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18195" windowHeight="8505"/>
  </bookViews>
  <sheets>
    <sheet name="MR=MC produkt 1" sheetId="4" r:id="rId1"/>
    <sheet name="Graf produkt 1" sheetId="5" r:id="rId2"/>
    <sheet name="Data til graf produkt 1" sheetId="6" r:id="rId3"/>
    <sheet name="MR=MC produkt 1.4" sheetId="7" r:id="rId4"/>
    <sheet name="opgave 2.1" sheetId="14" r:id="rId5"/>
    <sheet name="Lommeregneren 2.2 1år" sheetId="15" r:id="rId6"/>
    <sheet name="Lommeregneren 2.2 2 år" sheetId="17" r:id="rId7"/>
    <sheet name="Lommeregneren 2.2 3 år" sheetId="16" r:id="rId8"/>
    <sheet name="Lommeregneren 2.2 4 år" sheetId="18" r:id="rId9"/>
    <sheet name="opgave 3" sheetId="1" r:id="rId10"/>
    <sheet name="Lineær programmering opg 4" sheetId="10" r:id="rId11"/>
    <sheet name="Graf opg 4" sheetId="11" r:id="rId12"/>
    <sheet name="Data til graf" sheetId="12" r:id="rId13"/>
    <sheet name="Datatabel" sheetId="13" r:id="rId14"/>
    <sheet name="Ark2" sheetId="2" r:id="rId15"/>
    <sheet name="Ark3" sheetId="3" r:id="rId16"/>
  </sheets>
  <externalReferences>
    <externalReference r:id="rId17"/>
    <externalReference r:id="rId18"/>
  </externalReferences>
  <calcPr calcId="145621"/>
</workbook>
</file>

<file path=xl/calcChain.xml><?xml version="1.0" encoding="utf-8"?>
<calcChain xmlns="http://schemas.openxmlformats.org/spreadsheetml/2006/main">
  <c r="D18" i="18" l="1"/>
  <c r="B18" i="18"/>
  <c r="D17" i="18"/>
  <c r="D16" i="18"/>
  <c r="B16" i="18"/>
  <c r="D15" i="18"/>
  <c r="D14" i="18"/>
  <c r="B14" i="18"/>
  <c r="D12" i="18"/>
  <c r="B12" i="18"/>
  <c r="D11" i="18"/>
  <c r="B11" i="18"/>
  <c r="B17" i="18" s="1"/>
  <c r="D10" i="18"/>
  <c r="B10" i="18"/>
  <c r="D9" i="18"/>
  <c r="B9" i="18"/>
  <c r="B15" i="18" s="1"/>
  <c r="D8" i="18"/>
  <c r="B8" i="18"/>
  <c r="D6" i="18"/>
  <c r="D22" i="18" s="1"/>
  <c r="D24" i="18" s="1"/>
  <c r="D18" i="17"/>
  <c r="B18" i="17"/>
  <c r="D17" i="17"/>
  <c r="D16" i="17"/>
  <c r="B16" i="17"/>
  <c r="D15" i="17"/>
  <c r="D14" i="17"/>
  <c r="B14" i="17"/>
  <c r="D12" i="17"/>
  <c r="B12" i="17"/>
  <c r="D11" i="17"/>
  <c r="B11" i="17"/>
  <c r="B17" i="17" s="1"/>
  <c r="D10" i="17"/>
  <c r="B10" i="17"/>
  <c r="D9" i="17"/>
  <c r="B9" i="17"/>
  <c r="B15" i="17" s="1"/>
  <c r="D8" i="17"/>
  <c r="B8" i="17"/>
  <c r="D6" i="17"/>
  <c r="D22" i="17" s="1"/>
  <c r="D24" i="17" s="1"/>
  <c r="D18" i="16"/>
  <c r="B18" i="16"/>
  <c r="D17" i="16"/>
  <c r="D16" i="16"/>
  <c r="B16" i="16"/>
  <c r="D15" i="16"/>
  <c r="D14" i="16"/>
  <c r="B14" i="16"/>
  <c r="D12" i="16"/>
  <c r="B12" i="16"/>
  <c r="D11" i="16"/>
  <c r="B11" i="16"/>
  <c r="B17" i="16" s="1"/>
  <c r="D10" i="16"/>
  <c r="B10" i="16"/>
  <c r="D9" i="16"/>
  <c r="B9" i="16"/>
  <c r="B15" i="16" s="1"/>
  <c r="D8" i="16"/>
  <c r="B8" i="16"/>
  <c r="D6" i="16"/>
  <c r="D22" i="16" s="1"/>
  <c r="D24" i="16" s="1"/>
  <c r="D18" i="15"/>
  <c r="D17" i="15"/>
  <c r="D16" i="15"/>
  <c r="D15" i="15"/>
  <c r="D14" i="15"/>
  <c r="D12" i="15"/>
  <c r="B12" i="15"/>
  <c r="B18" i="15" s="1"/>
  <c r="D11" i="15"/>
  <c r="B11" i="15"/>
  <c r="B17" i="15" s="1"/>
  <c r="D10" i="15"/>
  <c r="B10" i="15"/>
  <c r="B16" i="15" s="1"/>
  <c r="D9" i="15"/>
  <c r="B9" i="15"/>
  <c r="B15" i="15" s="1"/>
  <c r="D8" i="15"/>
  <c r="B8" i="15"/>
  <c r="B14" i="15" s="1"/>
  <c r="D6" i="15"/>
  <c r="D22" i="15" s="1"/>
  <c r="D24" i="15" s="1"/>
  <c r="D21" i="14"/>
  <c r="D18" i="14"/>
  <c r="B18" i="14"/>
  <c r="D17" i="14"/>
  <c r="D16" i="14"/>
  <c r="B16" i="14"/>
  <c r="D15" i="14"/>
  <c r="D14" i="14"/>
  <c r="B14" i="14"/>
  <c r="D12" i="14"/>
  <c r="B12" i="14"/>
  <c r="D11" i="14"/>
  <c r="B11" i="14"/>
  <c r="B17" i="14" s="1"/>
  <c r="D10" i="14"/>
  <c r="B10" i="14"/>
  <c r="D9" i="14"/>
  <c r="B9" i="14"/>
  <c r="B15" i="14" s="1"/>
  <c r="D8" i="14"/>
  <c r="B8" i="14"/>
  <c r="D5" i="14"/>
  <c r="I10003" i="13"/>
  <c r="H10003" i="13"/>
  <c r="G10003" i="13"/>
  <c r="F10003" i="13"/>
  <c r="I10002" i="13"/>
  <c r="H10002" i="13"/>
  <c r="G10002" i="13"/>
  <c r="F10002" i="13"/>
  <c r="I10001" i="13"/>
  <c r="H10001" i="13"/>
  <c r="G10001" i="13"/>
  <c r="F10001" i="13"/>
  <c r="I10000" i="13"/>
  <c r="H10000" i="13"/>
  <c r="G10000" i="13"/>
  <c r="F10000" i="13"/>
  <c r="I9999" i="13"/>
  <c r="H9999" i="13"/>
  <c r="G9999" i="13"/>
  <c r="F9999" i="13"/>
  <c r="I9998" i="13"/>
  <c r="H9998" i="13"/>
  <c r="G9998" i="13"/>
  <c r="F9998" i="13"/>
  <c r="I9997" i="13"/>
  <c r="H9997" i="13"/>
  <c r="G9997" i="13"/>
  <c r="F9997" i="13"/>
  <c r="I9996" i="13"/>
  <c r="H9996" i="13"/>
  <c r="G9996" i="13"/>
  <c r="F9996" i="13"/>
  <c r="I9995" i="13"/>
  <c r="H9995" i="13"/>
  <c r="G9995" i="13"/>
  <c r="F9995" i="13"/>
  <c r="I9994" i="13"/>
  <c r="H9994" i="13"/>
  <c r="G9994" i="13"/>
  <c r="F9994" i="13"/>
  <c r="I9993" i="13"/>
  <c r="H9993" i="13"/>
  <c r="G9993" i="13"/>
  <c r="F9993" i="13"/>
  <c r="I9992" i="13"/>
  <c r="H9992" i="13"/>
  <c r="G9992" i="13"/>
  <c r="F9992" i="13"/>
  <c r="I9991" i="13"/>
  <c r="H9991" i="13"/>
  <c r="G9991" i="13"/>
  <c r="F9991" i="13"/>
  <c r="I9990" i="13"/>
  <c r="H9990" i="13"/>
  <c r="G9990" i="13"/>
  <c r="F9990" i="13"/>
  <c r="I9989" i="13"/>
  <c r="H9989" i="13"/>
  <c r="G9989" i="13"/>
  <c r="F9989" i="13"/>
  <c r="I9988" i="13"/>
  <c r="H9988" i="13"/>
  <c r="G9988" i="13"/>
  <c r="F9988" i="13"/>
  <c r="I9987" i="13"/>
  <c r="H9987" i="13"/>
  <c r="G9987" i="13"/>
  <c r="F9987" i="13"/>
  <c r="I9986" i="13"/>
  <c r="H9986" i="13"/>
  <c r="G9986" i="13"/>
  <c r="F9986" i="13"/>
  <c r="I9985" i="13"/>
  <c r="H9985" i="13"/>
  <c r="G9985" i="13"/>
  <c r="F9985" i="13"/>
  <c r="I9984" i="13"/>
  <c r="H9984" i="13"/>
  <c r="G9984" i="13"/>
  <c r="F9984" i="13"/>
  <c r="I9983" i="13"/>
  <c r="H9983" i="13"/>
  <c r="G9983" i="13"/>
  <c r="F9983" i="13"/>
  <c r="I9982" i="13"/>
  <c r="H9982" i="13"/>
  <c r="G9982" i="13"/>
  <c r="F9982" i="13"/>
  <c r="I9981" i="13"/>
  <c r="H9981" i="13"/>
  <c r="G9981" i="13"/>
  <c r="F9981" i="13"/>
  <c r="I9980" i="13"/>
  <c r="H9980" i="13"/>
  <c r="G9980" i="13"/>
  <c r="F9980" i="13"/>
  <c r="I9979" i="13"/>
  <c r="H9979" i="13"/>
  <c r="G9979" i="13"/>
  <c r="F9979" i="13"/>
  <c r="I9978" i="13"/>
  <c r="H9978" i="13"/>
  <c r="G9978" i="13"/>
  <c r="F9978" i="13"/>
  <c r="I9977" i="13"/>
  <c r="H9977" i="13"/>
  <c r="G9977" i="13"/>
  <c r="F9977" i="13"/>
  <c r="I9976" i="13"/>
  <c r="H9976" i="13"/>
  <c r="G9976" i="13"/>
  <c r="F9976" i="13"/>
  <c r="I9975" i="13"/>
  <c r="H9975" i="13"/>
  <c r="G9975" i="13"/>
  <c r="F9975" i="13"/>
  <c r="I9974" i="13"/>
  <c r="H9974" i="13"/>
  <c r="G9974" i="13"/>
  <c r="F9974" i="13"/>
  <c r="I9973" i="13"/>
  <c r="H9973" i="13"/>
  <c r="G9973" i="13"/>
  <c r="F9973" i="13"/>
  <c r="I9972" i="13"/>
  <c r="H9972" i="13"/>
  <c r="G9972" i="13"/>
  <c r="F9972" i="13"/>
  <c r="I9971" i="13"/>
  <c r="H9971" i="13"/>
  <c r="G9971" i="13"/>
  <c r="F9971" i="13"/>
  <c r="I9970" i="13"/>
  <c r="H9970" i="13"/>
  <c r="G9970" i="13"/>
  <c r="F9970" i="13"/>
  <c r="I9969" i="13"/>
  <c r="H9969" i="13"/>
  <c r="G9969" i="13"/>
  <c r="F9969" i="13"/>
  <c r="I9968" i="13"/>
  <c r="H9968" i="13"/>
  <c r="G9968" i="13"/>
  <c r="F9968" i="13"/>
  <c r="I9967" i="13"/>
  <c r="H9967" i="13"/>
  <c r="G9967" i="13"/>
  <c r="F9967" i="13"/>
  <c r="I9966" i="13"/>
  <c r="H9966" i="13"/>
  <c r="G9966" i="13"/>
  <c r="F9966" i="13"/>
  <c r="I9965" i="13"/>
  <c r="H9965" i="13"/>
  <c r="G9965" i="13"/>
  <c r="F9965" i="13"/>
  <c r="I9964" i="13"/>
  <c r="H9964" i="13"/>
  <c r="G9964" i="13"/>
  <c r="F9964" i="13"/>
  <c r="I9963" i="13"/>
  <c r="H9963" i="13"/>
  <c r="G9963" i="13"/>
  <c r="F9963" i="13"/>
  <c r="I9962" i="13"/>
  <c r="H9962" i="13"/>
  <c r="G9962" i="13"/>
  <c r="F9962" i="13"/>
  <c r="I9961" i="13"/>
  <c r="H9961" i="13"/>
  <c r="G9961" i="13"/>
  <c r="F9961" i="13"/>
  <c r="I9960" i="13"/>
  <c r="H9960" i="13"/>
  <c r="G9960" i="13"/>
  <c r="F9960" i="13"/>
  <c r="I9959" i="13"/>
  <c r="H9959" i="13"/>
  <c r="G9959" i="13"/>
  <c r="F9959" i="13"/>
  <c r="I9958" i="13"/>
  <c r="H9958" i="13"/>
  <c r="G9958" i="13"/>
  <c r="F9958" i="13"/>
  <c r="I9957" i="13"/>
  <c r="H9957" i="13"/>
  <c r="G9957" i="13"/>
  <c r="F9957" i="13"/>
  <c r="I9956" i="13"/>
  <c r="H9956" i="13"/>
  <c r="G9956" i="13"/>
  <c r="F9956" i="13"/>
  <c r="I9955" i="13"/>
  <c r="H9955" i="13"/>
  <c r="G9955" i="13"/>
  <c r="F9955" i="13"/>
  <c r="I9954" i="13"/>
  <c r="H9954" i="13"/>
  <c r="G9954" i="13"/>
  <c r="F9954" i="13"/>
  <c r="I9953" i="13"/>
  <c r="H9953" i="13"/>
  <c r="G9953" i="13"/>
  <c r="F9953" i="13"/>
  <c r="I9952" i="13"/>
  <c r="H9952" i="13"/>
  <c r="G9952" i="13"/>
  <c r="F9952" i="13"/>
  <c r="I9951" i="13"/>
  <c r="H9951" i="13"/>
  <c r="G9951" i="13"/>
  <c r="F9951" i="13"/>
  <c r="I9950" i="13"/>
  <c r="H9950" i="13"/>
  <c r="G9950" i="13"/>
  <c r="F9950" i="13"/>
  <c r="I9949" i="13"/>
  <c r="H9949" i="13"/>
  <c r="G9949" i="13"/>
  <c r="F9949" i="13"/>
  <c r="I9948" i="13"/>
  <c r="H9948" i="13"/>
  <c r="G9948" i="13"/>
  <c r="F9948" i="13"/>
  <c r="I9947" i="13"/>
  <c r="H9947" i="13"/>
  <c r="G9947" i="13"/>
  <c r="F9947" i="13"/>
  <c r="I9946" i="13"/>
  <c r="H9946" i="13"/>
  <c r="G9946" i="13"/>
  <c r="F9946" i="13"/>
  <c r="I9945" i="13"/>
  <c r="H9945" i="13"/>
  <c r="G9945" i="13"/>
  <c r="F9945" i="13"/>
  <c r="I9944" i="13"/>
  <c r="H9944" i="13"/>
  <c r="G9944" i="13"/>
  <c r="F9944" i="13"/>
  <c r="I9943" i="13"/>
  <c r="H9943" i="13"/>
  <c r="G9943" i="13"/>
  <c r="F9943" i="13"/>
  <c r="I9942" i="13"/>
  <c r="H9942" i="13"/>
  <c r="G9942" i="13"/>
  <c r="F9942" i="13"/>
  <c r="I9941" i="13"/>
  <c r="H9941" i="13"/>
  <c r="G9941" i="13"/>
  <c r="F9941" i="13"/>
  <c r="I9940" i="13"/>
  <c r="H9940" i="13"/>
  <c r="G9940" i="13"/>
  <c r="F9940" i="13"/>
  <c r="I9939" i="13"/>
  <c r="H9939" i="13"/>
  <c r="G9939" i="13"/>
  <c r="F9939" i="13"/>
  <c r="I9938" i="13"/>
  <c r="H9938" i="13"/>
  <c r="G9938" i="13"/>
  <c r="F9938" i="13"/>
  <c r="I9937" i="13"/>
  <c r="H9937" i="13"/>
  <c r="G9937" i="13"/>
  <c r="F9937" i="13"/>
  <c r="I9936" i="13"/>
  <c r="H9936" i="13"/>
  <c r="G9936" i="13"/>
  <c r="F9936" i="13"/>
  <c r="I9935" i="13"/>
  <c r="H9935" i="13"/>
  <c r="G9935" i="13"/>
  <c r="F9935" i="13"/>
  <c r="I9934" i="13"/>
  <c r="H9934" i="13"/>
  <c r="G9934" i="13"/>
  <c r="F9934" i="13"/>
  <c r="I9933" i="13"/>
  <c r="H9933" i="13"/>
  <c r="G9933" i="13"/>
  <c r="F9933" i="13"/>
  <c r="I9932" i="13"/>
  <c r="H9932" i="13"/>
  <c r="G9932" i="13"/>
  <c r="F9932" i="13"/>
  <c r="I9931" i="13"/>
  <c r="H9931" i="13"/>
  <c r="G9931" i="13"/>
  <c r="F9931" i="13"/>
  <c r="I9930" i="13"/>
  <c r="H9930" i="13"/>
  <c r="G9930" i="13"/>
  <c r="F9930" i="13"/>
  <c r="I9929" i="13"/>
  <c r="H9929" i="13"/>
  <c r="G9929" i="13"/>
  <c r="F9929" i="13"/>
  <c r="I9928" i="13"/>
  <c r="H9928" i="13"/>
  <c r="G9928" i="13"/>
  <c r="F9928" i="13"/>
  <c r="I9927" i="13"/>
  <c r="H9927" i="13"/>
  <c r="G9927" i="13"/>
  <c r="F9927" i="13"/>
  <c r="I9926" i="13"/>
  <c r="H9926" i="13"/>
  <c r="G9926" i="13"/>
  <c r="F9926" i="13"/>
  <c r="I9925" i="13"/>
  <c r="H9925" i="13"/>
  <c r="G9925" i="13"/>
  <c r="F9925" i="13"/>
  <c r="I9924" i="13"/>
  <c r="H9924" i="13"/>
  <c r="G9924" i="13"/>
  <c r="F9924" i="13"/>
  <c r="I9923" i="13"/>
  <c r="H9923" i="13"/>
  <c r="G9923" i="13"/>
  <c r="F9923" i="13"/>
  <c r="I9922" i="13"/>
  <c r="H9922" i="13"/>
  <c r="G9922" i="13"/>
  <c r="F9922" i="13"/>
  <c r="I9921" i="13"/>
  <c r="H9921" i="13"/>
  <c r="G9921" i="13"/>
  <c r="F9921" i="13"/>
  <c r="I9920" i="13"/>
  <c r="H9920" i="13"/>
  <c r="G9920" i="13"/>
  <c r="F9920" i="13"/>
  <c r="I9919" i="13"/>
  <c r="H9919" i="13"/>
  <c r="G9919" i="13"/>
  <c r="F9919" i="13"/>
  <c r="I9918" i="13"/>
  <c r="H9918" i="13"/>
  <c r="G9918" i="13"/>
  <c r="F9918" i="13"/>
  <c r="I9917" i="13"/>
  <c r="H9917" i="13"/>
  <c r="G9917" i="13"/>
  <c r="F9917" i="13"/>
  <c r="I9916" i="13"/>
  <c r="H9916" i="13"/>
  <c r="G9916" i="13"/>
  <c r="F9916" i="13"/>
  <c r="I9915" i="13"/>
  <c r="H9915" i="13"/>
  <c r="G9915" i="13"/>
  <c r="F9915" i="13"/>
  <c r="I9914" i="13"/>
  <c r="H9914" i="13"/>
  <c r="G9914" i="13"/>
  <c r="F9914" i="13"/>
  <c r="I9913" i="13"/>
  <c r="H9913" i="13"/>
  <c r="G9913" i="13"/>
  <c r="F9913" i="13"/>
  <c r="I9912" i="13"/>
  <c r="H9912" i="13"/>
  <c r="G9912" i="13"/>
  <c r="F9912" i="13"/>
  <c r="I9911" i="13"/>
  <c r="H9911" i="13"/>
  <c r="G9911" i="13"/>
  <c r="F9911" i="13"/>
  <c r="I9910" i="13"/>
  <c r="H9910" i="13"/>
  <c r="G9910" i="13"/>
  <c r="F9910" i="13"/>
  <c r="I9909" i="13"/>
  <c r="H9909" i="13"/>
  <c r="G9909" i="13"/>
  <c r="F9909" i="13"/>
  <c r="I9908" i="13"/>
  <c r="H9908" i="13"/>
  <c r="G9908" i="13"/>
  <c r="F9908" i="13"/>
  <c r="I9907" i="13"/>
  <c r="H9907" i="13"/>
  <c r="G9907" i="13"/>
  <c r="F9907" i="13"/>
  <c r="I9906" i="13"/>
  <c r="H9906" i="13"/>
  <c r="G9906" i="13"/>
  <c r="F9906" i="13"/>
  <c r="I9905" i="13"/>
  <c r="H9905" i="13"/>
  <c r="G9905" i="13"/>
  <c r="F9905" i="13"/>
  <c r="I9904" i="13"/>
  <c r="H9904" i="13"/>
  <c r="G9904" i="13"/>
  <c r="F9904" i="13"/>
  <c r="I9903" i="13"/>
  <c r="H9903" i="13"/>
  <c r="G9903" i="13"/>
  <c r="F9903" i="13"/>
  <c r="I9902" i="13"/>
  <c r="H9902" i="13"/>
  <c r="G9902" i="13"/>
  <c r="F9902" i="13"/>
  <c r="I9901" i="13"/>
  <c r="H9901" i="13"/>
  <c r="G9901" i="13"/>
  <c r="F9901" i="13"/>
  <c r="I9900" i="13"/>
  <c r="H9900" i="13"/>
  <c r="G9900" i="13"/>
  <c r="F9900" i="13"/>
  <c r="I9899" i="13"/>
  <c r="H9899" i="13"/>
  <c r="G9899" i="13"/>
  <c r="F9899" i="13"/>
  <c r="I9898" i="13"/>
  <c r="H9898" i="13"/>
  <c r="G9898" i="13"/>
  <c r="F9898" i="13"/>
  <c r="I9897" i="13"/>
  <c r="H9897" i="13"/>
  <c r="G9897" i="13"/>
  <c r="F9897" i="13"/>
  <c r="I9896" i="13"/>
  <c r="H9896" i="13"/>
  <c r="G9896" i="13"/>
  <c r="F9896" i="13"/>
  <c r="I9895" i="13"/>
  <c r="H9895" i="13"/>
  <c r="G9895" i="13"/>
  <c r="F9895" i="13"/>
  <c r="I9894" i="13"/>
  <c r="H9894" i="13"/>
  <c r="G9894" i="13"/>
  <c r="F9894" i="13"/>
  <c r="I9893" i="13"/>
  <c r="H9893" i="13"/>
  <c r="G9893" i="13"/>
  <c r="F9893" i="13"/>
  <c r="I9892" i="13"/>
  <c r="H9892" i="13"/>
  <c r="G9892" i="13"/>
  <c r="F9892" i="13"/>
  <c r="I9891" i="13"/>
  <c r="H9891" i="13"/>
  <c r="G9891" i="13"/>
  <c r="F9891" i="13"/>
  <c r="I9890" i="13"/>
  <c r="H9890" i="13"/>
  <c r="G9890" i="13"/>
  <c r="F9890" i="13"/>
  <c r="I9889" i="13"/>
  <c r="H9889" i="13"/>
  <c r="G9889" i="13"/>
  <c r="F9889" i="13"/>
  <c r="I9888" i="13"/>
  <c r="H9888" i="13"/>
  <c r="G9888" i="13"/>
  <c r="F9888" i="13"/>
  <c r="I9887" i="13"/>
  <c r="H9887" i="13"/>
  <c r="G9887" i="13"/>
  <c r="F9887" i="13"/>
  <c r="I9886" i="13"/>
  <c r="H9886" i="13"/>
  <c r="G9886" i="13"/>
  <c r="F9886" i="13"/>
  <c r="I9885" i="13"/>
  <c r="H9885" i="13"/>
  <c r="G9885" i="13"/>
  <c r="F9885" i="13"/>
  <c r="I9884" i="13"/>
  <c r="H9884" i="13"/>
  <c r="G9884" i="13"/>
  <c r="F9884" i="13"/>
  <c r="I9883" i="13"/>
  <c r="H9883" i="13"/>
  <c r="G9883" i="13"/>
  <c r="F9883" i="13"/>
  <c r="I9882" i="13"/>
  <c r="H9882" i="13"/>
  <c r="G9882" i="13"/>
  <c r="F9882" i="13"/>
  <c r="I9881" i="13"/>
  <c r="H9881" i="13"/>
  <c r="G9881" i="13"/>
  <c r="F9881" i="13"/>
  <c r="I9880" i="13"/>
  <c r="H9880" i="13"/>
  <c r="G9880" i="13"/>
  <c r="F9880" i="13"/>
  <c r="I9879" i="13"/>
  <c r="H9879" i="13"/>
  <c r="G9879" i="13"/>
  <c r="F9879" i="13"/>
  <c r="I9878" i="13"/>
  <c r="H9878" i="13"/>
  <c r="G9878" i="13"/>
  <c r="F9878" i="13"/>
  <c r="I9877" i="13"/>
  <c r="H9877" i="13"/>
  <c r="G9877" i="13"/>
  <c r="F9877" i="13"/>
  <c r="I9876" i="13"/>
  <c r="H9876" i="13"/>
  <c r="G9876" i="13"/>
  <c r="F9876" i="13"/>
  <c r="I9875" i="13"/>
  <c r="H9875" i="13"/>
  <c r="G9875" i="13"/>
  <c r="F9875" i="13"/>
  <c r="I9874" i="13"/>
  <c r="H9874" i="13"/>
  <c r="G9874" i="13"/>
  <c r="F9874" i="13"/>
  <c r="I9873" i="13"/>
  <c r="H9873" i="13"/>
  <c r="G9873" i="13"/>
  <c r="F9873" i="13"/>
  <c r="I9872" i="13"/>
  <c r="H9872" i="13"/>
  <c r="G9872" i="13"/>
  <c r="F9872" i="13"/>
  <c r="I9871" i="13"/>
  <c r="H9871" i="13"/>
  <c r="G9871" i="13"/>
  <c r="F9871" i="13"/>
  <c r="I9870" i="13"/>
  <c r="H9870" i="13"/>
  <c r="G9870" i="13"/>
  <c r="F9870" i="13"/>
  <c r="I9869" i="13"/>
  <c r="H9869" i="13"/>
  <c r="G9869" i="13"/>
  <c r="F9869" i="13"/>
  <c r="I9868" i="13"/>
  <c r="H9868" i="13"/>
  <c r="G9868" i="13"/>
  <c r="F9868" i="13"/>
  <c r="I9867" i="13"/>
  <c r="H9867" i="13"/>
  <c r="G9867" i="13"/>
  <c r="F9867" i="13"/>
  <c r="I9866" i="13"/>
  <c r="H9866" i="13"/>
  <c r="G9866" i="13"/>
  <c r="F9866" i="13"/>
  <c r="I9865" i="13"/>
  <c r="H9865" i="13"/>
  <c r="G9865" i="13"/>
  <c r="F9865" i="13"/>
  <c r="I9864" i="13"/>
  <c r="H9864" i="13"/>
  <c r="G9864" i="13"/>
  <c r="F9864" i="13"/>
  <c r="I9863" i="13"/>
  <c r="H9863" i="13"/>
  <c r="G9863" i="13"/>
  <c r="F9863" i="13"/>
  <c r="I9862" i="13"/>
  <c r="H9862" i="13"/>
  <c r="G9862" i="13"/>
  <c r="F9862" i="13"/>
  <c r="I9861" i="13"/>
  <c r="H9861" i="13"/>
  <c r="G9861" i="13"/>
  <c r="F9861" i="13"/>
  <c r="I9860" i="13"/>
  <c r="H9860" i="13"/>
  <c r="G9860" i="13"/>
  <c r="F9860" i="13"/>
  <c r="I9859" i="13"/>
  <c r="H9859" i="13"/>
  <c r="G9859" i="13"/>
  <c r="F9859" i="13"/>
  <c r="I9858" i="13"/>
  <c r="H9858" i="13"/>
  <c r="G9858" i="13"/>
  <c r="F9858" i="13"/>
  <c r="I9857" i="13"/>
  <c r="H9857" i="13"/>
  <c r="G9857" i="13"/>
  <c r="F9857" i="13"/>
  <c r="I9856" i="13"/>
  <c r="H9856" i="13"/>
  <c r="G9856" i="13"/>
  <c r="F9856" i="13"/>
  <c r="I9855" i="13"/>
  <c r="H9855" i="13"/>
  <c r="G9855" i="13"/>
  <c r="F9855" i="13"/>
  <c r="I9854" i="13"/>
  <c r="H9854" i="13"/>
  <c r="G9854" i="13"/>
  <c r="F9854" i="13"/>
  <c r="I9853" i="13"/>
  <c r="H9853" i="13"/>
  <c r="G9853" i="13"/>
  <c r="F9853" i="13"/>
  <c r="I9852" i="13"/>
  <c r="H9852" i="13"/>
  <c r="G9852" i="13"/>
  <c r="F9852" i="13"/>
  <c r="I9851" i="13"/>
  <c r="H9851" i="13"/>
  <c r="G9851" i="13"/>
  <c r="F9851" i="13"/>
  <c r="I9850" i="13"/>
  <c r="H9850" i="13"/>
  <c r="G9850" i="13"/>
  <c r="F9850" i="13"/>
  <c r="I9849" i="13"/>
  <c r="H9849" i="13"/>
  <c r="G9849" i="13"/>
  <c r="F9849" i="13"/>
  <c r="I9848" i="13"/>
  <c r="H9848" i="13"/>
  <c r="G9848" i="13"/>
  <c r="F9848" i="13"/>
  <c r="I9847" i="13"/>
  <c r="H9847" i="13"/>
  <c r="G9847" i="13"/>
  <c r="F9847" i="13"/>
  <c r="I9846" i="13"/>
  <c r="H9846" i="13"/>
  <c r="G9846" i="13"/>
  <c r="F9846" i="13"/>
  <c r="I9845" i="13"/>
  <c r="H9845" i="13"/>
  <c r="G9845" i="13"/>
  <c r="F9845" i="13"/>
  <c r="I9844" i="13"/>
  <c r="H9844" i="13"/>
  <c r="G9844" i="13"/>
  <c r="F9844" i="13"/>
  <c r="I9843" i="13"/>
  <c r="H9843" i="13"/>
  <c r="G9843" i="13"/>
  <c r="F9843" i="13"/>
  <c r="I9842" i="13"/>
  <c r="H9842" i="13"/>
  <c r="G9842" i="13"/>
  <c r="F9842" i="13"/>
  <c r="I9841" i="13"/>
  <c r="H9841" i="13"/>
  <c r="G9841" i="13"/>
  <c r="F9841" i="13"/>
  <c r="I9840" i="13"/>
  <c r="H9840" i="13"/>
  <c r="G9840" i="13"/>
  <c r="F9840" i="13"/>
  <c r="I9839" i="13"/>
  <c r="H9839" i="13"/>
  <c r="G9839" i="13"/>
  <c r="F9839" i="13"/>
  <c r="I9838" i="13"/>
  <c r="H9838" i="13"/>
  <c r="G9838" i="13"/>
  <c r="F9838" i="13"/>
  <c r="I9837" i="13"/>
  <c r="H9837" i="13"/>
  <c r="G9837" i="13"/>
  <c r="F9837" i="13"/>
  <c r="I9836" i="13"/>
  <c r="H9836" i="13"/>
  <c r="G9836" i="13"/>
  <c r="F9836" i="13"/>
  <c r="I9835" i="13"/>
  <c r="H9835" i="13"/>
  <c r="G9835" i="13"/>
  <c r="F9835" i="13"/>
  <c r="I9834" i="13"/>
  <c r="H9834" i="13"/>
  <c r="G9834" i="13"/>
  <c r="F9834" i="13"/>
  <c r="I9833" i="13"/>
  <c r="H9833" i="13"/>
  <c r="G9833" i="13"/>
  <c r="F9833" i="13"/>
  <c r="I9832" i="13"/>
  <c r="H9832" i="13"/>
  <c r="G9832" i="13"/>
  <c r="F9832" i="13"/>
  <c r="I9831" i="13"/>
  <c r="H9831" i="13"/>
  <c r="G9831" i="13"/>
  <c r="F9831" i="13"/>
  <c r="I9830" i="13"/>
  <c r="H9830" i="13"/>
  <c r="G9830" i="13"/>
  <c r="F9830" i="13"/>
  <c r="I9829" i="13"/>
  <c r="H9829" i="13"/>
  <c r="G9829" i="13"/>
  <c r="F9829" i="13"/>
  <c r="I9828" i="13"/>
  <c r="H9828" i="13"/>
  <c r="G9828" i="13"/>
  <c r="F9828" i="13"/>
  <c r="I9827" i="13"/>
  <c r="H9827" i="13"/>
  <c r="G9827" i="13"/>
  <c r="F9827" i="13"/>
  <c r="I9826" i="13"/>
  <c r="H9826" i="13"/>
  <c r="G9826" i="13"/>
  <c r="F9826" i="13"/>
  <c r="I9825" i="13"/>
  <c r="H9825" i="13"/>
  <c r="G9825" i="13"/>
  <c r="F9825" i="13"/>
  <c r="I9824" i="13"/>
  <c r="H9824" i="13"/>
  <c r="G9824" i="13"/>
  <c r="F9824" i="13"/>
  <c r="I9823" i="13"/>
  <c r="H9823" i="13"/>
  <c r="G9823" i="13"/>
  <c r="F9823" i="13"/>
  <c r="I9822" i="13"/>
  <c r="H9822" i="13"/>
  <c r="G9822" i="13"/>
  <c r="F9822" i="13"/>
  <c r="I9821" i="13"/>
  <c r="H9821" i="13"/>
  <c r="G9821" i="13"/>
  <c r="F9821" i="13"/>
  <c r="I9820" i="13"/>
  <c r="H9820" i="13"/>
  <c r="G9820" i="13"/>
  <c r="F9820" i="13"/>
  <c r="I9819" i="13"/>
  <c r="H9819" i="13"/>
  <c r="G9819" i="13"/>
  <c r="F9819" i="13"/>
  <c r="I9818" i="13"/>
  <c r="H9818" i="13"/>
  <c r="G9818" i="13"/>
  <c r="F9818" i="13"/>
  <c r="I9817" i="13"/>
  <c r="H9817" i="13"/>
  <c r="G9817" i="13"/>
  <c r="F9817" i="13"/>
  <c r="I9816" i="13"/>
  <c r="H9816" i="13"/>
  <c r="G9816" i="13"/>
  <c r="F9816" i="13"/>
  <c r="I9815" i="13"/>
  <c r="H9815" i="13"/>
  <c r="G9815" i="13"/>
  <c r="F9815" i="13"/>
  <c r="I9814" i="13"/>
  <c r="H9814" i="13"/>
  <c r="G9814" i="13"/>
  <c r="F9814" i="13"/>
  <c r="I9813" i="13"/>
  <c r="H9813" i="13"/>
  <c r="G9813" i="13"/>
  <c r="F9813" i="13"/>
  <c r="I9812" i="13"/>
  <c r="H9812" i="13"/>
  <c r="G9812" i="13"/>
  <c r="F9812" i="13"/>
  <c r="I9811" i="13"/>
  <c r="H9811" i="13"/>
  <c r="G9811" i="13"/>
  <c r="F9811" i="13"/>
  <c r="I9810" i="13"/>
  <c r="H9810" i="13"/>
  <c r="G9810" i="13"/>
  <c r="F9810" i="13"/>
  <c r="I9809" i="13"/>
  <c r="H9809" i="13"/>
  <c r="G9809" i="13"/>
  <c r="F9809" i="13"/>
  <c r="I9808" i="13"/>
  <c r="H9808" i="13"/>
  <c r="G9808" i="13"/>
  <c r="F9808" i="13"/>
  <c r="I9807" i="13"/>
  <c r="H9807" i="13"/>
  <c r="G9807" i="13"/>
  <c r="F9807" i="13"/>
  <c r="I9806" i="13"/>
  <c r="H9806" i="13"/>
  <c r="G9806" i="13"/>
  <c r="F9806" i="13"/>
  <c r="I9805" i="13"/>
  <c r="H9805" i="13"/>
  <c r="G9805" i="13"/>
  <c r="F9805" i="13"/>
  <c r="I9804" i="13"/>
  <c r="H9804" i="13"/>
  <c r="G9804" i="13"/>
  <c r="F9804" i="13"/>
  <c r="I9803" i="13"/>
  <c r="H9803" i="13"/>
  <c r="G9803" i="13"/>
  <c r="F9803" i="13"/>
  <c r="I9802" i="13"/>
  <c r="H9802" i="13"/>
  <c r="G9802" i="13"/>
  <c r="F9802" i="13"/>
  <c r="I9801" i="13"/>
  <c r="H9801" i="13"/>
  <c r="G9801" i="13"/>
  <c r="F9801" i="13"/>
  <c r="I9800" i="13"/>
  <c r="H9800" i="13"/>
  <c r="G9800" i="13"/>
  <c r="F9800" i="13"/>
  <c r="I9799" i="13"/>
  <c r="H9799" i="13"/>
  <c r="G9799" i="13"/>
  <c r="F9799" i="13"/>
  <c r="I9798" i="13"/>
  <c r="H9798" i="13"/>
  <c r="G9798" i="13"/>
  <c r="F9798" i="13"/>
  <c r="I9797" i="13"/>
  <c r="H9797" i="13"/>
  <c r="G9797" i="13"/>
  <c r="F9797" i="13"/>
  <c r="I9796" i="13"/>
  <c r="H9796" i="13"/>
  <c r="G9796" i="13"/>
  <c r="F9796" i="13"/>
  <c r="I9795" i="13"/>
  <c r="H9795" i="13"/>
  <c r="G9795" i="13"/>
  <c r="F9795" i="13"/>
  <c r="I9794" i="13"/>
  <c r="H9794" i="13"/>
  <c r="G9794" i="13"/>
  <c r="F9794" i="13"/>
  <c r="I9793" i="13"/>
  <c r="H9793" i="13"/>
  <c r="G9793" i="13"/>
  <c r="F9793" i="13"/>
  <c r="I9792" i="13"/>
  <c r="H9792" i="13"/>
  <c r="G9792" i="13"/>
  <c r="F9792" i="13"/>
  <c r="I9791" i="13"/>
  <c r="H9791" i="13"/>
  <c r="G9791" i="13"/>
  <c r="F9791" i="13"/>
  <c r="I9790" i="13"/>
  <c r="H9790" i="13"/>
  <c r="G9790" i="13"/>
  <c r="F9790" i="13"/>
  <c r="I9789" i="13"/>
  <c r="H9789" i="13"/>
  <c r="G9789" i="13"/>
  <c r="F9789" i="13"/>
  <c r="I9788" i="13"/>
  <c r="H9788" i="13"/>
  <c r="G9788" i="13"/>
  <c r="F9788" i="13"/>
  <c r="I9787" i="13"/>
  <c r="H9787" i="13"/>
  <c r="G9787" i="13"/>
  <c r="F9787" i="13"/>
  <c r="I9786" i="13"/>
  <c r="H9786" i="13"/>
  <c r="G9786" i="13"/>
  <c r="F9786" i="13"/>
  <c r="I9785" i="13"/>
  <c r="H9785" i="13"/>
  <c r="G9785" i="13"/>
  <c r="F9785" i="13"/>
  <c r="I9784" i="13"/>
  <c r="H9784" i="13"/>
  <c r="G9784" i="13"/>
  <c r="F9784" i="13"/>
  <c r="I9783" i="13"/>
  <c r="H9783" i="13"/>
  <c r="G9783" i="13"/>
  <c r="F9783" i="13"/>
  <c r="I9782" i="13"/>
  <c r="H9782" i="13"/>
  <c r="G9782" i="13"/>
  <c r="F9782" i="13"/>
  <c r="I9781" i="13"/>
  <c r="H9781" i="13"/>
  <c r="G9781" i="13"/>
  <c r="F9781" i="13"/>
  <c r="I9780" i="13"/>
  <c r="H9780" i="13"/>
  <c r="G9780" i="13"/>
  <c r="F9780" i="13"/>
  <c r="I9779" i="13"/>
  <c r="H9779" i="13"/>
  <c r="G9779" i="13"/>
  <c r="F9779" i="13"/>
  <c r="I9778" i="13"/>
  <c r="H9778" i="13"/>
  <c r="G9778" i="13"/>
  <c r="F9778" i="13"/>
  <c r="I9777" i="13"/>
  <c r="H9777" i="13"/>
  <c r="G9777" i="13"/>
  <c r="F9777" i="13"/>
  <c r="I9776" i="13"/>
  <c r="H9776" i="13"/>
  <c r="G9776" i="13"/>
  <c r="F9776" i="13"/>
  <c r="I9775" i="13"/>
  <c r="H9775" i="13"/>
  <c r="G9775" i="13"/>
  <c r="F9775" i="13"/>
  <c r="I9774" i="13"/>
  <c r="H9774" i="13"/>
  <c r="G9774" i="13"/>
  <c r="F9774" i="13"/>
  <c r="I9773" i="13"/>
  <c r="H9773" i="13"/>
  <c r="G9773" i="13"/>
  <c r="F9773" i="13"/>
  <c r="I9772" i="13"/>
  <c r="H9772" i="13"/>
  <c r="G9772" i="13"/>
  <c r="F9772" i="13"/>
  <c r="I9771" i="13"/>
  <c r="H9771" i="13"/>
  <c r="G9771" i="13"/>
  <c r="F9771" i="13"/>
  <c r="I9770" i="13"/>
  <c r="H9770" i="13"/>
  <c r="G9770" i="13"/>
  <c r="F9770" i="13"/>
  <c r="I9769" i="13"/>
  <c r="H9769" i="13"/>
  <c r="G9769" i="13"/>
  <c r="F9769" i="13"/>
  <c r="I9768" i="13"/>
  <c r="H9768" i="13"/>
  <c r="G9768" i="13"/>
  <c r="F9768" i="13"/>
  <c r="I9767" i="13"/>
  <c r="H9767" i="13"/>
  <c r="G9767" i="13"/>
  <c r="F9767" i="13"/>
  <c r="I9766" i="13"/>
  <c r="H9766" i="13"/>
  <c r="G9766" i="13"/>
  <c r="F9766" i="13"/>
  <c r="I9765" i="13"/>
  <c r="H9765" i="13"/>
  <c r="G9765" i="13"/>
  <c r="F9765" i="13"/>
  <c r="I9764" i="13"/>
  <c r="H9764" i="13"/>
  <c r="G9764" i="13"/>
  <c r="F9764" i="13"/>
  <c r="I9763" i="13"/>
  <c r="H9763" i="13"/>
  <c r="G9763" i="13"/>
  <c r="F9763" i="13"/>
  <c r="I9762" i="13"/>
  <c r="H9762" i="13"/>
  <c r="G9762" i="13"/>
  <c r="F9762" i="13"/>
  <c r="I9761" i="13"/>
  <c r="H9761" i="13"/>
  <c r="G9761" i="13"/>
  <c r="F9761" i="13"/>
  <c r="I9760" i="13"/>
  <c r="H9760" i="13"/>
  <c r="G9760" i="13"/>
  <c r="F9760" i="13"/>
  <c r="I9759" i="13"/>
  <c r="H9759" i="13"/>
  <c r="G9759" i="13"/>
  <c r="F9759" i="13"/>
  <c r="I9758" i="13"/>
  <c r="H9758" i="13"/>
  <c r="G9758" i="13"/>
  <c r="F9758" i="13"/>
  <c r="I9757" i="13"/>
  <c r="H9757" i="13"/>
  <c r="G9757" i="13"/>
  <c r="F9757" i="13"/>
  <c r="I9756" i="13"/>
  <c r="H9756" i="13"/>
  <c r="G9756" i="13"/>
  <c r="F9756" i="13"/>
  <c r="I9755" i="13"/>
  <c r="H9755" i="13"/>
  <c r="G9755" i="13"/>
  <c r="F9755" i="13"/>
  <c r="I9754" i="13"/>
  <c r="H9754" i="13"/>
  <c r="G9754" i="13"/>
  <c r="F9754" i="13"/>
  <c r="I9753" i="13"/>
  <c r="H9753" i="13"/>
  <c r="G9753" i="13"/>
  <c r="F9753" i="13"/>
  <c r="I9752" i="13"/>
  <c r="H9752" i="13"/>
  <c r="G9752" i="13"/>
  <c r="F9752" i="13"/>
  <c r="I9751" i="13"/>
  <c r="H9751" i="13"/>
  <c r="G9751" i="13"/>
  <c r="F9751" i="13"/>
  <c r="I9750" i="13"/>
  <c r="H9750" i="13"/>
  <c r="G9750" i="13"/>
  <c r="F9750" i="13"/>
  <c r="I9749" i="13"/>
  <c r="H9749" i="13"/>
  <c r="G9749" i="13"/>
  <c r="F9749" i="13"/>
  <c r="I9748" i="13"/>
  <c r="H9748" i="13"/>
  <c r="G9748" i="13"/>
  <c r="F9748" i="13"/>
  <c r="I9747" i="13"/>
  <c r="H9747" i="13"/>
  <c r="G9747" i="13"/>
  <c r="F9747" i="13"/>
  <c r="I9746" i="13"/>
  <c r="H9746" i="13"/>
  <c r="G9746" i="13"/>
  <c r="F9746" i="13"/>
  <c r="I9745" i="13"/>
  <c r="H9745" i="13"/>
  <c r="G9745" i="13"/>
  <c r="F9745" i="13"/>
  <c r="I9744" i="13"/>
  <c r="H9744" i="13"/>
  <c r="G9744" i="13"/>
  <c r="F9744" i="13"/>
  <c r="I9743" i="13"/>
  <c r="H9743" i="13"/>
  <c r="G9743" i="13"/>
  <c r="F9743" i="13"/>
  <c r="I9742" i="13"/>
  <c r="H9742" i="13"/>
  <c r="G9742" i="13"/>
  <c r="F9742" i="13"/>
  <c r="I9741" i="13"/>
  <c r="H9741" i="13"/>
  <c r="G9741" i="13"/>
  <c r="F9741" i="13"/>
  <c r="I9740" i="13"/>
  <c r="H9740" i="13"/>
  <c r="G9740" i="13"/>
  <c r="F9740" i="13"/>
  <c r="I9739" i="13"/>
  <c r="H9739" i="13"/>
  <c r="G9739" i="13"/>
  <c r="F9739" i="13"/>
  <c r="I9738" i="13"/>
  <c r="H9738" i="13"/>
  <c r="G9738" i="13"/>
  <c r="F9738" i="13"/>
  <c r="I9737" i="13"/>
  <c r="H9737" i="13"/>
  <c r="G9737" i="13"/>
  <c r="F9737" i="13"/>
  <c r="I9736" i="13"/>
  <c r="H9736" i="13"/>
  <c r="G9736" i="13"/>
  <c r="F9736" i="13"/>
  <c r="I9735" i="13"/>
  <c r="H9735" i="13"/>
  <c r="G9735" i="13"/>
  <c r="F9735" i="13"/>
  <c r="I9734" i="13"/>
  <c r="H9734" i="13"/>
  <c r="G9734" i="13"/>
  <c r="F9734" i="13"/>
  <c r="I9733" i="13"/>
  <c r="H9733" i="13"/>
  <c r="G9733" i="13"/>
  <c r="F9733" i="13"/>
  <c r="I9732" i="13"/>
  <c r="H9732" i="13"/>
  <c r="G9732" i="13"/>
  <c r="F9732" i="13"/>
  <c r="I9731" i="13"/>
  <c r="H9731" i="13"/>
  <c r="G9731" i="13"/>
  <c r="F9731" i="13"/>
  <c r="I9730" i="13"/>
  <c r="H9730" i="13"/>
  <c r="G9730" i="13"/>
  <c r="F9730" i="13"/>
  <c r="I9729" i="13"/>
  <c r="H9729" i="13"/>
  <c r="G9729" i="13"/>
  <c r="F9729" i="13"/>
  <c r="I9728" i="13"/>
  <c r="H9728" i="13"/>
  <c r="G9728" i="13"/>
  <c r="F9728" i="13"/>
  <c r="I9727" i="13"/>
  <c r="H9727" i="13"/>
  <c r="G9727" i="13"/>
  <c r="F9727" i="13"/>
  <c r="I9726" i="13"/>
  <c r="H9726" i="13"/>
  <c r="G9726" i="13"/>
  <c r="F9726" i="13"/>
  <c r="I9725" i="13"/>
  <c r="H9725" i="13"/>
  <c r="G9725" i="13"/>
  <c r="F9725" i="13"/>
  <c r="I9724" i="13"/>
  <c r="H9724" i="13"/>
  <c r="G9724" i="13"/>
  <c r="F9724" i="13"/>
  <c r="I9723" i="13"/>
  <c r="H9723" i="13"/>
  <c r="G9723" i="13"/>
  <c r="F9723" i="13"/>
  <c r="I9722" i="13"/>
  <c r="H9722" i="13"/>
  <c r="G9722" i="13"/>
  <c r="F9722" i="13"/>
  <c r="I9721" i="13"/>
  <c r="H9721" i="13"/>
  <c r="G9721" i="13"/>
  <c r="F9721" i="13"/>
  <c r="I9720" i="13"/>
  <c r="H9720" i="13"/>
  <c r="G9720" i="13"/>
  <c r="F9720" i="13"/>
  <c r="I9719" i="13"/>
  <c r="H9719" i="13"/>
  <c r="G9719" i="13"/>
  <c r="F9719" i="13"/>
  <c r="I9718" i="13"/>
  <c r="H9718" i="13"/>
  <c r="G9718" i="13"/>
  <c r="F9718" i="13"/>
  <c r="I9717" i="13"/>
  <c r="H9717" i="13"/>
  <c r="G9717" i="13"/>
  <c r="F9717" i="13"/>
  <c r="I9716" i="13"/>
  <c r="H9716" i="13"/>
  <c r="G9716" i="13"/>
  <c r="F9716" i="13"/>
  <c r="I9715" i="13"/>
  <c r="H9715" i="13"/>
  <c r="G9715" i="13"/>
  <c r="F9715" i="13"/>
  <c r="I9714" i="13"/>
  <c r="H9714" i="13"/>
  <c r="G9714" i="13"/>
  <c r="F9714" i="13"/>
  <c r="I9713" i="13"/>
  <c r="H9713" i="13"/>
  <c r="G9713" i="13"/>
  <c r="F9713" i="13"/>
  <c r="I9712" i="13"/>
  <c r="H9712" i="13"/>
  <c r="G9712" i="13"/>
  <c r="F9712" i="13"/>
  <c r="I9711" i="13"/>
  <c r="H9711" i="13"/>
  <c r="G9711" i="13"/>
  <c r="F9711" i="13"/>
  <c r="I9710" i="13"/>
  <c r="H9710" i="13"/>
  <c r="G9710" i="13"/>
  <c r="F9710" i="13"/>
  <c r="I9709" i="13"/>
  <c r="H9709" i="13"/>
  <c r="G9709" i="13"/>
  <c r="F9709" i="13"/>
  <c r="I9708" i="13"/>
  <c r="H9708" i="13"/>
  <c r="G9708" i="13"/>
  <c r="F9708" i="13"/>
  <c r="I9707" i="13"/>
  <c r="H9707" i="13"/>
  <c r="G9707" i="13"/>
  <c r="F9707" i="13"/>
  <c r="I9706" i="13"/>
  <c r="H9706" i="13"/>
  <c r="G9706" i="13"/>
  <c r="F9706" i="13"/>
  <c r="I9705" i="13"/>
  <c r="H9705" i="13"/>
  <c r="G9705" i="13"/>
  <c r="F9705" i="13"/>
  <c r="I9704" i="13"/>
  <c r="H9704" i="13"/>
  <c r="G9704" i="13"/>
  <c r="F9704" i="13"/>
  <c r="I9703" i="13"/>
  <c r="H9703" i="13"/>
  <c r="G9703" i="13"/>
  <c r="F9703" i="13"/>
  <c r="I9702" i="13"/>
  <c r="H9702" i="13"/>
  <c r="G9702" i="13"/>
  <c r="F9702" i="13"/>
  <c r="I9701" i="13"/>
  <c r="H9701" i="13"/>
  <c r="G9701" i="13"/>
  <c r="F9701" i="13"/>
  <c r="I9700" i="13"/>
  <c r="H9700" i="13"/>
  <c r="G9700" i="13"/>
  <c r="F9700" i="13"/>
  <c r="I9699" i="13"/>
  <c r="H9699" i="13"/>
  <c r="G9699" i="13"/>
  <c r="F9699" i="13"/>
  <c r="I9698" i="13"/>
  <c r="H9698" i="13"/>
  <c r="G9698" i="13"/>
  <c r="F9698" i="13"/>
  <c r="I9697" i="13"/>
  <c r="H9697" i="13"/>
  <c r="G9697" i="13"/>
  <c r="F9697" i="13"/>
  <c r="I9696" i="13"/>
  <c r="H9696" i="13"/>
  <c r="G9696" i="13"/>
  <c r="F9696" i="13"/>
  <c r="I9695" i="13"/>
  <c r="H9695" i="13"/>
  <c r="G9695" i="13"/>
  <c r="F9695" i="13"/>
  <c r="I9694" i="13"/>
  <c r="H9694" i="13"/>
  <c r="G9694" i="13"/>
  <c r="F9694" i="13"/>
  <c r="I9693" i="13"/>
  <c r="H9693" i="13"/>
  <c r="G9693" i="13"/>
  <c r="F9693" i="13"/>
  <c r="I9692" i="13"/>
  <c r="H9692" i="13"/>
  <c r="G9692" i="13"/>
  <c r="F9692" i="13"/>
  <c r="I9691" i="13"/>
  <c r="H9691" i="13"/>
  <c r="G9691" i="13"/>
  <c r="F9691" i="13"/>
  <c r="I9690" i="13"/>
  <c r="H9690" i="13"/>
  <c r="G9690" i="13"/>
  <c r="F9690" i="13"/>
  <c r="I9689" i="13"/>
  <c r="H9689" i="13"/>
  <c r="G9689" i="13"/>
  <c r="F9689" i="13"/>
  <c r="I9688" i="13"/>
  <c r="H9688" i="13"/>
  <c r="G9688" i="13"/>
  <c r="F9688" i="13"/>
  <c r="I9687" i="13"/>
  <c r="H9687" i="13"/>
  <c r="G9687" i="13"/>
  <c r="F9687" i="13"/>
  <c r="I9686" i="13"/>
  <c r="H9686" i="13"/>
  <c r="G9686" i="13"/>
  <c r="F9686" i="13"/>
  <c r="I9685" i="13"/>
  <c r="H9685" i="13"/>
  <c r="G9685" i="13"/>
  <c r="F9685" i="13"/>
  <c r="I9684" i="13"/>
  <c r="H9684" i="13"/>
  <c r="G9684" i="13"/>
  <c r="F9684" i="13"/>
  <c r="I9683" i="13"/>
  <c r="H9683" i="13"/>
  <c r="G9683" i="13"/>
  <c r="F9683" i="13"/>
  <c r="I9682" i="13"/>
  <c r="H9682" i="13"/>
  <c r="G9682" i="13"/>
  <c r="F9682" i="13"/>
  <c r="I9681" i="13"/>
  <c r="H9681" i="13"/>
  <c r="G9681" i="13"/>
  <c r="F9681" i="13"/>
  <c r="I9680" i="13"/>
  <c r="H9680" i="13"/>
  <c r="G9680" i="13"/>
  <c r="F9680" i="13"/>
  <c r="I9679" i="13"/>
  <c r="H9679" i="13"/>
  <c r="G9679" i="13"/>
  <c r="F9679" i="13"/>
  <c r="I9678" i="13"/>
  <c r="H9678" i="13"/>
  <c r="G9678" i="13"/>
  <c r="F9678" i="13"/>
  <c r="I9677" i="13"/>
  <c r="H9677" i="13"/>
  <c r="G9677" i="13"/>
  <c r="F9677" i="13"/>
  <c r="I9676" i="13"/>
  <c r="H9676" i="13"/>
  <c r="G9676" i="13"/>
  <c r="F9676" i="13"/>
  <c r="I9675" i="13"/>
  <c r="H9675" i="13"/>
  <c r="G9675" i="13"/>
  <c r="F9675" i="13"/>
  <c r="I9674" i="13"/>
  <c r="H9674" i="13"/>
  <c r="G9674" i="13"/>
  <c r="F9674" i="13"/>
  <c r="I9673" i="13"/>
  <c r="H9673" i="13"/>
  <c r="G9673" i="13"/>
  <c r="F9673" i="13"/>
  <c r="I9672" i="13"/>
  <c r="H9672" i="13"/>
  <c r="G9672" i="13"/>
  <c r="F9672" i="13"/>
  <c r="I9671" i="13"/>
  <c r="H9671" i="13"/>
  <c r="G9671" i="13"/>
  <c r="F9671" i="13"/>
  <c r="I9670" i="13"/>
  <c r="H9670" i="13"/>
  <c r="G9670" i="13"/>
  <c r="F9670" i="13"/>
  <c r="I9669" i="13"/>
  <c r="H9669" i="13"/>
  <c r="G9669" i="13"/>
  <c r="F9669" i="13"/>
  <c r="I9668" i="13"/>
  <c r="H9668" i="13"/>
  <c r="G9668" i="13"/>
  <c r="F9668" i="13"/>
  <c r="I9667" i="13"/>
  <c r="H9667" i="13"/>
  <c r="G9667" i="13"/>
  <c r="F9667" i="13"/>
  <c r="I9666" i="13"/>
  <c r="H9666" i="13"/>
  <c r="G9666" i="13"/>
  <c r="F9666" i="13"/>
  <c r="I9665" i="13"/>
  <c r="H9665" i="13"/>
  <c r="G9665" i="13"/>
  <c r="F9665" i="13"/>
  <c r="I9664" i="13"/>
  <c r="H9664" i="13"/>
  <c r="G9664" i="13"/>
  <c r="F9664" i="13"/>
  <c r="I9663" i="13"/>
  <c r="H9663" i="13"/>
  <c r="G9663" i="13"/>
  <c r="F9663" i="13"/>
  <c r="I9662" i="13"/>
  <c r="H9662" i="13"/>
  <c r="G9662" i="13"/>
  <c r="F9662" i="13"/>
  <c r="I9661" i="13"/>
  <c r="H9661" i="13"/>
  <c r="G9661" i="13"/>
  <c r="F9661" i="13"/>
  <c r="I9660" i="13"/>
  <c r="H9660" i="13"/>
  <c r="G9660" i="13"/>
  <c r="F9660" i="13"/>
  <c r="I9659" i="13"/>
  <c r="H9659" i="13"/>
  <c r="G9659" i="13"/>
  <c r="F9659" i="13"/>
  <c r="I9658" i="13"/>
  <c r="H9658" i="13"/>
  <c r="G9658" i="13"/>
  <c r="F9658" i="13"/>
  <c r="I9657" i="13"/>
  <c r="H9657" i="13"/>
  <c r="G9657" i="13"/>
  <c r="F9657" i="13"/>
  <c r="I9656" i="13"/>
  <c r="H9656" i="13"/>
  <c r="G9656" i="13"/>
  <c r="F9656" i="13"/>
  <c r="I9655" i="13"/>
  <c r="H9655" i="13"/>
  <c r="G9655" i="13"/>
  <c r="F9655" i="13"/>
  <c r="I9654" i="13"/>
  <c r="H9654" i="13"/>
  <c r="G9654" i="13"/>
  <c r="F9654" i="13"/>
  <c r="I9653" i="13"/>
  <c r="H9653" i="13"/>
  <c r="G9653" i="13"/>
  <c r="F9653" i="13"/>
  <c r="I9652" i="13"/>
  <c r="H9652" i="13"/>
  <c r="G9652" i="13"/>
  <c r="F9652" i="13"/>
  <c r="I9651" i="13"/>
  <c r="H9651" i="13"/>
  <c r="G9651" i="13"/>
  <c r="F9651" i="13"/>
  <c r="I9650" i="13"/>
  <c r="H9650" i="13"/>
  <c r="G9650" i="13"/>
  <c r="F9650" i="13"/>
  <c r="I9649" i="13"/>
  <c r="H9649" i="13"/>
  <c r="G9649" i="13"/>
  <c r="F9649" i="13"/>
  <c r="I9648" i="13"/>
  <c r="H9648" i="13"/>
  <c r="G9648" i="13"/>
  <c r="F9648" i="13"/>
  <c r="I9647" i="13"/>
  <c r="H9647" i="13"/>
  <c r="G9647" i="13"/>
  <c r="F9647" i="13"/>
  <c r="I9646" i="13"/>
  <c r="H9646" i="13"/>
  <c r="G9646" i="13"/>
  <c r="F9646" i="13"/>
  <c r="I9645" i="13"/>
  <c r="H9645" i="13"/>
  <c r="G9645" i="13"/>
  <c r="F9645" i="13"/>
  <c r="I9644" i="13"/>
  <c r="H9644" i="13"/>
  <c r="G9644" i="13"/>
  <c r="F9644" i="13"/>
  <c r="I9643" i="13"/>
  <c r="H9643" i="13"/>
  <c r="G9643" i="13"/>
  <c r="F9643" i="13"/>
  <c r="I9642" i="13"/>
  <c r="H9642" i="13"/>
  <c r="G9642" i="13"/>
  <c r="F9642" i="13"/>
  <c r="I9641" i="13"/>
  <c r="H9641" i="13"/>
  <c r="G9641" i="13"/>
  <c r="F9641" i="13"/>
  <c r="I9640" i="13"/>
  <c r="H9640" i="13"/>
  <c r="G9640" i="13"/>
  <c r="F9640" i="13"/>
  <c r="I9639" i="13"/>
  <c r="H9639" i="13"/>
  <c r="G9639" i="13"/>
  <c r="F9639" i="13"/>
  <c r="I9638" i="13"/>
  <c r="H9638" i="13"/>
  <c r="G9638" i="13"/>
  <c r="F9638" i="13"/>
  <c r="I9637" i="13"/>
  <c r="H9637" i="13"/>
  <c r="G9637" i="13"/>
  <c r="F9637" i="13"/>
  <c r="I9636" i="13"/>
  <c r="H9636" i="13"/>
  <c r="G9636" i="13"/>
  <c r="F9636" i="13"/>
  <c r="I9635" i="13"/>
  <c r="H9635" i="13"/>
  <c r="G9635" i="13"/>
  <c r="F9635" i="13"/>
  <c r="I9634" i="13"/>
  <c r="H9634" i="13"/>
  <c r="G9634" i="13"/>
  <c r="F9634" i="13"/>
  <c r="I9633" i="13"/>
  <c r="H9633" i="13"/>
  <c r="G9633" i="13"/>
  <c r="F9633" i="13"/>
  <c r="I9632" i="13"/>
  <c r="H9632" i="13"/>
  <c r="G9632" i="13"/>
  <c r="F9632" i="13"/>
  <c r="I9631" i="13"/>
  <c r="H9631" i="13"/>
  <c r="G9631" i="13"/>
  <c r="F9631" i="13"/>
  <c r="I9630" i="13"/>
  <c r="H9630" i="13"/>
  <c r="G9630" i="13"/>
  <c r="F9630" i="13"/>
  <c r="I9629" i="13"/>
  <c r="H9629" i="13"/>
  <c r="G9629" i="13"/>
  <c r="F9629" i="13"/>
  <c r="I9628" i="13"/>
  <c r="H9628" i="13"/>
  <c r="G9628" i="13"/>
  <c r="F9628" i="13"/>
  <c r="I9627" i="13"/>
  <c r="H9627" i="13"/>
  <c r="G9627" i="13"/>
  <c r="F9627" i="13"/>
  <c r="I9626" i="13"/>
  <c r="H9626" i="13"/>
  <c r="G9626" i="13"/>
  <c r="F9626" i="13"/>
  <c r="I9625" i="13"/>
  <c r="H9625" i="13"/>
  <c r="G9625" i="13"/>
  <c r="F9625" i="13"/>
  <c r="I9624" i="13"/>
  <c r="H9624" i="13"/>
  <c r="G9624" i="13"/>
  <c r="F9624" i="13"/>
  <c r="I9623" i="13"/>
  <c r="H9623" i="13"/>
  <c r="G9623" i="13"/>
  <c r="F9623" i="13"/>
  <c r="I9622" i="13"/>
  <c r="H9622" i="13"/>
  <c r="G9622" i="13"/>
  <c r="F9622" i="13"/>
  <c r="I9621" i="13"/>
  <c r="H9621" i="13"/>
  <c r="G9621" i="13"/>
  <c r="F9621" i="13"/>
  <c r="I9620" i="13"/>
  <c r="H9620" i="13"/>
  <c r="G9620" i="13"/>
  <c r="F9620" i="13"/>
  <c r="I9619" i="13"/>
  <c r="H9619" i="13"/>
  <c r="G9619" i="13"/>
  <c r="F9619" i="13"/>
  <c r="I9618" i="13"/>
  <c r="H9618" i="13"/>
  <c r="G9618" i="13"/>
  <c r="F9618" i="13"/>
  <c r="I9617" i="13"/>
  <c r="H9617" i="13"/>
  <c r="G9617" i="13"/>
  <c r="F9617" i="13"/>
  <c r="I9616" i="13"/>
  <c r="H9616" i="13"/>
  <c r="G9616" i="13"/>
  <c r="F9616" i="13"/>
  <c r="I9615" i="13"/>
  <c r="H9615" i="13"/>
  <c r="G9615" i="13"/>
  <c r="F9615" i="13"/>
  <c r="I9614" i="13"/>
  <c r="H9614" i="13"/>
  <c r="G9614" i="13"/>
  <c r="F9614" i="13"/>
  <c r="I9613" i="13"/>
  <c r="H9613" i="13"/>
  <c r="G9613" i="13"/>
  <c r="F9613" i="13"/>
  <c r="I9612" i="13"/>
  <c r="H9612" i="13"/>
  <c r="G9612" i="13"/>
  <c r="F9612" i="13"/>
  <c r="I9611" i="13"/>
  <c r="H9611" i="13"/>
  <c r="G9611" i="13"/>
  <c r="F9611" i="13"/>
  <c r="I9610" i="13"/>
  <c r="H9610" i="13"/>
  <c r="G9610" i="13"/>
  <c r="F9610" i="13"/>
  <c r="I9609" i="13"/>
  <c r="H9609" i="13"/>
  <c r="G9609" i="13"/>
  <c r="F9609" i="13"/>
  <c r="I9608" i="13"/>
  <c r="H9608" i="13"/>
  <c r="G9608" i="13"/>
  <c r="F9608" i="13"/>
  <c r="I9607" i="13"/>
  <c r="H9607" i="13"/>
  <c r="G9607" i="13"/>
  <c r="F9607" i="13"/>
  <c r="I9606" i="13"/>
  <c r="H9606" i="13"/>
  <c r="G9606" i="13"/>
  <c r="F9606" i="13"/>
  <c r="I9605" i="13"/>
  <c r="H9605" i="13"/>
  <c r="G9605" i="13"/>
  <c r="F9605" i="13"/>
  <c r="I9604" i="13"/>
  <c r="H9604" i="13"/>
  <c r="G9604" i="13"/>
  <c r="F9604" i="13"/>
  <c r="I9603" i="13"/>
  <c r="H9603" i="13"/>
  <c r="G9603" i="13"/>
  <c r="F9603" i="13"/>
  <c r="I9602" i="13"/>
  <c r="H9602" i="13"/>
  <c r="G9602" i="13"/>
  <c r="F9602" i="13"/>
  <c r="I9601" i="13"/>
  <c r="H9601" i="13"/>
  <c r="G9601" i="13"/>
  <c r="F9601" i="13"/>
  <c r="I9600" i="13"/>
  <c r="H9600" i="13"/>
  <c r="G9600" i="13"/>
  <c r="F9600" i="13"/>
  <c r="I9599" i="13"/>
  <c r="H9599" i="13"/>
  <c r="G9599" i="13"/>
  <c r="F9599" i="13"/>
  <c r="I9598" i="13"/>
  <c r="H9598" i="13"/>
  <c r="G9598" i="13"/>
  <c r="F9598" i="13"/>
  <c r="I9597" i="13"/>
  <c r="H9597" i="13"/>
  <c r="G9597" i="13"/>
  <c r="F9597" i="13"/>
  <c r="I9596" i="13"/>
  <c r="H9596" i="13"/>
  <c r="G9596" i="13"/>
  <c r="F9596" i="13"/>
  <c r="I9595" i="13"/>
  <c r="H9595" i="13"/>
  <c r="G9595" i="13"/>
  <c r="F9595" i="13"/>
  <c r="I9594" i="13"/>
  <c r="H9594" i="13"/>
  <c r="G9594" i="13"/>
  <c r="F9594" i="13"/>
  <c r="I9593" i="13"/>
  <c r="H9593" i="13"/>
  <c r="G9593" i="13"/>
  <c r="F9593" i="13"/>
  <c r="I9592" i="13"/>
  <c r="H9592" i="13"/>
  <c r="G9592" i="13"/>
  <c r="F9592" i="13"/>
  <c r="I9591" i="13"/>
  <c r="H9591" i="13"/>
  <c r="G9591" i="13"/>
  <c r="F9591" i="13"/>
  <c r="I9590" i="13"/>
  <c r="H9590" i="13"/>
  <c r="G9590" i="13"/>
  <c r="F9590" i="13"/>
  <c r="I9589" i="13"/>
  <c r="H9589" i="13"/>
  <c r="G9589" i="13"/>
  <c r="F9589" i="13"/>
  <c r="I9588" i="13"/>
  <c r="H9588" i="13"/>
  <c r="G9588" i="13"/>
  <c r="F9588" i="13"/>
  <c r="I9587" i="13"/>
  <c r="H9587" i="13"/>
  <c r="G9587" i="13"/>
  <c r="F9587" i="13"/>
  <c r="I9586" i="13"/>
  <c r="H9586" i="13"/>
  <c r="G9586" i="13"/>
  <c r="F9586" i="13"/>
  <c r="I9585" i="13"/>
  <c r="H9585" i="13"/>
  <c r="G9585" i="13"/>
  <c r="F9585" i="13"/>
  <c r="I9584" i="13"/>
  <c r="H9584" i="13"/>
  <c r="G9584" i="13"/>
  <c r="F9584" i="13"/>
  <c r="I9583" i="13"/>
  <c r="H9583" i="13"/>
  <c r="G9583" i="13"/>
  <c r="F9583" i="13"/>
  <c r="I9582" i="13"/>
  <c r="H9582" i="13"/>
  <c r="G9582" i="13"/>
  <c r="F9582" i="13"/>
  <c r="I9581" i="13"/>
  <c r="H9581" i="13"/>
  <c r="G9581" i="13"/>
  <c r="F9581" i="13"/>
  <c r="I9580" i="13"/>
  <c r="H9580" i="13"/>
  <c r="G9580" i="13"/>
  <c r="F9580" i="13"/>
  <c r="I9579" i="13"/>
  <c r="H9579" i="13"/>
  <c r="G9579" i="13"/>
  <c r="F9579" i="13"/>
  <c r="I9578" i="13"/>
  <c r="H9578" i="13"/>
  <c r="G9578" i="13"/>
  <c r="F9578" i="13"/>
  <c r="I9577" i="13"/>
  <c r="H9577" i="13"/>
  <c r="G9577" i="13"/>
  <c r="F9577" i="13"/>
  <c r="I9576" i="13"/>
  <c r="H9576" i="13"/>
  <c r="G9576" i="13"/>
  <c r="F9576" i="13"/>
  <c r="I9575" i="13"/>
  <c r="H9575" i="13"/>
  <c r="G9575" i="13"/>
  <c r="F9575" i="13"/>
  <c r="I9574" i="13"/>
  <c r="H9574" i="13"/>
  <c r="G9574" i="13"/>
  <c r="F9574" i="13"/>
  <c r="I9573" i="13"/>
  <c r="H9573" i="13"/>
  <c r="G9573" i="13"/>
  <c r="F9573" i="13"/>
  <c r="I9572" i="13"/>
  <c r="H9572" i="13"/>
  <c r="G9572" i="13"/>
  <c r="F9572" i="13"/>
  <c r="I9571" i="13"/>
  <c r="H9571" i="13"/>
  <c r="G9571" i="13"/>
  <c r="F9571" i="13"/>
  <c r="I9570" i="13"/>
  <c r="H9570" i="13"/>
  <c r="G9570" i="13"/>
  <c r="F9570" i="13"/>
  <c r="I9569" i="13"/>
  <c r="H9569" i="13"/>
  <c r="G9569" i="13"/>
  <c r="F9569" i="13"/>
  <c r="I9568" i="13"/>
  <c r="H9568" i="13"/>
  <c r="G9568" i="13"/>
  <c r="F9568" i="13"/>
  <c r="I9567" i="13"/>
  <c r="H9567" i="13"/>
  <c r="G9567" i="13"/>
  <c r="F9567" i="13"/>
  <c r="I9566" i="13"/>
  <c r="H9566" i="13"/>
  <c r="G9566" i="13"/>
  <c r="F9566" i="13"/>
  <c r="I9565" i="13"/>
  <c r="H9565" i="13"/>
  <c r="G9565" i="13"/>
  <c r="F9565" i="13"/>
  <c r="I9564" i="13"/>
  <c r="H9564" i="13"/>
  <c r="G9564" i="13"/>
  <c r="F9564" i="13"/>
  <c r="I9563" i="13"/>
  <c r="H9563" i="13"/>
  <c r="G9563" i="13"/>
  <c r="F9563" i="13"/>
  <c r="I9562" i="13"/>
  <c r="H9562" i="13"/>
  <c r="G9562" i="13"/>
  <c r="F9562" i="13"/>
  <c r="I9561" i="13"/>
  <c r="H9561" i="13"/>
  <c r="G9561" i="13"/>
  <c r="F9561" i="13"/>
  <c r="I9560" i="13"/>
  <c r="H9560" i="13"/>
  <c r="G9560" i="13"/>
  <c r="F9560" i="13"/>
  <c r="I9559" i="13"/>
  <c r="H9559" i="13"/>
  <c r="G9559" i="13"/>
  <c r="F9559" i="13"/>
  <c r="I9558" i="13"/>
  <c r="H9558" i="13"/>
  <c r="G9558" i="13"/>
  <c r="F9558" i="13"/>
  <c r="I9557" i="13"/>
  <c r="H9557" i="13"/>
  <c r="G9557" i="13"/>
  <c r="F9557" i="13"/>
  <c r="I9556" i="13"/>
  <c r="H9556" i="13"/>
  <c r="G9556" i="13"/>
  <c r="F9556" i="13"/>
  <c r="I9555" i="13"/>
  <c r="H9555" i="13"/>
  <c r="G9555" i="13"/>
  <c r="F9555" i="13"/>
  <c r="I9554" i="13"/>
  <c r="H9554" i="13"/>
  <c r="G9554" i="13"/>
  <c r="F9554" i="13"/>
  <c r="I9553" i="13"/>
  <c r="H9553" i="13"/>
  <c r="G9553" i="13"/>
  <c r="F9553" i="13"/>
  <c r="I9552" i="13"/>
  <c r="H9552" i="13"/>
  <c r="G9552" i="13"/>
  <c r="F9552" i="13"/>
  <c r="I9551" i="13"/>
  <c r="H9551" i="13"/>
  <c r="G9551" i="13"/>
  <c r="F9551" i="13"/>
  <c r="I9550" i="13"/>
  <c r="H9550" i="13"/>
  <c r="G9550" i="13"/>
  <c r="F9550" i="13"/>
  <c r="I9549" i="13"/>
  <c r="H9549" i="13"/>
  <c r="G9549" i="13"/>
  <c r="F9549" i="13"/>
  <c r="I9548" i="13"/>
  <c r="H9548" i="13"/>
  <c r="G9548" i="13"/>
  <c r="F9548" i="13"/>
  <c r="I9547" i="13"/>
  <c r="H9547" i="13"/>
  <c r="G9547" i="13"/>
  <c r="F9547" i="13"/>
  <c r="I9546" i="13"/>
  <c r="H9546" i="13"/>
  <c r="G9546" i="13"/>
  <c r="F9546" i="13"/>
  <c r="I9545" i="13"/>
  <c r="H9545" i="13"/>
  <c r="G9545" i="13"/>
  <c r="F9545" i="13"/>
  <c r="I9544" i="13"/>
  <c r="H9544" i="13"/>
  <c r="G9544" i="13"/>
  <c r="F9544" i="13"/>
  <c r="I9543" i="13"/>
  <c r="H9543" i="13"/>
  <c r="G9543" i="13"/>
  <c r="F9543" i="13"/>
  <c r="I9542" i="13"/>
  <c r="H9542" i="13"/>
  <c r="G9542" i="13"/>
  <c r="F9542" i="13"/>
  <c r="I9541" i="13"/>
  <c r="H9541" i="13"/>
  <c r="G9541" i="13"/>
  <c r="F9541" i="13"/>
  <c r="I9540" i="13"/>
  <c r="H9540" i="13"/>
  <c r="G9540" i="13"/>
  <c r="F9540" i="13"/>
  <c r="I9539" i="13"/>
  <c r="H9539" i="13"/>
  <c r="G9539" i="13"/>
  <c r="F9539" i="13"/>
  <c r="I9538" i="13"/>
  <c r="H9538" i="13"/>
  <c r="G9538" i="13"/>
  <c r="F9538" i="13"/>
  <c r="I9537" i="13"/>
  <c r="H9537" i="13"/>
  <c r="G9537" i="13"/>
  <c r="F9537" i="13"/>
  <c r="I9536" i="13"/>
  <c r="H9536" i="13"/>
  <c r="G9536" i="13"/>
  <c r="F9536" i="13"/>
  <c r="I9535" i="13"/>
  <c r="H9535" i="13"/>
  <c r="G9535" i="13"/>
  <c r="F9535" i="13"/>
  <c r="I9534" i="13"/>
  <c r="H9534" i="13"/>
  <c r="G9534" i="13"/>
  <c r="F9534" i="13"/>
  <c r="I9533" i="13"/>
  <c r="H9533" i="13"/>
  <c r="G9533" i="13"/>
  <c r="F9533" i="13"/>
  <c r="I9532" i="13"/>
  <c r="H9532" i="13"/>
  <c r="G9532" i="13"/>
  <c r="F9532" i="13"/>
  <c r="I9531" i="13"/>
  <c r="H9531" i="13"/>
  <c r="G9531" i="13"/>
  <c r="F9531" i="13"/>
  <c r="I9530" i="13"/>
  <c r="H9530" i="13"/>
  <c r="G9530" i="13"/>
  <c r="F9530" i="13"/>
  <c r="I9529" i="13"/>
  <c r="H9529" i="13"/>
  <c r="G9529" i="13"/>
  <c r="F9529" i="13"/>
  <c r="I9528" i="13"/>
  <c r="H9528" i="13"/>
  <c r="G9528" i="13"/>
  <c r="F9528" i="13"/>
  <c r="I9527" i="13"/>
  <c r="H9527" i="13"/>
  <c r="G9527" i="13"/>
  <c r="F9527" i="13"/>
  <c r="I9526" i="13"/>
  <c r="H9526" i="13"/>
  <c r="G9526" i="13"/>
  <c r="F9526" i="13"/>
  <c r="I9525" i="13"/>
  <c r="H9525" i="13"/>
  <c r="G9525" i="13"/>
  <c r="F9525" i="13"/>
  <c r="I9524" i="13"/>
  <c r="H9524" i="13"/>
  <c r="G9524" i="13"/>
  <c r="F9524" i="13"/>
  <c r="I9523" i="13"/>
  <c r="H9523" i="13"/>
  <c r="G9523" i="13"/>
  <c r="F9523" i="13"/>
  <c r="I9522" i="13"/>
  <c r="H9522" i="13"/>
  <c r="G9522" i="13"/>
  <c r="F9522" i="13"/>
  <c r="I9521" i="13"/>
  <c r="H9521" i="13"/>
  <c r="G9521" i="13"/>
  <c r="F9521" i="13"/>
  <c r="I9520" i="13"/>
  <c r="H9520" i="13"/>
  <c r="G9520" i="13"/>
  <c r="F9520" i="13"/>
  <c r="I9519" i="13"/>
  <c r="H9519" i="13"/>
  <c r="G9519" i="13"/>
  <c r="F9519" i="13"/>
  <c r="I9518" i="13"/>
  <c r="H9518" i="13"/>
  <c r="G9518" i="13"/>
  <c r="F9518" i="13"/>
  <c r="I9517" i="13"/>
  <c r="H9517" i="13"/>
  <c r="G9517" i="13"/>
  <c r="F9517" i="13"/>
  <c r="I9516" i="13"/>
  <c r="H9516" i="13"/>
  <c r="G9516" i="13"/>
  <c r="F9516" i="13"/>
  <c r="I9515" i="13"/>
  <c r="H9515" i="13"/>
  <c r="G9515" i="13"/>
  <c r="F9515" i="13"/>
  <c r="I9514" i="13"/>
  <c r="H9514" i="13"/>
  <c r="G9514" i="13"/>
  <c r="F9514" i="13"/>
  <c r="I9513" i="13"/>
  <c r="H9513" i="13"/>
  <c r="G9513" i="13"/>
  <c r="F9513" i="13"/>
  <c r="I9512" i="13"/>
  <c r="H9512" i="13"/>
  <c r="G9512" i="13"/>
  <c r="F9512" i="13"/>
  <c r="I9511" i="13"/>
  <c r="H9511" i="13"/>
  <c r="G9511" i="13"/>
  <c r="F9511" i="13"/>
  <c r="I9510" i="13"/>
  <c r="H9510" i="13"/>
  <c r="G9510" i="13"/>
  <c r="F9510" i="13"/>
  <c r="I9509" i="13"/>
  <c r="H9509" i="13"/>
  <c r="G9509" i="13"/>
  <c r="F9509" i="13"/>
  <c r="I9508" i="13"/>
  <c r="H9508" i="13"/>
  <c r="G9508" i="13"/>
  <c r="F9508" i="13"/>
  <c r="I9507" i="13"/>
  <c r="H9507" i="13"/>
  <c r="G9507" i="13"/>
  <c r="F9507" i="13"/>
  <c r="I9506" i="13"/>
  <c r="H9506" i="13"/>
  <c r="G9506" i="13"/>
  <c r="F9506" i="13"/>
  <c r="I9505" i="13"/>
  <c r="H9505" i="13"/>
  <c r="G9505" i="13"/>
  <c r="F9505" i="13"/>
  <c r="I9504" i="13"/>
  <c r="H9504" i="13"/>
  <c r="G9504" i="13"/>
  <c r="F9504" i="13"/>
  <c r="I9503" i="13"/>
  <c r="H9503" i="13"/>
  <c r="G9503" i="13"/>
  <c r="F9503" i="13"/>
  <c r="I9502" i="13"/>
  <c r="H9502" i="13"/>
  <c r="G9502" i="13"/>
  <c r="F9502" i="13"/>
  <c r="I9501" i="13"/>
  <c r="H9501" i="13"/>
  <c r="G9501" i="13"/>
  <c r="F9501" i="13"/>
  <c r="I9500" i="13"/>
  <c r="H9500" i="13"/>
  <c r="G9500" i="13"/>
  <c r="F9500" i="13"/>
  <c r="I9499" i="13"/>
  <c r="H9499" i="13"/>
  <c r="G9499" i="13"/>
  <c r="F9499" i="13"/>
  <c r="I9498" i="13"/>
  <c r="H9498" i="13"/>
  <c r="G9498" i="13"/>
  <c r="F9498" i="13"/>
  <c r="I9497" i="13"/>
  <c r="H9497" i="13"/>
  <c r="G9497" i="13"/>
  <c r="F9497" i="13"/>
  <c r="I9496" i="13"/>
  <c r="H9496" i="13"/>
  <c r="G9496" i="13"/>
  <c r="F9496" i="13"/>
  <c r="I9495" i="13"/>
  <c r="H9495" i="13"/>
  <c r="G9495" i="13"/>
  <c r="F9495" i="13"/>
  <c r="I9494" i="13"/>
  <c r="H9494" i="13"/>
  <c r="G9494" i="13"/>
  <c r="F9494" i="13"/>
  <c r="I9493" i="13"/>
  <c r="H9493" i="13"/>
  <c r="G9493" i="13"/>
  <c r="F9493" i="13"/>
  <c r="I9492" i="13"/>
  <c r="H9492" i="13"/>
  <c r="G9492" i="13"/>
  <c r="F9492" i="13"/>
  <c r="I9491" i="13"/>
  <c r="H9491" i="13"/>
  <c r="G9491" i="13"/>
  <c r="F9491" i="13"/>
  <c r="I9490" i="13"/>
  <c r="H9490" i="13"/>
  <c r="G9490" i="13"/>
  <c r="F9490" i="13"/>
  <c r="I9489" i="13"/>
  <c r="H9489" i="13"/>
  <c r="G9489" i="13"/>
  <c r="F9489" i="13"/>
  <c r="I9488" i="13"/>
  <c r="H9488" i="13"/>
  <c r="G9488" i="13"/>
  <c r="F9488" i="13"/>
  <c r="I9487" i="13"/>
  <c r="H9487" i="13"/>
  <c r="G9487" i="13"/>
  <c r="F9487" i="13"/>
  <c r="I9486" i="13"/>
  <c r="H9486" i="13"/>
  <c r="G9486" i="13"/>
  <c r="F9486" i="13"/>
  <c r="I9485" i="13"/>
  <c r="H9485" i="13"/>
  <c r="G9485" i="13"/>
  <c r="F9485" i="13"/>
  <c r="I9484" i="13"/>
  <c r="H9484" i="13"/>
  <c r="G9484" i="13"/>
  <c r="F9484" i="13"/>
  <c r="I9483" i="13"/>
  <c r="H9483" i="13"/>
  <c r="G9483" i="13"/>
  <c r="F9483" i="13"/>
  <c r="I9482" i="13"/>
  <c r="H9482" i="13"/>
  <c r="G9482" i="13"/>
  <c r="F9482" i="13"/>
  <c r="I9481" i="13"/>
  <c r="H9481" i="13"/>
  <c r="G9481" i="13"/>
  <c r="F9481" i="13"/>
  <c r="I9480" i="13"/>
  <c r="H9480" i="13"/>
  <c r="G9480" i="13"/>
  <c r="F9480" i="13"/>
  <c r="I9479" i="13"/>
  <c r="H9479" i="13"/>
  <c r="G9479" i="13"/>
  <c r="F9479" i="13"/>
  <c r="I9478" i="13"/>
  <c r="H9478" i="13"/>
  <c r="G9478" i="13"/>
  <c r="F9478" i="13"/>
  <c r="I9477" i="13"/>
  <c r="H9477" i="13"/>
  <c r="G9477" i="13"/>
  <c r="F9477" i="13"/>
  <c r="I9476" i="13"/>
  <c r="H9476" i="13"/>
  <c r="G9476" i="13"/>
  <c r="F9476" i="13"/>
  <c r="I9475" i="13"/>
  <c r="H9475" i="13"/>
  <c r="G9475" i="13"/>
  <c r="F9475" i="13"/>
  <c r="I9474" i="13"/>
  <c r="H9474" i="13"/>
  <c r="G9474" i="13"/>
  <c r="F9474" i="13"/>
  <c r="I9473" i="13"/>
  <c r="H9473" i="13"/>
  <c r="G9473" i="13"/>
  <c r="F9473" i="13"/>
  <c r="I9472" i="13"/>
  <c r="H9472" i="13"/>
  <c r="G9472" i="13"/>
  <c r="F9472" i="13"/>
  <c r="I9471" i="13"/>
  <c r="H9471" i="13"/>
  <c r="G9471" i="13"/>
  <c r="F9471" i="13"/>
  <c r="I9470" i="13"/>
  <c r="H9470" i="13"/>
  <c r="G9470" i="13"/>
  <c r="F9470" i="13"/>
  <c r="I9469" i="13"/>
  <c r="H9469" i="13"/>
  <c r="G9469" i="13"/>
  <c r="F9469" i="13"/>
  <c r="I9468" i="13"/>
  <c r="H9468" i="13"/>
  <c r="G9468" i="13"/>
  <c r="F9468" i="13"/>
  <c r="I9467" i="13"/>
  <c r="H9467" i="13"/>
  <c r="G9467" i="13"/>
  <c r="F9467" i="13"/>
  <c r="I9466" i="13"/>
  <c r="H9466" i="13"/>
  <c r="G9466" i="13"/>
  <c r="F9466" i="13"/>
  <c r="I9465" i="13"/>
  <c r="H9465" i="13"/>
  <c r="G9465" i="13"/>
  <c r="F9465" i="13"/>
  <c r="I9464" i="13"/>
  <c r="H9464" i="13"/>
  <c r="G9464" i="13"/>
  <c r="F9464" i="13"/>
  <c r="I9463" i="13"/>
  <c r="H9463" i="13"/>
  <c r="G9463" i="13"/>
  <c r="F9463" i="13"/>
  <c r="I9462" i="13"/>
  <c r="H9462" i="13"/>
  <c r="G9462" i="13"/>
  <c r="F9462" i="13"/>
  <c r="I9461" i="13"/>
  <c r="H9461" i="13"/>
  <c r="G9461" i="13"/>
  <c r="F9461" i="13"/>
  <c r="I9460" i="13"/>
  <c r="H9460" i="13"/>
  <c r="G9460" i="13"/>
  <c r="F9460" i="13"/>
  <c r="I9459" i="13"/>
  <c r="H9459" i="13"/>
  <c r="G9459" i="13"/>
  <c r="F9459" i="13"/>
  <c r="I9458" i="13"/>
  <c r="H9458" i="13"/>
  <c r="G9458" i="13"/>
  <c r="F9458" i="13"/>
  <c r="I9457" i="13"/>
  <c r="H9457" i="13"/>
  <c r="G9457" i="13"/>
  <c r="F9457" i="13"/>
  <c r="I9456" i="13"/>
  <c r="H9456" i="13"/>
  <c r="G9456" i="13"/>
  <c r="F9456" i="13"/>
  <c r="I9455" i="13"/>
  <c r="H9455" i="13"/>
  <c r="G9455" i="13"/>
  <c r="F9455" i="13"/>
  <c r="I9454" i="13"/>
  <c r="H9454" i="13"/>
  <c r="G9454" i="13"/>
  <c r="F9454" i="13"/>
  <c r="I9453" i="13"/>
  <c r="H9453" i="13"/>
  <c r="G9453" i="13"/>
  <c r="F9453" i="13"/>
  <c r="I9452" i="13"/>
  <c r="H9452" i="13"/>
  <c r="G9452" i="13"/>
  <c r="F9452" i="13"/>
  <c r="I9451" i="13"/>
  <c r="H9451" i="13"/>
  <c r="G9451" i="13"/>
  <c r="F9451" i="13"/>
  <c r="I9450" i="13"/>
  <c r="H9450" i="13"/>
  <c r="G9450" i="13"/>
  <c r="F9450" i="13"/>
  <c r="I9449" i="13"/>
  <c r="H9449" i="13"/>
  <c r="G9449" i="13"/>
  <c r="F9449" i="13"/>
  <c r="I9448" i="13"/>
  <c r="H9448" i="13"/>
  <c r="G9448" i="13"/>
  <c r="F9448" i="13"/>
  <c r="I9447" i="13"/>
  <c r="H9447" i="13"/>
  <c r="G9447" i="13"/>
  <c r="F9447" i="13"/>
  <c r="I9446" i="13"/>
  <c r="H9446" i="13"/>
  <c r="G9446" i="13"/>
  <c r="F9446" i="13"/>
  <c r="I9445" i="13"/>
  <c r="H9445" i="13"/>
  <c r="G9445" i="13"/>
  <c r="F9445" i="13"/>
  <c r="I9444" i="13"/>
  <c r="H9444" i="13"/>
  <c r="G9444" i="13"/>
  <c r="F9444" i="13"/>
  <c r="I9443" i="13"/>
  <c r="H9443" i="13"/>
  <c r="G9443" i="13"/>
  <c r="F9443" i="13"/>
  <c r="I9442" i="13"/>
  <c r="H9442" i="13"/>
  <c r="G9442" i="13"/>
  <c r="F9442" i="13"/>
  <c r="I9441" i="13"/>
  <c r="H9441" i="13"/>
  <c r="G9441" i="13"/>
  <c r="F9441" i="13"/>
  <c r="I9440" i="13"/>
  <c r="H9440" i="13"/>
  <c r="G9440" i="13"/>
  <c r="F9440" i="13"/>
  <c r="I9439" i="13"/>
  <c r="H9439" i="13"/>
  <c r="G9439" i="13"/>
  <c r="F9439" i="13"/>
  <c r="I9438" i="13"/>
  <c r="H9438" i="13"/>
  <c r="G9438" i="13"/>
  <c r="F9438" i="13"/>
  <c r="I9437" i="13"/>
  <c r="H9437" i="13"/>
  <c r="G9437" i="13"/>
  <c r="F9437" i="13"/>
  <c r="I9436" i="13"/>
  <c r="H9436" i="13"/>
  <c r="G9436" i="13"/>
  <c r="F9436" i="13"/>
  <c r="I9435" i="13"/>
  <c r="H9435" i="13"/>
  <c r="G9435" i="13"/>
  <c r="F9435" i="13"/>
  <c r="I9434" i="13"/>
  <c r="H9434" i="13"/>
  <c r="G9434" i="13"/>
  <c r="F9434" i="13"/>
  <c r="I9433" i="13"/>
  <c r="H9433" i="13"/>
  <c r="G9433" i="13"/>
  <c r="F9433" i="13"/>
  <c r="I9432" i="13"/>
  <c r="H9432" i="13"/>
  <c r="G9432" i="13"/>
  <c r="F9432" i="13"/>
  <c r="I9431" i="13"/>
  <c r="H9431" i="13"/>
  <c r="G9431" i="13"/>
  <c r="F9431" i="13"/>
  <c r="I9430" i="13"/>
  <c r="H9430" i="13"/>
  <c r="G9430" i="13"/>
  <c r="F9430" i="13"/>
  <c r="I9429" i="13"/>
  <c r="H9429" i="13"/>
  <c r="G9429" i="13"/>
  <c r="F9429" i="13"/>
  <c r="I9428" i="13"/>
  <c r="H9428" i="13"/>
  <c r="G9428" i="13"/>
  <c r="F9428" i="13"/>
  <c r="I9427" i="13"/>
  <c r="H9427" i="13"/>
  <c r="G9427" i="13"/>
  <c r="F9427" i="13"/>
  <c r="I9426" i="13"/>
  <c r="H9426" i="13"/>
  <c r="G9426" i="13"/>
  <c r="F9426" i="13"/>
  <c r="I9425" i="13"/>
  <c r="H9425" i="13"/>
  <c r="G9425" i="13"/>
  <c r="F9425" i="13"/>
  <c r="I9424" i="13"/>
  <c r="H9424" i="13"/>
  <c r="G9424" i="13"/>
  <c r="F9424" i="13"/>
  <c r="I9423" i="13"/>
  <c r="H9423" i="13"/>
  <c r="G9423" i="13"/>
  <c r="F9423" i="13"/>
  <c r="I9422" i="13"/>
  <c r="H9422" i="13"/>
  <c r="G9422" i="13"/>
  <c r="F9422" i="13"/>
  <c r="I9421" i="13"/>
  <c r="H9421" i="13"/>
  <c r="G9421" i="13"/>
  <c r="F9421" i="13"/>
  <c r="I9420" i="13"/>
  <c r="H9420" i="13"/>
  <c r="G9420" i="13"/>
  <c r="F9420" i="13"/>
  <c r="I9419" i="13"/>
  <c r="H9419" i="13"/>
  <c r="G9419" i="13"/>
  <c r="F9419" i="13"/>
  <c r="I9418" i="13"/>
  <c r="H9418" i="13"/>
  <c r="G9418" i="13"/>
  <c r="F9418" i="13"/>
  <c r="I9417" i="13"/>
  <c r="H9417" i="13"/>
  <c r="G9417" i="13"/>
  <c r="F9417" i="13"/>
  <c r="I9416" i="13"/>
  <c r="H9416" i="13"/>
  <c r="G9416" i="13"/>
  <c r="F9416" i="13"/>
  <c r="I9415" i="13"/>
  <c r="H9415" i="13"/>
  <c r="G9415" i="13"/>
  <c r="F9415" i="13"/>
  <c r="I9414" i="13"/>
  <c r="H9414" i="13"/>
  <c r="G9414" i="13"/>
  <c r="F9414" i="13"/>
  <c r="I9413" i="13"/>
  <c r="H9413" i="13"/>
  <c r="G9413" i="13"/>
  <c r="F9413" i="13"/>
  <c r="I9412" i="13"/>
  <c r="H9412" i="13"/>
  <c r="G9412" i="13"/>
  <c r="F9412" i="13"/>
  <c r="I9411" i="13"/>
  <c r="H9411" i="13"/>
  <c r="G9411" i="13"/>
  <c r="F9411" i="13"/>
  <c r="I9410" i="13"/>
  <c r="H9410" i="13"/>
  <c r="G9410" i="13"/>
  <c r="F9410" i="13"/>
  <c r="I9409" i="13"/>
  <c r="H9409" i="13"/>
  <c r="G9409" i="13"/>
  <c r="F9409" i="13"/>
  <c r="I9408" i="13"/>
  <c r="H9408" i="13"/>
  <c r="G9408" i="13"/>
  <c r="F9408" i="13"/>
  <c r="I9407" i="13"/>
  <c r="H9407" i="13"/>
  <c r="G9407" i="13"/>
  <c r="F9407" i="13"/>
  <c r="I9406" i="13"/>
  <c r="H9406" i="13"/>
  <c r="G9406" i="13"/>
  <c r="F9406" i="13"/>
  <c r="I9405" i="13"/>
  <c r="H9405" i="13"/>
  <c r="G9405" i="13"/>
  <c r="F9405" i="13"/>
  <c r="I9404" i="13"/>
  <c r="H9404" i="13"/>
  <c r="G9404" i="13"/>
  <c r="F9404" i="13"/>
  <c r="I9403" i="13"/>
  <c r="H9403" i="13"/>
  <c r="G9403" i="13"/>
  <c r="F9403" i="13"/>
  <c r="I9402" i="13"/>
  <c r="H9402" i="13"/>
  <c r="G9402" i="13"/>
  <c r="F9402" i="13"/>
  <c r="I9401" i="13"/>
  <c r="H9401" i="13"/>
  <c r="G9401" i="13"/>
  <c r="F9401" i="13"/>
  <c r="I9400" i="13"/>
  <c r="H9400" i="13"/>
  <c r="G9400" i="13"/>
  <c r="F9400" i="13"/>
  <c r="I9399" i="13"/>
  <c r="H9399" i="13"/>
  <c r="G9399" i="13"/>
  <c r="F9399" i="13"/>
  <c r="I9398" i="13"/>
  <c r="H9398" i="13"/>
  <c r="G9398" i="13"/>
  <c r="F9398" i="13"/>
  <c r="I9397" i="13"/>
  <c r="H9397" i="13"/>
  <c r="G9397" i="13"/>
  <c r="F9397" i="13"/>
  <c r="I9396" i="13"/>
  <c r="H9396" i="13"/>
  <c r="G9396" i="13"/>
  <c r="F9396" i="13"/>
  <c r="I9395" i="13"/>
  <c r="H9395" i="13"/>
  <c r="G9395" i="13"/>
  <c r="F9395" i="13"/>
  <c r="I9394" i="13"/>
  <c r="H9394" i="13"/>
  <c r="G9394" i="13"/>
  <c r="F9394" i="13"/>
  <c r="I9393" i="13"/>
  <c r="H9393" i="13"/>
  <c r="G9393" i="13"/>
  <c r="F9393" i="13"/>
  <c r="I9392" i="13"/>
  <c r="H9392" i="13"/>
  <c r="G9392" i="13"/>
  <c r="F9392" i="13"/>
  <c r="I9391" i="13"/>
  <c r="H9391" i="13"/>
  <c r="G9391" i="13"/>
  <c r="F9391" i="13"/>
  <c r="I9390" i="13"/>
  <c r="H9390" i="13"/>
  <c r="G9390" i="13"/>
  <c r="F9390" i="13"/>
  <c r="I9389" i="13"/>
  <c r="H9389" i="13"/>
  <c r="G9389" i="13"/>
  <c r="F9389" i="13"/>
  <c r="I9388" i="13"/>
  <c r="H9388" i="13"/>
  <c r="G9388" i="13"/>
  <c r="F9388" i="13"/>
  <c r="I9387" i="13"/>
  <c r="H9387" i="13"/>
  <c r="G9387" i="13"/>
  <c r="F9387" i="13"/>
  <c r="I9386" i="13"/>
  <c r="H9386" i="13"/>
  <c r="G9386" i="13"/>
  <c r="F9386" i="13"/>
  <c r="I9385" i="13"/>
  <c r="H9385" i="13"/>
  <c r="G9385" i="13"/>
  <c r="F9385" i="13"/>
  <c r="I9384" i="13"/>
  <c r="H9384" i="13"/>
  <c r="G9384" i="13"/>
  <c r="F9384" i="13"/>
  <c r="I9383" i="13"/>
  <c r="H9383" i="13"/>
  <c r="G9383" i="13"/>
  <c r="F9383" i="13"/>
  <c r="I9382" i="13"/>
  <c r="H9382" i="13"/>
  <c r="G9382" i="13"/>
  <c r="F9382" i="13"/>
  <c r="I9381" i="13"/>
  <c r="H9381" i="13"/>
  <c r="G9381" i="13"/>
  <c r="F9381" i="13"/>
  <c r="I9380" i="13"/>
  <c r="H9380" i="13"/>
  <c r="G9380" i="13"/>
  <c r="F9380" i="13"/>
  <c r="I9379" i="13"/>
  <c r="H9379" i="13"/>
  <c r="G9379" i="13"/>
  <c r="F9379" i="13"/>
  <c r="I9378" i="13"/>
  <c r="H9378" i="13"/>
  <c r="G9378" i="13"/>
  <c r="F9378" i="13"/>
  <c r="I9377" i="13"/>
  <c r="H9377" i="13"/>
  <c r="G9377" i="13"/>
  <c r="F9377" i="13"/>
  <c r="I9376" i="13"/>
  <c r="H9376" i="13"/>
  <c r="G9376" i="13"/>
  <c r="F9376" i="13"/>
  <c r="I9375" i="13"/>
  <c r="H9375" i="13"/>
  <c r="G9375" i="13"/>
  <c r="F9375" i="13"/>
  <c r="I9374" i="13"/>
  <c r="H9374" i="13"/>
  <c r="G9374" i="13"/>
  <c r="F9374" i="13"/>
  <c r="I9373" i="13"/>
  <c r="H9373" i="13"/>
  <c r="G9373" i="13"/>
  <c r="F9373" i="13"/>
  <c r="I9372" i="13"/>
  <c r="H9372" i="13"/>
  <c r="G9372" i="13"/>
  <c r="F9372" i="13"/>
  <c r="I9371" i="13"/>
  <c r="H9371" i="13"/>
  <c r="G9371" i="13"/>
  <c r="F9371" i="13"/>
  <c r="I9370" i="13"/>
  <c r="H9370" i="13"/>
  <c r="G9370" i="13"/>
  <c r="F9370" i="13"/>
  <c r="I9369" i="13"/>
  <c r="H9369" i="13"/>
  <c r="G9369" i="13"/>
  <c r="F9369" i="13"/>
  <c r="I9368" i="13"/>
  <c r="H9368" i="13"/>
  <c r="G9368" i="13"/>
  <c r="F9368" i="13"/>
  <c r="I9367" i="13"/>
  <c r="H9367" i="13"/>
  <c r="G9367" i="13"/>
  <c r="F9367" i="13"/>
  <c r="I9366" i="13"/>
  <c r="H9366" i="13"/>
  <c r="G9366" i="13"/>
  <c r="F9366" i="13"/>
  <c r="I9365" i="13"/>
  <c r="H9365" i="13"/>
  <c r="G9365" i="13"/>
  <c r="F9365" i="13"/>
  <c r="I9364" i="13"/>
  <c r="H9364" i="13"/>
  <c r="G9364" i="13"/>
  <c r="F9364" i="13"/>
  <c r="I9363" i="13"/>
  <c r="H9363" i="13"/>
  <c r="G9363" i="13"/>
  <c r="F9363" i="13"/>
  <c r="I9362" i="13"/>
  <c r="H9362" i="13"/>
  <c r="G9362" i="13"/>
  <c r="F9362" i="13"/>
  <c r="I9361" i="13"/>
  <c r="H9361" i="13"/>
  <c r="G9361" i="13"/>
  <c r="F9361" i="13"/>
  <c r="I9360" i="13"/>
  <c r="H9360" i="13"/>
  <c r="G9360" i="13"/>
  <c r="F9360" i="13"/>
  <c r="I9359" i="13"/>
  <c r="H9359" i="13"/>
  <c r="G9359" i="13"/>
  <c r="F9359" i="13"/>
  <c r="I9358" i="13"/>
  <c r="H9358" i="13"/>
  <c r="G9358" i="13"/>
  <c r="F9358" i="13"/>
  <c r="I9357" i="13"/>
  <c r="H9357" i="13"/>
  <c r="G9357" i="13"/>
  <c r="F9357" i="13"/>
  <c r="I9356" i="13"/>
  <c r="H9356" i="13"/>
  <c r="G9356" i="13"/>
  <c r="F9356" i="13"/>
  <c r="I9355" i="13"/>
  <c r="H9355" i="13"/>
  <c r="G9355" i="13"/>
  <c r="F9355" i="13"/>
  <c r="I9354" i="13"/>
  <c r="H9354" i="13"/>
  <c r="G9354" i="13"/>
  <c r="F9354" i="13"/>
  <c r="I9353" i="13"/>
  <c r="H9353" i="13"/>
  <c r="G9353" i="13"/>
  <c r="F9353" i="13"/>
  <c r="I9352" i="13"/>
  <c r="H9352" i="13"/>
  <c r="G9352" i="13"/>
  <c r="F9352" i="13"/>
  <c r="I9351" i="13"/>
  <c r="H9351" i="13"/>
  <c r="G9351" i="13"/>
  <c r="F9351" i="13"/>
  <c r="I9350" i="13"/>
  <c r="H9350" i="13"/>
  <c r="G9350" i="13"/>
  <c r="F9350" i="13"/>
  <c r="I9349" i="13"/>
  <c r="H9349" i="13"/>
  <c r="G9349" i="13"/>
  <c r="F9349" i="13"/>
  <c r="I9348" i="13"/>
  <c r="H9348" i="13"/>
  <c r="G9348" i="13"/>
  <c r="F9348" i="13"/>
  <c r="I9347" i="13"/>
  <c r="H9347" i="13"/>
  <c r="G9347" i="13"/>
  <c r="F9347" i="13"/>
  <c r="I9346" i="13"/>
  <c r="H9346" i="13"/>
  <c r="G9346" i="13"/>
  <c r="F9346" i="13"/>
  <c r="I9345" i="13"/>
  <c r="H9345" i="13"/>
  <c r="G9345" i="13"/>
  <c r="F9345" i="13"/>
  <c r="I9344" i="13"/>
  <c r="H9344" i="13"/>
  <c r="G9344" i="13"/>
  <c r="F9344" i="13"/>
  <c r="I9343" i="13"/>
  <c r="H9343" i="13"/>
  <c r="G9343" i="13"/>
  <c r="F9343" i="13"/>
  <c r="I9342" i="13"/>
  <c r="H9342" i="13"/>
  <c r="G9342" i="13"/>
  <c r="F9342" i="13"/>
  <c r="I9341" i="13"/>
  <c r="H9341" i="13"/>
  <c r="G9341" i="13"/>
  <c r="F9341" i="13"/>
  <c r="I9340" i="13"/>
  <c r="H9340" i="13"/>
  <c r="G9340" i="13"/>
  <c r="F9340" i="13"/>
  <c r="I9339" i="13"/>
  <c r="H9339" i="13"/>
  <c r="G9339" i="13"/>
  <c r="F9339" i="13"/>
  <c r="I9338" i="13"/>
  <c r="H9338" i="13"/>
  <c r="G9338" i="13"/>
  <c r="F9338" i="13"/>
  <c r="I9337" i="13"/>
  <c r="H9337" i="13"/>
  <c r="G9337" i="13"/>
  <c r="F9337" i="13"/>
  <c r="I9336" i="13"/>
  <c r="H9336" i="13"/>
  <c r="G9336" i="13"/>
  <c r="F9336" i="13"/>
  <c r="I9335" i="13"/>
  <c r="H9335" i="13"/>
  <c r="G9335" i="13"/>
  <c r="F9335" i="13"/>
  <c r="I9334" i="13"/>
  <c r="H9334" i="13"/>
  <c r="G9334" i="13"/>
  <c r="F9334" i="13"/>
  <c r="I9333" i="13"/>
  <c r="H9333" i="13"/>
  <c r="G9333" i="13"/>
  <c r="F9333" i="13"/>
  <c r="I9332" i="13"/>
  <c r="H9332" i="13"/>
  <c r="G9332" i="13"/>
  <c r="F9332" i="13"/>
  <c r="I9331" i="13"/>
  <c r="H9331" i="13"/>
  <c r="G9331" i="13"/>
  <c r="F9331" i="13"/>
  <c r="I9330" i="13"/>
  <c r="H9330" i="13"/>
  <c r="G9330" i="13"/>
  <c r="F9330" i="13"/>
  <c r="I9329" i="13"/>
  <c r="H9329" i="13"/>
  <c r="G9329" i="13"/>
  <c r="F9329" i="13"/>
  <c r="I9328" i="13"/>
  <c r="H9328" i="13"/>
  <c r="G9328" i="13"/>
  <c r="F9328" i="13"/>
  <c r="I9327" i="13"/>
  <c r="H9327" i="13"/>
  <c r="G9327" i="13"/>
  <c r="F9327" i="13"/>
  <c r="I9326" i="13"/>
  <c r="H9326" i="13"/>
  <c r="G9326" i="13"/>
  <c r="F9326" i="13"/>
  <c r="I9325" i="13"/>
  <c r="H9325" i="13"/>
  <c r="G9325" i="13"/>
  <c r="F9325" i="13"/>
  <c r="I9324" i="13"/>
  <c r="H9324" i="13"/>
  <c r="G9324" i="13"/>
  <c r="F9324" i="13"/>
  <c r="I9323" i="13"/>
  <c r="H9323" i="13"/>
  <c r="G9323" i="13"/>
  <c r="F9323" i="13"/>
  <c r="I9322" i="13"/>
  <c r="H9322" i="13"/>
  <c r="G9322" i="13"/>
  <c r="F9322" i="13"/>
  <c r="I9321" i="13"/>
  <c r="H9321" i="13"/>
  <c r="G9321" i="13"/>
  <c r="F9321" i="13"/>
  <c r="I9320" i="13"/>
  <c r="H9320" i="13"/>
  <c r="G9320" i="13"/>
  <c r="F9320" i="13"/>
  <c r="I9319" i="13"/>
  <c r="H9319" i="13"/>
  <c r="G9319" i="13"/>
  <c r="F9319" i="13"/>
  <c r="I9318" i="13"/>
  <c r="H9318" i="13"/>
  <c r="G9318" i="13"/>
  <c r="F9318" i="13"/>
  <c r="I9317" i="13"/>
  <c r="H9317" i="13"/>
  <c r="G9317" i="13"/>
  <c r="F9317" i="13"/>
  <c r="I9316" i="13"/>
  <c r="H9316" i="13"/>
  <c r="G9316" i="13"/>
  <c r="F9316" i="13"/>
  <c r="I9315" i="13"/>
  <c r="H9315" i="13"/>
  <c r="G9315" i="13"/>
  <c r="F9315" i="13"/>
  <c r="I9314" i="13"/>
  <c r="H9314" i="13"/>
  <c r="G9314" i="13"/>
  <c r="F9314" i="13"/>
  <c r="I9313" i="13"/>
  <c r="H9313" i="13"/>
  <c r="G9313" i="13"/>
  <c r="F9313" i="13"/>
  <c r="I9312" i="13"/>
  <c r="H9312" i="13"/>
  <c r="G9312" i="13"/>
  <c r="F9312" i="13"/>
  <c r="I9311" i="13"/>
  <c r="H9311" i="13"/>
  <c r="G9311" i="13"/>
  <c r="F9311" i="13"/>
  <c r="I9310" i="13"/>
  <c r="H9310" i="13"/>
  <c r="G9310" i="13"/>
  <c r="F9310" i="13"/>
  <c r="I9309" i="13"/>
  <c r="H9309" i="13"/>
  <c r="G9309" i="13"/>
  <c r="F9309" i="13"/>
  <c r="I9308" i="13"/>
  <c r="H9308" i="13"/>
  <c r="G9308" i="13"/>
  <c r="F9308" i="13"/>
  <c r="I9307" i="13"/>
  <c r="H9307" i="13"/>
  <c r="G9307" i="13"/>
  <c r="F9307" i="13"/>
  <c r="I9306" i="13"/>
  <c r="H9306" i="13"/>
  <c r="G9306" i="13"/>
  <c r="F9306" i="13"/>
  <c r="I9305" i="13"/>
  <c r="H9305" i="13"/>
  <c r="G9305" i="13"/>
  <c r="F9305" i="13"/>
  <c r="I9304" i="13"/>
  <c r="H9304" i="13"/>
  <c r="G9304" i="13"/>
  <c r="F9304" i="13"/>
  <c r="I9303" i="13"/>
  <c r="H9303" i="13"/>
  <c r="G9303" i="13"/>
  <c r="F9303" i="13"/>
  <c r="I9302" i="13"/>
  <c r="H9302" i="13"/>
  <c r="G9302" i="13"/>
  <c r="F9302" i="13"/>
  <c r="I9301" i="13"/>
  <c r="H9301" i="13"/>
  <c r="G9301" i="13"/>
  <c r="F9301" i="13"/>
  <c r="I9300" i="13"/>
  <c r="H9300" i="13"/>
  <c r="G9300" i="13"/>
  <c r="F9300" i="13"/>
  <c r="I9299" i="13"/>
  <c r="H9299" i="13"/>
  <c r="G9299" i="13"/>
  <c r="F9299" i="13"/>
  <c r="I9298" i="13"/>
  <c r="H9298" i="13"/>
  <c r="G9298" i="13"/>
  <c r="F9298" i="13"/>
  <c r="I9297" i="13"/>
  <c r="H9297" i="13"/>
  <c r="G9297" i="13"/>
  <c r="F9297" i="13"/>
  <c r="I9296" i="13"/>
  <c r="H9296" i="13"/>
  <c r="G9296" i="13"/>
  <c r="F9296" i="13"/>
  <c r="I9295" i="13"/>
  <c r="H9295" i="13"/>
  <c r="G9295" i="13"/>
  <c r="F9295" i="13"/>
  <c r="I9294" i="13"/>
  <c r="H9294" i="13"/>
  <c r="G9294" i="13"/>
  <c r="F9294" i="13"/>
  <c r="I9293" i="13"/>
  <c r="H9293" i="13"/>
  <c r="G9293" i="13"/>
  <c r="F9293" i="13"/>
  <c r="I9292" i="13"/>
  <c r="H9292" i="13"/>
  <c r="G9292" i="13"/>
  <c r="F9292" i="13"/>
  <c r="I9291" i="13"/>
  <c r="H9291" i="13"/>
  <c r="G9291" i="13"/>
  <c r="F9291" i="13"/>
  <c r="I9290" i="13"/>
  <c r="H9290" i="13"/>
  <c r="G9290" i="13"/>
  <c r="F9290" i="13"/>
  <c r="I9289" i="13"/>
  <c r="H9289" i="13"/>
  <c r="G9289" i="13"/>
  <c r="F9289" i="13"/>
  <c r="I9288" i="13"/>
  <c r="H9288" i="13"/>
  <c r="G9288" i="13"/>
  <c r="F9288" i="13"/>
  <c r="I9287" i="13"/>
  <c r="H9287" i="13"/>
  <c r="G9287" i="13"/>
  <c r="F9287" i="13"/>
  <c r="I9286" i="13"/>
  <c r="H9286" i="13"/>
  <c r="G9286" i="13"/>
  <c r="F9286" i="13"/>
  <c r="I9285" i="13"/>
  <c r="H9285" i="13"/>
  <c r="G9285" i="13"/>
  <c r="F9285" i="13"/>
  <c r="I9284" i="13"/>
  <c r="H9284" i="13"/>
  <c r="G9284" i="13"/>
  <c r="F9284" i="13"/>
  <c r="I9283" i="13"/>
  <c r="H9283" i="13"/>
  <c r="G9283" i="13"/>
  <c r="F9283" i="13"/>
  <c r="I9282" i="13"/>
  <c r="H9282" i="13"/>
  <c r="G9282" i="13"/>
  <c r="F9282" i="13"/>
  <c r="I9281" i="13"/>
  <c r="H9281" i="13"/>
  <c r="G9281" i="13"/>
  <c r="F9281" i="13"/>
  <c r="I9280" i="13"/>
  <c r="H9280" i="13"/>
  <c r="G9280" i="13"/>
  <c r="F9280" i="13"/>
  <c r="I9279" i="13"/>
  <c r="H9279" i="13"/>
  <c r="G9279" i="13"/>
  <c r="F9279" i="13"/>
  <c r="I9278" i="13"/>
  <c r="H9278" i="13"/>
  <c r="G9278" i="13"/>
  <c r="F9278" i="13"/>
  <c r="I9277" i="13"/>
  <c r="H9277" i="13"/>
  <c r="G9277" i="13"/>
  <c r="F9277" i="13"/>
  <c r="I9276" i="13"/>
  <c r="H9276" i="13"/>
  <c r="G9276" i="13"/>
  <c r="F9276" i="13"/>
  <c r="I9275" i="13"/>
  <c r="H9275" i="13"/>
  <c r="G9275" i="13"/>
  <c r="F9275" i="13"/>
  <c r="I9274" i="13"/>
  <c r="H9274" i="13"/>
  <c r="G9274" i="13"/>
  <c r="F9274" i="13"/>
  <c r="I9273" i="13"/>
  <c r="H9273" i="13"/>
  <c r="G9273" i="13"/>
  <c r="F9273" i="13"/>
  <c r="I9272" i="13"/>
  <c r="H9272" i="13"/>
  <c r="G9272" i="13"/>
  <c r="F9272" i="13"/>
  <c r="I9271" i="13"/>
  <c r="H9271" i="13"/>
  <c r="G9271" i="13"/>
  <c r="F9271" i="13"/>
  <c r="I9270" i="13"/>
  <c r="H9270" i="13"/>
  <c r="G9270" i="13"/>
  <c r="F9270" i="13"/>
  <c r="I9269" i="13"/>
  <c r="H9269" i="13"/>
  <c r="G9269" i="13"/>
  <c r="F9269" i="13"/>
  <c r="I9268" i="13"/>
  <c r="H9268" i="13"/>
  <c r="G9268" i="13"/>
  <c r="F9268" i="13"/>
  <c r="I9267" i="13"/>
  <c r="H9267" i="13"/>
  <c r="G9267" i="13"/>
  <c r="F9267" i="13"/>
  <c r="I9266" i="13"/>
  <c r="H9266" i="13"/>
  <c r="G9266" i="13"/>
  <c r="F9266" i="13"/>
  <c r="I9265" i="13"/>
  <c r="H9265" i="13"/>
  <c r="G9265" i="13"/>
  <c r="F9265" i="13"/>
  <c r="I9264" i="13"/>
  <c r="H9264" i="13"/>
  <c r="G9264" i="13"/>
  <c r="F9264" i="13"/>
  <c r="I9263" i="13"/>
  <c r="H9263" i="13"/>
  <c r="G9263" i="13"/>
  <c r="F9263" i="13"/>
  <c r="I9262" i="13"/>
  <c r="H9262" i="13"/>
  <c r="G9262" i="13"/>
  <c r="F9262" i="13"/>
  <c r="I9261" i="13"/>
  <c r="H9261" i="13"/>
  <c r="G9261" i="13"/>
  <c r="F9261" i="13"/>
  <c r="I9260" i="13"/>
  <c r="H9260" i="13"/>
  <c r="G9260" i="13"/>
  <c r="F9260" i="13"/>
  <c r="I9259" i="13"/>
  <c r="H9259" i="13"/>
  <c r="G9259" i="13"/>
  <c r="F9259" i="13"/>
  <c r="I9258" i="13"/>
  <c r="H9258" i="13"/>
  <c r="G9258" i="13"/>
  <c r="F9258" i="13"/>
  <c r="I9257" i="13"/>
  <c r="H9257" i="13"/>
  <c r="G9257" i="13"/>
  <c r="F9257" i="13"/>
  <c r="I9256" i="13"/>
  <c r="H9256" i="13"/>
  <c r="G9256" i="13"/>
  <c r="F9256" i="13"/>
  <c r="I9255" i="13"/>
  <c r="H9255" i="13"/>
  <c r="G9255" i="13"/>
  <c r="F9255" i="13"/>
  <c r="I9254" i="13"/>
  <c r="H9254" i="13"/>
  <c r="G9254" i="13"/>
  <c r="F9254" i="13"/>
  <c r="I9253" i="13"/>
  <c r="H9253" i="13"/>
  <c r="G9253" i="13"/>
  <c r="F9253" i="13"/>
  <c r="I9252" i="13"/>
  <c r="H9252" i="13"/>
  <c r="G9252" i="13"/>
  <c r="F9252" i="13"/>
  <c r="I9251" i="13"/>
  <c r="H9251" i="13"/>
  <c r="G9251" i="13"/>
  <c r="F9251" i="13"/>
  <c r="I9250" i="13"/>
  <c r="H9250" i="13"/>
  <c r="G9250" i="13"/>
  <c r="F9250" i="13"/>
  <c r="I9249" i="13"/>
  <c r="H9249" i="13"/>
  <c r="G9249" i="13"/>
  <c r="F9249" i="13"/>
  <c r="I9248" i="13"/>
  <c r="H9248" i="13"/>
  <c r="G9248" i="13"/>
  <c r="F9248" i="13"/>
  <c r="I9247" i="13"/>
  <c r="H9247" i="13"/>
  <c r="G9247" i="13"/>
  <c r="F9247" i="13"/>
  <c r="I9246" i="13"/>
  <c r="H9246" i="13"/>
  <c r="G9246" i="13"/>
  <c r="F9246" i="13"/>
  <c r="I9245" i="13"/>
  <c r="H9245" i="13"/>
  <c r="G9245" i="13"/>
  <c r="F9245" i="13"/>
  <c r="I9244" i="13"/>
  <c r="H9244" i="13"/>
  <c r="G9244" i="13"/>
  <c r="F9244" i="13"/>
  <c r="I9243" i="13"/>
  <c r="H9243" i="13"/>
  <c r="G9243" i="13"/>
  <c r="F9243" i="13"/>
  <c r="I9242" i="13"/>
  <c r="H9242" i="13"/>
  <c r="G9242" i="13"/>
  <c r="F9242" i="13"/>
  <c r="I9241" i="13"/>
  <c r="H9241" i="13"/>
  <c r="G9241" i="13"/>
  <c r="F9241" i="13"/>
  <c r="I9240" i="13"/>
  <c r="H9240" i="13"/>
  <c r="G9240" i="13"/>
  <c r="F9240" i="13"/>
  <c r="I9239" i="13"/>
  <c r="H9239" i="13"/>
  <c r="G9239" i="13"/>
  <c r="F9239" i="13"/>
  <c r="I9238" i="13"/>
  <c r="H9238" i="13"/>
  <c r="G9238" i="13"/>
  <c r="F9238" i="13"/>
  <c r="I9237" i="13"/>
  <c r="H9237" i="13"/>
  <c r="G9237" i="13"/>
  <c r="F9237" i="13"/>
  <c r="I9236" i="13"/>
  <c r="H9236" i="13"/>
  <c r="G9236" i="13"/>
  <c r="F9236" i="13"/>
  <c r="I9235" i="13"/>
  <c r="H9235" i="13"/>
  <c r="G9235" i="13"/>
  <c r="F9235" i="13"/>
  <c r="I9234" i="13"/>
  <c r="H9234" i="13"/>
  <c r="G9234" i="13"/>
  <c r="F9234" i="13"/>
  <c r="I9233" i="13"/>
  <c r="H9233" i="13"/>
  <c r="G9233" i="13"/>
  <c r="F9233" i="13"/>
  <c r="I9232" i="13"/>
  <c r="H9232" i="13"/>
  <c r="G9232" i="13"/>
  <c r="F9232" i="13"/>
  <c r="I9231" i="13"/>
  <c r="H9231" i="13"/>
  <c r="G9231" i="13"/>
  <c r="F9231" i="13"/>
  <c r="I9230" i="13"/>
  <c r="H9230" i="13"/>
  <c r="G9230" i="13"/>
  <c r="F9230" i="13"/>
  <c r="I9229" i="13"/>
  <c r="H9229" i="13"/>
  <c r="G9229" i="13"/>
  <c r="F9229" i="13"/>
  <c r="I9228" i="13"/>
  <c r="H9228" i="13"/>
  <c r="G9228" i="13"/>
  <c r="F9228" i="13"/>
  <c r="I9227" i="13"/>
  <c r="H9227" i="13"/>
  <c r="G9227" i="13"/>
  <c r="F9227" i="13"/>
  <c r="I9226" i="13"/>
  <c r="H9226" i="13"/>
  <c r="G9226" i="13"/>
  <c r="F9226" i="13"/>
  <c r="I9225" i="13"/>
  <c r="H9225" i="13"/>
  <c r="G9225" i="13"/>
  <c r="F9225" i="13"/>
  <c r="I9224" i="13"/>
  <c r="H9224" i="13"/>
  <c r="G9224" i="13"/>
  <c r="F9224" i="13"/>
  <c r="I9223" i="13"/>
  <c r="H9223" i="13"/>
  <c r="G9223" i="13"/>
  <c r="F9223" i="13"/>
  <c r="I9222" i="13"/>
  <c r="H9222" i="13"/>
  <c r="G9222" i="13"/>
  <c r="F9222" i="13"/>
  <c r="I9221" i="13"/>
  <c r="H9221" i="13"/>
  <c r="G9221" i="13"/>
  <c r="F9221" i="13"/>
  <c r="I9220" i="13"/>
  <c r="H9220" i="13"/>
  <c r="G9220" i="13"/>
  <c r="F9220" i="13"/>
  <c r="I9219" i="13"/>
  <c r="H9219" i="13"/>
  <c r="G9219" i="13"/>
  <c r="F9219" i="13"/>
  <c r="I9218" i="13"/>
  <c r="H9218" i="13"/>
  <c r="G9218" i="13"/>
  <c r="F9218" i="13"/>
  <c r="I9217" i="13"/>
  <c r="H9217" i="13"/>
  <c r="G9217" i="13"/>
  <c r="F9217" i="13"/>
  <c r="I9216" i="13"/>
  <c r="H9216" i="13"/>
  <c r="G9216" i="13"/>
  <c r="F9216" i="13"/>
  <c r="I9215" i="13"/>
  <c r="H9215" i="13"/>
  <c r="G9215" i="13"/>
  <c r="F9215" i="13"/>
  <c r="I9214" i="13"/>
  <c r="H9214" i="13"/>
  <c r="G9214" i="13"/>
  <c r="F9214" i="13"/>
  <c r="I9213" i="13"/>
  <c r="H9213" i="13"/>
  <c r="G9213" i="13"/>
  <c r="F9213" i="13"/>
  <c r="I9212" i="13"/>
  <c r="H9212" i="13"/>
  <c r="G9212" i="13"/>
  <c r="F9212" i="13"/>
  <c r="I9211" i="13"/>
  <c r="H9211" i="13"/>
  <c r="G9211" i="13"/>
  <c r="F9211" i="13"/>
  <c r="I9210" i="13"/>
  <c r="H9210" i="13"/>
  <c r="G9210" i="13"/>
  <c r="F9210" i="13"/>
  <c r="I9209" i="13"/>
  <c r="H9209" i="13"/>
  <c r="G9209" i="13"/>
  <c r="F9209" i="13"/>
  <c r="I9208" i="13"/>
  <c r="H9208" i="13"/>
  <c r="G9208" i="13"/>
  <c r="F9208" i="13"/>
  <c r="I9207" i="13"/>
  <c r="H9207" i="13"/>
  <c r="G9207" i="13"/>
  <c r="F9207" i="13"/>
  <c r="I9206" i="13"/>
  <c r="H9206" i="13"/>
  <c r="G9206" i="13"/>
  <c r="F9206" i="13"/>
  <c r="I9205" i="13"/>
  <c r="H9205" i="13"/>
  <c r="G9205" i="13"/>
  <c r="F9205" i="13"/>
  <c r="I9204" i="13"/>
  <c r="H9204" i="13"/>
  <c r="G9204" i="13"/>
  <c r="F9204" i="13"/>
  <c r="I9203" i="13"/>
  <c r="H9203" i="13"/>
  <c r="G9203" i="13"/>
  <c r="F9203" i="13"/>
  <c r="I9202" i="13"/>
  <c r="H9202" i="13"/>
  <c r="G9202" i="13"/>
  <c r="F9202" i="13"/>
  <c r="I9201" i="13"/>
  <c r="H9201" i="13"/>
  <c r="G9201" i="13"/>
  <c r="F9201" i="13"/>
  <c r="I9200" i="13"/>
  <c r="H9200" i="13"/>
  <c r="G9200" i="13"/>
  <c r="F9200" i="13"/>
  <c r="I9199" i="13"/>
  <c r="H9199" i="13"/>
  <c r="G9199" i="13"/>
  <c r="F9199" i="13"/>
  <c r="I9198" i="13"/>
  <c r="H9198" i="13"/>
  <c r="G9198" i="13"/>
  <c r="F9198" i="13"/>
  <c r="I9197" i="13"/>
  <c r="H9197" i="13"/>
  <c r="G9197" i="13"/>
  <c r="F9197" i="13"/>
  <c r="I9196" i="13"/>
  <c r="H9196" i="13"/>
  <c r="G9196" i="13"/>
  <c r="F9196" i="13"/>
  <c r="I9195" i="13"/>
  <c r="H9195" i="13"/>
  <c r="G9195" i="13"/>
  <c r="F9195" i="13"/>
  <c r="I9194" i="13"/>
  <c r="H9194" i="13"/>
  <c r="G9194" i="13"/>
  <c r="F9194" i="13"/>
  <c r="I9193" i="13"/>
  <c r="H9193" i="13"/>
  <c r="G9193" i="13"/>
  <c r="F9193" i="13"/>
  <c r="I9192" i="13"/>
  <c r="H9192" i="13"/>
  <c r="G9192" i="13"/>
  <c r="F9192" i="13"/>
  <c r="I9191" i="13"/>
  <c r="H9191" i="13"/>
  <c r="G9191" i="13"/>
  <c r="F9191" i="13"/>
  <c r="I9190" i="13"/>
  <c r="H9190" i="13"/>
  <c r="G9190" i="13"/>
  <c r="F9190" i="13"/>
  <c r="I9189" i="13"/>
  <c r="H9189" i="13"/>
  <c r="G9189" i="13"/>
  <c r="F9189" i="13"/>
  <c r="I9188" i="13"/>
  <c r="H9188" i="13"/>
  <c r="G9188" i="13"/>
  <c r="F9188" i="13"/>
  <c r="I9187" i="13"/>
  <c r="H9187" i="13"/>
  <c r="G9187" i="13"/>
  <c r="F9187" i="13"/>
  <c r="I9186" i="13"/>
  <c r="H9186" i="13"/>
  <c r="G9186" i="13"/>
  <c r="F9186" i="13"/>
  <c r="I9185" i="13"/>
  <c r="H9185" i="13"/>
  <c r="G9185" i="13"/>
  <c r="F9185" i="13"/>
  <c r="I9184" i="13"/>
  <c r="H9184" i="13"/>
  <c r="G9184" i="13"/>
  <c r="F9184" i="13"/>
  <c r="I9183" i="13"/>
  <c r="H9183" i="13"/>
  <c r="G9183" i="13"/>
  <c r="F9183" i="13"/>
  <c r="I9182" i="13"/>
  <c r="H9182" i="13"/>
  <c r="G9182" i="13"/>
  <c r="F9182" i="13"/>
  <c r="I9181" i="13"/>
  <c r="H9181" i="13"/>
  <c r="G9181" i="13"/>
  <c r="F9181" i="13"/>
  <c r="I9180" i="13"/>
  <c r="H9180" i="13"/>
  <c r="G9180" i="13"/>
  <c r="F9180" i="13"/>
  <c r="I9179" i="13"/>
  <c r="H9179" i="13"/>
  <c r="G9179" i="13"/>
  <c r="F9179" i="13"/>
  <c r="I9178" i="13"/>
  <c r="H9178" i="13"/>
  <c r="G9178" i="13"/>
  <c r="F9178" i="13"/>
  <c r="I9177" i="13"/>
  <c r="H9177" i="13"/>
  <c r="G9177" i="13"/>
  <c r="F9177" i="13"/>
  <c r="I9176" i="13"/>
  <c r="H9176" i="13"/>
  <c r="G9176" i="13"/>
  <c r="F9176" i="13"/>
  <c r="I9175" i="13"/>
  <c r="H9175" i="13"/>
  <c r="G9175" i="13"/>
  <c r="F9175" i="13"/>
  <c r="I9174" i="13"/>
  <c r="H9174" i="13"/>
  <c r="G9174" i="13"/>
  <c r="F9174" i="13"/>
  <c r="I9173" i="13"/>
  <c r="H9173" i="13"/>
  <c r="G9173" i="13"/>
  <c r="F9173" i="13"/>
  <c r="I9172" i="13"/>
  <c r="H9172" i="13"/>
  <c r="G9172" i="13"/>
  <c r="F9172" i="13"/>
  <c r="I9171" i="13"/>
  <c r="H9171" i="13"/>
  <c r="G9171" i="13"/>
  <c r="F9171" i="13"/>
  <c r="I9170" i="13"/>
  <c r="H9170" i="13"/>
  <c r="G9170" i="13"/>
  <c r="F9170" i="13"/>
  <c r="I9169" i="13"/>
  <c r="H9169" i="13"/>
  <c r="G9169" i="13"/>
  <c r="F9169" i="13"/>
  <c r="I9168" i="13"/>
  <c r="H9168" i="13"/>
  <c r="G9168" i="13"/>
  <c r="F9168" i="13"/>
  <c r="I9167" i="13"/>
  <c r="H9167" i="13"/>
  <c r="G9167" i="13"/>
  <c r="F9167" i="13"/>
  <c r="I9166" i="13"/>
  <c r="H9166" i="13"/>
  <c r="G9166" i="13"/>
  <c r="F9166" i="13"/>
  <c r="I9165" i="13"/>
  <c r="H9165" i="13"/>
  <c r="G9165" i="13"/>
  <c r="F9165" i="13"/>
  <c r="I9164" i="13"/>
  <c r="H9164" i="13"/>
  <c r="G9164" i="13"/>
  <c r="F9164" i="13"/>
  <c r="I9163" i="13"/>
  <c r="H9163" i="13"/>
  <c r="G9163" i="13"/>
  <c r="F9163" i="13"/>
  <c r="I9162" i="13"/>
  <c r="H9162" i="13"/>
  <c r="G9162" i="13"/>
  <c r="F9162" i="13"/>
  <c r="I9161" i="13"/>
  <c r="H9161" i="13"/>
  <c r="G9161" i="13"/>
  <c r="F9161" i="13"/>
  <c r="I9160" i="13"/>
  <c r="H9160" i="13"/>
  <c r="G9160" i="13"/>
  <c r="F9160" i="13"/>
  <c r="I9159" i="13"/>
  <c r="H9159" i="13"/>
  <c r="G9159" i="13"/>
  <c r="F9159" i="13"/>
  <c r="I9158" i="13"/>
  <c r="H9158" i="13"/>
  <c r="G9158" i="13"/>
  <c r="F9158" i="13"/>
  <c r="I9157" i="13"/>
  <c r="H9157" i="13"/>
  <c r="G9157" i="13"/>
  <c r="F9157" i="13"/>
  <c r="I9156" i="13"/>
  <c r="H9156" i="13"/>
  <c r="G9156" i="13"/>
  <c r="F9156" i="13"/>
  <c r="I9155" i="13"/>
  <c r="H9155" i="13"/>
  <c r="G9155" i="13"/>
  <c r="F9155" i="13"/>
  <c r="I9154" i="13"/>
  <c r="H9154" i="13"/>
  <c r="G9154" i="13"/>
  <c r="F9154" i="13"/>
  <c r="I9153" i="13"/>
  <c r="H9153" i="13"/>
  <c r="G9153" i="13"/>
  <c r="F9153" i="13"/>
  <c r="I9152" i="13"/>
  <c r="H9152" i="13"/>
  <c r="G9152" i="13"/>
  <c r="F9152" i="13"/>
  <c r="I9151" i="13"/>
  <c r="H9151" i="13"/>
  <c r="G9151" i="13"/>
  <c r="F9151" i="13"/>
  <c r="I9150" i="13"/>
  <c r="H9150" i="13"/>
  <c r="G9150" i="13"/>
  <c r="F9150" i="13"/>
  <c r="I9149" i="13"/>
  <c r="H9149" i="13"/>
  <c r="G9149" i="13"/>
  <c r="F9149" i="13"/>
  <c r="I9148" i="13"/>
  <c r="H9148" i="13"/>
  <c r="G9148" i="13"/>
  <c r="F9148" i="13"/>
  <c r="I9147" i="13"/>
  <c r="H9147" i="13"/>
  <c r="G9147" i="13"/>
  <c r="F9147" i="13"/>
  <c r="I9146" i="13"/>
  <c r="H9146" i="13"/>
  <c r="G9146" i="13"/>
  <c r="F9146" i="13"/>
  <c r="I9145" i="13"/>
  <c r="H9145" i="13"/>
  <c r="G9145" i="13"/>
  <c r="F9145" i="13"/>
  <c r="I9144" i="13"/>
  <c r="H9144" i="13"/>
  <c r="G9144" i="13"/>
  <c r="F9144" i="13"/>
  <c r="I9143" i="13"/>
  <c r="H9143" i="13"/>
  <c r="G9143" i="13"/>
  <c r="F9143" i="13"/>
  <c r="I9142" i="13"/>
  <c r="H9142" i="13"/>
  <c r="G9142" i="13"/>
  <c r="F9142" i="13"/>
  <c r="I9141" i="13"/>
  <c r="H9141" i="13"/>
  <c r="G9141" i="13"/>
  <c r="F9141" i="13"/>
  <c r="I9140" i="13"/>
  <c r="H9140" i="13"/>
  <c r="G9140" i="13"/>
  <c r="F9140" i="13"/>
  <c r="I9139" i="13"/>
  <c r="H9139" i="13"/>
  <c r="G9139" i="13"/>
  <c r="F9139" i="13"/>
  <c r="I9138" i="13"/>
  <c r="H9138" i="13"/>
  <c r="G9138" i="13"/>
  <c r="F9138" i="13"/>
  <c r="I9137" i="13"/>
  <c r="H9137" i="13"/>
  <c r="G9137" i="13"/>
  <c r="F9137" i="13"/>
  <c r="I9136" i="13"/>
  <c r="H9136" i="13"/>
  <c r="G9136" i="13"/>
  <c r="F9136" i="13"/>
  <c r="I9135" i="13"/>
  <c r="H9135" i="13"/>
  <c r="G9135" i="13"/>
  <c r="F9135" i="13"/>
  <c r="I9134" i="13"/>
  <c r="H9134" i="13"/>
  <c r="G9134" i="13"/>
  <c r="F9134" i="13"/>
  <c r="I9133" i="13"/>
  <c r="H9133" i="13"/>
  <c r="G9133" i="13"/>
  <c r="F9133" i="13"/>
  <c r="I9132" i="13"/>
  <c r="H9132" i="13"/>
  <c r="G9132" i="13"/>
  <c r="F9132" i="13"/>
  <c r="I9131" i="13"/>
  <c r="H9131" i="13"/>
  <c r="G9131" i="13"/>
  <c r="F9131" i="13"/>
  <c r="I9130" i="13"/>
  <c r="H9130" i="13"/>
  <c r="G9130" i="13"/>
  <c r="F9130" i="13"/>
  <c r="I9129" i="13"/>
  <c r="H9129" i="13"/>
  <c r="G9129" i="13"/>
  <c r="F9129" i="13"/>
  <c r="I9128" i="13"/>
  <c r="H9128" i="13"/>
  <c r="G9128" i="13"/>
  <c r="F9128" i="13"/>
  <c r="I9127" i="13"/>
  <c r="H9127" i="13"/>
  <c r="G9127" i="13"/>
  <c r="F9127" i="13"/>
  <c r="I9126" i="13"/>
  <c r="H9126" i="13"/>
  <c r="G9126" i="13"/>
  <c r="F9126" i="13"/>
  <c r="I9125" i="13"/>
  <c r="H9125" i="13"/>
  <c r="G9125" i="13"/>
  <c r="F9125" i="13"/>
  <c r="I9124" i="13"/>
  <c r="H9124" i="13"/>
  <c r="G9124" i="13"/>
  <c r="F9124" i="13"/>
  <c r="I9123" i="13"/>
  <c r="H9123" i="13"/>
  <c r="G9123" i="13"/>
  <c r="F9123" i="13"/>
  <c r="I9122" i="13"/>
  <c r="H9122" i="13"/>
  <c r="G9122" i="13"/>
  <c r="F9122" i="13"/>
  <c r="I9121" i="13"/>
  <c r="H9121" i="13"/>
  <c r="G9121" i="13"/>
  <c r="F9121" i="13"/>
  <c r="I9120" i="13"/>
  <c r="H9120" i="13"/>
  <c r="G9120" i="13"/>
  <c r="F9120" i="13"/>
  <c r="I9119" i="13"/>
  <c r="H9119" i="13"/>
  <c r="G9119" i="13"/>
  <c r="F9119" i="13"/>
  <c r="I9118" i="13"/>
  <c r="H9118" i="13"/>
  <c r="G9118" i="13"/>
  <c r="F9118" i="13"/>
  <c r="I9117" i="13"/>
  <c r="H9117" i="13"/>
  <c r="G9117" i="13"/>
  <c r="F9117" i="13"/>
  <c r="I9116" i="13"/>
  <c r="H9116" i="13"/>
  <c r="G9116" i="13"/>
  <c r="F9116" i="13"/>
  <c r="I9115" i="13"/>
  <c r="H9115" i="13"/>
  <c r="G9115" i="13"/>
  <c r="F9115" i="13"/>
  <c r="I9114" i="13"/>
  <c r="H9114" i="13"/>
  <c r="G9114" i="13"/>
  <c r="F9114" i="13"/>
  <c r="I9113" i="13"/>
  <c r="H9113" i="13"/>
  <c r="G9113" i="13"/>
  <c r="F9113" i="13"/>
  <c r="I9112" i="13"/>
  <c r="H9112" i="13"/>
  <c r="G9112" i="13"/>
  <c r="F9112" i="13"/>
  <c r="I9111" i="13"/>
  <c r="H9111" i="13"/>
  <c r="G9111" i="13"/>
  <c r="F9111" i="13"/>
  <c r="I9110" i="13"/>
  <c r="H9110" i="13"/>
  <c r="G9110" i="13"/>
  <c r="F9110" i="13"/>
  <c r="I9109" i="13"/>
  <c r="H9109" i="13"/>
  <c r="G9109" i="13"/>
  <c r="F9109" i="13"/>
  <c r="I9108" i="13"/>
  <c r="H9108" i="13"/>
  <c r="G9108" i="13"/>
  <c r="F9108" i="13"/>
  <c r="I9107" i="13"/>
  <c r="H9107" i="13"/>
  <c r="G9107" i="13"/>
  <c r="F9107" i="13"/>
  <c r="I9106" i="13"/>
  <c r="H9106" i="13"/>
  <c r="G9106" i="13"/>
  <c r="F9106" i="13"/>
  <c r="I9105" i="13"/>
  <c r="H9105" i="13"/>
  <c r="G9105" i="13"/>
  <c r="F9105" i="13"/>
  <c r="I9104" i="13"/>
  <c r="H9104" i="13"/>
  <c r="G9104" i="13"/>
  <c r="F9104" i="13"/>
  <c r="I9103" i="13"/>
  <c r="H9103" i="13"/>
  <c r="G9103" i="13"/>
  <c r="F9103" i="13"/>
  <c r="I9102" i="13"/>
  <c r="H9102" i="13"/>
  <c r="G9102" i="13"/>
  <c r="F9102" i="13"/>
  <c r="I9101" i="13"/>
  <c r="H9101" i="13"/>
  <c r="G9101" i="13"/>
  <c r="F9101" i="13"/>
  <c r="I9100" i="13"/>
  <c r="H9100" i="13"/>
  <c r="G9100" i="13"/>
  <c r="F9100" i="13"/>
  <c r="I9099" i="13"/>
  <c r="H9099" i="13"/>
  <c r="G9099" i="13"/>
  <c r="F9099" i="13"/>
  <c r="I9098" i="13"/>
  <c r="H9098" i="13"/>
  <c r="G9098" i="13"/>
  <c r="F9098" i="13"/>
  <c r="I9097" i="13"/>
  <c r="H9097" i="13"/>
  <c r="G9097" i="13"/>
  <c r="F9097" i="13"/>
  <c r="I9096" i="13"/>
  <c r="H9096" i="13"/>
  <c r="G9096" i="13"/>
  <c r="F9096" i="13"/>
  <c r="I9095" i="13"/>
  <c r="H9095" i="13"/>
  <c r="G9095" i="13"/>
  <c r="F9095" i="13"/>
  <c r="I9094" i="13"/>
  <c r="H9094" i="13"/>
  <c r="G9094" i="13"/>
  <c r="F9094" i="13"/>
  <c r="I9093" i="13"/>
  <c r="H9093" i="13"/>
  <c r="G9093" i="13"/>
  <c r="F9093" i="13"/>
  <c r="I9092" i="13"/>
  <c r="H9092" i="13"/>
  <c r="G9092" i="13"/>
  <c r="F9092" i="13"/>
  <c r="I9091" i="13"/>
  <c r="H9091" i="13"/>
  <c r="G9091" i="13"/>
  <c r="F9091" i="13"/>
  <c r="I9090" i="13"/>
  <c r="H9090" i="13"/>
  <c r="G9090" i="13"/>
  <c r="F9090" i="13"/>
  <c r="I9089" i="13"/>
  <c r="H9089" i="13"/>
  <c r="G9089" i="13"/>
  <c r="F9089" i="13"/>
  <c r="I9088" i="13"/>
  <c r="H9088" i="13"/>
  <c r="G9088" i="13"/>
  <c r="F9088" i="13"/>
  <c r="I9087" i="13"/>
  <c r="H9087" i="13"/>
  <c r="G9087" i="13"/>
  <c r="F9087" i="13"/>
  <c r="I9086" i="13"/>
  <c r="H9086" i="13"/>
  <c r="G9086" i="13"/>
  <c r="F9086" i="13"/>
  <c r="I9085" i="13"/>
  <c r="H9085" i="13"/>
  <c r="G9085" i="13"/>
  <c r="F9085" i="13"/>
  <c r="I9084" i="13"/>
  <c r="H9084" i="13"/>
  <c r="G9084" i="13"/>
  <c r="F9084" i="13"/>
  <c r="I9083" i="13"/>
  <c r="H9083" i="13"/>
  <c r="G9083" i="13"/>
  <c r="F9083" i="13"/>
  <c r="I9082" i="13"/>
  <c r="H9082" i="13"/>
  <c r="G9082" i="13"/>
  <c r="F9082" i="13"/>
  <c r="I9081" i="13"/>
  <c r="H9081" i="13"/>
  <c r="G9081" i="13"/>
  <c r="F9081" i="13"/>
  <c r="I9080" i="13"/>
  <c r="H9080" i="13"/>
  <c r="G9080" i="13"/>
  <c r="F9080" i="13"/>
  <c r="I9079" i="13"/>
  <c r="H9079" i="13"/>
  <c r="G9079" i="13"/>
  <c r="F9079" i="13"/>
  <c r="I9078" i="13"/>
  <c r="H9078" i="13"/>
  <c r="G9078" i="13"/>
  <c r="F9078" i="13"/>
  <c r="I9077" i="13"/>
  <c r="H9077" i="13"/>
  <c r="G9077" i="13"/>
  <c r="F9077" i="13"/>
  <c r="I9076" i="13"/>
  <c r="H9076" i="13"/>
  <c r="G9076" i="13"/>
  <c r="F9076" i="13"/>
  <c r="I9075" i="13"/>
  <c r="H9075" i="13"/>
  <c r="G9075" i="13"/>
  <c r="F9075" i="13"/>
  <c r="I9074" i="13"/>
  <c r="H9074" i="13"/>
  <c r="G9074" i="13"/>
  <c r="F9074" i="13"/>
  <c r="I9073" i="13"/>
  <c r="H9073" i="13"/>
  <c r="G9073" i="13"/>
  <c r="F9073" i="13"/>
  <c r="I9072" i="13"/>
  <c r="H9072" i="13"/>
  <c r="G9072" i="13"/>
  <c r="F9072" i="13"/>
  <c r="I9071" i="13"/>
  <c r="H9071" i="13"/>
  <c r="G9071" i="13"/>
  <c r="F9071" i="13"/>
  <c r="I9070" i="13"/>
  <c r="H9070" i="13"/>
  <c r="G9070" i="13"/>
  <c r="F9070" i="13"/>
  <c r="I9069" i="13"/>
  <c r="H9069" i="13"/>
  <c r="G9069" i="13"/>
  <c r="F9069" i="13"/>
  <c r="I9068" i="13"/>
  <c r="H9068" i="13"/>
  <c r="G9068" i="13"/>
  <c r="F9068" i="13"/>
  <c r="I9067" i="13"/>
  <c r="H9067" i="13"/>
  <c r="G9067" i="13"/>
  <c r="F9067" i="13"/>
  <c r="I9066" i="13"/>
  <c r="H9066" i="13"/>
  <c r="G9066" i="13"/>
  <c r="F9066" i="13"/>
  <c r="I9065" i="13"/>
  <c r="H9065" i="13"/>
  <c r="G9065" i="13"/>
  <c r="F9065" i="13"/>
  <c r="I9064" i="13"/>
  <c r="H9064" i="13"/>
  <c r="G9064" i="13"/>
  <c r="F9064" i="13"/>
  <c r="I9063" i="13"/>
  <c r="H9063" i="13"/>
  <c r="G9063" i="13"/>
  <c r="F9063" i="13"/>
  <c r="I9062" i="13"/>
  <c r="H9062" i="13"/>
  <c r="G9062" i="13"/>
  <c r="F9062" i="13"/>
  <c r="I9061" i="13"/>
  <c r="H9061" i="13"/>
  <c r="G9061" i="13"/>
  <c r="F9061" i="13"/>
  <c r="I9060" i="13"/>
  <c r="H9060" i="13"/>
  <c r="G9060" i="13"/>
  <c r="F9060" i="13"/>
  <c r="I9059" i="13"/>
  <c r="H9059" i="13"/>
  <c r="G9059" i="13"/>
  <c r="F9059" i="13"/>
  <c r="I9058" i="13"/>
  <c r="H9058" i="13"/>
  <c r="G9058" i="13"/>
  <c r="F9058" i="13"/>
  <c r="I9057" i="13"/>
  <c r="H9057" i="13"/>
  <c r="G9057" i="13"/>
  <c r="F9057" i="13"/>
  <c r="I9056" i="13"/>
  <c r="H9056" i="13"/>
  <c r="G9056" i="13"/>
  <c r="F9056" i="13"/>
  <c r="I9055" i="13"/>
  <c r="H9055" i="13"/>
  <c r="G9055" i="13"/>
  <c r="F9055" i="13"/>
  <c r="I9054" i="13"/>
  <c r="H9054" i="13"/>
  <c r="G9054" i="13"/>
  <c r="F9054" i="13"/>
  <c r="I9053" i="13"/>
  <c r="H9053" i="13"/>
  <c r="G9053" i="13"/>
  <c r="F9053" i="13"/>
  <c r="I9052" i="13"/>
  <c r="H9052" i="13"/>
  <c r="G9052" i="13"/>
  <c r="F9052" i="13"/>
  <c r="I9051" i="13"/>
  <c r="H9051" i="13"/>
  <c r="G9051" i="13"/>
  <c r="F9051" i="13"/>
  <c r="I9050" i="13"/>
  <c r="H9050" i="13"/>
  <c r="G9050" i="13"/>
  <c r="F9050" i="13"/>
  <c r="I9049" i="13"/>
  <c r="H9049" i="13"/>
  <c r="G9049" i="13"/>
  <c r="F9049" i="13"/>
  <c r="I9048" i="13"/>
  <c r="H9048" i="13"/>
  <c r="G9048" i="13"/>
  <c r="F9048" i="13"/>
  <c r="I9047" i="13"/>
  <c r="H9047" i="13"/>
  <c r="G9047" i="13"/>
  <c r="F9047" i="13"/>
  <c r="I9046" i="13"/>
  <c r="H9046" i="13"/>
  <c r="G9046" i="13"/>
  <c r="F9046" i="13"/>
  <c r="I9045" i="13"/>
  <c r="H9045" i="13"/>
  <c r="G9045" i="13"/>
  <c r="F9045" i="13"/>
  <c r="I9044" i="13"/>
  <c r="H9044" i="13"/>
  <c r="G9044" i="13"/>
  <c r="F9044" i="13"/>
  <c r="I9043" i="13"/>
  <c r="H9043" i="13"/>
  <c r="G9043" i="13"/>
  <c r="F9043" i="13"/>
  <c r="I9042" i="13"/>
  <c r="H9042" i="13"/>
  <c r="G9042" i="13"/>
  <c r="F9042" i="13"/>
  <c r="I9041" i="13"/>
  <c r="H9041" i="13"/>
  <c r="G9041" i="13"/>
  <c r="F9041" i="13"/>
  <c r="I9040" i="13"/>
  <c r="H9040" i="13"/>
  <c r="G9040" i="13"/>
  <c r="F9040" i="13"/>
  <c r="I9039" i="13"/>
  <c r="H9039" i="13"/>
  <c r="G9039" i="13"/>
  <c r="F9039" i="13"/>
  <c r="I9038" i="13"/>
  <c r="H9038" i="13"/>
  <c r="G9038" i="13"/>
  <c r="F9038" i="13"/>
  <c r="I9037" i="13"/>
  <c r="H9037" i="13"/>
  <c r="G9037" i="13"/>
  <c r="F9037" i="13"/>
  <c r="I9036" i="13"/>
  <c r="H9036" i="13"/>
  <c r="G9036" i="13"/>
  <c r="F9036" i="13"/>
  <c r="I9035" i="13"/>
  <c r="H9035" i="13"/>
  <c r="G9035" i="13"/>
  <c r="F9035" i="13"/>
  <c r="I9034" i="13"/>
  <c r="H9034" i="13"/>
  <c r="G9034" i="13"/>
  <c r="F9034" i="13"/>
  <c r="I9033" i="13"/>
  <c r="H9033" i="13"/>
  <c r="G9033" i="13"/>
  <c r="F9033" i="13"/>
  <c r="I9032" i="13"/>
  <c r="H9032" i="13"/>
  <c r="G9032" i="13"/>
  <c r="F9032" i="13"/>
  <c r="I9031" i="13"/>
  <c r="H9031" i="13"/>
  <c r="G9031" i="13"/>
  <c r="F9031" i="13"/>
  <c r="I9030" i="13"/>
  <c r="H9030" i="13"/>
  <c r="G9030" i="13"/>
  <c r="F9030" i="13"/>
  <c r="I9029" i="13"/>
  <c r="H9029" i="13"/>
  <c r="G9029" i="13"/>
  <c r="F9029" i="13"/>
  <c r="I9028" i="13"/>
  <c r="H9028" i="13"/>
  <c r="G9028" i="13"/>
  <c r="F9028" i="13"/>
  <c r="I9027" i="13"/>
  <c r="H9027" i="13"/>
  <c r="G9027" i="13"/>
  <c r="F9027" i="13"/>
  <c r="I9026" i="13"/>
  <c r="H9026" i="13"/>
  <c r="G9026" i="13"/>
  <c r="F9026" i="13"/>
  <c r="I9025" i="13"/>
  <c r="H9025" i="13"/>
  <c r="G9025" i="13"/>
  <c r="F9025" i="13"/>
  <c r="I9024" i="13"/>
  <c r="H9024" i="13"/>
  <c r="G9024" i="13"/>
  <c r="F9024" i="13"/>
  <c r="I9023" i="13"/>
  <c r="H9023" i="13"/>
  <c r="G9023" i="13"/>
  <c r="F9023" i="13"/>
  <c r="I9022" i="13"/>
  <c r="H9022" i="13"/>
  <c r="G9022" i="13"/>
  <c r="F9022" i="13"/>
  <c r="I9021" i="13"/>
  <c r="H9021" i="13"/>
  <c r="G9021" i="13"/>
  <c r="F9021" i="13"/>
  <c r="I9020" i="13"/>
  <c r="H9020" i="13"/>
  <c r="G9020" i="13"/>
  <c r="F9020" i="13"/>
  <c r="I9019" i="13"/>
  <c r="H9019" i="13"/>
  <c r="G9019" i="13"/>
  <c r="F9019" i="13"/>
  <c r="I9018" i="13"/>
  <c r="H9018" i="13"/>
  <c r="G9018" i="13"/>
  <c r="F9018" i="13"/>
  <c r="I9017" i="13"/>
  <c r="H9017" i="13"/>
  <c r="G9017" i="13"/>
  <c r="F9017" i="13"/>
  <c r="I9016" i="13"/>
  <c r="H9016" i="13"/>
  <c r="G9016" i="13"/>
  <c r="F9016" i="13"/>
  <c r="I9015" i="13"/>
  <c r="H9015" i="13"/>
  <c r="G9015" i="13"/>
  <c r="F9015" i="13"/>
  <c r="I9014" i="13"/>
  <c r="H9014" i="13"/>
  <c r="G9014" i="13"/>
  <c r="F9014" i="13"/>
  <c r="I9013" i="13"/>
  <c r="H9013" i="13"/>
  <c r="G9013" i="13"/>
  <c r="F9013" i="13"/>
  <c r="I9012" i="13"/>
  <c r="H9012" i="13"/>
  <c r="G9012" i="13"/>
  <c r="F9012" i="13"/>
  <c r="I9011" i="13"/>
  <c r="H9011" i="13"/>
  <c r="G9011" i="13"/>
  <c r="F9011" i="13"/>
  <c r="I9010" i="13"/>
  <c r="H9010" i="13"/>
  <c r="G9010" i="13"/>
  <c r="F9010" i="13"/>
  <c r="I9009" i="13"/>
  <c r="H9009" i="13"/>
  <c r="G9009" i="13"/>
  <c r="F9009" i="13"/>
  <c r="I9008" i="13"/>
  <c r="H9008" i="13"/>
  <c r="G9008" i="13"/>
  <c r="F9008" i="13"/>
  <c r="I9007" i="13"/>
  <c r="H9007" i="13"/>
  <c r="G9007" i="13"/>
  <c r="F9007" i="13"/>
  <c r="I9006" i="13"/>
  <c r="H9006" i="13"/>
  <c r="G9006" i="13"/>
  <c r="F9006" i="13"/>
  <c r="I9005" i="13"/>
  <c r="H9005" i="13"/>
  <c r="G9005" i="13"/>
  <c r="F9005" i="13"/>
  <c r="I9004" i="13"/>
  <c r="H9004" i="13"/>
  <c r="G9004" i="13"/>
  <c r="F9004" i="13"/>
  <c r="I9003" i="13"/>
  <c r="H9003" i="13"/>
  <c r="G9003" i="13"/>
  <c r="F9003" i="13"/>
  <c r="I9002" i="13"/>
  <c r="H9002" i="13"/>
  <c r="G9002" i="13"/>
  <c r="F9002" i="13"/>
  <c r="I9001" i="13"/>
  <c r="H9001" i="13"/>
  <c r="G9001" i="13"/>
  <c r="F9001" i="13"/>
  <c r="I9000" i="13"/>
  <c r="H9000" i="13"/>
  <c r="G9000" i="13"/>
  <c r="F9000" i="13"/>
  <c r="I8999" i="13"/>
  <c r="H8999" i="13"/>
  <c r="G8999" i="13"/>
  <c r="F8999" i="13"/>
  <c r="I8998" i="13"/>
  <c r="H8998" i="13"/>
  <c r="G8998" i="13"/>
  <c r="F8998" i="13"/>
  <c r="I8997" i="13"/>
  <c r="H8997" i="13"/>
  <c r="G8997" i="13"/>
  <c r="F8997" i="13"/>
  <c r="I8996" i="13"/>
  <c r="H8996" i="13"/>
  <c r="G8996" i="13"/>
  <c r="F8996" i="13"/>
  <c r="I8995" i="13"/>
  <c r="H8995" i="13"/>
  <c r="G8995" i="13"/>
  <c r="F8995" i="13"/>
  <c r="I8994" i="13"/>
  <c r="H8994" i="13"/>
  <c r="G8994" i="13"/>
  <c r="F8994" i="13"/>
  <c r="I8993" i="13"/>
  <c r="H8993" i="13"/>
  <c r="G8993" i="13"/>
  <c r="F8993" i="13"/>
  <c r="I8992" i="13"/>
  <c r="H8992" i="13"/>
  <c r="G8992" i="13"/>
  <c r="F8992" i="13"/>
  <c r="I8991" i="13"/>
  <c r="H8991" i="13"/>
  <c r="G8991" i="13"/>
  <c r="F8991" i="13"/>
  <c r="I8990" i="13"/>
  <c r="H8990" i="13"/>
  <c r="G8990" i="13"/>
  <c r="F8990" i="13"/>
  <c r="I8989" i="13"/>
  <c r="H8989" i="13"/>
  <c r="G8989" i="13"/>
  <c r="F8989" i="13"/>
  <c r="I8988" i="13"/>
  <c r="H8988" i="13"/>
  <c r="G8988" i="13"/>
  <c r="F8988" i="13"/>
  <c r="I8987" i="13"/>
  <c r="H8987" i="13"/>
  <c r="G8987" i="13"/>
  <c r="F8987" i="13"/>
  <c r="I8986" i="13"/>
  <c r="H8986" i="13"/>
  <c r="G8986" i="13"/>
  <c r="F8986" i="13"/>
  <c r="I8985" i="13"/>
  <c r="H8985" i="13"/>
  <c r="G8985" i="13"/>
  <c r="F8985" i="13"/>
  <c r="I8984" i="13"/>
  <c r="H8984" i="13"/>
  <c r="G8984" i="13"/>
  <c r="F8984" i="13"/>
  <c r="I8983" i="13"/>
  <c r="H8983" i="13"/>
  <c r="G8983" i="13"/>
  <c r="F8983" i="13"/>
  <c r="I8982" i="13"/>
  <c r="H8982" i="13"/>
  <c r="G8982" i="13"/>
  <c r="F8982" i="13"/>
  <c r="I8981" i="13"/>
  <c r="H8981" i="13"/>
  <c r="G8981" i="13"/>
  <c r="F8981" i="13"/>
  <c r="I8980" i="13"/>
  <c r="H8980" i="13"/>
  <c r="G8980" i="13"/>
  <c r="F8980" i="13"/>
  <c r="I8979" i="13"/>
  <c r="H8979" i="13"/>
  <c r="G8979" i="13"/>
  <c r="F8979" i="13"/>
  <c r="I8978" i="13"/>
  <c r="H8978" i="13"/>
  <c r="G8978" i="13"/>
  <c r="F8978" i="13"/>
  <c r="I8977" i="13"/>
  <c r="H8977" i="13"/>
  <c r="G8977" i="13"/>
  <c r="F8977" i="13"/>
  <c r="I8976" i="13"/>
  <c r="H8976" i="13"/>
  <c r="G8976" i="13"/>
  <c r="F8976" i="13"/>
  <c r="I8975" i="13"/>
  <c r="H8975" i="13"/>
  <c r="G8975" i="13"/>
  <c r="F8975" i="13"/>
  <c r="I8974" i="13"/>
  <c r="H8974" i="13"/>
  <c r="G8974" i="13"/>
  <c r="F8974" i="13"/>
  <c r="I8973" i="13"/>
  <c r="H8973" i="13"/>
  <c r="G8973" i="13"/>
  <c r="F8973" i="13"/>
  <c r="I8972" i="13"/>
  <c r="H8972" i="13"/>
  <c r="G8972" i="13"/>
  <c r="F8972" i="13"/>
  <c r="I8971" i="13"/>
  <c r="H8971" i="13"/>
  <c r="G8971" i="13"/>
  <c r="F8971" i="13"/>
  <c r="I8970" i="13"/>
  <c r="H8970" i="13"/>
  <c r="G8970" i="13"/>
  <c r="F8970" i="13"/>
  <c r="I8969" i="13"/>
  <c r="H8969" i="13"/>
  <c r="G8969" i="13"/>
  <c r="F8969" i="13"/>
  <c r="I8968" i="13"/>
  <c r="H8968" i="13"/>
  <c r="G8968" i="13"/>
  <c r="F8968" i="13"/>
  <c r="I8967" i="13"/>
  <c r="H8967" i="13"/>
  <c r="G8967" i="13"/>
  <c r="F8967" i="13"/>
  <c r="I8966" i="13"/>
  <c r="H8966" i="13"/>
  <c r="G8966" i="13"/>
  <c r="F8966" i="13"/>
  <c r="I8965" i="13"/>
  <c r="H8965" i="13"/>
  <c r="G8965" i="13"/>
  <c r="F8965" i="13"/>
  <c r="I8964" i="13"/>
  <c r="H8964" i="13"/>
  <c r="G8964" i="13"/>
  <c r="F8964" i="13"/>
  <c r="I8963" i="13"/>
  <c r="H8963" i="13"/>
  <c r="G8963" i="13"/>
  <c r="F8963" i="13"/>
  <c r="I8962" i="13"/>
  <c r="H8962" i="13"/>
  <c r="G8962" i="13"/>
  <c r="F8962" i="13"/>
  <c r="I8961" i="13"/>
  <c r="H8961" i="13"/>
  <c r="G8961" i="13"/>
  <c r="F8961" i="13"/>
  <c r="I8960" i="13"/>
  <c r="H8960" i="13"/>
  <c r="G8960" i="13"/>
  <c r="F8960" i="13"/>
  <c r="I8959" i="13"/>
  <c r="H8959" i="13"/>
  <c r="G8959" i="13"/>
  <c r="F8959" i="13"/>
  <c r="I8958" i="13"/>
  <c r="H8958" i="13"/>
  <c r="G8958" i="13"/>
  <c r="F8958" i="13"/>
  <c r="I8957" i="13"/>
  <c r="H8957" i="13"/>
  <c r="G8957" i="13"/>
  <c r="F8957" i="13"/>
  <c r="I8956" i="13"/>
  <c r="H8956" i="13"/>
  <c r="G8956" i="13"/>
  <c r="F8956" i="13"/>
  <c r="I8955" i="13"/>
  <c r="H8955" i="13"/>
  <c r="G8955" i="13"/>
  <c r="F8955" i="13"/>
  <c r="I8954" i="13"/>
  <c r="H8954" i="13"/>
  <c r="G8954" i="13"/>
  <c r="F8954" i="13"/>
  <c r="I8953" i="13"/>
  <c r="H8953" i="13"/>
  <c r="G8953" i="13"/>
  <c r="F8953" i="13"/>
  <c r="I8952" i="13"/>
  <c r="H8952" i="13"/>
  <c r="G8952" i="13"/>
  <c r="F8952" i="13"/>
  <c r="I8951" i="13"/>
  <c r="H8951" i="13"/>
  <c r="G8951" i="13"/>
  <c r="F8951" i="13"/>
  <c r="I8950" i="13"/>
  <c r="H8950" i="13"/>
  <c r="G8950" i="13"/>
  <c r="F8950" i="13"/>
  <c r="I8949" i="13"/>
  <c r="H8949" i="13"/>
  <c r="G8949" i="13"/>
  <c r="F8949" i="13"/>
  <c r="I8948" i="13"/>
  <c r="H8948" i="13"/>
  <c r="G8948" i="13"/>
  <c r="F8948" i="13"/>
  <c r="I8947" i="13"/>
  <c r="H8947" i="13"/>
  <c r="G8947" i="13"/>
  <c r="F8947" i="13"/>
  <c r="I8946" i="13"/>
  <c r="H8946" i="13"/>
  <c r="G8946" i="13"/>
  <c r="F8946" i="13"/>
  <c r="I8945" i="13"/>
  <c r="H8945" i="13"/>
  <c r="G8945" i="13"/>
  <c r="F8945" i="13"/>
  <c r="I8944" i="13"/>
  <c r="H8944" i="13"/>
  <c r="G8944" i="13"/>
  <c r="F8944" i="13"/>
  <c r="I8943" i="13"/>
  <c r="H8943" i="13"/>
  <c r="G8943" i="13"/>
  <c r="F8943" i="13"/>
  <c r="I8942" i="13"/>
  <c r="H8942" i="13"/>
  <c r="G8942" i="13"/>
  <c r="F8942" i="13"/>
  <c r="I8941" i="13"/>
  <c r="H8941" i="13"/>
  <c r="G8941" i="13"/>
  <c r="F8941" i="13"/>
  <c r="I8940" i="13"/>
  <c r="H8940" i="13"/>
  <c r="G8940" i="13"/>
  <c r="F8940" i="13"/>
  <c r="I8939" i="13"/>
  <c r="H8939" i="13"/>
  <c r="G8939" i="13"/>
  <c r="F8939" i="13"/>
  <c r="I8938" i="13"/>
  <c r="H8938" i="13"/>
  <c r="G8938" i="13"/>
  <c r="F8938" i="13"/>
  <c r="I8937" i="13"/>
  <c r="H8937" i="13"/>
  <c r="G8937" i="13"/>
  <c r="F8937" i="13"/>
  <c r="I8936" i="13"/>
  <c r="H8936" i="13"/>
  <c r="G8936" i="13"/>
  <c r="F8936" i="13"/>
  <c r="I8935" i="13"/>
  <c r="H8935" i="13"/>
  <c r="G8935" i="13"/>
  <c r="F8935" i="13"/>
  <c r="I8934" i="13"/>
  <c r="H8934" i="13"/>
  <c r="G8934" i="13"/>
  <c r="F8934" i="13"/>
  <c r="I8933" i="13"/>
  <c r="H8933" i="13"/>
  <c r="G8933" i="13"/>
  <c r="F8933" i="13"/>
  <c r="I8932" i="13"/>
  <c r="H8932" i="13"/>
  <c r="G8932" i="13"/>
  <c r="F8932" i="13"/>
  <c r="I8931" i="13"/>
  <c r="H8931" i="13"/>
  <c r="G8931" i="13"/>
  <c r="F8931" i="13"/>
  <c r="I8930" i="13"/>
  <c r="H8930" i="13"/>
  <c r="G8930" i="13"/>
  <c r="F8930" i="13"/>
  <c r="I8929" i="13"/>
  <c r="H8929" i="13"/>
  <c r="G8929" i="13"/>
  <c r="F8929" i="13"/>
  <c r="I8928" i="13"/>
  <c r="H8928" i="13"/>
  <c r="G8928" i="13"/>
  <c r="F8928" i="13"/>
  <c r="I8927" i="13"/>
  <c r="H8927" i="13"/>
  <c r="G8927" i="13"/>
  <c r="F8927" i="13"/>
  <c r="I8926" i="13"/>
  <c r="H8926" i="13"/>
  <c r="G8926" i="13"/>
  <c r="F8926" i="13"/>
  <c r="I8925" i="13"/>
  <c r="H8925" i="13"/>
  <c r="G8925" i="13"/>
  <c r="F8925" i="13"/>
  <c r="I8924" i="13"/>
  <c r="H8924" i="13"/>
  <c r="G8924" i="13"/>
  <c r="F8924" i="13"/>
  <c r="I8923" i="13"/>
  <c r="H8923" i="13"/>
  <c r="G8923" i="13"/>
  <c r="F8923" i="13"/>
  <c r="I8922" i="13"/>
  <c r="H8922" i="13"/>
  <c r="G8922" i="13"/>
  <c r="F8922" i="13"/>
  <c r="I8921" i="13"/>
  <c r="H8921" i="13"/>
  <c r="G8921" i="13"/>
  <c r="F8921" i="13"/>
  <c r="I8920" i="13"/>
  <c r="H8920" i="13"/>
  <c r="G8920" i="13"/>
  <c r="F8920" i="13"/>
  <c r="I8919" i="13"/>
  <c r="H8919" i="13"/>
  <c r="G8919" i="13"/>
  <c r="F8919" i="13"/>
  <c r="I8918" i="13"/>
  <c r="H8918" i="13"/>
  <c r="G8918" i="13"/>
  <c r="F8918" i="13"/>
  <c r="I8917" i="13"/>
  <c r="H8917" i="13"/>
  <c r="G8917" i="13"/>
  <c r="F8917" i="13"/>
  <c r="I8916" i="13"/>
  <c r="H8916" i="13"/>
  <c r="G8916" i="13"/>
  <c r="F8916" i="13"/>
  <c r="I8915" i="13"/>
  <c r="H8915" i="13"/>
  <c r="G8915" i="13"/>
  <c r="F8915" i="13"/>
  <c r="I8914" i="13"/>
  <c r="H8914" i="13"/>
  <c r="G8914" i="13"/>
  <c r="F8914" i="13"/>
  <c r="I8913" i="13"/>
  <c r="H8913" i="13"/>
  <c r="G8913" i="13"/>
  <c r="F8913" i="13"/>
  <c r="I8912" i="13"/>
  <c r="H8912" i="13"/>
  <c r="G8912" i="13"/>
  <c r="F8912" i="13"/>
  <c r="I8911" i="13"/>
  <c r="H8911" i="13"/>
  <c r="G8911" i="13"/>
  <c r="F8911" i="13"/>
  <c r="I8910" i="13"/>
  <c r="H8910" i="13"/>
  <c r="G8910" i="13"/>
  <c r="F8910" i="13"/>
  <c r="I8909" i="13"/>
  <c r="H8909" i="13"/>
  <c r="G8909" i="13"/>
  <c r="F8909" i="13"/>
  <c r="I8908" i="13"/>
  <c r="H8908" i="13"/>
  <c r="G8908" i="13"/>
  <c r="F8908" i="13"/>
  <c r="I8907" i="13"/>
  <c r="H8907" i="13"/>
  <c r="G8907" i="13"/>
  <c r="F8907" i="13"/>
  <c r="I8906" i="13"/>
  <c r="H8906" i="13"/>
  <c r="G8906" i="13"/>
  <c r="F8906" i="13"/>
  <c r="I8905" i="13"/>
  <c r="H8905" i="13"/>
  <c r="G8905" i="13"/>
  <c r="F8905" i="13"/>
  <c r="I8904" i="13"/>
  <c r="H8904" i="13"/>
  <c r="G8904" i="13"/>
  <c r="F8904" i="13"/>
  <c r="I8903" i="13"/>
  <c r="H8903" i="13"/>
  <c r="G8903" i="13"/>
  <c r="F8903" i="13"/>
  <c r="I8902" i="13"/>
  <c r="H8902" i="13"/>
  <c r="G8902" i="13"/>
  <c r="F8902" i="13"/>
  <c r="I8901" i="13"/>
  <c r="H8901" i="13"/>
  <c r="G8901" i="13"/>
  <c r="F8901" i="13"/>
  <c r="I8900" i="13"/>
  <c r="H8900" i="13"/>
  <c r="G8900" i="13"/>
  <c r="F8900" i="13"/>
  <c r="I8899" i="13"/>
  <c r="H8899" i="13"/>
  <c r="G8899" i="13"/>
  <c r="F8899" i="13"/>
  <c r="I8898" i="13"/>
  <c r="H8898" i="13"/>
  <c r="G8898" i="13"/>
  <c r="F8898" i="13"/>
  <c r="I8897" i="13"/>
  <c r="H8897" i="13"/>
  <c r="G8897" i="13"/>
  <c r="F8897" i="13"/>
  <c r="I8896" i="13"/>
  <c r="H8896" i="13"/>
  <c r="G8896" i="13"/>
  <c r="F8896" i="13"/>
  <c r="I8895" i="13"/>
  <c r="H8895" i="13"/>
  <c r="G8895" i="13"/>
  <c r="F8895" i="13"/>
  <c r="I8894" i="13"/>
  <c r="H8894" i="13"/>
  <c r="G8894" i="13"/>
  <c r="F8894" i="13"/>
  <c r="I8893" i="13"/>
  <c r="H8893" i="13"/>
  <c r="G8893" i="13"/>
  <c r="F8893" i="13"/>
  <c r="I8892" i="13"/>
  <c r="H8892" i="13"/>
  <c r="G8892" i="13"/>
  <c r="F8892" i="13"/>
  <c r="I8891" i="13"/>
  <c r="H8891" i="13"/>
  <c r="G8891" i="13"/>
  <c r="F8891" i="13"/>
  <c r="I8890" i="13"/>
  <c r="H8890" i="13"/>
  <c r="G8890" i="13"/>
  <c r="F8890" i="13"/>
  <c r="I8889" i="13"/>
  <c r="H8889" i="13"/>
  <c r="G8889" i="13"/>
  <c r="F8889" i="13"/>
  <c r="I8888" i="13"/>
  <c r="H8888" i="13"/>
  <c r="G8888" i="13"/>
  <c r="F8888" i="13"/>
  <c r="I8887" i="13"/>
  <c r="H8887" i="13"/>
  <c r="G8887" i="13"/>
  <c r="F8887" i="13"/>
  <c r="I8886" i="13"/>
  <c r="H8886" i="13"/>
  <c r="G8886" i="13"/>
  <c r="F8886" i="13"/>
  <c r="I8885" i="13"/>
  <c r="H8885" i="13"/>
  <c r="G8885" i="13"/>
  <c r="F8885" i="13"/>
  <c r="I8884" i="13"/>
  <c r="H8884" i="13"/>
  <c r="G8884" i="13"/>
  <c r="F8884" i="13"/>
  <c r="I8883" i="13"/>
  <c r="H8883" i="13"/>
  <c r="G8883" i="13"/>
  <c r="F8883" i="13"/>
  <c r="I8882" i="13"/>
  <c r="H8882" i="13"/>
  <c r="G8882" i="13"/>
  <c r="F8882" i="13"/>
  <c r="I8881" i="13"/>
  <c r="H8881" i="13"/>
  <c r="G8881" i="13"/>
  <c r="F8881" i="13"/>
  <c r="I8880" i="13"/>
  <c r="H8880" i="13"/>
  <c r="G8880" i="13"/>
  <c r="F8880" i="13"/>
  <c r="I8879" i="13"/>
  <c r="H8879" i="13"/>
  <c r="G8879" i="13"/>
  <c r="F8879" i="13"/>
  <c r="I8878" i="13"/>
  <c r="H8878" i="13"/>
  <c r="G8878" i="13"/>
  <c r="F8878" i="13"/>
  <c r="I8877" i="13"/>
  <c r="H8877" i="13"/>
  <c r="G8877" i="13"/>
  <c r="F8877" i="13"/>
  <c r="I8876" i="13"/>
  <c r="H8876" i="13"/>
  <c r="G8876" i="13"/>
  <c r="F8876" i="13"/>
  <c r="I8875" i="13"/>
  <c r="H8875" i="13"/>
  <c r="G8875" i="13"/>
  <c r="F8875" i="13"/>
  <c r="I8874" i="13"/>
  <c r="H8874" i="13"/>
  <c r="G8874" i="13"/>
  <c r="F8874" i="13"/>
  <c r="I8873" i="13"/>
  <c r="H8873" i="13"/>
  <c r="G8873" i="13"/>
  <c r="F8873" i="13"/>
  <c r="I8872" i="13"/>
  <c r="H8872" i="13"/>
  <c r="G8872" i="13"/>
  <c r="F8872" i="13"/>
  <c r="I8871" i="13"/>
  <c r="H8871" i="13"/>
  <c r="G8871" i="13"/>
  <c r="F8871" i="13"/>
  <c r="I8870" i="13"/>
  <c r="H8870" i="13"/>
  <c r="G8870" i="13"/>
  <c r="F8870" i="13"/>
  <c r="I8869" i="13"/>
  <c r="H8869" i="13"/>
  <c r="G8869" i="13"/>
  <c r="F8869" i="13"/>
  <c r="I8868" i="13"/>
  <c r="H8868" i="13"/>
  <c r="G8868" i="13"/>
  <c r="F8868" i="13"/>
  <c r="I8867" i="13"/>
  <c r="H8867" i="13"/>
  <c r="G8867" i="13"/>
  <c r="F8867" i="13"/>
  <c r="I8866" i="13"/>
  <c r="H8866" i="13"/>
  <c r="G8866" i="13"/>
  <c r="F8866" i="13"/>
  <c r="I8865" i="13"/>
  <c r="H8865" i="13"/>
  <c r="G8865" i="13"/>
  <c r="F8865" i="13"/>
  <c r="I8864" i="13"/>
  <c r="H8864" i="13"/>
  <c r="G8864" i="13"/>
  <c r="F8864" i="13"/>
  <c r="I8863" i="13"/>
  <c r="H8863" i="13"/>
  <c r="G8863" i="13"/>
  <c r="F8863" i="13"/>
  <c r="I8862" i="13"/>
  <c r="H8862" i="13"/>
  <c r="G8862" i="13"/>
  <c r="F8862" i="13"/>
  <c r="I8861" i="13"/>
  <c r="H8861" i="13"/>
  <c r="G8861" i="13"/>
  <c r="F8861" i="13"/>
  <c r="I8860" i="13"/>
  <c r="H8860" i="13"/>
  <c r="G8860" i="13"/>
  <c r="F8860" i="13"/>
  <c r="I8859" i="13"/>
  <c r="H8859" i="13"/>
  <c r="G8859" i="13"/>
  <c r="F8859" i="13"/>
  <c r="I8858" i="13"/>
  <c r="H8858" i="13"/>
  <c r="G8858" i="13"/>
  <c r="F8858" i="13"/>
  <c r="I8857" i="13"/>
  <c r="H8857" i="13"/>
  <c r="G8857" i="13"/>
  <c r="F8857" i="13"/>
  <c r="I8856" i="13"/>
  <c r="H8856" i="13"/>
  <c r="G8856" i="13"/>
  <c r="F8856" i="13"/>
  <c r="I8855" i="13"/>
  <c r="H8855" i="13"/>
  <c r="G8855" i="13"/>
  <c r="F8855" i="13"/>
  <c r="I8854" i="13"/>
  <c r="H8854" i="13"/>
  <c r="G8854" i="13"/>
  <c r="F8854" i="13"/>
  <c r="I8853" i="13"/>
  <c r="H8853" i="13"/>
  <c r="G8853" i="13"/>
  <c r="F8853" i="13"/>
  <c r="I8852" i="13"/>
  <c r="H8852" i="13"/>
  <c r="G8852" i="13"/>
  <c r="F8852" i="13"/>
  <c r="I8851" i="13"/>
  <c r="H8851" i="13"/>
  <c r="G8851" i="13"/>
  <c r="F8851" i="13"/>
  <c r="I8850" i="13"/>
  <c r="H8850" i="13"/>
  <c r="G8850" i="13"/>
  <c r="F8850" i="13"/>
  <c r="I8849" i="13"/>
  <c r="H8849" i="13"/>
  <c r="G8849" i="13"/>
  <c r="F8849" i="13"/>
  <c r="I8848" i="13"/>
  <c r="H8848" i="13"/>
  <c r="G8848" i="13"/>
  <c r="F8848" i="13"/>
  <c r="I8847" i="13"/>
  <c r="H8847" i="13"/>
  <c r="G8847" i="13"/>
  <c r="F8847" i="13"/>
  <c r="I8846" i="13"/>
  <c r="H8846" i="13"/>
  <c r="G8846" i="13"/>
  <c r="F8846" i="13"/>
  <c r="I8845" i="13"/>
  <c r="H8845" i="13"/>
  <c r="G8845" i="13"/>
  <c r="F8845" i="13"/>
  <c r="I8844" i="13"/>
  <c r="H8844" i="13"/>
  <c r="G8844" i="13"/>
  <c r="F8844" i="13"/>
  <c r="I8843" i="13"/>
  <c r="H8843" i="13"/>
  <c r="G8843" i="13"/>
  <c r="F8843" i="13"/>
  <c r="I8842" i="13"/>
  <c r="H8842" i="13"/>
  <c r="G8842" i="13"/>
  <c r="F8842" i="13"/>
  <c r="I8841" i="13"/>
  <c r="H8841" i="13"/>
  <c r="G8841" i="13"/>
  <c r="F8841" i="13"/>
  <c r="I8840" i="13"/>
  <c r="H8840" i="13"/>
  <c r="G8840" i="13"/>
  <c r="F8840" i="13"/>
  <c r="I8839" i="13"/>
  <c r="H8839" i="13"/>
  <c r="G8839" i="13"/>
  <c r="F8839" i="13"/>
  <c r="I8838" i="13"/>
  <c r="H8838" i="13"/>
  <c r="G8838" i="13"/>
  <c r="F8838" i="13"/>
  <c r="I8837" i="13"/>
  <c r="H8837" i="13"/>
  <c r="G8837" i="13"/>
  <c r="F8837" i="13"/>
  <c r="I8836" i="13"/>
  <c r="H8836" i="13"/>
  <c r="G8836" i="13"/>
  <c r="F8836" i="13"/>
  <c r="I8835" i="13"/>
  <c r="H8835" i="13"/>
  <c r="G8835" i="13"/>
  <c r="F8835" i="13"/>
  <c r="I8834" i="13"/>
  <c r="H8834" i="13"/>
  <c r="G8834" i="13"/>
  <c r="F8834" i="13"/>
  <c r="I8833" i="13"/>
  <c r="H8833" i="13"/>
  <c r="G8833" i="13"/>
  <c r="F8833" i="13"/>
  <c r="I8832" i="13"/>
  <c r="H8832" i="13"/>
  <c r="G8832" i="13"/>
  <c r="F8832" i="13"/>
  <c r="I8831" i="13"/>
  <c r="H8831" i="13"/>
  <c r="G8831" i="13"/>
  <c r="F8831" i="13"/>
  <c r="I8830" i="13"/>
  <c r="H8830" i="13"/>
  <c r="G8830" i="13"/>
  <c r="F8830" i="13"/>
  <c r="I8829" i="13"/>
  <c r="H8829" i="13"/>
  <c r="G8829" i="13"/>
  <c r="F8829" i="13"/>
  <c r="I8828" i="13"/>
  <c r="H8828" i="13"/>
  <c r="G8828" i="13"/>
  <c r="F8828" i="13"/>
  <c r="I8827" i="13"/>
  <c r="H8827" i="13"/>
  <c r="G8827" i="13"/>
  <c r="F8827" i="13"/>
  <c r="I8826" i="13"/>
  <c r="H8826" i="13"/>
  <c r="G8826" i="13"/>
  <c r="F8826" i="13"/>
  <c r="I8825" i="13"/>
  <c r="H8825" i="13"/>
  <c r="G8825" i="13"/>
  <c r="F8825" i="13"/>
  <c r="I8824" i="13"/>
  <c r="H8824" i="13"/>
  <c r="G8824" i="13"/>
  <c r="F8824" i="13"/>
  <c r="I8823" i="13"/>
  <c r="H8823" i="13"/>
  <c r="G8823" i="13"/>
  <c r="F8823" i="13"/>
  <c r="I8822" i="13"/>
  <c r="H8822" i="13"/>
  <c r="G8822" i="13"/>
  <c r="F8822" i="13"/>
  <c r="I8821" i="13"/>
  <c r="H8821" i="13"/>
  <c r="G8821" i="13"/>
  <c r="F8821" i="13"/>
  <c r="I8820" i="13"/>
  <c r="H8820" i="13"/>
  <c r="G8820" i="13"/>
  <c r="F8820" i="13"/>
  <c r="I8819" i="13"/>
  <c r="H8819" i="13"/>
  <c r="G8819" i="13"/>
  <c r="F8819" i="13"/>
  <c r="I8818" i="13"/>
  <c r="H8818" i="13"/>
  <c r="G8818" i="13"/>
  <c r="F8818" i="13"/>
  <c r="I8817" i="13"/>
  <c r="H8817" i="13"/>
  <c r="G8817" i="13"/>
  <c r="F8817" i="13"/>
  <c r="I8816" i="13"/>
  <c r="H8816" i="13"/>
  <c r="G8816" i="13"/>
  <c r="F8816" i="13"/>
  <c r="I8815" i="13"/>
  <c r="H8815" i="13"/>
  <c r="G8815" i="13"/>
  <c r="F8815" i="13"/>
  <c r="I8814" i="13"/>
  <c r="H8814" i="13"/>
  <c r="G8814" i="13"/>
  <c r="F8814" i="13"/>
  <c r="I8813" i="13"/>
  <c r="H8813" i="13"/>
  <c r="G8813" i="13"/>
  <c r="F8813" i="13"/>
  <c r="I8812" i="13"/>
  <c r="H8812" i="13"/>
  <c r="G8812" i="13"/>
  <c r="F8812" i="13"/>
  <c r="I8811" i="13"/>
  <c r="H8811" i="13"/>
  <c r="G8811" i="13"/>
  <c r="F8811" i="13"/>
  <c r="I8810" i="13"/>
  <c r="H8810" i="13"/>
  <c r="G8810" i="13"/>
  <c r="F8810" i="13"/>
  <c r="I8809" i="13"/>
  <c r="H8809" i="13"/>
  <c r="G8809" i="13"/>
  <c r="F8809" i="13"/>
  <c r="I8808" i="13"/>
  <c r="H8808" i="13"/>
  <c r="G8808" i="13"/>
  <c r="F8808" i="13"/>
  <c r="I8807" i="13"/>
  <c r="H8807" i="13"/>
  <c r="G8807" i="13"/>
  <c r="F8807" i="13"/>
  <c r="I8806" i="13"/>
  <c r="H8806" i="13"/>
  <c r="G8806" i="13"/>
  <c r="F8806" i="13"/>
  <c r="I8805" i="13"/>
  <c r="H8805" i="13"/>
  <c r="G8805" i="13"/>
  <c r="F8805" i="13"/>
  <c r="I8804" i="13"/>
  <c r="H8804" i="13"/>
  <c r="G8804" i="13"/>
  <c r="F8804" i="13"/>
  <c r="I8803" i="13"/>
  <c r="H8803" i="13"/>
  <c r="G8803" i="13"/>
  <c r="F8803" i="13"/>
  <c r="I8802" i="13"/>
  <c r="H8802" i="13"/>
  <c r="G8802" i="13"/>
  <c r="F8802" i="13"/>
  <c r="I8801" i="13"/>
  <c r="H8801" i="13"/>
  <c r="G8801" i="13"/>
  <c r="F8801" i="13"/>
  <c r="I8800" i="13"/>
  <c r="H8800" i="13"/>
  <c r="G8800" i="13"/>
  <c r="F8800" i="13"/>
  <c r="I8799" i="13"/>
  <c r="H8799" i="13"/>
  <c r="G8799" i="13"/>
  <c r="F8799" i="13"/>
  <c r="I8798" i="13"/>
  <c r="H8798" i="13"/>
  <c r="G8798" i="13"/>
  <c r="F8798" i="13"/>
  <c r="I8797" i="13"/>
  <c r="H8797" i="13"/>
  <c r="G8797" i="13"/>
  <c r="F8797" i="13"/>
  <c r="I8796" i="13"/>
  <c r="H8796" i="13"/>
  <c r="G8796" i="13"/>
  <c r="F8796" i="13"/>
  <c r="I8795" i="13"/>
  <c r="H8795" i="13"/>
  <c r="G8795" i="13"/>
  <c r="F8795" i="13"/>
  <c r="I8794" i="13"/>
  <c r="H8794" i="13"/>
  <c r="G8794" i="13"/>
  <c r="F8794" i="13"/>
  <c r="I8793" i="13"/>
  <c r="H8793" i="13"/>
  <c r="G8793" i="13"/>
  <c r="F8793" i="13"/>
  <c r="I8792" i="13"/>
  <c r="H8792" i="13"/>
  <c r="G8792" i="13"/>
  <c r="F8792" i="13"/>
  <c r="I8791" i="13"/>
  <c r="H8791" i="13"/>
  <c r="G8791" i="13"/>
  <c r="F8791" i="13"/>
  <c r="I8790" i="13"/>
  <c r="H8790" i="13"/>
  <c r="G8790" i="13"/>
  <c r="F8790" i="13"/>
  <c r="I8789" i="13"/>
  <c r="H8789" i="13"/>
  <c r="G8789" i="13"/>
  <c r="F8789" i="13"/>
  <c r="I8788" i="13"/>
  <c r="H8788" i="13"/>
  <c r="G8788" i="13"/>
  <c r="F8788" i="13"/>
  <c r="I8787" i="13"/>
  <c r="H8787" i="13"/>
  <c r="G8787" i="13"/>
  <c r="F8787" i="13"/>
  <c r="I8786" i="13"/>
  <c r="H8786" i="13"/>
  <c r="G8786" i="13"/>
  <c r="F8786" i="13"/>
  <c r="I8785" i="13"/>
  <c r="H8785" i="13"/>
  <c r="G8785" i="13"/>
  <c r="F8785" i="13"/>
  <c r="I8784" i="13"/>
  <c r="H8784" i="13"/>
  <c r="G8784" i="13"/>
  <c r="F8784" i="13"/>
  <c r="I8783" i="13"/>
  <c r="H8783" i="13"/>
  <c r="G8783" i="13"/>
  <c r="F8783" i="13"/>
  <c r="I8782" i="13"/>
  <c r="H8782" i="13"/>
  <c r="G8782" i="13"/>
  <c r="F8782" i="13"/>
  <c r="I8781" i="13"/>
  <c r="H8781" i="13"/>
  <c r="G8781" i="13"/>
  <c r="F8781" i="13"/>
  <c r="I8780" i="13"/>
  <c r="H8780" i="13"/>
  <c r="G8780" i="13"/>
  <c r="F8780" i="13"/>
  <c r="I8779" i="13"/>
  <c r="H8779" i="13"/>
  <c r="G8779" i="13"/>
  <c r="F8779" i="13"/>
  <c r="I8778" i="13"/>
  <c r="H8778" i="13"/>
  <c r="G8778" i="13"/>
  <c r="F8778" i="13"/>
  <c r="I8777" i="13"/>
  <c r="H8777" i="13"/>
  <c r="G8777" i="13"/>
  <c r="F8777" i="13"/>
  <c r="I8776" i="13"/>
  <c r="H8776" i="13"/>
  <c r="G8776" i="13"/>
  <c r="F8776" i="13"/>
  <c r="I8775" i="13"/>
  <c r="H8775" i="13"/>
  <c r="G8775" i="13"/>
  <c r="F8775" i="13"/>
  <c r="I8774" i="13"/>
  <c r="H8774" i="13"/>
  <c r="G8774" i="13"/>
  <c r="F8774" i="13"/>
  <c r="I8773" i="13"/>
  <c r="H8773" i="13"/>
  <c r="G8773" i="13"/>
  <c r="F8773" i="13"/>
  <c r="I8772" i="13"/>
  <c r="H8772" i="13"/>
  <c r="G8772" i="13"/>
  <c r="F8772" i="13"/>
  <c r="I8771" i="13"/>
  <c r="H8771" i="13"/>
  <c r="G8771" i="13"/>
  <c r="F8771" i="13"/>
  <c r="I8770" i="13"/>
  <c r="H8770" i="13"/>
  <c r="G8770" i="13"/>
  <c r="F8770" i="13"/>
  <c r="I8769" i="13"/>
  <c r="H8769" i="13"/>
  <c r="G8769" i="13"/>
  <c r="F8769" i="13"/>
  <c r="I8768" i="13"/>
  <c r="H8768" i="13"/>
  <c r="G8768" i="13"/>
  <c r="F8768" i="13"/>
  <c r="I8767" i="13"/>
  <c r="H8767" i="13"/>
  <c r="G8767" i="13"/>
  <c r="F8767" i="13"/>
  <c r="I8766" i="13"/>
  <c r="H8766" i="13"/>
  <c r="G8766" i="13"/>
  <c r="F8766" i="13"/>
  <c r="I8765" i="13"/>
  <c r="H8765" i="13"/>
  <c r="G8765" i="13"/>
  <c r="F8765" i="13"/>
  <c r="I8764" i="13"/>
  <c r="H8764" i="13"/>
  <c r="G8764" i="13"/>
  <c r="F8764" i="13"/>
  <c r="I8763" i="13"/>
  <c r="H8763" i="13"/>
  <c r="G8763" i="13"/>
  <c r="F8763" i="13"/>
  <c r="I8762" i="13"/>
  <c r="H8762" i="13"/>
  <c r="G8762" i="13"/>
  <c r="F8762" i="13"/>
  <c r="I8761" i="13"/>
  <c r="H8761" i="13"/>
  <c r="G8761" i="13"/>
  <c r="F8761" i="13"/>
  <c r="I8760" i="13"/>
  <c r="H8760" i="13"/>
  <c r="G8760" i="13"/>
  <c r="F8760" i="13"/>
  <c r="I8759" i="13"/>
  <c r="H8759" i="13"/>
  <c r="G8759" i="13"/>
  <c r="F8759" i="13"/>
  <c r="I8758" i="13"/>
  <c r="H8758" i="13"/>
  <c r="G8758" i="13"/>
  <c r="F8758" i="13"/>
  <c r="I8757" i="13"/>
  <c r="H8757" i="13"/>
  <c r="G8757" i="13"/>
  <c r="F8757" i="13"/>
  <c r="I8756" i="13"/>
  <c r="H8756" i="13"/>
  <c r="G8756" i="13"/>
  <c r="F8756" i="13"/>
  <c r="I8755" i="13"/>
  <c r="H8755" i="13"/>
  <c r="G8755" i="13"/>
  <c r="F8755" i="13"/>
  <c r="I8754" i="13"/>
  <c r="H8754" i="13"/>
  <c r="G8754" i="13"/>
  <c r="F8754" i="13"/>
  <c r="I8753" i="13"/>
  <c r="H8753" i="13"/>
  <c r="G8753" i="13"/>
  <c r="F8753" i="13"/>
  <c r="I8752" i="13"/>
  <c r="H8752" i="13"/>
  <c r="G8752" i="13"/>
  <c r="F8752" i="13"/>
  <c r="I8751" i="13"/>
  <c r="H8751" i="13"/>
  <c r="G8751" i="13"/>
  <c r="F8751" i="13"/>
  <c r="I8750" i="13"/>
  <c r="H8750" i="13"/>
  <c r="G8750" i="13"/>
  <c r="F8750" i="13"/>
  <c r="I8749" i="13"/>
  <c r="H8749" i="13"/>
  <c r="G8749" i="13"/>
  <c r="F8749" i="13"/>
  <c r="I8748" i="13"/>
  <c r="H8748" i="13"/>
  <c r="G8748" i="13"/>
  <c r="F8748" i="13"/>
  <c r="I8747" i="13"/>
  <c r="H8747" i="13"/>
  <c r="G8747" i="13"/>
  <c r="F8747" i="13"/>
  <c r="I8746" i="13"/>
  <c r="H8746" i="13"/>
  <c r="G8746" i="13"/>
  <c r="F8746" i="13"/>
  <c r="I8745" i="13"/>
  <c r="H8745" i="13"/>
  <c r="G8745" i="13"/>
  <c r="F8745" i="13"/>
  <c r="I8744" i="13"/>
  <c r="H8744" i="13"/>
  <c r="G8744" i="13"/>
  <c r="F8744" i="13"/>
  <c r="I8743" i="13"/>
  <c r="H8743" i="13"/>
  <c r="G8743" i="13"/>
  <c r="F8743" i="13"/>
  <c r="I8742" i="13"/>
  <c r="H8742" i="13"/>
  <c r="G8742" i="13"/>
  <c r="F8742" i="13"/>
  <c r="I8741" i="13"/>
  <c r="H8741" i="13"/>
  <c r="G8741" i="13"/>
  <c r="F8741" i="13"/>
  <c r="I8740" i="13"/>
  <c r="H8740" i="13"/>
  <c r="G8740" i="13"/>
  <c r="F8740" i="13"/>
  <c r="I8739" i="13"/>
  <c r="H8739" i="13"/>
  <c r="G8739" i="13"/>
  <c r="F8739" i="13"/>
  <c r="I8738" i="13"/>
  <c r="H8738" i="13"/>
  <c r="G8738" i="13"/>
  <c r="F8738" i="13"/>
  <c r="I8737" i="13"/>
  <c r="H8737" i="13"/>
  <c r="G8737" i="13"/>
  <c r="F8737" i="13"/>
  <c r="I8736" i="13"/>
  <c r="H8736" i="13"/>
  <c r="G8736" i="13"/>
  <c r="F8736" i="13"/>
  <c r="I8735" i="13"/>
  <c r="H8735" i="13"/>
  <c r="G8735" i="13"/>
  <c r="F8735" i="13"/>
  <c r="I8734" i="13"/>
  <c r="H8734" i="13"/>
  <c r="G8734" i="13"/>
  <c r="F8734" i="13"/>
  <c r="I8733" i="13"/>
  <c r="H8733" i="13"/>
  <c r="G8733" i="13"/>
  <c r="F8733" i="13"/>
  <c r="I8732" i="13"/>
  <c r="H8732" i="13"/>
  <c r="G8732" i="13"/>
  <c r="F8732" i="13"/>
  <c r="I8731" i="13"/>
  <c r="H8731" i="13"/>
  <c r="G8731" i="13"/>
  <c r="F8731" i="13"/>
  <c r="I8730" i="13"/>
  <c r="H8730" i="13"/>
  <c r="G8730" i="13"/>
  <c r="F8730" i="13"/>
  <c r="I8729" i="13"/>
  <c r="H8729" i="13"/>
  <c r="G8729" i="13"/>
  <c r="F8729" i="13"/>
  <c r="I8728" i="13"/>
  <c r="H8728" i="13"/>
  <c r="G8728" i="13"/>
  <c r="F8728" i="13"/>
  <c r="I8727" i="13"/>
  <c r="H8727" i="13"/>
  <c r="G8727" i="13"/>
  <c r="F8727" i="13"/>
  <c r="I8726" i="13"/>
  <c r="H8726" i="13"/>
  <c r="G8726" i="13"/>
  <c r="F8726" i="13"/>
  <c r="I8725" i="13"/>
  <c r="H8725" i="13"/>
  <c r="G8725" i="13"/>
  <c r="F8725" i="13"/>
  <c r="I8724" i="13"/>
  <c r="H8724" i="13"/>
  <c r="G8724" i="13"/>
  <c r="F8724" i="13"/>
  <c r="I8723" i="13"/>
  <c r="H8723" i="13"/>
  <c r="G8723" i="13"/>
  <c r="F8723" i="13"/>
  <c r="I8722" i="13"/>
  <c r="H8722" i="13"/>
  <c r="G8722" i="13"/>
  <c r="F8722" i="13"/>
  <c r="I8721" i="13"/>
  <c r="H8721" i="13"/>
  <c r="G8721" i="13"/>
  <c r="F8721" i="13"/>
  <c r="I8720" i="13"/>
  <c r="H8720" i="13"/>
  <c r="G8720" i="13"/>
  <c r="F8720" i="13"/>
  <c r="I8719" i="13"/>
  <c r="H8719" i="13"/>
  <c r="G8719" i="13"/>
  <c r="F8719" i="13"/>
  <c r="I8718" i="13"/>
  <c r="H8718" i="13"/>
  <c r="G8718" i="13"/>
  <c r="F8718" i="13"/>
  <c r="I8717" i="13"/>
  <c r="H8717" i="13"/>
  <c r="G8717" i="13"/>
  <c r="F8717" i="13"/>
  <c r="I8716" i="13"/>
  <c r="H8716" i="13"/>
  <c r="G8716" i="13"/>
  <c r="F8716" i="13"/>
  <c r="I8715" i="13"/>
  <c r="H8715" i="13"/>
  <c r="G8715" i="13"/>
  <c r="F8715" i="13"/>
  <c r="I8714" i="13"/>
  <c r="H8714" i="13"/>
  <c r="G8714" i="13"/>
  <c r="F8714" i="13"/>
  <c r="I8713" i="13"/>
  <c r="H8713" i="13"/>
  <c r="G8713" i="13"/>
  <c r="F8713" i="13"/>
  <c r="I8712" i="13"/>
  <c r="H8712" i="13"/>
  <c r="G8712" i="13"/>
  <c r="F8712" i="13"/>
  <c r="I8711" i="13"/>
  <c r="H8711" i="13"/>
  <c r="G8711" i="13"/>
  <c r="F8711" i="13"/>
  <c r="I8710" i="13"/>
  <c r="H8710" i="13"/>
  <c r="G8710" i="13"/>
  <c r="F8710" i="13"/>
  <c r="I8709" i="13"/>
  <c r="H8709" i="13"/>
  <c r="G8709" i="13"/>
  <c r="F8709" i="13"/>
  <c r="I8708" i="13"/>
  <c r="H8708" i="13"/>
  <c r="G8708" i="13"/>
  <c r="F8708" i="13"/>
  <c r="I8707" i="13"/>
  <c r="H8707" i="13"/>
  <c r="G8707" i="13"/>
  <c r="F8707" i="13"/>
  <c r="I8706" i="13"/>
  <c r="H8706" i="13"/>
  <c r="G8706" i="13"/>
  <c r="F8706" i="13"/>
  <c r="I8705" i="13"/>
  <c r="H8705" i="13"/>
  <c r="G8705" i="13"/>
  <c r="F8705" i="13"/>
  <c r="I8704" i="13"/>
  <c r="H8704" i="13"/>
  <c r="G8704" i="13"/>
  <c r="F8704" i="13"/>
  <c r="I8703" i="13"/>
  <c r="H8703" i="13"/>
  <c r="G8703" i="13"/>
  <c r="F8703" i="13"/>
  <c r="I8702" i="13"/>
  <c r="H8702" i="13"/>
  <c r="G8702" i="13"/>
  <c r="F8702" i="13"/>
  <c r="I8701" i="13"/>
  <c r="H8701" i="13"/>
  <c r="G8701" i="13"/>
  <c r="F8701" i="13"/>
  <c r="I8700" i="13"/>
  <c r="H8700" i="13"/>
  <c r="G8700" i="13"/>
  <c r="F8700" i="13"/>
  <c r="I8699" i="13"/>
  <c r="H8699" i="13"/>
  <c r="G8699" i="13"/>
  <c r="F8699" i="13"/>
  <c r="I8698" i="13"/>
  <c r="H8698" i="13"/>
  <c r="G8698" i="13"/>
  <c r="F8698" i="13"/>
  <c r="I8697" i="13"/>
  <c r="H8697" i="13"/>
  <c r="G8697" i="13"/>
  <c r="F8697" i="13"/>
  <c r="I8696" i="13"/>
  <c r="H8696" i="13"/>
  <c r="G8696" i="13"/>
  <c r="F8696" i="13"/>
  <c r="I8695" i="13"/>
  <c r="H8695" i="13"/>
  <c r="G8695" i="13"/>
  <c r="F8695" i="13"/>
  <c r="I8694" i="13"/>
  <c r="H8694" i="13"/>
  <c r="G8694" i="13"/>
  <c r="F8694" i="13"/>
  <c r="I8693" i="13"/>
  <c r="H8693" i="13"/>
  <c r="G8693" i="13"/>
  <c r="F8693" i="13"/>
  <c r="I8692" i="13"/>
  <c r="H8692" i="13"/>
  <c r="G8692" i="13"/>
  <c r="F8692" i="13"/>
  <c r="I8691" i="13"/>
  <c r="H8691" i="13"/>
  <c r="G8691" i="13"/>
  <c r="F8691" i="13"/>
  <c r="I8690" i="13"/>
  <c r="H8690" i="13"/>
  <c r="G8690" i="13"/>
  <c r="F8690" i="13"/>
  <c r="I8689" i="13"/>
  <c r="H8689" i="13"/>
  <c r="G8689" i="13"/>
  <c r="F8689" i="13"/>
  <c r="I8688" i="13"/>
  <c r="H8688" i="13"/>
  <c r="G8688" i="13"/>
  <c r="F8688" i="13"/>
  <c r="I8687" i="13"/>
  <c r="H8687" i="13"/>
  <c r="G8687" i="13"/>
  <c r="F8687" i="13"/>
  <c r="I8686" i="13"/>
  <c r="H8686" i="13"/>
  <c r="G8686" i="13"/>
  <c r="F8686" i="13"/>
  <c r="I8685" i="13"/>
  <c r="H8685" i="13"/>
  <c r="G8685" i="13"/>
  <c r="F8685" i="13"/>
  <c r="I8684" i="13"/>
  <c r="H8684" i="13"/>
  <c r="G8684" i="13"/>
  <c r="F8684" i="13"/>
  <c r="I8683" i="13"/>
  <c r="H8683" i="13"/>
  <c r="G8683" i="13"/>
  <c r="F8683" i="13"/>
  <c r="I8682" i="13"/>
  <c r="H8682" i="13"/>
  <c r="G8682" i="13"/>
  <c r="F8682" i="13"/>
  <c r="I8681" i="13"/>
  <c r="H8681" i="13"/>
  <c r="G8681" i="13"/>
  <c r="F8681" i="13"/>
  <c r="I8680" i="13"/>
  <c r="H8680" i="13"/>
  <c r="G8680" i="13"/>
  <c r="F8680" i="13"/>
  <c r="I8679" i="13"/>
  <c r="H8679" i="13"/>
  <c r="G8679" i="13"/>
  <c r="F8679" i="13"/>
  <c r="I8678" i="13"/>
  <c r="H8678" i="13"/>
  <c r="G8678" i="13"/>
  <c r="F8678" i="13"/>
  <c r="I8677" i="13"/>
  <c r="H8677" i="13"/>
  <c r="G8677" i="13"/>
  <c r="F8677" i="13"/>
  <c r="I8676" i="13"/>
  <c r="H8676" i="13"/>
  <c r="G8676" i="13"/>
  <c r="F8676" i="13"/>
  <c r="I8675" i="13"/>
  <c r="H8675" i="13"/>
  <c r="G8675" i="13"/>
  <c r="F8675" i="13"/>
  <c r="I8674" i="13"/>
  <c r="H8674" i="13"/>
  <c r="G8674" i="13"/>
  <c r="F8674" i="13"/>
  <c r="I8673" i="13"/>
  <c r="H8673" i="13"/>
  <c r="G8673" i="13"/>
  <c r="F8673" i="13"/>
  <c r="I8672" i="13"/>
  <c r="H8672" i="13"/>
  <c r="G8672" i="13"/>
  <c r="F8672" i="13"/>
  <c r="I8671" i="13"/>
  <c r="H8671" i="13"/>
  <c r="G8671" i="13"/>
  <c r="F8671" i="13"/>
  <c r="I8670" i="13"/>
  <c r="H8670" i="13"/>
  <c r="G8670" i="13"/>
  <c r="F8670" i="13"/>
  <c r="I8669" i="13"/>
  <c r="H8669" i="13"/>
  <c r="G8669" i="13"/>
  <c r="F8669" i="13"/>
  <c r="I8668" i="13"/>
  <c r="H8668" i="13"/>
  <c r="G8668" i="13"/>
  <c r="F8668" i="13"/>
  <c r="I8667" i="13"/>
  <c r="H8667" i="13"/>
  <c r="G8667" i="13"/>
  <c r="F8667" i="13"/>
  <c r="I8666" i="13"/>
  <c r="H8666" i="13"/>
  <c r="G8666" i="13"/>
  <c r="F8666" i="13"/>
  <c r="I8665" i="13"/>
  <c r="H8665" i="13"/>
  <c r="G8665" i="13"/>
  <c r="F8665" i="13"/>
  <c r="I8664" i="13"/>
  <c r="H8664" i="13"/>
  <c r="G8664" i="13"/>
  <c r="F8664" i="13"/>
  <c r="I8663" i="13"/>
  <c r="H8663" i="13"/>
  <c r="G8663" i="13"/>
  <c r="F8663" i="13"/>
  <c r="I8662" i="13"/>
  <c r="H8662" i="13"/>
  <c r="G8662" i="13"/>
  <c r="F8662" i="13"/>
  <c r="I8661" i="13"/>
  <c r="H8661" i="13"/>
  <c r="G8661" i="13"/>
  <c r="F8661" i="13"/>
  <c r="I8660" i="13"/>
  <c r="H8660" i="13"/>
  <c r="G8660" i="13"/>
  <c r="F8660" i="13"/>
  <c r="I8659" i="13"/>
  <c r="H8659" i="13"/>
  <c r="G8659" i="13"/>
  <c r="F8659" i="13"/>
  <c r="I8658" i="13"/>
  <c r="H8658" i="13"/>
  <c r="G8658" i="13"/>
  <c r="F8658" i="13"/>
  <c r="I8657" i="13"/>
  <c r="H8657" i="13"/>
  <c r="G8657" i="13"/>
  <c r="F8657" i="13"/>
  <c r="I8656" i="13"/>
  <c r="H8656" i="13"/>
  <c r="G8656" i="13"/>
  <c r="F8656" i="13"/>
  <c r="I8655" i="13"/>
  <c r="H8655" i="13"/>
  <c r="G8655" i="13"/>
  <c r="F8655" i="13"/>
  <c r="I8654" i="13"/>
  <c r="H8654" i="13"/>
  <c r="G8654" i="13"/>
  <c r="F8654" i="13"/>
  <c r="I8653" i="13"/>
  <c r="H8653" i="13"/>
  <c r="G8653" i="13"/>
  <c r="F8653" i="13"/>
  <c r="I8652" i="13"/>
  <c r="H8652" i="13"/>
  <c r="G8652" i="13"/>
  <c r="F8652" i="13"/>
  <c r="I8651" i="13"/>
  <c r="H8651" i="13"/>
  <c r="G8651" i="13"/>
  <c r="F8651" i="13"/>
  <c r="I8650" i="13"/>
  <c r="H8650" i="13"/>
  <c r="G8650" i="13"/>
  <c r="F8650" i="13"/>
  <c r="I8649" i="13"/>
  <c r="H8649" i="13"/>
  <c r="G8649" i="13"/>
  <c r="F8649" i="13"/>
  <c r="I8648" i="13"/>
  <c r="H8648" i="13"/>
  <c r="G8648" i="13"/>
  <c r="F8648" i="13"/>
  <c r="I8647" i="13"/>
  <c r="H8647" i="13"/>
  <c r="G8647" i="13"/>
  <c r="F8647" i="13"/>
  <c r="I8646" i="13"/>
  <c r="H8646" i="13"/>
  <c r="G8646" i="13"/>
  <c r="F8646" i="13"/>
  <c r="I8645" i="13"/>
  <c r="H8645" i="13"/>
  <c r="G8645" i="13"/>
  <c r="F8645" i="13"/>
  <c r="I8644" i="13"/>
  <c r="H8644" i="13"/>
  <c r="G8644" i="13"/>
  <c r="F8644" i="13"/>
  <c r="I8643" i="13"/>
  <c r="H8643" i="13"/>
  <c r="G8643" i="13"/>
  <c r="F8643" i="13"/>
  <c r="I8642" i="13"/>
  <c r="H8642" i="13"/>
  <c r="G8642" i="13"/>
  <c r="F8642" i="13"/>
  <c r="I8641" i="13"/>
  <c r="H8641" i="13"/>
  <c r="G8641" i="13"/>
  <c r="F8641" i="13"/>
  <c r="I8640" i="13"/>
  <c r="H8640" i="13"/>
  <c r="G8640" i="13"/>
  <c r="F8640" i="13"/>
  <c r="I8639" i="13"/>
  <c r="H8639" i="13"/>
  <c r="G8639" i="13"/>
  <c r="F8639" i="13"/>
  <c r="I8638" i="13"/>
  <c r="H8638" i="13"/>
  <c r="G8638" i="13"/>
  <c r="F8638" i="13"/>
  <c r="I8637" i="13"/>
  <c r="H8637" i="13"/>
  <c r="G8637" i="13"/>
  <c r="F8637" i="13"/>
  <c r="I8636" i="13"/>
  <c r="H8636" i="13"/>
  <c r="G8636" i="13"/>
  <c r="F8636" i="13"/>
  <c r="I8635" i="13"/>
  <c r="H8635" i="13"/>
  <c r="G8635" i="13"/>
  <c r="F8635" i="13"/>
  <c r="I8634" i="13"/>
  <c r="H8634" i="13"/>
  <c r="G8634" i="13"/>
  <c r="F8634" i="13"/>
  <c r="I8633" i="13"/>
  <c r="H8633" i="13"/>
  <c r="G8633" i="13"/>
  <c r="F8633" i="13"/>
  <c r="I8632" i="13"/>
  <c r="H8632" i="13"/>
  <c r="G8632" i="13"/>
  <c r="F8632" i="13"/>
  <c r="I8631" i="13"/>
  <c r="H8631" i="13"/>
  <c r="G8631" i="13"/>
  <c r="F8631" i="13"/>
  <c r="I8630" i="13"/>
  <c r="H8630" i="13"/>
  <c r="G8630" i="13"/>
  <c r="F8630" i="13"/>
  <c r="I8629" i="13"/>
  <c r="H8629" i="13"/>
  <c r="G8629" i="13"/>
  <c r="F8629" i="13"/>
  <c r="I8628" i="13"/>
  <c r="H8628" i="13"/>
  <c r="G8628" i="13"/>
  <c r="F8628" i="13"/>
  <c r="I8627" i="13"/>
  <c r="H8627" i="13"/>
  <c r="G8627" i="13"/>
  <c r="F8627" i="13"/>
  <c r="I8626" i="13"/>
  <c r="H8626" i="13"/>
  <c r="G8626" i="13"/>
  <c r="F8626" i="13"/>
  <c r="I8625" i="13"/>
  <c r="H8625" i="13"/>
  <c r="G8625" i="13"/>
  <c r="F8625" i="13"/>
  <c r="I8624" i="13"/>
  <c r="H8624" i="13"/>
  <c r="G8624" i="13"/>
  <c r="F8624" i="13"/>
  <c r="I8623" i="13"/>
  <c r="H8623" i="13"/>
  <c r="G8623" i="13"/>
  <c r="F8623" i="13"/>
  <c r="I8622" i="13"/>
  <c r="H8622" i="13"/>
  <c r="G8622" i="13"/>
  <c r="F8622" i="13"/>
  <c r="I8621" i="13"/>
  <c r="H8621" i="13"/>
  <c r="G8621" i="13"/>
  <c r="F8621" i="13"/>
  <c r="I8620" i="13"/>
  <c r="H8620" i="13"/>
  <c r="G8620" i="13"/>
  <c r="F8620" i="13"/>
  <c r="I8619" i="13"/>
  <c r="H8619" i="13"/>
  <c r="G8619" i="13"/>
  <c r="F8619" i="13"/>
  <c r="I8618" i="13"/>
  <c r="H8618" i="13"/>
  <c r="G8618" i="13"/>
  <c r="F8618" i="13"/>
  <c r="I8617" i="13"/>
  <c r="H8617" i="13"/>
  <c r="G8617" i="13"/>
  <c r="F8617" i="13"/>
  <c r="I8616" i="13"/>
  <c r="H8616" i="13"/>
  <c r="G8616" i="13"/>
  <c r="F8616" i="13"/>
  <c r="I8615" i="13"/>
  <c r="H8615" i="13"/>
  <c r="G8615" i="13"/>
  <c r="F8615" i="13"/>
  <c r="I8614" i="13"/>
  <c r="H8614" i="13"/>
  <c r="G8614" i="13"/>
  <c r="F8614" i="13"/>
  <c r="I8613" i="13"/>
  <c r="H8613" i="13"/>
  <c r="G8613" i="13"/>
  <c r="F8613" i="13"/>
  <c r="I8612" i="13"/>
  <c r="H8612" i="13"/>
  <c r="G8612" i="13"/>
  <c r="F8612" i="13"/>
  <c r="I8611" i="13"/>
  <c r="H8611" i="13"/>
  <c r="G8611" i="13"/>
  <c r="F8611" i="13"/>
  <c r="I8610" i="13"/>
  <c r="H8610" i="13"/>
  <c r="G8610" i="13"/>
  <c r="F8610" i="13"/>
  <c r="I8609" i="13"/>
  <c r="H8609" i="13"/>
  <c r="G8609" i="13"/>
  <c r="F8609" i="13"/>
  <c r="I8608" i="13"/>
  <c r="H8608" i="13"/>
  <c r="G8608" i="13"/>
  <c r="F8608" i="13"/>
  <c r="I8607" i="13"/>
  <c r="H8607" i="13"/>
  <c r="G8607" i="13"/>
  <c r="F8607" i="13"/>
  <c r="I8606" i="13"/>
  <c r="H8606" i="13"/>
  <c r="G8606" i="13"/>
  <c r="F8606" i="13"/>
  <c r="I8605" i="13"/>
  <c r="H8605" i="13"/>
  <c r="G8605" i="13"/>
  <c r="F8605" i="13"/>
  <c r="I8604" i="13"/>
  <c r="H8604" i="13"/>
  <c r="G8604" i="13"/>
  <c r="F8604" i="13"/>
  <c r="I8603" i="13"/>
  <c r="H8603" i="13"/>
  <c r="G8603" i="13"/>
  <c r="F8603" i="13"/>
  <c r="I8602" i="13"/>
  <c r="H8602" i="13"/>
  <c r="G8602" i="13"/>
  <c r="F8602" i="13"/>
  <c r="I8601" i="13"/>
  <c r="H8601" i="13"/>
  <c r="G8601" i="13"/>
  <c r="F8601" i="13"/>
  <c r="I8600" i="13"/>
  <c r="H8600" i="13"/>
  <c r="G8600" i="13"/>
  <c r="F8600" i="13"/>
  <c r="I8599" i="13"/>
  <c r="H8599" i="13"/>
  <c r="G8599" i="13"/>
  <c r="F8599" i="13"/>
  <c r="I8598" i="13"/>
  <c r="H8598" i="13"/>
  <c r="G8598" i="13"/>
  <c r="F8598" i="13"/>
  <c r="I8597" i="13"/>
  <c r="H8597" i="13"/>
  <c r="G8597" i="13"/>
  <c r="F8597" i="13"/>
  <c r="I8596" i="13"/>
  <c r="H8596" i="13"/>
  <c r="G8596" i="13"/>
  <c r="F8596" i="13"/>
  <c r="I8595" i="13"/>
  <c r="H8595" i="13"/>
  <c r="G8595" i="13"/>
  <c r="F8595" i="13"/>
  <c r="I8594" i="13"/>
  <c r="H8594" i="13"/>
  <c r="G8594" i="13"/>
  <c r="F8594" i="13"/>
  <c r="I8593" i="13"/>
  <c r="H8593" i="13"/>
  <c r="G8593" i="13"/>
  <c r="F8593" i="13"/>
  <c r="I8592" i="13"/>
  <c r="H8592" i="13"/>
  <c r="G8592" i="13"/>
  <c r="F8592" i="13"/>
  <c r="I8591" i="13"/>
  <c r="H8591" i="13"/>
  <c r="G8591" i="13"/>
  <c r="F8591" i="13"/>
  <c r="I8590" i="13"/>
  <c r="H8590" i="13"/>
  <c r="G8590" i="13"/>
  <c r="F8590" i="13"/>
  <c r="I8589" i="13"/>
  <c r="H8589" i="13"/>
  <c r="G8589" i="13"/>
  <c r="F8589" i="13"/>
  <c r="I8588" i="13"/>
  <c r="H8588" i="13"/>
  <c r="G8588" i="13"/>
  <c r="F8588" i="13"/>
  <c r="I8587" i="13"/>
  <c r="H8587" i="13"/>
  <c r="G8587" i="13"/>
  <c r="F8587" i="13"/>
  <c r="I8586" i="13"/>
  <c r="H8586" i="13"/>
  <c r="G8586" i="13"/>
  <c r="F8586" i="13"/>
  <c r="I8585" i="13"/>
  <c r="H8585" i="13"/>
  <c r="G8585" i="13"/>
  <c r="F8585" i="13"/>
  <c r="I8584" i="13"/>
  <c r="H8584" i="13"/>
  <c r="G8584" i="13"/>
  <c r="F8584" i="13"/>
  <c r="I8583" i="13"/>
  <c r="H8583" i="13"/>
  <c r="G8583" i="13"/>
  <c r="F8583" i="13"/>
  <c r="I8582" i="13"/>
  <c r="H8582" i="13"/>
  <c r="G8582" i="13"/>
  <c r="F8582" i="13"/>
  <c r="I8581" i="13"/>
  <c r="H8581" i="13"/>
  <c r="G8581" i="13"/>
  <c r="F8581" i="13"/>
  <c r="I8580" i="13"/>
  <c r="H8580" i="13"/>
  <c r="G8580" i="13"/>
  <c r="F8580" i="13"/>
  <c r="I8579" i="13"/>
  <c r="H8579" i="13"/>
  <c r="G8579" i="13"/>
  <c r="F8579" i="13"/>
  <c r="I8578" i="13"/>
  <c r="H8578" i="13"/>
  <c r="G8578" i="13"/>
  <c r="F8578" i="13"/>
  <c r="I8577" i="13"/>
  <c r="H8577" i="13"/>
  <c r="G8577" i="13"/>
  <c r="F8577" i="13"/>
  <c r="I8576" i="13"/>
  <c r="H8576" i="13"/>
  <c r="G8576" i="13"/>
  <c r="F8576" i="13"/>
  <c r="I8575" i="13"/>
  <c r="H8575" i="13"/>
  <c r="G8575" i="13"/>
  <c r="F8575" i="13"/>
  <c r="I8574" i="13"/>
  <c r="H8574" i="13"/>
  <c r="G8574" i="13"/>
  <c r="F8574" i="13"/>
  <c r="I8573" i="13"/>
  <c r="H8573" i="13"/>
  <c r="G8573" i="13"/>
  <c r="F8573" i="13"/>
  <c r="I8572" i="13"/>
  <c r="H8572" i="13"/>
  <c r="G8572" i="13"/>
  <c r="F8572" i="13"/>
  <c r="I8571" i="13"/>
  <c r="H8571" i="13"/>
  <c r="G8571" i="13"/>
  <c r="F8571" i="13"/>
  <c r="I8570" i="13"/>
  <c r="H8570" i="13"/>
  <c r="G8570" i="13"/>
  <c r="F8570" i="13"/>
  <c r="I8569" i="13"/>
  <c r="H8569" i="13"/>
  <c r="G8569" i="13"/>
  <c r="F8569" i="13"/>
  <c r="I8568" i="13"/>
  <c r="H8568" i="13"/>
  <c r="G8568" i="13"/>
  <c r="F8568" i="13"/>
  <c r="I8567" i="13"/>
  <c r="H8567" i="13"/>
  <c r="G8567" i="13"/>
  <c r="F8567" i="13"/>
  <c r="I8566" i="13"/>
  <c r="H8566" i="13"/>
  <c r="G8566" i="13"/>
  <c r="F8566" i="13"/>
  <c r="I8565" i="13"/>
  <c r="H8565" i="13"/>
  <c r="G8565" i="13"/>
  <c r="F8565" i="13"/>
  <c r="I8564" i="13"/>
  <c r="H8564" i="13"/>
  <c r="G8564" i="13"/>
  <c r="F8564" i="13"/>
  <c r="I8563" i="13"/>
  <c r="H8563" i="13"/>
  <c r="G8563" i="13"/>
  <c r="F8563" i="13"/>
  <c r="I8562" i="13"/>
  <c r="H8562" i="13"/>
  <c r="G8562" i="13"/>
  <c r="F8562" i="13"/>
  <c r="I8561" i="13"/>
  <c r="H8561" i="13"/>
  <c r="G8561" i="13"/>
  <c r="F8561" i="13"/>
  <c r="I8560" i="13"/>
  <c r="H8560" i="13"/>
  <c r="G8560" i="13"/>
  <c r="F8560" i="13"/>
  <c r="I8559" i="13"/>
  <c r="H8559" i="13"/>
  <c r="G8559" i="13"/>
  <c r="F8559" i="13"/>
  <c r="I8558" i="13"/>
  <c r="H8558" i="13"/>
  <c r="G8558" i="13"/>
  <c r="F8558" i="13"/>
  <c r="I8557" i="13"/>
  <c r="H8557" i="13"/>
  <c r="G8557" i="13"/>
  <c r="F8557" i="13"/>
  <c r="I8556" i="13"/>
  <c r="H8556" i="13"/>
  <c r="G8556" i="13"/>
  <c r="F8556" i="13"/>
  <c r="I8555" i="13"/>
  <c r="H8555" i="13"/>
  <c r="G8555" i="13"/>
  <c r="F8555" i="13"/>
  <c r="I8554" i="13"/>
  <c r="H8554" i="13"/>
  <c r="G8554" i="13"/>
  <c r="F8554" i="13"/>
  <c r="I8553" i="13"/>
  <c r="H8553" i="13"/>
  <c r="G8553" i="13"/>
  <c r="F8553" i="13"/>
  <c r="I8552" i="13"/>
  <c r="H8552" i="13"/>
  <c r="G8552" i="13"/>
  <c r="F8552" i="13"/>
  <c r="I8551" i="13"/>
  <c r="H8551" i="13"/>
  <c r="G8551" i="13"/>
  <c r="F8551" i="13"/>
  <c r="I8550" i="13"/>
  <c r="H8550" i="13"/>
  <c r="G8550" i="13"/>
  <c r="F8550" i="13"/>
  <c r="I8549" i="13"/>
  <c r="H8549" i="13"/>
  <c r="G8549" i="13"/>
  <c r="F8549" i="13"/>
  <c r="I8548" i="13"/>
  <c r="H8548" i="13"/>
  <c r="G8548" i="13"/>
  <c r="F8548" i="13"/>
  <c r="I8547" i="13"/>
  <c r="H8547" i="13"/>
  <c r="G8547" i="13"/>
  <c r="F8547" i="13"/>
  <c r="I8546" i="13"/>
  <c r="H8546" i="13"/>
  <c r="G8546" i="13"/>
  <c r="F8546" i="13"/>
  <c r="I8545" i="13"/>
  <c r="H8545" i="13"/>
  <c r="G8545" i="13"/>
  <c r="F8545" i="13"/>
  <c r="I8544" i="13"/>
  <c r="H8544" i="13"/>
  <c r="G8544" i="13"/>
  <c r="F8544" i="13"/>
  <c r="I8543" i="13"/>
  <c r="H8543" i="13"/>
  <c r="G8543" i="13"/>
  <c r="F8543" i="13"/>
  <c r="I8542" i="13"/>
  <c r="H8542" i="13"/>
  <c r="G8542" i="13"/>
  <c r="F8542" i="13"/>
  <c r="I8541" i="13"/>
  <c r="H8541" i="13"/>
  <c r="G8541" i="13"/>
  <c r="F8541" i="13"/>
  <c r="I8540" i="13"/>
  <c r="H8540" i="13"/>
  <c r="G8540" i="13"/>
  <c r="F8540" i="13"/>
  <c r="I8539" i="13"/>
  <c r="H8539" i="13"/>
  <c r="G8539" i="13"/>
  <c r="F8539" i="13"/>
  <c r="I8538" i="13"/>
  <c r="H8538" i="13"/>
  <c r="G8538" i="13"/>
  <c r="F8538" i="13"/>
  <c r="I8537" i="13"/>
  <c r="H8537" i="13"/>
  <c r="G8537" i="13"/>
  <c r="F8537" i="13"/>
  <c r="I8536" i="13"/>
  <c r="H8536" i="13"/>
  <c r="G8536" i="13"/>
  <c r="F8536" i="13"/>
  <c r="I8535" i="13"/>
  <c r="H8535" i="13"/>
  <c r="G8535" i="13"/>
  <c r="F8535" i="13"/>
  <c r="I8534" i="13"/>
  <c r="H8534" i="13"/>
  <c r="G8534" i="13"/>
  <c r="F8534" i="13"/>
  <c r="I8533" i="13"/>
  <c r="H8533" i="13"/>
  <c r="G8533" i="13"/>
  <c r="F8533" i="13"/>
  <c r="I8532" i="13"/>
  <c r="H8532" i="13"/>
  <c r="G8532" i="13"/>
  <c r="F8532" i="13"/>
  <c r="I8531" i="13"/>
  <c r="H8531" i="13"/>
  <c r="G8531" i="13"/>
  <c r="F8531" i="13"/>
  <c r="I8530" i="13"/>
  <c r="H8530" i="13"/>
  <c r="G8530" i="13"/>
  <c r="F8530" i="13"/>
  <c r="I8529" i="13"/>
  <c r="H8529" i="13"/>
  <c r="G8529" i="13"/>
  <c r="F8529" i="13"/>
  <c r="I8528" i="13"/>
  <c r="H8528" i="13"/>
  <c r="G8528" i="13"/>
  <c r="F8528" i="13"/>
  <c r="I8527" i="13"/>
  <c r="H8527" i="13"/>
  <c r="G8527" i="13"/>
  <c r="F8527" i="13"/>
  <c r="I8526" i="13"/>
  <c r="H8526" i="13"/>
  <c r="G8526" i="13"/>
  <c r="F8526" i="13"/>
  <c r="I8525" i="13"/>
  <c r="H8525" i="13"/>
  <c r="G8525" i="13"/>
  <c r="F8525" i="13"/>
  <c r="I8524" i="13"/>
  <c r="H8524" i="13"/>
  <c r="G8524" i="13"/>
  <c r="F8524" i="13"/>
  <c r="I8523" i="13"/>
  <c r="H8523" i="13"/>
  <c r="G8523" i="13"/>
  <c r="F8523" i="13"/>
  <c r="I8522" i="13"/>
  <c r="H8522" i="13"/>
  <c r="G8522" i="13"/>
  <c r="F8522" i="13"/>
  <c r="I8521" i="13"/>
  <c r="H8521" i="13"/>
  <c r="G8521" i="13"/>
  <c r="F8521" i="13"/>
  <c r="I8520" i="13"/>
  <c r="H8520" i="13"/>
  <c r="G8520" i="13"/>
  <c r="F8520" i="13"/>
  <c r="I8519" i="13"/>
  <c r="H8519" i="13"/>
  <c r="G8519" i="13"/>
  <c r="F8519" i="13"/>
  <c r="I8518" i="13"/>
  <c r="H8518" i="13"/>
  <c r="G8518" i="13"/>
  <c r="F8518" i="13"/>
  <c r="I8517" i="13"/>
  <c r="H8517" i="13"/>
  <c r="G8517" i="13"/>
  <c r="F8517" i="13"/>
  <c r="I8516" i="13"/>
  <c r="H8516" i="13"/>
  <c r="G8516" i="13"/>
  <c r="F8516" i="13"/>
  <c r="I8515" i="13"/>
  <c r="H8515" i="13"/>
  <c r="G8515" i="13"/>
  <c r="F8515" i="13"/>
  <c r="I8514" i="13"/>
  <c r="H8514" i="13"/>
  <c r="G8514" i="13"/>
  <c r="F8514" i="13"/>
  <c r="I8513" i="13"/>
  <c r="H8513" i="13"/>
  <c r="G8513" i="13"/>
  <c r="F8513" i="13"/>
  <c r="I8512" i="13"/>
  <c r="H8512" i="13"/>
  <c r="G8512" i="13"/>
  <c r="F8512" i="13"/>
  <c r="I8511" i="13"/>
  <c r="H8511" i="13"/>
  <c r="G8511" i="13"/>
  <c r="F8511" i="13"/>
  <c r="I8510" i="13"/>
  <c r="H8510" i="13"/>
  <c r="G8510" i="13"/>
  <c r="F8510" i="13"/>
  <c r="I8509" i="13"/>
  <c r="H8509" i="13"/>
  <c r="G8509" i="13"/>
  <c r="F8509" i="13"/>
  <c r="I8508" i="13"/>
  <c r="H8508" i="13"/>
  <c r="G8508" i="13"/>
  <c r="F8508" i="13"/>
  <c r="I8507" i="13"/>
  <c r="H8507" i="13"/>
  <c r="G8507" i="13"/>
  <c r="F8507" i="13"/>
  <c r="I8506" i="13"/>
  <c r="H8506" i="13"/>
  <c r="G8506" i="13"/>
  <c r="F8506" i="13"/>
  <c r="I8505" i="13"/>
  <c r="H8505" i="13"/>
  <c r="G8505" i="13"/>
  <c r="F8505" i="13"/>
  <c r="I8504" i="13"/>
  <c r="H8504" i="13"/>
  <c r="G8504" i="13"/>
  <c r="F8504" i="13"/>
  <c r="I8503" i="13"/>
  <c r="H8503" i="13"/>
  <c r="G8503" i="13"/>
  <c r="F8503" i="13"/>
  <c r="I8502" i="13"/>
  <c r="H8502" i="13"/>
  <c r="G8502" i="13"/>
  <c r="F8502" i="13"/>
  <c r="I8501" i="13"/>
  <c r="H8501" i="13"/>
  <c r="G8501" i="13"/>
  <c r="F8501" i="13"/>
  <c r="I8500" i="13"/>
  <c r="H8500" i="13"/>
  <c r="G8500" i="13"/>
  <c r="F8500" i="13"/>
  <c r="I8499" i="13"/>
  <c r="H8499" i="13"/>
  <c r="G8499" i="13"/>
  <c r="F8499" i="13"/>
  <c r="I8498" i="13"/>
  <c r="H8498" i="13"/>
  <c r="G8498" i="13"/>
  <c r="F8498" i="13"/>
  <c r="I8497" i="13"/>
  <c r="H8497" i="13"/>
  <c r="G8497" i="13"/>
  <c r="F8497" i="13"/>
  <c r="I8496" i="13"/>
  <c r="H8496" i="13"/>
  <c r="G8496" i="13"/>
  <c r="F8496" i="13"/>
  <c r="I8495" i="13"/>
  <c r="H8495" i="13"/>
  <c r="G8495" i="13"/>
  <c r="F8495" i="13"/>
  <c r="I8494" i="13"/>
  <c r="H8494" i="13"/>
  <c r="G8494" i="13"/>
  <c r="F8494" i="13"/>
  <c r="I8493" i="13"/>
  <c r="H8493" i="13"/>
  <c r="G8493" i="13"/>
  <c r="F8493" i="13"/>
  <c r="I8492" i="13"/>
  <c r="H8492" i="13"/>
  <c r="G8492" i="13"/>
  <c r="F8492" i="13"/>
  <c r="I8491" i="13"/>
  <c r="H8491" i="13"/>
  <c r="G8491" i="13"/>
  <c r="F8491" i="13"/>
  <c r="I8490" i="13"/>
  <c r="H8490" i="13"/>
  <c r="G8490" i="13"/>
  <c r="F8490" i="13"/>
  <c r="I8489" i="13"/>
  <c r="H8489" i="13"/>
  <c r="G8489" i="13"/>
  <c r="F8489" i="13"/>
  <c r="I8488" i="13"/>
  <c r="H8488" i="13"/>
  <c r="G8488" i="13"/>
  <c r="F8488" i="13"/>
  <c r="I8487" i="13"/>
  <c r="H8487" i="13"/>
  <c r="G8487" i="13"/>
  <c r="F8487" i="13"/>
  <c r="I8486" i="13"/>
  <c r="H8486" i="13"/>
  <c r="G8486" i="13"/>
  <c r="F8486" i="13"/>
  <c r="I8485" i="13"/>
  <c r="H8485" i="13"/>
  <c r="G8485" i="13"/>
  <c r="F8485" i="13"/>
  <c r="I8484" i="13"/>
  <c r="H8484" i="13"/>
  <c r="G8484" i="13"/>
  <c r="F8484" i="13"/>
  <c r="I8483" i="13"/>
  <c r="H8483" i="13"/>
  <c r="G8483" i="13"/>
  <c r="F8483" i="13"/>
  <c r="I8482" i="13"/>
  <c r="H8482" i="13"/>
  <c r="G8482" i="13"/>
  <c r="F8482" i="13"/>
  <c r="I8481" i="13"/>
  <c r="H8481" i="13"/>
  <c r="G8481" i="13"/>
  <c r="F8481" i="13"/>
  <c r="I8480" i="13"/>
  <c r="H8480" i="13"/>
  <c r="G8480" i="13"/>
  <c r="F8480" i="13"/>
  <c r="I8479" i="13"/>
  <c r="H8479" i="13"/>
  <c r="G8479" i="13"/>
  <c r="F8479" i="13"/>
  <c r="I8478" i="13"/>
  <c r="H8478" i="13"/>
  <c r="G8478" i="13"/>
  <c r="F8478" i="13"/>
  <c r="I8477" i="13"/>
  <c r="H8477" i="13"/>
  <c r="G8477" i="13"/>
  <c r="F8477" i="13"/>
  <c r="I8476" i="13"/>
  <c r="H8476" i="13"/>
  <c r="G8476" i="13"/>
  <c r="F8476" i="13"/>
  <c r="I8475" i="13"/>
  <c r="H8475" i="13"/>
  <c r="G8475" i="13"/>
  <c r="F8475" i="13"/>
  <c r="I8474" i="13"/>
  <c r="H8474" i="13"/>
  <c r="G8474" i="13"/>
  <c r="F8474" i="13"/>
  <c r="I8473" i="13"/>
  <c r="H8473" i="13"/>
  <c r="G8473" i="13"/>
  <c r="F8473" i="13"/>
  <c r="I8472" i="13"/>
  <c r="H8472" i="13"/>
  <c r="G8472" i="13"/>
  <c r="F8472" i="13"/>
  <c r="I8471" i="13"/>
  <c r="H8471" i="13"/>
  <c r="G8471" i="13"/>
  <c r="F8471" i="13"/>
  <c r="I8470" i="13"/>
  <c r="H8470" i="13"/>
  <c r="G8470" i="13"/>
  <c r="F8470" i="13"/>
  <c r="I8469" i="13"/>
  <c r="H8469" i="13"/>
  <c r="G8469" i="13"/>
  <c r="F8469" i="13"/>
  <c r="I8468" i="13"/>
  <c r="H8468" i="13"/>
  <c r="G8468" i="13"/>
  <c r="F8468" i="13"/>
  <c r="I8467" i="13"/>
  <c r="H8467" i="13"/>
  <c r="G8467" i="13"/>
  <c r="F8467" i="13"/>
  <c r="I8466" i="13"/>
  <c r="H8466" i="13"/>
  <c r="G8466" i="13"/>
  <c r="F8466" i="13"/>
  <c r="I8465" i="13"/>
  <c r="H8465" i="13"/>
  <c r="G8465" i="13"/>
  <c r="F8465" i="13"/>
  <c r="I8464" i="13"/>
  <c r="H8464" i="13"/>
  <c r="G8464" i="13"/>
  <c r="F8464" i="13"/>
  <c r="I8463" i="13"/>
  <c r="H8463" i="13"/>
  <c r="G8463" i="13"/>
  <c r="F8463" i="13"/>
  <c r="I8462" i="13"/>
  <c r="H8462" i="13"/>
  <c r="G8462" i="13"/>
  <c r="F8462" i="13"/>
  <c r="I8461" i="13"/>
  <c r="H8461" i="13"/>
  <c r="G8461" i="13"/>
  <c r="F8461" i="13"/>
  <c r="I8460" i="13"/>
  <c r="H8460" i="13"/>
  <c r="G8460" i="13"/>
  <c r="F8460" i="13"/>
  <c r="I8459" i="13"/>
  <c r="H8459" i="13"/>
  <c r="G8459" i="13"/>
  <c r="F8459" i="13"/>
  <c r="I8458" i="13"/>
  <c r="H8458" i="13"/>
  <c r="G8458" i="13"/>
  <c r="F8458" i="13"/>
  <c r="I8457" i="13"/>
  <c r="H8457" i="13"/>
  <c r="G8457" i="13"/>
  <c r="F8457" i="13"/>
  <c r="I8456" i="13"/>
  <c r="H8456" i="13"/>
  <c r="G8456" i="13"/>
  <c r="F8456" i="13"/>
  <c r="I8455" i="13"/>
  <c r="H8455" i="13"/>
  <c r="G8455" i="13"/>
  <c r="F8455" i="13"/>
  <c r="I8454" i="13"/>
  <c r="H8454" i="13"/>
  <c r="G8454" i="13"/>
  <c r="F8454" i="13"/>
  <c r="I8453" i="13"/>
  <c r="H8453" i="13"/>
  <c r="G8453" i="13"/>
  <c r="F8453" i="13"/>
  <c r="I8452" i="13"/>
  <c r="H8452" i="13"/>
  <c r="G8452" i="13"/>
  <c r="F8452" i="13"/>
  <c r="I8451" i="13"/>
  <c r="H8451" i="13"/>
  <c r="G8451" i="13"/>
  <c r="F8451" i="13"/>
  <c r="I8450" i="13"/>
  <c r="H8450" i="13"/>
  <c r="G8450" i="13"/>
  <c r="F8450" i="13"/>
  <c r="I8449" i="13"/>
  <c r="H8449" i="13"/>
  <c r="G8449" i="13"/>
  <c r="F8449" i="13"/>
  <c r="I8448" i="13"/>
  <c r="H8448" i="13"/>
  <c r="G8448" i="13"/>
  <c r="F8448" i="13"/>
  <c r="I8447" i="13"/>
  <c r="H8447" i="13"/>
  <c r="G8447" i="13"/>
  <c r="F8447" i="13"/>
  <c r="I8446" i="13"/>
  <c r="H8446" i="13"/>
  <c r="G8446" i="13"/>
  <c r="F8446" i="13"/>
  <c r="I8445" i="13"/>
  <c r="H8445" i="13"/>
  <c r="G8445" i="13"/>
  <c r="F8445" i="13"/>
  <c r="I8444" i="13"/>
  <c r="H8444" i="13"/>
  <c r="G8444" i="13"/>
  <c r="F8444" i="13"/>
  <c r="I8443" i="13"/>
  <c r="H8443" i="13"/>
  <c r="G8443" i="13"/>
  <c r="F8443" i="13"/>
  <c r="I8442" i="13"/>
  <c r="H8442" i="13"/>
  <c r="G8442" i="13"/>
  <c r="F8442" i="13"/>
  <c r="I8441" i="13"/>
  <c r="H8441" i="13"/>
  <c r="G8441" i="13"/>
  <c r="F8441" i="13"/>
  <c r="I8440" i="13"/>
  <c r="H8440" i="13"/>
  <c r="G8440" i="13"/>
  <c r="F8440" i="13"/>
  <c r="I8439" i="13"/>
  <c r="H8439" i="13"/>
  <c r="G8439" i="13"/>
  <c r="F8439" i="13"/>
  <c r="I8438" i="13"/>
  <c r="H8438" i="13"/>
  <c r="G8438" i="13"/>
  <c r="F8438" i="13"/>
  <c r="I8437" i="13"/>
  <c r="H8437" i="13"/>
  <c r="G8437" i="13"/>
  <c r="F8437" i="13"/>
  <c r="I8436" i="13"/>
  <c r="H8436" i="13"/>
  <c r="G8436" i="13"/>
  <c r="F8436" i="13"/>
  <c r="I8435" i="13"/>
  <c r="H8435" i="13"/>
  <c r="G8435" i="13"/>
  <c r="F8435" i="13"/>
  <c r="I8434" i="13"/>
  <c r="H8434" i="13"/>
  <c r="G8434" i="13"/>
  <c r="F8434" i="13"/>
  <c r="I8433" i="13"/>
  <c r="H8433" i="13"/>
  <c r="G8433" i="13"/>
  <c r="F8433" i="13"/>
  <c r="I8432" i="13"/>
  <c r="H8432" i="13"/>
  <c r="G8432" i="13"/>
  <c r="F8432" i="13"/>
  <c r="I8431" i="13"/>
  <c r="H8431" i="13"/>
  <c r="G8431" i="13"/>
  <c r="F8431" i="13"/>
  <c r="I8430" i="13"/>
  <c r="H8430" i="13"/>
  <c r="G8430" i="13"/>
  <c r="F8430" i="13"/>
  <c r="I8429" i="13"/>
  <c r="H8429" i="13"/>
  <c r="G8429" i="13"/>
  <c r="F8429" i="13"/>
  <c r="I8428" i="13"/>
  <c r="H8428" i="13"/>
  <c r="G8428" i="13"/>
  <c r="F8428" i="13"/>
  <c r="I8427" i="13"/>
  <c r="H8427" i="13"/>
  <c r="G8427" i="13"/>
  <c r="F8427" i="13"/>
  <c r="I8426" i="13"/>
  <c r="H8426" i="13"/>
  <c r="G8426" i="13"/>
  <c r="F8426" i="13"/>
  <c r="I8425" i="13"/>
  <c r="H8425" i="13"/>
  <c r="G8425" i="13"/>
  <c r="F8425" i="13"/>
  <c r="I8424" i="13"/>
  <c r="H8424" i="13"/>
  <c r="G8424" i="13"/>
  <c r="F8424" i="13"/>
  <c r="I8423" i="13"/>
  <c r="H8423" i="13"/>
  <c r="G8423" i="13"/>
  <c r="F8423" i="13"/>
  <c r="I8422" i="13"/>
  <c r="H8422" i="13"/>
  <c r="G8422" i="13"/>
  <c r="F8422" i="13"/>
  <c r="I8421" i="13"/>
  <c r="H8421" i="13"/>
  <c r="G8421" i="13"/>
  <c r="F8421" i="13"/>
  <c r="I8420" i="13"/>
  <c r="H8420" i="13"/>
  <c r="G8420" i="13"/>
  <c r="F8420" i="13"/>
  <c r="I8419" i="13"/>
  <c r="H8419" i="13"/>
  <c r="G8419" i="13"/>
  <c r="F8419" i="13"/>
  <c r="I8418" i="13"/>
  <c r="H8418" i="13"/>
  <c r="G8418" i="13"/>
  <c r="F8418" i="13"/>
  <c r="I8417" i="13"/>
  <c r="H8417" i="13"/>
  <c r="G8417" i="13"/>
  <c r="F8417" i="13"/>
  <c r="I8416" i="13"/>
  <c r="H8416" i="13"/>
  <c r="G8416" i="13"/>
  <c r="F8416" i="13"/>
  <c r="I8415" i="13"/>
  <c r="H8415" i="13"/>
  <c r="G8415" i="13"/>
  <c r="F8415" i="13"/>
  <c r="I8414" i="13"/>
  <c r="H8414" i="13"/>
  <c r="G8414" i="13"/>
  <c r="F8414" i="13"/>
  <c r="I8413" i="13"/>
  <c r="H8413" i="13"/>
  <c r="G8413" i="13"/>
  <c r="F8413" i="13"/>
  <c r="I8412" i="13"/>
  <c r="H8412" i="13"/>
  <c r="G8412" i="13"/>
  <c r="F8412" i="13"/>
  <c r="I8411" i="13"/>
  <c r="H8411" i="13"/>
  <c r="G8411" i="13"/>
  <c r="F8411" i="13"/>
  <c r="I8410" i="13"/>
  <c r="H8410" i="13"/>
  <c r="G8410" i="13"/>
  <c r="F8410" i="13"/>
  <c r="I8409" i="13"/>
  <c r="H8409" i="13"/>
  <c r="G8409" i="13"/>
  <c r="F8409" i="13"/>
  <c r="I8408" i="13"/>
  <c r="H8408" i="13"/>
  <c r="G8408" i="13"/>
  <c r="F8408" i="13"/>
  <c r="I8407" i="13"/>
  <c r="H8407" i="13"/>
  <c r="G8407" i="13"/>
  <c r="F8407" i="13"/>
  <c r="I8406" i="13"/>
  <c r="H8406" i="13"/>
  <c r="G8406" i="13"/>
  <c r="F8406" i="13"/>
  <c r="I8405" i="13"/>
  <c r="H8405" i="13"/>
  <c r="G8405" i="13"/>
  <c r="F8405" i="13"/>
  <c r="I8404" i="13"/>
  <c r="H8404" i="13"/>
  <c r="G8404" i="13"/>
  <c r="F8404" i="13"/>
  <c r="I8403" i="13"/>
  <c r="H8403" i="13"/>
  <c r="G8403" i="13"/>
  <c r="F8403" i="13"/>
  <c r="I8402" i="13"/>
  <c r="H8402" i="13"/>
  <c r="G8402" i="13"/>
  <c r="F8402" i="13"/>
  <c r="I8401" i="13"/>
  <c r="H8401" i="13"/>
  <c r="G8401" i="13"/>
  <c r="F8401" i="13"/>
  <c r="I8400" i="13"/>
  <c r="H8400" i="13"/>
  <c r="G8400" i="13"/>
  <c r="F8400" i="13"/>
  <c r="I8399" i="13"/>
  <c r="H8399" i="13"/>
  <c r="G8399" i="13"/>
  <c r="F8399" i="13"/>
  <c r="I8398" i="13"/>
  <c r="H8398" i="13"/>
  <c r="G8398" i="13"/>
  <c r="F8398" i="13"/>
  <c r="I8397" i="13"/>
  <c r="H8397" i="13"/>
  <c r="G8397" i="13"/>
  <c r="F8397" i="13"/>
  <c r="I8396" i="13"/>
  <c r="H8396" i="13"/>
  <c r="G8396" i="13"/>
  <c r="F8396" i="13"/>
  <c r="I8395" i="13"/>
  <c r="H8395" i="13"/>
  <c r="G8395" i="13"/>
  <c r="F8395" i="13"/>
  <c r="I8394" i="13"/>
  <c r="H8394" i="13"/>
  <c r="G8394" i="13"/>
  <c r="F8394" i="13"/>
  <c r="I8393" i="13"/>
  <c r="H8393" i="13"/>
  <c r="G8393" i="13"/>
  <c r="F8393" i="13"/>
  <c r="I8392" i="13"/>
  <c r="H8392" i="13"/>
  <c r="G8392" i="13"/>
  <c r="F8392" i="13"/>
  <c r="I8391" i="13"/>
  <c r="H8391" i="13"/>
  <c r="G8391" i="13"/>
  <c r="F8391" i="13"/>
  <c r="I8390" i="13"/>
  <c r="H8390" i="13"/>
  <c r="G8390" i="13"/>
  <c r="F8390" i="13"/>
  <c r="I8389" i="13"/>
  <c r="H8389" i="13"/>
  <c r="G8389" i="13"/>
  <c r="F8389" i="13"/>
  <c r="I8388" i="13"/>
  <c r="H8388" i="13"/>
  <c r="G8388" i="13"/>
  <c r="F8388" i="13"/>
  <c r="I8387" i="13"/>
  <c r="H8387" i="13"/>
  <c r="G8387" i="13"/>
  <c r="F8387" i="13"/>
  <c r="I8386" i="13"/>
  <c r="H8386" i="13"/>
  <c r="G8386" i="13"/>
  <c r="F8386" i="13"/>
  <c r="I8385" i="13"/>
  <c r="H8385" i="13"/>
  <c r="G8385" i="13"/>
  <c r="F8385" i="13"/>
  <c r="I8384" i="13"/>
  <c r="H8384" i="13"/>
  <c r="G8384" i="13"/>
  <c r="F8384" i="13"/>
  <c r="I8383" i="13"/>
  <c r="H8383" i="13"/>
  <c r="G8383" i="13"/>
  <c r="F8383" i="13"/>
  <c r="I8382" i="13"/>
  <c r="H8382" i="13"/>
  <c r="G8382" i="13"/>
  <c r="F8382" i="13"/>
  <c r="I8381" i="13"/>
  <c r="H8381" i="13"/>
  <c r="G8381" i="13"/>
  <c r="F8381" i="13"/>
  <c r="I8380" i="13"/>
  <c r="H8380" i="13"/>
  <c r="G8380" i="13"/>
  <c r="F8380" i="13"/>
  <c r="I8379" i="13"/>
  <c r="H8379" i="13"/>
  <c r="G8379" i="13"/>
  <c r="F8379" i="13"/>
  <c r="I8378" i="13"/>
  <c r="H8378" i="13"/>
  <c r="G8378" i="13"/>
  <c r="F8378" i="13"/>
  <c r="I8377" i="13"/>
  <c r="H8377" i="13"/>
  <c r="G8377" i="13"/>
  <c r="F8377" i="13"/>
  <c r="I8376" i="13"/>
  <c r="H8376" i="13"/>
  <c r="G8376" i="13"/>
  <c r="F8376" i="13"/>
  <c r="I8375" i="13"/>
  <c r="H8375" i="13"/>
  <c r="G8375" i="13"/>
  <c r="F8375" i="13"/>
  <c r="I8374" i="13"/>
  <c r="H8374" i="13"/>
  <c r="G8374" i="13"/>
  <c r="F8374" i="13"/>
  <c r="I8373" i="13"/>
  <c r="H8373" i="13"/>
  <c r="G8373" i="13"/>
  <c r="F8373" i="13"/>
  <c r="I8372" i="13"/>
  <c r="H8372" i="13"/>
  <c r="G8372" i="13"/>
  <c r="F8372" i="13"/>
  <c r="I8371" i="13"/>
  <c r="H8371" i="13"/>
  <c r="G8371" i="13"/>
  <c r="F8371" i="13"/>
  <c r="I8370" i="13"/>
  <c r="H8370" i="13"/>
  <c r="G8370" i="13"/>
  <c r="F8370" i="13"/>
  <c r="I8369" i="13"/>
  <c r="H8369" i="13"/>
  <c r="G8369" i="13"/>
  <c r="F8369" i="13"/>
  <c r="I8368" i="13"/>
  <c r="H8368" i="13"/>
  <c r="G8368" i="13"/>
  <c r="F8368" i="13"/>
  <c r="I8367" i="13"/>
  <c r="H8367" i="13"/>
  <c r="G8367" i="13"/>
  <c r="F8367" i="13"/>
  <c r="I8366" i="13"/>
  <c r="H8366" i="13"/>
  <c r="G8366" i="13"/>
  <c r="F8366" i="13"/>
  <c r="I8365" i="13"/>
  <c r="H8365" i="13"/>
  <c r="G8365" i="13"/>
  <c r="F8365" i="13"/>
  <c r="I8364" i="13"/>
  <c r="H8364" i="13"/>
  <c r="G8364" i="13"/>
  <c r="F8364" i="13"/>
  <c r="I8363" i="13"/>
  <c r="H8363" i="13"/>
  <c r="G8363" i="13"/>
  <c r="F8363" i="13"/>
  <c r="I8362" i="13"/>
  <c r="H8362" i="13"/>
  <c r="G8362" i="13"/>
  <c r="F8362" i="13"/>
  <c r="I8361" i="13"/>
  <c r="H8361" i="13"/>
  <c r="G8361" i="13"/>
  <c r="F8361" i="13"/>
  <c r="I8360" i="13"/>
  <c r="H8360" i="13"/>
  <c r="G8360" i="13"/>
  <c r="F8360" i="13"/>
  <c r="I8359" i="13"/>
  <c r="H8359" i="13"/>
  <c r="G8359" i="13"/>
  <c r="F8359" i="13"/>
  <c r="I8358" i="13"/>
  <c r="H8358" i="13"/>
  <c r="G8358" i="13"/>
  <c r="F8358" i="13"/>
  <c r="I8357" i="13"/>
  <c r="H8357" i="13"/>
  <c r="G8357" i="13"/>
  <c r="F8357" i="13"/>
  <c r="I8356" i="13"/>
  <c r="H8356" i="13"/>
  <c r="G8356" i="13"/>
  <c r="F8356" i="13"/>
  <c r="I8355" i="13"/>
  <c r="H8355" i="13"/>
  <c r="G8355" i="13"/>
  <c r="F8355" i="13"/>
  <c r="I8354" i="13"/>
  <c r="H8354" i="13"/>
  <c r="G8354" i="13"/>
  <c r="F8354" i="13"/>
  <c r="I8353" i="13"/>
  <c r="H8353" i="13"/>
  <c r="G8353" i="13"/>
  <c r="F8353" i="13"/>
  <c r="I8352" i="13"/>
  <c r="H8352" i="13"/>
  <c r="G8352" i="13"/>
  <c r="F8352" i="13"/>
  <c r="I8351" i="13"/>
  <c r="H8351" i="13"/>
  <c r="G8351" i="13"/>
  <c r="F8351" i="13"/>
  <c r="I8350" i="13"/>
  <c r="H8350" i="13"/>
  <c r="G8350" i="13"/>
  <c r="F8350" i="13"/>
  <c r="I8349" i="13"/>
  <c r="H8349" i="13"/>
  <c r="G8349" i="13"/>
  <c r="F8349" i="13"/>
  <c r="I8348" i="13"/>
  <c r="H8348" i="13"/>
  <c r="G8348" i="13"/>
  <c r="F8348" i="13"/>
  <c r="I8347" i="13"/>
  <c r="H8347" i="13"/>
  <c r="G8347" i="13"/>
  <c r="F8347" i="13"/>
  <c r="I8346" i="13"/>
  <c r="H8346" i="13"/>
  <c r="G8346" i="13"/>
  <c r="F8346" i="13"/>
  <c r="I8345" i="13"/>
  <c r="H8345" i="13"/>
  <c r="G8345" i="13"/>
  <c r="F8345" i="13"/>
  <c r="I8344" i="13"/>
  <c r="H8344" i="13"/>
  <c r="G8344" i="13"/>
  <c r="F8344" i="13"/>
  <c r="I8343" i="13"/>
  <c r="H8343" i="13"/>
  <c r="G8343" i="13"/>
  <c r="F8343" i="13"/>
  <c r="I8342" i="13"/>
  <c r="H8342" i="13"/>
  <c r="G8342" i="13"/>
  <c r="F8342" i="13"/>
  <c r="I8341" i="13"/>
  <c r="H8341" i="13"/>
  <c r="G8341" i="13"/>
  <c r="F8341" i="13"/>
  <c r="I8340" i="13"/>
  <c r="H8340" i="13"/>
  <c r="G8340" i="13"/>
  <c r="F8340" i="13"/>
  <c r="I8339" i="13"/>
  <c r="H8339" i="13"/>
  <c r="G8339" i="13"/>
  <c r="F8339" i="13"/>
  <c r="I8338" i="13"/>
  <c r="H8338" i="13"/>
  <c r="G8338" i="13"/>
  <c r="F8338" i="13"/>
  <c r="I8337" i="13"/>
  <c r="H8337" i="13"/>
  <c r="G8337" i="13"/>
  <c r="F8337" i="13"/>
  <c r="I8336" i="13"/>
  <c r="H8336" i="13"/>
  <c r="G8336" i="13"/>
  <c r="F8336" i="13"/>
  <c r="I8335" i="13"/>
  <c r="H8335" i="13"/>
  <c r="G8335" i="13"/>
  <c r="F8335" i="13"/>
  <c r="I8334" i="13"/>
  <c r="H8334" i="13"/>
  <c r="G8334" i="13"/>
  <c r="F8334" i="13"/>
  <c r="I8333" i="13"/>
  <c r="H8333" i="13"/>
  <c r="G8333" i="13"/>
  <c r="F8333" i="13"/>
  <c r="I8332" i="13"/>
  <c r="H8332" i="13"/>
  <c r="G8332" i="13"/>
  <c r="F8332" i="13"/>
  <c r="I8331" i="13"/>
  <c r="H8331" i="13"/>
  <c r="G8331" i="13"/>
  <c r="F8331" i="13"/>
  <c r="I8330" i="13"/>
  <c r="H8330" i="13"/>
  <c r="G8330" i="13"/>
  <c r="F8330" i="13"/>
  <c r="I8329" i="13"/>
  <c r="H8329" i="13"/>
  <c r="G8329" i="13"/>
  <c r="F8329" i="13"/>
  <c r="I8328" i="13"/>
  <c r="H8328" i="13"/>
  <c r="G8328" i="13"/>
  <c r="F8328" i="13"/>
  <c r="I8327" i="13"/>
  <c r="H8327" i="13"/>
  <c r="G8327" i="13"/>
  <c r="F8327" i="13"/>
  <c r="I8326" i="13"/>
  <c r="H8326" i="13"/>
  <c r="G8326" i="13"/>
  <c r="F8326" i="13"/>
  <c r="I8325" i="13"/>
  <c r="H8325" i="13"/>
  <c r="G8325" i="13"/>
  <c r="F8325" i="13"/>
  <c r="I8324" i="13"/>
  <c r="H8324" i="13"/>
  <c r="G8324" i="13"/>
  <c r="F8324" i="13"/>
  <c r="I8323" i="13"/>
  <c r="H8323" i="13"/>
  <c r="G8323" i="13"/>
  <c r="F8323" i="13"/>
  <c r="I8322" i="13"/>
  <c r="H8322" i="13"/>
  <c r="G8322" i="13"/>
  <c r="F8322" i="13"/>
  <c r="I8321" i="13"/>
  <c r="H8321" i="13"/>
  <c r="G8321" i="13"/>
  <c r="F8321" i="13"/>
  <c r="I8320" i="13"/>
  <c r="H8320" i="13"/>
  <c r="G8320" i="13"/>
  <c r="F8320" i="13"/>
  <c r="I8319" i="13"/>
  <c r="H8319" i="13"/>
  <c r="G8319" i="13"/>
  <c r="F8319" i="13"/>
  <c r="I8318" i="13"/>
  <c r="H8318" i="13"/>
  <c r="G8318" i="13"/>
  <c r="F8318" i="13"/>
  <c r="I8317" i="13"/>
  <c r="H8317" i="13"/>
  <c r="G8317" i="13"/>
  <c r="F8317" i="13"/>
  <c r="I8316" i="13"/>
  <c r="H8316" i="13"/>
  <c r="G8316" i="13"/>
  <c r="F8316" i="13"/>
  <c r="I8315" i="13"/>
  <c r="H8315" i="13"/>
  <c r="G8315" i="13"/>
  <c r="F8315" i="13"/>
  <c r="I8314" i="13"/>
  <c r="H8314" i="13"/>
  <c r="G8314" i="13"/>
  <c r="F8314" i="13"/>
  <c r="I8313" i="13"/>
  <c r="H8313" i="13"/>
  <c r="G8313" i="13"/>
  <c r="F8313" i="13"/>
  <c r="I8312" i="13"/>
  <c r="H8312" i="13"/>
  <c r="G8312" i="13"/>
  <c r="F8312" i="13"/>
  <c r="I8311" i="13"/>
  <c r="H8311" i="13"/>
  <c r="G8311" i="13"/>
  <c r="F8311" i="13"/>
  <c r="I8310" i="13"/>
  <c r="H8310" i="13"/>
  <c r="G8310" i="13"/>
  <c r="F8310" i="13"/>
  <c r="I8309" i="13"/>
  <c r="H8309" i="13"/>
  <c r="G8309" i="13"/>
  <c r="F8309" i="13"/>
  <c r="I8308" i="13"/>
  <c r="H8308" i="13"/>
  <c r="G8308" i="13"/>
  <c r="F8308" i="13"/>
  <c r="I8307" i="13"/>
  <c r="H8307" i="13"/>
  <c r="G8307" i="13"/>
  <c r="F8307" i="13"/>
  <c r="I8306" i="13"/>
  <c r="H8306" i="13"/>
  <c r="G8306" i="13"/>
  <c r="F8306" i="13"/>
  <c r="I8305" i="13"/>
  <c r="H8305" i="13"/>
  <c r="G8305" i="13"/>
  <c r="F8305" i="13"/>
  <c r="I8304" i="13"/>
  <c r="H8304" i="13"/>
  <c r="G8304" i="13"/>
  <c r="F8304" i="13"/>
  <c r="I8303" i="13"/>
  <c r="H8303" i="13"/>
  <c r="G8303" i="13"/>
  <c r="F8303" i="13"/>
  <c r="I8302" i="13"/>
  <c r="H8302" i="13"/>
  <c r="G8302" i="13"/>
  <c r="F8302" i="13"/>
  <c r="I8301" i="13"/>
  <c r="H8301" i="13"/>
  <c r="G8301" i="13"/>
  <c r="F8301" i="13"/>
  <c r="I8300" i="13"/>
  <c r="H8300" i="13"/>
  <c r="G8300" i="13"/>
  <c r="F8300" i="13"/>
  <c r="I8299" i="13"/>
  <c r="H8299" i="13"/>
  <c r="G8299" i="13"/>
  <c r="F8299" i="13"/>
  <c r="I8298" i="13"/>
  <c r="H8298" i="13"/>
  <c r="G8298" i="13"/>
  <c r="F8298" i="13"/>
  <c r="I8297" i="13"/>
  <c r="H8297" i="13"/>
  <c r="G8297" i="13"/>
  <c r="F8297" i="13"/>
  <c r="I8296" i="13"/>
  <c r="H8296" i="13"/>
  <c r="G8296" i="13"/>
  <c r="F8296" i="13"/>
  <c r="I8295" i="13"/>
  <c r="H8295" i="13"/>
  <c r="G8295" i="13"/>
  <c r="F8295" i="13"/>
  <c r="I8294" i="13"/>
  <c r="H8294" i="13"/>
  <c r="G8294" i="13"/>
  <c r="F8294" i="13"/>
  <c r="I8293" i="13"/>
  <c r="H8293" i="13"/>
  <c r="G8293" i="13"/>
  <c r="F8293" i="13"/>
  <c r="I8292" i="13"/>
  <c r="H8292" i="13"/>
  <c r="G8292" i="13"/>
  <c r="F8292" i="13"/>
  <c r="I8291" i="13"/>
  <c r="H8291" i="13"/>
  <c r="G8291" i="13"/>
  <c r="F8291" i="13"/>
  <c r="I8290" i="13"/>
  <c r="H8290" i="13"/>
  <c r="G8290" i="13"/>
  <c r="F8290" i="13"/>
  <c r="I8289" i="13"/>
  <c r="H8289" i="13"/>
  <c r="G8289" i="13"/>
  <c r="F8289" i="13"/>
  <c r="I8288" i="13"/>
  <c r="H8288" i="13"/>
  <c r="G8288" i="13"/>
  <c r="F8288" i="13"/>
  <c r="I8287" i="13"/>
  <c r="H8287" i="13"/>
  <c r="G8287" i="13"/>
  <c r="F8287" i="13"/>
  <c r="I8286" i="13"/>
  <c r="H8286" i="13"/>
  <c r="G8286" i="13"/>
  <c r="F8286" i="13"/>
  <c r="I8285" i="13"/>
  <c r="H8285" i="13"/>
  <c r="G8285" i="13"/>
  <c r="F8285" i="13"/>
  <c r="I8284" i="13"/>
  <c r="H8284" i="13"/>
  <c r="G8284" i="13"/>
  <c r="F8284" i="13"/>
  <c r="I8283" i="13"/>
  <c r="H8283" i="13"/>
  <c r="G8283" i="13"/>
  <c r="F8283" i="13"/>
  <c r="I8282" i="13"/>
  <c r="H8282" i="13"/>
  <c r="G8282" i="13"/>
  <c r="F8282" i="13"/>
  <c r="I8281" i="13"/>
  <c r="H8281" i="13"/>
  <c r="G8281" i="13"/>
  <c r="F8281" i="13"/>
  <c r="I8280" i="13"/>
  <c r="H8280" i="13"/>
  <c r="G8280" i="13"/>
  <c r="F8280" i="13"/>
  <c r="I8279" i="13"/>
  <c r="H8279" i="13"/>
  <c r="G8279" i="13"/>
  <c r="F8279" i="13"/>
  <c r="I8278" i="13"/>
  <c r="H8278" i="13"/>
  <c r="G8278" i="13"/>
  <c r="F8278" i="13"/>
  <c r="I8277" i="13"/>
  <c r="H8277" i="13"/>
  <c r="G8277" i="13"/>
  <c r="F8277" i="13"/>
  <c r="I8276" i="13"/>
  <c r="H8276" i="13"/>
  <c r="G8276" i="13"/>
  <c r="F8276" i="13"/>
  <c r="I8275" i="13"/>
  <c r="H8275" i="13"/>
  <c r="G8275" i="13"/>
  <c r="F8275" i="13"/>
  <c r="I8274" i="13"/>
  <c r="H8274" i="13"/>
  <c r="G8274" i="13"/>
  <c r="F8274" i="13"/>
  <c r="I8273" i="13"/>
  <c r="H8273" i="13"/>
  <c r="G8273" i="13"/>
  <c r="F8273" i="13"/>
  <c r="I8272" i="13"/>
  <c r="H8272" i="13"/>
  <c r="G8272" i="13"/>
  <c r="F8272" i="13"/>
  <c r="I8271" i="13"/>
  <c r="H8271" i="13"/>
  <c r="G8271" i="13"/>
  <c r="F8271" i="13"/>
  <c r="I8270" i="13"/>
  <c r="H8270" i="13"/>
  <c r="G8270" i="13"/>
  <c r="F8270" i="13"/>
  <c r="I8269" i="13"/>
  <c r="H8269" i="13"/>
  <c r="G8269" i="13"/>
  <c r="F8269" i="13"/>
  <c r="I8268" i="13"/>
  <c r="H8268" i="13"/>
  <c r="G8268" i="13"/>
  <c r="F8268" i="13"/>
  <c r="I8267" i="13"/>
  <c r="H8267" i="13"/>
  <c r="G8267" i="13"/>
  <c r="F8267" i="13"/>
  <c r="I8266" i="13"/>
  <c r="H8266" i="13"/>
  <c r="G8266" i="13"/>
  <c r="F8266" i="13"/>
  <c r="I8265" i="13"/>
  <c r="H8265" i="13"/>
  <c r="G8265" i="13"/>
  <c r="F8265" i="13"/>
  <c r="I8264" i="13"/>
  <c r="H8264" i="13"/>
  <c r="G8264" i="13"/>
  <c r="F8264" i="13"/>
  <c r="I8263" i="13"/>
  <c r="H8263" i="13"/>
  <c r="G8263" i="13"/>
  <c r="F8263" i="13"/>
  <c r="I8262" i="13"/>
  <c r="H8262" i="13"/>
  <c r="G8262" i="13"/>
  <c r="F8262" i="13"/>
  <c r="I8261" i="13"/>
  <c r="H8261" i="13"/>
  <c r="G8261" i="13"/>
  <c r="F8261" i="13"/>
  <c r="I8260" i="13"/>
  <c r="H8260" i="13"/>
  <c r="G8260" i="13"/>
  <c r="F8260" i="13"/>
  <c r="I8259" i="13"/>
  <c r="H8259" i="13"/>
  <c r="G8259" i="13"/>
  <c r="F8259" i="13"/>
  <c r="I8258" i="13"/>
  <c r="H8258" i="13"/>
  <c r="G8258" i="13"/>
  <c r="F8258" i="13"/>
  <c r="I8257" i="13"/>
  <c r="H8257" i="13"/>
  <c r="G8257" i="13"/>
  <c r="F8257" i="13"/>
  <c r="I8256" i="13"/>
  <c r="H8256" i="13"/>
  <c r="G8256" i="13"/>
  <c r="F8256" i="13"/>
  <c r="I8255" i="13"/>
  <c r="H8255" i="13"/>
  <c r="G8255" i="13"/>
  <c r="F8255" i="13"/>
  <c r="I8254" i="13"/>
  <c r="H8254" i="13"/>
  <c r="G8254" i="13"/>
  <c r="F8254" i="13"/>
  <c r="I8253" i="13"/>
  <c r="H8253" i="13"/>
  <c r="G8253" i="13"/>
  <c r="F8253" i="13"/>
  <c r="I8252" i="13"/>
  <c r="H8252" i="13"/>
  <c r="G8252" i="13"/>
  <c r="F8252" i="13"/>
  <c r="I8251" i="13"/>
  <c r="H8251" i="13"/>
  <c r="G8251" i="13"/>
  <c r="F8251" i="13"/>
  <c r="I8250" i="13"/>
  <c r="H8250" i="13"/>
  <c r="G8250" i="13"/>
  <c r="F8250" i="13"/>
  <c r="I8249" i="13"/>
  <c r="H8249" i="13"/>
  <c r="G8249" i="13"/>
  <c r="F8249" i="13"/>
  <c r="I8248" i="13"/>
  <c r="H8248" i="13"/>
  <c r="G8248" i="13"/>
  <c r="F8248" i="13"/>
  <c r="I8247" i="13"/>
  <c r="H8247" i="13"/>
  <c r="G8247" i="13"/>
  <c r="F8247" i="13"/>
  <c r="I8246" i="13"/>
  <c r="H8246" i="13"/>
  <c r="G8246" i="13"/>
  <c r="F8246" i="13"/>
  <c r="I8245" i="13"/>
  <c r="H8245" i="13"/>
  <c r="G8245" i="13"/>
  <c r="F8245" i="13"/>
  <c r="I8244" i="13"/>
  <c r="H8244" i="13"/>
  <c r="G8244" i="13"/>
  <c r="F8244" i="13"/>
  <c r="I8243" i="13"/>
  <c r="H8243" i="13"/>
  <c r="G8243" i="13"/>
  <c r="F8243" i="13"/>
  <c r="I8242" i="13"/>
  <c r="H8242" i="13"/>
  <c r="G8242" i="13"/>
  <c r="F8242" i="13"/>
  <c r="I8241" i="13"/>
  <c r="H8241" i="13"/>
  <c r="G8241" i="13"/>
  <c r="F8241" i="13"/>
  <c r="I8240" i="13"/>
  <c r="H8240" i="13"/>
  <c r="G8240" i="13"/>
  <c r="F8240" i="13"/>
  <c r="I8239" i="13"/>
  <c r="H8239" i="13"/>
  <c r="G8239" i="13"/>
  <c r="F8239" i="13"/>
  <c r="I8238" i="13"/>
  <c r="H8238" i="13"/>
  <c r="G8238" i="13"/>
  <c r="F8238" i="13"/>
  <c r="I8237" i="13"/>
  <c r="H8237" i="13"/>
  <c r="G8237" i="13"/>
  <c r="F8237" i="13"/>
  <c r="I8236" i="13"/>
  <c r="H8236" i="13"/>
  <c r="G8236" i="13"/>
  <c r="F8236" i="13"/>
  <c r="I8235" i="13"/>
  <c r="H8235" i="13"/>
  <c r="G8235" i="13"/>
  <c r="F8235" i="13"/>
  <c r="I8234" i="13"/>
  <c r="H8234" i="13"/>
  <c r="G8234" i="13"/>
  <c r="F8234" i="13"/>
  <c r="I8233" i="13"/>
  <c r="H8233" i="13"/>
  <c r="G8233" i="13"/>
  <c r="F8233" i="13"/>
  <c r="I8232" i="13"/>
  <c r="H8232" i="13"/>
  <c r="G8232" i="13"/>
  <c r="F8232" i="13"/>
  <c r="I8231" i="13"/>
  <c r="H8231" i="13"/>
  <c r="G8231" i="13"/>
  <c r="F8231" i="13"/>
  <c r="I8230" i="13"/>
  <c r="H8230" i="13"/>
  <c r="G8230" i="13"/>
  <c r="F8230" i="13"/>
  <c r="I8229" i="13"/>
  <c r="H8229" i="13"/>
  <c r="G8229" i="13"/>
  <c r="F8229" i="13"/>
  <c r="I8228" i="13"/>
  <c r="H8228" i="13"/>
  <c r="G8228" i="13"/>
  <c r="F8228" i="13"/>
  <c r="I8227" i="13"/>
  <c r="H8227" i="13"/>
  <c r="G8227" i="13"/>
  <c r="F8227" i="13"/>
  <c r="I8226" i="13"/>
  <c r="H8226" i="13"/>
  <c r="G8226" i="13"/>
  <c r="F8226" i="13"/>
  <c r="I8225" i="13"/>
  <c r="H8225" i="13"/>
  <c r="G8225" i="13"/>
  <c r="F8225" i="13"/>
  <c r="I8224" i="13"/>
  <c r="H8224" i="13"/>
  <c r="G8224" i="13"/>
  <c r="F8224" i="13"/>
  <c r="I8223" i="13"/>
  <c r="H8223" i="13"/>
  <c r="G8223" i="13"/>
  <c r="F8223" i="13"/>
  <c r="I8222" i="13"/>
  <c r="H8222" i="13"/>
  <c r="G8222" i="13"/>
  <c r="F8222" i="13"/>
  <c r="I8221" i="13"/>
  <c r="H8221" i="13"/>
  <c r="G8221" i="13"/>
  <c r="F8221" i="13"/>
  <c r="I8220" i="13"/>
  <c r="H8220" i="13"/>
  <c r="G8220" i="13"/>
  <c r="F8220" i="13"/>
  <c r="I8219" i="13"/>
  <c r="H8219" i="13"/>
  <c r="G8219" i="13"/>
  <c r="F8219" i="13"/>
  <c r="I8218" i="13"/>
  <c r="H8218" i="13"/>
  <c r="G8218" i="13"/>
  <c r="F8218" i="13"/>
  <c r="I8217" i="13"/>
  <c r="H8217" i="13"/>
  <c r="G8217" i="13"/>
  <c r="F8217" i="13"/>
  <c r="I8216" i="13"/>
  <c r="H8216" i="13"/>
  <c r="G8216" i="13"/>
  <c r="F8216" i="13"/>
  <c r="I8215" i="13"/>
  <c r="H8215" i="13"/>
  <c r="G8215" i="13"/>
  <c r="F8215" i="13"/>
  <c r="I8214" i="13"/>
  <c r="H8214" i="13"/>
  <c r="G8214" i="13"/>
  <c r="F8214" i="13"/>
  <c r="I8213" i="13"/>
  <c r="H8213" i="13"/>
  <c r="G8213" i="13"/>
  <c r="F8213" i="13"/>
  <c r="I8212" i="13"/>
  <c r="H8212" i="13"/>
  <c r="G8212" i="13"/>
  <c r="F8212" i="13"/>
  <c r="I8211" i="13"/>
  <c r="H8211" i="13"/>
  <c r="G8211" i="13"/>
  <c r="F8211" i="13"/>
  <c r="I8210" i="13"/>
  <c r="H8210" i="13"/>
  <c r="G8210" i="13"/>
  <c r="F8210" i="13"/>
  <c r="I8209" i="13"/>
  <c r="H8209" i="13"/>
  <c r="G8209" i="13"/>
  <c r="F8209" i="13"/>
  <c r="I8208" i="13"/>
  <c r="H8208" i="13"/>
  <c r="G8208" i="13"/>
  <c r="F8208" i="13"/>
  <c r="I8207" i="13"/>
  <c r="H8207" i="13"/>
  <c r="G8207" i="13"/>
  <c r="F8207" i="13"/>
  <c r="I8206" i="13"/>
  <c r="H8206" i="13"/>
  <c r="G8206" i="13"/>
  <c r="F8206" i="13"/>
  <c r="I8205" i="13"/>
  <c r="H8205" i="13"/>
  <c r="G8205" i="13"/>
  <c r="F8205" i="13"/>
  <c r="I8204" i="13"/>
  <c r="H8204" i="13"/>
  <c r="G8204" i="13"/>
  <c r="F8204" i="13"/>
  <c r="I8203" i="13"/>
  <c r="H8203" i="13"/>
  <c r="G8203" i="13"/>
  <c r="F8203" i="13"/>
  <c r="I8202" i="13"/>
  <c r="H8202" i="13"/>
  <c r="G8202" i="13"/>
  <c r="F8202" i="13"/>
  <c r="I8201" i="13"/>
  <c r="H8201" i="13"/>
  <c r="G8201" i="13"/>
  <c r="F8201" i="13"/>
  <c r="I8200" i="13"/>
  <c r="H8200" i="13"/>
  <c r="G8200" i="13"/>
  <c r="F8200" i="13"/>
  <c r="I8199" i="13"/>
  <c r="H8199" i="13"/>
  <c r="G8199" i="13"/>
  <c r="F8199" i="13"/>
  <c r="I8198" i="13"/>
  <c r="H8198" i="13"/>
  <c r="G8198" i="13"/>
  <c r="F8198" i="13"/>
  <c r="I8197" i="13"/>
  <c r="H8197" i="13"/>
  <c r="G8197" i="13"/>
  <c r="F8197" i="13"/>
  <c r="I8196" i="13"/>
  <c r="H8196" i="13"/>
  <c r="G8196" i="13"/>
  <c r="F8196" i="13"/>
  <c r="I8195" i="13"/>
  <c r="H8195" i="13"/>
  <c r="G8195" i="13"/>
  <c r="F8195" i="13"/>
  <c r="I8194" i="13"/>
  <c r="H8194" i="13"/>
  <c r="G8194" i="13"/>
  <c r="F8194" i="13"/>
  <c r="I8193" i="13"/>
  <c r="H8193" i="13"/>
  <c r="G8193" i="13"/>
  <c r="F8193" i="13"/>
  <c r="I8192" i="13"/>
  <c r="H8192" i="13"/>
  <c r="G8192" i="13"/>
  <c r="F8192" i="13"/>
  <c r="I8191" i="13"/>
  <c r="H8191" i="13"/>
  <c r="G8191" i="13"/>
  <c r="F8191" i="13"/>
  <c r="I8190" i="13"/>
  <c r="H8190" i="13"/>
  <c r="G8190" i="13"/>
  <c r="F8190" i="13"/>
  <c r="I8189" i="13"/>
  <c r="H8189" i="13"/>
  <c r="G8189" i="13"/>
  <c r="F8189" i="13"/>
  <c r="I8188" i="13"/>
  <c r="H8188" i="13"/>
  <c r="G8188" i="13"/>
  <c r="F8188" i="13"/>
  <c r="I8187" i="13"/>
  <c r="H8187" i="13"/>
  <c r="G8187" i="13"/>
  <c r="F8187" i="13"/>
  <c r="I8186" i="13"/>
  <c r="H8186" i="13"/>
  <c r="G8186" i="13"/>
  <c r="F8186" i="13"/>
  <c r="I8185" i="13"/>
  <c r="H8185" i="13"/>
  <c r="G8185" i="13"/>
  <c r="F8185" i="13"/>
  <c r="I8184" i="13"/>
  <c r="H8184" i="13"/>
  <c r="G8184" i="13"/>
  <c r="F8184" i="13"/>
  <c r="I8183" i="13"/>
  <c r="H8183" i="13"/>
  <c r="G8183" i="13"/>
  <c r="F8183" i="13"/>
  <c r="I8182" i="13"/>
  <c r="H8182" i="13"/>
  <c r="G8182" i="13"/>
  <c r="F8182" i="13"/>
  <c r="I8181" i="13"/>
  <c r="H8181" i="13"/>
  <c r="G8181" i="13"/>
  <c r="F8181" i="13"/>
  <c r="I8180" i="13"/>
  <c r="H8180" i="13"/>
  <c r="G8180" i="13"/>
  <c r="F8180" i="13"/>
  <c r="I8179" i="13"/>
  <c r="H8179" i="13"/>
  <c r="G8179" i="13"/>
  <c r="F8179" i="13"/>
  <c r="I8178" i="13"/>
  <c r="H8178" i="13"/>
  <c r="G8178" i="13"/>
  <c r="F8178" i="13"/>
  <c r="I8177" i="13"/>
  <c r="H8177" i="13"/>
  <c r="G8177" i="13"/>
  <c r="F8177" i="13"/>
  <c r="I8176" i="13"/>
  <c r="H8176" i="13"/>
  <c r="G8176" i="13"/>
  <c r="F8176" i="13"/>
  <c r="I8175" i="13"/>
  <c r="H8175" i="13"/>
  <c r="G8175" i="13"/>
  <c r="F8175" i="13"/>
  <c r="I8174" i="13"/>
  <c r="H8174" i="13"/>
  <c r="G8174" i="13"/>
  <c r="F8174" i="13"/>
  <c r="I8173" i="13"/>
  <c r="H8173" i="13"/>
  <c r="G8173" i="13"/>
  <c r="F8173" i="13"/>
  <c r="I8172" i="13"/>
  <c r="H8172" i="13"/>
  <c r="G8172" i="13"/>
  <c r="F8172" i="13"/>
  <c r="I8171" i="13"/>
  <c r="H8171" i="13"/>
  <c r="G8171" i="13"/>
  <c r="F8171" i="13"/>
  <c r="I8170" i="13"/>
  <c r="H8170" i="13"/>
  <c r="G8170" i="13"/>
  <c r="F8170" i="13"/>
  <c r="I8169" i="13"/>
  <c r="H8169" i="13"/>
  <c r="G8169" i="13"/>
  <c r="F8169" i="13"/>
  <c r="I8168" i="13"/>
  <c r="H8168" i="13"/>
  <c r="G8168" i="13"/>
  <c r="F8168" i="13"/>
  <c r="I8167" i="13"/>
  <c r="H8167" i="13"/>
  <c r="G8167" i="13"/>
  <c r="F8167" i="13"/>
  <c r="I8166" i="13"/>
  <c r="H8166" i="13"/>
  <c r="G8166" i="13"/>
  <c r="F8166" i="13"/>
  <c r="I8165" i="13"/>
  <c r="H8165" i="13"/>
  <c r="G8165" i="13"/>
  <c r="F8165" i="13"/>
  <c r="I8164" i="13"/>
  <c r="H8164" i="13"/>
  <c r="G8164" i="13"/>
  <c r="F8164" i="13"/>
  <c r="I8163" i="13"/>
  <c r="H8163" i="13"/>
  <c r="G8163" i="13"/>
  <c r="F8163" i="13"/>
  <c r="I8162" i="13"/>
  <c r="H8162" i="13"/>
  <c r="G8162" i="13"/>
  <c r="F8162" i="13"/>
  <c r="I8161" i="13"/>
  <c r="H8161" i="13"/>
  <c r="G8161" i="13"/>
  <c r="F8161" i="13"/>
  <c r="I8160" i="13"/>
  <c r="H8160" i="13"/>
  <c r="G8160" i="13"/>
  <c r="F8160" i="13"/>
  <c r="I8159" i="13"/>
  <c r="H8159" i="13"/>
  <c r="G8159" i="13"/>
  <c r="F8159" i="13"/>
  <c r="I8158" i="13"/>
  <c r="H8158" i="13"/>
  <c r="G8158" i="13"/>
  <c r="F8158" i="13"/>
  <c r="I8157" i="13"/>
  <c r="H8157" i="13"/>
  <c r="G8157" i="13"/>
  <c r="F8157" i="13"/>
  <c r="I8156" i="13"/>
  <c r="H8156" i="13"/>
  <c r="G8156" i="13"/>
  <c r="F8156" i="13"/>
  <c r="I8155" i="13"/>
  <c r="H8155" i="13"/>
  <c r="G8155" i="13"/>
  <c r="F8155" i="13"/>
  <c r="I8154" i="13"/>
  <c r="H8154" i="13"/>
  <c r="G8154" i="13"/>
  <c r="F8154" i="13"/>
  <c r="I8153" i="13"/>
  <c r="H8153" i="13"/>
  <c r="G8153" i="13"/>
  <c r="F8153" i="13"/>
  <c r="I8152" i="13"/>
  <c r="H8152" i="13"/>
  <c r="G8152" i="13"/>
  <c r="F8152" i="13"/>
  <c r="I8151" i="13"/>
  <c r="H8151" i="13"/>
  <c r="G8151" i="13"/>
  <c r="F8151" i="13"/>
  <c r="I8150" i="13"/>
  <c r="H8150" i="13"/>
  <c r="G8150" i="13"/>
  <c r="F8150" i="13"/>
  <c r="I8149" i="13"/>
  <c r="H8149" i="13"/>
  <c r="G8149" i="13"/>
  <c r="F8149" i="13"/>
  <c r="I8148" i="13"/>
  <c r="H8148" i="13"/>
  <c r="G8148" i="13"/>
  <c r="F8148" i="13"/>
  <c r="I8147" i="13"/>
  <c r="H8147" i="13"/>
  <c r="G8147" i="13"/>
  <c r="F8147" i="13"/>
  <c r="I8146" i="13"/>
  <c r="H8146" i="13"/>
  <c r="G8146" i="13"/>
  <c r="F8146" i="13"/>
  <c r="I8145" i="13"/>
  <c r="H8145" i="13"/>
  <c r="G8145" i="13"/>
  <c r="F8145" i="13"/>
  <c r="I8144" i="13"/>
  <c r="H8144" i="13"/>
  <c r="G8144" i="13"/>
  <c r="F8144" i="13"/>
  <c r="I8143" i="13"/>
  <c r="H8143" i="13"/>
  <c r="G8143" i="13"/>
  <c r="F8143" i="13"/>
  <c r="I8142" i="13"/>
  <c r="H8142" i="13"/>
  <c r="G8142" i="13"/>
  <c r="F8142" i="13"/>
  <c r="I8141" i="13"/>
  <c r="H8141" i="13"/>
  <c r="G8141" i="13"/>
  <c r="F8141" i="13"/>
  <c r="I8140" i="13"/>
  <c r="H8140" i="13"/>
  <c r="G8140" i="13"/>
  <c r="F8140" i="13"/>
  <c r="I8139" i="13"/>
  <c r="H8139" i="13"/>
  <c r="G8139" i="13"/>
  <c r="F8139" i="13"/>
  <c r="I8138" i="13"/>
  <c r="H8138" i="13"/>
  <c r="G8138" i="13"/>
  <c r="F8138" i="13"/>
  <c r="I8137" i="13"/>
  <c r="H8137" i="13"/>
  <c r="G8137" i="13"/>
  <c r="F8137" i="13"/>
  <c r="I8136" i="13"/>
  <c r="H8136" i="13"/>
  <c r="G8136" i="13"/>
  <c r="F8136" i="13"/>
  <c r="I8135" i="13"/>
  <c r="H8135" i="13"/>
  <c r="G8135" i="13"/>
  <c r="F8135" i="13"/>
  <c r="I8134" i="13"/>
  <c r="H8134" i="13"/>
  <c r="G8134" i="13"/>
  <c r="F8134" i="13"/>
  <c r="I8133" i="13"/>
  <c r="H8133" i="13"/>
  <c r="G8133" i="13"/>
  <c r="F8133" i="13"/>
  <c r="I8132" i="13"/>
  <c r="H8132" i="13"/>
  <c r="G8132" i="13"/>
  <c r="F8132" i="13"/>
  <c r="I8131" i="13"/>
  <c r="H8131" i="13"/>
  <c r="G8131" i="13"/>
  <c r="F8131" i="13"/>
  <c r="I8130" i="13"/>
  <c r="H8130" i="13"/>
  <c r="G8130" i="13"/>
  <c r="F8130" i="13"/>
  <c r="I8129" i="13"/>
  <c r="H8129" i="13"/>
  <c r="G8129" i="13"/>
  <c r="F8129" i="13"/>
  <c r="I8128" i="13"/>
  <c r="H8128" i="13"/>
  <c r="G8128" i="13"/>
  <c r="F8128" i="13"/>
  <c r="I8127" i="13"/>
  <c r="H8127" i="13"/>
  <c r="G8127" i="13"/>
  <c r="F8127" i="13"/>
  <c r="I8126" i="13"/>
  <c r="H8126" i="13"/>
  <c r="G8126" i="13"/>
  <c r="F8126" i="13"/>
  <c r="I8125" i="13"/>
  <c r="H8125" i="13"/>
  <c r="G8125" i="13"/>
  <c r="F8125" i="13"/>
  <c r="I8124" i="13"/>
  <c r="H8124" i="13"/>
  <c r="G8124" i="13"/>
  <c r="F8124" i="13"/>
  <c r="I8123" i="13"/>
  <c r="H8123" i="13"/>
  <c r="G8123" i="13"/>
  <c r="F8123" i="13"/>
  <c r="I8122" i="13"/>
  <c r="H8122" i="13"/>
  <c r="G8122" i="13"/>
  <c r="F8122" i="13"/>
  <c r="I8121" i="13"/>
  <c r="H8121" i="13"/>
  <c r="G8121" i="13"/>
  <c r="F8121" i="13"/>
  <c r="I8120" i="13"/>
  <c r="H8120" i="13"/>
  <c r="G8120" i="13"/>
  <c r="F8120" i="13"/>
  <c r="I8119" i="13"/>
  <c r="H8119" i="13"/>
  <c r="G8119" i="13"/>
  <c r="F8119" i="13"/>
  <c r="I8118" i="13"/>
  <c r="H8118" i="13"/>
  <c r="G8118" i="13"/>
  <c r="F8118" i="13"/>
  <c r="I8117" i="13"/>
  <c r="H8117" i="13"/>
  <c r="G8117" i="13"/>
  <c r="F8117" i="13"/>
  <c r="I8116" i="13"/>
  <c r="H8116" i="13"/>
  <c r="G8116" i="13"/>
  <c r="F8116" i="13"/>
  <c r="I8115" i="13"/>
  <c r="H8115" i="13"/>
  <c r="G8115" i="13"/>
  <c r="F8115" i="13"/>
  <c r="I8114" i="13"/>
  <c r="H8114" i="13"/>
  <c r="G8114" i="13"/>
  <c r="F8114" i="13"/>
  <c r="I8113" i="13"/>
  <c r="H8113" i="13"/>
  <c r="G8113" i="13"/>
  <c r="F8113" i="13"/>
  <c r="I8112" i="13"/>
  <c r="H8112" i="13"/>
  <c r="G8112" i="13"/>
  <c r="F8112" i="13"/>
  <c r="I8111" i="13"/>
  <c r="H8111" i="13"/>
  <c r="G8111" i="13"/>
  <c r="F8111" i="13"/>
  <c r="I8110" i="13"/>
  <c r="H8110" i="13"/>
  <c r="G8110" i="13"/>
  <c r="F8110" i="13"/>
  <c r="I8109" i="13"/>
  <c r="H8109" i="13"/>
  <c r="G8109" i="13"/>
  <c r="F8109" i="13"/>
  <c r="I8108" i="13"/>
  <c r="H8108" i="13"/>
  <c r="G8108" i="13"/>
  <c r="F8108" i="13"/>
  <c r="I8107" i="13"/>
  <c r="H8107" i="13"/>
  <c r="G8107" i="13"/>
  <c r="F8107" i="13"/>
  <c r="I8106" i="13"/>
  <c r="H8106" i="13"/>
  <c r="G8106" i="13"/>
  <c r="F8106" i="13"/>
  <c r="I8105" i="13"/>
  <c r="H8105" i="13"/>
  <c r="G8105" i="13"/>
  <c r="F8105" i="13"/>
  <c r="I8104" i="13"/>
  <c r="H8104" i="13"/>
  <c r="G8104" i="13"/>
  <c r="F8104" i="13"/>
  <c r="I8103" i="13"/>
  <c r="H8103" i="13"/>
  <c r="G8103" i="13"/>
  <c r="F8103" i="13"/>
  <c r="I8102" i="13"/>
  <c r="H8102" i="13"/>
  <c r="G8102" i="13"/>
  <c r="F8102" i="13"/>
  <c r="I8101" i="13"/>
  <c r="H8101" i="13"/>
  <c r="G8101" i="13"/>
  <c r="F8101" i="13"/>
  <c r="I8100" i="13"/>
  <c r="H8100" i="13"/>
  <c r="G8100" i="13"/>
  <c r="F8100" i="13"/>
  <c r="I8099" i="13"/>
  <c r="H8099" i="13"/>
  <c r="G8099" i="13"/>
  <c r="F8099" i="13"/>
  <c r="I8098" i="13"/>
  <c r="H8098" i="13"/>
  <c r="G8098" i="13"/>
  <c r="F8098" i="13"/>
  <c r="I8097" i="13"/>
  <c r="H8097" i="13"/>
  <c r="G8097" i="13"/>
  <c r="F8097" i="13"/>
  <c r="I8096" i="13"/>
  <c r="H8096" i="13"/>
  <c r="G8096" i="13"/>
  <c r="F8096" i="13"/>
  <c r="I8095" i="13"/>
  <c r="H8095" i="13"/>
  <c r="G8095" i="13"/>
  <c r="F8095" i="13"/>
  <c r="I8094" i="13"/>
  <c r="H8094" i="13"/>
  <c r="G8094" i="13"/>
  <c r="F8094" i="13"/>
  <c r="I8093" i="13"/>
  <c r="H8093" i="13"/>
  <c r="G8093" i="13"/>
  <c r="F8093" i="13"/>
  <c r="I8092" i="13"/>
  <c r="H8092" i="13"/>
  <c r="G8092" i="13"/>
  <c r="F8092" i="13"/>
  <c r="I8091" i="13"/>
  <c r="H8091" i="13"/>
  <c r="G8091" i="13"/>
  <c r="F8091" i="13"/>
  <c r="I8090" i="13"/>
  <c r="H8090" i="13"/>
  <c r="G8090" i="13"/>
  <c r="F8090" i="13"/>
  <c r="I8089" i="13"/>
  <c r="H8089" i="13"/>
  <c r="G8089" i="13"/>
  <c r="F8089" i="13"/>
  <c r="I8088" i="13"/>
  <c r="H8088" i="13"/>
  <c r="G8088" i="13"/>
  <c r="F8088" i="13"/>
  <c r="I8087" i="13"/>
  <c r="H8087" i="13"/>
  <c r="G8087" i="13"/>
  <c r="F8087" i="13"/>
  <c r="I8086" i="13"/>
  <c r="H8086" i="13"/>
  <c r="G8086" i="13"/>
  <c r="F8086" i="13"/>
  <c r="I8085" i="13"/>
  <c r="H8085" i="13"/>
  <c r="G8085" i="13"/>
  <c r="F8085" i="13"/>
  <c r="I8084" i="13"/>
  <c r="H8084" i="13"/>
  <c r="G8084" i="13"/>
  <c r="F8084" i="13"/>
  <c r="I8083" i="13"/>
  <c r="H8083" i="13"/>
  <c r="G8083" i="13"/>
  <c r="F8083" i="13"/>
  <c r="I8082" i="13"/>
  <c r="H8082" i="13"/>
  <c r="G8082" i="13"/>
  <c r="F8082" i="13"/>
  <c r="I8081" i="13"/>
  <c r="H8081" i="13"/>
  <c r="G8081" i="13"/>
  <c r="F8081" i="13"/>
  <c r="I8080" i="13"/>
  <c r="H8080" i="13"/>
  <c r="G8080" i="13"/>
  <c r="F8080" i="13"/>
  <c r="I8079" i="13"/>
  <c r="H8079" i="13"/>
  <c r="G8079" i="13"/>
  <c r="F8079" i="13"/>
  <c r="I8078" i="13"/>
  <c r="H8078" i="13"/>
  <c r="G8078" i="13"/>
  <c r="F8078" i="13"/>
  <c r="I8077" i="13"/>
  <c r="H8077" i="13"/>
  <c r="G8077" i="13"/>
  <c r="F8077" i="13"/>
  <c r="I8076" i="13"/>
  <c r="H8076" i="13"/>
  <c r="G8076" i="13"/>
  <c r="F8076" i="13"/>
  <c r="I8075" i="13"/>
  <c r="H8075" i="13"/>
  <c r="G8075" i="13"/>
  <c r="F8075" i="13"/>
  <c r="I8074" i="13"/>
  <c r="H8074" i="13"/>
  <c r="G8074" i="13"/>
  <c r="F8074" i="13"/>
  <c r="I8073" i="13"/>
  <c r="H8073" i="13"/>
  <c r="G8073" i="13"/>
  <c r="F8073" i="13"/>
  <c r="I8072" i="13"/>
  <c r="H8072" i="13"/>
  <c r="G8072" i="13"/>
  <c r="F8072" i="13"/>
  <c r="I8071" i="13"/>
  <c r="H8071" i="13"/>
  <c r="G8071" i="13"/>
  <c r="F8071" i="13"/>
  <c r="I8070" i="13"/>
  <c r="H8070" i="13"/>
  <c r="G8070" i="13"/>
  <c r="F8070" i="13"/>
  <c r="I8069" i="13"/>
  <c r="H8069" i="13"/>
  <c r="G8069" i="13"/>
  <c r="F8069" i="13"/>
  <c r="I8068" i="13"/>
  <c r="H8068" i="13"/>
  <c r="G8068" i="13"/>
  <c r="F8068" i="13"/>
  <c r="I8067" i="13"/>
  <c r="H8067" i="13"/>
  <c r="G8067" i="13"/>
  <c r="F8067" i="13"/>
  <c r="I8066" i="13"/>
  <c r="H8066" i="13"/>
  <c r="G8066" i="13"/>
  <c r="F8066" i="13"/>
  <c r="I8065" i="13"/>
  <c r="H8065" i="13"/>
  <c r="G8065" i="13"/>
  <c r="F8065" i="13"/>
  <c r="I8064" i="13"/>
  <c r="H8064" i="13"/>
  <c r="G8064" i="13"/>
  <c r="F8064" i="13"/>
  <c r="I8063" i="13"/>
  <c r="H8063" i="13"/>
  <c r="G8063" i="13"/>
  <c r="F8063" i="13"/>
  <c r="I8062" i="13"/>
  <c r="H8062" i="13"/>
  <c r="G8062" i="13"/>
  <c r="F8062" i="13"/>
  <c r="I8061" i="13"/>
  <c r="H8061" i="13"/>
  <c r="G8061" i="13"/>
  <c r="F8061" i="13"/>
  <c r="I8060" i="13"/>
  <c r="H8060" i="13"/>
  <c r="G8060" i="13"/>
  <c r="F8060" i="13"/>
  <c r="I8059" i="13"/>
  <c r="H8059" i="13"/>
  <c r="G8059" i="13"/>
  <c r="F8059" i="13"/>
  <c r="I8058" i="13"/>
  <c r="H8058" i="13"/>
  <c r="G8058" i="13"/>
  <c r="F8058" i="13"/>
  <c r="I8057" i="13"/>
  <c r="H8057" i="13"/>
  <c r="G8057" i="13"/>
  <c r="F8057" i="13"/>
  <c r="I8056" i="13"/>
  <c r="H8056" i="13"/>
  <c r="G8056" i="13"/>
  <c r="F8056" i="13"/>
  <c r="I8055" i="13"/>
  <c r="H8055" i="13"/>
  <c r="G8055" i="13"/>
  <c r="F8055" i="13"/>
  <c r="I8054" i="13"/>
  <c r="H8054" i="13"/>
  <c r="G8054" i="13"/>
  <c r="F8054" i="13"/>
  <c r="I8053" i="13"/>
  <c r="H8053" i="13"/>
  <c r="G8053" i="13"/>
  <c r="F8053" i="13"/>
  <c r="I8052" i="13"/>
  <c r="H8052" i="13"/>
  <c r="G8052" i="13"/>
  <c r="F8052" i="13"/>
  <c r="I8051" i="13"/>
  <c r="H8051" i="13"/>
  <c r="G8051" i="13"/>
  <c r="F8051" i="13"/>
  <c r="I8050" i="13"/>
  <c r="H8050" i="13"/>
  <c r="G8050" i="13"/>
  <c r="F8050" i="13"/>
  <c r="I8049" i="13"/>
  <c r="H8049" i="13"/>
  <c r="G8049" i="13"/>
  <c r="F8049" i="13"/>
  <c r="I8048" i="13"/>
  <c r="H8048" i="13"/>
  <c r="G8048" i="13"/>
  <c r="F8048" i="13"/>
  <c r="I8047" i="13"/>
  <c r="H8047" i="13"/>
  <c r="G8047" i="13"/>
  <c r="F8047" i="13"/>
  <c r="I8046" i="13"/>
  <c r="H8046" i="13"/>
  <c r="G8046" i="13"/>
  <c r="F8046" i="13"/>
  <c r="I8045" i="13"/>
  <c r="H8045" i="13"/>
  <c r="G8045" i="13"/>
  <c r="F8045" i="13"/>
  <c r="I8044" i="13"/>
  <c r="H8044" i="13"/>
  <c r="G8044" i="13"/>
  <c r="F8044" i="13"/>
  <c r="I8043" i="13"/>
  <c r="H8043" i="13"/>
  <c r="G8043" i="13"/>
  <c r="F8043" i="13"/>
  <c r="I8042" i="13"/>
  <c r="H8042" i="13"/>
  <c r="G8042" i="13"/>
  <c r="F8042" i="13"/>
  <c r="I8041" i="13"/>
  <c r="H8041" i="13"/>
  <c r="G8041" i="13"/>
  <c r="F8041" i="13"/>
  <c r="I8040" i="13"/>
  <c r="H8040" i="13"/>
  <c r="G8040" i="13"/>
  <c r="F8040" i="13"/>
  <c r="I8039" i="13"/>
  <c r="H8039" i="13"/>
  <c r="G8039" i="13"/>
  <c r="F8039" i="13"/>
  <c r="I8038" i="13"/>
  <c r="H8038" i="13"/>
  <c r="G8038" i="13"/>
  <c r="F8038" i="13"/>
  <c r="I8037" i="13"/>
  <c r="H8037" i="13"/>
  <c r="G8037" i="13"/>
  <c r="F8037" i="13"/>
  <c r="I8036" i="13"/>
  <c r="H8036" i="13"/>
  <c r="G8036" i="13"/>
  <c r="F8036" i="13"/>
  <c r="I8035" i="13"/>
  <c r="H8035" i="13"/>
  <c r="G8035" i="13"/>
  <c r="F8035" i="13"/>
  <c r="I8034" i="13"/>
  <c r="H8034" i="13"/>
  <c r="G8034" i="13"/>
  <c r="F8034" i="13"/>
  <c r="I8033" i="13"/>
  <c r="H8033" i="13"/>
  <c r="G8033" i="13"/>
  <c r="F8033" i="13"/>
  <c r="I8032" i="13"/>
  <c r="H8032" i="13"/>
  <c r="G8032" i="13"/>
  <c r="F8032" i="13"/>
  <c r="I8031" i="13"/>
  <c r="H8031" i="13"/>
  <c r="G8031" i="13"/>
  <c r="F8031" i="13"/>
  <c r="I8030" i="13"/>
  <c r="H8030" i="13"/>
  <c r="G8030" i="13"/>
  <c r="F8030" i="13"/>
  <c r="I8029" i="13"/>
  <c r="H8029" i="13"/>
  <c r="G8029" i="13"/>
  <c r="F8029" i="13"/>
  <c r="I8028" i="13"/>
  <c r="H8028" i="13"/>
  <c r="G8028" i="13"/>
  <c r="F8028" i="13"/>
  <c r="I8027" i="13"/>
  <c r="H8027" i="13"/>
  <c r="G8027" i="13"/>
  <c r="F8027" i="13"/>
  <c r="I8026" i="13"/>
  <c r="H8026" i="13"/>
  <c r="G8026" i="13"/>
  <c r="F8026" i="13"/>
  <c r="I8025" i="13"/>
  <c r="H8025" i="13"/>
  <c r="G8025" i="13"/>
  <c r="F8025" i="13"/>
  <c r="I8024" i="13"/>
  <c r="H8024" i="13"/>
  <c r="G8024" i="13"/>
  <c r="F8024" i="13"/>
  <c r="I8023" i="13"/>
  <c r="H8023" i="13"/>
  <c r="G8023" i="13"/>
  <c r="F8023" i="13"/>
  <c r="I8022" i="13"/>
  <c r="H8022" i="13"/>
  <c r="G8022" i="13"/>
  <c r="F8022" i="13"/>
  <c r="I8021" i="13"/>
  <c r="H8021" i="13"/>
  <c r="G8021" i="13"/>
  <c r="F8021" i="13"/>
  <c r="I8020" i="13"/>
  <c r="H8020" i="13"/>
  <c r="G8020" i="13"/>
  <c r="F8020" i="13"/>
  <c r="I8019" i="13"/>
  <c r="H8019" i="13"/>
  <c r="G8019" i="13"/>
  <c r="F8019" i="13"/>
  <c r="I8018" i="13"/>
  <c r="H8018" i="13"/>
  <c r="G8018" i="13"/>
  <c r="F8018" i="13"/>
  <c r="I8017" i="13"/>
  <c r="H8017" i="13"/>
  <c r="G8017" i="13"/>
  <c r="F8017" i="13"/>
  <c r="I8016" i="13"/>
  <c r="H8016" i="13"/>
  <c r="G8016" i="13"/>
  <c r="F8016" i="13"/>
  <c r="I8015" i="13"/>
  <c r="H8015" i="13"/>
  <c r="G8015" i="13"/>
  <c r="F8015" i="13"/>
  <c r="I8014" i="13"/>
  <c r="H8014" i="13"/>
  <c r="G8014" i="13"/>
  <c r="F8014" i="13"/>
  <c r="I8013" i="13"/>
  <c r="H8013" i="13"/>
  <c r="G8013" i="13"/>
  <c r="F8013" i="13"/>
  <c r="I8012" i="13"/>
  <c r="H8012" i="13"/>
  <c r="G8012" i="13"/>
  <c r="F8012" i="13"/>
  <c r="I8011" i="13"/>
  <c r="H8011" i="13"/>
  <c r="G8011" i="13"/>
  <c r="F8011" i="13"/>
  <c r="I8010" i="13"/>
  <c r="H8010" i="13"/>
  <c r="G8010" i="13"/>
  <c r="F8010" i="13"/>
  <c r="I8009" i="13"/>
  <c r="H8009" i="13"/>
  <c r="G8009" i="13"/>
  <c r="F8009" i="13"/>
  <c r="I8008" i="13"/>
  <c r="H8008" i="13"/>
  <c r="G8008" i="13"/>
  <c r="F8008" i="13"/>
  <c r="I8007" i="13"/>
  <c r="H8007" i="13"/>
  <c r="G8007" i="13"/>
  <c r="F8007" i="13"/>
  <c r="I8006" i="13"/>
  <c r="H8006" i="13"/>
  <c r="G8006" i="13"/>
  <c r="F8006" i="13"/>
  <c r="I8005" i="13"/>
  <c r="H8005" i="13"/>
  <c r="G8005" i="13"/>
  <c r="F8005" i="13"/>
  <c r="I8004" i="13"/>
  <c r="H8004" i="13"/>
  <c r="G8004" i="13"/>
  <c r="F8004" i="13"/>
  <c r="I8003" i="13"/>
  <c r="H8003" i="13"/>
  <c r="G8003" i="13"/>
  <c r="F8003" i="13"/>
  <c r="I8002" i="13"/>
  <c r="H8002" i="13"/>
  <c r="G8002" i="13"/>
  <c r="F8002" i="13"/>
  <c r="I8001" i="13"/>
  <c r="H8001" i="13"/>
  <c r="G8001" i="13"/>
  <c r="F8001" i="13"/>
  <c r="I8000" i="13"/>
  <c r="H8000" i="13"/>
  <c r="G8000" i="13"/>
  <c r="F8000" i="13"/>
  <c r="I7999" i="13"/>
  <c r="H7999" i="13"/>
  <c r="G7999" i="13"/>
  <c r="F7999" i="13"/>
  <c r="I7998" i="13"/>
  <c r="H7998" i="13"/>
  <c r="G7998" i="13"/>
  <c r="F7998" i="13"/>
  <c r="I7997" i="13"/>
  <c r="H7997" i="13"/>
  <c r="G7997" i="13"/>
  <c r="F7997" i="13"/>
  <c r="I7996" i="13"/>
  <c r="H7996" i="13"/>
  <c r="G7996" i="13"/>
  <c r="F7996" i="13"/>
  <c r="I7995" i="13"/>
  <c r="H7995" i="13"/>
  <c r="G7995" i="13"/>
  <c r="F7995" i="13"/>
  <c r="I7994" i="13"/>
  <c r="H7994" i="13"/>
  <c r="G7994" i="13"/>
  <c r="F7994" i="13"/>
  <c r="I7993" i="13"/>
  <c r="H7993" i="13"/>
  <c r="G7993" i="13"/>
  <c r="F7993" i="13"/>
  <c r="I7992" i="13"/>
  <c r="H7992" i="13"/>
  <c r="G7992" i="13"/>
  <c r="F7992" i="13"/>
  <c r="I7991" i="13"/>
  <c r="H7991" i="13"/>
  <c r="G7991" i="13"/>
  <c r="F7991" i="13"/>
  <c r="I7990" i="13"/>
  <c r="H7990" i="13"/>
  <c r="G7990" i="13"/>
  <c r="F7990" i="13"/>
  <c r="I7989" i="13"/>
  <c r="H7989" i="13"/>
  <c r="G7989" i="13"/>
  <c r="F7989" i="13"/>
  <c r="I7988" i="13"/>
  <c r="H7988" i="13"/>
  <c r="G7988" i="13"/>
  <c r="F7988" i="13"/>
  <c r="I7987" i="13"/>
  <c r="H7987" i="13"/>
  <c r="G7987" i="13"/>
  <c r="F7987" i="13"/>
  <c r="I7986" i="13"/>
  <c r="H7986" i="13"/>
  <c r="G7986" i="13"/>
  <c r="F7986" i="13"/>
  <c r="I7985" i="13"/>
  <c r="H7985" i="13"/>
  <c r="G7985" i="13"/>
  <c r="F7985" i="13"/>
  <c r="I7984" i="13"/>
  <c r="H7984" i="13"/>
  <c r="G7984" i="13"/>
  <c r="F7984" i="13"/>
  <c r="I7983" i="13"/>
  <c r="H7983" i="13"/>
  <c r="G7983" i="13"/>
  <c r="F7983" i="13"/>
  <c r="I7982" i="13"/>
  <c r="H7982" i="13"/>
  <c r="G7982" i="13"/>
  <c r="F7982" i="13"/>
  <c r="I7981" i="13"/>
  <c r="H7981" i="13"/>
  <c r="G7981" i="13"/>
  <c r="F7981" i="13"/>
  <c r="I7980" i="13"/>
  <c r="H7980" i="13"/>
  <c r="G7980" i="13"/>
  <c r="F7980" i="13"/>
  <c r="I7979" i="13"/>
  <c r="H7979" i="13"/>
  <c r="G7979" i="13"/>
  <c r="F7979" i="13"/>
  <c r="I7978" i="13"/>
  <c r="H7978" i="13"/>
  <c r="G7978" i="13"/>
  <c r="F7978" i="13"/>
  <c r="I7977" i="13"/>
  <c r="H7977" i="13"/>
  <c r="G7977" i="13"/>
  <c r="F7977" i="13"/>
  <c r="I7976" i="13"/>
  <c r="H7976" i="13"/>
  <c r="G7976" i="13"/>
  <c r="F7976" i="13"/>
  <c r="I7975" i="13"/>
  <c r="H7975" i="13"/>
  <c r="G7975" i="13"/>
  <c r="F7975" i="13"/>
  <c r="I7974" i="13"/>
  <c r="H7974" i="13"/>
  <c r="G7974" i="13"/>
  <c r="F7974" i="13"/>
  <c r="I7973" i="13"/>
  <c r="H7973" i="13"/>
  <c r="G7973" i="13"/>
  <c r="F7973" i="13"/>
  <c r="I7972" i="13"/>
  <c r="H7972" i="13"/>
  <c r="G7972" i="13"/>
  <c r="F7972" i="13"/>
  <c r="I7971" i="13"/>
  <c r="H7971" i="13"/>
  <c r="G7971" i="13"/>
  <c r="F7971" i="13"/>
  <c r="I7970" i="13"/>
  <c r="H7970" i="13"/>
  <c r="G7970" i="13"/>
  <c r="F7970" i="13"/>
  <c r="I7969" i="13"/>
  <c r="H7969" i="13"/>
  <c r="G7969" i="13"/>
  <c r="F7969" i="13"/>
  <c r="I7968" i="13"/>
  <c r="H7968" i="13"/>
  <c r="G7968" i="13"/>
  <c r="F7968" i="13"/>
  <c r="I7967" i="13"/>
  <c r="H7967" i="13"/>
  <c r="G7967" i="13"/>
  <c r="F7967" i="13"/>
  <c r="I7966" i="13"/>
  <c r="H7966" i="13"/>
  <c r="G7966" i="13"/>
  <c r="F7966" i="13"/>
  <c r="I7965" i="13"/>
  <c r="H7965" i="13"/>
  <c r="G7965" i="13"/>
  <c r="F7965" i="13"/>
  <c r="I7964" i="13"/>
  <c r="H7964" i="13"/>
  <c r="G7964" i="13"/>
  <c r="F7964" i="13"/>
  <c r="I7963" i="13"/>
  <c r="H7963" i="13"/>
  <c r="G7963" i="13"/>
  <c r="F7963" i="13"/>
  <c r="I7962" i="13"/>
  <c r="H7962" i="13"/>
  <c r="G7962" i="13"/>
  <c r="F7962" i="13"/>
  <c r="I7961" i="13"/>
  <c r="H7961" i="13"/>
  <c r="G7961" i="13"/>
  <c r="F7961" i="13"/>
  <c r="I7960" i="13"/>
  <c r="H7960" i="13"/>
  <c r="G7960" i="13"/>
  <c r="F7960" i="13"/>
  <c r="I7959" i="13"/>
  <c r="H7959" i="13"/>
  <c r="G7959" i="13"/>
  <c r="F7959" i="13"/>
  <c r="I7958" i="13"/>
  <c r="H7958" i="13"/>
  <c r="G7958" i="13"/>
  <c r="F7958" i="13"/>
  <c r="I7957" i="13"/>
  <c r="H7957" i="13"/>
  <c r="G7957" i="13"/>
  <c r="F7957" i="13"/>
  <c r="I7956" i="13"/>
  <c r="H7956" i="13"/>
  <c r="G7956" i="13"/>
  <c r="F7956" i="13"/>
  <c r="I7955" i="13"/>
  <c r="H7955" i="13"/>
  <c r="G7955" i="13"/>
  <c r="F7955" i="13"/>
  <c r="I7954" i="13"/>
  <c r="H7954" i="13"/>
  <c r="G7954" i="13"/>
  <c r="F7954" i="13"/>
  <c r="I7953" i="13"/>
  <c r="H7953" i="13"/>
  <c r="G7953" i="13"/>
  <c r="F7953" i="13"/>
  <c r="I7952" i="13"/>
  <c r="H7952" i="13"/>
  <c r="G7952" i="13"/>
  <c r="F7952" i="13"/>
  <c r="I7951" i="13"/>
  <c r="H7951" i="13"/>
  <c r="G7951" i="13"/>
  <c r="F7951" i="13"/>
  <c r="I7950" i="13"/>
  <c r="H7950" i="13"/>
  <c r="G7950" i="13"/>
  <c r="F7950" i="13"/>
  <c r="I7949" i="13"/>
  <c r="H7949" i="13"/>
  <c r="G7949" i="13"/>
  <c r="F7949" i="13"/>
  <c r="I7948" i="13"/>
  <c r="H7948" i="13"/>
  <c r="G7948" i="13"/>
  <c r="F7948" i="13"/>
  <c r="I7947" i="13"/>
  <c r="H7947" i="13"/>
  <c r="G7947" i="13"/>
  <c r="F7947" i="13"/>
  <c r="I7946" i="13"/>
  <c r="H7946" i="13"/>
  <c r="G7946" i="13"/>
  <c r="F7946" i="13"/>
  <c r="I7945" i="13"/>
  <c r="H7945" i="13"/>
  <c r="G7945" i="13"/>
  <c r="F7945" i="13"/>
  <c r="I7944" i="13"/>
  <c r="H7944" i="13"/>
  <c r="G7944" i="13"/>
  <c r="F7944" i="13"/>
  <c r="I7943" i="13"/>
  <c r="H7943" i="13"/>
  <c r="G7943" i="13"/>
  <c r="F7943" i="13"/>
  <c r="I7942" i="13"/>
  <c r="H7942" i="13"/>
  <c r="G7942" i="13"/>
  <c r="F7942" i="13"/>
  <c r="I7941" i="13"/>
  <c r="H7941" i="13"/>
  <c r="G7941" i="13"/>
  <c r="F7941" i="13"/>
  <c r="I7940" i="13"/>
  <c r="H7940" i="13"/>
  <c r="G7940" i="13"/>
  <c r="F7940" i="13"/>
  <c r="I7939" i="13"/>
  <c r="H7939" i="13"/>
  <c r="G7939" i="13"/>
  <c r="F7939" i="13"/>
  <c r="I7938" i="13"/>
  <c r="H7938" i="13"/>
  <c r="G7938" i="13"/>
  <c r="F7938" i="13"/>
  <c r="I7937" i="13"/>
  <c r="H7937" i="13"/>
  <c r="G7937" i="13"/>
  <c r="F7937" i="13"/>
  <c r="I7936" i="13"/>
  <c r="H7936" i="13"/>
  <c r="G7936" i="13"/>
  <c r="F7936" i="13"/>
  <c r="I7935" i="13"/>
  <c r="H7935" i="13"/>
  <c r="G7935" i="13"/>
  <c r="F7935" i="13"/>
  <c r="I7934" i="13"/>
  <c r="H7934" i="13"/>
  <c r="G7934" i="13"/>
  <c r="F7934" i="13"/>
  <c r="I7933" i="13"/>
  <c r="H7933" i="13"/>
  <c r="G7933" i="13"/>
  <c r="F7933" i="13"/>
  <c r="I7932" i="13"/>
  <c r="H7932" i="13"/>
  <c r="G7932" i="13"/>
  <c r="F7932" i="13"/>
  <c r="I7931" i="13"/>
  <c r="H7931" i="13"/>
  <c r="G7931" i="13"/>
  <c r="F7931" i="13"/>
  <c r="I7930" i="13"/>
  <c r="H7930" i="13"/>
  <c r="G7930" i="13"/>
  <c r="F7930" i="13"/>
  <c r="I7929" i="13"/>
  <c r="H7929" i="13"/>
  <c r="G7929" i="13"/>
  <c r="F7929" i="13"/>
  <c r="I7928" i="13"/>
  <c r="H7928" i="13"/>
  <c r="G7928" i="13"/>
  <c r="F7928" i="13"/>
  <c r="I7927" i="13"/>
  <c r="H7927" i="13"/>
  <c r="G7927" i="13"/>
  <c r="F7927" i="13"/>
  <c r="I7926" i="13"/>
  <c r="H7926" i="13"/>
  <c r="G7926" i="13"/>
  <c r="F7926" i="13"/>
  <c r="I7925" i="13"/>
  <c r="H7925" i="13"/>
  <c r="G7925" i="13"/>
  <c r="F7925" i="13"/>
  <c r="I7924" i="13"/>
  <c r="H7924" i="13"/>
  <c r="G7924" i="13"/>
  <c r="F7924" i="13"/>
  <c r="I7923" i="13"/>
  <c r="H7923" i="13"/>
  <c r="G7923" i="13"/>
  <c r="F7923" i="13"/>
  <c r="I7922" i="13"/>
  <c r="H7922" i="13"/>
  <c r="G7922" i="13"/>
  <c r="F7922" i="13"/>
  <c r="I7921" i="13"/>
  <c r="H7921" i="13"/>
  <c r="G7921" i="13"/>
  <c r="F7921" i="13"/>
  <c r="I7920" i="13"/>
  <c r="H7920" i="13"/>
  <c r="G7920" i="13"/>
  <c r="F7920" i="13"/>
  <c r="I7919" i="13"/>
  <c r="H7919" i="13"/>
  <c r="G7919" i="13"/>
  <c r="F7919" i="13"/>
  <c r="I7918" i="13"/>
  <c r="H7918" i="13"/>
  <c r="G7918" i="13"/>
  <c r="F7918" i="13"/>
  <c r="I7917" i="13"/>
  <c r="H7917" i="13"/>
  <c r="G7917" i="13"/>
  <c r="F7917" i="13"/>
  <c r="I7916" i="13"/>
  <c r="H7916" i="13"/>
  <c r="G7916" i="13"/>
  <c r="F7916" i="13"/>
  <c r="I7915" i="13"/>
  <c r="H7915" i="13"/>
  <c r="G7915" i="13"/>
  <c r="F7915" i="13"/>
  <c r="I7914" i="13"/>
  <c r="H7914" i="13"/>
  <c r="G7914" i="13"/>
  <c r="F7914" i="13"/>
  <c r="I7913" i="13"/>
  <c r="H7913" i="13"/>
  <c r="G7913" i="13"/>
  <c r="F7913" i="13"/>
  <c r="I7912" i="13"/>
  <c r="H7912" i="13"/>
  <c r="G7912" i="13"/>
  <c r="F7912" i="13"/>
  <c r="I7911" i="13"/>
  <c r="H7911" i="13"/>
  <c r="G7911" i="13"/>
  <c r="F7911" i="13"/>
  <c r="I7910" i="13"/>
  <c r="H7910" i="13"/>
  <c r="G7910" i="13"/>
  <c r="F7910" i="13"/>
  <c r="I7909" i="13"/>
  <c r="H7909" i="13"/>
  <c r="G7909" i="13"/>
  <c r="F7909" i="13"/>
  <c r="I7908" i="13"/>
  <c r="H7908" i="13"/>
  <c r="G7908" i="13"/>
  <c r="F7908" i="13"/>
  <c r="I7907" i="13"/>
  <c r="H7907" i="13"/>
  <c r="G7907" i="13"/>
  <c r="F7907" i="13"/>
  <c r="I7906" i="13"/>
  <c r="H7906" i="13"/>
  <c r="G7906" i="13"/>
  <c r="F7906" i="13"/>
  <c r="I7905" i="13"/>
  <c r="H7905" i="13"/>
  <c r="G7905" i="13"/>
  <c r="F7905" i="13"/>
  <c r="I7904" i="13"/>
  <c r="H7904" i="13"/>
  <c r="G7904" i="13"/>
  <c r="F7904" i="13"/>
  <c r="I7903" i="13"/>
  <c r="H7903" i="13"/>
  <c r="G7903" i="13"/>
  <c r="F7903" i="13"/>
  <c r="I7902" i="13"/>
  <c r="H7902" i="13"/>
  <c r="G7902" i="13"/>
  <c r="F7902" i="13"/>
  <c r="I7901" i="13"/>
  <c r="H7901" i="13"/>
  <c r="G7901" i="13"/>
  <c r="F7901" i="13"/>
  <c r="I7900" i="13"/>
  <c r="H7900" i="13"/>
  <c r="G7900" i="13"/>
  <c r="F7900" i="13"/>
  <c r="I7899" i="13"/>
  <c r="H7899" i="13"/>
  <c r="G7899" i="13"/>
  <c r="F7899" i="13"/>
  <c r="I7898" i="13"/>
  <c r="H7898" i="13"/>
  <c r="G7898" i="13"/>
  <c r="F7898" i="13"/>
  <c r="I7897" i="13"/>
  <c r="H7897" i="13"/>
  <c r="G7897" i="13"/>
  <c r="F7897" i="13"/>
  <c r="I7896" i="13"/>
  <c r="H7896" i="13"/>
  <c r="G7896" i="13"/>
  <c r="F7896" i="13"/>
  <c r="I7895" i="13"/>
  <c r="H7895" i="13"/>
  <c r="G7895" i="13"/>
  <c r="F7895" i="13"/>
  <c r="I7894" i="13"/>
  <c r="H7894" i="13"/>
  <c r="G7894" i="13"/>
  <c r="F7894" i="13"/>
  <c r="I7893" i="13"/>
  <c r="H7893" i="13"/>
  <c r="G7893" i="13"/>
  <c r="F7893" i="13"/>
  <c r="I7892" i="13"/>
  <c r="H7892" i="13"/>
  <c r="G7892" i="13"/>
  <c r="F7892" i="13"/>
  <c r="I7891" i="13"/>
  <c r="H7891" i="13"/>
  <c r="G7891" i="13"/>
  <c r="F7891" i="13"/>
  <c r="I7890" i="13"/>
  <c r="H7890" i="13"/>
  <c r="G7890" i="13"/>
  <c r="F7890" i="13"/>
  <c r="I7889" i="13"/>
  <c r="H7889" i="13"/>
  <c r="G7889" i="13"/>
  <c r="F7889" i="13"/>
  <c r="I7888" i="13"/>
  <c r="H7888" i="13"/>
  <c r="G7888" i="13"/>
  <c r="F7888" i="13"/>
  <c r="I7887" i="13"/>
  <c r="H7887" i="13"/>
  <c r="G7887" i="13"/>
  <c r="F7887" i="13"/>
  <c r="I7886" i="13"/>
  <c r="H7886" i="13"/>
  <c r="G7886" i="13"/>
  <c r="F7886" i="13"/>
  <c r="I7885" i="13"/>
  <c r="H7885" i="13"/>
  <c r="G7885" i="13"/>
  <c r="F7885" i="13"/>
  <c r="I7884" i="13"/>
  <c r="H7884" i="13"/>
  <c r="G7884" i="13"/>
  <c r="F7884" i="13"/>
  <c r="I7883" i="13"/>
  <c r="H7883" i="13"/>
  <c r="G7883" i="13"/>
  <c r="F7883" i="13"/>
  <c r="I7882" i="13"/>
  <c r="H7882" i="13"/>
  <c r="G7882" i="13"/>
  <c r="F7882" i="13"/>
  <c r="I7881" i="13"/>
  <c r="H7881" i="13"/>
  <c r="G7881" i="13"/>
  <c r="F7881" i="13"/>
  <c r="I7880" i="13"/>
  <c r="H7880" i="13"/>
  <c r="G7880" i="13"/>
  <c r="F7880" i="13"/>
  <c r="I7879" i="13"/>
  <c r="H7879" i="13"/>
  <c r="G7879" i="13"/>
  <c r="F7879" i="13"/>
  <c r="I7878" i="13"/>
  <c r="H7878" i="13"/>
  <c r="G7878" i="13"/>
  <c r="F7878" i="13"/>
  <c r="I7877" i="13"/>
  <c r="H7877" i="13"/>
  <c r="G7877" i="13"/>
  <c r="F7877" i="13"/>
  <c r="I7876" i="13"/>
  <c r="H7876" i="13"/>
  <c r="G7876" i="13"/>
  <c r="F7876" i="13"/>
  <c r="I7875" i="13"/>
  <c r="H7875" i="13"/>
  <c r="G7875" i="13"/>
  <c r="F7875" i="13"/>
  <c r="I7874" i="13"/>
  <c r="H7874" i="13"/>
  <c r="G7874" i="13"/>
  <c r="F7874" i="13"/>
  <c r="I7873" i="13"/>
  <c r="H7873" i="13"/>
  <c r="G7873" i="13"/>
  <c r="F7873" i="13"/>
  <c r="I7872" i="13"/>
  <c r="H7872" i="13"/>
  <c r="G7872" i="13"/>
  <c r="F7872" i="13"/>
  <c r="I7871" i="13"/>
  <c r="H7871" i="13"/>
  <c r="G7871" i="13"/>
  <c r="F7871" i="13"/>
  <c r="I7870" i="13"/>
  <c r="H7870" i="13"/>
  <c r="G7870" i="13"/>
  <c r="F7870" i="13"/>
  <c r="I7869" i="13"/>
  <c r="H7869" i="13"/>
  <c r="G7869" i="13"/>
  <c r="F7869" i="13"/>
  <c r="I7868" i="13"/>
  <c r="H7868" i="13"/>
  <c r="G7868" i="13"/>
  <c r="F7868" i="13"/>
  <c r="I7867" i="13"/>
  <c r="H7867" i="13"/>
  <c r="G7867" i="13"/>
  <c r="F7867" i="13"/>
  <c r="I7866" i="13"/>
  <c r="H7866" i="13"/>
  <c r="G7866" i="13"/>
  <c r="F7866" i="13"/>
  <c r="I7865" i="13"/>
  <c r="H7865" i="13"/>
  <c r="G7865" i="13"/>
  <c r="F7865" i="13"/>
  <c r="I7864" i="13"/>
  <c r="H7864" i="13"/>
  <c r="G7864" i="13"/>
  <c r="F7864" i="13"/>
  <c r="I7863" i="13"/>
  <c r="H7863" i="13"/>
  <c r="G7863" i="13"/>
  <c r="F7863" i="13"/>
  <c r="I7862" i="13"/>
  <c r="H7862" i="13"/>
  <c r="G7862" i="13"/>
  <c r="F7862" i="13"/>
  <c r="I7861" i="13"/>
  <c r="H7861" i="13"/>
  <c r="G7861" i="13"/>
  <c r="F7861" i="13"/>
  <c r="I7860" i="13"/>
  <c r="H7860" i="13"/>
  <c r="G7860" i="13"/>
  <c r="F7860" i="13"/>
  <c r="I7859" i="13"/>
  <c r="H7859" i="13"/>
  <c r="G7859" i="13"/>
  <c r="F7859" i="13"/>
  <c r="I7858" i="13"/>
  <c r="H7858" i="13"/>
  <c r="G7858" i="13"/>
  <c r="F7858" i="13"/>
  <c r="I7857" i="13"/>
  <c r="H7857" i="13"/>
  <c r="G7857" i="13"/>
  <c r="F7857" i="13"/>
  <c r="I7856" i="13"/>
  <c r="H7856" i="13"/>
  <c r="G7856" i="13"/>
  <c r="F7856" i="13"/>
  <c r="I7855" i="13"/>
  <c r="H7855" i="13"/>
  <c r="G7855" i="13"/>
  <c r="F7855" i="13"/>
  <c r="I7854" i="13"/>
  <c r="H7854" i="13"/>
  <c r="G7854" i="13"/>
  <c r="F7854" i="13"/>
  <c r="I7853" i="13"/>
  <c r="H7853" i="13"/>
  <c r="G7853" i="13"/>
  <c r="F7853" i="13"/>
  <c r="I7852" i="13"/>
  <c r="H7852" i="13"/>
  <c r="G7852" i="13"/>
  <c r="F7852" i="13"/>
  <c r="I7851" i="13"/>
  <c r="H7851" i="13"/>
  <c r="G7851" i="13"/>
  <c r="F7851" i="13"/>
  <c r="I7850" i="13"/>
  <c r="H7850" i="13"/>
  <c r="G7850" i="13"/>
  <c r="F7850" i="13"/>
  <c r="I7849" i="13"/>
  <c r="H7849" i="13"/>
  <c r="G7849" i="13"/>
  <c r="F7849" i="13"/>
  <c r="I7848" i="13"/>
  <c r="H7848" i="13"/>
  <c r="G7848" i="13"/>
  <c r="F7848" i="13"/>
  <c r="I7847" i="13"/>
  <c r="H7847" i="13"/>
  <c r="G7847" i="13"/>
  <c r="F7847" i="13"/>
  <c r="I7846" i="13"/>
  <c r="H7846" i="13"/>
  <c r="G7846" i="13"/>
  <c r="F7846" i="13"/>
  <c r="I7845" i="13"/>
  <c r="H7845" i="13"/>
  <c r="G7845" i="13"/>
  <c r="F7845" i="13"/>
  <c r="I7844" i="13"/>
  <c r="H7844" i="13"/>
  <c r="G7844" i="13"/>
  <c r="F7844" i="13"/>
  <c r="I7843" i="13"/>
  <c r="H7843" i="13"/>
  <c r="G7843" i="13"/>
  <c r="F7843" i="13"/>
  <c r="I7842" i="13"/>
  <c r="H7842" i="13"/>
  <c r="G7842" i="13"/>
  <c r="F7842" i="13"/>
  <c r="I7841" i="13"/>
  <c r="H7841" i="13"/>
  <c r="G7841" i="13"/>
  <c r="F7841" i="13"/>
  <c r="I7840" i="13"/>
  <c r="H7840" i="13"/>
  <c r="G7840" i="13"/>
  <c r="F7840" i="13"/>
  <c r="I7839" i="13"/>
  <c r="H7839" i="13"/>
  <c r="G7839" i="13"/>
  <c r="F7839" i="13"/>
  <c r="I7838" i="13"/>
  <c r="H7838" i="13"/>
  <c r="G7838" i="13"/>
  <c r="F7838" i="13"/>
  <c r="I7837" i="13"/>
  <c r="H7837" i="13"/>
  <c r="G7837" i="13"/>
  <c r="F7837" i="13"/>
  <c r="I7836" i="13"/>
  <c r="H7836" i="13"/>
  <c r="G7836" i="13"/>
  <c r="F7836" i="13"/>
  <c r="I7835" i="13"/>
  <c r="H7835" i="13"/>
  <c r="G7835" i="13"/>
  <c r="F7835" i="13"/>
  <c r="I7834" i="13"/>
  <c r="H7834" i="13"/>
  <c r="G7834" i="13"/>
  <c r="F7834" i="13"/>
  <c r="I7833" i="13"/>
  <c r="H7833" i="13"/>
  <c r="G7833" i="13"/>
  <c r="F7833" i="13"/>
  <c r="I7832" i="13"/>
  <c r="H7832" i="13"/>
  <c r="G7832" i="13"/>
  <c r="F7832" i="13"/>
  <c r="I7831" i="13"/>
  <c r="H7831" i="13"/>
  <c r="G7831" i="13"/>
  <c r="F7831" i="13"/>
  <c r="I7830" i="13"/>
  <c r="H7830" i="13"/>
  <c r="G7830" i="13"/>
  <c r="F7830" i="13"/>
  <c r="I7829" i="13"/>
  <c r="H7829" i="13"/>
  <c r="G7829" i="13"/>
  <c r="F7829" i="13"/>
  <c r="I7828" i="13"/>
  <c r="H7828" i="13"/>
  <c r="G7828" i="13"/>
  <c r="F7828" i="13"/>
  <c r="I7827" i="13"/>
  <c r="H7827" i="13"/>
  <c r="G7827" i="13"/>
  <c r="F7827" i="13"/>
  <c r="I7826" i="13"/>
  <c r="H7826" i="13"/>
  <c r="G7826" i="13"/>
  <c r="F7826" i="13"/>
  <c r="I7825" i="13"/>
  <c r="H7825" i="13"/>
  <c r="G7825" i="13"/>
  <c r="F7825" i="13"/>
  <c r="I7824" i="13"/>
  <c r="H7824" i="13"/>
  <c r="G7824" i="13"/>
  <c r="F7824" i="13"/>
  <c r="I7823" i="13"/>
  <c r="H7823" i="13"/>
  <c r="G7823" i="13"/>
  <c r="F7823" i="13"/>
  <c r="I7822" i="13"/>
  <c r="H7822" i="13"/>
  <c r="G7822" i="13"/>
  <c r="F7822" i="13"/>
  <c r="I7821" i="13"/>
  <c r="H7821" i="13"/>
  <c r="G7821" i="13"/>
  <c r="F7821" i="13"/>
  <c r="I7820" i="13"/>
  <c r="H7820" i="13"/>
  <c r="G7820" i="13"/>
  <c r="F7820" i="13"/>
  <c r="I7819" i="13"/>
  <c r="H7819" i="13"/>
  <c r="G7819" i="13"/>
  <c r="F7819" i="13"/>
  <c r="I7818" i="13"/>
  <c r="H7818" i="13"/>
  <c r="G7818" i="13"/>
  <c r="F7818" i="13"/>
  <c r="I7817" i="13"/>
  <c r="H7817" i="13"/>
  <c r="G7817" i="13"/>
  <c r="F7817" i="13"/>
  <c r="I7816" i="13"/>
  <c r="H7816" i="13"/>
  <c r="G7816" i="13"/>
  <c r="F7816" i="13"/>
  <c r="I7815" i="13"/>
  <c r="H7815" i="13"/>
  <c r="G7815" i="13"/>
  <c r="F7815" i="13"/>
  <c r="I7814" i="13"/>
  <c r="H7814" i="13"/>
  <c r="G7814" i="13"/>
  <c r="F7814" i="13"/>
  <c r="I7813" i="13"/>
  <c r="H7813" i="13"/>
  <c r="G7813" i="13"/>
  <c r="F7813" i="13"/>
  <c r="I7812" i="13"/>
  <c r="H7812" i="13"/>
  <c r="G7812" i="13"/>
  <c r="F7812" i="13"/>
  <c r="I7811" i="13"/>
  <c r="H7811" i="13"/>
  <c r="G7811" i="13"/>
  <c r="F7811" i="13"/>
  <c r="I7810" i="13"/>
  <c r="H7810" i="13"/>
  <c r="G7810" i="13"/>
  <c r="F7810" i="13"/>
  <c r="I7809" i="13"/>
  <c r="H7809" i="13"/>
  <c r="G7809" i="13"/>
  <c r="F7809" i="13"/>
  <c r="I7808" i="13"/>
  <c r="H7808" i="13"/>
  <c r="G7808" i="13"/>
  <c r="F7808" i="13"/>
  <c r="I7807" i="13"/>
  <c r="H7807" i="13"/>
  <c r="G7807" i="13"/>
  <c r="F7807" i="13"/>
  <c r="I7806" i="13"/>
  <c r="H7806" i="13"/>
  <c r="G7806" i="13"/>
  <c r="F7806" i="13"/>
  <c r="I7805" i="13"/>
  <c r="H7805" i="13"/>
  <c r="G7805" i="13"/>
  <c r="F7805" i="13"/>
  <c r="I7804" i="13"/>
  <c r="H7804" i="13"/>
  <c r="G7804" i="13"/>
  <c r="F7804" i="13"/>
  <c r="I7803" i="13"/>
  <c r="H7803" i="13"/>
  <c r="G7803" i="13"/>
  <c r="F7803" i="13"/>
  <c r="I7802" i="13"/>
  <c r="H7802" i="13"/>
  <c r="G7802" i="13"/>
  <c r="F7802" i="13"/>
  <c r="I7801" i="13"/>
  <c r="H7801" i="13"/>
  <c r="G7801" i="13"/>
  <c r="F7801" i="13"/>
  <c r="I7800" i="13"/>
  <c r="H7800" i="13"/>
  <c r="G7800" i="13"/>
  <c r="F7800" i="13"/>
  <c r="I7799" i="13"/>
  <c r="H7799" i="13"/>
  <c r="G7799" i="13"/>
  <c r="F7799" i="13"/>
  <c r="I7798" i="13"/>
  <c r="H7798" i="13"/>
  <c r="G7798" i="13"/>
  <c r="F7798" i="13"/>
  <c r="I7797" i="13"/>
  <c r="H7797" i="13"/>
  <c r="G7797" i="13"/>
  <c r="F7797" i="13"/>
  <c r="I7796" i="13"/>
  <c r="H7796" i="13"/>
  <c r="G7796" i="13"/>
  <c r="F7796" i="13"/>
  <c r="I7795" i="13"/>
  <c r="H7795" i="13"/>
  <c r="G7795" i="13"/>
  <c r="F7795" i="13"/>
  <c r="I7794" i="13"/>
  <c r="H7794" i="13"/>
  <c r="G7794" i="13"/>
  <c r="F7794" i="13"/>
  <c r="I7793" i="13"/>
  <c r="H7793" i="13"/>
  <c r="G7793" i="13"/>
  <c r="F7793" i="13"/>
  <c r="I7792" i="13"/>
  <c r="H7792" i="13"/>
  <c r="G7792" i="13"/>
  <c r="F7792" i="13"/>
  <c r="I7791" i="13"/>
  <c r="H7791" i="13"/>
  <c r="G7791" i="13"/>
  <c r="F7791" i="13"/>
  <c r="I7790" i="13"/>
  <c r="H7790" i="13"/>
  <c r="G7790" i="13"/>
  <c r="F7790" i="13"/>
  <c r="I7789" i="13"/>
  <c r="H7789" i="13"/>
  <c r="G7789" i="13"/>
  <c r="F7789" i="13"/>
  <c r="I7788" i="13"/>
  <c r="H7788" i="13"/>
  <c r="G7788" i="13"/>
  <c r="F7788" i="13"/>
  <c r="I7787" i="13"/>
  <c r="H7787" i="13"/>
  <c r="G7787" i="13"/>
  <c r="F7787" i="13"/>
  <c r="I7786" i="13"/>
  <c r="H7786" i="13"/>
  <c r="G7786" i="13"/>
  <c r="F7786" i="13"/>
  <c r="I7785" i="13"/>
  <c r="H7785" i="13"/>
  <c r="G7785" i="13"/>
  <c r="F7785" i="13"/>
  <c r="I7784" i="13"/>
  <c r="H7784" i="13"/>
  <c r="G7784" i="13"/>
  <c r="F7784" i="13"/>
  <c r="I7783" i="13"/>
  <c r="H7783" i="13"/>
  <c r="G7783" i="13"/>
  <c r="F7783" i="13"/>
  <c r="I7782" i="13"/>
  <c r="H7782" i="13"/>
  <c r="G7782" i="13"/>
  <c r="F7782" i="13"/>
  <c r="I7781" i="13"/>
  <c r="H7781" i="13"/>
  <c r="G7781" i="13"/>
  <c r="F7781" i="13"/>
  <c r="I7780" i="13"/>
  <c r="H7780" i="13"/>
  <c r="G7780" i="13"/>
  <c r="F7780" i="13"/>
  <c r="I7779" i="13"/>
  <c r="H7779" i="13"/>
  <c r="G7779" i="13"/>
  <c r="F7779" i="13"/>
  <c r="I7778" i="13"/>
  <c r="H7778" i="13"/>
  <c r="G7778" i="13"/>
  <c r="F7778" i="13"/>
  <c r="I7777" i="13"/>
  <c r="H7777" i="13"/>
  <c r="G7777" i="13"/>
  <c r="F7777" i="13"/>
  <c r="I7776" i="13"/>
  <c r="H7776" i="13"/>
  <c r="G7776" i="13"/>
  <c r="F7776" i="13"/>
  <c r="I7775" i="13"/>
  <c r="H7775" i="13"/>
  <c r="G7775" i="13"/>
  <c r="F7775" i="13"/>
  <c r="I7774" i="13"/>
  <c r="H7774" i="13"/>
  <c r="G7774" i="13"/>
  <c r="F7774" i="13"/>
  <c r="I7773" i="13"/>
  <c r="H7773" i="13"/>
  <c r="G7773" i="13"/>
  <c r="F7773" i="13"/>
  <c r="I7772" i="13"/>
  <c r="H7772" i="13"/>
  <c r="G7772" i="13"/>
  <c r="F7772" i="13"/>
  <c r="I7771" i="13"/>
  <c r="H7771" i="13"/>
  <c r="G7771" i="13"/>
  <c r="F7771" i="13"/>
  <c r="I7770" i="13"/>
  <c r="H7770" i="13"/>
  <c r="G7770" i="13"/>
  <c r="F7770" i="13"/>
  <c r="I7769" i="13"/>
  <c r="H7769" i="13"/>
  <c r="G7769" i="13"/>
  <c r="F7769" i="13"/>
  <c r="I7768" i="13"/>
  <c r="H7768" i="13"/>
  <c r="G7768" i="13"/>
  <c r="F7768" i="13"/>
  <c r="I7767" i="13"/>
  <c r="H7767" i="13"/>
  <c r="G7767" i="13"/>
  <c r="F7767" i="13"/>
  <c r="I7766" i="13"/>
  <c r="H7766" i="13"/>
  <c r="G7766" i="13"/>
  <c r="F7766" i="13"/>
  <c r="I7765" i="13"/>
  <c r="H7765" i="13"/>
  <c r="G7765" i="13"/>
  <c r="F7765" i="13"/>
  <c r="I7764" i="13"/>
  <c r="H7764" i="13"/>
  <c r="G7764" i="13"/>
  <c r="F7764" i="13"/>
  <c r="I7763" i="13"/>
  <c r="H7763" i="13"/>
  <c r="G7763" i="13"/>
  <c r="F7763" i="13"/>
  <c r="I7762" i="13"/>
  <c r="H7762" i="13"/>
  <c r="G7762" i="13"/>
  <c r="F7762" i="13"/>
  <c r="I7761" i="13"/>
  <c r="H7761" i="13"/>
  <c r="G7761" i="13"/>
  <c r="F7761" i="13"/>
  <c r="I7760" i="13"/>
  <c r="H7760" i="13"/>
  <c r="G7760" i="13"/>
  <c r="F7760" i="13"/>
  <c r="I7759" i="13"/>
  <c r="H7759" i="13"/>
  <c r="G7759" i="13"/>
  <c r="F7759" i="13"/>
  <c r="I7758" i="13"/>
  <c r="H7758" i="13"/>
  <c r="G7758" i="13"/>
  <c r="F7758" i="13"/>
  <c r="I7757" i="13"/>
  <c r="H7757" i="13"/>
  <c r="G7757" i="13"/>
  <c r="F7757" i="13"/>
  <c r="I7756" i="13"/>
  <c r="H7756" i="13"/>
  <c r="G7756" i="13"/>
  <c r="F7756" i="13"/>
  <c r="I7755" i="13"/>
  <c r="H7755" i="13"/>
  <c r="G7755" i="13"/>
  <c r="F7755" i="13"/>
  <c r="I7754" i="13"/>
  <c r="H7754" i="13"/>
  <c r="G7754" i="13"/>
  <c r="F7754" i="13"/>
  <c r="I7753" i="13"/>
  <c r="H7753" i="13"/>
  <c r="G7753" i="13"/>
  <c r="F7753" i="13"/>
  <c r="I7752" i="13"/>
  <c r="H7752" i="13"/>
  <c r="G7752" i="13"/>
  <c r="F7752" i="13"/>
  <c r="I7751" i="13"/>
  <c r="H7751" i="13"/>
  <c r="G7751" i="13"/>
  <c r="F7751" i="13"/>
  <c r="I7750" i="13"/>
  <c r="H7750" i="13"/>
  <c r="G7750" i="13"/>
  <c r="F7750" i="13"/>
  <c r="I7749" i="13"/>
  <c r="H7749" i="13"/>
  <c r="G7749" i="13"/>
  <c r="F7749" i="13"/>
  <c r="I7748" i="13"/>
  <c r="H7748" i="13"/>
  <c r="G7748" i="13"/>
  <c r="F7748" i="13"/>
  <c r="I7747" i="13"/>
  <c r="H7747" i="13"/>
  <c r="G7747" i="13"/>
  <c r="F7747" i="13"/>
  <c r="I7746" i="13"/>
  <c r="H7746" i="13"/>
  <c r="G7746" i="13"/>
  <c r="F7746" i="13"/>
  <c r="I7745" i="13"/>
  <c r="H7745" i="13"/>
  <c r="G7745" i="13"/>
  <c r="F7745" i="13"/>
  <c r="I7744" i="13"/>
  <c r="H7744" i="13"/>
  <c r="G7744" i="13"/>
  <c r="F7744" i="13"/>
  <c r="I7743" i="13"/>
  <c r="H7743" i="13"/>
  <c r="G7743" i="13"/>
  <c r="F7743" i="13"/>
  <c r="I7742" i="13"/>
  <c r="H7742" i="13"/>
  <c r="G7742" i="13"/>
  <c r="F7742" i="13"/>
  <c r="I7741" i="13"/>
  <c r="H7741" i="13"/>
  <c r="G7741" i="13"/>
  <c r="F7741" i="13"/>
  <c r="I7740" i="13"/>
  <c r="H7740" i="13"/>
  <c r="G7740" i="13"/>
  <c r="F7740" i="13"/>
  <c r="I7739" i="13"/>
  <c r="H7739" i="13"/>
  <c r="G7739" i="13"/>
  <c r="F7739" i="13"/>
  <c r="I7738" i="13"/>
  <c r="H7738" i="13"/>
  <c r="G7738" i="13"/>
  <c r="F7738" i="13"/>
  <c r="I7737" i="13"/>
  <c r="H7737" i="13"/>
  <c r="G7737" i="13"/>
  <c r="F7737" i="13"/>
  <c r="I7736" i="13"/>
  <c r="H7736" i="13"/>
  <c r="G7736" i="13"/>
  <c r="F7736" i="13"/>
  <c r="I7735" i="13"/>
  <c r="H7735" i="13"/>
  <c r="G7735" i="13"/>
  <c r="F7735" i="13"/>
  <c r="I7734" i="13"/>
  <c r="H7734" i="13"/>
  <c r="G7734" i="13"/>
  <c r="F7734" i="13"/>
  <c r="I7733" i="13"/>
  <c r="H7733" i="13"/>
  <c r="G7733" i="13"/>
  <c r="F7733" i="13"/>
  <c r="I7732" i="13"/>
  <c r="H7732" i="13"/>
  <c r="G7732" i="13"/>
  <c r="F7732" i="13"/>
  <c r="I7731" i="13"/>
  <c r="H7731" i="13"/>
  <c r="G7731" i="13"/>
  <c r="F7731" i="13"/>
  <c r="I7730" i="13"/>
  <c r="H7730" i="13"/>
  <c r="G7730" i="13"/>
  <c r="F7730" i="13"/>
  <c r="I7729" i="13"/>
  <c r="H7729" i="13"/>
  <c r="G7729" i="13"/>
  <c r="F7729" i="13"/>
  <c r="I7728" i="13"/>
  <c r="H7728" i="13"/>
  <c r="G7728" i="13"/>
  <c r="F7728" i="13"/>
  <c r="I7727" i="13"/>
  <c r="H7727" i="13"/>
  <c r="G7727" i="13"/>
  <c r="F7727" i="13"/>
  <c r="I7726" i="13"/>
  <c r="H7726" i="13"/>
  <c r="G7726" i="13"/>
  <c r="F7726" i="13"/>
  <c r="I7725" i="13"/>
  <c r="H7725" i="13"/>
  <c r="G7725" i="13"/>
  <c r="F7725" i="13"/>
  <c r="I7724" i="13"/>
  <c r="H7724" i="13"/>
  <c r="G7724" i="13"/>
  <c r="F7724" i="13"/>
  <c r="I7723" i="13"/>
  <c r="H7723" i="13"/>
  <c r="G7723" i="13"/>
  <c r="F7723" i="13"/>
  <c r="I7722" i="13"/>
  <c r="H7722" i="13"/>
  <c r="G7722" i="13"/>
  <c r="F7722" i="13"/>
  <c r="I7721" i="13"/>
  <c r="H7721" i="13"/>
  <c r="G7721" i="13"/>
  <c r="F7721" i="13"/>
  <c r="I7720" i="13"/>
  <c r="H7720" i="13"/>
  <c r="G7720" i="13"/>
  <c r="F7720" i="13"/>
  <c r="I7719" i="13"/>
  <c r="H7719" i="13"/>
  <c r="G7719" i="13"/>
  <c r="F7719" i="13"/>
  <c r="I7718" i="13"/>
  <c r="H7718" i="13"/>
  <c r="G7718" i="13"/>
  <c r="F7718" i="13"/>
  <c r="I7717" i="13"/>
  <c r="H7717" i="13"/>
  <c r="G7717" i="13"/>
  <c r="F7717" i="13"/>
  <c r="I7716" i="13"/>
  <c r="H7716" i="13"/>
  <c r="G7716" i="13"/>
  <c r="F7716" i="13"/>
  <c r="I7715" i="13"/>
  <c r="H7715" i="13"/>
  <c r="G7715" i="13"/>
  <c r="F7715" i="13"/>
  <c r="I7714" i="13"/>
  <c r="H7714" i="13"/>
  <c r="G7714" i="13"/>
  <c r="F7714" i="13"/>
  <c r="I7713" i="13"/>
  <c r="H7713" i="13"/>
  <c r="G7713" i="13"/>
  <c r="F7713" i="13"/>
  <c r="I7712" i="13"/>
  <c r="H7712" i="13"/>
  <c r="G7712" i="13"/>
  <c r="F7712" i="13"/>
  <c r="I7711" i="13"/>
  <c r="H7711" i="13"/>
  <c r="G7711" i="13"/>
  <c r="F7711" i="13"/>
  <c r="I7710" i="13"/>
  <c r="H7710" i="13"/>
  <c r="G7710" i="13"/>
  <c r="F7710" i="13"/>
  <c r="I7709" i="13"/>
  <c r="H7709" i="13"/>
  <c r="G7709" i="13"/>
  <c r="F7709" i="13"/>
  <c r="I7708" i="13"/>
  <c r="H7708" i="13"/>
  <c r="G7708" i="13"/>
  <c r="F7708" i="13"/>
  <c r="I7707" i="13"/>
  <c r="H7707" i="13"/>
  <c r="G7707" i="13"/>
  <c r="F7707" i="13"/>
  <c r="I7706" i="13"/>
  <c r="H7706" i="13"/>
  <c r="G7706" i="13"/>
  <c r="F7706" i="13"/>
  <c r="I7705" i="13"/>
  <c r="H7705" i="13"/>
  <c r="G7705" i="13"/>
  <c r="F7705" i="13"/>
  <c r="I7704" i="13"/>
  <c r="H7704" i="13"/>
  <c r="G7704" i="13"/>
  <c r="F7704" i="13"/>
  <c r="I7703" i="13"/>
  <c r="H7703" i="13"/>
  <c r="G7703" i="13"/>
  <c r="F7703" i="13"/>
  <c r="I7702" i="13"/>
  <c r="H7702" i="13"/>
  <c r="G7702" i="13"/>
  <c r="F7702" i="13"/>
  <c r="I7701" i="13"/>
  <c r="H7701" i="13"/>
  <c r="G7701" i="13"/>
  <c r="F7701" i="13"/>
  <c r="I7700" i="13"/>
  <c r="H7700" i="13"/>
  <c r="G7700" i="13"/>
  <c r="F7700" i="13"/>
  <c r="I7699" i="13"/>
  <c r="H7699" i="13"/>
  <c r="G7699" i="13"/>
  <c r="F7699" i="13"/>
  <c r="I7698" i="13"/>
  <c r="H7698" i="13"/>
  <c r="G7698" i="13"/>
  <c r="F7698" i="13"/>
  <c r="I7697" i="13"/>
  <c r="H7697" i="13"/>
  <c r="G7697" i="13"/>
  <c r="F7697" i="13"/>
  <c r="I7696" i="13"/>
  <c r="H7696" i="13"/>
  <c r="G7696" i="13"/>
  <c r="F7696" i="13"/>
  <c r="I7695" i="13"/>
  <c r="H7695" i="13"/>
  <c r="G7695" i="13"/>
  <c r="F7695" i="13"/>
  <c r="I7694" i="13"/>
  <c r="H7694" i="13"/>
  <c r="G7694" i="13"/>
  <c r="F7694" i="13"/>
  <c r="I7693" i="13"/>
  <c r="H7693" i="13"/>
  <c r="G7693" i="13"/>
  <c r="F7693" i="13"/>
  <c r="I7692" i="13"/>
  <c r="H7692" i="13"/>
  <c r="G7692" i="13"/>
  <c r="F7692" i="13"/>
  <c r="I7691" i="13"/>
  <c r="H7691" i="13"/>
  <c r="G7691" i="13"/>
  <c r="F7691" i="13"/>
  <c r="I7690" i="13"/>
  <c r="H7690" i="13"/>
  <c r="G7690" i="13"/>
  <c r="F7690" i="13"/>
  <c r="I7689" i="13"/>
  <c r="H7689" i="13"/>
  <c r="G7689" i="13"/>
  <c r="F7689" i="13"/>
  <c r="I7688" i="13"/>
  <c r="H7688" i="13"/>
  <c r="G7688" i="13"/>
  <c r="F7688" i="13"/>
  <c r="I7687" i="13"/>
  <c r="H7687" i="13"/>
  <c r="G7687" i="13"/>
  <c r="F7687" i="13"/>
  <c r="I7686" i="13"/>
  <c r="H7686" i="13"/>
  <c r="G7686" i="13"/>
  <c r="F7686" i="13"/>
  <c r="I7685" i="13"/>
  <c r="H7685" i="13"/>
  <c r="G7685" i="13"/>
  <c r="F7685" i="13"/>
  <c r="I7684" i="13"/>
  <c r="H7684" i="13"/>
  <c r="G7684" i="13"/>
  <c r="F7684" i="13"/>
  <c r="I7683" i="13"/>
  <c r="H7683" i="13"/>
  <c r="G7683" i="13"/>
  <c r="F7683" i="13"/>
  <c r="I7682" i="13"/>
  <c r="H7682" i="13"/>
  <c r="G7682" i="13"/>
  <c r="F7682" i="13"/>
  <c r="I7681" i="13"/>
  <c r="H7681" i="13"/>
  <c r="G7681" i="13"/>
  <c r="F7681" i="13"/>
  <c r="I7680" i="13"/>
  <c r="H7680" i="13"/>
  <c r="G7680" i="13"/>
  <c r="F7680" i="13"/>
  <c r="I7679" i="13"/>
  <c r="H7679" i="13"/>
  <c r="G7679" i="13"/>
  <c r="F7679" i="13"/>
  <c r="I7678" i="13"/>
  <c r="H7678" i="13"/>
  <c r="G7678" i="13"/>
  <c r="F7678" i="13"/>
  <c r="I7677" i="13"/>
  <c r="H7677" i="13"/>
  <c r="G7677" i="13"/>
  <c r="F7677" i="13"/>
  <c r="I7676" i="13"/>
  <c r="H7676" i="13"/>
  <c r="G7676" i="13"/>
  <c r="F7676" i="13"/>
  <c r="I7675" i="13"/>
  <c r="H7675" i="13"/>
  <c r="G7675" i="13"/>
  <c r="F7675" i="13"/>
  <c r="I7674" i="13"/>
  <c r="H7674" i="13"/>
  <c r="G7674" i="13"/>
  <c r="F7674" i="13"/>
  <c r="I7673" i="13"/>
  <c r="H7673" i="13"/>
  <c r="G7673" i="13"/>
  <c r="F7673" i="13"/>
  <c r="I7672" i="13"/>
  <c r="H7672" i="13"/>
  <c r="G7672" i="13"/>
  <c r="F7672" i="13"/>
  <c r="I7671" i="13"/>
  <c r="H7671" i="13"/>
  <c r="G7671" i="13"/>
  <c r="F7671" i="13"/>
  <c r="I7670" i="13"/>
  <c r="H7670" i="13"/>
  <c r="G7670" i="13"/>
  <c r="F7670" i="13"/>
  <c r="I7669" i="13"/>
  <c r="H7669" i="13"/>
  <c r="G7669" i="13"/>
  <c r="F7669" i="13"/>
  <c r="I7668" i="13"/>
  <c r="H7668" i="13"/>
  <c r="G7668" i="13"/>
  <c r="F7668" i="13"/>
  <c r="I7667" i="13"/>
  <c r="H7667" i="13"/>
  <c r="G7667" i="13"/>
  <c r="F7667" i="13"/>
  <c r="I7666" i="13"/>
  <c r="H7666" i="13"/>
  <c r="G7666" i="13"/>
  <c r="F7666" i="13"/>
  <c r="I7665" i="13"/>
  <c r="H7665" i="13"/>
  <c r="G7665" i="13"/>
  <c r="F7665" i="13"/>
  <c r="I7664" i="13"/>
  <c r="H7664" i="13"/>
  <c r="G7664" i="13"/>
  <c r="F7664" i="13"/>
  <c r="I7663" i="13"/>
  <c r="H7663" i="13"/>
  <c r="G7663" i="13"/>
  <c r="F7663" i="13"/>
  <c r="I7662" i="13"/>
  <c r="H7662" i="13"/>
  <c r="G7662" i="13"/>
  <c r="F7662" i="13"/>
  <c r="I7661" i="13"/>
  <c r="H7661" i="13"/>
  <c r="G7661" i="13"/>
  <c r="F7661" i="13"/>
  <c r="I7660" i="13"/>
  <c r="H7660" i="13"/>
  <c r="G7660" i="13"/>
  <c r="F7660" i="13"/>
  <c r="I7659" i="13"/>
  <c r="H7659" i="13"/>
  <c r="G7659" i="13"/>
  <c r="F7659" i="13"/>
  <c r="I7658" i="13"/>
  <c r="H7658" i="13"/>
  <c r="G7658" i="13"/>
  <c r="F7658" i="13"/>
  <c r="I7657" i="13"/>
  <c r="H7657" i="13"/>
  <c r="G7657" i="13"/>
  <c r="F7657" i="13"/>
  <c r="I7656" i="13"/>
  <c r="H7656" i="13"/>
  <c r="G7656" i="13"/>
  <c r="F7656" i="13"/>
  <c r="I7655" i="13"/>
  <c r="H7655" i="13"/>
  <c r="G7655" i="13"/>
  <c r="F7655" i="13"/>
  <c r="I7654" i="13"/>
  <c r="H7654" i="13"/>
  <c r="G7654" i="13"/>
  <c r="F7654" i="13"/>
  <c r="I7653" i="13"/>
  <c r="H7653" i="13"/>
  <c r="G7653" i="13"/>
  <c r="F7653" i="13"/>
  <c r="I7652" i="13"/>
  <c r="H7652" i="13"/>
  <c r="G7652" i="13"/>
  <c r="F7652" i="13"/>
  <c r="I7651" i="13"/>
  <c r="H7651" i="13"/>
  <c r="G7651" i="13"/>
  <c r="F7651" i="13"/>
  <c r="I7650" i="13"/>
  <c r="H7650" i="13"/>
  <c r="G7650" i="13"/>
  <c r="F7650" i="13"/>
  <c r="I7649" i="13"/>
  <c r="H7649" i="13"/>
  <c r="G7649" i="13"/>
  <c r="F7649" i="13"/>
  <c r="I7648" i="13"/>
  <c r="H7648" i="13"/>
  <c r="G7648" i="13"/>
  <c r="F7648" i="13"/>
  <c r="I7647" i="13"/>
  <c r="H7647" i="13"/>
  <c r="G7647" i="13"/>
  <c r="F7647" i="13"/>
  <c r="I7646" i="13"/>
  <c r="H7646" i="13"/>
  <c r="G7646" i="13"/>
  <c r="F7646" i="13"/>
  <c r="I7645" i="13"/>
  <c r="H7645" i="13"/>
  <c r="G7645" i="13"/>
  <c r="F7645" i="13"/>
  <c r="I7644" i="13"/>
  <c r="H7644" i="13"/>
  <c r="G7644" i="13"/>
  <c r="F7644" i="13"/>
  <c r="I7643" i="13"/>
  <c r="H7643" i="13"/>
  <c r="G7643" i="13"/>
  <c r="F7643" i="13"/>
  <c r="I7642" i="13"/>
  <c r="H7642" i="13"/>
  <c r="G7642" i="13"/>
  <c r="F7642" i="13"/>
  <c r="I7641" i="13"/>
  <c r="H7641" i="13"/>
  <c r="G7641" i="13"/>
  <c r="F7641" i="13"/>
  <c r="I7640" i="13"/>
  <c r="H7640" i="13"/>
  <c r="G7640" i="13"/>
  <c r="F7640" i="13"/>
  <c r="I7639" i="13"/>
  <c r="H7639" i="13"/>
  <c r="G7639" i="13"/>
  <c r="F7639" i="13"/>
  <c r="I7638" i="13"/>
  <c r="H7638" i="13"/>
  <c r="G7638" i="13"/>
  <c r="F7638" i="13"/>
  <c r="I7637" i="13"/>
  <c r="H7637" i="13"/>
  <c r="G7637" i="13"/>
  <c r="F7637" i="13"/>
  <c r="I7636" i="13"/>
  <c r="H7636" i="13"/>
  <c r="G7636" i="13"/>
  <c r="F7636" i="13"/>
  <c r="I7635" i="13"/>
  <c r="H7635" i="13"/>
  <c r="G7635" i="13"/>
  <c r="F7635" i="13"/>
  <c r="I7634" i="13"/>
  <c r="H7634" i="13"/>
  <c r="G7634" i="13"/>
  <c r="F7634" i="13"/>
  <c r="I7633" i="13"/>
  <c r="H7633" i="13"/>
  <c r="G7633" i="13"/>
  <c r="F7633" i="13"/>
  <c r="I7632" i="13"/>
  <c r="H7632" i="13"/>
  <c r="G7632" i="13"/>
  <c r="F7632" i="13"/>
  <c r="I7631" i="13"/>
  <c r="H7631" i="13"/>
  <c r="G7631" i="13"/>
  <c r="F7631" i="13"/>
  <c r="I7630" i="13"/>
  <c r="H7630" i="13"/>
  <c r="G7630" i="13"/>
  <c r="F7630" i="13"/>
  <c r="I7629" i="13"/>
  <c r="H7629" i="13"/>
  <c r="G7629" i="13"/>
  <c r="F7629" i="13"/>
  <c r="I7628" i="13"/>
  <c r="H7628" i="13"/>
  <c r="G7628" i="13"/>
  <c r="F7628" i="13"/>
  <c r="I7627" i="13"/>
  <c r="H7627" i="13"/>
  <c r="G7627" i="13"/>
  <c r="F7627" i="13"/>
  <c r="I7626" i="13"/>
  <c r="H7626" i="13"/>
  <c r="G7626" i="13"/>
  <c r="F7626" i="13"/>
  <c r="I7625" i="13"/>
  <c r="H7625" i="13"/>
  <c r="G7625" i="13"/>
  <c r="F7625" i="13"/>
  <c r="I7624" i="13"/>
  <c r="H7624" i="13"/>
  <c r="G7624" i="13"/>
  <c r="F7624" i="13"/>
  <c r="I7623" i="13"/>
  <c r="H7623" i="13"/>
  <c r="G7623" i="13"/>
  <c r="F7623" i="13"/>
  <c r="I7622" i="13"/>
  <c r="H7622" i="13"/>
  <c r="G7622" i="13"/>
  <c r="F7622" i="13"/>
  <c r="I7621" i="13"/>
  <c r="H7621" i="13"/>
  <c r="G7621" i="13"/>
  <c r="F7621" i="13"/>
  <c r="I7620" i="13"/>
  <c r="H7620" i="13"/>
  <c r="G7620" i="13"/>
  <c r="F7620" i="13"/>
  <c r="I7619" i="13"/>
  <c r="H7619" i="13"/>
  <c r="G7619" i="13"/>
  <c r="F7619" i="13"/>
  <c r="I7618" i="13"/>
  <c r="H7618" i="13"/>
  <c r="G7618" i="13"/>
  <c r="F7618" i="13"/>
  <c r="I7617" i="13"/>
  <c r="H7617" i="13"/>
  <c r="G7617" i="13"/>
  <c r="F7617" i="13"/>
  <c r="I7616" i="13"/>
  <c r="H7616" i="13"/>
  <c r="G7616" i="13"/>
  <c r="F7616" i="13"/>
  <c r="I7615" i="13"/>
  <c r="H7615" i="13"/>
  <c r="G7615" i="13"/>
  <c r="F7615" i="13"/>
  <c r="I7614" i="13"/>
  <c r="H7614" i="13"/>
  <c r="G7614" i="13"/>
  <c r="F7614" i="13"/>
  <c r="I7613" i="13"/>
  <c r="H7613" i="13"/>
  <c r="G7613" i="13"/>
  <c r="F7613" i="13"/>
  <c r="I7612" i="13"/>
  <c r="H7612" i="13"/>
  <c r="G7612" i="13"/>
  <c r="F7612" i="13"/>
  <c r="I7611" i="13"/>
  <c r="H7611" i="13"/>
  <c r="G7611" i="13"/>
  <c r="F7611" i="13"/>
  <c r="I7610" i="13"/>
  <c r="H7610" i="13"/>
  <c r="G7610" i="13"/>
  <c r="F7610" i="13"/>
  <c r="I7609" i="13"/>
  <c r="H7609" i="13"/>
  <c r="G7609" i="13"/>
  <c r="F7609" i="13"/>
  <c r="I7608" i="13"/>
  <c r="H7608" i="13"/>
  <c r="G7608" i="13"/>
  <c r="F7608" i="13"/>
  <c r="I7607" i="13"/>
  <c r="H7607" i="13"/>
  <c r="G7607" i="13"/>
  <c r="F7607" i="13"/>
  <c r="I7606" i="13"/>
  <c r="H7606" i="13"/>
  <c r="G7606" i="13"/>
  <c r="F7606" i="13"/>
  <c r="I7605" i="13"/>
  <c r="H7605" i="13"/>
  <c r="G7605" i="13"/>
  <c r="F7605" i="13"/>
  <c r="I7604" i="13"/>
  <c r="H7604" i="13"/>
  <c r="G7604" i="13"/>
  <c r="F7604" i="13"/>
  <c r="I7603" i="13"/>
  <c r="H7603" i="13"/>
  <c r="G7603" i="13"/>
  <c r="F7603" i="13"/>
  <c r="I7602" i="13"/>
  <c r="H7602" i="13"/>
  <c r="G7602" i="13"/>
  <c r="F7602" i="13"/>
  <c r="I7601" i="13"/>
  <c r="H7601" i="13"/>
  <c r="G7601" i="13"/>
  <c r="F7601" i="13"/>
  <c r="I7600" i="13"/>
  <c r="H7600" i="13"/>
  <c r="G7600" i="13"/>
  <c r="F7600" i="13"/>
  <c r="I7599" i="13"/>
  <c r="H7599" i="13"/>
  <c r="G7599" i="13"/>
  <c r="F7599" i="13"/>
  <c r="I7598" i="13"/>
  <c r="H7598" i="13"/>
  <c r="G7598" i="13"/>
  <c r="F7598" i="13"/>
  <c r="I7597" i="13"/>
  <c r="H7597" i="13"/>
  <c r="G7597" i="13"/>
  <c r="F7597" i="13"/>
  <c r="I7596" i="13"/>
  <c r="H7596" i="13"/>
  <c r="G7596" i="13"/>
  <c r="F7596" i="13"/>
  <c r="I7595" i="13"/>
  <c r="H7595" i="13"/>
  <c r="G7595" i="13"/>
  <c r="F7595" i="13"/>
  <c r="I7594" i="13"/>
  <c r="H7594" i="13"/>
  <c r="G7594" i="13"/>
  <c r="F7594" i="13"/>
  <c r="I7593" i="13"/>
  <c r="H7593" i="13"/>
  <c r="G7593" i="13"/>
  <c r="F7593" i="13"/>
  <c r="I7592" i="13"/>
  <c r="H7592" i="13"/>
  <c r="G7592" i="13"/>
  <c r="F7592" i="13"/>
  <c r="I7591" i="13"/>
  <c r="H7591" i="13"/>
  <c r="G7591" i="13"/>
  <c r="F7591" i="13"/>
  <c r="I7590" i="13"/>
  <c r="H7590" i="13"/>
  <c r="G7590" i="13"/>
  <c r="F7590" i="13"/>
  <c r="I7589" i="13"/>
  <c r="H7589" i="13"/>
  <c r="G7589" i="13"/>
  <c r="F7589" i="13"/>
  <c r="I7588" i="13"/>
  <c r="H7588" i="13"/>
  <c r="G7588" i="13"/>
  <c r="F7588" i="13"/>
  <c r="I7587" i="13"/>
  <c r="H7587" i="13"/>
  <c r="G7587" i="13"/>
  <c r="F7587" i="13"/>
  <c r="I7586" i="13"/>
  <c r="H7586" i="13"/>
  <c r="G7586" i="13"/>
  <c r="F7586" i="13"/>
  <c r="I7585" i="13"/>
  <c r="H7585" i="13"/>
  <c r="G7585" i="13"/>
  <c r="F7585" i="13"/>
  <c r="I7584" i="13"/>
  <c r="H7584" i="13"/>
  <c r="G7584" i="13"/>
  <c r="F7584" i="13"/>
  <c r="I7583" i="13"/>
  <c r="H7583" i="13"/>
  <c r="G7583" i="13"/>
  <c r="F7583" i="13"/>
  <c r="I7582" i="13"/>
  <c r="H7582" i="13"/>
  <c r="G7582" i="13"/>
  <c r="F7582" i="13"/>
  <c r="I7581" i="13"/>
  <c r="H7581" i="13"/>
  <c r="G7581" i="13"/>
  <c r="F7581" i="13"/>
  <c r="I7580" i="13"/>
  <c r="H7580" i="13"/>
  <c r="G7580" i="13"/>
  <c r="F7580" i="13"/>
  <c r="I7579" i="13"/>
  <c r="H7579" i="13"/>
  <c r="G7579" i="13"/>
  <c r="F7579" i="13"/>
  <c r="I7578" i="13"/>
  <c r="H7578" i="13"/>
  <c r="G7578" i="13"/>
  <c r="F7578" i="13"/>
  <c r="I7577" i="13"/>
  <c r="H7577" i="13"/>
  <c r="G7577" i="13"/>
  <c r="F7577" i="13"/>
  <c r="I7576" i="13"/>
  <c r="H7576" i="13"/>
  <c r="G7576" i="13"/>
  <c r="F7576" i="13"/>
  <c r="I7575" i="13"/>
  <c r="H7575" i="13"/>
  <c r="G7575" i="13"/>
  <c r="F7575" i="13"/>
  <c r="I7574" i="13"/>
  <c r="H7574" i="13"/>
  <c r="G7574" i="13"/>
  <c r="F7574" i="13"/>
  <c r="I7573" i="13"/>
  <c r="H7573" i="13"/>
  <c r="G7573" i="13"/>
  <c r="F7573" i="13"/>
  <c r="I7572" i="13"/>
  <c r="H7572" i="13"/>
  <c r="G7572" i="13"/>
  <c r="F7572" i="13"/>
  <c r="I7571" i="13"/>
  <c r="H7571" i="13"/>
  <c r="G7571" i="13"/>
  <c r="F7571" i="13"/>
  <c r="I7570" i="13"/>
  <c r="H7570" i="13"/>
  <c r="G7570" i="13"/>
  <c r="F7570" i="13"/>
  <c r="I7569" i="13"/>
  <c r="H7569" i="13"/>
  <c r="G7569" i="13"/>
  <c r="F7569" i="13"/>
  <c r="I7568" i="13"/>
  <c r="H7568" i="13"/>
  <c r="G7568" i="13"/>
  <c r="F7568" i="13"/>
  <c r="I7567" i="13"/>
  <c r="H7567" i="13"/>
  <c r="G7567" i="13"/>
  <c r="F7567" i="13"/>
  <c r="I7566" i="13"/>
  <c r="H7566" i="13"/>
  <c r="G7566" i="13"/>
  <c r="F7566" i="13"/>
  <c r="I7565" i="13"/>
  <c r="H7565" i="13"/>
  <c r="G7565" i="13"/>
  <c r="F7565" i="13"/>
  <c r="I7564" i="13"/>
  <c r="H7564" i="13"/>
  <c r="G7564" i="13"/>
  <c r="F7564" i="13"/>
  <c r="I7563" i="13"/>
  <c r="H7563" i="13"/>
  <c r="G7563" i="13"/>
  <c r="F7563" i="13"/>
  <c r="I7562" i="13"/>
  <c r="H7562" i="13"/>
  <c r="G7562" i="13"/>
  <c r="F7562" i="13"/>
  <c r="I7561" i="13"/>
  <c r="H7561" i="13"/>
  <c r="G7561" i="13"/>
  <c r="F7561" i="13"/>
  <c r="I7560" i="13"/>
  <c r="H7560" i="13"/>
  <c r="G7560" i="13"/>
  <c r="F7560" i="13"/>
  <c r="I7559" i="13"/>
  <c r="H7559" i="13"/>
  <c r="G7559" i="13"/>
  <c r="F7559" i="13"/>
  <c r="I7558" i="13"/>
  <c r="H7558" i="13"/>
  <c r="G7558" i="13"/>
  <c r="F7558" i="13"/>
  <c r="I7557" i="13"/>
  <c r="H7557" i="13"/>
  <c r="G7557" i="13"/>
  <c r="F7557" i="13"/>
  <c r="I7556" i="13"/>
  <c r="H7556" i="13"/>
  <c r="G7556" i="13"/>
  <c r="F7556" i="13"/>
  <c r="I7555" i="13"/>
  <c r="H7555" i="13"/>
  <c r="G7555" i="13"/>
  <c r="F7555" i="13"/>
  <c r="I7554" i="13"/>
  <c r="H7554" i="13"/>
  <c r="G7554" i="13"/>
  <c r="F7554" i="13"/>
  <c r="I7553" i="13"/>
  <c r="H7553" i="13"/>
  <c r="G7553" i="13"/>
  <c r="F7553" i="13"/>
  <c r="I7552" i="13"/>
  <c r="H7552" i="13"/>
  <c r="G7552" i="13"/>
  <c r="F7552" i="13"/>
  <c r="I7551" i="13"/>
  <c r="H7551" i="13"/>
  <c r="G7551" i="13"/>
  <c r="F7551" i="13"/>
  <c r="I7550" i="13"/>
  <c r="H7550" i="13"/>
  <c r="G7550" i="13"/>
  <c r="F7550" i="13"/>
  <c r="I7549" i="13"/>
  <c r="H7549" i="13"/>
  <c r="G7549" i="13"/>
  <c r="F7549" i="13"/>
  <c r="I7548" i="13"/>
  <c r="H7548" i="13"/>
  <c r="G7548" i="13"/>
  <c r="F7548" i="13"/>
  <c r="I7547" i="13"/>
  <c r="H7547" i="13"/>
  <c r="G7547" i="13"/>
  <c r="F7547" i="13"/>
  <c r="I7546" i="13"/>
  <c r="H7546" i="13"/>
  <c r="G7546" i="13"/>
  <c r="F7546" i="13"/>
  <c r="I7545" i="13"/>
  <c r="H7545" i="13"/>
  <c r="G7545" i="13"/>
  <c r="F7545" i="13"/>
  <c r="I7544" i="13"/>
  <c r="H7544" i="13"/>
  <c r="G7544" i="13"/>
  <c r="F7544" i="13"/>
  <c r="I7543" i="13"/>
  <c r="H7543" i="13"/>
  <c r="G7543" i="13"/>
  <c r="F7543" i="13"/>
  <c r="I7542" i="13"/>
  <c r="H7542" i="13"/>
  <c r="G7542" i="13"/>
  <c r="F7542" i="13"/>
  <c r="I7541" i="13"/>
  <c r="H7541" i="13"/>
  <c r="G7541" i="13"/>
  <c r="F7541" i="13"/>
  <c r="I7540" i="13"/>
  <c r="H7540" i="13"/>
  <c r="G7540" i="13"/>
  <c r="F7540" i="13"/>
  <c r="I7539" i="13"/>
  <c r="H7539" i="13"/>
  <c r="G7539" i="13"/>
  <c r="F7539" i="13"/>
  <c r="I7538" i="13"/>
  <c r="H7538" i="13"/>
  <c r="G7538" i="13"/>
  <c r="F7538" i="13"/>
  <c r="I7537" i="13"/>
  <c r="H7537" i="13"/>
  <c r="G7537" i="13"/>
  <c r="F7537" i="13"/>
  <c r="I7536" i="13"/>
  <c r="H7536" i="13"/>
  <c r="G7536" i="13"/>
  <c r="F7536" i="13"/>
  <c r="I7535" i="13"/>
  <c r="H7535" i="13"/>
  <c r="G7535" i="13"/>
  <c r="F7535" i="13"/>
  <c r="I7534" i="13"/>
  <c r="H7534" i="13"/>
  <c r="G7534" i="13"/>
  <c r="F7534" i="13"/>
  <c r="I7533" i="13"/>
  <c r="H7533" i="13"/>
  <c r="G7533" i="13"/>
  <c r="F7533" i="13"/>
  <c r="I7532" i="13"/>
  <c r="H7532" i="13"/>
  <c r="G7532" i="13"/>
  <c r="F7532" i="13"/>
  <c r="I7531" i="13"/>
  <c r="H7531" i="13"/>
  <c r="G7531" i="13"/>
  <c r="F7531" i="13"/>
  <c r="I7530" i="13"/>
  <c r="H7530" i="13"/>
  <c r="G7530" i="13"/>
  <c r="F7530" i="13"/>
  <c r="I7529" i="13"/>
  <c r="H7529" i="13"/>
  <c r="G7529" i="13"/>
  <c r="F7529" i="13"/>
  <c r="I7528" i="13"/>
  <c r="H7528" i="13"/>
  <c r="G7528" i="13"/>
  <c r="F7528" i="13"/>
  <c r="I7527" i="13"/>
  <c r="H7527" i="13"/>
  <c r="G7527" i="13"/>
  <c r="F7527" i="13"/>
  <c r="I7526" i="13"/>
  <c r="H7526" i="13"/>
  <c r="G7526" i="13"/>
  <c r="F7526" i="13"/>
  <c r="I7525" i="13"/>
  <c r="H7525" i="13"/>
  <c r="G7525" i="13"/>
  <c r="F7525" i="13"/>
  <c r="I7524" i="13"/>
  <c r="H7524" i="13"/>
  <c r="G7524" i="13"/>
  <c r="F7524" i="13"/>
  <c r="I7523" i="13"/>
  <c r="H7523" i="13"/>
  <c r="G7523" i="13"/>
  <c r="F7523" i="13"/>
  <c r="I7522" i="13"/>
  <c r="H7522" i="13"/>
  <c r="G7522" i="13"/>
  <c r="F7522" i="13"/>
  <c r="I7521" i="13"/>
  <c r="H7521" i="13"/>
  <c r="G7521" i="13"/>
  <c r="F7521" i="13"/>
  <c r="I7520" i="13"/>
  <c r="H7520" i="13"/>
  <c r="G7520" i="13"/>
  <c r="F7520" i="13"/>
  <c r="I7519" i="13"/>
  <c r="H7519" i="13"/>
  <c r="G7519" i="13"/>
  <c r="F7519" i="13"/>
  <c r="I7518" i="13"/>
  <c r="H7518" i="13"/>
  <c r="G7518" i="13"/>
  <c r="F7518" i="13"/>
  <c r="I7517" i="13"/>
  <c r="H7517" i="13"/>
  <c r="G7517" i="13"/>
  <c r="F7517" i="13"/>
  <c r="I7516" i="13"/>
  <c r="H7516" i="13"/>
  <c r="G7516" i="13"/>
  <c r="F7516" i="13"/>
  <c r="I7515" i="13"/>
  <c r="H7515" i="13"/>
  <c r="G7515" i="13"/>
  <c r="F7515" i="13"/>
  <c r="I7514" i="13"/>
  <c r="H7514" i="13"/>
  <c r="G7514" i="13"/>
  <c r="F7514" i="13"/>
  <c r="I7513" i="13"/>
  <c r="H7513" i="13"/>
  <c r="G7513" i="13"/>
  <c r="F7513" i="13"/>
  <c r="I7512" i="13"/>
  <c r="H7512" i="13"/>
  <c r="G7512" i="13"/>
  <c r="F7512" i="13"/>
  <c r="I7511" i="13"/>
  <c r="H7511" i="13"/>
  <c r="G7511" i="13"/>
  <c r="F7511" i="13"/>
  <c r="I7510" i="13"/>
  <c r="H7510" i="13"/>
  <c r="G7510" i="13"/>
  <c r="F7510" i="13"/>
  <c r="I7509" i="13"/>
  <c r="H7509" i="13"/>
  <c r="G7509" i="13"/>
  <c r="F7509" i="13"/>
  <c r="I7508" i="13"/>
  <c r="H7508" i="13"/>
  <c r="G7508" i="13"/>
  <c r="F7508" i="13"/>
  <c r="I7507" i="13"/>
  <c r="H7507" i="13"/>
  <c r="G7507" i="13"/>
  <c r="F7507" i="13"/>
  <c r="I7506" i="13"/>
  <c r="H7506" i="13"/>
  <c r="G7506" i="13"/>
  <c r="F7506" i="13"/>
  <c r="I7505" i="13"/>
  <c r="H7505" i="13"/>
  <c r="G7505" i="13"/>
  <c r="F7505" i="13"/>
  <c r="I7504" i="13"/>
  <c r="H7504" i="13"/>
  <c r="G7504" i="13"/>
  <c r="F7504" i="13"/>
  <c r="I7503" i="13"/>
  <c r="H7503" i="13"/>
  <c r="G7503" i="13"/>
  <c r="F7503" i="13"/>
  <c r="I7502" i="13"/>
  <c r="H7502" i="13"/>
  <c r="G7502" i="13"/>
  <c r="F7502" i="13"/>
  <c r="I7501" i="13"/>
  <c r="H7501" i="13"/>
  <c r="G7501" i="13"/>
  <c r="F7501" i="13"/>
  <c r="I7500" i="13"/>
  <c r="H7500" i="13"/>
  <c r="G7500" i="13"/>
  <c r="F7500" i="13"/>
  <c r="I7499" i="13"/>
  <c r="H7499" i="13"/>
  <c r="G7499" i="13"/>
  <c r="F7499" i="13"/>
  <c r="I7498" i="13"/>
  <c r="H7498" i="13"/>
  <c r="G7498" i="13"/>
  <c r="F7498" i="13"/>
  <c r="I7497" i="13"/>
  <c r="H7497" i="13"/>
  <c r="G7497" i="13"/>
  <c r="F7497" i="13"/>
  <c r="I7496" i="13"/>
  <c r="H7496" i="13"/>
  <c r="G7496" i="13"/>
  <c r="F7496" i="13"/>
  <c r="I7495" i="13"/>
  <c r="H7495" i="13"/>
  <c r="G7495" i="13"/>
  <c r="F7495" i="13"/>
  <c r="I7494" i="13"/>
  <c r="H7494" i="13"/>
  <c r="G7494" i="13"/>
  <c r="F7494" i="13"/>
  <c r="I7493" i="13"/>
  <c r="H7493" i="13"/>
  <c r="G7493" i="13"/>
  <c r="F7493" i="13"/>
  <c r="I7492" i="13"/>
  <c r="H7492" i="13"/>
  <c r="G7492" i="13"/>
  <c r="F7492" i="13"/>
  <c r="I7491" i="13"/>
  <c r="H7491" i="13"/>
  <c r="G7491" i="13"/>
  <c r="F7491" i="13"/>
  <c r="I7490" i="13"/>
  <c r="H7490" i="13"/>
  <c r="G7490" i="13"/>
  <c r="F7490" i="13"/>
  <c r="I7489" i="13"/>
  <c r="H7489" i="13"/>
  <c r="G7489" i="13"/>
  <c r="F7489" i="13"/>
  <c r="I7488" i="13"/>
  <c r="H7488" i="13"/>
  <c r="G7488" i="13"/>
  <c r="F7488" i="13"/>
  <c r="I7487" i="13"/>
  <c r="H7487" i="13"/>
  <c r="G7487" i="13"/>
  <c r="F7487" i="13"/>
  <c r="I7486" i="13"/>
  <c r="H7486" i="13"/>
  <c r="G7486" i="13"/>
  <c r="F7486" i="13"/>
  <c r="I7485" i="13"/>
  <c r="H7485" i="13"/>
  <c r="G7485" i="13"/>
  <c r="F7485" i="13"/>
  <c r="I7484" i="13"/>
  <c r="H7484" i="13"/>
  <c r="G7484" i="13"/>
  <c r="F7484" i="13"/>
  <c r="I7483" i="13"/>
  <c r="H7483" i="13"/>
  <c r="G7483" i="13"/>
  <c r="F7483" i="13"/>
  <c r="I7482" i="13"/>
  <c r="H7482" i="13"/>
  <c r="G7482" i="13"/>
  <c r="F7482" i="13"/>
  <c r="I7481" i="13"/>
  <c r="H7481" i="13"/>
  <c r="G7481" i="13"/>
  <c r="F7481" i="13"/>
  <c r="I7480" i="13"/>
  <c r="H7480" i="13"/>
  <c r="G7480" i="13"/>
  <c r="F7480" i="13"/>
  <c r="I7479" i="13"/>
  <c r="H7479" i="13"/>
  <c r="G7479" i="13"/>
  <c r="F7479" i="13"/>
  <c r="I7478" i="13"/>
  <c r="H7478" i="13"/>
  <c r="G7478" i="13"/>
  <c r="F7478" i="13"/>
  <c r="I7477" i="13"/>
  <c r="H7477" i="13"/>
  <c r="G7477" i="13"/>
  <c r="F7477" i="13"/>
  <c r="I7476" i="13"/>
  <c r="H7476" i="13"/>
  <c r="G7476" i="13"/>
  <c r="F7476" i="13"/>
  <c r="I7475" i="13"/>
  <c r="H7475" i="13"/>
  <c r="G7475" i="13"/>
  <c r="F7475" i="13"/>
  <c r="I7474" i="13"/>
  <c r="H7474" i="13"/>
  <c r="G7474" i="13"/>
  <c r="F7474" i="13"/>
  <c r="I7473" i="13"/>
  <c r="H7473" i="13"/>
  <c r="G7473" i="13"/>
  <c r="F7473" i="13"/>
  <c r="I7472" i="13"/>
  <c r="H7472" i="13"/>
  <c r="G7472" i="13"/>
  <c r="F7472" i="13"/>
  <c r="I7471" i="13"/>
  <c r="H7471" i="13"/>
  <c r="G7471" i="13"/>
  <c r="F7471" i="13"/>
  <c r="I7470" i="13"/>
  <c r="H7470" i="13"/>
  <c r="G7470" i="13"/>
  <c r="F7470" i="13"/>
  <c r="I7469" i="13"/>
  <c r="H7469" i="13"/>
  <c r="G7469" i="13"/>
  <c r="F7469" i="13"/>
  <c r="I7468" i="13"/>
  <c r="H7468" i="13"/>
  <c r="G7468" i="13"/>
  <c r="F7468" i="13"/>
  <c r="I7467" i="13"/>
  <c r="H7467" i="13"/>
  <c r="G7467" i="13"/>
  <c r="F7467" i="13"/>
  <c r="I7466" i="13"/>
  <c r="H7466" i="13"/>
  <c r="G7466" i="13"/>
  <c r="F7466" i="13"/>
  <c r="I7465" i="13"/>
  <c r="H7465" i="13"/>
  <c r="G7465" i="13"/>
  <c r="F7465" i="13"/>
  <c r="I7464" i="13"/>
  <c r="H7464" i="13"/>
  <c r="G7464" i="13"/>
  <c r="F7464" i="13"/>
  <c r="I7463" i="13"/>
  <c r="H7463" i="13"/>
  <c r="G7463" i="13"/>
  <c r="F7463" i="13"/>
  <c r="I7462" i="13"/>
  <c r="H7462" i="13"/>
  <c r="G7462" i="13"/>
  <c r="F7462" i="13"/>
  <c r="I7461" i="13"/>
  <c r="H7461" i="13"/>
  <c r="G7461" i="13"/>
  <c r="F7461" i="13"/>
  <c r="I7460" i="13"/>
  <c r="H7460" i="13"/>
  <c r="G7460" i="13"/>
  <c r="F7460" i="13"/>
  <c r="I7459" i="13"/>
  <c r="H7459" i="13"/>
  <c r="G7459" i="13"/>
  <c r="F7459" i="13"/>
  <c r="I7458" i="13"/>
  <c r="H7458" i="13"/>
  <c r="G7458" i="13"/>
  <c r="F7458" i="13"/>
  <c r="I7457" i="13"/>
  <c r="H7457" i="13"/>
  <c r="G7457" i="13"/>
  <c r="F7457" i="13"/>
  <c r="I7456" i="13"/>
  <c r="H7456" i="13"/>
  <c r="G7456" i="13"/>
  <c r="F7456" i="13"/>
  <c r="I7455" i="13"/>
  <c r="H7455" i="13"/>
  <c r="G7455" i="13"/>
  <c r="F7455" i="13"/>
  <c r="I7454" i="13"/>
  <c r="H7454" i="13"/>
  <c r="G7454" i="13"/>
  <c r="F7454" i="13"/>
  <c r="I7453" i="13"/>
  <c r="H7453" i="13"/>
  <c r="G7453" i="13"/>
  <c r="F7453" i="13"/>
  <c r="I7452" i="13"/>
  <c r="H7452" i="13"/>
  <c r="G7452" i="13"/>
  <c r="F7452" i="13"/>
  <c r="I7451" i="13"/>
  <c r="H7451" i="13"/>
  <c r="G7451" i="13"/>
  <c r="F7451" i="13"/>
  <c r="I7450" i="13"/>
  <c r="H7450" i="13"/>
  <c r="G7450" i="13"/>
  <c r="F7450" i="13"/>
  <c r="I7449" i="13"/>
  <c r="H7449" i="13"/>
  <c r="G7449" i="13"/>
  <c r="F7449" i="13"/>
  <c r="I7448" i="13"/>
  <c r="H7448" i="13"/>
  <c r="G7448" i="13"/>
  <c r="F7448" i="13"/>
  <c r="I7447" i="13"/>
  <c r="H7447" i="13"/>
  <c r="G7447" i="13"/>
  <c r="F7447" i="13"/>
  <c r="I7446" i="13"/>
  <c r="H7446" i="13"/>
  <c r="G7446" i="13"/>
  <c r="F7446" i="13"/>
  <c r="I7445" i="13"/>
  <c r="H7445" i="13"/>
  <c r="G7445" i="13"/>
  <c r="F7445" i="13"/>
  <c r="I7444" i="13"/>
  <c r="H7444" i="13"/>
  <c r="G7444" i="13"/>
  <c r="F7444" i="13"/>
  <c r="I7443" i="13"/>
  <c r="H7443" i="13"/>
  <c r="G7443" i="13"/>
  <c r="F7443" i="13"/>
  <c r="I7442" i="13"/>
  <c r="H7442" i="13"/>
  <c r="G7442" i="13"/>
  <c r="F7442" i="13"/>
  <c r="I7441" i="13"/>
  <c r="H7441" i="13"/>
  <c r="G7441" i="13"/>
  <c r="F7441" i="13"/>
  <c r="I7440" i="13"/>
  <c r="H7440" i="13"/>
  <c r="G7440" i="13"/>
  <c r="F7440" i="13"/>
  <c r="I7439" i="13"/>
  <c r="H7439" i="13"/>
  <c r="G7439" i="13"/>
  <c r="F7439" i="13"/>
  <c r="I7438" i="13"/>
  <c r="H7438" i="13"/>
  <c r="G7438" i="13"/>
  <c r="F7438" i="13"/>
  <c r="I7437" i="13"/>
  <c r="H7437" i="13"/>
  <c r="G7437" i="13"/>
  <c r="F7437" i="13"/>
  <c r="I7436" i="13"/>
  <c r="H7436" i="13"/>
  <c r="G7436" i="13"/>
  <c r="F7436" i="13"/>
  <c r="I7435" i="13"/>
  <c r="H7435" i="13"/>
  <c r="G7435" i="13"/>
  <c r="F7435" i="13"/>
  <c r="I7434" i="13"/>
  <c r="H7434" i="13"/>
  <c r="G7434" i="13"/>
  <c r="F7434" i="13"/>
  <c r="I7433" i="13"/>
  <c r="H7433" i="13"/>
  <c r="G7433" i="13"/>
  <c r="F7433" i="13"/>
  <c r="I7432" i="13"/>
  <c r="H7432" i="13"/>
  <c r="G7432" i="13"/>
  <c r="F7432" i="13"/>
  <c r="I7431" i="13"/>
  <c r="H7431" i="13"/>
  <c r="G7431" i="13"/>
  <c r="F7431" i="13"/>
  <c r="I7430" i="13"/>
  <c r="H7430" i="13"/>
  <c r="G7430" i="13"/>
  <c r="F7430" i="13"/>
  <c r="I7429" i="13"/>
  <c r="H7429" i="13"/>
  <c r="G7429" i="13"/>
  <c r="F7429" i="13"/>
  <c r="I7428" i="13"/>
  <c r="H7428" i="13"/>
  <c r="G7428" i="13"/>
  <c r="F7428" i="13"/>
  <c r="I7427" i="13"/>
  <c r="H7427" i="13"/>
  <c r="G7427" i="13"/>
  <c r="F7427" i="13"/>
  <c r="I7426" i="13"/>
  <c r="H7426" i="13"/>
  <c r="G7426" i="13"/>
  <c r="F7426" i="13"/>
  <c r="I7425" i="13"/>
  <c r="H7425" i="13"/>
  <c r="G7425" i="13"/>
  <c r="F7425" i="13"/>
  <c r="I7424" i="13"/>
  <c r="H7424" i="13"/>
  <c r="G7424" i="13"/>
  <c r="F7424" i="13"/>
  <c r="I7423" i="13"/>
  <c r="H7423" i="13"/>
  <c r="G7423" i="13"/>
  <c r="F7423" i="13"/>
  <c r="I7422" i="13"/>
  <c r="H7422" i="13"/>
  <c r="G7422" i="13"/>
  <c r="F7422" i="13"/>
  <c r="I7421" i="13"/>
  <c r="H7421" i="13"/>
  <c r="G7421" i="13"/>
  <c r="F7421" i="13"/>
  <c r="I7420" i="13"/>
  <c r="H7420" i="13"/>
  <c r="G7420" i="13"/>
  <c r="F7420" i="13"/>
  <c r="I7419" i="13"/>
  <c r="H7419" i="13"/>
  <c r="G7419" i="13"/>
  <c r="F7419" i="13"/>
  <c r="I7418" i="13"/>
  <c r="H7418" i="13"/>
  <c r="G7418" i="13"/>
  <c r="F7418" i="13"/>
  <c r="I7417" i="13"/>
  <c r="H7417" i="13"/>
  <c r="G7417" i="13"/>
  <c r="F7417" i="13"/>
  <c r="I7416" i="13"/>
  <c r="H7416" i="13"/>
  <c r="G7416" i="13"/>
  <c r="F7416" i="13"/>
  <c r="I7415" i="13"/>
  <c r="H7415" i="13"/>
  <c r="G7415" i="13"/>
  <c r="F7415" i="13"/>
  <c r="I7414" i="13"/>
  <c r="H7414" i="13"/>
  <c r="G7414" i="13"/>
  <c r="F7414" i="13"/>
  <c r="I7413" i="13"/>
  <c r="H7413" i="13"/>
  <c r="G7413" i="13"/>
  <c r="F7413" i="13"/>
  <c r="I7412" i="13"/>
  <c r="H7412" i="13"/>
  <c r="G7412" i="13"/>
  <c r="F7412" i="13"/>
  <c r="I7411" i="13"/>
  <c r="H7411" i="13"/>
  <c r="G7411" i="13"/>
  <c r="F7411" i="13"/>
  <c r="I7410" i="13"/>
  <c r="H7410" i="13"/>
  <c r="G7410" i="13"/>
  <c r="F7410" i="13"/>
  <c r="I7409" i="13"/>
  <c r="H7409" i="13"/>
  <c r="G7409" i="13"/>
  <c r="F7409" i="13"/>
  <c r="I7408" i="13"/>
  <c r="H7408" i="13"/>
  <c r="G7408" i="13"/>
  <c r="F7408" i="13"/>
  <c r="I7407" i="13"/>
  <c r="H7407" i="13"/>
  <c r="G7407" i="13"/>
  <c r="F7407" i="13"/>
  <c r="I7406" i="13"/>
  <c r="H7406" i="13"/>
  <c r="G7406" i="13"/>
  <c r="F7406" i="13"/>
  <c r="I7405" i="13"/>
  <c r="H7405" i="13"/>
  <c r="G7405" i="13"/>
  <c r="F7405" i="13"/>
  <c r="I7404" i="13"/>
  <c r="H7404" i="13"/>
  <c r="G7404" i="13"/>
  <c r="F7404" i="13"/>
  <c r="I7403" i="13"/>
  <c r="H7403" i="13"/>
  <c r="G7403" i="13"/>
  <c r="F7403" i="13"/>
  <c r="I7402" i="13"/>
  <c r="H7402" i="13"/>
  <c r="G7402" i="13"/>
  <c r="F7402" i="13"/>
  <c r="I7401" i="13"/>
  <c r="H7401" i="13"/>
  <c r="G7401" i="13"/>
  <c r="F7401" i="13"/>
  <c r="I7400" i="13"/>
  <c r="H7400" i="13"/>
  <c r="G7400" i="13"/>
  <c r="F7400" i="13"/>
  <c r="I7399" i="13"/>
  <c r="H7399" i="13"/>
  <c r="G7399" i="13"/>
  <c r="F7399" i="13"/>
  <c r="I7398" i="13"/>
  <c r="H7398" i="13"/>
  <c r="G7398" i="13"/>
  <c r="F7398" i="13"/>
  <c r="I7397" i="13"/>
  <c r="H7397" i="13"/>
  <c r="G7397" i="13"/>
  <c r="F7397" i="13"/>
  <c r="I7396" i="13"/>
  <c r="H7396" i="13"/>
  <c r="G7396" i="13"/>
  <c r="F7396" i="13"/>
  <c r="I7395" i="13"/>
  <c r="H7395" i="13"/>
  <c r="G7395" i="13"/>
  <c r="F7395" i="13"/>
  <c r="I7394" i="13"/>
  <c r="H7394" i="13"/>
  <c r="G7394" i="13"/>
  <c r="F7394" i="13"/>
  <c r="I7393" i="13"/>
  <c r="H7393" i="13"/>
  <c r="G7393" i="13"/>
  <c r="F7393" i="13"/>
  <c r="I7392" i="13"/>
  <c r="H7392" i="13"/>
  <c r="G7392" i="13"/>
  <c r="F7392" i="13"/>
  <c r="I7391" i="13"/>
  <c r="H7391" i="13"/>
  <c r="G7391" i="13"/>
  <c r="F7391" i="13"/>
  <c r="I7390" i="13"/>
  <c r="H7390" i="13"/>
  <c r="G7390" i="13"/>
  <c r="F7390" i="13"/>
  <c r="I7389" i="13"/>
  <c r="H7389" i="13"/>
  <c r="G7389" i="13"/>
  <c r="F7389" i="13"/>
  <c r="I7388" i="13"/>
  <c r="H7388" i="13"/>
  <c r="G7388" i="13"/>
  <c r="F7388" i="13"/>
  <c r="I7387" i="13"/>
  <c r="H7387" i="13"/>
  <c r="G7387" i="13"/>
  <c r="F7387" i="13"/>
  <c r="I7386" i="13"/>
  <c r="H7386" i="13"/>
  <c r="G7386" i="13"/>
  <c r="F7386" i="13"/>
  <c r="I7385" i="13"/>
  <c r="H7385" i="13"/>
  <c r="G7385" i="13"/>
  <c r="F7385" i="13"/>
  <c r="I7384" i="13"/>
  <c r="H7384" i="13"/>
  <c r="G7384" i="13"/>
  <c r="F7384" i="13"/>
  <c r="I7383" i="13"/>
  <c r="H7383" i="13"/>
  <c r="G7383" i="13"/>
  <c r="F7383" i="13"/>
  <c r="I7382" i="13"/>
  <c r="H7382" i="13"/>
  <c r="G7382" i="13"/>
  <c r="F7382" i="13"/>
  <c r="I7381" i="13"/>
  <c r="H7381" i="13"/>
  <c r="G7381" i="13"/>
  <c r="F7381" i="13"/>
  <c r="I7380" i="13"/>
  <c r="H7380" i="13"/>
  <c r="G7380" i="13"/>
  <c r="F7380" i="13"/>
  <c r="I7379" i="13"/>
  <c r="H7379" i="13"/>
  <c r="G7379" i="13"/>
  <c r="F7379" i="13"/>
  <c r="I7378" i="13"/>
  <c r="H7378" i="13"/>
  <c r="G7378" i="13"/>
  <c r="F7378" i="13"/>
  <c r="I7377" i="13"/>
  <c r="H7377" i="13"/>
  <c r="G7377" i="13"/>
  <c r="F7377" i="13"/>
  <c r="I7376" i="13"/>
  <c r="H7376" i="13"/>
  <c r="G7376" i="13"/>
  <c r="F7376" i="13"/>
  <c r="I7375" i="13"/>
  <c r="H7375" i="13"/>
  <c r="G7375" i="13"/>
  <c r="F7375" i="13"/>
  <c r="I7374" i="13"/>
  <c r="H7374" i="13"/>
  <c r="G7374" i="13"/>
  <c r="F7374" i="13"/>
  <c r="I7373" i="13"/>
  <c r="H7373" i="13"/>
  <c r="G7373" i="13"/>
  <c r="F7373" i="13"/>
  <c r="I7372" i="13"/>
  <c r="H7372" i="13"/>
  <c r="G7372" i="13"/>
  <c r="F7372" i="13"/>
  <c r="I7371" i="13"/>
  <c r="H7371" i="13"/>
  <c r="G7371" i="13"/>
  <c r="F7371" i="13"/>
  <c r="I7370" i="13"/>
  <c r="H7370" i="13"/>
  <c r="G7370" i="13"/>
  <c r="F7370" i="13"/>
  <c r="I7369" i="13"/>
  <c r="H7369" i="13"/>
  <c r="G7369" i="13"/>
  <c r="F7369" i="13"/>
  <c r="I7368" i="13"/>
  <c r="H7368" i="13"/>
  <c r="G7368" i="13"/>
  <c r="F7368" i="13"/>
  <c r="I7367" i="13"/>
  <c r="H7367" i="13"/>
  <c r="G7367" i="13"/>
  <c r="F7367" i="13"/>
  <c r="I7366" i="13"/>
  <c r="H7366" i="13"/>
  <c r="G7366" i="13"/>
  <c r="F7366" i="13"/>
  <c r="I7365" i="13"/>
  <c r="H7365" i="13"/>
  <c r="G7365" i="13"/>
  <c r="F7365" i="13"/>
  <c r="I7364" i="13"/>
  <c r="H7364" i="13"/>
  <c r="G7364" i="13"/>
  <c r="F7364" i="13"/>
  <c r="I7363" i="13"/>
  <c r="H7363" i="13"/>
  <c r="G7363" i="13"/>
  <c r="F7363" i="13"/>
  <c r="I7362" i="13"/>
  <c r="H7362" i="13"/>
  <c r="G7362" i="13"/>
  <c r="F7362" i="13"/>
  <c r="I7361" i="13"/>
  <c r="H7361" i="13"/>
  <c r="G7361" i="13"/>
  <c r="F7361" i="13"/>
  <c r="I7360" i="13"/>
  <c r="H7360" i="13"/>
  <c r="G7360" i="13"/>
  <c r="F7360" i="13"/>
  <c r="I7359" i="13"/>
  <c r="H7359" i="13"/>
  <c r="G7359" i="13"/>
  <c r="F7359" i="13"/>
  <c r="I7358" i="13"/>
  <c r="H7358" i="13"/>
  <c r="G7358" i="13"/>
  <c r="F7358" i="13"/>
  <c r="I7357" i="13"/>
  <c r="H7357" i="13"/>
  <c r="G7357" i="13"/>
  <c r="F7357" i="13"/>
  <c r="I7356" i="13"/>
  <c r="H7356" i="13"/>
  <c r="G7356" i="13"/>
  <c r="F7356" i="13"/>
  <c r="I7355" i="13"/>
  <c r="H7355" i="13"/>
  <c r="G7355" i="13"/>
  <c r="F7355" i="13"/>
  <c r="I7354" i="13"/>
  <c r="H7354" i="13"/>
  <c r="G7354" i="13"/>
  <c r="F7354" i="13"/>
  <c r="I7353" i="13"/>
  <c r="H7353" i="13"/>
  <c r="G7353" i="13"/>
  <c r="F7353" i="13"/>
  <c r="I7352" i="13"/>
  <c r="H7352" i="13"/>
  <c r="G7352" i="13"/>
  <c r="F7352" i="13"/>
  <c r="I7351" i="13"/>
  <c r="H7351" i="13"/>
  <c r="G7351" i="13"/>
  <c r="F7351" i="13"/>
  <c r="I7350" i="13"/>
  <c r="H7350" i="13"/>
  <c r="G7350" i="13"/>
  <c r="F7350" i="13"/>
  <c r="I7349" i="13"/>
  <c r="H7349" i="13"/>
  <c r="G7349" i="13"/>
  <c r="F7349" i="13"/>
  <c r="I7348" i="13"/>
  <c r="H7348" i="13"/>
  <c r="G7348" i="13"/>
  <c r="F7348" i="13"/>
  <c r="I7347" i="13"/>
  <c r="H7347" i="13"/>
  <c r="G7347" i="13"/>
  <c r="F7347" i="13"/>
  <c r="I7346" i="13"/>
  <c r="H7346" i="13"/>
  <c r="G7346" i="13"/>
  <c r="F7346" i="13"/>
  <c r="I7345" i="13"/>
  <c r="H7345" i="13"/>
  <c r="G7345" i="13"/>
  <c r="F7345" i="13"/>
  <c r="I7344" i="13"/>
  <c r="H7344" i="13"/>
  <c r="G7344" i="13"/>
  <c r="F7344" i="13"/>
  <c r="I7343" i="13"/>
  <c r="H7343" i="13"/>
  <c r="G7343" i="13"/>
  <c r="F7343" i="13"/>
  <c r="I7342" i="13"/>
  <c r="H7342" i="13"/>
  <c r="G7342" i="13"/>
  <c r="F7342" i="13"/>
  <c r="I7341" i="13"/>
  <c r="H7341" i="13"/>
  <c r="G7341" i="13"/>
  <c r="F7341" i="13"/>
  <c r="I7340" i="13"/>
  <c r="H7340" i="13"/>
  <c r="G7340" i="13"/>
  <c r="F7340" i="13"/>
  <c r="I7339" i="13"/>
  <c r="H7339" i="13"/>
  <c r="G7339" i="13"/>
  <c r="F7339" i="13"/>
  <c r="I7338" i="13"/>
  <c r="H7338" i="13"/>
  <c r="G7338" i="13"/>
  <c r="F7338" i="13"/>
  <c r="I7337" i="13"/>
  <c r="H7337" i="13"/>
  <c r="G7337" i="13"/>
  <c r="F7337" i="13"/>
  <c r="I7336" i="13"/>
  <c r="H7336" i="13"/>
  <c r="G7336" i="13"/>
  <c r="F7336" i="13"/>
  <c r="I7335" i="13"/>
  <c r="H7335" i="13"/>
  <c r="G7335" i="13"/>
  <c r="F7335" i="13"/>
  <c r="I7334" i="13"/>
  <c r="H7334" i="13"/>
  <c r="G7334" i="13"/>
  <c r="F7334" i="13"/>
  <c r="I7333" i="13"/>
  <c r="H7333" i="13"/>
  <c r="G7333" i="13"/>
  <c r="F7333" i="13"/>
  <c r="I7332" i="13"/>
  <c r="H7332" i="13"/>
  <c r="G7332" i="13"/>
  <c r="F7332" i="13"/>
  <c r="I7331" i="13"/>
  <c r="H7331" i="13"/>
  <c r="G7331" i="13"/>
  <c r="F7331" i="13"/>
  <c r="I7330" i="13"/>
  <c r="H7330" i="13"/>
  <c r="G7330" i="13"/>
  <c r="F7330" i="13"/>
  <c r="I7329" i="13"/>
  <c r="H7329" i="13"/>
  <c r="G7329" i="13"/>
  <c r="F7329" i="13"/>
  <c r="I7328" i="13"/>
  <c r="H7328" i="13"/>
  <c r="G7328" i="13"/>
  <c r="F7328" i="13"/>
  <c r="I7327" i="13"/>
  <c r="H7327" i="13"/>
  <c r="G7327" i="13"/>
  <c r="F7327" i="13"/>
  <c r="I7326" i="13"/>
  <c r="H7326" i="13"/>
  <c r="G7326" i="13"/>
  <c r="F7326" i="13"/>
  <c r="I7325" i="13"/>
  <c r="H7325" i="13"/>
  <c r="G7325" i="13"/>
  <c r="F7325" i="13"/>
  <c r="I7324" i="13"/>
  <c r="H7324" i="13"/>
  <c r="G7324" i="13"/>
  <c r="F7324" i="13"/>
  <c r="I7323" i="13"/>
  <c r="H7323" i="13"/>
  <c r="G7323" i="13"/>
  <c r="F7323" i="13"/>
  <c r="I7322" i="13"/>
  <c r="H7322" i="13"/>
  <c r="G7322" i="13"/>
  <c r="F7322" i="13"/>
  <c r="I7321" i="13"/>
  <c r="H7321" i="13"/>
  <c r="G7321" i="13"/>
  <c r="F7321" i="13"/>
  <c r="I7320" i="13"/>
  <c r="H7320" i="13"/>
  <c r="G7320" i="13"/>
  <c r="F7320" i="13"/>
  <c r="I7319" i="13"/>
  <c r="H7319" i="13"/>
  <c r="G7319" i="13"/>
  <c r="F7319" i="13"/>
  <c r="I7318" i="13"/>
  <c r="H7318" i="13"/>
  <c r="G7318" i="13"/>
  <c r="F7318" i="13"/>
  <c r="I7317" i="13"/>
  <c r="H7317" i="13"/>
  <c r="G7317" i="13"/>
  <c r="F7317" i="13"/>
  <c r="I7316" i="13"/>
  <c r="H7316" i="13"/>
  <c r="G7316" i="13"/>
  <c r="F7316" i="13"/>
  <c r="I7315" i="13"/>
  <c r="H7315" i="13"/>
  <c r="G7315" i="13"/>
  <c r="F7315" i="13"/>
  <c r="I7314" i="13"/>
  <c r="H7314" i="13"/>
  <c r="G7314" i="13"/>
  <c r="F7314" i="13"/>
  <c r="I7313" i="13"/>
  <c r="H7313" i="13"/>
  <c r="G7313" i="13"/>
  <c r="F7313" i="13"/>
  <c r="I7312" i="13"/>
  <c r="H7312" i="13"/>
  <c r="G7312" i="13"/>
  <c r="F7312" i="13"/>
  <c r="I7311" i="13"/>
  <c r="H7311" i="13"/>
  <c r="G7311" i="13"/>
  <c r="F7311" i="13"/>
  <c r="I7310" i="13"/>
  <c r="H7310" i="13"/>
  <c r="G7310" i="13"/>
  <c r="F7310" i="13"/>
  <c r="I7309" i="13"/>
  <c r="H7309" i="13"/>
  <c r="G7309" i="13"/>
  <c r="F7309" i="13"/>
  <c r="I7308" i="13"/>
  <c r="H7308" i="13"/>
  <c r="G7308" i="13"/>
  <c r="F7308" i="13"/>
  <c r="I7307" i="13"/>
  <c r="H7307" i="13"/>
  <c r="G7307" i="13"/>
  <c r="F7307" i="13"/>
  <c r="I7306" i="13"/>
  <c r="H7306" i="13"/>
  <c r="G7306" i="13"/>
  <c r="F7306" i="13"/>
  <c r="I7305" i="13"/>
  <c r="H7305" i="13"/>
  <c r="G7305" i="13"/>
  <c r="F7305" i="13"/>
  <c r="I7304" i="13"/>
  <c r="H7304" i="13"/>
  <c r="G7304" i="13"/>
  <c r="F7304" i="13"/>
  <c r="I7303" i="13"/>
  <c r="H7303" i="13"/>
  <c r="G7303" i="13"/>
  <c r="F7303" i="13"/>
  <c r="I7302" i="13"/>
  <c r="H7302" i="13"/>
  <c r="G7302" i="13"/>
  <c r="F7302" i="13"/>
  <c r="I7301" i="13"/>
  <c r="H7301" i="13"/>
  <c r="G7301" i="13"/>
  <c r="F7301" i="13"/>
  <c r="I7300" i="13"/>
  <c r="H7300" i="13"/>
  <c r="G7300" i="13"/>
  <c r="F7300" i="13"/>
  <c r="I7299" i="13"/>
  <c r="H7299" i="13"/>
  <c r="G7299" i="13"/>
  <c r="F7299" i="13"/>
  <c r="I7298" i="13"/>
  <c r="H7298" i="13"/>
  <c r="G7298" i="13"/>
  <c r="F7298" i="13"/>
  <c r="I7297" i="13"/>
  <c r="H7297" i="13"/>
  <c r="G7297" i="13"/>
  <c r="F7297" i="13"/>
  <c r="I7296" i="13"/>
  <c r="H7296" i="13"/>
  <c r="G7296" i="13"/>
  <c r="F7296" i="13"/>
  <c r="I7295" i="13"/>
  <c r="H7295" i="13"/>
  <c r="G7295" i="13"/>
  <c r="F7295" i="13"/>
  <c r="I7294" i="13"/>
  <c r="H7294" i="13"/>
  <c r="G7294" i="13"/>
  <c r="F7294" i="13"/>
  <c r="I7293" i="13"/>
  <c r="H7293" i="13"/>
  <c r="G7293" i="13"/>
  <c r="F7293" i="13"/>
  <c r="I7292" i="13"/>
  <c r="H7292" i="13"/>
  <c r="G7292" i="13"/>
  <c r="F7292" i="13"/>
  <c r="I7291" i="13"/>
  <c r="H7291" i="13"/>
  <c r="G7291" i="13"/>
  <c r="F7291" i="13"/>
  <c r="I7290" i="13"/>
  <c r="H7290" i="13"/>
  <c r="G7290" i="13"/>
  <c r="F7290" i="13"/>
  <c r="I7289" i="13"/>
  <c r="H7289" i="13"/>
  <c r="G7289" i="13"/>
  <c r="F7289" i="13"/>
  <c r="I7288" i="13"/>
  <c r="H7288" i="13"/>
  <c r="G7288" i="13"/>
  <c r="F7288" i="13"/>
  <c r="I7287" i="13"/>
  <c r="H7287" i="13"/>
  <c r="G7287" i="13"/>
  <c r="F7287" i="13"/>
  <c r="I7286" i="13"/>
  <c r="H7286" i="13"/>
  <c r="G7286" i="13"/>
  <c r="F7286" i="13"/>
  <c r="I7285" i="13"/>
  <c r="H7285" i="13"/>
  <c r="G7285" i="13"/>
  <c r="F7285" i="13"/>
  <c r="I7284" i="13"/>
  <c r="H7284" i="13"/>
  <c r="G7284" i="13"/>
  <c r="F7284" i="13"/>
  <c r="I7283" i="13"/>
  <c r="H7283" i="13"/>
  <c r="G7283" i="13"/>
  <c r="F7283" i="13"/>
  <c r="I7282" i="13"/>
  <c r="H7282" i="13"/>
  <c r="G7282" i="13"/>
  <c r="F7282" i="13"/>
  <c r="I7281" i="13"/>
  <c r="H7281" i="13"/>
  <c r="G7281" i="13"/>
  <c r="F7281" i="13"/>
  <c r="I7280" i="13"/>
  <c r="H7280" i="13"/>
  <c r="G7280" i="13"/>
  <c r="F7280" i="13"/>
  <c r="I7279" i="13"/>
  <c r="H7279" i="13"/>
  <c r="G7279" i="13"/>
  <c r="F7279" i="13"/>
  <c r="I7278" i="13"/>
  <c r="H7278" i="13"/>
  <c r="G7278" i="13"/>
  <c r="F7278" i="13"/>
  <c r="I7277" i="13"/>
  <c r="H7277" i="13"/>
  <c r="G7277" i="13"/>
  <c r="F7277" i="13"/>
  <c r="I7276" i="13"/>
  <c r="H7276" i="13"/>
  <c r="G7276" i="13"/>
  <c r="F7276" i="13"/>
  <c r="I7275" i="13"/>
  <c r="H7275" i="13"/>
  <c r="G7275" i="13"/>
  <c r="F7275" i="13"/>
  <c r="I7274" i="13"/>
  <c r="H7274" i="13"/>
  <c r="G7274" i="13"/>
  <c r="F7274" i="13"/>
  <c r="I7273" i="13"/>
  <c r="H7273" i="13"/>
  <c r="G7273" i="13"/>
  <c r="F7273" i="13"/>
  <c r="I7272" i="13"/>
  <c r="H7272" i="13"/>
  <c r="G7272" i="13"/>
  <c r="F7272" i="13"/>
  <c r="I7271" i="13"/>
  <c r="H7271" i="13"/>
  <c r="G7271" i="13"/>
  <c r="F7271" i="13"/>
  <c r="I7270" i="13"/>
  <c r="H7270" i="13"/>
  <c r="G7270" i="13"/>
  <c r="F7270" i="13"/>
  <c r="I7269" i="13"/>
  <c r="H7269" i="13"/>
  <c r="G7269" i="13"/>
  <c r="F7269" i="13"/>
  <c r="I7268" i="13"/>
  <c r="H7268" i="13"/>
  <c r="G7268" i="13"/>
  <c r="F7268" i="13"/>
  <c r="I7267" i="13"/>
  <c r="H7267" i="13"/>
  <c r="G7267" i="13"/>
  <c r="F7267" i="13"/>
  <c r="I7266" i="13"/>
  <c r="H7266" i="13"/>
  <c r="G7266" i="13"/>
  <c r="F7266" i="13"/>
  <c r="I7265" i="13"/>
  <c r="H7265" i="13"/>
  <c r="G7265" i="13"/>
  <c r="F7265" i="13"/>
  <c r="I7264" i="13"/>
  <c r="H7264" i="13"/>
  <c r="G7264" i="13"/>
  <c r="F7264" i="13"/>
  <c r="I7263" i="13"/>
  <c r="H7263" i="13"/>
  <c r="G7263" i="13"/>
  <c r="F7263" i="13"/>
  <c r="I7262" i="13"/>
  <c r="H7262" i="13"/>
  <c r="G7262" i="13"/>
  <c r="F7262" i="13"/>
  <c r="I7261" i="13"/>
  <c r="H7261" i="13"/>
  <c r="G7261" i="13"/>
  <c r="F7261" i="13"/>
  <c r="I7260" i="13"/>
  <c r="H7260" i="13"/>
  <c r="G7260" i="13"/>
  <c r="F7260" i="13"/>
  <c r="I7259" i="13"/>
  <c r="H7259" i="13"/>
  <c r="G7259" i="13"/>
  <c r="F7259" i="13"/>
  <c r="I7258" i="13"/>
  <c r="H7258" i="13"/>
  <c r="G7258" i="13"/>
  <c r="F7258" i="13"/>
  <c r="I7257" i="13"/>
  <c r="H7257" i="13"/>
  <c r="G7257" i="13"/>
  <c r="F7257" i="13"/>
  <c r="I7256" i="13"/>
  <c r="H7256" i="13"/>
  <c r="G7256" i="13"/>
  <c r="F7256" i="13"/>
  <c r="I7255" i="13"/>
  <c r="H7255" i="13"/>
  <c r="G7255" i="13"/>
  <c r="F7255" i="13"/>
  <c r="I7254" i="13"/>
  <c r="H7254" i="13"/>
  <c r="G7254" i="13"/>
  <c r="F7254" i="13"/>
  <c r="I7253" i="13"/>
  <c r="H7253" i="13"/>
  <c r="G7253" i="13"/>
  <c r="F7253" i="13"/>
  <c r="I7252" i="13"/>
  <c r="H7252" i="13"/>
  <c r="G7252" i="13"/>
  <c r="F7252" i="13"/>
  <c r="I7251" i="13"/>
  <c r="H7251" i="13"/>
  <c r="G7251" i="13"/>
  <c r="F7251" i="13"/>
  <c r="I7250" i="13"/>
  <c r="H7250" i="13"/>
  <c r="G7250" i="13"/>
  <c r="F7250" i="13"/>
  <c r="I7249" i="13"/>
  <c r="H7249" i="13"/>
  <c r="G7249" i="13"/>
  <c r="F7249" i="13"/>
  <c r="I7248" i="13"/>
  <c r="H7248" i="13"/>
  <c r="G7248" i="13"/>
  <c r="F7248" i="13"/>
  <c r="I7247" i="13"/>
  <c r="H7247" i="13"/>
  <c r="G7247" i="13"/>
  <c r="F7247" i="13"/>
  <c r="I7246" i="13"/>
  <c r="H7246" i="13"/>
  <c r="G7246" i="13"/>
  <c r="F7246" i="13"/>
  <c r="I7245" i="13"/>
  <c r="H7245" i="13"/>
  <c r="G7245" i="13"/>
  <c r="F7245" i="13"/>
  <c r="I7244" i="13"/>
  <c r="H7244" i="13"/>
  <c r="G7244" i="13"/>
  <c r="F7244" i="13"/>
  <c r="I7243" i="13"/>
  <c r="H7243" i="13"/>
  <c r="G7243" i="13"/>
  <c r="F7243" i="13"/>
  <c r="I7242" i="13"/>
  <c r="H7242" i="13"/>
  <c r="G7242" i="13"/>
  <c r="F7242" i="13"/>
  <c r="I7241" i="13"/>
  <c r="H7241" i="13"/>
  <c r="G7241" i="13"/>
  <c r="F7241" i="13"/>
  <c r="I7240" i="13"/>
  <c r="H7240" i="13"/>
  <c r="G7240" i="13"/>
  <c r="F7240" i="13"/>
  <c r="I7239" i="13"/>
  <c r="H7239" i="13"/>
  <c r="G7239" i="13"/>
  <c r="F7239" i="13"/>
  <c r="I7238" i="13"/>
  <c r="H7238" i="13"/>
  <c r="G7238" i="13"/>
  <c r="F7238" i="13"/>
  <c r="I7237" i="13"/>
  <c r="H7237" i="13"/>
  <c r="G7237" i="13"/>
  <c r="F7237" i="13"/>
  <c r="I7236" i="13"/>
  <c r="H7236" i="13"/>
  <c r="G7236" i="13"/>
  <c r="F7236" i="13"/>
  <c r="I7235" i="13"/>
  <c r="H7235" i="13"/>
  <c r="G7235" i="13"/>
  <c r="F7235" i="13"/>
  <c r="I7234" i="13"/>
  <c r="H7234" i="13"/>
  <c r="G7234" i="13"/>
  <c r="F7234" i="13"/>
  <c r="I7233" i="13"/>
  <c r="H7233" i="13"/>
  <c r="G7233" i="13"/>
  <c r="F7233" i="13"/>
  <c r="I7232" i="13"/>
  <c r="H7232" i="13"/>
  <c r="G7232" i="13"/>
  <c r="F7232" i="13"/>
  <c r="I7231" i="13"/>
  <c r="H7231" i="13"/>
  <c r="G7231" i="13"/>
  <c r="F7231" i="13"/>
  <c r="I7230" i="13"/>
  <c r="H7230" i="13"/>
  <c r="G7230" i="13"/>
  <c r="F7230" i="13"/>
  <c r="I7229" i="13"/>
  <c r="H7229" i="13"/>
  <c r="G7229" i="13"/>
  <c r="F7229" i="13"/>
  <c r="I7228" i="13"/>
  <c r="H7228" i="13"/>
  <c r="G7228" i="13"/>
  <c r="F7228" i="13"/>
  <c r="I7227" i="13"/>
  <c r="H7227" i="13"/>
  <c r="G7227" i="13"/>
  <c r="F7227" i="13"/>
  <c r="I7226" i="13"/>
  <c r="H7226" i="13"/>
  <c r="G7226" i="13"/>
  <c r="F7226" i="13"/>
  <c r="I7225" i="13"/>
  <c r="H7225" i="13"/>
  <c r="G7225" i="13"/>
  <c r="F7225" i="13"/>
  <c r="I7224" i="13"/>
  <c r="H7224" i="13"/>
  <c r="G7224" i="13"/>
  <c r="F7224" i="13"/>
  <c r="I7223" i="13"/>
  <c r="H7223" i="13"/>
  <c r="G7223" i="13"/>
  <c r="F7223" i="13"/>
  <c r="I7222" i="13"/>
  <c r="H7222" i="13"/>
  <c r="G7222" i="13"/>
  <c r="F7222" i="13"/>
  <c r="I7221" i="13"/>
  <c r="H7221" i="13"/>
  <c r="G7221" i="13"/>
  <c r="F7221" i="13"/>
  <c r="I7220" i="13"/>
  <c r="H7220" i="13"/>
  <c r="G7220" i="13"/>
  <c r="F7220" i="13"/>
  <c r="I7219" i="13"/>
  <c r="H7219" i="13"/>
  <c r="G7219" i="13"/>
  <c r="F7219" i="13"/>
  <c r="I7218" i="13"/>
  <c r="H7218" i="13"/>
  <c r="G7218" i="13"/>
  <c r="F7218" i="13"/>
  <c r="I7217" i="13"/>
  <c r="H7217" i="13"/>
  <c r="G7217" i="13"/>
  <c r="F7217" i="13"/>
  <c r="I7216" i="13"/>
  <c r="H7216" i="13"/>
  <c r="G7216" i="13"/>
  <c r="F7216" i="13"/>
  <c r="I7215" i="13"/>
  <c r="H7215" i="13"/>
  <c r="G7215" i="13"/>
  <c r="F7215" i="13"/>
  <c r="I7214" i="13"/>
  <c r="H7214" i="13"/>
  <c r="G7214" i="13"/>
  <c r="F7214" i="13"/>
  <c r="I7213" i="13"/>
  <c r="H7213" i="13"/>
  <c r="G7213" i="13"/>
  <c r="F7213" i="13"/>
  <c r="I7212" i="13"/>
  <c r="H7212" i="13"/>
  <c r="G7212" i="13"/>
  <c r="F7212" i="13"/>
  <c r="I7211" i="13"/>
  <c r="H7211" i="13"/>
  <c r="G7211" i="13"/>
  <c r="F7211" i="13"/>
  <c r="I7210" i="13"/>
  <c r="H7210" i="13"/>
  <c r="G7210" i="13"/>
  <c r="F7210" i="13"/>
  <c r="I7209" i="13"/>
  <c r="H7209" i="13"/>
  <c r="G7209" i="13"/>
  <c r="F7209" i="13"/>
  <c r="I7208" i="13"/>
  <c r="H7208" i="13"/>
  <c r="G7208" i="13"/>
  <c r="F7208" i="13"/>
  <c r="I7207" i="13"/>
  <c r="H7207" i="13"/>
  <c r="G7207" i="13"/>
  <c r="F7207" i="13"/>
  <c r="I7206" i="13"/>
  <c r="H7206" i="13"/>
  <c r="G7206" i="13"/>
  <c r="F7206" i="13"/>
  <c r="I7205" i="13"/>
  <c r="H7205" i="13"/>
  <c r="G7205" i="13"/>
  <c r="F7205" i="13"/>
  <c r="I7204" i="13"/>
  <c r="H7204" i="13"/>
  <c r="G7204" i="13"/>
  <c r="F7204" i="13"/>
  <c r="I7203" i="13"/>
  <c r="H7203" i="13"/>
  <c r="G7203" i="13"/>
  <c r="F7203" i="13"/>
  <c r="I7202" i="13"/>
  <c r="H7202" i="13"/>
  <c r="G7202" i="13"/>
  <c r="F7202" i="13"/>
  <c r="I7201" i="13"/>
  <c r="H7201" i="13"/>
  <c r="G7201" i="13"/>
  <c r="F7201" i="13"/>
  <c r="I7200" i="13"/>
  <c r="H7200" i="13"/>
  <c r="G7200" i="13"/>
  <c r="F7200" i="13"/>
  <c r="I7199" i="13"/>
  <c r="H7199" i="13"/>
  <c r="G7199" i="13"/>
  <c r="F7199" i="13"/>
  <c r="I7198" i="13"/>
  <c r="H7198" i="13"/>
  <c r="G7198" i="13"/>
  <c r="F7198" i="13"/>
  <c r="I7197" i="13"/>
  <c r="H7197" i="13"/>
  <c r="G7197" i="13"/>
  <c r="F7197" i="13"/>
  <c r="I7196" i="13"/>
  <c r="H7196" i="13"/>
  <c r="G7196" i="13"/>
  <c r="F7196" i="13"/>
  <c r="I7195" i="13"/>
  <c r="H7195" i="13"/>
  <c r="G7195" i="13"/>
  <c r="F7195" i="13"/>
  <c r="I7194" i="13"/>
  <c r="H7194" i="13"/>
  <c r="G7194" i="13"/>
  <c r="F7194" i="13"/>
  <c r="I7193" i="13"/>
  <c r="H7193" i="13"/>
  <c r="G7193" i="13"/>
  <c r="F7193" i="13"/>
  <c r="I7192" i="13"/>
  <c r="H7192" i="13"/>
  <c r="G7192" i="13"/>
  <c r="F7192" i="13"/>
  <c r="I7191" i="13"/>
  <c r="H7191" i="13"/>
  <c r="G7191" i="13"/>
  <c r="F7191" i="13"/>
  <c r="I7190" i="13"/>
  <c r="H7190" i="13"/>
  <c r="G7190" i="13"/>
  <c r="F7190" i="13"/>
  <c r="I7189" i="13"/>
  <c r="H7189" i="13"/>
  <c r="G7189" i="13"/>
  <c r="F7189" i="13"/>
  <c r="I7188" i="13"/>
  <c r="H7188" i="13"/>
  <c r="G7188" i="13"/>
  <c r="F7188" i="13"/>
  <c r="I7187" i="13"/>
  <c r="H7187" i="13"/>
  <c r="G7187" i="13"/>
  <c r="F7187" i="13"/>
  <c r="I7186" i="13"/>
  <c r="H7186" i="13"/>
  <c r="G7186" i="13"/>
  <c r="F7186" i="13"/>
  <c r="I7185" i="13"/>
  <c r="H7185" i="13"/>
  <c r="G7185" i="13"/>
  <c r="F7185" i="13"/>
  <c r="I7184" i="13"/>
  <c r="H7184" i="13"/>
  <c r="G7184" i="13"/>
  <c r="F7184" i="13"/>
  <c r="I7183" i="13"/>
  <c r="H7183" i="13"/>
  <c r="G7183" i="13"/>
  <c r="F7183" i="13"/>
  <c r="I7182" i="13"/>
  <c r="H7182" i="13"/>
  <c r="G7182" i="13"/>
  <c r="F7182" i="13"/>
  <c r="I7181" i="13"/>
  <c r="H7181" i="13"/>
  <c r="G7181" i="13"/>
  <c r="F7181" i="13"/>
  <c r="I7180" i="13"/>
  <c r="H7180" i="13"/>
  <c r="G7180" i="13"/>
  <c r="F7180" i="13"/>
  <c r="I7179" i="13"/>
  <c r="H7179" i="13"/>
  <c r="G7179" i="13"/>
  <c r="F7179" i="13"/>
  <c r="I7178" i="13"/>
  <c r="H7178" i="13"/>
  <c r="G7178" i="13"/>
  <c r="F7178" i="13"/>
  <c r="I7177" i="13"/>
  <c r="H7177" i="13"/>
  <c r="G7177" i="13"/>
  <c r="F7177" i="13"/>
  <c r="I7176" i="13"/>
  <c r="H7176" i="13"/>
  <c r="G7176" i="13"/>
  <c r="F7176" i="13"/>
  <c r="I7175" i="13"/>
  <c r="H7175" i="13"/>
  <c r="G7175" i="13"/>
  <c r="F7175" i="13"/>
  <c r="I7174" i="13"/>
  <c r="H7174" i="13"/>
  <c r="G7174" i="13"/>
  <c r="F7174" i="13"/>
  <c r="I7173" i="13"/>
  <c r="H7173" i="13"/>
  <c r="G7173" i="13"/>
  <c r="F7173" i="13"/>
  <c r="I7172" i="13"/>
  <c r="H7172" i="13"/>
  <c r="G7172" i="13"/>
  <c r="F7172" i="13"/>
  <c r="I7171" i="13"/>
  <c r="H7171" i="13"/>
  <c r="G7171" i="13"/>
  <c r="F7171" i="13"/>
  <c r="I7170" i="13"/>
  <c r="H7170" i="13"/>
  <c r="G7170" i="13"/>
  <c r="F7170" i="13"/>
  <c r="I7169" i="13"/>
  <c r="H7169" i="13"/>
  <c r="G7169" i="13"/>
  <c r="F7169" i="13"/>
  <c r="I7168" i="13"/>
  <c r="H7168" i="13"/>
  <c r="G7168" i="13"/>
  <c r="F7168" i="13"/>
  <c r="I7167" i="13"/>
  <c r="H7167" i="13"/>
  <c r="G7167" i="13"/>
  <c r="F7167" i="13"/>
  <c r="I7166" i="13"/>
  <c r="H7166" i="13"/>
  <c r="G7166" i="13"/>
  <c r="F7166" i="13"/>
  <c r="I7165" i="13"/>
  <c r="H7165" i="13"/>
  <c r="G7165" i="13"/>
  <c r="F7165" i="13"/>
  <c r="I7164" i="13"/>
  <c r="H7164" i="13"/>
  <c r="G7164" i="13"/>
  <c r="F7164" i="13"/>
  <c r="I7163" i="13"/>
  <c r="H7163" i="13"/>
  <c r="G7163" i="13"/>
  <c r="F7163" i="13"/>
  <c r="I7162" i="13"/>
  <c r="H7162" i="13"/>
  <c r="G7162" i="13"/>
  <c r="F7162" i="13"/>
  <c r="I7161" i="13"/>
  <c r="H7161" i="13"/>
  <c r="G7161" i="13"/>
  <c r="F7161" i="13"/>
  <c r="I7160" i="13"/>
  <c r="H7160" i="13"/>
  <c r="G7160" i="13"/>
  <c r="F7160" i="13"/>
  <c r="I7159" i="13"/>
  <c r="H7159" i="13"/>
  <c r="G7159" i="13"/>
  <c r="F7159" i="13"/>
  <c r="I7158" i="13"/>
  <c r="H7158" i="13"/>
  <c r="G7158" i="13"/>
  <c r="F7158" i="13"/>
  <c r="I7157" i="13"/>
  <c r="H7157" i="13"/>
  <c r="G7157" i="13"/>
  <c r="F7157" i="13"/>
  <c r="I7156" i="13"/>
  <c r="H7156" i="13"/>
  <c r="G7156" i="13"/>
  <c r="F7156" i="13"/>
  <c r="I7155" i="13"/>
  <c r="H7155" i="13"/>
  <c r="G7155" i="13"/>
  <c r="F7155" i="13"/>
  <c r="I7154" i="13"/>
  <c r="H7154" i="13"/>
  <c r="G7154" i="13"/>
  <c r="F7154" i="13"/>
  <c r="I7153" i="13"/>
  <c r="H7153" i="13"/>
  <c r="G7153" i="13"/>
  <c r="F7153" i="13"/>
  <c r="I7152" i="13"/>
  <c r="H7152" i="13"/>
  <c r="G7152" i="13"/>
  <c r="F7152" i="13"/>
  <c r="I7151" i="13"/>
  <c r="H7151" i="13"/>
  <c r="G7151" i="13"/>
  <c r="F7151" i="13"/>
  <c r="I7150" i="13"/>
  <c r="H7150" i="13"/>
  <c r="G7150" i="13"/>
  <c r="F7150" i="13"/>
  <c r="I7149" i="13"/>
  <c r="H7149" i="13"/>
  <c r="G7149" i="13"/>
  <c r="F7149" i="13"/>
  <c r="I7148" i="13"/>
  <c r="H7148" i="13"/>
  <c r="G7148" i="13"/>
  <c r="F7148" i="13"/>
  <c r="I7147" i="13"/>
  <c r="H7147" i="13"/>
  <c r="G7147" i="13"/>
  <c r="F7147" i="13"/>
  <c r="I7146" i="13"/>
  <c r="H7146" i="13"/>
  <c r="G7146" i="13"/>
  <c r="F7146" i="13"/>
  <c r="I7145" i="13"/>
  <c r="H7145" i="13"/>
  <c r="G7145" i="13"/>
  <c r="F7145" i="13"/>
  <c r="I7144" i="13"/>
  <c r="H7144" i="13"/>
  <c r="G7144" i="13"/>
  <c r="F7144" i="13"/>
  <c r="I7143" i="13"/>
  <c r="H7143" i="13"/>
  <c r="G7143" i="13"/>
  <c r="F7143" i="13"/>
  <c r="I7142" i="13"/>
  <c r="H7142" i="13"/>
  <c r="G7142" i="13"/>
  <c r="F7142" i="13"/>
  <c r="I7141" i="13"/>
  <c r="H7141" i="13"/>
  <c r="G7141" i="13"/>
  <c r="F7141" i="13"/>
  <c r="I7140" i="13"/>
  <c r="H7140" i="13"/>
  <c r="G7140" i="13"/>
  <c r="F7140" i="13"/>
  <c r="I7139" i="13"/>
  <c r="H7139" i="13"/>
  <c r="G7139" i="13"/>
  <c r="F7139" i="13"/>
  <c r="I7138" i="13"/>
  <c r="H7138" i="13"/>
  <c r="G7138" i="13"/>
  <c r="F7138" i="13"/>
  <c r="I7137" i="13"/>
  <c r="H7137" i="13"/>
  <c r="G7137" i="13"/>
  <c r="F7137" i="13"/>
  <c r="I7136" i="13"/>
  <c r="H7136" i="13"/>
  <c r="G7136" i="13"/>
  <c r="F7136" i="13"/>
  <c r="I7135" i="13"/>
  <c r="H7135" i="13"/>
  <c r="G7135" i="13"/>
  <c r="F7135" i="13"/>
  <c r="I7134" i="13"/>
  <c r="H7134" i="13"/>
  <c r="G7134" i="13"/>
  <c r="F7134" i="13"/>
  <c r="I7133" i="13"/>
  <c r="H7133" i="13"/>
  <c r="G7133" i="13"/>
  <c r="F7133" i="13"/>
  <c r="I7132" i="13"/>
  <c r="H7132" i="13"/>
  <c r="G7132" i="13"/>
  <c r="F7132" i="13"/>
  <c r="I7131" i="13"/>
  <c r="H7131" i="13"/>
  <c r="G7131" i="13"/>
  <c r="F7131" i="13"/>
  <c r="I7130" i="13"/>
  <c r="H7130" i="13"/>
  <c r="G7130" i="13"/>
  <c r="F7130" i="13"/>
  <c r="I7129" i="13"/>
  <c r="H7129" i="13"/>
  <c r="G7129" i="13"/>
  <c r="F7129" i="13"/>
  <c r="I7128" i="13"/>
  <c r="H7128" i="13"/>
  <c r="G7128" i="13"/>
  <c r="F7128" i="13"/>
  <c r="I7127" i="13"/>
  <c r="H7127" i="13"/>
  <c r="G7127" i="13"/>
  <c r="F7127" i="13"/>
  <c r="I7126" i="13"/>
  <c r="H7126" i="13"/>
  <c r="G7126" i="13"/>
  <c r="F7126" i="13"/>
  <c r="I7125" i="13"/>
  <c r="H7125" i="13"/>
  <c r="G7125" i="13"/>
  <c r="F7125" i="13"/>
  <c r="I7124" i="13"/>
  <c r="H7124" i="13"/>
  <c r="G7124" i="13"/>
  <c r="F7124" i="13"/>
  <c r="I7123" i="13"/>
  <c r="H7123" i="13"/>
  <c r="G7123" i="13"/>
  <c r="F7123" i="13"/>
  <c r="I7122" i="13"/>
  <c r="H7122" i="13"/>
  <c r="G7122" i="13"/>
  <c r="F7122" i="13"/>
  <c r="I7121" i="13"/>
  <c r="H7121" i="13"/>
  <c r="G7121" i="13"/>
  <c r="F7121" i="13"/>
  <c r="I7120" i="13"/>
  <c r="H7120" i="13"/>
  <c r="G7120" i="13"/>
  <c r="F7120" i="13"/>
  <c r="I7119" i="13"/>
  <c r="H7119" i="13"/>
  <c r="G7119" i="13"/>
  <c r="F7119" i="13"/>
  <c r="I7118" i="13"/>
  <c r="H7118" i="13"/>
  <c r="G7118" i="13"/>
  <c r="F7118" i="13"/>
  <c r="I7117" i="13"/>
  <c r="H7117" i="13"/>
  <c r="G7117" i="13"/>
  <c r="F7117" i="13"/>
  <c r="I7116" i="13"/>
  <c r="H7116" i="13"/>
  <c r="G7116" i="13"/>
  <c r="F7116" i="13"/>
  <c r="I7115" i="13"/>
  <c r="H7115" i="13"/>
  <c r="G7115" i="13"/>
  <c r="F7115" i="13"/>
  <c r="I7114" i="13"/>
  <c r="H7114" i="13"/>
  <c r="G7114" i="13"/>
  <c r="F7114" i="13"/>
  <c r="I7113" i="13"/>
  <c r="H7113" i="13"/>
  <c r="G7113" i="13"/>
  <c r="F7113" i="13"/>
  <c r="I7112" i="13"/>
  <c r="H7112" i="13"/>
  <c r="G7112" i="13"/>
  <c r="F7112" i="13"/>
  <c r="I7111" i="13"/>
  <c r="H7111" i="13"/>
  <c r="G7111" i="13"/>
  <c r="F7111" i="13"/>
  <c r="I7110" i="13"/>
  <c r="H7110" i="13"/>
  <c r="G7110" i="13"/>
  <c r="F7110" i="13"/>
  <c r="I7109" i="13"/>
  <c r="H7109" i="13"/>
  <c r="G7109" i="13"/>
  <c r="F7109" i="13"/>
  <c r="I7108" i="13"/>
  <c r="H7108" i="13"/>
  <c r="G7108" i="13"/>
  <c r="F7108" i="13"/>
  <c r="I7107" i="13"/>
  <c r="H7107" i="13"/>
  <c r="G7107" i="13"/>
  <c r="F7107" i="13"/>
  <c r="I7106" i="13"/>
  <c r="H7106" i="13"/>
  <c r="G7106" i="13"/>
  <c r="F7106" i="13"/>
  <c r="I7105" i="13"/>
  <c r="H7105" i="13"/>
  <c r="G7105" i="13"/>
  <c r="F7105" i="13"/>
  <c r="I7104" i="13"/>
  <c r="H7104" i="13"/>
  <c r="G7104" i="13"/>
  <c r="F7104" i="13"/>
  <c r="I7103" i="13"/>
  <c r="H7103" i="13"/>
  <c r="G7103" i="13"/>
  <c r="F7103" i="13"/>
  <c r="I7102" i="13"/>
  <c r="H7102" i="13"/>
  <c r="G7102" i="13"/>
  <c r="F7102" i="13"/>
  <c r="I7101" i="13"/>
  <c r="H7101" i="13"/>
  <c r="G7101" i="13"/>
  <c r="F7101" i="13"/>
  <c r="I7100" i="13"/>
  <c r="H7100" i="13"/>
  <c r="G7100" i="13"/>
  <c r="F7100" i="13"/>
  <c r="I7099" i="13"/>
  <c r="H7099" i="13"/>
  <c r="G7099" i="13"/>
  <c r="F7099" i="13"/>
  <c r="I7098" i="13"/>
  <c r="H7098" i="13"/>
  <c r="G7098" i="13"/>
  <c r="F7098" i="13"/>
  <c r="I7097" i="13"/>
  <c r="H7097" i="13"/>
  <c r="G7097" i="13"/>
  <c r="F7097" i="13"/>
  <c r="I7096" i="13"/>
  <c r="H7096" i="13"/>
  <c r="G7096" i="13"/>
  <c r="F7096" i="13"/>
  <c r="I7095" i="13"/>
  <c r="H7095" i="13"/>
  <c r="G7095" i="13"/>
  <c r="F7095" i="13"/>
  <c r="I7094" i="13"/>
  <c r="H7094" i="13"/>
  <c r="G7094" i="13"/>
  <c r="F7094" i="13"/>
  <c r="I7093" i="13"/>
  <c r="H7093" i="13"/>
  <c r="G7093" i="13"/>
  <c r="F7093" i="13"/>
  <c r="I7092" i="13"/>
  <c r="H7092" i="13"/>
  <c r="G7092" i="13"/>
  <c r="F7092" i="13"/>
  <c r="I7091" i="13"/>
  <c r="H7091" i="13"/>
  <c r="G7091" i="13"/>
  <c r="F7091" i="13"/>
  <c r="I7090" i="13"/>
  <c r="H7090" i="13"/>
  <c r="G7090" i="13"/>
  <c r="F7090" i="13"/>
  <c r="I7089" i="13"/>
  <c r="H7089" i="13"/>
  <c r="G7089" i="13"/>
  <c r="F7089" i="13"/>
  <c r="I7088" i="13"/>
  <c r="H7088" i="13"/>
  <c r="G7088" i="13"/>
  <c r="F7088" i="13"/>
  <c r="I7087" i="13"/>
  <c r="H7087" i="13"/>
  <c r="G7087" i="13"/>
  <c r="F7087" i="13"/>
  <c r="I7086" i="13"/>
  <c r="H7086" i="13"/>
  <c r="G7086" i="13"/>
  <c r="F7086" i="13"/>
  <c r="I7085" i="13"/>
  <c r="H7085" i="13"/>
  <c r="G7085" i="13"/>
  <c r="F7085" i="13"/>
  <c r="I7084" i="13"/>
  <c r="H7084" i="13"/>
  <c r="G7084" i="13"/>
  <c r="F7084" i="13"/>
  <c r="I7083" i="13"/>
  <c r="H7083" i="13"/>
  <c r="G7083" i="13"/>
  <c r="F7083" i="13"/>
  <c r="I7082" i="13"/>
  <c r="H7082" i="13"/>
  <c r="G7082" i="13"/>
  <c r="F7082" i="13"/>
  <c r="I7081" i="13"/>
  <c r="H7081" i="13"/>
  <c r="G7081" i="13"/>
  <c r="F7081" i="13"/>
  <c r="I7080" i="13"/>
  <c r="H7080" i="13"/>
  <c r="G7080" i="13"/>
  <c r="F7080" i="13"/>
  <c r="I7079" i="13"/>
  <c r="H7079" i="13"/>
  <c r="G7079" i="13"/>
  <c r="F7079" i="13"/>
  <c r="I7078" i="13"/>
  <c r="H7078" i="13"/>
  <c r="G7078" i="13"/>
  <c r="F7078" i="13"/>
  <c r="I7077" i="13"/>
  <c r="H7077" i="13"/>
  <c r="G7077" i="13"/>
  <c r="F7077" i="13"/>
  <c r="I7076" i="13"/>
  <c r="H7076" i="13"/>
  <c r="G7076" i="13"/>
  <c r="F7076" i="13"/>
  <c r="I7075" i="13"/>
  <c r="H7075" i="13"/>
  <c r="G7075" i="13"/>
  <c r="F7075" i="13"/>
  <c r="I7074" i="13"/>
  <c r="H7074" i="13"/>
  <c r="G7074" i="13"/>
  <c r="F7074" i="13"/>
  <c r="I7073" i="13"/>
  <c r="H7073" i="13"/>
  <c r="G7073" i="13"/>
  <c r="F7073" i="13"/>
  <c r="I7072" i="13"/>
  <c r="H7072" i="13"/>
  <c r="G7072" i="13"/>
  <c r="F7072" i="13"/>
  <c r="I7071" i="13"/>
  <c r="H7071" i="13"/>
  <c r="G7071" i="13"/>
  <c r="F7071" i="13"/>
  <c r="I7070" i="13"/>
  <c r="H7070" i="13"/>
  <c r="G7070" i="13"/>
  <c r="F7070" i="13"/>
  <c r="I7069" i="13"/>
  <c r="H7069" i="13"/>
  <c r="G7069" i="13"/>
  <c r="F7069" i="13"/>
  <c r="I7068" i="13"/>
  <c r="H7068" i="13"/>
  <c r="G7068" i="13"/>
  <c r="F7068" i="13"/>
  <c r="I7067" i="13"/>
  <c r="H7067" i="13"/>
  <c r="G7067" i="13"/>
  <c r="F7067" i="13"/>
  <c r="I7066" i="13"/>
  <c r="H7066" i="13"/>
  <c r="G7066" i="13"/>
  <c r="F7066" i="13"/>
  <c r="I7065" i="13"/>
  <c r="H7065" i="13"/>
  <c r="G7065" i="13"/>
  <c r="F7065" i="13"/>
  <c r="I7064" i="13"/>
  <c r="H7064" i="13"/>
  <c r="G7064" i="13"/>
  <c r="F7064" i="13"/>
  <c r="I7063" i="13"/>
  <c r="H7063" i="13"/>
  <c r="G7063" i="13"/>
  <c r="F7063" i="13"/>
  <c r="I7062" i="13"/>
  <c r="H7062" i="13"/>
  <c r="G7062" i="13"/>
  <c r="F7062" i="13"/>
  <c r="I7061" i="13"/>
  <c r="H7061" i="13"/>
  <c r="G7061" i="13"/>
  <c r="F7061" i="13"/>
  <c r="I7060" i="13"/>
  <c r="H7060" i="13"/>
  <c r="G7060" i="13"/>
  <c r="F7060" i="13"/>
  <c r="I7059" i="13"/>
  <c r="H7059" i="13"/>
  <c r="G7059" i="13"/>
  <c r="F7059" i="13"/>
  <c r="I7058" i="13"/>
  <c r="H7058" i="13"/>
  <c r="G7058" i="13"/>
  <c r="F7058" i="13"/>
  <c r="I7057" i="13"/>
  <c r="H7057" i="13"/>
  <c r="G7057" i="13"/>
  <c r="F7057" i="13"/>
  <c r="I7056" i="13"/>
  <c r="H7056" i="13"/>
  <c r="G7056" i="13"/>
  <c r="F7056" i="13"/>
  <c r="I7055" i="13"/>
  <c r="H7055" i="13"/>
  <c r="G7055" i="13"/>
  <c r="F7055" i="13"/>
  <c r="I7054" i="13"/>
  <c r="H7054" i="13"/>
  <c r="G7054" i="13"/>
  <c r="F7054" i="13"/>
  <c r="I7053" i="13"/>
  <c r="H7053" i="13"/>
  <c r="G7053" i="13"/>
  <c r="F7053" i="13"/>
  <c r="I7052" i="13"/>
  <c r="H7052" i="13"/>
  <c r="G7052" i="13"/>
  <c r="F7052" i="13"/>
  <c r="I7051" i="13"/>
  <c r="H7051" i="13"/>
  <c r="G7051" i="13"/>
  <c r="F7051" i="13"/>
  <c r="I7050" i="13"/>
  <c r="H7050" i="13"/>
  <c r="G7050" i="13"/>
  <c r="F7050" i="13"/>
  <c r="I7049" i="13"/>
  <c r="H7049" i="13"/>
  <c r="G7049" i="13"/>
  <c r="F7049" i="13"/>
  <c r="I7048" i="13"/>
  <c r="H7048" i="13"/>
  <c r="G7048" i="13"/>
  <c r="F7048" i="13"/>
  <c r="I7047" i="13"/>
  <c r="H7047" i="13"/>
  <c r="G7047" i="13"/>
  <c r="F7047" i="13"/>
  <c r="I7046" i="13"/>
  <c r="H7046" i="13"/>
  <c r="G7046" i="13"/>
  <c r="F7046" i="13"/>
  <c r="I7045" i="13"/>
  <c r="H7045" i="13"/>
  <c r="G7045" i="13"/>
  <c r="F7045" i="13"/>
  <c r="I7044" i="13"/>
  <c r="H7044" i="13"/>
  <c r="G7044" i="13"/>
  <c r="F7044" i="13"/>
  <c r="I7043" i="13"/>
  <c r="H7043" i="13"/>
  <c r="G7043" i="13"/>
  <c r="F7043" i="13"/>
  <c r="I7042" i="13"/>
  <c r="H7042" i="13"/>
  <c r="G7042" i="13"/>
  <c r="F7042" i="13"/>
  <c r="I7041" i="13"/>
  <c r="H7041" i="13"/>
  <c r="G7041" i="13"/>
  <c r="F7041" i="13"/>
  <c r="I7040" i="13"/>
  <c r="H7040" i="13"/>
  <c r="G7040" i="13"/>
  <c r="F7040" i="13"/>
  <c r="I7039" i="13"/>
  <c r="H7039" i="13"/>
  <c r="G7039" i="13"/>
  <c r="F7039" i="13"/>
  <c r="I7038" i="13"/>
  <c r="H7038" i="13"/>
  <c r="G7038" i="13"/>
  <c r="F7038" i="13"/>
  <c r="I7037" i="13"/>
  <c r="H7037" i="13"/>
  <c r="G7037" i="13"/>
  <c r="F7037" i="13"/>
  <c r="I7036" i="13"/>
  <c r="H7036" i="13"/>
  <c r="G7036" i="13"/>
  <c r="F7036" i="13"/>
  <c r="I7035" i="13"/>
  <c r="H7035" i="13"/>
  <c r="G7035" i="13"/>
  <c r="F7035" i="13"/>
  <c r="I7034" i="13"/>
  <c r="H7034" i="13"/>
  <c r="G7034" i="13"/>
  <c r="F7034" i="13"/>
  <c r="I7033" i="13"/>
  <c r="H7033" i="13"/>
  <c r="G7033" i="13"/>
  <c r="F7033" i="13"/>
  <c r="I7032" i="13"/>
  <c r="H7032" i="13"/>
  <c r="G7032" i="13"/>
  <c r="F7032" i="13"/>
  <c r="I7031" i="13"/>
  <c r="H7031" i="13"/>
  <c r="G7031" i="13"/>
  <c r="F7031" i="13"/>
  <c r="I7030" i="13"/>
  <c r="H7030" i="13"/>
  <c r="G7030" i="13"/>
  <c r="F7030" i="13"/>
  <c r="I7029" i="13"/>
  <c r="H7029" i="13"/>
  <c r="G7029" i="13"/>
  <c r="F7029" i="13"/>
  <c r="I7028" i="13"/>
  <c r="H7028" i="13"/>
  <c r="G7028" i="13"/>
  <c r="F7028" i="13"/>
  <c r="I7027" i="13"/>
  <c r="H7027" i="13"/>
  <c r="G7027" i="13"/>
  <c r="F7027" i="13"/>
  <c r="I7026" i="13"/>
  <c r="H7026" i="13"/>
  <c r="G7026" i="13"/>
  <c r="F7026" i="13"/>
  <c r="I7025" i="13"/>
  <c r="H7025" i="13"/>
  <c r="G7025" i="13"/>
  <c r="F7025" i="13"/>
  <c r="I7024" i="13"/>
  <c r="H7024" i="13"/>
  <c r="G7024" i="13"/>
  <c r="F7024" i="13"/>
  <c r="I7023" i="13"/>
  <c r="H7023" i="13"/>
  <c r="G7023" i="13"/>
  <c r="F7023" i="13"/>
  <c r="I7022" i="13"/>
  <c r="H7022" i="13"/>
  <c r="G7022" i="13"/>
  <c r="F7022" i="13"/>
  <c r="I7021" i="13"/>
  <c r="H7021" i="13"/>
  <c r="G7021" i="13"/>
  <c r="F7021" i="13"/>
  <c r="I7020" i="13"/>
  <c r="H7020" i="13"/>
  <c r="G7020" i="13"/>
  <c r="F7020" i="13"/>
  <c r="I7019" i="13"/>
  <c r="H7019" i="13"/>
  <c r="G7019" i="13"/>
  <c r="F7019" i="13"/>
  <c r="I7018" i="13"/>
  <c r="H7018" i="13"/>
  <c r="G7018" i="13"/>
  <c r="F7018" i="13"/>
  <c r="I7017" i="13"/>
  <c r="H7017" i="13"/>
  <c r="G7017" i="13"/>
  <c r="F7017" i="13"/>
  <c r="I7016" i="13"/>
  <c r="H7016" i="13"/>
  <c r="G7016" i="13"/>
  <c r="F7016" i="13"/>
  <c r="I7015" i="13"/>
  <c r="H7015" i="13"/>
  <c r="G7015" i="13"/>
  <c r="F7015" i="13"/>
  <c r="I7014" i="13"/>
  <c r="H7014" i="13"/>
  <c r="G7014" i="13"/>
  <c r="F7014" i="13"/>
  <c r="I7013" i="13"/>
  <c r="H7013" i="13"/>
  <c r="G7013" i="13"/>
  <c r="F7013" i="13"/>
  <c r="I7012" i="13"/>
  <c r="H7012" i="13"/>
  <c r="G7012" i="13"/>
  <c r="F7012" i="13"/>
  <c r="I7011" i="13"/>
  <c r="H7011" i="13"/>
  <c r="G7011" i="13"/>
  <c r="F7011" i="13"/>
  <c r="I7010" i="13"/>
  <c r="H7010" i="13"/>
  <c r="G7010" i="13"/>
  <c r="F7010" i="13"/>
  <c r="I7009" i="13"/>
  <c r="H7009" i="13"/>
  <c r="G7009" i="13"/>
  <c r="F7009" i="13"/>
  <c r="I7008" i="13"/>
  <c r="H7008" i="13"/>
  <c r="G7008" i="13"/>
  <c r="F7008" i="13"/>
  <c r="I7007" i="13"/>
  <c r="H7007" i="13"/>
  <c r="G7007" i="13"/>
  <c r="F7007" i="13"/>
  <c r="I7006" i="13"/>
  <c r="H7006" i="13"/>
  <c r="G7006" i="13"/>
  <c r="F7006" i="13"/>
  <c r="I7005" i="13"/>
  <c r="H7005" i="13"/>
  <c r="G7005" i="13"/>
  <c r="F7005" i="13"/>
  <c r="I7004" i="13"/>
  <c r="H7004" i="13"/>
  <c r="G7004" i="13"/>
  <c r="F7004" i="13"/>
  <c r="I7003" i="13"/>
  <c r="H7003" i="13"/>
  <c r="G7003" i="13"/>
  <c r="F7003" i="13"/>
  <c r="I7002" i="13"/>
  <c r="H7002" i="13"/>
  <c r="G7002" i="13"/>
  <c r="F7002" i="13"/>
  <c r="I7001" i="13"/>
  <c r="H7001" i="13"/>
  <c r="G7001" i="13"/>
  <c r="F7001" i="13"/>
  <c r="I7000" i="13"/>
  <c r="H7000" i="13"/>
  <c r="G7000" i="13"/>
  <c r="F7000" i="13"/>
  <c r="I6999" i="13"/>
  <c r="H6999" i="13"/>
  <c r="G6999" i="13"/>
  <c r="F6999" i="13"/>
  <c r="I6998" i="13"/>
  <c r="H6998" i="13"/>
  <c r="G6998" i="13"/>
  <c r="F6998" i="13"/>
  <c r="I6997" i="13"/>
  <c r="H6997" i="13"/>
  <c r="G6997" i="13"/>
  <c r="F6997" i="13"/>
  <c r="I6996" i="13"/>
  <c r="H6996" i="13"/>
  <c r="G6996" i="13"/>
  <c r="F6996" i="13"/>
  <c r="I6995" i="13"/>
  <c r="H6995" i="13"/>
  <c r="G6995" i="13"/>
  <c r="F6995" i="13"/>
  <c r="I6994" i="13"/>
  <c r="H6994" i="13"/>
  <c r="G6994" i="13"/>
  <c r="F6994" i="13"/>
  <c r="I6993" i="13"/>
  <c r="H6993" i="13"/>
  <c r="G6993" i="13"/>
  <c r="F6993" i="13"/>
  <c r="I6992" i="13"/>
  <c r="H6992" i="13"/>
  <c r="G6992" i="13"/>
  <c r="F6992" i="13"/>
  <c r="I6991" i="13"/>
  <c r="H6991" i="13"/>
  <c r="G6991" i="13"/>
  <c r="F6991" i="13"/>
  <c r="I6990" i="13"/>
  <c r="H6990" i="13"/>
  <c r="G6990" i="13"/>
  <c r="F6990" i="13"/>
  <c r="I6989" i="13"/>
  <c r="H6989" i="13"/>
  <c r="G6989" i="13"/>
  <c r="F6989" i="13"/>
  <c r="I6988" i="13"/>
  <c r="H6988" i="13"/>
  <c r="G6988" i="13"/>
  <c r="F6988" i="13"/>
  <c r="I6987" i="13"/>
  <c r="H6987" i="13"/>
  <c r="G6987" i="13"/>
  <c r="F6987" i="13"/>
  <c r="I6986" i="13"/>
  <c r="H6986" i="13"/>
  <c r="G6986" i="13"/>
  <c r="F6986" i="13"/>
  <c r="I6985" i="13"/>
  <c r="H6985" i="13"/>
  <c r="G6985" i="13"/>
  <c r="F6985" i="13"/>
  <c r="I6984" i="13"/>
  <c r="H6984" i="13"/>
  <c r="G6984" i="13"/>
  <c r="F6984" i="13"/>
  <c r="I6983" i="13"/>
  <c r="H6983" i="13"/>
  <c r="G6983" i="13"/>
  <c r="F6983" i="13"/>
  <c r="I6982" i="13"/>
  <c r="H6982" i="13"/>
  <c r="G6982" i="13"/>
  <c r="F6982" i="13"/>
  <c r="I6981" i="13"/>
  <c r="H6981" i="13"/>
  <c r="G6981" i="13"/>
  <c r="F6981" i="13"/>
  <c r="I6980" i="13"/>
  <c r="H6980" i="13"/>
  <c r="G6980" i="13"/>
  <c r="F6980" i="13"/>
  <c r="I6979" i="13"/>
  <c r="H6979" i="13"/>
  <c r="G6979" i="13"/>
  <c r="F6979" i="13"/>
  <c r="I6978" i="13"/>
  <c r="H6978" i="13"/>
  <c r="G6978" i="13"/>
  <c r="F6978" i="13"/>
  <c r="I6977" i="13"/>
  <c r="H6977" i="13"/>
  <c r="G6977" i="13"/>
  <c r="F6977" i="13"/>
  <c r="I6976" i="13"/>
  <c r="H6976" i="13"/>
  <c r="G6976" i="13"/>
  <c r="F6976" i="13"/>
  <c r="I6975" i="13"/>
  <c r="H6975" i="13"/>
  <c r="G6975" i="13"/>
  <c r="F6975" i="13"/>
  <c r="I6974" i="13"/>
  <c r="H6974" i="13"/>
  <c r="G6974" i="13"/>
  <c r="F6974" i="13"/>
  <c r="I6973" i="13"/>
  <c r="H6973" i="13"/>
  <c r="G6973" i="13"/>
  <c r="F6973" i="13"/>
  <c r="I6972" i="13"/>
  <c r="H6972" i="13"/>
  <c r="G6972" i="13"/>
  <c r="F6972" i="13"/>
  <c r="I6971" i="13"/>
  <c r="H6971" i="13"/>
  <c r="G6971" i="13"/>
  <c r="F6971" i="13"/>
  <c r="I6970" i="13"/>
  <c r="H6970" i="13"/>
  <c r="G6970" i="13"/>
  <c r="F6970" i="13"/>
  <c r="I6969" i="13"/>
  <c r="H6969" i="13"/>
  <c r="G6969" i="13"/>
  <c r="F6969" i="13"/>
  <c r="I6968" i="13"/>
  <c r="H6968" i="13"/>
  <c r="G6968" i="13"/>
  <c r="F6968" i="13"/>
  <c r="I6967" i="13"/>
  <c r="H6967" i="13"/>
  <c r="G6967" i="13"/>
  <c r="F6967" i="13"/>
  <c r="I6966" i="13"/>
  <c r="H6966" i="13"/>
  <c r="G6966" i="13"/>
  <c r="F6966" i="13"/>
  <c r="I6965" i="13"/>
  <c r="H6965" i="13"/>
  <c r="G6965" i="13"/>
  <c r="F6965" i="13"/>
  <c r="I6964" i="13"/>
  <c r="H6964" i="13"/>
  <c r="G6964" i="13"/>
  <c r="F6964" i="13"/>
  <c r="I6963" i="13"/>
  <c r="H6963" i="13"/>
  <c r="G6963" i="13"/>
  <c r="F6963" i="13"/>
  <c r="I6962" i="13"/>
  <c r="H6962" i="13"/>
  <c r="G6962" i="13"/>
  <c r="F6962" i="13"/>
  <c r="I6961" i="13"/>
  <c r="H6961" i="13"/>
  <c r="G6961" i="13"/>
  <c r="F6961" i="13"/>
  <c r="I6960" i="13"/>
  <c r="H6960" i="13"/>
  <c r="G6960" i="13"/>
  <c r="F6960" i="13"/>
  <c r="I6959" i="13"/>
  <c r="H6959" i="13"/>
  <c r="G6959" i="13"/>
  <c r="F6959" i="13"/>
  <c r="I6958" i="13"/>
  <c r="H6958" i="13"/>
  <c r="G6958" i="13"/>
  <c r="F6958" i="13"/>
  <c r="I6957" i="13"/>
  <c r="H6957" i="13"/>
  <c r="G6957" i="13"/>
  <c r="F6957" i="13"/>
  <c r="I6956" i="13"/>
  <c r="H6956" i="13"/>
  <c r="G6956" i="13"/>
  <c r="F6956" i="13"/>
  <c r="I6955" i="13"/>
  <c r="H6955" i="13"/>
  <c r="G6955" i="13"/>
  <c r="F6955" i="13"/>
  <c r="I6954" i="13"/>
  <c r="H6954" i="13"/>
  <c r="G6954" i="13"/>
  <c r="F6954" i="13"/>
  <c r="I6953" i="13"/>
  <c r="H6953" i="13"/>
  <c r="G6953" i="13"/>
  <c r="F6953" i="13"/>
  <c r="I6952" i="13"/>
  <c r="H6952" i="13"/>
  <c r="G6952" i="13"/>
  <c r="F6952" i="13"/>
  <c r="I6951" i="13"/>
  <c r="H6951" i="13"/>
  <c r="G6951" i="13"/>
  <c r="F6951" i="13"/>
  <c r="I6950" i="13"/>
  <c r="H6950" i="13"/>
  <c r="G6950" i="13"/>
  <c r="F6950" i="13"/>
  <c r="I6949" i="13"/>
  <c r="H6949" i="13"/>
  <c r="G6949" i="13"/>
  <c r="F6949" i="13"/>
  <c r="I6948" i="13"/>
  <c r="H6948" i="13"/>
  <c r="G6948" i="13"/>
  <c r="F6948" i="13"/>
  <c r="I6947" i="13"/>
  <c r="H6947" i="13"/>
  <c r="G6947" i="13"/>
  <c r="F6947" i="13"/>
  <c r="I6946" i="13"/>
  <c r="H6946" i="13"/>
  <c r="G6946" i="13"/>
  <c r="F6946" i="13"/>
  <c r="I6945" i="13"/>
  <c r="H6945" i="13"/>
  <c r="G6945" i="13"/>
  <c r="F6945" i="13"/>
  <c r="I6944" i="13"/>
  <c r="H6944" i="13"/>
  <c r="G6944" i="13"/>
  <c r="F6944" i="13"/>
  <c r="I6943" i="13"/>
  <c r="H6943" i="13"/>
  <c r="G6943" i="13"/>
  <c r="F6943" i="13"/>
  <c r="I6942" i="13"/>
  <c r="H6942" i="13"/>
  <c r="G6942" i="13"/>
  <c r="F6942" i="13"/>
  <c r="I6941" i="13"/>
  <c r="H6941" i="13"/>
  <c r="G6941" i="13"/>
  <c r="F6941" i="13"/>
  <c r="I6940" i="13"/>
  <c r="H6940" i="13"/>
  <c r="G6940" i="13"/>
  <c r="F6940" i="13"/>
  <c r="I6939" i="13"/>
  <c r="H6939" i="13"/>
  <c r="G6939" i="13"/>
  <c r="F6939" i="13"/>
  <c r="I6938" i="13"/>
  <c r="H6938" i="13"/>
  <c r="G6938" i="13"/>
  <c r="F6938" i="13"/>
  <c r="I6937" i="13"/>
  <c r="H6937" i="13"/>
  <c r="G6937" i="13"/>
  <c r="F6937" i="13"/>
  <c r="I6936" i="13"/>
  <c r="H6936" i="13"/>
  <c r="G6936" i="13"/>
  <c r="F6936" i="13"/>
  <c r="I6935" i="13"/>
  <c r="H6935" i="13"/>
  <c r="G6935" i="13"/>
  <c r="F6935" i="13"/>
  <c r="I6934" i="13"/>
  <c r="H6934" i="13"/>
  <c r="G6934" i="13"/>
  <c r="F6934" i="13"/>
  <c r="I6933" i="13"/>
  <c r="H6933" i="13"/>
  <c r="G6933" i="13"/>
  <c r="F6933" i="13"/>
  <c r="I6932" i="13"/>
  <c r="H6932" i="13"/>
  <c r="G6932" i="13"/>
  <c r="F6932" i="13"/>
  <c r="I6931" i="13"/>
  <c r="H6931" i="13"/>
  <c r="G6931" i="13"/>
  <c r="F6931" i="13"/>
  <c r="I6930" i="13"/>
  <c r="H6930" i="13"/>
  <c r="G6930" i="13"/>
  <c r="F6930" i="13"/>
  <c r="I6929" i="13"/>
  <c r="H6929" i="13"/>
  <c r="G6929" i="13"/>
  <c r="F6929" i="13"/>
  <c r="I6928" i="13"/>
  <c r="H6928" i="13"/>
  <c r="G6928" i="13"/>
  <c r="F6928" i="13"/>
  <c r="I6927" i="13"/>
  <c r="H6927" i="13"/>
  <c r="G6927" i="13"/>
  <c r="F6927" i="13"/>
  <c r="I6926" i="13"/>
  <c r="H6926" i="13"/>
  <c r="G6926" i="13"/>
  <c r="F6926" i="13"/>
  <c r="I6925" i="13"/>
  <c r="H6925" i="13"/>
  <c r="G6925" i="13"/>
  <c r="F6925" i="13"/>
  <c r="I6924" i="13"/>
  <c r="H6924" i="13"/>
  <c r="G6924" i="13"/>
  <c r="F6924" i="13"/>
  <c r="I6923" i="13"/>
  <c r="H6923" i="13"/>
  <c r="G6923" i="13"/>
  <c r="F6923" i="13"/>
  <c r="I6922" i="13"/>
  <c r="H6922" i="13"/>
  <c r="G6922" i="13"/>
  <c r="F6922" i="13"/>
  <c r="I6921" i="13"/>
  <c r="H6921" i="13"/>
  <c r="G6921" i="13"/>
  <c r="F6921" i="13"/>
  <c r="I6920" i="13"/>
  <c r="H6920" i="13"/>
  <c r="G6920" i="13"/>
  <c r="F6920" i="13"/>
  <c r="I6919" i="13"/>
  <c r="H6919" i="13"/>
  <c r="G6919" i="13"/>
  <c r="F6919" i="13"/>
  <c r="I6918" i="13"/>
  <c r="H6918" i="13"/>
  <c r="G6918" i="13"/>
  <c r="F6918" i="13"/>
  <c r="I6917" i="13"/>
  <c r="H6917" i="13"/>
  <c r="G6917" i="13"/>
  <c r="F6917" i="13"/>
  <c r="I6916" i="13"/>
  <c r="H6916" i="13"/>
  <c r="G6916" i="13"/>
  <c r="F6916" i="13"/>
  <c r="I6915" i="13"/>
  <c r="H6915" i="13"/>
  <c r="G6915" i="13"/>
  <c r="F6915" i="13"/>
  <c r="I6914" i="13"/>
  <c r="H6914" i="13"/>
  <c r="G6914" i="13"/>
  <c r="F6914" i="13"/>
  <c r="I6913" i="13"/>
  <c r="H6913" i="13"/>
  <c r="G6913" i="13"/>
  <c r="F6913" i="13"/>
  <c r="I6912" i="13"/>
  <c r="H6912" i="13"/>
  <c r="G6912" i="13"/>
  <c r="F6912" i="13"/>
  <c r="I6911" i="13"/>
  <c r="H6911" i="13"/>
  <c r="G6911" i="13"/>
  <c r="F6911" i="13"/>
  <c r="I6910" i="13"/>
  <c r="H6910" i="13"/>
  <c r="G6910" i="13"/>
  <c r="F6910" i="13"/>
  <c r="I6909" i="13"/>
  <c r="H6909" i="13"/>
  <c r="G6909" i="13"/>
  <c r="F6909" i="13"/>
  <c r="I6908" i="13"/>
  <c r="H6908" i="13"/>
  <c r="G6908" i="13"/>
  <c r="F6908" i="13"/>
  <c r="I6907" i="13"/>
  <c r="H6907" i="13"/>
  <c r="G6907" i="13"/>
  <c r="F6907" i="13"/>
  <c r="I6906" i="13"/>
  <c r="H6906" i="13"/>
  <c r="G6906" i="13"/>
  <c r="F6906" i="13"/>
  <c r="I6905" i="13"/>
  <c r="H6905" i="13"/>
  <c r="G6905" i="13"/>
  <c r="F6905" i="13"/>
  <c r="I6904" i="13"/>
  <c r="H6904" i="13"/>
  <c r="G6904" i="13"/>
  <c r="F6904" i="13"/>
  <c r="I6903" i="13"/>
  <c r="H6903" i="13"/>
  <c r="G6903" i="13"/>
  <c r="F6903" i="13"/>
  <c r="I6902" i="13"/>
  <c r="H6902" i="13"/>
  <c r="G6902" i="13"/>
  <c r="F6902" i="13"/>
  <c r="I6901" i="13"/>
  <c r="H6901" i="13"/>
  <c r="G6901" i="13"/>
  <c r="F6901" i="13"/>
  <c r="I6900" i="13"/>
  <c r="H6900" i="13"/>
  <c r="G6900" i="13"/>
  <c r="F6900" i="13"/>
  <c r="I6899" i="13"/>
  <c r="H6899" i="13"/>
  <c r="G6899" i="13"/>
  <c r="F6899" i="13"/>
  <c r="I6898" i="13"/>
  <c r="H6898" i="13"/>
  <c r="G6898" i="13"/>
  <c r="F6898" i="13"/>
  <c r="I6897" i="13"/>
  <c r="H6897" i="13"/>
  <c r="G6897" i="13"/>
  <c r="F6897" i="13"/>
  <c r="I6896" i="13"/>
  <c r="H6896" i="13"/>
  <c r="G6896" i="13"/>
  <c r="F6896" i="13"/>
  <c r="I6895" i="13"/>
  <c r="H6895" i="13"/>
  <c r="G6895" i="13"/>
  <c r="F6895" i="13"/>
  <c r="I6894" i="13"/>
  <c r="H6894" i="13"/>
  <c r="G6894" i="13"/>
  <c r="F6894" i="13"/>
  <c r="I6893" i="13"/>
  <c r="H6893" i="13"/>
  <c r="G6893" i="13"/>
  <c r="F6893" i="13"/>
  <c r="I6892" i="13"/>
  <c r="H6892" i="13"/>
  <c r="G6892" i="13"/>
  <c r="F6892" i="13"/>
  <c r="I6891" i="13"/>
  <c r="H6891" i="13"/>
  <c r="G6891" i="13"/>
  <c r="F6891" i="13"/>
  <c r="I6890" i="13"/>
  <c r="H6890" i="13"/>
  <c r="G6890" i="13"/>
  <c r="F6890" i="13"/>
  <c r="I6889" i="13"/>
  <c r="H6889" i="13"/>
  <c r="G6889" i="13"/>
  <c r="F6889" i="13"/>
  <c r="I6888" i="13"/>
  <c r="H6888" i="13"/>
  <c r="G6888" i="13"/>
  <c r="F6888" i="13"/>
  <c r="I6887" i="13"/>
  <c r="H6887" i="13"/>
  <c r="G6887" i="13"/>
  <c r="F6887" i="13"/>
  <c r="I6886" i="13"/>
  <c r="H6886" i="13"/>
  <c r="G6886" i="13"/>
  <c r="F6886" i="13"/>
  <c r="I6885" i="13"/>
  <c r="H6885" i="13"/>
  <c r="G6885" i="13"/>
  <c r="F6885" i="13"/>
  <c r="I6884" i="13"/>
  <c r="H6884" i="13"/>
  <c r="G6884" i="13"/>
  <c r="F6884" i="13"/>
  <c r="I6883" i="13"/>
  <c r="H6883" i="13"/>
  <c r="G6883" i="13"/>
  <c r="F6883" i="13"/>
  <c r="I6882" i="13"/>
  <c r="H6882" i="13"/>
  <c r="G6882" i="13"/>
  <c r="F6882" i="13"/>
  <c r="I6881" i="13"/>
  <c r="H6881" i="13"/>
  <c r="G6881" i="13"/>
  <c r="F6881" i="13"/>
  <c r="I6880" i="13"/>
  <c r="H6880" i="13"/>
  <c r="G6880" i="13"/>
  <c r="F6880" i="13"/>
  <c r="I6879" i="13"/>
  <c r="H6879" i="13"/>
  <c r="G6879" i="13"/>
  <c r="F6879" i="13"/>
  <c r="I6878" i="13"/>
  <c r="H6878" i="13"/>
  <c r="G6878" i="13"/>
  <c r="F6878" i="13"/>
  <c r="I6877" i="13"/>
  <c r="H6877" i="13"/>
  <c r="G6877" i="13"/>
  <c r="F6877" i="13"/>
  <c r="I6876" i="13"/>
  <c r="H6876" i="13"/>
  <c r="G6876" i="13"/>
  <c r="F6876" i="13"/>
  <c r="I6875" i="13"/>
  <c r="H6875" i="13"/>
  <c r="G6875" i="13"/>
  <c r="F6875" i="13"/>
  <c r="I6874" i="13"/>
  <c r="H6874" i="13"/>
  <c r="G6874" i="13"/>
  <c r="F6874" i="13"/>
  <c r="I6873" i="13"/>
  <c r="H6873" i="13"/>
  <c r="G6873" i="13"/>
  <c r="F6873" i="13"/>
  <c r="I6872" i="13"/>
  <c r="H6872" i="13"/>
  <c r="G6872" i="13"/>
  <c r="F6872" i="13"/>
  <c r="I6871" i="13"/>
  <c r="H6871" i="13"/>
  <c r="G6871" i="13"/>
  <c r="F6871" i="13"/>
  <c r="I6870" i="13"/>
  <c r="H6870" i="13"/>
  <c r="G6870" i="13"/>
  <c r="F6870" i="13"/>
  <c r="I6869" i="13"/>
  <c r="H6869" i="13"/>
  <c r="G6869" i="13"/>
  <c r="F6869" i="13"/>
  <c r="I6868" i="13"/>
  <c r="H6868" i="13"/>
  <c r="G6868" i="13"/>
  <c r="F6868" i="13"/>
  <c r="I6867" i="13"/>
  <c r="H6867" i="13"/>
  <c r="G6867" i="13"/>
  <c r="F6867" i="13"/>
  <c r="I6866" i="13"/>
  <c r="H6866" i="13"/>
  <c r="G6866" i="13"/>
  <c r="F6866" i="13"/>
  <c r="I6865" i="13"/>
  <c r="H6865" i="13"/>
  <c r="G6865" i="13"/>
  <c r="F6865" i="13"/>
  <c r="I6864" i="13"/>
  <c r="H6864" i="13"/>
  <c r="G6864" i="13"/>
  <c r="F6864" i="13"/>
  <c r="I6863" i="13"/>
  <c r="H6863" i="13"/>
  <c r="G6863" i="13"/>
  <c r="F6863" i="13"/>
  <c r="I6862" i="13"/>
  <c r="H6862" i="13"/>
  <c r="G6862" i="13"/>
  <c r="F6862" i="13"/>
  <c r="I6861" i="13"/>
  <c r="H6861" i="13"/>
  <c r="G6861" i="13"/>
  <c r="F6861" i="13"/>
  <c r="I6860" i="13"/>
  <c r="H6860" i="13"/>
  <c r="G6860" i="13"/>
  <c r="F6860" i="13"/>
  <c r="I6859" i="13"/>
  <c r="H6859" i="13"/>
  <c r="G6859" i="13"/>
  <c r="F6859" i="13"/>
  <c r="I6858" i="13"/>
  <c r="H6858" i="13"/>
  <c r="G6858" i="13"/>
  <c r="F6858" i="13"/>
  <c r="I6857" i="13"/>
  <c r="H6857" i="13"/>
  <c r="G6857" i="13"/>
  <c r="F6857" i="13"/>
  <c r="I6856" i="13"/>
  <c r="H6856" i="13"/>
  <c r="G6856" i="13"/>
  <c r="F6856" i="13"/>
  <c r="I6855" i="13"/>
  <c r="H6855" i="13"/>
  <c r="G6855" i="13"/>
  <c r="F6855" i="13"/>
  <c r="I6854" i="13"/>
  <c r="H6854" i="13"/>
  <c r="G6854" i="13"/>
  <c r="F6854" i="13"/>
  <c r="I6853" i="13"/>
  <c r="H6853" i="13"/>
  <c r="G6853" i="13"/>
  <c r="F6853" i="13"/>
  <c r="I6852" i="13"/>
  <c r="H6852" i="13"/>
  <c r="G6852" i="13"/>
  <c r="F6852" i="13"/>
  <c r="I6851" i="13"/>
  <c r="H6851" i="13"/>
  <c r="G6851" i="13"/>
  <c r="F6851" i="13"/>
  <c r="I6850" i="13"/>
  <c r="H6850" i="13"/>
  <c r="G6850" i="13"/>
  <c r="F6850" i="13"/>
  <c r="I6849" i="13"/>
  <c r="H6849" i="13"/>
  <c r="G6849" i="13"/>
  <c r="F6849" i="13"/>
  <c r="I6848" i="13"/>
  <c r="H6848" i="13"/>
  <c r="G6848" i="13"/>
  <c r="F6848" i="13"/>
  <c r="I6847" i="13"/>
  <c r="H6847" i="13"/>
  <c r="G6847" i="13"/>
  <c r="F6847" i="13"/>
  <c r="I6846" i="13"/>
  <c r="H6846" i="13"/>
  <c r="G6846" i="13"/>
  <c r="F6846" i="13"/>
  <c r="I6845" i="13"/>
  <c r="H6845" i="13"/>
  <c r="G6845" i="13"/>
  <c r="F6845" i="13"/>
  <c r="I6844" i="13"/>
  <c r="H6844" i="13"/>
  <c r="G6844" i="13"/>
  <c r="F6844" i="13"/>
  <c r="I6843" i="13"/>
  <c r="H6843" i="13"/>
  <c r="G6843" i="13"/>
  <c r="F6843" i="13"/>
  <c r="I6842" i="13"/>
  <c r="H6842" i="13"/>
  <c r="G6842" i="13"/>
  <c r="F6842" i="13"/>
  <c r="I6841" i="13"/>
  <c r="H6841" i="13"/>
  <c r="G6841" i="13"/>
  <c r="F6841" i="13"/>
  <c r="I6840" i="13"/>
  <c r="H6840" i="13"/>
  <c r="G6840" i="13"/>
  <c r="F6840" i="13"/>
  <c r="I6839" i="13"/>
  <c r="H6839" i="13"/>
  <c r="G6839" i="13"/>
  <c r="F6839" i="13"/>
  <c r="I6838" i="13"/>
  <c r="H6838" i="13"/>
  <c r="G6838" i="13"/>
  <c r="F6838" i="13"/>
  <c r="I6837" i="13"/>
  <c r="H6837" i="13"/>
  <c r="G6837" i="13"/>
  <c r="F6837" i="13"/>
  <c r="I6836" i="13"/>
  <c r="H6836" i="13"/>
  <c r="G6836" i="13"/>
  <c r="F6836" i="13"/>
  <c r="I6835" i="13"/>
  <c r="H6835" i="13"/>
  <c r="G6835" i="13"/>
  <c r="F6835" i="13"/>
  <c r="I6834" i="13"/>
  <c r="H6834" i="13"/>
  <c r="G6834" i="13"/>
  <c r="F6834" i="13"/>
  <c r="I6833" i="13"/>
  <c r="H6833" i="13"/>
  <c r="G6833" i="13"/>
  <c r="F6833" i="13"/>
  <c r="I6832" i="13"/>
  <c r="H6832" i="13"/>
  <c r="G6832" i="13"/>
  <c r="F6832" i="13"/>
  <c r="I6831" i="13"/>
  <c r="H6831" i="13"/>
  <c r="G6831" i="13"/>
  <c r="F6831" i="13"/>
  <c r="I6830" i="13"/>
  <c r="H6830" i="13"/>
  <c r="G6830" i="13"/>
  <c r="F6830" i="13"/>
  <c r="I6829" i="13"/>
  <c r="H6829" i="13"/>
  <c r="G6829" i="13"/>
  <c r="F6829" i="13"/>
  <c r="I6828" i="13"/>
  <c r="H6828" i="13"/>
  <c r="G6828" i="13"/>
  <c r="F6828" i="13"/>
  <c r="I6827" i="13"/>
  <c r="H6827" i="13"/>
  <c r="G6827" i="13"/>
  <c r="F6827" i="13"/>
  <c r="I6826" i="13"/>
  <c r="H6826" i="13"/>
  <c r="G6826" i="13"/>
  <c r="F6826" i="13"/>
  <c r="I6825" i="13"/>
  <c r="H6825" i="13"/>
  <c r="G6825" i="13"/>
  <c r="F6825" i="13"/>
  <c r="I6824" i="13"/>
  <c r="H6824" i="13"/>
  <c r="G6824" i="13"/>
  <c r="F6824" i="13"/>
  <c r="I6823" i="13"/>
  <c r="H6823" i="13"/>
  <c r="G6823" i="13"/>
  <c r="F6823" i="13"/>
  <c r="I6822" i="13"/>
  <c r="H6822" i="13"/>
  <c r="G6822" i="13"/>
  <c r="F6822" i="13"/>
  <c r="I6821" i="13"/>
  <c r="H6821" i="13"/>
  <c r="G6821" i="13"/>
  <c r="F6821" i="13"/>
  <c r="I6820" i="13"/>
  <c r="H6820" i="13"/>
  <c r="G6820" i="13"/>
  <c r="F6820" i="13"/>
  <c r="I6819" i="13"/>
  <c r="H6819" i="13"/>
  <c r="G6819" i="13"/>
  <c r="F6819" i="13"/>
  <c r="I6818" i="13"/>
  <c r="H6818" i="13"/>
  <c r="G6818" i="13"/>
  <c r="F6818" i="13"/>
  <c r="I6817" i="13"/>
  <c r="H6817" i="13"/>
  <c r="G6817" i="13"/>
  <c r="F6817" i="13"/>
  <c r="I6816" i="13"/>
  <c r="H6816" i="13"/>
  <c r="G6816" i="13"/>
  <c r="F6816" i="13"/>
  <c r="I6815" i="13"/>
  <c r="H6815" i="13"/>
  <c r="G6815" i="13"/>
  <c r="F6815" i="13"/>
  <c r="I6814" i="13"/>
  <c r="H6814" i="13"/>
  <c r="G6814" i="13"/>
  <c r="F6814" i="13"/>
  <c r="I6813" i="13"/>
  <c r="H6813" i="13"/>
  <c r="G6813" i="13"/>
  <c r="F6813" i="13"/>
  <c r="I6812" i="13"/>
  <c r="H6812" i="13"/>
  <c r="G6812" i="13"/>
  <c r="F6812" i="13"/>
  <c r="I6811" i="13"/>
  <c r="H6811" i="13"/>
  <c r="G6811" i="13"/>
  <c r="F6811" i="13"/>
  <c r="I6810" i="13"/>
  <c r="H6810" i="13"/>
  <c r="G6810" i="13"/>
  <c r="F6810" i="13"/>
  <c r="I6809" i="13"/>
  <c r="H6809" i="13"/>
  <c r="G6809" i="13"/>
  <c r="F6809" i="13"/>
  <c r="I6808" i="13"/>
  <c r="H6808" i="13"/>
  <c r="G6808" i="13"/>
  <c r="F6808" i="13"/>
  <c r="I6807" i="13"/>
  <c r="H6807" i="13"/>
  <c r="G6807" i="13"/>
  <c r="F6807" i="13"/>
  <c r="I6806" i="13"/>
  <c r="H6806" i="13"/>
  <c r="G6806" i="13"/>
  <c r="F6806" i="13"/>
  <c r="I6805" i="13"/>
  <c r="H6805" i="13"/>
  <c r="G6805" i="13"/>
  <c r="F6805" i="13"/>
  <c r="I6804" i="13"/>
  <c r="H6804" i="13"/>
  <c r="G6804" i="13"/>
  <c r="F6804" i="13"/>
  <c r="I6803" i="13"/>
  <c r="H6803" i="13"/>
  <c r="G6803" i="13"/>
  <c r="F6803" i="13"/>
  <c r="I6802" i="13"/>
  <c r="H6802" i="13"/>
  <c r="G6802" i="13"/>
  <c r="F6802" i="13"/>
  <c r="I6801" i="13"/>
  <c r="H6801" i="13"/>
  <c r="G6801" i="13"/>
  <c r="F6801" i="13"/>
  <c r="I6800" i="13"/>
  <c r="H6800" i="13"/>
  <c r="G6800" i="13"/>
  <c r="F6800" i="13"/>
  <c r="I6799" i="13"/>
  <c r="H6799" i="13"/>
  <c r="G6799" i="13"/>
  <c r="F6799" i="13"/>
  <c r="I6798" i="13"/>
  <c r="H6798" i="13"/>
  <c r="G6798" i="13"/>
  <c r="F6798" i="13"/>
  <c r="I6797" i="13"/>
  <c r="H6797" i="13"/>
  <c r="G6797" i="13"/>
  <c r="F6797" i="13"/>
  <c r="I6796" i="13"/>
  <c r="H6796" i="13"/>
  <c r="G6796" i="13"/>
  <c r="F6796" i="13"/>
  <c r="I6795" i="13"/>
  <c r="H6795" i="13"/>
  <c r="G6795" i="13"/>
  <c r="F6795" i="13"/>
  <c r="I6794" i="13"/>
  <c r="H6794" i="13"/>
  <c r="G6794" i="13"/>
  <c r="F6794" i="13"/>
  <c r="I6793" i="13"/>
  <c r="H6793" i="13"/>
  <c r="G6793" i="13"/>
  <c r="F6793" i="13"/>
  <c r="I6792" i="13"/>
  <c r="H6792" i="13"/>
  <c r="G6792" i="13"/>
  <c r="F6792" i="13"/>
  <c r="I6791" i="13"/>
  <c r="H6791" i="13"/>
  <c r="G6791" i="13"/>
  <c r="F6791" i="13"/>
  <c r="I6790" i="13"/>
  <c r="H6790" i="13"/>
  <c r="G6790" i="13"/>
  <c r="F6790" i="13"/>
  <c r="I6789" i="13"/>
  <c r="H6789" i="13"/>
  <c r="G6789" i="13"/>
  <c r="F6789" i="13"/>
  <c r="I6788" i="13"/>
  <c r="H6788" i="13"/>
  <c r="G6788" i="13"/>
  <c r="F6788" i="13"/>
  <c r="I6787" i="13"/>
  <c r="H6787" i="13"/>
  <c r="G6787" i="13"/>
  <c r="F6787" i="13"/>
  <c r="I6786" i="13"/>
  <c r="H6786" i="13"/>
  <c r="G6786" i="13"/>
  <c r="F6786" i="13"/>
  <c r="I6785" i="13"/>
  <c r="H6785" i="13"/>
  <c r="G6785" i="13"/>
  <c r="F6785" i="13"/>
  <c r="I6784" i="13"/>
  <c r="H6784" i="13"/>
  <c r="G6784" i="13"/>
  <c r="F6784" i="13"/>
  <c r="I6783" i="13"/>
  <c r="H6783" i="13"/>
  <c r="G6783" i="13"/>
  <c r="F6783" i="13"/>
  <c r="I6782" i="13"/>
  <c r="H6782" i="13"/>
  <c r="G6782" i="13"/>
  <c r="F6782" i="13"/>
  <c r="I6781" i="13"/>
  <c r="H6781" i="13"/>
  <c r="G6781" i="13"/>
  <c r="F6781" i="13"/>
  <c r="I6780" i="13"/>
  <c r="H6780" i="13"/>
  <c r="G6780" i="13"/>
  <c r="F6780" i="13"/>
  <c r="I6779" i="13"/>
  <c r="H6779" i="13"/>
  <c r="G6779" i="13"/>
  <c r="F6779" i="13"/>
  <c r="I6778" i="13"/>
  <c r="H6778" i="13"/>
  <c r="G6778" i="13"/>
  <c r="F6778" i="13"/>
  <c r="I6777" i="13"/>
  <c r="H6777" i="13"/>
  <c r="G6777" i="13"/>
  <c r="F6777" i="13"/>
  <c r="I6776" i="13"/>
  <c r="H6776" i="13"/>
  <c r="G6776" i="13"/>
  <c r="F6776" i="13"/>
  <c r="I6775" i="13"/>
  <c r="H6775" i="13"/>
  <c r="G6775" i="13"/>
  <c r="F6775" i="13"/>
  <c r="I6774" i="13"/>
  <c r="H6774" i="13"/>
  <c r="G6774" i="13"/>
  <c r="F6774" i="13"/>
  <c r="I6773" i="13"/>
  <c r="H6773" i="13"/>
  <c r="G6773" i="13"/>
  <c r="F6773" i="13"/>
  <c r="I6772" i="13"/>
  <c r="H6772" i="13"/>
  <c r="G6772" i="13"/>
  <c r="F6772" i="13"/>
  <c r="I6771" i="13"/>
  <c r="H6771" i="13"/>
  <c r="G6771" i="13"/>
  <c r="F6771" i="13"/>
  <c r="I6770" i="13"/>
  <c r="H6770" i="13"/>
  <c r="G6770" i="13"/>
  <c r="F6770" i="13"/>
  <c r="I6769" i="13"/>
  <c r="H6769" i="13"/>
  <c r="G6769" i="13"/>
  <c r="F6769" i="13"/>
  <c r="I6768" i="13"/>
  <c r="H6768" i="13"/>
  <c r="G6768" i="13"/>
  <c r="F6768" i="13"/>
  <c r="I6767" i="13"/>
  <c r="H6767" i="13"/>
  <c r="G6767" i="13"/>
  <c r="F6767" i="13"/>
  <c r="I6766" i="13"/>
  <c r="H6766" i="13"/>
  <c r="G6766" i="13"/>
  <c r="F6766" i="13"/>
  <c r="I6765" i="13"/>
  <c r="H6765" i="13"/>
  <c r="G6765" i="13"/>
  <c r="F6765" i="13"/>
  <c r="I6764" i="13"/>
  <c r="H6764" i="13"/>
  <c r="G6764" i="13"/>
  <c r="F6764" i="13"/>
  <c r="I6763" i="13"/>
  <c r="H6763" i="13"/>
  <c r="G6763" i="13"/>
  <c r="F6763" i="13"/>
  <c r="I6762" i="13"/>
  <c r="H6762" i="13"/>
  <c r="G6762" i="13"/>
  <c r="F6762" i="13"/>
  <c r="I6761" i="13"/>
  <c r="H6761" i="13"/>
  <c r="G6761" i="13"/>
  <c r="F6761" i="13"/>
  <c r="I6760" i="13"/>
  <c r="H6760" i="13"/>
  <c r="G6760" i="13"/>
  <c r="F6760" i="13"/>
  <c r="I6759" i="13"/>
  <c r="H6759" i="13"/>
  <c r="G6759" i="13"/>
  <c r="F6759" i="13"/>
  <c r="I6758" i="13"/>
  <c r="H6758" i="13"/>
  <c r="G6758" i="13"/>
  <c r="F6758" i="13"/>
  <c r="I6757" i="13"/>
  <c r="H6757" i="13"/>
  <c r="G6757" i="13"/>
  <c r="F6757" i="13"/>
  <c r="I6756" i="13"/>
  <c r="H6756" i="13"/>
  <c r="G6756" i="13"/>
  <c r="F6756" i="13"/>
  <c r="I6755" i="13"/>
  <c r="H6755" i="13"/>
  <c r="G6755" i="13"/>
  <c r="F6755" i="13"/>
  <c r="I6754" i="13"/>
  <c r="H6754" i="13"/>
  <c r="G6754" i="13"/>
  <c r="F6754" i="13"/>
  <c r="I6753" i="13"/>
  <c r="H6753" i="13"/>
  <c r="G6753" i="13"/>
  <c r="F6753" i="13"/>
  <c r="I6752" i="13"/>
  <c r="H6752" i="13"/>
  <c r="G6752" i="13"/>
  <c r="F6752" i="13"/>
  <c r="I6751" i="13"/>
  <c r="H6751" i="13"/>
  <c r="G6751" i="13"/>
  <c r="F6751" i="13"/>
  <c r="I6750" i="13"/>
  <c r="H6750" i="13"/>
  <c r="G6750" i="13"/>
  <c r="F6750" i="13"/>
  <c r="I6749" i="13"/>
  <c r="H6749" i="13"/>
  <c r="G6749" i="13"/>
  <c r="F6749" i="13"/>
  <c r="I6748" i="13"/>
  <c r="H6748" i="13"/>
  <c r="G6748" i="13"/>
  <c r="F6748" i="13"/>
  <c r="I6747" i="13"/>
  <c r="H6747" i="13"/>
  <c r="G6747" i="13"/>
  <c r="F6747" i="13"/>
  <c r="I6746" i="13"/>
  <c r="H6746" i="13"/>
  <c r="G6746" i="13"/>
  <c r="F6746" i="13"/>
  <c r="I6745" i="13"/>
  <c r="H6745" i="13"/>
  <c r="G6745" i="13"/>
  <c r="F6745" i="13"/>
  <c r="I6744" i="13"/>
  <c r="H6744" i="13"/>
  <c r="G6744" i="13"/>
  <c r="F6744" i="13"/>
  <c r="I6743" i="13"/>
  <c r="H6743" i="13"/>
  <c r="G6743" i="13"/>
  <c r="F6743" i="13"/>
  <c r="I6742" i="13"/>
  <c r="H6742" i="13"/>
  <c r="G6742" i="13"/>
  <c r="F6742" i="13"/>
  <c r="I6741" i="13"/>
  <c r="H6741" i="13"/>
  <c r="G6741" i="13"/>
  <c r="F6741" i="13"/>
  <c r="I6740" i="13"/>
  <c r="H6740" i="13"/>
  <c r="G6740" i="13"/>
  <c r="F6740" i="13"/>
  <c r="I6739" i="13"/>
  <c r="H6739" i="13"/>
  <c r="G6739" i="13"/>
  <c r="F6739" i="13"/>
  <c r="I6738" i="13"/>
  <c r="H6738" i="13"/>
  <c r="G6738" i="13"/>
  <c r="F6738" i="13"/>
  <c r="I6737" i="13"/>
  <c r="H6737" i="13"/>
  <c r="G6737" i="13"/>
  <c r="F6737" i="13"/>
  <c r="I6736" i="13"/>
  <c r="H6736" i="13"/>
  <c r="G6736" i="13"/>
  <c r="F6736" i="13"/>
  <c r="I6735" i="13"/>
  <c r="H6735" i="13"/>
  <c r="G6735" i="13"/>
  <c r="F6735" i="13"/>
  <c r="I6734" i="13"/>
  <c r="H6734" i="13"/>
  <c r="G6734" i="13"/>
  <c r="F6734" i="13"/>
  <c r="I6733" i="13"/>
  <c r="H6733" i="13"/>
  <c r="G6733" i="13"/>
  <c r="F6733" i="13"/>
  <c r="I6732" i="13"/>
  <c r="H6732" i="13"/>
  <c r="G6732" i="13"/>
  <c r="F6732" i="13"/>
  <c r="I6731" i="13"/>
  <c r="H6731" i="13"/>
  <c r="G6731" i="13"/>
  <c r="F6731" i="13"/>
  <c r="I6730" i="13"/>
  <c r="H6730" i="13"/>
  <c r="G6730" i="13"/>
  <c r="F6730" i="13"/>
  <c r="I6729" i="13"/>
  <c r="H6729" i="13"/>
  <c r="G6729" i="13"/>
  <c r="F6729" i="13"/>
  <c r="I6728" i="13"/>
  <c r="H6728" i="13"/>
  <c r="G6728" i="13"/>
  <c r="F6728" i="13"/>
  <c r="I6727" i="13"/>
  <c r="H6727" i="13"/>
  <c r="G6727" i="13"/>
  <c r="F6727" i="13"/>
  <c r="I6726" i="13"/>
  <c r="H6726" i="13"/>
  <c r="G6726" i="13"/>
  <c r="F6726" i="13"/>
  <c r="I6725" i="13"/>
  <c r="H6725" i="13"/>
  <c r="G6725" i="13"/>
  <c r="F6725" i="13"/>
  <c r="I6724" i="13"/>
  <c r="H6724" i="13"/>
  <c r="G6724" i="13"/>
  <c r="F6724" i="13"/>
  <c r="I6723" i="13"/>
  <c r="H6723" i="13"/>
  <c r="G6723" i="13"/>
  <c r="F6723" i="13"/>
  <c r="I6722" i="13"/>
  <c r="H6722" i="13"/>
  <c r="G6722" i="13"/>
  <c r="F6722" i="13"/>
  <c r="I6721" i="13"/>
  <c r="H6721" i="13"/>
  <c r="G6721" i="13"/>
  <c r="F6721" i="13"/>
  <c r="I6720" i="13"/>
  <c r="H6720" i="13"/>
  <c r="G6720" i="13"/>
  <c r="F6720" i="13"/>
  <c r="I6719" i="13"/>
  <c r="H6719" i="13"/>
  <c r="G6719" i="13"/>
  <c r="F6719" i="13"/>
  <c r="I6718" i="13"/>
  <c r="H6718" i="13"/>
  <c r="G6718" i="13"/>
  <c r="F6718" i="13"/>
  <c r="I6717" i="13"/>
  <c r="H6717" i="13"/>
  <c r="G6717" i="13"/>
  <c r="F6717" i="13"/>
  <c r="I6716" i="13"/>
  <c r="H6716" i="13"/>
  <c r="G6716" i="13"/>
  <c r="F6716" i="13"/>
  <c r="I6715" i="13"/>
  <c r="H6715" i="13"/>
  <c r="G6715" i="13"/>
  <c r="F6715" i="13"/>
  <c r="I6714" i="13"/>
  <c r="H6714" i="13"/>
  <c r="G6714" i="13"/>
  <c r="F6714" i="13"/>
  <c r="I6713" i="13"/>
  <c r="H6713" i="13"/>
  <c r="G6713" i="13"/>
  <c r="F6713" i="13"/>
  <c r="I6712" i="13"/>
  <c r="H6712" i="13"/>
  <c r="G6712" i="13"/>
  <c r="F6712" i="13"/>
  <c r="I6711" i="13"/>
  <c r="H6711" i="13"/>
  <c r="G6711" i="13"/>
  <c r="F6711" i="13"/>
  <c r="I6710" i="13"/>
  <c r="H6710" i="13"/>
  <c r="G6710" i="13"/>
  <c r="F6710" i="13"/>
  <c r="I6709" i="13"/>
  <c r="H6709" i="13"/>
  <c r="G6709" i="13"/>
  <c r="F6709" i="13"/>
  <c r="I6708" i="13"/>
  <c r="H6708" i="13"/>
  <c r="G6708" i="13"/>
  <c r="F6708" i="13"/>
  <c r="I6707" i="13"/>
  <c r="H6707" i="13"/>
  <c r="G6707" i="13"/>
  <c r="F6707" i="13"/>
  <c r="I6706" i="13"/>
  <c r="H6706" i="13"/>
  <c r="G6706" i="13"/>
  <c r="F6706" i="13"/>
  <c r="I6705" i="13"/>
  <c r="H6705" i="13"/>
  <c r="G6705" i="13"/>
  <c r="F6705" i="13"/>
  <c r="I6704" i="13"/>
  <c r="H6704" i="13"/>
  <c r="G6704" i="13"/>
  <c r="F6704" i="13"/>
  <c r="I6703" i="13"/>
  <c r="H6703" i="13"/>
  <c r="G6703" i="13"/>
  <c r="F6703" i="13"/>
  <c r="I6702" i="13"/>
  <c r="H6702" i="13"/>
  <c r="G6702" i="13"/>
  <c r="F6702" i="13"/>
  <c r="I6701" i="13"/>
  <c r="H6701" i="13"/>
  <c r="G6701" i="13"/>
  <c r="F6701" i="13"/>
  <c r="I6700" i="13"/>
  <c r="H6700" i="13"/>
  <c r="G6700" i="13"/>
  <c r="F6700" i="13"/>
  <c r="I6699" i="13"/>
  <c r="H6699" i="13"/>
  <c r="G6699" i="13"/>
  <c r="F6699" i="13"/>
  <c r="I6698" i="13"/>
  <c r="H6698" i="13"/>
  <c r="G6698" i="13"/>
  <c r="F6698" i="13"/>
  <c r="I6697" i="13"/>
  <c r="H6697" i="13"/>
  <c r="G6697" i="13"/>
  <c r="F6697" i="13"/>
  <c r="I6696" i="13"/>
  <c r="H6696" i="13"/>
  <c r="G6696" i="13"/>
  <c r="F6696" i="13"/>
  <c r="I6695" i="13"/>
  <c r="H6695" i="13"/>
  <c r="G6695" i="13"/>
  <c r="F6695" i="13"/>
  <c r="I6694" i="13"/>
  <c r="H6694" i="13"/>
  <c r="G6694" i="13"/>
  <c r="F6694" i="13"/>
  <c r="I6693" i="13"/>
  <c r="H6693" i="13"/>
  <c r="G6693" i="13"/>
  <c r="F6693" i="13"/>
  <c r="I6692" i="13"/>
  <c r="H6692" i="13"/>
  <c r="G6692" i="13"/>
  <c r="F6692" i="13"/>
  <c r="I6691" i="13"/>
  <c r="H6691" i="13"/>
  <c r="G6691" i="13"/>
  <c r="F6691" i="13"/>
  <c r="I6690" i="13"/>
  <c r="H6690" i="13"/>
  <c r="G6690" i="13"/>
  <c r="F6690" i="13"/>
  <c r="I6689" i="13"/>
  <c r="H6689" i="13"/>
  <c r="G6689" i="13"/>
  <c r="F6689" i="13"/>
  <c r="I6688" i="13"/>
  <c r="H6688" i="13"/>
  <c r="G6688" i="13"/>
  <c r="F6688" i="13"/>
  <c r="I6687" i="13"/>
  <c r="H6687" i="13"/>
  <c r="G6687" i="13"/>
  <c r="F6687" i="13"/>
  <c r="I6686" i="13"/>
  <c r="H6686" i="13"/>
  <c r="G6686" i="13"/>
  <c r="F6686" i="13"/>
  <c r="I6685" i="13"/>
  <c r="H6685" i="13"/>
  <c r="G6685" i="13"/>
  <c r="F6685" i="13"/>
  <c r="I6684" i="13"/>
  <c r="H6684" i="13"/>
  <c r="G6684" i="13"/>
  <c r="F6684" i="13"/>
  <c r="I6683" i="13"/>
  <c r="H6683" i="13"/>
  <c r="G6683" i="13"/>
  <c r="F6683" i="13"/>
  <c r="I6682" i="13"/>
  <c r="H6682" i="13"/>
  <c r="G6682" i="13"/>
  <c r="F6682" i="13"/>
  <c r="I6681" i="13"/>
  <c r="H6681" i="13"/>
  <c r="G6681" i="13"/>
  <c r="F6681" i="13"/>
  <c r="I6680" i="13"/>
  <c r="H6680" i="13"/>
  <c r="G6680" i="13"/>
  <c r="F6680" i="13"/>
  <c r="I6679" i="13"/>
  <c r="H6679" i="13"/>
  <c r="G6679" i="13"/>
  <c r="F6679" i="13"/>
  <c r="I6678" i="13"/>
  <c r="H6678" i="13"/>
  <c r="G6678" i="13"/>
  <c r="F6678" i="13"/>
  <c r="I6677" i="13"/>
  <c r="H6677" i="13"/>
  <c r="G6677" i="13"/>
  <c r="F6677" i="13"/>
  <c r="I6676" i="13"/>
  <c r="H6676" i="13"/>
  <c r="G6676" i="13"/>
  <c r="F6676" i="13"/>
  <c r="I6675" i="13"/>
  <c r="H6675" i="13"/>
  <c r="G6675" i="13"/>
  <c r="F6675" i="13"/>
  <c r="I6674" i="13"/>
  <c r="H6674" i="13"/>
  <c r="G6674" i="13"/>
  <c r="F6674" i="13"/>
  <c r="I6673" i="13"/>
  <c r="H6673" i="13"/>
  <c r="G6673" i="13"/>
  <c r="F6673" i="13"/>
  <c r="I6672" i="13"/>
  <c r="H6672" i="13"/>
  <c r="G6672" i="13"/>
  <c r="F6672" i="13"/>
  <c r="I6671" i="13"/>
  <c r="H6671" i="13"/>
  <c r="G6671" i="13"/>
  <c r="F6671" i="13"/>
  <c r="I6670" i="13"/>
  <c r="H6670" i="13"/>
  <c r="G6670" i="13"/>
  <c r="F6670" i="13"/>
  <c r="I6669" i="13"/>
  <c r="H6669" i="13"/>
  <c r="G6669" i="13"/>
  <c r="F6669" i="13"/>
  <c r="I6668" i="13"/>
  <c r="H6668" i="13"/>
  <c r="G6668" i="13"/>
  <c r="F6668" i="13"/>
  <c r="I6667" i="13"/>
  <c r="H6667" i="13"/>
  <c r="G6667" i="13"/>
  <c r="F6667" i="13"/>
  <c r="I6666" i="13"/>
  <c r="H6666" i="13"/>
  <c r="G6666" i="13"/>
  <c r="F6666" i="13"/>
  <c r="I6665" i="13"/>
  <c r="H6665" i="13"/>
  <c r="G6665" i="13"/>
  <c r="F6665" i="13"/>
  <c r="I6664" i="13"/>
  <c r="H6664" i="13"/>
  <c r="G6664" i="13"/>
  <c r="F6664" i="13"/>
  <c r="I6663" i="13"/>
  <c r="H6663" i="13"/>
  <c r="G6663" i="13"/>
  <c r="F6663" i="13"/>
  <c r="I6662" i="13"/>
  <c r="H6662" i="13"/>
  <c r="G6662" i="13"/>
  <c r="F6662" i="13"/>
  <c r="I6661" i="13"/>
  <c r="H6661" i="13"/>
  <c r="G6661" i="13"/>
  <c r="F6661" i="13"/>
  <c r="I6660" i="13"/>
  <c r="H6660" i="13"/>
  <c r="G6660" i="13"/>
  <c r="F6660" i="13"/>
  <c r="I6659" i="13"/>
  <c r="H6659" i="13"/>
  <c r="G6659" i="13"/>
  <c r="F6659" i="13"/>
  <c r="I6658" i="13"/>
  <c r="H6658" i="13"/>
  <c r="G6658" i="13"/>
  <c r="F6658" i="13"/>
  <c r="I6657" i="13"/>
  <c r="H6657" i="13"/>
  <c r="G6657" i="13"/>
  <c r="F6657" i="13"/>
  <c r="I6656" i="13"/>
  <c r="H6656" i="13"/>
  <c r="G6656" i="13"/>
  <c r="F6656" i="13"/>
  <c r="I6655" i="13"/>
  <c r="H6655" i="13"/>
  <c r="G6655" i="13"/>
  <c r="F6655" i="13"/>
  <c r="I6654" i="13"/>
  <c r="H6654" i="13"/>
  <c r="G6654" i="13"/>
  <c r="F6654" i="13"/>
  <c r="I6653" i="13"/>
  <c r="H6653" i="13"/>
  <c r="G6653" i="13"/>
  <c r="F6653" i="13"/>
  <c r="I6652" i="13"/>
  <c r="H6652" i="13"/>
  <c r="G6652" i="13"/>
  <c r="F6652" i="13"/>
  <c r="I6651" i="13"/>
  <c r="H6651" i="13"/>
  <c r="G6651" i="13"/>
  <c r="F6651" i="13"/>
  <c r="I6650" i="13"/>
  <c r="H6650" i="13"/>
  <c r="G6650" i="13"/>
  <c r="F6650" i="13"/>
  <c r="I6649" i="13"/>
  <c r="H6649" i="13"/>
  <c r="G6649" i="13"/>
  <c r="F6649" i="13"/>
  <c r="I6648" i="13"/>
  <c r="H6648" i="13"/>
  <c r="G6648" i="13"/>
  <c r="F6648" i="13"/>
  <c r="I6647" i="13"/>
  <c r="H6647" i="13"/>
  <c r="G6647" i="13"/>
  <c r="F6647" i="13"/>
  <c r="I6646" i="13"/>
  <c r="H6646" i="13"/>
  <c r="G6646" i="13"/>
  <c r="F6646" i="13"/>
  <c r="I6645" i="13"/>
  <c r="H6645" i="13"/>
  <c r="G6645" i="13"/>
  <c r="F6645" i="13"/>
  <c r="I6644" i="13"/>
  <c r="H6644" i="13"/>
  <c r="G6644" i="13"/>
  <c r="F6644" i="13"/>
  <c r="I6643" i="13"/>
  <c r="H6643" i="13"/>
  <c r="G6643" i="13"/>
  <c r="F6643" i="13"/>
  <c r="I6642" i="13"/>
  <c r="H6642" i="13"/>
  <c r="G6642" i="13"/>
  <c r="F6642" i="13"/>
  <c r="I6641" i="13"/>
  <c r="H6641" i="13"/>
  <c r="G6641" i="13"/>
  <c r="F6641" i="13"/>
  <c r="I6640" i="13"/>
  <c r="H6640" i="13"/>
  <c r="G6640" i="13"/>
  <c r="F6640" i="13"/>
  <c r="I6639" i="13"/>
  <c r="H6639" i="13"/>
  <c r="G6639" i="13"/>
  <c r="F6639" i="13"/>
  <c r="I6638" i="13"/>
  <c r="H6638" i="13"/>
  <c r="G6638" i="13"/>
  <c r="F6638" i="13"/>
  <c r="I6637" i="13"/>
  <c r="H6637" i="13"/>
  <c r="G6637" i="13"/>
  <c r="F6637" i="13"/>
  <c r="I6636" i="13"/>
  <c r="H6636" i="13"/>
  <c r="G6636" i="13"/>
  <c r="F6636" i="13"/>
  <c r="I6635" i="13"/>
  <c r="H6635" i="13"/>
  <c r="G6635" i="13"/>
  <c r="F6635" i="13"/>
  <c r="I6634" i="13"/>
  <c r="H6634" i="13"/>
  <c r="G6634" i="13"/>
  <c r="F6634" i="13"/>
  <c r="I6633" i="13"/>
  <c r="H6633" i="13"/>
  <c r="G6633" i="13"/>
  <c r="F6633" i="13"/>
  <c r="I6632" i="13"/>
  <c r="H6632" i="13"/>
  <c r="G6632" i="13"/>
  <c r="F6632" i="13"/>
  <c r="I6631" i="13"/>
  <c r="H6631" i="13"/>
  <c r="G6631" i="13"/>
  <c r="F6631" i="13"/>
  <c r="I6630" i="13"/>
  <c r="H6630" i="13"/>
  <c r="G6630" i="13"/>
  <c r="F6630" i="13"/>
  <c r="I6629" i="13"/>
  <c r="H6629" i="13"/>
  <c r="G6629" i="13"/>
  <c r="F6629" i="13"/>
  <c r="I6628" i="13"/>
  <c r="H6628" i="13"/>
  <c r="G6628" i="13"/>
  <c r="F6628" i="13"/>
  <c r="I6627" i="13"/>
  <c r="H6627" i="13"/>
  <c r="G6627" i="13"/>
  <c r="F6627" i="13"/>
  <c r="I6626" i="13"/>
  <c r="H6626" i="13"/>
  <c r="G6626" i="13"/>
  <c r="F6626" i="13"/>
  <c r="I6625" i="13"/>
  <c r="H6625" i="13"/>
  <c r="G6625" i="13"/>
  <c r="F6625" i="13"/>
  <c r="I6624" i="13"/>
  <c r="H6624" i="13"/>
  <c r="G6624" i="13"/>
  <c r="F6624" i="13"/>
  <c r="I6623" i="13"/>
  <c r="H6623" i="13"/>
  <c r="G6623" i="13"/>
  <c r="F6623" i="13"/>
  <c r="I6622" i="13"/>
  <c r="H6622" i="13"/>
  <c r="G6622" i="13"/>
  <c r="F6622" i="13"/>
  <c r="I6621" i="13"/>
  <c r="H6621" i="13"/>
  <c r="G6621" i="13"/>
  <c r="F6621" i="13"/>
  <c r="I6620" i="13"/>
  <c r="H6620" i="13"/>
  <c r="G6620" i="13"/>
  <c r="F6620" i="13"/>
  <c r="I6619" i="13"/>
  <c r="H6619" i="13"/>
  <c r="G6619" i="13"/>
  <c r="F6619" i="13"/>
  <c r="I6618" i="13"/>
  <c r="H6618" i="13"/>
  <c r="G6618" i="13"/>
  <c r="F6618" i="13"/>
  <c r="I6617" i="13"/>
  <c r="H6617" i="13"/>
  <c r="G6617" i="13"/>
  <c r="F6617" i="13"/>
  <c r="I6616" i="13"/>
  <c r="H6616" i="13"/>
  <c r="G6616" i="13"/>
  <c r="F6616" i="13"/>
  <c r="I6615" i="13"/>
  <c r="H6615" i="13"/>
  <c r="G6615" i="13"/>
  <c r="F6615" i="13"/>
  <c r="I6614" i="13"/>
  <c r="H6614" i="13"/>
  <c r="G6614" i="13"/>
  <c r="F6614" i="13"/>
  <c r="I6613" i="13"/>
  <c r="H6613" i="13"/>
  <c r="G6613" i="13"/>
  <c r="F6613" i="13"/>
  <c r="I6612" i="13"/>
  <c r="H6612" i="13"/>
  <c r="G6612" i="13"/>
  <c r="F6612" i="13"/>
  <c r="I6611" i="13"/>
  <c r="H6611" i="13"/>
  <c r="G6611" i="13"/>
  <c r="F6611" i="13"/>
  <c r="I6610" i="13"/>
  <c r="H6610" i="13"/>
  <c r="G6610" i="13"/>
  <c r="F6610" i="13"/>
  <c r="I6609" i="13"/>
  <c r="H6609" i="13"/>
  <c r="G6609" i="13"/>
  <c r="F6609" i="13"/>
  <c r="I6608" i="13"/>
  <c r="H6608" i="13"/>
  <c r="G6608" i="13"/>
  <c r="F6608" i="13"/>
  <c r="I6607" i="13"/>
  <c r="H6607" i="13"/>
  <c r="G6607" i="13"/>
  <c r="F6607" i="13"/>
  <c r="I6606" i="13"/>
  <c r="H6606" i="13"/>
  <c r="G6606" i="13"/>
  <c r="F6606" i="13"/>
  <c r="I6605" i="13"/>
  <c r="H6605" i="13"/>
  <c r="G6605" i="13"/>
  <c r="F6605" i="13"/>
  <c r="I6604" i="13"/>
  <c r="H6604" i="13"/>
  <c r="G6604" i="13"/>
  <c r="F6604" i="13"/>
  <c r="I6603" i="13"/>
  <c r="H6603" i="13"/>
  <c r="G6603" i="13"/>
  <c r="F6603" i="13"/>
  <c r="I6602" i="13"/>
  <c r="H6602" i="13"/>
  <c r="G6602" i="13"/>
  <c r="F6602" i="13"/>
  <c r="I6601" i="13"/>
  <c r="H6601" i="13"/>
  <c r="G6601" i="13"/>
  <c r="F6601" i="13"/>
  <c r="I6600" i="13"/>
  <c r="H6600" i="13"/>
  <c r="G6600" i="13"/>
  <c r="F6600" i="13"/>
  <c r="I6599" i="13"/>
  <c r="H6599" i="13"/>
  <c r="G6599" i="13"/>
  <c r="F6599" i="13"/>
  <c r="I6598" i="13"/>
  <c r="H6598" i="13"/>
  <c r="G6598" i="13"/>
  <c r="F6598" i="13"/>
  <c r="I6597" i="13"/>
  <c r="H6597" i="13"/>
  <c r="G6597" i="13"/>
  <c r="F6597" i="13"/>
  <c r="I6596" i="13"/>
  <c r="H6596" i="13"/>
  <c r="G6596" i="13"/>
  <c r="F6596" i="13"/>
  <c r="I6595" i="13"/>
  <c r="H6595" i="13"/>
  <c r="G6595" i="13"/>
  <c r="F6595" i="13"/>
  <c r="I6594" i="13"/>
  <c r="H6594" i="13"/>
  <c r="G6594" i="13"/>
  <c r="F6594" i="13"/>
  <c r="I6593" i="13"/>
  <c r="H6593" i="13"/>
  <c r="G6593" i="13"/>
  <c r="F6593" i="13"/>
  <c r="I6592" i="13"/>
  <c r="H6592" i="13"/>
  <c r="G6592" i="13"/>
  <c r="F6592" i="13"/>
  <c r="I6591" i="13"/>
  <c r="H6591" i="13"/>
  <c r="G6591" i="13"/>
  <c r="F6591" i="13"/>
  <c r="I6590" i="13"/>
  <c r="H6590" i="13"/>
  <c r="G6590" i="13"/>
  <c r="F6590" i="13"/>
  <c r="I6589" i="13"/>
  <c r="H6589" i="13"/>
  <c r="G6589" i="13"/>
  <c r="F6589" i="13"/>
  <c r="I6588" i="13"/>
  <c r="H6588" i="13"/>
  <c r="G6588" i="13"/>
  <c r="F6588" i="13"/>
  <c r="I6587" i="13"/>
  <c r="H6587" i="13"/>
  <c r="G6587" i="13"/>
  <c r="F6587" i="13"/>
  <c r="I6586" i="13"/>
  <c r="H6586" i="13"/>
  <c r="G6586" i="13"/>
  <c r="F6586" i="13"/>
  <c r="I6585" i="13"/>
  <c r="H6585" i="13"/>
  <c r="G6585" i="13"/>
  <c r="F6585" i="13"/>
  <c r="I6584" i="13"/>
  <c r="H6584" i="13"/>
  <c r="G6584" i="13"/>
  <c r="F6584" i="13"/>
  <c r="I6583" i="13"/>
  <c r="H6583" i="13"/>
  <c r="G6583" i="13"/>
  <c r="F6583" i="13"/>
  <c r="I6582" i="13"/>
  <c r="H6582" i="13"/>
  <c r="G6582" i="13"/>
  <c r="F6582" i="13"/>
  <c r="I6581" i="13"/>
  <c r="H6581" i="13"/>
  <c r="G6581" i="13"/>
  <c r="F6581" i="13"/>
  <c r="I6580" i="13"/>
  <c r="H6580" i="13"/>
  <c r="G6580" i="13"/>
  <c r="F6580" i="13"/>
  <c r="I6579" i="13"/>
  <c r="H6579" i="13"/>
  <c r="G6579" i="13"/>
  <c r="F6579" i="13"/>
  <c r="I6578" i="13"/>
  <c r="H6578" i="13"/>
  <c r="G6578" i="13"/>
  <c r="F6578" i="13"/>
  <c r="I6577" i="13"/>
  <c r="H6577" i="13"/>
  <c r="G6577" i="13"/>
  <c r="F6577" i="13"/>
  <c r="I6576" i="13"/>
  <c r="H6576" i="13"/>
  <c r="G6576" i="13"/>
  <c r="F6576" i="13"/>
  <c r="I6575" i="13"/>
  <c r="H6575" i="13"/>
  <c r="G6575" i="13"/>
  <c r="F6575" i="13"/>
  <c r="I6574" i="13"/>
  <c r="H6574" i="13"/>
  <c r="G6574" i="13"/>
  <c r="F6574" i="13"/>
  <c r="I6573" i="13"/>
  <c r="H6573" i="13"/>
  <c r="G6573" i="13"/>
  <c r="F6573" i="13"/>
  <c r="I6572" i="13"/>
  <c r="H6572" i="13"/>
  <c r="G6572" i="13"/>
  <c r="F6572" i="13"/>
  <c r="I6571" i="13"/>
  <c r="H6571" i="13"/>
  <c r="G6571" i="13"/>
  <c r="F6571" i="13"/>
  <c r="I6570" i="13"/>
  <c r="H6570" i="13"/>
  <c r="G6570" i="13"/>
  <c r="F6570" i="13"/>
  <c r="I6569" i="13"/>
  <c r="H6569" i="13"/>
  <c r="G6569" i="13"/>
  <c r="F6569" i="13"/>
  <c r="I6568" i="13"/>
  <c r="H6568" i="13"/>
  <c r="G6568" i="13"/>
  <c r="F6568" i="13"/>
  <c r="I6567" i="13"/>
  <c r="H6567" i="13"/>
  <c r="G6567" i="13"/>
  <c r="F6567" i="13"/>
  <c r="I6566" i="13"/>
  <c r="H6566" i="13"/>
  <c r="G6566" i="13"/>
  <c r="F6566" i="13"/>
  <c r="I6565" i="13"/>
  <c r="H6565" i="13"/>
  <c r="G6565" i="13"/>
  <c r="F6565" i="13"/>
  <c r="I6564" i="13"/>
  <c r="H6564" i="13"/>
  <c r="G6564" i="13"/>
  <c r="F6564" i="13"/>
  <c r="I6563" i="13"/>
  <c r="H6563" i="13"/>
  <c r="G6563" i="13"/>
  <c r="F6563" i="13"/>
  <c r="I6562" i="13"/>
  <c r="H6562" i="13"/>
  <c r="G6562" i="13"/>
  <c r="F6562" i="13"/>
  <c r="I6561" i="13"/>
  <c r="H6561" i="13"/>
  <c r="G6561" i="13"/>
  <c r="F6561" i="13"/>
  <c r="I6560" i="13"/>
  <c r="H6560" i="13"/>
  <c r="G6560" i="13"/>
  <c r="F6560" i="13"/>
  <c r="I6559" i="13"/>
  <c r="H6559" i="13"/>
  <c r="G6559" i="13"/>
  <c r="F6559" i="13"/>
  <c r="I6558" i="13"/>
  <c r="H6558" i="13"/>
  <c r="G6558" i="13"/>
  <c r="F6558" i="13"/>
  <c r="I6557" i="13"/>
  <c r="H6557" i="13"/>
  <c r="G6557" i="13"/>
  <c r="F6557" i="13"/>
  <c r="I6556" i="13"/>
  <c r="H6556" i="13"/>
  <c r="G6556" i="13"/>
  <c r="F6556" i="13"/>
  <c r="I6555" i="13"/>
  <c r="H6555" i="13"/>
  <c r="G6555" i="13"/>
  <c r="F6555" i="13"/>
  <c r="I6554" i="13"/>
  <c r="H6554" i="13"/>
  <c r="G6554" i="13"/>
  <c r="F6554" i="13"/>
  <c r="I6553" i="13"/>
  <c r="H6553" i="13"/>
  <c r="G6553" i="13"/>
  <c r="F6553" i="13"/>
  <c r="I6552" i="13"/>
  <c r="H6552" i="13"/>
  <c r="G6552" i="13"/>
  <c r="F6552" i="13"/>
  <c r="I6551" i="13"/>
  <c r="H6551" i="13"/>
  <c r="G6551" i="13"/>
  <c r="F6551" i="13"/>
  <c r="I6550" i="13"/>
  <c r="H6550" i="13"/>
  <c r="G6550" i="13"/>
  <c r="F6550" i="13"/>
  <c r="I6549" i="13"/>
  <c r="H6549" i="13"/>
  <c r="G6549" i="13"/>
  <c r="F6549" i="13"/>
  <c r="I6548" i="13"/>
  <c r="H6548" i="13"/>
  <c r="G6548" i="13"/>
  <c r="F6548" i="13"/>
  <c r="I6547" i="13"/>
  <c r="H6547" i="13"/>
  <c r="G6547" i="13"/>
  <c r="F6547" i="13"/>
  <c r="I6546" i="13"/>
  <c r="H6546" i="13"/>
  <c r="G6546" i="13"/>
  <c r="F6546" i="13"/>
  <c r="I6545" i="13"/>
  <c r="H6545" i="13"/>
  <c r="G6545" i="13"/>
  <c r="F6545" i="13"/>
  <c r="I6544" i="13"/>
  <c r="H6544" i="13"/>
  <c r="G6544" i="13"/>
  <c r="F6544" i="13"/>
  <c r="I6543" i="13"/>
  <c r="H6543" i="13"/>
  <c r="G6543" i="13"/>
  <c r="F6543" i="13"/>
  <c r="I6542" i="13"/>
  <c r="H6542" i="13"/>
  <c r="G6542" i="13"/>
  <c r="F6542" i="13"/>
  <c r="I6541" i="13"/>
  <c r="H6541" i="13"/>
  <c r="G6541" i="13"/>
  <c r="F6541" i="13"/>
  <c r="I6540" i="13"/>
  <c r="H6540" i="13"/>
  <c r="G6540" i="13"/>
  <c r="F6540" i="13"/>
  <c r="I6539" i="13"/>
  <c r="H6539" i="13"/>
  <c r="G6539" i="13"/>
  <c r="F6539" i="13"/>
  <c r="I6538" i="13"/>
  <c r="H6538" i="13"/>
  <c r="G6538" i="13"/>
  <c r="F6538" i="13"/>
  <c r="I6537" i="13"/>
  <c r="H6537" i="13"/>
  <c r="G6537" i="13"/>
  <c r="F6537" i="13"/>
  <c r="I6536" i="13"/>
  <c r="H6536" i="13"/>
  <c r="G6536" i="13"/>
  <c r="F6536" i="13"/>
  <c r="I6535" i="13"/>
  <c r="H6535" i="13"/>
  <c r="G6535" i="13"/>
  <c r="F6535" i="13"/>
  <c r="I6534" i="13"/>
  <c r="H6534" i="13"/>
  <c r="G6534" i="13"/>
  <c r="F6534" i="13"/>
  <c r="I6533" i="13"/>
  <c r="H6533" i="13"/>
  <c r="G6533" i="13"/>
  <c r="F6533" i="13"/>
  <c r="I6532" i="13"/>
  <c r="H6532" i="13"/>
  <c r="G6532" i="13"/>
  <c r="F6532" i="13"/>
  <c r="I6531" i="13"/>
  <c r="H6531" i="13"/>
  <c r="G6531" i="13"/>
  <c r="F6531" i="13"/>
  <c r="I6530" i="13"/>
  <c r="H6530" i="13"/>
  <c r="G6530" i="13"/>
  <c r="F6530" i="13"/>
  <c r="I6529" i="13"/>
  <c r="H6529" i="13"/>
  <c r="G6529" i="13"/>
  <c r="F6529" i="13"/>
  <c r="I6528" i="13"/>
  <c r="H6528" i="13"/>
  <c r="G6528" i="13"/>
  <c r="F6528" i="13"/>
  <c r="I6527" i="13"/>
  <c r="H6527" i="13"/>
  <c r="G6527" i="13"/>
  <c r="F6527" i="13"/>
  <c r="I6526" i="13"/>
  <c r="H6526" i="13"/>
  <c r="G6526" i="13"/>
  <c r="F6526" i="13"/>
  <c r="I6525" i="13"/>
  <c r="H6525" i="13"/>
  <c r="G6525" i="13"/>
  <c r="F6525" i="13"/>
  <c r="I6524" i="13"/>
  <c r="H6524" i="13"/>
  <c r="G6524" i="13"/>
  <c r="F6524" i="13"/>
  <c r="I6523" i="13"/>
  <c r="H6523" i="13"/>
  <c r="G6523" i="13"/>
  <c r="F6523" i="13"/>
  <c r="I6522" i="13"/>
  <c r="H6522" i="13"/>
  <c r="G6522" i="13"/>
  <c r="F6522" i="13"/>
  <c r="I6521" i="13"/>
  <c r="H6521" i="13"/>
  <c r="G6521" i="13"/>
  <c r="F6521" i="13"/>
  <c r="I6520" i="13"/>
  <c r="H6520" i="13"/>
  <c r="G6520" i="13"/>
  <c r="F6520" i="13"/>
  <c r="I6519" i="13"/>
  <c r="H6519" i="13"/>
  <c r="G6519" i="13"/>
  <c r="F6519" i="13"/>
  <c r="I6518" i="13"/>
  <c r="H6518" i="13"/>
  <c r="G6518" i="13"/>
  <c r="F6518" i="13"/>
  <c r="I6517" i="13"/>
  <c r="H6517" i="13"/>
  <c r="G6517" i="13"/>
  <c r="F6517" i="13"/>
  <c r="I6516" i="13"/>
  <c r="H6516" i="13"/>
  <c r="G6516" i="13"/>
  <c r="F6516" i="13"/>
  <c r="I6515" i="13"/>
  <c r="H6515" i="13"/>
  <c r="G6515" i="13"/>
  <c r="F6515" i="13"/>
  <c r="I6514" i="13"/>
  <c r="H6514" i="13"/>
  <c r="G6514" i="13"/>
  <c r="F6514" i="13"/>
  <c r="I6513" i="13"/>
  <c r="H6513" i="13"/>
  <c r="G6513" i="13"/>
  <c r="F6513" i="13"/>
  <c r="I6512" i="13"/>
  <c r="H6512" i="13"/>
  <c r="G6512" i="13"/>
  <c r="F6512" i="13"/>
  <c r="I6511" i="13"/>
  <c r="H6511" i="13"/>
  <c r="G6511" i="13"/>
  <c r="F6511" i="13"/>
  <c r="I6510" i="13"/>
  <c r="H6510" i="13"/>
  <c r="G6510" i="13"/>
  <c r="F6510" i="13"/>
  <c r="I6509" i="13"/>
  <c r="H6509" i="13"/>
  <c r="G6509" i="13"/>
  <c r="F6509" i="13"/>
  <c r="I6508" i="13"/>
  <c r="H6508" i="13"/>
  <c r="G6508" i="13"/>
  <c r="F6508" i="13"/>
  <c r="I6507" i="13"/>
  <c r="H6507" i="13"/>
  <c r="G6507" i="13"/>
  <c r="F6507" i="13"/>
  <c r="I6506" i="13"/>
  <c r="H6506" i="13"/>
  <c r="G6506" i="13"/>
  <c r="F6506" i="13"/>
  <c r="I6505" i="13"/>
  <c r="H6505" i="13"/>
  <c r="G6505" i="13"/>
  <c r="F6505" i="13"/>
  <c r="I6504" i="13"/>
  <c r="H6504" i="13"/>
  <c r="G6504" i="13"/>
  <c r="F6504" i="13"/>
  <c r="I6503" i="13"/>
  <c r="H6503" i="13"/>
  <c r="G6503" i="13"/>
  <c r="F6503" i="13"/>
  <c r="I6502" i="13"/>
  <c r="H6502" i="13"/>
  <c r="G6502" i="13"/>
  <c r="F6502" i="13"/>
  <c r="I6501" i="13"/>
  <c r="H6501" i="13"/>
  <c r="G6501" i="13"/>
  <c r="F6501" i="13"/>
  <c r="I6500" i="13"/>
  <c r="H6500" i="13"/>
  <c r="G6500" i="13"/>
  <c r="F6500" i="13"/>
  <c r="I6499" i="13"/>
  <c r="H6499" i="13"/>
  <c r="G6499" i="13"/>
  <c r="F6499" i="13"/>
  <c r="I6498" i="13"/>
  <c r="H6498" i="13"/>
  <c r="G6498" i="13"/>
  <c r="F6498" i="13"/>
  <c r="I6497" i="13"/>
  <c r="H6497" i="13"/>
  <c r="G6497" i="13"/>
  <c r="F6497" i="13"/>
  <c r="I6496" i="13"/>
  <c r="H6496" i="13"/>
  <c r="G6496" i="13"/>
  <c r="F6496" i="13"/>
  <c r="I6495" i="13"/>
  <c r="H6495" i="13"/>
  <c r="G6495" i="13"/>
  <c r="F6495" i="13"/>
  <c r="I6494" i="13"/>
  <c r="H6494" i="13"/>
  <c r="G6494" i="13"/>
  <c r="F6494" i="13"/>
  <c r="I6493" i="13"/>
  <c r="H6493" i="13"/>
  <c r="G6493" i="13"/>
  <c r="F6493" i="13"/>
  <c r="I6492" i="13"/>
  <c r="H6492" i="13"/>
  <c r="G6492" i="13"/>
  <c r="F6492" i="13"/>
  <c r="I6491" i="13"/>
  <c r="H6491" i="13"/>
  <c r="G6491" i="13"/>
  <c r="F6491" i="13"/>
  <c r="I6490" i="13"/>
  <c r="H6490" i="13"/>
  <c r="G6490" i="13"/>
  <c r="F6490" i="13"/>
  <c r="I6489" i="13"/>
  <c r="H6489" i="13"/>
  <c r="G6489" i="13"/>
  <c r="F6489" i="13"/>
  <c r="I6488" i="13"/>
  <c r="H6488" i="13"/>
  <c r="G6488" i="13"/>
  <c r="F6488" i="13"/>
  <c r="I6487" i="13"/>
  <c r="H6487" i="13"/>
  <c r="G6487" i="13"/>
  <c r="F6487" i="13"/>
  <c r="I6486" i="13"/>
  <c r="H6486" i="13"/>
  <c r="G6486" i="13"/>
  <c r="F6486" i="13"/>
  <c r="I6485" i="13"/>
  <c r="H6485" i="13"/>
  <c r="G6485" i="13"/>
  <c r="F6485" i="13"/>
  <c r="I6484" i="13"/>
  <c r="H6484" i="13"/>
  <c r="G6484" i="13"/>
  <c r="F6484" i="13"/>
  <c r="I6483" i="13"/>
  <c r="H6483" i="13"/>
  <c r="G6483" i="13"/>
  <c r="F6483" i="13"/>
  <c r="I6482" i="13"/>
  <c r="H6482" i="13"/>
  <c r="G6482" i="13"/>
  <c r="F6482" i="13"/>
  <c r="I6481" i="13"/>
  <c r="H6481" i="13"/>
  <c r="G6481" i="13"/>
  <c r="F6481" i="13"/>
  <c r="I6480" i="13"/>
  <c r="H6480" i="13"/>
  <c r="G6480" i="13"/>
  <c r="F6480" i="13"/>
  <c r="I6479" i="13"/>
  <c r="H6479" i="13"/>
  <c r="G6479" i="13"/>
  <c r="F6479" i="13"/>
  <c r="I6478" i="13"/>
  <c r="H6478" i="13"/>
  <c r="G6478" i="13"/>
  <c r="F6478" i="13"/>
  <c r="I6477" i="13"/>
  <c r="H6477" i="13"/>
  <c r="G6477" i="13"/>
  <c r="F6477" i="13"/>
  <c r="I6476" i="13"/>
  <c r="H6476" i="13"/>
  <c r="G6476" i="13"/>
  <c r="F6476" i="13"/>
  <c r="I6475" i="13"/>
  <c r="H6475" i="13"/>
  <c r="G6475" i="13"/>
  <c r="F6475" i="13"/>
  <c r="I6474" i="13"/>
  <c r="H6474" i="13"/>
  <c r="G6474" i="13"/>
  <c r="F6474" i="13"/>
  <c r="I6473" i="13"/>
  <c r="H6473" i="13"/>
  <c r="G6473" i="13"/>
  <c r="F6473" i="13"/>
  <c r="I6472" i="13"/>
  <c r="H6472" i="13"/>
  <c r="G6472" i="13"/>
  <c r="F6472" i="13"/>
  <c r="I6471" i="13"/>
  <c r="H6471" i="13"/>
  <c r="G6471" i="13"/>
  <c r="F6471" i="13"/>
  <c r="I6470" i="13"/>
  <c r="H6470" i="13"/>
  <c r="G6470" i="13"/>
  <c r="F6470" i="13"/>
  <c r="I6469" i="13"/>
  <c r="H6469" i="13"/>
  <c r="G6469" i="13"/>
  <c r="F6469" i="13"/>
  <c r="I6468" i="13"/>
  <c r="H6468" i="13"/>
  <c r="G6468" i="13"/>
  <c r="F6468" i="13"/>
  <c r="I6467" i="13"/>
  <c r="H6467" i="13"/>
  <c r="G6467" i="13"/>
  <c r="F6467" i="13"/>
  <c r="I6466" i="13"/>
  <c r="H6466" i="13"/>
  <c r="G6466" i="13"/>
  <c r="F6466" i="13"/>
  <c r="I6465" i="13"/>
  <c r="H6465" i="13"/>
  <c r="G6465" i="13"/>
  <c r="F6465" i="13"/>
  <c r="I6464" i="13"/>
  <c r="H6464" i="13"/>
  <c r="G6464" i="13"/>
  <c r="F6464" i="13"/>
  <c r="I6463" i="13"/>
  <c r="H6463" i="13"/>
  <c r="G6463" i="13"/>
  <c r="F6463" i="13"/>
  <c r="I6462" i="13"/>
  <c r="H6462" i="13"/>
  <c r="G6462" i="13"/>
  <c r="F6462" i="13"/>
  <c r="I6461" i="13"/>
  <c r="H6461" i="13"/>
  <c r="G6461" i="13"/>
  <c r="F6461" i="13"/>
  <c r="I6460" i="13"/>
  <c r="H6460" i="13"/>
  <c r="G6460" i="13"/>
  <c r="F6460" i="13"/>
  <c r="I6459" i="13"/>
  <c r="H6459" i="13"/>
  <c r="G6459" i="13"/>
  <c r="F6459" i="13"/>
  <c r="I6458" i="13"/>
  <c r="H6458" i="13"/>
  <c r="G6458" i="13"/>
  <c r="F6458" i="13"/>
  <c r="I6457" i="13"/>
  <c r="H6457" i="13"/>
  <c r="G6457" i="13"/>
  <c r="F6457" i="13"/>
  <c r="I6456" i="13"/>
  <c r="H6456" i="13"/>
  <c r="G6456" i="13"/>
  <c r="F6456" i="13"/>
  <c r="I6455" i="13"/>
  <c r="H6455" i="13"/>
  <c r="G6455" i="13"/>
  <c r="F6455" i="13"/>
  <c r="I6454" i="13"/>
  <c r="H6454" i="13"/>
  <c r="G6454" i="13"/>
  <c r="F6454" i="13"/>
  <c r="I6453" i="13"/>
  <c r="H6453" i="13"/>
  <c r="G6453" i="13"/>
  <c r="F6453" i="13"/>
  <c r="I6452" i="13"/>
  <c r="H6452" i="13"/>
  <c r="G6452" i="13"/>
  <c r="F6452" i="13"/>
  <c r="I6451" i="13"/>
  <c r="H6451" i="13"/>
  <c r="G6451" i="13"/>
  <c r="F6451" i="13"/>
  <c r="I6450" i="13"/>
  <c r="H6450" i="13"/>
  <c r="G6450" i="13"/>
  <c r="F6450" i="13"/>
  <c r="I6449" i="13"/>
  <c r="H6449" i="13"/>
  <c r="G6449" i="13"/>
  <c r="F6449" i="13"/>
  <c r="I6448" i="13"/>
  <c r="H6448" i="13"/>
  <c r="G6448" i="13"/>
  <c r="F6448" i="13"/>
  <c r="I6447" i="13"/>
  <c r="H6447" i="13"/>
  <c r="G6447" i="13"/>
  <c r="F6447" i="13"/>
  <c r="I6446" i="13"/>
  <c r="H6446" i="13"/>
  <c r="G6446" i="13"/>
  <c r="F6446" i="13"/>
  <c r="I6445" i="13"/>
  <c r="H6445" i="13"/>
  <c r="G6445" i="13"/>
  <c r="F6445" i="13"/>
  <c r="I6444" i="13"/>
  <c r="H6444" i="13"/>
  <c r="G6444" i="13"/>
  <c r="F6444" i="13"/>
  <c r="I6443" i="13"/>
  <c r="H6443" i="13"/>
  <c r="G6443" i="13"/>
  <c r="F6443" i="13"/>
  <c r="I6442" i="13"/>
  <c r="H6442" i="13"/>
  <c r="G6442" i="13"/>
  <c r="F6442" i="13"/>
  <c r="I6441" i="13"/>
  <c r="H6441" i="13"/>
  <c r="G6441" i="13"/>
  <c r="F6441" i="13"/>
  <c r="I6440" i="13"/>
  <c r="H6440" i="13"/>
  <c r="G6440" i="13"/>
  <c r="F6440" i="13"/>
  <c r="I6439" i="13"/>
  <c r="H6439" i="13"/>
  <c r="G6439" i="13"/>
  <c r="F6439" i="13"/>
  <c r="I6438" i="13"/>
  <c r="H6438" i="13"/>
  <c r="G6438" i="13"/>
  <c r="F6438" i="13"/>
  <c r="I6437" i="13"/>
  <c r="H6437" i="13"/>
  <c r="G6437" i="13"/>
  <c r="F6437" i="13"/>
  <c r="I6436" i="13"/>
  <c r="H6436" i="13"/>
  <c r="G6436" i="13"/>
  <c r="F6436" i="13"/>
  <c r="I6435" i="13"/>
  <c r="H6435" i="13"/>
  <c r="G6435" i="13"/>
  <c r="F6435" i="13"/>
  <c r="I6434" i="13"/>
  <c r="H6434" i="13"/>
  <c r="G6434" i="13"/>
  <c r="F6434" i="13"/>
  <c r="I6433" i="13"/>
  <c r="H6433" i="13"/>
  <c r="G6433" i="13"/>
  <c r="F6433" i="13"/>
  <c r="I6432" i="13"/>
  <c r="H6432" i="13"/>
  <c r="G6432" i="13"/>
  <c r="F6432" i="13"/>
  <c r="I6431" i="13"/>
  <c r="H6431" i="13"/>
  <c r="G6431" i="13"/>
  <c r="F6431" i="13"/>
  <c r="I6430" i="13"/>
  <c r="H6430" i="13"/>
  <c r="G6430" i="13"/>
  <c r="F6430" i="13"/>
  <c r="I6429" i="13"/>
  <c r="H6429" i="13"/>
  <c r="G6429" i="13"/>
  <c r="F6429" i="13"/>
  <c r="I6428" i="13"/>
  <c r="H6428" i="13"/>
  <c r="G6428" i="13"/>
  <c r="F6428" i="13"/>
  <c r="I6427" i="13"/>
  <c r="H6427" i="13"/>
  <c r="G6427" i="13"/>
  <c r="F6427" i="13"/>
  <c r="I6426" i="13"/>
  <c r="H6426" i="13"/>
  <c r="G6426" i="13"/>
  <c r="F6426" i="13"/>
  <c r="I6425" i="13"/>
  <c r="H6425" i="13"/>
  <c r="G6425" i="13"/>
  <c r="F6425" i="13"/>
  <c r="I6424" i="13"/>
  <c r="H6424" i="13"/>
  <c r="G6424" i="13"/>
  <c r="F6424" i="13"/>
  <c r="I6423" i="13"/>
  <c r="H6423" i="13"/>
  <c r="G6423" i="13"/>
  <c r="F6423" i="13"/>
  <c r="I6422" i="13"/>
  <c r="H6422" i="13"/>
  <c r="G6422" i="13"/>
  <c r="F6422" i="13"/>
  <c r="I6421" i="13"/>
  <c r="H6421" i="13"/>
  <c r="G6421" i="13"/>
  <c r="F6421" i="13"/>
  <c r="I6420" i="13"/>
  <c r="H6420" i="13"/>
  <c r="G6420" i="13"/>
  <c r="F6420" i="13"/>
  <c r="I6419" i="13"/>
  <c r="H6419" i="13"/>
  <c r="G6419" i="13"/>
  <c r="F6419" i="13"/>
  <c r="I6418" i="13"/>
  <c r="H6418" i="13"/>
  <c r="G6418" i="13"/>
  <c r="F6418" i="13"/>
  <c r="I6417" i="13"/>
  <c r="H6417" i="13"/>
  <c r="G6417" i="13"/>
  <c r="F6417" i="13"/>
  <c r="I6416" i="13"/>
  <c r="H6416" i="13"/>
  <c r="G6416" i="13"/>
  <c r="F6416" i="13"/>
  <c r="I6415" i="13"/>
  <c r="H6415" i="13"/>
  <c r="G6415" i="13"/>
  <c r="F6415" i="13"/>
  <c r="I6414" i="13"/>
  <c r="H6414" i="13"/>
  <c r="G6414" i="13"/>
  <c r="F6414" i="13"/>
  <c r="I6413" i="13"/>
  <c r="H6413" i="13"/>
  <c r="G6413" i="13"/>
  <c r="F6413" i="13"/>
  <c r="I6412" i="13"/>
  <c r="H6412" i="13"/>
  <c r="G6412" i="13"/>
  <c r="F6412" i="13"/>
  <c r="I6411" i="13"/>
  <c r="H6411" i="13"/>
  <c r="G6411" i="13"/>
  <c r="F6411" i="13"/>
  <c r="I6410" i="13"/>
  <c r="H6410" i="13"/>
  <c r="G6410" i="13"/>
  <c r="F6410" i="13"/>
  <c r="I6409" i="13"/>
  <c r="H6409" i="13"/>
  <c r="G6409" i="13"/>
  <c r="F6409" i="13"/>
  <c r="I6408" i="13"/>
  <c r="H6408" i="13"/>
  <c r="G6408" i="13"/>
  <c r="F6408" i="13"/>
  <c r="I6407" i="13"/>
  <c r="H6407" i="13"/>
  <c r="G6407" i="13"/>
  <c r="F6407" i="13"/>
  <c r="I6406" i="13"/>
  <c r="H6406" i="13"/>
  <c r="G6406" i="13"/>
  <c r="F6406" i="13"/>
  <c r="I6405" i="13"/>
  <c r="H6405" i="13"/>
  <c r="G6405" i="13"/>
  <c r="F6405" i="13"/>
  <c r="I6404" i="13"/>
  <c r="H6404" i="13"/>
  <c r="G6404" i="13"/>
  <c r="F6404" i="13"/>
  <c r="I6403" i="13"/>
  <c r="H6403" i="13"/>
  <c r="G6403" i="13"/>
  <c r="F6403" i="13"/>
  <c r="I6402" i="13"/>
  <c r="H6402" i="13"/>
  <c r="G6402" i="13"/>
  <c r="F6402" i="13"/>
  <c r="I6401" i="13"/>
  <c r="H6401" i="13"/>
  <c r="G6401" i="13"/>
  <c r="F6401" i="13"/>
  <c r="I6400" i="13"/>
  <c r="H6400" i="13"/>
  <c r="G6400" i="13"/>
  <c r="F6400" i="13"/>
  <c r="I6399" i="13"/>
  <c r="H6399" i="13"/>
  <c r="G6399" i="13"/>
  <c r="F6399" i="13"/>
  <c r="I6398" i="13"/>
  <c r="H6398" i="13"/>
  <c r="G6398" i="13"/>
  <c r="F6398" i="13"/>
  <c r="I6397" i="13"/>
  <c r="H6397" i="13"/>
  <c r="G6397" i="13"/>
  <c r="F6397" i="13"/>
  <c r="I6396" i="13"/>
  <c r="H6396" i="13"/>
  <c r="G6396" i="13"/>
  <c r="F6396" i="13"/>
  <c r="I6395" i="13"/>
  <c r="H6395" i="13"/>
  <c r="G6395" i="13"/>
  <c r="F6395" i="13"/>
  <c r="I6394" i="13"/>
  <c r="H6394" i="13"/>
  <c r="G6394" i="13"/>
  <c r="F6394" i="13"/>
  <c r="I6393" i="13"/>
  <c r="H6393" i="13"/>
  <c r="G6393" i="13"/>
  <c r="F6393" i="13"/>
  <c r="I6392" i="13"/>
  <c r="H6392" i="13"/>
  <c r="G6392" i="13"/>
  <c r="F6392" i="13"/>
  <c r="I6391" i="13"/>
  <c r="H6391" i="13"/>
  <c r="G6391" i="13"/>
  <c r="F6391" i="13"/>
  <c r="I6390" i="13"/>
  <c r="H6390" i="13"/>
  <c r="G6390" i="13"/>
  <c r="F6390" i="13"/>
  <c r="I6389" i="13"/>
  <c r="H6389" i="13"/>
  <c r="G6389" i="13"/>
  <c r="F6389" i="13"/>
  <c r="I6388" i="13"/>
  <c r="H6388" i="13"/>
  <c r="G6388" i="13"/>
  <c r="F6388" i="13"/>
  <c r="I6387" i="13"/>
  <c r="H6387" i="13"/>
  <c r="G6387" i="13"/>
  <c r="F6387" i="13"/>
  <c r="I6386" i="13"/>
  <c r="H6386" i="13"/>
  <c r="G6386" i="13"/>
  <c r="F6386" i="13"/>
  <c r="I6385" i="13"/>
  <c r="H6385" i="13"/>
  <c r="G6385" i="13"/>
  <c r="F6385" i="13"/>
  <c r="I6384" i="13"/>
  <c r="H6384" i="13"/>
  <c r="G6384" i="13"/>
  <c r="F6384" i="13"/>
  <c r="I6383" i="13"/>
  <c r="H6383" i="13"/>
  <c r="G6383" i="13"/>
  <c r="F6383" i="13"/>
  <c r="I6382" i="13"/>
  <c r="H6382" i="13"/>
  <c r="G6382" i="13"/>
  <c r="F6382" i="13"/>
  <c r="I6381" i="13"/>
  <c r="H6381" i="13"/>
  <c r="G6381" i="13"/>
  <c r="F6381" i="13"/>
  <c r="I6380" i="13"/>
  <c r="H6380" i="13"/>
  <c r="G6380" i="13"/>
  <c r="F6380" i="13"/>
  <c r="I6379" i="13"/>
  <c r="H6379" i="13"/>
  <c r="G6379" i="13"/>
  <c r="F6379" i="13"/>
  <c r="I6378" i="13"/>
  <c r="H6378" i="13"/>
  <c r="G6378" i="13"/>
  <c r="F6378" i="13"/>
  <c r="I6377" i="13"/>
  <c r="H6377" i="13"/>
  <c r="G6377" i="13"/>
  <c r="F6377" i="13"/>
  <c r="I6376" i="13"/>
  <c r="H6376" i="13"/>
  <c r="G6376" i="13"/>
  <c r="F6376" i="13"/>
  <c r="I6375" i="13"/>
  <c r="H6375" i="13"/>
  <c r="G6375" i="13"/>
  <c r="F6375" i="13"/>
  <c r="I6374" i="13"/>
  <c r="H6374" i="13"/>
  <c r="G6374" i="13"/>
  <c r="F6374" i="13"/>
  <c r="I6373" i="13"/>
  <c r="H6373" i="13"/>
  <c r="G6373" i="13"/>
  <c r="F6373" i="13"/>
  <c r="I6372" i="13"/>
  <c r="H6372" i="13"/>
  <c r="G6372" i="13"/>
  <c r="F6372" i="13"/>
  <c r="I6371" i="13"/>
  <c r="H6371" i="13"/>
  <c r="G6371" i="13"/>
  <c r="F6371" i="13"/>
  <c r="I6370" i="13"/>
  <c r="H6370" i="13"/>
  <c r="G6370" i="13"/>
  <c r="F6370" i="13"/>
  <c r="I6369" i="13"/>
  <c r="H6369" i="13"/>
  <c r="G6369" i="13"/>
  <c r="F6369" i="13"/>
  <c r="I6368" i="13"/>
  <c r="H6368" i="13"/>
  <c r="G6368" i="13"/>
  <c r="F6368" i="13"/>
  <c r="I6367" i="13"/>
  <c r="H6367" i="13"/>
  <c r="G6367" i="13"/>
  <c r="F6367" i="13"/>
  <c r="I6366" i="13"/>
  <c r="H6366" i="13"/>
  <c r="G6366" i="13"/>
  <c r="F6366" i="13"/>
  <c r="I6365" i="13"/>
  <c r="H6365" i="13"/>
  <c r="G6365" i="13"/>
  <c r="F6365" i="13"/>
  <c r="I6364" i="13"/>
  <c r="H6364" i="13"/>
  <c r="G6364" i="13"/>
  <c r="F6364" i="13"/>
  <c r="I6363" i="13"/>
  <c r="H6363" i="13"/>
  <c r="G6363" i="13"/>
  <c r="F6363" i="13"/>
  <c r="I6362" i="13"/>
  <c r="H6362" i="13"/>
  <c r="G6362" i="13"/>
  <c r="F6362" i="13"/>
  <c r="I6361" i="13"/>
  <c r="H6361" i="13"/>
  <c r="G6361" i="13"/>
  <c r="F6361" i="13"/>
  <c r="I6360" i="13"/>
  <c r="H6360" i="13"/>
  <c r="G6360" i="13"/>
  <c r="F6360" i="13"/>
  <c r="I6359" i="13"/>
  <c r="H6359" i="13"/>
  <c r="G6359" i="13"/>
  <c r="F6359" i="13"/>
  <c r="I6358" i="13"/>
  <c r="H6358" i="13"/>
  <c r="G6358" i="13"/>
  <c r="F6358" i="13"/>
  <c r="I6357" i="13"/>
  <c r="H6357" i="13"/>
  <c r="G6357" i="13"/>
  <c r="F6357" i="13"/>
  <c r="I6356" i="13"/>
  <c r="H6356" i="13"/>
  <c r="G6356" i="13"/>
  <c r="F6356" i="13"/>
  <c r="I6355" i="13"/>
  <c r="H6355" i="13"/>
  <c r="G6355" i="13"/>
  <c r="F6355" i="13"/>
  <c r="I6354" i="13"/>
  <c r="H6354" i="13"/>
  <c r="G6354" i="13"/>
  <c r="F6354" i="13"/>
  <c r="I6353" i="13"/>
  <c r="H6353" i="13"/>
  <c r="G6353" i="13"/>
  <c r="F6353" i="13"/>
  <c r="I6352" i="13"/>
  <c r="H6352" i="13"/>
  <c r="G6352" i="13"/>
  <c r="F6352" i="13"/>
  <c r="I6351" i="13"/>
  <c r="H6351" i="13"/>
  <c r="G6351" i="13"/>
  <c r="F6351" i="13"/>
  <c r="I6350" i="13"/>
  <c r="H6350" i="13"/>
  <c r="G6350" i="13"/>
  <c r="F6350" i="13"/>
  <c r="I6349" i="13"/>
  <c r="H6349" i="13"/>
  <c r="G6349" i="13"/>
  <c r="F6349" i="13"/>
  <c r="I6348" i="13"/>
  <c r="H6348" i="13"/>
  <c r="G6348" i="13"/>
  <c r="F6348" i="13"/>
  <c r="I6347" i="13"/>
  <c r="H6347" i="13"/>
  <c r="G6347" i="13"/>
  <c r="F6347" i="13"/>
  <c r="I6346" i="13"/>
  <c r="H6346" i="13"/>
  <c r="G6346" i="13"/>
  <c r="F6346" i="13"/>
  <c r="I6345" i="13"/>
  <c r="H6345" i="13"/>
  <c r="G6345" i="13"/>
  <c r="F6345" i="13"/>
  <c r="I6344" i="13"/>
  <c r="H6344" i="13"/>
  <c r="G6344" i="13"/>
  <c r="F6344" i="13"/>
  <c r="I6343" i="13"/>
  <c r="H6343" i="13"/>
  <c r="G6343" i="13"/>
  <c r="F6343" i="13"/>
  <c r="I6342" i="13"/>
  <c r="H6342" i="13"/>
  <c r="G6342" i="13"/>
  <c r="F6342" i="13"/>
  <c r="I6341" i="13"/>
  <c r="H6341" i="13"/>
  <c r="G6341" i="13"/>
  <c r="F6341" i="13"/>
  <c r="I6340" i="13"/>
  <c r="H6340" i="13"/>
  <c r="G6340" i="13"/>
  <c r="F6340" i="13"/>
  <c r="I6339" i="13"/>
  <c r="H6339" i="13"/>
  <c r="G6339" i="13"/>
  <c r="F6339" i="13"/>
  <c r="I6338" i="13"/>
  <c r="H6338" i="13"/>
  <c r="G6338" i="13"/>
  <c r="F6338" i="13"/>
  <c r="I6337" i="13"/>
  <c r="H6337" i="13"/>
  <c r="G6337" i="13"/>
  <c r="F6337" i="13"/>
  <c r="I6336" i="13"/>
  <c r="H6336" i="13"/>
  <c r="G6336" i="13"/>
  <c r="F6336" i="13"/>
  <c r="I6335" i="13"/>
  <c r="H6335" i="13"/>
  <c r="G6335" i="13"/>
  <c r="F6335" i="13"/>
  <c r="I6334" i="13"/>
  <c r="H6334" i="13"/>
  <c r="G6334" i="13"/>
  <c r="F6334" i="13"/>
  <c r="I6333" i="13"/>
  <c r="H6333" i="13"/>
  <c r="G6333" i="13"/>
  <c r="F6333" i="13"/>
  <c r="I6332" i="13"/>
  <c r="H6332" i="13"/>
  <c r="G6332" i="13"/>
  <c r="F6332" i="13"/>
  <c r="I6331" i="13"/>
  <c r="H6331" i="13"/>
  <c r="G6331" i="13"/>
  <c r="F6331" i="13"/>
  <c r="I6330" i="13"/>
  <c r="H6330" i="13"/>
  <c r="G6330" i="13"/>
  <c r="F6330" i="13"/>
  <c r="I6329" i="13"/>
  <c r="H6329" i="13"/>
  <c r="G6329" i="13"/>
  <c r="F6329" i="13"/>
  <c r="I6328" i="13"/>
  <c r="H6328" i="13"/>
  <c r="G6328" i="13"/>
  <c r="F6328" i="13"/>
  <c r="I6327" i="13"/>
  <c r="H6327" i="13"/>
  <c r="G6327" i="13"/>
  <c r="F6327" i="13"/>
  <c r="I6326" i="13"/>
  <c r="H6326" i="13"/>
  <c r="G6326" i="13"/>
  <c r="F6326" i="13"/>
  <c r="I6325" i="13"/>
  <c r="H6325" i="13"/>
  <c r="G6325" i="13"/>
  <c r="F6325" i="13"/>
  <c r="I6324" i="13"/>
  <c r="H6324" i="13"/>
  <c r="G6324" i="13"/>
  <c r="F6324" i="13"/>
  <c r="I6323" i="13"/>
  <c r="H6323" i="13"/>
  <c r="G6323" i="13"/>
  <c r="F6323" i="13"/>
  <c r="I6322" i="13"/>
  <c r="H6322" i="13"/>
  <c r="G6322" i="13"/>
  <c r="F6322" i="13"/>
  <c r="I6321" i="13"/>
  <c r="H6321" i="13"/>
  <c r="G6321" i="13"/>
  <c r="F6321" i="13"/>
  <c r="I6320" i="13"/>
  <c r="H6320" i="13"/>
  <c r="G6320" i="13"/>
  <c r="F6320" i="13"/>
  <c r="I6319" i="13"/>
  <c r="H6319" i="13"/>
  <c r="G6319" i="13"/>
  <c r="F6319" i="13"/>
  <c r="I6318" i="13"/>
  <c r="H6318" i="13"/>
  <c r="G6318" i="13"/>
  <c r="F6318" i="13"/>
  <c r="I6317" i="13"/>
  <c r="H6317" i="13"/>
  <c r="G6317" i="13"/>
  <c r="F6317" i="13"/>
  <c r="I6316" i="13"/>
  <c r="H6316" i="13"/>
  <c r="G6316" i="13"/>
  <c r="F6316" i="13"/>
  <c r="I6315" i="13"/>
  <c r="H6315" i="13"/>
  <c r="G6315" i="13"/>
  <c r="F6315" i="13"/>
  <c r="I6314" i="13"/>
  <c r="H6314" i="13"/>
  <c r="G6314" i="13"/>
  <c r="F6314" i="13"/>
  <c r="I6313" i="13"/>
  <c r="H6313" i="13"/>
  <c r="G6313" i="13"/>
  <c r="F6313" i="13"/>
  <c r="I6312" i="13"/>
  <c r="H6312" i="13"/>
  <c r="G6312" i="13"/>
  <c r="F6312" i="13"/>
  <c r="I6311" i="13"/>
  <c r="H6311" i="13"/>
  <c r="G6311" i="13"/>
  <c r="F6311" i="13"/>
  <c r="I6310" i="13"/>
  <c r="H6310" i="13"/>
  <c r="G6310" i="13"/>
  <c r="F6310" i="13"/>
  <c r="I6309" i="13"/>
  <c r="H6309" i="13"/>
  <c r="G6309" i="13"/>
  <c r="F6309" i="13"/>
  <c r="I6308" i="13"/>
  <c r="H6308" i="13"/>
  <c r="G6308" i="13"/>
  <c r="F6308" i="13"/>
  <c r="I6307" i="13"/>
  <c r="H6307" i="13"/>
  <c r="G6307" i="13"/>
  <c r="F6307" i="13"/>
  <c r="I6306" i="13"/>
  <c r="H6306" i="13"/>
  <c r="G6306" i="13"/>
  <c r="F6306" i="13"/>
  <c r="I6305" i="13"/>
  <c r="H6305" i="13"/>
  <c r="G6305" i="13"/>
  <c r="F6305" i="13"/>
  <c r="I6304" i="13"/>
  <c r="H6304" i="13"/>
  <c r="G6304" i="13"/>
  <c r="F6304" i="13"/>
  <c r="I6303" i="13"/>
  <c r="H6303" i="13"/>
  <c r="G6303" i="13"/>
  <c r="F6303" i="13"/>
  <c r="I6302" i="13"/>
  <c r="H6302" i="13"/>
  <c r="G6302" i="13"/>
  <c r="F6302" i="13"/>
  <c r="I6301" i="13"/>
  <c r="H6301" i="13"/>
  <c r="G6301" i="13"/>
  <c r="F6301" i="13"/>
  <c r="I6300" i="13"/>
  <c r="H6300" i="13"/>
  <c r="G6300" i="13"/>
  <c r="F6300" i="13"/>
  <c r="I6299" i="13"/>
  <c r="H6299" i="13"/>
  <c r="G6299" i="13"/>
  <c r="F6299" i="13"/>
  <c r="I6298" i="13"/>
  <c r="H6298" i="13"/>
  <c r="G6298" i="13"/>
  <c r="F6298" i="13"/>
  <c r="I6297" i="13"/>
  <c r="H6297" i="13"/>
  <c r="G6297" i="13"/>
  <c r="F6297" i="13"/>
  <c r="I6296" i="13"/>
  <c r="H6296" i="13"/>
  <c r="G6296" i="13"/>
  <c r="F6296" i="13"/>
  <c r="I6295" i="13"/>
  <c r="H6295" i="13"/>
  <c r="G6295" i="13"/>
  <c r="F6295" i="13"/>
  <c r="I6294" i="13"/>
  <c r="H6294" i="13"/>
  <c r="G6294" i="13"/>
  <c r="F6294" i="13"/>
  <c r="I6293" i="13"/>
  <c r="H6293" i="13"/>
  <c r="G6293" i="13"/>
  <c r="F6293" i="13"/>
  <c r="I6292" i="13"/>
  <c r="H6292" i="13"/>
  <c r="G6292" i="13"/>
  <c r="F6292" i="13"/>
  <c r="I6291" i="13"/>
  <c r="H6291" i="13"/>
  <c r="G6291" i="13"/>
  <c r="F6291" i="13"/>
  <c r="I6290" i="13"/>
  <c r="H6290" i="13"/>
  <c r="G6290" i="13"/>
  <c r="F6290" i="13"/>
  <c r="I6289" i="13"/>
  <c r="H6289" i="13"/>
  <c r="G6289" i="13"/>
  <c r="F6289" i="13"/>
  <c r="I6288" i="13"/>
  <c r="H6288" i="13"/>
  <c r="G6288" i="13"/>
  <c r="F6288" i="13"/>
  <c r="I6287" i="13"/>
  <c r="H6287" i="13"/>
  <c r="G6287" i="13"/>
  <c r="F6287" i="13"/>
  <c r="I6286" i="13"/>
  <c r="H6286" i="13"/>
  <c r="G6286" i="13"/>
  <c r="F6286" i="13"/>
  <c r="I6285" i="13"/>
  <c r="H6285" i="13"/>
  <c r="G6285" i="13"/>
  <c r="F6285" i="13"/>
  <c r="I6284" i="13"/>
  <c r="H6284" i="13"/>
  <c r="G6284" i="13"/>
  <c r="F6284" i="13"/>
  <c r="I6283" i="13"/>
  <c r="H6283" i="13"/>
  <c r="G6283" i="13"/>
  <c r="F6283" i="13"/>
  <c r="I6282" i="13"/>
  <c r="H6282" i="13"/>
  <c r="G6282" i="13"/>
  <c r="F6282" i="13"/>
  <c r="I6281" i="13"/>
  <c r="H6281" i="13"/>
  <c r="G6281" i="13"/>
  <c r="F6281" i="13"/>
  <c r="I6280" i="13"/>
  <c r="H6280" i="13"/>
  <c r="G6280" i="13"/>
  <c r="F6280" i="13"/>
  <c r="I6279" i="13"/>
  <c r="H6279" i="13"/>
  <c r="G6279" i="13"/>
  <c r="F6279" i="13"/>
  <c r="I6278" i="13"/>
  <c r="H6278" i="13"/>
  <c r="G6278" i="13"/>
  <c r="F6278" i="13"/>
  <c r="I6277" i="13"/>
  <c r="H6277" i="13"/>
  <c r="G6277" i="13"/>
  <c r="F6277" i="13"/>
  <c r="I6276" i="13"/>
  <c r="H6276" i="13"/>
  <c r="G6276" i="13"/>
  <c r="F6276" i="13"/>
  <c r="I6275" i="13"/>
  <c r="H6275" i="13"/>
  <c r="G6275" i="13"/>
  <c r="F6275" i="13"/>
  <c r="I6274" i="13"/>
  <c r="H6274" i="13"/>
  <c r="G6274" i="13"/>
  <c r="F6274" i="13"/>
  <c r="I6273" i="13"/>
  <c r="H6273" i="13"/>
  <c r="G6273" i="13"/>
  <c r="F6273" i="13"/>
  <c r="I6272" i="13"/>
  <c r="H6272" i="13"/>
  <c r="G6272" i="13"/>
  <c r="F6272" i="13"/>
  <c r="I6271" i="13"/>
  <c r="H6271" i="13"/>
  <c r="G6271" i="13"/>
  <c r="F6271" i="13"/>
  <c r="I6270" i="13"/>
  <c r="H6270" i="13"/>
  <c r="G6270" i="13"/>
  <c r="F6270" i="13"/>
  <c r="I6269" i="13"/>
  <c r="H6269" i="13"/>
  <c r="G6269" i="13"/>
  <c r="F6269" i="13"/>
  <c r="I6268" i="13"/>
  <c r="H6268" i="13"/>
  <c r="G6268" i="13"/>
  <c r="F6268" i="13"/>
  <c r="I6267" i="13"/>
  <c r="H6267" i="13"/>
  <c r="G6267" i="13"/>
  <c r="F6267" i="13"/>
  <c r="I6266" i="13"/>
  <c r="H6266" i="13"/>
  <c r="G6266" i="13"/>
  <c r="F6266" i="13"/>
  <c r="I6265" i="13"/>
  <c r="H6265" i="13"/>
  <c r="G6265" i="13"/>
  <c r="F6265" i="13"/>
  <c r="I6264" i="13"/>
  <c r="H6264" i="13"/>
  <c r="G6264" i="13"/>
  <c r="F6264" i="13"/>
  <c r="I6263" i="13"/>
  <c r="H6263" i="13"/>
  <c r="G6263" i="13"/>
  <c r="F6263" i="13"/>
  <c r="I6262" i="13"/>
  <c r="H6262" i="13"/>
  <c r="G6262" i="13"/>
  <c r="F6262" i="13"/>
  <c r="I6261" i="13"/>
  <c r="H6261" i="13"/>
  <c r="G6261" i="13"/>
  <c r="F6261" i="13"/>
  <c r="I6260" i="13"/>
  <c r="H6260" i="13"/>
  <c r="G6260" i="13"/>
  <c r="F6260" i="13"/>
  <c r="I6259" i="13"/>
  <c r="H6259" i="13"/>
  <c r="G6259" i="13"/>
  <c r="F6259" i="13"/>
  <c r="I6258" i="13"/>
  <c r="H6258" i="13"/>
  <c r="G6258" i="13"/>
  <c r="F6258" i="13"/>
  <c r="I6257" i="13"/>
  <c r="H6257" i="13"/>
  <c r="G6257" i="13"/>
  <c r="F6257" i="13"/>
  <c r="I6256" i="13"/>
  <c r="H6256" i="13"/>
  <c r="G6256" i="13"/>
  <c r="F6256" i="13"/>
  <c r="I6255" i="13"/>
  <c r="H6255" i="13"/>
  <c r="G6255" i="13"/>
  <c r="F6255" i="13"/>
  <c r="I6254" i="13"/>
  <c r="H6254" i="13"/>
  <c r="G6254" i="13"/>
  <c r="F6254" i="13"/>
  <c r="I6253" i="13"/>
  <c r="H6253" i="13"/>
  <c r="G6253" i="13"/>
  <c r="F6253" i="13"/>
  <c r="I6252" i="13"/>
  <c r="H6252" i="13"/>
  <c r="G6252" i="13"/>
  <c r="F6252" i="13"/>
  <c r="I6251" i="13"/>
  <c r="H6251" i="13"/>
  <c r="G6251" i="13"/>
  <c r="F6251" i="13"/>
  <c r="I6250" i="13"/>
  <c r="H6250" i="13"/>
  <c r="G6250" i="13"/>
  <c r="F6250" i="13"/>
  <c r="I6249" i="13"/>
  <c r="H6249" i="13"/>
  <c r="G6249" i="13"/>
  <c r="F6249" i="13"/>
  <c r="I6248" i="13"/>
  <c r="H6248" i="13"/>
  <c r="G6248" i="13"/>
  <c r="F6248" i="13"/>
  <c r="I6247" i="13"/>
  <c r="H6247" i="13"/>
  <c r="G6247" i="13"/>
  <c r="F6247" i="13"/>
  <c r="I6246" i="13"/>
  <c r="H6246" i="13"/>
  <c r="G6246" i="13"/>
  <c r="F6246" i="13"/>
  <c r="I6245" i="13"/>
  <c r="H6245" i="13"/>
  <c r="G6245" i="13"/>
  <c r="F6245" i="13"/>
  <c r="I6244" i="13"/>
  <c r="H6244" i="13"/>
  <c r="G6244" i="13"/>
  <c r="F6244" i="13"/>
  <c r="I6243" i="13"/>
  <c r="H6243" i="13"/>
  <c r="G6243" i="13"/>
  <c r="F6243" i="13"/>
  <c r="I6242" i="13"/>
  <c r="H6242" i="13"/>
  <c r="G6242" i="13"/>
  <c r="F6242" i="13"/>
  <c r="I6241" i="13"/>
  <c r="H6241" i="13"/>
  <c r="G6241" i="13"/>
  <c r="F6241" i="13"/>
  <c r="I6240" i="13"/>
  <c r="H6240" i="13"/>
  <c r="G6240" i="13"/>
  <c r="F6240" i="13"/>
  <c r="I6239" i="13"/>
  <c r="H6239" i="13"/>
  <c r="G6239" i="13"/>
  <c r="F6239" i="13"/>
  <c r="I6238" i="13"/>
  <c r="H6238" i="13"/>
  <c r="G6238" i="13"/>
  <c r="F6238" i="13"/>
  <c r="I6237" i="13"/>
  <c r="H6237" i="13"/>
  <c r="G6237" i="13"/>
  <c r="F6237" i="13"/>
  <c r="I6236" i="13"/>
  <c r="H6236" i="13"/>
  <c r="G6236" i="13"/>
  <c r="F6236" i="13"/>
  <c r="I6235" i="13"/>
  <c r="H6235" i="13"/>
  <c r="G6235" i="13"/>
  <c r="F6235" i="13"/>
  <c r="I6234" i="13"/>
  <c r="H6234" i="13"/>
  <c r="G6234" i="13"/>
  <c r="F6234" i="13"/>
  <c r="I6233" i="13"/>
  <c r="H6233" i="13"/>
  <c r="G6233" i="13"/>
  <c r="F6233" i="13"/>
  <c r="I6232" i="13"/>
  <c r="H6232" i="13"/>
  <c r="G6232" i="13"/>
  <c r="F6232" i="13"/>
  <c r="I6231" i="13"/>
  <c r="H6231" i="13"/>
  <c r="G6231" i="13"/>
  <c r="F6231" i="13"/>
  <c r="I6230" i="13"/>
  <c r="H6230" i="13"/>
  <c r="G6230" i="13"/>
  <c r="F6230" i="13"/>
  <c r="I6229" i="13"/>
  <c r="H6229" i="13"/>
  <c r="G6229" i="13"/>
  <c r="F6229" i="13"/>
  <c r="I6228" i="13"/>
  <c r="H6228" i="13"/>
  <c r="G6228" i="13"/>
  <c r="F6228" i="13"/>
  <c r="I6227" i="13"/>
  <c r="H6227" i="13"/>
  <c r="G6227" i="13"/>
  <c r="F6227" i="13"/>
  <c r="I6226" i="13"/>
  <c r="H6226" i="13"/>
  <c r="G6226" i="13"/>
  <c r="F6226" i="13"/>
  <c r="I6225" i="13"/>
  <c r="H6225" i="13"/>
  <c r="G6225" i="13"/>
  <c r="F6225" i="13"/>
  <c r="I6224" i="13"/>
  <c r="H6224" i="13"/>
  <c r="G6224" i="13"/>
  <c r="F6224" i="13"/>
  <c r="I6223" i="13"/>
  <c r="H6223" i="13"/>
  <c r="G6223" i="13"/>
  <c r="F6223" i="13"/>
  <c r="I6222" i="13"/>
  <c r="H6222" i="13"/>
  <c r="G6222" i="13"/>
  <c r="F6222" i="13"/>
  <c r="I6221" i="13"/>
  <c r="H6221" i="13"/>
  <c r="G6221" i="13"/>
  <c r="F6221" i="13"/>
  <c r="I6220" i="13"/>
  <c r="H6220" i="13"/>
  <c r="G6220" i="13"/>
  <c r="F6220" i="13"/>
  <c r="I6219" i="13"/>
  <c r="H6219" i="13"/>
  <c r="G6219" i="13"/>
  <c r="F6219" i="13"/>
  <c r="I6218" i="13"/>
  <c r="H6218" i="13"/>
  <c r="G6218" i="13"/>
  <c r="F6218" i="13"/>
  <c r="I6217" i="13"/>
  <c r="H6217" i="13"/>
  <c r="G6217" i="13"/>
  <c r="F6217" i="13"/>
  <c r="I6216" i="13"/>
  <c r="H6216" i="13"/>
  <c r="G6216" i="13"/>
  <c r="F6216" i="13"/>
  <c r="I6215" i="13"/>
  <c r="H6215" i="13"/>
  <c r="G6215" i="13"/>
  <c r="F6215" i="13"/>
  <c r="I6214" i="13"/>
  <c r="H6214" i="13"/>
  <c r="G6214" i="13"/>
  <c r="F6214" i="13"/>
  <c r="I6213" i="13"/>
  <c r="H6213" i="13"/>
  <c r="G6213" i="13"/>
  <c r="F6213" i="13"/>
  <c r="I6212" i="13"/>
  <c r="H6212" i="13"/>
  <c r="G6212" i="13"/>
  <c r="F6212" i="13"/>
  <c r="I6211" i="13"/>
  <c r="H6211" i="13"/>
  <c r="G6211" i="13"/>
  <c r="F6211" i="13"/>
  <c r="I6210" i="13"/>
  <c r="H6210" i="13"/>
  <c r="G6210" i="13"/>
  <c r="F6210" i="13"/>
  <c r="I6209" i="13"/>
  <c r="H6209" i="13"/>
  <c r="G6209" i="13"/>
  <c r="F6209" i="13"/>
  <c r="I6208" i="13"/>
  <c r="H6208" i="13"/>
  <c r="G6208" i="13"/>
  <c r="F6208" i="13"/>
  <c r="I6207" i="13"/>
  <c r="H6207" i="13"/>
  <c r="G6207" i="13"/>
  <c r="F6207" i="13"/>
  <c r="I6206" i="13"/>
  <c r="H6206" i="13"/>
  <c r="G6206" i="13"/>
  <c r="F6206" i="13"/>
  <c r="I6205" i="13"/>
  <c r="H6205" i="13"/>
  <c r="G6205" i="13"/>
  <c r="F6205" i="13"/>
  <c r="I6204" i="13"/>
  <c r="H6204" i="13"/>
  <c r="G6204" i="13"/>
  <c r="F6204" i="13"/>
  <c r="I6203" i="13"/>
  <c r="H6203" i="13"/>
  <c r="G6203" i="13"/>
  <c r="F6203" i="13"/>
  <c r="I6202" i="13"/>
  <c r="H6202" i="13"/>
  <c r="G6202" i="13"/>
  <c r="F6202" i="13"/>
  <c r="I6201" i="13"/>
  <c r="H6201" i="13"/>
  <c r="G6201" i="13"/>
  <c r="F6201" i="13"/>
  <c r="I6200" i="13"/>
  <c r="H6200" i="13"/>
  <c r="G6200" i="13"/>
  <c r="F6200" i="13"/>
  <c r="I6199" i="13"/>
  <c r="H6199" i="13"/>
  <c r="G6199" i="13"/>
  <c r="F6199" i="13"/>
  <c r="I6198" i="13"/>
  <c r="H6198" i="13"/>
  <c r="G6198" i="13"/>
  <c r="F6198" i="13"/>
  <c r="I6197" i="13"/>
  <c r="H6197" i="13"/>
  <c r="G6197" i="13"/>
  <c r="F6197" i="13"/>
  <c r="I6196" i="13"/>
  <c r="H6196" i="13"/>
  <c r="G6196" i="13"/>
  <c r="F6196" i="13"/>
  <c r="I6195" i="13"/>
  <c r="H6195" i="13"/>
  <c r="G6195" i="13"/>
  <c r="F6195" i="13"/>
  <c r="I6194" i="13"/>
  <c r="H6194" i="13"/>
  <c r="G6194" i="13"/>
  <c r="F6194" i="13"/>
  <c r="I6193" i="13"/>
  <c r="H6193" i="13"/>
  <c r="G6193" i="13"/>
  <c r="F6193" i="13"/>
  <c r="I6192" i="13"/>
  <c r="H6192" i="13"/>
  <c r="G6192" i="13"/>
  <c r="F6192" i="13"/>
  <c r="I6191" i="13"/>
  <c r="H6191" i="13"/>
  <c r="G6191" i="13"/>
  <c r="F6191" i="13"/>
  <c r="I6190" i="13"/>
  <c r="H6190" i="13"/>
  <c r="G6190" i="13"/>
  <c r="F6190" i="13"/>
  <c r="I6189" i="13"/>
  <c r="H6189" i="13"/>
  <c r="G6189" i="13"/>
  <c r="F6189" i="13"/>
  <c r="I6188" i="13"/>
  <c r="H6188" i="13"/>
  <c r="G6188" i="13"/>
  <c r="F6188" i="13"/>
  <c r="I6187" i="13"/>
  <c r="H6187" i="13"/>
  <c r="G6187" i="13"/>
  <c r="F6187" i="13"/>
  <c r="I6186" i="13"/>
  <c r="H6186" i="13"/>
  <c r="G6186" i="13"/>
  <c r="F6186" i="13"/>
  <c r="I6185" i="13"/>
  <c r="H6185" i="13"/>
  <c r="G6185" i="13"/>
  <c r="F6185" i="13"/>
  <c r="I6184" i="13"/>
  <c r="H6184" i="13"/>
  <c r="G6184" i="13"/>
  <c r="F6184" i="13"/>
  <c r="I6183" i="13"/>
  <c r="H6183" i="13"/>
  <c r="G6183" i="13"/>
  <c r="F6183" i="13"/>
  <c r="I6182" i="13"/>
  <c r="H6182" i="13"/>
  <c r="G6182" i="13"/>
  <c r="F6182" i="13"/>
  <c r="I6181" i="13"/>
  <c r="H6181" i="13"/>
  <c r="G6181" i="13"/>
  <c r="F6181" i="13"/>
  <c r="I6180" i="13"/>
  <c r="H6180" i="13"/>
  <c r="G6180" i="13"/>
  <c r="F6180" i="13"/>
  <c r="I6179" i="13"/>
  <c r="H6179" i="13"/>
  <c r="G6179" i="13"/>
  <c r="F6179" i="13"/>
  <c r="I6178" i="13"/>
  <c r="H6178" i="13"/>
  <c r="G6178" i="13"/>
  <c r="F6178" i="13"/>
  <c r="I6177" i="13"/>
  <c r="H6177" i="13"/>
  <c r="G6177" i="13"/>
  <c r="F6177" i="13"/>
  <c r="I6176" i="13"/>
  <c r="H6176" i="13"/>
  <c r="G6176" i="13"/>
  <c r="F6176" i="13"/>
  <c r="I6175" i="13"/>
  <c r="H6175" i="13"/>
  <c r="G6175" i="13"/>
  <c r="F6175" i="13"/>
  <c r="I6174" i="13"/>
  <c r="H6174" i="13"/>
  <c r="G6174" i="13"/>
  <c r="F6174" i="13"/>
  <c r="I6173" i="13"/>
  <c r="H6173" i="13"/>
  <c r="G6173" i="13"/>
  <c r="F6173" i="13"/>
  <c r="I6172" i="13"/>
  <c r="H6172" i="13"/>
  <c r="G6172" i="13"/>
  <c r="F6172" i="13"/>
  <c r="I6171" i="13"/>
  <c r="H6171" i="13"/>
  <c r="G6171" i="13"/>
  <c r="F6171" i="13"/>
  <c r="I6170" i="13"/>
  <c r="H6170" i="13"/>
  <c r="G6170" i="13"/>
  <c r="F6170" i="13"/>
  <c r="I6169" i="13"/>
  <c r="H6169" i="13"/>
  <c r="G6169" i="13"/>
  <c r="F6169" i="13"/>
  <c r="I6168" i="13"/>
  <c r="H6168" i="13"/>
  <c r="G6168" i="13"/>
  <c r="F6168" i="13"/>
  <c r="I6167" i="13"/>
  <c r="H6167" i="13"/>
  <c r="G6167" i="13"/>
  <c r="F6167" i="13"/>
  <c r="I6166" i="13"/>
  <c r="H6166" i="13"/>
  <c r="G6166" i="13"/>
  <c r="F6166" i="13"/>
  <c r="I6165" i="13"/>
  <c r="H6165" i="13"/>
  <c r="G6165" i="13"/>
  <c r="F6165" i="13"/>
  <c r="I6164" i="13"/>
  <c r="H6164" i="13"/>
  <c r="G6164" i="13"/>
  <c r="F6164" i="13"/>
  <c r="I6163" i="13"/>
  <c r="H6163" i="13"/>
  <c r="G6163" i="13"/>
  <c r="F6163" i="13"/>
  <c r="I6162" i="13"/>
  <c r="H6162" i="13"/>
  <c r="G6162" i="13"/>
  <c r="F6162" i="13"/>
  <c r="I6161" i="13"/>
  <c r="H6161" i="13"/>
  <c r="G6161" i="13"/>
  <c r="F6161" i="13"/>
  <c r="I6160" i="13"/>
  <c r="H6160" i="13"/>
  <c r="G6160" i="13"/>
  <c r="F6160" i="13"/>
  <c r="I6159" i="13"/>
  <c r="H6159" i="13"/>
  <c r="G6159" i="13"/>
  <c r="F6159" i="13"/>
  <c r="I6158" i="13"/>
  <c r="H6158" i="13"/>
  <c r="G6158" i="13"/>
  <c r="F6158" i="13"/>
  <c r="I6157" i="13"/>
  <c r="H6157" i="13"/>
  <c r="G6157" i="13"/>
  <c r="F6157" i="13"/>
  <c r="I6156" i="13"/>
  <c r="H6156" i="13"/>
  <c r="G6156" i="13"/>
  <c r="F6156" i="13"/>
  <c r="I6155" i="13"/>
  <c r="H6155" i="13"/>
  <c r="G6155" i="13"/>
  <c r="F6155" i="13"/>
  <c r="I6154" i="13"/>
  <c r="H6154" i="13"/>
  <c r="G6154" i="13"/>
  <c r="F6154" i="13"/>
  <c r="I6153" i="13"/>
  <c r="H6153" i="13"/>
  <c r="G6153" i="13"/>
  <c r="F6153" i="13"/>
  <c r="I6152" i="13"/>
  <c r="H6152" i="13"/>
  <c r="G6152" i="13"/>
  <c r="F6152" i="13"/>
  <c r="I6151" i="13"/>
  <c r="H6151" i="13"/>
  <c r="G6151" i="13"/>
  <c r="F6151" i="13"/>
  <c r="I6150" i="13"/>
  <c r="H6150" i="13"/>
  <c r="G6150" i="13"/>
  <c r="F6150" i="13"/>
  <c r="I6149" i="13"/>
  <c r="H6149" i="13"/>
  <c r="G6149" i="13"/>
  <c r="F6149" i="13"/>
  <c r="I6148" i="13"/>
  <c r="H6148" i="13"/>
  <c r="G6148" i="13"/>
  <c r="F6148" i="13"/>
  <c r="I6147" i="13"/>
  <c r="H6147" i="13"/>
  <c r="G6147" i="13"/>
  <c r="F6147" i="13"/>
  <c r="I6146" i="13"/>
  <c r="H6146" i="13"/>
  <c r="G6146" i="13"/>
  <c r="F6146" i="13"/>
  <c r="I6145" i="13"/>
  <c r="H6145" i="13"/>
  <c r="G6145" i="13"/>
  <c r="F6145" i="13"/>
  <c r="I6144" i="13"/>
  <c r="H6144" i="13"/>
  <c r="G6144" i="13"/>
  <c r="F6144" i="13"/>
  <c r="I6143" i="13"/>
  <c r="H6143" i="13"/>
  <c r="G6143" i="13"/>
  <c r="F6143" i="13"/>
  <c r="I6142" i="13"/>
  <c r="H6142" i="13"/>
  <c r="G6142" i="13"/>
  <c r="F6142" i="13"/>
  <c r="I6141" i="13"/>
  <c r="H6141" i="13"/>
  <c r="G6141" i="13"/>
  <c r="F6141" i="13"/>
  <c r="I6140" i="13"/>
  <c r="H6140" i="13"/>
  <c r="G6140" i="13"/>
  <c r="F6140" i="13"/>
  <c r="I6139" i="13"/>
  <c r="H6139" i="13"/>
  <c r="G6139" i="13"/>
  <c r="F6139" i="13"/>
  <c r="I6138" i="13"/>
  <c r="H6138" i="13"/>
  <c r="G6138" i="13"/>
  <c r="F6138" i="13"/>
  <c r="I6137" i="13"/>
  <c r="H6137" i="13"/>
  <c r="G6137" i="13"/>
  <c r="F6137" i="13"/>
  <c r="I6136" i="13"/>
  <c r="H6136" i="13"/>
  <c r="G6136" i="13"/>
  <c r="F6136" i="13"/>
  <c r="I6135" i="13"/>
  <c r="H6135" i="13"/>
  <c r="G6135" i="13"/>
  <c r="F6135" i="13"/>
  <c r="I6134" i="13"/>
  <c r="H6134" i="13"/>
  <c r="G6134" i="13"/>
  <c r="F6134" i="13"/>
  <c r="I6133" i="13"/>
  <c r="H6133" i="13"/>
  <c r="G6133" i="13"/>
  <c r="F6133" i="13"/>
  <c r="I6132" i="13"/>
  <c r="H6132" i="13"/>
  <c r="G6132" i="13"/>
  <c r="F6132" i="13"/>
  <c r="I6131" i="13"/>
  <c r="H6131" i="13"/>
  <c r="G6131" i="13"/>
  <c r="F6131" i="13"/>
  <c r="I6130" i="13"/>
  <c r="H6130" i="13"/>
  <c r="G6130" i="13"/>
  <c r="F6130" i="13"/>
  <c r="I6129" i="13"/>
  <c r="H6129" i="13"/>
  <c r="G6129" i="13"/>
  <c r="F6129" i="13"/>
  <c r="I6128" i="13"/>
  <c r="H6128" i="13"/>
  <c r="G6128" i="13"/>
  <c r="F6128" i="13"/>
  <c r="I6127" i="13"/>
  <c r="H6127" i="13"/>
  <c r="G6127" i="13"/>
  <c r="F6127" i="13"/>
  <c r="I6126" i="13"/>
  <c r="H6126" i="13"/>
  <c r="G6126" i="13"/>
  <c r="F6126" i="13"/>
  <c r="I6125" i="13"/>
  <c r="H6125" i="13"/>
  <c r="G6125" i="13"/>
  <c r="F6125" i="13"/>
  <c r="I6124" i="13"/>
  <c r="H6124" i="13"/>
  <c r="G6124" i="13"/>
  <c r="F6124" i="13"/>
  <c r="I6123" i="13"/>
  <c r="H6123" i="13"/>
  <c r="G6123" i="13"/>
  <c r="F6123" i="13"/>
  <c r="I6122" i="13"/>
  <c r="H6122" i="13"/>
  <c r="G6122" i="13"/>
  <c r="F6122" i="13"/>
  <c r="I6121" i="13"/>
  <c r="H6121" i="13"/>
  <c r="G6121" i="13"/>
  <c r="F6121" i="13"/>
  <c r="I6120" i="13"/>
  <c r="H6120" i="13"/>
  <c r="G6120" i="13"/>
  <c r="F6120" i="13"/>
  <c r="I6119" i="13"/>
  <c r="H6119" i="13"/>
  <c r="G6119" i="13"/>
  <c r="F6119" i="13"/>
  <c r="I6118" i="13"/>
  <c r="H6118" i="13"/>
  <c r="G6118" i="13"/>
  <c r="F6118" i="13"/>
  <c r="I6117" i="13"/>
  <c r="H6117" i="13"/>
  <c r="G6117" i="13"/>
  <c r="F6117" i="13"/>
  <c r="I6116" i="13"/>
  <c r="H6116" i="13"/>
  <c r="G6116" i="13"/>
  <c r="F6116" i="13"/>
  <c r="I6115" i="13"/>
  <c r="H6115" i="13"/>
  <c r="G6115" i="13"/>
  <c r="F6115" i="13"/>
  <c r="I6114" i="13"/>
  <c r="H6114" i="13"/>
  <c r="G6114" i="13"/>
  <c r="F6114" i="13"/>
  <c r="I6113" i="13"/>
  <c r="H6113" i="13"/>
  <c r="G6113" i="13"/>
  <c r="F6113" i="13"/>
  <c r="I6112" i="13"/>
  <c r="H6112" i="13"/>
  <c r="G6112" i="13"/>
  <c r="F6112" i="13"/>
  <c r="I6111" i="13"/>
  <c r="H6111" i="13"/>
  <c r="G6111" i="13"/>
  <c r="F6111" i="13"/>
  <c r="I6110" i="13"/>
  <c r="H6110" i="13"/>
  <c r="G6110" i="13"/>
  <c r="F6110" i="13"/>
  <c r="I6109" i="13"/>
  <c r="H6109" i="13"/>
  <c r="G6109" i="13"/>
  <c r="F6109" i="13"/>
  <c r="I6108" i="13"/>
  <c r="H6108" i="13"/>
  <c r="G6108" i="13"/>
  <c r="F6108" i="13"/>
  <c r="I6107" i="13"/>
  <c r="H6107" i="13"/>
  <c r="G6107" i="13"/>
  <c r="F6107" i="13"/>
  <c r="I6106" i="13"/>
  <c r="H6106" i="13"/>
  <c r="G6106" i="13"/>
  <c r="F6106" i="13"/>
  <c r="I6105" i="13"/>
  <c r="H6105" i="13"/>
  <c r="G6105" i="13"/>
  <c r="F6105" i="13"/>
  <c r="I6104" i="13"/>
  <c r="H6104" i="13"/>
  <c r="G6104" i="13"/>
  <c r="F6104" i="13"/>
  <c r="I6103" i="13"/>
  <c r="H6103" i="13"/>
  <c r="G6103" i="13"/>
  <c r="F6103" i="13"/>
  <c r="I6102" i="13"/>
  <c r="H6102" i="13"/>
  <c r="G6102" i="13"/>
  <c r="F6102" i="13"/>
  <c r="I6101" i="13"/>
  <c r="H6101" i="13"/>
  <c r="G6101" i="13"/>
  <c r="F6101" i="13"/>
  <c r="I6100" i="13"/>
  <c r="H6100" i="13"/>
  <c r="G6100" i="13"/>
  <c r="F6100" i="13"/>
  <c r="I6099" i="13"/>
  <c r="H6099" i="13"/>
  <c r="G6099" i="13"/>
  <c r="F6099" i="13"/>
  <c r="I6098" i="13"/>
  <c r="H6098" i="13"/>
  <c r="G6098" i="13"/>
  <c r="F6098" i="13"/>
  <c r="I6097" i="13"/>
  <c r="H6097" i="13"/>
  <c r="G6097" i="13"/>
  <c r="F6097" i="13"/>
  <c r="I6096" i="13"/>
  <c r="H6096" i="13"/>
  <c r="G6096" i="13"/>
  <c r="F6096" i="13"/>
  <c r="I6095" i="13"/>
  <c r="H6095" i="13"/>
  <c r="G6095" i="13"/>
  <c r="F6095" i="13"/>
  <c r="I6094" i="13"/>
  <c r="H6094" i="13"/>
  <c r="G6094" i="13"/>
  <c r="F6094" i="13"/>
  <c r="I6093" i="13"/>
  <c r="H6093" i="13"/>
  <c r="G6093" i="13"/>
  <c r="F6093" i="13"/>
  <c r="I6092" i="13"/>
  <c r="H6092" i="13"/>
  <c r="G6092" i="13"/>
  <c r="F6092" i="13"/>
  <c r="I6091" i="13"/>
  <c r="H6091" i="13"/>
  <c r="G6091" i="13"/>
  <c r="F6091" i="13"/>
  <c r="I6090" i="13"/>
  <c r="H6090" i="13"/>
  <c r="G6090" i="13"/>
  <c r="F6090" i="13"/>
  <c r="I6089" i="13"/>
  <c r="H6089" i="13"/>
  <c r="G6089" i="13"/>
  <c r="F6089" i="13"/>
  <c r="I6088" i="13"/>
  <c r="H6088" i="13"/>
  <c r="G6088" i="13"/>
  <c r="F6088" i="13"/>
  <c r="I6087" i="13"/>
  <c r="H6087" i="13"/>
  <c r="G6087" i="13"/>
  <c r="F6087" i="13"/>
  <c r="I6086" i="13"/>
  <c r="H6086" i="13"/>
  <c r="G6086" i="13"/>
  <c r="F6086" i="13"/>
  <c r="I6085" i="13"/>
  <c r="H6085" i="13"/>
  <c r="G6085" i="13"/>
  <c r="F6085" i="13"/>
  <c r="I6084" i="13"/>
  <c r="H6084" i="13"/>
  <c r="G6084" i="13"/>
  <c r="F6084" i="13"/>
  <c r="I6083" i="13"/>
  <c r="H6083" i="13"/>
  <c r="G6083" i="13"/>
  <c r="F6083" i="13"/>
  <c r="I6082" i="13"/>
  <c r="H6082" i="13"/>
  <c r="G6082" i="13"/>
  <c r="F6082" i="13"/>
  <c r="I6081" i="13"/>
  <c r="H6081" i="13"/>
  <c r="G6081" i="13"/>
  <c r="F6081" i="13"/>
  <c r="I6080" i="13"/>
  <c r="H6080" i="13"/>
  <c r="G6080" i="13"/>
  <c r="F6080" i="13"/>
  <c r="I6079" i="13"/>
  <c r="H6079" i="13"/>
  <c r="G6079" i="13"/>
  <c r="F6079" i="13"/>
  <c r="I6078" i="13"/>
  <c r="H6078" i="13"/>
  <c r="G6078" i="13"/>
  <c r="F6078" i="13"/>
  <c r="I6077" i="13"/>
  <c r="H6077" i="13"/>
  <c r="G6077" i="13"/>
  <c r="F6077" i="13"/>
  <c r="I6076" i="13"/>
  <c r="H6076" i="13"/>
  <c r="G6076" i="13"/>
  <c r="F6076" i="13"/>
  <c r="I6075" i="13"/>
  <c r="H6075" i="13"/>
  <c r="G6075" i="13"/>
  <c r="F6075" i="13"/>
  <c r="I6074" i="13"/>
  <c r="H6074" i="13"/>
  <c r="G6074" i="13"/>
  <c r="F6074" i="13"/>
  <c r="I6073" i="13"/>
  <c r="H6073" i="13"/>
  <c r="G6073" i="13"/>
  <c r="F6073" i="13"/>
  <c r="I6072" i="13"/>
  <c r="H6072" i="13"/>
  <c r="G6072" i="13"/>
  <c r="F6072" i="13"/>
  <c r="I6071" i="13"/>
  <c r="H6071" i="13"/>
  <c r="G6071" i="13"/>
  <c r="F6071" i="13"/>
  <c r="I6070" i="13"/>
  <c r="H6070" i="13"/>
  <c r="G6070" i="13"/>
  <c r="F6070" i="13"/>
  <c r="I6069" i="13"/>
  <c r="H6069" i="13"/>
  <c r="G6069" i="13"/>
  <c r="F6069" i="13"/>
  <c r="I6068" i="13"/>
  <c r="H6068" i="13"/>
  <c r="G6068" i="13"/>
  <c r="F6068" i="13"/>
  <c r="I6067" i="13"/>
  <c r="H6067" i="13"/>
  <c r="G6067" i="13"/>
  <c r="F6067" i="13"/>
  <c r="I6066" i="13"/>
  <c r="H6066" i="13"/>
  <c r="G6066" i="13"/>
  <c r="F6066" i="13"/>
  <c r="I6065" i="13"/>
  <c r="H6065" i="13"/>
  <c r="G6065" i="13"/>
  <c r="F6065" i="13"/>
  <c r="I6064" i="13"/>
  <c r="H6064" i="13"/>
  <c r="G6064" i="13"/>
  <c r="F6064" i="13"/>
  <c r="I6063" i="13"/>
  <c r="H6063" i="13"/>
  <c r="G6063" i="13"/>
  <c r="F6063" i="13"/>
  <c r="I6062" i="13"/>
  <c r="H6062" i="13"/>
  <c r="G6062" i="13"/>
  <c r="F6062" i="13"/>
  <c r="I6061" i="13"/>
  <c r="H6061" i="13"/>
  <c r="G6061" i="13"/>
  <c r="F6061" i="13"/>
  <c r="I6060" i="13"/>
  <c r="H6060" i="13"/>
  <c r="G6060" i="13"/>
  <c r="F6060" i="13"/>
  <c r="I6059" i="13"/>
  <c r="H6059" i="13"/>
  <c r="G6059" i="13"/>
  <c r="F6059" i="13"/>
  <c r="I6058" i="13"/>
  <c r="H6058" i="13"/>
  <c r="G6058" i="13"/>
  <c r="F6058" i="13"/>
  <c r="I6057" i="13"/>
  <c r="H6057" i="13"/>
  <c r="G6057" i="13"/>
  <c r="F6057" i="13"/>
  <c r="I6056" i="13"/>
  <c r="H6056" i="13"/>
  <c r="G6056" i="13"/>
  <c r="F6056" i="13"/>
  <c r="I6055" i="13"/>
  <c r="H6055" i="13"/>
  <c r="G6055" i="13"/>
  <c r="F6055" i="13"/>
  <c r="I6054" i="13"/>
  <c r="H6054" i="13"/>
  <c r="G6054" i="13"/>
  <c r="F6054" i="13"/>
  <c r="I6053" i="13"/>
  <c r="H6053" i="13"/>
  <c r="G6053" i="13"/>
  <c r="F6053" i="13"/>
  <c r="I6052" i="13"/>
  <c r="H6052" i="13"/>
  <c r="G6052" i="13"/>
  <c r="F6052" i="13"/>
  <c r="I6051" i="13"/>
  <c r="H6051" i="13"/>
  <c r="G6051" i="13"/>
  <c r="F6051" i="13"/>
  <c r="I6050" i="13"/>
  <c r="H6050" i="13"/>
  <c r="G6050" i="13"/>
  <c r="F6050" i="13"/>
  <c r="I6049" i="13"/>
  <c r="H6049" i="13"/>
  <c r="G6049" i="13"/>
  <c r="F6049" i="13"/>
  <c r="I6048" i="13"/>
  <c r="H6048" i="13"/>
  <c r="G6048" i="13"/>
  <c r="F6048" i="13"/>
  <c r="I6047" i="13"/>
  <c r="H6047" i="13"/>
  <c r="G6047" i="13"/>
  <c r="F6047" i="13"/>
  <c r="I6046" i="13"/>
  <c r="H6046" i="13"/>
  <c r="G6046" i="13"/>
  <c r="F6046" i="13"/>
  <c r="I6045" i="13"/>
  <c r="H6045" i="13"/>
  <c r="G6045" i="13"/>
  <c r="F6045" i="13"/>
  <c r="I6044" i="13"/>
  <c r="H6044" i="13"/>
  <c r="G6044" i="13"/>
  <c r="F6044" i="13"/>
  <c r="I6043" i="13"/>
  <c r="H6043" i="13"/>
  <c r="G6043" i="13"/>
  <c r="F6043" i="13"/>
  <c r="I6042" i="13"/>
  <c r="H6042" i="13"/>
  <c r="G6042" i="13"/>
  <c r="F6042" i="13"/>
  <c r="I6041" i="13"/>
  <c r="H6041" i="13"/>
  <c r="G6041" i="13"/>
  <c r="F6041" i="13"/>
  <c r="I6040" i="13"/>
  <c r="H6040" i="13"/>
  <c r="G6040" i="13"/>
  <c r="F6040" i="13"/>
  <c r="I6039" i="13"/>
  <c r="H6039" i="13"/>
  <c r="G6039" i="13"/>
  <c r="F6039" i="13"/>
  <c r="I6038" i="13"/>
  <c r="H6038" i="13"/>
  <c r="G6038" i="13"/>
  <c r="F6038" i="13"/>
  <c r="I6037" i="13"/>
  <c r="H6037" i="13"/>
  <c r="G6037" i="13"/>
  <c r="F6037" i="13"/>
  <c r="I6036" i="13"/>
  <c r="H6036" i="13"/>
  <c r="G6036" i="13"/>
  <c r="F6036" i="13"/>
  <c r="I6035" i="13"/>
  <c r="H6035" i="13"/>
  <c r="G6035" i="13"/>
  <c r="F6035" i="13"/>
  <c r="I6034" i="13"/>
  <c r="H6034" i="13"/>
  <c r="G6034" i="13"/>
  <c r="F6034" i="13"/>
  <c r="I6033" i="13"/>
  <c r="H6033" i="13"/>
  <c r="G6033" i="13"/>
  <c r="F6033" i="13"/>
  <c r="I6032" i="13"/>
  <c r="H6032" i="13"/>
  <c r="G6032" i="13"/>
  <c r="F6032" i="13"/>
  <c r="I6031" i="13"/>
  <c r="H6031" i="13"/>
  <c r="G6031" i="13"/>
  <c r="F6031" i="13"/>
  <c r="I6030" i="13"/>
  <c r="H6030" i="13"/>
  <c r="G6030" i="13"/>
  <c r="F6030" i="13"/>
  <c r="I6029" i="13"/>
  <c r="H6029" i="13"/>
  <c r="G6029" i="13"/>
  <c r="F6029" i="13"/>
  <c r="I6028" i="13"/>
  <c r="H6028" i="13"/>
  <c r="G6028" i="13"/>
  <c r="F6028" i="13"/>
  <c r="I6027" i="13"/>
  <c r="H6027" i="13"/>
  <c r="G6027" i="13"/>
  <c r="F6027" i="13"/>
  <c r="I6026" i="13"/>
  <c r="H6026" i="13"/>
  <c r="G6026" i="13"/>
  <c r="F6026" i="13"/>
  <c r="I6025" i="13"/>
  <c r="H6025" i="13"/>
  <c r="G6025" i="13"/>
  <c r="F6025" i="13"/>
  <c r="I6024" i="13"/>
  <c r="H6024" i="13"/>
  <c r="G6024" i="13"/>
  <c r="F6024" i="13"/>
  <c r="I6023" i="13"/>
  <c r="H6023" i="13"/>
  <c r="G6023" i="13"/>
  <c r="F6023" i="13"/>
  <c r="I6022" i="13"/>
  <c r="H6022" i="13"/>
  <c r="G6022" i="13"/>
  <c r="F6022" i="13"/>
  <c r="I6021" i="13"/>
  <c r="H6021" i="13"/>
  <c r="G6021" i="13"/>
  <c r="F6021" i="13"/>
  <c r="I6020" i="13"/>
  <c r="H6020" i="13"/>
  <c r="G6020" i="13"/>
  <c r="F6020" i="13"/>
  <c r="I6019" i="13"/>
  <c r="H6019" i="13"/>
  <c r="G6019" i="13"/>
  <c r="F6019" i="13"/>
  <c r="I6018" i="13"/>
  <c r="H6018" i="13"/>
  <c r="G6018" i="13"/>
  <c r="F6018" i="13"/>
  <c r="I6017" i="13"/>
  <c r="H6017" i="13"/>
  <c r="G6017" i="13"/>
  <c r="F6017" i="13"/>
  <c r="I6016" i="13"/>
  <c r="H6016" i="13"/>
  <c r="G6016" i="13"/>
  <c r="F6016" i="13"/>
  <c r="I6015" i="13"/>
  <c r="H6015" i="13"/>
  <c r="G6015" i="13"/>
  <c r="F6015" i="13"/>
  <c r="I6014" i="13"/>
  <c r="H6014" i="13"/>
  <c r="G6014" i="13"/>
  <c r="F6014" i="13"/>
  <c r="I6013" i="13"/>
  <c r="H6013" i="13"/>
  <c r="G6013" i="13"/>
  <c r="F6013" i="13"/>
  <c r="I6012" i="13"/>
  <c r="H6012" i="13"/>
  <c r="G6012" i="13"/>
  <c r="F6012" i="13"/>
  <c r="I6011" i="13"/>
  <c r="H6011" i="13"/>
  <c r="G6011" i="13"/>
  <c r="F6011" i="13"/>
  <c r="I6010" i="13"/>
  <c r="H6010" i="13"/>
  <c r="G6010" i="13"/>
  <c r="F6010" i="13"/>
  <c r="I6009" i="13"/>
  <c r="H6009" i="13"/>
  <c r="G6009" i="13"/>
  <c r="F6009" i="13"/>
  <c r="I6008" i="13"/>
  <c r="H6008" i="13"/>
  <c r="G6008" i="13"/>
  <c r="F6008" i="13"/>
  <c r="I6007" i="13"/>
  <c r="H6007" i="13"/>
  <c r="G6007" i="13"/>
  <c r="F6007" i="13"/>
  <c r="I6006" i="13"/>
  <c r="H6006" i="13"/>
  <c r="G6006" i="13"/>
  <c r="F6006" i="13"/>
  <c r="I6005" i="13"/>
  <c r="H6005" i="13"/>
  <c r="G6005" i="13"/>
  <c r="F6005" i="13"/>
  <c r="I6004" i="13"/>
  <c r="H6004" i="13"/>
  <c r="G6004" i="13"/>
  <c r="F6004" i="13"/>
  <c r="I6003" i="13"/>
  <c r="H6003" i="13"/>
  <c r="G6003" i="13"/>
  <c r="F6003" i="13"/>
  <c r="I6002" i="13"/>
  <c r="H6002" i="13"/>
  <c r="G6002" i="13"/>
  <c r="F6002" i="13"/>
  <c r="I6001" i="13"/>
  <c r="H6001" i="13"/>
  <c r="G6001" i="13"/>
  <c r="F6001" i="13"/>
  <c r="I6000" i="13"/>
  <c r="H6000" i="13"/>
  <c r="G6000" i="13"/>
  <c r="F6000" i="13"/>
  <c r="I5999" i="13"/>
  <c r="H5999" i="13"/>
  <c r="G5999" i="13"/>
  <c r="F5999" i="13"/>
  <c r="I5998" i="13"/>
  <c r="H5998" i="13"/>
  <c r="G5998" i="13"/>
  <c r="F5998" i="13"/>
  <c r="I5997" i="13"/>
  <c r="H5997" i="13"/>
  <c r="G5997" i="13"/>
  <c r="F5997" i="13"/>
  <c r="I5996" i="13"/>
  <c r="H5996" i="13"/>
  <c r="G5996" i="13"/>
  <c r="F5996" i="13"/>
  <c r="I5995" i="13"/>
  <c r="H5995" i="13"/>
  <c r="G5995" i="13"/>
  <c r="F5995" i="13"/>
  <c r="I5994" i="13"/>
  <c r="H5994" i="13"/>
  <c r="G5994" i="13"/>
  <c r="F5994" i="13"/>
  <c r="I5993" i="13"/>
  <c r="H5993" i="13"/>
  <c r="G5993" i="13"/>
  <c r="F5993" i="13"/>
  <c r="I5992" i="13"/>
  <c r="H5992" i="13"/>
  <c r="G5992" i="13"/>
  <c r="F5992" i="13"/>
  <c r="I5991" i="13"/>
  <c r="H5991" i="13"/>
  <c r="G5991" i="13"/>
  <c r="F5991" i="13"/>
  <c r="I5990" i="13"/>
  <c r="H5990" i="13"/>
  <c r="G5990" i="13"/>
  <c r="F5990" i="13"/>
  <c r="I5989" i="13"/>
  <c r="H5989" i="13"/>
  <c r="G5989" i="13"/>
  <c r="F5989" i="13"/>
  <c r="I5988" i="13"/>
  <c r="H5988" i="13"/>
  <c r="G5988" i="13"/>
  <c r="F5988" i="13"/>
  <c r="I5987" i="13"/>
  <c r="H5987" i="13"/>
  <c r="G5987" i="13"/>
  <c r="F5987" i="13"/>
  <c r="I5986" i="13"/>
  <c r="H5986" i="13"/>
  <c r="G5986" i="13"/>
  <c r="F5986" i="13"/>
  <c r="I5985" i="13"/>
  <c r="H5985" i="13"/>
  <c r="G5985" i="13"/>
  <c r="F5985" i="13"/>
  <c r="I5984" i="13"/>
  <c r="H5984" i="13"/>
  <c r="G5984" i="13"/>
  <c r="F5984" i="13"/>
  <c r="I5983" i="13"/>
  <c r="H5983" i="13"/>
  <c r="G5983" i="13"/>
  <c r="F5983" i="13"/>
  <c r="I5982" i="13"/>
  <c r="H5982" i="13"/>
  <c r="G5982" i="13"/>
  <c r="F5982" i="13"/>
  <c r="I5981" i="13"/>
  <c r="H5981" i="13"/>
  <c r="G5981" i="13"/>
  <c r="F5981" i="13"/>
  <c r="I5980" i="13"/>
  <c r="H5980" i="13"/>
  <c r="G5980" i="13"/>
  <c r="F5980" i="13"/>
  <c r="I5979" i="13"/>
  <c r="H5979" i="13"/>
  <c r="G5979" i="13"/>
  <c r="F5979" i="13"/>
  <c r="I5978" i="13"/>
  <c r="H5978" i="13"/>
  <c r="G5978" i="13"/>
  <c r="F5978" i="13"/>
  <c r="I5977" i="13"/>
  <c r="H5977" i="13"/>
  <c r="G5977" i="13"/>
  <c r="F5977" i="13"/>
  <c r="I5976" i="13"/>
  <c r="H5976" i="13"/>
  <c r="G5976" i="13"/>
  <c r="F5976" i="13"/>
  <c r="I5975" i="13"/>
  <c r="H5975" i="13"/>
  <c r="G5975" i="13"/>
  <c r="F5975" i="13"/>
  <c r="I5974" i="13"/>
  <c r="H5974" i="13"/>
  <c r="G5974" i="13"/>
  <c r="F5974" i="13"/>
  <c r="I5973" i="13"/>
  <c r="H5973" i="13"/>
  <c r="G5973" i="13"/>
  <c r="F5973" i="13"/>
  <c r="I5972" i="13"/>
  <c r="H5972" i="13"/>
  <c r="G5972" i="13"/>
  <c r="F5972" i="13"/>
  <c r="I5971" i="13"/>
  <c r="H5971" i="13"/>
  <c r="G5971" i="13"/>
  <c r="F5971" i="13"/>
  <c r="I5970" i="13"/>
  <c r="H5970" i="13"/>
  <c r="G5970" i="13"/>
  <c r="F5970" i="13"/>
  <c r="I5969" i="13"/>
  <c r="H5969" i="13"/>
  <c r="G5969" i="13"/>
  <c r="F5969" i="13"/>
  <c r="I5968" i="13"/>
  <c r="H5968" i="13"/>
  <c r="G5968" i="13"/>
  <c r="F5968" i="13"/>
  <c r="I5967" i="13"/>
  <c r="H5967" i="13"/>
  <c r="G5967" i="13"/>
  <c r="F5967" i="13"/>
  <c r="I5966" i="13"/>
  <c r="H5966" i="13"/>
  <c r="G5966" i="13"/>
  <c r="F5966" i="13"/>
  <c r="I5965" i="13"/>
  <c r="H5965" i="13"/>
  <c r="G5965" i="13"/>
  <c r="F5965" i="13"/>
  <c r="I5964" i="13"/>
  <c r="H5964" i="13"/>
  <c r="G5964" i="13"/>
  <c r="F5964" i="13"/>
  <c r="I5963" i="13"/>
  <c r="H5963" i="13"/>
  <c r="G5963" i="13"/>
  <c r="F5963" i="13"/>
  <c r="I5962" i="13"/>
  <c r="H5962" i="13"/>
  <c r="G5962" i="13"/>
  <c r="F5962" i="13"/>
  <c r="I5961" i="13"/>
  <c r="H5961" i="13"/>
  <c r="G5961" i="13"/>
  <c r="F5961" i="13"/>
  <c r="I5960" i="13"/>
  <c r="H5960" i="13"/>
  <c r="G5960" i="13"/>
  <c r="F5960" i="13"/>
  <c r="I5959" i="13"/>
  <c r="H5959" i="13"/>
  <c r="G5959" i="13"/>
  <c r="F5959" i="13"/>
  <c r="I5958" i="13"/>
  <c r="H5958" i="13"/>
  <c r="G5958" i="13"/>
  <c r="F5958" i="13"/>
  <c r="I5957" i="13"/>
  <c r="H5957" i="13"/>
  <c r="G5957" i="13"/>
  <c r="F5957" i="13"/>
  <c r="I5956" i="13"/>
  <c r="H5956" i="13"/>
  <c r="G5956" i="13"/>
  <c r="F5956" i="13"/>
  <c r="I5955" i="13"/>
  <c r="H5955" i="13"/>
  <c r="G5955" i="13"/>
  <c r="F5955" i="13"/>
  <c r="I5954" i="13"/>
  <c r="H5954" i="13"/>
  <c r="G5954" i="13"/>
  <c r="F5954" i="13"/>
  <c r="I5953" i="13"/>
  <c r="H5953" i="13"/>
  <c r="G5953" i="13"/>
  <c r="F5953" i="13"/>
  <c r="I5952" i="13"/>
  <c r="H5952" i="13"/>
  <c r="G5952" i="13"/>
  <c r="F5952" i="13"/>
  <c r="I5951" i="13"/>
  <c r="H5951" i="13"/>
  <c r="G5951" i="13"/>
  <c r="F5951" i="13"/>
  <c r="I5950" i="13"/>
  <c r="H5950" i="13"/>
  <c r="G5950" i="13"/>
  <c r="F5950" i="13"/>
  <c r="I5949" i="13"/>
  <c r="H5949" i="13"/>
  <c r="G5949" i="13"/>
  <c r="F5949" i="13"/>
  <c r="I5948" i="13"/>
  <c r="H5948" i="13"/>
  <c r="G5948" i="13"/>
  <c r="F5948" i="13"/>
  <c r="I5947" i="13"/>
  <c r="H5947" i="13"/>
  <c r="G5947" i="13"/>
  <c r="F5947" i="13"/>
  <c r="I5946" i="13"/>
  <c r="H5946" i="13"/>
  <c r="G5946" i="13"/>
  <c r="F5946" i="13"/>
  <c r="I5945" i="13"/>
  <c r="H5945" i="13"/>
  <c r="G5945" i="13"/>
  <c r="F5945" i="13"/>
  <c r="I5944" i="13"/>
  <c r="H5944" i="13"/>
  <c r="G5944" i="13"/>
  <c r="F5944" i="13"/>
  <c r="I5943" i="13"/>
  <c r="H5943" i="13"/>
  <c r="G5943" i="13"/>
  <c r="F5943" i="13"/>
  <c r="I5942" i="13"/>
  <c r="H5942" i="13"/>
  <c r="G5942" i="13"/>
  <c r="F5942" i="13"/>
  <c r="I5941" i="13"/>
  <c r="H5941" i="13"/>
  <c r="G5941" i="13"/>
  <c r="F5941" i="13"/>
  <c r="I5940" i="13"/>
  <c r="H5940" i="13"/>
  <c r="G5940" i="13"/>
  <c r="F5940" i="13"/>
  <c r="I5939" i="13"/>
  <c r="H5939" i="13"/>
  <c r="G5939" i="13"/>
  <c r="F5939" i="13"/>
  <c r="I5938" i="13"/>
  <c r="H5938" i="13"/>
  <c r="G5938" i="13"/>
  <c r="F5938" i="13"/>
  <c r="I5937" i="13"/>
  <c r="H5937" i="13"/>
  <c r="G5937" i="13"/>
  <c r="F5937" i="13"/>
  <c r="I5936" i="13"/>
  <c r="H5936" i="13"/>
  <c r="G5936" i="13"/>
  <c r="F5936" i="13"/>
  <c r="I5935" i="13"/>
  <c r="H5935" i="13"/>
  <c r="G5935" i="13"/>
  <c r="F5935" i="13"/>
  <c r="I5934" i="13"/>
  <c r="H5934" i="13"/>
  <c r="G5934" i="13"/>
  <c r="F5934" i="13"/>
  <c r="I5933" i="13"/>
  <c r="H5933" i="13"/>
  <c r="G5933" i="13"/>
  <c r="F5933" i="13"/>
  <c r="I5932" i="13"/>
  <c r="H5932" i="13"/>
  <c r="G5932" i="13"/>
  <c r="F5932" i="13"/>
  <c r="I5931" i="13"/>
  <c r="H5931" i="13"/>
  <c r="G5931" i="13"/>
  <c r="F5931" i="13"/>
  <c r="I5930" i="13"/>
  <c r="H5930" i="13"/>
  <c r="G5930" i="13"/>
  <c r="F5930" i="13"/>
  <c r="I5929" i="13"/>
  <c r="H5929" i="13"/>
  <c r="G5929" i="13"/>
  <c r="F5929" i="13"/>
  <c r="I5928" i="13"/>
  <c r="H5928" i="13"/>
  <c r="G5928" i="13"/>
  <c r="F5928" i="13"/>
  <c r="I5927" i="13"/>
  <c r="H5927" i="13"/>
  <c r="G5927" i="13"/>
  <c r="F5927" i="13"/>
  <c r="I5926" i="13"/>
  <c r="H5926" i="13"/>
  <c r="G5926" i="13"/>
  <c r="F5926" i="13"/>
  <c r="I5925" i="13"/>
  <c r="H5925" i="13"/>
  <c r="G5925" i="13"/>
  <c r="F5925" i="13"/>
  <c r="I5924" i="13"/>
  <c r="H5924" i="13"/>
  <c r="G5924" i="13"/>
  <c r="F5924" i="13"/>
  <c r="I5923" i="13"/>
  <c r="H5923" i="13"/>
  <c r="G5923" i="13"/>
  <c r="F5923" i="13"/>
  <c r="I5922" i="13"/>
  <c r="H5922" i="13"/>
  <c r="G5922" i="13"/>
  <c r="F5922" i="13"/>
  <c r="I5921" i="13"/>
  <c r="H5921" i="13"/>
  <c r="G5921" i="13"/>
  <c r="F5921" i="13"/>
  <c r="I5920" i="13"/>
  <c r="H5920" i="13"/>
  <c r="G5920" i="13"/>
  <c r="F5920" i="13"/>
  <c r="I5919" i="13"/>
  <c r="H5919" i="13"/>
  <c r="G5919" i="13"/>
  <c r="F5919" i="13"/>
  <c r="I5918" i="13"/>
  <c r="H5918" i="13"/>
  <c r="G5918" i="13"/>
  <c r="F5918" i="13"/>
  <c r="I5917" i="13"/>
  <c r="H5917" i="13"/>
  <c r="G5917" i="13"/>
  <c r="F5917" i="13"/>
  <c r="I5916" i="13"/>
  <c r="H5916" i="13"/>
  <c r="G5916" i="13"/>
  <c r="F5916" i="13"/>
  <c r="I5915" i="13"/>
  <c r="H5915" i="13"/>
  <c r="G5915" i="13"/>
  <c r="F5915" i="13"/>
  <c r="I5914" i="13"/>
  <c r="H5914" i="13"/>
  <c r="G5914" i="13"/>
  <c r="F5914" i="13"/>
  <c r="I5913" i="13"/>
  <c r="H5913" i="13"/>
  <c r="G5913" i="13"/>
  <c r="F5913" i="13"/>
  <c r="I5912" i="13"/>
  <c r="H5912" i="13"/>
  <c r="G5912" i="13"/>
  <c r="F5912" i="13"/>
  <c r="I5911" i="13"/>
  <c r="H5911" i="13"/>
  <c r="G5911" i="13"/>
  <c r="F5911" i="13"/>
  <c r="I5910" i="13"/>
  <c r="H5910" i="13"/>
  <c r="G5910" i="13"/>
  <c r="F5910" i="13"/>
  <c r="I5909" i="13"/>
  <c r="H5909" i="13"/>
  <c r="G5909" i="13"/>
  <c r="F5909" i="13"/>
  <c r="I5908" i="13"/>
  <c r="H5908" i="13"/>
  <c r="G5908" i="13"/>
  <c r="F5908" i="13"/>
  <c r="I5907" i="13"/>
  <c r="H5907" i="13"/>
  <c r="G5907" i="13"/>
  <c r="F5907" i="13"/>
  <c r="I5906" i="13"/>
  <c r="H5906" i="13"/>
  <c r="G5906" i="13"/>
  <c r="F5906" i="13"/>
  <c r="I5905" i="13"/>
  <c r="H5905" i="13"/>
  <c r="G5905" i="13"/>
  <c r="F5905" i="13"/>
  <c r="I5904" i="13"/>
  <c r="H5904" i="13"/>
  <c r="G5904" i="13"/>
  <c r="F5904" i="13"/>
  <c r="I5903" i="13"/>
  <c r="H5903" i="13"/>
  <c r="G5903" i="13"/>
  <c r="F5903" i="13"/>
  <c r="I5902" i="13"/>
  <c r="H5902" i="13"/>
  <c r="G5902" i="13"/>
  <c r="F5902" i="13"/>
  <c r="I5901" i="13"/>
  <c r="H5901" i="13"/>
  <c r="G5901" i="13"/>
  <c r="F5901" i="13"/>
  <c r="I5900" i="13"/>
  <c r="H5900" i="13"/>
  <c r="G5900" i="13"/>
  <c r="F5900" i="13"/>
  <c r="I5899" i="13"/>
  <c r="H5899" i="13"/>
  <c r="G5899" i="13"/>
  <c r="F5899" i="13"/>
  <c r="I5898" i="13"/>
  <c r="H5898" i="13"/>
  <c r="G5898" i="13"/>
  <c r="F5898" i="13"/>
  <c r="I5897" i="13"/>
  <c r="H5897" i="13"/>
  <c r="G5897" i="13"/>
  <c r="F5897" i="13"/>
  <c r="I5896" i="13"/>
  <c r="H5896" i="13"/>
  <c r="G5896" i="13"/>
  <c r="F5896" i="13"/>
  <c r="I5895" i="13"/>
  <c r="H5895" i="13"/>
  <c r="G5895" i="13"/>
  <c r="F5895" i="13"/>
  <c r="I5894" i="13"/>
  <c r="H5894" i="13"/>
  <c r="G5894" i="13"/>
  <c r="F5894" i="13"/>
  <c r="I5893" i="13"/>
  <c r="H5893" i="13"/>
  <c r="G5893" i="13"/>
  <c r="F5893" i="13"/>
  <c r="I5892" i="13"/>
  <c r="H5892" i="13"/>
  <c r="G5892" i="13"/>
  <c r="F5892" i="13"/>
  <c r="I5891" i="13"/>
  <c r="H5891" i="13"/>
  <c r="G5891" i="13"/>
  <c r="F5891" i="13"/>
  <c r="I5890" i="13"/>
  <c r="H5890" i="13"/>
  <c r="G5890" i="13"/>
  <c r="F5890" i="13"/>
  <c r="I5889" i="13"/>
  <c r="H5889" i="13"/>
  <c r="G5889" i="13"/>
  <c r="F5889" i="13"/>
  <c r="I5888" i="13"/>
  <c r="H5888" i="13"/>
  <c r="G5888" i="13"/>
  <c r="F5888" i="13"/>
  <c r="I5887" i="13"/>
  <c r="H5887" i="13"/>
  <c r="G5887" i="13"/>
  <c r="F5887" i="13"/>
  <c r="I5886" i="13"/>
  <c r="H5886" i="13"/>
  <c r="G5886" i="13"/>
  <c r="F5886" i="13"/>
  <c r="I5885" i="13"/>
  <c r="H5885" i="13"/>
  <c r="G5885" i="13"/>
  <c r="F5885" i="13"/>
  <c r="I5884" i="13"/>
  <c r="H5884" i="13"/>
  <c r="G5884" i="13"/>
  <c r="F5884" i="13"/>
  <c r="I5883" i="13"/>
  <c r="H5883" i="13"/>
  <c r="G5883" i="13"/>
  <c r="F5883" i="13"/>
  <c r="I5882" i="13"/>
  <c r="H5882" i="13"/>
  <c r="G5882" i="13"/>
  <c r="F5882" i="13"/>
  <c r="I5881" i="13"/>
  <c r="H5881" i="13"/>
  <c r="G5881" i="13"/>
  <c r="F5881" i="13"/>
  <c r="I5880" i="13"/>
  <c r="H5880" i="13"/>
  <c r="G5880" i="13"/>
  <c r="F5880" i="13"/>
  <c r="I5879" i="13"/>
  <c r="H5879" i="13"/>
  <c r="G5879" i="13"/>
  <c r="F5879" i="13"/>
  <c r="I5878" i="13"/>
  <c r="H5878" i="13"/>
  <c r="G5878" i="13"/>
  <c r="F5878" i="13"/>
  <c r="I5877" i="13"/>
  <c r="H5877" i="13"/>
  <c r="G5877" i="13"/>
  <c r="F5877" i="13"/>
  <c r="I5876" i="13"/>
  <c r="H5876" i="13"/>
  <c r="G5876" i="13"/>
  <c r="F5876" i="13"/>
  <c r="I5875" i="13"/>
  <c r="H5875" i="13"/>
  <c r="G5875" i="13"/>
  <c r="F5875" i="13"/>
  <c r="I5874" i="13"/>
  <c r="H5874" i="13"/>
  <c r="G5874" i="13"/>
  <c r="F5874" i="13"/>
  <c r="I5873" i="13"/>
  <c r="H5873" i="13"/>
  <c r="G5873" i="13"/>
  <c r="F5873" i="13"/>
  <c r="I5872" i="13"/>
  <c r="H5872" i="13"/>
  <c r="G5872" i="13"/>
  <c r="F5872" i="13"/>
  <c r="I5871" i="13"/>
  <c r="H5871" i="13"/>
  <c r="G5871" i="13"/>
  <c r="F5871" i="13"/>
  <c r="I5870" i="13"/>
  <c r="H5870" i="13"/>
  <c r="G5870" i="13"/>
  <c r="F5870" i="13"/>
  <c r="I5869" i="13"/>
  <c r="H5869" i="13"/>
  <c r="G5869" i="13"/>
  <c r="F5869" i="13"/>
  <c r="I5868" i="13"/>
  <c r="H5868" i="13"/>
  <c r="G5868" i="13"/>
  <c r="F5868" i="13"/>
  <c r="I5867" i="13"/>
  <c r="H5867" i="13"/>
  <c r="G5867" i="13"/>
  <c r="F5867" i="13"/>
  <c r="I5866" i="13"/>
  <c r="H5866" i="13"/>
  <c r="G5866" i="13"/>
  <c r="F5866" i="13"/>
  <c r="I5865" i="13"/>
  <c r="H5865" i="13"/>
  <c r="G5865" i="13"/>
  <c r="F5865" i="13"/>
  <c r="I5864" i="13"/>
  <c r="H5864" i="13"/>
  <c r="G5864" i="13"/>
  <c r="F5864" i="13"/>
  <c r="I5863" i="13"/>
  <c r="H5863" i="13"/>
  <c r="G5863" i="13"/>
  <c r="F5863" i="13"/>
  <c r="I5862" i="13"/>
  <c r="H5862" i="13"/>
  <c r="G5862" i="13"/>
  <c r="F5862" i="13"/>
  <c r="I5861" i="13"/>
  <c r="H5861" i="13"/>
  <c r="G5861" i="13"/>
  <c r="F5861" i="13"/>
  <c r="I5860" i="13"/>
  <c r="H5860" i="13"/>
  <c r="G5860" i="13"/>
  <c r="F5860" i="13"/>
  <c r="I5859" i="13"/>
  <c r="H5859" i="13"/>
  <c r="G5859" i="13"/>
  <c r="F5859" i="13"/>
  <c r="I5858" i="13"/>
  <c r="H5858" i="13"/>
  <c r="G5858" i="13"/>
  <c r="F5858" i="13"/>
  <c r="I5857" i="13"/>
  <c r="H5857" i="13"/>
  <c r="G5857" i="13"/>
  <c r="F5857" i="13"/>
  <c r="I5856" i="13"/>
  <c r="H5856" i="13"/>
  <c r="G5856" i="13"/>
  <c r="F5856" i="13"/>
  <c r="I5855" i="13"/>
  <c r="H5855" i="13"/>
  <c r="G5855" i="13"/>
  <c r="F5855" i="13"/>
  <c r="I5854" i="13"/>
  <c r="H5854" i="13"/>
  <c r="G5854" i="13"/>
  <c r="F5854" i="13"/>
  <c r="I5853" i="13"/>
  <c r="H5853" i="13"/>
  <c r="G5853" i="13"/>
  <c r="F5853" i="13"/>
  <c r="I5852" i="13"/>
  <c r="H5852" i="13"/>
  <c r="G5852" i="13"/>
  <c r="F5852" i="13"/>
  <c r="I5851" i="13"/>
  <c r="H5851" i="13"/>
  <c r="G5851" i="13"/>
  <c r="F5851" i="13"/>
  <c r="I5850" i="13"/>
  <c r="H5850" i="13"/>
  <c r="G5850" i="13"/>
  <c r="F5850" i="13"/>
  <c r="I5849" i="13"/>
  <c r="H5849" i="13"/>
  <c r="G5849" i="13"/>
  <c r="F5849" i="13"/>
  <c r="I5848" i="13"/>
  <c r="H5848" i="13"/>
  <c r="G5848" i="13"/>
  <c r="F5848" i="13"/>
  <c r="I5847" i="13"/>
  <c r="H5847" i="13"/>
  <c r="G5847" i="13"/>
  <c r="F5847" i="13"/>
  <c r="I5846" i="13"/>
  <c r="H5846" i="13"/>
  <c r="G5846" i="13"/>
  <c r="F5846" i="13"/>
  <c r="I5845" i="13"/>
  <c r="H5845" i="13"/>
  <c r="G5845" i="13"/>
  <c r="F5845" i="13"/>
  <c r="I5844" i="13"/>
  <c r="H5844" i="13"/>
  <c r="G5844" i="13"/>
  <c r="F5844" i="13"/>
  <c r="I5843" i="13"/>
  <c r="H5843" i="13"/>
  <c r="G5843" i="13"/>
  <c r="F5843" i="13"/>
  <c r="I5842" i="13"/>
  <c r="H5842" i="13"/>
  <c r="G5842" i="13"/>
  <c r="F5842" i="13"/>
  <c r="I5841" i="13"/>
  <c r="H5841" i="13"/>
  <c r="G5841" i="13"/>
  <c r="F5841" i="13"/>
  <c r="I5840" i="13"/>
  <c r="H5840" i="13"/>
  <c r="G5840" i="13"/>
  <c r="F5840" i="13"/>
  <c r="I5839" i="13"/>
  <c r="H5839" i="13"/>
  <c r="G5839" i="13"/>
  <c r="F5839" i="13"/>
  <c r="I5838" i="13"/>
  <c r="H5838" i="13"/>
  <c r="G5838" i="13"/>
  <c r="F5838" i="13"/>
  <c r="I5837" i="13"/>
  <c r="H5837" i="13"/>
  <c r="G5837" i="13"/>
  <c r="F5837" i="13"/>
  <c r="I5836" i="13"/>
  <c r="H5836" i="13"/>
  <c r="G5836" i="13"/>
  <c r="F5836" i="13"/>
  <c r="I5835" i="13"/>
  <c r="H5835" i="13"/>
  <c r="G5835" i="13"/>
  <c r="F5835" i="13"/>
  <c r="I5834" i="13"/>
  <c r="H5834" i="13"/>
  <c r="G5834" i="13"/>
  <c r="F5834" i="13"/>
  <c r="I5833" i="13"/>
  <c r="H5833" i="13"/>
  <c r="G5833" i="13"/>
  <c r="F5833" i="13"/>
  <c r="I5832" i="13"/>
  <c r="H5832" i="13"/>
  <c r="G5832" i="13"/>
  <c r="F5832" i="13"/>
  <c r="I5831" i="13"/>
  <c r="H5831" i="13"/>
  <c r="G5831" i="13"/>
  <c r="F5831" i="13"/>
  <c r="I5830" i="13"/>
  <c r="H5830" i="13"/>
  <c r="G5830" i="13"/>
  <c r="F5830" i="13"/>
  <c r="I5829" i="13"/>
  <c r="H5829" i="13"/>
  <c r="G5829" i="13"/>
  <c r="F5829" i="13"/>
  <c r="I5828" i="13"/>
  <c r="H5828" i="13"/>
  <c r="G5828" i="13"/>
  <c r="F5828" i="13"/>
  <c r="I5827" i="13"/>
  <c r="H5827" i="13"/>
  <c r="G5827" i="13"/>
  <c r="F5827" i="13"/>
  <c r="I5826" i="13"/>
  <c r="H5826" i="13"/>
  <c r="G5826" i="13"/>
  <c r="F5826" i="13"/>
  <c r="I5825" i="13"/>
  <c r="H5825" i="13"/>
  <c r="G5825" i="13"/>
  <c r="F5825" i="13"/>
  <c r="I5824" i="13"/>
  <c r="H5824" i="13"/>
  <c r="G5824" i="13"/>
  <c r="F5824" i="13"/>
  <c r="I5823" i="13"/>
  <c r="H5823" i="13"/>
  <c r="G5823" i="13"/>
  <c r="F5823" i="13"/>
  <c r="I5822" i="13"/>
  <c r="H5822" i="13"/>
  <c r="G5822" i="13"/>
  <c r="F5822" i="13"/>
  <c r="I5821" i="13"/>
  <c r="H5821" i="13"/>
  <c r="G5821" i="13"/>
  <c r="F5821" i="13"/>
  <c r="I5820" i="13"/>
  <c r="H5820" i="13"/>
  <c r="G5820" i="13"/>
  <c r="F5820" i="13"/>
  <c r="I5819" i="13"/>
  <c r="H5819" i="13"/>
  <c r="G5819" i="13"/>
  <c r="F5819" i="13"/>
  <c r="I5818" i="13"/>
  <c r="H5818" i="13"/>
  <c r="G5818" i="13"/>
  <c r="F5818" i="13"/>
  <c r="I5817" i="13"/>
  <c r="H5817" i="13"/>
  <c r="G5817" i="13"/>
  <c r="F5817" i="13"/>
  <c r="I5816" i="13"/>
  <c r="H5816" i="13"/>
  <c r="G5816" i="13"/>
  <c r="F5816" i="13"/>
  <c r="I5815" i="13"/>
  <c r="H5815" i="13"/>
  <c r="G5815" i="13"/>
  <c r="F5815" i="13"/>
  <c r="I5814" i="13"/>
  <c r="H5814" i="13"/>
  <c r="G5814" i="13"/>
  <c r="F5814" i="13"/>
  <c r="I5813" i="13"/>
  <c r="H5813" i="13"/>
  <c r="G5813" i="13"/>
  <c r="F5813" i="13"/>
  <c r="I5812" i="13"/>
  <c r="H5812" i="13"/>
  <c r="G5812" i="13"/>
  <c r="F5812" i="13"/>
  <c r="I5811" i="13"/>
  <c r="H5811" i="13"/>
  <c r="G5811" i="13"/>
  <c r="F5811" i="13"/>
  <c r="I5810" i="13"/>
  <c r="H5810" i="13"/>
  <c r="G5810" i="13"/>
  <c r="F5810" i="13"/>
  <c r="I5809" i="13"/>
  <c r="H5809" i="13"/>
  <c r="G5809" i="13"/>
  <c r="F5809" i="13"/>
  <c r="I5808" i="13"/>
  <c r="H5808" i="13"/>
  <c r="G5808" i="13"/>
  <c r="F5808" i="13"/>
  <c r="I5807" i="13"/>
  <c r="H5807" i="13"/>
  <c r="G5807" i="13"/>
  <c r="F5807" i="13"/>
  <c r="I5806" i="13"/>
  <c r="H5806" i="13"/>
  <c r="G5806" i="13"/>
  <c r="F5806" i="13"/>
  <c r="I5805" i="13"/>
  <c r="H5805" i="13"/>
  <c r="G5805" i="13"/>
  <c r="F5805" i="13"/>
  <c r="I5804" i="13"/>
  <c r="H5804" i="13"/>
  <c r="G5804" i="13"/>
  <c r="F5804" i="13"/>
  <c r="I5803" i="13"/>
  <c r="H5803" i="13"/>
  <c r="G5803" i="13"/>
  <c r="F5803" i="13"/>
  <c r="I5802" i="13"/>
  <c r="H5802" i="13"/>
  <c r="G5802" i="13"/>
  <c r="F5802" i="13"/>
  <c r="I5801" i="13"/>
  <c r="H5801" i="13"/>
  <c r="G5801" i="13"/>
  <c r="F5801" i="13"/>
  <c r="I5800" i="13"/>
  <c r="H5800" i="13"/>
  <c r="G5800" i="13"/>
  <c r="F5800" i="13"/>
  <c r="I5799" i="13"/>
  <c r="H5799" i="13"/>
  <c r="G5799" i="13"/>
  <c r="F5799" i="13"/>
  <c r="I5798" i="13"/>
  <c r="H5798" i="13"/>
  <c r="G5798" i="13"/>
  <c r="F5798" i="13"/>
  <c r="I5797" i="13"/>
  <c r="H5797" i="13"/>
  <c r="G5797" i="13"/>
  <c r="F5797" i="13"/>
  <c r="I5796" i="13"/>
  <c r="H5796" i="13"/>
  <c r="G5796" i="13"/>
  <c r="F5796" i="13"/>
  <c r="I5795" i="13"/>
  <c r="H5795" i="13"/>
  <c r="G5795" i="13"/>
  <c r="F5795" i="13"/>
  <c r="I5794" i="13"/>
  <c r="H5794" i="13"/>
  <c r="G5794" i="13"/>
  <c r="F5794" i="13"/>
  <c r="I5793" i="13"/>
  <c r="H5793" i="13"/>
  <c r="G5793" i="13"/>
  <c r="F5793" i="13"/>
  <c r="I5792" i="13"/>
  <c r="H5792" i="13"/>
  <c r="G5792" i="13"/>
  <c r="F5792" i="13"/>
  <c r="I5791" i="13"/>
  <c r="H5791" i="13"/>
  <c r="G5791" i="13"/>
  <c r="F5791" i="13"/>
  <c r="I5790" i="13"/>
  <c r="H5790" i="13"/>
  <c r="G5790" i="13"/>
  <c r="F5790" i="13"/>
  <c r="I5789" i="13"/>
  <c r="H5789" i="13"/>
  <c r="G5789" i="13"/>
  <c r="F5789" i="13"/>
  <c r="I5788" i="13"/>
  <c r="H5788" i="13"/>
  <c r="G5788" i="13"/>
  <c r="F5788" i="13"/>
  <c r="I5787" i="13"/>
  <c r="H5787" i="13"/>
  <c r="G5787" i="13"/>
  <c r="F5787" i="13"/>
  <c r="I5786" i="13"/>
  <c r="H5786" i="13"/>
  <c r="G5786" i="13"/>
  <c r="F5786" i="13"/>
  <c r="I5785" i="13"/>
  <c r="H5785" i="13"/>
  <c r="G5785" i="13"/>
  <c r="F5785" i="13"/>
  <c r="I5784" i="13"/>
  <c r="H5784" i="13"/>
  <c r="G5784" i="13"/>
  <c r="F5784" i="13"/>
  <c r="I5783" i="13"/>
  <c r="H5783" i="13"/>
  <c r="G5783" i="13"/>
  <c r="F5783" i="13"/>
  <c r="I5782" i="13"/>
  <c r="H5782" i="13"/>
  <c r="G5782" i="13"/>
  <c r="F5782" i="13"/>
  <c r="I5781" i="13"/>
  <c r="H5781" i="13"/>
  <c r="G5781" i="13"/>
  <c r="F5781" i="13"/>
  <c r="I5780" i="13"/>
  <c r="H5780" i="13"/>
  <c r="G5780" i="13"/>
  <c r="F5780" i="13"/>
  <c r="I5779" i="13"/>
  <c r="H5779" i="13"/>
  <c r="G5779" i="13"/>
  <c r="F5779" i="13"/>
  <c r="I5778" i="13"/>
  <c r="H5778" i="13"/>
  <c r="G5778" i="13"/>
  <c r="F5778" i="13"/>
  <c r="I5777" i="13"/>
  <c r="H5777" i="13"/>
  <c r="G5777" i="13"/>
  <c r="F5777" i="13"/>
  <c r="I5776" i="13"/>
  <c r="H5776" i="13"/>
  <c r="G5776" i="13"/>
  <c r="F5776" i="13"/>
  <c r="I5775" i="13"/>
  <c r="H5775" i="13"/>
  <c r="G5775" i="13"/>
  <c r="F5775" i="13"/>
  <c r="I5774" i="13"/>
  <c r="H5774" i="13"/>
  <c r="G5774" i="13"/>
  <c r="F5774" i="13"/>
  <c r="I5773" i="13"/>
  <c r="H5773" i="13"/>
  <c r="G5773" i="13"/>
  <c r="F5773" i="13"/>
  <c r="I5772" i="13"/>
  <c r="H5772" i="13"/>
  <c r="G5772" i="13"/>
  <c r="F5772" i="13"/>
  <c r="I5771" i="13"/>
  <c r="H5771" i="13"/>
  <c r="G5771" i="13"/>
  <c r="F5771" i="13"/>
  <c r="I5770" i="13"/>
  <c r="H5770" i="13"/>
  <c r="G5770" i="13"/>
  <c r="F5770" i="13"/>
  <c r="I5769" i="13"/>
  <c r="H5769" i="13"/>
  <c r="G5769" i="13"/>
  <c r="F5769" i="13"/>
  <c r="I5768" i="13"/>
  <c r="H5768" i="13"/>
  <c r="G5768" i="13"/>
  <c r="F5768" i="13"/>
  <c r="I5767" i="13"/>
  <c r="H5767" i="13"/>
  <c r="G5767" i="13"/>
  <c r="F5767" i="13"/>
  <c r="I5766" i="13"/>
  <c r="H5766" i="13"/>
  <c r="G5766" i="13"/>
  <c r="F5766" i="13"/>
  <c r="I5765" i="13"/>
  <c r="H5765" i="13"/>
  <c r="G5765" i="13"/>
  <c r="F5765" i="13"/>
  <c r="I5764" i="13"/>
  <c r="H5764" i="13"/>
  <c r="G5764" i="13"/>
  <c r="F5764" i="13"/>
  <c r="I5763" i="13"/>
  <c r="H5763" i="13"/>
  <c r="G5763" i="13"/>
  <c r="F5763" i="13"/>
  <c r="I5762" i="13"/>
  <c r="H5762" i="13"/>
  <c r="G5762" i="13"/>
  <c r="F5762" i="13"/>
  <c r="I5761" i="13"/>
  <c r="H5761" i="13"/>
  <c r="G5761" i="13"/>
  <c r="F5761" i="13"/>
  <c r="I5760" i="13"/>
  <c r="H5760" i="13"/>
  <c r="G5760" i="13"/>
  <c r="F5760" i="13"/>
  <c r="I5759" i="13"/>
  <c r="H5759" i="13"/>
  <c r="G5759" i="13"/>
  <c r="F5759" i="13"/>
  <c r="I5758" i="13"/>
  <c r="H5758" i="13"/>
  <c r="G5758" i="13"/>
  <c r="F5758" i="13"/>
  <c r="I5757" i="13"/>
  <c r="H5757" i="13"/>
  <c r="G5757" i="13"/>
  <c r="F5757" i="13"/>
  <c r="I5756" i="13"/>
  <c r="H5756" i="13"/>
  <c r="G5756" i="13"/>
  <c r="F5756" i="13"/>
  <c r="I5755" i="13"/>
  <c r="H5755" i="13"/>
  <c r="G5755" i="13"/>
  <c r="F5755" i="13"/>
  <c r="I5754" i="13"/>
  <c r="H5754" i="13"/>
  <c r="G5754" i="13"/>
  <c r="F5754" i="13"/>
  <c r="I5753" i="13"/>
  <c r="H5753" i="13"/>
  <c r="G5753" i="13"/>
  <c r="F5753" i="13"/>
  <c r="I5752" i="13"/>
  <c r="H5752" i="13"/>
  <c r="G5752" i="13"/>
  <c r="F5752" i="13"/>
  <c r="I5751" i="13"/>
  <c r="H5751" i="13"/>
  <c r="G5751" i="13"/>
  <c r="F5751" i="13"/>
  <c r="I5750" i="13"/>
  <c r="H5750" i="13"/>
  <c r="G5750" i="13"/>
  <c r="F5750" i="13"/>
  <c r="I5749" i="13"/>
  <c r="H5749" i="13"/>
  <c r="G5749" i="13"/>
  <c r="F5749" i="13"/>
  <c r="I5748" i="13"/>
  <c r="H5748" i="13"/>
  <c r="G5748" i="13"/>
  <c r="F5748" i="13"/>
  <c r="I5747" i="13"/>
  <c r="H5747" i="13"/>
  <c r="G5747" i="13"/>
  <c r="F5747" i="13"/>
  <c r="I5746" i="13"/>
  <c r="H5746" i="13"/>
  <c r="G5746" i="13"/>
  <c r="F5746" i="13"/>
  <c r="I5745" i="13"/>
  <c r="H5745" i="13"/>
  <c r="G5745" i="13"/>
  <c r="F5745" i="13"/>
  <c r="I5744" i="13"/>
  <c r="H5744" i="13"/>
  <c r="G5744" i="13"/>
  <c r="F5744" i="13"/>
  <c r="I5743" i="13"/>
  <c r="H5743" i="13"/>
  <c r="G5743" i="13"/>
  <c r="F5743" i="13"/>
  <c r="I5742" i="13"/>
  <c r="H5742" i="13"/>
  <c r="G5742" i="13"/>
  <c r="F5742" i="13"/>
  <c r="I5741" i="13"/>
  <c r="H5741" i="13"/>
  <c r="G5741" i="13"/>
  <c r="F5741" i="13"/>
  <c r="I5740" i="13"/>
  <c r="H5740" i="13"/>
  <c r="G5740" i="13"/>
  <c r="F5740" i="13"/>
  <c r="I5739" i="13"/>
  <c r="H5739" i="13"/>
  <c r="G5739" i="13"/>
  <c r="F5739" i="13"/>
  <c r="I5738" i="13"/>
  <c r="H5738" i="13"/>
  <c r="G5738" i="13"/>
  <c r="F5738" i="13"/>
  <c r="I5737" i="13"/>
  <c r="H5737" i="13"/>
  <c r="G5737" i="13"/>
  <c r="F5737" i="13"/>
  <c r="I5736" i="13"/>
  <c r="H5736" i="13"/>
  <c r="G5736" i="13"/>
  <c r="F5736" i="13"/>
  <c r="I5735" i="13"/>
  <c r="H5735" i="13"/>
  <c r="G5735" i="13"/>
  <c r="F5735" i="13"/>
  <c r="I5734" i="13"/>
  <c r="H5734" i="13"/>
  <c r="G5734" i="13"/>
  <c r="F5734" i="13"/>
  <c r="I5733" i="13"/>
  <c r="H5733" i="13"/>
  <c r="G5733" i="13"/>
  <c r="F5733" i="13"/>
  <c r="I5732" i="13"/>
  <c r="H5732" i="13"/>
  <c r="G5732" i="13"/>
  <c r="F5732" i="13"/>
  <c r="I5731" i="13"/>
  <c r="H5731" i="13"/>
  <c r="G5731" i="13"/>
  <c r="F5731" i="13"/>
  <c r="I5730" i="13"/>
  <c r="H5730" i="13"/>
  <c r="G5730" i="13"/>
  <c r="F5730" i="13"/>
  <c r="I5729" i="13"/>
  <c r="H5729" i="13"/>
  <c r="G5729" i="13"/>
  <c r="F5729" i="13"/>
  <c r="I5728" i="13"/>
  <c r="H5728" i="13"/>
  <c r="G5728" i="13"/>
  <c r="F5728" i="13"/>
  <c r="I5727" i="13"/>
  <c r="H5727" i="13"/>
  <c r="G5727" i="13"/>
  <c r="F5727" i="13"/>
  <c r="I5726" i="13"/>
  <c r="H5726" i="13"/>
  <c r="G5726" i="13"/>
  <c r="F5726" i="13"/>
  <c r="I5725" i="13"/>
  <c r="H5725" i="13"/>
  <c r="G5725" i="13"/>
  <c r="F5725" i="13"/>
  <c r="I5724" i="13"/>
  <c r="H5724" i="13"/>
  <c r="G5724" i="13"/>
  <c r="F5724" i="13"/>
  <c r="I5723" i="13"/>
  <c r="H5723" i="13"/>
  <c r="G5723" i="13"/>
  <c r="F5723" i="13"/>
  <c r="I5722" i="13"/>
  <c r="H5722" i="13"/>
  <c r="G5722" i="13"/>
  <c r="F5722" i="13"/>
  <c r="I5721" i="13"/>
  <c r="H5721" i="13"/>
  <c r="G5721" i="13"/>
  <c r="F5721" i="13"/>
  <c r="I5720" i="13"/>
  <c r="H5720" i="13"/>
  <c r="G5720" i="13"/>
  <c r="F5720" i="13"/>
  <c r="I5719" i="13"/>
  <c r="H5719" i="13"/>
  <c r="G5719" i="13"/>
  <c r="F5719" i="13"/>
  <c r="I5718" i="13"/>
  <c r="H5718" i="13"/>
  <c r="G5718" i="13"/>
  <c r="F5718" i="13"/>
  <c r="I5717" i="13"/>
  <c r="H5717" i="13"/>
  <c r="G5717" i="13"/>
  <c r="F5717" i="13"/>
  <c r="I5716" i="13"/>
  <c r="H5716" i="13"/>
  <c r="G5716" i="13"/>
  <c r="F5716" i="13"/>
  <c r="I5715" i="13"/>
  <c r="H5715" i="13"/>
  <c r="G5715" i="13"/>
  <c r="F5715" i="13"/>
  <c r="I5714" i="13"/>
  <c r="H5714" i="13"/>
  <c r="G5714" i="13"/>
  <c r="F5714" i="13"/>
  <c r="I5713" i="13"/>
  <c r="H5713" i="13"/>
  <c r="G5713" i="13"/>
  <c r="F5713" i="13"/>
  <c r="I5712" i="13"/>
  <c r="H5712" i="13"/>
  <c r="G5712" i="13"/>
  <c r="F5712" i="13"/>
  <c r="I5711" i="13"/>
  <c r="H5711" i="13"/>
  <c r="G5711" i="13"/>
  <c r="F5711" i="13"/>
  <c r="I5710" i="13"/>
  <c r="H5710" i="13"/>
  <c r="G5710" i="13"/>
  <c r="F5710" i="13"/>
  <c r="I5709" i="13"/>
  <c r="H5709" i="13"/>
  <c r="G5709" i="13"/>
  <c r="F5709" i="13"/>
  <c r="I5708" i="13"/>
  <c r="H5708" i="13"/>
  <c r="G5708" i="13"/>
  <c r="F5708" i="13"/>
  <c r="I5707" i="13"/>
  <c r="H5707" i="13"/>
  <c r="G5707" i="13"/>
  <c r="F5707" i="13"/>
  <c r="I5706" i="13"/>
  <c r="H5706" i="13"/>
  <c r="G5706" i="13"/>
  <c r="F5706" i="13"/>
  <c r="I5705" i="13"/>
  <c r="H5705" i="13"/>
  <c r="G5705" i="13"/>
  <c r="F5705" i="13"/>
  <c r="I5704" i="13"/>
  <c r="H5704" i="13"/>
  <c r="G5704" i="13"/>
  <c r="F5704" i="13"/>
  <c r="I5703" i="13"/>
  <c r="H5703" i="13"/>
  <c r="G5703" i="13"/>
  <c r="F5703" i="13"/>
  <c r="I5702" i="13"/>
  <c r="H5702" i="13"/>
  <c r="G5702" i="13"/>
  <c r="F5702" i="13"/>
  <c r="I5701" i="13"/>
  <c r="H5701" i="13"/>
  <c r="G5701" i="13"/>
  <c r="F5701" i="13"/>
  <c r="I5700" i="13"/>
  <c r="H5700" i="13"/>
  <c r="G5700" i="13"/>
  <c r="F5700" i="13"/>
  <c r="I5699" i="13"/>
  <c r="H5699" i="13"/>
  <c r="G5699" i="13"/>
  <c r="F5699" i="13"/>
  <c r="I5698" i="13"/>
  <c r="H5698" i="13"/>
  <c r="G5698" i="13"/>
  <c r="F5698" i="13"/>
  <c r="I5697" i="13"/>
  <c r="H5697" i="13"/>
  <c r="G5697" i="13"/>
  <c r="F5697" i="13"/>
  <c r="I5696" i="13"/>
  <c r="H5696" i="13"/>
  <c r="G5696" i="13"/>
  <c r="F5696" i="13"/>
  <c r="I5695" i="13"/>
  <c r="H5695" i="13"/>
  <c r="G5695" i="13"/>
  <c r="F5695" i="13"/>
  <c r="I5694" i="13"/>
  <c r="H5694" i="13"/>
  <c r="G5694" i="13"/>
  <c r="F5694" i="13"/>
  <c r="I5693" i="13"/>
  <c r="H5693" i="13"/>
  <c r="G5693" i="13"/>
  <c r="F5693" i="13"/>
  <c r="I5692" i="13"/>
  <c r="H5692" i="13"/>
  <c r="G5692" i="13"/>
  <c r="F5692" i="13"/>
  <c r="I5691" i="13"/>
  <c r="H5691" i="13"/>
  <c r="G5691" i="13"/>
  <c r="F5691" i="13"/>
  <c r="I5690" i="13"/>
  <c r="H5690" i="13"/>
  <c r="G5690" i="13"/>
  <c r="F5690" i="13"/>
  <c r="I5689" i="13"/>
  <c r="H5689" i="13"/>
  <c r="G5689" i="13"/>
  <c r="F5689" i="13"/>
  <c r="I5688" i="13"/>
  <c r="H5688" i="13"/>
  <c r="G5688" i="13"/>
  <c r="F5688" i="13"/>
  <c r="I5687" i="13"/>
  <c r="H5687" i="13"/>
  <c r="G5687" i="13"/>
  <c r="F5687" i="13"/>
  <c r="I5686" i="13"/>
  <c r="H5686" i="13"/>
  <c r="G5686" i="13"/>
  <c r="F5686" i="13"/>
  <c r="I5685" i="13"/>
  <c r="H5685" i="13"/>
  <c r="G5685" i="13"/>
  <c r="F5685" i="13"/>
  <c r="I5684" i="13"/>
  <c r="H5684" i="13"/>
  <c r="G5684" i="13"/>
  <c r="F5684" i="13"/>
  <c r="I5683" i="13"/>
  <c r="H5683" i="13"/>
  <c r="G5683" i="13"/>
  <c r="F5683" i="13"/>
  <c r="I5682" i="13"/>
  <c r="H5682" i="13"/>
  <c r="G5682" i="13"/>
  <c r="F5682" i="13"/>
  <c r="I5681" i="13"/>
  <c r="H5681" i="13"/>
  <c r="G5681" i="13"/>
  <c r="F5681" i="13"/>
  <c r="I5680" i="13"/>
  <c r="H5680" i="13"/>
  <c r="G5680" i="13"/>
  <c r="F5680" i="13"/>
  <c r="I5679" i="13"/>
  <c r="H5679" i="13"/>
  <c r="G5679" i="13"/>
  <c r="F5679" i="13"/>
  <c r="I5678" i="13"/>
  <c r="H5678" i="13"/>
  <c r="G5678" i="13"/>
  <c r="F5678" i="13"/>
  <c r="I5677" i="13"/>
  <c r="H5677" i="13"/>
  <c r="G5677" i="13"/>
  <c r="F5677" i="13"/>
  <c r="I5676" i="13"/>
  <c r="H5676" i="13"/>
  <c r="G5676" i="13"/>
  <c r="F5676" i="13"/>
  <c r="I5675" i="13"/>
  <c r="H5675" i="13"/>
  <c r="G5675" i="13"/>
  <c r="F5675" i="13"/>
  <c r="I5674" i="13"/>
  <c r="H5674" i="13"/>
  <c r="G5674" i="13"/>
  <c r="F5674" i="13"/>
  <c r="I5673" i="13"/>
  <c r="H5673" i="13"/>
  <c r="G5673" i="13"/>
  <c r="F5673" i="13"/>
  <c r="I5672" i="13"/>
  <c r="H5672" i="13"/>
  <c r="G5672" i="13"/>
  <c r="F5672" i="13"/>
  <c r="I5671" i="13"/>
  <c r="H5671" i="13"/>
  <c r="G5671" i="13"/>
  <c r="F5671" i="13"/>
  <c r="I5670" i="13"/>
  <c r="H5670" i="13"/>
  <c r="G5670" i="13"/>
  <c r="F5670" i="13"/>
  <c r="I5669" i="13"/>
  <c r="H5669" i="13"/>
  <c r="G5669" i="13"/>
  <c r="F5669" i="13"/>
  <c r="I5668" i="13"/>
  <c r="H5668" i="13"/>
  <c r="G5668" i="13"/>
  <c r="F5668" i="13"/>
  <c r="I5667" i="13"/>
  <c r="H5667" i="13"/>
  <c r="G5667" i="13"/>
  <c r="F5667" i="13"/>
  <c r="I5666" i="13"/>
  <c r="H5666" i="13"/>
  <c r="G5666" i="13"/>
  <c r="F5666" i="13"/>
  <c r="I5665" i="13"/>
  <c r="H5665" i="13"/>
  <c r="G5665" i="13"/>
  <c r="F5665" i="13"/>
  <c r="I5664" i="13"/>
  <c r="H5664" i="13"/>
  <c r="G5664" i="13"/>
  <c r="F5664" i="13"/>
  <c r="I5663" i="13"/>
  <c r="H5663" i="13"/>
  <c r="G5663" i="13"/>
  <c r="F5663" i="13"/>
  <c r="I5662" i="13"/>
  <c r="H5662" i="13"/>
  <c r="G5662" i="13"/>
  <c r="F5662" i="13"/>
  <c r="I5661" i="13"/>
  <c r="H5661" i="13"/>
  <c r="G5661" i="13"/>
  <c r="F5661" i="13"/>
  <c r="I5660" i="13"/>
  <c r="H5660" i="13"/>
  <c r="G5660" i="13"/>
  <c r="F5660" i="13"/>
  <c r="I5659" i="13"/>
  <c r="H5659" i="13"/>
  <c r="G5659" i="13"/>
  <c r="F5659" i="13"/>
  <c r="I5658" i="13"/>
  <c r="H5658" i="13"/>
  <c r="G5658" i="13"/>
  <c r="F5658" i="13"/>
  <c r="I5657" i="13"/>
  <c r="H5657" i="13"/>
  <c r="G5657" i="13"/>
  <c r="F5657" i="13"/>
  <c r="I5656" i="13"/>
  <c r="H5656" i="13"/>
  <c r="G5656" i="13"/>
  <c r="F5656" i="13"/>
  <c r="I5655" i="13"/>
  <c r="H5655" i="13"/>
  <c r="G5655" i="13"/>
  <c r="F5655" i="13"/>
  <c r="I5654" i="13"/>
  <c r="H5654" i="13"/>
  <c r="G5654" i="13"/>
  <c r="F5654" i="13"/>
  <c r="I5653" i="13"/>
  <c r="H5653" i="13"/>
  <c r="G5653" i="13"/>
  <c r="F5653" i="13"/>
  <c r="I5652" i="13"/>
  <c r="H5652" i="13"/>
  <c r="G5652" i="13"/>
  <c r="F5652" i="13"/>
  <c r="I5651" i="13"/>
  <c r="H5651" i="13"/>
  <c r="G5651" i="13"/>
  <c r="F5651" i="13"/>
  <c r="I5650" i="13"/>
  <c r="H5650" i="13"/>
  <c r="G5650" i="13"/>
  <c r="F5650" i="13"/>
  <c r="I5649" i="13"/>
  <c r="H5649" i="13"/>
  <c r="G5649" i="13"/>
  <c r="F5649" i="13"/>
  <c r="I5648" i="13"/>
  <c r="H5648" i="13"/>
  <c r="G5648" i="13"/>
  <c r="F5648" i="13"/>
  <c r="I5647" i="13"/>
  <c r="H5647" i="13"/>
  <c r="G5647" i="13"/>
  <c r="F5647" i="13"/>
  <c r="I5646" i="13"/>
  <c r="H5646" i="13"/>
  <c r="G5646" i="13"/>
  <c r="F5646" i="13"/>
  <c r="I5645" i="13"/>
  <c r="H5645" i="13"/>
  <c r="G5645" i="13"/>
  <c r="F5645" i="13"/>
  <c r="I5644" i="13"/>
  <c r="H5644" i="13"/>
  <c r="G5644" i="13"/>
  <c r="F5644" i="13"/>
  <c r="I5643" i="13"/>
  <c r="H5643" i="13"/>
  <c r="G5643" i="13"/>
  <c r="F5643" i="13"/>
  <c r="I5642" i="13"/>
  <c r="H5642" i="13"/>
  <c r="G5642" i="13"/>
  <c r="F5642" i="13"/>
  <c r="I5641" i="13"/>
  <c r="H5641" i="13"/>
  <c r="G5641" i="13"/>
  <c r="F5641" i="13"/>
  <c r="I5640" i="13"/>
  <c r="H5640" i="13"/>
  <c r="G5640" i="13"/>
  <c r="F5640" i="13"/>
  <c r="I5639" i="13"/>
  <c r="H5639" i="13"/>
  <c r="G5639" i="13"/>
  <c r="F5639" i="13"/>
  <c r="I5638" i="13"/>
  <c r="H5638" i="13"/>
  <c r="G5638" i="13"/>
  <c r="F5638" i="13"/>
  <c r="I5637" i="13"/>
  <c r="H5637" i="13"/>
  <c r="G5637" i="13"/>
  <c r="F5637" i="13"/>
  <c r="I5636" i="13"/>
  <c r="H5636" i="13"/>
  <c r="G5636" i="13"/>
  <c r="F5636" i="13"/>
  <c r="I5635" i="13"/>
  <c r="H5635" i="13"/>
  <c r="G5635" i="13"/>
  <c r="F5635" i="13"/>
  <c r="I5634" i="13"/>
  <c r="H5634" i="13"/>
  <c r="G5634" i="13"/>
  <c r="F5634" i="13"/>
  <c r="I5633" i="13"/>
  <c r="H5633" i="13"/>
  <c r="G5633" i="13"/>
  <c r="F5633" i="13"/>
  <c r="I5632" i="13"/>
  <c r="H5632" i="13"/>
  <c r="G5632" i="13"/>
  <c r="F5632" i="13"/>
  <c r="I5631" i="13"/>
  <c r="H5631" i="13"/>
  <c r="G5631" i="13"/>
  <c r="F5631" i="13"/>
  <c r="I5630" i="13"/>
  <c r="H5630" i="13"/>
  <c r="G5630" i="13"/>
  <c r="F5630" i="13"/>
  <c r="I5629" i="13"/>
  <c r="H5629" i="13"/>
  <c r="G5629" i="13"/>
  <c r="F5629" i="13"/>
  <c r="I5628" i="13"/>
  <c r="H5628" i="13"/>
  <c r="G5628" i="13"/>
  <c r="F5628" i="13"/>
  <c r="I5627" i="13"/>
  <c r="H5627" i="13"/>
  <c r="G5627" i="13"/>
  <c r="F5627" i="13"/>
  <c r="I5626" i="13"/>
  <c r="H5626" i="13"/>
  <c r="G5626" i="13"/>
  <c r="F5626" i="13"/>
  <c r="I5625" i="13"/>
  <c r="H5625" i="13"/>
  <c r="G5625" i="13"/>
  <c r="F5625" i="13"/>
  <c r="I5624" i="13"/>
  <c r="H5624" i="13"/>
  <c r="G5624" i="13"/>
  <c r="F5624" i="13"/>
  <c r="I5623" i="13"/>
  <c r="H5623" i="13"/>
  <c r="G5623" i="13"/>
  <c r="F5623" i="13"/>
  <c r="I5622" i="13"/>
  <c r="H5622" i="13"/>
  <c r="G5622" i="13"/>
  <c r="F5622" i="13"/>
  <c r="I5621" i="13"/>
  <c r="H5621" i="13"/>
  <c r="G5621" i="13"/>
  <c r="F5621" i="13"/>
  <c r="I5620" i="13"/>
  <c r="H5620" i="13"/>
  <c r="G5620" i="13"/>
  <c r="F5620" i="13"/>
  <c r="I5619" i="13"/>
  <c r="H5619" i="13"/>
  <c r="G5619" i="13"/>
  <c r="F5619" i="13"/>
  <c r="I5618" i="13"/>
  <c r="H5618" i="13"/>
  <c r="G5618" i="13"/>
  <c r="F5618" i="13"/>
  <c r="I5617" i="13"/>
  <c r="H5617" i="13"/>
  <c r="G5617" i="13"/>
  <c r="F5617" i="13"/>
  <c r="I5616" i="13"/>
  <c r="H5616" i="13"/>
  <c r="G5616" i="13"/>
  <c r="F5616" i="13"/>
  <c r="I5615" i="13"/>
  <c r="H5615" i="13"/>
  <c r="G5615" i="13"/>
  <c r="F5615" i="13"/>
  <c r="I5614" i="13"/>
  <c r="H5614" i="13"/>
  <c r="G5614" i="13"/>
  <c r="F5614" i="13"/>
  <c r="I5613" i="13"/>
  <c r="H5613" i="13"/>
  <c r="G5613" i="13"/>
  <c r="F5613" i="13"/>
  <c r="I5612" i="13"/>
  <c r="H5612" i="13"/>
  <c r="G5612" i="13"/>
  <c r="F5612" i="13"/>
  <c r="I5611" i="13"/>
  <c r="H5611" i="13"/>
  <c r="G5611" i="13"/>
  <c r="F5611" i="13"/>
  <c r="I5610" i="13"/>
  <c r="H5610" i="13"/>
  <c r="G5610" i="13"/>
  <c r="F5610" i="13"/>
  <c r="I5609" i="13"/>
  <c r="H5609" i="13"/>
  <c r="G5609" i="13"/>
  <c r="F5609" i="13"/>
  <c r="I5608" i="13"/>
  <c r="H5608" i="13"/>
  <c r="G5608" i="13"/>
  <c r="F5608" i="13"/>
  <c r="I5607" i="13"/>
  <c r="H5607" i="13"/>
  <c r="G5607" i="13"/>
  <c r="F5607" i="13"/>
  <c r="I5606" i="13"/>
  <c r="H5606" i="13"/>
  <c r="G5606" i="13"/>
  <c r="F5606" i="13"/>
  <c r="I5605" i="13"/>
  <c r="H5605" i="13"/>
  <c r="G5605" i="13"/>
  <c r="F5605" i="13"/>
  <c r="I5604" i="13"/>
  <c r="H5604" i="13"/>
  <c r="G5604" i="13"/>
  <c r="F5604" i="13"/>
  <c r="I5603" i="13"/>
  <c r="H5603" i="13"/>
  <c r="G5603" i="13"/>
  <c r="F5603" i="13"/>
  <c r="I5602" i="13"/>
  <c r="H5602" i="13"/>
  <c r="G5602" i="13"/>
  <c r="F5602" i="13"/>
  <c r="I5601" i="13"/>
  <c r="H5601" i="13"/>
  <c r="G5601" i="13"/>
  <c r="F5601" i="13"/>
  <c r="I5600" i="13"/>
  <c r="H5600" i="13"/>
  <c r="G5600" i="13"/>
  <c r="F5600" i="13"/>
  <c r="I5599" i="13"/>
  <c r="H5599" i="13"/>
  <c r="G5599" i="13"/>
  <c r="F5599" i="13"/>
  <c r="I5598" i="13"/>
  <c r="H5598" i="13"/>
  <c r="G5598" i="13"/>
  <c r="F5598" i="13"/>
  <c r="I5597" i="13"/>
  <c r="H5597" i="13"/>
  <c r="G5597" i="13"/>
  <c r="F5597" i="13"/>
  <c r="I5596" i="13"/>
  <c r="H5596" i="13"/>
  <c r="G5596" i="13"/>
  <c r="F5596" i="13"/>
  <c r="I5595" i="13"/>
  <c r="H5595" i="13"/>
  <c r="G5595" i="13"/>
  <c r="F5595" i="13"/>
  <c r="I5594" i="13"/>
  <c r="H5594" i="13"/>
  <c r="G5594" i="13"/>
  <c r="F5594" i="13"/>
  <c r="I5593" i="13"/>
  <c r="H5593" i="13"/>
  <c r="G5593" i="13"/>
  <c r="F5593" i="13"/>
  <c r="I5592" i="13"/>
  <c r="H5592" i="13"/>
  <c r="G5592" i="13"/>
  <c r="F5592" i="13"/>
  <c r="I5591" i="13"/>
  <c r="H5591" i="13"/>
  <c r="G5591" i="13"/>
  <c r="F5591" i="13"/>
  <c r="I5590" i="13"/>
  <c r="H5590" i="13"/>
  <c r="G5590" i="13"/>
  <c r="F5590" i="13"/>
  <c r="I5589" i="13"/>
  <c r="H5589" i="13"/>
  <c r="G5589" i="13"/>
  <c r="F5589" i="13"/>
  <c r="I5588" i="13"/>
  <c r="H5588" i="13"/>
  <c r="G5588" i="13"/>
  <c r="F5588" i="13"/>
  <c r="I5587" i="13"/>
  <c r="H5587" i="13"/>
  <c r="G5587" i="13"/>
  <c r="F5587" i="13"/>
  <c r="I5586" i="13"/>
  <c r="H5586" i="13"/>
  <c r="G5586" i="13"/>
  <c r="F5586" i="13"/>
  <c r="I5585" i="13"/>
  <c r="H5585" i="13"/>
  <c r="G5585" i="13"/>
  <c r="F5585" i="13"/>
  <c r="I5584" i="13"/>
  <c r="H5584" i="13"/>
  <c r="G5584" i="13"/>
  <c r="F5584" i="13"/>
  <c r="I5583" i="13"/>
  <c r="H5583" i="13"/>
  <c r="G5583" i="13"/>
  <c r="F5583" i="13"/>
  <c r="I5582" i="13"/>
  <c r="H5582" i="13"/>
  <c r="G5582" i="13"/>
  <c r="F5582" i="13"/>
  <c r="I5581" i="13"/>
  <c r="H5581" i="13"/>
  <c r="G5581" i="13"/>
  <c r="F5581" i="13"/>
  <c r="I5580" i="13"/>
  <c r="H5580" i="13"/>
  <c r="G5580" i="13"/>
  <c r="F5580" i="13"/>
  <c r="I5579" i="13"/>
  <c r="H5579" i="13"/>
  <c r="G5579" i="13"/>
  <c r="F5579" i="13"/>
  <c r="I5578" i="13"/>
  <c r="H5578" i="13"/>
  <c r="G5578" i="13"/>
  <c r="F5578" i="13"/>
  <c r="I5577" i="13"/>
  <c r="H5577" i="13"/>
  <c r="G5577" i="13"/>
  <c r="F5577" i="13"/>
  <c r="I5576" i="13"/>
  <c r="H5576" i="13"/>
  <c r="G5576" i="13"/>
  <c r="F5576" i="13"/>
  <c r="I5575" i="13"/>
  <c r="H5575" i="13"/>
  <c r="G5575" i="13"/>
  <c r="F5575" i="13"/>
  <c r="I5574" i="13"/>
  <c r="H5574" i="13"/>
  <c r="G5574" i="13"/>
  <c r="F5574" i="13"/>
  <c r="I5573" i="13"/>
  <c r="H5573" i="13"/>
  <c r="G5573" i="13"/>
  <c r="F5573" i="13"/>
  <c r="I5572" i="13"/>
  <c r="H5572" i="13"/>
  <c r="G5572" i="13"/>
  <c r="F5572" i="13"/>
  <c r="I5571" i="13"/>
  <c r="H5571" i="13"/>
  <c r="G5571" i="13"/>
  <c r="F5571" i="13"/>
  <c r="I5570" i="13"/>
  <c r="H5570" i="13"/>
  <c r="G5570" i="13"/>
  <c r="F5570" i="13"/>
  <c r="I5569" i="13"/>
  <c r="H5569" i="13"/>
  <c r="G5569" i="13"/>
  <c r="F5569" i="13"/>
  <c r="I5568" i="13"/>
  <c r="H5568" i="13"/>
  <c r="G5568" i="13"/>
  <c r="F5568" i="13"/>
  <c r="I5567" i="13"/>
  <c r="H5567" i="13"/>
  <c r="G5567" i="13"/>
  <c r="F5567" i="13"/>
  <c r="I5566" i="13"/>
  <c r="H5566" i="13"/>
  <c r="G5566" i="13"/>
  <c r="F5566" i="13"/>
  <c r="I5565" i="13"/>
  <c r="H5565" i="13"/>
  <c r="G5565" i="13"/>
  <c r="F5565" i="13"/>
  <c r="I5564" i="13"/>
  <c r="H5564" i="13"/>
  <c r="G5564" i="13"/>
  <c r="F5564" i="13"/>
  <c r="I5563" i="13"/>
  <c r="H5563" i="13"/>
  <c r="G5563" i="13"/>
  <c r="F5563" i="13"/>
  <c r="I5562" i="13"/>
  <c r="H5562" i="13"/>
  <c r="G5562" i="13"/>
  <c r="F5562" i="13"/>
  <c r="I5561" i="13"/>
  <c r="H5561" i="13"/>
  <c r="G5561" i="13"/>
  <c r="F5561" i="13"/>
  <c r="I5560" i="13"/>
  <c r="H5560" i="13"/>
  <c r="G5560" i="13"/>
  <c r="F5560" i="13"/>
  <c r="I5559" i="13"/>
  <c r="H5559" i="13"/>
  <c r="G5559" i="13"/>
  <c r="F5559" i="13"/>
  <c r="I5558" i="13"/>
  <c r="H5558" i="13"/>
  <c r="G5558" i="13"/>
  <c r="F5558" i="13"/>
  <c r="I5557" i="13"/>
  <c r="H5557" i="13"/>
  <c r="G5557" i="13"/>
  <c r="F5557" i="13"/>
  <c r="I5556" i="13"/>
  <c r="H5556" i="13"/>
  <c r="G5556" i="13"/>
  <c r="F5556" i="13"/>
  <c r="I5555" i="13"/>
  <c r="H5555" i="13"/>
  <c r="G5555" i="13"/>
  <c r="F5555" i="13"/>
  <c r="I5554" i="13"/>
  <c r="H5554" i="13"/>
  <c r="G5554" i="13"/>
  <c r="F5554" i="13"/>
  <c r="I5553" i="13"/>
  <c r="H5553" i="13"/>
  <c r="G5553" i="13"/>
  <c r="F5553" i="13"/>
  <c r="I5552" i="13"/>
  <c r="H5552" i="13"/>
  <c r="G5552" i="13"/>
  <c r="F5552" i="13"/>
  <c r="I5551" i="13"/>
  <c r="H5551" i="13"/>
  <c r="G5551" i="13"/>
  <c r="F5551" i="13"/>
  <c r="I5550" i="13"/>
  <c r="H5550" i="13"/>
  <c r="G5550" i="13"/>
  <c r="F5550" i="13"/>
  <c r="I5549" i="13"/>
  <c r="H5549" i="13"/>
  <c r="G5549" i="13"/>
  <c r="F5549" i="13"/>
  <c r="I5548" i="13"/>
  <c r="H5548" i="13"/>
  <c r="G5548" i="13"/>
  <c r="F5548" i="13"/>
  <c r="I5547" i="13"/>
  <c r="H5547" i="13"/>
  <c r="G5547" i="13"/>
  <c r="F5547" i="13"/>
  <c r="I5546" i="13"/>
  <c r="H5546" i="13"/>
  <c r="G5546" i="13"/>
  <c r="F5546" i="13"/>
  <c r="I5545" i="13"/>
  <c r="H5545" i="13"/>
  <c r="G5545" i="13"/>
  <c r="F5545" i="13"/>
  <c r="I5544" i="13"/>
  <c r="H5544" i="13"/>
  <c r="G5544" i="13"/>
  <c r="F5544" i="13"/>
  <c r="I5543" i="13"/>
  <c r="H5543" i="13"/>
  <c r="G5543" i="13"/>
  <c r="F5543" i="13"/>
  <c r="I5542" i="13"/>
  <c r="H5542" i="13"/>
  <c r="G5542" i="13"/>
  <c r="F5542" i="13"/>
  <c r="I5541" i="13"/>
  <c r="H5541" i="13"/>
  <c r="G5541" i="13"/>
  <c r="F5541" i="13"/>
  <c r="I5540" i="13"/>
  <c r="H5540" i="13"/>
  <c r="G5540" i="13"/>
  <c r="F5540" i="13"/>
  <c r="I5539" i="13"/>
  <c r="H5539" i="13"/>
  <c r="G5539" i="13"/>
  <c r="F5539" i="13"/>
  <c r="I5538" i="13"/>
  <c r="H5538" i="13"/>
  <c r="G5538" i="13"/>
  <c r="F5538" i="13"/>
  <c r="I5537" i="13"/>
  <c r="H5537" i="13"/>
  <c r="G5537" i="13"/>
  <c r="F5537" i="13"/>
  <c r="I5536" i="13"/>
  <c r="H5536" i="13"/>
  <c r="G5536" i="13"/>
  <c r="F5536" i="13"/>
  <c r="I5535" i="13"/>
  <c r="H5535" i="13"/>
  <c r="G5535" i="13"/>
  <c r="F5535" i="13"/>
  <c r="I5534" i="13"/>
  <c r="H5534" i="13"/>
  <c r="G5534" i="13"/>
  <c r="F5534" i="13"/>
  <c r="I5533" i="13"/>
  <c r="H5533" i="13"/>
  <c r="G5533" i="13"/>
  <c r="F5533" i="13"/>
  <c r="I5532" i="13"/>
  <c r="H5532" i="13"/>
  <c r="G5532" i="13"/>
  <c r="F5532" i="13"/>
  <c r="I5531" i="13"/>
  <c r="H5531" i="13"/>
  <c r="G5531" i="13"/>
  <c r="F5531" i="13"/>
  <c r="I5530" i="13"/>
  <c r="H5530" i="13"/>
  <c r="G5530" i="13"/>
  <c r="F5530" i="13"/>
  <c r="I5529" i="13"/>
  <c r="H5529" i="13"/>
  <c r="G5529" i="13"/>
  <c r="F5529" i="13"/>
  <c r="I5528" i="13"/>
  <c r="H5528" i="13"/>
  <c r="G5528" i="13"/>
  <c r="F5528" i="13"/>
  <c r="I5527" i="13"/>
  <c r="H5527" i="13"/>
  <c r="G5527" i="13"/>
  <c r="F5527" i="13"/>
  <c r="I5526" i="13"/>
  <c r="H5526" i="13"/>
  <c r="G5526" i="13"/>
  <c r="F5526" i="13"/>
  <c r="I5525" i="13"/>
  <c r="H5525" i="13"/>
  <c r="G5525" i="13"/>
  <c r="F5525" i="13"/>
  <c r="I5524" i="13"/>
  <c r="H5524" i="13"/>
  <c r="G5524" i="13"/>
  <c r="F5524" i="13"/>
  <c r="I5523" i="13"/>
  <c r="H5523" i="13"/>
  <c r="G5523" i="13"/>
  <c r="F5523" i="13"/>
  <c r="I5522" i="13"/>
  <c r="H5522" i="13"/>
  <c r="G5522" i="13"/>
  <c r="F5522" i="13"/>
  <c r="I5521" i="13"/>
  <c r="H5521" i="13"/>
  <c r="G5521" i="13"/>
  <c r="F5521" i="13"/>
  <c r="I5520" i="13"/>
  <c r="H5520" i="13"/>
  <c r="G5520" i="13"/>
  <c r="F5520" i="13"/>
  <c r="I5519" i="13"/>
  <c r="H5519" i="13"/>
  <c r="G5519" i="13"/>
  <c r="F5519" i="13"/>
  <c r="I5518" i="13"/>
  <c r="H5518" i="13"/>
  <c r="G5518" i="13"/>
  <c r="F5518" i="13"/>
  <c r="I5517" i="13"/>
  <c r="H5517" i="13"/>
  <c r="G5517" i="13"/>
  <c r="F5517" i="13"/>
  <c r="I5516" i="13"/>
  <c r="H5516" i="13"/>
  <c r="G5516" i="13"/>
  <c r="F5516" i="13"/>
  <c r="I5515" i="13"/>
  <c r="H5515" i="13"/>
  <c r="G5515" i="13"/>
  <c r="F5515" i="13"/>
  <c r="I5514" i="13"/>
  <c r="H5514" i="13"/>
  <c r="G5514" i="13"/>
  <c r="F5514" i="13"/>
  <c r="I5513" i="13"/>
  <c r="H5513" i="13"/>
  <c r="G5513" i="13"/>
  <c r="F5513" i="13"/>
  <c r="I5512" i="13"/>
  <c r="H5512" i="13"/>
  <c r="G5512" i="13"/>
  <c r="F5512" i="13"/>
  <c r="I5511" i="13"/>
  <c r="H5511" i="13"/>
  <c r="G5511" i="13"/>
  <c r="F5511" i="13"/>
  <c r="I5510" i="13"/>
  <c r="H5510" i="13"/>
  <c r="G5510" i="13"/>
  <c r="F5510" i="13"/>
  <c r="I5509" i="13"/>
  <c r="H5509" i="13"/>
  <c r="G5509" i="13"/>
  <c r="F5509" i="13"/>
  <c r="I5508" i="13"/>
  <c r="H5508" i="13"/>
  <c r="G5508" i="13"/>
  <c r="F5508" i="13"/>
  <c r="I5507" i="13"/>
  <c r="H5507" i="13"/>
  <c r="G5507" i="13"/>
  <c r="F5507" i="13"/>
  <c r="I5506" i="13"/>
  <c r="H5506" i="13"/>
  <c r="G5506" i="13"/>
  <c r="F5506" i="13"/>
  <c r="I5505" i="13"/>
  <c r="H5505" i="13"/>
  <c r="G5505" i="13"/>
  <c r="F5505" i="13"/>
  <c r="I5504" i="13"/>
  <c r="H5504" i="13"/>
  <c r="G5504" i="13"/>
  <c r="F5504" i="13"/>
  <c r="I5503" i="13"/>
  <c r="H5503" i="13"/>
  <c r="G5503" i="13"/>
  <c r="F5503" i="13"/>
  <c r="I5502" i="13"/>
  <c r="H5502" i="13"/>
  <c r="G5502" i="13"/>
  <c r="F5502" i="13"/>
  <c r="I5501" i="13"/>
  <c r="H5501" i="13"/>
  <c r="G5501" i="13"/>
  <c r="F5501" i="13"/>
  <c r="I5500" i="13"/>
  <c r="H5500" i="13"/>
  <c r="G5500" i="13"/>
  <c r="F5500" i="13"/>
  <c r="I5499" i="13"/>
  <c r="H5499" i="13"/>
  <c r="G5499" i="13"/>
  <c r="F5499" i="13"/>
  <c r="I5498" i="13"/>
  <c r="H5498" i="13"/>
  <c r="G5498" i="13"/>
  <c r="F5498" i="13"/>
  <c r="I5497" i="13"/>
  <c r="H5497" i="13"/>
  <c r="G5497" i="13"/>
  <c r="F5497" i="13"/>
  <c r="I5496" i="13"/>
  <c r="H5496" i="13"/>
  <c r="G5496" i="13"/>
  <c r="F5496" i="13"/>
  <c r="I5495" i="13"/>
  <c r="H5495" i="13"/>
  <c r="G5495" i="13"/>
  <c r="F5495" i="13"/>
  <c r="I5494" i="13"/>
  <c r="H5494" i="13"/>
  <c r="G5494" i="13"/>
  <c r="F5494" i="13"/>
  <c r="I5493" i="13"/>
  <c r="H5493" i="13"/>
  <c r="G5493" i="13"/>
  <c r="F5493" i="13"/>
  <c r="I5492" i="13"/>
  <c r="H5492" i="13"/>
  <c r="G5492" i="13"/>
  <c r="F5492" i="13"/>
  <c r="I5491" i="13"/>
  <c r="H5491" i="13"/>
  <c r="G5491" i="13"/>
  <c r="F5491" i="13"/>
  <c r="I5490" i="13"/>
  <c r="H5490" i="13"/>
  <c r="G5490" i="13"/>
  <c r="F5490" i="13"/>
  <c r="I5489" i="13"/>
  <c r="H5489" i="13"/>
  <c r="G5489" i="13"/>
  <c r="F5489" i="13"/>
  <c r="I5488" i="13"/>
  <c r="H5488" i="13"/>
  <c r="G5488" i="13"/>
  <c r="F5488" i="13"/>
  <c r="I5487" i="13"/>
  <c r="H5487" i="13"/>
  <c r="G5487" i="13"/>
  <c r="F5487" i="13"/>
  <c r="I5486" i="13"/>
  <c r="H5486" i="13"/>
  <c r="G5486" i="13"/>
  <c r="F5486" i="13"/>
  <c r="I5485" i="13"/>
  <c r="H5485" i="13"/>
  <c r="G5485" i="13"/>
  <c r="F5485" i="13"/>
  <c r="I5484" i="13"/>
  <c r="H5484" i="13"/>
  <c r="G5484" i="13"/>
  <c r="F5484" i="13"/>
  <c r="I5483" i="13"/>
  <c r="H5483" i="13"/>
  <c r="G5483" i="13"/>
  <c r="F5483" i="13"/>
  <c r="I5482" i="13"/>
  <c r="H5482" i="13"/>
  <c r="G5482" i="13"/>
  <c r="F5482" i="13"/>
  <c r="I5481" i="13"/>
  <c r="H5481" i="13"/>
  <c r="G5481" i="13"/>
  <c r="F5481" i="13"/>
  <c r="I5480" i="13"/>
  <c r="H5480" i="13"/>
  <c r="G5480" i="13"/>
  <c r="F5480" i="13"/>
  <c r="I5479" i="13"/>
  <c r="H5479" i="13"/>
  <c r="G5479" i="13"/>
  <c r="F5479" i="13"/>
  <c r="I5478" i="13"/>
  <c r="H5478" i="13"/>
  <c r="G5478" i="13"/>
  <c r="F5478" i="13"/>
  <c r="I5477" i="13"/>
  <c r="H5477" i="13"/>
  <c r="G5477" i="13"/>
  <c r="F5477" i="13"/>
  <c r="I5476" i="13"/>
  <c r="H5476" i="13"/>
  <c r="G5476" i="13"/>
  <c r="F5476" i="13"/>
  <c r="I5475" i="13"/>
  <c r="H5475" i="13"/>
  <c r="G5475" i="13"/>
  <c r="F5475" i="13"/>
  <c r="I5474" i="13"/>
  <c r="H5474" i="13"/>
  <c r="G5474" i="13"/>
  <c r="F5474" i="13"/>
  <c r="I5473" i="13"/>
  <c r="H5473" i="13"/>
  <c r="G5473" i="13"/>
  <c r="F5473" i="13"/>
  <c r="I5472" i="13"/>
  <c r="H5472" i="13"/>
  <c r="G5472" i="13"/>
  <c r="F5472" i="13"/>
  <c r="I5471" i="13"/>
  <c r="H5471" i="13"/>
  <c r="G5471" i="13"/>
  <c r="F5471" i="13"/>
  <c r="I5470" i="13"/>
  <c r="H5470" i="13"/>
  <c r="G5470" i="13"/>
  <c r="F5470" i="13"/>
  <c r="I5469" i="13"/>
  <c r="H5469" i="13"/>
  <c r="G5469" i="13"/>
  <c r="F5469" i="13"/>
  <c r="I5468" i="13"/>
  <c r="H5468" i="13"/>
  <c r="G5468" i="13"/>
  <c r="F5468" i="13"/>
  <c r="I5467" i="13"/>
  <c r="H5467" i="13"/>
  <c r="G5467" i="13"/>
  <c r="F5467" i="13"/>
  <c r="I5466" i="13"/>
  <c r="H5466" i="13"/>
  <c r="G5466" i="13"/>
  <c r="F5466" i="13"/>
  <c r="I5465" i="13"/>
  <c r="H5465" i="13"/>
  <c r="G5465" i="13"/>
  <c r="F5465" i="13"/>
  <c r="I5464" i="13"/>
  <c r="H5464" i="13"/>
  <c r="G5464" i="13"/>
  <c r="F5464" i="13"/>
  <c r="I5463" i="13"/>
  <c r="H5463" i="13"/>
  <c r="G5463" i="13"/>
  <c r="F5463" i="13"/>
  <c r="I5462" i="13"/>
  <c r="H5462" i="13"/>
  <c r="G5462" i="13"/>
  <c r="F5462" i="13"/>
  <c r="I5461" i="13"/>
  <c r="H5461" i="13"/>
  <c r="G5461" i="13"/>
  <c r="F5461" i="13"/>
  <c r="I5460" i="13"/>
  <c r="H5460" i="13"/>
  <c r="G5460" i="13"/>
  <c r="F5460" i="13"/>
  <c r="I5459" i="13"/>
  <c r="H5459" i="13"/>
  <c r="G5459" i="13"/>
  <c r="F5459" i="13"/>
  <c r="I5458" i="13"/>
  <c r="H5458" i="13"/>
  <c r="G5458" i="13"/>
  <c r="F5458" i="13"/>
  <c r="I5457" i="13"/>
  <c r="H5457" i="13"/>
  <c r="G5457" i="13"/>
  <c r="F5457" i="13"/>
  <c r="I5456" i="13"/>
  <c r="H5456" i="13"/>
  <c r="G5456" i="13"/>
  <c r="F5456" i="13"/>
  <c r="I5455" i="13"/>
  <c r="H5455" i="13"/>
  <c r="G5455" i="13"/>
  <c r="F5455" i="13"/>
  <c r="I5454" i="13"/>
  <c r="H5454" i="13"/>
  <c r="G5454" i="13"/>
  <c r="F5454" i="13"/>
  <c r="I5453" i="13"/>
  <c r="H5453" i="13"/>
  <c r="G5453" i="13"/>
  <c r="F5453" i="13"/>
  <c r="I5452" i="13"/>
  <c r="H5452" i="13"/>
  <c r="G5452" i="13"/>
  <c r="F5452" i="13"/>
  <c r="I5451" i="13"/>
  <c r="H5451" i="13"/>
  <c r="G5451" i="13"/>
  <c r="F5451" i="13"/>
  <c r="I5450" i="13"/>
  <c r="H5450" i="13"/>
  <c r="G5450" i="13"/>
  <c r="F5450" i="13"/>
  <c r="I5449" i="13"/>
  <c r="H5449" i="13"/>
  <c r="G5449" i="13"/>
  <c r="F5449" i="13"/>
  <c r="I5448" i="13"/>
  <c r="H5448" i="13"/>
  <c r="G5448" i="13"/>
  <c r="F5448" i="13"/>
  <c r="I5447" i="13"/>
  <c r="H5447" i="13"/>
  <c r="G5447" i="13"/>
  <c r="F5447" i="13"/>
  <c r="I5446" i="13"/>
  <c r="H5446" i="13"/>
  <c r="G5446" i="13"/>
  <c r="F5446" i="13"/>
  <c r="I5445" i="13"/>
  <c r="H5445" i="13"/>
  <c r="G5445" i="13"/>
  <c r="F5445" i="13"/>
  <c r="I5444" i="13"/>
  <c r="H5444" i="13"/>
  <c r="G5444" i="13"/>
  <c r="F5444" i="13"/>
  <c r="I5443" i="13"/>
  <c r="H5443" i="13"/>
  <c r="G5443" i="13"/>
  <c r="F5443" i="13"/>
  <c r="I5442" i="13"/>
  <c r="H5442" i="13"/>
  <c r="G5442" i="13"/>
  <c r="F5442" i="13"/>
  <c r="I5441" i="13"/>
  <c r="H5441" i="13"/>
  <c r="G5441" i="13"/>
  <c r="F5441" i="13"/>
  <c r="I5440" i="13"/>
  <c r="H5440" i="13"/>
  <c r="G5440" i="13"/>
  <c r="F5440" i="13"/>
  <c r="I5439" i="13"/>
  <c r="H5439" i="13"/>
  <c r="G5439" i="13"/>
  <c r="F5439" i="13"/>
  <c r="I5438" i="13"/>
  <c r="H5438" i="13"/>
  <c r="G5438" i="13"/>
  <c r="F5438" i="13"/>
  <c r="I5437" i="13"/>
  <c r="H5437" i="13"/>
  <c r="G5437" i="13"/>
  <c r="F5437" i="13"/>
  <c r="I5436" i="13"/>
  <c r="H5436" i="13"/>
  <c r="G5436" i="13"/>
  <c r="F5436" i="13"/>
  <c r="I5435" i="13"/>
  <c r="H5435" i="13"/>
  <c r="G5435" i="13"/>
  <c r="F5435" i="13"/>
  <c r="I5434" i="13"/>
  <c r="H5434" i="13"/>
  <c r="G5434" i="13"/>
  <c r="F5434" i="13"/>
  <c r="I5433" i="13"/>
  <c r="H5433" i="13"/>
  <c r="G5433" i="13"/>
  <c r="F5433" i="13"/>
  <c r="I5432" i="13"/>
  <c r="H5432" i="13"/>
  <c r="G5432" i="13"/>
  <c r="F5432" i="13"/>
  <c r="I5431" i="13"/>
  <c r="H5431" i="13"/>
  <c r="G5431" i="13"/>
  <c r="F5431" i="13"/>
  <c r="I5430" i="13"/>
  <c r="H5430" i="13"/>
  <c r="G5430" i="13"/>
  <c r="F5430" i="13"/>
  <c r="I5429" i="13"/>
  <c r="H5429" i="13"/>
  <c r="G5429" i="13"/>
  <c r="F5429" i="13"/>
  <c r="I5428" i="13"/>
  <c r="H5428" i="13"/>
  <c r="G5428" i="13"/>
  <c r="F5428" i="13"/>
  <c r="I5427" i="13"/>
  <c r="H5427" i="13"/>
  <c r="G5427" i="13"/>
  <c r="F5427" i="13"/>
  <c r="I5426" i="13"/>
  <c r="H5426" i="13"/>
  <c r="G5426" i="13"/>
  <c r="F5426" i="13"/>
  <c r="I5425" i="13"/>
  <c r="H5425" i="13"/>
  <c r="G5425" i="13"/>
  <c r="F5425" i="13"/>
  <c r="I5424" i="13"/>
  <c r="H5424" i="13"/>
  <c r="G5424" i="13"/>
  <c r="F5424" i="13"/>
  <c r="I5423" i="13"/>
  <c r="H5423" i="13"/>
  <c r="G5423" i="13"/>
  <c r="F5423" i="13"/>
  <c r="I5422" i="13"/>
  <c r="H5422" i="13"/>
  <c r="G5422" i="13"/>
  <c r="F5422" i="13"/>
  <c r="I5421" i="13"/>
  <c r="H5421" i="13"/>
  <c r="G5421" i="13"/>
  <c r="F5421" i="13"/>
  <c r="I5420" i="13"/>
  <c r="H5420" i="13"/>
  <c r="G5420" i="13"/>
  <c r="F5420" i="13"/>
  <c r="I5419" i="13"/>
  <c r="H5419" i="13"/>
  <c r="G5419" i="13"/>
  <c r="F5419" i="13"/>
  <c r="I5418" i="13"/>
  <c r="H5418" i="13"/>
  <c r="G5418" i="13"/>
  <c r="F5418" i="13"/>
  <c r="I5417" i="13"/>
  <c r="H5417" i="13"/>
  <c r="G5417" i="13"/>
  <c r="F5417" i="13"/>
  <c r="I5416" i="13"/>
  <c r="H5416" i="13"/>
  <c r="G5416" i="13"/>
  <c r="F5416" i="13"/>
  <c r="I5415" i="13"/>
  <c r="H5415" i="13"/>
  <c r="G5415" i="13"/>
  <c r="F5415" i="13"/>
  <c r="I5414" i="13"/>
  <c r="H5414" i="13"/>
  <c r="G5414" i="13"/>
  <c r="F5414" i="13"/>
  <c r="I5413" i="13"/>
  <c r="H5413" i="13"/>
  <c r="G5413" i="13"/>
  <c r="F5413" i="13"/>
  <c r="I5412" i="13"/>
  <c r="H5412" i="13"/>
  <c r="G5412" i="13"/>
  <c r="F5412" i="13"/>
  <c r="I5411" i="13"/>
  <c r="H5411" i="13"/>
  <c r="G5411" i="13"/>
  <c r="F5411" i="13"/>
  <c r="I5410" i="13"/>
  <c r="H5410" i="13"/>
  <c r="G5410" i="13"/>
  <c r="F5410" i="13"/>
  <c r="I5409" i="13"/>
  <c r="H5409" i="13"/>
  <c r="G5409" i="13"/>
  <c r="F5409" i="13"/>
  <c r="I5408" i="13"/>
  <c r="H5408" i="13"/>
  <c r="G5408" i="13"/>
  <c r="F5408" i="13"/>
  <c r="I5407" i="13"/>
  <c r="H5407" i="13"/>
  <c r="G5407" i="13"/>
  <c r="F5407" i="13"/>
  <c r="I5406" i="13"/>
  <c r="H5406" i="13"/>
  <c r="G5406" i="13"/>
  <c r="F5406" i="13"/>
  <c r="I5405" i="13"/>
  <c r="H5405" i="13"/>
  <c r="G5405" i="13"/>
  <c r="F5405" i="13"/>
  <c r="I5404" i="13"/>
  <c r="H5404" i="13"/>
  <c r="G5404" i="13"/>
  <c r="F5404" i="13"/>
  <c r="I5403" i="13"/>
  <c r="H5403" i="13"/>
  <c r="G5403" i="13"/>
  <c r="F5403" i="13"/>
  <c r="I5402" i="13"/>
  <c r="H5402" i="13"/>
  <c r="G5402" i="13"/>
  <c r="F5402" i="13"/>
  <c r="I5401" i="13"/>
  <c r="H5401" i="13"/>
  <c r="G5401" i="13"/>
  <c r="F5401" i="13"/>
  <c r="I5400" i="13"/>
  <c r="H5400" i="13"/>
  <c r="G5400" i="13"/>
  <c r="F5400" i="13"/>
  <c r="I5399" i="13"/>
  <c r="H5399" i="13"/>
  <c r="G5399" i="13"/>
  <c r="F5399" i="13"/>
  <c r="I5398" i="13"/>
  <c r="H5398" i="13"/>
  <c r="G5398" i="13"/>
  <c r="F5398" i="13"/>
  <c r="I5397" i="13"/>
  <c r="H5397" i="13"/>
  <c r="G5397" i="13"/>
  <c r="F5397" i="13"/>
  <c r="I5396" i="13"/>
  <c r="H5396" i="13"/>
  <c r="G5396" i="13"/>
  <c r="F5396" i="13"/>
  <c r="I5395" i="13"/>
  <c r="H5395" i="13"/>
  <c r="G5395" i="13"/>
  <c r="F5395" i="13"/>
  <c r="I5394" i="13"/>
  <c r="H5394" i="13"/>
  <c r="G5394" i="13"/>
  <c r="F5394" i="13"/>
  <c r="I5393" i="13"/>
  <c r="H5393" i="13"/>
  <c r="G5393" i="13"/>
  <c r="F5393" i="13"/>
  <c r="I5392" i="13"/>
  <c r="H5392" i="13"/>
  <c r="G5392" i="13"/>
  <c r="F5392" i="13"/>
  <c r="I5391" i="13"/>
  <c r="H5391" i="13"/>
  <c r="G5391" i="13"/>
  <c r="F5391" i="13"/>
  <c r="I5390" i="13"/>
  <c r="H5390" i="13"/>
  <c r="G5390" i="13"/>
  <c r="F5390" i="13"/>
  <c r="I5389" i="13"/>
  <c r="H5389" i="13"/>
  <c r="G5389" i="13"/>
  <c r="F5389" i="13"/>
  <c r="I5388" i="13"/>
  <c r="H5388" i="13"/>
  <c r="G5388" i="13"/>
  <c r="F5388" i="13"/>
  <c r="I5387" i="13"/>
  <c r="H5387" i="13"/>
  <c r="G5387" i="13"/>
  <c r="F5387" i="13"/>
  <c r="I5386" i="13"/>
  <c r="H5386" i="13"/>
  <c r="G5386" i="13"/>
  <c r="F5386" i="13"/>
  <c r="I5385" i="13"/>
  <c r="H5385" i="13"/>
  <c r="G5385" i="13"/>
  <c r="F5385" i="13"/>
  <c r="I5384" i="13"/>
  <c r="H5384" i="13"/>
  <c r="G5384" i="13"/>
  <c r="F5384" i="13"/>
  <c r="I5383" i="13"/>
  <c r="H5383" i="13"/>
  <c r="G5383" i="13"/>
  <c r="F5383" i="13"/>
  <c r="I5382" i="13"/>
  <c r="H5382" i="13"/>
  <c r="G5382" i="13"/>
  <c r="F5382" i="13"/>
  <c r="I5381" i="13"/>
  <c r="H5381" i="13"/>
  <c r="G5381" i="13"/>
  <c r="F5381" i="13"/>
  <c r="I5380" i="13"/>
  <c r="H5380" i="13"/>
  <c r="G5380" i="13"/>
  <c r="F5380" i="13"/>
  <c r="I5379" i="13"/>
  <c r="H5379" i="13"/>
  <c r="G5379" i="13"/>
  <c r="F5379" i="13"/>
  <c r="I5378" i="13"/>
  <c r="H5378" i="13"/>
  <c r="G5378" i="13"/>
  <c r="F5378" i="13"/>
  <c r="I5377" i="13"/>
  <c r="H5377" i="13"/>
  <c r="G5377" i="13"/>
  <c r="F5377" i="13"/>
  <c r="I5376" i="13"/>
  <c r="H5376" i="13"/>
  <c r="G5376" i="13"/>
  <c r="F5376" i="13"/>
  <c r="I5375" i="13"/>
  <c r="H5375" i="13"/>
  <c r="G5375" i="13"/>
  <c r="F5375" i="13"/>
  <c r="I5374" i="13"/>
  <c r="H5374" i="13"/>
  <c r="G5374" i="13"/>
  <c r="F5374" i="13"/>
  <c r="I5373" i="13"/>
  <c r="H5373" i="13"/>
  <c r="G5373" i="13"/>
  <c r="F5373" i="13"/>
  <c r="I5372" i="13"/>
  <c r="H5372" i="13"/>
  <c r="G5372" i="13"/>
  <c r="F5372" i="13"/>
  <c r="I5371" i="13"/>
  <c r="H5371" i="13"/>
  <c r="G5371" i="13"/>
  <c r="F5371" i="13"/>
  <c r="I5370" i="13"/>
  <c r="H5370" i="13"/>
  <c r="G5370" i="13"/>
  <c r="F5370" i="13"/>
  <c r="I5369" i="13"/>
  <c r="H5369" i="13"/>
  <c r="G5369" i="13"/>
  <c r="F5369" i="13"/>
  <c r="I5368" i="13"/>
  <c r="H5368" i="13"/>
  <c r="G5368" i="13"/>
  <c r="F5368" i="13"/>
  <c r="I5367" i="13"/>
  <c r="H5367" i="13"/>
  <c r="G5367" i="13"/>
  <c r="F5367" i="13"/>
  <c r="I5366" i="13"/>
  <c r="H5366" i="13"/>
  <c r="G5366" i="13"/>
  <c r="F5366" i="13"/>
  <c r="I5365" i="13"/>
  <c r="H5365" i="13"/>
  <c r="G5365" i="13"/>
  <c r="F5365" i="13"/>
  <c r="I5364" i="13"/>
  <c r="H5364" i="13"/>
  <c r="G5364" i="13"/>
  <c r="F5364" i="13"/>
  <c r="I5363" i="13"/>
  <c r="H5363" i="13"/>
  <c r="G5363" i="13"/>
  <c r="F5363" i="13"/>
  <c r="I5362" i="13"/>
  <c r="H5362" i="13"/>
  <c r="G5362" i="13"/>
  <c r="F5362" i="13"/>
  <c r="I5361" i="13"/>
  <c r="H5361" i="13"/>
  <c r="G5361" i="13"/>
  <c r="F5361" i="13"/>
  <c r="I5360" i="13"/>
  <c r="H5360" i="13"/>
  <c r="G5360" i="13"/>
  <c r="F5360" i="13"/>
  <c r="I5359" i="13"/>
  <c r="H5359" i="13"/>
  <c r="G5359" i="13"/>
  <c r="F5359" i="13"/>
  <c r="I5358" i="13"/>
  <c r="H5358" i="13"/>
  <c r="G5358" i="13"/>
  <c r="F5358" i="13"/>
  <c r="I5357" i="13"/>
  <c r="H5357" i="13"/>
  <c r="G5357" i="13"/>
  <c r="F5357" i="13"/>
  <c r="I5356" i="13"/>
  <c r="H5356" i="13"/>
  <c r="G5356" i="13"/>
  <c r="F5356" i="13"/>
  <c r="I5355" i="13"/>
  <c r="H5355" i="13"/>
  <c r="G5355" i="13"/>
  <c r="F5355" i="13"/>
  <c r="I5354" i="13"/>
  <c r="H5354" i="13"/>
  <c r="G5354" i="13"/>
  <c r="F5354" i="13"/>
  <c r="I5353" i="13"/>
  <c r="H5353" i="13"/>
  <c r="G5353" i="13"/>
  <c r="F5353" i="13"/>
  <c r="I5352" i="13"/>
  <c r="H5352" i="13"/>
  <c r="G5352" i="13"/>
  <c r="F5352" i="13"/>
  <c r="I5351" i="13"/>
  <c r="H5351" i="13"/>
  <c r="G5351" i="13"/>
  <c r="F5351" i="13"/>
  <c r="I5350" i="13"/>
  <c r="H5350" i="13"/>
  <c r="G5350" i="13"/>
  <c r="F5350" i="13"/>
  <c r="I5349" i="13"/>
  <c r="H5349" i="13"/>
  <c r="G5349" i="13"/>
  <c r="F5349" i="13"/>
  <c r="I5348" i="13"/>
  <c r="H5348" i="13"/>
  <c r="G5348" i="13"/>
  <c r="F5348" i="13"/>
  <c r="I5347" i="13"/>
  <c r="H5347" i="13"/>
  <c r="G5347" i="13"/>
  <c r="F5347" i="13"/>
  <c r="I5346" i="13"/>
  <c r="H5346" i="13"/>
  <c r="G5346" i="13"/>
  <c r="F5346" i="13"/>
  <c r="I5345" i="13"/>
  <c r="H5345" i="13"/>
  <c r="G5345" i="13"/>
  <c r="F5345" i="13"/>
  <c r="I5344" i="13"/>
  <c r="H5344" i="13"/>
  <c r="G5344" i="13"/>
  <c r="F5344" i="13"/>
  <c r="I5343" i="13"/>
  <c r="H5343" i="13"/>
  <c r="G5343" i="13"/>
  <c r="F5343" i="13"/>
  <c r="I5342" i="13"/>
  <c r="H5342" i="13"/>
  <c r="G5342" i="13"/>
  <c r="F5342" i="13"/>
  <c r="I5341" i="13"/>
  <c r="H5341" i="13"/>
  <c r="G5341" i="13"/>
  <c r="F5341" i="13"/>
  <c r="I5340" i="13"/>
  <c r="H5340" i="13"/>
  <c r="G5340" i="13"/>
  <c r="F5340" i="13"/>
  <c r="I5339" i="13"/>
  <c r="H5339" i="13"/>
  <c r="G5339" i="13"/>
  <c r="F5339" i="13"/>
  <c r="I5338" i="13"/>
  <c r="H5338" i="13"/>
  <c r="G5338" i="13"/>
  <c r="F5338" i="13"/>
  <c r="I5337" i="13"/>
  <c r="H5337" i="13"/>
  <c r="G5337" i="13"/>
  <c r="F5337" i="13"/>
  <c r="I5336" i="13"/>
  <c r="H5336" i="13"/>
  <c r="G5336" i="13"/>
  <c r="F5336" i="13"/>
  <c r="I5335" i="13"/>
  <c r="H5335" i="13"/>
  <c r="G5335" i="13"/>
  <c r="F5335" i="13"/>
  <c r="I5334" i="13"/>
  <c r="H5334" i="13"/>
  <c r="G5334" i="13"/>
  <c r="F5334" i="13"/>
  <c r="I5333" i="13"/>
  <c r="H5333" i="13"/>
  <c r="G5333" i="13"/>
  <c r="F5333" i="13"/>
  <c r="I5332" i="13"/>
  <c r="H5332" i="13"/>
  <c r="G5332" i="13"/>
  <c r="F5332" i="13"/>
  <c r="I5331" i="13"/>
  <c r="H5331" i="13"/>
  <c r="G5331" i="13"/>
  <c r="F5331" i="13"/>
  <c r="I5330" i="13"/>
  <c r="H5330" i="13"/>
  <c r="G5330" i="13"/>
  <c r="F5330" i="13"/>
  <c r="I5329" i="13"/>
  <c r="H5329" i="13"/>
  <c r="G5329" i="13"/>
  <c r="F5329" i="13"/>
  <c r="I5328" i="13"/>
  <c r="H5328" i="13"/>
  <c r="G5328" i="13"/>
  <c r="F5328" i="13"/>
  <c r="I5327" i="13"/>
  <c r="H5327" i="13"/>
  <c r="G5327" i="13"/>
  <c r="F5327" i="13"/>
  <c r="I5326" i="13"/>
  <c r="H5326" i="13"/>
  <c r="G5326" i="13"/>
  <c r="F5326" i="13"/>
  <c r="I5325" i="13"/>
  <c r="H5325" i="13"/>
  <c r="G5325" i="13"/>
  <c r="F5325" i="13"/>
  <c r="I5324" i="13"/>
  <c r="H5324" i="13"/>
  <c r="G5324" i="13"/>
  <c r="F5324" i="13"/>
  <c r="I5323" i="13"/>
  <c r="H5323" i="13"/>
  <c r="G5323" i="13"/>
  <c r="F5323" i="13"/>
  <c r="I5322" i="13"/>
  <c r="H5322" i="13"/>
  <c r="G5322" i="13"/>
  <c r="F5322" i="13"/>
  <c r="I5321" i="13"/>
  <c r="H5321" i="13"/>
  <c r="G5321" i="13"/>
  <c r="F5321" i="13"/>
  <c r="I5320" i="13"/>
  <c r="H5320" i="13"/>
  <c r="G5320" i="13"/>
  <c r="F5320" i="13"/>
  <c r="I5319" i="13"/>
  <c r="H5319" i="13"/>
  <c r="G5319" i="13"/>
  <c r="F5319" i="13"/>
  <c r="I5318" i="13"/>
  <c r="H5318" i="13"/>
  <c r="G5318" i="13"/>
  <c r="F5318" i="13"/>
  <c r="I5317" i="13"/>
  <c r="H5317" i="13"/>
  <c r="G5317" i="13"/>
  <c r="F5317" i="13"/>
  <c r="I5316" i="13"/>
  <c r="H5316" i="13"/>
  <c r="G5316" i="13"/>
  <c r="F5316" i="13"/>
  <c r="I5315" i="13"/>
  <c r="H5315" i="13"/>
  <c r="G5315" i="13"/>
  <c r="F5315" i="13"/>
  <c r="I5314" i="13"/>
  <c r="H5314" i="13"/>
  <c r="G5314" i="13"/>
  <c r="F5314" i="13"/>
  <c r="I5313" i="13"/>
  <c r="H5313" i="13"/>
  <c r="G5313" i="13"/>
  <c r="F5313" i="13"/>
  <c r="I5312" i="13"/>
  <c r="H5312" i="13"/>
  <c r="G5312" i="13"/>
  <c r="F5312" i="13"/>
  <c r="I5311" i="13"/>
  <c r="H5311" i="13"/>
  <c r="G5311" i="13"/>
  <c r="F5311" i="13"/>
  <c r="I5310" i="13"/>
  <c r="H5310" i="13"/>
  <c r="G5310" i="13"/>
  <c r="F5310" i="13"/>
  <c r="I5309" i="13"/>
  <c r="H5309" i="13"/>
  <c r="G5309" i="13"/>
  <c r="F5309" i="13"/>
  <c r="I5308" i="13"/>
  <c r="H5308" i="13"/>
  <c r="G5308" i="13"/>
  <c r="F5308" i="13"/>
  <c r="I5307" i="13"/>
  <c r="H5307" i="13"/>
  <c r="G5307" i="13"/>
  <c r="F5307" i="13"/>
  <c r="I5306" i="13"/>
  <c r="H5306" i="13"/>
  <c r="G5306" i="13"/>
  <c r="F5306" i="13"/>
  <c r="I5305" i="13"/>
  <c r="H5305" i="13"/>
  <c r="G5305" i="13"/>
  <c r="F5305" i="13"/>
  <c r="I5304" i="13"/>
  <c r="H5304" i="13"/>
  <c r="G5304" i="13"/>
  <c r="F5304" i="13"/>
  <c r="I5303" i="13"/>
  <c r="H5303" i="13"/>
  <c r="G5303" i="13"/>
  <c r="F5303" i="13"/>
  <c r="I5302" i="13"/>
  <c r="H5302" i="13"/>
  <c r="G5302" i="13"/>
  <c r="F5302" i="13"/>
  <c r="I5301" i="13"/>
  <c r="H5301" i="13"/>
  <c r="G5301" i="13"/>
  <c r="F5301" i="13"/>
  <c r="I5300" i="13"/>
  <c r="H5300" i="13"/>
  <c r="G5300" i="13"/>
  <c r="F5300" i="13"/>
  <c r="I5299" i="13"/>
  <c r="H5299" i="13"/>
  <c r="G5299" i="13"/>
  <c r="F5299" i="13"/>
  <c r="I5298" i="13"/>
  <c r="H5298" i="13"/>
  <c r="G5298" i="13"/>
  <c r="F5298" i="13"/>
  <c r="I5297" i="13"/>
  <c r="H5297" i="13"/>
  <c r="G5297" i="13"/>
  <c r="F5297" i="13"/>
  <c r="I5296" i="13"/>
  <c r="H5296" i="13"/>
  <c r="G5296" i="13"/>
  <c r="F5296" i="13"/>
  <c r="I5295" i="13"/>
  <c r="H5295" i="13"/>
  <c r="G5295" i="13"/>
  <c r="F5295" i="13"/>
  <c r="I5294" i="13"/>
  <c r="H5294" i="13"/>
  <c r="G5294" i="13"/>
  <c r="F5294" i="13"/>
  <c r="I5293" i="13"/>
  <c r="H5293" i="13"/>
  <c r="G5293" i="13"/>
  <c r="F5293" i="13"/>
  <c r="I5292" i="13"/>
  <c r="H5292" i="13"/>
  <c r="G5292" i="13"/>
  <c r="F5292" i="13"/>
  <c r="I5291" i="13"/>
  <c r="H5291" i="13"/>
  <c r="G5291" i="13"/>
  <c r="F5291" i="13"/>
  <c r="I5290" i="13"/>
  <c r="H5290" i="13"/>
  <c r="G5290" i="13"/>
  <c r="F5290" i="13"/>
  <c r="I5289" i="13"/>
  <c r="H5289" i="13"/>
  <c r="G5289" i="13"/>
  <c r="F5289" i="13"/>
  <c r="I5288" i="13"/>
  <c r="H5288" i="13"/>
  <c r="G5288" i="13"/>
  <c r="F5288" i="13"/>
  <c r="I5287" i="13"/>
  <c r="H5287" i="13"/>
  <c r="G5287" i="13"/>
  <c r="F5287" i="13"/>
  <c r="I5286" i="13"/>
  <c r="H5286" i="13"/>
  <c r="G5286" i="13"/>
  <c r="F5286" i="13"/>
  <c r="I5285" i="13"/>
  <c r="H5285" i="13"/>
  <c r="G5285" i="13"/>
  <c r="F5285" i="13"/>
  <c r="I5284" i="13"/>
  <c r="H5284" i="13"/>
  <c r="G5284" i="13"/>
  <c r="F5284" i="13"/>
  <c r="I5283" i="13"/>
  <c r="H5283" i="13"/>
  <c r="G5283" i="13"/>
  <c r="F5283" i="13"/>
  <c r="I5282" i="13"/>
  <c r="H5282" i="13"/>
  <c r="G5282" i="13"/>
  <c r="F5282" i="13"/>
  <c r="I5281" i="13"/>
  <c r="H5281" i="13"/>
  <c r="G5281" i="13"/>
  <c r="F5281" i="13"/>
  <c r="I5280" i="13"/>
  <c r="H5280" i="13"/>
  <c r="G5280" i="13"/>
  <c r="F5280" i="13"/>
  <c r="I5279" i="13"/>
  <c r="H5279" i="13"/>
  <c r="G5279" i="13"/>
  <c r="F5279" i="13"/>
  <c r="I5278" i="13"/>
  <c r="H5278" i="13"/>
  <c r="G5278" i="13"/>
  <c r="F5278" i="13"/>
  <c r="I5277" i="13"/>
  <c r="H5277" i="13"/>
  <c r="G5277" i="13"/>
  <c r="F5277" i="13"/>
  <c r="I5276" i="13"/>
  <c r="H5276" i="13"/>
  <c r="G5276" i="13"/>
  <c r="F5276" i="13"/>
  <c r="I5275" i="13"/>
  <c r="H5275" i="13"/>
  <c r="G5275" i="13"/>
  <c r="F5275" i="13"/>
  <c r="I5274" i="13"/>
  <c r="H5274" i="13"/>
  <c r="G5274" i="13"/>
  <c r="F5274" i="13"/>
  <c r="I5273" i="13"/>
  <c r="H5273" i="13"/>
  <c r="G5273" i="13"/>
  <c r="F5273" i="13"/>
  <c r="I5272" i="13"/>
  <c r="H5272" i="13"/>
  <c r="G5272" i="13"/>
  <c r="F5272" i="13"/>
  <c r="I5271" i="13"/>
  <c r="H5271" i="13"/>
  <c r="G5271" i="13"/>
  <c r="F5271" i="13"/>
  <c r="I5270" i="13"/>
  <c r="H5270" i="13"/>
  <c r="G5270" i="13"/>
  <c r="F5270" i="13"/>
  <c r="I5269" i="13"/>
  <c r="H5269" i="13"/>
  <c r="G5269" i="13"/>
  <c r="F5269" i="13"/>
  <c r="I5268" i="13"/>
  <c r="H5268" i="13"/>
  <c r="G5268" i="13"/>
  <c r="F5268" i="13"/>
  <c r="I5267" i="13"/>
  <c r="H5267" i="13"/>
  <c r="G5267" i="13"/>
  <c r="F5267" i="13"/>
  <c r="I5266" i="13"/>
  <c r="H5266" i="13"/>
  <c r="G5266" i="13"/>
  <c r="F5266" i="13"/>
  <c r="I5265" i="13"/>
  <c r="H5265" i="13"/>
  <c r="G5265" i="13"/>
  <c r="F5265" i="13"/>
  <c r="I5264" i="13"/>
  <c r="H5264" i="13"/>
  <c r="G5264" i="13"/>
  <c r="F5264" i="13"/>
  <c r="I5263" i="13"/>
  <c r="H5263" i="13"/>
  <c r="G5263" i="13"/>
  <c r="F5263" i="13"/>
  <c r="I5262" i="13"/>
  <c r="H5262" i="13"/>
  <c r="G5262" i="13"/>
  <c r="F5262" i="13"/>
  <c r="I5261" i="13"/>
  <c r="H5261" i="13"/>
  <c r="G5261" i="13"/>
  <c r="F5261" i="13"/>
  <c r="I5260" i="13"/>
  <c r="H5260" i="13"/>
  <c r="G5260" i="13"/>
  <c r="F5260" i="13"/>
  <c r="I5259" i="13"/>
  <c r="H5259" i="13"/>
  <c r="G5259" i="13"/>
  <c r="F5259" i="13"/>
  <c r="I5258" i="13"/>
  <c r="H5258" i="13"/>
  <c r="G5258" i="13"/>
  <c r="F5258" i="13"/>
  <c r="I5257" i="13"/>
  <c r="H5257" i="13"/>
  <c r="G5257" i="13"/>
  <c r="F5257" i="13"/>
  <c r="I5256" i="13"/>
  <c r="H5256" i="13"/>
  <c r="G5256" i="13"/>
  <c r="F5256" i="13"/>
  <c r="I5255" i="13"/>
  <c r="H5255" i="13"/>
  <c r="G5255" i="13"/>
  <c r="F5255" i="13"/>
  <c r="I5254" i="13"/>
  <c r="H5254" i="13"/>
  <c r="G5254" i="13"/>
  <c r="F5254" i="13"/>
  <c r="I5253" i="13"/>
  <c r="H5253" i="13"/>
  <c r="G5253" i="13"/>
  <c r="F5253" i="13"/>
  <c r="I5252" i="13"/>
  <c r="H5252" i="13"/>
  <c r="G5252" i="13"/>
  <c r="F5252" i="13"/>
  <c r="I5251" i="13"/>
  <c r="H5251" i="13"/>
  <c r="G5251" i="13"/>
  <c r="F5251" i="13"/>
  <c r="I5250" i="13"/>
  <c r="H5250" i="13"/>
  <c r="G5250" i="13"/>
  <c r="F5250" i="13"/>
  <c r="I5249" i="13"/>
  <c r="H5249" i="13"/>
  <c r="G5249" i="13"/>
  <c r="F5249" i="13"/>
  <c r="I5248" i="13"/>
  <c r="H5248" i="13"/>
  <c r="G5248" i="13"/>
  <c r="F5248" i="13"/>
  <c r="I5247" i="13"/>
  <c r="H5247" i="13"/>
  <c r="G5247" i="13"/>
  <c r="F5247" i="13"/>
  <c r="I5246" i="13"/>
  <c r="H5246" i="13"/>
  <c r="G5246" i="13"/>
  <c r="F5246" i="13"/>
  <c r="I5245" i="13"/>
  <c r="H5245" i="13"/>
  <c r="G5245" i="13"/>
  <c r="F5245" i="13"/>
  <c r="I5244" i="13"/>
  <c r="H5244" i="13"/>
  <c r="G5244" i="13"/>
  <c r="F5244" i="13"/>
  <c r="I5243" i="13"/>
  <c r="H5243" i="13"/>
  <c r="G5243" i="13"/>
  <c r="F5243" i="13"/>
  <c r="I5242" i="13"/>
  <c r="H5242" i="13"/>
  <c r="G5242" i="13"/>
  <c r="F5242" i="13"/>
  <c r="I5241" i="13"/>
  <c r="H5241" i="13"/>
  <c r="G5241" i="13"/>
  <c r="F5241" i="13"/>
  <c r="I5240" i="13"/>
  <c r="H5240" i="13"/>
  <c r="G5240" i="13"/>
  <c r="F5240" i="13"/>
  <c r="I5239" i="13"/>
  <c r="H5239" i="13"/>
  <c r="G5239" i="13"/>
  <c r="F5239" i="13"/>
  <c r="I5238" i="13"/>
  <c r="H5238" i="13"/>
  <c r="G5238" i="13"/>
  <c r="F5238" i="13"/>
  <c r="I5237" i="13"/>
  <c r="H5237" i="13"/>
  <c r="G5237" i="13"/>
  <c r="F5237" i="13"/>
  <c r="I5236" i="13"/>
  <c r="H5236" i="13"/>
  <c r="G5236" i="13"/>
  <c r="F5236" i="13"/>
  <c r="I5235" i="13"/>
  <c r="H5235" i="13"/>
  <c r="G5235" i="13"/>
  <c r="F5235" i="13"/>
  <c r="I5234" i="13"/>
  <c r="H5234" i="13"/>
  <c r="G5234" i="13"/>
  <c r="F5234" i="13"/>
  <c r="I5233" i="13"/>
  <c r="H5233" i="13"/>
  <c r="G5233" i="13"/>
  <c r="F5233" i="13"/>
  <c r="I5232" i="13"/>
  <c r="H5232" i="13"/>
  <c r="G5232" i="13"/>
  <c r="F5232" i="13"/>
  <c r="I5231" i="13"/>
  <c r="H5231" i="13"/>
  <c r="G5231" i="13"/>
  <c r="F5231" i="13"/>
  <c r="I5230" i="13"/>
  <c r="H5230" i="13"/>
  <c r="G5230" i="13"/>
  <c r="F5230" i="13"/>
  <c r="I5229" i="13"/>
  <c r="H5229" i="13"/>
  <c r="G5229" i="13"/>
  <c r="F5229" i="13"/>
  <c r="I5228" i="13"/>
  <c r="H5228" i="13"/>
  <c r="G5228" i="13"/>
  <c r="F5228" i="13"/>
  <c r="I5227" i="13"/>
  <c r="H5227" i="13"/>
  <c r="G5227" i="13"/>
  <c r="F5227" i="13"/>
  <c r="I5226" i="13"/>
  <c r="H5226" i="13"/>
  <c r="G5226" i="13"/>
  <c r="F5226" i="13"/>
  <c r="I5225" i="13"/>
  <c r="H5225" i="13"/>
  <c r="G5225" i="13"/>
  <c r="F5225" i="13"/>
  <c r="I5224" i="13"/>
  <c r="H5224" i="13"/>
  <c r="G5224" i="13"/>
  <c r="F5224" i="13"/>
  <c r="I5223" i="13"/>
  <c r="H5223" i="13"/>
  <c r="G5223" i="13"/>
  <c r="F5223" i="13"/>
  <c r="I5222" i="13"/>
  <c r="H5222" i="13"/>
  <c r="G5222" i="13"/>
  <c r="F5222" i="13"/>
  <c r="I5221" i="13"/>
  <c r="H5221" i="13"/>
  <c r="G5221" i="13"/>
  <c r="F5221" i="13"/>
  <c r="I5220" i="13"/>
  <c r="H5220" i="13"/>
  <c r="G5220" i="13"/>
  <c r="F5220" i="13"/>
  <c r="I5219" i="13"/>
  <c r="H5219" i="13"/>
  <c r="G5219" i="13"/>
  <c r="F5219" i="13"/>
  <c r="I5218" i="13"/>
  <c r="H5218" i="13"/>
  <c r="G5218" i="13"/>
  <c r="F5218" i="13"/>
  <c r="I5217" i="13"/>
  <c r="H5217" i="13"/>
  <c r="G5217" i="13"/>
  <c r="F5217" i="13"/>
  <c r="I5216" i="13"/>
  <c r="H5216" i="13"/>
  <c r="G5216" i="13"/>
  <c r="F5216" i="13"/>
  <c r="I5215" i="13"/>
  <c r="H5215" i="13"/>
  <c r="G5215" i="13"/>
  <c r="F5215" i="13"/>
  <c r="I5214" i="13"/>
  <c r="H5214" i="13"/>
  <c r="G5214" i="13"/>
  <c r="F5214" i="13"/>
  <c r="I5213" i="13"/>
  <c r="H5213" i="13"/>
  <c r="G5213" i="13"/>
  <c r="F5213" i="13"/>
  <c r="I5212" i="13"/>
  <c r="H5212" i="13"/>
  <c r="G5212" i="13"/>
  <c r="F5212" i="13"/>
  <c r="I5211" i="13"/>
  <c r="H5211" i="13"/>
  <c r="G5211" i="13"/>
  <c r="F5211" i="13"/>
  <c r="I5210" i="13"/>
  <c r="H5210" i="13"/>
  <c r="G5210" i="13"/>
  <c r="F5210" i="13"/>
  <c r="I5209" i="13"/>
  <c r="H5209" i="13"/>
  <c r="G5209" i="13"/>
  <c r="F5209" i="13"/>
  <c r="I5208" i="13"/>
  <c r="H5208" i="13"/>
  <c r="G5208" i="13"/>
  <c r="F5208" i="13"/>
  <c r="I5207" i="13"/>
  <c r="H5207" i="13"/>
  <c r="G5207" i="13"/>
  <c r="F5207" i="13"/>
  <c r="I5206" i="13"/>
  <c r="H5206" i="13"/>
  <c r="G5206" i="13"/>
  <c r="F5206" i="13"/>
  <c r="I5205" i="13"/>
  <c r="H5205" i="13"/>
  <c r="G5205" i="13"/>
  <c r="F5205" i="13"/>
  <c r="I5204" i="13"/>
  <c r="H5204" i="13"/>
  <c r="G5204" i="13"/>
  <c r="F5204" i="13"/>
  <c r="I5203" i="13"/>
  <c r="H5203" i="13"/>
  <c r="G5203" i="13"/>
  <c r="F5203" i="13"/>
  <c r="I5202" i="13"/>
  <c r="H5202" i="13"/>
  <c r="G5202" i="13"/>
  <c r="F5202" i="13"/>
  <c r="I5201" i="13"/>
  <c r="H5201" i="13"/>
  <c r="G5201" i="13"/>
  <c r="F5201" i="13"/>
  <c r="I5200" i="13"/>
  <c r="H5200" i="13"/>
  <c r="G5200" i="13"/>
  <c r="F5200" i="13"/>
  <c r="I5199" i="13"/>
  <c r="H5199" i="13"/>
  <c r="G5199" i="13"/>
  <c r="F5199" i="13"/>
  <c r="I5198" i="13"/>
  <c r="H5198" i="13"/>
  <c r="G5198" i="13"/>
  <c r="F5198" i="13"/>
  <c r="I5197" i="13"/>
  <c r="H5197" i="13"/>
  <c r="G5197" i="13"/>
  <c r="F5197" i="13"/>
  <c r="I5196" i="13"/>
  <c r="H5196" i="13"/>
  <c r="G5196" i="13"/>
  <c r="F5196" i="13"/>
  <c r="I5195" i="13"/>
  <c r="H5195" i="13"/>
  <c r="G5195" i="13"/>
  <c r="F5195" i="13"/>
  <c r="I5194" i="13"/>
  <c r="H5194" i="13"/>
  <c r="G5194" i="13"/>
  <c r="F5194" i="13"/>
  <c r="I5193" i="13"/>
  <c r="H5193" i="13"/>
  <c r="G5193" i="13"/>
  <c r="F5193" i="13"/>
  <c r="I5192" i="13"/>
  <c r="H5192" i="13"/>
  <c r="G5192" i="13"/>
  <c r="F5192" i="13"/>
  <c r="I5191" i="13"/>
  <c r="H5191" i="13"/>
  <c r="G5191" i="13"/>
  <c r="F5191" i="13"/>
  <c r="I5190" i="13"/>
  <c r="H5190" i="13"/>
  <c r="G5190" i="13"/>
  <c r="F5190" i="13"/>
  <c r="I5189" i="13"/>
  <c r="H5189" i="13"/>
  <c r="G5189" i="13"/>
  <c r="F5189" i="13"/>
  <c r="I5188" i="13"/>
  <c r="H5188" i="13"/>
  <c r="G5188" i="13"/>
  <c r="F5188" i="13"/>
  <c r="I5187" i="13"/>
  <c r="H5187" i="13"/>
  <c r="G5187" i="13"/>
  <c r="F5187" i="13"/>
  <c r="I5186" i="13"/>
  <c r="H5186" i="13"/>
  <c r="G5186" i="13"/>
  <c r="F5186" i="13"/>
  <c r="I5185" i="13"/>
  <c r="H5185" i="13"/>
  <c r="G5185" i="13"/>
  <c r="F5185" i="13"/>
  <c r="I5184" i="13"/>
  <c r="H5184" i="13"/>
  <c r="G5184" i="13"/>
  <c r="F5184" i="13"/>
  <c r="I5183" i="13"/>
  <c r="H5183" i="13"/>
  <c r="G5183" i="13"/>
  <c r="F5183" i="13"/>
  <c r="I5182" i="13"/>
  <c r="H5182" i="13"/>
  <c r="G5182" i="13"/>
  <c r="F5182" i="13"/>
  <c r="I5181" i="13"/>
  <c r="H5181" i="13"/>
  <c r="G5181" i="13"/>
  <c r="F5181" i="13"/>
  <c r="I5180" i="13"/>
  <c r="H5180" i="13"/>
  <c r="G5180" i="13"/>
  <c r="F5180" i="13"/>
  <c r="I5179" i="13"/>
  <c r="H5179" i="13"/>
  <c r="G5179" i="13"/>
  <c r="F5179" i="13"/>
  <c r="I5178" i="13"/>
  <c r="H5178" i="13"/>
  <c r="G5178" i="13"/>
  <c r="F5178" i="13"/>
  <c r="I5177" i="13"/>
  <c r="H5177" i="13"/>
  <c r="G5177" i="13"/>
  <c r="F5177" i="13"/>
  <c r="I5176" i="13"/>
  <c r="H5176" i="13"/>
  <c r="G5176" i="13"/>
  <c r="F5176" i="13"/>
  <c r="I5175" i="13"/>
  <c r="H5175" i="13"/>
  <c r="G5175" i="13"/>
  <c r="F5175" i="13"/>
  <c r="I5174" i="13"/>
  <c r="H5174" i="13"/>
  <c r="G5174" i="13"/>
  <c r="F5174" i="13"/>
  <c r="I5173" i="13"/>
  <c r="H5173" i="13"/>
  <c r="G5173" i="13"/>
  <c r="F5173" i="13"/>
  <c r="I5172" i="13"/>
  <c r="H5172" i="13"/>
  <c r="G5172" i="13"/>
  <c r="F5172" i="13"/>
  <c r="I5171" i="13"/>
  <c r="H5171" i="13"/>
  <c r="G5171" i="13"/>
  <c r="F5171" i="13"/>
  <c r="I5170" i="13"/>
  <c r="H5170" i="13"/>
  <c r="G5170" i="13"/>
  <c r="F5170" i="13"/>
  <c r="I5169" i="13"/>
  <c r="H5169" i="13"/>
  <c r="G5169" i="13"/>
  <c r="F5169" i="13"/>
  <c r="I5168" i="13"/>
  <c r="H5168" i="13"/>
  <c r="G5168" i="13"/>
  <c r="F5168" i="13"/>
  <c r="I5167" i="13"/>
  <c r="H5167" i="13"/>
  <c r="G5167" i="13"/>
  <c r="F5167" i="13"/>
  <c r="I5166" i="13"/>
  <c r="H5166" i="13"/>
  <c r="G5166" i="13"/>
  <c r="F5166" i="13"/>
  <c r="I5165" i="13"/>
  <c r="H5165" i="13"/>
  <c r="G5165" i="13"/>
  <c r="F5165" i="13"/>
  <c r="I5164" i="13"/>
  <c r="H5164" i="13"/>
  <c r="G5164" i="13"/>
  <c r="F5164" i="13"/>
  <c r="I5163" i="13"/>
  <c r="H5163" i="13"/>
  <c r="G5163" i="13"/>
  <c r="F5163" i="13"/>
  <c r="I5162" i="13"/>
  <c r="H5162" i="13"/>
  <c r="G5162" i="13"/>
  <c r="F5162" i="13"/>
  <c r="I5161" i="13"/>
  <c r="H5161" i="13"/>
  <c r="G5161" i="13"/>
  <c r="F5161" i="13"/>
  <c r="I5160" i="13"/>
  <c r="H5160" i="13"/>
  <c r="G5160" i="13"/>
  <c r="F5160" i="13"/>
  <c r="I5159" i="13"/>
  <c r="H5159" i="13"/>
  <c r="G5159" i="13"/>
  <c r="F5159" i="13"/>
  <c r="I5158" i="13"/>
  <c r="H5158" i="13"/>
  <c r="G5158" i="13"/>
  <c r="F5158" i="13"/>
  <c r="I5157" i="13"/>
  <c r="H5157" i="13"/>
  <c r="G5157" i="13"/>
  <c r="F5157" i="13"/>
  <c r="I5156" i="13"/>
  <c r="H5156" i="13"/>
  <c r="G5156" i="13"/>
  <c r="F5156" i="13"/>
  <c r="I5155" i="13"/>
  <c r="H5155" i="13"/>
  <c r="G5155" i="13"/>
  <c r="F5155" i="13"/>
  <c r="I5154" i="13"/>
  <c r="H5154" i="13"/>
  <c r="G5154" i="13"/>
  <c r="F5154" i="13"/>
  <c r="I5153" i="13"/>
  <c r="H5153" i="13"/>
  <c r="G5153" i="13"/>
  <c r="F5153" i="13"/>
  <c r="I5152" i="13"/>
  <c r="H5152" i="13"/>
  <c r="G5152" i="13"/>
  <c r="F5152" i="13"/>
  <c r="I5151" i="13"/>
  <c r="H5151" i="13"/>
  <c r="G5151" i="13"/>
  <c r="F5151" i="13"/>
  <c r="I5150" i="13"/>
  <c r="H5150" i="13"/>
  <c r="G5150" i="13"/>
  <c r="F5150" i="13"/>
  <c r="I5149" i="13"/>
  <c r="H5149" i="13"/>
  <c r="G5149" i="13"/>
  <c r="F5149" i="13"/>
  <c r="I5148" i="13"/>
  <c r="H5148" i="13"/>
  <c r="G5148" i="13"/>
  <c r="F5148" i="13"/>
  <c r="I5147" i="13"/>
  <c r="H5147" i="13"/>
  <c r="G5147" i="13"/>
  <c r="F5147" i="13"/>
  <c r="I5146" i="13"/>
  <c r="H5146" i="13"/>
  <c r="G5146" i="13"/>
  <c r="F5146" i="13"/>
  <c r="I5145" i="13"/>
  <c r="H5145" i="13"/>
  <c r="G5145" i="13"/>
  <c r="F5145" i="13"/>
  <c r="I5144" i="13"/>
  <c r="H5144" i="13"/>
  <c r="G5144" i="13"/>
  <c r="F5144" i="13"/>
  <c r="I5143" i="13"/>
  <c r="H5143" i="13"/>
  <c r="G5143" i="13"/>
  <c r="F5143" i="13"/>
  <c r="I5142" i="13"/>
  <c r="H5142" i="13"/>
  <c r="G5142" i="13"/>
  <c r="F5142" i="13"/>
  <c r="I5141" i="13"/>
  <c r="H5141" i="13"/>
  <c r="G5141" i="13"/>
  <c r="F5141" i="13"/>
  <c r="I5140" i="13"/>
  <c r="H5140" i="13"/>
  <c r="G5140" i="13"/>
  <c r="F5140" i="13"/>
  <c r="I5139" i="13"/>
  <c r="H5139" i="13"/>
  <c r="G5139" i="13"/>
  <c r="F5139" i="13"/>
  <c r="I5138" i="13"/>
  <c r="H5138" i="13"/>
  <c r="G5138" i="13"/>
  <c r="F5138" i="13"/>
  <c r="I5137" i="13"/>
  <c r="H5137" i="13"/>
  <c r="G5137" i="13"/>
  <c r="F5137" i="13"/>
  <c r="I5136" i="13"/>
  <c r="H5136" i="13"/>
  <c r="G5136" i="13"/>
  <c r="F5136" i="13"/>
  <c r="I5135" i="13"/>
  <c r="H5135" i="13"/>
  <c r="G5135" i="13"/>
  <c r="F5135" i="13"/>
  <c r="I5134" i="13"/>
  <c r="H5134" i="13"/>
  <c r="G5134" i="13"/>
  <c r="F5134" i="13"/>
  <c r="I5133" i="13"/>
  <c r="H5133" i="13"/>
  <c r="G5133" i="13"/>
  <c r="F5133" i="13"/>
  <c r="I5132" i="13"/>
  <c r="H5132" i="13"/>
  <c r="G5132" i="13"/>
  <c r="F5132" i="13"/>
  <c r="I5131" i="13"/>
  <c r="H5131" i="13"/>
  <c r="G5131" i="13"/>
  <c r="F5131" i="13"/>
  <c r="I5130" i="13"/>
  <c r="H5130" i="13"/>
  <c r="G5130" i="13"/>
  <c r="F5130" i="13"/>
  <c r="I5129" i="13"/>
  <c r="H5129" i="13"/>
  <c r="G5129" i="13"/>
  <c r="F5129" i="13"/>
  <c r="I5128" i="13"/>
  <c r="H5128" i="13"/>
  <c r="G5128" i="13"/>
  <c r="F5128" i="13"/>
  <c r="I5127" i="13"/>
  <c r="H5127" i="13"/>
  <c r="G5127" i="13"/>
  <c r="F5127" i="13"/>
  <c r="I5126" i="13"/>
  <c r="H5126" i="13"/>
  <c r="G5126" i="13"/>
  <c r="F5126" i="13"/>
  <c r="I5125" i="13"/>
  <c r="H5125" i="13"/>
  <c r="G5125" i="13"/>
  <c r="F5125" i="13"/>
  <c r="I5124" i="13"/>
  <c r="H5124" i="13"/>
  <c r="G5124" i="13"/>
  <c r="F5124" i="13"/>
  <c r="I5123" i="13"/>
  <c r="H5123" i="13"/>
  <c r="G5123" i="13"/>
  <c r="F5123" i="13"/>
  <c r="I5122" i="13"/>
  <c r="H5122" i="13"/>
  <c r="G5122" i="13"/>
  <c r="F5122" i="13"/>
  <c r="I5121" i="13"/>
  <c r="H5121" i="13"/>
  <c r="G5121" i="13"/>
  <c r="F5121" i="13"/>
  <c r="I5120" i="13"/>
  <c r="H5120" i="13"/>
  <c r="G5120" i="13"/>
  <c r="F5120" i="13"/>
  <c r="I5119" i="13"/>
  <c r="H5119" i="13"/>
  <c r="G5119" i="13"/>
  <c r="F5119" i="13"/>
  <c r="I5118" i="13"/>
  <c r="H5118" i="13"/>
  <c r="G5118" i="13"/>
  <c r="F5118" i="13"/>
  <c r="I5117" i="13"/>
  <c r="H5117" i="13"/>
  <c r="G5117" i="13"/>
  <c r="F5117" i="13"/>
  <c r="I5116" i="13"/>
  <c r="H5116" i="13"/>
  <c r="G5116" i="13"/>
  <c r="F5116" i="13"/>
  <c r="I5115" i="13"/>
  <c r="H5115" i="13"/>
  <c r="G5115" i="13"/>
  <c r="F5115" i="13"/>
  <c r="I5114" i="13"/>
  <c r="H5114" i="13"/>
  <c r="G5114" i="13"/>
  <c r="F5114" i="13"/>
  <c r="I5113" i="13"/>
  <c r="H5113" i="13"/>
  <c r="G5113" i="13"/>
  <c r="F5113" i="13"/>
  <c r="I5112" i="13"/>
  <c r="H5112" i="13"/>
  <c r="G5112" i="13"/>
  <c r="F5112" i="13"/>
  <c r="I5111" i="13"/>
  <c r="H5111" i="13"/>
  <c r="G5111" i="13"/>
  <c r="F5111" i="13"/>
  <c r="I5110" i="13"/>
  <c r="H5110" i="13"/>
  <c r="G5110" i="13"/>
  <c r="F5110" i="13"/>
  <c r="I5109" i="13"/>
  <c r="H5109" i="13"/>
  <c r="G5109" i="13"/>
  <c r="F5109" i="13"/>
  <c r="I5108" i="13"/>
  <c r="H5108" i="13"/>
  <c r="G5108" i="13"/>
  <c r="F5108" i="13"/>
  <c r="I5107" i="13"/>
  <c r="H5107" i="13"/>
  <c r="G5107" i="13"/>
  <c r="F5107" i="13"/>
  <c r="I5106" i="13"/>
  <c r="H5106" i="13"/>
  <c r="G5106" i="13"/>
  <c r="F5106" i="13"/>
  <c r="I5105" i="13"/>
  <c r="H5105" i="13"/>
  <c r="G5105" i="13"/>
  <c r="F5105" i="13"/>
  <c r="I5104" i="13"/>
  <c r="H5104" i="13"/>
  <c r="G5104" i="13"/>
  <c r="F5104" i="13"/>
  <c r="I5103" i="13"/>
  <c r="H5103" i="13"/>
  <c r="G5103" i="13"/>
  <c r="F5103" i="13"/>
  <c r="I5102" i="13"/>
  <c r="H5102" i="13"/>
  <c r="G5102" i="13"/>
  <c r="F5102" i="13"/>
  <c r="I5101" i="13"/>
  <c r="H5101" i="13"/>
  <c r="G5101" i="13"/>
  <c r="F5101" i="13"/>
  <c r="I5100" i="13"/>
  <c r="H5100" i="13"/>
  <c r="G5100" i="13"/>
  <c r="F5100" i="13"/>
  <c r="I5099" i="13"/>
  <c r="H5099" i="13"/>
  <c r="G5099" i="13"/>
  <c r="F5099" i="13"/>
  <c r="I5098" i="13"/>
  <c r="H5098" i="13"/>
  <c r="G5098" i="13"/>
  <c r="F5098" i="13"/>
  <c r="I5097" i="13"/>
  <c r="H5097" i="13"/>
  <c r="G5097" i="13"/>
  <c r="F5097" i="13"/>
  <c r="I5096" i="13"/>
  <c r="H5096" i="13"/>
  <c r="G5096" i="13"/>
  <c r="F5096" i="13"/>
  <c r="I5095" i="13"/>
  <c r="H5095" i="13"/>
  <c r="G5095" i="13"/>
  <c r="F5095" i="13"/>
  <c r="I5094" i="13"/>
  <c r="H5094" i="13"/>
  <c r="G5094" i="13"/>
  <c r="F5094" i="13"/>
  <c r="I5093" i="13"/>
  <c r="H5093" i="13"/>
  <c r="G5093" i="13"/>
  <c r="F5093" i="13"/>
  <c r="I5092" i="13"/>
  <c r="H5092" i="13"/>
  <c r="G5092" i="13"/>
  <c r="F5092" i="13"/>
  <c r="I5091" i="13"/>
  <c r="H5091" i="13"/>
  <c r="G5091" i="13"/>
  <c r="F5091" i="13"/>
  <c r="I5090" i="13"/>
  <c r="H5090" i="13"/>
  <c r="G5090" i="13"/>
  <c r="F5090" i="13"/>
  <c r="I5089" i="13"/>
  <c r="H5089" i="13"/>
  <c r="G5089" i="13"/>
  <c r="F5089" i="13"/>
  <c r="I5088" i="13"/>
  <c r="H5088" i="13"/>
  <c r="G5088" i="13"/>
  <c r="F5088" i="13"/>
  <c r="I5087" i="13"/>
  <c r="H5087" i="13"/>
  <c r="G5087" i="13"/>
  <c r="F5087" i="13"/>
  <c r="I5086" i="13"/>
  <c r="H5086" i="13"/>
  <c r="G5086" i="13"/>
  <c r="F5086" i="13"/>
  <c r="I5085" i="13"/>
  <c r="H5085" i="13"/>
  <c r="G5085" i="13"/>
  <c r="F5085" i="13"/>
  <c r="I5084" i="13"/>
  <c r="H5084" i="13"/>
  <c r="G5084" i="13"/>
  <c r="F5084" i="13"/>
  <c r="I5083" i="13"/>
  <c r="H5083" i="13"/>
  <c r="G5083" i="13"/>
  <c r="F5083" i="13"/>
  <c r="I5082" i="13"/>
  <c r="H5082" i="13"/>
  <c r="G5082" i="13"/>
  <c r="F5082" i="13"/>
  <c r="I5081" i="13"/>
  <c r="H5081" i="13"/>
  <c r="G5081" i="13"/>
  <c r="F5081" i="13"/>
  <c r="I5080" i="13"/>
  <c r="H5080" i="13"/>
  <c r="G5080" i="13"/>
  <c r="F5080" i="13"/>
  <c r="I5079" i="13"/>
  <c r="H5079" i="13"/>
  <c r="G5079" i="13"/>
  <c r="F5079" i="13"/>
  <c r="I5078" i="13"/>
  <c r="H5078" i="13"/>
  <c r="G5078" i="13"/>
  <c r="F5078" i="13"/>
  <c r="I5077" i="13"/>
  <c r="H5077" i="13"/>
  <c r="G5077" i="13"/>
  <c r="F5077" i="13"/>
  <c r="I5076" i="13"/>
  <c r="H5076" i="13"/>
  <c r="G5076" i="13"/>
  <c r="F5076" i="13"/>
  <c r="I5075" i="13"/>
  <c r="H5075" i="13"/>
  <c r="G5075" i="13"/>
  <c r="F5075" i="13"/>
  <c r="I5074" i="13"/>
  <c r="H5074" i="13"/>
  <c r="G5074" i="13"/>
  <c r="F5074" i="13"/>
  <c r="I5073" i="13"/>
  <c r="H5073" i="13"/>
  <c r="G5073" i="13"/>
  <c r="F5073" i="13"/>
  <c r="I5072" i="13"/>
  <c r="H5072" i="13"/>
  <c r="G5072" i="13"/>
  <c r="F5072" i="13"/>
  <c r="I5071" i="13"/>
  <c r="H5071" i="13"/>
  <c r="G5071" i="13"/>
  <c r="F5071" i="13"/>
  <c r="I5070" i="13"/>
  <c r="H5070" i="13"/>
  <c r="G5070" i="13"/>
  <c r="F5070" i="13"/>
  <c r="I5069" i="13"/>
  <c r="H5069" i="13"/>
  <c r="G5069" i="13"/>
  <c r="F5069" i="13"/>
  <c r="I5068" i="13"/>
  <c r="H5068" i="13"/>
  <c r="G5068" i="13"/>
  <c r="F5068" i="13"/>
  <c r="I5067" i="13"/>
  <c r="H5067" i="13"/>
  <c r="G5067" i="13"/>
  <c r="F5067" i="13"/>
  <c r="I5066" i="13"/>
  <c r="H5066" i="13"/>
  <c r="G5066" i="13"/>
  <c r="F5066" i="13"/>
  <c r="I5065" i="13"/>
  <c r="H5065" i="13"/>
  <c r="G5065" i="13"/>
  <c r="F5065" i="13"/>
  <c r="I5064" i="13"/>
  <c r="H5064" i="13"/>
  <c r="G5064" i="13"/>
  <c r="F5064" i="13"/>
  <c r="I5063" i="13"/>
  <c r="H5063" i="13"/>
  <c r="G5063" i="13"/>
  <c r="F5063" i="13"/>
  <c r="I5062" i="13"/>
  <c r="H5062" i="13"/>
  <c r="G5062" i="13"/>
  <c r="F5062" i="13"/>
  <c r="I5061" i="13"/>
  <c r="H5061" i="13"/>
  <c r="G5061" i="13"/>
  <c r="F5061" i="13"/>
  <c r="I5060" i="13"/>
  <c r="H5060" i="13"/>
  <c r="G5060" i="13"/>
  <c r="F5060" i="13"/>
  <c r="I5059" i="13"/>
  <c r="H5059" i="13"/>
  <c r="G5059" i="13"/>
  <c r="F5059" i="13"/>
  <c r="I5058" i="13"/>
  <c r="H5058" i="13"/>
  <c r="G5058" i="13"/>
  <c r="F5058" i="13"/>
  <c r="I5057" i="13"/>
  <c r="H5057" i="13"/>
  <c r="G5057" i="13"/>
  <c r="F5057" i="13"/>
  <c r="I5056" i="13"/>
  <c r="H5056" i="13"/>
  <c r="G5056" i="13"/>
  <c r="F5056" i="13"/>
  <c r="I5055" i="13"/>
  <c r="H5055" i="13"/>
  <c r="G5055" i="13"/>
  <c r="F5055" i="13"/>
  <c r="I5054" i="13"/>
  <c r="H5054" i="13"/>
  <c r="G5054" i="13"/>
  <c r="F5054" i="13"/>
  <c r="I5053" i="13"/>
  <c r="H5053" i="13"/>
  <c r="G5053" i="13"/>
  <c r="F5053" i="13"/>
  <c r="I5052" i="13"/>
  <c r="H5052" i="13"/>
  <c r="G5052" i="13"/>
  <c r="F5052" i="13"/>
  <c r="I5051" i="13"/>
  <c r="H5051" i="13"/>
  <c r="G5051" i="13"/>
  <c r="F5051" i="13"/>
  <c r="I5050" i="13"/>
  <c r="H5050" i="13"/>
  <c r="G5050" i="13"/>
  <c r="F5050" i="13"/>
  <c r="I5049" i="13"/>
  <c r="H5049" i="13"/>
  <c r="G5049" i="13"/>
  <c r="F5049" i="13"/>
  <c r="I5048" i="13"/>
  <c r="H5048" i="13"/>
  <c r="G5048" i="13"/>
  <c r="F5048" i="13"/>
  <c r="I5047" i="13"/>
  <c r="H5047" i="13"/>
  <c r="G5047" i="13"/>
  <c r="F5047" i="13"/>
  <c r="I5046" i="13"/>
  <c r="H5046" i="13"/>
  <c r="G5046" i="13"/>
  <c r="F5046" i="13"/>
  <c r="I5045" i="13"/>
  <c r="H5045" i="13"/>
  <c r="G5045" i="13"/>
  <c r="F5045" i="13"/>
  <c r="I5044" i="13"/>
  <c r="H5044" i="13"/>
  <c r="G5044" i="13"/>
  <c r="F5044" i="13"/>
  <c r="I5043" i="13"/>
  <c r="H5043" i="13"/>
  <c r="G5043" i="13"/>
  <c r="F5043" i="13"/>
  <c r="I5042" i="13"/>
  <c r="H5042" i="13"/>
  <c r="G5042" i="13"/>
  <c r="F5042" i="13"/>
  <c r="I5041" i="13"/>
  <c r="H5041" i="13"/>
  <c r="G5041" i="13"/>
  <c r="F5041" i="13"/>
  <c r="I5040" i="13"/>
  <c r="H5040" i="13"/>
  <c r="G5040" i="13"/>
  <c r="F5040" i="13"/>
  <c r="I5039" i="13"/>
  <c r="H5039" i="13"/>
  <c r="G5039" i="13"/>
  <c r="F5039" i="13"/>
  <c r="I5038" i="13"/>
  <c r="H5038" i="13"/>
  <c r="G5038" i="13"/>
  <c r="F5038" i="13"/>
  <c r="I5037" i="13"/>
  <c r="H5037" i="13"/>
  <c r="G5037" i="13"/>
  <c r="F5037" i="13"/>
  <c r="I5036" i="13"/>
  <c r="H5036" i="13"/>
  <c r="G5036" i="13"/>
  <c r="F5036" i="13"/>
  <c r="I5035" i="13"/>
  <c r="H5035" i="13"/>
  <c r="G5035" i="13"/>
  <c r="F5035" i="13"/>
  <c r="I5034" i="13"/>
  <c r="H5034" i="13"/>
  <c r="G5034" i="13"/>
  <c r="F5034" i="13"/>
  <c r="I5033" i="13"/>
  <c r="H5033" i="13"/>
  <c r="G5033" i="13"/>
  <c r="F5033" i="13"/>
  <c r="I5032" i="13"/>
  <c r="H5032" i="13"/>
  <c r="G5032" i="13"/>
  <c r="F5032" i="13"/>
  <c r="I5031" i="13"/>
  <c r="H5031" i="13"/>
  <c r="G5031" i="13"/>
  <c r="F5031" i="13"/>
  <c r="I5030" i="13"/>
  <c r="H5030" i="13"/>
  <c r="G5030" i="13"/>
  <c r="F5030" i="13"/>
  <c r="I5029" i="13"/>
  <c r="H5029" i="13"/>
  <c r="G5029" i="13"/>
  <c r="F5029" i="13"/>
  <c r="I5028" i="13"/>
  <c r="H5028" i="13"/>
  <c r="G5028" i="13"/>
  <c r="F5028" i="13"/>
  <c r="I5027" i="13"/>
  <c r="H5027" i="13"/>
  <c r="G5027" i="13"/>
  <c r="F5027" i="13"/>
  <c r="I5026" i="13"/>
  <c r="H5026" i="13"/>
  <c r="G5026" i="13"/>
  <c r="F5026" i="13"/>
  <c r="I5025" i="13"/>
  <c r="H5025" i="13"/>
  <c r="G5025" i="13"/>
  <c r="F5025" i="13"/>
  <c r="I5024" i="13"/>
  <c r="H5024" i="13"/>
  <c r="G5024" i="13"/>
  <c r="F5024" i="13"/>
  <c r="I5023" i="13"/>
  <c r="H5023" i="13"/>
  <c r="G5023" i="13"/>
  <c r="F5023" i="13"/>
  <c r="I5022" i="13"/>
  <c r="H5022" i="13"/>
  <c r="G5022" i="13"/>
  <c r="F5022" i="13"/>
  <c r="I5021" i="13"/>
  <c r="H5021" i="13"/>
  <c r="G5021" i="13"/>
  <c r="F5021" i="13"/>
  <c r="I5020" i="13"/>
  <c r="H5020" i="13"/>
  <c r="G5020" i="13"/>
  <c r="F5020" i="13"/>
  <c r="I5019" i="13"/>
  <c r="H5019" i="13"/>
  <c r="G5019" i="13"/>
  <c r="F5019" i="13"/>
  <c r="I5018" i="13"/>
  <c r="H5018" i="13"/>
  <c r="G5018" i="13"/>
  <c r="F5018" i="13"/>
  <c r="I5017" i="13"/>
  <c r="H5017" i="13"/>
  <c r="G5017" i="13"/>
  <c r="F5017" i="13"/>
  <c r="I5016" i="13"/>
  <c r="H5016" i="13"/>
  <c r="G5016" i="13"/>
  <c r="F5016" i="13"/>
  <c r="I5015" i="13"/>
  <c r="H5015" i="13"/>
  <c r="G5015" i="13"/>
  <c r="F5015" i="13"/>
  <c r="I5014" i="13"/>
  <c r="H5014" i="13"/>
  <c r="G5014" i="13"/>
  <c r="F5014" i="13"/>
  <c r="I5013" i="13"/>
  <c r="H5013" i="13"/>
  <c r="G5013" i="13"/>
  <c r="F5013" i="13"/>
  <c r="I5012" i="13"/>
  <c r="H5012" i="13"/>
  <c r="G5012" i="13"/>
  <c r="F5012" i="13"/>
  <c r="I5011" i="13"/>
  <c r="H5011" i="13"/>
  <c r="G5011" i="13"/>
  <c r="F5011" i="13"/>
  <c r="I5010" i="13"/>
  <c r="H5010" i="13"/>
  <c r="G5010" i="13"/>
  <c r="F5010" i="13"/>
  <c r="I5009" i="13"/>
  <c r="H5009" i="13"/>
  <c r="G5009" i="13"/>
  <c r="F5009" i="13"/>
  <c r="I5008" i="13"/>
  <c r="H5008" i="13"/>
  <c r="G5008" i="13"/>
  <c r="F5008" i="13"/>
  <c r="I5007" i="13"/>
  <c r="H5007" i="13"/>
  <c r="G5007" i="13"/>
  <c r="F5007" i="13"/>
  <c r="I5006" i="13"/>
  <c r="H5006" i="13"/>
  <c r="G5006" i="13"/>
  <c r="F5006" i="13"/>
  <c r="I5005" i="13"/>
  <c r="H5005" i="13"/>
  <c r="G5005" i="13"/>
  <c r="F5005" i="13"/>
  <c r="I5004" i="13"/>
  <c r="H5004" i="13"/>
  <c r="G5004" i="13"/>
  <c r="F5004" i="13"/>
  <c r="I5003" i="13"/>
  <c r="H5003" i="13"/>
  <c r="G5003" i="13"/>
  <c r="F5003" i="13"/>
  <c r="I5002" i="13"/>
  <c r="H5002" i="13"/>
  <c r="G5002" i="13"/>
  <c r="F5002" i="13"/>
  <c r="I5001" i="13"/>
  <c r="H5001" i="13"/>
  <c r="G5001" i="13"/>
  <c r="F5001" i="13"/>
  <c r="I5000" i="13"/>
  <c r="H5000" i="13"/>
  <c r="G5000" i="13"/>
  <c r="F5000" i="13"/>
  <c r="I4999" i="13"/>
  <c r="H4999" i="13"/>
  <c r="G4999" i="13"/>
  <c r="F4999" i="13"/>
  <c r="I4998" i="13"/>
  <c r="H4998" i="13"/>
  <c r="G4998" i="13"/>
  <c r="F4998" i="13"/>
  <c r="I4997" i="13"/>
  <c r="H4997" i="13"/>
  <c r="G4997" i="13"/>
  <c r="F4997" i="13"/>
  <c r="I4996" i="13"/>
  <c r="H4996" i="13"/>
  <c r="G4996" i="13"/>
  <c r="F4996" i="13"/>
  <c r="I4995" i="13"/>
  <c r="H4995" i="13"/>
  <c r="G4995" i="13"/>
  <c r="F4995" i="13"/>
  <c r="I4994" i="13"/>
  <c r="H4994" i="13"/>
  <c r="G4994" i="13"/>
  <c r="F4994" i="13"/>
  <c r="I4993" i="13"/>
  <c r="H4993" i="13"/>
  <c r="G4993" i="13"/>
  <c r="F4993" i="13"/>
  <c r="I4992" i="13"/>
  <c r="H4992" i="13"/>
  <c r="G4992" i="13"/>
  <c r="F4992" i="13"/>
  <c r="I4991" i="13"/>
  <c r="H4991" i="13"/>
  <c r="G4991" i="13"/>
  <c r="F4991" i="13"/>
  <c r="I4990" i="13"/>
  <c r="H4990" i="13"/>
  <c r="G4990" i="13"/>
  <c r="F4990" i="13"/>
  <c r="I4989" i="13"/>
  <c r="H4989" i="13"/>
  <c r="G4989" i="13"/>
  <c r="F4989" i="13"/>
  <c r="I4988" i="13"/>
  <c r="H4988" i="13"/>
  <c r="G4988" i="13"/>
  <c r="F4988" i="13"/>
  <c r="I4987" i="13"/>
  <c r="H4987" i="13"/>
  <c r="G4987" i="13"/>
  <c r="F4987" i="13"/>
  <c r="I4986" i="13"/>
  <c r="H4986" i="13"/>
  <c r="G4986" i="13"/>
  <c r="F4986" i="13"/>
  <c r="I4985" i="13"/>
  <c r="H4985" i="13"/>
  <c r="G4985" i="13"/>
  <c r="F4985" i="13"/>
  <c r="I4984" i="13"/>
  <c r="H4984" i="13"/>
  <c r="G4984" i="13"/>
  <c r="F4984" i="13"/>
  <c r="I4983" i="13"/>
  <c r="H4983" i="13"/>
  <c r="G4983" i="13"/>
  <c r="F4983" i="13"/>
  <c r="I4982" i="13"/>
  <c r="H4982" i="13"/>
  <c r="G4982" i="13"/>
  <c r="F4982" i="13"/>
  <c r="I4981" i="13"/>
  <c r="H4981" i="13"/>
  <c r="G4981" i="13"/>
  <c r="F4981" i="13"/>
  <c r="I4980" i="13"/>
  <c r="H4980" i="13"/>
  <c r="G4980" i="13"/>
  <c r="F4980" i="13"/>
  <c r="I4979" i="13"/>
  <c r="H4979" i="13"/>
  <c r="G4979" i="13"/>
  <c r="F4979" i="13"/>
  <c r="I4978" i="13"/>
  <c r="H4978" i="13"/>
  <c r="G4978" i="13"/>
  <c r="F4978" i="13"/>
  <c r="I4977" i="13"/>
  <c r="H4977" i="13"/>
  <c r="G4977" i="13"/>
  <c r="F4977" i="13"/>
  <c r="I4976" i="13"/>
  <c r="H4976" i="13"/>
  <c r="G4976" i="13"/>
  <c r="F4976" i="13"/>
  <c r="I4975" i="13"/>
  <c r="H4975" i="13"/>
  <c r="G4975" i="13"/>
  <c r="F4975" i="13"/>
  <c r="I4974" i="13"/>
  <c r="H4974" i="13"/>
  <c r="G4974" i="13"/>
  <c r="F4974" i="13"/>
  <c r="I4973" i="13"/>
  <c r="H4973" i="13"/>
  <c r="G4973" i="13"/>
  <c r="F4973" i="13"/>
  <c r="I4972" i="13"/>
  <c r="H4972" i="13"/>
  <c r="G4972" i="13"/>
  <c r="F4972" i="13"/>
  <c r="I4971" i="13"/>
  <c r="H4971" i="13"/>
  <c r="G4971" i="13"/>
  <c r="F4971" i="13"/>
  <c r="I4970" i="13"/>
  <c r="H4970" i="13"/>
  <c r="G4970" i="13"/>
  <c r="F4970" i="13"/>
  <c r="I4969" i="13"/>
  <c r="H4969" i="13"/>
  <c r="G4969" i="13"/>
  <c r="F4969" i="13"/>
  <c r="I4968" i="13"/>
  <c r="H4968" i="13"/>
  <c r="G4968" i="13"/>
  <c r="F4968" i="13"/>
  <c r="I4967" i="13"/>
  <c r="H4967" i="13"/>
  <c r="G4967" i="13"/>
  <c r="F4967" i="13"/>
  <c r="I4966" i="13"/>
  <c r="H4966" i="13"/>
  <c r="G4966" i="13"/>
  <c r="F4966" i="13"/>
  <c r="I4965" i="13"/>
  <c r="H4965" i="13"/>
  <c r="G4965" i="13"/>
  <c r="F4965" i="13"/>
  <c r="I4964" i="13"/>
  <c r="H4964" i="13"/>
  <c r="G4964" i="13"/>
  <c r="F4964" i="13"/>
  <c r="I4963" i="13"/>
  <c r="H4963" i="13"/>
  <c r="G4963" i="13"/>
  <c r="F4963" i="13"/>
  <c r="I4962" i="13"/>
  <c r="H4962" i="13"/>
  <c r="G4962" i="13"/>
  <c r="F4962" i="13"/>
  <c r="I4961" i="13"/>
  <c r="H4961" i="13"/>
  <c r="G4961" i="13"/>
  <c r="F4961" i="13"/>
  <c r="I4960" i="13"/>
  <c r="H4960" i="13"/>
  <c r="G4960" i="13"/>
  <c r="F4960" i="13"/>
  <c r="I4959" i="13"/>
  <c r="H4959" i="13"/>
  <c r="G4959" i="13"/>
  <c r="F4959" i="13"/>
  <c r="I4958" i="13"/>
  <c r="H4958" i="13"/>
  <c r="G4958" i="13"/>
  <c r="F4958" i="13"/>
  <c r="I4957" i="13"/>
  <c r="H4957" i="13"/>
  <c r="G4957" i="13"/>
  <c r="F4957" i="13"/>
  <c r="I4956" i="13"/>
  <c r="H4956" i="13"/>
  <c r="G4956" i="13"/>
  <c r="F4956" i="13"/>
  <c r="I4955" i="13"/>
  <c r="H4955" i="13"/>
  <c r="G4955" i="13"/>
  <c r="F4955" i="13"/>
  <c r="I4954" i="13"/>
  <c r="H4954" i="13"/>
  <c r="G4954" i="13"/>
  <c r="F4954" i="13"/>
  <c r="I4953" i="13"/>
  <c r="H4953" i="13"/>
  <c r="G4953" i="13"/>
  <c r="F4953" i="13"/>
  <c r="I4952" i="13"/>
  <c r="H4952" i="13"/>
  <c r="G4952" i="13"/>
  <c r="F4952" i="13"/>
  <c r="I4951" i="13"/>
  <c r="H4951" i="13"/>
  <c r="G4951" i="13"/>
  <c r="F4951" i="13"/>
  <c r="I4950" i="13"/>
  <c r="H4950" i="13"/>
  <c r="G4950" i="13"/>
  <c r="F4950" i="13"/>
  <c r="I4949" i="13"/>
  <c r="H4949" i="13"/>
  <c r="G4949" i="13"/>
  <c r="F4949" i="13"/>
  <c r="I4948" i="13"/>
  <c r="H4948" i="13"/>
  <c r="G4948" i="13"/>
  <c r="F4948" i="13"/>
  <c r="I4947" i="13"/>
  <c r="H4947" i="13"/>
  <c r="G4947" i="13"/>
  <c r="F4947" i="13"/>
  <c r="I4946" i="13"/>
  <c r="H4946" i="13"/>
  <c r="G4946" i="13"/>
  <c r="F4946" i="13"/>
  <c r="I4945" i="13"/>
  <c r="H4945" i="13"/>
  <c r="G4945" i="13"/>
  <c r="F4945" i="13"/>
  <c r="I4944" i="13"/>
  <c r="H4944" i="13"/>
  <c r="G4944" i="13"/>
  <c r="F4944" i="13"/>
  <c r="I4943" i="13"/>
  <c r="H4943" i="13"/>
  <c r="G4943" i="13"/>
  <c r="F4943" i="13"/>
  <c r="I4942" i="13"/>
  <c r="H4942" i="13"/>
  <c r="G4942" i="13"/>
  <c r="F4942" i="13"/>
  <c r="I4941" i="13"/>
  <c r="H4941" i="13"/>
  <c r="G4941" i="13"/>
  <c r="F4941" i="13"/>
  <c r="I4940" i="13"/>
  <c r="H4940" i="13"/>
  <c r="G4940" i="13"/>
  <c r="F4940" i="13"/>
  <c r="I4939" i="13"/>
  <c r="H4939" i="13"/>
  <c r="G4939" i="13"/>
  <c r="F4939" i="13"/>
  <c r="I4938" i="13"/>
  <c r="H4938" i="13"/>
  <c r="G4938" i="13"/>
  <c r="F4938" i="13"/>
  <c r="I4937" i="13"/>
  <c r="H4937" i="13"/>
  <c r="G4937" i="13"/>
  <c r="F4937" i="13"/>
  <c r="I4936" i="13"/>
  <c r="H4936" i="13"/>
  <c r="G4936" i="13"/>
  <c r="F4936" i="13"/>
  <c r="I4935" i="13"/>
  <c r="H4935" i="13"/>
  <c r="G4935" i="13"/>
  <c r="F4935" i="13"/>
  <c r="I4934" i="13"/>
  <c r="H4934" i="13"/>
  <c r="G4934" i="13"/>
  <c r="F4934" i="13"/>
  <c r="I4933" i="13"/>
  <c r="H4933" i="13"/>
  <c r="G4933" i="13"/>
  <c r="F4933" i="13"/>
  <c r="I4932" i="13"/>
  <c r="H4932" i="13"/>
  <c r="G4932" i="13"/>
  <c r="F4932" i="13"/>
  <c r="I4931" i="13"/>
  <c r="H4931" i="13"/>
  <c r="G4931" i="13"/>
  <c r="F4931" i="13"/>
  <c r="I4930" i="13"/>
  <c r="H4930" i="13"/>
  <c r="G4930" i="13"/>
  <c r="F4930" i="13"/>
  <c r="I4929" i="13"/>
  <c r="H4929" i="13"/>
  <c r="G4929" i="13"/>
  <c r="F4929" i="13"/>
  <c r="I4928" i="13"/>
  <c r="H4928" i="13"/>
  <c r="G4928" i="13"/>
  <c r="F4928" i="13"/>
  <c r="I4927" i="13"/>
  <c r="H4927" i="13"/>
  <c r="G4927" i="13"/>
  <c r="F4927" i="13"/>
  <c r="I4926" i="13"/>
  <c r="H4926" i="13"/>
  <c r="G4926" i="13"/>
  <c r="F4926" i="13"/>
  <c r="I4925" i="13"/>
  <c r="H4925" i="13"/>
  <c r="G4925" i="13"/>
  <c r="F4925" i="13"/>
  <c r="I4924" i="13"/>
  <c r="H4924" i="13"/>
  <c r="G4924" i="13"/>
  <c r="F4924" i="13"/>
  <c r="I4923" i="13"/>
  <c r="H4923" i="13"/>
  <c r="G4923" i="13"/>
  <c r="F4923" i="13"/>
  <c r="I4922" i="13"/>
  <c r="H4922" i="13"/>
  <c r="G4922" i="13"/>
  <c r="F4922" i="13"/>
  <c r="I4921" i="13"/>
  <c r="H4921" i="13"/>
  <c r="G4921" i="13"/>
  <c r="F4921" i="13"/>
  <c r="I4920" i="13"/>
  <c r="H4920" i="13"/>
  <c r="G4920" i="13"/>
  <c r="F4920" i="13"/>
  <c r="I4919" i="13"/>
  <c r="H4919" i="13"/>
  <c r="G4919" i="13"/>
  <c r="F4919" i="13"/>
  <c r="I4918" i="13"/>
  <c r="H4918" i="13"/>
  <c r="G4918" i="13"/>
  <c r="F4918" i="13"/>
  <c r="I4917" i="13"/>
  <c r="H4917" i="13"/>
  <c r="G4917" i="13"/>
  <c r="F4917" i="13"/>
  <c r="I4916" i="13"/>
  <c r="H4916" i="13"/>
  <c r="G4916" i="13"/>
  <c r="F4916" i="13"/>
  <c r="I4915" i="13"/>
  <c r="H4915" i="13"/>
  <c r="G4915" i="13"/>
  <c r="F4915" i="13"/>
  <c r="I4914" i="13"/>
  <c r="H4914" i="13"/>
  <c r="G4914" i="13"/>
  <c r="F4914" i="13"/>
  <c r="I4913" i="13"/>
  <c r="H4913" i="13"/>
  <c r="G4913" i="13"/>
  <c r="F4913" i="13"/>
  <c r="I4912" i="13"/>
  <c r="H4912" i="13"/>
  <c r="G4912" i="13"/>
  <c r="F4912" i="13"/>
  <c r="I4911" i="13"/>
  <c r="H4911" i="13"/>
  <c r="G4911" i="13"/>
  <c r="F4911" i="13"/>
  <c r="I4910" i="13"/>
  <c r="H4910" i="13"/>
  <c r="G4910" i="13"/>
  <c r="F4910" i="13"/>
  <c r="I4909" i="13"/>
  <c r="H4909" i="13"/>
  <c r="G4909" i="13"/>
  <c r="F4909" i="13"/>
  <c r="I4908" i="13"/>
  <c r="H4908" i="13"/>
  <c r="G4908" i="13"/>
  <c r="F4908" i="13"/>
  <c r="I4907" i="13"/>
  <c r="H4907" i="13"/>
  <c r="G4907" i="13"/>
  <c r="F4907" i="13"/>
  <c r="I4906" i="13"/>
  <c r="H4906" i="13"/>
  <c r="G4906" i="13"/>
  <c r="F4906" i="13"/>
  <c r="I4905" i="13"/>
  <c r="H4905" i="13"/>
  <c r="G4905" i="13"/>
  <c r="F4905" i="13"/>
  <c r="I4904" i="13"/>
  <c r="H4904" i="13"/>
  <c r="G4904" i="13"/>
  <c r="F4904" i="13"/>
  <c r="I4903" i="13"/>
  <c r="H4903" i="13"/>
  <c r="G4903" i="13"/>
  <c r="F4903" i="13"/>
  <c r="I4902" i="13"/>
  <c r="H4902" i="13"/>
  <c r="G4902" i="13"/>
  <c r="F4902" i="13"/>
  <c r="I4901" i="13"/>
  <c r="H4901" i="13"/>
  <c r="G4901" i="13"/>
  <c r="F4901" i="13"/>
  <c r="I4900" i="13"/>
  <c r="H4900" i="13"/>
  <c r="G4900" i="13"/>
  <c r="F4900" i="13"/>
  <c r="I4899" i="13"/>
  <c r="H4899" i="13"/>
  <c r="G4899" i="13"/>
  <c r="F4899" i="13"/>
  <c r="I4898" i="13"/>
  <c r="H4898" i="13"/>
  <c r="G4898" i="13"/>
  <c r="F4898" i="13"/>
  <c r="I4897" i="13"/>
  <c r="H4897" i="13"/>
  <c r="G4897" i="13"/>
  <c r="F4897" i="13"/>
  <c r="I4896" i="13"/>
  <c r="H4896" i="13"/>
  <c r="G4896" i="13"/>
  <c r="F4896" i="13"/>
  <c r="I4895" i="13"/>
  <c r="H4895" i="13"/>
  <c r="G4895" i="13"/>
  <c r="F4895" i="13"/>
  <c r="I4894" i="13"/>
  <c r="H4894" i="13"/>
  <c r="G4894" i="13"/>
  <c r="F4894" i="13"/>
  <c r="I4893" i="13"/>
  <c r="H4893" i="13"/>
  <c r="G4893" i="13"/>
  <c r="F4893" i="13"/>
  <c r="I4892" i="13"/>
  <c r="H4892" i="13"/>
  <c r="G4892" i="13"/>
  <c r="F4892" i="13"/>
  <c r="I4891" i="13"/>
  <c r="H4891" i="13"/>
  <c r="G4891" i="13"/>
  <c r="F4891" i="13"/>
  <c r="I4890" i="13"/>
  <c r="H4890" i="13"/>
  <c r="G4890" i="13"/>
  <c r="F4890" i="13"/>
  <c r="I4889" i="13"/>
  <c r="H4889" i="13"/>
  <c r="G4889" i="13"/>
  <c r="F4889" i="13"/>
  <c r="I4888" i="13"/>
  <c r="H4888" i="13"/>
  <c r="G4888" i="13"/>
  <c r="F4888" i="13"/>
  <c r="I4887" i="13"/>
  <c r="H4887" i="13"/>
  <c r="G4887" i="13"/>
  <c r="F4887" i="13"/>
  <c r="I4886" i="13"/>
  <c r="H4886" i="13"/>
  <c r="G4886" i="13"/>
  <c r="F4886" i="13"/>
  <c r="I4885" i="13"/>
  <c r="H4885" i="13"/>
  <c r="G4885" i="13"/>
  <c r="F4885" i="13"/>
  <c r="I4884" i="13"/>
  <c r="H4884" i="13"/>
  <c r="G4884" i="13"/>
  <c r="F4884" i="13"/>
  <c r="I4883" i="13"/>
  <c r="H4883" i="13"/>
  <c r="G4883" i="13"/>
  <c r="F4883" i="13"/>
  <c r="I4882" i="13"/>
  <c r="H4882" i="13"/>
  <c r="G4882" i="13"/>
  <c r="F4882" i="13"/>
  <c r="I4881" i="13"/>
  <c r="H4881" i="13"/>
  <c r="G4881" i="13"/>
  <c r="F4881" i="13"/>
  <c r="I4880" i="13"/>
  <c r="H4880" i="13"/>
  <c r="G4880" i="13"/>
  <c r="F4880" i="13"/>
  <c r="I4879" i="13"/>
  <c r="H4879" i="13"/>
  <c r="G4879" i="13"/>
  <c r="F4879" i="13"/>
  <c r="I4878" i="13"/>
  <c r="H4878" i="13"/>
  <c r="G4878" i="13"/>
  <c r="F4878" i="13"/>
  <c r="I4877" i="13"/>
  <c r="H4877" i="13"/>
  <c r="G4877" i="13"/>
  <c r="F4877" i="13"/>
  <c r="I4876" i="13"/>
  <c r="H4876" i="13"/>
  <c r="G4876" i="13"/>
  <c r="F4876" i="13"/>
  <c r="I4875" i="13"/>
  <c r="H4875" i="13"/>
  <c r="G4875" i="13"/>
  <c r="F4875" i="13"/>
  <c r="I4874" i="13"/>
  <c r="H4874" i="13"/>
  <c r="G4874" i="13"/>
  <c r="F4874" i="13"/>
  <c r="I4873" i="13"/>
  <c r="H4873" i="13"/>
  <c r="G4873" i="13"/>
  <c r="F4873" i="13"/>
  <c r="I4872" i="13"/>
  <c r="H4872" i="13"/>
  <c r="G4872" i="13"/>
  <c r="F4872" i="13"/>
  <c r="I4871" i="13"/>
  <c r="H4871" i="13"/>
  <c r="G4871" i="13"/>
  <c r="F4871" i="13"/>
  <c r="I4870" i="13"/>
  <c r="H4870" i="13"/>
  <c r="G4870" i="13"/>
  <c r="F4870" i="13"/>
  <c r="I4869" i="13"/>
  <c r="H4869" i="13"/>
  <c r="G4869" i="13"/>
  <c r="F4869" i="13"/>
  <c r="I4868" i="13"/>
  <c r="H4868" i="13"/>
  <c r="G4868" i="13"/>
  <c r="F4868" i="13"/>
  <c r="I4867" i="13"/>
  <c r="H4867" i="13"/>
  <c r="G4867" i="13"/>
  <c r="F4867" i="13"/>
  <c r="I4866" i="13"/>
  <c r="H4866" i="13"/>
  <c r="G4866" i="13"/>
  <c r="F4866" i="13"/>
  <c r="I4865" i="13"/>
  <c r="H4865" i="13"/>
  <c r="G4865" i="13"/>
  <c r="F4865" i="13"/>
  <c r="I4864" i="13"/>
  <c r="H4864" i="13"/>
  <c r="G4864" i="13"/>
  <c r="F4864" i="13"/>
  <c r="I4863" i="13"/>
  <c r="H4863" i="13"/>
  <c r="G4863" i="13"/>
  <c r="F4863" i="13"/>
  <c r="I4862" i="13"/>
  <c r="H4862" i="13"/>
  <c r="G4862" i="13"/>
  <c r="F4862" i="13"/>
  <c r="I4861" i="13"/>
  <c r="H4861" i="13"/>
  <c r="G4861" i="13"/>
  <c r="F4861" i="13"/>
  <c r="I4860" i="13"/>
  <c r="H4860" i="13"/>
  <c r="G4860" i="13"/>
  <c r="F4860" i="13"/>
  <c r="I4859" i="13"/>
  <c r="H4859" i="13"/>
  <c r="G4859" i="13"/>
  <c r="F4859" i="13"/>
  <c r="I4858" i="13"/>
  <c r="H4858" i="13"/>
  <c r="G4858" i="13"/>
  <c r="F4858" i="13"/>
  <c r="I4857" i="13"/>
  <c r="H4857" i="13"/>
  <c r="G4857" i="13"/>
  <c r="F4857" i="13"/>
  <c r="I4856" i="13"/>
  <c r="H4856" i="13"/>
  <c r="G4856" i="13"/>
  <c r="F4856" i="13"/>
  <c r="I4855" i="13"/>
  <c r="H4855" i="13"/>
  <c r="G4855" i="13"/>
  <c r="F4855" i="13"/>
  <c r="I4854" i="13"/>
  <c r="H4854" i="13"/>
  <c r="G4854" i="13"/>
  <c r="F4854" i="13"/>
  <c r="I4853" i="13"/>
  <c r="H4853" i="13"/>
  <c r="G4853" i="13"/>
  <c r="F4853" i="13"/>
  <c r="I4852" i="13"/>
  <c r="H4852" i="13"/>
  <c r="G4852" i="13"/>
  <c r="F4852" i="13"/>
  <c r="I4851" i="13"/>
  <c r="H4851" i="13"/>
  <c r="G4851" i="13"/>
  <c r="F4851" i="13"/>
  <c r="I4850" i="13"/>
  <c r="H4850" i="13"/>
  <c r="G4850" i="13"/>
  <c r="F4850" i="13"/>
  <c r="I4849" i="13"/>
  <c r="H4849" i="13"/>
  <c r="G4849" i="13"/>
  <c r="F4849" i="13"/>
  <c r="I4848" i="13"/>
  <c r="H4848" i="13"/>
  <c r="G4848" i="13"/>
  <c r="F4848" i="13"/>
  <c r="I4847" i="13"/>
  <c r="H4847" i="13"/>
  <c r="G4847" i="13"/>
  <c r="F4847" i="13"/>
  <c r="I4846" i="13"/>
  <c r="H4846" i="13"/>
  <c r="G4846" i="13"/>
  <c r="F4846" i="13"/>
  <c r="I4845" i="13"/>
  <c r="H4845" i="13"/>
  <c r="G4845" i="13"/>
  <c r="F4845" i="13"/>
  <c r="I4844" i="13"/>
  <c r="H4844" i="13"/>
  <c r="G4844" i="13"/>
  <c r="F4844" i="13"/>
  <c r="I4843" i="13"/>
  <c r="H4843" i="13"/>
  <c r="G4843" i="13"/>
  <c r="F4843" i="13"/>
  <c r="I4842" i="13"/>
  <c r="H4842" i="13"/>
  <c r="G4842" i="13"/>
  <c r="F4842" i="13"/>
  <c r="I4841" i="13"/>
  <c r="H4841" i="13"/>
  <c r="G4841" i="13"/>
  <c r="F4841" i="13"/>
  <c r="I4840" i="13"/>
  <c r="H4840" i="13"/>
  <c r="G4840" i="13"/>
  <c r="F4840" i="13"/>
  <c r="I4839" i="13"/>
  <c r="H4839" i="13"/>
  <c r="G4839" i="13"/>
  <c r="F4839" i="13"/>
  <c r="I4838" i="13"/>
  <c r="H4838" i="13"/>
  <c r="G4838" i="13"/>
  <c r="F4838" i="13"/>
  <c r="I4837" i="13"/>
  <c r="H4837" i="13"/>
  <c r="G4837" i="13"/>
  <c r="F4837" i="13"/>
  <c r="I4836" i="13"/>
  <c r="H4836" i="13"/>
  <c r="G4836" i="13"/>
  <c r="F4836" i="13"/>
  <c r="I4835" i="13"/>
  <c r="H4835" i="13"/>
  <c r="G4835" i="13"/>
  <c r="F4835" i="13"/>
  <c r="I4834" i="13"/>
  <c r="H4834" i="13"/>
  <c r="G4834" i="13"/>
  <c r="F4834" i="13"/>
  <c r="I4833" i="13"/>
  <c r="H4833" i="13"/>
  <c r="G4833" i="13"/>
  <c r="F4833" i="13"/>
  <c r="I4832" i="13"/>
  <c r="H4832" i="13"/>
  <c r="G4832" i="13"/>
  <c r="F4832" i="13"/>
  <c r="I4831" i="13"/>
  <c r="H4831" i="13"/>
  <c r="G4831" i="13"/>
  <c r="F4831" i="13"/>
  <c r="I4830" i="13"/>
  <c r="H4830" i="13"/>
  <c r="G4830" i="13"/>
  <c r="F4830" i="13"/>
  <c r="I4829" i="13"/>
  <c r="H4829" i="13"/>
  <c r="G4829" i="13"/>
  <c r="F4829" i="13"/>
  <c r="I4828" i="13"/>
  <c r="H4828" i="13"/>
  <c r="G4828" i="13"/>
  <c r="F4828" i="13"/>
  <c r="I4827" i="13"/>
  <c r="H4827" i="13"/>
  <c r="G4827" i="13"/>
  <c r="F4827" i="13"/>
  <c r="I4826" i="13"/>
  <c r="H4826" i="13"/>
  <c r="G4826" i="13"/>
  <c r="F4826" i="13"/>
  <c r="I4825" i="13"/>
  <c r="H4825" i="13"/>
  <c r="G4825" i="13"/>
  <c r="F4825" i="13"/>
  <c r="I4824" i="13"/>
  <c r="H4824" i="13"/>
  <c r="G4824" i="13"/>
  <c r="F4824" i="13"/>
  <c r="I4823" i="13"/>
  <c r="H4823" i="13"/>
  <c r="G4823" i="13"/>
  <c r="F4823" i="13"/>
  <c r="I4822" i="13"/>
  <c r="H4822" i="13"/>
  <c r="G4822" i="13"/>
  <c r="F4822" i="13"/>
  <c r="I4821" i="13"/>
  <c r="H4821" i="13"/>
  <c r="G4821" i="13"/>
  <c r="F4821" i="13"/>
  <c r="I4820" i="13"/>
  <c r="H4820" i="13"/>
  <c r="G4820" i="13"/>
  <c r="F4820" i="13"/>
  <c r="I4819" i="13"/>
  <c r="H4819" i="13"/>
  <c r="G4819" i="13"/>
  <c r="F4819" i="13"/>
  <c r="I4818" i="13"/>
  <c r="H4818" i="13"/>
  <c r="G4818" i="13"/>
  <c r="F4818" i="13"/>
  <c r="I4817" i="13"/>
  <c r="H4817" i="13"/>
  <c r="G4817" i="13"/>
  <c r="F4817" i="13"/>
  <c r="I4816" i="13"/>
  <c r="H4816" i="13"/>
  <c r="G4816" i="13"/>
  <c r="F4816" i="13"/>
  <c r="I4815" i="13"/>
  <c r="H4815" i="13"/>
  <c r="G4815" i="13"/>
  <c r="F4815" i="13"/>
  <c r="I4814" i="13"/>
  <c r="H4814" i="13"/>
  <c r="G4814" i="13"/>
  <c r="F4814" i="13"/>
  <c r="I4813" i="13"/>
  <c r="H4813" i="13"/>
  <c r="G4813" i="13"/>
  <c r="F4813" i="13"/>
  <c r="I4812" i="13"/>
  <c r="H4812" i="13"/>
  <c r="G4812" i="13"/>
  <c r="F4812" i="13"/>
  <c r="I4811" i="13"/>
  <c r="H4811" i="13"/>
  <c r="G4811" i="13"/>
  <c r="F4811" i="13"/>
  <c r="I4810" i="13"/>
  <c r="H4810" i="13"/>
  <c r="G4810" i="13"/>
  <c r="F4810" i="13"/>
  <c r="I4809" i="13"/>
  <c r="H4809" i="13"/>
  <c r="G4809" i="13"/>
  <c r="F4809" i="13"/>
  <c r="I4808" i="13"/>
  <c r="H4808" i="13"/>
  <c r="G4808" i="13"/>
  <c r="F4808" i="13"/>
  <c r="I4807" i="13"/>
  <c r="H4807" i="13"/>
  <c r="G4807" i="13"/>
  <c r="F4807" i="13"/>
  <c r="I4806" i="13"/>
  <c r="H4806" i="13"/>
  <c r="G4806" i="13"/>
  <c r="F4806" i="13"/>
  <c r="I4805" i="13"/>
  <c r="H4805" i="13"/>
  <c r="G4805" i="13"/>
  <c r="F4805" i="13"/>
  <c r="I4804" i="13"/>
  <c r="H4804" i="13"/>
  <c r="G4804" i="13"/>
  <c r="F4804" i="13"/>
  <c r="I4803" i="13"/>
  <c r="H4803" i="13"/>
  <c r="G4803" i="13"/>
  <c r="F4803" i="13"/>
  <c r="I4802" i="13"/>
  <c r="H4802" i="13"/>
  <c r="G4802" i="13"/>
  <c r="F4802" i="13"/>
  <c r="I4801" i="13"/>
  <c r="H4801" i="13"/>
  <c r="G4801" i="13"/>
  <c r="F4801" i="13"/>
  <c r="I4800" i="13"/>
  <c r="H4800" i="13"/>
  <c r="G4800" i="13"/>
  <c r="F4800" i="13"/>
  <c r="I4799" i="13"/>
  <c r="H4799" i="13"/>
  <c r="G4799" i="13"/>
  <c r="F4799" i="13"/>
  <c r="I4798" i="13"/>
  <c r="H4798" i="13"/>
  <c r="G4798" i="13"/>
  <c r="F4798" i="13"/>
  <c r="I4797" i="13"/>
  <c r="H4797" i="13"/>
  <c r="G4797" i="13"/>
  <c r="F4797" i="13"/>
  <c r="I4796" i="13"/>
  <c r="H4796" i="13"/>
  <c r="G4796" i="13"/>
  <c r="F4796" i="13"/>
  <c r="I4795" i="13"/>
  <c r="H4795" i="13"/>
  <c r="G4795" i="13"/>
  <c r="F4795" i="13"/>
  <c r="I4794" i="13"/>
  <c r="H4794" i="13"/>
  <c r="G4794" i="13"/>
  <c r="F4794" i="13"/>
  <c r="I4793" i="13"/>
  <c r="H4793" i="13"/>
  <c r="G4793" i="13"/>
  <c r="F4793" i="13"/>
  <c r="I4792" i="13"/>
  <c r="H4792" i="13"/>
  <c r="G4792" i="13"/>
  <c r="F4792" i="13"/>
  <c r="I4791" i="13"/>
  <c r="H4791" i="13"/>
  <c r="G4791" i="13"/>
  <c r="F4791" i="13"/>
  <c r="I4790" i="13"/>
  <c r="H4790" i="13"/>
  <c r="G4790" i="13"/>
  <c r="F4790" i="13"/>
  <c r="I4789" i="13"/>
  <c r="H4789" i="13"/>
  <c r="G4789" i="13"/>
  <c r="F4789" i="13"/>
  <c r="I4788" i="13"/>
  <c r="H4788" i="13"/>
  <c r="G4788" i="13"/>
  <c r="F4788" i="13"/>
  <c r="I4787" i="13"/>
  <c r="H4787" i="13"/>
  <c r="G4787" i="13"/>
  <c r="F4787" i="13"/>
  <c r="I4786" i="13"/>
  <c r="H4786" i="13"/>
  <c r="G4786" i="13"/>
  <c r="F4786" i="13"/>
  <c r="I4785" i="13"/>
  <c r="H4785" i="13"/>
  <c r="G4785" i="13"/>
  <c r="F4785" i="13"/>
  <c r="I4784" i="13"/>
  <c r="H4784" i="13"/>
  <c r="G4784" i="13"/>
  <c r="F4784" i="13"/>
  <c r="I4783" i="13"/>
  <c r="H4783" i="13"/>
  <c r="G4783" i="13"/>
  <c r="F4783" i="13"/>
  <c r="I4782" i="13"/>
  <c r="H4782" i="13"/>
  <c r="G4782" i="13"/>
  <c r="F4782" i="13"/>
  <c r="I4781" i="13"/>
  <c r="H4781" i="13"/>
  <c r="G4781" i="13"/>
  <c r="F4781" i="13"/>
  <c r="I4780" i="13"/>
  <c r="H4780" i="13"/>
  <c r="G4780" i="13"/>
  <c r="F4780" i="13"/>
  <c r="I4779" i="13"/>
  <c r="H4779" i="13"/>
  <c r="G4779" i="13"/>
  <c r="F4779" i="13"/>
  <c r="I4778" i="13"/>
  <c r="H4778" i="13"/>
  <c r="G4778" i="13"/>
  <c r="F4778" i="13"/>
  <c r="I4777" i="13"/>
  <c r="H4777" i="13"/>
  <c r="G4777" i="13"/>
  <c r="F4777" i="13"/>
  <c r="I4776" i="13"/>
  <c r="H4776" i="13"/>
  <c r="G4776" i="13"/>
  <c r="F4776" i="13"/>
  <c r="I4775" i="13"/>
  <c r="H4775" i="13"/>
  <c r="G4775" i="13"/>
  <c r="F4775" i="13"/>
  <c r="I4774" i="13"/>
  <c r="H4774" i="13"/>
  <c r="G4774" i="13"/>
  <c r="F4774" i="13"/>
  <c r="I4773" i="13"/>
  <c r="H4773" i="13"/>
  <c r="G4773" i="13"/>
  <c r="F4773" i="13"/>
  <c r="I4772" i="13"/>
  <c r="H4772" i="13"/>
  <c r="G4772" i="13"/>
  <c r="F4772" i="13"/>
  <c r="I4771" i="13"/>
  <c r="H4771" i="13"/>
  <c r="G4771" i="13"/>
  <c r="F4771" i="13"/>
  <c r="I4770" i="13"/>
  <c r="H4770" i="13"/>
  <c r="G4770" i="13"/>
  <c r="F4770" i="13"/>
  <c r="I4769" i="13"/>
  <c r="H4769" i="13"/>
  <c r="G4769" i="13"/>
  <c r="F4769" i="13"/>
  <c r="I4768" i="13"/>
  <c r="H4768" i="13"/>
  <c r="G4768" i="13"/>
  <c r="F4768" i="13"/>
  <c r="I4767" i="13"/>
  <c r="H4767" i="13"/>
  <c r="G4767" i="13"/>
  <c r="F4767" i="13"/>
  <c r="I4766" i="13"/>
  <c r="H4766" i="13"/>
  <c r="G4766" i="13"/>
  <c r="F4766" i="13"/>
  <c r="I4765" i="13"/>
  <c r="H4765" i="13"/>
  <c r="G4765" i="13"/>
  <c r="F4765" i="13"/>
  <c r="I4764" i="13"/>
  <c r="H4764" i="13"/>
  <c r="G4764" i="13"/>
  <c r="F4764" i="13"/>
  <c r="I4763" i="13"/>
  <c r="H4763" i="13"/>
  <c r="G4763" i="13"/>
  <c r="F4763" i="13"/>
  <c r="I4762" i="13"/>
  <c r="H4762" i="13"/>
  <c r="G4762" i="13"/>
  <c r="F4762" i="13"/>
  <c r="A4762" i="13"/>
  <c r="I4761" i="13"/>
  <c r="H4761" i="13"/>
  <c r="G4761" i="13"/>
  <c r="F4761" i="13"/>
  <c r="I4760" i="13"/>
  <c r="H4760" i="13"/>
  <c r="G4760" i="13"/>
  <c r="F4760" i="13"/>
  <c r="I4759" i="13"/>
  <c r="H4759" i="13"/>
  <c r="G4759" i="13"/>
  <c r="F4759" i="13"/>
  <c r="I4758" i="13"/>
  <c r="H4758" i="13"/>
  <c r="G4758" i="13"/>
  <c r="F4758" i="13"/>
  <c r="I4757" i="13"/>
  <c r="H4757" i="13"/>
  <c r="G4757" i="13"/>
  <c r="F4757" i="13"/>
  <c r="I4756" i="13"/>
  <c r="H4756" i="13"/>
  <c r="G4756" i="13"/>
  <c r="F4756" i="13"/>
  <c r="I4755" i="13"/>
  <c r="H4755" i="13"/>
  <c r="G4755" i="13"/>
  <c r="F4755" i="13"/>
  <c r="I4754" i="13"/>
  <c r="H4754" i="13"/>
  <c r="G4754" i="13"/>
  <c r="F4754" i="13"/>
  <c r="I4753" i="13"/>
  <c r="H4753" i="13"/>
  <c r="G4753" i="13"/>
  <c r="F4753" i="13"/>
  <c r="I4752" i="13"/>
  <c r="H4752" i="13"/>
  <c r="G4752" i="13"/>
  <c r="F4752" i="13"/>
  <c r="I4751" i="13"/>
  <c r="H4751" i="13"/>
  <c r="G4751" i="13"/>
  <c r="F4751" i="13"/>
  <c r="I4750" i="13"/>
  <c r="H4750" i="13"/>
  <c r="G4750" i="13"/>
  <c r="F4750" i="13"/>
  <c r="I4749" i="13"/>
  <c r="H4749" i="13"/>
  <c r="G4749" i="13"/>
  <c r="F4749" i="13"/>
  <c r="I4748" i="13"/>
  <c r="H4748" i="13"/>
  <c r="G4748" i="13"/>
  <c r="F4748" i="13"/>
  <c r="I4747" i="13"/>
  <c r="H4747" i="13"/>
  <c r="G4747" i="13"/>
  <c r="F4747" i="13"/>
  <c r="I4746" i="13"/>
  <c r="H4746" i="13"/>
  <c r="G4746" i="13"/>
  <c r="F4746" i="13"/>
  <c r="I4745" i="13"/>
  <c r="H4745" i="13"/>
  <c r="G4745" i="13"/>
  <c r="F4745" i="13"/>
  <c r="I4744" i="13"/>
  <c r="H4744" i="13"/>
  <c r="G4744" i="13"/>
  <c r="F4744" i="13"/>
  <c r="I4743" i="13"/>
  <c r="H4743" i="13"/>
  <c r="G4743" i="13"/>
  <c r="F4743" i="13"/>
  <c r="I4742" i="13"/>
  <c r="H4742" i="13"/>
  <c r="G4742" i="13"/>
  <c r="F4742" i="13"/>
  <c r="I4741" i="13"/>
  <c r="H4741" i="13"/>
  <c r="G4741" i="13"/>
  <c r="F4741" i="13"/>
  <c r="I4740" i="13"/>
  <c r="H4740" i="13"/>
  <c r="G4740" i="13"/>
  <c r="F4740" i="13"/>
  <c r="I4739" i="13"/>
  <c r="H4739" i="13"/>
  <c r="G4739" i="13"/>
  <c r="F4739" i="13"/>
  <c r="I4738" i="13"/>
  <c r="H4738" i="13"/>
  <c r="G4738" i="13"/>
  <c r="F4738" i="13"/>
  <c r="I4737" i="13"/>
  <c r="H4737" i="13"/>
  <c r="G4737" i="13"/>
  <c r="F4737" i="13"/>
  <c r="I4736" i="13"/>
  <c r="H4736" i="13"/>
  <c r="G4736" i="13"/>
  <c r="F4736" i="13"/>
  <c r="I4735" i="13"/>
  <c r="H4735" i="13"/>
  <c r="G4735" i="13"/>
  <c r="F4735" i="13"/>
  <c r="I4734" i="13"/>
  <c r="H4734" i="13"/>
  <c r="G4734" i="13"/>
  <c r="F4734" i="13"/>
  <c r="I4733" i="13"/>
  <c r="H4733" i="13"/>
  <c r="G4733" i="13"/>
  <c r="F4733" i="13"/>
  <c r="I4732" i="13"/>
  <c r="H4732" i="13"/>
  <c r="G4732" i="13"/>
  <c r="F4732" i="13"/>
  <c r="I4731" i="13"/>
  <c r="H4731" i="13"/>
  <c r="G4731" i="13"/>
  <c r="F4731" i="13"/>
  <c r="I4730" i="13"/>
  <c r="H4730" i="13"/>
  <c r="G4730" i="13"/>
  <c r="F4730" i="13"/>
  <c r="I4729" i="13"/>
  <c r="H4729" i="13"/>
  <c r="G4729" i="13"/>
  <c r="F4729" i="13"/>
  <c r="I4728" i="13"/>
  <c r="H4728" i="13"/>
  <c r="G4728" i="13"/>
  <c r="F4728" i="13"/>
  <c r="I4727" i="13"/>
  <c r="H4727" i="13"/>
  <c r="G4727" i="13"/>
  <c r="F4727" i="13"/>
  <c r="I4726" i="13"/>
  <c r="H4726" i="13"/>
  <c r="G4726" i="13"/>
  <c r="F4726" i="13"/>
  <c r="I4725" i="13"/>
  <c r="H4725" i="13"/>
  <c r="G4725" i="13"/>
  <c r="F4725" i="13"/>
  <c r="I4724" i="13"/>
  <c r="H4724" i="13"/>
  <c r="G4724" i="13"/>
  <c r="F4724" i="13"/>
  <c r="I4723" i="13"/>
  <c r="H4723" i="13"/>
  <c r="G4723" i="13"/>
  <c r="F4723" i="13"/>
  <c r="I4722" i="13"/>
  <c r="H4722" i="13"/>
  <c r="G4722" i="13"/>
  <c r="F4722" i="13"/>
  <c r="I4721" i="13"/>
  <c r="H4721" i="13"/>
  <c r="G4721" i="13"/>
  <c r="F4721" i="13"/>
  <c r="I4720" i="13"/>
  <c r="H4720" i="13"/>
  <c r="G4720" i="13"/>
  <c r="F4720" i="13"/>
  <c r="I4719" i="13"/>
  <c r="H4719" i="13"/>
  <c r="G4719" i="13"/>
  <c r="F4719" i="13"/>
  <c r="I4718" i="13"/>
  <c r="H4718" i="13"/>
  <c r="G4718" i="13"/>
  <c r="F4718" i="13"/>
  <c r="I4717" i="13"/>
  <c r="H4717" i="13"/>
  <c r="G4717" i="13"/>
  <c r="F4717" i="13"/>
  <c r="I4716" i="13"/>
  <c r="H4716" i="13"/>
  <c r="G4716" i="13"/>
  <c r="F4716" i="13"/>
  <c r="I4715" i="13"/>
  <c r="H4715" i="13"/>
  <c r="G4715" i="13"/>
  <c r="F4715" i="13"/>
  <c r="I4714" i="13"/>
  <c r="H4714" i="13"/>
  <c r="G4714" i="13"/>
  <c r="F4714" i="13"/>
  <c r="I4713" i="13"/>
  <c r="H4713" i="13"/>
  <c r="G4713" i="13"/>
  <c r="F4713" i="13"/>
  <c r="I4712" i="13"/>
  <c r="H4712" i="13"/>
  <c r="G4712" i="13"/>
  <c r="F4712" i="13"/>
  <c r="I4711" i="13"/>
  <c r="H4711" i="13"/>
  <c r="G4711" i="13"/>
  <c r="F4711" i="13"/>
  <c r="I4710" i="13"/>
  <c r="H4710" i="13"/>
  <c r="G4710" i="13"/>
  <c r="F4710" i="13"/>
  <c r="I4709" i="13"/>
  <c r="H4709" i="13"/>
  <c r="G4709" i="13"/>
  <c r="F4709" i="13"/>
  <c r="I4708" i="13"/>
  <c r="H4708" i="13"/>
  <c r="G4708" i="13"/>
  <c r="F4708" i="13"/>
  <c r="I4707" i="13"/>
  <c r="H4707" i="13"/>
  <c r="G4707" i="13"/>
  <c r="F4707" i="13"/>
  <c r="I4706" i="13"/>
  <c r="H4706" i="13"/>
  <c r="G4706" i="13"/>
  <c r="F4706" i="13"/>
  <c r="I4705" i="13"/>
  <c r="H4705" i="13"/>
  <c r="G4705" i="13"/>
  <c r="F4705" i="13"/>
  <c r="I4704" i="13"/>
  <c r="H4704" i="13"/>
  <c r="G4704" i="13"/>
  <c r="F4704" i="13"/>
  <c r="I4703" i="13"/>
  <c r="H4703" i="13"/>
  <c r="G4703" i="13"/>
  <c r="F4703" i="13"/>
  <c r="I4702" i="13"/>
  <c r="H4702" i="13"/>
  <c r="G4702" i="13"/>
  <c r="F4702" i="13"/>
  <c r="I4701" i="13"/>
  <c r="H4701" i="13"/>
  <c r="G4701" i="13"/>
  <c r="F4701" i="13"/>
  <c r="I4700" i="13"/>
  <c r="H4700" i="13"/>
  <c r="G4700" i="13"/>
  <c r="F4700" i="13"/>
  <c r="I4699" i="13"/>
  <c r="H4699" i="13"/>
  <c r="G4699" i="13"/>
  <c r="F4699" i="13"/>
  <c r="I4698" i="13"/>
  <c r="H4698" i="13"/>
  <c r="G4698" i="13"/>
  <c r="F4698" i="13"/>
  <c r="I4697" i="13"/>
  <c r="H4697" i="13"/>
  <c r="G4697" i="13"/>
  <c r="F4697" i="13"/>
  <c r="I4696" i="13"/>
  <c r="H4696" i="13"/>
  <c r="G4696" i="13"/>
  <c r="F4696" i="13"/>
  <c r="I4695" i="13"/>
  <c r="H4695" i="13"/>
  <c r="G4695" i="13"/>
  <c r="F4695" i="13"/>
  <c r="I4694" i="13"/>
  <c r="H4694" i="13"/>
  <c r="G4694" i="13"/>
  <c r="F4694" i="13"/>
  <c r="I4693" i="13"/>
  <c r="H4693" i="13"/>
  <c r="G4693" i="13"/>
  <c r="F4693" i="13"/>
  <c r="I4692" i="13"/>
  <c r="H4692" i="13"/>
  <c r="G4692" i="13"/>
  <c r="F4692" i="13"/>
  <c r="I4691" i="13"/>
  <c r="H4691" i="13"/>
  <c r="G4691" i="13"/>
  <c r="F4691" i="13"/>
  <c r="I4690" i="13"/>
  <c r="H4690" i="13"/>
  <c r="G4690" i="13"/>
  <c r="F4690" i="13"/>
  <c r="I4689" i="13"/>
  <c r="H4689" i="13"/>
  <c r="G4689" i="13"/>
  <c r="F4689" i="13"/>
  <c r="I4688" i="13"/>
  <c r="H4688" i="13"/>
  <c r="G4688" i="13"/>
  <c r="F4688" i="13"/>
  <c r="I4687" i="13"/>
  <c r="H4687" i="13"/>
  <c r="G4687" i="13"/>
  <c r="F4687" i="13"/>
  <c r="I4686" i="13"/>
  <c r="H4686" i="13"/>
  <c r="G4686" i="13"/>
  <c r="F4686" i="13"/>
  <c r="I4685" i="13"/>
  <c r="H4685" i="13"/>
  <c r="G4685" i="13"/>
  <c r="F4685" i="13"/>
  <c r="I4684" i="13"/>
  <c r="H4684" i="13"/>
  <c r="G4684" i="13"/>
  <c r="F4684" i="13"/>
  <c r="I4683" i="13"/>
  <c r="H4683" i="13"/>
  <c r="G4683" i="13"/>
  <c r="F4683" i="13"/>
  <c r="I4682" i="13"/>
  <c r="H4682" i="13"/>
  <c r="G4682" i="13"/>
  <c r="F4682" i="13"/>
  <c r="I4681" i="13"/>
  <c r="H4681" i="13"/>
  <c r="G4681" i="13"/>
  <c r="F4681" i="13"/>
  <c r="I4680" i="13"/>
  <c r="H4680" i="13"/>
  <c r="G4680" i="13"/>
  <c r="F4680" i="13"/>
  <c r="I4679" i="13"/>
  <c r="H4679" i="13"/>
  <c r="G4679" i="13"/>
  <c r="F4679" i="13"/>
  <c r="I4678" i="13"/>
  <c r="H4678" i="13"/>
  <c r="G4678" i="13"/>
  <c r="F4678" i="13"/>
  <c r="I4677" i="13"/>
  <c r="H4677" i="13"/>
  <c r="G4677" i="13"/>
  <c r="F4677" i="13"/>
  <c r="I4676" i="13"/>
  <c r="H4676" i="13"/>
  <c r="G4676" i="13"/>
  <c r="F4676" i="13"/>
  <c r="I4675" i="13"/>
  <c r="H4675" i="13"/>
  <c r="G4675" i="13"/>
  <c r="F4675" i="13"/>
  <c r="I4674" i="13"/>
  <c r="H4674" i="13"/>
  <c r="G4674" i="13"/>
  <c r="F4674" i="13"/>
  <c r="I4673" i="13"/>
  <c r="H4673" i="13"/>
  <c r="G4673" i="13"/>
  <c r="F4673" i="13"/>
  <c r="I4672" i="13"/>
  <c r="H4672" i="13"/>
  <c r="G4672" i="13"/>
  <c r="F4672" i="13"/>
  <c r="I4671" i="13"/>
  <c r="H4671" i="13"/>
  <c r="G4671" i="13"/>
  <c r="F4671" i="13"/>
  <c r="I4670" i="13"/>
  <c r="H4670" i="13"/>
  <c r="G4670" i="13"/>
  <c r="F4670" i="13"/>
  <c r="I4669" i="13"/>
  <c r="H4669" i="13"/>
  <c r="G4669" i="13"/>
  <c r="F4669" i="13"/>
  <c r="I4668" i="13"/>
  <c r="H4668" i="13"/>
  <c r="G4668" i="13"/>
  <c r="F4668" i="13"/>
  <c r="I4667" i="13"/>
  <c r="H4667" i="13"/>
  <c r="G4667" i="13"/>
  <c r="F4667" i="13"/>
  <c r="I4666" i="13"/>
  <c r="H4666" i="13"/>
  <c r="G4666" i="13"/>
  <c r="F4666" i="13"/>
  <c r="I4665" i="13"/>
  <c r="H4665" i="13"/>
  <c r="G4665" i="13"/>
  <c r="F4665" i="13"/>
  <c r="I4664" i="13"/>
  <c r="H4664" i="13"/>
  <c r="G4664" i="13"/>
  <c r="F4664" i="13"/>
  <c r="I4663" i="13"/>
  <c r="H4663" i="13"/>
  <c r="G4663" i="13"/>
  <c r="F4663" i="13"/>
  <c r="I4662" i="13"/>
  <c r="H4662" i="13"/>
  <c r="G4662" i="13"/>
  <c r="F4662" i="13"/>
  <c r="I4661" i="13"/>
  <c r="H4661" i="13"/>
  <c r="G4661" i="13"/>
  <c r="F4661" i="13"/>
  <c r="I4660" i="13"/>
  <c r="H4660" i="13"/>
  <c r="G4660" i="13"/>
  <c r="F4660" i="13"/>
  <c r="I4659" i="13"/>
  <c r="H4659" i="13"/>
  <c r="G4659" i="13"/>
  <c r="F4659" i="13"/>
  <c r="I4658" i="13"/>
  <c r="H4658" i="13"/>
  <c r="G4658" i="13"/>
  <c r="F4658" i="13"/>
  <c r="I4657" i="13"/>
  <c r="H4657" i="13"/>
  <c r="G4657" i="13"/>
  <c r="F4657" i="13"/>
  <c r="I4656" i="13"/>
  <c r="H4656" i="13"/>
  <c r="G4656" i="13"/>
  <c r="F4656" i="13"/>
  <c r="I4655" i="13"/>
  <c r="H4655" i="13"/>
  <c r="G4655" i="13"/>
  <c r="F4655" i="13"/>
  <c r="I4654" i="13"/>
  <c r="H4654" i="13"/>
  <c r="G4654" i="13"/>
  <c r="F4654" i="13"/>
  <c r="I4653" i="13"/>
  <c r="H4653" i="13"/>
  <c r="G4653" i="13"/>
  <c r="F4653" i="13"/>
  <c r="I4652" i="13"/>
  <c r="H4652" i="13"/>
  <c r="G4652" i="13"/>
  <c r="F4652" i="13"/>
  <c r="I4651" i="13"/>
  <c r="H4651" i="13"/>
  <c r="G4651" i="13"/>
  <c r="F4651" i="13"/>
  <c r="I4650" i="13"/>
  <c r="H4650" i="13"/>
  <c r="G4650" i="13"/>
  <c r="F4650" i="13"/>
  <c r="I4649" i="13"/>
  <c r="H4649" i="13"/>
  <c r="G4649" i="13"/>
  <c r="F4649" i="13"/>
  <c r="I4648" i="13"/>
  <c r="H4648" i="13"/>
  <c r="G4648" i="13"/>
  <c r="F4648" i="13"/>
  <c r="I4647" i="13"/>
  <c r="H4647" i="13"/>
  <c r="G4647" i="13"/>
  <c r="F4647" i="13"/>
  <c r="I4646" i="13"/>
  <c r="H4646" i="13"/>
  <c r="G4646" i="13"/>
  <c r="F4646" i="13"/>
  <c r="I4645" i="13"/>
  <c r="H4645" i="13"/>
  <c r="G4645" i="13"/>
  <c r="F4645" i="13"/>
  <c r="I4644" i="13"/>
  <c r="H4644" i="13"/>
  <c r="G4644" i="13"/>
  <c r="F4644" i="13"/>
  <c r="I4643" i="13"/>
  <c r="H4643" i="13"/>
  <c r="G4643" i="13"/>
  <c r="F4643" i="13"/>
  <c r="I4642" i="13"/>
  <c r="H4642" i="13"/>
  <c r="G4642" i="13"/>
  <c r="F4642" i="13"/>
  <c r="I4641" i="13"/>
  <c r="H4641" i="13"/>
  <c r="G4641" i="13"/>
  <c r="F4641" i="13"/>
  <c r="I4640" i="13"/>
  <c r="H4640" i="13"/>
  <c r="G4640" i="13"/>
  <c r="F4640" i="13"/>
  <c r="I4639" i="13"/>
  <c r="H4639" i="13"/>
  <c r="G4639" i="13"/>
  <c r="F4639" i="13"/>
  <c r="I4638" i="13"/>
  <c r="H4638" i="13"/>
  <c r="G4638" i="13"/>
  <c r="F4638" i="13"/>
  <c r="I4637" i="13"/>
  <c r="H4637" i="13"/>
  <c r="G4637" i="13"/>
  <c r="F4637" i="13"/>
  <c r="I4636" i="13"/>
  <c r="H4636" i="13"/>
  <c r="G4636" i="13"/>
  <c r="F4636" i="13"/>
  <c r="I4635" i="13"/>
  <c r="H4635" i="13"/>
  <c r="G4635" i="13"/>
  <c r="F4635" i="13"/>
  <c r="I4634" i="13"/>
  <c r="H4634" i="13"/>
  <c r="G4634" i="13"/>
  <c r="F4634" i="13"/>
  <c r="I4633" i="13"/>
  <c r="H4633" i="13"/>
  <c r="G4633" i="13"/>
  <c r="F4633" i="13"/>
  <c r="I4632" i="13"/>
  <c r="H4632" i="13"/>
  <c r="G4632" i="13"/>
  <c r="F4632" i="13"/>
  <c r="I4631" i="13"/>
  <c r="H4631" i="13"/>
  <c r="G4631" i="13"/>
  <c r="F4631" i="13"/>
  <c r="I4630" i="13"/>
  <c r="H4630" i="13"/>
  <c r="G4630" i="13"/>
  <c r="F4630" i="13"/>
  <c r="I4629" i="13"/>
  <c r="H4629" i="13"/>
  <c r="G4629" i="13"/>
  <c r="F4629" i="13"/>
  <c r="I4628" i="13"/>
  <c r="H4628" i="13"/>
  <c r="G4628" i="13"/>
  <c r="F4628" i="13"/>
  <c r="I4627" i="13"/>
  <c r="H4627" i="13"/>
  <c r="G4627" i="13"/>
  <c r="F4627" i="13"/>
  <c r="I4626" i="13"/>
  <c r="H4626" i="13"/>
  <c r="G4626" i="13"/>
  <c r="F4626" i="13"/>
  <c r="I4625" i="13"/>
  <c r="H4625" i="13"/>
  <c r="G4625" i="13"/>
  <c r="F4625" i="13"/>
  <c r="I4624" i="13"/>
  <c r="H4624" i="13"/>
  <c r="G4624" i="13"/>
  <c r="F4624" i="13"/>
  <c r="I4623" i="13"/>
  <c r="H4623" i="13"/>
  <c r="G4623" i="13"/>
  <c r="F4623" i="13"/>
  <c r="I4622" i="13"/>
  <c r="H4622" i="13"/>
  <c r="G4622" i="13"/>
  <c r="F4622" i="13"/>
  <c r="I4621" i="13"/>
  <c r="H4621" i="13"/>
  <c r="G4621" i="13"/>
  <c r="F4621" i="13"/>
  <c r="I4620" i="13"/>
  <c r="H4620" i="13"/>
  <c r="G4620" i="13"/>
  <c r="F4620" i="13"/>
  <c r="I4619" i="13"/>
  <c r="H4619" i="13"/>
  <c r="G4619" i="13"/>
  <c r="F4619" i="13"/>
  <c r="I4618" i="13"/>
  <c r="H4618" i="13"/>
  <c r="G4618" i="13"/>
  <c r="F4618" i="13"/>
  <c r="I4617" i="13"/>
  <c r="H4617" i="13"/>
  <c r="G4617" i="13"/>
  <c r="F4617" i="13"/>
  <c r="I4616" i="13"/>
  <c r="H4616" i="13"/>
  <c r="G4616" i="13"/>
  <c r="F4616" i="13"/>
  <c r="I4615" i="13"/>
  <c r="H4615" i="13"/>
  <c r="G4615" i="13"/>
  <c r="F4615" i="13"/>
  <c r="I4614" i="13"/>
  <c r="H4614" i="13"/>
  <c r="G4614" i="13"/>
  <c r="F4614" i="13"/>
  <c r="I4613" i="13"/>
  <c r="H4613" i="13"/>
  <c r="G4613" i="13"/>
  <c r="F4613" i="13"/>
  <c r="I4612" i="13"/>
  <c r="H4612" i="13"/>
  <c r="G4612" i="13"/>
  <c r="F4612" i="13"/>
  <c r="I4611" i="13"/>
  <c r="H4611" i="13"/>
  <c r="G4611" i="13"/>
  <c r="F4611" i="13"/>
  <c r="I4610" i="13"/>
  <c r="H4610" i="13"/>
  <c r="G4610" i="13"/>
  <c r="F4610" i="13"/>
  <c r="I4609" i="13"/>
  <c r="H4609" i="13"/>
  <c r="G4609" i="13"/>
  <c r="F4609" i="13"/>
  <c r="I4608" i="13"/>
  <c r="H4608" i="13"/>
  <c r="G4608" i="13"/>
  <c r="F4608" i="13"/>
  <c r="I4607" i="13"/>
  <c r="H4607" i="13"/>
  <c r="G4607" i="13"/>
  <c r="F4607" i="13"/>
  <c r="I4606" i="13"/>
  <c r="H4606" i="13"/>
  <c r="G4606" i="13"/>
  <c r="F4606" i="13"/>
  <c r="I4605" i="13"/>
  <c r="H4605" i="13"/>
  <c r="G4605" i="13"/>
  <c r="F4605" i="13"/>
  <c r="I4604" i="13"/>
  <c r="H4604" i="13"/>
  <c r="G4604" i="13"/>
  <c r="F4604" i="13"/>
  <c r="I4603" i="13"/>
  <c r="H4603" i="13"/>
  <c r="G4603" i="13"/>
  <c r="F4603" i="13"/>
  <c r="I4602" i="13"/>
  <c r="H4602" i="13"/>
  <c r="G4602" i="13"/>
  <c r="F4602" i="13"/>
  <c r="I4601" i="13"/>
  <c r="H4601" i="13"/>
  <c r="G4601" i="13"/>
  <c r="F4601" i="13"/>
  <c r="I4600" i="13"/>
  <c r="H4600" i="13"/>
  <c r="G4600" i="13"/>
  <c r="F4600" i="13"/>
  <c r="I4599" i="13"/>
  <c r="H4599" i="13"/>
  <c r="G4599" i="13"/>
  <c r="F4599" i="13"/>
  <c r="I4598" i="13"/>
  <c r="H4598" i="13"/>
  <c r="G4598" i="13"/>
  <c r="F4598" i="13"/>
  <c r="I4597" i="13"/>
  <c r="H4597" i="13"/>
  <c r="G4597" i="13"/>
  <c r="F4597" i="13"/>
  <c r="I4596" i="13"/>
  <c r="H4596" i="13"/>
  <c r="G4596" i="13"/>
  <c r="F4596" i="13"/>
  <c r="I4595" i="13"/>
  <c r="H4595" i="13"/>
  <c r="G4595" i="13"/>
  <c r="F4595" i="13"/>
  <c r="I4594" i="13"/>
  <c r="H4594" i="13"/>
  <c r="G4594" i="13"/>
  <c r="F4594" i="13"/>
  <c r="I4593" i="13"/>
  <c r="H4593" i="13"/>
  <c r="G4593" i="13"/>
  <c r="F4593" i="13"/>
  <c r="I4592" i="13"/>
  <c r="H4592" i="13"/>
  <c r="G4592" i="13"/>
  <c r="F4592" i="13"/>
  <c r="I4591" i="13"/>
  <c r="H4591" i="13"/>
  <c r="G4591" i="13"/>
  <c r="F4591" i="13"/>
  <c r="I4590" i="13"/>
  <c r="H4590" i="13"/>
  <c r="G4590" i="13"/>
  <c r="F4590" i="13"/>
  <c r="I4589" i="13"/>
  <c r="H4589" i="13"/>
  <c r="G4589" i="13"/>
  <c r="F4589" i="13"/>
  <c r="I4588" i="13"/>
  <c r="H4588" i="13"/>
  <c r="G4588" i="13"/>
  <c r="F4588" i="13"/>
  <c r="I4587" i="13"/>
  <c r="H4587" i="13"/>
  <c r="G4587" i="13"/>
  <c r="F4587" i="13"/>
  <c r="I4586" i="13"/>
  <c r="H4586" i="13"/>
  <c r="G4586" i="13"/>
  <c r="F4586" i="13"/>
  <c r="I4585" i="13"/>
  <c r="H4585" i="13"/>
  <c r="G4585" i="13"/>
  <c r="F4585" i="13"/>
  <c r="I4584" i="13"/>
  <c r="H4584" i="13"/>
  <c r="G4584" i="13"/>
  <c r="F4584" i="13"/>
  <c r="I4583" i="13"/>
  <c r="H4583" i="13"/>
  <c r="G4583" i="13"/>
  <c r="F4583" i="13"/>
  <c r="I4582" i="13"/>
  <c r="H4582" i="13"/>
  <c r="G4582" i="13"/>
  <c r="F4582" i="13"/>
  <c r="I4581" i="13"/>
  <c r="H4581" i="13"/>
  <c r="G4581" i="13"/>
  <c r="F4581" i="13"/>
  <c r="I4580" i="13"/>
  <c r="H4580" i="13"/>
  <c r="G4580" i="13"/>
  <c r="F4580" i="13"/>
  <c r="I4579" i="13"/>
  <c r="H4579" i="13"/>
  <c r="G4579" i="13"/>
  <c r="F4579" i="13"/>
  <c r="I4578" i="13"/>
  <c r="H4578" i="13"/>
  <c r="G4578" i="13"/>
  <c r="F4578" i="13"/>
  <c r="I4577" i="13"/>
  <c r="H4577" i="13"/>
  <c r="G4577" i="13"/>
  <c r="F4577" i="13"/>
  <c r="I4576" i="13"/>
  <c r="H4576" i="13"/>
  <c r="G4576" i="13"/>
  <c r="F4576" i="13"/>
  <c r="I4575" i="13"/>
  <c r="H4575" i="13"/>
  <c r="G4575" i="13"/>
  <c r="F4575" i="13"/>
  <c r="I4574" i="13"/>
  <c r="H4574" i="13"/>
  <c r="G4574" i="13"/>
  <c r="F4574" i="13"/>
  <c r="I4573" i="13"/>
  <c r="H4573" i="13"/>
  <c r="G4573" i="13"/>
  <c r="F4573" i="13"/>
  <c r="I4572" i="13"/>
  <c r="H4572" i="13"/>
  <c r="G4572" i="13"/>
  <c r="F4572" i="13"/>
  <c r="I4571" i="13"/>
  <c r="H4571" i="13"/>
  <c r="G4571" i="13"/>
  <c r="F4571" i="13"/>
  <c r="I4570" i="13"/>
  <c r="H4570" i="13"/>
  <c r="G4570" i="13"/>
  <c r="F4570" i="13"/>
  <c r="I4569" i="13"/>
  <c r="H4569" i="13"/>
  <c r="G4569" i="13"/>
  <c r="F4569" i="13"/>
  <c r="I4568" i="13"/>
  <c r="H4568" i="13"/>
  <c r="G4568" i="13"/>
  <c r="F4568" i="13"/>
  <c r="I4567" i="13"/>
  <c r="H4567" i="13"/>
  <c r="G4567" i="13"/>
  <c r="F4567" i="13"/>
  <c r="I4566" i="13"/>
  <c r="H4566" i="13"/>
  <c r="G4566" i="13"/>
  <c r="F4566" i="13"/>
  <c r="I4565" i="13"/>
  <c r="H4565" i="13"/>
  <c r="G4565" i="13"/>
  <c r="F4565" i="13"/>
  <c r="I4564" i="13"/>
  <c r="H4564" i="13"/>
  <c r="G4564" i="13"/>
  <c r="F4564" i="13"/>
  <c r="I4563" i="13"/>
  <c r="H4563" i="13"/>
  <c r="G4563" i="13"/>
  <c r="F4563" i="13"/>
  <c r="I4562" i="13"/>
  <c r="H4562" i="13"/>
  <c r="G4562" i="13"/>
  <c r="F4562" i="13"/>
  <c r="I4561" i="13"/>
  <c r="H4561" i="13"/>
  <c r="G4561" i="13"/>
  <c r="F4561" i="13"/>
  <c r="I4560" i="13"/>
  <c r="H4560" i="13"/>
  <c r="G4560" i="13"/>
  <c r="F4560" i="13"/>
  <c r="I4559" i="13"/>
  <c r="H4559" i="13"/>
  <c r="G4559" i="13"/>
  <c r="F4559" i="13"/>
  <c r="I4558" i="13"/>
  <c r="H4558" i="13"/>
  <c r="G4558" i="13"/>
  <c r="F4558" i="13"/>
  <c r="I4557" i="13"/>
  <c r="H4557" i="13"/>
  <c r="G4557" i="13"/>
  <c r="F4557" i="13"/>
  <c r="I4556" i="13"/>
  <c r="H4556" i="13"/>
  <c r="G4556" i="13"/>
  <c r="F4556" i="13"/>
  <c r="I4555" i="13"/>
  <c r="H4555" i="13"/>
  <c r="G4555" i="13"/>
  <c r="F4555" i="13"/>
  <c r="I4554" i="13"/>
  <c r="H4554" i="13"/>
  <c r="G4554" i="13"/>
  <c r="F4554" i="13"/>
  <c r="I4553" i="13"/>
  <c r="H4553" i="13"/>
  <c r="G4553" i="13"/>
  <c r="F4553" i="13"/>
  <c r="I4552" i="13"/>
  <c r="H4552" i="13"/>
  <c r="G4552" i="13"/>
  <c r="F4552" i="13"/>
  <c r="I4551" i="13"/>
  <c r="H4551" i="13"/>
  <c r="G4551" i="13"/>
  <c r="F4551" i="13"/>
  <c r="I4550" i="13"/>
  <c r="H4550" i="13"/>
  <c r="G4550" i="13"/>
  <c r="F4550" i="13"/>
  <c r="I4549" i="13"/>
  <c r="H4549" i="13"/>
  <c r="G4549" i="13"/>
  <c r="F4549" i="13"/>
  <c r="I4548" i="13"/>
  <c r="H4548" i="13"/>
  <c r="G4548" i="13"/>
  <c r="F4548" i="13"/>
  <c r="I4547" i="13"/>
  <c r="H4547" i="13"/>
  <c r="G4547" i="13"/>
  <c r="F4547" i="13"/>
  <c r="I4546" i="13"/>
  <c r="H4546" i="13"/>
  <c r="G4546" i="13"/>
  <c r="F4546" i="13"/>
  <c r="I4545" i="13"/>
  <c r="H4545" i="13"/>
  <c r="G4545" i="13"/>
  <c r="F4545" i="13"/>
  <c r="I4544" i="13"/>
  <c r="H4544" i="13"/>
  <c r="G4544" i="13"/>
  <c r="F4544" i="13"/>
  <c r="I4543" i="13"/>
  <c r="H4543" i="13"/>
  <c r="G4543" i="13"/>
  <c r="F4543" i="13"/>
  <c r="I4542" i="13"/>
  <c r="H4542" i="13"/>
  <c r="G4542" i="13"/>
  <c r="F4542" i="13"/>
  <c r="I4541" i="13"/>
  <c r="H4541" i="13"/>
  <c r="G4541" i="13"/>
  <c r="F4541" i="13"/>
  <c r="I4540" i="13"/>
  <c r="H4540" i="13"/>
  <c r="G4540" i="13"/>
  <c r="F4540" i="13"/>
  <c r="I4539" i="13"/>
  <c r="H4539" i="13"/>
  <c r="G4539" i="13"/>
  <c r="F4539" i="13"/>
  <c r="I4538" i="13"/>
  <c r="H4538" i="13"/>
  <c r="G4538" i="13"/>
  <c r="F4538" i="13"/>
  <c r="I4537" i="13"/>
  <c r="H4537" i="13"/>
  <c r="G4537" i="13"/>
  <c r="F4537" i="13"/>
  <c r="I4536" i="13"/>
  <c r="H4536" i="13"/>
  <c r="G4536" i="13"/>
  <c r="F4536" i="13"/>
  <c r="I4535" i="13"/>
  <c r="H4535" i="13"/>
  <c r="G4535" i="13"/>
  <c r="F4535" i="13"/>
  <c r="I4534" i="13"/>
  <c r="H4534" i="13"/>
  <c r="G4534" i="13"/>
  <c r="F4534" i="13"/>
  <c r="I4533" i="13"/>
  <c r="H4533" i="13"/>
  <c r="G4533" i="13"/>
  <c r="F4533" i="13"/>
  <c r="I4532" i="13"/>
  <c r="H4532" i="13"/>
  <c r="G4532" i="13"/>
  <c r="F4532" i="13"/>
  <c r="I4531" i="13"/>
  <c r="H4531" i="13"/>
  <c r="G4531" i="13"/>
  <c r="F4531" i="13"/>
  <c r="I4530" i="13"/>
  <c r="H4530" i="13"/>
  <c r="G4530" i="13"/>
  <c r="F4530" i="13"/>
  <c r="I4529" i="13"/>
  <c r="H4529" i="13"/>
  <c r="G4529" i="13"/>
  <c r="F4529" i="13"/>
  <c r="I4528" i="13"/>
  <c r="H4528" i="13"/>
  <c r="G4528" i="13"/>
  <c r="F4528" i="13"/>
  <c r="I4527" i="13"/>
  <c r="H4527" i="13"/>
  <c r="G4527" i="13"/>
  <c r="F4527" i="13"/>
  <c r="I4526" i="13"/>
  <c r="H4526" i="13"/>
  <c r="G4526" i="13"/>
  <c r="F4526" i="13"/>
  <c r="I4525" i="13"/>
  <c r="H4525" i="13"/>
  <c r="G4525" i="13"/>
  <c r="F4525" i="13"/>
  <c r="I4524" i="13"/>
  <c r="H4524" i="13"/>
  <c r="G4524" i="13"/>
  <c r="F4524" i="13"/>
  <c r="I4523" i="13"/>
  <c r="H4523" i="13"/>
  <c r="G4523" i="13"/>
  <c r="F4523" i="13"/>
  <c r="I4522" i="13"/>
  <c r="H4522" i="13"/>
  <c r="G4522" i="13"/>
  <c r="F4522" i="13"/>
  <c r="I4521" i="13"/>
  <c r="H4521" i="13"/>
  <c r="G4521" i="13"/>
  <c r="F4521" i="13"/>
  <c r="I4520" i="13"/>
  <c r="H4520" i="13"/>
  <c r="G4520" i="13"/>
  <c r="F4520" i="13"/>
  <c r="I4519" i="13"/>
  <c r="H4519" i="13"/>
  <c r="G4519" i="13"/>
  <c r="F4519" i="13"/>
  <c r="I4518" i="13"/>
  <c r="H4518" i="13"/>
  <c r="G4518" i="13"/>
  <c r="F4518" i="13"/>
  <c r="I4517" i="13"/>
  <c r="H4517" i="13"/>
  <c r="G4517" i="13"/>
  <c r="F4517" i="13"/>
  <c r="I4516" i="13"/>
  <c r="H4516" i="13"/>
  <c r="G4516" i="13"/>
  <c r="F4516" i="13"/>
  <c r="I4515" i="13"/>
  <c r="H4515" i="13"/>
  <c r="G4515" i="13"/>
  <c r="F4515" i="13"/>
  <c r="I4514" i="13"/>
  <c r="H4514" i="13"/>
  <c r="G4514" i="13"/>
  <c r="F4514" i="13"/>
  <c r="I4513" i="13"/>
  <c r="H4513" i="13"/>
  <c r="G4513" i="13"/>
  <c r="F4513" i="13"/>
  <c r="I4512" i="13"/>
  <c r="H4512" i="13"/>
  <c r="G4512" i="13"/>
  <c r="F4512" i="13"/>
  <c r="I4511" i="13"/>
  <c r="H4511" i="13"/>
  <c r="G4511" i="13"/>
  <c r="F4511" i="13"/>
  <c r="I4510" i="13"/>
  <c r="H4510" i="13"/>
  <c r="G4510" i="13"/>
  <c r="F4510" i="13"/>
  <c r="I4509" i="13"/>
  <c r="H4509" i="13"/>
  <c r="G4509" i="13"/>
  <c r="F4509" i="13"/>
  <c r="I4508" i="13"/>
  <c r="H4508" i="13"/>
  <c r="G4508" i="13"/>
  <c r="F4508" i="13"/>
  <c r="I4507" i="13"/>
  <c r="H4507" i="13"/>
  <c r="G4507" i="13"/>
  <c r="F4507" i="13"/>
  <c r="I4506" i="13"/>
  <c r="H4506" i="13"/>
  <c r="G4506" i="13"/>
  <c r="F4506" i="13"/>
  <c r="I4505" i="13"/>
  <c r="H4505" i="13"/>
  <c r="G4505" i="13"/>
  <c r="F4505" i="13"/>
  <c r="I4504" i="13"/>
  <c r="H4504" i="13"/>
  <c r="G4504" i="13"/>
  <c r="F4504" i="13"/>
  <c r="I4503" i="13"/>
  <c r="H4503" i="13"/>
  <c r="G4503" i="13"/>
  <c r="F4503" i="13"/>
  <c r="I4502" i="13"/>
  <c r="H4502" i="13"/>
  <c r="G4502" i="13"/>
  <c r="F4502" i="13"/>
  <c r="I4501" i="13"/>
  <c r="H4501" i="13"/>
  <c r="G4501" i="13"/>
  <c r="F4501" i="13"/>
  <c r="I4500" i="13"/>
  <c r="H4500" i="13"/>
  <c r="G4500" i="13"/>
  <c r="F4500" i="13"/>
  <c r="I4499" i="13"/>
  <c r="H4499" i="13"/>
  <c r="G4499" i="13"/>
  <c r="F4499" i="13"/>
  <c r="I4498" i="13"/>
  <c r="H4498" i="13"/>
  <c r="G4498" i="13"/>
  <c r="F4498" i="13"/>
  <c r="I4497" i="13"/>
  <c r="H4497" i="13"/>
  <c r="G4497" i="13"/>
  <c r="F4497" i="13"/>
  <c r="I4496" i="13"/>
  <c r="H4496" i="13"/>
  <c r="G4496" i="13"/>
  <c r="F4496" i="13"/>
  <c r="I4495" i="13"/>
  <c r="H4495" i="13"/>
  <c r="G4495" i="13"/>
  <c r="F4495" i="13"/>
  <c r="I4494" i="13"/>
  <c r="H4494" i="13"/>
  <c r="G4494" i="13"/>
  <c r="F4494" i="13"/>
  <c r="I4493" i="13"/>
  <c r="H4493" i="13"/>
  <c r="G4493" i="13"/>
  <c r="F4493" i="13"/>
  <c r="I4492" i="13"/>
  <c r="H4492" i="13"/>
  <c r="G4492" i="13"/>
  <c r="F4492" i="13"/>
  <c r="I4491" i="13"/>
  <c r="H4491" i="13"/>
  <c r="G4491" i="13"/>
  <c r="F4491" i="13"/>
  <c r="I4490" i="13"/>
  <c r="H4490" i="13"/>
  <c r="G4490" i="13"/>
  <c r="F4490" i="13"/>
  <c r="I4489" i="13"/>
  <c r="H4489" i="13"/>
  <c r="G4489" i="13"/>
  <c r="F4489" i="13"/>
  <c r="I4488" i="13"/>
  <c r="H4488" i="13"/>
  <c r="G4488" i="13"/>
  <c r="F4488" i="13"/>
  <c r="I4487" i="13"/>
  <c r="H4487" i="13"/>
  <c r="G4487" i="13"/>
  <c r="F4487" i="13"/>
  <c r="I4486" i="13"/>
  <c r="H4486" i="13"/>
  <c r="G4486" i="13"/>
  <c r="F4486" i="13"/>
  <c r="I4485" i="13"/>
  <c r="H4485" i="13"/>
  <c r="G4485" i="13"/>
  <c r="F4485" i="13"/>
  <c r="I4484" i="13"/>
  <c r="H4484" i="13"/>
  <c r="G4484" i="13"/>
  <c r="F4484" i="13"/>
  <c r="I4483" i="13"/>
  <c r="H4483" i="13"/>
  <c r="G4483" i="13"/>
  <c r="F4483" i="13"/>
  <c r="I4482" i="13"/>
  <c r="H4482" i="13"/>
  <c r="G4482" i="13"/>
  <c r="F4482" i="13"/>
  <c r="I4481" i="13"/>
  <c r="H4481" i="13"/>
  <c r="G4481" i="13"/>
  <c r="F4481" i="13"/>
  <c r="I4480" i="13"/>
  <c r="H4480" i="13"/>
  <c r="G4480" i="13"/>
  <c r="F4480" i="13"/>
  <c r="I4479" i="13"/>
  <c r="H4479" i="13"/>
  <c r="G4479" i="13"/>
  <c r="F4479" i="13"/>
  <c r="I4478" i="13"/>
  <c r="H4478" i="13"/>
  <c r="G4478" i="13"/>
  <c r="F4478" i="13"/>
  <c r="I4477" i="13"/>
  <c r="H4477" i="13"/>
  <c r="G4477" i="13"/>
  <c r="F4477" i="13"/>
  <c r="I4476" i="13"/>
  <c r="H4476" i="13"/>
  <c r="G4476" i="13"/>
  <c r="F4476" i="13"/>
  <c r="I4475" i="13"/>
  <c r="H4475" i="13"/>
  <c r="G4475" i="13"/>
  <c r="F4475" i="13"/>
  <c r="I4474" i="13"/>
  <c r="H4474" i="13"/>
  <c r="G4474" i="13"/>
  <c r="F4474" i="13"/>
  <c r="I4473" i="13"/>
  <c r="H4473" i="13"/>
  <c r="G4473" i="13"/>
  <c r="F4473" i="13"/>
  <c r="I4472" i="13"/>
  <c r="H4472" i="13"/>
  <c r="G4472" i="13"/>
  <c r="F4472" i="13"/>
  <c r="I4471" i="13"/>
  <c r="H4471" i="13"/>
  <c r="G4471" i="13"/>
  <c r="F4471" i="13"/>
  <c r="I4470" i="13"/>
  <c r="H4470" i="13"/>
  <c r="G4470" i="13"/>
  <c r="F4470" i="13"/>
  <c r="I4469" i="13"/>
  <c r="H4469" i="13"/>
  <c r="G4469" i="13"/>
  <c r="F4469" i="13"/>
  <c r="I4468" i="13"/>
  <c r="H4468" i="13"/>
  <c r="G4468" i="13"/>
  <c r="F4468" i="13"/>
  <c r="I4467" i="13"/>
  <c r="H4467" i="13"/>
  <c r="G4467" i="13"/>
  <c r="F4467" i="13"/>
  <c r="I4466" i="13"/>
  <c r="H4466" i="13"/>
  <c r="G4466" i="13"/>
  <c r="F4466" i="13"/>
  <c r="I4465" i="13"/>
  <c r="H4465" i="13"/>
  <c r="G4465" i="13"/>
  <c r="F4465" i="13"/>
  <c r="I4464" i="13"/>
  <c r="H4464" i="13"/>
  <c r="G4464" i="13"/>
  <c r="F4464" i="13"/>
  <c r="I4463" i="13"/>
  <c r="H4463" i="13"/>
  <c r="G4463" i="13"/>
  <c r="F4463" i="13"/>
  <c r="I4462" i="13"/>
  <c r="H4462" i="13"/>
  <c r="G4462" i="13"/>
  <c r="F4462" i="13"/>
  <c r="I4461" i="13"/>
  <c r="H4461" i="13"/>
  <c r="G4461" i="13"/>
  <c r="F4461" i="13"/>
  <c r="I4460" i="13"/>
  <c r="H4460" i="13"/>
  <c r="G4460" i="13"/>
  <c r="F4460" i="13"/>
  <c r="I4459" i="13"/>
  <c r="H4459" i="13"/>
  <c r="G4459" i="13"/>
  <c r="F4459" i="13"/>
  <c r="I4458" i="13"/>
  <c r="H4458" i="13"/>
  <c r="G4458" i="13"/>
  <c r="F4458" i="13"/>
  <c r="I4457" i="13"/>
  <c r="H4457" i="13"/>
  <c r="G4457" i="13"/>
  <c r="F4457" i="13"/>
  <c r="I4456" i="13"/>
  <c r="H4456" i="13"/>
  <c r="G4456" i="13"/>
  <c r="F4456" i="13"/>
  <c r="I4455" i="13"/>
  <c r="H4455" i="13"/>
  <c r="G4455" i="13"/>
  <c r="F4455" i="13"/>
  <c r="I4454" i="13"/>
  <c r="H4454" i="13"/>
  <c r="G4454" i="13"/>
  <c r="F4454" i="13"/>
  <c r="I4453" i="13"/>
  <c r="H4453" i="13"/>
  <c r="G4453" i="13"/>
  <c r="F4453" i="13"/>
  <c r="I4452" i="13"/>
  <c r="H4452" i="13"/>
  <c r="G4452" i="13"/>
  <c r="F4452" i="13"/>
  <c r="I4451" i="13"/>
  <c r="H4451" i="13"/>
  <c r="G4451" i="13"/>
  <c r="F4451" i="13"/>
  <c r="I4450" i="13"/>
  <c r="H4450" i="13"/>
  <c r="G4450" i="13"/>
  <c r="F4450" i="13"/>
  <c r="I4449" i="13"/>
  <c r="H4449" i="13"/>
  <c r="G4449" i="13"/>
  <c r="F4449" i="13"/>
  <c r="I4448" i="13"/>
  <c r="H4448" i="13"/>
  <c r="G4448" i="13"/>
  <c r="F4448" i="13"/>
  <c r="I4447" i="13"/>
  <c r="H4447" i="13"/>
  <c r="G4447" i="13"/>
  <c r="F4447" i="13"/>
  <c r="I4446" i="13"/>
  <c r="H4446" i="13"/>
  <c r="G4446" i="13"/>
  <c r="F4446" i="13"/>
  <c r="I4445" i="13"/>
  <c r="H4445" i="13"/>
  <c r="G4445" i="13"/>
  <c r="F4445" i="13"/>
  <c r="I4444" i="13"/>
  <c r="H4444" i="13"/>
  <c r="G4444" i="13"/>
  <c r="F4444" i="13"/>
  <c r="I4443" i="13"/>
  <c r="H4443" i="13"/>
  <c r="G4443" i="13"/>
  <c r="F4443" i="13"/>
  <c r="I4442" i="13"/>
  <c r="H4442" i="13"/>
  <c r="G4442" i="13"/>
  <c r="F4442" i="13"/>
  <c r="I4441" i="13"/>
  <c r="H4441" i="13"/>
  <c r="G4441" i="13"/>
  <c r="F4441" i="13"/>
  <c r="I4440" i="13"/>
  <c r="H4440" i="13"/>
  <c r="G4440" i="13"/>
  <c r="F4440" i="13"/>
  <c r="I4439" i="13"/>
  <c r="H4439" i="13"/>
  <c r="G4439" i="13"/>
  <c r="F4439" i="13"/>
  <c r="I4438" i="13"/>
  <c r="H4438" i="13"/>
  <c r="G4438" i="13"/>
  <c r="F4438" i="13"/>
  <c r="I4437" i="13"/>
  <c r="H4437" i="13"/>
  <c r="G4437" i="13"/>
  <c r="F4437" i="13"/>
  <c r="I4436" i="13"/>
  <c r="H4436" i="13"/>
  <c r="G4436" i="13"/>
  <c r="F4436" i="13"/>
  <c r="I4435" i="13"/>
  <c r="H4435" i="13"/>
  <c r="G4435" i="13"/>
  <c r="F4435" i="13"/>
  <c r="I4434" i="13"/>
  <c r="H4434" i="13"/>
  <c r="G4434" i="13"/>
  <c r="F4434" i="13"/>
  <c r="I4433" i="13"/>
  <c r="H4433" i="13"/>
  <c r="G4433" i="13"/>
  <c r="F4433" i="13"/>
  <c r="I4432" i="13"/>
  <c r="H4432" i="13"/>
  <c r="G4432" i="13"/>
  <c r="F4432" i="13"/>
  <c r="I4431" i="13"/>
  <c r="H4431" i="13"/>
  <c r="G4431" i="13"/>
  <c r="F4431" i="13"/>
  <c r="I4430" i="13"/>
  <c r="H4430" i="13"/>
  <c r="G4430" i="13"/>
  <c r="F4430" i="13"/>
  <c r="I4429" i="13"/>
  <c r="H4429" i="13"/>
  <c r="G4429" i="13"/>
  <c r="F4429" i="13"/>
  <c r="I4428" i="13"/>
  <c r="H4428" i="13"/>
  <c r="G4428" i="13"/>
  <c r="F4428" i="13"/>
  <c r="I4427" i="13"/>
  <c r="H4427" i="13"/>
  <c r="G4427" i="13"/>
  <c r="F4427" i="13"/>
  <c r="I4426" i="13"/>
  <c r="H4426" i="13"/>
  <c r="G4426" i="13"/>
  <c r="F4426" i="13"/>
  <c r="I4425" i="13"/>
  <c r="H4425" i="13"/>
  <c r="G4425" i="13"/>
  <c r="F4425" i="13"/>
  <c r="I4424" i="13"/>
  <c r="H4424" i="13"/>
  <c r="G4424" i="13"/>
  <c r="F4424" i="13"/>
  <c r="I4423" i="13"/>
  <c r="H4423" i="13"/>
  <c r="G4423" i="13"/>
  <c r="F4423" i="13"/>
  <c r="I4422" i="13"/>
  <c r="H4422" i="13"/>
  <c r="G4422" i="13"/>
  <c r="F4422" i="13"/>
  <c r="I4421" i="13"/>
  <c r="H4421" i="13"/>
  <c r="G4421" i="13"/>
  <c r="F4421" i="13"/>
  <c r="I4420" i="13"/>
  <c r="H4420" i="13"/>
  <c r="G4420" i="13"/>
  <c r="F4420" i="13"/>
  <c r="I4419" i="13"/>
  <c r="H4419" i="13"/>
  <c r="G4419" i="13"/>
  <c r="F4419" i="13"/>
  <c r="I4418" i="13"/>
  <c r="H4418" i="13"/>
  <c r="G4418" i="13"/>
  <c r="F4418" i="13"/>
  <c r="I4417" i="13"/>
  <c r="H4417" i="13"/>
  <c r="G4417" i="13"/>
  <c r="F4417" i="13"/>
  <c r="I4416" i="13"/>
  <c r="H4416" i="13"/>
  <c r="G4416" i="13"/>
  <c r="F4416" i="13"/>
  <c r="I4415" i="13"/>
  <c r="H4415" i="13"/>
  <c r="G4415" i="13"/>
  <c r="F4415" i="13"/>
  <c r="I4414" i="13"/>
  <c r="H4414" i="13"/>
  <c r="G4414" i="13"/>
  <c r="F4414" i="13"/>
  <c r="I4413" i="13"/>
  <c r="H4413" i="13"/>
  <c r="G4413" i="13"/>
  <c r="F4413" i="13"/>
  <c r="I4412" i="13"/>
  <c r="H4412" i="13"/>
  <c r="G4412" i="13"/>
  <c r="F4412" i="13"/>
  <c r="I4411" i="13"/>
  <c r="H4411" i="13"/>
  <c r="G4411" i="13"/>
  <c r="F4411" i="13"/>
  <c r="I4410" i="13"/>
  <c r="H4410" i="13"/>
  <c r="G4410" i="13"/>
  <c r="F4410" i="13"/>
  <c r="I4409" i="13"/>
  <c r="H4409" i="13"/>
  <c r="G4409" i="13"/>
  <c r="F4409" i="13"/>
  <c r="I4408" i="13"/>
  <c r="H4408" i="13"/>
  <c r="G4408" i="13"/>
  <c r="F4408" i="13"/>
  <c r="I4407" i="13"/>
  <c r="H4407" i="13"/>
  <c r="G4407" i="13"/>
  <c r="F4407" i="13"/>
  <c r="I4406" i="13"/>
  <c r="H4406" i="13"/>
  <c r="G4406" i="13"/>
  <c r="F4406" i="13"/>
  <c r="I4405" i="13"/>
  <c r="H4405" i="13"/>
  <c r="G4405" i="13"/>
  <c r="F4405" i="13"/>
  <c r="I4404" i="13"/>
  <c r="H4404" i="13"/>
  <c r="G4404" i="13"/>
  <c r="F4404" i="13"/>
  <c r="I4403" i="13"/>
  <c r="H4403" i="13"/>
  <c r="G4403" i="13"/>
  <c r="F4403" i="13"/>
  <c r="I4402" i="13"/>
  <c r="H4402" i="13"/>
  <c r="G4402" i="13"/>
  <c r="F4402" i="13"/>
  <c r="I4401" i="13"/>
  <c r="H4401" i="13"/>
  <c r="G4401" i="13"/>
  <c r="F4401" i="13"/>
  <c r="I4400" i="13"/>
  <c r="H4400" i="13"/>
  <c r="G4400" i="13"/>
  <c r="F4400" i="13"/>
  <c r="I4399" i="13"/>
  <c r="H4399" i="13"/>
  <c r="G4399" i="13"/>
  <c r="F4399" i="13"/>
  <c r="I4398" i="13"/>
  <c r="H4398" i="13"/>
  <c r="G4398" i="13"/>
  <c r="F4398" i="13"/>
  <c r="I4397" i="13"/>
  <c r="H4397" i="13"/>
  <c r="G4397" i="13"/>
  <c r="F4397" i="13"/>
  <c r="I4396" i="13"/>
  <c r="H4396" i="13"/>
  <c r="G4396" i="13"/>
  <c r="F4396" i="13"/>
  <c r="I4395" i="13"/>
  <c r="H4395" i="13"/>
  <c r="G4395" i="13"/>
  <c r="F4395" i="13"/>
  <c r="I4394" i="13"/>
  <c r="H4394" i="13"/>
  <c r="G4394" i="13"/>
  <c r="F4394" i="13"/>
  <c r="I4393" i="13"/>
  <c r="H4393" i="13"/>
  <c r="G4393" i="13"/>
  <c r="F4393" i="13"/>
  <c r="I4392" i="13"/>
  <c r="H4392" i="13"/>
  <c r="G4392" i="13"/>
  <c r="F4392" i="13"/>
  <c r="I4391" i="13"/>
  <c r="H4391" i="13"/>
  <c r="G4391" i="13"/>
  <c r="F4391" i="13"/>
  <c r="I4390" i="13"/>
  <c r="H4390" i="13"/>
  <c r="G4390" i="13"/>
  <c r="F4390" i="13"/>
  <c r="I4389" i="13"/>
  <c r="H4389" i="13"/>
  <c r="G4389" i="13"/>
  <c r="F4389" i="13"/>
  <c r="I4388" i="13"/>
  <c r="H4388" i="13"/>
  <c r="G4388" i="13"/>
  <c r="F4388" i="13"/>
  <c r="I4387" i="13"/>
  <c r="H4387" i="13"/>
  <c r="G4387" i="13"/>
  <c r="F4387" i="13"/>
  <c r="I4386" i="13"/>
  <c r="H4386" i="13"/>
  <c r="G4386" i="13"/>
  <c r="F4386" i="13"/>
  <c r="I4385" i="13"/>
  <c r="H4385" i="13"/>
  <c r="G4385" i="13"/>
  <c r="F4385" i="13"/>
  <c r="I4384" i="13"/>
  <c r="H4384" i="13"/>
  <c r="G4384" i="13"/>
  <c r="F4384" i="13"/>
  <c r="I4383" i="13"/>
  <c r="H4383" i="13"/>
  <c r="G4383" i="13"/>
  <c r="F4383" i="13"/>
  <c r="I4382" i="13"/>
  <c r="H4382" i="13"/>
  <c r="G4382" i="13"/>
  <c r="F4382" i="13"/>
  <c r="I4381" i="13"/>
  <c r="H4381" i="13"/>
  <c r="G4381" i="13"/>
  <c r="F4381" i="13"/>
  <c r="I4380" i="13"/>
  <c r="H4380" i="13"/>
  <c r="G4380" i="13"/>
  <c r="F4380" i="13"/>
  <c r="I4379" i="13"/>
  <c r="H4379" i="13"/>
  <c r="G4379" i="13"/>
  <c r="F4379" i="13"/>
  <c r="I4378" i="13"/>
  <c r="H4378" i="13"/>
  <c r="G4378" i="13"/>
  <c r="F4378" i="13"/>
  <c r="I4377" i="13"/>
  <c r="H4377" i="13"/>
  <c r="G4377" i="13"/>
  <c r="F4377" i="13"/>
  <c r="I4376" i="13"/>
  <c r="H4376" i="13"/>
  <c r="G4376" i="13"/>
  <c r="F4376" i="13"/>
  <c r="I4375" i="13"/>
  <c r="H4375" i="13"/>
  <c r="G4375" i="13"/>
  <c r="F4375" i="13"/>
  <c r="I4374" i="13"/>
  <c r="H4374" i="13"/>
  <c r="G4374" i="13"/>
  <c r="F4374" i="13"/>
  <c r="I4373" i="13"/>
  <c r="H4373" i="13"/>
  <c r="G4373" i="13"/>
  <c r="F4373" i="13"/>
  <c r="I4372" i="13"/>
  <c r="H4372" i="13"/>
  <c r="G4372" i="13"/>
  <c r="F4372" i="13"/>
  <c r="I4371" i="13"/>
  <c r="H4371" i="13"/>
  <c r="G4371" i="13"/>
  <c r="F4371" i="13"/>
  <c r="I4370" i="13"/>
  <c r="H4370" i="13"/>
  <c r="G4370" i="13"/>
  <c r="F4370" i="13"/>
  <c r="I4369" i="13"/>
  <c r="H4369" i="13"/>
  <c r="G4369" i="13"/>
  <c r="F4369" i="13"/>
  <c r="I4368" i="13"/>
  <c r="H4368" i="13"/>
  <c r="G4368" i="13"/>
  <c r="F4368" i="13"/>
  <c r="I4367" i="13"/>
  <c r="H4367" i="13"/>
  <c r="G4367" i="13"/>
  <c r="F4367" i="13"/>
  <c r="I4366" i="13"/>
  <c r="H4366" i="13"/>
  <c r="G4366" i="13"/>
  <c r="F4366" i="13"/>
  <c r="I4365" i="13"/>
  <c r="H4365" i="13"/>
  <c r="G4365" i="13"/>
  <c r="F4365" i="13"/>
  <c r="I4364" i="13"/>
  <c r="H4364" i="13"/>
  <c r="G4364" i="13"/>
  <c r="F4364" i="13"/>
  <c r="I4363" i="13"/>
  <c r="H4363" i="13"/>
  <c r="G4363" i="13"/>
  <c r="F4363" i="13"/>
  <c r="I4362" i="13"/>
  <c r="H4362" i="13"/>
  <c r="G4362" i="13"/>
  <c r="F4362" i="13"/>
  <c r="I4361" i="13"/>
  <c r="H4361" i="13"/>
  <c r="G4361" i="13"/>
  <c r="F4361" i="13"/>
  <c r="I4360" i="13"/>
  <c r="H4360" i="13"/>
  <c r="G4360" i="13"/>
  <c r="F4360" i="13"/>
  <c r="I4359" i="13"/>
  <c r="H4359" i="13"/>
  <c r="G4359" i="13"/>
  <c r="F4359" i="13"/>
  <c r="I4358" i="13"/>
  <c r="H4358" i="13"/>
  <c r="G4358" i="13"/>
  <c r="F4358" i="13"/>
  <c r="I4357" i="13"/>
  <c r="H4357" i="13"/>
  <c r="G4357" i="13"/>
  <c r="F4357" i="13"/>
  <c r="I4356" i="13"/>
  <c r="H4356" i="13"/>
  <c r="G4356" i="13"/>
  <c r="F4356" i="13"/>
  <c r="I4355" i="13"/>
  <c r="H4355" i="13"/>
  <c r="G4355" i="13"/>
  <c r="F4355" i="13"/>
  <c r="I4354" i="13"/>
  <c r="H4354" i="13"/>
  <c r="G4354" i="13"/>
  <c r="F4354" i="13"/>
  <c r="I4353" i="13"/>
  <c r="H4353" i="13"/>
  <c r="G4353" i="13"/>
  <c r="F4353" i="13"/>
  <c r="I4352" i="13"/>
  <c r="H4352" i="13"/>
  <c r="G4352" i="13"/>
  <c r="F4352" i="13"/>
  <c r="I4351" i="13"/>
  <c r="H4351" i="13"/>
  <c r="G4351" i="13"/>
  <c r="F4351" i="13"/>
  <c r="I4350" i="13"/>
  <c r="H4350" i="13"/>
  <c r="G4350" i="13"/>
  <c r="F4350" i="13"/>
  <c r="I4349" i="13"/>
  <c r="H4349" i="13"/>
  <c r="G4349" i="13"/>
  <c r="F4349" i="13"/>
  <c r="I4348" i="13"/>
  <c r="H4348" i="13"/>
  <c r="G4348" i="13"/>
  <c r="F4348" i="13"/>
  <c r="I4347" i="13"/>
  <c r="H4347" i="13"/>
  <c r="G4347" i="13"/>
  <c r="F4347" i="13"/>
  <c r="I4346" i="13"/>
  <c r="H4346" i="13"/>
  <c r="G4346" i="13"/>
  <c r="F4346" i="13"/>
  <c r="I4345" i="13"/>
  <c r="H4345" i="13"/>
  <c r="G4345" i="13"/>
  <c r="F4345" i="13"/>
  <c r="I4344" i="13"/>
  <c r="H4344" i="13"/>
  <c r="G4344" i="13"/>
  <c r="F4344" i="13"/>
  <c r="I4343" i="13"/>
  <c r="H4343" i="13"/>
  <c r="G4343" i="13"/>
  <c r="F4343" i="13"/>
  <c r="I4342" i="13"/>
  <c r="H4342" i="13"/>
  <c r="G4342" i="13"/>
  <c r="F4342" i="13"/>
  <c r="I4341" i="13"/>
  <c r="H4341" i="13"/>
  <c r="G4341" i="13"/>
  <c r="F4341" i="13"/>
  <c r="I4340" i="13"/>
  <c r="H4340" i="13"/>
  <c r="G4340" i="13"/>
  <c r="F4340" i="13"/>
  <c r="I4339" i="13"/>
  <c r="H4339" i="13"/>
  <c r="G4339" i="13"/>
  <c r="F4339" i="13"/>
  <c r="I4338" i="13"/>
  <c r="H4338" i="13"/>
  <c r="G4338" i="13"/>
  <c r="F4338" i="13"/>
  <c r="I4337" i="13"/>
  <c r="H4337" i="13"/>
  <c r="G4337" i="13"/>
  <c r="F4337" i="13"/>
  <c r="I4336" i="13"/>
  <c r="H4336" i="13"/>
  <c r="G4336" i="13"/>
  <c r="F4336" i="13"/>
  <c r="I4335" i="13"/>
  <c r="H4335" i="13"/>
  <c r="G4335" i="13"/>
  <c r="F4335" i="13"/>
  <c r="I4334" i="13"/>
  <c r="H4334" i="13"/>
  <c r="G4334" i="13"/>
  <c r="F4334" i="13"/>
  <c r="I4333" i="13"/>
  <c r="H4333" i="13"/>
  <c r="G4333" i="13"/>
  <c r="F4333" i="13"/>
  <c r="I4332" i="13"/>
  <c r="H4332" i="13"/>
  <c r="G4332" i="13"/>
  <c r="F4332" i="13"/>
  <c r="I4331" i="13"/>
  <c r="H4331" i="13"/>
  <c r="G4331" i="13"/>
  <c r="F4331" i="13"/>
  <c r="I4330" i="13"/>
  <c r="H4330" i="13"/>
  <c r="G4330" i="13"/>
  <c r="F4330" i="13"/>
  <c r="I4329" i="13"/>
  <c r="H4329" i="13"/>
  <c r="G4329" i="13"/>
  <c r="F4329" i="13"/>
  <c r="I4328" i="13"/>
  <c r="H4328" i="13"/>
  <c r="G4328" i="13"/>
  <c r="F4328" i="13"/>
  <c r="I4327" i="13"/>
  <c r="H4327" i="13"/>
  <c r="G4327" i="13"/>
  <c r="F4327" i="13"/>
  <c r="I4326" i="13"/>
  <c r="H4326" i="13"/>
  <c r="G4326" i="13"/>
  <c r="F4326" i="13"/>
  <c r="I4325" i="13"/>
  <c r="H4325" i="13"/>
  <c r="G4325" i="13"/>
  <c r="F4325" i="13"/>
  <c r="I4324" i="13"/>
  <c r="H4324" i="13"/>
  <c r="G4324" i="13"/>
  <c r="F4324" i="13"/>
  <c r="I4323" i="13"/>
  <c r="H4323" i="13"/>
  <c r="G4323" i="13"/>
  <c r="F4323" i="13"/>
  <c r="I4322" i="13"/>
  <c r="H4322" i="13"/>
  <c r="G4322" i="13"/>
  <c r="F4322" i="13"/>
  <c r="I4321" i="13"/>
  <c r="H4321" i="13"/>
  <c r="G4321" i="13"/>
  <c r="F4321" i="13"/>
  <c r="I4320" i="13"/>
  <c r="H4320" i="13"/>
  <c r="G4320" i="13"/>
  <c r="F4320" i="13"/>
  <c r="I4319" i="13"/>
  <c r="H4319" i="13"/>
  <c r="G4319" i="13"/>
  <c r="F4319" i="13"/>
  <c r="I4318" i="13"/>
  <c r="H4318" i="13"/>
  <c r="G4318" i="13"/>
  <c r="F4318" i="13"/>
  <c r="I4317" i="13"/>
  <c r="H4317" i="13"/>
  <c r="G4317" i="13"/>
  <c r="F4317" i="13"/>
  <c r="I4316" i="13"/>
  <c r="H4316" i="13"/>
  <c r="G4316" i="13"/>
  <c r="F4316" i="13"/>
  <c r="I4315" i="13"/>
  <c r="H4315" i="13"/>
  <c r="G4315" i="13"/>
  <c r="F4315" i="13"/>
  <c r="I4314" i="13"/>
  <c r="H4314" i="13"/>
  <c r="G4314" i="13"/>
  <c r="F4314" i="13"/>
  <c r="I4313" i="13"/>
  <c r="H4313" i="13"/>
  <c r="G4313" i="13"/>
  <c r="F4313" i="13"/>
  <c r="I4312" i="13"/>
  <c r="H4312" i="13"/>
  <c r="G4312" i="13"/>
  <c r="F4312" i="13"/>
  <c r="I4311" i="13"/>
  <c r="H4311" i="13"/>
  <c r="G4311" i="13"/>
  <c r="F4311" i="13"/>
  <c r="I4310" i="13"/>
  <c r="H4310" i="13"/>
  <c r="G4310" i="13"/>
  <c r="F4310" i="13"/>
  <c r="I4309" i="13"/>
  <c r="H4309" i="13"/>
  <c r="G4309" i="13"/>
  <c r="F4309" i="13"/>
  <c r="I4308" i="13"/>
  <c r="H4308" i="13"/>
  <c r="G4308" i="13"/>
  <c r="F4308" i="13"/>
  <c r="I4307" i="13"/>
  <c r="H4307" i="13"/>
  <c r="G4307" i="13"/>
  <c r="F4307" i="13"/>
  <c r="I4306" i="13"/>
  <c r="H4306" i="13"/>
  <c r="G4306" i="13"/>
  <c r="F4306" i="13"/>
  <c r="I4305" i="13"/>
  <c r="H4305" i="13"/>
  <c r="G4305" i="13"/>
  <c r="F4305" i="13"/>
  <c r="I4304" i="13"/>
  <c r="H4304" i="13"/>
  <c r="G4304" i="13"/>
  <c r="F4304" i="13"/>
  <c r="I4303" i="13"/>
  <c r="H4303" i="13"/>
  <c r="G4303" i="13"/>
  <c r="F4303" i="13"/>
  <c r="I4302" i="13"/>
  <c r="H4302" i="13"/>
  <c r="G4302" i="13"/>
  <c r="F4302" i="13"/>
  <c r="I4301" i="13"/>
  <c r="H4301" i="13"/>
  <c r="G4301" i="13"/>
  <c r="F4301" i="13"/>
  <c r="I4300" i="13"/>
  <c r="H4300" i="13"/>
  <c r="G4300" i="13"/>
  <c r="F4300" i="13"/>
  <c r="I4299" i="13"/>
  <c r="H4299" i="13"/>
  <c r="G4299" i="13"/>
  <c r="F4299" i="13"/>
  <c r="I4298" i="13"/>
  <c r="H4298" i="13"/>
  <c r="G4298" i="13"/>
  <c r="F4298" i="13"/>
  <c r="I4297" i="13"/>
  <c r="H4297" i="13"/>
  <c r="G4297" i="13"/>
  <c r="F4297" i="13"/>
  <c r="I4296" i="13"/>
  <c r="H4296" i="13"/>
  <c r="G4296" i="13"/>
  <c r="F4296" i="13"/>
  <c r="I4295" i="13"/>
  <c r="H4295" i="13"/>
  <c r="G4295" i="13"/>
  <c r="F4295" i="13"/>
  <c r="I4294" i="13"/>
  <c r="H4294" i="13"/>
  <c r="G4294" i="13"/>
  <c r="F4294" i="13"/>
  <c r="I4293" i="13"/>
  <c r="H4293" i="13"/>
  <c r="G4293" i="13"/>
  <c r="F4293" i="13"/>
  <c r="I4292" i="13"/>
  <c r="H4292" i="13"/>
  <c r="G4292" i="13"/>
  <c r="F4292" i="13"/>
  <c r="I4291" i="13"/>
  <c r="H4291" i="13"/>
  <c r="G4291" i="13"/>
  <c r="F4291" i="13"/>
  <c r="I4290" i="13"/>
  <c r="H4290" i="13"/>
  <c r="G4290" i="13"/>
  <c r="F4290" i="13"/>
  <c r="I4289" i="13"/>
  <c r="H4289" i="13"/>
  <c r="G4289" i="13"/>
  <c r="F4289" i="13"/>
  <c r="I4288" i="13"/>
  <c r="H4288" i="13"/>
  <c r="G4288" i="13"/>
  <c r="F4288" i="13"/>
  <c r="I4287" i="13"/>
  <c r="H4287" i="13"/>
  <c r="G4287" i="13"/>
  <c r="F4287" i="13"/>
  <c r="I4286" i="13"/>
  <c r="H4286" i="13"/>
  <c r="G4286" i="13"/>
  <c r="F4286" i="13"/>
  <c r="I4285" i="13"/>
  <c r="H4285" i="13"/>
  <c r="G4285" i="13"/>
  <c r="F4285" i="13"/>
  <c r="I4284" i="13"/>
  <c r="H4284" i="13"/>
  <c r="G4284" i="13"/>
  <c r="F4284" i="13"/>
  <c r="I4283" i="13"/>
  <c r="H4283" i="13"/>
  <c r="G4283" i="13"/>
  <c r="F4283" i="13"/>
  <c r="I4282" i="13"/>
  <c r="H4282" i="13"/>
  <c r="G4282" i="13"/>
  <c r="F4282" i="13"/>
  <c r="I4281" i="13"/>
  <c r="H4281" i="13"/>
  <c r="G4281" i="13"/>
  <c r="F4281" i="13"/>
  <c r="I4280" i="13"/>
  <c r="H4280" i="13"/>
  <c r="G4280" i="13"/>
  <c r="F4280" i="13"/>
  <c r="I4279" i="13"/>
  <c r="H4279" i="13"/>
  <c r="G4279" i="13"/>
  <c r="F4279" i="13"/>
  <c r="I4278" i="13"/>
  <c r="H4278" i="13"/>
  <c r="G4278" i="13"/>
  <c r="F4278" i="13"/>
  <c r="I4277" i="13"/>
  <c r="H4277" i="13"/>
  <c r="G4277" i="13"/>
  <c r="F4277" i="13"/>
  <c r="I4276" i="13"/>
  <c r="H4276" i="13"/>
  <c r="G4276" i="13"/>
  <c r="F4276" i="13"/>
  <c r="I4275" i="13"/>
  <c r="H4275" i="13"/>
  <c r="G4275" i="13"/>
  <c r="F4275" i="13"/>
  <c r="I4274" i="13"/>
  <c r="H4274" i="13"/>
  <c r="G4274" i="13"/>
  <c r="F4274" i="13"/>
  <c r="I4273" i="13"/>
  <c r="H4273" i="13"/>
  <c r="G4273" i="13"/>
  <c r="F4273" i="13"/>
  <c r="I4272" i="13"/>
  <c r="H4272" i="13"/>
  <c r="G4272" i="13"/>
  <c r="F4272" i="13"/>
  <c r="I4271" i="13"/>
  <c r="H4271" i="13"/>
  <c r="G4271" i="13"/>
  <c r="F4271" i="13"/>
  <c r="I4270" i="13"/>
  <c r="H4270" i="13"/>
  <c r="G4270" i="13"/>
  <c r="F4270" i="13"/>
  <c r="I4269" i="13"/>
  <c r="H4269" i="13"/>
  <c r="G4269" i="13"/>
  <c r="F4269" i="13"/>
  <c r="I4268" i="13"/>
  <c r="H4268" i="13"/>
  <c r="G4268" i="13"/>
  <c r="F4268" i="13"/>
  <c r="I4267" i="13"/>
  <c r="H4267" i="13"/>
  <c r="G4267" i="13"/>
  <c r="F4267" i="13"/>
  <c r="I4266" i="13"/>
  <c r="H4266" i="13"/>
  <c r="G4266" i="13"/>
  <c r="F4266" i="13"/>
  <c r="I4265" i="13"/>
  <c r="H4265" i="13"/>
  <c r="G4265" i="13"/>
  <c r="F4265" i="13"/>
  <c r="I4264" i="13"/>
  <c r="H4264" i="13"/>
  <c r="G4264" i="13"/>
  <c r="F4264" i="13"/>
  <c r="I4263" i="13"/>
  <c r="H4263" i="13"/>
  <c r="G4263" i="13"/>
  <c r="F4263" i="13"/>
  <c r="I4262" i="13"/>
  <c r="H4262" i="13"/>
  <c r="G4262" i="13"/>
  <c r="F4262" i="13"/>
  <c r="I4261" i="13"/>
  <c r="H4261" i="13"/>
  <c r="G4261" i="13"/>
  <c r="F4261" i="13"/>
  <c r="I4260" i="13"/>
  <c r="H4260" i="13"/>
  <c r="G4260" i="13"/>
  <c r="F4260" i="13"/>
  <c r="I4259" i="13"/>
  <c r="H4259" i="13"/>
  <c r="G4259" i="13"/>
  <c r="F4259" i="13"/>
  <c r="I4258" i="13"/>
  <c r="H4258" i="13"/>
  <c r="G4258" i="13"/>
  <c r="F4258" i="13"/>
  <c r="I4257" i="13"/>
  <c r="H4257" i="13"/>
  <c r="G4257" i="13"/>
  <c r="F4257" i="13"/>
  <c r="I4256" i="13"/>
  <c r="H4256" i="13"/>
  <c r="G4256" i="13"/>
  <c r="F4256" i="13"/>
  <c r="I4255" i="13"/>
  <c r="H4255" i="13"/>
  <c r="G4255" i="13"/>
  <c r="F4255" i="13"/>
  <c r="I4254" i="13"/>
  <c r="H4254" i="13"/>
  <c r="G4254" i="13"/>
  <c r="F4254" i="13"/>
  <c r="I4253" i="13"/>
  <c r="H4253" i="13"/>
  <c r="G4253" i="13"/>
  <c r="F4253" i="13"/>
  <c r="I4252" i="13"/>
  <c r="H4252" i="13"/>
  <c r="G4252" i="13"/>
  <c r="F4252" i="13"/>
  <c r="I4251" i="13"/>
  <c r="H4251" i="13"/>
  <c r="G4251" i="13"/>
  <c r="F4251" i="13"/>
  <c r="I4250" i="13"/>
  <c r="H4250" i="13"/>
  <c r="G4250" i="13"/>
  <c r="F4250" i="13"/>
  <c r="I4249" i="13"/>
  <c r="H4249" i="13"/>
  <c r="G4249" i="13"/>
  <c r="F4249" i="13"/>
  <c r="I4248" i="13"/>
  <c r="H4248" i="13"/>
  <c r="G4248" i="13"/>
  <c r="F4248" i="13"/>
  <c r="I4247" i="13"/>
  <c r="H4247" i="13"/>
  <c r="G4247" i="13"/>
  <c r="F4247" i="13"/>
  <c r="I4246" i="13"/>
  <c r="H4246" i="13"/>
  <c r="G4246" i="13"/>
  <c r="F4246" i="13"/>
  <c r="I4245" i="13"/>
  <c r="H4245" i="13"/>
  <c r="G4245" i="13"/>
  <c r="F4245" i="13"/>
  <c r="I4244" i="13"/>
  <c r="H4244" i="13"/>
  <c r="G4244" i="13"/>
  <c r="F4244" i="13"/>
  <c r="I4243" i="13"/>
  <c r="H4243" i="13"/>
  <c r="G4243" i="13"/>
  <c r="F4243" i="13"/>
  <c r="I4242" i="13"/>
  <c r="H4242" i="13"/>
  <c r="G4242" i="13"/>
  <c r="F4242" i="13"/>
  <c r="I4241" i="13"/>
  <c r="H4241" i="13"/>
  <c r="G4241" i="13"/>
  <c r="F4241" i="13"/>
  <c r="I4240" i="13"/>
  <c r="H4240" i="13"/>
  <c r="G4240" i="13"/>
  <c r="F4240" i="13"/>
  <c r="I4239" i="13"/>
  <c r="H4239" i="13"/>
  <c r="G4239" i="13"/>
  <c r="F4239" i="13"/>
  <c r="I4238" i="13"/>
  <c r="H4238" i="13"/>
  <c r="G4238" i="13"/>
  <c r="F4238" i="13"/>
  <c r="I4237" i="13"/>
  <c r="H4237" i="13"/>
  <c r="G4237" i="13"/>
  <c r="F4237" i="13"/>
  <c r="I4236" i="13"/>
  <c r="H4236" i="13"/>
  <c r="G4236" i="13"/>
  <c r="F4236" i="13"/>
  <c r="I4235" i="13"/>
  <c r="H4235" i="13"/>
  <c r="G4235" i="13"/>
  <c r="F4235" i="13"/>
  <c r="I4234" i="13"/>
  <c r="H4234" i="13"/>
  <c r="G4234" i="13"/>
  <c r="F4234" i="13"/>
  <c r="I4233" i="13"/>
  <c r="H4233" i="13"/>
  <c r="G4233" i="13"/>
  <c r="F4233" i="13"/>
  <c r="I4232" i="13"/>
  <c r="H4232" i="13"/>
  <c r="G4232" i="13"/>
  <c r="F4232" i="13"/>
  <c r="I4231" i="13"/>
  <c r="H4231" i="13"/>
  <c r="G4231" i="13"/>
  <c r="F4231" i="13"/>
  <c r="I4230" i="13"/>
  <c r="H4230" i="13"/>
  <c r="G4230" i="13"/>
  <c r="F4230" i="13"/>
  <c r="I4229" i="13"/>
  <c r="H4229" i="13"/>
  <c r="G4229" i="13"/>
  <c r="F4229" i="13"/>
  <c r="I4228" i="13"/>
  <c r="H4228" i="13"/>
  <c r="G4228" i="13"/>
  <c r="F4228" i="13"/>
  <c r="I4227" i="13"/>
  <c r="H4227" i="13"/>
  <c r="G4227" i="13"/>
  <c r="F4227" i="13"/>
  <c r="I4226" i="13"/>
  <c r="H4226" i="13"/>
  <c r="G4226" i="13"/>
  <c r="F4226" i="13"/>
  <c r="I4225" i="13"/>
  <c r="H4225" i="13"/>
  <c r="G4225" i="13"/>
  <c r="F4225" i="13"/>
  <c r="I4224" i="13"/>
  <c r="H4224" i="13"/>
  <c r="G4224" i="13"/>
  <c r="F4224" i="13"/>
  <c r="I4223" i="13"/>
  <c r="H4223" i="13"/>
  <c r="G4223" i="13"/>
  <c r="F4223" i="13"/>
  <c r="I4222" i="13"/>
  <c r="H4222" i="13"/>
  <c r="G4222" i="13"/>
  <c r="F4222" i="13"/>
  <c r="I4221" i="13"/>
  <c r="H4221" i="13"/>
  <c r="G4221" i="13"/>
  <c r="F4221" i="13"/>
  <c r="I4220" i="13"/>
  <c r="H4220" i="13"/>
  <c r="G4220" i="13"/>
  <c r="F4220" i="13"/>
  <c r="I4219" i="13"/>
  <c r="H4219" i="13"/>
  <c r="G4219" i="13"/>
  <c r="F4219" i="13"/>
  <c r="I4218" i="13"/>
  <c r="H4218" i="13"/>
  <c r="G4218" i="13"/>
  <c r="F4218" i="13"/>
  <c r="I4217" i="13"/>
  <c r="H4217" i="13"/>
  <c r="G4217" i="13"/>
  <c r="F4217" i="13"/>
  <c r="I4216" i="13"/>
  <c r="H4216" i="13"/>
  <c r="G4216" i="13"/>
  <c r="F4216" i="13"/>
  <c r="I4215" i="13"/>
  <c r="H4215" i="13"/>
  <c r="G4215" i="13"/>
  <c r="F4215" i="13"/>
  <c r="I4214" i="13"/>
  <c r="H4214" i="13"/>
  <c r="G4214" i="13"/>
  <c r="F4214" i="13"/>
  <c r="I4213" i="13"/>
  <c r="H4213" i="13"/>
  <c r="G4213" i="13"/>
  <c r="F4213" i="13"/>
  <c r="I4212" i="13"/>
  <c r="H4212" i="13"/>
  <c r="G4212" i="13"/>
  <c r="F4212" i="13"/>
  <c r="I4211" i="13"/>
  <c r="H4211" i="13"/>
  <c r="G4211" i="13"/>
  <c r="F4211" i="13"/>
  <c r="I4210" i="13"/>
  <c r="H4210" i="13"/>
  <c r="G4210" i="13"/>
  <c r="F4210" i="13"/>
  <c r="I4209" i="13"/>
  <c r="H4209" i="13"/>
  <c r="G4209" i="13"/>
  <c r="F4209" i="13"/>
  <c r="I4208" i="13"/>
  <c r="H4208" i="13"/>
  <c r="G4208" i="13"/>
  <c r="F4208" i="13"/>
  <c r="I4207" i="13"/>
  <c r="H4207" i="13"/>
  <c r="G4207" i="13"/>
  <c r="F4207" i="13"/>
  <c r="I4206" i="13"/>
  <c r="H4206" i="13"/>
  <c r="G4206" i="13"/>
  <c r="F4206" i="13"/>
  <c r="I4205" i="13"/>
  <c r="H4205" i="13"/>
  <c r="G4205" i="13"/>
  <c r="F4205" i="13"/>
  <c r="I4204" i="13"/>
  <c r="H4204" i="13"/>
  <c r="G4204" i="13"/>
  <c r="F4204" i="13"/>
  <c r="I4203" i="13"/>
  <c r="H4203" i="13"/>
  <c r="G4203" i="13"/>
  <c r="F4203" i="13"/>
  <c r="I4202" i="13"/>
  <c r="H4202" i="13"/>
  <c r="G4202" i="13"/>
  <c r="F4202" i="13"/>
  <c r="I4201" i="13"/>
  <c r="H4201" i="13"/>
  <c r="G4201" i="13"/>
  <c r="F4201" i="13"/>
  <c r="I4200" i="13"/>
  <c r="H4200" i="13"/>
  <c r="G4200" i="13"/>
  <c r="F4200" i="13"/>
  <c r="I4199" i="13"/>
  <c r="H4199" i="13"/>
  <c r="G4199" i="13"/>
  <c r="F4199" i="13"/>
  <c r="I4198" i="13"/>
  <c r="H4198" i="13"/>
  <c r="G4198" i="13"/>
  <c r="F4198" i="13"/>
  <c r="I4197" i="13"/>
  <c r="H4197" i="13"/>
  <c r="G4197" i="13"/>
  <c r="F4197" i="13"/>
  <c r="I4196" i="13"/>
  <c r="H4196" i="13"/>
  <c r="G4196" i="13"/>
  <c r="F4196" i="13"/>
  <c r="I4195" i="13"/>
  <c r="H4195" i="13"/>
  <c r="G4195" i="13"/>
  <c r="F4195" i="13"/>
  <c r="I4194" i="13"/>
  <c r="H4194" i="13"/>
  <c r="G4194" i="13"/>
  <c r="F4194" i="13"/>
  <c r="I4193" i="13"/>
  <c r="H4193" i="13"/>
  <c r="G4193" i="13"/>
  <c r="F4193" i="13"/>
  <c r="I4192" i="13"/>
  <c r="H4192" i="13"/>
  <c r="G4192" i="13"/>
  <c r="F4192" i="13"/>
  <c r="I4191" i="13"/>
  <c r="H4191" i="13"/>
  <c r="G4191" i="13"/>
  <c r="F4191" i="13"/>
  <c r="I4190" i="13"/>
  <c r="H4190" i="13"/>
  <c r="G4190" i="13"/>
  <c r="F4190" i="13"/>
  <c r="I4189" i="13"/>
  <c r="H4189" i="13"/>
  <c r="G4189" i="13"/>
  <c r="F4189" i="13"/>
  <c r="I4188" i="13"/>
  <c r="H4188" i="13"/>
  <c r="G4188" i="13"/>
  <c r="F4188" i="13"/>
  <c r="I4187" i="13"/>
  <c r="H4187" i="13"/>
  <c r="G4187" i="13"/>
  <c r="F4187" i="13"/>
  <c r="I4186" i="13"/>
  <c r="H4186" i="13"/>
  <c r="G4186" i="13"/>
  <c r="F4186" i="13"/>
  <c r="I4185" i="13"/>
  <c r="H4185" i="13"/>
  <c r="G4185" i="13"/>
  <c r="F4185" i="13"/>
  <c r="I4184" i="13"/>
  <c r="H4184" i="13"/>
  <c r="G4184" i="13"/>
  <c r="F4184" i="13"/>
  <c r="I4183" i="13"/>
  <c r="H4183" i="13"/>
  <c r="G4183" i="13"/>
  <c r="F4183" i="13"/>
  <c r="I4182" i="13"/>
  <c r="H4182" i="13"/>
  <c r="G4182" i="13"/>
  <c r="F4182" i="13"/>
  <c r="I4181" i="13"/>
  <c r="H4181" i="13"/>
  <c r="G4181" i="13"/>
  <c r="F4181" i="13"/>
  <c r="I4180" i="13"/>
  <c r="H4180" i="13"/>
  <c r="G4180" i="13"/>
  <c r="F4180" i="13"/>
  <c r="I4179" i="13"/>
  <c r="H4179" i="13"/>
  <c r="G4179" i="13"/>
  <c r="F4179" i="13"/>
  <c r="I4178" i="13"/>
  <c r="H4178" i="13"/>
  <c r="G4178" i="13"/>
  <c r="F4178" i="13"/>
  <c r="I4177" i="13"/>
  <c r="H4177" i="13"/>
  <c r="G4177" i="13"/>
  <c r="F4177" i="13"/>
  <c r="I4176" i="13"/>
  <c r="H4176" i="13"/>
  <c r="G4176" i="13"/>
  <c r="F4176" i="13"/>
  <c r="I4175" i="13"/>
  <c r="H4175" i="13"/>
  <c r="G4175" i="13"/>
  <c r="F4175" i="13"/>
  <c r="I4174" i="13"/>
  <c r="H4174" i="13"/>
  <c r="G4174" i="13"/>
  <c r="F4174" i="13"/>
  <c r="I4173" i="13"/>
  <c r="H4173" i="13"/>
  <c r="G4173" i="13"/>
  <c r="F4173" i="13"/>
  <c r="I4172" i="13"/>
  <c r="H4172" i="13"/>
  <c r="G4172" i="13"/>
  <c r="F4172" i="13"/>
  <c r="I4171" i="13"/>
  <c r="H4171" i="13"/>
  <c r="G4171" i="13"/>
  <c r="F4171" i="13"/>
  <c r="I4170" i="13"/>
  <c r="H4170" i="13"/>
  <c r="G4170" i="13"/>
  <c r="F4170" i="13"/>
  <c r="I4169" i="13"/>
  <c r="H4169" i="13"/>
  <c r="G4169" i="13"/>
  <c r="F4169" i="13"/>
  <c r="I4168" i="13"/>
  <c r="H4168" i="13"/>
  <c r="G4168" i="13"/>
  <c r="F4168" i="13"/>
  <c r="I4167" i="13"/>
  <c r="H4167" i="13"/>
  <c r="G4167" i="13"/>
  <c r="F4167" i="13"/>
  <c r="I4166" i="13"/>
  <c r="H4166" i="13"/>
  <c r="G4166" i="13"/>
  <c r="F4166" i="13"/>
  <c r="I4165" i="13"/>
  <c r="H4165" i="13"/>
  <c r="G4165" i="13"/>
  <c r="F4165" i="13"/>
  <c r="I4164" i="13"/>
  <c r="H4164" i="13"/>
  <c r="G4164" i="13"/>
  <c r="F4164" i="13"/>
  <c r="I4163" i="13"/>
  <c r="H4163" i="13"/>
  <c r="G4163" i="13"/>
  <c r="F4163" i="13"/>
  <c r="I4162" i="13"/>
  <c r="H4162" i="13"/>
  <c r="G4162" i="13"/>
  <c r="F4162" i="13"/>
  <c r="I4161" i="13"/>
  <c r="H4161" i="13"/>
  <c r="G4161" i="13"/>
  <c r="F4161" i="13"/>
  <c r="I4160" i="13"/>
  <c r="H4160" i="13"/>
  <c r="G4160" i="13"/>
  <c r="F4160" i="13"/>
  <c r="I4159" i="13"/>
  <c r="H4159" i="13"/>
  <c r="G4159" i="13"/>
  <c r="F4159" i="13"/>
  <c r="I4158" i="13"/>
  <c r="H4158" i="13"/>
  <c r="G4158" i="13"/>
  <c r="F4158" i="13"/>
  <c r="I4157" i="13"/>
  <c r="H4157" i="13"/>
  <c r="G4157" i="13"/>
  <c r="F4157" i="13"/>
  <c r="I4156" i="13"/>
  <c r="H4156" i="13"/>
  <c r="G4156" i="13"/>
  <c r="F4156" i="13"/>
  <c r="I4155" i="13"/>
  <c r="H4155" i="13"/>
  <c r="G4155" i="13"/>
  <c r="F4155" i="13"/>
  <c r="I4154" i="13"/>
  <c r="H4154" i="13"/>
  <c r="G4154" i="13"/>
  <c r="F4154" i="13"/>
  <c r="I4153" i="13"/>
  <c r="H4153" i="13"/>
  <c r="G4153" i="13"/>
  <c r="F4153" i="13"/>
  <c r="I4152" i="13"/>
  <c r="H4152" i="13"/>
  <c r="G4152" i="13"/>
  <c r="F4152" i="13"/>
  <c r="I4151" i="13"/>
  <c r="H4151" i="13"/>
  <c r="G4151" i="13"/>
  <c r="F4151" i="13"/>
  <c r="I4150" i="13"/>
  <c r="H4150" i="13"/>
  <c r="G4150" i="13"/>
  <c r="F4150" i="13"/>
  <c r="I4149" i="13"/>
  <c r="H4149" i="13"/>
  <c r="G4149" i="13"/>
  <c r="F4149" i="13"/>
  <c r="I4148" i="13"/>
  <c r="H4148" i="13"/>
  <c r="G4148" i="13"/>
  <c r="F4148" i="13"/>
  <c r="I4147" i="13"/>
  <c r="H4147" i="13"/>
  <c r="G4147" i="13"/>
  <c r="F4147" i="13"/>
  <c r="I4146" i="13"/>
  <c r="H4146" i="13"/>
  <c r="G4146" i="13"/>
  <c r="F4146" i="13"/>
  <c r="I4145" i="13"/>
  <c r="H4145" i="13"/>
  <c r="G4145" i="13"/>
  <c r="F4145" i="13"/>
  <c r="I4144" i="13"/>
  <c r="H4144" i="13"/>
  <c r="G4144" i="13"/>
  <c r="F4144" i="13"/>
  <c r="I4143" i="13"/>
  <c r="H4143" i="13"/>
  <c r="G4143" i="13"/>
  <c r="F4143" i="13"/>
  <c r="I4142" i="13"/>
  <c r="H4142" i="13"/>
  <c r="G4142" i="13"/>
  <c r="F4142" i="13"/>
  <c r="I4141" i="13"/>
  <c r="H4141" i="13"/>
  <c r="G4141" i="13"/>
  <c r="F4141" i="13"/>
  <c r="I4140" i="13"/>
  <c r="H4140" i="13"/>
  <c r="G4140" i="13"/>
  <c r="F4140" i="13"/>
  <c r="I4139" i="13"/>
  <c r="H4139" i="13"/>
  <c r="G4139" i="13"/>
  <c r="F4139" i="13"/>
  <c r="I4138" i="13"/>
  <c r="H4138" i="13"/>
  <c r="G4138" i="13"/>
  <c r="F4138" i="13"/>
  <c r="I4137" i="13"/>
  <c r="H4137" i="13"/>
  <c r="G4137" i="13"/>
  <c r="F4137" i="13"/>
  <c r="I4136" i="13"/>
  <c r="H4136" i="13"/>
  <c r="G4136" i="13"/>
  <c r="F4136" i="13"/>
  <c r="I4135" i="13"/>
  <c r="H4135" i="13"/>
  <c r="G4135" i="13"/>
  <c r="F4135" i="13"/>
  <c r="I4134" i="13"/>
  <c r="H4134" i="13"/>
  <c r="G4134" i="13"/>
  <c r="F4134" i="13"/>
  <c r="I4133" i="13"/>
  <c r="H4133" i="13"/>
  <c r="G4133" i="13"/>
  <c r="F4133" i="13"/>
  <c r="I4132" i="13"/>
  <c r="H4132" i="13"/>
  <c r="G4132" i="13"/>
  <c r="F4132" i="13"/>
  <c r="I4131" i="13"/>
  <c r="H4131" i="13"/>
  <c r="G4131" i="13"/>
  <c r="F4131" i="13"/>
  <c r="I4130" i="13"/>
  <c r="H4130" i="13"/>
  <c r="G4130" i="13"/>
  <c r="F4130" i="13"/>
  <c r="I4129" i="13"/>
  <c r="H4129" i="13"/>
  <c r="G4129" i="13"/>
  <c r="F4129" i="13"/>
  <c r="I4128" i="13"/>
  <c r="H4128" i="13"/>
  <c r="G4128" i="13"/>
  <c r="F4128" i="13"/>
  <c r="I4127" i="13"/>
  <c r="H4127" i="13"/>
  <c r="G4127" i="13"/>
  <c r="F4127" i="13"/>
  <c r="I4126" i="13"/>
  <c r="H4126" i="13"/>
  <c r="G4126" i="13"/>
  <c r="F4126" i="13"/>
  <c r="I4125" i="13"/>
  <c r="H4125" i="13"/>
  <c r="G4125" i="13"/>
  <c r="F4125" i="13"/>
  <c r="I4124" i="13"/>
  <c r="H4124" i="13"/>
  <c r="G4124" i="13"/>
  <c r="F4124" i="13"/>
  <c r="I4123" i="13"/>
  <c r="H4123" i="13"/>
  <c r="G4123" i="13"/>
  <c r="F4123" i="13"/>
  <c r="I4122" i="13"/>
  <c r="H4122" i="13"/>
  <c r="G4122" i="13"/>
  <c r="F4122" i="13"/>
  <c r="I4121" i="13"/>
  <c r="H4121" i="13"/>
  <c r="G4121" i="13"/>
  <c r="F4121" i="13"/>
  <c r="I4120" i="13"/>
  <c r="H4120" i="13"/>
  <c r="G4120" i="13"/>
  <c r="F4120" i="13"/>
  <c r="I4119" i="13"/>
  <c r="H4119" i="13"/>
  <c r="G4119" i="13"/>
  <c r="F4119" i="13"/>
  <c r="I4118" i="13"/>
  <c r="H4118" i="13"/>
  <c r="G4118" i="13"/>
  <c r="F4118" i="13"/>
  <c r="I4117" i="13"/>
  <c r="H4117" i="13"/>
  <c r="G4117" i="13"/>
  <c r="F4117" i="13"/>
  <c r="I4116" i="13"/>
  <c r="H4116" i="13"/>
  <c r="G4116" i="13"/>
  <c r="F4116" i="13"/>
  <c r="I4115" i="13"/>
  <c r="H4115" i="13"/>
  <c r="G4115" i="13"/>
  <c r="F4115" i="13"/>
  <c r="I4114" i="13"/>
  <c r="H4114" i="13"/>
  <c r="G4114" i="13"/>
  <c r="F4114" i="13"/>
  <c r="I4113" i="13"/>
  <c r="H4113" i="13"/>
  <c r="G4113" i="13"/>
  <c r="F4113" i="13"/>
  <c r="I4112" i="13"/>
  <c r="H4112" i="13"/>
  <c r="G4112" i="13"/>
  <c r="F4112" i="13"/>
  <c r="I4111" i="13"/>
  <c r="H4111" i="13"/>
  <c r="G4111" i="13"/>
  <c r="F4111" i="13"/>
  <c r="I4110" i="13"/>
  <c r="H4110" i="13"/>
  <c r="G4110" i="13"/>
  <c r="F4110" i="13"/>
  <c r="I4109" i="13"/>
  <c r="H4109" i="13"/>
  <c r="G4109" i="13"/>
  <c r="F4109" i="13"/>
  <c r="I4108" i="13"/>
  <c r="H4108" i="13"/>
  <c r="G4108" i="13"/>
  <c r="F4108" i="13"/>
  <c r="I4107" i="13"/>
  <c r="H4107" i="13"/>
  <c r="G4107" i="13"/>
  <c r="F4107" i="13"/>
  <c r="I4106" i="13"/>
  <c r="H4106" i="13"/>
  <c r="G4106" i="13"/>
  <c r="F4106" i="13"/>
  <c r="I4105" i="13"/>
  <c r="H4105" i="13"/>
  <c r="G4105" i="13"/>
  <c r="F4105" i="13"/>
  <c r="I4104" i="13"/>
  <c r="H4104" i="13"/>
  <c r="G4104" i="13"/>
  <c r="F4104" i="13"/>
  <c r="I4103" i="13"/>
  <c r="H4103" i="13"/>
  <c r="G4103" i="13"/>
  <c r="F4103" i="13"/>
  <c r="I4102" i="13"/>
  <c r="H4102" i="13"/>
  <c r="G4102" i="13"/>
  <c r="F4102" i="13"/>
  <c r="I4101" i="13"/>
  <c r="H4101" i="13"/>
  <c r="G4101" i="13"/>
  <c r="F4101" i="13"/>
  <c r="I4100" i="13"/>
  <c r="H4100" i="13"/>
  <c r="G4100" i="13"/>
  <c r="F4100" i="13"/>
  <c r="I4099" i="13"/>
  <c r="H4099" i="13"/>
  <c r="G4099" i="13"/>
  <c r="F4099" i="13"/>
  <c r="I4098" i="13"/>
  <c r="H4098" i="13"/>
  <c r="G4098" i="13"/>
  <c r="F4098" i="13"/>
  <c r="I4097" i="13"/>
  <c r="H4097" i="13"/>
  <c r="G4097" i="13"/>
  <c r="F4097" i="13"/>
  <c r="I4096" i="13"/>
  <c r="H4096" i="13"/>
  <c r="G4096" i="13"/>
  <c r="F4096" i="13"/>
  <c r="I4095" i="13"/>
  <c r="H4095" i="13"/>
  <c r="G4095" i="13"/>
  <c r="F4095" i="13"/>
  <c r="I4094" i="13"/>
  <c r="H4094" i="13"/>
  <c r="G4094" i="13"/>
  <c r="F4094" i="13"/>
  <c r="I4093" i="13"/>
  <c r="H4093" i="13"/>
  <c r="G4093" i="13"/>
  <c r="F4093" i="13"/>
  <c r="I4092" i="13"/>
  <c r="H4092" i="13"/>
  <c r="G4092" i="13"/>
  <c r="F4092" i="13"/>
  <c r="I4091" i="13"/>
  <c r="H4091" i="13"/>
  <c r="G4091" i="13"/>
  <c r="F4091" i="13"/>
  <c r="I4090" i="13"/>
  <c r="H4090" i="13"/>
  <c r="G4090" i="13"/>
  <c r="F4090" i="13"/>
  <c r="I4089" i="13"/>
  <c r="H4089" i="13"/>
  <c r="G4089" i="13"/>
  <c r="F4089" i="13"/>
  <c r="I4088" i="13"/>
  <c r="H4088" i="13"/>
  <c r="G4088" i="13"/>
  <c r="F4088" i="13"/>
  <c r="I4087" i="13"/>
  <c r="H4087" i="13"/>
  <c r="G4087" i="13"/>
  <c r="F4087" i="13"/>
  <c r="I4086" i="13"/>
  <c r="H4086" i="13"/>
  <c r="G4086" i="13"/>
  <c r="F4086" i="13"/>
  <c r="I4085" i="13"/>
  <c r="H4085" i="13"/>
  <c r="G4085" i="13"/>
  <c r="F4085" i="13"/>
  <c r="I4084" i="13"/>
  <c r="H4084" i="13"/>
  <c r="G4084" i="13"/>
  <c r="F4084" i="13"/>
  <c r="I4083" i="13"/>
  <c r="H4083" i="13"/>
  <c r="G4083" i="13"/>
  <c r="F4083" i="13"/>
  <c r="I4082" i="13"/>
  <c r="H4082" i="13"/>
  <c r="G4082" i="13"/>
  <c r="F4082" i="13"/>
  <c r="I4081" i="13"/>
  <c r="H4081" i="13"/>
  <c r="G4081" i="13"/>
  <c r="F4081" i="13"/>
  <c r="I4080" i="13"/>
  <c r="H4080" i="13"/>
  <c r="G4080" i="13"/>
  <c r="F4080" i="13"/>
  <c r="I4079" i="13"/>
  <c r="H4079" i="13"/>
  <c r="G4079" i="13"/>
  <c r="F4079" i="13"/>
  <c r="I4078" i="13"/>
  <c r="H4078" i="13"/>
  <c r="G4078" i="13"/>
  <c r="F4078" i="13"/>
  <c r="I4077" i="13"/>
  <c r="H4077" i="13"/>
  <c r="G4077" i="13"/>
  <c r="F4077" i="13"/>
  <c r="I4076" i="13"/>
  <c r="H4076" i="13"/>
  <c r="G4076" i="13"/>
  <c r="F4076" i="13"/>
  <c r="I4075" i="13"/>
  <c r="H4075" i="13"/>
  <c r="G4075" i="13"/>
  <c r="F4075" i="13"/>
  <c r="I4074" i="13"/>
  <c r="H4074" i="13"/>
  <c r="G4074" i="13"/>
  <c r="F4074" i="13"/>
  <c r="I4073" i="13"/>
  <c r="H4073" i="13"/>
  <c r="G4073" i="13"/>
  <c r="F4073" i="13"/>
  <c r="I4072" i="13"/>
  <c r="H4072" i="13"/>
  <c r="G4072" i="13"/>
  <c r="F4072" i="13"/>
  <c r="I4071" i="13"/>
  <c r="H4071" i="13"/>
  <c r="G4071" i="13"/>
  <c r="F4071" i="13"/>
  <c r="I4070" i="13"/>
  <c r="H4070" i="13"/>
  <c r="G4070" i="13"/>
  <c r="F4070" i="13"/>
  <c r="I4069" i="13"/>
  <c r="H4069" i="13"/>
  <c r="G4069" i="13"/>
  <c r="F4069" i="13"/>
  <c r="I4068" i="13"/>
  <c r="H4068" i="13"/>
  <c r="G4068" i="13"/>
  <c r="F4068" i="13"/>
  <c r="I4067" i="13"/>
  <c r="H4067" i="13"/>
  <c r="G4067" i="13"/>
  <c r="F4067" i="13"/>
  <c r="I4066" i="13"/>
  <c r="H4066" i="13"/>
  <c r="G4066" i="13"/>
  <c r="F4066" i="13"/>
  <c r="I4065" i="13"/>
  <c r="H4065" i="13"/>
  <c r="G4065" i="13"/>
  <c r="F4065" i="13"/>
  <c r="I4064" i="13"/>
  <c r="H4064" i="13"/>
  <c r="G4064" i="13"/>
  <c r="F4064" i="13"/>
  <c r="I4063" i="13"/>
  <c r="H4063" i="13"/>
  <c r="G4063" i="13"/>
  <c r="F4063" i="13"/>
  <c r="I4062" i="13"/>
  <c r="H4062" i="13"/>
  <c r="G4062" i="13"/>
  <c r="F4062" i="13"/>
  <c r="I4061" i="13"/>
  <c r="H4061" i="13"/>
  <c r="G4061" i="13"/>
  <c r="F4061" i="13"/>
  <c r="I4060" i="13"/>
  <c r="H4060" i="13"/>
  <c r="G4060" i="13"/>
  <c r="F4060" i="13"/>
  <c r="I4059" i="13"/>
  <c r="H4059" i="13"/>
  <c r="G4059" i="13"/>
  <c r="F4059" i="13"/>
  <c r="I4058" i="13"/>
  <c r="H4058" i="13"/>
  <c r="G4058" i="13"/>
  <c r="F4058" i="13"/>
  <c r="I4057" i="13"/>
  <c r="H4057" i="13"/>
  <c r="G4057" i="13"/>
  <c r="F4057" i="13"/>
  <c r="I4056" i="13"/>
  <c r="H4056" i="13"/>
  <c r="G4056" i="13"/>
  <c r="F4056" i="13"/>
  <c r="I4055" i="13"/>
  <c r="H4055" i="13"/>
  <c r="G4055" i="13"/>
  <c r="F4055" i="13"/>
  <c r="I4054" i="13"/>
  <c r="H4054" i="13"/>
  <c r="G4054" i="13"/>
  <c r="F4054" i="13"/>
  <c r="I4053" i="13"/>
  <c r="H4053" i="13"/>
  <c r="G4053" i="13"/>
  <c r="F4053" i="13"/>
  <c r="I4052" i="13"/>
  <c r="H4052" i="13"/>
  <c r="G4052" i="13"/>
  <c r="F4052" i="13"/>
  <c r="I4051" i="13"/>
  <c r="H4051" i="13"/>
  <c r="G4051" i="13"/>
  <c r="F4051" i="13"/>
  <c r="I4050" i="13"/>
  <c r="H4050" i="13"/>
  <c r="G4050" i="13"/>
  <c r="F4050" i="13"/>
  <c r="I4049" i="13"/>
  <c r="H4049" i="13"/>
  <c r="G4049" i="13"/>
  <c r="F4049" i="13"/>
  <c r="I4048" i="13"/>
  <c r="H4048" i="13"/>
  <c r="G4048" i="13"/>
  <c r="F4048" i="13"/>
  <c r="I4047" i="13"/>
  <c r="H4047" i="13"/>
  <c r="G4047" i="13"/>
  <c r="F4047" i="13"/>
  <c r="I4046" i="13"/>
  <c r="H4046" i="13"/>
  <c r="G4046" i="13"/>
  <c r="F4046" i="13"/>
  <c r="I4045" i="13"/>
  <c r="H4045" i="13"/>
  <c r="G4045" i="13"/>
  <c r="F4045" i="13"/>
  <c r="I4044" i="13"/>
  <c r="H4044" i="13"/>
  <c r="G4044" i="13"/>
  <c r="F4044" i="13"/>
  <c r="I4043" i="13"/>
  <c r="H4043" i="13"/>
  <c r="G4043" i="13"/>
  <c r="F4043" i="13"/>
  <c r="I4042" i="13"/>
  <c r="H4042" i="13"/>
  <c r="G4042" i="13"/>
  <c r="F4042" i="13"/>
  <c r="I4041" i="13"/>
  <c r="H4041" i="13"/>
  <c r="G4041" i="13"/>
  <c r="F4041" i="13"/>
  <c r="I4040" i="13"/>
  <c r="H4040" i="13"/>
  <c r="G4040" i="13"/>
  <c r="F4040" i="13"/>
  <c r="I4039" i="13"/>
  <c r="H4039" i="13"/>
  <c r="G4039" i="13"/>
  <c r="F4039" i="13"/>
  <c r="I4038" i="13"/>
  <c r="H4038" i="13"/>
  <c r="G4038" i="13"/>
  <c r="F4038" i="13"/>
  <c r="I4037" i="13"/>
  <c r="H4037" i="13"/>
  <c r="G4037" i="13"/>
  <c r="F4037" i="13"/>
  <c r="I4036" i="13"/>
  <c r="H4036" i="13"/>
  <c r="G4036" i="13"/>
  <c r="F4036" i="13"/>
  <c r="I4035" i="13"/>
  <c r="H4035" i="13"/>
  <c r="G4035" i="13"/>
  <c r="F4035" i="13"/>
  <c r="I4034" i="13"/>
  <c r="H4034" i="13"/>
  <c r="G4034" i="13"/>
  <c r="F4034" i="13"/>
  <c r="I4033" i="13"/>
  <c r="H4033" i="13"/>
  <c r="G4033" i="13"/>
  <c r="F4033" i="13"/>
  <c r="I4032" i="13"/>
  <c r="H4032" i="13"/>
  <c r="G4032" i="13"/>
  <c r="F4032" i="13"/>
  <c r="I4031" i="13"/>
  <c r="H4031" i="13"/>
  <c r="G4031" i="13"/>
  <c r="F4031" i="13"/>
  <c r="I4030" i="13"/>
  <c r="H4030" i="13"/>
  <c r="G4030" i="13"/>
  <c r="F4030" i="13"/>
  <c r="I4029" i="13"/>
  <c r="H4029" i="13"/>
  <c r="G4029" i="13"/>
  <c r="F4029" i="13"/>
  <c r="I4028" i="13"/>
  <c r="H4028" i="13"/>
  <c r="G4028" i="13"/>
  <c r="F4028" i="13"/>
  <c r="I4027" i="13"/>
  <c r="H4027" i="13"/>
  <c r="G4027" i="13"/>
  <c r="F4027" i="13"/>
  <c r="I4026" i="13"/>
  <c r="H4026" i="13"/>
  <c r="G4026" i="13"/>
  <c r="F4026" i="13"/>
  <c r="I4025" i="13"/>
  <c r="H4025" i="13"/>
  <c r="G4025" i="13"/>
  <c r="F4025" i="13"/>
  <c r="I4024" i="13"/>
  <c r="H4024" i="13"/>
  <c r="G4024" i="13"/>
  <c r="F4024" i="13"/>
  <c r="I4023" i="13"/>
  <c r="H4023" i="13"/>
  <c r="G4023" i="13"/>
  <c r="F4023" i="13"/>
  <c r="I4022" i="13"/>
  <c r="H4022" i="13"/>
  <c r="G4022" i="13"/>
  <c r="F4022" i="13"/>
  <c r="I4021" i="13"/>
  <c r="H4021" i="13"/>
  <c r="G4021" i="13"/>
  <c r="F4021" i="13"/>
  <c r="I4020" i="13"/>
  <c r="H4020" i="13"/>
  <c r="G4020" i="13"/>
  <c r="F4020" i="13"/>
  <c r="I4019" i="13"/>
  <c r="H4019" i="13"/>
  <c r="G4019" i="13"/>
  <c r="F4019" i="13"/>
  <c r="I4018" i="13"/>
  <c r="H4018" i="13"/>
  <c r="G4018" i="13"/>
  <c r="F4018" i="13"/>
  <c r="I4017" i="13"/>
  <c r="H4017" i="13"/>
  <c r="G4017" i="13"/>
  <c r="F4017" i="13"/>
  <c r="I4016" i="13"/>
  <c r="H4016" i="13"/>
  <c r="G4016" i="13"/>
  <c r="F4016" i="13"/>
  <c r="I4015" i="13"/>
  <c r="H4015" i="13"/>
  <c r="G4015" i="13"/>
  <c r="F4015" i="13"/>
  <c r="I4014" i="13"/>
  <c r="H4014" i="13"/>
  <c r="G4014" i="13"/>
  <c r="F4014" i="13"/>
  <c r="I4013" i="13"/>
  <c r="H4013" i="13"/>
  <c r="G4013" i="13"/>
  <c r="F4013" i="13"/>
  <c r="I4012" i="13"/>
  <c r="H4012" i="13"/>
  <c r="G4012" i="13"/>
  <c r="F4012" i="13"/>
  <c r="I4011" i="13"/>
  <c r="H4011" i="13"/>
  <c r="G4011" i="13"/>
  <c r="F4011" i="13"/>
  <c r="I4010" i="13"/>
  <c r="H4010" i="13"/>
  <c r="G4010" i="13"/>
  <c r="F4010" i="13"/>
  <c r="I4009" i="13"/>
  <c r="H4009" i="13"/>
  <c r="G4009" i="13"/>
  <c r="F4009" i="13"/>
  <c r="I4008" i="13"/>
  <c r="H4008" i="13"/>
  <c r="G4008" i="13"/>
  <c r="F4008" i="13"/>
  <c r="I4007" i="13"/>
  <c r="H4007" i="13"/>
  <c r="G4007" i="13"/>
  <c r="F4007" i="13"/>
  <c r="I4006" i="13"/>
  <c r="H4006" i="13"/>
  <c r="G4006" i="13"/>
  <c r="F4006" i="13"/>
  <c r="I4005" i="13"/>
  <c r="H4005" i="13"/>
  <c r="G4005" i="13"/>
  <c r="F4005" i="13"/>
  <c r="I4004" i="13"/>
  <c r="H4004" i="13"/>
  <c r="G4004" i="13"/>
  <c r="F4004" i="13"/>
  <c r="I4003" i="13"/>
  <c r="H4003" i="13"/>
  <c r="G4003" i="13"/>
  <c r="F4003" i="13"/>
  <c r="I4002" i="13"/>
  <c r="H4002" i="13"/>
  <c r="G4002" i="13"/>
  <c r="F4002" i="13"/>
  <c r="I4001" i="13"/>
  <c r="H4001" i="13"/>
  <c r="G4001" i="13"/>
  <c r="F4001" i="13"/>
  <c r="I4000" i="13"/>
  <c r="H4000" i="13"/>
  <c r="G4000" i="13"/>
  <c r="F4000" i="13"/>
  <c r="I3999" i="13"/>
  <c r="H3999" i="13"/>
  <c r="G3999" i="13"/>
  <c r="F3999" i="13"/>
  <c r="I3998" i="13"/>
  <c r="H3998" i="13"/>
  <c r="G3998" i="13"/>
  <c r="F3998" i="13"/>
  <c r="I3997" i="13"/>
  <c r="H3997" i="13"/>
  <c r="G3997" i="13"/>
  <c r="F3997" i="13"/>
  <c r="I3996" i="13"/>
  <c r="H3996" i="13"/>
  <c r="G3996" i="13"/>
  <c r="F3996" i="13"/>
  <c r="I3995" i="13"/>
  <c r="H3995" i="13"/>
  <c r="G3995" i="13"/>
  <c r="F3995" i="13"/>
  <c r="I3994" i="13"/>
  <c r="H3994" i="13"/>
  <c r="G3994" i="13"/>
  <c r="F3994" i="13"/>
  <c r="I3993" i="13"/>
  <c r="H3993" i="13"/>
  <c r="G3993" i="13"/>
  <c r="F3993" i="13"/>
  <c r="I3992" i="13"/>
  <c r="H3992" i="13"/>
  <c r="G3992" i="13"/>
  <c r="F3992" i="13"/>
  <c r="I3991" i="13"/>
  <c r="H3991" i="13"/>
  <c r="G3991" i="13"/>
  <c r="F3991" i="13"/>
  <c r="I3990" i="13"/>
  <c r="H3990" i="13"/>
  <c r="G3990" i="13"/>
  <c r="F3990" i="13"/>
  <c r="I3989" i="13"/>
  <c r="H3989" i="13"/>
  <c r="G3989" i="13"/>
  <c r="F3989" i="13"/>
  <c r="I3988" i="13"/>
  <c r="H3988" i="13"/>
  <c r="G3988" i="13"/>
  <c r="F3988" i="13"/>
  <c r="I3987" i="13"/>
  <c r="H3987" i="13"/>
  <c r="G3987" i="13"/>
  <c r="F3987" i="13"/>
  <c r="I3986" i="13"/>
  <c r="H3986" i="13"/>
  <c r="G3986" i="13"/>
  <c r="F3986" i="13"/>
  <c r="I3985" i="13"/>
  <c r="H3985" i="13"/>
  <c r="G3985" i="13"/>
  <c r="F3985" i="13"/>
  <c r="I3984" i="13"/>
  <c r="H3984" i="13"/>
  <c r="G3984" i="13"/>
  <c r="F3984" i="13"/>
  <c r="I3983" i="13"/>
  <c r="H3983" i="13"/>
  <c r="G3983" i="13"/>
  <c r="F3983" i="13"/>
  <c r="I3982" i="13"/>
  <c r="H3982" i="13"/>
  <c r="G3982" i="13"/>
  <c r="F3982" i="13"/>
  <c r="I3981" i="13"/>
  <c r="H3981" i="13"/>
  <c r="G3981" i="13"/>
  <c r="F3981" i="13"/>
  <c r="I3980" i="13"/>
  <c r="H3980" i="13"/>
  <c r="G3980" i="13"/>
  <c r="F3980" i="13"/>
  <c r="I3979" i="13"/>
  <c r="H3979" i="13"/>
  <c r="G3979" i="13"/>
  <c r="F3979" i="13"/>
  <c r="I3978" i="13"/>
  <c r="H3978" i="13"/>
  <c r="G3978" i="13"/>
  <c r="F3978" i="13"/>
  <c r="I3977" i="13"/>
  <c r="H3977" i="13"/>
  <c r="G3977" i="13"/>
  <c r="F3977" i="13"/>
  <c r="I3976" i="13"/>
  <c r="H3976" i="13"/>
  <c r="G3976" i="13"/>
  <c r="F3976" i="13"/>
  <c r="I3975" i="13"/>
  <c r="H3975" i="13"/>
  <c r="G3975" i="13"/>
  <c r="F3975" i="13"/>
  <c r="I3974" i="13"/>
  <c r="H3974" i="13"/>
  <c r="G3974" i="13"/>
  <c r="F3974" i="13"/>
  <c r="I3973" i="13"/>
  <c r="H3973" i="13"/>
  <c r="G3973" i="13"/>
  <c r="F3973" i="13"/>
  <c r="I3972" i="13"/>
  <c r="H3972" i="13"/>
  <c r="G3972" i="13"/>
  <c r="F3972" i="13"/>
  <c r="I3971" i="13"/>
  <c r="H3971" i="13"/>
  <c r="G3971" i="13"/>
  <c r="F3971" i="13"/>
  <c r="I3970" i="13"/>
  <c r="H3970" i="13"/>
  <c r="G3970" i="13"/>
  <c r="F3970" i="13"/>
  <c r="I3969" i="13"/>
  <c r="H3969" i="13"/>
  <c r="G3969" i="13"/>
  <c r="F3969" i="13"/>
  <c r="I3968" i="13"/>
  <c r="H3968" i="13"/>
  <c r="G3968" i="13"/>
  <c r="F3968" i="13"/>
  <c r="I3967" i="13"/>
  <c r="H3967" i="13"/>
  <c r="G3967" i="13"/>
  <c r="F3967" i="13"/>
  <c r="I3966" i="13"/>
  <c r="H3966" i="13"/>
  <c r="G3966" i="13"/>
  <c r="F3966" i="13"/>
  <c r="I3965" i="13"/>
  <c r="H3965" i="13"/>
  <c r="G3965" i="13"/>
  <c r="F3965" i="13"/>
  <c r="I3964" i="13"/>
  <c r="H3964" i="13"/>
  <c r="G3964" i="13"/>
  <c r="F3964" i="13"/>
  <c r="I3963" i="13"/>
  <c r="H3963" i="13"/>
  <c r="G3963" i="13"/>
  <c r="F3963" i="13"/>
  <c r="I3962" i="13"/>
  <c r="H3962" i="13"/>
  <c r="G3962" i="13"/>
  <c r="F3962" i="13"/>
  <c r="I3961" i="13"/>
  <c r="H3961" i="13"/>
  <c r="G3961" i="13"/>
  <c r="F3961" i="13"/>
  <c r="I3960" i="13"/>
  <c r="H3960" i="13"/>
  <c r="G3960" i="13"/>
  <c r="F3960" i="13"/>
  <c r="I3959" i="13"/>
  <c r="H3959" i="13"/>
  <c r="G3959" i="13"/>
  <c r="F3959" i="13"/>
  <c r="I3958" i="13"/>
  <c r="H3958" i="13"/>
  <c r="G3958" i="13"/>
  <c r="F3958" i="13"/>
  <c r="I3957" i="13"/>
  <c r="H3957" i="13"/>
  <c r="G3957" i="13"/>
  <c r="F3957" i="13"/>
  <c r="I3956" i="13"/>
  <c r="H3956" i="13"/>
  <c r="G3956" i="13"/>
  <c r="F3956" i="13"/>
  <c r="I3955" i="13"/>
  <c r="H3955" i="13"/>
  <c r="G3955" i="13"/>
  <c r="F3955" i="13"/>
  <c r="I3954" i="13"/>
  <c r="H3954" i="13"/>
  <c r="G3954" i="13"/>
  <c r="F3954" i="13"/>
  <c r="I3953" i="13"/>
  <c r="H3953" i="13"/>
  <c r="G3953" i="13"/>
  <c r="F3953" i="13"/>
  <c r="I3952" i="13"/>
  <c r="H3952" i="13"/>
  <c r="G3952" i="13"/>
  <c r="F3952" i="13"/>
  <c r="I3951" i="13"/>
  <c r="H3951" i="13"/>
  <c r="G3951" i="13"/>
  <c r="F3951" i="13"/>
  <c r="I3950" i="13"/>
  <c r="H3950" i="13"/>
  <c r="G3950" i="13"/>
  <c r="F3950" i="13"/>
  <c r="I3949" i="13"/>
  <c r="H3949" i="13"/>
  <c r="G3949" i="13"/>
  <c r="F3949" i="13"/>
  <c r="I3948" i="13"/>
  <c r="H3948" i="13"/>
  <c r="G3948" i="13"/>
  <c r="F3948" i="13"/>
  <c r="I3947" i="13"/>
  <c r="H3947" i="13"/>
  <c r="G3947" i="13"/>
  <c r="F3947" i="13"/>
  <c r="I3946" i="13"/>
  <c r="H3946" i="13"/>
  <c r="G3946" i="13"/>
  <c r="F3946" i="13"/>
  <c r="I3945" i="13"/>
  <c r="H3945" i="13"/>
  <c r="G3945" i="13"/>
  <c r="F3945" i="13"/>
  <c r="I3944" i="13"/>
  <c r="H3944" i="13"/>
  <c r="G3944" i="13"/>
  <c r="F3944" i="13"/>
  <c r="I3943" i="13"/>
  <c r="H3943" i="13"/>
  <c r="G3943" i="13"/>
  <c r="F3943" i="13"/>
  <c r="I3942" i="13"/>
  <c r="H3942" i="13"/>
  <c r="G3942" i="13"/>
  <c r="F3942" i="13"/>
  <c r="I3941" i="13"/>
  <c r="H3941" i="13"/>
  <c r="G3941" i="13"/>
  <c r="F3941" i="13"/>
  <c r="I3940" i="13"/>
  <c r="H3940" i="13"/>
  <c r="G3940" i="13"/>
  <c r="F3940" i="13"/>
  <c r="I3939" i="13"/>
  <c r="H3939" i="13"/>
  <c r="G3939" i="13"/>
  <c r="F3939" i="13"/>
  <c r="I3938" i="13"/>
  <c r="H3938" i="13"/>
  <c r="G3938" i="13"/>
  <c r="F3938" i="13"/>
  <c r="I3937" i="13"/>
  <c r="H3937" i="13"/>
  <c r="G3937" i="13"/>
  <c r="F3937" i="13"/>
  <c r="I3936" i="13"/>
  <c r="H3936" i="13"/>
  <c r="G3936" i="13"/>
  <c r="F3936" i="13"/>
  <c r="I3935" i="13"/>
  <c r="H3935" i="13"/>
  <c r="G3935" i="13"/>
  <c r="F3935" i="13"/>
  <c r="I3934" i="13"/>
  <c r="H3934" i="13"/>
  <c r="G3934" i="13"/>
  <c r="F3934" i="13"/>
  <c r="I3933" i="13"/>
  <c r="H3933" i="13"/>
  <c r="G3933" i="13"/>
  <c r="F3933" i="13"/>
  <c r="I3932" i="13"/>
  <c r="H3932" i="13"/>
  <c r="G3932" i="13"/>
  <c r="F3932" i="13"/>
  <c r="I3931" i="13"/>
  <c r="H3931" i="13"/>
  <c r="G3931" i="13"/>
  <c r="F3931" i="13"/>
  <c r="I3930" i="13"/>
  <c r="H3930" i="13"/>
  <c r="G3930" i="13"/>
  <c r="F3930" i="13"/>
  <c r="I3929" i="13"/>
  <c r="H3929" i="13"/>
  <c r="G3929" i="13"/>
  <c r="F3929" i="13"/>
  <c r="I3928" i="13"/>
  <c r="H3928" i="13"/>
  <c r="G3928" i="13"/>
  <c r="F3928" i="13"/>
  <c r="I3927" i="13"/>
  <c r="H3927" i="13"/>
  <c r="G3927" i="13"/>
  <c r="F3927" i="13"/>
  <c r="I3926" i="13"/>
  <c r="H3926" i="13"/>
  <c r="G3926" i="13"/>
  <c r="F3926" i="13"/>
  <c r="I3925" i="13"/>
  <c r="H3925" i="13"/>
  <c r="G3925" i="13"/>
  <c r="F3925" i="13"/>
  <c r="I3924" i="13"/>
  <c r="H3924" i="13"/>
  <c r="G3924" i="13"/>
  <c r="F3924" i="13"/>
  <c r="I3923" i="13"/>
  <c r="H3923" i="13"/>
  <c r="G3923" i="13"/>
  <c r="F3923" i="13"/>
  <c r="I3922" i="13"/>
  <c r="H3922" i="13"/>
  <c r="G3922" i="13"/>
  <c r="F3922" i="13"/>
  <c r="I3921" i="13"/>
  <c r="H3921" i="13"/>
  <c r="G3921" i="13"/>
  <c r="F3921" i="13"/>
  <c r="I3920" i="13"/>
  <c r="H3920" i="13"/>
  <c r="G3920" i="13"/>
  <c r="F3920" i="13"/>
  <c r="I3919" i="13"/>
  <c r="H3919" i="13"/>
  <c r="G3919" i="13"/>
  <c r="F3919" i="13"/>
  <c r="I3918" i="13"/>
  <c r="H3918" i="13"/>
  <c r="G3918" i="13"/>
  <c r="F3918" i="13"/>
  <c r="I3917" i="13"/>
  <c r="H3917" i="13"/>
  <c r="G3917" i="13"/>
  <c r="F3917" i="13"/>
  <c r="I3916" i="13"/>
  <c r="H3916" i="13"/>
  <c r="G3916" i="13"/>
  <c r="F3916" i="13"/>
  <c r="I3915" i="13"/>
  <c r="H3915" i="13"/>
  <c r="G3915" i="13"/>
  <c r="F3915" i="13"/>
  <c r="I3914" i="13"/>
  <c r="H3914" i="13"/>
  <c r="G3914" i="13"/>
  <c r="F3914" i="13"/>
  <c r="I3913" i="13"/>
  <c r="H3913" i="13"/>
  <c r="G3913" i="13"/>
  <c r="F3913" i="13"/>
  <c r="I3912" i="13"/>
  <c r="H3912" i="13"/>
  <c r="G3912" i="13"/>
  <c r="F3912" i="13"/>
  <c r="I3911" i="13"/>
  <c r="H3911" i="13"/>
  <c r="G3911" i="13"/>
  <c r="F3911" i="13"/>
  <c r="I3910" i="13"/>
  <c r="H3910" i="13"/>
  <c r="G3910" i="13"/>
  <c r="F3910" i="13"/>
  <c r="I3909" i="13"/>
  <c r="H3909" i="13"/>
  <c r="G3909" i="13"/>
  <c r="F3909" i="13"/>
  <c r="I3908" i="13"/>
  <c r="H3908" i="13"/>
  <c r="G3908" i="13"/>
  <c r="F3908" i="13"/>
  <c r="I3907" i="13"/>
  <c r="H3907" i="13"/>
  <c r="G3907" i="13"/>
  <c r="F3907" i="13"/>
  <c r="I3906" i="13"/>
  <c r="H3906" i="13"/>
  <c r="G3906" i="13"/>
  <c r="F3906" i="13"/>
  <c r="I3905" i="13"/>
  <c r="H3905" i="13"/>
  <c r="G3905" i="13"/>
  <c r="F3905" i="13"/>
  <c r="I3904" i="13"/>
  <c r="H3904" i="13"/>
  <c r="G3904" i="13"/>
  <c r="F3904" i="13"/>
  <c r="I3903" i="13"/>
  <c r="H3903" i="13"/>
  <c r="G3903" i="13"/>
  <c r="F3903" i="13"/>
  <c r="I3902" i="13"/>
  <c r="H3902" i="13"/>
  <c r="G3902" i="13"/>
  <c r="F3902" i="13"/>
  <c r="I3901" i="13"/>
  <c r="H3901" i="13"/>
  <c r="G3901" i="13"/>
  <c r="F3901" i="13"/>
  <c r="I3900" i="13"/>
  <c r="H3900" i="13"/>
  <c r="G3900" i="13"/>
  <c r="F3900" i="13"/>
  <c r="I3899" i="13"/>
  <c r="H3899" i="13"/>
  <c r="G3899" i="13"/>
  <c r="F3899" i="13"/>
  <c r="I3898" i="13"/>
  <c r="H3898" i="13"/>
  <c r="G3898" i="13"/>
  <c r="F3898" i="13"/>
  <c r="I3897" i="13"/>
  <c r="H3897" i="13"/>
  <c r="G3897" i="13"/>
  <c r="F3897" i="13"/>
  <c r="I3896" i="13"/>
  <c r="H3896" i="13"/>
  <c r="G3896" i="13"/>
  <c r="F3896" i="13"/>
  <c r="I3895" i="13"/>
  <c r="H3895" i="13"/>
  <c r="G3895" i="13"/>
  <c r="F3895" i="13"/>
  <c r="I3894" i="13"/>
  <c r="H3894" i="13"/>
  <c r="G3894" i="13"/>
  <c r="F3894" i="13"/>
  <c r="I3893" i="13"/>
  <c r="H3893" i="13"/>
  <c r="G3893" i="13"/>
  <c r="F3893" i="13"/>
  <c r="I3892" i="13"/>
  <c r="H3892" i="13"/>
  <c r="G3892" i="13"/>
  <c r="F3892" i="13"/>
  <c r="I3891" i="13"/>
  <c r="H3891" i="13"/>
  <c r="G3891" i="13"/>
  <c r="F3891" i="13"/>
  <c r="I3890" i="13"/>
  <c r="H3890" i="13"/>
  <c r="G3890" i="13"/>
  <c r="F3890" i="13"/>
  <c r="I3889" i="13"/>
  <c r="H3889" i="13"/>
  <c r="G3889" i="13"/>
  <c r="F3889" i="13"/>
  <c r="I3888" i="13"/>
  <c r="H3888" i="13"/>
  <c r="G3888" i="13"/>
  <c r="F3888" i="13"/>
  <c r="I3887" i="13"/>
  <c r="H3887" i="13"/>
  <c r="G3887" i="13"/>
  <c r="F3887" i="13"/>
  <c r="I3886" i="13"/>
  <c r="H3886" i="13"/>
  <c r="G3886" i="13"/>
  <c r="F3886" i="13"/>
  <c r="I3885" i="13"/>
  <c r="H3885" i="13"/>
  <c r="G3885" i="13"/>
  <c r="F3885" i="13"/>
  <c r="I3884" i="13"/>
  <c r="H3884" i="13"/>
  <c r="G3884" i="13"/>
  <c r="F3884" i="13"/>
  <c r="I3883" i="13"/>
  <c r="H3883" i="13"/>
  <c r="G3883" i="13"/>
  <c r="F3883" i="13"/>
  <c r="I3882" i="13"/>
  <c r="H3882" i="13"/>
  <c r="G3882" i="13"/>
  <c r="F3882" i="13"/>
  <c r="I3881" i="13"/>
  <c r="H3881" i="13"/>
  <c r="G3881" i="13"/>
  <c r="F3881" i="13"/>
  <c r="I3880" i="13"/>
  <c r="H3880" i="13"/>
  <c r="G3880" i="13"/>
  <c r="F3880" i="13"/>
  <c r="I3879" i="13"/>
  <c r="H3879" i="13"/>
  <c r="G3879" i="13"/>
  <c r="F3879" i="13"/>
  <c r="I3878" i="13"/>
  <c r="H3878" i="13"/>
  <c r="G3878" i="13"/>
  <c r="F3878" i="13"/>
  <c r="I3877" i="13"/>
  <c r="H3877" i="13"/>
  <c r="G3877" i="13"/>
  <c r="F3877" i="13"/>
  <c r="I3876" i="13"/>
  <c r="H3876" i="13"/>
  <c r="G3876" i="13"/>
  <c r="F3876" i="13"/>
  <c r="I3875" i="13"/>
  <c r="H3875" i="13"/>
  <c r="G3875" i="13"/>
  <c r="F3875" i="13"/>
  <c r="I3874" i="13"/>
  <c r="H3874" i="13"/>
  <c r="G3874" i="13"/>
  <c r="F3874" i="13"/>
  <c r="I3873" i="13"/>
  <c r="H3873" i="13"/>
  <c r="G3873" i="13"/>
  <c r="F3873" i="13"/>
  <c r="I3872" i="13"/>
  <c r="H3872" i="13"/>
  <c r="G3872" i="13"/>
  <c r="F3872" i="13"/>
  <c r="I3871" i="13"/>
  <c r="H3871" i="13"/>
  <c r="G3871" i="13"/>
  <c r="F3871" i="13"/>
  <c r="I3870" i="13"/>
  <c r="H3870" i="13"/>
  <c r="G3870" i="13"/>
  <c r="F3870" i="13"/>
  <c r="I3869" i="13"/>
  <c r="H3869" i="13"/>
  <c r="G3869" i="13"/>
  <c r="F3869" i="13"/>
  <c r="I3868" i="13"/>
  <c r="H3868" i="13"/>
  <c r="G3868" i="13"/>
  <c r="F3868" i="13"/>
  <c r="I3867" i="13"/>
  <c r="H3867" i="13"/>
  <c r="G3867" i="13"/>
  <c r="F3867" i="13"/>
  <c r="I3866" i="13"/>
  <c r="H3866" i="13"/>
  <c r="G3866" i="13"/>
  <c r="F3866" i="13"/>
  <c r="I3865" i="13"/>
  <c r="H3865" i="13"/>
  <c r="G3865" i="13"/>
  <c r="F3865" i="13"/>
  <c r="I3864" i="13"/>
  <c r="H3864" i="13"/>
  <c r="G3864" i="13"/>
  <c r="F3864" i="13"/>
  <c r="I3863" i="13"/>
  <c r="H3863" i="13"/>
  <c r="G3863" i="13"/>
  <c r="F3863" i="13"/>
  <c r="I3862" i="13"/>
  <c r="H3862" i="13"/>
  <c r="G3862" i="13"/>
  <c r="F3862" i="13"/>
  <c r="I3861" i="13"/>
  <c r="H3861" i="13"/>
  <c r="G3861" i="13"/>
  <c r="F3861" i="13"/>
  <c r="I3860" i="13"/>
  <c r="H3860" i="13"/>
  <c r="G3860" i="13"/>
  <c r="F3860" i="13"/>
  <c r="I3859" i="13"/>
  <c r="H3859" i="13"/>
  <c r="G3859" i="13"/>
  <c r="F3859" i="13"/>
  <c r="I3858" i="13"/>
  <c r="H3858" i="13"/>
  <c r="G3858" i="13"/>
  <c r="F3858" i="13"/>
  <c r="I3857" i="13"/>
  <c r="H3857" i="13"/>
  <c r="G3857" i="13"/>
  <c r="F3857" i="13"/>
  <c r="I3856" i="13"/>
  <c r="H3856" i="13"/>
  <c r="G3856" i="13"/>
  <c r="F3856" i="13"/>
  <c r="I3855" i="13"/>
  <c r="H3855" i="13"/>
  <c r="G3855" i="13"/>
  <c r="F3855" i="13"/>
  <c r="I3854" i="13"/>
  <c r="H3854" i="13"/>
  <c r="G3854" i="13"/>
  <c r="F3854" i="13"/>
  <c r="I3853" i="13"/>
  <c r="H3853" i="13"/>
  <c r="G3853" i="13"/>
  <c r="F3853" i="13"/>
  <c r="I3852" i="13"/>
  <c r="H3852" i="13"/>
  <c r="G3852" i="13"/>
  <c r="F3852" i="13"/>
  <c r="I3851" i="13"/>
  <c r="H3851" i="13"/>
  <c r="G3851" i="13"/>
  <c r="F3851" i="13"/>
  <c r="I3850" i="13"/>
  <c r="H3850" i="13"/>
  <c r="G3850" i="13"/>
  <c r="F3850" i="13"/>
  <c r="I3849" i="13"/>
  <c r="H3849" i="13"/>
  <c r="G3849" i="13"/>
  <c r="F3849" i="13"/>
  <c r="I3848" i="13"/>
  <c r="H3848" i="13"/>
  <c r="G3848" i="13"/>
  <c r="F3848" i="13"/>
  <c r="I3847" i="13"/>
  <c r="H3847" i="13"/>
  <c r="G3847" i="13"/>
  <c r="F3847" i="13"/>
  <c r="I3846" i="13"/>
  <c r="H3846" i="13"/>
  <c r="G3846" i="13"/>
  <c r="F3846" i="13"/>
  <c r="I3845" i="13"/>
  <c r="H3845" i="13"/>
  <c r="G3845" i="13"/>
  <c r="F3845" i="13"/>
  <c r="I3844" i="13"/>
  <c r="H3844" i="13"/>
  <c r="G3844" i="13"/>
  <c r="F3844" i="13"/>
  <c r="I3843" i="13"/>
  <c r="H3843" i="13"/>
  <c r="G3843" i="13"/>
  <c r="F3843" i="13"/>
  <c r="I3842" i="13"/>
  <c r="H3842" i="13"/>
  <c r="G3842" i="13"/>
  <c r="F3842" i="13"/>
  <c r="I3841" i="13"/>
  <c r="H3841" i="13"/>
  <c r="G3841" i="13"/>
  <c r="F3841" i="13"/>
  <c r="I3840" i="13"/>
  <c r="H3840" i="13"/>
  <c r="G3840" i="13"/>
  <c r="F3840" i="13"/>
  <c r="I3839" i="13"/>
  <c r="H3839" i="13"/>
  <c r="G3839" i="13"/>
  <c r="F3839" i="13"/>
  <c r="I3838" i="13"/>
  <c r="H3838" i="13"/>
  <c r="G3838" i="13"/>
  <c r="F3838" i="13"/>
  <c r="I3837" i="13"/>
  <c r="H3837" i="13"/>
  <c r="G3837" i="13"/>
  <c r="F3837" i="13"/>
  <c r="I3836" i="13"/>
  <c r="H3836" i="13"/>
  <c r="G3836" i="13"/>
  <c r="F3836" i="13"/>
  <c r="I3835" i="13"/>
  <c r="H3835" i="13"/>
  <c r="G3835" i="13"/>
  <c r="F3835" i="13"/>
  <c r="I3834" i="13"/>
  <c r="H3834" i="13"/>
  <c r="G3834" i="13"/>
  <c r="F3834" i="13"/>
  <c r="I3833" i="13"/>
  <c r="H3833" i="13"/>
  <c r="G3833" i="13"/>
  <c r="F3833" i="13"/>
  <c r="I3832" i="13"/>
  <c r="H3832" i="13"/>
  <c r="G3832" i="13"/>
  <c r="F3832" i="13"/>
  <c r="I3831" i="13"/>
  <c r="H3831" i="13"/>
  <c r="G3831" i="13"/>
  <c r="F3831" i="13"/>
  <c r="I3830" i="13"/>
  <c r="H3830" i="13"/>
  <c r="G3830" i="13"/>
  <c r="F3830" i="13"/>
  <c r="I3829" i="13"/>
  <c r="H3829" i="13"/>
  <c r="G3829" i="13"/>
  <c r="F3829" i="13"/>
  <c r="I3828" i="13"/>
  <c r="H3828" i="13"/>
  <c r="G3828" i="13"/>
  <c r="F3828" i="13"/>
  <c r="I3827" i="13"/>
  <c r="H3827" i="13"/>
  <c r="G3827" i="13"/>
  <c r="F3827" i="13"/>
  <c r="I3826" i="13"/>
  <c r="H3826" i="13"/>
  <c r="G3826" i="13"/>
  <c r="F3826" i="13"/>
  <c r="I3825" i="13"/>
  <c r="H3825" i="13"/>
  <c r="G3825" i="13"/>
  <c r="F3825" i="13"/>
  <c r="I3824" i="13"/>
  <c r="H3824" i="13"/>
  <c r="G3824" i="13"/>
  <c r="F3824" i="13"/>
  <c r="I3823" i="13"/>
  <c r="H3823" i="13"/>
  <c r="G3823" i="13"/>
  <c r="F3823" i="13"/>
  <c r="I3822" i="13"/>
  <c r="H3822" i="13"/>
  <c r="G3822" i="13"/>
  <c r="F3822" i="13"/>
  <c r="I3821" i="13"/>
  <c r="H3821" i="13"/>
  <c r="G3821" i="13"/>
  <c r="F3821" i="13"/>
  <c r="I3820" i="13"/>
  <c r="H3820" i="13"/>
  <c r="G3820" i="13"/>
  <c r="F3820" i="13"/>
  <c r="I3819" i="13"/>
  <c r="H3819" i="13"/>
  <c r="G3819" i="13"/>
  <c r="F3819" i="13"/>
  <c r="I3818" i="13"/>
  <c r="H3818" i="13"/>
  <c r="G3818" i="13"/>
  <c r="F3818" i="13"/>
  <c r="I3817" i="13"/>
  <c r="H3817" i="13"/>
  <c r="G3817" i="13"/>
  <c r="F3817" i="13"/>
  <c r="I3816" i="13"/>
  <c r="H3816" i="13"/>
  <c r="G3816" i="13"/>
  <c r="F3816" i="13"/>
  <c r="I3815" i="13"/>
  <c r="H3815" i="13"/>
  <c r="G3815" i="13"/>
  <c r="F3815" i="13"/>
  <c r="I3814" i="13"/>
  <c r="H3814" i="13"/>
  <c r="G3814" i="13"/>
  <c r="F3814" i="13"/>
  <c r="I3813" i="13"/>
  <c r="H3813" i="13"/>
  <c r="G3813" i="13"/>
  <c r="F3813" i="13"/>
  <c r="I3812" i="13"/>
  <c r="H3812" i="13"/>
  <c r="G3812" i="13"/>
  <c r="F3812" i="13"/>
  <c r="I3811" i="13"/>
  <c r="H3811" i="13"/>
  <c r="G3811" i="13"/>
  <c r="F3811" i="13"/>
  <c r="I3810" i="13"/>
  <c r="H3810" i="13"/>
  <c r="G3810" i="13"/>
  <c r="F3810" i="13"/>
  <c r="I3809" i="13"/>
  <c r="H3809" i="13"/>
  <c r="G3809" i="13"/>
  <c r="F3809" i="13"/>
  <c r="I3808" i="13"/>
  <c r="H3808" i="13"/>
  <c r="G3808" i="13"/>
  <c r="F3808" i="13"/>
  <c r="I3807" i="13"/>
  <c r="H3807" i="13"/>
  <c r="G3807" i="13"/>
  <c r="F3807" i="13"/>
  <c r="I3806" i="13"/>
  <c r="H3806" i="13"/>
  <c r="G3806" i="13"/>
  <c r="F3806" i="13"/>
  <c r="I3805" i="13"/>
  <c r="H3805" i="13"/>
  <c r="G3805" i="13"/>
  <c r="F3805" i="13"/>
  <c r="I3804" i="13"/>
  <c r="H3804" i="13"/>
  <c r="G3804" i="13"/>
  <c r="F3804" i="13"/>
  <c r="I3803" i="13"/>
  <c r="H3803" i="13"/>
  <c r="G3803" i="13"/>
  <c r="F3803" i="13"/>
  <c r="I3802" i="13"/>
  <c r="H3802" i="13"/>
  <c r="G3802" i="13"/>
  <c r="F3802" i="13"/>
  <c r="I3801" i="13"/>
  <c r="H3801" i="13"/>
  <c r="G3801" i="13"/>
  <c r="F3801" i="13"/>
  <c r="I3800" i="13"/>
  <c r="H3800" i="13"/>
  <c r="G3800" i="13"/>
  <c r="F3800" i="13"/>
  <c r="I3799" i="13"/>
  <c r="H3799" i="13"/>
  <c r="G3799" i="13"/>
  <c r="F3799" i="13"/>
  <c r="I3798" i="13"/>
  <c r="H3798" i="13"/>
  <c r="G3798" i="13"/>
  <c r="F3798" i="13"/>
  <c r="I3797" i="13"/>
  <c r="H3797" i="13"/>
  <c r="G3797" i="13"/>
  <c r="F3797" i="13"/>
  <c r="I3796" i="13"/>
  <c r="H3796" i="13"/>
  <c r="G3796" i="13"/>
  <c r="F3796" i="13"/>
  <c r="I3795" i="13"/>
  <c r="H3795" i="13"/>
  <c r="G3795" i="13"/>
  <c r="F3795" i="13"/>
  <c r="I3794" i="13"/>
  <c r="H3794" i="13"/>
  <c r="G3794" i="13"/>
  <c r="F3794" i="13"/>
  <c r="I3793" i="13"/>
  <c r="H3793" i="13"/>
  <c r="G3793" i="13"/>
  <c r="F3793" i="13"/>
  <c r="I3792" i="13"/>
  <c r="H3792" i="13"/>
  <c r="G3792" i="13"/>
  <c r="F3792" i="13"/>
  <c r="I3791" i="13"/>
  <c r="H3791" i="13"/>
  <c r="G3791" i="13"/>
  <c r="F3791" i="13"/>
  <c r="I3790" i="13"/>
  <c r="H3790" i="13"/>
  <c r="G3790" i="13"/>
  <c r="F3790" i="13"/>
  <c r="I3789" i="13"/>
  <c r="H3789" i="13"/>
  <c r="G3789" i="13"/>
  <c r="F3789" i="13"/>
  <c r="I3788" i="13"/>
  <c r="H3788" i="13"/>
  <c r="G3788" i="13"/>
  <c r="F3788" i="13"/>
  <c r="I3787" i="13"/>
  <c r="H3787" i="13"/>
  <c r="G3787" i="13"/>
  <c r="F3787" i="13"/>
  <c r="I3786" i="13"/>
  <c r="H3786" i="13"/>
  <c r="G3786" i="13"/>
  <c r="F3786" i="13"/>
  <c r="I3785" i="13"/>
  <c r="H3785" i="13"/>
  <c r="G3785" i="13"/>
  <c r="F3785" i="13"/>
  <c r="I3784" i="13"/>
  <c r="H3784" i="13"/>
  <c r="G3784" i="13"/>
  <c r="F3784" i="13"/>
  <c r="I3783" i="13"/>
  <c r="H3783" i="13"/>
  <c r="G3783" i="13"/>
  <c r="F3783" i="13"/>
  <c r="I3782" i="13"/>
  <c r="H3782" i="13"/>
  <c r="G3782" i="13"/>
  <c r="F3782" i="13"/>
  <c r="I3781" i="13"/>
  <c r="H3781" i="13"/>
  <c r="G3781" i="13"/>
  <c r="F3781" i="13"/>
  <c r="I3780" i="13"/>
  <c r="H3780" i="13"/>
  <c r="G3780" i="13"/>
  <c r="F3780" i="13"/>
  <c r="I3779" i="13"/>
  <c r="H3779" i="13"/>
  <c r="G3779" i="13"/>
  <c r="F3779" i="13"/>
  <c r="I3778" i="13"/>
  <c r="H3778" i="13"/>
  <c r="G3778" i="13"/>
  <c r="F3778" i="13"/>
  <c r="I3777" i="13"/>
  <c r="H3777" i="13"/>
  <c r="G3777" i="13"/>
  <c r="F3777" i="13"/>
  <c r="I3776" i="13"/>
  <c r="H3776" i="13"/>
  <c r="G3776" i="13"/>
  <c r="F3776" i="13"/>
  <c r="I3775" i="13"/>
  <c r="H3775" i="13"/>
  <c r="G3775" i="13"/>
  <c r="F3775" i="13"/>
  <c r="I3774" i="13"/>
  <c r="H3774" i="13"/>
  <c r="G3774" i="13"/>
  <c r="F3774" i="13"/>
  <c r="I3773" i="13"/>
  <c r="H3773" i="13"/>
  <c r="G3773" i="13"/>
  <c r="F3773" i="13"/>
  <c r="I3772" i="13"/>
  <c r="H3772" i="13"/>
  <c r="G3772" i="13"/>
  <c r="F3772" i="13"/>
  <c r="I3771" i="13"/>
  <c r="H3771" i="13"/>
  <c r="G3771" i="13"/>
  <c r="F3771" i="13"/>
  <c r="I3770" i="13"/>
  <c r="H3770" i="13"/>
  <c r="G3770" i="13"/>
  <c r="F3770" i="13"/>
  <c r="I3769" i="13"/>
  <c r="H3769" i="13"/>
  <c r="G3769" i="13"/>
  <c r="F3769" i="13"/>
  <c r="I3768" i="13"/>
  <c r="H3768" i="13"/>
  <c r="G3768" i="13"/>
  <c r="F3768" i="13"/>
  <c r="I3767" i="13"/>
  <c r="H3767" i="13"/>
  <c r="G3767" i="13"/>
  <c r="F3767" i="13"/>
  <c r="I3766" i="13"/>
  <c r="H3766" i="13"/>
  <c r="G3766" i="13"/>
  <c r="F3766" i="13"/>
  <c r="I3765" i="13"/>
  <c r="H3765" i="13"/>
  <c r="G3765" i="13"/>
  <c r="F3765" i="13"/>
  <c r="I3764" i="13"/>
  <c r="H3764" i="13"/>
  <c r="G3764" i="13"/>
  <c r="F3764" i="13"/>
  <c r="I3763" i="13"/>
  <c r="H3763" i="13"/>
  <c r="G3763" i="13"/>
  <c r="F3763" i="13"/>
  <c r="I3762" i="13"/>
  <c r="H3762" i="13"/>
  <c r="G3762" i="13"/>
  <c r="F3762" i="13"/>
  <c r="I3761" i="13"/>
  <c r="H3761" i="13"/>
  <c r="G3761" i="13"/>
  <c r="F3761" i="13"/>
  <c r="I3760" i="13"/>
  <c r="H3760" i="13"/>
  <c r="G3760" i="13"/>
  <c r="F3760" i="13"/>
  <c r="I3759" i="13"/>
  <c r="H3759" i="13"/>
  <c r="G3759" i="13"/>
  <c r="F3759" i="13"/>
  <c r="I3758" i="13"/>
  <c r="H3758" i="13"/>
  <c r="G3758" i="13"/>
  <c r="F3758" i="13"/>
  <c r="I3757" i="13"/>
  <c r="H3757" i="13"/>
  <c r="G3757" i="13"/>
  <c r="F3757" i="13"/>
  <c r="I3756" i="13"/>
  <c r="H3756" i="13"/>
  <c r="G3756" i="13"/>
  <c r="F3756" i="13"/>
  <c r="I3755" i="13"/>
  <c r="H3755" i="13"/>
  <c r="G3755" i="13"/>
  <c r="F3755" i="13"/>
  <c r="I3754" i="13"/>
  <c r="H3754" i="13"/>
  <c r="G3754" i="13"/>
  <c r="F3754" i="13"/>
  <c r="I3753" i="13"/>
  <c r="H3753" i="13"/>
  <c r="G3753" i="13"/>
  <c r="F3753" i="13"/>
  <c r="I3752" i="13"/>
  <c r="H3752" i="13"/>
  <c r="G3752" i="13"/>
  <c r="F3752" i="13"/>
  <c r="I3751" i="13"/>
  <c r="H3751" i="13"/>
  <c r="G3751" i="13"/>
  <c r="F3751" i="13"/>
  <c r="I3750" i="13"/>
  <c r="H3750" i="13"/>
  <c r="G3750" i="13"/>
  <c r="F3750" i="13"/>
  <c r="I3749" i="13"/>
  <c r="H3749" i="13"/>
  <c r="G3749" i="13"/>
  <c r="F3749" i="13"/>
  <c r="I3748" i="13"/>
  <c r="H3748" i="13"/>
  <c r="G3748" i="13"/>
  <c r="F3748" i="13"/>
  <c r="I3747" i="13"/>
  <c r="H3747" i="13"/>
  <c r="G3747" i="13"/>
  <c r="F3747" i="13"/>
  <c r="I3746" i="13"/>
  <c r="H3746" i="13"/>
  <c r="G3746" i="13"/>
  <c r="F3746" i="13"/>
  <c r="I3745" i="13"/>
  <c r="H3745" i="13"/>
  <c r="G3745" i="13"/>
  <c r="F3745" i="13"/>
  <c r="I3744" i="13"/>
  <c r="H3744" i="13"/>
  <c r="G3744" i="13"/>
  <c r="F3744" i="13"/>
  <c r="I3743" i="13"/>
  <c r="H3743" i="13"/>
  <c r="G3743" i="13"/>
  <c r="F3743" i="13"/>
  <c r="I3742" i="13"/>
  <c r="H3742" i="13"/>
  <c r="G3742" i="13"/>
  <c r="F3742" i="13"/>
  <c r="I3741" i="13"/>
  <c r="H3741" i="13"/>
  <c r="G3741" i="13"/>
  <c r="F3741" i="13"/>
  <c r="I3740" i="13"/>
  <c r="H3740" i="13"/>
  <c r="G3740" i="13"/>
  <c r="F3740" i="13"/>
  <c r="I3739" i="13"/>
  <c r="H3739" i="13"/>
  <c r="G3739" i="13"/>
  <c r="F3739" i="13"/>
  <c r="I3738" i="13"/>
  <c r="H3738" i="13"/>
  <c r="G3738" i="13"/>
  <c r="F3738" i="13"/>
  <c r="I3737" i="13"/>
  <c r="H3737" i="13"/>
  <c r="G3737" i="13"/>
  <c r="F3737" i="13"/>
  <c r="I3736" i="13"/>
  <c r="H3736" i="13"/>
  <c r="G3736" i="13"/>
  <c r="F3736" i="13"/>
  <c r="I3735" i="13"/>
  <c r="H3735" i="13"/>
  <c r="G3735" i="13"/>
  <c r="F3735" i="13"/>
  <c r="I3734" i="13"/>
  <c r="H3734" i="13"/>
  <c r="G3734" i="13"/>
  <c r="F3734" i="13"/>
  <c r="I3733" i="13"/>
  <c r="H3733" i="13"/>
  <c r="G3733" i="13"/>
  <c r="F3733" i="13"/>
  <c r="I3732" i="13"/>
  <c r="H3732" i="13"/>
  <c r="G3732" i="13"/>
  <c r="F3732" i="13"/>
  <c r="I3731" i="13"/>
  <c r="H3731" i="13"/>
  <c r="G3731" i="13"/>
  <c r="F3731" i="13"/>
  <c r="I3730" i="13"/>
  <c r="H3730" i="13"/>
  <c r="G3730" i="13"/>
  <c r="F3730" i="13"/>
  <c r="I3729" i="13"/>
  <c r="H3729" i="13"/>
  <c r="G3729" i="13"/>
  <c r="F3729" i="13"/>
  <c r="I3728" i="13"/>
  <c r="H3728" i="13"/>
  <c r="G3728" i="13"/>
  <c r="F3728" i="13"/>
  <c r="I3727" i="13"/>
  <c r="H3727" i="13"/>
  <c r="G3727" i="13"/>
  <c r="F3727" i="13"/>
  <c r="I3726" i="13"/>
  <c r="H3726" i="13"/>
  <c r="G3726" i="13"/>
  <c r="F3726" i="13"/>
  <c r="I3725" i="13"/>
  <c r="H3725" i="13"/>
  <c r="G3725" i="13"/>
  <c r="F3725" i="13"/>
  <c r="I3724" i="13"/>
  <c r="H3724" i="13"/>
  <c r="G3724" i="13"/>
  <c r="F3724" i="13"/>
  <c r="I3723" i="13"/>
  <c r="H3723" i="13"/>
  <c r="G3723" i="13"/>
  <c r="F3723" i="13"/>
  <c r="I3722" i="13"/>
  <c r="H3722" i="13"/>
  <c r="G3722" i="13"/>
  <c r="F3722" i="13"/>
  <c r="I3721" i="13"/>
  <c r="H3721" i="13"/>
  <c r="G3721" i="13"/>
  <c r="F3721" i="13"/>
  <c r="I3720" i="13"/>
  <c r="H3720" i="13"/>
  <c r="G3720" i="13"/>
  <c r="F3720" i="13"/>
  <c r="I3719" i="13"/>
  <c r="H3719" i="13"/>
  <c r="G3719" i="13"/>
  <c r="F3719" i="13"/>
  <c r="I3718" i="13"/>
  <c r="H3718" i="13"/>
  <c r="G3718" i="13"/>
  <c r="F3718" i="13"/>
  <c r="I3717" i="13"/>
  <c r="H3717" i="13"/>
  <c r="G3717" i="13"/>
  <c r="F3717" i="13"/>
  <c r="I3716" i="13"/>
  <c r="H3716" i="13"/>
  <c r="G3716" i="13"/>
  <c r="F3716" i="13"/>
  <c r="I3715" i="13"/>
  <c r="H3715" i="13"/>
  <c r="G3715" i="13"/>
  <c r="F3715" i="13"/>
  <c r="I3714" i="13"/>
  <c r="H3714" i="13"/>
  <c r="G3714" i="13"/>
  <c r="F3714" i="13"/>
  <c r="I3713" i="13"/>
  <c r="H3713" i="13"/>
  <c r="G3713" i="13"/>
  <c r="F3713" i="13"/>
  <c r="I3712" i="13"/>
  <c r="H3712" i="13"/>
  <c r="G3712" i="13"/>
  <c r="F3712" i="13"/>
  <c r="I3711" i="13"/>
  <c r="H3711" i="13"/>
  <c r="G3711" i="13"/>
  <c r="F3711" i="13"/>
  <c r="I3710" i="13"/>
  <c r="H3710" i="13"/>
  <c r="G3710" i="13"/>
  <c r="F3710" i="13"/>
  <c r="I3709" i="13"/>
  <c r="H3709" i="13"/>
  <c r="G3709" i="13"/>
  <c r="F3709" i="13"/>
  <c r="I3708" i="13"/>
  <c r="H3708" i="13"/>
  <c r="G3708" i="13"/>
  <c r="F3708" i="13"/>
  <c r="I3707" i="13"/>
  <c r="H3707" i="13"/>
  <c r="G3707" i="13"/>
  <c r="F3707" i="13"/>
  <c r="I3706" i="13"/>
  <c r="H3706" i="13"/>
  <c r="G3706" i="13"/>
  <c r="F3706" i="13"/>
  <c r="I3705" i="13"/>
  <c r="H3705" i="13"/>
  <c r="G3705" i="13"/>
  <c r="F3705" i="13"/>
  <c r="I3704" i="13"/>
  <c r="H3704" i="13"/>
  <c r="G3704" i="13"/>
  <c r="F3704" i="13"/>
  <c r="I3703" i="13"/>
  <c r="H3703" i="13"/>
  <c r="G3703" i="13"/>
  <c r="F3703" i="13"/>
  <c r="I3702" i="13"/>
  <c r="H3702" i="13"/>
  <c r="G3702" i="13"/>
  <c r="F3702" i="13"/>
  <c r="I3701" i="13"/>
  <c r="H3701" i="13"/>
  <c r="G3701" i="13"/>
  <c r="F3701" i="13"/>
  <c r="I3700" i="13"/>
  <c r="H3700" i="13"/>
  <c r="G3700" i="13"/>
  <c r="F3700" i="13"/>
  <c r="I3699" i="13"/>
  <c r="H3699" i="13"/>
  <c r="G3699" i="13"/>
  <c r="F3699" i="13"/>
  <c r="I3698" i="13"/>
  <c r="H3698" i="13"/>
  <c r="G3698" i="13"/>
  <c r="F3698" i="13"/>
  <c r="I3697" i="13"/>
  <c r="H3697" i="13"/>
  <c r="G3697" i="13"/>
  <c r="F3697" i="13"/>
  <c r="I3696" i="13"/>
  <c r="H3696" i="13"/>
  <c r="G3696" i="13"/>
  <c r="F3696" i="13"/>
  <c r="I3695" i="13"/>
  <c r="H3695" i="13"/>
  <c r="G3695" i="13"/>
  <c r="F3695" i="13"/>
  <c r="I3694" i="13"/>
  <c r="H3694" i="13"/>
  <c r="G3694" i="13"/>
  <c r="F3694" i="13"/>
  <c r="I3693" i="13"/>
  <c r="H3693" i="13"/>
  <c r="G3693" i="13"/>
  <c r="F3693" i="13"/>
  <c r="I3692" i="13"/>
  <c r="H3692" i="13"/>
  <c r="G3692" i="13"/>
  <c r="F3692" i="13"/>
  <c r="I3691" i="13"/>
  <c r="H3691" i="13"/>
  <c r="G3691" i="13"/>
  <c r="F3691" i="13"/>
  <c r="I3690" i="13"/>
  <c r="H3690" i="13"/>
  <c r="G3690" i="13"/>
  <c r="F3690" i="13"/>
  <c r="I3689" i="13"/>
  <c r="H3689" i="13"/>
  <c r="G3689" i="13"/>
  <c r="F3689" i="13"/>
  <c r="I3688" i="13"/>
  <c r="H3688" i="13"/>
  <c r="G3688" i="13"/>
  <c r="F3688" i="13"/>
  <c r="I3687" i="13"/>
  <c r="H3687" i="13"/>
  <c r="G3687" i="13"/>
  <c r="F3687" i="13"/>
  <c r="I3686" i="13"/>
  <c r="H3686" i="13"/>
  <c r="G3686" i="13"/>
  <c r="F3686" i="13"/>
  <c r="I3685" i="13"/>
  <c r="H3685" i="13"/>
  <c r="G3685" i="13"/>
  <c r="F3685" i="13"/>
  <c r="I3684" i="13"/>
  <c r="H3684" i="13"/>
  <c r="G3684" i="13"/>
  <c r="F3684" i="13"/>
  <c r="I3683" i="13"/>
  <c r="H3683" i="13"/>
  <c r="G3683" i="13"/>
  <c r="F3683" i="13"/>
  <c r="I3682" i="13"/>
  <c r="H3682" i="13"/>
  <c r="G3682" i="13"/>
  <c r="F3682" i="13"/>
  <c r="I3681" i="13"/>
  <c r="H3681" i="13"/>
  <c r="G3681" i="13"/>
  <c r="F3681" i="13"/>
  <c r="I3680" i="13"/>
  <c r="H3680" i="13"/>
  <c r="G3680" i="13"/>
  <c r="F3680" i="13"/>
  <c r="I3679" i="13"/>
  <c r="H3679" i="13"/>
  <c r="G3679" i="13"/>
  <c r="F3679" i="13"/>
  <c r="I3678" i="13"/>
  <c r="H3678" i="13"/>
  <c r="G3678" i="13"/>
  <c r="F3678" i="13"/>
  <c r="I3677" i="13"/>
  <c r="H3677" i="13"/>
  <c r="G3677" i="13"/>
  <c r="F3677" i="13"/>
  <c r="I3676" i="13"/>
  <c r="H3676" i="13"/>
  <c r="G3676" i="13"/>
  <c r="F3676" i="13"/>
  <c r="I3675" i="13"/>
  <c r="H3675" i="13"/>
  <c r="G3675" i="13"/>
  <c r="F3675" i="13"/>
  <c r="I3674" i="13"/>
  <c r="H3674" i="13"/>
  <c r="G3674" i="13"/>
  <c r="F3674" i="13"/>
  <c r="I3673" i="13"/>
  <c r="H3673" i="13"/>
  <c r="G3673" i="13"/>
  <c r="F3673" i="13"/>
  <c r="I3672" i="13"/>
  <c r="H3672" i="13"/>
  <c r="G3672" i="13"/>
  <c r="F3672" i="13"/>
  <c r="I3671" i="13"/>
  <c r="H3671" i="13"/>
  <c r="G3671" i="13"/>
  <c r="F3671" i="13"/>
  <c r="I3670" i="13"/>
  <c r="H3670" i="13"/>
  <c r="G3670" i="13"/>
  <c r="F3670" i="13"/>
  <c r="I3669" i="13"/>
  <c r="H3669" i="13"/>
  <c r="G3669" i="13"/>
  <c r="F3669" i="13"/>
  <c r="I3668" i="13"/>
  <c r="H3668" i="13"/>
  <c r="G3668" i="13"/>
  <c r="F3668" i="13"/>
  <c r="I3667" i="13"/>
  <c r="H3667" i="13"/>
  <c r="G3667" i="13"/>
  <c r="F3667" i="13"/>
  <c r="I3666" i="13"/>
  <c r="H3666" i="13"/>
  <c r="G3666" i="13"/>
  <c r="F3666" i="13"/>
  <c r="I3665" i="13"/>
  <c r="H3665" i="13"/>
  <c r="G3665" i="13"/>
  <c r="F3665" i="13"/>
  <c r="I3664" i="13"/>
  <c r="H3664" i="13"/>
  <c r="G3664" i="13"/>
  <c r="F3664" i="13"/>
  <c r="I3663" i="13"/>
  <c r="H3663" i="13"/>
  <c r="G3663" i="13"/>
  <c r="F3663" i="13"/>
  <c r="I3662" i="13"/>
  <c r="H3662" i="13"/>
  <c r="G3662" i="13"/>
  <c r="F3662" i="13"/>
  <c r="I3661" i="13"/>
  <c r="H3661" i="13"/>
  <c r="G3661" i="13"/>
  <c r="F3661" i="13"/>
  <c r="I3660" i="13"/>
  <c r="H3660" i="13"/>
  <c r="G3660" i="13"/>
  <c r="F3660" i="13"/>
  <c r="I3659" i="13"/>
  <c r="H3659" i="13"/>
  <c r="G3659" i="13"/>
  <c r="F3659" i="13"/>
  <c r="I3658" i="13"/>
  <c r="H3658" i="13"/>
  <c r="G3658" i="13"/>
  <c r="F3658" i="13"/>
  <c r="I3657" i="13"/>
  <c r="H3657" i="13"/>
  <c r="G3657" i="13"/>
  <c r="F3657" i="13"/>
  <c r="I3656" i="13"/>
  <c r="H3656" i="13"/>
  <c r="G3656" i="13"/>
  <c r="F3656" i="13"/>
  <c r="I3655" i="13"/>
  <c r="H3655" i="13"/>
  <c r="G3655" i="13"/>
  <c r="F3655" i="13"/>
  <c r="I3654" i="13"/>
  <c r="H3654" i="13"/>
  <c r="G3654" i="13"/>
  <c r="F3654" i="13"/>
  <c r="I3653" i="13"/>
  <c r="H3653" i="13"/>
  <c r="G3653" i="13"/>
  <c r="F3653" i="13"/>
  <c r="I3652" i="13"/>
  <c r="H3652" i="13"/>
  <c r="G3652" i="13"/>
  <c r="F3652" i="13"/>
  <c r="I3651" i="13"/>
  <c r="H3651" i="13"/>
  <c r="G3651" i="13"/>
  <c r="F3651" i="13"/>
  <c r="I3650" i="13"/>
  <c r="H3650" i="13"/>
  <c r="G3650" i="13"/>
  <c r="F3650" i="13"/>
  <c r="I3649" i="13"/>
  <c r="H3649" i="13"/>
  <c r="G3649" i="13"/>
  <c r="F3649" i="13"/>
  <c r="I3648" i="13"/>
  <c r="H3648" i="13"/>
  <c r="G3648" i="13"/>
  <c r="F3648" i="13"/>
  <c r="I3647" i="13"/>
  <c r="H3647" i="13"/>
  <c r="G3647" i="13"/>
  <c r="F3647" i="13"/>
  <c r="I3646" i="13"/>
  <c r="H3646" i="13"/>
  <c r="G3646" i="13"/>
  <c r="F3646" i="13"/>
  <c r="I3645" i="13"/>
  <c r="H3645" i="13"/>
  <c r="G3645" i="13"/>
  <c r="F3645" i="13"/>
  <c r="I3644" i="13"/>
  <c r="H3644" i="13"/>
  <c r="G3644" i="13"/>
  <c r="F3644" i="13"/>
  <c r="I3643" i="13"/>
  <c r="H3643" i="13"/>
  <c r="G3643" i="13"/>
  <c r="F3643" i="13"/>
  <c r="I3642" i="13"/>
  <c r="H3642" i="13"/>
  <c r="G3642" i="13"/>
  <c r="F3642" i="13"/>
  <c r="I3641" i="13"/>
  <c r="H3641" i="13"/>
  <c r="G3641" i="13"/>
  <c r="F3641" i="13"/>
  <c r="I3640" i="13"/>
  <c r="H3640" i="13"/>
  <c r="G3640" i="13"/>
  <c r="F3640" i="13"/>
  <c r="I3639" i="13"/>
  <c r="H3639" i="13"/>
  <c r="G3639" i="13"/>
  <c r="F3639" i="13"/>
  <c r="I3638" i="13"/>
  <c r="H3638" i="13"/>
  <c r="G3638" i="13"/>
  <c r="F3638" i="13"/>
  <c r="I3637" i="13"/>
  <c r="H3637" i="13"/>
  <c r="G3637" i="13"/>
  <c r="F3637" i="13"/>
  <c r="I3636" i="13"/>
  <c r="H3636" i="13"/>
  <c r="G3636" i="13"/>
  <c r="F3636" i="13"/>
  <c r="I3635" i="13"/>
  <c r="H3635" i="13"/>
  <c r="G3635" i="13"/>
  <c r="F3635" i="13"/>
  <c r="I3634" i="13"/>
  <c r="H3634" i="13"/>
  <c r="G3634" i="13"/>
  <c r="F3634" i="13"/>
  <c r="I3633" i="13"/>
  <c r="H3633" i="13"/>
  <c r="G3633" i="13"/>
  <c r="F3633" i="13"/>
  <c r="I3632" i="13"/>
  <c r="H3632" i="13"/>
  <c r="G3632" i="13"/>
  <c r="F3632" i="13"/>
  <c r="I3631" i="13"/>
  <c r="H3631" i="13"/>
  <c r="G3631" i="13"/>
  <c r="F3631" i="13"/>
  <c r="I3630" i="13"/>
  <c r="H3630" i="13"/>
  <c r="G3630" i="13"/>
  <c r="F3630" i="13"/>
  <c r="I3629" i="13"/>
  <c r="H3629" i="13"/>
  <c r="G3629" i="13"/>
  <c r="F3629" i="13"/>
  <c r="I3628" i="13"/>
  <c r="H3628" i="13"/>
  <c r="G3628" i="13"/>
  <c r="F3628" i="13"/>
  <c r="I3627" i="13"/>
  <c r="H3627" i="13"/>
  <c r="G3627" i="13"/>
  <c r="F3627" i="13"/>
  <c r="I3626" i="13"/>
  <c r="H3626" i="13"/>
  <c r="G3626" i="13"/>
  <c r="F3626" i="13"/>
  <c r="I3625" i="13"/>
  <c r="H3625" i="13"/>
  <c r="G3625" i="13"/>
  <c r="F3625" i="13"/>
  <c r="I3624" i="13"/>
  <c r="H3624" i="13"/>
  <c r="G3624" i="13"/>
  <c r="F3624" i="13"/>
  <c r="I3623" i="13"/>
  <c r="H3623" i="13"/>
  <c r="G3623" i="13"/>
  <c r="F3623" i="13"/>
  <c r="I3622" i="13"/>
  <c r="H3622" i="13"/>
  <c r="G3622" i="13"/>
  <c r="F3622" i="13"/>
  <c r="I3621" i="13"/>
  <c r="H3621" i="13"/>
  <c r="G3621" i="13"/>
  <c r="F3621" i="13"/>
  <c r="I3620" i="13"/>
  <c r="H3620" i="13"/>
  <c r="G3620" i="13"/>
  <c r="F3620" i="13"/>
  <c r="I3619" i="13"/>
  <c r="H3619" i="13"/>
  <c r="G3619" i="13"/>
  <c r="F3619" i="13"/>
  <c r="I3618" i="13"/>
  <c r="H3618" i="13"/>
  <c r="G3618" i="13"/>
  <c r="F3618" i="13"/>
  <c r="I3617" i="13"/>
  <c r="H3617" i="13"/>
  <c r="G3617" i="13"/>
  <c r="F3617" i="13"/>
  <c r="I3616" i="13"/>
  <c r="H3616" i="13"/>
  <c r="G3616" i="13"/>
  <c r="F3616" i="13"/>
  <c r="I3615" i="13"/>
  <c r="H3615" i="13"/>
  <c r="G3615" i="13"/>
  <c r="F3615" i="13"/>
  <c r="I3614" i="13"/>
  <c r="H3614" i="13"/>
  <c r="G3614" i="13"/>
  <c r="F3614" i="13"/>
  <c r="I3613" i="13"/>
  <c r="H3613" i="13"/>
  <c r="G3613" i="13"/>
  <c r="F3613" i="13"/>
  <c r="I3612" i="13"/>
  <c r="H3612" i="13"/>
  <c r="G3612" i="13"/>
  <c r="F3612" i="13"/>
  <c r="I3611" i="13"/>
  <c r="H3611" i="13"/>
  <c r="G3611" i="13"/>
  <c r="F3611" i="13"/>
  <c r="I3610" i="13"/>
  <c r="H3610" i="13"/>
  <c r="G3610" i="13"/>
  <c r="F3610" i="13"/>
  <c r="I3609" i="13"/>
  <c r="H3609" i="13"/>
  <c r="G3609" i="13"/>
  <c r="F3609" i="13"/>
  <c r="I3608" i="13"/>
  <c r="H3608" i="13"/>
  <c r="G3608" i="13"/>
  <c r="F3608" i="13"/>
  <c r="I3607" i="13"/>
  <c r="H3607" i="13"/>
  <c r="G3607" i="13"/>
  <c r="F3607" i="13"/>
  <c r="I3606" i="13"/>
  <c r="H3606" i="13"/>
  <c r="G3606" i="13"/>
  <c r="F3606" i="13"/>
  <c r="I3605" i="13"/>
  <c r="H3605" i="13"/>
  <c r="G3605" i="13"/>
  <c r="F3605" i="13"/>
  <c r="I3604" i="13"/>
  <c r="H3604" i="13"/>
  <c r="G3604" i="13"/>
  <c r="F3604" i="13"/>
  <c r="I3603" i="13"/>
  <c r="H3603" i="13"/>
  <c r="G3603" i="13"/>
  <c r="F3603" i="13"/>
  <c r="I3602" i="13"/>
  <c r="H3602" i="13"/>
  <c r="G3602" i="13"/>
  <c r="F3602" i="13"/>
  <c r="I3601" i="13"/>
  <c r="H3601" i="13"/>
  <c r="G3601" i="13"/>
  <c r="F3601" i="13"/>
  <c r="I3600" i="13"/>
  <c r="H3600" i="13"/>
  <c r="G3600" i="13"/>
  <c r="F3600" i="13"/>
  <c r="I3599" i="13"/>
  <c r="H3599" i="13"/>
  <c r="G3599" i="13"/>
  <c r="F3599" i="13"/>
  <c r="I3598" i="13"/>
  <c r="H3598" i="13"/>
  <c r="G3598" i="13"/>
  <c r="F3598" i="13"/>
  <c r="I3597" i="13"/>
  <c r="H3597" i="13"/>
  <c r="G3597" i="13"/>
  <c r="F3597" i="13"/>
  <c r="I3596" i="13"/>
  <c r="H3596" i="13"/>
  <c r="G3596" i="13"/>
  <c r="F3596" i="13"/>
  <c r="I3595" i="13"/>
  <c r="H3595" i="13"/>
  <c r="G3595" i="13"/>
  <c r="F3595" i="13"/>
  <c r="I3594" i="13"/>
  <c r="H3594" i="13"/>
  <c r="G3594" i="13"/>
  <c r="F3594" i="13"/>
  <c r="I3593" i="13"/>
  <c r="H3593" i="13"/>
  <c r="G3593" i="13"/>
  <c r="F3593" i="13"/>
  <c r="I3592" i="13"/>
  <c r="H3592" i="13"/>
  <c r="G3592" i="13"/>
  <c r="F3592" i="13"/>
  <c r="I3591" i="13"/>
  <c r="H3591" i="13"/>
  <c r="G3591" i="13"/>
  <c r="F3591" i="13"/>
  <c r="I3590" i="13"/>
  <c r="H3590" i="13"/>
  <c r="G3590" i="13"/>
  <c r="F3590" i="13"/>
  <c r="I3589" i="13"/>
  <c r="H3589" i="13"/>
  <c r="G3589" i="13"/>
  <c r="F3589" i="13"/>
  <c r="I3588" i="13"/>
  <c r="H3588" i="13"/>
  <c r="G3588" i="13"/>
  <c r="F3588" i="13"/>
  <c r="I3587" i="13"/>
  <c r="H3587" i="13"/>
  <c r="G3587" i="13"/>
  <c r="F3587" i="13"/>
  <c r="I3586" i="13"/>
  <c r="H3586" i="13"/>
  <c r="G3586" i="13"/>
  <c r="F3586" i="13"/>
  <c r="I3585" i="13"/>
  <c r="H3585" i="13"/>
  <c r="G3585" i="13"/>
  <c r="F3585" i="13"/>
  <c r="I3584" i="13"/>
  <c r="H3584" i="13"/>
  <c r="G3584" i="13"/>
  <c r="F3584" i="13"/>
  <c r="I3583" i="13"/>
  <c r="H3583" i="13"/>
  <c r="G3583" i="13"/>
  <c r="F3583" i="13"/>
  <c r="I3582" i="13"/>
  <c r="H3582" i="13"/>
  <c r="G3582" i="13"/>
  <c r="F3582" i="13"/>
  <c r="I3581" i="13"/>
  <c r="H3581" i="13"/>
  <c r="G3581" i="13"/>
  <c r="F3581" i="13"/>
  <c r="I3580" i="13"/>
  <c r="H3580" i="13"/>
  <c r="G3580" i="13"/>
  <c r="F3580" i="13"/>
  <c r="I3579" i="13"/>
  <c r="H3579" i="13"/>
  <c r="G3579" i="13"/>
  <c r="F3579" i="13"/>
  <c r="I3578" i="13"/>
  <c r="H3578" i="13"/>
  <c r="G3578" i="13"/>
  <c r="F3578" i="13"/>
  <c r="I3577" i="13"/>
  <c r="H3577" i="13"/>
  <c r="G3577" i="13"/>
  <c r="F3577" i="13"/>
  <c r="I3576" i="13"/>
  <c r="H3576" i="13"/>
  <c r="G3576" i="13"/>
  <c r="F3576" i="13"/>
  <c r="I3575" i="13"/>
  <c r="H3575" i="13"/>
  <c r="G3575" i="13"/>
  <c r="F3575" i="13"/>
  <c r="I3574" i="13"/>
  <c r="H3574" i="13"/>
  <c r="G3574" i="13"/>
  <c r="F3574" i="13"/>
  <c r="I3573" i="13"/>
  <c r="H3573" i="13"/>
  <c r="G3573" i="13"/>
  <c r="F3573" i="13"/>
  <c r="I3572" i="13"/>
  <c r="H3572" i="13"/>
  <c r="G3572" i="13"/>
  <c r="F3572" i="13"/>
  <c r="I3571" i="13"/>
  <c r="H3571" i="13"/>
  <c r="G3571" i="13"/>
  <c r="F3571" i="13"/>
  <c r="I3570" i="13"/>
  <c r="H3570" i="13"/>
  <c r="G3570" i="13"/>
  <c r="F3570" i="13"/>
  <c r="I3569" i="13"/>
  <c r="H3569" i="13"/>
  <c r="G3569" i="13"/>
  <c r="F3569" i="13"/>
  <c r="I3568" i="13"/>
  <c r="H3568" i="13"/>
  <c r="G3568" i="13"/>
  <c r="F3568" i="13"/>
  <c r="I3567" i="13"/>
  <c r="H3567" i="13"/>
  <c r="G3567" i="13"/>
  <c r="F3567" i="13"/>
  <c r="I3566" i="13"/>
  <c r="H3566" i="13"/>
  <c r="G3566" i="13"/>
  <c r="F3566" i="13"/>
  <c r="I3565" i="13"/>
  <c r="H3565" i="13"/>
  <c r="G3565" i="13"/>
  <c r="F3565" i="13"/>
  <c r="I3564" i="13"/>
  <c r="H3564" i="13"/>
  <c r="G3564" i="13"/>
  <c r="F3564" i="13"/>
  <c r="I3563" i="13"/>
  <c r="H3563" i="13"/>
  <c r="G3563" i="13"/>
  <c r="F3563" i="13"/>
  <c r="I3562" i="13"/>
  <c r="H3562" i="13"/>
  <c r="G3562" i="13"/>
  <c r="F3562" i="13"/>
  <c r="I3561" i="13"/>
  <c r="H3561" i="13"/>
  <c r="G3561" i="13"/>
  <c r="F3561" i="13"/>
  <c r="I3560" i="13"/>
  <c r="H3560" i="13"/>
  <c r="G3560" i="13"/>
  <c r="F3560" i="13"/>
  <c r="I3559" i="13"/>
  <c r="H3559" i="13"/>
  <c r="G3559" i="13"/>
  <c r="F3559" i="13"/>
  <c r="I3558" i="13"/>
  <c r="H3558" i="13"/>
  <c r="G3558" i="13"/>
  <c r="F3558" i="13"/>
  <c r="I3557" i="13"/>
  <c r="H3557" i="13"/>
  <c r="G3557" i="13"/>
  <c r="F3557" i="13"/>
  <c r="I3556" i="13"/>
  <c r="H3556" i="13"/>
  <c r="G3556" i="13"/>
  <c r="F3556" i="13"/>
  <c r="I3555" i="13"/>
  <c r="H3555" i="13"/>
  <c r="G3555" i="13"/>
  <c r="F3555" i="13"/>
  <c r="I3554" i="13"/>
  <c r="H3554" i="13"/>
  <c r="G3554" i="13"/>
  <c r="F3554" i="13"/>
  <c r="I3553" i="13"/>
  <c r="H3553" i="13"/>
  <c r="G3553" i="13"/>
  <c r="F3553" i="13"/>
  <c r="I3552" i="13"/>
  <c r="H3552" i="13"/>
  <c r="G3552" i="13"/>
  <c r="F3552" i="13"/>
  <c r="I3551" i="13"/>
  <c r="H3551" i="13"/>
  <c r="G3551" i="13"/>
  <c r="F3551" i="13"/>
  <c r="I3550" i="13"/>
  <c r="H3550" i="13"/>
  <c r="G3550" i="13"/>
  <c r="F3550" i="13"/>
  <c r="I3549" i="13"/>
  <c r="H3549" i="13"/>
  <c r="G3549" i="13"/>
  <c r="F3549" i="13"/>
  <c r="I3548" i="13"/>
  <c r="H3548" i="13"/>
  <c r="G3548" i="13"/>
  <c r="F3548" i="13"/>
  <c r="I3547" i="13"/>
  <c r="H3547" i="13"/>
  <c r="G3547" i="13"/>
  <c r="F3547" i="13"/>
  <c r="I3546" i="13"/>
  <c r="H3546" i="13"/>
  <c r="G3546" i="13"/>
  <c r="F3546" i="13"/>
  <c r="I3545" i="13"/>
  <c r="H3545" i="13"/>
  <c r="G3545" i="13"/>
  <c r="F3545" i="13"/>
  <c r="I3544" i="13"/>
  <c r="H3544" i="13"/>
  <c r="G3544" i="13"/>
  <c r="F3544" i="13"/>
  <c r="I3543" i="13"/>
  <c r="H3543" i="13"/>
  <c r="G3543" i="13"/>
  <c r="F3543" i="13"/>
  <c r="I3542" i="13"/>
  <c r="H3542" i="13"/>
  <c r="G3542" i="13"/>
  <c r="F3542" i="13"/>
  <c r="I3541" i="13"/>
  <c r="H3541" i="13"/>
  <c r="G3541" i="13"/>
  <c r="F3541" i="13"/>
  <c r="I3540" i="13"/>
  <c r="H3540" i="13"/>
  <c r="G3540" i="13"/>
  <c r="F3540" i="13"/>
  <c r="I3539" i="13"/>
  <c r="H3539" i="13"/>
  <c r="G3539" i="13"/>
  <c r="F3539" i="13"/>
  <c r="I3538" i="13"/>
  <c r="H3538" i="13"/>
  <c r="G3538" i="13"/>
  <c r="F3538" i="13"/>
  <c r="I3537" i="13"/>
  <c r="H3537" i="13"/>
  <c r="G3537" i="13"/>
  <c r="F3537" i="13"/>
  <c r="I3536" i="13"/>
  <c r="H3536" i="13"/>
  <c r="G3536" i="13"/>
  <c r="F3536" i="13"/>
  <c r="I3535" i="13"/>
  <c r="H3535" i="13"/>
  <c r="G3535" i="13"/>
  <c r="F3535" i="13"/>
  <c r="I3534" i="13"/>
  <c r="H3534" i="13"/>
  <c r="G3534" i="13"/>
  <c r="F3534" i="13"/>
  <c r="I3533" i="13"/>
  <c r="H3533" i="13"/>
  <c r="G3533" i="13"/>
  <c r="F3533" i="13"/>
  <c r="I3532" i="13"/>
  <c r="H3532" i="13"/>
  <c r="G3532" i="13"/>
  <c r="F3532" i="13"/>
  <c r="I3531" i="13"/>
  <c r="H3531" i="13"/>
  <c r="G3531" i="13"/>
  <c r="F3531" i="13"/>
  <c r="I3530" i="13"/>
  <c r="H3530" i="13"/>
  <c r="G3530" i="13"/>
  <c r="F3530" i="13"/>
  <c r="I3529" i="13"/>
  <c r="H3529" i="13"/>
  <c r="G3529" i="13"/>
  <c r="F3529" i="13"/>
  <c r="I3528" i="13"/>
  <c r="H3528" i="13"/>
  <c r="G3528" i="13"/>
  <c r="F3528" i="13"/>
  <c r="I3527" i="13"/>
  <c r="H3527" i="13"/>
  <c r="G3527" i="13"/>
  <c r="F3527" i="13"/>
  <c r="I3526" i="13"/>
  <c r="H3526" i="13"/>
  <c r="G3526" i="13"/>
  <c r="F3526" i="13"/>
  <c r="I3525" i="13"/>
  <c r="H3525" i="13"/>
  <c r="G3525" i="13"/>
  <c r="F3525" i="13"/>
  <c r="I3524" i="13"/>
  <c r="H3524" i="13"/>
  <c r="G3524" i="13"/>
  <c r="F3524" i="13"/>
  <c r="I3523" i="13"/>
  <c r="H3523" i="13"/>
  <c r="G3523" i="13"/>
  <c r="F3523" i="13"/>
  <c r="I3522" i="13"/>
  <c r="H3522" i="13"/>
  <c r="G3522" i="13"/>
  <c r="F3522" i="13"/>
  <c r="I3521" i="13"/>
  <c r="H3521" i="13"/>
  <c r="G3521" i="13"/>
  <c r="F3521" i="13"/>
  <c r="I3520" i="13"/>
  <c r="H3520" i="13"/>
  <c r="G3520" i="13"/>
  <c r="F3520" i="13"/>
  <c r="I3519" i="13"/>
  <c r="H3519" i="13"/>
  <c r="G3519" i="13"/>
  <c r="F3519" i="13"/>
  <c r="I3518" i="13"/>
  <c r="H3518" i="13"/>
  <c r="G3518" i="13"/>
  <c r="F3518" i="13"/>
  <c r="I3517" i="13"/>
  <c r="H3517" i="13"/>
  <c r="G3517" i="13"/>
  <c r="F3517" i="13"/>
  <c r="I3516" i="13"/>
  <c r="H3516" i="13"/>
  <c r="G3516" i="13"/>
  <c r="F3516" i="13"/>
  <c r="I3515" i="13"/>
  <c r="H3515" i="13"/>
  <c r="G3515" i="13"/>
  <c r="F3515" i="13"/>
  <c r="I3514" i="13"/>
  <c r="H3514" i="13"/>
  <c r="G3514" i="13"/>
  <c r="F3514" i="13"/>
  <c r="I3513" i="13"/>
  <c r="H3513" i="13"/>
  <c r="G3513" i="13"/>
  <c r="F3513" i="13"/>
  <c r="I3512" i="13"/>
  <c r="H3512" i="13"/>
  <c r="G3512" i="13"/>
  <c r="F3512" i="13"/>
  <c r="I3511" i="13"/>
  <c r="H3511" i="13"/>
  <c r="G3511" i="13"/>
  <c r="F3511" i="13"/>
  <c r="I3510" i="13"/>
  <c r="H3510" i="13"/>
  <c r="G3510" i="13"/>
  <c r="F3510" i="13"/>
  <c r="I3509" i="13"/>
  <c r="H3509" i="13"/>
  <c r="G3509" i="13"/>
  <c r="F3509" i="13"/>
  <c r="I3508" i="13"/>
  <c r="H3508" i="13"/>
  <c r="G3508" i="13"/>
  <c r="F3508" i="13"/>
  <c r="I3507" i="13"/>
  <c r="H3507" i="13"/>
  <c r="G3507" i="13"/>
  <c r="F3507" i="13"/>
  <c r="I3506" i="13"/>
  <c r="H3506" i="13"/>
  <c r="G3506" i="13"/>
  <c r="F3506" i="13"/>
  <c r="I3505" i="13"/>
  <c r="H3505" i="13"/>
  <c r="G3505" i="13"/>
  <c r="F3505" i="13"/>
  <c r="I3504" i="13"/>
  <c r="H3504" i="13"/>
  <c r="G3504" i="13"/>
  <c r="F3504" i="13"/>
  <c r="I3503" i="13"/>
  <c r="H3503" i="13"/>
  <c r="G3503" i="13"/>
  <c r="F3503" i="13"/>
  <c r="I3502" i="13"/>
  <c r="H3502" i="13"/>
  <c r="G3502" i="13"/>
  <c r="F3502" i="13"/>
  <c r="I3501" i="13"/>
  <c r="H3501" i="13"/>
  <c r="G3501" i="13"/>
  <c r="F3501" i="13"/>
  <c r="I3500" i="13"/>
  <c r="H3500" i="13"/>
  <c r="G3500" i="13"/>
  <c r="F3500" i="13"/>
  <c r="I3499" i="13"/>
  <c r="H3499" i="13"/>
  <c r="G3499" i="13"/>
  <c r="F3499" i="13"/>
  <c r="I3498" i="13"/>
  <c r="H3498" i="13"/>
  <c r="G3498" i="13"/>
  <c r="F3498" i="13"/>
  <c r="I3497" i="13"/>
  <c r="H3497" i="13"/>
  <c r="G3497" i="13"/>
  <c r="F3497" i="13"/>
  <c r="I3496" i="13"/>
  <c r="H3496" i="13"/>
  <c r="G3496" i="13"/>
  <c r="F3496" i="13"/>
  <c r="I3495" i="13"/>
  <c r="H3495" i="13"/>
  <c r="G3495" i="13"/>
  <c r="F3495" i="13"/>
  <c r="I3494" i="13"/>
  <c r="H3494" i="13"/>
  <c r="G3494" i="13"/>
  <c r="F3494" i="13"/>
  <c r="I3493" i="13"/>
  <c r="H3493" i="13"/>
  <c r="G3493" i="13"/>
  <c r="F3493" i="13"/>
  <c r="I3492" i="13"/>
  <c r="H3492" i="13"/>
  <c r="G3492" i="13"/>
  <c r="F3492" i="13"/>
  <c r="I3491" i="13"/>
  <c r="H3491" i="13"/>
  <c r="G3491" i="13"/>
  <c r="F3491" i="13"/>
  <c r="I3490" i="13"/>
  <c r="H3490" i="13"/>
  <c r="G3490" i="13"/>
  <c r="F3490" i="13"/>
  <c r="I3489" i="13"/>
  <c r="H3489" i="13"/>
  <c r="G3489" i="13"/>
  <c r="F3489" i="13"/>
  <c r="I3488" i="13"/>
  <c r="H3488" i="13"/>
  <c r="G3488" i="13"/>
  <c r="F3488" i="13"/>
  <c r="I3487" i="13"/>
  <c r="H3487" i="13"/>
  <c r="G3487" i="13"/>
  <c r="F3487" i="13"/>
  <c r="I3486" i="13"/>
  <c r="H3486" i="13"/>
  <c r="G3486" i="13"/>
  <c r="F3486" i="13"/>
  <c r="I3485" i="13"/>
  <c r="H3485" i="13"/>
  <c r="G3485" i="13"/>
  <c r="F3485" i="13"/>
  <c r="I3484" i="13"/>
  <c r="H3484" i="13"/>
  <c r="G3484" i="13"/>
  <c r="F3484" i="13"/>
  <c r="I3483" i="13"/>
  <c r="H3483" i="13"/>
  <c r="G3483" i="13"/>
  <c r="F3483" i="13"/>
  <c r="I3482" i="13"/>
  <c r="H3482" i="13"/>
  <c r="G3482" i="13"/>
  <c r="F3482" i="13"/>
  <c r="I3481" i="13"/>
  <c r="H3481" i="13"/>
  <c r="G3481" i="13"/>
  <c r="F3481" i="13"/>
  <c r="I3480" i="13"/>
  <c r="H3480" i="13"/>
  <c r="G3480" i="13"/>
  <c r="F3480" i="13"/>
  <c r="I3479" i="13"/>
  <c r="H3479" i="13"/>
  <c r="G3479" i="13"/>
  <c r="F3479" i="13"/>
  <c r="I3478" i="13"/>
  <c r="H3478" i="13"/>
  <c r="G3478" i="13"/>
  <c r="F3478" i="13"/>
  <c r="I3477" i="13"/>
  <c r="H3477" i="13"/>
  <c r="G3477" i="13"/>
  <c r="F3477" i="13"/>
  <c r="I3476" i="13"/>
  <c r="H3476" i="13"/>
  <c r="G3476" i="13"/>
  <c r="F3476" i="13"/>
  <c r="I3475" i="13"/>
  <c r="H3475" i="13"/>
  <c r="G3475" i="13"/>
  <c r="F3475" i="13"/>
  <c r="I3474" i="13"/>
  <c r="H3474" i="13"/>
  <c r="G3474" i="13"/>
  <c r="F3474" i="13"/>
  <c r="I3473" i="13"/>
  <c r="H3473" i="13"/>
  <c r="G3473" i="13"/>
  <c r="F3473" i="13"/>
  <c r="I3472" i="13"/>
  <c r="H3472" i="13"/>
  <c r="G3472" i="13"/>
  <c r="F3472" i="13"/>
  <c r="I3471" i="13"/>
  <c r="H3471" i="13"/>
  <c r="G3471" i="13"/>
  <c r="F3471" i="13"/>
  <c r="I3470" i="13"/>
  <c r="H3470" i="13"/>
  <c r="G3470" i="13"/>
  <c r="F3470" i="13"/>
  <c r="I3469" i="13"/>
  <c r="H3469" i="13"/>
  <c r="G3469" i="13"/>
  <c r="F3469" i="13"/>
  <c r="I3468" i="13"/>
  <c r="H3468" i="13"/>
  <c r="G3468" i="13"/>
  <c r="F3468" i="13"/>
  <c r="I3467" i="13"/>
  <c r="H3467" i="13"/>
  <c r="G3467" i="13"/>
  <c r="F3467" i="13"/>
  <c r="I3466" i="13"/>
  <c r="H3466" i="13"/>
  <c r="G3466" i="13"/>
  <c r="F3466" i="13"/>
  <c r="I3465" i="13"/>
  <c r="H3465" i="13"/>
  <c r="G3465" i="13"/>
  <c r="F3465" i="13"/>
  <c r="I3464" i="13"/>
  <c r="H3464" i="13"/>
  <c r="G3464" i="13"/>
  <c r="F3464" i="13"/>
  <c r="I3463" i="13"/>
  <c r="H3463" i="13"/>
  <c r="G3463" i="13"/>
  <c r="F3463" i="13"/>
  <c r="I3462" i="13"/>
  <c r="H3462" i="13"/>
  <c r="G3462" i="13"/>
  <c r="F3462" i="13"/>
  <c r="I3461" i="13"/>
  <c r="H3461" i="13"/>
  <c r="G3461" i="13"/>
  <c r="F3461" i="13"/>
  <c r="I3460" i="13"/>
  <c r="H3460" i="13"/>
  <c r="G3460" i="13"/>
  <c r="F3460" i="13"/>
  <c r="I3459" i="13"/>
  <c r="H3459" i="13"/>
  <c r="G3459" i="13"/>
  <c r="F3459" i="13"/>
  <c r="I3458" i="13"/>
  <c r="H3458" i="13"/>
  <c r="G3458" i="13"/>
  <c r="F3458" i="13"/>
  <c r="I3457" i="13"/>
  <c r="H3457" i="13"/>
  <c r="G3457" i="13"/>
  <c r="F3457" i="13"/>
  <c r="I3456" i="13"/>
  <c r="H3456" i="13"/>
  <c r="G3456" i="13"/>
  <c r="F3456" i="13"/>
  <c r="I3455" i="13"/>
  <c r="H3455" i="13"/>
  <c r="G3455" i="13"/>
  <c r="F3455" i="13"/>
  <c r="I3454" i="13"/>
  <c r="H3454" i="13"/>
  <c r="G3454" i="13"/>
  <c r="F3454" i="13"/>
  <c r="I3453" i="13"/>
  <c r="H3453" i="13"/>
  <c r="G3453" i="13"/>
  <c r="F3453" i="13"/>
  <c r="I3452" i="13"/>
  <c r="H3452" i="13"/>
  <c r="G3452" i="13"/>
  <c r="F3452" i="13"/>
  <c r="I3451" i="13"/>
  <c r="H3451" i="13"/>
  <c r="G3451" i="13"/>
  <c r="F3451" i="13"/>
  <c r="I3450" i="13"/>
  <c r="H3450" i="13"/>
  <c r="G3450" i="13"/>
  <c r="F3450" i="13"/>
  <c r="I3449" i="13"/>
  <c r="H3449" i="13"/>
  <c r="G3449" i="13"/>
  <c r="F3449" i="13"/>
  <c r="I3448" i="13"/>
  <c r="H3448" i="13"/>
  <c r="G3448" i="13"/>
  <c r="F3448" i="13"/>
  <c r="I3447" i="13"/>
  <c r="H3447" i="13"/>
  <c r="G3447" i="13"/>
  <c r="F3447" i="13"/>
  <c r="I3446" i="13"/>
  <c r="H3446" i="13"/>
  <c r="G3446" i="13"/>
  <c r="F3446" i="13"/>
  <c r="I3445" i="13"/>
  <c r="H3445" i="13"/>
  <c r="G3445" i="13"/>
  <c r="F3445" i="13"/>
  <c r="I3444" i="13"/>
  <c r="H3444" i="13"/>
  <c r="G3444" i="13"/>
  <c r="F3444" i="13"/>
  <c r="I3443" i="13"/>
  <c r="H3443" i="13"/>
  <c r="G3443" i="13"/>
  <c r="F3443" i="13"/>
  <c r="I3442" i="13"/>
  <c r="H3442" i="13"/>
  <c r="G3442" i="13"/>
  <c r="F3442" i="13"/>
  <c r="I3441" i="13"/>
  <c r="H3441" i="13"/>
  <c r="G3441" i="13"/>
  <c r="F3441" i="13"/>
  <c r="I3440" i="13"/>
  <c r="H3440" i="13"/>
  <c r="G3440" i="13"/>
  <c r="F3440" i="13"/>
  <c r="I3439" i="13"/>
  <c r="H3439" i="13"/>
  <c r="G3439" i="13"/>
  <c r="F3439" i="13"/>
  <c r="I3438" i="13"/>
  <c r="H3438" i="13"/>
  <c r="G3438" i="13"/>
  <c r="F3438" i="13"/>
  <c r="I3437" i="13"/>
  <c r="H3437" i="13"/>
  <c r="G3437" i="13"/>
  <c r="F3437" i="13"/>
  <c r="I3436" i="13"/>
  <c r="H3436" i="13"/>
  <c r="G3436" i="13"/>
  <c r="F3436" i="13"/>
  <c r="I3435" i="13"/>
  <c r="H3435" i="13"/>
  <c r="G3435" i="13"/>
  <c r="F3435" i="13"/>
  <c r="I3434" i="13"/>
  <c r="H3434" i="13"/>
  <c r="G3434" i="13"/>
  <c r="F3434" i="13"/>
  <c r="I3433" i="13"/>
  <c r="H3433" i="13"/>
  <c r="G3433" i="13"/>
  <c r="F3433" i="13"/>
  <c r="I3432" i="13"/>
  <c r="H3432" i="13"/>
  <c r="G3432" i="13"/>
  <c r="F3432" i="13"/>
  <c r="I3431" i="13"/>
  <c r="H3431" i="13"/>
  <c r="G3431" i="13"/>
  <c r="F3431" i="13"/>
  <c r="I3430" i="13"/>
  <c r="H3430" i="13"/>
  <c r="G3430" i="13"/>
  <c r="F3430" i="13"/>
  <c r="I3429" i="13"/>
  <c r="H3429" i="13"/>
  <c r="G3429" i="13"/>
  <c r="F3429" i="13"/>
  <c r="I3428" i="13"/>
  <c r="H3428" i="13"/>
  <c r="G3428" i="13"/>
  <c r="F3428" i="13"/>
  <c r="I3427" i="13"/>
  <c r="H3427" i="13"/>
  <c r="G3427" i="13"/>
  <c r="F3427" i="13"/>
  <c r="I3426" i="13"/>
  <c r="H3426" i="13"/>
  <c r="G3426" i="13"/>
  <c r="F3426" i="13"/>
  <c r="I3425" i="13"/>
  <c r="H3425" i="13"/>
  <c r="G3425" i="13"/>
  <c r="F3425" i="13"/>
  <c r="I3424" i="13"/>
  <c r="H3424" i="13"/>
  <c r="G3424" i="13"/>
  <c r="F3424" i="13"/>
  <c r="I3423" i="13"/>
  <c r="H3423" i="13"/>
  <c r="G3423" i="13"/>
  <c r="F3423" i="13"/>
  <c r="I3422" i="13"/>
  <c r="H3422" i="13"/>
  <c r="G3422" i="13"/>
  <c r="F3422" i="13"/>
  <c r="I3421" i="13"/>
  <c r="H3421" i="13"/>
  <c r="G3421" i="13"/>
  <c r="F3421" i="13"/>
  <c r="I3420" i="13"/>
  <c r="H3420" i="13"/>
  <c r="G3420" i="13"/>
  <c r="F3420" i="13"/>
  <c r="I3419" i="13"/>
  <c r="H3419" i="13"/>
  <c r="G3419" i="13"/>
  <c r="F3419" i="13"/>
  <c r="I3418" i="13"/>
  <c r="H3418" i="13"/>
  <c r="G3418" i="13"/>
  <c r="F3418" i="13"/>
  <c r="I3417" i="13"/>
  <c r="H3417" i="13"/>
  <c r="G3417" i="13"/>
  <c r="F3417" i="13"/>
  <c r="I3416" i="13"/>
  <c r="H3416" i="13"/>
  <c r="G3416" i="13"/>
  <c r="F3416" i="13"/>
  <c r="I3415" i="13"/>
  <c r="H3415" i="13"/>
  <c r="G3415" i="13"/>
  <c r="F3415" i="13"/>
  <c r="I3414" i="13"/>
  <c r="H3414" i="13"/>
  <c r="G3414" i="13"/>
  <c r="F3414" i="13"/>
  <c r="I3413" i="13"/>
  <c r="H3413" i="13"/>
  <c r="G3413" i="13"/>
  <c r="F3413" i="13"/>
  <c r="I3412" i="13"/>
  <c r="H3412" i="13"/>
  <c r="G3412" i="13"/>
  <c r="F3412" i="13"/>
  <c r="I3411" i="13"/>
  <c r="H3411" i="13"/>
  <c r="G3411" i="13"/>
  <c r="F3411" i="13"/>
  <c r="I3410" i="13"/>
  <c r="H3410" i="13"/>
  <c r="G3410" i="13"/>
  <c r="F3410" i="13"/>
  <c r="I3409" i="13"/>
  <c r="H3409" i="13"/>
  <c r="G3409" i="13"/>
  <c r="F3409" i="13"/>
  <c r="I3408" i="13"/>
  <c r="H3408" i="13"/>
  <c r="G3408" i="13"/>
  <c r="F3408" i="13"/>
  <c r="I3407" i="13"/>
  <c r="H3407" i="13"/>
  <c r="G3407" i="13"/>
  <c r="F3407" i="13"/>
  <c r="I3406" i="13"/>
  <c r="H3406" i="13"/>
  <c r="G3406" i="13"/>
  <c r="F3406" i="13"/>
  <c r="I3405" i="13"/>
  <c r="H3405" i="13"/>
  <c r="G3405" i="13"/>
  <c r="F3405" i="13"/>
  <c r="I3404" i="13"/>
  <c r="H3404" i="13"/>
  <c r="G3404" i="13"/>
  <c r="F3404" i="13"/>
  <c r="I3403" i="13"/>
  <c r="H3403" i="13"/>
  <c r="G3403" i="13"/>
  <c r="F3403" i="13"/>
  <c r="I3402" i="13"/>
  <c r="H3402" i="13"/>
  <c r="G3402" i="13"/>
  <c r="F3402" i="13"/>
  <c r="I3401" i="13"/>
  <c r="H3401" i="13"/>
  <c r="G3401" i="13"/>
  <c r="F3401" i="13"/>
  <c r="I3400" i="13"/>
  <c r="H3400" i="13"/>
  <c r="G3400" i="13"/>
  <c r="F3400" i="13"/>
  <c r="I3399" i="13"/>
  <c r="H3399" i="13"/>
  <c r="G3399" i="13"/>
  <c r="F3399" i="13"/>
  <c r="I3398" i="13"/>
  <c r="H3398" i="13"/>
  <c r="G3398" i="13"/>
  <c r="F3398" i="13"/>
  <c r="I3397" i="13"/>
  <c r="H3397" i="13"/>
  <c r="G3397" i="13"/>
  <c r="F3397" i="13"/>
  <c r="I3396" i="13"/>
  <c r="H3396" i="13"/>
  <c r="G3396" i="13"/>
  <c r="F3396" i="13"/>
  <c r="I3395" i="13"/>
  <c r="H3395" i="13"/>
  <c r="G3395" i="13"/>
  <c r="F3395" i="13"/>
  <c r="I3394" i="13"/>
  <c r="H3394" i="13"/>
  <c r="G3394" i="13"/>
  <c r="F3394" i="13"/>
  <c r="I3393" i="13"/>
  <c r="H3393" i="13"/>
  <c r="G3393" i="13"/>
  <c r="F3393" i="13"/>
  <c r="I3392" i="13"/>
  <c r="H3392" i="13"/>
  <c r="G3392" i="13"/>
  <c r="F3392" i="13"/>
  <c r="I3391" i="13"/>
  <c r="H3391" i="13"/>
  <c r="G3391" i="13"/>
  <c r="F3391" i="13"/>
  <c r="I3390" i="13"/>
  <c r="H3390" i="13"/>
  <c r="G3390" i="13"/>
  <c r="F3390" i="13"/>
  <c r="I3389" i="13"/>
  <c r="H3389" i="13"/>
  <c r="G3389" i="13"/>
  <c r="F3389" i="13"/>
  <c r="I3388" i="13"/>
  <c r="H3388" i="13"/>
  <c r="G3388" i="13"/>
  <c r="F3388" i="13"/>
  <c r="I3387" i="13"/>
  <c r="H3387" i="13"/>
  <c r="G3387" i="13"/>
  <c r="F3387" i="13"/>
  <c r="I3386" i="13"/>
  <c r="H3386" i="13"/>
  <c r="G3386" i="13"/>
  <c r="F3386" i="13"/>
  <c r="I3385" i="13"/>
  <c r="H3385" i="13"/>
  <c r="G3385" i="13"/>
  <c r="F3385" i="13"/>
  <c r="I3384" i="13"/>
  <c r="H3384" i="13"/>
  <c r="G3384" i="13"/>
  <c r="F3384" i="13"/>
  <c r="I3383" i="13"/>
  <c r="H3383" i="13"/>
  <c r="G3383" i="13"/>
  <c r="F3383" i="13"/>
  <c r="I3382" i="13"/>
  <c r="H3382" i="13"/>
  <c r="G3382" i="13"/>
  <c r="F3382" i="13"/>
  <c r="I3381" i="13"/>
  <c r="H3381" i="13"/>
  <c r="G3381" i="13"/>
  <c r="F3381" i="13"/>
  <c r="I3380" i="13"/>
  <c r="H3380" i="13"/>
  <c r="G3380" i="13"/>
  <c r="F3380" i="13"/>
  <c r="I3379" i="13"/>
  <c r="H3379" i="13"/>
  <c r="G3379" i="13"/>
  <c r="F3379" i="13"/>
  <c r="I3378" i="13"/>
  <c r="H3378" i="13"/>
  <c r="G3378" i="13"/>
  <c r="F3378" i="13"/>
  <c r="I3377" i="13"/>
  <c r="H3377" i="13"/>
  <c r="G3377" i="13"/>
  <c r="F3377" i="13"/>
  <c r="I3376" i="13"/>
  <c r="H3376" i="13"/>
  <c r="G3376" i="13"/>
  <c r="F3376" i="13"/>
  <c r="I3375" i="13"/>
  <c r="H3375" i="13"/>
  <c r="G3375" i="13"/>
  <c r="F3375" i="13"/>
  <c r="I3374" i="13"/>
  <c r="H3374" i="13"/>
  <c r="G3374" i="13"/>
  <c r="F3374" i="13"/>
  <c r="I3373" i="13"/>
  <c r="H3373" i="13"/>
  <c r="G3373" i="13"/>
  <c r="F3373" i="13"/>
  <c r="I3372" i="13"/>
  <c r="H3372" i="13"/>
  <c r="G3372" i="13"/>
  <c r="F3372" i="13"/>
  <c r="I3371" i="13"/>
  <c r="H3371" i="13"/>
  <c r="G3371" i="13"/>
  <c r="F3371" i="13"/>
  <c r="I3370" i="13"/>
  <c r="H3370" i="13"/>
  <c r="G3370" i="13"/>
  <c r="F3370" i="13"/>
  <c r="I3369" i="13"/>
  <c r="H3369" i="13"/>
  <c r="G3369" i="13"/>
  <c r="F3369" i="13"/>
  <c r="I3368" i="13"/>
  <c r="H3368" i="13"/>
  <c r="G3368" i="13"/>
  <c r="F3368" i="13"/>
  <c r="I3367" i="13"/>
  <c r="H3367" i="13"/>
  <c r="G3367" i="13"/>
  <c r="F3367" i="13"/>
  <c r="I3366" i="13"/>
  <c r="H3366" i="13"/>
  <c r="G3366" i="13"/>
  <c r="F3366" i="13"/>
  <c r="I3365" i="13"/>
  <c r="H3365" i="13"/>
  <c r="G3365" i="13"/>
  <c r="F3365" i="13"/>
  <c r="I3364" i="13"/>
  <c r="H3364" i="13"/>
  <c r="G3364" i="13"/>
  <c r="F3364" i="13"/>
  <c r="I3363" i="13"/>
  <c r="H3363" i="13"/>
  <c r="G3363" i="13"/>
  <c r="F3363" i="13"/>
  <c r="I3362" i="13"/>
  <c r="H3362" i="13"/>
  <c r="G3362" i="13"/>
  <c r="F3362" i="13"/>
  <c r="I3361" i="13"/>
  <c r="H3361" i="13"/>
  <c r="G3361" i="13"/>
  <c r="F3361" i="13"/>
  <c r="I3360" i="13"/>
  <c r="H3360" i="13"/>
  <c r="G3360" i="13"/>
  <c r="F3360" i="13"/>
  <c r="I3359" i="13"/>
  <c r="H3359" i="13"/>
  <c r="G3359" i="13"/>
  <c r="F3359" i="13"/>
  <c r="I3358" i="13"/>
  <c r="H3358" i="13"/>
  <c r="G3358" i="13"/>
  <c r="F3358" i="13"/>
  <c r="I3357" i="13"/>
  <c r="H3357" i="13"/>
  <c r="G3357" i="13"/>
  <c r="F3357" i="13"/>
  <c r="I3356" i="13"/>
  <c r="H3356" i="13"/>
  <c r="G3356" i="13"/>
  <c r="F3356" i="13"/>
  <c r="I3355" i="13"/>
  <c r="H3355" i="13"/>
  <c r="G3355" i="13"/>
  <c r="F3355" i="13"/>
  <c r="I3354" i="13"/>
  <c r="H3354" i="13"/>
  <c r="G3354" i="13"/>
  <c r="F3354" i="13"/>
  <c r="I3353" i="13"/>
  <c r="H3353" i="13"/>
  <c r="G3353" i="13"/>
  <c r="F3353" i="13"/>
  <c r="I3352" i="13"/>
  <c r="H3352" i="13"/>
  <c r="G3352" i="13"/>
  <c r="F3352" i="13"/>
  <c r="I3351" i="13"/>
  <c r="H3351" i="13"/>
  <c r="G3351" i="13"/>
  <c r="F3351" i="13"/>
  <c r="I3350" i="13"/>
  <c r="H3350" i="13"/>
  <c r="G3350" i="13"/>
  <c r="F3350" i="13"/>
  <c r="I3349" i="13"/>
  <c r="H3349" i="13"/>
  <c r="G3349" i="13"/>
  <c r="F3349" i="13"/>
  <c r="I3348" i="13"/>
  <c r="H3348" i="13"/>
  <c r="G3348" i="13"/>
  <c r="F3348" i="13"/>
  <c r="I3347" i="13"/>
  <c r="H3347" i="13"/>
  <c r="G3347" i="13"/>
  <c r="F3347" i="13"/>
  <c r="I3346" i="13"/>
  <c r="H3346" i="13"/>
  <c r="G3346" i="13"/>
  <c r="F3346" i="13"/>
  <c r="I3345" i="13"/>
  <c r="H3345" i="13"/>
  <c r="G3345" i="13"/>
  <c r="F3345" i="13"/>
  <c r="I3344" i="13"/>
  <c r="H3344" i="13"/>
  <c r="G3344" i="13"/>
  <c r="F3344" i="13"/>
  <c r="I3343" i="13"/>
  <c r="H3343" i="13"/>
  <c r="G3343" i="13"/>
  <c r="F3343" i="13"/>
  <c r="I3342" i="13"/>
  <c r="H3342" i="13"/>
  <c r="G3342" i="13"/>
  <c r="F3342" i="13"/>
  <c r="I3341" i="13"/>
  <c r="H3341" i="13"/>
  <c r="G3341" i="13"/>
  <c r="F3341" i="13"/>
  <c r="I3340" i="13"/>
  <c r="H3340" i="13"/>
  <c r="G3340" i="13"/>
  <c r="F3340" i="13"/>
  <c r="I3339" i="13"/>
  <c r="H3339" i="13"/>
  <c r="G3339" i="13"/>
  <c r="F3339" i="13"/>
  <c r="I3338" i="13"/>
  <c r="H3338" i="13"/>
  <c r="G3338" i="13"/>
  <c r="F3338" i="13"/>
  <c r="I3337" i="13"/>
  <c r="H3337" i="13"/>
  <c r="G3337" i="13"/>
  <c r="F3337" i="13"/>
  <c r="I3336" i="13"/>
  <c r="H3336" i="13"/>
  <c r="G3336" i="13"/>
  <c r="F3336" i="13"/>
  <c r="I3335" i="13"/>
  <c r="H3335" i="13"/>
  <c r="G3335" i="13"/>
  <c r="F3335" i="13"/>
  <c r="I3334" i="13"/>
  <c r="H3334" i="13"/>
  <c r="G3334" i="13"/>
  <c r="F3334" i="13"/>
  <c r="I3333" i="13"/>
  <c r="H3333" i="13"/>
  <c r="G3333" i="13"/>
  <c r="F3333" i="13"/>
  <c r="I3332" i="13"/>
  <c r="H3332" i="13"/>
  <c r="G3332" i="13"/>
  <c r="F3332" i="13"/>
  <c r="I3331" i="13"/>
  <c r="H3331" i="13"/>
  <c r="G3331" i="13"/>
  <c r="F3331" i="13"/>
  <c r="I3330" i="13"/>
  <c r="H3330" i="13"/>
  <c r="G3330" i="13"/>
  <c r="F3330" i="13"/>
  <c r="I3329" i="13"/>
  <c r="H3329" i="13"/>
  <c r="G3329" i="13"/>
  <c r="F3329" i="13"/>
  <c r="I3328" i="13"/>
  <c r="H3328" i="13"/>
  <c r="G3328" i="13"/>
  <c r="F3328" i="13"/>
  <c r="I3327" i="13"/>
  <c r="H3327" i="13"/>
  <c r="G3327" i="13"/>
  <c r="F3327" i="13"/>
  <c r="I3326" i="13"/>
  <c r="H3326" i="13"/>
  <c r="G3326" i="13"/>
  <c r="F3326" i="13"/>
  <c r="I3325" i="13"/>
  <c r="H3325" i="13"/>
  <c r="G3325" i="13"/>
  <c r="F3325" i="13"/>
  <c r="I3324" i="13"/>
  <c r="H3324" i="13"/>
  <c r="G3324" i="13"/>
  <c r="F3324" i="13"/>
  <c r="I3323" i="13"/>
  <c r="H3323" i="13"/>
  <c r="G3323" i="13"/>
  <c r="F3323" i="13"/>
  <c r="I3322" i="13"/>
  <c r="H3322" i="13"/>
  <c r="G3322" i="13"/>
  <c r="F3322" i="13"/>
  <c r="I3321" i="13"/>
  <c r="H3321" i="13"/>
  <c r="G3321" i="13"/>
  <c r="F3321" i="13"/>
  <c r="I3320" i="13"/>
  <c r="H3320" i="13"/>
  <c r="G3320" i="13"/>
  <c r="F3320" i="13"/>
  <c r="I3319" i="13"/>
  <c r="H3319" i="13"/>
  <c r="G3319" i="13"/>
  <c r="F3319" i="13"/>
  <c r="I3318" i="13"/>
  <c r="H3318" i="13"/>
  <c r="G3318" i="13"/>
  <c r="F3318" i="13"/>
  <c r="I3317" i="13"/>
  <c r="H3317" i="13"/>
  <c r="G3317" i="13"/>
  <c r="F3317" i="13"/>
  <c r="I3316" i="13"/>
  <c r="H3316" i="13"/>
  <c r="G3316" i="13"/>
  <c r="F3316" i="13"/>
  <c r="I3315" i="13"/>
  <c r="H3315" i="13"/>
  <c r="G3315" i="13"/>
  <c r="F3315" i="13"/>
  <c r="I3314" i="13"/>
  <c r="H3314" i="13"/>
  <c r="G3314" i="13"/>
  <c r="F3314" i="13"/>
  <c r="I3313" i="13"/>
  <c r="H3313" i="13"/>
  <c r="G3313" i="13"/>
  <c r="F3313" i="13"/>
  <c r="I3312" i="13"/>
  <c r="H3312" i="13"/>
  <c r="G3312" i="13"/>
  <c r="F3312" i="13"/>
  <c r="I3311" i="13"/>
  <c r="H3311" i="13"/>
  <c r="G3311" i="13"/>
  <c r="F3311" i="13"/>
  <c r="I3310" i="13"/>
  <c r="H3310" i="13"/>
  <c r="G3310" i="13"/>
  <c r="F3310" i="13"/>
  <c r="I3309" i="13"/>
  <c r="H3309" i="13"/>
  <c r="G3309" i="13"/>
  <c r="F3309" i="13"/>
  <c r="I3308" i="13"/>
  <c r="H3308" i="13"/>
  <c r="G3308" i="13"/>
  <c r="F3308" i="13"/>
  <c r="I3307" i="13"/>
  <c r="H3307" i="13"/>
  <c r="G3307" i="13"/>
  <c r="F3307" i="13"/>
  <c r="I3306" i="13"/>
  <c r="H3306" i="13"/>
  <c r="G3306" i="13"/>
  <c r="F3306" i="13"/>
  <c r="I3305" i="13"/>
  <c r="H3305" i="13"/>
  <c r="G3305" i="13"/>
  <c r="F3305" i="13"/>
  <c r="I3304" i="13"/>
  <c r="H3304" i="13"/>
  <c r="G3304" i="13"/>
  <c r="F3304" i="13"/>
  <c r="I3303" i="13"/>
  <c r="H3303" i="13"/>
  <c r="G3303" i="13"/>
  <c r="F3303" i="13"/>
  <c r="I3302" i="13"/>
  <c r="H3302" i="13"/>
  <c r="G3302" i="13"/>
  <c r="F3302" i="13"/>
  <c r="I3301" i="13"/>
  <c r="H3301" i="13"/>
  <c r="G3301" i="13"/>
  <c r="F3301" i="13"/>
  <c r="I3300" i="13"/>
  <c r="H3300" i="13"/>
  <c r="G3300" i="13"/>
  <c r="F3300" i="13"/>
  <c r="I3299" i="13"/>
  <c r="H3299" i="13"/>
  <c r="G3299" i="13"/>
  <c r="F3299" i="13"/>
  <c r="I3298" i="13"/>
  <c r="H3298" i="13"/>
  <c r="G3298" i="13"/>
  <c r="F3298" i="13"/>
  <c r="I3297" i="13"/>
  <c r="H3297" i="13"/>
  <c r="G3297" i="13"/>
  <c r="F3297" i="13"/>
  <c r="I3296" i="13"/>
  <c r="H3296" i="13"/>
  <c r="G3296" i="13"/>
  <c r="F3296" i="13"/>
  <c r="I3295" i="13"/>
  <c r="H3295" i="13"/>
  <c r="G3295" i="13"/>
  <c r="F3295" i="13"/>
  <c r="I3294" i="13"/>
  <c r="H3294" i="13"/>
  <c r="G3294" i="13"/>
  <c r="F3294" i="13"/>
  <c r="I3293" i="13"/>
  <c r="H3293" i="13"/>
  <c r="G3293" i="13"/>
  <c r="F3293" i="13"/>
  <c r="I3292" i="13"/>
  <c r="H3292" i="13"/>
  <c r="G3292" i="13"/>
  <c r="F3292" i="13"/>
  <c r="I3291" i="13"/>
  <c r="H3291" i="13"/>
  <c r="G3291" i="13"/>
  <c r="F3291" i="13"/>
  <c r="I3290" i="13"/>
  <c r="H3290" i="13"/>
  <c r="G3290" i="13"/>
  <c r="F3290" i="13"/>
  <c r="I3289" i="13"/>
  <c r="H3289" i="13"/>
  <c r="G3289" i="13"/>
  <c r="F3289" i="13"/>
  <c r="I3288" i="13"/>
  <c r="H3288" i="13"/>
  <c r="G3288" i="13"/>
  <c r="F3288" i="13"/>
  <c r="I3287" i="13"/>
  <c r="H3287" i="13"/>
  <c r="G3287" i="13"/>
  <c r="F3287" i="13"/>
  <c r="I3286" i="13"/>
  <c r="H3286" i="13"/>
  <c r="G3286" i="13"/>
  <c r="F3286" i="13"/>
  <c r="I3285" i="13"/>
  <c r="H3285" i="13"/>
  <c r="G3285" i="13"/>
  <c r="F3285" i="13"/>
  <c r="I3284" i="13"/>
  <c r="H3284" i="13"/>
  <c r="G3284" i="13"/>
  <c r="F3284" i="13"/>
  <c r="I3283" i="13"/>
  <c r="H3283" i="13"/>
  <c r="G3283" i="13"/>
  <c r="F3283" i="13"/>
  <c r="I3282" i="13"/>
  <c r="H3282" i="13"/>
  <c r="G3282" i="13"/>
  <c r="F3282" i="13"/>
  <c r="I3281" i="13"/>
  <c r="H3281" i="13"/>
  <c r="G3281" i="13"/>
  <c r="F3281" i="13"/>
  <c r="I3280" i="13"/>
  <c r="H3280" i="13"/>
  <c r="G3280" i="13"/>
  <c r="F3280" i="13"/>
  <c r="I3279" i="13"/>
  <c r="H3279" i="13"/>
  <c r="G3279" i="13"/>
  <c r="F3279" i="13"/>
  <c r="I3278" i="13"/>
  <c r="H3278" i="13"/>
  <c r="G3278" i="13"/>
  <c r="F3278" i="13"/>
  <c r="I3277" i="13"/>
  <c r="H3277" i="13"/>
  <c r="G3277" i="13"/>
  <c r="F3277" i="13"/>
  <c r="I3276" i="13"/>
  <c r="H3276" i="13"/>
  <c r="G3276" i="13"/>
  <c r="F3276" i="13"/>
  <c r="I3275" i="13"/>
  <c r="H3275" i="13"/>
  <c r="G3275" i="13"/>
  <c r="F3275" i="13"/>
  <c r="I3274" i="13"/>
  <c r="H3274" i="13"/>
  <c r="G3274" i="13"/>
  <c r="F3274" i="13"/>
  <c r="I3273" i="13"/>
  <c r="H3273" i="13"/>
  <c r="G3273" i="13"/>
  <c r="F3273" i="13"/>
  <c r="I3272" i="13"/>
  <c r="H3272" i="13"/>
  <c r="G3272" i="13"/>
  <c r="F3272" i="13"/>
  <c r="I3271" i="13"/>
  <c r="H3271" i="13"/>
  <c r="G3271" i="13"/>
  <c r="F3271" i="13"/>
  <c r="I3270" i="13"/>
  <c r="H3270" i="13"/>
  <c r="G3270" i="13"/>
  <c r="F3270" i="13"/>
  <c r="I3269" i="13"/>
  <c r="H3269" i="13"/>
  <c r="G3269" i="13"/>
  <c r="F3269" i="13"/>
  <c r="I3268" i="13"/>
  <c r="H3268" i="13"/>
  <c r="G3268" i="13"/>
  <c r="F3268" i="13"/>
  <c r="I3267" i="13"/>
  <c r="H3267" i="13"/>
  <c r="G3267" i="13"/>
  <c r="F3267" i="13"/>
  <c r="I3266" i="13"/>
  <c r="H3266" i="13"/>
  <c r="G3266" i="13"/>
  <c r="F3266" i="13"/>
  <c r="I3265" i="13"/>
  <c r="H3265" i="13"/>
  <c r="G3265" i="13"/>
  <c r="F3265" i="13"/>
  <c r="I3264" i="13"/>
  <c r="H3264" i="13"/>
  <c r="G3264" i="13"/>
  <c r="F3264" i="13"/>
  <c r="I3263" i="13"/>
  <c r="H3263" i="13"/>
  <c r="G3263" i="13"/>
  <c r="F3263" i="13"/>
  <c r="I3262" i="13"/>
  <c r="H3262" i="13"/>
  <c r="G3262" i="13"/>
  <c r="F3262" i="13"/>
  <c r="I3261" i="13"/>
  <c r="H3261" i="13"/>
  <c r="G3261" i="13"/>
  <c r="F3261" i="13"/>
  <c r="I3260" i="13"/>
  <c r="H3260" i="13"/>
  <c r="G3260" i="13"/>
  <c r="F3260" i="13"/>
  <c r="I3259" i="13"/>
  <c r="H3259" i="13"/>
  <c r="G3259" i="13"/>
  <c r="F3259" i="13"/>
  <c r="I3258" i="13"/>
  <c r="H3258" i="13"/>
  <c r="G3258" i="13"/>
  <c r="F3258" i="13"/>
  <c r="I3257" i="13"/>
  <c r="H3257" i="13"/>
  <c r="G3257" i="13"/>
  <c r="F3257" i="13"/>
  <c r="I3256" i="13"/>
  <c r="H3256" i="13"/>
  <c r="G3256" i="13"/>
  <c r="F3256" i="13"/>
  <c r="I3255" i="13"/>
  <c r="H3255" i="13"/>
  <c r="G3255" i="13"/>
  <c r="F3255" i="13"/>
  <c r="I3254" i="13"/>
  <c r="H3254" i="13"/>
  <c r="G3254" i="13"/>
  <c r="F3254" i="13"/>
  <c r="I3253" i="13"/>
  <c r="H3253" i="13"/>
  <c r="G3253" i="13"/>
  <c r="F3253" i="13"/>
  <c r="I3252" i="13"/>
  <c r="H3252" i="13"/>
  <c r="G3252" i="13"/>
  <c r="F3252" i="13"/>
  <c r="I3251" i="13"/>
  <c r="H3251" i="13"/>
  <c r="G3251" i="13"/>
  <c r="F3251" i="13"/>
  <c r="I3250" i="13"/>
  <c r="H3250" i="13"/>
  <c r="G3250" i="13"/>
  <c r="F3250" i="13"/>
  <c r="I3249" i="13"/>
  <c r="H3249" i="13"/>
  <c r="G3249" i="13"/>
  <c r="F3249" i="13"/>
  <c r="I3248" i="13"/>
  <c r="H3248" i="13"/>
  <c r="G3248" i="13"/>
  <c r="F3248" i="13"/>
  <c r="I3247" i="13"/>
  <c r="H3247" i="13"/>
  <c r="G3247" i="13"/>
  <c r="F3247" i="13"/>
  <c r="I3246" i="13"/>
  <c r="H3246" i="13"/>
  <c r="G3246" i="13"/>
  <c r="F3246" i="13"/>
  <c r="I3245" i="13"/>
  <c r="H3245" i="13"/>
  <c r="G3245" i="13"/>
  <c r="F3245" i="13"/>
  <c r="I3244" i="13"/>
  <c r="H3244" i="13"/>
  <c r="G3244" i="13"/>
  <c r="F3244" i="13"/>
  <c r="I3243" i="13"/>
  <c r="H3243" i="13"/>
  <c r="G3243" i="13"/>
  <c r="F3243" i="13"/>
  <c r="I3242" i="13"/>
  <c r="H3242" i="13"/>
  <c r="G3242" i="13"/>
  <c r="F3242" i="13"/>
  <c r="I3241" i="13"/>
  <c r="H3241" i="13"/>
  <c r="G3241" i="13"/>
  <c r="F3241" i="13"/>
  <c r="I3240" i="13"/>
  <c r="H3240" i="13"/>
  <c r="G3240" i="13"/>
  <c r="F3240" i="13"/>
  <c r="I3239" i="13"/>
  <c r="H3239" i="13"/>
  <c r="G3239" i="13"/>
  <c r="F3239" i="13"/>
  <c r="I3238" i="13"/>
  <c r="H3238" i="13"/>
  <c r="G3238" i="13"/>
  <c r="F3238" i="13"/>
  <c r="I3237" i="13"/>
  <c r="H3237" i="13"/>
  <c r="G3237" i="13"/>
  <c r="F3237" i="13"/>
  <c r="I3236" i="13"/>
  <c r="H3236" i="13"/>
  <c r="G3236" i="13"/>
  <c r="F3236" i="13"/>
  <c r="I3235" i="13"/>
  <c r="H3235" i="13"/>
  <c r="G3235" i="13"/>
  <c r="F3235" i="13"/>
  <c r="I3234" i="13"/>
  <c r="H3234" i="13"/>
  <c r="G3234" i="13"/>
  <c r="F3234" i="13"/>
  <c r="I3233" i="13"/>
  <c r="H3233" i="13"/>
  <c r="G3233" i="13"/>
  <c r="F3233" i="13"/>
  <c r="I3232" i="13"/>
  <c r="H3232" i="13"/>
  <c r="G3232" i="13"/>
  <c r="F3232" i="13"/>
  <c r="I3231" i="13"/>
  <c r="H3231" i="13"/>
  <c r="G3231" i="13"/>
  <c r="F3231" i="13"/>
  <c r="I3230" i="13"/>
  <c r="H3230" i="13"/>
  <c r="G3230" i="13"/>
  <c r="F3230" i="13"/>
  <c r="I3229" i="13"/>
  <c r="H3229" i="13"/>
  <c r="G3229" i="13"/>
  <c r="F3229" i="13"/>
  <c r="I3228" i="13"/>
  <c r="H3228" i="13"/>
  <c r="G3228" i="13"/>
  <c r="F3228" i="13"/>
  <c r="I3227" i="13"/>
  <c r="H3227" i="13"/>
  <c r="G3227" i="13"/>
  <c r="F3227" i="13"/>
  <c r="I3226" i="13"/>
  <c r="H3226" i="13"/>
  <c r="G3226" i="13"/>
  <c r="F3226" i="13"/>
  <c r="I3225" i="13"/>
  <c r="H3225" i="13"/>
  <c r="G3225" i="13"/>
  <c r="F3225" i="13"/>
  <c r="I3224" i="13"/>
  <c r="H3224" i="13"/>
  <c r="G3224" i="13"/>
  <c r="F3224" i="13"/>
  <c r="I3223" i="13"/>
  <c r="H3223" i="13"/>
  <c r="G3223" i="13"/>
  <c r="F3223" i="13"/>
  <c r="I3222" i="13"/>
  <c r="H3222" i="13"/>
  <c r="G3222" i="13"/>
  <c r="F3222" i="13"/>
  <c r="I3221" i="13"/>
  <c r="H3221" i="13"/>
  <c r="G3221" i="13"/>
  <c r="F3221" i="13"/>
  <c r="I3220" i="13"/>
  <c r="H3220" i="13"/>
  <c r="G3220" i="13"/>
  <c r="F3220" i="13"/>
  <c r="I3219" i="13"/>
  <c r="H3219" i="13"/>
  <c r="G3219" i="13"/>
  <c r="F3219" i="13"/>
  <c r="I3218" i="13"/>
  <c r="H3218" i="13"/>
  <c r="G3218" i="13"/>
  <c r="F3218" i="13"/>
  <c r="I3217" i="13"/>
  <c r="H3217" i="13"/>
  <c r="G3217" i="13"/>
  <c r="F3217" i="13"/>
  <c r="I3216" i="13"/>
  <c r="H3216" i="13"/>
  <c r="G3216" i="13"/>
  <c r="F3216" i="13"/>
  <c r="I3215" i="13"/>
  <c r="H3215" i="13"/>
  <c r="G3215" i="13"/>
  <c r="F3215" i="13"/>
  <c r="I3214" i="13"/>
  <c r="H3214" i="13"/>
  <c r="G3214" i="13"/>
  <c r="F3214" i="13"/>
  <c r="I3213" i="13"/>
  <c r="H3213" i="13"/>
  <c r="G3213" i="13"/>
  <c r="F3213" i="13"/>
  <c r="I3212" i="13"/>
  <c r="H3212" i="13"/>
  <c r="G3212" i="13"/>
  <c r="F3212" i="13"/>
  <c r="I3211" i="13"/>
  <c r="H3211" i="13"/>
  <c r="G3211" i="13"/>
  <c r="F3211" i="13"/>
  <c r="I3210" i="13"/>
  <c r="H3210" i="13"/>
  <c r="G3210" i="13"/>
  <c r="F3210" i="13"/>
  <c r="I3209" i="13"/>
  <c r="H3209" i="13"/>
  <c r="G3209" i="13"/>
  <c r="F3209" i="13"/>
  <c r="I3208" i="13"/>
  <c r="H3208" i="13"/>
  <c r="G3208" i="13"/>
  <c r="F3208" i="13"/>
  <c r="I3207" i="13"/>
  <c r="H3207" i="13"/>
  <c r="G3207" i="13"/>
  <c r="F3207" i="13"/>
  <c r="I3206" i="13"/>
  <c r="H3206" i="13"/>
  <c r="G3206" i="13"/>
  <c r="F3206" i="13"/>
  <c r="I3205" i="13"/>
  <c r="H3205" i="13"/>
  <c r="G3205" i="13"/>
  <c r="F3205" i="13"/>
  <c r="I3204" i="13"/>
  <c r="H3204" i="13"/>
  <c r="G3204" i="13"/>
  <c r="F3204" i="13"/>
  <c r="I3203" i="13"/>
  <c r="H3203" i="13"/>
  <c r="G3203" i="13"/>
  <c r="F3203" i="13"/>
  <c r="I3202" i="13"/>
  <c r="H3202" i="13"/>
  <c r="G3202" i="13"/>
  <c r="F3202" i="13"/>
  <c r="I3201" i="13"/>
  <c r="H3201" i="13"/>
  <c r="G3201" i="13"/>
  <c r="F3201" i="13"/>
  <c r="I3200" i="13"/>
  <c r="H3200" i="13"/>
  <c r="G3200" i="13"/>
  <c r="F3200" i="13"/>
  <c r="I3199" i="13"/>
  <c r="H3199" i="13"/>
  <c r="G3199" i="13"/>
  <c r="F3199" i="13"/>
  <c r="I3198" i="13"/>
  <c r="H3198" i="13"/>
  <c r="G3198" i="13"/>
  <c r="F3198" i="13"/>
  <c r="I3197" i="13"/>
  <c r="H3197" i="13"/>
  <c r="G3197" i="13"/>
  <c r="F3197" i="13"/>
  <c r="I3196" i="13"/>
  <c r="H3196" i="13"/>
  <c r="G3196" i="13"/>
  <c r="F3196" i="13"/>
  <c r="I3195" i="13"/>
  <c r="H3195" i="13"/>
  <c r="G3195" i="13"/>
  <c r="F3195" i="13"/>
  <c r="I3194" i="13"/>
  <c r="H3194" i="13"/>
  <c r="G3194" i="13"/>
  <c r="F3194" i="13"/>
  <c r="I3193" i="13"/>
  <c r="H3193" i="13"/>
  <c r="G3193" i="13"/>
  <c r="F3193" i="13"/>
  <c r="I3192" i="13"/>
  <c r="H3192" i="13"/>
  <c r="G3192" i="13"/>
  <c r="F3192" i="13"/>
  <c r="I3191" i="13"/>
  <c r="H3191" i="13"/>
  <c r="G3191" i="13"/>
  <c r="F3191" i="13"/>
  <c r="I3190" i="13"/>
  <c r="H3190" i="13"/>
  <c r="G3190" i="13"/>
  <c r="F3190" i="13"/>
  <c r="I3189" i="13"/>
  <c r="H3189" i="13"/>
  <c r="G3189" i="13"/>
  <c r="F3189" i="13"/>
  <c r="I3188" i="13"/>
  <c r="H3188" i="13"/>
  <c r="G3188" i="13"/>
  <c r="F3188" i="13"/>
  <c r="I3187" i="13"/>
  <c r="H3187" i="13"/>
  <c r="G3187" i="13"/>
  <c r="F3187" i="13"/>
  <c r="I3186" i="13"/>
  <c r="H3186" i="13"/>
  <c r="G3186" i="13"/>
  <c r="F3186" i="13"/>
  <c r="I3185" i="13"/>
  <c r="H3185" i="13"/>
  <c r="G3185" i="13"/>
  <c r="F3185" i="13"/>
  <c r="I3184" i="13"/>
  <c r="H3184" i="13"/>
  <c r="G3184" i="13"/>
  <c r="F3184" i="13"/>
  <c r="I3183" i="13"/>
  <c r="H3183" i="13"/>
  <c r="G3183" i="13"/>
  <c r="F3183" i="13"/>
  <c r="I3182" i="13"/>
  <c r="H3182" i="13"/>
  <c r="G3182" i="13"/>
  <c r="F3182" i="13"/>
  <c r="I3181" i="13"/>
  <c r="H3181" i="13"/>
  <c r="G3181" i="13"/>
  <c r="F3181" i="13"/>
  <c r="I3180" i="13"/>
  <c r="H3180" i="13"/>
  <c r="G3180" i="13"/>
  <c r="F3180" i="13"/>
  <c r="I3179" i="13"/>
  <c r="H3179" i="13"/>
  <c r="G3179" i="13"/>
  <c r="F3179" i="13"/>
  <c r="I3178" i="13"/>
  <c r="H3178" i="13"/>
  <c r="G3178" i="13"/>
  <c r="F3178" i="13"/>
  <c r="I3177" i="13"/>
  <c r="H3177" i="13"/>
  <c r="G3177" i="13"/>
  <c r="F3177" i="13"/>
  <c r="I3176" i="13"/>
  <c r="H3176" i="13"/>
  <c r="G3176" i="13"/>
  <c r="F3176" i="13"/>
  <c r="I3175" i="13"/>
  <c r="H3175" i="13"/>
  <c r="G3175" i="13"/>
  <c r="F3175" i="13"/>
  <c r="I3174" i="13"/>
  <c r="H3174" i="13"/>
  <c r="G3174" i="13"/>
  <c r="F3174" i="13"/>
  <c r="I3173" i="13"/>
  <c r="H3173" i="13"/>
  <c r="G3173" i="13"/>
  <c r="F3173" i="13"/>
  <c r="I3172" i="13"/>
  <c r="H3172" i="13"/>
  <c r="G3172" i="13"/>
  <c r="F3172" i="13"/>
  <c r="I3171" i="13"/>
  <c r="H3171" i="13"/>
  <c r="G3171" i="13"/>
  <c r="F3171" i="13"/>
  <c r="I3170" i="13"/>
  <c r="H3170" i="13"/>
  <c r="G3170" i="13"/>
  <c r="F3170" i="13"/>
  <c r="I3169" i="13"/>
  <c r="H3169" i="13"/>
  <c r="G3169" i="13"/>
  <c r="F3169" i="13"/>
  <c r="I3168" i="13"/>
  <c r="H3168" i="13"/>
  <c r="G3168" i="13"/>
  <c r="F3168" i="13"/>
  <c r="I3167" i="13"/>
  <c r="H3167" i="13"/>
  <c r="G3167" i="13"/>
  <c r="F3167" i="13"/>
  <c r="I3166" i="13"/>
  <c r="H3166" i="13"/>
  <c r="G3166" i="13"/>
  <c r="F3166" i="13"/>
  <c r="I3165" i="13"/>
  <c r="H3165" i="13"/>
  <c r="G3165" i="13"/>
  <c r="F3165" i="13"/>
  <c r="I3164" i="13"/>
  <c r="H3164" i="13"/>
  <c r="G3164" i="13"/>
  <c r="F3164" i="13"/>
  <c r="I3163" i="13"/>
  <c r="H3163" i="13"/>
  <c r="G3163" i="13"/>
  <c r="F3163" i="13"/>
  <c r="I3162" i="13"/>
  <c r="H3162" i="13"/>
  <c r="G3162" i="13"/>
  <c r="F3162" i="13"/>
  <c r="I3161" i="13"/>
  <c r="H3161" i="13"/>
  <c r="G3161" i="13"/>
  <c r="F3161" i="13"/>
  <c r="I3160" i="13"/>
  <c r="H3160" i="13"/>
  <c r="G3160" i="13"/>
  <c r="F3160" i="13"/>
  <c r="I3159" i="13"/>
  <c r="H3159" i="13"/>
  <c r="G3159" i="13"/>
  <c r="F3159" i="13"/>
  <c r="I3158" i="13"/>
  <c r="H3158" i="13"/>
  <c r="G3158" i="13"/>
  <c r="F3158" i="13"/>
  <c r="I3157" i="13"/>
  <c r="H3157" i="13"/>
  <c r="G3157" i="13"/>
  <c r="F3157" i="13"/>
  <c r="I3156" i="13"/>
  <c r="H3156" i="13"/>
  <c r="G3156" i="13"/>
  <c r="F3156" i="13"/>
  <c r="I3155" i="13"/>
  <c r="H3155" i="13"/>
  <c r="G3155" i="13"/>
  <c r="F3155" i="13"/>
  <c r="I3154" i="13"/>
  <c r="H3154" i="13"/>
  <c r="G3154" i="13"/>
  <c r="F3154" i="13"/>
  <c r="I3153" i="13"/>
  <c r="H3153" i="13"/>
  <c r="G3153" i="13"/>
  <c r="F3153" i="13"/>
  <c r="I3152" i="13"/>
  <c r="H3152" i="13"/>
  <c r="G3152" i="13"/>
  <c r="F3152" i="13"/>
  <c r="I3151" i="13"/>
  <c r="H3151" i="13"/>
  <c r="G3151" i="13"/>
  <c r="F3151" i="13"/>
  <c r="I3150" i="13"/>
  <c r="H3150" i="13"/>
  <c r="G3150" i="13"/>
  <c r="F3150" i="13"/>
  <c r="I3149" i="13"/>
  <c r="H3149" i="13"/>
  <c r="G3149" i="13"/>
  <c r="F3149" i="13"/>
  <c r="I3148" i="13"/>
  <c r="H3148" i="13"/>
  <c r="G3148" i="13"/>
  <c r="F3148" i="13"/>
  <c r="I3147" i="13"/>
  <c r="H3147" i="13"/>
  <c r="G3147" i="13"/>
  <c r="F3147" i="13"/>
  <c r="I3146" i="13"/>
  <c r="H3146" i="13"/>
  <c r="G3146" i="13"/>
  <c r="F3146" i="13"/>
  <c r="I3145" i="13"/>
  <c r="H3145" i="13"/>
  <c r="G3145" i="13"/>
  <c r="F3145" i="13"/>
  <c r="I3144" i="13"/>
  <c r="H3144" i="13"/>
  <c r="G3144" i="13"/>
  <c r="F3144" i="13"/>
  <c r="I3143" i="13"/>
  <c r="H3143" i="13"/>
  <c r="G3143" i="13"/>
  <c r="F3143" i="13"/>
  <c r="I3142" i="13"/>
  <c r="H3142" i="13"/>
  <c r="G3142" i="13"/>
  <c r="F3142" i="13"/>
  <c r="I3141" i="13"/>
  <c r="H3141" i="13"/>
  <c r="G3141" i="13"/>
  <c r="F3141" i="13"/>
  <c r="I3140" i="13"/>
  <c r="H3140" i="13"/>
  <c r="G3140" i="13"/>
  <c r="F3140" i="13"/>
  <c r="I3139" i="13"/>
  <c r="H3139" i="13"/>
  <c r="G3139" i="13"/>
  <c r="F3139" i="13"/>
  <c r="I3138" i="13"/>
  <c r="H3138" i="13"/>
  <c r="G3138" i="13"/>
  <c r="F3138" i="13"/>
  <c r="I3137" i="13"/>
  <c r="H3137" i="13"/>
  <c r="G3137" i="13"/>
  <c r="F3137" i="13"/>
  <c r="I3136" i="13"/>
  <c r="H3136" i="13"/>
  <c r="G3136" i="13"/>
  <c r="F3136" i="13"/>
  <c r="I3135" i="13"/>
  <c r="H3135" i="13"/>
  <c r="G3135" i="13"/>
  <c r="F3135" i="13"/>
  <c r="I3134" i="13"/>
  <c r="H3134" i="13"/>
  <c r="G3134" i="13"/>
  <c r="F3134" i="13"/>
  <c r="I3133" i="13"/>
  <c r="H3133" i="13"/>
  <c r="G3133" i="13"/>
  <c r="F3133" i="13"/>
  <c r="I3132" i="13"/>
  <c r="H3132" i="13"/>
  <c r="G3132" i="13"/>
  <c r="F3132" i="13"/>
  <c r="I3131" i="13"/>
  <c r="H3131" i="13"/>
  <c r="G3131" i="13"/>
  <c r="F3131" i="13"/>
  <c r="I3130" i="13"/>
  <c r="H3130" i="13"/>
  <c r="G3130" i="13"/>
  <c r="F3130" i="13"/>
  <c r="I3129" i="13"/>
  <c r="H3129" i="13"/>
  <c r="G3129" i="13"/>
  <c r="F3129" i="13"/>
  <c r="I3128" i="13"/>
  <c r="H3128" i="13"/>
  <c r="G3128" i="13"/>
  <c r="F3128" i="13"/>
  <c r="I3127" i="13"/>
  <c r="H3127" i="13"/>
  <c r="G3127" i="13"/>
  <c r="F3127" i="13"/>
  <c r="I3126" i="13"/>
  <c r="H3126" i="13"/>
  <c r="G3126" i="13"/>
  <c r="F3126" i="13"/>
  <c r="I3125" i="13"/>
  <c r="H3125" i="13"/>
  <c r="G3125" i="13"/>
  <c r="F3125" i="13"/>
  <c r="I3124" i="13"/>
  <c r="H3124" i="13"/>
  <c r="G3124" i="13"/>
  <c r="F3124" i="13"/>
  <c r="I3123" i="13"/>
  <c r="H3123" i="13"/>
  <c r="G3123" i="13"/>
  <c r="F3123" i="13"/>
  <c r="I3122" i="13"/>
  <c r="H3122" i="13"/>
  <c r="G3122" i="13"/>
  <c r="F3122" i="13"/>
  <c r="I3121" i="13"/>
  <c r="H3121" i="13"/>
  <c r="G3121" i="13"/>
  <c r="F3121" i="13"/>
  <c r="I3120" i="13"/>
  <c r="H3120" i="13"/>
  <c r="G3120" i="13"/>
  <c r="F3120" i="13"/>
  <c r="I3119" i="13"/>
  <c r="H3119" i="13"/>
  <c r="G3119" i="13"/>
  <c r="F3119" i="13"/>
  <c r="I3118" i="13"/>
  <c r="H3118" i="13"/>
  <c r="G3118" i="13"/>
  <c r="F3118" i="13"/>
  <c r="I3117" i="13"/>
  <c r="H3117" i="13"/>
  <c r="G3117" i="13"/>
  <c r="F3117" i="13"/>
  <c r="I3116" i="13"/>
  <c r="H3116" i="13"/>
  <c r="G3116" i="13"/>
  <c r="F3116" i="13"/>
  <c r="I3115" i="13"/>
  <c r="H3115" i="13"/>
  <c r="G3115" i="13"/>
  <c r="F3115" i="13"/>
  <c r="I3114" i="13"/>
  <c r="H3114" i="13"/>
  <c r="G3114" i="13"/>
  <c r="F3114" i="13"/>
  <c r="I3113" i="13"/>
  <c r="H3113" i="13"/>
  <c r="G3113" i="13"/>
  <c r="F3113" i="13"/>
  <c r="I3112" i="13"/>
  <c r="H3112" i="13"/>
  <c r="G3112" i="13"/>
  <c r="F3112" i="13"/>
  <c r="I3111" i="13"/>
  <c r="H3111" i="13"/>
  <c r="G3111" i="13"/>
  <c r="F3111" i="13"/>
  <c r="I3110" i="13"/>
  <c r="H3110" i="13"/>
  <c r="G3110" i="13"/>
  <c r="F3110" i="13"/>
  <c r="I3109" i="13"/>
  <c r="H3109" i="13"/>
  <c r="G3109" i="13"/>
  <c r="F3109" i="13"/>
  <c r="I3108" i="13"/>
  <c r="H3108" i="13"/>
  <c r="G3108" i="13"/>
  <c r="F3108" i="13"/>
  <c r="I3107" i="13"/>
  <c r="H3107" i="13"/>
  <c r="G3107" i="13"/>
  <c r="F3107" i="13"/>
  <c r="I3106" i="13"/>
  <c r="H3106" i="13"/>
  <c r="G3106" i="13"/>
  <c r="F3106" i="13"/>
  <c r="I3105" i="13"/>
  <c r="H3105" i="13"/>
  <c r="G3105" i="13"/>
  <c r="F3105" i="13"/>
  <c r="I3104" i="13"/>
  <c r="H3104" i="13"/>
  <c r="G3104" i="13"/>
  <c r="F3104" i="13"/>
  <c r="I3103" i="13"/>
  <c r="H3103" i="13"/>
  <c r="G3103" i="13"/>
  <c r="F3103" i="13"/>
  <c r="I3102" i="13"/>
  <c r="H3102" i="13"/>
  <c r="G3102" i="13"/>
  <c r="F3102" i="13"/>
  <c r="I3101" i="13"/>
  <c r="H3101" i="13"/>
  <c r="G3101" i="13"/>
  <c r="F3101" i="13"/>
  <c r="I3100" i="13"/>
  <c r="H3100" i="13"/>
  <c r="G3100" i="13"/>
  <c r="F3100" i="13"/>
  <c r="I3099" i="13"/>
  <c r="H3099" i="13"/>
  <c r="G3099" i="13"/>
  <c r="F3099" i="13"/>
  <c r="I3098" i="13"/>
  <c r="H3098" i="13"/>
  <c r="G3098" i="13"/>
  <c r="F3098" i="13"/>
  <c r="I3097" i="13"/>
  <c r="H3097" i="13"/>
  <c r="G3097" i="13"/>
  <c r="F3097" i="13"/>
  <c r="I3096" i="13"/>
  <c r="H3096" i="13"/>
  <c r="G3096" i="13"/>
  <c r="F3096" i="13"/>
  <c r="I3095" i="13"/>
  <c r="H3095" i="13"/>
  <c r="G3095" i="13"/>
  <c r="F3095" i="13"/>
  <c r="I3094" i="13"/>
  <c r="H3094" i="13"/>
  <c r="G3094" i="13"/>
  <c r="F3094" i="13"/>
  <c r="I3093" i="13"/>
  <c r="H3093" i="13"/>
  <c r="G3093" i="13"/>
  <c r="F3093" i="13"/>
  <c r="I3092" i="13"/>
  <c r="H3092" i="13"/>
  <c r="G3092" i="13"/>
  <c r="F3092" i="13"/>
  <c r="I3091" i="13"/>
  <c r="H3091" i="13"/>
  <c r="G3091" i="13"/>
  <c r="F3091" i="13"/>
  <c r="I3090" i="13"/>
  <c r="H3090" i="13"/>
  <c r="G3090" i="13"/>
  <c r="F3090" i="13"/>
  <c r="I3089" i="13"/>
  <c r="H3089" i="13"/>
  <c r="G3089" i="13"/>
  <c r="F3089" i="13"/>
  <c r="I3088" i="13"/>
  <c r="H3088" i="13"/>
  <c r="G3088" i="13"/>
  <c r="F3088" i="13"/>
  <c r="I3087" i="13"/>
  <c r="H3087" i="13"/>
  <c r="G3087" i="13"/>
  <c r="F3087" i="13"/>
  <c r="I3086" i="13"/>
  <c r="H3086" i="13"/>
  <c r="G3086" i="13"/>
  <c r="F3086" i="13"/>
  <c r="I3085" i="13"/>
  <c r="H3085" i="13"/>
  <c r="G3085" i="13"/>
  <c r="F3085" i="13"/>
  <c r="I3084" i="13"/>
  <c r="H3084" i="13"/>
  <c r="G3084" i="13"/>
  <c r="F3084" i="13"/>
  <c r="I3083" i="13"/>
  <c r="H3083" i="13"/>
  <c r="G3083" i="13"/>
  <c r="F3083" i="13"/>
  <c r="I3082" i="13"/>
  <c r="H3082" i="13"/>
  <c r="G3082" i="13"/>
  <c r="F3082" i="13"/>
  <c r="I3081" i="13"/>
  <c r="H3081" i="13"/>
  <c r="G3081" i="13"/>
  <c r="F3081" i="13"/>
  <c r="I3080" i="13"/>
  <c r="H3080" i="13"/>
  <c r="G3080" i="13"/>
  <c r="F3080" i="13"/>
  <c r="I3079" i="13"/>
  <c r="H3079" i="13"/>
  <c r="G3079" i="13"/>
  <c r="F3079" i="13"/>
  <c r="I3078" i="13"/>
  <c r="H3078" i="13"/>
  <c r="G3078" i="13"/>
  <c r="F3078" i="13"/>
  <c r="I3077" i="13"/>
  <c r="H3077" i="13"/>
  <c r="G3077" i="13"/>
  <c r="F3077" i="13"/>
  <c r="I3076" i="13"/>
  <c r="H3076" i="13"/>
  <c r="G3076" i="13"/>
  <c r="F3076" i="13"/>
  <c r="I3075" i="13"/>
  <c r="H3075" i="13"/>
  <c r="G3075" i="13"/>
  <c r="F3075" i="13"/>
  <c r="I3074" i="13"/>
  <c r="H3074" i="13"/>
  <c r="G3074" i="13"/>
  <c r="F3074" i="13"/>
  <c r="I3073" i="13"/>
  <c r="H3073" i="13"/>
  <c r="G3073" i="13"/>
  <c r="F3073" i="13"/>
  <c r="I3072" i="13"/>
  <c r="H3072" i="13"/>
  <c r="G3072" i="13"/>
  <c r="F3072" i="13"/>
  <c r="I3071" i="13"/>
  <c r="H3071" i="13"/>
  <c r="G3071" i="13"/>
  <c r="F3071" i="13"/>
  <c r="I3070" i="13"/>
  <c r="H3070" i="13"/>
  <c r="G3070" i="13"/>
  <c r="F3070" i="13"/>
  <c r="I3069" i="13"/>
  <c r="H3069" i="13"/>
  <c r="G3069" i="13"/>
  <c r="F3069" i="13"/>
  <c r="I3068" i="13"/>
  <c r="H3068" i="13"/>
  <c r="G3068" i="13"/>
  <c r="F3068" i="13"/>
  <c r="I3067" i="13"/>
  <c r="H3067" i="13"/>
  <c r="G3067" i="13"/>
  <c r="F3067" i="13"/>
  <c r="I3066" i="13"/>
  <c r="H3066" i="13"/>
  <c r="G3066" i="13"/>
  <c r="F3066" i="13"/>
  <c r="I3065" i="13"/>
  <c r="H3065" i="13"/>
  <c r="G3065" i="13"/>
  <c r="F3065" i="13"/>
  <c r="I3064" i="13"/>
  <c r="H3064" i="13"/>
  <c r="G3064" i="13"/>
  <c r="F3064" i="13"/>
  <c r="I3063" i="13"/>
  <c r="H3063" i="13"/>
  <c r="G3063" i="13"/>
  <c r="F3063" i="13"/>
  <c r="I3062" i="13"/>
  <c r="H3062" i="13"/>
  <c r="G3062" i="13"/>
  <c r="F3062" i="13"/>
  <c r="I3061" i="13"/>
  <c r="H3061" i="13"/>
  <c r="G3061" i="13"/>
  <c r="F3061" i="13"/>
  <c r="I3060" i="13"/>
  <c r="H3060" i="13"/>
  <c r="G3060" i="13"/>
  <c r="F3060" i="13"/>
  <c r="I3059" i="13"/>
  <c r="H3059" i="13"/>
  <c r="G3059" i="13"/>
  <c r="F3059" i="13"/>
  <c r="I3058" i="13"/>
  <c r="H3058" i="13"/>
  <c r="G3058" i="13"/>
  <c r="F3058" i="13"/>
  <c r="I3057" i="13"/>
  <c r="H3057" i="13"/>
  <c r="G3057" i="13"/>
  <c r="F3057" i="13"/>
  <c r="I3056" i="13"/>
  <c r="H3056" i="13"/>
  <c r="G3056" i="13"/>
  <c r="F3056" i="13"/>
  <c r="I3055" i="13"/>
  <c r="H3055" i="13"/>
  <c r="G3055" i="13"/>
  <c r="F3055" i="13"/>
  <c r="I3054" i="13"/>
  <c r="H3054" i="13"/>
  <c r="G3054" i="13"/>
  <c r="F3054" i="13"/>
  <c r="I3053" i="13"/>
  <c r="H3053" i="13"/>
  <c r="G3053" i="13"/>
  <c r="F3053" i="13"/>
  <c r="I3052" i="13"/>
  <c r="H3052" i="13"/>
  <c r="G3052" i="13"/>
  <c r="F3052" i="13"/>
  <c r="I3051" i="13"/>
  <c r="H3051" i="13"/>
  <c r="G3051" i="13"/>
  <c r="F3051" i="13"/>
  <c r="I3050" i="13"/>
  <c r="H3050" i="13"/>
  <c r="G3050" i="13"/>
  <c r="F3050" i="13"/>
  <c r="I3049" i="13"/>
  <c r="H3049" i="13"/>
  <c r="G3049" i="13"/>
  <c r="F3049" i="13"/>
  <c r="I3048" i="13"/>
  <c r="H3048" i="13"/>
  <c r="G3048" i="13"/>
  <c r="F3048" i="13"/>
  <c r="I3047" i="13"/>
  <c r="H3047" i="13"/>
  <c r="G3047" i="13"/>
  <c r="F3047" i="13"/>
  <c r="I3046" i="13"/>
  <c r="H3046" i="13"/>
  <c r="G3046" i="13"/>
  <c r="F3046" i="13"/>
  <c r="I3045" i="13"/>
  <c r="H3045" i="13"/>
  <c r="G3045" i="13"/>
  <c r="F3045" i="13"/>
  <c r="I3044" i="13"/>
  <c r="H3044" i="13"/>
  <c r="G3044" i="13"/>
  <c r="F3044" i="13"/>
  <c r="I3043" i="13"/>
  <c r="H3043" i="13"/>
  <c r="G3043" i="13"/>
  <c r="F3043" i="13"/>
  <c r="I3042" i="13"/>
  <c r="H3042" i="13"/>
  <c r="G3042" i="13"/>
  <c r="F3042" i="13"/>
  <c r="I3041" i="13"/>
  <c r="H3041" i="13"/>
  <c r="G3041" i="13"/>
  <c r="F3041" i="13"/>
  <c r="I3040" i="13"/>
  <c r="H3040" i="13"/>
  <c r="G3040" i="13"/>
  <c r="F3040" i="13"/>
  <c r="I3039" i="13"/>
  <c r="H3039" i="13"/>
  <c r="G3039" i="13"/>
  <c r="F3039" i="13"/>
  <c r="I3038" i="13"/>
  <c r="H3038" i="13"/>
  <c r="G3038" i="13"/>
  <c r="F3038" i="13"/>
  <c r="I3037" i="13"/>
  <c r="H3037" i="13"/>
  <c r="G3037" i="13"/>
  <c r="F3037" i="13"/>
  <c r="I3036" i="13"/>
  <c r="H3036" i="13"/>
  <c r="G3036" i="13"/>
  <c r="F3036" i="13"/>
  <c r="I3035" i="13"/>
  <c r="H3035" i="13"/>
  <c r="G3035" i="13"/>
  <c r="F3035" i="13"/>
  <c r="I3034" i="13"/>
  <c r="H3034" i="13"/>
  <c r="G3034" i="13"/>
  <c r="F3034" i="13"/>
  <c r="I3033" i="13"/>
  <c r="H3033" i="13"/>
  <c r="G3033" i="13"/>
  <c r="F3033" i="13"/>
  <c r="I3032" i="13"/>
  <c r="H3032" i="13"/>
  <c r="G3032" i="13"/>
  <c r="F3032" i="13"/>
  <c r="I3031" i="13"/>
  <c r="H3031" i="13"/>
  <c r="G3031" i="13"/>
  <c r="F3031" i="13"/>
  <c r="I3030" i="13"/>
  <c r="H3030" i="13"/>
  <c r="G3030" i="13"/>
  <c r="F3030" i="13"/>
  <c r="I3029" i="13"/>
  <c r="H3029" i="13"/>
  <c r="G3029" i="13"/>
  <c r="F3029" i="13"/>
  <c r="I3028" i="13"/>
  <c r="H3028" i="13"/>
  <c r="G3028" i="13"/>
  <c r="F3028" i="13"/>
  <c r="I3027" i="13"/>
  <c r="H3027" i="13"/>
  <c r="G3027" i="13"/>
  <c r="F3027" i="13"/>
  <c r="I3026" i="13"/>
  <c r="H3026" i="13"/>
  <c r="G3026" i="13"/>
  <c r="F3026" i="13"/>
  <c r="I3025" i="13"/>
  <c r="H3025" i="13"/>
  <c r="G3025" i="13"/>
  <c r="F3025" i="13"/>
  <c r="I3024" i="13"/>
  <c r="H3024" i="13"/>
  <c r="G3024" i="13"/>
  <c r="F3024" i="13"/>
  <c r="I3023" i="13"/>
  <c r="H3023" i="13"/>
  <c r="G3023" i="13"/>
  <c r="F3023" i="13"/>
  <c r="I3022" i="13"/>
  <c r="H3022" i="13"/>
  <c r="G3022" i="13"/>
  <c r="F3022" i="13"/>
  <c r="I3021" i="13"/>
  <c r="H3021" i="13"/>
  <c r="G3021" i="13"/>
  <c r="F3021" i="13"/>
  <c r="I3020" i="13"/>
  <c r="H3020" i="13"/>
  <c r="G3020" i="13"/>
  <c r="F3020" i="13"/>
  <c r="I3019" i="13"/>
  <c r="H3019" i="13"/>
  <c r="G3019" i="13"/>
  <c r="F3019" i="13"/>
  <c r="I3018" i="13"/>
  <c r="H3018" i="13"/>
  <c r="G3018" i="13"/>
  <c r="F3018" i="13"/>
  <c r="I3017" i="13"/>
  <c r="H3017" i="13"/>
  <c r="G3017" i="13"/>
  <c r="F3017" i="13"/>
  <c r="I3016" i="13"/>
  <c r="H3016" i="13"/>
  <c r="G3016" i="13"/>
  <c r="F3016" i="13"/>
  <c r="I3015" i="13"/>
  <c r="H3015" i="13"/>
  <c r="G3015" i="13"/>
  <c r="F3015" i="13"/>
  <c r="I3014" i="13"/>
  <c r="H3014" i="13"/>
  <c r="G3014" i="13"/>
  <c r="F3014" i="13"/>
  <c r="I3013" i="13"/>
  <c r="H3013" i="13"/>
  <c r="G3013" i="13"/>
  <c r="F3013" i="13"/>
  <c r="I3012" i="13"/>
  <c r="H3012" i="13"/>
  <c r="G3012" i="13"/>
  <c r="F3012" i="13"/>
  <c r="I3011" i="13"/>
  <c r="H3011" i="13"/>
  <c r="G3011" i="13"/>
  <c r="F3011" i="13"/>
  <c r="I3010" i="13"/>
  <c r="H3010" i="13"/>
  <c r="G3010" i="13"/>
  <c r="F3010" i="13"/>
  <c r="I3009" i="13"/>
  <c r="H3009" i="13"/>
  <c r="G3009" i="13"/>
  <c r="F3009" i="13"/>
  <c r="I3008" i="13"/>
  <c r="H3008" i="13"/>
  <c r="G3008" i="13"/>
  <c r="F3008" i="13"/>
  <c r="I3007" i="13"/>
  <c r="H3007" i="13"/>
  <c r="G3007" i="13"/>
  <c r="F3007" i="13"/>
  <c r="I3006" i="13"/>
  <c r="H3006" i="13"/>
  <c r="G3006" i="13"/>
  <c r="F3006" i="13"/>
  <c r="I3005" i="13"/>
  <c r="H3005" i="13"/>
  <c r="G3005" i="13"/>
  <c r="F3005" i="13"/>
  <c r="I3004" i="13"/>
  <c r="H3004" i="13"/>
  <c r="G3004" i="13"/>
  <c r="F3004" i="13"/>
  <c r="I3003" i="13"/>
  <c r="H3003" i="13"/>
  <c r="G3003" i="13"/>
  <c r="F3003" i="13"/>
  <c r="I3002" i="13"/>
  <c r="H3002" i="13"/>
  <c r="G3002" i="13"/>
  <c r="F3002" i="13"/>
  <c r="I3001" i="13"/>
  <c r="H3001" i="13"/>
  <c r="G3001" i="13"/>
  <c r="F3001" i="13"/>
  <c r="I3000" i="13"/>
  <c r="H3000" i="13"/>
  <c r="G3000" i="13"/>
  <c r="F3000" i="13"/>
  <c r="I2999" i="13"/>
  <c r="H2999" i="13"/>
  <c r="G2999" i="13"/>
  <c r="F2999" i="13"/>
  <c r="I2998" i="13"/>
  <c r="H2998" i="13"/>
  <c r="G2998" i="13"/>
  <c r="F2998" i="13"/>
  <c r="I2997" i="13"/>
  <c r="H2997" i="13"/>
  <c r="G2997" i="13"/>
  <c r="F2997" i="13"/>
  <c r="I2996" i="13"/>
  <c r="H2996" i="13"/>
  <c r="G2996" i="13"/>
  <c r="F2996" i="13"/>
  <c r="I2995" i="13"/>
  <c r="H2995" i="13"/>
  <c r="G2995" i="13"/>
  <c r="F2995" i="13"/>
  <c r="I2994" i="13"/>
  <c r="H2994" i="13"/>
  <c r="G2994" i="13"/>
  <c r="F2994" i="13"/>
  <c r="I2993" i="13"/>
  <c r="H2993" i="13"/>
  <c r="G2993" i="13"/>
  <c r="F2993" i="13"/>
  <c r="I2992" i="13"/>
  <c r="H2992" i="13"/>
  <c r="G2992" i="13"/>
  <c r="F2992" i="13"/>
  <c r="I2991" i="13"/>
  <c r="H2991" i="13"/>
  <c r="G2991" i="13"/>
  <c r="F2991" i="13"/>
  <c r="I2990" i="13"/>
  <c r="H2990" i="13"/>
  <c r="G2990" i="13"/>
  <c r="F2990" i="13"/>
  <c r="I2989" i="13"/>
  <c r="H2989" i="13"/>
  <c r="G2989" i="13"/>
  <c r="F2989" i="13"/>
  <c r="I2988" i="13"/>
  <c r="H2988" i="13"/>
  <c r="G2988" i="13"/>
  <c r="F2988" i="13"/>
  <c r="I2987" i="13"/>
  <c r="H2987" i="13"/>
  <c r="G2987" i="13"/>
  <c r="F2987" i="13"/>
  <c r="I2986" i="13"/>
  <c r="H2986" i="13"/>
  <c r="G2986" i="13"/>
  <c r="F2986" i="13"/>
  <c r="I2985" i="13"/>
  <c r="H2985" i="13"/>
  <c r="G2985" i="13"/>
  <c r="F2985" i="13"/>
  <c r="I2984" i="13"/>
  <c r="H2984" i="13"/>
  <c r="G2984" i="13"/>
  <c r="F2984" i="13"/>
  <c r="I2983" i="13"/>
  <c r="H2983" i="13"/>
  <c r="G2983" i="13"/>
  <c r="F2983" i="13"/>
  <c r="I2982" i="13"/>
  <c r="H2982" i="13"/>
  <c r="G2982" i="13"/>
  <c r="F2982" i="13"/>
  <c r="I2981" i="13"/>
  <c r="H2981" i="13"/>
  <c r="G2981" i="13"/>
  <c r="F2981" i="13"/>
  <c r="I2980" i="13"/>
  <c r="H2980" i="13"/>
  <c r="G2980" i="13"/>
  <c r="F2980" i="13"/>
  <c r="I2979" i="13"/>
  <c r="H2979" i="13"/>
  <c r="G2979" i="13"/>
  <c r="F2979" i="13"/>
  <c r="I2978" i="13"/>
  <c r="H2978" i="13"/>
  <c r="G2978" i="13"/>
  <c r="F2978" i="13"/>
  <c r="I2977" i="13"/>
  <c r="H2977" i="13"/>
  <c r="G2977" i="13"/>
  <c r="F2977" i="13"/>
  <c r="I2976" i="13"/>
  <c r="H2976" i="13"/>
  <c r="G2976" i="13"/>
  <c r="F2976" i="13"/>
  <c r="I2975" i="13"/>
  <c r="H2975" i="13"/>
  <c r="G2975" i="13"/>
  <c r="F2975" i="13"/>
  <c r="I2974" i="13"/>
  <c r="H2974" i="13"/>
  <c r="G2974" i="13"/>
  <c r="F2974" i="13"/>
  <c r="I2973" i="13"/>
  <c r="H2973" i="13"/>
  <c r="G2973" i="13"/>
  <c r="F2973" i="13"/>
  <c r="I2972" i="13"/>
  <c r="H2972" i="13"/>
  <c r="G2972" i="13"/>
  <c r="F2972" i="13"/>
  <c r="I2971" i="13"/>
  <c r="H2971" i="13"/>
  <c r="G2971" i="13"/>
  <c r="F2971" i="13"/>
  <c r="I2970" i="13"/>
  <c r="H2970" i="13"/>
  <c r="G2970" i="13"/>
  <c r="F2970" i="13"/>
  <c r="I2969" i="13"/>
  <c r="H2969" i="13"/>
  <c r="G2969" i="13"/>
  <c r="F2969" i="13"/>
  <c r="I2968" i="13"/>
  <c r="H2968" i="13"/>
  <c r="G2968" i="13"/>
  <c r="F2968" i="13"/>
  <c r="I2967" i="13"/>
  <c r="H2967" i="13"/>
  <c r="G2967" i="13"/>
  <c r="F2967" i="13"/>
  <c r="I2966" i="13"/>
  <c r="H2966" i="13"/>
  <c r="G2966" i="13"/>
  <c r="F2966" i="13"/>
  <c r="I2965" i="13"/>
  <c r="H2965" i="13"/>
  <c r="G2965" i="13"/>
  <c r="F2965" i="13"/>
  <c r="I2964" i="13"/>
  <c r="H2964" i="13"/>
  <c r="G2964" i="13"/>
  <c r="F2964" i="13"/>
  <c r="I2963" i="13"/>
  <c r="H2963" i="13"/>
  <c r="G2963" i="13"/>
  <c r="F2963" i="13"/>
  <c r="I2962" i="13"/>
  <c r="H2962" i="13"/>
  <c r="G2962" i="13"/>
  <c r="F2962" i="13"/>
  <c r="I2961" i="13"/>
  <c r="H2961" i="13"/>
  <c r="G2961" i="13"/>
  <c r="F2961" i="13"/>
  <c r="I2960" i="13"/>
  <c r="H2960" i="13"/>
  <c r="G2960" i="13"/>
  <c r="F2960" i="13"/>
  <c r="I2959" i="13"/>
  <c r="H2959" i="13"/>
  <c r="G2959" i="13"/>
  <c r="F2959" i="13"/>
  <c r="I2958" i="13"/>
  <c r="H2958" i="13"/>
  <c r="G2958" i="13"/>
  <c r="F2958" i="13"/>
  <c r="I2957" i="13"/>
  <c r="H2957" i="13"/>
  <c r="G2957" i="13"/>
  <c r="F2957" i="13"/>
  <c r="I2956" i="13"/>
  <c r="H2956" i="13"/>
  <c r="G2956" i="13"/>
  <c r="F2956" i="13"/>
  <c r="I2955" i="13"/>
  <c r="H2955" i="13"/>
  <c r="G2955" i="13"/>
  <c r="F2955" i="13"/>
  <c r="I2954" i="13"/>
  <c r="H2954" i="13"/>
  <c r="G2954" i="13"/>
  <c r="F2954" i="13"/>
  <c r="I2953" i="13"/>
  <c r="H2953" i="13"/>
  <c r="G2953" i="13"/>
  <c r="F2953" i="13"/>
  <c r="I2952" i="13"/>
  <c r="H2952" i="13"/>
  <c r="G2952" i="13"/>
  <c r="F2952" i="13"/>
  <c r="I2951" i="13"/>
  <c r="H2951" i="13"/>
  <c r="G2951" i="13"/>
  <c r="F2951" i="13"/>
  <c r="I2950" i="13"/>
  <c r="H2950" i="13"/>
  <c r="G2950" i="13"/>
  <c r="F2950" i="13"/>
  <c r="I2949" i="13"/>
  <c r="H2949" i="13"/>
  <c r="G2949" i="13"/>
  <c r="F2949" i="13"/>
  <c r="I2948" i="13"/>
  <c r="H2948" i="13"/>
  <c r="G2948" i="13"/>
  <c r="F2948" i="13"/>
  <c r="I2947" i="13"/>
  <c r="H2947" i="13"/>
  <c r="G2947" i="13"/>
  <c r="F2947" i="13"/>
  <c r="I2946" i="13"/>
  <c r="H2946" i="13"/>
  <c r="G2946" i="13"/>
  <c r="F2946" i="13"/>
  <c r="I2945" i="13"/>
  <c r="H2945" i="13"/>
  <c r="G2945" i="13"/>
  <c r="F2945" i="13"/>
  <c r="I2944" i="13"/>
  <c r="H2944" i="13"/>
  <c r="G2944" i="13"/>
  <c r="F2944" i="13"/>
  <c r="I2943" i="13"/>
  <c r="H2943" i="13"/>
  <c r="G2943" i="13"/>
  <c r="F2943" i="13"/>
  <c r="I2942" i="13"/>
  <c r="H2942" i="13"/>
  <c r="G2942" i="13"/>
  <c r="F2942" i="13"/>
  <c r="I2941" i="13"/>
  <c r="H2941" i="13"/>
  <c r="G2941" i="13"/>
  <c r="F2941" i="13"/>
  <c r="I2940" i="13"/>
  <c r="H2940" i="13"/>
  <c r="G2940" i="13"/>
  <c r="F2940" i="13"/>
  <c r="I2939" i="13"/>
  <c r="H2939" i="13"/>
  <c r="G2939" i="13"/>
  <c r="F2939" i="13"/>
  <c r="I2938" i="13"/>
  <c r="H2938" i="13"/>
  <c r="G2938" i="13"/>
  <c r="F2938" i="13"/>
  <c r="I2937" i="13"/>
  <c r="H2937" i="13"/>
  <c r="G2937" i="13"/>
  <c r="F2937" i="13"/>
  <c r="I2936" i="13"/>
  <c r="H2936" i="13"/>
  <c r="G2936" i="13"/>
  <c r="F2936" i="13"/>
  <c r="I2935" i="13"/>
  <c r="H2935" i="13"/>
  <c r="G2935" i="13"/>
  <c r="F2935" i="13"/>
  <c r="I2934" i="13"/>
  <c r="H2934" i="13"/>
  <c r="G2934" i="13"/>
  <c r="F2934" i="13"/>
  <c r="I2933" i="13"/>
  <c r="H2933" i="13"/>
  <c r="G2933" i="13"/>
  <c r="F2933" i="13"/>
  <c r="I2932" i="13"/>
  <c r="H2932" i="13"/>
  <c r="G2932" i="13"/>
  <c r="F2932" i="13"/>
  <c r="I2931" i="13"/>
  <c r="H2931" i="13"/>
  <c r="G2931" i="13"/>
  <c r="F2931" i="13"/>
  <c r="I2930" i="13"/>
  <c r="H2930" i="13"/>
  <c r="G2930" i="13"/>
  <c r="F2930" i="13"/>
  <c r="I2929" i="13"/>
  <c r="H2929" i="13"/>
  <c r="G2929" i="13"/>
  <c r="F2929" i="13"/>
  <c r="I2928" i="13"/>
  <c r="H2928" i="13"/>
  <c r="G2928" i="13"/>
  <c r="F2928" i="13"/>
  <c r="I2927" i="13"/>
  <c r="H2927" i="13"/>
  <c r="G2927" i="13"/>
  <c r="F2927" i="13"/>
  <c r="I2926" i="13"/>
  <c r="H2926" i="13"/>
  <c r="G2926" i="13"/>
  <c r="F2926" i="13"/>
  <c r="I2925" i="13"/>
  <c r="H2925" i="13"/>
  <c r="G2925" i="13"/>
  <c r="F2925" i="13"/>
  <c r="I2924" i="13"/>
  <c r="H2924" i="13"/>
  <c r="G2924" i="13"/>
  <c r="F2924" i="13"/>
  <c r="I2923" i="13"/>
  <c r="H2923" i="13"/>
  <c r="G2923" i="13"/>
  <c r="F2923" i="13"/>
  <c r="I2922" i="13"/>
  <c r="H2922" i="13"/>
  <c r="G2922" i="13"/>
  <c r="F2922" i="13"/>
  <c r="I2921" i="13"/>
  <c r="H2921" i="13"/>
  <c r="G2921" i="13"/>
  <c r="F2921" i="13"/>
  <c r="I2920" i="13"/>
  <c r="H2920" i="13"/>
  <c r="G2920" i="13"/>
  <c r="F2920" i="13"/>
  <c r="I2919" i="13"/>
  <c r="H2919" i="13"/>
  <c r="G2919" i="13"/>
  <c r="F2919" i="13"/>
  <c r="I2918" i="13"/>
  <c r="H2918" i="13"/>
  <c r="G2918" i="13"/>
  <c r="F2918" i="13"/>
  <c r="I2917" i="13"/>
  <c r="H2917" i="13"/>
  <c r="G2917" i="13"/>
  <c r="F2917" i="13"/>
  <c r="I2916" i="13"/>
  <c r="H2916" i="13"/>
  <c r="G2916" i="13"/>
  <c r="F2916" i="13"/>
  <c r="I2915" i="13"/>
  <c r="H2915" i="13"/>
  <c r="G2915" i="13"/>
  <c r="F2915" i="13"/>
  <c r="I2914" i="13"/>
  <c r="H2914" i="13"/>
  <c r="G2914" i="13"/>
  <c r="F2914" i="13"/>
  <c r="I2913" i="13"/>
  <c r="H2913" i="13"/>
  <c r="G2913" i="13"/>
  <c r="F2913" i="13"/>
  <c r="I2912" i="13"/>
  <c r="H2912" i="13"/>
  <c r="G2912" i="13"/>
  <c r="F2912" i="13"/>
  <c r="I2911" i="13"/>
  <c r="H2911" i="13"/>
  <c r="G2911" i="13"/>
  <c r="F2911" i="13"/>
  <c r="I2910" i="13"/>
  <c r="H2910" i="13"/>
  <c r="G2910" i="13"/>
  <c r="F2910" i="13"/>
  <c r="I2909" i="13"/>
  <c r="H2909" i="13"/>
  <c r="G2909" i="13"/>
  <c r="F2909" i="13"/>
  <c r="I2908" i="13"/>
  <c r="H2908" i="13"/>
  <c r="G2908" i="13"/>
  <c r="F2908" i="13"/>
  <c r="I2907" i="13"/>
  <c r="H2907" i="13"/>
  <c r="G2907" i="13"/>
  <c r="F2907" i="13"/>
  <c r="I2906" i="13"/>
  <c r="H2906" i="13"/>
  <c r="G2906" i="13"/>
  <c r="F2906" i="13"/>
  <c r="I2905" i="13"/>
  <c r="H2905" i="13"/>
  <c r="G2905" i="13"/>
  <c r="F2905" i="13"/>
  <c r="I2904" i="13"/>
  <c r="H2904" i="13"/>
  <c r="G2904" i="13"/>
  <c r="F2904" i="13"/>
  <c r="I2903" i="13"/>
  <c r="H2903" i="13"/>
  <c r="G2903" i="13"/>
  <c r="F2903" i="13"/>
  <c r="I2902" i="13"/>
  <c r="H2902" i="13"/>
  <c r="G2902" i="13"/>
  <c r="F2902" i="13"/>
  <c r="I2901" i="13"/>
  <c r="H2901" i="13"/>
  <c r="G2901" i="13"/>
  <c r="F2901" i="13"/>
  <c r="I2900" i="13"/>
  <c r="H2900" i="13"/>
  <c r="G2900" i="13"/>
  <c r="F2900" i="13"/>
  <c r="I2899" i="13"/>
  <c r="H2899" i="13"/>
  <c r="G2899" i="13"/>
  <c r="F2899" i="13"/>
  <c r="I2898" i="13"/>
  <c r="H2898" i="13"/>
  <c r="G2898" i="13"/>
  <c r="F2898" i="13"/>
  <c r="I2897" i="13"/>
  <c r="H2897" i="13"/>
  <c r="G2897" i="13"/>
  <c r="F2897" i="13"/>
  <c r="I2896" i="13"/>
  <c r="H2896" i="13"/>
  <c r="G2896" i="13"/>
  <c r="F2896" i="13"/>
  <c r="I2895" i="13"/>
  <c r="H2895" i="13"/>
  <c r="G2895" i="13"/>
  <c r="F2895" i="13"/>
  <c r="I2894" i="13"/>
  <c r="H2894" i="13"/>
  <c r="G2894" i="13"/>
  <c r="F2894" i="13"/>
  <c r="I2893" i="13"/>
  <c r="H2893" i="13"/>
  <c r="G2893" i="13"/>
  <c r="F2893" i="13"/>
  <c r="I2892" i="13"/>
  <c r="H2892" i="13"/>
  <c r="G2892" i="13"/>
  <c r="F2892" i="13"/>
  <c r="I2891" i="13"/>
  <c r="H2891" i="13"/>
  <c r="G2891" i="13"/>
  <c r="F2891" i="13"/>
  <c r="I2890" i="13"/>
  <c r="H2890" i="13"/>
  <c r="G2890" i="13"/>
  <c r="F2890" i="13"/>
  <c r="I2889" i="13"/>
  <c r="H2889" i="13"/>
  <c r="G2889" i="13"/>
  <c r="F2889" i="13"/>
  <c r="I2888" i="13"/>
  <c r="H2888" i="13"/>
  <c r="G2888" i="13"/>
  <c r="F2888" i="13"/>
  <c r="I2887" i="13"/>
  <c r="H2887" i="13"/>
  <c r="G2887" i="13"/>
  <c r="F2887" i="13"/>
  <c r="I2886" i="13"/>
  <c r="H2886" i="13"/>
  <c r="G2886" i="13"/>
  <c r="F2886" i="13"/>
  <c r="I2885" i="13"/>
  <c r="H2885" i="13"/>
  <c r="G2885" i="13"/>
  <c r="F2885" i="13"/>
  <c r="I2884" i="13"/>
  <c r="H2884" i="13"/>
  <c r="G2884" i="13"/>
  <c r="F2884" i="13"/>
  <c r="I2883" i="13"/>
  <c r="H2883" i="13"/>
  <c r="G2883" i="13"/>
  <c r="F2883" i="13"/>
  <c r="I2882" i="13"/>
  <c r="H2882" i="13"/>
  <c r="G2882" i="13"/>
  <c r="F2882" i="13"/>
  <c r="I2881" i="13"/>
  <c r="H2881" i="13"/>
  <c r="G2881" i="13"/>
  <c r="F2881" i="13"/>
  <c r="I2880" i="13"/>
  <c r="H2880" i="13"/>
  <c r="G2880" i="13"/>
  <c r="F2880" i="13"/>
  <c r="I2879" i="13"/>
  <c r="H2879" i="13"/>
  <c r="G2879" i="13"/>
  <c r="F2879" i="13"/>
  <c r="I2878" i="13"/>
  <c r="H2878" i="13"/>
  <c r="G2878" i="13"/>
  <c r="F2878" i="13"/>
  <c r="I2877" i="13"/>
  <c r="H2877" i="13"/>
  <c r="G2877" i="13"/>
  <c r="F2877" i="13"/>
  <c r="I2876" i="13"/>
  <c r="H2876" i="13"/>
  <c r="G2876" i="13"/>
  <c r="F2876" i="13"/>
  <c r="I2875" i="13"/>
  <c r="H2875" i="13"/>
  <c r="G2875" i="13"/>
  <c r="F2875" i="13"/>
  <c r="I2874" i="13"/>
  <c r="H2874" i="13"/>
  <c r="G2874" i="13"/>
  <c r="F2874" i="13"/>
  <c r="I2873" i="13"/>
  <c r="H2873" i="13"/>
  <c r="G2873" i="13"/>
  <c r="F2873" i="13"/>
  <c r="I2872" i="13"/>
  <c r="H2872" i="13"/>
  <c r="G2872" i="13"/>
  <c r="F2872" i="13"/>
  <c r="I2871" i="13"/>
  <c r="H2871" i="13"/>
  <c r="G2871" i="13"/>
  <c r="F2871" i="13"/>
  <c r="I2870" i="13"/>
  <c r="H2870" i="13"/>
  <c r="G2870" i="13"/>
  <c r="F2870" i="13"/>
  <c r="I2869" i="13"/>
  <c r="H2869" i="13"/>
  <c r="G2869" i="13"/>
  <c r="F2869" i="13"/>
  <c r="I2868" i="13"/>
  <c r="H2868" i="13"/>
  <c r="G2868" i="13"/>
  <c r="F2868" i="13"/>
  <c r="I2867" i="13"/>
  <c r="H2867" i="13"/>
  <c r="G2867" i="13"/>
  <c r="F2867" i="13"/>
  <c r="I2866" i="13"/>
  <c r="H2866" i="13"/>
  <c r="G2866" i="13"/>
  <c r="F2866" i="13"/>
  <c r="I2865" i="13"/>
  <c r="H2865" i="13"/>
  <c r="G2865" i="13"/>
  <c r="F2865" i="13"/>
  <c r="I2864" i="13"/>
  <c r="H2864" i="13"/>
  <c r="G2864" i="13"/>
  <c r="F2864" i="13"/>
  <c r="I2863" i="13"/>
  <c r="H2863" i="13"/>
  <c r="G2863" i="13"/>
  <c r="F2863" i="13"/>
  <c r="I2862" i="13"/>
  <c r="H2862" i="13"/>
  <c r="G2862" i="13"/>
  <c r="F2862" i="13"/>
  <c r="I2861" i="13"/>
  <c r="H2861" i="13"/>
  <c r="G2861" i="13"/>
  <c r="F2861" i="13"/>
  <c r="I2860" i="13"/>
  <c r="H2860" i="13"/>
  <c r="G2860" i="13"/>
  <c r="F2860" i="13"/>
  <c r="I2859" i="13"/>
  <c r="H2859" i="13"/>
  <c r="G2859" i="13"/>
  <c r="F2859" i="13"/>
  <c r="I2858" i="13"/>
  <c r="H2858" i="13"/>
  <c r="G2858" i="13"/>
  <c r="F2858" i="13"/>
  <c r="I2857" i="13"/>
  <c r="H2857" i="13"/>
  <c r="G2857" i="13"/>
  <c r="F2857" i="13"/>
  <c r="I2856" i="13"/>
  <c r="H2856" i="13"/>
  <c r="G2856" i="13"/>
  <c r="F2856" i="13"/>
  <c r="I2855" i="13"/>
  <c r="H2855" i="13"/>
  <c r="G2855" i="13"/>
  <c r="F2855" i="13"/>
  <c r="I2854" i="13"/>
  <c r="H2854" i="13"/>
  <c r="G2854" i="13"/>
  <c r="F2854" i="13"/>
  <c r="I2853" i="13"/>
  <c r="H2853" i="13"/>
  <c r="G2853" i="13"/>
  <c r="F2853" i="13"/>
  <c r="I2852" i="13"/>
  <c r="H2852" i="13"/>
  <c r="G2852" i="13"/>
  <c r="F2852" i="13"/>
  <c r="I2851" i="13"/>
  <c r="H2851" i="13"/>
  <c r="G2851" i="13"/>
  <c r="F2851" i="13"/>
  <c r="I2850" i="13"/>
  <c r="H2850" i="13"/>
  <c r="G2850" i="13"/>
  <c r="F2850" i="13"/>
  <c r="I2849" i="13"/>
  <c r="H2849" i="13"/>
  <c r="G2849" i="13"/>
  <c r="F2849" i="13"/>
  <c r="I2848" i="13"/>
  <c r="H2848" i="13"/>
  <c r="G2848" i="13"/>
  <c r="F2848" i="13"/>
  <c r="I2847" i="13"/>
  <c r="H2847" i="13"/>
  <c r="G2847" i="13"/>
  <c r="F2847" i="13"/>
  <c r="I2846" i="13"/>
  <c r="H2846" i="13"/>
  <c r="G2846" i="13"/>
  <c r="F2846" i="13"/>
  <c r="I2845" i="13"/>
  <c r="H2845" i="13"/>
  <c r="G2845" i="13"/>
  <c r="F2845" i="13"/>
  <c r="I2844" i="13"/>
  <c r="H2844" i="13"/>
  <c r="G2844" i="13"/>
  <c r="F2844" i="13"/>
  <c r="I2843" i="13"/>
  <c r="H2843" i="13"/>
  <c r="G2843" i="13"/>
  <c r="F2843" i="13"/>
  <c r="I2842" i="13"/>
  <c r="H2842" i="13"/>
  <c r="G2842" i="13"/>
  <c r="F2842" i="13"/>
  <c r="I2841" i="13"/>
  <c r="H2841" i="13"/>
  <c r="G2841" i="13"/>
  <c r="F2841" i="13"/>
  <c r="I2840" i="13"/>
  <c r="H2840" i="13"/>
  <c r="G2840" i="13"/>
  <c r="F2840" i="13"/>
  <c r="I2839" i="13"/>
  <c r="H2839" i="13"/>
  <c r="G2839" i="13"/>
  <c r="F2839" i="13"/>
  <c r="I2838" i="13"/>
  <c r="H2838" i="13"/>
  <c r="G2838" i="13"/>
  <c r="F2838" i="13"/>
  <c r="I2837" i="13"/>
  <c r="H2837" i="13"/>
  <c r="G2837" i="13"/>
  <c r="F2837" i="13"/>
  <c r="I2836" i="13"/>
  <c r="H2836" i="13"/>
  <c r="G2836" i="13"/>
  <c r="F2836" i="13"/>
  <c r="I2835" i="13"/>
  <c r="H2835" i="13"/>
  <c r="G2835" i="13"/>
  <c r="F2835" i="13"/>
  <c r="I2834" i="13"/>
  <c r="H2834" i="13"/>
  <c r="G2834" i="13"/>
  <c r="F2834" i="13"/>
  <c r="I2833" i="13"/>
  <c r="H2833" i="13"/>
  <c r="G2833" i="13"/>
  <c r="F2833" i="13"/>
  <c r="I2832" i="13"/>
  <c r="H2832" i="13"/>
  <c r="G2832" i="13"/>
  <c r="F2832" i="13"/>
  <c r="I2831" i="13"/>
  <c r="H2831" i="13"/>
  <c r="G2831" i="13"/>
  <c r="F2831" i="13"/>
  <c r="I2830" i="13"/>
  <c r="H2830" i="13"/>
  <c r="G2830" i="13"/>
  <c r="F2830" i="13"/>
  <c r="I2829" i="13"/>
  <c r="H2829" i="13"/>
  <c r="G2829" i="13"/>
  <c r="F2829" i="13"/>
  <c r="I2828" i="13"/>
  <c r="H2828" i="13"/>
  <c r="G2828" i="13"/>
  <c r="F2828" i="13"/>
  <c r="I2827" i="13"/>
  <c r="H2827" i="13"/>
  <c r="G2827" i="13"/>
  <c r="F2827" i="13"/>
  <c r="I2826" i="13"/>
  <c r="H2826" i="13"/>
  <c r="G2826" i="13"/>
  <c r="F2826" i="13"/>
  <c r="I2825" i="13"/>
  <c r="H2825" i="13"/>
  <c r="G2825" i="13"/>
  <c r="F2825" i="13"/>
  <c r="I2824" i="13"/>
  <c r="H2824" i="13"/>
  <c r="G2824" i="13"/>
  <c r="F2824" i="13"/>
  <c r="I2823" i="13"/>
  <c r="H2823" i="13"/>
  <c r="G2823" i="13"/>
  <c r="F2823" i="13"/>
  <c r="I2822" i="13"/>
  <c r="H2822" i="13"/>
  <c r="G2822" i="13"/>
  <c r="F2822" i="13"/>
  <c r="I2821" i="13"/>
  <c r="H2821" i="13"/>
  <c r="G2821" i="13"/>
  <c r="F2821" i="13"/>
  <c r="I2820" i="13"/>
  <c r="H2820" i="13"/>
  <c r="G2820" i="13"/>
  <c r="F2820" i="13"/>
  <c r="I2819" i="13"/>
  <c r="H2819" i="13"/>
  <c r="G2819" i="13"/>
  <c r="F2819" i="13"/>
  <c r="I2818" i="13"/>
  <c r="H2818" i="13"/>
  <c r="G2818" i="13"/>
  <c r="F2818" i="13"/>
  <c r="I2817" i="13"/>
  <c r="H2817" i="13"/>
  <c r="G2817" i="13"/>
  <c r="F2817" i="13"/>
  <c r="I2816" i="13"/>
  <c r="H2816" i="13"/>
  <c r="G2816" i="13"/>
  <c r="F2816" i="13"/>
  <c r="I2815" i="13"/>
  <c r="H2815" i="13"/>
  <c r="G2815" i="13"/>
  <c r="F2815" i="13"/>
  <c r="I2814" i="13"/>
  <c r="H2814" i="13"/>
  <c r="G2814" i="13"/>
  <c r="F2814" i="13"/>
  <c r="I2813" i="13"/>
  <c r="H2813" i="13"/>
  <c r="G2813" i="13"/>
  <c r="F2813" i="13"/>
  <c r="I2812" i="13"/>
  <c r="H2812" i="13"/>
  <c r="G2812" i="13"/>
  <c r="F2812" i="13"/>
  <c r="I2811" i="13"/>
  <c r="H2811" i="13"/>
  <c r="G2811" i="13"/>
  <c r="F2811" i="13"/>
  <c r="I2810" i="13"/>
  <c r="H2810" i="13"/>
  <c r="G2810" i="13"/>
  <c r="F2810" i="13"/>
  <c r="I2809" i="13"/>
  <c r="H2809" i="13"/>
  <c r="G2809" i="13"/>
  <c r="F2809" i="13"/>
  <c r="I2808" i="13"/>
  <c r="H2808" i="13"/>
  <c r="G2808" i="13"/>
  <c r="F2808" i="13"/>
  <c r="I2807" i="13"/>
  <c r="H2807" i="13"/>
  <c r="G2807" i="13"/>
  <c r="F2807" i="13"/>
  <c r="I2806" i="13"/>
  <c r="H2806" i="13"/>
  <c r="G2806" i="13"/>
  <c r="F2806" i="13"/>
  <c r="I2805" i="13"/>
  <c r="H2805" i="13"/>
  <c r="G2805" i="13"/>
  <c r="F2805" i="13"/>
  <c r="I2804" i="13"/>
  <c r="H2804" i="13"/>
  <c r="G2804" i="13"/>
  <c r="F2804" i="13"/>
  <c r="I2803" i="13"/>
  <c r="H2803" i="13"/>
  <c r="G2803" i="13"/>
  <c r="F2803" i="13"/>
  <c r="I2802" i="13"/>
  <c r="H2802" i="13"/>
  <c r="G2802" i="13"/>
  <c r="F2802" i="13"/>
  <c r="I2801" i="13"/>
  <c r="H2801" i="13"/>
  <c r="G2801" i="13"/>
  <c r="F2801" i="13"/>
  <c r="I2800" i="13"/>
  <c r="H2800" i="13"/>
  <c r="G2800" i="13"/>
  <c r="F2800" i="13"/>
  <c r="I2799" i="13"/>
  <c r="H2799" i="13"/>
  <c r="G2799" i="13"/>
  <c r="F2799" i="13"/>
  <c r="I2798" i="13"/>
  <c r="H2798" i="13"/>
  <c r="G2798" i="13"/>
  <c r="F2798" i="13"/>
  <c r="I2797" i="13"/>
  <c r="H2797" i="13"/>
  <c r="G2797" i="13"/>
  <c r="F2797" i="13"/>
  <c r="I2796" i="13"/>
  <c r="H2796" i="13"/>
  <c r="G2796" i="13"/>
  <c r="F2796" i="13"/>
  <c r="I2795" i="13"/>
  <c r="H2795" i="13"/>
  <c r="G2795" i="13"/>
  <c r="F2795" i="13"/>
  <c r="I2794" i="13"/>
  <c r="H2794" i="13"/>
  <c r="G2794" i="13"/>
  <c r="F2794" i="13"/>
  <c r="I2793" i="13"/>
  <c r="H2793" i="13"/>
  <c r="G2793" i="13"/>
  <c r="F2793" i="13"/>
  <c r="I2792" i="13"/>
  <c r="H2792" i="13"/>
  <c r="G2792" i="13"/>
  <c r="F2792" i="13"/>
  <c r="I2791" i="13"/>
  <c r="H2791" i="13"/>
  <c r="G2791" i="13"/>
  <c r="F2791" i="13"/>
  <c r="I2790" i="13"/>
  <c r="H2790" i="13"/>
  <c r="G2790" i="13"/>
  <c r="F2790" i="13"/>
  <c r="I2789" i="13"/>
  <c r="H2789" i="13"/>
  <c r="G2789" i="13"/>
  <c r="F2789" i="13"/>
  <c r="I2788" i="13"/>
  <c r="H2788" i="13"/>
  <c r="G2788" i="13"/>
  <c r="F2788" i="13"/>
  <c r="I2787" i="13"/>
  <c r="H2787" i="13"/>
  <c r="G2787" i="13"/>
  <c r="F2787" i="13"/>
  <c r="I2786" i="13"/>
  <c r="H2786" i="13"/>
  <c r="G2786" i="13"/>
  <c r="F2786" i="13"/>
  <c r="I2785" i="13"/>
  <c r="H2785" i="13"/>
  <c r="G2785" i="13"/>
  <c r="F2785" i="13"/>
  <c r="I2784" i="13"/>
  <c r="H2784" i="13"/>
  <c r="G2784" i="13"/>
  <c r="F2784" i="13"/>
  <c r="I2783" i="13"/>
  <c r="H2783" i="13"/>
  <c r="G2783" i="13"/>
  <c r="F2783" i="13"/>
  <c r="I2782" i="13"/>
  <c r="H2782" i="13"/>
  <c r="G2782" i="13"/>
  <c r="F2782" i="13"/>
  <c r="I2781" i="13"/>
  <c r="H2781" i="13"/>
  <c r="G2781" i="13"/>
  <c r="F2781" i="13"/>
  <c r="I2780" i="13"/>
  <c r="H2780" i="13"/>
  <c r="G2780" i="13"/>
  <c r="F2780" i="13"/>
  <c r="I2779" i="13"/>
  <c r="H2779" i="13"/>
  <c r="G2779" i="13"/>
  <c r="F2779" i="13"/>
  <c r="I2778" i="13"/>
  <c r="H2778" i="13"/>
  <c r="G2778" i="13"/>
  <c r="F2778" i="13"/>
  <c r="I2777" i="13"/>
  <c r="H2777" i="13"/>
  <c r="G2777" i="13"/>
  <c r="F2777" i="13"/>
  <c r="I2776" i="13"/>
  <c r="H2776" i="13"/>
  <c r="G2776" i="13"/>
  <c r="F2776" i="13"/>
  <c r="I2775" i="13"/>
  <c r="H2775" i="13"/>
  <c r="G2775" i="13"/>
  <c r="F2775" i="13"/>
  <c r="I2774" i="13"/>
  <c r="H2774" i="13"/>
  <c r="G2774" i="13"/>
  <c r="F2774" i="13"/>
  <c r="I2773" i="13"/>
  <c r="H2773" i="13"/>
  <c r="G2773" i="13"/>
  <c r="F2773" i="13"/>
  <c r="I2772" i="13"/>
  <c r="H2772" i="13"/>
  <c r="G2772" i="13"/>
  <c r="F2772" i="13"/>
  <c r="I2771" i="13"/>
  <c r="H2771" i="13"/>
  <c r="G2771" i="13"/>
  <c r="F2771" i="13"/>
  <c r="I2770" i="13"/>
  <c r="H2770" i="13"/>
  <c r="G2770" i="13"/>
  <c r="F2770" i="13"/>
  <c r="I2769" i="13"/>
  <c r="H2769" i="13"/>
  <c r="G2769" i="13"/>
  <c r="F2769" i="13"/>
  <c r="I2768" i="13"/>
  <c r="H2768" i="13"/>
  <c r="G2768" i="13"/>
  <c r="F2768" i="13"/>
  <c r="I2767" i="13"/>
  <c r="H2767" i="13"/>
  <c r="G2767" i="13"/>
  <c r="F2767" i="13"/>
  <c r="I2766" i="13"/>
  <c r="H2766" i="13"/>
  <c r="G2766" i="13"/>
  <c r="F2766" i="13"/>
  <c r="I2765" i="13"/>
  <c r="H2765" i="13"/>
  <c r="G2765" i="13"/>
  <c r="F2765" i="13"/>
  <c r="I2764" i="13"/>
  <c r="H2764" i="13"/>
  <c r="G2764" i="13"/>
  <c r="F2764" i="13"/>
  <c r="I2763" i="13"/>
  <c r="H2763" i="13"/>
  <c r="G2763" i="13"/>
  <c r="F2763" i="13"/>
  <c r="I2762" i="13"/>
  <c r="H2762" i="13"/>
  <c r="G2762" i="13"/>
  <c r="F2762" i="13"/>
  <c r="I2761" i="13"/>
  <c r="H2761" i="13"/>
  <c r="G2761" i="13"/>
  <c r="F2761" i="13"/>
  <c r="I2760" i="13"/>
  <c r="H2760" i="13"/>
  <c r="G2760" i="13"/>
  <c r="F2760" i="13"/>
  <c r="I2759" i="13"/>
  <c r="H2759" i="13"/>
  <c r="G2759" i="13"/>
  <c r="F2759" i="13"/>
  <c r="I2758" i="13"/>
  <c r="H2758" i="13"/>
  <c r="G2758" i="13"/>
  <c r="F2758" i="13"/>
  <c r="I2757" i="13"/>
  <c r="H2757" i="13"/>
  <c r="G2757" i="13"/>
  <c r="F2757" i="13"/>
  <c r="I2756" i="13"/>
  <c r="H2756" i="13"/>
  <c r="G2756" i="13"/>
  <c r="F2756" i="13"/>
  <c r="I2755" i="13"/>
  <c r="H2755" i="13"/>
  <c r="G2755" i="13"/>
  <c r="F2755" i="13"/>
  <c r="I2754" i="13"/>
  <c r="H2754" i="13"/>
  <c r="G2754" i="13"/>
  <c r="F2754" i="13"/>
  <c r="I2753" i="13"/>
  <c r="H2753" i="13"/>
  <c r="G2753" i="13"/>
  <c r="F2753" i="13"/>
  <c r="I2752" i="13"/>
  <c r="H2752" i="13"/>
  <c r="G2752" i="13"/>
  <c r="F2752" i="13"/>
  <c r="I2751" i="13"/>
  <c r="H2751" i="13"/>
  <c r="G2751" i="13"/>
  <c r="F2751" i="13"/>
  <c r="I2750" i="13"/>
  <c r="H2750" i="13"/>
  <c r="G2750" i="13"/>
  <c r="F2750" i="13"/>
  <c r="I2749" i="13"/>
  <c r="H2749" i="13"/>
  <c r="G2749" i="13"/>
  <c r="F2749" i="13"/>
  <c r="I2748" i="13"/>
  <c r="H2748" i="13"/>
  <c r="G2748" i="13"/>
  <c r="F2748" i="13"/>
  <c r="I2747" i="13"/>
  <c r="H2747" i="13"/>
  <c r="G2747" i="13"/>
  <c r="F2747" i="13"/>
  <c r="I2746" i="13"/>
  <c r="H2746" i="13"/>
  <c r="G2746" i="13"/>
  <c r="F2746" i="13"/>
  <c r="I2745" i="13"/>
  <c r="H2745" i="13"/>
  <c r="G2745" i="13"/>
  <c r="F2745" i="13"/>
  <c r="I2744" i="13"/>
  <c r="H2744" i="13"/>
  <c r="G2744" i="13"/>
  <c r="F2744" i="13"/>
  <c r="I2743" i="13"/>
  <c r="H2743" i="13"/>
  <c r="G2743" i="13"/>
  <c r="F2743" i="13"/>
  <c r="I2742" i="13"/>
  <c r="H2742" i="13"/>
  <c r="G2742" i="13"/>
  <c r="F2742" i="13"/>
  <c r="I2741" i="13"/>
  <c r="H2741" i="13"/>
  <c r="G2741" i="13"/>
  <c r="F2741" i="13"/>
  <c r="I2740" i="13"/>
  <c r="H2740" i="13"/>
  <c r="G2740" i="13"/>
  <c r="F2740" i="13"/>
  <c r="I2739" i="13"/>
  <c r="H2739" i="13"/>
  <c r="G2739" i="13"/>
  <c r="F2739" i="13"/>
  <c r="I2738" i="13"/>
  <c r="H2738" i="13"/>
  <c r="G2738" i="13"/>
  <c r="F2738" i="13"/>
  <c r="I2737" i="13"/>
  <c r="H2737" i="13"/>
  <c r="G2737" i="13"/>
  <c r="F2737" i="13"/>
  <c r="I2736" i="13"/>
  <c r="H2736" i="13"/>
  <c r="G2736" i="13"/>
  <c r="F2736" i="13"/>
  <c r="I2735" i="13"/>
  <c r="H2735" i="13"/>
  <c r="G2735" i="13"/>
  <c r="F2735" i="13"/>
  <c r="I2734" i="13"/>
  <c r="H2734" i="13"/>
  <c r="G2734" i="13"/>
  <c r="F2734" i="13"/>
  <c r="I2733" i="13"/>
  <c r="H2733" i="13"/>
  <c r="G2733" i="13"/>
  <c r="F2733" i="13"/>
  <c r="I2732" i="13"/>
  <c r="H2732" i="13"/>
  <c r="G2732" i="13"/>
  <c r="F2732" i="13"/>
  <c r="I2731" i="13"/>
  <c r="H2731" i="13"/>
  <c r="G2731" i="13"/>
  <c r="F2731" i="13"/>
  <c r="I2730" i="13"/>
  <c r="H2730" i="13"/>
  <c r="G2730" i="13"/>
  <c r="F2730" i="13"/>
  <c r="I2729" i="13"/>
  <c r="H2729" i="13"/>
  <c r="G2729" i="13"/>
  <c r="F2729" i="13"/>
  <c r="I2728" i="13"/>
  <c r="H2728" i="13"/>
  <c r="G2728" i="13"/>
  <c r="F2728" i="13"/>
  <c r="I2727" i="13"/>
  <c r="H2727" i="13"/>
  <c r="G2727" i="13"/>
  <c r="F2727" i="13"/>
  <c r="I2726" i="13"/>
  <c r="H2726" i="13"/>
  <c r="G2726" i="13"/>
  <c r="F2726" i="13"/>
  <c r="I2725" i="13"/>
  <c r="H2725" i="13"/>
  <c r="G2725" i="13"/>
  <c r="F2725" i="13"/>
  <c r="I2724" i="13"/>
  <c r="H2724" i="13"/>
  <c r="G2724" i="13"/>
  <c r="F2724" i="13"/>
  <c r="I2723" i="13"/>
  <c r="H2723" i="13"/>
  <c r="G2723" i="13"/>
  <c r="F2723" i="13"/>
  <c r="I2722" i="13"/>
  <c r="H2722" i="13"/>
  <c r="G2722" i="13"/>
  <c r="F2722" i="13"/>
  <c r="I2721" i="13"/>
  <c r="H2721" i="13"/>
  <c r="G2721" i="13"/>
  <c r="F2721" i="13"/>
  <c r="I2720" i="13"/>
  <c r="H2720" i="13"/>
  <c r="G2720" i="13"/>
  <c r="F2720" i="13"/>
  <c r="I2719" i="13"/>
  <c r="H2719" i="13"/>
  <c r="G2719" i="13"/>
  <c r="F2719" i="13"/>
  <c r="I2718" i="13"/>
  <c r="H2718" i="13"/>
  <c r="G2718" i="13"/>
  <c r="F2718" i="13"/>
  <c r="I2717" i="13"/>
  <c r="H2717" i="13"/>
  <c r="G2717" i="13"/>
  <c r="F2717" i="13"/>
  <c r="I2716" i="13"/>
  <c r="H2716" i="13"/>
  <c r="G2716" i="13"/>
  <c r="F2716" i="13"/>
  <c r="I2715" i="13"/>
  <c r="H2715" i="13"/>
  <c r="G2715" i="13"/>
  <c r="F2715" i="13"/>
  <c r="I2714" i="13"/>
  <c r="H2714" i="13"/>
  <c r="G2714" i="13"/>
  <c r="F2714" i="13"/>
  <c r="I2713" i="13"/>
  <c r="H2713" i="13"/>
  <c r="G2713" i="13"/>
  <c r="F2713" i="13"/>
  <c r="I2712" i="13"/>
  <c r="H2712" i="13"/>
  <c r="G2712" i="13"/>
  <c r="F2712" i="13"/>
  <c r="I2711" i="13"/>
  <c r="H2711" i="13"/>
  <c r="G2711" i="13"/>
  <c r="F2711" i="13"/>
  <c r="I2710" i="13"/>
  <c r="H2710" i="13"/>
  <c r="G2710" i="13"/>
  <c r="F2710" i="13"/>
  <c r="I2709" i="13"/>
  <c r="H2709" i="13"/>
  <c r="G2709" i="13"/>
  <c r="F2709" i="13"/>
  <c r="I2708" i="13"/>
  <c r="H2708" i="13"/>
  <c r="G2708" i="13"/>
  <c r="F2708" i="13"/>
  <c r="I2707" i="13"/>
  <c r="H2707" i="13"/>
  <c r="G2707" i="13"/>
  <c r="F2707" i="13"/>
  <c r="I2706" i="13"/>
  <c r="H2706" i="13"/>
  <c r="G2706" i="13"/>
  <c r="F2706" i="13"/>
  <c r="I2705" i="13"/>
  <c r="H2705" i="13"/>
  <c r="G2705" i="13"/>
  <c r="F2705" i="13"/>
  <c r="I2704" i="13"/>
  <c r="H2704" i="13"/>
  <c r="G2704" i="13"/>
  <c r="F2704" i="13"/>
  <c r="I2703" i="13"/>
  <c r="H2703" i="13"/>
  <c r="G2703" i="13"/>
  <c r="F2703" i="13"/>
  <c r="I2702" i="13"/>
  <c r="H2702" i="13"/>
  <c r="G2702" i="13"/>
  <c r="F2702" i="13"/>
  <c r="I2701" i="13"/>
  <c r="H2701" i="13"/>
  <c r="G2701" i="13"/>
  <c r="F2701" i="13"/>
  <c r="I2700" i="13"/>
  <c r="H2700" i="13"/>
  <c r="G2700" i="13"/>
  <c r="F2700" i="13"/>
  <c r="I2699" i="13"/>
  <c r="H2699" i="13"/>
  <c r="G2699" i="13"/>
  <c r="F2699" i="13"/>
  <c r="I2698" i="13"/>
  <c r="H2698" i="13"/>
  <c r="G2698" i="13"/>
  <c r="F2698" i="13"/>
  <c r="I2697" i="13"/>
  <c r="H2697" i="13"/>
  <c r="G2697" i="13"/>
  <c r="F2697" i="13"/>
  <c r="I2696" i="13"/>
  <c r="H2696" i="13"/>
  <c r="G2696" i="13"/>
  <c r="F2696" i="13"/>
  <c r="I2695" i="13"/>
  <c r="H2695" i="13"/>
  <c r="G2695" i="13"/>
  <c r="F2695" i="13"/>
  <c r="I2694" i="13"/>
  <c r="H2694" i="13"/>
  <c r="G2694" i="13"/>
  <c r="F2694" i="13"/>
  <c r="I2693" i="13"/>
  <c r="H2693" i="13"/>
  <c r="G2693" i="13"/>
  <c r="F2693" i="13"/>
  <c r="I2692" i="13"/>
  <c r="H2692" i="13"/>
  <c r="G2692" i="13"/>
  <c r="F2692" i="13"/>
  <c r="I2691" i="13"/>
  <c r="H2691" i="13"/>
  <c r="G2691" i="13"/>
  <c r="F2691" i="13"/>
  <c r="I2690" i="13"/>
  <c r="H2690" i="13"/>
  <c r="G2690" i="13"/>
  <c r="F2690" i="13"/>
  <c r="I2689" i="13"/>
  <c r="H2689" i="13"/>
  <c r="G2689" i="13"/>
  <c r="F2689" i="13"/>
  <c r="I2688" i="13"/>
  <c r="H2688" i="13"/>
  <c r="G2688" i="13"/>
  <c r="F2688" i="13"/>
  <c r="I2687" i="13"/>
  <c r="H2687" i="13"/>
  <c r="G2687" i="13"/>
  <c r="F2687" i="13"/>
  <c r="I2686" i="13"/>
  <c r="H2686" i="13"/>
  <c r="G2686" i="13"/>
  <c r="F2686" i="13"/>
  <c r="I2685" i="13"/>
  <c r="H2685" i="13"/>
  <c r="G2685" i="13"/>
  <c r="F2685" i="13"/>
  <c r="I2684" i="13"/>
  <c r="H2684" i="13"/>
  <c r="G2684" i="13"/>
  <c r="F2684" i="13"/>
  <c r="I2683" i="13"/>
  <c r="H2683" i="13"/>
  <c r="G2683" i="13"/>
  <c r="F2683" i="13"/>
  <c r="I2682" i="13"/>
  <c r="H2682" i="13"/>
  <c r="G2682" i="13"/>
  <c r="F2682" i="13"/>
  <c r="I2681" i="13"/>
  <c r="H2681" i="13"/>
  <c r="G2681" i="13"/>
  <c r="F2681" i="13"/>
  <c r="I2680" i="13"/>
  <c r="H2680" i="13"/>
  <c r="G2680" i="13"/>
  <c r="F2680" i="13"/>
  <c r="I2679" i="13"/>
  <c r="H2679" i="13"/>
  <c r="G2679" i="13"/>
  <c r="F2679" i="13"/>
  <c r="I2678" i="13"/>
  <c r="H2678" i="13"/>
  <c r="G2678" i="13"/>
  <c r="F2678" i="13"/>
  <c r="I2677" i="13"/>
  <c r="H2677" i="13"/>
  <c r="G2677" i="13"/>
  <c r="F2677" i="13"/>
  <c r="I2676" i="13"/>
  <c r="H2676" i="13"/>
  <c r="G2676" i="13"/>
  <c r="F2676" i="13"/>
  <c r="I2675" i="13"/>
  <c r="H2675" i="13"/>
  <c r="G2675" i="13"/>
  <c r="F2675" i="13"/>
  <c r="I2674" i="13"/>
  <c r="H2674" i="13"/>
  <c r="G2674" i="13"/>
  <c r="F2674" i="13"/>
  <c r="I2673" i="13"/>
  <c r="H2673" i="13"/>
  <c r="G2673" i="13"/>
  <c r="F2673" i="13"/>
  <c r="I2672" i="13"/>
  <c r="H2672" i="13"/>
  <c r="G2672" i="13"/>
  <c r="F2672" i="13"/>
  <c r="I2671" i="13"/>
  <c r="H2671" i="13"/>
  <c r="G2671" i="13"/>
  <c r="F2671" i="13"/>
  <c r="I2670" i="13"/>
  <c r="H2670" i="13"/>
  <c r="G2670" i="13"/>
  <c r="F2670" i="13"/>
  <c r="I2669" i="13"/>
  <c r="H2669" i="13"/>
  <c r="G2669" i="13"/>
  <c r="F2669" i="13"/>
  <c r="I2668" i="13"/>
  <c r="H2668" i="13"/>
  <c r="G2668" i="13"/>
  <c r="F2668" i="13"/>
  <c r="I2667" i="13"/>
  <c r="H2667" i="13"/>
  <c r="G2667" i="13"/>
  <c r="F2667" i="13"/>
  <c r="I2666" i="13"/>
  <c r="H2666" i="13"/>
  <c r="G2666" i="13"/>
  <c r="F2666" i="13"/>
  <c r="I2665" i="13"/>
  <c r="H2665" i="13"/>
  <c r="G2665" i="13"/>
  <c r="F2665" i="13"/>
  <c r="I2664" i="13"/>
  <c r="H2664" i="13"/>
  <c r="G2664" i="13"/>
  <c r="F2664" i="13"/>
  <c r="I2663" i="13"/>
  <c r="H2663" i="13"/>
  <c r="G2663" i="13"/>
  <c r="F2663" i="13"/>
  <c r="I2662" i="13"/>
  <c r="H2662" i="13"/>
  <c r="G2662" i="13"/>
  <c r="F2662" i="13"/>
  <c r="I2661" i="13"/>
  <c r="H2661" i="13"/>
  <c r="G2661" i="13"/>
  <c r="F2661" i="13"/>
  <c r="I2660" i="13"/>
  <c r="H2660" i="13"/>
  <c r="G2660" i="13"/>
  <c r="F2660" i="13"/>
  <c r="I2659" i="13"/>
  <c r="H2659" i="13"/>
  <c r="G2659" i="13"/>
  <c r="F2659" i="13"/>
  <c r="I2658" i="13"/>
  <c r="H2658" i="13"/>
  <c r="G2658" i="13"/>
  <c r="F2658" i="13"/>
  <c r="I2657" i="13"/>
  <c r="H2657" i="13"/>
  <c r="G2657" i="13"/>
  <c r="F2657" i="13"/>
  <c r="I2656" i="13"/>
  <c r="H2656" i="13"/>
  <c r="G2656" i="13"/>
  <c r="F2656" i="13"/>
  <c r="I2655" i="13"/>
  <c r="H2655" i="13"/>
  <c r="G2655" i="13"/>
  <c r="F2655" i="13"/>
  <c r="I2654" i="13"/>
  <c r="H2654" i="13"/>
  <c r="G2654" i="13"/>
  <c r="F2654" i="13"/>
  <c r="I2653" i="13"/>
  <c r="H2653" i="13"/>
  <c r="G2653" i="13"/>
  <c r="F2653" i="13"/>
  <c r="I2652" i="13"/>
  <c r="H2652" i="13"/>
  <c r="G2652" i="13"/>
  <c r="F2652" i="13"/>
  <c r="I2651" i="13"/>
  <c r="H2651" i="13"/>
  <c r="G2651" i="13"/>
  <c r="F2651" i="13"/>
  <c r="I2650" i="13"/>
  <c r="H2650" i="13"/>
  <c r="G2650" i="13"/>
  <c r="F2650" i="13"/>
  <c r="I2649" i="13"/>
  <c r="H2649" i="13"/>
  <c r="G2649" i="13"/>
  <c r="F2649" i="13"/>
  <c r="I2648" i="13"/>
  <c r="H2648" i="13"/>
  <c r="G2648" i="13"/>
  <c r="F2648" i="13"/>
  <c r="I2647" i="13"/>
  <c r="H2647" i="13"/>
  <c r="G2647" i="13"/>
  <c r="F2647" i="13"/>
  <c r="I2646" i="13"/>
  <c r="H2646" i="13"/>
  <c r="G2646" i="13"/>
  <c r="F2646" i="13"/>
  <c r="I2645" i="13"/>
  <c r="H2645" i="13"/>
  <c r="G2645" i="13"/>
  <c r="F2645" i="13"/>
  <c r="I2644" i="13"/>
  <c r="H2644" i="13"/>
  <c r="G2644" i="13"/>
  <c r="F2644" i="13"/>
  <c r="I2643" i="13"/>
  <c r="H2643" i="13"/>
  <c r="G2643" i="13"/>
  <c r="F2643" i="13"/>
  <c r="I2642" i="13"/>
  <c r="H2642" i="13"/>
  <c r="G2642" i="13"/>
  <c r="F2642" i="13"/>
  <c r="I2641" i="13"/>
  <c r="H2641" i="13"/>
  <c r="G2641" i="13"/>
  <c r="F2641" i="13"/>
  <c r="I2640" i="13"/>
  <c r="H2640" i="13"/>
  <c r="G2640" i="13"/>
  <c r="F2640" i="13"/>
  <c r="I2639" i="13"/>
  <c r="H2639" i="13"/>
  <c r="G2639" i="13"/>
  <c r="F2639" i="13"/>
  <c r="I2638" i="13"/>
  <c r="H2638" i="13"/>
  <c r="G2638" i="13"/>
  <c r="F2638" i="13"/>
  <c r="I2637" i="13"/>
  <c r="H2637" i="13"/>
  <c r="G2637" i="13"/>
  <c r="F2637" i="13"/>
  <c r="I2636" i="13"/>
  <c r="H2636" i="13"/>
  <c r="G2636" i="13"/>
  <c r="F2636" i="13"/>
  <c r="I2635" i="13"/>
  <c r="H2635" i="13"/>
  <c r="G2635" i="13"/>
  <c r="F2635" i="13"/>
  <c r="I2634" i="13"/>
  <c r="H2634" i="13"/>
  <c r="G2634" i="13"/>
  <c r="F2634" i="13"/>
  <c r="I2633" i="13"/>
  <c r="H2633" i="13"/>
  <c r="G2633" i="13"/>
  <c r="F2633" i="13"/>
  <c r="I2632" i="13"/>
  <c r="H2632" i="13"/>
  <c r="G2632" i="13"/>
  <c r="F2632" i="13"/>
  <c r="I2631" i="13"/>
  <c r="H2631" i="13"/>
  <c r="G2631" i="13"/>
  <c r="F2631" i="13"/>
  <c r="I2630" i="13"/>
  <c r="H2630" i="13"/>
  <c r="G2630" i="13"/>
  <c r="F2630" i="13"/>
  <c r="I2629" i="13"/>
  <c r="H2629" i="13"/>
  <c r="G2629" i="13"/>
  <c r="F2629" i="13"/>
  <c r="I2628" i="13"/>
  <c r="H2628" i="13"/>
  <c r="G2628" i="13"/>
  <c r="F2628" i="13"/>
  <c r="I2627" i="13"/>
  <c r="H2627" i="13"/>
  <c r="G2627" i="13"/>
  <c r="F2627" i="13"/>
  <c r="I2626" i="13"/>
  <c r="H2626" i="13"/>
  <c r="G2626" i="13"/>
  <c r="F2626" i="13"/>
  <c r="I2625" i="13"/>
  <c r="H2625" i="13"/>
  <c r="G2625" i="13"/>
  <c r="F2625" i="13"/>
  <c r="I2624" i="13"/>
  <c r="H2624" i="13"/>
  <c r="G2624" i="13"/>
  <c r="F2624" i="13"/>
  <c r="I2623" i="13"/>
  <c r="H2623" i="13"/>
  <c r="G2623" i="13"/>
  <c r="F2623" i="13"/>
  <c r="I2622" i="13"/>
  <c r="H2622" i="13"/>
  <c r="G2622" i="13"/>
  <c r="F2622" i="13"/>
  <c r="I2621" i="13"/>
  <c r="H2621" i="13"/>
  <c r="G2621" i="13"/>
  <c r="F2621" i="13"/>
  <c r="I2620" i="13"/>
  <c r="H2620" i="13"/>
  <c r="G2620" i="13"/>
  <c r="F2620" i="13"/>
  <c r="I2619" i="13"/>
  <c r="H2619" i="13"/>
  <c r="G2619" i="13"/>
  <c r="F2619" i="13"/>
  <c r="I2618" i="13"/>
  <c r="H2618" i="13"/>
  <c r="G2618" i="13"/>
  <c r="F2618" i="13"/>
  <c r="I2617" i="13"/>
  <c r="H2617" i="13"/>
  <c r="G2617" i="13"/>
  <c r="F2617" i="13"/>
  <c r="I2616" i="13"/>
  <c r="H2616" i="13"/>
  <c r="G2616" i="13"/>
  <c r="F2616" i="13"/>
  <c r="I2615" i="13"/>
  <c r="H2615" i="13"/>
  <c r="G2615" i="13"/>
  <c r="F2615" i="13"/>
  <c r="I2614" i="13"/>
  <c r="H2614" i="13"/>
  <c r="G2614" i="13"/>
  <c r="F2614" i="13"/>
  <c r="I2613" i="13"/>
  <c r="H2613" i="13"/>
  <c r="G2613" i="13"/>
  <c r="F2613" i="13"/>
  <c r="I2612" i="13"/>
  <c r="H2612" i="13"/>
  <c r="G2612" i="13"/>
  <c r="F2612" i="13"/>
  <c r="I2611" i="13"/>
  <c r="H2611" i="13"/>
  <c r="G2611" i="13"/>
  <c r="F2611" i="13"/>
  <c r="I2610" i="13"/>
  <c r="H2610" i="13"/>
  <c r="G2610" i="13"/>
  <c r="F2610" i="13"/>
  <c r="I2609" i="13"/>
  <c r="H2609" i="13"/>
  <c r="G2609" i="13"/>
  <c r="F2609" i="13"/>
  <c r="I2608" i="13"/>
  <c r="H2608" i="13"/>
  <c r="G2608" i="13"/>
  <c r="F2608" i="13"/>
  <c r="I2607" i="13"/>
  <c r="H2607" i="13"/>
  <c r="G2607" i="13"/>
  <c r="F2607" i="13"/>
  <c r="I2606" i="13"/>
  <c r="H2606" i="13"/>
  <c r="G2606" i="13"/>
  <c r="F2606" i="13"/>
  <c r="I2605" i="13"/>
  <c r="H2605" i="13"/>
  <c r="G2605" i="13"/>
  <c r="F2605" i="13"/>
  <c r="I2604" i="13"/>
  <c r="H2604" i="13"/>
  <c r="G2604" i="13"/>
  <c r="F2604" i="13"/>
  <c r="I2603" i="13"/>
  <c r="H2603" i="13"/>
  <c r="G2603" i="13"/>
  <c r="F2603" i="13"/>
  <c r="I2602" i="13"/>
  <c r="H2602" i="13"/>
  <c r="G2602" i="13"/>
  <c r="F2602" i="13"/>
  <c r="I2601" i="13"/>
  <c r="H2601" i="13"/>
  <c r="G2601" i="13"/>
  <c r="F2601" i="13"/>
  <c r="I2600" i="13"/>
  <c r="H2600" i="13"/>
  <c r="G2600" i="13"/>
  <c r="F2600" i="13"/>
  <c r="I2599" i="13"/>
  <c r="H2599" i="13"/>
  <c r="G2599" i="13"/>
  <c r="F2599" i="13"/>
  <c r="I2598" i="13"/>
  <c r="H2598" i="13"/>
  <c r="G2598" i="13"/>
  <c r="F2598" i="13"/>
  <c r="I2597" i="13"/>
  <c r="H2597" i="13"/>
  <c r="G2597" i="13"/>
  <c r="F2597" i="13"/>
  <c r="I2596" i="13"/>
  <c r="H2596" i="13"/>
  <c r="G2596" i="13"/>
  <c r="F2596" i="13"/>
  <c r="I2595" i="13"/>
  <c r="H2595" i="13"/>
  <c r="G2595" i="13"/>
  <c r="F2595" i="13"/>
  <c r="I2594" i="13"/>
  <c r="H2594" i="13"/>
  <c r="G2594" i="13"/>
  <c r="F2594" i="13"/>
  <c r="I2593" i="13"/>
  <c r="H2593" i="13"/>
  <c r="G2593" i="13"/>
  <c r="F2593" i="13"/>
  <c r="I2592" i="13"/>
  <c r="H2592" i="13"/>
  <c r="G2592" i="13"/>
  <c r="F2592" i="13"/>
  <c r="I2591" i="13"/>
  <c r="H2591" i="13"/>
  <c r="G2591" i="13"/>
  <c r="F2591" i="13"/>
  <c r="I2590" i="13"/>
  <c r="H2590" i="13"/>
  <c r="G2590" i="13"/>
  <c r="F2590" i="13"/>
  <c r="I2589" i="13"/>
  <c r="H2589" i="13"/>
  <c r="G2589" i="13"/>
  <c r="F2589" i="13"/>
  <c r="I2588" i="13"/>
  <c r="H2588" i="13"/>
  <c r="G2588" i="13"/>
  <c r="F2588" i="13"/>
  <c r="I2587" i="13"/>
  <c r="H2587" i="13"/>
  <c r="G2587" i="13"/>
  <c r="F2587" i="13"/>
  <c r="I2586" i="13"/>
  <c r="H2586" i="13"/>
  <c r="G2586" i="13"/>
  <c r="F2586" i="13"/>
  <c r="I2585" i="13"/>
  <c r="H2585" i="13"/>
  <c r="G2585" i="13"/>
  <c r="F2585" i="13"/>
  <c r="I2584" i="13"/>
  <c r="H2584" i="13"/>
  <c r="G2584" i="13"/>
  <c r="F2584" i="13"/>
  <c r="I2583" i="13"/>
  <c r="H2583" i="13"/>
  <c r="G2583" i="13"/>
  <c r="F2583" i="13"/>
  <c r="I2582" i="13"/>
  <c r="H2582" i="13"/>
  <c r="G2582" i="13"/>
  <c r="F2582" i="13"/>
  <c r="I2581" i="13"/>
  <c r="H2581" i="13"/>
  <c r="G2581" i="13"/>
  <c r="F2581" i="13"/>
  <c r="I2580" i="13"/>
  <c r="H2580" i="13"/>
  <c r="G2580" i="13"/>
  <c r="F2580" i="13"/>
  <c r="I2579" i="13"/>
  <c r="H2579" i="13"/>
  <c r="G2579" i="13"/>
  <c r="F2579" i="13"/>
  <c r="I2578" i="13"/>
  <c r="H2578" i="13"/>
  <c r="G2578" i="13"/>
  <c r="F2578" i="13"/>
  <c r="I2577" i="13"/>
  <c r="H2577" i="13"/>
  <c r="G2577" i="13"/>
  <c r="F2577" i="13"/>
  <c r="I2576" i="13"/>
  <c r="H2576" i="13"/>
  <c r="G2576" i="13"/>
  <c r="F2576" i="13"/>
  <c r="I2575" i="13"/>
  <c r="H2575" i="13"/>
  <c r="G2575" i="13"/>
  <c r="F2575" i="13"/>
  <c r="I2574" i="13"/>
  <c r="H2574" i="13"/>
  <c r="G2574" i="13"/>
  <c r="F2574" i="13"/>
  <c r="I2573" i="13"/>
  <c r="H2573" i="13"/>
  <c r="G2573" i="13"/>
  <c r="F2573" i="13"/>
  <c r="I2572" i="13"/>
  <c r="H2572" i="13"/>
  <c r="G2572" i="13"/>
  <c r="F2572" i="13"/>
  <c r="I2571" i="13"/>
  <c r="H2571" i="13"/>
  <c r="G2571" i="13"/>
  <c r="F2571" i="13"/>
  <c r="I2570" i="13"/>
  <c r="H2570" i="13"/>
  <c r="G2570" i="13"/>
  <c r="F2570" i="13"/>
  <c r="I2569" i="13"/>
  <c r="H2569" i="13"/>
  <c r="G2569" i="13"/>
  <c r="F2569" i="13"/>
  <c r="I2568" i="13"/>
  <c r="H2568" i="13"/>
  <c r="G2568" i="13"/>
  <c r="F2568" i="13"/>
  <c r="I2567" i="13"/>
  <c r="H2567" i="13"/>
  <c r="G2567" i="13"/>
  <c r="F2567" i="13"/>
  <c r="I2566" i="13"/>
  <c r="H2566" i="13"/>
  <c r="G2566" i="13"/>
  <c r="F2566" i="13"/>
  <c r="I2565" i="13"/>
  <c r="H2565" i="13"/>
  <c r="G2565" i="13"/>
  <c r="F2565" i="13"/>
  <c r="I2564" i="13"/>
  <c r="H2564" i="13"/>
  <c r="G2564" i="13"/>
  <c r="F2564" i="13"/>
  <c r="I2563" i="13"/>
  <c r="H2563" i="13"/>
  <c r="G2563" i="13"/>
  <c r="F2563" i="13"/>
  <c r="I2562" i="13"/>
  <c r="H2562" i="13"/>
  <c r="G2562" i="13"/>
  <c r="F2562" i="13"/>
  <c r="I2561" i="13"/>
  <c r="H2561" i="13"/>
  <c r="G2561" i="13"/>
  <c r="F2561" i="13"/>
  <c r="I2560" i="13"/>
  <c r="H2560" i="13"/>
  <c r="G2560" i="13"/>
  <c r="F2560" i="13"/>
  <c r="I2559" i="13"/>
  <c r="H2559" i="13"/>
  <c r="G2559" i="13"/>
  <c r="F2559" i="13"/>
  <c r="I2558" i="13"/>
  <c r="H2558" i="13"/>
  <c r="G2558" i="13"/>
  <c r="F2558" i="13"/>
  <c r="I2557" i="13"/>
  <c r="H2557" i="13"/>
  <c r="G2557" i="13"/>
  <c r="F2557" i="13"/>
  <c r="I2556" i="13"/>
  <c r="H2556" i="13"/>
  <c r="G2556" i="13"/>
  <c r="F2556" i="13"/>
  <c r="I2555" i="13"/>
  <c r="H2555" i="13"/>
  <c r="G2555" i="13"/>
  <c r="F2555" i="13"/>
  <c r="I2554" i="13"/>
  <c r="H2554" i="13"/>
  <c r="G2554" i="13"/>
  <c r="F2554" i="13"/>
  <c r="I2553" i="13"/>
  <c r="H2553" i="13"/>
  <c r="G2553" i="13"/>
  <c r="F2553" i="13"/>
  <c r="I2552" i="13"/>
  <c r="H2552" i="13"/>
  <c r="G2552" i="13"/>
  <c r="F2552" i="13"/>
  <c r="I2551" i="13"/>
  <c r="H2551" i="13"/>
  <c r="G2551" i="13"/>
  <c r="F2551" i="13"/>
  <c r="I2550" i="13"/>
  <c r="H2550" i="13"/>
  <c r="G2550" i="13"/>
  <c r="F2550" i="13"/>
  <c r="I2549" i="13"/>
  <c r="H2549" i="13"/>
  <c r="G2549" i="13"/>
  <c r="F2549" i="13"/>
  <c r="I2548" i="13"/>
  <c r="H2548" i="13"/>
  <c r="G2548" i="13"/>
  <c r="F2548" i="13"/>
  <c r="I2547" i="13"/>
  <c r="H2547" i="13"/>
  <c r="G2547" i="13"/>
  <c r="F2547" i="13"/>
  <c r="I2546" i="13"/>
  <c r="H2546" i="13"/>
  <c r="G2546" i="13"/>
  <c r="F2546" i="13"/>
  <c r="I2545" i="13"/>
  <c r="H2545" i="13"/>
  <c r="G2545" i="13"/>
  <c r="F2545" i="13"/>
  <c r="I2544" i="13"/>
  <c r="H2544" i="13"/>
  <c r="G2544" i="13"/>
  <c r="F2544" i="13"/>
  <c r="I2543" i="13"/>
  <c r="H2543" i="13"/>
  <c r="G2543" i="13"/>
  <c r="F2543" i="13"/>
  <c r="I2542" i="13"/>
  <c r="H2542" i="13"/>
  <c r="G2542" i="13"/>
  <c r="F2542" i="13"/>
  <c r="I2541" i="13"/>
  <c r="H2541" i="13"/>
  <c r="G2541" i="13"/>
  <c r="F2541" i="13"/>
  <c r="I2540" i="13"/>
  <c r="H2540" i="13"/>
  <c r="G2540" i="13"/>
  <c r="F2540" i="13"/>
  <c r="I2539" i="13"/>
  <c r="H2539" i="13"/>
  <c r="G2539" i="13"/>
  <c r="F2539" i="13"/>
  <c r="I2538" i="13"/>
  <c r="H2538" i="13"/>
  <c r="G2538" i="13"/>
  <c r="F2538" i="13"/>
  <c r="I2537" i="13"/>
  <c r="H2537" i="13"/>
  <c r="G2537" i="13"/>
  <c r="F2537" i="13"/>
  <c r="I2536" i="13"/>
  <c r="H2536" i="13"/>
  <c r="G2536" i="13"/>
  <c r="F2536" i="13"/>
  <c r="I2535" i="13"/>
  <c r="H2535" i="13"/>
  <c r="G2535" i="13"/>
  <c r="F2535" i="13"/>
  <c r="I2534" i="13"/>
  <c r="H2534" i="13"/>
  <c r="G2534" i="13"/>
  <c r="F2534" i="13"/>
  <c r="I2533" i="13"/>
  <c r="H2533" i="13"/>
  <c r="G2533" i="13"/>
  <c r="F2533" i="13"/>
  <c r="I2532" i="13"/>
  <c r="H2532" i="13"/>
  <c r="G2532" i="13"/>
  <c r="F2532" i="13"/>
  <c r="I2531" i="13"/>
  <c r="H2531" i="13"/>
  <c r="G2531" i="13"/>
  <c r="F2531" i="13"/>
  <c r="I2530" i="13"/>
  <c r="H2530" i="13"/>
  <c r="G2530" i="13"/>
  <c r="F2530" i="13"/>
  <c r="I2529" i="13"/>
  <c r="H2529" i="13"/>
  <c r="G2529" i="13"/>
  <c r="F2529" i="13"/>
  <c r="I2528" i="13"/>
  <c r="H2528" i="13"/>
  <c r="G2528" i="13"/>
  <c r="F2528" i="13"/>
  <c r="I2527" i="13"/>
  <c r="H2527" i="13"/>
  <c r="G2527" i="13"/>
  <c r="F2527" i="13"/>
  <c r="I2526" i="13"/>
  <c r="H2526" i="13"/>
  <c r="G2526" i="13"/>
  <c r="F2526" i="13"/>
  <c r="I2525" i="13"/>
  <c r="H2525" i="13"/>
  <c r="G2525" i="13"/>
  <c r="F2525" i="13"/>
  <c r="I2524" i="13"/>
  <c r="H2524" i="13"/>
  <c r="G2524" i="13"/>
  <c r="F2524" i="13"/>
  <c r="I2523" i="13"/>
  <c r="H2523" i="13"/>
  <c r="G2523" i="13"/>
  <c r="F2523" i="13"/>
  <c r="I2522" i="13"/>
  <c r="H2522" i="13"/>
  <c r="G2522" i="13"/>
  <c r="F2522" i="13"/>
  <c r="I2521" i="13"/>
  <c r="H2521" i="13"/>
  <c r="G2521" i="13"/>
  <c r="F2521" i="13"/>
  <c r="I2520" i="13"/>
  <c r="H2520" i="13"/>
  <c r="G2520" i="13"/>
  <c r="F2520" i="13"/>
  <c r="I2519" i="13"/>
  <c r="H2519" i="13"/>
  <c r="G2519" i="13"/>
  <c r="F2519" i="13"/>
  <c r="I2518" i="13"/>
  <c r="H2518" i="13"/>
  <c r="G2518" i="13"/>
  <c r="F2518" i="13"/>
  <c r="I2517" i="13"/>
  <c r="H2517" i="13"/>
  <c r="G2517" i="13"/>
  <c r="F2517" i="13"/>
  <c r="I2516" i="13"/>
  <c r="H2516" i="13"/>
  <c r="G2516" i="13"/>
  <c r="F2516" i="13"/>
  <c r="I2515" i="13"/>
  <c r="H2515" i="13"/>
  <c r="G2515" i="13"/>
  <c r="F2515" i="13"/>
  <c r="I2514" i="13"/>
  <c r="H2514" i="13"/>
  <c r="G2514" i="13"/>
  <c r="F2514" i="13"/>
  <c r="I2513" i="13"/>
  <c r="H2513" i="13"/>
  <c r="G2513" i="13"/>
  <c r="F2513" i="13"/>
  <c r="I2512" i="13"/>
  <c r="H2512" i="13"/>
  <c r="G2512" i="13"/>
  <c r="F2512" i="13"/>
  <c r="I2511" i="13"/>
  <c r="H2511" i="13"/>
  <c r="G2511" i="13"/>
  <c r="F2511" i="13"/>
  <c r="I2510" i="13"/>
  <c r="H2510" i="13"/>
  <c r="G2510" i="13"/>
  <c r="F2510" i="13"/>
  <c r="I2509" i="13"/>
  <c r="H2509" i="13"/>
  <c r="G2509" i="13"/>
  <c r="F2509" i="13"/>
  <c r="I2508" i="13"/>
  <c r="H2508" i="13"/>
  <c r="G2508" i="13"/>
  <c r="F2508" i="13"/>
  <c r="I2507" i="13"/>
  <c r="H2507" i="13"/>
  <c r="G2507" i="13"/>
  <c r="F2507" i="13"/>
  <c r="I2506" i="13"/>
  <c r="H2506" i="13"/>
  <c r="G2506" i="13"/>
  <c r="F2506" i="13"/>
  <c r="I2505" i="13"/>
  <c r="H2505" i="13"/>
  <c r="G2505" i="13"/>
  <c r="F2505" i="13"/>
  <c r="I2504" i="13"/>
  <c r="H2504" i="13"/>
  <c r="G2504" i="13"/>
  <c r="F2504" i="13"/>
  <c r="I2503" i="13"/>
  <c r="H2503" i="13"/>
  <c r="G2503" i="13"/>
  <c r="F2503" i="13"/>
  <c r="I2502" i="13"/>
  <c r="H2502" i="13"/>
  <c r="G2502" i="13"/>
  <c r="F2502" i="13"/>
  <c r="I2501" i="13"/>
  <c r="H2501" i="13"/>
  <c r="G2501" i="13"/>
  <c r="F2501" i="13"/>
  <c r="I2500" i="13"/>
  <c r="H2500" i="13"/>
  <c r="G2500" i="13"/>
  <c r="F2500" i="13"/>
  <c r="I2499" i="13"/>
  <c r="H2499" i="13"/>
  <c r="G2499" i="13"/>
  <c r="F2499" i="13"/>
  <c r="I2498" i="13"/>
  <c r="H2498" i="13"/>
  <c r="G2498" i="13"/>
  <c r="F2498" i="13"/>
  <c r="I2497" i="13"/>
  <c r="H2497" i="13"/>
  <c r="G2497" i="13"/>
  <c r="F2497" i="13"/>
  <c r="I2496" i="13"/>
  <c r="H2496" i="13"/>
  <c r="G2496" i="13"/>
  <c r="F2496" i="13"/>
  <c r="I2495" i="13"/>
  <c r="H2495" i="13"/>
  <c r="G2495" i="13"/>
  <c r="F2495" i="13"/>
  <c r="I2494" i="13"/>
  <c r="H2494" i="13"/>
  <c r="G2494" i="13"/>
  <c r="F2494" i="13"/>
  <c r="I2493" i="13"/>
  <c r="H2493" i="13"/>
  <c r="G2493" i="13"/>
  <c r="F2493" i="13"/>
  <c r="I2492" i="13"/>
  <c r="H2492" i="13"/>
  <c r="G2492" i="13"/>
  <c r="F2492" i="13"/>
  <c r="I2491" i="13"/>
  <c r="H2491" i="13"/>
  <c r="G2491" i="13"/>
  <c r="F2491" i="13"/>
  <c r="I2490" i="13"/>
  <c r="H2490" i="13"/>
  <c r="G2490" i="13"/>
  <c r="F2490" i="13"/>
  <c r="I2489" i="13"/>
  <c r="H2489" i="13"/>
  <c r="G2489" i="13"/>
  <c r="F2489" i="13"/>
  <c r="I2488" i="13"/>
  <c r="H2488" i="13"/>
  <c r="G2488" i="13"/>
  <c r="F2488" i="13"/>
  <c r="I2487" i="13"/>
  <c r="H2487" i="13"/>
  <c r="G2487" i="13"/>
  <c r="F2487" i="13"/>
  <c r="I2486" i="13"/>
  <c r="H2486" i="13"/>
  <c r="G2486" i="13"/>
  <c r="F2486" i="13"/>
  <c r="I2485" i="13"/>
  <c r="H2485" i="13"/>
  <c r="G2485" i="13"/>
  <c r="F2485" i="13"/>
  <c r="I2484" i="13"/>
  <c r="H2484" i="13"/>
  <c r="G2484" i="13"/>
  <c r="F2484" i="13"/>
  <c r="I2483" i="13"/>
  <c r="H2483" i="13"/>
  <c r="G2483" i="13"/>
  <c r="F2483" i="13"/>
  <c r="I2482" i="13"/>
  <c r="H2482" i="13"/>
  <c r="G2482" i="13"/>
  <c r="F2482" i="13"/>
  <c r="I2481" i="13"/>
  <c r="H2481" i="13"/>
  <c r="G2481" i="13"/>
  <c r="F2481" i="13"/>
  <c r="I2480" i="13"/>
  <c r="H2480" i="13"/>
  <c r="G2480" i="13"/>
  <c r="F2480" i="13"/>
  <c r="I2479" i="13"/>
  <c r="H2479" i="13"/>
  <c r="G2479" i="13"/>
  <c r="F2479" i="13"/>
  <c r="I2478" i="13"/>
  <c r="H2478" i="13"/>
  <c r="G2478" i="13"/>
  <c r="F2478" i="13"/>
  <c r="I2477" i="13"/>
  <c r="H2477" i="13"/>
  <c r="G2477" i="13"/>
  <c r="F2477" i="13"/>
  <c r="I2476" i="13"/>
  <c r="H2476" i="13"/>
  <c r="G2476" i="13"/>
  <c r="F2476" i="13"/>
  <c r="I2475" i="13"/>
  <c r="H2475" i="13"/>
  <c r="G2475" i="13"/>
  <c r="F2475" i="13"/>
  <c r="I2474" i="13"/>
  <c r="H2474" i="13"/>
  <c r="G2474" i="13"/>
  <c r="F2474" i="13"/>
  <c r="I2473" i="13"/>
  <c r="H2473" i="13"/>
  <c r="G2473" i="13"/>
  <c r="F2473" i="13"/>
  <c r="I2472" i="13"/>
  <c r="H2472" i="13"/>
  <c r="G2472" i="13"/>
  <c r="F2472" i="13"/>
  <c r="I2471" i="13"/>
  <c r="H2471" i="13"/>
  <c r="G2471" i="13"/>
  <c r="F2471" i="13"/>
  <c r="I2470" i="13"/>
  <c r="H2470" i="13"/>
  <c r="G2470" i="13"/>
  <c r="F2470" i="13"/>
  <c r="I2469" i="13"/>
  <c r="H2469" i="13"/>
  <c r="G2469" i="13"/>
  <c r="F2469" i="13"/>
  <c r="I2468" i="13"/>
  <c r="H2468" i="13"/>
  <c r="G2468" i="13"/>
  <c r="F2468" i="13"/>
  <c r="I2467" i="13"/>
  <c r="H2467" i="13"/>
  <c r="G2467" i="13"/>
  <c r="F2467" i="13"/>
  <c r="I2466" i="13"/>
  <c r="H2466" i="13"/>
  <c r="G2466" i="13"/>
  <c r="F2466" i="13"/>
  <c r="I2465" i="13"/>
  <c r="H2465" i="13"/>
  <c r="G2465" i="13"/>
  <c r="F2465" i="13"/>
  <c r="I2464" i="13"/>
  <c r="H2464" i="13"/>
  <c r="G2464" i="13"/>
  <c r="F2464" i="13"/>
  <c r="I2463" i="13"/>
  <c r="H2463" i="13"/>
  <c r="G2463" i="13"/>
  <c r="F2463" i="13"/>
  <c r="I2462" i="13"/>
  <c r="H2462" i="13"/>
  <c r="G2462" i="13"/>
  <c r="F2462" i="13"/>
  <c r="I2461" i="13"/>
  <c r="H2461" i="13"/>
  <c r="G2461" i="13"/>
  <c r="F2461" i="13"/>
  <c r="I2460" i="13"/>
  <c r="H2460" i="13"/>
  <c r="G2460" i="13"/>
  <c r="F2460" i="13"/>
  <c r="I2459" i="13"/>
  <c r="H2459" i="13"/>
  <c r="G2459" i="13"/>
  <c r="F2459" i="13"/>
  <c r="I2458" i="13"/>
  <c r="H2458" i="13"/>
  <c r="G2458" i="13"/>
  <c r="F2458" i="13"/>
  <c r="I2457" i="13"/>
  <c r="H2457" i="13"/>
  <c r="G2457" i="13"/>
  <c r="F2457" i="13"/>
  <c r="I2456" i="13"/>
  <c r="H2456" i="13"/>
  <c r="G2456" i="13"/>
  <c r="F2456" i="13"/>
  <c r="I2455" i="13"/>
  <c r="H2455" i="13"/>
  <c r="G2455" i="13"/>
  <c r="F2455" i="13"/>
  <c r="I2454" i="13"/>
  <c r="H2454" i="13"/>
  <c r="G2454" i="13"/>
  <c r="F2454" i="13"/>
  <c r="I2453" i="13"/>
  <c r="H2453" i="13"/>
  <c r="G2453" i="13"/>
  <c r="F2453" i="13"/>
  <c r="I2452" i="13"/>
  <c r="H2452" i="13"/>
  <c r="G2452" i="13"/>
  <c r="F2452" i="13"/>
  <c r="I2451" i="13"/>
  <c r="H2451" i="13"/>
  <c r="G2451" i="13"/>
  <c r="F2451" i="13"/>
  <c r="I2450" i="13"/>
  <c r="H2450" i="13"/>
  <c r="G2450" i="13"/>
  <c r="F2450" i="13"/>
  <c r="I2449" i="13"/>
  <c r="H2449" i="13"/>
  <c r="G2449" i="13"/>
  <c r="F2449" i="13"/>
  <c r="I2448" i="13"/>
  <c r="H2448" i="13"/>
  <c r="G2448" i="13"/>
  <c r="F2448" i="13"/>
  <c r="I2447" i="13"/>
  <c r="H2447" i="13"/>
  <c r="G2447" i="13"/>
  <c r="F2447" i="13"/>
  <c r="I2446" i="13"/>
  <c r="H2446" i="13"/>
  <c r="G2446" i="13"/>
  <c r="F2446" i="13"/>
  <c r="I2445" i="13"/>
  <c r="H2445" i="13"/>
  <c r="G2445" i="13"/>
  <c r="F2445" i="13"/>
  <c r="I2444" i="13"/>
  <c r="H2444" i="13"/>
  <c r="G2444" i="13"/>
  <c r="F2444" i="13"/>
  <c r="I2443" i="13"/>
  <c r="H2443" i="13"/>
  <c r="G2443" i="13"/>
  <c r="F2443" i="13"/>
  <c r="I2442" i="13"/>
  <c r="H2442" i="13"/>
  <c r="G2442" i="13"/>
  <c r="F2442" i="13"/>
  <c r="I2441" i="13"/>
  <c r="H2441" i="13"/>
  <c r="G2441" i="13"/>
  <c r="F2441" i="13"/>
  <c r="I2440" i="13"/>
  <c r="H2440" i="13"/>
  <c r="G2440" i="13"/>
  <c r="F2440" i="13"/>
  <c r="I2439" i="13"/>
  <c r="H2439" i="13"/>
  <c r="G2439" i="13"/>
  <c r="F2439" i="13"/>
  <c r="I2438" i="13"/>
  <c r="H2438" i="13"/>
  <c r="G2438" i="13"/>
  <c r="F2438" i="13"/>
  <c r="I2437" i="13"/>
  <c r="H2437" i="13"/>
  <c r="G2437" i="13"/>
  <c r="F2437" i="13"/>
  <c r="I2436" i="13"/>
  <c r="H2436" i="13"/>
  <c r="G2436" i="13"/>
  <c r="F2436" i="13"/>
  <c r="I2435" i="13"/>
  <c r="H2435" i="13"/>
  <c r="G2435" i="13"/>
  <c r="F2435" i="13"/>
  <c r="I2434" i="13"/>
  <c r="H2434" i="13"/>
  <c r="G2434" i="13"/>
  <c r="F2434" i="13"/>
  <c r="I2433" i="13"/>
  <c r="H2433" i="13"/>
  <c r="G2433" i="13"/>
  <c r="F2433" i="13"/>
  <c r="I2432" i="13"/>
  <c r="H2432" i="13"/>
  <c r="G2432" i="13"/>
  <c r="F2432" i="13"/>
  <c r="I2431" i="13"/>
  <c r="H2431" i="13"/>
  <c r="G2431" i="13"/>
  <c r="F2431" i="13"/>
  <c r="I2430" i="13"/>
  <c r="H2430" i="13"/>
  <c r="G2430" i="13"/>
  <c r="F2430" i="13"/>
  <c r="I2429" i="13"/>
  <c r="H2429" i="13"/>
  <c r="G2429" i="13"/>
  <c r="F2429" i="13"/>
  <c r="I2428" i="13"/>
  <c r="H2428" i="13"/>
  <c r="G2428" i="13"/>
  <c r="F2428" i="13"/>
  <c r="I2427" i="13"/>
  <c r="H2427" i="13"/>
  <c r="G2427" i="13"/>
  <c r="F2427" i="13"/>
  <c r="I2426" i="13"/>
  <c r="H2426" i="13"/>
  <c r="G2426" i="13"/>
  <c r="F2426" i="13"/>
  <c r="I2425" i="13"/>
  <c r="H2425" i="13"/>
  <c r="G2425" i="13"/>
  <c r="F2425" i="13"/>
  <c r="I2424" i="13"/>
  <c r="H2424" i="13"/>
  <c r="G2424" i="13"/>
  <c r="F2424" i="13"/>
  <c r="I2423" i="13"/>
  <c r="H2423" i="13"/>
  <c r="G2423" i="13"/>
  <c r="F2423" i="13"/>
  <c r="I2422" i="13"/>
  <c r="H2422" i="13"/>
  <c r="G2422" i="13"/>
  <c r="F2422" i="13"/>
  <c r="I2421" i="13"/>
  <c r="H2421" i="13"/>
  <c r="G2421" i="13"/>
  <c r="F2421" i="13"/>
  <c r="I2420" i="13"/>
  <c r="H2420" i="13"/>
  <c r="G2420" i="13"/>
  <c r="F2420" i="13"/>
  <c r="I2419" i="13"/>
  <c r="H2419" i="13"/>
  <c r="G2419" i="13"/>
  <c r="F2419" i="13"/>
  <c r="I2418" i="13"/>
  <c r="H2418" i="13"/>
  <c r="G2418" i="13"/>
  <c r="F2418" i="13"/>
  <c r="I2417" i="13"/>
  <c r="H2417" i="13"/>
  <c r="G2417" i="13"/>
  <c r="F2417" i="13"/>
  <c r="I2416" i="13"/>
  <c r="H2416" i="13"/>
  <c r="G2416" i="13"/>
  <c r="F2416" i="13"/>
  <c r="I2415" i="13"/>
  <c r="H2415" i="13"/>
  <c r="G2415" i="13"/>
  <c r="F2415" i="13"/>
  <c r="I2414" i="13"/>
  <c r="H2414" i="13"/>
  <c r="G2414" i="13"/>
  <c r="F2414" i="13"/>
  <c r="I2413" i="13"/>
  <c r="H2413" i="13"/>
  <c r="G2413" i="13"/>
  <c r="F2413" i="13"/>
  <c r="I2412" i="13"/>
  <c r="H2412" i="13"/>
  <c r="G2412" i="13"/>
  <c r="F2412" i="13"/>
  <c r="I2411" i="13"/>
  <c r="H2411" i="13"/>
  <c r="G2411" i="13"/>
  <c r="F2411" i="13"/>
  <c r="I2410" i="13"/>
  <c r="H2410" i="13"/>
  <c r="G2410" i="13"/>
  <c r="F2410" i="13"/>
  <c r="I2409" i="13"/>
  <c r="H2409" i="13"/>
  <c r="G2409" i="13"/>
  <c r="F2409" i="13"/>
  <c r="I2408" i="13"/>
  <c r="H2408" i="13"/>
  <c r="G2408" i="13"/>
  <c r="F2408" i="13"/>
  <c r="I2407" i="13"/>
  <c r="H2407" i="13"/>
  <c r="G2407" i="13"/>
  <c r="F2407" i="13"/>
  <c r="I2406" i="13"/>
  <c r="H2406" i="13"/>
  <c r="G2406" i="13"/>
  <c r="F2406" i="13"/>
  <c r="I2405" i="13"/>
  <c r="H2405" i="13"/>
  <c r="G2405" i="13"/>
  <c r="F2405" i="13"/>
  <c r="I2404" i="13"/>
  <c r="H2404" i="13"/>
  <c r="G2404" i="13"/>
  <c r="F2404" i="13"/>
  <c r="I2403" i="13"/>
  <c r="H2403" i="13"/>
  <c r="G2403" i="13"/>
  <c r="F2403" i="13"/>
  <c r="I2402" i="13"/>
  <c r="H2402" i="13"/>
  <c r="G2402" i="13"/>
  <c r="F2402" i="13"/>
  <c r="I2401" i="13"/>
  <c r="H2401" i="13"/>
  <c r="G2401" i="13"/>
  <c r="F2401" i="13"/>
  <c r="I2400" i="13"/>
  <c r="H2400" i="13"/>
  <c r="G2400" i="13"/>
  <c r="F2400" i="13"/>
  <c r="I2399" i="13"/>
  <c r="H2399" i="13"/>
  <c r="G2399" i="13"/>
  <c r="F2399" i="13"/>
  <c r="I2398" i="13"/>
  <c r="H2398" i="13"/>
  <c r="G2398" i="13"/>
  <c r="F2398" i="13"/>
  <c r="I2397" i="13"/>
  <c r="H2397" i="13"/>
  <c r="G2397" i="13"/>
  <c r="F2397" i="13"/>
  <c r="I2396" i="13"/>
  <c r="H2396" i="13"/>
  <c r="G2396" i="13"/>
  <c r="F2396" i="13"/>
  <c r="I2395" i="13"/>
  <c r="H2395" i="13"/>
  <c r="G2395" i="13"/>
  <c r="F2395" i="13"/>
  <c r="I2394" i="13"/>
  <c r="H2394" i="13"/>
  <c r="G2394" i="13"/>
  <c r="F2394" i="13"/>
  <c r="I2393" i="13"/>
  <c r="H2393" i="13"/>
  <c r="G2393" i="13"/>
  <c r="F2393" i="13"/>
  <c r="I2392" i="13"/>
  <c r="H2392" i="13"/>
  <c r="G2392" i="13"/>
  <c r="F2392" i="13"/>
  <c r="I2391" i="13"/>
  <c r="H2391" i="13"/>
  <c r="G2391" i="13"/>
  <c r="F2391" i="13"/>
  <c r="I2390" i="13"/>
  <c r="H2390" i="13"/>
  <c r="G2390" i="13"/>
  <c r="F2390" i="13"/>
  <c r="I2389" i="13"/>
  <c r="H2389" i="13"/>
  <c r="G2389" i="13"/>
  <c r="F2389" i="13"/>
  <c r="I2388" i="13"/>
  <c r="H2388" i="13"/>
  <c r="G2388" i="13"/>
  <c r="F2388" i="13"/>
  <c r="I2387" i="13"/>
  <c r="H2387" i="13"/>
  <c r="G2387" i="13"/>
  <c r="F2387" i="13"/>
  <c r="I2386" i="13"/>
  <c r="H2386" i="13"/>
  <c r="G2386" i="13"/>
  <c r="F2386" i="13"/>
  <c r="I2385" i="13"/>
  <c r="H2385" i="13"/>
  <c r="G2385" i="13"/>
  <c r="F2385" i="13"/>
  <c r="I2384" i="13"/>
  <c r="H2384" i="13"/>
  <c r="G2384" i="13"/>
  <c r="F2384" i="13"/>
  <c r="I2383" i="13"/>
  <c r="H2383" i="13"/>
  <c r="G2383" i="13"/>
  <c r="F2383" i="13"/>
  <c r="I2382" i="13"/>
  <c r="H2382" i="13"/>
  <c r="G2382" i="13"/>
  <c r="F2382" i="13"/>
  <c r="I2381" i="13"/>
  <c r="H2381" i="13"/>
  <c r="G2381" i="13"/>
  <c r="F2381" i="13"/>
  <c r="I2380" i="13"/>
  <c r="H2380" i="13"/>
  <c r="G2380" i="13"/>
  <c r="F2380" i="13"/>
  <c r="I2379" i="13"/>
  <c r="H2379" i="13"/>
  <c r="G2379" i="13"/>
  <c r="F2379" i="13"/>
  <c r="I2378" i="13"/>
  <c r="H2378" i="13"/>
  <c r="G2378" i="13"/>
  <c r="F2378" i="13"/>
  <c r="I2377" i="13"/>
  <c r="H2377" i="13"/>
  <c r="G2377" i="13"/>
  <c r="F2377" i="13"/>
  <c r="I2376" i="13"/>
  <c r="H2376" i="13"/>
  <c r="G2376" i="13"/>
  <c r="F2376" i="13"/>
  <c r="I2375" i="13"/>
  <c r="H2375" i="13"/>
  <c r="G2375" i="13"/>
  <c r="F2375" i="13"/>
  <c r="I2374" i="13"/>
  <c r="H2374" i="13"/>
  <c r="G2374" i="13"/>
  <c r="F2374" i="13"/>
  <c r="I2373" i="13"/>
  <c r="H2373" i="13"/>
  <c r="G2373" i="13"/>
  <c r="F2373" i="13"/>
  <c r="I2372" i="13"/>
  <c r="H2372" i="13"/>
  <c r="G2372" i="13"/>
  <c r="F2372" i="13"/>
  <c r="I2371" i="13"/>
  <c r="H2371" i="13"/>
  <c r="G2371" i="13"/>
  <c r="F2371" i="13"/>
  <c r="I2370" i="13"/>
  <c r="H2370" i="13"/>
  <c r="G2370" i="13"/>
  <c r="F2370" i="13"/>
  <c r="I2369" i="13"/>
  <c r="H2369" i="13"/>
  <c r="G2369" i="13"/>
  <c r="F2369" i="13"/>
  <c r="I2368" i="13"/>
  <c r="H2368" i="13"/>
  <c r="G2368" i="13"/>
  <c r="F2368" i="13"/>
  <c r="I2367" i="13"/>
  <c r="H2367" i="13"/>
  <c r="G2367" i="13"/>
  <c r="F2367" i="13"/>
  <c r="I2366" i="13"/>
  <c r="H2366" i="13"/>
  <c r="G2366" i="13"/>
  <c r="F2366" i="13"/>
  <c r="I2365" i="13"/>
  <c r="H2365" i="13"/>
  <c r="G2365" i="13"/>
  <c r="F2365" i="13"/>
  <c r="I2364" i="13"/>
  <c r="H2364" i="13"/>
  <c r="G2364" i="13"/>
  <c r="F2364" i="13"/>
  <c r="I2363" i="13"/>
  <c r="H2363" i="13"/>
  <c r="G2363" i="13"/>
  <c r="F2363" i="13"/>
  <c r="I2362" i="13"/>
  <c r="H2362" i="13"/>
  <c r="G2362" i="13"/>
  <c r="F2362" i="13"/>
  <c r="I2361" i="13"/>
  <c r="H2361" i="13"/>
  <c r="G2361" i="13"/>
  <c r="F2361" i="13"/>
  <c r="I2360" i="13"/>
  <c r="H2360" i="13"/>
  <c r="G2360" i="13"/>
  <c r="F2360" i="13"/>
  <c r="I2359" i="13"/>
  <c r="H2359" i="13"/>
  <c r="G2359" i="13"/>
  <c r="F2359" i="13"/>
  <c r="I2358" i="13"/>
  <c r="H2358" i="13"/>
  <c r="G2358" i="13"/>
  <c r="F2358" i="13"/>
  <c r="I2357" i="13"/>
  <c r="H2357" i="13"/>
  <c r="G2357" i="13"/>
  <c r="F2357" i="13"/>
  <c r="I2356" i="13"/>
  <c r="H2356" i="13"/>
  <c r="G2356" i="13"/>
  <c r="F2356" i="13"/>
  <c r="I2355" i="13"/>
  <c r="H2355" i="13"/>
  <c r="G2355" i="13"/>
  <c r="F2355" i="13"/>
  <c r="I2354" i="13"/>
  <c r="H2354" i="13"/>
  <c r="G2354" i="13"/>
  <c r="F2354" i="13"/>
  <c r="I2353" i="13"/>
  <c r="H2353" i="13"/>
  <c r="G2353" i="13"/>
  <c r="F2353" i="13"/>
  <c r="I2352" i="13"/>
  <c r="H2352" i="13"/>
  <c r="G2352" i="13"/>
  <c r="F2352" i="13"/>
  <c r="I2351" i="13"/>
  <c r="H2351" i="13"/>
  <c r="G2351" i="13"/>
  <c r="F2351" i="13"/>
  <c r="I2350" i="13"/>
  <c r="H2350" i="13"/>
  <c r="G2350" i="13"/>
  <c r="F2350" i="13"/>
  <c r="I2349" i="13"/>
  <c r="H2349" i="13"/>
  <c r="G2349" i="13"/>
  <c r="F2349" i="13"/>
  <c r="I2348" i="13"/>
  <c r="H2348" i="13"/>
  <c r="G2348" i="13"/>
  <c r="F2348" i="13"/>
  <c r="I2347" i="13"/>
  <c r="H2347" i="13"/>
  <c r="G2347" i="13"/>
  <c r="F2347" i="13"/>
  <c r="I2346" i="13"/>
  <c r="H2346" i="13"/>
  <c r="G2346" i="13"/>
  <c r="F2346" i="13"/>
  <c r="I2345" i="13"/>
  <c r="H2345" i="13"/>
  <c r="G2345" i="13"/>
  <c r="F2345" i="13"/>
  <c r="I2344" i="13"/>
  <c r="H2344" i="13"/>
  <c r="G2344" i="13"/>
  <c r="F2344" i="13"/>
  <c r="I2343" i="13"/>
  <c r="H2343" i="13"/>
  <c r="G2343" i="13"/>
  <c r="F2343" i="13"/>
  <c r="I2342" i="13"/>
  <c r="H2342" i="13"/>
  <c r="G2342" i="13"/>
  <c r="F2342" i="13"/>
  <c r="I2341" i="13"/>
  <c r="H2341" i="13"/>
  <c r="G2341" i="13"/>
  <c r="F2341" i="13"/>
  <c r="I2340" i="13"/>
  <c r="H2340" i="13"/>
  <c r="G2340" i="13"/>
  <c r="F2340" i="13"/>
  <c r="I2339" i="13"/>
  <c r="H2339" i="13"/>
  <c r="G2339" i="13"/>
  <c r="F2339" i="13"/>
  <c r="I2338" i="13"/>
  <c r="H2338" i="13"/>
  <c r="G2338" i="13"/>
  <c r="F2338" i="13"/>
  <c r="I2337" i="13"/>
  <c r="H2337" i="13"/>
  <c r="G2337" i="13"/>
  <c r="F2337" i="13"/>
  <c r="I2336" i="13"/>
  <c r="H2336" i="13"/>
  <c r="G2336" i="13"/>
  <c r="F2336" i="13"/>
  <c r="I2335" i="13"/>
  <c r="H2335" i="13"/>
  <c r="G2335" i="13"/>
  <c r="F2335" i="13"/>
  <c r="I2334" i="13"/>
  <c r="H2334" i="13"/>
  <c r="G2334" i="13"/>
  <c r="F2334" i="13"/>
  <c r="I2333" i="13"/>
  <c r="H2333" i="13"/>
  <c r="G2333" i="13"/>
  <c r="F2333" i="13"/>
  <c r="I2332" i="13"/>
  <c r="H2332" i="13"/>
  <c r="G2332" i="13"/>
  <c r="F2332" i="13"/>
  <c r="I2331" i="13"/>
  <c r="H2331" i="13"/>
  <c r="G2331" i="13"/>
  <c r="F2331" i="13"/>
  <c r="I2330" i="13"/>
  <c r="H2330" i="13"/>
  <c r="G2330" i="13"/>
  <c r="F2330" i="13"/>
  <c r="I2329" i="13"/>
  <c r="H2329" i="13"/>
  <c r="G2329" i="13"/>
  <c r="F2329" i="13"/>
  <c r="I2328" i="13"/>
  <c r="H2328" i="13"/>
  <c r="G2328" i="13"/>
  <c r="F2328" i="13"/>
  <c r="I2327" i="13"/>
  <c r="H2327" i="13"/>
  <c r="G2327" i="13"/>
  <c r="F2327" i="13"/>
  <c r="I2326" i="13"/>
  <c r="H2326" i="13"/>
  <c r="G2326" i="13"/>
  <c r="F2326" i="13"/>
  <c r="I2325" i="13"/>
  <c r="H2325" i="13"/>
  <c r="G2325" i="13"/>
  <c r="F2325" i="13"/>
  <c r="I2324" i="13"/>
  <c r="H2324" i="13"/>
  <c r="G2324" i="13"/>
  <c r="F2324" i="13"/>
  <c r="I2323" i="13"/>
  <c r="H2323" i="13"/>
  <c r="G2323" i="13"/>
  <c r="F2323" i="13"/>
  <c r="I2322" i="13"/>
  <c r="H2322" i="13"/>
  <c r="G2322" i="13"/>
  <c r="F2322" i="13"/>
  <c r="I2321" i="13"/>
  <c r="H2321" i="13"/>
  <c r="G2321" i="13"/>
  <c r="F2321" i="13"/>
  <c r="I2320" i="13"/>
  <c r="H2320" i="13"/>
  <c r="G2320" i="13"/>
  <c r="F2320" i="13"/>
  <c r="I2319" i="13"/>
  <c r="H2319" i="13"/>
  <c r="G2319" i="13"/>
  <c r="F2319" i="13"/>
  <c r="I2318" i="13"/>
  <c r="H2318" i="13"/>
  <c r="G2318" i="13"/>
  <c r="F2318" i="13"/>
  <c r="I2317" i="13"/>
  <c r="H2317" i="13"/>
  <c r="G2317" i="13"/>
  <c r="F2317" i="13"/>
  <c r="I2316" i="13"/>
  <c r="H2316" i="13"/>
  <c r="G2316" i="13"/>
  <c r="F2316" i="13"/>
  <c r="I2315" i="13"/>
  <c r="H2315" i="13"/>
  <c r="G2315" i="13"/>
  <c r="F2315" i="13"/>
  <c r="I2314" i="13"/>
  <c r="H2314" i="13"/>
  <c r="G2314" i="13"/>
  <c r="F2314" i="13"/>
  <c r="I2313" i="13"/>
  <c r="H2313" i="13"/>
  <c r="G2313" i="13"/>
  <c r="F2313" i="13"/>
  <c r="I2312" i="13"/>
  <c r="H2312" i="13"/>
  <c r="G2312" i="13"/>
  <c r="F2312" i="13"/>
  <c r="I2311" i="13"/>
  <c r="H2311" i="13"/>
  <c r="G2311" i="13"/>
  <c r="F2311" i="13"/>
  <c r="I2310" i="13"/>
  <c r="H2310" i="13"/>
  <c r="G2310" i="13"/>
  <c r="F2310" i="13"/>
  <c r="I2309" i="13"/>
  <c r="H2309" i="13"/>
  <c r="G2309" i="13"/>
  <c r="F2309" i="13"/>
  <c r="I2308" i="13"/>
  <c r="H2308" i="13"/>
  <c r="G2308" i="13"/>
  <c r="F2308" i="13"/>
  <c r="I2307" i="13"/>
  <c r="H2307" i="13"/>
  <c r="G2307" i="13"/>
  <c r="F2307" i="13"/>
  <c r="I2306" i="13"/>
  <c r="H2306" i="13"/>
  <c r="G2306" i="13"/>
  <c r="F2306" i="13"/>
  <c r="I2305" i="13"/>
  <c r="H2305" i="13"/>
  <c r="G2305" i="13"/>
  <c r="F2305" i="13"/>
  <c r="I2304" i="13"/>
  <c r="H2304" i="13"/>
  <c r="G2304" i="13"/>
  <c r="F2304" i="13"/>
  <c r="I2303" i="13"/>
  <c r="H2303" i="13"/>
  <c r="G2303" i="13"/>
  <c r="F2303" i="13"/>
  <c r="I2302" i="13"/>
  <c r="H2302" i="13"/>
  <c r="G2302" i="13"/>
  <c r="F2302" i="13"/>
  <c r="I2301" i="13"/>
  <c r="H2301" i="13"/>
  <c r="G2301" i="13"/>
  <c r="F2301" i="13"/>
  <c r="I2300" i="13"/>
  <c r="H2300" i="13"/>
  <c r="G2300" i="13"/>
  <c r="F2300" i="13"/>
  <c r="I2299" i="13"/>
  <c r="H2299" i="13"/>
  <c r="G2299" i="13"/>
  <c r="F2299" i="13"/>
  <c r="I2298" i="13"/>
  <c r="H2298" i="13"/>
  <c r="G2298" i="13"/>
  <c r="F2298" i="13"/>
  <c r="I2297" i="13"/>
  <c r="H2297" i="13"/>
  <c r="G2297" i="13"/>
  <c r="F2297" i="13"/>
  <c r="I2296" i="13"/>
  <c r="H2296" i="13"/>
  <c r="G2296" i="13"/>
  <c r="F2296" i="13"/>
  <c r="I2295" i="13"/>
  <c r="H2295" i="13"/>
  <c r="G2295" i="13"/>
  <c r="F2295" i="13"/>
  <c r="I2294" i="13"/>
  <c r="H2294" i="13"/>
  <c r="G2294" i="13"/>
  <c r="F2294" i="13"/>
  <c r="I2293" i="13"/>
  <c r="H2293" i="13"/>
  <c r="G2293" i="13"/>
  <c r="F2293" i="13"/>
  <c r="I2292" i="13"/>
  <c r="H2292" i="13"/>
  <c r="G2292" i="13"/>
  <c r="F2292" i="13"/>
  <c r="I2291" i="13"/>
  <c r="H2291" i="13"/>
  <c r="G2291" i="13"/>
  <c r="F2291" i="13"/>
  <c r="I2290" i="13"/>
  <c r="H2290" i="13"/>
  <c r="G2290" i="13"/>
  <c r="F2290" i="13"/>
  <c r="I2289" i="13"/>
  <c r="H2289" i="13"/>
  <c r="G2289" i="13"/>
  <c r="F2289" i="13"/>
  <c r="I2288" i="13"/>
  <c r="H2288" i="13"/>
  <c r="G2288" i="13"/>
  <c r="F2288" i="13"/>
  <c r="I2287" i="13"/>
  <c r="H2287" i="13"/>
  <c r="G2287" i="13"/>
  <c r="F2287" i="13"/>
  <c r="I2286" i="13"/>
  <c r="H2286" i="13"/>
  <c r="G2286" i="13"/>
  <c r="F2286" i="13"/>
  <c r="I2285" i="13"/>
  <c r="H2285" i="13"/>
  <c r="G2285" i="13"/>
  <c r="F2285" i="13"/>
  <c r="I2284" i="13"/>
  <c r="H2284" i="13"/>
  <c r="G2284" i="13"/>
  <c r="F2284" i="13"/>
  <c r="I2283" i="13"/>
  <c r="H2283" i="13"/>
  <c r="G2283" i="13"/>
  <c r="F2283" i="13"/>
  <c r="I2282" i="13"/>
  <c r="H2282" i="13"/>
  <c r="G2282" i="13"/>
  <c r="F2282" i="13"/>
  <c r="I2281" i="13"/>
  <c r="H2281" i="13"/>
  <c r="G2281" i="13"/>
  <c r="F2281" i="13"/>
  <c r="I2280" i="13"/>
  <c r="H2280" i="13"/>
  <c r="G2280" i="13"/>
  <c r="F2280" i="13"/>
  <c r="I2279" i="13"/>
  <c r="H2279" i="13"/>
  <c r="G2279" i="13"/>
  <c r="F2279" i="13"/>
  <c r="I2278" i="13"/>
  <c r="H2278" i="13"/>
  <c r="G2278" i="13"/>
  <c r="F2278" i="13"/>
  <c r="I2277" i="13"/>
  <c r="H2277" i="13"/>
  <c r="G2277" i="13"/>
  <c r="F2277" i="13"/>
  <c r="I2276" i="13"/>
  <c r="H2276" i="13"/>
  <c r="G2276" i="13"/>
  <c r="F2276" i="13"/>
  <c r="I2275" i="13"/>
  <c r="H2275" i="13"/>
  <c r="G2275" i="13"/>
  <c r="F2275" i="13"/>
  <c r="I2274" i="13"/>
  <c r="H2274" i="13"/>
  <c r="G2274" i="13"/>
  <c r="F2274" i="13"/>
  <c r="I2273" i="13"/>
  <c r="H2273" i="13"/>
  <c r="G2273" i="13"/>
  <c r="F2273" i="13"/>
  <c r="I2272" i="13"/>
  <c r="H2272" i="13"/>
  <c r="G2272" i="13"/>
  <c r="F2272" i="13"/>
  <c r="I2271" i="13"/>
  <c r="H2271" i="13"/>
  <c r="G2271" i="13"/>
  <c r="F2271" i="13"/>
  <c r="I2270" i="13"/>
  <c r="H2270" i="13"/>
  <c r="G2270" i="13"/>
  <c r="F2270" i="13"/>
  <c r="I2269" i="13"/>
  <c r="H2269" i="13"/>
  <c r="G2269" i="13"/>
  <c r="F2269" i="13"/>
  <c r="I2268" i="13"/>
  <c r="H2268" i="13"/>
  <c r="G2268" i="13"/>
  <c r="F2268" i="13"/>
  <c r="I2267" i="13"/>
  <c r="H2267" i="13"/>
  <c r="G2267" i="13"/>
  <c r="F2267" i="13"/>
  <c r="I2266" i="13"/>
  <c r="H2266" i="13"/>
  <c r="G2266" i="13"/>
  <c r="F2266" i="13"/>
  <c r="I2265" i="13"/>
  <c r="H2265" i="13"/>
  <c r="G2265" i="13"/>
  <c r="F2265" i="13"/>
  <c r="I2264" i="13"/>
  <c r="H2264" i="13"/>
  <c r="G2264" i="13"/>
  <c r="F2264" i="13"/>
  <c r="I2263" i="13"/>
  <c r="H2263" i="13"/>
  <c r="G2263" i="13"/>
  <c r="F2263" i="13"/>
  <c r="I2262" i="13"/>
  <c r="H2262" i="13"/>
  <c r="G2262" i="13"/>
  <c r="F2262" i="13"/>
  <c r="I2261" i="13"/>
  <c r="H2261" i="13"/>
  <c r="G2261" i="13"/>
  <c r="F2261" i="13"/>
  <c r="I2260" i="13"/>
  <c r="H2260" i="13"/>
  <c r="G2260" i="13"/>
  <c r="F2260" i="13"/>
  <c r="I2259" i="13"/>
  <c r="H2259" i="13"/>
  <c r="G2259" i="13"/>
  <c r="F2259" i="13"/>
  <c r="I2258" i="13"/>
  <c r="H2258" i="13"/>
  <c r="G2258" i="13"/>
  <c r="F2258" i="13"/>
  <c r="I2257" i="13"/>
  <c r="H2257" i="13"/>
  <c r="G2257" i="13"/>
  <c r="F2257" i="13"/>
  <c r="I2256" i="13"/>
  <c r="H2256" i="13"/>
  <c r="G2256" i="13"/>
  <c r="F2256" i="13"/>
  <c r="I2255" i="13"/>
  <c r="H2255" i="13"/>
  <c r="G2255" i="13"/>
  <c r="F2255" i="13"/>
  <c r="I2254" i="13"/>
  <c r="H2254" i="13"/>
  <c r="G2254" i="13"/>
  <c r="F2254" i="13"/>
  <c r="I2253" i="13"/>
  <c r="H2253" i="13"/>
  <c r="G2253" i="13"/>
  <c r="F2253" i="13"/>
  <c r="I2252" i="13"/>
  <c r="H2252" i="13"/>
  <c r="G2252" i="13"/>
  <c r="F2252" i="13"/>
  <c r="I2251" i="13"/>
  <c r="H2251" i="13"/>
  <c r="G2251" i="13"/>
  <c r="F2251" i="13"/>
  <c r="I2250" i="13"/>
  <c r="H2250" i="13"/>
  <c r="G2250" i="13"/>
  <c r="F2250" i="13"/>
  <c r="I2249" i="13"/>
  <c r="H2249" i="13"/>
  <c r="G2249" i="13"/>
  <c r="F2249" i="13"/>
  <c r="I2248" i="13"/>
  <c r="H2248" i="13"/>
  <c r="G2248" i="13"/>
  <c r="F2248" i="13"/>
  <c r="I2247" i="13"/>
  <c r="H2247" i="13"/>
  <c r="G2247" i="13"/>
  <c r="F2247" i="13"/>
  <c r="I2246" i="13"/>
  <c r="H2246" i="13"/>
  <c r="G2246" i="13"/>
  <c r="F2246" i="13"/>
  <c r="I2245" i="13"/>
  <c r="H2245" i="13"/>
  <c r="G2245" i="13"/>
  <c r="F2245" i="13"/>
  <c r="I2244" i="13"/>
  <c r="H2244" i="13"/>
  <c r="G2244" i="13"/>
  <c r="F2244" i="13"/>
  <c r="I2243" i="13"/>
  <c r="H2243" i="13"/>
  <c r="G2243" i="13"/>
  <c r="F2243" i="13"/>
  <c r="I2242" i="13"/>
  <c r="H2242" i="13"/>
  <c r="G2242" i="13"/>
  <c r="F2242" i="13"/>
  <c r="I2241" i="13"/>
  <c r="H2241" i="13"/>
  <c r="G2241" i="13"/>
  <c r="F2241" i="13"/>
  <c r="I2240" i="13"/>
  <c r="H2240" i="13"/>
  <c r="G2240" i="13"/>
  <c r="F2240" i="13"/>
  <c r="I2239" i="13"/>
  <c r="H2239" i="13"/>
  <c r="G2239" i="13"/>
  <c r="F2239" i="13"/>
  <c r="I2238" i="13"/>
  <c r="H2238" i="13"/>
  <c r="G2238" i="13"/>
  <c r="F2238" i="13"/>
  <c r="I2237" i="13"/>
  <c r="H2237" i="13"/>
  <c r="G2237" i="13"/>
  <c r="F2237" i="13"/>
  <c r="I2236" i="13"/>
  <c r="H2236" i="13"/>
  <c r="G2236" i="13"/>
  <c r="F2236" i="13"/>
  <c r="I2235" i="13"/>
  <c r="H2235" i="13"/>
  <c r="G2235" i="13"/>
  <c r="F2235" i="13"/>
  <c r="I2234" i="13"/>
  <c r="H2234" i="13"/>
  <c r="G2234" i="13"/>
  <c r="F2234" i="13"/>
  <c r="I2233" i="13"/>
  <c r="H2233" i="13"/>
  <c r="G2233" i="13"/>
  <c r="F2233" i="13"/>
  <c r="I2232" i="13"/>
  <c r="H2232" i="13"/>
  <c r="G2232" i="13"/>
  <c r="F2232" i="13"/>
  <c r="I2231" i="13"/>
  <c r="H2231" i="13"/>
  <c r="G2231" i="13"/>
  <c r="F2231" i="13"/>
  <c r="I2230" i="13"/>
  <c r="H2230" i="13"/>
  <c r="G2230" i="13"/>
  <c r="F2230" i="13"/>
  <c r="I2229" i="13"/>
  <c r="H2229" i="13"/>
  <c r="G2229" i="13"/>
  <c r="F2229" i="13"/>
  <c r="I2228" i="13"/>
  <c r="H2228" i="13"/>
  <c r="G2228" i="13"/>
  <c r="F2228" i="13"/>
  <c r="I2227" i="13"/>
  <c r="H2227" i="13"/>
  <c r="G2227" i="13"/>
  <c r="F2227" i="13"/>
  <c r="I2226" i="13"/>
  <c r="H2226" i="13"/>
  <c r="G2226" i="13"/>
  <c r="F2226" i="13"/>
  <c r="I2225" i="13"/>
  <c r="H2225" i="13"/>
  <c r="G2225" i="13"/>
  <c r="F2225" i="13"/>
  <c r="I2224" i="13"/>
  <c r="H2224" i="13"/>
  <c r="G2224" i="13"/>
  <c r="F2224" i="13"/>
  <c r="I2223" i="13"/>
  <c r="H2223" i="13"/>
  <c r="G2223" i="13"/>
  <c r="F2223" i="13"/>
  <c r="I2222" i="13"/>
  <c r="H2222" i="13"/>
  <c r="G2222" i="13"/>
  <c r="F2222" i="13"/>
  <c r="I2221" i="13"/>
  <c r="H2221" i="13"/>
  <c r="G2221" i="13"/>
  <c r="F2221" i="13"/>
  <c r="I2220" i="13"/>
  <c r="H2220" i="13"/>
  <c r="G2220" i="13"/>
  <c r="F2220" i="13"/>
  <c r="I2219" i="13"/>
  <c r="H2219" i="13"/>
  <c r="G2219" i="13"/>
  <c r="F2219" i="13"/>
  <c r="I2218" i="13"/>
  <c r="H2218" i="13"/>
  <c r="G2218" i="13"/>
  <c r="F2218" i="13"/>
  <c r="I2217" i="13"/>
  <c r="H2217" i="13"/>
  <c r="G2217" i="13"/>
  <c r="F2217" i="13"/>
  <c r="I2216" i="13"/>
  <c r="H2216" i="13"/>
  <c r="G2216" i="13"/>
  <c r="F2216" i="13"/>
  <c r="I2215" i="13"/>
  <c r="H2215" i="13"/>
  <c r="G2215" i="13"/>
  <c r="F2215" i="13"/>
  <c r="I2214" i="13"/>
  <c r="H2214" i="13"/>
  <c r="G2214" i="13"/>
  <c r="F2214" i="13"/>
  <c r="I2213" i="13"/>
  <c r="H2213" i="13"/>
  <c r="G2213" i="13"/>
  <c r="F2213" i="13"/>
  <c r="I2212" i="13"/>
  <c r="H2212" i="13"/>
  <c r="G2212" i="13"/>
  <c r="F2212" i="13"/>
  <c r="I2211" i="13"/>
  <c r="H2211" i="13"/>
  <c r="G2211" i="13"/>
  <c r="F2211" i="13"/>
  <c r="I2210" i="13"/>
  <c r="H2210" i="13"/>
  <c r="G2210" i="13"/>
  <c r="F2210" i="13"/>
  <c r="I2209" i="13"/>
  <c r="H2209" i="13"/>
  <c r="G2209" i="13"/>
  <c r="F2209" i="13"/>
  <c r="I2208" i="13"/>
  <c r="H2208" i="13"/>
  <c r="G2208" i="13"/>
  <c r="F2208" i="13"/>
  <c r="I2207" i="13"/>
  <c r="H2207" i="13"/>
  <c r="G2207" i="13"/>
  <c r="F2207" i="13"/>
  <c r="I2206" i="13"/>
  <c r="H2206" i="13"/>
  <c r="G2206" i="13"/>
  <c r="F2206" i="13"/>
  <c r="I2205" i="13"/>
  <c r="H2205" i="13"/>
  <c r="G2205" i="13"/>
  <c r="F2205" i="13"/>
  <c r="I2204" i="13"/>
  <c r="H2204" i="13"/>
  <c r="G2204" i="13"/>
  <c r="F2204" i="13"/>
  <c r="I2203" i="13"/>
  <c r="H2203" i="13"/>
  <c r="G2203" i="13"/>
  <c r="F2203" i="13"/>
  <c r="I2202" i="13"/>
  <c r="H2202" i="13"/>
  <c r="G2202" i="13"/>
  <c r="F2202" i="13"/>
  <c r="I2201" i="13"/>
  <c r="H2201" i="13"/>
  <c r="G2201" i="13"/>
  <c r="F2201" i="13"/>
  <c r="I2200" i="13"/>
  <c r="H2200" i="13"/>
  <c r="G2200" i="13"/>
  <c r="F2200" i="13"/>
  <c r="I2199" i="13"/>
  <c r="H2199" i="13"/>
  <c r="G2199" i="13"/>
  <c r="F2199" i="13"/>
  <c r="I2198" i="13"/>
  <c r="H2198" i="13"/>
  <c r="G2198" i="13"/>
  <c r="F2198" i="13"/>
  <c r="I2197" i="13"/>
  <c r="H2197" i="13"/>
  <c r="G2197" i="13"/>
  <c r="F2197" i="13"/>
  <c r="I2196" i="13"/>
  <c r="H2196" i="13"/>
  <c r="G2196" i="13"/>
  <c r="F2196" i="13"/>
  <c r="I2195" i="13"/>
  <c r="H2195" i="13"/>
  <c r="G2195" i="13"/>
  <c r="F2195" i="13"/>
  <c r="I2194" i="13"/>
  <c r="H2194" i="13"/>
  <c r="G2194" i="13"/>
  <c r="F2194" i="13"/>
  <c r="I2193" i="13"/>
  <c r="H2193" i="13"/>
  <c r="G2193" i="13"/>
  <c r="F2193" i="13"/>
  <c r="I2192" i="13"/>
  <c r="H2192" i="13"/>
  <c r="G2192" i="13"/>
  <c r="F2192" i="13"/>
  <c r="I2191" i="13"/>
  <c r="H2191" i="13"/>
  <c r="G2191" i="13"/>
  <c r="F2191" i="13"/>
  <c r="I2190" i="13"/>
  <c r="H2190" i="13"/>
  <c r="G2190" i="13"/>
  <c r="F2190" i="13"/>
  <c r="I2189" i="13"/>
  <c r="H2189" i="13"/>
  <c r="G2189" i="13"/>
  <c r="F2189" i="13"/>
  <c r="I2188" i="13"/>
  <c r="H2188" i="13"/>
  <c r="G2188" i="13"/>
  <c r="F2188" i="13"/>
  <c r="I2187" i="13"/>
  <c r="H2187" i="13"/>
  <c r="G2187" i="13"/>
  <c r="F2187" i="13"/>
  <c r="I2186" i="13"/>
  <c r="H2186" i="13"/>
  <c r="G2186" i="13"/>
  <c r="F2186" i="13"/>
  <c r="I2185" i="13"/>
  <c r="H2185" i="13"/>
  <c r="G2185" i="13"/>
  <c r="F2185" i="13"/>
  <c r="I2184" i="13"/>
  <c r="H2184" i="13"/>
  <c r="G2184" i="13"/>
  <c r="F2184" i="13"/>
  <c r="I2183" i="13"/>
  <c r="H2183" i="13"/>
  <c r="G2183" i="13"/>
  <c r="F2183" i="13"/>
  <c r="I2182" i="13"/>
  <c r="H2182" i="13"/>
  <c r="G2182" i="13"/>
  <c r="F2182" i="13"/>
  <c r="I2181" i="13"/>
  <c r="H2181" i="13"/>
  <c r="G2181" i="13"/>
  <c r="F2181" i="13"/>
  <c r="I2180" i="13"/>
  <c r="H2180" i="13"/>
  <c r="G2180" i="13"/>
  <c r="F2180" i="13"/>
  <c r="I2179" i="13"/>
  <c r="H2179" i="13"/>
  <c r="G2179" i="13"/>
  <c r="F2179" i="13"/>
  <c r="I2178" i="13"/>
  <c r="H2178" i="13"/>
  <c r="G2178" i="13"/>
  <c r="F2178" i="13"/>
  <c r="I2177" i="13"/>
  <c r="H2177" i="13"/>
  <c r="G2177" i="13"/>
  <c r="F2177" i="13"/>
  <c r="I2176" i="13"/>
  <c r="H2176" i="13"/>
  <c r="G2176" i="13"/>
  <c r="F2176" i="13"/>
  <c r="I2175" i="13"/>
  <c r="H2175" i="13"/>
  <c r="G2175" i="13"/>
  <c r="F2175" i="13"/>
  <c r="I2174" i="13"/>
  <c r="H2174" i="13"/>
  <c r="G2174" i="13"/>
  <c r="F2174" i="13"/>
  <c r="I2173" i="13"/>
  <c r="H2173" i="13"/>
  <c r="G2173" i="13"/>
  <c r="F2173" i="13"/>
  <c r="I2172" i="13"/>
  <c r="H2172" i="13"/>
  <c r="G2172" i="13"/>
  <c r="F2172" i="13"/>
  <c r="I2171" i="13"/>
  <c r="H2171" i="13"/>
  <c r="G2171" i="13"/>
  <c r="F2171" i="13"/>
  <c r="I2170" i="13"/>
  <c r="H2170" i="13"/>
  <c r="G2170" i="13"/>
  <c r="F2170" i="13"/>
  <c r="I2169" i="13"/>
  <c r="H2169" i="13"/>
  <c r="G2169" i="13"/>
  <c r="F2169" i="13"/>
  <c r="I2168" i="13"/>
  <c r="H2168" i="13"/>
  <c r="G2168" i="13"/>
  <c r="F2168" i="13"/>
  <c r="I2167" i="13"/>
  <c r="H2167" i="13"/>
  <c r="G2167" i="13"/>
  <c r="F2167" i="13"/>
  <c r="I2166" i="13"/>
  <c r="H2166" i="13"/>
  <c r="G2166" i="13"/>
  <c r="F2166" i="13"/>
  <c r="I2165" i="13"/>
  <c r="H2165" i="13"/>
  <c r="G2165" i="13"/>
  <c r="F2165" i="13"/>
  <c r="I2164" i="13"/>
  <c r="H2164" i="13"/>
  <c r="G2164" i="13"/>
  <c r="F2164" i="13"/>
  <c r="I2163" i="13"/>
  <c r="H2163" i="13"/>
  <c r="G2163" i="13"/>
  <c r="F2163" i="13"/>
  <c r="I2162" i="13"/>
  <c r="H2162" i="13"/>
  <c r="G2162" i="13"/>
  <c r="F2162" i="13"/>
  <c r="I2161" i="13"/>
  <c r="H2161" i="13"/>
  <c r="G2161" i="13"/>
  <c r="F2161" i="13"/>
  <c r="I2160" i="13"/>
  <c r="H2160" i="13"/>
  <c r="G2160" i="13"/>
  <c r="F2160" i="13"/>
  <c r="I2159" i="13"/>
  <c r="H2159" i="13"/>
  <c r="G2159" i="13"/>
  <c r="F2159" i="13"/>
  <c r="I2158" i="13"/>
  <c r="H2158" i="13"/>
  <c r="G2158" i="13"/>
  <c r="F2158" i="13"/>
  <c r="I2157" i="13"/>
  <c r="H2157" i="13"/>
  <c r="G2157" i="13"/>
  <c r="F2157" i="13"/>
  <c r="I2156" i="13"/>
  <c r="H2156" i="13"/>
  <c r="G2156" i="13"/>
  <c r="F2156" i="13"/>
  <c r="I2155" i="13"/>
  <c r="H2155" i="13"/>
  <c r="G2155" i="13"/>
  <c r="F2155" i="13"/>
  <c r="I2154" i="13"/>
  <c r="H2154" i="13"/>
  <c r="G2154" i="13"/>
  <c r="F2154" i="13"/>
  <c r="I2153" i="13"/>
  <c r="H2153" i="13"/>
  <c r="G2153" i="13"/>
  <c r="F2153" i="13"/>
  <c r="I2152" i="13"/>
  <c r="H2152" i="13"/>
  <c r="G2152" i="13"/>
  <c r="F2152" i="13"/>
  <c r="I2151" i="13"/>
  <c r="H2151" i="13"/>
  <c r="G2151" i="13"/>
  <c r="F2151" i="13"/>
  <c r="I2150" i="13"/>
  <c r="H2150" i="13"/>
  <c r="G2150" i="13"/>
  <c r="F2150" i="13"/>
  <c r="I2149" i="13"/>
  <c r="H2149" i="13"/>
  <c r="G2149" i="13"/>
  <c r="F2149" i="13"/>
  <c r="I2148" i="13"/>
  <c r="H2148" i="13"/>
  <c r="G2148" i="13"/>
  <c r="F2148" i="13"/>
  <c r="I2147" i="13"/>
  <c r="H2147" i="13"/>
  <c r="G2147" i="13"/>
  <c r="F2147" i="13"/>
  <c r="I2146" i="13"/>
  <c r="H2146" i="13"/>
  <c r="G2146" i="13"/>
  <c r="F2146" i="13"/>
  <c r="I2145" i="13"/>
  <c r="H2145" i="13"/>
  <c r="G2145" i="13"/>
  <c r="F2145" i="13"/>
  <c r="I2144" i="13"/>
  <c r="H2144" i="13"/>
  <c r="G2144" i="13"/>
  <c r="F2144" i="13"/>
  <c r="I2143" i="13"/>
  <c r="H2143" i="13"/>
  <c r="G2143" i="13"/>
  <c r="F2143" i="13"/>
  <c r="I2142" i="13"/>
  <c r="H2142" i="13"/>
  <c r="G2142" i="13"/>
  <c r="F2142" i="13"/>
  <c r="I2141" i="13"/>
  <c r="H2141" i="13"/>
  <c r="G2141" i="13"/>
  <c r="F2141" i="13"/>
  <c r="I2140" i="13"/>
  <c r="H2140" i="13"/>
  <c r="G2140" i="13"/>
  <c r="F2140" i="13"/>
  <c r="I2139" i="13"/>
  <c r="H2139" i="13"/>
  <c r="G2139" i="13"/>
  <c r="F2139" i="13"/>
  <c r="I2138" i="13"/>
  <c r="H2138" i="13"/>
  <c r="G2138" i="13"/>
  <c r="F2138" i="13"/>
  <c r="I2137" i="13"/>
  <c r="H2137" i="13"/>
  <c r="G2137" i="13"/>
  <c r="F2137" i="13"/>
  <c r="I2136" i="13"/>
  <c r="H2136" i="13"/>
  <c r="G2136" i="13"/>
  <c r="F2136" i="13"/>
  <c r="I2135" i="13"/>
  <c r="H2135" i="13"/>
  <c r="G2135" i="13"/>
  <c r="F2135" i="13"/>
  <c r="I2134" i="13"/>
  <c r="H2134" i="13"/>
  <c r="G2134" i="13"/>
  <c r="F2134" i="13"/>
  <c r="I2133" i="13"/>
  <c r="H2133" i="13"/>
  <c r="G2133" i="13"/>
  <c r="F2133" i="13"/>
  <c r="I2132" i="13"/>
  <c r="H2132" i="13"/>
  <c r="G2132" i="13"/>
  <c r="F2132" i="13"/>
  <c r="I2131" i="13"/>
  <c r="H2131" i="13"/>
  <c r="G2131" i="13"/>
  <c r="F2131" i="13"/>
  <c r="I2130" i="13"/>
  <c r="H2130" i="13"/>
  <c r="G2130" i="13"/>
  <c r="F2130" i="13"/>
  <c r="I2129" i="13"/>
  <c r="H2129" i="13"/>
  <c r="G2129" i="13"/>
  <c r="F2129" i="13"/>
  <c r="I2128" i="13"/>
  <c r="H2128" i="13"/>
  <c r="G2128" i="13"/>
  <c r="F2128" i="13"/>
  <c r="I2127" i="13"/>
  <c r="H2127" i="13"/>
  <c r="G2127" i="13"/>
  <c r="F2127" i="13"/>
  <c r="I2126" i="13"/>
  <c r="H2126" i="13"/>
  <c r="G2126" i="13"/>
  <c r="F2126" i="13"/>
  <c r="I2125" i="13"/>
  <c r="H2125" i="13"/>
  <c r="G2125" i="13"/>
  <c r="F2125" i="13"/>
  <c r="I2124" i="13"/>
  <c r="H2124" i="13"/>
  <c r="G2124" i="13"/>
  <c r="F2124" i="13"/>
  <c r="I2123" i="13"/>
  <c r="H2123" i="13"/>
  <c r="G2123" i="13"/>
  <c r="F2123" i="13"/>
  <c r="I2122" i="13"/>
  <c r="H2122" i="13"/>
  <c r="G2122" i="13"/>
  <c r="F2122" i="13"/>
  <c r="I2121" i="13"/>
  <c r="H2121" i="13"/>
  <c r="G2121" i="13"/>
  <c r="F2121" i="13"/>
  <c r="I2120" i="13"/>
  <c r="H2120" i="13"/>
  <c r="G2120" i="13"/>
  <c r="F2120" i="13"/>
  <c r="I2119" i="13"/>
  <c r="H2119" i="13"/>
  <c r="G2119" i="13"/>
  <c r="F2119" i="13"/>
  <c r="I2118" i="13"/>
  <c r="H2118" i="13"/>
  <c r="G2118" i="13"/>
  <c r="F2118" i="13"/>
  <c r="I2117" i="13"/>
  <c r="H2117" i="13"/>
  <c r="G2117" i="13"/>
  <c r="F2117" i="13"/>
  <c r="I2116" i="13"/>
  <c r="H2116" i="13"/>
  <c r="G2116" i="13"/>
  <c r="F2116" i="13"/>
  <c r="I2115" i="13"/>
  <c r="H2115" i="13"/>
  <c r="G2115" i="13"/>
  <c r="F2115" i="13"/>
  <c r="I2114" i="13"/>
  <c r="H2114" i="13"/>
  <c r="G2114" i="13"/>
  <c r="F2114" i="13"/>
  <c r="I2113" i="13"/>
  <c r="H2113" i="13"/>
  <c r="G2113" i="13"/>
  <c r="F2113" i="13"/>
  <c r="I2112" i="13"/>
  <c r="H2112" i="13"/>
  <c r="G2112" i="13"/>
  <c r="F2112" i="13"/>
  <c r="I2111" i="13"/>
  <c r="H2111" i="13"/>
  <c r="G2111" i="13"/>
  <c r="F2111" i="13"/>
  <c r="I2110" i="13"/>
  <c r="H2110" i="13"/>
  <c r="G2110" i="13"/>
  <c r="F2110" i="13"/>
  <c r="I2109" i="13"/>
  <c r="H2109" i="13"/>
  <c r="G2109" i="13"/>
  <c r="F2109" i="13"/>
  <c r="I2108" i="13"/>
  <c r="H2108" i="13"/>
  <c r="G2108" i="13"/>
  <c r="F2108" i="13"/>
  <c r="I2107" i="13"/>
  <c r="H2107" i="13"/>
  <c r="G2107" i="13"/>
  <c r="F2107" i="13"/>
  <c r="I2106" i="13"/>
  <c r="H2106" i="13"/>
  <c r="G2106" i="13"/>
  <c r="F2106" i="13"/>
  <c r="I2105" i="13"/>
  <c r="H2105" i="13"/>
  <c r="G2105" i="13"/>
  <c r="F2105" i="13"/>
  <c r="I2104" i="13"/>
  <c r="H2104" i="13"/>
  <c r="G2104" i="13"/>
  <c r="F2104" i="13"/>
  <c r="I2103" i="13"/>
  <c r="H2103" i="13"/>
  <c r="G2103" i="13"/>
  <c r="F2103" i="13"/>
  <c r="I2102" i="13"/>
  <c r="H2102" i="13"/>
  <c r="G2102" i="13"/>
  <c r="F2102" i="13"/>
  <c r="I2101" i="13"/>
  <c r="H2101" i="13"/>
  <c r="G2101" i="13"/>
  <c r="F2101" i="13"/>
  <c r="I2100" i="13"/>
  <c r="H2100" i="13"/>
  <c r="G2100" i="13"/>
  <c r="F2100" i="13"/>
  <c r="I2099" i="13"/>
  <c r="H2099" i="13"/>
  <c r="G2099" i="13"/>
  <c r="F2099" i="13"/>
  <c r="I2098" i="13"/>
  <c r="H2098" i="13"/>
  <c r="G2098" i="13"/>
  <c r="F2098" i="13"/>
  <c r="I2097" i="13"/>
  <c r="H2097" i="13"/>
  <c r="G2097" i="13"/>
  <c r="F2097" i="13"/>
  <c r="I2096" i="13"/>
  <c r="H2096" i="13"/>
  <c r="G2096" i="13"/>
  <c r="F2096" i="13"/>
  <c r="I2095" i="13"/>
  <c r="H2095" i="13"/>
  <c r="G2095" i="13"/>
  <c r="F2095" i="13"/>
  <c r="I2094" i="13"/>
  <c r="H2094" i="13"/>
  <c r="G2094" i="13"/>
  <c r="F2094" i="13"/>
  <c r="I2093" i="13"/>
  <c r="H2093" i="13"/>
  <c r="G2093" i="13"/>
  <c r="F2093" i="13"/>
  <c r="I2092" i="13"/>
  <c r="H2092" i="13"/>
  <c r="G2092" i="13"/>
  <c r="F2092" i="13"/>
  <c r="I2091" i="13"/>
  <c r="H2091" i="13"/>
  <c r="G2091" i="13"/>
  <c r="F2091" i="13"/>
  <c r="I2090" i="13"/>
  <c r="H2090" i="13"/>
  <c r="G2090" i="13"/>
  <c r="F2090" i="13"/>
  <c r="I2089" i="13"/>
  <c r="H2089" i="13"/>
  <c r="G2089" i="13"/>
  <c r="F2089" i="13"/>
  <c r="I2088" i="13"/>
  <c r="H2088" i="13"/>
  <c r="G2088" i="13"/>
  <c r="F2088" i="13"/>
  <c r="I2087" i="13"/>
  <c r="H2087" i="13"/>
  <c r="G2087" i="13"/>
  <c r="F2087" i="13"/>
  <c r="I2086" i="13"/>
  <c r="H2086" i="13"/>
  <c r="G2086" i="13"/>
  <c r="F2086" i="13"/>
  <c r="I2085" i="13"/>
  <c r="H2085" i="13"/>
  <c r="G2085" i="13"/>
  <c r="F2085" i="13"/>
  <c r="I2084" i="13"/>
  <c r="H2084" i="13"/>
  <c r="G2084" i="13"/>
  <c r="F2084" i="13"/>
  <c r="I2083" i="13"/>
  <c r="H2083" i="13"/>
  <c r="G2083" i="13"/>
  <c r="F2083" i="13"/>
  <c r="I2082" i="13"/>
  <c r="H2082" i="13"/>
  <c r="G2082" i="13"/>
  <c r="F2082" i="13"/>
  <c r="I2081" i="13"/>
  <c r="H2081" i="13"/>
  <c r="G2081" i="13"/>
  <c r="F2081" i="13"/>
  <c r="I2080" i="13"/>
  <c r="H2080" i="13"/>
  <c r="G2080" i="13"/>
  <c r="F2080" i="13"/>
  <c r="I2079" i="13"/>
  <c r="H2079" i="13"/>
  <c r="G2079" i="13"/>
  <c r="F2079" i="13"/>
  <c r="I2078" i="13"/>
  <c r="H2078" i="13"/>
  <c r="G2078" i="13"/>
  <c r="F2078" i="13"/>
  <c r="I2077" i="13"/>
  <c r="H2077" i="13"/>
  <c r="G2077" i="13"/>
  <c r="F2077" i="13"/>
  <c r="I2076" i="13"/>
  <c r="H2076" i="13"/>
  <c r="G2076" i="13"/>
  <c r="F2076" i="13"/>
  <c r="I2075" i="13"/>
  <c r="H2075" i="13"/>
  <c r="G2075" i="13"/>
  <c r="F2075" i="13"/>
  <c r="I2074" i="13"/>
  <c r="H2074" i="13"/>
  <c r="G2074" i="13"/>
  <c r="F2074" i="13"/>
  <c r="I2073" i="13"/>
  <c r="H2073" i="13"/>
  <c r="G2073" i="13"/>
  <c r="F2073" i="13"/>
  <c r="I2072" i="13"/>
  <c r="H2072" i="13"/>
  <c r="G2072" i="13"/>
  <c r="F2072" i="13"/>
  <c r="I2071" i="13"/>
  <c r="H2071" i="13"/>
  <c r="G2071" i="13"/>
  <c r="F2071" i="13"/>
  <c r="I2070" i="13"/>
  <c r="H2070" i="13"/>
  <c r="G2070" i="13"/>
  <c r="F2070" i="13"/>
  <c r="I2069" i="13"/>
  <c r="H2069" i="13"/>
  <c r="G2069" i="13"/>
  <c r="F2069" i="13"/>
  <c r="I2068" i="13"/>
  <c r="H2068" i="13"/>
  <c r="G2068" i="13"/>
  <c r="F2068" i="13"/>
  <c r="I2067" i="13"/>
  <c r="H2067" i="13"/>
  <c r="G2067" i="13"/>
  <c r="F2067" i="13"/>
  <c r="I2066" i="13"/>
  <c r="H2066" i="13"/>
  <c r="G2066" i="13"/>
  <c r="F2066" i="13"/>
  <c r="I2065" i="13"/>
  <c r="H2065" i="13"/>
  <c r="G2065" i="13"/>
  <c r="F2065" i="13"/>
  <c r="I2064" i="13"/>
  <c r="H2064" i="13"/>
  <c r="G2064" i="13"/>
  <c r="F2064" i="13"/>
  <c r="I2063" i="13"/>
  <c r="H2063" i="13"/>
  <c r="G2063" i="13"/>
  <c r="F2063" i="13"/>
  <c r="I2062" i="13"/>
  <c r="H2062" i="13"/>
  <c r="G2062" i="13"/>
  <c r="F2062" i="13"/>
  <c r="I2061" i="13"/>
  <c r="H2061" i="13"/>
  <c r="G2061" i="13"/>
  <c r="F2061" i="13"/>
  <c r="I2060" i="13"/>
  <c r="H2060" i="13"/>
  <c r="G2060" i="13"/>
  <c r="F2060" i="13"/>
  <c r="I2059" i="13"/>
  <c r="H2059" i="13"/>
  <c r="G2059" i="13"/>
  <c r="F2059" i="13"/>
  <c r="I2058" i="13"/>
  <c r="H2058" i="13"/>
  <c r="G2058" i="13"/>
  <c r="F2058" i="13"/>
  <c r="I2057" i="13"/>
  <c r="H2057" i="13"/>
  <c r="G2057" i="13"/>
  <c r="F2057" i="13"/>
  <c r="I2056" i="13"/>
  <c r="H2056" i="13"/>
  <c r="G2056" i="13"/>
  <c r="F2056" i="13"/>
  <c r="I2055" i="13"/>
  <c r="H2055" i="13"/>
  <c r="G2055" i="13"/>
  <c r="F2055" i="13"/>
  <c r="I2054" i="13"/>
  <c r="H2054" i="13"/>
  <c r="G2054" i="13"/>
  <c r="F2054" i="13"/>
  <c r="I2053" i="13"/>
  <c r="H2053" i="13"/>
  <c r="G2053" i="13"/>
  <c r="F2053" i="13"/>
  <c r="I2052" i="13"/>
  <c r="H2052" i="13"/>
  <c r="G2052" i="13"/>
  <c r="F2052" i="13"/>
  <c r="I2051" i="13"/>
  <c r="H2051" i="13"/>
  <c r="G2051" i="13"/>
  <c r="F2051" i="13"/>
  <c r="I2050" i="13"/>
  <c r="H2050" i="13"/>
  <c r="G2050" i="13"/>
  <c r="F2050" i="13"/>
  <c r="I2049" i="13"/>
  <c r="H2049" i="13"/>
  <c r="G2049" i="13"/>
  <c r="F2049" i="13"/>
  <c r="I2048" i="13"/>
  <c r="H2048" i="13"/>
  <c r="G2048" i="13"/>
  <c r="F2048" i="13"/>
  <c r="I2047" i="13"/>
  <c r="H2047" i="13"/>
  <c r="G2047" i="13"/>
  <c r="F2047" i="13"/>
  <c r="I2046" i="13"/>
  <c r="H2046" i="13"/>
  <c r="G2046" i="13"/>
  <c r="F2046" i="13"/>
  <c r="I2045" i="13"/>
  <c r="H2045" i="13"/>
  <c r="G2045" i="13"/>
  <c r="F2045" i="13"/>
  <c r="I2044" i="13"/>
  <c r="H2044" i="13"/>
  <c r="G2044" i="13"/>
  <c r="F2044" i="13"/>
  <c r="I2043" i="13"/>
  <c r="H2043" i="13"/>
  <c r="G2043" i="13"/>
  <c r="F2043" i="13"/>
  <c r="I2042" i="13"/>
  <c r="H2042" i="13"/>
  <c r="G2042" i="13"/>
  <c r="F2042" i="13"/>
  <c r="I2041" i="13"/>
  <c r="H2041" i="13"/>
  <c r="G2041" i="13"/>
  <c r="F2041" i="13"/>
  <c r="I2040" i="13"/>
  <c r="H2040" i="13"/>
  <c r="G2040" i="13"/>
  <c r="F2040" i="13"/>
  <c r="I2039" i="13"/>
  <c r="H2039" i="13"/>
  <c r="G2039" i="13"/>
  <c r="F2039" i="13"/>
  <c r="I2038" i="13"/>
  <c r="H2038" i="13"/>
  <c r="G2038" i="13"/>
  <c r="F2038" i="13"/>
  <c r="I2037" i="13"/>
  <c r="H2037" i="13"/>
  <c r="G2037" i="13"/>
  <c r="F2037" i="13"/>
  <c r="I2036" i="13"/>
  <c r="H2036" i="13"/>
  <c r="G2036" i="13"/>
  <c r="F2036" i="13"/>
  <c r="I2035" i="13"/>
  <c r="H2035" i="13"/>
  <c r="G2035" i="13"/>
  <c r="F2035" i="13"/>
  <c r="I2034" i="13"/>
  <c r="H2034" i="13"/>
  <c r="G2034" i="13"/>
  <c r="F2034" i="13"/>
  <c r="I2033" i="13"/>
  <c r="H2033" i="13"/>
  <c r="G2033" i="13"/>
  <c r="F2033" i="13"/>
  <c r="I2032" i="13"/>
  <c r="H2032" i="13"/>
  <c r="G2032" i="13"/>
  <c r="F2032" i="13"/>
  <c r="I2031" i="13"/>
  <c r="H2031" i="13"/>
  <c r="G2031" i="13"/>
  <c r="F2031" i="13"/>
  <c r="I2030" i="13"/>
  <c r="H2030" i="13"/>
  <c r="G2030" i="13"/>
  <c r="F2030" i="13"/>
  <c r="I2029" i="13"/>
  <c r="H2029" i="13"/>
  <c r="G2029" i="13"/>
  <c r="F2029" i="13"/>
  <c r="I2028" i="13"/>
  <c r="H2028" i="13"/>
  <c r="G2028" i="13"/>
  <c r="F2028" i="13"/>
  <c r="I2027" i="13"/>
  <c r="H2027" i="13"/>
  <c r="G2027" i="13"/>
  <c r="F2027" i="13"/>
  <c r="I2026" i="13"/>
  <c r="H2026" i="13"/>
  <c r="G2026" i="13"/>
  <c r="F2026" i="13"/>
  <c r="I2025" i="13"/>
  <c r="H2025" i="13"/>
  <c r="G2025" i="13"/>
  <c r="F2025" i="13"/>
  <c r="I2024" i="13"/>
  <c r="H2024" i="13"/>
  <c r="G2024" i="13"/>
  <c r="F2024" i="13"/>
  <c r="I2023" i="13"/>
  <c r="H2023" i="13"/>
  <c r="G2023" i="13"/>
  <c r="F2023" i="13"/>
  <c r="I2022" i="13"/>
  <c r="H2022" i="13"/>
  <c r="G2022" i="13"/>
  <c r="F2022" i="13"/>
  <c r="I2021" i="13"/>
  <c r="H2021" i="13"/>
  <c r="G2021" i="13"/>
  <c r="F2021" i="13"/>
  <c r="I2020" i="13"/>
  <c r="H2020" i="13"/>
  <c r="G2020" i="13"/>
  <c r="F2020" i="13"/>
  <c r="I2019" i="13"/>
  <c r="H2019" i="13"/>
  <c r="G2019" i="13"/>
  <c r="F2019" i="13"/>
  <c r="I2018" i="13"/>
  <c r="H2018" i="13"/>
  <c r="G2018" i="13"/>
  <c r="F2018" i="13"/>
  <c r="I2017" i="13"/>
  <c r="H2017" i="13"/>
  <c r="G2017" i="13"/>
  <c r="F2017" i="13"/>
  <c r="I2016" i="13"/>
  <c r="H2016" i="13"/>
  <c r="G2016" i="13"/>
  <c r="F2016" i="13"/>
  <c r="I2015" i="13"/>
  <c r="H2015" i="13"/>
  <c r="G2015" i="13"/>
  <c r="F2015" i="13"/>
  <c r="I2014" i="13"/>
  <c r="H2014" i="13"/>
  <c r="G2014" i="13"/>
  <c r="F2014" i="13"/>
  <c r="I2013" i="13"/>
  <c r="H2013" i="13"/>
  <c r="G2013" i="13"/>
  <c r="F2013" i="13"/>
  <c r="I2012" i="13"/>
  <c r="H2012" i="13"/>
  <c r="G2012" i="13"/>
  <c r="F2012" i="13"/>
  <c r="I2011" i="13"/>
  <c r="H2011" i="13"/>
  <c r="G2011" i="13"/>
  <c r="F2011" i="13"/>
  <c r="I2010" i="13"/>
  <c r="H2010" i="13"/>
  <c r="G2010" i="13"/>
  <c r="F2010" i="13"/>
  <c r="I2009" i="13"/>
  <c r="H2009" i="13"/>
  <c r="G2009" i="13"/>
  <c r="F2009" i="13"/>
  <c r="I2008" i="13"/>
  <c r="H2008" i="13"/>
  <c r="G2008" i="13"/>
  <c r="F2008" i="13"/>
  <c r="I2007" i="13"/>
  <c r="H2007" i="13"/>
  <c r="G2007" i="13"/>
  <c r="F2007" i="13"/>
  <c r="I2006" i="13"/>
  <c r="H2006" i="13"/>
  <c r="G2006" i="13"/>
  <c r="F2006" i="13"/>
  <c r="I2005" i="13"/>
  <c r="H2005" i="13"/>
  <c r="G2005" i="13"/>
  <c r="F2005" i="13"/>
  <c r="I2004" i="13"/>
  <c r="H2004" i="13"/>
  <c r="G2004" i="13"/>
  <c r="F2004" i="13"/>
  <c r="I2003" i="13"/>
  <c r="H2003" i="13"/>
  <c r="G2003" i="13"/>
  <c r="F2003" i="13"/>
  <c r="I2002" i="13"/>
  <c r="H2002" i="13"/>
  <c r="G2002" i="13"/>
  <c r="F2002" i="13"/>
  <c r="I2001" i="13"/>
  <c r="H2001" i="13"/>
  <c r="G2001" i="13"/>
  <c r="F2001" i="13"/>
  <c r="I2000" i="13"/>
  <c r="H2000" i="13"/>
  <c r="G2000" i="13"/>
  <c r="F2000" i="13"/>
  <c r="I1999" i="13"/>
  <c r="H1999" i="13"/>
  <c r="G1999" i="13"/>
  <c r="F1999" i="13"/>
  <c r="I1998" i="13"/>
  <c r="H1998" i="13"/>
  <c r="G1998" i="13"/>
  <c r="F1998" i="13"/>
  <c r="I1997" i="13"/>
  <c r="H1997" i="13"/>
  <c r="G1997" i="13"/>
  <c r="F1997" i="13"/>
  <c r="I1996" i="13"/>
  <c r="H1996" i="13"/>
  <c r="G1996" i="13"/>
  <c r="F1996" i="13"/>
  <c r="I1995" i="13"/>
  <c r="H1995" i="13"/>
  <c r="G1995" i="13"/>
  <c r="F1995" i="13"/>
  <c r="I1994" i="13"/>
  <c r="H1994" i="13"/>
  <c r="G1994" i="13"/>
  <c r="F1994" i="13"/>
  <c r="I1993" i="13"/>
  <c r="H1993" i="13"/>
  <c r="G1993" i="13"/>
  <c r="F1993" i="13"/>
  <c r="I1992" i="13"/>
  <c r="H1992" i="13"/>
  <c r="G1992" i="13"/>
  <c r="F1992" i="13"/>
  <c r="I1991" i="13"/>
  <c r="H1991" i="13"/>
  <c r="G1991" i="13"/>
  <c r="F1991" i="13"/>
  <c r="I1990" i="13"/>
  <c r="H1990" i="13"/>
  <c r="G1990" i="13"/>
  <c r="F1990" i="13"/>
  <c r="I1989" i="13"/>
  <c r="H1989" i="13"/>
  <c r="G1989" i="13"/>
  <c r="F1989" i="13"/>
  <c r="I1988" i="13"/>
  <c r="H1988" i="13"/>
  <c r="G1988" i="13"/>
  <c r="F1988" i="13"/>
  <c r="I1987" i="13"/>
  <c r="H1987" i="13"/>
  <c r="G1987" i="13"/>
  <c r="F1987" i="13"/>
  <c r="I1986" i="13"/>
  <c r="H1986" i="13"/>
  <c r="G1986" i="13"/>
  <c r="F1986" i="13"/>
  <c r="I1985" i="13"/>
  <c r="H1985" i="13"/>
  <c r="G1985" i="13"/>
  <c r="F1985" i="13"/>
  <c r="I1984" i="13"/>
  <c r="H1984" i="13"/>
  <c r="G1984" i="13"/>
  <c r="F1984" i="13"/>
  <c r="I1983" i="13"/>
  <c r="H1983" i="13"/>
  <c r="G1983" i="13"/>
  <c r="F1983" i="13"/>
  <c r="I1982" i="13"/>
  <c r="H1982" i="13"/>
  <c r="G1982" i="13"/>
  <c r="F1982" i="13"/>
  <c r="I1981" i="13"/>
  <c r="H1981" i="13"/>
  <c r="G1981" i="13"/>
  <c r="F1981" i="13"/>
  <c r="I1980" i="13"/>
  <c r="H1980" i="13"/>
  <c r="G1980" i="13"/>
  <c r="F1980" i="13"/>
  <c r="I1979" i="13"/>
  <c r="H1979" i="13"/>
  <c r="G1979" i="13"/>
  <c r="F1979" i="13"/>
  <c r="I1978" i="13"/>
  <c r="H1978" i="13"/>
  <c r="G1978" i="13"/>
  <c r="F1978" i="13"/>
  <c r="I1977" i="13"/>
  <c r="H1977" i="13"/>
  <c r="G1977" i="13"/>
  <c r="F1977" i="13"/>
  <c r="I1976" i="13"/>
  <c r="H1976" i="13"/>
  <c r="G1976" i="13"/>
  <c r="F1976" i="13"/>
  <c r="I1975" i="13"/>
  <c r="H1975" i="13"/>
  <c r="G1975" i="13"/>
  <c r="F1975" i="13"/>
  <c r="I1974" i="13"/>
  <c r="H1974" i="13"/>
  <c r="G1974" i="13"/>
  <c r="F1974" i="13"/>
  <c r="I1973" i="13"/>
  <c r="H1973" i="13"/>
  <c r="G1973" i="13"/>
  <c r="F1973" i="13"/>
  <c r="I1972" i="13"/>
  <c r="H1972" i="13"/>
  <c r="G1972" i="13"/>
  <c r="F1972" i="13"/>
  <c r="I1971" i="13"/>
  <c r="H1971" i="13"/>
  <c r="G1971" i="13"/>
  <c r="F1971" i="13"/>
  <c r="I1970" i="13"/>
  <c r="H1970" i="13"/>
  <c r="G1970" i="13"/>
  <c r="F1970" i="13"/>
  <c r="I1969" i="13"/>
  <c r="H1969" i="13"/>
  <c r="G1969" i="13"/>
  <c r="F1969" i="13"/>
  <c r="I1968" i="13"/>
  <c r="H1968" i="13"/>
  <c r="G1968" i="13"/>
  <c r="F1968" i="13"/>
  <c r="I1967" i="13"/>
  <c r="H1967" i="13"/>
  <c r="G1967" i="13"/>
  <c r="F1967" i="13"/>
  <c r="I1966" i="13"/>
  <c r="H1966" i="13"/>
  <c r="G1966" i="13"/>
  <c r="F1966" i="13"/>
  <c r="I1965" i="13"/>
  <c r="H1965" i="13"/>
  <c r="G1965" i="13"/>
  <c r="F1965" i="13"/>
  <c r="I1964" i="13"/>
  <c r="H1964" i="13"/>
  <c r="G1964" i="13"/>
  <c r="F1964" i="13"/>
  <c r="I1963" i="13"/>
  <c r="H1963" i="13"/>
  <c r="G1963" i="13"/>
  <c r="F1963" i="13"/>
  <c r="I1962" i="13"/>
  <c r="H1962" i="13"/>
  <c r="G1962" i="13"/>
  <c r="F1962" i="13"/>
  <c r="I1961" i="13"/>
  <c r="H1961" i="13"/>
  <c r="G1961" i="13"/>
  <c r="F1961" i="13"/>
  <c r="I1960" i="13"/>
  <c r="H1960" i="13"/>
  <c r="G1960" i="13"/>
  <c r="F1960" i="13"/>
  <c r="I1959" i="13"/>
  <c r="H1959" i="13"/>
  <c r="G1959" i="13"/>
  <c r="F1959" i="13"/>
  <c r="I1958" i="13"/>
  <c r="H1958" i="13"/>
  <c r="G1958" i="13"/>
  <c r="F1958" i="13"/>
  <c r="I1957" i="13"/>
  <c r="H1957" i="13"/>
  <c r="G1957" i="13"/>
  <c r="F1957" i="13"/>
  <c r="I1956" i="13"/>
  <c r="H1956" i="13"/>
  <c r="G1956" i="13"/>
  <c r="F1956" i="13"/>
  <c r="I1955" i="13"/>
  <c r="H1955" i="13"/>
  <c r="G1955" i="13"/>
  <c r="F1955" i="13"/>
  <c r="I1954" i="13"/>
  <c r="H1954" i="13"/>
  <c r="G1954" i="13"/>
  <c r="F1954" i="13"/>
  <c r="I1953" i="13"/>
  <c r="H1953" i="13"/>
  <c r="G1953" i="13"/>
  <c r="F1953" i="13"/>
  <c r="I1952" i="13"/>
  <c r="H1952" i="13"/>
  <c r="G1952" i="13"/>
  <c r="F1952" i="13"/>
  <c r="I1951" i="13"/>
  <c r="H1951" i="13"/>
  <c r="G1951" i="13"/>
  <c r="F1951" i="13"/>
  <c r="I1950" i="13"/>
  <c r="H1950" i="13"/>
  <c r="G1950" i="13"/>
  <c r="F1950" i="13"/>
  <c r="I1949" i="13"/>
  <c r="H1949" i="13"/>
  <c r="G1949" i="13"/>
  <c r="F1949" i="13"/>
  <c r="I1948" i="13"/>
  <c r="H1948" i="13"/>
  <c r="G1948" i="13"/>
  <c r="F1948" i="13"/>
  <c r="I1947" i="13"/>
  <c r="H1947" i="13"/>
  <c r="G1947" i="13"/>
  <c r="F1947" i="13"/>
  <c r="I1946" i="13"/>
  <c r="H1946" i="13"/>
  <c r="G1946" i="13"/>
  <c r="F1946" i="13"/>
  <c r="I1945" i="13"/>
  <c r="H1945" i="13"/>
  <c r="G1945" i="13"/>
  <c r="F1945" i="13"/>
  <c r="I1944" i="13"/>
  <c r="H1944" i="13"/>
  <c r="G1944" i="13"/>
  <c r="F1944" i="13"/>
  <c r="I1943" i="13"/>
  <c r="H1943" i="13"/>
  <c r="G1943" i="13"/>
  <c r="F1943" i="13"/>
  <c r="I1942" i="13"/>
  <c r="H1942" i="13"/>
  <c r="G1942" i="13"/>
  <c r="F1942" i="13"/>
  <c r="I1941" i="13"/>
  <c r="H1941" i="13"/>
  <c r="G1941" i="13"/>
  <c r="F1941" i="13"/>
  <c r="I1940" i="13"/>
  <c r="H1940" i="13"/>
  <c r="G1940" i="13"/>
  <c r="F1940" i="13"/>
  <c r="I1939" i="13"/>
  <c r="H1939" i="13"/>
  <c r="G1939" i="13"/>
  <c r="F1939" i="13"/>
  <c r="I1938" i="13"/>
  <c r="H1938" i="13"/>
  <c r="G1938" i="13"/>
  <c r="F1938" i="13"/>
  <c r="I1937" i="13"/>
  <c r="H1937" i="13"/>
  <c r="G1937" i="13"/>
  <c r="F1937" i="13"/>
  <c r="I1936" i="13"/>
  <c r="H1936" i="13"/>
  <c r="G1936" i="13"/>
  <c r="F1936" i="13"/>
  <c r="I1935" i="13"/>
  <c r="H1935" i="13"/>
  <c r="G1935" i="13"/>
  <c r="F1935" i="13"/>
  <c r="I1934" i="13"/>
  <c r="H1934" i="13"/>
  <c r="G1934" i="13"/>
  <c r="F1934" i="13"/>
  <c r="I1933" i="13"/>
  <c r="H1933" i="13"/>
  <c r="G1933" i="13"/>
  <c r="F1933" i="13"/>
  <c r="I1932" i="13"/>
  <c r="H1932" i="13"/>
  <c r="G1932" i="13"/>
  <c r="F1932" i="13"/>
  <c r="I1931" i="13"/>
  <c r="H1931" i="13"/>
  <c r="G1931" i="13"/>
  <c r="F1931" i="13"/>
  <c r="I1930" i="13"/>
  <c r="H1930" i="13"/>
  <c r="G1930" i="13"/>
  <c r="F1930" i="13"/>
  <c r="I1929" i="13"/>
  <c r="H1929" i="13"/>
  <c r="G1929" i="13"/>
  <c r="F1929" i="13"/>
  <c r="I1928" i="13"/>
  <c r="H1928" i="13"/>
  <c r="G1928" i="13"/>
  <c r="F1928" i="13"/>
  <c r="I1927" i="13"/>
  <c r="H1927" i="13"/>
  <c r="G1927" i="13"/>
  <c r="F1927" i="13"/>
  <c r="I1926" i="13"/>
  <c r="H1926" i="13"/>
  <c r="G1926" i="13"/>
  <c r="F1926" i="13"/>
  <c r="I1925" i="13"/>
  <c r="H1925" i="13"/>
  <c r="G1925" i="13"/>
  <c r="F1925" i="13"/>
  <c r="I1924" i="13"/>
  <c r="H1924" i="13"/>
  <c r="G1924" i="13"/>
  <c r="F1924" i="13"/>
  <c r="I1923" i="13"/>
  <c r="H1923" i="13"/>
  <c r="G1923" i="13"/>
  <c r="F1923" i="13"/>
  <c r="I1922" i="13"/>
  <c r="H1922" i="13"/>
  <c r="G1922" i="13"/>
  <c r="F1922" i="13"/>
  <c r="I1921" i="13"/>
  <c r="H1921" i="13"/>
  <c r="G1921" i="13"/>
  <c r="F1921" i="13"/>
  <c r="I1920" i="13"/>
  <c r="H1920" i="13"/>
  <c r="G1920" i="13"/>
  <c r="F1920" i="13"/>
  <c r="I1919" i="13"/>
  <c r="H1919" i="13"/>
  <c r="G1919" i="13"/>
  <c r="F1919" i="13"/>
  <c r="I1918" i="13"/>
  <c r="H1918" i="13"/>
  <c r="G1918" i="13"/>
  <c r="F1918" i="13"/>
  <c r="I1917" i="13"/>
  <c r="H1917" i="13"/>
  <c r="G1917" i="13"/>
  <c r="F1917" i="13"/>
  <c r="I1916" i="13"/>
  <c r="H1916" i="13"/>
  <c r="G1916" i="13"/>
  <c r="F1916" i="13"/>
  <c r="I1915" i="13"/>
  <c r="H1915" i="13"/>
  <c r="G1915" i="13"/>
  <c r="F1915" i="13"/>
  <c r="I1914" i="13"/>
  <c r="H1914" i="13"/>
  <c r="G1914" i="13"/>
  <c r="F1914" i="13"/>
  <c r="I1913" i="13"/>
  <c r="H1913" i="13"/>
  <c r="G1913" i="13"/>
  <c r="F1913" i="13"/>
  <c r="I1912" i="13"/>
  <c r="H1912" i="13"/>
  <c r="G1912" i="13"/>
  <c r="F1912" i="13"/>
  <c r="I1911" i="13"/>
  <c r="H1911" i="13"/>
  <c r="G1911" i="13"/>
  <c r="F1911" i="13"/>
  <c r="I1910" i="13"/>
  <c r="H1910" i="13"/>
  <c r="G1910" i="13"/>
  <c r="F1910" i="13"/>
  <c r="I1909" i="13"/>
  <c r="H1909" i="13"/>
  <c r="G1909" i="13"/>
  <c r="F1909" i="13"/>
  <c r="I1908" i="13"/>
  <c r="H1908" i="13"/>
  <c r="G1908" i="13"/>
  <c r="F1908" i="13"/>
  <c r="I1907" i="13"/>
  <c r="H1907" i="13"/>
  <c r="G1907" i="13"/>
  <c r="F1907" i="13"/>
  <c r="I1906" i="13"/>
  <c r="H1906" i="13"/>
  <c r="G1906" i="13"/>
  <c r="F1906" i="13"/>
  <c r="I1905" i="13"/>
  <c r="H1905" i="13"/>
  <c r="G1905" i="13"/>
  <c r="F1905" i="13"/>
  <c r="I1904" i="13"/>
  <c r="H1904" i="13"/>
  <c r="G1904" i="13"/>
  <c r="F1904" i="13"/>
  <c r="I1903" i="13"/>
  <c r="H1903" i="13"/>
  <c r="G1903" i="13"/>
  <c r="F1903" i="13"/>
  <c r="I1902" i="13"/>
  <c r="H1902" i="13"/>
  <c r="G1902" i="13"/>
  <c r="F1902" i="13"/>
  <c r="I1901" i="13"/>
  <c r="H1901" i="13"/>
  <c r="G1901" i="13"/>
  <c r="F1901" i="13"/>
  <c r="I1900" i="13"/>
  <c r="H1900" i="13"/>
  <c r="G1900" i="13"/>
  <c r="F1900" i="13"/>
  <c r="I1899" i="13"/>
  <c r="H1899" i="13"/>
  <c r="G1899" i="13"/>
  <c r="F1899" i="13"/>
  <c r="I1898" i="13"/>
  <c r="H1898" i="13"/>
  <c r="G1898" i="13"/>
  <c r="F1898" i="13"/>
  <c r="I1897" i="13"/>
  <c r="H1897" i="13"/>
  <c r="G1897" i="13"/>
  <c r="F1897" i="13"/>
  <c r="I1896" i="13"/>
  <c r="H1896" i="13"/>
  <c r="G1896" i="13"/>
  <c r="F1896" i="13"/>
  <c r="I1895" i="13"/>
  <c r="H1895" i="13"/>
  <c r="G1895" i="13"/>
  <c r="F1895" i="13"/>
  <c r="I1894" i="13"/>
  <c r="H1894" i="13"/>
  <c r="G1894" i="13"/>
  <c r="F1894" i="13"/>
  <c r="I1893" i="13"/>
  <c r="H1893" i="13"/>
  <c r="G1893" i="13"/>
  <c r="F1893" i="13"/>
  <c r="I1892" i="13"/>
  <c r="H1892" i="13"/>
  <c r="G1892" i="13"/>
  <c r="F1892" i="13"/>
  <c r="I1891" i="13"/>
  <c r="H1891" i="13"/>
  <c r="G1891" i="13"/>
  <c r="F1891" i="13"/>
  <c r="I1890" i="13"/>
  <c r="H1890" i="13"/>
  <c r="G1890" i="13"/>
  <c r="F1890" i="13"/>
  <c r="I1889" i="13"/>
  <c r="H1889" i="13"/>
  <c r="G1889" i="13"/>
  <c r="F1889" i="13"/>
  <c r="I1888" i="13"/>
  <c r="H1888" i="13"/>
  <c r="G1888" i="13"/>
  <c r="F1888" i="13"/>
  <c r="I1887" i="13"/>
  <c r="H1887" i="13"/>
  <c r="G1887" i="13"/>
  <c r="F1887" i="13"/>
  <c r="I1886" i="13"/>
  <c r="H1886" i="13"/>
  <c r="G1886" i="13"/>
  <c r="F1886" i="13"/>
  <c r="I1885" i="13"/>
  <c r="H1885" i="13"/>
  <c r="G1885" i="13"/>
  <c r="F1885" i="13"/>
  <c r="I1884" i="13"/>
  <c r="H1884" i="13"/>
  <c r="G1884" i="13"/>
  <c r="F1884" i="13"/>
  <c r="I1883" i="13"/>
  <c r="H1883" i="13"/>
  <c r="G1883" i="13"/>
  <c r="F1883" i="13"/>
  <c r="I1882" i="13"/>
  <c r="H1882" i="13"/>
  <c r="G1882" i="13"/>
  <c r="F1882" i="13"/>
  <c r="I1881" i="13"/>
  <c r="H1881" i="13"/>
  <c r="G1881" i="13"/>
  <c r="F1881" i="13"/>
  <c r="I1880" i="13"/>
  <c r="H1880" i="13"/>
  <c r="G1880" i="13"/>
  <c r="F1880" i="13"/>
  <c r="I1879" i="13"/>
  <c r="H1879" i="13"/>
  <c r="G1879" i="13"/>
  <c r="F1879" i="13"/>
  <c r="I1878" i="13"/>
  <c r="H1878" i="13"/>
  <c r="G1878" i="13"/>
  <c r="F1878" i="13"/>
  <c r="I1877" i="13"/>
  <c r="H1877" i="13"/>
  <c r="G1877" i="13"/>
  <c r="F1877" i="13"/>
  <c r="I1876" i="13"/>
  <c r="H1876" i="13"/>
  <c r="G1876" i="13"/>
  <c r="F1876" i="13"/>
  <c r="I1875" i="13"/>
  <c r="H1875" i="13"/>
  <c r="G1875" i="13"/>
  <c r="F1875" i="13"/>
  <c r="I1874" i="13"/>
  <c r="H1874" i="13"/>
  <c r="G1874" i="13"/>
  <c r="F1874" i="13"/>
  <c r="I1873" i="13"/>
  <c r="H1873" i="13"/>
  <c r="G1873" i="13"/>
  <c r="F1873" i="13"/>
  <c r="I1872" i="13"/>
  <c r="H1872" i="13"/>
  <c r="G1872" i="13"/>
  <c r="F1872" i="13"/>
  <c r="I1871" i="13"/>
  <c r="H1871" i="13"/>
  <c r="G1871" i="13"/>
  <c r="F1871" i="13"/>
  <c r="I1870" i="13"/>
  <c r="H1870" i="13"/>
  <c r="G1870" i="13"/>
  <c r="F1870" i="13"/>
  <c r="I1869" i="13"/>
  <c r="H1869" i="13"/>
  <c r="G1869" i="13"/>
  <c r="F1869" i="13"/>
  <c r="I1868" i="13"/>
  <c r="H1868" i="13"/>
  <c r="G1868" i="13"/>
  <c r="F1868" i="13"/>
  <c r="I1867" i="13"/>
  <c r="H1867" i="13"/>
  <c r="G1867" i="13"/>
  <c r="F1867" i="13"/>
  <c r="I1866" i="13"/>
  <c r="H1866" i="13"/>
  <c r="G1866" i="13"/>
  <c r="F1866" i="13"/>
  <c r="I1865" i="13"/>
  <c r="H1865" i="13"/>
  <c r="G1865" i="13"/>
  <c r="F1865" i="13"/>
  <c r="I1864" i="13"/>
  <c r="H1864" i="13"/>
  <c r="G1864" i="13"/>
  <c r="F1864" i="13"/>
  <c r="I1863" i="13"/>
  <c r="H1863" i="13"/>
  <c r="G1863" i="13"/>
  <c r="F1863" i="13"/>
  <c r="I1862" i="13"/>
  <c r="H1862" i="13"/>
  <c r="G1862" i="13"/>
  <c r="F1862" i="13"/>
  <c r="I1861" i="13"/>
  <c r="H1861" i="13"/>
  <c r="G1861" i="13"/>
  <c r="F1861" i="13"/>
  <c r="I1860" i="13"/>
  <c r="H1860" i="13"/>
  <c r="G1860" i="13"/>
  <c r="F1860" i="13"/>
  <c r="I1859" i="13"/>
  <c r="H1859" i="13"/>
  <c r="G1859" i="13"/>
  <c r="F1859" i="13"/>
  <c r="I1858" i="13"/>
  <c r="H1858" i="13"/>
  <c r="G1858" i="13"/>
  <c r="F1858" i="13"/>
  <c r="I1857" i="13"/>
  <c r="H1857" i="13"/>
  <c r="G1857" i="13"/>
  <c r="F1857" i="13"/>
  <c r="I1856" i="13"/>
  <c r="H1856" i="13"/>
  <c r="G1856" i="13"/>
  <c r="F1856" i="13"/>
  <c r="I1855" i="13"/>
  <c r="H1855" i="13"/>
  <c r="G1855" i="13"/>
  <c r="F1855" i="13"/>
  <c r="I1854" i="13"/>
  <c r="H1854" i="13"/>
  <c r="G1854" i="13"/>
  <c r="F1854" i="13"/>
  <c r="I1853" i="13"/>
  <c r="H1853" i="13"/>
  <c r="G1853" i="13"/>
  <c r="F1853" i="13"/>
  <c r="I1852" i="13"/>
  <c r="H1852" i="13"/>
  <c r="G1852" i="13"/>
  <c r="F1852" i="13"/>
  <c r="I1851" i="13"/>
  <c r="H1851" i="13"/>
  <c r="G1851" i="13"/>
  <c r="F1851" i="13"/>
  <c r="I1850" i="13"/>
  <c r="H1850" i="13"/>
  <c r="G1850" i="13"/>
  <c r="F1850" i="13"/>
  <c r="I1849" i="13"/>
  <c r="H1849" i="13"/>
  <c r="G1849" i="13"/>
  <c r="F1849" i="13"/>
  <c r="I1848" i="13"/>
  <c r="H1848" i="13"/>
  <c r="G1848" i="13"/>
  <c r="F1848" i="13"/>
  <c r="I1847" i="13"/>
  <c r="H1847" i="13"/>
  <c r="G1847" i="13"/>
  <c r="F1847" i="13"/>
  <c r="I1846" i="13"/>
  <c r="H1846" i="13"/>
  <c r="G1846" i="13"/>
  <c r="F1846" i="13"/>
  <c r="I1845" i="13"/>
  <c r="H1845" i="13"/>
  <c r="G1845" i="13"/>
  <c r="F1845" i="13"/>
  <c r="I1844" i="13"/>
  <c r="H1844" i="13"/>
  <c r="G1844" i="13"/>
  <c r="F1844" i="13"/>
  <c r="I1843" i="13"/>
  <c r="H1843" i="13"/>
  <c r="G1843" i="13"/>
  <c r="F1843" i="13"/>
  <c r="I1842" i="13"/>
  <c r="H1842" i="13"/>
  <c r="G1842" i="13"/>
  <c r="F1842" i="13"/>
  <c r="I1841" i="13"/>
  <c r="H1841" i="13"/>
  <c r="G1841" i="13"/>
  <c r="F1841" i="13"/>
  <c r="I1840" i="13"/>
  <c r="H1840" i="13"/>
  <c r="G1840" i="13"/>
  <c r="F1840" i="13"/>
  <c r="I1839" i="13"/>
  <c r="H1839" i="13"/>
  <c r="G1839" i="13"/>
  <c r="F1839" i="13"/>
  <c r="I1838" i="13"/>
  <c r="H1838" i="13"/>
  <c r="G1838" i="13"/>
  <c r="F1838" i="13"/>
  <c r="I1837" i="13"/>
  <c r="H1837" i="13"/>
  <c r="G1837" i="13"/>
  <c r="F1837" i="13"/>
  <c r="I1836" i="13"/>
  <c r="H1836" i="13"/>
  <c r="G1836" i="13"/>
  <c r="F1836" i="13"/>
  <c r="I1835" i="13"/>
  <c r="H1835" i="13"/>
  <c r="G1835" i="13"/>
  <c r="F1835" i="13"/>
  <c r="I1834" i="13"/>
  <c r="H1834" i="13"/>
  <c r="G1834" i="13"/>
  <c r="F1834" i="13"/>
  <c r="I1833" i="13"/>
  <c r="H1833" i="13"/>
  <c r="G1833" i="13"/>
  <c r="F1833" i="13"/>
  <c r="I1832" i="13"/>
  <c r="H1832" i="13"/>
  <c r="G1832" i="13"/>
  <c r="F1832" i="13"/>
  <c r="I1831" i="13"/>
  <c r="H1831" i="13"/>
  <c r="G1831" i="13"/>
  <c r="F1831" i="13"/>
  <c r="I1830" i="13"/>
  <c r="H1830" i="13"/>
  <c r="G1830" i="13"/>
  <c r="F1830" i="13"/>
  <c r="I1829" i="13"/>
  <c r="H1829" i="13"/>
  <c r="G1829" i="13"/>
  <c r="F1829" i="13"/>
  <c r="I1828" i="13"/>
  <c r="H1828" i="13"/>
  <c r="G1828" i="13"/>
  <c r="F1828" i="13"/>
  <c r="I1827" i="13"/>
  <c r="H1827" i="13"/>
  <c r="G1827" i="13"/>
  <c r="F1827" i="13"/>
  <c r="I1826" i="13"/>
  <c r="H1826" i="13"/>
  <c r="G1826" i="13"/>
  <c r="F1826" i="13"/>
  <c r="I1825" i="13"/>
  <c r="H1825" i="13"/>
  <c r="G1825" i="13"/>
  <c r="F1825" i="13"/>
  <c r="I1824" i="13"/>
  <c r="H1824" i="13"/>
  <c r="G1824" i="13"/>
  <c r="F1824" i="13"/>
  <c r="I1823" i="13"/>
  <c r="H1823" i="13"/>
  <c r="G1823" i="13"/>
  <c r="F1823" i="13"/>
  <c r="I1822" i="13"/>
  <c r="H1822" i="13"/>
  <c r="G1822" i="13"/>
  <c r="F1822" i="13"/>
  <c r="I1821" i="13"/>
  <c r="H1821" i="13"/>
  <c r="G1821" i="13"/>
  <c r="F1821" i="13"/>
  <c r="I1820" i="13"/>
  <c r="H1820" i="13"/>
  <c r="G1820" i="13"/>
  <c r="F1820" i="13"/>
  <c r="I1819" i="13"/>
  <c r="H1819" i="13"/>
  <c r="G1819" i="13"/>
  <c r="F1819" i="13"/>
  <c r="I1818" i="13"/>
  <c r="H1818" i="13"/>
  <c r="G1818" i="13"/>
  <c r="F1818" i="13"/>
  <c r="I1817" i="13"/>
  <c r="H1817" i="13"/>
  <c r="G1817" i="13"/>
  <c r="F1817" i="13"/>
  <c r="I1816" i="13"/>
  <c r="H1816" i="13"/>
  <c r="G1816" i="13"/>
  <c r="F1816" i="13"/>
  <c r="I1815" i="13"/>
  <c r="H1815" i="13"/>
  <c r="G1815" i="13"/>
  <c r="F1815" i="13"/>
  <c r="I1814" i="13"/>
  <c r="H1814" i="13"/>
  <c r="G1814" i="13"/>
  <c r="F1814" i="13"/>
  <c r="I1813" i="13"/>
  <c r="H1813" i="13"/>
  <c r="G1813" i="13"/>
  <c r="F1813" i="13"/>
  <c r="I1812" i="13"/>
  <c r="H1812" i="13"/>
  <c r="G1812" i="13"/>
  <c r="F1812" i="13"/>
  <c r="I1811" i="13"/>
  <c r="H1811" i="13"/>
  <c r="G1811" i="13"/>
  <c r="F1811" i="13"/>
  <c r="I1810" i="13"/>
  <c r="H1810" i="13"/>
  <c r="G1810" i="13"/>
  <c r="F1810" i="13"/>
  <c r="I1809" i="13"/>
  <c r="H1809" i="13"/>
  <c r="G1809" i="13"/>
  <c r="F1809" i="13"/>
  <c r="I1808" i="13"/>
  <c r="H1808" i="13"/>
  <c r="G1808" i="13"/>
  <c r="F1808" i="13"/>
  <c r="I1807" i="13"/>
  <c r="H1807" i="13"/>
  <c r="G1807" i="13"/>
  <c r="F1807" i="13"/>
  <c r="I1806" i="13"/>
  <c r="H1806" i="13"/>
  <c r="G1806" i="13"/>
  <c r="F1806" i="13"/>
  <c r="I1805" i="13"/>
  <c r="H1805" i="13"/>
  <c r="G1805" i="13"/>
  <c r="F1805" i="13"/>
  <c r="I1804" i="13"/>
  <c r="H1804" i="13"/>
  <c r="G1804" i="13"/>
  <c r="F1804" i="13"/>
  <c r="I1803" i="13"/>
  <c r="H1803" i="13"/>
  <c r="G1803" i="13"/>
  <c r="F1803" i="13"/>
  <c r="I1802" i="13"/>
  <c r="H1802" i="13"/>
  <c r="G1802" i="13"/>
  <c r="F1802" i="13"/>
  <c r="I1801" i="13"/>
  <c r="H1801" i="13"/>
  <c r="G1801" i="13"/>
  <c r="F1801" i="13"/>
  <c r="I1800" i="13"/>
  <c r="H1800" i="13"/>
  <c r="G1800" i="13"/>
  <c r="F1800" i="13"/>
  <c r="I1799" i="13"/>
  <c r="H1799" i="13"/>
  <c r="G1799" i="13"/>
  <c r="F1799" i="13"/>
  <c r="I1798" i="13"/>
  <c r="H1798" i="13"/>
  <c r="G1798" i="13"/>
  <c r="F1798" i="13"/>
  <c r="I1797" i="13"/>
  <c r="H1797" i="13"/>
  <c r="G1797" i="13"/>
  <c r="F1797" i="13"/>
  <c r="I1796" i="13"/>
  <c r="H1796" i="13"/>
  <c r="G1796" i="13"/>
  <c r="F1796" i="13"/>
  <c r="I1795" i="13"/>
  <c r="H1795" i="13"/>
  <c r="G1795" i="13"/>
  <c r="F1795" i="13"/>
  <c r="I1794" i="13"/>
  <c r="H1794" i="13"/>
  <c r="G1794" i="13"/>
  <c r="F1794" i="13"/>
  <c r="I1793" i="13"/>
  <c r="H1793" i="13"/>
  <c r="G1793" i="13"/>
  <c r="F1793" i="13"/>
  <c r="I1792" i="13"/>
  <c r="H1792" i="13"/>
  <c r="G1792" i="13"/>
  <c r="F1792" i="13"/>
  <c r="I1791" i="13"/>
  <c r="H1791" i="13"/>
  <c r="G1791" i="13"/>
  <c r="F1791" i="13"/>
  <c r="I1790" i="13"/>
  <c r="H1790" i="13"/>
  <c r="G1790" i="13"/>
  <c r="F1790" i="13"/>
  <c r="I1789" i="13"/>
  <c r="H1789" i="13"/>
  <c r="G1789" i="13"/>
  <c r="F1789" i="13"/>
  <c r="I1788" i="13"/>
  <c r="H1788" i="13"/>
  <c r="G1788" i="13"/>
  <c r="F1788" i="13"/>
  <c r="I1787" i="13"/>
  <c r="H1787" i="13"/>
  <c r="G1787" i="13"/>
  <c r="F1787" i="13"/>
  <c r="I1786" i="13"/>
  <c r="H1786" i="13"/>
  <c r="G1786" i="13"/>
  <c r="F1786" i="13"/>
  <c r="I1785" i="13"/>
  <c r="H1785" i="13"/>
  <c r="G1785" i="13"/>
  <c r="F1785" i="13"/>
  <c r="I1784" i="13"/>
  <c r="H1784" i="13"/>
  <c r="G1784" i="13"/>
  <c r="F1784" i="13"/>
  <c r="I1783" i="13"/>
  <c r="H1783" i="13"/>
  <c r="G1783" i="13"/>
  <c r="F1783" i="13"/>
  <c r="I1782" i="13"/>
  <c r="H1782" i="13"/>
  <c r="G1782" i="13"/>
  <c r="F1782" i="13"/>
  <c r="I1781" i="13"/>
  <c r="H1781" i="13"/>
  <c r="G1781" i="13"/>
  <c r="F1781" i="13"/>
  <c r="I1780" i="13"/>
  <c r="H1780" i="13"/>
  <c r="G1780" i="13"/>
  <c r="F1780" i="13"/>
  <c r="I1779" i="13"/>
  <c r="H1779" i="13"/>
  <c r="G1779" i="13"/>
  <c r="F1779" i="13"/>
  <c r="I1778" i="13"/>
  <c r="H1778" i="13"/>
  <c r="G1778" i="13"/>
  <c r="F1778" i="13"/>
  <c r="I1777" i="13"/>
  <c r="H1777" i="13"/>
  <c r="G1777" i="13"/>
  <c r="F1777" i="13"/>
  <c r="I1776" i="13"/>
  <c r="H1776" i="13"/>
  <c r="G1776" i="13"/>
  <c r="F1776" i="13"/>
  <c r="I1775" i="13"/>
  <c r="H1775" i="13"/>
  <c r="G1775" i="13"/>
  <c r="F1775" i="13"/>
  <c r="I1774" i="13"/>
  <c r="H1774" i="13"/>
  <c r="G1774" i="13"/>
  <c r="F1774" i="13"/>
  <c r="I1773" i="13"/>
  <c r="H1773" i="13"/>
  <c r="G1773" i="13"/>
  <c r="F1773" i="13"/>
  <c r="I1772" i="13"/>
  <c r="H1772" i="13"/>
  <c r="G1772" i="13"/>
  <c r="F1772" i="13"/>
  <c r="I1771" i="13"/>
  <c r="H1771" i="13"/>
  <c r="G1771" i="13"/>
  <c r="F1771" i="13"/>
  <c r="I1770" i="13"/>
  <c r="H1770" i="13"/>
  <c r="G1770" i="13"/>
  <c r="F1770" i="13"/>
  <c r="I1769" i="13"/>
  <c r="H1769" i="13"/>
  <c r="G1769" i="13"/>
  <c r="F1769" i="13"/>
  <c r="I1768" i="13"/>
  <c r="H1768" i="13"/>
  <c r="G1768" i="13"/>
  <c r="F1768" i="13"/>
  <c r="I1767" i="13"/>
  <c r="H1767" i="13"/>
  <c r="G1767" i="13"/>
  <c r="F1767" i="13"/>
  <c r="I1766" i="13"/>
  <c r="H1766" i="13"/>
  <c r="G1766" i="13"/>
  <c r="F1766" i="13"/>
  <c r="I1765" i="13"/>
  <c r="H1765" i="13"/>
  <c r="G1765" i="13"/>
  <c r="F1765" i="13"/>
  <c r="I1764" i="13"/>
  <c r="H1764" i="13"/>
  <c r="G1764" i="13"/>
  <c r="F1764" i="13"/>
  <c r="I1763" i="13"/>
  <c r="H1763" i="13"/>
  <c r="G1763" i="13"/>
  <c r="F1763" i="13"/>
  <c r="I1762" i="13"/>
  <c r="H1762" i="13"/>
  <c r="G1762" i="13"/>
  <c r="F1762" i="13"/>
  <c r="I1761" i="13"/>
  <c r="H1761" i="13"/>
  <c r="G1761" i="13"/>
  <c r="F1761" i="13"/>
  <c r="I1760" i="13"/>
  <c r="H1760" i="13"/>
  <c r="G1760" i="13"/>
  <c r="F1760" i="13"/>
  <c r="I1759" i="13"/>
  <c r="H1759" i="13"/>
  <c r="G1759" i="13"/>
  <c r="F1759" i="13"/>
  <c r="I1758" i="13"/>
  <c r="H1758" i="13"/>
  <c r="G1758" i="13"/>
  <c r="F1758" i="13"/>
  <c r="I1757" i="13"/>
  <c r="H1757" i="13"/>
  <c r="G1757" i="13"/>
  <c r="F1757" i="13"/>
  <c r="I1756" i="13"/>
  <c r="H1756" i="13"/>
  <c r="G1756" i="13"/>
  <c r="F1756" i="13"/>
  <c r="I1755" i="13"/>
  <c r="H1755" i="13"/>
  <c r="G1755" i="13"/>
  <c r="F1755" i="13"/>
  <c r="I1754" i="13"/>
  <c r="H1754" i="13"/>
  <c r="G1754" i="13"/>
  <c r="F1754" i="13"/>
  <c r="I1753" i="13"/>
  <c r="H1753" i="13"/>
  <c r="G1753" i="13"/>
  <c r="F1753" i="13"/>
  <c r="I1752" i="13"/>
  <c r="H1752" i="13"/>
  <c r="G1752" i="13"/>
  <c r="F1752" i="13"/>
  <c r="I1751" i="13"/>
  <c r="H1751" i="13"/>
  <c r="G1751" i="13"/>
  <c r="F1751" i="13"/>
  <c r="I1750" i="13"/>
  <c r="H1750" i="13"/>
  <c r="G1750" i="13"/>
  <c r="F1750" i="13"/>
  <c r="I1749" i="13"/>
  <c r="H1749" i="13"/>
  <c r="G1749" i="13"/>
  <c r="F1749" i="13"/>
  <c r="I1748" i="13"/>
  <c r="H1748" i="13"/>
  <c r="G1748" i="13"/>
  <c r="F1748" i="13"/>
  <c r="I1747" i="13"/>
  <c r="H1747" i="13"/>
  <c r="G1747" i="13"/>
  <c r="F1747" i="13"/>
  <c r="I1746" i="13"/>
  <c r="H1746" i="13"/>
  <c r="G1746" i="13"/>
  <c r="F1746" i="13"/>
  <c r="I1745" i="13"/>
  <c r="H1745" i="13"/>
  <c r="G1745" i="13"/>
  <c r="F1745" i="13"/>
  <c r="I1744" i="13"/>
  <c r="H1744" i="13"/>
  <c r="G1744" i="13"/>
  <c r="F1744" i="13"/>
  <c r="I1743" i="13"/>
  <c r="H1743" i="13"/>
  <c r="G1743" i="13"/>
  <c r="F1743" i="13"/>
  <c r="I1742" i="13"/>
  <c r="H1742" i="13"/>
  <c r="G1742" i="13"/>
  <c r="F1742" i="13"/>
  <c r="I1741" i="13"/>
  <c r="H1741" i="13"/>
  <c r="G1741" i="13"/>
  <c r="F1741" i="13"/>
  <c r="I1740" i="13"/>
  <c r="H1740" i="13"/>
  <c r="G1740" i="13"/>
  <c r="F1740" i="13"/>
  <c r="I1739" i="13"/>
  <c r="H1739" i="13"/>
  <c r="G1739" i="13"/>
  <c r="F1739" i="13"/>
  <c r="I1738" i="13"/>
  <c r="H1738" i="13"/>
  <c r="G1738" i="13"/>
  <c r="F1738" i="13"/>
  <c r="I1737" i="13"/>
  <c r="H1737" i="13"/>
  <c r="G1737" i="13"/>
  <c r="F1737" i="13"/>
  <c r="I1736" i="13"/>
  <c r="H1736" i="13"/>
  <c r="G1736" i="13"/>
  <c r="F1736" i="13"/>
  <c r="I1735" i="13"/>
  <c r="H1735" i="13"/>
  <c r="G1735" i="13"/>
  <c r="F1735" i="13"/>
  <c r="I1734" i="13"/>
  <c r="H1734" i="13"/>
  <c r="G1734" i="13"/>
  <c r="F1734" i="13"/>
  <c r="I1733" i="13"/>
  <c r="H1733" i="13"/>
  <c r="G1733" i="13"/>
  <c r="F1733" i="13"/>
  <c r="I1732" i="13"/>
  <c r="H1732" i="13"/>
  <c r="G1732" i="13"/>
  <c r="F1732" i="13"/>
  <c r="I1731" i="13"/>
  <c r="H1731" i="13"/>
  <c r="G1731" i="13"/>
  <c r="F1731" i="13"/>
  <c r="I1730" i="13"/>
  <c r="H1730" i="13"/>
  <c r="G1730" i="13"/>
  <c r="F1730" i="13"/>
  <c r="I1729" i="13"/>
  <c r="H1729" i="13"/>
  <c r="G1729" i="13"/>
  <c r="F1729" i="13"/>
  <c r="I1728" i="13"/>
  <c r="H1728" i="13"/>
  <c r="G1728" i="13"/>
  <c r="F1728" i="13"/>
  <c r="I1727" i="13"/>
  <c r="H1727" i="13"/>
  <c r="G1727" i="13"/>
  <c r="F1727" i="13"/>
  <c r="I1726" i="13"/>
  <c r="H1726" i="13"/>
  <c r="G1726" i="13"/>
  <c r="F1726" i="13"/>
  <c r="I1725" i="13"/>
  <c r="H1725" i="13"/>
  <c r="G1725" i="13"/>
  <c r="F1725" i="13"/>
  <c r="I1724" i="13"/>
  <c r="H1724" i="13"/>
  <c r="G1724" i="13"/>
  <c r="F1724" i="13"/>
  <c r="I1723" i="13"/>
  <c r="H1723" i="13"/>
  <c r="G1723" i="13"/>
  <c r="F1723" i="13"/>
  <c r="I1722" i="13"/>
  <c r="H1722" i="13"/>
  <c r="G1722" i="13"/>
  <c r="F1722" i="13"/>
  <c r="I1721" i="13"/>
  <c r="H1721" i="13"/>
  <c r="G1721" i="13"/>
  <c r="F1721" i="13"/>
  <c r="I1720" i="13"/>
  <c r="H1720" i="13"/>
  <c r="G1720" i="13"/>
  <c r="F1720" i="13"/>
  <c r="I1719" i="13"/>
  <c r="H1719" i="13"/>
  <c r="G1719" i="13"/>
  <c r="F1719" i="13"/>
  <c r="I1718" i="13"/>
  <c r="H1718" i="13"/>
  <c r="G1718" i="13"/>
  <c r="F1718" i="13"/>
  <c r="I1717" i="13"/>
  <c r="H1717" i="13"/>
  <c r="G1717" i="13"/>
  <c r="F1717" i="13"/>
  <c r="I1716" i="13"/>
  <c r="H1716" i="13"/>
  <c r="G1716" i="13"/>
  <c r="F1716" i="13"/>
  <c r="I1715" i="13"/>
  <c r="H1715" i="13"/>
  <c r="G1715" i="13"/>
  <c r="F1715" i="13"/>
  <c r="I1714" i="13"/>
  <c r="H1714" i="13"/>
  <c r="G1714" i="13"/>
  <c r="F1714" i="13"/>
  <c r="I1713" i="13"/>
  <c r="H1713" i="13"/>
  <c r="G1713" i="13"/>
  <c r="F1713" i="13"/>
  <c r="I1712" i="13"/>
  <c r="H1712" i="13"/>
  <c r="G1712" i="13"/>
  <c r="F1712" i="13"/>
  <c r="I1711" i="13"/>
  <c r="H1711" i="13"/>
  <c r="G1711" i="13"/>
  <c r="F1711" i="13"/>
  <c r="I1710" i="13"/>
  <c r="H1710" i="13"/>
  <c r="G1710" i="13"/>
  <c r="F1710" i="13"/>
  <c r="I1709" i="13"/>
  <c r="H1709" i="13"/>
  <c r="G1709" i="13"/>
  <c r="F1709" i="13"/>
  <c r="I1708" i="13"/>
  <c r="H1708" i="13"/>
  <c r="G1708" i="13"/>
  <c r="F1708" i="13"/>
  <c r="I1707" i="13"/>
  <c r="H1707" i="13"/>
  <c r="G1707" i="13"/>
  <c r="F1707" i="13"/>
  <c r="I1706" i="13"/>
  <c r="H1706" i="13"/>
  <c r="G1706" i="13"/>
  <c r="F1706" i="13"/>
  <c r="I1705" i="13"/>
  <c r="H1705" i="13"/>
  <c r="G1705" i="13"/>
  <c r="F1705" i="13"/>
  <c r="I1704" i="13"/>
  <c r="H1704" i="13"/>
  <c r="G1704" i="13"/>
  <c r="F1704" i="13"/>
  <c r="I1703" i="13"/>
  <c r="H1703" i="13"/>
  <c r="G1703" i="13"/>
  <c r="F1703" i="13"/>
  <c r="I1702" i="13"/>
  <c r="H1702" i="13"/>
  <c r="G1702" i="13"/>
  <c r="F1702" i="13"/>
  <c r="I1701" i="13"/>
  <c r="H1701" i="13"/>
  <c r="G1701" i="13"/>
  <c r="F1701" i="13"/>
  <c r="I1700" i="13"/>
  <c r="H1700" i="13"/>
  <c r="G1700" i="13"/>
  <c r="F1700" i="13"/>
  <c r="I1699" i="13"/>
  <c r="H1699" i="13"/>
  <c r="G1699" i="13"/>
  <c r="F1699" i="13"/>
  <c r="I1698" i="13"/>
  <c r="H1698" i="13"/>
  <c r="G1698" i="13"/>
  <c r="F1698" i="13"/>
  <c r="I1697" i="13"/>
  <c r="H1697" i="13"/>
  <c r="G1697" i="13"/>
  <c r="F1697" i="13"/>
  <c r="I1696" i="13"/>
  <c r="H1696" i="13"/>
  <c r="G1696" i="13"/>
  <c r="F1696" i="13"/>
  <c r="I1695" i="13"/>
  <c r="H1695" i="13"/>
  <c r="G1695" i="13"/>
  <c r="F1695" i="13"/>
  <c r="I1694" i="13"/>
  <c r="H1694" i="13"/>
  <c r="G1694" i="13"/>
  <c r="F1694" i="13"/>
  <c r="I1693" i="13"/>
  <c r="H1693" i="13"/>
  <c r="G1693" i="13"/>
  <c r="F1693" i="13"/>
  <c r="I1692" i="13"/>
  <c r="H1692" i="13"/>
  <c r="G1692" i="13"/>
  <c r="F1692" i="13"/>
  <c r="I1691" i="13"/>
  <c r="H1691" i="13"/>
  <c r="G1691" i="13"/>
  <c r="F1691" i="13"/>
  <c r="I1690" i="13"/>
  <c r="H1690" i="13"/>
  <c r="G1690" i="13"/>
  <c r="F1690" i="13"/>
  <c r="I1689" i="13"/>
  <c r="H1689" i="13"/>
  <c r="G1689" i="13"/>
  <c r="F1689" i="13"/>
  <c r="I1688" i="13"/>
  <c r="H1688" i="13"/>
  <c r="G1688" i="13"/>
  <c r="F1688" i="13"/>
  <c r="I1687" i="13"/>
  <c r="H1687" i="13"/>
  <c r="G1687" i="13"/>
  <c r="F1687" i="13"/>
  <c r="I1686" i="13"/>
  <c r="H1686" i="13"/>
  <c r="G1686" i="13"/>
  <c r="F1686" i="13"/>
  <c r="I1685" i="13"/>
  <c r="H1685" i="13"/>
  <c r="G1685" i="13"/>
  <c r="F1685" i="13"/>
  <c r="I1684" i="13"/>
  <c r="H1684" i="13"/>
  <c r="G1684" i="13"/>
  <c r="F1684" i="13"/>
  <c r="I1683" i="13"/>
  <c r="H1683" i="13"/>
  <c r="G1683" i="13"/>
  <c r="F1683" i="13"/>
  <c r="I1682" i="13"/>
  <c r="H1682" i="13"/>
  <c r="G1682" i="13"/>
  <c r="F1682" i="13"/>
  <c r="I1681" i="13"/>
  <c r="H1681" i="13"/>
  <c r="G1681" i="13"/>
  <c r="F1681" i="13"/>
  <c r="I1680" i="13"/>
  <c r="H1680" i="13"/>
  <c r="G1680" i="13"/>
  <c r="F1680" i="13"/>
  <c r="I1679" i="13"/>
  <c r="H1679" i="13"/>
  <c r="G1679" i="13"/>
  <c r="F1679" i="13"/>
  <c r="I1678" i="13"/>
  <c r="H1678" i="13"/>
  <c r="G1678" i="13"/>
  <c r="F1678" i="13"/>
  <c r="I1677" i="13"/>
  <c r="H1677" i="13"/>
  <c r="G1677" i="13"/>
  <c r="F1677" i="13"/>
  <c r="I1676" i="13"/>
  <c r="H1676" i="13"/>
  <c r="G1676" i="13"/>
  <c r="F1676" i="13"/>
  <c r="I1675" i="13"/>
  <c r="H1675" i="13"/>
  <c r="G1675" i="13"/>
  <c r="F1675" i="13"/>
  <c r="I1674" i="13"/>
  <c r="H1674" i="13"/>
  <c r="G1674" i="13"/>
  <c r="F1674" i="13"/>
  <c r="I1673" i="13"/>
  <c r="H1673" i="13"/>
  <c r="G1673" i="13"/>
  <c r="F1673" i="13"/>
  <c r="I1672" i="13"/>
  <c r="H1672" i="13"/>
  <c r="G1672" i="13"/>
  <c r="F1672" i="13"/>
  <c r="I1671" i="13"/>
  <c r="H1671" i="13"/>
  <c r="G1671" i="13"/>
  <c r="F1671" i="13"/>
  <c r="I1670" i="13"/>
  <c r="H1670" i="13"/>
  <c r="G1670" i="13"/>
  <c r="F1670" i="13"/>
  <c r="I1669" i="13"/>
  <c r="H1669" i="13"/>
  <c r="G1669" i="13"/>
  <c r="F1669" i="13"/>
  <c r="I1668" i="13"/>
  <c r="H1668" i="13"/>
  <c r="G1668" i="13"/>
  <c r="F1668" i="13"/>
  <c r="I1667" i="13"/>
  <c r="H1667" i="13"/>
  <c r="G1667" i="13"/>
  <c r="F1667" i="13"/>
  <c r="I1666" i="13"/>
  <c r="H1666" i="13"/>
  <c r="G1666" i="13"/>
  <c r="F1666" i="13"/>
  <c r="I1665" i="13"/>
  <c r="H1665" i="13"/>
  <c r="G1665" i="13"/>
  <c r="F1665" i="13"/>
  <c r="I1664" i="13"/>
  <c r="H1664" i="13"/>
  <c r="G1664" i="13"/>
  <c r="F1664" i="13"/>
  <c r="I1663" i="13"/>
  <c r="H1663" i="13"/>
  <c r="G1663" i="13"/>
  <c r="F1663" i="13"/>
  <c r="I1662" i="13"/>
  <c r="H1662" i="13"/>
  <c r="G1662" i="13"/>
  <c r="F1662" i="13"/>
  <c r="I1661" i="13"/>
  <c r="H1661" i="13"/>
  <c r="G1661" i="13"/>
  <c r="F1661" i="13"/>
  <c r="I1660" i="13"/>
  <c r="H1660" i="13"/>
  <c r="G1660" i="13"/>
  <c r="F1660" i="13"/>
  <c r="I1659" i="13"/>
  <c r="H1659" i="13"/>
  <c r="G1659" i="13"/>
  <c r="F1659" i="13"/>
  <c r="I1658" i="13"/>
  <c r="H1658" i="13"/>
  <c r="G1658" i="13"/>
  <c r="F1658" i="13"/>
  <c r="I1657" i="13"/>
  <c r="H1657" i="13"/>
  <c r="G1657" i="13"/>
  <c r="F1657" i="13"/>
  <c r="I1656" i="13"/>
  <c r="H1656" i="13"/>
  <c r="G1656" i="13"/>
  <c r="F1656" i="13"/>
  <c r="I1655" i="13"/>
  <c r="H1655" i="13"/>
  <c r="G1655" i="13"/>
  <c r="F1655" i="13"/>
  <c r="I1654" i="13"/>
  <c r="H1654" i="13"/>
  <c r="G1654" i="13"/>
  <c r="F1654" i="13"/>
  <c r="I1653" i="13"/>
  <c r="H1653" i="13"/>
  <c r="G1653" i="13"/>
  <c r="F1653" i="13"/>
  <c r="I1652" i="13"/>
  <c r="H1652" i="13"/>
  <c r="G1652" i="13"/>
  <c r="F1652" i="13"/>
  <c r="I1651" i="13"/>
  <c r="H1651" i="13"/>
  <c r="G1651" i="13"/>
  <c r="F1651" i="13"/>
  <c r="I1650" i="13"/>
  <c r="H1650" i="13"/>
  <c r="G1650" i="13"/>
  <c r="F1650" i="13"/>
  <c r="I1649" i="13"/>
  <c r="H1649" i="13"/>
  <c r="G1649" i="13"/>
  <c r="F1649" i="13"/>
  <c r="I1648" i="13"/>
  <c r="H1648" i="13"/>
  <c r="G1648" i="13"/>
  <c r="F1648" i="13"/>
  <c r="I1647" i="13"/>
  <c r="H1647" i="13"/>
  <c r="G1647" i="13"/>
  <c r="F1647" i="13"/>
  <c r="I1646" i="13"/>
  <c r="H1646" i="13"/>
  <c r="G1646" i="13"/>
  <c r="F1646" i="13"/>
  <c r="I1645" i="13"/>
  <c r="H1645" i="13"/>
  <c r="G1645" i="13"/>
  <c r="F1645" i="13"/>
  <c r="I1644" i="13"/>
  <c r="H1644" i="13"/>
  <c r="G1644" i="13"/>
  <c r="F1644" i="13"/>
  <c r="I1643" i="13"/>
  <c r="H1643" i="13"/>
  <c r="G1643" i="13"/>
  <c r="F1643" i="13"/>
  <c r="I1642" i="13"/>
  <c r="H1642" i="13"/>
  <c r="G1642" i="13"/>
  <c r="F1642" i="13"/>
  <c r="I1641" i="13"/>
  <c r="H1641" i="13"/>
  <c r="G1641" i="13"/>
  <c r="F1641" i="13"/>
  <c r="I1640" i="13"/>
  <c r="H1640" i="13"/>
  <c r="G1640" i="13"/>
  <c r="F1640" i="13"/>
  <c r="I1639" i="13"/>
  <c r="H1639" i="13"/>
  <c r="G1639" i="13"/>
  <c r="F1639" i="13"/>
  <c r="I1638" i="13"/>
  <c r="H1638" i="13"/>
  <c r="G1638" i="13"/>
  <c r="F1638" i="13"/>
  <c r="I1637" i="13"/>
  <c r="H1637" i="13"/>
  <c r="G1637" i="13"/>
  <c r="F1637" i="13"/>
  <c r="I1636" i="13"/>
  <c r="H1636" i="13"/>
  <c r="G1636" i="13"/>
  <c r="F1636" i="13"/>
  <c r="I1635" i="13"/>
  <c r="H1635" i="13"/>
  <c r="G1635" i="13"/>
  <c r="F1635" i="13"/>
  <c r="I1634" i="13"/>
  <c r="H1634" i="13"/>
  <c r="G1634" i="13"/>
  <c r="F1634" i="13"/>
  <c r="I1633" i="13"/>
  <c r="H1633" i="13"/>
  <c r="G1633" i="13"/>
  <c r="F1633" i="13"/>
  <c r="I1632" i="13"/>
  <c r="H1632" i="13"/>
  <c r="G1632" i="13"/>
  <c r="F1632" i="13"/>
  <c r="I1631" i="13"/>
  <c r="H1631" i="13"/>
  <c r="G1631" i="13"/>
  <c r="F1631" i="13"/>
  <c r="I1630" i="13"/>
  <c r="H1630" i="13"/>
  <c r="G1630" i="13"/>
  <c r="F1630" i="13"/>
  <c r="I1629" i="13"/>
  <c r="H1629" i="13"/>
  <c r="G1629" i="13"/>
  <c r="F1629" i="13"/>
  <c r="I1628" i="13"/>
  <c r="H1628" i="13"/>
  <c r="G1628" i="13"/>
  <c r="F1628" i="13"/>
  <c r="I1627" i="13"/>
  <c r="H1627" i="13"/>
  <c r="G1627" i="13"/>
  <c r="F1627" i="13"/>
  <c r="I1626" i="13"/>
  <c r="H1626" i="13"/>
  <c r="G1626" i="13"/>
  <c r="F1626" i="13"/>
  <c r="I1625" i="13"/>
  <c r="H1625" i="13"/>
  <c r="G1625" i="13"/>
  <c r="F1625" i="13"/>
  <c r="I1624" i="13"/>
  <c r="H1624" i="13"/>
  <c r="G1624" i="13"/>
  <c r="F1624" i="13"/>
  <c r="I1623" i="13"/>
  <c r="H1623" i="13"/>
  <c r="G1623" i="13"/>
  <c r="F1623" i="13"/>
  <c r="I1622" i="13"/>
  <c r="H1622" i="13"/>
  <c r="G1622" i="13"/>
  <c r="F1622" i="13"/>
  <c r="I1621" i="13"/>
  <c r="H1621" i="13"/>
  <c r="G1621" i="13"/>
  <c r="F1621" i="13"/>
  <c r="I1620" i="13"/>
  <c r="H1620" i="13"/>
  <c r="G1620" i="13"/>
  <c r="F1620" i="13"/>
  <c r="I1619" i="13"/>
  <c r="H1619" i="13"/>
  <c r="G1619" i="13"/>
  <c r="F1619" i="13"/>
  <c r="I1618" i="13"/>
  <c r="H1618" i="13"/>
  <c r="G1618" i="13"/>
  <c r="F1618" i="13"/>
  <c r="I1617" i="13"/>
  <c r="H1617" i="13"/>
  <c r="G1617" i="13"/>
  <c r="F1617" i="13"/>
  <c r="I1616" i="13"/>
  <c r="H1616" i="13"/>
  <c r="G1616" i="13"/>
  <c r="F1616" i="13"/>
  <c r="I1615" i="13"/>
  <c r="H1615" i="13"/>
  <c r="G1615" i="13"/>
  <c r="F1615" i="13"/>
  <c r="I1614" i="13"/>
  <c r="H1614" i="13"/>
  <c r="G1614" i="13"/>
  <c r="F1614" i="13"/>
  <c r="I1613" i="13"/>
  <c r="H1613" i="13"/>
  <c r="G1613" i="13"/>
  <c r="F1613" i="13"/>
  <c r="I1612" i="13"/>
  <c r="H1612" i="13"/>
  <c r="G1612" i="13"/>
  <c r="F1612" i="13"/>
  <c r="I1611" i="13"/>
  <c r="H1611" i="13"/>
  <c r="G1611" i="13"/>
  <c r="F1611" i="13"/>
  <c r="I1610" i="13"/>
  <c r="H1610" i="13"/>
  <c r="G1610" i="13"/>
  <c r="F1610" i="13"/>
  <c r="I1609" i="13"/>
  <c r="H1609" i="13"/>
  <c r="G1609" i="13"/>
  <c r="F1609" i="13"/>
  <c r="I1608" i="13"/>
  <c r="H1608" i="13"/>
  <c r="G1608" i="13"/>
  <c r="F1608" i="13"/>
  <c r="I1607" i="13"/>
  <c r="H1607" i="13"/>
  <c r="G1607" i="13"/>
  <c r="F1607" i="13"/>
  <c r="I1606" i="13"/>
  <c r="H1606" i="13"/>
  <c r="G1606" i="13"/>
  <c r="F1606" i="13"/>
  <c r="I1605" i="13"/>
  <c r="H1605" i="13"/>
  <c r="G1605" i="13"/>
  <c r="F1605" i="13"/>
  <c r="I1604" i="13"/>
  <c r="H1604" i="13"/>
  <c r="G1604" i="13"/>
  <c r="F1604" i="13"/>
  <c r="I1603" i="13"/>
  <c r="H1603" i="13"/>
  <c r="G1603" i="13"/>
  <c r="F1603" i="13"/>
  <c r="I1602" i="13"/>
  <c r="H1602" i="13"/>
  <c r="G1602" i="13"/>
  <c r="F1602" i="13"/>
  <c r="I1601" i="13"/>
  <c r="H1601" i="13"/>
  <c r="G1601" i="13"/>
  <c r="F1601" i="13"/>
  <c r="I1600" i="13"/>
  <c r="H1600" i="13"/>
  <c r="G1600" i="13"/>
  <c r="F1600" i="13"/>
  <c r="I1599" i="13"/>
  <c r="H1599" i="13"/>
  <c r="G1599" i="13"/>
  <c r="F1599" i="13"/>
  <c r="I1598" i="13"/>
  <c r="H1598" i="13"/>
  <c r="G1598" i="13"/>
  <c r="F1598" i="13"/>
  <c r="I1597" i="13"/>
  <c r="H1597" i="13"/>
  <c r="G1597" i="13"/>
  <c r="F1597" i="13"/>
  <c r="I1596" i="13"/>
  <c r="H1596" i="13"/>
  <c r="G1596" i="13"/>
  <c r="F1596" i="13"/>
  <c r="I1595" i="13"/>
  <c r="H1595" i="13"/>
  <c r="G1595" i="13"/>
  <c r="F1595" i="13"/>
  <c r="I1594" i="13"/>
  <c r="H1594" i="13"/>
  <c r="G1594" i="13"/>
  <c r="F1594" i="13"/>
  <c r="I1593" i="13"/>
  <c r="H1593" i="13"/>
  <c r="G1593" i="13"/>
  <c r="F1593" i="13"/>
  <c r="I1592" i="13"/>
  <c r="H1592" i="13"/>
  <c r="G1592" i="13"/>
  <c r="F1592" i="13"/>
  <c r="I1591" i="13"/>
  <c r="H1591" i="13"/>
  <c r="G1591" i="13"/>
  <c r="F1591" i="13"/>
  <c r="I1590" i="13"/>
  <c r="H1590" i="13"/>
  <c r="G1590" i="13"/>
  <c r="F1590" i="13"/>
  <c r="I1589" i="13"/>
  <c r="H1589" i="13"/>
  <c r="G1589" i="13"/>
  <c r="F1589" i="13"/>
  <c r="I1588" i="13"/>
  <c r="H1588" i="13"/>
  <c r="G1588" i="13"/>
  <c r="F1588" i="13"/>
  <c r="I1587" i="13"/>
  <c r="H1587" i="13"/>
  <c r="G1587" i="13"/>
  <c r="F1587" i="13"/>
  <c r="I1586" i="13"/>
  <c r="H1586" i="13"/>
  <c r="G1586" i="13"/>
  <c r="F1586" i="13"/>
  <c r="I1585" i="13"/>
  <c r="H1585" i="13"/>
  <c r="G1585" i="13"/>
  <c r="F1585" i="13"/>
  <c r="I1584" i="13"/>
  <c r="H1584" i="13"/>
  <c r="G1584" i="13"/>
  <c r="F1584" i="13"/>
  <c r="I1583" i="13"/>
  <c r="H1583" i="13"/>
  <c r="G1583" i="13"/>
  <c r="F1583" i="13"/>
  <c r="I1582" i="13"/>
  <c r="H1582" i="13"/>
  <c r="G1582" i="13"/>
  <c r="F1582" i="13"/>
  <c r="I1581" i="13"/>
  <c r="H1581" i="13"/>
  <c r="G1581" i="13"/>
  <c r="F1581" i="13"/>
  <c r="I1580" i="13"/>
  <c r="H1580" i="13"/>
  <c r="G1580" i="13"/>
  <c r="F1580" i="13"/>
  <c r="I1579" i="13"/>
  <c r="H1579" i="13"/>
  <c r="G1579" i="13"/>
  <c r="F1579" i="13"/>
  <c r="I1578" i="13"/>
  <c r="H1578" i="13"/>
  <c r="G1578" i="13"/>
  <c r="F1578" i="13"/>
  <c r="I1577" i="13"/>
  <c r="H1577" i="13"/>
  <c r="G1577" i="13"/>
  <c r="F1577" i="13"/>
  <c r="I1576" i="13"/>
  <c r="H1576" i="13"/>
  <c r="G1576" i="13"/>
  <c r="F1576" i="13"/>
  <c r="I1575" i="13"/>
  <c r="H1575" i="13"/>
  <c r="G1575" i="13"/>
  <c r="F1575" i="13"/>
  <c r="I1574" i="13"/>
  <c r="H1574" i="13"/>
  <c r="G1574" i="13"/>
  <c r="F1574" i="13"/>
  <c r="I1573" i="13"/>
  <c r="H1573" i="13"/>
  <c r="G1573" i="13"/>
  <c r="F1573" i="13"/>
  <c r="I1572" i="13"/>
  <c r="H1572" i="13"/>
  <c r="G1572" i="13"/>
  <c r="F1572" i="13"/>
  <c r="I1571" i="13"/>
  <c r="H1571" i="13"/>
  <c r="G1571" i="13"/>
  <c r="F1571" i="13"/>
  <c r="I1570" i="13"/>
  <c r="H1570" i="13"/>
  <c r="G1570" i="13"/>
  <c r="F1570" i="13"/>
  <c r="I1569" i="13"/>
  <c r="H1569" i="13"/>
  <c r="G1569" i="13"/>
  <c r="F1569" i="13"/>
  <c r="I1568" i="13"/>
  <c r="H1568" i="13"/>
  <c r="G1568" i="13"/>
  <c r="F1568" i="13"/>
  <c r="I1567" i="13"/>
  <c r="H1567" i="13"/>
  <c r="G1567" i="13"/>
  <c r="F1567" i="13"/>
  <c r="I1566" i="13"/>
  <c r="H1566" i="13"/>
  <c r="G1566" i="13"/>
  <c r="F1566" i="13"/>
  <c r="I1565" i="13"/>
  <c r="H1565" i="13"/>
  <c r="G1565" i="13"/>
  <c r="F1565" i="13"/>
  <c r="I1564" i="13"/>
  <c r="H1564" i="13"/>
  <c r="G1564" i="13"/>
  <c r="F1564" i="13"/>
  <c r="I1563" i="13"/>
  <c r="H1563" i="13"/>
  <c r="G1563" i="13"/>
  <c r="F1563" i="13"/>
  <c r="I1562" i="13"/>
  <c r="H1562" i="13"/>
  <c r="G1562" i="13"/>
  <c r="F1562" i="13"/>
  <c r="I1561" i="13"/>
  <c r="H1561" i="13"/>
  <c r="G1561" i="13"/>
  <c r="F1561" i="13"/>
  <c r="I1560" i="13"/>
  <c r="H1560" i="13"/>
  <c r="G1560" i="13"/>
  <c r="F1560" i="13"/>
  <c r="I1559" i="13"/>
  <c r="H1559" i="13"/>
  <c r="G1559" i="13"/>
  <c r="F1559" i="13"/>
  <c r="I1558" i="13"/>
  <c r="H1558" i="13"/>
  <c r="G1558" i="13"/>
  <c r="F1558" i="13"/>
  <c r="I1557" i="13"/>
  <c r="H1557" i="13"/>
  <c r="G1557" i="13"/>
  <c r="F1557" i="13"/>
  <c r="I1556" i="13"/>
  <c r="H1556" i="13"/>
  <c r="G1556" i="13"/>
  <c r="F1556" i="13"/>
  <c r="I1555" i="13"/>
  <c r="H1555" i="13"/>
  <c r="G1555" i="13"/>
  <c r="F1555" i="13"/>
  <c r="I1554" i="13"/>
  <c r="H1554" i="13"/>
  <c r="G1554" i="13"/>
  <c r="F1554" i="13"/>
  <c r="I1553" i="13"/>
  <c r="H1553" i="13"/>
  <c r="G1553" i="13"/>
  <c r="F1553" i="13"/>
  <c r="I1552" i="13"/>
  <c r="H1552" i="13"/>
  <c r="G1552" i="13"/>
  <c r="F1552" i="13"/>
  <c r="I1551" i="13"/>
  <c r="H1551" i="13"/>
  <c r="G1551" i="13"/>
  <c r="F1551" i="13"/>
  <c r="I1550" i="13"/>
  <c r="H1550" i="13"/>
  <c r="G1550" i="13"/>
  <c r="F1550" i="13"/>
  <c r="I1549" i="13"/>
  <c r="H1549" i="13"/>
  <c r="G1549" i="13"/>
  <c r="F1549" i="13"/>
  <c r="I1548" i="13"/>
  <c r="H1548" i="13"/>
  <c r="G1548" i="13"/>
  <c r="F1548" i="13"/>
  <c r="I1547" i="13"/>
  <c r="H1547" i="13"/>
  <c r="G1547" i="13"/>
  <c r="F1547" i="13"/>
  <c r="I1546" i="13"/>
  <c r="H1546" i="13"/>
  <c r="G1546" i="13"/>
  <c r="F1546" i="13"/>
  <c r="I1545" i="13"/>
  <c r="H1545" i="13"/>
  <c r="G1545" i="13"/>
  <c r="F1545" i="13"/>
  <c r="I1544" i="13"/>
  <c r="H1544" i="13"/>
  <c r="G1544" i="13"/>
  <c r="F1544" i="13"/>
  <c r="I1543" i="13"/>
  <c r="H1543" i="13"/>
  <c r="G1543" i="13"/>
  <c r="F1543" i="13"/>
  <c r="I1542" i="13"/>
  <c r="H1542" i="13"/>
  <c r="G1542" i="13"/>
  <c r="F1542" i="13"/>
  <c r="I1541" i="13"/>
  <c r="H1541" i="13"/>
  <c r="G1541" i="13"/>
  <c r="F1541" i="13"/>
  <c r="I1540" i="13"/>
  <c r="H1540" i="13"/>
  <c r="G1540" i="13"/>
  <c r="F1540" i="13"/>
  <c r="I1539" i="13"/>
  <c r="H1539" i="13"/>
  <c r="G1539" i="13"/>
  <c r="F1539" i="13"/>
  <c r="I1538" i="13"/>
  <c r="H1538" i="13"/>
  <c r="G1538" i="13"/>
  <c r="F1538" i="13"/>
  <c r="I1537" i="13"/>
  <c r="H1537" i="13"/>
  <c r="G1537" i="13"/>
  <c r="F1537" i="13"/>
  <c r="I1536" i="13"/>
  <c r="H1536" i="13"/>
  <c r="G1536" i="13"/>
  <c r="F1536" i="13"/>
  <c r="I1535" i="13"/>
  <c r="H1535" i="13"/>
  <c r="G1535" i="13"/>
  <c r="F1535" i="13"/>
  <c r="I1534" i="13"/>
  <c r="H1534" i="13"/>
  <c r="G1534" i="13"/>
  <c r="F1534" i="13"/>
  <c r="I1533" i="13"/>
  <c r="H1533" i="13"/>
  <c r="G1533" i="13"/>
  <c r="F1533" i="13"/>
  <c r="I1532" i="13"/>
  <c r="H1532" i="13"/>
  <c r="G1532" i="13"/>
  <c r="F1532" i="13"/>
  <c r="I1531" i="13"/>
  <c r="H1531" i="13"/>
  <c r="G1531" i="13"/>
  <c r="F1531" i="13"/>
  <c r="I1530" i="13"/>
  <c r="H1530" i="13"/>
  <c r="G1530" i="13"/>
  <c r="F1530" i="13"/>
  <c r="I1529" i="13"/>
  <c r="H1529" i="13"/>
  <c r="G1529" i="13"/>
  <c r="F1529" i="13"/>
  <c r="I1528" i="13"/>
  <c r="H1528" i="13"/>
  <c r="G1528" i="13"/>
  <c r="F1528" i="13"/>
  <c r="I1527" i="13"/>
  <c r="H1527" i="13"/>
  <c r="G1527" i="13"/>
  <c r="F1527" i="13"/>
  <c r="I1526" i="13"/>
  <c r="H1526" i="13"/>
  <c r="G1526" i="13"/>
  <c r="F1526" i="13"/>
  <c r="I1525" i="13"/>
  <c r="H1525" i="13"/>
  <c r="G1525" i="13"/>
  <c r="F1525" i="13"/>
  <c r="I1524" i="13"/>
  <c r="H1524" i="13"/>
  <c r="G1524" i="13"/>
  <c r="F1524" i="13"/>
  <c r="I1523" i="13"/>
  <c r="H1523" i="13"/>
  <c r="G1523" i="13"/>
  <c r="F1523" i="13"/>
  <c r="I1522" i="13"/>
  <c r="H1522" i="13"/>
  <c r="G1522" i="13"/>
  <c r="F1522" i="13"/>
  <c r="I1521" i="13"/>
  <c r="H1521" i="13"/>
  <c r="G1521" i="13"/>
  <c r="F1521" i="13"/>
  <c r="I1520" i="13"/>
  <c r="H1520" i="13"/>
  <c r="G1520" i="13"/>
  <c r="F1520" i="13"/>
  <c r="I1519" i="13"/>
  <c r="H1519" i="13"/>
  <c r="G1519" i="13"/>
  <c r="F1519" i="13"/>
  <c r="I1518" i="13"/>
  <c r="H1518" i="13"/>
  <c r="G1518" i="13"/>
  <c r="F1518" i="13"/>
  <c r="I1517" i="13"/>
  <c r="H1517" i="13"/>
  <c r="G1517" i="13"/>
  <c r="F1517" i="13"/>
  <c r="I1516" i="13"/>
  <c r="H1516" i="13"/>
  <c r="G1516" i="13"/>
  <c r="F1516" i="13"/>
  <c r="I1515" i="13"/>
  <c r="H1515" i="13"/>
  <c r="G1515" i="13"/>
  <c r="F1515" i="13"/>
  <c r="I1514" i="13"/>
  <c r="H1514" i="13"/>
  <c r="G1514" i="13"/>
  <c r="F1514" i="13"/>
  <c r="I1513" i="13"/>
  <c r="H1513" i="13"/>
  <c r="G1513" i="13"/>
  <c r="F1513" i="13"/>
  <c r="I1512" i="13"/>
  <c r="H1512" i="13"/>
  <c r="G1512" i="13"/>
  <c r="F1512" i="13"/>
  <c r="I1511" i="13"/>
  <c r="H1511" i="13"/>
  <c r="G1511" i="13"/>
  <c r="F1511" i="13"/>
  <c r="I1510" i="13"/>
  <c r="H1510" i="13"/>
  <c r="G1510" i="13"/>
  <c r="F1510" i="13"/>
  <c r="I1509" i="13"/>
  <c r="H1509" i="13"/>
  <c r="G1509" i="13"/>
  <c r="F1509" i="13"/>
  <c r="I1508" i="13"/>
  <c r="H1508" i="13"/>
  <c r="G1508" i="13"/>
  <c r="F1508" i="13"/>
  <c r="I1507" i="13"/>
  <c r="H1507" i="13"/>
  <c r="G1507" i="13"/>
  <c r="F1507" i="13"/>
  <c r="I1506" i="13"/>
  <c r="H1506" i="13"/>
  <c r="G1506" i="13"/>
  <c r="F1506" i="13"/>
  <c r="I1505" i="13"/>
  <c r="H1505" i="13"/>
  <c r="G1505" i="13"/>
  <c r="F1505" i="13"/>
  <c r="I1504" i="13"/>
  <c r="H1504" i="13"/>
  <c r="G1504" i="13"/>
  <c r="F1504" i="13"/>
  <c r="I1503" i="13"/>
  <c r="H1503" i="13"/>
  <c r="G1503" i="13"/>
  <c r="F1503" i="13"/>
  <c r="I1502" i="13"/>
  <c r="H1502" i="13"/>
  <c r="G1502" i="13"/>
  <c r="F1502" i="13"/>
  <c r="I1501" i="13"/>
  <c r="H1501" i="13"/>
  <c r="G1501" i="13"/>
  <c r="F1501" i="13"/>
  <c r="I1500" i="13"/>
  <c r="H1500" i="13"/>
  <c r="G1500" i="13"/>
  <c r="F1500" i="13"/>
  <c r="I1499" i="13"/>
  <c r="H1499" i="13"/>
  <c r="G1499" i="13"/>
  <c r="F1499" i="13"/>
  <c r="I1498" i="13"/>
  <c r="H1498" i="13"/>
  <c r="G1498" i="13"/>
  <c r="F1498" i="13"/>
  <c r="I1497" i="13"/>
  <c r="H1497" i="13"/>
  <c r="G1497" i="13"/>
  <c r="F1497" i="13"/>
  <c r="I1496" i="13"/>
  <c r="H1496" i="13"/>
  <c r="G1496" i="13"/>
  <c r="F1496" i="13"/>
  <c r="I1495" i="13"/>
  <c r="H1495" i="13"/>
  <c r="G1495" i="13"/>
  <c r="F1495" i="13"/>
  <c r="I1494" i="13"/>
  <c r="H1494" i="13"/>
  <c r="G1494" i="13"/>
  <c r="F1494" i="13"/>
  <c r="I1493" i="13"/>
  <c r="H1493" i="13"/>
  <c r="G1493" i="13"/>
  <c r="F1493" i="13"/>
  <c r="I1492" i="13"/>
  <c r="H1492" i="13"/>
  <c r="G1492" i="13"/>
  <c r="F1492" i="13"/>
  <c r="I1491" i="13"/>
  <c r="H1491" i="13"/>
  <c r="G1491" i="13"/>
  <c r="F1491" i="13"/>
  <c r="I1490" i="13"/>
  <c r="H1490" i="13"/>
  <c r="G1490" i="13"/>
  <c r="F1490" i="13"/>
  <c r="I1489" i="13"/>
  <c r="H1489" i="13"/>
  <c r="G1489" i="13"/>
  <c r="F1489" i="13"/>
  <c r="I1488" i="13"/>
  <c r="H1488" i="13"/>
  <c r="G1488" i="13"/>
  <c r="F1488" i="13"/>
  <c r="I1487" i="13"/>
  <c r="H1487" i="13"/>
  <c r="G1487" i="13"/>
  <c r="F1487" i="13"/>
  <c r="I1486" i="13"/>
  <c r="H1486" i="13"/>
  <c r="G1486" i="13"/>
  <c r="F1486" i="13"/>
  <c r="I1485" i="13"/>
  <c r="H1485" i="13"/>
  <c r="G1485" i="13"/>
  <c r="F1485" i="13"/>
  <c r="I1484" i="13"/>
  <c r="H1484" i="13"/>
  <c r="G1484" i="13"/>
  <c r="F1484" i="13"/>
  <c r="I1483" i="13"/>
  <c r="H1483" i="13"/>
  <c r="G1483" i="13"/>
  <c r="F1483" i="13"/>
  <c r="I1482" i="13"/>
  <c r="H1482" i="13"/>
  <c r="G1482" i="13"/>
  <c r="F1482" i="13"/>
  <c r="I1481" i="13"/>
  <c r="H1481" i="13"/>
  <c r="G1481" i="13"/>
  <c r="F1481" i="13"/>
  <c r="I1480" i="13"/>
  <c r="H1480" i="13"/>
  <c r="G1480" i="13"/>
  <c r="F1480" i="13"/>
  <c r="I1479" i="13"/>
  <c r="H1479" i="13"/>
  <c r="G1479" i="13"/>
  <c r="F1479" i="13"/>
  <c r="I1478" i="13"/>
  <c r="H1478" i="13"/>
  <c r="G1478" i="13"/>
  <c r="F1478" i="13"/>
  <c r="I1477" i="13"/>
  <c r="H1477" i="13"/>
  <c r="G1477" i="13"/>
  <c r="F1477" i="13"/>
  <c r="I1476" i="13"/>
  <c r="H1476" i="13"/>
  <c r="G1476" i="13"/>
  <c r="F1476" i="13"/>
  <c r="I1475" i="13"/>
  <c r="H1475" i="13"/>
  <c r="G1475" i="13"/>
  <c r="F1475" i="13"/>
  <c r="I1474" i="13"/>
  <c r="H1474" i="13"/>
  <c r="G1474" i="13"/>
  <c r="F1474" i="13"/>
  <c r="I1473" i="13"/>
  <c r="H1473" i="13"/>
  <c r="G1473" i="13"/>
  <c r="F1473" i="13"/>
  <c r="I1472" i="13"/>
  <c r="H1472" i="13"/>
  <c r="G1472" i="13"/>
  <c r="F1472" i="13"/>
  <c r="I1471" i="13"/>
  <c r="H1471" i="13"/>
  <c r="G1471" i="13"/>
  <c r="F1471" i="13"/>
  <c r="I1470" i="13"/>
  <c r="H1470" i="13"/>
  <c r="G1470" i="13"/>
  <c r="F1470" i="13"/>
  <c r="I1469" i="13"/>
  <c r="H1469" i="13"/>
  <c r="G1469" i="13"/>
  <c r="F1469" i="13"/>
  <c r="I1468" i="13"/>
  <c r="H1468" i="13"/>
  <c r="G1468" i="13"/>
  <c r="F1468" i="13"/>
  <c r="I1467" i="13"/>
  <c r="H1467" i="13"/>
  <c r="G1467" i="13"/>
  <c r="F1467" i="13"/>
  <c r="I1466" i="13"/>
  <c r="H1466" i="13"/>
  <c r="G1466" i="13"/>
  <c r="F1466" i="13"/>
  <c r="I1465" i="13"/>
  <c r="H1465" i="13"/>
  <c r="G1465" i="13"/>
  <c r="F1465" i="13"/>
  <c r="I1464" i="13"/>
  <c r="H1464" i="13"/>
  <c r="G1464" i="13"/>
  <c r="F1464" i="13"/>
  <c r="I1463" i="13"/>
  <c r="H1463" i="13"/>
  <c r="G1463" i="13"/>
  <c r="F1463" i="13"/>
  <c r="I1462" i="13"/>
  <c r="H1462" i="13"/>
  <c r="G1462" i="13"/>
  <c r="F1462" i="13"/>
  <c r="I1461" i="13"/>
  <c r="H1461" i="13"/>
  <c r="G1461" i="13"/>
  <c r="F1461" i="13"/>
  <c r="I1460" i="13"/>
  <c r="H1460" i="13"/>
  <c r="G1460" i="13"/>
  <c r="F1460" i="13"/>
  <c r="I1459" i="13"/>
  <c r="H1459" i="13"/>
  <c r="G1459" i="13"/>
  <c r="F1459" i="13"/>
  <c r="I1458" i="13"/>
  <c r="H1458" i="13"/>
  <c r="G1458" i="13"/>
  <c r="F1458" i="13"/>
  <c r="I1457" i="13"/>
  <c r="H1457" i="13"/>
  <c r="G1457" i="13"/>
  <c r="F1457" i="13"/>
  <c r="I1456" i="13"/>
  <c r="H1456" i="13"/>
  <c r="G1456" i="13"/>
  <c r="F1456" i="13"/>
  <c r="I1455" i="13"/>
  <c r="H1455" i="13"/>
  <c r="G1455" i="13"/>
  <c r="F1455" i="13"/>
  <c r="I1454" i="13"/>
  <c r="H1454" i="13"/>
  <c r="G1454" i="13"/>
  <c r="F1454" i="13"/>
  <c r="I1453" i="13"/>
  <c r="H1453" i="13"/>
  <c r="G1453" i="13"/>
  <c r="F1453" i="13"/>
  <c r="I1452" i="13"/>
  <c r="H1452" i="13"/>
  <c r="G1452" i="13"/>
  <c r="F1452" i="13"/>
  <c r="I1451" i="13"/>
  <c r="H1451" i="13"/>
  <c r="G1451" i="13"/>
  <c r="F1451" i="13"/>
  <c r="I1450" i="13"/>
  <c r="H1450" i="13"/>
  <c r="G1450" i="13"/>
  <c r="F1450" i="13"/>
  <c r="I1449" i="13"/>
  <c r="H1449" i="13"/>
  <c r="G1449" i="13"/>
  <c r="F1449" i="13"/>
  <c r="I1448" i="13"/>
  <c r="H1448" i="13"/>
  <c r="G1448" i="13"/>
  <c r="F1448" i="13"/>
  <c r="I1447" i="13"/>
  <c r="H1447" i="13"/>
  <c r="G1447" i="13"/>
  <c r="F1447" i="13"/>
  <c r="I1446" i="13"/>
  <c r="H1446" i="13"/>
  <c r="G1446" i="13"/>
  <c r="F1446" i="13"/>
  <c r="I1445" i="13"/>
  <c r="H1445" i="13"/>
  <c r="G1445" i="13"/>
  <c r="F1445" i="13"/>
  <c r="I1444" i="13"/>
  <c r="H1444" i="13"/>
  <c r="G1444" i="13"/>
  <c r="F1444" i="13"/>
  <c r="I1443" i="13"/>
  <c r="H1443" i="13"/>
  <c r="G1443" i="13"/>
  <c r="F1443" i="13"/>
  <c r="I1442" i="13"/>
  <c r="H1442" i="13"/>
  <c r="G1442" i="13"/>
  <c r="F1442" i="13"/>
  <c r="I1441" i="13"/>
  <c r="H1441" i="13"/>
  <c r="G1441" i="13"/>
  <c r="F1441" i="13"/>
  <c r="I1440" i="13"/>
  <c r="H1440" i="13"/>
  <c r="G1440" i="13"/>
  <c r="F1440" i="13"/>
  <c r="I1439" i="13"/>
  <c r="H1439" i="13"/>
  <c r="G1439" i="13"/>
  <c r="F1439" i="13"/>
  <c r="I1438" i="13"/>
  <c r="H1438" i="13"/>
  <c r="G1438" i="13"/>
  <c r="F1438" i="13"/>
  <c r="I1437" i="13"/>
  <c r="H1437" i="13"/>
  <c r="G1437" i="13"/>
  <c r="F1437" i="13"/>
  <c r="I1436" i="13"/>
  <c r="H1436" i="13"/>
  <c r="G1436" i="13"/>
  <c r="F1436" i="13"/>
  <c r="I1435" i="13"/>
  <c r="H1435" i="13"/>
  <c r="G1435" i="13"/>
  <c r="F1435" i="13"/>
  <c r="I1434" i="13"/>
  <c r="H1434" i="13"/>
  <c r="G1434" i="13"/>
  <c r="F1434" i="13"/>
  <c r="I1433" i="13"/>
  <c r="H1433" i="13"/>
  <c r="G1433" i="13"/>
  <c r="F1433" i="13"/>
  <c r="I1432" i="13"/>
  <c r="H1432" i="13"/>
  <c r="G1432" i="13"/>
  <c r="F1432" i="13"/>
  <c r="I1431" i="13"/>
  <c r="H1431" i="13"/>
  <c r="G1431" i="13"/>
  <c r="F1431" i="13"/>
  <c r="I1430" i="13"/>
  <c r="H1430" i="13"/>
  <c r="G1430" i="13"/>
  <c r="F1430" i="13"/>
  <c r="I1429" i="13"/>
  <c r="H1429" i="13"/>
  <c r="G1429" i="13"/>
  <c r="F1429" i="13"/>
  <c r="I1428" i="13"/>
  <c r="H1428" i="13"/>
  <c r="G1428" i="13"/>
  <c r="F1428" i="13"/>
  <c r="I1427" i="13"/>
  <c r="H1427" i="13"/>
  <c r="G1427" i="13"/>
  <c r="F1427" i="13"/>
  <c r="I1426" i="13"/>
  <c r="H1426" i="13"/>
  <c r="G1426" i="13"/>
  <c r="F1426" i="13"/>
  <c r="I1425" i="13"/>
  <c r="H1425" i="13"/>
  <c r="G1425" i="13"/>
  <c r="F1425" i="13"/>
  <c r="I1424" i="13"/>
  <c r="H1424" i="13"/>
  <c r="G1424" i="13"/>
  <c r="F1424" i="13"/>
  <c r="I1423" i="13"/>
  <c r="H1423" i="13"/>
  <c r="G1423" i="13"/>
  <c r="F1423" i="13"/>
  <c r="I1422" i="13"/>
  <c r="H1422" i="13"/>
  <c r="G1422" i="13"/>
  <c r="F1422" i="13"/>
  <c r="I1421" i="13"/>
  <c r="H1421" i="13"/>
  <c r="G1421" i="13"/>
  <c r="F1421" i="13"/>
  <c r="I1420" i="13"/>
  <c r="H1420" i="13"/>
  <c r="G1420" i="13"/>
  <c r="F1420" i="13"/>
  <c r="I1419" i="13"/>
  <c r="H1419" i="13"/>
  <c r="G1419" i="13"/>
  <c r="F1419" i="13"/>
  <c r="I1418" i="13"/>
  <c r="H1418" i="13"/>
  <c r="G1418" i="13"/>
  <c r="F1418" i="13"/>
  <c r="I1417" i="13"/>
  <c r="H1417" i="13"/>
  <c r="G1417" i="13"/>
  <c r="F1417" i="13"/>
  <c r="I1416" i="13"/>
  <c r="H1416" i="13"/>
  <c r="G1416" i="13"/>
  <c r="F1416" i="13"/>
  <c r="I1415" i="13"/>
  <c r="H1415" i="13"/>
  <c r="G1415" i="13"/>
  <c r="F1415" i="13"/>
  <c r="I1414" i="13"/>
  <c r="H1414" i="13"/>
  <c r="G1414" i="13"/>
  <c r="F1414" i="13"/>
  <c r="I1413" i="13"/>
  <c r="H1413" i="13"/>
  <c r="G1413" i="13"/>
  <c r="F1413" i="13"/>
  <c r="I1412" i="13"/>
  <c r="H1412" i="13"/>
  <c r="G1412" i="13"/>
  <c r="F1412" i="13"/>
  <c r="I1411" i="13"/>
  <c r="H1411" i="13"/>
  <c r="G1411" i="13"/>
  <c r="F1411" i="13"/>
  <c r="I1410" i="13"/>
  <c r="H1410" i="13"/>
  <c r="G1410" i="13"/>
  <c r="F1410" i="13"/>
  <c r="I1409" i="13"/>
  <c r="H1409" i="13"/>
  <c r="G1409" i="13"/>
  <c r="F1409" i="13"/>
  <c r="I1408" i="13"/>
  <c r="H1408" i="13"/>
  <c r="G1408" i="13"/>
  <c r="F1408" i="13"/>
  <c r="I1407" i="13"/>
  <c r="H1407" i="13"/>
  <c r="G1407" i="13"/>
  <c r="F1407" i="13"/>
  <c r="I1406" i="13"/>
  <c r="H1406" i="13"/>
  <c r="G1406" i="13"/>
  <c r="F1406" i="13"/>
  <c r="I1405" i="13"/>
  <c r="H1405" i="13"/>
  <c r="G1405" i="13"/>
  <c r="F1405" i="13"/>
  <c r="I1404" i="13"/>
  <c r="H1404" i="13"/>
  <c r="G1404" i="13"/>
  <c r="F1404" i="13"/>
  <c r="I1403" i="13"/>
  <c r="H1403" i="13"/>
  <c r="G1403" i="13"/>
  <c r="F1403" i="13"/>
  <c r="I1402" i="13"/>
  <c r="H1402" i="13"/>
  <c r="G1402" i="13"/>
  <c r="F1402" i="13"/>
  <c r="I1401" i="13"/>
  <c r="H1401" i="13"/>
  <c r="G1401" i="13"/>
  <c r="F1401" i="13"/>
  <c r="I1400" i="13"/>
  <c r="H1400" i="13"/>
  <c r="G1400" i="13"/>
  <c r="F1400" i="13"/>
  <c r="I1399" i="13"/>
  <c r="H1399" i="13"/>
  <c r="G1399" i="13"/>
  <c r="F1399" i="13"/>
  <c r="I1398" i="13"/>
  <c r="H1398" i="13"/>
  <c r="G1398" i="13"/>
  <c r="F1398" i="13"/>
  <c r="I1397" i="13"/>
  <c r="H1397" i="13"/>
  <c r="G1397" i="13"/>
  <c r="F1397" i="13"/>
  <c r="I1396" i="13"/>
  <c r="H1396" i="13"/>
  <c r="G1396" i="13"/>
  <c r="F1396" i="13"/>
  <c r="I1395" i="13"/>
  <c r="H1395" i="13"/>
  <c r="G1395" i="13"/>
  <c r="F1395" i="13"/>
  <c r="I1394" i="13"/>
  <c r="H1394" i="13"/>
  <c r="G1394" i="13"/>
  <c r="F1394" i="13"/>
  <c r="I1393" i="13"/>
  <c r="H1393" i="13"/>
  <c r="G1393" i="13"/>
  <c r="F1393" i="13"/>
  <c r="I1392" i="13"/>
  <c r="H1392" i="13"/>
  <c r="G1392" i="13"/>
  <c r="F1392" i="13"/>
  <c r="I1391" i="13"/>
  <c r="H1391" i="13"/>
  <c r="G1391" i="13"/>
  <c r="F1391" i="13"/>
  <c r="I1390" i="13"/>
  <c r="H1390" i="13"/>
  <c r="G1390" i="13"/>
  <c r="F1390" i="13"/>
  <c r="I1389" i="13"/>
  <c r="H1389" i="13"/>
  <c r="G1389" i="13"/>
  <c r="F1389" i="13"/>
  <c r="I1388" i="13"/>
  <c r="H1388" i="13"/>
  <c r="G1388" i="13"/>
  <c r="F1388" i="13"/>
  <c r="I1387" i="13"/>
  <c r="H1387" i="13"/>
  <c r="G1387" i="13"/>
  <c r="F1387" i="13"/>
  <c r="I1386" i="13"/>
  <c r="H1386" i="13"/>
  <c r="G1386" i="13"/>
  <c r="F1386" i="13"/>
  <c r="I1385" i="13"/>
  <c r="H1385" i="13"/>
  <c r="G1385" i="13"/>
  <c r="F1385" i="13"/>
  <c r="I1384" i="13"/>
  <c r="H1384" i="13"/>
  <c r="G1384" i="13"/>
  <c r="F1384" i="13"/>
  <c r="I1383" i="13"/>
  <c r="H1383" i="13"/>
  <c r="G1383" i="13"/>
  <c r="F1383" i="13"/>
  <c r="I1382" i="13"/>
  <c r="H1382" i="13"/>
  <c r="G1382" i="13"/>
  <c r="F1382" i="13"/>
  <c r="I1381" i="13"/>
  <c r="H1381" i="13"/>
  <c r="G1381" i="13"/>
  <c r="F1381" i="13"/>
  <c r="I1380" i="13"/>
  <c r="H1380" i="13"/>
  <c r="G1380" i="13"/>
  <c r="F1380" i="13"/>
  <c r="I1379" i="13"/>
  <c r="H1379" i="13"/>
  <c r="G1379" i="13"/>
  <c r="F1379" i="13"/>
  <c r="I1378" i="13"/>
  <c r="H1378" i="13"/>
  <c r="G1378" i="13"/>
  <c r="F1378" i="13"/>
  <c r="I1377" i="13"/>
  <c r="H1377" i="13"/>
  <c r="G1377" i="13"/>
  <c r="F1377" i="13"/>
  <c r="I1376" i="13"/>
  <c r="H1376" i="13"/>
  <c r="G1376" i="13"/>
  <c r="F1376" i="13"/>
  <c r="I1375" i="13"/>
  <c r="H1375" i="13"/>
  <c r="G1375" i="13"/>
  <c r="F1375" i="13"/>
  <c r="I1374" i="13"/>
  <c r="H1374" i="13"/>
  <c r="G1374" i="13"/>
  <c r="F1374" i="13"/>
  <c r="I1373" i="13"/>
  <c r="H1373" i="13"/>
  <c r="G1373" i="13"/>
  <c r="F1373" i="13"/>
  <c r="I1372" i="13"/>
  <c r="H1372" i="13"/>
  <c r="G1372" i="13"/>
  <c r="F1372" i="13"/>
  <c r="I1371" i="13"/>
  <c r="H1371" i="13"/>
  <c r="G1371" i="13"/>
  <c r="F1371" i="13"/>
  <c r="I1370" i="13"/>
  <c r="H1370" i="13"/>
  <c r="G1370" i="13"/>
  <c r="F1370" i="13"/>
  <c r="I1369" i="13"/>
  <c r="H1369" i="13"/>
  <c r="G1369" i="13"/>
  <c r="F1369" i="13"/>
  <c r="I1368" i="13"/>
  <c r="H1368" i="13"/>
  <c r="G1368" i="13"/>
  <c r="F1368" i="13"/>
  <c r="I1367" i="13"/>
  <c r="H1367" i="13"/>
  <c r="G1367" i="13"/>
  <c r="F1367" i="13"/>
  <c r="I1366" i="13"/>
  <c r="H1366" i="13"/>
  <c r="G1366" i="13"/>
  <c r="F1366" i="13"/>
  <c r="I1365" i="13"/>
  <c r="H1365" i="13"/>
  <c r="G1365" i="13"/>
  <c r="F1365" i="13"/>
  <c r="I1364" i="13"/>
  <c r="H1364" i="13"/>
  <c r="G1364" i="13"/>
  <c r="F1364" i="13"/>
  <c r="I1363" i="13"/>
  <c r="H1363" i="13"/>
  <c r="G1363" i="13"/>
  <c r="F1363" i="13"/>
  <c r="I1362" i="13"/>
  <c r="H1362" i="13"/>
  <c r="G1362" i="13"/>
  <c r="F1362" i="13"/>
  <c r="I1361" i="13"/>
  <c r="H1361" i="13"/>
  <c r="G1361" i="13"/>
  <c r="F1361" i="13"/>
  <c r="I1360" i="13"/>
  <c r="H1360" i="13"/>
  <c r="G1360" i="13"/>
  <c r="F1360" i="13"/>
  <c r="I1359" i="13"/>
  <c r="H1359" i="13"/>
  <c r="G1359" i="13"/>
  <c r="F1359" i="13"/>
  <c r="I1358" i="13"/>
  <c r="H1358" i="13"/>
  <c r="G1358" i="13"/>
  <c r="F1358" i="13"/>
  <c r="I1357" i="13"/>
  <c r="H1357" i="13"/>
  <c r="G1357" i="13"/>
  <c r="F1357" i="13"/>
  <c r="I1356" i="13"/>
  <c r="H1356" i="13"/>
  <c r="G1356" i="13"/>
  <c r="F1356" i="13"/>
  <c r="I1355" i="13"/>
  <c r="H1355" i="13"/>
  <c r="G1355" i="13"/>
  <c r="F1355" i="13"/>
  <c r="I1354" i="13"/>
  <c r="H1354" i="13"/>
  <c r="G1354" i="13"/>
  <c r="F1354" i="13"/>
  <c r="I1353" i="13"/>
  <c r="H1353" i="13"/>
  <c r="G1353" i="13"/>
  <c r="F1353" i="13"/>
  <c r="I1352" i="13"/>
  <c r="H1352" i="13"/>
  <c r="G1352" i="13"/>
  <c r="F1352" i="13"/>
  <c r="I1351" i="13"/>
  <c r="H1351" i="13"/>
  <c r="G1351" i="13"/>
  <c r="F1351" i="13"/>
  <c r="I1350" i="13"/>
  <c r="H1350" i="13"/>
  <c r="G1350" i="13"/>
  <c r="F1350" i="13"/>
  <c r="I1349" i="13"/>
  <c r="H1349" i="13"/>
  <c r="G1349" i="13"/>
  <c r="F1349" i="13"/>
  <c r="I1348" i="13"/>
  <c r="H1348" i="13"/>
  <c r="G1348" i="13"/>
  <c r="F1348" i="13"/>
  <c r="I1347" i="13"/>
  <c r="H1347" i="13"/>
  <c r="G1347" i="13"/>
  <c r="F1347" i="13"/>
  <c r="I1346" i="13"/>
  <c r="H1346" i="13"/>
  <c r="G1346" i="13"/>
  <c r="F1346" i="13"/>
  <c r="I1345" i="13"/>
  <c r="H1345" i="13"/>
  <c r="G1345" i="13"/>
  <c r="F1345" i="13"/>
  <c r="I1344" i="13"/>
  <c r="H1344" i="13"/>
  <c r="G1344" i="13"/>
  <c r="F1344" i="13"/>
  <c r="I1343" i="13"/>
  <c r="H1343" i="13"/>
  <c r="G1343" i="13"/>
  <c r="F1343" i="13"/>
  <c r="I1342" i="13"/>
  <c r="H1342" i="13"/>
  <c r="G1342" i="13"/>
  <c r="F1342" i="13"/>
  <c r="I1341" i="13"/>
  <c r="H1341" i="13"/>
  <c r="G1341" i="13"/>
  <c r="F1341" i="13"/>
  <c r="I1340" i="13"/>
  <c r="H1340" i="13"/>
  <c r="G1340" i="13"/>
  <c r="F1340" i="13"/>
  <c r="I1339" i="13"/>
  <c r="H1339" i="13"/>
  <c r="G1339" i="13"/>
  <c r="F1339" i="13"/>
  <c r="I1338" i="13"/>
  <c r="H1338" i="13"/>
  <c r="G1338" i="13"/>
  <c r="F1338" i="13"/>
  <c r="I1337" i="13"/>
  <c r="H1337" i="13"/>
  <c r="G1337" i="13"/>
  <c r="F1337" i="13"/>
  <c r="I1336" i="13"/>
  <c r="H1336" i="13"/>
  <c r="G1336" i="13"/>
  <c r="F1336" i="13"/>
  <c r="I1335" i="13"/>
  <c r="H1335" i="13"/>
  <c r="G1335" i="13"/>
  <c r="F1335" i="13"/>
  <c r="I1334" i="13"/>
  <c r="H1334" i="13"/>
  <c r="G1334" i="13"/>
  <c r="F1334" i="13"/>
  <c r="I1333" i="13"/>
  <c r="H1333" i="13"/>
  <c r="G1333" i="13"/>
  <c r="F1333" i="13"/>
  <c r="I1332" i="13"/>
  <c r="H1332" i="13"/>
  <c r="G1332" i="13"/>
  <c r="F1332" i="13"/>
  <c r="I1331" i="13"/>
  <c r="H1331" i="13"/>
  <c r="G1331" i="13"/>
  <c r="F1331" i="13"/>
  <c r="I1330" i="13"/>
  <c r="H1330" i="13"/>
  <c r="G1330" i="13"/>
  <c r="F1330" i="13"/>
  <c r="I1329" i="13"/>
  <c r="H1329" i="13"/>
  <c r="G1329" i="13"/>
  <c r="F1329" i="13"/>
  <c r="I1328" i="13"/>
  <c r="H1328" i="13"/>
  <c r="G1328" i="13"/>
  <c r="F1328" i="13"/>
  <c r="I1327" i="13"/>
  <c r="H1327" i="13"/>
  <c r="G1327" i="13"/>
  <c r="F1327" i="13"/>
  <c r="I1326" i="13"/>
  <c r="H1326" i="13"/>
  <c r="G1326" i="13"/>
  <c r="F1326" i="13"/>
  <c r="I1325" i="13"/>
  <c r="H1325" i="13"/>
  <c r="G1325" i="13"/>
  <c r="F1325" i="13"/>
  <c r="I1324" i="13"/>
  <c r="H1324" i="13"/>
  <c r="G1324" i="13"/>
  <c r="F1324" i="13"/>
  <c r="I1323" i="13"/>
  <c r="H1323" i="13"/>
  <c r="G1323" i="13"/>
  <c r="F1323" i="13"/>
  <c r="I1322" i="13"/>
  <c r="H1322" i="13"/>
  <c r="G1322" i="13"/>
  <c r="F1322" i="13"/>
  <c r="I1321" i="13"/>
  <c r="H1321" i="13"/>
  <c r="G1321" i="13"/>
  <c r="F1321" i="13"/>
  <c r="I1320" i="13"/>
  <c r="H1320" i="13"/>
  <c r="G1320" i="13"/>
  <c r="F1320" i="13"/>
  <c r="I1319" i="13"/>
  <c r="H1319" i="13"/>
  <c r="G1319" i="13"/>
  <c r="F1319" i="13"/>
  <c r="I1318" i="13"/>
  <c r="H1318" i="13"/>
  <c r="G1318" i="13"/>
  <c r="F1318" i="13"/>
  <c r="I1317" i="13"/>
  <c r="H1317" i="13"/>
  <c r="G1317" i="13"/>
  <c r="F1317" i="13"/>
  <c r="I1316" i="13"/>
  <c r="H1316" i="13"/>
  <c r="G1316" i="13"/>
  <c r="F1316" i="13"/>
  <c r="I1315" i="13"/>
  <c r="H1315" i="13"/>
  <c r="G1315" i="13"/>
  <c r="F1315" i="13"/>
  <c r="I1314" i="13"/>
  <c r="H1314" i="13"/>
  <c r="G1314" i="13"/>
  <c r="F1314" i="13"/>
  <c r="I1313" i="13"/>
  <c r="H1313" i="13"/>
  <c r="G1313" i="13"/>
  <c r="F1313" i="13"/>
  <c r="I1312" i="13"/>
  <c r="H1312" i="13"/>
  <c r="G1312" i="13"/>
  <c r="F1312" i="13"/>
  <c r="I1311" i="13"/>
  <c r="H1311" i="13"/>
  <c r="G1311" i="13"/>
  <c r="F1311" i="13"/>
  <c r="I1310" i="13"/>
  <c r="H1310" i="13"/>
  <c r="G1310" i="13"/>
  <c r="F1310" i="13"/>
  <c r="I1309" i="13"/>
  <c r="H1309" i="13"/>
  <c r="G1309" i="13"/>
  <c r="F1309" i="13"/>
  <c r="I1308" i="13"/>
  <c r="H1308" i="13"/>
  <c r="G1308" i="13"/>
  <c r="F1308" i="13"/>
  <c r="I1307" i="13"/>
  <c r="H1307" i="13"/>
  <c r="G1307" i="13"/>
  <c r="F1307" i="13"/>
  <c r="I1306" i="13"/>
  <c r="H1306" i="13"/>
  <c r="G1306" i="13"/>
  <c r="F1306" i="13"/>
  <c r="I1305" i="13"/>
  <c r="H1305" i="13"/>
  <c r="G1305" i="13"/>
  <c r="F1305" i="13"/>
  <c r="I1304" i="13"/>
  <c r="H1304" i="13"/>
  <c r="G1304" i="13"/>
  <c r="F1304" i="13"/>
  <c r="I1303" i="13"/>
  <c r="H1303" i="13"/>
  <c r="G1303" i="13"/>
  <c r="F1303" i="13"/>
  <c r="I1302" i="13"/>
  <c r="H1302" i="13"/>
  <c r="G1302" i="13"/>
  <c r="F1302" i="13"/>
  <c r="I1301" i="13"/>
  <c r="H1301" i="13"/>
  <c r="G1301" i="13"/>
  <c r="F1301" i="13"/>
  <c r="I1300" i="13"/>
  <c r="H1300" i="13"/>
  <c r="G1300" i="13"/>
  <c r="F1300" i="13"/>
  <c r="I1299" i="13"/>
  <c r="H1299" i="13"/>
  <c r="G1299" i="13"/>
  <c r="F1299" i="13"/>
  <c r="I1298" i="13"/>
  <c r="H1298" i="13"/>
  <c r="G1298" i="13"/>
  <c r="F1298" i="13"/>
  <c r="I1297" i="13"/>
  <c r="H1297" i="13"/>
  <c r="G1297" i="13"/>
  <c r="F1297" i="13"/>
  <c r="I1296" i="13"/>
  <c r="H1296" i="13"/>
  <c r="G1296" i="13"/>
  <c r="F1296" i="13"/>
  <c r="I1295" i="13"/>
  <c r="H1295" i="13"/>
  <c r="G1295" i="13"/>
  <c r="F1295" i="13"/>
  <c r="I1294" i="13"/>
  <c r="H1294" i="13"/>
  <c r="G1294" i="13"/>
  <c r="F1294" i="13"/>
  <c r="I1293" i="13"/>
  <c r="H1293" i="13"/>
  <c r="G1293" i="13"/>
  <c r="F1293" i="13"/>
  <c r="I1292" i="13"/>
  <c r="H1292" i="13"/>
  <c r="G1292" i="13"/>
  <c r="F1292" i="13"/>
  <c r="I1291" i="13"/>
  <c r="H1291" i="13"/>
  <c r="G1291" i="13"/>
  <c r="F1291" i="13"/>
  <c r="I1290" i="13"/>
  <c r="H1290" i="13"/>
  <c r="G1290" i="13"/>
  <c r="F1290" i="13"/>
  <c r="I1289" i="13"/>
  <c r="H1289" i="13"/>
  <c r="G1289" i="13"/>
  <c r="F1289" i="13"/>
  <c r="I1288" i="13"/>
  <c r="H1288" i="13"/>
  <c r="G1288" i="13"/>
  <c r="F1288" i="13"/>
  <c r="I1287" i="13"/>
  <c r="H1287" i="13"/>
  <c r="G1287" i="13"/>
  <c r="F1287" i="13"/>
  <c r="I1286" i="13"/>
  <c r="H1286" i="13"/>
  <c r="G1286" i="13"/>
  <c r="F1286" i="13"/>
  <c r="I1285" i="13"/>
  <c r="H1285" i="13"/>
  <c r="G1285" i="13"/>
  <c r="F1285" i="13"/>
  <c r="I1284" i="13"/>
  <c r="H1284" i="13"/>
  <c r="G1284" i="13"/>
  <c r="F1284" i="13"/>
  <c r="I1283" i="13"/>
  <c r="H1283" i="13"/>
  <c r="G1283" i="13"/>
  <c r="F1283" i="13"/>
  <c r="I1282" i="13"/>
  <c r="H1282" i="13"/>
  <c r="G1282" i="13"/>
  <c r="F1282" i="13"/>
  <c r="I1281" i="13"/>
  <c r="H1281" i="13"/>
  <c r="G1281" i="13"/>
  <c r="F1281" i="13"/>
  <c r="I1280" i="13"/>
  <c r="H1280" i="13"/>
  <c r="G1280" i="13"/>
  <c r="F1280" i="13"/>
  <c r="I1279" i="13"/>
  <c r="H1279" i="13"/>
  <c r="G1279" i="13"/>
  <c r="F1279" i="13"/>
  <c r="I1278" i="13"/>
  <c r="H1278" i="13"/>
  <c r="G1278" i="13"/>
  <c r="F1278" i="13"/>
  <c r="I1277" i="13"/>
  <c r="H1277" i="13"/>
  <c r="G1277" i="13"/>
  <c r="F1277" i="13"/>
  <c r="I1276" i="13"/>
  <c r="H1276" i="13"/>
  <c r="G1276" i="13"/>
  <c r="F1276" i="13"/>
  <c r="I1275" i="13"/>
  <c r="H1275" i="13"/>
  <c r="G1275" i="13"/>
  <c r="F1275" i="13"/>
  <c r="I1274" i="13"/>
  <c r="H1274" i="13"/>
  <c r="G1274" i="13"/>
  <c r="F1274" i="13"/>
  <c r="I1273" i="13"/>
  <c r="H1273" i="13"/>
  <c r="G1273" i="13"/>
  <c r="F1273" i="13"/>
  <c r="I1272" i="13"/>
  <c r="H1272" i="13"/>
  <c r="G1272" i="13"/>
  <c r="F1272" i="13"/>
  <c r="I1271" i="13"/>
  <c r="H1271" i="13"/>
  <c r="G1271" i="13"/>
  <c r="F1271" i="13"/>
  <c r="I1270" i="13"/>
  <c r="H1270" i="13"/>
  <c r="G1270" i="13"/>
  <c r="F1270" i="13"/>
  <c r="I1269" i="13"/>
  <c r="H1269" i="13"/>
  <c r="G1269" i="13"/>
  <c r="F1269" i="13"/>
  <c r="I1268" i="13"/>
  <c r="H1268" i="13"/>
  <c r="G1268" i="13"/>
  <c r="F1268" i="13"/>
  <c r="I1267" i="13"/>
  <c r="H1267" i="13"/>
  <c r="G1267" i="13"/>
  <c r="F1267" i="13"/>
  <c r="I1266" i="13"/>
  <c r="H1266" i="13"/>
  <c r="G1266" i="13"/>
  <c r="F1266" i="13"/>
  <c r="I1265" i="13"/>
  <c r="H1265" i="13"/>
  <c r="G1265" i="13"/>
  <c r="F1265" i="13"/>
  <c r="I1264" i="13"/>
  <c r="H1264" i="13"/>
  <c r="G1264" i="13"/>
  <c r="F1264" i="13"/>
  <c r="I1263" i="13"/>
  <c r="H1263" i="13"/>
  <c r="G1263" i="13"/>
  <c r="F1263" i="13"/>
  <c r="I1262" i="13"/>
  <c r="H1262" i="13"/>
  <c r="G1262" i="13"/>
  <c r="F1262" i="13"/>
  <c r="I1261" i="13"/>
  <c r="H1261" i="13"/>
  <c r="G1261" i="13"/>
  <c r="F1261" i="13"/>
  <c r="I1260" i="13"/>
  <c r="H1260" i="13"/>
  <c r="G1260" i="13"/>
  <c r="F1260" i="13"/>
  <c r="I1259" i="13"/>
  <c r="H1259" i="13"/>
  <c r="G1259" i="13"/>
  <c r="F1259" i="13"/>
  <c r="I1258" i="13"/>
  <c r="H1258" i="13"/>
  <c r="G1258" i="13"/>
  <c r="F1258" i="13"/>
  <c r="I1257" i="13"/>
  <c r="H1257" i="13"/>
  <c r="G1257" i="13"/>
  <c r="F1257" i="13"/>
  <c r="I1256" i="13"/>
  <c r="H1256" i="13"/>
  <c r="G1256" i="13"/>
  <c r="F1256" i="13"/>
  <c r="I1255" i="13"/>
  <c r="H1255" i="13"/>
  <c r="G1255" i="13"/>
  <c r="F1255" i="13"/>
  <c r="I1254" i="13"/>
  <c r="H1254" i="13"/>
  <c r="G1254" i="13"/>
  <c r="F1254" i="13"/>
  <c r="I1253" i="13"/>
  <c r="H1253" i="13"/>
  <c r="G1253" i="13"/>
  <c r="F1253" i="13"/>
  <c r="I1252" i="13"/>
  <c r="H1252" i="13"/>
  <c r="G1252" i="13"/>
  <c r="F1252" i="13"/>
  <c r="I1251" i="13"/>
  <c r="H1251" i="13"/>
  <c r="G1251" i="13"/>
  <c r="F1251" i="13"/>
  <c r="I1250" i="13"/>
  <c r="H1250" i="13"/>
  <c r="G1250" i="13"/>
  <c r="F1250" i="13"/>
  <c r="I1249" i="13"/>
  <c r="H1249" i="13"/>
  <c r="G1249" i="13"/>
  <c r="F1249" i="13"/>
  <c r="I1248" i="13"/>
  <c r="H1248" i="13"/>
  <c r="G1248" i="13"/>
  <c r="F1248" i="13"/>
  <c r="I1247" i="13"/>
  <c r="H1247" i="13"/>
  <c r="G1247" i="13"/>
  <c r="F1247" i="13"/>
  <c r="I1246" i="13"/>
  <c r="H1246" i="13"/>
  <c r="G1246" i="13"/>
  <c r="F1246" i="13"/>
  <c r="I1245" i="13"/>
  <c r="H1245" i="13"/>
  <c r="G1245" i="13"/>
  <c r="F1245" i="13"/>
  <c r="I1244" i="13"/>
  <c r="H1244" i="13"/>
  <c r="G1244" i="13"/>
  <c r="F1244" i="13"/>
  <c r="I1243" i="13"/>
  <c r="H1243" i="13"/>
  <c r="G1243" i="13"/>
  <c r="F1243" i="13"/>
  <c r="I1242" i="13"/>
  <c r="H1242" i="13"/>
  <c r="G1242" i="13"/>
  <c r="F1242" i="13"/>
  <c r="I1241" i="13"/>
  <c r="H1241" i="13"/>
  <c r="G1241" i="13"/>
  <c r="F1241" i="13"/>
  <c r="I1240" i="13"/>
  <c r="H1240" i="13"/>
  <c r="G1240" i="13"/>
  <c r="F1240" i="13"/>
  <c r="I1239" i="13"/>
  <c r="H1239" i="13"/>
  <c r="G1239" i="13"/>
  <c r="F1239" i="13"/>
  <c r="I1238" i="13"/>
  <c r="H1238" i="13"/>
  <c r="G1238" i="13"/>
  <c r="F1238" i="13"/>
  <c r="I1237" i="13"/>
  <c r="H1237" i="13"/>
  <c r="G1237" i="13"/>
  <c r="F1237" i="13"/>
  <c r="I1236" i="13"/>
  <c r="H1236" i="13"/>
  <c r="G1236" i="13"/>
  <c r="F1236" i="13"/>
  <c r="I1235" i="13"/>
  <c r="H1235" i="13"/>
  <c r="G1235" i="13"/>
  <c r="F1235" i="13"/>
  <c r="I1234" i="13"/>
  <c r="H1234" i="13"/>
  <c r="G1234" i="13"/>
  <c r="F1234" i="13"/>
  <c r="I1233" i="13"/>
  <c r="H1233" i="13"/>
  <c r="G1233" i="13"/>
  <c r="F1233" i="13"/>
  <c r="I1232" i="13"/>
  <c r="H1232" i="13"/>
  <c r="G1232" i="13"/>
  <c r="F1232" i="13"/>
  <c r="I1231" i="13"/>
  <c r="H1231" i="13"/>
  <c r="G1231" i="13"/>
  <c r="F1231" i="13"/>
  <c r="I1230" i="13"/>
  <c r="H1230" i="13"/>
  <c r="G1230" i="13"/>
  <c r="F1230" i="13"/>
  <c r="I1229" i="13"/>
  <c r="H1229" i="13"/>
  <c r="G1229" i="13"/>
  <c r="F1229" i="13"/>
  <c r="I1228" i="13"/>
  <c r="H1228" i="13"/>
  <c r="G1228" i="13"/>
  <c r="F1228" i="13"/>
  <c r="I1227" i="13"/>
  <c r="H1227" i="13"/>
  <c r="G1227" i="13"/>
  <c r="F1227" i="13"/>
  <c r="I1226" i="13"/>
  <c r="H1226" i="13"/>
  <c r="G1226" i="13"/>
  <c r="F1226" i="13"/>
  <c r="I1225" i="13"/>
  <c r="H1225" i="13"/>
  <c r="G1225" i="13"/>
  <c r="F1225" i="13"/>
  <c r="I1224" i="13"/>
  <c r="H1224" i="13"/>
  <c r="G1224" i="13"/>
  <c r="F1224" i="13"/>
  <c r="I1223" i="13"/>
  <c r="H1223" i="13"/>
  <c r="G1223" i="13"/>
  <c r="F1223" i="13"/>
  <c r="I1222" i="13"/>
  <c r="H1222" i="13"/>
  <c r="G1222" i="13"/>
  <c r="F1222" i="13"/>
  <c r="I1221" i="13"/>
  <c r="H1221" i="13"/>
  <c r="G1221" i="13"/>
  <c r="F1221" i="13"/>
  <c r="I1220" i="13"/>
  <c r="H1220" i="13"/>
  <c r="G1220" i="13"/>
  <c r="F1220" i="13"/>
  <c r="I1219" i="13"/>
  <c r="H1219" i="13"/>
  <c r="G1219" i="13"/>
  <c r="F1219" i="13"/>
  <c r="I1218" i="13"/>
  <c r="H1218" i="13"/>
  <c r="G1218" i="13"/>
  <c r="F1218" i="13"/>
  <c r="I1217" i="13"/>
  <c r="H1217" i="13"/>
  <c r="G1217" i="13"/>
  <c r="F1217" i="13"/>
  <c r="I1216" i="13"/>
  <c r="H1216" i="13"/>
  <c r="G1216" i="13"/>
  <c r="F1216" i="13"/>
  <c r="I1215" i="13"/>
  <c r="H1215" i="13"/>
  <c r="G1215" i="13"/>
  <c r="F1215" i="13"/>
  <c r="I1214" i="13"/>
  <c r="H1214" i="13"/>
  <c r="G1214" i="13"/>
  <c r="F1214" i="13"/>
  <c r="I1213" i="13"/>
  <c r="H1213" i="13"/>
  <c r="G1213" i="13"/>
  <c r="F1213" i="13"/>
  <c r="I1212" i="13"/>
  <c r="H1212" i="13"/>
  <c r="G1212" i="13"/>
  <c r="F1212" i="13"/>
  <c r="I1211" i="13"/>
  <c r="H1211" i="13"/>
  <c r="G1211" i="13"/>
  <c r="F1211" i="13"/>
  <c r="I1210" i="13"/>
  <c r="H1210" i="13"/>
  <c r="G1210" i="13"/>
  <c r="F1210" i="13"/>
  <c r="I1209" i="13"/>
  <c r="H1209" i="13"/>
  <c r="G1209" i="13"/>
  <c r="F1209" i="13"/>
  <c r="I1208" i="13"/>
  <c r="H1208" i="13"/>
  <c r="G1208" i="13"/>
  <c r="F1208" i="13"/>
  <c r="I1207" i="13"/>
  <c r="H1207" i="13"/>
  <c r="G1207" i="13"/>
  <c r="F1207" i="13"/>
  <c r="I1206" i="13"/>
  <c r="H1206" i="13"/>
  <c r="G1206" i="13"/>
  <c r="F1206" i="13"/>
  <c r="I1205" i="13"/>
  <c r="H1205" i="13"/>
  <c r="G1205" i="13"/>
  <c r="F1205" i="13"/>
  <c r="I1204" i="13"/>
  <c r="H1204" i="13"/>
  <c r="G1204" i="13"/>
  <c r="F1204" i="13"/>
  <c r="I1203" i="13"/>
  <c r="H1203" i="13"/>
  <c r="G1203" i="13"/>
  <c r="F1203" i="13"/>
  <c r="I1202" i="13"/>
  <c r="H1202" i="13"/>
  <c r="G1202" i="13"/>
  <c r="F1202" i="13"/>
  <c r="I1201" i="13"/>
  <c r="H1201" i="13"/>
  <c r="G1201" i="13"/>
  <c r="F1201" i="13"/>
  <c r="I1200" i="13"/>
  <c r="H1200" i="13"/>
  <c r="G1200" i="13"/>
  <c r="F1200" i="13"/>
  <c r="I1199" i="13"/>
  <c r="H1199" i="13"/>
  <c r="G1199" i="13"/>
  <c r="F1199" i="13"/>
  <c r="I1198" i="13"/>
  <c r="H1198" i="13"/>
  <c r="G1198" i="13"/>
  <c r="F1198" i="13"/>
  <c r="I1197" i="13"/>
  <c r="H1197" i="13"/>
  <c r="G1197" i="13"/>
  <c r="F1197" i="13"/>
  <c r="I1196" i="13"/>
  <c r="H1196" i="13"/>
  <c r="G1196" i="13"/>
  <c r="F1196" i="13"/>
  <c r="I1195" i="13"/>
  <c r="H1195" i="13"/>
  <c r="G1195" i="13"/>
  <c r="F1195" i="13"/>
  <c r="I1194" i="13"/>
  <c r="H1194" i="13"/>
  <c r="G1194" i="13"/>
  <c r="F1194" i="13"/>
  <c r="I1193" i="13"/>
  <c r="H1193" i="13"/>
  <c r="G1193" i="13"/>
  <c r="F1193" i="13"/>
  <c r="I1192" i="13"/>
  <c r="H1192" i="13"/>
  <c r="G1192" i="13"/>
  <c r="F1192" i="13"/>
  <c r="I1191" i="13"/>
  <c r="H1191" i="13"/>
  <c r="G1191" i="13"/>
  <c r="F1191" i="13"/>
  <c r="I1190" i="13"/>
  <c r="H1190" i="13"/>
  <c r="G1190" i="13"/>
  <c r="F1190" i="13"/>
  <c r="I1189" i="13"/>
  <c r="H1189" i="13"/>
  <c r="G1189" i="13"/>
  <c r="F1189" i="13"/>
  <c r="I1188" i="13"/>
  <c r="H1188" i="13"/>
  <c r="G1188" i="13"/>
  <c r="F1188" i="13"/>
  <c r="I1187" i="13"/>
  <c r="H1187" i="13"/>
  <c r="G1187" i="13"/>
  <c r="F1187" i="13"/>
  <c r="I1186" i="13"/>
  <c r="H1186" i="13"/>
  <c r="G1186" i="13"/>
  <c r="F1186" i="13"/>
  <c r="I1185" i="13"/>
  <c r="H1185" i="13"/>
  <c r="G1185" i="13"/>
  <c r="F1185" i="13"/>
  <c r="I1184" i="13"/>
  <c r="H1184" i="13"/>
  <c r="G1184" i="13"/>
  <c r="F1184" i="13"/>
  <c r="I1183" i="13"/>
  <c r="H1183" i="13"/>
  <c r="G1183" i="13"/>
  <c r="F1183" i="13"/>
  <c r="I1182" i="13"/>
  <c r="H1182" i="13"/>
  <c r="G1182" i="13"/>
  <c r="F1182" i="13"/>
  <c r="I1181" i="13"/>
  <c r="H1181" i="13"/>
  <c r="G1181" i="13"/>
  <c r="F1181" i="13"/>
  <c r="I1180" i="13"/>
  <c r="H1180" i="13"/>
  <c r="G1180" i="13"/>
  <c r="F1180" i="13"/>
  <c r="I1179" i="13"/>
  <c r="H1179" i="13"/>
  <c r="G1179" i="13"/>
  <c r="F1179" i="13"/>
  <c r="I1178" i="13"/>
  <c r="H1178" i="13"/>
  <c r="G1178" i="13"/>
  <c r="F1178" i="13"/>
  <c r="I1177" i="13"/>
  <c r="H1177" i="13"/>
  <c r="G1177" i="13"/>
  <c r="F1177" i="13"/>
  <c r="I1176" i="13"/>
  <c r="H1176" i="13"/>
  <c r="G1176" i="13"/>
  <c r="F1176" i="13"/>
  <c r="I1175" i="13"/>
  <c r="H1175" i="13"/>
  <c r="G1175" i="13"/>
  <c r="F1175" i="13"/>
  <c r="I1174" i="13"/>
  <c r="H1174" i="13"/>
  <c r="G1174" i="13"/>
  <c r="F1174" i="13"/>
  <c r="I1173" i="13"/>
  <c r="H1173" i="13"/>
  <c r="G1173" i="13"/>
  <c r="F1173" i="13"/>
  <c r="I1172" i="13"/>
  <c r="H1172" i="13"/>
  <c r="G1172" i="13"/>
  <c r="F1172" i="13"/>
  <c r="I1171" i="13"/>
  <c r="H1171" i="13"/>
  <c r="G1171" i="13"/>
  <c r="F1171" i="13"/>
  <c r="I1170" i="13"/>
  <c r="H1170" i="13"/>
  <c r="G1170" i="13"/>
  <c r="F1170" i="13"/>
  <c r="I1169" i="13"/>
  <c r="H1169" i="13"/>
  <c r="G1169" i="13"/>
  <c r="F1169" i="13"/>
  <c r="I1168" i="13"/>
  <c r="H1168" i="13"/>
  <c r="G1168" i="13"/>
  <c r="F1168" i="13"/>
  <c r="I1167" i="13"/>
  <c r="H1167" i="13"/>
  <c r="G1167" i="13"/>
  <c r="F1167" i="13"/>
  <c r="I1166" i="13"/>
  <c r="H1166" i="13"/>
  <c r="G1166" i="13"/>
  <c r="F1166" i="13"/>
  <c r="I1165" i="13"/>
  <c r="H1165" i="13"/>
  <c r="G1165" i="13"/>
  <c r="F1165" i="13"/>
  <c r="I1164" i="13"/>
  <c r="H1164" i="13"/>
  <c r="G1164" i="13"/>
  <c r="F1164" i="13"/>
  <c r="I1163" i="13"/>
  <c r="H1163" i="13"/>
  <c r="G1163" i="13"/>
  <c r="F1163" i="13"/>
  <c r="I1162" i="13"/>
  <c r="H1162" i="13"/>
  <c r="G1162" i="13"/>
  <c r="F1162" i="13"/>
  <c r="I1161" i="13"/>
  <c r="H1161" i="13"/>
  <c r="G1161" i="13"/>
  <c r="F1161" i="13"/>
  <c r="I1160" i="13"/>
  <c r="H1160" i="13"/>
  <c r="G1160" i="13"/>
  <c r="F1160" i="13"/>
  <c r="I1159" i="13"/>
  <c r="H1159" i="13"/>
  <c r="G1159" i="13"/>
  <c r="F1159" i="13"/>
  <c r="I1158" i="13"/>
  <c r="H1158" i="13"/>
  <c r="G1158" i="13"/>
  <c r="F1158" i="13"/>
  <c r="I1157" i="13"/>
  <c r="H1157" i="13"/>
  <c r="G1157" i="13"/>
  <c r="F1157" i="13"/>
  <c r="I1156" i="13"/>
  <c r="H1156" i="13"/>
  <c r="G1156" i="13"/>
  <c r="F1156" i="13"/>
  <c r="I1155" i="13"/>
  <c r="H1155" i="13"/>
  <c r="G1155" i="13"/>
  <c r="F1155" i="13"/>
  <c r="I1154" i="13"/>
  <c r="H1154" i="13"/>
  <c r="G1154" i="13"/>
  <c r="F1154" i="13"/>
  <c r="I1153" i="13"/>
  <c r="H1153" i="13"/>
  <c r="G1153" i="13"/>
  <c r="F1153" i="13"/>
  <c r="I1152" i="13"/>
  <c r="H1152" i="13"/>
  <c r="G1152" i="13"/>
  <c r="F1152" i="13"/>
  <c r="I1151" i="13"/>
  <c r="H1151" i="13"/>
  <c r="G1151" i="13"/>
  <c r="F1151" i="13"/>
  <c r="I1150" i="13"/>
  <c r="H1150" i="13"/>
  <c r="G1150" i="13"/>
  <c r="F1150" i="13"/>
  <c r="I1149" i="13"/>
  <c r="H1149" i="13"/>
  <c r="G1149" i="13"/>
  <c r="F1149" i="13"/>
  <c r="I1148" i="13"/>
  <c r="H1148" i="13"/>
  <c r="G1148" i="13"/>
  <c r="F1148" i="13"/>
  <c r="I1147" i="13"/>
  <c r="H1147" i="13"/>
  <c r="G1147" i="13"/>
  <c r="F1147" i="13"/>
  <c r="I1146" i="13"/>
  <c r="H1146" i="13"/>
  <c r="G1146" i="13"/>
  <c r="F1146" i="13"/>
  <c r="I1145" i="13"/>
  <c r="H1145" i="13"/>
  <c r="G1145" i="13"/>
  <c r="F1145" i="13"/>
  <c r="I1144" i="13"/>
  <c r="H1144" i="13"/>
  <c r="G1144" i="13"/>
  <c r="F1144" i="13"/>
  <c r="I1143" i="13"/>
  <c r="H1143" i="13"/>
  <c r="G1143" i="13"/>
  <c r="F1143" i="13"/>
  <c r="I1142" i="13"/>
  <c r="H1142" i="13"/>
  <c r="G1142" i="13"/>
  <c r="F1142" i="13"/>
  <c r="I1141" i="13"/>
  <c r="H1141" i="13"/>
  <c r="G1141" i="13"/>
  <c r="F1141" i="13"/>
  <c r="I1140" i="13"/>
  <c r="H1140" i="13"/>
  <c r="G1140" i="13"/>
  <c r="F1140" i="13"/>
  <c r="I1139" i="13"/>
  <c r="H1139" i="13"/>
  <c r="G1139" i="13"/>
  <c r="F1139" i="13"/>
  <c r="I1138" i="13"/>
  <c r="H1138" i="13"/>
  <c r="G1138" i="13"/>
  <c r="F1138" i="13"/>
  <c r="I1137" i="13"/>
  <c r="H1137" i="13"/>
  <c r="G1137" i="13"/>
  <c r="F1137" i="13"/>
  <c r="I1136" i="13"/>
  <c r="H1136" i="13"/>
  <c r="G1136" i="13"/>
  <c r="F1136" i="13"/>
  <c r="I1135" i="13"/>
  <c r="H1135" i="13"/>
  <c r="G1135" i="13"/>
  <c r="F1135" i="13"/>
  <c r="I1134" i="13"/>
  <c r="H1134" i="13"/>
  <c r="G1134" i="13"/>
  <c r="F1134" i="13"/>
  <c r="I1133" i="13"/>
  <c r="H1133" i="13"/>
  <c r="G1133" i="13"/>
  <c r="F1133" i="13"/>
  <c r="I1132" i="13"/>
  <c r="H1132" i="13"/>
  <c r="G1132" i="13"/>
  <c r="F1132" i="13"/>
  <c r="I1131" i="13"/>
  <c r="H1131" i="13"/>
  <c r="G1131" i="13"/>
  <c r="F1131" i="13"/>
  <c r="I1130" i="13"/>
  <c r="H1130" i="13"/>
  <c r="G1130" i="13"/>
  <c r="F1130" i="13"/>
  <c r="I1129" i="13"/>
  <c r="H1129" i="13"/>
  <c r="G1129" i="13"/>
  <c r="F1129" i="13"/>
  <c r="I1128" i="13"/>
  <c r="H1128" i="13"/>
  <c r="G1128" i="13"/>
  <c r="F1128" i="13"/>
  <c r="I1127" i="13"/>
  <c r="H1127" i="13"/>
  <c r="G1127" i="13"/>
  <c r="F1127" i="13"/>
  <c r="I1126" i="13"/>
  <c r="H1126" i="13"/>
  <c r="G1126" i="13"/>
  <c r="F1126" i="13"/>
  <c r="I1125" i="13"/>
  <c r="H1125" i="13"/>
  <c r="G1125" i="13"/>
  <c r="F1125" i="13"/>
  <c r="I1124" i="13"/>
  <c r="H1124" i="13"/>
  <c r="G1124" i="13"/>
  <c r="F1124" i="13"/>
  <c r="I1123" i="13"/>
  <c r="H1123" i="13"/>
  <c r="G1123" i="13"/>
  <c r="F1123" i="13"/>
  <c r="I1122" i="13"/>
  <c r="H1122" i="13"/>
  <c r="G1122" i="13"/>
  <c r="F1122" i="13"/>
  <c r="I1121" i="13"/>
  <c r="H1121" i="13"/>
  <c r="G1121" i="13"/>
  <c r="F1121" i="13"/>
  <c r="I1120" i="13"/>
  <c r="H1120" i="13"/>
  <c r="G1120" i="13"/>
  <c r="F1120" i="13"/>
  <c r="I1119" i="13"/>
  <c r="H1119" i="13"/>
  <c r="G1119" i="13"/>
  <c r="F1119" i="13"/>
  <c r="I1118" i="13"/>
  <c r="H1118" i="13"/>
  <c r="G1118" i="13"/>
  <c r="F1118" i="13"/>
  <c r="I1117" i="13"/>
  <c r="H1117" i="13"/>
  <c r="G1117" i="13"/>
  <c r="F1117" i="13"/>
  <c r="I1116" i="13"/>
  <c r="H1116" i="13"/>
  <c r="G1116" i="13"/>
  <c r="F1116" i="13"/>
  <c r="I1115" i="13"/>
  <c r="H1115" i="13"/>
  <c r="G1115" i="13"/>
  <c r="F1115" i="13"/>
  <c r="I1114" i="13"/>
  <c r="H1114" i="13"/>
  <c r="G1114" i="13"/>
  <c r="F1114" i="13"/>
  <c r="I1113" i="13"/>
  <c r="H1113" i="13"/>
  <c r="G1113" i="13"/>
  <c r="F1113" i="13"/>
  <c r="I1112" i="13"/>
  <c r="H1112" i="13"/>
  <c r="G1112" i="13"/>
  <c r="F1112" i="13"/>
  <c r="I1111" i="13"/>
  <c r="H1111" i="13"/>
  <c r="G1111" i="13"/>
  <c r="F1111" i="13"/>
  <c r="I1110" i="13"/>
  <c r="H1110" i="13"/>
  <c r="G1110" i="13"/>
  <c r="F1110" i="13"/>
  <c r="I1109" i="13"/>
  <c r="H1109" i="13"/>
  <c r="G1109" i="13"/>
  <c r="F1109" i="13"/>
  <c r="I1108" i="13"/>
  <c r="H1108" i="13"/>
  <c r="G1108" i="13"/>
  <c r="F1108" i="13"/>
  <c r="I1107" i="13"/>
  <c r="H1107" i="13"/>
  <c r="G1107" i="13"/>
  <c r="F1107" i="13"/>
  <c r="I1106" i="13"/>
  <c r="H1106" i="13"/>
  <c r="G1106" i="13"/>
  <c r="F1106" i="13"/>
  <c r="I1105" i="13"/>
  <c r="H1105" i="13"/>
  <c r="G1105" i="13"/>
  <c r="F1105" i="13"/>
  <c r="I1104" i="13"/>
  <c r="H1104" i="13"/>
  <c r="G1104" i="13"/>
  <c r="F1104" i="13"/>
  <c r="I1103" i="13"/>
  <c r="H1103" i="13"/>
  <c r="G1103" i="13"/>
  <c r="F1103" i="13"/>
  <c r="I1102" i="13"/>
  <c r="H1102" i="13"/>
  <c r="G1102" i="13"/>
  <c r="F1102" i="13"/>
  <c r="I1101" i="13"/>
  <c r="H1101" i="13"/>
  <c r="G1101" i="13"/>
  <c r="F1101" i="13"/>
  <c r="I1100" i="13"/>
  <c r="H1100" i="13"/>
  <c r="G1100" i="13"/>
  <c r="F1100" i="13"/>
  <c r="I1099" i="13"/>
  <c r="H1099" i="13"/>
  <c r="G1099" i="13"/>
  <c r="F1099" i="13"/>
  <c r="I1098" i="13"/>
  <c r="H1098" i="13"/>
  <c r="G1098" i="13"/>
  <c r="F1098" i="13"/>
  <c r="I1097" i="13"/>
  <c r="H1097" i="13"/>
  <c r="G1097" i="13"/>
  <c r="F1097" i="13"/>
  <c r="I1096" i="13"/>
  <c r="H1096" i="13"/>
  <c r="G1096" i="13"/>
  <c r="F1096" i="13"/>
  <c r="I1095" i="13"/>
  <c r="H1095" i="13"/>
  <c r="G1095" i="13"/>
  <c r="F1095" i="13"/>
  <c r="I1094" i="13"/>
  <c r="H1094" i="13"/>
  <c r="G1094" i="13"/>
  <c r="F1094" i="13"/>
  <c r="I1093" i="13"/>
  <c r="H1093" i="13"/>
  <c r="G1093" i="13"/>
  <c r="F1093" i="13"/>
  <c r="I1092" i="13"/>
  <c r="H1092" i="13"/>
  <c r="G1092" i="13"/>
  <c r="F1092" i="13"/>
  <c r="I1091" i="13"/>
  <c r="H1091" i="13"/>
  <c r="G1091" i="13"/>
  <c r="F1091" i="13"/>
  <c r="I1090" i="13"/>
  <c r="H1090" i="13"/>
  <c r="G1090" i="13"/>
  <c r="F1090" i="13"/>
  <c r="I1089" i="13"/>
  <c r="H1089" i="13"/>
  <c r="G1089" i="13"/>
  <c r="F1089" i="13"/>
  <c r="I1088" i="13"/>
  <c r="H1088" i="13"/>
  <c r="G1088" i="13"/>
  <c r="F1088" i="13"/>
  <c r="I1087" i="13"/>
  <c r="H1087" i="13"/>
  <c r="G1087" i="13"/>
  <c r="F1087" i="13"/>
  <c r="I1086" i="13"/>
  <c r="H1086" i="13"/>
  <c r="G1086" i="13"/>
  <c r="F1086" i="13"/>
  <c r="I1085" i="13"/>
  <c r="H1085" i="13"/>
  <c r="G1085" i="13"/>
  <c r="F1085" i="13"/>
  <c r="I1084" i="13"/>
  <c r="H1084" i="13"/>
  <c r="G1084" i="13"/>
  <c r="F1084" i="13"/>
  <c r="I1083" i="13"/>
  <c r="H1083" i="13"/>
  <c r="G1083" i="13"/>
  <c r="F1083" i="13"/>
  <c r="I1082" i="13"/>
  <c r="H1082" i="13"/>
  <c r="G1082" i="13"/>
  <c r="F1082" i="13"/>
  <c r="I1081" i="13"/>
  <c r="H1081" i="13"/>
  <c r="G1081" i="13"/>
  <c r="F1081" i="13"/>
  <c r="I1080" i="13"/>
  <c r="H1080" i="13"/>
  <c r="G1080" i="13"/>
  <c r="F1080" i="13"/>
  <c r="I1079" i="13"/>
  <c r="H1079" i="13"/>
  <c r="G1079" i="13"/>
  <c r="F1079" i="13"/>
  <c r="I1078" i="13"/>
  <c r="H1078" i="13"/>
  <c r="G1078" i="13"/>
  <c r="F1078" i="13"/>
  <c r="I1077" i="13"/>
  <c r="H1077" i="13"/>
  <c r="G1077" i="13"/>
  <c r="F1077" i="13"/>
  <c r="I1076" i="13"/>
  <c r="H1076" i="13"/>
  <c r="G1076" i="13"/>
  <c r="F1076" i="13"/>
  <c r="I1075" i="13"/>
  <c r="H1075" i="13"/>
  <c r="G1075" i="13"/>
  <c r="F1075" i="13"/>
  <c r="I1074" i="13"/>
  <c r="H1074" i="13"/>
  <c r="G1074" i="13"/>
  <c r="F1074" i="13"/>
  <c r="I1073" i="13"/>
  <c r="H1073" i="13"/>
  <c r="G1073" i="13"/>
  <c r="F1073" i="13"/>
  <c r="I1072" i="13"/>
  <c r="H1072" i="13"/>
  <c r="G1072" i="13"/>
  <c r="F1072" i="13"/>
  <c r="I1071" i="13"/>
  <c r="H1071" i="13"/>
  <c r="G1071" i="13"/>
  <c r="F1071" i="13"/>
  <c r="I1070" i="13"/>
  <c r="H1070" i="13"/>
  <c r="G1070" i="13"/>
  <c r="F1070" i="13"/>
  <c r="I1069" i="13"/>
  <c r="H1069" i="13"/>
  <c r="G1069" i="13"/>
  <c r="F1069" i="13"/>
  <c r="I1068" i="13"/>
  <c r="H1068" i="13"/>
  <c r="G1068" i="13"/>
  <c r="F1068" i="13"/>
  <c r="I1067" i="13"/>
  <c r="H1067" i="13"/>
  <c r="G1067" i="13"/>
  <c r="F1067" i="13"/>
  <c r="I1066" i="13"/>
  <c r="H1066" i="13"/>
  <c r="G1066" i="13"/>
  <c r="F1066" i="13"/>
  <c r="I1065" i="13"/>
  <c r="H1065" i="13"/>
  <c r="G1065" i="13"/>
  <c r="F1065" i="13"/>
  <c r="I1064" i="13"/>
  <c r="H1064" i="13"/>
  <c r="G1064" i="13"/>
  <c r="F1064" i="13"/>
  <c r="I1063" i="13"/>
  <c r="H1063" i="13"/>
  <c r="G1063" i="13"/>
  <c r="F1063" i="13"/>
  <c r="I1062" i="13"/>
  <c r="H1062" i="13"/>
  <c r="G1062" i="13"/>
  <c r="F1062" i="13"/>
  <c r="I1061" i="13"/>
  <c r="H1061" i="13"/>
  <c r="G1061" i="13"/>
  <c r="F1061" i="13"/>
  <c r="I1060" i="13"/>
  <c r="H1060" i="13"/>
  <c r="G1060" i="13"/>
  <c r="F1060" i="13"/>
  <c r="I1059" i="13"/>
  <c r="H1059" i="13"/>
  <c r="G1059" i="13"/>
  <c r="F1059" i="13"/>
  <c r="I1058" i="13"/>
  <c r="H1058" i="13"/>
  <c r="G1058" i="13"/>
  <c r="F1058" i="13"/>
  <c r="I1057" i="13"/>
  <c r="H1057" i="13"/>
  <c r="G1057" i="13"/>
  <c r="F1057" i="13"/>
  <c r="I1056" i="13"/>
  <c r="H1056" i="13"/>
  <c r="G1056" i="13"/>
  <c r="F1056" i="13"/>
  <c r="I1055" i="13"/>
  <c r="H1055" i="13"/>
  <c r="G1055" i="13"/>
  <c r="F1055" i="13"/>
  <c r="I1054" i="13"/>
  <c r="H1054" i="13"/>
  <c r="G1054" i="13"/>
  <c r="F1054" i="13"/>
  <c r="I1053" i="13"/>
  <c r="H1053" i="13"/>
  <c r="G1053" i="13"/>
  <c r="F1053" i="13"/>
  <c r="I1052" i="13"/>
  <c r="H1052" i="13"/>
  <c r="G1052" i="13"/>
  <c r="F1052" i="13"/>
  <c r="I1051" i="13"/>
  <c r="H1051" i="13"/>
  <c r="G1051" i="13"/>
  <c r="F1051" i="13"/>
  <c r="I1050" i="13"/>
  <c r="H1050" i="13"/>
  <c r="G1050" i="13"/>
  <c r="F1050" i="13"/>
  <c r="I1049" i="13"/>
  <c r="H1049" i="13"/>
  <c r="G1049" i="13"/>
  <c r="F1049" i="13"/>
  <c r="I1048" i="13"/>
  <c r="H1048" i="13"/>
  <c r="G1048" i="13"/>
  <c r="F1048" i="13"/>
  <c r="I1047" i="13"/>
  <c r="H1047" i="13"/>
  <c r="G1047" i="13"/>
  <c r="F1047" i="13"/>
  <c r="I1046" i="13"/>
  <c r="H1046" i="13"/>
  <c r="G1046" i="13"/>
  <c r="F1046" i="13"/>
  <c r="I1045" i="13"/>
  <c r="H1045" i="13"/>
  <c r="G1045" i="13"/>
  <c r="F1045" i="13"/>
  <c r="I1044" i="13"/>
  <c r="H1044" i="13"/>
  <c r="G1044" i="13"/>
  <c r="F1044" i="13"/>
  <c r="I1043" i="13"/>
  <c r="H1043" i="13"/>
  <c r="G1043" i="13"/>
  <c r="F1043" i="13"/>
  <c r="I1042" i="13"/>
  <c r="H1042" i="13"/>
  <c r="G1042" i="13"/>
  <c r="F1042" i="13"/>
  <c r="I1041" i="13"/>
  <c r="H1041" i="13"/>
  <c r="G1041" i="13"/>
  <c r="F1041" i="13"/>
  <c r="I1040" i="13"/>
  <c r="H1040" i="13"/>
  <c r="G1040" i="13"/>
  <c r="F1040" i="13"/>
  <c r="I1039" i="13"/>
  <c r="H1039" i="13"/>
  <c r="G1039" i="13"/>
  <c r="F1039" i="13"/>
  <c r="I1038" i="13"/>
  <c r="H1038" i="13"/>
  <c r="G1038" i="13"/>
  <c r="F1038" i="13"/>
  <c r="I1037" i="13"/>
  <c r="H1037" i="13"/>
  <c r="G1037" i="13"/>
  <c r="F1037" i="13"/>
  <c r="I1036" i="13"/>
  <c r="H1036" i="13"/>
  <c r="G1036" i="13"/>
  <c r="F1036" i="13"/>
  <c r="I1035" i="13"/>
  <c r="H1035" i="13"/>
  <c r="G1035" i="13"/>
  <c r="F1035" i="13"/>
  <c r="I1034" i="13"/>
  <c r="H1034" i="13"/>
  <c r="G1034" i="13"/>
  <c r="F1034" i="13"/>
  <c r="I1033" i="13"/>
  <c r="H1033" i="13"/>
  <c r="G1033" i="13"/>
  <c r="F1033" i="13"/>
  <c r="I1032" i="13"/>
  <c r="H1032" i="13"/>
  <c r="G1032" i="13"/>
  <c r="F1032" i="13"/>
  <c r="I1031" i="13"/>
  <c r="H1031" i="13"/>
  <c r="G1031" i="13"/>
  <c r="F1031" i="13"/>
  <c r="I1030" i="13"/>
  <c r="H1030" i="13"/>
  <c r="G1030" i="13"/>
  <c r="F1030" i="13"/>
  <c r="I1029" i="13"/>
  <c r="H1029" i="13"/>
  <c r="G1029" i="13"/>
  <c r="F1029" i="13"/>
  <c r="I1028" i="13"/>
  <c r="H1028" i="13"/>
  <c r="G1028" i="13"/>
  <c r="F1028" i="13"/>
  <c r="I1027" i="13"/>
  <c r="H1027" i="13"/>
  <c r="G1027" i="13"/>
  <c r="F1027" i="13"/>
  <c r="I1026" i="13"/>
  <c r="H1026" i="13"/>
  <c r="G1026" i="13"/>
  <c r="F1026" i="13"/>
  <c r="I1025" i="13"/>
  <c r="H1025" i="13"/>
  <c r="G1025" i="13"/>
  <c r="F1025" i="13"/>
  <c r="I1024" i="13"/>
  <c r="H1024" i="13"/>
  <c r="G1024" i="13"/>
  <c r="F1024" i="13"/>
  <c r="I1023" i="13"/>
  <c r="H1023" i="13"/>
  <c r="G1023" i="13"/>
  <c r="F1023" i="13"/>
  <c r="I1022" i="13"/>
  <c r="H1022" i="13"/>
  <c r="G1022" i="13"/>
  <c r="F1022" i="13"/>
  <c r="I1021" i="13"/>
  <c r="H1021" i="13"/>
  <c r="G1021" i="13"/>
  <c r="F1021" i="13"/>
  <c r="I1020" i="13"/>
  <c r="H1020" i="13"/>
  <c r="G1020" i="13"/>
  <c r="F1020" i="13"/>
  <c r="I1019" i="13"/>
  <c r="H1019" i="13"/>
  <c r="G1019" i="13"/>
  <c r="F1019" i="13"/>
  <c r="I1018" i="13"/>
  <c r="H1018" i="13"/>
  <c r="G1018" i="13"/>
  <c r="F1018" i="13"/>
  <c r="I1017" i="13"/>
  <c r="H1017" i="13"/>
  <c r="G1017" i="13"/>
  <c r="F1017" i="13"/>
  <c r="I1016" i="13"/>
  <c r="H1016" i="13"/>
  <c r="G1016" i="13"/>
  <c r="F1016" i="13"/>
  <c r="I1015" i="13"/>
  <c r="H1015" i="13"/>
  <c r="G1015" i="13"/>
  <c r="F1015" i="13"/>
  <c r="I1014" i="13"/>
  <c r="H1014" i="13"/>
  <c r="G1014" i="13"/>
  <c r="F1014" i="13"/>
  <c r="I1013" i="13"/>
  <c r="H1013" i="13"/>
  <c r="G1013" i="13"/>
  <c r="F1013" i="13"/>
  <c r="I1012" i="13"/>
  <c r="H1012" i="13"/>
  <c r="G1012" i="13"/>
  <c r="F1012" i="13"/>
  <c r="I1011" i="13"/>
  <c r="H1011" i="13"/>
  <c r="G1011" i="13"/>
  <c r="F1011" i="13"/>
  <c r="I1010" i="13"/>
  <c r="H1010" i="13"/>
  <c r="G1010" i="13"/>
  <c r="F1010" i="13"/>
  <c r="I1009" i="13"/>
  <c r="H1009" i="13"/>
  <c r="G1009" i="13"/>
  <c r="F1009" i="13"/>
  <c r="I1008" i="13"/>
  <c r="H1008" i="13"/>
  <c r="G1008" i="13"/>
  <c r="F1008" i="13"/>
  <c r="I1007" i="13"/>
  <c r="H1007" i="13"/>
  <c r="G1007" i="13"/>
  <c r="F1007" i="13"/>
  <c r="I1006" i="13"/>
  <c r="H1006" i="13"/>
  <c r="G1006" i="13"/>
  <c r="F1006" i="13"/>
  <c r="I1005" i="13"/>
  <c r="H1005" i="13"/>
  <c r="G1005" i="13"/>
  <c r="F1005" i="13"/>
  <c r="I1004" i="13"/>
  <c r="H1004" i="13"/>
  <c r="G1004" i="13"/>
  <c r="F1004" i="13"/>
  <c r="I1003" i="13"/>
  <c r="H1003" i="13"/>
  <c r="G1003" i="13"/>
  <c r="F1003" i="13"/>
  <c r="I1002" i="13"/>
  <c r="H1002" i="13"/>
  <c r="G1002" i="13"/>
  <c r="F1002" i="13"/>
  <c r="I1001" i="13"/>
  <c r="H1001" i="13"/>
  <c r="G1001" i="13"/>
  <c r="F1001" i="13"/>
  <c r="I1000" i="13"/>
  <c r="H1000" i="13"/>
  <c r="G1000" i="13"/>
  <c r="F1000" i="13"/>
  <c r="I999" i="13"/>
  <c r="H999" i="13"/>
  <c r="G999" i="13"/>
  <c r="F999" i="13"/>
  <c r="I998" i="13"/>
  <c r="H998" i="13"/>
  <c r="G998" i="13"/>
  <c r="F998" i="13"/>
  <c r="I997" i="13"/>
  <c r="H997" i="13"/>
  <c r="G997" i="13"/>
  <c r="F997" i="13"/>
  <c r="I996" i="13"/>
  <c r="H996" i="13"/>
  <c r="G996" i="13"/>
  <c r="F996" i="13"/>
  <c r="I995" i="13"/>
  <c r="H995" i="13"/>
  <c r="G995" i="13"/>
  <c r="F995" i="13"/>
  <c r="I994" i="13"/>
  <c r="H994" i="13"/>
  <c r="G994" i="13"/>
  <c r="F994" i="13"/>
  <c r="I993" i="13"/>
  <c r="H993" i="13"/>
  <c r="G993" i="13"/>
  <c r="F993" i="13"/>
  <c r="I992" i="13"/>
  <c r="H992" i="13"/>
  <c r="G992" i="13"/>
  <c r="F992" i="13"/>
  <c r="I991" i="13"/>
  <c r="H991" i="13"/>
  <c r="G991" i="13"/>
  <c r="F991" i="13"/>
  <c r="I990" i="13"/>
  <c r="H990" i="13"/>
  <c r="G990" i="13"/>
  <c r="F990" i="13"/>
  <c r="I989" i="13"/>
  <c r="H989" i="13"/>
  <c r="G989" i="13"/>
  <c r="F989" i="13"/>
  <c r="I988" i="13"/>
  <c r="H988" i="13"/>
  <c r="G988" i="13"/>
  <c r="F988" i="13"/>
  <c r="I987" i="13"/>
  <c r="H987" i="13"/>
  <c r="G987" i="13"/>
  <c r="F987" i="13"/>
  <c r="I986" i="13"/>
  <c r="H986" i="13"/>
  <c r="G986" i="13"/>
  <c r="F986" i="13"/>
  <c r="I985" i="13"/>
  <c r="H985" i="13"/>
  <c r="G985" i="13"/>
  <c r="F985" i="13"/>
  <c r="I984" i="13"/>
  <c r="H984" i="13"/>
  <c r="G984" i="13"/>
  <c r="F984" i="13"/>
  <c r="I983" i="13"/>
  <c r="H983" i="13"/>
  <c r="G983" i="13"/>
  <c r="F983" i="13"/>
  <c r="I982" i="13"/>
  <c r="H982" i="13"/>
  <c r="G982" i="13"/>
  <c r="F982" i="13"/>
  <c r="I981" i="13"/>
  <c r="H981" i="13"/>
  <c r="G981" i="13"/>
  <c r="F981" i="13"/>
  <c r="I980" i="13"/>
  <c r="H980" i="13"/>
  <c r="G980" i="13"/>
  <c r="F980" i="13"/>
  <c r="I979" i="13"/>
  <c r="H979" i="13"/>
  <c r="G979" i="13"/>
  <c r="F979" i="13"/>
  <c r="I978" i="13"/>
  <c r="H978" i="13"/>
  <c r="G978" i="13"/>
  <c r="F978" i="13"/>
  <c r="I977" i="13"/>
  <c r="H977" i="13"/>
  <c r="G977" i="13"/>
  <c r="F977" i="13"/>
  <c r="I976" i="13"/>
  <c r="H976" i="13"/>
  <c r="G976" i="13"/>
  <c r="F976" i="13"/>
  <c r="I975" i="13"/>
  <c r="H975" i="13"/>
  <c r="G975" i="13"/>
  <c r="F975" i="13"/>
  <c r="I974" i="13"/>
  <c r="H974" i="13"/>
  <c r="G974" i="13"/>
  <c r="F974" i="13"/>
  <c r="I973" i="13"/>
  <c r="H973" i="13"/>
  <c r="G973" i="13"/>
  <c r="F973" i="13"/>
  <c r="I972" i="13"/>
  <c r="H972" i="13"/>
  <c r="G972" i="13"/>
  <c r="F972" i="13"/>
  <c r="I971" i="13"/>
  <c r="H971" i="13"/>
  <c r="G971" i="13"/>
  <c r="F971" i="13"/>
  <c r="I970" i="13"/>
  <c r="H970" i="13"/>
  <c r="G970" i="13"/>
  <c r="F970" i="13"/>
  <c r="I969" i="13"/>
  <c r="H969" i="13"/>
  <c r="G969" i="13"/>
  <c r="F969" i="13"/>
  <c r="I968" i="13"/>
  <c r="H968" i="13"/>
  <c r="G968" i="13"/>
  <c r="F968" i="13"/>
  <c r="I967" i="13"/>
  <c r="H967" i="13"/>
  <c r="G967" i="13"/>
  <c r="F967" i="13"/>
  <c r="I966" i="13"/>
  <c r="H966" i="13"/>
  <c r="G966" i="13"/>
  <c r="F966" i="13"/>
  <c r="I965" i="13"/>
  <c r="H965" i="13"/>
  <c r="G965" i="13"/>
  <c r="F965" i="13"/>
  <c r="I964" i="13"/>
  <c r="H964" i="13"/>
  <c r="G964" i="13"/>
  <c r="F964" i="13"/>
  <c r="I963" i="13"/>
  <c r="H963" i="13"/>
  <c r="G963" i="13"/>
  <c r="F963" i="13"/>
  <c r="I962" i="13"/>
  <c r="H962" i="13"/>
  <c r="G962" i="13"/>
  <c r="F962" i="13"/>
  <c r="I961" i="13"/>
  <c r="H961" i="13"/>
  <c r="G961" i="13"/>
  <c r="F961" i="13"/>
  <c r="I960" i="13"/>
  <c r="H960" i="13"/>
  <c r="G960" i="13"/>
  <c r="F960" i="13"/>
  <c r="I959" i="13"/>
  <c r="H959" i="13"/>
  <c r="G959" i="13"/>
  <c r="F959" i="13"/>
  <c r="I958" i="13"/>
  <c r="H958" i="13"/>
  <c r="G958" i="13"/>
  <c r="F958" i="13"/>
  <c r="I957" i="13"/>
  <c r="H957" i="13"/>
  <c r="G957" i="13"/>
  <c r="F957" i="13"/>
  <c r="I956" i="13"/>
  <c r="H956" i="13"/>
  <c r="G956" i="13"/>
  <c r="F956" i="13"/>
  <c r="I955" i="13"/>
  <c r="H955" i="13"/>
  <c r="G955" i="13"/>
  <c r="F955" i="13"/>
  <c r="I954" i="13"/>
  <c r="H954" i="13"/>
  <c r="G954" i="13"/>
  <c r="F954" i="13"/>
  <c r="I953" i="13"/>
  <c r="H953" i="13"/>
  <c r="G953" i="13"/>
  <c r="F953" i="13"/>
  <c r="I952" i="13"/>
  <c r="H952" i="13"/>
  <c r="G952" i="13"/>
  <c r="F952" i="13"/>
  <c r="I951" i="13"/>
  <c r="H951" i="13"/>
  <c r="G951" i="13"/>
  <c r="F951" i="13"/>
  <c r="I950" i="13"/>
  <c r="H950" i="13"/>
  <c r="G950" i="13"/>
  <c r="F950" i="13"/>
  <c r="I949" i="13"/>
  <c r="H949" i="13"/>
  <c r="G949" i="13"/>
  <c r="F949" i="13"/>
  <c r="I948" i="13"/>
  <c r="H948" i="13"/>
  <c r="G948" i="13"/>
  <c r="F948" i="13"/>
  <c r="I947" i="13"/>
  <c r="H947" i="13"/>
  <c r="G947" i="13"/>
  <c r="F947" i="13"/>
  <c r="I946" i="13"/>
  <c r="H946" i="13"/>
  <c r="G946" i="13"/>
  <c r="F946" i="13"/>
  <c r="I945" i="13"/>
  <c r="H945" i="13"/>
  <c r="G945" i="13"/>
  <c r="F945" i="13"/>
  <c r="I944" i="13"/>
  <c r="H944" i="13"/>
  <c r="G944" i="13"/>
  <c r="F944" i="13"/>
  <c r="I943" i="13"/>
  <c r="H943" i="13"/>
  <c r="G943" i="13"/>
  <c r="F943" i="13"/>
  <c r="I942" i="13"/>
  <c r="H942" i="13"/>
  <c r="G942" i="13"/>
  <c r="F942" i="13"/>
  <c r="I941" i="13"/>
  <c r="H941" i="13"/>
  <c r="G941" i="13"/>
  <c r="F941" i="13"/>
  <c r="I940" i="13"/>
  <c r="H940" i="13"/>
  <c r="G940" i="13"/>
  <c r="F940" i="13"/>
  <c r="I939" i="13"/>
  <c r="H939" i="13"/>
  <c r="G939" i="13"/>
  <c r="F939" i="13"/>
  <c r="I938" i="13"/>
  <c r="H938" i="13"/>
  <c r="G938" i="13"/>
  <c r="F938" i="13"/>
  <c r="I937" i="13"/>
  <c r="H937" i="13"/>
  <c r="G937" i="13"/>
  <c r="F937" i="13"/>
  <c r="I936" i="13"/>
  <c r="H936" i="13"/>
  <c r="G936" i="13"/>
  <c r="F936" i="13"/>
  <c r="I935" i="13"/>
  <c r="H935" i="13"/>
  <c r="G935" i="13"/>
  <c r="F935" i="13"/>
  <c r="I934" i="13"/>
  <c r="H934" i="13"/>
  <c r="G934" i="13"/>
  <c r="F934" i="13"/>
  <c r="I933" i="13"/>
  <c r="H933" i="13"/>
  <c r="G933" i="13"/>
  <c r="F933" i="13"/>
  <c r="I932" i="13"/>
  <c r="H932" i="13"/>
  <c r="G932" i="13"/>
  <c r="F932" i="13"/>
  <c r="I931" i="13"/>
  <c r="H931" i="13"/>
  <c r="G931" i="13"/>
  <c r="F931" i="13"/>
  <c r="I930" i="13"/>
  <c r="H930" i="13"/>
  <c r="G930" i="13"/>
  <c r="F930" i="13"/>
  <c r="I929" i="13"/>
  <c r="H929" i="13"/>
  <c r="G929" i="13"/>
  <c r="F929" i="13"/>
  <c r="I928" i="13"/>
  <c r="H928" i="13"/>
  <c r="G928" i="13"/>
  <c r="F928" i="13"/>
  <c r="I927" i="13"/>
  <c r="H927" i="13"/>
  <c r="G927" i="13"/>
  <c r="F927" i="13"/>
  <c r="I926" i="13"/>
  <c r="H926" i="13"/>
  <c r="G926" i="13"/>
  <c r="F926" i="13"/>
  <c r="I925" i="13"/>
  <c r="H925" i="13"/>
  <c r="G925" i="13"/>
  <c r="F925" i="13"/>
  <c r="I924" i="13"/>
  <c r="H924" i="13"/>
  <c r="G924" i="13"/>
  <c r="F924" i="13"/>
  <c r="I923" i="13"/>
  <c r="H923" i="13"/>
  <c r="G923" i="13"/>
  <c r="F923" i="13"/>
  <c r="I922" i="13"/>
  <c r="H922" i="13"/>
  <c r="G922" i="13"/>
  <c r="F922" i="13"/>
  <c r="I921" i="13"/>
  <c r="H921" i="13"/>
  <c r="G921" i="13"/>
  <c r="F921" i="13"/>
  <c r="I920" i="13"/>
  <c r="H920" i="13"/>
  <c r="G920" i="13"/>
  <c r="F920" i="13"/>
  <c r="I919" i="13"/>
  <c r="H919" i="13"/>
  <c r="G919" i="13"/>
  <c r="F919" i="13"/>
  <c r="I918" i="13"/>
  <c r="H918" i="13"/>
  <c r="G918" i="13"/>
  <c r="F918" i="13"/>
  <c r="I917" i="13"/>
  <c r="H917" i="13"/>
  <c r="G917" i="13"/>
  <c r="F917" i="13"/>
  <c r="I916" i="13"/>
  <c r="H916" i="13"/>
  <c r="G916" i="13"/>
  <c r="F916" i="13"/>
  <c r="I915" i="13"/>
  <c r="H915" i="13"/>
  <c r="G915" i="13"/>
  <c r="F915" i="13"/>
  <c r="I914" i="13"/>
  <c r="H914" i="13"/>
  <c r="G914" i="13"/>
  <c r="F914" i="13"/>
  <c r="I913" i="13"/>
  <c r="H913" i="13"/>
  <c r="G913" i="13"/>
  <c r="F913" i="13"/>
  <c r="I912" i="13"/>
  <c r="H912" i="13"/>
  <c r="G912" i="13"/>
  <c r="F912" i="13"/>
  <c r="I911" i="13"/>
  <c r="H911" i="13"/>
  <c r="G911" i="13"/>
  <c r="F911" i="13"/>
  <c r="I910" i="13"/>
  <c r="H910" i="13"/>
  <c r="G910" i="13"/>
  <c r="F910" i="13"/>
  <c r="I909" i="13"/>
  <c r="H909" i="13"/>
  <c r="G909" i="13"/>
  <c r="F909" i="13"/>
  <c r="I908" i="13"/>
  <c r="H908" i="13"/>
  <c r="G908" i="13"/>
  <c r="F908" i="13"/>
  <c r="I907" i="13"/>
  <c r="H907" i="13"/>
  <c r="G907" i="13"/>
  <c r="F907" i="13"/>
  <c r="I906" i="13"/>
  <c r="H906" i="13"/>
  <c r="G906" i="13"/>
  <c r="F906" i="13"/>
  <c r="I905" i="13"/>
  <c r="H905" i="13"/>
  <c r="G905" i="13"/>
  <c r="F905" i="13"/>
  <c r="I904" i="13"/>
  <c r="H904" i="13"/>
  <c r="G904" i="13"/>
  <c r="F904" i="13"/>
  <c r="I903" i="13"/>
  <c r="H903" i="13"/>
  <c r="G903" i="13"/>
  <c r="F903" i="13"/>
  <c r="I902" i="13"/>
  <c r="H902" i="13"/>
  <c r="G902" i="13"/>
  <c r="F902" i="13"/>
  <c r="I901" i="13"/>
  <c r="H901" i="13"/>
  <c r="G901" i="13"/>
  <c r="F901" i="13"/>
  <c r="I900" i="13"/>
  <c r="H900" i="13"/>
  <c r="G900" i="13"/>
  <c r="F900" i="13"/>
  <c r="I899" i="13"/>
  <c r="H899" i="13"/>
  <c r="G899" i="13"/>
  <c r="F899" i="13"/>
  <c r="I898" i="13"/>
  <c r="H898" i="13"/>
  <c r="G898" i="13"/>
  <c r="F898" i="13"/>
  <c r="I897" i="13"/>
  <c r="H897" i="13"/>
  <c r="G897" i="13"/>
  <c r="F897" i="13"/>
  <c r="I896" i="13"/>
  <c r="H896" i="13"/>
  <c r="G896" i="13"/>
  <c r="F896" i="13"/>
  <c r="I895" i="13"/>
  <c r="H895" i="13"/>
  <c r="G895" i="13"/>
  <c r="F895" i="13"/>
  <c r="I894" i="13"/>
  <c r="H894" i="13"/>
  <c r="G894" i="13"/>
  <c r="F894" i="13"/>
  <c r="I893" i="13"/>
  <c r="H893" i="13"/>
  <c r="G893" i="13"/>
  <c r="F893" i="13"/>
  <c r="I892" i="13"/>
  <c r="H892" i="13"/>
  <c r="G892" i="13"/>
  <c r="F892" i="13"/>
  <c r="I891" i="13"/>
  <c r="H891" i="13"/>
  <c r="G891" i="13"/>
  <c r="F891" i="13"/>
  <c r="I890" i="13"/>
  <c r="H890" i="13"/>
  <c r="G890" i="13"/>
  <c r="F890" i="13"/>
  <c r="I889" i="13"/>
  <c r="H889" i="13"/>
  <c r="G889" i="13"/>
  <c r="F889" i="13"/>
  <c r="I888" i="13"/>
  <c r="H888" i="13"/>
  <c r="G888" i="13"/>
  <c r="F888" i="13"/>
  <c r="I887" i="13"/>
  <c r="H887" i="13"/>
  <c r="G887" i="13"/>
  <c r="F887" i="13"/>
  <c r="I886" i="13"/>
  <c r="H886" i="13"/>
  <c r="G886" i="13"/>
  <c r="F886" i="13"/>
  <c r="I885" i="13"/>
  <c r="H885" i="13"/>
  <c r="G885" i="13"/>
  <c r="F885" i="13"/>
  <c r="I884" i="13"/>
  <c r="H884" i="13"/>
  <c r="G884" i="13"/>
  <c r="F884" i="13"/>
  <c r="I883" i="13"/>
  <c r="H883" i="13"/>
  <c r="G883" i="13"/>
  <c r="F883" i="13"/>
  <c r="I882" i="13"/>
  <c r="H882" i="13"/>
  <c r="G882" i="13"/>
  <c r="F882" i="13"/>
  <c r="I881" i="13"/>
  <c r="H881" i="13"/>
  <c r="G881" i="13"/>
  <c r="F881" i="13"/>
  <c r="I880" i="13"/>
  <c r="H880" i="13"/>
  <c r="G880" i="13"/>
  <c r="F880" i="13"/>
  <c r="I879" i="13"/>
  <c r="H879" i="13"/>
  <c r="G879" i="13"/>
  <c r="F879" i="13"/>
  <c r="I878" i="13"/>
  <c r="H878" i="13"/>
  <c r="G878" i="13"/>
  <c r="F878" i="13"/>
  <c r="I877" i="13"/>
  <c r="H877" i="13"/>
  <c r="G877" i="13"/>
  <c r="F877" i="13"/>
  <c r="I876" i="13"/>
  <c r="H876" i="13"/>
  <c r="G876" i="13"/>
  <c r="F876" i="13"/>
  <c r="I875" i="13"/>
  <c r="H875" i="13"/>
  <c r="G875" i="13"/>
  <c r="F875" i="13"/>
  <c r="I874" i="13"/>
  <c r="H874" i="13"/>
  <c r="G874" i="13"/>
  <c r="F874" i="13"/>
  <c r="I873" i="13"/>
  <c r="H873" i="13"/>
  <c r="G873" i="13"/>
  <c r="F873" i="13"/>
  <c r="I872" i="13"/>
  <c r="H872" i="13"/>
  <c r="G872" i="13"/>
  <c r="F872" i="13"/>
  <c r="I871" i="13"/>
  <c r="H871" i="13"/>
  <c r="G871" i="13"/>
  <c r="F871" i="13"/>
  <c r="I870" i="13"/>
  <c r="H870" i="13"/>
  <c r="G870" i="13"/>
  <c r="F870" i="13"/>
  <c r="I869" i="13"/>
  <c r="H869" i="13"/>
  <c r="G869" i="13"/>
  <c r="F869" i="13"/>
  <c r="I868" i="13"/>
  <c r="H868" i="13"/>
  <c r="G868" i="13"/>
  <c r="F868" i="13"/>
  <c r="I867" i="13"/>
  <c r="H867" i="13"/>
  <c r="G867" i="13"/>
  <c r="F867" i="13"/>
  <c r="I866" i="13"/>
  <c r="H866" i="13"/>
  <c r="G866" i="13"/>
  <c r="F866" i="13"/>
  <c r="I865" i="13"/>
  <c r="H865" i="13"/>
  <c r="G865" i="13"/>
  <c r="F865" i="13"/>
  <c r="I864" i="13"/>
  <c r="H864" i="13"/>
  <c r="G864" i="13"/>
  <c r="F864" i="13"/>
  <c r="I863" i="13"/>
  <c r="H863" i="13"/>
  <c r="G863" i="13"/>
  <c r="F863" i="13"/>
  <c r="I862" i="13"/>
  <c r="H862" i="13"/>
  <c r="G862" i="13"/>
  <c r="F862" i="13"/>
  <c r="I861" i="13"/>
  <c r="H861" i="13"/>
  <c r="G861" i="13"/>
  <c r="F861" i="13"/>
  <c r="I860" i="13"/>
  <c r="H860" i="13"/>
  <c r="G860" i="13"/>
  <c r="F860" i="13"/>
  <c r="I859" i="13"/>
  <c r="H859" i="13"/>
  <c r="G859" i="13"/>
  <c r="F859" i="13"/>
  <c r="I858" i="13"/>
  <c r="H858" i="13"/>
  <c r="G858" i="13"/>
  <c r="F858" i="13"/>
  <c r="I857" i="13"/>
  <c r="H857" i="13"/>
  <c r="G857" i="13"/>
  <c r="F857" i="13"/>
  <c r="I856" i="13"/>
  <c r="H856" i="13"/>
  <c r="G856" i="13"/>
  <c r="F856" i="13"/>
  <c r="I855" i="13"/>
  <c r="H855" i="13"/>
  <c r="G855" i="13"/>
  <c r="F855" i="13"/>
  <c r="I854" i="13"/>
  <c r="H854" i="13"/>
  <c r="G854" i="13"/>
  <c r="F854" i="13"/>
  <c r="I853" i="13"/>
  <c r="H853" i="13"/>
  <c r="G853" i="13"/>
  <c r="F853" i="13"/>
  <c r="I852" i="13"/>
  <c r="H852" i="13"/>
  <c r="G852" i="13"/>
  <c r="F852" i="13"/>
  <c r="I851" i="13"/>
  <c r="H851" i="13"/>
  <c r="G851" i="13"/>
  <c r="F851" i="13"/>
  <c r="I850" i="13"/>
  <c r="H850" i="13"/>
  <c r="G850" i="13"/>
  <c r="F850" i="13"/>
  <c r="I849" i="13"/>
  <c r="H849" i="13"/>
  <c r="G849" i="13"/>
  <c r="F849" i="13"/>
  <c r="I848" i="13"/>
  <c r="H848" i="13"/>
  <c r="G848" i="13"/>
  <c r="F848" i="13"/>
  <c r="I847" i="13"/>
  <c r="H847" i="13"/>
  <c r="G847" i="13"/>
  <c r="F847" i="13"/>
  <c r="I846" i="13"/>
  <c r="H846" i="13"/>
  <c r="G846" i="13"/>
  <c r="F846" i="13"/>
  <c r="I845" i="13"/>
  <c r="H845" i="13"/>
  <c r="G845" i="13"/>
  <c r="F845" i="13"/>
  <c r="I844" i="13"/>
  <c r="H844" i="13"/>
  <c r="G844" i="13"/>
  <c r="F844" i="13"/>
  <c r="I843" i="13"/>
  <c r="H843" i="13"/>
  <c r="G843" i="13"/>
  <c r="F843" i="13"/>
  <c r="I842" i="13"/>
  <c r="H842" i="13"/>
  <c r="G842" i="13"/>
  <c r="F842" i="13"/>
  <c r="I841" i="13"/>
  <c r="H841" i="13"/>
  <c r="G841" i="13"/>
  <c r="F841" i="13"/>
  <c r="I840" i="13"/>
  <c r="H840" i="13"/>
  <c r="G840" i="13"/>
  <c r="F840" i="13"/>
  <c r="I839" i="13"/>
  <c r="H839" i="13"/>
  <c r="G839" i="13"/>
  <c r="F839" i="13"/>
  <c r="I838" i="13"/>
  <c r="H838" i="13"/>
  <c r="G838" i="13"/>
  <c r="F838" i="13"/>
  <c r="I837" i="13"/>
  <c r="H837" i="13"/>
  <c r="G837" i="13"/>
  <c r="F837" i="13"/>
  <c r="I836" i="13"/>
  <c r="H836" i="13"/>
  <c r="G836" i="13"/>
  <c r="F836" i="13"/>
  <c r="I835" i="13"/>
  <c r="H835" i="13"/>
  <c r="G835" i="13"/>
  <c r="F835" i="13"/>
  <c r="I834" i="13"/>
  <c r="H834" i="13"/>
  <c r="G834" i="13"/>
  <c r="F834" i="13"/>
  <c r="I833" i="13"/>
  <c r="H833" i="13"/>
  <c r="G833" i="13"/>
  <c r="F833" i="13"/>
  <c r="I832" i="13"/>
  <c r="H832" i="13"/>
  <c r="G832" i="13"/>
  <c r="F832" i="13"/>
  <c r="I831" i="13"/>
  <c r="H831" i="13"/>
  <c r="G831" i="13"/>
  <c r="F831" i="13"/>
  <c r="I830" i="13"/>
  <c r="H830" i="13"/>
  <c r="G830" i="13"/>
  <c r="F830" i="13"/>
  <c r="I829" i="13"/>
  <c r="H829" i="13"/>
  <c r="G829" i="13"/>
  <c r="F829" i="13"/>
  <c r="I828" i="13"/>
  <c r="H828" i="13"/>
  <c r="G828" i="13"/>
  <c r="F828" i="13"/>
  <c r="I827" i="13"/>
  <c r="H827" i="13"/>
  <c r="G827" i="13"/>
  <c r="F827" i="13"/>
  <c r="I826" i="13"/>
  <c r="H826" i="13"/>
  <c r="G826" i="13"/>
  <c r="F826" i="13"/>
  <c r="I825" i="13"/>
  <c r="H825" i="13"/>
  <c r="G825" i="13"/>
  <c r="F825" i="13"/>
  <c r="I824" i="13"/>
  <c r="H824" i="13"/>
  <c r="G824" i="13"/>
  <c r="F824" i="13"/>
  <c r="I823" i="13"/>
  <c r="H823" i="13"/>
  <c r="G823" i="13"/>
  <c r="F823" i="13"/>
  <c r="I822" i="13"/>
  <c r="H822" i="13"/>
  <c r="G822" i="13"/>
  <c r="F822" i="13"/>
  <c r="I821" i="13"/>
  <c r="H821" i="13"/>
  <c r="G821" i="13"/>
  <c r="F821" i="13"/>
  <c r="I820" i="13"/>
  <c r="H820" i="13"/>
  <c r="G820" i="13"/>
  <c r="F820" i="13"/>
  <c r="I819" i="13"/>
  <c r="H819" i="13"/>
  <c r="G819" i="13"/>
  <c r="F819" i="13"/>
  <c r="I818" i="13"/>
  <c r="H818" i="13"/>
  <c r="G818" i="13"/>
  <c r="F818" i="13"/>
  <c r="I817" i="13"/>
  <c r="H817" i="13"/>
  <c r="G817" i="13"/>
  <c r="F817" i="13"/>
  <c r="I816" i="13"/>
  <c r="H816" i="13"/>
  <c r="G816" i="13"/>
  <c r="F816" i="13"/>
  <c r="I815" i="13"/>
  <c r="H815" i="13"/>
  <c r="G815" i="13"/>
  <c r="F815" i="13"/>
  <c r="I814" i="13"/>
  <c r="H814" i="13"/>
  <c r="G814" i="13"/>
  <c r="F814" i="13"/>
  <c r="I813" i="13"/>
  <c r="H813" i="13"/>
  <c r="G813" i="13"/>
  <c r="F813" i="13"/>
  <c r="I812" i="13"/>
  <c r="H812" i="13"/>
  <c r="G812" i="13"/>
  <c r="F812" i="13"/>
  <c r="I811" i="13"/>
  <c r="H811" i="13"/>
  <c r="G811" i="13"/>
  <c r="F811" i="13"/>
  <c r="I810" i="13"/>
  <c r="H810" i="13"/>
  <c r="G810" i="13"/>
  <c r="F810" i="13"/>
  <c r="I809" i="13"/>
  <c r="H809" i="13"/>
  <c r="G809" i="13"/>
  <c r="F809" i="13"/>
  <c r="I808" i="13"/>
  <c r="H808" i="13"/>
  <c r="G808" i="13"/>
  <c r="F808" i="13"/>
  <c r="I807" i="13"/>
  <c r="H807" i="13"/>
  <c r="G807" i="13"/>
  <c r="F807" i="13"/>
  <c r="I806" i="13"/>
  <c r="H806" i="13"/>
  <c r="G806" i="13"/>
  <c r="F806" i="13"/>
  <c r="I805" i="13"/>
  <c r="H805" i="13"/>
  <c r="G805" i="13"/>
  <c r="F805" i="13"/>
  <c r="I804" i="13"/>
  <c r="H804" i="13"/>
  <c r="G804" i="13"/>
  <c r="F804" i="13"/>
  <c r="I803" i="13"/>
  <c r="H803" i="13"/>
  <c r="G803" i="13"/>
  <c r="F803" i="13"/>
  <c r="I802" i="13"/>
  <c r="H802" i="13"/>
  <c r="G802" i="13"/>
  <c r="F802" i="13"/>
  <c r="I801" i="13"/>
  <c r="H801" i="13"/>
  <c r="G801" i="13"/>
  <c r="F801" i="13"/>
  <c r="I800" i="13"/>
  <c r="H800" i="13"/>
  <c r="G800" i="13"/>
  <c r="F800" i="13"/>
  <c r="I799" i="13"/>
  <c r="H799" i="13"/>
  <c r="G799" i="13"/>
  <c r="F799" i="13"/>
  <c r="I798" i="13"/>
  <c r="H798" i="13"/>
  <c r="G798" i="13"/>
  <c r="F798" i="13"/>
  <c r="I797" i="13"/>
  <c r="H797" i="13"/>
  <c r="G797" i="13"/>
  <c r="F797" i="13"/>
  <c r="I796" i="13"/>
  <c r="H796" i="13"/>
  <c r="G796" i="13"/>
  <c r="F796" i="13"/>
  <c r="I795" i="13"/>
  <c r="H795" i="13"/>
  <c r="G795" i="13"/>
  <c r="F795" i="13"/>
  <c r="I794" i="13"/>
  <c r="H794" i="13"/>
  <c r="G794" i="13"/>
  <c r="F794" i="13"/>
  <c r="I793" i="13"/>
  <c r="H793" i="13"/>
  <c r="G793" i="13"/>
  <c r="F793" i="13"/>
  <c r="I792" i="13"/>
  <c r="H792" i="13"/>
  <c r="G792" i="13"/>
  <c r="F792" i="13"/>
  <c r="I791" i="13"/>
  <c r="H791" i="13"/>
  <c r="G791" i="13"/>
  <c r="F791" i="13"/>
  <c r="I790" i="13"/>
  <c r="H790" i="13"/>
  <c r="G790" i="13"/>
  <c r="F790" i="13"/>
  <c r="I789" i="13"/>
  <c r="H789" i="13"/>
  <c r="G789" i="13"/>
  <c r="F789" i="13"/>
  <c r="I788" i="13"/>
  <c r="H788" i="13"/>
  <c r="G788" i="13"/>
  <c r="F788" i="13"/>
  <c r="I787" i="13"/>
  <c r="H787" i="13"/>
  <c r="G787" i="13"/>
  <c r="F787" i="13"/>
  <c r="I786" i="13"/>
  <c r="H786" i="13"/>
  <c r="G786" i="13"/>
  <c r="F786" i="13"/>
  <c r="I785" i="13"/>
  <c r="H785" i="13"/>
  <c r="G785" i="13"/>
  <c r="F785" i="13"/>
  <c r="I784" i="13"/>
  <c r="H784" i="13"/>
  <c r="G784" i="13"/>
  <c r="F784" i="13"/>
  <c r="I783" i="13"/>
  <c r="H783" i="13"/>
  <c r="G783" i="13"/>
  <c r="F783" i="13"/>
  <c r="I782" i="13"/>
  <c r="H782" i="13"/>
  <c r="G782" i="13"/>
  <c r="F782" i="13"/>
  <c r="I781" i="13"/>
  <c r="H781" i="13"/>
  <c r="G781" i="13"/>
  <c r="F781" i="13"/>
  <c r="I780" i="13"/>
  <c r="H780" i="13"/>
  <c r="G780" i="13"/>
  <c r="F780" i="13"/>
  <c r="I779" i="13"/>
  <c r="H779" i="13"/>
  <c r="G779" i="13"/>
  <c r="F779" i="13"/>
  <c r="I778" i="13"/>
  <c r="H778" i="13"/>
  <c r="G778" i="13"/>
  <c r="F778" i="13"/>
  <c r="I777" i="13"/>
  <c r="H777" i="13"/>
  <c r="G777" i="13"/>
  <c r="F777" i="13"/>
  <c r="I776" i="13"/>
  <c r="H776" i="13"/>
  <c r="G776" i="13"/>
  <c r="F776" i="13"/>
  <c r="I775" i="13"/>
  <c r="H775" i="13"/>
  <c r="G775" i="13"/>
  <c r="F775" i="13"/>
  <c r="I774" i="13"/>
  <c r="H774" i="13"/>
  <c r="G774" i="13"/>
  <c r="F774" i="13"/>
  <c r="I773" i="13"/>
  <c r="H773" i="13"/>
  <c r="G773" i="13"/>
  <c r="F773" i="13"/>
  <c r="I772" i="13"/>
  <c r="H772" i="13"/>
  <c r="G772" i="13"/>
  <c r="F772" i="13"/>
  <c r="I771" i="13"/>
  <c r="H771" i="13"/>
  <c r="G771" i="13"/>
  <c r="F771" i="13"/>
  <c r="I770" i="13"/>
  <c r="H770" i="13"/>
  <c r="G770" i="13"/>
  <c r="F770" i="13"/>
  <c r="I769" i="13"/>
  <c r="H769" i="13"/>
  <c r="G769" i="13"/>
  <c r="F769" i="13"/>
  <c r="I768" i="13"/>
  <c r="H768" i="13"/>
  <c r="G768" i="13"/>
  <c r="F768" i="13"/>
  <c r="I767" i="13"/>
  <c r="H767" i="13"/>
  <c r="G767" i="13"/>
  <c r="F767" i="13"/>
  <c r="I766" i="13"/>
  <c r="H766" i="13"/>
  <c r="G766" i="13"/>
  <c r="F766" i="13"/>
  <c r="I765" i="13"/>
  <c r="H765" i="13"/>
  <c r="G765" i="13"/>
  <c r="F765" i="13"/>
  <c r="I764" i="13"/>
  <c r="H764" i="13"/>
  <c r="G764" i="13"/>
  <c r="F764" i="13"/>
  <c r="I763" i="13"/>
  <c r="H763" i="13"/>
  <c r="G763" i="13"/>
  <c r="F763" i="13"/>
  <c r="I762" i="13"/>
  <c r="H762" i="13"/>
  <c r="G762" i="13"/>
  <c r="F762" i="13"/>
  <c r="I761" i="13"/>
  <c r="H761" i="13"/>
  <c r="G761" i="13"/>
  <c r="F761" i="13"/>
  <c r="I760" i="13"/>
  <c r="H760" i="13"/>
  <c r="G760" i="13"/>
  <c r="F760" i="13"/>
  <c r="I759" i="13"/>
  <c r="H759" i="13"/>
  <c r="G759" i="13"/>
  <c r="F759" i="13"/>
  <c r="I758" i="13"/>
  <c r="H758" i="13"/>
  <c r="G758" i="13"/>
  <c r="F758" i="13"/>
  <c r="I757" i="13"/>
  <c r="H757" i="13"/>
  <c r="G757" i="13"/>
  <c r="F757" i="13"/>
  <c r="I756" i="13"/>
  <c r="H756" i="13"/>
  <c r="G756" i="13"/>
  <c r="F756" i="13"/>
  <c r="I755" i="13"/>
  <c r="H755" i="13"/>
  <c r="G755" i="13"/>
  <c r="F755" i="13"/>
  <c r="I754" i="13"/>
  <c r="H754" i="13"/>
  <c r="G754" i="13"/>
  <c r="F754" i="13"/>
  <c r="I753" i="13"/>
  <c r="H753" i="13"/>
  <c r="G753" i="13"/>
  <c r="F753" i="13"/>
  <c r="I752" i="13"/>
  <c r="H752" i="13"/>
  <c r="G752" i="13"/>
  <c r="F752" i="13"/>
  <c r="I751" i="13"/>
  <c r="H751" i="13"/>
  <c r="G751" i="13"/>
  <c r="F751" i="13"/>
  <c r="I750" i="13"/>
  <c r="H750" i="13"/>
  <c r="G750" i="13"/>
  <c r="F750" i="13"/>
  <c r="I749" i="13"/>
  <c r="H749" i="13"/>
  <c r="G749" i="13"/>
  <c r="F749" i="13"/>
  <c r="I748" i="13"/>
  <c r="H748" i="13"/>
  <c r="G748" i="13"/>
  <c r="F748" i="13"/>
  <c r="I747" i="13"/>
  <c r="H747" i="13"/>
  <c r="G747" i="13"/>
  <c r="F747" i="13"/>
  <c r="I746" i="13"/>
  <c r="H746" i="13"/>
  <c r="G746" i="13"/>
  <c r="F746" i="13"/>
  <c r="I745" i="13"/>
  <c r="H745" i="13"/>
  <c r="G745" i="13"/>
  <c r="F745" i="13"/>
  <c r="I744" i="13"/>
  <c r="H744" i="13"/>
  <c r="G744" i="13"/>
  <c r="F744" i="13"/>
  <c r="I743" i="13"/>
  <c r="H743" i="13"/>
  <c r="G743" i="13"/>
  <c r="F743" i="13"/>
  <c r="I742" i="13"/>
  <c r="H742" i="13"/>
  <c r="G742" i="13"/>
  <c r="F742" i="13"/>
  <c r="I741" i="13"/>
  <c r="H741" i="13"/>
  <c r="G741" i="13"/>
  <c r="F741" i="13"/>
  <c r="I740" i="13"/>
  <c r="H740" i="13"/>
  <c r="G740" i="13"/>
  <c r="F740" i="13"/>
  <c r="I739" i="13"/>
  <c r="H739" i="13"/>
  <c r="G739" i="13"/>
  <c r="F739" i="13"/>
  <c r="I738" i="13"/>
  <c r="H738" i="13"/>
  <c r="G738" i="13"/>
  <c r="F738" i="13"/>
  <c r="I737" i="13"/>
  <c r="H737" i="13"/>
  <c r="G737" i="13"/>
  <c r="F737" i="13"/>
  <c r="I736" i="13"/>
  <c r="H736" i="13"/>
  <c r="G736" i="13"/>
  <c r="F736" i="13"/>
  <c r="I735" i="13"/>
  <c r="H735" i="13"/>
  <c r="G735" i="13"/>
  <c r="F735" i="13"/>
  <c r="I734" i="13"/>
  <c r="H734" i="13"/>
  <c r="G734" i="13"/>
  <c r="F734" i="13"/>
  <c r="I733" i="13"/>
  <c r="H733" i="13"/>
  <c r="G733" i="13"/>
  <c r="F733" i="13"/>
  <c r="I732" i="13"/>
  <c r="H732" i="13"/>
  <c r="G732" i="13"/>
  <c r="F732" i="13"/>
  <c r="I731" i="13"/>
  <c r="H731" i="13"/>
  <c r="G731" i="13"/>
  <c r="F731" i="13"/>
  <c r="I730" i="13"/>
  <c r="H730" i="13"/>
  <c r="G730" i="13"/>
  <c r="F730" i="13"/>
  <c r="I729" i="13"/>
  <c r="H729" i="13"/>
  <c r="G729" i="13"/>
  <c r="F729" i="13"/>
  <c r="I728" i="13"/>
  <c r="H728" i="13"/>
  <c r="G728" i="13"/>
  <c r="F728" i="13"/>
  <c r="I727" i="13"/>
  <c r="H727" i="13"/>
  <c r="G727" i="13"/>
  <c r="F727" i="13"/>
  <c r="I726" i="13"/>
  <c r="H726" i="13"/>
  <c r="G726" i="13"/>
  <c r="F726" i="13"/>
  <c r="I725" i="13"/>
  <c r="H725" i="13"/>
  <c r="G725" i="13"/>
  <c r="F725" i="13"/>
  <c r="I724" i="13"/>
  <c r="H724" i="13"/>
  <c r="G724" i="13"/>
  <c r="F724" i="13"/>
  <c r="I723" i="13"/>
  <c r="H723" i="13"/>
  <c r="G723" i="13"/>
  <c r="F723" i="13"/>
  <c r="I722" i="13"/>
  <c r="H722" i="13"/>
  <c r="G722" i="13"/>
  <c r="F722" i="13"/>
  <c r="I721" i="13"/>
  <c r="H721" i="13"/>
  <c r="G721" i="13"/>
  <c r="F721" i="13"/>
  <c r="I720" i="13"/>
  <c r="H720" i="13"/>
  <c r="G720" i="13"/>
  <c r="F720" i="13"/>
  <c r="I719" i="13"/>
  <c r="H719" i="13"/>
  <c r="G719" i="13"/>
  <c r="F719" i="13"/>
  <c r="I718" i="13"/>
  <c r="H718" i="13"/>
  <c r="G718" i="13"/>
  <c r="F718" i="13"/>
  <c r="I717" i="13"/>
  <c r="H717" i="13"/>
  <c r="G717" i="13"/>
  <c r="F717" i="13"/>
  <c r="I716" i="13"/>
  <c r="H716" i="13"/>
  <c r="G716" i="13"/>
  <c r="F716" i="13"/>
  <c r="I715" i="13"/>
  <c r="H715" i="13"/>
  <c r="G715" i="13"/>
  <c r="F715" i="13"/>
  <c r="I714" i="13"/>
  <c r="H714" i="13"/>
  <c r="G714" i="13"/>
  <c r="F714" i="13"/>
  <c r="I713" i="13"/>
  <c r="H713" i="13"/>
  <c r="G713" i="13"/>
  <c r="F713" i="13"/>
  <c r="I712" i="13"/>
  <c r="H712" i="13"/>
  <c r="G712" i="13"/>
  <c r="F712" i="13"/>
  <c r="I711" i="13"/>
  <c r="H711" i="13"/>
  <c r="G711" i="13"/>
  <c r="F711" i="13"/>
  <c r="I710" i="13"/>
  <c r="H710" i="13"/>
  <c r="G710" i="13"/>
  <c r="F710" i="13"/>
  <c r="I709" i="13"/>
  <c r="H709" i="13"/>
  <c r="G709" i="13"/>
  <c r="F709" i="13"/>
  <c r="I708" i="13"/>
  <c r="H708" i="13"/>
  <c r="G708" i="13"/>
  <c r="F708" i="13"/>
  <c r="I707" i="13"/>
  <c r="H707" i="13"/>
  <c r="G707" i="13"/>
  <c r="F707" i="13"/>
  <c r="I706" i="13"/>
  <c r="H706" i="13"/>
  <c r="G706" i="13"/>
  <c r="F706" i="13"/>
  <c r="I705" i="13"/>
  <c r="H705" i="13"/>
  <c r="G705" i="13"/>
  <c r="F705" i="13"/>
  <c r="I704" i="13"/>
  <c r="H704" i="13"/>
  <c r="G704" i="13"/>
  <c r="F704" i="13"/>
  <c r="I703" i="13"/>
  <c r="H703" i="13"/>
  <c r="G703" i="13"/>
  <c r="F703" i="13"/>
  <c r="I702" i="13"/>
  <c r="H702" i="13"/>
  <c r="G702" i="13"/>
  <c r="F702" i="13"/>
  <c r="I701" i="13"/>
  <c r="H701" i="13"/>
  <c r="G701" i="13"/>
  <c r="F701" i="13"/>
  <c r="I700" i="13"/>
  <c r="H700" i="13"/>
  <c r="G700" i="13"/>
  <c r="F700" i="13"/>
  <c r="I699" i="13"/>
  <c r="H699" i="13"/>
  <c r="G699" i="13"/>
  <c r="F699" i="13"/>
  <c r="I698" i="13"/>
  <c r="H698" i="13"/>
  <c r="G698" i="13"/>
  <c r="F698" i="13"/>
  <c r="I697" i="13"/>
  <c r="H697" i="13"/>
  <c r="G697" i="13"/>
  <c r="F697" i="13"/>
  <c r="I696" i="13"/>
  <c r="H696" i="13"/>
  <c r="G696" i="13"/>
  <c r="F696" i="13"/>
  <c r="I695" i="13"/>
  <c r="H695" i="13"/>
  <c r="G695" i="13"/>
  <c r="F695" i="13"/>
  <c r="I694" i="13"/>
  <c r="H694" i="13"/>
  <c r="G694" i="13"/>
  <c r="F694" i="13"/>
  <c r="I693" i="13"/>
  <c r="H693" i="13"/>
  <c r="G693" i="13"/>
  <c r="F693" i="13"/>
  <c r="I692" i="13"/>
  <c r="H692" i="13"/>
  <c r="G692" i="13"/>
  <c r="F692" i="13"/>
  <c r="I691" i="13"/>
  <c r="H691" i="13"/>
  <c r="G691" i="13"/>
  <c r="F691" i="13"/>
  <c r="I690" i="13"/>
  <c r="H690" i="13"/>
  <c r="G690" i="13"/>
  <c r="F690" i="13"/>
  <c r="I689" i="13"/>
  <c r="H689" i="13"/>
  <c r="G689" i="13"/>
  <c r="F689" i="13"/>
  <c r="I688" i="13"/>
  <c r="H688" i="13"/>
  <c r="G688" i="13"/>
  <c r="F688" i="13"/>
  <c r="I687" i="13"/>
  <c r="H687" i="13"/>
  <c r="G687" i="13"/>
  <c r="F687" i="13"/>
  <c r="I686" i="13"/>
  <c r="H686" i="13"/>
  <c r="G686" i="13"/>
  <c r="F686" i="13"/>
  <c r="I685" i="13"/>
  <c r="H685" i="13"/>
  <c r="G685" i="13"/>
  <c r="F685" i="13"/>
  <c r="I684" i="13"/>
  <c r="H684" i="13"/>
  <c r="G684" i="13"/>
  <c r="F684" i="13"/>
  <c r="I683" i="13"/>
  <c r="H683" i="13"/>
  <c r="G683" i="13"/>
  <c r="F683" i="13"/>
  <c r="I682" i="13"/>
  <c r="H682" i="13"/>
  <c r="G682" i="13"/>
  <c r="F682" i="13"/>
  <c r="I681" i="13"/>
  <c r="H681" i="13"/>
  <c r="G681" i="13"/>
  <c r="F681" i="13"/>
  <c r="I680" i="13"/>
  <c r="H680" i="13"/>
  <c r="G680" i="13"/>
  <c r="F680" i="13"/>
  <c r="I679" i="13"/>
  <c r="H679" i="13"/>
  <c r="G679" i="13"/>
  <c r="F679" i="13"/>
  <c r="I678" i="13"/>
  <c r="H678" i="13"/>
  <c r="G678" i="13"/>
  <c r="F678" i="13"/>
  <c r="I677" i="13"/>
  <c r="H677" i="13"/>
  <c r="G677" i="13"/>
  <c r="F677" i="13"/>
  <c r="I676" i="13"/>
  <c r="H676" i="13"/>
  <c r="G676" i="13"/>
  <c r="F676" i="13"/>
  <c r="I675" i="13"/>
  <c r="H675" i="13"/>
  <c r="G675" i="13"/>
  <c r="F675" i="13"/>
  <c r="I674" i="13"/>
  <c r="H674" i="13"/>
  <c r="G674" i="13"/>
  <c r="F674" i="13"/>
  <c r="I673" i="13"/>
  <c r="H673" i="13"/>
  <c r="G673" i="13"/>
  <c r="F673" i="13"/>
  <c r="I672" i="13"/>
  <c r="H672" i="13"/>
  <c r="G672" i="13"/>
  <c r="F672" i="13"/>
  <c r="I671" i="13"/>
  <c r="H671" i="13"/>
  <c r="G671" i="13"/>
  <c r="F671" i="13"/>
  <c r="I670" i="13"/>
  <c r="H670" i="13"/>
  <c r="G670" i="13"/>
  <c r="F670" i="13"/>
  <c r="I669" i="13"/>
  <c r="H669" i="13"/>
  <c r="G669" i="13"/>
  <c r="F669" i="13"/>
  <c r="I668" i="13"/>
  <c r="H668" i="13"/>
  <c r="G668" i="13"/>
  <c r="F668" i="13"/>
  <c r="I667" i="13"/>
  <c r="H667" i="13"/>
  <c r="G667" i="13"/>
  <c r="F667" i="13"/>
  <c r="I666" i="13"/>
  <c r="H666" i="13"/>
  <c r="G666" i="13"/>
  <c r="F666" i="13"/>
  <c r="I665" i="13"/>
  <c r="H665" i="13"/>
  <c r="G665" i="13"/>
  <c r="F665" i="13"/>
  <c r="I664" i="13"/>
  <c r="H664" i="13"/>
  <c r="G664" i="13"/>
  <c r="F664" i="13"/>
  <c r="I663" i="13"/>
  <c r="H663" i="13"/>
  <c r="G663" i="13"/>
  <c r="F663" i="13"/>
  <c r="I662" i="13"/>
  <c r="H662" i="13"/>
  <c r="G662" i="13"/>
  <c r="F662" i="13"/>
  <c r="I661" i="13"/>
  <c r="H661" i="13"/>
  <c r="G661" i="13"/>
  <c r="F661" i="13"/>
  <c r="I660" i="13"/>
  <c r="H660" i="13"/>
  <c r="G660" i="13"/>
  <c r="F660" i="13"/>
  <c r="I659" i="13"/>
  <c r="H659" i="13"/>
  <c r="G659" i="13"/>
  <c r="F659" i="13"/>
  <c r="I658" i="13"/>
  <c r="H658" i="13"/>
  <c r="G658" i="13"/>
  <c r="F658" i="13"/>
  <c r="I657" i="13"/>
  <c r="H657" i="13"/>
  <c r="G657" i="13"/>
  <c r="F657" i="13"/>
  <c r="I656" i="13"/>
  <c r="H656" i="13"/>
  <c r="G656" i="13"/>
  <c r="F656" i="13"/>
  <c r="I655" i="13"/>
  <c r="H655" i="13"/>
  <c r="G655" i="13"/>
  <c r="F655" i="13"/>
  <c r="I654" i="13"/>
  <c r="H654" i="13"/>
  <c r="G654" i="13"/>
  <c r="F654" i="13"/>
  <c r="I653" i="13"/>
  <c r="H653" i="13"/>
  <c r="G653" i="13"/>
  <c r="F653" i="13"/>
  <c r="I652" i="13"/>
  <c r="H652" i="13"/>
  <c r="G652" i="13"/>
  <c r="F652" i="13"/>
  <c r="I651" i="13"/>
  <c r="H651" i="13"/>
  <c r="G651" i="13"/>
  <c r="F651" i="13"/>
  <c r="I650" i="13"/>
  <c r="H650" i="13"/>
  <c r="G650" i="13"/>
  <c r="F650" i="13"/>
  <c r="I649" i="13"/>
  <c r="H649" i="13"/>
  <c r="G649" i="13"/>
  <c r="F649" i="13"/>
  <c r="I648" i="13"/>
  <c r="H648" i="13"/>
  <c r="G648" i="13"/>
  <c r="F648" i="13"/>
  <c r="I647" i="13"/>
  <c r="H647" i="13"/>
  <c r="G647" i="13"/>
  <c r="F647" i="13"/>
  <c r="I646" i="13"/>
  <c r="H646" i="13"/>
  <c r="G646" i="13"/>
  <c r="F646" i="13"/>
  <c r="I645" i="13"/>
  <c r="H645" i="13"/>
  <c r="G645" i="13"/>
  <c r="F645" i="13"/>
  <c r="I644" i="13"/>
  <c r="H644" i="13"/>
  <c r="G644" i="13"/>
  <c r="F644" i="13"/>
  <c r="I643" i="13"/>
  <c r="H643" i="13"/>
  <c r="G643" i="13"/>
  <c r="F643" i="13"/>
  <c r="I642" i="13"/>
  <c r="H642" i="13"/>
  <c r="G642" i="13"/>
  <c r="F642" i="13"/>
  <c r="I641" i="13"/>
  <c r="H641" i="13"/>
  <c r="G641" i="13"/>
  <c r="F641" i="13"/>
  <c r="I640" i="13"/>
  <c r="H640" i="13"/>
  <c r="G640" i="13"/>
  <c r="F640" i="13"/>
  <c r="I639" i="13"/>
  <c r="H639" i="13"/>
  <c r="G639" i="13"/>
  <c r="F639" i="13"/>
  <c r="I638" i="13"/>
  <c r="H638" i="13"/>
  <c r="G638" i="13"/>
  <c r="F638" i="13"/>
  <c r="I637" i="13"/>
  <c r="H637" i="13"/>
  <c r="G637" i="13"/>
  <c r="F637" i="13"/>
  <c r="I636" i="13"/>
  <c r="H636" i="13"/>
  <c r="G636" i="13"/>
  <c r="F636" i="13"/>
  <c r="I635" i="13"/>
  <c r="H635" i="13"/>
  <c r="G635" i="13"/>
  <c r="F635" i="13"/>
  <c r="I634" i="13"/>
  <c r="H634" i="13"/>
  <c r="G634" i="13"/>
  <c r="F634" i="13"/>
  <c r="I633" i="13"/>
  <c r="H633" i="13"/>
  <c r="G633" i="13"/>
  <c r="F633" i="13"/>
  <c r="I632" i="13"/>
  <c r="H632" i="13"/>
  <c r="G632" i="13"/>
  <c r="F632" i="13"/>
  <c r="I631" i="13"/>
  <c r="H631" i="13"/>
  <c r="G631" i="13"/>
  <c r="F631" i="13"/>
  <c r="I630" i="13"/>
  <c r="H630" i="13"/>
  <c r="G630" i="13"/>
  <c r="F630" i="13"/>
  <c r="I629" i="13"/>
  <c r="H629" i="13"/>
  <c r="G629" i="13"/>
  <c r="F629" i="13"/>
  <c r="I628" i="13"/>
  <c r="H628" i="13"/>
  <c r="G628" i="13"/>
  <c r="F628" i="13"/>
  <c r="I627" i="13"/>
  <c r="H627" i="13"/>
  <c r="G627" i="13"/>
  <c r="F627" i="13"/>
  <c r="I626" i="13"/>
  <c r="H626" i="13"/>
  <c r="G626" i="13"/>
  <c r="F626" i="13"/>
  <c r="I625" i="13"/>
  <c r="H625" i="13"/>
  <c r="G625" i="13"/>
  <c r="F625" i="13"/>
  <c r="I624" i="13"/>
  <c r="H624" i="13"/>
  <c r="G624" i="13"/>
  <c r="F624" i="13"/>
  <c r="I623" i="13"/>
  <c r="H623" i="13"/>
  <c r="G623" i="13"/>
  <c r="F623" i="13"/>
  <c r="I622" i="13"/>
  <c r="H622" i="13"/>
  <c r="G622" i="13"/>
  <c r="F622" i="13"/>
  <c r="I621" i="13"/>
  <c r="H621" i="13"/>
  <c r="G621" i="13"/>
  <c r="F621" i="13"/>
  <c r="I620" i="13"/>
  <c r="H620" i="13"/>
  <c r="G620" i="13"/>
  <c r="F620" i="13"/>
  <c r="I619" i="13"/>
  <c r="H619" i="13"/>
  <c r="G619" i="13"/>
  <c r="F619" i="13"/>
  <c r="I618" i="13"/>
  <c r="H618" i="13"/>
  <c r="G618" i="13"/>
  <c r="F618" i="13"/>
  <c r="I617" i="13"/>
  <c r="H617" i="13"/>
  <c r="G617" i="13"/>
  <c r="F617" i="13"/>
  <c r="I616" i="13"/>
  <c r="H616" i="13"/>
  <c r="G616" i="13"/>
  <c r="F616" i="13"/>
  <c r="I615" i="13"/>
  <c r="H615" i="13"/>
  <c r="G615" i="13"/>
  <c r="F615" i="13"/>
  <c r="I614" i="13"/>
  <c r="H614" i="13"/>
  <c r="G614" i="13"/>
  <c r="F614" i="13"/>
  <c r="I613" i="13"/>
  <c r="H613" i="13"/>
  <c r="G613" i="13"/>
  <c r="F613" i="13"/>
  <c r="I612" i="13"/>
  <c r="H612" i="13"/>
  <c r="G612" i="13"/>
  <c r="F612" i="13"/>
  <c r="I611" i="13"/>
  <c r="H611" i="13"/>
  <c r="G611" i="13"/>
  <c r="F611" i="13"/>
  <c r="I610" i="13"/>
  <c r="H610" i="13"/>
  <c r="G610" i="13"/>
  <c r="F610" i="13"/>
  <c r="I609" i="13"/>
  <c r="H609" i="13"/>
  <c r="G609" i="13"/>
  <c r="F609" i="13"/>
  <c r="I608" i="13"/>
  <c r="H608" i="13"/>
  <c r="G608" i="13"/>
  <c r="F608" i="13"/>
  <c r="I607" i="13"/>
  <c r="H607" i="13"/>
  <c r="G607" i="13"/>
  <c r="F607" i="13"/>
  <c r="I606" i="13"/>
  <c r="H606" i="13"/>
  <c r="G606" i="13"/>
  <c r="F606" i="13"/>
  <c r="I605" i="13"/>
  <c r="H605" i="13"/>
  <c r="G605" i="13"/>
  <c r="F605" i="13"/>
  <c r="I604" i="13"/>
  <c r="H604" i="13"/>
  <c r="G604" i="13"/>
  <c r="F604" i="13"/>
  <c r="I603" i="13"/>
  <c r="H603" i="13"/>
  <c r="G603" i="13"/>
  <c r="F603" i="13"/>
  <c r="I602" i="13"/>
  <c r="H602" i="13"/>
  <c r="G602" i="13"/>
  <c r="F602" i="13"/>
  <c r="I601" i="13"/>
  <c r="H601" i="13"/>
  <c r="G601" i="13"/>
  <c r="F601" i="13"/>
  <c r="I600" i="13"/>
  <c r="H600" i="13"/>
  <c r="G600" i="13"/>
  <c r="F600" i="13"/>
  <c r="I599" i="13"/>
  <c r="H599" i="13"/>
  <c r="G599" i="13"/>
  <c r="F599" i="13"/>
  <c r="I598" i="13"/>
  <c r="H598" i="13"/>
  <c r="G598" i="13"/>
  <c r="F598" i="13"/>
  <c r="I597" i="13"/>
  <c r="H597" i="13"/>
  <c r="G597" i="13"/>
  <c r="F597" i="13"/>
  <c r="I596" i="13"/>
  <c r="H596" i="13"/>
  <c r="G596" i="13"/>
  <c r="F596" i="13"/>
  <c r="I595" i="13"/>
  <c r="H595" i="13"/>
  <c r="G595" i="13"/>
  <c r="F595" i="13"/>
  <c r="I594" i="13"/>
  <c r="H594" i="13"/>
  <c r="G594" i="13"/>
  <c r="F594" i="13"/>
  <c r="I593" i="13"/>
  <c r="H593" i="13"/>
  <c r="G593" i="13"/>
  <c r="F593" i="13"/>
  <c r="I592" i="13"/>
  <c r="H592" i="13"/>
  <c r="G592" i="13"/>
  <c r="F592" i="13"/>
  <c r="I591" i="13"/>
  <c r="H591" i="13"/>
  <c r="G591" i="13"/>
  <c r="F591" i="13"/>
  <c r="I590" i="13"/>
  <c r="H590" i="13"/>
  <c r="G590" i="13"/>
  <c r="F590" i="13"/>
  <c r="I589" i="13"/>
  <c r="H589" i="13"/>
  <c r="G589" i="13"/>
  <c r="F589" i="13"/>
  <c r="I588" i="13"/>
  <c r="H588" i="13"/>
  <c r="G588" i="13"/>
  <c r="F588" i="13"/>
  <c r="I587" i="13"/>
  <c r="H587" i="13"/>
  <c r="G587" i="13"/>
  <c r="F587" i="13"/>
  <c r="I586" i="13"/>
  <c r="H586" i="13"/>
  <c r="G586" i="13"/>
  <c r="F586" i="13"/>
  <c r="I585" i="13"/>
  <c r="H585" i="13"/>
  <c r="G585" i="13"/>
  <c r="F585" i="13"/>
  <c r="I584" i="13"/>
  <c r="H584" i="13"/>
  <c r="G584" i="13"/>
  <c r="F584" i="13"/>
  <c r="I583" i="13"/>
  <c r="H583" i="13"/>
  <c r="G583" i="13"/>
  <c r="F583" i="13"/>
  <c r="I582" i="13"/>
  <c r="H582" i="13"/>
  <c r="G582" i="13"/>
  <c r="F582" i="13"/>
  <c r="I581" i="13"/>
  <c r="H581" i="13"/>
  <c r="G581" i="13"/>
  <c r="F581" i="13"/>
  <c r="I580" i="13"/>
  <c r="H580" i="13"/>
  <c r="G580" i="13"/>
  <c r="F580" i="13"/>
  <c r="I579" i="13"/>
  <c r="H579" i="13"/>
  <c r="G579" i="13"/>
  <c r="F579" i="13"/>
  <c r="I578" i="13"/>
  <c r="H578" i="13"/>
  <c r="G578" i="13"/>
  <c r="F578" i="13"/>
  <c r="I577" i="13"/>
  <c r="H577" i="13"/>
  <c r="G577" i="13"/>
  <c r="F577" i="13"/>
  <c r="I576" i="13"/>
  <c r="H576" i="13"/>
  <c r="G576" i="13"/>
  <c r="F576" i="13"/>
  <c r="I575" i="13"/>
  <c r="H575" i="13"/>
  <c r="G575" i="13"/>
  <c r="F575" i="13"/>
  <c r="I574" i="13"/>
  <c r="H574" i="13"/>
  <c r="G574" i="13"/>
  <c r="F574" i="13"/>
  <c r="I573" i="13"/>
  <c r="H573" i="13"/>
  <c r="G573" i="13"/>
  <c r="F573" i="13"/>
  <c r="I572" i="13"/>
  <c r="H572" i="13"/>
  <c r="G572" i="13"/>
  <c r="F572" i="13"/>
  <c r="I571" i="13"/>
  <c r="H571" i="13"/>
  <c r="G571" i="13"/>
  <c r="F571" i="13"/>
  <c r="I570" i="13"/>
  <c r="H570" i="13"/>
  <c r="G570" i="13"/>
  <c r="F570" i="13"/>
  <c r="I569" i="13"/>
  <c r="H569" i="13"/>
  <c r="G569" i="13"/>
  <c r="F569" i="13"/>
  <c r="I568" i="13"/>
  <c r="H568" i="13"/>
  <c r="G568" i="13"/>
  <c r="F568" i="13"/>
  <c r="I567" i="13"/>
  <c r="H567" i="13"/>
  <c r="G567" i="13"/>
  <c r="F567" i="13"/>
  <c r="I566" i="13"/>
  <c r="H566" i="13"/>
  <c r="G566" i="13"/>
  <c r="F566" i="13"/>
  <c r="I565" i="13"/>
  <c r="H565" i="13"/>
  <c r="G565" i="13"/>
  <c r="F565" i="13"/>
  <c r="I564" i="13"/>
  <c r="H564" i="13"/>
  <c r="G564" i="13"/>
  <c r="F564" i="13"/>
  <c r="I563" i="13"/>
  <c r="H563" i="13"/>
  <c r="G563" i="13"/>
  <c r="F563" i="13"/>
  <c r="I562" i="13"/>
  <c r="H562" i="13"/>
  <c r="G562" i="13"/>
  <c r="F562" i="13"/>
  <c r="I561" i="13"/>
  <c r="H561" i="13"/>
  <c r="G561" i="13"/>
  <c r="F561" i="13"/>
  <c r="I560" i="13"/>
  <c r="H560" i="13"/>
  <c r="G560" i="13"/>
  <c r="F560" i="13"/>
  <c r="I559" i="13"/>
  <c r="H559" i="13"/>
  <c r="G559" i="13"/>
  <c r="F559" i="13"/>
  <c r="I558" i="13"/>
  <c r="H558" i="13"/>
  <c r="G558" i="13"/>
  <c r="F558" i="13"/>
  <c r="I557" i="13"/>
  <c r="H557" i="13"/>
  <c r="G557" i="13"/>
  <c r="F557" i="13"/>
  <c r="I556" i="13"/>
  <c r="H556" i="13"/>
  <c r="G556" i="13"/>
  <c r="F556" i="13"/>
  <c r="I555" i="13"/>
  <c r="H555" i="13"/>
  <c r="G555" i="13"/>
  <c r="F555" i="13"/>
  <c r="I554" i="13"/>
  <c r="H554" i="13"/>
  <c r="G554" i="13"/>
  <c r="F554" i="13"/>
  <c r="I553" i="13"/>
  <c r="H553" i="13"/>
  <c r="G553" i="13"/>
  <c r="F553" i="13"/>
  <c r="I552" i="13"/>
  <c r="H552" i="13"/>
  <c r="G552" i="13"/>
  <c r="F552" i="13"/>
  <c r="I551" i="13"/>
  <c r="H551" i="13"/>
  <c r="G551" i="13"/>
  <c r="F551" i="13"/>
  <c r="I550" i="13"/>
  <c r="H550" i="13"/>
  <c r="G550" i="13"/>
  <c r="F550" i="13"/>
  <c r="I549" i="13"/>
  <c r="H549" i="13"/>
  <c r="G549" i="13"/>
  <c r="F549" i="13"/>
  <c r="I548" i="13"/>
  <c r="H548" i="13"/>
  <c r="G548" i="13"/>
  <c r="F548" i="13"/>
  <c r="I547" i="13"/>
  <c r="H547" i="13"/>
  <c r="G547" i="13"/>
  <c r="F547" i="13"/>
  <c r="I546" i="13"/>
  <c r="H546" i="13"/>
  <c r="G546" i="13"/>
  <c r="F546" i="13"/>
  <c r="I545" i="13"/>
  <c r="H545" i="13"/>
  <c r="G545" i="13"/>
  <c r="F545" i="13"/>
  <c r="I544" i="13"/>
  <c r="H544" i="13"/>
  <c r="G544" i="13"/>
  <c r="F544" i="13"/>
  <c r="I543" i="13"/>
  <c r="H543" i="13"/>
  <c r="G543" i="13"/>
  <c r="F543" i="13"/>
  <c r="I542" i="13"/>
  <c r="H542" i="13"/>
  <c r="G542" i="13"/>
  <c r="F542" i="13"/>
  <c r="I541" i="13"/>
  <c r="H541" i="13"/>
  <c r="G541" i="13"/>
  <c r="F541" i="13"/>
  <c r="I540" i="13"/>
  <c r="H540" i="13"/>
  <c r="G540" i="13"/>
  <c r="F540" i="13"/>
  <c r="I539" i="13"/>
  <c r="H539" i="13"/>
  <c r="G539" i="13"/>
  <c r="F539" i="13"/>
  <c r="I538" i="13"/>
  <c r="H538" i="13"/>
  <c r="G538" i="13"/>
  <c r="F538" i="13"/>
  <c r="I537" i="13"/>
  <c r="H537" i="13"/>
  <c r="G537" i="13"/>
  <c r="F537" i="13"/>
  <c r="I536" i="13"/>
  <c r="H536" i="13"/>
  <c r="G536" i="13"/>
  <c r="F536" i="13"/>
  <c r="I535" i="13"/>
  <c r="H535" i="13"/>
  <c r="G535" i="13"/>
  <c r="F535" i="13"/>
  <c r="I534" i="13"/>
  <c r="H534" i="13"/>
  <c r="G534" i="13"/>
  <c r="F534" i="13"/>
  <c r="I533" i="13"/>
  <c r="H533" i="13"/>
  <c r="G533" i="13"/>
  <c r="F533" i="13"/>
  <c r="I532" i="13"/>
  <c r="H532" i="13"/>
  <c r="G532" i="13"/>
  <c r="F532" i="13"/>
  <c r="I531" i="13"/>
  <c r="H531" i="13"/>
  <c r="G531" i="13"/>
  <c r="F531" i="13"/>
  <c r="I530" i="13"/>
  <c r="H530" i="13"/>
  <c r="G530" i="13"/>
  <c r="F530" i="13"/>
  <c r="I529" i="13"/>
  <c r="H529" i="13"/>
  <c r="G529" i="13"/>
  <c r="F529" i="13"/>
  <c r="I528" i="13"/>
  <c r="H528" i="13"/>
  <c r="G528" i="13"/>
  <c r="F528" i="13"/>
  <c r="I527" i="13"/>
  <c r="H527" i="13"/>
  <c r="G527" i="13"/>
  <c r="F527" i="13"/>
  <c r="I526" i="13"/>
  <c r="H526" i="13"/>
  <c r="G526" i="13"/>
  <c r="F526" i="13"/>
  <c r="I525" i="13"/>
  <c r="H525" i="13"/>
  <c r="G525" i="13"/>
  <c r="F525" i="13"/>
  <c r="I524" i="13"/>
  <c r="H524" i="13"/>
  <c r="G524" i="13"/>
  <c r="F524" i="13"/>
  <c r="I523" i="13"/>
  <c r="H523" i="13"/>
  <c r="G523" i="13"/>
  <c r="F523" i="13"/>
  <c r="I522" i="13"/>
  <c r="H522" i="13"/>
  <c r="G522" i="13"/>
  <c r="F522" i="13"/>
  <c r="I521" i="13"/>
  <c r="H521" i="13"/>
  <c r="G521" i="13"/>
  <c r="F521" i="13"/>
  <c r="I520" i="13"/>
  <c r="H520" i="13"/>
  <c r="G520" i="13"/>
  <c r="F520" i="13"/>
  <c r="I519" i="13"/>
  <c r="H519" i="13"/>
  <c r="G519" i="13"/>
  <c r="F519" i="13"/>
  <c r="I518" i="13"/>
  <c r="H518" i="13"/>
  <c r="G518" i="13"/>
  <c r="F518" i="13"/>
  <c r="I517" i="13"/>
  <c r="H517" i="13"/>
  <c r="G517" i="13"/>
  <c r="F517" i="13"/>
  <c r="I516" i="13"/>
  <c r="H516" i="13"/>
  <c r="G516" i="13"/>
  <c r="F516" i="13"/>
  <c r="I515" i="13"/>
  <c r="H515" i="13"/>
  <c r="G515" i="13"/>
  <c r="F515" i="13"/>
  <c r="I514" i="13"/>
  <c r="H514" i="13"/>
  <c r="G514" i="13"/>
  <c r="F514" i="13"/>
  <c r="I513" i="13"/>
  <c r="H513" i="13"/>
  <c r="G513" i="13"/>
  <c r="F513" i="13"/>
  <c r="I512" i="13"/>
  <c r="H512" i="13"/>
  <c r="G512" i="13"/>
  <c r="F512" i="13"/>
  <c r="I511" i="13"/>
  <c r="H511" i="13"/>
  <c r="G511" i="13"/>
  <c r="F511" i="13"/>
  <c r="I510" i="13"/>
  <c r="H510" i="13"/>
  <c r="G510" i="13"/>
  <c r="F510" i="13"/>
  <c r="I509" i="13"/>
  <c r="H509" i="13"/>
  <c r="G509" i="13"/>
  <c r="F509" i="13"/>
  <c r="I508" i="13"/>
  <c r="H508" i="13"/>
  <c r="G508" i="13"/>
  <c r="F508" i="13"/>
  <c r="I507" i="13"/>
  <c r="H507" i="13"/>
  <c r="G507" i="13"/>
  <c r="F507" i="13"/>
  <c r="I506" i="13"/>
  <c r="H506" i="13"/>
  <c r="G506" i="13"/>
  <c r="F506" i="13"/>
  <c r="I505" i="13"/>
  <c r="H505" i="13"/>
  <c r="G505" i="13"/>
  <c r="F505" i="13"/>
  <c r="I504" i="13"/>
  <c r="H504" i="13"/>
  <c r="G504" i="13"/>
  <c r="F504" i="13"/>
  <c r="I503" i="13"/>
  <c r="H503" i="13"/>
  <c r="G503" i="13"/>
  <c r="F503" i="13"/>
  <c r="I502" i="13"/>
  <c r="H502" i="13"/>
  <c r="G502" i="13"/>
  <c r="F502" i="13"/>
  <c r="I501" i="13"/>
  <c r="H501" i="13"/>
  <c r="G501" i="13"/>
  <c r="F501" i="13"/>
  <c r="I500" i="13"/>
  <c r="H500" i="13"/>
  <c r="G500" i="13"/>
  <c r="F500" i="13"/>
  <c r="I499" i="13"/>
  <c r="H499" i="13"/>
  <c r="G499" i="13"/>
  <c r="F499" i="13"/>
  <c r="I498" i="13"/>
  <c r="H498" i="13"/>
  <c r="G498" i="13"/>
  <c r="F498" i="13"/>
  <c r="I497" i="13"/>
  <c r="H497" i="13"/>
  <c r="G497" i="13"/>
  <c r="F497" i="13"/>
  <c r="I496" i="13"/>
  <c r="H496" i="13"/>
  <c r="G496" i="13"/>
  <c r="F496" i="13"/>
  <c r="I495" i="13"/>
  <c r="H495" i="13"/>
  <c r="G495" i="13"/>
  <c r="F495" i="13"/>
  <c r="I494" i="13"/>
  <c r="H494" i="13"/>
  <c r="G494" i="13"/>
  <c r="F494" i="13"/>
  <c r="I493" i="13"/>
  <c r="H493" i="13"/>
  <c r="G493" i="13"/>
  <c r="F493" i="13"/>
  <c r="I492" i="13"/>
  <c r="H492" i="13"/>
  <c r="G492" i="13"/>
  <c r="F492" i="13"/>
  <c r="I491" i="13"/>
  <c r="H491" i="13"/>
  <c r="G491" i="13"/>
  <c r="F491" i="13"/>
  <c r="I490" i="13"/>
  <c r="H490" i="13"/>
  <c r="G490" i="13"/>
  <c r="F490" i="13"/>
  <c r="I489" i="13"/>
  <c r="H489" i="13"/>
  <c r="G489" i="13"/>
  <c r="F489" i="13"/>
  <c r="I488" i="13"/>
  <c r="H488" i="13"/>
  <c r="G488" i="13"/>
  <c r="F488" i="13"/>
  <c r="I487" i="13"/>
  <c r="H487" i="13"/>
  <c r="G487" i="13"/>
  <c r="F487" i="13"/>
  <c r="I486" i="13"/>
  <c r="H486" i="13"/>
  <c r="G486" i="13"/>
  <c r="F486" i="13"/>
  <c r="I485" i="13"/>
  <c r="H485" i="13"/>
  <c r="G485" i="13"/>
  <c r="F485" i="13"/>
  <c r="I484" i="13"/>
  <c r="H484" i="13"/>
  <c r="G484" i="13"/>
  <c r="F484" i="13"/>
  <c r="I483" i="13"/>
  <c r="H483" i="13"/>
  <c r="G483" i="13"/>
  <c r="F483" i="13"/>
  <c r="I482" i="13"/>
  <c r="H482" i="13"/>
  <c r="G482" i="13"/>
  <c r="F482" i="13"/>
  <c r="I481" i="13"/>
  <c r="H481" i="13"/>
  <c r="G481" i="13"/>
  <c r="F481" i="13"/>
  <c r="I480" i="13"/>
  <c r="H480" i="13"/>
  <c r="G480" i="13"/>
  <c r="F480" i="13"/>
  <c r="I479" i="13"/>
  <c r="H479" i="13"/>
  <c r="G479" i="13"/>
  <c r="F479" i="13"/>
  <c r="I478" i="13"/>
  <c r="H478" i="13"/>
  <c r="G478" i="13"/>
  <c r="F478" i="13"/>
  <c r="I477" i="13"/>
  <c r="H477" i="13"/>
  <c r="G477" i="13"/>
  <c r="F477" i="13"/>
  <c r="I476" i="13"/>
  <c r="H476" i="13"/>
  <c r="G476" i="13"/>
  <c r="F476" i="13"/>
  <c r="I475" i="13"/>
  <c r="H475" i="13"/>
  <c r="G475" i="13"/>
  <c r="F475" i="13"/>
  <c r="I474" i="13"/>
  <c r="H474" i="13"/>
  <c r="G474" i="13"/>
  <c r="F474" i="13"/>
  <c r="I473" i="13"/>
  <c r="H473" i="13"/>
  <c r="G473" i="13"/>
  <c r="F473" i="13"/>
  <c r="I472" i="13"/>
  <c r="H472" i="13"/>
  <c r="G472" i="13"/>
  <c r="F472" i="13"/>
  <c r="I471" i="13"/>
  <c r="H471" i="13"/>
  <c r="G471" i="13"/>
  <c r="F471" i="13"/>
  <c r="I470" i="13"/>
  <c r="H470" i="13"/>
  <c r="G470" i="13"/>
  <c r="F470" i="13"/>
  <c r="I469" i="13"/>
  <c r="H469" i="13"/>
  <c r="G469" i="13"/>
  <c r="F469" i="13"/>
  <c r="I468" i="13"/>
  <c r="H468" i="13"/>
  <c r="G468" i="13"/>
  <c r="F468" i="13"/>
  <c r="I467" i="13"/>
  <c r="H467" i="13"/>
  <c r="G467" i="13"/>
  <c r="F467" i="13"/>
  <c r="I466" i="13"/>
  <c r="H466" i="13"/>
  <c r="G466" i="13"/>
  <c r="F466" i="13"/>
  <c r="I465" i="13"/>
  <c r="H465" i="13"/>
  <c r="G465" i="13"/>
  <c r="F465" i="13"/>
  <c r="I464" i="13"/>
  <c r="H464" i="13"/>
  <c r="G464" i="13"/>
  <c r="F464" i="13"/>
  <c r="I463" i="13"/>
  <c r="H463" i="13"/>
  <c r="G463" i="13"/>
  <c r="F463" i="13"/>
  <c r="I462" i="13"/>
  <c r="H462" i="13"/>
  <c r="G462" i="13"/>
  <c r="F462" i="13"/>
  <c r="I461" i="13"/>
  <c r="H461" i="13"/>
  <c r="G461" i="13"/>
  <c r="F461" i="13"/>
  <c r="I460" i="13"/>
  <c r="H460" i="13"/>
  <c r="G460" i="13"/>
  <c r="F460" i="13"/>
  <c r="I459" i="13"/>
  <c r="H459" i="13"/>
  <c r="G459" i="13"/>
  <c r="F459" i="13"/>
  <c r="I458" i="13"/>
  <c r="H458" i="13"/>
  <c r="G458" i="13"/>
  <c r="F458" i="13"/>
  <c r="I457" i="13"/>
  <c r="H457" i="13"/>
  <c r="G457" i="13"/>
  <c r="F457" i="13"/>
  <c r="I456" i="13"/>
  <c r="H456" i="13"/>
  <c r="G456" i="13"/>
  <c r="F456" i="13"/>
  <c r="I455" i="13"/>
  <c r="H455" i="13"/>
  <c r="G455" i="13"/>
  <c r="F455" i="13"/>
  <c r="I454" i="13"/>
  <c r="H454" i="13"/>
  <c r="G454" i="13"/>
  <c r="F454" i="13"/>
  <c r="I453" i="13"/>
  <c r="H453" i="13"/>
  <c r="G453" i="13"/>
  <c r="F453" i="13"/>
  <c r="I452" i="13"/>
  <c r="H452" i="13"/>
  <c r="G452" i="13"/>
  <c r="F452" i="13"/>
  <c r="I451" i="13"/>
  <c r="H451" i="13"/>
  <c r="G451" i="13"/>
  <c r="F451" i="13"/>
  <c r="I450" i="13"/>
  <c r="H450" i="13"/>
  <c r="G450" i="13"/>
  <c r="F450" i="13"/>
  <c r="I449" i="13"/>
  <c r="H449" i="13"/>
  <c r="G449" i="13"/>
  <c r="F449" i="13"/>
  <c r="I448" i="13"/>
  <c r="H448" i="13"/>
  <c r="G448" i="13"/>
  <c r="F448" i="13"/>
  <c r="I447" i="13"/>
  <c r="H447" i="13"/>
  <c r="G447" i="13"/>
  <c r="F447" i="13"/>
  <c r="I446" i="13"/>
  <c r="H446" i="13"/>
  <c r="G446" i="13"/>
  <c r="F446" i="13"/>
  <c r="I445" i="13"/>
  <c r="H445" i="13"/>
  <c r="G445" i="13"/>
  <c r="F445" i="13"/>
  <c r="I444" i="13"/>
  <c r="H444" i="13"/>
  <c r="G444" i="13"/>
  <c r="F444" i="13"/>
  <c r="I443" i="13"/>
  <c r="H443" i="13"/>
  <c r="G443" i="13"/>
  <c r="F443" i="13"/>
  <c r="I442" i="13"/>
  <c r="H442" i="13"/>
  <c r="G442" i="13"/>
  <c r="F442" i="13"/>
  <c r="I441" i="13"/>
  <c r="H441" i="13"/>
  <c r="G441" i="13"/>
  <c r="F441" i="13"/>
  <c r="I440" i="13"/>
  <c r="H440" i="13"/>
  <c r="G440" i="13"/>
  <c r="F440" i="13"/>
  <c r="I439" i="13"/>
  <c r="H439" i="13"/>
  <c r="G439" i="13"/>
  <c r="F439" i="13"/>
  <c r="I438" i="13"/>
  <c r="H438" i="13"/>
  <c r="G438" i="13"/>
  <c r="F438" i="13"/>
  <c r="I437" i="13"/>
  <c r="H437" i="13"/>
  <c r="G437" i="13"/>
  <c r="F437" i="13"/>
  <c r="I436" i="13"/>
  <c r="H436" i="13"/>
  <c r="G436" i="13"/>
  <c r="F436" i="13"/>
  <c r="I435" i="13"/>
  <c r="H435" i="13"/>
  <c r="G435" i="13"/>
  <c r="F435" i="13"/>
  <c r="I434" i="13"/>
  <c r="H434" i="13"/>
  <c r="G434" i="13"/>
  <c r="F434" i="13"/>
  <c r="I433" i="13"/>
  <c r="H433" i="13"/>
  <c r="G433" i="13"/>
  <c r="F433" i="13"/>
  <c r="I432" i="13"/>
  <c r="H432" i="13"/>
  <c r="G432" i="13"/>
  <c r="F432" i="13"/>
  <c r="I431" i="13"/>
  <c r="H431" i="13"/>
  <c r="G431" i="13"/>
  <c r="F431" i="13"/>
  <c r="I430" i="13"/>
  <c r="H430" i="13"/>
  <c r="G430" i="13"/>
  <c r="F430" i="13"/>
  <c r="I429" i="13"/>
  <c r="H429" i="13"/>
  <c r="G429" i="13"/>
  <c r="F429" i="13"/>
  <c r="I428" i="13"/>
  <c r="H428" i="13"/>
  <c r="G428" i="13"/>
  <c r="F428" i="13"/>
  <c r="I427" i="13"/>
  <c r="H427" i="13"/>
  <c r="G427" i="13"/>
  <c r="F427" i="13"/>
  <c r="I426" i="13"/>
  <c r="H426" i="13"/>
  <c r="G426" i="13"/>
  <c r="F426" i="13"/>
  <c r="I425" i="13"/>
  <c r="H425" i="13"/>
  <c r="G425" i="13"/>
  <c r="F425" i="13"/>
  <c r="I424" i="13"/>
  <c r="H424" i="13"/>
  <c r="G424" i="13"/>
  <c r="F424" i="13"/>
  <c r="I423" i="13"/>
  <c r="H423" i="13"/>
  <c r="G423" i="13"/>
  <c r="F423" i="13"/>
  <c r="I422" i="13"/>
  <c r="H422" i="13"/>
  <c r="G422" i="13"/>
  <c r="F422" i="13"/>
  <c r="I421" i="13"/>
  <c r="H421" i="13"/>
  <c r="G421" i="13"/>
  <c r="F421" i="13"/>
  <c r="I420" i="13"/>
  <c r="H420" i="13"/>
  <c r="G420" i="13"/>
  <c r="F420" i="13"/>
  <c r="I419" i="13"/>
  <c r="H419" i="13"/>
  <c r="G419" i="13"/>
  <c r="F419" i="13"/>
  <c r="I418" i="13"/>
  <c r="H418" i="13"/>
  <c r="G418" i="13"/>
  <c r="F418" i="13"/>
  <c r="I417" i="13"/>
  <c r="H417" i="13"/>
  <c r="G417" i="13"/>
  <c r="F417" i="13"/>
  <c r="I416" i="13"/>
  <c r="H416" i="13"/>
  <c r="G416" i="13"/>
  <c r="F416" i="13"/>
  <c r="I415" i="13"/>
  <c r="H415" i="13"/>
  <c r="G415" i="13"/>
  <c r="F415" i="13"/>
  <c r="I414" i="13"/>
  <c r="H414" i="13"/>
  <c r="G414" i="13"/>
  <c r="F414" i="13"/>
  <c r="I413" i="13"/>
  <c r="H413" i="13"/>
  <c r="G413" i="13"/>
  <c r="F413" i="13"/>
  <c r="I412" i="13"/>
  <c r="H412" i="13"/>
  <c r="G412" i="13"/>
  <c r="F412" i="13"/>
  <c r="I411" i="13"/>
  <c r="H411" i="13"/>
  <c r="G411" i="13"/>
  <c r="F411" i="13"/>
  <c r="I410" i="13"/>
  <c r="H410" i="13"/>
  <c r="G410" i="13"/>
  <c r="F410" i="13"/>
  <c r="I409" i="13"/>
  <c r="H409" i="13"/>
  <c r="G409" i="13"/>
  <c r="F409" i="13"/>
  <c r="I408" i="13"/>
  <c r="H408" i="13"/>
  <c r="G408" i="13"/>
  <c r="F408" i="13"/>
  <c r="I407" i="13"/>
  <c r="H407" i="13"/>
  <c r="G407" i="13"/>
  <c r="F407" i="13"/>
  <c r="I406" i="13"/>
  <c r="H406" i="13"/>
  <c r="G406" i="13"/>
  <c r="F406" i="13"/>
  <c r="I405" i="13"/>
  <c r="H405" i="13"/>
  <c r="G405" i="13"/>
  <c r="F405" i="13"/>
  <c r="I404" i="13"/>
  <c r="H404" i="13"/>
  <c r="G404" i="13"/>
  <c r="F404" i="13"/>
  <c r="I403" i="13"/>
  <c r="H403" i="13"/>
  <c r="G403" i="13"/>
  <c r="F403" i="13"/>
  <c r="I402" i="13"/>
  <c r="H402" i="13"/>
  <c r="G402" i="13"/>
  <c r="F402" i="13"/>
  <c r="I401" i="13"/>
  <c r="H401" i="13"/>
  <c r="G401" i="13"/>
  <c r="F401" i="13"/>
  <c r="I400" i="13"/>
  <c r="H400" i="13"/>
  <c r="G400" i="13"/>
  <c r="F400" i="13"/>
  <c r="I399" i="13"/>
  <c r="H399" i="13"/>
  <c r="G399" i="13"/>
  <c r="F399" i="13"/>
  <c r="I398" i="13"/>
  <c r="H398" i="13"/>
  <c r="G398" i="13"/>
  <c r="F398" i="13"/>
  <c r="I397" i="13"/>
  <c r="H397" i="13"/>
  <c r="G397" i="13"/>
  <c r="F397" i="13"/>
  <c r="I396" i="13"/>
  <c r="H396" i="13"/>
  <c r="G396" i="13"/>
  <c r="F396" i="13"/>
  <c r="I395" i="13"/>
  <c r="H395" i="13"/>
  <c r="G395" i="13"/>
  <c r="F395" i="13"/>
  <c r="I394" i="13"/>
  <c r="H394" i="13"/>
  <c r="G394" i="13"/>
  <c r="F394" i="13"/>
  <c r="I393" i="13"/>
  <c r="H393" i="13"/>
  <c r="G393" i="13"/>
  <c r="F393" i="13"/>
  <c r="I392" i="13"/>
  <c r="H392" i="13"/>
  <c r="G392" i="13"/>
  <c r="F392" i="13"/>
  <c r="I391" i="13"/>
  <c r="H391" i="13"/>
  <c r="G391" i="13"/>
  <c r="F391" i="13"/>
  <c r="I390" i="13"/>
  <c r="H390" i="13"/>
  <c r="G390" i="13"/>
  <c r="F390" i="13"/>
  <c r="I389" i="13"/>
  <c r="H389" i="13"/>
  <c r="G389" i="13"/>
  <c r="F389" i="13"/>
  <c r="I388" i="13"/>
  <c r="H388" i="13"/>
  <c r="G388" i="13"/>
  <c r="F388" i="13"/>
  <c r="I387" i="13"/>
  <c r="H387" i="13"/>
  <c r="G387" i="13"/>
  <c r="F387" i="13"/>
  <c r="I386" i="13"/>
  <c r="H386" i="13"/>
  <c r="G386" i="13"/>
  <c r="F386" i="13"/>
  <c r="I385" i="13"/>
  <c r="H385" i="13"/>
  <c r="G385" i="13"/>
  <c r="F385" i="13"/>
  <c r="I384" i="13"/>
  <c r="H384" i="13"/>
  <c r="G384" i="13"/>
  <c r="F384" i="13"/>
  <c r="I383" i="13"/>
  <c r="H383" i="13"/>
  <c r="G383" i="13"/>
  <c r="F383" i="13"/>
  <c r="I382" i="13"/>
  <c r="H382" i="13"/>
  <c r="G382" i="13"/>
  <c r="F382" i="13"/>
  <c r="I381" i="13"/>
  <c r="H381" i="13"/>
  <c r="G381" i="13"/>
  <c r="F381" i="13"/>
  <c r="I380" i="13"/>
  <c r="H380" i="13"/>
  <c r="G380" i="13"/>
  <c r="F380" i="13"/>
  <c r="I379" i="13"/>
  <c r="H379" i="13"/>
  <c r="G379" i="13"/>
  <c r="F379" i="13"/>
  <c r="I378" i="13"/>
  <c r="H378" i="13"/>
  <c r="G378" i="13"/>
  <c r="F378" i="13"/>
  <c r="I377" i="13"/>
  <c r="H377" i="13"/>
  <c r="G377" i="13"/>
  <c r="F377" i="13"/>
  <c r="I376" i="13"/>
  <c r="H376" i="13"/>
  <c r="G376" i="13"/>
  <c r="F376" i="13"/>
  <c r="I375" i="13"/>
  <c r="H375" i="13"/>
  <c r="G375" i="13"/>
  <c r="F375" i="13"/>
  <c r="I374" i="13"/>
  <c r="H374" i="13"/>
  <c r="G374" i="13"/>
  <c r="F374" i="13"/>
  <c r="I373" i="13"/>
  <c r="H373" i="13"/>
  <c r="G373" i="13"/>
  <c r="F373" i="13"/>
  <c r="I372" i="13"/>
  <c r="H372" i="13"/>
  <c r="G372" i="13"/>
  <c r="F372" i="13"/>
  <c r="I371" i="13"/>
  <c r="H371" i="13"/>
  <c r="G371" i="13"/>
  <c r="F371" i="13"/>
  <c r="I370" i="13"/>
  <c r="H370" i="13"/>
  <c r="G370" i="13"/>
  <c r="F370" i="13"/>
  <c r="I369" i="13"/>
  <c r="H369" i="13"/>
  <c r="G369" i="13"/>
  <c r="F369" i="13"/>
  <c r="I368" i="13"/>
  <c r="H368" i="13"/>
  <c r="G368" i="13"/>
  <c r="F368" i="13"/>
  <c r="I367" i="13"/>
  <c r="H367" i="13"/>
  <c r="G367" i="13"/>
  <c r="F367" i="13"/>
  <c r="I366" i="13"/>
  <c r="H366" i="13"/>
  <c r="G366" i="13"/>
  <c r="F366" i="13"/>
  <c r="I365" i="13"/>
  <c r="H365" i="13"/>
  <c r="G365" i="13"/>
  <c r="F365" i="13"/>
  <c r="I364" i="13"/>
  <c r="H364" i="13"/>
  <c r="G364" i="13"/>
  <c r="F364" i="13"/>
  <c r="I363" i="13"/>
  <c r="H363" i="13"/>
  <c r="G363" i="13"/>
  <c r="F363" i="13"/>
  <c r="I362" i="13"/>
  <c r="H362" i="13"/>
  <c r="G362" i="13"/>
  <c r="F362" i="13"/>
  <c r="I361" i="13"/>
  <c r="H361" i="13"/>
  <c r="G361" i="13"/>
  <c r="F361" i="13"/>
  <c r="I360" i="13"/>
  <c r="H360" i="13"/>
  <c r="G360" i="13"/>
  <c r="F360" i="13"/>
  <c r="I359" i="13"/>
  <c r="H359" i="13"/>
  <c r="G359" i="13"/>
  <c r="F359" i="13"/>
  <c r="I358" i="13"/>
  <c r="H358" i="13"/>
  <c r="G358" i="13"/>
  <c r="F358" i="13"/>
  <c r="I357" i="13"/>
  <c r="H357" i="13"/>
  <c r="G357" i="13"/>
  <c r="F357" i="13"/>
  <c r="I356" i="13"/>
  <c r="H356" i="13"/>
  <c r="G356" i="13"/>
  <c r="F356" i="13"/>
  <c r="I355" i="13"/>
  <c r="H355" i="13"/>
  <c r="G355" i="13"/>
  <c r="F355" i="13"/>
  <c r="I354" i="13"/>
  <c r="H354" i="13"/>
  <c r="G354" i="13"/>
  <c r="F354" i="13"/>
  <c r="I353" i="13"/>
  <c r="H353" i="13"/>
  <c r="G353" i="13"/>
  <c r="F353" i="13"/>
  <c r="I352" i="13"/>
  <c r="H352" i="13"/>
  <c r="G352" i="13"/>
  <c r="F352" i="13"/>
  <c r="I351" i="13"/>
  <c r="H351" i="13"/>
  <c r="G351" i="13"/>
  <c r="F351" i="13"/>
  <c r="I350" i="13"/>
  <c r="H350" i="13"/>
  <c r="G350" i="13"/>
  <c r="F350" i="13"/>
  <c r="I349" i="13"/>
  <c r="H349" i="13"/>
  <c r="G349" i="13"/>
  <c r="F349" i="13"/>
  <c r="I348" i="13"/>
  <c r="H348" i="13"/>
  <c r="G348" i="13"/>
  <c r="F348" i="13"/>
  <c r="I347" i="13"/>
  <c r="H347" i="13"/>
  <c r="G347" i="13"/>
  <c r="F347" i="13"/>
  <c r="I346" i="13"/>
  <c r="H346" i="13"/>
  <c r="G346" i="13"/>
  <c r="F346" i="13"/>
  <c r="I345" i="13"/>
  <c r="H345" i="13"/>
  <c r="G345" i="13"/>
  <c r="F345" i="13"/>
  <c r="I344" i="13"/>
  <c r="H344" i="13"/>
  <c r="G344" i="13"/>
  <c r="F344" i="13"/>
  <c r="I343" i="13"/>
  <c r="H343" i="13"/>
  <c r="G343" i="13"/>
  <c r="F343" i="13"/>
  <c r="I342" i="13"/>
  <c r="H342" i="13"/>
  <c r="G342" i="13"/>
  <c r="F342" i="13"/>
  <c r="I341" i="13"/>
  <c r="H341" i="13"/>
  <c r="G341" i="13"/>
  <c r="F341" i="13"/>
  <c r="I340" i="13"/>
  <c r="H340" i="13"/>
  <c r="G340" i="13"/>
  <c r="F340" i="13"/>
  <c r="I339" i="13"/>
  <c r="H339" i="13"/>
  <c r="G339" i="13"/>
  <c r="F339" i="13"/>
  <c r="I338" i="13"/>
  <c r="H338" i="13"/>
  <c r="G338" i="13"/>
  <c r="F338" i="13"/>
  <c r="I337" i="13"/>
  <c r="H337" i="13"/>
  <c r="G337" i="13"/>
  <c r="F337" i="13"/>
  <c r="I336" i="13"/>
  <c r="H336" i="13"/>
  <c r="G336" i="13"/>
  <c r="F336" i="13"/>
  <c r="I335" i="13"/>
  <c r="H335" i="13"/>
  <c r="G335" i="13"/>
  <c r="F335" i="13"/>
  <c r="I334" i="13"/>
  <c r="H334" i="13"/>
  <c r="G334" i="13"/>
  <c r="F334" i="13"/>
  <c r="I333" i="13"/>
  <c r="H333" i="13"/>
  <c r="G333" i="13"/>
  <c r="F333" i="13"/>
  <c r="I332" i="13"/>
  <c r="H332" i="13"/>
  <c r="G332" i="13"/>
  <c r="F332" i="13"/>
  <c r="I331" i="13"/>
  <c r="H331" i="13"/>
  <c r="G331" i="13"/>
  <c r="F331" i="13"/>
  <c r="I330" i="13"/>
  <c r="H330" i="13"/>
  <c r="G330" i="13"/>
  <c r="F330" i="13"/>
  <c r="I329" i="13"/>
  <c r="H329" i="13"/>
  <c r="G329" i="13"/>
  <c r="F329" i="13"/>
  <c r="I328" i="13"/>
  <c r="H328" i="13"/>
  <c r="G328" i="13"/>
  <c r="F328" i="13"/>
  <c r="I327" i="13"/>
  <c r="H327" i="13"/>
  <c r="G327" i="13"/>
  <c r="F327" i="13"/>
  <c r="I326" i="13"/>
  <c r="H326" i="13"/>
  <c r="G326" i="13"/>
  <c r="F326" i="13"/>
  <c r="I325" i="13"/>
  <c r="H325" i="13"/>
  <c r="G325" i="13"/>
  <c r="F325" i="13"/>
  <c r="I324" i="13"/>
  <c r="H324" i="13"/>
  <c r="G324" i="13"/>
  <c r="F324" i="13"/>
  <c r="I323" i="13"/>
  <c r="H323" i="13"/>
  <c r="G323" i="13"/>
  <c r="F323" i="13"/>
  <c r="I322" i="13"/>
  <c r="H322" i="13"/>
  <c r="G322" i="13"/>
  <c r="F322" i="13"/>
  <c r="I321" i="13"/>
  <c r="H321" i="13"/>
  <c r="G321" i="13"/>
  <c r="F321" i="13"/>
  <c r="I320" i="13"/>
  <c r="H320" i="13"/>
  <c r="G320" i="13"/>
  <c r="F320" i="13"/>
  <c r="I319" i="13"/>
  <c r="H319" i="13"/>
  <c r="G319" i="13"/>
  <c r="F319" i="13"/>
  <c r="I318" i="13"/>
  <c r="H318" i="13"/>
  <c r="G318" i="13"/>
  <c r="F318" i="13"/>
  <c r="I317" i="13"/>
  <c r="H317" i="13"/>
  <c r="G317" i="13"/>
  <c r="F317" i="13"/>
  <c r="I316" i="13"/>
  <c r="H316" i="13"/>
  <c r="G316" i="13"/>
  <c r="F316" i="13"/>
  <c r="I315" i="13"/>
  <c r="H315" i="13"/>
  <c r="G315" i="13"/>
  <c r="F315" i="13"/>
  <c r="I314" i="13"/>
  <c r="H314" i="13"/>
  <c r="G314" i="13"/>
  <c r="F314" i="13"/>
  <c r="I313" i="13"/>
  <c r="H313" i="13"/>
  <c r="G313" i="13"/>
  <c r="F313" i="13"/>
  <c r="I312" i="13"/>
  <c r="H312" i="13"/>
  <c r="G312" i="13"/>
  <c r="F312" i="13"/>
  <c r="I311" i="13"/>
  <c r="H311" i="13"/>
  <c r="G311" i="13"/>
  <c r="F311" i="13"/>
  <c r="I310" i="13"/>
  <c r="H310" i="13"/>
  <c r="G310" i="13"/>
  <c r="F310" i="13"/>
  <c r="I309" i="13"/>
  <c r="H309" i="13"/>
  <c r="G309" i="13"/>
  <c r="F309" i="13"/>
  <c r="I308" i="13"/>
  <c r="H308" i="13"/>
  <c r="G308" i="13"/>
  <c r="F308" i="13"/>
  <c r="I307" i="13"/>
  <c r="H307" i="13"/>
  <c r="G307" i="13"/>
  <c r="F307" i="13"/>
  <c r="I306" i="13"/>
  <c r="H306" i="13"/>
  <c r="G306" i="13"/>
  <c r="F306" i="13"/>
  <c r="I305" i="13"/>
  <c r="H305" i="13"/>
  <c r="G305" i="13"/>
  <c r="F305" i="13"/>
  <c r="I304" i="13"/>
  <c r="H304" i="13"/>
  <c r="G304" i="13"/>
  <c r="F304" i="13"/>
  <c r="I303" i="13"/>
  <c r="H303" i="13"/>
  <c r="G303" i="13"/>
  <c r="F303" i="13"/>
  <c r="I302" i="13"/>
  <c r="H302" i="13"/>
  <c r="G302" i="13"/>
  <c r="F302" i="13"/>
  <c r="I301" i="13"/>
  <c r="H301" i="13"/>
  <c r="G301" i="13"/>
  <c r="F301" i="13"/>
  <c r="I300" i="13"/>
  <c r="H300" i="13"/>
  <c r="G300" i="13"/>
  <c r="F300" i="13"/>
  <c r="I299" i="13"/>
  <c r="H299" i="13"/>
  <c r="G299" i="13"/>
  <c r="F299" i="13"/>
  <c r="I298" i="13"/>
  <c r="H298" i="13"/>
  <c r="G298" i="13"/>
  <c r="F298" i="13"/>
  <c r="I297" i="13"/>
  <c r="H297" i="13"/>
  <c r="G297" i="13"/>
  <c r="F297" i="13"/>
  <c r="I296" i="13"/>
  <c r="H296" i="13"/>
  <c r="G296" i="13"/>
  <c r="F296" i="13"/>
  <c r="I295" i="13"/>
  <c r="H295" i="13"/>
  <c r="G295" i="13"/>
  <c r="F295" i="13"/>
  <c r="I294" i="13"/>
  <c r="H294" i="13"/>
  <c r="G294" i="13"/>
  <c r="F294" i="13"/>
  <c r="I293" i="13"/>
  <c r="H293" i="13"/>
  <c r="G293" i="13"/>
  <c r="F293" i="13"/>
  <c r="I292" i="13"/>
  <c r="H292" i="13"/>
  <c r="G292" i="13"/>
  <c r="F292" i="13"/>
  <c r="I291" i="13"/>
  <c r="H291" i="13"/>
  <c r="G291" i="13"/>
  <c r="F291" i="13"/>
  <c r="I290" i="13"/>
  <c r="H290" i="13"/>
  <c r="G290" i="13"/>
  <c r="F290" i="13"/>
  <c r="I289" i="13"/>
  <c r="H289" i="13"/>
  <c r="G289" i="13"/>
  <c r="F289" i="13"/>
  <c r="I288" i="13"/>
  <c r="H288" i="13"/>
  <c r="G288" i="13"/>
  <c r="F288" i="13"/>
  <c r="I287" i="13"/>
  <c r="H287" i="13"/>
  <c r="G287" i="13"/>
  <c r="F287" i="13"/>
  <c r="I286" i="13"/>
  <c r="H286" i="13"/>
  <c r="G286" i="13"/>
  <c r="F286" i="13"/>
  <c r="I285" i="13"/>
  <c r="H285" i="13"/>
  <c r="G285" i="13"/>
  <c r="F285" i="13"/>
  <c r="I284" i="13"/>
  <c r="H284" i="13"/>
  <c r="G284" i="13"/>
  <c r="F284" i="13"/>
  <c r="I283" i="13"/>
  <c r="H283" i="13"/>
  <c r="G283" i="13"/>
  <c r="F283" i="13"/>
  <c r="I282" i="13"/>
  <c r="H282" i="13"/>
  <c r="G282" i="13"/>
  <c r="F282" i="13"/>
  <c r="I281" i="13"/>
  <c r="H281" i="13"/>
  <c r="G281" i="13"/>
  <c r="F281" i="13"/>
  <c r="I280" i="13"/>
  <c r="H280" i="13"/>
  <c r="G280" i="13"/>
  <c r="F280" i="13"/>
  <c r="I279" i="13"/>
  <c r="H279" i="13"/>
  <c r="G279" i="13"/>
  <c r="F279" i="13"/>
  <c r="I278" i="13"/>
  <c r="H278" i="13"/>
  <c r="G278" i="13"/>
  <c r="F278" i="13"/>
  <c r="I277" i="13"/>
  <c r="H277" i="13"/>
  <c r="G277" i="13"/>
  <c r="F277" i="13"/>
  <c r="I276" i="13"/>
  <c r="H276" i="13"/>
  <c r="G276" i="13"/>
  <c r="F276" i="13"/>
  <c r="I275" i="13"/>
  <c r="H275" i="13"/>
  <c r="G275" i="13"/>
  <c r="F275" i="13"/>
  <c r="I274" i="13"/>
  <c r="H274" i="13"/>
  <c r="G274" i="13"/>
  <c r="F274" i="13"/>
  <c r="I273" i="13"/>
  <c r="H273" i="13"/>
  <c r="G273" i="13"/>
  <c r="F273" i="13"/>
  <c r="I272" i="13"/>
  <c r="H272" i="13"/>
  <c r="G272" i="13"/>
  <c r="F272" i="13"/>
  <c r="I271" i="13"/>
  <c r="H271" i="13"/>
  <c r="G271" i="13"/>
  <c r="F271" i="13"/>
  <c r="I270" i="13"/>
  <c r="H270" i="13"/>
  <c r="G270" i="13"/>
  <c r="F270" i="13"/>
  <c r="I269" i="13"/>
  <c r="H269" i="13"/>
  <c r="G269" i="13"/>
  <c r="F269" i="13"/>
  <c r="I268" i="13"/>
  <c r="H268" i="13"/>
  <c r="G268" i="13"/>
  <c r="F268" i="13"/>
  <c r="I267" i="13"/>
  <c r="H267" i="13"/>
  <c r="G267" i="13"/>
  <c r="F267" i="13"/>
  <c r="I266" i="13"/>
  <c r="H266" i="13"/>
  <c r="G266" i="13"/>
  <c r="F266" i="13"/>
  <c r="I265" i="13"/>
  <c r="H265" i="13"/>
  <c r="G265" i="13"/>
  <c r="F265" i="13"/>
  <c r="I264" i="13"/>
  <c r="H264" i="13"/>
  <c r="G264" i="13"/>
  <c r="F264" i="13"/>
  <c r="I263" i="13"/>
  <c r="H263" i="13"/>
  <c r="G263" i="13"/>
  <c r="F263" i="13"/>
  <c r="I262" i="13"/>
  <c r="H262" i="13"/>
  <c r="G262" i="13"/>
  <c r="F262" i="13"/>
  <c r="I261" i="13"/>
  <c r="H261" i="13"/>
  <c r="G261" i="13"/>
  <c r="F261" i="13"/>
  <c r="I260" i="13"/>
  <c r="H260" i="13"/>
  <c r="G260" i="13"/>
  <c r="F260" i="13"/>
  <c r="I259" i="13"/>
  <c r="H259" i="13"/>
  <c r="G259" i="13"/>
  <c r="F259" i="13"/>
  <c r="I258" i="13"/>
  <c r="H258" i="13"/>
  <c r="G258" i="13"/>
  <c r="F258" i="13"/>
  <c r="I257" i="13"/>
  <c r="H257" i="13"/>
  <c r="G257" i="13"/>
  <c r="F257" i="13"/>
  <c r="I256" i="13"/>
  <c r="H256" i="13"/>
  <c r="G256" i="13"/>
  <c r="F256" i="13"/>
  <c r="I255" i="13"/>
  <c r="H255" i="13"/>
  <c r="G255" i="13"/>
  <c r="F255" i="13"/>
  <c r="I254" i="13"/>
  <c r="H254" i="13"/>
  <c r="G254" i="13"/>
  <c r="F254" i="13"/>
  <c r="I253" i="13"/>
  <c r="H253" i="13"/>
  <c r="G253" i="13"/>
  <c r="F253" i="13"/>
  <c r="I252" i="13"/>
  <c r="H252" i="13"/>
  <c r="G252" i="13"/>
  <c r="F252" i="13"/>
  <c r="I251" i="13"/>
  <c r="H251" i="13"/>
  <c r="G251" i="13"/>
  <c r="F251" i="13"/>
  <c r="I250" i="13"/>
  <c r="H250" i="13"/>
  <c r="G250" i="13"/>
  <c r="F250" i="13"/>
  <c r="I249" i="13"/>
  <c r="H249" i="13"/>
  <c r="G249" i="13"/>
  <c r="F249" i="13"/>
  <c r="I248" i="13"/>
  <c r="H248" i="13"/>
  <c r="G248" i="13"/>
  <c r="F248" i="13"/>
  <c r="I247" i="13"/>
  <c r="H247" i="13"/>
  <c r="G247" i="13"/>
  <c r="F247" i="13"/>
  <c r="I246" i="13"/>
  <c r="H246" i="13"/>
  <c r="G246" i="13"/>
  <c r="F246" i="13"/>
  <c r="I245" i="13"/>
  <c r="H245" i="13"/>
  <c r="G245" i="13"/>
  <c r="F245" i="13"/>
  <c r="I244" i="13"/>
  <c r="H244" i="13"/>
  <c r="G244" i="13"/>
  <c r="F244" i="13"/>
  <c r="I243" i="13"/>
  <c r="H243" i="13"/>
  <c r="G243" i="13"/>
  <c r="F243" i="13"/>
  <c r="I242" i="13"/>
  <c r="H242" i="13"/>
  <c r="G242" i="13"/>
  <c r="F242" i="13"/>
  <c r="I241" i="13"/>
  <c r="H241" i="13"/>
  <c r="G241" i="13"/>
  <c r="F241" i="13"/>
  <c r="I240" i="13"/>
  <c r="H240" i="13"/>
  <c r="G240" i="13"/>
  <c r="F240" i="13"/>
  <c r="I239" i="13"/>
  <c r="H239" i="13"/>
  <c r="G239" i="13"/>
  <c r="F239" i="13"/>
  <c r="I238" i="13"/>
  <c r="H238" i="13"/>
  <c r="G238" i="13"/>
  <c r="F238" i="13"/>
  <c r="I237" i="13"/>
  <c r="H237" i="13"/>
  <c r="G237" i="13"/>
  <c r="F237" i="13"/>
  <c r="I236" i="13"/>
  <c r="H236" i="13"/>
  <c r="G236" i="13"/>
  <c r="F236" i="13"/>
  <c r="I235" i="13"/>
  <c r="H235" i="13"/>
  <c r="G235" i="13"/>
  <c r="F235" i="13"/>
  <c r="I234" i="13"/>
  <c r="H234" i="13"/>
  <c r="G234" i="13"/>
  <c r="F234" i="13"/>
  <c r="I233" i="13"/>
  <c r="H233" i="13"/>
  <c r="G233" i="13"/>
  <c r="F233" i="13"/>
  <c r="I232" i="13"/>
  <c r="H232" i="13"/>
  <c r="G232" i="13"/>
  <c r="F232" i="13"/>
  <c r="I231" i="13"/>
  <c r="H231" i="13"/>
  <c r="G231" i="13"/>
  <c r="F231" i="13"/>
  <c r="I230" i="13"/>
  <c r="H230" i="13"/>
  <c r="G230" i="13"/>
  <c r="F230" i="13"/>
  <c r="I229" i="13"/>
  <c r="H229" i="13"/>
  <c r="G229" i="13"/>
  <c r="F229" i="13"/>
  <c r="I228" i="13"/>
  <c r="H228" i="13"/>
  <c r="G228" i="13"/>
  <c r="F228" i="13"/>
  <c r="I227" i="13"/>
  <c r="H227" i="13"/>
  <c r="G227" i="13"/>
  <c r="F227" i="13"/>
  <c r="I226" i="13"/>
  <c r="H226" i="13"/>
  <c r="G226" i="13"/>
  <c r="F226" i="13"/>
  <c r="I225" i="13"/>
  <c r="H225" i="13"/>
  <c r="G225" i="13"/>
  <c r="F225" i="13"/>
  <c r="I224" i="13"/>
  <c r="H224" i="13"/>
  <c r="G224" i="13"/>
  <c r="F224" i="13"/>
  <c r="I223" i="13"/>
  <c r="H223" i="13"/>
  <c r="G223" i="13"/>
  <c r="F223" i="13"/>
  <c r="I222" i="13"/>
  <c r="H222" i="13"/>
  <c r="G222" i="13"/>
  <c r="F222" i="13"/>
  <c r="I221" i="13"/>
  <c r="H221" i="13"/>
  <c r="G221" i="13"/>
  <c r="F221" i="13"/>
  <c r="I220" i="13"/>
  <c r="H220" i="13"/>
  <c r="G220" i="13"/>
  <c r="F220" i="13"/>
  <c r="I219" i="13"/>
  <c r="H219" i="13"/>
  <c r="G219" i="13"/>
  <c r="F219" i="13"/>
  <c r="I218" i="13"/>
  <c r="H218" i="13"/>
  <c r="G218" i="13"/>
  <c r="F218" i="13"/>
  <c r="I217" i="13"/>
  <c r="H217" i="13"/>
  <c r="G217" i="13"/>
  <c r="F217" i="13"/>
  <c r="I216" i="13"/>
  <c r="H216" i="13"/>
  <c r="G216" i="13"/>
  <c r="F216" i="13"/>
  <c r="I215" i="13"/>
  <c r="H215" i="13"/>
  <c r="G215" i="13"/>
  <c r="F215" i="13"/>
  <c r="I214" i="13"/>
  <c r="H214" i="13"/>
  <c r="G214" i="13"/>
  <c r="F214" i="13"/>
  <c r="I213" i="13"/>
  <c r="H213" i="13"/>
  <c r="G213" i="13"/>
  <c r="F213" i="13"/>
  <c r="I212" i="13"/>
  <c r="H212" i="13"/>
  <c r="G212" i="13"/>
  <c r="F212" i="13"/>
  <c r="I211" i="13"/>
  <c r="H211" i="13"/>
  <c r="G211" i="13"/>
  <c r="F211" i="13"/>
  <c r="I210" i="13"/>
  <c r="H210" i="13"/>
  <c r="G210" i="13"/>
  <c r="F210" i="13"/>
  <c r="I209" i="13"/>
  <c r="H209" i="13"/>
  <c r="G209" i="13"/>
  <c r="F209" i="13"/>
  <c r="I208" i="13"/>
  <c r="H208" i="13"/>
  <c r="G208" i="13"/>
  <c r="F208" i="13"/>
  <c r="I207" i="13"/>
  <c r="H207" i="13"/>
  <c r="G207" i="13"/>
  <c r="F207" i="13"/>
  <c r="I206" i="13"/>
  <c r="H206" i="13"/>
  <c r="G206" i="13"/>
  <c r="F206" i="13"/>
  <c r="I205" i="13"/>
  <c r="H205" i="13"/>
  <c r="G205" i="13"/>
  <c r="F205" i="13"/>
  <c r="I204" i="13"/>
  <c r="H204" i="13"/>
  <c r="G204" i="13"/>
  <c r="F204" i="13"/>
  <c r="I203" i="13"/>
  <c r="H203" i="13"/>
  <c r="G203" i="13"/>
  <c r="F203" i="13"/>
  <c r="I202" i="13"/>
  <c r="H202" i="13"/>
  <c r="G202" i="13"/>
  <c r="F202" i="13"/>
  <c r="I201" i="13"/>
  <c r="H201" i="13"/>
  <c r="G201" i="13"/>
  <c r="F201" i="13"/>
  <c r="I200" i="13"/>
  <c r="H200" i="13"/>
  <c r="G200" i="13"/>
  <c r="F200" i="13"/>
  <c r="I199" i="13"/>
  <c r="H199" i="13"/>
  <c r="G199" i="13"/>
  <c r="F199" i="13"/>
  <c r="I198" i="13"/>
  <c r="H198" i="13"/>
  <c r="G198" i="13"/>
  <c r="F198" i="13"/>
  <c r="I197" i="13"/>
  <c r="H197" i="13"/>
  <c r="G197" i="13"/>
  <c r="F197" i="13"/>
  <c r="I196" i="13"/>
  <c r="H196" i="13"/>
  <c r="G196" i="13"/>
  <c r="F196" i="13"/>
  <c r="I195" i="13"/>
  <c r="H195" i="13"/>
  <c r="G195" i="13"/>
  <c r="F195" i="13"/>
  <c r="I194" i="13"/>
  <c r="H194" i="13"/>
  <c r="G194" i="13"/>
  <c r="F194" i="13"/>
  <c r="I193" i="13"/>
  <c r="H193" i="13"/>
  <c r="G193" i="13"/>
  <c r="F193" i="13"/>
  <c r="I192" i="13"/>
  <c r="H192" i="13"/>
  <c r="G192" i="13"/>
  <c r="F192" i="13"/>
  <c r="I191" i="13"/>
  <c r="H191" i="13"/>
  <c r="G191" i="13"/>
  <c r="F191" i="13"/>
  <c r="I190" i="13"/>
  <c r="H190" i="13"/>
  <c r="G190" i="13"/>
  <c r="F190" i="13"/>
  <c r="I189" i="13"/>
  <c r="H189" i="13"/>
  <c r="G189" i="13"/>
  <c r="F189" i="13"/>
  <c r="I188" i="13"/>
  <c r="H188" i="13"/>
  <c r="G188" i="13"/>
  <c r="F188" i="13"/>
  <c r="I187" i="13"/>
  <c r="H187" i="13"/>
  <c r="G187" i="13"/>
  <c r="F187" i="13"/>
  <c r="I186" i="13"/>
  <c r="H186" i="13"/>
  <c r="G186" i="13"/>
  <c r="F186" i="13"/>
  <c r="I185" i="13"/>
  <c r="H185" i="13"/>
  <c r="G185" i="13"/>
  <c r="F185" i="13"/>
  <c r="I184" i="13"/>
  <c r="H184" i="13"/>
  <c r="G184" i="13"/>
  <c r="F184" i="13"/>
  <c r="I183" i="13"/>
  <c r="H183" i="13"/>
  <c r="G183" i="13"/>
  <c r="F183" i="13"/>
  <c r="I182" i="13"/>
  <c r="H182" i="13"/>
  <c r="G182" i="13"/>
  <c r="F182" i="13"/>
  <c r="I181" i="13"/>
  <c r="H181" i="13"/>
  <c r="G181" i="13"/>
  <c r="F181" i="13"/>
  <c r="I180" i="13"/>
  <c r="H180" i="13"/>
  <c r="G180" i="13"/>
  <c r="F180" i="13"/>
  <c r="I179" i="13"/>
  <c r="H179" i="13"/>
  <c r="G179" i="13"/>
  <c r="F179" i="13"/>
  <c r="I178" i="13"/>
  <c r="H178" i="13"/>
  <c r="G178" i="13"/>
  <c r="F178" i="13"/>
  <c r="I177" i="13"/>
  <c r="H177" i="13"/>
  <c r="G177" i="13"/>
  <c r="F177" i="13"/>
  <c r="I176" i="13"/>
  <c r="H176" i="13"/>
  <c r="G176" i="13"/>
  <c r="F176" i="13"/>
  <c r="I175" i="13"/>
  <c r="H175" i="13"/>
  <c r="G175" i="13"/>
  <c r="F175" i="13"/>
  <c r="I174" i="13"/>
  <c r="H174" i="13"/>
  <c r="G174" i="13"/>
  <c r="F174" i="13"/>
  <c r="I173" i="13"/>
  <c r="H173" i="13"/>
  <c r="G173" i="13"/>
  <c r="F173" i="13"/>
  <c r="I172" i="13"/>
  <c r="H172" i="13"/>
  <c r="G172" i="13"/>
  <c r="F172" i="13"/>
  <c r="I171" i="13"/>
  <c r="H171" i="13"/>
  <c r="G171" i="13"/>
  <c r="F171" i="13"/>
  <c r="I170" i="13"/>
  <c r="H170" i="13"/>
  <c r="G170" i="13"/>
  <c r="F170" i="13"/>
  <c r="I169" i="13"/>
  <c r="H169" i="13"/>
  <c r="G169" i="13"/>
  <c r="F169" i="13"/>
  <c r="I168" i="13"/>
  <c r="H168" i="13"/>
  <c r="G168" i="13"/>
  <c r="F168" i="13"/>
  <c r="I167" i="13"/>
  <c r="H167" i="13"/>
  <c r="G167" i="13"/>
  <c r="F167" i="13"/>
  <c r="I166" i="13"/>
  <c r="H166" i="13"/>
  <c r="G166" i="13"/>
  <c r="F166" i="13"/>
  <c r="I165" i="13"/>
  <c r="H165" i="13"/>
  <c r="G165" i="13"/>
  <c r="F165" i="13"/>
  <c r="I164" i="13"/>
  <c r="H164" i="13"/>
  <c r="G164" i="13"/>
  <c r="F164" i="13"/>
  <c r="I163" i="13"/>
  <c r="H163" i="13"/>
  <c r="G163" i="13"/>
  <c r="F163" i="13"/>
  <c r="I162" i="13"/>
  <c r="H162" i="13"/>
  <c r="G162" i="13"/>
  <c r="F162" i="13"/>
  <c r="I161" i="13"/>
  <c r="H161" i="13"/>
  <c r="G161" i="13"/>
  <c r="F161" i="13"/>
  <c r="I160" i="13"/>
  <c r="H160" i="13"/>
  <c r="G160" i="13"/>
  <c r="F160" i="13"/>
  <c r="I159" i="13"/>
  <c r="H159" i="13"/>
  <c r="G159" i="13"/>
  <c r="F159" i="13"/>
  <c r="I158" i="13"/>
  <c r="H158" i="13"/>
  <c r="G158" i="13"/>
  <c r="F158" i="13"/>
  <c r="I157" i="13"/>
  <c r="H157" i="13"/>
  <c r="G157" i="13"/>
  <c r="F157" i="13"/>
  <c r="I156" i="13"/>
  <c r="H156" i="13"/>
  <c r="G156" i="13"/>
  <c r="F156" i="13"/>
  <c r="I155" i="13"/>
  <c r="H155" i="13"/>
  <c r="G155" i="13"/>
  <c r="F155" i="13"/>
  <c r="I154" i="13"/>
  <c r="H154" i="13"/>
  <c r="G154" i="13"/>
  <c r="F154" i="13"/>
  <c r="I153" i="13"/>
  <c r="H153" i="13"/>
  <c r="G153" i="13"/>
  <c r="F153" i="13"/>
  <c r="I152" i="13"/>
  <c r="H152" i="13"/>
  <c r="G152" i="13"/>
  <c r="F152" i="13"/>
  <c r="I151" i="13"/>
  <c r="H151" i="13"/>
  <c r="G151" i="13"/>
  <c r="F151" i="13"/>
  <c r="I150" i="13"/>
  <c r="H150" i="13"/>
  <c r="G150" i="13"/>
  <c r="F150" i="13"/>
  <c r="I149" i="13"/>
  <c r="H149" i="13"/>
  <c r="G149" i="13"/>
  <c r="F149" i="13"/>
  <c r="I148" i="13"/>
  <c r="H148" i="13"/>
  <c r="G148" i="13"/>
  <c r="F148" i="13"/>
  <c r="I147" i="13"/>
  <c r="H147" i="13"/>
  <c r="G147" i="13"/>
  <c r="F147" i="13"/>
  <c r="I146" i="13"/>
  <c r="H146" i="13"/>
  <c r="G146" i="13"/>
  <c r="F146" i="13"/>
  <c r="I145" i="13"/>
  <c r="H145" i="13"/>
  <c r="G145" i="13"/>
  <c r="F145" i="13"/>
  <c r="I144" i="13"/>
  <c r="H144" i="13"/>
  <c r="G144" i="13"/>
  <c r="F144" i="13"/>
  <c r="I143" i="13"/>
  <c r="H143" i="13"/>
  <c r="G143" i="13"/>
  <c r="F143" i="13"/>
  <c r="I142" i="13"/>
  <c r="H142" i="13"/>
  <c r="G142" i="13"/>
  <c r="F142" i="13"/>
  <c r="I141" i="13"/>
  <c r="H141" i="13"/>
  <c r="G141" i="13"/>
  <c r="F141" i="13"/>
  <c r="I140" i="13"/>
  <c r="H140" i="13"/>
  <c r="G140" i="13"/>
  <c r="F140" i="13"/>
  <c r="I139" i="13"/>
  <c r="H139" i="13"/>
  <c r="G139" i="13"/>
  <c r="F139" i="13"/>
  <c r="I138" i="13"/>
  <c r="H138" i="13"/>
  <c r="G138" i="13"/>
  <c r="F138" i="13"/>
  <c r="I137" i="13"/>
  <c r="H137" i="13"/>
  <c r="G137" i="13"/>
  <c r="F137" i="13"/>
  <c r="I136" i="13"/>
  <c r="H136" i="13"/>
  <c r="G136" i="13"/>
  <c r="F136" i="13"/>
  <c r="I135" i="13"/>
  <c r="H135" i="13"/>
  <c r="G135" i="13"/>
  <c r="F135" i="13"/>
  <c r="I134" i="13"/>
  <c r="H134" i="13"/>
  <c r="G134" i="13"/>
  <c r="F134" i="13"/>
  <c r="I133" i="13"/>
  <c r="H133" i="13"/>
  <c r="G133" i="13"/>
  <c r="F133" i="13"/>
  <c r="I132" i="13"/>
  <c r="H132" i="13"/>
  <c r="G132" i="13"/>
  <c r="F132" i="13"/>
  <c r="I131" i="13"/>
  <c r="H131" i="13"/>
  <c r="G131" i="13"/>
  <c r="F131" i="13"/>
  <c r="I130" i="13"/>
  <c r="H130" i="13"/>
  <c r="G130" i="13"/>
  <c r="F130" i="13"/>
  <c r="I129" i="13"/>
  <c r="H129" i="13"/>
  <c r="G129" i="13"/>
  <c r="F129" i="13"/>
  <c r="I128" i="13"/>
  <c r="H128" i="13"/>
  <c r="G128" i="13"/>
  <c r="F128" i="13"/>
  <c r="I127" i="13"/>
  <c r="H127" i="13"/>
  <c r="G127" i="13"/>
  <c r="F127" i="13"/>
  <c r="I126" i="13"/>
  <c r="H126" i="13"/>
  <c r="G126" i="13"/>
  <c r="F126" i="13"/>
  <c r="I125" i="13"/>
  <c r="H125" i="13"/>
  <c r="G125" i="13"/>
  <c r="F125" i="13"/>
  <c r="I124" i="13"/>
  <c r="H124" i="13"/>
  <c r="G124" i="13"/>
  <c r="F124" i="13"/>
  <c r="I123" i="13"/>
  <c r="H123" i="13"/>
  <c r="G123" i="13"/>
  <c r="F123" i="13"/>
  <c r="I122" i="13"/>
  <c r="H122" i="13"/>
  <c r="G122" i="13"/>
  <c r="F122" i="13"/>
  <c r="I121" i="13"/>
  <c r="H121" i="13"/>
  <c r="G121" i="13"/>
  <c r="F121" i="13"/>
  <c r="I120" i="13"/>
  <c r="H120" i="13"/>
  <c r="G120" i="13"/>
  <c r="F120" i="13"/>
  <c r="I119" i="13"/>
  <c r="H119" i="13"/>
  <c r="G119" i="13"/>
  <c r="F119" i="13"/>
  <c r="I118" i="13"/>
  <c r="H118" i="13"/>
  <c r="G118" i="13"/>
  <c r="F118" i="13"/>
  <c r="I117" i="13"/>
  <c r="H117" i="13"/>
  <c r="G117" i="13"/>
  <c r="F117" i="13"/>
  <c r="I116" i="13"/>
  <c r="H116" i="13"/>
  <c r="G116" i="13"/>
  <c r="F116" i="13"/>
  <c r="I115" i="13"/>
  <c r="H115" i="13"/>
  <c r="G115" i="13"/>
  <c r="F115" i="13"/>
  <c r="I114" i="13"/>
  <c r="H114" i="13"/>
  <c r="G114" i="13"/>
  <c r="F114" i="13"/>
  <c r="I113" i="13"/>
  <c r="H113" i="13"/>
  <c r="G113" i="13"/>
  <c r="F113" i="13"/>
  <c r="I112" i="13"/>
  <c r="H112" i="13"/>
  <c r="G112" i="13"/>
  <c r="F112" i="13"/>
  <c r="I111" i="13"/>
  <c r="H111" i="13"/>
  <c r="G111" i="13"/>
  <c r="F111" i="13"/>
  <c r="I110" i="13"/>
  <c r="H110" i="13"/>
  <c r="G110" i="13"/>
  <c r="F110" i="13"/>
  <c r="I109" i="13"/>
  <c r="H109" i="13"/>
  <c r="G109" i="13"/>
  <c r="F109" i="13"/>
  <c r="I108" i="13"/>
  <c r="H108" i="13"/>
  <c r="G108" i="13"/>
  <c r="F108" i="13"/>
  <c r="I107" i="13"/>
  <c r="H107" i="13"/>
  <c r="G107" i="13"/>
  <c r="F107" i="13"/>
  <c r="I106" i="13"/>
  <c r="H106" i="13"/>
  <c r="G106" i="13"/>
  <c r="F106" i="13"/>
  <c r="I105" i="13"/>
  <c r="H105" i="13"/>
  <c r="G105" i="13"/>
  <c r="F105" i="13"/>
  <c r="I104" i="13"/>
  <c r="H104" i="13"/>
  <c r="G104" i="13"/>
  <c r="F104" i="13"/>
  <c r="I103" i="13"/>
  <c r="H103" i="13"/>
  <c r="G103" i="13"/>
  <c r="F103" i="13"/>
  <c r="I102" i="13"/>
  <c r="H102" i="13"/>
  <c r="G102" i="13"/>
  <c r="F102" i="13"/>
  <c r="I101" i="13"/>
  <c r="H101" i="13"/>
  <c r="G101" i="13"/>
  <c r="F101" i="13"/>
  <c r="I100" i="13"/>
  <c r="H100" i="13"/>
  <c r="G100" i="13"/>
  <c r="F100" i="13"/>
  <c r="I99" i="13"/>
  <c r="H99" i="13"/>
  <c r="G99" i="13"/>
  <c r="F99" i="13"/>
  <c r="I98" i="13"/>
  <c r="H98" i="13"/>
  <c r="G98" i="13"/>
  <c r="F98" i="13"/>
  <c r="I97" i="13"/>
  <c r="H97" i="13"/>
  <c r="G97" i="13"/>
  <c r="F97" i="13"/>
  <c r="I96" i="13"/>
  <c r="H96" i="13"/>
  <c r="G96" i="13"/>
  <c r="F96" i="13"/>
  <c r="I95" i="13"/>
  <c r="H95" i="13"/>
  <c r="G95" i="13"/>
  <c r="F95" i="13"/>
  <c r="I94" i="13"/>
  <c r="H94" i="13"/>
  <c r="G94" i="13"/>
  <c r="F94" i="13"/>
  <c r="I93" i="13"/>
  <c r="H93" i="13"/>
  <c r="G93" i="13"/>
  <c r="F93" i="13"/>
  <c r="I92" i="13"/>
  <c r="H92" i="13"/>
  <c r="G92" i="13"/>
  <c r="F92" i="13"/>
  <c r="I91" i="13"/>
  <c r="H91" i="13"/>
  <c r="G91" i="13"/>
  <c r="F91" i="13"/>
  <c r="I90" i="13"/>
  <c r="H90" i="13"/>
  <c r="G90" i="13"/>
  <c r="F90" i="13"/>
  <c r="I89" i="13"/>
  <c r="H89" i="13"/>
  <c r="G89" i="13"/>
  <c r="F89" i="13"/>
  <c r="I88" i="13"/>
  <c r="H88" i="13"/>
  <c r="G88" i="13"/>
  <c r="F88" i="13"/>
  <c r="I87" i="13"/>
  <c r="H87" i="13"/>
  <c r="G87" i="13"/>
  <c r="F87" i="13"/>
  <c r="I86" i="13"/>
  <c r="H86" i="13"/>
  <c r="G86" i="13"/>
  <c r="F86" i="13"/>
  <c r="I85" i="13"/>
  <c r="H85" i="13"/>
  <c r="G85" i="13"/>
  <c r="F85" i="13"/>
  <c r="I84" i="13"/>
  <c r="H84" i="13"/>
  <c r="G84" i="13"/>
  <c r="F84" i="13"/>
  <c r="I83" i="13"/>
  <c r="H83" i="13"/>
  <c r="G83" i="13"/>
  <c r="F83" i="13"/>
  <c r="I82" i="13"/>
  <c r="H82" i="13"/>
  <c r="G82" i="13"/>
  <c r="F82" i="13"/>
  <c r="I81" i="13"/>
  <c r="H81" i="13"/>
  <c r="G81" i="13"/>
  <c r="F81" i="13"/>
  <c r="I80" i="13"/>
  <c r="H80" i="13"/>
  <c r="G80" i="13"/>
  <c r="F80" i="13"/>
  <c r="I79" i="13"/>
  <c r="H79" i="13"/>
  <c r="G79" i="13"/>
  <c r="F79" i="13"/>
  <c r="I78" i="13"/>
  <c r="H78" i="13"/>
  <c r="G78" i="13"/>
  <c r="F78" i="13"/>
  <c r="I77" i="13"/>
  <c r="H77" i="13"/>
  <c r="G77" i="13"/>
  <c r="F77" i="13"/>
  <c r="I76" i="13"/>
  <c r="H76" i="13"/>
  <c r="G76" i="13"/>
  <c r="F76" i="13"/>
  <c r="I75" i="13"/>
  <c r="H75" i="13"/>
  <c r="G75" i="13"/>
  <c r="F75" i="13"/>
  <c r="I74" i="13"/>
  <c r="H74" i="13"/>
  <c r="G74" i="13"/>
  <c r="F74" i="13"/>
  <c r="I73" i="13"/>
  <c r="H73" i="13"/>
  <c r="G73" i="13"/>
  <c r="F73" i="13"/>
  <c r="I72" i="13"/>
  <c r="H72" i="13"/>
  <c r="G72" i="13"/>
  <c r="F72" i="13"/>
  <c r="I71" i="13"/>
  <c r="H71" i="13"/>
  <c r="G71" i="13"/>
  <c r="F71" i="13"/>
  <c r="I70" i="13"/>
  <c r="H70" i="13"/>
  <c r="G70" i="13"/>
  <c r="F70" i="13"/>
  <c r="I69" i="13"/>
  <c r="H69" i="13"/>
  <c r="G69" i="13"/>
  <c r="F69" i="13"/>
  <c r="I68" i="13"/>
  <c r="H68" i="13"/>
  <c r="G68" i="13"/>
  <c r="F68" i="13"/>
  <c r="I67" i="13"/>
  <c r="H67" i="13"/>
  <c r="G67" i="13"/>
  <c r="F67" i="13"/>
  <c r="I66" i="13"/>
  <c r="H66" i="13"/>
  <c r="G66" i="13"/>
  <c r="F66" i="13"/>
  <c r="I65" i="13"/>
  <c r="H65" i="13"/>
  <c r="G65" i="13"/>
  <c r="F65" i="13"/>
  <c r="I64" i="13"/>
  <c r="H64" i="13"/>
  <c r="G64" i="13"/>
  <c r="F64" i="13"/>
  <c r="I63" i="13"/>
  <c r="H63" i="13"/>
  <c r="G63" i="13"/>
  <c r="F63" i="13"/>
  <c r="I62" i="13"/>
  <c r="H62" i="13"/>
  <c r="G62" i="13"/>
  <c r="F62" i="13"/>
  <c r="I61" i="13"/>
  <c r="H61" i="13"/>
  <c r="G61" i="13"/>
  <c r="F61" i="13"/>
  <c r="I60" i="13"/>
  <c r="H60" i="13"/>
  <c r="G60" i="13"/>
  <c r="F60" i="13"/>
  <c r="I59" i="13"/>
  <c r="H59" i="13"/>
  <c r="G59" i="13"/>
  <c r="F59" i="13"/>
  <c r="I58" i="13"/>
  <c r="H58" i="13"/>
  <c r="G58" i="13"/>
  <c r="F58" i="13"/>
  <c r="I57" i="13"/>
  <c r="H57" i="13"/>
  <c r="G57" i="13"/>
  <c r="F57" i="13"/>
  <c r="I56" i="13"/>
  <c r="H56" i="13"/>
  <c r="G56" i="13"/>
  <c r="F56" i="13"/>
  <c r="I55" i="13"/>
  <c r="H55" i="13"/>
  <c r="G55" i="13"/>
  <c r="F55" i="13"/>
  <c r="I54" i="13"/>
  <c r="H54" i="13"/>
  <c r="G54" i="13"/>
  <c r="F54" i="13"/>
  <c r="I53" i="13"/>
  <c r="H53" i="13"/>
  <c r="G53" i="13"/>
  <c r="F53" i="13"/>
  <c r="I52" i="13"/>
  <c r="H52" i="13"/>
  <c r="G52" i="13"/>
  <c r="F52" i="13"/>
  <c r="I51" i="13"/>
  <c r="H51" i="13"/>
  <c r="G51" i="13"/>
  <c r="F51" i="13"/>
  <c r="I50" i="13"/>
  <c r="H50" i="13"/>
  <c r="G50" i="13"/>
  <c r="F50" i="13"/>
  <c r="I49" i="13"/>
  <c r="H49" i="13"/>
  <c r="G49" i="13"/>
  <c r="F49" i="13"/>
  <c r="I48" i="13"/>
  <c r="H48" i="13"/>
  <c r="G48" i="13"/>
  <c r="F48" i="13"/>
  <c r="I47" i="13"/>
  <c r="H47" i="13"/>
  <c r="G47" i="13"/>
  <c r="F47" i="13"/>
  <c r="I46" i="13"/>
  <c r="H46" i="13"/>
  <c r="G46" i="13"/>
  <c r="F46" i="13"/>
  <c r="I45" i="13"/>
  <c r="H45" i="13"/>
  <c r="G45" i="13"/>
  <c r="F45" i="13"/>
  <c r="I44" i="13"/>
  <c r="H44" i="13"/>
  <c r="G44" i="13"/>
  <c r="F44" i="13"/>
  <c r="I43" i="13"/>
  <c r="H43" i="13"/>
  <c r="G43" i="13"/>
  <c r="F43" i="13"/>
  <c r="I42" i="13"/>
  <c r="H42" i="13"/>
  <c r="G42" i="13"/>
  <c r="F42" i="13"/>
  <c r="I41" i="13"/>
  <c r="H41" i="13"/>
  <c r="G41" i="13"/>
  <c r="F41" i="13"/>
  <c r="I40" i="13"/>
  <c r="H40" i="13"/>
  <c r="G40" i="13"/>
  <c r="F40" i="13"/>
  <c r="I39" i="13"/>
  <c r="H39" i="13"/>
  <c r="G39" i="13"/>
  <c r="F39" i="13"/>
  <c r="I38" i="13"/>
  <c r="H38" i="13"/>
  <c r="G38" i="13"/>
  <c r="F38" i="13"/>
  <c r="I37" i="13"/>
  <c r="H37" i="13"/>
  <c r="G37" i="13"/>
  <c r="F37" i="13"/>
  <c r="I36" i="13"/>
  <c r="H36" i="13"/>
  <c r="G36" i="13"/>
  <c r="F36" i="13"/>
  <c r="I35" i="13"/>
  <c r="H35" i="13"/>
  <c r="G35" i="13"/>
  <c r="F35" i="13"/>
  <c r="I34" i="13"/>
  <c r="H34" i="13"/>
  <c r="G34" i="13"/>
  <c r="F34" i="13"/>
  <c r="I33" i="13"/>
  <c r="H33" i="13"/>
  <c r="G33" i="13"/>
  <c r="F33" i="13"/>
  <c r="I32" i="13"/>
  <c r="H32" i="13"/>
  <c r="G32" i="13"/>
  <c r="F32" i="13"/>
  <c r="I31" i="13"/>
  <c r="H31" i="13"/>
  <c r="G31" i="13"/>
  <c r="F31" i="13"/>
  <c r="I30" i="13"/>
  <c r="H30" i="13"/>
  <c r="G30" i="13"/>
  <c r="F30" i="13"/>
  <c r="I29" i="13"/>
  <c r="H29" i="13"/>
  <c r="G29" i="13"/>
  <c r="F29" i="13"/>
  <c r="I28" i="13"/>
  <c r="H28" i="13"/>
  <c r="G28" i="13"/>
  <c r="F28" i="13"/>
  <c r="I27" i="13"/>
  <c r="H27" i="13"/>
  <c r="G27" i="13"/>
  <c r="F27" i="13"/>
  <c r="I26" i="13"/>
  <c r="H26" i="13"/>
  <c r="G26" i="13"/>
  <c r="F26" i="13"/>
  <c r="I25" i="13"/>
  <c r="H25" i="13"/>
  <c r="G25" i="13"/>
  <c r="F25" i="13"/>
  <c r="I24" i="13"/>
  <c r="H24" i="13"/>
  <c r="G24" i="13"/>
  <c r="F24" i="13"/>
  <c r="I23" i="13"/>
  <c r="H23" i="13"/>
  <c r="G23" i="13"/>
  <c r="F23" i="13"/>
  <c r="I22" i="13"/>
  <c r="H22" i="13"/>
  <c r="G22" i="13"/>
  <c r="F22" i="13"/>
  <c r="I21" i="13"/>
  <c r="H21" i="13"/>
  <c r="G21" i="13"/>
  <c r="F21" i="13"/>
  <c r="I20" i="13"/>
  <c r="H20" i="13"/>
  <c r="G20" i="13"/>
  <c r="F20" i="13"/>
  <c r="I19" i="13"/>
  <c r="H19" i="13"/>
  <c r="G19" i="13"/>
  <c r="F19" i="13"/>
  <c r="I18" i="13"/>
  <c r="H18" i="13"/>
  <c r="G18" i="13"/>
  <c r="F18" i="13"/>
  <c r="I17" i="13"/>
  <c r="H17" i="13"/>
  <c r="G17" i="13"/>
  <c r="F17" i="13"/>
  <c r="I16" i="13"/>
  <c r="H16" i="13"/>
  <c r="G16" i="13"/>
  <c r="F16" i="13"/>
  <c r="I15" i="13"/>
  <c r="H15" i="13"/>
  <c r="G15" i="13"/>
  <c r="F15" i="13"/>
  <c r="I14" i="13"/>
  <c r="H14" i="13"/>
  <c r="G14" i="13"/>
  <c r="F14" i="13"/>
  <c r="I13" i="13"/>
  <c r="H13" i="13"/>
  <c r="G13" i="13"/>
  <c r="F13" i="13"/>
  <c r="I12" i="13"/>
  <c r="H12" i="13"/>
  <c r="G12" i="13"/>
  <c r="F12" i="13"/>
  <c r="I11" i="13"/>
  <c r="H11" i="13"/>
  <c r="G11" i="13"/>
  <c r="F11" i="13"/>
  <c r="I10" i="13"/>
  <c r="H10" i="13"/>
  <c r="G10" i="13"/>
  <c r="F10" i="13"/>
  <c r="I9" i="13"/>
  <c r="H9" i="13"/>
  <c r="G9" i="13"/>
  <c r="F9" i="13"/>
  <c r="I8" i="13"/>
  <c r="H8" i="13"/>
  <c r="G8" i="13"/>
  <c r="F8" i="13"/>
  <c r="I7" i="13"/>
  <c r="H7" i="13"/>
  <c r="G7" i="13"/>
  <c r="F7" i="13"/>
  <c r="I6" i="13"/>
  <c r="H6" i="13"/>
  <c r="G6" i="13"/>
  <c r="F6" i="13"/>
  <c r="I5" i="13"/>
  <c r="H5" i="13"/>
  <c r="G5" i="13"/>
  <c r="F5" i="13"/>
  <c r="I4" i="13"/>
  <c r="H4" i="13"/>
  <c r="G4" i="13"/>
  <c r="F4" i="13"/>
  <c r="B4" i="13"/>
  <c r="B5" i="13" s="1"/>
  <c r="B6" i="13" s="1"/>
  <c r="B7" i="13" s="1"/>
  <c r="B8" i="13" s="1"/>
  <c r="B9" i="13" s="1"/>
  <c r="B10" i="13" s="1"/>
  <c r="B11" i="13" s="1"/>
  <c r="B12" i="13" s="1"/>
  <c r="B13" i="13" s="1"/>
  <c r="B14" i="13" s="1"/>
  <c r="B15" i="13" s="1"/>
  <c r="B16" i="13" s="1"/>
  <c r="B17" i="13" s="1"/>
  <c r="B18" i="13" s="1"/>
  <c r="B19" i="13" s="1"/>
  <c r="B20" i="13" s="1"/>
  <c r="B21" i="13" s="1"/>
  <c r="B22" i="13" s="1"/>
  <c r="B23" i="13" s="1"/>
  <c r="B24" i="13" s="1"/>
  <c r="B25" i="13" s="1"/>
  <c r="B26" i="13" s="1"/>
  <c r="B27" i="13" s="1"/>
  <c r="B28" i="13" s="1"/>
  <c r="B29" i="13" s="1"/>
  <c r="B30" i="13" s="1"/>
  <c r="B31" i="13" s="1"/>
  <c r="B32" i="13" s="1"/>
  <c r="B33" i="13" s="1"/>
  <c r="B34" i="13" s="1"/>
  <c r="B35" i="13" s="1"/>
  <c r="B36" i="13" s="1"/>
  <c r="B37" i="13" s="1"/>
  <c r="B38" i="13" s="1"/>
  <c r="B39" i="13" s="1"/>
  <c r="B40" i="13" s="1"/>
  <c r="B41" i="13" s="1"/>
  <c r="B42" i="13" s="1"/>
  <c r="B43" i="13" s="1"/>
  <c r="B44" i="13" s="1"/>
  <c r="B45" i="13" s="1"/>
  <c r="B46" i="13" s="1"/>
  <c r="B47" i="13" s="1"/>
  <c r="B48" i="13" s="1"/>
  <c r="B49" i="13" s="1"/>
  <c r="B50" i="13" s="1"/>
  <c r="B51" i="13" s="1"/>
  <c r="B52" i="13" s="1"/>
  <c r="B53" i="13" s="1"/>
  <c r="B54" i="13" s="1"/>
  <c r="B55" i="13" s="1"/>
  <c r="B56" i="13" s="1"/>
  <c r="B57" i="13" s="1"/>
  <c r="B58" i="13" s="1"/>
  <c r="B59" i="13" s="1"/>
  <c r="B60" i="13" s="1"/>
  <c r="B61" i="13" s="1"/>
  <c r="B62" i="13" s="1"/>
  <c r="B63" i="13" s="1"/>
  <c r="B64" i="13" s="1"/>
  <c r="B65" i="13" s="1"/>
  <c r="B66" i="13" s="1"/>
  <c r="B67" i="13" s="1"/>
  <c r="B68" i="13" s="1"/>
  <c r="B69" i="13" s="1"/>
  <c r="B70" i="13" s="1"/>
  <c r="B71" i="13" s="1"/>
  <c r="B72" i="13" s="1"/>
  <c r="B73" i="13" s="1"/>
  <c r="B74" i="13" s="1"/>
  <c r="B75" i="13" s="1"/>
  <c r="B76" i="13" s="1"/>
  <c r="B77" i="13" s="1"/>
  <c r="B78" i="13" s="1"/>
  <c r="B79" i="13" s="1"/>
  <c r="B80" i="13" s="1"/>
  <c r="B81" i="13" s="1"/>
  <c r="B82" i="13" s="1"/>
  <c r="B83" i="13" s="1"/>
  <c r="B84" i="13" s="1"/>
  <c r="B85" i="13" s="1"/>
  <c r="B86" i="13" s="1"/>
  <c r="B87" i="13" s="1"/>
  <c r="B88" i="13" s="1"/>
  <c r="B89" i="13" s="1"/>
  <c r="B90" i="13" s="1"/>
  <c r="B91" i="13" s="1"/>
  <c r="B92" i="13" s="1"/>
  <c r="B93" i="13" s="1"/>
  <c r="B94" i="13" s="1"/>
  <c r="B95" i="13" s="1"/>
  <c r="B96" i="13" s="1"/>
  <c r="B97" i="13" s="1"/>
  <c r="B98" i="13" s="1"/>
  <c r="B99" i="13" s="1"/>
  <c r="B100" i="13" s="1"/>
  <c r="B101" i="13" s="1"/>
  <c r="B102" i="13" s="1"/>
  <c r="B103" i="13" s="1"/>
  <c r="B104" i="13" s="1"/>
  <c r="B105" i="13" s="1"/>
  <c r="B106" i="13" s="1"/>
  <c r="B107" i="13" s="1"/>
  <c r="B108" i="13" s="1"/>
  <c r="B109" i="13" s="1"/>
  <c r="B110" i="13" s="1"/>
  <c r="B111" i="13" s="1"/>
  <c r="B112" i="13" s="1"/>
  <c r="B113" i="13" s="1"/>
  <c r="B114" i="13" s="1"/>
  <c r="B115" i="13" s="1"/>
  <c r="B116" i="13" s="1"/>
  <c r="B117" i="13" s="1"/>
  <c r="B118" i="13" s="1"/>
  <c r="B119" i="13" s="1"/>
  <c r="B120" i="13" s="1"/>
  <c r="B121" i="13" s="1"/>
  <c r="B122" i="13" s="1"/>
  <c r="B123" i="13" s="1"/>
  <c r="B124" i="13" s="1"/>
  <c r="B125" i="13" s="1"/>
  <c r="B126" i="13" s="1"/>
  <c r="B127" i="13" s="1"/>
  <c r="B128" i="13" s="1"/>
  <c r="B129" i="13" s="1"/>
  <c r="B130" i="13" s="1"/>
  <c r="B131" i="13" s="1"/>
  <c r="B132" i="13" s="1"/>
  <c r="B133" i="13" s="1"/>
  <c r="B134" i="13" s="1"/>
  <c r="B135" i="13" s="1"/>
  <c r="B136" i="13" s="1"/>
  <c r="B137" i="13" s="1"/>
  <c r="B138" i="13" s="1"/>
  <c r="B139" i="13" s="1"/>
  <c r="B140" i="13" s="1"/>
  <c r="B141" i="13" s="1"/>
  <c r="B142" i="13" s="1"/>
  <c r="B143" i="13" s="1"/>
  <c r="B144" i="13" s="1"/>
  <c r="B145" i="13" s="1"/>
  <c r="B146" i="13" s="1"/>
  <c r="B147" i="13" s="1"/>
  <c r="B148" i="13" s="1"/>
  <c r="B149" i="13" s="1"/>
  <c r="B150" i="13" s="1"/>
  <c r="B151" i="13" s="1"/>
  <c r="B152" i="13" s="1"/>
  <c r="B153" i="13" s="1"/>
  <c r="B154" i="13" s="1"/>
  <c r="B155" i="13" s="1"/>
  <c r="B156" i="13" s="1"/>
  <c r="B157" i="13" s="1"/>
  <c r="B158" i="13" s="1"/>
  <c r="B159" i="13" s="1"/>
  <c r="B160" i="13" s="1"/>
  <c r="B161" i="13" s="1"/>
  <c r="B162" i="13" s="1"/>
  <c r="B163" i="13" s="1"/>
  <c r="B164" i="13" s="1"/>
  <c r="B165" i="13" s="1"/>
  <c r="B166" i="13" s="1"/>
  <c r="B167" i="13" s="1"/>
  <c r="B168" i="13" s="1"/>
  <c r="B169" i="13" s="1"/>
  <c r="B170" i="13" s="1"/>
  <c r="B171" i="13" s="1"/>
  <c r="B172" i="13" s="1"/>
  <c r="B173" i="13" s="1"/>
  <c r="B174" i="13" s="1"/>
  <c r="B175" i="13" s="1"/>
  <c r="B176" i="13" s="1"/>
  <c r="B177" i="13" s="1"/>
  <c r="B178" i="13" s="1"/>
  <c r="B179" i="13" s="1"/>
  <c r="B180" i="13" s="1"/>
  <c r="B181" i="13" s="1"/>
  <c r="B182" i="13" s="1"/>
  <c r="B183" i="13" s="1"/>
  <c r="B184" i="13" s="1"/>
  <c r="B185" i="13" s="1"/>
  <c r="B186" i="13" s="1"/>
  <c r="B187" i="13" s="1"/>
  <c r="B188" i="13" s="1"/>
  <c r="B189" i="13" s="1"/>
  <c r="B190" i="13" s="1"/>
  <c r="B191" i="13" s="1"/>
  <c r="B192" i="13" s="1"/>
  <c r="B193" i="13" s="1"/>
  <c r="B194" i="13" s="1"/>
  <c r="B195" i="13" s="1"/>
  <c r="B196" i="13" s="1"/>
  <c r="B197" i="13" s="1"/>
  <c r="B198" i="13" s="1"/>
  <c r="B199" i="13" s="1"/>
  <c r="B200" i="13" s="1"/>
  <c r="B201" i="13" s="1"/>
  <c r="B202" i="13" s="1"/>
  <c r="B203" i="13" s="1"/>
  <c r="B204" i="13" s="1"/>
  <c r="B205" i="13" s="1"/>
  <c r="B206" i="13" s="1"/>
  <c r="B207" i="13" s="1"/>
  <c r="B208" i="13" s="1"/>
  <c r="B209" i="13" s="1"/>
  <c r="B210" i="13" s="1"/>
  <c r="B211" i="13" s="1"/>
  <c r="B212" i="13" s="1"/>
  <c r="B213" i="13" s="1"/>
  <c r="B214" i="13" s="1"/>
  <c r="B215" i="13" s="1"/>
  <c r="B216" i="13" s="1"/>
  <c r="B217" i="13" s="1"/>
  <c r="B218" i="13" s="1"/>
  <c r="B219" i="13" s="1"/>
  <c r="B220" i="13" s="1"/>
  <c r="B221" i="13" s="1"/>
  <c r="B222" i="13" s="1"/>
  <c r="B223" i="13" s="1"/>
  <c r="B224" i="13" s="1"/>
  <c r="B225" i="13" s="1"/>
  <c r="B226" i="13" s="1"/>
  <c r="B227" i="13" s="1"/>
  <c r="B228" i="13" s="1"/>
  <c r="B229" i="13" s="1"/>
  <c r="B230" i="13" s="1"/>
  <c r="B231" i="13" s="1"/>
  <c r="B232" i="13" s="1"/>
  <c r="B233" i="13" s="1"/>
  <c r="B234" i="13" s="1"/>
  <c r="B235" i="13" s="1"/>
  <c r="B236" i="13" s="1"/>
  <c r="B237" i="13" s="1"/>
  <c r="B238" i="13" s="1"/>
  <c r="B239" i="13" s="1"/>
  <c r="B240" i="13" s="1"/>
  <c r="B241" i="13" s="1"/>
  <c r="B242" i="13" s="1"/>
  <c r="B243" i="13" s="1"/>
  <c r="B244" i="13" s="1"/>
  <c r="B245" i="13" s="1"/>
  <c r="B246" i="13" s="1"/>
  <c r="B247" i="13" s="1"/>
  <c r="B248" i="13" s="1"/>
  <c r="B249" i="13" s="1"/>
  <c r="B250" i="13" s="1"/>
  <c r="B251" i="13" s="1"/>
  <c r="B252" i="13" s="1"/>
  <c r="B253" i="13" s="1"/>
  <c r="B254" i="13" s="1"/>
  <c r="B255" i="13" s="1"/>
  <c r="B256" i="13" s="1"/>
  <c r="B257" i="13" s="1"/>
  <c r="B258" i="13" s="1"/>
  <c r="B259" i="13" s="1"/>
  <c r="B260" i="13" s="1"/>
  <c r="B261" i="13" s="1"/>
  <c r="B262" i="13" s="1"/>
  <c r="B263" i="13" s="1"/>
  <c r="B264" i="13" s="1"/>
  <c r="B265" i="13" s="1"/>
  <c r="B266" i="13" s="1"/>
  <c r="B267" i="13" s="1"/>
  <c r="B268" i="13" s="1"/>
  <c r="B269" i="13" s="1"/>
  <c r="B270" i="13" s="1"/>
  <c r="B271" i="13" s="1"/>
  <c r="B272" i="13" s="1"/>
  <c r="B273" i="13" s="1"/>
  <c r="B274" i="13" s="1"/>
  <c r="B275" i="13" s="1"/>
  <c r="B276" i="13" s="1"/>
  <c r="B277" i="13" s="1"/>
  <c r="B278" i="13" s="1"/>
  <c r="B279" i="13" s="1"/>
  <c r="B280" i="13" s="1"/>
  <c r="B281" i="13" s="1"/>
  <c r="B282" i="13" s="1"/>
  <c r="B283" i="13" s="1"/>
  <c r="B284" i="13" s="1"/>
  <c r="B285" i="13" s="1"/>
  <c r="B286" i="13" s="1"/>
  <c r="B287" i="13" s="1"/>
  <c r="B288" i="13" s="1"/>
  <c r="B289" i="13" s="1"/>
  <c r="B290" i="13" s="1"/>
  <c r="B291" i="13" s="1"/>
  <c r="B292" i="13" s="1"/>
  <c r="B293" i="13" s="1"/>
  <c r="B294" i="13" s="1"/>
  <c r="B295" i="13" s="1"/>
  <c r="B296" i="13" s="1"/>
  <c r="B297" i="13" s="1"/>
  <c r="B298" i="13" s="1"/>
  <c r="B299" i="13" s="1"/>
  <c r="B300" i="13" s="1"/>
  <c r="B301" i="13" s="1"/>
  <c r="B302" i="13" s="1"/>
  <c r="B303" i="13" s="1"/>
  <c r="B304" i="13" s="1"/>
  <c r="B305" i="13" s="1"/>
  <c r="B306" i="13" s="1"/>
  <c r="B307" i="13" s="1"/>
  <c r="B308" i="13" s="1"/>
  <c r="B309" i="13" s="1"/>
  <c r="B310" i="13" s="1"/>
  <c r="B311" i="13" s="1"/>
  <c r="B312" i="13" s="1"/>
  <c r="B313" i="13" s="1"/>
  <c r="B314" i="13" s="1"/>
  <c r="B315" i="13" s="1"/>
  <c r="B316" i="13" s="1"/>
  <c r="B317" i="13" s="1"/>
  <c r="B318" i="13" s="1"/>
  <c r="B319" i="13" s="1"/>
  <c r="B320" i="13" s="1"/>
  <c r="B321" i="13" s="1"/>
  <c r="B322" i="13" s="1"/>
  <c r="B323" i="13" s="1"/>
  <c r="B324" i="13" s="1"/>
  <c r="B325" i="13" s="1"/>
  <c r="B326" i="13" s="1"/>
  <c r="B327" i="13" s="1"/>
  <c r="B328" i="13" s="1"/>
  <c r="B329" i="13" s="1"/>
  <c r="B330" i="13" s="1"/>
  <c r="B331" i="13" s="1"/>
  <c r="B332" i="13" s="1"/>
  <c r="B333" i="13" s="1"/>
  <c r="B334" i="13" s="1"/>
  <c r="B335" i="13" s="1"/>
  <c r="B336" i="13" s="1"/>
  <c r="B337" i="13" s="1"/>
  <c r="B338" i="13" s="1"/>
  <c r="B339" i="13" s="1"/>
  <c r="B340" i="13" s="1"/>
  <c r="B341" i="13" s="1"/>
  <c r="B342" i="13" s="1"/>
  <c r="B343" i="13" s="1"/>
  <c r="B344" i="13" s="1"/>
  <c r="B345" i="13" s="1"/>
  <c r="B346" i="13" s="1"/>
  <c r="B347" i="13" s="1"/>
  <c r="B348" i="13" s="1"/>
  <c r="B349" i="13" s="1"/>
  <c r="B350" i="13" s="1"/>
  <c r="B351" i="13" s="1"/>
  <c r="B352" i="13" s="1"/>
  <c r="B353" i="13" s="1"/>
  <c r="B354" i="13" s="1"/>
  <c r="B355" i="13" s="1"/>
  <c r="B356" i="13" s="1"/>
  <c r="B357" i="13" s="1"/>
  <c r="B358" i="13" s="1"/>
  <c r="B359" i="13" s="1"/>
  <c r="B360" i="13" s="1"/>
  <c r="B361" i="13" s="1"/>
  <c r="B362" i="13" s="1"/>
  <c r="B363" i="13" s="1"/>
  <c r="B364" i="13" s="1"/>
  <c r="B365" i="13" s="1"/>
  <c r="B366" i="13" s="1"/>
  <c r="B367" i="13" s="1"/>
  <c r="B368" i="13" s="1"/>
  <c r="B369" i="13" s="1"/>
  <c r="B370" i="13" s="1"/>
  <c r="B371" i="13" s="1"/>
  <c r="B372" i="13" s="1"/>
  <c r="B373" i="13" s="1"/>
  <c r="B374" i="13" s="1"/>
  <c r="B375" i="13" s="1"/>
  <c r="B376" i="13" s="1"/>
  <c r="B377" i="13" s="1"/>
  <c r="B378" i="13" s="1"/>
  <c r="B379" i="13" s="1"/>
  <c r="B380" i="13" s="1"/>
  <c r="B381" i="13" s="1"/>
  <c r="B382" i="13" s="1"/>
  <c r="B383" i="13" s="1"/>
  <c r="B384" i="13" s="1"/>
  <c r="B385" i="13" s="1"/>
  <c r="B386" i="13" s="1"/>
  <c r="B387" i="13" s="1"/>
  <c r="B388" i="13" s="1"/>
  <c r="B389" i="13" s="1"/>
  <c r="B390" i="13" s="1"/>
  <c r="B391" i="13" s="1"/>
  <c r="B392" i="13" s="1"/>
  <c r="B393" i="13" s="1"/>
  <c r="B394" i="13" s="1"/>
  <c r="B395" i="13" s="1"/>
  <c r="B396" i="13" s="1"/>
  <c r="B397" i="13" s="1"/>
  <c r="B398" i="13" s="1"/>
  <c r="B399" i="13" s="1"/>
  <c r="B400" i="13" s="1"/>
  <c r="B401" i="13" s="1"/>
  <c r="B402" i="13" s="1"/>
  <c r="B403" i="13" s="1"/>
  <c r="B404" i="13" s="1"/>
  <c r="B405" i="13" s="1"/>
  <c r="B406" i="13" s="1"/>
  <c r="B407" i="13" s="1"/>
  <c r="B408" i="13" s="1"/>
  <c r="B409" i="13" s="1"/>
  <c r="B410" i="13" s="1"/>
  <c r="B411" i="13" s="1"/>
  <c r="B412" i="13" s="1"/>
  <c r="B413" i="13" s="1"/>
  <c r="B414" i="13" s="1"/>
  <c r="B415" i="13" s="1"/>
  <c r="B416" i="13" s="1"/>
  <c r="B417" i="13" s="1"/>
  <c r="B418" i="13" s="1"/>
  <c r="B419" i="13" s="1"/>
  <c r="B420" i="13" s="1"/>
  <c r="B421" i="13" s="1"/>
  <c r="B422" i="13" s="1"/>
  <c r="B423" i="13" s="1"/>
  <c r="B424" i="13" s="1"/>
  <c r="B425" i="13" s="1"/>
  <c r="B426" i="13" s="1"/>
  <c r="B427" i="13" s="1"/>
  <c r="B428" i="13" s="1"/>
  <c r="B429" i="13" s="1"/>
  <c r="B430" i="13" s="1"/>
  <c r="B431" i="13" s="1"/>
  <c r="B432" i="13" s="1"/>
  <c r="B433" i="13" s="1"/>
  <c r="B434" i="13" s="1"/>
  <c r="B435" i="13" s="1"/>
  <c r="B436" i="13" s="1"/>
  <c r="B437" i="13" s="1"/>
  <c r="B438" i="13" s="1"/>
  <c r="B439" i="13" s="1"/>
  <c r="B440" i="13" s="1"/>
  <c r="B441" i="13" s="1"/>
  <c r="B442" i="13" s="1"/>
  <c r="B443" i="13" s="1"/>
  <c r="B444" i="13" s="1"/>
  <c r="B445" i="13" s="1"/>
  <c r="B446" i="13" s="1"/>
  <c r="B447" i="13" s="1"/>
  <c r="B448" i="13" s="1"/>
  <c r="B449" i="13" s="1"/>
  <c r="B450" i="13" s="1"/>
  <c r="B451" i="13" s="1"/>
  <c r="B452" i="13" s="1"/>
  <c r="B453" i="13" s="1"/>
  <c r="B454" i="13" s="1"/>
  <c r="B455" i="13" s="1"/>
  <c r="B456" i="13" s="1"/>
  <c r="B457" i="13" s="1"/>
  <c r="B458" i="13" s="1"/>
  <c r="B459" i="13" s="1"/>
  <c r="B460" i="13" s="1"/>
  <c r="B461" i="13" s="1"/>
  <c r="B462" i="13" s="1"/>
  <c r="B463" i="13" s="1"/>
  <c r="B464" i="13" s="1"/>
  <c r="B465" i="13" s="1"/>
  <c r="B466" i="13" s="1"/>
  <c r="B467" i="13" s="1"/>
  <c r="B468" i="13" s="1"/>
  <c r="B469" i="13" s="1"/>
  <c r="B470" i="13" s="1"/>
  <c r="B471" i="13" s="1"/>
  <c r="B472" i="13" s="1"/>
  <c r="B473" i="13" s="1"/>
  <c r="B474" i="13" s="1"/>
  <c r="B475" i="13" s="1"/>
  <c r="B476" i="13" s="1"/>
  <c r="B477" i="13" s="1"/>
  <c r="B478" i="13" s="1"/>
  <c r="B479" i="13" s="1"/>
  <c r="B480" i="13" s="1"/>
  <c r="B481" i="13" s="1"/>
  <c r="B482" i="13" s="1"/>
  <c r="B483" i="13" s="1"/>
  <c r="B484" i="13" s="1"/>
  <c r="B485" i="13" s="1"/>
  <c r="B486" i="13" s="1"/>
  <c r="B487" i="13" s="1"/>
  <c r="B488" i="13" s="1"/>
  <c r="B489" i="13" s="1"/>
  <c r="B490" i="13" s="1"/>
  <c r="B491" i="13" s="1"/>
  <c r="B492" i="13" s="1"/>
  <c r="B493" i="13" s="1"/>
  <c r="B494" i="13" s="1"/>
  <c r="B495" i="13" s="1"/>
  <c r="B496" i="13" s="1"/>
  <c r="B497" i="13" s="1"/>
  <c r="B498" i="13" s="1"/>
  <c r="B499" i="13" s="1"/>
  <c r="B500" i="13" s="1"/>
  <c r="B501" i="13" s="1"/>
  <c r="B502" i="13" s="1"/>
  <c r="B503" i="13" s="1"/>
  <c r="B504" i="13" s="1"/>
  <c r="B505" i="13" s="1"/>
  <c r="B506" i="13" s="1"/>
  <c r="B507" i="13" s="1"/>
  <c r="B508" i="13" s="1"/>
  <c r="B509" i="13" s="1"/>
  <c r="B510" i="13" s="1"/>
  <c r="B511" i="13" s="1"/>
  <c r="B512" i="13" s="1"/>
  <c r="B513" i="13" s="1"/>
  <c r="B514" i="13" s="1"/>
  <c r="B515" i="13" s="1"/>
  <c r="B516" i="13" s="1"/>
  <c r="B517" i="13" s="1"/>
  <c r="B518" i="13" s="1"/>
  <c r="B519" i="13" s="1"/>
  <c r="B520" i="13" s="1"/>
  <c r="B521" i="13" s="1"/>
  <c r="B522" i="13" s="1"/>
  <c r="B523" i="13" s="1"/>
  <c r="B524" i="13" s="1"/>
  <c r="B525" i="13" s="1"/>
  <c r="B526" i="13" s="1"/>
  <c r="B527" i="13" s="1"/>
  <c r="B528" i="13" s="1"/>
  <c r="B529" i="13" s="1"/>
  <c r="B530" i="13" s="1"/>
  <c r="B531" i="13" s="1"/>
  <c r="B532" i="13" s="1"/>
  <c r="B533" i="13" s="1"/>
  <c r="B534" i="13" s="1"/>
  <c r="B535" i="13" s="1"/>
  <c r="B536" i="13" s="1"/>
  <c r="B537" i="13" s="1"/>
  <c r="B538" i="13" s="1"/>
  <c r="B539" i="13" s="1"/>
  <c r="B540" i="13" s="1"/>
  <c r="B541" i="13" s="1"/>
  <c r="B542" i="13" s="1"/>
  <c r="B543" i="13" s="1"/>
  <c r="B544" i="13" s="1"/>
  <c r="B545" i="13" s="1"/>
  <c r="B546" i="13" s="1"/>
  <c r="B547" i="13" s="1"/>
  <c r="B548" i="13" s="1"/>
  <c r="B549" i="13" s="1"/>
  <c r="B550" i="13" s="1"/>
  <c r="B551" i="13" s="1"/>
  <c r="B552" i="13" s="1"/>
  <c r="B553" i="13" s="1"/>
  <c r="B554" i="13" s="1"/>
  <c r="B555" i="13" s="1"/>
  <c r="B556" i="13" s="1"/>
  <c r="B557" i="13" s="1"/>
  <c r="B558" i="13" s="1"/>
  <c r="B559" i="13" s="1"/>
  <c r="B560" i="13" s="1"/>
  <c r="B561" i="13" s="1"/>
  <c r="B562" i="13" s="1"/>
  <c r="B563" i="13" s="1"/>
  <c r="B564" i="13" s="1"/>
  <c r="B565" i="13" s="1"/>
  <c r="B566" i="13" s="1"/>
  <c r="B567" i="13" s="1"/>
  <c r="B568" i="13" s="1"/>
  <c r="B569" i="13" s="1"/>
  <c r="B570" i="13" s="1"/>
  <c r="B571" i="13" s="1"/>
  <c r="B572" i="13" s="1"/>
  <c r="B573" i="13" s="1"/>
  <c r="B574" i="13" s="1"/>
  <c r="B575" i="13" s="1"/>
  <c r="B576" i="13" s="1"/>
  <c r="B577" i="13" s="1"/>
  <c r="B578" i="13" s="1"/>
  <c r="B579" i="13" s="1"/>
  <c r="B580" i="13" s="1"/>
  <c r="B581" i="13" s="1"/>
  <c r="B582" i="13" s="1"/>
  <c r="B583" i="13" s="1"/>
  <c r="B584" i="13" s="1"/>
  <c r="B585" i="13" s="1"/>
  <c r="B586" i="13" s="1"/>
  <c r="B587" i="13" s="1"/>
  <c r="B588" i="13" s="1"/>
  <c r="B589" i="13" s="1"/>
  <c r="B590" i="13" s="1"/>
  <c r="B591" i="13" s="1"/>
  <c r="B592" i="13" s="1"/>
  <c r="B593" i="13" s="1"/>
  <c r="B594" i="13" s="1"/>
  <c r="B595" i="13" s="1"/>
  <c r="B596" i="13" s="1"/>
  <c r="B597" i="13" s="1"/>
  <c r="B598" i="13" s="1"/>
  <c r="B599" i="13" s="1"/>
  <c r="B600" i="13" s="1"/>
  <c r="B601" i="13" s="1"/>
  <c r="B602" i="13" s="1"/>
  <c r="B603" i="13" s="1"/>
  <c r="B604" i="13" s="1"/>
  <c r="B605" i="13" s="1"/>
  <c r="B606" i="13" s="1"/>
  <c r="B607" i="13" s="1"/>
  <c r="B608" i="13" s="1"/>
  <c r="B609" i="13" s="1"/>
  <c r="B610" i="13" s="1"/>
  <c r="B611" i="13" s="1"/>
  <c r="B612" i="13" s="1"/>
  <c r="B613" i="13" s="1"/>
  <c r="B614" i="13" s="1"/>
  <c r="B615" i="13" s="1"/>
  <c r="B616" i="13" s="1"/>
  <c r="B617" i="13" s="1"/>
  <c r="B618" i="13" s="1"/>
  <c r="B619" i="13" s="1"/>
  <c r="B620" i="13" s="1"/>
  <c r="B621" i="13" s="1"/>
  <c r="B622" i="13" s="1"/>
  <c r="B623" i="13" s="1"/>
  <c r="B624" i="13" s="1"/>
  <c r="B625" i="13" s="1"/>
  <c r="B626" i="13" s="1"/>
  <c r="B627" i="13" s="1"/>
  <c r="B628" i="13" s="1"/>
  <c r="B629" i="13" s="1"/>
  <c r="B630" i="13" s="1"/>
  <c r="B631" i="13" s="1"/>
  <c r="B632" i="13" s="1"/>
  <c r="B633" i="13" s="1"/>
  <c r="B634" i="13" s="1"/>
  <c r="B635" i="13" s="1"/>
  <c r="B636" i="13" s="1"/>
  <c r="B637" i="13" s="1"/>
  <c r="B638" i="13" s="1"/>
  <c r="B639" i="13" s="1"/>
  <c r="B640" i="13" s="1"/>
  <c r="B641" i="13" s="1"/>
  <c r="B642" i="13" s="1"/>
  <c r="B643" i="13" s="1"/>
  <c r="B644" i="13" s="1"/>
  <c r="B645" i="13" s="1"/>
  <c r="B646" i="13" s="1"/>
  <c r="B647" i="13" s="1"/>
  <c r="B648" i="13" s="1"/>
  <c r="B649" i="13" s="1"/>
  <c r="B650" i="13" s="1"/>
  <c r="B651" i="13" s="1"/>
  <c r="B652" i="13" s="1"/>
  <c r="B653" i="13" s="1"/>
  <c r="B654" i="13" s="1"/>
  <c r="B655" i="13" s="1"/>
  <c r="B656" i="13" s="1"/>
  <c r="B657" i="13" s="1"/>
  <c r="B658" i="13" s="1"/>
  <c r="B659" i="13" s="1"/>
  <c r="B660" i="13" s="1"/>
  <c r="B661" i="13" s="1"/>
  <c r="B662" i="13" s="1"/>
  <c r="B663" i="13" s="1"/>
  <c r="B664" i="13" s="1"/>
  <c r="B665" i="13" s="1"/>
  <c r="B666" i="13" s="1"/>
  <c r="B667" i="13" s="1"/>
  <c r="B668" i="13" s="1"/>
  <c r="B669" i="13" s="1"/>
  <c r="B670" i="13" s="1"/>
  <c r="B671" i="13" s="1"/>
  <c r="B672" i="13" s="1"/>
  <c r="B673" i="13" s="1"/>
  <c r="B674" i="13" s="1"/>
  <c r="B675" i="13" s="1"/>
  <c r="B676" i="13" s="1"/>
  <c r="B677" i="13" s="1"/>
  <c r="B678" i="13" s="1"/>
  <c r="B679" i="13" s="1"/>
  <c r="B680" i="13" s="1"/>
  <c r="B681" i="13" s="1"/>
  <c r="B682" i="13" s="1"/>
  <c r="B683" i="13" s="1"/>
  <c r="B684" i="13" s="1"/>
  <c r="B685" i="13" s="1"/>
  <c r="B686" i="13" s="1"/>
  <c r="B687" i="13" s="1"/>
  <c r="B688" i="13" s="1"/>
  <c r="B689" i="13" s="1"/>
  <c r="B690" i="13" s="1"/>
  <c r="B691" i="13" s="1"/>
  <c r="B692" i="13" s="1"/>
  <c r="B693" i="13" s="1"/>
  <c r="B694" i="13" s="1"/>
  <c r="B695" i="13" s="1"/>
  <c r="B696" i="13" s="1"/>
  <c r="B697" i="13" s="1"/>
  <c r="B698" i="13" s="1"/>
  <c r="B699" i="13" s="1"/>
  <c r="B700" i="13" s="1"/>
  <c r="B701" i="13" s="1"/>
  <c r="B702" i="13" s="1"/>
  <c r="B703" i="13" s="1"/>
  <c r="B704" i="13" s="1"/>
  <c r="B705" i="13" s="1"/>
  <c r="B706" i="13" s="1"/>
  <c r="B707" i="13" s="1"/>
  <c r="B708" i="13" s="1"/>
  <c r="B709" i="13" s="1"/>
  <c r="B710" i="13" s="1"/>
  <c r="B711" i="13" s="1"/>
  <c r="B712" i="13" s="1"/>
  <c r="B713" i="13" s="1"/>
  <c r="B714" i="13" s="1"/>
  <c r="B715" i="13" s="1"/>
  <c r="B716" i="13" s="1"/>
  <c r="B717" i="13" s="1"/>
  <c r="B718" i="13" s="1"/>
  <c r="B719" i="13" s="1"/>
  <c r="B720" i="13" s="1"/>
  <c r="B721" i="13" s="1"/>
  <c r="B722" i="13" s="1"/>
  <c r="B723" i="13" s="1"/>
  <c r="B724" i="13" s="1"/>
  <c r="B725" i="13" s="1"/>
  <c r="B726" i="13" s="1"/>
  <c r="B727" i="13" s="1"/>
  <c r="B728" i="13" s="1"/>
  <c r="B729" i="13" s="1"/>
  <c r="B730" i="13" s="1"/>
  <c r="B731" i="13" s="1"/>
  <c r="B732" i="13" s="1"/>
  <c r="B733" i="13" s="1"/>
  <c r="B734" i="13" s="1"/>
  <c r="B735" i="13" s="1"/>
  <c r="B736" i="13" s="1"/>
  <c r="B737" i="13" s="1"/>
  <c r="B738" i="13" s="1"/>
  <c r="B739" i="13" s="1"/>
  <c r="B740" i="13" s="1"/>
  <c r="B741" i="13" s="1"/>
  <c r="B742" i="13" s="1"/>
  <c r="B743" i="13" s="1"/>
  <c r="B744" i="13" s="1"/>
  <c r="B745" i="13" s="1"/>
  <c r="B746" i="13" s="1"/>
  <c r="B747" i="13" s="1"/>
  <c r="B748" i="13" s="1"/>
  <c r="B749" i="13" s="1"/>
  <c r="B750" i="13" s="1"/>
  <c r="B751" i="13" s="1"/>
  <c r="B752" i="13" s="1"/>
  <c r="B753" i="13" s="1"/>
  <c r="B754" i="13" s="1"/>
  <c r="B755" i="13" s="1"/>
  <c r="B756" i="13" s="1"/>
  <c r="B757" i="13" s="1"/>
  <c r="B758" i="13" s="1"/>
  <c r="B759" i="13" s="1"/>
  <c r="B760" i="13" s="1"/>
  <c r="B761" i="13" s="1"/>
  <c r="B762" i="13" s="1"/>
  <c r="B763" i="13" s="1"/>
  <c r="B764" i="13" s="1"/>
  <c r="B765" i="13" s="1"/>
  <c r="B766" i="13" s="1"/>
  <c r="B767" i="13" s="1"/>
  <c r="B768" i="13" s="1"/>
  <c r="B769" i="13" s="1"/>
  <c r="B770" i="13" s="1"/>
  <c r="B771" i="13" s="1"/>
  <c r="B772" i="13" s="1"/>
  <c r="B773" i="13" s="1"/>
  <c r="B774" i="13" s="1"/>
  <c r="B775" i="13" s="1"/>
  <c r="B776" i="13" s="1"/>
  <c r="B777" i="13" s="1"/>
  <c r="B778" i="13" s="1"/>
  <c r="B779" i="13" s="1"/>
  <c r="B780" i="13" s="1"/>
  <c r="B781" i="13" s="1"/>
  <c r="B782" i="13" s="1"/>
  <c r="B783" i="13" s="1"/>
  <c r="B784" i="13" s="1"/>
  <c r="B785" i="13" s="1"/>
  <c r="B786" i="13" s="1"/>
  <c r="B787" i="13" s="1"/>
  <c r="B788" i="13" s="1"/>
  <c r="B789" i="13" s="1"/>
  <c r="B790" i="13" s="1"/>
  <c r="B791" i="13" s="1"/>
  <c r="B792" i="13" s="1"/>
  <c r="B793" i="13" s="1"/>
  <c r="B794" i="13" s="1"/>
  <c r="B795" i="13" s="1"/>
  <c r="B796" i="13" s="1"/>
  <c r="B797" i="13" s="1"/>
  <c r="B798" i="13" s="1"/>
  <c r="B799" i="13" s="1"/>
  <c r="B800" i="13" s="1"/>
  <c r="B801" i="13" s="1"/>
  <c r="B802" i="13" s="1"/>
  <c r="B803" i="13" s="1"/>
  <c r="B804" i="13" s="1"/>
  <c r="B805" i="13" s="1"/>
  <c r="B806" i="13" s="1"/>
  <c r="B807" i="13" s="1"/>
  <c r="B808" i="13" s="1"/>
  <c r="B809" i="13" s="1"/>
  <c r="B810" i="13" s="1"/>
  <c r="B811" i="13" s="1"/>
  <c r="B812" i="13" s="1"/>
  <c r="B813" i="13" s="1"/>
  <c r="B814" i="13" s="1"/>
  <c r="B815" i="13" s="1"/>
  <c r="B816" i="13" s="1"/>
  <c r="B817" i="13" s="1"/>
  <c r="B818" i="13" s="1"/>
  <c r="B819" i="13" s="1"/>
  <c r="B820" i="13" s="1"/>
  <c r="B821" i="13" s="1"/>
  <c r="B822" i="13" s="1"/>
  <c r="B823" i="13" s="1"/>
  <c r="B824" i="13" s="1"/>
  <c r="B825" i="13" s="1"/>
  <c r="B826" i="13" s="1"/>
  <c r="B827" i="13" s="1"/>
  <c r="B828" i="13" s="1"/>
  <c r="B829" i="13" s="1"/>
  <c r="B830" i="13" s="1"/>
  <c r="B831" i="13" s="1"/>
  <c r="B832" i="13" s="1"/>
  <c r="B833" i="13" s="1"/>
  <c r="B834" i="13" s="1"/>
  <c r="B835" i="13" s="1"/>
  <c r="B836" i="13" s="1"/>
  <c r="B837" i="13" s="1"/>
  <c r="B838" i="13" s="1"/>
  <c r="B839" i="13" s="1"/>
  <c r="B840" i="13" s="1"/>
  <c r="B841" i="13" s="1"/>
  <c r="B842" i="13" s="1"/>
  <c r="B843" i="13" s="1"/>
  <c r="B844" i="13" s="1"/>
  <c r="B845" i="13" s="1"/>
  <c r="B846" i="13" s="1"/>
  <c r="B847" i="13" s="1"/>
  <c r="B848" i="13" s="1"/>
  <c r="B849" i="13" s="1"/>
  <c r="B850" i="13" s="1"/>
  <c r="B851" i="13" s="1"/>
  <c r="B852" i="13" s="1"/>
  <c r="B853" i="13" s="1"/>
  <c r="B854" i="13" s="1"/>
  <c r="B855" i="13" s="1"/>
  <c r="B856" i="13" s="1"/>
  <c r="B857" i="13" s="1"/>
  <c r="B858" i="13" s="1"/>
  <c r="B859" i="13" s="1"/>
  <c r="B860" i="13" s="1"/>
  <c r="B861" i="13" s="1"/>
  <c r="B862" i="13" s="1"/>
  <c r="B863" i="13" s="1"/>
  <c r="B864" i="13" s="1"/>
  <c r="B865" i="13" s="1"/>
  <c r="B866" i="13" s="1"/>
  <c r="B867" i="13" s="1"/>
  <c r="B868" i="13" s="1"/>
  <c r="B869" i="13" s="1"/>
  <c r="B870" i="13" s="1"/>
  <c r="B871" i="13" s="1"/>
  <c r="B872" i="13" s="1"/>
  <c r="B873" i="13" s="1"/>
  <c r="B874" i="13" s="1"/>
  <c r="B875" i="13" s="1"/>
  <c r="B876" i="13" s="1"/>
  <c r="B877" i="13" s="1"/>
  <c r="B878" i="13" s="1"/>
  <c r="B879" i="13" s="1"/>
  <c r="B880" i="13" s="1"/>
  <c r="B881" i="13" s="1"/>
  <c r="B882" i="13" s="1"/>
  <c r="B883" i="13" s="1"/>
  <c r="B884" i="13" s="1"/>
  <c r="B885" i="13" s="1"/>
  <c r="B886" i="13" s="1"/>
  <c r="B887" i="13" s="1"/>
  <c r="B888" i="13" s="1"/>
  <c r="B889" i="13" s="1"/>
  <c r="B890" i="13" s="1"/>
  <c r="B891" i="13" s="1"/>
  <c r="B892" i="13" s="1"/>
  <c r="B893" i="13" s="1"/>
  <c r="B894" i="13" s="1"/>
  <c r="B895" i="13" s="1"/>
  <c r="B896" i="13" s="1"/>
  <c r="B897" i="13" s="1"/>
  <c r="B898" i="13" s="1"/>
  <c r="B899" i="13" s="1"/>
  <c r="B900" i="13" s="1"/>
  <c r="B901" i="13" s="1"/>
  <c r="B902" i="13" s="1"/>
  <c r="B903" i="13" s="1"/>
  <c r="B904" i="13" s="1"/>
  <c r="B905" i="13" s="1"/>
  <c r="B906" i="13" s="1"/>
  <c r="B907" i="13" s="1"/>
  <c r="B908" i="13" s="1"/>
  <c r="B909" i="13" s="1"/>
  <c r="B910" i="13" s="1"/>
  <c r="B911" i="13" s="1"/>
  <c r="B912" i="13" s="1"/>
  <c r="B913" i="13" s="1"/>
  <c r="B914" i="13" s="1"/>
  <c r="B915" i="13" s="1"/>
  <c r="B916" i="13" s="1"/>
  <c r="B917" i="13" s="1"/>
  <c r="B918" i="13" s="1"/>
  <c r="B919" i="13" s="1"/>
  <c r="B920" i="13" s="1"/>
  <c r="B921" i="13" s="1"/>
  <c r="B922" i="13" s="1"/>
  <c r="B923" i="13" s="1"/>
  <c r="B924" i="13" s="1"/>
  <c r="B925" i="13" s="1"/>
  <c r="B926" i="13" s="1"/>
  <c r="B927" i="13" s="1"/>
  <c r="B928" i="13" s="1"/>
  <c r="B929" i="13" s="1"/>
  <c r="B930" i="13" s="1"/>
  <c r="B931" i="13" s="1"/>
  <c r="B932" i="13" s="1"/>
  <c r="B933" i="13" s="1"/>
  <c r="B934" i="13" s="1"/>
  <c r="B935" i="13" s="1"/>
  <c r="B936" i="13" s="1"/>
  <c r="B937" i="13" s="1"/>
  <c r="B938" i="13" s="1"/>
  <c r="B939" i="13" s="1"/>
  <c r="B940" i="13" s="1"/>
  <c r="B941" i="13" s="1"/>
  <c r="B942" i="13" s="1"/>
  <c r="B943" i="13" s="1"/>
  <c r="B944" i="13" s="1"/>
  <c r="B945" i="13" s="1"/>
  <c r="B946" i="13" s="1"/>
  <c r="B947" i="13" s="1"/>
  <c r="B948" i="13" s="1"/>
  <c r="B949" i="13" s="1"/>
  <c r="B950" i="13" s="1"/>
  <c r="B951" i="13" s="1"/>
  <c r="B952" i="13" s="1"/>
  <c r="B953" i="13" s="1"/>
  <c r="B954" i="13" s="1"/>
  <c r="B955" i="13" s="1"/>
  <c r="B956" i="13" s="1"/>
  <c r="B957" i="13" s="1"/>
  <c r="B958" i="13" s="1"/>
  <c r="B959" i="13" s="1"/>
  <c r="B960" i="13" s="1"/>
  <c r="B961" i="13" s="1"/>
  <c r="B962" i="13" s="1"/>
  <c r="B963" i="13" s="1"/>
  <c r="B964" i="13" s="1"/>
  <c r="B965" i="13" s="1"/>
  <c r="B966" i="13" s="1"/>
  <c r="B967" i="13" s="1"/>
  <c r="B968" i="13" s="1"/>
  <c r="B969" i="13" s="1"/>
  <c r="B970" i="13" s="1"/>
  <c r="B971" i="13" s="1"/>
  <c r="B972" i="13" s="1"/>
  <c r="B973" i="13" s="1"/>
  <c r="B974" i="13" s="1"/>
  <c r="B975" i="13" s="1"/>
  <c r="B976" i="13" s="1"/>
  <c r="B977" i="13" s="1"/>
  <c r="B978" i="13" s="1"/>
  <c r="B979" i="13" s="1"/>
  <c r="B980" i="13" s="1"/>
  <c r="B981" i="13" s="1"/>
  <c r="B982" i="13" s="1"/>
  <c r="B983" i="13" s="1"/>
  <c r="B984" i="13" s="1"/>
  <c r="B985" i="13" s="1"/>
  <c r="B986" i="13" s="1"/>
  <c r="B987" i="13" s="1"/>
  <c r="B988" i="13" s="1"/>
  <c r="B989" i="13" s="1"/>
  <c r="B990" i="13" s="1"/>
  <c r="B991" i="13" s="1"/>
  <c r="B992" i="13" s="1"/>
  <c r="B993" i="13" s="1"/>
  <c r="B994" i="13" s="1"/>
  <c r="B995" i="13" s="1"/>
  <c r="B996" i="13" s="1"/>
  <c r="B997" i="13" s="1"/>
  <c r="B998" i="13" s="1"/>
  <c r="B999" i="13" s="1"/>
  <c r="B1000" i="13" s="1"/>
  <c r="B1001" i="13" s="1"/>
  <c r="B1002" i="13" s="1"/>
  <c r="B1003" i="13" s="1"/>
  <c r="B1004" i="13" s="1"/>
  <c r="B1005" i="13" s="1"/>
  <c r="B1006" i="13" s="1"/>
  <c r="B1007" i="13" s="1"/>
  <c r="B1008" i="13" s="1"/>
  <c r="B1009" i="13" s="1"/>
  <c r="B1010" i="13" s="1"/>
  <c r="B1011" i="13" s="1"/>
  <c r="B1012" i="13" s="1"/>
  <c r="B1013" i="13" s="1"/>
  <c r="B1014" i="13" s="1"/>
  <c r="B1015" i="13" s="1"/>
  <c r="B1016" i="13" s="1"/>
  <c r="B1017" i="13" s="1"/>
  <c r="B1018" i="13" s="1"/>
  <c r="B1019" i="13" s="1"/>
  <c r="B1020" i="13" s="1"/>
  <c r="B1021" i="13" s="1"/>
  <c r="B1022" i="13" s="1"/>
  <c r="B1023" i="13" s="1"/>
  <c r="B1024" i="13" s="1"/>
  <c r="B1025" i="13" s="1"/>
  <c r="B1026" i="13" s="1"/>
  <c r="B1027" i="13" s="1"/>
  <c r="B1028" i="13" s="1"/>
  <c r="B1029" i="13" s="1"/>
  <c r="B1030" i="13" s="1"/>
  <c r="B1031" i="13" s="1"/>
  <c r="B1032" i="13" s="1"/>
  <c r="B1033" i="13" s="1"/>
  <c r="B1034" i="13" s="1"/>
  <c r="B1035" i="13" s="1"/>
  <c r="B1036" i="13" s="1"/>
  <c r="B1037" i="13" s="1"/>
  <c r="B1038" i="13" s="1"/>
  <c r="B1039" i="13" s="1"/>
  <c r="B1040" i="13" s="1"/>
  <c r="B1041" i="13" s="1"/>
  <c r="B1042" i="13" s="1"/>
  <c r="B1043" i="13" s="1"/>
  <c r="B1044" i="13" s="1"/>
  <c r="B1045" i="13" s="1"/>
  <c r="B1046" i="13" s="1"/>
  <c r="B1047" i="13" s="1"/>
  <c r="B1048" i="13" s="1"/>
  <c r="B1049" i="13" s="1"/>
  <c r="B1050" i="13" s="1"/>
  <c r="B1051" i="13" s="1"/>
  <c r="B1052" i="13" s="1"/>
  <c r="B1053" i="13" s="1"/>
  <c r="B1054" i="13" s="1"/>
  <c r="B1055" i="13" s="1"/>
  <c r="B1056" i="13" s="1"/>
  <c r="B1057" i="13" s="1"/>
  <c r="B1058" i="13" s="1"/>
  <c r="B1059" i="13" s="1"/>
  <c r="B1060" i="13" s="1"/>
  <c r="B1061" i="13" s="1"/>
  <c r="B1062" i="13" s="1"/>
  <c r="B1063" i="13" s="1"/>
  <c r="B1064" i="13" s="1"/>
  <c r="B1065" i="13" s="1"/>
  <c r="B1066" i="13" s="1"/>
  <c r="B1067" i="13" s="1"/>
  <c r="B1068" i="13" s="1"/>
  <c r="B1069" i="13" s="1"/>
  <c r="B1070" i="13" s="1"/>
  <c r="B1071" i="13" s="1"/>
  <c r="B1072" i="13" s="1"/>
  <c r="B1073" i="13" s="1"/>
  <c r="B1074" i="13" s="1"/>
  <c r="B1075" i="13" s="1"/>
  <c r="B1076" i="13" s="1"/>
  <c r="B1077" i="13" s="1"/>
  <c r="B1078" i="13" s="1"/>
  <c r="B1079" i="13" s="1"/>
  <c r="B1080" i="13" s="1"/>
  <c r="B1081" i="13" s="1"/>
  <c r="B1082" i="13" s="1"/>
  <c r="B1083" i="13" s="1"/>
  <c r="B1084" i="13" s="1"/>
  <c r="B1085" i="13" s="1"/>
  <c r="B1086" i="13" s="1"/>
  <c r="B1087" i="13" s="1"/>
  <c r="B1088" i="13" s="1"/>
  <c r="B1089" i="13" s="1"/>
  <c r="B1090" i="13" s="1"/>
  <c r="B1091" i="13" s="1"/>
  <c r="B1092" i="13" s="1"/>
  <c r="B1093" i="13" s="1"/>
  <c r="B1094" i="13" s="1"/>
  <c r="B1095" i="13" s="1"/>
  <c r="B1096" i="13" s="1"/>
  <c r="B1097" i="13" s="1"/>
  <c r="B1098" i="13" s="1"/>
  <c r="B1099" i="13" s="1"/>
  <c r="B1100" i="13" s="1"/>
  <c r="B1101" i="13" s="1"/>
  <c r="B1102" i="13" s="1"/>
  <c r="B1103" i="13" s="1"/>
  <c r="B1104" i="13" s="1"/>
  <c r="B1105" i="13" s="1"/>
  <c r="B1106" i="13" s="1"/>
  <c r="B1107" i="13" s="1"/>
  <c r="B1108" i="13" s="1"/>
  <c r="B1109" i="13" s="1"/>
  <c r="B1110" i="13" s="1"/>
  <c r="B1111" i="13" s="1"/>
  <c r="B1112" i="13" s="1"/>
  <c r="B1113" i="13" s="1"/>
  <c r="B1114" i="13" s="1"/>
  <c r="B1115" i="13" s="1"/>
  <c r="B1116" i="13" s="1"/>
  <c r="B1117" i="13" s="1"/>
  <c r="B1118" i="13" s="1"/>
  <c r="B1119" i="13" s="1"/>
  <c r="B1120" i="13" s="1"/>
  <c r="B1121" i="13" s="1"/>
  <c r="B1122" i="13" s="1"/>
  <c r="B1123" i="13" s="1"/>
  <c r="B1124" i="13" s="1"/>
  <c r="B1125" i="13" s="1"/>
  <c r="B1126" i="13" s="1"/>
  <c r="B1127" i="13" s="1"/>
  <c r="B1128" i="13" s="1"/>
  <c r="B1129" i="13" s="1"/>
  <c r="B1130" i="13" s="1"/>
  <c r="B1131" i="13" s="1"/>
  <c r="B1132" i="13" s="1"/>
  <c r="B1133" i="13" s="1"/>
  <c r="B1134" i="13" s="1"/>
  <c r="B1135" i="13" s="1"/>
  <c r="B1136" i="13" s="1"/>
  <c r="B1137" i="13" s="1"/>
  <c r="B1138" i="13" s="1"/>
  <c r="B1139" i="13" s="1"/>
  <c r="B1140" i="13" s="1"/>
  <c r="B1141" i="13" s="1"/>
  <c r="B1142" i="13" s="1"/>
  <c r="B1143" i="13" s="1"/>
  <c r="B1144" i="13" s="1"/>
  <c r="B1145" i="13" s="1"/>
  <c r="B1146" i="13" s="1"/>
  <c r="B1147" i="13" s="1"/>
  <c r="B1148" i="13" s="1"/>
  <c r="B1149" i="13" s="1"/>
  <c r="B1150" i="13" s="1"/>
  <c r="B1151" i="13" s="1"/>
  <c r="B1152" i="13" s="1"/>
  <c r="B1153" i="13" s="1"/>
  <c r="B1154" i="13" s="1"/>
  <c r="B1155" i="13" s="1"/>
  <c r="B1156" i="13" s="1"/>
  <c r="B1157" i="13" s="1"/>
  <c r="B1158" i="13" s="1"/>
  <c r="B1159" i="13" s="1"/>
  <c r="B1160" i="13" s="1"/>
  <c r="B1161" i="13" s="1"/>
  <c r="B1162" i="13" s="1"/>
  <c r="B1163" i="13" s="1"/>
  <c r="B1164" i="13" s="1"/>
  <c r="B1165" i="13" s="1"/>
  <c r="B1166" i="13" s="1"/>
  <c r="B1167" i="13" s="1"/>
  <c r="B1168" i="13" s="1"/>
  <c r="B1169" i="13" s="1"/>
  <c r="B1170" i="13" s="1"/>
  <c r="B1171" i="13" s="1"/>
  <c r="B1172" i="13" s="1"/>
  <c r="B1173" i="13" s="1"/>
  <c r="B1174" i="13" s="1"/>
  <c r="B1175" i="13" s="1"/>
  <c r="B1176" i="13" s="1"/>
  <c r="B1177" i="13" s="1"/>
  <c r="B1178" i="13" s="1"/>
  <c r="B1179" i="13" s="1"/>
  <c r="B1180" i="13" s="1"/>
  <c r="B1181" i="13" s="1"/>
  <c r="B1182" i="13" s="1"/>
  <c r="B1183" i="13" s="1"/>
  <c r="B1184" i="13" s="1"/>
  <c r="B1185" i="13" s="1"/>
  <c r="B1186" i="13" s="1"/>
  <c r="B1187" i="13" s="1"/>
  <c r="B1188" i="13" s="1"/>
  <c r="B1189" i="13" s="1"/>
  <c r="B1190" i="13" s="1"/>
  <c r="B1191" i="13" s="1"/>
  <c r="B1192" i="13" s="1"/>
  <c r="B1193" i="13" s="1"/>
  <c r="B1194" i="13" s="1"/>
  <c r="B1195" i="13" s="1"/>
  <c r="B1196" i="13" s="1"/>
  <c r="B1197" i="13" s="1"/>
  <c r="B1198" i="13" s="1"/>
  <c r="B1199" i="13" s="1"/>
  <c r="B1200" i="13" s="1"/>
  <c r="B1201" i="13" s="1"/>
  <c r="B1202" i="13" s="1"/>
  <c r="B1203" i="13" s="1"/>
  <c r="B1204" i="13" s="1"/>
  <c r="B1205" i="13" s="1"/>
  <c r="B1206" i="13" s="1"/>
  <c r="B1207" i="13" s="1"/>
  <c r="B1208" i="13" s="1"/>
  <c r="B1209" i="13" s="1"/>
  <c r="B1210" i="13" s="1"/>
  <c r="B1211" i="13" s="1"/>
  <c r="B1212" i="13" s="1"/>
  <c r="B1213" i="13" s="1"/>
  <c r="B1214" i="13" s="1"/>
  <c r="B1215" i="13" s="1"/>
  <c r="B1216" i="13" s="1"/>
  <c r="B1217" i="13" s="1"/>
  <c r="B1218" i="13" s="1"/>
  <c r="B1219" i="13" s="1"/>
  <c r="B1220" i="13" s="1"/>
  <c r="B1221" i="13" s="1"/>
  <c r="B1222" i="13" s="1"/>
  <c r="B1223" i="13" s="1"/>
  <c r="B1224" i="13" s="1"/>
  <c r="B1225" i="13" s="1"/>
  <c r="B1226" i="13" s="1"/>
  <c r="B1227" i="13" s="1"/>
  <c r="B1228" i="13" s="1"/>
  <c r="B1229" i="13" s="1"/>
  <c r="B1230" i="13" s="1"/>
  <c r="B1231" i="13" s="1"/>
  <c r="B1232" i="13" s="1"/>
  <c r="B1233" i="13" s="1"/>
  <c r="B1234" i="13" s="1"/>
  <c r="B1235" i="13" s="1"/>
  <c r="B1236" i="13" s="1"/>
  <c r="B1237" i="13" s="1"/>
  <c r="B1238" i="13" s="1"/>
  <c r="B1239" i="13" s="1"/>
  <c r="B1240" i="13" s="1"/>
  <c r="B1241" i="13" s="1"/>
  <c r="B1242" i="13" s="1"/>
  <c r="B1243" i="13" s="1"/>
  <c r="B1244" i="13" s="1"/>
  <c r="B1245" i="13" s="1"/>
  <c r="B1246" i="13" s="1"/>
  <c r="B1247" i="13" s="1"/>
  <c r="B1248" i="13" s="1"/>
  <c r="B1249" i="13" s="1"/>
  <c r="B1250" i="13" s="1"/>
  <c r="B1251" i="13" s="1"/>
  <c r="B1252" i="13" s="1"/>
  <c r="B1253" i="13" s="1"/>
  <c r="B1254" i="13" s="1"/>
  <c r="B1255" i="13" s="1"/>
  <c r="B1256" i="13" s="1"/>
  <c r="B1257" i="13" s="1"/>
  <c r="B1258" i="13" s="1"/>
  <c r="B1259" i="13" s="1"/>
  <c r="B1260" i="13" s="1"/>
  <c r="B1261" i="13" s="1"/>
  <c r="B1262" i="13" s="1"/>
  <c r="B1263" i="13" s="1"/>
  <c r="B1264" i="13" s="1"/>
  <c r="B1265" i="13" s="1"/>
  <c r="B1266" i="13" s="1"/>
  <c r="B1267" i="13" s="1"/>
  <c r="B1268" i="13" s="1"/>
  <c r="B1269" i="13" s="1"/>
  <c r="B1270" i="13" s="1"/>
  <c r="B1271" i="13" s="1"/>
  <c r="B1272" i="13" s="1"/>
  <c r="B1273" i="13" s="1"/>
  <c r="B1274" i="13" s="1"/>
  <c r="B1275" i="13" s="1"/>
  <c r="B1276" i="13" s="1"/>
  <c r="B1277" i="13" s="1"/>
  <c r="B1278" i="13" s="1"/>
  <c r="B1279" i="13" s="1"/>
  <c r="B1280" i="13" s="1"/>
  <c r="B1281" i="13" s="1"/>
  <c r="B1282" i="13" s="1"/>
  <c r="B1283" i="13" s="1"/>
  <c r="B1284" i="13" s="1"/>
  <c r="B1285" i="13" s="1"/>
  <c r="B1286" i="13" s="1"/>
  <c r="B1287" i="13" s="1"/>
  <c r="B1288" i="13" s="1"/>
  <c r="B1289" i="13" s="1"/>
  <c r="B1290" i="13" s="1"/>
  <c r="B1291" i="13" s="1"/>
  <c r="B1292" i="13" s="1"/>
  <c r="B1293" i="13" s="1"/>
  <c r="B1294" i="13" s="1"/>
  <c r="B1295" i="13" s="1"/>
  <c r="B1296" i="13" s="1"/>
  <c r="B1297" i="13" s="1"/>
  <c r="B1298" i="13" s="1"/>
  <c r="B1299" i="13" s="1"/>
  <c r="B1300" i="13" s="1"/>
  <c r="B1301" i="13" s="1"/>
  <c r="B1302" i="13" s="1"/>
  <c r="B1303" i="13" s="1"/>
  <c r="B1304" i="13" s="1"/>
  <c r="B1305" i="13" s="1"/>
  <c r="B1306" i="13" s="1"/>
  <c r="B1307" i="13" s="1"/>
  <c r="B1308" i="13" s="1"/>
  <c r="B1309" i="13" s="1"/>
  <c r="B1310" i="13" s="1"/>
  <c r="B1311" i="13" s="1"/>
  <c r="B1312" i="13" s="1"/>
  <c r="B1313" i="13" s="1"/>
  <c r="B1314" i="13" s="1"/>
  <c r="B1315" i="13" s="1"/>
  <c r="B1316" i="13" s="1"/>
  <c r="B1317" i="13" s="1"/>
  <c r="B1318" i="13" s="1"/>
  <c r="B1319" i="13" s="1"/>
  <c r="B1320" i="13" s="1"/>
  <c r="B1321" i="13" s="1"/>
  <c r="B1322" i="13" s="1"/>
  <c r="B1323" i="13" s="1"/>
  <c r="B1324" i="13" s="1"/>
  <c r="B1325" i="13" s="1"/>
  <c r="B1326" i="13" s="1"/>
  <c r="B1327" i="13" s="1"/>
  <c r="B1328" i="13" s="1"/>
  <c r="B1329" i="13" s="1"/>
  <c r="B1330" i="13" s="1"/>
  <c r="B1331" i="13" s="1"/>
  <c r="B1332" i="13" s="1"/>
  <c r="B1333" i="13" s="1"/>
  <c r="B1334" i="13" s="1"/>
  <c r="B1335" i="13" s="1"/>
  <c r="B1336" i="13" s="1"/>
  <c r="B1337" i="13" s="1"/>
  <c r="B1338" i="13" s="1"/>
  <c r="B1339" i="13" s="1"/>
  <c r="B1340" i="13" s="1"/>
  <c r="B1341" i="13" s="1"/>
  <c r="B1342" i="13" s="1"/>
  <c r="B1343" i="13" s="1"/>
  <c r="B1344" i="13" s="1"/>
  <c r="B1345" i="13" s="1"/>
  <c r="B1346" i="13" s="1"/>
  <c r="B1347" i="13" s="1"/>
  <c r="B1348" i="13" s="1"/>
  <c r="B1349" i="13" s="1"/>
  <c r="B1350" i="13" s="1"/>
  <c r="B1351" i="13" s="1"/>
  <c r="B1352" i="13" s="1"/>
  <c r="B1353" i="13" s="1"/>
  <c r="B1354" i="13" s="1"/>
  <c r="B1355" i="13" s="1"/>
  <c r="B1356" i="13" s="1"/>
  <c r="B1357" i="13" s="1"/>
  <c r="B1358" i="13" s="1"/>
  <c r="B1359" i="13" s="1"/>
  <c r="B1360" i="13" s="1"/>
  <c r="B1361" i="13" s="1"/>
  <c r="B1362" i="13" s="1"/>
  <c r="B1363" i="13" s="1"/>
  <c r="B1364" i="13" s="1"/>
  <c r="B1365" i="13" s="1"/>
  <c r="B1366" i="13" s="1"/>
  <c r="B1367" i="13" s="1"/>
  <c r="B1368" i="13" s="1"/>
  <c r="B1369" i="13" s="1"/>
  <c r="B1370" i="13" s="1"/>
  <c r="B1371" i="13" s="1"/>
  <c r="B1372" i="13" s="1"/>
  <c r="B1373" i="13" s="1"/>
  <c r="B1374" i="13" s="1"/>
  <c r="B1375" i="13" s="1"/>
  <c r="B1376" i="13" s="1"/>
  <c r="B1377" i="13" s="1"/>
  <c r="B1378" i="13" s="1"/>
  <c r="B1379" i="13" s="1"/>
  <c r="B1380" i="13" s="1"/>
  <c r="B1381" i="13" s="1"/>
  <c r="B1382" i="13" s="1"/>
  <c r="B1383" i="13" s="1"/>
  <c r="B1384" i="13" s="1"/>
  <c r="B1385" i="13" s="1"/>
  <c r="B1386" i="13" s="1"/>
  <c r="B1387" i="13" s="1"/>
  <c r="B1388" i="13" s="1"/>
  <c r="B1389" i="13" s="1"/>
  <c r="B1390" i="13" s="1"/>
  <c r="B1391" i="13" s="1"/>
  <c r="B1392" i="13" s="1"/>
  <c r="B1393" i="13" s="1"/>
  <c r="B1394" i="13" s="1"/>
  <c r="B1395" i="13" s="1"/>
  <c r="B1396" i="13" s="1"/>
  <c r="B1397" i="13" s="1"/>
  <c r="B1398" i="13" s="1"/>
  <c r="B1399" i="13" s="1"/>
  <c r="B1400" i="13" s="1"/>
  <c r="B1401" i="13" s="1"/>
  <c r="B1402" i="13" s="1"/>
  <c r="B1403" i="13" s="1"/>
  <c r="B1404" i="13" s="1"/>
  <c r="B1405" i="13" s="1"/>
  <c r="B1406" i="13" s="1"/>
  <c r="B1407" i="13" s="1"/>
  <c r="B1408" i="13" s="1"/>
  <c r="B1409" i="13" s="1"/>
  <c r="B1410" i="13" s="1"/>
  <c r="B1411" i="13" s="1"/>
  <c r="B1412" i="13" s="1"/>
  <c r="B1413" i="13" s="1"/>
  <c r="B1414" i="13" s="1"/>
  <c r="B1415" i="13" s="1"/>
  <c r="B1416" i="13" s="1"/>
  <c r="B1417" i="13" s="1"/>
  <c r="B1418" i="13" s="1"/>
  <c r="B1419" i="13" s="1"/>
  <c r="B1420" i="13" s="1"/>
  <c r="B1421" i="13" s="1"/>
  <c r="B1422" i="13" s="1"/>
  <c r="B1423" i="13" s="1"/>
  <c r="B1424" i="13" s="1"/>
  <c r="B1425" i="13" s="1"/>
  <c r="B1426" i="13" s="1"/>
  <c r="B1427" i="13" s="1"/>
  <c r="B1428" i="13" s="1"/>
  <c r="B1429" i="13" s="1"/>
  <c r="B1430" i="13" s="1"/>
  <c r="B1431" i="13" s="1"/>
  <c r="B1432" i="13" s="1"/>
  <c r="B1433" i="13" s="1"/>
  <c r="B1434" i="13" s="1"/>
  <c r="B1435" i="13" s="1"/>
  <c r="B1436" i="13" s="1"/>
  <c r="B1437" i="13" s="1"/>
  <c r="B1438" i="13" s="1"/>
  <c r="B1439" i="13" s="1"/>
  <c r="B1440" i="13" s="1"/>
  <c r="B1441" i="13" s="1"/>
  <c r="B1442" i="13" s="1"/>
  <c r="B1443" i="13" s="1"/>
  <c r="B1444" i="13" s="1"/>
  <c r="B1445" i="13" s="1"/>
  <c r="B1446" i="13" s="1"/>
  <c r="B1447" i="13" s="1"/>
  <c r="B1448" i="13" s="1"/>
  <c r="B1449" i="13" s="1"/>
  <c r="B1450" i="13" s="1"/>
  <c r="B1451" i="13" s="1"/>
  <c r="B1452" i="13" s="1"/>
  <c r="B1453" i="13" s="1"/>
  <c r="B1454" i="13" s="1"/>
  <c r="B1455" i="13" s="1"/>
  <c r="B1456" i="13" s="1"/>
  <c r="B1457" i="13" s="1"/>
  <c r="B1458" i="13" s="1"/>
  <c r="B1459" i="13" s="1"/>
  <c r="B1460" i="13" s="1"/>
  <c r="B1461" i="13" s="1"/>
  <c r="B1462" i="13" s="1"/>
  <c r="B1463" i="13" s="1"/>
  <c r="B1464" i="13" s="1"/>
  <c r="B1465" i="13" s="1"/>
  <c r="B1466" i="13" s="1"/>
  <c r="B1467" i="13" s="1"/>
  <c r="B1468" i="13" s="1"/>
  <c r="B1469" i="13" s="1"/>
  <c r="B1470" i="13" s="1"/>
  <c r="B1471" i="13" s="1"/>
  <c r="B1472" i="13" s="1"/>
  <c r="B1473" i="13" s="1"/>
  <c r="B1474" i="13" s="1"/>
  <c r="B1475" i="13" s="1"/>
  <c r="B1476" i="13" s="1"/>
  <c r="B1477" i="13" s="1"/>
  <c r="B1478" i="13" s="1"/>
  <c r="B1479" i="13" s="1"/>
  <c r="B1480" i="13" s="1"/>
  <c r="B1481" i="13" s="1"/>
  <c r="B1482" i="13" s="1"/>
  <c r="B1483" i="13" s="1"/>
  <c r="B1484" i="13" s="1"/>
  <c r="B1485" i="13" s="1"/>
  <c r="B1486" i="13" s="1"/>
  <c r="B1487" i="13" s="1"/>
  <c r="B1488" i="13" s="1"/>
  <c r="B1489" i="13" s="1"/>
  <c r="B1490" i="13" s="1"/>
  <c r="B1491" i="13" s="1"/>
  <c r="B1492" i="13" s="1"/>
  <c r="B1493" i="13" s="1"/>
  <c r="B1494" i="13" s="1"/>
  <c r="B1495" i="13" s="1"/>
  <c r="B1496" i="13" s="1"/>
  <c r="B1497" i="13" s="1"/>
  <c r="B1498" i="13" s="1"/>
  <c r="B1499" i="13" s="1"/>
  <c r="B1500" i="13" s="1"/>
  <c r="B1501" i="13" s="1"/>
  <c r="B1502" i="13" s="1"/>
  <c r="B1503" i="13" s="1"/>
  <c r="B1504" i="13" s="1"/>
  <c r="B1505" i="13" s="1"/>
  <c r="B1506" i="13" s="1"/>
  <c r="B1507" i="13" s="1"/>
  <c r="B1508" i="13" s="1"/>
  <c r="B1509" i="13" s="1"/>
  <c r="B1510" i="13" s="1"/>
  <c r="B1511" i="13" s="1"/>
  <c r="B1512" i="13" s="1"/>
  <c r="B1513" i="13" s="1"/>
  <c r="B1514" i="13" s="1"/>
  <c r="B1515" i="13" s="1"/>
  <c r="B1516" i="13" s="1"/>
  <c r="B1517" i="13" s="1"/>
  <c r="B1518" i="13" s="1"/>
  <c r="B1519" i="13" s="1"/>
  <c r="B1520" i="13" s="1"/>
  <c r="B1521" i="13" s="1"/>
  <c r="B1522" i="13" s="1"/>
  <c r="B1523" i="13" s="1"/>
  <c r="B1524" i="13" s="1"/>
  <c r="B1525" i="13" s="1"/>
  <c r="B1526" i="13" s="1"/>
  <c r="B1527" i="13" s="1"/>
  <c r="B1528" i="13" s="1"/>
  <c r="B1529" i="13" s="1"/>
  <c r="B1530" i="13" s="1"/>
  <c r="B1531" i="13" s="1"/>
  <c r="B1532" i="13" s="1"/>
  <c r="B1533" i="13" s="1"/>
  <c r="B1534" i="13" s="1"/>
  <c r="B1535" i="13" s="1"/>
  <c r="B1536" i="13" s="1"/>
  <c r="B1537" i="13" s="1"/>
  <c r="B1538" i="13" s="1"/>
  <c r="B1539" i="13" s="1"/>
  <c r="B1540" i="13" s="1"/>
  <c r="B1541" i="13" s="1"/>
  <c r="B1542" i="13" s="1"/>
  <c r="B1543" i="13" s="1"/>
  <c r="B1544" i="13" s="1"/>
  <c r="B1545" i="13" s="1"/>
  <c r="B1546" i="13" s="1"/>
  <c r="B1547" i="13" s="1"/>
  <c r="B1548" i="13" s="1"/>
  <c r="B1549" i="13" s="1"/>
  <c r="B1550" i="13" s="1"/>
  <c r="B1551" i="13" s="1"/>
  <c r="B1552" i="13" s="1"/>
  <c r="B1553" i="13" s="1"/>
  <c r="B1554" i="13" s="1"/>
  <c r="B1555" i="13" s="1"/>
  <c r="B1556" i="13" s="1"/>
  <c r="B1557" i="13" s="1"/>
  <c r="B1558" i="13" s="1"/>
  <c r="B1559" i="13" s="1"/>
  <c r="B1560" i="13" s="1"/>
  <c r="B1561" i="13" s="1"/>
  <c r="B1562" i="13" s="1"/>
  <c r="B1563" i="13" s="1"/>
  <c r="B1564" i="13" s="1"/>
  <c r="B1565" i="13" s="1"/>
  <c r="B1566" i="13" s="1"/>
  <c r="B1567" i="13" s="1"/>
  <c r="B1568" i="13" s="1"/>
  <c r="B1569" i="13" s="1"/>
  <c r="B1570" i="13" s="1"/>
  <c r="B1571" i="13" s="1"/>
  <c r="B1572" i="13" s="1"/>
  <c r="B1573" i="13" s="1"/>
  <c r="B1574" i="13" s="1"/>
  <c r="B1575" i="13" s="1"/>
  <c r="B1576" i="13" s="1"/>
  <c r="B1577" i="13" s="1"/>
  <c r="B1578" i="13" s="1"/>
  <c r="B1579" i="13" s="1"/>
  <c r="B1580" i="13" s="1"/>
  <c r="B1581" i="13" s="1"/>
  <c r="B1582" i="13" s="1"/>
  <c r="B1583" i="13" s="1"/>
  <c r="B1584" i="13" s="1"/>
  <c r="B1585" i="13" s="1"/>
  <c r="B1586" i="13" s="1"/>
  <c r="B1587" i="13" s="1"/>
  <c r="B1588" i="13" s="1"/>
  <c r="B1589" i="13" s="1"/>
  <c r="B1590" i="13" s="1"/>
  <c r="B1591" i="13" s="1"/>
  <c r="B1592" i="13" s="1"/>
  <c r="B1593" i="13" s="1"/>
  <c r="B1594" i="13" s="1"/>
  <c r="B1595" i="13" s="1"/>
  <c r="B1596" i="13" s="1"/>
  <c r="B1597" i="13" s="1"/>
  <c r="B1598" i="13" s="1"/>
  <c r="B1599" i="13" s="1"/>
  <c r="B1600" i="13" s="1"/>
  <c r="B1601" i="13" s="1"/>
  <c r="B1602" i="13" s="1"/>
  <c r="B1603" i="13" s="1"/>
  <c r="B1604" i="13" s="1"/>
  <c r="B1605" i="13" s="1"/>
  <c r="B1606" i="13" s="1"/>
  <c r="B1607" i="13" s="1"/>
  <c r="B1608" i="13" s="1"/>
  <c r="B1609" i="13" s="1"/>
  <c r="B1610" i="13" s="1"/>
  <c r="B1611" i="13" s="1"/>
  <c r="B1612" i="13" s="1"/>
  <c r="B1613" i="13" s="1"/>
  <c r="B1614" i="13" s="1"/>
  <c r="B1615" i="13" s="1"/>
  <c r="B1616" i="13" s="1"/>
  <c r="B1617" i="13" s="1"/>
  <c r="B1618" i="13" s="1"/>
  <c r="B1619" i="13" s="1"/>
  <c r="B1620" i="13" s="1"/>
  <c r="B1621" i="13" s="1"/>
  <c r="B1622" i="13" s="1"/>
  <c r="B1623" i="13" s="1"/>
  <c r="B1624" i="13" s="1"/>
  <c r="B1625" i="13" s="1"/>
  <c r="B1626" i="13" s="1"/>
  <c r="B1627" i="13" s="1"/>
  <c r="B1628" i="13" s="1"/>
  <c r="B1629" i="13" s="1"/>
  <c r="B1630" i="13" s="1"/>
  <c r="B1631" i="13" s="1"/>
  <c r="B1632" i="13" s="1"/>
  <c r="B1633" i="13" s="1"/>
  <c r="B1634" i="13" s="1"/>
  <c r="B1635" i="13" s="1"/>
  <c r="B1636" i="13" s="1"/>
  <c r="B1637" i="13" s="1"/>
  <c r="B1638" i="13" s="1"/>
  <c r="B1639" i="13" s="1"/>
  <c r="B1640" i="13" s="1"/>
  <c r="B1641" i="13" s="1"/>
  <c r="B1642" i="13" s="1"/>
  <c r="B1643" i="13" s="1"/>
  <c r="B1644" i="13" s="1"/>
  <c r="B1645" i="13" s="1"/>
  <c r="B1646" i="13" s="1"/>
  <c r="B1647" i="13" s="1"/>
  <c r="B1648" i="13" s="1"/>
  <c r="B1649" i="13" s="1"/>
  <c r="B1650" i="13" s="1"/>
  <c r="B1651" i="13" s="1"/>
  <c r="B1652" i="13" s="1"/>
  <c r="B1653" i="13" s="1"/>
  <c r="B1654" i="13" s="1"/>
  <c r="B1655" i="13" s="1"/>
  <c r="B1656" i="13" s="1"/>
  <c r="B1657" i="13" s="1"/>
  <c r="B1658" i="13" s="1"/>
  <c r="B1659" i="13" s="1"/>
  <c r="B1660" i="13" s="1"/>
  <c r="B1661" i="13" s="1"/>
  <c r="B1662" i="13" s="1"/>
  <c r="B1663" i="13" s="1"/>
  <c r="B1664" i="13" s="1"/>
  <c r="B1665" i="13" s="1"/>
  <c r="B1666" i="13" s="1"/>
  <c r="B1667" i="13" s="1"/>
  <c r="B1668" i="13" s="1"/>
  <c r="B1669" i="13" s="1"/>
  <c r="B1670" i="13" s="1"/>
  <c r="B1671" i="13" s="1"/>
  <c r="B1672" i="13" s="1"/>
  <c r="B1673" i="13" s="1"/>
  <c r="B1674" i="13" s="1"/>
  <c r="B1675" i="13" s="1"/>
  <c r="B1676" i="13" s="1"/>
  <c r="B1677" i="13" s="1"/>
  <c r="B1678" i="13" s="1"/>
  <c r="B1679" i="13" s="1"/>
  <c r="B1680" i="13" s="1"/>
  <c r="B1681" i="13" s="1"/>
  <c r="B1682" i="13" s="1"/>
  <c r="B1683" i="13" s="1"/>
  <c r="B1684" i="13" s="1"/>
  <c r="B1685" i="13" s="1"/>
  <c r="B1686" i="13" s="1"/>
  <c r="B1687" i="13" s="1"/>
  <c r="B1688" i="13" s="1"/>
  <c r="B1689" i="13" s="1"/>
  <c r="B1690" i="13" s="1"/>
  <c r="B1691" i="13" s="1"/>
  <c r="B1692" i="13" s="1"/>
  <c r="B1693" i="13" s="1"/>
  <c r="B1694" i="13" s="1"/>
  <c r="B1695" i="13" s="1"/>
  <c r="B1696" i="13" s="1"/>
  <c r="B1697" i="13" s="1"/>
  <c r="B1698" i="13" s="1"/>
  <c r="B1699" i="13" s="1"/>
  <c r="B1700" i="13" s="1"/>
  <c r="B1701" i="13" s="1"/>
  <c r="B1702" i="13" s="1"/>
  <c r="B1703" i="13" s="1"/>
  <c r="B1704" i="13" s="1"/>
  <c r="B1705" i="13" s="1"/>
  <c r="B1706" i="13" s="1"/>
  <c r="B1707" i="13" s="1"/>
  <c r="B1708" i="13" s="1"/>
  <c r="B1709" i="13" s="1"/>
  <c r="B1710" i="13" s="1"/>
  <c r="B1711" i="13" s="1"/>
  <c r="B1712" i="13" s="1"/>
  <c r="B1713" i="13" s="1"/>
  <c r="B1714" i="13" s="1"/>
  <c r="B1715" i="13" s="1"/>
  <c r="B1716" i="13" s="1"/>
  <c r="B1717" i="13" s="1"/>
  <c r="B1718" i="13" s="1"/>
  <c r="B1719" i="13" s="1"/>
  <c r="B1720" i="13" s="1"/>
  <c r="B1721" i="13" s="1"/>
  <c r="B1722" i="13" s="1"/>
  <c r="B1723" i="13" s="1"/>
  <c r="B1724" i="13" s="1"/>
  <c r="B1725" i="13" s="1"/>
  <c r="B1726" i="13" s="1"/>
  <c r="B1727" i="13" s="1"/>
  <c r="B1728" i="13" s="1"/>
  <c r="B1729" i="13" s="1"/>
  <c r="B1730" i="13" s="1"/>
  <c r="B1731" i="13" s="1"/>
  <c r="B1732" i="13" s="1"/>
  <c r="B1733" i="13" s="1"/>
  <c r="B1734" i="13" s="1"/>
  <c r="B1735" i="13" s="1"/>
  <c r="B1736" i="13" s="1"/>
  <c r="B1737" i="13" s="1"/>
  <c r="B1738" i="13" s="1"/>
  <c r="B1739" i="13" s="1"/>
  <c r="B1740" i="13" s="1"/>
  <c r="B1741" i="13" s="1"/>
  <c r="B1742" i="13" s="1"/>
  <c r="B1743" i="13" s="1"/>
  <c r="B1744" i="13" s="1"/>
  <c r="B1745" i="13" s="1"/>
  <c r="B1746" i="13" s="1"/>
  <c r="B1747" i="13" s="1"/>
  <c r="B1748" i="13" s="1"/>
  <c r="B1749" i="13" s="1"/>
  <c r="B1750" i="13" s="1"/>
  <c r="B1751" i="13" s="1"/>
  <c r="B1752" i="13" s="1"/>
  <c r="B1753" i="13" s="1"/>
  <c r="B1754" i="13" s="1"/>
  <c r="B1755" i="13" s="1"/>
  <c r="B1756" i="13" s="1"/>
  <c r="B1757" i="13" s="1"/>
  <c r="B1758" i="13" s="1"/>
  <c r="B1759" i="13" s="1"/>
  <c r="B1760" i="13" s="1"/>
  <c r="B1761" i="13" s="1"/>
  <c r="B1762" i="13" s="1"/>
  <c r="B1763" i="13" s="1"/>
  <c r="B1764" i="13" s="1"/>
  <c r="B1765" i="13" s="1"/>
  <c r="B1766" i="13" s="1"/>
  <c r="B1767" i="13" s="1"/>
  <c r="B1768" i="13" s="1"/>
  <c r="B1769" i="13" s="1"/>
  <c r="B1770" i="13" s="1"/>
  <c r="B1771" i="13" s="1"/>
  <c r="B1772" i="13" s="1"/>
  <c r="B1773" i="13" s="1"/>
  <c r="B1774" i="13" s="1"/>
  <c r="B1775" i="13" s="1"/>
  <c r="B1776" i="13" s="1"/>
  <c r="B1777" i="13" s="1"/>
  <c r="B1778" i="13" s="1"/>
  <c r="B1779" i="13" s="1"/>
  <c r="B1780" i="13" s="1"/>
  <c r="B1781" i="13" s="1"/>
  <c r="B1782" i="13" s="1"/>
  <c r="B1783" i="13" s="1"/>
  <c r="B1784" i="13" s="1"/>
  <c r="B1785" i="13" s="1"/>
  <c r="B1786" i="13" s="1"/>
  <c r="B1787" i="13" s="1"/>
  <c r="B1788" i="13" s="1"/>
  <c r="B1789" i="13" s="1"/>
  <c r="B1790" i="13" s="1"/>
  <c r="B1791" i="13" s="1"/>
  <c r="B1792" i="13" s="1"/>
  <c r="B1793" i="13" s="1"/>
  <c r="B1794" i="13" s="1"/>
  <c r="B1795" i="13" s="1"/>
  <c r="B1796" i="13" s="1"/>
  <c r="B1797" i="13" s="1"/>
  <c r="B1798" i="13" s="1"/>
  <c r="B1799" i="13" s="1"/>
  <c r="B1800" i="13" s="1"/>
  <c r="B1801" i="13" s="1"/>
  <c r="B1802" i="13" s="1"/>
  <c r="B1803" i="13" s="1"/>
  <c r="B1804" i="13" s="1"/>
  <c r="B1805" i="13" s="1"/>
  <c r="B1806" i="13" s="1"/>
  <c r="B1807" i="13" s="1"/>
  <c r="B1808" i="13" s="1"/>
  <c r="B1809" i="13" s="1"/>
  <c r="B1810" i="13" s="1"/>
  <c r="B1811" i="13" s="1"/>
  <c r="B1812" i="13" s="1"/>
  <c r="B1813" i="13" s="1"/>
  <c r="B1814" i="13" s="1"/>
  <c r="B1815" i="13" s="1"/>
  <c r="B1816" i="13" s="1"/>
  <c r="B1817" i="13" s="1"/>
  <c r="B1818" i="13" s="1"/>
  <c r="B1819" i="13" s="1"/>
  <c r="B1820" i="13" s="1"/>
  <c r="B1821" i="13" s="1"/>
  <c r="B1822" i="13" s="1"/>
  <c r="B1823" i="13" s="1"/>
  <c r="B1824" i="13" s="1"/>
  <c r="B1825" i="13" s="1"/>
  <c r="B1826" i="13" s="1"/>
  <c r="B1827" i="13" s="1"/>
  <c r="B1828" i="13" s="1"/>
  <c r="B1829" i="13" s="1"/>
  <c r="B1830" i="13" s="1"/>
  <c r="B1831" i="13" s="1"/>
  <c r="B1832" i="13" s="1"/>
  <c r="B1833" i="13" s="1"/>
  <c r="B1834" i="13" s="1"/>
  <c r="B1835" i="13" s="1"/>
  <c r="B1836" i="13" s="1"/>
  <c r="B1837" i="13" s="1"/>
  <c r="B1838" i="13" s="1"/>
  <c r="B1839" i="13" s="1"/>
  <c r="B1840" i="13" s="1"/>
  <c r="B1841" i="13" s="1"/>
  <c r="B1842" i="13" s="1"/>
  <c r="B1843" i="13" s="1"/>
  <c r="B1844" i="13" s="1"/>
  <c r="B1845" i="13" s="1"/>
  <c r="B1846" i="13" s="1"/>
  <c r="B1847" i="13" s="1"/>
  <c r="B1848" i="13" s="1"/>
  <c r="B1849" i="13" s="1"/>
  <c r="B1850" i="13" s="1"/>
  <c r="B1851" i="13" s="1"/>
  <c r="B1852" i="13" s="1"/>
  <c r="B1853" i="13" s="1"/>
  <c r="B1854" i="13" s="1"/>
  <c r="B1855" i="13" s="1"/>
  <c r="B1856" i="13" s="1"/>
  <c r="B1857" i="13" s="1"/>
  <c r="B1858" i="13" s="1"/>
  <c r="B1859" i="13" s="1"/>
  <c r="B1860" i="13" s="1"/>
  <c r="B1861" i="13" s="1"/>
  <c r="B1862" i="13" s="1"/>
  <c r="B1863" i="13" s="1"/>
  <c r="B1864" i="13" s="1"/>
  <c r="B1865" i="13" s="1"/>
  <c r="B1866" i="13" s="1"/>
  <c r="B1867" i="13" s="1"/>
  <c r="B1868" i="13" s="1"/>
  <c r="B1869" i="13" s="1"/>
  <c r="B1870" i="13" s="1"/>
  <c r="B1871" i="13" s="1"/>
  <c r="B1872" i="13" s="1"/>
  <c r="B1873" i="13" s="1"/>
  <c r="B1874" i="13" s="1"/>
  <c r="B1875" i="13" s="1"/>
  <c r="B1876" i="13" s="1"/>
  <c r="B1877" i="13" s="1"/>
  <c r="B1878" i="13" s="1"/>
  <c r="B1879" i="13" s="1"/>
  <c r="B1880" i="13" s="1"/>
  <c r="B1881" i="13" s="1"/>
  <c r="B1882" i="13" s="1"/>
  <c r="B1883" i="13" s="1"/>
  <c r="B1884" i="13" s="1"/>
  <c r="B1885" i="13" s="1"/>
  <c r="B1886" i="13" s="1"/>
  <c r="B1887" i="13" s="1"/>
  <c r="B1888" i="13" s="1"/>
  <c r="B1889" i="13" s="1"/>
  <c r="B1890" i="13" s="1"/>
  <c r="B1891" i="13" s="1"/>
  <c r="B1892" i="13" s="1"/>
  <c r="B1893" i="13" s="1"/>
  <c r="B1894" i="13" s="1"/>
  <c r="B1895" i="13" s="1"/>
  <c r="B1896" i="13" s="1"/>
  <c r="B1897" i="13" s="1"/>
  <c r="B1898" i="13" s="1"/>
  <c r="B1899" i="13" s="1"/>
  <c r="B1900" i="13" s="1"/>
  <c r="B1901" i="13" s="1"/>
  <c r="B1902" i="13" s="1"/>
  <c r="B1903" i="13" s="1"/>
  <c r="B1904" i="13" s="1"/>
  <c r="B1905" i="13" s="1"/>
  <c r="B1906" i="13" s="1"/>
  <c r="B1907" i="13" s="1"/>
  <c r="B1908" i="13" s="1"/>
  <c r="B1909" i="13" s="1"/>
  <c r="B1910" i="13" s="1"/>
  <c r="B1911" i="13" s="1"/>
  <c r="B1912" i="13" s="1"/>
  <c r="B1913" i="13" s="1"/>
  <c r="B1914" i="13" s="1"/>
  <c r="B1915" i="13" s="1"/>
  <c r="B1916" i="13" s="1"/>
  <c r="B1917" i="13" s="1"/>
  <c r="B1918" i="13" s="1"/>
  <c r="B1919" i="13" s="1"/>
  <c r="B1920" i="13" s="1"/>
  <c r="B1921" i="13" s="1"/>
  <c r="B1922" i="13" s="1"/>
  <c r="B1923" i="13" s="1"/>
  <c r="B1924" i="13" s="1"/>
  <c r="B1925" i="13" s="1"/>
  <c r="B1926" i="13" s="1"/>
  <c r="B1927" i="13" s="1"/>
  <c r="B1928" i="13" s="1"/>
  <c r="B1929" i="13" s="1"/>
  <c r="B1930" i="13" s="1"/>
  <c r="B1931" i="13" s="1"/>
  <c r="B1932" i="13" s="1"/>
  <c r="B1933" i="13" s="1"/>
  <c r="B1934" i="13" s="1"/>
  <c r="B1935" i="13" s="1"/>
  <c r="B1936" i="13" s="1"/>
  <c r="B1937" i="13" s="1"/>
  <c r="B1938" i="13" s="1"/>
  <c r="B1939" i="13" s="1"/>
  <c r="B1940" i="13" s="1"/>
  <c r="B1941" i="13" s="1"/>
  <c r="B1942" i="13" s="1"/>
  <c r="B1943" i="13" s="1"/>
  <c r="B1944" i="13" s="1"/>
  <c r="B1945" i="13" s="1"/>
  <c r="B1946" i="13" s="1"/>
  <c r="B1947" i="13" s="1"/>
  <c r="B1948" i="13" s="1"/>
  <c r="B1949" i="13" s="1"/>
  <c r="B1950" i="13" s="1"/>
  <c r="B1951" i="13" s="1"/>
  <c r="B1952" i="13" s="1"/>
  <c r="B1953" i="13" s="1"/>
  <c r="B1954" i="13" s="1"/>
  <c r="B1955" i="13" s="1"/>
  <c r="B1956" i="13" s="1"/>
  <c r="B1957" i="13" s="1"/>
  <c r="B1958" i="13" s="1"/>
  <c r="B1959" i="13" s="1"/>
  <c r="B1960" i="13" s="1"/>
  <c r="B1961" i="13" s="1"/>
  <c r="B1962" i="13" s="1"/>
  <c r="B1963" i="13" s="1"/>
  <c r="B1964" i="13" s="1"/>
  <c r="B1965" i="13" s="1"/>
  <c r="B1966" i="13" s="1"/>
  <c r="B1967" i="13" s="1"/>
  <c r="B1968" i="13" s="1"/>
  <c r="B1969" i="13" s="1"/>
  <c r="B1970" i="13" s="1"/>
  <c r="B1971" i="13" s="1"/>
  <c r="B1972" i="13" s="1"/>
  <c r="B1973" i="13" s="1"/>
  <c r="B1974" i="13" s="1"/>
  <c r="B1975" i="13" s="1"/>
  <c r="B1976" i="13" s="1"/>
  <c r="B1977" i="13" s="1"/>
  <c r="B1978" i="13" s="1"/>
  <c r="B1979" i="13" s="1"/>
  <c r="B1980" i="13" s="1"/>
  <c r="B1981" i="13" s="1"/>
  <c r="B1982" i="13" s="1"/>
  <c r="B1983" i="13" s="1"/>
  <c r="B1984" i="13" s="1"/>
  <c r="B1985" i="13" s="1"/>
  <c r="B1986" i="13" s="1"/>
  <c r="B1987" i="13" s="1"/>
  <c r="B1988" i="13" s="1"/>
  <c r="B1989" i="13" s="1"/>
  <c r="B1990" i="13" s="1"/>
  <c r="B1991" i="13" s="1"/>
  <c r="B1992" i="13" s="1"/>
  <c r="B1993" i="13" s="1"/>
  <c r="B1994" i="13" s="1"/>
  <c r="B1995" i="13" s="1"/>
  <c r="B1996" i="13" s="1"/>
  <c r="B1997" i="13" s="1"/>
  <c r="B1998" i="13" s="1"/>
  <c r="B1999" i="13" s="1"/>
  <c r="B2000" i="13" s="1"/>
  <c r="B2001" i="13" s="1"/>
  <c r="B2002" i="13" s="1"/>
  <c r="B2003" i="13" s="1"/>
  <c r="B2004" i="13" s="1"/>
  <c r="B2005" i="13" s="1"/>
  <c r="B2006" i="13" s="1"/>
  <c r="B2007" i="13" s="1"/>
  <c r="B2008" i="13" s="1"/>
  <c r="B2009" i="13" s="1"/>
  <c r="B2010" i="13" s="1"/>
  <c r="B2011" i="13" s="1"/>
  <c r="B2012" i="13" s="1"/>
  <c r="B2013" i="13" s="1"/>
  <c r="B2014" i="13" s="1"/>
  <c r="B2015" i="13" s="1"/>
  <c r="B2016" i="13" s="1"/>
  <c r="B2017" i="13" s="1"/>
  <c r="B2018" i="13" s="1"/>
  <c r="B2019" i="13" s="1"/>
  <c r="B2020" i="13" s="1"/>
  <c r="B2021" i="13" s="1"/>
  <c r="B2022" i="13" s="1"/>
  <c r="B2023" i="13" s="1"/>
  <c r="B2024" i="13" s="1"/>
  <c r="B2025" i="13" s="1"/>
  <c r="B2026" i="13" s="1"/>
  <c r="B2027" i="13" s="1"/>
  <c r="B2028" i="13" s="1"/>
  <c r="B2029" i="13" s="1"/>
  <c r="B2030" i="13" s="1"/>
  <c r="B2031" i="13" s="1"/>
  <c r="B2032" i="13" s="1"/>
  <c r="B2033" i="13" s="1"/>
  <c r="B2034" i="13" s="1"/>
  <c r="B2035" i="13" s="1"/>
  <c r="B2036" i="13" s="1"/>
  <c r="B2037" i="13" s="1"/>
  <c r="B2038" i="13" s="1"/>
  <c r="B2039" i="13" s="1"/>
  <c r="B2040" i="13" s="1"/>
  <c r="B2041" i="13" s="1"/>
  <c r="B2042" i="13" s="1"/>
  <c r="B2043" i="13" s="1"/>
  <c r="B2044" i="13" s="1"/>
  <c r="B2045" i="13" s="1"/>
  <c r="B2046" i="13" s="1"/>
  <c r="B2047" i="13" s="1"/>
  <c r="B2048" i="13" s="1"/>
  <c r="B2049" i="13" s="1"/>
  <c r="B2050" i="13" s="1"/>
  <c r="B2051" i="13" s="1"/>
  <c r="B2052" i="13" s="1"/>
  <c r="B2053" i="13" s="1"/>
  <c r="B2054" i="13" s="1"/>
  <c r="B2055" i="13" s="1"/>
  <c r="B2056" i="13" s="1"/>
  <c r="B2057" i="13" s="1"/>
  <c r="B2058" i="13" s="1"/>
  <c r="B2059" i="13" s="1"/>
  <c r="B2060" i="13" s="1"/>
  <c r="B2061" i="13" s="1"/>
  <c r="B2062" i="13" s="1"/>
  <c r="B2063" i="13" s="1"/>
  <c r="B2064" i="13" s="1"/>
  <c r="B2065" i="13" s="1"/>
  <c r="B2066" i="13" s="1"/>
  <c r="B2067" i="13" s="1"/>
  <c r="B2068" i="13" s="1"/>
  <c r="B2069" i="13" s="1"/>
  <c r="B2070" i="13" s="1"/>
  <c r="B2071" i="13" s="1"/>
  <c r="B2072" i="13" s="1"/>
  <c r="B2073" i="13" s="1"/>
  <c r="B2074" i="13" s="1"/>
  <c r="B2075" i="13" s="1"/>
  <c r="B2076" i="13" s="1"/>
  <c r="B2077" i="13" s="1"/>
  <c r="B2078" i="13" s="1"/>
  <c r="B2079" i="13" s="1"/>
  <c r="B2080" i="13" s="1"/>
  <c r="B2081" i="13" s="1"/>
  <c r="B2082" i="13" s="1"/>
  <c r="B2083" i="13" s="1"/>
  <c r="B2084" i="13" s="1"/>
  <c r="B2085" i="13" s="1"/>
  <c r="B2086" i="13" s="1"/>
  <c r="B2087" i="13" s="1"/>
  <c r="B2088" i="13" s="1"/>
  <c r="B2089" i="13" s="1"/>
  <c r="B2090" i="13" s="1"/>
  <c r="B2091" i="13" s="1"/>
  <c r="B2092" i="13" s="1"/>
  <c r="B2093" i="13" s="1"/>
  <c r="B2094" i="13" s="1"/>
  <c r="B2095" i="13" s="1"/>
  <c r="B2096" i="13" s="1"/>
  <c r="B2097" i="13" s="1"/>
  <c r="B2098" i="13" s="1"/>
  <c r="B2099" i="13" s="1"/>
  <c r="B2100" i="13" s="1"/>
  <c r="B2101" i="13" s="1"/>
  <c r="B2102" i="13" s="1"/>
  <c r="B2103" i="13" s="1"/>
  <c r="B2104" i="13" s="1"/>
  <c r="B2105" i="13" s="1"/>
  <c r="B2106" i="13" s="1"/>
  <c r="B2107" i="13" s="1"/>
  <c r="B2108" i="13" s="1"/>
  <c r="B2109" i="13" s="1"/>
  <c r="B2110" i="13" s="1"/>
  <c r="B2111" i="13" s="1"/>
  <c r="B2112" i="13" s="1"/>
  <c r="B2113" i="13" s="1"/>
  <c r="B2114" i="13" s="1"/>
  <c r="B2115" i="13" s="1"/>
  <c r="B2116" i="13" s="1"/>
  <c r="B2117" i="13" s="1"/>
  <c r="B2118" i="13" s="1"/>
  <c r="B2119" i="13" s="1"/>
  <c r="B2120" i="13" s="1"/>
  <c r="B2121" i="13" s="1"/>
  <c r="B2122" i="13" s="1"/>
  <c r="B2123" i="13" s="1"/>
  <c r="B2124" i="13" s="1"/>
  <c r="B2125" i="13" s="1"/>
  <c r="B2126" i="13" s="1"/>
  <c r="B2127" i="13" s="1"/>
  <c r="B2128" i="13" s="1"/>
  <c r="B2129" i="13" s="1"/>
  <c r="B2130" i="13" s="1"/>
  <c r="B2131" i="13" s="1"/>
  <c r="B2132" i="13" s="1"/>
  <c r="B2133" i="13" s="1"/>
  <c r="B2134" i="13" s="1"/>
  <c r="B2135" i="13" s="1"/>
  <c r="B2136" i="13" s="1"/>
  <c r="B2137" i="13" s="1"/>
  <c r="B2138" i="13" s="1"/>
  <c r="B2139" i="13" s="1"/>
  <c r="B2140" i="13" s="1"/>
  <c r="B2141" i="13" s="1"/>
  <c r="B2142" i="13" s="1"/>
  <c r="B2143" i="13" s="1"/>
  <c r="B2144" i="13" s="1"/>
  <c r="B2145" i="13" s="1"/>
  <c r="B2146" i="13" s="1"/>
  <c r="B2147" i="13" s="1"/>
  <c r="B2148" i="13" s="1"/>
  <c r="B2149" i="13" s="1"/>
  <c r="B2150" i="13" s="1"/>
  <c r="B2151" i="13" s="1"/>
  <c r="B2152" i="13" s="1"/>
  <c r="B2153" i="13" s="1"/>
  <c r="B2154" i="13" s="1"/>
  <c r="B2155" i="13" s="1"/>
  <c r="B2156" i="13" s="1"/>
  <c r="B2157" i="13" s="1"/>
  <c r="B2158" i="13" s="1"/>
  <c r="B2159" i="13" s="1"/>
  <c r="B2160" i="13" s="1"/>
  <c r="B2161" i="13" s="1"/>
  <c r="B2162" i="13" s="1"/>
  <c r="B2163" i="13" s="1"/>
  <c r="B2164" i="13" s="1"/>
  <c r="B2165" i="13" s="1"/>
  <c r="B2166" i="13" s="1"/>
  <c r="B2167" i="13" s="1"/>
  <c r="B2168" i="13" s="1"/>
  <c r="B2169" i="13" s="1"/>
  <c r="B2170" i="13" s="1"/>
  <c r="B2171" i="13" s="1"/>
  <c r="B2172" i="13" s="1"/>
  <c r="B2173" i="13" s="1"/>
  <c r="B2174" i="13" s="1"/>
  <c r="B2175" i="13" s="1"/>
  <c r="B2176" i="13" s="1"/>
  <c r="B2177" i="13" s="1"/>
  <c r="B2178" i="13" s="1"/>
  <c r="B2179" i="13" s="1"/>
  <c r="B2180" i="13" s="1"/>
  <c r="B2181" i="13" s="1"/>
  <c r="B2182" i="13" s="1"/>
  <c r="B2183" i="13" s="1"/>
  <c r="B2184" i="13" s="1"/>
  <c r="B2185" i="13" s="1"/>
  <c r="B2186" i="13" s="1"/>
  <c r="B2187" i="13" s="1"/>
  <c r="B2188" i="13" s="1"/>
  <c r="B2189" i="13" s="1"/>
  <c r="B2190" i="13" s="1"/>
  <c r="B2191" i="13" s="1"/>
  <c r="B2192" i="13" s="1"/>
  <c r="B2193" i="13" s="1"/>
  <c r="B2194" i="13" s="1"/>
  <c r="B2195" i="13" s="1"/>
  <c r="B2196" i="13" s="1"/>
  <c r="B2197" i="13" s="1"/>
  <c r="B2198" i="13" s="1"/>
  <c r="B2199" i="13" s="1"/>
  <c r="B2200" i="13" s="1"/>
  <c r="B2201" i="13" s="1"/>
  <c r="B2202" i="13" s="1"/>
  <c r="B2203" i="13" s="1"/>
  <c r="B2204" i="13" s="1"/>
  <c r="B2205" i="13" s="1"/>
  <c r="B2206" i="13" s="1"/>
  <c r="B2207" i="13" s="1"/>
  <c r="B2208" i="13" s="1"/>
  <c r="B2209" i="13" s="1"/>
  <c r="B2210" i="13" s="1"/>
  <c r="B2211" i="13" s="1"/>
  <c r="B2212" i="13" s="1"/>
  <c r="B2213" i="13" s="1"/>
  <c r="B2214" i="13" s="1"/>
  <c r="B2215" i="13" s="1"/>
  <c r="B2216" i="13" s="1"/>
  <c r="B2217" i="13" s="1"/>
  <c r="B2218" i="13" s="1"/>
  <c r="B2219" i="13" s="1"/>
  <c r="B2220" i="13" s="1"/>
  <c r="B2221" i="13" s="1"/>
  <c r="B2222" i="13" s="1"/>
  <c r="B2223" i="13" s="1"/>
  <c r="B2224" i="13" s="1"/>
  <c r="B2225" i="13" s="1"/>
  <c r="B2226" i="13" s="1"/>
  <c r="B2227" i="13" s="1"/>
  <c r="B2228" i="13" s="1"/>
  <c r="B2229" i="13" s="1"/>
  <c r="B2230" i="13" s="1"/>
  <c r="B2231" i="13" s="1"/>
  <c r="B2232" i="13" s="1"/>
  <c r="B2233" i="13" s="1"/>
  <c r="B2234" i="13" s="1"/>
  <c r="B2235" i="13" s="1"/>
  <c r="B2236" i="13" s="1"/>
  <c r="B2237" i="13" s="1"/>
  <c r="B2238" i="13" s="1"/>
  <c r="B2239" i="13" s="1"/>
  <c r="B2240" i="13" s="1"/>
  <c r="B2241" i="13" s="1"/>
  <c r="B2242" i="13" s="1"/>
  <c r="B2243" i="13" s="1"/>
  <c r="B2244" i="13" s="1"/>
  <c r="B2245" i="13" s="1"/>
  <c r="B2246" i="13" s="1"/>
  <c r="B2247" i="13" s="1"/>
  <c r="B2248" i="13" s="1"/>
  <c r="B2249" i="13" s="1"/>
  <c r="B2250" i="13" s="1"/>
  <c r="B2251" i="13" s="1"/>
  <c r="B2252" i="13" s="1"/>
  <c r="B2253" i="13" s="1"/>
  <c r="B2254" i="13" s="1"/>
  <c r="B2255" i="13" s="1"/>
  <c r="B2256" i="13" s="1"/>
  <c r="B2257" i="13" s="1"/>
  <c r="B2258" i="13" s="1"/>
  <c r="B2259" i="13" s="1"/>
  <c r="B2260" i="13" s="1"/>
  <c r="B2261" i="13" s="1"/>
  <c r="B2262" i="13" s="1"/>
  <c r="B2263" i="13" s="1"/>
  <c r="B2264" i="13" s="1"/>
  <c r="B2265" i="13" s="1"/>
  <c r="B2266" i="13" s="1"/>
  <c r="B2267" i="13" s="1"/>
  <c r="B2268" i="13" s="1"/>
  <c r="B2269" i="13" s="1"/>
  <c r="B2270" i="13" s="1"/>
  <c r="B2271" i="13" s="1"/>
  <c r="B2272" i="13" s="1"/>
  <c r="B2273" i="13" s="1"/>
  <c r="B2274" i="13" s="1"/>
  <c r="B2275" i="13" s="1"/>
  <c r="B2276" i="13" s="1"/>
  <c r="B2277" i="13" s="1"/>
  <c r="B2278" i="13" s="1"/>
  <c r="B2279" i="13" s="1"/>
  <c r="B2280" i="13" s="1"/>
  <c r="B2281" i="13" s="1"/>
  <c r="B2282" i="13" s="1"/>
  <c r="B2283" i="13" s="1"/>
  <c r="B2284" i="13" s="1"/>
  <c r="B2285" i="13" s="1"/>
  <c r="B2286" i="13" s="1"/>
  <c r="B2287" i="13" s="1"/>
  <c r="B2288" i="13" s="1"/>
  <c r="B2289" i="13" s="1"/>
  <c r="B2290" i="13" s="1"/>
  <c r="B2291" i="13" s="1"/>
  <c r="B2292" i="13" s="1"/>
  <c r="B2293" i="13" s="1"/>
  <c r="B2294" i="13" s="1"/>
  <c r="B2295" i="13" s="1"/>
  <c r="B2296" i="13" s="1"/>
  <c r="B2297" i="13" s="1"/>
  <c r="B2298" i="13" s="1"/>
  <c r="B2299" i="13" s="1"/>
  <c r="B2300" i="13" s="1"/>
  <c r="B2301" i="13" s="1"/>
  <c r="B2302" i="13" s="1"/>
  <c r="B2303" i="13" s="1"/>
  <c r="B2304" i="13" s="1"/>
  <c r="B2305" i="13" s="1"/>
  <c r="B2306" i="13" s="1"/>
  <c r="B2307" i="13" s="1"/>
  <c r="B2308" i="13" s="1"/>
  <c r="B2309" i="13" s="1"/>
  <c r="B2310" i="13" s="1"/>
  <c r="B2311" i="13" s="1"/>
  <c r="B2312" i="13" s="1"/>
  <c r="B2313" i="13" s="1"/>
  <c r="B2314" i="13" s="1"/>
  <c r="B2315" i="13" s="1"/>
  <c r="B2316" i="13" s="1"/>
  <c r="B2317" i="13" s="1"/>
  <c r="B2318" i="13" s="1"/>
  <c r="B2319" i="13" s="1"/>
  <c r="B2320" i="13" s="1"/>
  <c r="B2321" i="13" s="1"/>
  <c r="B2322" i="13" s="1"/>
  <c r="B2323" i="13" s="1"/>
  <c r="B2324" i="13" s="1"/>
  <c r="B2325" i="13" s="1"/>
  <c r="B2326" i="13" s="1"/>
  <c r="B2327" i="13" s="1"/>
  <c r="B2328" i="13" s="1"/>
  <c r="B2329" i="13" s="1"/>
  <c r="B2330" i="13" s="1"/>
  <c r="B2331" i="13" s="1"/>
  <c r="B2332" i="13" s="1"/>
  <c r="B2333" i="13" s="1"/>
  <c r="B2334" i="13" s="1"/>
  <c r="B2335" i="13" s="1"/>
  <c r="B2336" i="13" s="1"/>
  <c r="B2337" i="13" s="1"/>
  <c r="B2338" i="13" s="1"/>
  <c r="B2339" i="13" s="1"/>
  <c r="B2340" i="13" s="1"/>
  <c r="B2341" i="13" s="1"/>
  <c r="B2342" i="13" s="1"/>
  <c r="B2343" i="13" s="1"/>
  <c r="B2344" i="13" s="1"/>
  <c r="B2345" i="13" s="1"/>
  <c r="B2346" i="13" s="1"/>
  <c r="B2347" i="13" s="1"/>
  <c r="B2348" i="13" s="1"/>
  <c r="B2349" i="13" s="1"/>
  <c r="B2350" i="13" s="1"/>
  <c r="B2351" i="13" s="1"/>
  <c r="B2352" i="13" s="1"/>
  <c r="B2353" i="13" s="1"/>
  <c r="B2354" i="13" s="1"/>
  <c r="B2355" i="13" s="1"/>
  <c r="B2356" i="13" s="1"/>
  <c r="B2357" i="13" s="1"/>
  <c r="B2358" i="13" s="1"/>
  <c r="B2359" i="13" s="1"/>
  <c r="B2360" i="13" s="1"/>
  <c r="B2361" i="13" s="1"/>
  <c r="B2362" i="13" s="1"/>
  <c r="B2363" i="13" s="1"/>
  <c r="B2364" i="13" s="1"/>
  <c r="B2365" i="13" s="1"/>
  <c r="B2366" i="13" s="1"/>
  <c r="B2367" i="13" s="1"/>
  <c r="B2368" i="13" s="1"/>
  <c r="B2369" i="13" s="1"/>
  <c r="B2370" i="13" s="1"/>
  <c r="B2371" i="13" s="1"/>
  <c r="B2372" i="13" s="1"/>
  <c r="B2373" i="13" s="1"/>
  <c r="B2374" i="13" s="1"/>
  <c r="B2375" i="13" s="1"/>
  <c r="B2376" i="13" s="1"/>
  <c r="B2377" i="13" s="1"/>
  <c r="B2378" i="13" s="1"/>
  <c r="B2379" i="13" s="1"/>
  <c r="B2380" i="13" s="1"/>
  <c r="B2381" i="13" s="1"/>
  <c r="B2382" i="13" s="1"/>
  <c r="B2383" i="13" s="1"/>
  <c r="B2384" i="13" s="1"/>
  <c r="B2385" i="13" s="1"/>
  <c r="B2386" i="13" s="1"/>
  <c r="B2387" i="13" s="1"/>
  <c r="B2388" i="13" s="1"/>
  <c r="B2389" i="13" s="1"/>
  <c r="B2390" i="13" s="1"/>
  <c r="B2391" i="13" s="1"/>
  <c r="B2392" i="13" s="1"/>
  <c r="B2393" i="13" s="1"/>
  <c r="B2394" i="13" s="1"/>
  <c r="B2395" i="13" s="1"/>
  <c r="B2396" i="13" s="1"/>
  <c r="B2397" i="13" s="1"/>
  <c r="B2398" i="13" s="1"/>
  <c r="B2399" i="13" s="1"/>
  <c r="B2400" i="13" s="1"/>
  <c r="B2401" i="13" s="1"/>
  <c r="B2402" i="13" s="1"/>
  <c r="B2403" i="13" s="1"/>
  <c r="B2404" i="13" s="1"/>
  <c r="B2405" i="13" s="1"/>
  <c r="B2406" i="13" s="1"/>
  <c r="B2407" i="13" s="1"/>
  <c r="B2408" i="13" s="1"/>
  <c r="B2409" i="13" s="1"/>
  <c r="B2410" i="13" s="1"/>
  <c r="B2411" i="13" s="1"/>
  <c r="B2412" i="13" s="1"/>
  <c r="B2413" i="13" s="1"/>
  <c r="B2414" i="13" s="1"/>
  <c r="B2415" i="13" s="1"/>
  <c r="B2416" i="13" s="1"/>
  <c r="B2417" i="13" s="1"/>
  <c r="B2418" i="13" s="1"/>
  <c r="B2419" i="13" s="1"/>
  <c r="B2420" i="13" s="1"/>
  <c r="B2421" i="13" s="1"/>
  <c r="B2422" i="13" s="1"/>
  <c r="B2423" i="13" s="1"/>
  <c r="B2424" i="13" s="1"/>
  <c r="B2425" i="13" s="1"/>
  <c r="B2426" i="13" s="1"/>
  <c r="B2427" i="13" s="1"/>
  <c r="B2428" i="13" s="1"/>
  <c r="B2429" i="13" s="1"/>
  <c r="B2430" i="13" s="1"/>
  <c r="B2431" i="13" s="1"/>
  <c r="B2432" i="13" s="1"/>
  <c r="B2433" i="13" s="1"/>
  <c r="B2434" i="13" s="1"/>
  <c r="B2435" i="13" s="1"/>
  <c r="B2436" i="13" s="1"/>
  <c r="B2437" i="13" s="1"/>
  <c r="B2438" i="13" s="1"/>
  <c r="B2439" i="13" s="1"/>
  <c r="B2440" i="13" s="1"/>
  <c r="B2441" i="13" s="1"/>
  <c r="B2442" i="13" s="1"/>
  <c r="B2443" i="13" s="1"/>
  <c r="B2444" i="13" s="1"/>
  <c r="B2445" i="13" s="1"/>
  <c r="B2446" i="13" s="1"/>
  <c r="B2447" i="13" s="1"/>
  <c r="B2448" i="13" s="1"/>
  <c r="B2449" i="13" s="1"/>
  <c r="B2450" i="13" s="1"/>
  <c r="B2451" i="13" s="1"/>
  <c r="B2452" i="13" s="1"/>
  <c r="B2453" i="13" s="1"/>
  <c r="B2454" i="13" s="1"/>
  <c r="B2455" i="13" s="1"/>
  <c r="B2456" i="13" s="1"/>
  <c r="B2457" i="13" s="1"/>
  <c r="B2458" i="13" s="1"/>
  <c r="B2459" i="13" s="1"/>
  <c r="B2460" i="13" s="1"/>
  <c r="B2461" i="13" s="1"/>
  <c r="B2462" i="13" s="1"/>
  <c r="B2463" i="13" s="1"/>
  <c r="B2464" i="13" s="1"/>
  <c r="B2465" i="13" s="1"/>
  <c r="B2466" i="13" s="1"/>
  <c r="B2467" i="13" s="1"/>
  <c r="B2468" i="13" s="1"/>
  <c r="B2469" i="13" s="1"/>
  <c r="B2470" i="13" s="1"/>
  <c r="B2471" i="13" s="1"/>
  <c r="B2472" i="13" s="1"/>
  <c r="B2473" i="13" s="1"/>
  <c r="B2474" i="13" s="1"/>
  <c r="B2475" i="13" s="1"/>
  <c r="B2476" i="13" s="1"/>
  <c r="B2477" i="13" s="1"/>
  <c r="B2478" i="13" s="1"/>
  <c r="B2479" i="13" s="1"/>
  <c r="B2480" i="13" s="1"/>
  <c r="B2481" i="13" s="1"/>
  <c r="B2482" i="13" s="1"/>
  <c r="B2483" i="13" s="1"/>
  <c r="B2484" i="13" s="1"/>
  <c r="B2485" i="13" s="1"/>
  <c r="B2486" i="13" s="1"/>
  <c r="B2487" i="13" s="1"/>
  <c r="B2488" i="13" s="1"/>
  <c r="B2489" i="13" s="1"/>
  <c r="B2490" i="13" s="1"/>
  <c r="B2491" i="13" s="1"/>
  <c r="B2492" i="13" s="1"/>
  <c r="B2493" i="13" s="1"/>
  <c r="B2494" i="13" s="1"/>
  <c r="B2495" i="13" s="1"/>
  <c r="B2496" i="13" s="1"/>
  <c r="B2497" i="13" s="1"/>
  <c r="B2498" i="13" s="1"/>
  <c r="B2499" i="13" s="1"/>
  <c r="B2500" i="13" s="1"/>
  <c r="B2501" i="13" s="1"/>
  <c r="B2502" i="13" s="1"/>
  <c r="B2503" i="13" s="1"/>
  <c r="B2504" i="13" s="1"/>
  <c r="B2505" i="13" s="1"/>
  <c r="B2506" i="13" s="1"/>
  <c r="B2507" i="13" s="1"/>
  <c r="B2508" i="13" s="1"/>
  <c r="B2509" i="13" s="1"/>
  <c r="B2510" i="13" s="1"/>
  <c r="B2511" i="13" s="1"/>
  <c r="B2512" i="13" s="1"/>
  <c r="B2513" i="13" s="1"/>
  <c r="B2514" i="13" s="1"/>
  <c r="B2515" i="13" s="1"/>
  <c r="B2516" i="13" s="1"/>
  <c r="B2517" i="13" s="1"/>
  <c r="B2518" i="13" s="1"/>
  <c r="B2519" i="13" s="1"/>
  <c r="B2520" i="13" s="1"/>
  <c r="B2521" i="13" s="1"/>
  <c r="B2522" i="13" s="1"/>
  <c r="B2523" i="13" s="1"/>
  <c r="B2524" i="13" s="1"/>
  <c r="B2525" i="13" s="1"/>
  <c r="B2526" i="13" s="1"/>
  <c r="B2527" i="13" s="1"/>
  <c r="B2528" i="13" s="1"/>
  <c r="B2529" i="13" s="1"/>
  <c r="B2530" i="13" s="1"/>
  <c r="B2531" i="13" s="1"/>
  <c r="B2532" i="13" s="1"/>
  <c r="B2533" i="13" s="1"/>
  <c r="B2534" i="13" s="1"/>
  <c r="B2535" i="13" s="1"/>
  <c r="B2536" i="13" s="1"/>
  <c r="B2537" i="13" s="1"/>
  <c r="B2538" i="13" s="1"/>
  <c r="B2539" i="13" s="1"/>
  <c r="B2540" i="13" s="1"/>
  <c r="B2541" i="13" s="1"/>
  <c r="B2542" i="13" s="1"/>
  <c r="B2543" i="13" s="1"/>
  <c r="B2544" i="13" s="1"/>
  <c r="B2545" i="13" s="1"/>
  <c r="B2546" i="13" s="1"/>
  <c r="B2547" i="13" s="1"/>
  <c r="B2548" i="13" s="1"/>
  <c r="B2549" i="13" s="1"/>
  <c r="B2550" i="13" s="1"/>
  <c r="B2551" i="13" s="1"/>
  <c r="B2552" i="13" s="1"/>
  <c r="B2553" i="13" s="1"/>
  <c r="B2554" i="13" s="1"/>
  <c r="B2555" i="13" s="1"/>
  <c r="B2556" i="13" s="1"/>
  <c r="B2557" i="13" s="1"/>
  <c r="B2558" i="13" s="1"/>
  <c r="B2559" i="13" s="1"/>
  <c r="B2560" i="13" s="1"/>
  <c r="B2561" i="13" s="1"/>
  <c r="B2562" i="13" s="1"/>
  <c r="B2563" i="13" s="1"/>
  <c r="B2564" i="13" s="1"/>
  <c r="B2565" i="13" s="1"/>
  <c r="B2566" i="13" s="1"/>
  <c r="B2567" i="13" s="1"/>
  <c r="B2568" i="13" s="1"/>
  <c r="B2569" i="13" s="1"/>
  <c r="B2570" i="13" s="1"/>
  <c r="B2571" i="13" s="1"/>
  <c r="B2572" i="13" s="1"/>
  <c r="B2573" i="13" s="1"/>
  <c r="B2574" i="13" s="1"/>
  <c r="B2575" i="13" s="1"/>
  <c r="B2576" i="13" s="1"/>
  <c r="B2577" i="13" s="1"/>
  <c r="B2578" i="13" s="1"/>
  <c r="B2579" i="13" s="1"/>
  <c r="B2580" i="13" s="1"/>
  <c r="B2581" i="13" s="1"/>
  <c r="B2582" i="13" s="1"/>
  <c r="B2583" i="13" s="1"/>
  <c r="B2584" i="13" s="1"/>
  <c r="B2585" i="13" s="1"/>
  <c r="B2586" i="13" s="1"/>
  <c r="B2587" i="13" s="1"/>
  <c r="B2588" i="13" s="1"/>
  <c r="B2589" i="13" s="1"/>
  <c r="B2590" i="13" s="1"/>
  <c r="B2591" i="13" s="1"/>
  <c r="B2592" i="13" s="1"/>
  <c r="B2593" i="13" s="1"/>
  <c r="B2594" i="13" s="1"/>
  <c r="B2595" i="13" s="1"/>
  <c r="B2596" i="13" s="1"/>
  <c r="B2597" i="13" s="1"/>
  <c r="B2598" i="13" s="1"/>
  <c r="B2599" i="13" s="1"/>
  <c r="B2600" i="13" s="1"/>
  <c r="B2601" i="13" s="1"/>
  <c r="B2602" i="13" s="1"/>
  <c r="B2603" i="13" s="1"/>
  <c r="B2604" i="13" s="1"/>
  <c r="B2605" i="13" s="1"/>
  <c r="B2606" i="13" s="1"/>
  <c r="B2607" i="13" s="1"/>
  <c r="B2608" i="13" s="1"/>
  <c r="B2609" i="13" s="1"/>
  <c r="B2610" i="13" s="1"/>
  <c r="B2611" i="13" s="1"/>
  <c r="B2612" i="13" s="1"/>
  <c r="B2613" i="13" s="1"/>
  <c r="B2614" i="13" s="1"/>
  <c r="B2615" i="13" s="1"/>
  <c r="B2616" i="13" s="1"/>
  <c r="B2617" i="13" s="1"/>
  <c r="B2618" i="13" s="1"/>
  <c r="B2619" i="13" s="1"/>
  <c r="B2620" i="13" s="1"/>
  <c r="B2621" i="13" s="1"/>
  <c r="B2622" i="13" s="1"/>
  <c r="B2623" i="13" s="1"/>
  <c r="B2624" i="13" s="1"/>
  <c r="B2625" i="13" s="1"/>
  <c r="B2626" i="13" s="1"/>
  <c r="B2627" i="13" s="1"/>
  <c r="B2628" i="13" s="1"/>
  <c r="B2629" i="13" s="1"/>
  <c r="B2630" i="13" s="1"/>
  <c r="B2631" i="13" s="1"/>
  <c r="B2632" i="13" s="1"/>
  <c r="B2633" i="13" s="1"/>
  <c r="B2634" i="13" s="1"/>
  <c r="B2635" i="13" s="1"/>
  <c r="B2636" i="13" s="1"/>
  <c r="B2637" i="13" s="1"/>
  <c r="B2638" i="13" s="1"/>
  <c r="B2639" i="13" s="1"/>
  <c r="B2640" i="13" s="1"/>
  <c r="B2641" i="13" s="1"/>
  <c r="B2642" i="13" s="1"/>
  <c r="B2643" i="13" s="1"/>
  <c r="B2644" i="13" s="1"/>
  <c r="B2645" i="13" s="1"/>
  <c r="B2646" i="13" s="1"/>
  <c r="B2647" i="13" s="1"/>
  <c r="B2648" i="13" s="1"/>
  <c r="B2649" i="13" s="1"/>
  <c r="B2650" i="13" s="1"/>
  <c r="B2651" i="13" s="1"/>
  <c r="B2652" i="13" s="1"/>
  <c r="B2653" i="13" s="1"/>
  <c r="B2654" i="13" s="1"/>
  <c r="B2655" i="13" s="1"/>
  <c r="B2656" i="13" s="1"/>
  <c r="B2657" i="13" s="1"/>
  <c r="B2658" i="13" s="1"/>
  <c r="B2659" i="13" s="1"/>
  <c r="B2660" i="13" s="1"/>
  <c r="B2661" i="13" s="1"/>
  <c r="B2662" i="13" s="1"/>
  <c r="B2663" i="13" s="1"/>
  <c r="B2664" i="13" s="1"/>
  <c r="B2665" i="13" s="1"/>
  <c r="B2666" i="13" s="1"/>
  <c r="B2667" i="13" s="1"/>
  <c r="B2668" i="13" s="1"/>
  <c r="B2669" i="13" s="1"/>
  <c r="B2670" i="13" s="1"/>
  <c r="B2671" i="13" s="1"/>
  <c r="B2672" i="13" s="1"/>
  <c r="B2673" i="13" s="1"/>
  <c r="B2674" i="13" s="1"/>
  <c r="B2675" i="13" s="1"/>
  <c r="B2676" i="13" s="1"/>
  <c r="B2677" i="13" s="1"/>
  <c r="B2678" i="13" s="1"/>
  <c r="B2679" i="13" s="1"/>
  <c r="B2680" i="13" s="1"/>
  <c r="B2681" i="13" s="1"/>
  <c r="B2682" i="13" s="1"/>
  <c r="B2683" i="13" s="1"/>
  <c r="B2684" i="13" s="1"/>
  <c r="B2685" i="13" s="1"/>
  <c r="B2686" i="13" s="1"/>
  <c r="B2687" i="13" s="1"/>
  <c r="B2688" i="13" s="1"/>
  <c r="B2689" i="13" s="1"/>
  <c r="B2690" i="13" s="1"/>
  <c r="B2691" i="13" s="1"/>
  <c r="B2692" i="13" s="1"/>
  <c r="B2693" i="13" s="1"/>
  <c r="B2694" i="13" s="1"/>
  <c r="B2695" i="13" s="1"/>
  <c r="B2696" i="13" s="1"/>
  <c r="B2697" i="13" s="1"/>
  <c r="B2698" i="13" s="1"/>
  <c r="B2699" i="13" s="1"/>
  <c r="B2700" i="13" s="1"/>
  <c r="B2701" i="13" s="1"/>
  <c r="B2702" i="13" s="1"/>
  <c r="B2703" i="13" s="1"/>
  <c r="B2704" i="13" s="1"/>
  <c r="B2705" i="13" s="1"/>
  <c r="B2706" i="13" s="1"/>
  <c r="B2707" i="13" s="1"/>
  <c r="B2708" i="13" s="1"/>
  <c r="B2709" i="13" s="1"/>
  <c r="B2710" i="13" s="1"/>
  <c r="B2711" i="13" s="1"/>
  <c r="B2712" i="13" s="1"/>
  <c r="B2713" i="13" s="1"/>
  <c r="B2714" i="13" s="1"/>
  <c r="B2715" i="13" s="1"/>
  <c r="B2716" i="13" s="1"/>
  <c r="B2717" i="13" s="1"/>
  <c r="B2718" i="13" s="1"/>
  <c r="B2719" i="13" s="1"/>
  <c r="B2720" i="13" s="1"/>
  <c r="B2721" i="13" s="1"/>
  <c r="B2722" i="13" s="1"/>
  <c r="B2723" i="13" s="1"/>
  <c r="B2724" i="13" s="1"/>
  <c r="B2725" i="13" s="1"/>
  <c r="B2726" i="13" s="1"/>
  <c r="B2727" i="13" s="1"/>
  <c r="B2728" i="13" s="1"/>
  <c r="B2729" i="13" s="1"/>
  <c r="B2730" i="13" s="1"/>
  <c r="B2731" i="13" s="1"/>
  <c r="B2732" i="13" s="1"/>
  <c r="B2733" i="13" s="1"/>
  <c r="B2734" i="13" s="1"/>
  <c r="B2735" i="13" s="1"/>
  <c r="B2736" i="13" s="1"/>
  <c r="B2737" i="13" s="1"/>
  <c r="B2738" i="13" s="1"/>
  <c r="B2739" i="13" s="1"/>
  <c r="B2740" i="13" s="1"/>
  <c r="B2741" i="13" s="1"/>
  <c r="B2742" i="13" s="1"/>
  <c r="B2743" i="13" s="1"/>
  <c r="B2744" i="13" s="1"/>
  <c r="B2745" i="13" s="1"/>
  <c r="B2746" i="13" s="1"/>
  <c r="B2747" i="13" s="1"/>
  <c r="B2748" i="13" s="1"/>
  <c r="B2749" i="13" s="1"/>
  <c r="B2750" i="13" s="1"/>
  <c r="B2751" i="13" s="1"/>
  <c r="B2752" i="13" s="1"/>
  <c r="B2753" i="13" s="1"/>
  <c r="B2754" i="13" s="1"/>
  <c r="B2755" i="13" s="1"/>
  <c r="B2756" i="13" s="1"/>
  <c r="B2757" i="13" s="1"/>
  <c r="B2758" i="13" s="1"/>
  <c r="B2759" i="13" s="1"/>
  <c r="B2760" i="13" s="1"/>
  <c r="B2761" i="13" s="1"/>
  <c r="B2762" i="13" s="1"/>
  <c r="B2763" i="13" s="1"/>
  <c r="B2764" i="13" s="1"/>
  <c r="B2765" i="13" s="1"/>
  <c r="B2766" i="13" s="1"/>
  <c r="B2767" i="13" s="1"/>
  <c r="B2768" i="13" s="1"/>
  <c r="B2769" i="13" s="1"/>
  <c r="B2770" i="13" s="1"/>
  <c r="B2771" i="13" s="1"/>
  <c r="B2772" i="13" s="1"/>
  <c r="B2773" i="13" s="1"/>
  <c r="B2774" i="13" s="1"/>
  <c r="B2775" i="13" s="1"/>
  <c r="B2776" i="13" s="1"/>
  <c r="B2777" i="13" s="1"/>
  <c r="B2778" i="13" s="1"/>
  <c r="B2779" i="13" s="1"/>
  <c r="B2780" i="13" s="1"/>
  <c r="B2781" i="13" s="1"/>
  <c r="B2782" i="13" s="1"/>
  <c r="B2783" i="13" s="1"/>
  <c r="B2784" i="13" s="1"/>
  <c r="B2785" i="13" s="1"/>
  <c r="B2786" i="13" s="1"/>
  <c r="B2787" i="13" s="1"/>
  <c r="B2788" i="13" s="1"/>
  <c r="B2789" i="13" s="1"/>
  <c r="B2790" i="13" s="1"/>
  <c r="B2791" i="13" s="1"/>
  <c r="B2792" i="13" s="1"/>
  <c r="B2793" i="13" s="1"/>
  <c r="B2794" i="13" s="1"/>
  <c r="B2795" i="13" s="1"/>
  <c r="B2796" i="13" s="1"/>
  <c r="B2797" i="13" s="1"/>
  <c r="B2798" i="13" s="1"/>
  <c r="B2799" i="13" s="1"/>
  <c r="B2800" i="13" s="1"/>
  <c r="B2801" i="13" s="1"/>
  <c r="B2802" i="13" s="1"/>
  <c r="B2803" i="13" s="1"/>
  <c r="B2804" i="13" s="1"/>
  <c r="B2805" i="13" s="1"/>
  <c r="B2806" i="13" s="1"/>
  <c r="B2807" i="13" s="1"/>
  <c r="B2808" i="13" s="1"/>
  <c r="B2809" i="13" s="1"/>
  <c r="B2810" i="13" s="1"/>
  <c r="B2811" i="13" s="1"/>
  <c r="B2812" i="13" s="1"/>
  <c r="B2813" i="13" s="1"/>
  <c r="B2814" i="13" s="1"/>
  <c r="B2815" i="13" s="1"/>
  <c r="B2816" i="13" s="1"/>
  <c r="B2817" i="13" s="1"/>
  <c r="B2818" i="13" s="1"/>
  <c r="B2819" i="13" s="1"/>
  <c r="B2820" i="13" s="1"/>
  <c r="B2821" i="13" s="1"/>
  <c r="B2822" i="13" s="1"/>
  <c r="B2823" i="13" s="1"/>
  <c r="B2824" i="13" s="1"/>
  <c r="B2825" i="13" s="1"/>
  <c r="B2826" i="13" s="1"/>
  <c r="B2827" i="13" s="1"/>
  <c r="B2828" i="13" s="1"/>
  <c r="B2829" i="13" s="1"/>
  <c r="B2830" i="13" s="1"/>
  <c r="B2831" i="13" s="1"/>
  <c r="B2832" i="13" s="1"/>
  <c r="B2833" i="13" s="1"/>
  <c r="B2834" i="13" s="1"/>
  <c r="B2835" i="13" s="1"/>
  <c r="B2836" i="13" s="1"/>
  <c r="B2837" i="13" s="1"/>
  <c r="B2838" i="13" s="1"/>
  <c r="B2839" i="13" s="1"/>
  <c r="B2840" i="13" s="1"/>
  <c r="B2841" i="13" s="1"/>
  <c r="B2842" i="13" s="1"/>
  <c r="B2843" i="13" s="1"/>
  <c r="B2844" i="13" s="1"/>
  <c r="B2845" i="13" s="1"/>
  <c r="B2846" i="13" s="1"/>
  <c r="B2847" i="13" s="1"/>
  <c r="B2848" i="13" s="1"/>
  <c r="B2849" i="13" s="1"/>
  <c r="B2850" i="13" s="1"/>
  <c r="B2851" i="13" s="1"/>
  <c r="B2852" i="13" s="1"/>
  <c r="B2853" i="13" s="1"/>
  <c r="B2854" i="13" s="1"/>
  <c r="B2855" i="13" s="1"/>
  <c r="B2856" i="13" s="1"/>
  <c r="B2857" i="13" s="1"/>
  <c r="B2858" i="13" s="1"/>
  <c r="B2859" i="13" s="1"/>
  <c r="B2860" i="13" s="1"/>
  <c r="B2861" i="13" s="1"/>
  <c r="B2862" i="13" s="1"/>
  <c r="B2863" i="13" s="1"/>
  <c r="B2864" i="13" s="1"/>
  <c r="B2865" i="13" s="1"/>
  <c r="B2866" i="13" s="1"/>
  <c r="B2867" i="13" s="1"/>
  <c r="B2868" i="13" s="1"/>
  <c r="B2869" i="13" s="1"/>
  <c r="B2870" i="13" s="1"/>
  <c r="B2871" i="13" s="1"/>
  <c r="B2872" i="13" s="1"/>
  <c r="B2873" i="13" s="1"/>
  <c r="B2874" i="13" s="1"/>
  <c r="B2875" i="13" s="1"/>
  <c r="B2876" i="13" s="1"/>
  <c r="B2877" i="13" s="1"/>
  <c r="B2878" i="13" s="1"/>
  <c r="B2879" i="13" s="1"/>
  <c r="B2880" i="13" s="1"/>
  <c r="B2881" i="13" s="1"/>
  <c r="B2882" i="13" s="1"/>
  <c r="B2883" i="13" s="1"/>
  <c r="B2884" i="13" s="1"/>
  <c r="B2885" i="13" s="1"/>
  <c r="B2886" i="13" s="1"/>
  <c r="B2887" i="13" s="1"/>
  <c r="B2888" i="13" s="1"/>
  <c r="B2889" i="13" s="1"/>
  <c r="B2890" i="13" s="1"/>
  <c r="B2891" i="13" s="1"/>
  <c r="B2892" i="13" s="1"/>
  <c r="B2893" i="13" s="1"/>
  <c r="B2894" i="13" s="1"/>
  <c r="B2895" i="13" s="1"/>
  <c r="B2896" i="13" s="1"/>
  <c r="B2897" i="13" s="1"/>
  <c r="B2898" i="13" s="1"/>
  <c r="B2899" i="13" s="1"/>
  <c r="B2900" i="13" s="1"/>
  <c r="B2901" i="13" s="1"/>
  <c r="B2902" i="13" s="1"/>
  <c r="B2903" i="13" s="1"/>
  <c r="B2904" i="13" s="1"/>
  <c r="B2905" i="13" s="1"/>
  <c r="B2906" i="13" s="1"/>
  <c r="B2907" i="13" s="1"/>
  <c r="B2908" i="13" s="1"/>
  <c r="B2909" i="13" s="1"/>
  <c r="B2910" i="13" s="1"/>
  <c r="B2911" i="13" s="1"/>
  <c r="B2912" i="13" s="1"/>
  <c r="B2913" i="13" s="1"/>
  <c r="B2914" i="13" s="1"/>
  <c r="B2915" i="13" s="1"/>
  <c r="B2916" i="13" s="1"/>
  <c r="B2917" i="13" s="1"/>
  <c r="B2918" i="13" s="1"/>
  <c r="B2919" i="13" s="1"/>
  <c r="B2920" i="13" s="1"/>
  <c r="B2921" i="13" s="1"/>
  <c r="B2922" i="13" s="1"/>
  <c r="B2923" i="13" s="1"/>
  <c r="B2924" i="13" s="1"/>
  <c r="B2925" i="13" s="1"/>
  <c r="B2926" i="13" s="1"/>
  <c r="B2927" i="13" s="1"/>
  <c r="B2928" i="13" s="1"/>
  <c r="B2929" i="13" s="1"/>
  <c r="B2930" i="13" s="1"/>
  <c r="B2931" i="13" s="1"/>
  <c r="B2932" i="13" s="1"/>
  <c r="B2933" i="13" s="1"/>
  <c r="B2934" i="13" s="1"/>
  <c r="B2935" i="13" s="1"/>
  <c r="B2936" i="13" s="1"/>
  <c r="B2937" i="13" s="1"/>
  <c r="B2938" i="13" s="1"/>
  <c r="B2939" i="13" s="1"/>
  <c r="B2940" i="13" s="1"/>
  <c r="B2941" i="13" s="1"/>
  <c r="B2942" i="13" s="1"/>
  <c r="B2943" i="13" s="1"/>
  <c r="B2944" i="13" s="1"/>
  <c r="B2945" i="13" s="1"/>
  <c r="B2946" i="13" s="1"/>
  <c r="B2947" i="13" s="1"/>
  <c r="B2948" i="13" s="1"/>
  <c r="B2949" i="13" s="1"/>
  <c r="B2950" i="13" s="1"/>
  <c r="B2951" i="13" s="1"/>
  <c r="B2952" i="13" s="1"/>
  <c r="B2953" i="13" s="1"/>
  <c r="B2954" i="13" s="1"/>
  <c r="B2955" i="13" s="1"/>
  <c r="B2956" i="13" s="1"/>
  <c r="B2957" i="13" s="1"/>
  <c r="B2958" i="13" s="1"/>
  <c r="B2959" i="13" s="1"/>
  <c r="B2960" i="13" s="1"/>
  <c r="B2961" i="13" s="1"/>
  <c r="B2962" i="13" s="1"/>
  <c r="B2963" i="13" s="1"/>
  <c r="B2964" i="13" s="1"/>
  <c r="B2965" i="13" s="1"/>
  <c r="B2966" i="13" s="1"/>
  <c r="B2967" i="13" s="1"/>
  <c r="B2968" i="13" s="1"/>
  <c r="B2969" i="13" s="1"/>
  <c r="B2970" i="13" s="1"/>
  <c r="B2971" i="13" s="1"/>
  <c r="B2972" i="13" s="1"/>
  <c r="B2973" i="13" s="1"/>
  <c r="B2974" i="13" s="1"/>
  <c r="B2975" i="13" s="1"/>
  <c r="B2976" i="13" s="1"/>
  <c r="B2977" i="13" s="1"/>
  <c r="B2978" i="13" s="1"/>
  <c r="B2979" i="13" s="1"/>
  <c r="B2980" i="13" s="1"/>
  <c r="B2981" i="13" s="1"/>
  <c r="B2982" i="13" s="1"/>
  <c r="B2983" i="13" s="1"/>
  <c r="B2984" i="13" s="1"/>
  <c r="B2985" i="13" s="1"/>
  <c r="B2986" i="13" s="1"/>
  <c r="B2987" i="13" s="1"/>
  <c r="B2988" i="13" s="1"/>
  <c r="B2989" i="13" s="1"/>
  <c r="B2990" i="13" s="1"/>
  <c r="B2991" i="13" s="1"/>
  <c r="B2992" i="13" s="1"/>
  <c r="B2993" i="13" s="1"/>
  <c r="B2994" i="13" s="1"/>
  <c r="B2995" i="13" s="1"/>
  <c r="B2996" i="13" s="1"/>
  <c r="B2997" i="13" s="1"/>
  <c r="B2998" i="13" s="1"/>
  <c r="B2999" i="13" s="1"/>
  <c r="B3000" i="13" s="1"/>
  <c r="B3001" i="13" s="1"/>
  <c r="B3002" i="13" s="1"/>
  <c r="B3003" i="13" s="1"/>
  <c r="B3004" i="13" s="1"/>
  <c r="B3005" i="13" s="1"/>
  <c r="B3006" i="13" s="1"/>
  <c r="B3007" i="13" s="1"/>
  <c r="B3008" i="13" s="1"/>
  <c r="B3009" i="13" s="1"/>
  <c r="B3010" i="13" s="1"/>
  <c r="B3011" i="13" s="1"/>
  <c r="B3012" i="13" s="1"/>
  <c r="B3013" i="13" s="1"/>
  <c r="B3014" i="13" s="1"/>
  <c r="B3015" i="13" s="1"/>
  <c r="B3016" i="13" s="1"/>
  <c r="B3017" i="13" s="1"/>
  <c r="B3018" i="13" s="1"/>
  <c r="B3019" i="13" s="1"/>
  <c r="B3020" i="13" s="1"/>
  <c r="B3021" i="13" s="1"/>
  <c r="B3022" i="13" s="1"/>
  <c r="B3023" i="13" s="1"/>
  <c r="B3024" i="13" s="1"/>
  <c r="B3025" i="13" s="1"/>
  <c r="B3026" i="13" s="1"/>
  <c r="B3027" i="13" s="1"/>
  <c r="B3028" i="13" s="1"/>
  <c r="B3029" i="13" s="1"/>
  <c r="B3030" i="13" s="1"/>
  <c r="B3031" i="13" s="1"/>
  <c r="B3032" i="13" s="1"/>
  <c r="B3033" i="13" s="1"/>
  <c r="B3034" i="13" s="1"/>
  <c r="B3035" i="13" s="1"/>
  <c r="B3036" i="13" s="1"/>
  <c r="B3037" i="13" s="1"/>
  <c r="B3038" i="13" s="1"/>
  <c r="B3039" i="13" s="1"/>
  <c r="B3040" i="13" s="1"/>
  <c r="B3041" i="13" s="1"/>
  <c r="B3042" i="13" s="1"/>
  <c r="B3043" i="13" s="1"/>
  <c r="B3044" i="13" s="1"/>
  <c r="B3045" i="13" s="1"/>
  <c r="B3046" i="13" s="1"/>
  <c r="B3047" i="13" s="1"/>
  <c r="B3048" i="13" s="1"/>
  <c r="B3049" i="13" s="1"/>
  <c r="B3050" i="13" s="1"/>
  <c r="B3051" i="13" s="1"/>
  <c r="B3052" i="13" s="1"/>
  <c r="B3053" i="13" s="1"/>
  <c r="B3054" i="13" s="1"/>
  <c r="B3055" i="13" s="1"/>
  <c r="B3056" i="13" s="1"/>
  <c r="B3057" i="13" s="1"/>
  <c r="B3058" i="13" s="1"/>
  <c r="B3059" i="13" s="1"/>
  <c r="B3060" i="13" s="1"/>
  <c r="B3061" i="13" s="1"/>
  <c r="B3062" i="13" s="1"/>
  <c r="B3063" i="13" s="1"/>
  <c r="B3064" i="13" s="1"/>
  <c r="B3065" i="13" s="1"/>
  <c r="B3066" i="13" s="1"/>
  <c r="B3067" i="13" s="1"/>
  <c r="B3068" i="13" s="1"/>
  <c r="B3069" i="13" s="1"/>
  <c r="B3070" i="13" s="1"/>
  <c r="B3071" i="13" s="1"/>
  <c r="B3072" i="13" s="1"/>
  <c r="B3073" i="13" s="1"/>
  <c r="B3074" i="13" s="1"/>
  <c r="B3075" i="13" s="1"/>
  <c r="B3076" i="13" s="1"/>
  <c r="B3077" i="13" s="1"/>
  <c r="B3078" i="13" s="1"/>
  <c r="B3079" i="13" s="1"/>
  <c r="B3080" i="13" s="1"/>
  <c r="B3081" i="13" s="1"/>
  <c r="B3082" i="13" s="1"/>
  <c r="B3083" i="13" s="1"/>
  <c r="B3084" i="13" s="1"/>
  <c r="B3085" i="13" s="1"/>
  <c r="B3086" i="13" s="1"/>
  <c r="B3087" i="13" s="1"/>
  <c r="B3088" i="13" s="1"/>
  <c r="B3089" i="13" s="1"/>
  <c r="B3090" i="13" s="1"/>
  <c r="B3091" i="13" s="1"/>
  <c r="B3092" i="13" s="1"/>
  <c r="B3093" i="13" s="1"/>
  <c r="B3094" i="13" s="1"/>
  <c r="B3095" i="13" s="1"/>
  <c r="B3096" i="13" s="1"/>
  <c r="B3097" i="13" s="1"/>
  <c r="B3098" i="13" s="1"/>
  <c r="B3099" i="13" s="1"/>
  <c r="B3100" i="13" s="1"/>
  <c r="B3101" i="13" s="1"/>
  <c r="B3102" i="13" s="1"/>
  <c r="B3103" i="13" s="1"/>
  <c r="B3104" i="13" s="1"/>
  <c r="B3105" i="13" s="1"/>
  <c r="B3106" i="13" s="1"/>
  <c r="B3107" i="13" s="1"/>
  <c r="B3108" i="13" s="1"/>
  <c r="B3109" i="13" s="1"/>
  <c r="B3110" i="13" s="1"/>
  <c r="B3111" i="13" s="1"/>
  <c r="B3112" i="13" s="1"/>
  <c r="B3113" i="13" s="1"/>
  <c r="B3114" i="13" s="1"/>
  <c r="B3115" i="13" s="1"/>
  <c r="B3116" i="13" s="1"/>
  <c r="B3117" i="13" s="1"/>
  <c r="B3118" i="13" s="1"/>
  <c r="B3119" i="13" s="1"/>
  <c r="B3120" i="13" s="1"/>
  <c r="B3121" i="13" s="1"/>
  <c r="B3122" i="13" s="1"/>
  <c r="B3123" i="13" s="1"/>
  <c r="B3124" i="13" s="1"/>
  <c r="B3125" i="13" s="1"/>
  <c r="B3126" i="13" s="1"/>
  <c r="B3127" i="13" s="1"/>
  <c r="B3128" i="13" s="1"/>
  <c r="B3129" i="13" s="1"/>
  <c r="B3130" i="13" s="1"/>
  <c r="B3131" i="13" s="1"/>
  <c r="B3132" i="13" s="1"/>
  <c r="B3133" i="13" s="1"/>
  <c r="B3134" i="13" s="1"/>
  <c r="B3135" i="13" s="1"/>
  <c r="B3136" i="13" s="1"/>
  <c r="B3137" i="13" s="1"/>
  <c r="B3138" i="13" s="1"/>
  <c r="B3139" i="13" s="1"/>
  <c r="B3140" i="13" s="1"/>
  <c r="B3141" i="13" s="1"/>
  <c r="B3142" i="13" s="1"/>
  <c r="B3143" i="13" s="1"/>
  <c r="B3144" i="13" s="1"/>
  <c r="B3145" i="13" s="1"/>
  <c r="B3146" i="13" s="1"/>
  <c r="B3147" i="13" s="1"/>
  <c r="B3148" i="13" s="1"/>
  <c r="B3149" i="13" s="1"/>
  <c r="B3150" i="13" s="1"/>
  <c r="B3151" i="13" s="1"/>
  <c r="B3152" i="13" s="1"/>
  <c r="B3153" i="13" s="1"/>
  <c r="B3154" i="13" s="1"/>
  <c r="B3155" i="13" s="1"/>
  <c r="B3156" i="13" s="1"/>
  <c r="B3157" i="13" s="1"/>
  <c r="B3158" i="13" s="1"/>
  <c r="B3159" i="13" s="1"/>
  <c r="B3160" i="13" s="1"/>
  <c r="B3161" i="13" s="1"/>
  <c r="B3162" i="13" s="1"/>
  <c r="B3163" i="13" s="1"/>
  <c r="B3164" i="13" s="1"/>
  <c r="B3165" i="13" s="1"/>
  <c r="B3166" i="13" s="1"/>
  <c r="B3167" i="13" s="1"/>
  <c r="B3168" i="13" s="1"/>
  <c r="B3169" i="13" s="1"/>
  <c r="B3170" i="13" s="1"/>
  <c r="B3171" i="13" s="1"/>
  <c r="B3172" i="13" s="1"/>
  <c r="B3173" i="13" s="1"/>
  <c r="B3174" i="13" s="1"/>
  <c r="B3175" i="13" s="1"/>
  <c r="B3176" i="13" s="1"/>
  <c r="B3177" i="13" s="1"/>
  <c r="B3178" i="13" s="1"/>
  <c r="B3179" i="13" s="1"/>
  <c r="B3180" i="13" s="1"/>
  <c r="B3181" i="13" s="1"/>
  <c r="B3182" i="13" s="1"/>
  <c r="B3183" i="13" s="1"/>
  <c r="B3184" i="13" s="1"/>
  <c r="B3185" i="13" s="1"/>
  <c r="B3186" i="13" s="1"/>
  <c r="B3187" i="13" s="1"/>
  <c r="B3188" i="13" s="1"/>
  <c r="B3189" i="13" s="1"/>
  <c r="B3190" i="13" s="1"/>
  <c r="B3191" i="13" s="1"/>
  <c r="B3192" i="13" s="1"/>
  <c r="B3193" i="13" s="1"/>
  <c r="B3194" i="13" s="1"/>
  <c r="B3195" i="13" s="1"/>
  <c r="B3196" i="13" s="1"/>
  <c r="B3197" i="13" s="1"/>
  <c r="B3198" i="13" s="1"/>
  <c r="B3199" i="13" s="1"/>
  <c r="B3200" i="13" s="1"/>
  <c r="B3201" i="13" s="1"/>
  <c r="B3202" i="13" s="1"/>
  <c r="B3203" i="13" s="1"/>
  <c r="B3204" i="13" s="1"/>
  <c r="B3205" i="13" s="1"/>
  <c r="B3206" i="13" s="1"/>
  <c r="B3207" i="13" s="1"/>
  <c r="B3208" i="13" s="1"/>
  <c r="B3209" i="13" s="1"/>
  <c r="B3210" i="13" s="1"/>
  <c r="B3211" i="13" s="1"/>
  <c r="B3212" i="13" s="1"/>
  <c r="B3213" i="13" s="1"/>
  <c r="B3214" i="13" s="1"/>
  <c r="B3215" i="13" s="1"/>
  <c r="B3216" i="13" s="1"/>
  <c r="B3217" i="13" s="1"/>
  <c r="B3218" i="13" s="1"/>
  <c r="B3219" i="13" s="1"/>
  <c r="B3220" i="13" s="1"/>
  <c r="B3221" i="13" s="1"/>
  <c r="B3222" i="13" s="1"/>
  <c r="B3223" i="13" s="1"/>
  <c r="B3224" i="13" s="1"/>
  <c r="B3225" i="13" s="1"/>
  <c r="B3226" i="13" s="1"/>
  <c r="B3227" i="13" s="1"/>
  <c r="B3228" i="13" s="1"/>
  <c r="B3229" i="13" s="1"/>
  <c r="B3230" i="13" s="1"/>
  <c r="B3231" i="13" s="1"/>
  <c r="B3232" i="13" s="1"/>
  <c r="B3233" i="13" s="1"/>
  <c r="B3234" i="13" s="1"/>
  <c r="B3235" i="13" s="1"/>
  <c r="B3236" i="13" s="1"/>
  <c r="B3237" i="13" s="1"/>
  <c r="B3238" i="13" s="1"/>
  <c r="B3239" i="13" s="1"/>
  <c r="B3240" i="13" s="1"/>
  <c r="B3241" i="13" s="1"/>
  <c r="B3242" i="13" s="1"/>
  <c r="B3243" i="13" s="1"/>
  <c r="B3244" i="13" s="1"/>
  <c r="B3245" i="13" s="1"/>
  <c r="B3246" i="13" s="1"/>
  <c r="B3247" i="13" s="1"/>
  <c r="B3248" i="13" s="1"/>
  <c r="B3249" i="13" s="1"/>
  <c r="B3250" i="13" s="1"/>
  <c r="B3251" i="13" s="1"/>
  <c r="B3252" i="13" s="1"/>
  <c r="B3253" i="13" s="1"/>
  <c r="B3254" i="13" s="1"/>
  <c r="B3255" i="13" s="1"/>
  <c r="B3256" i="13" s="1"/>
  <c r="B3257" i="13" s="1"/>
  <c r="B3258" i="13" s="1"/>
  <c r="B3259" i="13" s="1"/>
  <c r="B3260" i="13" s="1"/>
  <c r="B3261" i="13" s="1"/>
  <c r="B3262" i="13" s="1"/>
  <c r="B3263" i="13" s="1"/>
  <c r="B3264" i="13" s="1"/>
  <c r="B3265" i="13" s="1"/>
  <c r="B3266" i="13" s="1"/>
  <c r="B3267" i="13" s="1"/>
  <c r="B3268" i="13" s="1"/>
  <c r="B3269" i="13" s="1"/>
  <c r="B3270" i="13" s="1"/>
  <c r="B3271" i="13" s="1"/>
  <c r="B3272" i="13" s="1"/>
  <c r="B3273" i="13" s="1"/>
  <c r="B3274" i="13" s="1"/>
  <c r="B3275" i="13" s="1"/>
  <c r="B3276" i="13" s="1"/>
  <c r="B3277" i="13" s="1"/>
  <c r="B3278" i="13" s="1"/>
  <c r="B3279" i="13" s="1"/>
  <c r="B3280" i="13" s="1"/>
  <c r="B3281" i="13" s="1"/>
  <c r="B3282" i="13" s="1"/>
  <c r="B3283" i="13" s="1"/>
  <c r="B3284" i="13" s="1"/>
  <c r="B3285" i="13" s="1"/>
  <c r="B3286" i="13" s="1"/>
  <c r="B3287" i="13" s="1"/>
  <c r="B3288" i="13" s="1"/>
  <c r="B3289" i="13" s="1"/>
  <c r="B3290" i="13" s="1"/>
  <c r="B3291" i="13" s="1"/>
  <c r="B3292" i="13" s="1"/>
  <c r="B3293" i="13" s="1"/>
  <c r="B3294" i="13" s="1"/>
  <c r="B3295" i="13" s="1"/>
  <c r="B3296" i="13" s="1"/>
  <c r="B3297" i="13" s="1"/>
  <c r="B3298" i="13" s="1"/>
  <c r="B3299" i="13" s="1"/>
  <c r="B3300" i="13" s="1"/>
  <c r="B3301" i="13" s="1"/>
  <c r="B3302" i="13" s="1"/>
  <c r="B3303" i="13" s="1"/>
  <c r="B3304" i="13" s="1"/>
  <c r="B3305" i="13" s="1"/>
  <c r="B3306" i="13" s="1"/>
  <c r="B3307" i="13" s="1"/>
  <c r="B3308" i="13" s="1"/>
  <c r="B3309" i="13" s="1"/>
  <c r="B3310" i="13" s="1"/>
  <c r="B3311" i="13" s="1"/>
  <c r="B3312" i="13" s="1"/>
  <c r="B3313" i="13" s="1"/>
  <c r="B3314" i="13" s="1"/>
  <c r="B3315" i="13" s="1"/>
  <c r="B3316" i="13" s="1"/>
  <c r="B3317" i="13" s="1"/>
  <c r="B3318" i="13" s="1"/>
  <c r="B3319" i="13" s="1"/>
  <c r="B3320" i="13" s="1"/>
  <c r="B3321" i="13" s="1"/>
  <c r="B3322" i="13" s="1"/>
  <c r="B3323" i="13" s="1"/>
  <c r="B3324" i="13" s="1"/>
  <c r="B3325" i="13" s="1"/>
  <c r="B3326" i="13" s="1"/>
  <c r="B3327" i="13" s="1"/>
  <c r="B3328" i="13" s="1"/>
  <c r="B3329" i="13" s="1"/>
  <c r="B3330" i="13" s="1"/>
  <c r="B3331" i="13" s="1"/>
  <c r="B3332" i="13" s="1"/>
  <c r="B3333" i="13" s="1"/>
  <c r="B3334" i="13" s="1"/>
  <c r="B3335" i="13" s="1"/>
  <c r="B3336" i="13" s="1"/>
  <c r="B3337" i="13" s="1"/>
  <c r="B3338" i="13" s="1"/>
  <c r="B3339" i="13" s="1"/>
  <c r="B3340" i="13" s="1"/>
  <c r="B3341" i="13" s="1"/>
  <c r="B3342" i="13" s="1"/>
  <c r="B3343" i="13" s="1"/>
  <c r="B3344" i="13" s="1"/>
  <c r="B3345" i="13" s="1"/>
  <c r="B3346" i="13" s="1"/>
  <c r="B3347" i="13" s="1"/>
  <c r="B3348" i="13" s="1"/>
  <c r="B3349" i="13" s="1"/>
  <c r="B3350" i="13" s="1"/>
  <c r="B3351" i="13" s="1"/>
  <c r="B3352" i="13" s="1"/>
  <c r="B3353" i="13" s="1"/>
  <c r="B3354" i="13" s="1"/>
  <c r="B3355" i="13" s="1"/>
  <c r="B3356" i="13" s="1"/>
  <c r="B3357" i="13" s="1"/>
  <c r="B3358" i="13" s="1"/>
  <c r="B3359" i="13" s="1"/>
  <c r="B3360" i="13" s="1"/>
  <c r="B3361" i="13" s="1"/>
  <c r="B3362" i="13" s="1"/>
  <c r="B3363" i="13" s="1"/>
  <c r="B3364" i="13" s="1"/>
  <c r="B3365" i="13" s="1"/>
  <c r="B3366" i="13" s="1"/>
  <c r="B3367" i="13" s="1"/>
  <c r="B3368" i="13" s="1"/>
  <c r="B3369" i="13" s="1"/>
  <c r="B3370" i="13" s="1"/>
  <c r="B3371" i="13" s="1"/>
  <c r="B3372" i="13" s="1"/>
  <c r="B3373" i="13" s="1"/>
  <c r="B3374" i="13" s="1"/>
  <c r="B3375" i="13" s="1"/>
  <c r="B3376" i="13" s="1"/>
  <c r="B3377" i="13" s="1"/>
  <c r="B3378" i="13" s="1"/>
  <c r="B3379" i="13" s="1"/>
  <c r="B3380" i="13" s="1"/>
  <c r="B3381" i="13" s="1"/>
  <c r="B3382" i="13" s="1"/>
  <c r="B3383" i="13" s="1"/>
  <c r="B3384" i="13" s="1"/>
  <c r="B3385" i="13" s="1"/>
  <c r="B3386" i="13" s="1"/>
  <c r="B3387" i="13" s="1"/>
  <c r="B3388" i="13" s="1"/>
  <c r="B3389" i="13" s="1"/>
  <c r="B3390" i="13" s="1"/>
  <c r="B3391" i="13" s="1"/>
  <c r="B3392" i="13" s="1"/>
  <c r="B3393" i="13" s="1"/>
  <c r="B3394" i="13" s="1"/>
  <c r="B3395" i="13" s="1"/>
  <c r="B3396" i="13" s="1"/>
  <c r="B3397" i="13" s="1"/>
  <c r="B3398" i="13" s="1"/>
  <c r="B3399" i="13" s="1"/>
  <c r="B3400" i="13" s="1"/>
  <c r="B3401" i="13" s="1"/>
  <c r="B3402" i="13" s="1"/>
  <c r="B3403" i="13" s="1"/>
  <c r="B3404" i="13" s="1"/>
  <c r="B3405" i="13" s="1"/>
  <c r="B3406" i="13" s="1"/>
  <c r="B3407" i="13" s="1"/>
  <c r="B3408" i="13" s="1"/>
  <c r="B3409" i="13" s="1"/>
  <c r="B3410" i="13" s="1"/>
  <c r="B3411" i="13" s="1"/>
  <c r="B3412" i="13" s="1"/>
  <c r="B3413" i="13" s="1"/>
  <c r="B3414" i="13" s="1"/>
  <c r="B3415" i="13" s="1"/>
  <c r="B3416" i="13" s="1"/>
  <c r="B3417" i="13" s="1"/>
  <c r="B3418" i="13" s="1"/>
  <c r="B3419" i="13" s="1"/>
  <c r="B3420" i="13" s="1"/>
  <c r="B3421" i="13" s="1"/>
  <c r="B3422" i="13" s="1"/>
  <c r="B3423" i="13" s="1"/>
  <c r="B3424" i="13" s="1"/>
  <c r="B3425" i="13" s="1"/>
  <c r="B3426" i="13" s="1"/>
  <c r="B3427" i="13" s="1"/>
  <c r="B3428" i="13" s="1"/>
  <c r="B3429" i="13" s="1"/>
  <c r="B3430" i="13" s="1"/>
  <c r="B3431" i="13" s="1"/>
  <c r="B3432" i="13" s="1"/>
  <c r="B3433" i="13" s="1"/>
  <c r="B3434" i="13" s="1"/>
  <c r="B3435" i="13" s="1"/>
  <c r="B3436" i="13" s="1"/>
  <c r="B3437" i="13" s="1"/>
  <c r="B3438" i="13" s="1"/>
  <c r="B3439" i="13" s="1"/>
  <c r="B3440" i="13" s="1"/>
  <c r="B3441" i="13" s="1"/>
  <c r="B3442" i="13" s="1"/>
  <c r="B3443" i="13" s="1"/>
  <c r="B3444" i="13" s="1"/>
  <c r="B3445" i="13" s="1"/>
  <c r="B3446" i="13" s="1"/>
  <c r="B3447" i="13" s="1"/>
  <c r="B3448" i="13" s="1"/>
  <c r="B3449" i="13" s="1"/>
  <c r="B3450" i="13" s="1"/>
  <c r="B3451" i="13" s="1"/>
  <c r="B3452" i="13" s="1"/>
  <c r="B3453" i="13" s="1"/>
  <c r="B3454" i="13" s="1"/>
  <c r="B3455" i="13" s="1"/>
  <c r="B3456" i="13" s="1"/>
  <c r="B3457" i="13" s="1"/>
  <c r="B3458" i="13" s="1"/>
  <c r="B3459" i="13" s="1"/>
  <c r="B3460" i="13" s="1"/>
  <c r="B3461" i="13" s="1"/>
  <c r="B3462" i="13" s="1"/>
  <c r="B3463" i="13" s="1"/>
  <c r="B3464" i="13" s="1"/>
  <c r="B3465" i="13" s="1"/>
  <c r="B3466" i="13" s="1"/>
  <c r="B3467" i="13" s="1"/>
  <c r="B3468" i="13" s="1"/>
  <c r="B3469" i="13" s="1"/>
  <c r="B3470" i="13" s="1"/>
  <c r="B3471" i="13" s="1"/>
  <c r="B3472" i="13" s="1"/>
  <c r="B3473" i="13" s="1"/>
  <c r="B3474" i="13" s="1"/>
  <c r="B3475" i="13" s="1"/>
  <c r="B3476" i="13" s="1"/>
  <c r="B3477" i="13" s="1"/>
  <c r="B3478" i="13" s="1"/>
  <c r="B3479" i="13" s="1"/>
  <c r="B3480" i="13" s="1"/>
  <c r="B3481" i="13" s="1"/>
  <c r="B3482" i="13" s="1"/>
  <c r="B3483" i="13" s="1"/>
  <c r="B3484" i="13" s="1"/>
  <c r="B3485" i="13" s="1"/>
  <c r="B3486" i="13" s="1"/>
  <c r="B3487" i="13" s="1"/>
  <c r="B3488" i="13" s="1"/>
  <c r="B3489" i="13" s="1"/>
  <c r="B3490" i="13" s="1"/>
  <c r="B3491" i="13" s="1"/>
  <c r="B3492" i="13" s="1"/>
  <c r="B3493" i="13" s="1"/>
  <c r="B3494" i="13" s="1"/>
  <c r="B3495" i="13" s="1"/>
  <c r="B3496" i="13" s="1"/>
  <c r="B3497" i="13" s="1"/>
  <c r="B3498" i="13" s="1"/>
  <c r="B3499" i="13" s="1"/>
  <c r="B3500" i="13" s="1"/>
  <c r="B3501" i="13" s="1"/>
  <c r="B3502" i="13" s="1"/>
  <c r="B3503" i="13" s="1"/>
  <c r="B3504" i="13" s="1"/>
  <c r="B3505" i="13" s="1"/>
  <c r="B3506" i="13" s="1"/>
  <c r="B3507" i="13" s="1"/>
  <c r="B3508" i="13" s="1"/>
  <c r="B3509" i="13" s="1"/>
  <c r="B3510" i="13" s="1"/>
  <c r="B3511" i="13" s="1"/>
  <c r="B3512" i="13" s="1"/>
  <c r="B3513" i="13" s="1"/>
  <c r="B3514" i="13" s="1"/>
  <c r="B3515" i="13" s="1"/>
  <c r="B3516" i="13" s="1"/>
  <c r="B3517" i="13" s="1"/>
  <c r="B3518" i="13" s="1"/>
  <c r="B3519" i="13" s="1"/>
  <c r="B3520" i="13" s="1"/>
  <c r="B3521" i="13" s="1"/>
  <c r="B3522" i="13" s="1"/>
  <c r="B3523" i="13" s="1"/>
  <c r="B3524" i="13" s="1"/>
  <c r="B3525" i="13" s="1"/>
  <c r="B3526" i="13" s="1"/>
  <c r="B3527" i="13" s="1"/>
  <c r="B3528" i="13" s="1"/>
  <c r="B3529" i="13" s="1"/>
  <c r="B3530" i="13" s="1"/>
  <c r="B3531" i="13" s="1"/>
  <c r="B3532" i="13" s="1"/>
  <c r="B3533" i="13" s="1"/>
  <c r="B3534" i="13" s="1"/>
  <c r="B3535" i="13" s="1"/>
  <c r="B3536" i="13" s="1"/>
  <c r="B3537" i="13" s="1"/>
  <c r="B3538" i="13" s="1"/>
  <c r="B3539" i="13" s="1"/>
  <c r="B3540" i="13" s="1"/>
  <c r="B3541" i="13" s="1"/>
  <c r="B3542" i="13" s="1"/>
  <c r="B3543" i="13" s="1"/>
  <c r="B3544" i="13" s="1"/>
  <c r="B3545" i="13" s="1"/>
  <c r="B3546" i="13" s="1"/>
  <c r="B3547" i="13" s="1"/>
  <c r="B3548" i="13" s="1"/>
  <c r="B3549" i="13" s="1"/>
  <c r="B3550" i="13" s="1"/>
  <c r="B3551" i="13" s="1"/>
  <c r="B3552" i="13" s="1"/>
  <c r="B3553" i="13" s="1"/>
  <c r="B3554" i="13" s="1"/>
  <c r="B3555" i="13" s="1"/>
  <c r="B3556" i="13" s="1"/>
  <c r="B3557" i="13" s="1"/>
  <c r="B3558" i="13" s="1"/>
  <c r="B3559" i="13" s="1"/>
  <c r="B3560" i="13" s="1"/>
  <c r="B3561" i="13" s="1"/>
  <c r="B3562" i="13" s="1"/>
  <c r="B3563" i="13" s="1"/>
  <c r="B3564" i="13" s="1"/>
  <c r="B3565" i="13" s="1"/>
  <c r="B3566" i="13" s="1"/>
  <c r="B3567" i="13" s="1"/>
  <c r="B3568" i="13" s="1"/>
  <c r="B3569" i="13" s="1"/>
  <c r="B3570" i="13" s="1"/>
  <c r="B3571" i="13" s="1"/>
  <c r="B3572" i="13" s="1"/>
  <c r="B3573" i="13" s="1"/>
  <c r="B3574" i="13" s="1"/>
  <c r="B3575" i="13" s="1"/>
  <c r="B3576" i="13" s="1"/>
  <c r="B3577" i="13" s="1"/>
  <c r="B3578" i="13" s="1"/>
  <c r="B3579" i="13" s="1"/>
  <c r="B3580" i="13" s="1"/>
  <c r="B3581" i="13" s="1"/>
  <c r="B3582" i="13" s="1"/>
  <c r="B3583" i="13" s="1"/>
  <c r="B3584" i="13" s="1"/>
  <c r="B3585" i="13" s="1"/>
  <c r="B3586" i="13" s="1"/>
  <c r="B3587" i="13" s="1"/>
  <c r="B3588" i="13" s="1"/>
  <c r="B3589" i="13" s="1"/>
  <c r="B3590" i="13" s="1"/>
  <c r="B3591" i="13" s="1"/>
  <c r="B3592" i="13" s="1"/>
  <c r="B3593" i="13" s="1"/>
  <c r="B3594" i="13" s="1"/>
  <c r="B3595" i="13" s="1"/>
  <c r="B3596" i="13" s="1"/>
  <c r="B3597" i="13" s="1"/>
  <c r="B3598" i="13" s="1"/>
  <c r="B3599" i="13" s="1"/>
  <c r="B3600" i="13" s="1"/>
  <c r="B3601" i="13" s="1"/>
  <c r="B3602" i="13" s="1"/>
  <c r="B3603" i="13" s="1"/>
  <c r="B3604" i="13" s="1"/>
  <c r="B3605" i="13" s="1"/>
  <c r="B3606" i="13" s="1"/>
  <c r="B3607" i="13" s="1"/>
  <c r="B3608" i="13" s="1"/>
  <c r="B3609" i="13" s="1"/>
  <c r="B3610" i="13" s="1"/>
  <c r="B3611" i="13" s="1"/>
  <c r="B3612" i="13" s="1"/>
  <c r="B3613" i="13" s="1"/>
  <c r="B3614" i="13" s="1"/>
  <c r="B3615" i="13" s="1"/>
  <c r="B3616" i="13" s="1"/>
  <c r="B3617" i="13" s="1"/>
  <c r="B3618" i="13" s="1"/>
  <c r="B3619" i="13" s="1"/>
  <c r="B3620" i="13" s="1"/>
  <c r="B3621" i="13" s="1"/>
  <c r="B3622" i="13" s="1"/>
  <c r="B3623" i="13" s="1"/>
  <c r="B3624" i="13" s="1"/>
  <c r="B3625" i="13" s="1"/>
  <c r="B3626" i="13" s="1"/>
  <c r="B3627" i="13" s="1"/>
  <c r="B3628" i="13" s="1"/>
  <c r="B3629" i="13" s="1"/>
  <c r="B3630" i="13" s="1"/>
  <c r="B3631" i="13" s="1"/>
  <c r="B3632" i="13" s="1"/>
  <c r="B3633" i="13" s="1"/>
  <c r="B3634" i="13" s="1"/>
  <c r="B3635" i="13" s="1"/>
  <c r="B3636" i="13" s="1"/>
  <c r="B3637" i="13" s="1"/>
  <c r="B3638" i="13" s="1"/>
  <c r="B3639" i="13" s="1"/>
  <c r="B3640" i="13" s="1"/>
  <c r="B3641" i="13" s="1"/>
  <c r="B3642" i="13" s="1"/>
  <c r="B3643" i="13" s="1"/>
  <c r="B3644" i="13" s="1"/>
  <c r="B3645" i="13" s="1"/>
  <c r="B3646" i="13" s="1"/>
  <c r="B3647" i="13" s="1"/>
  <c r="B3648" i="13" s="1"/>
  <c r="B3649" i="13" s="1"/>
  <c r="B3650" i="13" s="1"/>
  <c r="B3651" i="13" s="1"/>
  <c r="B3652" i="13" s="1"/>
  <c r="B3653" i="13" s="1"/>
  <c r="B3654" i="13" s="1"/>
  <c r="B3655" i="13" s="1"/>
  <c r="B3656" i="13" s="1"/>
  <c r="B3657" i="13" s="1"/>
  <c r="B3658" i="13" s="1"/>
  <c r="B3659" i="13" s="1"/>
  <c r="B3660" i="13" s="1"/>
  <c r="B3661" i="13" s="1"/>
  <c r="B3662" i="13" s="1"/>
  <c r="B3663" i="13" s="1"/>
  <c r="B3664" i="13" s="1"/>
  <c r="B3665" i="13" s="1"/>
  <c r="B3666" i="13" s="1"/>
  <c r="B3667" i="13" s="1"/>
  <c r="B3668" i="13" s="1"/>
  <c r="B3669" i="13" s="1"/>
  <c r="B3670" i="13" s="1"/>
  <c r="B3671" i="13" s="1"/>
  <c r="B3672" i="13" s="1"/>
  <c r="B3673" i="13" s="1"/>
  <c r="B3674" i="13" s="1"/>
  <c r="B3675" i="13" s="1"/>
  <c r="B3676" i="13" s="1"/>
  <c r="B3677" i="13" s="1"/>
  <c r="B3678" i="13" s="1"/>
  <c r="B3679" i="13" s="1"/>
  <c r="B3680" i="13" s="1"/>
  <c r="B3681" i="13" s="1"/>
  <c r="B3682" i="13" s="1"/>
  <c r="B3683" i="13" s="1"/>
  <c r="B3684" i="13" s="1"/>
  <c r="B3685" i="13" s="1"/>
  <c r="B3686" i="13" s="1"/>
  <c r="B3687" i="13" s="1"/>
  <c r="B3688" i="13" s="1"/>
  <c r="B3689" i="13" s="1"/>
  <c r="B3690" i="13" s="1"/>
  <c r="B3691" i="13" s="1"/>
  <c r="B3692" i="13" s="1"/>
  <c r="B3693" i="13" s="1"/>
  <c r="B3694" i="13" s="1"/>
  <c r="B3695" i="13" s="1"/>
  <c r="B3696" i="13" s="1"/>
  <c r="B3697" i="13" s="1"/>
  <c r="B3698" i="13" s="1"/>
  <c r="B3699" i="13" s="1"/>
  <c r="B3700" i="13" s="1"/>
  <c r="B3701" i="13" s="1"/>
  <c r="B3702" i="13" s="1"/>
  <c r="B3703" i="13" s="1"/>
  <c r="B3704" i="13" s="1"/>
  <c r="B3705" i="13" s="1"/>
  <c r="B3706" i="13" s="1"/>
  <c r="B3707" i="13" s="1"/>
  <c r="B3708" i="13" s="1"/>
  <c r="B3709" i="13" s="1"/>
  <c r="B3710" i="13" s="1"/>
  <c r="B3711" i="13" s="1"/>
  <c r="B3712" i="13" s="1"/>
  <c r="B3713" i="13" s="1"/>
  <c r="B3714" i="13" s="1"/>
  <c r="B3715" i="13" s="1"/>
  <c r="B3716" i="13" s="1"/>
  <c r="B3717" i="13" s="1"/>
  <c r="B3718" i="13" s="1"/>
  <c r="B3719" i="13" s="1"/>
  <c r="B3720" i="13" s="1"/>
  <c r="B3721" i="13" s="1"/>
  <c r="B3722" i="13" s="1"/>
  <c r="B3723" i="13" s="1"/>
  <c r="B3724" i="13" s="1"/>
  <c r="B3725" i="13" s="1"/>
  <c r="B3726" i="13" s="1"/>
  <c r="B3727" i="13" s="1"/>
  <c r="B3728" i="13" s="1"/>
  <c r="B3729" i="13" s="1"/>
  <c r="B3730" i="13" s="1"/>
  <c r="B3731" i="13" s="1"/>
  <c r="B3732" i="13" s="1"/>
  <c r="B3733" i="13" s="1"/>
  <c r="B3734" i="13" s="1"/>
  <c r="B3735" i="13" s="1"/>
  <c r="B3736" i="13" s="1"/>
  <c r="B3737" i="13" s="1"/>
  <c r="B3738" i="13" s="1"/>
  <c r="B3739" i="13" s="1"/>
  <c r="B3740" i="13" s="1"/>
  <c r="B3741" i="13" s="1"/>
  <c r="B3742" i="13" s="1"/>
  <c r="B3743" i="13" s="1"/>
  <c r="B3744" i="13" s="1"/>
  <c r="B3745" i="13" s="1"/>
  <c r="B3746" i="13" s="1"/>
  <c r="B3747" i="13" s="1"/>
  <c r="B3748" i="13" s="1"/>
  <c r="B3749" i="13" s="1"/>
  <c r="B3750" i="13" s="1"/>
  <c r="B3751" i="13" s="1"/>
  <c r="B3752" i="13" s="1"/>
  <c r="B3753" i="13" s="1"/>
  <c r="B3754" i="13" s="1"/>
  <c r="B3755" i="13" s="1"/>
  <c r="B3756" i="13" s="1"/>
  <c r="B3757" i="13" s="1"/>
  <c r="B3758" i="13" s="1"/>
  <c r="B3759" i="13" s="1"/>
  <c r="B3760" i="13" s="1"/>
  <c r="B3761" i="13" s="1"/>
  <c r="B3762" i="13" s="1"/>
  <c r="B3763" i="13" s="1"/>
  <c r="B3764" i="13" s="1"/>
  <c r="B3765" i="13" s="1"/>
  <c r="B3766" i="13" s="1"/>
  <c r="B3767" i="13" s="1"/>
  <c r="B3768" i="13" s="1"/>
  <c r="B3769" i="13" s="1"/>
  <c r="B3770" i="13" s="1"/>
  <c r="B3771" i="13" s="1"/>
  <c r="B3772" i="13" s="1"/>
  <c r="B3773" i="13" s="1"/>
  <c r="B3774" i="13" s="1"/>
  <c r="B3775" i="13" s="1"/>
  <c r="B3776" i="13" s="1"/>
  <c r="B3777" i="13" s="1"/>
  <c r="B3778" i="13" s="1"/>
  <c r="B3779" i="13" s="1"/>
  <c r="B3780" i="13" s="1"/>
  <c r="B3781" i="13" s="1"/>
  <c r="B3782" i="13" s="1"/>
  <c r="B3783" i="13" s="1"/>
  <c r="B3784" i="13" s="1"/>
  <c r="B3785" i="13" s="1"/>
  <c r="B3786" i="13" s="1"/>
  <c r="B3787" i="13" s="1"/>
  <c r="B3788" i="13" s="1"/>
  <c r="B3789" i="13" s="1"/>
  <c r="B3790" i="13" s="1"/>
  <c r="B3791" i="13" s="1"/>
  <c r="B3792" i="13" s="1"/>
  <c r="B3793" i="13" s="1"/>
  <c r="B3794" i="13" s="1"/>
  <c r="B3795" i="13" s="1"/>
  <c r="B3796" i="13" s="1"/>
  <c r="B3797" i="13" s="1"/>
  <c r="B3798" i="13" s="1"/>
  <c r="B3799" i="13" s="1"/>
  <c r="B3800" i="13" s="1"/>
  <c r="B3801" i="13" s="1"/>
  <c r="B3802" i="13" s="1"/>
  <c r="B3803" i="13" s="1"/>
  <c r="B3804" i="13" s="1"/>
  <c r="B3805" i="13" s="1"/>
  <c r="B3806" i="13" s="1"/>
  <c r="B3807" i="13" s="1"/>
  <c r="B3808" i="13" s="1"/>
  <c r="B3809" i="13" s="1"/>
  <c r="B3810" i="13" s="1"/>
  <c r="B3811" i="13" s="1"/>
  <c r="B3812" i="13" s="1"/>
  <c r="B3813" i="13" s="1"/>
  <c r="B3814" i="13" s="1"/>
  <c r="B3815" i="13" s="1"/>
  <c r="B3816" i="13" s="1"/>
  <c r="B3817" i="13" s="1"/>
  <c r="B3818" i="13" s="1"/>
  <c r="B3819" i="13" s="1"/>
  <c r="B3820" i="13" s="1"/>
  <c r="B3821" i="13" s="1"/>
  <c r="B3822" i="13" s="1"/>
  <c r="B3823" i="13" s="1"/>
  <c r="B3824" i="13" s="1"/>
  <c r="B3825" i="13" s="1"/>
  <c r="B3826" i="13" s="1"/>
  <c r="B3827" i="13" s="1"/>
  <c r="B3828" i="13" s="1"/>
  <c r="B3829" i="13" s="1"/>
  <c r="B3830" i="13" s="1"/>
  <c r="B3831" i="13" s="1"/>
  <c r="B3832" i="13" s="1"/>
  <c r="B3833" i="13" s="1"/>
  <c r="B3834" i="13" s="1"/>
  <c r="B3835" i="13" s="1"/>
  <c r="B3836" i="13" s="1"/>
  <c r="B3837" i="13" s="1"/>
  <c r="B3838" i="13" s="1"/>
  <c r="B3839" i="13" s="1"/>
  <c r="B3840" i="13" s="1"/>
  <c r="B3841" i="13" s="1"/>
  <c r="B3842" i="13" s="1"/>
  <c r="B3843" i="13" s="1"/>
  <c r="B3844" i="13" s="1"/>
  <c r="B3845" i="13" s="1"/>
  <c r="B3846" i="13" s="1"/>
  <c r="B3847" i="13" s="1"/>
  <c r="B3848" i="13" s="1"/>
  <c r="B3849" i="13" s="1"/>
  <c r="B3850" i="13" s="1"/>
  <c r="B3851" i="13" s="1"/>
  <c r="B3852" i="13" s="1"/>
  <c r="B3853" i="13" s="1"/>
  <c r="B3854" i="13" s="1"/>
  <c r="B3855" i="13" s="1"/>
  <c r="B3856" i="13" s="1"/>
  <c r="B3857" i="13" s="1"/>
  <c r="B3858" i="13" s="1"/>
  <c r="B3859" i="13" s="1"/>
  <c r="B3860" i="13" s="1"/>
  <c r="B3861" i="13" s="1"/>
  <c r="B3862" i="13" s="1"/>
  <c r="B3863" i="13" s="1"/>
  <c r="B3864" i="13" s="1"/>
  <c r="B3865" i="13" s="1"/>
  <c r="B3866" i="13" s="1"/>
  <c r="B3867" i="13" s="1"/>
  <c r="B3868" i="13" s="1"/>
  <c r="B3869" i="13" s="1"/>
  <c r="B3870" i="13" s="1"/>
  <c r="B3871" i="13" s="1"/>
  <c r="B3872" i="13" s="1"/>
  <c r="B3873" i="13" s="1"/>
  <c r="B3874" i="13" s="1"/>
  <c r="B3875" i="13" s="1"/>
  <c r="B3876" i="13" s="1"/>
  <c r="B3877" i="13" s="1"/>
  <c r="B3878" i="13" s="1"/>
  <c r="B3879" i="13" s="1"/>
  <c r="B3880" i="13" s="1"/>
  <c r="B3881" i="13" s="1"/>
  <c r="B3882" i="13" s="1"/>
  <c r="B3883" i="13" s="1"/>
  <c r="B3884" i="13" s="1"/>
  <c r="B3885" i="13" s="1"/>
  <c r="B3886" i="13" s="1"/>
  <c r="B3887" i="13" s="1"/>
  <c r="B3888" i="13" s="1"/>
  <c r="B3889" i="13" s="1"/>
  <c r="B3890" i="13" s="1"/>
  <c r="B3891" i="13" s="1"/>
  <c r="B3892" i="13" s="1"/>
  <c r="B3893" i="13" s="1"/>
  <c r="B3894" i="13" s="1"/>
  <c r="B3895" i="13" s="1"/>
  <c r="B3896" i="13" s="1"/>
  <c r="B3897" i="13" s="1"/>
  <c r="B3898" i="13" s="1"/>
  <c r="B3899" i="13" s="1"/>
  <c r="B3900" i="13" s="1"/>
  <c r="B3901" i="13" s="1"/>
  <c r="B3902" i="13" s="1"/>
  <c r="B3903" i="13" s="1"/>
  <c r="B3904" i="13" s="1"/>
  <c r="B3905" i="13" s="1"/>
  <c r="B3906" i="13" s="1"/>
  <c r="B3907" i="13" s="1"/>
  <c r="B3908" i="13" s="1"/>
  <c r="B3909" i="13" s="1"/>
  <c r="B3910" i="13" s="1"/>
  <c r="B3911" i="13" s="1"/>
  <c r="B3912" i="13" s="1"/>
  <c r="B3913" i="13" s="1"/>
  <c r="B3914" i="13" s="1"/>
  <c r="B3915" i="13" s="1"/>
  <c r="B3916" i="13" s="1"/>
  <c r="B3917" i="13" s="1"/>
  <c r="B3918" i="13" s="1"/>
  <c r="B3919" i="13" s="1"/>
  <c r="B3920" i="13" s="1"/>
  <c r="B3921" i="13" s="1"/>
  <c r="B3922" i="13" s="1"/>
  <c r="B3923" i="13" s="1"/>
  <c r="B3924" i="13" s="1"/>
  <c r="B3925" i="13" s="1"/>
  <c r="B3926" i="13" s="1"/>
  <c r="B3927" i="13" s="1"/>
  <c r="B3928" i="13" s="1"/>
  <c r="B3929" i="13" s="1"/>
  <c r="B3930" i="13" s="1"/>
  <c r="B3931" i="13" s="1"/>
  <c r="B3932" i="13" s="1"/>
  <c r="B3933" i="13" s="1"/>
  <c r="B3934" i="13" s="1"/>
  <c r="B3935" i="13" s="1"/>
  <c r="B3936" i="13" s="1"/>
  <c r="B3937" i="13" s="1"/>
  <c r="B3938" i="13" s="1"/>
  <c r="B3939" i="13" s="1"/>
  <c r="B3940" i="13" s="1"/>
  <c r="B3941" i="13" s="1"/>
  <c r="B3942" i="13" s="1"/>
  <c r="B3943" i="13" s="1"/>
  <c r="B3944" i="13" s="1"/>
  <c r="B3945" i="13" s="1"/>
  <c r="B3946" i="13" s="1"/>
  <c r="B3947" i="13" s="1"/>
  <c r="B3948" i="13" s="1"/>
  <c r="B3949" i="13" s="1"/>
  <c r="B3950" i="13" s="1"/>
  <c r="B3951" i="13" s="1"/>
  <c r="B3952" i="13" s="1"/>
  <c r="B3953" i="13" s="1"/>
  <c r="B3954" i="13" s="1"/>
  <c r="B3955" i="13" s="1"/>
  <c r="B3956" i="13" s="1"/>
  <c r="B3957" i="13" s="1"/>
  <c r="B3958" i="13" s="1"/>
  <c r="B3959" i="13" s="1"/>
  <c r="B3960" i="13" s="1"/>
  <c r="B3961" i="13" s="1"/>
  <c r="B3962" i="13" s="1"/>
  <c r="B3963" i="13" s="1"/>
  <c r="B3964" i="13" s="1"/>
  <c r="B3965" i="13" s="1"/>
  <c r="B3966" i="13" s="1"/>
  <c r="B3967" i="13" s="1"/>
  <c r="B3968" i="13" s="1"/>
  <c r="B3969" i="13" s="1"/>
  <c r="B3970" i="13" s="1"/>
  <c r="B3971" i="13" s="1"/>
  <c r="B3972" i="13" s="1"/>
  <c r="B3973" i="13" s="1"/>
  <c r="B3974" i="13" s="1"/>
  <c r="B3975" i="13" s="1"/>
  <c r="B3976" i="13" s="1"/>
  <c r="B3977" i="13" s="1"/>
  <c r="B3978" i="13" s="1"/>
  <c r="B3979" i="13" s="1"/>
  <c r="B3980" i="13" s="1"/>
  <c r="B3981" i="13" s="1"/>
  <c r="B3982" i="13" s="1"/>
  <c r="B3983" i="13" s="1"/>
  <c r="B3984" i="13" s="1"/>
  <c r="B3985" i="13" s="1"/>
  <c r="B3986" i="13" s="1"/>
  <c r="B3987" i="13" s="1"/>
  <c r="B3988" i="13" s="1"/>
  <c r="B3989" i="13" s="1"/>
  <c r="B3990" i="13" s="1"/>
  <c r="B3991" i="13" s="1"/>
  <c r="B3992" i="13" s="1"/>
  <c r="B3993" i="13" s="1"/>
  <c r="B3994" i="13" s="1"/>
  <c r="B3995" i="13" s="1"/>
  <c r="B3996" i="13" s="1"/>
  <c r="B3997" i="13" s="1"/>
  <c r="B3998" i="13" s="1"/>
  <c r="B3999" i="13" s="1"/>
  <c r="B4000" i="13" s="1"/>
  <c r="B4001" i="13" s="1"/>
  <c r="B4002" i="13" s="1"/>
  <c r="B4003" i="13" s="1"/>
  <c r="B4004" i="13" s="1"/>
  <c r="B4005" i="13" s="1"/>
  <c r="B4006" i="13" s="1"/>
  <c r="B4007" i="13" s="1"/>
  <c r="B4008" i="13" s="1"/>
  <c r="B4009" i="13" s="1"/>
  <c r="B4010" i="13" s="1"/>
  <c r="B4011" i="13" s="1"/>
  <c r="B4012" i="13" s="1"/>
  <c r="B4013" i="13" s="1"/>
  <c r="B4014" i="13" s="1"/>
  <c r="B4015" i="13" s="1"/>
  <c r="B4016" i="13" s="1"/>
  <c r="B4017" i="13" s="1"/>
  <c r="B4018" i="13" s="1"/>
  <c r="B4019" i="13" s="1"/>
  <c r="B4020" i="13" s="1"/>
  <c r="B4021" i="13" s="1"/>
  <c r="B4022" i="13" s="1"/>
  <c r="B4023" i="13" s="1"/>
  <c r="B4024" i="13" s="1"/>
  <c r="B4025" i="13" s="1"/>
  <c r="B4026" i="13" s="1"/>
  <c r="B4027" i="13" s="1"/>
  <c r="B4028" i="13" s="1"/>
  <c r="B4029" i="13" s="1"/>
  <c r="B4030" i="13" s="1"/>
  <c r="B4031" i="13" s="1"/>
  <c r="B4032" i="13" s="1"/>
  <c r="B4033" i="13" s="1"/>
  <c r="B4034" i="13" s="1"/>
  <c r="B4035" i="13" s="1"/>
  <c r="B4036" i="13" s="1"/>
  <c r="B4037" i="13" s="1"/>
  <c r="B4038" i="13" s="1"/>
  <c r="B4039" i="13" s="1"/>
  <c r="B4040" i="13" s="1"/>
  <c r="B4041" i="13" s="1"/>
  <c r="B4042" i="13" s="1"/>
  <c r="B4043" i="13" s="1"/>
  <c r="B4044" i="13" s="1"/>
  <c r="B4045" i="13" s="1"/>
  <c r="B4046" i="13" s="1"/>
  <c r="B4047" i="13" s="1"/>
  <c r="B4048" i="13" s="1"/>
  <c r="B4049" i="13" s="1"/>
  <c r="B4050" i="13" s="1"/>
  <c r="B4051" i="13" s="1"/>
  <c r="B4052" i="13" s="1"/>
  <c r="B4053" i="13" s="1"/>
  <c r="B4054" i="13" s="1"/>
  <c r="B4055" i="13" s="1"/>
  <c r="B4056" i="13" s="1"/>
  <c r="B4057" i="13" s="1"/>
  <c r="B4058" i="13" s="1"/>
  <c r="B4059" i="13" s="1"/>
  <c r="B4060" i="13" s="1"/>
  <c r="B4061" i="13" s="1"/>
  <c r="B4062" i="13" s="1"/>
  <c r="B4063" i="13" s="1"/>
  <c r="B4064" i="13" s="1"/>
  <c r="B4065" i="13" s="1"/>
  <c r="B4066" i="13" s="1"/>
  <c r="B4067" i="13" s="1"/>
  <c r="B4068" i="13" s="1"/>
  <c r="B4069" i="13" s="1"/>
  <c r="B4070" i="13" s="1"/>
  <c r="B4071" i="13" s="1"/>
  <c r="B4072" i="13" s="1"/>
  <c r="B4073" i="13" s="1"/>
  <c r="B4074" i="13" s="1"/>
  <c r="B4075" i="13" s="1"/>
  <c r="B4076" i="13" s="1"/>
  <c r="B4077" i="13" s="1"/>
  <c r="B4078" i="13" s="1"/>
  <c r="B4079" i="13" s="1"/>
  <c r="B4080" i="13" s="1"/>
  <c r="B4081" i="13" s="1"/>
  <c r="B4082" i="13" s="1"/>
  <c r="B4083" i="13" s="1"/>
  <c r="B4084" i="13" s="1"/>
  <c r="B4085" i="13" s="1"/>
  <c r="B4086" i="13" s="1"/>
  <c r="B4087" i="13" s="1"/>
  <c r="B4088" i="13" s="1"/>
  <c r="B4089" i="13" s="1"/>
  <c r="B4090" i="13" s="1"/>
  <c r="B4091" i="13" s="1"/>
  <c r="B4092" i="13" s="1"/>
  <c r="B4093" i="13" s="1"/>
  <c r="B4094" i="13" s="1"/>
  <c r="B4095" i="13" s="1"/>
  <c r="B4096" i="13" s="1"/>
  <c r="B4097" i="13" s="1"/>
  <c r="B4098" i="13" s="1"/>
  <c r="B4099" i="13" s="1"/>
  <c r="B4100" i="13" s="1"/>
  <c r="B4101" i="13" s="1"/>
  <c r="B4102" i="13" s="1"/>
  <c r="B4103" i="13" s="1"/>
  <c r="B4104" i="13" s="1"/>
  <c r="B4105" i="13" s="1"/>
  <c r="B4106" i="13" s="1"/>
  <c r="B4107" i="13" s="1"/>
  <c r="B4108" i="13" s="1"/>
  <c r="B4109" i="13" s="1"/>
  <c r="B4110" i="13" s="1"/>
  <c r="B4111" i="13" s="1"/>
  <c r="B4112" i="13" s="1"/>
  <c r="B4113" i="13" s="1"/>
  <c r="B4114" i="13" s="1"/>
  <c r="B4115" i="13" s="1"/>
  <c r="B4116" i="13" s="1"/>
  <c r="B4117" i="13" s="1"/>
  <c r="B4118" i="13" s="1"/>
  <c r="B4119" i="13" s="1"/>
  <c r="B4120" i="13" s="1"/>
  <c r="B4121" i="13" s="1"/>
  <c r="B4122" i="13" s="1"/>
  <c r="B4123" i="13" s="1"/>
  <c r="B4124" i="13" s="1"/>
  <c r="B4125" i="13" s="1"/>
  <c r="B4126" i="13" s="1"/>
  <c r="B4127" i="13" s="1"/>
  <c r="B4128" i="13" s="1"/>
  <c r="B4129" i="13" s="1"/>
  <c r="B4130" i="13" s="1"/>
  <c r="B4131" i="13" s="1"/>
  <c r="B4132" i="13" s="1"/>
  <c r="B4133" i="13" s="1"/>
  <c r="B4134" i="13" s="1"/>
  <c r="B4135" i="13" s="1"/>
  <c r="B4136" i="13" s="1"/>
  <c r="B4137" i="13" s="1"/>
  <c r="B4138" i="13" s="1"/>
  <c r="B4139" i="13" s="1"/>
  <c r="B4140" i="13" s="1"/>
  <c r="B4141" i="13" s="1"/>
  <c r="B4142" i="13" s="1"/>
  <c r="B4143" i="13" s="1"/>
  <c r="B4144" i="13" s="1"/>
  <c r="B4145" i="13" s="1"/>
  <c r="B4146" i="13" s="1"/>
  <c r="B4147" i="13" s="1"/>
  <c r="B4148" i="13" s="1"/>
  <c r="B4149" i="13" s="1"/>
  <c r="B4150" i="13" s="1"/>
  <c r="B4151" i="13" s="1"/>
  <c r="B4152" i="13" s="1"/>
  <c r="B4153" i="13" s="1"/>
  <c r="B4154" i="13" s="1"/>
  <c r="B4155" i="13" s="1"/>
  <c r="B4156" i="13" s="1"/>
  <c r="B4157" i="13" s="1"/>
  <c r="B4158" i="13" s="1"/>
  <c r="B4159" i="13" s="1"/>
  <c r="B4160" i="13" s="1"/>
  <c r="B4161" i="13" s="1"/>
  <c r="B4162" i="13" s="1"/>
  <c r="B4163" i="13" s="1"/>
  <c r="B4164" i="13" s="1"/>
  <c r="B4165" i="13" s="1"/>
  <c r="B4166" i="13" s="1"/>
  <c r="B4167" i="13" s="1"/>
  <c r="B4168" i="13" s="1"/>
  <c r="B4169" i="13" s="1"/>
  <c r="B4170" i="13" s="1"/>
  <c r="B4171" i="13" s="1"/>
  <c r="B4172" i="13" s="1"/>
  <c r="B4173" i="13" s="1"/>
  <c r="B4174" i="13" s="1"/>
  <c r="B4175" i="13" s="1"/>
  <c r="B4176" i="13" s="1"/>
  <c r="B4177" i="13" s="1"/>
  <c r="B4178" i="13" s="1"/>
  <c r="B4179" i="13" s="1"/>
  <c r="B4180" i="13" s="1"/>
  <c r="B4181" i="13" s="1"/>
  <c r="B4182" i="13" s="1"/>
  <c r="B4183" i="13" s="1"/>
  <c r="B4184" i="13" s="1"/>
  <c r="B4185" i="13" s="1"/>
  <c r="B4186" i="13" s="1"/>
  <c r="B4187" i="13" s="1"/>
  <c r="B4188" i="13" s="1"/>
  <c r="B4189" i="13" s="1"/>
  <c r="B4190" i="13" s="1"/>
  <c r="B4191" i="13" s="1"/>
  <c r="B4192" i="13" s="1"/>
  <c r="B4193" i="13" s="1"/>
  <c r="B4194" i="13" s="1"/>
  <c r="B4195" i="13" s="1"/>
  <c r="B4196" i="13" s="1"/>
  <c r="B4197" i="13" s="1"/>
  <c r="B4198" i="13" s="1"/>
  <c r="B4199" i="13" s="1"/>
  <c r="B4200" i="13" s="1"/>
  <c r="B4201" i="13" s="1"/>
  <c r="B4202" i="13" s="1"/>
  <c r="B4203" i="13" s="1"/>
  <c r="B4204" i="13" s="1"/>
  <c r="B4205" i="13" s="1"/>
  <c r="B4206" i="13" s="1"/>
  <c r="B4207" i="13" s="1"/>
  <c r="B4208" i="13" s="1"/>
  <c r="B4209" i="13" s="1"/>
  <c r="B4210" i="13" s="1"/>
  <c r="B4211" i="13" s="1"/>
  <c r="B4212" i="13" s="1"/>
  <c r="B4213" i="13" s="1"/>
  <c r="B4214" i="13" s="1"/>
  <c r="B4215" i="13" s="1"/>
  <c r="B4216" i="13" s="1"/>
  <c r="B4217" i="13" s="1"/>
  <c r="B4218" i="13" s="1"/>
  <c r="B4219" i="13" s="1"/>
  <c r="B4220" i="13" s="1"/>
  <c r="B4221" i="13" s="1"/>
  <c r="B4222" i="13" s="1"/>
  <c r="B4223" i="13" s="1"/>
  <c r="B4224" i="13" s="1"/>
  <c r="B4225" i="13" s="1"/>
  <c r="B4226" i="13" s="1"/>
  <c r="B4227" i="13" s="1"/>
  <c r="B4228" i="13" s="1"/>
  <c r="B4229" i="13" s="1"/>
  <c r="B4230" i="13" s="1"/>
  <c r="B4231" i="13" s="1"/>
  <c r="B4232" i="13" s="1"/>
  <c r="B4233" i="13" s="1"/>
  <c r="B4234" i="13" s="1"/>
  <c r="B4235" i="13" s="1"/>
  <c r="B4236" i="13" s="1"/>
  <c r="B4237" i="13" s="1"/>
  <c r="B4238" i="13" s="1"/>
  <c r="B4239" i="13" s="1"/>
  <c r="B4240" i="13" s="1"/>
  <c r="B4241" i="13" s="1"/>
  <c r="B4242" i="13" s="1"/>
  <c r="B4243" i="13" s="1"/>
  <c r="B4244" i="13" s="1"/>
  <c r="B4245" i="13" s="1"/>
  <c r="B4246" i="13" s="1"/>
  <c r="B4247" i="13" s="1"/>
  <c r="B4248" i="13" s="1"/>
  <c r="B4249" i="13" s="1"/>
  <c r="B4250" i="13" s="1"/>
  <c r="B4251" i="13" s="1"/>
  <c r="B4252" i="13" s="1"/>
  <c r="B4253" i="13" s="1"/>
  <c r="B4254" i="13" s="1"/>
  <c r="B4255" i="13" s="1"/>
  <c r="B4256" i="13" s="1"/>
  <c r="B4257" i="13" s="1"/>
  <c r="B4258" i="13" s="1"/>
  <c r="B4259" i="13" s="1"/>
  <c r="B4260" i="13" s="1"/>
  <c r="B4261" i="13" s="1"/>
  <c r="B4262" i="13" s="1"/>
  <c r="B4263" i="13" s="1"/>
  <c r="B4264" i="13" s="1"/>
  <c r="B4265" i="13" s="1"/>
  <c r="B4266" i="13" s="1"/>
  <c r="B4267" i="13" s="1"/>
  <c r="B4268" i="13" s="1"/>
  <c r="B4269" i="13" s="1"/>
  <c r="B4270" i="13" s="1"/>
  <c r="B4271" i="13" s="1"/>
  <c r="B4272" i="13" s="1"/>
  <c r="B4273" i="13" s="1"/>
  <c r="B4274" i="13" s="1"/>
  <c r="B4275" i="13" s="1"/>
  <c r="B4276" i="13" s="1"/>
  <c r="B4277" i="13" s="1"/>
  <c r="B4278" i="13" s="1"/>
  <c r="B4279" i="13" s="1"/>
  <c r="B4280" i="13" s="1"/>
  <c r="B4281" i="13" s="1"/>
  <c r="B4282" i="13" s="1"/>
  <c r="B4283" i="13" s="1"/>
  <c r="B4284" i="13" s="1"/>
  <c r="B4285" i="13" s="1"/>
  <c r="B4286" i="13" s="1"/>
  <c r="B4287" i="13" s="1"/>
  <c r="B4288" i="13" s="1"/>
  <c r="B4289" i="13" s="1"/>
  <c r="B4290" i="13" s="1"/>
  <c r="B4291" i="13" s="1"/>
  <c r="B4292" i="13" s="1"/>
  <c r="B4293" i="13" s="1"/>
  <c r="B4294" i="13" s="1"/>
  <c r="B4295" i="13" s="1"/>
  <c r="B4296" i="13" s="1"/>
  <c r="B4297" i="13" s="1"/>
  <c r="B4298" i="13" s="1"/>
  <c r="B4299" i="13" s="1"/>
  <c r="B4300" i="13" s="1"/>
  <c r="B4301" i="13" s="1"/>
  <c r="B4302" i="13" s="1"/>
  <c r="B4303" i="13" s="1"/>
  <c r="B4304" i="13" s="1"/>
  <c r="B4305" i="13" s="1"/>
  <c r="B4306" i="13" s="1"/>
  <c r="B4307" i="13" s="1"/>
  <c r="B4308" i="13" s="1"/>
  <c r="B4309" i="13" s="1"/>
  <c r="B4310" i="13" s="1"/>
  <c r="B4311" i="13" s="1"/>
  <c r="B4312" i="13" s="1"/>
  <c r="B4313" i="13" s="1"/>
  <c r="B4314" i="13" s="1"/>
  <c r="B4315" i="13" s="1"/>
  <c r="B4316" i="13" s="1"/>
  <c r="B4317" i="13" s="1"/>
  <c r="B4318" i="13" s="1"/>
  <c r="B4319" i="13" s="1"/>
  <c r="B4320" i="13" s="1"/>
  <c r="B4321" i="13" s="1"/>
  <c r="B4322" i="13" s="1"/>
  <c r="B4323" i="13" s="1"/>
  <c r="B4324" i="13" s="1"/>
  <c r="B4325" i="13" s="1"/>
  <c r="B4326" i="13" s="1"/>
  <c r="B4327" i="13" s="1"/>
  <c r="B4328" i="13" s="1"/>
  <c r="B4329" i="13" s="1"/>
  <c r="B4330" i="13" s="1"/>
  <c r="B4331" i="13" s="1"/>
  <c r="B4332" i="13" s="1"/>
  <c r="B4333" i="13" s="1"/>
  <c r="B4334" i="13" s="1"/>
  <c r="B4335" i="13" s="1"/>
  <c r="B4336" i="13" s="1"/>
  <c r="B4337" i="13" s="1"/>
  <c r="B4338" i="13" s="1"/>
  <c r="B4339" i="13" s="1"/>
  <c r="B4340" i="13" s="1"/>
  <c r="B4341" i="13" s="1"/>
  <c r="B4342" i="13" s="1"/>
  <c r="B4343" i="13" s="1"/>
  <c r="B4344" i="13" s="1"/>
  <c r="B4345" i="13" s="1"/>
  <c r="B4346" i="13" s="1"/>
  <c r="B4347" i="13" s="1"/>
  <c r="B4348" i="13" s="1"/>
  <c r="B4349" i="13" s="1"/>
  <c r="B4350" i="13" s="1"/>
  <c r="B4351" i="13" s="1"/>
  <c r="B4352" i="13" s="1"/>
  <c r="B4353" i="13" s="1"/>
  <c r="B4354" i="13" s="1"/>
  <c r="B4355" i="13" s="1"/>
  <c r="B4356" i="13" s="1"/>
  <c r="B4357" i="13" s="1"/>
  <c r="B4358" i="13" s="1"/>
  <c r="B4359" i="13" s="1"/>
  <c r="B4360" i="13" s="1"/>
  <c r="B4361" i="13" s="1"/>
  <c r="B4362" i="13" s="1"/>
  <c r="B4363" i="13" s="1"/>
  <c r="B4364" i="13" s="1"/>
  <c r="B4365" i="13" s="1"/>
  <c r="B4366" i="13" s="1"/>
  <c r="B4367" i="13" s="1"/>
  <c r="B4368" i="13" s="1"/>
  <c r="B4369" i="13" s="1"/>
  <c r="B4370" i="13" s="1"/>
  <c r="B4371" i="13" s="1"/>
  <c r="B4372" i="13" s="1"/>
  <c r="B4373" i="13" s="1"/>
  <c r="B4374" i="13" s="1"/>
  <c r="B4375" i="13" s="1"/>
  <c r="B4376" i="13" s="1"/>
  <c r="B4377" i="13" s="1"/>
  <c r="B4378" i="13" s="1"/>
  <c r="B4379" i="13" s="1"/>
  <c r="B4380" i="13" s="1"/>
  <c r="B4381" i="13" s="1"/>
  <c r="B4382" i="13" s="1"/>
  <c r="B4383" i="13" s="1"/>
  <c r="B4384" i="13" s="1"/>
  <c r="B4385" i="13" s="1"/>
  <c r="B4386" i="13" s="1"/>
  <c r="B4387" i="13" s="1"/>
  <c r="B4388" i="13" s="1"/>
  <c r="B4389" i="13" s="1"/>
  <c r="B4390" i="13" s="1"/>
  <c r="B4391" i="13" s="1"/>
  <c r="B4392" i="13" s="1"/>
  <c r="B4393" i="13" s="1"/>
  <c r="B4394" i="13" s="1"/>
  <c r="B4395" i="13" s="1"/>
  <c r="B4396" i="13" s="1"/>
  <c r="B4397" i="13" s="1"/>
  <c r="B4398" i="13" s="1"/>
  <c r="B4399" i="13" s="1"/>
  <c r="B4400" i="13" s="1"/>
  <c r="B4401" i="13" s="1"/>
  <c r="B4402" i="13" s="1"/>
  <c r="B4403" i="13" s="1"/>
  <c r="B4404" i="13" s="1"/>
  <c r="B4405" i="13" s="1"/>
  <c r="B4406" i="13" s="1"/>
  <c r="B4407" i="13" s="1"/>
  <c r="B4408" i="13" s="1"/>
  <c r="B4409" i="13" s="1"/>
  <c r="B4410" i="13" s="1"/>
  <c r="B4411" i="13" s="1"/>
  <c r="B4412" i="13" s="1"/>
  <c r="B4413" i="13" s="1"/>
  <c r="B4414" i="13" s="1"/>
  <c r="B4415" i="13" s="1"/>
  <c r="B4416" i="13" s="1"/>
  <c r="B4417" i="13" s="1"/>
  <c r="B4418" i="13" s="1"/>
  <c r="B4419" i="13" s="1"/>
  <c r="B4420" i="13" s="1"/>
  <c r="B4421" i="13" s="1"/>
  <c r="B4422" i="13" s="1"/>
  <c r="B4423" i="13" s="1"/>
  <c r="B4424" i="13" s="1"/>
  <c r="B4425" i="13" s="1"/>
  <c r="B4426" i="13" s="1"/>
  <c r="B4427" i="13" s="1"/>
  <c r="B4428" i="13" s="1"/>
  <c r="B4429" i="13" s="1"/>
  <c r="B4430" i="13" s="1"/>
  <c r="B4431" i="13" s="1"/>
  <c r="B4432" i="13" s="1"/>
  <c r="B4433" i="13" s="1"/>
  <c r="B4434" i="13" s="1"/>
  <c r="B4435" i="13" s="1"/>
  <c r="B4436" i="13" s="1"/>
  <c r="B4437" i="13" s="1"/>
  <c r="B4438" i="13" s="1"/>
  <c r="B4439" i="13" s="1"/>
  <c r="B4440" i="13" s="1"/>
  <c r="B4441" i="13" s="1"/>
  <c r="B4442" i="13" s="1"/>
  <c r="B4443" i="13" s="1"/>
  <c r="B4444" i="13" s="1"/>
  <c r="B4445" i="13" s="1"/>
  <c r="B4446" i="13" s="1"/>
  <c r="B4447" i="13" s="1"/>
  <c r="B4448" i="13" s="1"/>
  <c r="B4449" i="13" s="1"/>
  <c r="B4450" i="13" s="1"/>
  <c r="B4451" i="13" s="1"/>
  <c r="B4452" i="13" s="1"/>
  <c r="B4453" i="13" s="1"/>
  <c r="B4454" i="13" s="1"/>
  <c r="B4455" i="13" s="1"/>
  <c r="B4456" i="13" s="1"/>
  <c r="B4457" i="13" s="1"/>
  <c r="B4458" i="13" s="1"/>
  <c r="B4459" i="13" s="1"/>
  <c r="B4460" i="13" s="1"/>
  <c r="B4461" i="13" s="1"/>
  <c r="B4462" i="13" s="1"/>
  <c r="B4463" i="13" s="1"/>
  <c r="B4464" i="13" s="1"/>
  <c r="B4465" i="13" s="1"/>
  <c r="B4466" i="13" s="1"/>
  <c r="B4467" i="13" s="1"/>
  <c r="B4468" i="13" s="1"/>
  <c r="B4469" i="13" s="1"/>
  <c r="B4470" i="13" s="1"/>
  <c r="B4471" i="13" s="1"/>
  <c r="B4472" i="13" s="1"/>
  <c r="B4473" i="13" s="1"/>
  <c r="B4474" i="13" s="1"/>
  <c r="B4475" i="13" s="1"/>
  <c r="B4476" i="13" s="1"/>
  <c r="B4477" i="13" s="1"/>
  <c r="B4478" i="13" s="1"/>
  <c r="B4479" i="13" s="1"/>
  <c r="B4480" i="13" s="1"/>
  <c r="B4481" i="13" s="1"/>
  <c r="B4482" i="13" s="1"/>
  <c r="B4483" i="13" s="1"/>
  <c r="B4484" i="13" s="1"/>
  <c r="B4485" i="13" s="1"/>
  <c r="B4486" i="13" s="1"/>
  <c r="B4487" i="13" s="1"/>
  <c r="B4488" i="13" s="1"/>
  <c r="B4489" i="13" s="1"/>
  <c r="B4490" i="13" s="1"/>
  <c r="B4491" i="13" s="1"/>
  <c r="B4492" i="13" s="1"/>
  <c r="B4493" i="13" s="1"/>
  <c r="B4494" i="13" s="1"/>
  <c r="B4495" i="13" s="1"/>
  <c r="B4496" i="13" s="1"/>
  <c r="B4497" i="13" s="1"/>
  <c r="B4498" i="13" s="1"/>
  <c r="B4499" i="13" s="1"/>
  <c r="B4500" i="13" s="1"/>
  <c r="B4501" i="13" s="1"/>
  <c r="B4502" i="13" s="1"/>
  <c r="B4503" i="13" s="1"/>
  <c r="B4504" i="13" s="1"/>
  <c r="B4505" i="13" s="1"/>
  <c r="B4506" i="13" s="1"/>
  <c r="B4507" i="13" s="1"/>
  <c r="B4508" i="13" s="1"/>
  <c r="B4509" i="13" s="1"/>
  <c r="B4510" i="13" s="1"/>
  <c r="B4511" i="13" s="1"/>
  <c r="B4512" i="13" s="1"/>
  <c r="B4513" i="13" s="1"/>
  <c r="B4514" i="13" s="1"/>
  <c r="B4515" i="13" s="1"/>
  <c r="B4516" i="13" s="1"/>
  <c r="B4517" i="13" s="1"/>
  <c r="B4518" i="13" s="1"/>
  <c r="B4519" i="13" s="1"/>
  <c r="B4520" i="13" s="1"/>
  <c r="B4521" i="13" s="1"/>
  <c r="B4522" i="13" s="1"/>
  <c r="B4523" i="13" s="1"/>
  <c r="B4524" i="13" s="1"/>
  <c r="B4525" i="13" s="1"/>
  <c r="B4526" i="13" s="1"/>
  <c r="B4527" i="13" s="1"/>
  <c r="B4528" i="13" s="1"/>
  <c r="B4529" i="13" s="1"/>
  <c r="B4530" i="13" s="1"/>
  <c r="B4531" i="13" s="1"/>
  <c r="B4532" i="13" s="1"/>
  <c r="B4533" i="13" s="1"/>
  <c r="B4534" i="13" s="1"/>
  <c r="B4535" i="13" s="1"/>
  <c r="B4536" i="13" s="1"/>
  <c r="B4537" i="13" s="1"/>
  <c r="B4538" i="13" s="1"/>
  <c r="B4539" i="13" s="1"/>
  <c r="B4540" i="13" s="1"/>
  <c r="B4541" i="13" s="1"/>
  <c r="B4542" i="13" s="1"/>
  <c r="B4543" i="13" s="1"/>
  <c r="B4544" i="13" s="1"/>
  <c r="B4545" i="13" s="1"/>
  <c r="B4546" i="13" s="1"/>
  <c r="B4547" i="13" s="1"/>
  <c r="B4548" i="13" s="1"/>
  <c r="B4549" i="13" s="1"/>
  <c r="B4550" i="13" s="1"/>
  <c r="B4551" i="13" s="1"/>
  <c r="B4552" i="13" s="1"/>
  <c r="B4553" i="13" s="1"/>
  <c r="B4554" i="13" s="1"/>
  <c r="B4555" i="13" s="1"/>
  <c r="B4556" i="13" s="1"/>
  <c r="B4557" i="13" s="1"/>
  <c r="B4558" i="13" s="1"/>
  <c r="B4559" i="13" s="1"/>
  <c r="B4560" i="13" s="1"/>
  <c r="B4561" i="13" s="1"/>
  <c r="B4562" i="13" s="1"/>
  <c r="B4563" i="13" s="1"/>
  <c r="B4564" i="13" s="1"/>
  <c r="B4565" i="13" s="1"/>
  <c r="B4566" i="13" s="1"/>
  <c r="B4567" i="13" s="1"/>
  <c r="B4568" i="13" s="1"/>
  <c r="B4569" i="13" s="1"/>
  <c r="B4570" i="13" s="1"/>
  <c r="B4571" i="13" s="1"/>
  <c r="B4572" i="13" s="1"/>
  <c r="B4573" i="13" s="1"/>
  <c r="B4574" i="13" s="1"/>
  <c r="B4575" i="13" s="1"/>
  <c r="B4576" i="13" s="1"/>
  <c r="B4577" i="13" s="1"/>
  <c r="B4578" i="13" s="1"/>
  <c r="B4579" i="13" s="1"/>
  <c r="B4580" i="13" s="1"/>
  <c r="B4581" i="13" s="1"/>
  <c r="B4582" i="13" s="1"/>
  <c r="B4583" i="13" s="1"/>
  <c r="B4584" i="13" s="1"/>
  <c r="B4585" i="13" s="1"/>
  <c r="B4586" i="13" s="1"/>
  <c r="B4587" i="13" s="1"/>
  <c r="B4588" i="13" s="1"/>
  <c r="B4589" i="13" s="1"/>
  <c r="B4590" i="13" s="1"/>
  <c r="B4591" i="13" s="1"/>
  <c r="B4592" i="13" s="1"/>
  <c r="B4593" i="13" s="1"/>
  <c r="B4594" i="13" s="1"/>
  <c r="B4595" i="13" s="1"/>
  <c r="B4596" i="13" s="1"/>
  <c r="B4597" i="13" s="1"/>
  <c r="B4598" i="13" s="1"/>
  <c r="B4599" i="13" s="1"/>
  <c r="B4600" i="13" s="1"/>
  <c r="B4601" i="13" s="1"/>
  <c r="B4602" i="13" s="1"/>
  <c r="B4603" i="13" s="1"/>
  <c r="B4604" i="13" s="1"/>
  <c r="B4605" i="13" s="1"/>
  <c r="B4606" i="13" s="1"/>
  <c r="B4607" i="13" s="1"/>
  <c r="B4608" i="13" s="1"/>
  <c r="B4609" i="13" s="1"/>
  <c r="B4610" i="13" s="1"/>
  <c r="B4611" i="13" s="1"/>
  <c r="B4612" i="13" s="1"/>
  <c r="B4613" i="13" s="1"/>
  <c r="B4614" i="13" s="1"/>
  <c r="B4615" i="13" s="1"/>
  <c r="B4616" i="13" s="1"/>
  <c r="B4617" i="13" s="1"/>
  <c r="B4618" i="13" s="1"/>
  <c r="B4619" i="13" s="1"/>
  <c r="B4620" i="13" s="1"/>
  <c r="B4621" i="13" s="1"/>
  <c r="B4622" i="13" s="1"/>
  <c r="B4623" i="13" s="1"/>
  <c r="B4624" i="13" s="1"/>
  <c r="B4625" i="13" s="1"/>
  <c r="B4626" i="13" s="1"/>
  <c r="B4627" i="13" s="1"/>
  <c r="B4628" i="13" s="1"/>
  <c r="B4629" i="13" s="1"/>
  <c r="B4630" i="13" s="1"/>
  <c r="B4631" i="13" s="1"/>
  <c r="B4632" i="13" s="1"/>
  <c r="B4633" i="13" s="1"/>
  <c r="B4634" i="13" s="1"/>
  <c r="B4635" i="13" s="1"/>
  <c r="B4636" i="13" s="1"/>
  <c r="B4637" i="13" s="1"/>
  <c r="B4638" i="13" s="1"/>
  <c r="B4639" i="13" s="1"/>
  <c r="B4640" i="13" s="1"/>
  <c r="B4641" i="13" s="1"/>
  <c r="B4642" i="13" s="1"/>
  <c r="B4643" i="13" s="1"/>
  <c r="B4644" i="13" s="1"/>
  <c r="B4645" i="13" s="1"/>
  <c r="B4646" i="13" s="1"/>
  <c r="B4647" i="13" s="1"/>
  <c r="B4648" i="13" s="1"/>
  <c r="B4649" i="13" s="1"/>
  <c r="B4650" i="13" s="1"/>
  <c r="B4651" i="13" s="1"/>
  <c r="B4652" i="13" s="1"/>
  <c r="B4653" i="13" s="1"/>
  <c r="B4654" i="13" s="1"/>
  <c r="B4655" i="13" s="1"/>
  <c r="B4656" i="13" s="1"/>
  <c r="B4657" i="13" s="1"/>
  <c r="B4658" i="13" s="1"/>
  <c r="B4659" i="13" s="1"/>
  <c r="B4660" i="13" s="1"/>
  <c r="B4661" i="13" s="1"/>
  <c r="B4662" i="13" s="1"/>
  <c r="B4663" i="13" s="1"/>
  <c r="B4664" i="13" s="1"/>
  <c r="B4665" i="13" s="1"/>
  <c r="B4666" i="13" s="1"/>
  <c r="B4667" i="13" s="1"/>
  <c r="B4668" i="13" s="1"/>
  <c r="B4669" i="13" s="1"/>
  <c r="B4670" i="13" s="1"/>
  <c r="B4671" i="13" s="1"/>
  <c r="B4672" i="13" s="1"/>
  <c r="B4673" i="13" s="1"/>
  <c r="B4674" i="13" s="1"/>
  <c r="B4675" i="13" s="1"/>
  <c r="B4676" i="13" s="1"/>
  <c r="B4677" i="13" s="1"/>
  <c r="B4678" i="13" s="1"/>
  <c r="B4679" i="13" s="1"/>
  <c r="B4680" i="13" s="1"/>
  <c r="B4681" i="13" s="1"/>
  <c r="B4682" i="13" s="1"/>
  <c r="B4683" i="13" s="1"/>
  <c r="B4684" i="13" s="1"/>
  <c r="B4685" i="13" s="1"/>
  <c r="B4686" i="13" s="1"/>
  <c r="B4687" i="13" s="1"/>
  <c r="B4688" i="13" s="1"/>
  <c r="B4689" i="13" s="1"/>
  <c r="B4690" i="13" s="1"/>
  <c r="B4691" i="13" s="1"/>
  <c r="B4692" i="13" s="1"/>
  <c r="B4693" i="13" s="1"/>
  <c r="B4694" i="13" s="1"/>
  <c r="B4695" i="13" s="1"/>
  <c r="B4696" i="13" s="1"/>
  <c r="B4697" i="13" s="1"/>
  <c r="B4698" i="13" s="1"/>
  <c r="B4699" i="13" s="1"/>
  <c r="B4700" i="13" s="1"/>
  <c r="B4701" i="13" s="1"/>
  <c r="B4702" i="13" s="1"/>
  <c r="B4703" i="13" s="1"/>
  <c r="B4704" i="13" s="1"/>
  <c r="B4705" i="13" s="1"/>
  <c r="B4706" i="13" s="1"/>
  <c r="B4707" i="13" s="1"/>
  <c r="B4708" i="13" s="1"/>
  <c r="B4709" i="13" s="1"/>
  <c r="B4710" i="13" s="1"/>
  <c r="B4711" i="13" s="1"/>
  <c r="B4712" i="13" s="1"/>
  <c r="B4713" i="13" s="1"/>
  <c r="B4714" i="13" s="1"/>
  <c r="B4715" i="13" s="1"/>
  <c r="B4716" i="13" s="1"/>
  <c r="B4717" i="13" s="1"/>
  <c r="B4718" i="13" s="1"/>
  <c r="B4719" i="13" s="1"/>
  <c r="B4720" i="13" s="1"/>
  <c r="B4721" i="13" s="1"/>
  <c r="B4722" i="13" s="1"/>
  <c r="B4723" i="13" s="1"/>
  <c r="B4724" i="13" s="1"/>
  <c r="B4725" i="13" s="1"/>
  <c r="B4726" i="13" s="1"/>
  <c r="B4727" i="13" s="1"/>
  <c r="B4728" i="13" s="1"/>
  <c r="B4729" i="13" s="1"/>
  <c r="B4730" i="13" s="1"/>
  <c r="B4731" i="13" s="1"/>
  <c r="B4732" i="13" s="1"/>
  <c r="B4733" i="13" s="1"/>
  <c r="B4734" i="13" s="1"/>
  <c r="B4735" i="13" s="1"/>
  <c r="B4736" i="13" s="1"/>
  <c r="B4737" i="13" s="1"/>
  <c r="B4738" i="13" s="1"/>
  <c r="B4739" i="13" s="1"/>
  <c r="B4740" i="13" s="1"/>
  <c r="B4741" i="13" s="1"/>
  <c r="B4742" i="13" s="1"/>
  <c r="B4743" i="13" s="1"/>
  <c r="B4744" i="13" s="1"/>
  <c r="B4745" i="13" s="1"/>
  <c r="B4746" i="13" s="1"/>
  <c r="B4747" i="13" s="1"/>
  <c r="B4748" i="13" s="1"/>
  <c r="B4749" i="13" s="1"/>
  <c r="B4750" i="13" s="1"/>
  <c r="B4751" i="13" s="1"/>
  <c r="B4752" i="13" s="1"/>
  <c r="B4753" i="13" s="1"/>
  <c r="B4754" i="13" s="1"/>
  <c r="B4755" i="13" s="1"/>
  <c r="B4756" i="13" s="1"/>
  <c r="B4757" i="13" s="1"/>
  <c r="B4758" i="13" s="1"/>
  <c r="B4759" i="13" s="1"/>
  <c r="B4760" i="13" s="1"/>
  <c r="B4761" i="13" s="1"/>
  <c r="B4762" i="13" s="1"/>
  <c r="B4763" i="13" s="1"/>
  <c r="B4764" i="13" s="1"/>
  <c r="B4765" i="13" s="1"/>
  <c r="B4766" i="13" s="1"/>
  <c r="B4767" i="13" s="1"/>
  <c r="B4768" i="13" s="1"/>
  <c r="B4769" i="13" s="1"/>
  <c r="B4770" i="13" s="1"/>
  <c r="B4771" i="13" s="1"/>
  <c r="B4772" i="13" s="1"/>
  <c r="B4773" i="13" s="1"/>
  <c r="B4774" i="13" s="1"/>
  <c r="B4775" i="13" s="1"/>
  <c r="B4776" i="13" s="1"/>
  <c r="B4777" i="13" s="1"/>
  <c r="B4778" i="13" s="1"/>
  <c r="B4779" i="13" s="1"/>
  <c r="B4780" i="13" s="1"/>
  <c r="B4781" i="13" s="1"/>
  <c r="B4782" i="13" s="1"/>
  <c r="B4783" i="13" s="1"/>
  <c r="B4784" i="13" s="1"/>
  <c r="B4785" i="13" s="1"/>
  <c r="B4786" i="13" s="1"/>
  <c r="B4787" i="13" s="1"/>
  <c r="B4788" i="13" s="1"/>
  <c r="B4789" i="13" s="1"/>
  <c r="B4790" i="13" s="1"/>
  <c r="B4791" i="13" s="1"/>
  <c r="B4792" i="13" s="1"/>
  <c r="B4793" i="13" s="1"/>
  <c r="B4794" i="13" s="1"/>
  <c r="B4795" i="13" s="1"/>
  <c r="B4796" i="13" s="1"/>
  <c r="B4797" i="13" s="1"/>
  <c r="B4798" i="13" s="1"/>
  <c r="B4799" i="13" s="1"/>
  <c r="B4800" i="13" s="1"/>
  <c r="B4801" i="13" s="1"/>
  <c r="B4802" i="13" s="1"/>
  <c r="B4803" i="13" s="1"/>
  <c r="B4804" i="13" s="1"/>
  <c r="B4805" i="13" s="1"/>
  <c r="B4806" i="13" s="1"/>
  <c r="B4807" i="13" s="1"/>
  <c r="B4808" i="13" s="1"/>
  <c r="B4809" i="13" s="1"/>
  <c r="B4810" i="13" s="1"/>
  <c r="B4811" i="13" s="1"/>
  <c r="B4812" i="13" s="1"/>
  <c r="B4813" i="13" s="1"/>
  <c r="B4814" i="13" s="1"/>
  <c r="B4815" i="13" s="1"/>
  <c r="B4816" i="13" s="1"/>
  <c r="B4817" i="13" s="1"/>
  <c r="B4818" i="13" s="1"/>
  <c r="B4819" i="13" s="1"/>
  <c r="B4820" i="13" s="1"/>
  <c r="B4821" i="13" s="1"/>
  <c r="B4822" i="13" s="1"/>
  <c r="B4823" i="13" s="1"/>
  <c r="B4824" i="13" s="1"/>
  <c r="B4825" i="13" s="1"/>
  <c r="B4826" i="13" s="1"/>
  <c r="B4827" i="13" s="1"/>
  <c r="B4828" i="13" s="1"/>
  <c r="B4829" i="13" s="1"/>
  <c r="B4830" i="13" s="1"/>
  <c r="B4831" i="13" s="1"/>
  <c r="B4832" i="13" s="1"/>
  <c r="B4833" i="13" s="1"/>
  <c r="B4834" i="13" s="1"/>
  <c r="B4835" i="13" s="1"/>
  <c r="B4836" i="13" s="1"/>
  <c r="B4837" i="13" s="1"/>
  <c r="B4838" i="13" s="1"/>
  <c r="B4839" i="13" s="1"/>
  <c r="B4840" i="13" s="1"/>
  <c r="B4841" i="13" s="1"/>
  <c r="B4842" i="13" s="1"/>
  <c r="B4843" i="13" s="1"/>
  <c r="B4844" i="13" s="1"/>
  <c r="B4845" i="13" s="1"/>
  <c r="B4846" i="13" s="1"/>
  <c r="B4847" i="13" s="1"/>
  <c r="B4848" i="13" s="1"/>
  <c r="B4849" i="13" s="1"/>
  <c r="B4850" i="13" s="1"/>
  <c r="B4851" i="13" s="1"/>
  <c r="B4852" i="13" s="1"/>
  <c r="B4853" i="13" s="1"/>
  <c r="B4854" i="13" s="1"/>
  <c r="B4855" i="13" s="1"/>
  <c r="B4856" i="13" s="1"/>
  <c r="B4857" i="13" s="1"/>
  <c r="B4858" i="13" s="1"/>
  <c r="B4859" i="13" s="1"/>
  <c r="B4860" i="13" s="1"/>
  <c r="B4861" i="13" s="1"/>
  <c r="B4862" i="13" s="1"/>
  <c r="B4863" i="13" s="1"/>
  <c r="B4864" i="13" s="1"/>
  <c r="B4865" i="13" s="1"/>
  <c r="B4866" i="13" s="1"/>
  <c r="B4867" i="13" s="1"/>
  <c r="B4868" i="13" s="1"/>
  <c r="B4869" i="13" s="1"/>
  <c r="B4870" i="13" s="1"/>
  <c r="B4871" i="13" s="1"/>
  <c r="B4872" i="13" s="1"/>
  <c r="B4873" i="13" s="1"/>
  <c r="B4874" i="13" s="1"/>
  <c r="B4875" i="13" s="1"/>
  <c r="B4876" i="13" s="1"/>
  <c r="B4877" i="13" s="1"/>
  <c r="B4878" i="13" s="1"/>
  <c r="B4879" i="13" s="1"/>
  <c r="B4880" i="13" s="1"/>
  <c r="B4881" i="13" s="1"/>
  <c r="B4882" i="13" s="1"/>
  <c r="B4883" i="13" s="1"/>
  <c r="B4884" i="13" s="1"/>
  <c r="B4885" i="13" s="1"/>
  <c r="B4886" i="13" s="1"/>
  <c r="B4887" i="13" s="1"/>
  <c r="B4888" i="13" s="1"/>
  <c r="B4889" i="13" s="1"/>
  <c r="B4890" i="13" s="1"/>
  <c r="B4891" i="13" s="1"/>
  <c r="B4892" i="13" s="1"/>
  <c r="B4893" i="13" s="1"/>
  <c r="B4894" i="13" s="1"/>
  <c r="B4895" i="13" s="1"/>
  <c r="B4896" i="13" s="1"/>
  <c r="B4897" i="13" s="1"/>
  <c r="B4898" i="13" s="1"/>
  <c r="B4899" i="13" s="1"/>
  <c r="B4900" i="13" s="1"/>
  <c r="B4901" i="13" s="1"/>
  <c r="B4902" i="13" s="1"/>
  <c r="B4903" i="13" s="1"/>
  <c r="B4904" i="13" s="1"/>
  <c r="B4905" i="13" s="1"/>
  <c r="B4906" i="13" s="1"/>
  <c r="B4907" i="13" s="1"/>
  <c r="B4908" i="13" s="1"/>
  <c r="B4909" i="13" s="1"/>
  <c r="B4910" i="13" s="1"/>
  <c r="B4911" i="13" s="1"/>
  <c r="B4912" i="13" s="1"/>
  <c r="B4913" i="13" s="1"/>
  <c r="B4914" i="13" s="1"/>
  <c r="B4915" i="13" s="1"/>
  <c r="B4916" i="13" s="1"/>
  <c r="B4917" i="13" s="1"/>
  <c r="B4918" i="13" s="1"/>
  <c r="B4919" i="13" s="1"/>
  <c r="B4920" i="13" s="1"/>
  <c r="B4921" i="13" s="1"/>
  <c r="B4922" i="13" s="1"/>
  <c r="B4923" i="13" s="1"/>
  <c r="B4924" i="13" s="1"/>
  <c r="B4925" i="13" s="1"/>
  <c r="B4926" i="13" s="1"/>
  <c r="B4927" i="13" s="1"/>
  <c r="B4928" i="13" s="1"/>
  <c r="B4929" i="13" s="1"/>
  <c r="B4930" i="13" s="1"/>
  <c r="B4931" i="13" s="1"/>
  <c r="B4932" i="13" s="1"/>
  <c r="B4933" i="13" s="1"/>
  <c r="B4934" i="13" s="1"/>
  <c r="B4935" i="13" s="1"/>
  <c r="B4936" i="13" s="1"/>
  <c r="B4937" i="13" s="1"/>
  <c r="B4938" i="13" s="1"/>
  <c r="B4939" i="13" s="1"/>
  <c r="B4940" i="13" s="1"/>
  <c r="B4941" i="13" s="1"/>
  <c r="B4942" i="13" s="1"/>
  <c r="B4943" i="13" s="1"/>
  <c r="B4944" i="13" s="1"/>
  <c r="B4945" i="13" s="1"/>
  <c r="B4946" i="13" s="1"/>
  <c r="B4947" i="13" s="1"/>
  <c r="B4948" i="13" s="1"/>
  <c r="B4949" i="13" s="1"/>
  <c r="B4950" i="13" s="1"/>
  <c r="B4951" i="13" s="1"/>
  <c r="B4952" i="13" s="1"/>
  <c r="B4953" i="13" s="1"/>
  <c r="B4954" i="13" s="1"/>
  <c r="B4955" i="13" s="1"/>
  <c r="B4956" i="13" s="1"/>
  <c r="B4957" i="13" s="1"/>
  <c r="B4958" i="13" s="1"/>
  <c r="B4959" i="13" s="1"/>
  <c r="B4960" i="13" s="1"/>
  <c r="B4961" i="13" s="1"/>
  <c r="B4962" i="13" s="1"/>
  <c r="B4963" i="13" s="1"/>
  <c r="B4964" i="13" s="1"/>
  <c r="B4965" i="13" s="1"/>
  <c r="B4966" i="13" s="1"/>
  <c r="B4967" i="13" s="1"/>
  <c r="B4968" i="13" s="1"/>
  <c r="B4969" i="13" s="1"/>
  <c r="B4970" i="13" s="1"/>
  <c r="B4971" i="13" s="1"/>
  <c r="B4972" i="13" s="1"/>
  <c r="B4973" i="13" s="1"/>
  <c r="B4974" i="13" s="1"/>
  <c r="B4975" i="13" s="1"/>
  <c r="B4976" i="13" s="1"/>
  <c r="B4977" i="13" s="1"/>
  <c r="B4978" i="13" s="1"/>
  <c r="B4979" i="13" s="1"/>
  <c r="B4980" i="13" s="1"/>
  <c r="B4981" i="13" s="1"/>
  <c r="B4982" i="13" s="1"/>
  <c r="B4983" i="13" s="1"/>
  <c r="B4984" i="13" s="1"/>
  <c r="B4985" i="13" s="1"/>
  <c r="B4986" i="13" s="1"/>
  <c r="B4987" i="13" s="1"/>
  <c r="B4988" i="13" s="1"/>
  <c r="B4989" i="13" s="1"/>
  <c r="B4990" i="13" s="1"/>
  <c r="B4991" i="13" s="1"/>
  <c r="B4992" i="13" s="1"/>
  <c r="B4993" i="13" s="1"/>
  <c r="B4994" i="13" s="1"/>
  <c r="B4995" i="13" s="1"/>
  <c r="B4996" i="13" s="1"/>
  <c r="B4997" i="13" s="1"/>
  <c r="B4998" i="13" s="1"/>
  <c r="B4999" i="13" s="1"/>
  <c r="B5000" i="13" s="1"/>
  <c r="B5001" i="13" s="1"/>
  <c r="B5002" i="13" s="1"/>
  <c r="B5003" i="13" s="1"/>
  <c r="B5004" i="13" s="1"/>
  <c r="B5005" i="13" s="1"/>
  <c r="B5006" i="13" s="1"/>
  <c r="B5007" i="13" s="1"/>
  <c r="B5008" i="13" s="1"/>
  <c r="B5009" i="13" s="1"/>
  <c r="B5010" i="13" s="1"/>
  <c r="B5011" i="13" s="1"/>
  <c r="B5012" i="13" s="1"/>
  <c r="B5013" i="13" s="1"/>
  <c r="B5014" i="13" s="1"/>
  <c r="B5015" i="13" s="1"/>
  <c r="B5016" i="13" s="1"/>
  <c r="B5017" i="13" s="1"/>
  <c r="B5018" i="13" s="1"/>
  <c r="B5019" i="13" s="1"/>
  <c r="B5020" i="13" s="1"/>
  <c r="B5021" i="13" s="1"/>
  <c r="B5022" i="13" s="1"/>
  <c r="B5023" i="13" s="1"/>
  <c r="B5024" i="13" s="1"/>
  <c r="B5025" i="13" s="1"/>
  <c r="B5026" i="13" s="1"/>
  <c r="B5027" i="13" s="1"/>
  <c r="B5028" i="13" s="1"/>
  <c r="B5029" i="13" s="1"/>
  <c r="B5030" i="13" s="1"/>
  <c r="B5031" i="13" s="1"/>
  <c r="B5032" i="13" s="1"/>
  <c r="B5033" i="13" s="1"/>
  <c r="B5034" i="13" s="1"/>
  <c r="B5035" i="13" s="1"/>
  <c r="B5036" i="13" s="1"/>
  <c r="B5037" i="13" s="1"/>
  <c r="B5038" i="13" s="1"/>
  <c r="B5039" i="13" s="1"/>
  <c r="B5040" i="13" s="1"/>
  <c r="B5041" i="13" s="1"/>
  <c r="B5042" i="13" s="1"/>
  <c r="B5043" i="13" s="1"/>
  <c r="B5044" i="13" s="1"/>
  <c r="B5045" i="13" s="1"/>
  <c r="B5046" i="13" s="1"/>
  <c r="B5047" i="13" s="1"/>
  <c r="B5048" i="13" s="1"/>
  <c r="B5049" i="13" s="1"/>
  <c r="B5050" i="13" s="1"/>
  <c r="B5051" i="13" s="1"/>
  <c r="B5052" i="13" s="1"/>
  <c r="B5053" i="13" s="1"/>
  <c r="B5054" i="13" s="1"/>
  <c r="B5055" i="13" s="1"/>
  <c r="B5056" i="13" s="1"/>
  <c r="B5057" i="13" s="1"/>
  <c r="B5058" i="13" s="1"/>
  <c r="B5059" i="13" s="1"/>
  <c r="B5060" i="13" s="1"/>
  <c r="B5061" i="13" s="1"/>
  <c r="B5062" i="13" s="1"/>
  <c r="B5063" i="13" s="1"/>
  <c r="B5064" i="13" s="1"/>
  <c r="B5065" i="13" s="1"/>
  <c r="B5066" i="13" s="1"/>
  <c r="B5067" i="13" s="1"/>
  <c r="B5068" i="13" s="1"/>
  <c r="B5069" i="13" s="1"/>
  <c r="B5070" i="13" s="1"/>
  <c r="B5071" i="13" s="1"/>
  <c r="B5072" i="13" s="1"/>
  <c r="B5073" i="13" s="1"/>
  <c r="B5074" i="13" s="1"/>
  <c r="B5075" i="13" s="1"/>
  <c r="B5076" i="13" s="1"/>
  <c r="B5077" i="13" s="1"/>
  <c r="B5078" i="13" s="1"/>
  <c r="B5079" i="13" s="1"/>
  <c r="B5080" i="13" s="1"/>
  <c r="B5081" i="13" s="1"/>
  <c r="B5082" i="13" s="1"/>
  <c r="B5083" i="13" s="1"/>
  <c r="B5084" i="13" s="1"/>
  <c r="B5085" i="13" s="1"/>
  <c r="B5086" i="13" s="1"/>
  <c r="B5087" i="13" s="1"/>
  <c r="B5088" i="13" s="1"/>
  <c r="B5089" i="13" s="1"/>
  <c r="B5090" i="13" s="1"/>
  <c r="B5091" i="13" s="1"/>
  <c r="B5092" i="13" s="1"/>
  <c r="B5093" i="13" s="1"/>
  <c r="B5094" i="13" s="1"/>
  <c r="B5095" i="13" s="1"/>
  <c r="B5096" i="13" s="1"/>
  <c r="B5097" i="13" s="1"/>
  <c r="B5098" i="13" s="1"/>
  <c r="B5099" i="13" s="1"/>
  <c r="B5100" i="13" s="1"/>
  <c r="B5101" i="13" s="1"/>
  <c r="B5102" i="13" s="1"/>
  <c r="B5103" i="13" s="1"/>
  <c r="B5104" i="13" s="1"/>
  <c r="B5105" i="13" s="1"/>
  <c r="B5106" i="13" s="1"/>
  <c r="B5107" i="13" s="1"/>
  <c r="B5108" i="13" s="1"/>
  <c r="B5109" i="13" s="1"/>
  <c r="B5110" i="13" s="1"/>
  <c r="B5111" i="13" s="1"/>
  <c r="B5112" i="13" s="1"/>
  <c r="B5113" i="13" s="1"/>
  <c r="B5114" i="13" s="1"/>
  <c r="B5115" i="13" s="1"/>
  <c r="B5116" i="13" s="1"/>
  <c r="B5117" i="13" s="1"/>
  <c r="B5118" i="13" s="1"/>
  <c r="B5119" i="13" s="1"/>
  <c r="B5120" i="13" s="1"/>
  <c r="B5121" i="13" s="1"/>
  <c r="B5122" i="13" s="1"/>
  <c r="B5123" i="13" s="1"/>
  <c r="B5124" i="13" s="1"/>
  <c r="B5125" i="13" s="1"/>
  <c r="B5126" i="13" s="1"/>
  <c r="B5127" i="13" s="1"/>
  <c r="B5128" i="13" s="1"/>
  <c r="B5129" i="13" s="1"/>
  <c r="B5130" i="13" s="1"/>
  <c r="B5131" i="13" s="1"/>
  <c r="B5132" i="13" s="1"/>
  <c r="B5133" i="13" s="1"/>
  <c r="B5134" i="13" s="1"/>
  <c r="B5135" i="13" s="1"/>
  <c r="B5136" i="13" s="1"/>
  <c r="B5137" i="13" s="1"/>
  <c r="B5138" i="13" s="1"/>
  <c r="B5139" i="13" s="1"/>
  <c r="B5140" i="13" s="1"/>
  <c r="B5141" i="13" s="1"/>
  <c r="B5142" i="13" s="1"/>
  <c r="B5143" i="13" s="1"/>
  <c r="B5144" i="13" s="1"/>
  <c r="B5145" i="13" s="1"/>
  <c r="B5146" i="13" s="1"/>
  <c r="B5147" i="13" s="1"/>
  <c r="B5148" i="13" s="1"/>
  <c r="B5149" i="13" s="1"/>
  <c r="B5150" i="13" s="1"/>
  <c r="B5151" i="13" s="1"/>
  <c r="B5152" i="13" s="1"/>
  <c r="B5153" i="13" s="1"/>
  <c r="B5154" i="13" s="1"/>
  <c r="B5155" i="13" s="1"/>
  <c r="B5156" i="13" s="1"/>
  <c r="B5157" i="13" s="1"/>
  <c r="B5158" i="13" s="1"/>
  <c r="B5159" i="13" s="1"/>
  <c r="B5160" i="13" s="1"/>
  <c r="B5161" i="13" s="1"/>
  <c r="B5162" i="13" s="1"/>
  <c r="B5163" i="13" s="1"/>
  <c r="B5164" i="13" s="1"/>
  <c r="B5165" i="13" s="1"/>
  <c r="B5166" i="13" s="1"/>
  <c r="B5167" i="13" s="1"/>
  <c r="B5168" i="13" s="1"/>
  <c r="B5169" i="13" s="1"/>
  <c r="B5170" i="13" s="1"/>
  <c r="B5171" i="13" s="1"/>
  <c r="B5172" i="13" s="1"/>
  <c r="B5173" i="13" s="1"/>
  <c r="B5174" i="13" s="1"/>
  <c r="B5175" i="13" s="1"/>
  <c r="B5176" i="13" s="1"/>
  <c r="B5177" i="13" s="1"/>
  <c r="B5178" i="13" s="1"/>
  <c r="B5179" i="13" s="1"/>
  <c r="B5180" i="13" s="1"/>
  <c r="B5181" i="13" s="1"/>
  <c r="B5182" i="13" s="1"/>
  <c r="B5183" i="13" s="1"/>
  <c r="B5184" i="13" s="1"/>
  <c r="B5185" i="13" s="1"/>
  <c r="B5186" i="13" s="1"/>
  <c r="B5187" i="13" s="1"/>
  <c r="B5188" i="13" s="1"/>
  <c r="B5189" i="13" s="1"/>
  <c r="B5190" i="13" s="1"/>
  <c r="B5191" i="13" s="1"/>
  <c r="B5192" i="13" s="1"/>
  <c r="B5193" i="13" s="1"/>
  <c r="B5194" i="13" s="1"/>
  <c r="B5195" i="13" s="1"/>
  <c r="B5196" i="13" s="1"/>
  <c r="B5197" i="13" s="1"/>
  <c r="B5198" i="13" s="1"/>
  <c r="B5199" i="13" s="1"/>
  <c r="B5200" i="13" s="1"/>
  <c r="B5201" i="13" s="1"/>
  <c r="B5202" i="13" s="1"/>
  <c r="B5203" i="13" s="1"/>
  <c r="B5204" i="13" s="1"/>
  <c r="B5205" i="13" s="1"/>
  <c r="B5206" i="13" s="1"/>
  <c r="B5207" i="13" s="1"/>
  <c r="B5208" i="13" s="1"/>
  <c r="B5209" i="13" s="1"/>
  <c r="B5210" i="13" s="1"/>
  <c r="B5211" i="13" s="1"/>
  <c r="B5212" i="13" s="1"/>
  <c r="B5213" i="13" s="1"/>
  <c r="B5214" i="13" s="1"/>
  <c r="B5215" i="13" s="1"/>
  <c r="B5216" i="13" s="1"/>
  <c r="B5217" i="13" s="1"/>
  <c r="B5218" i="13" s="1"/>
  <c r="B5219" i="13" s="1"/>
  <c r="B5220" i="13" s="1"/>
  <c r="B5221" i="13" s="1"/>
  <c r="B5222" i="13" s="1"/>
  <c r="B5223" i="13" s="1"/>
  <c r="B5224" i="13" s="1"/>
  <c r="B5225" i="13" s="1"/>
  <c r="B5226" i="13" s="1"/>
  <c r="B5227" i="13" s="1"/>
  <c r="B5228" i="13" s="1"/>
  <c r="B5229" i="13" s="1"/>
  <c r="B5230" i="13" s="1"/>
  <c r="B5231" i="13" s="1"/>
  <c r="B5232" i="13" s="1"/>
  <c r="B5233" i="13" s="1"/>
  <c r="B5234" i="13" s="1"/>
  <c r="B5235" i="13" s="1"/>
  <c r="B5236" i="13" s="1"/>
  <c r="B5237" i="13" s="1"/>
  <c r="B5238" i="13" s="1"/>
  <c r="B5239" i="13" s="1"/>
  <c r="B5240" i="13" s="1"/>
  <c r="B5241" i="13" s="1"/>
  <c r="B5242" i="13" s="1"/>
  <c r="B5243" i="13" s="1"/>
  <c r="B5244" i="13" s="1"/>
  <c r="B5245" i="13" s="1"/>
  <c r="B5246" i="13" s="1"/>
  <c r="B5247" i="13" s="1"/>
  <c r="B5248" i="13" s="1"/>
  <c r="B5249" i="13" s="1"/>
  <c r="B5250" i="13" s="1"/>
  <c r="B5251" i="13" s="1"/>
  <c r="B5252" i="13" s="1"/>
  <c r="B5253" i="13" s="1"/>
  <c r="B5254" i="13" s="1"/>
  <c r="B5255" i="13" s="1"/>
  <c r="B5256" i="13" s="1"/>
  <c r="B5257" i="13" s="1"/>
  <c r="B5258" i="13" s="1"/>
  <c r="B5259" i="13" s="1"/>
  <c r="B5260" i="13" s="1"/>
  <c r="B5261" i="13" s="1"/>
  <c r="B5262" i="13" s="1"/>
  <c r="B5263" i="13" s="1"/>
  <c r="B5264" i="13" s="1"/>
  <c r="B5265" i="13" s="1"/>
  <c r="B5266" i="13" s="1"/>
  <c r="B5267" i="13" s="1"/>
  <c r="B5268" i="13" s="1"/>
  <c r="B5269" i="13" s="1"/>
  <c r="B5270" i="13" s="1"/>
  <c r="B5271" i="13" s="1"/>
  <c r="B5272" i="13" s="1"/>
  <c r="B5273" i="13" s="1"/>
  <c r="B5274" i="13" s="1"/>
  <c r="B5275" i="13" s="1"/>
  <c r="B5276" i="13" s="1"/>
  <c r="B5277" i="13" s="1"/>
  <c r="B5278" i="13" s="1"/>
  <c r="B5279" i="13" s="1"/>
  <c r="B5280" i="13" s="1"/>
  <c r="B5281" i="13" s="1"/>
  <c r="B5282" i="13" s="1"/>
  <c r="B5283" i="13" s="1"/>
  <c r="B5284" i="13" s="1"/>
  <c r="B5285" i="13" s="1"/>
  <c r="B5286" i="13" s="1"/>
  <c r="B5287" i="13" s="1"/>
  <c r="B5288" i="13" s="1"/>
  <c r="B5289" i="13" s="1"/>
  <c r="B5290" i="13" s="1"/>
  <c r="B5291" i="13" s="1"/>
  <c r="B5292" i="13" s="1"/>
  <c r="B5293" i="13" s="1"/>
  <c r="B5294" i="13" s="1"/>
  <c r="B5295" i="13" s="1"/>
  <c r="B5296" i="13" s="1"/>
  <c r="B5297" i="13" s="1"/>
  <c r="B5298" i="13" s="1"/>
  <c r="B5299" i="13" s="1"/>
  <c r="B5300" i="13" s="1"/>
  <c r="B5301" i="13" s="1"/>
  <c r="B5302" i="13" s="1"/>
  <c r="B5303" i="13" s="1"/>
  <c r="B5304" i="13" s="1"/>
  <c r="B5305" i="13" s="1"/>
  <c r="B5306" i="13" s="1"/>
  <c r="B5307" i="13" s="1"/>
  <c r="B5308" i="13" s="1"/>
  <c r="B5309" i="13" s="1"/>
  <c r="B5310" i="13" s="1"/>
  <c r="B5311" i="13" s="1"/>
  <c r="B5312" i="13" s="1"/>
  <c r="B5313" i="13" s="1"/>
  <c r="B5314" i="13" s="1"/>
  <c r="B5315" i="13" s="1"/>
  <c r="B5316" i="13" s="1"/>
  <c r="B5317" i="13" s="1"/>
  <c r="B5318" i="13" s="1"/>
  <c r="B5319" i="13" s="1"/>
  <c r="B5320" i="13" s="1"/>
  <c r="B5321" i="13" s="1"/>
  <c r="B5322" i="13" s="1"/>
  <c r="B5323" i="13" s="1"/>
  <c r="B5324" i="13" s="1"/>
  <c r="B5325" i="13" s="1"/>
  <c r="B5326" i="13" s="1"/>
  <c r="B5327" i="13" s="1"/>
  <c r="B5328" i="13" s="1"/>
  <c r="B5329" i="13" s="1"/>
  <c r="B5330" i="13" s="1"/>
  <c r="B5331" i="13" s="1"/>
  <c r="B5332" i="13" s="1"/>
  <c r="B5333" i="13" s="1"/>
  <c r="B5334" i="13" s="1"/>
  <c r="B5335" i="13" s="1"/>
  <c r="B5336" i="13" s="1"/>
  <c r="B5337" i="13" s="1"/>
  <c r="B5338" i="13" s="1"/>
  <c r="B5339" i="13" s="1"/>
  <c r="B5340" i="13" s="1"/>
  <c r="B5341" i="13" s="1"/>
  <c r="B5342" i="13" s="1"/>
  <c r="B5343" i="13" s="1"/>
  <c r="B5344" i="13" s="1"/>
  <c r="B5345" i="13" s="1"/>
  <c r="B5346" i="13" s="1"/>
  <c r="B5347" i="13" s="1"/>
  <c r="B5348" i="13" s="1"/>
  <c r="B5349" i="13" s="1"/>
  <c r="B5350" i="13" s="1"/>
  <c r="B5351" i="13" s="1"/>
  <c r="B5352" i="13" s="1"/>
  <c r="B5353" i="13" s="1"/>
  <c r="B5354" i="13" s="1"/>
  <c r="B5355" i="13" s="1"/>
  <c r="B5356" i="13" s="1"/>
  <c r="B5357" i="13" s="1"/>
  <c r="B5358" i="13" s="1"/>
  <c r="B5359" i="13" s="1"/>
  <c r="B5360" i="13" s="1"/>
  <c r="B5361" i="13" s="1"/>
  <c r="B5362" i="13" s="1"/>
  <c r="B5363" i="13" s="1"/>
  <c r="B5364" i="13" s="1"/>
  <c r="B5365" i="13" s="1"/>
  <c r="B5366" i="13" s="1"/>
  <c r="B5367" i="13" s="1"/>
  <c r="B5368" i="13" s="1"/>
  <c r="B5369" i="13" s="1"/>
  <c r="B5370" i="13" s="1"/>
  <c r="B5371" i="13" s="1"/>
  <c r="B5372" i="13" s="1"/>
  <c r="B5373" i="13" s="1"/>
  <c r="B5374" i="13" s="1"/>
  <c r="B5375" i="13" s="1"/>
  <c r="B5376" i="13" s="1"/>
  <c r="B5377" i="13" s="1"/>
  <c r="B5378" i="13" s="1"/>
  <c r="B5379" i="13" s="1"/>
  <c r="B5380" i="13" s="1"/>
  <c r="B5381" i="13" s="1"/>
  <c r="B5382" i="13" s="1"/>
  <c r="B5383" i="13" s="1"/>
  <c r="B5384" i="13" s="1"/>
  <c r="B5385" i="13" s="1"/>
  <c r="B5386" i="13" s="1"/>
  <c r="B5387" i="13" s="1"/>
  <c r="B5388" i="13" s="1"/>
  <c r="B5389" i="13" s="1"/>
  <c r="B5390" i="13" s="1"/>
  <c r="B5391" i="13" s="1"/>
  <c r="B5392" i="13" s="1"/>
  <c r="B5393" i="13" s="1"/>
  <c r="B5394" i="13" s="1"/>
  <c r="B5395" i="13" s="1"/>
  <c r="B5396" i="13" s="1"/>
  <c r="B5397" i="13" s="1"/>
  <c r="B5398" i="13" s="1"/>
  <c r="B5399" i="13" s="1"/>
  <c r="B5400" i="13" s="1"/>
  <c r="B5401" i="13" s="1"/>
  <c r="B5402" i="13" s="1"/>
  <c r="B5403" i="13" s="1"/>
  <c r="B5404" i="13" s="1"/>
  <c r="B5405" i="13" s="1"/>
  <c r="B5406" i="13" s="1"/>
  <c r="B5407" i="13" s="1"/>
  <c r="B5408" i="13" s="1"/>
  <c r="B5409" i="13" s="1"/>
  <c r="B5410" i="13" s="1"/>
  <c r="B5411" i="13" s="1"/>
  <c r="B5412" i="13" s="1"/>
  <c r="B5413" i="13" s="1"/>
  <c r="B5414" i="13" s="1"/>
  <c r="B5415" i="13" s="1"/>
  <c r="B5416" i="13" s="1"/>
  <c r="B5417" i="13" s="1"/>
  <c r="B5418" i="13" s="1"/>
  <c r="B5419" i="13" s="1"/>
  <c r="B5420" i="13" s="1"/>
  <c r="B5421" i="13" s="1"/>
  <c r="B5422" i="13" s="1"/>
  <c r="B5423" i="13" s="1"/>
  <c r="B5424" i="13" s="1"/>
  <c r="B5425" i="13" s="1"/>
  <c r="B5426" i="13" s="1"/>
  <c r="B5427" i="13" s="1"/>
  <c r="B5428" i="13" s="1"/>
  <c r="B5429" i="13" s="1"/>
  <c r="B5430" i="13" s="1"/>
  <c r="B5431" i="13" s="1"/>
  <c r="B5432" i="13" s="1"/>
  <c r="B5433" i="13" s="1"/>
  <c r="B5434" i="13" s="1"/>
  <c r="B5435" i="13" s="1"/>
  <c r="B5436" i="13" s="1"/>
  <c r="B5437" i="13" s="1"/>
  <c r="B5438" i="13" s="1"/>
  <c r="B5439" i="13" s="1"/>
  <c r="B5440" i="13" s="1"/>
  <c r="B5441" i="13" s="1"/>
  <c r="B5442" i="13" s="1"/>
  <c r="B5443" i="13" s="1"/>
  <c r="B5444" i="13" s="1"/>
  <c r="B5445" i="13" s="1"/>
  <c r="B5446" i="13" s="1"/>
  <c r="B5447" i="13" s="1"/>
  <c r="B5448" i="13" s="1"/>
  <c r="B5449" i="13" s="1"/>
  <c r="B5450" i="13" s="1"/>
  <c r="B5451" i="13" s="1"/>
  <c r="B5452" i="13" s="1"/>
  <c r="B5453" i="13" s="1"/>
  <c r="B5454" i="13" s="1"/>
  <c r="B5455" i="13" s="1"/>
  <c r="B5456" i="13" s="1"/>
  <c r="B5457" i="13" s="1"/>
  <c r="B5458" i="13" s="1"/>
  <c r="B5459" i="13" s="1"/>
  <c r="B5460" i="13" s="1"/>
  <c r="B5461" i="13" s="1"/>
  <c r="B5462" i="13" s="1"/>
  <c r="B5463" i="13" s="1"/>
  <c r="B5464" i="13" s="1"/>
  <c r="B5465" i="13" s="1"/>
  <c r="B5466" i="13" s="1"/>
  <c r="B5467" i="13" s="1"/>
  <c r="B5468" i="13" s="1"/>
  <c r="B5469" i="13" s="1"/>
  <c r="B5470" i="13" s="1"/>
  <c r="B5471" i="13" s="1"/>
  <c r="B5472" i="13" s="1"/>
  <c r="B5473" i="13" s="1"/>
  <c r="B5474" i="13" s="1"/>
  <c r="B5475" i="13" s="1"/>
  <c r="B5476" i="13" s="1"/>
  <c r="B5477" i="13" s="1"/>
  <c r="B5478" i="13" s="1"/>
  <c r="B5479" i="13" s="1"/>
  <c r="B5480" i="13" s="1"/>
  <c r="B5481" i="13" s="1"/>
  <c r="B5482" i="13" s="1"/>
  <c r="B5483" i="13" s="1"/>
  <c r="B5484" i="13" s="1"/>
  <c r="B5485" i="13" s="1"/>
  <c r="B5486" i="13" s="1"/>
  <c r="B5487" i="13" s="1"/>
  <c r="B5488" i="13" s="1"/>
  <c r="B5489" i="13" s="1"/>
  <c r="B5490" i="13" s="1"/>
  <c r="B5491" i="13" s="1"/>
  <c r="B5492" i="13" s="1"/>
  <c r="B5493" i="13" s="1"/>
  <c r="B5494" i="13" s="1"/>
  <c r="B5495" i="13" s="1"/>
  <c r="B5496" i="13" s="1"/>
  <c r="B5497" i="13" s="1"/>
  <c r="B5498" i="13" s="1"/>
  <c r="B5499" i="13" s="1"/>
  <c r="B5500" i="13" s="1"/>
  <c r="B5501" i="13" s="1"/>
  <c r="B5502" i="13" s="1"/>
  <c r="B5503" i="13" s="1"/>
  <c r="B5504" i="13" s="1"/>
  <c r="B5505" i="13" s="1"/>
  <c r="B5506" i="13" s="1"/>
  <c r="B5507" i="13" s="1"/>
  <c r="B5508" i="13" s="1"/>
  <c r="B5509" i="13" s="1"/>
  <c r="B5510" i="13" s="1"/>
  <c r="B5511" i="13" s="1"/>
  <c r="B5512" i="13" s="1"/>
  <c r="B5513" i="13" s="1"/>
  <c r="B5514" i="13" s="1"/>
  <c r="B5515" i="13" s="1"/>
  <c r="B5516" i="13" s="1"/>
  <c r="B5517" i="13" s="1"/>
  <c r="B5518" i="13" s="1"/>
  <c r="B5519" i="13" s="1"/>
  <c r="B5520" i="13" s="1"/>
  <c r="B5521" i="13" s="1"/>
  <c r="B5522" i="13" s="1"/>
  <c r="B5523" i="13" s="1"/>
  <c r="B5524" i="13" s="1"/>
  <c r="B5525" i="13" s="1"/>
  <c r="B5526" i="13" s="1"/>
  <c r="B5527" i="13" s="1"/>
  <c r="B5528" i="13" s="1"/>
  <c r="B5529" i="13" s="1"/>
  <c r="B5530" i="13" s="1"/>
  <c r="B5531" i="13" s="1"/>
  <c r="B5532" i="13" s="1"/>
  <c r="B5533" i="13" s="1"/>
  <c r="B5534" i="13" s="1"/>
  <c r="B5535" i="13" s="1"/>
  <c r="B5536" i="13" s="1"/>
  <c r="B5537" i="13" s="1"/>
  <c r="B5538" i="13" s="1"/>
  <c r="B5539" i="13" s="1"/>
  <c r="B5540" i="13" s="1"/>
  <c r="B5541" i="13" s="1"/>
  <c r="B5542" i="13" s="1"/>
  <c r="B5543" i="13" s="1"/>
  <c r="B5544" i="13" s="1"/>
  <c r="B5545" i="13" s="1"/>
  <c r="B5546" i="13" s="1"/>
  <c r="B5547" i="13" s="1"/>
  <c r="B5548" i="13" s="1"/>
  <c r="B5549" i="13" s="1"/>
  <c r="B5550" i="13" s="1"/>
  <c r="B5551" i="13" s="1"/>
  <c r="B5552" i="13" s="1"/>
  <c r="B5553" i="13" s="1"/>
  <c r="B5554" i="13" s="1"/>
  <c r="B5555" i="13" s="1"/>
  <c r="B5556" i="13" s="1"/>
  <c r="B5557" i="13" s="1"/>
  <c r="B5558" i="13" s="1"/>
  <c r="B5559" i="13" s="1"/>
  <c r="B5560" i="13" s="1"/>
  <c r="B5561" i="13" s="1"/>
  <c r="B5562" i="13" s="1"/>
  <c r="B5563" i="13" s="1"/>
  <c r="B5564" i="13" s="1"/>
  <c r="B5565" i="13" s="1"/>
  <c r="B5566" i="13" s="1"/>
  <c r="B5567" i="13" s="1"/>
  <c r="B5568" i="13" s="1"/>
  <c r="B5569" i="13" s="1"/>
  <c r="B5570" i="13" s="1"/>
  <c r="B5571" i="13" s="1"/>
  <c r="B5572" i="13" s="1"/>
  <c r="B5573" i="13" s="1"/>
  <c r="B5574" i="13" s="1"/>
  <c r="B5575" i="13" s="1"/>
  <c r="B5576" i="13" s="1"/>
  <c r="B5577" i="13" s="1"/>
  <c r="B5578" i="13" s="1"/>
  <c r="B5579" i="13" s="1"/>
  <c r="B5580" i="13" s="1"/>
  <c r="B5581" i="13" s="1"/>
  <c r="B5582" i="13" s="1"/>
  <c r="B5583" i="13" s="1"/>
  <c r="B5584" i="13" s="1"/>
  <c r="B5585" i="13" s="1"/>
  <c r="B5586" i="13" s="1"/>
  <c r="B5587" i="13" s="1"/>
  <c r="B5588" i="13" s="1"/>
  <c r="B5589" i="13" s="1"/>
  <c r="B5590" i="13" s="1"/>
  <c r="B5591" i="13" s="1"/>
  <c r="B5592" i="13" s="1"/>
  <c r="B5593" i="13" s="1"/>
  <c r="B5594" i="13" s="1"/>
  <c r="B5595" i="13" s="1"/>
  <c r="B5596" i="13" s="1"/>
  <c r="B5597" i="13" s="1"/>
  <c r="B5598" i="13" s="1"/>
  <c r="B5599" i="13" s="1"/>
  <c r="B5600" i="13" s="1"/>
  <c r="B5601" i="13" s="1"/>
  <c r="B5602" i="13" s="1"/>
  <c r="B5603" i="13" s="1"/>
  <c r="B5604" i="13" s="1"/>
  <c r="B5605" i="13" s="1"/>
  <c r="B5606" i="13" s="1"/>
  <c r="B5607" i="13" s="1"/>
  <c r="B5608" i="13" s="1"/>
  <c r="B5609" i="13" s="1"/>
  <c r="B5610" i="13" s="1"/>
  <c r="B5611" i="13" s="1"/>
  <c r="B5612" i="13" s="1"/>
  <c r="B5613" i="13" s="1"/>
  <c r="B5614" i="13" s="1"/>
  <c r="B5615" i="13" s="1"/>
  <c r="B5616" i="13" s="1"/>
  <c r="B5617" i="13" s="1"/>
  <c r="B5618" i="13" s="1"/>
  <c r="B5619" i="13" s="1"/>
  <c r="B5620" i="13" s="1"/>
  <c r="B5621" i="13" s="1"/>
  <c r="B5622" i="13" s="1"/>
  <c r="B5623" i="13" s="1"/>
  <c r="B5624" i="13" s="1"/>
  <c r="B5625" i="13" s="1"/>
  <c r="B5626" i="13" s="1"/>
  <c r="B5627" i="13" s="1"/>
  <c r="B5628" i="13" s="1"/>
  <c r="B5629" i="13" s="1"/>
  <c r="B5630" i="13" s="1"/>
  <c r="B5631" i="13" s="1"/>
  <c r="B5632" i="13" s="1"/>
  <c r="B5633" i="13" s="1"/>
  <c r="B5634" i="13" s="1"/>
  <c r="B5635" i="13" s="1"/>
  <c r="B5636" i="13" s="1"/>
  <c r="B5637" i="13" s="1"/>
  <c r="B5638" i="13" s="1"/>
  <c r="B5639" i="13" s="1"/>
  <c r="B5640" i="13" s="1"/>
  <c r="B5641" i="13" s="1"/>
  <c r="B5642" i="13" s="1"/>
  <c r="B5643" i="13" s="1"/>
  <c r="B5644" i="13" s="1"/>
  <c r="B5645" i="13" s="1"/>
  <c r="B5646" i="13" s="1"/>
  <c r="B5647" i="13" s="1"/>
  <c r="B5648" i="13" s="1"/>
  <c r="B5649" i="13" s="1"/>
  <c r="B5650" i="13" s="1"/>
  <c r="B5651" i="13" s="1"/>
  <c r="B5652" i="13" s="1"/>
  <c r="B5653" i="13" s="1"/>
  <c r="B5654" i="13" s="1"/>
  <c r="B5655" i="13" s="1"/>
  <c r="B5656" i="13" s="1"/>
  <c r="B5657" i="13" s="1"/>
  <c r="B5658" i="13" s="1"/>
  <c r="B5659" i="13" s="1"/>
  <c r="B5660" i="13" s="1"/>
  <c r="B5661" i="13" s="1"/>
  <c r="B5662" i="13" s="1"/>
  <c r="B5663" i="13" s="1"/>
  <c r="B5664" i="13" s="1"/>
  <c r="B5665" i="13" s="1"/>
  <c r="B5666" i="13" s="1"/>
  <c r="B5667" i="13" s="1"/>
  <c r="B5668" i="13" s="1"/>
  <c r="B5669" i="13" s="1"/>
  <c r="B5670" i="13" s="1"/>
  <c r="B5671" i="13" s="1"/>
  <c r="B5672" i="13" s="1"/>
  <c r="B5673" i="13" s="1"/>
  <c r="B5674" i="13" s="1"/>
  <c r="B5675" i="13" s="1"/>
  <c r="B5676" i="13" s="1"/>
  <c r="B5677" i="13" s="1"/>
  <c r="B5678" i="13" s="1"/>
  <c r="B5679" i="13" s="1"/>
  <c r="B5680" i="13" s="1"/>
  <c r="B5681" i="13" s="1"/>
  <c r="B5682" i="13" s="1"/>
  <c r="B5683" i="13" s="1"/>
  <c r="B5684" i="13" s="1"/>
  <c r="B5685" i="13" s="1"/>
  <c r="B5686" i="13" s="1"/>
  <c r="B5687" i="13" s="1"/>
  <c r="B5688" i="13" s="1"/>
  <c r="B5689" i="13" s="1"/>
  <c r="B5690" i="13" s="1"/>
  <c r="B5691" i="13" s="1"/>
  <c r="B5692" i="13" s="1"/>
  <c r="B5693" i="13" s="1"/>
  <c r="B5694" i="13" s="1"/>
  <c r="B5695" i="13" s="1"/>
  <c r="B5696" i="13" s="1"/>
  <c r="B5697" i="13" s="1"/>
  <c r="B5698" i="13" s="1"/>
  <c r="B5699" i="13" s="1"/>
  <c r="B5700" i="13" s="1"/>
  <c r="B5701" i="13" s="1"/>
  <c r="B5702" i="13" s="1"/>
  <c r="B5703" i="13" s="1"/>
  <c r="B5704" i="13" s="1"/>
  <c r="B5705" i="13" s="1"/>
  <c r="B5706" i="13" s="1"/>
  <c r="B5707" i="13" s="1"/>
  <c r="B5708" i="13" s="1"/>
  <c r="B5709" i="13" s="1"/>
  <c r="B5710" i="13" s="1"/>
  <c r="B5711" i="13" s="1"/>
  <c r="B5712" i="13" s="1"/>
  <c r="B5713" i="13" s="1"/>
  <c r="B5714" i="13" s="1"/>
  <c r="B5715" i="13" s="1"/>
  <c r="B5716" i="13" s="1"/>
  <c r="B5717" i="13" s="1"/>
  <c r="B5718" i="13" s="1"/>
  <c r="B5719" i="13" s="1"/>
  <c r="B5720" i="13" s="1"/>
  <c r="B5721" i="13" s="1"/>
  <c r="B5722" i="13" s="1"/>
  <c r="B5723" i="13" s="1"/>
  <c r="B5724" i="13" s="1"/>
  <c r="B5725" i="13" s="1"/>
  <c r="B5726" i="13" s="1"/>
  <c r="B5727" i="13" s="1"/>
  <c r="B5728" i="13" s="1"/>
  <c r="B5729" i="13" s="1"/>
  <c r="B5730" i="13" s="1"/>
  <c r="B5731" i="13" s="1"/>
  <c r="B5732" i="13" s="1"/>
  <c r="B5733" i="13" s="1"/>
  <c r="B5734" i="13" s="1"/>
  <c r="B5735" i="13" s="1"/>
  <c r="B5736" i="13" s="1"/>
  <c r="B5737" i="13" s="1"/>
  <c r="B5738" i="13" s="1"/>
  <c r="B5739" i="13" s="1"/>
  <c r="B5740" i="13" s="1"/>
  <c r="B5741" i="13" s="1"/>
  <c r="B5742" i="13" s="1"/>
  <c r="B5743" i="13" s="1"/>
  <c r="B5744" i="13" s="1"/>
  <c r="B5745" i="13" s="1"/>
  <c r="B5746" i="13" s="1"/>
  <c r="B5747" i="13" s="1"/>
  <c r="B5748" i="13" s="1"/>
  <c r="B5749" i="13" s="1"/>
  <c r="B5750" i="13" s="1"/>
  <c r="B5751" i="13" s="1"/>
  <c r="B5752" i="13" s="1"/>
  <c r="B5753" i="13" s="1"/>
  <c r="B5754" i="13" s="1"/>
  <c r="B5755" i="13" s="1"/>
  <c r="B5756" i="13" s="1"/>
  <c r="B5757" i="13" s="1"/>
  <c r="B5758" i="13" s="1"/>
  <c r="B5759" i="13" s="1"/>
  <c r="B5760" i="13" s="1"/>
  <c r="B5761" i="13" s="1"/>
  <c r="B5762" i="13" s="1"/>
  <c r="B5763" i="13" s="1"/>
  <c r="B5764" i="13" s="1"/>
  <c r="B5765" i="13" s="1"/>
  <c r="B5766" i="13" s="1"/>
  <c r="B5767" i="13" s="1"/>
  <c r="B5768" i="13" s="1"/>
  <c r="B5769" i="13" s="1"/>
  <c r="B5770" i="13" s="1"/>
  <c r="B5771" i="13" s="1"/>
  <c r="B5772" i="13" s="1"/>
  <c r="B5773" i="13" s="1"/>
  <c r="B5774" i="13" s="1"/>
  <c r="B5775" i="13" s="1"/>
  <c r="B5776" i="13" s="1"/>
  <c r="B5777" i="13" s="1"/>
  <c r="B5778" i="13" s="1"/>
  <c r="B5779" i="13" s="1"/>
  <c r="B5780" i="13" s="1"/>
  <c r="B5781" i="13" s="1"/>
  <c r="B5782" i="13" s="1"/>
  <c r="B5783" i="13" s="1"/>
  <c r="B5784" i="13" s="1"/>
  <c r="B5785" i="13" s="1"/>
  <c r="B5786" i="13" s="1"/>
  <c r="B5787" i="13" s="1"/>
  <c r="B5788" i="13" s="1"/>
  <c r="B5789" i="13" s="1"/>
  <c r="B5790" i="13" s="1"/>
  <c r="B5791" i="13" s="1"/>
  <c r="B5792" i="13" s="1"/>
  <c r="B5793" i="13" s="1"/>
  <c r="B5794" i="13" s="1"/>
  <c r="B5795" i="13" s="1"/>
  <c r="B5796" i="13" s="1"/>
  <c r="B5797" i="13" s="1"/>
  <c r="B5798" i="13" s="1"/>
  <c r="B5799" i="13" s="1"/>
  <c r="B5800" i="13" s="1"/>
  <c r="B5801" i="13" s="1"/>
  <c r="B5802" i="13" s="1"/>
  <c r="B5803" i="13" s="1"/>
  <c r="B5804" i="13" s="1"/>
  <c r="B5805" i="13" s="1"/>
  <c r="B5806" i="13" s="1"/>
  <c r="B5807" i="13" s="1"/>
  <c r="B5808" i="13" s="1"/>
  <c r="B5809" i="13" s="1"/>
  <c r="B5810" i="13" s="1"/>
  <c r="B5811" i="13" s="1"/>
  <c r="B5812" i="13" s="1"/>
  <c r="B5813" i="13" s="1"/>
  <c r="B5814" i="13" s="1"/>
  <c r="B5815" i="13" s="1"/>
  <c r="B5816" i="13" s="1"/>
  <c r="B5817" i="13" s="1"/>
  <c r="B5818" i="13" s="1"/>
  <c r="B5819" i="13" s="1"/>
  <c r="B5820" i="13" s="1"/>
  <c r="B5821" i="13" s="1"/>
  <c r="B5822" i="13" s="1"/>
  <c r="B5823" i="13" s="1"/>
  <c r="B5824" i="13" s="1"/>
  <c r="B5825" i="13" s="1"/>
  <c r="B5826" i="13" s="1"/>
  <c r="B5827" i="13" s="1"/>
  <c r="B5828" i="13" s="1"/>
  <c r="B5829" i="13" s="1"/>
  <c r="B5830" i="13" s="1"/>
  <c r="B5831" i="13" s="1"/>
  <c r="B5832" i="13" s="1"/>
  <c r="B5833" i="13" s="1"/>
  <c r="B5834" i="13" s="1"/>
  <c r="B5835" i="13" s="1"/>
  <c r="B5836" i="13" s="1"/>
  <c r="B5837" i="13" s="1"/>
  <c r="B5838" i="13" s="1"/>
  <c r="B5839" i="13" s="1"/>
  <c r="B5840" i="13" s="1"/>
  <c r="B5841" i="13" s="1"/>
  <c r="B5842" i="13" s="1"/>
  <c r="B5843" i="13" s="1"/>
  <c r="B5844" i="13" s="1"/>
  <c r="B5845" i="13" s="1"/>
  <c r="B5846" i="13" s="1"/>
  <c r="B5847" i="13" s="1"/>
  <c r="B5848" i="13" s="1"/>
  <c r="B5849" i="13" s="1"/>
  <c r="B5850" i="13" s="1"/>
  <c r="B5851" i="13" s="1"/>
  <c r="B5852" i="13" s="1"/>
  <c r="B5853" i="13" s="1"/>
  <c r="B5854" i="13" s="1"/>
  <c r="B5855" i="13" s="1"/>
  <c r="B5856" i="13" s="1"/>
  <c r="B5857" i="13" s="1"/>
  <c r="B5858" i="13" s="1"/>
  <c r="B5859" i="13" s="1"/>
  <c r="B5860" i="13" s="1"/>
  <c r="B5861" i="13" s="1"/>
  <c r="B5862" i="13" s="1"/>
  <c r="B5863" i="13" s="1"/>
  <c r="B5864" i="13" s="1"/>
  <c r="B5865" i="13" s="1"/>
  <c r="B5866" i="13" s="1"/>
  <c r="B5867" i="13" s="1"/>
  <c r="B5868" i="13" s="1"/>
  <c r="B5869" i="13" s="1"/>
  <c r="B5870" i="13" s="1"/>
  <c r="B5871" i="13" s="1"/>
  <c r="B5872" i="13" s="1"/>
  <c r="B5873" i="13" s="1"/>
  <c r="B5874" i="13" s="1"/>
  <c r="B5875" i="13" s="1"/>
  <c r="B5876" i="13" s="1"/>
  <c r="B5877" i="13" s="1"/>
  <c r="B5878" i="13" s="1"/>
  <c r="B5879" i="13" s="1"/>
  <c r="B5880" i="13" s="1"/>
  <c r="B5881" i="13" s="1"/>
  <c r="B5882" i="13" s="1"/>
  <c r="B5883" i="13" s="1"/>
  <c r="B5884" i="13" s="1"/>
  <c r="B5885" i="13" s="1"/>
  <c r="B5886" i="13" s="1"/>
  <c r="B5887" i="13" s="1"/>
  <c r="B5888" i="13" s="1"/>
  <c r="B5889" i="13" s="1"/>
  <c r="B5890" i="13" s="1"/>
  <c r="B5891" i="13" s="1"/>
  <c r="B5892" i="13" s="1"/>
  <c r="B5893" i="13" s="1"/>
  <c r="B5894" i="13" s="1"/>
  <c r="B5895" i="13" s="1"/>
  <c r="B5896" i="13" s="1"/>
  <c r="B5897" i="13" s="1"/>
  <c r="B5898" i="13" s="1"/>
  <c r="B5899" i="13" s="1"/>
  <c r="B5900" i="13" s="1"/>
  <c r="B5901" i="13" s="1"/>
  <c r="B5902" i="13" s="1"/>
  <c r="B5903" i="13" s="1"/>
  <c r="B5904" i="13" s="1"/>
  <c r="B5905" i="13" s="1"/>
  <c r="B5906" i="13" s="1"/>
  <c r="B5907" i="13" s="1"/>
  <c r="B5908" i="13" s="1"/>
  <c r="B5909" i="13" s="1"/>
  <c r="B5910" i="13" s="1"/>
  <c r="B5911" i="13" s="1"/>
  <c r="B5912" i="13" s="1"/>
  <c r="B5913" i="13" s="1"/>
  <c r="B5914" i="13" s="1"/>
  <c r="B5915" i="13" s="1"/>
  <c r="B5916" i="13" s="1"/>
  <c r="B5917" i="13" s="1"/>
  <c r="B5918" i="13" s="1"/>
  <c r="B5919" i="13" s="1"/>
  <c r="B5920" i="13" s="1"/>
  <c r="B5921" i="13" s="1"/>
  <c r="B5922" i="13" s="1"/>
  <c r="B5923" i="13" s="1"/>
  <c r="B5924" i="13" s="1"/>
  <c r="B5925" i="13" s="1"/>
  <c r="B5926" i="13" s="1"/>
  <c r="B5927" i="13" s="1"/>
  <c r="B5928" i="13" s="1"/>
  <c r="B5929" i="13" s="1"/>
  <c r="B5930" i="13" s="1"/>
  <c r="B5931" i="13" s="1"/>
  <c r="B5932" i="13" s="1"/>
  <c r="B5933" i="13" s="1"/>
  <c r="B5934" i="13" s="1"/>
  <c r="B5935" i="13" s="1"/>
  <c r="B5936" i="13" s="1"/>
  <c r="B5937" i="13" s="1"/>
  <c r="B5938" i="13" s="1"/>
  <c r="B5939" i="13" s="1"/>
  <c r="B5940" i="13" s="1"/>
  <c r="B5941" i="13" s="1"/>
  <c r="B5942" i="13" s="1"/>
  <c r="B5943" i="13" s="1"/>
  <c r="B5944" i="13" s="1"/>
  <c r="B5945" i="13" s="1"/>
  <c r="B5946" i="13" s="1"/>
  <c r="B5947" i="13" s="1"/>
  <c r="B5948" i="13" s="1"/>
  <c r="B5949" i="13" s="1"/>
  <c r="B5950" i="13" s="1"/>
  <c r="B5951" i="13" s="1"/>
  <c r="B5952" i="13" s="1"/>
  <c r="B5953" i="13" s="1"/>
  <c r="B5954" i="13" s="1"/>
  <c r="B5955" i="13" s="1"/>
  <c r="B5956" i="13" s="1"/>
  <c r="B5957" i="13" s="1"/>
  <c r="B5958" i="13" s="1"/>
  <c r="B5959" i="13" s="1"/>
  <c r="B5960" i="13" s="1"/>
  <c r="B5961" i="13" s="1"/>
  <c r="B5962" i="13" s="1"/>
  <c r="B5963" i="13" s="1"/>
  <c r="B5964" i="13" s="1"/>
  <c r="B5965" i="13" s="1"/>
  <c r="B5966" i="13" s="1"/>
  <c r="B5967" i="13" s="1"/>
  <c r="B5968" i="13" s="1"/>
  <c r="B5969" i="13" s="1"/>
  <c r="B5970" i="13" s="1"/>
  <c r="B5971" i="13" s="1"/>
  <c r="B5972" i="13" s="1"/>
  <c r="B5973" i="13" s="1"/>
  <c r="B5974" i="13" s="1"/>
  <c r="B5975" i="13" s="1"/>
  <c r="B5976" i="13" s="1"/>
  <c r="B5977" i="13" s="1"/>
  <c r="B5978" i="13" s="1"/>
  <c r="B5979" i="13" s="1"/>
  <c r="B5980" i="13" s="1"/>
  <c r="B5981" i="13" s="1"/>
  <c r="B5982" i="13" s="1"/>
  <c r="B5983" i="13" s="1"/>
  <c r="B5984" i="13" s="1"/>
  <c r="B5985" i="13" s="1"/>
  <c r="B5986" i="13" s="1"/>
  <c r="B5987" i="13" s="1"/>
  <c r="B5988" i="13" s="1"/>
  <c r="B5989" i="13" s="1"/>
  <c r="B5990" i="13" s="1"/>
  <c r="B5991" i="13" s="1"/>
  <c r="B5992" i="13" s="1"/>
  <c r="B5993" i="13" s="1"/>
  <c r="B5994" i="13" s="1"/>
  <c r="B5995" i="13" s="1"/>
  <c r="B5996" i="13" s="1"/>
  <c r="B5997" i="13" s="1"/>
  <c r="B5998" i="13" s="1"/>
  <c r="B5999" i="13" s="1"/>
  <c r="B6000" i="13" s="1"/>
  <c r="B6001" i="13" s="1"/>
  <c r="B6002" i="13" s="1"/>
  <c r="B6003" i="13" s="1"/>
  <c r="B6004" i="13" s="1"/>
  <c r="B6005" i="13" s="1"/>
  <c r="B6006" i="13" s="1"/>
  <c r="B6007" i="13" s="1"/>
  <c r="B6008" i="13" s="1"/>
  <c r="B6009" i="13" s="1"/>
  <c r="B6010" i="13" s="1"/>
  <c r="B6011" i="13" s="1"/>
  <c r="B6012" i="13" s="1"/>
  <c r="B6013" i="13" s="1"/>
  <c r="B6014" i="13" s="1"/>
  <c r="B6015" i="13" s="1"/>
  <c r="B6016" i="13" s="1"/>
  <c r="B6017" i="13" s="1"/>
  <c r="B6018" i="13" s="1"/>
  <c r="B6019" i="13" s="1"/>
  <c r="B6020" i="13" s="1"/>
  <c r="B6021" i="13" s="1"/>
  <c r="B6022" i="13" s="1"/>
  <c r="B6023" i="13" s="1"/>
  <c r="B6024" i="13" s="1"/>
  <c r="B6025" i="13" s="1"/>
  <c r="B6026" i="13" s="1"/>
  <c r="B6027" i="13" s="1"/>
  <c r="B6028" i="13" s="1"/>
  <c r="B6029" i="13" s="1"/>
  <c r="B6030" i="13" s="1"/>
  <c r="B6031" i="13" s="1"/>
  <c r="B6032" i="13" s="1"/>
  <c r="B6033" i="13" s="1"/>
  <c r="B6034" i="13" s="1"/>
  <c r="B6035" i="13" s="1"/>
  <c r="B6036" i="13" s="1"/>
  <c r="B6037" i="13" s="1"/>
  <c r="B6038" i="13" s="1"/>
  <c r="B6039" i="13" s="1"/>
  <c r="B6040" i="13" s="1"/>
  <c r="B6041" i="13" s="1"/>
  <c r="B6042" i="13" s="1"/>
  <c r="B6043" i="13" s="1"/>
  <c r="B6044" i="13" s="1"/>
  <c r="B6045" i="13" s="1"/>
  <c r="B6046" i="13" s="1"/>
  <c r="B6047" i="13" s="1"/>
  <c r="B6048" i="13" s="1"/>
  <c r="B6049" i="13" s="1"/>
  <c r="B6050" i="13" s="1"/>
  <c r="B6051" i="13" s="1"/>
  <c r="B6052" i="13" s="1"/>
  <c r="B6053" i="13" s="1"/>
  <c r="B6054" i="13" s="1"/>
  <c r="B6055" i="13" s="1"/>
  <c r="B6056" i="13" s="1"/>
  <c r="B6057" i="13" s="1"/>
  <c r="B6058" i="13" s="1"/>
  <c r="B6059" i="13" s="1"/>
  <c r="B6060" i="13" s="1"/>
  <c r="B6061" i="13" s="1"/>
  <c r="B6062" i="13" s="1"/>
  <c r="B6063" i="13" s="1"/>
  <c r="B6064" i="13" s="1"/>
  <c r="B6065" i="13" s="1"/>
  <c r="B6066" i="13" s="1"/>
  <c r="B6067" i="13" s="1"/>
  <c r="B6068" i="13" s="1"/>
  <c r="B6069" i="13" s="1"/>
  <c r="B6070" i="13" s="1"/>
  <c r="B6071" i="13" s="1"/>
  <c r="B6072" i="13" s="1"/>
  <c r="B6073" i="13" s="1"/>
  <c r="B6074" i="13" s="1"/>
  <c r="B6075" i="13" s="1"/>
  <c r="B6076" i="13" s="1"/>
  <c r="B6077" i="13" s="1"/>
  <c r="B6078" i="13" s="1"/>
  <c r="B6079" i="13" s="1"/>
  <c r="B6080" i="13" s="1"/>
  <c r="B6081" i="13" s="1"/>
  <c r="B6082" i="13" s="1"/>
  <c r="B6083" i="13" s="1"/>
  <c r="B6084" i="13" s="1"/>
  <c r="B6085" i="13" s="1"/>
  <c r="B6086" i="13" s="1"/>
  <c r="B6087" i="13" s="1"/>
  <c r="B6088" i="13" s="1"/>
  <c r="B6089" i="13" s="1"/>
  <c r="B6090" i="13" s="1"/>
  <c r="B6091" i="13" s="1"/>
  <c r="B6092" i="13" s="1"/>
  <c r="B6093" i="13" s="1"/>
  <c r="B6094" i="13" s="1"/>
  <c r="B6095" i="13" s="1"/>
  <c r="B6096" i="13" s="1"/>
  <c r="B6097" i="13" s="1"/>
  <c r="B6098" i="13" s="1"/>
  <c r="B6099" i="13" s="1"/>
  <c r="B6100" i="13" s="1"/>
  <c r="B6101" i="13" s="1"/>
  <c r="B6102" i="13" s="1"/>
  <c r="B6103" i="13" s="1"/>
  <c r="B6104" i="13" s="1"/>
  <c r="B6105" i="13" s="1"/>
  <c r="B6106" i="13" s="1"/>
  <c r="B6107" i="13" s="1"/>
  <c r="B6108" i="13" s="1"/>
  <c r="B6109" i="13" s="1"/>
  <c r="B6110" i="13" s="1"/>
  <c r="B6111" i="13" s="1"/>
  <c r="B6112" i="13" s="1"/>
  <c r="B6113" i="13" s="1"/>
  <c r="B6114" i="13" s="1"/>
  <c r="B6115" i="13" s="1"/>
  <c r="B6116" i="13" s="1"/>
  <c r="B6117" i="13" s="1"/>
  <c r="B6118" i="13" s="1"/>
  <c r="B6119" i="13" s="1"/>
  <c r="B6120" i="13" s="1"/>
  <c r="B6121" i="13" s="1"/>
  <c r="B6122" i="13" s="1"/>
  <c r="B6123" i="13" s="1"/>
  <c r="B6124" i="13" s="1"/>
  <c r="B6125" i="13" s="1"/>
  <c r="B6126" i="13" s="1"/>
  <c r="B6127" i="13" s="1"/>
  <c r="B6128" i="13" s="1"/>
  <c r="B6129" i="13" s="1"/>
  <c r="B6130" i="13" s="1"/>
  <c r="B6131" i="13" s="1"/>
  <c r="B6132" i="13" s="1"/>
  <c r="B6133" i="13" s="1"/>
  <c r="B6134" i="13" s="1"/>
  <c r="B6135" i="13" s="1"/>
  <c r="B6136" i="13" s="1"/>
  <c r="B6137" i="13" s="1"/>
  <c r="B6138" i="13" s="1"/>
  <c r="B6139" i="13" s="1"/>
  <c r="B6140" i="13" s="1"/>
  <c r="B6141" i="13" s="1"/>
  <c r="B6142" i="13" s="1"/>
  <c r="B6143" i="13" s="1"/>
  <c r="B6144" i="13" s="1"/>
  <c r="B6145" i="13" s="1"/>
  <c r="B6146" i="13" s="1"/>
  <c r="B6147" i="13" s="1"/>
  <c r="B6148" i="13" s="1"/>
  <c r="B6149" i="13" s="1"/>
  <c r="B6150" i="13" s="1"/>
  <c r="B6151" i="13" s="1"/>
  <c r="B6152" i="13" s="1"/>
  <c r="B6153" i="13" s="1"/>
  <c r="B6154" i="13" s="1"/>
  <c r="B6155" i="13" s="1"/>
  <c r="B6156" i="13" s="1"/>
  <c r="B6157" i="13" s="1"/>
  <c r="B6158" i="13" s="1"/>
  <c r="B6159" i="13" s="1"/>
  <c r="B6160" i="13" s="1"/>
  <c r="B6161" i="13" s="1"/>
  <c r="B6162" i="13" s="1"/>
  <c r="B6163" i="13" s="1"/>
  <c r="B6164" i="13" s="1"/>
  <c r="B6165" i="13" s="1"/>
  <c r="B6166" i="13" s="1"/>
  <c r="B6167" i="13" s="1"/>
  <c r="B6168" i="13" s="1"/>
  <c r="B6169" i="13" s="1"/>
  <c r="B6170" i="13" s="1"/>
  <c r="B6171" i="13" s="1"/>
  <c r="B6172" i="13" s="1"/>
  <c r="B6173" i="13" s="1"/>
  <c r="B6174" i="13" s="1"/>
  <c r="B6175" i="13" s="1"/>
  <c r="B6176" i="13" s="1"/>
  <c r="B6177" i="13" s="1"/>
  <c r="B6178" i="13" s="1"/>
  <c r="B6179" i="13" s="1"/>
  <c r="B6180" i="13" s="1"/>
  <c r="B6181" i="13" s="1"/>
  <c r="B6182" i="13" s="1"/>
  <c r="B6183" i="13" s="1"/>
  <c r="B6184" i="13" s="1"/>
  <c r="B6185" i="13" s="1"/>
  <c r="B6186" i="13" s="1"/>
  <c r="B6187" i="13" s="1"/>
  <c r="B6188" i="13" s="1"/>
  <c r="B6189" i="13" s="1"/>
  <c r="B6190" i="13" s="1"/>
  <c r="B6191" i="13" s="1"/>
  <c r="B6192" i="13" s="1"/>
  <c r="B6193" i="13" s="1"/>
  <c r="B6194" i="13" s="1"/>
  <c r="B6195" i="13" s="1"/>
  <c r="B6196" i="13" s="1"/>
  <c r="B6197" i="13" s="1"/>
  <c r="B6198" i="13" s="1"/>
  <c r="B6199" i="13" s="1"/>
  <c r="B6200" i="13" s="1"/>
  <c r="B6201" i="13" s="1"/>
  <c r="B6202" i="13" s="1"/>
  <c r="B6203" i="13" s="1"/>
  <c r="B6204" i="13" s="1"/>
  <c r="B6205" i="13" s="1"/>
  <c r="B6206" i="13" s="1"/>
  <c r="B6207" i="13" s="1"/>
  <c r="B6208" i="13" s="1"/>
  <c r="B6209" i="13" s="1"/>
  <c r="B6210" i="13" s="1"/>
  <c r="B6211" i="13" s="1"/>
  <c r="B6212" i="13" s="1"/>
  <c r="B6213" i="13" s="1"/>
  <c r="B6214" i="13" s="1"/>
  <c r="B6215" i="13" s="1"/>
  <c r="B6216" i="13" s="1"/>
  <c r="B6217" i="13" s="1"/>
  <c r="B6218" i="13" s="1"/>
  <c r="B6219" i="13" s="1"/>
  <c r="B6220" i="13" s="1"/>
  <c r="B6221" i="13" s="1"/>
  <c r="B6222" i="13" s="1"/>
  <c r="B6223" i="13" s="1"/>
  <c r="B6224" i="13" s="1"/>
  <c r="B6225" i="13" s="1"/>
  <c r="B6226" i="13" s="1"/>
  <c r="B6227" i="13" s="1"/>
  <c r="B6228" i="13" s="1"/>
  <c r="B6229" i="13" s="1"/>
  <c r="B6230" i="13" s="1"/>
  <c r="B6231" i="13" s="1"/>
  <c r="B6232" i="13" s="1"/>
  <c r="B6233" i="13" s="1"/>
  <c r="B6234" i="13" s="1"/>
  <c r="B6235" i="13" s="1"/>
  <c r="B6236" i="13" s="1"/>
  <c r="B6237" i="13" s="1"/>
  <c r="B6238" i="13" s="1"/>
  <c r="B6239" i="13" s="1"/>
  <c r="B6240" i="13" s="1"/>
  <c r="B6241" i="13" s="1"/>
  <c r="B6242" i="13" s="1"/>
  <c r="B6243" i="13" s="1"/>
  <c r="B6244" i="13" s="1"/>
  <c r="B6245" i="13" s="1"/>
  <c r="B6246" i="13" s="1"/>
  <c r="B6247" i="13" s="1"/>
  <c r="B6248" i="13" s="1"/>
  <c r="B6249" i="13" s="1"/>
  <c r="B6250" i="13" s="1"/>
  <c r="B6251" i="13" s="1"/>
  <c r="B6252" i="13" s="1"/>
  <c r="B6253" i="13" s="1"/>
  <c r="B6254" i="13" s="1"/>
  <c r="B6255" i="13" s="1"/>
  <c r="B6256" i="13" s="1"/>
  <c r="B6257" i="13" s="1"/>
  <c r="B6258" i="13" s="1"/>
  <c r="B6259" i="13" s="1"/>
  <c r="B6260" i="13" s="1"/>
  <c r="B6261" i="13" s="1"/>
  <c r="B6262" i="13" s="1"/>
  <c r="B6263" i="13" s="1"/>
  <c r="B6264" i="13" s="1"/>
  <c r="B6265" i="13" s="1"/>
  <c r="B6266" i="13" s="1"/>
  <c r="B6267" i="13" s="1"/>
  <c r="B6268" i="13" s="1"/>
  <c r="B6269" i="13" s="1"/>
  <c r="B6270" i="13" s="1"/>
  <c r="B6271" i="13" s="1"/>
  <c r="B6272" i="13" s="1"/>
  <c r="B6273" i="13" s="1"/>
  <c r="B6274" i="13" s="1"/>
  <c r="B6275" i="13" s="1"/>
  <c r="B6276" i="13" s="1"/>
  <c r="B6277" i="13" s="1"/>
  <c r="B6278" i="13" s="1"/>
  <c r="B6279" i="13" s="1"/>
  <c r="B6280" i="13" s="1"/>
  <c r="B6281" i="13" s="1"/>
  <c r="B6282" i="13" s="1"/>
  <c r="B6283" i="13" s="1"/>
  <c r="B6284" i="13" s="1"/>
  <c r="B6285" i="13" s="1"/>
  <c r="B6286" i="13" s="1"/>
  <c r="B6287" i="13" s="1"/>
  <c r="B6288" i="13" s="1"/>
  <c r="B6289" i="13" s="1"/>
  <c r="B6290" i="13" s="1"/>
  <c r="B6291" i="13" s="1"/>
  <c r="B6292" i="13" s="1"/>
  <c r="B6293" i="13" s="1"/>
  <c r="B6294" i="13" s="1"/>
  <c r="B6295" i="13" s="1"/>
  <c r="B6296" i="13" s="1"/>
  <c r="B6297" i="13" s="1"/>
  <c r="B6298" i="13" s="1"/>
  <c r="B6299" i="13" s="1"/>
  <c r="B6300" i="13" s="1"/>
  <c r="B6301" i="13" s="1"/>
  <c r="B6302" i="13" s="1"/>
  <c r="B6303" i="13" s="1"/>
  <c r="B6304" i="13" s="1"/>
  <c r="B6305" i="13" s="1"/>
  <c r="B6306" i="13" s="1"/>
  <c r="B6307" i="13" s="1"/>
  <c r="B6308" i="13" s="1"/>
  <c r="B6309" i="13" s="1"/>
  <c r="B6310" i="13" s="1"/>
  <c r="B6311" i="13" s="1"/>
  <c r="B6312" i="13" s="1"/>
  <c r="B6313" i="13" s="1"/>
  <c r="B6314" i="13" s="1"/>
  <c r="B6315" i="13" s="1"/>
  <c r="B6316" i="13" s="1"/>
  <c r="B6317" i="13" s="1"/>
  <c r="B6318" i="13" s="1"/>
  <c r="B6319" i="13" s="1"/>
  <c r="B6320" i="13" s="1"/>
  <c r="B6321" i="13" s="1"/>
  <c r="B6322" i="13" s="1"/>
  <c r="B6323" i="13" s="1"/>
  <c r="B6324" i="13" s="1"/>
  <c r="B6325" i="13" s="1"/>
  <c r="B6326" i="13" s="1"/>
  <c r="B6327" i="13" s="1"/>
  <c r="B6328" i="13" s="1"/>
  <c r="B6329" i="13" s="1"/>
  <c r="B6330" i="13" s="1"/>
  <c r="B6331" i="13" s="1"/>
  <c r="B6332" i="13" s="1"/>
  <c r="B6333" i="13" s="1"/>
  <c r="B6334" i="13" s="1"/>
  <c r="B6335" i="13" s="1"/>
  <c r="B6336" i="13" s="1"/>
  <c r="B6337" i="13" s="1"/>
  <c r="B6338" i="13" s="1"/>
  <c r="B6339" i="13" s="1"/>
  <c r="B6340" i="13" s="1"/>
  <c r="B6341" i="13" s="1"/>
  <c r="B6342" i="13" s="1"/>
  <c r="B6343" i="13" s="1"/>
  <c r="B6344" i="13" s="1"/>
  <c r="B6345" i="13" s="1"/>
  <c r="B6346" i="13" s="1"/>
  <c r="B6347" i="13" s="1"/>
  <c r="B6348" i="13" s="1"/>
  <c r="B6349" i="13" s="1"/>
  <c r="B6350" i="13" s="1"/>
  <c r="B6351" i="13" s="1"/>
  <c r="B6352" i="13" s="1"/>
  <c r="B6353" i="13" s="1"/>
  <c r="B6354" i="13" s="1"/>
  <c r="B6355" i="13" s="1"/>
  <c r="B6356" i="13" s="1"/>
  <c r="B6357" i="13" s="1"/>
  <c r="B6358" i="13" s="1"/>
  <c r="B6359" i="13" s="1"/>
  <c r="B6360" i="13" s="1"/>
  <c r="B6361" i="13" s="1"/>
  <c r="B6362" i="13" s="1"/>
  <c r="B6363" i="13" s="1"/>
  <c r="B6364" i="13" s="1"/>
  <c r="B6365" i="13" s="1"/>
  <c r="B6366" i="13" s="1"/>
  <c r="B6367" i="13" s="1"/>
  <c r="B6368" i="13" s="1"/>
  <c r="B6369" i="13" s="1"/>
  <c r="B6370" i="13" s="1"/>
  <c r="B6371" i="13" s="1"/>
  <c r="B6372" i="13" s="1"/>
  <c r="B6373" i="13" s="1"/>
  <c r="B6374" i="13" s="1"/>
  <c r="B6375" i="13" s="1"/>
  <c r="B6376" i="13" s="1"/>
  <c r="B6377" i="13" s="1"/>
  <c r="B6378" i="13" s="1"/>
  <c r="B6379" i="13" s="1"/>
  <c r="B6380" i="13" s="1"/>
  <c r="B6381" i="13" s="1"/>
  <c r="B6382" i="13" s="1"/>
  <c r="B6383" i="13" s="1"/>
  <c r="B6384" i="13" s="1"/>
  <c r="B6385" i="13" s="1"/>
  <c r="B6386" i="13" s="1"/>
  <c r="B6387" i="13" s="1"/>
  <c r="B6388" i="13" s="1"/>
  <c r="B6389" i="13" s="1"/>
  <c r="B6390" i="13" s="1"/>
  <c r="B6391" i="13" s="1"/>
  <c r="B6392" i="13" s="1"/>
  <c r="B6393" i="13" s="1"/>
  <c r="B6394" i="13" s="1"/>
  <c r="B6395" i="13" s="1"/>
  <c r="B6396" i="13" s="1"/>
  <c r="B6397" i="13" s="1"/>
  <c r="B6398" i="13" s="1"/>
  <c r="B6399" i="13" s="1"/>
  <c r="B6400" i="13" s="1"/>
  <c r="B6401" i="13" s="1"/>
  <c r="B6402" i="13" s="1"/>
  <c r="B6403" i="13" s="1"/>
  <c r="B6404" i="13" s="1"/>
  <c r="B6405" i="13" s="1"/>
  <c r="B6406" i="13" s="1"/>
  <c r="B6407" i="13" s="1"/>
  <c r="B6408" i="13" s="1"/>
  <c r="B6409" i="13" s="1"/>
  <c r="B6410" i="13" s="1"/>
  <c r="B6411" i="13" s="1"/>
  <c r="B6412" i="13" s="1"/>
  <c r="B6413" i="13" s="1"/>
  <c r="B6414" i="13" s="1"/>
  <c r="B6415" i="13" s="1"/>
  <c r="B6416" i="13" s="1"/>
  <c r="B6417" i="13" s="1"/>
  <c r="B6418" i="13" s="1"/>
  <c r="B6419" i="13" s="1"/>
  <c r="B6420" i="13" s="1"/>
  <c r="B6421" i="13" s="1"/>
  <c r="B6422" i="13" s="1"/>
  <c r="B6423" i="13" s="1"/>
  <c r="B6424" i="13" s="1"/>
  <c r="B6425" i="13" s="1"/>
  <c r="B6426" i="13" s="1"/>
  <c r="B6427" i="13" s="1"/>
  <c r="B6428" i="13" s="1"/>
  <c r="B6429" i="13" s="1"/>
  <c r="B6430" i="13" s="1"/>
  <c r="B6431" i="13" s="1"/>
  <c r="B6432" i="13" s="1"/>
  <c r="B6433" i="13" s="1"/>
  <c r="B6434" i="13" s="1"/>
  <c r="B6435" i="13" s="1"/>
  <c r="B6436" i="13" s="1"/>
  <c r="B6437" i="13" s="1"/>
  <c r="B6438" i="13" s="1"/>
  <c r="B6439" i="13" s="1"/>
  <c r="B6440" i="13" s="1"/>
  <c r="B6441" i="13" s="1"/>
  <c r="B6442" i="13" s="1"/>
  <c r="B6443" i="13" s="1"/>
  <c r="B6444" i="13" s="1"/>
  <c r="B6445" i="13" s="1"/>
  <c r="B6446" i="13" s="1"/>
  <c r="B6447" i="13" s="1"/>
  <c r="B6448" i="13" s="1"/>
  <c r="B6449" i="13" s="1"/>
  <c r="B6450" i="13" s="1"/>
  <c r="B6451" i="13" s="1"/>
  <c r="B6452" i="13" s="1"/>
  <c r="B6453" i="13" s="1"/>
  <c r="B6454" i="13" s="1"/>
  <c r="B6455" i="13" s="1"/>
  <c r="B6456" i="13" s="1"/>
  <c r="B6457" i="13" s="1"/>
  <c r="B6458" i="13" s="1"/>
  <c r="B6459" i="13" s="1"/>
  <c r="B6460" i="13" s="1"/>
  <c r="B6461" i="13" s="1"/>
  <c r="B6462" i="13" s="1"/>
  <c r="B6463" i="13" s="1"/>
  <c r="B6464" i="13" s="1"/>
  <c r="B6465" i="13" s="1"/>
  <c r="B6466" i="13" s="1"/>
  <c r="B6467" i="13" s="1"/>
  <c r="B6468" i="13" s="1"/>
  <c r="B6469" i="13" s="1"/>
  <c r="B6470" i="13" s="1"/>
  <c r="B6471" i="13" s="1"/>
  <c r="B6472" i="13" s="1"/>
  <c r="B6473" i="13" s="1"/>
  <c r="B6474" i="13" s="1"/>
  <c r="B6475" i="13" s="1"/>
  <c r="B6476" i="13" s="1"/>
  <c r="B6477" i="13" s="1"/>
  <c r="B6478" i="13" s="1"/>
  <c r="B6479" i="13" s="1"/>
  <c r="B6480" i="13" s="1"/>
  <c r="B6481" i="13" s="1"/>
  <c r="B6482" i="13" s="1"/>
  <c r="B6483" i="13" s="1"/>
  <c r="B6484" i="13" s="1"/>
  <c r="B6485" i="13" s="1"/>
  <c r="B6486" i="13" s="1"/>
  <c r="B6487" i="13" s="1"/>
  <c r="B6488" i="13" s="1"/>
  <c r="B6489" i="13" s="1"/>
  <c r="B6490" i="13" s="1"/>
  <c r="B6491" i="13" s="1"/>
  <c r="B6492" i="13" s="1"/>
  <c r="B6493" i="13" s="1"/>
  <c r="B6494" i="13" s="1"/>
  <c r="B6495" i="13" s="1"/>
  <c r="B6496" i="13" s="1"/>
  <c r="B6497" i="13" s="1"/>
  <c r="B6498" i="13" s="1"/>
  <c r="B6499" i="13" s="1"/>
  <c r="B6500" i="13" s="1"/>
  <c r="B6501" i="13" s="1"/>
  <c r="B6502" i="13" s="1"/>
  <c r="B6503" i="13" s="1"/>
  <c r="B6504" i="13" s="1"/>
  <c r="B6505" i="13" s="1"/>
  <c r="B6506" i="13" s="1"/>
  <c r="B6507" i="13" s="1"/>
  <c r="B6508" i="13" s="1"/>
  <c r="B6509" i="13" s="1"/>
  <c r="B6510" i="13" s="1"/>
  <c r="B6511" i="13" s="1"/>
  <c r="B6512" i="13" s="1"/>
  <c r="B6513" i="13" s="1"/>
  <c r="B6514" i="13" s="1"/>
  <c r="B6515" i="13" s="1"/>
  <c r="B6516" i="13" s="1"/>
  <c r="B6517" i="13" s="1"/>
  <c r="B6518" i="13" s="1"/>
  <c r="B6519" i="13" s="1"/>
  <c r="B6520" i="13" s="1"/>
  <c r="B6521" i="13" s="1"/>
  <c r="B6522" i="13" s="1"/>
  <c r="B6523" i="13" s="1"/>
  <c r="B6524" i="13" s="1"/>
  <c r="B6525" i="13" s="1"/>
  <c r="B6526" i="13" s="1"/>
  <c r="B6527" i="13" s="1"/>
  <c r="B6528" i="13" s="1"/>
  <c r="B6529" i="13" s="1"/>
  <c r="B6530" i="13" s="1"/>
  <c r="B6531" i="13" s="1"/>
  <c r="B6532" i="13" s="1"/>
  <c r="B6533" i="13" s="1"/>
  <c r="B6534" i="13" s="1"/>
  <c r="B6535" i="13" s="1"/>
  <c r="B6536" i="13" s="1"/>
  <c r="B6537" i="13" s="1"/>
  <c r="B6538" i="13" s="1"/>
  <c r="B6539" i="13" s="1"/>
  <c r="B6540" i="13" s="1"/>
  <c r="B6541" i="13" s="1"/>
  <c r="B6542" i="13" s="1"/>
  <c r="B6543" i="13" s="1"/>
  <c r="B6544" i="13" s="1"/>
  <c r="B6545" i="13" s="1"/>
  <c r="B6546" i="13" s="1"/>
  <c r="B6547" i="13" s="1"/>
  <c r="B6548" i="13" s="1"/>
  <c r="B6549" i="13" s="1"/>
  <c r="B6550" i="13" s="1"/>
  <c r="B6551" i="13" s="1"/>
  <c r="B6552" i="13" s="1"/>
  <c r="B6553" i="13" s="1"/>
  <c r="B6554" i="13" s="1"/>
  <c r="B6555" i="13" s="1"/>
  <c r="B6556" i="13" s="1"/>
  <c r="B6557" i="13" s="1"/>
  <c r="B6558" i="13" s="1"/>
  <c r="B6559" i="13" s="1"/>
  <c r="B6560" i="13" s="1"/>
  <c r="B6561" i="13" s="1"/>
  <c r="B6562" i="13" s="1"/>
  <c r="B6563" i="13" s="1"/>
  <c r="B6564" i="13" s="1"/>
  <c r="B6565" i="13" s="1"/>
  <c r="B6566" i="13" s="1"/>
  <c r="B6567" i="13" s="1"/>
  <c r="B6568" i="13" s="1"/>
  <c r="B6569" i="13" s="1"/>
  <c r="B6570" i="13" s="1"/>
  <c r="B6571" i="13" s="1"/>
  <c r="B6572" i="13" s="1"/>
  <c r="B6573" i="13" s="1"/>
  <c r="B6574" i="13" s="1"/>
  <c r="B6575" i="13" s="1"/>
  <c r="B6576" i="13" s="1"/>
  <c r="B6577" i="13" s="1"/>
  <c r="B6578" i="13" s="1"/>
  <c r="B6579" i="13" s="1"/>
  <c r="B6580" i="13" s="1"/>
  <c r="B6581" i="13" s="1"/>
  <c r="B6582" i="13" s="1"/>
  <c r="B6583" i="13" s="1"/>
  <c r="B6584" i="13" s="1"/>
  <c r="B6585" i="13" s="1"/>
  <c r="B6586" i="13" s="1"/>
  <c r="B6587" i="13" s="1"/>
  <c r="B6588" i="13" s="1"/>
  <c r="B6589" i="13" s="1"/>
  <c r="B6590" i="13" s="1"/>
  <c r="B6591" i="13" s="1"/>
  <c r="B6592" i="13" s="1"/>
  <c r="B6593" i="13" s="1"/>
  <c r="B6594" i="13" s="1"/>
  <c r="B6595" i="13" s="1"/>
  <c r="B6596" i="13" s="1"/>
  <c r="B6597" i="13" s="1"/>
  <c r="B6598" i="13" s="1"/>
  <c r="B6599" i="13" s="1"/>
  <c r="B6600" i="13" s="1"/>
  <c r="B6601" i="13" s="1"/>
  <c r="B6602" i="13" s="1"/>
  <c r="B6603" i="13" s="1"/>
  <c r="B6604" i="13" s="1"/>
  <c r="B6605" i="13" s="1"/>
  <c r="B6606" i="13" s="1"/>
  <c r="B6607" i="13" s="1"/>
  <c r="B6608" i="13" s="1"/>
  <c r="B6609" i="13" s="1"/>
  <c r="B6610" i="13" s="1"/>
  <c r="B6611" i="13" s="1"/>
  <c r="B6612" i="13" s="1"/>
  <c r="B6613" i="13" s="1"/>
  <c r="B6614" i="13" s="1"/>
  <c r="B6615" i="13" s="1"/>
  <c r="B6616" i="13" s="1"/>
  <c r="B6617" i="13" s="1"/>
  <c r="B6618" i="13" s="1"/>
  <c r="B6619" i="13" s="1"/>
  <c r="B6620" i="13" s="1"/>
  <c r="B6621" i="13" s="1"/>
  <c r="B6622" i="13" s="1"/>
  <c r="B6623" i="13" s="1"/>
  <c r="B6624" i="13" s="1"/>
  <c r="B6625" i="13" s="1"/>
  <c r="B6626" i="13" s="1"/>
  <c r="B6627" i="13" s="1"/>
  <c r="B6628" i="13" s="1"/>
  <c r="B6629" i="13" s="1"/>
  <c r="B6630" i="13" s="1"/>
  <c r="B6631" i="13" s="1"/>
  <c r="B6632" i="13" s="1"/>
  <c r="B6633" i="13" s="1"/>
  <c r="B6634" i="13" s="1"/>
  <c r="B6635" i="13" s="1"/>
  <c r="B6636" i="13" s="1"/>
  <c r="B6637" i="13" s="1"/>
  <c r="B6638" i="13" s="1"/>
  <c r="B6639" i="13" s="1"/>
  <c r="B6640" i="13" s="1"/>
  <c r="B6641" i="13" s="1"/>
  <c r="B6642" i="13" s="1"/>
  <c r="B6643" i="13" s="1"/>
  <c r="B6644" i="13" s="1"/>
  <c r="B6645" i="13" s="1"/>
  <c r="B6646" i="13" s="1"/>
  <c r="B6647" i="13" s="1"/>
  <c r="B6648" i="13" s="1"/>
  <c r="B6649" i="13" s="1"/>
  <c r="B6650" i="13" s="1"/>
  <c r="B6651" i="13" s="1"/>
  <c r="B6652" i="13" s="1"/>
  <c r="B6653" i="13" s="1"/>
  <c r="B6654" i="13" s="1"/>
  <c r="B6655" i="13" s="1"/>
  <c r="B6656" i="13" s="1"/>
  <c r="B6657" i="13" s="1"/>
  <c r="B6658" i="13" s="1"/>
  <c r="B6659" i="13" s="1"/>
  <c r="B6660" i="13" s="1"/>
  <c r="B6661" i="13" s="1"/>
  <c r="B6662" i="13" s="1"/>
  <c r="B6663" i="13" s="1"/>
  <c r="B6664" i="13" s="1"/>
  <c r="B6665" i="13" s="1"/>
  <c r="B6666" i="13" s="1"/>
  <c r="B6667" i="13" s="1"/>
  <c r="B6668" i="13" s="1"/>
  <c r="B6669" i="13" s="1"/>
  <c r="B6670" i="13" s="1"/>
  <c r="B6671" i="13" s="1"/>
  <c r="B6672" i="13" s="1"/>
  <c r="B6673" i="13" s="1"/>
  <c r="B6674" i="13" s="1"/>
  <c r="B6675" i="13" s="1"/>
  <c r="B6676" i="13" s="1"/>
  <c r="B6677" i="13" s="1"/>
  <c r="B6678" i="13" s="1"/>
  <c r="B6679" i="13" s="1"/>
  <c r="B6680" i="13" s="1"/>
  <c r="B6681" i="13" s="1"/>
  <c r="B6682" i="13" s="1"/>
  <c r="B6683" i="13" s="1"/>
  <c r="B6684" i="13" s="1"/>
  <c r="B6685" i="13" s="1"/>
  <c r="B6686" i="13" s="1"/>
  <c r="B6687" i="13" s="1"/>
  <c r="B6688" i="13" s="1"/>
  <c r="B6689" i="13" s="1"/>
  <c r="B6690" i="13" s="1"/>
  <c r="B6691" i="13" s="1"/>
  <c r="B6692" i="13" s="1"/>
  <c r="B6693" i="13" s="1"/>
  <c r="B6694" i="13" s="1"/>
  <c r="B6695" i="13" s="1"/>
  <c r="B6696" i="13" s="1"/>
  <c r="B6697" i="13" s="1"/>
  <c r="B6698" i="13" s="1"/>
  <c r="B6699" i="13" s="1"/>
  <c r="B6700" i="13" s="1"/>
  <c r="B6701" i="13" s="1"/>
  <c r="B6702" i="13" s="1"/>
  <c r="B6703" i="13" s="1"/>
  <c r="B6704" i="13" s="1"/>
  <c r="B6705" i="13" s="1"/>
  <c r="B6706" i="13" s="1"/>
  <c r="B6707" i="13" s="1"/>
  <c r="B6708" i="13" s="1"/>
  <c r="B6709" i="13" s="1"/>
  <c r="B6710" i="13" s="1"/>
  <c r="B6711" i="13" s="1"/>
  <c r="B6712" i="13" s="1"/>
  <c r="B6713" i="13" s="1"/>
  <c r="B6714" i="13" s="1"/>
  <c r="B6715" i="13" s="1"/>
  <c r="B6716" i="13" s="1"/>
  <c r="B6717" i="13" s="1"/>
  <c r="B6718" i="13" s="1"/>
  <c r="B6719" i="13" s="1"/>
  <c r="B6720" i="13" s="1"/>
  <c r="B6721" i="13" s="1"/>
  <c r="B6722" i="13" s="1"/>
  <c r="B6723" i="13" s="1"/>
  <c r="B6724" i="13" s="1"/>
  <c r="B6725" i="13" s="1"/>
  <c r="B6726" i="13" s="1"/>
  <c r="B6727" i="13" s="1"/>
  <c r="B6728" i="13" s="1"/>
  <c r="B6729" i="13" s="1"/>
  <c r="B6730" i="13" s="1"/>
  <c r="B6731" i="13" s="1"/>
  <c r="B6732" i="13" s="1"/>
  <c r="B6733" i="13" s="1"/>
  <c r="B6734" i="13" s="1"/>
  <c r="B6735" i="13" s="1"/>
  <c r="B6736" i="13" s="1"/>
  <c r="B6737" i="13" s="1"/>
  <c r="B6738" i="13" s="1"/>
  <c r="B6739" i="13" s="1"/>
  <c r="B6740" i="13" s="1"/>
  <c r="B6741" i="13" s="1"/>
  <c r="B6742" i="13" s="1"/>
  <c r="B6743" i="13" s="1"/>
  <c r="B6744" i="13" s="1"/>
  <c r="B6745" i="13" s="1"/>
  <c r="B6746" i="13" s="1"/>
  <c r="B6747" i="13" s="1"/>
  <c r="B6748" i="13" s="1"/>
  <c r="B6749" i="13" s="1"/>
  <c r="B6750" i="13" s="1"/>
  <c r="B6751" i="13" s="1"/>
  <c r="B6752" i="13" s="1"/>
  <c r="B6753" i="13" s="1"/>
  <c r="B6754" i="13" s="1"/>
  <c r="B6755" i="13" s="1"/>
  <c r="B6756" i="13" s="1"/>
  <c r="B6757" i="13" s="1"/>
  <c r="B6758" i="13" s="1"/>
  <c r="B6759" i="13" s="1"/>
  <c r="B6760" i="13" s="1"/>
  <c r="B6761" i="13" s="1"/>
  <c r="B6762" i="13" s="1"/>
  <c r="B6763" i="13" s="1"/>
  <c r="B6764" i="13" s="1"/>
  <c r="B6765" i="13" s="1"/>
  <c r="B6766" i="13" s="1"/>
  <c r="B6767" i="13" s="1"/>
  <c r="B6768" i="13" s="1"/>
  <c r="B6769" i="13" s="1"/>
  <c r="B6770" i="13" s="1"/>
  <c r="B6771" i="13" s="1"/>
  <c r="B6772" i="13" s="1"/>
  <c r="B6773" i="13" s="1"/>
  <c r="B6774" i="13" s="1"/>
  <c r="B6775" i="13" s="1"/>
  <c r="B6776" i="13" s="1"/>
  <c r="B6777" i="13" s="1"/>
  <c r="B6778" i="13" s="1"/>
  <c r="B6779" i="13" s="1"/>
  <c r="B6780" i="13" s="1"/>
  <c r="B6781" i="13" s="1"/>
  <c r="B6782" i="13" s="1"/>
  <c r="B6783" i="13" s="1"/>
  <c r="B6784" i="13" s="1"/>
  <c r="B6785" i="13" s="1"/>
  <c r="B6786" i="13" s="1"/>
  <c r="B6787" i="13" s="1"/>
  <c r="B6788" i="13" s="1"/>
  <c r="B6789" i="13" s="1"/>
  <c r="B6790" i="13" s="1"/>
  <c r="B6791" i="13" s="1"/>
  <c r="B6792" i="13" s="1"/>
  <c r="B6793" i="13" s="1"/>
  <c r="B6794" i="13" s="1"/>
  <c r="B6795" i="13" s="1"/>
  <c r="B6796" i="13" s="1"/>
  <c r="B6797" i="13" s="1"/>
  <c r="B6798" i="13" s="1"/>
  <c r="B6799" i="13" s="1"/>
  <c r="B6800" i="13" s="1"/>
  <c r="B6801" i="13" s="1"/>
  <c r="B6802" i="13" s="1"/>
  <c r="B6803" i="13" s="1"/>
  <c r="B6804" i="13" s="1"/>
  <c r="B6805" i="13" s="1"/>
  <c r="B6806" i="13" s="1"/>
  <c r="B6807" i="13" s="1"/>
  <c r="B6808" i="13" s="1"/>
  <c r="B6809" i="13" s="1"/>
  <c r="B6810" i="13" s="1"/>
  <c r="B6811" i="13" s="1"/>
  <c r="B6812" i="13" s="1"/>
  <c r="B6813" i="13" s="1"/>
  <c r="B6814" i="13" s="1"/>
  <c r="B6815" i="13" s="1"/>
  <c r="B6816" i="13" s="1"/>
  <c r="B6817" i="13" s="1"/>
  <c r="B6818" i="13" s="1"/>
  <c r="B6819" i="13" s="1"/>
  <c r="B6820" i="13" s="1"/>
  <c r="B6821" i="13" s="1"/>
  <c r="B6822" i="13" s="1"/>
  <c r="B6823" i="13" s="1"/>
  <c r="B6824" i="13" s="1"/>
  <c r="B6825" i="13" s="1"/>
  <c r="B6826" i="13" s="1"/>
  <c r="B6827" i="13" s="1"/>
  <c r="B6828" i="13" s="1"/>
  <c r="B6829" i="13" s="1"/>
  <c r="B6830" i="13" s="1"/>
  <c r="B6831" i="13" s="1"/>
  <c r="B6832" i="13" s="1"/>
  <c r="B6833" i="13" s="1"/>
  <c r="B6834" i="13" s="1"/>
  <c r="B6835" i="13" s="1"/>
  <c r="B6836" i="13" s="1"/>
  <c r="B6837" i="13" s="1"/>
  <c r="B6838" i="13" s="1"/>
  <c r="B6839" i="13" s="1"/>
  <c r="B6840" i="13" s="1"/>
  <c r="B6841" i="13" s="1"/>
  <c r="B6842" i="13" s="1"/>
  <c r="B6843" i="13" s="1"/>
  <c r="B6844" i="13" s="1"/>
  <c r="B6845" i="13" s="1"/>
  <c r="B6846" i="13" s="1"/>
  <c r="B6847" i="13" s="1"/>
  <c r="B6848" i="13" s="1"/>
  <c r="B6849" i="13" s="1"/>
  <c r="B6850" i="13" s="1"/>
  <c r="B6851" i="13" s="1"/>
  <c r="B6852" i="13" s="1"/>
  <c r="B6853" i="13" s="1"/>
  <c r="B6854" i="13" s="1"/>
  <c r="B6855" i="13" s="1"/>
  <c r="B6856" i="13" s="1"/>
  <c r="B6857" i="13" s="1"/>
  <c r="B6858" i="13" s="1"/>
  <c r="B6859" i="13" s="1"/>
  <c r="B6860" i="13" s="1"/>
  <c r="B6861" i="13" s="1"/>
  <c r="B6862" i="13" s="1"/>
  <c r="B6863" i="13" s="1"/>
  <c r="B6864" i="13" s="1"/>
  <c r="B6865" i="13" s="1"/>
  <c r="B6866" i="13" s="1"/>
  <c r="B6867" i="13" s="1"/>
  <c r="B6868" i="13" s="1"/>
  <c r="B6869" i="13" s="1"/>
  <c r="B6870" i="13" s="1"/>
  <c r="B6871" i="13" s="1"/>
  <c r="B6872" i="13" s="1"/>
  <c r="B6873" i="13" s="1"/>
  <c r="B6874" i="13" s="1"/>
  <c r="B6875" i="13" s="1"/>
  <c r="B6876" i="13" s="1"/>
  <c r="B6877" i="13" s="1"/>
  <c r="B6878" i="13" s="1"/>
  <c r="B6879" i="13" s="1"/>
  <c r="B6880" i="13" s="1"/>
  <c r="B6881" i="13" s="1"/>
  <c r="B6882" i="13" s="1"/>
  <c r="B6883" i="13" s="1"/>
  <c r="B6884" i="13" s="1"/>
  <c r="B6885" i="13" s="1"/>
  <c r="B6886" i="13" s="1"/>
  <c r="B6887" i="13" s="1"/>
  <c r="B6888" i="13" s="1"/>
  <c r="B6889" i="13" s="1"/>
  <c r="B6890" i="13" s="1"/>
  <c r="B6891" i="13" s="1"/>
  <c r="B6892" i="13" s="1"/>
  <c r="B6893" i="13" s="1"/>
  <c r="B6894" i="13" s="1"/>
  <c r="B6895" i="13" s="1"/>
  <c r="B6896" i="13" s="1"/>
  <c r="B6897" i="13" s="1"/>
  <c r="B6898" i="13" s="1"/>
  <c r="B6899" i="13" s="1"/>
  <c r="B6900" i="13" s="1"/>
  <c r="B6901" i="13" s="1"/>
  <c r="B6902" i="13" s="1"/>
  <c r="B6903" i="13" s="1"/>
  <c r="B6904" i="13" s="1"/>
  <c r="B6905" i="13" s="1"/>
  <c r="B6906" i="13" s="1"/>
  <c r="B6907" i="13" s="1"/>
  <c r="B6908" i="13" s="1"/>
  <c r="B6909" i="13" s="1"/>
  <c r="B6910" i="13" s="1"/>
  <c r="B6911" i="13" s="1"/>
  <c r="B6912" i="13" s="1"/>
  <c r="B6913" i="13" s="1"/>
  <c r="B6914" i="13" s="1"/>
  <c r="B6915" i="13" s="1"/>
  <c r="B6916" i="13" s="1"/>
  <c r="B6917" i="13" s="1"/>
  <c r="B6918" i="13" s="1"/>
  <c r="B6919" i="13" s="1"/>
  <c r="B6920" i="13" s="1"/>
  <c r="B6921" i="13" s="1"/>
  <c r="B6922" i="13" s="1"/>
  <c r="B6923" i="13" s="1"/>
  <c r="B6924" i="13" s="1"/>
  <c r="B6925" i="13" s="1"/>
  <c r="B6926" i="13" s="1"/>
  <c r="B6927" i="13" s="1"/>
  <c r="B6928" i="13" s="1"/>
  <c r="B6929" i="13" s="1"/>
  <c r="B6930" i="13" s="1"/>
  <c r="B6931" i="13" s="1"/>
  <c r="B6932" i="13" s="1"/>
  <c r="B6933" i="13" s="1"/>
  <c r="B6934" i="13" s="1"/>
  <c r="B6935" i="13" s="1"/>
  <c r="B6936" i="13" s="1"/>
  <c r="B6937" i="13" s="1"/>
  <c r="B6938" i="13" s="1"/>
  <c r="B6939" i="13" s="1"/>
  <c r="B6940" i="13" s="1"/>
  <c r="B6941" i="13" s="1"/>
  <c r="B6942" i="13" s="1"/>
  <c r="B6943" i="13" s="1"/>
  <c r="B6944" i="13" s="1"/>
  <c r="B6945" i="13" s="1"/>
  <c r="B6946" i="13" s="1"/>
  <c r="B6947" i="13" s="1"/>
  <c r="B6948" i="13" s="1"/>
  <c r="B6949" i="13" s="1"/>
  <c r="B6950" i="13" s="1"/>
  <c r="B6951" i="13" s="1"/>
  <c r="B6952" i="13" s="1"/>
  <c r="B6953" i="13" s="1"/>
  <c r="B6954" i="13" s="1"/>
  <c r="B6955" i="13" s="1"/>
  <c r="B6956" i="13" s="1"/>
  <c r="B6957" i="13" s="1"/>
  <c r="B6958" i="13" s="1"/>
  <c r="B6959" i="13" s="1"/>
  <c r="B6960" i="13" s="1"/>
  <c r="B6961" i="13" s="1"/>
  <c r="B6962" i="13" s="1"/>
  <c r="B6963" i="13" s="1"/>
  <c r="B6964" i="13" s="1"/>
  <c r="B6965" i="13" s="1"/>
  <c r="B6966" i="13" s="1"/>
  <c r="B6967" i="13" s="1"/>
  <c r="B6968" i="13" s="1"/>
  <c r="B6969" i="13" s="1"/>
  <c r="B6970" i="13" s="1"/>
  <c r="B6971" i="13" s="1"/>
  <c r="B6972" i="13" s="1"/>
  <c r="B6973" i="13" s="1"/>
  <c r="B6974" i="13" s="1"/>
  <c r="B6975" i="13" s="1"/>
  <c r="B6976" i="13" s="1"/>
  <c r="B6977" i="13" s="1"/>
  <c r="B6978" i="13" s="1"/>
  <c r="I3" i="13"/>
  <c r="H3" i="13"/>
  <c r="G3" i="13"/>
  <c r="F3" i="13"/>
  <c r="I2" i="13"/>
  <c r="G2" i="13"/>
  <c r="F2" i="13"/>
  <c r="E2" i="13"/>
  <c r="D2" i="13"/>
  <c r="A1" i="13"/>
  <c r="D16" i="12"/>
  <c r="C15" i="12"/>
  <c r="D14" i="12"/>
  <c r="C13" i="12"/>
  <c r="A13" i="12"/>
  <c r="D11" i="12"/>
  <c r="A11" i="12"/>
  <c r="D10" i="12"/>
  <c r="A9" i="12"/>
  <c r="C8" i="12"/>
  <c r="A7" i="12"/>
  <c r="C5" i="12"/>
  <c r="A5" i="12"/>
  <c r="D4" i="12"/>
  <c r="D6" i="12" s="1"/>
  <c r="A3" i="12"/>
  <c r="D2" i="12"/>
  <c r="C2" i="12"/>
  <c r="D1" i="12"/>
  <c r="C1" i="12"/>
  <c r="D23" i="10"/>
  <c r="C23" i="10"/>
  <c r="B21" i="10"/>
  <c r="B20" i="10"/>
  <c r="I17" i="10"/>
  <c r="H17" i="10"/>
  <c r="I16" i="10"/>
  <c r="H16" i="10"/>
  <c r="F16" i="10"/>
  <c r="D11" i="10"/>
  <c r="C16" i="12" s="1"/>
  <c r="C11" i="10"/>
  <c r="G17" i="10" s="1"/>
  <c r="L8" i="10"/>
  <c r="J8" i="10"/>
  <c r="I8" i="10"/>
  <c r="H8" i="10"/>
  <c r="K8" i="10" s="1"/>
  <c r="G8" i="10"/>
  <c r="D12" i="12" s="1"/>
  <c r="F8" i="10"/>
  <c r="M8" i="10" s="1"/>
  <c r="L7" i="10"/>
  <c r="J7" i="10"/>
  <c r="I7" i="10"/>
  <c r="H7" i="10"/>
  <c r="K7" i="10" s="1"/>
  <c r="G7" i="10"/>
  <c r="C10" i="12" s="1"/>
  <c r="F7" i="10"/>
  <c r="D9" i="12" s="1"/>
  <c r="L6" i="10"/>
  <c r="K6" i="10"/>
  <c r="J6" i="10"/>
  <c r="I6" i="10"/>
  <c r="G6" i="10"/>
  <c r="H6" i="10" s="1"/>
  <c r="F6" i="10"/>
  <c r="D7" i="12" s="1"/>
  <c r="L5" i="10"/>
  <c r="J5" i="10"/>
  <c r="I5" i="10"/>
  <c r="G5" i="10"/>
  <c r="H5" i="10" s="1"/>
  <c r="K5" i="10" s="1"/>
  <c r="F5" i="10"/>
  <c r="D5" i="12" s="1"/>
  <c r="L4" i="10"/>
  <c r="J4" i="10"/>
  <c r="I4" i="10"/>
  <c r="H4" i="10"/>
  <c r="K4" i="10" s="1"/>
  <c r="G4" i="10"/>
  <c r="C4" i="12" s="1"/>
  <c r="F4" i="10"/>
  <c r="A3" i="13" s="1"/>
  <c r="G3" i="10"/>
  <c r="F3" i="10"/>
  <c r="M96" i="7"/>
  <c r="M95" i="7"/>
  <c r="E95" i="7"/>
  <c r="M94" i="7"/>
  <c r="M93" i="7"/>
  <c r="M125" i="7"/>
  <c r="M124" i="7"/>
  <c r="M123" i="7"/>
  <c r="M122" i="7"/>
  <c r="M121" i="7"/>
  <c r="M120" i="7"/>
  <c r="M119" i="7"/>
  <c r="M118" i="7"/>
  <c r="I88" i="7"/>
  <c r="H88" i="7"/>
  <c r="C88" i="7"/>
  <c r="C89" i="7" s="1"/>
  <c r="E87" i="7"/>
  <c r="I86" i="7"/>
  <c r="H86" i="7"/>
  <c r="F86" i="7"/>
  <c r="E86" i="7"/>
  <c r="D86" i="7"/>
  <c r="D88" i="7" s="1"/>
  <c r="D89" i="7" s="1"/>
  <c r="C86" i="7"/>
  <c r="B84" i="7"/>
  <c r="J76" i="7"/>
  <c r="J79" i="7" s="1"/>
  <c r="J81" i="7" s="1"/>
  <c r="J82" i="7" s="1"/>
  <c r="H76" i="7"/>
  <c r="E76" i="7"/>
  <c r="M49" i="7"/>
  <c r="I49" i="7"/>
  <c r="E49" i="7"/>
  <c r="M44" i="7"/>
  <c r="I44" i="7"/>
  <c r="M40" i="7"/>
  <c r="I40" i="7"/>
  <c r="E40" i="7"/>
  <c r="M39" i="7"/>
  <c r="I39" i="7"/>
  <c r="M38" i="7"/>
  <c r="I38" i="7"/>
  <c r="E38" i="7"/>
  <c r="M37" i="7"/>
  <c r="M41" i="7" s="1"/>
  <c r="M36" i="7"/>
  <c r="I36" i="7"/>
  <c r="E36" i="7"/>
  <c r="C23" i="7"/>
  <c r="N20" i="7"/>
  <c r="R19" i="7"/>
  <c r="N19" i="7"/>
  <c r="L16" i="7"/>
  <c r="L21" i="7" s="1"/>
  <c r="L23" i="7" s="1"/>
  <c r="N15" i="7"/>
  <c r="R14" i="7"/>
  <c r="P14" i="7"/>
  <c r="N14" i="7"/>
  <c r="N12" i="7"/>
  <c r="E12" i="7"/>
  <c r="E77" i="7" s="1"/>
  <c r="R11" i="7"/>
  <c r="Q11" i="7"/>
  <c r="Q16" i="7" s="1"/>
  <c r="Q21" i="7" s="1"/>
  <c r="F11" i="7"/>
  <c r="F76" i="7" s="1"/>
  <c r="E11" i="7"/>
  <c r="N9" i="7"/>
  <c r="U8" i="7"/>
  <c r="R8" i="7"/>
  <c r="Q8" i="7"/>
  <c r="P8" i="7"/>
  <c r="N11" i="7" s="1"/>
  <c r="N8" i="7"/>
  <c r="E7" i="7"/>
  <c r="J6" i="7"/>
  <c r="I6" i="7"/>
  <c r="I11" i="7" s="1"/>
  <c r="I76" i="7" s="1"/>
  <c r="F6" i="7"/>
  <c r="E6" i="7"/>
  <c r="O5" i="7"/>
  <c r="F13" i="6"/>
  <c r="E13" i="6"/>
  <c r="E12" i="6"/>
  <c r="G13" i="6" s="1"/>
  <c r="F11" i="6"/>
  <c r="H11" i="6" s="1"/>
  <c r="E11" i="6"/>
  <c r="G11" i="6" s="1"/>
  <c r="G10" i="6"/>
  <c r="E10" i="6"/>
  <c r="G9" i="6"/>
  <c r="F9" i="6"/>
  <c r="E9" i="6"/>
  <c r="E8" i="6"/>
  <c r="H7" i="6"/>
  <c r="G7" i="6"/>
  <c r="G6" i="6"/>
  <c r="E6" i="6"/>
  <c r="H5" i="6"/>
  <c r="F5" i="6"/>
  <c r="E2" i="6" s="1"/>
  <c r="B5" i="6"/>
  <c r="D5" i="6" s="1"/>
  <c r="H4" i="6"/>
  <c r="F4" i="6"/>
  <c r="J4" i="6" s="1"/>
  <c r="A4" i="6"/>
  <c r="C4" i="6" s="1"/>
  <c r="L3" i="6"/>
  <c r="J3" i="6"/>
  <c r="I3" i="6"/>
  <c r="K3" i="6" s="1"/>
  <c r="F3" i="6"/>
  <c r="D3" i="6"/>
  <c r="G2" i="6"/>
  <c r="A2" i="6"/>
  <c r="M125" i="4"/>
  <c r="M124" i="4"/>
  <c r="M123" i="4"/>
  <c r="M122" i="4"/>
  <c r="M121" i="4"/>
  <c r="M120" i="4"/>
  <c r="M119" i="4"/>
  <c r="M118" i="4"/>
  <c r="M95" i="4"/>
  <c r="H88" i="4"/>
  <c r="C88" i="4"/>
  <c r="C89" i="4" s="1"/>
  <c r="E87" i="4"/>
  <c r="I86" i="4"/>
  <c r="I88" i="4" s="1"/>
  <c r="H86" i="4"/>
  <c r="F86" i="4"/>
  <c r="E86" i="4"/>
  <c r="D86" i="4"/>
  <c r="D88" i="4" s="1"/>
  <c r="D89" i="4" s="1"/>
  <c r="C86" i="4"/>
  <c r="J76" i="4"/>
  <c r="J79" i="4" s="1"/>
  <c r="J81" i="4" s="1"/>
  <c r="J82" i="4" s="1"/>
  <c r="I76" i="4"/>
  <c r="H76" i="4"/>
  <c r="M49" i="4"/>
  <c r="I49" i="4"/>
  <c r="E49" i="4"/>
  <c r="M44" i="4"/>
  <c r="I44" i="4"/>
  <c r="M40" i="4"/>
  <c r="I40" i="4"/>
  <c r="E40" i="4"/>
  <c r="M39" i="4"/>
  <c r="I39" i="4"/>
  <c r="M38" i="4"/>
  <c r="I38" i="4"/>
  <c r="E38" i="4"/>
  <c r="M36" i="4"/>
  <c r="I36" i="4"/>
  <c r="E36" i="4"/>
  <c r="C23" i="4"/>
  <c r="Q21" i="4"/>
  <c r="N20" i="4"/>
  <c r="R19" i="4"/>
  <c r="N19" i="4"/>
  <c r="L16" i="4"/>
  <c r="L21" i="4" s="1"/>
  <c r="L23" i="4" s="1"/>
  <c r="N15" i="4"/>
  <c r="R14" i="4"/>
  <c r="P14" i="4"/>
  <c r="N14" i="4"/>
  <c r="N12" i="4"/>
  <c r="E12" i="4"/>
  <c r="E77" i="4" s="1"/>
  <c r="R11" i="4"/>
  <c r="E4" i="6" s="1"/>
  <c r="Q11" i="4"/>
  <c r="Q16" i="4" s="1"/>
  <c r="F11" i="4"/>
  <c r="F76" i="4" s="1"/>
  <c r="N9" i="4"/>
  <c r="U8" i="4"/>
  <c r="R8" i="4"/>
  <c r="Q8" i="4"/>
  <c r="P8" i="4"/>
  <c r="N11" i="4" s="1"/>
  <c r="O8" i="4"/>
  <c r="N8" i="4"/>
  <c r="E7" i="4"/>
  <c r="J6" i="4"/>
  <c r="I6" i="4"/>
  <c r="I11" i="4" s="1"/>
  <c r="F6" i="4"/>
  <c r="E6" i="4"/>
  <c r="E11" i="4" s="1"/>
  <c r="E76" i="4" s="1"/>
  <c r="O5" i="4"/>
  <c r="J3" i="1"/>
  <c r="K4" i="1"/>
  <c r="K5" i="1"/>
  <c r="K6" i="1"/>
  <c r="K7" i="1"/>
  <c r="K8" i="1"/>
  <c r="K9" i="1"/>
  <c r="K10" i="1"/>
  <c r="K11" i="1"/>
  <c r="K12" i="1"/>
  <c r="K3" i="1"/>
  <c r="J4" i="1"/>
  <c r="J5" i="1"/>
  <c r="J6" i="1"/>
  <c r="J7" i="1"/>
  <c r="J8" i="1"/>
  <c r="J9" i="1"/>
  <c r="J10" i="1"/>
  <c r="J11" i="1"/>
  <c r="J12" i="1"/>
  <c r="I4" i="1"/>
  <c r="I5" i="1"/>
  <c r="I6" i="1"/>
  <c r="I7" i="1"/>
  <c r="I8" i="1"/>
  <c r="I9" i="1"/>
  <c r="I10" i="1"/>
  <c r="I11" i="1"/>
  <c r="I12" i="1"/>
  <c r="I3" i="1"/>
  <c r="H3" i="1"/>
  <c r="H4" i="1"/>
  <c r="H5" i="1"/>
  <c r="H6" i="1"/>
  <c r="H7" i="1"/>
  <c r="H8" i="1"/>
  <c r="H9" i="1"/>
  <c r="H10" i="1"/>
  <c r="H11" i="1"/>
  <c r="H12" i="1"/>
  <c r="H2" i="1"/>
  <c r="G3" i="1"/>
  <c r="G4" i="1"/>
  <c r="G5" i="1"/>
  <c r="G6" i="1"/>
  <c r="G7" i="1"/>
  <c r="G8" i="1"/>
  <c r="G9" i="1"/>
  <c r="G10" i="1"/>
  <c r="G11" i="1"/>
  <c r="G12" i="1"/>
  <c r="G2" i="1"/>
  <c r="F3" i="1"/>
  <c r="F4" i="1"/>
  <c r="F5" i="1"/>
  <c r="F6" i="1"/>
  <c r="F7" i="1"/>
  <c r="F8" i="1"/>
  <c r="F9" i="1"/>
  <c r="F10" i="1"/>
  <c r="F11" i="1"/>
  <c r="F12" i="1"/>
  <c r="F2" i="1"/>
  <c r="E3" i="1"/>
  <c r="E4" i="1"/>
  <c r="E5" i="1"/>
  <c r="E6" i="1"/>
  <c r="E7" i="1"/>
  <c r="E8" i="1"/>
  <c r="E9" i="1"/>
  <c r="E10" i="1"/>
  <c r="E11" i="1"/>
  <c r="E12" i="1"/>
  <c r="E2" i="1"/>
  <c r="D4" i="1"/>
  <c r="D5" i="1"/>
  <c r="D6" i="1"/>
  <c r="D7" i="1"/>
  <c r="D8" i="1"/>
  <c r="D9" i="1"/>
  <c r="D10" i="1"/>
  <c r="D11" i="1"/>
  <c r="D12" i="1"/>
  <c r="D3" i="1"/>
  <c r="C3" i="1"/>
  <c r="C4" i="1"/>
  <c r="C5" i="1"/>
  <c r="C6" i="1"/>
  <c r="C7" i="1"/>
  <c r="C8" i="1"/>
  <c r="C9" i="1"/>
  <c r="C10" i="1"/>
  <c r="C11" i="1"/>
  <c r="C12" i="1"/>
  <c r="C2" i="1"/>
  <c r="B6979" i="13" l="1"/>
  <c r="B6980" i="13" s="1"/>
  <c r="B6981" i="13" s="1"/>
  <c r="B6982" i="13" s="1"/>
  <c r="B6983" i="13" s="1"/>
  <c r="B6984" i="13" s="1"/>
  <c r="B6985" i="13" s="1"/>
  <c r="B6986" i="13" s="1"/>
  <c r="B6987" i="13" s="1"/>
  <c r="B6988" i="13" s="1"/>
  <c r="B6989" i="13" s="1"/>
  <c r="B6990" i="13" s="1"/>
  <c r="B6991" i="13" s="1"/>
  <c r="B6992" i="13" s="1"/>
  <c r="B6993" i="13" s="1"/>
  <c r="B6994" i="13" s="1"/>
  <c r="B6995" i="13" s="1"/>
  <c r="B6996" i="13" s="1"/>
  <c r="B6997" i="13" s="1"/>
  <c r="B6998" i="13" s="1"/>
  <c r="B6999" i="13" s="1"/>
  <c r="B7000" i="13" s="1"/>
  <c r="B7001" i="13" s="1"/>
  <c r="B7002" i="13" s="1"/>
  <c r="B7003" i="13" s="1"/>
  <c r="B7004" i="13" s="1"/>
  <c r="B7005" i="13" s="1"/>
  <c r="B7006" i="13" s="1"/>
  <c r="B7007" i="13" s="1"/>
  <c r="B7008" i="13" s="1"/>
  <c r="B7009" i="13" s="1"/>
  <c r="B7010" i="13" s="1"/>
  <c r="B7011" i="13" s="1"/>
  <c r="B7012" i="13" s="1"/>
  <c r="B7013" i="13" s="1"/>
  <c r="B7014" i="13" s="1"/>
  <c r="B7015" i="13" s="1"/>
  <c r="B7016" i="13" s="1"/>
  <c r="B7017" i="13" s="1"/>
  <c r="B7018" i="13" s="1"/>
  <c r="B7019" i="13" s="1"/>
  <c r="B7020" i="13" s="1"/>
  <c r="B7021" i="13" s="1"/>
  <c r="B7022" i="13" s="1"/>
  <c r="B7023" i="13" s="1"/>
  <c r="B7024" i="13" s="1"/>
  <c r="B7025" i="13" s="1"/>
  <c r="B7026" i="13" s="1"/>
  <c r="B7027" i="13" s="1"/>
  <c r="B7028" i="13" s="1"/>
  <c r="B7029" i="13" s="1"/>
  <c r="B7030" i="13" s="1"/>
  <c r="B7031" i="13" s="1"/>
  <c r="B7032" i="13" s="1"/>
  <c r="B7033" i="13" s="1"/>
  <c r="B7034" i="13" s="1"/>
  <c r="B7035" i="13" s="1"/>
  <c r="B7036" i="13" s="1"/>
  <c r="B7037" i="13" s="1"/>
  <c r="B7038" i="13" s="1"/>
  <c r="B7039" i="13" s="1"/>
  <c r="B7040" i="13" s="1"/>
  <c r="B7041" i="13" s="1"/>
  <c r="B7042" i="13" s="1"/>
  <c r="A6978" i="13"/>
  <c r="A4730" i="13"/>
  <c r="A4826" i="13"/>
  <c r="A4794" i="13"/>
  <c r="A4722" i="13"/>
  <c r="A4754" i="13"/>
  <c r="A4786" i="13"/>
  <c r="A4818" i="13"/>
  <c r="A4850" i="13"/>
  <c r="A6994" i="13"/>
  <c r="A6934" i="13"/>
  <c r="A6932" i="13"/>
  <c r="A6930" i="13"/>
  <c r="A6928" i="13"/>
  <c r="A6926" i="13"/>
  <c r="A6924" i="13"/>
  <c r="A6922" i="13"/>
  <c r="A6920" i="13"/>
  <c r="A6918" i="13"/>
  <c r="A6916" i="13"/>
  <c r="A6914" i="13"/>
  <c r="A6912" i="13"/>
  <c r="A6910" i="13"/>
  <c r="A6908" i="13"/>
  <c r="A6906" i="13"/>
  <c r="A6904" i="13"/>
  <c r="A6902" i="13"/>
  <c r="A6900" i="13"/>
  <c r="A6898" i="13"/>
  <c r="A6896" i="13"/>
  <c r="A6894" i="13"/>
  <c r="A6892" i="13"/>
  <c r="A6890" i="13"/>
  <c r="A6888" i="13"/>
  <c r="A6886" i="13"/>
  <c r="A6884" i="13"/>
  <c r="A6882" i="13"/>
  <c r="A6880" i="13"/>
  <c r="A6878" i="13"/>
  <c r="A6876" i="13"/>
  <c r="A6874" i="13"/>
  <c r="A6872" i="13"/>
  <c r="A6870" i="13"/>
  <c r="A6868" i="13"/>
  <c r="A6866" i="13"/>
  <c r="A6864" i="13"/>
  <c r="A6862" i="13"/>
  <c r="A6860" i="13"/>
  <c r="A6858" i="13"/>
  <c r="A6856" i="13"/>
  <c r="A6854" i="13"/>
  <c r="A6852" i="13"/>
  <c r="A6850" i="13"/>
  <c r="A6848" i="13"/>
  <c r="A6846" i="13"/>
  <c r="A6844" i="13"/>
  <c r="A6842" i="13"/>
  <c r="A6840" i="13"/>
  <c r="A6838" i="13"/>
  <c r="A6836" i="13"/>
  <c r="A6834" i="13"/>
  <c r="A6832" i="13"/>
  <c r="A6830" i="13"/>
  <c r="A6828" i="13"/>
  <c r="A6826" i="13"/>
  <c r="A6824" i="13"/>
  <c r="A6822" i="13"/>
  <c r="A6820" i="13"/>
  <c r="A6818" i="13"/>
  <c r="A6816" i="13"/>
  <c r="A6814" i="13"/>
  <c r="A6812" i="13"/>
  <c r="A6810" i="13"/>
  <c r="A6808" i="13"/>
  <c r="A6806" i="13"/>
  <c r="A6804" i="13"/>
  <c r="A6802" i="13"/>
  <c r="A6800" i="13"/>
  <c r="A6798" i="13"/>
  <c r="A6796" i="13"/>
  <c r="A6794" i="13"/>
  <c r="A6792" i="13"/>
  <c r="A6790" i="13"/>
  <c r="A6788" i="13"/>
  <c r="A6786" i="13"/>
  <c r="A6784" i="13"/>
  <c r="A6782" i="13"/>
  <c r="A6780" i="13"/>
  <c r="A6778" i="13"/>
  <c r="A6776" i="13"/>
  <c r="A6774" i="13"/>
  <c r="A6772" i="13"/>
  <c r="A6770" i="13"/>
  <c r="A6768" i="13"/>
  <c r="A6766" i="13"/>
  <c r="A6764" i="13"/>
  <c r="A6762" i="13"/>
  <c r="A6760" i="13"/>
  <c r="A6758" i="13"/>
  <c r="A6756" i="13"/>
  <c r="A6754" i="13"/>
  <c r="A6752" i="13"/>
  <c r="A6750" i="13"/>
  <c r="A6748" i="13"/>
  <c r="A6746" i="13"/>
  <c r="A6744" i="13"/>
  <c r="A6742" i="13"/>
  <c r="A6740" i="13"/>
  <c r="A6738" i="13"/>
  <c r="A6736" i="13"/>
  <c r="A6734" i="13"/>
  <c r="A6732" i="13"/>
  <c r="A6730" i="13"/>
  <c r="A6728" i="13"/>
  <c r="A6726" i="13"/>
  <c r="A6724" i="13"/>
  <c r="A6722" i="13"/>
  <c r="A6720" i="13"/>
  <c r="A6718" i="13"/>
  <c r="A6716" i="13"/>
  <c r="A6714" i="13"/>
  <c r="A6712" i="13"/>
  <c r="A6710" i="13"/>
  <c r="A6708" i="13"/>
  <c r="A6706" i="13"/>
  <c r="A6704" i="13"/>
  <c r="A6702" i="13"/>
  <c r="A6931" i="13"/>
  <c r="A6927" i="13"/>
  <c r="A6923" i="13"/>
  <c r="A6919" i="13"/>
  <c r="A6915" i="13"/>
  <c r="A6911" i="13"/>
  <c r="A6907" i="13"/>
  <c r="A6903" i="13"/>
  <c r="A6899" i="13"/>
  <c r="A6895" i="13"/>
  <c r="A6891" i="13"/>
  <c r="A6887" i="13"/>
  <c r="A6883" i="13"/>
  <c r="A6879" i="13"/>
  <c r="A6875" i="13"/>
  <c r="A6871" i="13"/>
  <c r="A6867" i="13"/>
  <c r="A6863" i="13"/>
  <c r="A6859" i="13"/>
  <c r="A6855" i="13"/>
  <c r="A6851" i="13"/>
  <c r="A6847" i="13"/>
  <c r="A6843" i="13"/>
  <c r="A6839" i="13"/>
  <c r="A6835" i="13"/>
  <c r="A6831" i="13"/>
  <c r="A6827" i="13"/>
  <c r="A6823" i="13"/>
  <c r="A6819" i="13"/>
  <c r="A6815" i="13"/>
  <c r="A6811" i="13"/>
  <c r="A6807" i="13"/>
  <c r="A6803" i="13"/>
  <c r="A6799" i="13"/>
  <c r="A6795" i="13"/>
  <c r="A6791" i="13"/>
  <c r="A6787" i="13"/>
  <c r="A6783" i="13"/>
  <c r="A6779" i="13"/>
  <c r="A6775" i="13"/>
  <c r="A6771" i="13"/>
  <c r="A6767" i="13"/>
  <c r="A6763" i="13"/>
  <c r="A6759" i="13"/>
  <c r="A6755" i="13"/>
  <c r="A6751" i="13"/>
  <c r="A6747" i="13"/>
  <c r="A6743" i="13"/>
  <c r="A6739" i="13"/>
  <c r="A6735" i="13"/>
  <c r="A6731" i="13"/>
  <c r="A6727" i="13"/>
  <c r="A6723" i="13"/>
  <c r="A6719" i="13"/>
  <c r="A6715" i="13"/>
  <c r="A6711" i="13"/>
  <c r="A6707" i="13"/>
  <c r="A6703" i="13"/>
  <c r="A5021" i="13"/>
  <c r="A5019" i="13"/>
  <c r="A5017" i="13"/>
  <c r="A5015" i="13"/>
  <c r="A5013" i="13"/>
  <c r="A5011" i="13"/>
  <c r="A5009" i="13"/>
  <c r="A5007" i="13"/>
  <c r="A5005" i="13"/>
  <c r="A5003" i="13"/>
  <c r="A5001" i="13"/>
  <c r="A4999" i="13"/>
  <c r="A4997" i="13"/>
  <c r="A4995" i="13"/>
  <c r="A4993" i="13"/>
  <c r="A4991" i="13"/>
  <c r="A4989" i="13"/>
  <c r="A4987" i="13"/>
  <c r="A4985" i="13"/>
  <c r="A4983" i="13"/>
  <c r="A4981" i="13"/>
  <c r="A4979" i="13"/>
  <c r="A4977" i="13"/>
  <c r="A4975" i="13"/>
  <c r="A4973" i="13"/>
  <c r="A4971" i="13"/>
  <c r="A4969" i="13"/>
  <c r="A4967" i="13"/>
  <c r="A4965" i="13"/>
  <c r="A4963" i="13"/>
  <c r="A4961" i="13"/>
  <c r="A4959" i="13"/>
  <c r="A4957" i="13"/>
  <c r="A4955" i="13"/>
  <c r="A4953" i="13"/>
  <c r="A4951" i="13"/>
  <c r="A4949" i="13"/>
  <c r="A4947" i="13"/>
  <c r="A4945" i="13"/>
  <c r="A4943" i="13"/>
  <c r="A4941" i="13"/>
  <c r="A4939" i="13"/>
  <c r="A4937" i="13"/>
  <c r="A4935" i="13"/>
  <c r="A4933" i="13"/>
  <c r="A4931" i="13"/>
  <c r="A4929" i="13"/>
  <c r="A4927" i="13"/>
  <c r="A4925" i="13"/>
  <c r="A4923" i="13"/>
  <c r="A4921" i="13"/>
  <c r="A4919" i="13"/>
  <c r="A4917" i="13"/>
  <c r="A4915" i="13"/>
  <c r="A4913" i="13"/>
  <c r="A4911" i="13"/>
  <c r="A4909" i="13"/>
  <c r="A4907" i="13"/>
  <c r="A4905" i="13"/>
  <c r="A4903" i="13"/>
  <c r="A4901" i="13"/>
  <c r="A4899" i="13"/>
  <c r="A4897" i="13"/>
  <c r="A4895" i="13"/>
  <c r="A4893" i="13"/>
  <c r="A4891" i="13"/>
  <c r="A4889" i="13"/>
  <c r="A4887" i="13"/>
  <c r="A4885" i="13"/>
  <c r="A4883" i="13"/>
  <c r="A4881" i="13"/>
  <c r="A4879" i="13"/>
  <c r="A4877" i="13"/>
  <c r="A4875" i="13"/>
  <c r="A4873" i="13"/>
  <c r="A4871" i="13"/>
  <c r="A4869" i="13"/>
  <c r="A4867" i="13"/>
  <c r="A4865" i="13"/>
  <c r="A4863" i="13"/>
  <c r="A4861" i="13"/>
  <c r="A4859" i="13"/>
  <c r="A4857" i="13"/>
  <c r="A4855" i="13"/>
  <c r="A4853" i="13"/>
  <c r="A4851" i="13"/>
  <c r="A4849" i="13"/>
  <c r="A4847" i="13"/>
  <c r="A4845" i="13"/>
  <c r="A4843" i="13"/>
  <c r="A4841" i="13"/>
  <c r="A4839" i="13"/>
  <c r="A4837" i="13"/>
  <c r="A4835" i="13"/>
  <c r="A4833" i="13"/>
  <c r="A4831" i="13"/>
  <c r="A4829" i="13"/>
  <c r="A4827" i="13"/>
  <c r="A4825" i="13"/>
  <c r="A4823" i="13"/>
  <c r="A4821" i="13"/>
  <c r="A4819" i="13"/>
  <c r="A4817" i="13"/>
  <c r="A4815" i="13"/>
  <c r="A4813" i="13"/>
  <c r="A4811" i="13"/>
  <c r="A4809" i="13"/>
  <c r="A4807" i="13"/>
  <c r="A4805" i="13"/>
  <c r="A4803" i="13"/>
  <c r="A4801" i="13"/>
  <c r="A4799" i="13"/>
  <c r="A4797" i="13"/>
  <c r="A4795" i="13"/>
  <c r="A4793" i="13"/>
  <c r="A4791" i="13"/>
  <c r="A4789" i="13"/>
  <c r="A4787" i="13"/>
  <c r="A4785" i="13"/>
  <c r="A4783" i="13"/>
  <c r="A4781" i="13"/>
  <c r="A4779" i="13"/>
  <c r="A4777" i="13"/>
  <c r="A4775" i="13"/>
  <c r="A4773" i="13"/>
  <c r="A4771" i="13"/>
  <c r="A4769" i="13"/>
  <c r="A4767" i="13"/>
  <c r="A4765" i="13"/>
  <c r="A4763" i="13"/>
  <c r="A4761" i="13"/>
  <c r="A4759" i="13"/>
  <c r="A4757" i="13"/>
  <c r="A4755" i="13"/>
  <c r="A4753" i="13"/>
  <c r="A4751" i="13"/>
  <c r="A4749" i="13"/>
  <c r="A4747" i="13"/>
  <c r="A4745" i="13"/>
  <c r="A4743" i="13"/>
  <c r="A4741" i="13"/>
  <c r="A4739" i="13"/>
  <c r="A4737" i="13"/>
  <c r="A4735" i="13"/>
  <c r="A4733" i="13"/>
  <c r="A4731" i="13"/>
  <c r="A4729" i="13"/>
  <c r="A4727" i="13"/>
  <c r="A4725" i="13"/>
  <c r="A4723" i="13"/>
  <c r="A4721" i="13"/>
  <c r="A4719" i="13"/>
  <c r="A4717" i="13"/>
  <c r="A4715" i="13"/>
  <c r="A4713" i="13"/>
  <c r="A7041" i="13"/>
  <c r="A7039" i="13"/>
  <c r="A7037" i="13"/>
  <c r="A7035" i="13"/>
  <c r="A7033" i="13"/>
  <c r="A7031" i="13"/>
  <c r="A7029" i="13"/>
  <c r="A7027" i="13"/>
  <c r="A7025" i="13"/>
  <c r="A7023" i="13"/>
  <c r="A7021" i="13"/>
  <c r="A7019" i="13"/>
  <c r="A7017" i="13"/>
  <c r="A7015" i="13"/>
  <c r="A7013" i="13"/>
  <c r="A7011" i="13"/>
  <c r="A7009" i="13"/>
  <c r="A7007" i="13"/>
  <c r="A7005" i="13"/>
  <c r="A7003" i="13"/>
  <c r="A7001" i="13"/>
  <c r="A6999" i="13"/>
  <c r="A6997" i="13"/>
  <c r="A6995" i="13"/>
  <c r="A6993" i="13"/>
  <c r="A6991" i="13"/>
  <c r="A6989" i="13"/>
  <c r="A6987" i="13"/>
  <c r="A6985" i="13"/>
  <c r="A6983" i="13"/>
  <c r="A6981" i="13"/>
  <c r="A6979" i="13"/>
  <c r="A6977" i="13"/>
  <c r="A6975" i="13"/>
  <c r="A6973" i="13"/>
  <c r="A6971" i="13"/>
  <c r="A6969" i="13"/>
  <c r="A6967" i="13"/>
  <c r="A6965" i="13"/>
  <c r="A6963" i="13"/>
  <c r="A6961" i="13"/>
  <c r="A6959" i="13"/>
  <c r="A6957" i="13"/>
  <c r="A6955" i="13"/>
  <c r="A6953" i="13"/>
  <c r="A6951" i="13"/>
  <c r="A6949" i="13"/>
  <c r="A6947" i="13"/>
  <c r="A6945" i="13"/>
  <c r="A6943" i="13"/>
  <c r="A6941" i="13"/>
  <c r="A6939" i="13"/>
  <c r="A6937" i="13"/>
  <c r="A6935" i="13"/>
  <c r="A4711" i="13"/>
  <c r="A4710" i="13"/>
  <c r="A4709" i="13"/>
  <c r="A4708" i="13"/>
  <c r="A4707" i="13"/>
  <c r="A4706" i="13"/>
  <c r="A4705" i="13"/>
  <c r="A4704" i="13"/>
  <c r="A4703" i="13"/>
  <c r="A4702" i="13"/>
  <c r="A4701" i="13"/>
  <c r="A4700" i="13"/>
  <c r="A4699" i="13"/>
  <c r="A4698" i="13"/>
  <c r="A4697" i="13"/>
  <c r="A4696" i="13"/>
  <c r="A4695" i="13"/>
  <c r="A4694" i="13"/>
  <c r="A4693" i="13"/>
  <c r="A4692" i="13"/>
  <c r="A4691" i="13"/>
  <c r="A4690" i="13"/>
  <c r="A4689" i="13"/>
  <c r="A4688" i="13"/>
  <c r="A4687" i="13"/>
  <c r="A4686" i="13"/>
  <c r="A4685" i="13"/>
  <c r="A4684" i="13"/>
  <c r="A4683" i="13"/>
  <c r="A4682" i="13"/>
  <c r="A4681" i="13"/>
  <c r="A4680" i="13"/>
  <c r="A4679" i="13"/>
  <c r="A4678" i="13"/>
  <c r="A4677" i="13"/>
  <c r="A4676" i="13"/>
  <c r="A4675" i="13"/>
  <c r="A4674" i="13"/>
  <c r="A4673" i="13"/>
  <c r="A4672" i="13"/>
  <c r="A4671" i="13"/>
  <c r="A4670" i="13"/>
  <c r="A4669" i="13"/>
  <c r="A4668" i="13"/>
  <c r="A4667" i="13"/>
  <c r="A4666" i="13"/>
  <c r="A4665" i="13"/>
  <c r="A4664" i="13"/>
  <c r="A4663" i="13"/>
  <c r="A4662" i="13"/>
  <c r="A4661" i="13"/>
  <c r="A4660" i="13"/>
  <c r="A4659" i="13"/>
  <c r="A4658" i="13"/>
  <c r="A4657" i="13"/>
  <c r="A4656" i="13"/>
  <c r="A4655" i="13"/>
  <c r="A4654" i="13"/>
  <c r="A4653" i="13"/>
  <c r="A4652" i="13"/>
  <c r="A4651" i="13"/>
  <c r="A4650" i="13"/>
  <c r="A4649" i="13"/>
  <c r="A4648" i="13"/>
  <c r="A4647" i="13"/>
  <c r="A4646" i="13"/>
  <c r="A4645" i="13"/>
  <c r="A4644" i="13"/>
  <c r="A4643" i="13"/>
  <c r="A4642" i="13"/>
  <c r="A4641" i="13"/>
  <c r="A4640" i="13"/>
  <c r="A4639" i="13"/>
  <c r="A4638" i="13"/>
  <c r="A4637" i="13"/>
  <c r="A4636" i="13"/>
  <c r="A4635" i="13"/>
  <c r="A4634" i="13"/>
  <c r="A4633" i="13"/>
  <c r="A4632" i="13"/>
  <c r="A4631" i="13"/>
  <c r="A4630" i="13"/>
  <c r="A4629" i="13"/>
  <c r="A4628" i="13"/>
  <c r="A4627" i="13"/>
  <c r="A4626" i="13"/>
  <c r="A4625" i="13"/>
  <c r="A4624" i="13"/>
  <c r="A4623" i="13"/>
  <c r="A4622" i="13"/>
  <c r="A4621" i="13"/>
  <c r="A4620" i="13"/>
  <c r="A4619" i="13"/>
  <c r="A4618" i="13"/>
  <c r="A4617" i="13"/>
  <c r="A4616" i="13"/>
  <c r="A4615" i="13"/>
  <c r="A4614" i="13"/>
  <c r="A4613" i="13"/>
  <c r="A4612" i="13"/>
  <c r="A4611" i="13"/>
  <c r="A4610" i="13"/>
  <c r="A4609" i="13"/>
  <c r="A4608" i="13"/>
  <c r="A4607" i="13"/>
  <c r="A4606" i="13"/>
  <c r="A4605" i="13"/>
  <c r="A4604" i="13"/>
  <c r="A4603" i="13"/>
  <c r="A4602" i="13"/>
  <c r="A4601" i="13"/>
  <c r="A4600" i="13"/>
  <c r="A4599" i="13"/>
  <c r="A4598" i="13"/>
  <c r="A4597" i="13"/>
  <c r="A4596" i="13"/>
  <c r="A4595" i="13"/>
  <c r="A4594" i="13"/>
  <c r="A4593" i="13"/>
  <c r="A4592" i="13"/>
  <c r="A4591" i="13"/>
  <c r="A4590" i="13"/>
  <c r="A4589" i="13"/>
  <c r="A4588" i="13"/>
  <c r="A4587" i="13"/>
  <c r="A4586" i="13"/>
  <c r="A4585" i="13"/>
  <c r="A4584" i="13"/>
  <c r="A4583" i="13"/>
  <c r="A4582" i="13"/>
  <c r="A4581" i="13"/>
  <c r="A4580" i="13"/>
  <c r="A4579" i="13"/>
  <c r="A4578" i="13"/>
  <c r="A4577" i="13"/>
  <c r="A4576" i="13"/>
  <c r="A4575" i="13"/>
  <c r="A4574" i="13"/>
  <c r="A4573" i="13"/>
  <c r="A4572" i="13"/>
  <c r="A4571" i="13"/>
  <c r="A4570" i="13"/>
  <c r="A4569" i="13"/>
  <c r="A4568" i="13"/>
  <c r="A4567" i="13"/>
  <c r="A4566" i="13"/>
  <c r="A4565" i="13"/>
  <c r="A4564" i="13"/>
  <c r="A4563" i="13"/>
  <c r="A4562" i="13"/>
  <c r="A4561" i="13"/>
  <c r="A4560" i="13"/>
  <c r="A4559" i="13"/>
  <c r="A4558" i="13"/>
  <c r="A4557" i="13"/>
  <c r="A4556" i="13"/>
  <c r="A4555" i="13"/>
  <c r="A4554" i="13"/>
  <c r="A4553" i="13"/>
  <c r="A4552" i="13"/>
  <c r="A4551" i="13"/>
  <c r="A4550" i="13"/>
  <c r="A4549" i="13"/>
  <c r="A4548" i="13"/>
  <c r="A4547" i="13"/>
  <c r="A4546" i="13"/>
  <c r="A4545" i="13"/>
  <c r="A4544" i="13"/>
  <c r="A4543" i="13"/>
  <c r="A4542" i="13"/>
  <c r="A4541" i="13"/>
  <c r="A4540" i="13"/>
  <c r="A4539" i="13"/>
  <c r="A4538" i="13"/>
  <c r="A4537" i="13"/>
  <c r="A4536" i="13"/>
  <c r="A4535" i="13"/>
  <c r="A4534" i="13"/>
  <c r="A4533" i="13"/>
  <c r="A4532" i="13"/>
  <c r="A4531" i="13"/>
  <c r="A4530" i="13"/>
  <c r="A4529" i="13"/>
  <c r="A4528" i="13"/>
  <c r="A4527" i="13"/>
  <c r="A4526" i="13"/>
  <c r="A4525" i="13"/>
  <c r="A4524" i="13"/>
  <c r="A4523" i="13"/>
  <c r="A4522" i="13"/>
  <c r="A4521" i="13"/>
  <c r="A4520" i="13"/>
  <c r="A4519" i="13"/>
  <c r="A4518" i="13"/>
  <c r="A4517" i="13"/>
  <c r="A4516" i="13"/>
  <c r="A4515" i="13"/>
  <c r="A4514" i="13"/>
  <c r="A4513" i="13"/>
  <c r="A4512" i="13"/>
  <c r="A4511" i="13"/>
  <c r="A4510" i="13"/>
  <c r="A4509" i="13"/>
  <c r="A4508" i="13"/>
  <c r="A4507" i="13"/>
  <c r="A4506" i="13"/>
  <c r="A4505" i="13"/>
  <c r="A4504" i="13"/>
  <c r="A4503" i="13"/>
  <c r="A4502" i="13"/>
  <c r="A4501" i="13"/>
  <c r="A4500" i="13"/>
  <c r="A4499" i="13"/>
  <c r="A4498" i="13"/>
  <c r="A4497" i="13"/>
  <c r="A4496" i="13"/>
  <c r="A4495" i="13"/>
  <c r="A4494" i="13"/>
  <c r="A4493" i="13"/>
  <c r="A4492" i="13"/>
  <c r="A4491" i="13"/>
  <c r="A4490" i="13"/>
  <c r="A4489" i="13"/>
  <c r="A4488" i="13"/>
  <c r="A4487" i="13"/>
  <c r="A4486" i="13"/>
  <c r="A4485" i="13"/>
  <c r="A4484" i="13"/>
  <c r="A4483" i="13"/>
  <c r="A4482" i="13"/>
  <c r="A4481" i="13"/>
  <c r="A4480" i="13"/>
  <c r="A4479" i="13"/>
  <c r="A4478" i="13"/>
  <c r="A4477" i="13"/>
  <c r="A4476" i="13"/>
  <c r="A4475" i="13"/>
  <c r="A4474" i="13"/>
  <c r="A4473" i="13"/>
  <c r="A4472" i="13"/>
  <c r="A4471" i="13"/>
  <c r="A4470" i="13"/>
  <c r="A4469" i="13"/>
  <c r="A4468" i="13"/>
  <c r="A4467" i="13"/>
  <c r="A4466" i="13"/>
  <c r="A4465" i="13"/>
  <c r="A4464" i="13"/>
  <c r="A4463" i="13"/>
  <c r="A4462" i="13"/>
  <c r="A4461" i="13"/>
  <c r="A4460" i="13"/>
  <c r="A4459" i="13"/>
  <c r="A4458" i="13"/>
  <c r="A4457" i="13"/>
  <c r="A4456" i="13"/>
  <c r="A4455" i="13"/>
  <c r="A4454" i="13"/>
  <c r="A4453" i="13"/>
  <c r="A4452" i="13"/>
  <c r="A4451" i="13"/>
  <c r="A4450" i="13"/>
  <c r="A4449" i="13"/>
  <c r="A4448" i="13"/>
  <c r="A4447" i="13"/>
  <c r="A4446" i="13"/>
  <c r="A4445" i="13"/>
  <c r="A4444" i="13"/>
  <c r="A4443" i="13"/>
  <c r="A4442" i="13"/>
  <c r="A4441" i="13"/>
  <c r="A4440" i="13"/>
  <c r="A4439" i="13"/>
  <c r="A4438" i="13"/>
  <c r="A4437" i="13"/>
  <c r="A4436" i="13"/>
  <c r="A4435" i="13"/>
  <c r="A4434" i="13"/>
  <c r="A4433" i="13"/>
  <c r="A4432" i="13"/>
  <c r="A4431" i="13"/>
  <c r="A4430" i="13"/>
  <c r="A4429" i="13"/>
  <c r="A4428" i="13"/>
  <c r="A4427" i="13"/>
  <c r="A4426" i="13"/>
  <c r="A4425" i="13"/>
  <c r="A4424" i="13"/>
  <c r="A4423" i="13"/>
  <c r="A4422" i="13"/>
  <c r="A4421" i="13"/>
  <c r="A4420" i="13"/>
  <c r="A4419" i="13"/>
  <c r="A4418" i="13"/>
  <c r="A4417" i="13"/>
  <c r="A4416" i="13"/>
  <c r="A4415" i="13"/>
  <c r="A4414" i="13"/>
  <c r="A4413" i="13"/>
  <c r="A4412" i="13"/>
  <c r="A4411" i="13"/>
  <c r="A4410" i="13"/>
  <c r="A4409" i="13"/>
  <c r="A4408" i="13"/>
  <c r="A4407" i="13"/>
  <c r="A4406" i="13"/>
  <c r="A4405" i="13"/>
  <c r="A4404" i="13"/>
  <c r="A4403" i="13"/>
  <c r="A4402" i="13"/>
  <c r="A4401" i="13"/>
  <c r="A4400" i="13"/>
  <c r="A4399" i="13"/>
  <c r="A4398" i="13"/>
  <c r="A4397" i="13"/>
  <c r="A4396" i="13"/>
  <c r="A4395" i="13"/>
  <c r="A4394" i="13"/>
  <c r="A4393" i="13"/>
  <c r="A4392" i="13"/>
  <c r="A4391" i="13"/>
  <c r="A4390" i="13"/>
  <c r="A4389" i="13"/>
  <c r="A4388" i="13"/>
  <c r="A4387" i="13"/>
  <c r="A4386" i="13"/>
  <c r="A4385" i="13"/>
  <c r="A4384" i="13"/>
  <c r="A4383" i="13"/>
  <c r="A4382" i="13"/>
  <c r="A4381" i="13"/>
  <c r="A4380" i="13"/>
  <c r="A4379" i="13"/>
  <c r="A4378" i="13"/>
  <c r="A4377" i="13"/>
  <c r="A4376" i="13"/>
  <c r="A4375" i="13"/>
  <c r="A4374" i="13"/>
  <c r="A4373" i="13"/>
  <c r="A4372" i="13"/>
  <c r="A4371" i="13"/>
  <c r="A4370" i="13"/>
  <c r="A4369" i="13"/>
  <c r="A4368" i="13"/>
  <c r="A4367" i="13"/>
  <c r="A4366" i="13"/>
  <c r="A4365" i="13"/>
  <c r="A4364" i="13"/>
  <c r="A4363" i="13"/>
  <c r="A4362" i="13"/>
  <c r="A4361" i="13"/>
  <c r="A4360" i="13"/>
  <c r="A4359" i="13"/>
  <c r="A4358" i="13"/>
  <c r="A4357" i="13"/>
  <c r="A4356" i="13"/>
  <c r="A4355" i="13"/>
  <c r="A4354" i="13"/>
  <c r="A4353" i="13"/>
  <c r="A4352" i="13"/>
  <c r="A4351" i="13"/>
  <c r="A4350" i="13"/>
  <c r="A4349" i="13"/>
  <c r="A4348" i="13"/>
  <c r="A4347" i="13"/>
  <c r="A4346" i="13"/>
  <c r="A4345" i="13"/>
  <c r="A4344" i="13"/>
  <c r="A4343" i="13"/>
  <c r="A4342" i="13"/>
  <c r="A4341" i="13"/>
  <c r="A4340" i="13"/>
  <c r="A4339" i="13"/>
  <c r="A4338" i="13"/>
  <c r="A4337" i="13"/>
  <c r="A4336" i="13"/>
  <c r="A4335" i="13"/>
  <c r="A4334" i="13"/>
  <c r="A4333" i="13"/>
  <c r="A4332" i="13"/>
  <c r="A4331" i="13"/>
  <c r="A4330" i="13"/>
  <c r="A4329" i="13"/>
  <c r="A4328" i="13"/>
  <c r="A4327" i="13"/>
  <c r="A4326" i="13"/>
  <c r="A4325" i="13"/>
  <c r="A4324" i="13"/>
  <c r="A4323" i="13"/>
  <c r="A4322" i="13"/>
  <c r="A4321" i="13"/>
  <c r="A4320" i="13"/>
  <c r="A4319" i="13"/>
  <c r="A4318" i="13"/>
  <c r="A4317" i="13"/>
  <c r="A4316" i="13"/>
  <c r="A4315" i="13"/>
  <c r="A4314" i="13"/>
  <c r="A4313" i="13"/>
  <c r="A4312" i="13"/>
  <c r="A4311" i="13"/>
  <c r="A4310" i="13"/>
  <c r="A4309" i="13"/>
  <c r="A4308" i="13"/>
  <c r="A4307" i="13"/>
  <c r="A4306" i="13"/>
  <c r="A4305" i="13"/>
  <c r="A4304" i="13"/>
  <c r="A4303" i="13"/>
  <c r="A4302" i="13"/>
  <c r="A4301" i="13"/>
  <c r="A4300" i="13"/>
  <c r="A4299" i="13"/>
  <c r="A4298" i="13"/>
  <c r="A4297" i="13"/>
  <c r="A4296" i="13"/>
  <c r="A4295" i="13"/>
  <c r="A4294" i="13"/>
  <c r="A4293" i="13"/>
  <c r="A4292" i="13"/>
  <c r="A4291" i="13"/>
  <c r="A4290" i="13"/>
  <c r="A4289" i="13"/>
  <c r="A4288" i="13"/>
  <c r="A4287" i="13"/>
  <c r="A4286" i="13"/>
  <c r="A4285" i="13"/>
  <c r="A4284" i="13"/>
  <c r="A4283" i="13"/>
  <c r="A4282" i="13"/>
  <c r="A4281" i="13"/>
  <c r="A4280" i="13"/>
  <c r="A4279" i="13"/>
  <c r="A4278" i="13"/>
  <c r="A4277" i="13"/>
  <c r="A4276" i="13"/>
  <c r="A4275" i="13"/>
  <c r="A4274" i="13"/>
  <c r="A4273" i="13"/>
  <c r="A4272" i="13"/>
  <c r="A4271" i="13"/>
  <c r="A4270" i="13"/>
  <c r="A4269" i="13"/>
  <c r="A4268" i="13"/>
  <c r="A4267" i="13"/>
  <c r="A4266" i="13"/>
  <c r="A4265" i="13"/>
  <c r="A4264" i="13"/>
  <c r="A4263" i="13"/>
  <c r="A4262" i="13"/>
  <c r="A4261" i="13"/>
  <c r="A4260" i="13"/>
  <c r="A4259" i="13"/>
  <c r="A4258" i="13"/>
  <c r="A4257" i="13"/>
  <c r="A4256" i="13"/>
  <c r="A4255" i="13"/>
  <c r="A4254" i="13"/>
  <c r="A4253" i="13"/>
  <c r="A4252" i="13"/>
  <c r="A4251" i="13"/>
  <c r="A4250" i="13"/>
  <c r="A4249" i="13"/>
  <c r="A4248" i="13"/>
  <c r="A4247" i="13"/>
  <c r="A4246" i="13"/>
  <c r="A4245" i="13"/>
  <c r="A4244" i="13"/>
  <c r="A4243" i="13"/>
  <c r="A4242" i="13"/>
  <c r="A4241" i="13"/>
  <c r="A4240" i="13"/>
  <c r="A4239" i="13"/>
  <c r="A4238" i="13"/>
  <c r="A4237" i="13"/>
  <c r="A4236" i="13"/>
  <c r="A4235" i="13"/>
  <c r="A4234" i="13"/>
  <c r="A4233" i="13"/>
  <c r="A4232" i="13"/>
  <c r="A4231" i="13"/>
  <c r="A4230" i="13"/>
  <c r="A4229" i="13"/>
  <c r="A4228" i="13"/>
  <c r="A4227" i="13"/>
  <c r="A4226" i="13"/>
  <c r="A4225" i="13"/>
  <c r="A4224" i="13"/>
  <c r="A4223" i="13"/>
  <c r="A4222" i="13"/>
  <c r="A4221" i="13"/>
  <c r="A4220" i="13"/>
  <c r="A4219" i="13"/>
  <c r="A4218" i="13"/>
  <c r="A4217" i="13"/>
  <c r="A4216" i="13"/>
  <c r="A4215" i="13"/>
  <c r="A4214" i="13"/>
  <c r="A4213" i="13"/>
  <c r="A4212" i="13"/>
  <c r="A4211" i="13"/>
  <c r="A4210" i="13"/>
  <c r="A4209" i="13"/>
  <c r="A4208" i="13"/>
  <c r="A4207" i="13"/>
  <c r="A4206" i="13"/>
  <c r="A4205" i="13"/>
  <c r="A4204" i="13"/>
  <c r="A4203" i="13"/>
  <c r="A4202" i="13"/>
  <c r="A4201" i="13"/>
  <c r="A4200" i="13"/>
  <c r="A4199" i="13"/>
  <c r="A4198" i="13"/>
  <c r="A4197" i="13"/>
  <c r="A4196" i="13"/>
  <c r="A4195" i="13"/>
  <c r="A4194" i="13"/>
  <c r="A4193" i="13"/>
  <c r="A4192" i="13"/>
  <c r="A4191" i="13"/>
  <c r="A4190" i="13"/>
  <c r="A4189" i="13"/>
  <c r="A4188" i="13"/>
  <c r="A4187" i="13"/>
  <c r="A4186" i="13"/>
  <c r="A4185" i="13"/>
  <c r="A4184" i="13"/>
  <c r="A4183" i="13"/>
  <c r="A4182" i="13"/>
  <c r="A4181" i="13"/>
  <c r="A4180" i="13"/>
  <c r="A4179" i="13"/>
  <c r="A4178" i="13"/>
  <c r="A4177" i="13"/>
  <c r="A4176" i="13"/>
  <c r="A4175" i="13"/>
  <c r="A4174" i="13"/>
  <c r="A4173" i="13"/>
  <c r="A4172" i="13"/>
  <c r="A4171" i="13"/>
  <c r="A4170" i="13"/>
  <c r="A4169" i="13"/>
  <c r="A4168" i="13"/>
  <c r="A4167" i="13"/>
  <c r="A4166" i="13"/>
  <c r="A4165" i="13"/>
  <c r="A4164" i="13"/>
  <c r="A4163" i="13"/>
  <c r="A4162" i="13"/>
  <c r="A4161" i="13"/>
  <c r="A4160" i="13"/>
  <c r="A4159" i="13"/>
  <c r="A4158" i="13"/>
  <c r="A4157" i="13"/>
  <c r="A4156" i="13"/>
  <c r="A4155" i="13"/>
  <c r="A4154" i="13"/>
  <c r="A4153" i="13"/>
  <c r="A4152" i="13"/>
  <c r="A4151" i="13"/>
  <c r="A4150" i="13"/>
  <c r="A4149" i="13"/>
  <c r="A4148" i="13"/>
  <c r="A4147" i="13"/>
  <c r="A4146" i="13"/>
  <c r="A4145" i="13"/>
  <c r="A4144" i="13"/>
  <c r="A4143" i="13"/>
  <c r="A4142" i="13"/>
  <c r="A4141" i="13"/>
  <c r="A4140" i="13"/>
  <c r="A4139" i="13"/>
  <c r="A4138" i="13"/>
  <c r="A4137" i="13"/>
  <c r="A4136" i="13"/>
  <c r="A4135" i="13"/>
  <c r="A4134" i="13"/>
  <c r="A4133" i="13"/>
  <c r="A4132" i="13"/>
  <c r="A4131" i="13"/>
  <c r="A4130" i="13"/>
  <c r="A4129" i="13"/>
  <c r="A4128" i="13"/>
  <c r="A4127" i="13"/>
  <c r="A4126" i="13"/>
  <c r="A4125" i="13"/>
  <c r="A4124" i="13"/>
  <c r="A4123" i="13"/>
  <c r="A4122" i="13"/>
  <c r="A4121" i="13"/>
  <c r="A4120" i="13"/>
  <c r="A4119" i="13"/>
  <c r="A4118" i="13"/>
  <c r="A4117" i="13"/>
  <c r="A4116" i="13"/>
  <c r="A4115" i="13"/>
  <c r="A4114" i="13"/>
  <c r="A4113" i="13"/>
  <c r="A4112" i="13"/>
  <c r="A4111" i="13"/>
  <c r="A4110" i="13"/>
  <c r="A4109" i="13"/>
  <c r="A4108" i="13"/>
  <c r="A4107" i="13"/>
  <c r="A4106" i="13"/>
  <c r="A4105" i="13"/>
  <c r="A4104" i="13"/>
  <c r="A4103" i="13"/>
  <c r="A4102" i="13"/>
  <c r="A4101" i="13"/>
  <c r="A4100" i="13"/>
  <c r="A4099" i="13"/>
  <c r="A4098" i="13"/>
  <c r="A4097" i="13"/>
  <c r="A4096" i="13"/>
  <c r="A4095" i="13"/>
  <c r="A4094" i="13"/>
  <c r="A4093" i="13"/>
  <c r="A4092" i="13"/>
  <c r="A4091" i="13"/>
  <c r="A4090" i="13"/>
  <c r="A4089" i="13"/>
  <c r="A4088" i="13"/>
  <c r="A4087" i="13"/>
  <c r="A4086" i="13"/>
  <c r="A4085" i="13"/>
  <c r="A4084" i="13"/>
  <c r="A4083" i="13"/>
  <c r="A4082" i="13"/>
  <c r="A4081" i="13"/>
  <c r="A4080" i="13"/>
  <c r="A4079" i="13"/>
  <c r="A4078" i="13"/>
  <c r="A4077" i="13"/>
  <c r="A4076" i="13"/>
  <c r="A4075" i="13"/>
  <c r="A4074" i="13"/>
  <c r="A4073" i="13"/>
  <c r="A4072" i="13"/>
  <c r="A4071" i="13"/>
  <c r="A4070" i="13"/>
  <c r="A4069" i="13"/>
  <c r="A4068" i="13"/>
  <c r="A4067" i="13"/>
  <c r="A4066" i="13"/>
  <c r="A4065" i="13"/>
  <c r="A4064" i="13"/>
  <c r="A4063" i="13"/>
  <c r="A4062" i="13"/>
  <c r="A4061" i="13"/>
  <c r="A4060" i="13"/>
  <c r="A4059" i="13"/>
  <c r="A4058" i="13"/>
  <c r="A4057" i="13"/>
  <c r="A4056" i="13"/>
  <c r="A4055" i="13"/>
  <c r="A4054" i="13"/>
  <c r="A4053" i="13"/>
  <c r="A4052" i="13"/>
  <c r="A4051" i="13"/>
  <c r="A4050" i="13"/>
  <c r="A4049" i="13"/>
  <c r="A4048" i="13"/>
  <c r="A4047" i="13"/>
  <c r="A4046" i="13"/>
  <c r="A4045" i="13"/>
  <c r="A4044" i="13"/>
  <c r="A4043" i="13"/>
  <c r="A4042" i="13"/>
  <c r="A4041" i="13"/>
  <c r="A4040" i="13"/>
  <c r="A4039" i="13"/>
  <c r="A4038" i="13"/>
  <c r="A4037" i="13"/>
  <c r="A4036" i="13"/>
  <c r="A4035" i="13"/>
  <c r="A4034" i="13"/>
  <c r="A4033" i="13"/>
  <c r="A4032" i="13"/>
  <c r="A4031" i="13"/>
  <c r="A4030" i="13"/>
  <c r="A4029" i="13"/>
  <c r="A4028" i="13"/>
  <c r="A4027" i="13"/>
  <c r="A4026" i="13"/>
  <c r="A4025" i="13"/>
  <c r="A4024" i="13"/>
  <c r="A4023" i="13"/>
  <c r="A4022" i="13"/>
  <c r="A4021" i="13"/>
  <c r="A4020" i="13"/>
  <c r="A4019" i="13"/>
  <c r="A4018" i="13"/>
  <c r="A4017" i="13"/>
  <c r="A4016" i="13"/>
  <c r="A4015" i="13"/>
  <c r="A4014" i="13"/>
  <c r="A4013" i="13"/>
  <c r="A4012" i="13"/>
  <c r="A4011" i="13"/>
  <c r="A4010" i="13"/>
  <c r="A4009" i="13"/>
  <c r="A4008" i="13"/>
  <c r="A4007" i="13"/>
  <c r="A4006" i="13"/>
  <c r="A4005" i="13"/>
  <c r="A4004" i="13"/>
  <c r="A4003" i="13"/>
  <c r="A4002" i="13"/>
  <c r="A4001" i="13"/>
  <c r="A4000" i="13"/>
  <c r="A3999" i="13"/>
  <c r="A3998" i="13"/>
  <c r="A3997" i="13"/>
  <c r="A3996" i="13"/>
  <c r="A3995" i="13"/>
  <c r="A3994" i="13"/>
  <c r="A3993" i="13"/>
  <c r="A3992" i="13"/>
  <c r="A3991" i="13"/>
  <c r="A3990" i="13"/>
  <c r="A3989" i="13"/>
  <c r="A3988" i="13"/>
  <c r="A3987" i="13"/>
  <c r="A3986" i="13"/>
  <c r="A3985" i="13"/>
  <c r="A3984" i="13"/>
  <c r="A3983" i="13"/>
  <c r="A3982" i="13"/>
  <c r="A3981" i="13"/>
  <c r="A3980" i="13"/>
  <c r="A3979" i="13"/>
  <c r="A3978" i="13"/>
  <c r="A3977" i="13"/>
  <c r="A3976" i="13"/>
  <c r="A3975" i="13"/>
  <c r="A3974" i="13"/>
  <c r="A3973" i="13"/>
  <c r="A3972" i="13"/>
  <c r="A3971" i="13"/>
  <c r="A3970" i="13"/>
  <c r="A3969" i="13"/>
  <c r="A3968" i="13"/>
  <c r="A3967" i="13"/>
  <c r="A3966" i="13"/>
  <c r="A3965" i="13"/>
  <c r="A3964" i="13"/>
  <c r="A3963" i="13"/>
  <c r="A3962" i="13"/>
  <c r="A3961" i="13"/>
  <c r="A3960" i="13"/>
  <c r="A3959" i="13"/>
  <c r="A3958" i="13"/>
  <c r="A3957" i="13"/>
  <c r="A3956" i="13"/>
  <c r="A3955" i="13"/>
  <c r="A3954" i="13"/>
  <c r="A3953" i="13"/>
  <c r="A3952" i="13"/>
  <c r="A3951" i="13"/>
  <c r="A3950" i="13"/>
  <c r="A3949" i="13"/>
  <c r="A3948" i="13"/>
  <c r="A3947" i="13"/>
  <c r="A3946" i="13"/>
  <c r="A3945" i="13"/>
  <c r="A3944" i="13"/>
  <c r="A3943" i="13"/>
  <c r="A3942" i="13"/>
  <c r="A3941" i="13"/>
  <c r="A3940" i="13"/>
  <c r="A3939" i="13"/>
  <c r="A3938" i="13"/>
  <c r="A3937" i="13"/>
  <c r="A3936" i="13"/>
  <c r="A3935" i="13"/>
  <c r="A3934" i="13"/>
  <c r="A3933" i="13"/>
  <c r="A3932" i="13"/>
  <c r="A3931" i="13"/>
  <c r="A3930" i="13"/>
  <c r="A3929" i="13"/>
  <c r="A3928" i="13"/>
  <c r="A3927" i="13"/>
  <c r="A3926" i="13"/>
  <c r="A3925" i="13"/>
  <c r="A3924" i="13"/>
  <c r="A3923" i="13"/>
  <c r="A3922" i="13"/>
  <c r="A3921" i="13"/>
  <c r="A3920" i="13"/>
  <c r="A3919" i="13"/>
  <c r="A3918" i="13"/>
  <c r="A3917" i="13"/>
  <c r="A3916" i="13"/>
  <c r="A3915" i="13"/>
  <c r="A3914" i="13"/>
  <c r="A3913" i="13"/>
  <c r="A3912" i="13"/>
  <c r="A3911" i="13"/>
  <c r="A3910" i="13"/>
  <c r="A3909" i="13"/>
  <c r="A3908" i="13"/>
  <c r="A3907" i="13"/>
  <c r="A3906" i="13"/>
  <c r="A3905" i="13"/>
  <c r="A3904" i="13"/>
  <c r="A3903" i="13"/>
  <c r="A3902" i="13"/>
  <c r="A3901" i="13"/>
  <c r="A3900" i="13"/>
  <c r="A3899" i="13"/>
  <c r="A3898" i="13"/>
  <c r="A3897" i="13"/>
  <c r="A3896" i="13"/>
  <c r="A3895" i="13"/>
  <c r="A3894" i="13"/>
  <c r="A3893" i="13"/>
  <c r="A3892" i="13"/>
  <c r="A3891" i="13"/>
  <c r="A3890" i="13"/>
  <c r="A3889" i="13"/>
  <c r="A3888" i="13"/>
  <c r="A3887" i="13"/>
  <c r="A3886" i="13"/>
  <c r="A3885" i="13"/>
  <c r="A3884" i="13"/>
  <c r="A3883" i="13"/>
  <c r="A3882" i="13"/>
  <c r="A3881" i="13"/>
  <c r="A3880" i="13"/>
  <c r="A3879" i="13"/>
  <c r="A3878" i="13"/>
  <c r="A3877" i="13"/>
  <c r="A3876" i="13"/>
  <c r="A3875" i="13"/>
  <c r="A3874" i="13"/>
  <c r="A3873" i="13"/>
  <c r="A3872" i="13"/>
  <c r="A3871" i="13"/>
  <c r="A3870" i="13"/>
  <c r="A3869" i="13"/>
  <c r="A3868" i="13"/>
  <c r="A3867" i="13"/>
  <c r="A3866" i="13"/>
  <c r="A3865" i="13"/>
  <c r="A3864" i="13"/>
  <c r="A3863" i="13"/>
  <c r="A3862" i="13"/>
  <c r="A3861" i="13"/>
  <c r="A3860" i="13"/>
  <c r="A3859" i="13"/>
  <c r="A3858" i="13"/>
  <c r="A3857" i="13"/>
  <c r="A3856" i="13"/>
  <c r="A3855" i="13"/>
  <c r="A3854" i="13"/>
  <c r="A3853" i="13"/>
  <c r="A3852" i="13"/>
  <c r="A3851" i="13"/>
  <c r="A3850" i="13"/>
  <c r="A3849" i="13"/>
  <c r="A3848" i="13"/>
  <c r="A3847" i="13"/>
  <c r="A3846" i="13"/>
  <c r="A3845" i="13"/>
  <c r="A3844" i="13"/>
  <c r="A3843" i="13"/>
  <c r="A3842" i="13"/>
  <c r="A3841" i="13"/>
  <c r="A3840" i="13"/>
  <c r="A3839" i="13"/>
  <c r="A3838" i="13"/>
  <c r="A3837" i="13"/>
  <c r="A3836" i="13"/>
  <c r="A3835" i="13"/>
  <c r="A3834" i="13"/>
  <c r="A3833" i="13"/>
  <c r="A3832" i="13"/>
  <c r="A3831" i="13"/>
  <c r="A3830" i="13"/>
  <c r="A3829" i="13"/>
  <c r="A3828" i="13"/>
  <c r="A3827" i="13"/>
  <c r="A3826" i="13"/>
  <c r="A3825" i="13"/>
  <c r="A3824" i="13"/>
  <c r="A3823" i="13"/>
  <c r="A3822" i="13"/>
  <c r="A3821" i="13"/>
  <c r="A3820" i="13"/>
  <c r="A3819" i="13"/>
  <c r="A3818" i="13"/>
  <c r="A3817" i="13"/>
  <c r="A3816" i="13"/>
  <c r="A3815" i="13"/>
  <c r="A3814" i="13"/>
  <c r="A3813" i="13"/>
  <c r="A3812" i="13"/>
  <c r="A3811" i="13"/>
  <c r="A3810" i="13"/>
  <c r="A3809" i="13"/>
  <c r="A3808" i="13"/>
  <c r="A3807" i="13"/>
  <c r="A3806" i="13"/>
  <c r="A3805" i="13"/>
  <c r="A3804" i="13"/>
  <c r="A3803" i="13"/>
  <c r="A3802" i="13"/>
  <c r="A3801" i="13"/>
  <c r="A3800" i="13"/>
  <c r="A3799" i="13"/>
  <c r="A3798" i="13"/>
  <c r="A3797" i="13"/>
  <c r="A3796" i="13"/>
  <c r="A3795" i="13"/>
  <c r="A3794" i="13"/>
  <c r="A3793" i="13"/>
  <c r="A3792" i="13"/>
  <c r="A3791" i="13"/>
  <c r="A3790" i="13"/>
  <c r="A3789" i="13"/>
  <c r="A3788" i="13"/>
  <c r="A3787" i="13"/>
  <c r="A3786" i="13"/>
  <c r="A3785" i="13"/>
  <c r="A3784" i="13"/>
  <c r="A3783" i="13"/>
  <c r="A3782" i="13"/>
  <c r="A3781" i="13"/>
  <c r="A3780" i="13"/>
  <c r="A3779" i="13"/>
  <c r="A3778" i="13"/>
  <c r="A3777" i="13"/>
  <c r="A3776" i="13"/>
  <c r="A3775" i="13"/>
  <c r="A3774" i="13"/>
  <c r="A3773" i="13"/>
  <c r="A3772" i="13"/>
  <c r="A3771" i="13"/>
  <c r="A3770" i="13"/>
  <c r="A3769" i="13"/>
  <c r="A3768" i="13"/>
  <c r="A3767" i="13"/>
  <c r="A3766" i="13"/>
  <c r="A3765" i="13"/>
  <c r="A3764" i="13"/>
  <c r="A3763" i="13"/>
  <c r="A3762" i="13"/>
  <c r="A3761" i="13"/>
  <c r="A3760" i="13"/>
  <c r="A3759" i="13"/>
  <c r="A3758" i="13"/>
  <c r="A3757" i="13"/>
  <c r="A3756" i="13"/>
  <c r="A3755" i="13"/>
  <c r="A3754" i="13"/>
  <c r="A3753" i="13"/>
  <c r="A3752" i="13"/>
  <c r="A3751" i="13"/>
  <c r="A3750" i="13"/>
  <c r="A3749" i="13"/>
  <c r="A3748" i="13"/>
  <c r="A3747" i="13"/>
  <c r="A3746" i="13"/>
  <c r="A3745" i="13"/>
  <c r="A3744" i="13"/>
  <c r="A3743" i="13"/>
  <c r="A3742" i="13"/>
  <c r="A3741" i="13"/>
  <c r="A3740" i="13"/>
  <c r="A3739" i="13"/>
  <c r="A3738" i="13"/>
  <c r="A3737" i="13"/>
  <c r="A3736" i="13"/>
  <c r="A3735" i="13"/>
  <c r="A3734" i="13"/>
  <c r="A3733" i="13"/>
  <c r="A3732" i="13"/>
  <c r="A3731" i="13"/>
  <c r="A3730" i="13"/>
  <c r="A3729" i="13"/>
  <c r="A3728" i="13"/>
  <c r="A3727" i="13"/>
  <c r="A3726" i="13"/>
  <c r="A3725" i="13"/>
  <c r="A3724" i="13"/>
  <c r="A3723" i="13"/>
  <c r="A3722" i="13"/>
  <c r="A3721" i="13"/>
  <c r="A3720" i="13"/>
  <c r="A3719" i="13"/>
  <c r="A3718" i="13"/>
  <c r="A3717" i="13"/>
  <c r="A3716" i="13"/>
  <c r="A3715" i="13"/>
  <c r="A3714" i="13"/>
  <c r="A3713" i="13"/>
  <c r="A3712" i="13"/>
  <c r="A3711" i="13"/>
  <c r="A3710" i="13"/>
  <c r="A3709" i="13"/>
  <c r="A3708" i="13"/>
  <c r="A3707" i="13"/>
  <c r="A3706" i="13"/>
  <c r="A3705" i="13"/>
  <c r="A3704" i="13"/>
  <c r="A3703" i="13"/>
  <c r="A3702" i="13"/>
  <c r="A3701" i="13"/>
  <c r="A3700" i="13"/>
  <c r="A3699" i="13"/>
  <c r="A3698" i="13"/>
  <c r="A3697" i="13"/>
  <c r="A3696" i="13"/>
  <c r="A3695" i="13"/>
  <c r="A3694" i="13"/>
  <c r="A3693" i="13"/>
  <c r="A3692" i="13"/>
  <c r="A3691" i="13"/>
  <c r="A3690" i="13"/>
  <c r="A3689" i="13"/>
  <c r="A3688" i="13"/>
  <c r="A3687" i="13"/>
  <c r="A3686" i="13"/>
  <c r="A3685" i="13"/>
  <c r="A3684" i="13"/>
  <c r="A3683" i="13"/>
  <c r="A3682" i="13"/>
  <c r="A3681" i="13"/>
  <c r="A3680" i="13"/>
  <c r="A3679" i="13"/>
  <c r="A3678" i="13"/>
  <c r="A3677" i="13"/>
  <c r="A3676" i="13"/>
  <c r="A3675" i="13"/>
  <c r="A3674" i="13"/>
  <c r="A3673" i="13"/>
  <c r="A3672" i="13"/>
  <c r="A3671" i="13"/>
  <c r="A3670" i="13"/>
  <c r="A3669" i="13"/>
  <c r="A3668" i="13"/>
  <c r="A3667" i="13"/>
  <c r="A3666" i="13"/>
  <c r="A3665" i="13"/>
  <c r="A3664" i="13"/>
  <c r="A3663" i="13"/>
  <c r="A3662" i="13"/>
  <c r="A3661" i="13"/>
  <c r="A3660" i="13"/>
  <c r="A3659" i="13"/>
  <c r="A3658" i="13"/>
  <c r="A3657" i="13"/>
  <c r="A3656" i="13"/>
  <c r="A3655" i="13"/>
  <c r="A3654" i="13"/>
  <c r="A3653" i="13"/>
  <c r="A3652" i="13"/>
  <c r="A3651" i="13"/>
  <c r="A3650" i="13"/>
  <c r="A3649" i="13"/>
  <c r="A3648" i="13"/>
  <c r="A3647" i="13"/>
  <c r="A3646" i="13"/>
  <c r="A3645" i="13"/>
  <c r="A3644" i="13"/>
  <c r="A3643" i="13"/>
  <c r="A3642" i="13"/>
  <c r="A3641" i="13"/>
  <c r="A3640" i="13"/>
  <c r="A3639" i="13"/>
  <c r="A3638" i="13"/>
  <c r="A3637" i="13"/>
  <c r="A3636" i="13"/>
  <c r="A3635" i="13"/>
  <c r="A3634" i="13"/>
  <c r="A3633" i="13"/>
  <c r="A3632" i="13"/>
  <c r="A3631" i="13"/>
  <c r="A3630" i="13"/>
  <c r="A3629" i="13"/>
  <c r="A3628" i="13"/>
  <c r="A3627" i="13"/>
  <c r="A3626" i="13"/>
  <c r="A3625" i="13"/>
  <c r="A3624" i="13"/>
  <c r="A3623" i="13"/>
  <c r="A3622" i="13"/>
  <c r="A3621" i="13"/>
  <c r="A3620" i="13"/>
  <c r="A3619" i="13"/>
  <c r="A3618" i="13"/>
  <c r="A3617" i="13"/>
  <c r="A3616" i="13"/>
  <c r="A3615" i="13"/>
  <c r="A3614" i="13"/>
  <c r="A3613" i="13"/>
  <c r="A3612" i="13"/>
  <c r="A3611" i="13"/>
  <c r="A3610" i="13"/>
  <c r="A3609" i="13"/>
  <c r="A3608" i="13"/>
  <c r="A3607" i="13"/>
  <c r="A3606" i="13"/>
  <c r="A3605" i="13"/>
  <c r="A3604" i="13"/>
  <c r="A3603" i="13"/>
  <c r="A3602" i="13"/>
  <c r="A3601" i="13"/>
  <c r="A3600" i="13"/>
  <c r="A3599" i="13"/>
  <c r="A3598" i="13"/>
  <c r="A3597" i="13"/>
  <c r="A3596" i="13"/>
  <c r="A3595" i="13"/>
  <c r="A3594" i="13"/>
  <c r="A3593" i="13"/>
  <c r="A3592" i="13"/>
  <c r="A3591" i="13"/>
  <c r="A3590" i="13"/>
  <c r="A3589" i="13"/>
  <c r="A3588" i="13"/>
  <c r="A3587" i="13"/>
  <c r="A3586" i="13"/>
  <c r="A3585" i="13"/>
  <c r="A3584" i="13"/>
  <c r="A3583" i="13"/>
  <c r="A3582" i="13"/>
  <c r="A3581" i="13"/>
  <c r="A3580" i="13"/>
  <c r="A3579" i="13"/>
  <c r="A3578" i="13"/>
  <c r="A3577" i="13"/>
  <c r="A3576" i="13"/>
  <c r="A3575" i="13"/>
  <c r="A3574" i="13"/>
  <c r="A3573" i="13"/>
  <c r="A3572" i="13"/>
  <c r="A3571" i="13"/>
  <c r="A3570" i="13"/>
  <c r="A3569" i="13"/>
  <c r="A3568" i="13"/>
  <c r="A3567" i="13"/>
  <c r="A3566" i="13"/>
  <c r="A3565" i="13"/>
  <c r="A3564" i="13"/>
  <c r="A3563" i="13"/>
  <c r="A3562" i="13"/>
  <c r="A3561" i="13"/>
  <c r="A3560" i="13"/>
  <c r="A3559" i="13"/>
  <c r="A3558" i="13"/>
  <c r="A3557" i="13"/>
  <c r="A3556" i="13"/>
  <c r="A3555" i="13"/>
  <c r="A3554" i="13"/>
  <c r="A3553" i="13"/>
  <c r="A3552" i="13"/>
  <c r="A3551" i="13"/>
  <c r="A3550" i="13"/>
  <c r="A3549" i="13"/>
  <c r="A3548" i="13"/>
  <c r="A3547" i="13"/>
  <c r="A3546" i="13"/>
  <c r="A3545" i="13"/>
  <c r="A3544" i="13"/>
  <c r="A3543" i="13"/>
  <c r="A3542" i="13"/>
  <c r="A3541" i="13"/>
  <c r="A3540" i="13"/>
  <c r="A3539" i="13"/>
  <c r="A3538" i="13"/>
  <c r="A3537" i="13"/>
  <c r="A3536" i="13"/>
  <c r="A3535" i="13"/>
  <c r="A3534" i="13"/>
  <c r="A3533" i="13"/>
  <c r="A3532" i="13"/>
  <c r="A3531" i="13"/>
  <c r="A3530" i="13"/>
  <c r="A3529" i="13"/>
  <c r="A3528" i="13"/>
  <c r="A3527" i="13"/>
  <c r="A3526" i="13"/>
  <c r="A3525" i="13"/>
  <c r="A3524" i="13"/>
  <c r="A3523" i="13"/>
  <c r="A3522" i="13"/>
  <c r="A3521" i="13"/>
  <c r="A3520" i="13"/>
  <c r="A3519" i="13"/>
  <c r="A3518" i="13"/>
  <c r="A3517" i="13"/>
  <c r="A3516" i="13"/>
  <c r="A3515" i="13"/>
  <c r="A3514" i="13"/>
  <c r="A3513" i="13"/>
  <c r="A3512" i="13"/>
  <c r="A3511" i="13"/>
  <c r="A3510" i="13"/>
  <c r="A3509" i="13"/>
  <c r="A3508" i="13"/>
  <c r="A3507" i="13"/>
  <c r="A3506" i="13"/>
  <c r="A3505" i="13"/>
  <c r="A3504" i="13"/>
  <c r="A3503" i="13"/>
  <c r="A3502" i="13"/>
  <c r="A3501" i="13"/>
  <c r="A3500" i="13"/>
  <c r="A3499" i="13"/>
  <c r="A3498" i="13"/>
  <c r="A3497" i="13"/>
  <c r="A3496" i="13"/>
  <c r="A3495" i="13"/>
  <c r="A3494" i="13"/>
  <c r="A3493" i="13"/>
  <c r="A3492" i="13"/>
  <c r="A3491" i="13"/>
  <c r="A3490" i="13"/>
  <c r="A3489" i="13"/>
  <c r="A3488" i="13"/>
  <c r="A3487" i="13"/>
  <c r="A3486" i="13"/>
  <c r="A3485" i="13"/>
  <c r="A3484" i="13"/>
  <c r="A3483" i="13"/>
  <c r="A3482" i="13"/>
  <c r="A3481" i="13"/>
  <c r="A3480" i="13"/>
  <c r="A3479" i="13"/>
  <c r="A3478" i="13"/>
  <c r="A3477" i="13"/>
  <c r="A3476" i="13"/>
  <c r="A3475" i="13"/>
  <c r="A3474" i="13"/>
  <c r="A3473" i="13"/>
  <c r="A3472" i="13"/>
  <c r="A3471" i="13"/>
  <c r="A3470" i="13"/>
  <c r="A3469" i="13"/>
  <c r="A3468" i="13"/>
  <c r="A3467" i="13"/>
  <c r="A3466" i="13"/>
  <c r="A3465" i="13"/>
  <c r="A3464" i="13"/>
  <c r="A3463" i="13"/>
  <c r="A3462" i="13"/>
  <c r="A3461" i="13"/>
  <c r="A3460" i="13"/>
  <c r="A3459" i="13"/>
  <c r="A3458" i="13"/>
  <c r="A3457" i="13"/>
  <c r="A3456" i="13"/>
  <c r="A3455" i="13"/>
  <c r="A3454" i="13"/>
  <c r="A3453" i="13"/>
  <c r="A3452" i="13"/>
  <c r="A3451" i="13"/>
  <c r="A3450" i="13"/>
  <c r="A3449" i="13"/>
  <c r="A3448" i="13"/>
  <c r="A3447" i="13"/>
  <c r="A3446" i="13"/>
  <c r="A3445" i="13"/>
  <c r="A3444" i="13"/>
  <c r="A3443" i="13"/>
  <c r="A3442" i="13"/>
  <c r="A3441" i="13"/>
  <c r="A3440" i="13"/>
  <c r="A3439" i="13"/>
  <c r="A3438" i="13"/>
  <c r="A3437" i="13"/>
  <c r="A3436" i="13"/>
  <c r="A3435" i="13"/>
  <c r="A3434" i="13"/>
  <c r="A3433" i="13"/>
  <c r="A3432" i="13"/>
  <c r="A3431" i="13"/>
  <c r="A3430" i="13"/>
  <c r="A3429" i="13"/>
  <c r="A3428" i="13"/>
  <c r="A3427" i="13"/>
  <c r="A3426" i="13"/>
  <c r="A3425" i="13"/>
  <c r="A3424" i="13"/>
  <c r="A3423" i="13"/>
  <c r="A6933" i="13"/>
  <c r="A6925" i="13"/>
  <c r="A6917" i="13"/>
  <c r="A6909" i="13"/>
  <c r="A6901" i="13"/>
  <c r="A6893" i="13"/>
  <c r="A6885" i="13"/>
  <c r="A6877" i="13"/>
  <c r="A6869" i="13"/>
  <c r="A6861" i="13"/>
  <c r="A6853" i="13"/>
  <c r="A6845" i="13"/>
  <c r="A6837" i="13"/>
  <c r="A6829" i="13"/>
  <c r="A6821" i="13"/>
  <c r="A6813" i="13"/>
  <c r="A6805" i="13"/>
  <c r="A6797" i="13"/>
  <c r="A6789" i="13"/>
  <c r="A6781" i="13"/>
  <c r="A6773" i="13"/>
  <c r="A6765" i="13"/>
  <c r="A6757" i="13"/>
  <c r="A6749" i="13"/>
  <c r="A6741" i="13"/>
  <c r="A6733" i="13"/>
  <c r="A6725" i="13"/>
  <c r="A6717" i="13"/>
  <c r="A6709" i="13"/>
  <c r="A6701" i="13"/>
  <c r="A6699" i="13"/>
  <c r="A6697" i="13"/>
  <c r="A6695" i="13"/>
  <c r="A6693" i="13"/>
  <c r="A6691" i="13"/>
  <c r="A6689" i="13"/>
  <c r="A6687" i="13"/>
  <c r="A6685" i="13"/>
  <c r="A6683" i="13"/>
  <c r="A6681" i="13"/>
  <c r="A6679" i="13"/>
  <c r="A6677" i="13"/>
  <c r="A6675" i="13"/>
  <c r="A6673" i="13"/>
  <c r="A6671" i="13"/>
  <c r="A6669" i="13"/>
  <c r="A6667" i="13"/>
  <c r="A6665" i="13"/>
  <c r="A6663" i="13"/>
  <c r="A6661" i="13"/>
  <c r="A6659" i="13"/>
  <c r="A6657" i="13"/>
  <c r="A6655" i="13"/>
  <c r="A6653" i="13"/>
  <c r="A6651" i="13"/>
  <c r="A6649" i="13"/>
  <c r="A6647" i="13"/>
  <c r="A6645" i="13"/>
  <c r="A6643" i="13"/>
  <c r="A6641" i="13"/>
  <c r="A6639" i="13"/>
  <c r="A6637" i="13"/>
  <c r="A6635" i="13"/>
  <c r="A6633" i="13"/>
  <c r="A6631" i="13"/>
  <c r="A6629" i="13"/>
  <c r="A6627" i="13"/>
  <c r="A6625" i="13"/>
  <c r="A6623" i="13"/>
  <c r="A6621" i="13"/>
  <c r="A6619" i="13"/>
  <c r="A6617" i="13"/>
  <c r="A6615" i="13"/>
  <c r="A6613" i="13"/>
  <c r="A6611" i="13"/>
  <c r="A6609" i="13"/>
  <c r="A6607" i="13"/>
  <c r="A6605" i="13"/>
  <c r="A6603" i="13"/>
  <c r="A6601" i="13"/>
  <c r="A6599" i="13"/>
  <c r="A6597" i="13"/>
  <c r="A6595" i="13"/>
  <c r="A6593" i="13"/>
  <c r="A6591" i="13"/>
  <c r="A6589" i="13"/>
  <c r="A6587" i="13"/>
  <c r="A6585" i="13"/>
  <c r="A6583" i="13"/>
  <c r="A6581" i="13"/>
  <c r="A6579" i="13"/>
  <c r="A6577" i="13"/>
  <c r="A6575" i="13"/>
  <c r="A6573" i="13"/>
  <c r="A6571" i="13"/>
  <c r="A6569" i="13"/>
  <c r="A6567" i="13"/>
  <c r="A6565" i="13"/>
  <c r="A6563" i="13"/>
  <c r="A6561" i="13"/>
  <c r="A6559" i="13"/>
  <c r="A6557" i="13"/>
  <c r="A6555" i="13"/>
  <c r="A6553" i="13"/>
  <c r="A6551" i="13"/>
  <c r="A6549" i="13"/>
  <c r="A6547" i="13"/>
  <c r="A6545" i="13"/>
  <c r="A6543" i="13"/>
  <c r="A6541" i="13"/>
  <c r="A6539" i="13"/>
  <c r="A6537" i="13"/>
  <c r="A6535" i="13"/>
  <c r="A6533" i="13"/>
  <c r="A6531" i="13"/>
  <c r="A6529" i="13"/>
  <c r="A6527" i="13"/>
  <c r="A6525" i="13"/>
  <c r="A6523" i="13"/>
  <c r="A6521" i="13"/>
  <c r="A6519" i="13"/>
  <c r="A6517" i="13"/>
  <c r="A6515" i="13"/>
  <c r="A6513" i="13"/>
  <c r="A6511" i="13"/>
  <c r="A6509" i="13"/>
  <c r="A6507" i="13"/>
  <c r="A6505" i="13"/>
  <c r="A6503" i="13"/>
  <c r="A6501" i="13"/>
  <c r="A6499" i="13"/>
  <c r="A6497" i="13"/>
  <c r="A6495" i="13"/>
  <c r="A6493" i="13"/>
  <c r="A6491" i="13"/>
  <c r="A6489" i="13"/>
  <c r="A6487" i="13"/>
  <c r="A6485" i="13"/>
  <c r="A6483" i="13"/>
  <c r="A6481" i="13"/>
  <c r="A6479" i="13"/>
  <c r="A6477" i="13"/>
  <c r="A6475" i="13"/>
  <c r="A6473" i="13"/>
  <c r="A6471" i="13"/>
  <c r="A6469" i="13"/>
  <c r="A6467" i="13"/>
  <c r="A6465" i="13"/>
  <c r="A6463" i="13"/>
  <c r="A6461" i="13"/>
  <c r="A6459" i="13"/>
  <c r="A6457" i="13"/>
  <c r="A6455" i="13"/>
  <c r="A6453" i="13"/>
  <c r="A6451" i="13"/>
  <c r="A6449" i="13"/>
  <c r="A6447" i="13"/>
  <c r="A6445" i="13"/>
  <c r="A6443" i="13"/>
  <c r="A6441" i="13"/>
  <c r="A6439" i="13"/>
  <c r="A6437" i="13"/>
  <c r="A6435" i="13"/>
  <c r="A6433" i="13"/>
  <c r="A6431" i="13"/>
  <c r="A6429" i="13"/>
  <c r="A6427" i="13"/>
  <c r="A6425" i="13"/>
  <c r="A6423" i="13"/>
  <c r="A6421" i="13"/>
  <c r="A6419" i="13"/>
  <c r="A6417" i="13"/>
  <c r="A6415" i="13"/>
  <c r="A6413" i="13"/>
  <c r="A6411" i="13"/>
  <c r="A6409" i="13"/>
  <c r="A6407" i="13"/>
  <c r="A6405" i="13"/>
  <c r="A6403" i="13"/>
  <c r="A6401" i="13"/>
  <c r="A6399" i="13"/>
  <c r="A6397" i="13"/>
  <c r="A6395" i="13"/>
  <c r="A6393" i="13"/>
  <c r="A6391" i="13"/>
  <c r="A6389" i="13"/>
  <c r="A6387" i="13"/>
  <c r="A6385" i="13"/>
  <c r="A6383" i="13"/>
  <c r="A6381" i="13"/>
  <c r="A6379" i="13"/>
  <c r="A6377" i="13"/>
  <c r="A6375" i="13"/>
  <c r="A6373" i="13"/>
  <c r="A6371" i="13"/>
  <c r="A6369" i="13"/>
  <c r="A6367" i="13"/>
  <c r="A6365" i="13"/>
  <c r="A6363" i="13"/>
  <c r="A6361" i="13"/>
  <c r="A6359" i="13"/>
  <c r="A6357" i="13"/>
  <c r="A6355" i="13"/>
  <c r="A6353" i="13"/>
  <c r="A6351" i="13"/>
  <c r="A6349" i="13"/>
  <c r="A6347" i="13"/>
  <c r="A6345" i="13"/>
  <c r="A6343" i="13"/>
  <c r="A6341" i="13"/>
  <c r="A6339" i="13"/>
  <c r="A6337" i="13"/>
  <c r="A6335" i="13"/>
  <c r="A6333" i="13"/>
  <c r="A6331" i="13"/>
  <c r="A6329" i="13"/>
  <c r="A6327" i="13"/>
  <c r="A6325" i="13"/>
  <c r="A6323" i="13"/>
  <c r="A6321" i="13"/>
  <c r="A6319" i="13"/>
  <c r="A6317" i="13"/>
  <c r="A6315" i="13"/>
  <c r="A6313" i="13"/>
  <c r="A6311" i="13"/>
  <c r="A6309" i="13"/>
  <c r="A6307" i="13"/>
  <c r="A6305" i="13"/>
  <c r="A6303" i="13"/>
  <c r="A6301" i="13"/>
  <c r="A6299" i="13"/>
  <c r="A6297" i="13"/>
  <c r="A6295" i="13"/>
  <c r="A6293" i="13"/>
  <c r="A6291" i="13"/>
  <c r="A6289" i="13"/>
  <c r="A6287" i="13"/>
  <c r="A6285" i="13"/>
  <c r="A6283" i="13"/>
  <c r="A6281" i="13"/>
  <c r="A6279" i="13"/>
  <c r="A6277" i="13"/>
  <c r="A6275" i="13"/>
  <c r="A6273" i="13"/>
  <c r="A6271" i="13"/>
  <c r="A6269" i="13"/>
  <c r="A6267" i="13"/>
  <c r="A6265" i="13"/>
  <c r="A6263" i="13"/>
  <c r="A6261" i="13"/>
  <c r="A6259" i="13"/>
  <c r="A6257" i="13"/>
  <c r="A6255" i="13"/>
  <c r="A6253" i="13"/>
  <c r="A6251" i="13"/>
  <c r="A6249" i="13"/>
  <c r="A6247" i="13"/>
  <c r="A6245" i="13"/>
  <c r="A6243" i="13"/>
  <c r="A6241" i="13"/>
  <c r="A6239" i="13"/>
  <c r="A6237" i="13"/>
  <c r="A6235" i="13"/>
  <c r="A6233" i="13"/>
  <c r="A6231" i="13"/>
  <c r="A6229" i="13"/>
  <c r="A6227" i="13"/>
  <c r="A6225" i="13"/>
  <c r="A6223" i="13"/>
  <c r="A6221" i="13"/>
  <c r="A6219" i="13"/>
  <c r="A6217" i="13"/>
  <c r="A6215" i="13"/>
  <c r="A6213" i="13"/>
  <c r="A6211" i="13"/>
  <c r="A6209" i="13"/>
  <c r="A6207" i="13"/>
  <c r="A6205" i="13"/>
  <c r="A6203" i="13"/>
  <c r="A6201" i="13"/>
  <c r="A6199" i="13"/>
  <c r="A6197" i="13"/>
  <c r="A6195" i="13"/>
  <c r="A6193" i="13"/>
  <c r="A6191" i="13"/>
  <c r="A6189" i="13"/>
  <c r="A6187" i="13"/>
  <c r="A6185" i="13"/>
  <c r="A6183" i="13"/>
  <c r="A6181" i="13"/>
  <c r="A6179" i="13"/>
  <c r="A6177" i="13"/>
  <c r="A6175" i="13"/>
  <c r="A6173" i="13"/>
  <c r="A6171" i="13"/>
  <c r="A6169" i="13"/>
  <c r="A6167" i="13"/>
  <c r="A6165" i="13"/>
  <c r="A6163" i="13"/>
  <c r="A6161" i="13"/>
  <c r="A6159" i="13"/>
  <c r="A6157" i="13"/>
  <c r="A6155" i="13"/>
  <c r="A6153" i="13"/>
  <c r="A6151" i="13"/>
  <c r="A6149" i="13"/>
  <c r="A6147" i="13"/>
  <c r="A6145" i="13"/>
  <c r="A6143" i="13"/>
  <c r="A6141" i="13"/>
  <c r="A6139" i="13"/>
  <c r="A6137" i="13"/>
  <c r="A6135" i="13"/>
  <c r="A6133" i="13"/>
  <c r="A6131" i="13"/>
  <c r="A6129" i="13"/>
  <c r="A6127" i="13"/>
  <c r="A6125" i="13"/>
  <c r="A6123" i="13"/>
  <c r="A6121" i="13"/>
  <c r="A6119" i="13"/>
  <c r="A6117" i="13"/>
  <c r="A6115" i="13"/>
  <c r="A6113" i="13"/>
  <c r="A6111" i="13"/>
  <c r="A6109" i="13"/>
  <c r="A6107" i="13"/>
  <c r="A6105" i="13"/>
  <c r="A6103" i="13"/>
  <c r="A6101" i="13"/>
  <c r="A6099" i="13"/>
  <c r="A6097" i="13"/>
  <c r="A6095" i="13"/>
  <c r="A6093" i="13"/>
  <c r="A6091" i="13"/>
  <c r="A6089" i="13"/>
  <c r="A6087" i="13"/>
  <c r="A6085" i="13"/>
  <c r="A6083" i="13"/>
  <c r="A6081" i="13"/>
  <c r="A6079" i="13"/>
  <c r="A6077" i="13"/>
  <c r="A6075" i="13"/>
  <c r="A6073" i="13"/>
  <c r="A6071" i="13"/>
  <c r="A6069" i="13"/>
  <c r="A6067" i="13"/>
  <c r="A6065" i="13"/>
  <c r="A6063" i="13"/>
  <c r="A6061" i="13"/>
  <c r="A6059" i="13"/>
  <c r="A6057" i="13"/>
  <c r="A6055" i="13"/>
  <c r="A6053" i="13"/>
  <c r="A6051" i="13"/>
  <c r="A6049" i="13"/>
  <c r="A6047" i="13"/>
  <c r="A6045" i="13"/>
  <c r="A6043" i="13"/>
  <c r="A6041" i="13"/>
  <c r="A6039" i="13"/>
  <c r="A6037" i="13"/>
  <c r="A6035" i="13"/>
  <c r="A6033" i="13"/>
  <c r="A6031" i="13"/>
  <c r="A6029" i="13"/>
  <c r="A6027" i="13"/>
  <c r="A6025" i="13"/>
  <c r="A6023" i="13"/>
  <c r="A6021" i="13"/>
  <c r="A6019" i="13"/>
  <c r="A6017" i="13"/>
  <c r="A6015" i="13"/>
  <c r="A6013" i="13"/>
  <c r="A6011" i="13"/>
  <c r="A6009" i="13"/>
  <c r="A6007" i="13"/>
  <c r="A6005" i="13"/>
  <c r="A6003" i="13"/>
  <c r="A6001" i="13"/>
  <c r="A5999" i="13"/>
  <c r="A5997" i="13"/>
  <c r="A5995" i="13"/>
  <c r="A5993" i="13"/>
  <c r="A5991" i="13"/>
  <c r="A5989" i="13"/>
  <c r="A5987" i="13"/>
  <c r="A5985" i="13"/>
  <c r="A5983" i="13"/>
  <c r="A5981" i="13"/>
  <c r="A5979" i="13"/>
  <c r="A5977" i="13"/>
  <c r="A5975" i="13"/>
  <c r="A5973" i="13"/>
  <c r="A5971" i="13"/>
  <c r="A5969" i="13"/>
  <c r="A5967" i="13"/>
  <c r="A5965" i="13"/>
  <c r="A5963" i="13"/>
  <c r="A5961" i="13"/>
  <c r="A5959" i="13"/>
  <c r="A5957" i="13"/>
  <c r="A5955" i="13"/>
  <c r="A5953" i="13"/>
  <c r="A5951" i="13"/>
  <c r="A5949" i="13"/>
  <c r="A5947" i="13"/>
  <c r="A5945" i="13"/>
  <c r="A5943" i="13"/>
  <c r="A5941" i="13"/>
  <c r="A5939" i="13"/>
  <c r="A5937" i="13"/>
  <c r="A5935" i="13"/>
  <c r="A5933" i="13"/>
  <c r="A5931" i="13"/>
  <c r="A5929" i="13"/>
  <c r="A5927" i="13"/>
  <c r="A5925" i="13"/>
  <c r="A5923" i="13"/>
  <c r="A5921" i="13"/>
  <c r="A5919" i="13"/>
  <c r="A5917" i="13"/>
  <c r="A5915" i="13"/>
  <c r="A5913" i="13"/>
  <c r="A5911" i="13"/>
  <c r="A5909" i="13"/>
  <c r="A5907" i="13"/>
  <c r="A5905" i="13"/>
  <c r="A5903" i="13"/>
  <c r="A5901" i="13"/>
  <c r="A5899" i="13"/>
  <c r="A5897" i="13"/>
  <c r="A5895" i="13"/>
  <c r="A5893" i="13"/>
  <c r="A5891" i="13"/>
  <c r="A5889" i="13"/>
  <c r="A5887" i="13"/>
  <c r="A5885" i="13"/>
  <c r="A5883" i="13"/>
  <c r="A5881" i="13"/>
  <c r="A5879" i="13"/>
  <c r="A5877" i="13"/>
  <c r="A5875" i="13"/>
  <c r="A5873" i="13"/>
  <c r="A5871" i="13"/>
  <c r="A5869" i="13"/>
  <c r="A5867" i="13"/>
  <c r="A5865" i="13"/>
  <c r="A5863" i="13"/>
  <c r="A5861" i="13"/>
  <c r="A5859" i="13"/>
  <c r="A5857" i="13"/>
  <c r="A5855" i="13"/>
  <c r="A5853" i="13"/>
  <c r="A5851" i="13"/>
  <c r="A5849" i="13"/>
  <c r="A5847" i="13"/>
  <c r="A5845" i="13"/>
  <c r="A5843" i="13"/>
  <c r="A5841" i="13"/>
  <c r="A5839" i="13"/>
  <c r="A5837" i="13"/>
  <c r="A5835" i="13"/>
  <c r="A5833" i="13"/>
  <c r="A5831" i="13"/>
  <c r="A5829" i="13"/>
  <c r="A5827" i="13"/>
  <c r="A5825" i="13"/>
  <c r="A5823" i="13"/>
  <c r="A5821" i="13"/>
  <c r="A5819" i="13"/>
  <c r="A5817" i="13"/>
  <c r="A5815" i="13"/>
  <c r="A5813" i="13"/>
  <c r="A5811" i="13"/>
  <c r="A5809" i="13"/>
  <c r="A5807" i="13"/>
  <c r="A5805" i="13"/>
  <c r="A5803" i="13"/>
  <c r="A5801" i="13"/>
  <c r="A5799" i="13"/>
  <c r="A5797" i="13"/>
  <c r="A5795" i="13"/>
  <c r="A5793" i="13"/>
  <c r="A5791" i="13"/>
  <c r="A5789" i="13"/>
  <c r="A5787" i="13"/>
  <c r="A5785" i="13"/>
  <c r="A5783" i="13"/>
  <c r="A5781" i="13"/>
  <c r="A5779" i="13"/>
  <c r="A5777" i="13"/>
  <c r="A5775" i="13"/>
  <c r="A5773" i="13"/>
  <c r="A5771" i="13"/>
  <c r="A5769" i="13"/>
  <c r="A5767" i="13"/>
  <c r="A5765" i="13"/>
  <c r="A5763" i="13"/>
  <c r="A5761" i="13"/>
  <c r="A5759" i="13"/>
  <c r="A5757" i="13"/>
  <c r="A5755" i="13"/>
  <c r="A5753" i="13"/>
  <c r="A5751" i="13"/>
  <c r="A5749" i="13"/>
  <c r="A5747" i="13"/>
  <c r="A5745" i="13"/>
  <c r="A5743" i="13"/>
  <c r="A5741" i="13"/>
  <c r="A5739" i="13"/>
  <c r="A5737" i="13"/>
  <c r="A5735" i="13"/>
  <c r="A5733" i="13"/>
  <c r="A5731" i="13"/>
  <c r="A5729" i="13"/>
  <c r="A5727" i="13"/>
  <c r="A5725" i="13"/>
  <c r="A5723" i="13"/>
  <c r="A5721" i="13"/>
  <c r="A5719" i="13"/>
  <c r="A5717" i="13"/>
  <c r="A5715" i="13"/>
  <c r="A5713" i="13"/>
  <c r="A5711" i="13"/>
  <c r="A5709" i="13"/>
  <c r="A5707" i="13"/>
  <c r="A5705" i="13"/>
  <c r="A5703" i="13"/>
  <c r="A5701" i="13"/>
  <c r="A5699" i="13"/>
  <c r="A5697" i="13"/>
  <c r="A5695" i="13"/>
  <c r="A5693" i="13"/>
  <c r="A5691" i="13"/>
  <c r="A5689" i="13"/>
  <c r="A5687" i="13"/>
  <c r="A5685" i="13"/>
  <c r="A5683" i="13"/>
  <c r="A5681" i="13"/>
  <c r="A5679" i="13"/>
  <c r="A5677" i="13"/>
  <c r="A5675" i="13"/>
  <c r="A5673" i="13"/>
  <c r="A5671" i="13"/>
  <c r="A5669" i="13"/>
  <c r="A5667" i="13"/>
  <c r="A5665" i="13"/>
  <c r="A5663" i="13"/>
  <c r="A5661" i="13"/>
  <c r="A5659" i="13"/>
  <c r="A5657" i="13"/>
  <c r="A5655" i="13"/>
  <c r="A5653" i="13"/>
  <c r="A5651" i="13"/>
  <c r="A5649" i="13"/>
  <c r="A5647" i="13"/>
  <c r="A5645" i="13"/>
  <c r="A5643" i="13"/>
  <c r="A5641" i="13"/>
  <c r="A5639" i="13"/>
  <c r="A5637" i="13"/>
  <c r="A5635" i="13"/>
  <c r="A5633" i="13"/>
  <c r="A5631" i="13"/>
  <c r="A5629" i="13"/>
  <c r="A5627" i="13"/>
  <c r="A5625" i="13"/>
  <c r="A5623" i="13"/>
  <c r="A5621" i="13"/>
  <c r="A5619" i="13"/>
  <c r="A5617" i="13"/>
  <c r="A5615" i="13"/>
  <c r="A5613" i="13"/>
  <c r="A5611" i="13"/>
  <c r="A5609" i="13"/>
  <c r="A5607" i="13"/>
  <c r="A5605" i="13"/>
  <c r="A5603" i="13"/>
  <c r="A5601" i="13"/>
  <c r="A5599" i="13"/>
  <c r="A5597" i="13"/>
  <c r="A5595" i="13"/>
  <c r="A5593" i="13"/>
  <c r="A5591" i="13"/>
  <c r="A5589" i="13"/>
  <c r="A5587" i="13"/>
  <c r="A5585" i="13"/>
  <c r="A5583" i="13"/>
  <c r="A5581" i="13"/>
  <c r="A5579" i="13"/>
  <c r="A5577" i="13"/>
  <c r="A5575" i="13"/>
  <c r="A5573" i="13"/>
  <c r="A5571" i="13"/>
  <c r="A5569" i="13"/>
  <c r="A5567" i="13"/>
  <c r="A5565" i="13"/>
  <c r="A5563" i="13"/>
  <c r="A5561" i="13"/>
  <c r="A5559" i="13"/>
  <c r="A5557" i="13"/>
  <c r="A5555" i="13"/>
  <c r="A5553" i="13"/>
  <c r="A5551" i="13"/>
  <c r="A5549" i="13"/>
  <c r="A5547" i="13"/>
  <c r="A5545" i="13"/>
  <c r="A5543" i="13"/>
  <c r="A5541" i="13"/>
  <c r="A5539" i="13"/>
  <c r="A5537" i="13"/>
  <c r="A5535" i="13"/>
  <c r="A5533" i="13"/>
  <c r="A5531" i="13"/>
  <c r="A5529" i="13"/>
  <c r="A5527" i="13"/>
  <c r="A5525" i="13"/>
  <c r="A5523" i="13"/>
  <c r="A5521" i="13"/>
  <c r="A5519" i="13"/>
  <c r="A5517" i="13"/>
  <c r="A5515" i="13"/>
  <c r="A5513" i="13"/>
  <c r="A5511" i="13"/>
  <c r="A5509" i="13"/>
  <c r="A5507" i="13"/>
  <c r="A5505" i="13"/>
  <c r="A5503" i="13"/>
  <c r="A5501" i="13"/>
  <c r="A5499" i="13"/>
  <c r="A5497" i="13"/>
  <c r="A5495" i="13"/>
  <c r="A5493" i="13"/>
  <c r="A5491" i="13"/>
  <c r="A5489" i="13"/>
  <c r="A5487" i="13"/>
  <c r="A5485" i="13"/>
  <c r="A5483" i="13"/>
  <c r="A5481" i="13"/>
  <c r="A5479" i="13"/>
  <c r="A5477" i="13"/>
  <c r="A5475" i="13"/>
  <c r="A5473" i="13"/>
  <c r="A5471" i="13"/>
  <c r="A5469" i="13"/>
  <c r="A5467" i="13"/>
  <c r="A5465" i="13"/>
  <c r="A5463" i="13"/>
  <c r="A5461" i="13"/>
  <c r="A5459" i="13"/>
  <c r="A5457" i="13"/>
  <c r="A5455" i="13"/>
  <c r="A5453" i="13"/>
  <c r="A5451" i="13"/>
  <c r="A5449" i="13"/>
  <c r="A5447" i="13"/>
  <c r="A5445" i="13"/>
  <c r="A5443" i="13"/>
  <c r="A5441" i="13"/>
  <c r="A5439" i="13"/>
  <c r="A5437" i="13"/>
  <c r="A5435" i="13"/>
  <c r="A5433" i="13"/>
  <c r="A5431" i="13"/>
  <c r="A5429" i="13"/>
  <c r="A5427" i="13"/>
  <c r="A5425" i="13"/>
  <c r="A5423" i="13"/>
  <c r="A5421" i="13"/>
  <c r="A5419" i="13"/>
  <c r="A5417" i="13"/>
  <c r="A5415" i="13"/>
  <c r="A5413" i="13"/>
  <c r="A5411" i="13"/>
  <c r="A5409" i="13"/>
  <c r="A5407" i="13"/>
  <c r="A5405" i="13"/>
  <c r="A5403" i="13"/>
  <c r="A5401" i="13"/>
  <c r="A5399" i="13"/>
  <c r="A5397" i="13"/>
  <c r="A5395" i="13"/>
  <c r="A5393" i="13"/>
  <c r="A5391" i="13"/>
  <c r="A5389" i="13"/>
  <c r="A5387" i="13"/>
  <c r="A5385" i="13"/>
  <c r="A5383" i="13"/>
  <c r="A5381" i="13"/>
  <c r="A5379" i="13"/>
  <c r="A5377" i="13"/>
  <c r="A5375" i="13"/>
  <c r="A5373" i="13"/>
  <c r="A5371" i="13"/>
  <c r="A5369" i="13"/>
  <c r="A5367" i="13"/>
  <c r="A5365" i="13"/>
  <c r="A5363" i="13"/>
  <c r="A5361" i="13"/>
  <c r="A5359" i="13"/>
  <c r="A5357" i="13"/>
  <c r="A5355" i="13"/>
  <c r="A5353" i="13"/>
  <c r="A5351" i="13"/>
  <c r="A5349" i="13"/>
  <c r="A5347" i="13"/>
  <c r="A5345" i="13"/>
  <c r="A5343" i="13"/>
  <c r="A5341" i="13"/>
  <c r="A5339" i="13"/>
  <c r="A5337" i="13"/>
  <c r="A5335" i="13"/>
  <c r="A5333" i="13"/>
  <c r="A5331" i="13"/>
  <c r="A5329" i="13"/>
  <c r="A5327" i="13"/>
  <c r="A5325" i="13"/>
  <c r="A5323" i="13"/>
  <c r="A5321" i="13"/>
  <c r="A5319" i="13"/>
  <c r="A5317" i="13"/>
  <c r="A5315" i="13"/>
  <c r="A5313" i="13"/>
  <c r="A5311" i="13"/>
  <c r="A5309" i="13"/>
  <c r="A5307" i="13"/>
  <c r="A5305" i="13"/>
  <c r="A5303" i="13"/>
  <c r="A5301" i="13"/>
  <c r="A5299" i="13"/>
  <c r="A5297" i="13"/>
  <c r="A5295" i="13"/>
  <c r="A5293" i="13"/>
  <c r="A5291" i="13"/>
  <c r="A5289" i="13"/>
  <c r="A5287" i="13"/>
  <c r="A5285" i="13"/>
  <c r="A5283" i="13"/>
  <c r="A5281" i="13"/>
  <c r="A5279" i="13"/>
  <c r="A5277" i="13"/>
  <c r="A5275" i="13"/>
  <c r="A5273" i="13"/>
  <c r="A5271" i="13"/>
  <c r="A5269" i="13"/>
  <c r="A5267" i="13"/>
  <c r="A5265" i="13"/>
  <c r="A5263" i="13"/>
  <c r="A5261" i="13"/>
  <c r="A5259" i="13"/>
  <c r="A5257" i="13"/>
  <c r="A5255" i="13"/>
  <c r="A5253" i="13"/>
  <c r="A5251" i="13"/>
  <c r="A5249" i="13"/>
  <c r="A5247" i="13"/>
  <c r="A5245" i="13"/>
  <c r="A5243" i="13"/>
  <c r="A5241" i="13"/>
  <c r="A5239" i="13"/>
  <c r="A5237" i="13"/>
  <c r="A5235" i="13"/>
  <c r="A5233" i="13"/>
  <c r="A5231" i="13"/>
  <c r="A5229" i="13"/>
  <c r="A5227" i="13"/>
  <c r="A5225" i="13"/>
  <c r="A5223" i="13"/>
  <c r="A5221" i="13"/>
  <c r="A5219" i="13"/>
  <c r="A5217" i="13"/>
  <c r="A5215" i="13"/>
  <c r="A5213" i="13"/>
  <c r="A5211" i="13"/>
  <c r="A5209" i="13"/>
  <c r="A5207" i="13"/>
  <c r="A5205" i="13"/>
  <c r="A5203" i="13"/>
  <c r="A5201" i="13"/>
  <c r="A5199" i="13"/>
  <c r="A5197" i="13"/>
  <c r="A5195" i="13"/>
  <c r="A5193" i="13"/>
  <c r="A5191" i="13"/>
  <c r="A5189" i="13"/>
  <c r="A5187" i="13"/>
  <c r="A5185" i="13"/>
  <c r="A5183" i="13"/>
  <c r="A5181" i="13"/>
  <c r="A5179" i="13"/>
  <c r="A5177" i="13"/>
  <c r="A5175" i="13"/>
  <c r="A5173" i="13"/>
  <c r="A5171" i="13"/>
  <c r="A5169" i="13"/>
  <c r="A5167" i="13"/>
  <c r="A5165" i="13"/>
  <c r="A5163" i="13"/>
  <c r="A5161" i="13"/>
  <c r="A5159" i="13"/>
  <c r="A5157" i="13"/>
  <c r="A5155" i="13"/>
  <c r="A5153" i="13"/>
  <c r="A5151" i="13"/>
  <c r="A5149" i="13"/>
  <c r="A5147" i="13"/>
  <c r="A5145" i="13"/>
  <c r="A5143" i="13"/>
  <c r="A5141" i="13"/>
  <c r="A5139" i="13"/>
  <c r="A5137" i="13"/>
  <c r="A5135" i="13"/>
  <c r="A5133" i="13"/>
  <c r="A5131" i="13"/>
  <c r="A5129" i="13"/>
  <c r="A5127" i="13"/>
  <c r="A5125" i="13"/>
  <c r="A5123" i="13"/>
  <c r="A5121" i="13"/>
  <c r="A5119" i="13"/>
  <c r="A5117" i="13"/>
  <c r="A5115" i="13"/>
  <c r="A5113" i="13"/>
  <c r="A5111" i="13"/>
  <c r="A5109" i="13"/>
  <c r="A5107" i="13"/>
  <c r="A5105" i="13"/>
  <c r="A5103" i="13"/>
  <c r="A5101" i="13"/>
  <c r="A5099" i="13"/>
  <c r="A5097" i="13"/>
  <c r="A5095" i="13"/>
  <c r="A5093" i="13"/>
  <c r="A5091" i="13"/>
  <c r="A5089" i="13"/>
  <c r="A5087" i="13"/>
  <c r="A5085" i="13"/>
  <c r="A5083" i="13"/>
  <c r="A5081" i="13"/>
  <c r="A5079" i="13"/>
  <c r="A5077" i="13"/>
  <c r="A5075" i="13"/>
  <c r="A5073" i="13"/>
  <c r="A5071" i="13"/>
  <c r="A5069" i="13"/>
  <c r="A5067" i="13"/>
  <c r="A5065" i="13"/>
  <c r="A5063" i="13"/>
  <c r="A5061" i="13"/>
  <c r="A5059" i="13"/>
  <c r="A5057" i="13"/>
  <c r="A5055" i="13"/>
  <c r="A5053" i="13"/>
  <c r="A5051" i="13"/>
  <c r="A5049" i="13"/>
  <c r="A5047" i="13"/>
  <c r="A5045" i="13"/>
  <c r="A5043" i="13"/>
  <c r="A5041" i="13"/>
  <c r="A5039" i="13"/>
  <c r="A5037" i="13"/>
  <c r="A5035" i="13"/>
  <c r="A5033" i="13"/>
  <c r="A5031" i="13"/>
  <c r="A5029" i="13"/>
  <c r="A5027" i="13"/>
  <c r="A5025" i="13"/>
  <c r="A5023" i="13"/>
  <c r="A5020" i="13"/>
  <c r="A5016" i="13"/>
  <c r="A5012" i="13"/>
  <c r="A5008" i="13"/>
  <c r="A5004" i="13"/>
  <c r="A5000" i="13"/>
  <c r="A4996" i="13"/>
  <c r="A4992" i="13"/>
  <c r="A4988" i="13"/>
  <c r="A4984" i="13"/>
  <c r="A4980" i="13"/>
  <c r="A4976" i="13"/>
  <c r="A4972" i="13"/>
  <c r="A4968" i="13"/>
  <c r="A4964" i="13"/>
  <c r="A4960" i="13"/>
  <c r="A4956" i="13"/>
  <c r="A4952" i="13"/>
  <c r="A4948" i="13"/>
  <c r="A4944" i="13"/>
  <c r="A4940" i="13"/>
  <c r="A4936" i="13"/>
  <c r="A4932" i="13"/>
  <c r="A4928" i="13"/>
  <c r="A4924" i="13"/>
  <c r="A4920" i="13"/>
  <c r="A4916" i="13"/>
  <c r="A4912" i="13"/>
  <c r="A4908" i="13"/>
  <c r="A4904" i="13"/>
  <c r="A4900" i="13"/>
  <c r="A4896" i="13"/>
  <c r="A4892" i="13"/>
  <c r="A4888" i="13"/>
  <c r="A4884" i="13"/>
  <c r="A4880" i="13"/>
  <c r="A4876" i="13"/>
  <c r="A4872" i="13"/>
  <c r="A4868" i="13"/>
  <c r="A4864" i="13"/>
  <c r="A4860" i="13"/>
  <c r="A4856" i="13"/>
  <c r="A4852" i="13"/>
  <c r="A4848" i="13"/>
  <c r="A4844" i="13"/>
  <c r="A4840" i="13"/>
  <c r="A4836" i="13"/>
  <c r="A4832" i="13"/>
  <c r="A4828" i="13"/>
  <c r="A4824" i="13"/>
  <c r="A4820" i="13"/>
  <c r="A4816" i="13"/>
  <c r="A4812" i="13"/>
  <c r="A4808" i="13"/>
  <c r="A4804" i="13"/>
  <c r="A4800" i="13"/>
  <c r="A4796" i="13"/>
  <c r="A4792" i="13"/>
  <c r="A4788" i="13"/>
  <c r="A4784" i="13"/>
  <c r="A4780" i="13"/>
  <c r="A4776" i="13"/>
  <c r="A4772" i="13"/>
  <c r="A4768" i="13"/>
  <c r="A4764" i="13"/>
  <c r="A4760" i="13"/>
  <c r="A4756" i="13"/>
  <c r="A4752" i="13"/>
  <c r="A4748" i="13"/>
  <c r="A4744" i="13"/>
  <c r="A4740" i="13"/>
  <c r="A4736" i="13"/>
  <c r="A4732" i="13"/>
  <c r="A4728" i="13"/>
  <c r="A4724" i="13"/>
  <c r="A4720" i="13"/>
  <c r="A4716" i="13"/>
  <c r="A4712" i="13"/>
  <c r="A7040" i="13"/>
  <c r="A7036" i="13"/>
  <c r="A7032" i="13"/>
  <c r="A7028" i="13"/>
  <c r="A7024" i="13"/>
  <c r="A7020" i="13"/>
  <c r="A7016" i="13"/>
  <c r="A7012" i="13"/>
  <c r="A7008" i="13"/>
  <c r="A7004" i="13"/>
  <c r="A7000" i="13"/>
  <c r="A6996" i="13"/>
  <c r="A6992" i="13"/>
  <c r="A6988" i="13"/>
  <c r="A6984" i="13"/>
  <c r="A6980" i="13"/>
  <c r="A6976" i="13"/>
  <c r="A6972" i="13"/>
  <c r="A6968" i="13"/>
  <c r="A6964" i="13"/>
  <c r="A6960" i="13"/>
  <c r="A6956" i="13"/>
  <c r="A6952" i="13"/>
  <c r="A6948" i="13"/>
  <c r="A6944" i="13"/>
  <c r="A6940" i="13"/>
  <c r="A6936" i="13"/>
  <c r="A3422" i="13"/>
  <c r="A3421" i="13"/>
  <c r="A3420" i="13"/>
  <c r="A3419" i="13"/>
  <c r="A3418" i="13"/>
  <c r="A3417" i="13"/>
  <c r="A3416" i="13"/>
  <c r="A3415" i="13"/>
  <c r="A3414" i="13"/>
  <c r="A3413" i="13"/>
  <c r="A3412" i="13"/>
  <c r="A3411" i="13"/>
  <c r="A3410" i="13"/>
  <c r="A3409" i="13"/>
  <c r="A3408" i="13"/>
  <c r="A3407" i="13"/>
  <c r="A3406" i="13"/>
  <c r="A3405" i="13"/>
  <c r="A3404" i="13"/>
  <c r="A3403" i="13"/>
  <c r="A3402" i="13"/>
  <c r="A3401" i="13"/>
  <c r="A3400" i="13"/>
  <c r="A3399" i="13"/>
  <c r="A3398" i="13"/>
  <c r="A3397" i="13"/>
  <c r="A3396" i="13"/>
  <c r="A3395" i="13"/>
  <c r="A3394" i="13"/>
  <c r="A3393" i="13"/>
  <c r="A3392" i="13"/>
  <c r="A3391" i="13"/>
  <c r="A3390" i="13"/>
  <c r="A3389" i="13"/>
  <c r="A3388" i="13"/>
  <c r="A3387" i="13"/>
  <c r="A3386" i="13"/>
  <c r="A3385" i="13"/>
  <c r="A3384" i="13"/>
  <c r="A3383" i="13"/>
  <c r="A3382" i="13"/>
  <c r="A3381" i="13"/>
  <c r="A3380" i="13"/>
  <c r="A3379" i="13"/>
  <c r="A3378" i="13"/>
  <c r="A3377" i="13"/>
  <c r="A3376" i="13"/>
  <c r="A3375" i="13"/>
  <c r="A3374" i="13"/>
  <c r="A3373" i="13"/>
  <c r="A3372" i="13"/>
  <c r="A3371" i="13"/>
  <c r="A3370" i="13"/>
  <c r="A3369" i="13"/>
  <c r="A3368" i="13"/>
  <c r="A3367" i="13"/>
  <c r="A3366" i="13"/>
  <c r="A3365" i="13"/>
  <c r="A3364" i="13"/>
  <c r="A3363" i="13"/>
  <c r="A3362" i="13"/>
  <c r="A3361" i="13"/>
  <c r="A3360" i="13"/>
  <c r="A3359" i="13"/>
  <c r="A3358" i="13"/>
  <c r="A3357" i="13"/>
  <c r="A3356" i="13"/>
  <c r="A3355" i="13"/>
  <c r="A3354" i="13"/>
  <c r="A3353" i="13"/>
  <c r="A3352" i="13"/>
  <c r="A3351" i="13"/>
  <c r="A3350" i="13"/>
  <c r="A3349" i="13"/>
  <c r="A3348" i="13"/>
  <c r="A3347" i="13"/>
  <c r="A3346" i="13"/>
  <c r="A3345" i="13"/>
  <c r="A3344" i="13"/>
  <c r="A3343" i="13"/>
  <c r="A3342" i="13"/>
  <c r="A3341" i="13"/>
  <c r="A3340" i="13"/>
  <c r="A3339" i="13"/>
  <c r="A3338" i="13"/>
  <c r="A3337" i="13"/>
  <c r="A3336" i="13"/>
  <c r="A3335" i="13"/>
  <c r="A3334" i="13"/>
  <c r="A3333" i="13"/>
  <c r="A3332" i="13"/>
  <c r="A3331" i="13"/>
  <c r="A3330" i="13"/>
  <c r="A3329" i="13"/>
  <c r="A3328" i="13"/>
  <c r="A3327" i="13"/>
  <c r="A3326" i="13"/>
  <c r="A3325" i="13"/>
  <c r="A3324" i="13"/>
  <c r="A3323" i="13"/>
  <c r="A3322" i="13"/>
  <c r="A3321" i="13"/>
  <c r="A3320" i="13"/>
  <c r="A3319" i="13"/>
  <c r="A3318" i="13"/>
  <c r="A3317" i="13"/>
  <c r="A3316" i="13"/>
  <c r="A3315" i="13"/>
  <c r="A3314" i="13"/>
  <c r="A3313" i="13"/>
  <c r="A3312" i="13"/>
  <c r="A3311" i="13"/>
  <c r="A3310" i="13"/>
  <c r="A3309" i="13"/>
  <c r="A3308" i="13"/>
  <c r="A3307" i="13"/>
  <c r="A3306" i="13"/>
  <c r="A3305" i="13"/>
  <c r="A3304" i="13"/>
  <c r="A3303" i="13"/>
  <c r="A3302" i="13"/>
  <c r="A3301" i="13"/>
  <c r="A3300" i="13"/>
  <c r="A3299" i="13"/>
  <c r="A3298" i="13"/>
  <c r="A3297" i="13"/>
  <c r="A3296" i="13"/>
  <c r="A3295" i="13"/>
  <c r="A3294" i="13"/>
  <c r="A3293" i="13"/>
  <c r="A3292" i="13"/>
  <c r="A3291" i="13"/>
  <c r="A3290" i="13"/>
  <c r="A3289" i="13"/>
  <c r="A3288" i="13"/>
  <c r="A3287" i="13"/>
  <c r="A3286" i="13"/>
  <c r="A3285" i="13"/>
  <c r="A3284" i="13"/>
  <c r="A3283" i="13"/>
  <c r="A3282" i="13"/>
  <c r="A3281" i="13"/>
  <c r="A3280" i="13"/>
  <c r="A3279" i="13"/>
  <c r="A3278" i="13"/>
  <c r="A3277" i="13"/>
  <c r="A3276" i="13"/>
  <c r="A3275" i="13"/>
  <c r="A3274" i="13"/>
  <c r="A3273" i="13"/>
  <c r="A3272" i="13"/>
  <c r="A3271" i="13"/>
  <c r="A3270" i="13"/>
  <c r="A3269" i="13"/>
  <c r="A3268" i="13"/>
  <c r="A3267" i="13"/>
  <c r="A3266" i="13"/>
  <c r="A3265" i="13"/>
  <c r="A3264" i="13"/>
  <c r="A3263" i="13"/>
  <c r="A3262" i="13"/>
  <c r="A3261" i="13"/>
  <c r="A3260" i="13"/>
  <c r="A3259" i="13"/>
  <c r="A3258" i="13"/>
  <c r="A3257" i="13"/>
  <c r="A3256" i="13"/>
  <c r="A3255" i="13"/>
  <c r="A3254" i="13"/>
  <c r="A3253" i="13"/>
  <c r="A3252" i="13"/>
  <c r="A3251" i="13"/>
  <c r="A3250" i="13"/>
  <c r="A3249" i="13"/>
  <c r="A3248" i="13"/>
  <c r="A3247" i="13"/>
  <c r="A3246" i="13"/>
  <c r="A3245" i="13"/>
  <c r="A3244" i="13"/>
  <c r="A3243" i="13"/>
  <c r="A3242" i="13"/>
  <c r="A3241" i="13"/>
  <c r="A3240" i="13"/>
  <c r="A3239" i="13"/>
  <c r="A3238" i="13"/>
  <c r="A3237" i="13"/>
  <c r="A3236" i="13"/>
  <c r="A3235" i="13"/>
  <c r="A3234" i="13"/>
  <c r="A3233" i="13"/>
  <c r="A3232" i="13"/>
  <c r="A3231" i="13"/>
  <c r="A3230" i="13"/>
  <c r="A3229" i="13"/>
  <c r="A3228" i="13"/>
  <c r="A3227" i="13"/>
  <c r="A3226" i="13"/>
  <c r="A3225" i="13"/>
  <c r="A3224" i="13"/>
  <c r="A3223" i="13"/>
  <c r="A3222" i="13"/>
  <c r="A3221" i="13"/>
  <c r="A3220" i="13"/>
  <c r="A3219" i="13"/>
  <c r="A3218" i="13"/>
  <c r="A3217" i="13"/>
  <c r="A3216" i="13"/>
  <c r="A3215" i="13"/>
  <c r="A3214" i="13"/>
  <c r="A3213" i="13"/>
  <c r="A3212" i="13"/>
  <c r="A3211" i="13"/>
  <c r="A3210" i="13"/>
  <c r="A3209" i="13"/>
  <c r="A3208" i="13"/>
  <c r="A3207" i="13"/>
  <c r="A3206" i="13"/>
  <c r="A3205" i="13"/>
  <c r="A3204" i="13"/>
  <c r="A3203" i="13"/>
  <c r="A3202" i="13"/>
  <c r="A3201" i="13"/>
  <c r="A3200" i="13"/>
  <c r="A3199" i="13"/>
  <c r="A3198" i="13"/>
  <c r="A3197" i="13"/>
  <c r="A3196" i="13"/>
  <c r="A3195" i="13"/>
  <c r="A3194" i="13"/>
  <c r="A3193" i="13"/>
  <c r="A3192" i="13"/>
  <c r="A3191" i="13"/>
  <c r="A3190" i="13"/>
  <c r="A3189" i="13"/>
  <c r="A3188" i="13"/>
  <c r="A3187" i="13"/>
  <c r="A3186" i="13"/>
  <c r="A3185" i="13"/>
  <c r="A3184" i="13"/>
  <c r="A3183" i="13"/>
  <c r="A3182" i="13"/>
  <c r="A3181" i="13"/>
  <c r="A3180" i="13"/>
  <c r="A3179" i="13"/>
  <c r="A3178" i="13"/>
  <c r="A3177" i="13"/>
  <c r="A3176" i="13"/>
  <c r="A3175" i="13"/>
  <c r="A3174" i="13"/>
  <c r="A3173" i="13"/>
  <c r="A3172" i="13"/>
  <c r="A3171" i="13"/>
  <c r="A3170" i="13"/>
  <c r="A3169" i="13"/>
  <c r="A3168" i="13"/>
  <c r="A3167" i="13"/>
  <c r="A3166" i="13"/>
  <c r="A3165" i="13"/>
  <c r="A3164" i="13"/>
  <c r="A3163" i="13"/>
  <c r="A3162" i="13"/>
  <c r="A3161" i="13"/>
  <c r="A3160" i="13"/>
  <c r="A3159" i="13"/>
  <c r="A3158" i="13"/>
  <c r="A3157" i="13"/>
  <c r="A3156" i="13"/>
  <c r="A3155" i="13"/>
  <c r="A3154" i="13"/>
  <c r="A3153" i="13"/>
  <c r="A3152" i="13"/>
  <c r="A3151" i="13"/>
  <c r="A3150" i="13"/>
  <c r="A3149" i="13"/>
  <c r="A3148" i="13"/>
  <c r="A3147" i="13"/>
  <c r="A3146" i="13"/>
  <c r="A3145" i="13"/>
  <c r="A3144" i="13"/>
  <c r="A3143" i="13"/>
  <c r="A3142" i="13"/>
  <c r="A3141" i="13"/>
  <c r="A3140" i="13"/>
  <c r="A3139" i="13"/>
  <c r="A3138" i="13"/>
  <c r="A3137" i="13"/>
  <c r="A3136" i="13"/>
  <c r="A3135" i="13"/>
  <c r="A3134" i="13"/>
  <c r="A3133" i="13"/>
  <c r="A3132" i="13"/>
  <c r="A3131" i="13"/>
  <c r="A3130" i="13"/>
  <c r="A3129" i="13"/>
  <c r="A3128" i="13"/>
  <c r="A3127" i="13"/>
  <c r="A3126" i="13"/>
  <c r="A3125" i="13"/>
  <c r="A3124" i="13"/>
  <c r="A3123" i="13"/>
  <c r="A3122" i="13"/>
  <c r="A3121" i="13"/>
  <c r="A3120" i="13"/>
  <c r="A3119" i="13"/>
  <c r="A3118" i="13"/>
  <c r="A3117" i="13"/>
  <c r="A3116" i="13"/>
  <c r="A3115" i="13"/>
  <c r="A3114" i="13"/>
  <c r="A3113" i="13"/>
  <c r="A3112" i="13"/>
  <c r="A3111" i="13"/>
  <c r="A3110" i="13"/>
  <c r="A3109" i="13"/>
  <c r="A3108" i="13"/>
  <c r="A3107" i="13"/>
  <c r="A3106" i="13"/>
  <c r="A3105" i="13"/>
  <c r="A3104" i="13"/>
  <c r="A3103" i="13"/>
  <c r="A3102" i="13"/>
  <c r="A3101" i="13"/>
  <c r="A3100" i="13"/>
  <c r="A3099" i="13"/>
  <c r="A3098" i="13"/>
  <c r="A3097" i="13"/>
  <c r="A3096" i="13"/>
  <c r="A3095" i="13"/>
  <c r="A3094" i="13"/>
  <c r="A3093" i="13"/>
  <c r="A3092" i="13"/>
  <c r="A3091" i="13"/>
  <c r="A3090" i="13"/>
  <c r="A3089" i="13"/>
  <c r="A3088" i="13"/>
  <c r="A3087" i="13"/>
  <c r="A3086" i="13"/>
  <c r="A3085" i="13"/>
  <c r="A3084" i="13"/>
  <c r="A3083" i="13"/>
  <c r="A3082" i="13"/>
  <c r="A3081" i="13"/>
  <c r="A3080" i="13"/>
  <c r="A3079" i="13"/>
  <c r="A3078" i="13"/>
  <c r="A3077" i="13"/>
  <c r="A3076" i="13"/>
  <c r="A3075" i="13"/>
  <c r="A3074" i="13"/>
  <c r="A3073" i="13"/>
  <c r="A3072" i="13"/>
  <c r="A3071" i="13"/>
  <c r="A3070" i="13"/>
  <c r="A3069" i="13"/>
  <c r="A3068" i="13"/>
  <c r="A3067" i="13"/>
  <c r="A3066" i="13"/>
  <c r="A3065" i="13"/>
  <c r="A3064" i="13"/>
  <c r="A3063" i="13"/>
  <c r="A3062" i="13"/>
  <c r="A3061" i="13"/>
  <c r="A3060" i="13"/>
  <c r="A3059" i="13"/>
  <c r="A3058" i="13"/>
  <c r="A3057" i="13"/>
  <c r="A3056" i="13"/>
  <c r="A3055" i="13"/>
  <c r="A3054" i="13"/>
  <c r="A3053" i="13"/>
  <c r="A3052" i="13"/>
  <c r="A3051" i="13"/>
  <c r="A3050" i="13"/>
  <c r="A3049" i="13"/>
  <c r="A3048" i="13"/>
  <c r="A3047" i="13"/>
  <c r="A3046" i="13"/>
  <c r="A3045" i="13"/>
  <c r="A3044" i="13"/>
  <c r="A3043" i="13"/>
  <c r="A3042" i="13"/>
  <c r="A3041" i="13"/>
  <c r="A3040" i="13"/>
  <c r="A3039" i="13"/>
  <c r="A3038" i="13"/>
  <c r="A3037" i="13"/>
  <c r="A3036" i="13"/>
  <c r="A3035" i="13"/>
  <c r="A3034" i="13"/>
  <c r="A3033" i="13"/>
  <c r="A3032" i="13"/>
  <c r="A3031" i="13"/>
  <c r="A3030" i="13"/>
  <c r="A3029" i="13"/>
  <c r="A3028" i="13"/>
  <c r="A3027" i="13"/>
  <c r="A3026" i="13"/>
  <c r="A3025" i="13"/>
  <c r="A3024" i="13"/>
  <c r="A3023" i="13"/>
  <c r="A3022" i="13"/>
  <c r="A3021" i="13"/>
  <c r="A3020" i="13"/>
  <c r="A3019" i="13"/>
  <c r="A3018" i="13"/>
  <c r="A3017" i="13"/>
  <c r="A3016" i="13"/>
  <c r="A3015" i="13"/>
  <c r="A3014" i="13"/>
  <c r="A3013" i="13"/>
  <c r="A3012" i="13"/>
  <c r="A3011" i="13"/>
  <c r="A3010" i="13"/>
  <c r="A3009" i="13"/>
  <c r="A3008" i="13"/>
  <c r="A3007" i="13"/>
  <c r="A3006" i="13"/>
  <c r="A3005" i="13"/>
  <c r="A3004" i="13"/>
  <c r="A3003" i="13"/>
  <c r="A3002" i="13"/>
  <c r="A3001" i="13"/>
  <c r="A3000" i="13"/>
  <c r="A2999" i="13"/>
  <c r="A2998" i="13"/>
  <c r="A2997" i="13"/>
  <c r="A2996" i="13"/>
  <c r="A2995" i="13"/>
  <c r="A2994" i="13"/>
  <c r="A2993" i="13"/>
  <c r="A2992" i="13"/>
  <c r="A2991" i="13"/>
  <c r="A2990" i="13"/>
  <c r="A2989" i="13"/>
  <c r="A2988" i="13"/>
  <c r="A2987" i="13"/>
  <c r="A2986" i="13"/>
  <c r="A2985" i="13"/>
  <c r="A2984" i="13"/>
  <c r="A2983" i="13"/>
  <c r="A2982" i="13"/>
  <c r="A2981" i="13"/>
  <c r="A2980" i="13"/>
  <c r="A2979" i="13"/>
  <c r="A2978" i="13"/>
  <c r="A2977" i="13"/>
  <c r="A2976" i="13"/>
  <c r="A2975" i="13"/>
  <c r="A2974" i="13"/>
  <c r="A2973" i="13"/>
  <c r="A2972" i="13"/>
  <c r="A2971" i="13"/>
  <c r="A2970" i="13"/>
  <c r="A2969" i="13"/>
  <c r="A2968" i="13"/>
  <c r="A2967" i="13"/>
  <c r="A2966" i="13"/>
  <c r="A2965" i="13"/>
  <c r="A2964" i="13"/>
  <c r="A2963" i="13"/>
  <c r="A2962" i="13"/>
  <c r="A2961" i="13"/>
  <c r="A2960" i="13"/>
  <c r="A2959" i="13"/>
  <c r="A2958" i="13"/>
  <c r="A2957" i="13"/>
  <c r="A2956" i="13"/>
  <c r="A2955" i="13"/>
  <c r="A2954" i="13"/>
  <c r="A2953" i="13"/>
  <c r="A2952" i="13"/>
  <c r="A2951" i="13"/>
  <c r="A2950" i="13"/>
  <c r="A2949" i="13"/>
  <c r="A2948" i="13"/>
  <c r="A2947" i="13"/>
  <c r="A2946" i="13"/>
  <c r="A2945" i="13"/>
  <c r="A2944" i="13"/>
  <c r="A2943" i="13"/>
  <c r="A2942" i="13"/>
  <c r="A2941" i="13"/>
  <c r="A2940" i="13"/>
  <c r="A2939" i="13"/>
  <c r="A2938" i="13"/>
  <c r="A2937" i="13"/>
  <c r="A2936" i="13"/>
  <c r="A2935" i="13"/>
  <c r="A2934" i="13"/>
  <c r="A2933" i="13"/>
  <c r="A2932" i="13"/>
  <c r="A2931" i="13"/>
  <c r="A2930" i="13"/>
  <c r="A2929" i="13"/>
  <c r="A2928" i="13"/>
  <c r="A2927" i="13"/>
  <c r="A2926" i="13"/>
  <c r="A2925" i="13"/>
  <c r="A2924" i="13"/>
  <c r="A2923" i="13"/>
  <c r="A2922" i="13"/>
  <c r="A2921" i="13"/>
  <c r="A2920" i="13"/>
  <c r="A2919" i="13"/>
  <c r="A2918" i="13"/>
  <c r="A2917" i="13"/>
  <c r="A2916" i="13"/>
  <c r="A2915" i="13"/>
  <c r="A2914" i="13"/>
  <c r="A2913" i="13"/>
  <c r="A2912" i="13"/>
  <c r="A2911" i="13"/>
  <c r="A2910" i="13"/>
  <c r="A2909" i="13"/>
  <c r="A2908" i="13"/>
  <c r="A2907" i="13"/>
  <c r="A2906" i="13"/>
  <c r="A2905" i="13"/>
  <c r="A2904" i="13"/>
  <c r="A2903" i="13"/>
  <c r="A2902" i="13"/>
  <c r="A2901" i="13"/>
  <c r="A2900" i="13"/>
  <c r="A2899" i="13"/>
  <c r="A2898" i="13"/>
  <c r="A2897" i="13"/>
  <c r="A2896" i="13"/>
  <c r="A2895" i="13"/>
  <c r="A2894" i="13"/>
  <c r="A2893" i="13"/>
  <c r="A2892" i="13"/>
  <c r="A2891" i="13"/>
  <c r="A2890" i="13"/>
  <c r="A2889" i="13"/>
  <c r="A2888" i="13"/>
  <c r="A2887" i="13"/>
  <c r="A2886" i="13"/>
  <c r="A2885" i="13"/>
  <c r="A2884" i="13"/>
  <c r="A2883" i="13"/>
  <c r="A2882" i="13"/>
  <c r="A2881" i="13"/>
  <c r="A2880" i="13"/>
  <c r="A2879" i="13"/>
  <c r="A2878" i="13"/>
  <c r="A2877" i="13"/>
  <c r="A2876" i="13"/>
  <c r="A2875" i="13"/>
  <c r="A2874" i="13"/>
  <c r="A2873" i="13"/>
  <c r="A2872" i="13"/>
  <c r="A2871" i="13"/>
  <c r="A2870" i="13"/>
  <c r="A2869" i="13"/>
  <c r="A2868" i="13"/>
  <c r="A2867" i="13"/>
  <c r="A2866" i="13"/>
  <c r="A2865" i="13"/>
  <c r="A2864" i="13"/>
  <c r="A2863" i="13"/>
  <c r="A2862" i="13"/>
  <c r="A2861" i="13"/>
  <c r="A2860" i="13"/>
  <c r="A2859" i="13"/>
  <c r="A2858" i="13"/>
  <c r="A2857" i="13"/>
  <c r="A2856" i="13"/>
  <c r="A2855" i="13"/>
  <c r="A2854" i="13"/>
  <c r="A2853" i="13"/>
  <c r="A2852" i="13"/>
  <c r="A2851" i="13"/>
  <c r="A2850" i="13"/>
  <c r="A2849" i="13"/>
  <c r="A2848" i="13"/>
  <c r="A2847" i="13"/>
  <c r="A2846" i="13"/>
  <c r="A2845" i="13"/>
  <c r="A2844" i="13"/>
  <c r="A2843" i="13"/>
  <c r="A2842" i="13"/>
  <c r="A2841" i="13"/>
  <c r="A2840" i="13"/>
  <c r="A2839" i="13"/>
  <c r="A2838" i="13"/>
  <c r="A2837" i="13"/>
  <c r="A2836" i="13"/>
  <c r="A2835" i="13"/>
  <c r="A2834" i="13"/>
  <c r="A2833" i="13"/>
  <c r="A2832" i="13"/>
  <c r="A2831" i="13"/>
  <c r="A2830" i="13"/>
  <c r="A2829" i="13"/>
  <c r="A2828" i="13"/>
  <c r="A2827" i="13"/>
  <c r="A2826" i="13"/>
  <c r="A2825" i="13"/>
  <c r="A2824" i="13"/>
  <c r="A2823" i="13"/>
  <c r="A2822" i="13"/>
  <c r="A2821" i="13"/>
  <c r="A2820" i="13"/>
  <c r="A2819" i="13"/>
  <c r="A2818" i="13"/>
  <c r="A2817" i="13"/>
  <c r="A2816" i="13"/>
  <c r="A2815" i="13"/>
  <c r="A2814" i="13"/>
  <c r="A2813" i="13"/>
  <c r="A2812" i="13"/>
  <c r="A2811" i="13"/>
  <c r="A2810" i="13"/>
  <c r="A2809" i="13"/>
  <c r="A2808" i="13"/>
  <c r="A2807" i="13"/>
  <c r="A2806" i="13"/>
  <c r="A2805" i="13"/>
  <c r="A2804" i="13"/>
  <c r="A2803" i="13"/>
  <c r="A2802" i="13"/>
  <c r="A2801" i="13"/>
  <c r="A2800" i="13"/>
  <c r="A2799" i="13"/>
  <c r="A2798" i="13"/>
  <c r="A2797" i="13"/>
  <c r="A2796" i="13"/>
  <c r="A2795" i="13"/>
  <c r="A2794" i="13"/>
  <c r="A2793" i="13"/>
  <c r="A2792" i="13"/>
  <c r="A2791" i="13"/>
  <c r="A2790" i="13"/>
  <c r="A2789" i="13"/>
  <c r="A2788" i="13"/>
  <c r="A2787" i="13"/>
  <c r="A2786" i="13"/>
  <c r="A2785" i="13"/>
  <c r="A2784" i="13"/>
  <c r="A2783" i="13"/>
  <c r="A2782" i="13"/>
  <c r="A2781" i="13"/>
  <c r="A2780" i="13"/>
  <c r="A2779" i="13"/>
  <c r="A2778" i="13"/>
  <c r="A2777" i="13"/>
  <c r="A2776" i="13"/>
  <c r="A2775" i="13"/>
  <c r="A2774" i="13"/>
  <c r="A2773" i="13"/>
  <c r="A2772" i="13"/>
  <c r="A2771" i="13"/>
  <c r="A2770" i="13"/>
  <c r="A2769" i="13"/>
  <c r="A2768" i="13"/>
  <c r="A2767" i="13"/>
  <c r="A2766" i="13"/>
  <c r="A2765" i="13"/>
  <c r="A2764" i="13"/>
  <c r="A2763" i="13"/>
  <c r="A2762" i="13"/>
  <c r="A2761" i="13"/>
  <c r="A2760" i="13"/>
  <c r="A2759" i="13"/>
  <c r="A2758" i="13"/>
  <c r="A2757" i="13"/>
  <c r="A2756" i="13"/>
  <c r="A2755" i="13"/>
  <c r="A2754" i="13"/>
  <c r="A2753" i="13"/>
  <c r="A2752" i="13"/>
  <c r="A2751" i="13"/>
  <c r="A2750" i="13"/>
  <c r="A2749" i="13"/>
  <c r="A2748" i="13"/>
  <c r="A2747" i="13"/>
  <c r="A2746" i="13"/>
  <c r="A2745" i="13"/>
  <c r="A2744" i="13"/>
  <c r="A2743" i="13"/>
  <c r="A2742" i="13"/>
  <c r="A2741" i="13"/>
  <c r="A2740" i="13"/>
  <c r="A2739" i="13"/>
  <c r="A2738" i="13"/>
  <c r="A2737" i="13"/>
  <c r="A2736" i="13"/>
  <c r="A2735" i="13"/>
  <c r="A2734" i="13"/>
  <c r="A2733" i="13"/>
  <c r="A2732" i="13"/>
  <c r="A2731" i="13"/>
  <c r="A2730" i="13"/>
  <c r="A2729" i="13"/>
  <c r="A2728" i="13"/>
  <c r="A2727" i="13"/>
  <c r="A2726" i="13"/>
  <c r="A2725" i="13"/>
  <c r="A2724" i="13"/>
  <c r="A2723" i="13"/>
  <c r="A2722" i="13"/>
  <c r="A2721" i="13"/>
  <c r="A2720" i="13"/>
  <c r="A2719" i="13"/>
  <c r="A2718" i="13"/>
  <c r="A2717" i="13"/>
  <c r="A2716" i="13"/>
  <c r="A2715" i="13"/>
  <c r="A2714" i="13"/>
  <c r="A2713" i="13"/>
  <c r="A2712" i="13"/>
  <c r="A2711" i="13"/>
  <c r="A2710" i="13"/>
  <c r="A2709" i="13"/>
  <c r="A2708" i="13"/>
  <c r="A2707" i="13"/>
  <c r="A2706" i="13"/>
  <c r="A2705" i="13"/>
  <c r="A2704" i="13"/>
  <c r="A2703" i="13"/>
  <c r="A2702" i="13"/>
  <c r="A2701" i="13"/>
  <c r="A2700" i="13"/>
  <c r="A2699" i="13"/>
  <c r="A2698" i="13"/>
  <c r="A2697" i="13"/>
  <c r="A2696" i="13"/>
  <c r="A2695" i="13"/>
  <c r="A2694" i="13"/>
  <c r="A2693" i="13"/>
  <c r="A2692" i="13"/>
  <c r="A2691" i="13"/>
  <c r="A2690" i="13"/>
  <c r="A2689" i="13"/>
  <c r="A2688" i="13"/>
  <c r="A2687" i="13"/>
  <c r="A2686" i="13"/>
  <c r="A2685" i="13"/>
  <c r="A2684" i="13"/>
  <c r="A2683" i="13"/>
  <c r="A2682" i="13"/>
  <c r="A2681" i="13"/>
  <c r="A2680" i="13"/>
  <c r="A2679" i="13"/>
  <c r="A2678" i="13"/>
  <c r="A2677" i="13"/>
  <c r="A2676" i="13"/>
  <c r="A2675" i="13"/>
  <c r="A2674" i="13"/>
  <c r="A2673" i="13"/>
  <c r="A2672" i="13"/>
  <c r="A2671" i="13"/>
  <c r="A2670" i="13"/>
  <c r="A2669" i="13"/>
  <c r="A2668" i="13"/>
  <c r="A2667" i="13"/>
  <c r="A2666" i="13"/>
  <c r="A2665" i="13"/>
  <c r="A2664" i="13"/>
  <c r="A2663" i="13"/>
  <c r="A2662" i="13"/>
  <c r="A2661" i="13"/>
  <c r="A2660" i="13"/>
  <c r="A2659" i="13"/>
  <c r="A2658" i="13"/>
  <c r="A2657" i="13"/>
  <c r="A2656" i="13"/>
  <c r="A2655" i="13"/>
  <c r="A2654" i="13"/>
  <c r="A2653" i="13"/>
  <c r="A2652" i="13"/>
  <c r="A2651" i="13"/>
  <c r="A2650" i="13"/>
  <c r="A2649" i="13"/>
  <c r="A2648" i="13"/>
  <c r="A2647" i="13"/>
  <c r="A2646" i="13"/>
  <c r="A2645" i="13"/>
  <c r="A2644" i="13"/>
  <c r="A2643" i="13"/>
  <c r="A2642" i="13"/>
  <c r="A2641" i="13"/>
  <c r="A2640" i="13"/>
  <c r="A2639" i="13"/>
  <c r="A2638" i="13"/>
  <c r="A2637" i="13"/>
  <c r="A2636" i="13"/>
  <c r="A2635" i="13"/>
  <c r="A2634" i="13"/>
  <c r="A2633" i="13"/>
  <c r="A2632" i="13"/>
  <c r="A2631" i="13"/>
  <c r="A2630" i="13"/>
  <c r="A2629" i="13"/>
  <c r="A2628" i="13"/>
  <c r="A2627" i="13"/>
  <c r="A2626" i="13"/>
  <c r="A2625" i="13"/>
  <c r="A2624" i="13"/>
  <c r="A2623" i="13"/>
  <c r="A2622" i="13"/>
  <c r="A2621" i="13"/>
  <c r="A2620" i="13"/>
  <c r="A2619" i="13"/>
  <c r="A2618" i="13"/>
  <c r="A2617" i="13"/>
  <c r="A2616" i="13"/>
  <c r="A2615" i="13"/>
  <c r="A2614" i="13"/>
  <c r="A2613" i="13"/>
  <c r="A2612" i="13"/>
  <c r="A2611" i="13"/>
  <c r="A2610" i="13"/>
  <c r="A2609" i="13"/>
  <c r="A2608" i="13"/>
  <c r="A2607" i="13"/>
  <c r="A2606" i="13"/>
  <c r="A2605" i="13"/>
  <c r="A2604" i="13"/>
  <c r="A2603" i="13"/>
  <c r="A2602" i="13"/>
  <c r="A2601" i="13"/>
  <c r="A2600" i="13"/>
  <c r="A2599" i="13"/>
  <c r="A2598" i="13"/>
  <c r="A2597" i="13"/>
  <c r="A2596" i="13"/>
  <c r="A2595" i="13"/>
  <c r="A2594" i="13"/>
  <c r="A2593" i="13"/>
  <c r="A2592" i="13"/>
  <c r="A2591" i="13"/>
  <c r="A2590" i="13"/>
  <c r="A2589" i="13"/>
  <c r="A2588" i="13"/>
  <c r="A2587" i="13"/>
  <c r="A2586" i="13"/>
  <c r="A2585" i="13"/>
  <c r="A2584" i="13"/>
  <c r="A2583" i="13"/>
  <c r="A2582" i="13"/>
  <c r="A2581" i="13"/>
  <c r="A2580" i="13"/>
  <c r="A2579" i="13"/>
  <c r="A2578" i="13"/>
  <c r="A2577" i="13"/>
  <c r="A2576" i="13"/>
  <c r="A2575" i="13"/>
  <c r="A2574" i="13"/>
  <c r="A2573" i="13"/>
  <c r="A2572" i="13"/>
  <c r="A2571" i="13"/>
  <c r="A2570" i="13"/>
  <c r="A2569" i="13"/>
  <c r="A2568" i="13"/>
  <c r="A2567" i="13"/>
  <c r="A2566" i="13"/>
  <c r="A2565" i="13"/>
  <c r="A2564" i="13"/>
  <c r="A2563" i="13"/>
  <c r="A2562" i="13"/>
  <c r="A2561" i="13"/>
  <c r="A2560" i="13"/>
  <c r="A2559" i="13"/>
  <c r="A2558" i="13"/>
  <c r="A2557" i="13"/>
  <c r="A2556" i="13"/>
  <c r="A2555" i="13"/>
  <c r="A2554" i="13"/>
  <c r="A2553" i="13"/>
  <c r="A2552" i="13"/>
  <c r="A2551" i="13"/>
  <c r="A2550" i="13"/>
  <c r="A2549" i="13"/>
  <c r="A2548" i="13"/>
  <c r="A2547" i="13"/>
  <c r="A2546" i="13"/>
  <c r="A2545" i="13"/>
  <c r="A2544" i="13"/>
  <c r="A2543" i="13"/>
  <c r="A2542" i="13"/>
  <c r="A2541" i="13"/>
  <c r="A2540" i="13"/>
  <c r="A2539" i="13"/>
  <c r="A2538" i="13"/>
  <c r="A2537" i="13"/>
  <c r="A2536" i="13"/>
  <c r="A2535" i="13"/>
  <c r="A2534" i="13"/>
  <c r="A2533" i="13"/>
  <c r="A2532" i="13"/>
  <c r="A2531" i="13"/>
  <c r="A2530" i="13"/>
  <c r="A2529" i="13"/>
  <c r="A2528" i="13"/>
  <c r="A2527" i="13"/>
  <c r="A2526" i="13"/>
  <c r="A2525" i="13"/>
  <c r="A2524" i="13"/>
  <c r="A2523" i="13"/>
  <c r="A2522" i="13"/>
  <c r="A2521" i="13"/>
  <c r="A2520" i="13"/>
  <c r="A2519" i="13"/>
  <c r="A2518" i="13"/>
  <c r="A2517" i="13"/>
  <c r="A2516" i="13"/>
  <c r="A2515" i="13"/>
  <c r="A2514" i="13"/>
  <c r="A2513" i="13"/>
  <c r="A2512" i="13"/>
  <c r="A2511" i="13"/>
  <c r="A2510" i="13"/>
  <c r="A2509" i="13"/>
  <c r="A2508" i="13"/>
  <c r="A2507" i="13"/>
  <c r="A2506" i="13"/>
  <c r="A2505" i="13"/>
  <c r="A2504" i="13"/>
  <c r="A2503" i="13"/>
  <c r="A2502" i="13"/>
  <c r="A2501" i="13"/>
  <c r="A2500" i="13"/>
  <c r="A2499" i="13"/>
  <c r="A2498" i="13"/>
  <c r="A2497" i="13"/>
  <c r="A2496" i="13"/>
  <c r="A2495" i="13"/>
  <c r="A2494" i="13"/>
  <c r="A2493" i="13"/>
  <c r="A2492" i="13"/>
  <c r="A2491" i="13"/>
  <c r="A2490" i="13"/>
  <c r="A2489" i="13"/>
  <c r="A2488" i="13"/>
  <c r="A2487" i="13"/>
  <c r="A2486" i="13"/>
  <c r="A2485" i="13"/>
  <c r="A2484" i="13"/>
  <c r="A2483" i="13"/>
  <c r="A2482" i="13"/>
  <c r="A2481" i="13"/>
  <c r="A2480" i="13"/>
  <c r="A2479" i="13"/>
  <c r="A2478" i="13"/>
  <c r="A2477" i="13"/>
  <c r="A2476" i="13"/>
  <c r="A2475" i="13"/>
  <c r="A2474" i="13"/>
  <c r="A2473" i="13"/>
  <c r="A2472" i="13"/>
  <c r="A2471" i="13"/>
  <c r="A2470" i="13"/>
  <c r="A2469" i="13"/>
  <c r="A2468" i="13"/>
  <c r="A2467" i="13"/>
  <c r="A2466" i="13"/>
  <c r="A2465" i="13"/>
  <c r="A2464" i="13"/>
  <c r="A2463" i="13"/>
  <c r="A2462" i="13"/>
  <c r="A2461" i="13"/>
  <c r="A2460" i="13"/>
  <c r="A2459" i="13"/>
  <c r="A2458" i="13"/>
  <c r="A2457" i="13"/>
  <c r="A2456" i="13"/>
  <c r="A2455" i="13"/>
  <c r="A2454" i="13"/>
  <c r="A2453" i="13"/>
  <c r="A2452" i="13"/>
  <c r="A2451" i="13"/>
  <c r="A2450" i="13"/>
  <c r="A2449" i="13"/>
  <c r="A2448" i="13"/>
  <c r="A2447" i="13"/>
  <c r="A2446" i="13"/>
  <c r="A2445" i="13"/>
  <c r="A2444" i="13"/>
  <c r="A2443" i="13"/>
  <c r="A2442" i="13"/>
  <c r="A2441" i="13"/>
  <c r="A2440" i="13"/>
  <c r="A2439" i="13"/>
  <c r="A2438" i="13"/>
  <c r="A2437" i="13"/>
  <c r="A2436" i="13"/>
  <c r="A2435" i="13"/>
  <c r="A2434" i="13"/>
  <c r="A2433" i="13"/>
  <c r="A2432" i="13"/>
  <c r="A2431" i="13"/>
  <c r="A2430" i="13"/>
  <c r="A2429" i="13"/>
  <c r="A2428" i="13"/>
  <c r="A2427" i="13"/>
  <c r="A2426" i="13"/>
  <c r="A2425" i="13"/>
  <c r="A2424" i="13"/>
  <c r="A2423" i="13"/>
  <c r="A2422" i="13"/>
  <c r="A2421" i="13"/>
  <c r="A2420" i="13"/>
  <c r="A2419" i="13"/>
  <c r="A2418" i="13"/>
  <c r="A2417" i="13"/>
  <c r="A2416" i="13"/>
  <c r="A2415" i="13"/>
  <c r="A2414" i="13"/>
  <c r="A2413" i="13"/>
  <c r="A2412" i="13"/>
  <c r="A2411" i="13"/>
  <c r="A2410" i="13"/>
  <c r="A2409" i="13"/>
  <c r="A2408" i="13"/>
  <c r="A2407" i="13"/>
  <c r="A2406" i="13"/>
  <c r="A2405" i="13"/>
  <c r="A2404" i="13"/>
  <c r="A2403" i="13"/>
  <c r="A2402" i="13"/>
  <c r="A2401" i="13"/>
  <c r="A2400" i="13"/>
  <c r="A2399" i="13"/>
  <c r="A2398" i="13"/>
  <c r="A2397" i="13"/>
  <c r="A2396" i="13"/>
  <c r="A2395" i="13"/>
  <c r="A2394" i="13"/>
  <c r="A2393" i="13"/>
  <c r="A2392" i="13"/>
  <c r="A2391" i="13"/>
  <c r="A2390" i="13"/>
  <c r="A2389" i="13"/>
  <c r="A2388" i="13"/>
  <c r="A2387" i="13"/>
  <c r="A2386" i="13"/>
  <c r="A2385" i="13"/>
  <c r="A2384" i="13"/>
  <c r="A2383" i="13"/>
  <c r="A2382" i="13"/>
  <c r="A2381" i="13"/>
  <c r="A2380" i="13"/>
  <c r="A2379" i="13"/>
  <c r="A2378" i="13"/>
  <c r="A2377" i="13"/>
  <c r="A2376" i="13"/>
  <c r="A2375" i="13"/>
  <c r="A2374" i="13"/>
  <c r="A2373" i="13"/>
  <c r="A2372" i="13"/>
  <c r="A2371" i="13"/>
  <c r="A2370" i="13"/>
  <c r="A2369" i="13"/>
  <c r="A2368" i="13"/>
  <c r="A2367" i="13"/>
  <c r="A2366" i="13"/>
  <c r="A2365" i="13"/>
  <c r="A2364" i="13"/>
  <c r="A2363" i="13"/>
  <c r="A2362" i="13"/>
  <c r="A2361" i="13"/>
  <c r="A2360" i="13"/>
  <c r="A2359" i="13"/>
  <c r="A2358" i="13"/>
  <c r="A2357" i="13"/>
  <c r="A2356" i="13"/>
  <c r="A2355" i="13"/>
  <c r="A2354" i="13"/>
  <c r="A2353" i="13"/>
  <c r="A2352" i="13"/>
  <c r="A2351" i="13"/>
  <c r="A2350" i="13"/>
  <c r="A2349" i="13"/>
  <c r="A2348" i="13"/>
  <c r="A2347" i="13"/>
  <c r="A2346" i="13"/>
  <c r="A2345" i="13"/>
  <c r="A2344" i="13"/>
  <c r="A2343" i="13"/>
  <c r="A2342" i="13"/>
  <c r="A2341" i="13"/>
  <c r="A2340" i="13"/>
  <c r="A2339" i="13"/>
  <c r="A2338" i="13"/>
  <c r="A2337" i="13"/>
  <c r="A2336" i="13"/>
  <c r="A2335" i="13"/>
  <c r="A2334" i="13"/>
  <c r="A2333" i="13"/>
  <c r="A2332" i="13"/>
  <c r="A2331" i="13"/>
  <c r="A2330" i="13"/>
  <c r="A2329" i="13"/>
  <c r="A2328" i="13"/>
  <c r="A2327" i="13"/>
  <c r="A2326" i="13"/>
  <c r="A2325" i="13"/>
  <c r="A2324" i="13"/>
  <c r="A2323" i="13"/>
  <c r="A2322" i="13"/>
  <c r="A2321" i="13"/>
  <c r="A2320" i="13"/>
  <c r="A2319" i="13"/>
  <c r="A2318" i="13"/>
  <c r="A2317" i="13"/>
  <c r="A2316" i="13"/>
  <c r="A2315" i="13"/>
  <c r="A2314" i="13"/>
  <c r="A2313" i="13"/>
  <c r="A2312" i="13"/>
  <c r="A2311" i="13"/>
  <c r="A2310" i="13"/>
  <c r="A2309" i="13"/>
  <c r="A2308" i="13"/>
  <c r="A2307" i="13"/>
  <c r="A2306" i="13"/>
  <c r="A2305" i="13"/>
  <c r="A2304" i="13"/>
  <c r="A2303" i="13"/>
  <c r="A2302" i="13"/>
  <c r="A2301" i="13"/>
  <c r="A2300" i="13"/>
  <c r="A2299" i="13"/>
  <c r="A2298" i="13"/>
  <c r="A2297" i="13"/>
  <c r="A2296" i="13"/>
  <c r="A2295" i="13"/>
  <c r="A2294" i="13"/>
  <c r="A2293" i="13"/>
  <c r="A2292" i="13"/>
  <c r="A2291" i="13"/>
  <c r="A2290" i="13"/>
  <c r="A2289" i="13"/>
  <c r="A2288" i="13"/>
  <c r="A2287" i="13"/>
  <c r="A2286" i="13"/>
  <c r="A2285" i="13"/>
  <c r="A2284" i="13"/>
  <c r="A2283" i="13"/>
  <c r="A2282" i="13"/>
  <c r="A2281" i="13"/>
  <c r="A2280" i="13"/>
  <c r="A2279" i="13"/>
  <c r="A2278" i="13"/>
  <c r="A2277" i="13"/>
  <c r="A2276" i="13"/>
  <c r="A2275" i="13"/>
  <c r="A2274" i="13"/>
  <c r="A2273" i="13"/>
  <c r="A2272" i="13"/>
  <c r="A2271" i="13"/>
  <c r="A2270" i="13"/>
  <c r="A2269" i="13"/>
  <c r="A2268" i="13"/>
  <c r="A2267" i="13"/>
  <c r="A2266" i="13"/>
  <c r="A2265" i="13"/>
  <c r="A2264" i="13"/>
  <c r="A2263" i="13"/>
  <c r="A2262" i="13"/>
  <c r="A2261" i="13"/>
  <c r="A2260" i="13"/>
  <c r="A2259" i="13"/>
  <c r="A2258" i="13"/>
  <c r="A2257" i="13"/>
  <c r="A2256" i="13"/>
  <c r="A2255" i="13"/>
  <c r="A2254" i="13"/>
  <c r="A2253" i="13"/>
  <c r="A2252" i="13"/>
  <c r="A2251" i="13"/>
  <c r="A2250" i="13"/>
  <c r="A2249" i="13"/>
  <c r="A2248" i="13"/>
  <c r="A2247" i="13"/>
  <c r="A2246" i="13"/>
  <c r="A2245" i="13"/>
  <c r="A2244" i="13"/>
  <c r="A2243" i="13"/>
  <c r="A2242" i="13"/>
  <c r="A2241" i="13"/>
  <c r="A2240" i="13"/>
  <c r="A2239" i="13"/>
  <c r="A2238" i="13"/>
  <c r="A2237" i="13"/>
  <c r="A2236" i="13"/>
  <c r="A2235" i="13"/>
  <c r="A2234" i="13"/>
  <c r="A2233" i="13"/>
  <c r="A2232" i="13"/>
  <c r="A2231" i="13"/>
  <c r="A2230" i="13"/>
  <c r="A2229" i="13"/>
  <c r="A2228" i="13"/>
  <c r="A2227" i="13"/>
  <c r="A2226" i="13"/>
  <c r="A2225" i="13"/>
  <c r="A2224" i="13"/>
  <c r="A2223" i="13"/>
  <c r="A2222" i="13"/>
  <c r="A2221" i="13"/>
  <c r="A2220" i="13"/>
  <c r="A2219" i="13"/>
  <c r="A2218" i="13"/>
  <c r="A2217" i="13"/>
  <c r="A2216" i="13"/>
  <c r="A2215" i="13"/>
  <c r="A2214" i="13"/>
  <c r="A2213" i="13"/>
  <c r="A2212" i="13"/>
  <c r="A2211" i="13"/>
  <c r="A2210" i="13"/>
  <c r="A2209" i="13"/>
  <c r="A2208" i="13"/>
  <c r="A2207" i="13"/>
  <c r="A2206" i="13"/>
  <c r="A2205" i="13"/>
  <c r="A2204" i="13"/>
  <c r="A2203" i="13"/>
  <c r="A2202" i="13"/>
  <c r="A2201" i="13"/>
  <c r="A2200" i="13"/>
  <c r="A2199" i="13"/>
  <c r="A2198" i="13"/>
  <c r="A2197" i="13"/>
  <c r="A2196" i="13"/>
  <c r="A2195" i="13"/>
  <c r="A2194" i="13"/>
  <c r="A2193" i="13"/>
  <c r="A2192" i="13"/>
  <c r="A2191" i="13"/>
  <c r="A2190" i="13"/>
  <c r="A2189" i="13"/>
  <c r="A2188" i="13"/>
  <c r="A2187" i="13"/>
  <c r="A2186" i="13"/>
  <c r="A2185" i="13"/>
  <c r="A2184" i="13"/>
  <c r="A2183" i="13"/>
  <c r="A2182" i="13"/>
  <c r="A2181" i="13"/>
  <c r="A2180" i="13"/>
  <c r="A2179" i="13"/>
  <c r="A2178" i="13"/>
  <c r="A2177" i="13"/>
  <c r="A2176" i="13"/>
  <c r="A2175" i="13"/>
  <c r="A2174" i="13"/>
  <c r="A2173" i="13"/>
  <c r="A2172" i="13"/>
  <c r="A2171" i="13"/>
  <c r="A2170" i="13"/>
  <c r="A2169" i="13"/>
  <c r="A2168" i="13"/>
  <c r="A2167" i="13"/>
  <c r="A2166" i="13"/>
  <c r="A2165" i="13"/>
  <c r="A2164" i="13"/>
  <c r="A2163" i="13"/>
  <c r="A2162" i="13"/>
  <c r="A2161" i="13"/>
  <c r="A2160" i="13"/>
  <c r="A2159" i="13"/>
  <c r="A2158" i="13"/>
  <c r="A2157" i="13"/>
  <c r="A2156" i="13"/>
  <c r="A2155" i="13"/>
  <c r="A2154" i="13"/>
  <c r="A2153" i="13"/>
  <c r="A2152" i="13"/>
  <c r="A2151" i="13"/>
  <c r="A2150" i="13"/>
  <c r="A2149" i="13"/>
  <c r="A2148" i="13"/>
  <c r="A2147" i="13"/>
  <c r="A2146" i="13"/>
  <c r="A2145" i="13"/>
  <c r="A2144" i="13"/>
  <c r="A2143" i="13"/>
  <c r="A2142" i="13"/>
  <c r="A2141" i="13"/>
  <c r="A2140" i="13"/>
  <c r="A2139" i="13"/>
  <c r="A2138" i="13"/>
  <c r="A2137" i="13"/>
  <c r="A2136" i="13"/>
  <c r="A2135" i="13"/>
  <c r="A2134" i="13"/>
  <c r="A2133" i="13"/>
  <c r="A2132" i="13"/>
  <c r="A2131" i="13"/>
  <c r="A2130" i="13"/>
  <c r="A2129" i="13"/>
  <c r="A2128" i="13"/>
  <c r="A2127" i="13"/>
  <c r="A2126" i="13"/>
  <c r="A2125" i="13"/>
  <c r="A2124" i="13"/>
  <c r="A2123" i="13"/>
  <c r="A2122" i="13"/>
  <c r="A2121" i="13"/>
  <c r="A2120" i="13"/>
  <c r="A2119" i="13"/>
  <c r="A2118" i="13"/>
  <c r="A2117" i="13"/>
  <c r="A2116" i="13"/>
  <c r="A2115" i="13"/>
  <c r="A2114" i="13"/>
  <c r="A2113" i="13"/>
  <c r="A2112" i="13"/>
  <c r="A2111" i="13"/>
  <c r="A2110" i="13"/>
  <c r="A2109" i="13"/>
  <c r="A2108" i="13"/>
  <c r="A2107" i="13"/>
  <c r="A2106" i="13"/>
  <c r="A2105" i="13"/>
  <c r="A2104" i="13"/>
  <c r="A2103" i="13"/>
  <c r="A2102" i="13"/>
  <c r="A2101" i="13"/>
  <c r="A2100" i="13"/>
  <c r="A2099" i="13"/>
  <c r="A2098" i="13"/>
  <c r="A2097" i="13"/>
  <c r="A2096" i="13"/>
  <c r="A2095" i="13"/>
  <c r="A2094" i="13"/>
  <c r="A2093" i="13"/>
  <c r="A2092" i="13"/>
  <c r="A2091" i="13"/>
  <c r="A2090" i="13"/>
  <c r="A2089" i="13"/>
  <c r="A2088" i="13"/>
  <c r="A2087" i="13"/>
  <c r="A2086" i="13"/>
  <c r="A2085" i="13"/>
  <c r="A2084" i="13"/>
  <c r="A2083" i="13"/>
  <c r="A2082" i="13"/>
  <c r="A2081" i="13"/>
  <c r="A2080" i="13"/>
  <c r="A2079" i="13"/>
  <c r="A2078" i="13"/>
  <c r="A2077" i="13"/>
  <c r="A2076" i="13"/>
  <c r="A2075" i="13"/>
  <c r="A2074" i="13"/>
  <c r="A2073" i="13"/>
  <c r="A2072" i="13"/>
  <c r="A2071" i="13"/>
  <c r="A2070" i="13"/>
  <c r="A2069" i="13"/>
  <c r="A2068" i="13"/>
  <c r="A2067" i="13"/>
  <c r="A2066" i="13"/>
  <c r="A2065" i="13"/>
  <c r="A2064" i="13"/>
  <c r="A2063" i="13"/>
  <c r="A2062" i="13"/>
  <c r="A2061" i="13"/>
  <c r="A2060" i="13"/>
  <c r="A2059" i="13"/>
  <c r="A2058" i="13"/>
  <c r="A2057" i="13"/>
  <c r="A2056" i="13"/>
  <c r="A2055" i="13"/>
  <c r="A2054" i="13"/>
  <c r="A2053" i="13"/>
  <c r="A2052" i="13"/>
  <c r="A2051" i="13"/>
  <c r="A2050" i="13"/>
  <c r="A2049" i="13"/>
  <c r="A2048" i="13"/>
  <c r="A2047" i="13"/>
  <c r="A2046" i="13"/>
  <c r="A2045" i="13"/>
  <c r="A2044" i="13"/>
  <c r="A2043" i="13"/>
  <c r="A2042" i="13"/>
  <c r="A2041" i="13"/>
  <c r="A2040" i="13"/>
  <c r="A2039" i="13"/>
  <c r="A2038" i="13"/>
  <c r="A2037" i="13"/>
  <c r="A2036" i="13"/>
  <c r="A2035" i="13"/>
  <c r="A2034" i="13"/>
  <c r="A2033" i="13"/>
  <c r="A2032" i="13"/>
  <c r="A2031" i="13"/>
  <c r="A2030" i="13"/>
  <c r="A2029" i="13"/>
  <c r="A2028" i="13"/>
  <c r="A2027" i="13"/>
  <c r="A2026" i="13"/>
  <c r="A2025" i="13"/>
  <c r="A2024" i="13"/>
  <c r="A2023" i="13"/>
  <c r="A2022" i="13"/>
  <c r="A2021" i="13"/>
  <c r="A2020" i="13"/>
  <c r="A2019" i="13"/>
  <c r="A2018" i="13"/>
  <c r="A2017" i="13"/>
  <c r="A2016" i="13"/>
  <c r="A2015" i="13"/>
  <c r="A2014" i="13"/>
  <c r="A2013" i="13"/>
  <c r="A2012" i="13"/>
  <c r="A2011" i="13"/>
  <c r="A2010" i="13"/>
  <c r="A2009" i="13"/>
  <c r="A2008" i="13"/>
  <c r="A2007" i="13"/>
  <c r="A2006" i="13"/>
  <c r="A2005" i="13"/>
  <c r="A2004" i="13"/>
  <c r="A2003" i="13"/>
  <c r="A2002" i="13"/>
  <c r="A2001" i="13"/>
  <c r="A2000" i="13"/>
  <c r="A1999" i="13"/>
  <c r="A1998" i="13"/>
  <c r="A1997" i="13"/>
  <c r="A1996" i="13"/>
  <c r="A1995" i="13"/>
  <c r="A1994" i="13"/>
  <c r="A1993" i="13"/>
  <c r="A1992" i="13"/>
  <c r="A1991" i="13"/>
  <c r="A1990" i="13"/>
  <c r="A1989" i="13"/>
  <c r="A1988" i="13"/>
  <c r="A1987" i="13"/>
  <c r="A1986" i="13"/>
  <c r="A1985" i="13"/>
  <c r="A1984" i="13"/>
  <c r="A1983" i="13"/>
  <c r="A1982" i="13"/>
  <c r="A1981" i="13"/>
  <c r="A1980" i="13"/>
  <c r="A1979" i="13"/>
  <c r="A1978" i="13"/>
  <c r="A1977" i="13"/>
  <c r="A1976" i="13"/>
  <c r="A1975" i="13"/>
  <c r="A1974" i="13"/>
  <c r="A1973" i="13"/>
  <c r="A1972" i="13"/>
  <c r="A1971" i="13"/>
  <c r="A1970" i="13"/>
  <c r="A1969" i="13"/>
  <c r="A1968" i="13"/>
  <c r="A1967" i="13"/>
  <c r="A1966" i="13"/>
  <c r="A1965" i="13"/>
  <c r="A1964" i="13"/>
  <c r="A1963" i="13"/>
  <c r="A1962" i="13"/>
  <c r="A1961" i="13"/>
  <c r="A1960" i="13"/>
  <c r="A1959" i="13"/>
  <c r="A1958" i="13"/>
  <c r="A1957" i="13"/>
  <c r="A1956" i="13"/>
  <c r="A1955" i="13"/>
  <c r="A1954" i="13"/>
  <c r="A1953" i="13"/>
  <c r="A1952" i="13"/>
  <c r="A1951" i="13"/>
  <c r="A1950" i="13"/>
  <c r="A1949" i="13"/>
  <c r="A1948" i="13"/>
  <c r="A1947" i="13"/>
  <c r="A1946" i="13"/>
  <c r="A1945" i="13"/>
  <c r="A1944" i="13"/>
  <c r="A1943" i="13"/>
  <c r="A1942" i="13"/>
  <c r="A1941" i="13"/>
  <c r="A1940" i="13"/>
  <c r="A1939" i="13"/>
  <c r="A1938" i="13"/>
  <c r="A1937" i="13"/>
  <c r="A1936" i="13"/>
  <c r="A1935" i="13"/>
  <c r="A1934" i="13"/>
  <c r="A1933" i="13"/>
  <c r="A1932" i="13"/>
  <c r="A1931" i="13"/>
  <c r="A1930" i="13"/>
  <c r="A1929" i="13"/>
  <c r="A1928" i="13"/>
  <c r="A1927" i="13"/>
  <c r="A1926" i="13"/>
  <c r="A1925" i="13"/>
  <c r="A1924" i="13"/>
  <c r="A1923" i="13"/>
  <c r="A1922" i="13"/>
  <c r="A1921" i="13"/>
  <c r="A1920" i="13"/>
  <c r="A1919" i="13"/>
  <c r="A1918" i="13"/>
  <c r="A1917" i="13"/>
  <c r="A1916" i="13"/>
  <c r="A1915" i="13"/>
  <c r="A1914" i="13"/>
  <c r="A1913" i="13"/>
  <c r="A1912" i="13"/>
  <c r="A1911" i="13"/>
  <c r="A1910" i="13"/>
  <c r="A1909" i="13"/>
  <c r="A1908" i="13"/>
  <c r="A1907" i="13"/>
  <c r="A1906" i="13"/>
  <c r="A1905" i="13"/>
  <c r="A1904" i="13"/>
  <c r="A1903" i="13"/>
  <c r="A1902" i="13"/>
  <c r="A1901" i="13"/>
  <c r="A1900" i="13"/>
  <c r="A1899" i="13"/>
  <c r="A1898" i="13"/>
  <c r="A1897" i="13"/>
  <c r="A1896" i="13"/>
  <c r="A1895" i="13"/>
  <c r="A1894" i="13"/>
  <c r="A1893" i="13"/>
  <c r="A1892" i="13"/>
  <c r="A1891" i="13"/>
  <c r="A1890" i="13"/>
  <c r="A1889" i="13"/>
  <c r="A1888" i="13"/>
  <c r="A1887" i="13"/>
  <c r="A1886" i="13"/>
  <c r="A1885" i="13"/>
  <c r="A1884" i="13"/>
  <c r="A1883" i="13"/>
  <c r="A1882" i="13"/>
  <c r="A1881" i="13"/>
  <c r="A1880" i="13"/>
  <c r="A1879" i="13"/>
  <c r="A1878" i="13"/>
  <c r="A1877" i="13"/>
  <c r="A1876" i="13"/>
  <c r="A1875" i="13"/>
  <c r="A1874" i="13"/>
  <c r="A1873" i="13"/>
  <c r="A1872" i="13"/>
  <c r="A1871" i="13"/>
  <c r="A1870" i="13"/>
  <c r="A1869" i="13"/>
  <c r="A1868" i="13"/>
  <c r="A1867" i="13"/>
  <c r="A1866" i="13"/>
  <c r="A1865" i="13"/>
  <c r="A1864" i="13"/>
  <c r="A1863" i="13"/>
  <c r="A1862" i="13"/>
  <c r="A1861" i="13"/>
  <c r="A1860" i="13"/>
  <c r="A1859" i="13"/>
  <c r="A1858" i="13"/>
  <c r="A1857" i="13"/>
  <c r="A1856" i="13"/>
  <c r="A1855" i="13"/>
  <c r="A1854" i="13"/>
  <c r="A1853" i="13"/>
  <c r="A1852" i="13"/>
  <c r="A1851" i="13"/>
  <c r="A1850" i="13"/>
  <c r="A1849" i="13"/>
  <c r="A1848" i="13"/>
  <c r="A1847" i="13"/>
  <c r="A1846" i="13"/>
  <c r="A1845" i="13"/>
  <c r="A1844" i="13"/>
  <c r="A1843" i="13"/>
  <c r="A1842" i="13"/>
  <c r="A1841" i="13"/>
  <c r="A1840" i="13"/>
  <c r="A1839" i="13"/>
  <c r="A1838" i="13"/>
  <c r="A1837" i="13"/>
  <c r="A1836" i="13"/>
  <c r="A1835" i="13"/>
  <c r="A1834" i="13"/>
  <c r="A1833" i="13"/>
  <c r="A1832" i="13"/>
  <c r="A1831" i="13"/>
  <c r="A1830" i="13"/>
  <c r="A1829" i="13"/>
  <c r="A1828" i="13"/>
  <c r="A1827" i="13"/>
  <c r="A1826" i="13"/>
  <c r="A1825" i="13"/>
  <c r="A1824" i="13"/>
  <c r="A1823" i="13"/>
  <c r="A1822" i="13"/>
  <c r="A1821" i="13"/>
  <c r="A1820" i="13"/>
  <c r="A1819" i="13"/>
  <c r="A1818" i="13"/>
  <c r="A1817" i="13"/>
  <c r="A1816" i="13"/>
  <c r="A1815" i="13"/>
  <c r="A1814" i="13"/>
  <c r="A1813" i="13"/>
  <c r="A1812" i="13"/>
  <c r="A1811" i="13"/>
  <c r="A1810" i="13"/>
  <c r="A1809" i="13"/>
  <c r="A1808" i="13"/>
  <c r="A1807" i="13"/>
  <c r="A1806" i="13"/>
  <c r="A1805" i="13"/>
  <c r="A1804" i="13"/>
  <c r="A1803" i="13"/>
  <c r="A1802" i="13"/>
  <c r="A1801" i="13"/>
  <c r="A1800" i="13"/>
  <c r="A1799" i="13"/>
  <c r="A1798" i="13"/>
  <c r="A1797" i="13"/>
  <c r="A1796" i="13"/>
  <c r="A1795" i="13"/>
  <c r="A1794" i="13"/>
  <c r="A1793" i="13"/>
  <c r="A1792" i="13"/>
  <c r="A1791" i="13"/>
  <c r="A1790" i="13"/>
  <c r="A1789" i="13"/>
  <c r="A1788" i="13"/>
  <c r="A1787" i="13"/>
  <c r="A1786" i="13"/>
  <c r="A1785" i="13"/>
  <c r="A1784" i="13"/>
  <c r="A1783" i="13"/>
  <c r="A1782" i="13"/>
  <c r="A1781" i="13"/>
  <c r="A1780" i="13"/>
  <c r="A1779" i="13"/>
  <c r="A1778" i="13"/>
  <c r="A1777" i="13"/>
  <c r="A1776" i="13"/>
  <c r="A1775" i="13"/>
  <c r="A1774" i="13"/>
  <c r="A1773" i="13"/>
  <c r="A1772" i="13"/>
  <c r="A1771" i="13"/>
  <c r="A1770" i="13"/>
  <c r="A1769" i="13"/>
  <c r="A1768" i="13"/>
  <c r="A1767" i="13"/>
  <c r="A1766" i="13"/>
  <c r="A1765" i="13"/>
  <c r="A1764" i="13"/>
  <c r="A1763" i="13"/>
  <c r="A1762" i="13"/>
  <c r="A1761" i="13"/>
  <c r="A1760" i="13"/>
  <c r="A1759" i="13"/>
  <c r="A1758" i="13"/>
  <c r="A1757" i="13"/>
  <c r="A1756" i="13"/>
  <c r="A1755" i="13"/>
  <c r="A1754" i="13"/>
  <c r="A1753" i="13"/>
  <c r="A1752" i="13"/>
  <c r="A1751" i="13"/>
  <c r="A1750" i="13"/>
  <c r="A1749" i="13"/>
  <c r="A1748" i="13"/>
  <c r="A1747" i="13"/>
  <c r="A1746" i="13"/>
  <c r="A1745" i="13"/>
  <c r="A1744" i="13"/>
  <c r="A1743" i="13"/>
  <c r="A1742" i="13"/>
  <c r="A1741" i="13"/>
  <c r="A1740" i="13"/>
  <c r="A1739" i="13"/>
  <c r="A1738" i="13"/>
  <c r="A1737" i="13"/>
  <c r="A1736" i="13"/>
  <c r="A1735" i="13"/>
  <c r="A1734" i="13"/>
  <c r="A1733" i="13"/>
  <c r="A1732" i="13"/>
  <c r="A1731" i="13"/>
  <c r="A1730" i="13"/>
  <c r="A1729" i="13"/>
  <c r="A1728" i="13"/>
  <c r="A1727" i="13"/>
  <c r="A1726" i="13"/>
  <c r="A1725" i="13"/>
  <c r="A1724" i="13"/>
  <c r="A1723" i="13"/>
  <c r="A1722" i="13"/>
  <c r="A1721" i="13"/>
  <c r="A1720" i="13"/>
  <c r="A1719" i="13"/>
  <c r="A1718" i="13"/>
  <c r="A1717" i="13"/>
  <c r="A1716" i="13"/>
  <c r="A1715" i="13"/>
  <c r="A1714" i="13"/>
  <c r="A1713" i="13"/>
  <c r="A1712" i="13"/>
  <c r="A1711" i="13"/>
  <c r="A1710" i="13"/>
  <c r="A1709" i="13"/>
  <c r="A1708" i="13"/>
  <c r="A1707" i="13"/>
  <c r="A1706" i="13"/>
  <c r="A1705" i="13"/>
  <c r="A1704" i="13"/>
  <c r="A1703" i="13"/>
  <c r="A1702" i="13"/>
  <c r="A1701" i="13"/>
  <c r="A1700" i="13"/>
  <c r="A1699" i="13"/>
  <c r="A1698" i="13"/>
  <c r="A1697" i="13"/>
  <c r="A1696" i="13"/>
  <c r="A1695" i="13"/>
  <c r="A1694" i="13"/>
  <c r="A1693" i="13"/>
  <c r="A1692" i="13"/>
  <c r="A1691" i="13"/>
  <c r="A1690" i="13"/>
  <c r="A1689" i="13"/>
  <c r="A1688" i="13"/>
  <c r="A1687" i="13"/>
  <c r="A1686" i="13"/>
  <c r="A1685" i="13"/>
  <c r="A1684" i="13"/>
  <c r="A1683" i="13"/>
  <c r="A1682" i="13"/>
  <c r="A1681" i="13"/>
  <c r="A1680" i="13"/>
  <c r="A1679" i="13"/>
  <c r="A1678" i="13"/>
  <c r="A1677" i="13"/>
  <c r="A1676" i="13"/>
  <c r="A1675" i="13"/>
  <c r="A1674" i="13"/>
  <c r="A1673" i="13"/>
  <c r="A1672" i="13"/>
  <c r="A1671" i="13"/>
  <c r="A1670" i="13"/>
  <c r="A1669" i="13"/>
  <c r="A1668" i="13"/>
  <c r="A1667" i="13"/>
  <c r="A1666" i="13"/>
  <c r="A1665" i="13"/>
  <c r="A1664" i="13"/>
  <c r="A1663" i="13"/>
  <c r="A1662" i="13"/>
  <c r="A1661" i="13"/>
  <c r="A1660" i="13"/>
  <c r="A1659" i="13"/>
  <c r="A1658" i="13"/>
  <c r="A1657" i="13"/>
  <c r="A1656" i="13"/>
  <c r="A1655" i="13"/>
  <c r="A1654" i="13"/>
  <c r="A1653" i="13"/>
  <c r="A1652" i="13"/>
  <c r="A1651" i="13"/>
  <c r="A1650" i="13"/>
  <c r="A1649" i="13"/>
  <c r="A1648" i="13"/>
  <c r="A1647" i="13"/>
  <c r="A1646" i="13"/>
  <c r="A1645" i="13"/>
  <c r="A1644" i="13"/>
  <c r="A1643" i="13"/>
  <c r="A1642" i="13"/>
  <c r="A1641" i="13"/>
  <c r="A1640" i="13"/>
  <c r="A1639" i="13"/>
  <c r="A1638" i="13"/>
  <c r="A1637" i="13"/>
  <c r="A1636" i="13"/>
  <c r="A1635" i="13"/>
  <c r="A1634" i="13"/>
  <c r="A1633" i="13"/>
  <c r="A1632" i="13"/>
  <c r="A1631" i="13"/>
  <c r="A1630" i="13"/>
  <c r="A1629" i="13"/>
  <c r="A1628" i="13"/>
  <c r="A1627" i="13"/>
  <c r="A1626" i="13"/>
  <c r="A1625" i="13"/>
  <c r="A1624" i="13"/>
  <c r="A1623" i="13"/>
  <c r="A1622" i="13"/>
  <c r="A1621" i="13"/>
  <c r="A1620" i="13"/>
  <c r="A1619" i="13"/>
  <c r="A1618" i="13"/>
  <c r="A1617" i="13"/>
  <c r="A1616" i="13"/>
  <c r="A1615" i="13"/>
  <c r="A1614" i="13"/>
  <c r="A1613" i="13"/>
  <c r="A1612" i="13"/>
  <c r="A1611" i="13"/>
  <c r="A1610" i="13"/>
  <c r="A1609" i="13"/>
  <c r="A1608" i="13"/>
  <c r="A1607" i="13"/>
  <c r="A1606" i="13"/>
  <c r="A1605" i="13"/>
  <c r="A1604" i="13"/>
  <c r="A1603" i="13"/>
  <c r="A1602" i="13"/>
  <c r="A1601" i="13"/>
  <c r="A1600" i="13"/>
  <c r="A1599" i="13"/>
  <c r="A1598" i="13"/>
  <c r="A1597" i="13"/>
  <c r="A1596" i="13"/>
  <c r="A1595" i="13"/>
  <c r="A1594" i="13"/>
  <c r="A1593" i="13"/>
  <c r="A1592" i="13"/>
  <c r="A1591" i="13"/>
  <c r="A1590" i="13"/>
  <c r="A1589" i="13"/>
  <c r="A1588" i="13"/>
  <c r="A1587" i="13"/>
  <c r="A1586" i="13"/>
  <c r="A1585" i="13"/>
  <c r="A1584" i="13"/>
  <c r="A1583" i="13"/>
  <c r="A1582" i="13"/>
  <c r="A1581" i="13"/>
  <c r="A1580" i="13"/>
  <c r="A1579" i="13"/>
  <c r="A1578" i="13"/>
  <c r="A1577" i="13"/>
  <c r="A1576" i="13"/>
  <c r="A1575" i="13"/>
  <c r="A1574" i="13"/>
  <c r="A1573" i="13"/>
  <c r="A1572" i="13"/>
  <c r="A1571" i="13"/>
  <c r="A1570" i="13"/>
  <c r="A1569" i="13"/>
  <c r="A1568" i="13"/>
  <c r="A1567" i="13"/>
  <c r="A1566" i="13"/>
  <c r="A1565" i="13"/>
  <c r="A1564" i="13"/>
  <c r="A1563" i="13"/>
  <c r="A1562" i="13"/>
  <c r="A1561" i="13"/>
  <c r="A1560" i="13"/>
  <c r="A1559" i="13"/>
  <c r="A1558" i="13"/>
  <c r="A1557" i="13"/>
  <c r="A1556" i="13"/>
  <c r="A1555" i="13"/>
  <c r="A1554" i="13"/>
  <c r="A1553" i="13"/>
  <c r="A1552" i="13"/>
  <c r="A1551" i="13"/>
  <c r="A1550" i="13"/>
  <c r="A1549" i="13"/>
  <c r="A1548" i="13"/>
  <c r="A1547" i="13"/>
  <c r="A1546" i="13"/>
  <c r="A1545" i="13"/>
  <c r="A1544" i="13"/>
  <c r="A1543" i="13"/>
  <c r="A1542" i="13"/>
  <c r="A1541" i="13"/>
  <c r="A1540" i="13"/>
  <c r="A1539" i="13"/>
  <c r="A1538" i="13"/>
  <c r="A1537" i="13"/>
  <c r="A1536" i="13"/>
  <c r="A1535" i="13"/>
  <c r="A1534" i="13"/>
  <c r="A1533" i="13"/>
  <c r="A1532" i="13"/>
  <c r="A1531" i="13"/>
  <c r="A1530" i="13"/>
  <c r="A1529" i="13"/>
  <c r="A1528" i="13"/>
  <c r="A1527" i="13"/>
  <c r="A1526" i="13"/>
  <c r="A1525" i="13"/>
  <c r="A1524" i="13"/>
  <c r="A1523" i="13"/>
  <c r="A1522" i="13"/>
  <c r="A1521" i="13"/>
  <c r="A1520" i="13"/>
  <c r="A1519" i="13"/>
  <c r="A1518" i="13"/>
  <c r="A1517" i="13"/>
  <c r="A1516" i="13"/>
  <c r="A1515" i="13"/>
  <c r="A1514" i="13"/>
  <c r="A1513" i="13"/>
  <c r="A1512" i="13"/>
  <c r="A1511" i="13"/>
  <c r="A1510" i="13"/>
  <c r="A1509" i="13"/>
  <c r="A1508" i="13"/>
  <c r="A1507" i="13"/>
  <c r="A1506" i="13"/>
  <c r="A1505" i="13"/>
  <c r="A1504" i="13"/>
  <c r="A1503" i="13"/>
  <c r="A1502" i="13"/>
  <c r="A1501" i="13"/>
  <c r="A1500" i="13"/>
  <c r="A1499" i="13"/>
  <c r="A1498" i="13"/>
  <c r="A1497" i="13"/>
  <c r="A1496" i="13"/>
  <c r="A1495" i="13"/>
  <c r="A1494" i="13"/>
  <c r="A1493" i="13"/>
  <c r="A1492" i="13"/>
  <c r="A1491" i="13"/>
  <c r="A1490" i="13"/>
  <c r="A1489" i="13"/>
  <c r="A1488" i="13"/>
  <c r="A1487" i="13"/>
  <c r="A1486" i="13"/>
  <c r="A1485" i="13"/>
  <c r="A1484" i="13"/>
  <c r="A1483" i="13"/>
  <c r="A1482" i="13"/>
  <c r="A1481" i="13"/>
  <c r="A1480" i="13"/>
  <c r="A1479" i="13"/>
  <c r="A1478" i="13"/>
  <c r="A1477" i="13"/>
  <c r="A1476" i="13"/>
  <c r="A1475" i="13"/>
  <c r="A1474" i="13"/>
  <c r="A1473" i="13"/>
  <c r="A1472" i="13"/>
  <c r="A1471" i="13"/>
  <c r="A1470" i="13"/>
  <c r="A1469" i="13"/>
  <c r="A1468" i="13"/>
  <c r="A1467" i="13"/>
  <c r="A1466" i="13"/>
  <c r="A1465" i="13"/>
  <c r="A1464" i="13"/>
  <c r="A1463" i="13"/>
  <c r="A1462" i="13"/>
  <c r="A1461" i="13"/>
  <c r="A1460" i="13"/>
  <c r="A1459" i="13"/>
  <c r="A1458" i="13"/>
  <c r="A1457" i="13"/>
  <c r="A1456" i="13"/>
  <c r="A1455" i="13"/>
  <c r="A1454" i="13"/>
  <c r="A1453" i="13"/>
  <c r="A1452" i="13"/>
  <c r="A1451" i="13"/>
  <c r="A1450" i="13"/>
  <c r="A1449" i="13"/>
  <c r="A1448" i="13"/>
  <c r="A1447" i="13"/>
  <c r="A1446" i="13"/>
  <c r="A1445" i="13"/>
  <c r="A1444" i="13"/>
  <c r="A1443" i="13"/>
  <c r="A1442" i="13"/>
  <c r="A1441" i="13"/>
  <c r="A1440" i="13"/>
  <c r="A1439" i="13"/>
  <c r="A1438" i="13"/>
  <c r="A1437" i="13"/>
  <c r="A1436" i="13"/>
  <c r="A1435" i="13"/>
  <c r="A1434" i="13"/>
  <c r="A1433" i="13"/>
  <c r="A1432" i="13"/>
  <c r="A1431" i="13"/>
  <c r="A1430" i="13"/>
  <c r="A1429" i="13"/>
  <c r="A1428" i="13"/>
  <c r="A1427" i="13"/>
  <c r="A1426" i="13"/>
  <c r="A1425" i="13"/>
  <c r="A1424" i="13"/>
  <c r="A1423" i="13"/>
  <c r="A1422" i="13"/>
  <c r="A1421" i="13"/>
  <c r="A1420" i="13"/>
  <c r="A1419" i="13"/>
  <c r="A1418" i="13"/>
  <c r="A1417" i="13"/>
  <c r="A1416" i="13"/>
  <c r="A1415" i="13"/>
  <c r="A1414" i="13"/>
  <c r="A1413" i="13"/>
  <c r="A1412" i="13"/>
  <c r="A1411" i="13"/>
  <c r="A1410" i="13"/>
  <c r="A1409" i="13"/>
  <c r="A1408" i="13"/>
  <c r="A1407" i="13"/>
  <c r="A1406" i="13"/>
  <c r="A1405" i="13"/>
  <c r="A1404" i="13"/>
  <c r="A1403" i="13"/>
  <c r="A1402" i="13"/>
  <c r="A1401" i="13"/>
  <c r="A1400" i="13"/>
  <c r="A1399" i="13"/>
  <c r="A1398" i="13"/>
  <c r="A1397" i="13"/>
  <c r="A1396" i="13"/>
  <c r="A1395" i="13"/>
  <c r="A1394" i="13"/>
  <c r="A1393" i="13"/>
  <c r="A1392" i="13"/>
  <c r="A1391" i="13"/>
  <c r="A1390" i="13"/>
  <c r="A1389" i="13"/>
  <c r="A1388" i="13"/>
  <c r="A1387" i="13"/>
  <c r="A1386" i="13"/>
  <c r="A1385" i="13"/>
  <c r="A1384" i="13"/>
  <c r="A1383" i="13"/>
  <c r="A1382" i="13"/>
  <c r="A1381" i="13"/>
  <c r="A1380" i="13"/>
  <c r="A1379" i="13"/>
  <c r="A1378" i="13"/>
  <c r="A1377" i="13"/>
  <c r="A1376" i="13"/>
  <c r="A1375" i="13"/>
  <c r="A1374" i="13"/>
  <c r="A1373" i="13"/>
  <c r="A1372" i="13"/>
  <c r="A1371" i="13"/>
  <c r="A1370" i="13"/>
  <c r="A1369" i="13"/>
  <c r="A1368" i="13"/>
  <c r="A1367" i="13"/>
  <c r="A1366" i="13"/>
  <c r="A1365" i="13"/>
  <c r="A1364" i="13"/>
  <c r="A1363" i="13"/>
  <c r="A1362" i="13"/>
  <c r="A1361" i="13"/>
  <c r="A1360" i="13"/>
  <c r="A1359" i="13"/>
  <c r="A1358" i="13"/>
  <c r="A1357" i="13"/>
  <c r="A1356" i="13"/>
  <c r="A1355" i="13"/>
  <c r="A1354" i="13"/>
  <c r="A1353" i="13"/>
  <c r="A1352" i="13"/>
  <c r="A1351" i="13"/>
  <c r="A1350" i="13"/>
  <c r="A1349" i="13"/>
  <c r="A1348" i="13"/>
  <c r="A1347" i="13"/>
  <c r="A1346" i="13"/>
  <c r="A1345" i="13"/>
  <c r="A1344" i="13"/>
  <c r="A1343" i="13"/>
  <c r="A1342" i="13"/>
  <c r="A1341" i="13"/>
  <c r="A1340" i="13"/>
  <c r="A1339" i="13"/>
  <c r="A1338" i="13"/>
  <c r="A1337" i="13"/>
  <c r="A1336" i="13"/>
  <c r="A1335" i="13"/>
  <c r="A1334" i="13"/>
  <c r="A1333" i="13"/>
  <c r="A1332" i="13"/>
  <c r="A1331" i="13"/>
  <c r="A1330" i="13"/>
  <c r="A1329" i="13"/>
  <c r="A1328" i="13"/>
  <c r="A1327" i="13"/>
  <c r="A1326" i="13"/>
  <c r="A1325" i="13"/>
  <c r="A1324" i="13"/>
  <c r="A1323" i="13"/>
  <c r="A1322" i="13"/>
  <c r="A1321" i="13"/>
  <c r="A1320" i="13"/>
  <c r="A1319" i="13"/>
  <c r="A1318" i="13"/>
  <c r="A1317" i="13"/>
  <c r="A1316" i="13"/>
  <c r="A1315" i="13"/>
  <c r="A1314" i="13"/>
  <c r="A1313" i="13"/>
  <c r="A1312" i="13"/>
  <c r="A1311" i="13"/>
  <c r="A1310" i="13"/>
  <c r="A1309" i="13"/>
  <c r="A1308" i="13"/>
  <c r="A1307" i="13"/>
  <c r="A1306" i="13"/>
  <c r="A1305" i="13"/>
  <c r="A1304" i="13"/>
  <c r="A1303" i="13"/>
  <c r="A1302" i="13"/>
  <c r="A1301" i="13"/>
  <c r="A1300" i="13"/>
  <c r="A1299" i="13"/>
  <c r="A1298" i="13"/>
  <c r="A1297" i="13"/>
  <c r="A1296" i="13"/>
  <c r="A1295" i="13"/>
  <c r="A1294" i="13"/>
  <c r="A1293" i="13"/>
  <c r="A1292" i="13"/>
  <c r="A1291" i="13"/>
  <c r="A1290" i="13"/>
  <c r="A1289" i="13"/>
  <c r="A1288" i="13"/>
  <c r="A1287" i="13"/>
  <c r="A1286" i="13"/>
  <c r="A1285" i="13"/>
  <c r="A1284" i="13"/>
  <c r="A1283" i="13"/>
  <c r="A1282" i="13"/>
  <c r="A1281" i="13"/>
  <c r="A1280" i="13"/>
  <c r="A1279" i="13"/>
  <c r="A1278" i="13"/>
  <c r="A1277" i="13"/>
  <c r="A1276" i="13"/>
  <c r="A1275" i="13"/>
  <c r="A1274" i="13"/>
  <c r="A1273" i="13"/>
  <c r="A1272" i="13"/>
  <c r="A1271" i="13"/>
  <c r="A1270" i="13"/>
  <c r="A1269" i="13"/>
  <c r="A1268" i="13"/>
  <c r="A1267" i="13"/>
  <c r="A1266" i="13"/>
  <c r="A1265" i="13"/>
  <c r="A1264" i="13"/>
  <c r="A1263" i="13"/>
  <c r="A1262" i="13"/>
  <c r="A1261" i="13"/>
  <c r="A1260" i="13"/>
  <c r="A1259" i="13"/>
  <c r="A1258" i="13"/>
  <c r="A1257" i="13"/>
  <c r="A1256" i="13"/>
  <c r="A1255" i="13"/>
  <c r="A1254" i="13"/>
  <c r="A1253" i="13"/>
  <c r="A1252" i="13"/>
  <c r="A1251" i="13"/>
  <c r="A1250" i="13"/>
  <c r="A1249" i="13"/>
  <c r="A1248" i="13"/>
  <c r="A1247" i="13"/>
  <c r="A1246" i="13"/>
  <c r="A1245" i="13"/>
  <c r="A1244" i="13"/>
  <c r="A1243" i="13"/>
  <c r="A1242" i="13"/>
  <c r="A1241" i="13"/>
  <c r="A1240" i="13"/>
  <c r="A1239" i="13"/>
  <c r="A1238" i="13"/>
  <c r="A1237" i="13"/>
  <c r="A1236" i="13"/>
  <c r="A1235" i="13"/>
  <c r="A1234" i="13"/>
  <c r="A1233" i="13"/>
  <c r="A1232" i="13"/>
  <c r="A1231" i="13"/>
  <c r="A1230" i="13"/>
  <c r="A1229" i="13"/>
  <c r="A1228" i="13"/>
  <c r="A1227" i="13"/>
  <c r="A1226" i="13"/>
  <c r="A1225" i="13"/>
  <c r="A1224" i="13"/>
  <c r="A1223" i="13"/>
  <c r="A1222" i="13"/>
  <c r="A1221" i="13"/>
  <c r="A1220" i="13"/>
  <c r="A1219" i="13"/>
  <c r="A1218" i="13"/>
  <c r="A1217" i="13"/>
  <c r="A1216" i="13"/>
  <c r="A1215" i="13"/>
  <c r="A1214" i="13"/>
  <c r="A1213" i="13"/>
  <c r="A1212" i="13"/>
  <c r="A1211" i="13"/>
  <c r="A1210" i="13"/>
  <c r="A1209" i="13"/>
  <c r="A1208" i="13"/>
  <c r="A1207" i="13"/>
  <c r="A1206" i="13"/>
  <c r="A1205" i="13"/>
  <c r="A1204" i="13"/>
  <c r="A1203" i="13"/>
  <c r="A1202" i="13"/>
  <c r="A1201" i="13"/>
  <c r="A1200" i="13"/>
  <c r="A1199" i="13"/>
  <c r="A1198" i="13"/>
  <c r="A1197" i="13"/>
  <c r="A1196" i="13"/>
  <c r="A1195" i="13"/>
  <c r="A1194" i="13"/>
  <c r="A1193" i="13"/>
  <c r="A1192" i="13"/>
  <c r="A1191" i="13"/>
  <c r="A1190" i="13"/>
  <c r="A1189" i="13"/>
  <c r="A1188" i="13"/>
  <c r="A1187" i="13"/>
  <c r="A1186" i="13"/>
  <c r="A1185" i="13"/>
  <c r="A1184" i="13"/>
  <c r="A1183" i="13"/>
  <c r="A1182" i="13"/>
  <c r="A1181" i="13"/>
  <c r="A1180" i="13"/>
  <c r="A1179" i="13"/>
  <c r="A1178" i="13"/>
  <c r="A1177" i="13"/>
  <c r="A1176" i="13"/>
  <c r="A1175" i="13"/>
  <c r="A1174" i="13"/>
  <c r="A1173" i="13"/>
  <c r="A1172" i="13"/>
  <c r="A1171" i="13"/>
  <c r="A1170" i="13"/>
  <c r="A1169" i="13"/>
  <c r="A1168" i="13"/>
  <c r="A1167" i="13"/>
  <c r="A1166" i="13"/>
  <c r="A1165" i="13"/>
  <c r="A1164" i="13"/>
  <c r="A1163" i="13"/>
  <c r="A1162" i="13"/>
  <c r="A1161" i="13"/>
  <c r="A1160" i="13"/>
  <c r="A1159" i="13"/>
  <c r="A1158" i="13"/>
  <c r="A1157" i="13"/>
  <c r="A1156" i="13"/>
  <c r="A1155" i="13"/>
  <c r="A1154" i="13"/>
  <c r="A1153" i="13"/>
  <c r="A1152" i="13"/>
  <c r="A1151" i="13"/>
  <c r="A1150" i="13"/>
  <c r="A1149" i="13"/>
  <c r="A1148" i="13"/>
  <c r="A1147" i="13"/>
  <c r="A1146" i="13"/>
  <c r="A1145" i="13"/>
  <c r="A1144" i="13"/>
  <c r="A1143" i="13"/>
  <c r="A1142" i="13"/>
  <c r="A1141" i="13"/>
  <c r="A1140" i="13"/>
  <c r="A1139" i="13"/>
  <c r="A1138" i="13"/>
  <c r="A1137" i="13"/>
  <c r="A1136" i="13"/>
  <c r="A1135" i="13"/>
  <c r="A1134" i="13"/>
  <c r="A1133" i="13"/>
  <c r="A1132" i="13"/>
  <c r="A1131" i="13"/>
  <c r="A1130" i="13"/>
  <c r="A1129" i="13"/>
  <c r="A1128" i="13"/>
  <c r="A1127" i="13"/>
  <c r="A1126" i="13"/>
  <c r="A1125" i="13"/>
  <c r="A1124" i="13"/>
  <c r="A1123" i="13"/>
  <c r="A1122" i="13"/>
  <c r="A1121" i="13"/>
  <c r="A1120" i="13"/>
  <c r="A1119" i="13"/>
  <c r="A1118" i="13"/>
  <c r="A1117" i="13"/>
  <c r="A1116" i="13"/>
  <c r="A1115" i="13"/>
  <c r="A1114" i="13"/>
  <c r="A1113" i="13"/>
  <c r="A1112" i="13"/>
  <c r="A1111" i="13"/>
  <c r="A1110" i="13"/>
  <c r="A1109" i="13"/>
  <c r="A1108" i="13"/>
  <c r="A1107" i="13"/>
  <c r="A1106" i="13"/>
  <c r="A1105" i="13"/>
  <c r="A1104" i="13"/>
  <c r="A1103" i="13"/>
  <c r="A1102" i="13"/>
  <c r="A1101" i="13"/>
  <c r="A1100" i="13"/>
  <c r="A1099" i="13"/>
  <c r="A1098" i="13"/>
  <c r="A1097" i="13"/>
  <c r="A1096" i="13"/>
  <c r="A1095" i="13"/>
  <c r="A1094" i="13"/>
  <c r="A1093" i="13"/>
  <c r="A1092" i="13"/>
  <c r="A1091" i="13"/>
  <c r="A1090" i="13"/>
  <c r="A1089" i="13"/>
  <c r="A1088" i="13"/>
  <c r="A1087" i="13"/>
  <c r="A1086" i="13"/>
  <c r="A1085" i="13"/>
  <c r="A1084" i="13"/>
  <c r="A1083" i="13"/>
  <c r="A1082" i="13"/>
  <c r="A1081" i="13"/>
  <c r="A1080" i="13"/>
  <c r="A1079" i="13"/>
  <c r="A1078" i="13"/>
  <c r="A1077" i="13"/>
  <c r="A1076" i="13"/>
  <c r="A1075" i="13"/>
  <c r="A1074" i="13"/>
  <c r="A1073" i="13"/>
  <c r="A1072" i="13"/>
  <c r="A1071" i="13"/>
  <c r="A1070" i="13"/>
  <c r="A1069" i="13"/>
  <c r="A1068" i="13"/>
  <c r="A1067" i="13"/>
  <c r="A1066" i="13"/>
  <c r="A1065" i="13"/>
  <c r="A1064" i="13"/>
  <c r="A1063" i="13"/>
  <c r="A1062" i="13"/>
  <c r="A1061" i="13"/>
  <c r="A1060" i="13"/>
  <c r="A1059" i="13"/>
  <c r="A1058" i="13"/>
  <c r="A1057" i="13"/>
  <c r="A1056" i="13"/>
  <c r="A1055" i="13"/>
  <c r="A1054" i="13"/>
  <c r="A1053" i="13"/>
  <c r="A1052" i="13"/>
  <c r="A1051" i="13"/>
  <c r="A1050" i="13"/>
  <c r="A1049" i="13"/>
  <c r="A1048" i="13"/>
  <c r="A1047" i="13"/>
  <c r="A1046" i="13"/>
  <c r="A1045" i="13"/>
  <c r="A1044" i="13"/>
  <c r="A1043" i="13"/>
  <c r="A1042" i="13"/>
  <c r="A1041" i="13"/>
  <c r="A1040" i="13"/>
  <c r="A1039" i="13"/>
  <c r="A1038" i="13"/>
  <c r="A1037" i="13"/>
  <c r="A1036" i="13"/>
  <c r="A1035" i="13"/>
  <c r="A1034" i="13"/>
  <c r="A1033" i="13"/>
  <c r="A1032" i="13"/>
  <c r="A1031" i="13"/>
  <c r="A1030" i="13"/>
  <c r="A1029" i="13"/>
  <c r="A1028" i="13"/>
  <c r="A1027" i="13"/>
  <c r="A1026" i="13"/>
  <c r="A1025" i="13"/>
  <c r="A1024" i="13"/>
  <c r="A1023" i="13"/>
  <c r="A1022" i="13"/>
  <c r="A1021" i="13"/>
  <c r="A1020" i="13"/>
  <c r="A1019" i="13"/>
  <c r="A1018" i="13"/>
  <c r="A1017" i="13"/>
  <c r="A1016" i="13"/>
  <c r="A1015" i="13"/>
  <c r="A1014" i="13"/>
  <c r="A1013" i="13"/>
  <c r="A1012" i="13"/>
  <c r="A1011" i="13"/>
  <c r="A1010" i="13"/>
  <c r="A1009" i="13"/>
  <c r="A1008" i="13"/>
  <c r="A1007" i="13"/>
  <c r="A1006" i="13"/>
  <c r="A1005" i="13"/>
  <c r="A1004" i="13"/>
  <c r="A1003" i="13"/>
  <c r="A1002" i="13"/>
  <c r="A1001" i="13"/>
  <c r="A1000" i="13"/>
  <c r="A999" i="13"/>
  <c r="A998" i="13"/>
  <c r="A997" i="13"/>
  <c r="A996" i="13"/>
  <c r="A995" i="13"/>
  <c r="A994" i="13"/>
  <c r="A993" i="13"/>
  <c r="A992" i="13"/>
  <c r="A991" i="13"/>
  <c r="A990" i="13"/>
  <c r="A989" i="13"/>
  <c r="A988" i="13"/>
  <c r="A987" i="13"/>
  <c r="A986" i="13"/>
  <c r="A985" i="13"/>
  <c r="A984" i="13"/>
  <c r="A983" i="13"/>
  <c r="A982" i="13"/>
  <c r="A981" i="13"/>
  <c r="A980" i="13"/>
  <c r="A979" i="13"/>
  <c r="A978" i="13"/>
  <c r="A977" i="13"/>
  <c r="A976" i="13"/>
  <c r="A975" i="13"/>
  <c r="A974" i="13"/>
  <c r="A973" i="13"/>
  <c r="A972" i="13"/>
  <c r="A971" i="13"/>
  <c r="A970" i="13"/>
  <c r="A969" i="13"/>
  <c r="A968" i="13"/>
  <c r="A967" i="13"/>
  <c r="A966" i="13"/>
  <c r="A965" i="13"/>
  <c r="A964" i="13"/>
  <c r="A963" i="13"/>
  <c r="A962" i="13"/>
  <c r="A961" i="13"/>
  <c r="A960" i="13"/>
  <c r="A959" i="13"/>
  <c r="A958" i="13"/>
  <c r="A957" i="13"/>
  <c r="A956" i="13"/>
  <c r="A955" i="13"/>
  <c r="A954" i="13"/>
  <c r="A953" i="13"/>
  <c r="A952" i="13"/>
  <c r="A951" i="13"/>
  <c r="A950" i="13"/>
  <c r="A949" i="13"/>
  <c r="A948" i="13"/>
  <c r="A947" i="13"/>
  <c r="A946" i="13"/>
  <c r="A945" i="13"/>
  <c r="A944" i="13"/>
  <c r="A943" i="13"/>
  <c r="A942" i="13"/>
  <c r="A941" i="13"/>
  <c r="A940" i="13"/>
  <c r="A939" i="13"/>
  <c r="A938" i="13"/>
  <c r="A937" i="13"/>
  <c r="A936" i="13"/>
  <c r="A935" i="13"/>
  <c r="A934" i="13"/>
  <c r="A933" i="13"/>
  <c r="A932" i="13"/>
  <c r="A931" i="13"/>
  <c r="A930" i="13"/>
  <c r="A929" i="13"/>
  <c r="A928" i="13"/>
  <c r="A927" i="13"/>
  <c r="A926" i="13"/>
  <c r="A925" i="13"/>
  <c r="A924" i="13"/>
  <c r="A923" i="13"/>
  <c r="A922" i="13"/>
  <c r="A921" i="13"/>
  <c r="A920" i="13"/>
  <c r="A919" i="13"/>
  <c r="A918" i="13"/>
  <c r="A917" i="13"/>
  <c r="A916" i="13"/>
  <c r="A915" i="13"/>
  <c r="A914" i="13"/>
  <c r="A913" i="13"/>
  <c r="A912" i="13"/>
  <c r="A911" i="13"/>
  <c r="A910" i="13"/>
  <c r="A909" i="13"/>
  <c r="A908" i="13"/>
  <c r="A907" i="13"/>
  <c r="A906" i="13"/>
  <c r="A905" i="13"/>
  <c r="A904" i="13"/>
  <c r="A903" i="13"/>
  <c r="A902" i="13"/>
  <c r="A901" i="13"/>
  <c r="A900" i="13"/>
  <c r="A899" i="13"/>
  <c r="A898" i="13"/>
  <c r="A897" i="13"/>
  <c r="A896" i="13"/>
  <c r="A895" i="13"/>
  <c r="A894" i="13"/>
  <c r="A893" i="13"/>
  <c r="A892" i="13"/>
  <c r="A891" i="13"/>
  <c r="A890" i="13"/>
  <c r="A889" i="13"/>
  <c r="A888" i="13"/>
  <c r="A887" i="13"/>
  <c r="A886" i="13"/>
  <c r="A885" i="13"/>
  <c r="A884" i="13"/>
  <c r="A883" i="13"/>
  <c r="A882" i="13"/>
  <c r="A881" i="13"/>
  <c r="A880" i="13"/>
  <c r="A879" i="13"/>
  <c r="A878" i="13"/>
  <c r="A877" i="13"/>
  <c r="A876" i="13"/>
  <c r="A875" i="13"/>
  <c r="A874" i="13"/>
  <c r="A873" i="13"/>
  <c r="A872" i="13"/>
  <c r="A871" i="13"/>
  <c r="A870" i="13"/>
  <c r="A869" i="13"/>
  <c r="A868" i="13"/>
  <c r="A867" i="13"/>
  <c r="A866" i="13"/>
  <c r="A865" i="13"/>
  <c r="A864" i="13"/>
  <c r="A863" i="13"/>
  <c r="A862" i="13"/>
  <c r="A861" i="13"/>
  <c r="A860" i="13"/>
  <c r="A859" i="13"/>
  <c r="A858" i="13"/>
  <c r="A857" i="13"/>
  <c r="A856" i="13"/>
  <c r="A855" i="13"/>
  <c r="A854" i="13"/>
  <c r="A853" i="13"/>
  <c r="A852" i="13"/>
  <c r="A851" i="13"/>
  <c r="A850" i="13"/>
  <c r="A849" i="13"/>
  <c r="A848" i="13"/>
  <c r="A847" i="13"/>
  <c r="A846" i="13"/>
  <c r="A845" i="13"/>
  <c r="A844" i="13"/>
  <c r="A843" i="13"/>
  <c r="A842" i="13"/>
  <c r="A841" i="13"/>
  <c r="A840" i="13"/>
  <c r="A839" i="13"/>
  <c r="A838" i="13"/>
  <c r="A837" i="13"/>
  <c r="A836" i="13"/>
  <c r="A835" i="13"/>
  <c r="A834" i="13"/>
  <c r="A833" i="13"/>
  <c r="A832" i="13"/>
  <c r="A831" i="13"/>
  <c r="A830" i="13"/>
  <c r="A829" i="13"/>
  <c r="A828" i="13"/>
  <c r="A827" i="13"/>
  <c r="A826" i="13"/>
  <c r="A825" i="13"/>
  <c r="A824" i="13"/>
  <c r="A823" i="13"/>
  <c r="A822" i="13"/>
  <c r="A821" i="13"/>
  <c r="A820" i="13"/>
  <c r="A819" i="13"/>
  <c r="A818" i="13"/>
  <c r="A817" i="13"/>
  <c r="A816" i="13"/>
  <c r="A815" i="13"/>
  <c r="A814" i="13"/>
  <c r="A813" i="13"/>
  <c r="A812" i="13"/>
  <c r="A811" i="13"/>
  <c r="A810" i="13"/>
  <c r="A809" i="13"/>
  <c r="A808" i="13"/>
  <c r="A807" i="13"/>
  <c r="A806" i="13"/>
  <c r="A805" i="13"/>
  <c r="A804" i="13"/>
  <c r="A803" i="13"/>
  <c r="A802" i="13"/>
  <c r="A801" i="13"/>
  <c r="A800" i="13"/>
  <c r="A799" i="13"/>
  <c r="A798" i="13"/>
  <c r="A797" i="13"/>
  <c r="A796" i="13"/>
  <c r="A795" i="13"/>
  <c r="A794" i="13"/>
  <c r="A793" i="13"/>
  <c r="A792" i="13"/>
  <c r="A791" i="13"/>
  <c r="A790" i="13"/>
  <c r="A789" i="13"/>
  <c r="A788" i="13"/>
  <c r="A787" i="13"/>
  <c r="A786" i="13"/>
  <c r="A785" i="13"/>
  <c r="A784" i="13"/>
  <c r="A783" i="13"/>
  <c r="A782" i="13"/>
  <c r="A781" i="13"/>
  <c r="A780" i="13"/>
  <c r="A779" i="13"/>
  <c r="A778" i="13"/>
  <c r="A777" i="13"/>
  <c r="A776" i="13"/>
  <c r="A775" i="13"/>
  <c r="A774" i="13"/>
  <c r="A773" i="13"/>
  <c r="A772" i="13"/>
  <c r="A771" i="13"/>
  <c r="A770" i="13"/>
  <c r="A769" i="13"/>
  <c r="A768" i="13"/>
  <c r="A767" i="13"/>
  <c r="A766" i="13"/>
  <c r="A765" i="13"/>
  <c r="A764" i="13"/>
  <c r="A763" i="13"/>
  <c r="A762" i="13"/>
  <c r="A761" i="13"/>
  <c r="A760" i="13"/>
  <c r="A759" i="13"/>
  <c r="A758" i="13"/>
  <c r="A757" i="13"/>
  <c r="A756" i="13"/>
  <c r="A755" i="13"/>
  <c r="A754" i="13"/>
  <c r="A753" i="13"/>
  <c r="A752" i="13"/>
  <c r="A751" i="13"/>
  <c r="A750" i="13"/>
  <c r="A749" i="13"/>
  <c r="A748" i="13"/>
  <c r="A747" i="13"/>
  <c r="A746" i="13"/>
  <c r="A745" i="13"/>
  <c r="A744" i="13"/>
  <c r="A743" i="13"/>
  <c r="A742" i="13"/>
  <c r="A741" i="13"/>
  <c r="A740" i="13"/>
  <c r="A739" i="13"/>
  <c r="A738" i="13"/>
  <c r="A737" i="13"/>
  <c r="A736" i="13"/>
  <c r="A735" i="13"/>
  <c r="A734" i="13"/>
  <c r="A733" i="13"/>
  <c r="A732" i="13"/>
  <c r="A731" i="13"/>
  <c r="A730" i="13"/>
  <c r="A729" i="13"/>
  <c r="A728" i="13"/>
  <c r="A727" i="13"/>
  <c r="A726" i="13"/>
  <c r="A725" i="13"/>
  <c r="A724" i="13"/>
  <c r="A723" i="13"/>
  <c r="A722" i="13"/>
  <c r="A721" i="13"/>
  <c r="A720" i="13"/>
  <c r="A719" i="13"/>
  <c r="A718" i="13"/>
  <c r="A717" i="13"/>
  <c r="A716" i="13"/>
  <c r="A715" i="13"/>
  <c r="A714" i="13"/>
  <c r="A713" i="13"/>
  <c r="A712" i="13"/>
  <c r="A711" i="13"/>
  <c r="A710" i="13"/>
  <c r="A709" i="13"/>
  <c r="A708" i="13"/>
  <c r="A707" i="13"/>
  <c r="A706" i="13"/>
  <c r="A705" i="13"/>
  <c r="A704" i="13"/>
  <c r="A703" i="13"/>
  <c r="A702" i="13"/>
  <c r="A701" i="13"/>
  <c r="A700" i="13"/>
  <c r="A699" i="13"/>
  <c r="A698" i="13"/>
  <c r="A697" i="13"/>
  <c r="A696" i="13"/>
  <c r="A695" i="13"/>
  <c r="A694" i="13"/>
  <c r="A693" i="13"/>
  <c r="A692" i="13"/>
  <c r="A691" i="13"/>
  <c r="A690" i="13"/>
  <c r="A689" i="13"/>
  <c r="A688" i="13"/>
  <c r="A687" i="13"/>
  <c r="A686" i="13"/>
  <c r="A685" i="13"/>
  <c r="A684" i="13"/>
  <c r="A683" i="13"/>
  <c r="A682" i="13"/>
  <c r="A681" i="13"/>
  <c r="A680" i="13"/>
  <c r="A679" i="13"/>
  <c r="A678" i="13"/>
  <c r="A677" i="13"/>
  <c r="A676" i="13"/>
  <c r="A675" i="13"/>
  <c r="A674" i="13"/>
  <c r="A673" i="13"/>
  <c r="A672" i="13"/>
  <c r="A671" i="13"/>
  <c r="A670" i="13"/>
  <c r="A669" i="13"/>
  <c r="A668" i="13"/>
  <c r="A667" i="13"/>
  <c r="A666" i="13"/>
  <c r="A665" i="13"/>
  <c r="A664" i="13"/>
  <c r="A663" i="13"/>
  <c r="A662" i="13"/>
  <c r="A661" i="13"/>
  <c r="A660" i="13"/>
  <c r="A659" i="13"/>
  <c r="A658" i="13"/>
  <c r="A657" i="13"/>
  <c r="A656" i="13"/>
  <c r="A655" i="13"/>
  <c r="A654" i="13"/>
  <c r="A653" i="13"/>
  <c r="A652" i="13"/>
  <c r="A651" i="13"/>
  <c r="A650" i="13"/>
  <c r="A649" i="13"/>
  <c r="A648" i="13"/>
  <c r="A647" i="13"/>
  <c r="A646" i="13"/>
  <c r="A645" i="13"/>
  <c r="A644" i="13"/>
  <c r="A643" i="13"/>
  <c r="A642" i="13"/>
  <c r="A641" i="13"/>
  <c r="A640" i="13"/>
  <c r="A639" i="13"/>
  <c r="A638" i="13"/>
  <c r="A637" i="13"/>
  <c r="A636" i="13"/>
  <c r="A635" i="13"/>
  <c r="A634" i="13"/>
  <c r="A633" i="13"/>
  <c r="A632" i="13"/>
  <c r="A631" i="13"/>
  <c r="A630" i="13"/>
  <c r="A629" i="13"/>
  <c r="A628" i="13"/>
  <c r="A627" i="13"/>
  <c r="A626" i="13"/>
  <c r="A625" i="13"/>
  <c r="A624" i="13"/>
  <c r="A623" i="13"/>
  <c r="A622" i="13"/>
  <c r="A621" i="13"/>
  <c r="A620" i="13"/>
  <c r="A619" i="13"/>
  <c r="A618" i="13"/>
  <c r="A617" i="13"/>
  <c r="A616" i="13"/>
  <c r="A615" i="13"/>
  <c r="A614" i="13"/>
  <c r="A613" i="13"/>
  <c r="A612" i="13"/>
  <c r="A611" i="13"/>
  <c r="A610" i="13"/>
  <c r="A609" i="13"/>
  <c r="A608" i="13"/>
  <c r="A607" i="13"/>
  <c r="A606" i="13"/>
  <c r="A605" i="13"/>
  <c r="A604" i="13"/>
  <c r="A603" i="13"/>
  <c r="A602" i="13"/>
  <c r="A601" i="13"/>
  <c r="A600" i="13"/>
  <c r="A599" i="13"/>
  <c r="A598" i="13"/>
  <c r="A597" i="13"/>
  <c r="A596" i="13"/>
  <c r="A595" i="13"/>
  <c r="A594" i="13"/>
  <c r="A593" i="13"/>
  <c r="A592" i="13"/>
  <c r="A591" i="13"/>
  <c r="A590" i="13"/>
  <c r="A589" i="13"/>
  <c r="A588" i="13"/>
  <c r="A587" i="13"/>
  <c r="A586" i="13"/>
  <c r="A585" i="13"/>
  <c r="A584" i="13"/>
  <c r="A583" i="13"/>
  <c r="A582" i="13"/>
  <c r="A581" i="13"/>
  <c r="A580" i="13"/>
  <c r="A579" i="13"/>
  <c r="A578" i="13"/>
  <c r="A577" i="13"/>
  <c r="A576" i="13"/>
  <c r="A575" i="13"/>
  <c r="A574" i="13"/>
  <c r="A573" i="13"/>
  <c r="A572" i="13"/>
  <c r="A571" i="13"/>
  <c r="A570" i="13"/>
  <c r="A569" i="13"/>
  <c r="A568" i="13"/>
  <c r="A567" i="13"/>
  <c r="A566" i="13"/>
  <c r="A565" i="13"/>
  <c r="A564" i="13"/>
  <c r="A563" i="13"/>
  <c r="A562" i="13"/>
  <c r="A561" i="13"/>
  <c r="A560" i="13"/>
  <c r="A559" i="13"/>
  <c r="A558" i="13"/>
  <c r="A557" i="13"/>
  <c r="A556" i="13"/>
  <c r="A555" i="13"/>
  <c r="A554" i="13"/>
  <c r="A553" i="13"/>
  <c r="A552" i="13"/>
  <c r="A551" i="13"/>
  <c r="A550" i="13"/>
  <c r="A549" i="13"/>
  <c r="A548" i="13"/>
  <c r="A547" i="13"/>
  <c r="A546" i="13"/>
  <c r="A545" i="13"/>
  <c r="A544" i="13"/>
  <c r="A543" i="13"/>
  <c r="A542" i="13"/>
  <c r="A541" i="13"/>
  <c r="A540" i="13"/>
  <c r="A539" i="13"/>
  <c r="A538" i="13"/>
  <c r="A537" i="13"/>
  <c r="A536" i="13"/>
  <c r="A535" i="13"/>
  <c r="A534" i="13"/>
  <c r="A533" i="13"/>
  <c r="A532" i="13"/>
  <c r="A531" i="13"/>
  <c r="A530" i="13"/>
  <c r="A529" i="13"/>
  <c r="A528" i="13"/>
  <c r="A527" i="13"/>
  <c r="A526" i="13"/>
  <c r="A525" i="13"/>
  <c r="A524" i="13"/>
  <c r="A523" i="13"/>
  <c r="A522" i="13"/>
  <c r="A521" i="13"/>
  <c r="A520" i="13"/>
  <c r="A519" i="13"/>
  <c r="A518" i="13"/>
  <c r="A517" i="13"/>
  <c r="A516" i="13"/>
  <c r="A515" i="13"/>
  <c r="A514" i="13"/>
  <c r="A513" i="13"/>
  <c r="A512" i="13"/>
  <c r="A511" i="13"/>
  <c r="A510" i="13"/>
  <c r="A509" i="13"/>
  <c r="A508" i="13"/>
  <c r="A507" i="13"/>
  <c r="A506" i="13"/>
  <c r="A505" i="13"/>
  <c r="A504" i="13"/>
  <c r="A503" i="13"/>
  <c r="A502" i="13"/>
  <c r="A501" i="13"/>
  <c r="A500" i="13"/>
  <c r="A499" i="13"/>
  <c r="A498" i="13"/>
  <c r="A497" i="13"/>
  <c r="A496" i="13"/>
  <c r="A495" i="13"/>
  <c r="A494" i="13"/>
  <c r="A493" i="13"/>
  <c r="A492" i="13"/>
  <c r="A491" i="13"/>
  <c r="A490" i="13"/>
  <c r="A489" i="13"/>
  <c r="A488" i="13"/>
  <c r="A487" i="13"/>
  <c r="A486" i="13"/>
  <c r="A485" i="13"/>
  <c r="A484" i="13"/>
  <c r="A483" i="13"/>
  <c r="A482" i="13"/>
  <c r="A481" i="13"/>
  <c r="A480" i="13"/>
  <c r="A479" i="13"/>
  <c r="A478" i="13"/>
  <c r="A477" i="13"/>
  <c r="A476" i="13"/>
  <c r="A475" i="13"/>
  <c r="A474" i="13"/>
  <c r="A473" i="13"/>
  <c r="A472" i="13"/>
  <c r="A471" i="13"/>
  <c r="A470" i="13"/>
  <c r="A469" i="13"/>
  <c r="A468" i="13"/>
  <c r="A467" i="13"/>
  <c r="A466" i="13"/>
  <c r="A465" i="13"/>
  <c r="A464" i="13"/>
  <c r="A463" i="13"/>
  <c r="A462" i="13"/>
  <c r="A461" i="13"/>
  <c r="A460" i="13"/>
  <c r="A459" i="13"/>
  <c r="A458" i="13"/>
  <c r="A457" i="13"/>
  <c r="A456" i="13"/>
  <c r="A455" i="13"/>
  <c r="A454" i="13"/>
  <c r="A453" i="13"/>
  <c r="A452" i="13"/>
  <c r="A451" i="13"/>
  <c r="A450" i="13"/>
  <c r="A449" i="13"/>
  <c r="A448" i="13"/>
  <c r="A447" i="13"/>
  <c r="A446" i="13"/>
  <c r="A445" i="13"/>
  <c r="A444" i="13"/>
  <c r="A443" i="13"/>
  <c r="A442" i="13"/>
  <c r="A441" i="13"/>
  <c r="A440" i="13"/>
  <c r="A439" i="13"/>
  <c r="A438" i="13"/>
  <c r="A437" i="13"/>
  <c r="A436" i="13"/>
  <c r="A435" i="13"/>
  <c r="A434" i="13"/>
  <c r="A433" i="13"/>
  <c r="A432" i="13"/>
  <c r="A431" i="13"/>
  <c r="A430" i="13"/>
  <c r="A429" i="13"/>
  <c r="A428" i="13"/>
  <c r="A427" i="13"/>
  <c r="A426" i="13"/>
  <c r="A425" i="13"/>
  <c r="A424" i="13"/>
  <c r="A423" i="13"/>
  <c r="A422" i="13"/>
  <c r="A421" i="13"/>
  <c r="A420" i="13"/>
  <c r="A419" i="13"/>
  <c r="A418" i="13"/>
  <c r="A417" i="13"/>
  <c r="A416" i="13"/>
  <c r="A415" i="13"/>
  <c r="A414" i="13"/>
  <c r="A413" i="13"/>
  <c r="A412" i="13"/>
  <c r="A411" i="13"/>
  <c r="A410" i="13"/>
  <c r="A409" i="13"/>
  <c r="A408" i="13"/>
  <c r="A407" i="13"/>
  <c r="A406" i="13"/>
  <c r="A405" i="13"/>
  <c r="A404" i="13"/>
  <c r="A403" i="13"/>
  <c r="A402" i="13"/>
  <c r="A401" i="13"/>
  <c r="A400" i="13"/>
  <c r="A399" i="13"/>
  <c r="A398" i="13"/>
  <c r="A397" i="13"/>
  <c r="A396" i="13"/>
  <c r="A395" i="13"/>
  <c r="A394" i="13"/>
  <c r="A393" i="13"/>
  <c r="A392" i="13"/>
  <c r="A391" i="13"/>
  <c r="A390" i="13"/>
  <c r="A389" i="13"/>
  <c r="A388" i="13"/>
  <c r="A387" i="13"/>
  <c r="A386" i="13"/>
  <c r="A385" i="13"/>
  <c r="A384" i="13"/>
  <c r="A383" i="13"/>
  <c r="A382" i="13"/>
  <c r="A381" i="13"/>
  <c r="A380" i="13"/>
  <c r="A379" i="13"/>
  <c r="A378" i="13"/>
  <c r="A377" i="13"/>
  <c r="A376" i="13"/>
  <c r="A375" i="13"/>
  <c r="A374" i="13"/>
  <c r="A373" i="13"/>
  <c r="A372" i="13"/>
  <c r="A371" i="13"/>
  <c r="A370" i="13"/>
  <c r="A369" i="13"/>
  <c r="A368" i="13"/>
  <c r="A367" i="13"/>
  <c r="A366" i="13"/>
  <c r="A365" i="13"/>
  <c r="A364" i="13"/>
  <c r="A363" i="13"/>
  <c r="A362" i="13"/>
  <c r="A361" i="13"/>
  <c r="A360" i="13"/>
  <c r="A359" i="13"/>
  <c r="A358" i="13"/>
  <c r="A357" i="13"/>
  <c r="A356" i="13"/>
  <c r="A355" i="13"/>
  <c r="A354" i="13"/>
  <c r="A353" i="13"/>
  <c r="A352" i="13"/>
  <c r="A351" i="13"/>
  <c r="A350" i="13"/>
  <c r="A349" i="13"/>
  <c r="A348" i="13"/>
  <c r="A347" i="13"/>
  <c r="A346" i="13"/>
  <c r="A345" i="13"/>
  <c r="A344" i="13"/>
  <c r="A343" i="13"/>
  <c r="A342" i="13"/>
  <c r="A341" i="13"/>
  <c r="A340" i="13"/>
  <c r="A339" i="13"/>
  <c r="A338" i="13"/>
  <c r="A337" i="13"/>
  <c r="A336" i="13"/>
  <c r="A335" i="13"/>
  <c r="A334" i="13"/>
  <c r="A333" i="13"/>
  <c r="A332" i="13"/>
  <c r="A331" i="13"/>
  <c r="A330" i="13"/>
  <c r="A329" i="13"/>
  <c r="A328" i="13"/>
  <c r="A327" i="13"/>
  <c r="A326" i="13"/>
  <c r="A325" i="13"/>
  <c r="A324" i="13"/>
  <c r="A323" i="13"/>
  <c r="A322" i="13"/>
  <c r="A321" i="13"/>
  <c r="A320" i="13"/>
  <c r="A319" i="13"/>
  <c r="A318" i="13"/>
  <c r="A317" i="13"/>
  <c r="A316" i="13"/>
  <c r="A315" i="13"/>
  <c r="A314" i="13"/>
  <c r="A313" i="13"/>
  <c r="A312" i="13"/>
  <c r="A311" i="13"/>
  <c r="A310" i="13"/>
  <c r="A309" i="13"/>
  <c r="A308" i="13"/>
  <c r="A307" i="13"/>
  <c r="A306" i="13"/>
  <c r="A305" i="13"/>
  <c r="A304" i="13"/>
  <c r="A303" i="13"/>
  <c r="A302" i="13"/>
  <c r="A301" i="13"/>
  <c r="A300" i="13"/>
  <c r="A299" i="13"/>
  <c r="A298" i="13"/>
  <c r="A297" i="13"/>
  <c r="A296" i="13"/>
  <c r="A295" i="13"/>
  <c r="A294" i="13"/>
  <c r="A293" i="13"/>
  <c r="A292" i="13"/>
  <c r="A291" i="13"/>
  <c r="A290" i="13"/>
  <c r="A289" i="13"/>
  <c r="A288" i="13"/>
  <c r="A287" i="13"/>
  <c r="A286" i="13"/>
  <c r="A285" i="13"/>
  <c r="A284" i="13"/>
  <c r="A283" i="13"/>
  <c r="A282" i="13"/>
  <c r="A281" i="13"/>
  <c r="A280" i="13"/>
  <c r="A279" i="13"/>
  <c r="A278" i="13"/>
  <c r="A277" i="13"/>
  <c r="A276" i="13"/>
  <c r="A275" i="13"/>
  <c r="A274" i="13"/>
  <c r="A273" i="13"/>
  <c r="A272" i="13"/>
  <c r="A271" i="13"/>
  <c r="A270" i="13"/>
  <c r="A269" i="13"/>
  <c r="A268" i="13"/>
  <c r="A267" i="13"/>
  <c r="A266" i="13"/>
  <c r="A265" i="13"/>
  <c r="A264" i="13"/>
  <c r="A263" i="13"/>
  <c r="A262" i="13"/>
  <c r="A261" i="13"/>
  <c r="A260" i="13"/>
  <c r="A259" i="13"/>
  <c r="A258" i="13"/>
  <c r="A257" i="13"/>
  <c r="A256" i="13"/>
  <c r="A255" i="13"/>
  <c r="A254" i="13"/>
  <c r="A253" i="13"/>
  <c r="A252" i="13"/>
  <c r="A251" i="13"/>
  <c r="A250" i="13"/>
  <c r="A249" i="13"/>
  <c r="A248" i="13"/>
  <c r="A247" i="13"/>
  <c r="A246" i="13"/>
  <c r="A245" i="13"/>
  <c r="A244" i="13"/>
  <c r="A243" i="13"/>
  <c r="A242" i="13"/>
  <c r="A241" i="13"/>
  <c r="A240" i="13"/>
  <c r="A239" i="13"/>
  <c r="A238" i="13"/>
  <c r="A237" i="13"/>
  <c r="A236" i="13"/>
  <c r="A235" i="13"/>
  <c r="A234" i="13"/>
  <c r="A233" i="13"/>
  <c r="A232" i="13"/>
  <c r="A231" i="13"/>
  <c r="A230" i="13"/>
  <c r="A229" i="13"/>
  <c r="A228" i="13"/>
  <c r="A227" i="13"/>
  <c r="A226" i="13"/>
  <c r="A225" i="13"/>
  <c r="A224" i="13"/>
  <c r="A223" i="13"/>
  <c r="A222" i="13"/>
  <c r="A221" i="13"/>
  <c r="A220" i="13"/>
  <c r="A219" i="13"/>
  <c r="A218" i="13"/>
  <c r="A217" i="13"/>
  <c r="A216" i="13"/>
  <c r="A215" i="13"/>
  <c r="A214" i="13"/>
  <c r="A213" i="13"/>
  <c r="A212" i="13"/>
  <c r="A211" i="13"/>
  <c r="A210" i="13"/>
  <c r="A209" i="13"/>
  <c r="A208" i="13"/>
  <c r="A207" i="13"/>
  <c r="A206" i="13"/>
  <c r="A205" i="13"/>
  <c r="A204" i="13"/>
  <c r="A203" i="13"/>
  <c r="A202" i="13"/>
  <c r="A201" i="13"/>
  <c r="A200" i="13"/>
  <c r="A199" i="13"/>
  <c r="A198" i="13"/>
  <c r="A197" i="13"/>
  <c r="A196" i="13"/>
  <c r="A195" i="13"/>
  <c r="A194" i="13"/>
  <c r="A193" i="13"/>
  <c r="A192" i="13"/>
  <c r="A191" i="13"/>
  <c r="A190" i="13"/>
  <c r="A189" i="13"/>
  <c r="A188" i="13"/>
  <c r="A187" i="13"/>
  <c r="A186" i="13"/>
  <c r="A185" i="13"/>
  <c r="A184" i="13"/>
  <c r="A183" i="13"/>
  <c r="A182" i="13"/>
  <c r="A181" i="13"/>
  <c r="A180" i="13"/>
  <c r="A179" i="13"/>
  <c r="A178" i="13"/>
  <c r="A177" i="13"/>
  <c r="A176" i="13"/>
  <c r="A175" i="13"/>
  <c r="A174" i="13"/>
  <c r="A173" i="13"/>
  <c r="A172" i="13"/>
  <c r="A171" i="13"/>
  <c r="A170" i="13"/>
  <c r="A169" i="13"/>
  <c r="A168" i="13"/>
  <c r="A167" i="13"/>
  <c r="A166" i="13"/>
  <c r="A165" i="13"/>
  <c r="A164" i="13"/>
  <c r="A163" i="13"/>
  <c r="A162" i="13"/>
  <c r="A161" i="13"/>
  <c r="A160" i="13"/>
  <c r="A159" i="13"/>
  <c r="A158" i="13"/>
  <c r="A157" i="13"/>
  <c r="A156" i="13"/>
  <c r="A155" i="13"/>
  <c r="A154" i="13"/>
  <c r="A153" i="13"/>
  <c r="A152" i="13"/>
  <c r="A151" i="13"/>
  <c r="A150" i="13"/>
  <c r="A149" i="13"/>
  <c r="A148" i="13"/>
  <c r="A147" i="13"/>
  <c r="A146" i="13"/>
  <c r="A145" i="13"/>
  <c r="A144" i="13"/>
  <c r="A143" i="13"/>
  <c r="A142" i="13"/>
  <c r="A141" i="13"/>
  <c r="A140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A116" i="13"/>
  <c r="A115" i="13"/>
  <c r="A114" i="13"/>
  <c r="A113" i="13"/>
  <c r="A112" i="13"/>
  <c r="A111" i="13"/>
  <c r="A110" i="13"/>
  <c r="A109" i="13"/>
  <c r="A108" i="13"/>
  <c r="A107" i="13"/>
  <c r="A106" i="13"/>
  <c r="A105" i="13"/>
  <c r="A104" i="13"/>
  <c r="A103" i="13"/>
  <c r="A102" i="13"/>
  <c r="A101" i="13"/>
  <c r="A100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60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A6929" i="13"/>
  <c r="A6921" i="13"/>
  <c r="A6913" i="13"/>
  <c r="A6905" i="13"/>
  <c r="A6897" i="13"/>
  <c r="A6889" i="13"/>
  <c r="A6881" i="13"/>
  <c r="A6873" i="13"/>
  <c r="A6865" i="13"/>
  <c r="A6857" i="13"/>
  <c r="A6849" i="13"/>
  <c r="A6841" i="13"/>
  <c r="A6833" i="13"/>
  <c r="A6825" i="13"/>
  <c r="A6817" i="13"/>
  <c r="A6809" i="13"/>
  <c r="A6801" i="13"/>
  <c r="A6793" i="13"/>
  <c r="A6785" i="13"/>
  <c r="A6777" i="13"/>
  <c r="A6769" i="13"/>
  <c r="A6761" i="13"/>
  <c r="A6753" i="13"/>
  <c r="A6745" i="13"/>
  <c r="A6737" i="13"/>
  <c r="A6729" i="13"/>
  <c r="A6721" i="13"/>
  <c r="A6713" i="13"/>
  <c r="A6705" i="13"/>
  <c r="A6700" i="13"/>
  <c r="A6698" i="13"/>
  <c r="A6696" i="13"/>
  <c r="A6694" i="13"/>
  <c r="A6692" i="13"/>
  <c r="A6690" i="13"/>
  <c r="A6688" i="13"/>
  <c r="A6686" i="13"/>
  <c r="A6684" i="13"/>
  <c r="A6682" i="13"/>
  <c r="A6680" i="13"/>
  <c r="A6678" i="13"/>
  <c r="A6676" i="13"/>
  <c r="A6674" i="13"/>
  <c r="A6672" i="13"/>
  <c r="A6670" i="13"/>
  <c r="A6668" i="13"/>
  <c r="A6666" i="13"/>
  <c r="A6664" i="13"/>
  <c r="A6662" i="13"/>
  <c r="A6660" i="13"/>
  <c r="A6658" i="13"/>
  <c r="A6656" i="13"/>
  <c r="A6654" i="13"/>
  <c r="A6652" i="13"/>
  <c r="A6650" i="13"/>
  <c r="A6648" i="13"/>
  <c r="A6646" i="13"/>
  <c r="A6644" i="13"/>
  <c r="A6642" i="13"/>
  <c r="A6640" i="13"/>
  <c r="A6638" i="13"/>
  <c r="A6636" i="13"/>
  <c r="A6634" i="13"/>
  <c r="A6632" i="13"/>
  <c r="A6630" i="13"/>
  <c r="A6628" i="13"/>
  <c r="A6626" i="13"/>
  <c r="A6624" i="13"/>
  <c r="A6622" i="13"/>
  <c r="A6620" i="13"/>
  <c r="A6618" i="13"/>
  <c r="A6616" i="13"/>
  <c r="A6614" i="13"/>
  <c r="A6612" i="13"/>
  <c r="A6610" i="13"/>
  <c r="A6608" i="13"/>
  <c r="A6606" i="13"/>
  <c r="A6604" i="13"/>
  <c r="A6602" i="13"/>
  <c r="A6600" i="13"/>
  <c r="A6598" i="13"/>
  <c r="A6596" i="13"/>
  <c r="A6594" i="13"/>
  <c r="A6592" i="13"/>
  <c r="A6590" i="13"/>
  <c r="A6588" i="13"/>
  <c r="A6586" i="13"/>
  <c r="A6584" i="13"/>
  <c r="A6582" i="13"/>
  <c r="A6580" i="13"/>
  <c r="A6578" i="13"/>
  <c r="A6576" i="13"/>
  <c r="A6574" i="13"/>
  <c r="A6572" i="13"/>
  <c r="A6570" i="13"/>
  <c r="A6568" i="13"/>
  <c r="A6566" i="13"/>
  <c r="A6564" i="13"/>
  <c r="A6562" i="13"/>
  <c r="A6560" i="13"/>
  <c r="A6558" i="13"/>
  <c r="A6556" i="13"/>
  <c r="A6554" i="13"/>
  <c r="A6552" i="13"/>
  <c r="A6550" i="13"/>
  <c r="A6548" i="13"/>
  <c r="A6546" i="13"/>
  <c r="A6544" i="13"/>
  <c r="A6542" i="13"/>
  <c r="A6540" i="13"/>
  <c r="A6538" i="13"/>
  <c r="A6536" i="13"/>
  <c r="A6534" i="13"/>
  <c r="A6532" i="13"/>
  <c r="A6530" i="13"/>
  <c r="A6528" i="13"/>
  <c r="A6526" i="13"/>
  <c r="A6524" i="13"/>
  <c r="A6522" i="13"/>
  <c r="A6520" i="13"/>
  <c r="A6518" i="13"/>
  <c r="A6516" i="13"/>
  <c r="A6514" i="13"/>
  <c r="A6512" i="13"/>
  <c r="A6510" i="13"/>
  <c r="A6508" i="13"/>
  <c r="A6506" i="13"/>
  <c r="A6504" i="13"/>
  <c r="A6502" i="13"/>
  <c r="A6500" i="13"/>
  <c r="A6498" i="13"/>
  <c r="A6496" i="13"/>
  <c r="A6494" i="13"/>
  <c r="A6492" i="13"/>
  <c r="A6490" i="13"/>
  <c r="A6488" i="13"/>
  <c r="A6486" i="13"/>
  <c r="A6484" i="13"/>
  <c r="A6482" i="13"/>
  <c r="A6480" i="13"/>
  <c r="A6478" i="13"/>
  <c r="A6476" i="13"/>
  <c r="A6474" i="13"/>
  <c r="A6472" i="13"/>
  <c r="A6470" i="13"/>
  <c r="A6468" i="13"/>
  <c r="A6466" i="13"/>
  <c r="A6464" i="13"/>
  <c r="A6462" i="13"/>
  <c r="A6460" i="13"/>
  <c r="A6458" i="13"/>
  <c r="A6456" i="13"/>
  <c r="A6454" i="13"/>
  <c r="A6452" i="13"/>
  <c r="A6450" i="13"/>
  <c r="A6448" i="13"/>
  <c r="A6446" i="13"/>
  <c r="A6444" i="13"/>
  <c r="A6442" i="13"/>
  <c r="A6440" i="13"/>
  <c r="A6438" i="13"/>
  <c r="A6436" i="13"/>
  <c r="A6434" i="13"/>
  <c r="A6432" i="13"/>
  <c r="A6430" i="13"/>
  <c r="A6428" i="13"/>
  <c r="A6426" i="13"/>
  <c r="A6424" i="13"/>
  <c r="A6422" i="13"/>
  <c r="A6420" i="13"/>
  <c r="A6418" i="13"/>
  <c r="A6416" i="13"/>
  <c r="A6414" i="13"/>
  <c r="A6412" i="13"/>
  <c r="A6410" i="13"/>
  <c r="A6408" i="13"/>
  <c r="A6406" i="13"/>
  <c r="A6404" i="13"/>
  <c r="A6402" i="13"/>
  <c r="A6400" i="13"/>
  <c r="A6398" i="13"/>
  <c r="A6396" i="13"/>
  <c r="A6394" i="13"/>
  <c r="A6392" i="13"/>
  <c r="A6390" i="13"/>
  <c r="A6388" i="13"/>
  <c r="A6386" i="13"/>
  <c r="A6384" i="13"/>
  <c r="A6382" i="13"/>
  <c r="A6380" i="13"/>
  <c r="A6378" i="13"/>
  <c r="A6376" i="13"/>
  <c r="A6374" i="13"/>
  <c r="A6372" i="13"/>
  <c r="A6370" i="13"/>
  <c r="A6368" i="13"/>
  <c r="A6366" i="13"/>
  <c r="A6364" i="13"/>
  <c r="A6362" i="13"/>
  <c r="A6360" i="13"/>
  <c r="A6358" i="13"/>
  <c r="A6356" i="13"/>
  <c r="A6354" i="13"/>
  <c r="A6352" i="13"/>
  <c r="A6350" i="13"/>
  <c r="A6348" i="13"/>
  <c r="A6346" i="13"/>
  <c r="A6344" i="13"/>
  <c r="A6342" i="13"/>
  <c r="A6340" i="13"/>
  <c r="A6338" i="13"/>
  <c r="A6336" i="13"/>
  <c r="A6334" i="13"/>
  <c r="A6332" i="13"/>
  <c r="A6330" i="13"/>
  <c r="A6328" i="13"/>
  <c r="A6326" i="13"/>
  <c r="A6324" i="13"/>
  <c r="A6322" i="13"/>
  <c r="A6320" i="13"/>
  <c r="A6318" i="13"/>
  <c r="A6316" i="13"/>
  <c r="A6314" i="13"/>
  <c r="A6312" i="13"/>
  <c r="A6310" i="13"/>
  <c r="A6308" i="13"/>
  <c r="A6306" i="13"/>
  <c r="A6304" i="13"/>
  <c r="A6302" i="13"/>
  <c r="A6300" i="13"/>
  <c r="A6298" i="13"/>
  <c r="A6296" i="13"/>
  <c r="A6294" i="13"/>
  <c r="A6292" i="13"/>
  <c r="A6290" i="13"/>
  <c r="A6288" i="13"/>
  <c r="A6286" i="13"/>
  <c r="A6284" i="13"/>
  <c r="A6282" i="13"/>
  <c r="A6280" i="13"/>
  <c r="A6278" i="13"/>
  <c r="A6276" i="13"/>
  <c r="A6274" i="13"/>
  <c r="A6272" i="13"/>
  <c r="A6270" i="13"/>
  <c r="A6268" i="13"/>
  <c r="A6266" i="13"/>
  <c r="A6264" i="13"/>
  <c r="A6262" i="13"/>
  <c r="A6260" i="13"/>
  <c r="A6258" i="13"/>
  <c r="A6256" i="13"/>
  <c r="A6254" i="13"/>
  <c r="A6252" i="13"/>
  <c r="A6250" i="13"/>
  <c r="A6248" i="13"/>
  <c r="A6246" i="13"/>
  <c r="A6244" i="13"/>
  <c r="A6242" i="13"/>
  <c r="A6240" i="13"/>
  <c r="A6238" i="13"/>
  <c r="A6236" i="13"/>
  <c r="A6234" i="13"/>
  <c r="A6232" i="13"/>
  <c r="A6230" i="13"/>
  <c r="A6228" i="13"/>
  <c r="A6226" i="13"/>
  <c r="A6224" i="13"/>
  <c r="A6222" i="13"/>
  <c r="A6220" i="13"/>
  <c r="A6218" i="13"/>
  <c r="A6216" i="13"/>
  <c r="A6214" i="13"/>
  <c r="A6212" i="13"/>
  <c r="A6210" i="13"/>
  <c r="A6208" i="13"/>
  <c r="A6206" i="13"/>
  <c r="A6204" i="13"/>
  <c r="A6202" i="13"/>
  <c r="A6200" i="13"/>
  <c r="A6198" i="13"/>
  <c r="A6196" i="13"/>
  <c r="A6194" i="13"/>
  <c r="A6192" i="13"/>
  <c r="A6190" i="13"/>
  <c r="A6188" i="13"/>
  <c r="A6186" i="13"/>
  <c r="A6184" i="13"/>
  <c r="A6182" i="13"/>
  <c r="A6180" i="13"/>
  <c r="A6178" i="13"/>
  <c r="A6176" i="13"/>
  <c r="A6174" i="13"/>
  <c r="A6172" i="13"/>
  <c r="A6170" i="13"/>
  <c r="A6168" i="13"/>
  <c r="A6166" i="13"/>
  <c r="A6164" i="13"/>
  <c r="A6162" i="13"/>
  <c r="A6160" i="13"/>
  <c r="A6158" i="13"/>
  <c r="A6156" i="13"/>
  <c r="A6154" i="13"/>
  <c r="A6152" i="13"/>
  <c r="A6150" i="13"/>
  <c r="A6148" i="13"/>
  <c r="A6146" i="13"/>
  <c r="A6144" i="13"/>
  <c r="A6142" i="13"/>
  <c r="A6140" i="13"/>
  <c r="A6138" i="13"/>
  <c r="A6136" i="13"/>
  <c r="A6134" i="13"/>
  <c r="A6132" i="13"/>
  <c r="A6130" i="13"/>
  <c r="A6128" i="13"/>
  <c r="A6126" i="13"/>
  <c r="A6124" i="13"/>
  <c r="A6122" i="13"/>
  <c r="A6120" i="13"/>
  <c r="A6118" i="13"/>
  <c r="A6116" i="13"/>
  <c r="A6114" i="13"/>
  <c r="A6112" i="13"/>
  <c r="A6110" i="13"/>
  <c r="A6108" i="13"/>
  <c r="A6106" i="13"/>
  <c r="A6104" i="13"/>
  <c r="A6102" i="13"/>
  <c r="A6100" i="13"/>
  <c r="A6098" i="13"/>
  <c r="A6096" i="13"/>
  <c r="A6094" i="13"/>
  <c r="A6092" i="13"/>
  <c r="A6090" i="13"/>
  <c r="A6088" i="13"/>
  <c r="A6086" i="13"/>
  <c r="A6084" i="13"/>
  <c r="A6082" i="13"/>
  <c r="A6080" i="13"/>
  <c r="A6078" i="13"/>
  <c r="A6076" i="13"/>
  <c r="A6074" i="13"/>
  <c r="A6072" i="13"/>
  <c r="A6070" i="13"/>
  <c r="A6068" i="13"/>
  <c r="A6066" i="13"/>
  <c r="A6064" i="13"/>
  <c r="A6062" i="13"/>
  <c r="A6060" i="13"/>
  <c r="A6058" i="13"/>
  <c r="A6056" i="13"/>
  <c r="A6054" i="13"/>
  <c r="A6052" i="13"/>
  <c r="A6050" i="13"/>
  <c r="A6048" i="13"/>
  <c r="A6046" i="13"/>
  <c r="A6044" i="13"/>
  <c r="A6042" i="13"/>
  <c r="A6040" i="13"/>
  <c r="A6038" i="13"/>
  <c r="A6036" i="13"/>
  <c r="A6034" i="13"/>
  <c r="A6032" i="13"/>
  <c r="A6030" i="13"/>
  <c r="A6028" i="13"/>
  <c r="A6026" i="13"/>
  <c r="A6024" i="13"/>
  <c r="A6022" i="13"/>
  <c r="A6020" i="13"/>
  <c r="A6018" i="13"/>
  <c r="A6016" i="13"/>
  <c r="A6014" i="13"/>
  <c r="A6012" i="13"/>
  <c r="A6010" i="13"/>
  <c r="A6008" i="13"/>
  <c r="A6006" i="13"/>
  <c r="A6004" i="13"/>
  <c r="A6002" i="13"/>
  <c r="A6000" i="13"/>
  <c r="A5998" i="13"/>
  <c r="A5996" i="13"/>
  <c r="A5994" i="13"/>
  <c r="A5992" i="13"/>
  <c r="A5990" i="13"/>
  <c r="A5988" i="13"/>
  <c r="A5986" i="13"/>
  <c r="A5984" i="13"/>
  <c r="A5982" i="13"/>
  <c r="A5980" i="13"/>
  <c r="A5978" i="13"/>
  <c r="A5976" i="13"/>
  <c r="A5974" i="13"/>
  <c r="A5972" i="13"/>
  <c r="A5970" i="13"/>
  <c r="A5968" i="13"/>
  <c r="A5966" i="13"/>
  <c r="A5964" i="13"/>
  <c r="A5962" i="13"/>
  <c r="A5960" i="13"/>
  <c r="A5958" i="13"/>
  <c r="A5956" i="13"/>
  <c r="A5954" i="13"/>
  <c r="A5952" i="13"/>
  <c r="A5950" i="13"/>
  <c r="A5948" i="13"/>
  <c r="A5946" i="13"/>
  <c r="A5944" i="13"/>
  <c r="A5942" i="13"/>
  <c r="A5940" i="13"/>
  <c r="A5938" i="13"/>
  <c r="A5936" i="13"/>
  <c r="A5934" i="13"/>
  <c r="A5932" i="13"/>
  <c r="A5930" i="13"/>
  <c r="A5928" i="13"/>
  <c r="A5926" i="13"/>
  <c r="A5924" i="13"/>
  <c r="A5922" i="13"/>
  <c r="A5920" i="13"/>
  <c r="A5918" i="13"/>
  <c r="A5916" i="13"/>
  <c r="A5914" i="13"/>
  <c r="A5912" i="13"/>
  <c r="A5910" i="13"/>
  <c r="A5908" i="13"/>
  <c r="A5906" i="13"/>
  <c r="A5904" i="13"/>
  <c r="A5902" i="13"/>
  <c r="A5900" i="13"/>
  <c r="A5898" i="13"/>
  <c r="A5896" i="13"/>
  <c r="A5894" i="13"/>
  <c r="A5892" i="13"/>
  <c r="A5890" i="13"/>
  <c r="A5888" i="13"/>
  <c r="A5886" i="13"/>
  <c r="A5884" i="13"/>
  <c r="A5882" i="13"/>
  <c r="A5880" i="13"/>
  <c r="A5878" i="13"/>
  <c r="A5876" i="13"/>
  <c r="A5874" i="13"/>
  <c r="A5872" i="13"/>
  <c r="A5870" i="13"/>
  <c r="A5868" i="13"/>
  <c r="A5866" i="13"/>
  <c r="A5864" i="13"/>
  <c r="A5862" i="13"/>
  <c r="A5860" i="13"/>
  <c r="A5858" i="13"/>
  <c r="A5856" i="13"/>
  <c r="A5854" i="13"/>
  <c r="A5852" i="13"/>
  <c r="A5850" i="13"/>
  <c r="A5848" i="13"/>
  <c r="A5846" i="13"/>
  <c r="A5844" i="13"/>
  <c r="A5842" i="13"/>
  <c r="A5840" i="13"/>
  <c r="A5838" i="13"/>
  <c r="A5836" i="13"/>
  <c r="A5834" i="13"/>
  <c r="A5832" i="13"/>
  <c r="A5830" i="13"/>
  <c r="A5828" i="13"/>
  <c r="A5826" i="13"/>
  <c r="A5824" i="13"/>
  <c r="A5822" i="13"/>
  <c r="A5820" i="13"/>
  <c r="A5818" i="13"/>
  <c r="A5816" i="13"/>
  <c r="A5814" i="13"/>
  <c r="A5812" i="13"/>
  <c r="A5810" i="13"/>
  <c r="A5808" i="13"/>
  <c r="A5806" i="13"/>
  <c r="A5804" i="13"/>
  <c r="A5802" i="13"/>
  <c r="A5800" i="13"/>
  <c r="A5798" i="13"/>
  <c r="A5796" i="13"/>
  <c r="A5794" i="13"/>
  <c r="A5792" i="13"/>
  <c r="A5790" i="13"/>
  <c r="A5788" i="13"/>
  <c r="A5786" i="13"/>
  <c r="A5784" i="13"/>
  <c r="A5782" i="13"/>
  <c r="A5780" i="13"/>
  <c r="A5778" i="13"/>
  <c r="A5776" i="13"/>
  <c r="A5774" i="13"/>
  <c r="A5772" i="13"/>
  <c r="A5770" i="13"/>
  <c r="A5768" i="13"/>
  <c r="A5766" i="13"/>
  <c r="A5764" i="13"/>
  <c r="A5762" i="13"/>
  <c r="A5760" i="13"/>
  <c r="A5758" i="13"/>
  <c r="A5756" i="13"/>
  <c r="A5754" i="13"/>
  <c r="A5752" i="13"/>
  <c r="A5750" i="13"/>
  <c r="A5748" i="13"/>
  <c r="A5746" i="13"/>
  <c r="A5744" i="13"/>
  <c r="A5742" i="13"/>
  <c r="A5740" i="13"/>
  <c r="A5738" i="13"/>
  <c r="A5736" i="13"/>
  <c r="A5734" i="13"/>
  <c r="A5732" i="13"/>
  <c r="A5730" i="13"/>
  <c r="A5728" i="13"/>
  <c r="A5726" i="13"/>
  <c r="A5724" i="13"/>
  <c r="A5722" i="13"/>
  <c r="A5720" i="13"/>
  <c r="A5718" i="13"/>
  <c r="A5716" i="13"/>
  <c r="A5714" i="13"/>
  <c r="A5712" i="13"/>
  <c r="A5710" i="13"/>
  <c r="A5708" i="13"/>
  <c r="A5706" i="13"/>
  <c r="A5704" i="13"/>
  <c r="A5702" i="13"/>
  <c r="A5700" i="13"/>
  <c r="A5698" i="13"/>
  <c r="A5696" i="13"/>
  <c r="A5694" i="13"/>
  <c r="A5692" i="13"/>
  <c r="A5690" i="13"/>
  <c r="A5688" i="13"/>
  <c r="A5686" i="13"/>
  <c r="A5684" i="13"/>
  <c r="A5682" i="13"/>
  <c r="A5680" i="13"/>
  <c r="A5678" i="13"/>
  <c r="A5676" i="13"/>
  <c r="A5674" i="13"/>
  <c r="A5672" i="13"/>
  <c r="A5670" i="13"/>
  <c r="A5668" i="13"/>
  <c r="A5666" i="13"/>
  <c r="A5664" i="13"/>
  <c r="A5662" i="13"/>
  <c r="A5660" i="13"/>
  <c r="A5658" i="13"/>
  <c r="A5656" i="13"/>
  <c r="A5654" i="13"/>
  <c r="A5652" i="13"/>
  <c r="A5650" i="13"/>
  <c r="A5648" i="13"/>
  <c r="A5646" i="13"/>
  <c r="A5644" i="13"/>
  <c r="A5642" i="13"/>
  <c r="A5640" i="13"/>
  <c r="A5638" i="13"/>
  <c r="A5636" i="13"/>
  <c r="A5634" i="13"/>
  <c r="A5632" i="13"/>
  <c r="A5630" i="13"/>
  <c r="A5628" i="13"/>
  <c r="A5626" i="13"/>
  <c r="A5624" i="13"/>
  <c r="A5622" i="13"/>
  <c r="A5620" i="13"/>
  <c r="A5618" i="13"/>
  <c r="A5616" i="13"/>
  <c r="A5614" i="13"/>
  <c r="A5612" i="13"/>
  <c r="A5610" i="13"/>
  <c r="A5608" i="13"/>
  <c r="A5606" i="13"/>
  <c r="A5604" i="13"/>
  <c r="A5602" i="13"/>
  <c r="A5600" i="13"/>
  <c r="A5598" i="13"/>
  <c r="A5596" i="13"/>
  <c r="A5594" i="13"/>
  <c r="A5592" i="13"/>
  <c r="A5590" i="13"/>
  <c r="A5588" i="13"/>
  <c r="A5586" i="13"/>
  <c r="A5584" i="13"/>
  <c r="A5582" i="13"/>
  <c r="A5580" i="13"/>
  <c r="A5578" i="13"/>
  <c r="A5576" i="13"/>
  <c r="A5574" i="13"/>
  <c r="A5572" i="13"/>
  <c r="A5570" i="13"/>
  <c r="A5568" i="13"/>
  <c r="A5566" i="13"/>
  <c r="A5564" i="13"/>
  <c r="A5562" i="13"/>
  <c r="A5560" i="13"/>
  <c r="A5558" i="13"/>
  <c r="A5556" i="13"/>
  <c r="A5554" i="13"/>
  <c r="A5552" i="13"/>
  <c r="A5550" i="13"/>
  <c r="A5548" i="13"/>
  <c r="A5546" i="13"/>
  <c r="A5544" i="13"/>
  <c r="A5542" i="13"/>
  <c r="A5540" i="13"/>
  <c r="A5538" i="13"/>
  <c r="A5536" i="13"/>
  <c r="A5534" i="13"/>
  <c r="A5532" i="13"/>
  <c r="A5530" i="13"/>
  <c r="A5528" i="13"/>
  <c r="A5526" i="13"/>
  <c r="A5524" i="13"/>
  <c r="A5522" i="13"/>
  <c r="A5520" i="13"/>
  <c r="A5518" i="13"/>
  <c r="A5516" i="13"/>
  <c r="A5514" i="13"/>
  <c r="A5512" i="13"/>
  <c r="A5510" i="13"/>
  <c r="A5508" i="13"/>
  <c r="A5506" i="13"/>
  <c r="A5504" i="13"/>
  <c r="A5502" i="13"/>
  <c r="A5500" i="13"/>
  <c r="A5498" i="13"/>
  <c r="A5496" i="13"/>
  <c r="A5494" i="13"/>
  <c r="A5492" i="13"/>
  <c r="A5490" i="13"/>
  <c r="A5488" i="13"/>
  <c r="A5486" i="13"/>
  <c r="A5484" i="13"/>
  <c r="A5482" i="13"/>
  <c r="A5480" i="13"/>
  <c r="A5478" i="13"/>
  <c r="A5476" i="13"/>
  <c r="A5474" i="13"/>
  <c r="A5472" i="13"/>
  <c r="A5470" i="13"/>
  <c r="A5468" i="13"/>
  <c r="A5466" i="13"/>
  <c r="A5464" i="13"/>
  <c r="A5462" i="13"/>
  <c r="A5460" i="13"/>
  <c r="A5458" i="13"/>
  <c r="A5456" i="13"/>
  <c r="A5454" i="13"/>
  <c r="A5452" i="13"/>
  <c r="A5450" i="13"/>
  <c r="A5448" i="13"/>
  <c r="A5446" i="13"/>
  <c r="A5444" i="13"/>
  <c r="A5442" i="13"/>
  <c r="A5440" i="13"/>
  <c r="A5438" i="13"/>
  <c r="A5436" i="13"/>
  <c r="A5434" i="13"/>
  <c r="A5432" i="13"/>
  <c r="A5430" i="13"/>
  <c r="A5428" i="13"/>
  <c r="A5426" i="13"/>
  <c r="A5424" i="13"/>
  <c r="A5422" i="13"/>
  <c r="A5420" i="13"/>
  <c r="A5418" i="13"/>
  <c r="A5416" i="13"/>
  <c r="A5414" i="13"/>
  <c r="A5412" i="13"/>
  <c r="A5410" i="13"/>
  <c r="A5408" i="13"/>
  <c r="A5406" i="13"/>
  <c r="A5404" i="13"/>
  <c r="A5402" i="13"/>
  <c r="A5400" i="13"/>
  <c r="A5398" i="13"/>
  <c r="A5396" i="13"/>
  <c r="A5394" i="13"/>
  <c r="A5392" i="13"/>
  <c r="A5390" i="13"/>
  <c r="A5388" i="13"/>
  <c r="A5386" i="13"/>
  <c r="A5384" i="13"/>
  <c r="A5382" i="13"/>
  <c r="A5380" i="13"/>
  <c r="A5378" i="13"/>
  <c r="A5376" i="13"/>
  <c r="A5374" i="13"/>
  <c r="A5372" i="13"/>
  <c r="A5370" i="13"/>
  <c r="A5368" i="13"/>
  <c r="A5366" i="13"/>
  <c r="A5364" i="13"/>
  <c r="A5362" i="13"/>
  <c r="A5360" i="13"/>
  <c r="A5358" i="13"/>
  <c r="A5356" i="13"/>
  <c r="A5354" i="13"/>
  <c r="A5352" i="13"/>
  <c r="A5350" i="13"/>
  <c r="A5348" i="13"/>
  <c r="A5346" i="13"/>
  <c r="A5344" i="13"/>
  <c r="A5342" i="13"/>
  <c r="A5340" i="13"/>
  <c r="A5338" i="13"/>
  <c r="A5336" i="13"/>
  <c r="A5334" i="13"/>
  <c r="A5332" i="13"/>
  <c r="A5330" i="13"/>
  <c r="A5328" i="13"/>
  <c r="A5326" i="13"/>
  <c r="A5324" i="13"/>
  <c r="A5322" i="13"/>
  <c r="A5320" i="13"/>
  <c r="A5318" i="13"/>
  <c r="A5316" i="13"/>
  <c r="A5314" i="13"/>
  <c r="A5312" i="13"/>
  <c r="A5310" i="13"/>
  <c r="A5308" i="13"/>
  <c r="A5306" i="13"/>
  <c r="A5304" i="13"/>
  <c r="A5302" i="13"/>
  <c r="A5300" i="13"/>
  <c r="A5298" i="13"/>
  <c r="A5296" i="13"/>
  <c r="A5294" i="13"/>
  <c r="A5292" i="13"/>
  <c r="A5290" i="13"/>
  <c r="A5288" i="13"/>
  <c r="A5286" i="13"/>
  <c r="A5284" i="13"/>
  <c r="A5282" i="13"/>
  <c r="A5280" i="13"/>
  <c r="A5278" i="13"/>
  <c r="A5276" i="13"/>
  <c r="A5274" i="13"/>
  <c r="A5272" i="13"/>
  <c r="A5270" i="13"/>
  <c r="A5268" i="13"/>
  <c r="A5266" i="13"/>
  <c r="A5264" i="13"/>
  <c r="A5262" i="13"/>
  <c r="A5260" i="13"/>
  <c r="A5258" i="13"/>
  <c r="A5256" i="13"/>
  <c r="A5254" i="13"/>
  <c r="A5252" i="13"/>
  <c r="A5250" i="13"/>
  <c r="A5248" i="13"/>
  <c r="A5246" i="13"/>
  <c r="A5244" i="13"/>
  <c r="A5242" i="13"/>
  <c r="A5240" i="13"/>
  <c r="A5238" i="13"/>
  <c r="A5236" i="13"/>
  <c r="A5234" i="13"/>
  <c r="A5232" i="13"/>
  <c r="A5230" i="13"/>
  <c r="A5228" i="13"/>
  <c r="A5226" i="13"/>
  <c r="A5224" i="13"/>
  <c r="A5222" i="13"/>
  <c r="A5220" i="13"/>
  <c r="A5218" i="13"/>
  <c r="A5216" i="13"/>
  <c r="A5214" i="13"/>
  <c r="A5212" i="13"/>
  <c r="A5210" i="13"/>
  <c r="A5208" i="13"/>
  <c r="A5206" i="13"/>
  <c r="A5204" i="13"/>
  <c r="A5202" i="13"/>
  <c r="A5200" i="13"/>
  <c r="A5198" i="13"/>
  <c r="A5196" i="13"/>
  <c r="A5194" i="13"/>
  <c r="A5192" i="13"/>
  <c r="A5190" i="13"/>
  <c r="A5188" i="13"/>
  <c r="A5186" i="13"/>
  <c r="A5184" i="13"/>
  <c r="A5182" i="13"/>
  <c r="A5180" i="13"/>
  <c r="A5178" i="13"/>
  <c r="A5176" i="13"/>
  <c r="A5174" i="13"/>
  <c r="A5172" i="13"/>
  <c r="A5170" i="13"/>
  <c r="A5168" i="13"/>
  <c r="A5166" i="13"/>
  <c r="A5164" i="13"/>
  <c r="A5162" i="13"/>
  <c r="A5160" i="13"/>
  <c r="A5158" i="13"/>
  <c r="A5156" i="13"/>
  <c r="A5154" i="13"/>
  <c r="A5152" i="13"/>
  <c r="A5150" i="13"/>
  <c r="A5148" i="13"/>
  <c r="A5146" i="13"/>
  <c r="A5144" i="13"/>
  <c r="A5142" i="13"/>
  <c r="A5140" i="13"/>
  <c r="A5138" i="13"/>
  <c r="A5136" i="13"/>
  <c r="A5134" i="13"/>
  <c r="A5132" i="13"/>
  <c r="A5130" i="13"/>
  <c r="A5128" i="13"/>
  <c r="A5126" i="13"/>
  <c r="A5124" i="13"/>
  <c r="A5122" i="13"/>
  <c r="A5120" i="13"/>
  <c r="A5118" i="13"/>
  <c r="A5116" i="13"/>
  <c r="A5114" i="13"/>
  <c r="A5112" i="13"/>
  <c r="A5110" i="13"/>
  <c r="A5108" i="13"/>
  <c r="A5106" i="13"/>
  <c r="A5104" i="13"/>
  <c r="A5102" i="13"/>
  <c r="A5100" i="13"/>
  <c r="A5098" i="13"/>
  <c r="A5096" i="13"/>
  <c r="A5094" i="13"/>
  <c r="A5092" i="13"/>
  <c r="A5090" i="13"/>
  <c r="A5088" i="13"/>
  <c r="A5086" i="13"/>
  <c r="A5084" i="13"/>
  <c r="A5082" i="13"/>
  <c r="A5080" i="13"/>
  <c r="A5078" i="13"/>
  <c r="A5076" i="13"/>
  <c r="A5074" i="13"/>
  <c r="A5072" i="13"/>
  <c r="A5070" i="13"/>
  <c r="A5068" i="13"/>
  <c r="A5066" i="13"/>
  <c r="A5064" i="13"/>
  <c r="A5062" i="13"/>
  <c r="A5060" i="13"/>
  <c r="A5058" i="13"/>
  <c r="A5056" i="13"/>
  <c r="A5054" i="13"/>
  <c r="A5052" i="13"/>
  <c r="A5050" i="13"/>
  <c r="A5048" i="13"/>
  <c r="A5046" i="13"/>
  <c r="A5044" i="13"/>
  <c r="A5042" i="13"/>
  <c r="A5040" i="13"/>
  <c r="A5038" i="13"/>
  <c r="A5036" i="13"/>
  <c r="A5034" i="13"/>
  <c r="A5032" i="13"/>
  <c r="A5030" i="13"/>
  <c r="A5028" i="13"/>
  <c r="A5026" i="13"/>
  <c r="A5024" i="13"/>
  <c r="A5022" i="13"/>
  <c r="A5018" i="13"/>
  <c r="A5014" i="13"/>
  <c r="A5010" i="13"/>
  <c r="A5006" i="13"/>
  <c r="A5002" i="13"/>
  <c r="A4998" i="13"/>
  <c r="A4994" i="13"/>
  <c r="A4990" i="13"/>
  <c r="A4986" i="13"/>
  <c r="A4982" i="13"/>
  <c r="A4978" i="13"/>
  <c r="A4974" i="13"/>
  <c r="A4970" i="13"/>
  <c r="A4966" i="13"/>
  <c r="A4962" i="13"/>
  <c r="A4958" i="13"/>
  <c r="A4954" i="13"/>
  <c r="A4950" i="13"/>
  <c r="A4946" i="13"/>
  <c r="A4942" i="13"/>
  <c r="A4938" i="13"/>
  <c r="A4934" i="13"/>
  <c r="A4930" i="13"/>
  <c r="A4926" i="13"/>
  <c r="A4922" i="13"/>
  <c r="A4918" i="13"/>
  <c r="A4914" i="13"/>
  <c r="A4910" i="13"/>
  <c r="A4906" i="13"/>
  <c r="A4902" i="13"/>
  <c r="A4898" i="13"/>
  <c r="A4894" i="13"/>
  <c r="A4890" i="13"/>
  <c r="A4886" i="13"/>
  <c r="A4882" i="13"/>
  <c r="A4878" i="13"/>
  <c r="A4874" i="13"/>
  <c r="A4870" i="13"/>
  <c r="A4866" i="13"/>
  <c r="A4862" i="13"/>
  <c r="A4858" i="13"/>
  <c r="A4854" i="13"/>
  <c r="A7038" i="13"/>
  <c r="A7022" i="13"/>
  <c r="A7006" i="13"/>
  <c r="A6990" i="13"/>
  <c r="A6974" i="13"/>
  <c r="A6958" i="13"/>
  <c r="A6942" i="13"/>
  <c r="A7034" i="13"/>
  <c r="A7018" i="13"/>
  <c r="A7002" i="13"/>
  <c r="A6986" i="13"/>
  <c r="A6970" i="13"/>
  <c r="A6954" i="13"/>
  <c r="A6938" i="13"/>
  <c r="A4846" i="13"/>
  <c r="A4838" i="13"/>
  <c r="A4830" i="13"/>
  <c r="A4822" i="13"/>
  <c r="A4814" i="13"/>
  <c r="A4806" i="13"/>
  <c r="A4798" i="13"/>
  <c r="A4790" i="13"/>
  <c r="A4782" i="13"/>
  <c r="A4774" i="13"/>
  <c r="A4766" i="13"/>
  <c r="A4758" i="13"/>
  <c r="A4750" i="13"/>
  <c r="A4742" i="13"/>
  <c r="A4734" i="13"/>
  <c r="A4726" i="13"/>
  <c r="A4718" i="13"/>
  <c r="A7030" i="13"/>
  <c r="A7014" i="13"/>
  <c r="A6998" i="13"/>
  <c r="A6982" i="13"/>
  <c r="A6966" i="13"/>
  <c r="A6950" i="13"/>
  <c r="C6" i="12"/>
  <c r="A4714" i="13"/>
  <c r="A4746" i="13"/>
  <c r="A4778" i="13"/>
  <c r="A4810" i="13"/>
  <c r="A4842" i="13"/>
  <c r="A6946" i="13"/>
  <c r="A7010" i="13"/>
  <c r="G16" i="10"/>
  <c r="C12" i="12"/>
  <c r="C11" i="12" s="1"/>
  <c r="A4738" i="13"/>
  <c r="A4770" i="13"/>
  <c r="A4802" i="13"/>
  <c r="A4834" i="13"/>
  <c r="A6962" i="13"/>
  <c r="A7026" i="13"/>
  <c r="M4" i="10"/>
  <c r="M5" i="10"/>
  <c r="M6" i="10"/>
  <c r="M7" i="10"/>
  <c r="D3" i="12"/>
  <c r="C9" i="12"/>
  <c r="D15" i="12"/>
  <c r="K81" i="7"/>
  <c r="C84" i="7" s="1"/>
  <c r="S5" i="7"/>
  <c r="S8" i="7" s="1"/>
  <c r="M46" i="7"/>
  <c r="M42" i="7"/>
  <c r="M43" i="7"/>
  <c r="M47" i="7" s="1"/>
  <c r="M45" i="7"/>
  <c r="O76" i="7"/>
  <c r="I37" i="7"/>
  <c r="I41" i="7" s="1"/>
  <c r="E37" i="7"/>
  <c r="E41" i="7" s="1"/>
  <c r="O8" i="7"/>
  <c r="L18" i="7"/>
  <c r="P19" i="7"/>
  <c r="M45" i="4"/>
  <c r="A5" i="6"/>
  <c r="G5" i="6" s="1"/>
  <c r="F8" i="6"/>
  <c r="H9" i="6" s="1"/>
  <c r="O11" i="4"/>
  <c r="K82" i="4"/>
  <c r="K81" i="4"/>
  <c r="C84" i="4" s="1"/>
  <c r="S5" i="4"/>
  <c r="S8" i="4" s="1"/>
  <c r="E5" i="6"/>
  <c r="G8" i="6" s="1"/>
  <c r="O76" i="4"/>
  <c r="B84" i="4"/>
  <c r="I37" i="4"/>
  <c r="I41" i="4" s="1"/>
  <c r="E37" i="4"/>
  <c r="E41" i="4" s="1"/>
  <c r="M37" i="4"/>
  <c r="M41" i="4" s="1"/>
  <c r="F12" i="6"/>
  <c r="L18" i="4"/>
  <c r="P19" i="4"/>
  <c r="G12" i="6"/>
  <c r="J4799" i="13" l="1"/>
  <c r="J5007" i="13"/>
  <c r="J6964" i="13"/>
  <c r="J7028" i="13"/>
  <c r="J6974" i="13"/>
  <c r="J4898" i="13"/>
  <c r="J3424" i="13"/>
  <c r="J3440" i="13"/>
  <c r="J3456" i="13"/>
  <c r="J3472" i="13"/>
  <c r="J3488" i="13"/>
  <c r="J3504" i="13"/>
  <c r="J3520" i="13"/>
  <c r="J3536" i="13"/>
  <c r="J3552" i="13"/>
  <c r="J3568" i="13"/>
  <c r="J3584" i="13"/>
  <c r="J3600" i="13"/>
  <c r="J3616" i="13"/>
  <c r="J3632" i="13"/>
  <c r="J3648" i="13"/>
  <c r="J3664" i="13"/>
  <c r="J3680" i="13"/>
  <c r="J3696" i="13"/>
  <c r="J3712" i="13"/>
  <c r="J3728" i="13"/>
  <c r="J3744" i="13"/>
  <c r="J3760" i="13"/>
  <c r="J3776" i="13"/>
  <c r="J3792" i="13"/>
  <c r="J3808" i="13"/>
  <c r="J3824" i="13"/>
  <c r="J3840" i="13"/>
  <c r="J3856" i="13"/>
  <c r="J3872" i="13"/>
  <c r="J3888" i="13"/>
  <c r="J3904" i="13"/>
  <c r="J3920" i="13"/>
  <c r="J3936" i="13"/>
  <c r="J3952" i="13"/>
  <c r="J3968" i="13"/>
  <c r="J3984" i="13"/>
  <c r="J4000" i="13"/>
  <c r="J4016" i="13"/>
  <c r="J4032" i="13"/>
  <c r="J4048" i="13"/>
  <c r="J4064" i="13"/>
  <c r="J4080" i="13"/>
  <c r="J4096" i="13"/>
  <c r="J4112" i="13"/>
  <c r="J4128" i="13"/>
  <c r="J4144" i="13"/>
  <c r="J4160" i="13"/>
  <c r="J4176" i="13"/>
  <c r="J4192" i="13"/>
  <c r="J4208" i="13"/>
  <c r="J4224" i="13"/>
  <c r="J4240" i="13"/>
  <c r="J4256" i="13"/>
  <c r="J4272" i="13"/>
  <c r="J4288" i="13"/>
  <c r="J4304" i="13"/>
  <c r="J4320" i="13"/>
  <c r="J4336" i="13"/>
  <c r="J4352" i="13"/>
  <c r="J4368" i="13"/>
  <c r="J4384" i="13"/>
  <c r="J4400" i="13"/>
  <c r="J4416" i="13"/>
  <c r="J4432" i="13"/>
  <c r="J4448" i="13"/>
  <c r="J4464" i="13"/>
  <c r="J4480" i="13"/>
  <c r="J4496" i="13"/>
  <c r="J4512" i="13"/>
  <c r="J4528" i="13"/>
  <c r="J4544" i="13"/>
  <c r="J4560" i="13"/>
  <c r="J4576" i="13"/>
  <c r="J4592" i="13"/>
  <c r="J4608" i="13"/>
  <c r="J4624" i="13"/>
  <c r="J4640" i="13"/>
  <c r="J4656" i="13"/>
  <c r="J4672" i="13"/>
  <c r="J4688" i="13"/>
  <c r="J4704" i="13"/>
  <c r="J7038" i="13"/>
  <c r="J4783" i="13"/>
  <c r="J6735" i="13"/>
  <c r="J6895" i="13"/>
  <c r="E7041" i="13"/>
  <c r="E7040" i="13"/>
  <c r="E7039" i="13"/>
  <c r="E7038" i="13"/>
  <c r="E7037" i="13"/>
  <c r="E7036" i="13"/>
  <c r="E7035" i="13"/>
  <c r="E7034" i="13"/>
  <c r="E7033" i="13"/>
  <c r="E7032" i="13"/>
  <c r="E7031" i="13"/>
  <c r="E7030" i="13"/>
  <c r="E7029" i="13"/>
  <c r="E7028" i="13"/>
  <c r="E7027" i="13"/>
  <c r="E7026" i="13"/>
  <c r="E7025" i="13"/>
  <c r="E7024" i="13"/>
  <c r="E7023" i="13"/>
  <c r="E7022" i="13"/>
  <c r="E7021" i="13"/>
  <c r="E7020" i="13"/>
  <c r="E7019" i="13"/>
  <c r="E7018" i="13"/>
  <c r="E7017" i="13"/>
  <c r="E7016" i="13"/>
  <c r="E7015" i="13"/>
  <c r="E7014" i="13"/>
  <c r="E7013" i="13"/>
  <c r="E7012" i="13"/>
  <c r="E7011" i="13"/>
  <c r="E7010" i="13"/>
  <c r="E7009" i="13"/>
  <c r="E7008" i="13"/>
  <c r="E7007" i="13"/>
  <c r="E7006" i="13"/>
  <c r="E7005" i="13"/>
  <c r="E7004" i="13"/>
  <c r="E7003" i="13"/>
  <c r="E7002" i="13"/>
  <c r="E7001" i="13"/>
  <c r="E7000" i="13"/>
  <c r="E6999" i="13"/>
  <c r="E6998" i="13"/>
  <c r="E6997" i="13"/>
  <c r="E6996" i="13"/>
  <c r="E6995" i="13"/>
  <c r="E6994" i="13"/>
  <c r="E6993" i="13"/>
  <c r="E6992" i="13"/>
  <c r="E6991" i="13"/>
  <c r="E6990" i="13"/>
  <c r="E6989" i="13"/>
  <c r="E6988" i="13"/>
  <c r="E6987" i="13"/>
  <c r="E6986" i="13"/>
  <c r="E6985" i="13"/>
  <c r="E6984" i="13"/>
  <c r="E6983" i="13"/>
  <c r="E6982" i="13"/>
  <c r="E6981" i="13"/>
  <c r="E6980" i="13"/>
  <c r="E6979" i="13"/>
  <c r="E6978" i="13"/>
  <c r="E6977" i="13"/>
  <c r="E6976" i="13"/>
  <c r="E6975" i="13"/>
  <c r="E6974" i="13"/>
  <c r="E6973" i="13"/>
  <c r="E6972" i="13"/>
  <c r="E6971" i="13"/>
  <c r="E6970" i="13"/>
  <c r="E6969" i="13"/>
  <c r="E6968" i="13"/>
  <c r="E6967" i="13"/>
  <c r="E6966" i="13"/>
  <c r="E6965" i="13"/>
  <c r="E6964" i="13"/>
  <c r="E6963" i="13"/>
  <c r="E6962" i="13"/>
  <c r="E6961" i="13"/>
  <c r="E6960" i="13"/>
  <c r="E6959" i="13"/>
  <c r="E6958" i="13"/>
  <c r="E6957" i="13"/>
  <c r="E6956" i="13"/>
  <c r="E6955" i="13"/>
  <c r="E6954" i="13"/>
  <c r="E6953" i="13"/>
  <c r="E6952" i="13"/>
  <c r="E6951" i="13"/>
  <c r="E6950" i="13"/>
  <c r="E6949" i="13"/>
  <c r="E6948" i="13"/>
  <c r="E6947" i="13"/>
  <c r="E6946" i="13"/>
  <c r="E6945" i="13"/>
  <c r="E6944" i="13"/>
  <c r="E6943" i="13"/>
  <c r="E6942" i="13"/>
  <c r="E6941" i="13"/>
  <c r="E6940" i="13"/>
  <c r="E6939" i="13"/>
  <c r="E6938" i="13"/>
  <c r="E6937" i="13"/>
  <c r="E6936" i="13"/>
  <c r="E6935" i="13"/>
  <c r="E6934" i="13"/>
  <c r="E6932" i="13"/>
  <c r="E6930" i="13"/>
  <c r="E6928" i="13"/>
  <c r="E6926" i="13"/>
  <c r="E6924" i="13"/>
  <c r="E6922" i="13"/>
  <c r="E6920" i="13"/>
  <c r="E6918" i="13"/>
  <c r="E6916" i="13"/>
  <c r="E6914" i="13"/>
  <c r="E6912" i="13"/>
  <c r="E6910" i="13"/>
  <c r="E6908" i="13"/>
  <c r="E6906" i="13"/>
  <c r="E6904" i="13"/>
  <c r="E6902" i="13"/>
  <c r="E6900" i="13"/>
  <c r="E6898" i="13"/>
  <c r="E6896" i="13"/>
  <c r="E6894" i="13"/>
  <c r="E6892" i="13"/>
  <c r="E6890" i="13"/>
  <c r="E6888" i="13"/>
  <c r="E6886" i="13"/>
  <c r="E6884" i="13"/>
  <c r="E6882" i="13"/>
  <c r="E6880" i="13"/>
  <c r="E6878" i="13"/>
  <c r="E6876" i="13"/>
  <c r="E6874" i="13"/>
  <c r="E6872" i="13"/>
  <c r="E6870" i="13"/>
  <c r="E6868" i="13"/>
  <c r="E6866" i="13"/>
  <c r="E6864" i="13"/>
  <c r="E6862" i="13"/>
  <c r="E6860" i="13"/>
  <c r="E6858" i="13"/>
  <c r="E6856" i="13"/>
  <c r="E6854" i="13"/>
  <c r="E6852" i="13"/>
  <c r="E6850" i="13"/>
  <c r="E6848" i="13"/>
  <c r="E6846" i="13"/>
  <c r="E6844" i="13"/>
  <c r="E6842" i="13"/>
  <c r="E6840" i="13"/>
  <c r="E6838" i="13"/>
  <c r="E6836" i="13"/>
  <c r="E6834" i="13"/>
  <c r="E6832" i="13"/>
  <c r="E6830" i="13"/>
  <c r="E6828" i="13"/>
  <c r="E6826" i="13"/>
  <c r="E6824" i="13"/>
  <c r="E6822" i="13"/>
  <c r="E6820" i="13"/>
  <c r="E6818" i="13"/>
  <c r="E6816" i="13"/>
  <c r="E6814" i="13"/>
  <c r="E6812" i="13"/>
  <c r="E6810" i="13"/>
  <c r="E6808" i="13"/>
  <c r="E6806" i="13"/>
  <c r="E6804" i="13"/>
  <c r="E6802" i="13"/>
  <c r="E6800" i="13"/>
  <c r="E6798" i="13"/>
  <c r="E6796" i="13"/>
  <c r="E6794" i="13"/>
  <c r="E6792" i="13"/>
  <c r="E6790" i="13"/>
  <c r="E6788" i="13"/>
  <c r="E6786" i="13"/>
  <c r="E6784" i="13"/>
  <c r="E6782" i="13"/>
  <c r="E6780" i="13"/>
  <c r="E6778" i="13"/>
  <c r="E6776" i="13"/>
  <c r="E6774" i="13"/>
  <c r="E6772" i="13"/>
  <c r="E6770" i="13"/>
  <c r="E6768" i="13"/>
  <c r="E6766" i="13"/>
  <c r="E6764" i="13"/>
  <c r="E6762" i="13"/>
  <c r="E6760" i="13"/>
  <c r="E6758" i="13"/>
  <c r="E6756" i="13"/>
  <c r="E6754" i="13"/>
  <c r="E6752" i="13"/>
  <c r="E6750" i="13"/>
  <c r="E6748" i="13"/>
  <c r="E6746" i="13"/>
  <c r="E6744" i="13"/>
  <c r="E6742" i="13"/>
  <c r="E6740" i="13"/>
  <c r="E6738" i="13"/>
  <c r="E6736" i="13"/>
  <c r="E6734" i="13"/>
  <c r="E6732" i="13"/>
  <c r="E6730" i="13"/>
  <c r="E6728" i="13"/>
  <c r="E6726" i="13"/>
  <c r="E6724" i="13"/>
  <c r="E6722" i="13"/>
  <c r="E6720" i="13"/>
  <c r="E6718" i="13"/>
  <c r="E6716" i="13"/>
  <c r="E6714" i="13"/>
  <c r="E6712" i="13"/>
  <c r="E6710" i="13"/>
  <c r="E6708" i="13"/>
  <c r="E6706" i="13"/>
  <c r="E6704" i="13"/>
  <c r="E6702" i="13"/>
  <c r="E6700" i="13"/>
  <c r="E6699" i="13"/>
  <c r="E6698" i="13"/>
  <c r="E6697" i="13"/>
  <c r="E6696" i="13"/>
  <c r="E6695" i="13"/>
  <c r="E6694" i="13"/>
  <c r="E6693" i="13"/>
  <c r="E6692" i="13"/>
  <c r="E6691" i="13"/>
  <c r="E6690" i="13"/>
  <c r="E6689" i="13"/>
  <c r="E6688" i="13"/>
  <c r="E6687" i="13"/>
  <c r="E6686" i="13"/>
  <c r="E6685" i="13"/>
  <c r="E6684" i="13"/>
  <c r="E6683" i="13"/>
  <c r="E6682" i="13"/>
  <c r="E6681" i="13"/>
  <c r="E6680" i="13"/>
  <c r="E6679" i="13"/>
  <c r="E6678" i="13"/>
  <c r="E6677" i="13"/>
  <c r="E6676" i="13"/>
  <c r="E6675" i="13"/>
  <c r="E6674" i="13"/>
  <c r="E6673" i="13"/>
  <c r="E6672" i="13"/>
  <c r="E6671" i="13"/>
  <c r="E6670" i="13"/>
  <c r="E6669" i="13"/>
  <c r="E6668" i="13"/>
  <c r="E6667" i="13"/>
  <c r="E6666" i="13"/>
  <c r="E6665" i="13"/>
  <c r="E6664" i="13"/>
  <c r="E6663" i="13"/>
  <c r="E6662" i="13"/>
  <c r="E6661" i="13"/>
  <c r="E6660" i="13"/>
  <c r="E6659" i="13"/>
  <c r="E6658" i="13"/>
  <c r="E6657" i="13"/>
  <c r="E6656" i="13"/>
  <c r="E6655" i="13"/>
  <c r="E6654" i="13"/>
  <c r="E6653" i="13"/>
  <c r="E6652" i="13"/>
  <c r="E6651" i="13"/>
  <c r="E6650" i="13"/>
  <c r="E6649" i="13"/>
  <c r="E6648" i="13"/>
  <c r="E6647" i="13"/>
  <c r="E6646" i="13"/>
  <c r="E6645" i="13"/>
  <c r="E6644" i="13"/>
  <c r="E6643" i="13"/>
  <c r="E6642" i="13"/>
  <c r="E6641" i="13"/>
  <c r="E6640" i="13"/>
  <c r="E6639" i="13"/>
  <c r="E6638" i="13"/>
  <c r="E6637" i="13"/>
  <c r="E6636" i="13"/>
  <c r="E6635" i="13"/>
  <c r="E6634" i="13"/>
  <c r="E6633" i="13"/>
  <c r="E6632" i="13"/>
  <c r="E6631" i="13"/>
  <c r="E6630" i="13"/>
  <c r="E6629" i="13"/>
  <c r="E6628" i="13"/>
  <c r="E6627" i="13"/>
  <c r="E6626" i="13"/>
  <c r="E6625" i="13"/>
  <c r="E6624" i="13"/>
  <c r="E6623" i="13"/>
  <c r="E6622" i="13"/>
  <c r="E6621" i="13"/>
  <c r="E6620" i="13"/>
  <c r="E6619" i="13"/>
  <c r="E6618" i="13"/>
  <c r="E6617" i="13"/>
  <c r="E6616" i="13"/>
  <c r="E6615" i="13"/>
  <c r="E6614" i="13"/>
  <c r="E6613" i="13"/>
  <c r="E6612" i="13"/>
  <c r="E6611" i="13"/>
  <c r="E6610" i="13"/>
  <c r="E6609" i="13"/>
  <c r="E6608" i="13"/>
  <c r="E6607" i="13"/>
  <c r="E6606" i="13"/>
  <c r="E6605" i="13"/>
  <c r="E6604" i="13"/>
  <c r="E6603" i="13"/>
  <c r="E6602" i="13"/>
  <c r="E6601" i="13"/>
  <c r="E6600" i="13"/>
  <c r="E6599" i="13"/>
  <c r="E6598" i="13"/>
  <c r="E6597" i="13"/>
  <c r="E6596" i="13"/>
  <c r="E6595" i="13"/>
  <c r="E6594" i="13"/>
  <c r="E6593" i="13"/>
  <c r="E6592" i="13"/>
  <c r="E6591" i="13"/>
  <c r="E6590" i="13"/>
  <c r="E6589" i="13"/>
  <c r="E6588" i="13"/>
  <c r="E6587" i="13"/>
  <c r="E6586" i="13"/>
  <c r="E6585" i="13"/>
  <c r="E6584" i="13"/>
  <c r="E6583" i="13"/>
  <c r="E6582" i="13"/>
  <c r="E6581" i="13"/>
  <c r="E6580" i="13"/>
  <c r="E6579" i="13"/>
  <c r="E6578" i="13"/>
  <c r="E6577" i="13"/>
  <c r="E6576" i="13"/>
  <c r="E6575" i="13"/>
  <c r="E6574" i="13"/>
  <c r="E6573" i="13"/>
  <c r="E6572" i="13"/>
  <c r="E6571" i="13"/>
  <c r="E6570" i="13"/>
  <c r="E6569" i="13"/>
  <c r="E6568" i="13"/>
  <c r="E6567" i="13"/>
  <c r="E6566" i="13"/>
  <c r="E6565" i="13"/>
  <c r="E6564" i="13"/>
  <c r="E6563" i="13"/>
  <c r="E6562" i="13"/>
  <c r="E6561" i="13"/>
  <c r="E6560" i="13"/>
  <c r="E6559" i="13"/>
  <c r="E6558" i="13"/>
  <c r="E6557" i="13"/>
  <c r="E6556" i="13"/>
  <c r="E6555" i="13"/>
  <c r="E6554" i="13"/>
  <c r="E6553" i="13"/>
  <c r="E6552" i="13"/>
  <c r="E6551" i="13"/>
  <c r="E6550" i="13"/>
  <c r="E6549" i="13"/>
  <c r="E6548" i="13"/>
  <c r="E6547" i="13"/>
  <c r="E6546" i="13"/>
  <c r="E6545" i="13"/>
  <c r="E6544" i="13"/>
  <c r="E6543" i="13"/>
  <c r="E6542" i="13"/>
  <c r="E6541" i="13"/>
  <c r="E6540" i="13"/>
  <c r="E6539" i="13"/>
  <c r="E6538" i="13"/>
  <c r="E6537" i="13"/>
  <c r="E6536" i="13"/>
  <c r="E6535" i="13"/>
  <c r="E6534" i="13"/>
  <c r="E6533" i="13"/>
  <c r="E6532" i="13"/>
  <c r="E6531" i="13"/>
  <c r="E6530" i="13"/>
  <c r="E6529" i="13"/>
  <c r="E6528" i="13"/>
  <c r="E6527" i="13"/>
  <c r="E6526" i="13"/>
  <c r="E6525" i="13"/>
  <c r="E6524" i="13"/>
  <c r="E6523" i="13"/>
  <c r="E6522" i="13"/>
  <c r="E6521" i="13"/>
  <c r="E6520" i="13"/>
  <c r="E6519" i="13"/>
  <c r="E6518" i="13"/>
  <c r="E6517" i="13"/>
  <c r="E6516" i="13"/>
  <c r="E6515" i="13"/>
  <c r="E6514" i="13"/>
  <c r="E6513" i="13"/>
  <c r="E6512" i="13"/>
  <c r="E6511" i="13"/>
  <c r="E6510" i="13"/>
  <c r="E6509" i="13"/>
  <c r="E6508" i="13"/>
  <c r="E6507" i="13"/>
  <c r="E6506" i="13"/>
  <c r="E6505" i="13"/>
  <c r="E6504" i="13"/>
  <c r="E6503" i="13"/>
  <c r="E6502" i="13"/>
  <c r="E6501" i="13"/>
  <c r="E6500" i="13"/>
  <c r="E6499" i="13"/>
  <c r="E6498" i="13"/>
  <c r="E6497" i="13"/>
  <c r="E6496" i="13"/>
  <c r="E6495" i="13"/>
  <c r="E6494" i="13"/>
  <c r="E6493" i="13"/>
  <c r="E6492" i="13"/>
  <c r="E6491" i="13"/>
  <c r="E6490" i="13"/>
  <c r="E6489" i="13"/>
  <c r="E6488" i="13"/>
  <c r="E6487" i="13"/>
  <c r="E6486" i="13"/>
  <c r="E6485" i="13"/>
  <c r="E6484" i="13"/>
  <c r="E6483" i="13"/>
  <c r="E6482" i="13"/>
  <c r="E6481" i="13"/>
  <c r="E6480" i="13"/>
  <c r="E6479" i="13"/>
  <c r="E6478" i="13"/>
  <c r="E6477" i="13"/>
  <c r="E6476" i="13"/>
  <c r="E6475" i="13"/>
  <c r="E6474" i="13"/>
  <c r="E6473" i="13"/>
  <c r="E6472" i="13"/>
  <c r="E6471" i="13"/>
  <c r="E6470" i="13"/>
  <c r="E6469" i="13"/>
  <c r="E6468" i="13"/>
  <c r="E6467" i="13"/>
  <c r="E6466" i="13"/>
  <c r="E6465" i="13"/>
  <c r="E6464" i="13"/>
  <c r="E6463" i="13"/>
  <c r="E6462" i="13"/>
  <c r="E6461" i="13"/>
  <c r="E6460" i="13"/>
  <c r="E6459" i="13"/>
  <c r="E6458" i="13"/>
  <c r="E6457" i="13"/>
  <c r="E6456" i="13"/>
  <c r="E6455" i="13"/>
  <c r="E6454" i="13"/>
  <c r="E6453" i="13"/>
  <c r="E6452" i="13"/>
  <c r="E6451" i="13"/>
  <c r="E6450" i="13"/>
  <c r="E6449" i="13"/>
  <c r="E6448" i="13"/>
  <c r="E6447" i="13"/>
  <c r="E6446" i="13"/>
  <c r="E6445" i="13"/>
  <c r="E6444" i="13"/>
  <c r="E6443" i="13"/>
  <c r="E6442" i="13"/>
  <c r="E6441" i="13"/>
  <c r="E6440" i="13"/>
  <c r="E6439" i="13"/>
  <c r="E6438" i="13"/>
  <c r="E6437" i="13"/>
  <c r="E6436" i="13"/>
  <c r="E6435" i="13"/>
  <c r="E6434" i="13"/>
  <c r="E6433" i="13"/>
  <c r="E6432" i="13"/>
  <c r="E6431" i="13"/>
  <c r="E6430" i="13"/>
  <c r="E6429" i="13"/>
  <c r="E6428" i="13"/>
  <c r="E6427" i="13"/>
  <c r="E6426" i="13"/>
  <c r="E6425" i="13"/>
  <c r="E6424" i="13"/>
  <c r="E6423" i="13"/>
  <c r="E6422" i="13"/>
  <c r="E6421" i="13"/>
  <c r="E6420" i="13"/>
  <c r="E6419" i="13"/>
  <c r="E6418" i="13"/>
  <c r="E6417" i="13"/>
  <c r="E6416" i="13"/>
  <c r="E6415" i="13"/>
  <c r="E6414" i="13"/>
  <c r="E6413" i="13"/>
  <c r="E6412" i="13"/>
  <c r="E6411" i="13"/>
  <c r="E6410" i="13"/>
  <c r="E6409" i="13"/>
  <c r="E6408" i="13"/>
  <c r="E6407" i="13"/>
  <c r="E6406" i="13"/>
  <c r="E6405" i="13"/>
  <c r="E6404" i="13"/>
  <c r="E6403" i="13"/>
  <c r="E6402" i="13"/>
  <c r="E6401" i="13"/>
  <c r="E6400" i="13"/>
  <c r="E6399" i="13"/>
  <c r="E6398" i="13"/>
  <c r="E6397" i="13"/>
  <c r="E6396" i="13"/>
  <c r="E6395" i="13"/>
  <c r="E6394" i="13"/>
  <c r="E6393" i="13"/>
  <c r="E6392" i="13"/>
  <c r="E6391" i="13"/>
  <c r="E6390" i="13"/>
  <c r="E6389" i="13"/>
  <c r="E6388" i="13"/>
  <c r="E6387" i="13"/>
  <c r="E6386" i="13"/>
  <c r="E6385" i="13"/>
  <c r="E6384" i="13"/>
  <c r="E6383" i="13"/>
  <c r="E6382" i="13"/>
  <c r="E6381" i="13"/>
  <c r="E6380" i="13"/>
  <c r="E6379" i="13"/>
  <c r="E6378" i="13"/>
  <c r="E6377" i="13"/>
  <c r="E6376" i="13"/>
  <c r="E6375" i="13"/>
  <c r="E6374" i="13"/>
  <c r="E6373" i="13"/>
  <c r="E6372" i="13"/>
  <c r="E6371" i="13"/>
  <c r="E6370" i="13"/>
  <c r="E6369" i="13"/>
  <c r="E6368" i="13"/>
  <c r="E6367" i="13"/>
  <c r="E6366" i="13"/>
  <c r="E6365" i="13"/>
  <c r="E6364" i="13"/>
  <c r="E6363" i="13"/>
  <c r="E6362" i="13"/>
  <c r="E6361" i="13"/>
  <c r="E6360" i="13"/>
  <c r="E6359" i="13"/>
  <c r="E6358" i="13"/>
  <c r="E6357" i="13"/>
  <c r="E6356" i="13"/>
  <c r="E6355" i="13"/>
  <c r="E6354" i="13"/>
  <c r="E6353" i="13"/>
  <c r="E6352" i="13"/>
  <c r="E6351" i="13"/>
  <c r="E6350" i="13"/>
  <c r="E6349" i="13"/>
  <c r="E6348" i="13"/>
  <c r="E6347" i="13"/>
  <c r="E6346" i="13"/>
  <c r="E6345" i="13"/>
  <c r="E6344" i="13"/>
  <c r="E6343" i="13"/>
  <c r="E6342" i="13"/>
  <c r="E6341" i="13"/>
  <c r="E6340" i="13"/>
  <c r="E6339" i="13"/>
  <c r="E6338" i="13"/>
  <c r="E6337" i="13"/>
  <c r="E6336" i="13"/>
  <c r="E6335" i="13"/>
  <c r="E6334" i="13"/>
  <c r="E6333" i="13"/>
  <c r="E6332" i="13"/>
  <c r="E6331" i="13"/>
  <c r="E6330" i="13"/>
  <c r="E6329" i="13"/>
  <c r="E6328" i="13"/>
  <c r="E6327" i="13"/>
  <c r="E6326" i="13"/>
  <c r="E6325" i="13"/>
  <c r="E6324" i="13"/>
  <c r="E6323" i="13"/>
  <c r="E6322" i="13"/>
  <c r="E6321" i="13"/>
  <c r="E6320" i="13"/>
  <c r="E6319" i="13"/>
  <c r="E6318" i="13"/>
  <c r="E6317" i="13"/>
  <c r="E6316" i="13"/>
  <c r="E6315" i="13"/>
  <c r="E6314" i="13"/>
  <c r="E6313" i="13"/>
  <c r="E6312" i="13"/>
  <c r="E6311" i="13"/>
  <c r="E6310" i="13"/>
  <c r="E6309" i="13"/>
  <c r="E6308" i="13"/>
  <c r="E6307" i="13"/>
  <c r="E6306" i="13"/>
  <c r="E6305" i="13"/>
  <c r="E6304" i="13"/>
  <c r="E6303" i="13"/>
  <c r="E6302" i="13"/>
  <c r="E6301" i="13"/>
  <c r="E6300" i="13"/>
  <c r="E6299" i="13"/>
  <c r="E6298" i="13"/>
  <c r="E6297" i="13"/>
  <c r="E6296" i="13"/>
  <c r="E6295" i="13"/>
  <c r="E6294" i="13"/>
  <c r="E6293" i="13"/>
  <c r="E6292" i="13"/>
  <c r="E6291" i="13"/>
  <c r="E6290" i="13"/>
  <c r="E6289" i="13"/>
  <c r="E6288" i="13"/>
  <c r="E6287" i="13"/>
  <c r="E6286" i="13"/>
  <c r="E6285" i="13"/>
  <c r="E6284" i="13"/>
  <c r="E6283" i="13"/>
  <c r="E6282" i="13"/>
  <c r="E6281" i="13"/>
  <c r="E6280" i="13"/>
  <c r="E6279" i="13"/>
  <c r="E6278" i="13"/>
  <c r="E6277" i="13"/>
  <c r="E6276" i="13"/>
  <c r="E6275" i="13"/>
  <c r="E6274" i="13"/>
  <c r="E6273" i="13"/>
  <c r="E6272" i="13"/>
  <c r="E6271" i="13"/>
  <c r="E6270" i="13"/>
  <c r="E6269" i="13"/>
  <c r="E6268" i="13"/>
  <c r="E6267" i="13"/>
  <c r="E6266" i="13"/>
  <c r="E6265" i="13"/>
  <c r="E6264" i="13"/>
  <c r="E6263" i="13"/>
  <c r="E6262" i="13"/>
  <c r="E6261" i="13"/>
  <c r="E6260" i="13"/>
  <c r="E6259" i="13"/>
  <c r="E6258" i="13"/>
  <c r="E6257" i="13"/>
  <c r="E6256" i="13"/>
  <c r="E6255" i="13"/>
  <c r="E6254" i="13"/>
  <c r="E6253" i="13"/>
  <c r="E6252" i="13"/>
  <c r="E6251" i="13"/>
  <c r="E6250" i="13"/>
  <c r="E6249" i="13"/>
  <c r="E6248" i="13"/>
  <c r="E6247" i="13"/>
  <c r="E6246" i="13"/>
  <c r="E6245" i="13"/>
  <c r="E6244" i="13"/>
  <c r="E6243" i="13"/>
  <c r="E6242" i="13"/>
  <c r="E6241" i="13"/>
  <c r="E6240" i="13"/>
  <c r="E6239" i="13"/>
  <c r="E6238" i="13"/>
  <c r="E6237" i="13"/>
  <c r="E6236" i="13"/>
  <c r="E6235" i="13"/>
  <c r="E6234" i="13"/>
  <c r="E6233" i="13"/>
  <c r="E6232" i="13"/>
  <c r="E6231" i="13"/>
  <c r="E6230" i="13"/>
  <c r="E6229" i="13"/>
  <c r="E6228" i="13"/>
  <c r="E6227" i="13"/>
  <c r="E6226" i="13"/>
  <c r="E6225" i="13"/>
  <c r="E6224" i="13"/>
  <c r="E6223" i="13"/>
  <c r="E6222" i="13"/>
  <c r="E6221" i="13"/>
  <c r="E6220" i="13"/>
  <c r="E6219" i="13"/>
  <c r="E6218" i="13"/>
  <c r="E6217" i="13"/>
  <c r="E6216" i="13"/>
  <c r="E6215" i="13"/>
  <c r="E6214" i="13"/>
  <c r="E6213" i="13"/>
  <c r="E6212" i="13"/>
  <c r="E6211" i="13"/>
  <c r="E6210" i="13"/>
  <c r="E6209" i="13"/>
  <c r="E6208" i="13"/>
  <c r="E6207" i="13"/>
  <c r="E6206" i="13"/>
  <c r="E6205" i="13"/>
  <c r="E6204" i="13"/>
  <c r="E6203" i="13"/>
  <c r="E6202" i="13"/>
  <c r="E6201" i="13"/>
  <c r="E6200" i="13"/>
  <c r="E6199" i="13"/>
  <c r="E6198" i="13"/>
  <c r="E6197" i="13"/>
  <c r="E6196" i="13"/>
  <c r="E6195" i="13"/>
  <c r="E6194" i="13"/>
  <c r="E6193" i="13"/>
  <c r="E6192" i="13"/>
  <c r="E6191" i="13"/>
  <c r="E6190" i="13"/>
  <c r="E6189" i="13"/>
  <c r="E6188" i="13"/>
  <c r="E6187" i="13"/>
  <c r="E6186" i="13"/>
  <c r="E6185" i="13"/>
  <c r="E6184" i="13"/>
  <c r="E6183" i="13"/>
  <c r="E6182" i="13"/>
  <c r="E6181" i="13"/>
  <c r="E6180" i="13"/>
  <c r="E6179" i="13"/>
  <c r="E6178" i="13"/>
  <c r="E6177" i="13"/>
  <c r="E6176" i="13"/>
  <c r="E6175" i="13"/>
  <c r="E6174" i="13"/>
  <c r="E6173" i="13"/>
  <c r="E6172" i="13"/>
  <c r="E6171" i="13"/>
  <c r="E6170" i="13"/>
  <c r="E6169" i="13"/>
  <c r="E6168" i="13"/>
  <c r="E6167" i="13"/>
  <c r="E6166" i="13"/>
  <c r="E6165" i="13"/>
  <c r="E6164" i="13"/>
  <c r="E6163" i="13"/>
  <c r="E6162" i="13"/>
  <c r="E6161" i="13"/>
  <c r="E6160" i="13"/>
  <c r="E6159" i="13"/>
  <c r="E6158" i="13"/>
  <c r="E6157" i="13"/>
  <c r="E6156" i="13"/>
  <c r="E6155" i="13"/>
  <c r="E6154" i="13"/>
  <c r="E6153" i="13"/>
  <c r="E6152" i="13"/>
  <c r="E6151" i="13"/>
  <c r="E6150" i="13"/>
  <c r="E6149" i="13"/>
  <c r="E6148" i="13"/>
  <c r="E6147" i="13"/>
  <c r="E6146" i="13"/>
  <c r="E6145" i="13"/>
  <c r="E6144" i="13"/>
  <c r="E6143" i="13"/>
  <c r="E6142" i="13"/>
  <c r="E6141" i="13"/>
  <c r="E6140" i="13"/>
  <c r="E6139" i="13"/>
  <c r="E6138" i="13"/>
  <c r="E6137" i="13"/>
  <c r="E6136" i="13"/>
  <c r="E6135" i="13"/>
  <c r="E6134" i="13"/>
  <c r="E6133" i="13"/>
  <c r="E6132" i="13"/>
  <c r="E6131" i="13"/>
  <c r="E6130" i="13"/>
  <c r="E6129" i="13"/>
  <c r="E6128" i="13"/>
  <c r="E6127" i="13"/>
  <c r="E6126" i="13"/>
  <c r="E6125" i="13"/>
  <c r="E6124" i="13"/>
  <c r="E6123" i="13"/>
  <c r="E6122" i="13"/>
  <c r="E6121" i="13"/>
  <c r="E6120" i="13"/>
  <c r="E6119" i="13"/>
  <c r="E6118" i="13"/>
  <c r="E6117" i="13"/>
  <c r="E6116" i="13"/>
  <c r="E6115" i="13"/>
  <c r="E6114" i="13"/>
  <c r="E6113" i="13"/>
  <c r="E6112" i="13"/>
  <c r="E6111" i="13"/>
  <c r="E6110" i="13"/>
  <c r="E6109" i="13"/>
  <c r="E6108" i="13"/>
  <c r="E6107" i="13"/>
  <c r="E6106" i="13"/>
  <c r="E6105" i="13"/>
  <c r="E6104" i="13"/>
  <c r="E6103" i="13"/>
  <c r="E6102" i="13"/>
  <c r="E6101" i="13"/>
  <c r="E6100" i="13"/>
  <c r="E6099" i="13"/>
  <c r="E6098" i="13"/>
  <c r="E6097" i="13"/>
  <c r="E6096" i="13"/>
  <c r="E6095" i="13"/>
  <c r="E6094" i="13"/>
  <c r="E6093" i="13"/>
  <c r="E6092" i="13"/>
  <c r="E6091" i="13"/>
  <c r="E6090" i="13"/>
  <c r="E6089" i="13"/>
  <c r="E6088" i="13"/>
  <c r="E6087" i="13"/>
  <c r="E6086" i="13"/>
  <c r="E6085" i="13"/>
  <c r="E6084" i="13"/>
  <c r="E6083" i="13"/>
  <c r="E6082" i="13"/>
  <c r="E6081" i="13"/>
  <c r="E6080" i="13"/>
  <c r="E6079" i="13"/>
  <c r="E6078" i="13"/>
  <c r="E6077" i="13"/>
  <c r="E6076" i="13"/>
  <c r="E6075" i="13"/>
  <c r="E6074" i="13"/>
  <c r="E6073" i="13"/>
  <c r="E6072" i="13"/>
  <c r="E6071" i="13"/>
  <c r="E6070" i="13"/>
  <c r="E6069" i="13"/>
  <c r="E6068" i="13"/>
  <c r="E6067" i="13"/>
  <c r="E6066" i="13"/>
  <c r="E6065" i="13"/>
  <c r="E6064" i="13"/>
  <c r="E6063" i="13"/>
  <c r="E6062" i="13"/>
  <c r="E6061" i="13"/>
  <c r="E6060" i="13"/>
  <c r="E6059" i="13"/>
  <c r="E6058" i="13"/>
  <c r="E6057" i="13"/>
  <c r="E6056" i="13"/>
  <c r="E6055" i="13"/>
  <c r="E6054" i="13"/>
  <c r="E6053" i="13"/>
  <c r="E6052" i="13"/>
  <c r="E6051" i="13"/>
  <c r="E6050" i="13"/>
  <c r="E6049" i="13"/>
  <c r="E6048" i="13"/>
  <c r="E6047" i="13"/>
  <c r="E6046" i="13"/>
  <c r="E6045" i="13"/>
  <c r="E6044" i="13"/>
  <c r="E6043" i="13"/>
  <c r="E6042" i="13"/>
  <c r="E6041" i="13"/>
  <c r="E6040" i="13"/>
  <c r="E6039" i="13"/>
  <c r="E6038" i="13"/>
  <c r="E6037" i="13"/>
  <c r="E6036" i="13"/>
  <c r="E6035" i="13"/>
  <c r="E6034" i="13"/>
  <c r="E6033" i="13"/>
  <c r="E6032" i="13"/>
  <c r="E6031" i="13"/>
  <c r="E6030" i="13"/>
  <c r="E6029" i="13"/>
  <c r="E6028" i="13"/>
  <c r="E6027" i="13"/>
  <c r="E6026" i="13"/>
  <c r="E6025" i="13"/>
  <c r="E6024" i="13"/>
  <c r="E6023" i="13"/>
  <c r="E6022" i="13"/>
  <c r="E6021" i="13"/>
  <c r="E6020" i="13"/>
  <c r="E6019" i="13"/>
  <c r="E6018" i="13"/>
  <c r="E6017" i="13"/>
  <c r="E6016" i="13"/>
  <c r="E6015" i="13"/>
  <c r="E6014" i="13"/>
  <c r="E6013" i="13"/>
  <c r="E6012" i="13"/>
  <c r="E6011" i="13"/>
  <c r="E6010" i="13"/>
  <c r="E6009" i="13"/>
  <c r="E6008" i="13"/>
  <c r="E6007" i="13"/>
  <c r="E6006" i="13"/>
  <c r="E6005" i="13"/>
  <c r="E6004" i="13"/>
  <c r="E6003" i="13"/>
  <c r="E6002" i="13"/>
  <c r="E6001" i="13"/>
  <c r="E6000" i="13"/>
  <c r="E5999" i="13"/>
  <c r="E5998" i="13"/>
  <c r="E5997" i="13"/>
  <c r="E5996" i="13"/>
  <c r="E5995" i="13"/>
  <c r="E5994" i="13"/>
  <c r="E5993" i="13"/>
  <c r="E5992" i="13"/>
  <c r="E5991" i="13"/>
  <c r="E5990" i="13"/>
  <c r="E5989" i="13"/>
  <c r="E5988" i="13"/>
  <c r="E5987" i="13"/>
  <c r="E5986" i="13"/>
  <c r="E5985" i="13"/>
  <c r="E5984" i="13"/>
  <c r="E5983" i="13"/>
  <c r="E5982" i="13"/>
  <c r="E5981" i="13"/>
  <c r="E5980" i="13"/>
  <c r="E5979" i="13"/>
  <c r="E5978" i="13"/>
  <c r="E5977" i="13"/>
  <c r="E5976" i="13"/>
  <c r="E5975" i="13"/>
  <c r="E5974" i="13"/>
  <c r="E5973" i="13"/>
  <c r="E5972" i="13"/>
  <c r="E5971" i="13"/>
  <c r="E5970" i="13"/>
  <c r="E5969" i="13"/>
  <c r="E5968" i="13"/>
  <c r="E5967" i="13"/>
  <c r="E5966" i="13"/>
  <c r="E5965" i="13"/>
  <c r="E5964" i="13"/>
  <c r="E5963" i="13"/>
  <c r="E5962" i="13"/>
  <c r="E5961" i="13"/>
  <c r="E5960" i="13"/>
  <c r="E5959" i="13"/>
  <c r="E5958" i="13"/>
  <c r="E5957" i="13"/>
  <c r="E5956" i="13"/>
  <c r="E5955" i="13"/>
  <c r="E5954" i="13"/>
  <c r="E5953" i="13"/>
  <c r="E5952" i="13"/>
  <c r="E5951" i="13"/>
  <c r="E5950" i="13"/>
  <c r="E5949" i="13"/>
  <c r="E5948" i="13"/>
  <c r="E5947" i="13"/>
  <c r="E5946" i="13"/>
  <c r="E5945" i="13"/>
  <c r="E5944" i="13"/>
  <c r="E5943" i="13"/>
  <c r="E5942" i="13"/>
  <c r="E5941" i="13"/>
  <c r="E5940" i="13"/>
  <c r="E5939" i="13"/>
  <c r="E5938" i="13"/>
  <c r="E5937" i="13"/>
  <c r="E5936" i="13"/>
  <c r="E5935" i="13"/>
  <c r="E5934" i="13"/>
  <c r="E5933" i="13"/>
  <c r="E5932" i="13"/>
  <c r="E5931" i="13"/>
  <c r="E5930" i="13"/>
  <c r="E5929" i="13"/>
  <c r="E5928" i="13"/>
  <c r="E5927" i="13"/>
  <c r="E5926" i="13"/>
  <c r="E5925" i="13"/>
  <c r="E5924" i="13"/>
  <c r="E5923" i="13"/>
  <c r="E5922" i="13"/>
  <c r="E5921" i="13"/>
  <c r="E5920" i="13"/>
  <c r="E5919" i="13"/>
  <c r="E5918" i="13"/>
  <c r="E5917" i="13"/>
  <c r="E5916" i="13"/>
  <c r="E5915" i="13"/>
  <c r="E5914" i="13"/>
  <c r="E5913" i="13"/>
  <c r="E5912" i="13"/>
  <c r="E5911" i="13"/>
  <c r="E5910" i="13"/>
  <c r="E5909" i="13"/>
  <c r="E5908" i="13"/>
  <c r="E5907" i="13"/>
  <c r="E5906" i="13"/>
  <c r="E5905" i="13"/>
  <c r="E5904" i="13"/>
  <c r="E5903" i="13"/>
  <c r="E5902" i="13"/>
  <c r="E5901" i="13"/>
  <c r="E5900" i="13"/>
  <c r="E5899" i="13"/>
  <c r="E5898" i="13"/>
  <c r="E5897" i="13"/>
  <c r="E5896" i="13"/>
  <c r="E5895" i="13"/>
  <c r="E5894" i="13"/>
  <c r="E5893" i="13"/>
  <c r="E5892" i="13"/>
  <c r="E5891" i="13"/>
  <c r="E5890" i="13"/>
  <c r="E5889" i="13"/>
  <c r="E5888" i="13"/>
  <c r="E5887" i="13"/>
  <c r="E5886" i="13"/>
  <c r="E5885" i="13"/>
  <c r="E5884" i="13"/>
  <c r="E5883" i="13"/>
  <c r="E5882" i="13"/>
  <c r="E5881" i="13"/>
  <c r="E5880" i="13"/>
  <c r="E5879" i="13"/>
  <c r="E5878" i="13"/>
  <c r="E5877" i="13"/>
  <c r="E5876" i="13"/>
  <c r="E5875" i="13"/>
  <c r="E5874" i="13"/>
  <c r="E5873" i="13"/>
  <c r="E5872" i="13"/>
  <c r="E5871" i="13"/>
  <c r="E5870" i="13"/>
  <c r="E5869" i="13"/>
  <c r="E5868" i="13"/>
  <c r="E5867" i="13"/>
  <c r="E5866" i="13"/>
  <c r="E5865" i="13"/>
  <c r="E5864" i="13"/>
  <c r="E5863" i="13"/>
  <c r="E5862" i="13"/>
  <c r="E5861" i="13"/>
  <c r="E5860" i="13"/>
  <c r="E5859" i="13"/>
  <c r="E5858" i="13"/>
  <c r="E5857" i="13"/>
  <c r="E5856" i="13"/>
  <c r="E5855" i="13"/>
  <c r="E5854" i="13"/>
  <c r="E5853" i="13"/>
  <c r="E5852" i="13"/>
  <c r="E5851" i="13"/>
  <c r="E5850" i="13"/>
  <c r="E5849" i="13"/>
  <c r="E5848" i="13"/>
  <c r="E5847" i="13"/>
  <c r="E5846" i="13"/>
  <c r="E5845" i="13"/>
  <c r="E5844" i="13"/>
  <c r="E5843" i="13"/>
  <c r="E5842" i="13"/>
  <c r="E5841" i="13"/>
  <c r="E5840" i="13"/>
  <c r="E5839" i="13"/>
  <c r="E5838" i="13"/>
  <c r="E5837" i="13"/>
  <c r="E5836" i="13"/>
  <c r="E5835" i="13"/>
  <c r="E5834" i="13"/>
  <c r="E5833" i="13"/>
  <c r="E5832" i="13"/>
  <c r="E5831" i="13"/>
  <c r="E5830" i="13"/>
  <c r="E5829" i="13"/>
  <c r="E5828" i="13"/>
  <c r="E5827" i="13"/>
  <c r="E5826" i="13"/>
  <c r="E5825" i="13"/>
  <c r="E5824" i="13"/>
  <c r="E5823" i="13"/>
  <c r="E5822" i="13"/>
  <c r="E5821" i="13"/>
  <c r="E5820" i="13"/>
  <c r="E5819" i="13"/>
  <c r="E5818" i="13"/>
  <c r="E5817" i="13"/>
  <c r="E5816" i="13"/>
  <c r="E5815" i="13"/>
  <c r="E5814" i="13"/>
  <c r="E5813" i="13"/>
  <c r="E5812" i="13"/>
  <c r="E5811" i="13"/>
  <c r="E5810" i="13"/>
  <c r="E5809" i="13"/>
  <c r="E5808" i="13"/>
  <c r="E5807" i="13"/>
  <c r="E5806" i="13"/>
  <c r="E5805" i="13"/>
  <c r="E5804" i="13"/>
  <c r="E5803" i="13"/>
  <c r="E5802" i="13"/>
  <c r="E5801" i="13"/>
  <c r="E5800" i="13"/>
  <c r="E5799" i="13"/>
  <c r="E5798" i="13"/>
  <c r="E5797" i="13"/>
  <c r="E5796" i="13"/>
  <c r="E5795" i="13"/>
  <c r="E5794" i="13"/>
  <c r="E5793" i="13"/>
  <c r="E5792" i="13"/>
  <c r="E5791" i="13"/>
  <c r="E5790" i="13"/>
  <c r="E5789" i="13"/>
  <c r="E5788" i="13"/>
  <c r="E5787" i="13"/>
  <c r="E5786" i="13"/>
  <c r="E5785" i="13"/>
  <c r="E5784" i="13"/>
  <c r="E5783" i="13"/>
  <c r="E5782" i="13"/>
  <c r="E5781" i="13"/>
  <c r="E5780" i="13"/>
  <c r="E5779" i="13"/>
  <c r="E5778" i="13"/>
  <c r="E5777" i="13"/>
  <c r="E5776" i="13"/>
  <c r="E5775" i="13"/>
  <c r="E5774" i="13"/>
  <c r="E5773" i="13"/>
  <c r="E5772" i="13"/>
  <c r="E5771" i="13"/>
  <c r="E5770" i="13"/>
  <c r="E5769" i="13"/>
  <c r="E5768" i="13"/>
  <c r="E5767" i="13"/>
  <c r="E5766" i="13"/>
  <c r="E5765" i="13"/>
  <c r="E5764" i="13"/>
  <c r="E5763" i="13"/>
  <c r="E5762" i="13"/>
  <c r="E5761" i="13"/>
  <c r="E5760" i="13"/>
  <c r="E5759" i="13"/>
  <c r="E5758" i="13"/>
  <c r="E5757" i="13"/>
  <c r="E5756" i="13"/>
  <c r="E5755" i="13"/>
  <c r="E5754" i="13"/>
  <c r="E5753" i="13"/>
  <c r="E5752" i="13"/>
  <c r="E5751" i="13"/>
  <c r="E5750" i="13"/>
  <c r="E5749" i="13"/>
  <c r="E5748" i="13"/>
  <c r="E5747" i="13"/>
  <c r="E5746" i="13"/>
  <c r="E5745" i="13"/>
  <c r="E5744" i="13"/>
  <c r="E5743" i="13"/>
  <c r="E5742" i="13"/>
  <c r="E5741" i="13"/>
  <c r="E5740" i="13"/>
  <c r="E5739" i="13"/>
  <c r="E5738" i="13"/>
  <c r="E5737" i="13"/>
  <c r="E5736" i="13"/>
  <c r="E5735" i="13"/>
  <c r="E5734" i="13"/>
  <c r="E5733" i="13"/>
  <c r="E5732" i="13"/>
  <c r="E5731" i="13"/>
  <c r="E5730" i="13"/>
  <c r="E5729" i="13"/>
  <c r="E5728" i="13"/>
  <c r="E5727" i="13"/>
  <c r="E5726" i="13"/>
  <c r="E5725" i="13"/>
  <c r="E5724" i="13"/>
  <c r="E5723" i="13"/>
  <c r="E5722" i="13"/>
  <c r="E5721" i="13"/>
  <c r="E5720" i="13"/>
  <c r="E5719" i="13"/>
  <c r="E5718" i="13"/>
  <c r="E5717" i="13"/>
  <c r="E5716" i="13"/>
  <c r="E5715" i="13"/>
  <c r="E5714" i="13"/>
  <c r="E5713" i="13"/>
  <c r="E5712" i="13"/>
  <c r="E5711" i="13"/>
  <c r="E5710" i="13"/>
  <c r="E5709" i="13"/>
  <c r="E5708" i="13"/>
  <c r="E5707" i="13"/>
  <c r="E5706" i="13"/>
  <c r="E5705" i="13"/>
  <c r="E5704" i="13"/>
  <c r="E5703" i="13"/>
  <c r="E5702" i="13"/>
  <c r="E5701" i="13"/>
  <c r="E5700" i="13"/>
  <c r="E5699" i="13"/>
  <c r="E5698" i="13"/>
  <c r="E5697" i="13"/>
  <c r="E5696" i="13"/>
  <c r="E5695" i="13"/>
  <c r="E5694" i="13"/>
  <c r="E5693" i="13"/>
  <c r="E5692" i="13"/>
  <c r="E5691" i="13"/>
  <c r="E5690" i="13"/>
  <c r="E5689" i="13"/>
  <c r="E5688" i="13"/>
  <c r="E5687" i="13"/>
  <c r="E5686" i="13"/>
  <c r="E5685" i="13"/>
  <c r="E5684" i="13"/>
  <c r="E5683" i="13"/>
  <c r="E5682" i="13"/>
  <c r="E5681" i="13"/>
  <c r="E5680" i="13"/>
  <c r="E5679" i="13"/>
  <c r="E5678" i="13"/>
  <c r="E5677" i="13"/>
  <c r="E5676" i="13"/>
  <c r="E5675" i="13"/>
  <c r="E5674" i="13"/>
  <c r="E5673" i="13"/>
  <c r="E5672" i="13"/>
  <c r="E5671" i="13"/>
  <c r="E5670" i="13"/>
  <c r="E5669" i="13"/>
  <c r="E5668" i="13"/>
  <c r="E5667" i="13"/>
  <c r="E5666" i="13"/>
  <c r="E5665" i="13"/>
  <c r="E5664" i="13"/>
  <c r="E5663" i="13"/>
  <c r="E5662" i="13"/>
  <c r="E5661" i="13"/>
  <c r="E5660" i="13"/>
  <c r="E5659" i="13"/>
  <c r="E5658" i="13"/>
  <c r="E5657" i="13"/>
  <c r="E5656" i="13"/>
  <c r="E5655" i="13"/>
  <c r="E5654" i="13"/>
  <c r="E5653" i="13"/>
  <c r="E5652" i="13"/>
  <c r="E5651" i="13"/>
  <c r="E5650" i="13"/>
  <c r="E5649" i="13"/>
  <c r="E5648" i="13"/>
  <c r="E5647" i="13"/>
  <c r="E5646" i="13"/>
  <c r="E5645" i="13"/>
  <c r="E5644" i="13"/>
  <c r="E5643" i="13"/>
  <c r="E5642" i="13"/>
  <c r="E5641" i="13"/>
  <c r="E5640" i="13"/>
  <c r="E5639" i="13"/>
  <c r="E5638" i="13"/>
  <c r="E5637" i="13"/>
  <c r="E5636" i="13"/>
  <c r="E5635" i="13"/>
  <c r="E5634" i="13"/>
  <c r="E5633" i="13"/>
  <c r="E5632" i="13"/>
  <c r="E5631" i="13"/>
  <c r="E5630" i="13"/>
  <c r="E5629" i="13"/>
  <c r="E5628" i="13"/>
  <c r="E5627" i="13"/>
  <c r="E5626" i="13"/>
  <c r="E5625" i="13"/>
  <c r="E5624" i="13"/>
  <c r="E5623" i="13"/>
  <c r="E5622" i="13"/>
  <c r="E5621" i="13"/>
  <c r="E5620" i="13"/>
  <c r="E5619" i="13"/>
  <c r="E5618" i="13"/>
  <c r="E5617" i="13"/>
  <c r="E5616" i="13"/>
  <c r="E5615" i="13"/>
  <c r="E5614" i="13"/>
  <c r="E5613" i="13"/>
  <c r="E5612" i="13"/>
  <c r="E5611" i="13"/>
  <c r="E5610" i="13"/>
  <c r="E5609" i="13"/>
  <c r="E5608" i="13"/>
  <c r="E5607" i="13"/>
  <c r="E5606" i="13"/>
  <c r="E5605" i="13"/>
  <c r="E5604" i="13"/>
  <c r="E5603" i="13"/>
  <c r="E5602" i="13"/>
  <c r="E5601" i="13"/>
  <c r="E5600" i="13"/>
  <c r="E5599" i="13"/>
  <c r="E5598" i="13"/>
  <c r="E5597" i="13"/>
  <c r="E5596" i="13"/>
  <c r="E5595" i="13"/>
  <c r="E5594" i="13"/>
  <c r="E5593" i="13"/>
  <c r="E5592" i="13"/>
  <c r="E5591" i="13"/>
  <c r="E5590" i="13"/>
  <c r="E5589" i="13"/>
  <c r="E5588" i="13"/>
  <c r="E5587" i="13"/>
  <c r="E5586" i="13"/>
  <c r="E5585" i="13"/>
  <c r="E5584" i="13"/>
  <c r="E5583" i="13"/>
  <c r="E5582" i="13"/>
  <c r="E5581" i="13"/>
  <c r="E5580" i="13"/>
  <c r="E5579" i="13"/>
  <c r="E5578" i="13"/>
  <c r="E5577" i="13"/>
  <c r="E5576" i="13"/>
  <c r="E5575" i="13"/>
  <c r="E5574" i="13"/>
  <c r="E5573" i="13"/>
  <c r="E5572" i="13"/>
  <c r="E5571" i="13"/>
  <c r="E5570" i="13"/>
  <c r="E5569" i="13"/>
  <c r="E5568" i="13"/>
  <c r="E5567" i="13"/>
  <c r="E5566" i="13"/>
  <c r="E5565" i="13"/>
  <c r="E5564" i="13"/>
  <c r="E5563" i="13"/>
  <c r="E5562" i="13"/>
  <c r="E5561" i="13"/>
  <c r="E5560" i="13"/>
  <c r="E5559" i="13"/>
  <c r="E5558" i="13"/>
  <c r="E5557" i="13"/>
  <c r="E5556" i="13"/>
  <c r="E5555" i="13"/>
  <c r="E5554" i="13"/>
  <c r="E5553" i="13"/>
  <c r="E5552" i="13"/>
  <c r="E5551" i="13"/>
  <c r="E5550" i="13"/>
  <c r="E5549" i="13"/>
  <c r="E5548" i="13"/>
  <c r="E5547" i="13"/>
  <c r="E5546" i="13"/>
  <c r="E5545" i="13"/>
  <c r="E5544" i="13"/>
  <c r="E5543" i="13"/>
  <c r="E5542" i="13"/>
  <c r="E5541" i="13"/>
  <c r="E5540" i="13"/>
  <c r="E5539" i="13"/>
  <c r="E5538" i="13"/>
  <c r="E5537" i="13"/>
  <c r="E5536" i="13"/>
  <c r="E5535" i="13"/>
  <c r="E5534" i="13"/>
  <c r="E5533" i="13"/>
  <c r="E5532" i="13"/>
  <c r="E5531" i="13"/>
  <c r="E5530" i="13"/>
  <c r="E5529" i="13"/>
  <c r="E5528" i="13"/>
  <c r="E5527" i="13"/>
  <c r="E5526" i="13"/>
  <c r="E5525" i="13"/>
  <c r="E5524" i="13"/>
  <c r="E5523" i="13"/>
  <c r="E5522" i="13"/>
  <c r="E5521" i="13"/>
  <c r="E5520" i="13"/>
  <c r="E5519" i="13"/>
  <c r="E5518" i="13"/>
  <c r="E5517" i="13"/>
  <c r="E5516" i="13"/>
  <c r="E5515" i="13"/>
  <c r="E5514" i="13"/>
  <c r="E5513" i="13"/>
  <c r="E5512" i="13"/>
  <c r="E5511" i="13"/>
  <c r="E5510" i="13"/>
  <c r="E5509" i="13"/>
  <c r="E5508" i="13"/>
  <c r="E5507" i="13"/>
  <c r="E5506" i="13"/>
  <c r="E5505" i="13"/>
  <c r="E5504" i="13"/>
  <c r="E5503" i="13"/>
  <c r="E5502" i="13"/>
  <c r="E5501" i="13"/>
  <c r="E5500" i="13"/>
  <c r="E5499" i="13"/>
  <c r="E5498" i="13"/>
  <c r="E5497" i="13"/>
  <c r="E5496" i="13"/>
  <c r="E5495" i="13"/>
  <c r="E5494" i="13"/>
  <c r="E5493" i="13"/>
  <c r="E5492" i="13"/>
  <c r="E5491" i="13"/>
  <c r="E5490" i="13"/>
  <c r="E5489" i="13"/>
  <c r="E5488" i="13"/>
  <c r="E5487" i="13"/>
  <c r="E5486" i="13"/>
  <c r="E5485" i="13"/>
  <c r="E5484" i="13"/>
  <c r="E5483" i="13"/>
  <c r="E5482" i="13"/>
  <c r="E5481" i="13"/>
  <c r="E5480" i="13"/>
  <c r="E5479" i="13"/>
  <c r="E5478" i="13"/>
  <c r="E5477" i="13"/>
  <c r="E5476" i="13"/>
  <c r="E5475" i="13"/>
  <c r="E5474" i="13"/>
  <c r="E5473" i="13"/>
  <c r="E5472" i="13"/>
  <c r="E5471" i="13"/>
  <c r="E5470" i="13"/>
  <c r="E5469" i="13"/>
  <c r="E5468" i="13"/>
  <c r="E5467" i="13"/>
  <c r="E5466" i="13"/>
  <c r="E5465" i="13"/>
  <c r="E5464" i="13"/>
  <c r="E5463" i="13"/>
  <c r="E5462" i="13"/>
  <c r="E5461" i="13"/>
  <c r="E5460" i="13"/>
  <c r="E5459" i="13"/>
  <c r="E5458" i="13"/>
  <c r="E5457" i="13"/>
  <c r="E5456" i="13"/>
  <c r="E5455" i="13"/>
  <c r="E5454" i="13"/>
  <c r="E5453" i="13"/>
  <c r="E5452" i="13"/>
  <c r="E5451" i="13"/>
  <c r="E5450" i="13"/>
  <c r="E5449" i="13"/>
  <c r="E5448" i="13"/>
  <c r="E5447" i="13"/>
  <c r="E5446" i="13"/>
  <c r="E5445" i="13"/>
  <c r="E5444" i="13"/>
  <c r="E5443" i="13"/>
  <c r="E5442" i="13"/>
  <c r="E5441" i="13"/>
  <c r="E5440" i="13"/>
  <c r="E5439" i="13"/>
  <c r="E5438" i="13"/>
  <c r="E5437" i="13"/>
  <c r="E5436" i="13"/>
  <c r="E5435" i="13"/>
  <c r="E5434" i="13"/>
  <c r="E5433" i="13"/>
  <c r="E5432" i="13"/>
  <c r="E5431" i="13"/>
  <c r="E5430" i="13"/>
  <c r="E5429" i="13"/>
  <c r="E5428" i="13"/>
  <c r="E5427" i="13"/>
  <c r="E5426" i="13"/>
  <c r="E5425" i="13"/>
  <c r="E5424" i="13"/>
  <c r="E5423" i="13"/>
  <c r="E5422" i="13"/>
  <c r="E5421" i="13"/>
  <c r="E5420" i="13"/>
  <c r="E5419" i="13"/>
  <c r="E5418" i="13"/>
  <c r="E5417" i="13"/>
  <c r="E5416" i="13"/>
  <c r="E5415" i="13"/>
  <c r="E5414" i="13"/>
  <c r="E5413" i="13"/>
  <c r="E5412" i="13"/>
  <c r="E5411" i="13"/>
  <c r="E5410" i="13"/>
  <c r="E5409" i="13"/>
  <c r="E5408" i="13"/>
  <c r="E5407" i="13"/>
  <c r="E5406" i="13"/>
  <c r="E5405" i="13"/>
  <c r="E5404" i="13"/>
  <c r="E5403" i="13"/>
  <c r="E5402" i="13"/>
  <c r="E5401" i="13"/>
  <c r="E5400" i="13"/>
  <c r="E5399" i="13"/>
  <c r="E5398" i="13"/>
  <c r="E5397" i="13"/>
  <c r="E5396" i="13"/>
  <c r="E5395" i="13"/>
  <c r="E5394" i="13"/>
  <c r="E5393" i="13"/>
  <c r="E5392" i="13"/>
  <c r="E5391" i="13"/>
  <c r="E5390" i="13"/>
  <c r="E5389" i="13"/>
  <c r="E5388" i="13"/>
  <c r="E5387" i="13"/>
  <c r="E5386" i="13"/>
  <c r="E5385" i="13"/>
  <c r="E5384" i="13"/>
  <c r="E5383" i="13"/>
  <c r="E5382" i="13"/>
  <c r="E5381" i="13"/>
  <c r="E5380" i="13"/>
  <c r="E5379" i="13"/>
  <c r="E5378" i="13"/>
  <c r="E5377" i="13"/>
  <c r="E5376" i="13"/>
  <c r="E5375" i="13"/>
  <c r="E5374" i="13"/>
  <c r="E5373" i="13"/>
  <c r="E5372" i="13"/>
  <c r="E5371" i="13"/>
  <c r="E5370" i="13"/>
  <c r="E5369" i="13"/>
  <c r="E5368" i="13"/>
  <c r="E5367" i="13"/>
  <c r="E5366" i="13"/>
  <c r="E5365" i="13"/>
  <c r="E5364" i="13"/>
  <c r="E5363" i="13"/>
  <c r="E5362" i="13"/>
  <c r="E5361" i="13"/>
  <c r="E5360" i="13"/>
  <c r="E5359" i="13"/>
  <c r="E5358" i="13"/>
  <c r="E5357" i="13"/>
  <c r="E5356" i="13"/>
  <c r="E5355" i="13"/>
  <c r="E5354" i="13"/>
  <c r="E5353" i="13"/>
  <c r="E5352" i="13"/>
  <c r="E5351" i="13"/>
  <c r="E5350" i="13"/>
  <c r="E5349" i="13"/>
  <c r="E5348" i="13"/>
  <c r="E5347" i="13"/>
  <c r="E5346" i="13"/>
  <c r="E5345" i="13"/>
  <c r="E5344" i="13"/>
  <c r="E5343" i="13"/>
  <c r="E5342" i="13"/>
  <c r="E5341" i="13"/>
  <c r="E5340" i="13"/>
  <c r="E5339" i="13"/>
  <c r="E5338" i="13"/>
  <c r="E5337" i="13"/>
  <c r="E5336" i="13"/>
  <c r="E5335" i="13"/>
  <c r="E5334" i="13"/>
  <c r="E5333" i="13"/>
  <c r="E5332" i="13"/>
  <c r="E5331" i="13"/>
  <c r="E5330" i="13"/>
  <c r="E5329" i="13"/>
  <c r="E5328" i="13"/>
  <c r="E5327" i="13"/>
  <c r="E5326" i="13"/>
  <c r="E5325" i="13"/>
  <c r="E5324" i="13"/>
  <c r="E5323" i="13"/>
  <c r="E5322" i="13"/>
  <c r="E5321" i="13"/>
  <c r="E5320" i="13"/>
  <c r="E5319" i="13"/>
  <c r="E5318" i="13"/>
  <c r="E5317" i="13"/>
  <c r="E5316" i="13"/>
  <c r="E5315" i="13"/>
  <c r="E5314" i="13"/>
  <c r="E5313" i="13"/>
  <c r="E5312" i="13"/>
  <c r="E5311" i="13"/>
  <c r="E5310" i="13"/>
  <c r="E5309" i="13"/>
  <c r="E5308" i="13"/>
  <c r="E5307" i="13"/>
  <c r="E5306" i="13"/>
  <c r="E5305" i="13"/>
  <c r="E5304" i="13"/>
  <c r="E5303" i="13"/>
  <c r="E5302" i="13"/>
  <c r="E5301" i="13"/>
  <c r="E5300" i="13"/>
  <c r="E5299" i="13"/>
  <c r="E5298" i="13"/>
  <c r="E5297" i="13"/>
  <c r="E5296" i="13"/>
  <c r="E5295" i="13"/>
  <c r="E5294" i="13"/>
  <c r="E5293" i="13"/>
  <c r="E5292" i="13"/>
  <c r="E5291" i="13"/>
  <c r="E5290" i="13"/>
  <c r="E5289" i="13"/>
  <c r="E5288" i="13"/>
  <c r="E5287" i="13"/>
  <c r="E5286" i="13"/>
  <c r="E5285" i="13"/>
  <c r="E5284" i="13"/>
  <c r="E5283" i="13"/>
  <c r="E5282" i="13"/>
  <c r="E5281" i="13"/>
  <c r="E5280" i="13"/>
  <c r="E5279" i="13"/>
  <c r="E5278" i="13"/>
  <c r="E5277" i="13"/>
  <c r="E5276" i="13"/>
  <c r="E5275" i="13"/>
  <c r="E5274" i="13"/>
  <c r="E5273" i="13"/>
  <c r="E5272" i="13"/>
  <c r="E5271" i="13"/>
  <c r="E5270" i="13"/>
  <c r="E5269" i="13"/>
  <c r="E5268" i="13"/>
  <c r="E5267" i="13"/>
  <c r="E5266" i="13"/>
  <c r="E5265" i="13"/>
  <c r="E5264" i="13"/>
  <c r="E5263" i="13"/>
  <c r="E5262" i="13"/>
  <c r="E5261" i="13"/>
  <c r="E5260" i="13"/>
  <c r="E5259" i="13"/>
  <c r="E5258" i="13"/>
  <c r="E5257" i="13"/>
  <c r="E5256" i="13"/>
  <c r="E5255" i="13"/>
  <c r="E5254" i="13"/>
  <c r="E5253" i="13"/>
  <c r="E5252" i="13"/>
  <c r="E5251" i="13"/>
  <c r="E5250" i="13"/>
  <c r="E5249" i="13"/>
  <c r="E5248" i="13"/>
  <c r="E5247" i="13"/>
  <c r="E5246" i="13"/>
  <c r="E5245" i="13"/>
  <c r="E5244" i="13"/>
  <c r="E5243" i="13"/>
  <c r="E5242" i="13"/>
  <c r="E5241" i="13"/>
  <c r="E5240" i="13"/>
  <c r="E5239" i="13"/>
  <c r="E5238" i="13"/>
  <c r="E5237" i="13"/>
  <c r="E5236" i="13"/>
  <c r="E5235" i="13"/>
  <c r="E5234" i="13"/>
  <c r="E5233" i="13"/>
  <c r="E5232" i="13"/>
  <c r="E5231" i="13"/>
  <c r="E5230" i="13"/>
  <c r="E5229" i="13"/>
  <c r="E5228" i="13"/>
  <c r="E5227" i="13"/>
  <c r="E5226" i="13"/>
  <c r="E5225" i="13"/>
  <c r="E5224" i="13"/>
  <c r="E5223" i="13"/>
  <c r="E5222" i="13"/>
  <c r="E5221" i="13"/>
  <c r="E5220" i="13"/>
  <c r="E5219" i="13"/>
  <c r="E5218" i="13"/>
  <c r="E5217" i="13"/>
  <c r="E5216" i="13"/>
  <c r="E5215" i="13"/>
  <c r="E5214" i="13"/>
  <c r="E5213" i="13"/>
  <c r="E5212" i="13"/>
  <c r="E5211" i="13"/>
  <c r="E5210" i="13"/>
  <c r="E5209" i="13"/>
  <c r="E5208" i="13"/>
  <c r="E5207" i="13"/>
  <c r="E5206" i="13"/>
  <c r="E5205" i="13"/>
  <c r="E5204" i="13"/>
  <c r="E5203" i="13"/>
  <c r="E5202" i="13"/>
  <c r="E5201" i="13"/>
  <c r="E5200" i="13"/>
  <c r="E5199" i="13"/>
  <c r="E5198" i="13"/>
  <c r="E5197" i="13"/>
  <c r="E5196" i="13"/>
  <c r="E5195" i="13"/>
  <c r="E5194" i="13"/>
  <c r="E5193" i="13"/>
  <c r="E5192" i="13"/>
  <c r="E5191" i="13"/>
  <c r="E5190" i="13"/>
  <c r="E5189" i="13"/>
  <c r="E5188" i="13"/>
  <c r="E5187" i="13"/>
  <c r="E5186" i="13"/>
  <c r="E5185" i="13"/>
  <c r="E5184" i="13"/>
  <c r="E5183" i="13"/>
  <c r="E5182" i="13"/>
  <c r="E5181" i="13"/>
  <c r="E5180" i="13"/>
  <c r="E5179" i="13"/>
  <c r="E5178" i="13"/>
  <c r="E5177" i="13"/>
  <c r="E5176" i="13"/>
  <c r="E5175" i="13"/>
  <c r="E5174" i="13"/>
  <c r="E5173" i="13"/>
  <c r="E5172" i="13"/>
  <c r="E5171" i="13"/>
  <c r="E5170" i="13"/>
  <c r="E5169" i="13"/>
  <c r="E5168" i="13"/>
  <c r="E5167" i="13"/>
  <c r="E5166" i="13"/>
  <c r="E5165" i="13"/>
  <c r="E5164" i="13"/>
  <c r="E5163" i="13"/>
  <c r="E5162" i="13"/>
  <c r="E5161" i="13"/>
  <c r="E5160" i="13"/>
  <c r="E5159" i="13"/>
  <c r="E5158" i="13"/>
  <c r="E5157" i="13"/>
  <c r="E5156" i="13"/>
  <c r="E5155" i="13"/>
  <c r="E5154" i="13"/>
  <c r="E5153" i="13"/>
  <c r="E5152" i="13"/>
  <c r="E5151" i="13"/>
  <c r="E5150" i="13"/>
  <c r="E5149" i="13"/>
  <c r="E5148" i="13"/>
  <c r="E5147" i="13"/>
  <c r="E5146" i="13"/>
  <c r="E5145" i="13"/>
  <c r="E5144" i="13"/>
  <c r="E5143" i="13"/>
  <c r="E5142" i="13"/>
  <c r="E5141" i="13"/>
  <c r="E5140" i="13"/>
  <c r="E5139" i="13"/>
  <c r="E5138" i="13"/>
  <c r="E5137" i="13"/>
  <c r="E5136" i="13"/>
  <c r="E5135" i="13"/>
  <c r="E5134" i="13"/>
  <c r="E5133" i="13"/>
  <c r="E5132" i="13"/>
  <c r="E5131" i="13"/>
  <c r="E5130" i="13"/>
  <c r="E5129" i="13"/>
  <c r="E5128" i="13"/>
  <c r="E5127" i="13"/>
  <c r="E5126" i="13"/>
  <c r="E5125" i="13"/>
  <c r="E5124" i="13"/>
  <c r="E5123" i="13"/>
  <c r="E5122" i="13"/>
  <c r="E5121" i="13"/>
  <c r="E5120" i="13"/>
  <c r="E5119" i="13"/>
  <c r="E5118" i="13"/>
  <c r="E5117" i="13"/>
  <c r="E5116" i="13"/>
  <c r="E5115" i="13"/>
  <c r="E5114" i="13"/>
  <c r="E5113" i="13"/>
  <c r="E5112" i="13"/>
  <c r="E5111" i="13"/>
  <c r="E5110" i="13"/>
  <c r="E5109" i="13"/>
  <c r="E5108" i="13"/>
  <c r="E5107" i="13"/>
  <c r="E5106" i="13"/>
  <c r="E5105" i="13"/>
  <c r="E5104" i="13"/>
  <c r="E5103" i="13"/>
  <c r="E5102" i="13"/>
  <c r="E5101" i="13"/>
  <c r="E5100" i="13"/>
  <c r="E5099" i="13"/>
  <c r="E5098" i="13"/>
  <c r="E5097" i="13"/>
  <c r="E5096" i="13"/>
  <c r="E5095" i="13"/>
  <c r="E5094" i="13"/>
  <c r="E5093" i="13"/>
  <c r="E5092" i="13"/>
  <c r="E5091" i="13"/>
  <c r="E5090" i="13"/>
  <c r="E5089" i="13"/>
  <c r="E5088" i="13"/>
  <c r="E5087" i="13"/>
  <c r="E5086" i="13"/>
  <c r="E5085" i="13"/>
  <c r="E5084" i="13"/>
  <c r="E5083" i="13"/>
  <c r="E5082" i="13"/>
  <c r="E5081" i="13"/>
  <c r="E5080" i="13"/>
  <c r="E5079" i="13"/>
  <c r="E5078" i="13"/>
  <c r="E5077" i="13"/>
  <c r="E5076" i="13"/>
  <c r="E5075" i="13"/>
  <c r="E5074" i="13"/>
  <c r="E5073" i="13"/>
  <c r="E5072" i="13"/>
  <c r="E5071" i="13"/>
  <c r="E5070" i="13"/>
  <c r="E5069" i="13"/>
  <c r="E5068" i="13"/>
  <c r="E5067" i="13"/>
  <c r="E5066" i="13"/>
  <c r="E5065" i="13"/>
  <c r="E5064" i="13"/>
  <c r="E5063" i="13"/>
  <c r="E5062" i="13"/>
  <c r="E5061" i="13"/>
  <c r="E5060" i="13"/>
  <c r="E5059" i="13"/>
  <c r="E5058" i="13"/>
  <c r="E5057" i="13"/>
  <c r="E5056" i="13"/>
  <c r="E5055" i="13"/>
  <c r="E5054" i="13"/>
  <c r="E5053" i="13"/>
  <c r="E5052" i="13"/>
  <c r="E5051" i="13"/>
  <c r="E5050" i="13"/>
  <c r="E5049" i="13"/>
  <c r="E5048" i="13"/>
  <c r="E5047" i="13"/>
  <c r="E5046" i="13"/>
  <c r="E5045" i="13"/>
  <c r="E5044" i="13"/>
  <c r="E5043" i="13"/>
  <c r="E5042" i="13"/>
  <c r="E5041" i="13"/>
  <c r="E5040" i="13"/>
  <c r="E5039" i="13"/>
  <c r="E5038" i="13"/>
  <c r="E5037" i="13"/>
  <c r="E5036" i="13"/>
  <c r="E5035" i="13"/>
  <c r="E5034" i="13"/>
  <c r="E5033" i="13"/>
  <c r="E5032" i="13"/>
  <c r="E5031" i="13"/>
  <c r="E5030" i="13"/>
  <c r="E5029" i="13"/>
  <c r="E5028" i="13"/>
  <c r="E5027" i="13"/>
  <c r="E5026" i="13"/>
  <c r="E5025" i="13"/>
  <c r="E5024" i="13"/>
  <c r="E5023" i="13"/>
  <c r="E5022" i="13"/>
  <c r="E6933" i="13"/>
  <c r="E6929" i="13"/>
  <c r="E6925" i="13"/>
  <c r="E6921" i="13"/>
  <c r="E6917" i="13"/>
  <c r="E6913" i="13"/>
  <c r="E6909" i="13"/>
  <c r="E6905" i="13"/>
  <c r="E6901" i="13"/>
  <c r="E6897" i="13"/>
  <c r="E6893" i="13"/>
  <c r="E6889" i="13"/>
  <c r="E6885" i="13"/>
  <c r="E6881" i="13"/>
  <c r="E6877" i="13"/>
  <c r="E6873" i="13"/>
  <c r="E6869" i="13"/>
  <c r="E6865" i="13"/>
  <c r="E6861" i="13"/>
  <c r="E6857" i="13"/>
  <c r="E6853" i="13"/>
  <c r="E6849" i="13"/>
  <c r="E6845" i="13"/>
  <c r="E6841" i="13"/>
  <c r="E6837" i="13"/>
  <c r="E6833" i="13"/>
  <c r="E6829" i="13"/>
  <c r="E6825" i="13"/>
  <c r="E6821" i="13"/>
  <c r="E6817" i="13"/>
  <c r="E6813" i="13"/>
  <c r="E6809" i="13"/>
  <c r="E6805" i="13"/>
  <c r="E6801" i="13"/>
  <c r="E6797" i="13"/>
  <c r="E6793" i="13"/>
  <c r="E6789" i="13"/>
  <c r="E6785" i="13"/>
  <c r="E6781" i="13"/>
  <c r="E6777" i="13"/>
  <c r="E6773" i="13"/>
  <c r="E6769" i="13"/>
  <c r="E6765" i="13"/>
  <c r="E6761" i="13"/>
  <c r="E6757" i="13"/>
  <c r="E6753" i="13"/>
  <c r="E6749" i="13"/>
  <c r="E6745" i="13"/>
  <c r="E6741" i="13"/>
  <c r="E6737" i="13"/>
  <c r="E6733" i="13"/>
  <c r="E6729" i="13"/>
  <c r="E6725" i="13"/>
  <c r="E6721" i="13"/>
  <c r="E6717" i="13"/>
  <c r="E6713" i="13"/>
  <c r="E6709" i="13"/>
  <c r="E6705" i="13"/>
  <c r="E6701" i="13"/>
  <c r="E5021" i="13"/>
  <c r="E5019" i="13"/>
  <c r="E5017" i="13"/>
  <c r="E5015" i="13"/>
  <c r="E5013" i="13"/>
  <c r="E5011" i="13"/>
  <c r="E5009" i="13"/>
  <c r="E5007" i="13"/>
  <c r="E5005" i="13"/>
  <c r="E5003" i="13"/>
  <c r="E5001" i="13"/>
  <c r="E4999" i="13"/>
  <c r="E4997" i="13"/>
  <c r="E4995" i="13"/>
  <c r="E4993" i="13"/>
  <c r="E4991" i="13"/>
  <c r="E4989" i="13"/>
  <c r="E4987" i="13"/>
  <c r="E4985" i="13"/>
  <c r="E4983" i="13"/>
  <c r="E4981" i="13"/>
  <c r="E4979" i="13"/>
  <c r="E4977" i="13"/>
  <c r="E4975" i="13"/>
  <c r="E4973" i="13"/>
  <c r="E4971" i="13"/>
  <c r="E4969" i="13"/>
  <c r="E4967" i="13"/>
  <c r="E4965" i="13"/>
  <c r="E4963" i="13"/>
  <c r="E4961" i="13"/>
  <c r="E4959" i="13"/>
  <c r="E4957" i="13"/>
  <c r="E4955" i="13"/>
  <c r="E4953" i="13"/>
  <c r="E4951" i="13"/>
  <c r="E4949" i="13"/>
  <c r="E4947" i="13"/>
  <c r="E4945" i="13"/>
  <c r="E4943" i="13"/>
  <c r="E4941" i="13"/>
  <c r="E4939" i="13"/>
  <c r="E4937" i="13"/>
  <c r="E4935" i="13"/>
  <c r="E4933" i="13"/>
  <c r="E4931" i="13"/>
  <c r="E4929" i="13"/>
  <c r="E4927" i="13"/>
  <c r="E4925" i="13"/>
  <c r="E4923" i="13"/>
  <c r="E4921" i="13"/>
  <c r="E4919" i="13"/>
  <c r="E4917" i="13"/>
  <c r="E4915" i="13"/>
  <c r="E4913" i="13"/>
  <c r="E4911" i="13"/>
  <c r="E4909" i="13"/>
  <c r="E4907" i="13"/>
  <c r="E4905" i="13"/>
  <c r="E4903" i="13"/>
  <c r="E4901" i="13"/>
  <c r="E4899" i="13"/>
  <c r="E4897" i="13"/>
  <c r="E4895" i="13"/>
  <c r="E4893" i="13"/>
  <c r="E4891" i="13"/>
  <c r="E4889" i="13"/>
  <c r="E4887" i="13"/>
  <c r="E4885" i="13"/>
  <c r="E4883" i="13"/>
  <c r="E4881" i="13"/>
  <c r="E4879" i="13"/>
  <c r="E4877" i="13"/>
  <c r="E4875" i="13"/>
  <c r="E4873" i="13"/>
  <c r="E4871" i="13"/>
  <c r="E4869" i="13"/>
  <c r="E4867" i="13"/>
  <c r="E4865" i="13"/>
  <c r="E4863" i="13"/>
  <c r="E4861" i="13"/>
  <c r="E4859" i="13"/>
  <c r="E4857" i="13"/>
  <c r="E4855" i="13"/>
  <c r="E4853" i="13"/>
  <c r="E4851" i="13"/>
  <c r="E4849" i="13"/>
  <c r="E4847" i="13"/>
  <c r="E4845" i="13"/>
  <c r="E4843" i="13"/>
  <c r="E4841" i="13"/>
  <c r="E4839" i="13"/>
  <c r="E4837" i="13"/>
  <c r="E4835" i="13"/>
  <c r="E4833" i="13"/>
  <c r="E4831" i="13"/>
  <c r="E4829" i="13"/>
  <c r="E4827" i="13"/>
  <c r="E4825" i="13"/>
  <c r="E4823" i="13"/>
  <c r="E4821" i="13"/>
  <c r="E4819" i="13"/>
  <c r="E4817" i="13"/>
  <c r="E4815" i="13"/>
  <c r="E4813" i="13"/>
  <c r="E4811" i="13"/>
  <c r="E4809" i="13"/>
  <c r="E4807" i="13"/>
  <c r="E4805" i="13"/>
  <c r="E4803" i="13"/>
  <c r="E4801" i="13"/>
  <c r="E4799" i="13"/>
  <c r="E4797" i="13"/>
  <c r="E4795" i="13"/>
  <c r="E4793" i="13"/>
  <c r="E4791" i="13"/>
  <c r="E4789" i="13"/>
  <c r="E4787" i="13"/>
  <c r="E4785" i="13"/>
  <c r="E4783" i="13"/>
  <c r="E4781" i="13"/>
  <c r="E4779" i="13"/>
  <c r="E4777" i="13"/>
  <c r="E4775" i="13"/>
  <c r="E4773" i="13"/>
  <c r="E4771" i="13"/>
  <c r="E4769" i="13"/>
  <c r="E4767" i="13"/>
  <c r="E4765" i="13"/>
  <c r="E4763" i="13"/>
  <c r="E4761" i="13"/>
  <c r="E4759" i="13"/>
  <c r="E4757" i="13"/>
  <c r="E4755" i="13"/>
  <c r="E4753" i="13"/>
  <c r="E4751" i="13"/>
  <c r="E4749" i="13"/>
  <c r="E4747" i="13"/>
  <c r="E4745" i="13"/>
  <c r="E4743" i="13"/>
  <c r="E4741" i="13"/>
  <c r="E4739" i="13"/>
  <c r="E4737" i="13"/>
  <c r="E4735" i="13"/>
  <c r="E4733" i="13"/>
  <c r="E4731" i="13"/>
  <c r="E4729" i="13"/>
  <c r="E4727" i="13"/>
  <c r="E4725" i="13"/>
  <c r="E4723" i="13"/>
  <c r="E4721" i="13"/>
  <c r="E4719" i="13"/>
  <c r="E4717" i="13"/>
  <c r="E4715" i="13"/>
  <c r="E4713" i="13"/>
  <c r="E4711" i="13"/>
  <c r="E4710" i="13"/>
  <c r="E4709" i="13"/>
  <c r="E4708" i="13"/>
  <c r="E4707" i="13"/>
  <c r="E4706" i="13"/>
  <c r="E4705" i="13"/>
  <c r="E4704" i="13"/>
  <c r="E4703" i="13"/>
  <c r="E4702" i="13"/>
  <c r="E4701" i="13"/>
  <c r="E4700" i="13"/>
  <c r="E4699" i="13"/>
  <c r="E4698" i="13"/>
  <c r="E4697" i="13"/>
  <c r="E4696" i="13"/>
  <c r="E4695" i="13"/>
  <c r="E4694" i="13"/>
  <c r="E4693" i="13"/>
  <c r="E4692" i="13"/>
  <c r="E4691" i="13"/>
  <c r="E4690" i="13"/>
  <c r="E4689" i="13"/>
  <c r="E4688" i="13"/>
  <c r="E4687" i="13"/>
  <c r="E4686" i="13"/>
  <c r="E4685" i="13"/>
  <c r="E4684" i="13"/>
  <c r="E4683" i="13"/>
  <c r="E4682" i="13"/>
  <c r="E4681" i="13"/>
  <c r="E4680" i="13"/>
  <c r="E4679" i="13"/>
  <c r="E4678" i="13"/>
  <c r="E4677" i="13"/>
  <c r="E4676" i="13"/>
  <c r="E4675" i="13"/>
  <c r="E4674" i="13"/>
  <c r="E4673" i="13"/>
  <c r="E4672" i="13"/>
  <c r="E4671" i="13"/>
  <c r="E4670" i="13"/>
  <c r="E4669" i="13"/>
  <c r="E4668" i="13"/>
  <c r="E4667" i="13"/>
  <c r="E4666" i="13"/>
  <c r="E4665" i="13"/>
  <c r="E4664" i="13"/>
  <c r="E4663" i="13"/>
  <c r="E4662" i="13"/>
  <c r="E4661" i="13"/>
  <c r="E4660" i="13"/>
  <c r="E4659" i="13"/>
  <c r="E4658" i="13"/>
  <c r="E4657" i="13"/>
  <c r="E4656" i="13"/>
  <c r="E4655" i="13"/>
  <c r="E4654" i="13"/>
  <c r="E4653" i="13"/>
  <c r="E4652" i="13"/>
  <c r="E4651" i="13"/>
  <c r="E4650" i="13"/>
  <c r="E4649" i="13"/>
  <c r="E4648" i="13"/>
  <c r="E4647" i="13"/>
  <c r="E4646" i="13"/>
  <c r="E4645" i="13"/>
  <c r="E4644" i="13"/>
  <c r="E4643" i="13"/>
  <c r="E4642" i="13"/>
  <c r="E4641" i="13"/>
  <c r="E4640" i="13"/>
  <c r="E4639" i="13"/>
  <c r="E4638" i="13"/>
  <c r="E4637" i="13"/>
  <c r="E4636" i="13"/>
  <c r="E4635" i="13"/>
  <c r="E4634" i="13"/>
  <c r="E4633" i="13"/>
  <c r="E4632" i="13"/>
  <c r="E4631" i="13"/>
  <c r="E4630" i="13"/>
  <c r="E4629" i="13"/>
  <c r="E4628" i="13"/>
  <c r="E4627" i="13"/>
  <c r="E4626" i="13"/>
  <c r="E4625" i="13"/>
  <c r="E4624" i="13"/>
  <c r="E4623" i="13"/>
  <c r="E4622" i="13"/>
  <c r="E4621" i="13"/>
  <c r="E4620" i="13"/>
  <c r="E4619" i="13"/>
  <c r="E4618" i="13"/>
  <c r="E4617" i="13"/>
  <c r="E4616" i="13"/>
  <c r="E4615" i="13"/>
  <c r="E4614" i="13"/>
  <c r="E4613" i="13"/>
  <c r="E4612" i="13"/>
  <c r="E4611" i="13"/>
  <c r="E4610" i="13"/>
  <c r="E4609" i="13"/>
  <c r="E4608" i="13"/>
  <c r="E4607" i="13"/>
  <c r="E4606" i="13"/>
  <c r="E4605" i="13"/>
  <c r="E4604" i="13"/>
  <c r="E4603" i="13"/>
  <c r="E4602" i="13"/>
  <c r="E4601" i="13"/>
  <c r="E4600" i="13"/>
  <c r="E4599" i="13"/>
  <c r="E4598" i="13"/>
  <c r="E4597" i="13"/>
  <c r="E4596" i="13"/>
  <c r="E4595" i="13"/>
  <c r="E4594" i="13"/>
  <c r="E4593" i="13"/>
  <c r="E4592" i="13"/>
  <c r="E4591" i="13"/>
  <c r="E4590" i="13"/>
  <c r="E4589" i="13"/>
  <c r="E4588" i="13"/>
  <c r="E4587" i="13"/>
  <c r="E4586" i="13"/>
  <c r="E4585" i="13"/>
  <c r="E4584" i="13"/>
  <c r="E4583" i="13"/>
  <c r="E4582" i="13"/>
  <c r="E4581" i="13"/>
  <c r="E4580" i="13"/>
  <c r="E4579" i="13"/>
  <c r="E4578" i="13"/>
  <c r="E4577" i="13"/>
  <c r="E4576" i="13"/>
  <c r="E4575" i="13"/>
  <c r="E4574" i="13"/>
  <c r="E4573" i="13"/>
  <c r="E4572" i="13"/>
  <c r="E4571" i="13"/>
  <c r="E4570" i="13"/>
  <c r="E4569" i="13"/>
  <c r="E4568" i="13"/>
  <c r="E4567" i="13"/>
  <c r="E4566" i="13"/>
  <c r="E4565" i="13"/>
  <c r="E4564" i="13"/>
  <c r="E4563" i="13"/>
  <c r="E4562" i="13"/>
  <c r="E4561" i="13"/>
  <c r="E4560" i="13"/>
  <c r="E4559" i="13"/>
  <c r="E4558" i="13"/>
  <c r="E4557" i="13"/>
  <c r="E4556" i="13"/>
  <c r="E4555" i="13"/>
  <c r="E4554" i="13"/>
  <c r="E4553" i="13"/>
  <c r="E4552" i="13"/>
  <c r="E4551" i="13"/>
  <c r="E4550" i="13"/>
  <c r="E4549" i="13"/>
  <c r="E4548" i="13"/>
  <c r="E4547" i="13"/>
  <c r="E4546" i="13"/>
  <c r="E4545" i="13"/>
  <c r="E4544" i="13"/>
  <c r="E4543" i="13"/>
  <c r="E4542" i="13"/>
  <c r="E4541" i="13"/>
  <c r="E4540" i="13"/>
  <c r="E4539" i="13"/>
  <c r="E4538" i="13"/>
  <c r="E4537" i="13"/>
  <c r="E4536" i="13"/>
  <c r="E4535" i="13"/>
  <c r="E4534" i="13"/>
  <c r="E4533" i="13"/>
  <c r="E4532" i="13"/>
  <c r="E4531" i="13"/>
  <c r="E4530" i="13"/>
  <c r="E4529" i="13"/>
  <c r="E4528" i="13"/>
  <c r="E4527" i="13"/>
  <c r="E4526" i="13"/>
  <c r="E4525" i="13"/>
  <c r="E4524" i="13"/>
  <c r="E4523" i="13"/>
  <c r="E4522" i="13"/>
  <c r="E4521" i="13"/>
  <c r="E4520" i="13"/>
  <c r="E4519" i="13"/>
  <c r="E4518" i="13"/>
  <c r="E4517" i="13"/>
  <c r="E4516" i="13"/>
  <c r="E4515" i="13"/>
  <c r="E4514" i="13"/>
  <c r="E4513" i="13"/>
  <c r="E4512" i="13"/>
  <c r="E4511" i="13"/>
  <c r="E4510" i="13"/>
  <c r="E4509" i="13"/>
  <c r="E4508" i="13"/>
  <c r="E4507" i="13"/>
  <c r="E4506" i="13"/>
  <c r="E4505" i="13"/>
  <c r="E4504" i="13"/>
  <c r="E4503" i="13"/>
  <c r="E4502" i="13"/>
  <c r="E4501" i="13"/>
  <c r="E4500" i="13"/>
  <c r="E4499" i="13"/>
  <c r="E4498" i="13"/>
  <c r="E4497" i="13"/>
  <c r="E4496" i="13"/>
  <c r="E4495" i="13"/>
  <c r="E4494" i="13"/>
  <c r="E4493" i="13"/>
  <c r="E4492" i="13"/>
  <c r="E4491" i="13"/>
  <c r="E4490" i="13"/>
  <c r="E4489" i="13"/>
  <c r="E4488" i="13"/>
  <c r="E4487" i="13"/>
  <c r="E4486" i="13"/>
  <c r="E4485" i="13"/>
  <c r="E4484" i="13"/>
  <c r="E4483" i="13"/>
  <c r="E4482" i="13"/>
  <c r="E4481" i="13"/>
  <c r="E4480" i="13"/>
  <c r="E4479" i="13"/>
  <c r="E4478" i="13"/>
  <c r="E4477" i="13"/>
  <c r="E4476" i="13"/>
  <c r="E4475" i="13"/>
  <c r="E4474" i="13"/>
  <c r="E4473" i="13"/>
  <c r="E4472" i="13"/>
  <c r="E4471" i="13"/>
  <c r="E4470" i="13"/>
  <c r="E4469" i="13"/>
  <c r="E4468" i="13"/>
  <c r="E4467" i="13"/>
  <c r="E4466" i="13"/>
  <c r="E4465" i="13"/>
  <c r="E4464" i="13"/>
  <c r="E4463" i="13"/>
  <c r="E4462" i="13"/>
  <c r="E4461" i="13"/>
  <c r="E4460" i="13"/>
  <c r="E4459" i="13"/>
  <c r="E4458" i="13"/>
  <c r="E4457" i="13"/>
  <c r="E4456" i="13"/>
  <c r="E4455" i="13"/>
  <c r="E4454" i="13"/>
  <c r="E4453" i="13"/>
  <c r="E4452" i="13"/>
  <c r="E4451" i="13"/>
  <c r="E4450" i="13"/>
  <c r="E4449" i="13"/>
  <c r="E4448" i="13"/>
  <c r="E4447" i="13"/>
  <c r="E4446" i="13"/>
  <c r="E4445" i="13"/>
  <c r="E4444" i="13"/>
  <c r="E4443" i="13"/>
  <c r="E4442" i="13"/>
  <c r="E4441" i="13"/>
  <c r="E4440" i="13"/>
  <c r="E4439" i="13"/>
  <c r="E4438" i="13"/>
  <c r="E4437" i="13"/>
  <c r="E4436" i="13"/>
  <c r="E4435" i="13"/>
  <c r="E4434" i="13"/>
  <c r="E4433" i="13"/>
  <c r="E4432" i="13"/>
  <c r="E4431" i="13"/>
  <c r="E4430" i="13"/>
  <c r="E4429" i="13"/>
  <c r="E4428" i="13"/>
  <c r="E4427" i="13"/>
  <c r="E4426" i="13"/>
  <c r="E4425" i="13"/>
  <c r="E4424" i="13"/>
  <c r="E4423" i="13"/>
  <c r="E4422" i="13"/>
  <c r="E4421" i="13"/>
  <c r="E4420" i="13"/>
  <c r="E4419" i="13"/>
  <c r="E4418" i="13"/>
  <c r="E4417" i="13"/>
  <c r="E4416" i="13"/>
  <c r="E4415" i="13"/>
  <c r="E4414" i="13"/>
  <c r="E4413" i="13"/>
  <c r="E4412" i="13"/>
  <c r="E4411" i="13"/>
  <c r="E4410" i="13"/>
  <c r="E4409" i="13"/>
  <c r="E4408" i="13"/>
  <c r="E4407" i="13"/>
  <c r="E4406" i="13"/>
  <c r="E4405" i="13"/>
  <c r="E4404" i="13"/>
  <c r="E4403" i="13"/>
  <c r="E4402" i="13"/>
  <c r="E4401" i="13"/>
  <c r="E4400" i="13"/>
  <c r="E4399" i="13"/>
  <c r="E4398" i="13"/>
  <c r="E4397" i="13"/>
  <c r="E4396" i="13"/>
  <c r="E4395" i="13"/>
  <c r="E4394" i="13"/>
  <c r="E4393" i="13"/>
  <c r="E4392" i="13"/>
  <c r="E4391" i="13"/>
  <c r="E4390" i="13"/>
  <c r="E4389" i="13"/>
  <c r="E4388" i="13"/>
  <c r="E4387" i="13"/>
  <c r="E4386" i="13"/>
  <c r="E4385" i="13"/>
  <c r="E4384" i="13"/>
  <c r="E4383" i="13"/>
  <c r="E4382" i="13"/>
  <c r="E4381" i="13"/>
  <c r="E4380" i="13"/>
  <c r="E4379" i="13"/>
  <c r="E4378" i="13"/>
  <c r="E4377" i="13"/>
  <c r="E4376" i="13"/>
  <c r="E4375" i="13"/>
  <c r="E4374" i="13"/>
  <c r="E4373" i="13"/>
  <c r="E4372" i="13"/>
  <c r="E4371" i="13"/>
  <c r="E4370" i="13"/>
  <c r="E4369" i="13"/>
  <c r="E4368" i="13"/>
  <c r="E4367" i="13"/>
  <c r="E4366" i="13"/>
  <c r="E4365" i="13"/>
  <c r="E4364" i="13"/>
  <c r="E4363" i="13"/>
  <c r="E4362" i="13"/>
  <c r="E4361" i="13"/>
  <c r="E4360" i="13"/>
  <c r="E4359" i="13"/>
  <c r="E4358" i="13"/>
  <c r="E4357" i="13"/>
  <c r="E4356" i="13"/>
  <c r="E4355" i="13"/>
  <c r="E4354" i="13"/>
  <c r="E4353" i="13"/>
  <c r="E4352" i="13"/>
  <c r="E4351" i="13"/>
  <c r="E4350" i="13"/>
  <c r="E4349" i="13"/>
  <c r="E4348" i="13"/>
  <c r="E4347" i="13"/>
  <c r="E4346" i="13"/>
  <c r="E4345" i="13"/>
  <c r="E4344" i="13"/>
  <c r="E4343" i="13"/>
  <c r="E4342" i="13"/>
  <c r="E4341" i="13"/>
  <c r="E4340" i="13"/>
  <c r="E4339" i="13"/>
  <c r="E4338" i="13"/>
  <c r="E4337" i="13"/>
  <c r="E4336" i="13"/>
  <c r="E4335" i="13"/>
  <c r="E4334" i="13"/>
  <c r="E4333" i="13"/>
  <c r="E4332" i="13"/>
  <c r="E4331" i="13"/>
  <c r="E4330" i="13"/>
  <c r="E4329" i="13"/>
  <c r="E4328" i="13"/>
  <c r="E4327" i="13"/>
  <c r="E4326" i="13"/>
  <c r="E4325" i="13"/>
  <c r="E4324" i="13"/>
  <c r="E4323" i="13"/>
  <c r="E4322" i="13"/>
  <c r="E4321" i="13"/>
  <c r="E4320" i="13"/>
  <c r="E4319" i="13"/>
  <c r="E4318" i="13"/>
  <c r="E4317" i="13"/>
  <c r="E4316" i="13"/>
  <c r="E4315" i="13"/>
  <c r="E4314" i="13"/>
  <c r="E4313" i="13"/>
  <c r="E4312" i="13"/>
  <c r="E4311" i="13"/>
  <c r="E4310" i="13"/>
  <c r="E4309" i="13"/>
  <c r="E4308" i="13"/>
  <c r="E4307" i="13"/>
  <c r="E4306" i="13"/>
  <c r="E4305" i="13"/>
  <c r="E4304" i="13"/>
  <c r="E4303" i="13"/>
  <c r="E4302" i="13"/>
  <c r="E4301" i="13"/>
  <c r="E4300" i="13"/>
  <c r="E4299" i="13"/>
  <c r="E4298" i="13"/>
  <c r="E4297" i="13"/>
  <c r="E4296" i="13"/>
  <c r="E4295" i="13"/>
  <c r="E4294" i="13"/>
  <c r="E4293" i="13"/>
  <c r="E4292" i="13"/>
  <c r="E4291" i="13"/>
  <c r="E4290" i="13"/>
  <c r="E4289" i="13"/>
  <c r="E4288" i="13"/>
  <c r="E4287" i="13"/>
  <c r="E4286" i="13"/>
  <c r="E4285" i="13"/>
  <c r="E4284" i="13"/>
  <c r="E4283" i="13"/>
  <c r="E4282" i="13"/>
  <c r="E4281" i="13"/>
  <c r="E4280" i="13"/>
  <c r="E4279" i="13"/>
  <c r="E4278" i="13"/>
  <c r="E4277" i="13"/>
  <c r="E4276" i="13"/>
  <c r="E4275" i="13"/>
  <c r="E4274" i="13"/>
  <c r="E4273" i="13"/>
  <c r="E4272" i="13"/>
  <c r="E4271" i="13"/>
  <c r="E4270" i="13"/>
  <c r="E4269" i="13"/>
  <c r="E4268" i="13"/>
  <c r="E4267" i="13"/>
  <c r="E4266" i="13"/>
  <c r="E4265" i="13"/>
  <c r="E4264" i="13"/>
  <c r="E4263" i="13"/>
  <c r="E4262" i="13"/>
  <c r="E4261" i="13"/>
  <c r="E4260" i="13"/>
  <c r="E4259" i="13"/>
  <c r="E4258" i="13"/>
  <c r="E4257" i="13"/>
  <c r="E4256" i="13"/>
  <c r="E4255" i="13"/>
  <c r="E4254" i="13"/>
  <c r="E4253" i="13"/>
  <c r="E4252" i="13"/>
  <c r="E4251" i="13"/>
  <c r="E4250" i="13"/>
  <c r="E4249" i="13"/>
  <c r="E4248" i="13"/>
  <c r="E4247" i="13"/>
  <c r="E4246" i="13"/>
  <c r="E4245" i="13"/>
  <c r="E4244" i="13"/>
  <c r="E4243" i="13"/>
  <c r="E4242" i="13"/>
  <c r="E4241" i="13"/>
  <c r="E4240" i="13"/>
  <c r="E4239" i="13"/>
  <c r="E4238" i="13"/>
  <c r="E4237" i="13"/>
  <c r="E4236" i="13"/>
  <c r="E4235" i="13"/>
  <c r="E4234" i="13"/>
  <c r="E4233" i="13"/>
  <c r="E4232" i="13"/>
  <c r="E4231" i="13"/>
  <c r="E4230" i="13"/>
  <c r="E4229" i="13"/>
  <c r="E4228" i="13"/>
  <c r="E4227" i="13"/>
  <c r="E4226" i="13"/>
  <c r="E4225" i="13"/>
  <c r="E4224" i="13"/>
  <c r="E4223" i="13"/>
  <c r="E4222" i="13"/>
  <c r="E4221" i="13"/>
  <c r="E4220" i="13"/>
  <c r="E4219" i="13"/>
  <c r="E4218" i="13"/>
  <c r="E4217" i="13"/>
  <c r="E4216" i="13"/>
  <c r="E4215" i="13"/>
  <c r="E4214" i="13"/>
  <c r="E4213" i="13"/>
  <c r="E4212" i="13"/>
  <c r="E4211" i="13"/>
  <c r="E4210" i="13"/>
  <c r="E4209" i="13"/>
  <c r="E4208" i="13"/>
  <c r="E4207" i="13"/>
  <c r="E4206" i="13"/>
  <c r="E4205" i="13"/>
  <c r="E4204" i="13"/>
  <c r="E4203" i="13"/>
  <c r="E4202" i="13"/>
  <c r="E4201" i="13"/>
  <c r="E4200" i="13"/>
  <c r="E4199" i="13"/>
  <c r="E4198" i="13"/>
  <c r="E4197" i="13"/>
  <c r="E4196" i="13"/>
  <c r="E4195" i="13"/>
  <c r="E4194" i="13"/>
  <c r="E4193" i="13"/>
  <c r="E4192" i="13"/>
  <c r="E4191" i="13"/>
  <c r="E4190" i="13"/>
  <c r="E4189" i="13"/>
  <c r="E4188" i="13"/>
  <c r="E4187" i="13"/>
  <c r="E4186" i="13"/>
  <c r="E4185" i="13"/>
  <c r="E4184" i="13"/>
  <c r="E4183" i="13"/>
  <c r="E4182" i="13"/>
  <c r="E4181" i="13"/>
  <c r="E4180" i="13"/>
  <c r="E4179" i="13"/>
  <c r="E4178" i="13"/>
  <c r="E4177" i="13"/>
  <c r="E4176" i="13"/>
  <c r="E4175" i="13"/>
  <c r="E4174" i="13"/>
  <c r="E4173" i="13"/>
  <c r="E4172" i="13"/>
  <c r="E4171" i="13"/>
  <c r="E4170" i="13"/>
  <c r="E4169" i="13"/>
  <c r="E4168" i="13"/>
  <c r="E4167" i="13"/>
  <c r="E4166" i="13"/>
  <c r="E4165" i="13"/>
  <c r="E4164" i="13"/>
  <c r="E4163" i="13"/>
  <c r="E4162" i="13"/>
  <c r="E4161" i="13"/>
  <c r="E4160" i="13"/>
  <c r="E4159" i="13"/>
  <c r="E4158" i="13"/>
  <c r="E4157" i="13"/>
  <c r="E4156" i="13"/>
  <c r="E4155" i="13"/>
  <c r="E4154" i="13"/>
  <c r="E4153" i="13"/>
  <c r="E4152" i="13"/>
  <c r="E4151" i="13"/>
  <c r="E4150" i="13"/>
  <c r="E4149" i="13"/>
  <c r="E4148" i="13"/>
  <c r="E4147" i="13"/>
  <c r="E4146" i="13"/>
  <c r="E4145" i="13"/>
  <c r="E4144" i="13"/>
  <c r="E4143" i="13"/>
  <c r="E4142" i="13"/>
  <c r="E4141" i="13"/>
  <c r="E4140" i="13"/>
  <c r="E4139" i="13"/>
  <c r="E4138" i="13"/>
  <c r="E4137" i="13"/>
  <c r="E4136" i="13"/>
  <c r="E4135" i="13"/>
  <c r="E4134" i="13"/>
  <c r="E4133" i="13"/>
  <c r="E4132" i="13"/>
  <c r="E4131" i="13"/>
  <c r="E4130" i="13"/>
  <c r="E4129" i="13"/>
  <c r="E4128" i="13"/>
  <c r="E4127" i="13"/>
  <c r="E4126" i="13"/>
  <c r="E4125" i="13"/>
  <c r="E4124" i="13"/>
  <c r="E4123" i="13"/>
  <c r="E4122" i="13"/>
  <c r="E4121" i="13"/>
  <c r="E4120" i="13"/>
  <c r="E4119" i="13"/>
  <c r="E4118" i="13"/>
  <c r="E4117" i="13"/>
  <c r="E4116" i="13"/>
  <c r="E4115" i="13"/>
  <c r="E4114" i="13"/>
  <c r="E4113" i="13"/>
  <c r="E4112" i="13"/>
  <c r="E4111" i="13"/>
  <c r="E4110" i="13"/>
  <c r="E4109" i="13"/>
  <c r="E4108" i="13"/>
  <c r="E4107" i="13"/>
  <c r="E4106" i="13"/>
  <c r="E4105" i="13"/>
  <c r="E4104" i="13"/>
  <c r="E4103" i="13"/>
  <c r="E4102" i="13"/>
  <c r="E4101" i="13"/>
  <c r="E4100" i="13"/>
  <c r="E4099" i="13"/>
  <c r="E4098" i="13"/>
  <c r="E4097" i="13"/>
  <c r="E4096" i="13"/>
  <c r="E4095" i="13"/>
  <c r="E4094" i="13"/>
  <c r="E4093" i="13"/>
  <c r="E4092" i="13"/>
  <c r="E4091" i="13"/>
  <c r="E4090" i="13"/>
  <c r="E4089" i="13"/>
  <c r="E4088" i="13"/>
  <c r="E4087" i="13"/>
  <c r="E4086" i="13"/>
  <c r="E4085" i="13"/>
  <c r="E4084" i="13"/>
  <c r="E4083" i="13"/>
  <c r="E4082" i="13"/>
  <c r="E4081" i="13"/>
  <c r="E4080" i="13"/>
  <c r="E4079" i="13"/>
  <c r="E4078" i="13"/>
  <c r="E4077" i="13"/>
  <c r="E4076" i="13"/>
  <c r="E4075" i="13"/>
  <c r="E4074" i="13"/>
  <c r="E4073" i="13"/>
  <c r="E4072" i="13"/>
  <c r="E4071" i="13"/>
  <c r="E4070" i="13"/>
  <c r="E4069" i="13"/>
  <c r="E4068" i="13"/>
  <c r="E4067" i="13"/>
  <c r="E4066" i="13"/>
  <c r="E4065" i="13"/>
  <c r="E4064" i="13"/>
  <c r="E4063" i="13"/>
  <c r="E4062" i="13"/>
  <c r="E4061" i="13"/>
  <c r="E4060" i="13"/>
  <c r="E4059" i="13"/>
  <c r="E4058" i="13"/>
  <c r="E4057" i="13"/>
  <c r="E4056" i="13"/>
  <c r="E4055" i="13"/>
  <c r="E4054" i="13"/>
  <c r="E4053" i="13"/>
  <c r="E4052" i="13"/>
  <c r="E4051" i="13"/>
  <c r="E4050" i="13"/>
  <c r="E4049" i="13"/>
  <c r="E4048" i="13"/>
  <c r="E4047" i="13"/>
  <c r="E4046" i="13"/>
  <c r="E4045" i="13"/>
  <c r="E4044" i="13"/>
  <c r="E4043" i="13"/>
  <c r="E4042" i="13"/>
  <c r="E4041" i="13"/>
  <c r="E4040" i="13"/>
  <c r="E4039" i="13"/>
  <c r="E4038" i="13"/>
  <c r="E4037" i="13"/>
  <c r="E4036" i="13"/>
  <c r="E4035" i="13"/>
  <c r="E4034" i="13"/>
  <c r="E4033" i="13"/>
  <c r="E4032" i="13"/>
  <c r="E4031" i="13"/>
  <c r="E4030" i="13"/>
  <c r="E4029" i="13"/>
  <c r="E4028" i="13"/>
  <c r="E4027" i="13"/>
  <c r="E4026" i="13"/>
  <c r="E4025" i="13"/>
  <c r="E4024" i="13"/>
  <c r="E4023" i="13"/>
  <c r="E4022" i="13"/>
  <c r="E4021" i="13"/>
  <c r="E4020" i="13"/>
  <c r="E4019" i="13"/>
  <c r="E4018" i="13"/>
  <c r="E4017" i="13"/>
  <c r="E4016" i="13"/>
  <c r="E4015" i="13"/>
  <c r="E4014" i="13"/>
  <c r="E4013" i="13"/>
  <c r="E4012" i="13"/>
  <c r="E4011" i="13"/>
  <c r="E4010" i="13"/>
  <c r="E4009" i="13"/>
  <c r="E4008" i="13"/>
  <c r="E4007" i="13"/>
  <c r="E4006" i="13"/>
  <c r="E4005" i="13"/>
  <c r="E4004" i="13"/>
  <c r="E4003" i="13"/>
  <c r="E4002" i="13"/>
  <c r="E4001" i="13"/>
  <c r="E4000" i="13"/>
  <c r="E3999" i="13"/>
  <c r="E3998" i="13"/>
  <c r="E3997" i="13"/>
  <c r="E3996" i="13"/>
  <c r="E3995" i="13"/>
  <c r="E3994" i="13"/>
  <c r="E3993" i="13"/>
  <c r="E3992" i="13"/>
  <c r="E3991" i="13"/>
  <c r="E3990" i="13"/>
  <c r="E3989" i="13"/>
  <c r="E3988" i="13"/>
  <c r="E3987" i="13"/>
  <c r="E3986" i="13"/>
  <c r="E3985" i="13"/>
  <c r="E3984" i="13"/>
  <c r="E3983" i="13"/>
  <c r="E3982" i="13"/>
  <c r="E3981" i="13"/>
  <c r="E3980" i="13"/>
  <c r="E3979" i="13"/>
  <c r="E3978" i="13"/>
  <c r="E3977" i="13"/>
  <c r="E3976" i="13"/>
  <c r="E3975" i="13"/>
  <c r="E3974" i="13"/>
  <c r="E3973" i="13"/>
  <c r="E3972" i="13"/>
  <c r="E3971" i="13"/>
  <c r="E3970" i="13"/>
  <c r="E3969" i="13"/>
  <c r="E3968" i="13"/>
  <c r="E3967" i="13"/>
  <c r="E3966" i="13"/>
  <c r="E3965" i="13"/>
  <c r="E3964" i="13"/>
  <c r="E3963" i="13"/>
  <c r="E3962" i="13"/>
  <c r="E3961" i="13"/>
  <c r="E3960" i="13"/>
  <c r="E3959" i="13"/>
  <c r="E3958" i="13"/>
  <c r="E3957" i="13"/>
  <c r="E3956" i="13"/>
  <c r="E3955" i="13"/>
  <c r="E3954" i="13"/>
  <c r="E3953" i="13"/>
  <c r="E3952" i="13"/>
  <c r="E3951" i="13"/>
  <c r="E3950" i="13"/>
  <c r="E3949" i="13"/>
  <c r="E3948" i="13"/>
  <c r="E3947" i="13"/>
  <c r="E3946" i="13"/>
  <c r="E3945" i="13"/>
  <c r="E3944" i="13"/>
  <c r="E3943" i="13"/>
  <c r="E3942" i="13"/>
  <c r="E3941" i="13"/>
  <c r="E3940" i="13"/>
  <c r="E3939" i="13"/>
  <c r="E3938" i="13"/>
  <c r="E3937" i="13"/>
  <c r="E3936" i="13"/>
  <c r="E3935" i="13"/>
  <c r="E3934" i="13"/>
  <c r="E3933" i="13"/>
  <c r="E3932" i="13"/>
  <c r="E3931" i="13"/>
  <c r="E3930" i="13"/>
  <c r="E3929" i="13"/>
  <c r="E3928" i="13"/>
  <c r="E3927" i="13"/>
  <c r="E3926" i="13"/>
  <c r="E3925" i="13"/>
  <c r="E3924" i="13"/>
  <c r="E3923" i="13"/>
  <c r="E3922" i="13"/>
  <c r="E3921" i="13"/>
  <c r="E3920" i="13"/>
  <c r="E3919" i="13"/>
  <c r="E3918" i="13"/>
  <c r="E3917" i="13"/>
  <c r="E3916" i="13"/>
  <c r="E3915" i="13"/>
  <c r="E3914" i="13"/>
  <c r="E3913" i="13"/>
  <c r="E3912" i="13"/>
  <c r="E3911" i="13"/>
  <c r="E3910" i="13"/>
  <c r="E3909" i="13"/>
  <c r="E3908" i="13"/>
  <c r="E3907" i="13"/>
  <c r="E3906" i="13"/>
  <c r="E3905" i="13"/>
  <c r="E3904" i="13"/>
  <c r="E3903" i="13"/>
  <c r="E3902" i="13"/>
  <c r="E3901" i="13"/>
  <c r="E3900" i="13"/>
  <c r="E3899" i="13"/>
  <c r="E3898" i="13"/>
  <c r="E3897" i="13"/>
  <c r="E3896" i="13"/>
  <c r="E3895" i="13"/>
  <c r="E3894" i="13"/>
  <c r="E3893" i="13"/>
  <c r="E3892" i="13"/>
  <c r="E3891" i="13"/>
  <c r="E3890" i="13"/>
  <c r="E3889" i="13"/>
  <c r="E3888" i="13"/>
  <c r="E3887" i="13"/>
  <c r="E3886" i="13"/>
  <c r="E3885" i="13"/>
  <c r="E3884" i="13"/>
  <c r="E3883" i="13"/>
  <c r="E3882" i="13"/>
  <c r="E3881" i="13"/>
  <c r="E3880" i="13"/>
  <c r="E3879" i="13"/>
  <c r="E3878" i="13"/>
  <c r="E3877" i="13"/>
  <c r="E3876" i="13"/>
  <c r="E3875" i="13"/>
  <c r="E3874" i="13"/>
  <c r="E3873" i="13"/>
  <c r="E3872" i="13"/>
  <c r="E3871" i="13"/>
  <c r="E3870" i="13"/>
  <c r="E3869" i="13"/>
  <c r="E3868" i="13"/>
  <c r="E3867" i="13"/>
  <c r="E3866" i="13"/>
  <c r="E3865" i="13"/>
  <c r="E3864" i="13"/>
  <c r="E3863" i="13"/>
  <c r="E3862" i="13"/>
  <c r="E3861" i="13"/>
  <c r="E3860" i="13"/>
  <c r="E3859" i="13"/>
  <c r="E3858" i="13"/>
  <c r="E3857" i="13"/>
  <c r="E3856" i="13"/>
  <c r="E3855" i="13"/>
  <c r="E3854" i="13"/>
  <c r="E3853" i="13"/>
  <c r="E3852" i="13"/>
  <c r="E3851" i="13"/>
  <c r="E3850" i="13"/>
  <c r="E3849" i="13"/>
  <c r="E3848" i="13"/>
  <c r="E3847" i="13"/>
  <c r="E3846" i="13"/>
  <c r="E3845" i="13"/>
  <c r="E3844" i="13"/>
  <c r="E3843" i="13"/>
  <c r="E3842" i="13"/>
  <c r="E3841" i="13"/>
  <c r="E3840" i="13"/>
  <c r="E3839" i="13"/>
  <c r="E3838" i="13"/>
  <c r="E3837" i="13"/>
  <c r="E3836" i="13"/>
  <c r="E3835" i="13"/>
  <c r="E3834" i="13"/>
  <c r="E3833" i="13"/>
  <c r="E3832" i="13"/>
  <c r="E3831" i="13"/>
  <c r="E3830" i="13"/>
  <c r="E3829" i="13"/>
  <c r="E3828" i="13"/>
  <c r="E3827" i="13"/>
  <c r="E3826" i="13"/>
  <c r="E3825" i="13"/>
  <c r="E3824" i="13"/>
  <c r="E3823" i="13"/>
  <c r="E3822" i="13"/>
  <c r="E3821" i="13"/>
  <c r="E3820" i="13"/>
  <c r="E3819" i="13"/>
  <c r="E3818" i="13"/>
  <c r="E3817" i="13"/>
  <c r="E3816" i="13"/>
  <c r="E3815" i="13"/>
  <c r="E3814" i="13"/>
  <c r="E3813" i="13"/>
  <c r="E3812" i="13"/>
  <c r="E3811" i="13"/>
  <c r="E3810" i="13"/>
  <c r="E3809" i="13"/>
  <c r="E3808" i="13"/>
  <c r="E3807" i="13"/>
  <c r="E3806" i="13"/>
  <c r="E3805" i="13"/>
  <c r="E3804" i="13"/>
  <c r="E3803" i="13"/>
  <c r="E3802" i="13"/>
  <c r="E3801" i="13"/>
  <c r="E3800" i="13"/>
  <c r="E3799" i="13"/>
  <c r="E3798" i="13"/>
  <c r="E3797" i="13"/>
  <c r="E3796" i="13"/>
  <c r="E3795" i="13"/>
  <c r="E3794" i="13"/>
  <c r="E3793" i="13"/>
  <c r="E3792" i="13"/>
  <c r="E3791" i="13"/>
  <c r="E3790" i="13"/>
  <c r="E3789" i="13"/>
  <c r="E3788" i="13"/>
  <c r="E3787" i="13"/>
  <c r="E3786" i="13"/>
  <c r="E3785" i="13"/>
  <c r="E3784" i="13"/>
  <c r="E3783" i="13"/>
  <c r="E3782" i="13"/>
  <c r="E3781" i="13"/>
  <c r="E3780" i="13"/>
  <c r="E3779" i="13"/>
  <c r="E3778" i="13"/>
  <c r="E3777" i="13"/>
  <c r="E3776" i="13"/>
  <c r="E3775" i="13"/>
  <c r="E3774" i="13"/>
  <c r="E3773" i="13"/>
  <c r="E3772" i="13"/>
  <c r="E3771" i="13"/>
  <c r="E3770" i="13"/>
  <c r="E3769" i="13"/>
  <c r="E3768" i="13"/>
  <c r="E3767" i="13"/>
  <c r="E3766" i="13"/>
  <c r="E3765" i="13"/>
  <c r="E3764" i="13"/>
  <c r="E3763" i="13"/>
  <c r="E3762" i="13"/>
  <c r="E3761" i="13"/>
  <c r="E3760" i="13"/>
  <c r="E3759" i="13"/>
  <c r="E3758" i="13"/>
  <c r="E3757" i="13"/>
  <c r="E3756" i="13"/>
  <c r="E3755" i="13"/>
  <c r="E3754" i="13"/>
  <c r="E3753" i="13"/>
  <c r="E3752" i="13"/>
  <c r="E3751" i="13"/>
  <c r="E3750" i="13"/>
  <c r="E3749" i="13"/>
  <c r="E3748" i="13"/>
  <c r="E3747" i="13"/>
  <c r="E3746" i="13"/>
  <c r="E3745" i="13"/>
  <c r="E3744" i="13"/>
  <c r="E3743" i="13"/>
  <c r="E3742" i="13"/>
  <c r="E3741" i="13"/>
  <c r="E3740" i="13"/>
  <c r="E3739" i="13"/>
  <c r="E3738" i="13"/>
  <c r="E3737" i="13"/>
  <c r="E3736" i="13"/>
  <c r="E3735" i="13"/>
  <c r="E3734" i="13"/>
  <c r="E3733" i="13"/>
  <c r="E3732" i="13"/>
  <c r="E3731" i="13"/>
  <c r="E3730" i="13"/>
  <c r="E3729" i="13"/>
  <c r="E3728" i="13"/>
  <c r="E3727" i="13"/>
  <c r="E3726" i="13"/>
  <c r="E3725" i="13"/>
  <c r="E3724" i="13"/>
  <c r="E3723" i="13"/>
  <c r="E3722" i="13"/>
  <c r="E3721" i="13"/>
  <c r="E3720" i="13"/>
  <c r="E3719" i="13"/>
  <c r="E3718" i="13"/>
  <c r="E3717" i="13"/>
  <c r="E3716" i="13"/>
  <c r="E3715" i="13"/>
  <c r="E3714" i="13"/>
  <c r="E3713" i="13"/>
  <c r="E3712" i="13"/>
  <c r="E3711" i="13"/>
  <c r="E3710" i="13"/>
  <c r="E3709" i="13"/>
  <c r="E3708" i="13"/>
  <c r="E3707" i="13"/>
  <c r="E3706" i="13"/>
  <c r="E3705" i="13"/>
  <c r="E3704" i="13"/>
  <c r="E3703" i="13"/>
  <c r="E3702" i="13"/>
  <c r="E3701" i="13"/>
  <c r="E3700" i="13"/>
  <c r="E3699" i="13"/>
  <c r="E3698" i="13"/>
  <c r="E3697" i="13"/>
  <c r="E3696" i="13"/>
  <c r="E3695" i="13"/>
  <c r="E3694" i="13"/>
  <c r="E3693" i="13"/>
  <c r="E3692" i="13"/>
  <c r="E3691" i="13"/>
  <c r="E3690" i="13"/>
  <c r="E3689" i="13"/>
  <c r="E3688" i="13"/>
  <c r="E3687" i="13"/>
  <c r="E3686" i="13"/>
  <c r="E3685" i="13"/>
  <c r="E3684" i="13"/>
  <c r="E3683" i="13"/>
  <c r="E3682" i="13"/>
  <c r="E3681" i="13"/>
  <c r="E3680" i="13"/>
  <c r="E3679" i="13"/>
  <c r="E3678" i="13"/>
  <c r="E3677" i="13"/>
  <c r="E3676" i="13"/>
  <c r="E3675" i="13"/>
  <c r="E3674" i="13"/>
  <c r="E3673" i="13"/>
  <c r="E3672" i="13"/>
  <c r="E3671" i="13"/>
  <c r="E3670" i="13"/>
  <c r="E3669" i="13"/>
  <c r="E3668" i="13"/>
  <c r="E3667" i="13"/>
  <c r="E3666" i="13"/>
  <c r="E3665" i="13"/>
  <c r="E3664" i="13"/>
  <c r="E3663" i="13"/>
  <c r="E3662" i="13"/>
  <c r="E3661" i="13"/>
  <c r="E3660" i="13"/>
  <c r="E3659" i="13"/>
  <c r="E3658" i="13"/>
  <c r="E3657" i="13"/>
  <c r="E3656" i="13"/>
  <c r="E3655" i="13"/>
  <c r="E3654" i="13"/>
  <c r="E3653" i="13"/>
  <c r="E3652" i="13"/>
  <c r="E3651" i="13"/>
  <c r="E3650" i="13"/>
  <c r="E3649" i="13"/>
  <c r="E3648" i="13"/>
  <c r="E3647" i="13"/>
  <c r="E3646" i="13"/>
  <c r="E3645" i="13"/>
  <c r="E3644" i="13"/>
  <c r="E3643" i="13"/>
  <c r="E3642" i="13"/>
  <c r="E3641" i="13"/>
  <c r="E3640" i="13"/>
  <c r="E3639" i="13"/>
  <c r="E3638" i="13"/>
  <c r="E3637" i="13"/>
  <c r="E3636" i="13"/>
  <c r="E3635" i="13"/>
  <c r="E3634" i="13"/>
  <c r="E3633" i="13"/>
  <c r="E3632" i="13"/>
  <c r="E3631" i="13"/>
  <c r="E3630" i="13"/>
  <c r="E3629" i="13"/>
  <c r="E3628" i="13"/>
  <c r="E3627" i="13"/>
  <c r="E3626" i="13"/>
  <c r="E3625" i="13"/>
  <c r="E3624" i="13"/>
  <c r="E3623" i="13"/>
  <c r="E3622" i="13"/>
  <c r="E3621" i="13"/>
  <c r="E3620" i="13"/>
  <c r="E3619" i="13"/>
  <c r="E3618" i="13"/>
  <c r="E3617" i="13"/>
  <c r="E3616" i="13"/>
  <c r="E3615" i="13"/>
  <c r="E3614" i="13"/>
  <c r="E3613" i="13"/>
  <c r="E3612" i="13"/>
  <c r="E3611" i="13"/>
  <c r="E3610" i="13"/>
  <c r="E3609" i="13"/>
  <c r="E3608" i="13"/>
  <c r="E3607" i="13"/>
  <c r="E3606" i="13"/>
  <c r="E3605" i="13"/>
  <c r="E3604" i="13"/>
  <c r="E3603" i="13"/>
  <c r="E3602" i="13"/>
  <c r="E3601" i="13"/>
  <c r="E3600" i="13"/>
  <c r="E3599" i="13"/>
  <c r="E3598" i="13"/>
  <c r="E3597" i="13"/>
  <c r="E3596" i="13"/>
  <c r="E3595" i="13"/>
  <c r="E3594" i="13"/>
  <c r="E3593" i="13"/>
  <c r="E3592" i="13"/>
  <c r="E3591" i="13"/>
  <c r="E3590" i="13"/>
  <c r="E3589" i="13"/>
  <c r="E3588" i="13"/>
  <c r="E3587" i="13"/>
  <c r="E3586" i="13"/>
  <c r="E3585" i="13"/>
  <c r="E3584" i="13"/>
  <c r="E3583" i="13"/>
  <c r="E3582" i="13"/>
  <c r="E3581" i="13"/>
  <c r="E3580" i="13"/>
  <c r="E3579" i="13"/>
  <c r="E3578" i="13"/>
  <c r="E3577" i="13"/>
  <c r="E3576" i="13"/>
  <c r="E3575" i="13"/>
  <c r="E3574" i="13"/>
  <c r="E3573" i="13"/>
  <c r="E3572" i="13"/>
  <c r="E3571" i="13"/>
  <c r="E3570" i="13"/>
  <c r="E3569" i="13"/>
  <c r="E3568" i="13"/>
  <c r="E3567" i="13"/>
  <c r="E3566" i="13"/>
  <c r="E3565" i="13"/>
  <c r="E3564" i="13"/>
  <c r="E3563" i="13"/>
  <c r="E3562" i="13"/>
  <c r="E3561" i="13"/>
  <c r="E3560" i="13"/>
  <c r="E3559" i="13"/>
  <c r="E3558" i="13"/>
  <c r="E3557" i="13"/>
  <c r="E3556" i="13"/>
  <c r="E3555" i="13"/>
  <c r="E3554" i="13"/>
  <c r="E3553" i="13"/>
  <c r="E3552" i="13"/>
  <c r="E3551" i="13"/>
  <c r="E3550" i="13"/>
  <c r="E3549" i="13"/>
  <c r="E3548" i="13"/>
  <c r="E3547" i="13"/>
  <c r="E3546" i="13"/>
  <c r="E3545" i="13"/>
  <c r="E3544" i="13"/>
  <c r="E3543" i="13"/>
  <c r="E3542" i="13"/>
  <c r="E3541" i="13"/>
  <c r="E3540" i="13"/>
  <c r="E3539" i="13"/>
  <c r="E3538" i="13"/>
  <c r="E3537" i="13"/>
  <c r="E3536" i="13"/>
  <c r="E3535" i="13"/>
  <c r="E3534" i="13"/>
  <c r="E3533" i="13"/>
  <c r="E3532" i="13"/>
  <c r="E3531" i="13"/>
  <c r="E3530" i="13"/>
  <c r="E3529" i="13"/>
  <c r="E3528" i="13"/>
  <c r="E3527" i="13"/>
  <c r="E3526" i="13"/>
  <c r="E3525" i="13"/>
  <c r="E3524" i="13"/>
  <c r="E3523" i="13"/>
  <c r="E3522" i="13"/>
  <c r="E3521" i="13"/>
  <c r="E3520" i="13"/>
  <c r="E3519" i="13"/>
  <c r="E3518" i="13"/>
  <c r="E3517" i="13"/>
  <c r="E3516" i="13"/>
  <c r="E3515" i="13"/>
  <c r="E3514" i="13"/>
  <c r="E3513" i="13"/>
  <c r="E3512" i="13"/>
  <c r="E3511" i="13"/>
  <c r="E3510" i="13"/>
  <c r="E3509" i="13"/>
  <c r="E3508" i="13"/>
  <c r="E3507" i="13"/>
  <c r="E3506" i="13"/>
  <c r="E3505" i="13"/>
  <c r="E3504" i="13"/>
  <c r="E3503" i="13"/>
  <c r="E3502" i="13"/>
  <c r="E3501" i="13"/>
  <c r="E3500" i="13"/>
  <c r="E3499" i="13"/>
  <c r="E3498" i="13"/>
  <c r="E3497" i="13"/>
  <c r="E3496" i="13"/>
  <c r="E3495" i="13"/>
  <c r="E3494" i="13"/>
  <c r="E3493" i="13"/>
  <c r="E3492" i="13"/>
  <c r="E3491" i="13"/>
  <c r="E3490" i="13"/>
  <c r="E3489" i="13"/>
  <c r="E3488" i="13"/>
  <c r="E3487" i="13"/>
  <c r="E3486" i="13"/>
  <c r="E3485" i="13"/>
  <c r="E3484" i="13"/>
  <c r="E3483" i="13"/>
  <c r="E3482" i="13"/>
  <c r="E3481" i="13"/>
  <c r="E3480" i="13"/>
  <c r="E3479" i="13"/>
  <c r="E3478" i="13"/>
  <c r="E3477" i="13"/>
  <c r="E3476" i="13"/>
  <c r="E3475" i="13"/>
  <c r="E3474" i="13"/>
  <c r="E3473" i="13"/>
  <c r="E3472" i="13"/>
  <c r="E3471" i="13"/>
  <c r="E3470" i="13"/>
  <c r="E3469" i="13"/>
  <c r="E3468" i="13"/>
  <c r="E3467" i="13"/>
  <c r="E3466" i="13"/>
  <c r="E3465" i="13"/>
  <c r="E3464" i="13"/>
  <c r="E3463" i="13"/>
  <c r="E3462" i="13"/>
  <c r="E3461" i="13"/>
  <c r="E3460" i="13"/>
  <c r="E3459" i="13"/>
  <c r="E3458" i="13"/>
  <c r="E3457" i="13"/>
  <c r="E3456" i="13"/>
  <c r="E3455" i="13"/>
  <c r="E3454" i="13"/>
  <c r="E3453" i="13"/>
  <c r="E3452" i="13"/>
  <c r="E3451" i="13"/>
  <c r="E3450" i="13"/>
  <c r="E3449" i="13"/>
  <c r="E3448" i="13"/>
  <c r="E3447" i="13"/>
  <c r="E3446" i="13"/>
  <c r="E3445" i="13"/>
  <c r="E3444" i="13"/>
  <c r="E3443" i="13"/>
  <c r="E3442" i="13"/>
  <c r="E3441" i="13"/>
  <c r="E3440" i="13"/>
  <c r="E3439" i="13"/>
  <c r="E3438" i="13"/>
  <c r="E3437" i="13"/>
  <c r="E3436" i="13"/>
  <c r="E3435" i="13"/>
  <c r="E3434" i="13"/>
  <c r="E3433" i="13"/>
  <c r="E3432" i="13"/>
  <c r="E3431" i="13"/>
  <c r="E3430" i="13"/>
  <c r="E3429" i="13"/>
  <c r="E3428" i="13"/>
  <c r="E3427" i="13"/>
  <c r="E3426" i="13"/>
  <c r="E3425" i="13"/>
  <c r="E3424" i="13"/>
  <c r="E3423" i="13"/>
  <c r="E6927" i="13"/>
  <c r="E6919" i="13"/>
  <c r="E6911" i="13"/>
  <c r="E6903" i="13"/>
  <c r="E6895" i="13"/>
  <c r="E6887" i="13"/>
  <c r="E6879" i="13"/>
  <c r="E6871" i="13"/>
  <c r="E6863" i="13"/>
  <c r="E6855" i="13"/>
  <c r="E6847" i="13"/>
  <c r="E6839" i="13"/>
  <c r="E6831" i="13"/>
  <c r="E6823" i="13"/>
  <c r="E6815" i="13"/>
  <c r="E6807" i="13"/>
  <c r="E6799" i="13"/>
  <c r="E6791" i="13"/>
  <c r="E6783" i="13"/>
  <c r="E6775" i="13"/>
  <c r="E6767" i="13"/>
  <c r="E6759" i="13"/>
  <c r="E6751" i="13"/>
  <c r="E6743" i="13"/>
  <c r="E6735" i="13"/>
  <c r="E6727" i="13"/>
  <c r="E6719" i="13"/>
  <c r="E6711" i="13"/>
  <c r="E6703" i="13"/>
  <c r="E5018" i="13"/>
  <c r="E5014" i="13"/>
  <c r="E5010" i="13"/>
  <c r="E5006" i="13"/>
  <c r="E5002" i="13"/>
  <c r="E4998" i="13"/>
  <c r="E4994" i="13"/>
  <c r="E4990" i="13"/>
  <c r="E4986" i="13"/>
  <c r="E4982" i="13"/>
  <c r="E4978" i="13"/>
  <c r="E4974" i="13"/>
  <c r="E4970" i="13"/>
  <c r="E4966" i="13"/>
  <c r="E4962" i="13"/>
  <c r="E4958" i="13"/>
  <c r="E4954" i="13"/>
  <c r="E4950" i="13"/>
  <c r="E4946" i="13"/>
  <c r="E4942" i="13"/>
  <c r="E4938" i="13"/>
  <c r="E4934" i="13"/>
  <c r="E4930" i="13"/>
  <c r="E4926" i="13"/>
  <c r="E4922" i="13"/>
  <c r="E4918" i="13"/>
  <c r="E4914" i="13"/>
  <c r="E4910" i="13"/>
  <c r="E4906" i="13"/>
  <c r="E4902" i="13"/>
  <c r="E4898" i="13"/>
  <c r="E4894" i="13"/>
  <c r="E4890" i="13"/>
  <c r="E4886" i="13"/>
  <c r="E4882" i="13"/>
  <c r="E4878" i="13"/>
  <c r="E4874" i="13"/>
  <c r="E4870" i="13"/>
  <c r="E4866" i="13"/>
  <c r="E4862" i="13"/>
  <c r="E4858" i="13"/>
  <c r="E4854" i="13"/>
  <c r="E4850" i="13"/>
  <c r="E4846" i="13"/>
  <c r="E4842" i="13"/>
  <c r="E4838" i="13"/>
  <c r="E4834" i="13"/>
  <c r="E4830" i="13"/>
  <c r="E4826" i="13"/>
  <c r="E4822" i="13"/>
  <c r="E4818" i="13"/>
  <c r="E4814" i="13"/>
  <c r="E4810" i="13"/>
  <c r="E4806" i="13"/>
  <c r="E4802" i="13"/>
  <c r="E4798" i="13"/>
  <c r="E4794" i="13"/>
  <c r="E4790" i="13"/>
  <c r="E4786" i="13"/>
  <c r="E4782" i="13"/>
  <c r="E4778" i="13"/>
  <c r="E4774" i="13"/>
  <c r="E4770" i="13"/>
  <c r="E4766" i="13"/>
  <c r="E4762" i="13"/>
  <c r="E4758" i="13"/>
  <c r="E4754" i="13"/>
  <c r="E4750" i="13"/>
  <c r="E4746" i="13"/>
  <c r="E4742" i="13"/>
  <c r="E4738" i="13"/>
  <c r="E4734" i="13"/>
  <c r="E4730" i="13"/>
  <c r="E4726" i="13"/>
  <c r="E4722" i="13"/>
  <c r="E4718" i="13"/>
  <c r="E4714" i="13"/>
  <c r="E3422" i="13"/>
  <c r="E3421" i="13"/>
  <c r="E3420" i="13"/>
  <c r="E3419" i="13"/>
  <c r="E3418" i="13"/>
  <c r="E3417" i="13"/>
  <c r="E3416" i="13"/>
  <c r="E3415" i="13"/>
  <c r="E3414" i="13"/>
  <c r="E3413" i="13"/>
  <c r="E3412" i="13"/>
  <c r="E3411" i="13"/>
  <c r="E3410" i="13"/>
  <c r="E3409" i="13"/>
  <c r="E3408" i="13"/>
  <c r="E3407" i="13"/>
  <c r="E3406" i="13"/>
  <c r="E3405" i="13"/>
  <c r="E3404" i="13"/>
  <c r="E3403" i="13"/>
  <c r="E3402" i="13"/>
  <c r="E3401" i="13"/>
  <c r="E3400" i="13"/>
  <c r="E3399" i="13"/>
  <c r="E3398" i="13"/>
  <c r="E3397" i="13"/>
  <c r="E3396" i="13"/>
  <c r="E3395" i="13"/>
  <c r="E3394" i="13"/>
  <c r="E3393" i="13"/>
  <c r="E3392" i="13"/>
  <c r="E3391" i="13"/>
  <c r="E3390" i="13"/>
  <c r="E3389" i="13"/>
  <c r="E3388" i="13"/>
  <c r="E3387" i="13"/>
  <c r="E3386" i="13"/>
  <c r="E3385" i="13"/>
  <c r="E3384" i="13"/>
  <c r="E3383" i="13"/>
  <c r="E3382" i="13"/>
  <c r="E3381" i="13"/>
  <c r="E3380" i="13"/>
  <c r="E3379" i="13"/>
  <c r="E3378" i="13"/>
  <c r="E3377" i="13"/>
  <c r="E3376" i="13"/>
  <c r="E3375" i="13"/>
  <c r="E3374" i="13"/>
  <c r="E3373" i="13"/>
  <c r="E3372" i="13"/>
  <c r="E3371" i="13"/>
  <c r="E3370" i="13"/>
  <c r="E3369" i="13"/>
  <c r="E3368" i="13"/>
  <c r="E3367" i="13"/>
  <c r="E3366" i="13"/>
  <c r="E3365" i="13"/>
  <c r="E3364" i="13"/>
  <c r="E3363" i="13"/>
  <c r="E3362" i="13"/>
  <c r="E3361" i="13"/>
  <c r="E3360" i="13"/>
  <c r="E3359" i="13"/>
  <c r="E3358" i="13"/>
  <c r="E3357" i="13"/>
  <c r="E3356" i="13"/>
  <c r="E3355" i="13"/>
  <c r="E3354" i="13"/>
  <c r="E3353" i="13"/>
  <c r="E3352" i="13"/>
  <c r="E3351" i="13"/>
  <c r="E3350" i="13"/>
  <c r="E3349" i="13"/>
  <c r="E3348" i="13"/>
  <c r="E3347" i="13"/>
  <c r="E3346" i="13"/>
  <c r="E3345" i="13"/>
  <c r="E3344" i="13"/>
  <c r="E3343" i="13"/>
  <c r="E3342" i="13"/>
  <c r="E3341" i="13"/>
  <c r="E3340" i="13"/>
  <c r="E3339" i="13"/>
  <c r="E3338" i="13"/>
  <c r="E3337" i="13"/>
  <c r="E3336" i="13"/>
  <c r="E3335" i="13"/>
  <c r="E3334" i="13"/>
  <c r="E3333" i="13"/>
  <c r="E3332" i="13"/>
  <c r="E3331" i="13"/>
  <c r="E3330" i="13"/>
  <c r="E3329" i="13"/>
  <c r="E3328" i="13"/>
  <c r="E3327" i="13"/>
  <c r="E3326" i="13"/>
  <c r="E3325" i="13"/>
  <c r="E3324" i="13"/>
  <c r="E3323" i="13"/>
  <c r="E3322" i="13"/>
  <c r="E3321" i="13"/>
  <c r="E3320" i="13"/>
  <c r="E3319" i="13"/>
  <c r="E3318" i="13"/>
  <c r="E3317" i="13"/>
  <c r="E3316" i="13"/>
  <c r="E3315" i="13"/>
  <c r="E3314" i="13"/>
  <c r="E3313" i="13"/>
  <c r="E3312" i="13"/>
  <c r="E3311" i="13"/>
  <c r="E3310" i="13"/>
  <c r="E3309" i="13"/>
  <c r="E3308" i="13"/>
  <c r="E3307" i="13"/>
  <c r="E3306" i="13"/>
  <c r="E3305" i="13"/>
  <c r="E3304" i="13"/>
  <c r="E3303" i="13"/>
  <c r="E3302" i="13"/>
  <c r="E3301" i="13"/>
  <c r="E3300" i="13"/>
  <c r="E3299" i="13"/>
  <c r="E3298" i="13"/>
  <c r="E3297" i="13"/>
  <c r="E3296" i="13"/>
  <c r="E3295" i="13"/>
  <c r="E3294" i="13"/>
  <c r="E3293" i="13"/>
  <c r="E3292" i="13"/>
  <c r="E3291" i="13"/>
  <c r="E3290" i="13"/>
  <c r="E3289" i="13"/>
  <c r="E3288" i="13"/>
  <c r="E3287" i="13"/>
  <c r="E3286" i="13"/>
  <c r="E3285" i="13"/>
  <c r="E3284" i="13"/>
  <c r="E3283" i="13"/>
  <c r="E3282" i="13"/>
  <c r="E3281" i="13"/>
  <c r="E3280" i="13"/>
  <c r="E3279" i="13"/>
  <c r="E3278" i="13"/>
  <c r="E3277" i="13"/>
  <c r="E3276" i="13"/>
  <c r="E3275" i="13"/>
  <c r="E3274" i="13"/>
  <c r="E3273" i="13"/>
  <c r="E3272" i="13"/>
  <c r="E3271" i="13"/>
  <c r="E3270" i="13"/>
  <c r="E3269" i="13"/>
  <c r="E3268" i="13"/>
  <c r="E3267" i="13"/>
  <c r="E3266" i="13"/>
  <c r="E3265" i="13"/>
  <c r="E3264" i="13"/>
  <c r="E3263" i="13"/>
  <c r="E3262" i="13"/>
  <c r="E3261" i="13"/>
  <c r="E3260" i="13"/>
  <c r="E3259" i="13"/>
  <c r="E3258" i="13"/>
  <c r="E3257" i="13"/>
  <c r="E3256" i="13"/>
  <c r="E3255" i="13"/>
  <c r="E3254" i="13"/>
  <c r="E3253" i="13"/>
  <c r="E3252" i="13"/>
  <c r="E3251" i="13"/>
  <c r="E3250" i="13"/>
  <c r="E3249" i="13"/>
  <c r="E3248" i="13"/>
  <c r="E3247" i="13"/>
  <c r="E3246" i="13"/>
  <c r="E3245" i="13"/>
  <c r="E3244" i="13"/>
  <c r="E3243" i="13"/>
  <c r="E3242" i="13"/>
  <c r="E3241" i="13"/>
  <c r="E3240" i="13"/>
  <c r="E3239" i="13"/>
  <c r="E3238" i="13"/>
  <c r="E3237" i="13"/>
  <c r="E3236" i="13"/>
  <c r="E3235" i="13"/>
  <c r="E3234" i="13"/>
  <c r="E3233" i="13"/>
  <c r="E3232" i="13"/>
  <c r="E3231" i="13"/>
  <c r="E3230" i="13"/>
  <c r="E3229" i="13"/>
  <c r="E3228" i="13"/>
  <c r="E3227" i="13"/>
  <c r="E3226" i="13"/>
  <c r="E3225" i="13"/>
  <c r="E3224" i="13"/>
  <c r="E3223" i="13"/>
  <c r="E3222" i="13"/>
  <c r="E3221" i="13"/>
  <c r="E3220" i="13"/>
  <c r="E3219" i="13"/>
  <c r="E3218" i="13"/>
  <c r="E3217" i="13"/>
  <c r="E3216" i="13"/>
  <c r="E3215" i="13"/>
  <c r="E3214" i="13"/>
  <c r="E3213" i="13"/>
  <c r="E3212" i="13"/>
  <c r="E3211" i="13"/>
  <c r="E3210" i="13"/>
  <c r="E3209" i="13"/>
  <c r="E3208" i="13"/>
  <c r="E3207" i="13"/>
  <c r="E3206" i="13"/>
  <c r="E3205" i="13"/>
  <c r="E3204" i="13"/>
  <c r="E3203" i="13"/>
  <c r="E3202" i="13"/>
  <c r="E3201" i="13"/>
  <c r="E3200" i="13"/>
  <c r="E3199" i="13"/>
  <c r="E3198" i="13"/>
  <c r="E3197" i="13"/>
  <c r="E3196" i="13"/>
  <c r="E3195" i="13"/>
  <c r="E3194" i="13"/>
  <c r="E3193" i="13"/>
  <c r="E3192" i="13"/>
  <c r="E3191" i="13"/>
  <c r="E3190" i="13"/>
  <c r="E3189" i="13"/>
  <c r="E3188" i="13"/>
  <c r="E3187" i="13"/>
  <c r="E3186" i="13"/>
  <c r="E3185" i="13"/>
  <c r="E3184" i="13"/>
  <c r="E3183" i="13"/>
  <c r="E3182" i="13"/>
  <c r="E3181" i="13"/>
  <c r="E3180" i="13"/>
  <c r="E3179" i="13"/>
  <c r="E3178" i="13"/>
  <c r="E3177" i="13"/>
  <c r="E3176" i="13"/>
  <c r="E3175" i="13"/>
  <c r="E3174" i="13"/>
  <c r="E3173" i="13"/>
  <c r="E3172" i="13"/>
  <c r="E3171" i="13"/>
  <c r="E3170" i="13"/>
  <c r="E3169" i="13"/>
  <c r="E3168" i="13"/>
  <c r="E3167" i="13"/>
  <c r="E3166" i="13"/>
  <c r="E3165" i="13"/>
  <c r="E3164" i="13"/>
  <c r="E3163" i="13"/>
  <c r="E3162" i="13"/>
  <c r="E3161" i="13"/>
  <c r="E3160" i="13"/>
  <c r="E3159" i="13"/>
  <c r="E3158" i="13"/>
  <c r="E3157" i="13"/>
  <c r="E3156" i="13"/>
  <c r="E3155" i="13"/>
  <c r="E3154" i="13"/>
  <c r="E3153" i="13"/>
  <c r="E3152" i="13"/>
  <c r="E3151" i="13"/>
  <c r="E3150" i="13"/>
  <c r="E3149" i="13"/>
  <c r="E3148" i="13"/>
  <c r="E3147" i="13"/>
  <c r="E3146" i="13"/>
  <c r="E3145" i="13"/>
  <c r="E3144" i="13"/>
  <c r="E3143" i="13"/>
  <c r="E3142" i="13"/>
  <c r="E3141" i="13"/>
  <c r="E3140" i="13"/>
  <c r="E3139" i="13"/>
  <c r="E3138" i="13"/>
  <c r="E3137" i="13"/>
  <c r="E3136" i="13"/>
  <c r="E3135" i="13"/>
  <c r="E3134" i="13"/>
  <c r="E3133" i="13"/>
  <c r="E3132" i="13"/>
  <c r="E3131" i="13"/>
  <c r="E3130" i="13"/>
  <c r="E3129" i="13"/>
  <c r="E3128" i="13"/>
  <c r="E3127" i="13"/>
  <c r="E3126" i="13"/>
  <c r="E3125" i="13"/>
  <c r="E3124" i="13"/>
  <c r="E3123" i="13"/>
  <c r="E3122" i="13"/>
  <c r="E3121" i="13"/>
  <c r="E3120" i="13"/>
  <c r="E3119" i="13"/>
  <c r="E3118" i="13"/>
  <c r="E3117" i="13"/>
  <c r="E3116" i="13"/>
  <c r="E3115" i="13"/>
  <c r="E3114" i="13"/>
  <c r="E3113" i="13"/>
  <c r="E3112" i="13"/>
  <c r="E3111" i="13"/>
  <c r="E3110" i="13"/>
  <c r="E3109" i="13"/>
  <c r="E3108" i="13"/>
  <c r="E3107" i="13"/>
  <c r="E3106" i="13"/>
  <c r="E3105" i="13"/>
  <c r="E3104" i="13"/>
  <c r="E3103" i="13"/>
  <c r="E3102" i="13"/>
  <c r="E3101" i="13"/>
  <c r="E3100" i="13"/>
  <c r="E3099" i="13"/>
  <c r="E3098" i="13"/>
  <c r="E3097" i="13"/>
  <c r="E3096" i="13"/>
  <c r="E3095" i="13"/>
  <c r="E3094" i="13"/>
  <c r="E3093" i="13"/>
  <c r="E3092" i="13"/>
  <c r="E3091" i="13"/>
  <c r="E3090" i="13"/>
  <c r="E3089" i="13"/>
  <c r="E3088" i="13"/>
  <c r="E3087" i="13"/>
  <c r="E3086" i="13"/>
  <c r="E3085" i="13"/>
  <c r="E3084" i="13"/>
  <c r="E3083" i="13"/>
  <c r="E3082" i="13"/>
  <c r="E3081" i="13"/>
  <c r="E3080" i="13"/>
  <c r="E3079" i="13"/>
  <c r="E3078" i="13"/>
  <c r="E3077" i="13"/>
  <c r="E3076" i="13"/>
  <c r="E3075" i="13"/>
  <c r="E3074" i="13"/>
  <c r="E3073" i="13"/>
  <c r="E3072" i="13"/>
  <c r="E3071" i="13"/>
  <c r="E3070" i="13"/>
  <c r="E3069" i="13"/>
  <c r="E3068" i="13"/>
  <c r="E3067" i="13"/>
  <c r="E3066" i="13"/>
  <c r="E3065" i="13"/>
  <c r="E3064" i="13"/>
  <c r="E3063" i="13"/>
  <c r="E3062" i="13"/>
  <c r="E3061" i="13"/>
  <c r="E3060" i="13"/>
  <c r="E3059" i="13"/>
  <c r="E3058" i="13"/>
  <c r="E3057" i="13"/>
  <c r="E3056" i="13"/>
  <c r="E3055" i="13"/>
  <c r="E3054" i="13"/>
  <c r="E3053" i="13"/>
  <c r="E3052" i="13"/>
  <c r="E3051" i="13"/>
  <c r="E3050" i="13"/>
  <c r="E3049" i="13"/>
  <c r="E3048" i="13"/>
  <c r="E3047" i="13"/>
  <c r="E3046" i="13"/>
  <c r="E3045" i="13"/>
  <c r="E3044" i="13"/>
  <c r="E3043" i="13"/>
  <c r="E3042" i="13"/>
  <c r="E3041" i="13"/>
  <c r="E3040" i="13"/>
  <c r="E3039" i="13"/>
  <c r="E3038" i="13"/>
  <c r="E3037" i="13"/>
  <c r="E3036" i="13"/>
  <c r="E3035" i="13"/>
  <c r="E3034" i="13"/>
  <c r="E3033" i="13"/>
  <c r="E3032" i="13"/>
  <c r="E3031" i="13"/>
  <c r="E3030" i="13"/>
  <c r="E3029" i="13"/>
  <c r="E3028" i="13"/>
  <c r="E3027" i="13"/>
  <c r="E3026" i="13"/>
  <c r="E3025" i="13"/>
  <c r="E3024" i="13"/>
  <c r="E3023" i="13"/>
  <c r="E3022" i="13"/>
  <c r="E3021" i="13"/>
  <c r="E3020" i="13"/>
  <c r="E3019" i="13"/>
  <c r="E3018" i="13"/>
  <c r="E3017" i="13"/>
  <c r="E3016" i="13"/>
  <c r="E3015" i="13"/>
  <c r="E3014" i="13"/>
  <c r="E3013" i="13"/>
  <c r="E3012" i="13"/>
  <c r="E3011" i="13"/>
  <c r="E3010" i="13"/>
  <c r="E3009" i="13"/>
  <c r="E3008" i="13"/>
  <c r="E3007" i="13"/>
  <c r="E3006" i="13"/>
  <c r="E3005" i="13"/>
  <c r="E3004" i="13"/>
  <c r="E3003" i="13"/>
  <c r="E3002" i="13"/>
  <c r="E3001" i="13"/>
  <c r="E3000" i="13"/>
  <c r="E2999" i="13"/>
  <c r="E2998" i="13"/>
  <c r="E2997" i="13"/>
  <c r="E2996" i="13"/>
  <c r="E2995" i="13"/>
  <c r="E2994" i="13"/>
  <c r="E2993" i="13"/>
  <c r="E2992" i="13"/>
  <c r="E2991" i="13"/>
  <c r="E2990" i="13"/>
  <c r="E2989" i="13"/>
  <c r="E2988" i="13"/>
  <c r="E2987" i="13"/>
  <c r="E2986" i="13"/>
  <c r="E2985" i="13"/>
  <c r="E2984" i="13"/>
  <c r="E2983" i="13"/>
  <c r="E2982" i="13"/>
  <c r="E2981" i="13"/>
  <c r="E2980" i="13"/>
  <c r="E2979" i="13"/>
  <c r="E2978" i="13"/>
  <c r="E2977" i="13"/>
  <c r="E2976" i="13"/>
  <c r="E2975" i="13"/>
  <c r="E2974" i="13"/>
  <c r="E2973" i="13"/>
  <c r="E2972" i="13"/>
  <c r="E2971" i="13"/>
  <c r="E2970" i="13"/>
  <c r="E2969" i="13"/>
  <c r="E2968" i="13"/>
  <c r="E2967" i="13"/>
  <c r="E2966" i="13"/>
  <c r="E2965" i="13"/>
  <c r="E2964" i="13"/>
  <c r="E2963" i="13"/>
  <c r="E2962" i="13"/>
  <c r="E2961" i="13"/>
  <c r="E2960" i="13"/>
  <c r="E2959" i="13"/>
  <c r="E2958" i="13"/>
  <c r="E2957" i="13"/>
  <c r="E2956" i="13"/>
  <c r="E2955" i="13"/>
  <c r="E2954" i="13"/>
  <c r="E2953" i="13"/>
  <c r="E2952" i="13"/>
  <c r="E2951" i="13"/>
  <c r="E2950" i="13"/>
  <c r="E2949" i="13"/>
  <c r="E2948" i="13"/>
  <c r="E2947" i="13"/>
  <c r="E2946" i="13"/>
  <c r="E2945" i="13"/>
  <c r="E2944" i="13"/>
  <c r="E2943" i="13"/>
  <c r="E2942" i="13"/>
  <c r="E2941" i="13"/>
  <c r="E2940" i="13"/>
  <c r="E2939" i="13"/>
  <c r="E2938" i="13"/>
  <c r="E2937" i="13"/>
  <c r="E2936" i="13"/>
  <c r="E2935" i="13"/>
  <c r="E2934" i="13"/>
  <c r="E2933" i="13"/>
  <c r="E2932" i="13"/>
  <c r="E2931" i="13"/>
  <c r="E2930" i="13"/>
  <c r="E2929" i="13"/>
  <c r="E2928" i="13"/>
  <c r="E2927" i="13"/>
  <c r="E2926" i="13"/>
  <c r="E2925" i="13"/>
  <c r="E2924" i="13"/>
  <c r="E2923" i="13"/>
  <c r="E2922" i="13"/>
  <c r="E2921" i="13"/>
  <c r="E2920" i="13"/>
  <c r="E2919" i="13"/>
  <c r="E2918" i="13"/>
  <c r="E2917" i="13"/>
  <c r="E2916" i="13"/>
  <c r="E2915" i="13"/>
  <c r="E2914" i="13"/>
  <c r="E2913" i="13"/>
  <c r="E2912" i="13"/>
  <c r="E2911" i="13"/>
  <c r="E2910" i="13"/>
  <c r="E2909" i="13"/>
  <c r="E2908" i="13"/>
  <c r="E2907" i="13"/>
  <c r="E2906" i="13"/>
  <c r="E2905" i="13"/>
  <c r="E2904" i="13"/>
  <c r="E2903" i="13"/>
  <c r="E2902" i="13"/>
  <c r="E2901" i="13"/>
  <c r="E2900" i="13"/>
  <c r="E2899" i="13"/>
  <c r="E2898" i="13"/>
  <c r="E2897" i="13"/>
  <c r="E2896" i="13"/>
  <c r="E2895" i="13"/>
  <c r="E2894" i="13"/>
  <c r="E2893" i="13"/>
  <c r="E2892" i="13"/>
  <c r="E2891" i="13"/>
  <c r="E2890" i="13"/>
  <c r="E2889" i="13"/>
  <c r="E2888" i="13"/>
  <c r="E2887" i="13"/>
  <c r="E2886" i="13"/>
  <c r="E2885" i="13"/>
  <c r="E2884" i="13"/>
  <c r="E2883" i="13"/>
  <c r="E2882" i="13"/>
  <c r="E2881" i="13"/>
  <c r="E2880" i="13"/>
  <c r="E2879" i="13"/>
  <c r="E2878" i="13"/>
  <c r="E2877" i="13"/>
  <c r="E2876" i="13"/>
  <c r="E2875" i="13"/>
  <c r="E2874" i="13"/>
  <c r="E2873" i="13"/>
  <c r="E2872" i="13"/>
  <c r="E2871" i="13"/>
  <c r="E2870" i="13"/>
  <c r="E2869" i="13"/>
  <c r="E2868" i="13"/>
  <c r="E2867" i="13"/>
  <c r="E2866" i="13"/>
  <c r="E2865" i="13"/>
  <c r="E2864" i="13"/>
  <c r="E2863" i="13"/>
  <c r="E2862" i="13"/>
  <c r="E2861" i="13"/>
  <c r="E2860" i="13"/>
  <c r="E2859" i="13"/>
  <c r="E2858" i="13"/>
  <c r="E2857" i="13"/>
  <c r="E2856" i="13"/>
  <c r="E2855" i="13"/>
  <c r="E2854" i="13"/>
  <c r="E2853" i="13"/>
  <c r="E2852" i="13"/>
  <c r="E2851" i="13"/>
  <c r="E2850" i="13"/>
  <c r="E2849" i="13"/>
  <c r="E2848" i="13"/>
  <c r="E2847" i="13"/>
  <c r="E2846" i="13"/>
  <c r="E2845" i="13"/>
  <c r="E2844" i="13"/>
  <c r="E2843" i="13"/>
  <c r="E2842" i="13"/>
  <c r="E2841" i="13"/>
  <c r="E2840" i="13"/>
  <c r="E2839" i="13"/>
  <c r="E2838" i="13"/>
  <c r="E2837" i="13"/>
  <c r="E2836" i="13"/>
  <c r="E2835" i="13"/>
  <c r="E2834" i="13"/>
  <c r="E2833" i="13"/>
  <c r="E2832" i="13"/>
  <c r="E2831" i="13"/>
  <c r="E2830" i="13"/>
  <c r="E2829" i="13"/>
  <c r="E2828" i="13"/>
  <c r="E2827" i="13"/>
  <c r="E2826" i="13"/>
  <c r="E2825" i="13"/>
  <c r="E2824" i="13"/>
  <c r="E2823" i="13"/>
  <c r="E2822" i="13"/>
  <c r="E2821" i="13"/>
  <c r="E2820" i="13"/>
  <c r="E2819" i="13"/>
  <c r="E2818" i="13"/>
  <c r="E2817" i="13"/>
  <c r="E2816" i="13"/>
  <c r="E2815" i="13"/>
  <c r="E2814" i="13"/>
  <c r="E2813" i="13"/>
  <c r="E2812" i="13"/>
  <c r="E2811" i="13"/>
  <c r="E2810" i="13"/>
  <c r="E2809" i="13"/>
  <c r="E2808" i="13"/>
  <c r="E2807" i="13"/>
  <c r="E2806" i="13"/>
  <c r="E2805" i="13"/>
  <c r="E2804" i="13"/>
  <c r="E2803" i="13"/>
  <c r="E2802" i="13"/>
  <c r="E2801" i="13"/>
  <c r="E2800" i="13"/>
  <c r="E2799" i="13"/>
  <c r="E2798" i="13"/>
  <c r="E2797" i="13"/>
  <c r="E2796" i="13"/>
  <c r="E2795" i="13"/>
  <c r="E2794" i="13"/>
  <c r="E2793" i="13"/>
  <c r="E2792" i="13"/>
  <c r="E2791" i="13"/>
  <c r="E2790" i="13"/>
  <c r="E2789" i="13"/>
  <c r="E2788" i="13"/>
  <c r="E2787" i="13"/>
  <c r="E2786" i="13"/>
  <c r="E2785" i="13"/>
  <c r="E2784" i="13"/>
  <c r="E2783" i="13"/>
  <c r="E2782" i="13"/>
  <c r="E2781" i="13"/>
  <c r="E2780" i="13"/>
  <c r="E2779" i="13"/>
  <c r="E2778" i="13"/>
  <c r="E2777" i="13"/>
  <c r="E2776" i="13"/>
  <c r="E2775" i="13"/>
  <c r="E2774" i="13"/>
  <c r="E2773" i="13"/>
  <c r="E2772" i="13"/>
  <c r="E2771" i="13"/>
  <c r="E2770" i="13"/>
  <c r="E2769" i="13"/>
  <c r="E2768" i="13"/>
  <c r="E2767" i="13"/>
  <c r="E2766" i="13"/>
  <c r="E2765" i="13"/>
  <c r="E2764" i="13"/>
  <c r="E2763" i="13"/>
  <c r="E2762" i="13"/>
  <c r="E2761" i="13"/>
  <c r="E2760" i="13"/>
  <c r="E2759" i="13"/>
  <c r="E2758" i="13"/>
  <c r="E2757" i="13"/>
  <c r="E2756" i="13"/>
  <c r="E2755" i="13"/>
  <c r="E2754" i="13"/>
  <c r="E2753" i="13"/>
  <c r="E2752" i="13"/>
  <c r="E2751" i="13"/>
  <c r="E2750" i="13"/>
  <c r="E2749" i="13"/>
  <c r="E2748" i="13"/>
  <c r="E2747" i="13"/>
  <c r="E2746" i="13"/>
  <c r="E2745" i="13"/>
  <c r="E2744" i="13"/>
  <c r="E2743" i="13"/>
  <c r="E2742" i="13"/>
  <c r="E2741" i="13"/>
  <c r="E2740" i="13"/>
  <c r="E2739" i="13"/>
  <c r="E2738" i="13"/>
  <c r="E2737" i="13"/>
  <c r="E2736" i="13"/>
  <c r="E2735" i="13"/>
  <c r="E2734" i="13"/>
  <c r="E2733" i="13"/>
  <c r="E2732" i="13"/>
  <c r="E2731" i="13"/>
  <c r="E2730" i="13"/>
  <c r="E2729" i="13"/>
  <c r="E2728" i="13"/>
  <c r="E2727" i="13"/>
  <c r="E2726" i="13"/>
  <c r="E2725" i="13"/>
  <c r="E2724" i="13"/>
  <c r="E2723" i="13"/>
  <c r="E2722" i="13"/>
  <c r="E2721" i="13"/>
  <c r="E2720" i="13"/>
  <c r="E2719" i="13"/>
  <c r="E2718" i="13"/>
  <c r="E2717" i="13"/>
  <c r="E2716" i="13"/>
  <c r="E2715" i="13"/>
  <c r="E2714" i="13"/>
  <c r="E2713" i="13"/>
  <c r="E2712" i="13"/>
  <c r="E2711" i="13"/>
  <c r="E2710" i="13"/>
  <c r="E2709" i="13"/>
  <c r="E2708" i="13"/>
  <c r="E2707" i="13"/>
  <c r="E2706" i="13"/>
  <c r="E2705" i="13"/>
  <c r="E2704" i="13"/>
  <c r="E2703" i="13"/>
  <c r="E2702" i="13"/>
  <c r="E2701" i="13"/>
  <c r="E2700" i="13"/>
  <c r="E2699" i="13"/>
  <c r="E2698" i="13"/>
  <c r="E2697" i="13"/>
  <c r="E2696" i="13"/>
  <c r="E2695" i="13"/>
  <c r="E2694" i="13"/>
  <c r="E2693" i="13"/>
  <c r="E2692" i="13"/>
  <c r="E2691" i="13"/>
  <c r="E2690" i="13"/>
  <c r="E2689" i="13"/>
  <c r="E2688" i="13"/>
  <c r="E2687" i="13"/>
  <c r="E2686" i="13"/>
  <c r="E2685" i="13"/>
  <c r="E2684" i="13"/>
  <c r="E2683" i="13"/>
  <c r="E2682" i="13"/>
  <c r="E2681" i="13"/>
  <c r="E2680" i="13"/>
  <c r="E2679" i="13"/>
  <c r="E2678" i="13"/>
  <c r="E2677" i="13"/>
  <c r="E2676" i="13"/>
  <c r="E2675" i="13"/>
  <c r="E2674" i="13"/>
  <c r="E2673" i="13"/>
  <c r="E2672" i="13"/>
  <c r="E2671" i="13"/>
  <c r="E2670" i="13"/>
  <c r="E2669" i="13"/>
  <c r="E2668" i="13"/>
  <c r="E2667" i="13"/>
  <c r="E2666" i="13"/>
  <c r="E2665" i="13"/>
  <c r="E2664" i="13"/>
  <c r="E2663" i="13"/>
  <c r="E2662" i="13"/>
  <c r="E2661" i="13"/>
  <c r="E2660" i="13"/>
  <c r="E2659" i="13"/>
  <c r="E2658" i="13"/>
  <c r="E2657" i="13"/>
  <c r="E2656" i="13"/>
  <c r="E2655" i="13"/>
  <c r="E2654" i="13"/>
  <c r="E2653" i="13"/>
  <c r="E2652" i="13"/>
  <c r="E2651" i="13"/>
  <c r="E2650" i="13"/>
  <c r="E2649" i="13"/>
  <c r="E2648" i="13"/>
  <c r="E2647" i="13"/>
  <c r="E2646" i="13"/>
  <c r="E2645" i="13"/>
  <c r="E2644" i="13"/>
  <c r="E2643" i="13"/>
  <c r="E2642" i="13"/>
  <c r="E2641" i="13"/>
  <c r="E2640" i="13"/>
  <c r="E2639" i="13"/>
  <c r="E2638" i="13"/>
  <c r="E2637" i="13"/>
  <c r="E2636" i="13"/>
  <c r="E2635" i="13"/>
  <c r="E2634" i="13"/>
  <c r="E2633" i="13"/>
  <c r="E2632" i="13"/>
  <c r="E2631" i="13"/>
  <c r="E2630" i="13"/>
  <c r="E2629" i="13"/>
  <c r="E2628" i="13"/>
  <c r="E2627" i="13"/>
  <c r="E2626" i="13"/>
  <c r="E2625" i="13"/>
  <c r="E2624" i="13"/>
  <c r="E2623" i="13"/>
  <c r="E2622" i="13"/>
  <c r="E2621" i="13"/>
  <c r="E2620" i="13"/>
  <c r="E2619" i="13"/>
  <c r="E2618" i="13"/>
  <c r="E2617" i="13"/>
  <c r="E2616" i="13"/>
  <c r="E2615" i="13"/>
  <c r="E2614" i="13"/>
  <c r="E2613" i="13"/>
  <c r="E2612" i="13"/>
  <c r="E2611" i="13"/>
  <c r="E2610" i="13"/>
  <c r="E2609" i="13"/>
  <c r="E2608" i="13"/>
  <c r="E2607" i="13"/>
  <c r="E2606" i="13"/>
  <c r="E2605" i="13"/>
  <c r="E2604" i="13"/>
  <c r="E2603" i="13"/>
  <c r="E2602" i="13"/>
  <c r="E2601" i="13"/>
  <c r="E2600" i="13"/>
  <c r="E2599" i="13"/>
  <c r="E2598" i="13"/>
  <c r="E2597" i="13"/>
  <c r="E2596" i="13"/>
  <c r="E2595" i="13"/>
  <c r="E2594" i="13"/>
  <c r="E2593" i="13"/>
  <c r="E2592" i="13"/>
  <c r="E2591" i="13"/>
  <c r="E2590" i="13"/>
  <c r="E2589" i="13"/>
  <c r="E2588" i="13"/>
  <c r="E2587" i="13"/>
  <c r="E2586" i="13"/>
  <c r="E2585" i="13"/>
  <c r="E2584" i="13"/>
  <c r="E2583" i="13"/>
  <c r="E2582" i="13"/>
  <c r="E2581" i="13"/>
  <c r="E2580" i="13"/>
  <c r="E2579" i="13"/>
  <c r="E2578" i="13"/>
  <c r="E2577" i="13"/>
  <c r="E2576" i="13"/>
  <c r="E2575" i="13"/>
  <c r="E2574" i="13"/>
  <c r="E2573" i="13"/>
  <c r="E2572" i="13"/>
  <c r="E2571" i="13"/>
  <c r="E2570" i="13"/>
  <c r="E2569" i="13"/>
  <c r="E2568" i="13"/>
  <c r="E2567" i="13"/>
  <c r="E2566" i="13"/>
  <c r="E2565" i="13"/>
  <c r="E2564" i="13"/>
  <c r="E2563" i="13"/>
  <c r="E2562" i="13"/>
  <c r="E2561" i="13"/>
  <c r="E2560" i="13"/>
  <c r="E2559" i="13"/>
  <c r="E2558" i="13"/>
  <c r="E2557" i="13"/>
  <c r="E2556" i="13"/>
  <c r="E2555" i="13"/>
  <c r="E2554" i="13"/>
  <c r="E2553" i="13"/>
  <c r="E2552" i="13"/>
  <c r="E2551" i="13"/>
  <c r="E2550" i="13"/>
  <c r="E2549" i="13"/>
  <c r="E2548" i="13"/>
  <c r="E2547" i="13"/>
  <c r="E2546" i="13"/>
  <c r="E2545" i="13"/>
  <c r="E2544" i="13"/>
  <c r="E2543" i="13"/>
  <c r="E2542" i="13"/>
  <c r="E2541" i="13"/>
  <c r="E2540" i="13"/>
  <c r="E2539" i="13"/>
  <c r="E2538" i="13"/>
  <c r="E2537" i="13"/>
  <c r="E2536" i="13"/>
  <c r="E2535" i="13"/>
  <c r="E2534" i="13"/>
  <c r="E2533" i="13"/>
  <c r="E2532" i="13"/>
  <c r="E2531" i="13"/>
  <c r="E2530" i="13"/>
  <c r="E2529" i="13"/>
  <c r="E2528" i="13"/>
  <c r="E2527" i="13"/>
  <c r="E2526" i="13"/>
  <c r="E2525" i="13"/>
  <c r="E2524" i="13"/>
  <c r="E2523" i="13"/>
  <c r="E2522" i="13"/>
  <c r="E2521" i="13"/>
  <c r="E2520" i="13"/>
  <c r="E2519" i="13"/>
  <c r="E2518" i="13"/>
  <c r="E2517" i="13"/>
  <c r="E2516" i="13"/>
  <c r="E2515" i="13"/>
  <c r="E2514" i="13"/>
  <c r="E2513" i="13"/>
  <c r="E2512" i="13"/>
  <c r="E2511" i="13"/>
  <c r="E2510" i="13"/>
  <c r="E2509" i="13"/>
  <c r="E2508" i="13"/>
  <c r="E2507" i="13"/>
  <c r="E2506" i="13"/>
  <c r="E2505" i="13"/>
  <c r="E2504" i="13"/>
  <c r="E2503" i="13"/>
  <c r="E2502" i="13"/>
  <c r="E2501" i="13"/>
  <c r="E2500" i="13"/>
  <c r="E2499" i="13"/>
  <c r="E2498" i="13"/>
  <c r="E2497" i="13"/>
  <c r="E2496" i="13"/>
  <c r="E2495" i="13"/>
  <c r="E2494" i="13"/>
  <c r="E2493" i="13"/>
  <c r="E2492" i="13"/>
  <c r="E2491" i="13"/>
  <c r="E2490" i="13"/>
  <c r="E2489" i="13"/>
  <c r="E2488" i="13"/>
  <c r="E2487" i="13"/>
  <c r="E2486" i="13"/>
  <c r="E2485" i="13"/>
  <c r="E2484" i="13"/>
  <c r="E2483" i="13"/>
  <c r="E2482" i="13"/>
  <c r="E2481" i="13"/>
  <c r="E2480" i="13"/>
  <c r="E2479" i="13"/>
  <c r="E2478" i="13"/>
  <c r="E2477" i="13"/>
  <c r="E2476" i="13"/>
  <c r="E2475" i="13"/>
  <c r="E2474" i="13"/>
  <c r="E2473" i="13"/>
  <c r="E2472" i="13"/>
  <c r="E2471" i="13"/>
  <c r="E2470" i="13"/>
  <c r="E2469" i="13"/>
  <c r="E2468" i="13"/>
  <c r="E2467" i="13"/>
  <c r="E2466" i="13"/>
  <c r="E2465" i="13"/>
  <c r="E2464" i="13"/>
  <c r="E2463" i="13"/>
  <c r="E2462" i="13"/>
  <c r="E2461" i="13"/>
  <c r="E2460" i="13"/>
  <c r="E2459" i="13"/>
  <c r="E2458" i="13"/>
  <c r="E2457" i="13"/>
  <c r="E2456" i="13"/>
  <c r="E2455" i="13"/>
  <c r="E2454" i="13"/>
  <c r="E2453" i="13"/>
  <c r="E2452" i="13"/>
  <c r="E2451" i="13"/>
  <c r="E2450" i="13"/>
  <c r="E2449" i="13"/>
  <c r="E2448" i="13"/>
  <c r="E2447" i="13"/>
  <c r="E2446" i="13"/>
  <c r="E2445" i="13"/>
  <c r="E2444" i="13"/>
  <c r="E2443" i="13"/>
  <c r="E2442" i="13"/>
  <c r="E2441" i="13"/>
  <c r="E2440" i="13"/>
  <c r="E2439" i="13"/>
  <c r="E2438" i="13"/>
  <c r="E2437" i="13"/>
  <c r="E2436" i="13"/>
  <c r="E2435" i="13"/>
  <c r="E2434" i="13"/>
  <c r="E2433" i="13"/>
  <c r="E2432" i="13"/>
  <c r="E2431" i="13"/>
  <c r="E2430" i="13"/>
  <c r="E2429" i="13"/>
  <c r="E2428" i="13"/>
  <c r="E2427" i="13"/>
  <c r="E2426" i="13"/>
  <c r="E2425" i="13"/>
  <c r="E2424" i="13"/>
  <c r="E2423" i="13"/>
  <c r="E2422" i="13"/>
  <c r="E2421" i="13"/>
  <c r="E2420" i="13"/>
  <c r="E2419" i="13"/>
  <c r="E2418" i="13"/>
  <c r="E2417" i="13"/>
  <c r="E2416" i="13"/>
  <c r="E2415" i="13"/>
  <c r="E2414" i="13"/>
  <c r="E2413" i="13"/>
  <c r="E2412" i="13"/>
  <c r="E2411" i="13"/>
  <c r="E2410" i="13"/>
  <c r="E2409" i="13"/>
  <c r="E2408" i="13"/>
  <c r="E2407" i="13"/>
  <c r="E2406" i="13"/>
  <c r="E2405" i="13"/>
  <c r="E2404" i="13"/>
  <c r="E2403" i="13"/>
  <c r="E2402" i="13"/>
  <c r="E2401" i="13"/>
  <c r="E2400" i="13"/>
  <c r="E2399" i="13"/>
  <c r="E2398" i="13"/>
  <c r="E2397" i="13"/>
  <c r="E2396" i="13"/>
  <c r="E2395" i="13"/>
  <c r="E2394" i="13"/>
  <c r="E2393" i="13"/>
  <c r="E2392" i="13"/>
  <c r="E2391" i="13"/>
  <c r="E2390" i="13"/>
  <c r="E2389" i="13"/>
  <c r="E2388" i="13"/>
  <c r="E2387" i="13"/>
  <c r="E2386" i="13"/>
  <c r="E2385" i="13"/>
  <c r="E2384" i="13"/>
  <c r="E2383" i="13"/>
  <c r="E2382" i="13"/>
  <c r="E2381" i="13"/>
  <c r="E2380" i="13"/>
  <c r="E2379" i="13"/>
  <c r="E2378" i="13"/>
  <c r="E2377" i="13"/>
  <c r="E2376" i="13"/>
  <c r="E2375" i="13"/>
  <c r="E2374" i="13"/>
  <c r="E2373" i="13"/>
  <c r="E2372" i="13"/>
  <c r="E2371" i="13"/>
  <c r="E2370" i="13"/>
  <c r="E2369" i="13"/>
  <c r="E2368" i="13"/>
  <c r="E2367" i="13"/>
  <c r="E2366" i="13"/>
  <c r="E2365" i="13"/>
  <c r="E2364" i="13"/>
  <c r="E2363" i="13"/>
  <c r="E2362" i="13"/>
  <c r="E2361" i="13"/>
  <c r="E2360" i="13"/>
  <c r="E2359" i="13"/>
  <c r="E2358" i="13"/>
  <c r="E2357" i="13"/>
  <c r="E2356" i="13"/>
  <c r="E2355" i="13"/>
  <c r="E2354" i="13"/>
  <c r="E2353" i="13"/>
  <c r="E2352" i="13"/>
  <c r="E2351" i="13"/>
  <c r="E2350" i="13"/>
  <c r="E2349" i="13"/>
  <c r="E2348" i="13"/>
  <c r="E2347" i="13"/>
  <c r="E2346" i="13"/>
  <c r="E2345" i="13"/>
  <c r="E2344" i="13"/>
  <c r="E2343" i="13"/>
  <c r="E2342" i="13"/>
  <c r="E2341" i="13"/>
  <c r="E2340" i="13"/>
  <c r="E2339" i="13"/>
  <c r="E2338" i="13"/>
  <c r="E2337" i="13"/>
  <c r="E2336" i="13"/>
  <c r="E2335" i="13"/>
  <c r="E2334" i="13"/>
  <c r="E2333" i="13"/>
  <c r="E2332" i="13"/>
  <c r="E2331" i="13"/>
  <c r="E2330" i="13"/>
  <c r="E2329" i="13"/>
  <c r="E2328" i="13"/>
  <c r="E2327" i="13"/>
  <c r="E2326" i="13"/>
  <c r="E2325" i="13"/>
  <c r="E2324" i="13"/>
  <c r="E2323" i="13"/>
  <c r="E2322" i="13"/>
  <c r="E2321" i="13"/>
  <c r="E2320" i="13"/>
  <c r="E2319" i="13"/>
  <c r="E2318" i="13"/>
  <c r="E2317" i="13"/>
  <c r="E2316" i="13"/>
  <c r="E2315" i="13"/>
  <c r="E2314" i="13"/>
  <c r="E2313" i="13"/>
  <c r="E2312" i="13"/>
  <c r="E2311" i="13"/>
  <c r="E2310" i="13"/>
  <c r="E2309" i="13"/>
  <c r="E2308" i="13"/>
  <c r="E2307" i="13"/>
  <c r="E2306" i="13"/>
  <c r="E2305" i="13"/>
  <c r="E2304" i="13"/>
  <c r="E2303" i="13"/>
  <c r="E2302" i="13"/>
  <c r="E2301" i="13"/>
  <c r="E2300" i="13"/>
  <c r="E2299" i="13"/>
  <c r="E2298" i="13"/>
  <c r="E2297" i="13"/>
  <c r="E2296" i="13"/>
  <c r="E2295" i="13"/>
  <c r="E2294" i="13"/>
  <c r="E2293" i="13"/>
  <c r="E2292" i="13"/>
  <c r="E2291" i="13"/>
  <c r="E2290" i="13"/>
  <c r="E2289" i="13"/>
  <c r="E2288" i="13"/>
  <c r="E2287" i="13"/>
  <c r="E2286" i="13"/>
  <c r="E2285" i="13"/>
  <c r="E2284" i="13"/>
  <c r="E2283" i="13"/>
  <c r="E2282" i="13"/>
  <c r="E2281" i="13"/>
  <c r="E2280" i="13"/>
  <c r="E2279" i="13"/>
  <c r="E2278" i="13"/>
  <c r="E2277" i="13"/>
  <c r="E2276" i="13"/>
  <c r="E2275" i="13"/>
  <c r="E2274" i="13"/>
  <c r="E2273" i="13"/>
  <c r="E2272" i="13"/>
  <c r="E2271" i="13"/>
  <c r="E2270" i="13"/>
  <c r="E2269" i="13"/>
  <c r="E2268" i="13"/>
  <c r="E2267" i="13"/>
  <c r="E2266" i="13"/>
  <c r="E2265" i="13"/>
  <c r="E2264" i="13"/>
  <c r="E2263" i="13"/>
  <c r="E2262" i="13"/>
  <c r="E2261" i="13"/>
  <c r="E2260" i="13"/>
  <c r="E2259" i="13"/>
  <c r="E2258" i="13"/>
  <c r="E2257" i="13"/>
  <c r="E2256" i="13"/>
  <c r="E2255" i="13"/>
  <c r="E2254" i="13"/>
  <c r="E2253" i="13"/>
  <c r="E2252" i="13"/>
  <c r="E2251" i="13"/>
  <c r="E2250" i="13"/>
  <c r="E2249" i="13"/>
  <c r="E2248" i="13"/>
  <c r="E2247" i="13"/>
  <c r="E2246" i="13"/>
  <c r="E2245" i="13"/>
  <c r="E2244" i="13"/>
  <c r="E2243" i="13"/>
  <c r="E2242" i="13"/>
  <c r="E2241" i="13"/>
  <c r="E2240" i="13"/>
  <c r="E2239" i="13"/>
  <c r="E2238" i="13"/>
  <c r="E2237" i="13"/>
  <c r="E2236" i="13"/>
  <c r="E2235" i="13"/>
  <c r="E2234" i="13"/>
  <c r="E2233" i="13"/>
  <c r="E2232" i="13"/>
  <c r="E2231" i="13"/>
  <c r="E2230" i="13"/>
  <c r="E2229" i="13"/>
  <c r="E2228" i="13"/>
  <c r="E2227" i="13"/>
  <c r="E2226" i="13"/>
  <c r="E2225" i="13"/>
  <c r="E2224" i="13"/>
  <c r="E2223" i="13"/>
  <c r="E2222" i="13"/>
  <c r="E2221" i="13"/>
  <c r="E2220" i="13"/>
  <c r="E2219" i="13"/>
  <c r="E2218" i="13"/>
  <c r="E2217" i="13"/>
  <c r="E2216" i="13"/>
  <c r="E2215" i="13"/>
  <c r="E2214" i="13"/>
  <c r="E2213" i="13"/>
  <c r="E2212" i="13"/>
  <c r="E2211" i="13"/>
  <c r="E2210" i="13"/>
  <c r="E2209" i="13"/>
  <c r="E2208" i="13"/>
  <c r="E2207" i="13"/>
  <c r="E2206" i="13"/>
  <c r="E2205" i="13"/>
  <c r="E2204" i="13"/>
  <c r="E2203" i="13"/>
  <c r="E2202" i="13"/>
  <c r="E2201" i="13"/>
  <c r="E2200" i="13"/>
  <c r="E2199" i="13"/>
  <c r="E2198" i="13"/>
  <c r="E2197" i="13"/>
  <c r="E2196" i="13"/>
  <c r="E2195" i="13"/>
  <c r="E2194" i="13"/>
  <c r="E2193" i="13"/>
  <c r="E2192" i="13"/>
  <c r="E2191" i="13"/>
  <c r="E2190" i="13"/>
  <c r="E2189" i="13"/>
  <c r="E2188" i="13"/>
  <c r="E2187" i="13"/>
  <c r="E2186" i="13"/>
  <c r="E2185" i="13"/>
  <c r="E2184" i="13"/>
  <c r="E2183" i="13"/>
  <c r="E2182" i="13"/>
  <c r="E2181" i="13"/>
  <c r="E2180" i="13"/>
  <c r="E2179" i="13"/>
  <c r="E2178" i="13"/>
  <c r="E2177" i="13"/>
  <c r="E2176" i="13"/>
  <c r="E2175" i="13"/>
  <c r="E2174" i="13"/>
  <c r="E2173" i="13"/>
  <c r="E2172" i="13"/>
  <c r="E2171" i="13"/>
  <c r="E2170" i="13"/>
  <c r="E2169" i="13"/>
  <c r="E2168" i="13"/>
  <c r="E2167" i="13"/>
  <c r="E2166" i="13"/>
  <c r="E2165" i="13"/>
  <c r="E2164" i="13"/>
  <c r="E2163" i="13"/>
  <c r="E2162" i="13"/>
  <c r="E2161" i="13"/>
  <c r="E2160" i="13"/>
  <c r="E2159" i="13"/>
  <c r="E2158" i="13"/>
  <c r="E2157" i="13"/>
  <c r="E2156" i="13"/>
  <c r="E2155" i="13"/>
  <c r="E2154" i="13"/>
  <c r="E2153" i="13"/>
  <c r="E2152" i="13"/>
  <c r="E2151" i="13"/>
  <c r="E2150" i="13"/>
  <c r="E2149" i="13"/>
  <c r="E2148" i="13"/>
  <c r="E2147" i="13"/>
  <c r="E2146" i="13"/>
  <c r="E2145" i="13"/>
  <c r="E2144" i="13"/>
  <c r="E2143" i="13"/>
  <c r="E2142" i="13"/>
  <c r="E2141" i="13"/>
  <c r="E2140" i="13"/>
  <c r="E2139" i="13"/>
  <c r="E2138" i="13"/>
  <c r="E2137" i="13"/>
  <c r="E2136" i="13"/>
  <c r="E2135" i="13"/>
  <c r="E2134" i="13"/>
  <c r="E2133" i="13"/>
  <c r="E2132" i="13"/>
  <c r="E2131" i="13"/>
  <c r="E2130" i="13"/>
  <c r="E2129" i="13"/>
  <c r="E2128" i="13"/>
  <c r="E2127" i="13"/>
  <c r="E2126" i="13"/>
  <c r="E2125" i="13"/>
  <c r="E2124" i="13"/>
  <c r="E2123" i="13"/>
  <c r="E2122" i="13"/>
  <c r="E2121" i="13"/>
  <c r="E2120" i="13"/>
  <c r="E2119" i="13"/>
  <c r="E2118" i="13"/>
  <c r="E2117" i="13"/>
  <c r="E2116" i="13"/>
  <c r="E2115" i="13"/>
  <c r="E2114" i="13"/>
  <c r="E2113" i="13"/>
  <c r="E2112" i="13"/>
  <c r="E2111" i="13"/>
  <c r="E2110" i="13"/>
  <c r="E2109" i="13"/>
  <c r="E2108" i="13"/>
  <c r="E2107" i="13"/>
  <c r="E2106" i="13"/>
  <c r="E2105" i="13"/>
  <c r="E2104" i="13"/>
  <c r="E2103" i="13"/>
  <c r="E2102" i="13"/>
  <c r="E2101" i="13"/>
  <c r="E2100" i="13"/>
  <c r="E2099" i="13"/>
  <c r="E2098" i="13"/>
  <c r="E2097" i="13"/>
  <c r="E2096" i="13"/>
  <c r="E2095" i="13"/>
  <c r="E2094" i="13"/>
  <c r="E2093" i="13"/>
  <c r="E2092" i="13"/>
  <c r="E2091" i="13"/>
  <c r="E2090" i="13"/>
  <c r="E2089" i="13"/>
  <c r="E2088" i="13"/>
  <c r="E2087" i="13"/>
  <c r="E2086" i="13"/>
  <c r="E2085" i="13"/>
  <c r="E2084" i="13"/>
  <c r="E2083" i="13"/>
  <c r="E2082" i="13"/>
  <c r="E2081" i="13"/>
  <c r="E2080" i="13"/>
  <c r="E2079" i="13"/>
  <c r="E2078" i="13"/>
  <c r="E2077" i="13"/>
  <c r="E2076" i="13"/>
  <c r="E2075" i="13"/>
  <c r="E2074" i="13"/>
  <c r="E2073" i="13"/>
  <c r="E2072" i="13"/>
  <c r="E2071" i="13"/>
  <c r="E2070" i="13"/>
  <c r="E2069" i="13"/>
  <c r="E2068" i="13"/>
  <c r="E2067" i="13"/>
  <c r="E2066" i="13"/>
  <c r="E2065" i="13"/>
  <c r="E2064" i="13"/>
  <c r="E2063" i="13"/>
  <c r="E2062" i="13"/>
  <c r="E2061" i="13"/>
  <c r="E2060" i="13"/>
  <c r="E2059" i="13"/>
  <c r="E2058" i="13"/>
  <c r="E2057" i="13"/>
  <c r="E2056" i="13"/>
  <c r="E2055" i="13"/>
  <c r="E2054" i="13"/>
  <c r="E2053" i="13"/>
  <c r="E2052" i="13"/>
  <c r="E2051" i="13"/>
  <c r="E2050" i="13"/>
  <c r="E2049" i="13"/>
  <c r="E2048" i="13"/>
  <c r="E2047" i="13"/>
  <c r="E2046" i="13"/>
  <c r="E2045" i="13"/>
  <c r="E2044" i="13"/>
  <c r="E2043" i="13"/>
  <c r="E2042" i="13"/>
  <c r="E2041" i="13"/>
  <c r="E2040" i="13"/>
  <c r="E2039" i="13"/>
  <c r="E2038" i="13"/>
  <c r="E2037" i="13"/>
  <c r="E2036" i="13"/>
  <c r="E2035" i="13"/>
  <c r="E2034" i="13"/>
  <c r="E2033" i="13"/>
  <c r="E2032" i="13"/>
  <c r="E2031" i="13"/>
  <c r="E2030" i="13"/>
  <c r="E2029" i="13"/>
  <c r="E2028" i="13"/>
  <c r="E2027" i="13"/>
  <c r="E2026" i="13"/>
  <c r="E2025" i="13"/>
  <c r="E2024" i="13"/>
  <c r="E2023" i="13"/>
  <c r="E2022" i="13"/>
  <c r="E2021" i="13"/>
  <c r="E2020" i="13"/>
  <c r="E2019" i="13"/>
  <c r="E2018" i="13"/>
  <c r="E2017" i="13"/>
  <c r="E2016" i="13"/>
  <c r="E2015" i="13"/>
  <c r="E2014" i="13"/>
  <c r="E2013" i="13"/>
  <c r="E2012" i="13"/>
  <c r="E2011" i="13"/>
  <c r="E2010" i="13"/>
  <c r="E2009" i="13"/>
  <c r="E2008" i="13"/>
  <c r="E2007" i="13"/>
  <c r="E2006" i="13"/>
  <c r="E2005" i="13"/>
  <c r="E2004" i="13"/>
  <c r="E2003" i="13"/>
  <c r="E2002" i="13"/>
  <c r="E2001" i="13"/>
  <c r="E2000" i="13"/>
  <c r="E1999" i="13"/>
  <c r="E1998" i="13"/>
  <c r="E1997" i="13"/>
  <c r="E1996" i="13"/>
  <c r="E1995" i="13"/>
  <c r="E1994" i="13"/>
  <c r="E1993" i="13"/>
  <c r="E1992" i="13"/>
  <c r="E1991" i="13"/>
  <c r="E1990" i="13"/>
  <c r="E1989" i="13"/>
  <c r="E1988" i="13"/>
  <c r="E1987" i="13"/>
  <c r="E1986" i="13"/>
  <c r="E1985" i="13"/>
  <c r="E1984" i="13"/>
  <c r="E1983" i="13"/>
  <c r="E1982" i="13"/>
  <c r="E1981" i="13"/>
  <c r="E1980" i="13"/>
  <c r="E1979" i="13"/>
  <c r="E1978" i="13"/>
  <c r="E1977" i="13"/>
  <c r="E1976" i="13"/>
  <c r="E1975" i="13"/>
  <c r="E1974" i="13"/>
  <c r="E1973" i="13"/>
  <c r="E1972" i="13"/>
  <c r="E1971" i="13"/>
  <c r="E1970" i="13"/>
  <c r="E1969" i="13"/>
  <c r="E1968" i="13"/>
  <c r="E1967" i="13"/>
  <c r="E1966" i="13"/>
  <c r="E1965" i="13"/>
  <c r="E1964" i="13"/>
  <c r="E1963" i="13"/>
  <c r="E1962" i="13"/>
  <c r="E1961" i="13"/>
  <c r="E1960" i="13"/>
  <c r="E1959" i="13"/>
  <c r="E1958" i="13"/>
  <c r="E1957" i="13"/>
  <c r="E1956" i="13"/>
  <c r="E1955" i="13"/>
  <c r="E1954" i="13"/>
  <c r="E1953" i="13"/>
  <c r="E1952" i="13"/>
  <c r="E1951" i="13"/>
  <c r="E1950" i="13"/>
  <c r="E1949" i="13"/>
  <c r="E1948" i="13"/>
  <c r="E1947" i="13"/>
  <c r="E1946" i="13"/>
  <c r="E1945" i="13"/>
  <c r="E1944" i="13"/>
  <c r="E1943" i="13"/>
  <c r="E1942" i="13"/>
  <c r="E1941" i="13"/>
  <c r="E1940" i="13"/>
  <c r="E1939" i="13"/>
  <c r="E1938" i="13"/>
  <c r="E1937" i="13"/>
  <c r="E1936" i="13"/>
  <c r="E1935" i="13"/>
  <c r="E1934" i="13"/>
  <c r="E1933" i="13"/>
  <c r="E1932" i="13"/>
  <c r="E1931" i="13"/>
  <c r="E1930" i="13"/>
  <c r="E1929" i="13"/>
  <c r="E1928" i="13"/>
  <c r="E1927" i="13"/>
  <c r="E1926" i="13"/>
  <c r="E1925" i="13"/>
  <c r="E1924" i="13"/>
  <c r="E1923" i="13"/>
  <c r="E1922" i="13"/>
  <c r="E1921" i="13"/>
  <c r="E1920" i="13"/>
  <c r="E1919" i="13"/>
  <c r="E1918" i="13"/>
  <c r="E1917" i="13"/>
  <c r="E1916" i="13"/>
  <c r="E1915" i="13"/>
  <c r="E1914" i="13"/>
  <c r="E1913" i="13"/>
  <c r="E1912" i="13"/>
  <c r="E1911" i="13"/>
  <c r="E1910" i="13"/>
  <c r="E1909" i="13"/>
  <c r="E1908" i="13"/>
  <c r="E1907" i="13"/>
  <c r="E1906" i="13"/>
  <c r="E1905" i="13"/>
  <c r="E1904" i="13"/>
  <c r="E1903" i="13"/>
  <c r="E1902" i="13"/>
  <c r="E1901" i="13"/>
  <c r="E1900" i="13"/>
  <c r="E1899" i="13"/>
  <c r="E1898" i="13"/>
  <c r="E1897" i="13"/>
  <c r="E1896" i="13"/>
  <c r="E1895" i="13"/>
  <c r="E1894" i="13"/>
  <c r="E1893" i="13"/>
  <c r="E1892" i="13"/>
  <c r="E1891" i="13"/>
  <c r="E1890" i="13"/>
  <c r="E1889" i="13"/>
  <c r="E1888" i="13"/>
  <c r="E1887" i="13"/>
  <c r="E1886" i="13"/>
  <c r="E1885" i="13"/>
  <c r="E1884" i="13"/>
  <c r="E1883" i="13"/>
  <c r="E1882" i="13"/>
  <c r="E1881" i="13"/>
  <c r="E1880" i="13"/>
  <c r="E1879" i="13"/>
  <c r="E1878" i="13"/>
  <c r="E1877" i="13"/>
  <c r="E1876" i="13"/>
  <c r="E1875" i="13"/>
  <c r="E1874" i="13"/>
  <c r="E1873" i="13"/>
  <c r="E1872" i="13"/>
  <c r="E1871" i="13"/>
  <c r="E1870" i="13"/>
  <c r="E1869" i="13"/>
  <c r="E1868" i="13"/>
  <c r="E1867" i="13"/>
  <c r="E1866" i="13"/>
  <c r="E1865" i="13"/>
  <c r="E1864" i="13"/>
  <c r="E1863" i="13"/>
  <c r="E1862" i="13"/>
  <c r="E1861" i="13"/>
  <c r="E1860" i="13"/>
  <c r="E1859" i="13"/>
  <c r="E1858" i="13"/>
  <c r="E1857" i="13"/>
  <c r="E1856" i="13"/>
  <c r="E1855" i="13"/>
  <c r="E1854" i="13"/>
  <c r="E1853" i="13"/>
  <c r="E1852" i="13"/>
  <c r="E1851" i="13"/>
  <c r="E1850" i="13"/>
  <c r="E1849" i="13"/>
  <c r="E1848" i="13"/>
  <c r="E1847" i="13"/>
  <c r="E1846" i="13"/>
  <c r="E1845" i="13"/>
  <c r="E1844" i="13"/>
  <c r="E1843" i="13"/>
  <c r="E1842" i="13"/>
  <c r="E1841" i="13"/>
  <c r="E1840" i="13"/>
  <c r="E1839" i="13"/>
  <c r="E1838" i="13"/>
  <c r="E1837" i="13"/>
  <c r="E1836" i="13"/>
  <c r="E1835" i="13"/>
  <c r="E1834" i="13"/>
  <c r="E1833" i="13"/>
  <c r="E1832" i="13"/>
  <c r="E1831" i="13"/>
  <c r="E1830" i="13"/>
  <c r="E1829" i="13"/>
  <c r="E1828" i="13"/>
  <c r="E1827" i="13"/>
  <c r="E1826" i="13"/>
  <c r="E1825" i="13"/>
  <c r="E1824" i="13"/>
  <c r="E1823" i="13"/>
  <c r="E1822" i="13"/>
  <c r="E1821" i="13"/>
  <c r="E1820" i="13"/>
  <c r="E1819" i="13"/>
  <c r="E1818" i="13"/>
  <c r="E1817" i="13"/>
  <c r="E1816" i="13"/>
  <c r="E1815" i="13"/>
  <c r="E1814" i="13"/>
  <c r="E1813" i="13"/>
  <c r="E1812" i="13"/>
  <c r="E1811" i="13"/>
  <c r="E1810" i="13"/>
  <c r="E1809" i="13"/>
  <c r="E1808" i="13"/>
  <c r="E1807" i="13"/>
  <c r="E1806" i="13"/>
  <c r="E1805" i="13"/>
  <c r="E1804" i="13"/>
  <c r="E1803" i="13"/>
  <c r="E1802" i="13"/>
  <c r="E1801" i="13"/>
  <c r="E1800" i="13"/>
  <c r="E1799" i="13"/>
  <c r="E1798" i="13"/>
  <c r="E1797" i="13"/>
  <c r="E1796" i="13"/>
  <c r="E1795" i="13"/>
  <c r="E1794" i="13"/>
  <c r="E1793" i="13"/>
  <c r="E1792" i="13"/>
  <c r="E1791" i="13"/>
  <c r="E1790" i="13"/>
  <c r="E1789" i="13"/>
  <c r="E1788" i="13"/>
  <c r="E1787" i="13"/>
  <c r="E1786" i="13"/>
  <c r="E1785" i="13"/>
  <c r="E1784" i="13"/>
  <c r="E1783" i="13"/>
  <c r="E1782" i="13"/>
  <c r="E1781" i="13"/>
  <c r="E1780" i="13"/>
  <c r="E1779" i="13"/>
  <c r="E1778" i="13"/>
  <c r="E1777" i="13"/>
  <c r="E1776" i="13"/>
  <c r="E1775" i="13"/>
  <c r="E1774" i="13"/>
  <c r="E1773" i="13"/>
  <c r="E1772" i="13"/>
  <c r="E1771" i="13"/>
  <c r="E1770" i="13"/>
  <c r="E1769" i="13"/>
  <c r="E1768" i="13"/>
  <c r="E1767" i="13"/>
  <c r="E1766" i="13"/>
  <c r="E1765" i="13"/>
  <c r="E1764" i="13"/>
  <c r="E1763" i="13"/>
  <c r="E1762" i="13"/>
  <c r="E1761" i="13"/>
  <c r="E1760" i="13"/>
  <c r="E1759" i="13"/>
  <c r="E1758" i="13"/>
  <c r="E1757" i="13"/>
  <c r="E1756" i="13"/>
  <c r="E1755" i="13"/>
  <c r="E1754" i="13"/>
  <c r="E1753" i="13"/>
  <c r="E1752" i="13"/>
  <c r="E1751" i="13"/>
  <c r="E1750" i="13"/>
  <c r="E1749" i="13"/>
  <c r="E1748" i="13"/>
  <c r="E1747" i="13"/>
  <c r="E1746" i="13"/>
  <c r="E1745" i="13"/>
  <c r="E1744" i="13"/>
  <c r="E1743" i="13"/>
  <c r="E1742" i="13"/>
  <c r="E1741" i="13"/>
  <c r="E1740" i="13"/>
  <c r="E1739" i="13"/>
  <c r="E1738" i="13"/>
  <c r="E1737" i="13"/>
  <c r="E1736" i="13"/>
  <c r="E1735" i="13"/>
  <c r="E1734" i="13"/>
  <c r="E1733" i="13"/>
  <c r="E1732" i="13"/>
  <c r="E1731" i="13"/>
  <c r="E1730" i="13"/>
  <c r="E1729" i="13"/>
  <c r="E1728" i="13"/>
  <c r="E1727" i="13"/>
  <c r="E1726" i="13"/>
  <c r="E1725" i="13"/>
  <c r="E1724" i="13"/>
  <c r="E1723" i="13"/>
  <c r="E1722" i="13"/>
  <c r="E1721" i="13"/>
  <c r="E1720" i="13"/>
  <c r="E1719" i="13"/>
  <c r="E1718" i="13"/>
  <c r="E1717" i="13"/>
  <c r="E1716" i="13"/>
  <c r="E1715" i="13"/>
  <c r="E1714" i="13"/>
  <c r="E1713" i="13"/>
  <c r="E1712" i="13"/>
  <c r="E1711" i="13"/>
  <c r="E1710" i="13"/>
  <c r="E1709" i="13"/>
  <c r="E1708" i="13"/>
  <c r="E1707" i="13"/>
  <c r="E1706" i="13"/>
  <c r="E1705" i="13"/>
  <c r="E1704" i="13"/>
  <c r="E1703" i="13"/>
  <c r="E1702" i="13"/>
  <c r="E1701" i="13"/>
  <c r="E1700" i="13"/>
  <c r="E1699" i="13"/>
  <c r="E1698" i="13"/>
  <c r="E1697" i="13"/>
  <c r="E1696" i="13"/>
  <c r="E1695" i="13"/>
  <c r="E1694" i="13"/>
  <c r="E1693" i="13"/>
  <c r="E1692" i="13"/>
  <c r="E1691" i="13"/>
  <c r="E1690" i="13"/>
  <c r="E1689" i="13"/>
  <c r="E1688" i="13"/>
  <c r="E1687" i="13"/>
  <c r="E1686" i="13"/>
  <c r="E1685" i="13"/>
  <c r="E1684" i="13"/>
  <c r="E1683" i="13"/>
  <c r="E1682" i="13"/>
  <c r="E1681" i="13"/>
  <c r="E1680" i="13"/>
  <c r="E1679" i="13"/>
  <c r="E1678" i="13"/>
  <c r="E1677" i="13"/>
  <c r="E1676" i="13"/>
  <c r="E1675" i="13"/>
  <c r="E1674" i="13"/>
  <c r="E1673" i="13"/>
  <c r="E1672" i="13"/>
  <c r="E1671" i="13"/>
  <c r="E1670" i="13"/>
  <c r="E1669" i="13"/>
  <c r="E1668" i="13"/>
  <c r="E1667" i="13"/>
  <c r="E1666" i="13"/>
  <c r="E1665" i="13"/>
  <c r="E1664" i="13"/>
  <c r="E1663" i="13"/>
  <c r="E1662" i="13"/>
  <c r="E1661" i="13"/>
  <c r="E1660" i="13"/>
  <c r="E1659" i="13"/>
  <c r="E1658" i="13"/>
  <c r="E1657" i="13"/>
  <c r="E1656" i="13"/>
  <c r="E1655" i="13"/>
  <c r="E1654" i="13"/>
  <c r="E1653" i="13"/>
  <c r="E1652" i="13"/>
  <c r="E1651" i="13"/>
  <c r="E1650" i="13"/>
  <c r="E1649" i="13"/>
  <c r="E1648" i="13"/>
  <c r="E1647" i="13"/>
  <c r="E1646" i="13"/>
  <c r="E1645" i="13"/>
  <c r="E1644" i="13"/>
  <c r="E1643" i="13"/>
  <c r="E1642" i="13"/>
  <c r="E1641" i="13"/>
  <c r="E1640" i="13"/>
  <c r="E1639" i="13"/>
  <c r="E1638" i="13"/>
  <c r="E1637" i="13"/>
  <c r="E1636" i="13"/>
  <c r="E1635" i="13"/>
  <c r="E1634" i="13"/>
  <c r="E1633" i="13"/>
  <c r="E1632" i="13"/>
  <c r="E1631" i="13"/>
  <c r="E1630" i="13"/>
  <c r="E1629" i="13"/>
  <c r="E1628" i="13"/>
  <c r="E1627" i="13"/>
  <c r="E1626" i="13"/>
  <c r="E1625" i="13"/>
  <c r="E1624" i="13"/>
  <c r="E1623" i="13"/>
  <c r="E1622" i="13"/>
  <c r="E1621" i="13"/>
  <c r="E1620" i="13"/>
  <c r="E1619" i="13"/>
  <c r="E1618" i="13"/>
  <c r="E1617" i="13"/>
  <c r="E1616" i="13"/>
  <c r="E1615" i="13"/>
  <c r="E1614" i="13"/>
  <c r="E1613" i="13"/>
  <c r="E1612" i="13"/>
  <c r="E1611" i="13"/>
  <c r="E1610" i="13"/>
  <c r="E1609" i="13"/>
  <c r="E1608" i="13"/>
  <c r="E1607" i="13"/>
  <c r="E1606" i="13"/>
  <c r="E1605" i="13"/>
  <c r="E1604" i="13"/>
  <c r="E1603" i="13"/>
  <c r="E1602" i="13"/>
  <c r="E1601" i="13"/>
  <c r="E1600" i="13"/>
  <c r="E1599" i="13"/>
  <c r="E1598" i="13"/>
  <c r="E1597" i="13"/>
  <c r="E1596" i="13"/>
  <c r="E1595" i="13"/>
  <c r="E1594" i="13"/>
  <c r="E1593" i="13"/>
  <c r="E1592" i="13"/>
  <c r="E1591" i="13"/>
  <c r="E1590" i="13"/>
  <c r="E1589" i="13"/>
  <c r="E1588" i="13"/>
  <c r="E1587" i="13"/>
  <c r="E1586" i="13"/>
  <c r="E1585" i="13"/>
  <c r="E1584" i="13"/>
  <c r="E1583" i="13"/>
  <c r="E1582" i="13"/>
  <c r="E1581" i="13"/>
  <c r="E1580" i="13"/>
  <c r="E1579" i="13"/>
  <c r="E1578" i="13"/>
  <c r="E1577" i="13"/>
  <c r="E1576" i="13"/>
  <c r="E1575" i="13"/>
  <c r="E1574" i="13"/>
  <c r="E1573" i="13"/>
  <c r="E1572" i="13"/>
  <c r="E1571" i="13"/>
  <c r="E1570" i="13"/>
  <c r="E1569" i="13"/>
  <c r="E1568" i="13"/>
  <c r="E1567" i="13"/>
  <c r="E1566" i="13"/>
  <c r="E1565" i="13"/>
  <c r="E1564" i="13"/>
  <c r="E1563" i="13"/>
  <c r="E1562" i="13"/>
  <c r="E1561" i="13"/>
  <c r="E1560" i="13"/>
  <c r="E1559" i="13"/>
  <c r="E1558" i="13"/>
  <c r="E1557" i="13"/>
  <c r="E1556" i="13"/>
  <c r="E1555" i="13"/>
  <c r="E1554" i="13"/>
  <c r="E1553" i="13"/>
  <c r="E1552" i="13"/>
  <c r="E1551" i="13"/>
  <c r="E1550" i="13"/>
  <c r="E1549" i="13"/>
  <c r="E1548" i="13"/>
  <c r="E1547" i="13"/>
  <c r="E1546" i="13"/>
  <c r="E1545" i="13"/>
  <c r="E1544" i="13"/>
  <c r="E1543" i="13"/>
  <c r="E1542" i="13"/>
  <c r="E1541" i="13"/>
  <c r="E1540" i="13"/>
  <c r="E1539" i="13"/>
  <c r="E1538" i="13"/>
  <c r="E1537" i="13"/>
  <c r="E1536" i="13"/>
  <c r="E1535" i="13"/>
  <c r="E1534" i="13"/>
  <c r="E1533" i="13"/>
  <c r="E1532" i="13"/>
  <c r="E1531" i="13"/>
  <c r="E1530" i="13"/>
  <c r="E1529" i="13"/>
  <c r="E1528" i="13"/>
  <c r="E1527" i="13"/>
  <c r="E1526" i="13"/>
  <c r="E1525" i="13"/>
  <c r="E1524" i="13"/>
  <c r="E1523" i="13"/>
  <c r="E1522" i="13"/>
  <c r="E1521" i="13"/>
  <c r="E1520" i="13"/>
  <c r="E1519" i="13"/>
  <c r="E1518" i="13"/>
  <c r="E1517" i="13"/>
  <c r="E1516" i="13"/>
  <c r="E1515" i="13"/>
  <c r="E1514" i="13"/>
  <c r="E1513" i="13"/>
  <c r="E1512" i="13"/>
  <c r="E1511" i="13"/>
  <c r="E1510" i="13"/>
  <c r="E1509" i="13"/>
  <c r="E1508" i="13"/>
  <c r="E1507" i="13"/>
  <c r="E1506" i="13"/>
  <c r="E1505" i="13"/>
  <c r="E1504" i="13"/>
  <c r="E1503" i="13"/>
  <c r="E1502" i="13"/>
  <c r="E1501" i="13"/>
  <c r="E1500" i="13"/>
  <c r="E1499" i="13"/>
  <c r="E1498" i="13"/>
  <c r="E1497" i="13"/>
  <c r="E1496" i="13"/>
  <c r="E1495" i="13"/>
  <c r="E1494" i="13"/>
  <c r="E1493" i="13"/>
  <c r="E1492" i="13"/>
  <c r="E1491" i="13"/>
  <c r="E1490" i="13"/>
  <c r="E1489" i="13"/>
  <c r="E1488" i="13"/>
  <c r="E1487" i="13"/>
  <c r="E1486" i="13"/>
  <c r="E1485" i="13"/>
  <c r="E1484" i="13"/>
  <c r="E1483" i="13"/>
  <c r="E1482" i="13"/>
  <c r="E1481" i="13"/>
  <c r="E1480" i="13"/>
  <c r="E1479" i="13"/>
  <c r="E1478" i="13"/>
  <c r="E1477" i="13"/>
  <c r="E1476" i="13"/>
  <c r="E1475" i="13"/>
  <c r="E1474" i="13"/>
  <c r="E1473" i="13"/>
  <c r="E1472" i="13"/>
  <c r="E1471" i="13"/>
  <c r="E1470" i="13"/>
  <c r="E1469" i="13"/>
  <c r="E1468" i="13"/>
  <c r="E1467" i="13"/>
  <c r="E1466" i="13"/>
  <c r="E1465" i="13"/>
  <c r="E1464" i="13"/>
  <c r="E1463" i="13"/>
  <c r="E1462" i="13"/>
  <c r="E1461" i="13"/>
  <c r="E1460" i="13"/>
  <c r="E1459" i="13"/>
  <c r="E1458" i="13"/>
  <c r="E1457" i="13"/>
  <c r="E1456" i="13"/>
  <c r="E1455" i="13"/>
  <c r="E1454" i="13"/>
  <c r="E1453" i="13"/>
  <c r="E1452" i="13"/>
  <c r="E1451" i="13"/>
  <c r="E1450" i="13"/>
  <c r="E1449" i="13"/>
  <c r="E1448" i="13"/>
  <c r="E1447" i="13"/>
  <c r="E1446" i="13"/>
  <c r="E1445" i="13"/>
  <c r="E1444" i="13"/>
  <c r="E1443" i="13"/>
  <c r="E1442" i="13"/>
  <c r="E1441" i="13"/>
  <c r="E1440" i="13"/>
  <c r="E1439" i="13"/>
  <c r="E1438" i="13"/>
  <c r="E1437" i="13"/>
  <c r="E1436" i="13"/>
  <c r="E1435" i="13"/>
  <c r="E1434" i="13"/>
  <c r="E1433" i="13"/>
  <c r="E1432" i="13"/>
  <c r="E1431" i="13"/>
  <c r="E1430" i="13"/>
  <c r="E1429" i="13"/>
  <c r="E1428" i="13"/>
  <c r="E1427" i="13"/>
  <c r="E1426" i="13"/>
  <c r="E1425" i="13"/>
  <c r="E1424" i="13"/>
  <c r="E1423" i="13"/>
  <c r="E1422" i="13"/>
  <c r="E1421" i="13"/>
  <c r="E1420" i="13"/>
  <c r="E1419" i="13"/>
  <c r="E1418" i="13"/>
  <c r="E1417" i="13"/>
  <c r="E1416" i="13"/>
  <c r="E1415" i="13"/>
  <c r="E1414" i="13"/>
  <c r="E1413" i="13"/>
  <c r="E1412" i="13"/>
  <c r="E1411" i="13"/>
  <c r="E1410" i="13"/>
  <c r="E1409" i="13"/>
  <c r="E1408" i="13"/>
  <c r="E1407" i="13"/>
  <c r="E1406" i="13"/>
  <c r="E1405" i="13"/>
  <c r="E1404" i="13"/>
  <c r="E1403" i="13"/>
  <c r="E1402" i="13"/>
  <c r="E1401" i="13"/>
  <c r="E1400" i="13"/>
  <c r="E1399" i="13"/>
  <c r="E1398" i="13"/>
  <c r="E1397" i="13"/>
  <c r="E1396" i="13"/>
  <c r="E1395" i="13"/>
  <c r="E1394" i="13"/>
  <c r="E1393" i="13"/>
  <c r="E1392" i="13"/>
  <c r="E1391" i="13"/>
  <c r="E1390" i="13"/>
  <c r="E1389" i="13"/>
  <c r="E1388" i="13"/>
  <c r="E1387" i="13"/>
  <c r="E1386" i="13"/>
  <c r="E1385" i="13"/>
  <c r="E1384" i="13"/>
  <c r="E1383" i="13"/>
  <c r="E1382" i="13"/>
  <c r="E1381" i="13"/>
  <c r="E1380" i="13"/>
  <c r="E1379" i="13"/>
  <c r="E1378" i="13"/>
  <c r="E1377" i="13"/>
  <c r="E1376" i="13"/>
  <c r="E1375" i="13"/>
  <c r="E1374" i="13"/>
  <c r="E1373" i="13"/>
  <c r="E1372" i="13"/>
  <c r="E1371" i="13"/>
  <c r="E1370" i="13"/>
  <c r="E1369" i="13"/>
  <c r="E1368" i="13"/>
  <c r="E1367" i="13"/>
  <c r="E1366" i="13"/>
  <c r="E1365" i="13"/>
  <c r="E1364" i="13"/>
  <c r="E1363" i="13"/>
  <c r="E1362" i="13"/>
  <c r="E1361" i="13"/>
  <c r="E1360" i="13"/>
  <c r="E1359" i="13"/>
  <c r="E1358" i="13"/>
  <c r="E1357" i="13"/>
  <c r="E1356" i="13"/>
  <c r="E1355" i="13"/>
  <c r="E1354" i="13"/>
  <c r="E1353" i="13"/>
  <c r="E1352" i="13"/>
  <c r="E1351" i="13"/>
  <c r="E1350" i="13"/>
  <c r="E1349" i="13"/>
  <c r="E1348" i="13"/>
  <c r="E1347" i="13"/>
  <c r="E1346" i="13"/>
  <c r="E1345" i="13"/>
  <c r="E1344" i="13"/>
  <c r="E1343" i="13"/>
  <c r="E1342" i="13"/>
  <c r="E1341" i="13"/>
  <c r="E1340" i="13"/>
  <c r="E1339" i="13"/>
  <c r="E1338" i="13"/>
  <c r="E1337" i="13"/>
  <c r="E1336" i="13"/>
  <c r="E1335" i="13"/>
  <c r="E1334" i="13"/>
  <c r="E1333" i="13"/>
  <c r="E1332" i="13"/>
  <c r="E1331" i="13"/>
  <c r="E1330" i="13"/>
  <c r="E1329" i="13"/>
  <c r="E1328" i="13"/>
  <c r="E1327" i="13"/>
  <c r="E1326" i="13"/>
  <c r="E1325" i="13"/>
  <c r="E1324" i="13"/>
  <c r="E1323" i="13"/>
  <c r="E1322" i="13"/>
  <c r="E1321" i="13"/>
  <c r="E1320" i="13"/>
  <c r="E1319" i="13"/>
  <c r="E1318" i="13"/>
  <c r="E1317" i="13"/>
  <c r="E1316" i="13"/>
  <c r="E1315" i="13"/>
  <c r="E1314" i="13"/>
  <c r="E1313" i="13"/>
  <c r="E1312" i="13"/>
  <c r="E1311" i="13"/>
  <c r="E1310" i="13"/>
  <c r="E1309" i="13"/>
  <c r="E1308" i="13"/>
  <c r="E1307" i="13"/>
  <c r="E1306" i="13"/>
  <c r="E1305" i="13"/>
  <c r="E1304" i="13"/>
  <c r="E1303" i="13"/>
  <c r="E1302" i="13"/>
  <c r="E1301" i="13"/>
  <c r="E1300" i="13"/>
  <c r="E1299" i="13"/>
  <c r="E1298" i="13"/>
  <c r="E1297" i="13"/>
  <c r="E1296" i="13"/>
  <c r="E1295" i="13"/>
  <c r="E1294" i="13"/>
  <c r="E1293" i="13"/>
  <c r="E1292" i="13"/>
  <c r="E1291" i="13"/>
  <c r="E1290" i="13"/>
  <c r="E1289" i="13"/>
  <c r="E1288" i="13"/>
  <c r="E1287" i="13"/>
  <c r="E1286" i="13"/>
  <c r="E1285" i="13"/>
  <c r="E1284" i="13"/>
  <c r="E1283" i="13"/>
  <c r="E1282" i="13"/>
  <c r="E1281" i="13"/>
  <c r="E1280" i="13"/>
  <c r="E1279" i="13"/>
  <c r="E1278" i="13"/>
  <c r="E1277" i="13"/>
  <c r="E1276" i="13"/>
  <c r="E1275" i="13"/>
  <c r="E1274" i="13"/>
  <c r="E1273" i="13"/>
  <c r="E1272" i="13"/>
  <c r="E1271" i="13"/>
  <c r="E1270" i="13"/>
  <c r="E1269" i="13"/>
  <c r="E1268" i="13"/>
  <c r="E1267" i="13"/>
  <c r="E1266" i="13"/>
  <c r="E1265" i="13"/>
  <c r="E1264" i="13"/>
  <c r="E1263" i="13"/>
  <c r="E1262" i="13"/>
  <c r="E1261" i="13"/>
  <c r="E1260" i="13"/>
  <c r="E1259" i="13"/>
  <c r="E1258" i="13"/>
  <c r="E1257" i="13"/>
  <c r="E1256" i="13"/>
  <c r="E1255" i="13"/>
  <c r="E1254" i="13"/>
  <c r="E1253" i="13"/>
  <c r="E1252" i="13"/>
  <c r="E1251" i="13"/>
  <c r="E1250" i="13"/>
  <c r="E1249" i="13"/>
  <c r="E1248" i="13"/>
  <c r="E1247" i="13"/>
  <c r="E1246" i="13"/>
  <c r="E1245" i="13"/>
  <c r="E1244" i="13"/>
  <c r="E1243" i="13"/>
  <c r="E1242" i="13"/>
  <c r="E1241" i="13"/>
  <c r="E1240" i="13"/>
  <c r="E1239" i="13"/>
  <c r="E1238" i="13"/>
  <c r="E1237" i="13"/>
  <c r="E1236" i="13"/>
  <c r="E1235" i="13"/>
  <c r="E1234" i="13"/>
  <c r="E1233" i="13"/>
  <c r="E1232" i="13"/>
  <c r="E1231" i="13"/>
  <c r="E1230" i="13"/>
  <c r="E1229" i="13"/>
  <c r="E1228" i="13"/>
  <c r="E1227" i="13"/>
  <c r="E1226" i="13"/>
  <c r="E1225" i="13"/>
  <c r="E1224" i="13"/>
  <c r="E1223" i="13"/>
  <c r="E1222" i="13"/>
  <c r="E1221" i="13"/>
  <c r="E1220" i="13"/>
  <c r="E1219" i="13"/>
  <c r="E1218" i="13"/>
  <c r="E1217" i="13"/>
  <c r="E1216" i="13"/>
  <c r="E1215" i="13"/>
  <c r="E1214" i="13"/>
  <c r="E1213" i="13"/>
  <c r="E1212" i="13"/>
  <c r="E1211" i="13"/>
  <c r="E1210" i="13"/>
  <c r="E1209" i="13"/>
  <c r="E1208" i="13"/>
  <c r="E1207" i="13"/>
  <c r="E1206" i="13"/>
  <c r="E1205" i="13"/>
  <c r="E1204" i="13"/>
  <c r="E1203" i="13"/>
  <c r="E1202" i="13"/>
  <c r="E1201" i="13"/>
  <c r="E1200" i="13"/>
  <c r="E1199" i="13"/>
  <c r="E1198" i="13"/>
  <c r="E1197" i="13"/>
  <c r="E1196" i="13"/>
  <c r="E1195" i="13"/>
  <c r="E1194" i="13"/>
  <c r="E1193" i="13"/>
  <c r="E1192" i="13"/>
  <c r="E1191" i="13"/>
  <c r="E1190" i="13"/>
  <c r="E1189" i="13"/>
  <c r="E1188" i="13"/>
  <c r="E1187" i="13"/>
  <c r="E1186" i="13"/>
  <c r="E1185" i="13"/>
  <c r="E1184" i="13"/>
  <c r="E1183" i="13"/>
  <c r="E1182" i="13"/>
  <c r="E1181" i="13"/>
  <c r="E1180" i="13"/>
  <c r="E1179" i="13"/>
  <c r="E1178" i="13"/>
  <c r="E1177" i="13"/>
  <c r="E1176" i="13"/>
  <c r="E1175" i="13"/>
  <c r="E1174" i="13"/>
  <c r="E1173" i="13"/>
  <c r="E1172" i="13"/>
  <c r="E1171" i="13"/>
  <c r="E1170" i="13"/>
  <c r="E1169" i="13"/>
  <c r="E1168" i="13"/>
  <c r="E1167" i="13"/>
  <c r="E1166" i="13"/>
  <c r="E1165" i="13"/>
  <c r="E1164" i="13"/>
  <c r="E1163" i="13"/>
  <c r="E1162" i="13"/>
  <c r="E1161" i="13"/>
  <c r="E1160" i="13"/>
  <c r="E1159" i="13"/>
  <c r="E1158" i="13"/>
  <c r="E1157" i="13"/>
  <c r="E1156" i="13"/>
  <c r="E1155" i="13"/>
  <c r="E1154" i="13"/>
  <c r="E1153" i="13"/>
  <c r="E1152" i="13"/>
  <c r="E1151" i="13"/>
  <c r="E1150" i="13"/>
  <c r="E1149" i="13"/>
  <c r="E1148" i="13"/>
  <c r="E1147" i="13"/>
  <c r="E1146" i="13"/>
  <c r="E1145" i="13"/>
  <c r="E1144" i="13"/>
  <c r="E1143" i="13"/>
  <c r="E1142" i="13"/>
  <c r="E1141" i="13"/>
  <c r="E1140" i="13"/>
  <c r="E1139" i="13"/>
  <c r="E1138" i="13"/>
  <c r="E1137" i="13"/>
  <c r="E1136" i="13"/>
  <c r="E1135" i="13"/>
  <c r="E1134" i="13"/>
  <c r="E1133" i="13"/>
  <c r="E1132" i="13"/>
  <c r="E1131" i="13"/>
  <c r="E1130" i="13"/>
  <c r="E1129" i="13"/>
  <c r="E1128" i="13"/>
  <c r="E1127" i="13"/>
  <c r="E1126" i="13"/>
  <c r="E1125" i="13"/>
  <c r="E1124" i="13"/>
  <c r="E1123" i="13"/>
  <c r="E1122" i="13"/>
  <c r="E1121" i="13"/>
  <c r="E1120" i="13"/>
  <c r="E1119" i="13"/>
  <c r="E1118" i="13"/>
  <c r="E1117" i="13"/>
  <c r="E1116" i="13"/>
  <c r="E1115" i="13"/>
  <c r="E1114" i="13"/>
  <c r="E1113" i="13"/>
  <c r="E1112" i="13"/>
  <c r="E1111" i="13"/>
  <c r="E1110" i="13"/>
  <c r="E1109" i="13"/>
  <c r="E1108" i="13"/>
  <c r="E1107" i="13"/>
  <c r="E1106" i="13"/>
  <c r="E1105" i="13"/>
  <c r="E1104" i="13"/>
  <c r="E1103" i="13"/>
  <c r="E1102" i="13"/>
  <c r="E1101" i="13"/>
  <c r="E1100" i="13"/>
  <c r="E1099" i="13"/>
  <c r="E1098" i="13"/>
  <c r="E1097" i="13"/>
  <c r="E1096" i="13"/>
  <c r="E1095" i="13"/>
  <c r="E1094" i="13"/>
  <c r="E1093" i="13"/>
  <c r="E1092" i="13"/>
  <c r="E1091" i="13"/>
  <c r="E1090" i="13"/>
  <c r="E1089" i="13"/>
  <c r="E1088" i="13"/>
  <c r="E1087" i="13"/>
  <c r="E1086" i="13"/>
  <c r="E1085" i="13"/>
  <c r="E1084" i="13"/>
  <c r="E1083" i="13"/>
  <c r="E1082" i="13"/>
  <c r="E1081" i="13"/>
  <c r="E1080" i="13"/>
  <c r="E1079" i="13"/>
  <c r="E1078" i="13"/>
  <c r="E1077" i="13"/>
  <c r="E1076" i="13"/>
  <c r="E1075" i="13"/>
  <c r="E1074" i="13"/>
  <c r="E1073" i="13"/>
  <c r="E1072" i="13"/>
  <c r="E1071" i="13"/>
  <c r="E1070" i="13"/>
  <c r="E1069" i="13"/>
  <c r="E1068" i="13"/>
  <c r="E1067" i="13"/>
  <c r="E1066" i="13"/>
  <c r="E1065" i="13"/>
  <c r="E1064" i="13"/>
  <c r="E1063" i="13"/>
  <c r="E1062" i="13"/>
  <c r="E1061" i="13"/>
  <c r="E1060" i="13"/>
  <c r="E1059" i="13"/>
  <c r="E1058" i="13"/>
  <c r="E1057" i="13"/>
  <c r="E1056" i="13"/>
  <c r="E1055" i="13"/>
  <c r="E1054" i="13"/>
  <c r="E1053" i="13"/>
  <c r="E1052" i="13"/>
  <c r="E1051" i="13"/>
  <c r="E1050" i="13"/>
  <c r="E1049" i="13"/>
  <c r="E1048" i="13"/>
  <c r="E1047" i="13"/>
  <c r="E1046" i="13"/>
  <c r="E1045" i="13"/>
  <c r="E1044" i="13"/>
  <c r="E1043" i="13"/>
  <c r="E1042" i="13"/>
  <c r="E1041" i="13"/>
  <c r="E1040" i="13"/>
  <c r="E1039" i="13"/>
  <c r="E1038" i="13"/>
  <c r="E1037" i="13"/>
  <c r="E1036" i="13"/>
  <c r="E1035" i="13"/>
  <c r="E1034" i="13"/>
  <c r="E1033" i="13"/>
  <c r="E1032" i="13"/>
  <c r="E1031" i="13"/>
  <c r="E1030" i="13"/>
  <c r="E1029" i="13"/>
  <c r="E1028" i="13"/>
  <c r="E1027" i="13"/>
  <c r="E1026" i="13"/>
  <c r="E1025" i="13"/>
  <c r="E1024" i="13"/>
  <c r="E1023" i="13"/>
  <c r="E1022" i="13"/>
  <c r="E1021" i="13"/>
  <c r="E1020" i="13"/>
  <c r="E1019" i="13"/>
  <c r="E1018" i="13"/>
  <c r="E1017" i="13"/>
  <c r="E1016" i="13"/>
  <c r="E1015" i="13"/>
  <c r="E1014" i="13"/>
  <c r="E1013" i="13"/>
  <c r="E1012" i="13"/>
  <c r="E1011" i="13"/>
  <c r="E1010" i="13"/>
  <c r="E1009" i="13"/>
  <c r="E1008" i="13"/>
  <c r="E1007" i="13"/>
  <c r="E1006" i="13"/>
  <c r="E1005" i="13"/>
  <c r="E1004" i="13"/>
  <c r="E1003" i="13"/>
  <c r="E1002" i="13"/>
  <c r="E1001" i="13"/>
  <c r="E1000" i="13"/>
  <c r="E999" i="13"/>
  <c r="E998" i="13"/>
  <c r="E997" i="13"/>
  <c r="E996" i="13"/>
  <c r="E995" i="13"/>
  <c r="E994" i="13"/>
  <c r="E993" i="13"/>
  <c r="E992" i="13"/>
  <c r="E991" i="13"/>
  <c r="E990" i="13"/>
  <c r="E989" i="13"/>
  <c r="E988" i="13"/>
  <c r="E987" i="13"/>
  <c r="E986" i="13"/>
  <c r="E985" i="13"/>
  <c r="E984" i="13"/>
  <c r="E983" i="13"/>
  <c r="E982" i="13"/>
  <c r="E981" i="13"/>
  <c r="E980" i="13"/>
  <c r="E979" i="13"/>
  <c r="E978" i="13"/>
  <c r="E977" i="13"/>
  <c r="E976" i="13"/>
  <c r="E975" i="13"/>
  <c r="E974" i="13"/>
  <c r="E973" i="13"/>
  <c r="E972" i="13"/>
  <c r="E971" i="13"/>
  <c r="E970" i="13"/>
  <c r="E969" i="13"/>
  <c r="E968" i="13"/>
  <c r="E967" i="13"/>
  <c r="E966" i="13"/>
  <c r="E965" i="13"/>
  <c r="E964" i="13"/>
  <c r="E963" i="13"/>
  <c r="E962" i="13"/>
  <c r="E961" i="13"/>
  <c r="E960" i="13"/>
  <c r="E959" i="13"/>
  <c r="E958" i="13"/>
  <c r="E957" i="13"/>
  <c r="E956" i="13"/>
  <c r="E955" i="13"/>
  <c r="E954" i="13"/>
  <c r="E953" i="13"/>
  <c r="E952" i="13"/>
  <c r="E951" i="13"/>
  <c r="E950" i="13"/>
  <c r="E949" i="13"/>
  <c r="E948" i="13"/>
  <c r="E947" i="13"/>
  <c r="E946" i="13"/>
  <c r="E945" i="13"/>
  <c r="E944" i="13"/>
  <c r="E943" i="13"/>
  <c r="E942" i="13"/>
  <c r="E941" i="13"/>
  <c r="E940" i="13"/>
  <c r="E939" i="13"/>
  <c r="E938" i="13"/>
  <c r="E937" i="13"/>
  <c r="E936" i="13"/>
  <c r="E935" i="13"/>
  <c r="E934" i="13"/>
  <c r="E933" i="13"/>
  <c r="E932" i="13"/>
  <c r="E931" i="13"/>
  <c r="E930" i="13"/>
  <c r="E929" i="13"/>
  <c r="E928" i="13"/>
  <c r="E927" i="13"/>
  <c r="E926" i="13"/>
  <c r="E925" i="13"/>
  <c r="E924" i="13"/>
  <c r="E923" i="13"/>
  <c r="E922" i="13"/>
  <c r="E921" i="13"/>
  <c r="E920" i="13"/>
  <c r="E919" i="13"/>
  <c r="E918" i="13"/>
  <c r="E917" i="13"/>
  <c r="E916" i="13"/>
  <c r="E915" i="13"/>
  <c r="E914" i="13"/>
  <c r="E913" i="13"/>
  <c r="E912" i="13"/>
  <c r="E911" i="13"/>
  <c r="E910" i="13"/>
  <c r="E909" i="13"/>
  <c r="E908" i="13"/>
  <c r="E907" i="13"/>
  <c r="E906" i="13"/>
  <c r="E905" i="13"/>
  <c r="E904" i="13"/>
  <c r="E903" i="13"/>
  <c r="E902" i="13"/>
  <c r="E901" i="13"/>
  <c r="E900" i="13"/>
  <c r="E899" i="13"/>
  <c r="E898" i="13"/>
  <c r="E897" i="13"/>
  <c r="E896" i="13"/>
  <c r="E895" i="13"/>
  <c r="E894" i="13"/>
  <c r="E893" i="13"/>
  <c r="E892" i="13"/>
  <c r="E891" i="13"/>
  <c r="E890" i="13"/>
  <c r="E889" i="13"/>
  <c r="E888" i="13"/>
  <c r="E887" i="13"/>
  <c r="E886" i="13"/>
  <c r="E885" i="13"/>
  <c r="E884" i="13"/>
  <c r="E883" i="13"/>
  <c r="E882" i="13"/>
  <c r="E881" i="13"/>
  <c r="E880" i="13"/>
  <c r="E879" i="13"/>
  <c r="E878" i="13"/>
  <c r="E877" i="13"/>
  <c r="E876" i="13"/>
  <c r="E875" i="13"/>
  <c r="E874" i="13"/>
  <c r="E873" i="13"/>
  <c r="E872" i="13"/>
  <c r="E871" i="13"/>
  <c r="E870" i="13"/>
  <c r="E869" i="13"/>
  <c r="E868" i="13"/>
  <c r="E867" i="13"/>
  <c r="E866" i="13"/>
  <c r="E865" i="13"/>
  <c r="E864" i="13"/>
  <c r="E863" i="13"/>
  <c r="E862" i="13"/>
  <c r="E861" i="13"/>
  <c r="E860" i="13"/>
  <c r="E859" i="13"/>
  <c r="E858" i="13"/>
  <c r="E857" i="13"/>
  <c r="E856" i="13"/>
  <c r="E855" i="13"/>
  <c r="E854" i="13"/>
  <c r="E853" i="13"/>
  <c r="E852" i="13"/>
  <c r="E851" i="13"/>
  <c r="E850" i="13"/>
  <c r="E849" i="13"/>
  <c r="E848" i="13"/>
  <c r="E847" i="13"/>
  <c r="E846" i="13"/>
  <c r="E845" i="13"/>
  <c r="E844" i="13"/>
  <c r="E843" i="13"/>
  <c r="E842" i="13"/>
  <c r="E841" i="13"/>
  <c r="E840" i="13"/>
  <c r="E839" i="13"/>
  <c r="E838" i="13"/>
  <c r="E837" i="13"/>
  <c r="E836" i="13"/>
  <c r="E835" i="13"/>
  <c r="E834" i="13"/>
  <c r="E833" i="13"/>
  <c r="E832" i="13"/>
  <c r="E831" i="13"/>
  <c r="E830" i="13"/>
  <c r="E829" i="13"/>
  <c r="E828" i="13"/>
  <c r="E827" i="13"/>
  <c r="E826" i="13"/>
  <c r="E825" i="13"/>
  <c r="E824" i="13"/>
  <c r="E823" i="13"/>
  <c r="E822" i="13"/>
  <c r="E821" i="13"/>
  <c r="E820" i="13"/>
  <c r="E819" i="13"/>
  <c r="E818" i="13"/>
  <c r="E817" i="13"/>
  <c r="E816" i="13"/>
  <c r="E815" i="13"/>
  <c r="E814" i="13"/>
  <c r="E813" i="13"/>
  <c r="E812" i="13"/>
  <c r="E811" i="13"/>
  <c r="E810" i="13"/>
  <c r="E809" i="13"/>
  <c r="E808" i="13"/>
  <c r="E807" i="13"/>
  <c r="E806" i="13"/>
  <c r="E805" i="13"/>
  <c r="E804" i="13"/>
  <c r="E803" i="13"/>
  <c r="E802" i="13"/>
  <c r="E801" i="13"/>
  <c r="E800" i="13"/>
  <c r="E799" i="13"/>
  <c r="E798" i="13"/>
  <c r="E797" i="13"/>
  <c r="E796" i="13"/>
  <c r="E795" i="13"/>
  <c r="E794" i="13"/>
  <c r="E793" i="13"/>
  <c r="E792" i="13"/>
  <c r="E791" i="13"/>
  <c r="E790" i="13"/>
  <c r="E789" i="13"/>
  <c r="E788" i="13"/>
  <c r="E787" i="13"/>
  <c r="E786" i="13"/>
  <c r="E785" i="13"/>
  <c r="E784" i="13"/>
  <c r="E783" i="13"/>
  <c r="E782" i="13"/>
  <c r="E781" i="13"/>
  <c r="E780" i="13"/>
  <c r="E779" i="13"/>
  <c r="E778" i="13"/>
  <c r="E777" i="13"/>
  <c r="E776" i="13"/>
  <c r="E775" i="13"/>
  <c r="E774" i="13"/>
  <c r="E773" i="13"/>
  <c r="E772" i="13"/>
  <c r="E771" i="13"/>
  <c r="E770" i="13"/>
  <c r="E769" i="13"/>
  <c r="E768" i="13"/>
  <c r="E767" i="13"/>
  <c r="E766" i="13"/>
  <c r="E765" i="13"/>
  <c r="E764" i="13"/>
  <c r="E763" i="13"/>
  <c r="E762" i="13"/>
  <c r="E761" i="13"/>
  <c r="E760" i="13"/>
  <c r="E759" i="13"/>
  <c r="E758" i="13"/>
  <c r="E757" i="13"/>
  <c r="E756" i="13"/>
  <c r="E755" i="13"/>
  <c r="E754" i="13"/>
  <c r="E753" i="13"/>
  <c r="E752" i="13"/>
  <c r="E751" i="13"/>
  <c r="E750" i="13"/>
  <c r="E749" i="13"/>
  <c r="E748" i="13"/>
  <c r="E747" i="13"/>
  <c r="E746" i="13"/>
  <c r="E745" i="13"/>
  <c r="E744" i="13"/>
  <c r="E743" i="13"/>
  <c r="E742" i="13"/>
  <c r="E741" i="13"/>
  <c r="E740" i="13"/>
  <c r="E739" i="13"/>
  <c r="E738" i="13"/>
  <c r="E737" i="13"/>
  <c r="E736" i="13"/>
  <c r="E735" i="13"/>
  <c r="E734" i="13"/>
  <c r="E733" i="13"/>
  <c r="E732" i="13"/>
  <c r="E731" i="13"/>
  <c r="E730" i="13"/>
  <c r="E729" i="13"/>
  <c r="E728" i="13"/>
  <c r="E727" i="13"/>
  <c r="E726" i="13"/>
  <c r="E725" i="13"/>
  <c r="E724" i="13"/>
  <c r="E723" i="13"/>
  <c r="E722" i="13"/>
  <c r="E721" i="13"/>
  <c r="E720" i="13"/>
  <c r="E719" i="13"/>
  <c r="E718" i="13"/>
  <c r="E717" i="13"/>
  <c r="E716" i="13"/>
  <c r="E715" i="13"/>
  <c r="E714" i="13"/>
  <c r="E713" i="13"/>
  <c r="E712" i="13"/>
  <c r="E711" i="13"/>
  <c r="E710" i="13"/>
  <c r="E709" i="13"/>
  <c r="E708" i="13"/>
  <c r="E707" i="13"/>
  <c r="E706" i="13"/>
  <c r="E705" i="13"/>
  <c r="E704" i="13"/>
  <c r="E703" i="13"/>
  <c r="E702" i="13"/>
  <c r="E701" i="13"/>
  <c r="E700" i="13"/>
  <c r="E699" i="13"/>
  <c r="E698" i="13"/>
  <c r="E697" i="13"/>
  <c r="E696" i="13"/>
  <c r="E695" i="13"/>
  <c r="E694" i="13"/>
  <c r="E693" i="13"/>
  <c r="E692" i="13"/>
  <c r="E691" i="13"/>
  <c r="E690" i="13"/>
  <c r="E689" i="13"/>
  <c r="E688" i="13"/>
  <c r="E687" i="13"/>
  <c r="E686" i="13"/>
  <c r="E685" i="13"/>
  <c r="E684" i="13"/>
  <c r="E683" i="13"/>
  <c r="E682" i="13"/>
  <c r="E681" i="13"/>
  <c r="E680" i="13"/>
  <c r="E679" i="13"/>
  <c r="E678" i="13"/>
  <c r="E677" i="13"/>
  <c r="E676" i="13"/>
  <c r="E675" i="13"/>
  <c r="E674" i="13"/>
  <c r="E673" i="13"/>
  <c r="E672" i="13"/>
  <c r="E671" i="13"/>
  <c r="E670" i="13"/>
  <c r="E669" i="13"/>
  <c r="E668" i="13"/>
  <c r="E667" i="13"/>
  <c r="E666" i="13"/>
  <c r="E665" i="13"/>
  <c r="E664" i="13"/>
  <c r="E663" i="13"/>
  <c r="E662" i="13"/>
  <c r="E661" i="13"/>
  <c r="E660" i="13"/>
  <c r="E659" i="13"/>
  <c r="E658" i="13"/>
  <c r="E657" i="13"/>
  <c r="E656" i="13"/>
  <c r="E655" i="13"/>
  <c r="E654" i="13"/>
  <c r="E653" i="13"/>
  <c r="E652" i="13"/>
  <c r="E651" i="13"/>
  <c r="E650" i="13"/>
  <c r="E649" i="13"/>
  <c r="E648" i="13"/>
  <c r="E647" i="13"/>
  <c r="E646" i="13"/>
  <c r="E645" i="13"/>
  <c r="E644" i="13"/>
  <c r="E643" i="13"/>
  <c r="E642" i="13"/>
  <c r="E641" i="13"/>
  <c r="E640" i="13"/>
  <c r="E639" i="13"/>
  <c r="E638" i="13"/>
  <c r="E637" i="13"/>
  <c r="E636" i="13"/>
  <c r="E635" i="13"/>
  <c r="E634" i="13"/>
  <c r="E633" i="13"/>
  <c r="E632" i="13"/>
  <c r="E631" i="13"/>
  <c r="E630" i="13"/>
  <c r="E629" i="13"/>
  <c r="E628" i="13"/>
  <c r="E627" i="13"/>
  <c r="E626" i="13"/>
  <c r="E625" i="13"/>
  <c r="E624" i="13"/>
  <c r="E623" i="13"/>
  <c r="E622" i="13"/>
  <c r="E621" i="13"/>
  <c r="E620" i="13"/>
  <c r="E619" i="13"/>
  <c r="E618" i="13"/>
  <c r="E617" i="13"/>
  <c r="E616" i="13"/>
  <c r="E615" i="13"/>
  <c r="E614" i="13"/>
  <c r="E613" i="13"/>
  <c r="E612" i="13"/>
  <c r="E611" i="13"/>
  <c r="E610" i="13"/>
  <c r="E609" i="13"/>
  <c r="E608" i="13"/>
  <c r="E607" i="13"/>
  <c r="E606" i="13"/>
  <c r="E605" i="13"/>
  <c r="E604" i="13"/>
  <c r="E603" i="13"/>
  <c r="E602" i="13"/>
  <c r="E601" i="13"/>
  <c r="E600" i="13"/>
  <c r="E599" i="13"/>
  <c r="E598" i="13"/>
  <c r="E597" i="13"/>
  <c r="E596" i="13"/>
  <c r="E595" i="13"/>
  <c r="E594" i="13"/>
  <c r="E593" i="13"/>
  <c r="E592" i="13"/>
  <c r="E591" i="13"/>
  <c r="E590" i="13"/>
  <c r="E589" i="13"/>
  <c r="E588" i="13"/>
  <c r="E587" i="13"/>
  <c r="E586" i="13"/>
  <c r="E585" i="13"/>
  <c r="E584" i="13"/>
  <c r="E583" i="13"/>
  <c r="E582" i="13"/>
  <c r="E581" i="13"/>
  <c r="E580" i="13"/>
  <c r="E579" i="13"/>
  <c r="E578" i="13"/>
  <c r="E577" i="13"/>
  <c r="E576" i="13"/>
  <c r="E575" i="13"/>
  <c r="E574" i="13"/>
  <c r="E573" i="13"/>
  <c r="E572" i="13"/>
  <c r="E571" i="13"/>
  <c r="E570" i="13"/>
  <c r="E569" i="13"/>
  <c r="E568" i="13"/>
  <c r="E567" i="13"/>
  <c r="E566" i="13"/>
  <c r="E565" i="13"/>
  <c r="E564" i="13"/>
  <c r="E563" i="13"/>
  <c r="E562" i="13"/>
  <c r="E561" i="13"/>
  <c r="E560" i="13"/>
  <c r="E559" i="13"/>
  <c r="E558" i="13"/>
  <c r="E557" i="13"/>
  <c r="E556" i="13"/>
  <c r="E555" i="13"/>
  <c r="E554" i="13"/>
  <c r="E553" i="13"/>
  <c r="E552" i="13"/>
  <c r="E551" i="13"/>
  <c r="E550" i="13"/>
  <c r="E549" i="13"/>
  <c r="E548" i="13"/>
  <c r="E547" i="13"/>
  <c r="E546" i="13"/>
  <c r="E545" i="13"/>
  <c r="E544" i="13"/>
  <c r="E543" i="13"/>
  <c r="E542" i="13"/>
  <c r="E541" i="13"/>
  <c r="E540" i="13"/>
  <c r="E539" i="13"/>
  <c r="E538" i="13"/>
  <c r="E537" i="13"/>
  <c r="E536" i="13"/>
  <c r="E535" i="13"/>
  <c r="E534" i="13"/>
  <c r="E533" i="13"/>
  <c r="E532" i="13"/>
  <c r="E531" i="13"/>
  <c r="E530" i="13"/>
  <c r="E529" i="13"/>
  <c r="E528" i="13"/>
  <c r="E527" i="13"/>
  <c r="E526" i="13"/>
  <c r="E525" i="13"/>
  <c r="E524" i="13"/>
  <c r="E523" i="13"/>
  <c r="E522" i="13"/>
  <c r="E521" i="13"/>
  <c r="E520" i="13"/>
  <c r="E519" i="13"/>
  <c r="E518" i="13"/>
  <c r="E517" i="13"/>
  <c r="E516" i="13"/>
  <c r="E515" i="13"/>
  <c r="E514" i="13"/>
  <c r="E513" i="13"/>
  <c r="E512" i="13"/>
  <c r="E511" i="13"/>
  <c r="E510" i="13"/>
  <c r="E509" i="13"/>
  <c r="E508" i="13"/>
  <c r="E507" i="13"/>
  <c r="E506" i="13"/>
  <c r="E505" i="13"/>
  <c r="E504" i="13"/>
  <c r="E503" i="13"/>
  <c r="E502" i="13"/>
  <c r="E501" i="13"/>
  <c r="E500" i="13"/>
  <c r="E499" i="13"/>
  <c r="E498" i="13"/>
  <c r="E497" i="13"/>
  <c r="E496" i="13"/>
  <c r="E495" i="13"/>
  <c r="E494" i="13"/>
  <c r="E493" i="13"/>
  <c r="E492" i="13"/>
  <c r="E491" i="13"/>
  <c r="E490" i="13"/>
  <c r="E489" i="13"/>
  <c r="E488" i="13"/>
  <c r="E487" i="13"/>
  <c r="E486" i="13"/>
  <c r="E485" i="13"/>
  <c r="E484" i="13"/>
  <c r="E483" i="13"/>
  <c r="E482" i="13"/>
  <c r="E481" i="13"/>
  <c r="E480" i="13"/>
  <c r="E479" i="13"/>
  <c r="E478" i="13"/>
  <c r="E477" i="13"/>
  <c r="E476" i="13"/>
  <c r="E475" i="13"/>
  <c r="E474" i="13"/>
  <c r="E473" i="13"/>
  <c r="E472" i="13"/>
  <c r="E471" i="13"/>
  <c r="E470" i="13"/>
  <c r="E469" i="13"/>
  <c r="E468" i="13"/>
  <c r="E467" i="13"/>
  <c r="E466" i="13"/>
  <c r="E465" i="13"/>
  <c r="E464" i="13"/>
  <c r="E463" i="13"/>
  <c r="E462" i="13"/>
  <c r="E461" i="13"/>
  <c r="E460" i="13"/>
  <c r="E459" i="13"/>
  <c r="E458" i="13"/>
  <c r="E457" i="13"/>
  <c r="E456" i="13"/>
  <c r="E455" i="13"/>
  <c r="E454" i="13"/>
  <c r="E453" i="13"/>
  <c r="E452" i="13"/>
  <c r="E451" i="13"/>
  <c r="E450" i="13"/>
  <c r="E449" i="13"/>
  <c r="E448" i="13"/>
  <c r="E447" i="13"/>
  <c r="E446" i="13"/>
  <c r="E445" i="13"/>
  <c r="E444" i="13"/>
  <c r="E443" i="13"/>
  <c r="E442" i="13"/>
  <c r="E441" i="13"/>
  <c r="E440" i="13"/>
  <c r="E439" i="13"/>
  <c r="E438" i="13"/>
  <c r="E437" i="13"/>
  <c r="E436" i="13"/>
  <c r="E435" i="13"/>
  <c r="E434" i="13"/>
  <c r="E433" i="13"/>
  <c r="E432" i="13"/>
  <c r="E431" i="13"/>
  <c r="E430" i="13"/>
  <c r="E429" i="13"/>
  <c r="E428" i="13"/>
  <c r="E427" i="13"/>
  <c r="E426" i="13"/>
  <c r="E425" i="13"/>
  <c r="E424" i="13"/>
  <c r="E423" i="13"/>
  <c r="E422" i="13"/>
  <c r="E421" i="13"/>
  <c r="E420" i="13"/>
  <c r="E419" i="13"/>
  <c r="E418" i="13"/>
  <c r="E417" i="13"/>
  <c r="E416" i="13"/>
  <c r="E415" i="13"/>
  <c r="E414" i="13"/>
  <c r="E413" i="13"/>
  <c r="E412" i="13"/>
  <c r="E411" i="13"/>
  <c r="E410" i="13"/>
  <c r="E409" i="13"/>
  <c r="E408" i="13"/>
  <c r="E407" i="13"/>
  <c r="E406" i="13"/>
  <c r="E405" i="13"/>
  <c r="E404" i="13"/>
  <c r="E403" i="13"/>
  <c r="E402" i="13"/>
  <c r="E401" i="13"/>
  <c r="E400" i="13"/>
  <c r="E399" i="13"/>
  <c r="E398" i="13"/>
  <c r="E397" i="13"/>
  <c r="E396" i="13"/>
  <c r="E395" i="13"/>
  <c r="E394" i="13"/>
  <c r="E393" i="13"/>
  <c r="E392" i="13"/>
  <c r="E391" i="13"/>
  <c r="E390" i="13"/>
  <c r="E389" i="13"/>
  <c r="E388" i="13"/>
  <c r="E387" i="13"/>
  <c r="E386" i="13"/>
  <c r="E385" i="13"/>
  <c r="E384" i="13"/>
  <c r="E383" i="13"/>
  <c r="E382" i="13"/>
  <c r="E381" i="13"/>
  <c r="E380" i="13"/>
  <c r="E379" i="13"/>
  <c r="E378" i="13"/>
  <c r="E377" i="13"/>
  <c r="E376" i="13"/>
  <c r="E375" i="13"/>
  <c r="E374" i="13"/>
  <c r="E373" i="13"/>
  <c r="E372" i="13"/>
  <c r="E371" i="13"/>
  <c r="E370" i="13"/>
  <c r="E369" i="13"/>
  <c r="E368" i="13"/>
  <c r="E367" i="13"/>
  <c r="E366" i="13"/>
  <c r="E365" i="13"/>
  <c r="E364" i="13"/>
  <c r="E363" i="13"/>
  <c r="E362" i="13"/>
  <c r="E361" i="13"/>
  <c r="E360" i="13"/>
  <c r="E359" i="13"/>
  <c r="E358" i="13"/>
  <c r="E357" i="13"/>
  <c r="E356" i="13"/>
  <c r="E355" i="13"/>
  <c r="E354" i="13"/>
  <c r="E353" i="13"/>
  <c r="E352" i="13"/>
  <c r="E351" i="13"/>
  <c r="E350" i="13"/>
  <c r="E349" i="13"/>
  <c r="E348" i="13"/>
  <c r="E347" i="13"/>
  <c r="E346" i="13"/>
  <c r="E345" i="13"/>
  <c r="E344" i="13"/>
  <c r="E343" i="13"/>
  <c r="E342" i="13"/>
  <c r="E341" i="13"/>
  <c r="E340" i="13"/>
  <c r="E339" i="13"/>
  <c r="E338" i="13"/>
  <c r="E337" i="13"/>
  <c r="E336" i="13"/>
  <c r="E335" i="13"/>
  <c r="E334" i="13"/>
  <c r="E333" i="13"/>
  <c r="E332" i="13"/>
  <c r="E331" i="13"/>
  <c r="E330" i="13"/>
  <c r="E329" i="13"/>
  <c r="E328" i="13"/>
  <c r="E327" i="13"/>
  <c r="E326" i="13"/>
  <c r="E325" i="13"/>
  <c r="E324" i="13"/>
  <c r="E323" i="13"/>
  <c r="E322" i="13"/>
  <c r="E321" i="13"/>
  <c r="E320" i="13"/>
  <c r="E319" i="13"/>
  <c r="E318" i="13"/>
  <c r="E317" i="13"/>
  <c r="E316" i="13"/>
  <c r="E315" i="13"/>
  <c r="E314" i="13"/>
  <c r="E313" i="13"/>
  <c r="E312" i="13"/>
  <c r="E311" i="13"/>
  <c r="E310" i="13"/>
  <c r="E309" i="13"/>
  <c r="E308" i="13"/>
  <c r="E307" i="13"/>
  <c r="E306" i="13"/>
  <c r="E305" i="13"/>
  <c r="E304" i="13"/>
  <c r="E303" i="13"/>
  <c r="E302" i="13"/>
  <c r="E301" i="13"/>
  <c r="E300" i="13"/>
  <c r="E299" i="13"/>
  <c r="E298" i="13"/>
  <c r="E297" i="13"/>
  <c r="E296" i="13"/>
  <c r="E295" i="13"/>
  <c r="E294" i="13"/>
  <c r="E293" i="13"/>
  <c r="E292" i="13"/>
  <c r="E291" i="13"/>
  <c r="E290" i="13"/>
  <c r="E289" i="13"/>
  <c r="E288" i="13"/>
  <c r="E287" i="13"/>
  <c r="E286" i="13"/>
  <c r="E285" i="13"/>
  <c r="E284" i="13"/>
  <c r="E283" i="13"/>
  <c r="E282" i="13"/>
  <c r="E281" i="13"/>
  <c r="E280" i="13"/>
  <c r="E279" i="13"/>
  <c r="E278" i="13"/>
  <c r="E277" i="13"/>
  <c r="E276" i="13"/>
  <c r="E275" i="13"/>
  <c r="E274" i="13"/>
  <c r="E273" i="13"/>
  <c r="E272" i="13"/>
  <c r="E271" i="13"/>
  <c r="E270" i="13"/>
  <c r="E269" i="13"/>
  <c r="E268" i="13"/>
  <c r="E267" i="13"/>
  <c r="E266" i="13"/>
  <c r="E265" i="13"/>
  <c r="E264" i="13"/>
  <c r="E263" i="13"/>
  <c r="E262" i="13"/>
  <c r="E261" i="13"/>
  <c r="E260" i="13"/>
  <c r="E259" i="13"/>
  <c r="E258" i="13"/>
  <c r="E257" i="13"/>
  <c r="E256" i="13"/>
  <c r="E255" i="13"/>
  <c r="E254" i="13"/>
  <c r="E253" i="13"/>
  <c r="E252" i="13"/>
  <c r="E251" i="13"/>
  <c r="E250" i="13"/>
  <c r="E249" i="13"/>
  <c r="E248" i="13"/>
  <c r="E247" i="13"/>
  <c r="E246" i="13"/>
  <c r="E245" i="13"/>
  <c r="E244" i="13"/>
  <c r="E243" i="13"/>
  <c r="E242" i="13"/>
  <c r="E241" i="13"/>
  <c r="E240" i="13"/>
  <c r="E239" i="13"/>
  <c r="E238" i="13"/>
  <c r="E237" i="13"/>
  <c r="E236" i="13"/>
  <c r="E235" i="13"/>
  <c r="E234" i="13"/>
  <c r="E233" i="13"/>
  <c r="E232" i="13"/>
  <c r="E231" i="13"/>
  <c r="E230" i="13"/>
  <c r="E229" i="13"/>
  <c r="E228" i="13"/>
  <c r="E227" i="13"/>
  <c r="E226" i="13"/>
  <c r="E225" i="13"/>
  <c r="E224" i="13"/>
  <c r="E223" i="13"/>
  <c r="E222" i="13"/>
  <c r="E221" i="13"/>
  <c r="E220" i="13"/>
  <c r="E219" i="13"/>
  <c r="E218" i="13"/>
  <c r="E217" i="13"/>
  <c r="E216" i="13"/>
  <c r="E215" i="13"/>
  <c r="E214" i="13"/>
  <c r="E213" i="13"/>
  <c r="E212" i="13"/>
  <c r="E211" i="13"/>
  <c r="E210" i="13"/>
  <c r="E209" i="13"/>
  <c r="E208" i="13"/>
  <c r="E207" i="13"/>
  <c r="E206" i="13"/>
  <c r="E205" i="13"/>
  <c r="E204" i="13"/>
  <c r="E203" i="13"/>
  <c r="E202" i="13"/>
  <c r="E201" i="13"/>
  <c r="E200" i="13"/>
  <c r="E199" i="13"/>
  <c r="E198" i="13"/>
  <c r="E197" i="13"/>
  <c r="E196" i="13"/>
  <c r="E195" i="13"/>
  <c r="E194" i="13"/>
  <c r="E193" i="13"/>
  <c r="E192" i="13"/>
  <c r="E191" i="13"/>
  <c r="E190" i="13"/>
  <c r="E189" i="13"/>
  <c r="E188" i="13"/>
  <c r="E187" i="13"/>
  <c r="E186" i="13"/>
  <c r="E185" i="13"/>
  <c r="E184" i="13"/>
  <c r="E183" i="13"/>
  <c r="E182" i="13"/>
  <c r="E181" i="13"/>
  <c r="E180" i="13"/>
  <c r="E179" i="13"/>
  <c r="E178" i="13"/>
  <c r="E177" i="13"/>
  <c r="E176" i="13"/>
  <c r="E175" i="13"/>
  <c r="E174" i="13"/>
  <c r="E173" i="13"/>
  <c r="E172" i="13"/>
  <c r="E171" i="13"/>
  <c r="E170" i="13"/>
  <c r="E169" i="13"/>
  <c r="E168" i="13"/>
  <c r="E167" i="13"/>
  <c r="E166" i="13"/>
  <c r="E165" i="13"/>
  <c r="E164" i="13"/>
  <c r="E163" i="13"/>
  <c r="E162" i="13"/>
  <c r="E161" i="13"/>
  <c r="E160" i="13"/>
  <c r="E159" i="13"/>
  <c r="E158" i="13"/>
  <c r="E157" i="13"/>
  <c r="E156" i="13"/>
  <c r="E155" i="13"/>
  <c r="E154" i="13"/>
  <c r="E153" i="13"/>
  <c r="E152" i="13"/>
  <c r="E151" i="13"/>
  <c r="E150" i="13"/>
  <c r="E149" i="13"/>
  <c r="E148" i="13"/>
  <c r="E147" i="13"/>
  <c r="E146" i="13"/>
  <c r="E145" i="13"/>
  <c r="E144" i="13"/>
  <c r="E143" i="13"/>
  <c r="E142" i="13"/>
  <c r="E141" i="13"/>
  <c r="E140" i="13"/>
  <c r="E139" i="13"/>
  <c r="E138" i="13"/>
  <c r="E137" i="13"/>
  <c r="E136" i="13"/>
  <c r="E135" i="13"/>
  <c r="E134" i="13"/>
  <c r="E133" i="13"/>
  <c r="E132" i="13"/>
  <c r="E131" i="13"/>
  <c r="E130" i="13"/>
  <c r="E129" i="13"/>
  <c r="E128" i="13"/>
  <c r="E127" i="13"/>
  <c r="E126" i="13"/>
  <c r="E125" i="13"/>
  <c r="E124" i="13"/>
  <c r="E123" i="13"/>
  <c r="E122" i="13"/>
  <c r="E121" i="13"/>
  <c r="E120" i="13"/>
  <c r="E119" i="13"/>
  <c r="E118" i="13"/>
  <c r="E117" i="13"/>
  <c r="E116" i="13"/>
  <c r="E115" i="13"/>
  <c r="E114" i="13"/>
  <c r="E113" i="13"/>
  <c r="E112" i="13"/>
  <c r="E111" i="13"/>
  <c r="E110" i="13"/>
  <c r="E109" i="13"/>
  <c r="E108" i="13"/>
  <c r="E107" i="13"/>
  <c r="E106" i="13"/>
  <c r="E105" i="13"/>
  <c r="E104" i="13"/>
  <c r="E103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E6" i="13"/>
  <c r="E5" i="13"/>
  <c r="E4" i="13"/>
  <c r="E3" i="13"/>
  <c r="E6907" i="13"/>
  <c r="E6875" i="13"/>
  <c r="E6843" i="13"/>
  <c r="E6811" i="13"/>
  <c r="E6779" i="13"/>
  <c r="E6747" i="13"/>
  <c r="E6715" i="13"/>
  <c r="E5012" i="13"/>
  <c r="E4996" i="13"/>
  <c r="E4980" i="13"/>
  <c r="E4964" i="13"/>
  <c r="E4948" i="13"/>
  <c r="E4932" i="13"/>
  <c r="E4916" i="13"/>
  <c r="E4900" i="13"/>
  <c r="E4884" i="13"/>
  <c r="E4868" i="13"/>
  <c r="E4852" i="13"/>
  <c r="E4844" i="13"/>
  <c r="E4836" i="13"/>
  <c r="E4828" i="13"/>
  <c r="E4820" i="13"/>
  <c r="E4812" i="13"/>
  <c r="E4804" i="13"/>
  <c r="E4796" i="13"/>
  <c r="E4788" i="13"/>
  <c r="E4780" i="13"/>
  <c r="E4772" i="13"/>
  <c r="E4764" i="13"/>
  <c r="E4756" i="13"/>
  <c r="E4748" i="13"/>
  <c r="E4740" i="13"/>
  <c r="E4732" i="13"/>
  <c r="E4724" i="13"/>
  <c r="E4716" i="13"/>
  <c r="E6915" i="13"/>
  <c r="E6883" i="13"/>
  <c r="E6851" i="13"/>
  <c r="E6819" i="13"/>
  <c r="E6787" i="13"/>
  <c r="E6755" i="13"/>
  <c r="E6723" i="13"/>
  <c r="E5016" i="13"/>
  <c r="E5000" i="13"/>
  <c r="E4984" i="13"/>
  <c r="E4968" i="13"/>
  <c r="E4952" i="13"/>
  <c r="E4936" i="13"/>
  <c r="E4920" i="13"/>
  <c r="E4904" i="13"/>
  <c r="E4888" i="13"/>
  <c r="E4872" i="13"/>
  <c r="E4856" i="13"/>
  <c r="E6923" i="13"/>
  <c r="E6891" i="13"/>
  <c r="E6859" i="13"/>
  <c r="E6827" i="13"/>
  <c r="E6795" i="13"/>
  <c r="E6763" i="13"/>
  <c r="E6731" i="13"/>
  <c r="E5020" i="13"/>
  <c r="E5004" i="13"/>
  <c r="E4988" i="13"/>
  <c r="E4972" i="13"/>
  <c r="E4956" i="13"/>
  <c r="E4940" i="13"/>
  <c r="E4924" i="13"/>
  <c r="E4908" i="13"/>
  <c r="E4892" i="13"/>
  <c r="E4876" i="13"/>
  <c r="E4860" i="13"/>
  <c r="E4848" i="13"/>
  <c r="E4840" i="13"/>
  <c r="E4832" i="13"/>
  <c r="E4824" i="13"/>
  <c r="E4816" i="13"/>
  <c r="E4808" i="13"/>
  <c r="E4800" i="13"/>
  <c r="E4792" i="13"/>
  <c r="E4784" i="13"/>
  <c r="E4776" i="13"/>
  <c r="E4768" i="13"/>
  <c r="E4760" i="13"/>
  <c r="E4752" i="13"/>
  <c r="E4744" i="13"/>
  <c r="E4736" i="13"/>
  <c r="E4728" i="13"/>
  <c r="E4720" i="13"/>
  <c r="E4712" i="13"/>
  <c r="E6867" i="13"/>
  <c r="E6739" i="13"/>
  <c r="E5008" i="13"/>
  <c r="E4944" i="13"/>
  <c r="E4880" i="13"/>
  <c r="E6899" i="13"/>
  <c r="E6771" i="13"/>
  <c r="E4960" i="13"/>
  <c r="E4896" i="13"/>
  <c r="E6931" i="13"/>
  <c r="E6803" i="13"/>
  <c r="E4976" i="13"/>
  <c r="E4912" i="13"/>
  <c r="E4992" i="13"/>
  <c r="E6835" i="13"/>
  <c r="E4928" i="13"/>
  <c r="E6707" i="13"/>
  <c r="E4864" i="13"/>
  <c r="J4914" i="13"/>
  <c r="J5010" i="13"/>
  <c r="J4732" i="13"/>
  <c r="J4796" i="13"/>
  <c r="D7041" i="13"/>
  <c r="C7041" i="13" s="1"/>
  <c r="D7040" i="13"/>
  <c r="C7040" i="13" s="1"/>
  <c r="D7039" i="13"/>
  <c r="D7038" i="13"/>
  <c r="C7038" i="13" s="1"/>
  <c r="D7037" i="13"/>
  <c r="C7037" i="13" s="1"/>
  <c r="J7037" i="13" s="1"/>
  <c r="D7036" i="13"/>
  <c r="C7036" i="13" s="1"/>
  <c r="D7035" i="13"/>
  <c r="D7034" i="13"/>
  <c r="C7034" i="13" s="1"/>
  <c r="J7034" i="13" s="1"/>
  <c r="D7033" i="13"/>
  <c r="C7033" i="13" s="1"/>
  <c r="J7033" i="13" s="1"/>
  <c r="D7032" i="13"/>
  <c r="C7032" i="13" s="1"/>
  <c r="D7031" i="13"/>
  <c r="D7030" i="13"/>
  <c r="C7030" i="13" s="1"/>
  <c r="D7029" i="13"/>
  <c r="C7029" i="13" s="1"/>
  <c r="J7029" i="13" s="1"/>
  <c r="D7028" i="13"/>
  <c r="C7028" i="13" s="1"/>
  <c r="D7027" i="13"/>
  <c r="D7026" i="13"/>
  <c r="C7026" i="13" s="1"/>
  <c r="D7025" i="13"/>
  <c r="C7025" i="13" s="1"/>
  <c r="J7025" i="13" s="1"/>
  <c r="D7024" i="13"/>
  <c r="C7024" i="13" s="1"/>
  <c r="D7023" i="13"/>
  <c r="D7022" i="13"/>
  <c r="C7022" i="13" s="1"/>
  <c r="D7021" i="13"/>
  <c r="C7021" i="13" s="1"/>
  <c r="J7021" i="13" s="1"/>
  <c r="D7020" i="13"/>
  <c r="C7020" i="13" s="1"/>
  <c r="D7019" i="13"/>
  <c r="D7018" i="13"/>
  <c r="C7018" i="13" s="1"/>
  <c r="D7017" i="13"/>
  <c r="C7017" i="13" s="1"/>
  <c r="J7017" i="13" s="1"/>
  <c r="D7016" i="13"/>
  <c r="C7016" i="13" s="1"/>
  <c r="D7015" i="13"/>
  <c r="D7014" i="13"/>
  <c r="C7014" i="13" s="1"/>
  <c r="D7013" i="13"/>
  <c r="C7013" i="13" s="1"/>
  <c r="D7012" i="13"/>
  <c r="C7012" i="13" s="1"/>
  <c r="J7012" i="13" s="1"/>
  <c r="D7011" i="13"/>
  <c r="D7010" i="13"/>
  <c r="C7010" i="13" s="1"/>
  <c r="D7009" i="13"/>
  <c r="C7009" i="13" s="1"/>
  <c r="D7008" i="13"/>
  <c r="C7008" i="13" s="1"/>
  <c r="D7007" i="13"/>
  <c r="D7006" i="13"/>
  <c r="C7006" i="13" s="1"/>
  <c r="D7005" i="13"/>
  <c r="C7005" i="13" s="1"/>
  <c r="J7005" i="13" s="1"/>
  <c r="D7004" i="13"/>
  <c r="C7004" i="13" s="1"/>
  <c r="D7003" i="13"/>
  <c r="D7002" i="13"/>
  <c r="C7002" i="13" s="1"/>
  <c r="D7001" i="13"/>
  <c r="C7001" i="13" s="1"/>
  <c r="J7001" i="13" s="1"/>
  <c r="D7000" i="13"/>
  <c r="C7000" i="13" s="1"/>
  <c r="D6999" i="13"/>
  <c r="D6998" i="13"/>
  <c r="C6998" i="13" s="1"/>
  <c r="D6997" i="13"/>
  <c r="C6997" i="13" s="1"/>
  <c r="J6997" i="13" s="1"/>
  <c r="D6996" i="13"/>
  <c r="C6996" i="13" s="1"/>
  <c r="J6996" i="13" s="1"/>
  <c r="D6995" i="13"/>
  <c r="D6994" i="13"/>
  <c r="C6994" i="13" s="1"/>
  <c r="D6993" i="13"/>
  <c r="C6993" i="13" s="1"/>
  <c r="J6993" i="13" s="1"/>
  <c r="D6992" i="13"/>
  <c r="C6992" i="13" s="1"/>
  <c r="D6991" i="13"/>
  <c r="D6990" i="13"/>
  <c r="C6990" i="13" s="1"/>
  <c r="D6989" i="13"/>
  <c r="C6989" i="13" s="1"/>
  <c r="J6989" i="13" s="1"/>
  <c r="D6988" i="13"/>
  <c r="C6988" i="13" s="1"/>
  <c r="D6987" i="13"/>
  <c r="D6986" i="13"/>
  <c r="C6986" i="13" s="1"/>
  <c r="D6985" i="13"/>
  <c r="C6985" i="13" s="1"/>
  <c r="J6985" i="13" s="1"/>
  <c r="D6984" i="13"/>
  <c r="C6984" i="13" s="1"/>
  <c r="D6983" i="13"/>
  <c r="D6982" i="13"/>
  <c r="C6982" i="13" s="1"/>
  <c r="J6982" i="13" s="1"/>
  <c r="D6981" i="13"/>
  <c r="C6981" i="13" s="1"/>
  <c r="D6980" i="13"/>
  <c r="C6980" i="13" s="1"/>
  <c r="J6980" i="13" s="1"/>
  <c r="D6979" i="13"/>
  <c r="D6978" i="13"/>
  <c r="C6978" i="13" s="1"/>
  <c r="D6977" i="13"/>
  <c r="C6977" i="13" s="1"/>
  <c r="D6976" i="13"/>
  <c r="C6976" i="13" s="1"/>
  <c r="D6975" i="13"/>
  <c r="D6974" i="13"/>
  <c r="C6974" i="13" s="1"/>
  <c r="D6973" i="13"/>
  <c r="C6973" i="13" s="1"/>
  <c r="J6973" i="13" s="1"/>
  <c r="D6972" i="13"/>
  <c r="C6972" i="13" s="1"/>
  <c r="D6971" i="13"/>
  <c r="D6970" i="13"/>
  <c r="C6970" i="13" s="1"/>
  <c r="J6970" i="13" s="1"/>
  <c r="D6969" i="13"/>
  <c r="C6969" i="13" s="1"/>
  <c r="J6969" i="13" s="1"/>
  <c r="D6968" i="13"/>
  <c r="C6968" i="13" s="1"/>
  <c r="D6967" i="13"/>
  <c r="D6966" i="13"/>
  <c r="C6966" i="13" s="1"/>
  <c r="D6965" i="13"/>
  <c r="C6965" i="13" s="1"/>
  <c r="J6965" i="13" s="1"/>
  <c r="D6964" i="13"/>
  <c r="C6964" i="13" s="1"/>
  <c r="D6963" i="13"/>
  <c r="D6962" i="13"/>
  <c r="C6962" i="13" s="1"/>
  <c r="J6962" i="13" s="1"/>
  <c r="D6961" i="13"/>
  <c r="C6961" i="13" s="1"/>
  <c r="J6961" i="13" s="1"/>
  <c r="D6960" i="13"/>
  <c r="C6960" i="13" s="1"/>
  <c r="D6959" i="13"/>
  <c r="D6958" i="13"/>
  <c r="C6958" i="13" s="1"/>
  <c r="D6957" i="13"/>
  <c r="C6957" i="13" s="1"/>
  <c r="J6957" i="13" s="1"/>
  <c r="D6956" i="13"/>
  <c r="C6956" i="13" s="1"/>
  <c r="D6955" i="13"/>
  <c r="D6954" i="13"/>
  <c r="C6954" i="13" s="1"/>
  <c r="D6953" i="13"/>
  <c r="C6953" i="13" s="1"/>
  <c r="J6953" i="13" s="1"/>
  <c r="D6952" i="13"/>
  <c r="C6952" i="13" s="1"/>
  <c r="D6951" i="13"/>
  <c r="D6950" i="13"/>
  <c r="C6950" i="13" s="1"/>
  <c r="D6949" i="13"/>
  <c r="C6949" i="13" s="1"/>
  <c r="D6948" i="13"/>
  <c r="C6948" i="13" s="1"/>
  <c r="J6948" i="13" s="1"/>
  <c r="D6947" i="13"/>
  <c r="D6946" i="13"/>
  <c r="C6946" i="13" s="1"/>
  <c r="D6945" i="13"/>
  <c r="C6945" i="13" s="1"/>
  <c r="D6944" i="13"/>
  <c r="C6944" i="13" s="1"/>
  <c r="D6943" i="13"/>
  <c r="D6942" i="13"/>
  <c r="C6942" i="13" s="1"/>
  <c r="D6941" i="13"/>
  <c r="C6941" i="13" s="1"/>
  <c r="J6941" i="13" s="1"/>
  <c r="D6940" i="13"/>
  <c r="C6940" i="13" s="1"/>
  <c r="D6939" i="13"/>
  <c r="D6938" i="13"/>
  <c r="C6938" i="13" s="1"/>
  <c r="D6937" i="13"/>
  <c r="C6937" i="13" s="1"/>
  <c r="J6937" i="13" s="1"/>
  <c r="D6936" i="13"/>
  <c r="C6936" i="13" s="1"/>
  <c r="D6935" i="13"/>
  <c r="D6934" i="13"/>
  <c r="C6934" i="13" s="1"/>
  <c r="D6933" i="13"/>
  <c r="C6933" i="13" s="1"/>
  <c r="D6932" i="13"/>
  <c r="C6932" i="13" s="1"/>
  <c r="D6931" i="13"/>
  <c r="D6930" i="13"/>
  <c r="C6930" i="13" s="1"/>
  <c r="D6929" i="13"/>
  <c r="C6929" i="13" s="1"/>
  <c r="D6928" i="13"/>
  <c r="D6927" i="13"/>
  <c r="C6927" i="13" s="1"/>
  <c r="J6927" i="13" s="1"/>
  <c r="D6926" i="13"/>
  <c r="C6926" i="13" s="1"/>
  <c r="D6925" i="13"/>
  <c r="C6925" i="13" s="1"/>
  <c r="J6925" i="13" s="1"/>
  <c r="D6924" i="13"/>
  <c r="C6924" i="13" s="1"/>
  <c r="D6923" i="13"/>
  <c r="C6923" i="13" s="1"/>
  <c r="D6922" i="13"/>
  <c r="C6922" i="13" s="1"/>
  <c r="D6921" i="13"/>
  <c r="C6921" i="13" s="1"/>
  <c r="J6921" i="13" s="1"/>
  <c r="D6920" i="13"/>
  <c r="D6919" i="13"/>
  <c r="C6919" i="13" s="1"/>
  <c r="D6918" i="13"/>
  <c r="C6918" i="13" s="1"/>
  <c r="D6917" i="13"/>
  <c r="C6917" i="13" s="1"/>
  <c r="J6917" i="13" s="1"/>
  <c r="D6916" i="13"/>
  <c r="C6916" i="13" s="1"/>
  <c r="D6915" i="13"/>
  <c r="C6915" i="13" s="1"/>
  <c r="D6914" i="13"/>
  <c r="C6914" i="13" s="1"/>
  <c r="D6913" i="13"/>
  <c r="C6913" i="13" s="1"/>
  <c r="J6913" i="13" s="1"/>
  <c r="D6912" i="13"/>
  <c r="D6911" i="13"/>
  <c r="D6910" i="13"/>
  <c r="C6910" i="13" s="1"/>
  <c r="D6909" i="13"/>
  <c r="C6909" i="13" s="1"/>
  <c r="J6909" i="13" s="1"/>
  <c r="D6908" i="13"/>
  <c r="C6908" i="13" s="1"/>
  <c r="D6907" i="13"/>
  <c r="C6907" i="13" s="1"/>
  <c r="D6906" i="13"/>
  <c r="C6906" i="13" s="1"/>
  <c r="D6905" i="13"/>
  <c r="C6905" i="13" s="1"/>
  <c r="J6905" i="13" s="1"/>
  <c r="D6904" i="13"/>
  <c r="D6903" i="13"/>
  <c r="C6903" i="13" s="1"/>
  <c r="D6902" i="13"/>
  <c r="C6902" i="13" s="1"/>
  <c r="D6901" i="13"/>
  <c r="C6901" i="13" s="1"/>
  <c r="J6901" i="13" s="1"/>
  <c r="D6900" i="13"/>
  <c r="C6900" i="13" s="1"/>
  <c r="D6899" i="13"/>
  <c r="D6898" i="13"/>
  <c r="C6898" i="13" s="1"/>
  <c r="D6897" i="13"/>
  <c r="C6897" i="13" s="1"/>
  <c r="J6897" i="13" s="1"/>
  <c r="D6896" i="13"/>
  <c r="D6895" i="13"/>
  <c r="C6895" i="13" s="1"/>
  <c r="D6894" i="13"/>
  <c r="C6894" i="13" s="1"/>
  <c r="D6893" i="13"/>
  <c r="C6893" i="13" s="1"/>
  <c r="J6893" i="13" s="1"/>
  <c r="D6892" i="13"/>
  <c r="C6892" i="13" s="1"/>
  <c r="D6891" i="13"/>
  <c r="D6890" i="13"/>
  <c r="C6890" i="13" s="1"/>
  <c r="D6889" i="13"/>
  <c r="C6889" i="13" s="1"/>
  <c r="J6889" i="13" s="1"/>
  <c r="D6888" i="13"/>
  <c r="D6887" i="13"/>
  <c r="C6887" i="13" s="1"/>
  <c r="D6886" i="13"/>
  <c r="C6886" i="13" s="1"/>
  <c r="D6885" i="13"/>
  <c r="C6885" i="13" s="1"/>
  <c r="J6885" i="13" s="1"/>
  <c r="D6884" i="13"/>
  <c r="C6884" i="13" s="1"/>
  <c r="D6883" i="13"/>
  <c r="C6883" i="13" s="1"/>
  <c r="D6882" i="13"/>
  <c r="C6882" i="13" s="1"/>
  <c r="D6881" i="13"/>
  <c r="C6881" i="13" s="1"/>
  <c r="J6881" i="13" s="1"/>
  <c r="D6880" i="13"/>
  <c r="D6879" i="13"/>
  <c r="D6878" i="13"/>
  <c r="C6878" i="13" s="1"/>
  <c r="D6877" i="13"/>
  <c r="C6877" i="13" s="1"/>
  <c r="D6876" i="13"/>
  <c r="C6876" i="13" s="1"/>
  <c r="D6875" i="13"/>
  <c r="C6875" i="13" s="1"/>
  <c r="D6874" i="13"/>
  <c r="C6874" i="13" s="1"/>
  <c r="D6873" i="13"/>
  <c r="C6873" i="13" s="1"/>
  <c r="J6873" i="13" s="1"/>
  <c r="D6872" i="13"/>
  <c r="D6871" i="13"/>
  <c r="C6871" i="13" s="1"/>
  <c r="D6870" i="13"/>
  <c r="C6870" i="13" s="1"/>
  <c r="D6869" i="13"/>
  <c r="C6869" i="13" s="1"/>
  <c r="J6869" i="13" s="1"/>
  <c r="D6868" i="13"/>
  <c r="C6868" i="13" s="1"/>
  <c r="D6867" i="13"/>
  <c r="C6867" i="13" s="1"/>
  <c r="D6866" i="13"/>
  <c r="C6866" i="13" s="1"/>
  <c r="D6865" i="13"/>
  <c r="C6865" i="13" s="1"/>
  <c r="J6865" i="13" s="1"/>
  <c r="D6864" i="13"/>
  <c r="D6863" i="13"/>
  <c r="C6863" i="13" s="1"/>
  <c r="J6863" i="13" s="1"/>
  <c r="D6862" i="13"/>
  <c r="C6862" i="13" s="1"/>
  <c r="D6861" i="13"/>
  <c r="C6861" i="13" s="1"/>
  <c r="J6861" i="13" s="1"/>
  <c r="D6860" i="13"/>
  <c r="C6860" i="13" s="1"/>
  <c r="D6859" i="13"/>
  <c r="C6859" i="13" s="1"/>
  <c r="D6858" i="13"/>
  <c r="C6858" i="13" s="1"/>
  <c r="D6857" i="13"/>
  <c r="C6857" i="13" s="1"/>
  <c r="J6857" i="13" s="1"/>
  <c r="D6856" i="13"/>
  <c r="D6855" i="13"/>
  <c r="C6855" i="13" s="1"/>
  <c r="D6854" i="13"/>
  <c r="C6854" i="13" s="1"/>
  <c r="D6853" i="13"/>
  <c r="C6853" i="13" s="1"/>
  <c r="J6853" i="13" s="1"/>
  <c r="D6852" i="13"/>
  <c r="C6852" i="13" s="1"/>
  <c r="D6851" i="13"/>
  <c r="C6851" i="13" s="1"/>
  <c r="D6850" i="13"/>
  <c r="C6850" i="13" s="1"/>
  <c r="D6849" i="13"/>
  <c r="C6849" i="13" s="1"/>
  <c r="D6848" i="13"/>
  <c r="D6847" i="13"/>
  <c r="D6846" i="13"/>
  <c r="C6846" i="13" s="1"/>
  <c r="D6845" i="13"/>
  <c r="C6845" i="13" s="1"/>
  <c r="J6845" i="13" s="1"/>
  <c r="D6844" i="13"/>
  <c r="C6844" i="13" s="1"/>
  <c r="D6843" i="13"/>
  <c r="C6843" i="13" s="1"/>
  <c r="D6842" i="13"/>
  <c r="C6842" i="13" s="1"/>
  <c r="D6841" i="13"/>
  <c r="C6841" i="13" s="1"/>
  <c r="J6841" i="13" s="1"/>
  <c r="D6840" i="13"/>
  <c r="D6839" i="13"/>
  <c r="C6839" i="13" s="1"/>
  <c r="D6838" i="13"/>
  <c r="C6838" i="13" s="1"/>
  <c r="D6837" i="13"/>
  <c r="C6837" i="13" s="1"/>
  <c r="J6837" i="13" s="1"/>
  <c r="D6836" i="13"/>
  <c r="C6836" i="13" s="1"/>
  <c r="D6835" i="13"/>
  <c r="C6835" i="13" s="1"/>
  <c r="D6834" i="13"/>
  <c r="C6834" i="13" s="1"/>
  <c r="D6833" i="13"/>
  <c r="C6833" i="13" s="1"/>
  <c r="J6833" i="13" s="1"/>
  <c r="D6832" i="13"/>
  <c r="D6831" i="13"/>
  <c r="C6831" i="13" s="1"/>
  <c r="J6831" i="13" s="1"/>
  <c r="D6830" i="13"/>
  <c r="C6830" i="13" s="1"/>
  <c r="D6829" i="13"/>
  <c r="C6829" i="13" s="1"/>
  <c r="J6829" i="13" s="1"/>
  <c r="D6828" i="13"/>
  <c r="C6828" i="13" s="1"/>
  <c r="D6827" i="13"/>
  <c r="C6827" i="13" s="1"/>
  <c r="D6826" i="13"/>
  <c r="C6826" i="13" s="1"/>
  <c r="D6825" i="13"/>
  <c r="C6825" i="13" s="1"/>
  <c r="D6824" i="13"/>
  <c r="D6823" i="13"/>
  <c r="C6823" i="13" s="1"/>
  <c r="D6822" i="13"/>
  <c r="C6822" i="13" s="1"/>
  <c r="D6821" i="13"/>
  <c r="C6821" i="13" s="1"/>
  <c r="D6820" i="13"/>
  <c r="C6820" i="13" s="1"/>
  <c r="D6819" i="13"/>
  <c r="D6818" i="13"/>
  <c r="C6818" i="13" s="1"/>
  <c r="D6817" i="13"/>
  <c r="C6817" i="13" s="1"/>
  <c r="J6817" i="13" s="1"/>
  <c r="D6816" i="13"/>
  <c r="D6815" i="13"/>
  <c r="D6814" i="13"/>
  <c r="C6814" i="13" s="1"/>
  <c r="D6813" i="13"/>
  <c r="C6813" i="13" s="1"/>
  <c r="J6813" i="13" s="1"/>
  <c r="D6812" i="13"/>
  <c r="C6812" i="13" s="1"/>
  <c r="D6811" i="13"/>
  <c r="D6810" i="13"/>
  <c r="C6810" i="13" s="1"/>
  <c r="D6809" i="13"/>
  <c r="C6809" i="13" s="1"/>
  <c r="J6809" i="13" s="1"/>
  <c r="D6808" i="13"/>
  <c r="D6807" i="13"/>
  <c r="C6807" i="13" s="1"/>
  <c r="D6806" i="13"/>
  <c r="C6806" i="13" s="1"/>
  <c r="D6805" i="13"/>
  <c r="C6805" i="13" s="1"/>
  <c r="D6804" i="13"/>
  <c r="C6804" i="13" s="1"/>
  <c r="D6803" i="13"/>
  <c r="C6803" i="13" s="1"/>
  <c r="D6802" i="13"/>
  <c r="C6802" i="13" s="1"/>
  <c r="D6801" i="13"/>
  <c r="C6801" i="13" s="1"/>
  <c r="D6800" i="13"/>
  <c r="D6799" i="13"/>
  <c r="C6799" i="13" s="1"/>
  <c r="J6799" i="13" s="1"/>
  <c r="D6798" i="13"/>
  <c r="C6798" i="13" s="1"/>
  <c r="D6797" i="13"/>
  <c r="C6797" i="13" s="1"/>
  <c r="J6797" i="13" s="1"/>
  <c r="D6796" i="13"/>
  <c r="C6796" i="13" s="1"/>
  <c r="D6795" i="13"/>
  <c r="C6795" i="13" s="1"/>
  <c r="D6794" i="13"/>
  <c r="C6794" i="13" s="1"/>
  <c r="D6793" i="13"/>
  <c r="C6793" i="13" s="1"/>
  <c r="J6793" i="13" s="1"/>
  <c r="D6792" i="13"/>
  <c r="D6791" i="13"/>
  <c r="C6791" i="13" s="1"/>
  <c r="D6790" i="13"/>
  <c r="C6790" i="13" s="1"/>
  <c r="D6789" i="13"/>
  <c r="C6789" i="13" s="1"/>
  <c r="J6789" i="13" s="1"/>
  <c r="D6788" i="13"/>
  <c r="C6788" i="13" s="1"/>
  <c r="D6787" i="13"/>
  <c r="C6787" i="13" s="1"/>
  <c r="D6786" i="13"/>
  <c r="C6786" i="13" s="1"/>
  <c r="D6785" i="13"/>
  <c r="C6785" i="13" s="1"/>
  <c r="J6785" i="13" s="1"/>
  <c r="D6784" i="13"/>
  <c r="D6783" i="13"/>
  <c r="D6782" i="13"/>
  <c r="C6782" i="13" s="1"/>
  <c r="D6781" i="13"/>
  <c r="C6781" i="13" s="1"/>
  <c r="J6781" i="13" s="1"/>
  <c r="D6780" i="13"/>
  <c r="C6780" i="13" s="1"/>
  <c r="D6779" i="13"/>
  <c r="C6779" i="13" s="1"/>
  <c r="D6778" i="13"/>
  <c r="C6778" i="13" s="1"/>
  <c r="D6777" i="13"/>
  <c r="C6777" i="13" s="1"/>
  <c r="J6777" i="13" s="1"/>
  <c r="D6776" i="13"/>
  <c r="D6775" i="13"/>
  <c r="C6775" i="13" s="1"/>
  <c r="D6774" i="13"/>
  <c r="C6774" i="13" s="1"/>
  <c r="D6773" i="13"/>
  <c r="C6773" i="13" s="1"/>
  <c r="J6773" i="13" s="1"/>
  <c r="D6772" i="13"/>
  <c r="C6772" i="13" s="1"/>
  <c r="D6771" i="13"/>
  <c r="C6771" i="13" s="1"/>
  <c r="D6770" i="13"/>
  <c r="C6770" i="13" s="1"/>
  <c r="D6769" i="13"/>
  <c r="C6769" i="13" s="1"/>
  <c r="J6769" i="13" s="1"/>
  <c r="D6768" i="13"/>
  <c r="D6767" i="13"/>
  <c r="C6767" i="13" s="1"/>
  <c r="J6767" i="13" s="1"/>
  <c r="D6766" i="13"/>
  <c r="C6766" i="13" s="1"/>
  <c r="D6765" i="13"/>
  <c r="C6765" i="13" s="1"/>
  <c r="J6765" i="13" s="1"/>
  <c r="D6764" i="13"/>
  <c r="C6764" i="13" s="1"/>
  <c r="D6763" i="13"/>
  <c r="D6762" i="13"/>
  <c r="C6762" i="13" s="1"/>
  <c r="D6761" i="13"/>
  <c r="C6761" i="13" s="1"/>
  <c r="J6761" i="13" s="1"/>
  <c r="D6760" i="13"/>
  <c r="D6759" i="13"/>
  <c r="C6759" i="13" s="1"/>
  <c r="D6758" i="13"/>
  <c r="C6758" i="13" s="1"/>
  <c r="D6757" i="13"/>
  <c r="C6757" i="13" s="1"/>
  <c r="J6757" i="13" s="1"/>
  <c r="D6756" i="13"/>
  <c r="C6756" i="13" s="1"/>
  <c r="D6755" i="13"/>
  <c r="C6755" i="13" s="1"/>
  <c r="D6754" i="13"/>
  <c r="C6754" i="13" s="1"/>
  <c r="D6753" i="13"/>
  <c r="C6753" i="13" s="1"/>
  <c r="J6753" i="13" s="1"/>
  <c r="D6752" i="13"/>
  <c r="D6751" i="13"/>
  <c r="D6750" i="13"/>
  <c r="C6750" i="13" s="1"/>
  <c r="D6749" i="13"/>
  <c r="C6749" i="13" s="1"/>
  <c r="D6748" i="13"/>
  <c r="C6748" i="13" s="1"/>
  <c r="D6747" i="13"/>
  <c r="C6747" i="13" s="1"/>
  <c r="D6746" i="13"/>
  <c r="C6746" i="13" s="1"/>
  <c r="D6745" i="13"/>
  <c r="C6745" i="13" s="1"/>
  <c r="J6745" i="13" s="1"/>
  <c r="D6744" i="13"/>
  <c r="D6743" i="13"/>
  <c r="C6743" i="13" s="1"/>
  <c r="D6742" i="13"/>
  <c r="C6742" i="13" s="1"/>
  <c r="D6741" i="13"/>
  <c r="C6741" i="13" s="1"/>
  <c r="J6741" i="13" s="1"/>
  <c r="D6740" i="13"/>
  <c r="C6740" i="13" s="1"/>
  <c r="D6739" i="13"/>
  <c r="D6738" i="13"/>
  <c r="C6738" i="13" s="1"/>
  <c r="D6737" i="13"/>
  <c r="C6737" i="13" s="1"/>
  <c r="J6737" i="13" s="1"/>
  <c r="D6736" i="13"/>
  <c r="D6735" i="13"/>
  <c r="C6735" i="13" s="1"/>
  <c r="D6734" i="13"/>
  <c r="C6734" i="13" s="1"/>
  <c r="D6733" i="13"/>
  <c r="C6733" i="13" s="1"/>
  <c r="J6733" i="13" s="1"/>
  <c r="D6732" i="13"/>
  <c r="C6732" i="13" s="1"/>
  <c r="D6731" i="13"/>
  <c r="C6731" i="13" s="1"/>
  <c r="D6730" i="13"/>
  <c r="C6730" i="13" s="1"/>
  <c r="D6729" i="13"/>
  <c r="C6729" i="13" s="1"/>
  <c r="J6729" i="13" s="1"/>
  <c r="D6728" i="13"/>
  <c r="D6727" i="13"/>
  <c r="C6727" i="13" s="1"/>
  <c r="D6726" i="13"/>
  <c r="C6726" i="13" s="1"/>
  <c r="D6725" i="13"/>
  <c r="C6725" i="13" s="1"/>
  <c r="J6725" i="13" s="1"/>
  <c r="D6724" i="13"/>
  <c r="C6724" i="13" s="1"/>
  <c r="D6723" i="13"/>
  <c r="C6723" i="13" s="1"/>
  <c r="D6722" i="13"/>
  <c r="C6722" i="13" s="1"/>
  <c r="D6721" i="13"/>
  <c r="C6721" i="13" s="1"/>
  <c r="D6720" i="13"/>
  <c r="D6719" i="13"/>
  <c r="D6718" i="13"/>
  <c r="C6718" i="13" s="1"/>
  <c r="D6717" i="13"/>
  <c r="C6717" i="13" s="1"/>
  <c r="J6717" i="13" s="1"/>
  <c r="D6716" i="13"/>
  <c r="C6716" i="13" s="1"/>
  <c r="D6715" i="13"/>
  <c r="C6715" i="13" s="1"/>
  <c r="D6714" i="13"/>
  <c r="C6714" i="13" s="1"/>
  <c r="D6713" i="13"/>
  <c r="C6713" i="13" s="1"/>
  <c r="J6713" i="13" s="1"/>
  <c r="D6712" i="13"/>
  <c r="D6711" i="13"/>
  <c r="C6711" i="13" s="1"/>
  <c r="D6710" i="13"/>
  <c r="C6710" i="13" s="1"/>
  <c r="D6709" i="13"/>
  <c r="C6709" i="13" s="1"/>
  <c r="J6709" i="13" s="1"/>
  <c r="D6708" i="13"/>
  <c r="C6708" i="13" s="1"/>
  <c r="D6707" i="13"/>
  <c r="C6707" i="13" s="1"/>
  <c r="D6706" i="13"/>
  <c r="C6706" i="13" s="1"/>
  <c r="D6705" i="13"/>
  <c r="C6705" i="13" s="1"/>
  <c r="J6705" i="13" s="1"/>
  <c r="D6704" i="13"/>
  <c r="D6703" i="13"/>
  <c r="C6703" i="13" s="1"/>
  <c r="J6703" i="13" s="1"/>
  <c r="D6702" i="13"/>
  <c r="C6702" i="13" s="1"/>
  <c r="D6701" i="13"/>
  <c r="C6701" i="13" s="1"/>
  <c r="J6701" i="13" s="1"/>
  <c r="D5020" i="13"/>
  <c r="C5020" i="13" s="1"/>
  <c r="J5020" i="13" s="1"/>
  <c r="D5018" i="13"/>
  <c r="C5018" i="13" s="1"/>
  <c r="D5016" i="13"/>
  <c r="C5016" i="13" s="1"/>
  <c r="J5016" i="13" s="1"/>
  <c r="D5014" i="13"/>
  <c r="D5012" i="13"/>
  <c r="D5010" i="13"/>
  <c r="C5010" i="13" s="1"/>
  <c r="D5008" i="13"/>
  <c r="C5008" i="13" s="1"/>
  <c r="J5008" i="13" s="1"/>
  <c r="D5006" i="13"/>
  <c r="C5006" i="13" s="1"/>
  <c r="D5004" i="13"/>
  <c r="C5004" i="13" s="1"/>
  <c r="J5004" i="13" s="1"/>
  <c r="D5002" i="13"/>
  <c r="C5002" i="13" s="1"/>
  <c r="D5000" i="13"/>
  <c r="C5000" i="13" s="1"/>
  <c r="J5000" i="13" s="1"/>
  <c r="D4998" i="13"/>
  <c r="D4996" i="13"/>
  <c r="C4996" i="13" s="1"/>
  <c r="D4994" i="13"/>
  <c r="C4994" i="13" s="1"/>
  <c r="J4994" i="13" s="1"/>
  <c r="D4992" i="13"/>
  <c r="C4992" i="13" s="1"/>
  <c r="J4992" i="13" s="1"/>
  <c r="D4990" i="13"/>
  <c r="C4990" i="13" s="1"/>
  <c r="D4988" i="13"/>
  <c r="D4986" i="13"/>
  <c r="C4986" i="13" s="1"/>
  <c r="D4984" i="13"/>
  <c r="C4984" i="13" s="1"/>
  <c r="D4982" i="13"/>
  <c r="D4980" i="13"/>
  <c r="C4980" i="13" s="1"/>
  <c r="D4978" i="13"/>
  <c r="C4978" i="13" s="1"/>
  <c r="J4978" i="13" s="1"/>
  <c r="D4976" i="13"/>
  <c r="C4976" i="13" s="1"/>
  <c r="D4974" i="13"/>
  <c r="C4974" i="13" s="1"/>
  <c r="D4972" i="13"/>
  <c r="C4972" i="13" s="1"/>
  <c r="J4972" i="13" s="1"/>
  <c r="D4970" i="13"/>
  <c r="C4970" i="13" s="1"/>
  <c r="D4968" i="13"/>
  <c r="C4968" i="13" s="1"/>
  <c r="J4968" i="13" s="1"/>
  <c r="D4966" i="13"/>
  <c r="D4964" i="13"/>
  <c r="C4964" i="13" s="1"/>
  <c r="D4962" i="13"/>
  <c r="C4962" i="13" s="1"/>
  <c r="J4962" i="13" s="1"/>
  <c r="D4960" i="13"/>
  <c r="C4960" i="13" s="1"/>
  <c r="J4960" i="13" s="1"/>
  <c r="D4958" i="13"/>
  <c r="C4958" i="13" s="1"/>
  <c r="D4956" i="13"/>
  <c r="C4956" i="13" s="1"/>
  <c r="J4956" i="13" s="1"/>
  <c r="D4954" i="13"/>
  <c r="C4954" i="13" s="1"/>
  <c r="D4952" i="13"/>
  <c r="C4952" i="13" s="1"/>
  <c r="J4952" i="13" s="1"/>
  <c r="D4950" i="13"/>
  <c r="D4948" i="13"/>
  <c r="D4946" i="13"/>
  <c r="C4946" i="13" s="1"/>
  <c r="J4946" i="13" s="1"/>
  <c r="D4944" i="13"/>
  <c r="C4944" i="13" s="1"/>
  <c r="J4944" i="13" s="1"/>
  <c r="D4942" i="13"/>
  <c r="C4942" i="13" s="1"/>
  <c r="D4940" i="13"/>
  <c r="C4940" i="13" s="1"/>
  <c r="J4940" i="13" s="1"/>
  <c r="D4938" i="13"/>
  <c r="C4938" i="13" s="1"/>
  <c r="D4936" i="13"/>
  <c r="C4936" i="13" s="1"/>
  <c r="J4936" i="13" s="1"/>
  <c r="D4934" i="13"/>
  <c r="D4932" i="13"/>
  <c r="C4932" i="13" s="1"/>
  <c r="D4930" i="13"/>
  <c r="C4930" i="13" s="1"/>
  <c r="J4930" i="13" s="1"/>
  <c r="D4928" i="13"/>
  <c r="C4928" i="13" s="1"/>
  <c r="J4928" i="13" s="1"/>
  <c r="D4926" i="13"/>
  <c r="C4926" i="13" s="1"/>
  <c r="D4924" i="13"/>
  <c r="D4922" i="13"/>
  <c r="C4922" i="13" s="1"/>
  <c r="D4920" i="13"/>
  <c r="C4920" i="13" s="1"/>
  <c r="D4918" i="13"/>
  <c r="D4916" i="13"/>
  <c r="C4916" i="13" s="1"/>
  <c r="D4914" i="13"/>
  <c r="C4914" i="13" s="1"/>
  <c r="D4912" i="13"/>
  <c r="C4912" i="13" s="1"/>
  <c r="D4910" i="13"/>
  <c r="C4910" i="13" s="1"/>
  <c r="D4908" i="13"/>
  <c r="C4908" i="13" s="1"/>
  <c r="J4908" i="13" s="1"/>
  <c r="D4906" i="13"/>
  <c r="C4906" i="13" s="1"/>
  <c r="D4904" i="13"/>
  <c r="C4904" i="13" s="1"/>
  <c r="J4904" i="13" s="1"/>
  <c r="D4902" i="13"/>
  <c r="D4900" i="13"/>
  <c r="C4900" i="13" s="1"/>
  <c r="D4898" i="13"/>
  <c r="C4898" i="13" s="1"/>
  <c r="D4896" i="13"/>
  <c r="C4896" i="13" s="1"/>
  <c r="J4896" i="13" s="1"/>
  <c r="D4894" i="13"/>
  <c r="C4894" i="13" s="1"/>
  <c r="D4892" i="13"/>
  <c r="C4892" i="13" s="1"/>
  <c r="J4892" i="13" s="1"/>
  <c r="D4890" i="13"/>
  <c r="C4890" i="13" s="1"/>
  <c r="D4888" i="13"/>
  <c r="C4888" i="13" s="1"/>
  <c r="J4888" i="13" s="1"/>
  <c r="D4886" i="13"/>
  <c r="D4884" i="13"/>
  <c r="D4882" i="13"/>
  <c r="C4882" i="13" s="1"/>
  <c r="J4882" i="13" s="1"/>
  <c r="D4880" i="13"/>
  <c r="C4880" i="13" s="1"/>
  <c r="J4880" i="13" s="1"/>
  <c r="D4878" i="13"/>
  <c r="C4878" i="13" s="1"/>
  <c r="D4876" i="13"/>
  <c r="C4876" i="13" s="1"/>
  <c r="J4876" i="13" s="1"/>
  <c r="D4874" i="13"/>
  <c r="C4874" i="13" s="1"/>
  <c r="D4872" i="13"/>
  <c r="C4872" i="13" s="1"/>
  <c r="J4872" i="13" s="1"/>
  <c r="D4870" i="13"/>
  <c r="D4868" i="13"/>
  <c r="C4868" i="13" s="1"/>
  <c r="D4866" i="13"/>
  <c r="C4866" i="13" s="1"/>
  <c r="J4866" i="13" s="1"/>
  <c r="D4864" i="13"/>
  <c r="C4864" i="13" s="1"/>
  <c r="J4864" i="13" s="1"/>
  <c r="D4862" i="13"/>
  <c r="C4862" i="13" s="1"/>
  <c r="D4860" i="13"/>
  <c r="D4858" i="13"/>
  <c r="C4858" i="13" s="1"/>
  <c r="D4856" i="13"/>
  <c r="C4856" i="13" s="1"/>
  <c r="D4854" i="13"/>
  <c r="D4852" i="13"/>
  <c r="C4852" i="13" s="1"/>
  <c r="D4850" i="13"/>
  <c r="C4850" i="13" s="1"/>
  <c r="D4848" i="13"/>
  <c r="C4848" i="13" s="1"/>
  <c r="D4846" i="13"/>
  <c r="C4846" i="13" s="1"/>
  <c r="D4844" i="13"/>
  <c r="C4844" i="13" s="1"/>
  <c r="J4844" i="13" s="1"/>
  <c r="D4842" i="13"/>
  <c r="C4842" i="13" s="1"/>
  <c r="J4842" i="13" s="1"/>
  <c r="D4840" i="13"/>
  <c r="C4840" i="13" s="1"/>
  <c r="J4840" i="13" s="1"/>
  <c r="D4838" i="13"/>
  <c r="D4836" i="13"/>
  <c r="D4834" i="13"/>
  <c r="C4834" i="13" s="1"/>
  <c r="D4832" i="13"/>
  <c r="C4832" i="13" s="1"/>
  <c r="J4832" i="13" s="1"/>
  <c r="D4830" i="13"/>
  <c r="C4830" i="13" s="1"/>
  <c r="D4828" i="13"/>
  <c r="C4828" i="13" s="1"/>
  <c r="J4828" i="13" s="1"/>
  <c r="D4826" i="13"/>
  <c r="C4826" i="13" s="1"/>
  <c r="D4824" i="13"/>
  <c r="C4824" i="13" s="1"/>
  <c r="J4824" i="13" s="1"/>
  <c r="D4822" i="13"/>
  <c r="D4820" i="13"/>
  <c r="C4820" i="13" s="1"/>
  <c r="D4818" i="13"/>
  <c r="C4818" i="13" s="1"/>
  <c r="D4816" i="13"/>
  <c r="C4816" i="13" s="1"/>
  <c r="J4816" i="13" s="1"/>
  <c r="D4814" i="13"/>
  <c r="C4814" i="13" s="1"/>
  <c r="D4812" i="13"/>
  <c r="C4812" i="13" s="1"/>
  <c r="J4812" i="13" s="1"/>
  <c r="D4810" i="13"/>
  <c r="C4810" i="13" s="1"/>
  <c r="D4808" i="13"/>
  <c r="C4808" i="13" s="1"/>
  <c r="J4808" i="13" s="1"/>
  <c r="D4806" i="13"/>
  <c r="D4804" i="13"/>
  <c r="D4802" i="13"/>
  <c r="C4802" i="13" s="1"/>
  <c r="D4800" i="13"/>
  <c r="C4800" i="13" s="1"/>
  <c r="J4800" i="13" s="1"/>
  <c r="D4798" i="13"/>
  <c r="C4798" i="13" s="1"/>
  <c r="D4796" i="13"/>
  <c r="C4796" i="13" s="1"/>
  <c r="D4794" i="13"/>
  <c r="C4794" i="13" s="1"/>
  <c r="D4792" i="13"/>
  <c r="C4792" i="13" s="1"/>
  <c r="D4790" i="13"/>
  <c r="D4788" i="13"/>
  <c r="C4788" i="13" s="1"/>
  <c r="D4786" i="13"/>
  <c r="C4786" i="13" s="1"/>
  <c r="D4784" i="13"/>
  <c r="C4784" i="13" s="1"/>
  <c r="D4782" i="13"/>
  <c r="C4782" i="13" s="1"/>
  <c r="D4780" i="13"/>
  <c r="C4780" i="13" s="1"/>
  <c r="J4780" i="13" s="1"/>
  <c r="D4778" i="13"/>
  <c r="C4778" i="13" s="1"/>
  <c r="D4776" i="13"/>
  <c r="C4776" i="13" s="1"/>
  <c r="J4776" i="13" s="1"/>
  <c r="D4774" i="13"/>
  <c r="D4772" i="13"/>
  <c r="D4770" i="13"/>
  <c r="C4770" i="13" s="1"/>
  <c r="D4768" i="13"/>
  <c r="C4768" i="13" s="1"/>
  <c r="J4768" i="13" s="1"/>
  <c r="D4766" i="13"/>
  <c r="C4766" i="13" s="1"/>
  <c r="D4764" i="13"/>
  <c r="C4764" i="13" s="1"/>
  <c r="J4764" i="13" s="1"/>
  <c r="D4762" i="13"/>
  <c r="C4762" i="13" s="1"/>
  <c r="J4762" i="13" s="1"/>
  <c r="D4760" i="13"/>
  <c r="C4760" i="13" s="1"/>
  <c r="J4760" i="13" s="1"/>
  <c r="D4758" i="13"/>
  <c r="D4756" i="13"/>
  <c r="C4756" i="13" s="1"/>
  <c r="D4754" i="13"/>
  <c r="C4754" i="13" s="1"/>
  <c r="D4752" i="13"/>
  <c r="C4752" i="13" s="1"/>
  <c r="J4752" i="13" s="1"/>
  <c r="D4750" i="13"/>
  <c r="C4750" i="13" s="1"/>
  <c r="D4748" i="13"/>
  <c r="C4748" i="13" s="1"/>
  <c r="J4748" i="13" s="1"/>
  <c r="D4746" i="13"/>
  <c r="C4746" i="13" s="1"/>
  <c r="D4744" i="13"/>
  <c r="C4744" i="13" s="1"/>
  <c r="J4744" i="13" s="1"/>
  <c r="D4742" i="13"/>
  <c r="D4740" i="13"/>
  <c r="D4738" i="13"/>
  <c r="C4738" i="13" s="1"/>
  <c r="J4738" i="13" s="1"/>
  <c r="D4736" i="13"/>
  <c r="C4736" i="13" s="1"/>
  <c r="J4736" i="13" s="1"/>
  <c r="D4734" i="13"/>
  <c r="C4734" i="13" s="1"/>
  <c r="D4732" i="13"/>
  <c r="C4732" i="13" s="1"/>
  <c r="D4730" i="13"/>
  <c r="C4730" i="13" s="1"/>
  <c r="J4730" i="13" s="1"/>
  <c r="D4728" i="13"/>
  <c r="C4728" i="13" s="1"/>
  <c r="D4726" i="13"/>
  <c r="D4724" i="13"/>
  <c r="C4724" i="13" s="1"/>
  <c r="D4722" i="13"/>
  <c r="C4722" i="13" s="1"/>
  <c r="D4720" i="13"/>
  <c r="C4720" i="13" s="1"/>
  <c r="D4718" i="13"/>
  <c r="C4718" i="13" s="1"/>
  <c r="D4716" i="13"/>
  <c r="C4716" i="13" s="1"/>
  <c r="J4716" i="13" s="1"/>
  <c r="D4714" i="13"/>
  <c r="C4714" i="13" s="1"/>
  <c r="J4714" i="13" s="1"/>
  <c r="D4712" i="13"/>
  <c r="C4712" i="13" s="1"/>
  <c r="J4712" i="13" s="1"/>
  <c r="D6700" i="13"/>
  <c r="D6699" i="13"/>
  <c r="C6699" i="13" s="1"/>
  <c r="D6698" i="13"/>
  <c r="C6698" i="13" s="1"/>
  <c r="D6697" i="13"/>
  <c r="C6697" i="13" s="1"/>
  <c r="J6697" i="13" s="1"/>
  <c r="D6696" i="13"/>
  <c r="D6695" i="13"/>
  <c r="C6695" i="13" s="1"/>
  <c r="D6694" i="13"/>
  <c r="C6694" i="13" s="1"/>
  <c r="D6693" i="13"/>
  <c r="C6693" i="13" s="1"/>
  <c r="J6693" i="13" s="1"/>
  <c r="D6692" i="13"/>
  <c r="D6691" i="13"/>
  <c r="C6691" i="13" s="1"/>
  <c r="D6690" i="13"/>
  <c r="C6690" i="13" s="1"/>
  <c r="D6689" i="13"/>
  <c r="C6689" i="13" s="1"/>
  <c r="J6689" i="13" s="1"/>
  <c r="D6688" i="13"/>
  <c r="D6687" i="13"/>
  <c r="C6687" i="13" s="1"/>
  <c r="D6686" i="13"/>
  <c r="C6686" i="13" s="1"/>
  <c r="D6685" i="13"/>
  <c r="C6685" i="13" s="1"/>
  <c r="J6685" i="13" s="1"/>
  <c r="D6684" i="13"/>
  <c r="D6683" i="13"/>
  <c r="C6683" i="13" s="1"/>
  <c r="D6682" i="13"/>
  <c r="C6682" i="13" s="1"/>
  <c r="D6681" i="13"/>
  <c r="C6681" i="13" s="1"/>
  <c r="D6680" i="13"/>
  <c r="D6679" i="13"/>
  <c r="C6679" i="13" s="1"/>
  <c r="D6678" i="13"/>
  <c r="C6678" i="13" s="1"/>
  <c r="D6677" i="13"/>
  <c r="C6677" i="13" s="1"/>
  <c r="J6677" i="13" s="1"/>
  <c r="D6676" i="13"/>
  <c r="D6675" i="13"/>
  <c r="C6675" i="13" s="1"/>
  <c r="D6674" i="13"/>
  <c r="C6674" i="13" s="1"/>
  <c r="D6673" i="13"/>
  <c r="C6673" i="13" s="1"/>
  <c r="J6673" i="13" s="1"/>
  <c r="D6672" i="13"/>
  <c r="D6671" i="13"/>
  <c r="C6671" i="13" s="1"/>
  <c r="D6670" i="13"/>
  <c r="C6670" i="13" s="1"/>
  <c r="D6669" i="13"/>
  <c r="C6669" i="13" s="1"/>
  <c r="J6669" i="13" s="1"/>
  <c r="D6668" i="13"/>
  <c r="D6667" i="13"/>
  <c r="C6667" i="13" s="1"/>
  <c r="D6666" i="13"/>
  <c r="C6666" i="13" s="1"/>
  <c r="D6665" i="13"/>
  <c r="C6665" i="13" s="1"/>
  <c r="J6665" i="13" s="1"/>
  <c r="D6664" i="13"/>
  <c r="D6663" i="13"/>
  <c r="C6663" i="13" s="1"/>
  <c r="D6662" i="13"/>
  <c r="C6662" i="13" s="1"/>
  <c r="D6661" i="13"/>
  <c r="C6661" i="13" s="1"/>
  <c r="J6661" i="13" s="1"/>
  <c r="D6660" i="13"/>
  <c r="D6659" i="13"/>
  <c r="C6659" i="13" s="1"/>
  <c r="D6658" i="13"/>
  <c r="C6658" i="13" s="1"/>
  <c r="D6657" i="13"/>
  <c r="C6657" i="13" s="1"/>
  <c r="J6657" i="13" s="1"/>
  <c r="D6656" i="13"/>
  <c r="D6655" i="13"/>
  <c r="C6655" i="13" s="1"/>
  <c r="D6654" i="13"/>
  <c r="C6654" i="13" s="1"/>
  <c r="D6653" i="13"/>
  <c r="C6653" i="13" s="1"/>
  <c r="J6653" i="13" s="1"/>
  <c r="D6652" i="13"/>
  <c r="D6651" i="13"/>
  <c r="C6651" i="13" s="1"/>
  <c r="D6650" i="13"/>
  <c r="C6650" i="13" s="1"/>
  <c r="D6649" i="13"/>
  <c r="C6649" i="13" s="1"/>
  <c r="D6648" i="13"/>
  <c r="D6647" i="13"/>
  <c r="C6647" i="13" s="1"/>
  <c r="D6646" i="13"/>
  <c r="C6646" i="13" s="1"/>
  <c r="D6645" i="13"/>
  <c r="C6645" i="13" s="1"/>
  <c r="J6645" i="13" s="1"/>
  <c r="D6644" i="13"/>
  <c r="D6643" i="13"/>
  <c r="C6643" i="13" s="1"/>
  <c r="D6642" i="13"/>
  <c r="C6642" i="13" s="1"/>
  <c r="D6641" i="13"/>
  <c r="C6641" i="13" s="1"/>
  <c r="J6641" i="13" s="1"/>
  <c r="D6640" i="13"/>
  <c r="D6639" i="13"/>
  <c r="C6639" i="13" s="1"/>
  <c r="D6638" i="13"/>
  <c r="C6638" i="13" s="1"/>
  <c r="D6637" i="13"/>
  <c r="C6637" i="13" s="1"/>
  <c r="J6637" i="13" s="1"/>
  <c r="D6636" i="13"/>
  <c r="D6635" i="13"/>
  <c r="C6635" i="13" s="1"/>
  <c r="D6634" i="13"/>
  <c r="C6634" i="13" s="1"/>
  <c r="D6633" i="13"/>
  <c r="C6633" i="13" s="1"/>
  <c r="J6633" i="13" s="1"/>
  <c r="D6632" i="13"/>
  <c r="D6631" i="13"/>
  <c r="C6631" i="13" s="1"/>
  <c r="D6630" i="13"/>
  <c r="C6630" i="13" s="1"/>
  <c r="D6629" i="13"/>
  <c r="C6629" i="13" s="1"/>
  <c r="J6629" i="13" s="1"/>
  <c r="D6628" i="13"/>
  <c r="D6627" i="13"/>
  <c r="C6627" i="13" s="1"/>
  <c r="D6626" i="13"/>
  <c r="C6626" i="13" s="1"/>
  <c r="D6625" i="13"/>
  <c r="C6625" i="13" s="1"/>
  <c r="J6625" i="13" s="1"/>
  <c r="D6624" i="13"/>
  <c r="D6623" i="13"/>
  <c r="C6623" i="13" s="1"/>
  <c r="D6622" i="13"/>
  <c r="C6622" i="13" s="1"/>
  <c r="D6621" i="13"/>
  <c r="C6621" i="13" s="1"/>
  <c r="J6621" i="13" s="1"/>
  <c r="D6620" i="13"/>
  <c r="D6619" i="13"/>
  <c r="C6619" i="13" s="1"/>
  <c r="D6618" i="13"/>
  <c r="C6618" i="13" s="1"/>
  <c r="D6617" i="13"/>
  <c r="C6617" i="13" s="1"/>
  <c r="D6616" i="13"/>
  <c r="D6615" i="13"/>
  <c r="C6615" i="13" s="1"/>
  <c r="D6614" i="13"/>
  <c r="C6614" i="13" s="1"/>
  <c r="D6613" i="13"/>
  <c r="C6613" i="13" s="1"/>
  <c r="J6613" i="13" s="1"/>
  <c r="D6612" i="13"/>
  <c r="D6611" i="13"/>
  <c r="C6611" i="13" s="1"/>
  <c r="D6610" i="13"/>
  <c r="C6610" i="13" s="1"/>
  <c r="D6609" i="13"/>
  <c r="C6609" i="13" s="1"/>
  <c r="J6609" i="13" s="1"/>
  <c r="D6608" i="13"/>
  <c r="D6607" i="13"/>
  <c r="C6607" i="13" s="1"/>
  <c r="D6606" i="13"/>
  <c r="C6606" i="13" s="1"/>
  <c r="D6605" i="13"/>
  <c r="C6605" i="13" s="1"/>
  <c r="J6605" i="13" s="1"/>
  <c r="D6604" i="13"/>
  <c r="D6603" i="13"/>
  <c r="C6603" i="13" s="1"/>
  <c r="D6602" i="13"/>
  <c r="C6602" i="13" s="1"/>
  <c r="D6601" i="13"/>
  <c r="C6601" i="13" s="1"/>
  <c r="J6601" i="13" s="1"/>
  <c r="D6600" i="13"/>
  <c r="D6599" i="13"/>
  <c r="C6599" i="13" s="1"/>
  <c r="D6598" i="13"/>
  <c r="C6598" i="13" s="1"/>
  <c r="D6597" i="13"/>
  <c r="C6597" i="13" s="1"/>
  <c r="J6597" i="13" s="1"/>
  <c r="D6596" i="13"/>
  <c r="D6595" i="13"/>
  <c r="C6595" i="13" s="1"/>
  <c r="D6594" i="13"/>
  <c r="C6594" i="13" s="1"/>
  <c r="D6593" i="13"/>
  <c r="C6593" i="13" s="1"/>
  <c r="J6593" i="13" s="1"/>
  <c r="D6592" i="13"/>
  <c r="D6591" i="13"/>
  <c r="C6591" i="13" s="1"/>
  <c r="D6590" i="13"/>
  <c r="C6590" i="13" s="1"/>
  <c r="D6589" i="13"/>
  <c r="C6589" i="13" s="1"/>
  <c r="J6589" i="13" s="1"/>
  <c r="D6588" i="13"/>
  <c r="D6587" i="13"/>
  <c r="C6587" i="13" s="1"/>
  <c r="D6586" i="13"/>
  <c r="C6586" i="13" s="1"/>
  <c r="D6585" i="13"/>
  <c r="C6585" i="13" s="1"/>
  <c r="D6584" i="13"/>
  <c r="D6583" i="13"/>
  <c r="C6583" i="13" s="1"/>
  <c r="D6582" i="13"/>
  <c r="C6582" i="13" s="1"/>
  <c r="D6581" i="13"/>
  <c r="C6581" i="13" s="1"/>
  <c r="J6581" i="13" s="1"/>
  <c r="D6580" i="13"/>
  <c r="D6579" i="13"/>
  <c r="C6579" i="13" s="1"/>
  <c r="D6578" i="13"/>
  <c r="C6578" i="13" s="1"/>
  <c r="D6577" i="13"/>
  <c r="C6577" i="13" s="1"/>
  <c r="J6577" i="13" s="1"/>
  <c r="D6576" i="13"/>
  <c r="D6575" i="13"/>
  <c r="C6575" i="13" s="1"/>
  <c r="D6574" i="13"/>
  <c r="C6574" i="13" s="1"/>
  <c r="D6573" i="13"/>
  <c r="C6573" i="13" s="1"/>
  <c r="J6573" i="13" s="1"/>
  <c r="D6572" i="13"/>
  <c r="D6571" i="13"/>
  <c r="C6571" i="13" s="1"/>
  <c r="D6570" i="13"/>
  <c r="C6570" i="13" s="1"/>
  <c r="D6569" i="13"/>
  <c r="C6569" i="13" s="1"/>
  <c r="J6569" i="13" s="1"/>
  <c r="D6568" i="13"/>
  <c r="D6567" i="13"/>
  <c r="C6567" i="13" s="1"/>
  <c r="D6566" i="13"/>
  <c r="C6566" i="13" s="1"/>
  <c r="D6565" i="13"/>
  <c r="C6565" i="13" s="1"/>
  <c r="J6565" i="13" s="1"/>
  <c r="D6564" i="13"/>
  <c r="D6563" i="13"/>
  <c r="C6563" i="13" s="1"/>
  <c r="D6562" i="13"/>
  <c r="C6562" i="13" s="1"/>
  <c r="D6561" i="13"/>
  <c r="C6561" i="13" s="1"/>
  <c r="J6561" i="13" s="1"/>
  <c r="D6560" i="13"/>
  <c r="D6559" i="13"/>
  <c r="C6559" i="13" s="1"/>
  <c r="D6558" i="13"/>
  <c r="C6558" i="13" s="1"/>
  <c r="D6557" i="13"/>
  <c r="C6557" i="13" s="1"/>
  <c r="J6557" i="13" s="1"/>
  <c r="D6556" i="13"/>
  <c r="D6555" i="13"/>
  <c r="C6555" i="13" s="1"/>
  <c r="D6554" i="13"/>
  <c r="C6554" i="13" s="1"/>
  <c r="D6553" i="13"/>
  <c r="C6553" i="13" s="1"/>
  <c r="D6552" i="13"/>
  <c r="D6551" i="13"/>
  <c r="C6551" i="13" s="1"/>
  <c r="D6550" i="13"/>
  <c r="C6550" i="13" s="1"/>
  <c r="D6549" i="13"/>
  <c r="C6549" i="13" s="1"/>
  <c r="J6549" i="13" s="1"/>
  <c r="D6548" i="13"/>
  <c r="D6547" i="13"/>
  <c r="C6547" i="13" s="1"/>
  <c r="D6546" i="13"/>
  <c r="C6546" i="13" s="1"/>
  <c r="D6545" i="13"/>
  <c r="C6545" i="13" s="1"/>
  <c r="J6545" i="13" s="1"/>
  <c r="D6544" i="13"/>
  <c r="D6543" i="13"/>
  <c r="C6543" i="13" s="1"/>
  <c r="D6542" i="13"/>
  <c r="C6542" i="13" s="1"/>
  <c r="D6541" i="13"/>
  <c r="C6541" i="13" s="1"/>
  <c r="J6541" i="13" s="1"/>
  <c r="D6540" i="13"/>
  <c r="D6539" i="13"/>
  <c r="C6539" i="13" s="1"/>
  <c r="D6538" i="13"/>
  <c r="C6538" i="13" s="1"/>
  <c r="D6537" i="13"/>
  <c r="C6537" i="13" s="1"/>
  <c r="J6537" i="13" s="1"/>
  <c r="D6536" i="13"/>
  <c r="D6535" i="13"/>
  <c r="C6535" i="13" s="1"/>
  <c r="D6534" i="13"/>
  <c r="C6534" i="13" s="1"/>
  <c r="D6533" i="13"/>
  <c r="C6533" i="13" s="1"/>
  <c r="J6533" i="13" s="1"/>
  <c r="D6532" i="13"/>
  <c r="D6531" i="13"/>
  <c r="C6531" i="13" s="1"/>
  <c r="D6530" i="13"/>
  <c r="C6530" i="13" s="1"/>
  <c r="D6529" i="13"/>
  <c r="C6529" i="13" s="1"/>
  <c r="J6529" i="13" s="1"/>
  <c r="D6528" i="13"/>
  <c r="D6527" i="13"/>
  <c r="C6527" i="13" s="1"/>
  <c r="D6526" i="13"/>
  <c r="C6526" i="13" s="1"/>
  <c r="D6525" i="13"/>
  <c r="C6525" i="13" s="1"/>
  <c r="J6525" i="13" s="1"/>
  <c r="D6524" i="13"/>
  <c r="D6523" i="13"/>
  <c r="C6523" i="13" s="1"/>
  <c r="D6522" i="13"/>
  <c r="C6522" i="13" s="1"/>
  <c r="D6521" i="13"/>
  <c r="C6521" i="13" s="1"/>
  <c r="D6520" i="13"/>
  <c r="D6519" i="13"/>
  <c r="C6519" i="13" s="1"/>
  <c r="D6518" i="13"/>
  <c r="C6518" i="13" s="1"/>
  <c r="D6517" i="13"/>
  <c r="C6517" i="13" s="1"/>
  <c r="J6517" i="13" s="1"/>
  <c r="D6516" i="13"/>
  <c r="D6515" i="13"/>
  <c r="C6515" i="13" s="1"/>
  <c r="D6514" i="13"/>
  <c r="C6514" i="13" s="1"/>
  <c r="D6513" i="13"/>
  <c r="C6513" i="13" s="1"/>
  <c r="J6513" i="13" s="1"/>
  <c r="D6512" i="13"/>
  <c r="D6511" i="13"/>
  <c r="C6511" i="13" s="1"/>
  <c r="D6510" i="13"/>
  <c r="C6510" i="13" s="1"/>
  <c r="D6509" i="13"/>
  <c r="C6509" i="13" s="1"/>
  <c r="J6509" i="13" s="1"/>
  <c r="D6508" i="13"/>
  <c r="D6507" i="13"/>
  <c r="C6507" i="13" s="1"/>
  <c r="D6506" i="13"/>
  <c r="C6506" i="13" s="1"/>
  <c r="D6505" i="13"/>
  <c r="C6505" i="13" s="1"/>
  <c r="J6505" i="13" s="1"/>
  <c r="D6504" i="13"/>
  <c r="D6503" i="13"/>
  <c r="C6503" i="13" s="1"/>
  <c r="D6502" i="13"/>
  <c r="C6502" i="13" s="1"/>
  <c r="D6501" i="13"/>
  <c r="C6501" i="13" s="1"/>
  <c r="J6501" i="13" s="1"/>
  <c r="D6500" i="13"/>
  <c r="D6499" i="13"/>
  <c r="C6499" i="13" s="1"/>
  <c r="D6498" i="13"/>
  <c r="C6498" i="13" s="1"/>
  <c r="D6497" i="13"/>
  <c r="C6497" i="13" s="1"/>
  <c r="J6497" i="13" s="1"/>
  <c r="D6496" i="13"/>
  <c r="D6495" i="13"/>
  <c r="C6495" i="13" s="1"/>
  <c r="D6494" i="13"/>
  <c r="C6494" i="13" s="1"/>
  <c r="D6493" i="13"/>
  <c r="C6493" i="13" s="1"/>
  <c r="J6493" i="13" s="1"/>
  <c r="D6492" i="13"/>
  <c r="D6491" i="13"/>
  <c r="C6491" i="13" s="1"/>
  <c r="D6490" i="13"/>
  <c r="C6490" i="13" s="1"/>
  <c r="D6489" i="13"/>
  <c r="C6489" i="13" s="1"/>
  <c r="D6488" i="13"/>
  <c r="D6487" i="13"/>
  <c r="C6487" i="13" s="1"/>
  <c r="D6486" i="13"/>
  <c r="C6486" i="13" s="1"/>
  <c r="D6485" i="13"/>
  <c r="C6485" i="13" s="1"/>
  <c r="J6485" i="13" s="1"/>
  <c r="D6484" i="13"/>
  <c r="D6483" i="13"/>
  <c r="C6483" i="13" s="1"/>
  <c r="D6482" i="13"/>
  <c r="C6482" i="13" s="1"/>
  <c r="D6481" i="13"/>
  <c r="C6481" i="13" s="1"/>
  <c r="J6481" i="13" s="1"/>
  <c r="D6480" i="13"/>
  <c r="D6479" i="13"/>
  <c r="C6479" i="13" s="1"/>
  <c r="D6478" i="13"/>
  <c r="C6478" i="13" s="1"/>
  <c r="D6477" i="13"/>
  <c r="C6477" i="13" s="1"/>
  <c r="J6477" i="13" s="1"/>
  <c r="D6476" i="13"/>
  <c r="D6475" i="13"/>
  <c r="C6475" i="13" s="1"/>
  <c r="D6474" i="13"/>
  <c r="C6474" i="13" s="1"/>
  <c r="D6473" i="13"/>
  <c r="C6473" i="13" s="1"/>
  <c r="J6473" i="13" s="1"/>
  <c r="D6472" i="13"/>
  <c r="D6471" i="13"/>
  <c r="C6471" i="13" s="1"/>
  <c r="D6470" i="13"/>
  <c r="C6470" i="13" s="1"/>
  <c r="D6469" i="13"/>
  <c r="C6469" i="13" s="1"/>
  <c r="J6469" i="13" s="1"/>
  <c r="D6468" i="13"/>
  <c r="D6467" i="13"/>
  <c r="C6467" i="13" s="1"/>
  <c r="D6466" i="13"/>
  <c r="C6466" i="13" s="1"/>
  <c r="D6465" i="13"/>
  <c r="C6465" i="13" s="1"/>
  <c r="J6465" i="13" s="1"/>
  <c r="D6464" i="13"/>
  <c r="D6463" i="13"/>
  <c r="C6463" i="13" s="1"/>
  <c r="D6462" i="13"/>
  <c r="C6462" i="13" s="1"/>
  <c r="D6461" i="13"/>
  <c r="C6461" i="13" s="1"/>
  <c r="J6461" i="13" s="1"/>
  <c r="D6460" i="13"/>
  <c r="D6459" i="13"/>
  <c r="C6459" i="13" s="1"/>
  <c r="D6458" i="13"/>
  <c r="C6458" i="13" s="1"/>
  <c r="D6457" i="13"/>
  <c r="C6457" i="13" s="1"/>
  <c r="D6456" i="13"/>
  <c r="D6455" i="13"/>
  <c r="C6455" i="13" s="1"/>
  <c r="D6454" i="13"/>
  <c r="C6454" i="13" s="1"/>
  <c r="D6453" i="13"/>
  <c r="C6453" i="13" s="1"/>
  <c r="J6453" i="13" s="1"/>
  <c r="D6452" i="13"/>
  <c r="D6451" i="13"/>
  <c r="C6451" i="13" s="1"/>
  <c r="D6450" i="13"/>
  <c r="C6450" i="13" s="1"/>
  <c r="D6449" i="13"/>
  <c r="C6449" i="13" s="1"/>
  <c r="J6449" i="13" s="1"/>
  <c r="D6448" i="13"/>
  <c r="D6447" i="13"/>
  <c r="C6447" i="13" s="1"/>
  <c r="D6446" i="13"/>
  <c r="C6446" i="13" s="1"/>
  <c r="D6445" i="13"/>
  <c r="C6445" i="13" s="1"/>
  <c r="J6445" i="13" s="1"/>
  <c r="D6444" i="13"/>
  <c r="D6443" i="13"/>
  <c r="C6443" i="13" s="1"/>
  <c r="D6442" i="13"/>
  <c r="C6442" i="13" s="1"/>
  <c r="D6441" i="13"/>
  <c r="C6441" i="13" s="1"/>
  <c r="J6441" i="13" s="1"/>
  <c r="D6440" i="13"/>
  <c r="D6439" i="13"/>
  <c r="C6439" i="13" s="1"/>
  <c r="D6438" i="13"/>
  <c r="C6438" i="13" s="1"/>
  <c r="D6437" i="13"/>
  <c r="C6437" i="13" s="1"/>
  <c r="J6437" i="13" s="1"/>
  <c r="D6436" i="13"/>
  <c r="D6435" i="13"/>
  <c r="C6435" i="13" s="1"/>
  <c r="D6434" i="13"/>
  <c r="C6434" i="13" s="1"/>
  <c r="D6433" i="13"/>
  <c r="C6433" i="13" s="1"/>
  <c r="J6433" i="13" s="1"/>
  <c r="D6432" i="13"/>
  <c r="D6431" i="13"/>
  <c r="C6431" i="13" s="1"/>
  <c r="D6430" i="13"/>
  <c r="C6430" i="13" s="1"/>
  <c r="D6429" i="13"/>
  <c r="C6429" i="13" s="1"/>
  <c r="J6429" i="13" s="1"/>
  <c r="D6428" i="13"/>
  <c r="D6427" i="13"/>
  <c r="C6427" i="13" s="1"/>
  <c r="D6426" i="13"/>
  <c r="C6426" i="13" s="1"/>
  <c r="D6425" i="13"/>
  <c r="C6425" i="13" s="1"/>
  <c r="D6424" i="13"/>
  <c r="D6423" i="13"/>
  <c r="C6423" i="13" s="1"/>
  <c r="D6422" i="13"/>
  <c r="C6422" i="13" s="1"/>
  <c r="D6421" i="13"/>
  <c r="C6421" i="13" s="1"/>
  <c r="J6421" i="13" s="1"/>
  <c r="D6420" i="13"/>
  <c r="D6419" i="13"/>
  <c r="C6419" i="13" s="1"/>
  <c r="D6418" i="13"/>
  <c r="C6418" i="13" s="1"/>
  <c r="D6417" i="13"/>
  <c r="C6417" i="13" s="1"/>
  <c r="J6417" i="13" s="1"/>
  <c r="D6416" i="13"/>
  <c r="D6415" i="13"/>
  <c r="C6415" i="13" s="1"/>
  <c r="D6414" i="13"/>
  <c r="C6414" i="13" s="1"/>
  <c r="D6413" i="13"/>
  <c r="C6413" i="13" s="1"/>
  <c r="J6413" i="13" s="1"/>
  <c r="D6412" i="13"/>
  <c r="D6411" i="13"/>
  <c r="C6411" i="13" s="1"/>
  <c r="D6410" i="13"/>
  <c r="C6410" i="13" s="1"/>
  <c r="D6409" i="13"/>
  <c r="C6409" i="13" s="1"/>
  <c r="J6409" i="13" s="1"/>
  <c r="D6408" i="13"/>
  <c r="D6407" i="13"/>
  <c r="C6407" i="13" s="1"/>
  <c r="D6406" i="13"/>
  <c r="C6406" i="13" s="1"/>
  <c r="D6405" i="13"/>
  <c r="C6405" i="13" s="1"/>
  <c r="J6405" i="13" s="1"/>
  <c r="D6404" i="13"/>
  <c r="D6403" i="13"/>
  <c r="C6403" i="13" s="1"/>
  <c r="D6402" i="13"/>
  <c r="C6402" i="13" s="1"/>
  <c r="D6401" i="13"/>
  <c r="C6401" i="13" s="1"/>
  <c r="J6401" i="13" s="1"/>
  <c r="D6400" i="13"/>
  <c r="D6399" i="13"/>
  <c r="C6399" i="13" s="1"/>
  <c r="D6398" i="13"/>
  <c r="C6398" i="13" s="1"/>
  <c r="D6397" i="13"/>
  <c r="C6397" i="13" s="1"/>
  <c r="J6397" i="13" s="1"/>
  <c r="D6396" i="13"/>
  <c r="D6395" i="13"/>
  <c r="C6395" i="13" s="1"/>
  <c r="D6394" i="13"/>
  <c r="C6394" i="13" s="1"/>
  <c r="D6393" i="13"/>
  <c r="C6393" i="13" s="1"/>
  <c r="D6392" i="13"/>
  <c r="D6391" i="13"/>
  <c r="C6391" i="13" s="1"/>
  <c r="D6390" i="13"/>
  <c r="C6390" i="13" s="1"/>
  <c r="D6389" i="13"/>
  <c r="C6389" i="13" s="1"/>
  <c r="J6389" i="13" s="1"/>
  <c r="D6388" i="13"/>
  <c r="D6387" i="13"/>
  <c r="C6387" i="13" s="1"/>
  <c r="D6386" i="13"/>
  <c r="C6386" i="13" s="1"/>
  <c r="D6385" i="13"/>
  <c r="C6385" i="13" s="1"/>
  <c r="J6385" i="13" s="1"/>
  <c r="D6384" i="13"/>
  <c r="D6383" i="13"/>
  <c r="C6383" i="13" s="1"/>
  <c r="D6382" i="13"/>
  <c r="C6382" i="13" s="1"/>
  <c r="D6381" i="13"/>
  <c r="C6381" i="13" s="1"/>
  <c r="J6381" i="13" s="1"/>
  <c r="D6380" i="13"/>
  <c r="D6379" i="13"/>
  <c r="C6379" i="13" s="1"/>
  <c r="D6378" i="13"/>
  <c r="C6378" i="13" s="1"/>
  <c r="D6377" i="13"/>
  <c r="C6377" i="13" s="1"/>
  <c r="J6377" i="13" s="1"/>
  <c r="D6376" i="13"/>
  <c r="D6375" i="13"/>
  <c r="C6375" i="13" s="1"/>
  <c r="D6374" i="13"/>
  <c r="C6374" i="13" s="1"/>
  <c r="D6373" i="13"/>
  <c r="C6373" i="13" s="1"/>
  <c r="J6373" i="13" s="1"/>
  <c r="D6372" i="13"/>
  <c r="D6371" i="13"/>
  <c r="C6371" i="13" s="1"/>
  <c r="D6370" i="13"/>
  <c r="C6370" i="13" s="1"/>
  <c r="D6369" i="13"/>
  <c r="C6369" i="13" s="1"/>
  <c r="J6369" i="13" s="1"/>
  <c r="D6368" i="13"/>
  <c r="D6367" i="13"/>
  <c r="C6367" i="13" s="1"/>
  <c r="D6366" i="13"/>
  <c r="C6366" i="13" s="1"/>
  <c r="D6365" i="13"/>
  <c r="C6365" i="13" s="1"/>
  <c r="J6365" i="13" s="1"/>
  <c r="D6364" i="13"/>
  <c r="D6363" i="13"/>
  <c r="C6363" i="13" s="1"/>
  <c r="D6362" i="13"/>
  <c r="C6362" i="13" s="1"/>
  <c r="D6361" i="13"/>
  <c r="C6361" i="13" s="1"/>
  <c r="D6360" i="13"/>
  <c r="D6359" i="13"/>
  <c r="C6359" i="13" s="1"/>
  <c r="D6358" i="13"/>
  <c r="C6358" i="13" s="1"/>
  <c r="D6357" i="13"/>
  <c r="C6357" i="13" s="1"/>
  <c r="J6357" i="13" s="1"/>
  <c r="D6356" i="13"/>
  <c r="D6355" i="13"/>
  <c r="C6355" i="13" s="1"/>
  <c r="D6354" i="13"/>
  <c r="C6354" i="13" s="1"/>
  <c r="D6353" i="13"/>
  <c r="C6353" i="13" s="1"/>
  <c r="J6353" i="13" s="1"/>
  <c r="D6352" i="13"/>
  <c r="D6351" i="13"/>
  <c r="C6351" i="13" s="1"/>
  <c r="D6350" i="13"/>
  <c r="C6350" i="13" s="1"/>
  <c r="D6349" i="13"/>
  <c r="C6349" i="13" s="1"/>
  <c r="J6349" i="13" s="1"/>
  <c r="D6348" i="13"/>
  <c r="D6347" i="13"/>
  <c r="C6347" i="13" s="1"/>
  <c r="D6346" i="13"/>
  <c r="C6346" i="13" s="1"/>
  <c r="D6345" i="13"/>
  <c r="C6345" i="13" s="1"/>
  <c r="J6345" i="13" s="1"/>
  <c r="D6344" i="13"/>
  <c r="D6343" i="13"/>
  <c r="C6343" i="13" s="1"/>
  <c r="D6342" i="13"/>
  <c r="C6342" i="13" s="1"/>
  <c r="D6341" i="13"/>
  <c r="C6341" i="13" s="1"/>
  <c r="J6341" i="13" s="1"/>
  <c r="D6340" i="13"/>
  <c r="D6339" i="13"/>
  <c r="C6339" i="13" s="1"/>
  <c r="D6338" i="13"/>
  <c r="C6338" i="13" s="1"/>
  <c r="D6337" i="13"/>
  <c r="C6337" i="13" s="1"/>
  <c r="J6337" i="13" s="1"/>
  <c r="D6336" i="13"/>
  <c r="D6335" i="13"/>
  <c r="C6335" i="13" s="1"/>
  <c r="D6334" i="13"/>
  <c r="C6334" i="13" s="1"/>
  <c r="D6333" i="13"/>
  <c r="C6333" i="13" s="1"/>
  <c r="J6333" i="13" s="1"/>
  <c r="D6332" i="13"/>
  <c r="D6331" i="13"/>
  <c r="C6331" i="13" s="1"/>
  <c r="D6330" i="13"/>
  <c r="C6330" i="13" s="1"/>
  <c r="D6329" i="13"/>
  <c r="C6329" i="13" s="1"/>
  <c r="D6328" i="13"/>
  <c r="D6327" i="13"/>
  <c r="C6327" i="13" s="1"/>
  <c r="D6326" i="13"/>
  <c r="C6326" i="13" s="1"/>
  <c r="D6325" i="13"/>
  <c r="C6325" i="13" s="1"/>
  <c r="J6325" i="13" s="1"/>
  <c r="D6324" i="13"/>
  <c r="D6323" i="13"/>
  <c r="C6323" i="13" s="1"/>
  <c r="D6322" i="13"/>
  <c r="C6322" i="13" s="1"/>
  <c r="D6321" i="13"/>
  <c r="C6321" i="13" s="1"/>
  <c r="J6321" i="13" s="1"/>
  <c r="D6320" i="13"/>
  <c r="D6319" i="13"/>
  <c r="C6319" i="13" s="1"/>
  <c r="D6318" i="13"/>
  <c r="C6318" i="13" s="1"/>
  <c r="D6317" i="13"/>
  <c r="C6317" i="13" s="1"/>
  <c r="J6317" i="13" s="1"/>
  <c r="D6316" i="13"/>
  <c r="D6315" i="13"/>
  <c r="C6315" i="13" s="1"/>
  <c r="D6314" i="13"/>
  <c r="C6314" i="13" s="1"/>
  <c r="D6313" i="13"/>
  <c r="C6313" i="13" s="1"/>
  <c r="J6313" i="13" s="1"/>
  <c r="D6312" i="13"/>
  <c r="D6311" i="13"/>
  <c r="C6311" i="13" s="1"/>
  <c r="D6310" i="13"/>
  <c r="C6310" i="13" s="1"/>
  <c r="D6309" i="13"/>
  <c r="C6309" i="13" s="1"/>
  <c r="J6309" i="13" s="1"/>
  <c r="D6308" i="13"/>
  <c r="D6307" i="13"/>
  <c r="C6307" i="13" s="1"/>
  <c r="D6306" i="13"/>
  <c r="C6306" i="13" s="1"/>
  <c r="D6305" i="13"/>
  <c r="C6305" i="13" s="1"/>
  <c r="J6305" i="13" s="1"/>
  <c r="D6304" i="13"/>
  <c r="D6303" i="13"/>
  <c r="C6303" i="13" s="1"/>
  <c r="D6302" i="13"/>
  <c r="C6302" i="13" s="1"/>
  <c r="D6301" i="13"/>
  <c r="C6301" i="13" s="1"/>
  <c r="J6301" i="13" s="1"/>
  <c r="D6300" i="13"/>
  <c r="D6299" i="13"/>
  <c r="C6299" i="13" s="1"/>
  <c r="D6298" i="13"/>
  <c r="C6298" i="13" s="1"/>
  <c r="D6297" i="13"/>
  <c r="C6297" i="13" s="1"/>
  <c r="D6296" i="13"/>
  <c r="D6295" i="13"/>
  <c r="C6295" i="13" s="1"/>
  <c r="D6294" i="13"/>
  <c r="C6294" i="13" s="1"/>
  <c r="D6293" i="13"/>
  <c r="C6293" i="13" s="1"/>
  <c r="J6293" i="13" s="1"/>
  <c r="D6292" i="13"/>
  <c r="D6291" i="13"/>
  <c r="C6291" i="13" s="1"/>
  <c r="D6290" i="13"/>
  <c r="C6290" i="13" s="1"/>
  <c r="D6289" i="13"/>
  <c r="C6289" i="13" s="1"/>
  <c r="J6289" i="13" s="1"/>
  <c r="D6288" i="13"/>
  <c r="D6287" i="13"/>
  <c r="C6287" i="13" s="1"/>
  <c r="D6286" i="13"/>
  <c r="C6286" i="13" s="1"/>
  <c r="D6285" i="13"/>
  <c r="C6285" i="13" s="1"/>
  <c r="J6285" i="13" s="1"/>
  <c r="D6284" i="13"/>
  <c r="D6283" i="13"/>
  <c r="C6283" i="13" s="1"/>
  <c r="D6282" i="13"/>
  <c r="C6282" i="13" s="1"/>
  <c r="D6281" i="13"/>
  <c r="C6281" i="13" s="1"/>
  <c r="J6281" i="13" s="1"/>
  <c r="D6280" i="13"/>
  <c r="D6279" i="13"/>
  <c r="C6279" i="13" s="1"/>
  <c r="D6278" i="13"/>
  <c r="C6278" i="13" s="1"/>
  <c r="D6277" i="13"/>
  <c r="C6277" i="13" s="1"/>
  <c r="J6277" i="13" s="1"/>
  <c r="D6276" i="13"/>
  <c r="D6275" i="13"/>
  <c r="C6275" i="13" s="1"/>
  <c r="D6274" i="13"/>
  <c r="C6274" i="13" s="1"/>
  <c r="D6273" i="13"/>
  <c r="C6273" i="13" s="1"/>
  <c r="J6273" i="13" s="1"/>
  <c r="D6272" i="13"/>
  <c r="D6271" i="13"/>
  <c r="C6271" i="13" s="1"/>
  <c r="D6270" i="13"/>
  <c r="C6270" i="13" s="1"/>
  <c r="D6269" i="13"/>
  <c r="C6269" i="13" s="1"/>
  <c r="J6269" i="13" s="1"/>
  <c r="D6268" i="13"/>
  <c r="D6267" i="13"/>
  <c r="C6267" i="13" s="1"/>
  <c r="D6266" i="13"/>
  <c r="C6266" i="13" s="1"/>
  <c r="D6265" i="13"/>
  <c r="C6265" i="13" s="1"/>
  <c r="D6264" i="13"/>
  <c r="D6263" i="13"/>
  <c r="C6263" i="13" s="1"/>
  <c r="D6262" i="13"/>
  <c r="C6262" i="13" s="1"/>
  <c r="D6261" i="13"/>
  <c r="C6261" i="13" s="1"/>
  <c r="J6261" i="13" s="1"/>
  <c r="D6260" i="13"/>
  <c r="D6259" i="13"/>
  <c r="C6259" i="13" s="1"/>
  <c r="D6258" i="13"/>
  <c r="C6258" i="13" s="1"/>
  <c r="D6257" i="13"/>
  <c r="C6257" i="13" s="1"/>
  <c r="J6257" i="13" s="1"/>
  <c r="D6256" i="13"/>
  <c r="D6255" i="13"/>
  <c r="C6255" i="13" s="1"/>
  <c r="D6254" i="13"/>
  <c r="C6254" i="13" s="1"/>
  <c r="D6253" i="13"/>
  <c r="C6253" i="13" s="1"/>
  <c r="J6253" i="13" s="1"/>
  <c r="D6252" i="13"/>
  <c r="D6251" i="13"/>
  <c r="C6251" i="13" s="1"/>
  <c r="D6250" i="13"/>
  <c r="C6250" i="13" s="1"/>
  <c r="D6249" i="13"/>
  <c r="C6249" i="13" s="1"/>
  <c r="J6249" i="13" s="1"/>
  <c r="D6248" i="13"/>
  <c r="D6247" i="13"/>
  <c r="C6247" i="13" s="1"/>
  <c r="D6246" i="13"/>
  <c r="C6246" i="13" s="1"/>
  <c r="D6245" i="13"/>
  <c r="C6245" i="13" s="1"/>
  <c r="J6245" i="13" s="1"/>
  <c r="D6244" i="13"/>
  <c r="D6243" i="13"/>
  <c r="C6243" i="13" s="1"/>
  <c r="D6242" i="13"/>
  <c r="C6242" i="13" s="1"/>
  <c r="D6241" i="13"/>
  <c r="C6241" i="13" s="1"/>
  <c r="J6241" i="13" s="1"/>
  <c r="D6240" i="13"/>
  <c r="D6239" i="13"/>
  <c r="C6239" i="13" s="1"/>
  <c r="D6238" i="13"/>
  <c r="C6238" i="13" s="1"/>
  <c r="D6237" i="13"/>
  <c r="C6237" i="13" s="1"/>
  <c r="J6237" i="13" s="1"/>
  <c r="D6236" i="13"/>
  <c r="D6235" i="13"/>
  <c r="C6235" i="13" s="1"/>
  <c r="D6234" i="13"/>
  <c r="C6234" i="13" s="1"/>
  <c r="D6233" i="13"/>
  <c r="C6233" i="13" s="1"/>
  <c r="D6232" i="13"/>
  <c r="D6231" i="13"/>
  <c r="C6231" i="13" s="1"/>
  <c r="D6230" i="13"/>
  <c r="C6230" i="13" s="1"/>
  <c r="D6229" i="13"/>
  <c r="C6229" i="13" s="1"/>
  <c r="J6229" i="13" s="1"/>
  <c r="D6228" i="13"/>
  <c r="D6227" i="13"/>
  <c r="C6227" i="13" s="1"/>
  <c r="D6226" i="13"/>
  <c r="C6226" i="13" s="1"/>
  <c r="D6225" i="13"/>
  <c r="C6225" i="13" s="1"/>
  <c r="J6225" i="13" s="1"/>
  <c r="D6224" i="13"/>
  <c r="D6223" i="13"/>
  <c r="C6223" i="13" s="1"/>
  <c r="D6222" i="13"/>
  <c r="C6222" i="13" s="1"/>
  <c r="D6221" i="13"/>
  <c r="C6221" i="13" s="1"/>
  <c r="J6221" i="13" s="1"/>
  <c r="D6220" i="13"/>
  <c r="D6219" i="13"/>
  <c r="C6219" i="13" s="1"/>
  <c r="D6218" i="13"/>
  <c r="C6218" i="13" s="1"/>
  <c r="D6217" i="13"/>
  <c r="C6217" i="13" s="1"/>
  <c r="J6217" i="13" s="1"/>
  <c r="D6216" i="13"/>
  <c r="D6215" i="13"/>
  <c r="C6215" i="13" s="1"/>
  <c r="D6214" i="13"/>
  <c r="C6214" i="13" s="1"/>
  <c r="D6213" i="13"/>
  <c r="C6213" i="13" s="1"/>
  <c r="J6213" i="13" s="1"/>
  <c r="D6212" i="13"/>
  <c r="D6211" i="13"/>
  <c r="C6211" i="13" s="1"/>
  <c r="D6210" i="13"/>
  <c r="C6210" i="13" s="1"/>
  <c r="D6209" i="13"/>
  <c r="C6209" i="13" s="1"/>
  <c r="J6209" i="13" s="1"/>
  <c r="D6208" i="13"/>
  <c r="D6207" i="13"/>
  <c r="C6207" i="13" s="1"/>
  <c r="D6206" i="13"/>
  <c r="C6206" i="13" s="1"/>
  <c r="D6205" i="13"/>
  <c r="C6205" i="13" s="1"/>
  <c r="J6205" i="13" s="1"/>
  <c r="D6204" i="13"/>
  <c r="D6203" i="13"/>
  <c r="C6203" i="13" s="1"/>
  <c r="D6202" i="13"/>
  <c r="C6202" i="13" s="1"/>
  <c r="D6201" i="13"/>
  <c r="C6201" i="13" s="1"/>
  <c r="D6200" i="13"/>
  <c r="D6199" i="13"/>
  <c r="C6199" i="13" s="1"/>
  <c r="D6198" i="13"/>
  <c r="C6198" i="13" s="1"/>
  <c r="D6197" i="13"/>
  <c r="C6197" i="13" s="1"/>
  <c r="J6197" i="13" s="1"/>
  <c r="D6196" i="13"/>
  <c r="D6195" i="13"/>
  <c r="C6195" i="13" s="1"/>
  <c r="D6194" i="13"/>
  <c r="C6194" i="13" s="1"/>
  <c r="D6193" i="13"/>
  <c r="C6193" i="13" s="1"/>
  <c r="J6193" i="13" s="1"/>
  <c r="D6192" i="13"/>
  <c r="D6191" i="13"/>
  <c r="C6191" i="13" s="1"/>
  <c r="D6190" i="13"/>
  <c r="C6190" i="13" s="1"/>
  <c r="D6189" i="13"/>
  <c r="C6189" i="13" s="1"/>
  <c r="J6189" i="13" s="1"/>
  <c r="D6188" i="13"/>
  <c r="D6187" i="13"/>
  <c r="C6187" i="13" s="1"/>
  <c r="D6186" i="13"/>
  <c r="C6186" i="13" s="1"/>
  <c r="D6185" i="13"/>
  <c r="C6185" i="13" s="1"/>
  <c r="J6185" i="13" s="1"/>
  <c r="D6184" i="13"/>
  <c r="D6183" i="13"/>
  <c r="C6183" i="13" s="1"/>
  <c r="D6182" i="13"/>
  <c r="C6182" i="13" s="1"/>
  <c r="D6181" i="13"/>
  <c r="C6181" i="13" s="1"/>
  <c r="J6181" i="13" s="1"/>
  <c r="D6180" i="13"/>
  <c r="D6179" i="13"/>
  <c r="C6179" i="13" s="1"/>
  <c r="D6178" i="13"/>
  <c r="C6178" i="13" s="1"/>
  <c r="D6177" i="13"/>
  <c r="C6177" i="13" s="1"/>
  <c r="J6177" i="13" s="1"/>
  <c r="D6176" i="13"/>
  <c r="D6175" i="13"/>
  <c r="C6175" i="13" s="1"/>
  <c r="D6174" i="13"/>
  <c r="C6174" i="13" s="1"/>
  <c r="D6173" i="13"/>
  <c r="C6173" i="13" s="1"/>
  <c r="J6173" i="13" s="1"/>
  <c r="D6172" i="13"/>
  <c r="D6171" i="13"/>
  <c r="C6171" i="13" s="1"/>
  <c r="D6170" i="13"/>
  <c r="C6170" i="13" s="1"/>
  <c r="D6169" i="13"/>
  <c r="C6169" i="13" s="1"/>
  <c r="D6168" i="13"/>
  <c r="D6167" i="13"/>
  <c r="C6167" i="13" s="1"/>
  <c r="D6166" i="13"/>
  <c r="C6166" i="13" s="1"/>
  <c r="D6165" i="13"/>
  <c r="C6165" i="13" s="1"/>
  <c r="J6165" i="13" s="1"/>
  <c r="D6164" i="13"/>
  <c r="D6163" i="13"/>
  <c r="C6163" i="13" s="1"/>
  <c r="D6162" i="13"/>
  <c r="C6162" i="13" s="1"/>
  <c r="D6161" i="13"/>
  <c r="C6161" i="13" s="1"/>
  <c r="J6161" i="13" s="1"/>
  <c r="D6160" i="13"/>
  <c r="D6159" i="13"/>
  <c r="C6159" i="13" s="1"/>
  <c r="D6158" i="13"/>
  <c r="C6158" i="13" s="1"/>
  <c r="D6157" i="13"/>
  <c r="C6157" i="13" s="1"/>
  <c r="J6157" i="13" s="1"/>
  <c r="D6156" i="13"/>
  <c r="D6155" i="13"/>
  <c r="C6155" i="13" s="1"/>
  <c r="D6154" i="13"/>
  <c r="C6154" i="13" s="1"/>
  <c r="D6153" i="13"/>
  <c r="C6153" i="13" s="1"/>
  <c r="J6153" i="13" s="1"/>
  <c r="D6152" i="13"/>
  <c r="D6151" i="13"/>
  <c r="C6151" i="13" s="1"/>
  <c r="D6150" i="13"/>
  <c r="C6150" i="13" s="1"/>
  <c r="D6149" i="13"/>
  <c r="C6149" i="13" s="1"/>
  <c r="J6149" i="13" s="1"/>
  <c r="D6148" i="13"/>
  <c r="D6147" i="13"/>
  <c r="C6147" i="13" s="1"/>
  <c r="D6146" i="13"/>
  <c r="C6146" i="13" s="1"/>
  <c r="D6145" i="13"/>
  <c r="C6145" i="13" s="1"/>
  <c r="J6145" i="13" s="1"/>
  <c r="D6144" i="13"/>
  <c r="D6143" i="13"/>
  <c r="C6143" i="13" s="1"/>
  <c r="D6142" i="13"/>
  <c r="C6142" i="13" s="1"/>
  <c r="D6141" i="13"/>
  <c r="C6141" i="13" s="1"/>
  <c r="J6141" i="13" s="1"/>
  <c r="D6140" i="13"/>
  <c r="D6139" i="13"/>
  <c r="C6139" i="13" s="1"/>
  <c r="D6138" i="13"/>
  <c r="C6138" i="13" s="1"/>
  <c r="D6137" i="13"/>
  <c r="C6137" i="13" s="1"/>
  <c r="D6136" i="13"/>
  <c r="D6135" i="13"/>
  <c r="C6135" i="13" s="1"/>
  <c r="D6134" i="13"/>
  <c r="C6134" i="13" s="1"/>
  <c r="D6133" i="13"/>
  <c r="C6133" i="13" s="1"/>
  <c r="J6133" i="13" s="1"/>
  <c r="D6132" i="13"/>
  <c r="D6131" i="13"/>
  <c r="C6131" i="13" s="1"/>
  <c r="D6130" i="13"/>
  <c r="C6130" i="13" s="1"/>
  <c r="D6129" i="13"/>
  <c r="C6129" i="13" s="1"/>
  <c r="J6129" i="13" s="1"/>
  <c r="D6128" i="13"/>
  <c r="D6127" i="13"/>
  <c r="C6127" i="13" s="1"/>
  <c r="D6126" i="13"/>
  <c r="C6126" i="13" s="1"/>
  <c r="D6125" i="13"/>
  <c r="C6125" i="13" s="1"/>
  <c r="J6125" i="13" s="1"/>
  <c r="D6124" i="13"/>
  <c r="D6123" i="13"/>
  <c r="C6123" i="13" s="1"/>
  <c r="D6122" i="13"/>
  <c r="C6122" i="13" s="1"/>
  <c r="D6121" i="13"/>
  <c r="C6121" i="13" s="1"/>
  <c r="J6121" i="13" s="1"/>
  <c r="D6120" i="13"/>
  <c r="D6119" i="13"/>
  <c r="C6119" i="13" s="1"/>
  <c r="D6118" i="13"/>
  <c r="C6118" i="13" s="1"/>
  <c r="D6117" i="13"/>
  <c r="C6117" i="13" s="1"/>
  <c r="J6117" i="13" s="1"/>
  <c r="D6116" i="13"/>
  <c r="D6115" i="13"/>
  <c r="C6115" i="13" s="1"/>
  <c r="D6114" i="13"/>
  <c r="C6114" i="13" s="1"/>
  <c r="D6113" i="13"/>
  <c r="C6113" i="13" s="1"/>
  <c r="J6113" i="13" s="1"/>
  <c r="D6112" i="13"/>
  <c r="D6111" i="13"/>
  <c r="C6111" i="13" s="1"/>
  <c r="D6110" i="13"/>
  <c r="C6110" i="13" s="1"/>
  <c r="D6109" i="13"/>
  <c r="C6109" i="13" s="1"/>
  <c r="J6109" i="13" s="1"/>
  <c r="D6108" i="13"/>
  <c r="D6107" i="13"/>
  <c r="C6107" i="13" s="1"/>
  <c r="D6106" i="13"/>
  <c r="C6106" i="13" s="1"/>
  <c r="D6105" i="13"/>
  <c r="C6105" i="13" s="1"/>
  <c r="D6104" i="13"/>
  <c r="D6103" i="13"/>
  <c r="C6103" i="13" s="1"/>
  <c r="D6102" i="13"/>
  <c r="C6102" i="13" s="1"/>
  <c r="D6101" i="13"/>
  <c r="C6101" i="13" s="1"/>
  <c r="J6101" i="13" s="1"/>
  <c r="D6100" i="13"/>
  <c r="D6099" i="13"/>
  <c r="C6099" i="13" s="1"/>
  <c r="D6098" i="13"/>
  <c r="C6098" i="13" s="1"/>
  <c r="D6097" i="13"/>
  <c r="C6097" i="13" s="1"/>
  <c r="J6097" i="13" s="1"/>
  <c r="D6096" i="13"/>
  <c r="D6095" i="13"/>
  <c r="C6095" i="13" s="1"/>
  <c r="D6094" i="13"/>
  <c r="C6094" i="13" s="1"/>
  <c r="D6093" i="13"/>
  <c r="C6093" i="13" s="1"/>
  <c r="J6093" i="13" s="1"/>
  <c r="D6092" i="13"/>
  <c r="D6091" i="13"/>
  <c r="C6091" i="13" s="1"/>
  <c r="D6090" i="13"/>
  <c r="C6090" i="13" s="1"/>
  <c r="D6089" i="13"/>
  <c r="C6089" i="13" s="1"/>
  <c r="J6089" i="13" s="1"/>
  <c r="D6088" i="13"/>
  <c r="D6087" i="13"/>
  <c r="C6087" i="13" s="1"/>
  <c r="D6086" i="13"/>
  <c r="C6086" i="13" s="1"/>
  <c r="D6085" i="13"/>
  <c r="C6085" i="13" s="1"/>
  <c r="J6085" i="13" s="1"/>
  <c r="D6084" i="13"/>
  <c r="D6083" i="13"/>
  <c r="C6083" i="13" s="1"/>
  <c r="D6082" i="13"/>
  <c r="C6082" i="13" s="1"/>
  <c r="D6081" i="13"/>
  <c r="C6081" i="13" s="1"/>
  <c r="J6081" i="13" s="1"/>
  <c r="D6080" i="13"/>
  <c r="D6079" i="13"/>
  <c r="C6079" i="13" s="1"/>
  <c r="D6078" i="13"/>
  <c r="C6078" i="13" s="1"/>
  <c r="D6077" i="13"/>
  <c r="C6077" i="13" s="1"/>
  <c r="J6077" i="13" s="1"/>
  <c r="D6076" i="13"/>
  <c r="D6075" i="13"/>
  <c r="C6075" i="13" s="1"/>
  <c r="D6074" i="13"/>
  <c r="C6074" i="13" s="1"/>
  <c r="D6073" i="13"/>
  <c r="C6073" i="13" s="1"/>
  <c r="D6072" i="13"/>
  <c r="D6071" i="13"/>
  <c r="C6071" i="13" s="1"/>
  <c r="D6070" i="13"/>
  <c r="C6070" i="13" s="1"/>
  <c r="D6069" i="13"/>
  <c r="C6069" i="13" s="1"/>
  <c r="J6069" i="13" s="1"/>
  <c r="D6068" i="13"/>
  <c r="D6067" i="13"/>
  <c r="C6067" i="13" s="1"/>
  <c r="D6066" i="13"/>
  <c r="C6066" i="13" s="1"/>
  <c r="D6065" i="13"/>
  <c r="C6065" i="13" s="1"/>
  <c r="J6065" i="13" s="1"/>
  <c r="D6064" i="13"/>
  <c r="D6063" i="13"/>
  <c r="C6063" i="13" s="1"/>
  <c r="D6062" i="13"/>
  <c r="C6062" i="13" s="1"/>
  <c r="D6061" i="13"/>
  <c r="C6061" i="13" s="1"/>
  <c r="J6061" i="13" s="1"/>
  <c r="D6060" i="13"/>
  <c r="D6059" i="13"/>
  <c r="C6059" i="13" s="1"/>
  <c r="D6058" i="13"/>
  <c r="C6058" i="13" s="1"/>
  <c r="D6057" i="13"/>
  <c r="C6057" i="13" s="1"/>
  <c r="J6057" i="13" s="1"/>
  <c r="D6056" i="13"/>
  <c r="D6055" i="13"/>
  <c r="C6055" i="13" s="1"/>
  <c r="D6054" i="13"/>
  <c r="C6054" i="13" s="1"/>
  <c r="D6053" i="13"/>
  <c r="C6053" i="13" s="1"/>
  <c r="J6053" i="13" s="1"/>
  <c r="D6052" i="13"/>
  <c r="D6051" i="13"/>
  <c r="C6051" i="13" s="1"/>
  <c r="D6050" i="13"/>
  <c r="C6050" i="13" s="1"/>
  <c r="D6049" i="13"/>
  <c r="C6049" i="13" s="1"/>
  <c r="J6049" i="13" s="1"/>
  <c r="D6048" i="13"/>
  <c r="D6047" i="13"/>
  <c r="C6047" i="13" s="1"/>
  <c r="D6046" i="13"/>
  <c r="C6046" i="13" s="1"/>
  <c r="D6045" i="13"/>
  <c r="C6045" i="13" s="1"/>
  <c r="J6045" i="13" s="1"/>
  <c r="D6044" i="13"/>
  <c r="D6043" i="13"/>
  <c r="C6043" i="13" s="1"/>
  <c r="D6042" i="13"/>
  <c r="C6042" i="13" s="1"/>
  <c r="D6041" i="13"/>
  <c r="C6041" i="13" s="1"/>
  <c r="D6040" i="13"/>
  <c r="D6039" i="13"/>
  <c r="C6039" i="13" s="1"/>
  <c r="D6038" i="13"/>
  <c r="C6038" i="13" s="1"/>
  <c r="D6037" i="13"/>
  <c r="C6037" i="13" s="1"/>
  <c r="J6037" i="13" s="1"/>
  <c r="D6036" i="13"/>
  <c r="D6035" i="13"/>
  <c r="C6035" i="13" s="1"/>
  <c r="D6034" i="13"/>
  <c r="C6034" i="13" s="1"/>
  <c r="D6033" i="13"/>
  <c r="C6033" i="13" s="1"/>
  <c r="J6033" i="13" s="1"/>
  <c r="D6032" i="13"/>
  <c r="D6031" i="13"/>
  <c r="C6031" i="13" s="1"/>
  <c r="D6030" i="13"/>
  <c r="C6030" i="13" s="1"/>
  <c r="D6029" i="13"/>
  <c r="C6029" i="13" s="1"/>
  <c r="J6029" i="13" s="1"/>
  <c r="D6028" i="13"/>
  <c r="D6027" i="13"/>
  <c r="C6027" i="13" s="1"/>
  <c r="D6026" i="13"/>
  <c r="C6026" i="13" s="1"/>
  <c r="D6025" i="13"/>
  <c r="C6025" i="13" s="1"/>
  <c r="J6025" i="13" s="1"/>
  <c r="D6024" i="13"/>
  <c r="D6023" i="13"/>
  <c r="C6023" i="13" s="1"/>
  <c r="D6022" i="13"/>
  <c r="C6022" i="13" s="1"/>
  <c r="D6021" i="13"/>
  <c r="C6021" i="13" s="1"/>
  <c r="J6021" i="13" s="1"/>
  <c r="D6020" i="13"/>
  <c r="D6019" i="13"/>
  <c r="C6019" i="13" s="1"/>
  <c r="D6018" i="13"/>
  <c r="C6018" i="13" s="1"/>
  <c r="D6017" i="13"/>
  <c r="C6017" i="13" s="1"/>
  <c r="J6017" i="13" s="1"/>
  <c r="D6016" i="13"/>
  <c r="D6015" i="13"/>
  <c r="C6015" i="13" s="1"/>
  <c r="D6014" i="13"/>
  <c r="C6014" i="13" s="1"/>
  <c r="D6013" i="13"/>
  <c r="C6013" i="13" s="1"/>
  <c r="J6013" i="13" s="1"/>
  <c r="D6012" i="13"/>
  <c r="D6011" i="13"/>
  <c r="C6011" i="13" s="1"/>
  <c r="D6010" i="13"/>
  <c r="C6010" i="13" s="1"/>
  <c r="D6009" i="13"/>
  <c r="C6009" i="13" s="1"/>
  <c r="D6008" i="13"/>
  <c r="D6007" i="13"/>
  <c r="C6007" i="13" s="1"/>
  <c r="D6006" i="13"/>
  <c r="C6006" i="13" s="1"/>
  <c r="D6005" i="13"/>
  <c r="C6005" i="13" s="1"/>
  <c r="J6005" i="13" s="1"/>
  <c r="D6004" i="13"/>
  <c r="D6003" i="13"/>
  <c r="C6003" i="13" s="1"/>
  <c r="D6002" i="13"/>
  <c r="C6002" i="13" s="1"/>
  <c r="D6001" i="13"/>
  <c r="C6001" i="13" s="1"/>
  <c r="J6001" i="13" s="1"/>
  <c r="D6000" i="13"/>
  <c r="D5999" i="13"/>
  <c r="C5999" i="13" s="1"/>
  <c r="D5998" i="13"/>
  <c r="C5998" i="13" s="1"/>
  <c r="D5997" i="13"/>
  <c r="C5997" i="13" s="1"/>
  <c r="J5997" i="13" s="1"/>
  <c r="D5996" i="13"/>
  <c r="D5995" i="13"/>
  <c r="C5995" i="13" s="1"/>
  <c r="D5994" i="13"/>
  <c r="C5994" i="13" s="1"/>
  <c r="D5993" i="13"/>
  <c r="C5993" i="13" s="1"/>
  <c r="J5993" i="13" s="1"/>
  <c r="D5992" i="13"/>
  <c r="D5991" i="13"/>
  <c r="C5991" i="13" s="1"/>
  <c r="D5990" i="13"/>
  <c r="C5990" i="13" s="1"/>
  <c r="D5989" i="13"/>
  <c r="C5989" i="13" s="1"/>
  <c r="J5989" i="13" s="1"/>
  <c r="D5988" i="13"/>
  <c r="D5987" i="13"/>
  <c r="C5987" i="13" s="1"/>
  <c r="D5986" i="13"/>
  <c r="C5986" i="13" s="1"/>
  <c r="D5985" i="13"/>
  <c r="C5985" i="13" s="1"/>
  <c r="J5985" i="13" s="1"/>
  <c r="D5984" i="13"/>
  <c r="D5983" i="13"/>
  <c r="C5983" i="13" s="1"/>
  <c r="D5982" i="13"/>
  <c r="C5982" i="13" s="1"/>
  <c r="D5981" i="13"/>
  <c r="C5981" i="13" s="1"/>
  <c r="J5981" i="13" s="1"/>
  <c r="D5980" i="13"/>
  <c r="D5979" i="13"/>
  <c r="C5979" i="13" s="1"/>
  <c r="D5978" i="13"/>
  <c r="C5978" i="13" s="1"/>
  <c r="D5977" i="13"/>
  <c r="C5977" i="13" s="1"/>
  <c r="D5976" i="13"/>
  <c r="D5975" i="13"/>
  <c r="C5975" i="13" s="1"/>
  <c r="D5974" i="13"/>
  <c r="C5974" i="13" s="1"/>
  <c r="D5973" i="13"/>
  <c r="C5973" i="13" s="1"/>
  <c r="J5973" i="13" s="1"/>
  <c r="D5972" i="13"/>
  <c r="D5971" i="13"/>
  <c r="C5971" i="13" s="1"/>
  <c r="D5970" i="13"/>
  <c r="C5970" i="13" s="1"/>
  <c r="D5969" i="13"/>
  <c r="C5969" i="13" s="1"/>
  <c r="J5969" i="13" s="1"/>
  <c r="D5968" i="13"/>
  <c r="D5967" i="13"/>
  <c r="C5967" i="13" s="1"/>
  <c r="D5966" i="13"/>
  <c r="C5966" i="13" s="1"/>
  <c r="D5965" i="13"/>
  <c r="C5965" i="13" s="1"/>
  <c r="J5965" i="13" s="1"/>
  <c r="D5964" i="13"/>
  <c r="D5963" i="13"/>
  <c r="C5963" i="13" s="1"/>
  <c r="D5962" i="13"/>
  <c r="C5962" i="13" s="1"/>
  <c r="D5961" i="13"/>
  <c r="C5961" i="13" s="1"/>
  <c r="J5961" i="13" s="1"/>
  <c r="D5960" i="13"/>
  <c r="D5959" i="13"/>
  <c r="C5959" i="13" s="1"/>
  <c r="D5958" i="13"/>
  <c r="C5958" i="13" s="1"/>
  <c r="D5957" i="13"/>
  <c r="C5957" i="13" s="1"/>
  <c r="J5957" i="13" s="1"/>
  <c r="D5956" i="13"/>
  <c r="D5955" i="13"/>
  <c r="C5955" i="13" s="1"/>
  <c r="D5954" i="13"/>
  <c r="C5954" i="13" s="1"/>
  <c r="D5953" i="13"/>
  <c r="C5953" i="13" s="1"/>
  <c r="J5953" i="13" s="1"/>
  <c r="D5952" i="13"/>
  <c r="D5951" i="13"/>
  <c r="C5951" i="13" s="1"/>
  <c r="D5950" i="13"/>
  <c r="C5950" i="13" s="1"/>
  <c r="D5949" i="13"/>
  <c r="C5949" i="13" s="1"/>
  <c r="J5949" i="13" s="1"/>
  <c r="D5948" i="13"/>
  <c r="D5947" i="13"/>
  <c r="C5947" i="13" s="1"/>
  <c r="D5946" i="13"/>
  <c r="C5946" i="13" s="1"/>
  <c r="D5945" i="13"/>
  <c r="C5945" i="13" s="1"/>
  <c r="D5944" i="13"/>
  <c r="D5943" i="13"/>
  <c r="C5943" i="13" s="1"/>
  <c r="D5942" i="13"/>
  <c r="C5942" i="13" s="1"/>
  <c r="D5941" i="13"/>
  <c r="C5941" i="13" s="1"/>
  <c r="J5941" i="13" s="1"/>
  <c r="D5940" i="13"/>
  <c r="D5939" i="13"/>
  <c r="C5939" i="13" s="1"/>
  <c r="D5938" i="13"/>
  <c r="C5938" i="13" s="1"/>
  <c r="D5937" i="13"/>
  <c r="C5937" i="13" s="1"/>
  <c r="J5937" i="13" s="1"/>
  <c r="D5936" i="13"/>
  <c r="D5935" i="13"/>
  <c r="C5935" i="13" s="1"/>
  <c r="D5934" i="13"/>
  <c r="C5934" i="13" s="1"/>
  <c r="D5933" i="13"/>
  <c r="C5933" i="13" s="1"/>
  <c r="J5933" i="13" s="1"/>
  <c r="D5932" i="13"/>
  <c r="D5931" i="13"/>
  <c r="C5931" i="13" s="1"/>
  <c r="D5930" i="13"/>
  <c r="C5930" i="13" s="1"/>
  <c r="D5929" i="13"/>
  <c r="C5929" i="13" s="1"/>
  <c r="J5929" i="13" s="1"/>
  <c r="D5928" i="13"/>
  <c r="D5927" i="13"/>
  <c r="C5927" i="13" s="1"/>
  <c r="D5926" i="13"/>
  <c r="C5926" i="13" s="1"/>
  <c r="D5925" i="13"/>
  <c r="C5925" i="13" s="1"/>
  <c r="J5925" i="13" s="1"/>
  <c r="D5924" i="13"/>
  <c r="D5923" i="13"/>
  <c r="C5923" i="13" s="1"/>
  <c r="D5922" i="13"/>
  <c r="C5922" i="13" s="1"/>
  <c r="D5921" i="13"/>
  <c r="C5921" i="13" s="1"/>
  <c r="J5921" i="13" s="1"/>
  <c r="D5920" i="13"/>
  <c r="D5919" i="13"/>
  <c r="C5919" i="13" s="1"/>
  <c r="D5918" i="13"/>
  <c r="C5918" i="13" s="1"/>
  <c r="D5917" i="13"/>
  <c r="C5917" i="13" s="1"/>
  <c r="J5917" i="13" s="1"/>
  <c r="D5916" i="13"/>
  <c r="D5915" i="13"/>
  <c r="C5915" i="13" s="1"/>
  <c r="D5914" i="13"/>
  <c r="C5914" i="13" s="1"/>
  <c r="D5913" i="13"/>
  <c r="C5913" i="13" s="1"/>
  <c r="D5912" i="13"/>
  <c r="D5911" i="13"/>
  <c r="C5911" i="13" s="1"/>
  <c r="D5910" i="13"/>
  <c r="C5910" i="13" s="1"/>
  <c r="D5909" i="13"/>
  <c r="C5909" i="13" s="1"/>
  <c r="J5909" i="13" s="1"/>
  <c r="D5908" i="13"/>
  <c r="D5907" i="13"/>
  <c r="C5907" i="13" s="1"/>
  <c r="D5906" i="13"/>
  <c r="C5906" i="13" s="1"/>
  <c r="D5905" i="13"/>
  <c r="C5905" i="13" s="1"/>
  <c r="J5905" i="13" s="1"/>
  <c r="D5904" i="13"/>
  <c r="D5903" i="13"/>
  <c r="C5903" i="13" s="1"/>
  <c r="D5902" i="13"/>
  <c r="C5902" i="13" s="1"/>
  <c r="D5901" i="13"/>
  <c r="C5901" i="13" s="1"/>
  <c r="J5901" i="13" s="1"/>
  <c r="D5900" i="13"/>
  <c r="D5899" i="13"/>
  <c r="C5899" i="13" s="1"/>
  <c r="D5898" i="13"/>
  <c r="C5898" i="13" s="1"/>
  <c r="D5897" i="13"/>
  <c r="C5897" i="13" s="1"/>
  <c r="J5897" i="13" s="1"/>
  <c r="D5896" i="13"/>
  <c r="D5895" i="13"/>
  <c r="C5895" i="13" s="1"/>
  <c r="D5894" i="13"/>
  <c r="C5894" i="13" s="1"/>
  <c r="D5893" i="13"/>
  <c r="C5893" i="13" s="1"/>
  <c r="J5893" i="13" s="1"/>
  <c r="D5892" i="13"/>
  <c r="D5891" i="13"/>
  <c r="C5891" i="13" s="1"/>
  <c r="D5890" i="13"/>
  <c r="C5890" i="13" s="1"/>
  <c r="D5889" i="13"/>
  <c r="C5889" i="13" s="1"/>
  <c r="J5889" i="13" s="1"/>
  <c r="D5888" i="13"/>
  <c r="D5887" i="13"/>
  <c r="C5887" i="13" s="1"/>
  <c r="D5886" i="13"/>
  <c r="C5886" i="13" s="1"/>
  <c r="D5885" i="13"/>
  <c r="C5885" i="13" s="1"/>
  <c r="J5885" i="13" s="1"/>
  <c r="D5884" i="13"/>
  <c r="D5883" i="13"/>
  <c r="C5883" i="13" s="1"/>
  <c r="D5882" i="13"/>
  <c r="C5882" i="13" s="1"/>
  <c r="D5881" i="13"/>
  <c r="C5881" i="13" s="1"/>
  <c r="D5880" i="13"/>
  <c r="D5879" i="13"/>
  <c r="C5879" i="13" s="1"/>
  <c r="D5878" i="13"/>
  <c r="C5878" i="13" s="1"/>
  <c r="D5877" i="13"/>
  <c r="C5877" i="13" s="1"/>
  <c r="J5877" i="13" s="1"/>
  <c r="D5876" i="13"/>
  <c r="D5875" i="13"/>
  <c r="C5875" i="13" s="1"/>
  <c r="D5874" i="13"/>
  <c r="C5874" i="13" s="1"/>
  <c r="D5873" i="13"/>
  <c r="C5873" i="13" s="1"/>
  <c r="J5873" i="13" s="1"/>
  <c r="D5872" i="13"/>
  <c r="D5871" i="13"/>
  <c r="C5871" i="13" s="1"/>
  <c r="D5870" i="13"/>
  <c r="C5870" i="13" s="1"/>
  <c r="D5869" i="13"/>
  <c r="C5869" i="13" s="1"/>
  <c r="J5869" i="13" s="1"/>
  <c r="D5868" i="13"/>
  <c r="D5867" i="13"/>
  <c r="C5867" i="13" s="1"/>
  <c r="D5866" i="13"/>
  <c r="C5866" i="13" s="1"/>
  <c r="D5865" i="13"/>
  <c r="C5865" i="13" s="1"/>
  <c r="J5865" i="13" s="1"/>
  <c r="D5864" i="13"/>
  <c r="D5863" i="13"/>
  <c r="C5863" i="13" s="1"/>
  <c r="D5862" i="13"/>
  <c r="C5862" i="13" s="1"/>
  <c r="D5861" i="13"/>
  <c r="C5861" i="13" s="1"/>
  <c r="J5861" i="13" s="1"/>
  <c r="D5860" i="13"/>
  <c r="D5859" i="13"/>
  <c r="C5859" i="13" s="1"/>
  <c r="D5858" i="13"/>
  <c r="C5858" i="13" s="1"/>
  <c r="D5857" i="13"/>
  <c r="C5857" i="13" s="1"/>
  <c r="J5857" i="13" s="1"/>
  <c r="D5856" i="13"/>
  <c r="D5855" i="13"/>
  <c r="C5855" i="13" s="1"/>
  <c r="D5854" i="13"/>
  <c r="C5854" i="13" s="1"/>
  <c r="D5853" i="13"/>
  <c r="C5853" i="13" s="1"/>
  <c r="J5853" i="13" s="1"/>
  <c r="D5852" i="13"/>
  <c r="D5851" i="13"/>
  <c r="C5851" i="13" s="1"/>
  <c r="D5850" i="13"/>
  <c r="C5850" i="13" s="1"/>
  <c r="D5849" i="13"/>
  <c r="C5849" i="13" s="1"/>
  <c r="D5848" i="13"/>
  <c r="D5847" i="13"/>
  <c r="C5847" i="13" s="1"/>
  <c r="D5846" i="13"/>
  <c r="C5846" i="13" s="1"/>
  <c r="D5845" i="13"/>
  <c r="C5845" i="13" s="1"/>
  <c r="J5845" i="13" s="1"/>
  <c r="D5844" i="13"/>
  <c r="D5843" i="13"/>
  <c r="C5843" i="13" s="1"/>
  <c r="D5842" i="13"/>
  <c r="C5842" i="13" s="1"/>
  <c r="D5841" i="13"/>
  <c r="C5841" i="13" s="1"/>
  <c r="J5841" i="13" s="1"/>
  <c r="D5840" i="13"/>
  <c r="D5839" i="13"/>
  <c r="C5839" i="13" s="1"/>
  <c r="D5838" i="13"/>
  <c r="C5838" i="13" s="1"/>
  <c r="D5837" i="13"/>
  <c r="C5837" i="13" s="1"/>
  <c r="J5837" i="13" s="1"/>
  <c r="D5836" i="13"/>
  <c r="D5835" i="13"/>
  <c r="C5835" i="13" s="1"/>
  <c r="D5834" i="13"/>
  <c r="C5834" i="13" s="1"/>
  <c r="D5833" i="13"/>
  <c r="C5833" i="13" s="1"/>
  <c r="J5833" i="13" s="1"/>
  <c r="D5832" i="13"/>
  <c r="D5831" i="13"/>
  <c r="C5831" i="13" s="1"/>
  <c r="D5830" i="13"/>
  <c r="C5830" i="13" s="1"/>
  <c r="D5829" i="13"/>
  <c r="C5829" i="13" s="1"/>
  <c r="J5829" i="13" s="1"/>
  <c r="D5828" i="13"/>
  <c r="D5827" i="13"/>
  <c r="C5827" i="13" s="1"/>
  <c r="D5826" i="13"/>
  <c r="C5826" i="13" s="1"/>
  <c r="D5825" i="13"/>
  <c r="C5825" i="13" s="1"/>
  <c r="J5825" i="13" s="1"/>
  <c r="D5824" i="13"/>
  <c r="D5823" i="13"/>
  <c r="C5823" i="13" s="1"/>
  <c r="D5822" i="13"/>
  <c r="C5822" i="13" s="1"/>
  <c r="D5821" i="13"/>
  <c r="C5821" i="13" s="1"/>
  <c r="J5821" i="13" s="1"/>
  <c r="D5820" i="13"/>
  <c r="D5819" i="13"/>
  <c r="C5819" i="13" s="1"/>
  <c r="D5818" i="13"/>
  <c r="C5818" i="13" s="1"/>
  <c r="D5817" i="13"/>
  <c r="C5817" i="13" s="1"/>
  <c r="D5816" i="13"/>
  <c r="D5815" i="13"/>
  <c r="C5815" i="13" s="1"/>
  <c r="D5814" i="13"/>
  <c r="C5814" i="13" s="1"/>
  <c r="D5813" i="13"/>
  <c r="C5813" i="13" s="1"/>
  <c r="J5813" i="13" s="1"/>
  <c r="D5812" i="13"/>
  <c r="D5811" i="13"/>
  <c r="C5811" i="13" s="1"/>
  <c r="D5810" i="13"/>
  <c r="C5810" i="13" s="1"/>
  <c r="D5809" i="13"/>
  <c r="C5809" i="13" s="1"/>
  <c r="J5809" i="13" s="1"/>
  <c r="D5808" i="13"/>
  <c r="D5807" i="13"/>
  <c r="C5807" i="13" s="1"/>
  <c r="D5806" i="13"/>
  <c r="C5806" i="13" s="1"/>
  <c r="D5805" i="13"/>
  <c r="C5805" i="13" s="1"/>
  <c r="J5805" i="13" s="1"/>
  <c r="D5804" i="13"/>
  <c r="D5803" i="13"/>
  <c r="C5803" i="13" s="1"/>
  <c r="D5802" i="13"/>
  <c r="C5802" i="13" s="1"/>
  <c r="D5801" i="13"/>
  <c r="C5801" i="13" s="1"/>
  <c r="J5801" i="13" s="1"/>
  <c r="D5800" i="13"/>
  <c r="D5799" i="13"/>
  <c r="C5799" i="13" s="1"/>
  <c r="D5798" i="13"/>
  <c r="C5798" i="13" s="1"/>
  <c r="D5797" i="13"/>
  <c r="C5797" i="13" s="1"/>
  <c r="J5797" i="13" s="1"/>
  <c r="D5796" i="13"/>
  <c r="D5795" i="13"/>
  <c r="C5795" i="13" s="1"/>
  <c r="D5794" i="13"/>
  <c r="C5794" i="13" s="1"/>
  <c r="D5793" i="13"/>
  <c r="C5793" i="13" s="1"/>
  <c r="J5793" i="13" s="1"/>
  <c r="D5792" i="13"/>
  <c r="D5791" i="13"/>
  <c r="C5791" i="13" s="1"/>
  <c r="D5790" i="13"/>
  <c r="C5790" i="13" s="1"/>
  <c r="D5789" i="13"/>
  <c r="C5789" i="13" s="1"/>
  <c r="J5789" i="13" s="1"/>
  <c r="D5788" i="13"/>
  <c r="D5787" i="13"/>
  <c r="C5787" i="13" s="1"/>
  <c r="D5786" i="13"/>
  <c r="C5786" i="13" s="1"/>
  <c r="D5785" i="13"/>
  <c r="C5785" i="13" s="1"/>
  <c r="D5784" i="13"/>
  <c r="D5783" i="13"/>
  <c r="C5783" i="13" s="1"/>
  <c r="D5782" i="13"/>
  <c r="C5782" i="13" s="1"/>
  <c r="D5781" i="13"/>
  <c r="C5781" i="13" s="1"/>
  <c r="J5781" i="13" s="1"/>
  <c r="D5780" i="13"/>
  <c r="D5779" i="13"/>
  <c r="C5779" i="13" s="1"/>
  <c r="D5778" i="13"/>
  <c r="C5778" i="13" s="1"/>
  <c r="D5777" i="13"/>
  <c r="C5777" i="13" s="1"/>
  <c r="J5777" i="13" s="1"/>
  <c r="D5776" i="13"/>
  <c r="D5775" i="13"/>
  <c r="C5775" i="13" s="1"/>
  <c r="D5774" i="13"/>
  <c r="C5774" i="13" s="1"/>
  <c r="D5773" i="13"/>
  <c r="C5773" i="13" s="1"/>
  <c r="J5773" i="13" s="1"/>
  <c r="D5772" i="13"/>
  <c r="D5771" i="13"/>
  <c r="C5771" i="13" s="1"/>
  <c r="D5770" i="13"/>
  <c r="C5770" i="13" s="1"/>
  <c r="D5769" i="13"/>
  <c r="C5769" i="13" s="1"/>
  <c r="J5769" i="13" s="1"/>
  <c r="D5768" i="13"/>
  <c r="D5767" i="13"/>
  <c r="C5767" i="13" s="1"/>
  <c r="D5766" i="13"/>
  <c r="C5766" i="13" s="1"/>
  <c r="D5765" i="13"/>
  <c r="C5765" i="13" s="1"/>
  <c r="J5765" i="13" s="1"/>
  <c r="D5764" i="13"/>
  <c r="D5763" i="13"/>
  <c r="C5763" i="13" s="1"/>
  <c r="D5762" i="13"/>
  <c r="C5762" i="13" s="1"/>
  <c r="D5761" i="13"/>
  <c r="C5761" i="13" s="1"/>
  <c r="J5761" i="13" s="1"/>
  <c r="D5760" i="13"/>
  <c r="D5759" i="13"/>
  <c r="C5759" i="13" s="1"/>
  <c r="D5758" i="13"/>
  <c r="C5758" i="13" s="1"/>
  <c r="D5757" i="13"/>
  <c r="C5757" i="13" s="1"/>
  <c r="J5757" i="13" s="1"/>
  <c r="D5756" i="13"/>
  <c r="D5755" i="13"/>
  <c r="C5755" i="13" s="1"/>
  <c r="D5754" i="13"/>
  <c r="C5754" i="13" s="1"/>
  <c r="D5753" i="13"/>
  <c r="C5753" i="13" s="1"/>
  <c r="D5752" i="13"/>
  <c r="D5751" i="13"/>
  <c r="C5751" i="13" s="1"/>
  <c r="D5750" i="13"/>
  <c r="C5750" i="13" s="1"/>
  <c r="D5749" i="13"/>
  <c r="C5749" i="13" s="1"/>
  <c r="J5749" i="13" s="1"/>
  <c r="D5748" i="13"/>
  <c r="D5747" i="13"/>
  <c r="C5747" i="13" s="1"/>
  <c r="D5746" i="13"/>
  <c r="C5746" i="13" s="1"/>
  <c r="D5745" i="13"/>
  <c r="C5745" i="13" s="1"/>
  <c r="J5745" i="13" s="1"/>
  <c r="D5744" i="13"/>
  <c r="D5743" i="13"/>
  <c r="C5743" i="13" s="1"/>
  <c r="D5742" i="13"/>
  <c r="C5742" i="13" s="1"/>
  <c r="D5741" i="13"/>
  <c r="C5741" i="13" s="1"/>
  <c r="J5741" i="13" s="1"/>
  <c r="D5740" i="13"/>
  <c r="D5739" i="13"/>
  <c r="C5739" i="13" s="1"/>
  <c r="D5738" i="13"/>
  <c r="C5738" i="13" s="1"/>
  <c r="D5737" i="13"/>
  <c r="C5737" i="13" s="1"/>
  <c r="J5737" i="13" s="1"/>
  <c r="D5736" i="13"/>
  <c r="D5735" i="13"/>
  <c r="C5735" i="13" s="1"/>
  <c r="D5734" i="13"/>
  <c r="C5734" i="13" s="1"/>
  <c r="D5733" i="13"/>
  <c r="C5733" i="13" s="1"/>
  <c r="J5733" i="13" s="1"/>
  <c r="D5732" i="13"/>
  <c r="D5731" i="13"/>
  <c r="C5731" i="13" s="1"/>
  <c r="D5730" i="13"/>
  <c r="C5730" i="13" s="1"/>
  <c r="D5729" i="13"/>
  <c r="C5729" i="13" s="1"/>
  <c r="J5729" i="13" s="1"/>
  <c r="D5728" i="13"/>
  <c r="D5727" i="13"/>
  <c r="C5727" i="13" s="1"/>
  <c r="D5726" i="13"/>
  <c r="C5726" i="13" s="1"/>
  <c r="D5725" i="13"/>
  <c r="C5725" i="13" s="1"/>
  <c r="J5725" i="13" s="1"/>
  <c r="D5724" i="13"/>
  <c r="D5723" i="13"/>
  <c r="C5723" i="13" s="1"/>
  <c r="D5722" i="13"/>
  <c r="C5722" i="13" s="1"/>
  <c r="D5721" i="13"/>
  <c r="C5721" i="13" s="1"/>
  <c r="D5720" i="13"/>
  <c r="D5719" i="13"/>
  <c r="C5719" i="13" s="1"/>
  <c r="D5718" i="13"/>
  <c r="C5718" i="13" s="1"/>
  <c r="D5717" i="13"/>
  <c r="C5717" i="13" s="1"/>
  <c r="J5717" i="13" s="1"/>
  <c r="D5716" i="13"/>
  <c r="D5715" i="13"/>
  <c r="C5715" i="13" s="1"/>
  <c r="D5714" i="13"/>
  <c r="C5714" i="13" s="1"/>
  <c r="D5713" i="13"/>
  <c r="C5713" i="13" s="1"/>
  <c r="J5713" i="13" s="1"/>
  <c r="D5712" i="13"/>
  <c r="D5711" i="13"/>
  <c r="C5711" i="13" s="1"/>
  <c r="D5710" i="13"/>
  <c r="C5710" i="13" s="1"/>
  <c r="D5709" i="13"/>
  <c r="C5709" i="13" s="1"/>
  <c r="J5709" i="13" s="1"/>
  <c r="D5708" i="13"/>
  <c r="D5707" i="13"/>
  <c r="C5707" i="13" s="1"/>
  <c r="D5706" i="13"/>
  <c r="C5706" i="13" s="1"/>
  <c r="D5705" i="13"/>
  <c r="C5705" i="13" s="1"/>
  <c r="J5705" i="13" s="1"/>
  <c r="D5704" i="13"/>
  <c r="D5703" i="13"/>
  <c r="C5703" i="13" s="1"/>
  <c r="D5702" i="13"/>
  <c r="C5702" i="13" s="1"/>
  <c r="D5701" i="13"/>
  <c r="C5701" i="13" s="1"/>
  <c r="J5701" i="13" s="1"/>
  <c r="D5700" i="13"/>
  <c r="D5699" i="13"/>
  <c r="C5699" i="13" s="1"/>
  <c r="D5698" i="13"/>
  <c r="C5698" i="13" s="1"/>
  <c r="D5697" i="13"/>
  <c r="C5697" i="13" s="1"/>
  <c r="J5697" i="13" s="1"/>
  <c r="D5696" i="13"/>
  <c r="D5695" i="13"/>
  <c r="C5695" i="13" s="1"/>
  <c r="D5694" i="13"/>
  <c r="C5694" i="13" s="1"/>
  <c r="D5693" i="13"/>
  <c r="C5693" i="13" s="1"/>
  <c r="J5693" i="13" s="1"/>
  <c r="D5692" i="13"/>
  <c r="D5691" i="13"/>
  <c r="C5691" i="13" s="1"/>
  <c r="D5690" i="13"/>
  <c r="C5690" i="13" s="1"/>
  <c r="D5689" i="13"/>
  <c r="C5689" i="13" s="1"/>
  <c r="D5688" i="13"/>
  <c r="D5687" i="13"/>
  <c r="C5687" i="13" s="1"/>
  <c r="D5686" i="13"/>
  <c r="C5686" i="13" s="1"/>
  <c r="D5685" i="13"/>
  <c r="C5685" i="13" s="1"/>
  <c r="J5685" i="13" s="1"/>
  <c r="D5684" i="13"/>
  <c r="D5683" i="13"/>
  <c r="C5683" i="13" s="1"/>
  <c r="D5682" i="13"/>
  <c r="C5682" i="13" s="1"/>
  <c r="D5681" i="13"/>
  <c r="C5681" i="13" s="1"/>
  <c r="J5681" i="13" s="1"/>
  <c r="D5680" i="13"/>
  <c r="D5679" i="13"/>
  <c r="C5679" i="13" s="1"/>
  <c r="D5678" i="13"/>
  <c r="C5678" i="13" s="1"/>
  <c r="D5677" i="13"/>
  <c r="C5677" i="13" s="1"/>
  <c r="J5677" i="13" s="1"/>
  <c r="D5676" i="13"/>
  <c r="D5675" i="13"/>
  <c r="C5675" i="13" s="1"/>
  <c r="D5674" i="13"/>
  <c r="C5674" i="13" s="1"/>
  <c r="D5673" i="13"/>
  <c r="C5673" i="13" s="1"/>
  <c r="J5673" i="13" s="1"/>
  <c r="D5672" i="13"/>
  <c r="D5671" i="13"/>
  <c r="C5671" i="13" s="1"/>
  <c r="D5670" i="13"/>
  <c r="C5670" i="13" s="1"/>
  <c r="D5669" i="13"/>
  <c r="C5669" i="13" s="1"/>
  <c r="J5669" i="13" s="1"/>
  <c r="D5668" i="13"/>
  <c r="D5667" i="13"/>
  <c r="C5667" i="13" s="1"/>
  <c r="D5666" i="13"/>
  <c r="C5666" i="13" s="1"/>
  <c r="D5665" i="13"/>
  <c r="C5665" i="13" s="1"/>
  <c r="J5665" i="13" s="1"/>
  <c r="D5664" i="13"/>
  <c r="D5663" i="13"/>
  <c r="C5663" i="13" s="1"/>
  <c r="D5662" i="13"/>
  <c r="C5662" i="13" s="1"/>
  <c r="D5661" i="13"/>
  <c r="C5661" i="13" s="1"/>
  <c r="J5661" i="13" s="1"/>
  <c r="D5660" i="13"/>
  <c r="D5659" i="13"/>
  <c r="C5659" i="13" s="1"/>
  <c r="D5658" i="13"/>
  <c r="C5658" i="13" s="1"/>
  <c r="D5657" i="13"/>
  <c r="C5657" i="13" s="1"/>
  <c r="D5656" i="13"/>
  <c r="D5655" i="13"/>
  <c r="C5655" i="13" s="1"/>
  <c r="D5654" i="13"/>
  <c r="C5654" i="13" s="1"/>
  <c r="D5653" i="13"/>
  <c r="C5653" i="13" s="1"/>
  <c r="J5653" i="13" s="1"/>
  <c r="D5652" i="13"/>
  <c r="D5651" i="13"/>
  <c r="C5651" i="13" s="1"/>
  <c r="D5650" i="13"/>
  <c r="C5650" i="13" s="1"/>
  <c r="D5649" i="13"/>
  <c r="C5649" i="13" s="1"/>
  <c r="J5649" i="13" s="1"/>
  <c r="D5648" i="13"/>
  <c r="D5647" i="13"/>
  <c r="C5647" i="13" s="1"/>
  <c r="D5646" i="13"/>
  <c r="C5646" i="13" s="1"/>
  <c r="D5645" i="13"/>
  <c r="C5645" i="13" s="1"/>
  <c r="J5645" i="13" s="1"/>
  <c r="D5644" i="13"/>
  <c r="D5643" i="13"/>
  <c r="C5643" i="13" s="1"/>
  <c r="D5642" i="13"/>
  <c r="C5642" i="13" s="1"/>
  <c r="D5641" i="13"/>
  <c r="C5641" i="13" s="1"/>
  <c r="J5641" i="13" s="1"/>
  <c r="D5640" i="13"/>
  <c r="D5639" i="13"/>
  <c r="C5639" i="13" s="1"/>
  <c r="D5638" i="13"/>
  <c r="C5638" i="13" s="1"/>
  <c r="D5637" i="13"/>
  <c r="C5637" i="13" s="1"/>
  <c r="J5637" i="13" s="1"/>
  <c r="D5636" i="13"/>
  <c r="D5635" i="13"/>
  <c r="C5635" i="13" s="1"/>
  <c r="D5634" i="13"/>
  <c r="C5634" i="13" s="1"/>
  <c r="D5633" i="13"/>
  <c r="C5633" i="13" s="1"/>
  <c r="J5633" i="13" s="1"/>
  <c r="D5632" i="13"/>
  <c r="D5631" i="13"/>
  <c r="C5631" i="13" s="1"/>
  <c r="D5630" i="13"/>
  <c r="C5630" i="13" s="1"/>
  <c r="D5629" i="13"/>
  <c r="C5629" i="13" s="1"/>
  <c r="J5629" i="13" s="1"/>
  <c r="D5628" i="13"/>
  <c r="D5627" i="13"/>
  <c r="C5627" i="13" s="1"/>
  <c r="D5626" i="13"/>
  <c r="C5626" i="13" s="1"/>
  <c r="D5625" i="13"/>
  <c r="C5625" i="13" s="1"/>
  <c r="D5624" i="13"/>
  <c r="D5623" i="13"/>
  <c r="C5623" i="13" s="1"/>
  <c r="D5622" i="13"/>
  <c r="C5622" i="13" s="1"/>
  <c r="D5621" i="13"/>
  <c r="C5621" i="13" s="1"/>
  <c r="J5621" i="13" s="1"/>
  <c r="D5620" i="13"/>
  <c r="D5619" i="13"/>
  <c r="C5619" i="13" s="1"/>
  <c r="D5618" i="13"/>
  <c r="C5618" i="13" s="1"/>
  <c r="D5617" i="13"/>
  <c r="C5617" i="13" s="1"/>
  <c r="J5617" i="13" s="1"/>
  <c r="D5616" i="13"/>
  <c r="D5615" i="13"/>
  <c r="C5615" i="13" s="1"/>
  <c r="D5614" i="13"/>
  <c r="C5614" i="13" s="1"/>
  <c r="D5613" i="13"/>
  <c r="C5613" i="13" s="1"/>
  <c r="J5613" i="13" s="1"/>
  <c r="D5612" i="13"/>
  <c r="D5611" i="13"/>
  <c r="C5611" i="13" s="1"/>
  <c r="D5610" i="13"/>
  <c r="C5610" i="13" s="1"/>
  <c r="D5609" i="13"/>
  <c r="C5609" i="13" s="1"/>
  <c r="J5609" i="13" s="1"/>
  <c r="D5608" i="13"/>
  <c r="D5607" i="13"/>
  <c r="C5607" i="13" s="1"/>
  <c r="D5606" i="13"/>
  <c r="C5606" i="13" s="1"/>
  <c r="D5605" i="13"/>
  <c r="C5605" i="13" s="1"/>
  <c r="J5605" i="13" s="1"/>
  <c r="D5604" i="13"/>
  <c r="D5603" i="13"/>
  <c r="C5603" i="13" s="1"/>
  <c r="D5602" i="13"/>
  <c r="C5602" i="13" s="1"/>
  <c r="D5601" i="13"/>
  <c r="C5601" i="13" s="1"/>
  <c r="J5601" i="13" s="1"/>
  <c r="D5600" i="13"/>
  <c r="D5599" i="13"/>
  <c r="C5599" i="13" s="1"/>
  <c r="D5598" i="13"/>
  <c r="C5598" i="13" s="1"/>
  <c r="D5597" i="13"/>
  <c r="C5597" i="13" s="1"/>
  <c r="J5597" i="13" s="1"/>
  <c r="D5596" i="13"/>
  <c r="D5595" i="13"/>
  <c r="C5595" i="13" s="1"/>
  <c r="D5594" i="13"/>
  <c r="C5594" i="13" s="1"/>
  <c r="D5593" i="13"/>
  <c r="C5593" i="13" s="1"/>
  <c r="D5592" i="13"/>
  <c r="D5591" i="13"/>
  <c r="C5591" i="13" s="1"/>
  <c r="D5590" i="13"/>
  <c r="C5590" i="13" s="1"/>
  <c r="D5589" i="13"/>
  <c r="C5589" i="13" s="1"/>
  <c r="J5589" i="13" s="1"/>
  <c r="D5588" i="13"/>
  <c r="D5587" i="13"/>
  <c r="C5587" i="13" s="1"/>
  <c r="D5586" i="13"/>
  <c r="C5586" i="13" s="1"/>
  <c r="D5585" i="13"/>
  <c r="C5585" i="13" s="1"/>
  <c r="J5585" i="13" s="1"/>
  <c r="D5584" i="13"/>
  <c r="D5583" i="13"/>
  <c r="C5583" i="13" s="1"/>
  <c r="D5582" i="13"/>
  <c r="C5582" i="13" s="1"/>
  <c r="D5581" i="13"/>
  <c r="C5581" i="13" s="1"/>
  <c r="J5581" i="13" s="1"/>
  <c r="D5580" i="13"/>
  <c r="D5579" i="13"/>
  <c r="C5579" i="13" s="1"/>
  <c r="D5578" i="13"/>
  <c r="C5578" i="13" s="1"/>
  <c r="D5577" i="13"/>
  <c r="C5577" i="13" s="1"/>
  <c r="J5577" i="13" s="1"/>
  <c r="D5576" i="13"/>
  <c r="D5575" i="13"/>
  <c r="C5575" i="13" s="1"/>
  <c r="D5574" i="13"/>
  <c r="C5574" i="13" s="1"/>
  <c r="D5573" i="13"/>
  <c r="C5573" i="13" s="1"/>
  <c r="J5573" i="13" s="1"/>
  <c r="D5572" i="13"/>
  <c r="D5571" i="13"/>
  <c r="C5571" i="13" s="1"/>
  <c r="D5570" i="13"/>
  <c r="C5570" i="13" s="1"/>
  <c r="D5569" i="13"/>
  <c r="C5569" i="13" s="1"/>
  <c r="J5569" i="13" s="1"/>
  <c r="D5568" i="13"/>
  <c r="D5567" i="13"/>
  <c r="C5567" i="13" s="1"/>
  <c r="D5566" i="13"/>
  <c r="C5566" i="13" s="1"/>
  <c r="D5565" i="13"/>
  <c r="C5565" i="13" s="1"/>
  <c r="J5565" i="13" s="1"/>
  <c r="D5564" i="13"/>
  <c r="D5563" i="13"/>
  <c r="C5563" i="13" s="1"/>
  <c r="D5562" i="13"/>
  <c r="C5562" i="13" s="1"/>
  <c r="D5561" i="13"/>
  <c r="C5561" i="13" s="1"/>
  <c r="D5560" i="13"/>
  <c r="D5559" i="13"/>
  <c r="C5559" i="13" s="1"/>
  <c r="D5558" i="13"/>
  <c r="C5558" i="13" s="1"/>
  <c r="D5557" i="13"/>
  <c r="C5557" i="13" s="1"/>
  <c r="J5557" i="13" s="1"/>
  <c r="D5556" i="13"/>
  <c r="D5555" i="13"/>
  <c r="C5555" i="13" s="1"/>
  <c r="D5554" i="13"/>
  <c r="C5554" i="13" s="1"/>
  <c r="D5553" i="13"/>
  <c r="C5553" i="13" s="1"/>
  <c r="J5553" i="13" s="1"/>
  <c r="D5552" i="13"/>
  <c r="D5551" i="13"/>
  <c r="C5551" i="13" s="1"/>
  <c r="D5550" i="13"/>
  <c r="C5550" i="13" s="1"/>
  <c r="D5549" i="13"/>
  <c r="C5549" i="13" s="1"/>
  <c r="J5549" i="13" s="1"/>
  <c r="D5548" i="13"/>
  <c r="D5547" i="13"/>
  <c r="C5547" i="13" s="1"/>
  <c r="D5546" i="13"/>
  <c r="C5546" i="13" s="1"/>
  <c r="D5545" i="13"/>
  <c r="C5545" i="13" s="1"/>
  <c r="J5545" i="13" s="1"/>
  <c r="D5544" i="13"/>
  <c r="D5543" i="13"/>
  <c r="C5543" i="13" s="1"/>
  <c r="D5542" i="13"/>
  <c r="C5542" i="13" s="1"/>
  <c r="D5541" i="13"/>
  <c r="C5541" i="13" s="1"/>
  <c r="J5541" i="13" s="1"/>
  <c r="D5540" i="13"/>
  <c r="D5539" i="13"/>
  <c r="C5539" i="13" s="1"/>
  <c r="D5538" i="13"/>
  <c r="C5538" i="13" s="1"/>
  <c r="D5537" i="13"/>
  <c r="C5537" i="13" s="1"/>
  <c r="J5537" i="13" s="1"/>
  <c r="D5536" i="13"/>
  <c r="D5535" i="13"/>
  <c r="C5535" i="13" s="1"/>
  <c r="D5534" i="13"/>
  <c r="C5534" i="13" s="1"/>
  <c r="D5533" i="13"/>
  <c r="C5533" i="13" s="1"/>
  <c r="J5533" i="13" s="1"/>
  <c r="D5532" i="13"/>
  <c r="D5531" i="13"/>
  <c r="C5531" i="13" s="1"/>
  <c r="D5530" i="13"/>
  <c r="C5530" i="13" s="1"/>
  <c r="D5529" i="13"/>
  <c r="C5529" i="13" s="1"/>
  <c r="D5528" i="13"/>
  <c r="D5527" i="13"/>
  <c r="C5527" i="13" s="1"/>
  <c r="D5526" i="13"/>
  <c r="C5526" i="13" s="1"/>
  <c r="D5525" i="13"/>
  <c r="C5525" i="13" s="1"/>
  <c r="J5525" i="13" s="1"/>
  <c r="D5524" i="13"/>
  <c r="D5523" i="13"/>
  <c r="C5523" i="13" s="1"/>
  <c r="D5522" i="13"/>
  <c r="C5522" i="13" s="1"/>
  <c r="D5521" i="13"/>
  <c r="C5521" i="13" s="1"/>
  <c r="J5521" i="13" s="1"/>
  <c r="D5520" i="13"/>
  <c r="D5519" i="13"/>
  <c r="C5519" i="13" s="1"/>
  <c r="D5518" i="13"/>
  <c r="C5518" i="13" s="1"/>
  <c r="D5517" i="13"/>
  <c r="C5517" i="13" s="1"/>
  <c r="J5517" i="13" s="1"/>
  <c r="D5516" i="13"/>
  <c r="D5515" i="13"/>
  <c r="C5515" i="13" s="1"/>
  <c r="D5514" i="13"/>
  <c r="C5514" i="13" s="1"/>
  <c r="D5513" i="13"/>
  <c r="C5513" i="13" s="1"/>
  <c r="J5513" i="13" s="1"/>
  <c r="D5512" i="13"/>
  <c r="D5511" i="13"/>
  <c r="C5511" i="13" s="1"/>
  <c r="D5510" i="13"/>
  <c r="C5510" i="13" s="1"/>
  <c r="D5509" i="13"/>
  <c r="C5509" i="13" s="1"/>
  <c r="J5509" i="13" s="1"/>
  <c r="D5508" i="13"/>
  <c r="D5507" i="13"/>
  <c r="C5507" i="13" s="1"/>
  <c r="D5506" i="13"/>
  <c r="C5506" i="13" s="1"/>
  <c r="D5505" i="13"/>
  <c r="C5505" i="13" s="1"/>
  <c r="J5505" i="13" s="1"/>
  <c r="D5504" i="13"/>
  <c r="D5503" i="13"/>
  <c r="C5503" i="13" s="1"/>
  <c r="D5502" i="13"/>
  <c r="C5502" i="13" s="1"/>
  <c r="D5501" i="13"/>
  <c r="C5501" i="13" s="1"/>
  <c r="J5501" i="13" s="1"/>
  <c r="D5500" i="13"/>
  <c r="D5499" i="13"/>
  <c r="C5499" i="13" s="1"/>
  <c r="D5498" i="13"/>
  <c r="C5498" i="13" s="1"/>
  <c r="D5497" i="13"/>
  <c r="C5497" i="13" s="1"/>
  <c r="D5496" i="13"/>
  <c r="D5495" i="13"/>
  <c r="C5495" i="13" s="1"/>
  <c r="D5494" i="13"/>
  <c r="C5494" i="13" s="1"/>
  <c r="D5493" i="13"/>
  <c r="C5493" i="13" s="1"/>
  <c r="J5493" i="13" s="1"/>
  <c r="D5492" i="13"/>
  <c r="D5491" i="13"/>
  <c r="C5491" i="13" s="1"/>
  <c r="D5490" i="13"/>
  <c r="C5490" i="13" s="1"/>
  <c r="D5489" i="13"/>
  <c r="C5489" i="13" s="1"/>
  <c r="J5489" i="13" s="1"/>
  <c r="D5488" i="13"/>
  <c r="D5487" i="13"/>
  <c r="C5487" i="13" s="1"/>
  <c r="D5486" i="13"/>
  <c r="C5486" i="13" s="1"/>
  <c r="D5485" i="13"/>
  <c r="C5485" i="13" s="1"/>
  <c r="J5485" i="13" s="1"/>
  <c r="D5484" i="13"/>
  <c r="D5483" i="13"/>
  <c r="C5483" i="13" s="1"/>
  <c r="D5482" i="13"/>
  <c r="C5482" i="13" s="1"/>
  <c r="D5481" i="13"/>
  <c r="C5481" i="13" s="1"/>
  <c r="J5481" i="13" s="1"/>
  <c r="D5480" i="13"/>
  <c r="D5479" i="13"/>
  <c r="C5479" i="13" s="1"/>
  <c r="D5478" i="13"/>
  <c r="C5478" i="13" s="1"/>
  <c r="D5477" i="13"/>
  <c r="C5477" i="13" s="1"/>
  <c r="J5477" i="13" s="1"/>
  <c r="D5476" i="13"/>
  <c r="D5475" i="13"/>
  <c r="C5475" i="13" s="1"/>
  <c r="D5474" i="13"/>
  <c r="C5474" i="13" s="1"/>
  <c r="D5473" i="13"/>
  <c r="C5473" i="13" s="1"/>
  <c r="J5473" i="13" s="1"/>
  <c r="D5472" i="13"/>
  <c r="D5471" i="13"/>
  <c r="C5471" i="13" s="1"/>
  <c r="D5470" i="13"/>
  <c r="C5470" i="13" s="1"/>
  <c r="D5469" i="13"/>
  <c r="C5469" i="13" s="1"/>
  <c r="J5469" i="13" s="1"/>
  <c r="D5468" i="13"/>
  <c r="D5467" i="13"/>
  <c r="C5467" i="13" s="1"/>
  <c r="D5466" i="13"/>
  <c r="C5466" i="13" s="1"/>
  <c r="D5465" i="13"/>
  <c r="C5465" i="13" s="1"/>
  <c r="D5464" i="13"/>
  <c r="D5463" i="13"/>
  <c r="C5463" i="13" s="1"/>
  <c r="D5462" i="13"/>
  <c r="C5462" i="13" s="1"/>
  <c r="D5461" i="13"/>
  <c r="C5461" i="13" s="1"/>
  <c r="J5461" i="13" s="1"/>
  <c r="D5460" i="13"/>
  <c r="D5459" i="13"/>
  <c r="C5459" i="13" s="1"/>
  <c r="D5458" i="13"/>
  <c r="C5458" i="13" s="1"/>
  <c r="D5457" i="13"/>
  <c r="C5457" i="13" s="1"/>
  <c r="J5457" i="13" s="1"/>
  <c r="D5456" i="13"/>
  <c r="D5455" i="13"/>
  <c r="C5455" i="13" s="1"/>
  <c r="D5454" i="13"/>
  <c r="C5454" i="13" s="1"/>
  <c r="D5453" i="13"/>
  <c r="C5453" i="13" s="1"/>
  <c r="J5453" i="13" s="1"/>
  <c r="D5452" i="13"/>
  <c r="D5451" i="13"/>
  <c r="C5451" i="13" s="1"/>
  <c r="D5450" i="13"/>
  <c r="C5450" i="13" s="1"/>
  <c r="D5449" i="13"/>
  <c r="C5449" i="13" s="1"/>
  <c r="J5449" i="13" s="1"/>
  <c r="D5448" i="13"/>
  <c r="D5447" i="13"/>
  <c r="C5447" i="13" s="1"/>
  <c r="D5446" i="13"/>
  <c r="C5446" i="13" s="1"/>
  <c r="D5445" i="13"/>
  <c r="C5445" i="13" s="1"/>
  <c r="J5445" i="13" s="1"/>
  <c r="D5444" i="13"/>
  <c r="D5443" i="13"/>
  <c r="C5443" i="13" s="1"/>
  <c r="D5442" i="13"/>
  <c r="C5442" i="13" s="1"/>
  <c r="D5441" i="13"/>
  <c r="C5441" i="13" s="1"/>
  <c r="J5441" i="13" s="1"/>
  <c r="D5440" i="13"/>
  <c r="D5439" i="13"/>
  <c r="C5439" i="13" s="1"/>
  <c r="D5438" i="13"/>
  <c r="C5438" i="13" s="1"/>
  <c r="D5437" i="13"/>
  <c r="C5437" i="13" s="1"/>
  <c r="J5437" i="13" s="1"/>
  <c r="D5436" i="13"/>
  <c r="D5435" i="13"/>
  <c r="C5435" i="13" s="1"/>
  <c r="D5434" i="13"/>
  <c r="C5434" i="13" s="1"/>
  <c r="D5433" i="13"/>
  <c r="C5433" i="13" s="1"/>
  <c r="D5432" i="13"/>
  <c r="D5431" i="13"/>
  <c r="C5431" i="13" s="1"/>
  <c r="D5430" i="13"/>
  <c r="C5430" i="13" s="1"/>
  <c r="D5429" i="13"/>
  <c r="C5429" i="13" s="1"/>
  <c r="J5429" i="13" s="1"/>
  <c r="D5428" i="13"/>
  <c r="D5427" i="13"/>
  <c r="C5427" i="13" s="1"/>
  <c r="D5426" i="13"/>
  <c r="C5426" i="13" s="1"/>
  <c r="D5425" i="13"/>
  <c r="C5425" i="13" s="1"/>
  <c r="J5425" i="13" s="1"/>
  <c r="D5424" i="13"/>
  <c r="D5423" i="13"/>
  <c r="C5423" i="13" s="1"/>
  <c r="D5422" i="13"/>
  <c r="C5422" i="13" s="1"/>
  <c r="D5421" i="13"/>
  <c r="C5421" i="13" s="1"/>
  <c r="J5421" i="13" s="1"/>
  <c r="D5420" i="13"/>
  <c r="D5419" i="13"/>
  <c r="C5419" i="13" s="1"/>
  <c r="D5418" i="13"/>
  <c r="C5418" i="13" s="1"/>
  <c r="D5417" i="13"/>
  <c r="C5417" i="13" s="1"/>
  <c r="J5417" i="13" s="1"/>
  <c r="D5416" i="13"/>
  <c r="D5415" i="13"/>
  <c r="C5415" i="13" s="1"/>
  <c r="D5414" i="13"/>
  <c r="C5414" i="13" s="1"/>
  <c r="D5413" i="13"/>
  <c r="C5413" i="13" s="1"/>
  <c r="J5413" i="13" s="1"/>
  <c r="D5412" i="13"/>
  <c r="D5411" i="13"/>
  <c r="C5411" i="13" s="1"/>
  <c r="D5410" i="13"/>
  <c r="C5410" i="13" s="1"/>
  <c r="D5409" i="13"/>
  <c r="C5409" i="13" s="1"/>
  <c r="J5409" i="13" s="1"/>
  <c r="D5408" i="13"/>
  <c r="D5407" i="13"/>
  <c r="C5407" i="13" s="1"/>
  <c r="D5406" i="13"/>
  <c r="C5406" i="13" s="1"/>
  <c r="D5405" i="13"/>
  <c r="C5405" i="13" s="1"/>
  <c r="J5405" i="13" s="1"/>
  <c r="D5404" i="13"/>
  <c r="D5403" i="13"/>
  <c r="C5403" i="13" s="1"/>
  <c r="D5402" i="13"/>
  <c r="C5402" i="13" s="1"/>
  <c r="D5401" i="13"/>
  <c r="C5401" i="13" s="1"/>
  <c r="D5400" i="13"/>
  <c r="D5399" i="13"/>
  <c r="C5399" i="13" s="1"/>
  <c r="D5398" i="13"/>
  <c r="C5398" i="13" s="1"/>
  <c r="D5397" i="13"/>
  <c r="C5397" i="13" s="1"/>
  <c r="J5397" i="13" s="1"/>
  <c r="D5396" i="13"/>
  <c r="D5395" i="13"/>
  <c r="C5395" i="13" s="1"/>
  <c r="D5394" i="13"/>
  <c r="C5394" i="13" s="1"/>
  <c r="D5393" i="13"/>
  <c r="C5393" i="13" s="1"/>
  <c r="J5393" i="13" s="1"/>
  <c r="D5392" i="13"/>
  <c r="D5391" i="13"/>
  <c r="C5391" i="13" s="1"/>
  <c r="D5390" i="13"/>
  <c r="C5390" i="13" s="1"/>
  <c r="D5389" i="13"/>
  <c r="C5389" i="13" s="1"/>
  <c r="J5389" i="13" s="1"/>
  <c r="D5388" i="13"/>
  <c r="D5387" i="13"/>
  <c r="C5387" i="13" s="1"/>
  <c r="D5386" i="13"/>
  <c r="C5386" i="13" s="1"/>
  <c r="D5385" i="13"/>
  <c r="C5385" i="13" s="1"/>
  <c r="J5385" i="13" s="1"/>
  <c r="D5384" i="13"/>
  <c r="D5383" i="13"/>
  <c r="C5383" i="13" s="1"/>
  <c r="D5382" i="13"/>
  <c r="C5382" i="13" s="1"/>
  <c r="D5381" i="13"/>
  <c r="C5381" i="13" s="1"/>
  <c r="J5381" i="13" s="1"/>
  <c r="D5380" i="13"/>
  <c r="D5379" i="13"/>
  <c r="C5379" i="13" s="1"/>
  <c r="D5378" i="13"/>
  <c r="C5378" i="13" s="1"/>
  <c r="D5377" i="13"/>
  <c r="C5377" i="13" s="1"/>
  <c r="J5377" i="13" s="1"/>
  <c r="D5376" i="13"/>
  <c r="D5375" i="13"/>
  <c r="C5375" i="13" s="1"/>
  <c r="D5374" i="13"/>
  <c r="C5374" i="13" s="1"/>
  <c r="D5373" i="13"/>
  <c r="C5373" i="13" s="1"/>
  <c r="J5373" i="13" s="1"/>
  <c r="D5372" i="13"/>
  <c r="D5371" i="13"/>
  <c r="C5371" i="13" s="1"/>
  <c r="D5370" i="13"/>
  <c r="C5370" i="13" s="1"/>
  <c r="D5369" i="13"/>
  <c r="C5369" i="13" s="1"/>
  <c r="D5368" i="13"/>
  <c r="D5367" i="13"/>
  <c r="C5367" i="13" s="1"/>
  <c r="D5366" i="13"/>
  <c r="C5366" i="13" s="1"/>
  <c r="D5365" i="13"/>
  <c r="C5365" i="13" s="1"/>
  <c r="J5365" i="13" s="1"/>
  <c r="D5364" i="13"/>
  <c r="D5363" i="13"/>
  <c r="C5363" i="13" s="1"/>
  <c r="D5362" i="13"/>
  <c r="C5362" i="13" s="1"/>
  <c r="D5361" i="13"/>
  <c r="C5361" i="13" s="1"/>
  <c r="J5361" i="13" s="1"/>
  <c r="D5360" i="13"/>
  <c r="D5359" i="13"/>
  <c r="C5359" i="13" s="1"/>
  <c r="D5358" i="13"/>
  <c r="C5358" i="13" s="1"/>
  <c r="D5357" i="13"/>
  <c r="C5357" i="13" s="1"/>
  <c r="J5357" i="13" s="1"/>
  <c r="D5356" i="13"/>
  <c r="D5355" i="13"/>
  <c r="C5355" i="13" s="1"/>
  <c r="D5354" i="13"/>
  <c r="C5354" i="13" s="1"/>
  <c r="D5353" i="13"/>
  <c r="C5353" i="13" s="1"/>
  <c r="J5353" i="13" s="1"/>
  <c r="D5352" i="13"/>
  <c r="D5351" i="13"/>
  <c r="C5351" i="13" s="1"/>
  <c r="D5350" i="13"/>
  <c r="C5350" i="13" s="1"/>
  <c r="D5349" i="13"/>
  <c r="C5349" i="13" s="1"/>
  <c r="J5349" i="13" s="1"/>
  <c r="D5348" i="13"/>
  <c r="D5347" i="13"/>
  <c r="C5347" i="13" s="1"/>
  <c r="D5346" i="13"/>
  <c r="C5346" i="13" s="1"/>
  <c r="D5345" i="13"/>
  <c r="C5345" i="13" s="1"/>
  <c r="J5345" i="13" s="1"/>
  <c r="D5344" i="13"/>
  <c r="D5343" i="13"/>
  <c r="C5343" i="13" s="1"/>
  <c r="D5342" i="13"/>
  <c r="C5342" i="13" s="1"/>
  <c r="D5341" i="13"/>
  <c r="C5341" i="13" s="1"/>
  <c r="J5341" i="13" s="1"/>
  <c r="D5340" i="13"/>
  <c r="D5339" i="13"/>
  <c r="C5339" i="13" s="1"/>
  <c r="D5338" i="13"/>
  <c r="C5338" i="13" s="1"/>
  <c r="D5337" i="13"/>
  <c r="C5337" i="13" s="1"/>
  <c r="D5336" i="13"/>
  <c r="D5335" i="13"/>
  <c r="C5335" i="13" s="1"/>
  <c r="D5334" i="13"/>
  <c r="C5334" i="13" s="1"/>
  <c r="D5333" i="13"/>
  <c r="C5333" i="13" s="1"/>
  <c r="J5333" i="13" s="1"/>
  <c r="D5332" i="13"/>
  <c r="D5331" i="13"/>
  <c r="C5331" i="13" s="1"/>
  <c r="D5330" i="13"/>
  <c r="C5330" i="13" s="1"/>
  <c r="D5329" i="13"/>
  <c r="C5329" i="13" s="1"/>
  <c r="J5329" i="13" s="1"/>
  <c r="D5328" i="13"/>
  <c r="D5327" i="13"/>
  <c r="C5327" i="13" s="1"/>
  <c r="D5326" i="13"/>
  <c r="C5326" i="13" s="1"/>
  <c r="D5325" i="13"/>
  <c r="C5325" i="13" s="1"/>
  <c r="J5325" i="13" s="1"/>
  <c r="D5324" i="13"/>
  <c r="D5323" i="13"/>
  <c r="C5323" i="13" s="1"/>
  <c r="D5322" i="13"/>
  <c r="C5322" i="13" s="1"/>
  <c r="D5321" i="13"/>
  <c r="C5321" i="13" s="1"/>
  <c r="J5321" i="13" s="1"/>
  <c r="D5320" i="13"/>
  <c r="D5319" i="13"/>
  <c r="C5319" i="13" s="1"/>
  <c r="D5318" i="13"/>
  <c r="C5318" i="13" s="1"/>
  <c r="D5317" i="13"/>
  <c r="C5317" i="13" s="1"/>
  <c r="J5317" i="13" s="1"/>
  <c r="D5316" i="13"/>
  <c r="D5315" i="13"/>
  <c r="C5315" i="13" s="1"/>
  <c r="D5314" i="13"/>
  <c r="C5314" i="13" s="1"/>
  <c r="D5313" i="13"/>
  <c r="C5313" i="13" s="1"/>
  <c r="J5313" i="13" s="1"/>
  <c r="D5312" i="13"/>
  <c r="D5311" i="13"/>
  <c r="C5311" i="13" s="1"/>
  <c r="D5310" i="13"/>
  <c r="C5310" i="13" s="1"/>
  <c r="D5309" i="13"/>
  <c r="C5309" i="13" s="1"/>
  <c r="J5309" i="13" s="1"/>
  <c r="D5308" i="13"/>
  <c r="D5307" i="13"/>
  <c r="C5307" i="13" s="1"/>
  <c r="D5306" i="13"/>
  <c r="C5306" i="13" s="1"/>
  <c r="D5305" i="13"/>
  <c r="C5305" i="13" s="1"/>
  <c r="D5304" i="13"/>
  <c r="D5303" i="13"/>
  <c r="C5303" i="13" s="1"/>
  <c r="D5302" i="13"/>
  <c r="C5302" i="13" s="1"/>
  <c r="D5301" i="13"/>
  <c r="C5301" i="13" s="1"/>
  <c r="J5301" i="13" s="1"/>
  <c r="D5300" i="13"/>
  <c r="D5299" i="13"/>
  <c r="C5299" i="13" s="1"/>
  <c r="D5298" i="13"/>
  <c r="C5298" i="13" s="1"/>
  <c r="D5297" i="13"/>
  <c r="C5297" i="13" s="1"/>
  <c r="J5297" i="13" s="1"/>
  <c r="D5296" i="13"/>
  <c r="D5295" i="13"/>
  <c r="C5295" i="13" s="1"/>
  <c r="D5294" i="13"/>
  <c r="C5294" i="13" s="1"/>
  <c r="D5293" i="13"/>
  <c r="C5293" i="13" s="1"/>
  <c r="J5293" i="13" s="1"/>
  <c r="D5292" i="13"/>
  <c r="D5291" i="13"/>
  <c r="C5291" i="13" s="1"/>
  <c r="D5290" i="13"/>
  <c r="C5290" i="13" s="1"/>
  <c r="D5289" i="13"/>
  <c r="C5289" i="13" s="1"/>
  <c r="J5289" i="13" s="1"/>
  <c r="D5288" i="13"/>
  <c r="D5287" i="13"/>
  <c r="C5287" i="13" s="1"/>
  <c r="D5286" i="13"/>
  <c r="C5286" i="13" s="1"/>
  <c r="D5285" i="13"/>
  <c r="C5285" i="13" s="1"/>
  <c r="J5285" i="13" s="1"/>
  <c r="D5284" i="13"/>
  <c r="D5283" i="13"/>
  <c r="C5283" i="13" s="1"/>
  <c r="D5282" i="13"/>
  <c r="C5282" i="13" s="1"/>
  <c r="D5281" i="13"/>
  <c r="C5281" i="13" s="1"/>
  <c r="J5281" i="13" s="1"/>
  <c r="D5280" i="13"/>
  <c r="D5279" i="13"/>
  <c r="C5279" i="13" s="1"/>
  <c r="D5278" i="13"/>
  <c r="C5278" i="13" s="1"/>
  <c r="D5277" i="13"/>
  <c r="C5277" i="13" s="1"/>
  <c r="J5277" i="13" s="1"/>
  <c r="D5276" i="13"/>
  <c r="D5275" i="13"/>
  <c r="C5275" i="13" s="1"/>
  <c r="D5274" i="13"/>
  <c r="C5274" i="13" s="1"/>
  <c r="D5273" i="13"/>
  <c r="C5273" i="13" s="1"/>
  <c r="D5272" i="13"/>
  <c r="D5271" i="13"/>
  <c r="C5271" i="13" s="1"/>
  <c r="D5270" i="13"/>
  <c r="C5270" i="13" s="1"/>
  <c r="D5269" i="13"/>
  <c r="C5269" i="13" s="1"/>
  <c r="J5269" i="13" s="1"/>
  <c r="D5268" i="13"/>
  <c r="D5267" i="13"/>
  <c r="C5267" i="13" s="1"/>
  <c r="D5266" i="13"/>
  <c r="C5266" i="13" s="1"/>
  <c r="D5265" i="13"/>
  <c r="C5265" i="13" s="1"/>
  <c r="J5265" i="13" s="1"/>
  <c r="D5264" i="13"/>
  <c r="D5263" i="13"/>
  <c r="C5263" i="13" s="1"/>
  <c r="D5262" i="13"/>
  <c r="C5262" i="13" s="1"/>
  <c r="D5261" i="13"/>
  <c r="C5261" i="13" s="1"/>
  <c r="J5261" i="13" s="1"/>
  <c r="D5260" i="13"/>
  <c r="D5259" i="13"/>
  <c r="C5259" i="13" s="1"/>
  <c r="D5258" i="13"/>
  <c r="C5258" i="13" s="1"/>
  <c r="D5257" i="13"/>
  <c r="C5257" i="13" s="1"/>
  <c r="J5257" i="13" s="1"/>
  <c r="D5256" i="13"/>
  <c r="D5255" i="13"/>
  <c r="C5255" i="13" s="1"/>
  <c r="D5254" i="13"/>
  <c r="C5254" i="13" s="1"/>
  <c r="D5253" i="13"/>
  <c r="C5253" i="13" s="1"/>
  <c r="J5253" i="13" s="1"/>
  <c r="D5252" i="13"/>
  <c r="D5251" i="13"/>
  <c r="C5251" i="13" s="1"/>
  <c r="D5250" i="13"/>
  <c r="C5250" i="13" s="1"/>
  <c r="D5249" i="13"/>
  <c r="C5249" i="13" s="1"/>
  <c r="J5249" i="13" s="1"/>
  <c r="D5248" i="13"/>
  <c r="D5247" i="13"/>
  <c r="C5247" i="13" s="1"/>
  <c r="D5246" i="13"/>
  <c r="C5246" i="13" s="1"/>
  <c r="D5245" i="13"/>
  <c r="C5245" i="13" s="1"/>
  <c r="J5245" i="13" s="1"/>
  <c r="D5244" i="13"/>
  <c r="D5243" i="13"/>
  <c r="C5243" i="13" s="1"/>
  <c r="D5242" i="13"/>
  <c r="C5242" i="13" s="1"/>
  <c r="D5241" i="13"/>
  <c r="C5241" i="13" s="1"/>
  <c r="D5240" i="13"/>
  <c r="D5239" i="13"/>
  <c r="C5239" i="13" s="1"/>
  <c r="D5238" i="13"/>
  <c r="C5238" i="13" s="1"/>
  <c r="D5237" i="13"/>
  <c r="C5237" i="13" s="1"/>
  <c r="J5237" i="13" s="1"/>
  <c r="D5236" i="13"/>
  <c r="D5235" i="13"/>
  <c r="C5235" i="13" s="1"/>
  <c r="D5234" i="13"/>
  <c r="C5234" i="13" s="1"/>
  <c r="D5233" i="13"/>
  <c r="C5233" i="13" s="1"/>
  <c r="J5233" i="13" s="1"/>
  <c r="D5232" i="13"/>
  <c r="D5231" i="13"/>
  <c r="C5231" i="13" s="1"/>
  <c r="D5230" i="13"/>
  <c r="C5230" i="13" s="1"/>
  <c r="D5229" i="13"/>
  <c r="C5229" i="13" s="1"/>
  <c r="J5229" i="13" s="1"/>
  <c r="D5228" i="13"/>
  <c r="D5227" i="13"/>
  <c r="C5227" i="13" s="1"/>
  <c r="D5226" i="13"/>
  <c r="C5226" i="13" s="1"/>
  <c r="D5225" i="13"/>
  <c r="C5225" i="13" s="1"/>
  <c r="J5225" i="13" s="1"/>
  <c r="D5224" i="13"/>
  <c r="D5223" i="13"/>
  <c r="C5223" i="13" s="1"/>
  <c r="D5222" i="13"/>
  <c r="C5222" i="13" s="1"/>
  <c r="D5221" i="13"/>
  <c r="C5221" i="13" s="1"/>
  <c r="J5221" i="13" s="1"/>
  <c r="D5220" i="13"/>
  <c r="D5219" i="13"/>
  <c r="C5219" i="13" s="1"/>
  <c r="D5218" i="13"/>
  <c r="C5218" i="13" s="1"/>
  <c r="D5217" i="13"/>
  <c r="C5217" i="13" s="1"/>
  <c r="J5217" i="13" s="1"/>
  <c r="D5216" i="13"/>
  <c r="D5215" i="13"/>
  <c r="C5215" i="13" s="1"/>
  <c r="D5214" i="13"/>
  <c r="C5214" i="13" s="1"/>
  <c r="D5213" i="13"/>
  <c r="C5213" i="13" s="1"/>
  <c r="J5213" i="13" s="1"/>
  <c r="D5212" i="13"/>
  <c r="D5211" i="13"/>
  <c r="C5211" i="13" s="1"/>
  <c r="D5210" i="13"/>
  <c r="C5210" i="13" s="1"/>
  <c r="D5209" i="13"/>
  <c r="C5209" i="13" s="1"/>
  <c r="D5208" i="13"/>
  <c r="D5207" i="13"/>
  <c r="C5207" i="13" s="1"/>
  <c r="D5206" i="13"/>
  <c r="C5206" i="13" s="1"/>
  <c r="D5205" i="13"/>
  <c r="C5205" i="13" s="1"/>
  <c r="J5205" i="13" s="1"/>
  <c r="D5204" i="13"/>
  <c r="D5203" i="13"/>
  <c r="C5203" i="13" s="1"/>
  <c r="D5202" i="13"/>
  <c r="C5202" i="13" s="1"/>
  <c r="D5201" i="13"/>
  <c r="C5201" i="13" s="1"/>
  <c r="J5201" i="13" s="1"/>
  <c r="D5200" i="13"/>
  <c r="D5199" i="13"/>
  <c r="C5199" i="13" s="1"/>
  <c r="D5198" i="13"/>
  <c r="C5198" i="13" s="1"/>
  <c r="D5197" i="13"/>
  <c r="C5197" i="13" s="1"/>
  <c r="J5197" i="13" s="1"/>
  <c r="D5196" i="13"/>
  <c r="D5195" i="13"/>
  <c r="C5195" i="13" s="1"/>
  <c r="D5194" i="13"/>
  <c r="C5194" i="13" s="1"/>
  <c r="D5193" i="13"/>
  <c r="C5193" i="13" s="1"/>
  <c r="J5193" i="13" s="1"/>
  <c r="D5192" i="13"/>
  <c r="D5191" i="13"/>
  <c r="C5191" i="13" s="1"/>
  <c r="D5190" i="13"/>
  <c r="C5190" i="13" s="1"/>
  <c r="D5189" i="13"/>
  <c r="C5189" i="13" s="1"/>
  <c r="J5189" i="13" s="1"/>
  <c r="D5188" i="13"/>
  <c r="D5187" i="13"/>
  <c r="C5187" i="13" s="1"/>
  <c r="D5186" i="13"/>
  <c r="C5186" i="13" s="1"/>
  <c r="D5185" i="13"/>
  <c r="C5185" i="13" s="1"/>
  <c r="J5185" i="13" s="1"/>
  <c r="D5184" i="13"/>
  <c r="D5183" i="13"/>
  <c r="C5183" i="13" s="1"/>
  <c r="D5182" i="13"/>
  <c r="C5182" i="13" s="1"/>
  <c r="D5181" i="13"/>
  <c r="C5181" i="13" s="1"/>
  <c r="J5181" i="13" s="1"/>
  <c r="D5180" i="13"/>
  <c r="D5179" i="13"/>
  <c r="C5179" i="13" s="1"/>
  <c r="D5178" i="13"/>
  <c r="C5178" i="13" s="1"/>
  <c r="D5177" i="13"/>
  <c r="C5177" i="13" s="1"/>
  <c r="D5176" i="13"/>
  <c r="D5175" i="13"/>
  <c r="C5175" i="13" s="1"/>
  <c r="D5174" i="13"/>
  <c r="C5174" i="13" s="1"/>
  <c r="D5173" i="13"/>
  <c r="C5173" i="13" s="1"/>
  <c r="J5173" i="13" s="1"/>
  <c r="D5172" i="13"/>
  <c r="D5171" i="13"/>
  <c r="C5171" i="13" s="1"/>
  <c r="D5170" i="13"/>
  <c r="C5170" i="13" s="1"/>
  <c r="D5169" i="13"/>
  <c r="C5169" i="13" s="1"/>
  <c r="J5169" i="13" s="1"/>
  <c r="D5168" i="13"/>
  <c r="D5167" i="13"/>
  <c r="C5167" i="13" s="1"/>
  <c r="D5166" i="13"/>
  <c r="C5166" i="13" s="1"/>
  <c r="D5165" i="13"/>
  <c r="C5165" i="13" s="1"/>
  <c r="J5165" i="13" s="1"/>
  <c r="D5164" i="13"/>
  <c r="D5163" i="13"/>
  <c r="C5163" i="13" s="1"/>
  <c r="D5162" i="13"/>
  <c r="C5162" i="13" s="1"/>
  <c r="D5161" i="13"/>
  <c r="C5161" i="13" s="1"/>
  <c r="J5161" i="13" s="1"/>
  <c r="D5160" i="13"/>
  <c r="D5159" i="13"/>
  <c r="C5159" i="13" s="1"/>
  <c r="D5158" i="13"/>
  <c r="C5158" i="13" s="1"/>
  <c r="D5157" i="13"/>
  <c r="C5157" i="13" s="1"/>
  <c r="J5157" i="13" s="1"/>
  <c r="D5156" i="13"/>
  <c r="D5155" i="13"/>
  <c r="C5155" i="13" s="1"/>
  <c r="D5154" i="13"/>
  <c r="C5154" i="13" s="1"/>
  <c r="D5153" i="13"/>
  <c r="C5153" i="13" s="1"/>
  <c r="J5153" i="13" s="1"/>
  <c r="D5152" i="13"/>
  <c r="D5151" i="13"/>
  <c r="C5151" i="13" s="1"/>
  <c r="D5150" i="13"/>
  <c r="C5150" i="13" s="1"/>
  <c r="D5149" i="13"/>
  <c r="C5149" i="13" s="1"/>
  <c r="J5149" i="13" s="1"/>
  <c r="D5148" i="13"/>
  <c r="D5147" i="13"/>
  <c r="C5147" i="13" s="1"/>
  <c r="D5146" i="13"/>
  <c r="C5146" i="13" s="1"/>
  <c r="D5145" i="13"/>
  <c r="C5145" i="13" s="1"/>
  <c r="D5144" i="13"/>
  <c r="D5143" i="13"/>
  <c r="C5143" i="13" s="1"/>
  <c r="D5142" i="13"/>
  <c r="C5142" i="13" s="1"/>
  <c r="D5141" i="13"/>
  <c r="C5141" i="13" s="1"/>
  <c r="J5141" i="13" s="1"/>
  <c r="D5140" i="13"/>
  <c r="D5139" i="13"/>
  <c r="C5139" i="13" s="1"/>
  <c r="D5138" i="13"/>
  <c r="C5138" i="13" s="1"/>
  <c r="D5137" i="13"/>
  <c r="C5137" i="13" s="1"/>
  <c r="J5137" i="13" s="1"/>
  <c r="D5136" i="13"/>
  <c r="D5135" i="13"/>
  <c r="C5135" i="13" s="1"/>
  <c r="D5134" i="13"/>
  <c r="C5134" i="13" s="1"/>
  <c r="D5133" i="13"/>
  <c r="C5133" i="13" s="1"/>
  <c r="J5133" i="13" s="1"/>
  <c r="D5132" i="13"/>
  <c r="D5131" i="13"/>
  <c r="C5131" i="13" s="1"/>
  <c r="D5130" i="13"/>
  <c r="C5130" i="13" s="1"/>
  <c r="D5129" i="13"/>
  <c r="C5129" i="13" s="1"/>
  <c r="J5129" i="13" s="1"/>
  <c r="D5128" i="13"/>
  <c r="D5127" i="13"/>
  <c r="C5127" i="13" s="1"/>
  <c r="D5126" i="13"/>
  <c r="C5126" i="13" s="1"/>
  <c r="D5125" i="13"/>
  <c r="C5125" i="13" s="1"/>
  <c r="J5125" i="13" s="1"/>
  <c r="D5124" i="13"/>
  <c r="D5123" i="13"/>
  <c r="C5123" i="13" s="1"/>
  <c r="D5122" i="13"/>
  <c r="C5122" i="13" s="1"/>
  <c r="D5121" i="13"/>
  <c r="C5121" i="13" s="1"/>
  <c r="J5121" i="13" s="1"/>
  <c r="D5120" i="13"/>
  <c r="D5119" i="13"/>
  <c r="C5119" i="13" s="1"/>
  <c r="D5118" i="13"/>
  <c r="C5118" i="13" s="1"/>
  <c r="D5117" i="13"/>
  <c r="C5117" i="13" s="1"/>
  <c r="J5117" i="13" s="1"/>
  <c r="D5116" i="13"/>
  <c r="D5115" i="13"/>
  <c r="C5115" i="13" s="1"/>
  <c r="D5114" i="13"/>
  <c r="C5114" i="13" s="1"/>
  <c r="D5113" i="13"/>
  <c r="C5113" i="13" s="1"/>
  <c r="D5112" i="13"/>
  <c r="D5111" i="13"/>
  <c r="C5111" i="13" s="1"/>
  <c r="D5110" i="13"/>
  <c r="C5110" i="13" s="1"/>
  <c r="D5109" i="13"/>
  <c r="C5109" i="13" s="1"/>
  <c r="J5109" i="13" s="1"/>
  <c r="D5108" i="13"/>
  <c r="D5107" i="13"/>
  <c r="C5107" i="13" s="1"/>
  <c r="D5106" i="13"/>
  <c r="C5106" i="13" s="1"/>
  <c r="D5105" i="13"/>
  <c r="C5105" i="13" s="1"/>
  <c r="J5105" i="13" s="1"/>
  <c r="D5104" i="13"/>
  <c r="D5103" i="13"/>
  <c r="C5103" i="13" s="1"/>
  <c r="D5102" i="13"/>
  <c r="C5102" i="13" s="1"/>
  <c r="D5101" i="13"/>
  <c r="C5101" i="13" s="1"/>
  <c r="J5101" i="13" s="1"/>
  <c r="D5100" i="13"/>
  <c r="D5099" i="13"/>
  <c r="C5099" i="13" s="1"/>
  <c r="D5098" i="13"/>
  <c r="C5098" i="13" s="1"/>
  <c r="D5097" i="13"/>
  <c r="C5097" i="13" s="1"/>
  <c r="J5097" i="13" s="1"/>
  <c r="D5096" i="13"/>
  <c r="D5095" i="13"/>
  <c r="C5095" i="13" s="1"/>
  <c r="D5094" i="13"/>
  <c r="C5094" i="13" s="1"/>
  <c r="D5093" i="13"/>
  <c r="C5093" i="13" s="1"/>
  <c r="J5093" i="13" s="1"/>
  <c r="D5092" i="13"/>
  <c r="D5091" i="13"/>
  <c r="C5091" i="13" s="1"/>
  <c r="D5090" i="13"/>
  <c r="C5090" i="13" s="1"/>
  <c r="D5089" i="13"/>
  <c r="C5089" i="13" s="1"/>
  <c r="J5089" i="13" s="1"/>
  <c r="D5088" i="13"/>
  <c r="D5087" i="13"/>
  <c r="C5087" i="13" s="1"/>
  <c r="D5086" i="13"/>
  <c r="C5086" i="13" s="1"/>
  <c r="D5085" i="13"/>
  <c r="C5085" i="13" s="1"/>
  <c r="J5085" i="13" s="1"/>
  <c r="D5084" i="13"/>
  <c r="D5083" i="13"/>
  <c r="C5083" i="13" s="1"/>
  <c r="D5082" i="13"/>
  <c r="C5082" i="13" s="1"/>
  <c r="D5081" i="13"/>
  <c r="C5081" i="13" s="1"/>
  <c r="D5080" i="13"/>
  <c r="D5079" i="13"/>
  <c r="C5079" i="13" s="1"/>
  <c r="D5078" i="13"/>
  <c r="C5078" i="13" s="1"/>
  <c r="D5077" i="13"/>
  <c r="C5077" i="13" s="1"/>
  <c r="J5077" i="13" s="1"/>
  <c r="D5076" i="13"/>
  <c r="D5075" i="13"/>
  <c r="C5075" i="13" s="1"/>
  <c r="D5074" i="13"/>
  <c r="C5074" i="13" s="1"/>
  <c r="D5073" i="13"/>
  <c r="C5073" i="13" s="1"/>
  <c r="J5073" i="13" s="1"/>
  <c r="D5072" i="13"/>
  <c r="D5071" i="13"/>
  <c r="C5071" i="13" s="1"/>
  <c r="D5070" i="13"/>
  <c r="C5070" i="13" s="1"/>
  <c r="D5069" i="13"/>
  <c r="C5069" i="13" s="1"/>
  <c r="J5069" i="13" s="1"/>
  <c r="D5068" i="13"/>
  <c r="D5067" i="13"/>
  <c r="C5067" i="13" s="1"/>
  <c r="D5066" i="13"/>
  <c r="C5066" i="13" s="1"/>
  <c r="D5065" i="13"/>
  <c r="C5065" i="13" s="1"/>
  <c r="J5065" i="13" s="1"/>
  <c r="D5064" i="13"/>
  <c r="D5063" i="13"/>
  <c r="C5063" i="13" s="1"/>
  <c r="D5062" i="13"/>
  <c r="C5062" i="13" s="1"/>
  <c r="D5061" i="13"/>
  <c r="C5061" i="13" s="1"/>
  <c r="J5061" i="13" s="1"/>
  <c r="D5060" i="13"/>
  <c r="D5059" i="13"/>
  <c r="C5059" i="13" s="1"/>
  <c r="D5058" i="13"/>
  <c r="C5058" i="13" s="1"/>
  <c r="D5057" i="13"/>
  <c r="C5057" i="13" s="1"/>
  <c r="J5057" i="13" s="1"/>
  <c r="D5056" i="13"/>
  <c r="D5055" i="13"/>
  <c r="C5055" i="13" s="1"/>
  <c r="D5054" i="13"/>
  <c r="C5054" i="13" s="1"/>
  <c r="D5053" i="13"/>
  <c r="C5053" i="13" s="1"/>
  <c r="J5053" i="13" s="1"/>
  <c r="D5052" i="13"/>
  <c r="D5051" i="13"/>
  <c r="C5051" i="13" s="1"/>
  <c r="D5050" i="13"/>
  <c r="C5050" i="13" s="1"/>
  <c r="D5049" i="13"/>
  <c r="C5049" i="13" s="1"/>
  <c r="D5048" i="13"/>
  <c r="D5047" i="13"/>
  <c r="C5047" i="13" s="1"/>
  <c r="D5046" i="13"/>
  <c r="C5046" i="13" s="1"/>
  <c r="D5045" i="13"/>
  <c r="C5045" i="13" s="1"/>
  <c r="J5045" i="13" s="1"/>
  <c r="D5044" i="13"/>
  <c r="D5043" i="13"/>
  <c r="C5043" i="13" s="1"/>
  <c r="D5042" i="13"/>
  <c r="C5042" i="13" s="1"/>
  <c r="D5041" i="13"/>
  <c r="C5041" i="13" s="1"/>
  <c r="J5041" i="13" s="1"/>
  <c r="D5040" i="13"/>
  <c r="D5039" i="13"/>
  <c r="C5039" i="13" s="1"/>
  <c r="D5038" i="13"/>
  <c r="C5038" i="13" s="1"/>
  <c r="D5037" i="13"/>
  <c r="C5037" i="13" s="1"/>
  <c r="J5037" i="13" s="1"/>
  <c r="D5036" i="13"/>
  <c r="D5035" i="13"/>
  <c r="C5035" i="13" s="1"/>
  <c r="D5034" i="13"/>
  <c r="C5034" i="13" s="1"/>
  <c r="D5033" i="13"/>
  <c r="C5033" i="13" s="1"/>
  <c r="J5033" i="13" s="1"/>
  <c r="D5032" i="13"/>
  <c r="D5031" i="13"/>
  <c r="C5031" i="13" s="1"/>
  <c r="D5030" i="13"/>
  <c r="C5030" i="13" s="1"/>
  <c r="D5029" i="13"/>
  <c r="C5029" i="13" s="1"/>
  <c r="J5029" i="13" s="1"/>
  <c r="D5028" i="13"/>
  <c r="D5027" i="13"/>
  <c r="C5027" i="13" s="1"/>
  <c r="D5026" i="13"/>
  <c r="C5026" i="13" s="1"/>
  <c r="D5025" i="13"/>
  <c r="C5025" i="13" s="1"/>
  <c r="J5025" i="13" s="1"/>
  <c r="D5024" i="13"/>
  <c r="D5023" i="13"/>
  <c r="C5023" i="13" s="1"/>
  <c r="D5022" i="13"/>
  <c r="C5022" i="13" s="1"/>
  <c r="D5021" i="13"/>
  <c r="D5017" i="13"/>
  <c r="C5017" i="13" s="1"/>
  <c r="J5017" i="13" s="1"/>
  <c r="D5013" i="13"/>
  <c r="D5009" i="13"/>
  <c r="C5009" i="13" s="1"/>
  <c r="D5005" i="13"/>
  <c r="D5001" i="13"/>
  <c r="C5001" i="13" s="1"/>
  <c r="J5001" i="13" s="1"/>
  <c r="D4997" i="13"/>
  <c r="D4993" i="13"/>
  <c r="C4993" i="13" s="1"/>
  <c r="D4989" i="13"/>
  <c r="D4985" i="13"/>
  <c r="C4985" i="13" s="1"/>
  <c r="J4985" i="13" s="1"/>
  <c r="D4981" i="13"/>
  <c r="D4977" i="13"/>
  <c r="C4977" i="13" s="1"/>
  <c r="D4973" i="13"/>
  <c r="D4969" i="13"/>
  <c r="C4969" i="13" s="1"/>
  <c r="J4969" i="13" s="1"/>
  <c r="D4965" i="13"/>
  <c r="D4961" i="13"/>
  <c r="C4961" i="13" s="1"/>
  <c r="D4957" i="13"/>
  <c r="D4953" i="13"/>
  <c r="C4953" i="13" s="1"/>
  <c r="J4953" i="13" s="1"/>
  <c r="D4949" i="13"/>
  <c r="D4945" i="13"/>
  <c r="C4945" i="13" s="1"/>
  <c r="D4941" i="13"/>
  <c r="D4937" i="13"/>
  <c r="C4937" i="13" s="1"/>
  <c r="J4937" i="13" s="1"/>
  <c r="D4933" i="13"/>
  <c r="D4929" i="13"/>
  <c r="C4929" i="13" s="1"/>
  <c r="D4925" i="13"/>
  <c r="D4921" i="13"/>
  <c r="C4921" i="13" s="1"/>
  <c r="J4921" i="13" s="1"/>
  <c r="D4917" i="13"/>
  <c r="D4913" i="13"/>
  <c r="C4913" i="13" s="1"/>
  <c r="D4909" i="13"/>
  <c r="D4905" i="13"/>
  <c r="C4905" i="13" s="1"/>
  <c r="J4905" i="13" s="1"/>
  <c r="D4901" i="13"/>
  <c r="D4897" i="13"/>
  <c r="C4897" i="13" s="1"/>
  <c r="D4893" i="13"/>
  <c r="D4889" i="13"/>
  <c r="C4889" i="13" s="1"/>
  <c r="J4889" i="13" s="1"/>
  <c r="D4885" i="13"/>
  <c r="D4881" i="13"/>
  <c r="C4881" i="13" s="1"/>
  <c r="D4877" i="13"/>
  <c r="D4873" i="13"/>
  <c r="C4873" i="13" s="1"/>
  <c r="J4873" i="13" s="1"/>
  <c r="D4869" i="13"/>
  <c r="D4865" i="13"/>
  <c r="C4865" i="13" s="1"/>
  <c r="D4861" i="13"/>
  <c r="D4857" i="13"/>
  <c r="C4857" i="13" s="1"/>
  <c r="J4857" i="13" s="1"/>
  <c r="D4853" i="13"/>
  <c r="D4849" i="13"/>
  <c r="C4849" i="13" s="1"/>
  <c r="D4845" i="13"/>
  <c r="D4841" i="13"/>
  <c r="C4841" i="13" s="1"/>
  <c r="J4841" i="13" s="1"/>
  <c r="D4837" i="13"/>
  <c r="D4833" i="13"/>
  <c r="C4833" i="13" s="1"/>
  <c r="D4829" i="13"/>
  <c r="D4825" i="13"/>
  <c r="C4825" i="13" s="1"/>
  <c r="J4825" i="13" s="1"/>
  <c r="D4821" i="13"/>
  <c r="D4817" i="13"/>
  <c r="C4817" i="13" s="1"/>
  <c r="D4813" i="13"/>
  <c r="D4809" i="13"/>
  <c r="C4809" i="13" s="1"/>
  <c r="J4809" i="13" s="1"/>
  <c r="D4805" i="13"/>
  <c r="D4801" i="13"/>
  <c r="C4801" i="13" s="1"/>
  <c r="D4797" i="13"/>
  <c r="D4793" i="13"/>
  <c r="C4793" i="13" s="1"/>
  <c r="J4793" i="13" s="1"/>
  <c r="D4789" i="13"/>
  <c r="D4785" i="13"/>
  <c r="C4785" i="13" s="1"/>
  <c r="D4781" i="13"/>
  <c r="D4777" i="13"/>
  <c r="C4777" i="13" s="1"/>
  <c r="J4777" i="13" s="1"/>
  <c r="D4773" i="13"/>
  <c r="D4769" i="13"/>
  <c r="C4769" i="13" s="1"/>
  <c r="D4765" i="13"/>
  <c r="D4761" i="13"/>
  <c r="C4761" i="13" s="1"/>
  <c r="J4761" i="13" s="1"/>
  <c r="D4757" i="13"/>
  <c r="D4753" i="13"/>
  <c r="C4753" i="13" s="1"/>
  <c r="D4749" i="13"/>
  <c r="D4745" i="13"/>
  <c r="C4745" i="13" s="1"/>
  <c r="J4745" i="13" s="1"/>
  <c r="D4741" i="13"/>
  <c r="D4737" i="13"/>
  <c r="C4737" i="13" s="1"/>
  <c r="D4733" i="13"/>
  <c r="D4729" i="13"/>
  <c r="C4729" i="13" s="1"/>
  <c r="J4729" i="13" s="1"/>
  <c r="D4725" i="13"/>
  <c r="D4721" i="13"/>
  <c r="C4721" i="13" s="1"/>
  <c r="D4717" i="13"/>
  <c r="D4713" i="13"/>
  <c r="C4713" i="13" s="1"/>
  <c r="J4713" i="13" s="1"/>
  <c r="B14" i="10"/>
  <c r="D5019" i="13"/>
  <c r="C5019" i="13" s="1"/>
  <c r="D5015" i="13"/>
  <c r="C5015" i="13" s="1"/>
  <c r="J5015" i="13" s="1"/>
  <c r="D5011" i="13"/>
  <c r="C5011" i="13" s="1"/>
  <c r="D5007" i="13"/>
  <c r="C5007" i="13" s="1"/>
  <c r="D5003" i="13"/>
  <c r="C5003" i="13" s="1"/>
  <c r="D4999" i="13"/>
  <c r="C4999" i="13" s="1"/>
  <c r="J4999" i="13" s="1"/>
  <c r="D4995" i="13"/>
  <c r="C4995" i="13" s="1"/>
  <c r="D4991" i="13"/>
  <c r="C4991" i="13" s="1"/>
  <c r="J4991" i="13" s="1"/>
  <c r="D4987" i="13"/>
  <c r="C4987" i="13" s="1"/>
  <c r="D4983" i="13"/>
  <c r="C4983" i="13" s="1"/>
  <c r="J4983" i="13" s="1"/>
  <c r="D4979" i="13"/>
  <c r="C4979" i="13" s="1"/>
  <c r="D4975" i="13"/>
  <c r="C4975" i="13" s="1"/>
  <c r="J4975" i="13" s="1"/>
  <c r="D4971" i="13"/>
  <c r="C4971" i="13" s="1"/>
  <c r="D4967" i="13"/>
  <c r="C4967" i="13" s="1"/>
  <c r="J4967" i="13" s="1"/>
  <c r="D4963" i="13"/>
  <c r="C4963" i="13" s="1"/>
  <c r="D4959" i="13"/>
  <c r="C4959" i="13" s="1"/>
  <c r="J4959" i="13" s="1"/>
  <c r="D4955" i="13"/>
  <c r="C4955" i="13" s="1"/>
  <c r="D4951" i="13"/>
  <c r="C4951" i="13" s="1"/>
  <c r="J4951" i="13" s="1"/>
  <c r="D4947" i="13"/>
  <c r="C4947" i="13" s="1"/>
  <c r="D4943" i="13"/>
  <c r="C4943" i="13" s="1"/>
  <c r="J4943" i="13" s="1"/>
  <c r="D4939" i="13"/>
  <c r="C4939" i="13" s="1"/>
  <c r="D4935" i="13"/>
  <c r="C4935" i="13" s="1"/>
  <c r="J4935" i="13" s="1"/>
  <c r="D4931" i="13"/>
  <c r="C4931" i="13" s="1"/>
  <c r="D4927" i="13"/>
  <c r="C4927" i="13" s="1"/>
  <c r="J4927" i="13" s="1"/>
  <c r="D4923" i="13"/>
  <c r="C4923" i="13" s="1"/>
  <c r="D4919" i="13"/>
  <c r="C4919" i="13" s="1"/>
  <c r="J4919" i="13" s="1"/>
  <c r="D4915" i="13"/>
  <c r="C4915" i="13" s="1"/>
  <c r="D4911" i="13"/>
  <c r="C4911" i="13" s="1"/>
  <c r="J4911" i="13" s="1"/>
  <c r="D4907" i="13"/>
  <c r="C4907" i="13" s="1"/>
  <c r="D4903" i="13"/>
  <c r="C4903" i="13" s="1"/>
  <c r="J4903" i="13" s="1"/>
  <c r="D4899" i="13"/>
  <c r="C4899" i="13" s="1"/>
  <c r="D4895" i="13"/>
  <c r="C4895" i="13" s="1"/>
  <c r="J4895" i="13" s="1"/>
  <c r="D4891" i="13"/>
  <c r="C4891" i="13" s="1"/>
  <c r="D4887" i="13"/>
  <c r="C4887" i="13" s="1"/>
  <c r="J4887" i="13" s="1"/>
  <c r="D4883" i="13"/>
  <c r="C4883" i="13" s="1"/>
  <c r="D4879" i="13"/>
  <c r="C4879" i="13" s="1"/>
  <c r="J4879" i="13" s="1"/>
  <c r="D4875" i="13"/>
  <c r="C4875" i="13" s="1"/>
  <c r="D4871" i="13"/>
  <c r="C4871" i="13" s="1"/>
  <c r="J4871" i="13" s="1"/>
  <c r="D4867" i="13"/>
  <c r="C4867" i="13" s="1"/>
  <c r="D4863" i="13"/>
  <c r="C4863" i="13" s="1"/>
  <c r="J4863" i="13" s="1"/>
  <c r="D4859" i="13"/>
  <c r="C4859" i="13" s="1"/>
  <c r="D4855" i="13"/>
  <c r="C4855" i="13" s="1"/>
  <c r="J4855" i="13" s="1"/>
  <c r="D4851" i="13"/>
  <c r="C4851" i="13" s="1"/>
  <c r="D4843" i="13"/>
  <c r="C4843" i="13" s="1"/>
  <c r="D4835" i="13"/>
  <c r="C4835" i="13" s="1"/>
  <c r="D4827" i="13"/>
  <c r="C4827" i="13" s="1"/>
  <c r="J4827" i="13" s="1"/>
  <c r="D4819" i="13"/>
  <c r="C4819" i="13" s="1"/>
  <c r="D4811" i="13"/>
  <c r="C4811" i="13" s="1"/>
  <c r="D4803" i="13"/>
  <c r="C4803" i="13" s="1"/>
  <c r="D4795" i="13"/>
  <c r="C4795" i="13" s="1"/>
  <c r="J4795" i="13" s="1"/>
  <c r="D4787" i="13"/>
  <c r="C4787" i="13" s="1"/>
  <c r="D4779" i="13"/>
  <c r="C4779" i="13" s="1"/>
  <c r="D4771" i="13"/>
  <c r="C4771" i="13" s="1"/>
  <c r="D4763" i="13"/>
  <c r="C4763" i="13" s="1"/>
  <c r="J4763" i="13" s="1"/>
  <c r="D4755" i="13"/>
  <c r="C4755" i="13" s="1"/>
  <c r="D4747" i="13"/>
  <c r="C4747" i="13" s="1"/>
  <c r="D4739" i="13"/>
  <c r="C4739" i="13" s="1"/>
  <c r="D4731" i="13"/>
  <c r="C4731" i="13" s="1"/>
  <c r="J4731" i="13" s="1"/>
  <c r="D4723" i="13"/>
  <c r="C4723" i="13" s="1"/>
  <c r="D4715" i="13"/>
  <c r="C4715" i="13" s="1"/>
  <c r="D4710" i="13"/>
  <c r="D4708" i="13"/>
  <c r="C4708" i="13" s="1"/>
  <c r="J4708" i="13" s="1"/>
  <c r="D4706" i="13"/>
  <c r="D4704" i="13"/>
  <c r="C4704" i="13" s="1"/>
  <c r="D4702" i="13"/>
  <c r="D4700" i="13"/>
  <c r="C4700" i="13" s="1"/>
  <c r="J4700" i="13" s="1"/>
  <c r="D4698" i="13"/>
  <c r="D4696" i="13"/>
  <c r="C4696" i="13" s="1"/>
  <c r="J4696" i="13" s="1"/>
  <c r="D4694" i="13"/>
  <c r="D4692" i="13"/>
  <c r="C4692" i="13" s="1"/>
  <c r="J4692" i="13" s="1"/>
  <c r="D4690" i="13"/>
  <c r="D4688" i="13"/>
  <c r="C4688" i="13" s="1"/>
  <c r="D4686" i="13"/>
  <c r="D4684" i="13"/>
  <c r="C4684" i="13" s="1"/>
  <c r="J4684" i="13" s="1"/>
  <c r="D4682" i="13"/>
  <c r="D4680" i="13"/>
  <c r="C4680" i="13" s="1"/>
  <c r="J4680" i="13" s="1"/>
  <c r="D4678" i="13"/>
  <c r="D4676" i="13"/>
  <c r="C4676" i="13" s="1"/>
  <c r="J4676" i="13" s="1"/>
  <c r="D4674" i="13"/>
  <c r="D4672" i="13"/>
  <c r="C4672" i="13" s="1"/>
  <c r="D4670" i="13"/>
  <c r="D4668" i="13"/>
  <c r="C4668" i="13" s="1"/>
  <c r="J4668" i="13" s="1"/>
  <c r="D4666" i="13"/>
  <c r="D4664" i="13"/>
  <c r="C4664" i="13" s="1"/>
  <c r="J4664" i="13" s="1"/>
  <c r="D4662" i="13"/>
  <c r="D4660" i="13"/>
  <c r="C4660" i="13" s="1"/>
  <c r="J4660" i="13" s="1"/>
  <c r="D4658" i="13"/>
  <c r="D4656" i="13"/>
  <c r="C4656" i="13" s="1"/>
  <c r="D4654" i="13"/>
  <c r="D4652" i="13"/>
  <c r="C4652" i="13" s="1"/>
  <c r="J4652" i="13" s="1"/>
  <c r="D4650" i="13"/>
  <c r="D4648" i="13"/>
  <c r="C4648" i="13" s="1"/>
  <c r="J4648" i="13" s="1"/>
  <c r="D4646" i="13"/>
  <c r="D4644" i="13"/>
  <c r="C4644" i="13" s="1"/>
  <c r="J4644" i="13" s="1"/>
  <c r="D4642" i="13"/>
  <c r="D4640" i="13"/>
  <c r="C4640" i="13" s="1"/>
  <c r="D4638" i="13"/>
  <c r="D4636" i="13"/>
  <c r="C4636" i="13" s="1"/>
  <c r="J4636" i="13" s="1"/>
  <c r="D4634" i="13"/>
  <c r="D4632" i="13"/>
  <c r="C4632" i="13" s="1"/>
  <c r="J4632" i="13" s="1"/>
  <c r="D4630" i="13"/>
  <c r="D4628" i="13"/>
  <c r="C4628" i="13" s="1"/>
  <c r="J4628" i="13" s="1"/>
  <c r="D4626" i="13"/>
  <c r="D4624" i="13"/>
  <c r="C4624" i="13" s="1"/>
  <c r="D4622" i="13"/>
  <c r="D4620" i="13"/>
  <c r="C4620" i="13" s="1"/>
  <c r="J4620" i="13" s="1"/>
  <c r="D4618" i="13"/>
  <c r="D4616" i="13"/>
  <c r="C4616" i="13" s="1"/>
  <c r="J4616" i="13" s="1"/>
  <c r="D4614" i="13"/>
  <c r="D4612" i="13"/>
  <c r="C4612" i="13" s="1"/>
  <c r="J4612" i="13" s="1"/>
  <c r="D4610" i="13"/>
  <c r="D4608" i="13"/>
  <c r="C4608" i="13" s="1"/>
  <c r="D4606" i="13"/>
  <c r="D4604" i="13"/>
  <c r="C4604" i="13" s="1"/>
  <c r="J4604" i="13" s="1"/>
  <c r="D4602" i="13"/>
  <c r="D4600" i="13"/>
  <c r="C4600" i="13" s="1"/>
  <c r="J4600" i="13" s="1"/>
  <c r="D4598" i="13"/>
  <c r="D4596" i="13"/>
  <c r="C4596" i="13" s="1"/>
  <c r="J4596" i="13" s="1"/>
  <c r="D4594" i="13"/>
  <c r="D4592" i="13"/>
  <c r="C4592" i="13" s="1"/>
  <c r="D4590" i="13"/>
  <c r="D4588" i="13"/>
  <c r="C4588" i="13" s="1"/>
  <c r="J4588" i="13" s="1"/>
  <c r="D4586" i="13"/>
  <c r="D4584" i="13"/>
  <c r="C4584" i="13" s="1"/>
  <c r="J4584" i="13" s="1"/>
  <c r="D4582" i="13"/>
  <c r="D4580" i="13"/>
  <c r="C4580" i="13" s="1"/>
  <c r="J4580" i="13" s="1"/>
  <c r="D4578" i="13"/>
  <c r="D4576" i="13"/>
  <c r="C4576" i="13" s="1"/>
  <c r="D4574" i="13"/>
  <c r="D4572" i="13"/>
  <c r="C4572" i="13" s="1"/>
  <c r="J4572" i="13" s="1"/>
  <c r="D4570" i="13"/>
  <c r="D4568" i="13"/>
  <c r="C4568" i="13" s="1"/>
  <c r="J4568" i="13" s="1"/>
  <c r="D4566" i="13"/>
  <c r="D4564" i="13"/>
  <c r="C4564" i="13" s="1"/>
  <c r="J4564" i="13" s="1"/>
  <c r="D4562" i="13"/>
  <c r="D4560" i="13"/>
  <c r="C4560" i="13" s="1"/>
  <c r="D4558" i="13"/>
  <c r="D4556" i="13"/>
  <c r="C4556" i="13" s="1"/>
  <c r="J4556" i="13" s="1"/>
  <c r="D4554" i="13"/>
  <c r="D4552" i="13"/>
  <c r="C4552" i="13" s="1"/>
  <c r="J4552" i="13" s="1"/>
  <c r="D4550" i="13"/>
  <c r="D4548" i="13"/>
  <c r="C4548" i="13" s="1"/>
  <c r="J4548" i="13" s="1"/>
  <c r="D4546" i="13"/>
  <c r="D4544" i="13"/>
  <c r="C4544" i="13" s="1"/>
  <c r="D4542" i="13"/>
  <c r="D4540" i="13"/>
  <c r="C4540" i="13" s="1"/>
  <c r="J4540" i="13" s="1"/>
  <c r="D4538" i="13"/>
  <c r="D4536" i="13"/>
  <c r="C4536" i="13" s="1"/>
  <c r="J4536" i="13" s="1"/>
  <c r="D4534" i="13"/>
  <c r="D4532" i="13"/>
  <c r="C4532" i="13" s="1"/>
  <c r="J4532" i="13" s="1"/>
  <c r="D4530" i="13"/>
  <c r="D4528" i="13"/>
  <c r="C4528" i="13" s="1"/>
  <c r="D4526" i="13"/>
  <c r="D4524" i="13"/>
  <c r="C4524" i="13" s="1"/>
  <c r="J4524" i="13" s="1"/>
  <c r="D4522" i="13"/>
  <c r="D4520" i="13"/>
  <c r="C4520" i="13" s="1"/>
  <c r="J4520" i="13" s="1"/>
  <c r="D4518" i="13"/>
  <c r="D4516" i="13"/>
  <c r="C4516" i="13" s="1"/>
  <c r="J4516" i="13" s="1"/>
  <c r="D4514" i="13"/>
  <c r="D4512" i="13"/>
  <c r="C4512" i="13" s="1"/>
  <c r="D4510" i="13"/>
  <c r="D4508" i="13"/>
  <c r="C4508" i="13" s="1"/>
  <c r="J4508" i="13" s="1"/>
  <c r="D4506" i="13"/>
  <c r="D4504" i="13"/>
  <c r="C4504" i="13" s="1"/>
  <c r="J4504" i="13" s="1"/>
  <c r="D4502" i="13"/>
  <c r="D4500" i="13"/>
  <c r="C4500" i="13" s="1"/>
  <c r="J4500" i="13" s="1"/>
  <c r="D4498" i="13"/>
  <c r="D4496" i="13"/>
  <c r="C4496" i="13" s="1"/>
  <c r="D4494" i="13"/>
  <c r="D4492" i="13"/>
  <c r="C4492" i="13" s="1"/>
  <c r="J4492" i="13" s="1"/>
  <c r="D4490" i="13"/>
  <c r="D4488" i="13"/>
  <c r="C4488" i="13" s="1"/>
  <c r="J4488" i="13" s="1"/>
  <c r="D4486" i="13"/>
  <c r="D4484" i="13"/>
  <c r="C4484" i="13" s="1"/>
  <c r="J4484" i="13" s="1"/>
  <c r="D4482" i="13"/>
  <c r="D4480" i="13"/>
  <c r="C4480" i="13" s="1"/>
  <c r="D4478" i="13"/>
  <c r="D4476" i="13"/>
  <c r="C4476" i="13" s="1"/>
  <c r="J4476" i="13" s="1"/>
  <c r="D4474" i="13"/>
  <c r="D4472" i="13"/>
  <c r="C4472" i="13" s="1"/>
  <c r="J4472" i="13" s="1"/>
  <c r="D4470" i="13"/>
  <c r="D4468" i="13"/>
  <c r="C4468" i="13" s="1"/>
  <c r="J4468" i="13" s="1"/>
  <c r="D4466" i="13"/>
  <c r="D4464" i="13"/>
  <c r="C4464" i="13" s="1"/>
  <c r="D4462" i="13"/>
  <c r="D4460" i="13"/>
  <c r="C4460" i="13" s="1"/>
  <c r="J4460" i="13" s="1"/>
  <c r="D4458" i="13"/>
  <c r="D4456" i="13"/>
  <c r="C4456" i="13" s="1"/>
  <c r="J4456" i="13" s="1"/>
  <c r="D4454" i="13"/>
  <c r="D4452" i="13"/>
  <c r="C4452" i="13" s="1"/>
  <c r="J4452" i="13" s="1"/>
  <c r="D4450" i="13"/>
  <c r="D4448" i="13"/>
  <c r="C4448" i="13" s="1"/>
  <c r="D4446" i="13"/>
  <c r="D4444" i="13"/>
  <c r="C4444" i="13" s="1"/>
  <c r="J4444" i="13" s="1"/>
  <c r="D4442" i="13"/>
  <c r="D4440" i="13"/>
  <c r="C4440" i="13" s="1"/>
  <c r="J4440" i="13" s="1"/>
  <c r="D4438" i="13"/>
  <c r="D4436" i="13"/>
  <c r="C4436" i="13" s="1"/>
  <c r="J4436" i="13" s="1"/>
  <c r="D4434" i="13"/>
  <c r="D4432" i="13"/>
  <c r="C4432" i="13" s="1"/>
  <c r="D4430" i="13"/>
  <c r="D4428" i="13"/>
  <c r="C4428" i="13" s="1"/>
  <c r="J4428" i="13" s="1"/>
  <c r="D4426" i="13"/>
  <c r="D4424" i="13"/>
  <c r="C4424" i="13" s="1"/>
  <c r="J4424" i="13" s="1"/>
  <c r="D4422" i="13"/>
  <c r="D4420" i="13"/>
  <c r="C4420" i="13" s="1"/>
  <c r="J4420" i="13" s="1"/>
  <c r="D4418" i="13"/>
  <c r="D4416" i="13"/>
  <c r="C4416" i="13" s="1"/>
  <c r="D4414" i="13"/>
  <c r="D4412" i="13"/>
  <c r="C4412" i="13" s="1"/>
  <c r="J4412" i="13" s="1"/>
  <c r="D4410" i="13"/>
  <c r="D4408" i="13"/>
  <c r="C4408" i="13" s="1"/>
  <c r="J4408" i="13" s="1"/>
  <c r="D4406" i="13"/>
  <c r="D4404" i="13"/>
  <c r="C4404" i="13" s="1"/>
  <c r="J4404" i="13" s="1"/>
  <c r="D4402" i="13"/>
  <c r="D4400" i="13"/>
  <c r="C4400" i="13" s="1"/>
  <c r="D4398" i="13"/>
  <c r="D4396" i="13"/>
  <c r="C4396" i="13" s="1"/>
  <c r="J4396" i="13" s="1"/>
  <c r="D4394" i="13"/>
  <c r="D4392" i="13"/>
  <c r="C4392" i="13" s="1"/>
  <c r="J4392" i="13" s="1"/>
  <c r="D4390" i="13"/>
  <c r="D4388" i="13"/>
  <c r="C4388" i="13" s="1"/>
  <c r="J4388" i="13" s="1"/>
  <c r="D4386" i="13"/>
  <c r="D4384" i="13"/>
  <c r="C4384" i="13" s="1"/>
  <c r="D4382" i="13"/>
  <c r="D4380" i="13"/>
  <c r="C4380" i="13" s="1"/>
  <c r="J4380" i="13" s="1"/>
  <c r="D4378" i="13"/>
  <c r="D4376" i="13"/>
  <c r="C4376" i="13" s="1"/>
  <c r="J4376" i="13" s="1"/>
  <c r="D4374" i="13"/>
  <c r="D4372" i="13"/>
  <c r="C4372" i="13" s="1"/>
  <c r="J4372" i="13" s="1"/>
  <c r="D4370" i="13"/>
  <c r="D4368" i="13"/>
  <c r="C4368" i="13" s="1"/>
  <c r="D4366" i="13"/>
  <c r="D4364" i="13"/>
  <c r="C4364" i="13" s="1"/>
  <c r="J4364" i="13" s="1"/>
  <c r="D4362" i="13"/>
  <c r="D4360" i="13"/>
  <c r="C4360" i="13" s="1"/>
  <c r="J4360" i="13" s="1"/>
  <c r="D4358" i="13"/>
  <c r="D4356" i="13"/>
  <c r="C4356" i="13" s="1"/>
  <c r="J4356" i="13" s="1"/>
  <c r="D4354" i="13"/>
  <c r="D4352" i="13"/>
  <c r="C4352" i="13" s="1"/>
  <c r="D4350" i="13"/>
  <c r="D4348" i="13"/>
  <c r="C4348" i="13" s="1"/>
  <c r="J4348" i="13" s="1"/>
  <c r="D4346" i="13"/>
  <c r="D4344" i="13"/>
  <c r="C4344" i="13" s="1"/>
  <c r="J4344" i="13" s="1"/>
  <c r="D4342" i="13"/>
  <c r="D4340" i="13"/>
  <c r="C4340" i="13" s="1"/>
  <c r="J4340" i="13" s="1"/>
  <c r="D4338" i="13"/>
  <c r="D4336" i="13"/>
  <c r="C4336" i="13" s="1"/>
  <c r="D4334" i="13"/>
  <c r="D4332" i="13"/>
  <c r="C4332" i="13" s="1"/>
  <c r="J4332" i="13" s="1"/>
  <c r="D4330" i="13"/>
  <c r="D4328" i="13"/>
  <c r="C4328" i="13" s="1"/>
  <c r="J4328" i="13" s="1"/>
  <c r="D4326" i="13"/>
  <c r="D4324" i="13"/>
  <c r="C4324" i="13" s="1"/>
  <c r="J4324" i="13" s="1"/>
  <c r="D4322" i="13"/>
  <c r="D4320" i="13"/>
  <c r="C4320" i="13" s="1"/>
  <c r="D4318" i="13"/>
  <c r="D4316" i="13"/>
  <c r="C4316" i="13" s="1"/>
  <c r="J4316" i="13" s="1"/>
  <c r="D4314" i="13"/>
  <c r="D4312" i="13"/>
  <c r="C4312" i="13" s="1"/>
  <c r="J4312" i="13" s="1"/>
  <c r="D4310" i="13"/>
  <c r="D4308" i="13"/>
  <c r="C4308" i="13" s="1"/>
  <c r="J4308" i="13" s="1"/>
  <c r="D4306" i="13"/>
  <c r="D4304" i="13"/>
  <c r="C4304" i="13" s="1"/>
  <c r="D4302" i="13"/>
  <c r="D4300" i="13"/>
  <c r="C4300" i="13" s="1"/>
  <c r="J4300" i="13" s="1"/>
  <c r="D4298" i="13"/>
  <c r="D4296" i="13"/>
  <c r="C4296" i="13" s="1"/>
  <c r="J4296" i="13" s="1"/>
  <c r="D4294" i="13"/>
  <c r="D4292" i="13"/>
  <c r="C4292" i="13" s="1"/>
  <c r="J4292" i="13" s="1"/>
  <c r="D4290" i="13"/>
  <c r="D4288" i="13"/>
  <c r="C4288" i="13" s="1"/>
  <c r="D4286" i="13"/>
  <c r="D4284" i="13"/>
  <c r="C4284" i="13" s="1"/>
  <c r="J4284" i="13" s="1"/>
  <c r="D4282" i="13"/>
  <c r="D4280" i="13"/>
  <c r="C4280" i="13" s="1"/>
  <c r="J4280" i="13" s="1"/>
  <c r="D4278" i="13"/>
  <c r="D4276" i="13"/>
  <c r="C4276" i="13" s="1"/>
  <c r="J4276" i="13" s="1"/>
  <c r="D4274" i="13"/>
  <c r="D4272" i="13"/>
  <c r="C4272" i="13" s="1"/>
  <c r="D4270" i="13"/>
  <c r="D4268" i="13"/>
  <c r="C4268" i="13" s="1"/>
  <c r="J4268" i="13" s="1"/>
  <c r="D4266" i="13"/>
  <c r="D4264" i="13"/>
  <c r="C4264" i="13" s="1"/>
  <c r="J4264" i="13" s="1"/>
  <c r="D4262" i="13"/>
  <c r="D4260" i="13"/>
  <c r="C4260" i="13" s="1"/>
  <c r="J4260" i="13" s="1"/>
  <c r="D4258" i="13"/>
  <c r="D4256" i="13"/>
  <c r="C4256" i="13" s="1"/>
  <c r="D4254" i="13"/>
  <c r="D4252" i="13"/>
  <c r="C4252" i="13" s="1"/>
  <c r="J4252" i="13" s="1"/>
  <c r="D4250" i="13"/>
  <c r="D4248" i="13"/>
  <c r="C4248" i="13" s="1"/>
  <c r="J4248" i="13" s="1"/>
  <c r="D4246" i="13"/>
  <c r="D4244" i="13"/>
  <c r="C4244" i="13" s="1"/>
  <c r="J4244" i="13" s="1"/>
  <c r="D4242" i="13"/>
  <c r="D4240" i="13"/>
  <c r="C4240" i="13" s="1"/>
  <c r="D4238" i="13"/>
  <c r="D4236" i="13"/>
  <c r="C4236" i="13" s="1"/>
  <c r="J4236" i="13" s="1"/>
  <c r="D4234" i="13"/>
  <c r="D4232" i="13"/>
  <c r="C4232" i="13" s="1"/>
  <c r="J4232" i="13" s="1"/>
  <c r="D4230" i="13"/>
  <c r="D4228" i="13"/>
  <c r="C4228" i="13" s="1"/>
  <c r="J4228" i="13" s="1"/>
  <c r="D4226" i="13"/>
  <c r="D4224" i="13"/>
  <c r="C4224" i="13" s="1"/>
  <c r="D4222" i="13"/>
  <c r="D4220" i="13"/>
  <c r="C4220" i="13" s="1"/>
  <c r="J4220" i="13" s="1"/>
  <c r="D4218" i="13"/>
  <c r="D4216" i="13"/>
  <c r="C4216" i="13" s="1"/>
  <c r="J4216" i="13" s="1"/>
  <c r="D4214" i="13"/>
  <c r="D4212" i="13"/>
  <c r="C4212" i="13" s="1"/>
  <c r="J4212" i="13" s="1"/>
  <c r="D4210" i="13"/>
  <c r="D4208" i="13"/>
  <c r="C4208" i="13" s="1"/>
  <c r="D4206" i="13"/>
  <c r="D4204" i="13"/>
  <c r="C4204" i="13" s="1"/>
  <c r="J4204" i="13" s="1"/>
  <c r="D4202" i="13"/>
  <c r="D4200" i="13"/>
  <c r="C4200" i="13" s="1"/>
  <c r="J4200" i="13" s="1"/>
  <c r="D4198" i="13"/>
  <c r="D4196" i="13"/>
  <c r="C4196" i="13" s="1"/>
  <c r="J4196" i="13" s="1"/>
  <c r="D4194" i="13"/>
  <c r="D4192" i="13"/>
  <c r="C4192" i="13" s="1"/>
  <c r="D4190" i="13"/>
  <c r="D4188" i="13"/>
  <c r="C4188" i="13" s="1"/>
  <c r="J4188" i="13" s="1"/>
  <c r="D4186" i="13"/>
  <c r="D4184" i="13"/>
  <c r="C4184" i="13" s="1"/>
  <c r="J4184" i="13" s="1"/>
  <c r="D4182" i="13"/>
  <c r="D4180" i="13"/>
  <c r="C4180" i="13" s="1"/>
  <c r="J4180" i="13" s="1"/>
  <c r="D4178" i="13"/>
  <c r="D4176" i="13"/>
  <c r="C4176" i="13" s="1"/>
  <c r="D4174" i="13"/>
  <c r="D4172" i="13"/>
  <c r="C4172" i="13" s="1"/>
  <c r="J4172" i="13" s="1"/>
  <c r="D4170" i="13"/>
  <c r="D4168" i="13"/>
  <c r="C4168" i="13" s="1"/>
  <c r="J4168" i="13" s="1"/>
  <c r="D4166" i="13"/>
  <c r="D4164" i="13"/>
  <c r="C4164" i="13" s="1"/>
  <c r="J4164" i="13" s="1"/>
  <c r="D4162" i="13"/>
  <c r="D4160" i="13"/>
  <c r="C4160" i="13" s="1"/>
  <c r="D4158" i="13"/>
  <c r="D4156" i="13"/>
  <c r="C4156" i="13" s="1"/>
  <c r="J4156" i="13" s="1"/>
  <c r="D4154" i="13"/>
  <c r="D4152" i="13"/>
  <c r="C4152" i="13" s="1"/>
  <c r="J4152" i="13" s="1"/>
  <c r="D4150" i="13"/>
  <c r="D4148" i="13"/>
  <c r="C4148" i="13" s="1"/>
  <c r="J4148" i="13" s="1"/>
  <c r="D4146" i="13"/>
  <c r="D4144" i="13"/>
  <c r="C4144" i="13" s="1"/>
  <c r="D4142" i="13"/>
  <c r="D4140" i="13"/>
  <c r="C4140" i="13" s="1"/>
  <c r="J4140" i="13" s="1"/>
  <c r="D4138" i="13"/>
  <c r="D4136" i="13"/>
  <c r="C4136" i="13" s="1"/>
  <c r="J4136" i="13" s="1"/>
  <c r="D4134" i="13"/>
  <c r="D4132" i="13"/>
  <c r="C4132" i="13" s="1"/>
  <c r="J4132" i="13" s="1"/>
  <c r="D4130" i="13"/>
  <c r="D4128" i="13"/>
  <c r="C4128" i="13" s="1"/>
  <c r="D4126" i="13"/>
  <c r="D4124" i="13"/>
  <c r="C4124" i="13" s="1"/>
  <c r="J4124" i="13" s="1"/>
  <c r="D4122" i="13"/>
  <c r="D4120" i="13"/>
  <c r="C4120" i="13" s="1"/>
  <c r="J4120" i="13" s="1"/>
  <c r="D4118" i="13"/>
  <c r="D4116" i="13"/>
  <c r="C4116" i="13" s="1"/>
  <c r="J4116" i="13" s="1"/>
  <c r="D4114" i="13"/>
  <c r="D4112" i="13"/>
  <c r="C4112" i="13" s="1"/>
  <c r="D4110" i="13"/>
  <c r="D4108" i="13"/>
  <c r="C4108" i="13" s="1"/>
  <c r="J4108" i="13" s="1"/>
  <c r="D4106" i="13"/>
  <c r="D4104" i="13"/>
  <c r="C4104" i="13" s="1"/>
  <c r="J4104" i="13" s="1"/>
  <c r="D4102" i="13"/>
  <c r="D4100" i="13"/>
  <c r="C4100" i="13" s="1"/>
  <c r="J4100" i="13" s="1"/>
  <c r="D4098" i="13"/>
  <c r="D4096" i="13"/>
  <c r="C4096" i="13" s="1"/>
  <c r="D4094" i="13"/>
  <c r="D4092" i="13"/>
  <c r="C4092" i="13" s="1"/>
  <c r="J4092" i="13" s="1"/>
  <c r="D4090" i="13"/>
  <c r="D4088" i="13"/>
  <c r="C4088" i="13" s="1"/>
  <c r="J4088" i="13" s="1"/>
  <c r="D4086" i="13"/>
  <c r="D4084" i="13"/>
  <c r="C4084" i="13" s="1"/>
  <c r="J4084" i="13" s="1"/>
  <c r="D4082" i="13"/>
  <c r="D4080" i="13"/>
  <c r="C4080" i="13" s="1"/>
  <c r="D4078" i="13"/>
  <c r="D4076" i="13"/>
  <c r="C4076" i="13" s="1"/>
  <c r="J4076" i="13" s="1"/>
  <c r="D4074" i="13"/>
  <c r="D4072" i="13"/>
  <c r="C4072" i="13" s="1"/>
  <c r="J4072" i="13" s="1"/>
  <c r="D4070" i="13"/>
  <c r="D4068" i="13"/>
  <c r="C4068" i="13" s="1"/>
  <c r="J4068" i="13" s="1"/>
  <c r="D4066" i="13"/>
  <c r="D4064" i="13"/>
  <c r="C4064" i="13" s="1"/>
  <c r="D4062" i="13"/>
  <c r="D4060" i="13"/>
  <c r="C4060" i="13" s="1"/>
  <c r="J4060" i="13" s="1"/>
  <c r="D4058" i="13"/>
  <c r="D4056" i="13"/>
  <c r="C4056" i="13" s="1"/>
  <c r="J4056" i="13" s="1"/>
  <c r="D4054" i="13"/>
  <c r="D4052" i="13"/>
  <c r="C4052" i="13" s="1"/>
  <c r="J4052" i="13" s="1"/>
  <c r="D4050" i="13"/>
  <c r="D4048" i="13"/>
  <c r="C4048" i="13" s="1"/>
  <c r="D4046" i="13"/>
  <c r="D4044" i="13"/>
  <c r="C4044" i="13" s="1"/>
  <c r="J4044" i="13" s="1"/>
  <c r="D4042" i="13"/>
  <c r="D4040" i="13"/>
  <c r="C4040" i="13" s="1"/>
  <c r="J4040" i="13" s="1"/>
  <c r="D4038" i="13"/>
  <c r="D4036" i="13"/>
  <c r="C4036" i="13" s="1"/>
  <c r="J4036" i="13" s="1"/>
  <c r="D4034" i="13"/>
  <c r="D4032" i="13"/>
  <c r="C4032" i="13" s="1"/>
  <c r="D4030" i="13"/>
  <c r="D4028" i="13"/>
  <c r="C4028" i="13" s="1"/>
  <c r="J4028" i="13" s="1"/>
  <c r="D4026" i="13"/>
  <c r="D4024" i="13"/>
  <c r="C4024" i="13" s="1"/>
  <c r="J4024" i="13" s="1"/>
  <c r="D4022" i="13"/>
  <c r="D4020" i="13"/>
  <c r="C4020" i="13" s="1"/>
  <c r="J4020" i="13" s="1"/>
  <c r="D4018" i="13"/>
  <c r="D4016" i="13"/>
  <c r="C4016" i="13" s="1"/>
  <c r="D4014" i="13"/>
  <c r="D4012" i="13"/>
  <c r="C4012" i="13" s="1"/>
  <c r="J4012" i="13" s="1"/>
  <c r="D4010" i="13"/>
  <c r="D4008" i="13"/>
  <c r="C4008" i="13" s="1"/>
  <c r="J4008" i="13" s="1"/>
  <c r="D4006" i="13"/>
  <c r="D4004" i="13"/>
  <c r="C4004" i="13" s="1"/>
  <c r="J4004" i="13" s="1"/>
  <c r="D4002" i="13"/>
  <c r="D4000" i="13"/>
  <c r="C4000" i="13" s="1"/>
  <c r="D3998" i="13"/>
  <c r="D3996" i="13"/>
  <c r="C3996" i="13" s="1"/>
  <c r="J3996" i="13" s="1"/>
  <c r="D3994" i="13"/>
  <c r="D3992" i="13"/>
  <c r="C3992" i="13" s="1"/>
  <c r="J3992" i="13" s="1"/>
  <c r="D3990" i="13"/>
  <c r="D3988" i="13"/>
  <c r="C3988" i="13" s="1"/>
  <c r="J3988" i="13" s="1"/>
  <c r="D3986" i="13"/>
  <c r="D3984" i="13"/>
  <c r="C3984" i="13" s="1"/>
  <c r="D3982" i="13"/>
  <c r="D3980" i="13"/>
  <c r="C3980" i="13" s="1"/>
  <c r="J3980" i="13" s="1"/>
  <c r="D3978" i="13"/>
  <c r="D3976" i="13"/>
  <c r="C3976" i="13" s="1"/>
  <c r="J3976" i="13" s="1"/>
  <c r="D3974" i="13"/>
  <c r="D3972" i="13"/>
  <c r="C3972" i="13" s="1"/>
  <c r="J3972" i="13" s="1"/>
  <c r="D3970" i="13"/>
  <c r="D3968" i="13"/>
  <c r="C3968" i="13" s="1"/>
  <c r="D3966" i="13"/>
  <c r="D3964" i="13"/>
  <c r="C3964" i="13" s="1"/>
  <c r="J3964" i="13" s="1"/>
  <c r="D3962" i="13"/>
  <c r="D3960" i="13"/>
  <c r="C3960" i="13" s="1"/>
  <c r="J3960" i="13" s="1"/>
  <c r="D3958" i="13"/>
  <c r="D3956" i="13"/>
  <c r="C3956" i="13" s="1"/>
  <c r="J3956" i="13" s="1"/>
  <c r="D3954" i="13"/>
  <c r="D3952" i="13"/>
  <c r="C3952" i="13" s="1"/>
  <c r="D3950" i="13"/>
  <c r="D3948" i="13"/>
  <c r="C3948" i="13" s="1"/>
  <c r="J3948" i="13" s="1"/>
  <c r="D3946" i="13"/>
  <c r="D3944" i="13"/>
  <c r="C3944" i="13" s="1"/>
  <c r="J3944" i="13" s="1"/>
  <c r="D3942" i="13"/>
  <c r="D3940" i="13"/>
  <c r="C3940" i="13" s="1"/>
  <c r="J3940" i="13" s="1"/>
  <c r="D3938" i="13"/>
  <c r="D3936" i="13"/>
  <c r="C3936" i="13" s="1"/>
  <c r="D3934" i="13"/>
  <c r="D3932" i="13"/>
  <c r="C3932" i="13" s="1"/>
  <c r="J3932" i="13" s="1"/>
  <c r="D3930" i="13"/>
  <c r="D3928" i="13"/>
  <c r="C3928" i="13" s="1"/>
  <c r="J3928" i="13" s="1"/>
  <c r="D3926" i="13"/>
  <c r="D3924" i="13"/>
  <c r="C3924" i="13" s="1"/>
  <c r="J3924" i="13" s="1"/>
  <c r="D3922" i="13"/>
  <c r="D3920" i="13"/>
  <c r="C3920" i="13" s="1"/>
  <c r="D3918" i="13"/>
  <c r="D3916" i="13"/>
  <c r="C3916" i="13" s="1"/>
  <c r="J3916" i="13" s="1"/>
  <c r="D3914" i="13"/>
  <c r="D3912" i="13"/>
  <c r="C3912" i="13" s="1"/>
  <c r="J3912" i="13" s="1"/>
  <c r="D3910" i="13"/>
  <c r="D3908" i="13"/>
  <c r="C3908" i="13" s="1"/>
  <c r="J3908" i="13" s="1"/>
  <c r="D3906" i="13"/>
  <c r="D3904" i="13"/>
  <c r="C3904" i="13" s="1"/>
  <c r="D3902" i="13"/>
  <c r="D3900" i="13"/>
  <c r="C3900" i="13" s="1"/>
  <c r="J3900" i="13" s="1"/>
  <c r="D3898" i="13"/>
  <c r="D3896" i="13"/>
  <c r="C3896" i="13" s="1"/>
  <c r="J3896" i="13" s="1"/>
  <c r="D3894" i="13"/>
  <c r="D3892" i="13"/>
  <c r="C3892" i="13" s="1"/>
  <c r="J3892" i="13" s="1"/>
  <c r="D3890" i="13"/>
  <c r="D3888" i="13"/>
  <c r="C3888" i="13" s="1"/>
  <c r="D3886" i="13"/>
  <c r="D3884" i="13"/>
  <c r="C3884" i="13" s="1"/>
  <c r="J3884" i="13" s="1"/>
  <c r="D3882" i="13"/>
  <c r="D3880" i="13"/>
  <c r="C3880" i="13" s="1"/>
  <c r="J3880" i="13" s="1"/>
  <c r="D3878" i="13"/>
  <c r="D3876" i="13"/>
  <c r="C3876" i="13" s="1"/>
  <c r="J3876" i="13" s="1"/>
  <c r="D3874" i="13"/>
  <c r="D3872" i="13"/>
  <c r="C3872" i="13" s="1"/>
  <c r="D3870" i="13"/>
  <c r="D3868" i="13"/>
  <c r="C3868" i="13" s="1"/>
  <c r="J3868" i="13" s="1"/>
  <c r="D3866" i="13"/>
  <c r="D3864" i="13"/>
  <c r="C3864" i="13" s="1"/>
  <c r="J3864" i="13" s="1"/>
  <c r="D3862" i="13"/>
  <c r="D3860" i="13"/>
  <c r="C3860" i="13" s="1"/>
  <c r="J3860" i="13" s="1"/>
  <c r="D3858" i="13"/>
  <c r="D3856" i="13"/>
  <c r="C3856" i="13" s="1"/>
  <c r="D3854" i="13"/>
  <c r="D3852" i="13"/>
  <c r="C3852" i="13" s="1"/>
  <c r="J3852" i="13" s="1"/>
  <c r="D3850" i="13"/>
  <c r="D3848" i="13"/>
  <c r="C3848" i="13" s="1"/>
  <c r="J3848" i="13" s="1"/>
  <c r="D3846" i="13"/>
  <c r="D3844" i="13"/>
  <c r="C3844" i="13" s="1"/>
  <c r="J3844" i="13" s="1"/>
  <c r="D3842" i="13"/>
  <c r="D3840" i="13"/>
  <c r="C3840" i="13" s="1"/>
  <c r="D3838" i="13"/>
  <c r="D3836" i="13"/>
  <c r="C3836" i="13" s="1"/>
  <c r="J3836" i="13" s="1"/>
  <c r="D3834" i="13"/>
  <c r="D3832" i="13"/>
  <c r="C3832" i="13" s="1"/>
  <c r="J3832" i="13" s="1"/>
  <c r="D3830" i="13"/>
  <c r="D3828" i="13"/>
  <c r="C3828" i="13" s="1"/>
  <c r="J3828" i="13" s="1"/>
  <c r="D3826" i="13"/>
  <c r="D3824" i="13"/>
  <c r="C3824" i="13" s="1"/>
  <c r="D3822" i="13"/>
  <c r="D3820" i="13"/>
  <c r="C3820" i="13" s="1"/>
  <c r="J3820" i="13" s="1"/>
  <c r="D3818" i="13"/>
  <c r="D3816" i="13"/>
  <c r="C3816" i="13" s="1"/>
  <c r="J3816" i="13" s="1"/>
  <c r="D3814" i="13"/>
  <c r="D3812" i="13"/>
  <c r="C3812" i="13" s="1"/>
  <c r="J3812" i="13" s="1"/>
  <c r="D3810" i="13"/>
  <c r="D3808" i="13"/>
  <c r="C3808" i="13" s="1"/>
  <c r="D3806" i="13"/>
  <c r="D3804" i="13"/>
  <c r="C3804" i="13" s="1"/>
  <c r="J3804" i="13" s="1"/>
  <c r="D3802" i="13"/>
  <c r="D3800" i="13"/>
  <c r="C3800" i="13" s="1"/>
  <c r="J3800" i="13" s="1"/>
  <c r="D3798" i="13"/>
  <c r="D3796" i="13"/>
  <c r="C3796" i="13" s="1"/>
  <c r="J3796" i="13" s="1"/>
  <c r="D3794" i="13"/>
  <c r="D3792" i="13"/>
  <c r="C3792" i="13" s="1"/>
  <c r="D3790" i="13"/>
  <c r="D3788" i="13"/>
  <c r="C3788" i="13" s="1"/>
  <c r="J3788" i="13" s="1"/>
  <c r="D3786" i="13"/>
  <c r="D3784" i="13"/>
  <c r="C3784" i="13" s="1"/>
  <c r="J3784" i="13" s="1"/>
  <c r="D3782" i="13"/>
  <c r="D3780" i="13"/>
  <c r="C3780" i="13" s="1"/>
  <c r="J3780" i="13" s="1"/>
  <c r="D3778" i="13"/>
  <c r="D3776" i="13"/>
  <c r="C3776" i="13" s="1"/>
  <c r="D3774" i="13"/>
  <c r="D3772" i="13"/>
  <c r="C3772" i="13" s="1"/>
  <c r="J3772" i="13" s="1"/>
  <c r="D3770" i="13"/>
  <c r="D3768" i="13"/>
  <c r="C3768" i="13" s="1"/>
  <c r="J3768" i="13" s="1"/>
  <c r="D3766" i="13"/>
  <c r="D3764" i="13"/>
  <c r="C3764" i="13" s="1"/>
  <c r="J3764" i="13" s="1"/>
  <c r="D3762" i="13"/>
  <c r="D3760" i="13"/>
  <c r="C3760" i="13" s="1"/>
  <c r="D3758" i="13"/>
  <c r="D3756" i="13"/>
  <c r="C3756" i="13" s="1"/>
  <c r="J3756" i="13" s="1"/>
  <c r="D3754" i="13"/>
  <c r="D3752" i="13"/>
  <c r="C3752" i="13" s="1"/>
  <c r="J3752" i="13" s="1"/>
  <c r="D3750" i="13"/>
  <c r="D3748" i="13"/>
  <c r="C3748" i="13" s="1"/>
  <c r="J3748" i="13" s="1"/>
  <c r="D3746" i="13"/>
  <c r="D3744" i="13"/>
  <c r="C3744" i="13" s="1"/>
  <c r="D3742" i="13"/>
  <c r="D3740" i="13"/>
  <c r="C3740" i="13" s="1"/>
  <c r="J3740" i="13" s="1"/>
  <c r="D3738" i="13"/>
  <c r="D3736" i="13"/>
  <c r="C3736" i="13" s="1"/>
  <c r="J3736" i="13" s="1"/>
  <c r="D3734" i="13"/>
  <c r="D3732" i="13"/>
  <c r="C3732" i="13" s="1"/>
  <c r="J3732" i="13" s="1"/>
  <c r="D3730" i="13"/>
  <c r="D3728" i="13"/>
  <c r="C3728" i="13" s="1"/>
  <c r="D3726" i="13"/>
  <c r="D3724" i="13"/>
  <c r="C3724" i="13" s="1"/>
  <c r="J3724" i="13" s="1"/>
  <c r="D3722" i="13"/>
  <c r="D3720" i="13"/>
  <c r="C3720" i="13" s="1"/>
  <c r="J3720" i="13" s="1"/>
  <c r="D3718" i="13"/>
  <c r="D3716" i="13"/>
  <c r="C3716" i="13" s="1"/>
  <c r="J3716" i="13" s="1"/>
  <c r="D3714" i="13"/>
  <c r="D3712" i="13"/>
  <c r="C3712" i="13" s="1"/>
  <c r="D3710" i="13"/>
  <c r="D3708" i="13"/>
  <c r="C3708" i="13" s="1"/>
  <c r="J3708" i="13" s="1"/>
  <c r="D3706" i="13"/>
  <c r="D3704" i="13"/>
  <c r="C3704" i="13" s="1"/>
  <c r="J3704" i="13" s="1"/>
  <c r="D3702" i="13"/>
  <c r="D3700" i="13"/>
  <c r="C3700" i="13" s="1"/>
  <c r="J3700" i="13" s="1"/>
  <c r="D3698" i="13"/>
  <c r="D3696" i="13"/>
  <c r="C3696" i="13" s="1"/>
  <c r="D3694" i="13"/>
  <c r="D3692" i="13"/>
  <c r="C3692" i="13" s="1"/>
  <c r="J3692" i="13" s="1"/>
  <c r="D3690" i="13"/>
  <c r="D3688" i="13"/>
  <c r="C3688" i="13" s="1"/>
  <c r="J3688" i="13" s="1"/>
  <c r="D3686" i="13"/>
  <c r="D3684" i="13"/>
  <c r="C3684" i="13" s="1"/>
  <c r="J3684" i="13" s="1"/>
  <c r="D3682" i="13"/>
  <c r="D3680" i="13"/>
  <c r="C3680" i="13" s="1"/>
  <c r="D3678" i="13"/>
  <c r="D3676" i="13"/>
  <c r="C3676" i="13" s="1"/>
  <c r="J3676" i="13" s="1"/>
  <c r="D3674" i="13"/>
  <c r="D3672" i="13"/>
  <c r="C3672" i="13" s="1"/>
  <c r="J3672" i="13" s="1"/>
  <c r="D3670" i="13"/>
  <c r="D3668" i="13"/>
  <c r="C3668" i="13" s="1"/>
  <c r="J3668" i="13" s="1"/>
  <c r="D3666" i="13"/>
  <c r="D3664" i="13"/>
  <c r="C3664" i="13" s="1"/>
  <c r="D3662" i="13"/>
  <c r="D3660" i="13"/>
  <c r="C3660" i="13" s="1"/>
  <c r="J3660" i="13" s="1"/>
  <c r="D3658" i="13"/>
  <c r="D3656" i="13"/>
  <c r="C3656" i="13" s="1"/>
  <c r="J3656" i="13" s="1"/>
  <c r="D3654" i="13"/>
  <c r="D3652" i="13"/>
  <c r="C3652" i="13" s="1"/>
  <c r="J3652" i="13" s="1"/>
  <c r="D3650" i="13"/>
  <c r="D3648" i="13"/>
  <c r="C3648" i="13" s="1"/>
  <c r="D3646" i="13"/>
  <c r="D3644" i="13"/>
  <c r="C3644" i="13" s="1"/>
  <c r="J3644" i="13" s="1"/>
  <c r="D3642" i="13"/>
  <c r="D3640" i="13"/>
  <c r="C3640" i="13" s="1"/>
  <c r="J3640" i="13" s="1"/>
  <c r="D3638" i="13"/>
  <c r="D3636" i="13"/>
  <c r="C3636" i="13" s="1"/>
  <c r="J3636" i="13" s="1"/>
  <c r="D3634" i="13"/>
  <c r="D3632" i="13"/>
  <c r="C3632" i="13" s="1"/>
  <c r="D3630" i="13"/>
  <c r="D3628" i="13"/>
  <c r="C3628" i="13" s="1"/>
  <c r="J3628" i="13" s="1"/>
  <c r="D3626" i="13"/>
  <c r="D3624" i="13"/>
  <c r="C3624" i="13" s="1"/>
  <c r="J3624" i="13" s="1"/>
  <c r="D3622" i="13"/>
  <c r="D3620" i="13"/>
  <c r="C3620" i="13" s="1"/>
  <c r="J3620" i="13" s="1"/>
  <c r="D3618" i="13"/>
  <c r="D3616" i="13"/>
  <c r="C3616" i="13" s="1"/>
  <c r="D3614" i="13"/>
  <c r="D3612" i="13"/>
  <c r="C3612" i="13" s="1"/>
  <c r="J3612" i="13" s="1"/>
  <c r="D3610" i="13"/>
  <c r="D3608" i="13"/>
  <c r="C3608" i="13" s="1"/>
  <c r="J3608" i="13" s="1"/>
  <c r="D3606" i="13"/>
  <c r="D3604" i="13"/>
  <c r="C3604" i="13" s="1"/>
  <c r="J3604" i="13" s="1"/>
  <c r="D3602" i="13"/>
  <c r="D3600" i="13"/>
  <c r="C3600" i="13" s="1"/>
  <c r="D3598" i="13"/>
  <c r="D3596" i="13"/>
  <c r="C3596" i="13" s="1"/>
  <c r="J3596" i="13" s="1"/>
  <c r="D3594" i="13"/>
  <c r="D3592" i="13"/>
  <c r="C3592" i="13" s="1"/>
  <c r="J3592" i="13" s="1"/>
  <c r="D3590" i="13"/>
  <c r="D3588" i="13"/>
  <c r="C3588" i="13" s="1"/>
  <c r="J3588" i="13" s="1"/>
  <c r="D3586" i="13"/>
  <c r="D3584" i="13"/>
  <c r="C3584" i="13" s="1"/>
  <c r="D3582" i="13"/>
  <c r="D3580" i="13"/>
  <c r="C3580" i="13" s="1"/>
  <c r="J3580" i="13" s="1"/>
  <c r="D3578" i="13"/>
  <c r="D3576" i="13"/>
  <c r="C3576" i="13" s="1"/>
  <c r="J3576" i="13" s="1"/>
  <c r="D3574" i="13"/>
  <c r="D3572" i="13"/>
  <c r="C3572" i="13" s="1"/>
  <c r="J3572" i="13" s="1"/>
  <c r="D3570" i="13"/>
  <c r="D3568" i="13"/>
  <c r="C3568" i="13" s="1"/>
  <c r="D3566" i="13"/>
  <c r="D3564" i="13"/>
  <c r="C3564" i="13" s="1"/>
  <c r="J3564" i="13" s="1"/>
  <c r="D3562" i="13"/>
  <c r="D3560" i="13"/>
  <c r="C3560" i="13" s="1"/>
  <c r="J3560" i="13" s="1"/>
  <c r="D3558" i="13"/>
  <c r="D3556" i="13"/>
  <c r="C3556" i="13" s="1"/>
  <c r="J3556" i="13" s="1"/>
  <c r="D3554" i="13"/>
  <c r="D3552" i="13"/>
  <c r="C3552" i="13" s="1"/>
  <c r="D3550" i="13"/>
  <c r="D3548" i="13"/>
  <c r="C3548" i="13" s="1"/>
  <c r="J3548" i="13" s="1"/>
  <c r="D3546" i="13"/>
  <c r="D3544" i="13"/>
  <c r="C3544" i="13" s="1"/>
  <c r="J3544" i="13" s="1"/>
  <c r="D3542" i="13"/>
  <c r="D3540" i="13"/>
  <c r="C3540" i="13" s="1"/>
  <c r="J3540" i="13" s="1"/>
  <c r="D3538" i="13"/>
  <c r="D3536" i="13"/>
  <c r="C3536" i="13" s="1"/>
  <c r="D3534" i="13"/>
  <c r="D3532" i="13"/>
  <c r="C3532" i="13" s="1"/>
  <c r="J3532" i="13" s="1"/>
  <c r="D3530" i="13"/>
  <c r="D3528" i="13"/>
  <c r="C3528" i="13" s="1"/>
  <c r="J3528" i="13" s="1"/>
  <c r="D3526" i="13"/>
  <c r="D3524" i="13"/>
  <c r="C3524" i="13" s="1"/>
  <c r="J3524" i="13" s="1"/>
  <c r="D3522" i="13"/>
  <c r="D3520" i="13"/>
  <c r="C3520" i="13" s="1"/>
  <c r="D3518" i="13"/>
  <c r="D3516" i="13"/>
  <c r="C3516" i="13" s="1"/>
  <c r="J3516" i="13" s="1"/>
  <c r="D3514" i="13"/>
  <c r="D3512" i="13"/>
  <c r="C3512" i="13" s="1"/>
  <c r="J3512" i="13" s="1"/>
  <c r="D3510" i="13"/>
  <c r="D3508" i="13"/>
  <c r="C3508" i="13" s="1"/>
  <c r="J3508" i="13" s="1"/>
  <c r="D3506" i="13"/>
  <c r="D3504" i="13"/>
  <c r="C3504" i="13" s="1"/>
  <c r="D3502" i="13"/>
  <c r="D3500" i="13"/>
  <c r="C3500" i="13" s="1"/>
  <c r="J3500" i="13" s="1"/>
  <c r="D3498" i="13"/>
  <c r="D3496" i="13"/>
  <c r="C3496" i="13" s="1"/>
  <c r="J3496" i="13" s="1"/>
  <c r="D3494" i="13"/>
  <c r="D3492" i="13"/>
  <c r="C3492" i="13" s="1"/>
  <c r="J3492" i="13" s="1"/>
  <c r="D3490" i="13"/>
  <c r="D3488" i="13"/>
  <c r="C3488" i="13" s="1"/>
  <c r="D3486" i="13"/>
  <c r="D3484" i="13"/>
  <c r="C3484" i="13" s="1"/>
  <c r="J3484" i="13" s="1"/>
  <c r="D3482" i="13"/>
  <c r="D3480" i="13"/>
  <c r="C3480" i="13" s="1"/>
  <c r="J3480" i="13" s="1"/>
  <c r="D3478" i="13"/>
  <c r="D3476" i="13"/>
  <c r="C3476" i="13" s="1"/>
  <c r="J3476" i="13" s="1"/>
  <c r="D3474" i="13"/>
  <c r="D3472" i="13"/>
  <c r="C3472" i="13" s="1"/>
  <c r="D3470" i="13"/>
  <c r="D3468" i="13"/>
  <c r="C3468" i="13" s="1"/>
  <c r="J3468" i="13" s="1"/>
  <c r="D3466" i="13"/>
  <c r="D3464" i="13"/>
  <c r="C3464" i="13" s="1"/>
  <c r="J3464" i="13" s="1"/>
  <c r="D3462" i="13"/>
  <c r="D3460" i="13"/>
  <c r="C3460" i="13" s="1"/>
  <c r="J3460" i="13" s="1"/>
  <c r="D3458" i="13"/>
  <c r="D3456" i="13"/>
  <c r="C3456" i="13" s="1"/>
  <c r="D3454" i="13"/>
  <c r="D3452" i="13"/>
  <c r="C3452" i="13" s="1"/>
  <c r="J3452" i="13" s="1"/>
  <c r="D3450" i="13"/>
  <c r="D3448" i="13"/>
  <c r="C3448" i="13" s="1"/>
  <c r="J3448" i="13" s="1"/>
  <c r="D3446" i="13"/>
  <c r="D3444" i="13"/>
  <c r="C3444" i="13" s="1"/>
  <c r="J3444" i="13" s="1"/>
  <c r="D3442" i="13"/>
  <c r="D3440" i="13"/>
  <c r="C3440" i="13" s="1"/>
  <c r="D3438" i="13"/>
  <c r="D3436" i="13"/>
  <c r="C3436" i="13" s="1"/>
  <c r="J3436" i="13" s="1"/>
  <c r="D3434" i="13"/>
  <c r="D3432" i="13"/>
  <c r="C3432" i="13" s="1"/>
  <c r="J3432" i="13" s="1"/>
  <c r="D3430" i="13"/>
  <c r="D3428" i="13"/>
  <c r="C3428" i="13" s="1"/>
  <c r="J3428" i="13" s="1"/>
  <c r="D3426" i="13"/>
  <c r="D3424" i="13"/>
  <c r="C3424" i="13" s="1"/>
  <c r="D4823" i="13"/>
  <c r="C4823" i="13" s="1"/>
  <c r="J4823" i="13" s="1"/>
  <c r="D4791" i="13"/>
  <c r="C4791" i="13" s="1"/>
  <c r="J4791" i="13" s="1"/>
  <c r="D4759" i="13"/>
  <c r="C4759" i="13" s="1"/>
  <c r="J4759" i="13" s="1"/>
  <c r="D4727" i="13"/>
  <c r="C4727" i="13" s="1"/>
  <c r="J4727" i="13" s="1"/>
  <c r="D4707" i="13"/>
  <c r="C4707" i="13" s="1"/>
  <c r="D4699" i="13"/>
  <c r="C4699" i="13" s="1"/>
  <c r="J4699" i="13" s="1"/>
  <c r="D4691" i="13"/>
  <c r="C4691" i="13" s="1"/>
  <c r="D4683" i="13"/>
  <c r="C4683" i="13" s="1"/>
  <c r="D4675" i="13"/>
  <c r="C4675" i="13" s="1"/>
  <c r="D4667" i="13"/>
  <c r="C4667" i="13" s="1"/>
  <c r="J4667" i="13" s="1"/>
  <c r="D4659" i="13"/>
  <c r="C4659" i="13" s="1"/>
  <c r="D4651" i="13"/>
  <c r="C4651" i="13" s="1"/>
  <c r="D4643" i="13"/>
  <c r="C4643" i="13" s="1"/>
  <c r="D4635" i="13"/>
  <c r="C4635" i="13" s="1"/>
  <c r="J4635" i="13" s="1"/>
  <c r="D4627" i="13"/>
  <c r="C4627" i="13" s="1"/>
  <c r="D4619" i="13"/>
  <c r="C4619" i="13" s="1"/>
  <c r="D4611" i="13"/>
  <c r="C4611" i="13" s="1"/>
  <c r="D4603" i="13"/>
  <c r="C4603" i="13" s="1"/>
  <c r="J4603" i="13" s="1"/>
  <c r="D4595" i="13"/>
  <c r="C4595" i="13" s="1"/>
  <c r="D4587" i="13"/>
  <c r="C4587" i="13" s="1"/>
  <c r="D4579" i="13"/>
  <c r="C4579" i="13" s="1"/>
  <c r="D4571" i="13"/>
  <c r="C4571" i="13" s="1"/>
  <c r="J4571" i="13" s="1"/>
  <c r="D4563" i="13"/>
  <c r="C4563" i="13" s="1"/>
  <c r="D4555" i="13"/>
  <c r="C4555" i="13" s="1"/>
  <c r="D4547" i="13"/>
  <c r="C4547" i="13" s="1"/>
  <c r="D4539" i="13"/>
  <c r="C4539" i="13" s="1"/>
  <c r="J4539" i="13" s="1"/>
  <c r="D4531" i="13"/>
  <c r="C4531" i="13" s="1"/>
  <c r="D4523" i="13"/>
  <c r="C4523" i="13" s="1"/>
  <c r="D4515" i="13"/>
  <c r="C4515" i="13" s="1"/>
  <c r="D4507" i="13"/>
  <c r="C4507" i="13" s="1"/>
  <c r="J4507" i="13" s="1"/>
  <c r="D4499" i="13"/>
  <c r="C4499" i="13" s="1"/>
  <c r="D4491" i="13"/>
  <c r="C4491" i="13" s="1"/>
  <c r="D4483" i="13"/>
  <c r="C4483" i="13" s="1"/>
  <c r="D4475" i="13"/>
  <c r="C4475" i="13" s="1"/>
  <c r="J4475" i="13" s="1"/>
  <c r="D4467" i="13"/>
  <c r="C4467" i="13" s="1"/>
  <c r="D4459" i="13"/>
  <c r="C4459" i="13" s="1"/>
  <c r="D4451" i="13"/>
  <c r="C4451" i="13" s="1"/>
  <c r="D4443" i="13"/>
  <c r="C4443" i="13" s="1"/>
  <c r="J4443" i="13" s="1"/>
  <c r="D4435" i="13"/>
  <c r="C4435" i="13" s="1"/>
  <c r="D4427" i="13"/>
  <c r="C4427" i="13" s="1"/>
  <c r="D4419" i="13"/>
  <c r="C4419" i="13" s="1"/>
  <c r="D4411" i="13"/>
  <c r="C4411" i="13" s="1"/>
  <c r="J4411" i="13" s="1"/>
  <c r="D4403" i="13"/>
  <c r="C4403" i="13" s="1"/>
  <c r="D4395" i="13"/>
  <c r="C4395" i="13" s="1"/>
  <c r="D4387" i="13"/>
  <c r="C4387" i="13" s="1"/>
  <c r="D4379" i="13"/>
  <c r="C4379" i="13" s="1"/>
  <c r="J4379" i="13" s="1"/>
  <c r="D4371" i="13"/>
  <c r="C4371" i="13" s="1"/>
  <c r="D4363" i="13"/>
  <c r="C4363" i="13" s="1"/>
  <c r="D4355" i="13"/>
  <c r="C4355" i="13" s="1"/>
  <c r="D4347" i="13"/>
  <c r="C4347" i="13" s="1"/>
  <c r="J4347" i="13" s="1"/>
  <c r="D4339" i="13"/>
  <c r="C4339" i="13" s="1"/>
  <c r="D4331" i="13"/>
  <c r="C4331" i="13" s="1"/>
  <c r="D4323" i="13"/>
  <c r="C4323" i="13" s="1"/>
  <c r="D4315" i="13"/>
  <c r="C4315" i="13" s="1"/>
  <c r="J4315" i="13" s="1"/>
  <c r="D4307" i="13"/>
  <c r="C4307" i="13" s="1"/>
  <c r="D4299" i="13"/>
  <c r="C4299" i="13" s="1"/>
  <c r="D4291" i="13"/>
  <c r="C4291" i="13" s="1"/>
  <c r="D4283" i="13"/>
  <c r="C4283" i="13" s="1"/>
  <c r="J4283" i="13" s="1"/>
  <c r="D4275" i="13"/>
  <c r="C4275" i="13" s="1"/>
  <c r="D4267" i="13"/>
  <c r="C4267" i="13" s="1"/>
  <c r="D4259" i="13"/>
  <c r="C4259" i="13" s="1"/>
  <c r="D4251" i="13"/>
  <c r="C4251" i="13" s="1"/>
  <c r="J4251" i="13" s="1"/>
  <c r="D4243" i="13"/>
  <c r="C4243" i="13" s="1"/>
  <c r="D4235" i="13"/>
  <c r="C4235" i="13" s="1"/>
  <c r="D4227" i="13"/>
  <c r="C4227" i="13" s="1"/>
  <c r="D4219" i="13"/>
  <c r="C4219" i="13" s="1"/>
  <c r="J4219" i="13" s="1"/>
  <c r="D4211" i="13"/>
  <c r="C4211" i="13" s="1"/>
  <c r="D4203" i="13"/>
  <c r="C4203" i="13" s="1"/>
  <c r="D4195" i="13"/>
  <c r="C4195" i="13" s="1"/>
  <c r="D4187" i="13"/>
  <c r="C4187" i="13" s="1"/>
  <c r="J4187" i="13" s="1"/>
  <c r="D4179" i="13"/>
  <c r="C4179" i="13" s="1"/>
  <c r="D4171" i="13"/>
  <c r="C4171" i="13" s="1"/>
  <c r="D4163" i="13"/>
  <c r="C4163" i="13" s="1"/>
  <c r="D4155" i="13"/>
  <c r="C4155" i="13" s="1"/>
  <c r="J4155" i="13" s="1"/>
  <c r="D4147" i="13"/>
  <c r="C4147" i="13" s="1"/>
  <c r="D4139" i="13"/>
  <c r="C4139" i="13" s="1"/>
  <c r="D4131" i="13"/>
  <c r="C4131" i="13" s="1"/>
  <c r="D4123" i="13"/>
  <c r="C4123" i="13" s="1"/>
  <c r="J4123" i="13" s="1"/>
  <c r="D3899" i="13"/>
  <c r="C3899" i="13" s="1"/>
  <c r="D3891" i="13"/>
  <c r="C3891" i="13" s="1"/>
  <c r="D3883" i="13"/>
  <c r="C3883" i="13" s="1"/>
  <c r="D3875" i="13"/>
  <c r="C3875" i="13" s="1"/>
  <c r="J3875" i="13" s="1"/>
  <c r="D3867" i="13"/>
  <c r="C3867" i="13" s="1"/>
  <c r="D3859" i="13"/>
  <c r="C3859" i="13" s="1"/>
  <c r="D3851" i="13"/>
  <c r="C3851" i="13" s="1"/>
  <c r="D3843" i="13"/>
  <c r="C3843" i="13" s="1"/>
  <c r="J3843" i="13" s="1"/>
  <c r="D3835" i="13"/>
  <c r="C3835" i="13" s="1"/>
  <c r="D3827" i="13"/>
  <c r="C3827" i="13" s="1"/>
  <c r="D3819" i="13"/>
  <c r="C3819" i="13" s="1"/>
  <c r="D3811" i="13"/>
  <c r="C3811" i="13" s="1"/>
  <c r="J3811" i="13" s="1"/>
  <c r="D3803" i="13"/>
  <c r="C3803" i="13" s="1"/>
  <c r="D3795" i="13"/>
  <c r="C3795" i="13" s="1"/>
  <c r="D3787" i="13"/>
  <c r="C3787" i="13" s="1"/>
  <c r="D3779" i="13"/>
  <c r="C3779" i="13" s="1"/>
  <c r="J3779" i="13" s="1"/>
  <c r="D3771" i="13"/>
  <c r="C3771" i="13" s="1"/>
  <c r="D3763" i="13"/>
  <c r="C3763" i="13" s="1"/>
  <c r="D3755" i="13"/>
  <c r="C3755" i="13" s="1"/>
  <c r="D3747" i="13"/>
  <c r="C3747" i="13" s="1"/>
  <c r="J3747" i="13" s="1"/>
  <c r="D3739" i="13"/>
  <c r="C3739" i="13" s="1"/>
  <c r="D3731" i="13"/>
  <c r="C3731" i="13" s="1"/>
  <c r="D3723" i="13"/>
  <c r="C3723" i="13" s="1"/>
  <c r="D3715" i="13"/>
  <c r="C3715" i="13" s="1"/>
  <c r="J3715" i="13" s="1"/>
  <c r="D3707" i="13"/>
  <c r="C3707" i="13" s="1"/>
  <c r="D3699" i="13"/>
  <c r="C3699" i="13" s="1"/>
  <c r="D3691" i="13"/>
  <c r="C3691" i="13" s="1"/>
  <c r="D3683" i="13"/>
  <c r="C3683" i="13" s="1"/>
  <c r="J3683" i="13" s="1"/>
  <c r="D3675" i="13"/>
  <c r="C3675" i="13" s="1"/>
  <c r="D3667" i="13"/>
  <c r="C3667" i="13" s="1"/>
  <c r="D3659" i="13"/>
  <c r="C3659" i="13" s="1"/>
  <c r="D3651" i="13"/>
  <c r="C3651" i="13" s="1"/>
  <c r="J3651" i="13" s="1"/>
  <c r="D3643" i="13"/>
  <c r="C3643" i="13" s="1"/>
  <c r="D3635" i="13"/>
  <c r="C3635" i="13" s="1"/>
  <c r="D3627" i="13"/>
  <c r="C3627" i="13" s="1"/>
  <c r="D3619" i="13"/>
  <c r="C3619" i="13" s="1"/>
  <c r="J3619" i="13" s="1"/>
  <c r="D3611" i="13"/>
  <c r="C3611" i="13" s="1"/>
  <c r="D3603" i="13"/>
  <c r="C3603" i="13" s="1"/>
  <c r="D3595" i="13"/>
  <c r="C3595" i="13" s="1"/>
  <c r="D3587" i="13"/>
  <c r="C3587" i="13" s="1"/>
  <c r="J3587" i="13" s="1"/>
  <c r="D3579" i="13"/>
  <c r="C3579" i="13" s="1"/>
  <c r="D3571" i="13"/>
  <c r="C3571" i="13" s="1"/>
  <c r="D3563" i="13"/>
  <c r="C3563" i="13" s="1"/>
  <c r="D3555" i="13"/>
  <c r="C3555" i="13" s="1"/>
  <c r="J3555" i="13" s="1"/>
  <c r="D3547" i="13"/>
  <c r="C3547" i="13" s="1"/>
  <c r="D3539" i="13"/>
  <c r="C3539" i="13" s="1"/>
  <c r="D3531" i="13"/>
  <c r="C3531" i="13" s="1"/>
  <c r="D3523" i="13"/>
  <c r="C3523" i="13" s="1"/>
  <c r="J3523" i="13" s="1"/>
  <c r="D3515" i="13"/>
  <c r="C3515" i="13" s="1"/>
  <c r="D3507" i="13"/>
  <c r="C3507" i="13" s="1"/>
  <c r="D3499" i="13"/>
  <c r="C3499" i="13" s="1"/>
  <c r="D3491" i="13"/>
  <c r="C3491" i="13" s="1"/>
  <c r="J3491" i="13" s="1"/>
  <c r="D3483" i="13"/>
  <c r="C3483" i="13" s="1"/>
  <c r="D3475" i="13"/>
  <c r="C3475" i="13" s="1"/>
  <c r="D3467" i="13"/>
  <c r="C3467" i="13" s="1"/>
  <c r="D3459" i="13"/>
  <c r="C3459" i="13" s="1"/>
  <c r="J3459" i="13" s="1"/>
  <c r="D3451" i="13"/>
  <c r="C3451" i="13" s="1"/>
  <c r="D3443" i="13"/>
  <c r="C3443" i="13" s="1"/>
  <c r="D3435" i="13"/>
  <c r="C3435" i="13" s="1"/>
  <c r="D3427" i="13"/>
  <c r="C3427" i="13" s="1"/>
  <c r="J3427" i="13" s="1"/>
  <c r="D3421" i="13"/>
  <c r="C3421" i="13" s="1"/>
  <c r="D3417" i="13"/>
  <c r="C3417" i="13" s="1"/>
  <c r="D3413" i="13"/>
  <c r="C3413" i="13" s="1"/>
  <c r="D3409" i="13"/>
  <c r="C3409" i="13" s="1"/>
  <c r="D3405" i="13"/>
  <c r="C3405" i="13" s="1"/>
  <c r="D3401" i="13"/>
  <c r="C3401" i="13" s="1"/>
  <c r="D3397" i="13"/>
  <c r="C3397" i="13" s="1"/>
  <c r="D3393" i="13"/>
  <c r="C3393" i="13" s="1"/>
  <c r="D3389" i="13"/>
  <c r="C3389" i="13" s="1"/>
  <c r="D3385" i="13"/>
  <c r="C3385" i="13" s="1"/>
  <c r="D3381" i="13"/>
  <c r="C3381" i="13" s="1"/>
  <c r="D3377" i="13"/>
  <c r="C3377" i="13" s="1"/>
  <c r="D3373" i="13"/>
  <c r="C3373" i="13" s="1"/>
  <c r="D3369" i="13"/>
  <c r="C3369" i="13" s="1"/>
  <c r="D3365" i="13"/>
  <c r="C3365" i="13" s="1"/>
  <c r="D3361" i="13"/>
  <c r="C3361" i="13" s="1"/>
  <c r="D3357" i="13"/>
  <c r="C3357" i="13" s="1"/>
  <c r="D4831" i="13"/>
  <c r="C4831" i="13" s="1"/>
  <c r="J4831" i="13" s="1"/>
  <c r="D4799" i="13"/>
  <c r="C4799" i="13" s="1"/>
  <c r="D4767" i="13"/>
  <c r="C4767" i="13" s="1"/>
  <c r="J4767" i="13" s="1"/>
  <c r="D4735" i="13"/>
  <c r="C4735" i="13" s="1"/>
  <c r="J4735" i="13" s="1"/>
  <c r="D4705" i="13"/>
  <c r="C4705" i="13" s="1"/>
  <c r="D4697" i="13"/>
  <c r="C4697" i="13" s="1"/>
  <c r="D4689" i="13"/>
  <c r="C4689" i="13" s="1"/>
  <c r="J4689" i="13" s="1"/>
  <c r="D4681" i="13"/>
  <c r="C4681" i="13" s="1"/>
  <c r="D4673" i="13"/>
  <c r="C4673" i="13" s="1"/>
  <c r="D4665" i="13"/>
  <c r="C4665" i="13" s="1"/>
  <c r="D4657" i="13"/>
  <c r="C4657" i="13" s="1"/>
  <c r="J4657" i="13" s="1"/>
  <c r="D4649" i="13"/>
  <c r="C4649" i="13" s="1"/>
  <c r="D4641" i="13"/>
  <c r="C4641" i="13" s="1"/>
  <c r="D4633" i="13"/>
  <c r="C4633" i="13" s="1"/>
  <c r="D4625" i="13"/>
  <c r="C4625" i="13" s="1"/>
  <c r="J4625" i="13" s="1"/>
  <c r="D4617" i="13"/>
  <c r="C4617" i="13" s="1"/>
  <c r="D4609" i="13"/>
  <c r="C4609" i="13" s="1"/>
  <c r="D4601" i="13"/>
  <c r="C4601" i="13" s="1"/>
  <c r="D4593" i="13"/>
  <c r="C4593" i="13" s="1"/>
  <c r="J4593" i="13" s="1"/>
  <c r="D4585" i="13"/>
  <c r="C4585" i="13" s="1"/>
  <c r="D4577" i="13"/>
  <c r="C4577" i="13" s="1"/>
  <c r="D4569" i="13"/>
  <c r="C4569" i="13" s="1"/>
  <c r="D4561" i="13"/>
  <c r="C4561" i="13" s="1"/>
  <c r="J4561" i="13" s="1"/>
  <c r="D4553" i="13"/>
  <c r="C4553" i="13" s="1"/>
  <c r="D4545" i="13"/>
  <c r="C4545" i="13" s="1"/>
  <c r="D4537" i="13"/>
  <c r="C4537" i="13" s="1"/>
  <c r="D4529" i="13"/>
  <c r="C4529" i="13" s="1"/>
  <c r="J4529" i="13" s="1"/>
  <c r="D4521" i="13"/>
  <c r="C4521" i="13" s="1"/>
  <c r="D4513" i="13"/>
  <c r="C4513" i="13" s="1"/>
  <c r="D4505" i="13"/>
  <c r="C4505" i="13" s="1"/>
  <c r="D4497" i="13"/>
  <c r="C4497" i="13" s="1"/>
  <c r="J4497" i="13" s="1"/>
  <c r="D4489" i="13"/>
  <c r="C4489" i="13" s="1"/>
  <c r="D4481" i="13"/>
  <c r="C4481" i="13" s="1"/>
  <c r="D4473" i="13"/>
  <c r="C4473" i="13" s="1"/>
  <c r="D4465" i="13"/>
  <c r="C4465" i="13" s="1"/>
  <c r="J4465" i="13" s="1"/>
  <c r="D4457" i="13"/>
  <c r="C4457" i="13" s="1"/>
  <c r="D4449" i="13"/>
  <c r="C4449" i="13" s="1"/>
  <c r="D4441" i="13"/>
  <c r="C4441" i="13" s="1"/>
  <c r="D4433" i="13"/>
  <c r="C4433" i="13" s="1"/>
  <c r="J4433" i="13" s="1"/>
  <c r="D4425" i="13"/>
  <c r="C4425" i="13" s="1"/>
  <c r="D4417" i="13"/>
  <c r="C4417" i="13" s="1"/>
  <c r="D4409" i="13"/>
  <c r="C4409" i="13" s="1"/>
  <c r="D4401" i="13"/>
  <c r="C4401" i="13" s="1"/>
  <c r="J4401" i="13" s="1"/>
  <c r="D4393" i="13"/>
  <c r="C4393" i="13" s="1"/>
  <c r="D4385" i="13"/>
  <c r="C4385" i="13" s="1"/>
  <c r="D4377" i="13"/>
  <c r="C4377" i="13" s="1"/>
  <c r="D4369" i="13"/>
  <c r="C4369" i="13" s="1"/>
  <c r="J4369" i="13" s="1"/>
  <c r="D4361" i="13"/>
  <c r="C4361" i="13" s="1"/>
  <c r="D4353" i="13"/>
  <c r="C4353" i="13" s="1"/>
  <c r="D4345" i="13"/>
  <c r="C4345" i="13" s="1"/>
  <c r="D4337" i="13"/>
  <c r="C4337" i="13" s="1"/>
  <c r="J4337" i="13" s="1"/>
  <c r="D4329" i="13"/>
  <c r="C4329" i="13" s="1"/>
  <c r="D4321" i="13"/>
  <c r="C4321" i="13" s="1"/>
  <c r="D4313" i="13"/>
  <c r="C4313" i="13" s="1"/>
  <c r="D4305" i="13"/>
  <c r="C4305" i="13" s="1"/>
  <c r="J4305" i="13" s="1"/>
  <c r="D4297" i="13"/>
  <c r="C4297" i="13" s="1"/>
  <c r="D4289" i="13"/>
  <c r="C4289" i="13" s="1"/>
  <c r="D4281" i="13"/>
  <c r="C4281" i="13" s="1"/>
  <c r="D4273" i="13"/>
  <c r="C4273" i="13" s="1"/>
  <c r="J4273" i="13" s="1"/>
  <c r="D4265" i="13"/>
  <c r="C4265" i="13" s="1"/>
  <c r="D4257" i="13"/>
  <c r="C4257" i="13" s="1"/>
  <c r="D4249" i="13"/>
  <c r="C4249" i="13" s="1"/>
  <c r="D4241" i="13"/>
  <c r="C4241" i="13" s="1"/>
  <c r="J4241" i="13" s="1"/>
  <c r="D4233" i="13"/>
  <c r="C4233" i="13" s="1"/>
  <c r="D4225" i="13"/>
  <c r="C4225" i="13" s="1"/>
  <c r="D4217" i="13"/>
  <c r="C4217" i="13" s="1"/>
  <c r="D4209" i="13"/>
  <c r="C4209" i="13" s="1"/>
  <c r="J4209" i="13" s="1"/>
  <c r="D4201" i="13"/>
  <c r="C4201" i="13" s="1"/>
  <c r="D4193" i="13"/>
  <c r="C4193" i="13" s="1"/>
  <c r="D4185" i="13"/>
  <c r="C4185" i="13" s="1"/>
  <c r="D4177" i="13"/>
  <c r="C4177" i="13" s="1"/>
  <c r="J4177" i="13" s="1"/>
  <c r="D4169" i="13"/>
  <c r="C4169" i="13" s="1"/>
  <c r="D4161" i="13"/>
  <c r="C4161" i="13" s="1"/>
  <c r="D4153" i="13"/>
  <c r="C4153" i="13" s="1"/>
  <c r="D4145" i="13"/>
  <c r="C4145" i="13" s="1"/>
  <c r="J4145" i="13" s="1"/>
  <c r="D4137" i="13"/>
  <c r="C4137" i="13" s="1"/>
  <c r="D4129" i="13"/>
  <c r="C4129" i="13" s="1"/>
  <c r="D4121" i="13"/>
  <c r="C4121" i="13" s="1"/>
  <c r="D4117" i="13"/>
  <c r="C4117" i="13" s="1"/>
  <c r="J4117" i="13" s="1"/>
  <c r="D4113" i="13"/>
  <c r="C4113" i="13" s="1"/>
  <c r="D4109" i="13"/>
  <c r="C4109" i="13" s="1"/>
  <c r="D4105" i="13"/>
  <c r="C4105" i="13" s="1"/>
  <c r="D4101" i="13"/>
  <c r="C4101" i="13" s="1"/>
  <c r="J4101" i="13" s="1"/>
  <c r="D4097" i="13"/>
  <c r="C4097" i="13" s="1"/>
  <c r="D4093" i="13"/>
  <c r="C4093" i="13" s="1"/>
  <c r="D4089" i="13"/>
  <c r="C4089" i="13" s="1"/>
  <c r="D4085" i="13"/>
  <c r="C4085" i="13" s="1"/>
  <c r="J4085" i="13" s="1"/>
  <c r="D4081" i="13"/>
  <c r="C4081" i="13" s="1"/>
  <c r="D4077" i="13"/>
  <c r="C4077" i="13" s="1"/>
  <c r="D4073" i="13"/>
  <c r="C4073" i="13" s="1"/>
  <c r="D4069" i="13"/>
  <c r="C4069" i="13" s="1"/>
  <c r="J4069" i="13" s="1"/>
  <c r="D4065" i="13"/>
  <c r="C4065" i="13" s="1"/>
  <c r="D4061" i="13"/>
  <c r="C4061" i="13" s="1"/>
  <c r="D4057" i="13"/>
  <c r="C4057" i="13" s="1"/>
  <c r="D4053" i="13"/>
  <c r="C4053" i="13" s="1"/>
  <c r="J4053" i="13" s="1"/>
  <c r="D4049" i="13"/>
  <c r="C4049" i="13" s="1"/>
  <c r="D4045" i="13"/>
  <c r="C4045" i="13" s="1"/>
  <c r="D4041" i="13"/>
  <c r="C4041" i="13" s="1"/>
  <c r="D4037" i="13"/>
  <c r="C4037" i="13" s="1"/>
  <c r="J4037" i="13" s="1"/>
  <c r="D4033" i="13"/>
  <c r="C4033" i="13" s="1"/>
  <c r="D4029" i="13"/>
  <c r="C4029" i="13" s="1"/>
  <c r="D4025" i="13"/>
  <c r="C4025" i="13" s="1"/>
  <c r="D4021" i="13"/>
  <c r="C4021" i="13" s="1"/>
  <c r="J4021" i="13" s="1"/>
  <c r="D4017" i="13"/>
  <c r="C4017" i="13" s="1"/>
  <c r="D4013" i="13"/>
  <c r="C4013" i="13" s="1"/>
  <c r="D4009" i="13"/>
  <c r="C4009" i="13" s="1"/>
  <c r="D4005" i="13"/>
  <c r="C4005" i="13" s="1"/>
  <c r="J4005" i="13" s="1"/>
  <c r="D4001" i="13"/>
  <c r="C4001" i="13" s="1"/>
  <c r="D3997" i="13"/>
  <c r="C3997" i="13" s="1"/>
  <c r="D3993" i="13"/>
  <c r="C3993" i="13" s="1"/>
  <c r="D3989" i="13"/>
  <c r="C3989" i="13" s="1"/>
  <c r="J3989" i="13" s="1"/>
  <c r="D3985" i="13"/>
  <c r="C3985" i="13" s="1"/>
  <c r="D3981" i="13"/>
  <c r="C3981" i="13" s="1"/>
  <c r="D3977" i="13"/>
  <c r="C3977" i="13" s="1"/>
  <c r="D3973" i="13"/>
  <c r="C3973" i="13" s="1"/>
  <c r="J3973" i="13" s="1"/>
  <c r="D3969" i="13"/>
  <c r="C3969" i="13" s="1"/>
  <c r="D3965" i="13"/>
  <c r="C3965" i="13" s="1"/>
  <c r="D3961" i="13"/>
  <c r="C3961" i="13" s="1"/>
  <c r="D3957" i="13"/>
  <c r="C3957" i="13" s="1"/>
  <c r="J3957" i="13" s="1"/>
  <c r="D3953" i="13"/>
  <c r="C3953" i="13" s="1"/>
  <c r="D3949" i="13"/>
  <c r="C3949" i="13" s="1"/>
  <c r="D3945" i="13"/>
  <c r="C3945" i="13" s="1"/>
  <c r="D3941" i="13"/>
  <c r="C3941" i="13" s="1"/>
  <c r="J3941" i="13" s="1"/>
  <c r="D3937" i="13"/>
  <c r="C3937" i="13" s="1"/>
  <c r="D3933" i="13"/>
  <c r="C3933" i="13" s="1"/>
  <c r="D3929" i="13"/>
  <c r="C3929" i="13" s="1"/>
  <c r="D3925" i="13"/>
  <c r="C3925" i="13" s="1"/>
  <c r="J3925" i="13" s="1"/>
  <c r="D3921" i="13"/>
  <c r="C3921" i="13" s="1"/>
  <c r="D3917" i="13"/>
  <c r="C3917" i="13" s="1"/>
  <c r="D3913" i="13"/>
  <c r="C3913" i="13" s="1"/>
  <c r="D3909" i="13"/>
  <c r="C3909" i="13" s="1"/>
  <c r="J3909" i="13" s="1"/>
  <c r="D3905" i="13"/>
  <c r="C3905" i="13" s="1"/>
  <c r="D3901" i="13"/>
  <c r="C3901" i="13" s="1"/>
  <c r="D3893" i="13"/>
  <c r="C3893" i="13" s="1"/>
  <c r="D3885" i="13"/>
  <c r="C3885" i="13" s="1"/>
  <c r="D3877" i="13"/>
  <c r="C3877" i="13" s="1"/>
  <c r="D3869" i="13"/>
  <c r="C3869" i="13" s="1"/>
  <c r="D3861" i="13"/>
  <c r="C3861" i="13" s="1"/>
  <c r="D3853" i="13"/>
  <c r="C3853" i="13" s="1"/>
  <c r="D3845" i="13"/>
  <c r="C3845" i="13" s="1"/>
  <c r="D3837" i="13"/>
  <c r="C3837" i="13" s="1"/>
  <c r="D3829" i="13"/>
  <c r="C3829" i="13" s="1"/>
  <c r="D3821" i="13"/>
  <c r="C3821" i="13" s="1"/>
  <c r="D3813" i="13"/>
  <c r="C3813" i="13" s="1"/>
  <c r="D3805" i="13"/>
  <c r="C3805" i="13" s="1"/>
  <c r="D3797" i="13"/>
  <c r="C3797" i="13" s="1"/>
  <c r="D3789" i="13"/>
  <c r="C3789" i="13" s="1"/>
  <c r="D3781" i="13"/>
  <c r="C3781" i="13" s="1"/>
  <c r="D3773" i="13"/>
  <c r="C3773" i="13" s="1"/>
  <c r="D3765" i="13"/>
  <c r="C3765" i="13" s="1"/>
  <c r="D3757" i="13"/>
  <c r="C3757" i="13" s="1"/>
  <c r="D3749" i="13"/>
  <c r="C3749" i="13" s="1"/>
  <c r="D3741" i="13"/>
  <c r="C3741" i="13" s="1"/>
  <c r="D3733" i="13"/>
  <c r="C3733" i="13" s="1"/>
  <c r="D3725" i="13"/>
  <c r="C3725" i="13" s="1"/>
  <c r="D3717" i="13"/>
  <c r="C3717" i="13" s="1"/>
  <c r="D3709" i="13"/>
  <c r="C3709" i="13" s="1"/>
  <c r="D3701" i="13"/>
  <c r="C3701" i="13" s="1"/>
  <c r="D3693" i="13"/>
  <c r="C3693" i="13" s="1"/>
  <c r="D3685" i="13"/>
  <c r="C3685" i="13" s="1"/>
  <c r="D3677" i="13"/>
  <c r="C3677" i="13" s="1"/>
  <c r="D3669" i="13"/>
  <c r="C3669" i="13" s="1"/>
  <c r="D3661" i="13"/>
  <c r="C3661" i="13" s="1"/>
  <c r="D3653" i="13"/>
  <c r="C3653" i="13" s="1"/>
  <c r="D3645" i="13"/>
  <c r="C3645" i="13" s="1"/>
  <c r="D3637" i="13"/>
  <c r="C3637" i="13" s="1"/>
  <c r="D3629" i="13"/>
  <c r="C3629" i="13" s="1"/>
  <c r="D3621" i="13"/>
  <c r="C3621" i="13" s="1"/>
  <c r="D3613" i="13"/>
  <c r="C3613" i="13" s="1"/>
  <c r="D3605" i="13"/>
  <c r="C3605" i="13" s="1"/>
  <c r="D3597" i="13"/>
  <c r="C3597" i="13" s="1"/>
  <c r="D3589" i="13"/>
  <c r="C3589" i="13" s="1"/>
  <c r="D3581" i="13"/>
  <c r="C3581" i="13" s="1"/>
  <c r="D3573" i="13"/>
  <c r="C3573" i="13" s="1"/>
  <c r="D3565" i="13"/>
  <c r="C3565" i="13" s="1"/>
  <c r="D3557" i="13"/>
  <c r="C3557" i="13" s="1"/>
  <c r="D3549" i="13"/>
  <c r="C3549" i="13" s="1"/>
  <c r="D3541" i="13"/>
  <c r="C3541" i="13" s="1"/>
  <c r="D3533" i="13"/>
  <c r="C3533" i="13" s="1"/>
  <c r="D3525" i="13"/>
  <c r="C3525" i="13" s="1"/>
  <c r="D3517" i="13"/>
  <c r="C3517" i="13" s="1"/>
  <c r="D3509" i="13"/>
  <c r="C3509" i="13" s="1"/>
  <c r="D3501" i="13"/>
  <c r="C3501" i="13" s="1"/>
  <c r="D3493" i="13"/>
  <c r="C3493" i="13" s="1"/>
  <c r="D3485" i="13"/>
  <c r="C3485" i="13" s="1"/>
  <c r="D3477" i="13"/>
  <c r="C3477" i="13" s="1"/>
  <c r="D3469" i="13"/>
  <c r="C3469" i="13" s="1"/>
  <c r="D3461" i="13"/>
  <c r="C3461" i="13" s="1"/>
  <c r="D3453" i="13"/>
  <c r="C3453" i="13" s="1"/>
  <c r="D3445" i="13"/>
  <c r="C3445" i="13" s="1"/>
  <c r="D3437" i="13"/>
  <c r="C3437" i="13" s="1"/>
  <c r="D3429" i="13"/>
  <c r="C3429" i="13" s="1"/>
  <c r="D3422" i="13"/>
  <c r="D3418" i="13"/>
  <c r="D3414" i="13"/>
  <c r="C3414" i="13" s="1"/>
  <c r="J3414" i="13" s="1"/>
  <c r="D3410" i="13"/>
  <c r="D3406" i="13"/>
  <c r="D3402" i="13"/>
  <c r="D3398" i="13"/>
  <c r="C3398" i="13" s="1"/>
  <c r="J3398" i="13" s="1"/>
  <c r="D3394" i="13"/>
  <c r="D3390" i="13"/>
  <c r="D3386" i="13"/>
  <c r="D3382" i="13"/>
  <c r="C3382" i="13" s="1"/>
  <c r="J3382" i="13" s="1"/>
  <c r="D3378" i="13"/>
  <c r="D3374" i="13"/>
  <c r="D3370" i="13"/>
  <c r="D3366" i="13"/>
  <c r="C3366" i="13" s="1"/>
  <c r="J3366" i="13" s="1"/>
  <c r="D3362" i="13"/>
  <c r="D3358" i="13"/>
  <c r="D3354" i="13"/>
  <c r="D3353" i="13"/>
  <c r="C3353" i="13" s="1"/>
  <c r="J3353" i="13" s="1"/>
  <c r="D3352" i="13"/>
  <c r="C3352" i="13" s="1"/>
  <c r="D3351" i="13"/>
  <c r="C3351" i="13" s="1"/>
  <c r="D3350" i="13"/>
  <c r="D3349" i="13"/>
  <c r="C3349" i="13" s="1"/>
  <c r="J3349" i="13" s="1"/>
  <c r="D3348" i="13"/>
  <c r="C3348" i="13" s="1"/>
  <c r="D3347" i="13"/>
  <c r="C3347" i="13" s="1"/>
  <c r="D3346" i="13"/>
  <c r="D3345" i="13"/>
  <c r="C3345" i="13" s="1"/>
  <c r="D3344" i="13"/>
  <c r="C3344" i="13" s="1"/>
  <c r="D3343" i="13"/>
  <c r="C3343" i="13" s="1"/>
  <c r="D3342" i="13"/>
  <c r="D3341" i="13"/>
  <c r="C3341" i="13" s="1"/>
  <c r="J3341" i="13" s="1"/>
  <c r="D3340" i="13"/>
  <c r="C3340" i="13" s="1"/>
  <c r="D3339" i="13"/>
  <c r="C3339" i="13" s="1"/>
  <c r="D3338" i="13"/>
  <c r="D3337" i="13"/>
  <c r="C3337" i="13" s="1"/>
  <c r="J3337" i="13" s="1"/>
  <c r="D3336" i="13"/>
  <c r="C3336" i="13" s="1"/>
  <c r="D3335" i="13"/>
  <c r="C3335" i="13" s="1"/>
  <c r="D3334" i="13"/>
  <c r="D3333" i="13"/>
  <c r="C3333" i="13" s="1"/>
  <c r="J3333" i="13" s="1"/>
  <c r="D3332" i="13"/>
  <c r="C3332" i="13" s="1"/>
  <c r="D3331" i="13"/>
  <c r="C3331" i="13" s="1"/>
  <c r="D3330" i="13"/>
  <c r="D3329" i="13"/>
  <c r="C3329" i="13" s="1"/>
  <c r="D3328" i="13"/>
  <c r="C3328" i="13" s="1"/>
  <c r="D3327" i="13"/>
  <c r="C3327" i="13" s="1"/>
  <c r="D3326" i="13"/>
  <c r="D3325" i="13"/>
  <c r="C3325" i="13" s="1"/>
  <c r="J3325" i="13" s="1"/>
  <c r="D3324" i="13"/>
  <c r="C3324" i="13" s="1"/>
  <c r="D3323" i="13"/>
  <c r="C3323" i="13" s="1"/>
  <c r="D3322" i="13"/>
  <c r="D3321" i="13"/>
  <c r="C3321" i="13" s="1"/>
  <c r="J3321" i="13" s="1"/>
  <c r="D3320" i="13"/>
  <c r="C3320" i="13" s="1"/>
  <c r="D3319" i="13"/>
  <c r="C3319" i="13" s="1"/>
  <c r="D3318" i="13"/>
  <c r="D3317" i="13"/>
  <c r="C3317" i="13" s="1"/>
  <c r="J3317" i="13" s="1"/>
  <c r="D3316" i="13"/>
  <c r="C3316" i="13" s="1"/>
  <c r="D3315" i="13"/>
  <c r="C3315" i="13" s="1"/>
  <c r="D3314" i="13"/>
  <c r="D3313" i="13"/>
  <c r="C3313" i="13" s="1"/>
  <c r="D3312" i="13"/>
  <c r="C3312" i="13" s="1"/>
  <c r="D3311" i="13"/>
  <c r="C3311" i="13" s="1"/>
  <c r="D3310" i="13"/>
  <c r="D3309" i="13"/>
  <c r="C3309" i="13" s="1"/>
  <c r="J3309" i="13" s="1"/>
  <c r="D3308" i="13"/>
  <c r="C3308" i="13" s="1"/>
  <c r="D3307" i="13"/>
  <c r="C3307" i="13" s="1"/>
  <c r="D3306" i="13"/>
  <c r="D3305" i="13"/>
  <c r="C3305" i="13" s="1"/>
  <c r="J3305" i="13" s="1"/>
  <c r="D3304" i="13"/>
  <c r="C3304" i="13" s="1"/>
  <c r="D3303" i="13"/>
  <c r="C3303" i="13" s="1"/>
  <c r="D3302" i="13"/>
  <c r="D3301" i="13"/>
  <c r="C3301" i="13" s="1"/>
  <c r="J3301" i="13" s="1"/>
  <c r="D3300" i="13"/>
  <c r="C3300" i="13" s="1"/>
  <c r="D3299" i="13"/>
  <c r="C3299" i="13" s="1"/>
  <c r="D3298" i="13"/>
  <c r="D3297" i="13"/>
  <c r="C3297" i="13" s="1"/>
  <c r="D3296" i="13"/>
  <c r="C3296" i="13" s="1"/>
  <c r="D3295" i="13"/>
  <c r="C3295" i="13" s="1"/>
  <c r="D3294" i="13"/>
  <c r="D3293" i="13"/>
  <c r="C3293" i="13" s="1"/>
  <c r="J3293" i="13" s="1"/>
  <c r="D3292" i="13"/>
  <c r="C3292" i="13" s="1"/>
  <c r="D3291" i="13"/>
  <c r="C3291" i="13" s="1"/>
  <c r="D3290" i="13"/>
  <c r="D3289" i="13"/>
  <c r="C3289" i="13" s="1"/>
  <c r="J3289" i="13" s="1"/>
  <c r="D3288" i="13"/>
  <c r="C3288" i="13" s="1"/>
  <c r="D3287" i="13"/>
  <c r="C3287" i="13" s="1"/>
  <c r="D3286" i="13"/>
  <c r="D3285" i="13"/>
  <c r="C3285" i="13" s="1"/>
  <c r="J3285" i="13" s="1"/>
  <c r="D3284" i="13"/>
  <c r="C3284" i="13" s="1"/>
  <c r="D3283" i="13"/>
  <c r="C3283" i="13" s="1"/>
  <c r="D3282" i="13"/>
  <c r="D3281" i="13"/>
  <c r="C3281" i="13" s="1"/>
  <c r="D3280" i="13"/>
  <c r="C3280" i="13" s="1"/>
  <c r="D3279" i="13"/>
  <c r="C3279" i="13" s="1"/>
  <c r="D3278" i="13"/>
  <c r="D3277" i="13"/>
  <c r="C3277" i="13" s="1"/>
  <c r="J3277" i="13" s="1"/>
  <c r="D3276" i="13"/>
  <c r="C3276" i="13" s="1"/>
  <c r="D3275" i="13"/>
  <c r="C3275" i="13" s="1"/>
  <c r="D3274" i="13"/>
  <c r="D3273" i="13"/>
  <c r="C3273" i="13" s="1"/>
  <c r="J3273" i="13" s="1"/>
  <c r="D3272" i="13"/>
  <c r="C3272" i="13" s="1"/>
  <c r="D3271" i="13"/>
  <c r="C3271" i="13" s="1"/>
  <c r="D3270" i="13"/>
  <c r="D3269" i="13"/>
  <c r="C3269" i="13" s="1"/>
  <c r="J3269" i="13" s="1"/>
  <c r="D3268" i="13"/>
  <c r="C3268" i="13" s="1"/>
  <c r="D3267" i="13"/>
  <c r="C3267" i="13" s="1"/>
  <c r="D3266" i="13"/>
  <c r="D3265" i="13"/>
  <c r="C3265" i="13" s="1"/>
  <c r="D3264" i="13"/>
  <c r="C3264" i="13" s="1"/>
  <c r="D3263" i="13"/>
  <c r="C3263" i="13" s="1"/>
  <c r="D3262" i="13"/>
  <c r="D3261" i="13"/>
  <c r="C3261" i="13" s="1"/>
  <c r="J3261" i="13" s="1"/>
  <c r="D3260" i="13"/>
  <c r="C3260" i="13" s="1"/>
  <c r="D3259" i="13"/>
  <c r="C3259" i="13" s="1"/>
  <c r="D3258" i="13"/>
  <c r="D3257" i="13"/>
  <c r="C3257" i="13" s="1"/>
  <c r="J3257" i="13" s="1"/>
  <c r="D3256" i="13"/>
  <c r="C3256" i="13" s="1"/>
  <c r="D3255" i="13"/>
  <c r="C3255" i="13" s="1"/>
  <c r="D3254" i="13"/>
  <c r="D3253" i="13"/>
  <c r="C3253" i="13" s="1"/>
  <c r="J3253" i="13" s="1"/>
  <c r="D3252" i="13"/>
  <c r="C3252" i="13" s="1"/>
  <c r="D3251" i="13"/>
  <c r="C3251" i="13" s="1"/>
  <c r="D3250" i="13"/>
  <c r="D3249" i="13"/>
  <c r="C3249" i="13" s="1"/>
  <c r="D3248" i="13"/>
  <c r="C3248" i="13" s="1"/>
  <c r="D3247" i="13"/>
  <c r="C3247" i="13" s="1"/>
  <c r="D3246" i="13"/>
  <c r="D3245" i="13"/>
  <c r="C3245" i="13" s="1"/>
  <c r="J3245" i="13" s="1"/>
  <c r="D3244" i="13"/>
  <c r="C3244" i="13" s="1"/>
  <c r="D3243" i="13"/>
  <c r="C3243" i="13" s="1"/>
  <c r="D3242" i="13"/>
  <c r="D3241" i="13"/>
  <c r="C3241" i="13" s="1"/>
  <c r="J3241" i="13" s="1"/>
  <c r="D3240" i="13"/>
  <c r="C3240" i="13" s="1"/>
  <c r="D3239" i="13"/>
  <c r="C3239" i="13" s="1"/>
  <c r="D3238" i="13"/>
  <c r="D3237" i="13"/>
  <c r="C3237" i="13" s="1"/>
  <c r="J3237" i="13" s="1"/>
  <c r="D3236" i="13"/>
  <c r="C3236" i="13" s="1"/>
  <c r="D3235" i="13"/>
  <c r="C3235" i="13" s="1"/>
  <c r="D3234" i="13"/>
  <c r="D3233" i="13"/>
  <c r="C3233" i="13" s="1"/>
  <c r="D3232" i="13"/>
  <c r="C3232" i="13" s="1"/>
  <c r="D3231" i="13"/>
  <c r="C3231" i="13" s="1"/>
  <c r="D3230" i="13"/>
  <c r="D3229" i="13"/>
  <c r="C3229" i="13" s="1"/>
  <c r="J3229" i="13" s="1"/>
  <c r="D3228" i="13"/>
  <c r="C3228" i="13" s="1"/>
  <c r="D3227" i="13"/>
  <c r="C3227" i="13" s="1"/>
  <c r="D3226" i="13"/>
  <c r="D3225" i="13"/>
  <c r="C3225" i="13" s="1"/>
  <c r="J3225" i="13" s="1"/>
  <c r="D3224" i="13"/>
  <c r="C3224" i="13" s="1"/>
  <c r="D3223" i="13"/>
  <c r="C3223" i="13" s="1"/>
  <c r="D3222" i="13"/>
  <c r="D3221" i="13"/>
  <c r="C3221" i="13" s="1"/>
  <c r="J3221" i="13" s="1"/>
  <c r="D3220" i="13"/>
  <c r="C3220" i="13" s="1"/>
  <c r="D3219" i="13"/>
  <c r="C3219" i="13" s="1"/>
  <c r="D3218" i="13"/>
  <c r="D3217" i="13"/>
  <c r="C3217" i="13" s="1"/>
  <c r="D3216" i="13"/>
  <c r="C3216" i="13" s="1"/>
  <c r="D3215" i="13"/>
  <c r="C3215" i="13" s="1"/>
  <c r="D3214" i="13"/>
  <c r="D3213" i="13"/>
  <c r="C3213" i="13" s="1"/>
  <c r="J3213" i="13" s="1"/>
  <c r="D3212" i="13"/>
  <c r="C3212" i="13" s="1"/>
  <c r="D3211" i="13"/>
  <c r="C3211" i="13" s="1"/>
  <c r="D3210" i="13"/>
  <c r="D3209" i="13"/>
  <c r="C3209" i="13" s="1"/>
  <c r="J3209" i="13" s="1"/>
  <c r="D3208" i="13"/>
  <c r="C3208" i="13" s="1"/>
  <c r="D3207" i="13"/>
  <c r="C3207" i="13" s="1"/>
  <c r="D3206" i="13"/>
  <c r="D3205" i="13"/>
  <c r="C3205" i="13" s="1"/>
  <c r="J3205" i="13" s="1"/>
  <c r="D3204" i="13"/>
  <c r="C3204" i="13" s="1"/>
  <c r="D3203" i="13"/>
  <c r="C3203" i="13" s="1"/>
  <c r="D3202" i="13"/>
  <c r="D3201" i="13"/>
  <c r="C3201" i="13" s="1"/>
  <c r="D3200" i="13"/>
  <c r="C3200" i="13" s="1"/>
  <c r="D3199" i="13"/>
  <c r="C3199" i="13" s="1"/>
  <c r="D3198" i="13"/>
  <c r="D3197" i="13"/>
  <c r="C3197" i="13" s="1"/>
  <c r="J3197" i="13" s="1"/>
  <c r="D3196" i="13"/>
  <c r="C3196" i="13" s="1"/>
  <c r="D3195" i="13"/>
  <c r="C3195" i="13" s="1"/>
  <c r="D3194" i="13"/>
  <c r="D3193" i="13"/>
  <c r="C3193" i="13" s="1"/>
  <c r="J3193" i="13" s="1"/>
  <c r="D3192" i="13"/>
  <c r="C3192" i="13" s="1"/>
  <c r="D3191" i="13"/>
  <c r="C3191" i="13" s="1"/>
  <c r="D3190" i="13"/>
  <c r="D3189" i="13"/>
  <c r="C3189" i="13" s="1"/>
  <c r="J3189" i="13" s="1"/>
  <c r="D3188" i="13"/>
  <c r="C3188" i="13" s="1"/>
  <c r="D3187" i="13"/>
  <c r="C3187" i="13" s="1"/>
  <c r="D3186" i="13"/>
  <c r="D3185" i="13"/>
  <c r="C3185" i="13" s="1"/>
  <c r="D3184" i="13"/>
  <c r="C3184" i="13" s="1"/>
  <c r="D3183" i="13"/>
  <c r="C3183" i="13" s="1"/>
  <c r="D3182" i="13"/>
  <c r="D3181" i="13"/>
  <c r="C3181" i="13" s="1"/>
  <c r="J3181" i="13" s="1"/>
  <c r="D3180" i="13"/>
  <c r="C3180" i="13" s="1"/>
  <c r="D3179" i="13"/>
  <c r="C3179" i="13" s="1"/>
  <c r="D3178" i="13"/>
  <c r="D3177" i="13"/>
  <c r="C3177" i="13" s="1"/>
  <c r="J3177" i="13" s="1"/>
  <c r="D3176" i="13"/>
  <c r="C3176" i="13" s="1"/>
  <c r="D3175" i="13"/>
  <c r="C3175" i="13" s="1"/>
  <c r="D3174" i="13"/>
  <c r="D3173" i="13"/>
  <c r="C3173" i="13" s="1"/>
  <c r="J3173" i="13" s="1"/>
  <c r="D3172" i="13"/>
  <c r="C3172" i="13" s="1"/>
  <c r="D3171" i="13"/>
  <c r="C3171" i="13" s="1"/>
  <c r="D3170" i="13"/>
  <c r="D3169" i="13"/>
  <c r="C3169" i="13" s="1"/>
  <c r="D3168" i="13"/>
  <c r="C3168" i="13" s="1"/>
  <c r="D3167" i="13"/>
  <c r="C3167" i="13" s="1"/>
  <c r="D3166" i="13"/>
  <c r="D3165" i="13"/>
  <c r="C3165" i="13" s="1"/>
  <c r="J3165" i="13" s="1"/>
  <c r="D3164" i="13"/>
  <c r="C3164" i="13" s="1"/>
  <c r="D3163" i="13"/>
  <c r="C3163" i="13" s="1"/>
  <c r="D3162" i="13"/>
  <c r="D3161" i="13"/>
  <c r="C3161" i="13" s="1"/>
  <c r="J3161" i="13" s="1"/>
  <c r="D3160" i="13"/>
  <c r="C3160" i="13" s="1"/>
  <c r="D3159" i="13"/>
  <c r="C3159" i="13" s="1"/>
  <c r="D3158" i="13"/>
  <c r="D3157" i="13"/>
  <c r="C3157" i="13" s="1"/>
  <c r="J3157" i="13" s="1"/>
  <c r="D3156" i="13"/>
  <c r="C3156" i="13" s="1"/>
  <c r="D3155" i="13"/>
  <c r="C3155" i="13" s="1"/>
  <c r="D3154" i="13"/>
  <c r="D3153" i="13"/>
  <c r="C3153" i="13" s="1"/>
  <c r="D3152" i="13"/>
  <c r="C3152" i="13" s="1"/>
  <c r="D3151" i="13"/>
  <c r="C3151" i="13" s="1"/>
  <c r="D3150" i="13"/>
  <c r="D3149" i="13"/>
  <c r="C3149" i="13" s="1"/>
  <c r="J3149" i="13" s="1"/>
  <c r="D3148" i="13"/>
  <c r="C3148" i="13" s="1"/>
  <c r="D3147" i="13"/>
  <c r="C3147" i="13" s="1"/>
  <c r="D3146" i="13"/>
  <c r="D3145" i="13"/>
  <c r="C3145" i="13" s="1"/>
  <c r="J3145" i="13" s="1"/>
  <c r="D3144" i="13"/>
  <c r="C3144" i="13" s="1"/>
  <c r="D3143" i="13"/>
  <c r="C3143" i="13" s="1"/>
  <c r="D3142" i="13"/>
  <c r="D3141" i="13"/>
  <c r="C3141" i="13" s="1"/>
  <c r="J3141" i="13" s="1"/>
  <c r="D3140" i="13"/>
  <c r="C3140" i="13" s="1"/>
  <c r="D3139" i="13"/>
  <c r="C3139" i="13" s="1"/>
  <c r="D3138" i="13"/>
  <c r="D3137" i="13"/>
  <c r="C3137" i="13" s="1"/>
  <c r="D3136" i="13"/>
  <c r="C3136" i="13" s="1"/>
  <c r="D3135" i="13"/>
  <c r="C3135" i="13" s="1"/>
  <c r="D3134" i="13"/>
  <c r="D3133" i="13"/>
  <c r="C3133" i="13" s="1"/>
  <c r="J3133" i="13" s="1"/>
  <c r="D3132" i="13"/>
  <c r="C3132" i="13" s="1"/>
  <c r="D3131" i="13"/>
  <c r="C3131" i="13" s="1"/>
  <c r="D3130" i="13"/>
  <c r="D3129" i="13"/>
  <c r="C3129" i="13" s="1"/>
  <c r="J3129" i="13" s="1"/>
  <c r="D3128" i="13"/>
  <c r="C3128" i="13" s="1"/>
  <c r="D3127" i="13"/>
  <c r="C3127" i="13" s="1"/>
  <c r="D3126" i="13"/>
  <c r="D3125" i="13"/>
  <c r="C3125" i="13" s="1"/>
  <c r="J3125" i="13" s="1"/>
  <c r="D3124" i="13"/>
  <c r="C3124" i="13" s="1"/>
  <c r="D3123" i="13"/>
  <c r="C3123" i="13" s="1"/>
  <c r="D3122" i="13"/>
  <c r="D3121" i="13"/>
  <c r="C3121" i="13" s="1"/>
  <c r="D3120" i="13"/>
  <c r="C3120" i="13" s="1"/>
  <c r="D3119" i="13"/>
  <c r="C3119" i="13" s="1"/>
  <c r="D3118" i="13"/>
  <c r="D3117" i="13"/>
  <c r="C3117" i="13" s="1"/>
  <c r="J3117" i="13" s="1"/>
  <c r="D3116" i="13"/>
  <c r="C3116" i="13" s="1"/>
  <c r="D3115" i="13"/>
  <c r="C3115" i="13" s="1"/>
  <c r="D3114" i="13"/>
  <c r="D3113" i="13"/>
  <c r="C3113" i="13" s="1"/>
  <c r="J3113" i="13" s="1"/>
  <c r="D3112" i="13"/>
  <c r="C3112" i="13" s="1"/>
  <c r="D3111" i="13"/>
  <c r="C3111" i="13" s="1"/>
  <c r="D3110" i="13"/>
  <c r="D3109" i="13"/>
  <c r="C3109" i="13" s="1"/>
  <c r="J3109" i="13" s="1"/>
  <c r="D3108" i="13"/>
  <c r="C3108" i="13" s="1"/>
  <c r="D3107" i="13"/>
  <c r="C3107" i="13" s="1"/>
  <c r="D3106" i="13"/>
  <c r="D3105" i="13"/>
  <c r="C3105" i="13" s="1"/>
  <c r="D3104" i="13"/>
  <c r="C3104" i="13" s="1"/>
  <c r="D3103" i="13"/>
  <c r="C3103" i="13" s="1"/>
  <c r="D3102" i="13"/>
  <c r="D3101" i="13"/>
  <c r="C3101" i="13" s="1"/>
  <c r="J3101" i="13" s="1"/>
  <c r="D3100" i="13"/>
  <c r="C3100" i="13" s="1"/>
  <c r="D3099" i="13"/>
  <c r="C3099" i="13" s="1"/>
  <c r="D3098" i="13"/>
  <c r="D3097" i="13"/>
  <c r="C3097" i="13" s="1"/>
  <c r="J3097" i="13" s="1"/>
  <c r="D3096" i="13"/>
  <c r="C3096" i="13" s="1"/>
  <c r="D3095" i="13"/>
  <c r="C3095" i="13" s="1"/>
  <c r="D3094" i="13"/>
  <c r="D3093" i="13"/>
  <c r="C3093" i="13" s="1"/>
  <c r="J3093" i="13" s="1"/>
  <c r="D3092" i="13"/>
  <c r="C3092" i="13" s="1"/>
  <c r="D3091" i="13"/>
  <c r="C3091" i="13" s="1"/>
  <c r="D3090" i="13"/>
  <c r="D3089" i="13"/>
  <c r="C3089" i="13" s="1"/>
  <c r="D3088" i="13"/>
  <c r="C3088" i="13" s="1"/>
  <c r="D3087" i="13"/>
  <c r="C3087" i="13" s="1"/>
  <c r="D3086" i="13"/>
  <c r="D3085" i="13"/>
  <c r="C3085" i="13" s="1"/>
  <c r="J3085" i="13" s="1"/>
  <c r="D3084" i="13"/>
  <c r="C3084" i="13" s="1"/>
  <c r="D3083" i="13"/>
  <c r="C3083" i="13" s="1"/>
  <c r="D3082" i="13"/>
  <c r="D3081" i="13"/>
  <c r="C3081" i="13" s="1"/>
  <c r="J3081" i="13" s="1"/>
  <c r="D3080" i="13"/>
  <c r="C3080" i="13" s="1"/>
  <c r="D3079" i="13"/>
  <c r="C3079" i="13" s="1"/>
  <c r="D3078" i="13"/>
  <c r="D3077" i="13"/>
  <c r="C3077" i="13" s="1"/>
  <c r="J3077" i="13" s="1"/>
  <c r="D3076" i="13"/>
  <c r="C3076" i="13" s="1"/>
  <c r="D3075" i="13"/>
  <c r="C3075" i="13" s="1"/>
  <c r="D3074" i="13"/>
  <c r="D3073" i="13"/>
  <c r="C3073" i="13" s="1"/>
  <c r="D3072" i="13"/>
  <c r="C3072" i="13" s="1"/>
  <c r="D3071" i="13"/>
  <c r="C3071" i="13" s="1"/>
  <c r="D3070" i="13"/>
  <c r="D3069" i="13"/>
  <c r="C3069" i="13" s="1"/>
  <c r="J3069" i="13" s="1"/>
  <c r="D3068" i="13"/>
  <c r="C3068" i="13" s="1"/>
  <c r="D3067" i="13"/>
  <c r="C3067" i="13" s="1"/>
  <c r="D3066" i="13"/>
  <c r="D3065" i="13"/>
  <c r="C3065" i="13" s="1"/>
  <c r="J3065" i="13" s="1"/>
  <c r="D3064" i="13"/>
  <c r="C3064" i="13" s="1"/>
  <c r="D3063" i="13"/>
  <c r="C3063" i="13" s="1"/>
  <c r="D3062" i="13"/>
  <c r="D3061" i="13"/>
  <c r="C3061" i="13" s="1"/>
  <c r="J3061" i="13" s="1"/>
  <c r="D3060" i="13"/>
  <c r="C3060" i="13" s="1"/>
  <c r="D3059" i="13"/>
  <c r="C3059" i="13" s="1"/>
  <c r="D3058" i="13"/>
  <c r="D3057" i="13"/>
  <c r="C3057" i="13" s="1"/>
  <c r="D3056" i="13"/>
  <c r="C3056" i="13" s="1"/>
  <c r="D3055" i="13"/>
  <c r="C3055" i="13" s="1"/>
  <c r="D3054" i="13"/>
  <c r="D3053" i="13"/>
  <c r="C3053" i="13" s="1"/>
  <c r="J3053" i="13" s="1"/>
  <c r="D3052" i="13"/>
  <c r="C3052" i="13" s="1"/>
  <c r="D3051" i="13"/>
  <c r="C3051" i="13" s="1"/>
  <c r="D3050" i="13"/>
  <c r="D3049" i="13"/>
  <c r="C3049" i="13" s="1"/>
  <c r="J3049" i="13" s="1"/>
  <c r="D3048" i="13"/>
  <c r="C3048" i="13" s="1"/>
  <c r="D3047" i="13"/>
  <c r="C3047" i="13" s="1"/>
  <c r="D3046" i="13"/>
  <c r="D3045" i="13"/>
  <c r="C3045" i="13" s="1"/>
  <c r="J3045" i="13" s="1"/>
  <c r="D3044" i="13"/>
  <c r="C3044" i="13" s="1"/>
  <c r="D3043" i="13"/>
  <c r="C3043" i="13" s="1"/>
  <c r="D3042" i="13"/>
  <c r="D3041" i="13"/>
  <c r="C3041" i="13" s="1"/>
  <c r="D3040" i="13"/>
  <c r="C3040" i="13" s="1"/>
  <c r="D3039" i="13"/>
  <c r="C3039" i="13" s="1"/>
  <c r="D3038" i="13"/>
  <c r="D3037" i="13"/>
  <c r="C3037" i="13" s="1"/>
  <c r="J3037" i="13" s="1"/>
  <c r="D3036" i="13"/>
  <c r="C3036" i="13" s="1"/>
  <c r="D3035" i="13"/>
  <c r="C3035" i="13" s="1"/>
  <c r="D3034" i="13"/>
  <c r="D3033" i="13"/>
  <c r="C3033" i="13" s="1"/>
  <c r="J3033" i="13" s="1"/>
  <c r="D3032" i="13"/>
  <c r="C3032" i="13" s="1"/>
  <c r="D3031" i="13"/>
  <c r="C3031" i="13" s="1"/>
  <c r="D3030" i="13"/>
  <c r="D3029" i="13"/>
  <c r="C3029" i="13" s="1"/>
  <c r="J3029" i="13" s="1"/>
  <c r="D3028" i="13"/>
  <c r="C3028" i="13" s="1"/>
  <c r="D3027" i="13"/>
  <c r="C3027" i="13" s="1"/>
  <c r="D3026" i="13"/>
  <c r="D3025" i="13"/>
  <c r="C3025" i="13" s="1"/>
  <c r="D3024" i="13"/>
  <c r="C3024" i="13" s="1"/>
  <c r="D3023" i="13"/>
  <c r="C3023" i="13" s="1"/>
  <c r="D3022" i="13"/>
  <c r="D3021" i="13"/>
  <c r="C3021" i="13" s="1"/>
  <c r="J3021" i="13" s="1"/>
  <c r="D3020" i="13"/>
  <c r="C3020" i="13" s="1"/>
  <c r="D3019" i="13"/>
  <c r="C3019" i="13" s="1"/>
  <c r="D3018" i="13"/>
  <c r="D3017" i="13"/>
  <c r="C3017" i="13" s="1"/>
  <c r="J3017" i="13" s="1"/>
  <c r="D3016" i="13"/>
  <c r="C3016" i="13" s="1"/>
  <c r="D3015" i="13"/>
  <c r="C3015" i="13" s="1"/>
  <c r="D3014" i="13"/>
  <c r="D3013" i="13"/>
  <c r="C3013" i="13" s="1"/>
  <c r="J3013" i="13" s="1"/>
  <c r="D3012" i="13"/>
  <c r="C3012" i="13" s="1"/>
  <c r="D3011" i="13"/>
  <c r="C3011" i="13" s="1"/>
  <c r="D3010" i="13"/>
  <c r="D3009" i="13"/>
  <c r="C3009" i="13" s="1"/>
  <c r="D3008" i="13"/>
  <c r="C3008" i="13" s="1"/>
  <c r="D3007" i="13"/>
  <c r="C3007" i="13" s="1"/>
  <c r="D3006" i="13"/>
  <c r="D3005" i="13"/>
  <c r="C3005" i="13" s="1"/>
  <c r="J3005" i="13" s="1"/>
  <c r="D3004" i="13"/>
  <c r="C3004" i="13" s="1"/>
  <c r="D3003" i="13"/>
  <c r="C3003" i="13" s="1"/>
  <c r="D3002" i="13"/>
  <c r="D3001" i="13"/>
  <c r="C3001" i="13" s="1"/>
  <c r="J3001" i="13" s="1"/>
  <c r="D3000" i="13"/>
  <c r="C3000" i="13" s="1"/>
  <c r="D2999" i="13"/>
  <c r="C2999" i="13" s="1"/>
  <c r="D2998" i="13"/>
  <c r="D2997" i="13"/>
  <c r="C2997" i="13" s="1"/>
  <c r="J2997" i="13" s="1"/>
  <c r="D2996" i="13"/>
  <c r="C2996" i="13" s="1"/>
  <c r="D2995" i="13"/>
  <c r="C2995" i="13" s="1"/>
  <c r="D2994" i="13"/>
  <c r="D2993" i="13"/>
  <c r="C2993" i="13" s="1"/>
  <c r="D2992" i="13"/>
  <c r="C2992" i="13" s="1"/>
  <c r="D2991" i="13"/>
  <c r="C2991" i="13" s="1"/>
  <c r="D2990" i="13"/>
  <c r="D2989" i="13"/>
  <c r="C2989" i="13" s="1"/>
  <c r="J2989" i="13" s="1"/>
  <c r="D2988" i="13"/>
  <c r="C2988" i="13" s="1"/>
  <c r="D2987" i="13"/>
  <c r="C2987" i="13" s="1"/>
  <c r="D2986" i="13"/>
  <c r="D2985" i="13"/>
  <c r="C2985" i="13" s="1"/>
  <c r="J2985" i="13" s="1"/>
  <c r="D2984" i="13"/>
  <c r="C2984" i="13" s="1"/>
  <c r="D2983" i="13"/>
  <c r="C2983" i="13" s="1"/>
  <c r="D2982" i="13"/>
  <c r="D2981" i="13"/>
  <c r="C2981" i="13" s="1"/>
  <c r="J2981" i="13" s="1"/>
  <c r="D2980" i="13"/>
  <c r="C2980" i="13" s="1"/>
  <c r="D2979" i="13"/>
  <c r="C2979" i="13" s="1"/>
  <c r="D2978" i="13"/>
  <c r="D2977" i="13"/>
  <c r="C2977" i="13" s="1"/>
  <c r="D2976" i="13"/>
  <c r="C2976" i="13" s="1"/>
  <c r="D2975" i="13"/>
  <c r="C2975" i="13" s="1"/>
  <c r="D2974" i="13"/>
  <c r="D2973" i="13"/>
  <c r="C2973" i="13" s="1"/>
  <c r="J2973" i="13" s="1"/>
  <c r="D2972" i="13"/>
  <c r="C2972" i="13" s="1"/>
  <c r="D2971" i="13"/>
  <c r="C2971" i="13" s="1"/>
  <c r="D2970" i="13"/>
  <c r="D2969" i="13"/>
  <c r="C2969" i="13" s="1"/>
  <c r="J2969" i="13" s="1"/>
  <c r="D2968" i="13"/>
  <c r="C2968" i="13" s="1"/>
  <c r="D2967" i="13"/>
  <c r="C2967" i="13" s="1"/>
  <c r="D2966" i="13"/>
  <c r="D2965" i="13"/>
  <c r="C2965" i="13" s="1"/>
  <c r="J2965" i="13" s="1"/>
  <c r="D2964" i="13"/>
  <c r="C2964" i="13" s="1"/>
  <c r="D2963" i="13"/>
  <c r="C2963" i="13" s="1"/>
  <c r="D2962" i="13"/>
  <c r="D2961" i="13"/>
  <c r="C2961" i="13" s="1"/>
  <c r="D2960" i="13"/>
  <c r="C2960" i="13" s="1"/>
  <c r="D2959" i="13"/>
  <c r="C2959" i="13" s="1"/>
  <c r="D2958" i="13"/>
  <c r="D2957" i="13"/>
  <c r="C2957" i="13" s="1"/>
  <c r="J2957" i="13" s="1"/>
  <c r="D2956" i="13"/>
  <c r="C2956" i="13" s="1"/>
  <c r="D2955" i="13"/>
  <c r="C2955" i="13" s="1"/>
  <c r="D2954" i="13"/>
  <c r="D2953" i="13"/>
  <c r="C2953" i="13" s="1"/>
  <c r="J2953" i="13" s="1"/>
  <c r="D2952" i="13"/>
  <c r="C2952" i="13" s="1"/>
  <c r="D2951" i="13"/>
  <c r="C2951" i="13" s="1"/>
  <c r="D2950" i="13"/>
  <c r="D2949" i="13"/>
  <c r="C2949" i="13" s="1"/>
  <c r="J2949" i="13" s="1"/>
  <c r="D2948" i="13"/>
  <c r="C2948" i="13" s="1"/>
  <c r="D2947" i="13"/>
  <c r="C2947" i="13" s="1"/>
  <c r="D2946" i="13"/>
  <c r="D2945" i="13"/>
  <c r="C2945" i="13" s="1"/>
  <c r="D2944" i="13"/>
  <c r="C2944" i="13" s="1"/>
  <c r="D2943" i="13"/>
  <c r="C2943" i="13" s="1"/>
  <c r="D2942" i="13"/>
  <c r="D2941" i="13"/>
  <c r="C2941" i="13" s="1"/>
  <c r="J2941" i="13" s="1"/>
  <c r="D2940" i="13"/>
  <c r="C2940" i="13" s="1"/>
  <c r="D2939" i="13"/>
  <c r="C2939" i="13" s="1"/>
  <c r="D2938" i="13"/>
  <c r="D2937" i="13"/>
  <c r="C2937" i="13" s="1"/>
  <c r="J2937" i="13" s="1"/>
  <c r="D2936" i="13"/>
  <c r="C2936" i="13" s="1"/>
  <c r="D2935" i="13"/>
  <c r="C2935" i="13" s="1"/>
  <c r="D2934" i="13"/>
  <c r="D2933" i="13"/>
  <c r="C2933" i="13" s="1"/>
  <c r="J2933" i="13" s="1"/>
  <c r="D2932" i="13"/>
  <c r="C2932" i="13" s="1"/>
  <c r="D2931" i="13"/>
  <c r="C2931" i="13" s="1"/>
  <c r="D2930" i="13"/>
  <c r="D2929" i="13"/>
  <c r="C2929" i="13" s="1"/>
  <c r="D2928" i="13"/>
  <c r="C2928" i="13" s="1"/>
  <c r="D2927" i="13"/>
  <c r="C2927" i="13" s="1"/>
  <c r="D2926" i="13"/>
  <c r="D2925" i="13"/>
  <c r="C2925" i="13" s="1"/>
  <c r="J2925" i="13" s="1"/>
  <c r="D2924" i="13"/>
  <c r="C2924" i="13" s="1"/>
  <c r="D2923" i="13"/>
  <c r="C2923" i="13" s="1"/>
  <c r="D2922" i="13"/>
  <c r="D2921" i="13"/>
  <c r="C2921" i="13" s="1"/>
  <c r="J2921" i="13" s="1"/>
  <c r="D2920" i="13"/>
  <c r="C2920" i="13" s="1"/>
  <c r="D2919" i="13"/>
  <c r="C2919" i="13" s="1"/>
  <c r="D2918" i="13"/>
  <c r="D2917" i="13"/>
  <c r="C2917" i="13" s="1"/>
  <c r="J2917" i="13" s="1"/>
  <c r="D2916" i="13"/>
  <c r="C2916" i="13" s="1"/>
  <c r="D2915" i="13"/>
  <c r="C2915" i="13" s="1"/>
  <c r="D2914" i="13"/>
  <c r="D2913" i="13"/>
  <c r="C2913" i="13" s="1"/>
  <c r="D2912" i="13"/>
  <c r="C2912" i="13" s="1"/>
  <c r="D2911" i="13"/>
  <c r="C2911" i="13" s="1"/>
  <c r="D2910" i="13"/>
  <c r="D2909" i="13"/>
  <c r="C2909" i="13" s="1"/>
  <c r="J2909" i="13" s="1"/>
  <c r="D2908" i="13"/>
  <c r="C2908" i="13" s="1"/>
  <c r="D2907" i="13"/>
  <c r="C2907" i="13" s="1"/>
  <c r="D2906" i="13"/>
  <c r="D2905" i="13"/>
  <c r="C2905" i="13" s="1"/>
  <c r="J2905" i="13" s="1"/>
  <c r="D2904" i="13"/>
  <c r="C2904" i="13" s="1"/>
  <c r="D2903" i="13"/>
  <c r="C2903" i="13" s="1"/>
  <c r="D2902" i="13"/>
  <c r="D2901" i="13"/>
  <c r="C2901" i="13" s="1"/>
  <c r="J2901" i="13" s="1"/>
  <c r="D2900" i="13"/>
  <c r="C2900" i="13" s="1"/>
  <c r="D2899" i="13"/>
  <c r="C2899" i="13" s="1"/>
  <c r="D2898" i="13"/>
  <c r="D2897" i="13"/>
  <c r="C2897" i="13" s="1"/>
  <c r="D2896" i="13"/>
  <c r="C2896" i="13" s="1"/>
  <c r="D2895" i="13"/>
  <c r="C2895" i="13" s="1"/>
  <c r="D2894" i="13"/>
  <c r="D2893" i="13"/>
  <c r="C2893" i="13" s="1"/>
  <c r="J2893" i="13" s="1"/>
  <c r="D2892" i="13"/>
  <c r="C2892" i="13" s="1"/>
  <c r="D2891" i="13"/>
  <c r="C2891" i="13" s="1"/>
  <c r="D2890" i="13"/>
  <c r="D2889" i="13"/>
  <c r="C2889" i="13" s="1"/>
  <c r="J2889" i="13" s="1"/>
  <c r="D2888" i="13"/>
  <c r="C2888" i="13" s="1"/>
  <c r="D2887" i="13"/>
  <c r="C2887" i="13" s="1"/>
  <c r="D2886" i="13"/>
  <c r="D2885" i="13"/>
  <c r="C2885" i="13" s="1"/>
  <c r="J2885" i="13" s="1"/>
  <c r="D2884" i="13"/>
  <c r="C2884" i="13" s="1"/>
  <c r="D2883" i="13"/>
  <c r="C2883" i="13" s="1"/>
  <c r="D2882" i="13"/>
  <c r="D2881" i="13"/>
  <c r="C2881" i="13" s="1"/>
  <c r="D2880" i="13"/>
  <c r="C2880" i="13" s="1"/>
  <c r="D2879" i="13"/>
  <c r="C2879" i="13" s="1"/>
  <c r="D2878" i="13"/>
  <c r="D2877" i="13"/>
  <c r="C2877" i="13" s="1"/>
  <c r="J2877" i="13" s="1"/>
  <c r="D2876" i="13"/>
  <c r="C2876" i="13" s="1"/>
  <c r="D2875" i="13"/>
  <c r="C2875" i="13" s="1"/>
  <c r="D2874" i="13"/>
  <c r="D2873" i="13"/>
  <c r="C2873" i="13" s="1"/>
  <c r="J2873" i="13" s="1"/>
  <c r="D2872" i="13"/>
  <c r="C2872" i="13" s="1"/>
  <c r="D2871" i="13"/>
  <c r="C2871" i="13" s="1"/>
  <c r="D2870" i="13"/>
  <c r="D2869" i="13"/>
  <c r="C2869" i="13" s="1"/>
  <c r="J2869" i="13" s="1"/>
  <c r="D2868" i="13"/>
  <c r="C2868" i="13" s="1"/>
  <c r="D2867" i="13"/>
  <c r="C2867" i="13" s="1"/>
  <c r="D2866" i="13"/>
  <c r="D2865" i="13"/>
  <c r="C2865" i="13" s="1"/>
  <c r="D2864" i="13"/>
  <c r="C2864" i="13" s="1"/>
  <c r="D2863" i="13"/>
  <c r="C2863" i="13" s="1"/>
  <c r="D2862" i="13"/>
  <c r="D2861" i="13"/>
  <c r="C2861" i="13" s="1"/>
  <c r="J2861" i="13" s="1"/>
  <c r="D2860" i="13"/>
  <c r="C2860" i="13" s="1"/>
  <c r="D2859" i="13"/>
  <c r="C2859" i="13" s="1"/>
  <c r="D2858" i="13"/>
  <c r="D2857" i="13"/>
  <c r="C2857" i="13" s="1"/>
  <c r="J2857" i="13" s="1"/>
  <c r="D2856" i="13"/>
  <c r="C2856" i="13" s="1"/>
  <c r="D2855" i="13"/>
  <c r="C2855" i="13" s="1"/>
  <c r="D2854" i="13"/>
  <c r="D2853" i="13"/>
  <c r="C2853" i="13" s="1"/>
  <c r="J2853" i="13" s="1"/>
  <c r="D2852" i="13"/>
  <c r="C2852" i="13" s="1"/>
  <c r="D2851" i="13"/>
  <c r="C2851" i="13" s="1"/>
  <c r="D2850" i="13"/>
  <c r="D2849" i="13"/>
  <c r="C2849" i="13" s="1"/>
  <c r="D2848" i="13"/>
  <c r="C2848" i="13" s="1"/>
  <c r="D2847" i="13"/>
  <c r="C2847" i="13" s="1"/>
  <c r="D2846" i="13"/>
  <c r="D2845" i="13"/>
  <c r="C2845" i="13" s="1"/>
  <c r="J2845" i="13" s="1"/>
  <c r="D2844" i="13"/>
  <c r="C2844" i="13" s="1"/>
  <c r="D2843" i="13"/>
  <c r="C2843" i="13" s="1"/>
  <c r="D2842" i="13"/>
  <c r="D2841" i="13"/>
  <c r="C2841" i="13" s="1"/>
  <c r="J2841" i="13" s="1"/>
  <c r="D2840" i="13"/>
  <c r="C2840" i="13" s="1"/>
  <c r="D2839" i="13"/>
  <c r="C2839" i="13" s="1"/>
  <c r="D2838" i="13"/>
  <c r="D2837" i="13"/>
  <c r="C2837" i="13" s="1"/>
  <c r="J2837" i="13" s="1"/>
  <c r="D2836" i="13"/>
  <c r="C2836" i="13" s="1"/>
  <c r="D2835" i="13"/>
  <c r="C2835" i="13" s="1"/>
  <c r="D2834" i="13"/>
  <c r="D2833" i="13"/>
  <c r="C2833" i="13" s="1"/>
  <c r="D2832" i="13"/>
  <c r="C2832" i="13" s="1"/>
  <c r="D2831" i="13"/>
  <c r="C2831" i="13" s="1"/>
  <c r="D2830" i="13"/>
  <c r="D2829" i="13"/>
  <c r="C2829" i="13" s="1"/>
  <c r="J2829" i="13" s="1"/>
  <c r="D2828" i="13"/>
  <c r="C2828" i="13" s="1"/>
  <c r="D2827" i="13"/>
  <c r="C2827" i="13" s="1"/>
  <c r="D2826" i="13"/>
  <c r="D2825" i="13"/>
  <c r="C2825" i="13" s="1"/>
  <c r="J2825" i="13" s="1"/>
  <c r="D2824" i="13"/>
  <c r="C2824" i="13" s="1"/>
  <c r="D2823" i="13"/>
  <c r="C2823" i="13" s="1"/>
  <c r="D2822" i="13"/>
  <c r="D2821" i="13"/>
  <c r="C2821" i="13" s="1"/>
  <c r="J2821" i="13" s="1"/>
  <c r="D2820" i="13"/>
  <c r="C2820" i="13" s="1"/>
  <c r="D2819" i="13"/>
  <c r="C2819" i="13" s="1"/>
  <c r="D2818" i="13"/>
  <c r="D2817" i="13"/>
  <c r="C2817" i="13" s="1"/>
  <c r="D2816" i="13"/>
  <c r="C2816" i="13" s="1"/>
  <c r="D2815" i="13"/>
  <c r="C2815" i="13" s="1"/>
  <c r="D2814" i="13"/>
  <c r="D2813" i="13"/>
  <c r="C2813" i="13" s="1"/>
  <c r="J2813" i="13" s="1"/>
  <c r="D2812" i="13"/>
  <c r="C2812" i="13" s="1"/>
  <c r="D2811" i="13"/>
  <c r="C2811" i="13" s="1"/>
  <c r="D2810" i="13"/>
  <c r="D2809" i="13"/>
  <c r="C2809" i="13" s="1"/>
  <c r="J2809" i="13" s="1"/>
  <c r="D2808" i="13"/>
  <c r="C2808" i="13" s="1"/>
  <c r="D2807" i="13"/>
  <c r="C2807" i="13" s="1"/>
  <c r="D2806" i="13"/>
  <c r="D2805" i="13"/>
  <c r="C2805" i="13" s="1"/>
  <c r="J2805" i="13" s="1"/>
  <c r="D2804" i="13"/>
  <c r="C2804" i="13" s="1"/>
  <c r="D2803" i="13"/>
  <c r="C2803" i="13" s="1"/>
  <c r="D2802" i="13"/>
  <c r="D2801" i="13"/>
  <c r="C2801" i="13" s="1"/>
  <c r="D2800" i="13"/>
  <c r="C2800" i="13" s="1"/>
  <c r="D2799" i="13"/>
  <c r="C2799" i="13" s="1"/>
  <c r="D2798" i="13"/>
  <c r="D2797" i="13"/>
  <c r="C2797" i="13" s="1"/>
  <c r="J2797" i="13" s="1"/>
  <c r="D2796" i="13"/>
  <c r="C2796" i="13" s="1"/>
  <c r="D2795" i="13"/>
  <c r="C2795" i="13" s="1"/>
  <c r="D2794" i="13"/>
  <c r="D2793" i="13"/>
  <c r="C2793" i="13" s="1"/>
  <c r="J2793" i="13" s="1"/>
  <c r="D2792" i="13"/>
  <c r="C2792" i="13" s="1"/>
  <c r="D2791" i="13"/>
  <c r="C2791" i="13" s="1"/>
  <c r="D2790" i="13"/>
  <c r="D2789" i="13"/>
  <c r="C2789" i="13" s="1"/>
  <c r="J2789" i="13" s="1"/>
  <c r="D2788" i="13"/>
  <c r="C2788" i="13" s="1"/>
  <c r="D2787" i="13"/>
  <c r="C2787" i="13" s="1"/>
  <c r="D2786" i="13"/>
  <c r="D2785" i="13"/>
  <c r="C2785" i="13" s="1"/>
  <c r="D2784" i="13"/>
  <c r="C2784" i="13" s="1"/>
  <c r="D2783" i="13"/>
  <c r="C2783" i="13" s="1"/>
  <c r="D2782" i="13"/>
  <c r="D2781" i="13"/>
  <c r="C2781" i="13" s="1"/>
  <c r="J2781" i="13" s="1"/>
  <c r="D2780" i="13"/>
  <c r="C2780" i="13" s="1"/>
  <c r="D2779" i="13"/>
  <c r="C2779" i="13" s="1"/>
  <c r="D2778" i="13"/>
  <c r="D2777" i="13"/>
  <c r="C2777" i="13" s="1"/>
  <c r="J2777" i="13" s="1"/>
  <c r="D2776" i="13"/>
  <c r="C2776" i="13" s="1"/>
  <c r="D2775" i="13"/>
  <c r="C2775" i="13" s="1"/>
  <c r="D2774" i="13"/>
  <c r="D2773" i="13"/>
  <c r="C2773" i="13" s="1"/>
  <c r="J2773" i="13" s="1"/>
  <c r="D2772" i="13"/>
  <c r="C2772" i="13" s="1"/>
  <c r="D2771" i="13"/>
  <c r="C2771" i="13" s="1"/>
  <c r="D2770" i="13"/>
  <c r="D2769" i="13"/>
  <c r="C2769" i="13" s="1"/>
  <c r="D2768" i="13"/>
  <c r="C2768" i="13" s="1"/>
  <c r="D2767" i="13"/>
  <c r="C2767" i="13" s="1"/>
  <c r="D2766" i="13"/>
  <c r="D2765" i="13"/>
  <c r="C2765" i="13" s="1"/>
  <c r="J2765" i="13" s="1"/>
  <c r="D2764" i="13"/>
  <c r="C2764" i="13" s="1"/>
  <c r="D2763" i="13"/>
  <c r="C2763" i="13" s="1"/>
  <c r="D2762" i="13"/>
  <c r="D2761" i="13"/>
  <c r="C2761" i="13" s="1"/>
  <c r="J2761" i="13" s="1"/>
  <c r="D2760" i="13"/>
  <c r="C2760" i="13" s="1"/>
  <c r="D2759" i="13"/>
  <c r="C2759" i="13" s="1"/>
  <c r="D2758" i="13"/>
  <c r="D2757" i="13"/>
  <c r="C2757" i="13" s="1"/>
  <c r="J2757" i="13" s="1"/>
  <c r="D2756" i="13"/>
  <c r="C2756" i="13" s="1"/>
  <c r="D2755" i="13"/>
  <c r="C2755" i="13" s="1"/>
  <c r="D2754" i="13"/>
  <c r="D2753" i="13"/>
  <c r="C2753" i="13" s="1"/>
  <c r="D2752" i="13"/>
  <c r="C2752" i="13" s="1"/>
  <c r="D2751" i="13"/>
  <c r="C2751" i="13" s="1"/>
  <c r="D2750" i="13"/>
  <c r="D2749" i="13"/>
  <c r="C2749" i="13" s="1"/>
  <c r="J2749" i="13" s="1"/>
  <c r="D2748" i="13"/>
  <c r="C2748" i="13" s="1"/>
  <c r="D2747" i="13"/>
  <c r="C2747" i="13" s="1"/>
  <c r="D2746" i="13"/>
  <c r="D2745" i="13"/>
  <c r="C2745" i="13" s="1"/>
  <c r="J2745" i="13" s="1"/>
  <c r="D2744" i="13"/>
  <c r="C2744" i="13" s="1"/>
  <c r="D2743" i="13"/>
  <c r="C2743" i="13" s="1"/>
  <c r="D2742" i="13"/>
  <c r="D2741" i="13"/>
  <c r="C2741" i="13" s="1"/>
  <c r="J2741" i="13" s="1"/>
  <c r="D2740" i="13"/>
  <c r="C2740" i="13" s="1"/>
  <c r="D2739" i="13"/>
  <c r="C2739" i="13" s="1"/>
  <c r="D2738" i="13"/>
  <c r="D2737" i="13"/>
  <c r="C2737" i="13" s="1"/>
  <c r="D2736" i="13"/>
  <c r="C2736" i="13" s="1"/>
  <c r="D2735" i="13"/>
  <c r="C2735" i="13" s="1"/>
  <c r="D2734" i="13"/>
  <c r="D2733" i="13"/>
  <c r="C2733" i="13" s="1"/>
  <c r="J2733" i="13" s="1"/>
  <c r="D2732" i="13"/>
  <c r="C2732" i="13" s="1"/>
  <c r="D2731" i="13"/>
  <c r="C2731" i="13" s="1"/>
  <c r="D2730" i="13"/>
  <c r="D2729" i="13"/>
  <c r="C2729" i="13" s="1"/>
  <c r="J2729" i="13" s="1"/>
  <c r="D2728" i="13"/>
  <c r="C2728" i="13" s="1"/>
  <c r="D2727" i="13"/>
  <c r="C2727" i="13" s="1"/>
  <c r="D2726" i="13"/>
  <c r="D2725" i="13"/>
  <c r="C2725" i="13" s="1"/>
  <c r="J2725" i="13" s="1"/>
  <c r="D2724" i="13"/>
  <c r="C2724" i="13" s="1"/>
  <c r="D2723" i="13"/>
  <c r="C2723" i="13" s="1"/>
  <c r="D2722" i="13"/>
  <c r="D2721" i="13"/>
  <c r="C2721" i="13" s="1"/>
  <c r="D2720" i="13"/>
  <c r="C2720" i="13" s="1"/>
  <c r="D2719" i="13"/>
  <c r="C2719" i="13" s="1"/>
  <c r="D2718" i="13"/>
  <c r="D2717" i="13"/>
  <c r="C2717" i="13" s="1"/>
  <c r="J2717" i="13" s="1"/>
  <c r="D2716" i="13"/>
  <c r="C2716" i="13" s="1"/>
  <c r="D2715" i="13"/>
  <c r="C2715" i="13" s="1"/>
  <c r="D2714" i="13"/>
  <c r="D2713" i="13"/>
  <c r="C2713" i="13" s="1"/>
  <c r="J2713" i="13" s="1"/>
  <c r="D2712" i="13"/>
  <c r="C2712" i="13" s="1"/>
  <c r="D2711" i="13"/>
  <c r="C2711" i="13" s="1"/>
  <c r="D2710" i="13"/>
  <c r="D2709" i="13"/>
  <c r="C2709" i="13" s="1"/>
  <c r="J2709" i="13" s="1"/>
  <c r="D2708" i="13"/>
  <c r="C2708" i="13" s="1"/>
  <c r="D2707" i="13"/>
  <c r="C2707" i="13" s="1"/>
  <c r="D2706" i="13"/>
  <c r="D2705" i="13"/>
  <c r="C2705" i="13" s="1"/>
  <c r="D2704" i="13"/>
  <c r="C2704" i="13" s="1"/>
  <c r="D2703" i="13"/>
  <c r="C2703" i="13" s="1"/>
  <c r="D2702" i="13"/>
  <c r="D2701" i="13"/>
  <c r="C2701" i="13" s="1"/>
  <c r="J2701" i="13" s="1"/>
  <c r="D2700" i="13"/>
  <c r="C2700" i="13" s="1"/>
  <c r="D2699" i="13"/>
  <c r="C2699" i="13" s="1"/>
  <c r="D2698" i="13"/>
  <c r="D2697" i="13"/>
  <c r="C2697" i="13" s="1"/>
  <c r="J2697" i="13" s="1"/>
  <c r="D2696" i="13"/>
  <c r="C2696" i="13" s="1"/>
  <c r="D2695" i="13"/>
  <c r="C2695" i="13" s="1"/>
  <c r="D2694" i="13"/>
  <c r="D2693" i="13"/>
  <c r="C2693" i="13" s="1"/>
  <c r="J2693" i="13" s="1"/>
  <c r="D2692" i="13"/>
  <c r="C2692" i="13" s="1"/>
  <c r="D2691" i="13"/>
  <c r="C2691" i="13" s="1"/>
  <c r="D2690" i="13"/>
  <c r="D2689" i="13"/>
  <c r="C2689" i="13" s="1"/>
  <c r="D2688" i="13"/>
  <c r="C2688" i="13" s="1"/>
  <c r="D2687" i="13"/>
  <c r="C2687" i="13" s="1"/>
  <c r="D2686" i="13"/>
  <c r="D2685" i="13"/>
  <c r="C2685" i="13" s="1"/>
  <c r="J2685" i="13" s="1"/>
  <c r="D2684" i="13"/>
  <c r="C2684" i="13" s="1"/>
  <c r="D2683" i="13"/>
  <c r="C2683" i="13" s="1"/>
  <c r="D2682" i="13"/>
  <c r="D2681" i="13"/>
  <c r="C2681" i="13" s="1"/>
  <c r="J2681" i="13" s="1"/>
  <c r="D2680" i="13"/>
  <c r="C2680" i="13" s="1"/>
  <c r="D2679" i="13"/>
  <c r="C2679" i="13" s="1"/>
  <c r="D2678" i="13"/>
  <c r="D2677" i="13"/>
  <c r="C2677" i="13" s="1"/>
  <c r="J2677" i="13" s="1"/>
  <c r="D2676" i="13"/>
  <c r="C2676" i="13" s="1"/>
  <c r="D2675" i="13"/>
  <c r="C2675" i="13" s="1"/>
  <c r="D2674" i="13"/>
  <c r="D2673" i="13"/>
  <c r="C2673" i="13" s="1"/>
  <c r="D2672" i="13"/>
  <c r="C2672" i="13" s="1"/>
  <c r="D2671" i="13"/>
  <c r="C2671" i="13" s="1"/>
  <c r="D2670" i="13"/>
  <c r="D2669" i="13"/>
  <c r="C2669" i="13" s="1"/>
  <c r="J2669" i="13" s="1"/>
  <c r="D2668" i="13"/>
  <c r="C2668" i="13" s="1"/>
  <c r="D2667" i="13"/>
  <c r="C2667" i="13" s="1"/>
  <c r="D2666" i="13"/>
  <c r="D2665" i="13"/>
  <c r="C2665" i="13" s="1"/>
  <c r="J2665" i="13" s="1"/>
  <c r="D2664" i="13"/>
  <c r="C2664" i="13" s="1"/>
  <c r="D2663" i="13"/>
  <c r="C2663" i="13" s="1"/>
  <c r="D2662" i="13"/>
  <c r="D2661" i="13"/>
  <c r="C2661" i="13" s="1"/>
  <c r="J2661" i="13" s="1"/>
  <c r="D2660" i="13"/>
  <c r="C2660" i="13" s="1"/>
  <c r="D2659" i="13"/>
  <c r="C2659" i="13" s="1"/>
  <c r="D2658" i="13"/>
  <c r="D2657" i="13"/>
  <c r="C2657" i="13" s="1"/>
  <c r="D2656" i="13"/>
  <c r="C2656" i="13" s="1"/>
  <c r="D2655" i="13"/>
  <c r="C2655" i="13" s="1"/>
  <c r="D2654" i="13"/>
  <c r="D2653" i="13"/>
  <c r="C2653" i="13" s="1"/>
  <c r="J2653" i="13" s="1"/>
  <c r="D2652" i="13"/>
  <c r="C2652" i="13" s="1"/>
  <c r="D2651" i="13"/>
  <c r="C2651" i="13" s="1"/>
  <c r="D2650" i="13"/>
  <c r="D2649" i="13"/>
  <c r="C2649" i="13" s="1"/>
  <c r="J2649" i="13" s="1"/>
  <c r="D2648" i="13"/>
  <c r="C2648" i="13" s="1"/>
  <c r="D2647" i="13"/>
  <c r="C2647" i="13" s="1"/>
  <c r="D2646" i="13"/>
  <c r="D2645" i="13"/>
  <c r="C2645" i="13" s="1"/>
  <c r="J2645" i="13" s="1"/>
  <c r="D2644" i="13"/>
  <c r="C2644" i="13" s="1"/>
  <c r="D2643" i="13"/>
  <c r="C2643" i="13" s="1"/>
  <c r="D2642" i="13"/>
  <c r="D2641" i="13"/>
  <c r="C2641" i="13" s="1"/>
  <c r="D2640" i="13"/>
  <c r="C2640" i="13" s="1"/>
  <c r="D2639" i="13"/>
  <c r="C2639" i="13" s="1"/>
  <c r="D2638" i="13"/>
  <c r="D2637" i="13"/>
  <c r="C2637" i="13" s="1"/>
  <c r="J2637" i="13" s="1"/>
  <c r="D2636" i="13"/>
  <c r="C2636" i="13" s="1"/>
  <c r="D2635" i="13"/>
  <c r="C2635" i="13" s="1"/>
  <c r="D2634" i="13"/>
  <c r="D2633" i="13"/>
  <c r="C2633" i="13" s="1"/>
  <c r="J2633" i="13" s="1"/>
  <c r="D2632" i="13"/>
  <c r="C2632" i="13" s="1"/>
  <c r="D2631" i="13"/>
  <c r="C2631" i="13" s="1"/>
  <c r="D2630" i="13"/>
  <c r="D2629" i="13"/>
  <c r="C2629" i="13" s="1"/>
  <c r="J2629" i="13" s="1"/>
  <c r="D2628" i="13"/>
  <c r="C2628" i="13" s="1"/>
  <c r="D2627" i="13"/>
  <c r="C2627" i="13" s="1"/>
  <c r="D2626" i="13"/>
  <c r="D2625" i="13"/>
  <c r="C2625" i="13" s="1"/>
  <c r="D2624" i="13"/>
  <c r="C2624" i="13" s="1"/>
  <c r="D2623" i="13"/>
  <c r="C2623" i="13" s="1"/>
  <c r="D2622" i="13"/>
  <c r="D2621" i="13"/>
  <c r="C2621" i="13" s="1"/>
  <c r="J2621" i="13" s="1"/>
  <c r="D2620" i="13"/>
  <c r="C2620" i="13" s="1"/>
  <c r="D2619" i="13"/>
  <c r="C2619" i="13" s="1"/>
  <c r="D2618" i="13"/>
  <c r="D2617" i="13"/>
  <c r="C2617" i="13" s="1"/>
  <c r="J2617" i="13" s="1"/>
  <c r="D2616" i="13"/>
  <c r="C2616" i="13" s="1"/>
  <c r="D2615" i="13"/>
  <c r="C2615" i="13" s="1"/>
  <c r="D2614" i="13"/>
  <c r="D2613" i="13"/>
  <c r="C2613" i="13" s="1"/>
  <c r="J2613" i="13" s="1"/>
  <c r="D2612" i="13"/>
  <c r="C2612" i="13" s="1"/>
  <c r="D2611" i="13"/>
  <c r="C2611" i="13" s="1"/>
  <c r="D2610" i="13"/>
  <c r="D2609" i="13"/>
  <c r="C2609" i="13" s="1"/>
  <c r="D2608" i="13"/>
  <c r="C2608" i="13" s="1"/>
  <c r="D2607" i="13"/>
  <c r="C2607" i="13" s="1"/>
  <c r="D2606" i="13"/>
  <c r="D2605" i="13"/>
  <c r="C2605" i="13" s="1"/>
  <c r="J2605" i="13" s="1"/>
  <c r="D2604" i="13"/>
  <c r="C2604" i="13" s="1"/>
  <c r="D2603" i="13"/>
  <c r="C2603" i="13" s="1"/>
  <c r="D2602" i="13"/>
  <c r="D2601" i="13"/>
  <c r="C2601" i="13" s="1"/>
  <c r="J2601" i="13" s="1"/>
  <c r="D2600" i="13"/>
  <c r="C2600" i="13" s="1"/>
  <c r="D2599" i="13"/>
  <c r="C2599" i="13" s="1"/>
  <c r="D2598" i="13"/>
  <c r="D2597" i="13"/>
  <c r="C2597" i="13" s="1"/>
  <c r="J2597" i="13" s="1"/>
  <c r="D2596" i="13"/>
  <c r="C2596" i="13" s="1"/>
  <c r="D2595" i="13"/>
  <c r="C2595" i="13" s="1"/>
  <c r="D2594" i="13"/>
  <c r="D2593" i="13"/>
  <c r="C2593" i="13" s="1"/>
  <c r="D2592" i="13"/>
  <c r="C2592" i="13" s="1"/>
  <c r="D2591" i="13"/>
  <c r="C2591" i="13" s="1"/>
  <c r="D2590" i="13"/>
  <c r="D2589" i="13"/>
  <c r="C2589" i="13" s="1"/>
  <c r="J2589" i="13" s="1"/>
  <c r="D2588" i="13"/>
  <c r="C2588" i="13" s="1"/>
  <c r="D2587" i="13"/>
  <c r="C2587" i="13" s="1"/>
  <c r="D2586" i="13"/>
  <c r="D2585" i="13"/>
  <c r="C2585" i="13" s="1"/>
  <c r="J2585" i="13" s="1"/>
  <c r="D2584" i="13"/>
  <c r="C2584" i="13" s="1"/>
  <c r="D2583" i="13"/>
  <c r="C2583" i="13" s="1"/>
  <c r="D2582" i="13"/>
  <c r="D2581" i="13"/>
  <c r="C2581" i="13" s="1"/>
  <c r="J2581" i="13" s="1"/>
  <c r="D2580" i="13"/>
  <c r="C2580" i="13" s="1"/>
  <c r="D2579" i="13"/>
  <c r="C2579" i="13" s="1"/>
  <c r="D2578" i="13"/>
  <c r="D2577" i="13"/>
  <c r="C2577" i="13" s="1"/>
  <c r="D2576" i="13"/>
  <c r="C2576" i="13" s="1"/>
  <c r="D2575" i="13"/>
  <c r="C2575" i="13" s="1"/>
  <c r="D2574" i="13"/>
  <c r="D2573" i="13"/>
  <c r="C2573" i="13" s="1"/>
  <c r="J2573" i="13" s="1"/>
  <c r="D2572" i="13"/>
  <c r="C2572" i="13" s="1"/>
  <c r="D2571" i="13"/>
  <c r="C2571" i="13" s="1"/>
  <c r="D2570" i="13"/>
  <c r="D2569" i="13"/>
  <c r="C2569" i="13" s="1"/>
  <c r="J2569" i="13" s="1"/>
  <c r="D2568" i="13"/>
  <c r="C2568" i="13" s="1"/>
  <c r="D2567" i="13"/>
  <c r="C2567" i="13" s="1"/>
  <c r="D2566" i="13"/>
  <c r="D2565" i="13"/>
  <c r="C2565" i="13" s="1"/>
  <c r="J2565" i="13" s="1"/>
  <c r="D2564" i="13"/>
  <c r="C2564" i="13" s="1"/>
  <c r="D2563" i="13"/>
  <c r="C2563" i="13" s="1"/>
  <c r="D2562" i="13"/>
  <c r="D2561" i="13"/>
  <c r="C2561" i="13" s="1"/>
  <c r="D2560" i="13"/>
  <c r="C2560" i="13" s="1"/>
  <c r="D2559" i="13"/>
  <c r="C2559" i="13" s="1"/>
  <c r="D2558" i="13"/>
  <c r="D2557" i="13"/>
  <c r="C2557" i="13" s="1"/>
  <c r="J2557" i="13" s="1"/>
  <c r="D2556" i="13"/>
  <c r="C2556" i="13" s="1"/>
  <c r="D2555" i="13"/>
  <c r="C2555" i="13" s="1"/>
  <c r="D2554" i="13"/>
  <c r="D2553" i="13"/>
  <c r="C2553" i="13" s="1"/>
  <c r="J2553" i="13" s="1"/>
  <c r="D2552" i="13"/>
  <c r="C2552" i="13" s="1"/>
  <c r="D2551" i="13"/>
  <c r="C2551" i="13" s="1"/>
  <c r="D2550" i="13"/>
  <c r="D2549" i="13"/>
  <c r="C2549" i="13" s="1"/>
  <c r="J2549" i="13" s="1"/>
  <c r="D2548" i="13"/>
  <c r="C2548" i="13" s="1"/>
  <c r="D2547" i="13"/>
  <c r="C2547" i="13" s="1"/>
  <c r="D2546" i="13"/>
  <c r="D2545" i="13"/>
  <c r="C2545" i="13" s="1"/>
  <c r="D2544" i="13"/>
  <c r="C2544" i="13" s="1"/>
  <c r="D2543" i="13"/>
  <c r="C2543" i="13" s="1"/>
  <c r="D2542" i="13"/>
  <c r="D2541" i="13"/>
  <c r="C2541" i="13" s="1"/>
  <c r="J2541" i="13" s="1"/>
  <c r="D2540" i="13"/>
  <c r="C2540" i="13" s="1"/>
  <c r="D2539" i="13"/>
  <c r="C2539" i="13" s="1"/>
  <c r="D2538" i="13"/>
  <c r="D2537" i="13"/>
  <c r="C2537" i="13" s="1"/>
  <c r="J2537" i="13" s="1"/>
  <c r="D2536" i="13"/>
  <c r="C2536" i="13" s="1"/>
  <c r="D2535" i="13"/>
  <c r="C2535" i="13" s="1"/>
  <c r="D2534" i="13"/>
  <c r="D2533" i="13"/>
  <c r="C2533" i="13" s="1"/>
  <c r="J2533" i="13" s="1"/>
  <c r="D2532" i="13"/>
  <c r="C2532" i="13" s="1"/>
  <c r="D2531" i="13"/>
  <c r="C2531" i="13" s="1"/>
  <c r="D2530" i="13"/>
  <c r="D2529" i="13"/>
  <c r="C2529" i="13" s="1"/>
  <c r="D2528" i="13"/>
  <c r="C2528" i="13" s="1"/>
  <c r="D2527" i="13"/>
  <c r="C2527" i="13" s="1"/>
  <c r="D2526" i="13"/>
  <c r="D2525" i="13"/>
  <c r="C2525" i="13" s="1"/>
  <c r="J2525" i="13" s="1"/>
  <c r="D2524" i="13"/>
  <c r="C2524" i="13" s="1"/>
  <c r="D2523" i="13"/>
  <c r="C2523" i="13" s="1"/>
  <c r="D2522" i="13"/>
  <c r="D2521" i="13"/>
  <c r="C2521" i="13" s="1"/>
  <c r="J2521" i="13" s="1"/>
  <c r="D2520" i="13"/>
  <c r="C2520" i="13" s="1"/>
  <c r="D2519" i="13"/>
  <c r="C2519" i="13" s="1"/>
  <c r="D2518" i="13"/>
  <c r="D2517" i="13"/>
  <c r="C2517" i="13" s="1"/>
  <c r="J2517" i="13" s="1"/>
  <c r="D2516" i="13"/>
  <c r="C2516" i="13" s="1"/>
  <c r="D2515" i="13"/>
  <c r="C2515" i="13" s="1"/>
  <c r="D2514" i="13"/>
  <c r="D2513" i="13"/>
  <c r="C2513" i="13" s="1"/>
  <c r="D2512" i="13"/>
  <c r="C2512" i="13" s="1"/>
  <c r="D2511" i="13"/>
  <c r="C2511" i="13" s="1"/>
  <c r="D2510" i="13"/>
  <c r="D2509" i="13"/>
  <c r="C2509" i="13" s="1"/>
  <c r="J2509" i="13" s="1"/>
  <c r="D2508" i="13"/>
  <c r="C2508" i="13" s="1"/>
  <c r="D2507" i="13"/>
  <c r="C2507" i="13" s="1"/>
  <c r="D2506" i="13"/>
  <c r="D2505" i="13"/>
  <c r="C2505" i="13" s="1"/>
  <c r="J2505" i="13" s="1"/>
  <c r="D2504" i="13"/>
  <c r="C2504" i="13" s="1"/>
  <c r="D2503" i="13"/>
  <c r="C2503" i="13" s="1"/>
  <c r="D2502" i="13"/>
  <c r="D2501" i="13"/>
  <c r="C2501" i="13" s="1"/>
  <c r="J2501" i="13" s="1"/>
  <c r="D2500" i="13"/>
  <c r="C2500" i="13" s="1"/>
  <c r="D2499" i="13"/>
  <c r="C2499" i="13" s="1"/>
  <c r="D2498" i="13"/>
  <c r="D2497" i="13"/>
  <c r="C2497" i="13" s="1"/>
  <c r="D2496" i="13"/>
  <c r="C2496" i="13" s="1"/>
  <c r="D2495" i="13"/>
  <c r="C2495" i="13" s="1"/>
  <c r="D2494" i="13"/>
  <c r="D2493" i="13"/>
  <c r="C2493" i="13" s="1"/>
  <c r="J2493" i="13" s="1"/>
  <c r="D2492" i="13"/>
  <c r="C2492" i="13" s="1"/>
  <c r="D2491" i="13"/>
  <c r="C2491" i="13" s="1"/>
  <c r="D2490" i="13"/>
  <c r="D2489" i="13"/>
  <c r="C2489" i="13" s="1"/>
  <c r="J2489" i="13" s="1"/>
  <c r="D2488" i="13"/>
  <c r="C2488" i="13" s="1"/>
  <c r="D2487" i="13"/>
  <c r="C2487" i="13" s="1"/>
  <c r="D2486" i="13"/>
  <c r="D2485" i="13"/>
  <c r="C2485" i="13" s="1"/>
  <c r="J2485" i="13" s="1"/>
  <c r="D2484" i="13"/>
  <c r="C2484" i="13" s="1"/>
  <c r="D2483" i="13"/>
  <c r="C2483" i="13" s="1"/>
  <c r="D2482" i="13"/>
  <c r="D2481" i="13"/>
  <c r="C2481" i="13" s="1"/>
  <c r="D2480" i="13"/>
  <c r="C2480" i="13" s="1"/>
  <c r="D2479" i="13"/>
  <c r="C2479" i="13" s="1"/>
  <c r="D2478" i="13"/>
  <c r="D2477" i="13"/>
  <c r="C2477" i="13" s="1"/>
  <c r="J2477" i="13" s="1"/>
  <c r="D2476" i="13"/>
  <c r="C2476" i="13" s="1"/>
  <c r="D2475" i="13"/>
  <c r="C2475" i="13" s="1"/>
  <c r="D2474" i="13"/>
  <c r="D2473" i="13"/>
  <c r="C2473" i="13" s="1"/>
  <c r="J2473" i="13" s="1"/>
  <c r="D2472" i="13"/>
  <c r="C2472" i="13" s="1"/>
  <c r="D2471" i="13"/>
  <c r="C2471" i="13" s="1"/>
  <c r="D2470" i="13"/>
  <c r="D2469" i="13"/>
  <c r="C2469" i="13" s="1"/>
  <c r="J2469" i="13" s="1"/>
  <c r="D2468" i="13"/>
  <c r="C2468" i="13" s="1"/>
  <c r="D2467" i="13"/>
  <c r="C2467" i="13" s="1"/>
  <c r="D2466" i="13"/>
  <c r="D2465" i="13"/>
  <c r="C2465" i="13" s="1"/>
  <c r="D2464" i="13"/>
  <c r="C2464" i="13" s="1"/>
  <c r="D2463" i="13"/>
  <c r="C2463" i="13" s="1"/>
  <c r="D2462" i="13"/>
  <c r="D2461" i="13"/>
  <c r="C2461" i="13" s="1"/>
  <c r="J2461" i="13" s="1"/>
  <c r="D2460" i="13"/>
  <c r="C2460" i="13" s="1"/>
  <c r="D2459" i="13"/>
  <c r="C2459" i="13" s="1"/>
  <c r="D2458" i="13"/>
  <c r="D2457" i="13"/>
  <c r="C2457" i="13" s="1"/>
  <c r="J2457" i="13" s="1"/>
  <c r="D2456" i="13"/>
  <c r="C2456" i="13" s="1"/>
  <c r="D2455" i="13"/>
  <c r="C2455" i="13" s="1"/>
  <c r="D2454" i="13"/>
  <c r="D2453" i="13"/>
  <c r="C2453" i="13" s="1"/>
  <c r="J2453" i="13" s="1"/>
  <c r="D2452" i="13"/>
  <c r="C2452" i="13" s="1"/>
  <c r="D2451" i="13"/>
  <c r="C2451" i="13" s="1"/>
  <c r="D2450" i="13"/>
  <c r="D2449" i="13"/>
  <c r="C2449" i="13" s="1"/>
  <c r="D2448" i="13"/>
  <c r="C2448" i="13" s="1"/>
  <c r="D2447" i="13"/>
  <c r="C2447" i="13" s="1"/>
  <c r="D2446" i="13"/>
  <c r="D2445" i="13"/>
  <c r="C2445" i="13" s="1"/>
  <c r="J2445" i="13" s="1"/>
  <c r="D2444" i="13"/>
  <c r="C2444" i="13" s="1"/>
  <c r="D2443" i="13"/>
  <c r="C2443" i="13" s="1"/>
  <c r="D2442" i="13"/>
  <c r="D2441" i="13"/>
  <c r="C2441" i="13" s="1"/>
  <c r="J2441" i="13" s="1"/>
  <c r="D2440" i="13"/>
  <c r="C2440" i="13" s="1"/>
  <c r="D2439" i="13"/>
  <c r="C2439" i="13" s="1"/>
  <c r="D2438" i="13"/>
  <c r="D2437" i="13"/>
  <c r="C2437" i="13" s="1"/>
  <c r="J2437" i="13" s="1"/>
  <c r="D2436" i="13"/>
  <c r="C2436" i="13" s="1"/>
  <c r="D2435" i="13"/>
  <c r="C2435" i="13" s="1"/>
  <c r="D2434" i="13"/>
  <c r="D2433" i="13"/>
  <c r="C2433" i="13" s="1"/>
  <c r="D2432" i="13"/>
  <c r="C2432" i="13" s="1"/>
  <c r="D2431" i="13"/>
  <c r="C2431" i="13" s="1"/>
  <c r="D2430" i="13"/>
  <c r="D2429" i="13"/>
  <c r="C2429" i="13" s="1"/>
  <c r="J2429" i="13" s="1"/>
  <c r="D2428" i="13"/>
  <c r="C2428" i="13" s="1"/>
  <c r="D2427" i="13"/>
  <c r="C2427" i="13" s="1"/>
  <c r="D2426" i="13"/>
  <c r="D2425" i="13"/>
  <c r="C2425" i="13" s="1"/>
  <c r="J2425" i="13" s="1"/>
  <c r="D2424" i="13"/>
  <c r="C2424" i="13" s="1"/>
  <c r="D2423" i="13"/>
  <c r="C2423" i="13" s="1"/>
  <c r="D2422" i="13"/>
  <c r="D2421" i="13"/>
  <c r="C2421" i="13" s="1"/>
  <c r="J2421" i="13" s="1"/>
  <c r="D2420" i="13"/>
  <c r="C2420" i="13" s="1"/>
  <c r="D2419" i="13"/>
  <c r="C2419" i="13" s="1"/>
  <c r="D2418" i="13"/>
  <c r="D2417" i="13"/>
  <c r="C2417" i="13" s="1"/>
  <c r="D2416" i="13"/>
  <c r="C2416" i="13" s="1"/>
  <c r="D2415" i="13"/>
  <c r="C2415" i="13" s="1"/>
  <c r="D2414" i="13"/>
  <c r="D2413" i="13"/>
  <c r="C2413" i="13" s="1"/>
  <c r="J2413" i="13" s="1"/>
  <c r="D2412" i="13"/>
  <c r="C2412" i="13" s="1"/>
  <c r="D2411" i="13"/>
  <c r="C2411" i="13" s="1"/>
  <c r="D2410" i="13"/>
  <c r="D2409" i="13"/>
  <c r="C2409" i="13" s="1"/>
  <c r="J2409" i="13" s="1"/>
  <c r="D2408" i="13"/>
  <c r="C2408" i="13" s="1"/>
  <c r="D2407" i="13"/>
  <c r="C2407" i="13" s="1"/>
  <c r="D2406" i="13"/>
  <c r="D2405" i="13"/>
  <c r="C2405" i="13" s="1"/>
  <c r="J2405" i="13" s="1"/>
  <c r="D2404" i="13"/>
  <c r="C2404" i="13" s="1"/>
  <c r="D2403" i="13"/>
  <c r="C2403" i="13" s="1"/>
  <c r="D2402" i="13"/>
  <c r="D2401" i="13"/>
  <c r="C2401" i="13" s="1"/>
  <c r="D2400" i="13"/>
  <c r="C2400" i="13" s="1"/>
  <c r="D2399" i="13"/>
  <c r="C2399" i="13" s="1"/>
  <c r="D2398" i="13"/>
  <c r="D2397" i="13"/>
  <c r="C2397" i="13" s="1"/>
  <c r="J2397" i="13" s="1"/>
  <c r="D2396" i="13"/>
  <c r="C2396" i="13" s="1"/>
  <c r="D2395" i="13"/>
  <c r="C2395" i="13" s="1"/>
  <c r="D2394" i="13"/>
  <c r="D2393" i="13"/>
  <c r="C2393" i="13" s="1"/>
  <c r="J2393" i="13" s="1"/>
  <c r="D2392" i="13"/>
  <c r="C2392" i="13" s="1"/>
  <c r="D2391" i="13"/>
  <c r="C2391" i="13" s="1"/>
  <c r="D2390" i="13"/>
  <c r="D2389" i="13"/>
  <c r="C2389" i="13" s="1"/>
  <c r="J2389" i="13" s="1"/>
  <c r="D2388" i="13"/>
  <c r="C2388" i="13" s="1"/>
  <c r="D2387" i="13"/>
  <c r="C2387" i="13" s="1"/>
  <c r="D2386" i="13"/>
  <c r="D2385" i="13"/>
  <c r="C2385" i="13" s="1"/>
  <c r="D2384" i="13"/>
  <c r="C2384" i="13" s="1"/>
  <c r="D2383" i="13"/>
  <c r="C2383" i="13" s="1"/>
  <c r="D2382" i="13"/>
  <c r="D2381" i="13"/>
  <c r="C2381" i="13" s="1"/>
  <c r="J2381" i="13" s="1"/>
  <c r="D2380" i="13"/>
  <c r="C2380" i="13" s="1"/>
  <c r="D2379" i="13"/>
  <c r="C2379" i="13" s="1"/>
  <c r="D2378" i="13"/>
  <c r="D2377" i="13"/>
  <c r="C2377" i="13" s="1"/>
  <c r="J2377" i="13" s="1"/>
  <c r="D2376" i="13"/>
  <c r="C2376" i="13" s="1"/>
  <c r="D2375" i="13"/>
  <c r="C2375" i="13" s="1"/>
  <c r="D2374" i="13"/>
  <c r="D2373" i="13"/>
  <c r="C2373" i="13" s="1"/>
  <c r="J2373" i="13" s="1"/>
  <c r="D2372" i="13"/>
  <c r="C2372" i="13" s="1"/>
  <c r="D2371" i="13"/>
  <c r="C2371" i="13" s="1"/>
  <c r="D2370" i="13"/>
  <c r="D2369" i="13"/>
  <c r="C2369" i="13" s="1"/>
  <c r="D2368" i="13"/>
  <c r="C2368" i="13" s="1"/>
  <c r="D2367" i="13"/>
  <c r="C2367" i="13" s="1"/>
  <c r="D2366" i="13"/>
  <c r="D2365" i="13"/>
  <c r="C2365" i="13" s="1"/>
  <c r="J2365" i="13" s="1"/>
  <c r="D2364" i="13"/>
  <c r="C2364" i="13" s="1"/>
  <c r="D2363" i="13"/>
  <c r="C2363" i="13" s="1"/>
  <c r="D2362" i="13"/>
  <c r="D2361" i="13"/>
  <c r="C2361" i="13" s="1"/>
  <c r="J2361" i="13" s="1"/>
  <c r="D2360" i="13"/>
  <c r="C2360" i="13" s="1"/>
  <c r="D2359" i="13"/>
  <c r="C2359" i="13" s="1"/>
  <c r="D2358" i="13"/>
  <c r="D2357" i="13"/>
  <c r="C2357" i="13" s="1"/>
  <c r="J2357" i="13" s="1"/>
  <c r="D2356" i="13"/>
  <c r="C2356" i="13" s="1"/>
  <c r="D2355" i="13"/>
  <c r="C2355" i="13" s="1"/>
  <c r="D2354" i="13"/>
  <c r="D2353" i="13"/>
  <c r="C2353" i="13" s="1"/>
  <c r="D2352" i="13"/>
  <c r="C2352" i="13" s="1"/>
  <c r="D2351" i="13"/>
  <c r="C2351" i="13" s="1"/>
  <c r="D2350" i="13"/>
  <c r="D2349" i="13"/>
  <c r="C2349" i="13" s="1"/>
  <c r="J2349" i="13" s="1"/>
  <c r="D2348" i="13"/>
  <c r="C2348" i="13" s="1"/>
  <c r="D2347" i="13"/>
  <c r="C2347" i="13" s="1"/>
  <c r="D2346" i="13"/>
  <c r="D2345" i="13"/>
  <c r="C2345" i="13" s="1"/>
  <c r="J2345" i="13" s="1"/>
  <c r="D2344" i="13"/>
  <c r="C2344" i="13" s="1"/>
  <c r="D2343" i="13"/>
  <c r="C2343" i="13" s="1"/>
  <c r="D2342" i="13"/>
  <c r="D2341" i="13"/>
  <c r="C2341" i="13" s="1"/>
  <c r="J2341" i="13" s="1"/>
  <c r="D2340" i="13"/>
  <c r="C2340" i="13" s="1"/>
  <c r="D2339" i="13"/>
  <c r="C2339" i="13" s="1"/>
  <c r="D2338" i="13"/>
  <c r="D2337" i="13"/>
  <c r="C2337" i="13" s="1"/>
  <c r="D2336" i="13"/>
  <c r="C2336" i="13" s="1"/>
  <c r="D2335" i="13"/>
  <c r="C2335" i="13" s="1"/>
  <c r="D2334" i="13"/>
  <c r="D2333" i="13"/>
  <c r="C2333" i="13" s="1"/>
  <c r="J2333" i="13" s="1"/>
  <c r="D2332" i="13"/>
  <c r="C2332" i="13" s="1"/>
  <c r="D2331" i="13"/>
  <c r="C2331" i="13" s="1"/>
  <c r="D2330" i="13"/>
  <c r="D2329" i="13"/>
  <c r="C2329" i="13" s="1"/>
  <c r="J2329" i="13" s="1"/>
  <c r="D2328" i="13"/>
  <c r="C2328" i="13" s="1"/>
  <c r="D2327" i="13"/>
  <c r="C2327" i="13" s="1"/>
  <c r="D2326" i="13"/>
  <c r="D2325" i="13"/>
  <c r="C2325" i="13" s="1"/>
  <c r="J2325" i="13" s="1"/>
  <c r="D2324" i="13"/>
  <c r="C2324" i="13" s="1"/>
  <c r="D2323" i="13"/>
  <c r="C2323" i="13" s="1"/>
  <c r="D2322" i="13"/>
  <c r="D2321" i="13"/>
  <c r="C2321" i="13" s="1"/>
  <c r="D2320" i="13"/>
  <c r="C2320" i="13" s="1"/>
  <c r="D2319" i="13"/>
  <c r="C2319" i="13" s="1"/>
  <c r="D2318" i="13"/>
  <c r="D2317" i="13"/>
  <c r="C2317" i="13" s="1"/>
  <c r="J2317" i="13" s="1"/>
  <c r="D2316" i="13"/>
  <c r="C2316" i="13" s="1"/>
  <c r="D2315" i="13"/>
  <c r="C2315" i="13" s="1"/>
  <c r="D2314" i="13"/>
  <c r="D2313" i="13"/>
  <c r="C2313" i="13" s="1"/>
  <c r="J2313" i="13" s="1"/>
  <c r="D2312" i="13"/>
  <c r="C2312" i="13" s="1"/>
  <c r="D2311" i="13"/>
  <c r="C2311" i="13" s="1"/>
  <c r="D2310" i="13"/>
  <c r="D2309" i="13"/>
  <c r="C2309" i="13" s="1"/>
  <c r="J2309" i="13" s="1"/>
  <c r="D2308" i="13"/>
  <c r="C2308" i="13" s="1"/>
  <c r="D2307" i="13"/>
  <c r="C2307" i="13" s="1"/>
  <c r="D2306" i="13"/>
  <c r="D2305" i="13"/>
  <c r="C2305" i="13" s="1"/>
  <c r="D2304" i="13"/>
  <c r="C2304" i="13" s="1"/>
  <c r="D2303" i="13"/>
  <c r="C2303" i="13" s="1"/>
  <c r="D2302" i="13"/>
  <c r="D2301" i="13"/>
  <c r="C2301" i="13" s="1"/>
  <c r="J2301" i="13" s="1"/>
  <c r="D2300" i="13"/>
  <c r="C2300" i="13" s="1"/>
  <c r="D2299" i="13"/>
  <c r="C2299" i="13" s="1"/>
  <c r="D2298" i="13"/>
  <c r="D2297" i="13"/>
  <c r="C2297" i="13" s="1"/>
  <c r="J2297" i="13" s="1"/>
  <c r="D2296" i="13"/>
  <c r="C2296" i="13" s="1"/>
  <c r="D2295" i="13"/>
  <c r="C2295" i="13" s="1"/>
  <c r="D2294" i="13"/>
  <c r="D2293" i="13"/>
  <c r="C2293" i="13" s="1"/>
  <c r="J2293" i="13" s="1"/>
  <c r="D2292" i="13"/>
  <c r="C2292" i="13" s="1"/>
  <c r="D2291" i="13"/>
  <c r="C2291" i="13" s="1"/>
  <c r="D2290" i="13"/>
  <c r="D2289" i="13"/>
  <c r="C2289" i="13" s="1"/>
  <c r="D2288" i="13"/>
  <c r="C2288" i="13" s="1"/>
  <c r="D2287" i="13"/>
  <c r="C2287" i="13" s="1"/>
  <c r="D2286" i="13"/>
  <c r="D2285" i="13"/>
  <c r="C2285" i="13" s="1"/>
  <c r="J2285" i="13" s="1"/>
  <c r="D2284" i="13"/>
  <c r="C2284" i="13" s="1"/>
  <c r="D2283" i="13"/>
  <c r="C2283" i="13" s="1"/>
  <c r="D2282" i="13"/>
  <c r="D2281" i="13"/>
  <c r="C2281" i="13" s="1"/>
  <c r="J2281" i="13" s="1"/>
  <c r="D2280" i="13"/>
  <c r="C2280" i="13" s="1"/>
  <c r="D2279" i="13"/>
  <c r="C2279" i="13" s="1"/>
  <c r="D2278" i="13"/>
  <c r="D2277" i="13"/>
  <c r="C2277" i="13" s="1"/>
  <c r="J2277" i="13" s="1"/>
  <c r="D2276" i="13"/>
  <c r="C2276" i="13" s="1"/>
  <c r="D2275" i="13"/>
  <c r="C2275" i="13" s="1"/>
  <c r="D2274" i="13"/>
  <c r="D2273" i="13"/>
  <c r="C2273" i="13" s="1"/>
  <c r="D2272" i="13"/>
  <c r="C2272" i="13" s="1"/>
  <c r="D2271" i="13"/>
  <c r="C2271" i="13" s="1"/>
  <c r="D2270" i="13"/>
  <c r="D2269" i="13"/>
  <c r="C2269" i="13" s="1"/>
  <c r="J2269" i="13" s="1"/>
  <c r="D2268" i="13"/>
  <c r="C2268" i="13" s="1"/>
  <c r="D2267" i="13"/>
  <c r="C2267" i="13" s="1"/>
  <c r="D2266" i="13"/>
  <c r="D2265" i="13"/>
  <c r="C2265" i="13" s="1"/>
  <c r="J2265" i="13" s="1"/>
  <c r="D2264" i="13"/>
  <c r="C2264" i="13" s="1"/>
  <c r="D2263" i="13"/>
  <c r="C2263" i="13" s="1"/>
  <c r="D2262" i="13"/>
  <c r="D2261" i="13"/>
  <c r="C2261" i="13" s="1"/>
  <c r="J2261" i="13" s="1"/>
  <c r="D2260" i="13"/>
  <c r="C2260" i="13" s="1"/>
  <c r="D2259" i="13"/>
  <c r="C2259" i="13" s="1"/>
  <c r="D2258" i="13"/>
  <c r="D2257" i="13"/>
  <c r="C2257" i="13" s="1"/>
  <c r="D2256" i="13"/>
  <c r="C2256" i="13" s="1"/>
  <c r="D2255" i="13"/>
  <c r="C2255" i="13" s="1"/>
  <c r="D2254" i="13"/>
  <c r="D2253" i="13"/>
  <c r="C2253" i="13" s="1"/>
  <c r="J2253" i="13" s="1"/>
  <c r="D2252" i="13"/>
  <c r="C2252" i="13" s="1"/>
  <c r="D2251" i="13"/>
  <c r="C2251" i="13" s="1"/>
  <c r="D2250" i="13"/>
  <c r="D2249" i="13"/>
  <c r="C2249" i="13" s="1"/>
  <c r="J2249" i="13" s="1"/>
  <c r="D2248" i="13"/>
  <c r="C2248" i="13" s="1"/>
  <c r="D2247" i="13"/>
  <c r="C2247" i="13" s="1"/>
  <c r="D2246" i="13"/>
  <c r="D2245" i="13"/>
  <c r="C2245" i="13" s="1"/>
  <c r="J2245" i="13" s="1"/>
  <c r="D2244" i="13"/>
  <c r="C2244" i="13" s="1"/>
  <c r="D2243" i="13"/>
  <c r="C2243" i="13" s="1"/>
  <c r="D2242" i="13"/>
  <c r="D2241" i="13"/>
  <c r="C2241" i="13" s="1"/>
  <c r="D2240" i="13"/>
  <c r="C2240" i="13" s="1"/>
  <c r="D2239" i="13"/>
  <c r="C2239" i="13" s="1"/>
  <c r="D2238" i="13"/>
  <c r="D2237" i="13"/>
  <c r="C2237" i="13" s="1"/>
  <c r="J2237" i="13" s="1"/>
  <c r="D2236" i="13"/>
  <c r="C2236" i="13" s="1"/>
  <c r="D2235" i="13"/>
  <c r="C2235" i="13" s="1"/>
  <c r="D2234" i="13"/>
  <c r="D2233" i="13"/>
  <c r="C2233" i="13" s="1"/>
  <c r="J2233" i="13" s="1"/>
  <c r="D2232" i="13"/>
  <c r="C2232" i="13" s="1"/>
  <c r="D2231" i="13"/>
  <c r="C2231" i="13" s="1"/>
  <c r="D2230" i="13"/>
  <c r="D2229" i="13"/>
  <c r="C2229" i="13" s="1"/>
  <c r="J2229" i="13" s="1"/>
  <c r="D2228" i="13"/>
  <c r="C2228" i="13" s="1"/>
  <c r="D2227" i="13"/>
  <c r="C2227" i="13" s="1"/>
  <c r="D2226" i="13"/>
  <c r="D2225" i="13"/>
  <c r="C2225" i="13" s="1"/>
  <c r="D2224" i="13"/>
  <c r="C2224" i="13" s="1"/>
  <c r="D2223" i="13"/>
  <c r="C2223" i="13" s="1"/>
  <c r="D2222" i="13"/>
  <c r="D2221" i="13"/>
  <c r="C2221" i="13" s="1"/>
  <c r="J2221" i="13" s="1"/>
  <c r="D2220" i="13"/>
  <c r="C2220" i="13" s="1"/>
  <c r="D2219" i="13"/>
  <c r="C2219" i="13" s="1"/>
  <c r="D2218" i="13"/>
  <c r="D2217" i="13"/>
  <c r="C2217" i="13" s="1"/>
  <c r="J2217" i="13" s="1"/>
  <c r="D2216" i="13"/>
  <c r="C2216" i="13" s="1"/>
  <c r="D2215" i="13"/>
  <c r="C2215" i="13" s="1"/>
  <c r="D2214" i="13"/>
  <c r="D2213" i="13"/>
  <c r="C2213" i="13" s="1"/>
  <c r="J2213" i="13" s="1"/>
  <c r="D2212" i="13"/>
  <c r="C2212" i="13" s="1"/>
  <c r="D2211" i="13"/>
  <c r="C2211" i="13" s="1"/>
  <c r="D2210" i="13"/>
  <c r="D2209" i="13"/>
  <c r="C2209" i="13" s="1"/>
  <c r="D2208" i="13"/>
  <c r="C2208" i="13" s="1"/>
  <c r="D2207" i="13"/>
  <c r="C2207" i="13" s="1"/>
  <c r="D2206" i="13"/>
  <c r="D2205" i="13"/>
  <c r="C2205" i="13" s="1"/>
  <c r="J2205" i="13" s="1"/>
  <c r="D2204" i="13"/>
  <c r="C2204" i="13" s="1"/>
  <c r="D2203" i="13"/>
  <c r="C2203" i="13" s="1"/>
  <c r="D2202" i="13"/>
  <c r="D2201" i="13"/>
  <c r="C2201" i="13" s="1"/>
  <c r="J2201" i="13" s="1"/>
  <c r="D2200" i="13"/>
  <c r="C2200" i="13" s="1"/>
  <c r="D2199" i="13"/>
  <c r="C2199" i="13" s="1"/>
  <c r="D2198" i="13"/>
  <c r="D2197" i="13"/>
  <c r="C2197" i="13" s="1"/>
  <c r="J2197" i="13" s="1"/>
  <c r="D2196" i="13"/>
  <c r="C2196" i="13" s="1"/>
  <c r="D2195" i="13"/>
  <c r="C2195" i="13" s="1"/>
  <c r="D2194" i="13"/>
  <c r="D2193" i="13"/>
  <c r="C2193" i="13" s="1"/>
  <c r="D2192" i="13"/>
  <c r="C2192" i="13" s="1"/>
  <c r="D2191" i="13"/>
  <c r="C2191" i="13" s="1"/>
  <c r="D2190" i="13"/>
  <c r="D2189" i="13"/>
  <c r="C2189" i="13" s="1"/>
  <c r="J2189" i="13" s="1"/>
  <c r="D2188" i="13"/>
  <c r="C2188" i="13" s="1"/>
  <c r="D2187" i="13"/>
  <c r="C2187" i="13" s="1"/>
  <c r="D2186" i="13"/>
  <c r="D2185" i="13"/>
  <c r="C2185" i="13" s="1"/>
  <c r="J2185" i="13" s="1"/>
  <c r="D2184" i="13"/>
  <c r="C2184" i="13" s="1"/>
  <c r="D2183" i="13"/>
  <c r="C2183" i="13" s="1"/>
  <c r="D2182" i="13"/>
  <c r="D2181" i="13"/>
  <c r="C2181" i="13" s="1"/>
  <c r="J2181" i="13" s="1"/>
  <c r="D2180" i="13"/>
  <c r="C2180" i="13" s="1"/>
  <c r="D2179" i="13"/>
  <c r="C2179" i="13" s="1"/>
  <c r="D2178" i="13"/>
  <c r="D2177" i="13"/>
  <c r="C2177" i="13" s="1"/>
  <c r="D2176" i="13"/>
  <c r="C2176" i="13" s="1"/>
  <c r="D2175" i="13"/>
  <c r="C2175" i="13" s="1"/>
  <c r="D2174" i="13"/>
  <c r="D2173" i="13"/>
  <c r="C2173" i="13" s="1"/>
  <c r="J2173" i="13" s="1"/>
  <c r="D2172" i="13"/>
  <c r="C2172" i="13" s="1"/>
  <c r="D2171" i="13"/>
  <c r="C2171" i="13" s="1"/>
  <c r="D2170" i="13"/>
  <c r="D2169" i="13"/>
  <c r="C2169" i="13" s="1"/>
  <c r="J2169" i="13" s="1"/>
  <c r="D2168" i="13"/>
  <c r="C2168" i="13" s="1"/>
  <c r="D2167" i="13"/>
  <c r="C2167" i="13" s="1"/>
  <c r="D2166" i="13"/>
  <c r="D2165" i="13"/>
  <c r="C2165" i="13" s="1"/>
  <c r="J2165" i="13" s="1"/>
  <c r="D2164" i="13"/>
  <c r="C2164" i="13" s="1"/>
  <c r="D2163" i="13"/>
  <c r="C2163" i="13" s="1"/>
  <c r="D2162" i="13"/>
  <c r="D2161" i="13"/>
  <c r="C2161" i="13" s="1"/>
  <c r="D2160" i="13"/>
  <c r="C2160" i="13" s="1"/>
  <c r="D2159" i="13"/>
  <c r="C2159" i="13" s="1"/>
  <c r="D2158" i="13"/>
  <c r="D2157" i="13"/>
  <c r="C2157" i="13" s="1"/>
  <c r="J2157" i="13" s="1"/>
  <c r="D2156" i="13"/>
  <c r="C2156" i="13" s="1"/>
  <c r="D2155" i="13"/>
  <c r="C2155" i="13" s="1"/>
  <c r="D2154" i="13"/>
  <c r="D2153" i="13"/>
  <c r="C2153" i="13" s="1"/>
  <c r="J2153" i="13" s="1"/>
  <c r="D2152" i="13"/>
  <c r="C2152" i="13" s="1"/>
  <c r="D2151" i="13"/>
  <c r="C2151" i="13" s="1"/>
  <c r="D2150" i="13"/>
  <c r="D2149" i="13"/>
  <c r="C2149" i="13" s="1"/>
  <c r="J2149" i="13" s="1"/>
  <c r="D2148" i="13"/>
  <c r="C2148" i="13" s="1"/>
  <c r="D2147" i="13"/>
  <c r="C2147" i="13" s="1"/>
  <c r="D2146" i="13"/>
  <c r="D2145" i="13"/>
  <c r="C2145" i="13" s="1"/>
  <c r="D2144" i="13"/>
  <c r="C2144" i="13" s="1"/>
  <c r="D2143" i="13"/>
  <c r="C2143" i="13" s="1"/>
  <c r="D2142" i="13"/>
  <c r="D2141" i="13"/>
  <c r="C2141" i="13" s="1"/>
  <c r="J2141" i="13" s="1"/>
  <c r="D2140" i="13"/>
  <c r="C2140" i="13" s="1"/>
  <c r="D2139" i="13"/>
  <c r="C2139" i="13" s="1"/>
  <c r="D2138" i="13"/>
  <c r="D2137" i="13"/>
  <c r="C2137" i="13" s="1"/>
  <c r="J2137" i="13" s="1"/>
  <c r="D2136" i="13"/>
  <c r="C2136" i="13" s="1"/>
  <c r="D2135" i="13"/>
  <c r="C2135" i="13" s="1"/>
  <c r="D2134" i="13"/>
  <c r="D2133" i="13"/>
  <c r="C2133" i="13" s="1"/>
  <c r="J2133" i="13" s="1"/>
  <c r="D2132" i="13"/>
  <c r="C2132" i="13" s="1"/>
  <c r="D2131" i="13"/>
  <c r="C2131" i="13" s="1"/>
  <c r="D2130" i="13"/>
  <c r="D2129" i="13"/>
  <c r="C2129" i="13" s="1"/>
  <c r="D2128" i="13"/>
  <c r="C2128" i="13" s="1"/>
  <c r="D2127" i="13"/>
  <c r="C2127" i="13" s="1"/>
  <c r="D2126" i="13"/>
  <c r="D2125" i="13"/>
  <c r="C2125" i="13" s="1"/>
  <c r="J2125" i="13" s="1"/>
  <c r="D2124" i="13"/>
  <c r="C2124" i="13" s="1"/>
  <c r="D2123" i="13"/>
  <c r="C2123" i="13" s="1"/>
  <c r="D2122" i="13"/>
  <c r="D2121" i="13"/>
  <c r="C2121" i="13" s="1"/>
  <c r="J2121" i="13" s="1"/>
  <c r="D2120" i="13"/>
  <c r="C2120" i="13" s="1"/>
  <c r="D2119" i="13"/>
  <c r="C2119" i="13" s="1"/>
  <c r="D2118" i="13"/>
  <c r="D2117" i="13"/>
  <c r="C2117" i="13" s="1"/>
  <c r="J2117" i="13" s="1"/>
  <c r="D2116" i="13"/>
  <c r="C2116" i="13" s="1"/>
  <c r="D2115" i="13"/>
  <c r="C2115" i="13" s="1"/>
  <c r="D2114" i="13"/>
  <c r="D2113" i="13"/>
  <c r="C2113" i="13" s="1"/>
  <c r="D2112" i="13"/>
  <c r="C2112" i="13" s="1"/>
  <c r="D2111" i="13"/>
  <c r="C2111" i="13" s="1"/>
  <c r="D2110" i="13"/>
  <c r="D2109" i="13"/>
  <c r="C2109" i="13" s="1"/>
  <c r="J2109" i="13" s="1"/>
  <c r="D2108" i="13"/>
  <c r="C2108" i="13" s="1"/>
  <c r="D2107" i="13"/>
  <c r="C2107" i="13" s="1"/>
  <c r="D2106" i="13"/>
  <c r="D2105" i="13"/>
  <c r="C2105" i="13" s="1"/>
  <c r="J2105" i="13" s="1"/>
  <c r="D2104" i="13"/>
  <c r="C2104" i="13" s="1"/>
  <c r="D2103" i="13"/>
  <c r="C2103" i="13" s="1"/>
  <c r="D2102" i="13"/>
  <c r="D2101" i="13"/>
  <c r="C2101" i="13" s="1"/>
  <c r="J2101" i="13" s="1"/>
  <c r="D2100" i="13"/>
  <c r="C2100" i="13" s="1"/>
  <c r="D2099" i="13"/>
  <c r="C2099" i="13" s="1"/>
  <c r="D2098" i="13"/>
  <c r="D2097" i="13"/>
  <c r="C2097" i="13" s="1"/>
  <c r="D2096" i="13"/>
  <c r="C2096" i="13" s="1"/>
  <c r="D2095" i="13"/>
  <c r="C2095" i="13" s="1"/>
  <c r="D2094" i="13"/>
  <c r="D2093" i="13"/>
  <c r="C2093" i="13" s="1"/>
  <c r="J2093" i="13" s="1"/>
  <c r="D2092" i="13"/>
  <c r="C2092" i="13" s="1"/>
  <c r="D2091" i="13"/>
  <c r="C2091" i="13" s="1"/>
  <c r="D2090" i="13"/>
  <c r="D2089" i="13"/>
  <c r="C2089" i="13" s="1"/>
  <c r="J2089" i="13" s="1"/>
  <c r="D2088" i="13"/>
  <c r="C2088" i="13" s="1"/>
  <c r="D2087" i="13"/>
  <c r="C2087" i="13" s="1"/>
  <c r="D2086" i="13"/>
  <c r="D2085" i="13"/>
  <c r="C2085" i="13" s="1"/>
  <c r="J2085" i="13" s="1"/>
  <c r="D2084" i="13"/>
  <c r="C2084" i="13" s="1"/>
  <c r="D2083" i="13"/>
  <c r="C2083" i="13" s="1"/>
  <c r="D2082" i="13"/>
  <c r="D2081" i="13"/>
  <c r="C2081" i="13" s="1"/>
  <c r="D2080" i="13"/>
  <c r="C2080" i="13" s="1"/>
  <c r="D2079" i="13"/>
  <c r="C2079" i="13" s="1"/>
  <c r="D2078" i="13"/>
  <c r="D2077" i="13"/>
  <c r="C2077" i="13" s="1"/>
  <c r="J2077" i="13" s="1"/>
  <c r="D2076" i="13"/>
  <c r="C2076" i="13" s="1"/>
  <c r="D2075" i="13"/>
  <c r="C2075" i="13" s="1"/>
  <c r="D2074" i="13"/>
  <c r="D2073" i="13"/>
  <c r="C2073" i="13" s="1"/>
  <c r="J2073" i="13" s="1"/>
  <c r="D2072" i="13"/>
  <c r="C2072" i="13" s="1"/>
  <c r="D2071" i="13"/>
  <c r="C2071" i="13" s="1"/>
  <c r="D2070" i="13"/>
  <c r="D2069" i="13"/>
  <c r="C2069" i="13" s="1"/>
  <c r="J2069" i="13" s="1"/>
  <c r="D2068" i="13"/>
  <c r="C2068" i="13" s="1"/>
  <c r="D2067" i="13"/>
  <c r="C2067" i="13" s="1"/>
  <c r="D2066" i="13"/>
  <c r="D2065" i="13"/>
  <c r="C2065" i="13" s="1"/>
  <c r="D2064" i="13"/>
  <c r="C2064" i="13" s="1"/>
  <c r="D2063" i="13"/>
  <c r="C2063" i="13" s="1"/>
  <c r="D2062" i="13"/>
  <c r="D2061" i="13"/>
  <c r="C2061" i="13" s="1"/>
  <c r="J2061" i="13" s="1"/>
  <c r="D2060" i="13"/>
  <c r="C2060" i="13" s="1"/>
  <c r="D2059" i="13"/>
  <c r="C2059" i="13" s="1"/>
  <c r="D2058" i="13"/>
  <c r="D2057" i="13"/>
  <c r="C2057" i="13" s="1"/>
  <c r="J2057" i="13" s="1"/>
  <c r="D2056" i="13"/>
  <c r="C2056" i="13" s="1"/>
  <c r="D2055" i="13"/>
  <c r="C2055" i="13" s="1"/>
  <c r="D2054" i="13"/>
  <c r="D2053" i="13"/>
  <c r="C2053" i="13" s="1"/>
  <c r="J2053" i="13" s="1"/>
  <c r="D2052" i="13"/>
  <c r="C2052" i="13" s="1"/>
  <c r="D2051" i="13"/>
  <c r="C2051" i="13" s="1"/>
  <c r="D2050" i="13"/>
  <c r="D2049" i="13"/>
  <c r="C2049" i="13" s="1"/>
  <c r="D2048" i="13"/>
  <c r="C2048" i="13" s="1"/>
  <c r="D2047" i="13"/>
  <c r="C2047" i="13" s="1"/>
  <c r="D2046" i="13"/>
  <c r="D2045" i="13"/>
  <c r="C2045" i="13" s="1"/>
  <c r="J2045" i="13" s="1"/>
  <c r="D2044" i="13"/>
  <c r="C2044" i="13" s="1"/>
  <c r="D2043" i="13"/>
  <c r="C2043" i="13" s="1"/>
  <c r="D2042" i="13"/>
  <c r="D2041" i="13"/>
  <c r="C2041" i="13" s="1"/>
  <c r="J2041" i="13" s="1"/>
  <c r="D2040" i="13"/>
  <c r="C2040" i="13" s="1"/>
  <c r="D2039" i="13"/>
  <c r="C2039" i="13" s="1"/>
  <c r="D2038" i="13"/>
  <c r="D2037" i="13"/>
  <c r="C2037" i="13" s="1"/>
  <c r="J2037" i="13" s="1"/>
  <c r="D2036" i="13"/>
  <c r="C2036" i="13" s="1"/>
  <c r="D2035" i="13"/>
  <c r="C2035" i="13" s="1"/>
  <c r="D2034" i="13"/>
  <c r="D2033" i="13"/>
  <c r="C2033" i="13" s="1"/>
  <c r="D2032" i="13"/>
  <c r="C2032" i="13" s="1"/>
  <c r="D2031" i="13"/>
  <c r="C2031" i="13" s="1"/>
  <c r="D2030" i="13"/>
  <c r="D2029" i="13"/>
  <c r="C2029" i="13" s="1"/>
  <c r="J2029" i="13" s="1"/>
  <c r="D2028" i="13"/>
  <c r="C2028" i="13" s="1"/>
  <c r="D2027" i="13"/>
  <c r="C2027" i="13" s="1"/>
  <c r="D2026" i="13"/>
  <c r="D2025" i="13"/>
  <c r="C2025" i="13" s="1"/>
  <c r="J2025" i="13" s="1"/>
  <c r="D2024" i="13"/>
  <c r="C2024" i="13" s="1"/>
  <c r="D2023" i="13"/>
  <c r="C2023" i="13" s="1"/>
  <c r="D2022" i="13"/>
  <c r="D2021" i="13"/>
  <c r="C2021" i="13" s="1"/>
  <c r="J2021" i="13" s="1"/>
  <c r="D2020" i="13"/>
  <c r="C2020" i="13" s="1"/>
  <c r="D2019" i="13"/>
  <c r="C2019" i="13" s="1"/>
  <c r="D2018" i="13"/>
  <c r="D2017" i="13"/>
  <c r="C2017" i="13" s="1"/>
  <c r="D2016" i="13"/>
  <c r="C2016" i="13" s="1"/>
  <c r="D2015" i="13"/>
  <c r="C2015" i="13" s="1"/>
  <c r="D2014" i="13"/>
  <c r="D2013" i="13"/>
  <c r="C2013" i="13" s="1"/>
  <c r="J2013" i="13" s="1"/>
  <c r="D2012" i="13"/>
  <c r="C2012" i="13" s="1"/>
  <c r="D2011" i="13"/>
  <c r="C2011" i="13" s="1"/>
  <c r="D2010" i="13"/>
  <c r="D2009" i="13"/>
  <c r="C2009" i="13" s="1"/>
  <c r="J2009" i="13" s="1"/>
  <c r="D2008" i="13"/>
  <c r="C2008" i="13" s="1"/>
  <c r="D2007" i="13"/>
  <c r="C2007" i="13" s="1"/>
  <c r="D2006" i="13"/>
  <c r="D2005" i="13"/>
  <c r="C2005" i="13" s="1"/>
  <c r="J2005" i="13" s="1"/>
  <c r="D2004" i="13"/>
  <c r="C2004" i="13" s="1"/>
  <c r="D2003" i="13"/>
  <c r="C2003" i="13" s="1"/>
  <c r="D2002" i="13"/>
  <c r="D2001" i="13"/>
  <c r="C2001" i="13" s="1"/>
  <c r="D2000" i="13"/>
  <c r="C2000" i="13" s="1"/>
  <c r="D1999" i="13"/>
  <c r="C1999" i="13" s="1"/>
  <c r="D1998" i="13"/>
  <c r="D1997" i="13"/>
  <c r="C1997" i="13" s="1"/>
  <c r="J1997" i="13" s="1"/>
  <c r="D1996" i="13"/>
  <c r="C1996" i="13" s="1"/>
  <c r="D1995" i="13"/>
  <c r="C1995" i="13" s="1"/>
  <c r="D1994" i="13"/>
  <c r="D1993" i="13"/>
  <c r="C1993" i="13" s="1"/>
  <c r="J1993" i="13" s="1"/>
  <c r="D1992" i="13"/>
  <c r="C1992" i="13" s="1"/>
  <c r="D1991" i="13"/>
  <c r="C1991" i="13" s="1"/>
  <c r="D1990" i="13"/>
  <c r="D1989" i="13"/>
  <c r="C1989" i="13" s="1"/>
  <c r="J1989" i="13" s="1"/>
  <c r="D1988" i="13"/>
  <c r="C1988" i="13" s="1"/>
  <c r="D1987" i="13"/>
  <c r="C1987" i="13" s="1"/>
  <c r="D1986" i="13"/>
  <c r="D1985" i="13"/>
  <c r="C1985" i="13" s="1"/>
  <c r="D1984" i="13"/>
  <c r="C1984" i="13" s="1"/>
  <c r="D1983" i="13"/>
  <c r="C1983" i="13" s="1"/>
  <c r="D1982" i="13"/>
  <c r="D1981" i="13"/>
  <c r="C1981" i="13" s="1"/>
  <c r="J1981" i="13" s="1"/>
  <c r="D1980" i="13"/>
  <c r="C1980" i="13" s="1"/>
  <c r="D1979" i="13"/>
  <c r="C1979" i="13" s="1"/>
  <c r="D1978" i="13"/>
  <c r="D1977" i="13"/>
  <c r="C1977" i="13" s="1"/>
  <c r="J1977" i="13" s="1"/>
  <c r="D1976" i="13"/>
  <c r="C1976" i="13" s="1"/>
  <c r="D1975" i="13"/>
  <c r="C1975" i="13" s="1"/>
  <c r="D1974" i="13"/>
  <c r="D1973" i="13"/>
  <c r="C1973" i="13" s="1"/>
  <c r="J1973" i="13" s="1"/>
  <c r="D1972" i="13"/>
  <c r="C1972" i="13" s="1"/>
  <c r="D1971" i="13"/>
  <c r="C1971" i="13" s="1"/>
  <c r="D1970" i="13"/>
  <c r="D1969" i="13"/>
  <c r="C1969" i="13" s="1"/>
  <c r="D1968" i="13"/>
  <c r="C1968" i="13" s="1"/>
  <c r="D1967" i="13"/>
  <c r="C1967" i="13" s="1"/>
  <c r="D1966" i="13"/>
  <c r="D1965" i="13"/>
  <c r="C1965" i="13" s="1"/>
  <c r="J1965" i="13" s="1"/>
  <c r="D1964" i="13"/>
  <c r="C1964" i="13" s="1"/>
  <c r="D1963" i="13"/>
  <c r="C1963" i="13" s="1"/>
  <c r="D1962" i="13"/>
  <c r="D1961" i="13"/>
  <c r="C1961" i="13" s="1"/>
  <c r="J1961" i="13" s="1"/>
  <c r="D1960" i="13"/>
  <c r="C1960" i="13" s="1"/>
  <c r="D1959" i="13"/>
  <c r="C1959" i="13" s="1"/>
  <c r="D1958" i="13"/>
  <c r="D1957" i="13"/>
  <c r="C1957" i="13" s="1"/>
  <c r="J1957" i="13" s="1"/>
  <c r="D1956" i="13"/>
  <c r="C1956" i="13" s="1"/>
  <c r="D1955" i="13"/>
  <c r="C1955" i="13" s="1"/>
  <c r="D1954" i="13"/>
  <c r="D1953" i="13"/>
  <c r="C1953" i="13" s="1"/>
  <c r="D1952" i="13"/>
  <c r="C1952" i="13" s="1"/>
  <c r="D1951" i="13"/>
  <c r="C1951" i="13" s="1"/>
  <c r="D1950" i="13"/>
  <c r="D1949" i="13"/>
  <c r="C1949" i="13" s="1"/>
  <c r="J1949" i="13" s="1"/>
  <c r="D1948" i="13"/>
  <c r="C1948" i="13" s="1"/>
  <c r="D1947" i="13"/>
  <c r="C1947" i="13" s="1"/>
  <c r="D1946" i="13"/>
  <c r="D1945" i="13"/>
  <c r="C1945" i="13" s="1"/>
  <c r="J1945" i="13" s="1"/>
  <c r="D1944" i="13"/>
  <c r="C1944" i="13" s="1"/>
  <c r="D1943" i="13"/>
  <c r="C1943" i="13" s="1"/>
  <c r="D1942" i="13"/>
  <c r="D1941" i="13"/>
  <c r="C1941" i="13" s="1"/>
  <c r="J1941" i="13" s="1"/>
  <c r="D1940" i="13"/>
  <c r="C1940" i="13" s="1"/>
  <c r="D1939" i="13"/>
  <c r="C1939" i="13" s="1"/>
  <c r="D1938" i="13"/>
  <c r="D1937" i="13"/>
  <c r="C1937" i="13" s="1"/>
  <c r="D1936" i="13"/>
  <c r="C1936" i="13" s="1"/>
  <c r="D1935" i="13"/>
  <c r="C1935" i="13" s="1"/>
  <c r="D1934" i="13"/>
  <c r="D1933" i="13"/>
  <c r="C1933" i="13" s="1"/>
  <c r="J1933" i="13" s="1"/>
  <c r="D1932" i="13"/>
  <c r="C1932" i="13" s="1"/>
  <c r="D1931" i="13"/>
  <c r="C1931" i="13" s="1"/>
  <c r="D1930" i="13"/>
  <c r="D1929" i="13"/>
  <c r="C1929" i="13" s="1"/>
  <c r="J1929" i="13" s="1"/>
  <c r="D1928" i="13"/>
  <c r="C1928" i="13" s="1"/>
  <c r="D1927" i="13"/>
  <c r="C1927" i="13" s="1"/>
  <c r="D1926" i="13"/>
  <c r="D1925" i="13"/>
  <c r="C1925" i="13" s="1"/>
  <c r="J1925" i="13" s="1"/>
  <c r="D1924" i="13"/>
  <c r="C1924" i="13" s="1"/>
  <c r="D1923" i="13"/>
  <c r="C1923" i="13" s="1"/>
  <c r="D1922" i="13"/>
  <c r="D1921" i="13"/>
  <c r="C1921" i="13" s="1"/>
  <c r="D1920" i="13"/>
  <c r="C1920" i="13" s="1"/>
  <c r="D1919" i="13"/>
  <c r="C1919" i="13" s="1"/>
  <c r="D1918" i="13"/>
  <c r="D1917" i="13"/>
  <c r="C1917" i="13" s="1"/>
  <c r="J1917" i="13" s="1"/>
  <c r="D1916" i="13"/>
  <c r="C1916" i="13" s="1"/>
  <c r="D1915" i="13"/>
  <c r="C1915" i="13" s="1"/>
  <c r="D1914" i="13"/>
  <c r="D1913" i="13"/>
  <c r="C1913" i="13" s="1"/>
  <c r="J1913" i="13" s="1"/>
  <c r="D1912" i="13"/>
  <c r="C1912" i="13" s="1"/>
  <c r="D1911" i="13"/>
  <c r="C1911" i="13" s="1"/>
  <c r="D1910" i="13"/>
  <c r="D1909" i="13"/>
  <c r="C1909" i="13" s="1"/>
  <c r="J1909" i="13" s="1"/>
  <c r="D1908" i="13"/>
  <c r="C1908" i="13" s="1"/>
  <c r="D1907" i="13"/>
  <c r="C1907" i="13" s="1"/>
  <c r="D1906" i="13"/>
  <c r="D1905" i="13"/>
  <c r="C1905" i="13" s="1"/>
  <c r="D1904" i="13"/>
  <c r="C1904" i="13" s="1"/>
  <c r="D1903" i="13"/>
  <c r="C1903" i="13" s="1"/>
  <c r="D1902" i="13"/>
  <c r="D1901" i="13"/>
  <c r="C1901" i="13" s="1"/>
  <c r="J1901" i="13" s="1"/>
  <c r="D1900" i="13"/>
  <c r="C1900" i="13" s="1"/>
  <c r="D1899" i="13"/>
  <c r="C1899" i="13" s="1"/>
  <c r="D1898" i="13"/>
  <c r="D1897" i="13"/>
  <c r="C1897" i="13" s="1"/>
  <c r="J1897" i="13" s="1"/>
  <c r="D1896" i="13"/>
  <c r="C1896" i="13" s="1"/>
  <c r="D1895" i="13"/>
  <c r="C1895" i="13" s="1"/>
  <c r="D1894" i="13"/>
  <c r="D1893" i="13"/>
  <c r="C1893" i="13" s="1"/>
  <c r="J1893" i="13" s="1"/>
  <c r="D1892" i="13"/>
  <c r="C1892" i="13" s="1"/>
  <c r="D1891" i="13"/>
  <c r="C1891" i="13" s="1"/>
  <c r="D1890" i="13"/>
  <c r="D1889" i="13"/>
  <c r="C1889" i="13" s="1"/>
  <c r="D1888" i="13"/>
  <c r="C1888" i="13" s="1"/>
  <c r="D1887" i="13"/>
  <c r="C1887" i="13" s="1"/>
  <c r="D1886" i="13"/>
  <c r="D1885" i="13"/>
  <c r="C1885" i="13" s="1"/>
  <c r="J1885" i="13" s="1"/>
  <c r="D1884" i="13"/>
  <c r="C1884" i="13" s="1"/>
  <c r="D1883" i="13"/>
  <c r="C1883" i="13" s="1"/>
  <c r="D1882" i="13"/>
  <c r="D1881" i="13"/>
  <c r="C1881" i="13" s="1"/>
  <c r="J1881" i="13" s="1"/>
  <c r="D1880" i="13"/>
  <c r="C1880" i="13" s="1"/>
  <c r="D1879" i="13"/>
  <c r="C1879" i="13" s="1"/>
  <c r="D1878" i="13"/>
  <c r="D1877" i="13"/>
  <c r="C1877" i="13" s="1"/>
  <c r="J1877" i="13" s="1"/>
  <c r="D1876" i="13"/>
  <c r="C1876" i="13" s="1"/>
  <c r="D1875" i="13"/>
  <c r="C1875" i="13" s="1"/>
  <c r="D1874" i="13"/>
  <c r="D1873" i="13"/>
  <c r="C1873" i="13" s="1"/>
  <c r="D1872" i="13"/>
  <c r="C1872" i="13" s="1"/>
  <c r="D1871" i="13"/>
  <c r="C1871" i="13" s="1"/>
  <c r="D1870" i="13"/>
  <c r="D1869" i="13"/>
  <c r="C1869" i="13" s="1"/>
  <c r="J1869" i="13" s="1"/>
  <c r="D1868" i="13"/>
  <c r="C1868" i="13" s="1"/>
  <c r="D1867" i="13"/>
  <c r="C1867" i="13" s="1"/>
  <c r="D1866" i="13"/>
  <c r="D1865" i="13"/>
  <c r="C1865" i="13" s="1"/>
  <c r="J1865" i="13" s="1"/>
  <c r="D1864" i="13"/>
  <c r="C1864" i="13" s="1"/>
  <c r="D1863" i="13"/>
  <c r="C1863" i="13" s="1"/>
  <c r="D1862" i="13"/>
  <c r="D1861" i="13"/>
  <c r="C1861" i="13" s="1"/>
  <c r="J1861" i="13" s="1"/>
  <c r="D1860" i="13"/>
  <c r="C1860" i="13" s="1"/>
  <c r="D1859" i="13"/>
  <c r="C1859" i="13" s="1"/>
  <c r="D1858" i="13"/>
  <c r="D1857" i="13"/>
  <c r="C1857" i="13" s="1"/>
  <c r="D1856" i="13"/>
  <c r="C1856" i="13" s="1"/>
  <c r="D1855" i="13"/>
  <c r="C1855" i="13" s="1"/>
  <c r="D1854" i="13"/>
  <c r="D1853" i="13"/>
  <c r="C1853" i="13" s="1"/>
  <c r="J1853" i="13" s="1"/>
  <c r="D1852" i="13"/>
  <c r="C1852" i="13" s="1"/>
  <c r="D1851" i="13"/>
  <c r="C1851" i="13" s="1"/>
  <c r="D1850" i="13"/>
  <c r="D1849" i="13"/>
  <c r="C1849" i="13" s="1"/>
  <c r="J1849" i="13" s="1"/>
  <c r="D1848" i="13"/>
  <c r="C1848" i="13" s="1"/>
  <c r="D1847" i="13"/>
  <c r="C1847" i="13" s="1"/>
  <c r="D1846" i="13"/>
  <c r="D1845" i="13"/>
  <c r="C1845" i="13" s="1"/>
  <c r="J1845" i="13" s="1"/>
  <c r="D1844" i="13"/>
  <c r="C1844" i="13" s="1"/>
  <c r="D1843" i="13"/>
  <c r="C1843" i="13" s="1"/>
  <c r="D1842" i="13"/>
  <c r="D1841" i="13"/>
  <c r="C1841" i="13" s="1"/>
  <c r="D1840" i="13"/>
  <c r="C1840" i="13" s="1"/>
  <c r="D1839" i="13"/>
  <c r="C1839" i="13" s="1"/>
  <c r="D1838" i="13"/>
  <c r="D1837" i="13"/>
  <c r="C1837" i="13" s="1"/>
  <c r="J1837" i="13" s="1"/>
  <c r="D1836" i="13"/>
  <c r="C1836" i="13" s="1"/>
  <c r="D1835" i="13"/>
  <c r="C1835" i="13" s="1"/>
  <c r="D1834" i="13"/>
  <c r="D1833" i="13"/>
  <c r="C1833" i="13" s="1"/>
  <c r="J1833" i="13" s="1"/>
  <c r="D1832" i="13"/>
  <c r="C1832" i="13" s="1"/>
  <c r="D1831" i="13"/>
  <c r="C1831" i="13" s="1"/>
  <c r="D1830" i="13"/>
  <c r="D1829" i="13"/>
  <c r="C1829" i="13" s="1"/>
  <c r="J1829" i="13" s="1"/>
  <c r="D1828" i="13"/>
  <c r="C1828" i="13" s="1"/>
  <c r="D1827" i="13"/>
  <c r="C1827" i="13" s="1"/>
  <c r="D1826" i="13"/>
  <c r="D1825" i="13"/>
  <c r="C1825" i="13" s="1"/>
  <c r="D1824" i="13"/>
  <c r="C1824" i="13" s="1"/>
  <c r="D1823" i="13"/>
  <c r="C1823" i="13" s="1"/>
  <c r="D1822" i="13"/>
  <c r="D1821" i="13"/>
  <c r="C1821" i="13" s="1"/>
  <c r="J1821" i="13" s="1"/>
  <c r="D1820" i="13"/>
  <c r="C1820" i="13" s="1"/>
  <c r="D1819" i="13"/>
  <c r="C1819" i="13" s="1"/>
  <c r="D1818" i="13"/>
  <c r="D1817" i="13"/>
  <c r="C1817" i="13" s="1"/>
  <c r="J1817" i="13" s="1"/>
  <c r="D1816" i="13"/>
  <c r="C1816" i="13" s="1"/>
  <c r="D1815" i="13"/>
  <c r="C1815" i="13" s="1"/>
  <c r="D1814" i="13"/>
  <c r="D1813" i="13"/>
  <c r="C1813" i="13" s="1"/>
  <c r="J1813" i="13" s="1"/>
  <c r="D1812" i="13"/>
  <c r="C1812" i="13" s="1"/>
  <c r="D1811" i="13"/>
  <c r="C1811" i="13" s="1"/>
  <c r="D1810" i="13"/>
  <c r="D1809" i="13"/>
  <c r="C1809" i="13" s="1"/>
  <c r="D1808" i="13"/>
  <c r="C1808" i="13" s="1"/>
  <c r="D1807" i="13"/>
  <c r="C1807" i="13" s="1"/>
  <c r="D1806" i="13"/>
  <c r="D1805" i="13"/>
  <c r="C1805" i="13" s="1"/>
  <c r="J1805" i="13" s="1"/>
  <c r="D1804" i="13"/>
  <c r="C1804" i="13" s="1"/>
  <c r="D1803" i="13"/>
  <c r="C1803" i="13" s="1"/>
  <c r="D1802" i="13"/>
  <c r="D1801" i="13"/>
  <c r="C1801" i="13" s="1"/>
  <c r="J1801" i="13" s="1"/>
  <c r="D1800" i="13"/>
  <c r="C1800" i="13" s="1"/>
  <c r="D1799" i="13"/>
  <c r="C1799" i="13" s="1"/>
  <c r="D1798" i="13"/>
  <c r="D1797" i="13"/>
  <c r="C1797" i="13" s="1"/>
  <c r="J1797" i="13" s="1"/>
  <c r="D1796" i="13"/>
  <c r="C1796" i="13" s="1"/>
  <c r="D1795" i="13"/>
  <c r="C1795" i="13" s="1"/>
  <c r="D1794" i="13"/>
  <c r="D1793" i="13"/>
  <c r="C1793" i="13" s="1"/>
  <c r="D1792" i="13"/>
  <c r="C1792" i="13" s="1"/>
  <c r="D1791" i="13"/>
  <c r="C1791" i="13" s="1"/>
  <c r="D1790" i="13"/>
  <c r="D1789" i="13"/>
  <c r="C1789" i="13" s="1"/>
  <c r="J1789" i="13" s="1"/>
  <c r="D1788" i="13"/>
  <c r="C1788" i="13" s="1"/>
  <c r="D1787" i="13"/>
  <c r="C1787" i="13" s="1"/>
  <c r="D1786" i="13"/>
  <c r="D1785" i="13"/>
  <c r="C1785" i="13" s="1"/>
  <c r="J1785" i="13" s="1"/>
  <c r="D1784" i="13"/>
  <c r="C1784" i="13" s="1"/>
  <c r="D1783" i="13"/>
  <c r="C1783" i="13" s="1"/>
  <c r="D1782" i="13"/>
  <c r="D1781" i="13"/>
  <c r="C1781" i="13" s="1"/>
  <c r="J1781" i="13" s="1"/>
  <c r="D1780" i="13"/>
  <c r="C1780" i="13" s="1"/>
  <c r="D1779" i="13"/>
  <c r="C1779" i="13" s="1"/>
  <c r="D1778" i="13"/>
  <c r="D1777" i="13"/>
  <c r="C1777" i="13" s="1"/>
  <c r="D1776" i="13"/>
  <c r="C1776" i="13" s="1"/>
  <c r="D1775" i="13"/>
  <c r="C1775" i="13" s="1"/>
  <c r="D1774" i="13"/>
  <c r="D1773" i="13"/>
  <c r="C1773" i="13" s="1"/>
  <c r="J1773" i="13" s="1"/>
  <c r="D1772" i="13"/>
  <c r="C1772" i="13" s="1"/>
  <c r="D1771" i="13"/>
  <c r="C1771" i="13" s="1"/>
  <c r="D1770" i="13"/>
  <c r="D1769" i="13"/>
  <c r="C1769" i="13" s="1"/>
  <c r="J1769" i="13" s="1"/>
  <c r="D1768" i="13"/>
  <c r="C1768" i="13" s="1"/>
  <c r="D1767" i="13"/>
  <c r="C1767" i="13" s="1"/>
  <c r="D1766" i="13"/>
  <c r="D1765" i="13"/>
  <c r="C1765" i="13" s="1"/>
  <c r="J1765" i="13" s="1"/>
  <c r="D1764" i="13"/>
  <c r="C1764" i="13" s="1"/>
  <c r="D1763" i="13"/>
  <c r="C1763" i="13" s="1"/>
  <c r="D1762" i="13"/>
  <c r="D1761" i="13"/>
  <c r="C1761" i="13" s="1"/>
  <c r="D1760" i="13"/>
  <c r="C1760" i="13" s="1"/>
  <c r="D1759" i="13"/>
  <c r="C1759" i="13" s="1"/>
  <c r="D1758" i="13"/>
  <c r="D1757" i="13"/>
  <c r="C1757" i="13" s="1"/>
  <c r="J1757" i="13" s="1"/>
  <c r="D1756" i="13"/>
  <c r="C1756" i="13" s="1"/>
  <c r="D1755" i="13"/>
  <c r="C1755" i="13" s="1"/>
  <c r="D1754" i="13"/>
  <c r="D1753" i="13"/>
  <c r="C1753" i="13" s="1"/>
  <c r="J1753" i="13" s="1"/>
  <c r="D1752" i="13"/>
  <c r="C1752" i="13" s="1"/>
  <c r="D1751" i="13"/>
  <c r="C1751" i="13" s="1"/>
  <c r="D1750" i="13"/>
  <c r="D1749" i="13"/>
  <c r="C1749" i="13" s="1"/>
  <c r="J1749" i="13" s="1"/>
  <c r="D1748" i="13"/>
  <c r="C1748" i="13" s="1"/>
  <c r="D1747" i="13"/>
  <c r="C1747" i="13" s="1"/>
  <c r="D1746" i="13"/>
  <c r="D1745" i="13"/>
  <c r="C1745" i="13" s="1"/>
  <c r="D1744" i="13"/>
  <c r="C1744" i="13" s="1"/>
  <c r="D1743" i="13"/>
  <c r="C1743" i="13" s="1"/>
  <c r="D1742" i="13"/>
  <c r="D1741" i="13"/>
  <c r="C1741" i="13" s="1"/>
  <c r="J1741" i="13" s="1"/>
  <c r="D1740" i="13"/>
  <c r="C1740" i="13" s="1"/>
  <c r="D1739" i="13"/>
  <c r="C1739" i="13" s="1"/>
  <c r="D1738" i="13"/>
  <c r="D1737" i="13"/>
  <c r="C1737" i="13" s="1"/>
  <c r="J1737" i="13" s="1"/>
  <c r="D1736" i="13"/>
  <c r="C1736" i="13" s="1"/>
  <c r="D1735" i="13"/>
  <c r="C1735" i="13" s="1"/>
  <c r="D1734" i="13"/>
  <c r="D1733" i="13"/>
  <c r="C1733" i="13" s="1"/>
  <c r="J1733" i="13" s="1"/>
  <c r="D1732" i="13"/>
  <c r="C1732" i="13" s="1"/>
  <c r="D1731" i="13"/>
  <c r="C1731" i="13" s="1"/>
  <c r="D1730" i="13"/>
  <c r="D1729" i="13"/>
  <c r="C1729" i="13" s="1"/>
  <c r="D1728" i="13"/>
  <c r="C1728" i="13" s="1"/>
  <c r="D1727" i="13"/>
  <c r="C1727" i="13" s="1"/>
  <c r="D1726" i="13"/>
  <c r="D1725" i="13"/>
  <c r="C1725" i="13" s="1"/>
  <c r="J1725" i="13" s="1"/>
  <c r="D1724" i="13"/>
  <c r="C1724" i="13" s="1"/>
  <c r="D1723" i="13"/>
  <c r="C1723" i="13" s="1"/>
  <c r="D1722" i="13"/>
  <c r="D1721" i="13"/>
  <c r="C1721" i="13" s="1"/>
  <c r="J1721" i="13" s="1"/>
  <c r="D1720" i="13"/>
  <c r="C1720" i="13" s="1"/>
  <c r="D1719" i="13"/>
  <c r="C1719" i="13" s="1"/>
  <c r="D1718" i="13"/>
  <c r="D1717" i="13"/>
  <c r="C1717" i="13" s="1"/>
  <c r="J1717" i="13" s="1"/>
  <c r="D1716" i="13"/>
  <c r="C1716" i="13" s="1"/>
  <c r="D1715" i="13"/>
  <c r="C1715" i="13" s="1"/>
  <c r="D1714" i="13"/>
  <c r="D1713" i="13"/>
  <c r="C1713" i="13" s="1"/>
  <c r="D1712" i="13"/>
  <c r="C1712" i="13" s="1"/>
  <c r="D1711" i="13"/>
  <c r="C1711" i="13" s="1"/>
  <c r="D1710" i="13"/>
  <c r="D1709" i="13"/>
  <c r="C1709" i="13" s="1"/>
  <c r="J1709" i="13" s="1"/>
  <c r="D1708" i="13"/>
  <c r="C1708" i="13" s="1"/>
  <c r="D1707" i="13"/>
  <c r="C1707" i="13" s="1"/>
  <c r="D1706" i="13"/>
  <c r="D1705" i="13"/>
  <c r="C1705" i="13" s="1"/>
  <c r="J1705" i="13" s="1"/>
  <c r="D1704" i="13"/>
  <c r="C1704" i="13" s="1"/>
  <c r="D1703" i="13"/>
  <c r="C1703" i="13" s="1"/>
  <c r="D1702" i="13"/>
  <c r="D1701" i="13"/>
  <c r="C1701" i="13" s="1"/>
  <c r="J1701" i="13" s="1"/>
  <c r="D1700" i="13"/>
  <c r="C1700" i="13" s="1"/>
  <c r="D1699" i="13"/>
  <c r="C1699" i="13" s="1"/>
  <c r="D1698" i="13"/>
  <c r="D1697" i="13"/>
  <c r="C1697" i="13" s="1"/>
  <c r="D1696" i="13"/>
  <c r="C1696" i="13" s="1"/>
  <c r="D1695" i="13"/>
  <c r="C1695" i="13" s="1"/>
  <c r="D1694" i="13"/>
  <c r="D1693" i="13"/>
  <c r="C1693" i="13" s="1"/>
  <c r="J1693" i="13" s="1"/>
  <c r="D1692" i="13"/>
  <c r="C1692" i="13" s="1"/>
  <c r="D1691" i="13"/>
  <c r="C1691" i="13" s="1"/>
  <c r="D1690" i="13"/>
  <c r="D1689" i="13"/>
  <c r="C1689" i="13" s="1"/>
  <c r="J1689" i="13" s="1"/>
  <c r="D1688" i="13"/>
  <c r="C1688" i="13" s="1"/>
  <c r="D1687" i="13"/>
  <c r="C1687" i="13" s="1"/>
  <c r="D1686" i="13"/>
  <c r="D1685" i="13"/>
  <c r="C1685" i="13" s="1"/>
  <c r="J1685" i="13" s="1"/>
  <c r="D1684" i="13"/>
  <c r="C1684" i="13" s="1"/>
  <c r="D1683" i="13"/>
  <c r="C1683" i="13" s="1"/>
  <c r="D1682" i="13"/>
  <c r="D1681" i="13"/>
  <c r="C1681" i="13" s="1"/>
  <c r="D1680" i="13"/>
  <c r="C1680" i="13" s="1"/>
  <c r="D1679" i="13"/>
  <c r="C1679" i="13" s="1"/>
  <c r="D1678" i="13"/>
  <c r="D1677" i="13"/>
  <c r="C1677" i="13" s="1"/>
  <c r="J1677" i="13" s="1"/>
  <c r="D1676" i="13"/>
  <c r="C1676" i="13" s="1"/>
  <c r="D1675" i="13"/>
  <c r="C1675" i="13" s="1"/>
  <c r="D1674" i="13"/>
  <c r="D1673" i="13"/>
  <c r="C1673" i="13" s="1"/>
  <c r="J1673" i="13" s="1"/>
  <c r="D1672" i="13"/>
  <c r="C1672" i="13" s="1"/>
  <c r="D1671" i="13"/>
  <c r="C1671" i="13" s="1"/>
  <c r="D1670" i="13"/>
  <c r="D1669" i="13"/>
  <c r="C1669" i="13" s="1"/>
  <c r="J1669" i="13" s="1"/>
  <c r="D1668" i="13"/>
  <c r="C1668" i="13" s="1"/>
  <c r="D1667" i="13"/>
  <c r="C1667" i="13" s="1"/>
  <c r="D1666" i="13"/>
  <c r="D1665" i="13"/>
  <c r="C1665" i="13" s="1"/>
  <c r="D1664" i="13"/>
  <c r="C1664" i="13" s="1"/>
  <c r="D1663" i="13"/>
  <c r="C1663" i="13" s="1"/>
  <c r="D1662" i="13"/>
  <c r="D1661" i="13"/>
  <c r="C1661" i="13" s="1"/>
  <c r="J1661" i="13" s="1"/>
  <c r="D1660" i="13"/>
  <c r="C1660" i="13" s="1"/>
  <c r="D1659" i="13"/>
  <c r="C1659" i="13" s="1"/>
  <c r="D1658" i="13"/>
  <c r="D1657" i="13"/>
  <c r="C1657" i="13" s="1"/>
  <c r="J1657" i="13" s="1"/>
  <c r="D1656" i="13"/>
  <c r="C1656" i="13" s="1"/>
  <c r="D1655" i="13"/>
  <c r="C1655" i="13" s="1"/>
  <c r="D1654" i="13"/>
  <c r="D1653" i="13"/>
  <c r="C1653" i="13" s="1"/>
  <c r="J1653" i="13" s="1"/>
  <c r="D1652" i="13"/>
  <c r="C1652" i="13" s="1"/>
  <c r="D1651" i="13"/>
  <c r="C1651" i="13" s="1"/>
  <c r="D1650" i="13"/>
  <c r="D1649" i="13"/>
  <c r="C1649" i="13" s="1"/>
  <c r="D1648" i="13"/>
  <c r="C1648" i="13" s="1"/>
  <c r="D1647" i="13"/>
  <c r="C1647" i="13" s="1"/>
  <c r="D1646" i="13"/>
  <c r="D1645" i="13"/>
  <c r="C1645" i="13" s="1"/>
  <c r="J1645" i="13" s="1"/>
  <c r="D1644" i="13"/>
  <c r="C1644" i="13" s="1"/>
  <c r="D1643" i="13"/>
  <c r="C1643" i="13" s="1"/>
  <c r="D1642" i="13"/>
  <c r="D1641" i="13"/>
  <c r="C1641" i="13" s="1"/>
  <c r="J1641" i="13" s="1"/>
  <c r="D1640" i="13"/>
  <c r="C1640" i="13" s="1"/>
  <c r="D1639" i="13"/>
  <c r="C1639" i="13" s="1"/>
  <c r="D1638" i="13"/>
  <c r="D1637" i="13"/>
  <c r="C1637" i="13" s="1"/>
  <c r="J1637" i="13" s="1"/>
  <c r="D1636" i="13"/>
  <c r="C1636" i="13" s="1"/>
  <c r="D1635" i="13"/>
  <c r="C1635" i="13" s="1"/>
  <c r="D1634" i="13"/>
  <c r="D1633" i="13"/>
  <c r="C1633" i="13" s="1"/>
  <c r="D1632" i="13"/>
  <c r="C1632" i="13" s="1"/>
  <c r="D1631" i="13"/>
  <c r="C1631" i="13" s="1"/>
  <c r="D1630" i="13"/>
  <c r="D1629" i="13"/>
  <c r="C1629" i="13" s="1"/>
  <c r="J1629" i="13" s="1"/>
  <c r="D1628" i="13"/>
  <c r="C1628" i="13" s="1"/>
  <c r="D1627" i="13"/>
  <c r="C1627" i="13" s="1"/>
  <c r="D1626" i="13"/>
  <c r="D1625" i="13"/>
  <c r="C1625" i="13" s="1"/>
  <c r="J1625" i="13" s="1"/>
  <c r="D1624" i="13"/>
  <c r="C1624" i="13" s="1"/>
  <c r="D1623" i="13"/>
  <c r="C1623" i="13" s="1"/>
  <c r="D1622" i="13"/>
  <c r="D1621" i="13"/>
  <c r="C1621" i="13" s="1"/>
  <c r="J1621" i="13" s="1"/>
  <c r="D1620" i="13"/>
  <c r="C1620" i="13" s="1"/>
  <c r="D1619" i="13"/>
  <c r="C1619" i="13" s="1"/>
  <c r="D1618" i="13"/>
  <c r="D1617" i="13"/>
  <c r="C1617" i="13" s="1"/>
  <c r="D1616" i="13"/>
  <c r="C1616" i="13" s="1"/>
  <c r="D1615" i="13"/>
  <c r="C1615" i="13" s="1"/>
  <c r="D1614" i="13"/>
  <c r="D1613" i="13"/>
  <c r="C1613" i="13" s="1"/>
  <c r="J1613" i="13" s="1"/>
  <c r="D1612" i="13"/>
  <c r="C1612" i="13" s="1"/>
  <c r="D1611" i="13"/>
  <c r="C1611" i="13" s="1"/>
  <c r="D1610" i="13"/>
  <c r="D1609" i="13"/>
  <c r="C1609" i="13" s="1"/>
  <c r="J1609" i="13" s="1"/>
  <c r="D1608" i="13"/>
  <c r="C1608" i="13" s="1"/>
  <c r="D1607" i="13"/>
  <c r="C1607" i="13" s="1"/>
  <c r="D1606" i="13"/>
  <c r="D1605" i="13"/>
  <c r="C1605" i="13" s="1"/>
  <c r="J1605" i="13" s="1"/>
  <c r="D1604" i="13"/>
  <c r="C1604" i="13" s="1"/>
  <c r="D1603" i="13"/>
  <c r="C1603" i="13" s="1"/>
  <c r="D1602" i="13"/>
  <c r="D1601" i="13"/>
  <c r="C1601" i="13" s="1"/>
  <c r="D1600" i="13"/>
  <c r="C1600" i="13" s="1"/>
  <c r="D1599" i="13"/>
  <c r="C1599" i="13" s="1"/>
  <c r="D1598" i="13"/>
  <c r="D1597" i="13"/>
  <c r="C1597" i="13" s="1"/>
  <c r="J1597" i="13" s="1"/>
  <c r="D1596" i="13"/>
  <c r="C1596" i="13" s="1"/>
  <c r="D1595" i="13"/>
  <c r="C1595" i="13" s="1"/>
  <c r="D1594" i="13"/>
  <c r="D1593" i="13"/>
  <c r="C1593" i="13" s="1"/>
  <c r="J1593" i="13" s="1"/>
  <c r="D1592" i="13"/>
  <c r="C1592" i="13" s="1"/>
  <c r="D1591" i="13"/>
  <c r="C1591" i="13" s="1"/>
  <c r="D1590" i="13"/>
  <c r="D1589" i="13"/>
  <c r="C1589" i="13" s="1"/>
  <c r="J1589" i="13" s="1"/>
  <c r="D1588" i="13"/>
  <c r="C1588" i="13" s="1"/>
  <c r="D1587" i="13"/>
  <c r="C1587" i="13" s="1"/>
  <c r="D1586" i="13"/>
  <c r="D1585" i="13"/>
  <c r="C1585" i="13" s="1"/>
  <c r="D1584" i="13"/>
  <c r="C1584" i="13" s="1"/>
  <c r="D1583" i="13"/>
  <c r="C1583" i="13" s="1"/>
  <c r="D1582" i="13"/>
  <c r="D1581" i="13"/>
  <c r="C1581" i="13" s="1"/>
  <c r="J1581" i="13" s="1"/>
  <c r="D1580" i="13"/>
  <c r="C1580" i="13" s="1"/>
  <c r="D1579" i="13"/>
  <c r="C1579" i="13" s="1"/>
  <c r="D1578" i="13"/>
  <c r="D1577" i="13"/>
  <c r="C1577" i="13" s="1"/>
  <c r="J1577" i="13" s="1"/>
  <c r="D1576" i="13"/>
  <c r="C1576" i="13" s="1"/>
  <c r="D1575" i="13"/>
  <c r="C1575" i="13" s="1"/>
  <c r="D1574" i="13"/>
  <c r="D1573" i="13"/>
  <c r="C1573" i="13" s="1"/>
  <c r="J1573" i="13" s="1"/>
  <c r="D1572" i="13"/>
  <c r="C1572" i="13" s="1"/>
  <c r="D1571" i="13"/>
  <c r="C1571" i="13" s="1"/>
  <c r="D1570" i="13"/>
  <c r="D1569" i="13"/>
  <c r="C1569" i="13" s="1"/>
  <c r="D1568" i="13"/>
  <c r="C1568" i="13" s="1"/>
  <c r="D1567" i="13"/>
  <c r="C1567" i="13" s="1"/>
  <c r="D1566" i="13"/>
  <c r="D1565" i="13"/>
  <c r="C1565" i="13" s="1"/>
  <c r="J1565" i="13" s="1"/>
  <c r="D1564" i="13"/>
  <c r="C1564" i="13" s="1"/>
  <c r="D1563" i="13"/>
  <c r="C1563" i="13" s="1"/>
  <c r="D1562" i="13"/>
  <c r="D1561" i="13"/>
  <c r="C1561" i="13" s="1"/>
  <c r="J1561" i="13" s="1"/>
  <c r="D1560" i="13"/>
  <c r="C1560" i="13" s="1"/>
  <c r="D1559" i="13"/>
  <c r="C1559" i="13" s="1"/>
  <c r="D1558" i="13"/>
  <c r="D1557" i="13"/>
  <c r="C1557" i="13" s="1"/>
  <c r="J1557" i="13" s="1"/>
  <c r="D1556" i="13"/>
  <c r="C1556" i="13" s="1"/>
  <c r="D1555" i="13"/>
  <c r="C1555" i="13" s="1"/>
  <c r="D1554" i="13"/>
  <c r="D1553" i="13"/>
  <c r="C1553" i="13" s="1"/>
  <c r="D1552" i="13"/>
  <c r="C1552" i="13" s="1"/>
  <c r="D1551" i="13"/>
  <c r="C1551" i="13" s="1"/>
  <c r="D1550" i="13"/>
  <c r="D1549" i="13"/>
  <c r="C1549" i="13" s="1"/>
  <c r="J1549" i="13" s="1"/>
  <c r="D1548" i="13"/>
  <c r="C1548" i="13" s="1"/>
  <c r="D1547" i="13"/>
  <c r="C1547" i="13" s="1"/>
  <c r="D1546" i="13"/>
  <c r="D1545" i="13"/>
  <c r="C1545" i="13" s="1"/>
  <c r="J1545" i="13" s="1"/>
  <c r="D1544" i="13"/>
  <c r="C1544" i="13" s="1"/>
  <c r="D1543" i="13"/>
  <c r="C1543" i="13" s="1"/>
  <c r="D1542" i="13"/>
  <c r="D1541" i="13"/>
  <c r="C1541" i="13" s="1"/>
  <c r="J1541" i="13" s="1"/>
  <c r="D1540" i="13"/>
  <c r="C1540" i="13" s="1"/>
  <c r="D1539" i="13"/>
  <c r="C1539" i="13" s="1"/>
  <c r="D1538" i="13"/>
  <c r="D1537" i="13"/>
  <c r="C1537" i="13" s="1"/>
  <c r="D1536" i="13"/>
  <c r="C1536" i="13" s="1"/>
  <c r="D1535" i="13"/>
  <c r="C1535" i="13" s="1"/>
  <c r="D1534" i="13"/>
  <c r="D1533" i="13"/>
  <c r="C1533" i="13" s="1"/>
  <c r="J1533" i="13" s="1"/>
  <c r="D1532" i="13"/>
  <c r="C1532" i="13" s="1"/>
  <c r="D1531" i="13"/>
  <c r="C1531" i="13" s="1"/>
  <c r="D1530" i="13"/>
  <c r="D1529" i="13"/>
  <c r="C1529" i="13" s="1"/>
  <c r="J1529" i="13" s="1"/>
  <c r="D1528" i="13"/>
  <c r="C1528" i="13" s="1"/>
  <c r="D1527" i="13"/>
  <c r="C1527" i="13" s="1"/>
  <c r="D1526" i="13"/>
  <c r="D1525" i="13"/>
  <c r="C1525" i="13" s="1"/>
  <c r="J1525" i="13" s="1"/>
  <c r="D1524" i="13"/>
  <c r="C1524" i="13" s="1"/>
  <c r="D1523" i="13"/>
  <c r="C1523" i="13" s="1"/>
  <c r="D1522" i="13"/>
  <c r="D1521" i="13"/>
  <c r="C1521" i="13" s="1"/>
  <c r="D1520" i="13"/>
  <c r="C1520" i="13" s="1"/>
  <c r="D1519" i="13"/>
  <c r="C1519" i="13" s="1"/>
  <c r="D1518" i="13"/>
  <c r="D1517" i="13"/>
  <c r="C1517" i="13" s="1"/>
  <c r="J1517" i="13" s="1"/>
  <c r="D1516" i="13"/>
  <c r="C1516" i="13" s="1"/>
  <c r="D1515" i="13"/>
  <c r="C1515" i="13" s="1"/>
  <c r="D1514" i="13"/>
  <c r="D1513" i="13"/>
  <c r="C1513" i="13" s="1"/>
  <c r="J1513" i="13" s="1"/>
  <c r="D1512" i="13"/>
  <c r="C1512" i="13" s="1"/>
  <c r="D1511" i="13"/>
  <c r="C1511" i="13" s="1"/>
  <c r="D1510" i="13"/>
  <c r="D1509" i="13"/>
  <c r="C1509" i="13" s="1"/>
  <c r="J1509" i="13" s="1"/>
  <c r="D1508" i="13"/>
  <c r="C1508" i="13" s="1"/>
  <c r="D1507" i="13"/>
  <c r="C1507" i="13" s="1"/>
  <c r="D1506" i="13"/>
  <c r="D1505" i="13"/>
  <c r="C1505" i="13" s="1"/>
  <c r="D1504" i="13"/>
  <c r="C1504" i="13" s="1"/>
  <c r="D1503" i="13"/>
  <c r="C1503" i="13" s="1"/>
  <c r="D1502" i="13"/>
  <c r="D1501" i="13"/>
  <c r="C1501" i="13" s="1"/>
  <c r="J1501" i="13" s="1"/>
  <c r="D1500" i="13"/>
  <c r="C1500" i="13" s="1"/>
  <c r="D1499" i="13"/>
  <c r="C1499" i="13" s="1"/>
  <c r="D1498" i="13"/>
  <c r="D1497" i="13"/>
  <c r="C1497" i="13" s="1"/>
  <c r="J1497" i="13" s="1"/>
  <c r="D1496" i="13"/>
  <c r="C1496" i="13" s="1"/>
  <c r="D1495" i="13"/>
  <c r="C1495" i="13" s="1"/>
  <c r="D1494" i="13"/>
  <c r="D1493" i="13"/>
  <c r="C1493" i="13" s="1"/>
  <c r="J1493" i="13" s="1"/>
  <c r="D1492" i="13"/>
  <c r="C1492" i="13" s="1"/>
  <c r="D1491" i="13"/>
  <c r="C1491" i="13" s="1"/>
  <c r="D1490" i="13"/>
  <c r="D1489" i="13"/>
  <c r="C1489" i="13" s="1"/>
  <c r="D1488" i="13"/>
  <c r="C1488" i="13" s="1"/>
  <c r="D1487" i="13"/>
  <c r="C1487" i="13" s="1"/>
  <c r="D1486" i="13"/>
  <c r="D1485" i="13"/>
  <c r="C1485" i="13" s="1"/>
  <c r="J1485" i="13" s="1"/>
  <c r="D1484" i="13"/>
  <c r="C1484" i="13" s="1"/>
  <c r="D1483" i="13"/>
  <c r="C1483" i="13" s="1"/>
  <c r="D1482" i="13"/>
  <c r="D1481" i="13"/>
  <c r="C1481" i="13" s="1"/>
  <c r="J1481" i="13" s="1"/>
  <c r="D1480" i="13"/>
  <c r="C1480" i="13" s="1"/>
  <c r="D1479" i="13"/>
  <c r="C1479" i="13" s="1"/>
  <c r="D1478" i="13"/>
  <c r="D1477" i="13"/>
  <c r="C1477" i="13" s="1"/>
  <c r="J1477" i="13" s="1"/>
  <c r="D1476" i="13"/>
  <c r="C1476" i="13" s="1"/>
  <c r="D1475" i="13"/>
  <c r="C1475" i="13" s="1"/>
  <c r="D1474" i="13"/>
  <c r="D1473" i="13"/>
  <c r="C1473" i="13" s="1"/>
  <c r="D1472" i="13"/>
  <c r="C1472" i="13" s="1"/>
  <c r="D1471" i="13"/>
  <c r="C1471" i="13" s="1"/>
  <c r="D1470" i="13"/>
  <c r="D1469" i="13"/>
  <c r="C1469" i="13" s="1"/>
  <c r="J1469" i="13" s="1"/>
  <c r="D1468" i="13"/>
  <c r="C1468" i="13" s="1"/>
  <c r="D1467" i="13"/>
  <c r="C1467" i="13" s="1"/>
  <c r="D1466" i="13"/>
  <c r="D1465" i="13"/>
  <c r="C1465" i="13" s="1"/>
  <c r="J1465" i="13" s="1"/>
  <c r="D1464" i="13"/>
  <c r="C1464" i="13" s="1"/>
  <c r="D1463" i="13"/>
  <c r="C1463" i="13" s="1"/>
  <c r="D1462" i="13"/>
  <c r="D1461" i="13"/>
  <c r="C1461" i="13" s="1"/>
  <c r="J1461" i="13" s="1"/>
  <c r="D1460" i="13"/>
  <c r="C1460" i="13" s="1"/>
  <c r="D1459" i="13"/>
  <c r="C1459" i="13" s="1"/>
  <c r="D1458" i="13"/>
  <c r="D1457" i="13"/>
  <c r="C1457" i="13" s="1"/>
  <c r="D1456" i="13"/>
  <c r="C1456" i="13" s="1"/>
  <c r="D1455" i="13"/>
  <c r="C1455" i="13" s="1"/>
  <c r="D1454" i="13"/>
  <c r="D1453" i="13"/>
  <c r="C1453" i="13" s="1"/>
  <c r="J1453" i="13" s="1"/>
  <c r="D1452" i="13"/>
  <c r="C1452" i="13" s="1"/>
  <c r="D1451" i="13"/>
  <c r="C1451" i="13" s="1"/>
  <c r="D1450" i="13"/>
  <c r="D1449" i="13"/>
  <c r="C1449" i="13" s="1"/>
  <c r="J1449" i="13" s="1"/>
  <c r="D1448" i="13"/>
  <c r="C1448" i="13" s="1"/>
  <c r="D1447" i="13"/>
  <c r="C1447" i="13" s="1"/>
  <c r="D1446" i="13"/>
  <c r="D1445" i="13"/>
  <c r="C1445" i="13" s="1"/>
  <c r="J1445" i="13" s="1"/>
  <c r="D1444" i="13"/>
  <c r="C1444" i="13" s="1"/>
  <c r="D1443" i="13"/>
  <c r="C1443" i="13" s="1"/>
  <c r="D1442" i="13"/>
  <c r="D1441" i="13"/>
  <c r="C1441" i="13" s="1"/>
  <c r="D1440" i="13"/>
  <c r="C1440" i="13" s="1"/>
  <c r="D1439" i="13"/>
  <c r="C1439" i="13" s="1"/>
  <c r="D1438" i="13"/>
  <c r="D1437" i="13"/>
  <c r="C1437" i="13" s="1"/>
  <c r="J1437" i="13" s="1"/>
  <c r="D1436" i="13"/>
  <c r="C1436" i="13" s="1"/>
  <c r="D1435" i="13"/>
  <c r="C1435" i="13" s="1"/>
  <c r="D1434" i="13"/>
  <c r="D1433" i="13"/>
  <c r="C1433" i="13" s="1"/>
  <c r="J1433" i="13" s="1"/>
  <c r="D1432" i="13"/>
  <c r="C1432" i="13" s="1"/>
  <c r="D1431" i="13"/>
  <c r="C1431" i="13" s="1"/>
  <c r="D1430" i="13"/>
  <c r="D1429" i="13"/>
  <c r="C1429" i="13" s="1"/>
  <c r="J1429" i="13" s="1"/>
  <c r="D1428" i="13"/>
  <c r="C1428" i="13" s="1"/>
  <c r="D1427" i="13"/>
  <c r="C1427" i="13" s="1"/>
  <c r="D1426" i="13"/>
  <c r="D1425" i="13"/>
  <c r="C1425" i="13" s="1"/>
  <c r="D1424" i="13"/>
  <c r="C1424" i="13" s="1"/>
  <c r="D1423" i="13"/>
  <c r="C1423" i="13" s="1"/>
  <c r="D1422" i="13"/>
  <c r="D1421" i="13"/>
  <c r="C1421" i="13" s="1"/>
  <c r="J1421" i="13" s="1"/>
  <c r="D1420" i="13"/>
  <c r="C1420" i="13" s="1"/>
  <c r="D1419" i="13"/>
  <c r="C1419" i="13" s="1"/>
  <c r="D1418" i="13"/>
  <c r="D1417" i="13"/>
  <c r="C1417" i="13" s="1"/>
  <c r="J1417" i="13" s="1"/>
  <c r="D1416" i="13"/>
  <c r="C1416" i="13" s="1"/>
  <c r="D1415" i="13"/>
  <c r="C1415" i="13" s="1"/>
  <c r="D1414" i="13"/>
  <c r="D1413" i="13"/>
  <c r="C1413" i="13" s="1"/>
  <c r="J1413" i="13" s="1"/>
  <c r="D1412" i="13"/>
  <c r="C1412" i="13" s="1"/>
  <c r="D1411" i="13"/>
  <c r="C1411" i="13" s="1"/>
  <c r="D1410" i="13"/>
  <c r="D1409" i="13"/>
  <c r="C1409" i="13" s="1"/>
  <c r="D1408" i="13"/>
  <c r="C1408" i="13" s="1"/>
  <c r="D1407" i="13"/>
  <c r="C1407" i="13" s="1"/>
  <c r="D1406" i="13"/>
  <c r="D1405" i="13"/>
  <c r="C1405" i="13" s="1"/>
  <c r="J1405" i="13" s="1"/>
  <c r="D1404" i="13"/>
  <c r="C1404" i="13" s="1"/>
  <c r="D1403" i="13"/>
  <c r="C1403" i="13" s="1"/>
  <c r="D1402" i="13"/>
  <c r="D1401" i="13"/>
  <c r="C1401" i="13" s="1"/>
  <c r="J1401" i="13" s="1"/>
  <c r="D1400" i="13"/>
  <c r="C1400" i="13" s="1"/>
  <c r="D1399" i="13"/>
  <c r="C1399" i="13" s="1"/>
  <c r="D1398" i="13"/>
  <c r="D1397" i="13"/>
  <c r="C1397" i="13" s="1"/>
  <c r="J1397" i="13" s="1"/>
  <c r="D1396" i="13"/>
  <c r="C1396" i="13" s="1"/>
  <c r="D1395" i="13"/>
  <c r="C1395" i="13" s="1"/>
  <c r="D1394" i="13"/>
  <c r="D1393" i="13"/>
  <c r="C1393" i="13" s="1"/>
  <c r="D1392" i="13"/>
  <c r="C1392" i="13" s="1"/>
  <c r="D1391" i="13"/>
  <c r="C1391" i="13" s="1"/>
  <c r="D1390" i="13"/>
  <c r="D1389" i="13"/>
  <c r="C1389" i="13" s="1"/>
  <c r="J1389" i="13" s="1"/>
  <c r="D1388" i="13"/>
  <c r="C1388" i="13" s="1"/>
  <c r="D1387" i="13"/>
  <c r="C1387" i="13" s="1"/>
  <c r="D1386" i="13"/>
  <c r="D1385" i="13"/>
  <c r="C1385" i="13" s="1"/>
  <c r="J1385" i="13" s="1"/>
  <c r="D1384" i="13"/>
  <c r="C1384" i="13" s="1"/>
  <c r="D1383" i="13"/>
  <c r="C1383" i="13" s="1"/>
  <c r="D1382" i="13"/>
  <c r="D1381" i="13"/>
  <c r="C1381" i="13" s="1"/>
  <c r="J1381" i="13" s="1"/>
  <c r="D1380" i="13"/>
  <c r="C1380" i="13" s="1"/>
  <c r="D1379" i="13"/>
  <c r="C1379" i="13" s="1"/>
  <c r="D1378" i="13"/>
  <c r="D1377" i="13"/>
  <c r="C1377" i="13" s="1"/>
  <c r="D1376" i="13"/>
  <c r="C1376" i="13" s="1"/>
  <c r="D1375" i="13"/>
  <c r="C1375" i="13" s="1"/>
  <c r="D1374" i="13"/>
  <c r="D1373" i="13"/>
  <c r="C1373" i="13" s="1"/>
  <c r="J1373" i="13" s="1"/>
  <c r="D1372" i="13"/>
  <c r="C1372" i="13" s="1"/>
  <c r="D1371" i="13"/>
  <c r="C1371" i="13" s="1"/>
  <c r="D1370" i="13"/>
  <c r="D1369" i="13"/>
  <c r="C1369" i="13" s="1"/>
  <c r="J1369" i="13" s="1"/>
  <c r="D1368" i="13"/>
  <c r="C1368" i="13" s="1"/>
  <c r="D1367" i="13"/>
  <c r="C1367" i="13" s="1"/>
  <c r="D1366" i="13"/>
  <c r="D1365" i="13"/>
  <c r="C1365" i="13" s="1"/>
  <c r="J1365" i="13" s="1"/>
  <c r="D1364" i="13"/>
  <c r="C1364" i="13" s="1"/>
  <c r="D1363" i="13"/>
  <c r="C1363" i="13" s="1"/>
  <c r="D1362" i="13"/>
  <c r="D1361" i="13"/>
  <c r="C1361" i="13" s="1"/>
  <c r="D1360" i="13"/>
  <c r="C1360" i="13" s="1"/>
  <c r="D1359" i="13"/>
  <c r="C1359" i="13" s="1"/>
  <c r="D1358" i="13"/>
  <c r="D1357" i="13"/>
  <c r="C1357" i="13" s="1"/>
  <c r="J1357" i="13" s="1"/>
  <c r="D1356" i="13"/>
  <c r="C1356" i="13" s="1"/>
  <c r="D1355" i="13"/>
  <c r="C1355" i="13" s="1"/>
  <c r="D1354" i="13"/>
  <c r="D1353" i="13"/>
  <c r="C1353" i="13" s="1"/>
  <c r="J1353" i="13" s="1"/>
  <c r="D1352" i="13"/>
  <c r="C1352" i="13" s="1"/>
  <c r="D1351" i="13"/>
  <c r="C1351" i="13" s="1"/>
  <c r="D1350" i="13"/>
  <c r="D1349" i="13"/>
  <c r="C1349" i="13" s="1"/>
  <c r="J1349" i="13" s="1"/>
  <c r="D1348" i="13"/>
  <c r="C1348" i="13" s="1"/>
  <c r="D1347" i="13"/>
  <c r="C1347" i="13" s="1"/>
  <c r="D1346" i="13"/>
  <c r="D1345" i="13"/>
  <c r="C1345" i="13" s="1"/>
  <c r="D1344" i="13"/>
  <c r="C1344" i="13" s="1"/>
  <c r="D1343" i="13"/>
  <c r="C1343" i="13" s="1"/>
  <c r="D1342" i="13"/>
  <c r="D1341" i="13"/>
  <c r="C1341" i="13" s="1"/>
  <c r="J1341" i="13" s="1"/>
  <c r="D1340" i="13"/>
  <c r="C1340" i="13" s="1"/>
  <c r="D1339" i="13"/>
  <c r="C1339" i="13" s="1"/>
  <c r="D1338" i="13"/>
  <c r="D1337" i="13"/>
  <c r="C1337" i="13" s="1"/>
  <c r="J1337" i="13" s="1"/>
  <c r="D1336" i="13"/>
  <c r="C1336" i="13" s="1"/>
  <c r="D1335" i="13"/>
  <c r="C1335" i="13" s="1"/>
  <c r="D1334" i="13"/>
  <c r="D1333" i="13"/>
  <c r="C1333" i="13" s="1"/>
  <c r="J1333" i="13" s="1"/>
  <c r="D1332" i="13"/>
  <c r="C1332" i="13" s="1"/>
  <c r="D1331" i="13"/>
  <c r="C1331" i="13" s="1"/>
  <c r="D1330" i="13"/>
  <c r="D1329" i="13"/>
  <c r="C1329" i="13" s="1"/>
  <c r="D1328" i="13"/>
  <c r="C1328" i="13" s="1"/>
  <c r="D1327" i="13"/>
  <c r="C1327" i="13" s="1"/>
  <c r="D1326" i="13"/>
  <c r="D1325" i="13"/>
  <c r="C1325" i="13" s="1"/>
  <c r="J1325" i="13" s="1"/>
  <c r="D1324" i="13"/>
  <c r="C1324" i="13" s="1"/>
  <c r="D1323" i="13"/>
  <c r="C1323" i="13" s="1"/>
  <c r="D1322" i="13"/>
  <c r="D1321" i="13"/>
  <c r="C1321" i="13" s="1"/>
  <c r="J1321" i="13" s="1"/>
  <c r="D1320" i="13"/>
  <c r="C1320" i="13" s="1"/>
  <c r="D1319" i="13"/>
  <c r="C1319" i="13" s="1"/>
  <c r="D1318" i="13"/>
  <c r="D1317" i="13"/>
  <c r="C1317" i="13" s="1"/>
  <c r="J1317" i="13" s="1"/>
  <c r="D1316" i="13"/>
  <c r="C1316" i="13" s="1"/>
  <c r="D1315" i="13"/>
  <c r="C1315" i="13" s="1"/>
  <c r="D1314" i="13"/>
  <c r="D1313" i="13"/>
  <c r="C1313" i="13" s="1"/>
  <c r="D1312" i="13"/>
  <c r="C1312" i="13" s="1"/>
  <c r="D1311" i="13"/>
  <c r="C1311" i="13" s="1"/>
  <c r="D1310" i="13"/>
  <c r="D1309" i="13"/>
  <c r="C1309" i="13" s="1"/>
  <c r="J1309" i="13" s="1"/>
  <c r="D1308" i="13"/>
  <c r="C1308" i="13" s="1"/>
  <c r="D1307" i="13"/>
  <c r="C1307" i="13" s="1"/>
  <c r="D1306" i="13"/>
  <c r="D1305" i="13"/>
  <c r="C1305" i="13" s="1"/>
  <c r="J1305" i="13" s="1"/>
  <c r="D1304" i="13"/>
  <c r="C1304" i="13" s="1"/>
  <c r="D1303" i="13"/>
  <c r="C1303" i="13" s="1"/>
  <c r="D1302" i="13"/>
  <c r="D1301" i="13"/>
  <c r="C1301" i="13" s="1"/>
  <c r="J1301" i="13" s="1"/>
  <c r="D1300" i="13"/>
  <c r="C1300" i="13" s="1"/>
  <c r="D1299" i="13"/>
  <c r="C1299" i="13" s="1"/>
  <c r="D1298" i="13"/>
  <c r="D1297" i="13"/>
  <c r="C1297" i="13" s="1"/>
  <c r="D1296" i="13"/>
  <c r="C1296" i="13" s="1"/>
  <c r="D1295" i="13"/>
  <c r="C1295" i="13" s="1"/>
  <c r="D1294" i="13"/>
  <c r="D1293" i="13"/>
  <c r="C1293" i="13" s="1"/>
  <c r="J1293" i="13" s="1"/>
  <c r="D1292" i="13"/>
  <c r="C1292" i="13" s="1"/>
  <c r="D1291" i="13"/>
  <c r="C1291" i="13" s="1"/>
  <c r="D1290" i="13"/>
  <c r="D1289" i="13"/>
  <c r="C1289" i="13" s="1"/>
  <c r="J1289" i="13" s="1"/>
  <c r="D1288" i="13"/>
  <c r="C1288" i="13" s="1"/>
  <c r="D1287" i="13"/>
  <c r="C1287" i="13" s="1"/>
  <c r="D1286" i="13"/>
  <c r="D1285" i="13"/>
  <c r="C1285" i="13" s="1"/>
  <c r="J1285" i="13" s="1"/>
  <c r="D1284" i="13"/>
  <c r="C1284" i="13" s="1"/>
  <c r="D1283" i="13"/>
  <c r="C1283" i="13" s="1"/>
  <c r="D1282" i="13"/>
  <c r="D1281" i="13"/>
  <c r="C1281" i="13" s="1"/>
  <c r="D1280" i="13"/>
  <c r="C1280" i="13" s="1"/>
  <c r="D1279" i="13"/>
  <c r="C1279" i="13" s="1"/>
  <c r="D1278" i="13"/>
  <c r="D1277" i="13"/>
  <c r="C1277" i="13" s="1"/>
  <c r="J1277" i="13" s="1"/>
  <c r="D1276" i="13"/>
  <c r="C1276" i="13" s="1"/>
  <c r="D1275" i="13"/>
  <c r="C1275" i="13" s="1"/>
  <c r="D1274" i="13"/>
  <c r="D1273" i="13"/>
  <c r="C1273" i="13" s="1"/>
  <c r="J1273" i="13" s="1"/>
  <c r="D1272" i="13"/>
  <c r="C1272" i="13" s="1"/>
  <c r="D1271" i="13"/>
  <c r="C1271" i="13" s="1"/>
  <c r="D1270" i="13"/>
  <c r="D1269" i="13"/>
  <c r="C1269" i="13" s="1"/>
  <c r="J1269" i="13" s="1"/>
  <c r="D1268" i="13"/>
  <c r="C1268" i="13" s="1"/>
  <c r="D1267" i="13"/>
  <c r="C1267" i="13" s="1"/>
  <c r="D1266" i="13"/>
  <c r="D1265" i="13"/>
  <c r="C1265" i="13" s="1"/>
  <c r="D1264" i="13"/>
  <c r="C1264" i="13" s="1"/>
  <c r="D1263" i="13"/>
  <c r="C1263" i="13" s="1"/>
  <c r="D1262" i="13"/>
  <c r="D1261" i="13"/>
  <c r="C1261" i="13" s="1"/>
  <c r="J1261" i="13" s="1"/>
  <c r="D1260" i="13"/>
  <c r="C1260" i="13" s="1"/>
  <c r="D1259" i="13"/>
  <c r="C1259" i="13" s="1"/>
  <c r="D1258" i="13"/>
  <c r="D1257" i="13"/>
  <c r="C1257" i="13" s="1"/>
  <c r="J1257" i="13" s="1"/>
  <c r="D1256" i="13"/>
  <c r="C1256" i="13" s="1"/>
  <c r="D1255" i="13"/>
  <c r="C1255" i="13" s="1"/>
  <c r="D1254" i="13"/>
  <c r="D1253" i="13"/>
  <c r="C1253" i="13" s="1"/>
  <c r="J1253" i="13" s="1"/>
  <c r="D1252" i="13"/>
  <c r="C1252" i="13" s="1"/>
  <c r="D1251" i="13"/>
  <c r="C1251" i="13" s="1"/>
  <c r="D1250" i="13"/>
  <c r="D1249" i="13"/>
  <c r="C1249" i="13" s="1"/>
  <c r="D1248" i="13"/>
  <c r="C1248" i="13" s="1"/>
  <c r="D1247" i="13"/>
  <c r="C1247" i="13" s="1"/>
  <c r="D1246" i="13"/>
  <c r="D1245" i="13"/>
  <c r="C1245" i="13" s="1"/>
  <c r="J1245" i="13" s="1"/>
  <c r="D1244" i="13"/>
  <c r="C1244" i="13" s="1"/>
  <c r="D1243" i="13"/>
  <c r="C1243" i="13" s="1"/>
  <c r="D1242" i="13"/>
  <c r="D1241" i="13"/>
  <c r="C1241" i="13" s="1"/>
  <c r="J1241" i="13" s="1"/>
  <c r="D1240" i="13"/>
  <c r="C1240" i="13" s="1"/>
  <c r="D1239" i="13"/>
  <c r="C1239" i="13" s="1"/>
  <c r="D1238" i="13"/>
  <c r="D1237" i="13"/>
  <c r="C1237" i="13" s="1"/>
  <c r="J1237" i="13" s="1"/>
  <c r="D1236" i="13"/>
  <c r="C1236" i="13" s="1"/>
  <c r="D1235" i="13"/>
  <c r="C1235" i="13" s="1"/>
  <c r="D1234" i="13"/>
  <c r="D1233" i="13"/>
  <c r="C1233" i="13" s="1"/>
  <c r="D1232" i="13"/>
  <c r="C1232" i="13" s="1"/>
  <c r="D1231" i="13"/>
  <c r="C1231" i="13" s="1"/>
  <c r="D1230" i="13"/>
  <c r="D1229" i="13"/>
  <c r="C1229" i="13" s="1"/>
  <c r="J1229" i="13" s="1"/>
  <c r="D1228" i="13"/>
  <c r="C1228" i="13" s="1"/>
  <c r="D1227" i="13"/>
  <c r="C1227" i="13" s="1"/>
  <c r="D1226" i="13"/>
  <c r="D1225" i="13"/>
  <c r="C1225" i="13" s="1"/>
  <c r="J1225" i="13" s="1"/>
  <c r="D1224" i="13"/>
  <c r="C1224" i="13" s="1"/>
  <c r="D1223" i="13"/>
  <c r="C1223" i="13" s="1"/>
  <c r="D1222" i="13"/>
  <c r="D1221" i="13"/>
  <c r="C1221" i="13" s="1"/>
  <c r="J1221" i="13" s="1"/>
  <c r="D1220" i="13"/>
  <c r="C1220" i="13" s="1"/>
  <c r="D1219" i="13"/>
  <c r="C1219" i="13" s="1"/>
  <c r="D1218" i="13"/>
  <c r="D1217" i="13"/>
  <c r="C1217" i="13" s="1"/>
  <c r="D1216" i="13"/>
  <c r="C1216" i="13" s="1"/>
  <c r="D1215" i="13"/>
  <c r="C1215" i="13" s="1"/>
  <c r="D1214" i="13"/>
  <c r="D1213" i="13"/>
  <c r="C1213" i="13" s="1"/>
  <c r="J1213" i="13" s="1"/>
  <c r="D1212" i="13"/>
  <c r="C1212" i="13" s="1"/>
  <c r="D1211" i="13"/>
  <c r="C1211" i="13" s="1"/>
  <c r="D1210" i="13"/>
  <c r="D1209" i="13"/>
  <c r="C1209" i="13" s="1"/>
  <c r="J1209" i="13" s="1"/>
  <c r="D1208" i="13"/>
  <c r="C1208" i="13" s="1"/>
  <c r="D1207" i="13"/>
  <c r="C1207" i="13" s="1"/>
  <c r="D1206" i="13"/>
  <c r="D1205" i="13"/>
  <c r="C1205" i="13" s="1"/>
  <c r="J1205" i="13" s="1"/>
  <c r="D1204" i="13"/>
  <c r="C1204" i="13" s="1"/>
  <c r="D1203" i="13"/>
  <c r="C1203" i="13" s="1"/>
  <c r="D1202" i="13"/>
  <c r="D1201" i="13"/>
  <c r="C1201" i="13" s="1"/>
  <c r="D1200" i="13"/>
  <c r="C1200" i="13" s="1"/>
  <c r="D1199" i="13"/>
  <c r="C1199" i="13" s="1"/>
  <c r="D1198" i="13"/>
  <c r="D1197" i="13"/>
  <c r="C1197" i="13" s="1"/>
  <c r="J1197" i="13" s="1"/>
  <c r="D1196" i="13"/>
  <c r="C1196" i="13" s="1"/>
  <c r="D1195" i="13"/>
  <c r="C1195" i="13" s="1"/>
  <c r="D1194" i="13"/>
  <c r="D1193" i="13"/>
  <c r="C1193" i="13" s="1"/>
  <c r="J1193" i="13" s="1"/>
  <c r="D1192" i="13"/>
  <c r="C1192" i="13" s="1"/>
  <c r="D1191" i="13"/>
  <c r="C1191" i="13" s="1"/>
  <c r="D1190" i="13"/>
  <c r="D1189" i="13"/>
  <c r="C1189" i="13" s="1"/>
  <c r="J1189" i="13" s="1"/>
  <c r="D1188" i="13"/>
  <c r="C1188" i="13" s="1"/>
  <c r="D1187" i="13"/>
  <c r="C1187" i="13" s="1"/>
  <c r="D1186" i="13"/>
  <c r="D1185" i="13"/>
  <c r="C1185" i="13" s="1"/>
  <c r="D1184" i="13"/>
  <c r="C1184" i="13" s="1"/>
  <c r="D1183" i="13"/>
  <c r="C1183" i="13" s="1"/>
  <c r="D1182" i="13"/>
  <c r="D1181" i="13"/>
  <c r="C1181" i="13" s="1"/>
  <c r="J1181" i="13" s="1"/>
  <c r="D1180" i="13"/>
  <c r="C1180" i="13" s="1"/>
  <c r="D1179" i="13"/>
  <c r="C1179" i="13" s="1"/>
  <c r="D1178" i="13"/>
  <c r="D1177" i="13"/>
  <c r="C1177" i="13" s="1"/>
  <c r="J1177" i="13" s="1"/>
  <c r="D1176" i="13"/>
  <c r="C1176" i="13" s="1"/>
  <c r="D1175" i="13"/>
  <c r="C1175" i="13" s="1"/>
  <c r="D1174" i="13"/>
  <c r="D1173" i="13"/>
  <c r="C1173" i="13" s="1"/>
  <c r="J1173" i="13" s="1"/>
  <c r="D1172" i="13"/>
  <c r="C1172" i="13" s="1"/>
  <c r="D1171" i="13"/>
  <c r="C1171" i="13" s="1"/>
  <c r="D1170" i="13"/>
  <c r="D1169" i="13"/>
  <c r="C1169" i="13" s="1"/>
  <c r="D1168" i="13"/>
  <c r="C1168" i="13" s="1"/>
  <c r="D1167" i="13"/>
  <c r="C1167" i="13" s="1"/>
  <c r="D1166" i="13"/>
  <c r="D1165" i="13"/>
  <c r="C1165" i="13" s="1"/>
  <c r="J1165" i="13" s="1"/>
  <c r="D1164" i="13"/>
  <c r="C1164" i="13" s="1"/>
  <c r="D1163" i="13"/>
  <c r="C1163" i="13" s="1"/>
  <c r="D1162" i="13"/>
  <c r="D1161" i="13"/>
  <c r="C1161" i="13" s="1"/>
  <c r="J1161" i="13" s="1"/>
  <c r="D1160" i="13"/>
  <c r="C1160" i="13" s="1"/>
  <c r="D1159" i="13"/>
  <c r="C1159" i="13" s="1"/>
  <c r="D1158" i="13"/>
  <c r="D1157" i="13"/>
  <c r="C1157" i="13" s="1"/>
  <c r="J1157" i="13" s="1"/>
  <c r="D1156" i="13"/>
  <c r="C1156" i="13" s="1"/>
  <c r="D1155" i="13"/>
  <c r="C1155" i="13" s="1"/>
  <c r="D1154" i="13"/>
  <c r="D1153" i="13"/>
  <c r="C1153" i="13" s="1"/>
  <c r="D1152" i="13"/>
  <c r="C1152" i="13" s="1"/>
  <c r="D1151" i="13"/>
  <c r="C1151" i="13" s="1"/>
  <c r="D1150" i="13"/>
  <c r="D1149" i="13"/>
  <c r="C1149" i="13" s="1"/>
  <c r="J1149" i="13" s="1"/>
  <c r="D1148" i="13"/>
  <c r="C1148" i="13" s="1"/>
  <c r="D1147" i="13"/>
  <c r="C1147" i="13" s="1"/>
  <c r="D1146" i="13"/>
  <c r="D1145" i="13"/>
  <c r="C1145" i="13" s="1"/>
  <c r="J1145" i="13" s="1"/>
  <c r="D1144" i="13"/>
  <c r="C1144" i="13" s="1"/>
  <c r="D1143" i="13"/>
  <c r="C1143" i="13" s="1"/>
  <c r="D1142" i="13"/>
  <c r="D1141" i="13"/>
  <c r="C1141" i="13" s="1"/>
  <c r="J1141" i="13" s="1"/>
  <c r="D1140" i="13"/>
  <c r="C1140" i="13" s="1"/>
  <c r="D1139" i="13"/>
  <c r="C1139" i="13" s="1"/>
  <c r="D1138" i="13"/>
  <c r="D1137" i="13"/>
  <c r="C1137" i="13" s="1"/>
  <c r="D1136" i="13"/>
  <c r="C1136" i="13" s="1"/>
  <c r="D1135" i="13"/>
  <c r="C1135" i="13" s="1"/>
  <c r="D1134" i="13"/>
  <c r="D1133" i="13"/>
  <c r="C1133" i="13" s="1"/>
  <c r="J1133" i="13" s="1"/>
  <c r="D1132" i="13"/>
  <c r="C1132" i="13" s="1"/>
  <c r="D1131" i="13"/>
  <c r="C1131" i="13" s="1"/>
  <c r="D1130" i="13"/>
  <c r="D1129" i="13"/>
  <c r="C1129" i="13" s="1"/>
  <c r="J1129" i="13" s="1"/>
  <c r="D1128" i="13"/>
  <c r="C1128" i="13" s="1"/>
  <c r="D1127" i="13"/>
  <c r="C1127" i="13" s="1"/>
  <c r="D1126" i="13"/>
  <c r="D1125" i="13"/>
  <c r="C1125" i="13" s="1"/>
  <c r="J1125" i="13" s="1"/>
  <c r="D1124" i="13"/>
  <c r="C1124" i="13" s="1"/>
  <c r="D1123" i="13"/>
  <c r="C1123" i="13" s="1"/>
  <c r="D1122" i="13"/>
  <c r="D1121" i="13"/>
  <c r="C1121" i="13" s="1"/>
  <c r="D1120" i="13"/>
  <c r="C1120" i="13" s="1"/>
  <c r="D1119" i="13"/>
  <c r="C1119" i="13" s="1"/>
  <c r="D1118" i="13"/>
  <c r="D1117" i="13"/>
  <c r="C1117" i="13" s="1"/>
  <c r="J1117" i="13" s="1"/>
  <c r="D1116" i="13"/>
  <c r="C1116" i="13" s="1"/>
  <c r="D1115" i="13"/>
  <c r="C1115" i="13" s="1"/>
  <c r="D1114" i="13"/>
  <c r="D1113" i="13"/>
  <c r="C1113" i="13" s="1"/>
  <c r="J1113" i="13" s="1"/>
  <c r="D1112" i="13"/>
  <c r="C1112" i="13" s="1"/>
  <c r="D1111" i="13"/>
  <c r="C1111" i="13" s="1"/>
  <c r="D1110" i="13"/>
  <c r="D1109" i="13"/>
  <c r="C1109" i="13" s="1"/>
  <c r="J1109" i="13" s="1"/>
  <c r="D1108" i="13"/>
  <c r="C1108" i="13" s="1"/>
  <c r="D1107" i="13"/>
  <c r="C1107" i="13" s="1"/>
  <c r="D1106" i="13"/>
  <c r="D1105" i="13"/>
  <c r="C1105" i="13" s="1"/>
  <c r="D1104" i="13"/>
  <c r="C1104" i="13" s="1"/>
  <c r="D1103" i="13"/>
  <c r="C1103" i="13" s="1"/>
  <c r="D1102" i="13"/>
  <c r="D1101" i="13"/>
  <c r="C1101" i="13" s="1"/>
  <c r="J1101" i="13" s="1"/>
  <c r="D1100" i="13"/>
  <c r="C1100" i="13" s="1"/>
  <c r="D1099" i="13"/>
  <c r="C1099" i="13" s="1"/>
  <c r="D1098" i="13"/>
  <c r="D1097" i="13"/>
  <c r="C1097" i="13" s="1"/>
  <c r="J1097" i="13" s="1"/>
  <c r="D1096" i="13"/>
  <c r="C1096" i="13" s="1"/>
  <c r="D1095" i="13"/>
  <c r="C1095" i="13" s="1"/>
  <c r="D1094" i="13"/>
  <c r="D1093" i="13"/>
  <c r="C1093" i="13" s="1"/>
  <c r="J1093" i="13" s="1"/>
  <c r="D1092" i="13"/>
  <c r="C1092" i="13" s="1"/>
  <c r="D1091" i="13"/>
  <c r="C1091" i="13" s="1"/>
  <c r="D1090" i="13"/>
  <c r="D1089" i="13"/>
  <c r="C1089" i="13" s="1"/>
  <c r="D1088" i="13"/>
  <c r="C1088" i="13" s="1"/>
  <c r="D1087" i="13"/>
  <c r="C1087" i="13" s="1"/>
  <c r="D1086" i="13"/>
  <c r="D1085" i="13"/>
  <c r="C1085" i="13" s="1"/>
  <c r="J1085" i="13" s="1"/>
  <c r="D1084" i="13"/>
  <c r="C1084" i="13" s="1"/>
  <c r="D1083" i="13"/>
  <c r="C1083" i="13" s="1"/>
  <c r="D1082" i="13"/>
  <c r="D1081" i="13"/>
  <c r="C1081" i="13" s="1"/>
  <c r="J1081" i="13" s="1"/>
  <c r="D1080" i="13"/>
  <c r="C1080" i="13" s="1"/>
  <c r="D1079" i="13"/>
  <c r="C1079" i="13" s="1"/>
  <c r="D1078" i="13"/>
  <c r="D1077" i="13"/>
  <c r="C1077" i="13" s="1"/>
  <c r="J1077" i="13" s="1"/>
  <c r="D1076" i="13"/>
  <c r="C1076" i="13" s="1"/>
  <c r="D1075" i="13"/>
  <c r="C1075" i="13" s="1"/>
  <c r="D1074" i="13"/>
  <c r="D1073" i="13"/>
  <c r="C1073" i="13" s="1"/>
  <c r="D1072" i="13"/>
  <c r="C1072" i="13" s="1"/>
  <c r="D1071" i="13"/>
  <c r="C1071" i="13" s="1"/>
  <c r="D1070" i="13"/>
  <c r="D1069" i="13"/>
  <c r="C1069" i="13" s="1"/>
  <c r="J1069" i="13" s="1"/>
  <c r="D1068" i="13"/>
  <c r="C1068" i="13" s="1"/>
  <c r="D1067" i="13"/>
  <c r="C1067" i="13" s="1"/>
  <c r="D1066" i="13"/>
  <c r="D1065" i="13"/>
  <c r="C1065" i="13" s="1"/>
  <c r="J1065" i="13" s="1"/>
  <c r="D1064" i="13"/>
  <c r="C1064" i="13" s="1"/>
  <c r="D1063" i="13"/>
  <c r="C1063" i="13" s="1"/>
  <c r="D1062" i="13"/>
  <c r="D1061" i="13"/>
  <c r="C1061" i="13" s="1"/>
  <c r="J1061" i="13" s="1"/>
  <c r="D1060" i="13"/>
  <c r="C1060" i="13" s="1"/>
  <c r="D1059" i="13"/>
  <c r="C1059" i="13" s="1"/>
  <c r="D1058" i="13"/>
  <c r="D1057" i="13"/>
  <c r="C1057" i="13" s="1"/>
  <c r="D1056" i="13"/>
  <c r="C1056" i="13" s="1"/>
  <c r="D1055" i="13"/>
  <c r="C1055" i="13" s="1"/>
  <c r="D1054" i="13"/>
  <c r="D1053" i="13"/>
  <c r="C1053" i="13" s="1"/>
  <c r="J1053" i="13" s="1"/>
  <c r="D1052" i="13"/>
  <c r="C1052" i="13" s="1"/>
  <c r="D1051" i="13"/>
  <c r="C1051" i="13" s="1"/>
  <c r="D1050" i="13"/>
  <c r="D1049" i="13"/>
  <c r="C1049" i="13" s="1"/>
  <c r="J1049" i="13" s="1"/>
  <c r="D1048" i="13"/>
  <c r="C1048" i="13" s="1"/>
  <c r="D1047" i="13"/>
  <c r="C1047" i="13" s="1"/>
  <c r="D1046" i="13"/>
  <c r="D1045" i="13"/>
  <c r="C1045" i="13" s="1"/>
  <c r="J1045" i="13" s="1"/>
  <c r="D1044" i="13"/>
  <c r="C1044" i="13" s="1"/>
  <c r="D1043" i="13"/>
  <c r="C1043" i="13" s="1"/>
  <c r="D1042" i="13"/>
  <c r="D1041" i="13"/>
  <c r="C1041" i="13" s="1"/>
  <c r="D1040" i="13"/>
  <c r="C1040" i="13" s="1"/>
  <c r="D1039" i="13"/>
  <c r="C1039" i="13" s="1"/>
  <c r="D1038" i="13"/>
  <c r="D1037" i="13"/>
  <c r="C1037" i="13" s="1"/>
  <c r="J1037" i="13" s="1"/>
  <c r="D1036" i="13"/>
  <c r="C1036" i="13" s="1"/>
  <c r="D1035" i="13"/>
  <c r="C1035" i="13" s="1"/>
  <c r="D1034" i="13"/>
  <c r="D1033" i="13"/>
  <c r="C1033" i="13" s="1"/>
  <c r="J1033" i="13" s="1"/>
  <c r="D1032" i="13"/>
  <c r="C1032" i="13" s="1"/>
  <c r="D1031" i="13"/>
  <c r="C1031" i="13" s="1"/>
  <c r="D1030" i="13"/>
  <c r="D1029" i="13"/>
  <c r="C1029" i="13" s="1"/>
  <c r="J1029" i="13" s="1"/>
  <c r="D1028" i="13"/>
  <c r="C1028" i="13" s="1"/>
  <c r="D1027" i="13"/>
  <c r="C1027" i="13" s="1"/>
  <c r="D1026" i="13"/>
  <c r="D1025" i="13"/>
  <c r="C1025" i="13" s="1"/>
  <c r="D1024" i="13"/>
  <c r="C1024" i="13" s="1"/>
  <c r="D1023" i="13"/>
  <c r="C1023" i="13" s="1"/>
  <c r="D1022" i="13"/>
  <c r="D1021" i="13"/>
  <c r="C1021" i="13" s="1"/>
  <c r="J1021" i="13" s="1"/>
  <c r="D1020" i="13"/>
  <c r="C1020" i="13" s="1"/>
  <c r="D1019" i="13"/>
  <c r="C1019" i="13" s="1"/>
  <c r="D1018" i="13"/>
  <c r="D1017" i="13"/>
  <c r="C1017" i="13" s="1"/>
  <c r="J1017" i="13" s="1"/>
  <c r="D1016" i="13"/>
  <c r="C1016" i="13" s="1"/>
  <c r="D1015" i="13"/>
  <c r="C1015" i="13" s="1"/>
  <c r="D1014" i="13"/>
  <c r="D1013" i="13"/>
  <c r="C1013" i="13" s="1"/>
  <c r="J1013" i="13" s="1"/>
  <c r="D1012" i="13"/>
  <c r="C1012" i="13" s="1"/>
  <c r="D1011" i="13"/>
  <c r="C1011" i="13" s="1"/>
  <c r="D1010" i="13"/>
  <c r="D1009" i="13"/>
  <c r="C1009" i="13" s="1"/>
  <c r="D1008" i="13"/>
  <c r="C1008" i="13" s="1"/>
  <c r="D1007" i="13"/>
  <c r="C1007" i="13" s="1"/>
  <c r="D1006" i="13"/>
  <c r="D1005" i="13"/>
  <c r="C1005" i="13" s="1"/>
  <c r="J1005" i="13" s="1"/>
  <c r="D1004" i="13"/>
  <c r="C1004" i="13" s="1"/>
  <c r="D1003" i="13"/>
  <c r="C1003" i="13" s="1"/>
  <c r="D1002" i="13"/>
  <c r="D1001" i="13"/>
  <c r="C1001" i="13" s="1"/>
  <c r="J1001" i="13" s="1"/>
  <c r="D1000" i="13"/>
  <c r="C1000" i="13" s="1"/>
  <c r="D999" i="13"/>
  <c r="C999" i="13" s="1"/>
  <c r="D998" i="13"/>
  <c r="D997" i="13"/>
  <c r="C997" i="13" s="1"/>
  <c r="J997" i="13" s="1"/>
  <c r="D996" i="13"/>
  <c r="C996" i="13" s="1"/>
  <c r="D995" i="13"/>
  <c r="C995" i="13" s="1"/>
  <c r="D994" i="13"/>
  <c r="D993" i="13"/>
  <c r="C993" i="13" s="1"/>
  <c r="D992" i="13"/>
  <c r="C992" i="13" s="1"/>
  <c r="D991" i="13"/>
  <c r="C991" i="13" s="1"/>
  <c r="D990" i="13"/>
  <c r="D989" i="13"/>
  <c r="C989" i="13" s="1"/>
  <c r="J989" i="13" s="1"/>
  <c r="D988" i="13"/>
  <c r="C988" i="13" s="1"/>
  <c r="D987" i="13"/>
  <c r="C987" i="13" s="1"/>
  <c r="D986" i="13"/>
  <c r="D985" i="13"/>
  <c r="C985" i="13" s="1"/>
  <c r="J985" i="13" s="1"/>
  <c r="D984" i="13"/>
  <c r="C984" i="13" s="1"/>
  <c r="D983" i="13"/>
  <c r="C983" i="13" s="1"/>
  <c r="D982" i="13"/>
  <c r="D981" i="13"/>
  <c r="C981" i="13" s="1"/>
  <c r="J981" i="13" s="1"/>
  <c r="D980" i="13"/>
  <c r="C980" i="13" s="1"/>
  <c r="D979" i="13"/>
  <c r="C979" i="13" s="1"/>
  <c r="D978" i="13"/>
  <c r="D977" i="13"/>
  <c r="C977" i="13" s="1"/>
  <c r="D976" i="13"/>
  <c r="C976" i="13" s="1"/>
  <c r="D975" i="13"/>
  <c r="C975" i="13" s="1"/>
  <c r="D974" i="13"/>
  <c r="D973" i="13"/>
  <c r="C973" i="13" s="1"/>
  <c r="J973" i="13" s="1"/>
  <c r="D972" i="13"/>
  <c r="C972" i="13" s="1"/>
  <c r="D971" i="13"/>
  <c r="C971" i="13" s="1"/>
  <c r="D970" i="13"/>
  <c r="D969" i="13"/>
  <c r="C969" i="13" s="1"/>
  <c r="J969" i="13" s="1"/>
  <c r="D968" i="13"/>
  <c r="C968" i="13" s="1"/>
  <c r="D967" i="13"/>
  <c r="C967" i="13" s="1"/>
  <c r="D966" i="13"/>
  <c r="D965" i="13"/>
  <c r="C965" i="13" s="1"/>
  <c r="J965" i="13" s="1"/>
  <c r="D964" i="13"/>
  <c r="C964" i="13" s="1"/>
  <c r="D963" i="13"/>
  <c r="C963" i="13" s="1"/>
  <c r="D962" i="13"/>
  <c r="D961" i="13"/>
  <c r="C961" i="13" s="1"/>
  <c r="D960" i="13"/>
  <c r="C960" i="13" s="1"/>
  <c r="D959" i="13"/>
  <c r="C959" i="13" s="1"/>
  <c r="D958" i="13"/>
  <c r="D957" i="13"/>
  <c r="C957" i="13" s="1"/>
  <c r="J957" i="13" s="1"/>
  <c r="D956" i="13"/>
  <c r="C956" i="13" s="1"/>
  <c r="D955" i="13"/>
  <c r="C955" i="13" s="1"/>
  <c r="D954" i="13"/>
  <c r="D953" i="13"/>
  <c r="C953" i="13" s="1"/>
  <c r="J953" i="13" s="1"/>
  <c r="D952" i="13"/>
  <c r="C952" i="13" s="1"/>
  <c r="D951" i="13"/>
  <c r="C951" i="13" s="1"/>
  <c r="D950" i="13"/>
  <c r="D949" i="13"/>
  <c r="C949" i="13" s="1"/>
  <c r="J949" i="13" s="1"/>
  <c r="D948" i="13"/>
  <c r="C948" i="13" s="1"/>
  <c r="D947" i="13"/>
  <c r="C947" i="13" s="1"/>
  <c r="D946" i="13"/>
  <c r="D945" i="13"/>
  <c r="C945" i="13" s="1"/>
  <c r="D944" i="13"/>
  <c r="C944" i="13" s="1"/>
  <c r="D943" i="13"/>
  <c r="C943" i="13" s="1"/>
  <c r="D942" i="13"/>
  <c r="D941" i="13"/>
  <c r="C941" i="13" s="1"/>
  <c r="J941" i="13" s="1"/>
  <c r="D940" i="13"/>
  <c r="C940" i="13" s="1"/>
  <c r="D939" i="13"/>
  <c r="C939" i="13" s="1"/>
  <c r="D938" i="13"/>
  <c r="D937" i="13"/>
  <c r="C937" i="13" s="1"/>
  <c r="J937" i="13" s="1"/>
  <c r="D936" i="13"/>
  <c r="C936" i="13" s="1"/>
  <c r="D935" i="13"/>
  <c r="C935" i="13" s="1"/>
  <c r="D934" i="13"/>
  <c r="D933" i="13"/>
  <c r="C933" i="13" s="1"/>
  <c r="J933" i="13" s="1"/>
  <c r="D932" i="13"/>
  <c r="C932" i="13" s="1"/>
  <c r="D931" i="13"/>
  <c r="C931" i="13" s="1"/>
  <c r="D930" i="13"/>
  <c r="D929" i="13"/>
  <c r="C929" i="13" s="1"/>
  <c r="D928" i="13"/>
  <c r="C928" i="13" s="1"/>
  <c r="D927" i="13"/>
  <c r="C927" i="13" s="1"/>
  <c r="D926" i="13"/>
  <c r="D925" i="13"/>
  <c r="C925" i="13" s="1"/>
  <c r="J925" i="13" s="1"/>
  <c r="D924" i="13"/>
  <c r="C924" i="13" s="1"/>
  <c r="D923" i="13"/>
  <c r="C923" i="13" s="1"/>
  <c r="D922" i="13"/>
  <c r="D921" i="13"/>
  <c r="C921" i="13" s="1"/>
  <c r="J921" i="13" s="1"/>
  <c r="D920" i="13"/>
  <c r="C920" i="13" s="1"/>
  <c r="D919" i="13"/>
  <c r="C919" i="13" s="1"/>
  <c r="D918" i="13"/>
  <c r="D917" i="13"/>
  <c r="C917" i="13" s="1"/>
  <c r="J917" i="13" s="1"/>
  <c r="D916" i="13"/>
  <c r="C916" i="13" s="1"/>
  <c r="D915" i="13"/>
  <c r="C915" i="13" s="1"/>
  <c r="D914" i="13"/>
  <c r="D913" i="13"/>
  <c r="C913" i="13" s="1"/>
  <c r="D912" i="13"/>
  <c r="C912" i="13" s="1"/>
  <c r="D911" i="13"/>
  <c r="C911" i="13" s="1"/>
  <c r="D910" i="13"/>
  <c r="D909" i="13"/>
  <c r="C909" i="13" s="1"/>
  <c r="J909" i="13" s="1"/>
  <c r="D908" i="13"/>
  <c r="C908" i="13" s="1"/>
  <c r="D907" i="13"/>
  <c r="C907" i="13" s="1"/>
  <c r="D906" i="13"/>
  <c r="D905" i="13"/>
  <c r="C905" i="13" s="1"/>
  <c r="J905" i="13" s="1"/>
  <c r="D904" i="13"/>
  <c r="C904" i="13" s="1"/>
  <c r="D903" i="13"/>
  <c r="C903" i="13" s="1"/>
  <c r="D902" i="13"/>
  <c r="D901" i="13"/>
  <c r="C901" i="13" s="1"/>
  <c r="J901" i="13" s="1"/>
  <c r="D900" i="13"/>
  <c r="C900" i="13" s="1"/>
  <c r="D899" i="13"/>
  <c r="C899" i="13" s="1"/>
  <c r="D898" i="13"/>
  <c r="D897" i="13"/>
  <c r="C897" i="13" s="1"/>
  <c r="D896" i="13"/>
  <c r="C896" i="13" s="1"/>
  <c r="D895" i="13"/>
  <c r="C895" i="13" s="1"/>
  <c r="D894" i="13"/>
  <c r="D893" i="13"/>
  <c r="C893" i="13" s="1"/>
  <c r="J893" i="13" s="1"/>
  <c r="D892" i="13"/>
  <c r="C892" i="13" s="1"/>
  <c r="D891" i="13"/>
  <c r="C891" i="13" s="1"/>
  <c r="D890" i="13"/>
  <c r="D889" i="13"/>
  <c r="C889" i="13" s="1"/>
  <c r="J889" i="13" s="1"/>
  <c r="D888" i="13"/>
  <c r="C888" i="13" s="1"/>
  <c r="D887" i="13"/>
  <c r="C887" i="13" s="1"/>
  <c r="D886" i="13"/>
  <c r="D885" i="13"/>
  <c r="C885" i="13" s="1"/>
  <c r="J885" i="13" s="1"/>
  <c r="D884" i="13"/>
  <c r="C884" i="13" s="1"/>
  <c r="D883" i="13"/>
  <c r="C883" i="13" s="1"/>
  <c r="D882" i="13"/>
  <c r="D881" i="13"/>
  <c r="C881" i="13" s="1"/>
  <c r="D880" i="13"/>
  <c r="C880" i="13" s="1"/>
  <c r="D879" i="13"/>
  <c r="C879" i="13" s="1"/>
  <c r="D878" i="13"/>
  <c r="D877" i="13"/>
  <c r="C877" i="13" s="1"/>
  <c r="J877" i="13" s="1"/>
  <c r="D876" i="13"/>
  <c r="C876" i="13" s="1"/>
  <c r="D875" i="13"/>
  <c r="C875" i="13" s="1"/>
  <c r="D874" i="13"/>
  <c r="D873" i="13"/>
  <c r="C873" i="13" s="1"/>
  <c r="J873" i="13" s="1"/>
  <c r="D872" i="13"/>
  <c r="C872" i="13" s="1"/>
  <c r="D871" i="13"/>
  <c r="C871" i="13" s="1"/>
  <c r="D870" i="13"/>
  <c r="D869" i="13"/>
  <c r="C869" i="13" s="1"/>
  <c r="J869" i="13" s="1"/>
  <c r="D868" i="13"/>
  <c r="C868" i="13" s="1"/>
  <c r="D867" i="13"/>
  <c r="C867" i="13" s="1"/>
  <c r="D866" i="13"/>
  <c r="D865" i="13"/>
  <c r="C865" i="13" s="1"/>
  <c r="D864" i="13"/>
  <c r="C864" i="13" s="1"/>
  <c r="D863" i="13"/>
  <c r="C863" i="13" s="1"/>
  <c r="D862" i="13"/>
  <c r="D861" i="13"/>
  <c r="C861" i="13" s="1"/>
  <c r="J861" i="13" s="1"/>
  <c r="D860" i="13"/>
  <c r="C860" i="13" s="1"/>
  <c r="D859" i="13"/>
  <c r="C859" i="13" s="1"/>
  <c r="D858" i="13"/>
  <c r="D857" i="13"/>
  <c r="C857" i="13" s="1"/>
  <c r="J857" i="13" s="1"/>
  <c r="D856" i="13"/>
  <c r="C856" i="13" s="1"/>
  <c r="D855" i="13"/>
  <c r="C855" i="13" s="1"/>
  <c r="D854" i="13"/>
  <c r="D853" i="13"/>
  <c r="C853" i="13" s="1"/>
  <c r="J853" i="13" s="1"/>
  <c r="D852" i="13"/>
  <c r="C852" i="13" s="1"/>
  <c r="D851" i="13"/>
  <c r="C851" i="13" s="1"/>
  <c r="D850" i="13"/>
  <c r="D849" i="13"/>
  <c r="C849" i="13" s="1"/>
  <c r="D848" i="13"/>
  <c r="C848" i="13" s="1"/>
  <c r="D847" i="13"/>
  <c r="C847" i="13" s="1"/>
  <c r="D846" i="13"/>
  <c r="D845" i="13"/>
  <c r="C845" i="13" s="1"/>
  <c r="J845" i="13" s="1"/>
  <c r="D844" i="13"/>
  <c r="C844" i="13" s="1"/>
  <c r="D843" i="13"/>
  <c r="C843" i="13" s="1"/>
  <c r="D842" i="13"/>
  <c r="D841" i="13"/>
  <c r="C841" i="13" s="1"/>
  <c r="J841" i="13" s="1"/>
  <c r="D840" i="13"/>
  <c r="C840" i="13" s="1"/>
  <c r="D839" i="13"/>
  <c r="C839" i="13" s="1"/>
  <c r="D838" i="13"/>
  <c r="D837" i="13"/>
  <c r="C837" i="13" s="1"/>
  <c r="J837" i="13" s="1"/>
  <c r="D836" i="13"/>
  <c r="C836" i="13" s="1"/>
  <c r="D835" i="13"/>
  <c r="C835" i="13" s="1"/>
  <c r="D834" i="13"/>
  <c r="D833" i="13"/>
  <c r="C833" i="13" s="1"/>
  <c r="D832" i="13"/>
  <c r="C832" i="13" s="1"/>
  <c r="D831" i="13"/>
  <c r="C831" i="13" s="1"/>
  <c r="D830" i="13"/>
  <c r="D829" i="13"/>
  <c r="C829" i="13" s="1"/>
  <c r="J829" i="13" s="1"/>
  <c r="D828" i="13"/>
  <c r="C828" i="13" s="1"/>
  <c r="D827" i="13"/>
  <c r="C827" i="13" s="1"/>
  <c r="D826" i="13"/>
  <c r="D825" i="13"/>
  <c r="C825" i="13" s="1"/>
  <c r="J825" i="13" s="1"/>
  <c r="D824" i="13"/>
  <c r="C824" i="13" s="1"/>
  <c r="D823" i="13"/>
  <c r="C823" i="13" s="1"/>
  <c r="D822" i="13"/>
  <c r="D821" i="13"/>
  <c r="C821" i="13" s="1"/>
  <c r="J821" i="13" s="1"/>
  <c r="D820" i="13"/>
  <c r="C820" i="13" s="1"/>
  <c r="D819" i="13"/>
  <c r="C819" i="13" s="1"/>
  <c r="D818" i="13"/>
  <c r="D817" i="13"/>
  <c r="C817" i="13" s="1"/>
  <c r="D816" i="13"/>
  <c r="C816" i="13" s="1"/>
  <c r="D815" i="13"/>
  <c r="C815" i="13" s="1"/>
  <c r="D814" i="13"/>
  <c r="D813" i="13"/>
  <c r="C813" i="13" s="1"/>
  <c r="J813" i="13" s="1"/>
  <c r="D812" i="13"/>
  <c r="C812" i="13" s="1"/>
  <c r="D811" i="13"/>
  <c r="C811" i="13" s="1"/>
  <c r="D810" i="13"/>
  <c r="D809" i="13"/>
  <c r="C809" i="13" s="1"/>
  <c r="J809" i="13" s="1"/>
  <c r="D808" i="13"/>
  <c r="C808" i="13" s="1"/>
  <c r="D807" i="13"/>
  <c r="C807" i="13" s="1"/>
  <c r="D806" i="13"/>
  <c r="D805" i="13"/>
  <c r="C805" i="13" s="1"/>
  <c r="J805" i="13" s="1"/>
  <c r="D804" i="13"/>
  <c r="C804" i="13" s="1"/>
  <c r="D803" i="13"/>
  <c r="C803" i="13" s="1"/>
  <c r="D802" i="13"/>
  <c r="D801" i="13"/>
  <c r="C801" i="13" s="1"/>
  <c r="D800" i="13"/>
  <c r="C800" i="13" s="1"/>
  <c r="D799" i="13"/>
  <c r="C799" i="13" s="1"/>
  <c r="D798" i="13"/>
  <c r="D797" i="13"/>
  <c r="C797" i="13" s="1"/>
  <c r="J797" i="13" s="1"/>
  <c r="D796" i="13"/>
  <c r="C796" i="13" s="1"/>
  <c r="D795" i="13"/>
  <c r="C795" i="13" s="1"/>
  <c r="D794" i="13"/>
  <c r="D793" i="13"/>
  <c r="C793" i="13" s="1"/>
  <c r="J793" i="13" s="1"/>
  <c r="D792" i="13"/>
  <c r="C792" i="13" s="1"/>
  <c r="D791" i="13"/>
  <c r="C791" i="13" s="1"/>
  <c r="D790" i="13"/>
  <c r="D789" i="13"/>
  <c r="C789" i="13" s="1"/>
  <c r="J789" i="13" s="1"/>
  <c r="D788" i="13"/>
  <c r="C788" i="13" s="1"/>
  <c r="D787" i="13"/>
  <c r="C787" i="13" s="1"/>
  <c r="D786" i="13"/>
  <c r="D785" i="13"/>
  <c r="C785" i="13" s="1"/>
  <c r="D784" i="13"/>
  <c r="C784" i="13" s="1"/>
  <c r="D783" i="13"/>
  <c r="C783" i="13" s="1"/>
  <c r="D782" i="13"/>
  <c r="D781" i="13"/>
  <c r="C781" i="13" s="1"/>
  <c r="J781" i="13" s="1"/>
  <c r="D780" i="13"/>
  <c r="C780" i="13" s="1"/>
  <c r="D779" i="13"/>
  <c r="C779" i="13" s="1"/>
  <c r="D778" i="13"/>
  <c r="D777" i="13"/>
  <c r="C777" i="13" s="1"/>
  <c r="J777" i="13" s="1"/>
  <c r="D776" i="13"/>
  <c r="C776" i="13" s="1"/>
  <c r="D775" i="13"/>
  <c r="C775" i="13" s="1"/>
  <c r="D774" i="13"/>
  <c r="D773" i="13"/>
  <c r="C773" i="13" s="1"/>
  <c r="J773" i="13" s="1"/>
  <c r="D772" i="13"/>
  <c r="C772" i="13" s="1"/>
  <c r="D771" i="13"/>
  <c r="C771" i="13" s="1"/>
  <c r="D770" i="13"/>
  <c r="D769" i="13"/>
  <c r="C769" i="13" s="1"/>
  <c r="D768" i="13"/>
  <c r="C768" i="13" s="1"/>
  <c r="D767" i="13"/>
  <c r="C767" i="13" s="1"/>
  <c r="D766" i="13"/>
  <c r="D765" i="13"/>
  <c r="C765" i="13" s="1"/>
  <c r="J765" i="13" s="1"/>
  <c r="D764" i="13"/>
  <c r="C764" i="13" s="1"/>
  <c r="D763" i="13"/>
  <c r="C763" i="13" s="1"/>
  <c r="D762" i="13"/>
  <c r="D761" i="13"/>
  <c r="C761" i="13" s="1"/>
  <c r="J761" i="13" s="1"/>
  <c r="D760" i="13"/>
  <c r="C760" i="13" s="1"/>
  <c r="D759" i="13"/>
  <c r="C759" i="13" s="1"/>
  <c r="D758" i="13"/>
  <c r="D757" i="13"/>
  <c r="C757" i="13" s="1"/>
  <c r="J757" i="13" s="1"/>
  <c r="D756" i="13"/>
  <c r="C756" i="13" s="1"/>
  <c r="D755" i="13"/>
  <c r="C755" i="13" s="1"/>
  <c r="D754" i="13"/>
  <c r="D753" i="13"/>
  <c r="C753" i="13" s="1"/>
  <c r="D752" i="13"/>
  <c r="C752" i="13" s="1"/>
  <c r="D751" i="13"/>
  <c r="C751" i="13" s="1"/>
  <c r="D750" i="13"/>
  <c r="D749" i="13"/>
  <c r="C749" i="13" s="1"/>
  <c r="J749" i="13" s="1"/>
  <c r="D748" i="13"/>
  <c r="C748" i="13" s="1"/>
  <c r="D747" i="13"/>
  <c r="C747" i="13" s="1"/>
  <c r="D746" i="13"/>
  <c r="D745" i="13"/>
  <c r="C745" i="13" s="1"/>
  <c r="J745" i="13" s="1"/>
  <c r="D744" i="13"/>
  <c r="C744" i="13" s="1"/>
  <c r="D743" i="13"/>
  <c r="C743" i="13" s="1"/>
  <c r="D742" i="13"/>
  <c r="D741" i="13"/>
  <c r="C741" i="13" s="1"/>
  <c r="J741" i="13" s="1"/>
  <c r="D740" i="13"/>
  <c r="C740" i="13" s="1"/>
  <c r="D739" i="13"/>
  <c r="C739" i="13" s="1"/>
  <c r="D738" i="13"/>
  <c r="D737" i="13"/>
  <c r="C737" i="13" s="1"/>
  <c r="D736" i="13"/>
  <c r="C736" i="13" s="1"/>
  <c r="D735" i="13"/>
  <c r="C735" i="13" s="1"/>
  <c r="D734" i="13"/>
  <c r="D733" i="13"/>
  <c r="C733" i="13" s="1"/>
  <c r="J733" i="13" s="1"/>
  <c r="D732" i="13"/>
  <c r="C732" i="13" s="1"/>
  <c r="D731" i="13"/>
  <c r="C731" i="13" s="1"/>
  <c r="D730" i="13"/>
  <c r="D729" i="13"/>
  <c r="C729" i="13" s="1"/>
  <c r="J729" i="13" s="1"/>
  <c r="D728" i="13"/>
  <c r="C728" i="13" s="1"/>
  <c r="D727" i="13"/>
  <c r="C727" i="13" s="1"/>
  <c r="D726" i="13"/>
  <c r="D725" i="13"/>
  <c r="C725" i="13" s="1"/>
  <c r="J725" i="13" s="1"/>
  <c r="D724" i="13"/>
  <c r="C724" i="13" s="1"/>
  <c r="D723" i="13"/>
  <c r="C723" i="13" s="1"/>
  <c r="D722" i="13"/>
  <c r="D721" i="13"/>
  <c r="C721" i="13" s="1"/>
  <c r="D720" i="13"/>
  <c r="C720" i="13" s="1"/>
  <c r="D719" i="13"/>
  <c r="C719" i="13" s="1"/>
  <c r="D718" i="13"/>
  <c r="D717" i="13"/>
  <c r="C717" i="13" s="1"/>
  <c r="J717" i="13" s="1"/>
  <c r="D716" i="13"/>
  <c r="C716" i="13" s="1"/>
  <c r="D715" i="13"/>
  <c r="C715" i="13" s="1"/>
  <c r="D714" i="13"/>
  <c r="D713" i="13"/>
  <c r="C713" i="13" s="1"/>
  <c r="J713" i="13" s="1"/>
  <c r="D712" i="13"/>
  <c r="C712" i="13" s="1"/>
  <c r="D711" i="13"/>
  <c r="C711" i="13" s="1"/>
  <c r="D710" i="13"/>
  <c r="D709" i="13"/>
  <c r="C709" i="13" s="1"/>
  <c r="J709" i="13" s="1"/>
  <c r="D708" i="13"/>
  <c r="C708" i="13" s="1"/>
  <c r="D707" i="13"/>
  <c r="C707" i="13" s="1"/>
  <c r="D706" i="13"/>
  <c r="D705" i="13"/>
  <c r="C705" i="13" s="1"/>
  <c r="D704" i="13"/>
  <c r="C704" i="13" s="1"/>
  <c r="D703" i="13"/>
  <c r="C703" i="13" s="1"/>
  <c r="D702" i="13"/>
  <c r="D701" i="13"/>
  <c r="C701" i="13" s="1"/>
  <c r="J701" i="13" s="1"/>
  <c r="D700" i="13"/>
  <c r="C700" i="13" s="1"/>
  <c r="D699" i="13"/>
  <c r="C699" i="13" s="1"/>
  <c r="D698" i="13"/>
  <c r="D697" i="13"/>
  <c r="C697" i="13" s="1"/>
  <c r="J697" i="13" s="1"/>
  <c r="D696" i="13"/>
  <c r="C696" i="13" s="1"/>
  <c r="D695" i="13"/>
  <c r="C695" i="13" s="1"/>
  <c r="D694" i="13"/>
  <c r="D693" i="13"/>
  <c r="C693" i="13" s="1"/>
  <c r="J693" i="13" s="1"/>
  <c r="D692" i="13"/>
  <c r="C692" i="13" s="1"/>
  <c r="D691" i="13"/>
  <c r="C691" i="13" s="1"/>
  <c r="D690" i="13"/>
  <c r="D689" i="13"/>
  <c r="C689" i="13" s="1"/>
  <c r="D688" i="13"/>
  <c r="C688" i="13" s="1"/>
  <c r="D687" i="13"/>
  <c r="C687" i="13" s="1"/>
  <c r="D686" i="13"/>
  <c r="D685" i="13"/>
  <c r="C685" i="13" s="1"/>
  <c r="J685" i="13" s="1"/>
  <c r="D684" i="13"/>
  <c r="C684" i="13" s="1"/>
  <c r="D683" i="13"/>
  <c r="C683" i="13" s="1"/>
  <c r="D682" i="13"/>
  <c r="D681" i="13"/>
  <c r="C681" i="13" s="1"/>
  <c r="J681" i="13" s="1"/>
  <c r="D680" i="13"/>
  <c r="C680" i="13" s="1"/>
  <c r="D679" i="13"/>
  <c r="C679" i="13" s="1"/>
  <c r="D678" i="13"/>
  <c r="D677" i="13"/>
  <c r="C677" i="13" s="1"/>
  <c r="J677" i="13" s="1"/>
  <c r="D676" i="13"/>
  <c r="C676" i="13" s="1"/>
  <c r="D675" i="13"/>
  <c r="C675" i="13" s="1"/>
  <c r="D674" i="13"/>
  <c r="D673" i="13"/>
  <c r="C673" i="13" s="1"/>
  <c r="D672" i="13"/>
  <c r="C672" i="13" s="1"/>
  <c r="D671" i="13"/>
  <c r="C671" i="13" s="1"/>
  <c r="D670" i="13"/>
  <c r="D669" i="13"/>
  <c r="C669" i="13" s="1"/>
  <c r="J669" i="13" s="1"/>
  <c r="D668" i="13"/>
  <c r="C668" i="13" s="1"/>
  <c r="D667" i="13"/>
  <c r="C667" i="13" s="1"/>
  <c r="D666" i="13"/>
  <c r="D665" i="13"/>
  <c r="C665" i="13" s="1"/>
  <c r="J665" i="13" s="1"/>
  <c r="D664" i="13"/>
  <c r="C664" i="13" s="1"/>
  <c r="D663" i="13"/>
  <c r="C663" i="13" s="1"/>
  <c r="D662" i="13"/>
  <c r="D661" i="13"/>
  <c r="C661" i="13" s="1"/>
  <c r="J661" i="13" s="1"/>
  <c r="D660" i="13"/>
  <c r="C660" i="13" s="1"/>
  <c r="D659" i="13"/>
  <c r="C659" i="13" s="1"/>
  <c r="D658" i="13"/>
  <c r="D657" i="13"/>
  <c r="C657" i="13" s="1"/>
  <c r="D656" i="13"/>
  <c r="C656" i="13" s="1"/>
  <c r="D655" i="13"/>
  <c r="C655" i="13" s="1"/>
  <c r="D654" i="13"/>
  <c r="D653" i="13"/>
  <c r="C653" i="13" s="1"/>
  <c r="J653" i="13" s="1"/>
  <c r="D652" i="13"/>
  <c r="C652" i="13" s="1"/>
  <c r="D651" i="13"/>
  <c r="C651" i="13" s="1"/>
  <c r="D650" i="13"/>
  <c r="D649" i="13"/>
  <c r="C649" i="13" s="1"/>
  <c r="J649" i="13" s="1"/>
  <c r="D648" i="13"/>
  <c r="C648" i="13" s="1"/>
  <c r="D647" i="13"/>
  <c r="C647" i="13" s="1"/>
  <c r="D646" i="13"/>
  <c r="D645" i="13"/>
  <c r="C645" i="13" s="1"/>
  <c r="J645" i="13" s="1"/>
  <c r="D644" i="13"/>
  <c r="C644" i="13" s="1"/>
  <c r="D643" i="13"/>
  <c r="C643" i="13" s="1"/>
  <c r="D642" i="13"/>
  <c r="D641" i="13"/>
  <c r="C641" i="13" s="1"/>
  <c r="D640" i="13"/>
  <c r="C640" i="13" s="1"/>
  <c r="D639" i="13"/>
  <c r="C639" i="13" s="1"/>
  <c r="D638" i="13"/>
  <c r="D637" i="13"/>
  <c r="C637" i="13" s="1"/>
  <c r="J637" i="13" s="1"/>
  <c r="D636" i="13"/>
  <c r="C636" i="13" s="1"/>
  <c r="D635" i="13"/>
  <c r="C635" i="13" s="1"/>
  <c r="D634" i="13"/>
  <c r="D633" i="13"/>
  <c r="C633" i="13" s="1"/>
  <c r="J633" i="13" s="1"/>
  <c r="D632" i="13"/>
  <c r="C632" i="13" s="1"/>
  <c r="D631" i="13"/>
  <c r="C631" i="13" s="1"/>
  <c r="D630" i="13"/>
  <c r="D629" i="13"/>
  <c r="C629" i="13" s="1"/>
  <c r="J629" i="13" s="1"/>
  <c r="D628" i="13"/>
  <c r="C628" i="13" s="1"/>
  <c r="D627" i="13"/>
  <c r="C627" i="13" s="1"/>
  <c r="D626" i="13"/>
  <c r="D625" i="13"/>
  <c r="C625" i="13" s="1"/>
  <c r="D624" i="13"/>
  <c r="C624" i="13" s="1"/>
  <c r="D623" i="13"/>
  <c r="C623" i="13" s="1"/>
  <c r="D622" i="13"/>
  <c r="D621" i="13"/>
  <c r="C621" i="13" s="1"/>
  <c r="J621" i="13" s="1"/>
  <c r="D620" i="13"/>
  <c r="C620" i="13" s="1"/>
  <c r="D619" i="13"/>
  <c r="C619" i="13" s="1"/>
  <c r="D618" i="13"/>
  <c r="D617" i="13"/>
  <c r="C617" i="13" s="1"/>
  <c r="J617" i="13" s="1"/>
  <c r="D616" i="13"/>
  <c r="C616" i="13" s="1"/>
  <c r="D615" i="13"/>
  <c r="C615" i="13" s="1"/>
  <c r="D614" i="13"/>
  <c r="D613" i="13"/>
  <c r="C613" i="13" s="1"/>
  <c r="J613" i="13" s="1"/>
  <c r="D612" i="13"/>
  <c r="C612" i="13" s="1"/>
  <c r="D611" i="13"/>
  <c r="C611" i="13" s="1"/>
  <c r="D610" i="13"/>
  <c r="D609" i="13"/>
  <c r="C609" i="13" s="1"/>
  <c r="D608" i="13"/>
  <c r="C608" i="13" s="1"/>
  <c r="D607" i="13"/>
  <c r="C607" i="13" s="1"/>
  <c r="D606" i="13"/>
  <c r="D605" i="13"/>
  <c r="C605" i="13" s="1"/>
  <c r="J605" i="13" s="1"/>
  <c r="D604" i="13"/>
  <c r="C604" i="13" s="1"/>
  <c r="D603" i="13"/>
  <c r="C603" i="13" s="1"/>
  <c r="D602" i="13"/>
  <c r="D601" i="13"/>
  <c r="C601" i="13" s="1"/>
  <c r="J601" i="13" s="1"/>
  <c r="D600" i="13"/>
  <c r="C600" i="13" s="1"/>
  <c r="D599" i="13"/>
  <c r="C599" i="13" s="1"/>
  <c r="D598" i="13"/>
  <c r="D597" i="13"/>
  <c r="C597" i="13" s="1"/>
  <c r="J597" i="13" s="1"/>
  <c r="D596" i="13"/>
  <c r="C596" i="13" s="1"/>
  <c r="D595" i="13"/>
  <c r="C595" i="13" s="1"/>
  <c r="D594" i="13"/>
  <c r="D593" i="13"/>
  <c r="C593" i="13" s="1"/>
  <c r="D592" i="13"/>
  <c r="C592" i="13" s="1"/>
  <c r="D591" i="13"/>
  <c r="C591" i="13" s="1"/>
  <c r="D590" i="13"/>
  <c r="D589" i="13"/>
  <c r="C589" i="13" s="1"/>
  <c r="J589" i="13" s="1"/>
  <c r="D588" i="13"/>
  <c r="C588" i="13" s="1"/>
  <c r="D587" i="13"/>
  <c r="C587" i="13" s="1"/>
  <c r="D586" i="13"/>
  <c r="D585" i="13"/>
  <c r="C585" i="13" s="1"/>
  <c r="J585" i="13" s="1"/>
  <c r="D584" i="13"/>
  <c r="C584" i="13" s="1"/>
  <c r="D583" i="13"/>
  <c r="C583" i="13" s="1"/>
  <c r="D582" i="13"/>
  <c r="D581" i="13"/>
  <c r="C581" i="13" s="1"/>
  <c r="J581" i="13" s="1"/>
  <c r="D580" i="13"/>
  <c r="C580" i="13" s="1"/>
  <c r="D579" i="13"/>
  <c r="C579" i="13" s="1"/>
  <c r="D578" i="13"/>
  <c r="D577" i="13"/>
  <c r="C577" i="13" s="1"/>
  <c r="D576" i="13"/>
  <c r="C576" i="13" s="1"/>
  <c r="D575" i="13"/>
  <c r="C575" i="13" s="1"/>
  <c r="D574" i="13"/>
  <c r="D573" i="13"/>
  <c r="C573" i="13" s="1"/>
  <c r="J573" i="13" s="1"/>
  <c r="D572" i="13"/>
  <c r="C572" i="13" s="1"/>
  <c r="D571" i="13"/>
  <c r="C571" i="13" s="1"/>
  <c r="D570" i="13"/>
  <c r="D569" i="13"/>
  <c r="C569" i="13" s="1"/>
  <c r="J569" i="13" s="1"/>
  <c r="D568" i="13"/>
  <c r="C568" i="13" s="1"/>
  <c r="D567" i="13"/>
  <c r="C567" i="13" s="1"/>
  <c r="D566" i="13"/>
  <c r="D565" i="13"/>
  <c r="C565" i="13" s="1"/>
  <c r="J565" i="13" s="1"/>
  <c r="D564" i="13"/>
  <c r="C564" i="13" s="1"/>
  <c r="D563" i="13"/>
  <c r="C563" i="13" s="1"/>
  <c r="D562" i="13"/>
  <c r="D561" i="13"/>
  <c r="C561" i="13" s="1"/>
  <c r="D560" i="13"/>
  <c r="C560" i="13" s="1"/>
  <c r="D559" i="13"/>
  <c r="C559" i="13" s="1"/>
  <c r="D558" i="13"/>
  <c r="D557" i="13"/>
  <c r="C557" i="13" s="1"/>
  <c r="J557" i="13" s="1"/>
  <c r="D556" i="13"/>
  <c r="C556" i="13" s="1"/>
  <c r="D555" i="13"/>
  <c r="C555" i="13" s="1"/>
  <c r="D554" i="13"/>
  <c r="D553" i="13"/>
  <c r="C553" i="13" s="1"/>
  <c r="J553" i="13" s="1"/>
  <c r="D552" i="13"/>
  <c r="C552" i="13" s="1"/>
  <c r="D551" i="13"/>
  <c r="C551" i="13" s="1"/>
  <c r="D550" i="13"/>
  <c r="D549" i="13"/>
  <c r="C549" i="13" s="1"/>
  <c r="J549" i="13" s="1"/>
  <c r="D548" i="13"/>
  <c r="C548" i="13" s="1"/>
  <c r="D547" i="13"/>
  <c r="C547" i="13" s="1"/>
  <c r="D546" i="13"/>
  <c r="D545" i="13"/>
  <c r="C545" i="13" s="1"/>
  <c r="D544" i="13"/>
  <c r="C544" i="13" s="1"/>
  <c r="D543" i="13"/>
  <c r="C543" i="13" s="1"/>
  <c r="D542" i="13"/>
  <c r="D541" i="13"/>
  <c r="C541" i="13" s="1"/>
  <c r="J541" i="13" s="1"/>
  <c r="D540" i="13"/>
  <c r="C540" i="13" s="1"/>
  <c r="D539" i="13"/>
  <c r="C539" i="13" s="1"/>
  <c r="D538" i="13"/>
  <c r="D537" i="13"/>
  <c r="C537" i="13" s="1"/>
  <c r="J537" i="13" s="1"/>
  <c r="D536" i="13"/>
  <c r="C536" i="13" s="1"/>
  <c r="D535" i="13"/>
  <c r="C535" i="13" s="1"/>
  <c r="D534" i="13"/>
  <c r="D533" i="13"/>
  <c r="C533" i="13" s="1"/>
  <c r="J533" i="13" s="1"/>
  <c r="D532" i="13"/>
  <c r="C532" i="13" s="1"/>
  <c r="D531" i="13"/>
  <c r="C531" i="13" s="1"/>
  <c r="D530" i="13"/>
  <c r="D529" i="13"/>
  <c r="C529" i="13" s="1"/>
  <c r="D528" i="13"/>
  <c r="C528" i="13" s="1"/>
  <c r="D527" i="13"/>
  <c r="C527" i="13" s="1"/>
  <c r="D526" i="13"/>
  <c r="D525" i="13"/>
  <c r="C525" i="13" s="1"/>
  <c r="J525" i="13" s="1"/>
  <c r="D524" i="13"/>
  <c r="C524" i="13" s="1"/>
  <c r="D523" i="13"/>
  <c r="C523" i="13" s="1"/>
  <c r="D522" i="13"/>
  <c r="D521" i="13"/>
  <c r="C521" i="13" s="1"/>
  <c r="J521" i="13" s="1"/>
  <c r="D520" i="13"/>
  <c r="C520" i="13" s="1"/>
  <c r="D519" i="13"/>
  <c r="C519" i="13" s="1"/>
  <c r="D518" i="13"/>
  <c r="D517" i="13"/>
  <c r="C517" i="13" s="1"/>
  <c r="J517" i="13" s="1"/>
  <c r="D516" i="13"/>
  <c r="C516" i="13" s="1"/>
  <c r="D515" i="13"/>
  <c r="C515" i="13" s="1"/>
  <c r="D514" i="13"/>
  <c r="D513" i="13"/>
  <c r="C513" i="13" s="1"/>
  <c r="D512" i="13"/>
  <c r="C512" i="13" s="1"/>
  <c r="D511" i="13"/>
  <c r="C511" i="13" s="1"/>
  <c r="D510" i="13"/>
  <c r="D509" i="13"/>
  <c r="C509" i="13" s="1"/>
  <c r="J509" i="13" s="1"/>
  <c r="D508" i="13"/>
  <c r="C508" i="13" s="1"/>
  <c r="D507" i="13"/>
  <c r="C507" i="13" s="1"/>
  <c r="D506" i="13"/>
  <c r="D505" i="13"/>
  <c r="C505" i="13" s="1"/>
  <c r="J505" i="13" s="1"/>
  <c r="D504" i="13"/>
  <c r="C504" i="13" s="1"/>
  <c r="D503" i="13"/>
  <c r="C503" i="13" s="1"/>
  <c r="D502" i="13"/>
  <c r="D501" i="13"/>
  <c r="C501" i="13" s="1"/>
  <c r="J501" i="13" s="1"/>
  <c r="D500" i="13"/>
  <c r="C500" i="13" s="1"/>
  <c r="D499" i="13"/>
  <c r="C499" i="13" s="1"/>
  <c r="D498" i="13"/>
  <c r="D497" i="13"/>
  <c r="C497" i="13" s="1"/>
  <c r="D496" i="13"/>
  <c r="C496" i="13" s="1"/>
  <c r="D495" i="13"/>
  <c r="C495" i="13" s="1"/>
  <c r="D494" i="13"/>
  <c r="D493" i="13"/>
  <c r="C493" i="13" s="1"/>
  <c r="J493" i="13" s="1"/>
  <c r="D492" i="13"/>
  <c r="C492" i="13" s="1"/>
  <c r="D491" i="13"/>
  <c r="C491" i="13" s="1"/>
  <c r="D490" i="13"/>
  <c r="D489" i="13"/>
  <c r="C489" i="13" s="1"/>
  <c r="J489" i="13" s="1"/>
  <c r="D488" i="13"/>
  <c r="C488" i="13" s="1"/>
  <c r="D487" i="13"/>
  <c r="C487" i="13" s="1"/>
  <c r="D486" i="13"/>
  <c r="D485" i="13"/>
  <c r="C485" i="13" s="1"/>
  <c r="J485" i="13" s="1"/>
  <c r="D484" i="13"/>
  <c r="C484" i="13" s="1"/>
  <c r="D483" i="13"/>
  <c r="C483" i="13" s="1"/>
  <c r="D482" i="13"/>
  <c r="D481" i="13"/>
  <c r="C481" i="13" s="1"/>
  <c r="D480" i="13"/>
  <c r="C480" i="13" s="1"/>
  <c r="D479" i="13"/>
  <c r="C479" i="13" s="1"/>
  <c r="D478" i="13"/>
  <c r="D477" i="13"/>
  <c r="C477" i="13" s="1"/>
  <c r="J477" i="13" s="1"/>
  <c r="D476" i="13"/>
  <c r="C476" i="13" s="1"/>
  <c r="D475" i="13"/>
  <c r="C475" i="13" s="1"/>
  <c r="D474" i="13"/>
  <c r="D473" i="13"/>
  <c r="C473" i="13" s="1"/>
  <c r="J473" i="13" s="1"/>
  <c r="D472" i="13"/>
  <c r="C472" i="13" s="1"/>
  <c r="D471" i="13"/>
  <c r="C471" i="13" s="1"/>
  <c r="D470" i="13"/>
  <c r="D469" i="13"/>
  <c r="C469" i="13" s="1"/>
  <c r="J469" i="13" s="1"/>
  <c r="D468" i="13"/>
  <c r="C468" i="13" s="1"/>
  <c r="D467" i="13"/>
  <c r="C467" i="13" s="1"/>
  <c r="D466" i="13"/>
  <c r="D465" i="13"/>
  <c r="C465" i="13" s="1"/>
  <c r="D464" i="13"/>
  <c r="C464" i="13" s="1"/>
  <c r="D463" i="13"/>
  <c r="C463" i="13" s="1"/>
  <c r="D462" i="13"/>
  <c r="D461" i="13"/>
  <c r="C461" i="13" s="1"/>
  <c r="J461" i="13" s="1"/>
  <c r="D460" i="13"/>
  <c r="C460" i="13" s="1"/>
  <c r="D459" i="13"/>
  <c r="C459" i="13" s="1"/>
  <c r="D458" i="13"/>
  <c r="D457" i="13"/>
  <c r="C457" i="13" s="1"/>
  <c r="J457" i="13" s="1"/>
  <c r="D456" i="13"/>
  <c r="C456" i="13" s="1"/>
  <c r="D455" i="13"/>
  <c r="C455" i="13" s="1"/>
  <c r="D454" i="13"/>
  <c r="D453" i="13"/>
  <c r="C453" i="13" s="1"/>
  <c r="J453" i="13" s="1"/>
  <c r="D452" i="13"/>
  <c r="C452" i="13" s="1"/>
  <c r="D451" i="13"/>
  <c r="C451" i="13" s="1"/>
  <c r="D450" i="13"/>
  <c r="D449" i="13"/>
  <c r="C449" i="13" s="1"/>
  <c r="D448" i="13"/>
  <c r="C448" i="13" s="1"/>
  <c r="D447" i="13"/>
  <c r="C447" i="13" s="1"/>
  <c r="D446" i="13"/>
  <c r="D445" i="13"/>
  <c r="C445" i="13" s="1"/>
  <c r="J445" i="13" s="1"/>
  <c r="D444" i="13"/>
  <c r="C444" i="13" s="1"/>
  <c r="D443" i="13"/>
  <c r="C443" i="13" s="1"/>
  <c r="D442" i="13"/>
  <c r="D441" i="13"/>
  <c r="C441" i="13" s="1"/>
  <c r="J441" i="13" s="1"/>
  <c r="D440" i="13"/>
  <c r="C440" i="13" s="1"/>
  <c r="D439" i="13"/>
  <c r="C439" i="13" s="1"/>
  <c r="D438" i="13"/>
  <c r="D437" i="13"/>
  <c r="C437" i="13" s="1"/>
  <c r="J437" i="13" s="1"/>
  <c r="D436" i="13"/>
  <c r="C436" i="13" s="1"/>
  <c r="D435" i="13"/>
  <c r="C435" i="13" s="1"/>
  <c r="D434" i="13"/>
  <c r="D433" i="13"/>
  <c r="C433" i="13" s="1"/>
  <c r="D432" i="13"/>
  <c r="C432" i="13" s="1"/>
  <c r="D431" i="13"/>
  <c r="C431" i="13" s="1"/>
  <c r="D430" i="13"/>
  <c r="D429" i="13"/>
  <c r="C429" i="13" s="1"/>
  <c r="J429" i="13" s="1"/>
  <c r="D428" i="13"/>
  <c r="C428" i="13" s="1"/>
  <c r="D427" i="13"/>
  <c r="C427" i="13" s="1"/>
  <c r="D426" i="13"/>
  <c r="D425" i="13"/>
  <c r="C425" i="13" s="1"/>
  <c r="J425" i="13" s="1"/>
  <c r="D424" i="13"/>
  <c r="C424" i="13" s="1"/>
  <c r="D423" i="13"/>
  <c r="C423" i="13" s="1"/>
  <c r="D422" i="13"/>
  <c r="D421" i="13"/>
  <c r="C421" i="13" s="1"/>
  <c r="J421" i="13" s="1"/>
  <c r="D420" i="13"/>
  <c r="C420" i="13" s="1"/>
  <c r="D419" i="13"/>
  <c r="C419" i="13" s="1"/>
  <c r="D418" i="13"/>
  <c r="D417" i="13"/>
  <c r="C417" i="13" s="1"/>
  <c r="D416" i="13"/>
  <c r="C416" i="13" s="1"/>
  <c r="D415" i="13"/>
  <c r="C415" i="13" s="1"/>
  <c r="D414" i="13"/>
  <c r="D413" i="13"/>
  <c r="C413" i="13" s="1"/>
  <c r="J413" i="13" s="1"/>
  <c r="D412" i="13"/>
  <c r="C412" i="13" s="1"/>
  <c r="D411" i="13"/>
  <c r="C411" i="13" s="1"/>
  <c r="D410" i="13"/>
  <c r="D409" i="13"/>
  <c r="C409" i="13" s="1"/>
  <c r="J409" i="13" s="1"/>
  <c r="D408" i="13"/>
  <c r="C408" i="13" s="1"/>
  <c r="D407" i="13"/>
  <c r="C407" i="13" s="1"/>
  <c r="D406" i="13"/>
  <c r="D405" i="13"/>
  <c r="C405" i="13" s="1"/>
  <c r="J405" i="13" s="1"/>
  <c r="D404" i="13"/>
  <c r="C404" i="13" s="1"/>
  <c r="D403" i="13"/>
  <c r="C403" i="13" s="1"/>
  <c r="D402" i="13"/>
  <c r="D401" i="13"/>
  <c r="C401" i="13" s="1"/>
  <c r="D400" i="13"/>
  <c r="C400" i="13" s="1"/>
  <c r="D399" i="13"/>
  <c r="C399" i="13" s="1"/>
  <c r="D398" i="13"/>
  <c r="D397" i="13"/>
  <c r="C397" i="13" s="1"/>
  <c r="J397" i="13" s="1"/>
  <c r="D396" i="13"/>
  <c r="C396" i="13" s="1"/>
  <c r="D395" i="13"/>
  <c r="C395" i="13" s="1"/>
  <c r="D394" i="13"/>
  <c r="D393" i="13"/>
  <c r="C393" i="13" s="1"/>
  <c r="J393" i="13" s="1"/>
  <c r="D392" i="13"/>
  <c r="C392" i="13" s="1"/>
  <c r="D391" i="13"/>
  <c r="C391" i="13" s="1"/>
  <c r="D390" i="13"/>
  <c r="D389" i="13"/>
  <c r="C389" i="13" s="1"/>
  <c r="J389" i="13" s="1"/>
  <c r="D388" i="13"/>
  <c r="C388" i="13" s="1"/>
  <c r="D387" i="13"/>
  <c r="C387" i="13" s="1"/>
  <c r="D386" i="13"/>
  <c r="D385" i="13"/>
  <c r="C385" i="13" s="1"/>
  <c r="D384" i="13"/>
  <c r="C384" i="13" s="1"/>
  <c r="D383" i="13"/>
  <c r="C383" i="13" s="1"/>
  <c r="D382" i="13"/>
  <c r="D381" i="13"/>
  <c r="C381" i="13" s="1"/>
  <c r="J381" i="13" s="1"/>
  <c r="D380" i="13"/>
  <c r="C380" i="13" s="1"/>
  <c r="D379" i="13"/>
  <c r="C379" i="13" s="1"/>
  <c r="D378" i="13"/>
  <c r="D377" i="13"/>
  <c r="C377" i="13" s="1"/>
  <c r="J377" i="13" s="1"/>
  <c r="D376" i="13"/>
  <c r="C376" i="13" s="1"/>
  <c r="D375" i="13"/>
  <c r="C375" i="13" s="1"/>
  <c r="D374" i="13"/>
  <c r="D373" i="13"/>
  <c r="C373" i="13" s="1"/>
  <c r="J373" i="13" s="1"/>
  <c r="D372" i="13"/>
  <c r="C372" i="13" s="1"/>
  <c r="D371" i="13"/>
  <c r="C371" i="13" s="1"/>
  <c r="D370" i="13"/>
  <c r="D369" i="13"/>
  <c r="C369" i="13" s="1"/>
  <c r="D368" i="13"/>
  <c r="C368" i="13" s="1"/>
  <c r="D367" i="13"/>
  <c r="C367" i="13" s="1"/>
  <c r="D366" i="13"/>
  <c r="D365" i="13"/>
  <c r="C365" i="13" s="1"/>
  <c r="J365" i="13" s="1"/>
  <c r="D364" i="13"/>
  <c r="C364" i="13" s="1"/>
  <c r="D363" i="13"/>
  <c r="C363" i="13" s="1"/>
  <c r="D362" i="13"/>
  <c r="D361" i="13"/>
  <c r="C361" i="13" s="1"/>
  <c r="J361" i="13" s="1"/>
  <c r="D360" i="13"/>
  <c r="C360" i="13" s="1"/>
  <c r="D359" i="13"/>
  <c r="C359" i="13" s="1"/>
  <c r="D358" i="13"/>
  <c r="D357" i="13"/>
  <c r="C357" i="13" s="1"/>
  <c r="J357" i="13" s="1"/>
  <c r="D356" i="13"/>
  <c r="C356" i="13" s="1"/>
  <c r="D355" i="13"/>
  <c r="C355" i="13" s="1"/>
  <c r="D354" i="13"/>
  <c r="D353" i="13"/>
  <c r="C353" i="13" s="1"/>
  <c r="D352" i="13"/>
  <c r="C352" i="13" s="1"/>
  <c r="D351" i="13"/>
  <c r="C351" i="13" s="1"/>
  <c r="D350" i="13"/>
  <c r="D349" i="13"/>
  <c r="C349" i="13" s="1"/>
  <c r="J349" i="13" s="1"/>
  <c r="D348" i="13"/>
  <c r="C348" i="13" s="1"/>
  <c r="D347" i="13"/>
  <c r="C347" i="13" s="1"/>
  <c r="D346" i="13"/>
  <c r="D345" i="13"/>
  <c r="C345" i="13" s="1"/>
  <c r="J345" i="13" s="1"/>
  <c r="D344" i="13"/>
  <c r="C344" i="13" s="1"/>
  <c r="D343" i="13"/>
  <c r="C343" i="13" s="1"/>
  <c r="D342" i="13"/>
  <c r="D341" i="13"/>
  <c r="C341" i="13" s="1"/>
  <c r="J341" i="13" s="1"/>
  <c r="D340" i="13"/>
  <c r="C340" i="13" s="1"/>
  <c r="D339" i="13"/>
  <c r="C339" i="13" s="1"/>
  <c r="D338" i="13"/>
  <c r="D337" i="13"/>
  <c r="C337" i="13" s="1"/>
  <c r="D336" i="13"/>
  <c r="C336" i="13" s="1"/>
  <c r="D335" i="13"/>
  <c r="C335" i="13" s="1"/>
  <c r="D334" i="13"/>
  <c r="D333" i="13"/>
  <c r="C333" i="13" s="1"/>
  <c r="J333" i="13" s="1"/>
  <c r="D332" i="13"/>
  <c r="C332" i="13" s="1"/>
  <c r="D331" i="13"/>
  <c r="C331" i="13" s="1"/>
  <c r="D330" i="13"/>
  <c r="D329" i="13"/>
  <c r="C329" i="13" s="1"/>
  <c r="J329" i="13" s="1"/>
  <c r="D328" i="13"/>
  <c r="C328" i="13" s="1"/>
  <c r="D327" i="13"/>
  <c r="C327" i="13" s="1"/>
  <c r="D326" i="13"/>
  <c r="D325" i="13"/>
  <c r="C325" i="13" s="1"/>
  <c r="J325" i="13" s="1"/>
  <c r="D324" i="13"/>
  <c r="C324" i="13" s="1"/>
  <c r="D323" i="13"/>
  <c r="C323" i="13" s="1"/>
  <c r="D322" i="13"/>
  <c r="D321" i="13"/>
  <c r="C321" i="13" s="1"/>
  <c r="D320" i="13"/>
  <c r="C320" i="13" s="1"/>
  <c r="D319" i="13"/>
  <c r="C319" i="13" s="1"/>
  <c r="D318" i="13"/>
  <c r="D317" i="13"/>
  <c r="C317" i="13" s="1"/>
  <c r="J317" i="13" s="1"/>
  <c r="D316" i="13"/>
  <c r="C316" i="13" s="1"/>
  <c r="D315" i="13"/>
  <c r="C315" i="13" s="1"/>
  <c r="D314" i="13"/>
  <c r="D313" i="13"/>
  <c r="C313" i="13" s="1"/>
  <c r="J313" i="13" s="1"/>
  <c r="D312" i="13"/>
  <c r="C312" i="13" s="1"/>
  <c r="D311" i="13"/>
  <c r="C311" i="13" s="1"/>
  <c r="D310" i="13"/>
  <c r="D309" i="13"/>
  <c r="C309" i="13" s="1"/>
  <c r="J309" i="13" s="1"/>
  <c r="D308" i="13"/>
  <c r="C308" i="13" s="1"/>
  <c r="D307" i="13"/>
  <c r="C307" i="13" s="1"/>
  <c r="D306" i="13"/>
  <c r="D305" i="13"/>
  <c r="C305" i="13" s="1"/>
  <c r="D304" i="13"/>
  <c r="C304" i="13" s="1"/>
  <c r="D303" i="13"/>
  <c r="C303" i="13" s="1"/>
  <c r="D302" i="13"/>
  <c r="D301" i="13"/>
  <c r="C301" i="13" s="1"/>
  <c r="J301" i="13" s="1"/>
  <c r="D300" i="13"/>
  <c r="C300" i="13" s="1"/>
  <c r="D299" i="13"/>
  <c r="C299" i="13" s="1"/>
  <c r="D298" i="13"/>
  <c r="D297" i="13"/>
  <c r="C297" i="13" s="1"/>
  <c r="J297" i="13" s="1"/>
  <c r="D296" i="13"/>
  <c r="C296" i="13" s="1"/>
  <c r="D295" i="13"/>
  <c r="C295" i="13" s="1"/>
  <c r="D294" i="13"/>
  <c r="D293" i="13"/>
  <c r="C293" i="13" s="1"/>
  <c r="J293" i="13" s="1"/>
  <c r="D292" i="13"/>
  <c r="C292" i="13" s="1"/>
  <c r="D291" i="13"/>
  <c r="C291" i="13" s="1"/>
  <c r="D290" i="13"/>
  <c r="D289" i="13"/>
  <c r="C289" i="13" s="1"/>
  <c r="D288" i="13"/>
  <c r="C288" i="13" s="1"/>
  <c r="D287" i="13"/>
  <c r="C287" i="13" s="1"/>
  <c r="D286" i="13"/>
  <c r="D285" i="13"/>
  <c r="C285" i="13" s="1"/>
  <c r="J285" i="13" s="1"/>
  <c r="D284" i="13"/>
  <c r="C284" i="13" s="1"/>
  <c r="D283" i="13"/>
  <c r="C283" i="13" s="1"/>
  <c r="D282" i="13"/>
  <c r="D281" i="13"/>
  <c r="C281" i="13" s="1"/>
  <c r="J281" i="13" s="1"/>
  <c r="D280" i="13"/>
  <c r="C280" i="13" s="1"/>
  <c r="D279" i="13"/>
  <c r="C279" i="13" s="1"/>
  <c r="D278" i="13"/>
  <c r="D277" i="13"/>
  <c r="C277" i="13" s="1"/>
  <c r="J277" i="13" s="1"/>
  <c r="D276" i="13"/>
  <c r="C276" i="13" s="1"/>
  <c r="D275" i="13"/>
  <c r="C275" i="13" s="1"/>
  <c r="D274" i="13"/>
  <c r="D273" i="13"/>
  <c r="C273" i="13" s="1"/>
  <c r="D272" i="13"/>
  <c r="C272" i="13" s="1"/>
  <c r="D271" i="13"/>
  <c r="C271" i="13" s="1"/>
  <c r="J271" i="13" s="1"/>
  <c r="D270" i="13"/>
  <c r="D269" i="13"/>
  <c r="C269" i="13" s="1"/>
  <c r="J269" i="13" s="1"/>
  <c r="D268" i="13"/>
  <c r="C268" i="13" s="1"/>
  <c r="D267" i="13"/>
  <c r="C267" i="13" s="1"/>
  <c r="D266" i="13"/>
  <c r="D265" i="13"/>
  <c r="C265" i="13" s="1"/>
  <c r="J265" i="13" s="1"/>
  <c r="D264" i="13"/>
  <c r="C264" i="13" s="1"/>
  <c r="D263" i="13"/>
  <c r="C263" i="13" s="1"/>
  <c r="D262" i="13"/>
  <c r="D261" i="13"/>
  <c r="C261" i="13" s="1"/>
  <c r="J261" i="13" s="1"/>
  <c r="D260" i="13"/>
  <c r="C260" i="13" s="1"/>
  <c r="D259" i="13"/>
  <c r="C259" i="13" s="1"/>
  <c r="D258" i="13"/>
  <c r="D257" i="13"/>
  <c r="C257" i="13" s="1"/>
  <c r="D256" i="13"/>
  <c r="C256" i="13" s="1"/>
  <c r="D255" i="13"/>
  <c r="C255" i="13" s="1"/>
  <c r="J255" i="13" s="1"/>
  <c r="D254" i="13"/>
  <c r="D253" i="13"/>
  <c r="C253" i="13" s="1"/>
  <c r="J253" i="13" s="1"/>
  <c r="D252" i="13"/>
  <c r="C252" i="13" s="1"/>
  <c r="D251" i="13"/>
  <c r="C251" i="13" s="1"/>
  <c r="D250" i="13"/>
  <c r="D249" i="13"/>
  <c r="C249" i="13" s="1"/>
  <c r="J249" i="13" s="1"/>
  <c r="D248" i="13"/>
  <c r="C248" i="13" s="1"/>
  <c r="D247" i="13"/>
  <c r="C247" i="13" s="1"/>
  <c r="D246" i="13"/>
  <c r="D245" i="13"/>
  <c r="C245" i="13" s="1"/>
  <c r="J245" i="13" s="1"/>
  <c r="D244" i="13"/>
  <c r="C244" i="13" s="1"/>
  <c r="D243" i="13"/>
  <c r="C243" i="13" s="1"/>
  <c r="D242" i="13"/>
  <c r="D241" i="13"/>
  <c r="C241" i="13" s="1"/>
  <c r="D240" i="13"/>
  <c r="C240" i="13" s="1"/>
  <c r="D239" i="13"/>
  <c r="C239" i="13" s="1"/>
  <c r="J239" i="13" s="1"/>
  <c r="D238" i="13"/>
  <c r="D237" i="13"/>
  <c r="C237" i="13" s="1"/>
  <c r="J237" i="13" s="1"/>
  <c r="D236" i="13"/>
  <c r="C236" i="13" s="1"/>
  <c r="D235" i="13"/>
  <c r="C235" i="13" s="1"/>
  <c r="D234" i="13"/>
  <c r="D233" i="13"/>
  <c r="C233" i="13" s="1"/>
  <c r="J233" i="13" s="1"/>
  <c r="D232" i="13"/>
  <c r="C232" i="13" s="1"/>
  <c r="D231" i="13"/>
  <c r="C231" i="13" s="1"/>
  <c r="D230" i="13"/>
  <c r="D229" i="13"/>
  <c r="C229" i="13" s="1"/>
  <c r="J229" i="13" s="1"/>
  <c r="D228" i="13"/>
  <c r="C228" i="13" s="1"/>
  <c r="D227" i="13"/>
  <c r="C227" i="13" s="1"/>
  <c r="D226" i="13"/>
  <c r="D225" i="13"/>
  <c r="C225" i="13" s="1"/>
  <c r="D224" i="13"/>
  <c r="C224" i="13" s="1"/>
  <c r="D223" i="13"/>
  <c r="C223" i="13" s="1"/>
  <c r="J223" i="13" s="1"/>
  <c r="D222" i="13"/>
  <c r="D221" i="13"/>
  <c r="C221" i="13" s="1"/>
  <c r="J221" i="13" s="1"/>
  <c r="D220" i="13"/>
  <c r="C220" i="13" s="1"/>
  <c r="D219" i="13"/>
  <c r="C219" i="13" s="1"/>
  <c r="D218" i="13"/>
  <c r="D217" i="13"/>
  <c r="C217" i="13" s="1"/>
  <c r="J217" i="13" s="1"/>
  <c r="D216" i="13"/>
  <c r="C216" i="13" s="1"/>
  <c r="D215" i="13"/>
  <c r="C215" i="13" s="1"/>
  <c r="D214" i="13"/>
  <c r="D213" i="13"/>
  <c r="C213" i="13" s="1"/>
  <c r="J213" i="13" s="1"/>
  <c r="D212" i="13"/>
  <c r="C212" i="13" s="1"/>
  <c r="D211" i="13"/>
  <c r="C211" i="13" s="1"/>
  <c r="D210" i="13"/>
  <c r="D209" i="13"/>
  <c r="C209" i="13" s="1"/>
  <c r="D208" i="13"/>
  <c r="C208" i="13" s="1"/>
  <c r="D207" i="13"/>
  <c r="C207" i="13" s="1"/>
  <c r="J207" i="13" s="1"/>
  <c r="D206" i="13"/>
  <c r="D205" i="13"/>
  <c r="C205" i="13" s="1"/>
  <c r="J205" i="13" s="1"/>
  <c r="D204" i="13"/>
  <c r="C204" i="13" s="1"/>
  <c r="D203" i="13"/>
  <c r="C203" i="13" s="1"/>
  <c r="D202" i="13"/>
  <c r="D201" i="13"/>
  <c r="C201" i="13" s="1"/>
  <c r="J201" i="13" s="1"/>
  <c r="D200" i="13"/>
  <c r="C200" i="13" s="1"/>
  <c r="D199" i="13"/>
  <c r="C199" i="13" s="1"/>
  <c r="D198" i="13"/>
  <c r="D197" i="13"/>
  <c r="C197" i="13" s="1"/>
  <c r="J197" i="13" s="1"/>
  <c r="D196" i="13"/>
  <c r="C196" i="13" s="1"/>
  <c r="D195" i="13"/>
  <c r="C195" i="13" s="1"/>
  <c r="D194" i="13"/>
  <c r="D193" i="13"/>
  <c r="C193" i="13" s="1"/>
  <c r="D192" i="13"/>
  <c r="C192" i="13" s="1"/>
  <c r="D191" i="13"/>
  <c r="C191" i="13" s="1"/>
  <c r="J191" i="13" s="1"/>
  <c r="D190" i="13"/>
  <c r="D189" i="13"/>
  <c r="C189" i="13" s="1"/>
  <c r="J189" i="13" s="1"/>
  <c r="D188" i="13"/>
  <c r="C188" i="13" s="1"/>
  <c r="D187" i="13"/>
  <c r="C187" i="13" s="1"/>
  <c r="D186" i="13"/>
  <c r="D185" i="13"/>
  <c r="C185" i="13" s="1"/>
  <c r="J185" i="13" s="1"/>
  <c r="D184" i="13"/>
  <c r="C184" i="13" s="1"/>
  <c r="D183" i="13"/>
  <c r="C183" i="13" s="1"/>
  <c r="D182" i="13"/>
  <c r="D181" i="13"/>
  <c r="C181" i="13" s="1"/>
  <c r="J181" i="13" s="1"/>
  <c r="D180" i="13"/>
  <c r="C180" i="13" s="1"/>
  <c r="D179" i="13"/>
  <c r="C179" i="13" s="1"/>
  <c r="D178" i="13"/>
  <c r="D177" i="13"/>
  <c r="C177" i="13" s="1"/>
  <c r="D176" i="13"/>
  <c r="C176" i="13" s="1"/>
  <c r="D175" i="13"/>
  <c r="C175" i="13" s="1"/>
  <c r="J175" i="13" s="1"/>
  <c r="D174" i="13"/>
  <c r="D173" i="13"/>
  <c r="C173" i="13" s="1"/>
  <c r="J173" i="13" s="1"/>
  <c r="D172" i="13"/>
  <c r="C172" i="13" s="1"/>
  <c r="D171" i="13"/>
  <c r="C171" i="13" s="1"/>
  <c r="D170" i="13"/>
  <c r="D169" i="13"/>
  <c r="C169" i="13" s="1"/>
  <c r="J169" i="13" s="1"/>
  <c r="D168" i="13"/>
  <c r="C168" i="13" s="1"/>
  <c r="D167" i="13"/>
  <c r="C167" i="13" s="1"/>
  <c r="D166" i="13"/>
  <c r="D165" i="13"/>
  <c r="C165" i="13" s="1"/>
  <c r="J165" i="13" s="1"/>
  <c r="D164" i="13"/>
  <c r="C164" i="13" s="1"/>
  <c r="D163" i="13"/>
  <c r="C163" i="13" s="1"/>
  <c r="D162" i="13"/>
  <c r="D161" i="13"/>
  <c r="C161" i="13" s="1"/>
  <c r="D160" i="13"/>
  <c r="C160" i="13" s="1"/>
  <c r="D159" i="13"/>
  <c r="C159" i="13" s="1"/>
  <c r="J159" i="13" s="1"/>
  <c r="D158" i="13"/>
  <c r="D157" i="13"/>
  <c r="C157" i="13" s="1"/>
  <c r="J157" i="13" s="1"/>
  <c r="D156" i="13"/>
  <c r="C156" i="13" s="1"/>
  <c r="D155" i="13"/>
  <c r="C155" i="13" s="1"/>
  <c r="D154" i="13"/>
  <c r="D153" i="13"/>
  <c r="C153" i="13" s="1"/>
  <c r="J153" i="13" s="1"/>
  <c r="D152" i="13"/>
  <c r="C152" i="13" s="1"/>
  <c r="D151" i="13"/>
  <c r="C151" i="13" s="1"/>
  <c r="D150" i="13"/>
  <c r="D149" i="13"/>
  <c r="C149" i="13" s="1"/>
  <c r="J149" i="13" s="1"/>
  <c r="D148" i="13"/>
  <c r="C148" i="13" s="1"/>
  <c r="D147" i="13"/>
  <c r="C147" i="13" s="1"/>
  <c r="D146" i="13"/>
  <c r="D145" i="13"/>
  <c r="C145" i="13" s="1"/>
  <c r="D144" i="13"/>
  <c r="C144" i="13" s="1"/>
  <c r="D143" i="13"/>
  <c r="C143" i="13" s="1"/>
  <c r="J143" i="13" s="1"/>
  <c r="D142" i="13"/>
  <c r="D141" i="13"/>
  <c r="C141" i="13" s="1"/>
  <c r="J141" i="13" s="1"/>
  <c r="D140" i="13"/>
  <c r="C140" i="13" s="1"/>
  <c r="D139" i="13"/>
  <c r="C139" i="13" s="1"/>
  <c r="D138" i="13"/>
  <c r="D137" i="13"/>
  <c r="C137" i="13" s="1"/>
  <c r="J137" i="13" s="1"/>
  <c r="D136" i="13"/>
  <c r="C136" i="13" s="1"/>
  <c r="D135" i="13"/>
  <c r="C135" i="13" s="1"/>
  <c r="D134" i="13"/>
  <c r="D133" i="13"/>
  <c r="C133" i="13" s="1"/>
  <c r="J133" i="13" s="1"/>
  <c r="D132" i="13"/>
  <c r="C132" i="13" s="1"/>
  <c r="D131" i="13"/>
  <c r="C131" i="13" s="1"/>
  <c r="D130" i="13"/>
  <c r="D129" i="13"/>
  <c r="C129" i="13" s="1"/>
  <c r="D128" i="13"/>
  <c r="C128" i="13" s="1"/>
  <c r="D127" i="13"/>
  <c r="C127" i="13" s="1"/>
  <c r="J127" i="13" s="1"/>
  <c r="D126" i="13"/>
  <c r="D125" i="13"/>
  <c r="C125" i="13" s="1"/>
  <c r="J125" i="13" s="1"/>
  <c r="D124" i="13"/>
  <c r="C124" i="13" s="1"/>
  <c r="D123" i="13"/>
  <c r="C123" i="13" s="1"/>
  <c r="D122" i="13"/>
  <c r="D121" i="13"/>
  <c r="C121" i="13" s="1"/>
  <c r="J121" i="13" s="1"/>
  <c r="D120" i="13"/>
  <c r="C120" i="13" s="1"/>
  <c r="D119" i="13"/>
  <c r="C119" i="13" s="1"/>
  <c r="D118" i="13"/>
  <c r="D117" i="13"/>
  <c r="C117" i="13" s="1"/>
  <c r="J117" i="13" s="1"/>
  <c r="D116" i="13"/>
  <c r="C116" i="13" s="1"/>
  <c r="D115" i="13"/>
  <c r="C115" i="13" s="1"/>
  <c r="D114" i="13"/>
  <c r="D113" i="13"/>
  <c r="C113" i="13" s="1"/>
  <c r="D112" i="13"/>
  <c r="C112" i="13" s="1"/>
  <c r="D111" i="13"/>
  <c r="C111" i="13" s="1"/>
  <c r="J111" i="13" s="1"/>
  <c r="D110" i="13"/>
  <c r="D109" i="13"/>
  <c r="C109" i="13" s="1"/>
  <c r="J109" i="13" s="1"/>
  <c r="D108" i="13"/>
  <c r="C108" i="13" s="1"/>
  <c r="D107" i="13"/>
  <c r="C107" i="13" s="1"/>
  <c r="D106" i="13"/>
  <c r="D105" i="13"/>
  <c r="C105" i="13" s="1"/>
  <c r="J105" i="13" s="1"/>
  <c r="D104" i="13"/>
  <c r="C104" i="13" s="1"/>
  <c r="D103" i="13"/>
  <c r="C103" i="13" s="1"/>
  <c r="D102" i="13"/>
  <c r="D101" i="13"/>
  <c r="C101" i="13" s="1"/>
  <c r="J101" i="13" s="1"/>
  <c r="D100" i="13"/>
  <c r="C100" i="13" s="1"/>
  <c r="D99" i="13"/>
  <c r="C99" i="13" s="1"/>
  <c r="D98" i="13"/>
  <c r="D97" i="13"/>
  <c r="C97" i="13" s="1"/>
  <c r="D96" i="13"/>
  <c r="C96" i="13" s="1"/>
  <c r="D95" i="13"/>
  <c r="C95" i="13" s="1"/>
  <c r="J95" i="13" s="1"/>
  <c r="D94" i="13"/>
  <c r="D93" i="13"/>
  <c r="C93" i="13" s="1"/>
  <c r="J93" i="13" s="1"/>
  <c r="D92" i="13"/>
  <c r="C92" i="13" s="1"/>
  <c r="D91" i="13"/>
  <c r="C91" i="13" s="1"/>
  <c r="D90" i="13"/>
  <c r="D89" i="13"/>
  <c r="C89" i="13" s="1"/>
  <c r="J89" i="13" s="1"/>
  <c r="D88" i="13"/>
  <c r="C88" i="13" s="1"/>
  <c r="D87" i="13"/>
  <c r="C87" i="13" s="1"/>
  <c r="D86" i="13"/>
  <c r="D85" i="13"/>
  <c r="C85" i="13" s="1"/>
  <c r="J85" i="13" s="1"/>
  <c r="D84" i="13"/>
  <c r="C84" i="13" s="1"/>
  <c r="D83" i="13"/>
  <c r="C83" i="13" s="1"/>
  <c r="D82" i="13"/>
  <c r="D81" i="13"/>
  <c r="C81" i="13" s="1"/>
  <c r="D80" i="13"/>
  <c r="C80" i="13" s="1"/>
  <c r="D79" i="13"/>
  <c r="C79" i="13" s="1"/>
  <c r="J79" i="13" s="1"/>
  <c r="D78" i="13"/>
  <c r="D77" i="13"/>
  <c r="C77" i="13" s="1"/>
  <c r="J77" i="13" s="1"/>
  <c r="D76" i="13"/>
  <c r="C76" i="13" s="1"/>
  <c r="D75" i="13"/>
  <c r="C75" i="13" s="1"/>
  <c r="D74" i="13"/>
  <c r="D73" i="13"/>
  <c r="C73" i="13" s="1"/>
  <c r="J73" i="13" s="1"/>
  <c r="D72" i="13"/>
  <c r="C72" i="13" s="1"/>
  <c r="D71" i="13"/>
  <c r="C71" i="13" s="1"/>
  <c r="D70" i="13"/>
  <c r="D69" i="13"/>
  <c r="C69" i="13" s="1"/>
  <c r="J69" i="13" s="1"/>
  <c r="D68" i="13"/>
  <c r="C68" i="13" s="1"/>
  <c r="D67" i="13"/>
  <c r="C67" i="13" s="1"/>
  <c r="D66" i="13"/>
  <c r="D65" i="13"/>
  <c r="C65" i="13" s="1"/>
  <c r="D64" i="13"/>
  <c r="C64" i="13" s="1"/>
  <c r="D63" i="13"/>
  <c r="C63" i="13" s="1"/>
  <c r="J63" i="13" s="1"/>
  <c r="D62" i="13"/>
  <c r="D61" i="13"/>
  <c r="C61" i="13" s="1"/>
  <c r="J61" i="13" s="1"/>
  <c r="D60" i="13"/>
  <c r="C60" i="13" s="1"/>
  <c r="D59" i="13"/>
  <c r="C59" i="13" s="1"/>
  <c r="D58" i="13"/>
  <c r="D57" i="13"/>
  <c r="C57" i="13" s="1"/>
  <c r="J57" i="13" s="1"/>
  <c r="D56" i="13"/>
  <c r="C56" i="13" s="1"/>
  <c r="D55" i="13"/>
  <c r="C55" i="13" s="1"/>
  <c r="D54" i="13"/>
  <c r="D53" i="13"/>
  <c r="C53" i="13" s="1"/>
  <c r="J53" i="13" s="1"/>
  <c r="D52" i="13"/>
  <c r="C52" i="13" s="1"/>
  <c r="D51" i="13"/>
  <c r="C51" i="13" s="1"/>
  <c r="D50" i="13"/>
  <c r="D49" i="13"/>
  <c r="C49" i="13" s="1"/>
  <c r="D48" i="13"/>
  <c r="C48" i="13" s="1"/>
  <c r="D47" i="13"/>
  <c r="C47" i="13" s="1"/>
  <c r="J47" i="13" s="1"/>
  <c r="D46" i="13"/>
  <c r="D45" i="13"/>
  <c r="C45" i="13" s="1"/>
  <c r="J45" i="13" s="1"/>
  <c r="D44" i="13"/>
  <c r="C44" i="13" s="1"/>
  <c r="D43" i="13"/>
  <c r="C43" i="13" s="1"/>
  <c r="D42" i="13"/>
  <c r="D41" i="13"/>
  <c r="C41" i="13" s="1"/>
  <c r="J41" i="13" s="1"/>
  <c r="D40" i="13"/>
  <c r="C40" i="13" s="1"/>
  <c r="D39" i="13"/>
  <c r="C39" i="13" s="1"/>
  <c r="D38" i="13"/>
  <c r="D37" i="13"/>
  <c r="C37" i="13" s="1"/>
  <c r="J37" i="13" s="1"/>
  <c r="D36" i="13"/>
  <c r="C36" i="13" s="1"/>
  <c r="D35" i="13"/>
  <c r="C35" i="13" s="1"/>
  <c r="D34" i="13"/>
  <c r="D33" i="13"/>
  <c r="C33" i="13" s="1"/>
  <c r="D32" i="13"/>
  <c r="C32" i="13" s="1"/>
  <c r="D31" i="13"/>
  <c r="C31" i="13" s="1"/>
  <c r="J31" i="13" s="1"/>
  <c r="D30" i="13"/>
  <c r="D29" i="13"/>
  <c r="C29" i="13" s="1"/>
  <c r="J29" i="13" s="1"/>
  <c r="D28" i="13"/>
  <c r="C28" i="13" s="1"/>
  <c r="D27" i="13"/>
  <c r="C27" i="13" s="1"/>
  <c r="D26" i="13"/>
  <c r="D25" i="13"/>
  <c r="C25" i="13" s="1"/>
  <c r="J25" i="13" s="1"/>
  <c r="D24" i="13"/>
  <c r="C24" i="13" s="1"/>
  <c r="D23" i="13"/>
  <c r="C23" i="13" s="1"/>
  <c r="D22" i="13"/>
  <c r="D21" i="13"/>
  <c r="C21" i="13" s="1"/>
  <c r="J21" i="13" s="1"/>
  <c r="D20" i="13"/>
  <c r="C20" i="13" s="1"/>
  <c r="D19" i="13"/>
  <c r="C19" i="13" s="1"/>
  <c r="D18" i="13"/>
  <c r="D17" i="13"/>
  <c r="C17" i="13" s="1"/>
  <c r="D16" i="13"/>
  <c r="C16" i="13" s="1"/>
  <c r="D15" i="13"/>
  <c r="C15" i="13" s="1"/>
  <c r="J15" i="13" s="1"/>
  <c r="D14" i="13"/>
  <c r="D13" i="13"/>
  <c r="C13" i="13" s="1"/>
  <c r="J13" i="13" s="1"/>
  <c r="D12" i="13"/>
  <c r="C12" i="13" s="1"/>
  <c r="D11" i="13"/>
  <c r="C11" i="13" s="1"/>
  <c r="D10" i="13"/>
  <c r="D9" i="13"/>
  <c r="C9" i="13" s="1"/>
  <c r="J9" i="13" s="1"/>
  <c r="D8" i="13"/>
  <c r="C8" i="13" s="1"/>
  <c r="D7" i="13"/>
  <c r="C7" i="13" s="1"/>
  <c r="D6" i="13"/>
  <c r="D5" i="13"/>
  <c r="C5" i="13" s="1"/>
  <c r="J5" i="13" s="1"/>
  <c r="D4" i="13"/>
  <c r="C4" i="13" s="1"/>
  <c r="D4839" i="13"/>
  <c r="C4839" i="13" s="1"/>
  <c r="J4839" i="13" s="1"/>
  <c r="D4807" i="13"/>
  <c r="C4807" i="13" s="1"/>
  <c r="J4807" i="13" s="1"/>
  <c r="D4775" i="13"/>
  <c r="C4775" i="13" s="1"/>
  <c r="J4775" i="13" s="1"/>
  <c r="D4743" i="13"/>
  <c r="C4743" i="13" s="1"/>
  <c r="J4743" i="13" s="1"/>
  <c r="D4711" i="13"/>
  <c r="C4711" i="13" s="1"/>
  <c r="D4703" i="13"/>
  <c r="C4703" i="13" s="1"/>
  <c r="D4695" i="13"/>
  <c r="C4695" i="13" s="1"/>
  <c r="J4695" i="13" s="1"/>
  <c r="D4687" i="13"/>
  <c r="C4687" i="13" s="1"/>
  <c r="D4679" i="13"/>
  <c r="C4679" i="13" s="1"/>
  <c r="D4671" i="13"/>
  <c r="C4671" i="13" s="1"/>
  <c r="D4663" i="13"/>
  <c r="C4663" i="13" s="1"/>
  <c r="J4663" i="13" s="1"/>
  <c r="D4655" i="13"/>
  <c r="C4655" i="13" s="1"/>
  <c r="D4647" i="13"/>
  <c r="C4647" i="13" s="1"/>
  <c r="D4639" i="13"/>
  <c r="C4639" i="13" s="1"/>
  <c r="D4631" i="13"/>
  <c r="C4631" i="13" s="1"/>
  <c r="J4631" i="13" s="1"/>
  <c r="D4623" i="13"/>
  <c r="C4623" i="13" s="1"/>
  <c r="D4615" i="13"/>
  <c r="C4615" i="13" s="1"/>
  <c r="D4607" i="13"/>
  <c r="C4607" i="13" s="1"/>
  <c r="D4599" i="13"/>
  <c r="C4599" i="13" s="1"/>
  <c r="J4599" i="13" s="1"/>
  <c r="D4591" i="13"/>
  <c r="C4591" i="13" s="1"/>
  <c r="D4583" i="13"/>
  <c r="C4583" i="13" s="1"/>
  <c r="D4575" i="13"/>
  <c r="C4575" i="13" s="1"/>
  <c r="D4567" i="13"/>
  <c r="C4567" i="13" s="1"/>
  <c r="J4567" i="13" s="1"/>
  <c r="D4559" i="13"/>
  <c r="C4559" i="13" s="1"/>
  <c r="D4551" i="13"/>
  <c r="C4551" i="13" s="1"/>
  <c r="D4543" i="13"/>
  <c r="C4543" i="13" s="1"/>
  <c r="D4535" i="13"/>
  <c r="C4535" i="13" s="1"/>
  <c r="J4535" i="13" s="1"/>
  <c r="D4527" i="13"/>
  <c r="C4527" i="13" s="1"/>
  <c r="D4519" i="13"/>
  <c r="C4519" i="13" s="1"/>
  <c r="D4511" i="13"/>
  <c r="C4511" i="13" s="1"/>
  <c r="D4503" i="13"/>
  <c r="C4503" i="13" s="1"/>
  <c r="J4503" i="13" s="1"/>
  <c r="D4495" i="13"/>
  <c r="C4495" i="13" s="1"/>
  <c r="D4487" i="13"/>
  <c r="C4487" i="13" s="1"/>
  <c r="D4479" i="13"/>
  <c r="C4479" i="13" s="1"/>
  <c r="D4471" i="13"/>
  <c r="C4471" i="13" s="1"/>
  <c r="J4471" i="13" s="1"/>
  <c r="D4463" i="13"/>
  <c r="C4463" i="13" s="1"/>
  <c r="D4455" i="13"/>
  <c r="C4455" i="13" s="1"/>
  <c r="D4447" i="13"/>
  <c r="C4447" i="13" s="1"/>
  <c r="D4439" i="13"/>
  <c r="C4439" i="13" s="1"/>
  <c r="J4439" i="13" s="1"/>
  <c r="D4431" i="13"/>
  <c r="C4431" i="13" s="1"/>
  <c r="D4423" i="13"/>
  <c r="C4423" i="13" s="1"/>
  <c r="D4415" i="13"/>
  <c r="C4415" i="13" s="1"/>
  <c r="D4407" i="13"/>
  <c r="C4407" i="13" s="1"/>
  <c r="J4407" i="13" s="1"/>
  <c r="D4399" i="13"/>
  <c r="C4399" i="13" s="1"/>
  <c r="D4391" i="13"/>
  <c r="C4391" i="13" s="1"/>
  <c r="D4383" i="13"/>
  <c r="C4383" i="13" s="1"/>
  <c r="D4375" i="13"/>
  <c r="C4375" i="13" s="1"/>
  <c r="J4375" i="13" s="1"/>
  <c r="D4367" i="13"/>
  <c r="C4367" i="13" s="1"/>
  <c r="D4359" i="13"/>
  <c r="C4359" i="13" s="1"/>
  <c r="D4351" i="13"/>
  <c r="C4351" i="13" s="1"/>
  <c r="D4343" i="13"/>
  <c r="C4343" i="13" s="1"/>
  <c r="J4343" i="13" s="1"/>
  <c r="D4335" i="13"/>
  <c r="C4335" i="13" s="1"/>
  <c r="D4327" i="13"/>
  <c r="C4327" i="13" s="1"/>
  <c r="D4319" i="13"/>
  <c r="C4319" i="13" s="1"/>
  <c r="D4311" i="13"/>
  <c r="C4311" i="13" s="1"/>
  <c r="J4311" i="13" s="1"/>
  <c r="D4303" i="13"/>
  <c r="C4303" i="13" s="1"/>
  <c r="D4295" i="13"/>
  <c r="C4295" i="13" s="1"/>
  <c r="D4287" i="13"/>
  <c r="C4287" i="13" s="1"/>
  <c r="D4279" i="13"/>
  <c r="C4279" i="13" s="1"/>
  <c r="J4279" i="13" s="1"/>
  <c r="D4271" i="13"/>
  <c r="C4271" i="13" s="1"/>
  <c r="D4263" i="13"/>
  <c r="C4263" i="13" s="1"/>
  <c r="D4255" i="13"/>
  <c r="C4255" i="13" s="1"/>
  <c r="D4247" i="13"/>
  <c r="C4247" i="13" s="1"/>
  <c r="J4247" i="13" s="1"/>
  <c r="D4239" i="13"/>
  <c r="C4239" i="13" s="1"/>
  <c r="D4231" i="13"/>
  <c r="C4231" i="13" s="1"/>
  <c r="D4223" i="13"/>
  <c r="C4223" i="13" s="1"/>
  <c r="D4215" i="13"/>
  <c r="C4215" i="13" s="1"/>
  <c r="J4215" i="13" s="1"/>
  <c r="D4207" i="13"/>
  <c r="C4207" i="13" s="1"/>
  <c r="D4199" i="13"/>
  <c r="C4199" i="13" s="1"/>
  <c r="D4191" i="13"/>
  <c r="C4191" i="13" s="1"/>
  <c r="D4183" i="13"/>
  <c r="C4183" i="13" s="1"/>
  <c r="J4183" i="13" s="1"/>
  <c r="D4175" i="13"/>
  <c r="C4175" i="13" s="1"/>
  <c r="D4167" i="13"/>
  <c r="C4167" i="13" s="1"/>
  <c r="D4159" i="13"/>
  <c r="C4159" i="13" s="1"/>
  <c r="D4151" i="13"/>
  <c r="C4151" i="13" s="1"/>
  <c r="J4151" i="13" s="1"/>
  <c r="D4143" i="13"/>
  <c r="C4143" i="13" s="1"/>
  <c r="D4135" i="13"/>
  <c r="C4135" i="13" s="1"/>
  <c r="D4127" i="13"/>
  <c r="C4127" i="13" s="1"/>
  <c r="D3895" i="13"/>
  <c r="C3895" i="13" s="1"/>
  <c r="J3895" i="13" s="1"/>
  <c r="D3887" i="13"/>
  <c r="C3887" i="13" s="1"/>
  <c r="D3879" i="13"/>
  <c r="C3879" i="13" s="1"/>
  <c r="D3871" i="13"/>
  <c r="C3871" i="13" s="1"/>
  <c r="D3863" i="13"/>
  <c r="C3863" i="13" s="1"/>
  <c r="J3863" i="13" s="1"/>
  <c r="D3855" i="13"/>
  <c r="C3855" i="13" s="1"/>
  <c r="D3847" i="13"/>
  <c r="C3847" i="13" s="1"/>
  <c r="D3839" i="13"/>
  <c r="C3839" i="13" s="1"/>
  <c r="D3831" i="13"/>
  <c r="C3831" i="13" s="1"/>
  <c r="J3831" i="13" s="1"/>
  <c r="D3823" i="13"/>
  <c r="C3823" i="13" s="1"/>
  <c r="D3815" i="13"/>
  <c r="C3815" i="13" s="1"/>
  <c r="D3807" i="13"/>
  <c r="C3807" i="13" s="1"/>
  <c r="D3799" i="13"/>
  <c r="C3799" i="13" s="1"/>
  <c r="J3799" i="13" s="1"/>
  <c r="D3791" i="13"/>
  <c r="C3791" i="13" s="1"/>
  <c r="D3783" i="13"/>
  <c r="C3783" i="13" s="1"/>
  <c r="D3775" i="13"/>
  <c r="C3775" i="13" s="1"/>
  <c r="D3767" i="13"/>
  <c r="C3767" i="13" s="1"/>
  <c r="J3767" i="13" s="1"/>
  <c r="D3759" i="13"/>
  <c r="C3759" i="13" s="1"/>
  <c r="D3751" i="13"/>
  <c r="C3751" i="13" s="1"/>
  <c r="D3743" i="13"/>
  <c r="C3743" i="13" s="1"/>
  <c r="D3735" i="13"/>
  <c r="C3735" i="13" s="1"/>
  <c r="J3735" i="13" s="1"/>
  <c r="D3727" i="13"/>
  <c r="C3727" i="13" s="1"/>
  <c r="D3719" i="13"/>
  <c r="C3719" i="13" s="1"/>
  <c r="D3711" i="13"/>
  <c r="C3711" i="13" s="1"/>
  <c r="D3703" i="13"/>
  <c r="C3703" i="13" s="1"/>
  <c r="J3703" i="13" s="1"/>
  <c r="D3695" i="13"/>
  <c r="C3695" i="13" s="1"/>
  <c r="D3687" i="13"/>
  <c r="C3687" i="13" s="1"/>
  <c r="D3679" i="13"/>
  <c r="C3679" i="13" s="1"/>
  <c r="D3671" i="13"/>
  <c r="C3671" i="13" s="1"/>
  <c r="J3671" i="13" s="1"/>
  <c r="D3663" i="13"/>
  <c r="C3663" i="13" s="1"/>
  <c r="D3655" i="13"/>
  <c r="C3655" i="13" s="1"/>
  <c r="D3647" i="13"/>
  <c r="C3647" i="13" s="1"/>
  <c r="D3639" i="13"/>
  <c r="C3639" i="13" s="1"/>
  <c r="J3639" i="13" s="1"/>
  <c r="D3631" i="13"/>
  <c r="C3631" i="13" s="1"/>
  <c r="D3623" i="13"/>
  <c r="C3623" i="13" s="1"/>
  <c r="D3615" i="13"/>
  <c r="C3615" i="13" s="1"/>
  <c r="D3607" i="13"/>
  <c r="C3607" i="13" s="1"/>
  <c r="J3607" i="13" s="1"/>
  <c r="D3599" i="13"/>
  <c r="C3599" i="13" s="1"/>
  <c r="D3591" i="13"/>
  <c r="C3591" i="13" s="1"/>
  <c r="D3583" i="13"/>
  <c r="C3583" i="13" s="1"/>
  <c r="D3575" i="13"/>
  <c r="C3575" i="13" s="1"/>
  <c r="J3575" i="13" s="1"/>
  <c r="D3567" i="13"/>
  <c r="C3567" i="13" s="1"/>
  <c r="D3559" i="13"/>
  <c r="C3559" i="13" s="1"/>
  <c r="D3551" i="13"/>
  <c r="C3551" i="13" s="1"/>
  <c r="D3543" i="13"/>
  <c r="C3543" i="13" s="1"/>
  <c r="J3543" i="13" s="1"/>
  <c r="D3535" i="13"/>
  <c r="C3535" i="13" s="1"/>
  <c r="D3527" i="13"/>
  <c r="C3527" i="13" s="1"/>
  <c r="D3519" i="13"/>
  <c r="C3519" i="13" s="1"/>
  <c r="D3511" i="13"/>
  <c r="C3511" i="13" s="1"/>
  <c r="J3511" i="13" s="1"/>
  <c r="D3503" i="13"/>
  <c r="C3503" i="13" s="1"/>
  <c r="D3495" i="13"/>
  <c r="C3495" i="13" s="1"/>
  <c r="D3487" i="13"/>
  <c r="C3487" i="13" s="1"/>
  <c r="D3479" i="13"/>
  <c r="C3479" i="13" s="1"/>
  <c r="J3479" i="13" s="1"/>
  <c r="D3471" i="13"/>
  <c r="C3471" i="13" s="1"/>
  <c r="D3463" i="13"/>
  <c r="C3463" i="13" s="1"/>
  <c r="D3455" i="13"/>
  <c r="C3455" i="13" s="1"/>
  <c r="D3447" i="13"/>
  <c r="C3447" i="13" s="1"/>
  <c r="J3447" i="13" s="1"/>
  <c r="D3439" i="13"/>
  <c r="C3439" i="13" s="1"/>
  <c r="D3431" i="13"/>
  <c r="C3431" i="13" s="1"/>
  <c r="D3419" i="13"/>
  <c r="C3419" i="13" s="1"/>
  <c r="D3415" i="13"/>
  <c r="C3415" i="13" s="1"/>
  <c r="J3415" i="13" s="1"/>
  <c r="D3411" i="13"/>
  <c r="C3411" i="13" s="1"/>
  <c r="D3407" i="13"/>
  <c r="C3407" i="13" s="1"/>
  <c r="D3403" i="13"/>
  <c r="C3403" i="13" s="1"/>
  <c r="D3399" i="13"/>
  <c r="C3399" i="13" s="1"/>
  <c r="J3399" i="13" s="1"/>
  <c r="D3395" i="13"/>
  <c r="C3395" i="13" s="1"/>
  <c r="D3391" i="13"/>
  <c r="C3391" i="13" s="1"/>
  <c r="D3387" i="13"/>
  <c r="C3387" i="13" s="1"/>
  <c r="D3383" i="13"/>
  <c r="C3383" i="13" s="1"/>
  <c r="J3383" i="13" s="1"/>
  <c r="D3379" i="13"/>
  <c r="C3379" i="13" s="1"/>
  <c r="D3375" i="13"/>
  <c r="C3375" i="13" s="1"/>
  <c r="D3371" i="13"/>
  <c r="C3371" i="13" s="1"/>
  <c r="D3367" i="13"/>
  <c r="C3367" i="13" s="1"/>
  <c r="J3367" i="13" s="1"/>
  <c r="D3363" i="13"/>
  <c r="C3363" i="13" s="1"/>
  <c r="D3359" i="13"/>
  <c r="C3359" i="13" s="1"/>
  <c r="J3359" i="13" s="1"/>
  <c r="D3355" i="13"/>
  <c r="C3355" i="13" s="1"/>
  <c r="D4751" i="13"/>
  <c r="C4751" i="13" s="1"/>
  <c r="J4751" i="13" s="1"/>
  <c r="D4709" i="13"/>
  <c r="C4709" i="13" s="1"/>
  <c r="D4677" i="13"/>
  <c r="C4677" i="13" s="1"/>
  <c r="D4645" i="13"/>
  <c r="C4645" i="13" s="1"/>
  <c r="D4613" i="13"/>
  <c r="C4613" i="13" s="1"/>
  <c r="J4613" i="13" s="1"/>
  <c r="D4581" i="13"/>
  <c r="C4581" i="13" s="1"/>
  <c r="D4549" i="13"/>
  <c r="C4549" i="13" s="1"/>
  <c r="D4517" i="13"/>
  <c r="C4517" i="13" s="1"/>
  <c r="D4485" i="13"/>
  <c r="C4485" i="13" s="1"/>
  <c r="J4485" i="13" s="1"/>
  <c r="D4453" i="13"/>
  <c r="C4453" i="13" s="1"/>
  <c r="D4421" i="13"/>
  <c r="C4421" i="13" s="1"/>
  <c r="D4389" i="13"/>
  <c r="C4389" i="13" s="1"/>
  <c r="D4357" i="13"/>
  <c r="C4357" i="13" s="1"/>
  <c r="J4357" i="13" s="1"/>
  <c r="D4325" i="13"/>
  <c r="C4325" i="13" s="1"/>
  <c r="D4293" i="13"/>
  <c r="C4293" i="13" s="1"/>
  <c r="D4261" i="13"/>
  <c r="C4261" i="13" s="1"/>
  <c r="D4229" i="13"/>
  <c r="C4229" i="13" s="1"/>
  <c r="J4229" i="13" s="1"/>
  <c r="D4197" i="13"/>
  <c r="C4197" i="13" s="1"/>
  <c r="D4165" i="13"/>
  <c r="C4165" i="13" s="1"/>
  <c r="D4133" i="13"/>
  <c r="C4133" i="13" s="1"/>
  <c r="D4111" i="13"/>
  <c r="C4111" i="13" s="1"/>
  <c r="D4095" i="13"/>
  <c r="C4095" i="13" s="1"/>
  <c r="D4079" i="13"/>
  <c r="C4079" i="13" s="1"/>
  <c r="D4063" i="13"/>
  <c r="C4063" i="13" s="1"/>
  <c r="D4047" i="13"/>
  <c r="C4047" i="13" s="1"/>
  <c r="D4031" i="13"/>
  <c r="C4031" i="13" s="1"/>
  <c r="D4015" i="13"/>
  <c r="C4015" i="13" s="1"/>
  <c r="D3999" i="13"/>
  <c r="C3999" i="13" s="1"/>
  <c r="D3983" i="13"/>
  <c r="C3983" i="13" s="1"/>
  <c r="D3967" i="13"/>
  <c r="C3967" i="13" s="1"/>
  <c r="D3951" i="13"/>
  <c r="C3951" i="13" s="1"/>
  <c r="D3935" i="13"/>
  <c r="C3935" i="13" s="1"/>
  <c r="D3919" i="13"/>
  <c r="C3919" i="13" s="1"/>
  <c r="D3903" i="13"/>
  <c r="C3903" i="13" s="1"/>
  <c r="D3881" i="13"/>
  <c r="C3881" i="13" s="1"/>
  <c r="D3849" i="13"/>
  <c r="C3849" i="13" s="1"/>
  <c r="D3817" i="13"/>
  <c r="C3817" i="13" s="1"/>
  <c r="J3817" i="13" s="1"/>
  <c r="D3785" i="13"/>
  <c r="C3785" i="13" s="1"/>
  <c r="D3753" i="13"/>
  <c r="C3753" i="13" s="1"/>
  <c r="D3721" i="13"/>
  <c r="C3721" i="13" s="1"/>
  <c r="D3689" i="13"/>
  <c r="C3689" i="13" s="1"/>
  <c r="J3689" i="13" s="1"/>
  <c r="D3657" i="13"/>
  <c r="C3657" i="13" s="1"/>
  <c r="D3625" i="13"/>
  <c r="C3625" i="13" s="1"/>
  <c r="D3593" i="13"/>
  <c r="C3593" i="13" s="1"/>
  <c r="D3561" i="13"/>
  <c r="C3561" i="13" s="1"/>
  <c r="J3561" i="13" s="1"/>
  <c r="D3529" i="13"/>
  <c r="C3529" i="13" s="1"/>
  <c r="D3497" i="13"/>
  <c r="C3497" i="13" s="1"/>
  <c r="D3465" i="13"/>
  <c r="C3465" i="13" s="1"/>
  <c r="D3433" i="13"/>
  <c r="C3433" i="13" s="1"/>
  <c r="J3433" i="13" s="1"/>
  <c r="D3423" i="13"/>
  <c r="C3423" i="13" s="1"/>
  <c r="D3412" i="13"/>
  <c r="C3412" i="13" s="1"/>
  <c r="D3396" i="13"/>
  <c r="C3396" i="13" s="1"/>
  <c r="D3380" i="13"/>
  <c r="C3380" i="13" s="1"/>
  <c r="D3364" i="13"/>
  <c r="C3364" i="13" s="1"/>
  <c r="D4847" i="13"/>
  <c r="C4847" i="13" s="1"/>
  <c r="J4847" i="13" s="1"/>
  <c r="D4719" i="13"/>
  <c r="C4719" i="13" s="1"/>
  <c r="J4719" i="13" s="1"/>
  <c r="D4685" i="13"/>
  <c r="C4685" i="13" s="1"/>
  <c r="D4653" i="13"/>
  <c r="C4653" i="13" s="1"/>
  <c r="D4621" i="13"/>
  <c r="C4621" i="13" s="1"/>
  <c r="D4589" i="13"/>
  <c r="C4589" i="13" s="1"/>
  <c r="D4557" i="13"/>
  <c r="C4557" i="13" s="1"/>
  <c r="D4525" i="13"/>
  <c r="C4525" i="13" s="1"/>
  <c r="D4461" i="13"/>
  <c r="C4461" i="13" s="1"/>
  <c r="D4429" i="13"/>
  <c r="C4429" i="13" s="1"/>
  <c r="D4397" i="13"/>
  <c r="C4397" i="13" s="1"/>
  <c r="D4365" i="13"/>
  <c r="C4365" i="13" s="1"/>
  <c r="D4301" i="13"/>
  <c r="C4301" i="13" s="1"/>
  <c r="D4269" i="13"/>
  <c r="C4269" i="13" s="1"/>
  <c r="D4237" i="13"/>
  <c r="C4237" i="13" s="1"/>
  <c r="D4173" i="13"/>
  <c r="C4173" i="13" s="1"/>
  <c r="D4141" i="13"/>
  <c r="C4141" i="13" s="1"/>
  <c r="D4115" i="13"/>
  <c r="C4115" i="13" s="1"/>
  <c r="D4099" i="13"/>
  <c r="C4099" i="13" s="1"/>
  <c r="J4099" i="13" s="1"/>
  <c r="D4051" i="13"/>
  <c r="C4051" i="13" s="1"/>
  <c r="D4035" i="13"/>
  <c r="C4035" i="13" s="1"/>
  <c r="D4003" i="13"/>
  <c r="C4003" i="13" s="1"/>
  <c r="D3955" i="13"/>
  <c r="C3955" i="13" s="1"/>
  <c r="J3955" i="13" s="1"/>
  <c r="D3841" i="13"/>
  <c r="C3841" i="13" s="1"/>
  <c r="D3777" i="13"/>
  <c r="C3777" i="13" s="1"/>
  <c r="D3745" i="13"/>
  <c r="C3745" i="13" s="1"/>
  <c r="D3649" i="13"/>
  <c r="C3649" i="13" s="1"/>
  <c r="J3649" i="13" s="1"/>
  <c r="D3457" i="13"/>
  <c r="C3457" i="13" s="1"/>
  <c r="D3408" i="13"/>
  <c r="C3408" i="13" s="1"/>
  <c r="D3392" i="13"/>
  <c r="C3392" i="13" s="1"/>
  <c r="D3376" i="13"/>
  <c r="C3376" i="13" s="1"/>
  <c r="J3376" i="13" s="1"/>
  <c r="D4783" i="13"/>
  <c r="C4783" i="13" s="1"/>
  <c r="D4701" i="13"/>
  <c r="C4701" i="13" s="1"/>
  <c r="D4669" i="13"/>
  <c r="C4669" i="13" s="1"/>
  <c r="D4637" i="13"/>
  <c r="C4637" i="13" s="1"/>
  <c r="D4605" i="13"/>
  <c r="C4605" i="13" s="1"/>
  <c r="D4573" i="13"/>
  <c r="C4573" i="13" s="1"/>
  <c r="D4541" i="13"/>
  <c r="C4541" i="13" s="1"/>
  <c r="D4509" i="13"/>
  <c r="C4509" i="13" s="1"/>
  <c r="D4477" i="13"/>
  <c r="C4477" i="13" s="1"/>
  <c r="D4445" i="13"/>
  <c r="C4445" i="13" s="1"/>
  <c r="D4413" i="13"/>
  <c r="C4413" i="13" s="1"/>
  <c r="D4381" i="13"/>
  <c r="C4381" i="13" s="1"/>
  <c r="D4349" i="13"/>
  <c r="C4349" i="13" s="1"/>
  <c r="D4317" i="13"/>
  <c r="C4317" i="13" s="1"/>
  <c r="D4285" i="13"/>
  <c r="C4285" i="13" s="1"/>
  <c r="D4253" i="13"/>
  <c r="C4253" i="13" s="1"/>
  <c r="D4221" i="13"/>
  <c r="C4221" i="13" s="1"/>
  <c r="D4189" i="13"/>
  <c r="C4189" i="13" s="1"/>
  <c r="D4157" i="13"/>
  <c r="C4157" i="13" s="1"/>
  <c r="D4125" i="13"/>
  <c r="C4125" i="13" s="1"/>
  <c r="D4107" i="13"/>
  <c r="C4107" i="13" s="1"/>
  <c r="D4091" i="13"/>
  <c r="C4091" i="13" s="1"/>
  <c r="D4075" i="13"/>
  <c r="C4075" i="13" s="1"/>
  <c r="D4059" i="13"/>
  <c r="C4059" i="13" s="1"/>
  <c r="J4059" i="13" s="1"/>
  <c r="D4043" i="13"/>
  <c r="C4043" i="13" s="1"/>
  <c r="D4027" i="13"/>
  <c r="C4027" i="13" s="1"/>
  <c r="D4011" i="13"/>
  <c r="C4011" i="13" s="1"/>
  <c r="D3995" i="13"/>
  <c r="C3995" i="13" s="1"/>
  <c r="J3995" i="13" s="1"/>
  <c r="D3979" i="13"/>
  <c r="C3979" i="13" s="1"/>
  <c r="D3963" i="13"/>
  <c r="C3963" i="13" s="1"/>
  <c r="D3947" i="13"/>
  <c r="C3947" i="13" s="1"/>
  <c r="D3931" i="13"/>
  <c r="C3931" i="13" s="1"/>
  <c r="J3931" i="13" s="1"/>
  <c r="D3915" i="13"/>
  <c r="C3915" i="13" s="1"/>
  <c r="D3889" i="13"/>
  <c r="C3889" i="13" s="1"/>
  <c r="D3857" i="13"/>
  <c r="C3857" i="13" s="1"/>
  <c r="D3825" i="13"/>
  <c r="C3825" i="13" s="1"/>
  <c r="J3825" i="13" s="1"/>
  <c r="D3793" i="13"/>
  <c r="C3793" i="13" s="1"/>
  <c r="D3761" i="13"/>
  <c r="C3761" i="13" s="1"/>
  <c r="D3729" i="13"/>
  <c r="C3729" i="13" s="1"/>
  <c r="D3697" i="13"/>
  <c r="C3697" i="13" s="1"/>
  <c r="J3697" i="13" s="1"/>
  <c r="D3665" i="13"/>
  <c r="C3665" i="13" s="1"/>
  <c r="D3633" i="13"/>
  <c r="C3633" i="13" s="1"/>
  <c r="D3601" i="13"/>
  <c r="C3601" i="13" s="1"/>
  <c r="D3569" i="13"/>
  <c r="C3569" i="13" s="1"/>
  <c r="J3569" i="13" s="1"/>
  <c r="D3537" i="13"/>
  <c r="C3537" i="13" s="1"/>
  <c r="D3505" i="13"/>
  <c r="C3505" i="13" s="1"/>
  <c r="D3473" i="13"/>
  <c r="C3473" i="13" s="1"/>
  <c r="D3441" i="13"/>
  <c r="C3441" i="13" s="1"/>
  <c r="J3441" i="13" s="1"/>
  <c r="D3416" i="13"/>
  <c r="C3416" i="13" s="1"/>
  <c r="D3400" i="13"/>
  <c r="C3400" i="13" s="1"/>
  <c r="D3384" i="13"/>
  <c r="C3384" i="13" s="1"/>
  <c r="D3368" i="13"/>
  <c r="C3368" i="13" s="1"/>
  <c r="J3368" i="13" s="1"/>
  <c r="D3" i="13"/>
  <c r="C3" i="13" s="1"/>
  <c r="J3" i="13" s="1"/>
  <c r="D4493" i="13"/>
  <c r="C4493" i="13" s="1"/>
  <c r="D4333" i="13"/>
  <c r="C4333" i="13" s="1"/>
  <c r="D4205" i="13"/>
  <c r="C4205" i="13" s="1"/>
  <c r="D4083" i="13"/>
  <c r="C4083" i="13" s="1"/>
  <c r="D4067" i="13"/>
  <c r="C4067" i="13" s="1"/>
  <c r="D4019" i="13"/>
  <c r="C4019" i="13" s="1"/>
  <c r="D3987" i="13"/>
  <c r="C3987" i="13" s="1"/>
  <c r="J3987" i="13" s="1"/>
  <c r="D3971" i="13"/>
  <c r="C3971" i="13" s="1"/>
  <c r="D3939" i="13"/>
  <c r="C3939" i="13" s="1"/>
  <c r="D3923" i="13"/>
  <c r="C3923" i="13" s="1"/>
  <c r="D3907" i="13"/>
  <c r="C3907" i="13" s="1"/>
  <c r="J3907" i="13" s="1"/>
  <c r="D3873" i="13"/>
  <c r="C3873" i="13" s="1"/>
  <c r="D3809" i="13"/>
  <c r="C3809" i="13" s="1"/>
  <c r="D3713" i="13"/>
  <c r="C3713" i="13" s="1"/>
  <c r="D3681" i="13"/>
  <c r="C3681" i="13" s="1"/>
  <c r="J3681" i="13" s="1"/>
  <c r="D3617" i="13"/>
  <c r="C3617" i="13" s="1"/>
  <c r="D3585" i="13"/>
  <c r="C3585" i="13" s="1"/>
  <c r="D3553" i="13"/>
  <c r="C3553" i="13" s="1"/>
  <c r="D3521" i="13"/>
  <c r="C3521" i="13" s="1"/>
  <c r="J3521" i="13" s="1"/>
  <c r="D3489" i="13"/>
  <c r="C3489" i="13" s="1"/>
  <c r="D3425" i="13"/>
  <c r="C3425" i="13" s="1"/>
  <c r="D3360" i="13"/>
  <c r="C3360" i="13" s="1"/>
  <c r="D4815" i="13"/>
  <c r="C4815" i="13" s="1"/>
  <c r="J4815" i="13" s="1"/>
  <c r="D4693" i="13"/>
  <c r="C4693" i="13" s="1"/>
  <c r="D4661" i="13"/>
  <c r="C4661" i="13" s="1"/>
  <c r="D4629" i="13"/>
  <c r="C4629" i="13" s="1"/>
  <c r="D4597" i="13"/>
  <c r="C4597" i="13" s="1"/>
  <c r="J4597" i="13" s="1"/>
  <c r="D4565" i="13"/>
  <c r="C4565" i="13" s="1"/>
  <c r="D4533" i="13"/>
  <c r="C4533" i="13" s="1"/>
  <c r="D4501" i="13"/>
  <c r="C4501" i="13" s="1"/>
  <c r="D4469" i="13"/>
  <c r="C4469" i="13" s="1"/>
  <c r="J4469" i="13" s="1"/>
  <c r="D4437" i="13"/>
  <c r="C4437" i="13" s="1"/>
  <c r="D4405" i="13"/>
  <c r="C4405" i="13" s="1"/>
  <c r="D4373" i="13"/>
  <c r="C4373" i="13" s="1"/>
  <c r="D4341" i="13"/>
  <c r="C4341" i="13" s="1"/>
  <c r="J4341" i="13" s="1"/>
  <c r="D4309" i="13"/>
  <c r="C4309" i="13" s="1"/>
  <c r="D4277" i="13"/>
  <c r="C4277" i="13" s="1"/>
  <c r="D4245" i="13"/>
  <c r="C4245" i="13" s="1"/>
  <c r="D4213" i="13"/>
  <c r="C4213" i="13" s="1"/>
  <c r="J4213" i="13" s="1"/>
  <c r="D4181" i="13"/>
  <c r="C4181" i="13" s="1"/>
  <c r="D4149" i="13"/>
  <c r="C4149" i="13" s="1"/>
  <c r="D4119" i="13"/>
  <c r="C4119" i="13" s="1"/>
  <c r="D4103" i="13"/>
  <c r="C4103" i="13" s="1"/>
  <c r="J4103" i="13" s="1"/>
  <c r="D4087" i="13"/>
  <c r="C4087" i="13" s="1"/>
  <c r="D4071" i="13"/>
  <c r="C4071" i="13" s="1"/>
  <c r="D4055" i="13"/>
  <c r="C4055" i="13" s="1"/>
  <c r="D4039" i="13"/>
  <c r="C4039" i="13" s="1"/>
  <c r="J4039" i="13" s="1"/>
  <c r="D4023" i="13"/>
  <c r="C4023" i="13" s="1"/>
  <c r="D4007" i="13"/>
  <c r="C4007" i="13" s="1"/>
  <c r="D3991" i="13"/>
  <c r="C3991" i="13" s="1"/>
  <c r="D3975" i="13"/>
  <c r="C3975" i="13" s="1"/>
  <c r="J3975" i="13" s="1"/>
  <c r="D3959" i="13"/>
  <c r="C3959" i="13" s="1"/>
  <c r="D3943" i="13"/>
  <c r="C3943" i="13" s="1"/>
  <c r="D3927" i="13"/>
  <c r="C3927" i="13" s="1"/>
  <c r="D3911" i="13"/>
  <c r="C3911" i="13" s="1"/>
  <c r="J3911" i="13" s="1"/>
  <c r="D3897" i="13"/>
  <c r="C3897" i="13" s="1"/>
  <c r="D3865" i="13"/>
  <c r="C3865" i="13" s="1"/>
  <c r="D3833" i="13"/>
  <c r="C3833" i="13" s="1"/>
  <c r="D3801" i="13"/>
  <c r="C3801" i="13" s="1"/>
  <c r="J3801" i="13" s="1"/>
  <c r="D3769" i="13"/>
  <c r="C3769" i="13" s="1"/>
  <c r="D3737" i="13"/>
  <c r="C3737" i="13" s="1"/>
  <c r="D3705" i="13"/>
  <c r="C3705" i="13" s="1"/>
  <c r="D3673" i="13"/>
  <c r="C3673" i="13" s="1"/>
  <c r="J3673" i="13" s="1"/>
  <c r="D3641" i="13"/>
  <c r="C3641" i="13" s="1"/>
  <c r="D3609" i="13"/>
  <c r="C3609" i="13" s="1"/>
  <c r="D3577" i="13"/>
  <c r="C3577" i="13" s="1"/>
  <c r="D3545" i="13"/>
  <c r="C3545" i="13" s="1"/>
  <c r="J3545" i="13" s="1"/>
  <c r="D3513" i="13"/>
  <c r="C3513" i="13" s="1"/>
  <c r="D3481" i="13"/>
  <c r="C3481" i="13" s="1"/>
  <c r="D3449" i="13"/>
  <c r="C3449" i="13" s="1"/>
  <c r="D3420" i="13"/>
  <c r="C3420" i="13" s="1"/>
  <c r="J3420" i="13" s="1"/>
  <c r="D3404" i="13"/>
  <c r="C3404" i="13" s="1"/>
  <c r="D3388" i="13"/>
  <c r="C3388" i="13" s="1"/>
  <c r="D3372" i="13"/>
  <c r="C3372" i="13" s="1"/>
  <c r="D3356" i="13"/>
  <c r="C3356" i="13" s="1"/>
  <c r="J3356" i="13" s="1"/>
  <c r="J4834" i="13"/>
  <c r="J4810" i="13"/>
  <c r="J6998" i="13"/>
  <c r="J4718" i="13"/>
  <c r="J4750" i="13"/>
  <c r="J4782" i="13"/>
  <c r="J4814" i="13"/>
  <c r="J4846" i="13"/>
  <c r="J6986" i="13"/>
  <c r="J6990" i="13"/>
  <c r="J5026" i="13"/>
  <c r="J5034" i="13"/>
  <c r="J5042" i="13"/>
  <c r="J5050" i="13"/>
  <c r="J5058" i="13"/>
  <c r="J5066" i="13"/>
  <c r="J5074" i="13"/>
  <c r="J5082" i="13"/>
  <c r="J5090" i="13"/>
  <c r="J5098" i="13"/>
  <c r="J5106" i="13"/>
  <c r="J5114" i="13"/>
  <c r="J5122" i="13"/>
  <c r="J5130" i="13"/>
  <c r="J5138" i="13"/>
  <c r="J5146" i="13"/>
  <c r="J5154" i="13"/>
  <c r="J5162" i="13"/>
  <c r="J5170" i="13"/>
  <c r="J5178" i="13"/>
  <c r="J5186" i="13"/>
  <c r="J5194" i="13"/>
  <c r="J5202" i="13"/>
  <c r="J5210" i="13"/>
  <c r="J5218" i="13"/>
  <c r="J5226" i="13"/>
  <c r="J5234" i="13"/>
  <c r="J5242" i="13"/>
  <c r="J5250" i="13"/>
  <c r="J5258" i="13"/>
  <c r="J5266" i="13"/>
  <c r="J5274" i="13"/>
  <c r="J5282" i="13"/>
  <c r="J5290" i="13"/>
  <c r="J5298" i="13"/>
  <c r="J5306" i="13"/>
  <c r="J5314" i="13"/>
  <c r="J5322" i="13"/>
  <c r="J5330" i="13"/>
  <c r="J5338" i="13"/>
  <c r="J5346" i="13"/>
  <c r="J5354" i="13"/>
  <c r="J5362" i="13"/>
  <c r="J5370" i="13"/>
  <c r="J5378" i="13"/>
  <c r="J5386" i="13"/>
  <c r="J5394" i="13"/>
  <c r="J5402" i="13"/>
  <c r="J5410" i="13"/>
  <c r="J5418" i="13"/>
  <c r="J5426" i="13"/>
  <c r="J5434" i="13"/>
  <c r="J5442" i="13"/>
  <c r="J5450" i="13"/>
  <c r="J5458" i="13"/>
  <c r="J5466" i="13"/>
  <c r="J5474" i="13"/>
  <c r="J5482" i="13"/>
  <c r="J5490" i="13"/>
  <c r="J5498" i="13"/>
  <c r="J5506" i="13"/>
  <c r="J5514" i="13"/>
  <c r="J5522" i="13"/>
  <c r="J5530" i="13"/>
  <c r="J5538" i="13"/>
  <c r="J5546" i="13"/>
  <c r="J5554" i="13"/>
  <c r="J5562" i="13"/>
  <c r="J5570" i="13"/>
  <c r="J5578" i="13"/>
  <c r="J5586" i="13"/>
  <c r="J5594" i="13"/>
  <c r="J5602" i="13"/>
  <c r="J5610" i="13"/>
  <c r="J5618" i="13"/>
  <c r="J5626" i="13"/>
  <c r="J5634" i="13"/>
  <c r="J5642" i="13"/>
  <c r="J5650" i="13"/>
  <c r="J5658" i="13"/>
  <c r="J5666" i="13"/>
  <c r="J5674" i="13"/>
  <c r="J5682" i="13"/>
  <c r="J5690" i="13"/>
  <c r="J5698" i="13"/>
  <c r="J5706" i="13"/>
  <c r="J5714" i="13"/>
  <c r="J5722" i="13"/>
  <c r="J5730" i="13"/>
  <c r="J5738" i="13"/>
  <c r="J5746" i="13"/>
  <c r="J5754" i="13"/>
  <c r="J5762" i="13"/>
  <c r="J5770" i="13"/>
  <c r="J5778" i="13"/>
  <c r="J5786" i="13"/>
  <c r="J5794" i="13"/>
  <c r="J5802" i="13"/>
  <c r="J5810" i="13"/>
  <c r="J5818" i="13"/>
  <c r="J5826" i="13"/>
  <c r="J5834" i="13"/>
  <c r="J5842" i="13"/>
  <c r="J5850" i="13"/>
  <c r="J5858" i="13"/>
  <c r="J5866" i="13"/>
  <c r="J5874" i="13"/>
  <c r="J5882" i="13"/>
  <c r="J5890" i="13"/>
  <c r="J5898" i="13"/>
  <c r="J5906" i="13"/>
  <c r="J5914" i="13"/>
  <c r="J5922" i="13"/>
  <c r="J5930" i="13"/>
  <c r="J5938" i="13"/>
  <c r="J5946" i="13"/>
  <c r="J5954" i="13"/>
  <c r="J5962" i="13"/>
  <c r="J5970" i="13"/>
  <c r="J5978" i="13"/>
  <c r="J5986" i="13"/>
  <c r="J5994" i="13"/>
  <c r="J6002" i="13"/>
  <c r="J6010" i="13"/>
  <c r="J6018" i="13"/>
  <c r="J6026" i="13"/>
  <c r="J6034" i="13"/>
  <c r="J6042" i="13"/>
  <c r="J6050" i="13"/>
  <c r="J6058" i="13"/>
  <c r="J6066" i="13"/>
  <c r="J6074" i="13"/>
  <c r="J6082" i="13"/>
  <c r="J6090" i="13"/>
  <c r="J6098" i="13"/>
  <c r="J6106" i="13"/>
  <c r="J6114" i="13"/>
  <c r="J6122" i="13"/>
  <c r="J6130" i="13"/>
  <c r="J6138" i="13"/>
  <c r="J6146" i="13"/>
  <c r="J6154" i="13"/>
  <c r="J6162" i="13"/>
  <c r="J6170" i="13"/>
  <c r="J6178" i="13"/>
  <c r="J6186" i="13"/>
  <c r="J6194" i="13"/>
  <c r="J6202" i="13"/>
  <c r="J6210" i="13"/>
  <c r="J6218" i="13"/>
  <c r="J6226" i="13"/>
  <c r="J6234" i="13"/>
  <c r="J6242" i="13"/>
  <c r="J6250" i="13"/>
  <c r="J6258" i="13"/>
  <c r="J6266" i="13"/>
  <c r="J6274" i="13"/>
  <c r="J6282" i="13"/>
  <c r="J6290" i="13"/>
  <c r="J6298" i="13"/>
  <c r="J6306" i="13"/>
  <c r="J6314" i="13"/>
  <c r="J6322" i="13"/>
  <c r="J6330" i="13"/>
  <c r="J6338" i="13"/>
  <c r="J6346" i="13"/>
  <c r="J6354" i="13"/>
  <c r="J6362" i="13"/>
  <c r="J6370" i="13"/>
  <c r="J6378" i="13"/>
  <c r="J6386" i="13"/>
  <c r="J6394" i="13"/>
  <c r="J6402" i="13"/>
  <c r="J6410" i="13"/>
  <c r="J6418" i="13"/>
  <c r="J6426" i="13"/>
  <c r="J6434" i="13"/>
  <c r="J6442" i="13"/>
  <c r="J6450" i="13"/>
  <c r="J6458" i="13"/>
  <c r="J6466" i="13"/>
  <c r="J6474" i="13"/>
  <c r="J6482" i="13"/>
  <c r="J6490" i="13"/>
  <c r="J6498" i="13"/>
  <c r="J6506" i="13"/>
  <c r="J6514" i="13"/>
  <c r="J6522" i="13"/>
  <c r="J6530" i="13"/>
  <c r="J6538" i="13"/>
  <c r="J6546" i="13"/>
  <c r="J6554" i="13"/>
  <c r="J6562" i="13"/>
  <c r="J6570" i="13"/>
  <c r="J6578" i="13"/>
  <c r="J6586" i="13"/>
  <c r="J6594" i="13"/>
  <c r="J6602" i="13"/>
  <c r="J6610" i="13"/>
  <c r="J6618" i="13"/>
  <c r="J6626" i="13"/>
  <c r="J6634" i="13"/>
  <c r="J6642" i="13"/>
  <c r="J6650" i="13"/>
  <c r="J6658" i="13"/>
  <c r="J6666" i="13"/>
  <c r="J6674" i="13"/>
  <c r="J6682" i="13"/>
  <c r="J6690" i="13"/>
  <c r="J6698" i="13"/>
  <c r="J6721" i="13"/>
  <c r="J6849" i="13"/>
  <c r="J7" i="13"/>
  <c r="J11" i="13"/>
  <c r="J19" i="13"/>
  <c r="J23" i="13"/>
  <c r="J27" i="13"/>
  <c r="J35" i="13"/>
  <c r="J39" i="13"/>
  <c r="J43" i="13"/>
  <c r="J51" i="13"/>
  <c r="J55" i="13"/>
  <c r="J59" i="13"/>
  <c r="J67" i="13"/>
  <c r="J71" i="13"/>
  <c r="J75" i="13"/>
  <c r="J83" i="13"/>
  <c r="J87" i="13"/>
  <c r="J91" i="13"/>
  <c r="J99" i="13"/>
  <c r="J103" i="13"/>
  <c r="J107" i="13"/>
  <c r="J115" i="13"/>
  <c r="J119" i="13"/>
  <c r="J123" i="13"/>
  <c r="J131" i="13"/>
  <c r="J135" i="13"/>
  <c r="J139" i="13"/>
  <c r="J147" i="13"/>
  <c r="J151" i="13"/>
  <c r="J155" i="13"/>
  <c r="J163" i="13"/>
  <c r="J167" i="13"/>
  <c r="J171" i="13"/>
  <c r="J179" i="13"/>
  <c r="J183" i="13"/>
  <c r="J187" i="13"/>
  <c r="J195" i="13"/>
  <c r="J199" i="13"/>
  <c r="J203" i="13"/>
  <c r="J211" i="13"/>
  <c r="J215" i="13"/>
  <c r="J219" i="13"/>
  <c r="J227" i="13"/>
  <c r="J231" i="13"/>
  <c r="J235" i="13"/>
  <c r="J243" i="13"/>
  <c r="J247" i="13"/>
  <c r="J251" i="13"/>
  <c r="J259" i="13"/>
  <c r="J263" i="13"/>
  <c r="J267" i="13"/>
  <c r="J275" i="13"/>
  <c r="J279" i="13"/>
  <c r="J283" i="13"/>
  <c r="J287" i="13"/>
  <c r="J291" i="13"/>
  <c r="J295" i="13"/>
  <c r="J299" i="13"/>
  <c r="J303" i="13"/>
  <c r="J307" i="13"/>
  <c r="J311" i="13"/>
  <c r="J315" i="13"/>
  <c r="J319" i="13"/>
  <c r="J323" i="13"/>
  <c r="J327" i="13"/>
  <c r="J331" i="13"/>
  <c r="J335" i="13"/>
  <c r="J339" i="13"/>
  <c r="J343" i="13"/>
  <c r="J347" i="13"/>
  <c r="J351" i="13"/>
  <c r="J355" i="13"/>
  <c r="J359" i="13"/>
  <c r="J363" i="13"/>
  <c r="J367" i="13"/>
  <c r="J371" i="13"/>
  <c r="J375" i="13"/>
  <c r="J379" i="13"/>
  <c r="J383" i="13"/>
  <c r="J387" i="13"/>
  <c r="J391" i="13"/>
  <c r="J395" i="13"/>
  <c r="J399" i="13"/>
  <c r="J403" i="13"/>
  <c r="J407" i="13"/>
  <c r="J411" i="13"/>
  <c r="J415" i="13"/>
  <c r="J419" i="13"/>
  <c r="J423" i="13"/>
  <c r="J427" i="13"/>
  <c r="J431" i="13"/>
  <c r="J435" i="13"/>
  <c r="J439" i="13"/>
  <c r="J443" i="13"/>
  <c r="J447" i="13"/>
  <c r="J451" i="13"/>
  <c r="J455" i="13"/>
  <c r="J459" i="13"/>
  <c r="J463" i="13"/>
  <c r="J467" i="13"/>
  <c r="J471" i="13"/>
  <c r="J475" i="13"/>
  <c r="J479" i="13"/>
  <c r="J483" i="13"/>
  <c r="J487" i="13"/>
  <c r="J491" i="13"/>
  <c r="J495" i="13"/>
  <c r="J499" i="13"/>
  <c r="J503" i="13"/>
  <c r="J507" i="13"/>
  <c r="J511" i="13"/>
  <c r="J515" i="13"/>
  <c r="J519" i="13"/>
  <c r="J523" i="13"/>
  <c r="J527" i="13"/>
  <c r="J531" i="13"/>
  <c r="J535" i="13"/>
  <c r="J539" i="13"/>
  <c r="J543" i="13"/>
  <c r="J547" i="13"/>
  <c r="J551" i="13"/>
  <c r="J555" i="13"/>
  <c r="J559" i="13"/>
  <c r="J563" i="13"/>
  <c r="J567" i="13"/>
  <c r="J571" i="13"/>
  <c r="J575" i="13"/>
  <c r="J579" i="13"/>
  <c r="J583" i="13"/>
  <c r="J587" i="13"/>
  <c r="J591" i="13"/>
  <c r="J595" i="13"/>
  <c r="J599" i="13"/>
  <c r="J603" i="13"/>
  <c r="J607" i="13"/>
  <c r="J611" i="13"/>
  <c r="J615" i="13"/>
  <c r="J619" i="13"/>
  <c r="J623" i="13"/>
  <c r="J627" i="13"/>
  <c r="J631" i="13"/>
  <c r="J635" i="13"/>
  <c r="J639" i="13"/>
  <c r="J643" i="13"/>
  <c r="J647" i="13"/>
  <c r="J651" i="13"/>
  <c r="J655" i="13"/>
  <c r="J659" i="13"/>
  <c r="J663" i="13"/>
  <c r="J667" i="13"/>
  <c r="J671" i="13"/>
  <c r="J675" i="13"/>
  <c r="J679" i="13"/>
  <c r="J683" i="13"/>
  <c r="J687" i="13"/>
  <c r="J691" i="13"/>
  <c r="J695" i="13"/>
  <c r="J699" i="13"/>
  <c r="J703" i="13"/>
  <c r="J707" i="13"/>
  <c r="J711" i="13"/>
  <c r="J715" i="13"/>
  <c r="J719" i="13"/>
  <c r="J723" i="13"/>
  <c r="J727" i="13"/>
  <c r="J731" i="13"/>
  <c r="J735" i="13"/>
  <c r="J739" i="13"/>
  <c r="J743" i="13"/>
  <c r="J747" i="13"/>
  <c r="J751" i="13"/>
  <c r="J755" i="13"/>
  <c r="J759" i="13"/>
  <c r="J763" i="13"/>
  <c r="J767" i="13"/>
  <c r="J771" i="13"/>
  <c r="J775" i="13"/>
  <c r="J779" i="13"/>
  <c r="J783" i="13"/>
  <c r="J787" i="13"/>
  <c r="J791" i="13"/>
  <c r="J795" i="13"/>
  <c r="J799" i="13"/>
  <c r="J803" i="13"/>
  <c r="J807" i="13"/>
  <c r="J811" i="13"/>
  <c r="J815" i="13"/>
  <c r="J819" i="13"/>
  <c r="J823" i="13"/>
  <c r="J827" i="13"/>
  <c r="J831" i="13"/>
  <c r="J835" i="13"/>
  <c r="J839" i="13"/>
  <c r="J843" i="13"/>
  <c r="J847" i="13"/>
  <c r="J851" i="13"/>
  <c r="J855" i="13"/>
  <c r="J859" i="13"/>
  <c r="J863" i="13"/>
  <c r="J867" i="13"/>
  <c r="J871" i="13"/>
  <c r="J875" i="13"/>
  <c r="J879" i="13"/>
  <c r="J883" i="13"/>
  <c r="J887" i="13"/>
  <c r="J891" i="13"/>
  <c r="J895" i="13"/>
  <c r="J899" i="13"/>
  <c r="J903" i="13"/>
  <c r="J907" i="13"/>
  <c r="J911" i="13"/>
  <c r="J915" i="13"/>
  <c r="J919" i="13"/>
  <c r="J923" i="13"/>
  <c r="J927" i="13"/>
  <c r="J931" i="13"/>
  <c r="J935" i="13"/>
  <c r="J939" i="13"/>
  <c r="J943" i="13"/>
  <c r="J947" i="13"/>
  <c r="J951" i="13"/>
  <c r="J955" i="13"/>
  <c r="J959" i="13"/>
  <c r="J963" i="13"/>
  <c r="J967" i="13"/>
  <c r="J971" i="13"/>
  <c r="J975" i="13"/>
  <c r="J979" i="13"/>
  <c r="J983" i="13"/>
  <c r="J987" i="13"/>
  <c r="J991" i="13"/>
  <c r="J995" i="13"/>
  <c r="J999" i="13"/>
  <c r="J1003" i="13"/>
  <c r="J1007" i="13"/>
  <c r="J1011" i="13"/>
  <c r="J1015" i="13"/>
  <c r="J1019" i="13"/>
  <c r="J1023" i="13"/>
  <c r="J1027" i="13"/>
  <c r="J1031" i="13"/>
  <c r="J1035" i="13"/>
  <c r="J1039" i="13"/>
  <c r="J1043" i="13"/>
  <c r="J1047" i="13"/>
  <c r="J1051" i="13"/>
  <c r="J1055" i="13"/>
  <c r="J1059" i="13"/>
  <c r="J1063" i="13"/>
  <c r="J1067" i="13"/>
  <c r="J1071" i="13"/>
  <c r="J1075" i="13"/>
  <c r="J1079" i="13"/>
  <c r="J1083" i="13"/>
  <c r="J1087" i="13"/>
  <c r="J1091" i="13"/>
  <c r="J1095" i="13"/>
  <c r="J1099" i="13"/>
  <c r="J1103" i="13"/>
  <c r="J1107" i="13"/>
  <c r="J1111" i="13"/>
  <c r="J1115" i="13"/>
  <c r="J1119" i="13"/>
  <c r="J1123" i="13"/>
  <c r="J1127" i="13"/>
  <c r="J1131" i="13"/>
  <c r="J1135" i="13"/>
  <c r="J1139" i="13"/>
  <c r="J1143" i="13"/>
  <c r="J1147" i="13"/>
  <c r="J1151" i="13"/>
  <c r="J1155" i="13"/>
  <c r="J1159" i="13"/>
  <c r="J1163" i="13"/>
  <c r="J1167" i="13"/>
  <c r="J1171" i="13"/>
  <c r="J1175" i="13"/>
  <c r="J1179" i="13"/>
  <c r="J1183" i="13"/>
  <c r="J1187" i="13"/>
  <c r="J1191" i="13"/>
  <c r="J1195" i="13"/>
  <c r="J1199" i="13"/>
  <c r="J1203" i="13"/>
  <c r="J1207" i="13"/>
  <c r="J1211" i="13"/>
  <c r="J1215" i="13"/>
  <c r="J1219" i="13"/>
  <c r="J1223" i="13"/>
  <c r="J1227" i="13"/>
  <c r="J1231" i="13"/>
  <c r="J1235" i="13"/>
  <c r="J1239" i="13"/>
  <c r="J1243" i="13"/>
  <c r="J1247" i="13"/>
  <c r="J1251" i="13"/>
  <c r="J1255" i="13"/>
  <c r="J1259" i="13"/>
  <c r="J1263" i="13"/>
  <c r="J1267" i="13"/>
  <c r="J1271" i="13"/>
  <c r="J1275" i="13"/>
  <c r="J1279" i="13"/>
  <c r="J1283" i="13"/>
  <c r="J1287" i="13"/>
  <c r="J1291" i="13"/>
  <c r="J1295" i="13"/>
  <c r="J1299" i="13"/>
  <c r="J1303" i="13"/>
  <c r="J1307" i="13"/>
  <c r="J1311" i="13"/>
  <c r="J1315" i="13"/>
  <c r="J1319" i="13"/>
  <c r="J1323" i="13"/>
  <c r="J1327" i="13"/>
  <c r="J1331" i="13"/>
  <c r="J1335" i="13"/>
  <c r="J1339" i="13"/>
  <c r="J1343" i="13"/>
  <c r="J1347" i="13"/>
  <c r="J1351" i="13"/>
  <c r="J1355" i="13"/>
  <c r="J1359" i="13"/>
  <c r="J1363" i="13"/>
  <c r="J1367" i="13"/>
  <c r="J1371" i="13"/>
  <c r="J1375" i="13"/>
  <c r="J1379" i="13"/>
  <c r="J1383" i="13"/>
  <c r="J1387" i="13"/>
  <c r="J1391" i="13"/>
  <c r="J1395" i="13"/>
  <c r="J1399" i="13"/>
  <c r="J1403" i="13"/>
  <c r="J1407" i="13"/>
  <c r="J1411" i="13"/>
  <c r="J1415" i="13"/>
  <c r="J1419" i="13"/>
  <c r="J1423" i="13"/>
  <c r="J1427" i="13"/>
  <c r="J1431" i="13"/>
  <c r="J1435" i="13"/>
  <c r="J1439" i="13"/>
  <c r="J1443" i="13"/>
  <c r="J1447" i="13"/>
  <c r="J1451" i="13"/>
  <c r="J1455" i="13"/>
  <c r="J1459" i="13"/>
  <c r="J1463" i="13"/>
  <c r="J1467" i="13"/>
  <c r="J1471" i="13"/>
  <c r="J1475" i="13"/>
  <c r="J1479" i="13"/>
  <c r="J1483" i="13"/>
  <c r="J1487" i="13"/>
  <c r="J1491" i="13"/>
  <c r="J1495" i="13"/>
  <c r="J1499" i="13"/>
  <c r="J1503" i="13"/>
  <c r="J1507" i="13"/>
  <c r="J1511" i="13"/>
  <c r="J1515" i="13"/>
  <c r="J1519" i="13"/>
  <c r="J1523" i="13"/>
  <c r="J1527" i="13"/>
  <c r="J1531" i="13"/>
  <c r="J1535" i="13"/>
  <c r="J1539" i="13"/>
  <c r="J1543" i="13"/>
  <c r="J1547" i="13"/>
  <c r="J1551" i="13"/>
  <c r="J1555" i="13"/>
  <c r="J1559" i="13"/>
  <c r="J1563" i="13"/>
  <c r="J1567" i="13"/>
  <c r="J1571" i="13"/>
  <c r="J1575" i="13"/>
  <c r="J1579" i="13"/>
  <c r="J1583" i="13"/>
  <c r="J1587" i="13"/>
  <c r="J1591" i="13"/>
  <c r="J1595" i="13"/>
  <c r="J1599" i="13"/>
  <c r="J1603" i="13"/>
  <c r="J1607" i="13"/>
  <c r="J1611" i="13"/>
  <c r="J1615" i="13"/>
  <c r="J1619" i="13"/>
  <c r="J1623" i="13"/>
  <c r="J1627" i="13"/>
  <c r="J1631" i="13"/>
  <c r="J1635" i="13"/>
  <c r="J1639" i="13"/>
  <c r="J1643" i="13"/>
  <c r="J1647" i="13"/>
  <c r="J1651" i="13"/>
  <c r="J1655" i="13"/>
  <c r="J1659" i="13"/>
  <c r="J1663" i="13"/>
  <c r="J1667" i="13"/>
  <c r="J1671" i="13"/>
  <c r="J1675" i="13"/>
  <c r="J1679" i="13"/>
  <c r="J1683" i="13"/>
  <c r="J1687" i="13"/>
  <c r="J1691" i="13"/>
  <c r="J1695" i="13"/>
  <c r="J1699" i="13"/>
  <c r="J1703" i="13"/>
  <c r="J1707" i="13"/>
  <c r="J1711" i="13"/>
  <c r="J1715" i="13"/>
  <c r="J1719" i="13"/>
  <c r="J1723" i="13"/>
  <c r="J1727" i="13"/>
  <c r="J1731" i="13"/>
  <c r="J1735" i="13"/>
  <c r="J1739" i="13"/>
  <c r="J1743" i="13"/>
  <c r="J1747" i="13"/>
  <c r="J1751" i="13"/>
  <c r="J1755" i="13"/>
  <c r="J1759" i="13"/>
  <c r="J1763" i="13"/>
  <c r="J1767" i="13"/>
  <c r="J1771" i="13"/>
  <c r="J1775" i="13"/>
  <c r="J1779" i="13"/>
  <c r="J1783" i="13"/>
  <c r="J1787" i="13"/>
  <c r="J1791" i="13"/>
  <c r="J1795" i="13"/>
  <c r="J1799" i="13"/>
  <c r="J1803" i="13"/>
  <c r="J1807" i="13"/>
  <c r="J1811" i="13"/>
  <c r="J1815" i="13"/>
  <c r="J1819" i="13"/>
  <c r="J1823" i="13"/>
  <c r="J1827" i="13"/>
  <c r="J1831" i="13"/>
  <c r="J1835" i="13"/>
  <c r="J1839" i="13"/>
  <c r="J1843" i="13"/>
  <c r="J1847" i="13"/>
  <c r="J1851" i="13"/>
  <c r="J1855" i="13"/>
  <c r="J1859" i="13"/>
  <c r="J1863" i="13"/>
  <c r="J1867" i="13"/>
  <c r="J1871" i="13"/>
  <c r="J1875" i="13"/>
  <c r="J1879" i="13"/>
  <c r="J1883" i="13"/>
  <c r="J1887" i="13"/>
  <c r="J1891" i="13"/>
  <c r="J1895" i="13"/>
  <c r="J1899" i="13"/>
  <c r="J1903" i="13"/>
  <c r="J1907" i="13"/>
  <c r="J1911" i="13"/>
  <c r="J1915" i="13"/>
  <c r="J1919" i="13"/>
  <c r="J1923" i="13"/>
  <c r="J1927" i="13"/>
  <c r="J1931" i="13"/>
  <c r="J1935" i="13"/>
  <c r="J1939" i="13"/>
  <c r="J1943" i="13"/>
  <c r="J1947" i="13"/>
  <c r="J1951" i="13"/>
  <c r="J1955" i="13"/>
  <c r="J1959" i="13"/>
  <c r="J1963" i="13"/>
  <c r="J1967" i="13"/>
  <c r="J1971" i="13"/>
  <c r="J1975" i="13"/>
  <c r="J1979" i="13"/>
  <c r="J1983" i="13"/>
  <c r="J1987" i="13"/>
  <c r="J1991" i="13"/>
  <c r="J1995" i="13"/>
  <c r="J1999" i="13"/>
  <c r="J2003" i="13"/>
  <c r="J2007" i="13"/>
  <c r="J2011" i="13"/>
  <c r="J2015" i="13"/>
  <c r="J2019" i="13"/>
  <c r="J2023" i="13"/>
  <c r="J2027" i="13"/>
  <c r="J2031" i="13"/>
  <c r="J2035" i="13"/>
  <c r="J2039" i="13"/>
  <c r="J2043" i="13"/>
  <c r="J2047" i="13"/>
  <c r="J2051" i="13"/>
  <c r="J2055" i="13"/>
  <c r="J2059" i="13"/>
  <c r="J2063" i="13"/>
  <c r="J2067" i="13"/>
  <c r="J2071" i="13"/>
  <c r="J2075" i="13"/>
  <c r="J2079" i="13"/>
  <c r="J2083" i="13"/>
  <c r="J2087" i="13"/>
  <c r="J2091" i="13"/>
  <c r="J2095" i="13"/>
  <c r="J2099" i="13"/>
  <c r="J2103" i="13"/>
  <c r="J2107" i="13"/>
  <c r="J2111" i="13"/>
  <c r="J2115" i="13"/>
  <c r="J2119" i="13"/>
  <c r="J2123" i="13"/>
  <c r="J2127" i="13"/>
  <c r="J2131" i="13"/>
  <c r="J2135" i="13"/>
  <c r="J2139" i="13"/>
  <c r="J2143" i="13"/>
  <c r="J2147" i="13"/>
  <c r="J2151" i="13"/>
  <c r="J2155" i="13"/>
  <c r="J2159" i="13"/>
  <c r="J2163" i="13"/>
  <c r="J2167" i="13"/>
  <c r="J2171" i="13"/>
  <c r="J2175" i="13"/>
  <c r="J2179" i="13"/>
  <c r="J2183" i="13"/>
  <c r="J2187" i="13"/>
  <c r="J2191" i="13"/>
  <c r="J2195" i="13"/>
  <c r="J2199" i="13"/>
  <c r="J2203" i="13"/>
  <c r="J2207" i="13"/>
  <c r="J2211" i="13"/>
  <c r="J2215" i="13"/>
  <c r="J2219" i="13"/>
  <c r="J2223" i="13"/>
  <c r="J2227" i="13"/>
  <c r="J2231" i="13"/>
  <c r="J2235" i="13"/>
  <c r="J2239" i="13"/>
  <c r="J2243" i="13"/>
  <c r="J2247" i="13"/>
  <c r="J2251" i="13"/>
  <c r="J2255" i="13"/>
  <c r="J2259" i="13"/>
  <c r="J2263" i="13"/>
  <c r="J2267" i="13"/>
  <c r="J2271" i="13"/>
  <c r="J2275" i="13"/>
  <c r="J2279" i="13"/>
  <c r="J2283" i="13"/>
  <c r="J2287" i="13"/>
  <c r="J2291" i="13"/>
  <c r="J2295" i="13"/>
  <c r="J2299" i="13"/>
  <c r="J2303" i="13"/>
  <c r="J2307" i="13"/>
  <c r="J2311" i="13"/>
  <c r="J2315" i="13"/>
  <c r="J2319" i="13"/>
  <c r="J2323" i="13"/>
  <c r="J2327" i="13"/>
  <c r="J2331" i="13"/>
  <c r="J2335" i="13"/>
  <c r="J2339" i="13"/>
  <c r="J2343" i="13"/>
  <c r="J2347" i="13"/>
  <c r="J2351" i="13"/>
  <c r="J2355" i="13"/>
  <c r="J2359" i="13"/>
  <c r="J2363" i="13"/>
  <c r="J2367" i="13"/>
  <c r="J2371" i="13"/>
  <c r="J2375" i="13"/>
  <c r="J2379" i="13"/>
  <c r="J2383" i="13"/>
  <c r="J2387" i="13"/>
  <c r="J2391" i="13"/>
  <c r="J2395" i="13"/>
  <c r="J2399" i="13"/>
  <c r="J2403" i="13"/>
  <c r="J2407" i="13"/>
  <c r="J2411" i="13"/>
  <c r="J2415" i="13"/>
  <c r="J2419" i="13"/>
  <c r="J2423" i="13"/>
  <c r="J2427" i="13"/>
  <c r="J2431" i="13"/>
  <c r="J2435" i="13"/>
  <c r="J2439" i="13"/>
  <c r="J2443" i="13"/>
  <c r="J2447" i="13"/>
  <c r="J2451" i="13"/>
  <c r="J2455" i="13"/>
  <c r="J2459" i="13"/>
  <c r="J2463" i="13"/>
  <c r="J2467" i="13"/>
  <c r="J2471" i="13"/>
  <c r="J2475" i="13"/>
  <c r="J2479" i="13"/>
  <c r="J2483" i="13"/>
  <c r="J2487" i="13"/>
  <c r="J2491" i="13"/>
  <c r="J2495" i="13"/>
  <c r="J2499" i="13"/>
  <c r="J2503" i="13"/>
  <c r="J2507" i="13"/>
  <c r="J2511" i="13"/>
  <c r="J2515" i="13"/>
  <c r="J2519" i="13"/>
  <c r="J2523" i="13"/>
  <c r="J2527" i="13"/>
  <c r="J2531" i="13"/>
  <c r="J2535" i="13"/>
  <c r="J2539" i="13"/>
  <c r="J2543" i="13"/>
  <c r="J2547" i="13"/>
  <c r="J2551" i="13"/>
  <c r="J2555" i="13"/>
  <c r="J2559" i="13"/>
  <c r="J2563" i="13"/>
  <c r="J2567" i="13"/>
  <c r="J2571" i="13"/>
  <c r="J2575" i="13"/>
  <c r="J2579" i="13"/>
  <c r="J2583" i="13"/>
  <c r="J2587" i="13"/>
  <c r="J2591" i="13"/>
  <c r="J2595" i="13"/>
  <c r="J2599" i="13"/>
  <c r="J2603" i="13"/>
  <c r="J2607" i="13"/>
  <c r="J2611" i="13"/>
  <c r="J2615" i="13"/>
  <c r="J2619" i="13"/>
  <c r="J2623" i="13"/>
  <c r="J2627" i="13"/>
  <c r="J2631" i="13"/>
  <c r="J2635" i="13"/>
  <c r="J2639" i="13"/>
  <c r="J2643" i="13"/>
  <c r="J2647" i="13"/>
  <c r="J2651" i="13"/>
  <c r="J2655" i="13"/>
  <c r="J2659" i="13"/>
  <c r="J2663" i="13"/>
  <c r="J2667" i="13"/>
  <c r="J2671" i="13"/>
  <c r="J2675" i="13"/>
  <c r="J2679" i="13"/>
  <c r="J2683" i="13"/>
  <c r="J2687" i="13"/>
  <c r="J2691" i="13"/>
  <c r="J2695" i="13"/>
  <c r="J2699" i="13"/>
  <c r="J2703" i="13"/>
  <c r="J2707" i="13"/>
  <c r="J2711" i="13"/>
  <c r="J2715" i="13"/>
  <c r="J2719" i="13"/>
  <c r="J2723" i="13"/>
  <c r="J2727" i="13"/>
  <c r="J2731" i="13"/>
  <c r="J2735" i="13"/>
  <c r="J2739" i="13"/>
  <c r="J2743" i="13"/>
  <c r="J2747" i="13"/>
  <c r="J2751" i="13"/>
  <c r="J2755" i="13"/>
  <c r="J2759" i="13"/>
  <c r="J2763" i="13"/>
  <c r="J2767" i="13"/>
  <c r="J2771" i="13"/>
  <c r="J2775" i="13"/>
  <c r="J2779" i="13"/>
  <c r="J2783" i="13"/>
  <c r="J2787" i="13"/>
  <c r="J2791" i="13"/>
  <c r="J2795" i="13"/>
  <c r="J2799" i="13"/>
  <c r="J2803" i="13"/>
  <c r="J2807" i="13"/>
  <c r="J2811" i="13"/>
  <c r="J2815" i="13"/>
  <c r="J2819" i="13"/>
  <c r="J2823" i="13"/>
  <c r="J2827" i="13"/>
  <c r="J2831" i="13"/>
  <c r="J2835" i="13"/>
  <c r="J2839" i="13"/>
  <c r="J2843" i="13"/>
  <c r="J2847" i="13"/>
  <c r="J2851" i="13"/>
  <c r="J2855" i="13"/>
  <c r="J2859" i="13"/>
  <c r="J2863" i="13"/>
  <c r="J2867" i="13"/>
  <c r="J2871" i="13"/>
  <c r="J2875" i="13"/>
  <c r="J2879" i="13"/>
  <c r="J2883" i="13"/>
  <c r="J2887" i="13"/>
  <c r="J2891" i="13"/>
  <c r="J2895" i="13"/>
  <c r="J2899" i="13"/>
  <c r="J2903" i="13"/>
  <c r="J2907" i="13"/>
  <c r="J2911" i="13"/>
  <c r="J2915" i="13"/>
  <c r="J2919" i="13"/>
  <c r="J2923" i="13"/>
  <c r="J2927" i="13"/>
  <c r="J2931" i="13"/>
  <c r="J2935" i="13"/>
  <c r="J2939" i="13"/>
  <c r="J2943" i="13"/>
  <c r="J2947" i="13"/>
  <c r="J2951" i="13"/>
  <c r="J2955" i="13"/>
  <c r="J2959" i="13"/>
  <c r="J2963" i="13"/>
  <c r="J2967" i="13"/>
  <c r="J2971" i="13"/>
  <c r="J2975" i="13"/>
  <c r="J2979" i="13"/>
  <c r="J2983" i="13"/>
  <c r="J2987" i="13"/>
  <c r="J2991" i="13"/>
  <c r="J2995" i="13"/>
  <c r="J2999" i="13"/>
  <c r="J3003" i="13"/>
  <c r="J3007" i="13"/>
  <c r="J3011" i="13"/>
  <c r="J3015" i="13"/>
  <c r="J3019" i="13"/>
  <c r="J3023" i="13"/>
  <c r="J3027" i="13"/>
  <c r="J3031" i="13"/>
  <c r="J3035" i="13"/>
  <c r="J3039" i="13"/>
  <c r="J3043" i="13"/>
  <c r="J3047" i="13"/>
  <c r="J3051" i="13"/>
  <c r="J3055" i="13"/>
  <c r="J3059" i="13"/>
  <c r="J3063" i="13"/>
  <c r="J3067" i="13"/>
  <c r="J3071" i="13"/>
  <c r="J3075" i="13"/>
  <c r="J3079" i="13"/>
  <c r="J3083" i="13"/>
  <c r="J3087" i="13"/>
  <c r="J3091" i="13"/>
  <c r="J3095" i="13"/>
  <c r="J3099" i="13"/>
  <c r="J3103" i="13"/>
  <c r="J3107" i="13"/>
  <c r="J3111" i="13"/>
  <c r="J3115" i="13"/>
  <c r="J3119" i="13"/>
  <c r="J3123" i="13"/>
  <c r="J3127" i="13"/>
  <c r="J3131" i="13"/>
  <c r="J3135" i="13"/>
  <c r="J3139" i="13"/>
  <c r="J3143" i="13"/>
  <c r="J3147" i="13"/>
  <c r="J3151" i="13"/>
  <c r="J3155" i="13"/>
  <c r="J3159" i="13"/>
  <c r="J3163" i="13"/>
  <c r="J3167" i="13"/>
  <c r="J3171" i="13"/>
  <c r="J3175" i="13"/>
  <c r="J3179" i="13"/>
  <c r="J3183" i="13"/>
  <c r="J3187" i="13"/>
  <c r="J3191" i="13"/>
  <c r="J3195" i="13"/>
  <c r="J3199" i="13"/>
  <c r="J3203" i="13"/>
  <c r="J3207" i="13"/>
  <c r="J3211" i="13"/>
  <c r="J3215" i="13"/>
  <c r="J3219" i="13"/>
  <c r="J3223" i="13"/>
  <c r="J3227" i="13"/>
  <c r="J3231" i="13"/>
  <c r="J3235" i="13"/>
  <c r="J3239" i="13"/>
  <c r="J3243" i="13"/>
  <c r="J3247" i="13"/>
  <c r="J3251" i="13"/>
  <c r="J3255" i="13"/>
  <c r="J3259" i="13"/>
  <c r="J3263" i="13"/>
  <c r="J3267" i="13"/>
  <c r="J3271" i="13"/>
  <c r="J3275" i="13"/>
  <c r="J3279" i="13"/>
  <c r="J3283" i="13"/>
  <c r="J3287" i="13"/>
  <c r="J3291" i="13"/>
  <c r="J3295" i="13"/>
  <c r="J3299" i="13"/>
  <c r="J3303" i="13"/>
  <c r="J3307" i="13"/>
  <c r="J3311" i="13"/>
  <c r="J3315" i="13"/>
  <c r="J3319" i="13"/>
  <c r="J3323" i="13"/>
  <c r="J3327" i="13"/>
  <c r="J3331" i="13"/>
  <c r="J3335" i="13"/>
  <c r="J3339" i="13"/>
  <c r="J3343" i="13"/>
  <c r="J3347" i="13"/>
  <c r="J3351" i="13"/>
  <c r="J3355" i="13"/>
  <c r="J3363" i="13"/>
  <c r="J3371" i="13"/>
  <c r="J3375" i="13"/>
  <c r="J3379" i="13"/>
  <c r="J3387" i="13"/>
  <c r="J3391" i="13"/>
  <c r="J3395" i="13"/>
  <c r="J3403" i="13"/>
  <c r="J3407" i="13"/>
  <c r="J3411" i="13"/>
  <c r="J3419" i="13"/>
  <c r="J6936" i="13"/>
  <c r="J6952" i="13"/>
  <c r="J6968" i="13"/>
  <c r="J6984" i="13"/>
  <c r="J7000" i="13"/>
  <c r="J7016" i="13"/>
  <c r="J7032" i="13"/>
  <c r="J4720" i="13"/>
  <c r="J4784" i="13"/>
  <c r="J4848" i="13"/>
  <c r="J4912" i="13"/>
  <c r="J4976" i="13"/>
  <c r="J5023" i="13"/>
  <c r="J5031" i="13"/>
  <c r="J5039" i="13"/>
  <c r="J5047" i="13"/>
  <c r="J5055" i="13"/>
  <c r="J5063" i="13"/>
  <c r="J5071" i="13"/>
  <c r="J5079" i="13"/>
  <c r="J5087" i="13"/>
  <c r="J5095" i="13"/>
  <c r="J5103" i="13"/>
  <c r="J5111" i="13"/>
  <c r="J5119" i="13"/>
  <c r="J5127" i="13"/>
  <c r="J5135" i="13"/>
  <c r="J5143" i="13"/>
  <c r="J5151" i="13"/>
  <c r="J5159" i="13"/>
  <c r="J5167" i="13"/>
  <c r="J5175" i="13"/>
  <c r="J5183" i="13"/>
  <c r="J5191" i="13"/>
  <c r="J5199" i="13"/>
  <c r="J5207" i="13"/>
  <c r="J5215" i="13"/>
  <c r="J5223" i="13"/>
  <c r="J5231" i="13"/>
  <c r="J5239" i="13"/>
  <c r="J5247" i="13"/>
  <c r="J5255" i="13"/>
  <c r="J5263" i="13"/>
  <c r="J5271" i="13"/>
  <c r="J5279" i="13"/>
  <c r="J5287" i="13"/>
  <c r="J5295" i="13"/>
  <c r="J5303" i="13"/>
  <c r="J5311" i="13"/>
  <c r="J5319" i="13"/>
  <c r="J5327" i="13"/>
  <c r="J5335" i="13"/>
  <c r="J5343" i="13"/>
  <c r="J5351" i="13"/>
  <c r="J5359" i="13"/>
  <c r="J5367" i="13"/>
  <c r="J5375" i="13"/>
  <c r="J5383" i="13"/>
  <c r="J5391" i="13"/>
  <c r="J5399" i="13"/>
  <c r="J5407" i="13"/>
  <c r="J5415" i="13"/>
  <c r="J5423" i="13"/>
  <c r="J5431" i="13"/>
  <c r="J5439" i="13"/>
  <c r="J5447" i="13"/>
  <c r="J5455" i="13"/>
  <c r="J5463" i="13"/>
  <c r="J5471" i="13"/>
  <c r="J5479" i="13"/>
  <c r="J5487" i="13"/>
  <c r="J5495" i="13"/>
  <c r="J5503" i="13"/>
  <c r="J5511" i="13"/>
  <c r="J5519" i="13"/>
  <c r="J5527" i="13"/>
  <c r="J5535" i="13"/>
  <c r="J5543" i="13"/>
  <c r="J5551" i="13"/>
  <c r="J5559" i="13"/>
  <c r="J5567" i="13"/>
  <c r="J5575" i="13"/>
  <c r="J5583" i="13"/>
  <c r="J5591" i="13"/>
  <c r="J5599" i="13"/>
  <c r="J5607" i="13"/>
  <c r="J5615" i="13"/>
  <c r="J5623" i="13"/>
  <c r="J5631" i="13"/>
  <c r="J5639" i="13"/>
  <c r="J5647" i="13"/>
  <c r="J5655" i="13"/>
  <c r="J5663" i="13"/>
  <c r="J5671" i="13"/>
  <c r="J5679" i="13"/>
  <c r="J5687" i="13"/>
  <c r="J5695" i="13"/>
  <c r="J5703" i="13"/>
  <c r="J5711" i="13"/>
  <c r="J5719" i="13"/>
  <c r="J5727" i="13"/>
  <c r="J5735" i="13"/>
  <c r="J5743" i="13"/>
  <c r="J5751" i="13"/>
  <c r="J5759" i="13"/>
  <c r="J5767" i="13"/>
  <c r="J5775" i="13"/>
  <c r="J5783" i="13"/>
  <c r="J5791" i="13"/>
  <c r="J5799" i="13"/>
  <c r="J5807" i="13"/>
  <c r="J5815" i="13"/>
  <c r="J5823" i="13"/>
  <c r="J5831" i="13"/>
  <c r="J5839" i="13"/>
  <c r="J5847" i="13"/>
  <c r="J5855" i="13"/>
  <c r="J5863" i="13"/>
  <c r="J5871" i="13"/>
  <c r="J5879" i="13"/>
  <c r="J5887" i="13"/>
  <c r="J5895" i="13"/>
  <c r="J5903" i="13"/>
  <c r="J5911" i="13"/>
  <c r="J5919" i="13"/>
  <c r="J5927" i="13"/>
  <c r="J5935" i="13"/>
  <c r="J5943" i="13"/>
  <c r="J5951" i="13"/>
  <c r="J5959" i="13"/>
  <c r="J5967" i="13"/>
  <c r="J5975" i="13"/>
  <c r="J5983" i="13"/>
  <c r="J5991" i="13"/>
  <c r="J5999" i="13"/>
  <c r="J6007" i="13"/>
  <c r="J6015" i="13"/>
  <c r="J6023" i="13"/>
  <c r="J6031" i="13"/>
  <c r="J6039" i="13"/>
  <c r="J6047" i="13"/>
  <c r="J6055" i="13"/>
  <c r="J6063" i="13"/>
  <c r="J6071" i="13"/>
  <c r="J6079" i="13"/>
  <c r="J6087" i="13"/>
  <c r="J6095" i="13"/>
  <c r="J6103" i="13"/>
  <c r="J6111" i="13"/>
  <c r="J6119" i="13"/>
  <c r="J6127" i="13"/>
  <c r="J6135" i="13"/>
  <c r="J6143" i="13"/>
  <c r="J6151" i="13"/>
  <c r="J6159" i="13"/>
  <c r="J6167" i="13"/>
  <c r="J6175" i="13"/>
  <c r="J6183" i="13"/>
  <c r="J6191" i="13"/>
  <c r="J6199" i="13"/>
  <c r="J6207" i="13"/>
  <c r="J6215" i="13"/>
  <c r="J6223" i="13"/>
  <c r="J6231" i="13"/>
  <c r="J6239" i="13"/>
  <c r="J6247" i="13"/>
  <c r="J6255" i="13"/>
  <c r="J6263" i="13"/>
  <c r="J6271" i="13"/>
  <c r="J6279" i="13"/>
  <c r="J6287" i="13"/>
  <c r="J6295" i="13"/>
  <c r="J6303" i="13"/>
  <c r="J6311" i="13"/>
  <c r="J6319" i="13"/>
  <c r="J6327" i="13"/>
  <c r="J6335" i="13"/>
  <c r="J6343" i="13"/>
  <c r="J6351" i="13"/>
  <c r="J6359" i="13"/>
  <c r="J6367" i="13"/>
  <c r="J6375" i="13"/>
  <c r="J6383" i="13"/>
  <c r="J6391" i="13"/>
  <c r="J6399" i="13"/>
  <c r="J6407" i="13"/>
  <c r="J6415" i="13"/>
  <c r="J6423" i="13"/>
  <c r="J6431" i="13"/>
  <c r="J6439" i="13"/>
  <c r="J6447" i="13"/>
  <c r="J6455" i="13"/>
  <c r="J6463" i="13"/>
  <c r="J6471" i="13"/>
  <c r="J6479" i="13"/>
  <c r="J6487" i="13"/>
  <c r="J6495" i="13"/>
  <c r="J6503" i="13"/>
  <c r="J6511" i="13"/>
  <c r="J6519" i="13"/>
  <c r="J6527" i="13"/>
  <c r="J6535" i="13"/>
  <c r="J6543" i="13"/>
  <c r="J6551" i="13"/>
  <c r="J6559" i="13"/>
  <c r="J6567" i="13"/>
  <c r="J6575" i="13"/>
  <c r="J6583" i="13"/>
  <c r="J6591" i="13"/>
  <c r="J6599" i="13"/>
  <c r="J6607" i="13"/>
  <c r="J6615" i="13"/>
  <c r="J6623" i="13"/>
  <c r="J6631" i="13"/>
  <c r="J6639" i="13"/>
  <c r="J6647" i="13"/>
  <c r="J6655" i="13"/>
  <c r="J6663" i="13"/>
  <c r="J6671" i="13"/>
  <c r="J6679" i="13"/>
  <c r="J6687" i="13"/>
  <c r="J6695" i="13"/>
  <c r="J6805" i="13"/>
  <c r="J6933" i="13"/>
  <c r="J3425" i="13"/>
  <c r="J3429" i="13"/>
  <c r="J3437" i="13"/>
  <c r="J3445" i="13"/>
  <c r="J3449" i="13"/>
  <c r="J3453" i="13"/>
  <c r="J3457" i="13"/>
  <c r="J3461" i="13"/>
  <c r="J3465" i="13"/>
  <c r="J3469" i="13"/>
  <c r="J3473" i="13"/>
  <c r="J3477" i="13"/>
  <c r="J3481" i="13"/>
  <c r="J3485" i="13"/>
  <c r="J3489" i="13"/>
  <c r="J3493" i="13"/>
  <c r="J3497" i="13"/>
  <c r="J3501" i="13"/>
  <c r="J3505" i="13"/>
  <c r="J3509" i="13"/>
  <c r="J3513" i="13"/>
  <c r="J3517" i="13"/>
  <c r="J3525" i="13"/>
  <c r="J3529" i="13"/>
  <c r="J3533" i="13"/>
  <c r="J3537" i="13"/>
  <c r="J3541" i="13"/>
  <c r="J3549" i="13"/>
  <c r="J3553" i="13"/>
  <c r="J3557" i="13"/>
  <c r="J3565" i="13"/>
  <c r="J3573" i="13"/>
  <c r="J3577" i="13"/>
  <c r="J3581" i="13"/>
  <c r="J3585" i="13"/>
  <c r="J3589" i="13"/>
  <c r="J3593" i="13"/>
  <c r="J3597" i="13"/>
  <c r="J3601" i="13"/>
  <c r="J3605" i="13"/>
  <c r="J3609" i="13"/>
  <c r="J3613" i="13"/>
  <c r="J3617" i="13"/>
  <c r="J3621" i="13"/>
  <c r="J3625" i="13"/>
  <c r="J3629" i="13"/>
  <c r="J3633" i="13"/>
  <c r="J3637" i="13"/>
  <c r="J3641" i="13"/>
  <c r="J3645" i="13"/>
  <c r="J3653" i="13"/>
  <c r="J3657" i="13"/>
  <c r="J3661" i="13"/>
  <c r="J3665" i="13"/>
  <c r="J3669" i="13"/>
  <c r="J3677" i="13"/>
  <c r="J3685" i="13"/>
  <c r="J3693" i="13"/>
  <c r="J3701" i="13"/>
  <c r="J3705" i="13"/>
  <c r="J3709" i="13"/>
  <c r="J3713" i="13"/>
  <c r="J3717" i="13"/>
  <c r="J3721" i="13"/>
  <c r="J3725" i="13"/>
  <c r="J3729" i="13"/>
  <c r="J3733" i="13"/>
  <c r="J3737" i="13"/>
  <c r="J3741" i="13"/>
  <c r="J3745" i="13"/>
  <c r="J3749" i="13"/>
  <c r="J3753" i="13"/>
  <c r="J3757" i="13"/>
  <c r="J3761" i="13"/>
  <c r="J3765" i="13"/>
  <c r="J3769" i="13"/>
  <c r="J3773" i="13"/>
  <c r="J3777" i="13"/>
  <c r="J3781" i="13"/>
  <c r="J3785" i="13"/>
  <c r="J3789" i="13"/>
  <c r="J3793" i="13"/>
  <c r="J3797" i="13"/>
  <c r="J3805" i="13"/>
  <c r="J3809" i="13"/>
  <c r="J3813" i="13"/>
  <c r="J3821" i="13"/>
  <c r="J3829" i="13"/>
  <c r="J3833" i="13"/>
  <c r="J3837" i="13"/>
  <c r="J3841" i="13"/>
  <c r="J3845" i="13"/>
  <c r="J3849" i="13"/>
  <c r="J3853" i="13"/>
  <c r="J3857" i="13"/>
  <c r="J3861" i="13"/>
  <c r="J3865" i="13"/>
  <c r="J3869" i="13"/>
  <c r="J3873" i="13"/>
  <c r="J3877" i="13"/>
  <c r="J3881" i="13"/>
  <c r="J3885" i="13"/>
  <c r="J3889" i="13"/>
  <c r="J3893" i="13"/>
  <c r="J3897" i="13"/>
  <c r="J3901" i="13"/>
  <c r="J3905" i="13"/>
  <c r="J3913" i="13"/>
  <c r="J3917" i="13"/>
  <c r="J3921" i="13"/>
  <c r="J3929" i="13"/>
  <c r="J3933" i="13"/>
  <c r="J3937" i="13"/>
  <c r="J3945" i="13"/>
  <c r="J3949" i="13"/>
  <c r="J3953" i="13"/>
  <c r="J3961" i="13"/>
  <c r="J3965" i="13"/>
  <c r="J3969" i="13"/>
  <c r="J3977" i="13"/>
  <c r="J3981" i="13"/>
  <c r="J3985" i="13"/>
  <c r="J3993" i="13"/>
  <c r="J3997" i="13"/>
  <c r="J4001" i="13"/>
  <c r="J4009" i="13"/>
  <c r="J4013" i="13"/>
  <c r="J4017" i="13"/>
  <c r="J4025" i="13"/>
  <c r="J4029" i="13"/>
  <c r="J4033" i="13"/>
  <c r="J4041" i="13"/>
  <c r="J4045" i="13"/>
  <c r="J4049" i="13"/>
  <c r="J4057" i="13"/>
  <c r="J4061" i="13"/>
  <c r="J4065" i="13"/>
  <c r="J4073" i="13"/>
  <c r="J4077" i="13"/>
  <c r="J4081" i="13"/>
  <c r="J4089" i="13"/>
  <c r="J4093" i="13"/>
  <c r="J4097" i="13"/>
  <c r="J4105" i="13"/>
  <c r="J4109" i="13"/>
  <c r="J4113" i="13"/>
  <c r="J4121" i="13"/>
  <c r="J4125" i="13"/>
  <c r="J4129" i="13"/>
  <c r="J4133" i="13"/>
  <c r="J4137" i="13"/>
  <c r="J4141" i="13"/>
  <c r="J4149" i="13"/>
  <c r="J4153" i="13"/>
  <c r="J4157" i="13"/>
  <c r="J4161" i="13"/>
  <c r="J4165" i="13"/>
  <c r="J4169" i="13"/>
  <c r="J4173" i="13"/>
  <c r="J4181" i="13"/>
  <c r="J4185" i="13"/>
  <c r="J4189" i="13"/>
  <c r="J4193" i="13"/>
  <c r="J4197" i="13"/>
  <c r="J4201" i="13"/>
  <c r="J4205" i="13"/>
  <c r="J4217" i="13"/>
  <c r="J4221" i="13"/>
  <c r="J4225" i="13"/>
  <c r="J4233" i="13"/>
  <c r="J4237" i="13"/>
  <c r="J4245" i="13"/>
  <c r="J4249" i="13"/>
  <c r="J4253" i="13"/>
  <c r="J4257" i="13"/>
  <c r="J4261" i="13"/>
  <c r="J4265" i="13"/>
  <c r="J4269" i="13"/>
  <c r="J4277" i="13"/>
  <c r="J4281" i="13"/>
  <c r="J4285" i="13"/>
  <c r="J4289" i="13"/>
  <c r="J4293" i="13"/>
  <c r="J4297" i="13"/>
  <c r="J4301" i="13"/>
  <c r="J4309" i="13"/>
  <c r="J4313" i="13"/>
  <c r="J4317" i="13"/>
  <c r="J4321" i="13"/>
  <c r="J4325" i="13"/>
  <c r="J4329" i="13"/>
  <c r="J4333" i="13"/>
  <c r="J4345" i="13"/>
  <c r="J4349" i="13"/>
  <c r="J4353" i="13"/>
  <c r="J4361" i="13"/>
  <c r="J4365" i="13"/>
  <c r="J4373" i="13"/>
  <c r="J4377" i="13"/>
  <c r="J4381" i="13"/>
  <c r="J4385" i="13"/>
  <c r="J4389" i="13"/>
  <c r="J4393" i="13"/>
  <c r="J4397" i="13"/>
  <c r="J4405" i="13"/>
  <c r="J4409" i="13"/>
  <c r="J4413" i="13"/>
  <c r="J4417" i="13"/>
  <c r="J4421" i="13"/>
  <c r="J4425" i="13"/>
  <c r="J4429" i="13"/>
  <c r="J4437" i="13"/>
  <c r="J4441" i="13"/>
  <c r="J4445" i="13"/>
  <c r="J4449" i="13"/>
  <c r="J4453" i="13"/>
  <c r="J4457" i="13"/>
  <c r="J4461" i="13"/>
  <c r="J4473" i="13"/>
  <c r="J4477" i="13"/>
  <c r="J4481" i="13"/>
  <c r="J4489" i="13"/>
  <c r="J4493" i="13"/>
  <c r="J4501" i="13"/>
  <c r="J4505" i="13"/>
  <c r="J4509" i="13"/>
  <c r="J4513" i="13"/>
  <c r="J4517" i="13"/>
  <c r="J4521" i="13"/>
  <c r="J4525" i="13"/>
  <c r="J4533" i="13"/>
  <c r="J4537" i="13"/>
  <c r="J4541" i="13"/>
  <c r="J4545" i="13"/>
  <c r="J4549" i="13"/>
  <c r="J4553" i="13"/>
  <c r="J4557" i="13"/>
  <c r="J4565" i="13"/>
  <c r="J4569" i="13"/>
  <c r="J4573" i="13"/>
  <c r="J4577" i="13"/>
  <c r="J4581" i="13"/>
  <c r="J4585" i="13"/>
  <c r="J4589" i="13"/>
  <c r="J4601" i="13"/>
  <c r="J4605" i="13"/>
  <c r="J4609" i="13"/>
  <c r="J4617" i="13"/>
  <c r="J4621" i="13"/>
  <c r="J4629" i="13"/>
  <c r="J4633" i="13"/>
  <c r="J4637" i="13"/>
  <c r="J4641" i="13"/>
  <c r="J4645" i="13"/>
  <c r="J4649" i="13"/>
  <c r="J4653" i="13"/>
  <c r="J4661" i="13"/>
  <c r="J4665" i="13"/>
  <c r="J4669" i="13"/>
  <c r="J4673" i="13"/>
  <c r="J4677" i="13"/>
  <c r="J4681" i="13"/>
  <c r="J4685" i="13"/>
  <c r="J4693" i="13"/>
  <c r="J4697" i="13"/>
  <c r="J4701" i="13"/>
  <c r="J4705" i="13"/>
  <c r="J4709" i="13"/>
  <c r="J6945" i="13"/>
  <c r="J6977" i="13"/>
  <c r="J7009" i="13"/>
  <c r="J7041" i="13"/>
  <c r="J4721" i="13"/>
  <c r="J4737" i="13"/>
  <c r="J4753" i="13"/>
  <c r="J4769" i="13"/>
  <c r="J4785" i="13"/>
  <c r="J4801" i="13"/>
  <c r="J4817" i="13"/>
  <c r="J4833" i="13"/>
  <c r="J4849" i="13"/>
  <c r="J4865" i="13"/>
  <c r="J4881" i="13"/>
  <c r="J4897" i="13"/>
  <c r="J4913" i="13"/>
  <c r="J4929" i="13"/>
  <c r="J4945" i="13"/>
  <c r="J4961" i="13"/>
  <c r="J4977" i="13"/>
  <c r="J4993" i="13"/>
  <c r="J5009" i="13"/>
  <c r="J6707" i="13"/>
  <c r="J6723" i="13"/>
  <c r="J6755" i="13"/>
  <c r="J6771" i="13"/>
  <c r="J6787" i="13"/>
  <c r="J6803" i="13"/>
  <c r="J6835" i="13"/>
  <c r="J6851" i="13"/>
  <c r="J6867" i="13"/>
  <c r="J6883" i="13"/>
  <c r="J6915" i="13"/>
  <c r="J6706" i="13"/>
  <c r="J6714" i="13"/>
  <c r="J6722" i="13"/>
  <c r="J6730" i="13"/>
  <c r="J6738" i="13"/>
  <c r="J6746" i="13"/>
  <c r="J6754" i="13"/>
  <c r="J6762" i="13"/>
  <c r="J6770" i="13"/>
  <c r="J6778" i="13"/>
  <c r="J6786" i="13"/>
  <c r="J6794" i="13"/>
  <c r="J6802" i="13"/>
  <c r="J6810" i="13"/>
  <c r="J6818" i="13"/>
  <c r="J6826" i="13"/>
  <c r="J6834" i="13"/>
  <c r="J6842" i="13"/>
  <c r="J6850" i="13"/>
  <c r="J6858" i="13"/>
  <c r="J6866" i="13"/>
  <c r="J6874" i="13"/>
  <c r="J6882" i="13"/>
  <c r="J6890" i="13"/>
  <c r="J6898" i="13"/>
  <c r="J6906" i="13"/>
  <c r="J6914" i="13"/>
  <c r="J6922" i="13"/>
  <c r="J6930" i="13"/>
  <c r="J4818" i="13"/>
  <c r="J4794" i="13"/>
  <c r="J4722" i="13"/>
  <c r="J4802" i="13"/>
  <c r="J7010" i="13"/>
  <c r="J4778" i="13"/>
  <c r="J6950" i="13"/>
  <c r="J7014" i="13"/>
  <c r="J6938" i="13"/>
  <c r="J7002" i="13"/>
  <c r="J6942" i="13"/>
  <c r="J7006" i="13"/>
  <c r="J4858" i="13"/>
  <c r="J4874" i="13"/>
  <c r="J4890" i="13"/>
  <c r="J4906" i="13"/>
  <c r="J4922" i="13"/>
  <c r="J4938" i="13"/>
  <c r="J4954" i="13"/>
  <c r="J4970" i="13"/>
  <c r="J4986" i="13"/>
  <c r="J5002" i="13"/>
  <c r="J5018" i="13"/>
  <c r="J6825" i="13"/>
  <c r="J4" i="13"/>
  <c r="J8" i="13"/>
  <c r="J12" i="13"/>
  <c r="J16" i="13"/>
  <c r="J20" i="13"/>
  <c r="J24" i="13"/>
  <c r="J28" i="13"/>
  <c r="J32" i="13"/>
  <c r="J36" i="13"/>
  <c r="J40" i="13"/>
  <c r="J44" i="13"/>
  <c r="J48" i="13"/>
  <c r="J52" i="13"/>
  <c r="J56" i="13"/>
  <c r="J60" i="13"/>
  <c r="J64" i="13"/>
  <c r="J68" i="13"/>
  <c r="J72" i="13"/>
  <c r="J76" i="13"/>
  <c r="J80" i="13"/>
  <c r="J84" i="13"/>
  <c r="J88" i="13"/>
  <c r="J92" i="13"/>
  <c r="J96" i="13"/>
  <c r="J100" i="13"/>
  <c r="J104" i="13"/>
  <c r="J108" i="13"/>
  <c r="J112" i="13"/>
  <c r="J116" i="13"/>
  <c r="J120" i="13"/>
  <c r="J124" i="13"/>
  <c r="J128" i="13"/>
  <c r="J132" i="13"/>
  <c r="J136" i="13"/>
  <c r="J140" i="13"/>
  <c r="J144" i="13"/>
  <c r="J148" i="13"/>
  <c r="J152" i="13"/>
  <c r="J156" i="13"/>
  <c r="J160" i="13"/>
  <c r="J164" i="13"/>
  <c r="J168" i="13"/>
  <c r="J172" i="13"/>
  <c r="J176" i="13"/>
  <c r="J180" i="13"/>
  <c r="J184" i="13"/>
  <c r="J188" i="13"/>
  <c r="J192" i="13"/>
  <c r="J196" i="13"/>
  <c r="J200" i="13"/>
  <c r="J204" i="13"/>
  <c r="J208" i="13"/>
  <c r="J212" i="13"/>
  <c r="J216" i="13"/>
  <c r="J220" i="13"/>
  <c r="J224" i="13"/>
  <c r="J228" i="13"/>
  <c r="J232" i="13"/>
  <c r="J236" i="13"/>
  <c r="J240" i="13"/>
  <c r="J244" i="13"/>
  <c r="J248" i="13"/>
  <c r="J252" i="13"/>
  <c r="J256" i="13"/>
  <c r="J260" i="13"/>
  <c r="J264" i="13"/>
  <c r="J268" i="13"/>
  <c r="J272" i="13"/>
  <c r="J276" i="13"/>
  <c r="J280" i="13"/>
  <c r="J284" i="13"/>
  <c r="J288" i="13"/>
  <c r="J292" i="13"/>
  <c r="J296" i="13"/>
  <c r="J300" i="13"/>
  <c r="J304" i="13"/>
  <c r="J308" i="13"/>
  <c r="J312" i="13"/>
  <c r="J316" i="13"/>
  <c r="J320" i="13"/>
  <c r="J324" i="13"/>
  <c r="J328" i="13"/>
  <c r="J332" i="13"/>
  <c r="J336" i="13"/>
  <c r="J340" i="13"/>
  <c r="J344" i="13"/>
  <c r="J348" i="13"/>
  <c r="J352" i="13"/>
  <c r="J356" i="13"/>
  <c r="J360" i="13"/>
  <c r="J364" i="13"/>
  <c r="J368" i="13"/>
  <c r="J372" i="13"/>
  <c r="J376" i="13"/>
  <c r="J380" i="13"/>
  <c r="J384" i="13"/>
  <c r="J388" i="13"/>
  <c r="J392" i="13"/>
  <c r="J396" i="13"/>
  <c r="J400" i="13"/>
  <c r="J404" i="13"/>
  <c r="J408" i="13"/>
  <c r="J412" i="13"/>
  <c r="J416" i="13"/>
  <c r="J420" i="13"/>
  <c r="J424" i="13"/>
  <c r="J428" i="13"/>
  <c r="J432" i="13"/>
  <c r="J436" i="13"/>
  <c r="J440" i="13"/>
  <c r="J444" i="13"/>
  <c r="J448" i="13"/>
  <c r="J452" i="13"/>
  <c r="J456" i="13"/>
  <c r="J460" i="13"/>
  <c r="J464" i="13"/>
  <c r="J468" i="13"/>
  <c r="J472" i="13"/>
  <c r="J476" i="13"/>
  <c r="J480" i="13"/>
  <c r="J484" i="13"/>
  <c r="J488" i="13"/>
  <c r="J492" i="13"/>
  <c r="J496" i="13"/>
  <c r="J500" i="13"/>
  <c r="J504" i="13"/>
  <c r="J508" i="13"/>
  <c r="J512" i="13"/>
  <c r="J516" i="13"/>
  <c r="J520" i="13"/>
  <c r="J524" i="13"/>
  <c r="J528" i="13"/>
  <c r="J532" i="13"/>
  <c r="J536" i="13"/>
  <c r="J540" i="13"/>
  <c r="J544" i="13"/>
  <c r="J548" i="13"/>
  <c r="J552" i="13"/>
  <c r="J556" i="13"/>
  <c r="J560" i="13"/>
  <c r="J564" i="13"/>
  <c r="J568" i="13"/>
  <c r="J572" i="13"/>
  <c r="J576" i="13"/>
  <c r="J580" i="13"/>
  <c r="J584" i="13"/>
  <c r="J588" i="13"/>
  <c r="J592" i="13"/>
  <c r="J596" i="13"/>
  <c r="J600" i="13"/>
  <c r="J604" i="13"/>
  <c r="J608" i="13"/>
  <c r="J612" i="13"/>
  <c r="J616" i="13"/>
  <c r="J620" i="13"/>
  <c r="J624" i="13"/>
  <c r="J628" i="13"/>
  <c r="J632" i="13"/>
  <c r="J636" i="13"/>
  <c r="J640" i="13"/>
  <c r="J644" i="13"/>
  <c r="J648" i="13"/>
  <c r="J652" i="13"/>
  <c r="J656" i="13"/>
  <c r="J660" i="13"/>
  <c r="J664" i="13"/>
  <c r="J668" i="13"/>
  <c r="J672" i="13"/>
  <c r="J676" i="13"/>
  <c r="J680" i="13"/>
  <c r="J684" i="13"/>
  <c r="J688" i="13"/>
  <c r="J692" i="13"/>
  <c r="J696" i="13"/>
  <c r="J700" i="13"/>
  <c r="J704" i="13"/>
  <c r="J708" i="13"/>
  <c r="J712" i="13"/>
  <c r="J716" i="13"/>
  <c r="J720" i="13"/>
  <c r="J724" i="13"/>
  <c r="J728" i="13"/>
  <c r="J732" i="13"/>
  <c r="J736" i="13"/>
  <c r="J740" i="13"/>
  <c r="J744" i="13"/>
  <c r="J748" i="13"/>
  <c r="J752" i="13"/>
  <c r="J756" i="13"/>
  <c r="J760" i="13"/>
  <c r="J764" i="13"/>
  <c r="J768" i="13"/>
  <c r="J772" i="13"/>
  <c r="J776" i="13"/>
  <c r="J780" i="13"/>
  <c r="J784" i="13"/>
  <c r="J788" i="13"/>
  <c r="J792" i="13"/>
  <c r="J796" i="13"/>
  <c r="J800" i="13"/>
  <c r="J804" i="13"/>
  <c r="J808" i="13"/>
  <c r="J812" i="13"/>
  <c r="J816" i="13"/>
  <c r="J820" i="13"/>
  <c r="J824" i="13"/>
  <c r="J828" i="13"/>
  <c r="J832" i="13"/>
  <c r="J836" i="13"/>
  <c r="J840" i="13"/>
  <c r="J844" i="13"/>
  <c r="J848" i="13"/>
  <c r="J852" i="13"/>
  <c r="J856" i="13"/>
  <c r="J860" i="13"/>
  <c r="J864" i="13"/>
  <c r="J868" i="13"/>
  <c r="J872" i="13"/>
  <c r="J876" i="13"/>
  <c r="J880" i="13"/>
  <c r="J884" i="13"/>
  <c r="J888" i="13"/>
  <c r="J892" i="13"/>
  <c r="J896" i="13"/>
  <c r="J900" i="13"/>
  <c r="J904" i="13"/>
  <c r="J908" i="13"/>
  <c r="J912" i="13"/>
  <c r="J916" i="13"/>
  <c r="J920" i="13"/>
  <c r="J924" i="13"/>
  <c r="J928" i="13"/>
  <c r="J932" i="13"/>
  <c r="J936" i="13"/>
  <c r="J940" i="13"/>
  <c r="J944" i="13"/>
  <c r="J948" i="13"/>
  <c r="J952" i="13"/>
  <c r="J956" i="13"/>
  <c r="J960" i="13"/>
  <c r="J964" i="13"/>
  <c r="J968" i="13"/>
  <c r="J972" i="13"/>
  <c r="J976" i="13"/>
  <c r="J980" i="13"/>
  <c r="J984" i="13"/>
  <c r="J988" i="13"/>
  <c r="J992" i="13"/>
  <c r="J996" i="13"/>
  <c r="J1000" i="13"/>
  <c r="J1004" i="13"/>
  <c r="J1008" i="13"/>
  <c r="J1012" i="13"/>
  <c r="J1016" i="13"/>
  <c r="J1020" i="13"/>
  <c r="J1024" i="13"/>
  <c r="J1028" i="13"/>
  <c r="J1032" i="13"/>
  <c r="J1036" i="13"/>
  <c r="J1040" i="13"/>
  <c r="J1044" i="13"/>
  <c r="J1048" i="13"/>
  <c r="J1052" i="13"/>
  <c r="J1056" i="13"/>
  <c r="J1060" i="13"/>
  <c r="J1064" i="13"/>
  <c r="J1068" i="13"/>
  <c r="J1072" i="13"/>
  <c r="J1076" i="13"/>
  <c r="J1080" i="13"/>
  <c r="J1084" i="13"/>
  <c r="J1088" i="13"/>
  <c r="J1092" i="13"/>
  <c r="J1096" i="13"/>
  <c r="J1100" i="13"/>
  <c r="J1104" i="13"/>
  <c r="J1108" i="13"/>
  <c r="J1112" i="13"/>
  <c r="J1116" i="13"/>
  <c r="J1120" i="13"/>
  <c r="J1124" i="13"/>
  <c r="J1128" i="13"/>
  <c r="J1132" i="13"/>
  <c r="J1136" i="13"/>
  <c r="J1140" i="13"/>
  <c r="J1144" i="13"/>
  <c r="J1148" i="13"/>
  <c r="J1152" i="13"/>
  <c r="J1156" i="13"/>
  <c r="J1160" i="13"/>
  <c r="J1164" i="13"/>
  <c r="J1168" i="13"/>
  <c r="J1172" i="13"/>
  <c r="J1176" i="13"/>
  <c r="J1180" i="13"/>
  <c r="J1184" i="13"/>
  <c r="J1188" i="13"/>
  <c r="J1192" i="13"/>
  <c r="J1196" i="13"/>
  <c r="J1200" i="13"/>
  <c r="J1204" i="13"/>
  <c r="J1208" i="13"/>
  <c r="J1212" i="13"/>
  <c r="J1216" i="13"/>
  <c r="J1220" i="13"/>
  <c r="J1224" i="13"/>
  <c r="J1228" i="13"/>
  <c r="J1232" i="13"/>
  <c r="J1236" i="13"/>
  <c r="J1240" i="13"/>
  <c r="J1244" i="13"/>
  <c r="J1248" i="13"/>
  <c r="J1252" i="13"/>
  <c r="J1256" i="13"/>
  <c r="J1260" i="13"/>
  <c r="J1264" i="13"/>
  <c r="J1268" i="13"/>
  <c r="J1272" i="13"/>
  <c r="J1276" i="13"/>
  <c r="J1280" i="13"/>
  <c r="J1284" i="13"/>
  <c r="J1288" i="13"/>
  <c r="J1292" i="13"/>
  <c r="J1296" i="13"/>
  <c r="J1300" i="13"/>
  <c r="J1304" i="13"/>
  <c r="J1308" i="13"/>
  <c r="J1312" i="13"/>
  <c r="J1316" i="13"/>
  <c r="J1320" i="13"/>
  <c r="J1324" i="13"/>
  <c r="J1328" i="13"/>
  <c r="J1332" i="13"/>
  <c r="J1336" i="13"/>
  <c r="J1340" i="13"/>
  <c r="J1344" i="13"/>
  <c r="J1348" i="13"/>
  <c r="J1352" i="13"/>
  <c r="J1356" i="13"/>
  <c r="J1360" i="13"/>
  <c r="J1364" i="13"/>
  <c r="J1368" i="13"/>
  <c r="J1372" i="13"/>
  <c r="J1376" i="13"/>
  <c r="J1380" i="13"/>
  <c r="J1384" i="13"/>
  <c r="J1388" i="13"/>
  <c r="J1392" i="13"/>
  <c r="J1396" i="13"/>
  <c r="J1400" i="13"/>
  <c r="J1404" i="13"/>
  <c r="J1408" i="13"/>
  <c r="J1412" i="13"/>
  <c r="J1416" i="13"/>
  <c r="J1420" i="13"/>
  <c r="J1424" i="13"/>
  <c r="J1428" i="13"/>
  <c r="J1432" i="13"/>
  <c r="J1436" i="13"/>
  <c r="J1440" i="13"/>
  <c r="J1444" i="13"/>
  <c r="J1448" i="13"/>
  <c r="J1452" i="13"/>
  <c r="J1456" i="13"/>
  <c r="J1460" i="13"/>
  <c r="J1464" i="13"/>
  <c r="J1468" i="13"/>
  <c r="J1472" i="13"/>
  <c r="J1476" i="13"/>
  <c r="J1480" i="13"/>
  <c r="J1484" i="13"/>
  <c r="J1488" i="13"/>
  <c r="J1492" i="13"/>
  <c r="J1496" i="13"/>
  <c r="J1500" i="13"/>
  <c r="J1504" i="13"/>
  <c r="J1508" i="13"/>
  <c r="J1512" i="13"/>
  <c r="J1516" i="13"/>
  <c r="J1520" i="13"/>
  <c r="J1524" i="13"/>
  <c r="J1528" i="13"/>
  <c r="J1532" i="13"/>
  <c r="J1536" i="13"/>
  <c r="J1540" i="13"/>
  <c r="J1544" i="13"/>
  <c r="J1548" i="13"/>
  <c r="J1552" i="13"/>
  <c r="J1556" i="13"/>
  <c r="J1560" i="13"/>
  <c r="J1564" i="13"/>
  <c r="J1568" i="13"/>
  <c r="J1572" i="13"/>
  <c r="J1576" i="13"/>
  <c r="J1580" i="13"/>
  <c r="J1584" i="13"/>
  <c r="J1588" i="13"/>
  <c r="J1592" i="13"/>
  <c r="J1596" i="13"/>
  <c r="J1600" i="13"/>
  <c r="J1604" i="13"/>
  <c r="J1608" i="13"/>
  <c r="J1612" i="13"/>
  <c r="J1616" i="13"/>
  <c r="J1620" i="13"/>
  <c r="J1624" i="13"/>
  <c r="J1628" i="13"/>
  <c r="J1632" i="13"/>
  <c r="J1636" i="13"/>
  <c r="J1640" i="13"/>
  <c r="J1644" i="13"/>
  <c r="J1648" i="13"/>
  <c r="J1652" i="13"/>
  <c r="J1656" i="13"/>
  <c r="J1660" i="13"/>
  <c r="J1664" i="13"/>
  <c r="J1668" i="13"/>
  <c r="J1672" i="13"/>
  <c r="J1676" i="13"/>
  <c r="J1680" i="13"/>
  <c r="J1684" i="13"/>
  <c r="J1688" i="13"/>
  <c r="J1692" i="13"/>
  <c r="J1696" i="13"/>
  <c r="J1700" i="13"/>
  <c r="J1704" i="13"/>
  <c r="J1708" i="13"/>
  <c r="J1712" i="13"/>
  <c r="J1716" i="13"/>
  <c r="J1720" i="13"/>
  <c r="J1724" i="13"/>
  <c r="J1728" i="13"/>
  <c r="J1732" i="13"/>
  <c r="J1736" i="13"/>
  <c r="J1740" i="13"/>
  <c r="J1744" i="13"/>
  <c r="J1748" i="13"/>
  <c r="J1752" i="13"/>
  <c r="J1756" i="13"/>
  <c r="J1760" i="13"/>
  <c r="J1764" i="13"/>
  <c r="J1768" i="13"/>
  <c r="J1772" i="13"/>
  <c r="J1776" i="13"/>
  <c r="J1780" i="13"/>
  <c r="J1784" i="13"/>
  <c r="J1788" i="13"/>
  <c r="J1792" i="13"/>
  <c r="J1796" i="13"/>
  <c r="J1800" i="13"/>
  <c r="J1804" i="13"/>
  <c r="J1808" i="13"/>
  <c r="J1812" i="13"/>
  <c r="J1816" i="13"/>
  <c r="J1820" i="13"/>
  <c r="J1824" i="13"/>
  <c r="J1828" i="13"/>
  <c r="J1832" i="13"/>
  <c r="J1836" i="13"/>
  <c r="J1840" i="13"/>
  <c r="J1844" i="13"/>
  <c r="J1848" i="13"/>
  <c r="J1852" i="13"/>
  <c r="J1856" i="13"/>
  <c r="J1860" i="13"/>
  <c r="J1864" i="13"/>
  <c r="J1868" i="13"/>
  <c r="J1872" i="13"/>
  <c r="J1876" i="13"/>
  <c r="J1880" i="13"/>
  <c r="J1884" i="13"/>
  <c r="J1888" i="13"/>
  <c r="J1892" i="13"/>
  <c r="J1896" i="13"/>
  <c r="J1900" i="13"/>
  <c r="J1904" i="13"/>
  <c r="J1908" i="13"/>
  <c r="J1912" i="13"/>
  <c r="J1916" i="13"/>
  <c r="J1920" i="13"/>
  <c r="J1924" i="13"/>
  <c r="J1928" i="13"/>
  <c r="J1932" i="13"/>
  <c r="J1936" i="13"/>
  <c r="J1940" i="13"/>
  <c r="J1944" i="13"/>
  <c r="J1948" i="13"/>
  <c r="J1952" i="13"/>
  <c r="J1956" i="13"/>
  <c r="J1960" i="13"/>
  <c r="J1964" i="13"/>
  <c r="J1968" i="13"/>
  <c r="J1972" i="13"/>
  <c r="J1976" i="13"/>
  <c r="J1980" i="13"/>
  <c r="J1984" i="13"/>
  <c r="J1988" i="13"/>
  <c r="J1992" i="13"/>
  <c r="J1996" i="13"/>
  <c r="J2000" i="13"/>
  <c r="J2004" i="13"/>
  <c r="J2008" i="13"/>
  <c r="J2012" i="13"/>
  <c r="J2016" i="13"/>
  <c r="J2020" i="13"/>
  <c r="J2024" i="13"/>
  <c r="J2028" i="13"/>
  <c r="J2032" i="13"/>
  <c r="J2036" i="13"/>
  <c r="J2040" i="13"/>
  <c r="J2044" i="13"/>
  <c r="J2048" i="13"/>
  <c r="J2052" i="13"/>
  <c r="J2056" i="13"/>
  <c r="J2060" i="13"/>
  <c r="J2064" i="13"/>
  <c r="J2068" i="13"/>
  <c r="J2072" i="13"/>
  <c r="J2076" i="13"/>
  <c r="J2080" i="13"/>
  <c r="J2084" i="13"/>
  <c r="J2088" i="13"/>
  <c r="J2092" i="13"/>
  <c r="J2096" i="13"/>
  <c r="J2100" i="13"/>
  <c r="J2104" i="13"/>
  <c r="J2108" i="13"/>
  <c r="J2112" i="13"/>
  <c r="J2116" i="13"/>
  <c r="J2120" i="13"/>
  <c r="J2124" i="13"/>
  <c r="J2128" i="13"/>
  <c r="J2132" i="13"/>
  <c r="J2136" i="13"/>
  <c r="J2140" i="13"/>
  <c r="J2144" i="13"/>
  <c r="J2148" i="13"/>
  <c r="J2152" i="13"/>
  <c r="J2156" i="13"/>
  <c r="J2160" i="13"/>
  <c r="J2164" i="13"/>
  <c r="J2168" i="13"/>
  <c r="J2172" i="13"/>
  <c r="J2176" i="13"/>
  <c r="J2180" i="13"/>
  <c r="J2184" i="13"/>
  <c r="J2188" i="13"/>
  <c r="J2192" i="13"/>
  <c r="J2196" i="13"/>
  <c r="J2200" i="13"/>
  <c r="J2204" i="13"/>
  <c r="J2208" i="13"/>
  <c r="J2212" i="13"/>
  <c r="J2216" i="13"/>
  <c r="J2220" i="13"/>
  <c r="J2224" i="13"/>
  <c r="J2228" i="13"/>
  <c r="J2232" i="13"/>
  <c r="J2236" i="13"/>
  <c r="J2240" i="13"/>
  <c r="J2244" i="13"/>
  <c r="J2248" i="13"/>
  <c r="J2252" i="13"/>
  <c r="J2256" i="13"/>
  <c r="J2260" i="13"/>
  <c r="J2264" i="13"/>
  <c r="J2268" i="13"/>
  <c r="J2272" i="13"/>
  <c r="J2276" i="13"/>
  <c r="J2280" i="13"/>
  <c r="J2284" i="13"/>
  <c r="J2288" i="13"/>
  <c r="J2292" i="13"/>
  <c r="J2296" i="13"/>
  <c r="J2300" i="13"/>
  <c r="J2304" i="13"/>
  <c r="J2308" i="13"/>
  <c r="J2312" i="13"/>
  <c r="J2316" i="13"/>
  <c r="J2320" i="13"/>
  <c r="J2324" i="13"/>
  <c r="J2328" i="13"/>
  <c r="J2332" i="13"/>
  <c r="J2336" i="13"/>
  <c r="J2340" i="13"/>
  <c r="J2344" i="13"/>
  <c r="J2348" i="13"/>
  <c r="J2352" i="13"/>
  <c r="J2356" i="13"/>
  <c r="J2360" i="13"/>
  <c r="J2364" i="13"/>
  <c r="J2368" i="13"/>
  <c r="J2372" i="13"/>
  <c r="J2376" i="13"/>
  <c r="J2380" i="13"/>
  <c r="J2384" i="13"/>
  <c r="J2388" i="13"/>
  <c r="J2392" i="13"/>
  <c r="J2396" i="13"/>
  <c r="J2400" i="13"/>
  <c r="J2404" i="13"/>
  <c r="J2408" i="13"/>
  <c r="J2412" i="13"/>
  <c r="J2416" i="13"/>
  <c r="J2420" i="13"/>
  <c r="J2424" i="13"/>
  <c r="J2428" i="13"/>
  <c r="J2432" i="13"/>
  <c r="J2436" i="13"/>
  <c r="J2440" i="13"/>
  <c r="J2444" i="13"/>
  <c r="J2448" i="13"/>
  <c r="J2452" i="13"/>
  <c r="J2456" i="13"/>
  <c r="J2460" i="13"/>
  <c r="J2464" i="13"/>
  <c r="J2468" i="13"/>
  <c r="J2472" i="13"/>
  <c r="J2476" i="13"/>
  <c r="J2480" i="13"/>
  <c r="J2484" i="13"/>
  <c r="J2488" i="13"/>
  <c r="J2492" i="13"/>
  <c r="J2496" i="13"/>
  <c r="J2500" i="13"/>
  <c r="J2504" i="13"/>
  <c r="J2508" i="13"/>
  <c r="J2512" i="13"/>
  <c r="J2516" i="13"/>
  <c r="J2520" i="13"/>
  <c r="J2524" i="13"/>
  <c r="J2528" i="13"/>
  <c r="J2532" i="13"/>
  <c r="J2536" i="13"/>
  <c r="J2540" i="13"/>
  <c r="J2544" i="13"/>
  <c r="J2548" i="13"/>
  <c r="J2552" i="13"/>
  <c r="J2556" i="13"/>
  <c r="J2560" i="13"/>
  <c r="J2564" i="13"/>
  <c r="J2568" i="13"/>
  <c r="J2572" i="13"/>
  <c r="J2576" i="13"/>
  <c r="J2580" i="13"/>
  <c r="J2584" i="13"/>
  <c r="J2588" i="13"/>
  <c r="J2592" i="13"/>
  <c r="J2596" i="13"/>
  <c r="J2600" i="13"/>
  <c r="J2604" i="13"/>
  <c r="J2608" i="13"/>
  <c r="J2612" i="13"/>
  <c r="J2616" i="13"/>
  <c r="J2620" i="13"/>
  <c r="J2624" i="13"/>
  <c r="J2628" i="13"/>
  <c r="J2632" i="13"/>
  <c r="J2636" i="13"/>
  <c r="J2640" i="13"/>
  <c r="J2644" i="13"/>
  <c r="J2648" i="13"/>
  <c r="J2652" i="13"/>
  <c r="J2656" i="13"/>
  <c r="J2660" i="13"/>
  <c r="J2664" i="13"/>
  <c r="J2668" i="13"/>
  <c r="J2672" i="13"/>
  <c r="J2676" i="13"/>
  <c r="J2680" i="13"/>
  <c r="J2684" i="13"/>
  <c r="J2688" i="13"/>
  <c r="J2692" i="13"/>
  <c r="J2696" i="13"/>
  <c r="J2700" i="13"/>
  <c r="J2704" i="13"/>
  <c r="J2708" i="13"/>
  <c r="J2712" i="13"/>
  <c r="J2716" i="13"/>
  <c r="J2720" i="13"/>
  <c r="J2724" i="13"/>
  <c r="J2728" i="13"/>
  <c r="J2732" i="13"/>
  <c r="J2736" i="13"/>
  <c r="J2740" i="13"/>
  <c r="J2744" i="13"/>
  <c r="J2748" i="13"/>
  <c r="J2752" i="13"/>
  <c r="J2756" i="13"/>
  <c r="J2760" i="13"/>
  <c r="J2764" i="13"/>
  <c r="J2768" i="13"/>
  <c r="J2772" i="13"/>
  <c r="J2776" i="13"/>
  <c r="J2780" i="13"/>
  <c r="J2784" i="13"/>
  <c r="J2788" i="13"/>
  <c r="J2792" i="13"/>
  <c r="J2796" i="13"/>
  <c r="J2800" i="13"/>
  <c r="J2804" i="13"/>
  <c r="J2808" i="13"/>
  <c r="J2812" i="13"/>
  <c r="J2816" i="13"/>
  <c r="J2820" i="13"/>
  <c r="J2824" i="13"/>
  <c r="J2828" i="13"/>
  <c r="J2832" i="13"/>
  <c r="J2836" i="13"/>
  <c r="J2840" i="13"/>
  <c r="J2844" i="13"/>
  <c r="J2848" i="13"/>
  <c r="J2852" i="13"/>
  <c r="J2856" i="13"/>
  <c r="J2860" i="13"/>
  <c r="J2864" i="13"/>
  <c r="J2868" i="13"/>
  <c r="J2872" i="13"/>
  <c r="J2876" i="13"/>
  <c r="J2880" i="13"/>
  <c r="J2884" i="13"/>
  <c r="J2888" i="13"/>
  <c r="J2892" i="13"/>
  <c r="J2896" i="13"/>
  <c r="J2900" i="13"/>
  <c r="J2904" i="13"/>
  <c r="J2908" i="13"/>
  <c r="J2912" i="13"/>
  <c r="J2916" i="13"/>
  <c r="J2920" i="13"/>
  <c r="J2924" i="13"/>
  <c r="J2928" i="13"/>
  <c r="J2932" i="13"/>
  <c r="J2936" i="13"/>
  <c r="J2940" i="13"/>
  <c r="J2944" i="13"/>
  <c r="J2948" i="13"/>
  <c r="J2952" i="13"/>
  <c r="J2956" i="13"/>
  <c r="J2960" i="13"/>
  <c r="J2964" i="13"/>
  <c r="J2968" i="13"/>
  <c r="J2972" i="13"/>
  <c r="J2976" i="13"/>
  <c r="J2980" i="13"/>
  <c r="J2984" i="13"/>
  <c r="J2988" i="13"/>
  <c r="J2992" i="13"/>
  <c r="J2996" i="13"/>
  <c r="J3000" i="13"/>
  <c r="J3004" i="13"/>
  <c r="J3008" i="13"/>
  <c r="J3012" i="13"/>
  <c r="J3016" i="13"/>
  <c r="J3020" i="13"/>
  <c r="J3024" i="13"/>
  <c r="J3028" i="13"/>
  <c r="J3032" i="13"/>
  <c r="J3036" i="13"/>
  <c r="J3040" i="13"/>
  <c r="J3044" i="13"/>
  <c r="J3048" i="13"/>
  <c r="J3052" i="13"/>
  <c r="J3056" i="13"/>
  <c r="J3060" i="13"/>
  <c r="J3064" i="13"/>
  <c r="J3068" i="13"/>
  <c r="J3072" i="13"/>
  <c r="J3076" i="13"/>
  <c r="J3080" i="13"/>
  <c r="J3084" i="13"/>
  <c r="J3088" i="13"/>
  <c r="J3092" i="13"/>
  <c r="J3096" i="13"/>
  <c r="J3100" i="13"/>
  <c r="J3104" i="13"/>
  <c r="J3108" i="13"/>
  <c r="J3112" i="13"/>
  <c r="J3116" i="13"/>
  <c r="J3120" i="13"/>
  <c r="J3124" i="13"/>
  <c r="J3128" i="13"/>
  <c r="J3132" i="13"/>
  <c r="J3136" i="13"/>
  <c r="J3140" i="13"/>
  <c r="J3144" i="13"/>
  <c r="J3148" i="13"/>
  <c r="J3152" i="13"/>
  <c r="J3156" i="13"/>
  <c r="J3160" i="13"/>
  <c r="J3164" i="13"/>
  <c r="J3168" i="13"/>
  <c r="J3172" i="13"/>
  <c r="J3176" i="13"/>
  <c r="J3180" i="13"/>
  <c r="J3184" i="13"/>
  <c r="J3188" i="13"/>
  <c r="J3192" i="13"/>
  <c r="J3196" i="13"/>
  <c r="J3200" i="13"/>
  <c r="J3204" i="13"/>
  <c r="J3208" i="13"/>
  <c r="J3212" i="13"/>
  <c r="J3216" i="13"/>
  <c r="J3220" i="13"/>
  <c r="J3224" i="13"/>
  <c r="J3228" i="13"/>
  <c r="J3232" i="13"/>
  <c r="J3236" i="13"/>
  <c r="J3240" i="13"/>
  <c r="J3244" i="13"/>
  <c r="J3248" i="13"/>
  <c r="J3252" i="13"/>
  <c r="J3256" i="13"/>
  <c r="J3260" i="13"/>
  <c r="J3264" i="13"/>
  <c r="J3268" i="13"/>
  <c r="J3272" i="13"/>
  <c r="J3276" i="13"/>
  <c r="J3280" i="13"/>
  <c r="J3284" i="13"/>
  <c r="J3288" i="13"/>
  <c r="J3292" i="13"/>
  <c r="J3296" i="13"/>
  <c r="J3300" i="13"/>
  <c r="J3304" i="13"/>
  <c r="J3308" i="13"/>
  <c r="J3312" i="13"/>
  <c r="J3316" i="13"/>
  <c r="J3320" i="13"/>
  <c r="J3324" i="13"/>
  <c r="J3328" i="13"/>
  <c r="J3332" i="13"/>
  <c r="J3336" i="13"/>
  <c r="J3340" i="13"/>
  <c r="J3344" i="13"/>
  <c r="J3348" i="13"/>
  <c r="J3352" i="13"/>
  <c r="J3360" i="13"/>
  <c r="J3364" i="13"/>
  <c r="J3372" i="13"/>
  <c r="J3380" i="13"/>
  <c r="J3384" i="13"/>
  <c r="J3388" i="13"/>
  <c r="J3392" i="13"/>
  <c r="J3396" i="13"/>
  <c r="J3400" i="13"/>
  <c r="J3404" i="13"/>
  <c r="J3408" i="13"/>
  <c r="J3412" i="13"/>
  <c r="J3416" i="13"/>
  <c r="J6940" i="13"/>
  <c r="J6956" i="13"/>
  <c r="J6972" i="13"/>
  <c r="J6988" i="13"/>
  <c r="J7004" i="13"/>
  <c r="J7020" i="13"/>
  <c r="J7036" i="13"/>
  <c r="J4724" i="13"/>
  <c r="J4756" i="13"/>
  <c r="J4788" i="13"/>
  <c r="J4820" i="13"/>
  <c r="J4852" i="13"/>
  <c r="J4868" i="13"/>
  <c r="J4900" i="13"/>
  <c r="J4916" i="13"/>
  <c r="J4932" i="13"/>
  <c r="J4964" i="13"/>
  <c r="J4980" i="13"/>
  <c r="J4996" i="13"/>
  <c r="J5049" i="13"/>
  <c r="J5081" i="13"/>
  <c r="J5113" i="13"/>
  <c r="J5145" i="13"/>
  <c r="J5177" i="13"/>
  <c r="J5209" i="13"/>
  <c r="J5241" i="13"/>
  <c r="J5273" i="13"/>
  <c r="J5305" i="13"/>
  <c r="J5337" i="13"/>
  <c r="J5369" i="13"/>
  <c r="J5401" i="13"/>
  <c r="J5433" i="13"/>
  <c r="J5465" i="13"/>
  <c r="J5497" i="13"/>
  <c r="J5529" i="13"/>
  <c r="J5561" i="13"/>
  <c r="J5593" i="13"/>
  <c r="J5625" i="13"/>
  <c r="J5657" i="13"/>
  <c r="J5689" i="13"/>
  <c r="J5721" i="13"/>
  <c r="J5753" i="13"/>
  <c r="J5785" i="13"/>
  <c r="J5817" i="13"/>
  <c r="J5849" i="13"/>
  <c r="J5881" i="13"/>
  <c r="J5913" i="13"/>
  <c r="J5945" i="13"/>
  <c r="J5977" i="13"/>
  <c r="J6009" i="13"/>
  <c r="J6041" i="13"/>
  <c r="J6073" i="13"/>
  <c r="J6105" i="13"/>
  <c r="J6137" i="13"/>
  <c r="J6169" i="13"/>
  <c r="J6201" i="13"/>
  <c r="J6233" i="13"/>
  <c r="J6265" i="13"/>
  <c r="J6297" i="13"/>
  <c r="J6329" i="13"/>
  <c r="J6361" i="13"/>
  <c r="J6393" i="13"/>
  <c r="J6425" i="13"/>
  <c r="J6457" i="13"/>
  <c r="J6489" i="13"/>
  <c r="J6521" i="13"/>
  <c r="J6553" i="13"/>
  <c r="J6585" i="13"/>
  <c r="J6617" i="13"/>
  <c r="J6649" i="13"/>
  <c r="J6681" i="13"/>
  <c r="J6749" i="13"/>
  <c r="J6877" i="13"/>
  <c r="J4715" i="13"/>
  <c r="J4723" i="13"/>
  <c r="J4739" i="13"/>
  <c r="J4747" i="13"/>
  <c r="J4755" i="13"/>
  <c r="J4771" i="13"/>
  <c r="J4779" i="13"/>
  <c r="J4787" i="13"/>
  <c r="J4803" i="13"/>
  <c r="J4811" i="13"/>
  <c r="J4819" i="13"/>
  <c r="J4835" i="13"/>
  <c r="J4843" i="13"/>
  <c r="J4851" i="13"/>
  <c r="J4859" i="13"/>
  <c r="J4867" i="13"/>
  <c r="J4875" i="13"/>
  <c r="J4883" i="13"/>
  <c r="J4891" i="13"/>
  <c r="J4899" i="13"/>
  <c r="J4907" i="13"/>
  <c r="J4915" i="13"/>
  <c r="J4923" i="13"/>
  <c r="J4931" i="13"/>
  <c r="J4939" i="13"/>
  <c r="J4947" i="13"/>
  <c r="J4955" i="13"/>
  <c r="J4963" i="13"/>
  <c r="J4971" i="13"/>
  <c r="J4979" i="13"/>
  <c r="J4987" i="13"/>
  <c r="J4995" i="13"/>
  <c r="J5003" i="13"/>
  <c r="J5011" i="13"/>
  <c r="J5019" i="13"/>
  <c r="J6711" i="13"/>
  <c r="J6727" i="13"/>
  <c r="J6743" i="13"/>
  <c r="J6759" i="13"/>
  <c r="J6775" i="13"/>
  <c r="J6791" i="13"/>
  <c r="J6807" i="13"/>
  <c r="J6823" i="13"/>
  <c r="J6839" i="13"/>
  <c r="J6855" i="13"/>
  <c r="J6871" i="13"/>
  <c r="J6887" i="13"/>
  <c r="J6903" i="13"/>
  <c r="J6919" i="13"/>
  <c r="J6708" i="13"/>
  <c r="J6716" i="13"/>
  <c r="J6724" i="13"/>
  <c r="J6732" i="13"/>
  <c r="J6740" i="13"/>
  <c r="J6748" i="13"/>
  <c r="J6756" i="13"/>
  <c r="J6764" i="13"/>
  <c r="J6772" i="13"/>
  <c r="J6780" i="13"/>
  <c r="J6788" i="13"/>
  <c r="J6796" i="13"/>
  <c r="J6804" i="13"/>
  <c r="J6812" i="13"/>
  <c r="J6820" i="13"/>
  <c r="J6828" i="13"/>
  <c r="J6836" i="13"/>
  <c r="J6844" i="13"/>
  <c r="J6852" i="13"/>
  <c r="J6860" i="13"/>
  <c r="J6868" i="13"/>
  <c r="J6876" i="13"/>
  <c r="J6884" i="13"/>
  <c r="J6892" i="13"/>
  <c r="J6900" i="13"/>
  <c r="J6908" i="13"/>
  <c r="J6916" i="13"/>
  <c r="J6924" i="13"/>
  <c r="J6932" i="13"/>
  <c r="J4786" i="13"/>
  <c r="J4826" i="13"/>
  <c r="J6978" i="13"/>
  <c r="J4850" i="13"/>
  <c r="J7026" i="13"/>
  <c r="J4770" i="13"/>
  <c r="J6946" i="13"/>
  <c r="J4746" i="13"/>
  <c r="J6966" i="13"/>
  <c r="J7030" i="13"/>
  <c r="J4734" i="13"/>
  <c r="J4766" i="13"/>
  <c r="J4798" i="13"/>
  <c r="J4830" i="13"/>
  <c r="J6954" i="13"/>
  <c r="J7018" i="13"/>
  <c r="J6958" i="13"/>
  <c r="J7022" i="13"/>
  <c r="J4862" i="13"/>
  <c r="J4878" i="13"/>
  <c r="J4894" i="13"/>
  <c r="J4910" i="13"/>
  <c r="J4926" i="13"/>
  <c r="J4942" i="13"/>
  <c r="J4958" i="13"/>
  <c r="J4974" i="13"/>
  <c r="J4990" i="13"/>
  <c r="J5006" i="13"/>
  <c r="J5022" i="13"/>
  <c r="J5030" i="13"/>
  <c r="J5038" i="13"/>
  <c r="J5046" i="13"/>
  <c r="J5054" i="13"/>
  <c r="J5062" i="13"/>
  <c r="J5070" i="13"/>
  <c r="J5078" i="13"/>
  <c r="J5086" i="13"/>
  <c r="J5094" i="13"/>
  <c r="J5102" i="13"/>
  <c r="J5110" i="13"/>
  <c r="J5118" i="13"/>
  <c r="J5126" i="13"/>
  <c r="J5134" i="13"/>
  <c r="J5142" i="13"/>
  <c r="J5150" i="13"/>
  <c r="J5158" i="13"/>
  <c r="J5166" i="13"/>
  <c r="J5174" i="13"/>
  <c r="J5182" i="13"/>
  <c r="J5190" i="13"/>
  <c r="J5198" i="13"/>
  <c r="J5206" i="13"/>
  <c r="J5214" i="13"/>
  <c r="J5222" i="13"/>
  <c r="J5230" i="13"/>
  <c r="J5238" i="13"/>
  <c r="J5246" i="13"/>
  <c r="J5254" i="13"/>
  <c r="J5262" i="13"/>
  <c r="J5270" i="13"/>
  <c r="J5278" i="13"/>
  <c r="J5286" i="13"/>
  <c r="J5294" i="13"/>
  <c r="J5302" i="13"/>
  <c r="J5310" i="13"/>
  <c r="J5318" i="13"/>
  <c r="J5326" i="13"/>
  <c r="J5334" i="13"/>
  <c r="J5342" i="13"/>
  <c r="J5350" i="13"/>
  <c r="J5358" i="13"/>
  <c r="J5366" i="13"/>
  <c r="J5374" i="13"/>
  <c r="J5382" i="13"/>
  <c r="J5390" i="13"/>
  <c r="J5398" i="13"/>
  <c r="J5406" i="13"/>
  <c r="J5414" i="13"/>
  <c r="J5422" i="13"/>
  <c r="J5430" i="13"/>
  <c r="J5438" i="13"/>
  <c r="J5446" i="13"/>
  <c r="J5454" i="13"/>
  <c r="J5462" i="13"/>
  <c r="J5470" i="13"/>
  <c r="J5478" i="13"/>
  <c r="J5486" i="13"/>
  <c r="J5494" i="13"/>
  <c r="J5502" i="13"/>
  <c r="J5510" i="13"/>
  <c r="J5518" i="13"/>
  <c r="J5526" i="13"/>
  <c r="J5534" i="13"/>
  <c r="J5542" i="13"/>
  <c r="J5550" i="13"/>
  <c r="J5558" i="13"/>
  <c r="J5566" i="13"/>
  <c r="J5574" i="13"/>
  <c r="J5582" i="13"/>
  <c r="J5590" i="13"/>
  <c r="J5598" i="13"/>
  <c r="J5606" i="13"/>
  <c r="J5614" i="13"/>
  <c r="J5622" i="13"/>
  <c r="J5630" i="13"/>
  <c r="J5638" i="13"/>
  <c r="J5646" i="13"/>
  <c r="J5654" i="13"/>
  <c r="J5662" i="13"/>
  <c r="J5670" i="13"/>
  <c r="J5678" i="13"/>
  <c r="J5686" i="13"/>
  <c r="J5694" i="13"/>
  <c r="J5702" i="13"/>
  <c r="J5710" i="13"/>
  <c r="J5718" i="13"/>
  <c r="J5726" i="13"/>
  <c r="J5734" i="13"/>
  <c r="J5742" i="13"/>
  <c r="J5750" i="13"/>
  <c r="J5758" i="13"/>
  <c r="J5766" i="13"/>
  <c r="J5774" i="13"/>
  <c r="J5782" i="13"/>
  <c r="J5790" i="13"/>
  <c r="J5798" i="13"/>
  <c r="J5806" i="13"/>
  <c r="J5814" i="13"/>
  <c r="J5822" i="13"/>
  <c r="J5830" i="13"/>
  <c r="J5838" i="13"/>
  <c r="J5846" i="13"/>
  <c r="J5854" i="13"/>
  <c r="J5862" i="13"/>
  <c r="J5870" i="13"/>
  <c r="J5878" i="13"/>
  <c r="J5886" i="13"/>
  <c r="J5894" i="13"/>
  <c r="J5902" i="13"/>
  <c r="J5910" i="13"/>
  <c r="J5918" i="13"/>
  <c r="J5926" i="13"/>
  <c r="J5934" i="13"/>
  <c r="J5942" i="13"/>
  <c r="J5950" i="13"/>
  <c r="J5958" i="13"/>
  <c r="J5966" i="13"/>
  <c r="J5974" i="13"/>
  <c r="J5982" i="13"/>
  <c r="J5990" i="13"/>
  <c r="J5998" i="13"/>
  <c r="J6006" i="13"/>
  <c r="J6014" i="13"/>
  <c r="J6022" i="13"/>
  <c r="J6030" i="13"/>
  <c r="J6038" i="13"/>
  <c r="J6046" i="13"/>
  <c r="J6054" i="13"/>
  <c r="J6062" i="13"/>
  <c r="J6070" i="13"/>
  <c r="J6078" i="13"/>
  <c r="J6086" i="13"/>
  <c r="J6094" i="13"/>
  <c r="J6102" i="13"/>
  <c r="J6110" i="13"/>
  <c r="J6118" i="13"/>
  <c r="J6126" i="13"/>
  <c r="J6134" i="13"/>
  <c r="J6142" i="13"/>
  <c r="J6150" i="13"/>
  <c r="J6158" i="13"/>
  <c r="J6166" i="13"/>
  <c r="J6174" i="13"/>
  <c r="J6182" i="13"/>
  <c r="J6190" i="13"/>
  <c r="J6198" i="13"/>
  <c r="J6206" i="13"/>
  <c r="J6214" i="13"/>
  <c r="J6222" i="13"/>
  <c r="J6230" i="13"/>
  <c r="J6238" i="13"/>
  <c r="J6246" i="13"/>
  <c r="J6254" i="13"/>
  <c r="J6262" i="13"/>
  <c r="J6270" i="13"/>
  <c r="J6278" i="13"/>
  <c r="J6286" i="13"/>
  <c r="J6294" i="13"/>
  <c r="J6302" i="13"/>
  <c r="J6310" i="13"/>
  <c r="J6318" i="13"/>
  <c r="J6326" i="13"/>
  <c r="J6334" i="13"/>
  <c r="J6342" i="13"/>
  <c r="J6350" i="13"/>
  <c r="J6358" i="13"/>
  <c r="J6366" i="13"/>
  <c r="J6374" i="13"/>
  <c r="J6382" i="13"/>
  <c r="J6390" i="13"/>
  <c r="J6398" i="13"/>
  <c r="J6406" i="13"/>
  <c r="J6414" i="13"/>
  <c r="J6422" i="13"/>
  <c r="J6430" i="13"/>
  <c r="J6438" i="13"/>
  <c r="J6446" i="13"/>
  <c r="J6454" i="13"/>
  <c r="J6462" i="13"/>
  <c r="J6470" i="13"/>
  <c r="J6478" i="13"/>
  <c r="J6486" i="13"/>
  <c r="J6494" i="13"/>
  <c r="J6502" i="13"/>
  <c r="J6510" i="13"/>
  <c r="J6518" i="13"/>
  <c r="J6526" i="13"/>
  <c r="J6534" i="13"/>
  <c r="J6542" i="13"/>
  <c r="J6550" i="13"/>
  <c r="J6558" i="13"/>
  <c r="J6566" i="13"/>
  <c r="J6574" i="13"/>
  <c r="J6582" i="13"/>
  <c r="J6590" i="13"/>
  <c r="J6598" i="13"/>
  <c r="J6606" i="13"/>
  <c r="J6614" i="13"/>
  <c r="J6622" i="13"/>
  <c r="J6630" i="13"/>
  <c r="J6638" i="13"/>
  <c r="J6646" i="13"/>
  <c r="J6654" i="13"/>
  <c r="J6662" i="13"/>
  <c r="J6670" i="13"/>
  <c r="J6678" i="13"/>
  <c r="J6686" i="13"/>
  <c r="J6694" i="13"/>
  <c r="J6801" i="13"/>
  <c r="J6929" i="13"/>
  <c r="J17" i="13"/>
  <c r="J33" i="13"/>
  <c r="J49" i="13"/>
  <c r="J65" i="13"/>
  <c r="J81" i="13"/>
  <c r="J97" i="13"/>
  <c r="J113" i="13"/>
  <c r="J129" i="13"/>
  <c r="J145" i="13"/>
  <c r="J161" i="13"/>
  <c r="J177" i="13"/>
  <c r="J193" i="13"/>
  <c r="J209" i="13"/>
  <c r="J225" i="13"/>
  <c r="J241" i="13"/>
  <c r="J257" i="13"/>
  <c r="J273" i="13"/>
  <c r="J289" i="13"/>
  <c r="J305" i="13"/>
  <c r="J321" i="13"/>
  <c r="J337" i="13"/>
  <c r="J353" i="13"/>
  <c r="J369" i="13"/>
  <c r="J385" i="13"/>
  <c r="J401" i="13"/>
  <c r="J417" i="13"/>
  <c r="J433" i="13"/>
  <c r="J449" i="13"/>
  <c r="J465" i="13"/>
  <c r="J481" i="13"/>
  <c r="J497" i="13"/>
  <c r="J513" i="13"/>
  <c r="J529" i="13"/>
  <c r="J545" i="13"/>
  <c r="J561" i="13"/>
  <c r="J577" i="13"/>
  <c r="J593" i="13"/>
  <c r="J609" i="13"/>
  <c r="J625" i="13"/>
  <c r="J641" i="13"/>
  <c r="J657" i="13"/>
  <c r="J673" i="13"/>
  <c r="J689" i="13"/>
  <c r="J705" i="13"/>
  <c r="J721" i="13"/>
  <c r="J737" i="13"/>
  <c r="J753" i="13"/>
  <c r="J769" i="13"/>
  <c r="J785" i="13"/>
  <c r="J801" i="13"/>
  <c r="J817" i="13"/>
  <c r="J833" i="13"/>
  <c r="J849" i="13"/>
  <c r="J865" i="13"/>
  <c r="J881" i="13"/>
  <c r="J897" i="13"/>
  <c r="J913" i="13"/>
  <c r="J929" i="13"/>
  <c r="J945" i="13"/>
  <c r="J961" i="13"/>
  <c r="J977" i="13"/>
  <c r="J993" i="13"/>
  <c r="J1009" i="13"/>
  <c r="J1025" i="13"/>
  <c r="J1041" i="13"/>
  <c r="J1057" i="13"/>
  <c r="J1073" i="13"/>
  <c r="J1089" i="13"/>
  <c r="J1105" i="13"/>
  <c r="J1121" i="13"/>
  <c r="J1137" i="13"/>
  <c r="J1153" i="13"/>
  <c r="J1169" i="13"/>
  <c r="J1185" i="13"/>
  <c r="J1201" i="13"/>
  <c r="J1217" i="13"/>
  <c r="J1233" i="13"/>
  <c r="J1249" i="13"/>
  <c r="J1265" i="13"/>
  <c r="J1281" i="13"/>
  <c r="J1297" i="13"/>
  <c r="J1313" i="13"/>
  <c r="J1329" i="13"/>
  <c r="J1345" i="13"/>
  <c r="J1361" i="13"/>
  <c r="J1377" i="13"/>
  <c r="J1393" i="13"/>
  <c r="J1409" i="13"/>
  <c r="J1425" i="13"/>
  <c r="J1441" i="13"/>
  <c r="J1457" i="13"/>
  <c r="J1473" i="13"/>
  <c r="J1489" i="13"/>
  <c r="J1505" i="13"/>
  <c r="J1521" i="13"/>
  <c r="J1537" i="13"/>
  <c r="J1553" i="13"/>
  <c r="J1569" i="13"/>
  <c r="J1585" i="13"/>
  <c r="J1601" i="13"/>
  <c r="J1617" i="13"/>
  <c r="J1633" i="13"/>
  <c r="J1649" i="13"/>
  <c r="J1665" i="13"/>
  <c r="J1681" i="13"/>
  <c r="J1697" i="13"/>
  <c r="J1713" i="13"/>
  <c r="J1729" i="13"/>
  <c r="J1745" i="13"/>
  <c r="J1761" i="13"/>
  <c r="J1777" i="13"/>
  <c r="J1793" i="13"/>
  <c r="J1809" i="13"/>
  <c r="J1825" i="13"/>
  <c r="J1841" i="13"/>
  <c r="J1857" i="13"/>
  <c r="J1873" i="13"/>
  <c r="J1889" i="13"/>
  <c r="J1905" i="13"/>
  <c r="J1921" i="13"/>
  <c r="J1937" i="13"/>
  <c r="J1953" i="13"/>
  <c r="J1969" i="13"/>
  <c r="J1985" i="13"/>
  <c r="J2001" i="13"/>
  <c r="J2017" i="13"/>
  <c r="J2033" i="13"/>
  <c r="J2049" i="13"/>
  <c r="J2065" i="13"/>
  <c r="J2081" i="13"/>
  <c r="J2097" i="13"/>
  <c r="J2113" i="13"/>
  <c r="J2129" i="13"/>
  <c r="J2145" i="13"/>
  <c r="J2161" i="13"/>
  <c r="J2177" i="13"/>
  <c r="J2193" i="13"/>
  <c r="J2209" i="13"/>
  <c r="J2225" i="13"/>
  <c r="J2241" i="13"/>
  <c r="J2257" i="13"/>
  <c r="J2273" i="13"/>
  <c r="J2289" i="13"/>
  <c r="J2305" i="13"/>
  <c r="J2321" i="13"/>
  <c r="J2337" i="13"/>
  <c r="J2353" i="13"/>
  <c r="J2369" i="13"/>
  <c r="J2385" i="13"/>
  <c r="J2401" i="13"/>
  <c r="J2417" i="13"/>
  <c r="J2433" i="13"/>
  <c r="J2449" i="13"/>
  <c r="J2465" i="13"/>
  <c r="J2481" i="13"/>
  <c r="J2497" i="13"/>
  <c r="J2513" i="13"/>
  <c r="J2529" i="13"/>
  <c r="J2545" i="13"/>
  <c r="J2561" i="13"/>
  <c r="J2577" i="13"/>
  <c r="J2593" i="13"/>
  <c r="J2609" i="13"/>
  <c r="J2625" i="13"/>
  <c r="J2641" i="13"/>
  <c r="J2657" i="13"/>
  <c r="J2673" i="13"/>
  <c r="J2689" i="13"/>
  <c r="J2705" i="13"/>
  <c r="J2721" i="13"/>
  <c r="J2737" i="13"/>
  <c r="J2753" i="13"/>
  <c r="J2769" i="13"/>
  <c r="J2785" i="13"/>
  <c r="J2801" i="13"/>
  <c r="J2817" i="13"/>
  <c r="J2833" i="13"/>
  <c r="J2849" i="13"/>
  <c r="J2865" i="13"/>
  <c r="J2881" i="13"/>
  <c r="J2897" i="13"/>
  <c r="J2913" i="13"/>
  <c r="J2929" i="13"/>
  <c r="J2945" i="13"/>
  <c r="J2961" i="13"/>
  <c r="J2977" i="13"/>
  <c r="J2993" i="13"/>
  <c r="J3009" i="13"/>
  <c r="J3025" i="13"/>
  <c r="J3041" i="13"/>
  <c r="J3057" i="13"/>
  <c r="J3073" i="13"/>
  <c r="J3089" i="13"/>
  <c r="J3105" i="13"/>
  <c r="J3121" i="13"/>
  <c r="J3137" i="13"/>
  <c r="J3153" i="13"/>
  <c r="J3169" i="13"/>
  <c r="J3185" i="13"/>
  <c r="J3201" i="13"/>
  <c r="J3217" i="13"/>
  <c r="J3233" i="13"/>
  <c r="J3249" i="13"/>
  <c r="J3265" i="13"/>
  <c r="J3281" i="13"/>
  <c r="J3297" i="13"/>
  <c r="J3313" i="13"/>
  <c r="J3329" i="13"/>
  <c r="J3345" i="13"/>
  <c r="J3357" i="13"/>
  <c r="J3361" i="13"/>
  <c r="J3365" i="13"/>
  <c r="J3369" i="13"/>
  <c r="J3373" i="13"/>
  <c r="J3377" i="13"/>
  <c r="J3381" i="13"/>
  <c r="J3385" i="13"/>
  <c r="J3389" i="13"/>
  <c r="J3393" i="13"/>
  <c r="J3397" i="13"/>
  <c r="J3401" i="13"/>
  <c r="J3405" i="13"/>
  <c r="J3409" i="13"/>
  <c r="J3413" i="13"/>
  <c r="J3417" i="13"/>
  <c r="J3421" i="13"/>
  <c r="J6944" i="13"/>
  <c r="J6960" i="13"/>
  <c r="J6976" i="13"/>
  <c r="J6992" i="13"/>
  <c r="J7008" i="13"/>
  <c r="J7024" i="13"/>
  <c r="J7040" i="13"/>
  <c r="J4728" i="13"/>
  <c r="J4792" i="13"/>
  <c r="J4856" i="13"/>
  <c r="J4920" i="13"/>
  <c r="J4984" i="13"/>
  <c r="J5027" i="13"/>
  <c r="J5035" i="13"/>
  <c r="J5043" i="13"/>
  <c r="J5051" i="13"/>
  <c r="J5059" i="13"/>
  <c r="J5067" i="13"/>
  <c r="J5075" i="13"/>
  <c r="J5083" i="13"/>
  <c r="J5091" i="13"/>
  <c r="J5099" i="13"/>
  <c r="J5107" i="13"/>
  <c r="J5115" i="13"/>
  <c r="J5123" i="13"/>
  <c r="J5131" i="13"/>
  <c r="J5139" i="13"/>
  <c r="J5147" i="13"/>
  <c r="J5155" i="13"/>
  <c r="J5163" i="13"/>
  <c r="J5171" i="13"/>
  <c r="J5179" i="13"/>
  <c r="J5187" i="13"/>
  <c r="J5195" i="13"/>
  <c r="J5203" i="13"/>
  <c r="J5211" i="13"/>
  <c r="J5219" i="13"/>
  <c r="J5227" i="13"/>
  <c r="J5235" i="13"/>
  <c r="J5243" i="13"/>
  <c r="J5251" i="13"/>
  <c r="J5259" i="13"/>
  <c r="J5267" i="13"/>
  <c r="J5275" i="13"/>
  <c r="J5283" i="13"/>
  <c r="J5291" i="13"/>
  <c r="J5299" i="13"/>
  <c r="J5307" i="13"/>
  <c r="J5315" i="13"/>
  <c r="J5323" i="13"/>
  <c r="J5331" i="13"/>
  <c r="J5339" i="13"/>
  <c r="J5347" i="13"/>
  <c r="J5355" i="13"/>
  <c r="J5363" i="13"/>
  <c r="J5371" i="13"/>
  <c r="J5379" i="13"/>
  <c r="J5387" i="13"/>
  <c r="J5395" i="13"/>
  <c r="J5403" i="13"/>
  <c r="J5411" i="13"/>
  <c r="J5419" i="13"/>
  <c r="J5427" i="13"/>
  <c r="J5435" i="13"/>
  <c r="J5443" i="13"/>
  <c r="J5451" i="13"/>
  <c r="J5459" i="13"/>
  <c r="J5467" i="13"/>
  <c r="J5475" i="13"/>
  <c r="J5483" i="13"/>
  <c r="J5491" i="13"/>
  <c r="J5499" i="13"/>
  <c r="J5507" i="13"/>
  <c r="J5515" i="13"/>
  <c r="J5523" i="13"/>
  <c r="J5531" i="13"/>
  <c r="J5539" i="13"/>
  <c r="J5547" i="13"/>
  <c r="J5555" i="13"/>
  <c r="J5563" i="13"/>
  <c r="J5571" i="13"/>
  <c r="J5579" i="13"/>
  <c r="J5587" i="13"/>
  <c r="J5595" i="13"/>
  <c r="J5603" i="13"/>
  <c r="J5611" i="13"/>
  <c r="J5619" i="13"/>
  <c r="J5627" i="13"/>
  <c r="J5635" i="13"/>
  <c r="J5643" i="13"/>
  <c r="J5651" i="13"/>
  <c r="J5659" i="13"/>
  <c r="J5667" i="13"/>
  <c r="J5675" i="13"/>
  <c r="J5683" i="13"/>
  <c r="J5691" i="13"/>
  <c r="J5699" i="13"/>
  <c r="J5707" i="13"/>
  <c r="J5715" i="13"/>
  <c r="J5723" i="13"/>
  <c r="J5731" i="13"/>
  <c r="J5739" i="13"/>
  <c r="J5747" i="13"/>
  <c r="J5755" i="13"/>
  <c r="J5763" i="13"/>
  <c r="J5771" i="13"/>
  <c r="J5779" i="13"/>
  <c r="J5787" i="13"/>
  <c r="J5795" i="13"/>
  <c r="J5803" i="13"/>
  <c r="J5811" i="13"/>
  <c r="J5819" i="13"/>
  <c r="J5827" i="13"/>
  <c r="J5835" i="13"/>
  <c r="J5843" i="13"/>
  <c r="J5851" i="13"/>
  <c r="J5859" i="13"/>
  <c r="J5867" i="13"/>
  <c r="J5875" i="13"/>
  <c r="J5883" i="13"/>
  <c r="J5891" i="13"/>
  <c r="J5899" i="13"/>
  <c r="J5907" i="13"/>
  <c r="J5915" i="13"/>
  <c r="J5923" i="13"/>
  <c r="J5931" i="13"/>
  <c r="J5939" i="13"/>
  <c r="J5947" i="13"/>
  <c r="J5955" i="13"/>
  <c r="J5963" i="13"/>
  <c r="J5971" i="13"/>
  <c r="J5979" i="13"/>
  <c r="J5987" i="13"/>
  <c r="J5995" i="13"/>
  <c r="J6003" i="13"/>
  <c r="J6011" i="13"/>
  <c r="J6019" i="13"/>
  <c r="J6027" i="13"/>
  <c r="J6035" i="13"/>
  <c r="J6043" i="13"/>
  <c r="J6051" i="13"/>
  <c r="J6059" i="13"/>
  <c r="J6067" i="13"/>
  <c r="J6075" i="13"/>
  <c r="J6083" i="13"/>
  <c r="J6091" i="13"/>
  <c r="J6099" i="13"/>
  <c r="J6107" i="13"/>
  <c r="J6115" i="13"/>
  <c r="J6123" i="13"/>
  <c r="J6131" i="13"/>
  <c r="J6139" i="13"/>
  <c r="J6147" i="13"/>
  <c r="J6155" i="13"/>
  <c r="J6163" i="13"/>
  <c r="J6171" i="13"/>
  <c r="J6179" i="13"/>
  <c r="J6187" i="13"/>
  <c r="J6195" i="13"/>
  <c r="J6203" i="13"/>
  <c r="J6211" i="13"/>
  <c r="J6219" i="13"/>
  <c r="J6227" i="13"/>
  <c r="J6235" i="13"/>
  <c r="J6243" i="13"/>
  <c r="J6251" i="13"/>
  <c r="J6259" i="13"/>
  <c r="J6267" i="13"/>
  <c r="J6275" i="13"/>
  <c r="J6283" i="13"/>
  <c r="J6291" i="13"/>
  <c r="J6299" i="13"/>
  <c r="J6307" i="13"/>
  <c r="J6315" i="13"/>
  <c r="J6323" i="13"/>
  <c r="J6331" i="13"/>
  <c r="J6339" i="13"/>
  <c r="J6347" i="13"/>
  <c r="J6355" i="13"/>
  <c r="J6363" i="13"/>
  <c r="J6371" i="13"/>
  <c r="J6379" i="13"/>
  <c r="J6387" i="13"/>
  <c r="J6395" i="13"/>
  <c r="J6403" i="13"/>
  <c r="J6411" i="13"/>
  <c r="J6419" i="13"/>
  <c r="J6427" i="13"/>
  <c r="J6435" i="13"/>
  <c r="J6443" i="13"/>
  <c r="J6451" i="13"/>
  <c r="J6459" i="13"/>
  <c r="J6467" i="13"/>
  <c r="J6475" i="13"/>
  <c r="J6483" i="13"/>
  <c r="J6491" i="13"/>
  <c r="J6499" i="13"/>
  <c r="J6507" i="13"/>
  <c r="J6515" i="13"/>
  <c r="J6523" i="13"/>
  <c r="J6531" i="13"/>
  <c r="J6539" i="13"/>
  <c r="J6547" i="13"/>
  <c r="J6555" i="13"/>
  <c r="J6563" i="13"/>
  <c r="J6571" i="13"/>
  <c r="J6579" i="13"/>
  <c r="J6587" i="13"/>
  <c r="J6595" i="13"/>
  <c r="J6603" i="13"/>
  <c r="J6611" i="13"/>
  <c r="J6619" i="13"/>
  <c r="J6627" i="13"/>
  <c r="J6635" i="13"/>
  <c r="J6643" i="13"/>
  <c r="J6651" i="13"/>
  <c r="J6659" i="13"/>
  <c r="J6667" i="13"/>
  <c r="J6675" i="13"/>
  <c r="J6683" i="13"/>
  <c r="J6691" i="13"/>
  <c r="J6699" i="13"/>
  <c r="J6821" i="13"/>
  <c r="J3423" i="13"/>
  <c r="J3431" i="13"/>
  <c r="J3435" i="13"/>
  <c r="J3439" i="13"/>
  <c r="J3443" i="13"/>
  <c r="J3451" i="13"/>
  <c r="J3455" i="13"/>
  <c r="J3463" i="13"/>
  <c r="J3467" i="13"/>
  <c r="J3471" i="13"/>
  <c r="J3475" i="13"/>
  <c r="J3483" i="13"/>
  <c r="J3487" i="13"/>
  <c r="J3495" i="13"/>
  <c r="J3499" i="13"/>
  <c r="J3503" i="13"/>
  <c r="J3507" i="13"/>
  <c r="J3515" i="13"/>
  <c r="J3519" i="13"/>
  <c r="J3527" i="13"/>
  <c r="J3531" i="13"/>
  <c r="J3535" i="13"/>
  <c r="J3539" i="13"/>
  <c r="J3547" i="13"/>
  <c r="J3551" i="13"/>
  <c r="J3559" i="13"/>
  <c r="J3563" i="13"/>
  <c r="J3567" i="13"/>
  <c r="J3571" i="13"/>
  <c r="J3579" i="13"/>
  <c r="J3583" i="13"/>
  <c r="J3591" i="13"/>
  <c r="J3595" i="13"/>
  <c r="J3599" i="13"/>
  <c r="J3603" i="13"/>
  <c r="J3611" i="13"/>
  <c r="J3615" i="13"/>
  <c r="J3623" i="13"/>
  <c r="J3627" i="13"/>
  <c r="J3631" i="13"/>
  <c r="J3635" i="13"/>
  <c r="J3643" i="13"/>
  <c r="J3647" i="13"/>
  <c r="J3655" i="13"/>
  <c r="J3659" i="13"/>
  <c r="J3663" i="13"/>
  <c r="J3667" i="13"/>
  <c r="J3675" i="13"/>
  <c r="J3679" i="13"/>
  <c r="J3687" i="13"/>
  <c r="J3691" i="13"/>
  <c r="J3695" i="13"/>
  <c r="J3699" i="13"/>
  <c r="J3707" i="13"/>
  <c r="J3711" i="13"/>
  <c r="J3719" i="13"/>
  <c r="J3723" i="13"/>
  <c r="J3727" i="13"/>
  <c r="J3731" i="13"/>
  <c r="J3739" i="13"/>
  <c r="J3743" i="13"/>
  <c r="J3751" i="13"/>
  <c r="J3755" i="13"/>
  <c r="J3759" i="13"/>
  <c r="J3763" i="13"/>
  <c r="J3771" i="13"/>
  <c r="J3775" i="13"/>
  <c r="J3783" i="13"/>
  <c r="J3787" i="13"/>
  <c r="J3791" i="13"/>
  <c r="J3795" i="13"/>
  <c r="J3803" i="13"/>
  <c r="J3807" i="13"/>
  <c r="J3815" i="13"/>
  <c r="J3819" i="13"/>
  <c r="J3823" i="13"/>
  <c r="J3827" i="13"/>
  <c r="J3835" i="13"/>
  <c r="J3839" i="13"/>
  <c r="J3847" i="13"/>
  <c r="J3851" i="13"/>
  <c r="J3855" i="13"/>
  <c r="J3859" i="13"/>
  <c r="J3867" i="13"/>
  <c r="J3871" i="13"/>
  <c r="J3879" i="13"/>
  <c r="J3883" i="13"/>
  <c r="J3887" i="13"/>
  <c r="J3891" i="13"/>
  <c r="J3899" i="13"/>
  <c r="J3903" i="13"/>
  <c r="J3915" i="13"/>
  <c r="J3919" i="13"/>
  <c r="J3923" i="13"/>
  <c r="J3927" i="13"/>
  <c r="J3935" i="13"/>
  <c r="J3939" i="13"/>
  <c r="J3943" i="13"/>
  <c r="J3947" i="13"/>
  <c r="J3951" i="13"/>
  <c r="J3959" i="13"/>
  <c r="J3963" i="13"/>
  <c r="J3967" i="13"/>
  <c r="J3971" i="13"/>
  <c r="J3979" i="13"/>
  <c r="J3983" i="13"/>
  <c r="J3991" i="13"/>
  <c r="J3999" i="13"/>
  <c r="J4003" i="13"/>
  <c r="J4007" i="13"/>
  <c r="J4011" i="13"/>
  <c r="J4015" i="13"/>
  <c r="J4019" i="13"/>
  <c r="J4023" i="13"/>
  <c r="J4027" i="13"/>
  <c r="J4031" i="13"/>
  <c r="J4035" i="13"/>
  <c r="J4043" i="13"/>
  <c r="J4047" i="13"/>
  <c r="J4051" i="13"/>
  <c r="J4055" i="13"/>
  <c r="J4063" i="13"/>
  <c r="J4067" i="13"/>
  <c r="J4071" i="13"/>
  <c r="J4075" i="13"/>
  <c r="J4079" i="13"/>
  <c r="J4083" i="13"/>
  <c r="J4087" i="13"/>
  <c r="J4091" i="13"/>
  <c r="J4095" i="13"/>
  <c r="J4107" i="13"/>
  <c r="J4111" i="13"/>
  <c r="J4115" i="13"/>
  <c r="J4119" i="13"/>
  <c r="J4127" i="13"/>
  <c r="J4131" i="13"/>
  <c r="J4135" i="13"/>
  <c r="J4139" i="13"/>
  <c r="J4143" i="13"/>
  <c r="J4147" i="13"/>
  <c r="J4159" i="13"/>
  <c r="J4163" i="13"/>
  <c r="J4167" i="13"/>
  <c r="J4171" i="13"/>
  <c r="J4175" i="13"/>
  <c r="J4179" i="13"/>
  <c r="J4191" i="13"/>
  <c r="J4195" i="13"/>
  <c r="J4199" i="13"/>
  <c r="J4203" i="13"/>
  <c r="J4207" i="13"/>
  <c r="J4211" i="13"/>
  <c r="J4223" i="13"/>
  <c r="J4227" i="13"/>
  <c r="J4231" i="13"/>
  <c r="J4235" i="13"/>
  <c r="J4239" i="13"/>
  <c r="J4243" i="13"/>
  <c r="J4255" i="13"/>
  <c r="J4259" i="13"/>
  <c r="J4263" i="13"/>
  <c r="J4267" i="13"/>
  <c r="J4271" i="13"/>
  <c r="J4275" i="13"/>
  <c r="J4287" i="13"/>
  <c r="J4291" i="13"/>
  <c r="J4295" i="13"/>
  <c r="J4299" i="13"/>
  <c r="J4303" i="13"/>
  <c r="J4307" i="13"/>
  <c r="J4319" i="13"/>
  <c r="J4323" i="13"/>
  <c r="J4327" i="13"/>
  <c r="J4331" i="13"/>
  <c r="J4335" i="13"/>
  <c r="J4339" i="13"/>
  <c r="J4351" i="13"/>
  <c r="J4355" i="13"/>
  <c r="J4359" i="13"/>
  <c r="J4363" i="13"/>
  <c r="J4367" i="13"/>
  <c r="J4371" i="13"/>
  <c r="J4383" i="13"/>
  <c r="J4387" i="13"/>
  <c r="J4391" i="13"/>
  <c r="J4395" i="13"/>
  <c r="J4399" i="13"/>
  <c r="J4403" i="13"/>
  <c r="J4415" i="13"/>
  <c r="J4419" i="13"/>
  <c r="J4423" i="13"/>
  <c r="J4427" i="13"/>
  <c r="J4431" i="13"/>
  <c r="J4435" i="13"/>
  <c r="J4447" i="13"/>
  <c r="J4451" i="13"/>
  <c r="J4455" i="13"/>
  <c r="J4459" i="13"/>
  <c r="J4463" i="13"/>
  <c r="J4467" i="13"/>
  <c r="J4479" i="13"/>
  <c r="J4483" i="13"/>
  <c r="J4487" i="13"/>
  <c r="J4491" i="13"/>
  <c r="J4495" i="13"/>
  <c r="J4499" i="13"/>
  <c r="J4511" i="13"/>
  <c r="J4515" i="13"/>
  <c r="J4519" i="13"/>
  <c r="J4523" i="13"/>
  <c r="J4527" i="13"/>
  <c r="J4531" i="13"/>
  <c r="J4543" i="13"/>
  <c r="J4547" i="13"/>
  <c r="J4551" i="13"/>
  <c r="J4555" i="13"/>
  <c r="J4559" i="13"/>
  <c r="J4563" i="13"/>
  <c r="J4575" i="13"/>
  <c r="J4579" i="13"/>
  <c r="J4583" i="13"/>
  <c r="J4587" i="13"/>
  <c r="J4591" i="13"/>
  <c r="J4595" i="13"/>
  <c r="J4607" i="13"/>
  <c r="J4611" i="13"/>
  <c r="J4615" i="13"/>
  <c r="J4619" i="13"/>
  <c r="J4623" i="13"/>
  <c r="J4627" i="13"/>
  <c r="J4639" i="13"/>
  <c r="J4643" i="13"/>
  <c r="J4647" i="13"/>
  <c r="J4651" i="13"/>
  <c r="J4655" i="13"/>
  <c r="J4659" i="13"/>
  <c r="J4671" i="13"/>
  <c r="J4675" i="13"/>
  <c r="J4679" i="13"/>
  <c r="J4683" i="13"/>
  <c r="J4687" i="13"/>
  <c r="J4691" i="13"/>
  <c r="J4703" i="13"/>
  <c r="J4707" i="13"/>
  <c r="J4711" i="13"/>
  <c r="J6949" i="13"/>
  <c r="J6981" i="13"/>
  <c r="J7013" i="13"/>
  <c r="J6715" i="13"/>
  <c r="J6731" i="13"/>
  <c r="J6747" i="13"/>
  <c r="J6779" i="13"/>
  <c r="J6795" i="13"/>
  <c r="J6827" i="13"/>
  <c r="J6843" i="13"/>
  <c r="J6859" i="13"/>
  <c r="J6875" i="13"/>
  <c r="J6907" i="13"/>
  <c r="J6923" i="13"/>
  <c r="J6702" i="13"/>
  <c r="J6710" i="13"/>
  <c r="J6718" i="13"/>
  <c r="J6726" i="13"/>
  <c r="J6734" i="13"/>
  <c r="J6742" i="13"/>
  <c r="J6750" i="13"/>
  <c r="J6758" i="13"/>
  <c r="J6766" i="13"/>
  <c r="J6774" i="13"/>
  <c r="J6782" i="13"/>
  <c r="J6790" i="13"/>
  <c r="J6798" i="13"/>
  <c r="J6806" i="13"/>
  <c r="J6814" i="13"/>
  <c r="J6822" i="13"/>
  <c r="J6830" i="13"/>
  <c r="J6838" i="13"/>
  <c r="J6846" i="13"/>
  <c r="J6854" i="13"/>
  <c r="J6862" i="13"/>
  <c r="J6870" i="13"/>
  <c r="J6878" i="13"/>
  <c r="J6886" i="13"/>
  <c r="J6894" i="13"/>
  <c r="J6902" i="13"/>
  <c r="J6910" i="13"/>
  <c r="J6918" i="13"/>
  <c r="J6926" i="13"/>
  <c r="J6934" i="13"/>
  <c r="J6994" i="13"/>
  <c r="J4754" i="13"/>
  <c r="B7043" i="13"/>
  <c r="A7042" i="13"/>
  <c r="D7042" i="13" s="1"/>
  <c r="E44" i="7"/>
  <c r="E42" i="7"/>
  <c r="E43" i="7" s="1"/>
  <c r="E47" i="7" s="1"/>
  <c r="I45" i="7"/>
  <c r="I42" i="7"/>
  <c r="I43" i="7" s="1"/>
  <c r="I47" i="7" s="1"/>
  <c r="M50" i="7"/>
  <c r="O11" i="7"/>
  <c r="K82" i="7"/>
  <c r="C5" i="6"/>
  <c r="G4" i="6" s="1"/>
  <c r="H8" i="6"/>
  <c r="I42" i="4"/>
  <c r="I43" i="4" s="1"/>
  <c r="I45" i="4"/>
  <c r="N76" i="4"/>
  <c r="N79" i="4" s="1"/>
  <c r="O16" i="4"/>
  <c r="Q13" i="4"/>
  <c r="Q18" i="4" s="1"/>
  <c r="Q23" i="4" s="1"/>
  <c r="M46" i="4"/>
  <c r="M42" i="4"/>
  <c r="M43" i="4" s="1"/>
  <c r="E44" i="4"/>
  <c r="E42" i="4"/>
  <c r="E43" i="4" s="1"/>
  <c r="H13" i="6"/>
  <c r="H12" i="6"/>
  <c r="C6" i="13" l="1"/>
  <c r="J6" i="13" s="1"/>
  <c r="C10" i="13"/>
  <c r="J10" i="13" s="1"/>
  <c r="C14" i="13"/>
  <c r="J14" i="13" s="1"/>
  <c r="C18" i="13"/>
  <c r="J18" i="13" s="1"/>
  <c r="C22" i="13"/>
  <c r="J22" i="13" s="1"/>
  <c r="C26" i="13"/>
  <c r="J26" i="13" s="1"/>
  <c r="C30" i="13"/>
  <c r="J30" i="13" s="1"/>
  <c r="C34" i="13"/>
  <c r="J34" i="13" s="1"/>
  <c r="C38" i="13"/>
  <c r="J38" i="13" s="1"/>
  <c r="C42" i="13"/>
  <c r="J42" i="13" s="1"/>
  <c r="C46" i="13"/>
  <c r="J46" i="13" s="1"/>
  <c r="C50" i="13"/>
  <c r="J50" i="13" s="1"/>
  <c r="C54" i="13"/>
  <c r="J54" i="13" s="1"/>
  <c r="C58" i="13"/>
  <c r="J58" i="13" s="1"/>
  <c r="C62" i="13"/>
  <c r="J62" i="13" s="1"/>
  <c r="C66" i="13"/>
  <c r="J66" i="13" s="1"/>
  <c r="C70" i="13"/>
  <c r="J70" i="13" s="1"/>
  <c r="C74" i="13"/>
  <c r="J74" i="13" s="1"/>
  <c r="C78" i="13"/>
  <c r="J78" i="13" s="1"/>
  <c r="C82" i="13"/>
  <c r="J82" i="13" s="1"/>
  <c r="C86" i="13"/>
  <c r="J86" i="13" s="1"/>
  <c r="C90" i="13"/>
  <c r="J90" i="13" s="1"/>
  <c r="C94" i="13"/>
  <c r="J94" i="13" s="1"/>
  <c r="C98" i="13"/>
  <c r="J98" i="13" s="1"/>
  <c r="C102" i="13"/>
  <c r="J102" i="13" s="1"/>
  <c r="C106" i="13"/>
  <c r="J106" i="13" s="1"/>
  <c r="C110" i="13"/>
  <c r="J110" i="13" s="1"/>
  <c r="C114" i="13"/>
  <c r="J114" i="13" s="1"/>
  <c r="C118" i="13"/>
  <c r="J118" i="13" s="1"/>
  <c r="C122" i="13"/>
  <c r="J122" i="13" s="1"/>
  <c r="C126" i="13"/>
  <c r="J126" i="13" s="1"/>
  <c r="C130" i="13"/>
  <c r="J130" i="13" s="1"/>
  <c r="C134" i="13"/>
  <c r="J134" i="13" s="1"/>
  <c r="C138" i="13"/>
  <c r="J138" i="13" s="1"/>
  <c r="C142" i="13"/>
  <c r="J142" i="13" s="1"/>
  <c r="C146" i="13"/>
  <c r="J146" i="13" s="1"/>
  <c r="C150" i="13"/>
  <c r="J150" i="13" s="1"/>
  <c r="C154" i="13"/>
  <c r="J154" i="13" s="1"/>
  <c r="C158" i="13"/>
  <c r="J158" i="13" s="1"/>
  <c r="C162" i="13"/>
  <c r="J162" i="13" s="1"/>
  <c r="C166" i="13"/>
  <c r="J166" i="13" s="1"/>
  <c r="C170" i="13"/>
  <c r="J170" i="13" s="1"/>
  <c r="C174" i="13"/>
  <c r="J174" i="13" s="1"/>
  <c r="C178" i="13"/>
  <c r="J178" i="13" s="1"/>
  <c r="C182" i="13"/>
  <c r="J182" i="13" s="1"/>
  <c r="C186" i="13"/>
  <c r="J186" i="13" s="1"/>
  <c r="C190" i="13"/>
  <c r="J190" i="13" s="1"/>
  <c r="C194" i="13"/>
  <c r="J194" i="13" s="1"/>
  <c r="C198" i="13"/>
  <c r="J198" i="13" s="1"/>
  <c r="C202" i="13"/>
  <c r="J202" i="13" s="1"/>
  <c r="C206" i="13"/>
  <c r="J206" i="13" s="1"/>
  <c r="C210" i="13"/>
  <c r="J210" i="13" s="1"/>
  <c r="C214" i="13"/>
  <c r="J214" i="13" s="1"/>
  <c r="C218" i="13"/>
  <c r="J218" i="13" s="1"/>
  <c r="C222" i="13"/>
  <c r="J222" i="13" s="1"/>
  <c r="C226" i="13"/>
  <c r="J226" i="13" s="1"/>
  <c r="C230" i="13"/>
  <c r="J230" i="13" s="1"/>
  <c r="C234" i="13"/>
  <c r="J234" i="13" s="1"/>
  <c r="C238" i="13"/>
  <c r="J238" i="13" s="1"/>
  <c r="C242" i="13"/>
  <c r="J242" i="13" s="1"/>
  <c r="C246" i="13"/>
  <c r="J246" i="13" s="1"/>
  <c r="C250" i="13"/>
  <c r="J250" i="13" s="1"/>
  <c r="C254" i="13"/>
  <c r="J254" i="13" s="1"/>
  <c r="C258" i="13"/>
  <c r="J258" i="13" s="1"/>
  <c r="C262" i="13"/>
  <c r="J262" i="13" s="1"/>
  <c r="C266" i="13"/>
  <c r="J266" i="13" s="1"/>
  <c r="C270" i="13"/>
  <c r="J270" i="13" s="1"/>
  <c r="C274" i="13"/>
  <c r="J274" i="13" s="1"/>
  <c r="C278" i="13"/>
  <c r="J278" i="13" s="1"/>
  <c r="C282" i="13"/>
  <c r="J282" i="13" s="1"/>
  <c r="C286" i="13"/>
  <c r="J286" i="13" s="1"/>
  <c r="C290" i="13"/>
  <c r="J290" i="13" s="1"/>
  <c r="C294" i="13"/>
  <c r="J294" i="13" s="1"/>
  <c r="C298" i="13"/>
  <c r="J298" i="13" s="1"/>
  <c r="C302" i="13"/>
  <c r="J302" i="13" s="1"/>
  <c r="C306" i="13"/>
  <c r="J306" i="13" s="1"/>
  <c r="C310" i="13"/>
  <c r="J310" i="13" s="1"/>
  <c r="C314" i="13"/>
  <c r="J314" i="13" s="1"/>
  <c r="C318" i="13"/>
  <c r="J318" i="13" s="1"/>
  <c r="C322" i="13"/>
  <c r="J322" i="13" s="1"/>
  <c r="C326" i="13"/>
  <c r="J326" i="13" s="1"/>
  <c r="C330" i="13"/>
  <c r="J330" i="13" s="1"/>
  <c r="C334" i="13"/>
  <c r="J334" i="13" s="1"/>
  <c r="C338" i="13"/>
  <c r="J338" i="13" s="1"/>
  <c r="C342" i="13"/>
  <c r="J342" i="13" s="1"/>
  <c r="C346" i="13"/>
  <c r="J346" i="13" s="1"/>
  <c r="C350" i="13"/>
  <c r="J350" i="13" s="1"/>
  <c r="C354" i="13"/>
  <c r="J354" i="13" s="1"/>
  <c r="C358" i="13"/>
  <c r="J358" i="13" s="1"/>
  <c r="C362" i="13"/>
  <c r="J362" i="13" s="1"/>
  <c r="C366" i="13"/>
  <c r="J366" i="13" s="1"/>
  <c r="C370" i="13"/>
  <c r="J370" i="13" s="1"/>
  <c r="C374" i="13"/>
  <c r="J374" i="13" s="1"/>
  <c r="C378" i="13"/>
  <c r="J378" i="13" s="1"/>
  <c r="C382" i="13"/>
  <c r="J382" i="13" s="1"/>
  <c r="C386" i="13"/>
  <c r="J386" i="13" s="1"/>
  <c r="C390" i="13"/>
  <c r="J390" i="13" s="1"/>
  <c r="C394" i="13"/>
  <c r="J394" i="13" s="1"/>
  <c r="C398" i="13"/>
  <c r="J398" i="13" s="1"/>
  <c r="C402" i="13"/>
  <c r="J402" i="13" s="1"/>
  <c r="C406" i="13"/>
  <c r="J406" i="13" s="1"/>
  <c r="C410" i="13"/>
  <c r="J410" i="13" s="1"/>
  <c r="C414" i="13"/>
  <c r="J414" i="13" s="1"/>
  <c r="C418" i="13"/>
  <c r="J418" i="13" s="1"/>
  <c r="C422" i="13"/>
  <c r="J422" i="13" s="1"/>
  <c r="C426" i="13"/>
  <c r="J426" i="13" s="1"/>
  <c r="C430" i="13"/>
  <c r="J430" i="13" s="1"/>
  <c r="C434" i="13"/>
  <c r="J434" i="13" s="1"/>
  <c r="C438" i="13"/>
  <c r="J438" i="13" s="1"/>
  <c r="C442" i="13"/>
  <c r="J442" i="13" s="1"/>
  <c r="C446" i="13"/>
  <c r="J446" i="13" s="1"/>
  <c r="C450" i="13"/>
  <c r="J450" i="13" s="1"/>
  <c r="C454" i="13"/>
  <c r="J454" i="13" s="1"/>
  <c r="C458" i="13"/>
  <c r="J458" i="13" s="1"/>
  <c r="C462" i="13"/>
  <c r="J462" i="13" s="1"/>
  <c r="C466" i="13"/>
  <c r="J466" i="13" s="1"/>
  <c r="C470" i="13"/>
  <c r="J470" i="13" s="1"/>
  <c r="C474" i="13"/>
  <c r="J474" i="13" s="1"/>
  <c r="C478" i="13"/>
  <c r="J478" i="13" s="1"/>
  <c r="C482" i="13"/>
  <c r="J482" i="13" s="1"/>
  <c r="C486" i="13"/>
  <c r="J486" i="13" s="1"/>
  <c r="C490" i="13"/>
  <c r="J490" i="13" s="1"/>
  <c r="C494" i="13"/>
  <c r="J494" i="13" s="1"/>
  <c r="C498" i="13"/>
  <c r="J498" i="13" s="1"/>
  <c r="C502" i="13"/>
  <c r="J502" i="13" s="1"/>
  <c r="C506" i="13"/>
  <c r="J506" i="13" s="1"/>
  <c r="C510" i="13"/>
  <c r="J510" i="13" s="1"/>
  <c r="C514" i="13"/>
  <c r="J514" i="13" s="1"/>
  <c r="C518" i="13"/>
  <c r="J518" i="13" s="1"/>
  <c r="C522" i="13"/>
  <c r="J522" i="13" s="1"/>
  <c r="C526" i="13"/>
  <c r="J526" i="13" s="1"/>
  <c r="C530" i="13"/>
  <c r="J530" i="13" s="1"/>
  <c r="C534" i="13"/>
  <c r="J534" i="13" s="1"/>
  <c r="C538" i="13"/>
  <c r="J538" i="13" s="1"/>
  <c r="C542" i="13"/>
  <c r="J542" i="13" s="1"/>
  <c r="C546" i="13"/>
  <c r="J546" i="13" s="1"/>
  <c r="C550" i="13"/>
  <c r="J550" i="13" s="1"/>
  <c r="C554" i="13"/>
  <c r="J554" i="13" s="1"/>
  <c r="C558" i="13"/>
  <c r="J558" i="13" s="1"/>
  <c r="C562" i="13"/>
  <c r="J562" i="13" s="1"/>
  <c r="C566" i="13"/>
  <c r="J566" i="13" s="1"/>
  <c r="C570" i="13"/>
  <c r="J570" i="13" s="1"/>
  <c r="C574" i="13"/>
  <c r="J574" i="13" s="1"/>
  <c r="C578" i="13"/>
  <c r="J578" i="13" s="1"/>
  <c r="C582" i="13"/>
  <c r="J582" i="13" s="1"/>
  <c r="C586" i="13"/>
  <c r="J586" i="13" s="1"/>
  <c r="C590" i="13"/>
  <c r="J590" i="13" s="1"/>
  <c r="C594" i="13"/>
  <c r="J594" i="13" s="1"/>
  <c r="C598" i="13"/>
  <c r="J598" i="13" s="1"/>
  <c r="C602" i="13"/>
  <c r="J602" i="13" s="1"/>
  <c r="C606" i="13"/>
  <c r="J606" i="13" s="1"/>
  <c r="C610" i="13"/>
  <c r="J610" i="13" s="1"/>
  <c r="C614" i="13"/>
  <c r="J614" i="13" s="1"/>
  <c r="C618" i="13"/>
  <c r="J618" i="13" s="1"/>
  <c r="C622" i="13"/>
  <c r="J622" i="13" s="1"/>
  <c r="C626" i="13"/>
  <c r="J626" i="13" s="1"/>
  <c r="C630" i="13"/>
  <c r="J630" i="13" s="1"/>
  <c r="C634" i="13"/>
  <c r="J634" i="13" s="1"/>
  <c r="C638" i="13"/>
  <c r="J638" i="13" s="1"/>
  <c r="C642" i="13"/>
  <c r="J642" i="13" s="1"/>
  <c r="C646" i="13"/>
  <c r="J646" i="13" s="1"/>
  <c r="C650" i="13"/>
  <c r="J650" i="13" s="1"/>
  <c r="C654" i="13"/>
  <c r="J654" i="13" s="1"/>
  <c r="C658" i="13"/>
  <c r="J658" i="13" s="1"/>
  <c r="C662" i="13"/>
  <c r="J662" i="13" s="1"/>
  <c r="C666" i="13"/>
  <c r="J666" i="13" s="1"/>
  <c r="C670" i="13"/>
  <c r="J670" i="13" s="1"/>
  <c r="C674" i="13"/>
  <c r="J674" i="13" s="1"/>
  <c r="C678" i="13"/>
  <c r="J678" i="13" s="1"/>
  <c r="C682" i="13"/>
  <c r="J682" i="13" s="1"/>
  <c r="C686" i="13"/>
  <c r="J686" i="13" s="1"/>
  <c r="C690" i="13"/>
  <c r="J690" i="13" s="1"/>
  <c r="C694" i="13"/>
  <c r="J694" i="13" s="1"/>
  <c r="C698" i="13"/>
  <c r="J698" i="13" s="1"/>
  <c r="C702" i="13"/>
  <c r="J702" i="13" s="1"/>
  <c r="C706" i="13"/>
  <c r="J706" i="13" s="1"/>
  <c r="C710" i="13"/>
  <c r="J710" i="13" s="1"/>
  <c r="C714" i="13"/>
  <c r="J714" i="13" s="1"/>
  <c r="C718" i="13"/>
  <c r="J718" i="13" s="1"/>
  <c r="C722" i="13"/>
  <c r="J722" i="13" s="1"/>
  <c r="C726" i="13"/>
  <c r="J726" i="13" s="1"/>
  <c r="C730" i="13"/>
  <c r="J730" i="13" s="1"/>
  <c r="C734" i="13"/>
  <c r="J734" i="13" s="1"/>
  <c r="C738" i="13"/>
  <c r="J738" i="13" s="1"/>
  <c r="C742" i="13"/>
  <c r="J742" i="13" s="1"/>
  <c r="C746" i="13"/>
  <c r="J746" i="13" s="1"/>
  <c r="C750" i="13"/>
  <c r="J750" i="13" s="1"/>
  <c r="C754" i="13"/>
  <c r="J754" i="13" s="1"/>
  <c r="C758" i="13"/>
  <c r="J758" i="13" s="1"/>
  <c r="C762" i="13"/>
  <c r="J762" i="13" s="1"/>
  <c r="C766" i="13"/>
  <c r="J766" i="13" s="1"/>
  <c r="C770" i="13"/>
  <c r="J770" i="13" s="1"/>
  <c r="C774" i="13"/>
  <c r="J774" i="13" s="1"/>
  <c r="C778" i="13"/>
  <c r="J778" i="13" s="1"/>
  <c r="C782" i="13"/>
  <c r="J782" i="13" s="1"/>
  <c r="C786" i="13"/>
  <c r="J786" i="13" s="1"/>
  <c r="C790" i="13"/>
  <c r="J790" i="13" s="1"/>
  <c r="C794" i="13"/>
  <c r="J794" i="13" s="1"/>
  <c r="C798" i="13"/>
  <c r="J798" i="13" s="1"/>
  <c r="C802" i="13"/>
  <c r="J802" i="13" s="1"/>
  <c r="C806" i="13"/>
  <c r="J806" i="13" s="1"/>
  <c r="C810" i="13"/>
  <c r="J810" i="13" s="1"/>
  <c r="C814" i="13"/>
  <c r="J814" i="13" s="1"/>
  <c r="C818" i="13"/>
  <c r="J818" i="13" s="1"/>
  <c r="C822" i="13"/>
  <c r="J822" i="13" s="1"/>
  <c r="C826" i="13"/>
  <c r="J826" i="13" s="1"/>
  <c r="C830" i="13"/>
  <c r="J830" i="13" s="1"/>
  <c r="C834" i="13"/>
  <c r="J834" i="13" s="1"/>
  <c r="C838" i="13"/>
  <c r="J838" i="13" s="1"/>
  <c r="C842" i="13"/>
  <c r="J842" i="13" s="1"/>
  <c r="C846" i="13"/>
  <c r="J846" i="13" s="1"/>
  <c r="C850" i="13"/>
  <c r="J850" i="13" s="1"/>
  <c r="C854" i="13"/>
  <c r="J854" i="13" s="1"/>
  <c r="C858" i="13"/>
  <c r="J858" i="13" s="1"/>
  <c r="C862" i="13"/>
  <c r="J862" i="13" s="1"/>
  <c r="C866" i="13"/>
  <c r="J866" i="13" s="1"/>
  <c r="C870" i="13"/>
  <c r="J870" i="13" s="1"/>
  <c r="C874" i="13"/>
  <c r="J874" i="13" s="1"/>
  <c r="C878" i="13"/>
  <c r="J878" i="13" s="1"/>
  <c r="C882" i="13"/>
  <c r="J882" i="13" s="1"/>
  <c r="C886" i="13"/>
  <c r="J886" i="13" s="1"/>
  <c r="C890" i="13"/>
  <c r="J890" i="13" s="1"/>
  <c r="C894" i="13"/>
  <c r="J894" i="13" s="1"/>
  <c r="C898" i="13"/>
  <c r="J898" i="13" s="1"/>
  <c r="C902" i="13"/>
  <c r="J902" i="13" s="1"/>
  <c r="C906" i="13"/>
  <c r="J906" i="13" s="1"/>
  <c r="C910" i="13"/>
  <c r="J910" i="13" s="1"/>
  <c r="C914" i="13"/>
  <c r="J914" i="13" s="1"/>
  <c r="C918" i="13"/>
  <c r="J918" i="13" s="1"/>
  <c r="C922" i="13"/>
  <c r="J922" i="13" s="1"/>
  <c r="C926" i="13"/>
  <c r="J926" i="13" s="1"/>
  <c r="C930" i="13"/>
  <c r="J930" i="13" s="1"/>
  <c r="C934" i="13"/>
  <c r="J934" i="13" s="1"/>
  <c r="C938" i="13"/>
  <c r="J938" i="13" s="1"/>
  <c r="C942" i="13"/>
  <c r="J942" i="13" s="1"/>
  <c r="C946" i="13"/>
  <c r="J946" i="13" s="1"/>
  <c r="C950" i="13"/>
  <c r="J950" i="13" s="1"/>
  <c r="C954" i="13"/>
  <c r="J954" i="13" s="1"/>
  <c r="C958" i="13"/>
  <c r="J958" i="13" s="1"/>
  <c r="C962" i="13"/>
  <c r="J962" i="13" s="1"/>
  <c r="C966" i="13"/>
  <c r="J966" i="13" s="1"/>
  <c r="C970" i="13"/>
  <c r="J970" i="13" s="1"/>
  <c r="C974" i="13"/>
  <c r="J974" i="13" s="1"/>
  <c r="C978" i="13"/>
  <c r="J978" i="13" s="1"/>
  <c r="C982" i="13"/>
  <c r="J982" i="13" s="1"/>
  <c r="C986" i="13"/>
  <c r="J986" i="13" s="1"/>
  <c r="C990" i="13"/>
  <c r="J990" i="13" s="1"/>
  <c r="C994" i="13"/>
  <c r="J994" i="13" s="1"/>
  <c r="C998" i="13"/>
  <c r="J998" i="13" s="1"/>
  <c r="C1002" i="13"/>
  <c r="J1002" i="13" s="1"/>
  <c r="C1006" i="13"/>
  <c r="J1006" i="13" s="1"/>
  <c r="C1010" i="13"/>
  <c r="J1010" i="13" s="1"/>
  <c r="C1014" i="13"/>
  <c r="J1014" i="13" s="1"/>
  <c r="C1018" i="13"/>
  <c r="J1018" i="13" s="1"/>
  <c r="C1022" i="13"/>
  <c r="J1022" i="13" s="1"/>
  <c r="C1026" i="13"/>
  <c r="J1026" i="13" s="1"/>
  <c r="C1030" i="13"/>
  <c r="J1030" i="13" s="1"/>
  <c r="C1034" i="13"/>
  <c r="J1034" i="13" s="1"/>
  <c r="C1038" i="13"/>
  <c r="J1038" i="13" s="1"/>
  <c r="C1042" i="13"/>
  <c r="J1042" i="13" s="1"/>
  <c r="C1046" i="13"/>
  <c r="J1046" i="13" s="1"/>
  <c r="C1050" i="13"/>
  <c r="J1050" i="13" s="1"/>
  <c r="C1054" i="13"/>
  <c r="J1054" i="13" s="1"/>
  <c r="C1058" i="13"/>
  <c r="J1058" i="13" s="1"/>
  <c r="C1062" i="13"/>
  <c r="J1062" i="13" s="1"/>
  <c r="C1066" i="13"/>
  <c r="J1066" i="13" s="1"/>
  <c r="C1070" i="13"/>
  <c r="J1070" i="13" s="1"/>
  <c r="C1074" i="13"/>
  <c r="J1074" i="13" s="1"/>
  <c r="C1078" i="13"/>
  <c r="J1078" i="13" s="1"/>
  <c r="C1082" i="13"/>
  <c r="J1082" i="13" s="1"/>
  <c r="C1086" i="13"/>
  <c r="J1086" i="13" s="1"/>
  <c r="C1090" i="13"/>
  <c r="J1090" i="13" s="1"/>
  <c r="C1094" i="13"/>
  <c r="J1094" i="13" s="1"/>
  <c r="C1098" i="13"/>
  <c r="J1098" i="13" s="1"/>
  <c r="C1102" i="13"/>
  <c r="J1102" i="13" s="1"/>
  <c r="C1106" i="13"/>
  <c r="J1106" i="13" s="1"/>
  <c r="C1110" i="13"/>
  <c r="J1110" i="13" s="1"/>
  <c r="C1114" i="13"/>
  <c r="J1114" i="13" s="1"/>
  <c r="C1118" i="13"/>
  <c r="J1118" i="13" s="1"/>
  <c r="C1122" i="13"/>
  <c r="J1122" i="13" s="1"/>
  <c r="C1126" i="13"/>
  <c r="J1126" i="13" s="1"/>
  <c r="C1130" i="13"/>
  <c r="J1130" i="13" s="1"/>
  <c r="C1134" i="13"/>
  <c r="J1134" i="13" s="1"/>
  <c r="C1138" i="13"/>
  <c r="J1138" i="13" s="1"/>
  <c r="C1142" i="13"/>
  <c r="J1142" i="13" s="1"/>
  <c r="C1146" i="13"/>
  <c r="J1146" i="13" s="1"/>
  <c r="C1150" i="13"/>
  <c r="J1150" i="13" s="1"/>
  <c r="C1154" i="13"/>
  <c r="J1154" i="13" s="1"/>
  <c r="C1158" i="13"/>
  <c r="J1158" i="13" s="1"/>
  <c r="C1162" i="13"/>
  <c r="J1162" i="13" s="1"/>
  <c r="C1166" i="13"/>
  <c r="J1166" i="13" s="1"/>
  <c r="C1170" i="13"/>
  <c r="J1170" i="13" s="1"/>
  <c r="C1174" i="13"/>
  <c r="J1174" i="13" s="1"/>
  <c r="C1178" i="13"/>
  <c r="J1178" i="13" s="1"/>
  <c r="C1182" i="13"/>
  <c r="J1182" i="13" s="1"/>
  <c r="C1186" i="13"/>
  <c r="J1186" i="13" s="1"/>
  <c r="C1190" i="13"/>
  <c r="J1190" i="13" s="1"/>
  <c r="C1194" i="13"/>
  <c r="J1194" i="13" s="1"/>
  <c r="C1198" i="13"/>
  <c r="J1198" i="13" s="1"/>
  <c r="C1202" i="13"/>
  <c r="J1202" i="13" s="1"/>
  <c r="C1206" i="13"/>
  <c r="J1206" i="13" s="1"/>
  <c r="C1210" i="13"/>
  <c r="J1210" i="13" s="1"/>
  <c r="C1214" i="13"/>
  <c r="J1214" i="13" s="1"/>
  <c r="C1218" i="13"/>
  <c r="J1218" i="13" s="1"/>
  <c r="C1222" i="13"/>
  <c r="J1222" i="13" s="1"/>
  <c r="C1226" i="13"/>
  <c r="J1226" i="13" s="1"/>
  <c r="C1230" i="13"/>
  <c r="J1230" i="13" s="1"/>
  <c r="C1234" i="13"/>
  <c r="J1234" i="13" s="1"/>
  <c r="C1238" i="13"/>
  <c r="J1238" i="13" s="1"/>
  <c r="C1242" i="13"/>
  <c r="J1242" i="13" s="1"/>
  <c r="C1246" i="13"/>
  <c r="J1246" i="13" s="1"/>
  <c r="C1250" i="13"/>
  <c r="J1250" i="13" s="1"/>
  <c r="C1254" i="13"/>
  <c r="J1254" i="13" s="1"/>
  <c r="C1258" i="13"/>
  <c r="J1258" i="13" s="1"/>
  <c r="C1262" i="13"/>
  <c r="J1262" i="13" s="1"/>
  <c r="C1266" i="13"/>
  <c r="J1266" i="13" s="1"/>
  <c r="C1270" i="13"/>
  <c r="J1270" i="13" s="1"/>
  <c r="C1274" i="13"/>
  <c r="J1274" i="13" s="1"/>
  <c r="C1278" i="13"/>
  <c r="J1278" i="13" s="1"/>
  <c r="C1282" i="13"/>
  <c r="J1282" i="13" s="1"/>
  <c r="C1286" i="13"/>
  <c r="J1286" i="13" s="1"/>
  <c r="C1290" i="13"/>
  <c r="J1290" i="13" s="1"/>
  <c r="C1294" i="13"/>
  <c r="J1294" i="13" s="1"/>
  <c r="C1298" i="13"/>
  <c r="J1298" i="13" s="1"/>
  <c r="C1302" i="13"/>
  <c r="J1302" i="13" s="1"/>
  <c r="C1306" i="13"/>
  <c r="J1306" i="13" s="1"/>
  <c r="C1310" i="13"/>
  <c r="J1310" i="13" s="1"/>
  <c r="C1314" i="13"/>
  <c r="J1314" i="13" s="1"/>
  <c r="C1318" i="13"/>
  <c r="J1318" i="13" s="1"/>
  <c r="C1322" i="13"/>
  <c r="J1322" i="13" s="1"/>
  <c r="C1326" i="13"/>
  <c r="J1326" i="13" s="1"/>
  <c r="C1330" i="13"/>
  <c r="J1330" i="13" s="1"/>
  <c r="C1334" i="13"/>
  <c r="J1334" i="13" s="1"/>
  <c r="C1338" i="13"/>
  <c r="J1338" i="13" s="1"/>
  <c r="C1342" i="13"/>
  <c r="J1342" i="13" s="1"/>
  <c r="C1346" i="13"/>
  <c r="J1346" i="13" s="1"/>
  <c r="C1350" i="13"/>
  <c r="J1350" i="13" s="1"/>
  <c r="C1354" i="13"/>
  <c r="J1354" i="13" s="1"/>
  <c r="C1358" i="13"/>
  <c r="J1358" i="13" s="1"/>
  <c r="C1362" i="13"/>
  <c r="J1362" i="13" s="1"/>
  <c r="C1366" i="13"/>
  <c r="J1366" i="13" s="1"/>
  <c r="C1370" i="13"/>
  <c r="J1370" i="13" s="1"/>
  <c r="C1374" i="13"/>
  <c r="J1374" i="13" s="1"/>
  <c r="C1378" i="13"/>
  <c r="J1378" i="13" s="1"/>
  <c r="C1382" i="13"/>
  <c r="J1382" i="13" s="1"/>
  <c r="C1386" i="13"/>
  <c r="J1386" i="13" s="1"/>
  <c r="C1390" i="13"/>
  <c r="J1390" i="13" s="1"/>
  <c r="C1394" i="13"/>
  <c r="J1394" i="13" s="1"/>
  <c r="C1398" i="13"/>
  <c r="J1398" i="13" s="1"/>
  <c r="C1402" i="13"/>
  <c r="J1402" i="13" s="1"/>
  <c r="C1406" i="13"/>
  <c r="J1406" i="13" s="1"/>
  <c r="C1410" i="13"/>
  <c r="J1410" i="13" s="1"/>
  <c r="C1414" i="13"/>
  <c r="J1414" i="13" s="1"/>
  <c r="C1418" i="13"/>
  <c r="J1418" i="13" s="1"/>
  <c r="C1422" i="13"/>
  <c r="J1422" i="13" s="1"/>
  <c r="C1426" i="13"/>
  <c r="J1426" i="13" s="1"/>
  <c r="C1430" i="13"/>
  <c r="J1430" i="13" s="1"/>
  <c r="C1434" i="13"/>
  <c r="J1434" i="13" s="1"/>
  <c r="C1438" i="13"/>
  <c r="J1438" i="13" s="1"/>
  <c r="C1442" i="13"/>
  <c r="J1442" i="13" s="1"/>
  <c r="C1446" i="13"/>
  <c r="J1446" i="13" s="1"/>
  <c r="C1450" i="13"/>
  <c r="J1450" i="13" s="1"/>
  <c r="C1454" i="13"/>
  <c r="J1454" i="13" s="1"/>
  <c r="C1458" i="13"/>
  <c r="J1458" i="13" s="1"/>
  <c r="C1462" i="13"/>
  <c r="J1462" i="13" s="1"/>
  <c r="C1466" i="13"/>
  <c r="J1466" i="13" s="1"/>
  <c r="C1470" i="13"/>
  <c r="J1470" i="13" s="1"/>
  <c r="C1474" i="13"/>
  <c r="J1474" i="13" s="1"/>
  <c r="C1478" i="13"/>
  <c r="J1478" i="13" s="1"/>
  <c r="C1482" i="13"/>
  <c r="J1482" i="13" s="1"/>
  <c r="C1486" i="13"/>
  <c r="J1486" i="13" s="1"/>
  <c r="C1490" i="13"/>
  <c r="J1490" i="13" s="1"/>
  <c r="C1494" i="13"/>
  <c r="J1494" i="13" s="1"/>
  <c r="C1498" i="13"/>
  <c r="J1498" i="13" s="1"/>
  <c r="C1502" i="13"/>
  <c r="J1502" i="13" s="1"/>
  <c r="C1506" i="13"/>
  <c r="J1506" i="13" s="1"/>
  <c r="C1510" i="13"/>
  <c r="J1510" i="13" s="1"/>
  <c r="C1514" i="13"/>
  <c r="J1514" i="13" s="1"/>
  <c r="C1518" i="13"/>
  <c r="J1518" i="13" s="1"/>
  <c r="C1522" i="13"/>
  <c r="J1522" i="13" s="1"/>
  <c r="C1526" i="13"/>
  <c r="J1526" i="13" s="1"/>
  <c r="C1530" i="13"/>
  <c r="J1530" i="13" s="1"/>
  <c r="C1534" i="13"/>
  <c r="J1534" i="13" s="1"/>
  <c r="C1538" i="13"/>
  <c r="J1538" i="13" s="1"/>
  <c r="C1542" i="13"/>
  <c r="J1542" i="13" s="1"/>
  <c r="C1546" i="13"/>
  <c r="J1546" i="13" s="1"/>
  <c r="C1550" i="13"/>
  <c r="J1550" i="13" s="1"/>
  <c r="C1554" i="13"/>
  <c r="J1554" i="13" s="1"/>
  <c r="C1558" i="13"/>
  <c r="J1558" i="13" s="1"/>
  <c r="C1562" i="13"/>
  <c r="J1562" i="13" s="1"/>
  <c r="C1566" i="13"/>
  <c r="J1566" i="13" s="1"/>
  <c r="C1570" i="13"/>
  <c r="J1570" i="13" s="1"/>
  <c r="C1574" i="13"/>
  <c r="J1574" i="13" s="1"/>
  <c r="C1578" i="13"/>
  <c r="J1578" i="13" s="1"/>
  <c r="C1582" i="13"/>
  <c r="J1582" i="13" s="1"/>
  <c r="C1586" i="13"/>
  <c r="J1586" i="13" s="1"/>
  <c r="C1590" i="13"/>
  <c r="J1590" i="13" s="1"/>
  <c r="C1594" i="13"/>
  <c r="J1594" i="13" s="1"/>
  <c r="C1598" i="13"/>
  <c r="J1598" i="13" s="1"/>
  <c r="C1602" i="13"/>
  <c r="J1602" i="13" s="1"/>
  <c r="C1606" i="13"/>
  <c r="J1606" i="13" s="1"/>
  <c r="C1610" i="13"/>
  <c r="J1610" i="13" s="1"/>
  <c r="C1614" i="13"/>
  <c r="J1614" i="13" s="1"/>
  <c r="C1618" i="13"/>
  <c r="J1618" i="13" s="1"/>
  <c r="C1622" i="13"/>
  <c r="J1622" i="13" s="1"/>
  <c r="C1626" i="13"/>
  <c r="J1626" i="13" s="1"/>
  <c r="C1630" i="13"/>
  <c r="J1630" i="13" s="1"/>
  <c r="C1634" i="13"/>
  <c r="J1634" i="13" s="1"/>
  <c r="C1638" i="13"/>
  <c r="J1638" i="13" s="1"/>
  <c r="C1642" i="13"/>
  <c r="J1642" i="13" s="1"/>
  <c r="C1646" i="13"/>
  <c r="J1646" i="13" s="1"/>
  <c r="C1650" i="13"/>
  <c r="J1650" i="13" s="1"/>
  <c r="C1654" i="13"/>
  <c r="J1654" i="13" s="1"/>
  <c r="C1658" i="13"/>
  <c r="J1658" i="13" s="1"/>
  <c r="C1662" i="13"/>
  <c r="J1662" i="13" s="1"/>
  <c r="C1666" i="13"/>
  <c r="J1666" i="13" s="1"/>
  <c r="C1670" i="13"/>
  <c r="J1670" i="13" s="1"/>
  <c r="C1674" i="13"/>
  <c r="J1674" i="13" s="1"/>
  <c r="C1678" i="13"/>
  <c r="J1678" i="13" s="1"/>
  <c r="C1682" i="13"/>
  <c r="J1682" i="13" s="1"/>
  <c r="C1686" i="13"/>
  <c r="J1686" i="13" s="1"/>
  <c r="C1690" i="13"/>
  <c r="J1690" i="13" s="1"/>
  <c r="C1694" i="13"/>
  <c r="J1694" i="13" s="1"/>
  <c r="C1698" i="13"/>
  <c r="J1698" i="13" s="1"/>
  <c r="C1702" i="13"/>
  <c r="J1702" i="13" s="1"/>
  <c r="C1706" i="13"/>
  <c r="J1706" i="13" s="1"/>
  <c r="C1710" i="13"/>
  <c r="J1710" i="13" s="1"/>
  <c r="C1714" i="13"/>
  <c r="J1714" i="13" s="1"/>
  <c r="C1718" i="13"/>
  <c r="J1718" i="13" s="1"/>
  <c r="C1722" i="13"/>
  <c r="J1722" i="13" s="1"/>
  <c r="C1726" i="13"/>
  <c r="J1726" i="13" s="1"/>
  <c r="C1730" i="13"/>
  <c r="J1730" i="13" s="1"/>
  <c r="C1734" i="13"/>
  <c r="J1734" i="13" s="1"/>
  <c r="C1738" i="13"/>
  <c r="J1738" i="13" s="1"/>
  <c r="C1742" i="13"/>
  <c r="J1742" i="13" s="1"/>
  <c r="C1746" i="13"/>
  <c r="J1746" i="13" s="1"/>
  <c r="C1750" i="13"/>
  <c r="J1750" i="13" s="1"/>
  <c r="C1754" i="13"/>
  <c r="J1754" i="13" s="1"/>
  <c r="C1758" i="13"/>
  <c r="J1758" i="13" s="1"/>
  <c r="C1762" i="13"/>
  <c r="J1762" i="13" s="1"/>
  <c r="C1766" i="13"/>
  <c r="J1766" i="13" s="1"/>
  <c r="C1770" i="13"/>
  <c r="J1770" i="13" s="1"/>
  <c r="C1774" i="13"/>
  <c r="J1774" i="13" s="1"/>
  <c r="C1778" i="13"/>
  <c r="J1778" i="13" s="1"/>
  <c r="C1782" i="13"/>
  <c r="J1782" i="13" s="1"/>
  <c r="C1786" i="13"/>
  <c r="J1786" i="13" s="1"/>
  <c r="C1790" i="13"/>
  <c r="J1790" i="13" s="1"/>
  <c r="C1794" i="13"/>
  <c r="J1794" i="13" s="1"/>
  <c r="C1798" i="13"/>
  <c r="J1798" i="13" s="1"/>
  <c r="C1802" i="13"/>
  <c r="J1802" i="13" s="1"/>
  <c r="C1806" i="13"/>
  <c r="J1806" i="13" s="1"/>
  <c r="C1810" i="13"/>
  <c r="J1810" i="13" s="1"/>
  <c r="C1814" i="13"/>
  <c r="J1814" i="13" s="1"/>
  <c r="C1818" i="13"/>
  <c r="J1818" i="13" s="1"/>
  <c r="C1822" i="13"/>
  <c r="J1822" i="13" s="1"/>
  <c r="C1826" i="13"/>
  <c r="J1826" i="13" s="1"/>
  <c r="C1830" i="13"/>
  <c r="J1830" i="13" s="1"/>
  <c r="C1834" i="13"/>
  <c r="J1834" i="13" s="1"/>
  <c r="C1838" i="13"/>
  <c r="J1838" i="13" s="1"/>
  <c r="C1842" i="13"/>
  <c r="J1842" i="13" s="1"/>
  <c r="C1846" i="13"/>
  <c r="J1846" i="13" s="1"/>
  <c r="C1850" i="13"/>
  <c r="J1850" i="13" s="1"/>
  <c r="C1854" i="13"/>
  <c r="J1854" i="13" s="1"/>
  <c r="C1858" i="13"/>
  <c r="J1858" i="13" s="1"/>
  <c r="C1862" i="13"/>
  <c r="J1862" i="13" s="1"/>
  <c r="C1866" i="13"/>
  <c r="J1866" i="13" s="1"/>
  <c r="C1870" i="13"/>
  <c r="J1870" i="13" s="1"/>
  <c r="C1874" i="13"/>
  <c r="J1874" i="13" s="1"/>
  <c r="C1878" i="13"/>
  <c r="J1878" i="13" s="1"/>
  <c r="C1882" i="13"/>
  <c r="J1882" i="13" s="1"/>
  <c r="C1886" i="13"/>
  <c r="J1886" i="13" s="1"/>
  <c r="C1890" i="13"/>
  <c r="J1890" i="13" s="1"/>
  <c r="C1894" i="13"/>
  <c r="J1894" i="13" s="1"/>
  <c r="C1898" i="13"/>
  <c r="J1898" i="13" s="1"/>
  <c r="C1902" i="13"/>
  <c r="J1902" i="13" s="1"/>
  <c r="C1906" i="13"/>
  <c r="J1906" i="13" s="1"/>
  <c r="C1910" i="13"/>
  <c r="J1910" i="13" s="1"/>
  <c r="C1914" i="13"/>
  <c r="J1914" i="13" s="1"/>
  <c r="C1918" i="13"/>
  <c r="J1918" i="13" s="1"/>
  <c r="C1922" i="13"/>
  <c r="J1922" i="13" s="1"/>
  <c r="C1926" i="13"/>
  <c r="J1926" i="13" s="1"/>
  <c r="C1930" i="13"/>
  <c r="J1930" i="13" s="1"/>
  <c r="C1934" i="13"/>
  <c r="J1934" i="13" s="1"/>
  <c r="C1938" i="13"/>
  <c r="J1938" i="13" s="1"/>
  <c r="C1942" i="13"/>
  <c r="J1942" i="13" s="1"/>
  <c r="C1946" i="13"/>
  <c r="J1946" i="13" s="1"/>
  <c r="C1950" i="13"/>
  <c r="J1950" i="13" s="1"/>
  <c r="C1954" i="13"/>
  <c r="J1954" i="13" s="1"/>
  <c r="C1958" i="13"/>
  <c r="J1958" i="13" s="1"/>
  <c r="C1962" i="13"/>
  <c r="J1962" i="13" s="1"/>
  <c r="C1966" i="13"/>
  <c r="J1966" i="13" s="1"/>
  <c r="C1970" i="13"/>
  <c r="J1970" i="13" s="1"/>
  <c r="C1974" i="13"/>
  <c r="J1974" i="13" s="1"/>
  <c r="C1978" i="13"/>
  <c r="J1978" i="13" s="1"/>
  <c r="C1982" i="13"/>
  <c r="J1982" i="13" s="1"/>
  <c r="C1986" i="13"/>
  <c r="J1986" i="13" s="1"/>
  <c r="C1990" i="13"/>
  <c r="J1990" i="13" s="1"/>
  <c r="C1994" i="13"/>
  <c r="J1994" i="13" s="1"/>
  <c r="C1998" i="13"/>
  <c r="J1998" i="13" s="1"/>
  <c r="C2002" i="13"/>
  <c r="J2002" i="13" s="1"/>
  <c r="C2006" i="13"/>
  <c r="J2006" i="13" s="1"/>
  <c r="C2010" i="13"/>
  <c r="J2010" i="13" s="1"/>
  <c r="C2014" i="13"/>
  <c r="J2014" i="13" s="1"/>
  <c r="C2018" i="13"/>
  <c r="J2018" i="13" s="1"/>
  <c r="C2022" i="13"/>
  <c r="J2022" i="13" s="1"/>
  <c r="C2026" i="13"/>
  <c r="J2026" i="13" s="1"/>
  <c r="C2030" i="13"/>
  <c r="J2030" i="13" s="1"/>
  <c r="C2034" i="13"/>
  <c r="J2034" i="13" s="1"/>
  <c r="C2038" i="13"/>
  <c r="J2038" i="13" s="1"/>
  <c r="C2042" i="13"/>
  <c r="J2042" i="13" s="1"/>
  <c r="C2046" i="13"/>
  <c r="J2046" i="13" s="1"/>
  <c r="C2050" i="13"/>
  <c r="J2050" i="13" s="1"/>
  <c r="C2054" i="13"/>
  <c r="J2054" i="13" s="1"/>
  <c r="C2058" i="13"/>
  <c r="J2058" i="13" s="1"/>
  <c r="C2062" i="13"/>
  <c r="J2062" i="13" s="1"/>
  <c r="C2066" i="13"/>
  <c r="J2066" i="13" s="1"/>
  <c r="C2070" i="13"/>
  <c r="J2070" i="13" s="1"/>
  <c r="C2074" i="13"/>
  <c r="J2074" i="13" s="1"/>
  <c r="C2078" i="13"/>
  <c r="J2078" i="13" s="1"/>
  <c r="C2082" i="13"/>
  <c r="J2082" i="13" s="1"/>
  <c r="C2086" i="13"/>
  <c r="J2086" i="13" s="1"/>
  <c r="C2090" i="13"/>
  <c r="J2090" i="13" s="1"/>
  <c r="C2094" i="13"/>
  <c r="J2094" i="13" s="1"/>
  <c r="C2098" i="13"/>
  <c r="J2098" i="13" s="1"/>
  <c r="C2102" i="13"/>
  <c r="J2102" i="13" s="1"/>
  <c r="C2106" i="13"/>
  <c r="J2106" i="13" s="1"/>
  <c r="C2110" i="13"/>
  <c r="J2110" i="13" s="1"/>
  <c r="C2114" i="13"/>
  <c r="J2114" i="13" s="1"/>
  <c r="C2118" i="13"/>
  <c r="J2118" i="13" s="1"/>
  <c r="C2122" i="13"/>
  <c r="J2122" i="13" s="1"/>
  <c r="C2126" i="13"/>
  <c r="J2126" i="13" s="1"/>
  <c r="C2130" i="13"/>
  <c r="J2130" i="13" s="1"/>
  <c r="C2134" i="13"/>
  <c r="J2134" i="13" s="1"/>
  <c r="C2138" i="13"/>
  <c r="J2138" i="13" s="1"/>
  <c r="C2142" i="13"/>
  <c r="J2142" i="13" s="1"/>
  <c r="C2146" i="13"/>
  <c r="J2146" i="13" s="1"/>
  <c r="C2150" i="13"/>
  <c r="J2150" i="13" s="1"/>
  <c r="C2154" i="13"/>
  <c r="J2154" i="13" s="1"/>
  <c r="C2158" i="13"/>
  <c r="J2158" i="13" s="1"/>
  <c r="C2162" i="13"/>
  <c r="J2162" i="13" s="1"/>
  <c r="C2166" i="13"/>
  <c r="J2166" i="13" s="1"/>
  <c r="C2170" i="13"/>
  <c r="J2170" i="13" s="1"/>
  <c r="C2174" i="13"/>
  <c r="J2174" i="13" s="1"/>
  <c r="C2178" i="13"/>
  <c r="J2178" i="13" s="1"/>
  <c r="C2182" i="13"/>
  <c r="J2182" i="13" s="1"/>
  <c r="C2186" i="13"/>
  <c r="J2186" i="13" s="1"/>
  <c r="C2190" i="13"/>
  <c r="J2190" i="13" s="1"/>
  <c r="C2194" i="13"/>
  <c r="J2194" i="13" s="1"/>
  <c r="C2198" i="13"/>
  <c r="J2198" i="13" s="1"/>
  <c r="C2202" i="13"/>
  <c r="J2202" i="13" s="1"/>
  <c r="C2206" i="13"/>
  <c r="J2206" i="13" s="1"/>
  <c r="C2210" i="13"/>
  <c r="J2210" i="13" s="1"/>
  <c r="C2214" i="13"/>
  <c r="J2214" i="13" s="1"/>
  <c r="C2218" i="13"/>
  <c r="J2218" i="13" s="1"/>
  <c r="C2222" i="13"/>
  <c r="J2222" i="13" s="1"/>
  <c r="C2226" i="13"/>
  <c r="J2226" i="13" s="1"/>
  <c r="C2230" i="13"/>
  <c r="J2230" i="13" s="1"/>
  <c r="C2234" i="13"/>
  <c r="J2234" i="13" s="1"/>
  <c r="C2238" i="13"/>
  <c r="J2238" i="13" s="1"/>
  <c r="C2242" i="13"/>
  <c r="J2242" i="13" s="1"/>
  <c r="C2246" i="13"/>
  <c r="J2246" i="13" s="1"/>
  <c r="C2250" i="13"/>
  <c r="J2250" i="13" s="1"/>
  <c r="C2254" i="13"/>
  <c r="J2254" i="13" s="1"/>
  <c r="C2258" i="13"/>
  <c r="J2258" i="13" s="1"/>
  <c r="C2262" i="13"/>
  <c r="J2262" i="13" s="1"/>
  <c r="C2266" i="13"/>
  <c r="J2266" i="13" s="1"/>
  <c r="C2270" i="13"/>
  <c r="J2270" i="13" s="1"/>
  <c r="C2274" i="13"/>
  <c r="J2274" i="13" s="1"/>
  <c r="C2278" i="13"/>
  <c r="J2278" i="13" s="1"/>
  <c r="C2282" i="13"/>
  <c r="J2282" i="13" s="1"/>
  <c r="C2286" i="13"/>
  <c r="J2286" i="13" s="1"/>
  <c r="C2290" i="13"/>
  <c r="J2290" i="13" s="1"/>
  <c r="C2294" i="13"/>
  <c r="J2294" i="13" s="1"/>
  <c r="C2298" i="13"/>
  <c r="J2298" i="13" s="1"/>
  <c r="C2302" i="13"/>
  <c r="J2302" i="13" s="1"/>
  <c r="C2306" i="13"/>
  <c r="J2306" i="13" s="1"/>
  <c r="C2310" i="13"/>
  <c r="J2310" i="13" s="1"/>
  <c r="C2314" i="13"/>
  <c r="J2314" i="13" s="1"/>
  <c r="C2318" i="13"/>
  <c r="J2318" i="13" s="1"/>
  <c r="C2322" i="13"/>
  <c r="J2322" i="13" s="1"/>
  <c r="C2326" i="13"/>
  <c r="J2326" i="13" s="1"/>
  <c r="C2330" i="13"/>
  <c r="J2330" i="13" s="1"/>
  <c r="C2334" i="13"/>
  <c r="J2334" i="13" s="1"/>
  <c r="C2338" i="13"/>
  <c r="J2338" i="13" s="1"/>
  <c r="C2342" i="13"/>
  <c r="J2342" i="13" s="1"/>
  <c r="C2346" i="13"/>
  <c r="J2346" i="13" s="1"/>
  <c r="C2350" i="13"/>
  <c r="J2350" i="13" s="1"/>
  <c r="C2354" i="13"/>
  <c r="J2354" i="13" s="1"/>
  <c r="C2358" i="13"/>
  <c r="J2358" i="13" s="1"/>
  <c r="C2362" i="13"/>
  <c r="J2362" i="13" s="1"/>
  <c r="C2366" i="13"/>
  <c r="J2366" i="13" s="1"/>
  <c r="C2370" i="13"/>
  <c r="J2370" i="13" s="1"/>
  <c r="C2374" i="13"/>
  <c r="J2374" i="13" s="1"/>
  <c r="C2378" i="13"/>
  <c r="J2378" i="13" s="1"/>
  <c r="C2382" i="13"/>
  <c r="J2382" i="13" s="1"/>
  <c r="C2386" i="13"/>
  <c r="J2386" i="13" s="1"/>
  <c r="C2390" i="13"/>
  <c r="J2390" i="13" s="1"/>
  <c r="C2394" i="13"/>
  <c r="J2394" i="13" s="1"/>
  <c r="C2398" i="13"/>
  <c r="J2398" i="13" s="1"/>
  <c r="C2402" i="13"/>
  <c r="J2402" i="13" s="1"/>
  <c r="C2406" i="13"/>
  <c r="J2406" i="13" s="1"/>
  <c r="C2410" i="13"/>
  <c r="J2410" i="13" s="1"/>
  <c r="C2414" i="13"/>
  <c r="J2414" i="13" s="1"/>
  <c r="C2418" i="13"/>
  <c r="J2418" i="13" s="1"/>
  <c r="C2422" i="13"/>
  <c r="J2422" i="13" s="1"/>
  <c r="C2426" i="13"/>
  <c r="J2426" i="13" s="1"/>
  <c r="C2430" i="13"/>
  <c r="J2430" i="13" s="1"/>
  <c r="C2434" i="13"/>
  <c r="J2434" i="13" s="1"/>
  <c r="C2438" i="13"/>
  <c r="J2438" i="13" s="1"/>
  <c r="C2442" i="13"/>
  <c r="J2442" i="13" s="1"/>
  <c r="C2446" i="13"/>
  <c r="J2446" i="13" s="1"/>
  <c r="C2450" i="13"/>
  <c r="J2450" i="13" s="1"/>
  <c r="C2454" i="13"/>
  <c r="J2454" i="13" s="1"/>
  <c r="C2458" i="13"/>
  <c r="J2458" i="13" s="1"/>
  <c r="C2462" i="13"/>
  <c r="J2462" i="13" s="1"/>
  <c r="C2466" i="13"/>
  <c r="J2466" i="13" s="1"/>
  <c r="C2470" i="13"/>
  <c r="J2470" i="13" s="1"/>
  <c r="C2474" i="13"/>
  <c r="J2474" i="13" s="1"/>
  <c r="C2478" i="13"/>
  <c r="J2478" i="13" s="1"/>
  <c r="C2482" i="13"/>
  <c r="J2482" i="13" s="1"/>
  <c r="C2486" i="13"/>
  <c r="J2486" i="13" s="1"/>
  <c r="C2490" i="13"/>
  <c r="J2490" i="13" s="1"/>
  <c r="C2494" i="13"/>
  <c r="J2494" i="13" s="1"/>
  <c r="C2498" i="13"/>
  <c r="J2498" i="13" s="1"/>
  <c r="C2502" i="13"/>
  <c r="J2502" i="13" s="1"/>
  <c r="C2506" i="13"/>
  <c r="J2506" i="13" s="1"/>
  <c r="C2510" i="13"/>
  <c r="J2510" i="13" s="1"/>
  <c r="C2514" i="13"/>
  <c r="J2514" i="13" s="1"/>
  <c r="C2518" i="13"/>
  <c r="J2518" i="13" s="1"/>
  <c r="C2522" i="13"/>
  <c r="J2522" i="13" s="1"/>
  <c r="C2526" i="13"/>
  <c r="J2526" i="13" s="1"/>
  <c r="C2530" i="13"/>
  <c r="J2530" i="13" s="1"/>
  <c r="C2534" i="13"/>
  <c r="J2534" i="13" s="1"/>
  <c r="C2538" i="13"/>
  <c r="J2538" i="13" s="1"/>
  <c r="C2542" i="13"/>
  <c r="J2542" i="13" s="1"/>
  <c r="C2546" i="13"/>
  <c r="J2546" i="13" s="1"/>
  <c r="C2550" i="13"/>
  <c r="J2550" i="13" s="1"/>
  <c r="C2554" i="13"/>
  <c r="J2554" i="13" s="1"/>
  <c r="C2558" i="13"/>
  <c r="J2558" i="13" s="1"/>
  <c r="C2562" i="13"/>
  <c r="J2562" i="13" s="1"/>
  <c r="C2566" i="13"/>
  <c r="J2566" i="13" s="1"/>
  <c r="C2570" i="13"/>
  <c r="J2570" i="13" s="1"/>
  <c r="C2574" i="13"/>
  <c r="J2574" i="13" s="1"/>
  <c r="C2578" i="13"/>
  <c r="J2578" i="13" s="1"/>
  <c r="C2582" i="13"/>
  <c r="J2582" i="13" s="1"/>
  <c r="C2586" i="13"/>
  <c r="J2586" i="13" s="1"/>
  <c r="C2590" i="13"/>
  <c r="J2590" i="13" s="1"/>
  <c r="C2594" i="13"/>
  <c r="J2594" i="13" s="1"/>
  <c r="C2598" i="13"/>
  <c r="J2598" i="13" s="1"/>
  <c r="C2602" i="13"/>
  <c r="J2602" i="13" s="1"/>
  <c r="C2606" i="13"/>
  <c r="J2606" i="13" s="1"/>
  <c r="C2610" i="13"/>
  <c r="J2610" i="13" s="1"/>
  <c r="C2614" i="13"/>
  <c r="J2614" i="13" s="1"/>
  <c r="C2618" i="13"/>
  <c r="J2618" i="13" s="1"/>
  <c r="C2622" i="13"/>
  <c r="J2622" i="13" s="1"/>
  <c r="C2626" i="13"/>
  <c r="J2626" i="13" s="1"/>
  <c r="C2630" i="13"/>
  <c r="J2630" i="13" s="1"/>
  <c r="C2634" i="13"/>
  <c r="J2634" i="13" s="1"/>
  <c r="C2638" i="13"/>
  <c r="J2638" i="13" s="1"/>
  <c r="C2642" i="13"/>
  <c r="J2642" i="13" s="1"/>
  <c r="C2646" i="13"/>
  <c r="J2646" i="13" s="1"/>
  <c r="C2650" i="13"/>
  <c r="J2650" i="13" s="1"/>
  <c r="C2654" i="13"/>
  <c r="J2654" i="13" s="1"/>
  <c r="C2658" i="13"/>
  <c r="J2658" i="13" s="1"/>
  <c r="C2662" i="13"/>
  <c r="J2662" i="13" s="1"/>
  <c r="C2666" i="13"/>
  <c r="J2666" i="13" s="1"/>
  <c r="C2670" i="13"/>
  <c r="J2670" i="13" s="1"/>
  <c r="C2674" i="13"/>
  <c r="J2674" i="13" s="1"/>
  <c r="C2678" i="13"/>
  <c r="J2678" i="13" s="1"/>
  <c r="C2682" i="13"/>
  <c r="J2682" i="13" s="1"/>
  <c r="C2686" i="13"/>
  <c r="J2686" i="13" s="1"/>
  <c r="C2690" i="13"/>
  <c r="J2690" i="13" s="1"/>
  <c r="C2694" i="13"/>
  <c r="J2694" i="13" s="1"/>
  <c r="C2698" i="13"/>
  <c r="J2698" i="13" s="1"/>
  <c r="C2702" i="13"/>
  <c r="J2702" i="13" s="1"/>
  <c r="C2706" i="13"/>
  <c r="J2706" i="13" s="1"/>
  <c r="C2710" i="13"/>
  <c r="J2710" i="13" s="1"/>
  <c r="C2714" i="13"/>
  <c r="J2714" i="13" s="1"/>
  <c r="C2718" i="13"/>
  <c r="J2718" i="13" s="1"/>
  <c r="C2722" i="13"/>
  <c r="J2722" i="13" s="1"/>
  <c r="C2726" i="13"/>
  <c r="J2726" i="13" s="1"/>
  <c r="C2730" i="13"/>
  <c r="J2730" i="13" s="1"/>
  <c r="C2734" i="13"/>
  <c r="J2734" i="13" s="1"/>
  <c r="C2738" i="13"/>
  <c r="J2738" i="13" s="1"/>
  <c r="C2742" i="13"/>
  <c r="J2742" i="13" s="1"/>
  <c r="C2746" i="13"/>
  <c r="J2746" i="13" s="1"/>
  <c r="C2750" i="13"/>
  <c r="J2750" i="13" s="1"/>
  <c r="C2754" i="13"/>
  <c r="J2754" i="13" s="1"/>
  <c r="C2758" i="13"/>
  <c r="J2758" i="13" s="1"/>
  <c r="C2762" i="13"/>
  <c r="J2762" i="13" s="1"/>
  <c r="C2766" i="13"/>
  <c r="J2766" i="13" s="1"/>
  <c r="C2770" i="13"/>
  <c r="J2770" i="13" s="1"/>
  <c r="C2774" i="13"/>
  <c r="J2774" i="13" s="1"/>
  <c r="C2778" i="13"/>
  <c r="J2778" i="13" s="1"/>
  <c r="C2782" i="13"/>
  <c r="J2782" i="13" s="1"/>
  <c r="C2786" i="13"/>
  <c r="J2786" i="13" s="1"/>
  <c r="C2790" i="13"/>
  <c r="J2790" i="13" s="1"/>
  <c r="C2794" i="13"/>
  <c r="J2794" i="13" s="1"/>
  <c r="C2798" i="13"/>
  <c r="J2798" i="13" s="1"/>
  <c r="C2802" i="13"/>
  <c r="J2802" i="13" s="1"/>
  <c r="C2806" i="13"/>
  <c r="J2806" i="13" s="1"/>
  <c r="C2810" i="13"/>
  <c r="J2810" i="13" s="1"/>
  <c r="C2814" i="13"/>
  <c r="J2814" i="13" s="1"/>
  <c r="C2818" i="13"/>
  <c r="J2818" i="13" s="1"/>
  <c r="C2822" i="13"/>
  <c r="J2822" i="13" s="1"/>
  <c r="C2826" i="13"/>
  <c r="J2826" i="13" s="1"/>
  <c r="C2830" i="13"/>
  <c r="J2830" i="13" s="1"/>
  <c r="C2834" i="13"/>
  <c r="J2834" i="13" s="1"/>
  <c r="C2838" i="13"/>
  <c r="J2838" i="13" s="1"/>
  <c r="C2842" i="13"/>
  <c r="J2842" i="13" s="1"/>
  <c r="C2846" i="13"/>
  <c r="J2846" i="13" s="1"/>
  <c r="C2850" i="13"/>
  <c r="J2850" i="13" s="1"/>
  <c r="C2854" i="13"/>
  <c r="J2854" i="13" s="1"/>
  <c r="C2858" i="13"/>
  <c r="J2858" i="13" s="1"/>
  <c r="C2862" i="13"/>
  <c r="J2862" i="13" s="1"/>
  <c r="C2866" i="13"/>
  <c r="J2866" i="13" s="1"/>
  <c r="C2870" i="13"/>
  <c r="J2870" i="13" s="1"/>
  <c r="C2874" i="13"/>
  <c r="J2874" i="13" s="1"/>
  <c r="C2878" i="13"/>
  <c r="J2878" i="13" s="1"/>
  <c r="C2882" i="13"/>
  <c r="J2882" i="13" s="1"/>
  <c r="C2886" i="13"/>
  <c r="J2886" i="13" s="1"/>
  <c r="C2890" i="13"/>
  <c r="J2890" i="13" s="1"/>
  <c r="C2894" i="13"/>
  <c r="J2894" i="13" s="1"/>
  <c r="C2898" i="13"/>
  <c r="J2898" i="13" s="1"/>
  <c r="C2902" i="13"/>
  <c r="J2902" i="13" s="1"/>
  <c r="C2906" i="13"/>
  <c r="J2906" i="13" s="1"/>
  <c r="C2910" i="13"/>
  <c r="J2910" i="13" s="1"/>
  <c r="C2914" i="13"/>
  <c r="J2914" i="13" s="1"/>
  <c r="C2918" i="13"/>
  <c r="J2918" i="13" s="1"/>
  <c r="C2922" i="13"/>
  <c r="J2922" i="13" s="1"/>
  <c r="C2926" i="13"/>
  <c r="J2926" i="13" s="1"/>
  <c r="C2930" i="13"/>
  <c r="J2930" i="13" s="1"/>
  <c r="C2934" i="13"/>
  <c r="J2934" i="13" s="1"/>
  <c r="C2938" i="13"/>
  <c r="J2938" i="13" s="1"/>
  <c r="C2942" i="13"/>
  <c r="J2942" i="13" s="1"/>
  <c r="C2946" i="13"/>
  <c r="J2946" i="13" s="1"/>
  <c r="C2950" i="13"/>
  <c r="J2950" i="13" s="1"/>
  <c r="C2954" i="13"/>
  <c r="J2954" i="13" s="1"/>
  <c r="C2958" i="13"/>
  <c r="J2958" i="13" s="1"/>
  <c r="C2962" i="13"/>
  <c r="J2962" i="13" s="1"/>
  <c r="C2966" i="13"/>
  <c r="J2966" i="13" s="1"/>
  <c r="C2970" i="13"/>
  <c r="J2970" i="13" s="1"/>
  <c r="C2974" i="13"/>
  <c r="J2974" i="13" s="1"/>
  <c r="C2978" i="13"/>
  <c r="J2978" i="13" s="1"/>
  <c r="C2982" i="13"/>
  <c r="J2982" i="13" s="1"/>
  <c r="C2986" i="13"/>
  <c r="J2986" i="13" s="1"/>
  <c r="C2990" i="13"/>
  <c r="J2990" i="13" s="1"/>
  <c r="C2994" i="13"/>
  <c r="J2994" i="13" s="1"/>
  <c r="C2998" i="13"/>
  <c r="J2998" i="13" s="1"/>
  <c r="C3002" i="13"/>
  <c r="J3002" i="13" s="1"/>
  <c r="C3006" i="13"/>
  <c r="J3006" i="13" s="1"/>
  <c r="C3010" i="13"/>
  <c r="J3010" i="13" s="1"/>
  <c r="C3014" i="13"/>
  <c r="J3014" i="13" s="1"/>
  <c r="C3018" i="13"/>
  <c r="J3018" i="13" s="1"/>
  <c r="C3022" i="13"/>
  <c r="J3022" i="13" s="1"/>
  <c r="C3026" i="13"/>
  <c r="J3026" i="13" s="1"/>
  <c r="C3030" i="13"/>
  <c r="J3030" i="13" s="1"/>
  <c r="C3034" i="13"/>
  <c r="J3034" i="13" s="1"/>
  <c r="C3038" i="13"/>
  <c r="J3038" i="13" s="1"/>
  <c r="C3042" i="13"/>
  <c r="J3042" i="13" s="1"/>
  <c r="C3046" i="13"/>
  <c r="J3046" i="13" s="1"/>
  <c r="C3050" i="13"/>
  <c r="J3050" i="13" s="1"/>
  <c r="C3054" i="13"/>
  <c r="J3054" i="13" s="1"/>
  <c r="C3058" i="13"/>
  <c r="J3058" i="13" s="1"/>
  <c r="C3062" i="13"/>
  <c r="J3062" i="13" s="1"/>
  <c r="C3066" i="13"/>
  <c r="J3066" i="13" s="1"/>
  <c r="C3070" i="13"/>
  <c r="J3070" i="13" s="1"/>
  <c r="C3074" i="13"/>
  <c r="J3074" i="13" s="1"/>
  <c r="C3078" i="13"/>
  <c r="J3078" i="13" s="1"/>
  <c r="C3082" i="13"/>
  <c r="J3082" i="13" s="1"/>
  <c r="C3086" i="13"/>
  <c r="J3086" i="13" s="1"/>
  <c r="C3090" i="13"/>
  <c r="J3090" i="13" s="1"/>
  <c r="C3094" i="13"/>
  <c r="J3094" i="13" s="1"/>
  <c r="C3098" i="13"/>
  <c r="J3098" i="13" s="1"/>
  <c r="C3102" i="13"/>
  <c r="J3102" i="13" s="1"/>
  <c r="C3106" i="13"/>
  <c r="J3106" i="13" s="1"/>
  <c r="C3110" i="13"/>
  <c r="J3110" i="13" s="1"/>
  <c r="C3114" i="13"/>
  <c r="J3114" i="13" s="1"/>
  <c r="C3118" i="13"/>
  <c r="J3118" i="13" s="1"/>
  <c r="C3122" i="13"/>
  <c r="J3122" i="13" s="1"/>
  <c r="C3126" i="13"/>
  <c r="J3126" i="13" s="1"/>
  <c r="C3130" i="13"/>
  <c r="J3130" i="13" s="1"/>
  <c r="C3134" i="13"/>
  <c r="J3134" i="13" s="1"/>
  <c r="C3138" i="13"/>
  <c r="J3138" i="13" s="1"/>
  <c r="C3142" i="13"/>
  <c r="J3142" i="13" s="1"/>
  <c r="C3146" i="13"/>
  <c r="J3146" i="13" s="1"/>
  <c r="C3150" i="13"/>
  <c r="J3150" i="13" s="1"/>
  <c r="C3154" i="13"/>
  <c r="J3154" i="13" s="1"/>
  <c r="C3158" i="13"/>
  <c r="J3158" i="13" s="1"/>
  <c r="C3162" i="13"/>
  <c r="J3162" i="13" s="1"/>
  <c r="C3166" i="13"/>
  <c r="J3166" i="13" s="1"/>
  <c r="C3170" i="13"/>
  <c r="J3170" i="13" s="1"/>
  <c r="C3174" i="13"/>
  <c r="J3174" i="13" s="1"/>
  <c r="C3178" i="13"/>
  <c r="J3178" i="13" s="1"/>
  <c r="C3182" i="13"/>
  <c r="J3182" i="13" s="1"/>
  <c r="C3186" i="13"/>
  <c r="J3186" i="13" s="1"/>
  <c r="C3190" i="13"/>
  <c r="J3190" i="13" s="1"/>
  <c r="C3194" i="13"/>
  <c r="J3194" i="13" s="1"/>
  <c r="C3198" i="13"/>
  <c r="J3198" i="13" s="1"/>
  <c r="C3202" i="13"/>
  <c r="J3202" i="13" s="1"/>
  <c r="C3206" i="13"/>
  <c r="J3206" i="13" s="1"/>
  <c r="C3210" i="13"/>
  <c r="J3210" i="13" s="1"/>
  <c r="C3214" i="13"/>
  <c r="J3214" i="13" s="1"/>
  <c r="C3218" i="13"/>
  <c r="J3218" i="13" s="1"/>
  <c r="C3222" i="13"/>
  <c r="J3222" i="13" s="1"/>
  <c r="C3226" i="13"/>
  <c r="J3226" i="13" s="1"/>
  <c r="C3230" i="13"/>
  <c r="J3230" i="13" s="1"/>
  <c r="C3234" i="13"/>
  <c r="J3234" i="13" s="1"/>
  <c r="C3238" i="13"/>
  <c r="J3238" i="13" s="1"/>
  <c r="C3242" i="13"/>
  <c r="J3242" i="13" s="1"/>
  <c r="C3246" i="13"/>
  <c r="J3246" i="13" s="1"/>
  <c r="C3250" i="13"/>
  <c r="J3250" i="13" s="1"/>
  <c r="C3254" i="13"/>
  <c r="J3254" i="13" s="1"/>
  <c r="C3258" i="13"/>
  <c r="J3258" i="13" s="1"/>
  <c r="C3262" i="13"/>
  <c r="J3262" i="13" s="1"/>
  <c r="C3266" i="13"/>
  <c r="J3266" i="13" s="1"/>
  <c r="C3270" i="13"/>
  <c r="J3270" i="13" s="1"/>
  <c r="C3274" i="13"/>
  <c r="J3274" i="13" s="1"/>
  <c r="C3278" i="13"/>
  <c r="J3278" i="13" s="1"/>
  <c r="C3282" i="13"/>
  <c r="J3282" i="13" s="1"/>
  <c r="C3286" i="13"/>
  <c r="J3286" i="13" s="1"/>
  <c r="C3290" i="13"/>
  <c r="J3290" i="13" s="1"/>
  <c r="C3294" i="13"/>
  <c r="J3294" i="13" s="1"/>
  <c r="C3298" i="13"/>
  <c r="J3298" i="13" s="1"/>
  <c r="C3302" i="13"/>
  <c r="J3302" i="13" s="1"/>
  <c r="C3306" i="13"/>
  <c r="J3306" i="13" s="1"/>
  <c r="C3310" i="13"/>
  <c r="J3310" i="13" s="1"/>
  <c r="C3314" i="13"/>
  <c r="J3314" i="13" s="1"/>
  <c r="C3318" i="13"/>
  <c r="J3318" i="13" s="1"/>
  <c r="C3322" i="13"/>
  <c r="J3322" i="13" s="1"/>
  <c r="C3326" i="13"/>
  <c r="J3326" i="13" s="1"/>
  <c r="C3330" i="13"/>
  <c r="J3330" i="13" s="1"/>
  <c r="C3334" i="13"/>
  <c r="J3334" i="13" s="1"/>
  <c r="C3338" i="13"/>
  <c r="J3338" i="13" s="1"/>
  <c r="C3342" i="13"/>
  <c r="J3342" i="13" s="1"/>
  <c r="C3346" i="13"/>
  <c r="J3346" i="13" s="1"/>
  <c r="C3350" i="13"/>
  <c r="J3350" i="13" s="1"/>
  <c r="C3354" i="13"/>
  <c r="J3354" i="13" s="1"/>
  <c r="C3370" i="13"/>
  <c r="J3370" i="13" s="1"/>
  <c r="C3386" i="13"/>
  <c r="J3386" i="13" s="1"/>
  <c r="C3402" i="13"/>
  <c r="J3402" i="13" s="1"/>
  <c r="C3418" i="13"/>
  <c r="J3418" i="13" s="1"/>
  <c r="C3430" i="13"/>
  <c r="J3430" i="13" s="1"/>
  <c r="C3438" i="13"/>
  <c r="J3438" i="13" s="1"/>
  <c r="C3446" i="13"/>
  <c r="J3446" i="13" s="1"/>
  <c r="C3454" i="13"/>
  <c r="J3454" i="13" s="1"/>
  <c r="C3462" i="13"/>
  <c r="J3462" i="13" s="1"/>
  <c r="C3470" i="13"/>
  <c r="J3470" i="13" s="1"/>
  <c r="C3478" i="13"/>
  <c r="J3478" i="13" s="1"/>
  <c r="C3486" i="13"/>
  <c r="J3486" i="13" s="1"/>
  <c r="C3494" i="13"/>
  <c r="J3494" i="13" s="1"/>
  <c r="C3502" i="13"/>
  <c r="J3502" i="13" s="1"/>
  <c r="C3510" i="13"/>
  <c r="J3510" i="13" s="1"/>
  <c r="C3518" i="13"/>
  <c r="J3518" i="13" s="1"/>
  <c r="C3526" i="13"/>
  <c r="J3526" i="13" s="1"/>
  <c r="C3534" i="13"/>
  <c r="J3534" i="13" s="1"/>
  <c r="C3542" i="13"/>
  <c r="J3542" i="13" s="1"/>
  <c r="C3550" i="13"/>
  <c r="J3550" i="13" s="1"/>
  <c r="C3558" i="13"/>
  <c r="J3558" i="13" s="1"/>
  <c r="C3566" i="13"/>
  <c r="J3566" i="13" s="1"/>
  <c r="C3574" i="13"/>
  <c r="J3574" i="13" s="1"/>
  <c r="C3582" i="13"/>
  <c r="J3582" i="13" s="1"/>
  <c r="C3590" i="13"/>
  <c r="J3590" i="13" s="1"/>
  <c r="C3598" i="13"/>
  <c r="J3598" i="13" s="1"/>
  <c r="C3606" i="13"/>
  <c r="J3606" i="13" s="1"/>
  <c r="C3614" i="13"/>
  <c r="J3614" i="13" s="1"/>
  <c r="C3622" i="13"/>
  <c r="J3622" i="13" s="1"/>
  <c r="C3630" i="13"/>
  <c r="J3630" i="13" s="1"/>
  <c r="C3638" i="13"/>
  <c r="J3638" i="13" s="1"/>
  <c r="C3646" i="13"/>
  <c r="J3646" i="13" s="1"/>
  <c r="C3654" i="13"/>
  <c r="J3654" i="13" s="1"/>
  <c r="C3662" i="13"/>
  <c r="J3662" i="13" s="1"/>
  <c r="C3670" i="13"/>
  <c r="J3670" i="13" s="1"/>
  <c r="C3678" i="13"/>
  <c r="J3678" i="13" s="1"/>
  <c r="C3686" i="13"/>
  <c r="J3686" i="13" s="1"/>
  <c r="C3694" i="13"/>
  <c r="J3694" i="13" s="1"/>
  <c r="C3702" i="13"/>
  <c r="J3702" i="13" s="1"/>
  <c r="C3710" i="13"/>
  <c r="J3710" i="13" s="1"/>
  <c r="C3718" i="13"/>
  <c r="J3718" i="13" s="1"/>
  <c r="C3726" i="13"/>
  <c r="J3726" i="13" s="1"/>
  <c r="C3734" i="13"/>
  <c r="J3734" i="13" s="1"/>
  <c r="C3742" i="13"/>
  <c r="J3742" i="13" s="1"/>
  <c r="C3750" i="13"/>
  <c r="J3750" i="13" s="1"/>
  <c r="C3758" i="13"/>
  <c r="J3758" i="13" s="1"/>
  <c r="C3766" i="13"/>
  <c r="J3766" i="13" s="1"/>
  <c r="C3774" i="13"/>
  <c r="J3774" i="13" s="1"/>
  <c r="C3782" i="13"/>
  <c r="J3782" i="13" s="1"/>
  <c r="C3790" i="13"/>
  <c r="J3790" i="13" s="1"/>
  <c r="C3798" i="13"/>
  <c r="J3798" i="13" s="1"/>
  <c r="C3806" i="13"/>
  <c r="J3806" i="13" s="1"/>
  <c r="C3814" i="13"/>
  <c r="J3814" i="13" s="1"/>
  <c r="C3822" i="13"/>
  <c r="J3822" i="13" s="1"/>
  <c r="C3830" i="13"/>
  <c r="J3830" i="13" s="1"/>
  <c r="C3838" i="13"/>
  <c r="J3838" i="13" s="1"/>
  <c r="C3846" i="13"/>
  <c r="J3846" i="13" s="1"/>
  <c r="C3854" i="13"/>
  <c r="J3854" i="13" s="1"/>
  <c r="C3862" i="13"/>
  <c r="J3862" i="13" s="1"/>
  <c r="C3870" i="13"/>
  <c r="J3870" i="13" s="1"/>
  <c r="C3878" i="13"/>
  <c r="J3878" i="13" s="1"/>
  <c r="C3886" i="13"/>
  <c r="J3886" i="13" s="1"/>
  <c r="C3894" i="13"/>
  <c r="J3894" i="13" s="1"/>
  <c r="C3902" i="13"/>
  <c r="J3902" i="13" s="1"/>
  <c r="C3910" i="13"/>
  <c r="J3910" i="13" s="1"/>
  <c r="C3918" i="13"/>
  <c r="J3918" i="13" s="1"/>
  <c r="C3926" i="13"/>
  <c r="J3926" i="13" s="1"/>
  <c r="C3934" i="13"/>
  <c r="J3934" i="13" s="1"/>
  <c r="C3942" i="13"/>
  <c r="J3942" i="13" s="1"/>
  <c r="C3950" i="13"/>
  <c r="J3950" i="13" s="1"/>
  <c r="C3958" i="13"/>
  <c r="J3958" i="13" s="1"/>
  <c r="C3966" i="13"/>
  <c r="J3966" i="13" s="1"/>
  <c r="C3974" i="13"/>
  <c r="J3974" i="13" s="1"/>
  <c r="C3982" i="13"/>
  <c r="J3982" i="13" s="1"/>
  <c r="C3990" i="13"/>
  <c r="J3990" i="13" s="1"/>
  <c r="C3998" i="13"/>
  <c r="J3998" i="13" s="1"/>
  <c r="C4006" i="13"/>
  <c r="J4006" i="13" s="1"/>
  <c r="C4014" i="13"/>
  <c r="J4014" i="13" s="1"/>
  <c r="C4022" i="13"/>
  <c r="J4022" i="13" s="1"/>
  <c r="C4030" i="13"/>
  <c r="J4030" i="13" s="1"/>
  <c r="C4038" i="13"/>
  <c r="J4038" i="13" s="1"/>
  <c r="C4046" i="13"/>
  <c r="J4046" i="13" s="1"/>
  <c r="C4054" i="13"/>
  <c r="J4054" i="13" s="1"/>
  <c r="C4062" i="13"/>
  <c r="J4062" i="13" s="1"/>
  <c r="C4070" i="13"/>
  <c r="J4070" i="13" s="1"/>
  <c r="C4078" i="13"/>
  <c r="J4078" i="13" s="1"/>
  <c r="C4086" i="13"/>
  <c r="J4086" i="13" s="1"/>
  <c r="C4094" i="13"/>
  <c r="J4094" i="13" s="1"/>
  <c r="C4102" i="13"/>
  <c r="J4102" i="13" s="1"/>
  <c r="C4110" i="13"/>
  <c r="J4110" i="13" s="1"/>
  <c r="C4118" i="13"/>
  <c r="J4118" i="13" s="1"/>
  <c r="C4126" i="13"/>
  <c r="J4126" i="13" s="1"/>
  <c r="C4134" i="13"/>
  <c r="J4134" i="13" s="1"/>
  <c r="C4142" i="13"/>
  <c r="J4142" i="13" s="1"/>
  <c r="C4150" i="13"/>
  <c r="J4150" i="13" s="1"/>
  <c r="C4158" i="13"/>
  <c r="J4158" i="13" s="1"/>
  <c r="C4166" i="13"/>
  <c r="J4166" i="13" s="1"/>
  <c r="C4174" i="13"/>
  <c r="J4174" i="13" s="1"/>
  <c r="C4182" i="13"/>
  <c r="J4182" i="13" s="1"/>
  <c r="C4190" i="13"/>
  <c r="J4190" i="13" s="1"/>
  <c r="C4198" i="13"/>
  <c r="J4198" i="13" s="1"/>
  <c r="C4206" i="13"/>
  <c r="J4206" i="13" s="1"/>
  <c r="C4214" i="13"/>
  <c r="J4214" i="13" s="1"/>
  <c r="C4222" i="13"/>
  <c r="J4222" i="13" s="1"/>
  <c r="C4230" i="13"/>
  <c r="J4230" i="13" s="1"/>
  <c r="C4238" i="13"/>
  <c r="J4238" i="13" s="1"/>
  <c r="C4246" i="13"/>
  <c r="J4246" i="13" s="1"/>
  <c r="C4254" i="13"/>
  <c r="J4254" i="13" s="1"/>
  <c r="C4262" i="13"/>
  <c r="J4262" i="13" s="1"/>
  <c r="C4270" i="13"/>
  <c r="J4270" i="13" s="1"/>
  <c r="C4278" i="13"/>
  <c r="J4278" i="13" s="1"/>
  <c r="C4286" i="13"/>
  <c r="J4286" i="13" s="1"/>
  <c r="C4294" i="13"/>
  <c r="J4294" i="13" s="1"/>
  <c r="C4302" i="13"/>
  <c r="J4302" i="13" s="1"/>
  <c r="C4310" i="13"/>
  <c r="J4310" i="13" s="1"/>
  <c r="C4318" i="13"/>
  <c r="J4318" i="13" s="1"/>
  <c r="C4326" i="13"/>
  <c r="J4326" i="13" s="1"/>
  <c r="C4334" i="13"/>
  <c r="J4334" i="13" s="1"/>
  <c r="C4342" i="13"/>
  <c r="J4342" i="13" s="1"/>
  <c r="C4350" i="13"/>
  <c r="J4350" i="13" s="1"/>
  <c r="C4358" i="13"/>
  <c r="J4358" i="13" s="1"/>
  <c r="C4366" i="13"/>
  <c r="J4366" i="13" s="1"/>
  <c r="C4374" i="13"/>
  <c r="J4374" i="13" s="1"/>
  <c r="C4382" i="13"/>
  <c r="J4382" i="13" s="1"/>
  <c r="C4390" i="13"/>
  <c r="J4390" i="13" s="1"/>
  <c r="C4398" i="13"/>
  <c r="J4398" i="13" s="1"/>
  <c r="C4406" i="13"/>
  <c r="J4406" i="13" s="1"/>
  <c r="C4414" i="13"/>
  <c r="J4414" i="13" s="1"/>
  <c r="C4422" i="13"/>
  <c r="J4422" i="13" s="1"/>
  <c r="C4430" i="13"/>
  <c r="J4430" i="13" s="1"/>
  <c r="C4438" i="13"/>
  <c r="J4438" i="13" s="1"/>
  <c r="C4446" i="13"/>
  <c r="J4446" i="13" s="1"/>
  <c r="C4454" i="13"/>
  <c r="J4454" i="13" s="1"/>
  <c r="C4462" i="13"/>
  <c r="J4462" i="13" s="1"/>
  <c r="C4470" i="13"/>
  <c r="J4470" i="13" s="1"/>
  <c r="C4478" i="13"/>
  <c r="J4478" i="13" s="1"/>
  <c r="C4486" i="13"/>
  <c r="J4486" i="13" s="1"/>
  <c r="C4494" i="13"/>
  <c r="J4494" i="13" s="1"/>
  <c r="C4502" i="13"/>
  <c r="J4502" i="13" s="1"/>
  <c r="C4510" i="13"/>
  <c r="J4510" i="13" s="1"/>
  <c r="C4518" i="13"/>
  <c r="J4518" i="13" s="1"/>
  <c r="C4526" i="13"/>
  <c r="J4526" i="13" s="1"/>
  <c r="C4534" i="13"/>
  <c r="J4534" i="13" s="1"/>
  <c r="C4542" i="13"/>
  <c r="J4542" i="13" s="1"/>
  <c r="C4550" i="13"/>
  <c r="J4550" i="13" s="1"/>
  <c r="C4558" i="13"/>
  <c r="J4558" i="13" s="1"/>
  <c r="C4566" i="13"/>
  <c r="J4566" i="13" s="1"/>
  <c r="C4574" i="13"/>
  <c r="J4574" i="13" s="1"/>
  <c r="C4582" i="13"/>
  <c r="J4582" i="13" s="1"/>
  <c r="C4590" i="13"/>
  <c r="J4590" i="13" s="1"/>
  <c r="C4598" i="13"/>
  <c r="J4598" i="13" s="1"/>
  <c r="C4606" i="13"/>
  <c r="J4606" i="13" s="1"/>
  <c r="C4614" i="13"/>
  <c r="J4614" i="13" s="1"/>
  <c r="C4622" i="13"/>
  <c r="J4622" i="13" s="1"/>
  <c r="C4630" i="13"/>
  <c r="J4630" i="13" s="1"/>
  <c r="C4638" i="13"/>
  <c r="J4638" i="13" s="1"/>
  <c r="C4646" i="13"/>
  <c r="J4646" i="13" s="1"/>
  <c r="C4654" i="13"/>
  <c r="J4654" i="13" s="1"/>
  <c r="C4662" i="13"/>
  <c r="J4662" i="13" s="1"/>
  <c r="C4670" i="13"/>
  <c r="J4670" i="13" s="1"/>
  <c r="C4678" i="13"/>
  <c r="J4678" i="13" s="1"/>
  <c r="C4686" i="13"/>
  <c r="J4686" i="13" s="1"/>
  <c r="C4694" i="13"/>
  <c r="J4694" i="13" s="1"/>
  <c r="C4702" i="13"/>
  <c r="J4702" i="13" s="1"/>
  <c r="C4710" i="13"/>
  <c r="J4710" i="13" s="1"/>
  <c r="C4717" i="13"/>
  <c r="J4717" i="13" s="1"/>
  <c r="C4733" i="13"/>
  <c r="J4733" i="13" s="1"/>
  <c r="C4749" i="13"/>
  <c r="J4749" i="13" s="1"/>
  <c r="C4765" i="13"/>
  <c r="J4765" i="13" s="1"/>
  <c r="C4781" i="13"/>
  <c r="J4781" i="13" s="1"/>
  <c r="C4797" i="13"/>
  <c r="J4797" i="13" s="1"/>
  <c r="C4813" i="13"/>
  <c r="J4813" i="13" s="1"/>
  <c r="C4829" i="13"/>
  <c r="J4829" i="13" s="1"/>
  <c r="C4845" i="13"/>
  <c r="J4845" i="13" s="1"/>
  <c r="C4861" i="13"/>
  <c r="J4861" i="13" s="1"/>
  <c r="C4877" i="13"/>
  <c r="J4877" i="13" s="1"/>
  <c r="C4893" i="13"/>
  <c r="J4893" i="13" s="1"/>
  <c r="C4909" i="13"/>
  <c r="J4909" i="13" s="1"/>
  <c r="C4925" i="13"/>
  <c r="J4925" i="13" s="1"/>
  <c r="C4941" i="13"/>
  <c r="J4941" i="13" s="1"/>
  <c r="C4957" i="13"/>
  <c r="J4957" i="13" s="1"/>
  <c r="C4973" i="13"/>
  <c r="J4973" i="13" s="1"/>
  <c r="C4989" i="13"/>
  <c r="J4989" i="13" s="1"/>
  <c r="C5005" i="13"/>
  <c r="J5005" i="13" s="1"/>
  <c r="C5021" i="13"/>
  <c r="J5021" i="13" s="1"/>
  <c r="C3358" i="13"/>
  <c r="J3358" i="13" s="1"/>
  <c r="C3374" i="13"/>
  <c r="J3374" i="13" s="1"/>
  <c r="C3390" i="13"/>
  <c r="J3390" i="13" s="1"/>
  <c r="C3406" i="13"/>
  <c r="J3406" i="13" s="1"/>
  <c r="C3422" i="13"/>
  <c r="J3422" i="13" s="1"/>
  <c r="C4740" i="13"/>
  <c r="J4740" i="13" s="1"/>
  <c r="C4772" i="13"/>
  <c r="J4772" i="13" s="1"/>
  <c r="C4804" i="13"/>
  <c r="J4804" i="13" s="1"/>
  <c r="C4836" i="13"/>
  <c r="J4836" i="13" s="1"/>
  <c r="C4860" i="13"/>
  <c r="J4860" i="13" s="1"/>
  <c r="C4884" i="13"/>
  <c r="J4884" i="13" s="1"/>
  <c r="C4924" i="13"/>
  <c r="J4924" i="13" s="1"/>
  <c r="C4948" i="13"/>
  <c r="J4948" i="13" s="1"/>
  <c r="C4988" i="13"/>
  <c r="J4988" i="13" s="1"/>
  <c r="C5012" i="13"/>
  <c r="J5012" i="13" s="1"/>
  <c r="C6719" i="13"/>
  <c r="J6719" i="13" s="1"/>
  <c r="C6739" i="13"/>
  <c r="J6739" i="13" s="1"/>
  <c r="C6751" i="13"/>
  <c r="J6751" i="13" s="1"/>
  <c r="C6763" i="13"/>
  <c r="J6763" i="13" s="1"/>
  <c r="C6783" i="13"/>
  <c r="J6783" i="13" s="1"/>
  <c r="C6811" i="13"/>
  <c r="J6811" i="13" s="1"/>
  <c r="C6815" i="13"/>
  <c r="J6815" i="13" s="1"/>
  <c r="C6819" i="13"/>
  <c r="J6819" i="13" s="1"/>
  <c r="C6847" i="13"/>
  <c r="J6847" i="13" s="1"/>
  <c r="C6879" i="13"/>
  <c r="J6879" i="13" s="1"/>
  <c r="C6891" i="13"/>
  <c r="J6891" i="13" s="1"/>
  <c r="C6899" i="13"/>
  <c r="J6899" i="13" s="1"/>
  <c r="C6911" i="13"/>
  <c r="J6911" i="13" s="1"/>
  <c r="C6931" i="13"/>
  <c r="J6931" i="13" s="1"/>
  <c r="C6935" i="13"/>
  <c r="J6935" i="13" s="1"/>
  <c r="C6939" i="13"/>
  <c r="J6939" i="13" s="1"/>
  <c r="C6943" i="13"/>
  <c r="J6943" i="13" s="1"/>
  <c r="C6947" i="13"/>
  <c r="J6947" i="13" s="1"/>
  <c r="C6951" i="13"/>
  <c r="J6951" i="13" s="1"/>
  <c r="C6955" i="13"/>
  <c r="J6955" i="13" s="1"/>
  <c r="C6959" i="13"/>
  <c r="J6959" i="13" s="1"/>
  <c r="C6963" i="13"/>
  <c r="J6963" i="13" s="1"/>
  <c r="C6967" i="13"/>
  <c r="J6967" i="13" s="1"/>
  <c r="C6971" i="13"/>
  <c r="J6971" i="13" s="1"/>
  <c r="C6975" i="13"/>
  <c r="J6975" i="13" s="1"/>
  <c r="C6979" i="13"/>
  <c r="J6979" i="13" s="1"/>
  <c r="C6983" i="13"/>
  <c r="J6983" i="13" s="1"/>
  <c r="C6987" i="13"/>
  <c r="J6987" i="13" s="1"/>
  <c r="C6991" i="13"/>
  <c r="J6991" i="13" s="1"/>
  <c r="C6995" i="13"/>
  <c r="J6995" i="13" s="1"/>
  <c r="C6999" i="13"/>
  <c r="J6999" i="13" s="1"/>
  <c r="C7003" i="13"/>
  <c r="J7003" i="13" s="1"/>
  <c r="C7007" i="13"/>
  <c r="J7007" i="13" s="1"/>
  <c r="C7011" i="13"/>
  <c r="J7011" i="13" s="1"/>
  <c r="C7015" i="13"/>
  <c r="J7015" i="13" s="1"/>
  <c r="C7019" i="13"/>
  <c r="J7019" i="13" s="1"/>
  <c r="C7023" i="13"/>
  <c r="J7023" i="13" s="1"/>
  <c r="C7027" i="13"/>
  <c r="J7027" i="13" s="1"/>
  <c r="C7031" i="13"/>
  <c r="J7031" i="13" s="1"/>
  <c r="C7035" i="13"/>
  <c r="J7035" i="13" s="1"/>
  <c r="C7039" i="13"/>
  <c r="J7039" i="13" s="1"/>
  <c r="B7044" i="13"/>
  <c r="A7043" i="13"/>
  <c r="C3362" i="13"/>
  <c r="J3362" i="13" s="1"/>
  <c r="C3378" i="13"/>
  <c r="J3378" i="13" s="1"/>
  <c r="C3394" i="13"/>
  <c r="J3394" i="13" s="1"/>
  <c r="C3410" i="13"/>
  <c r="J3410" i="13" s="1"/>
  <c r="C3426" i="13"/>
  <c r="J3426" i="13" s="1"/>
  <c r="C3434" i="13"/>
  <c r="J3434" i="13" s="1"/>
  <c r="C3442" i="13"/>
  <c r="J3442" i="13" s="1"/>
  <c r="C3450" i="13"/>
  <c r="J3450" i="13" s="1"/>
  <c r="C3458" i="13"/>
  <c r="J3458" i="13" s="1"/>
  <c r="C3466" i="13"/>
  <c r="J3466" i="13" s="1"/>
  <c r="C3474" i="13"/>
  <c r="J3474" i="13" s="1"/>
  <c r="C3482" i="13"/>
  <c r="J3482" i="13" s="1"/>
  <c r="C3490" i="13"/>
  <c r="J3490" i="13" s="1"/>
  <c r="C3498" i="13"/>
  <c r="J3498" i="13" s="1"/>
  <c r="C3506" i="13"/>
  <c r="J3506" i="13" s="1"/>
  <c r="C3514" i="13"/>
  <c r="J3514" i="13" s="1"/>
  <c r="C3522" i="13"/>
  <c r="J3522" i="13" s="1"/>
  <c r="C3530" i="13"/>
  <c r="J3530" i="13" s="1"/>
  <c r="C3538" i="13"/>
  <c r="J3538" i="13" s="1"/>
  <c r="C3546" i="13"/>
  <c r="J3546" i="13" s="1"/>
  <c r="C3554" i="13"/>
  <c r="J3554" i="13" s="1"/>
  <c r="C3562" i="13"/>
  <c r="J3562" i="13" s="1"/>
  <c r="C3570" i="13"/>
  <c r="J3570" i="13" s="1"/>
  <c r="C3578" i="13"/>
  <c r="J3578" i="13" s="1"/>
  <c r="C3586" i="13"/>
  <c r="J3586" i="13" s="1"/>
  <c r="C3594" i="13"/>
  <c r="J3594" i="13" s="1"/>
  <c r="C3602" i="13"/>
  <c r="J3602" i="13" s="1"/>
  <c r="C3610" i="13"/>
  <c r="J3610" i="13" s="1"/>
  <c r="C3618" i="13"/>
  <c r="J3618" i="13" s="1"/>
  <c r="C3626" i="13"/>
  <c r="J3626" i="13" s="1"/>
  <c r="C3634" i="13"/>
  <c r="J3634" i="13" s="1"/>
  <c r="C3642" i="13"/>
  <c r="J3642" i="13" s="1"/>
  <c r="C3650" i="13"/>
  <c r="J3650" i="13" s="1"/>
  <c r="C3658" i="13"/>
  <c r="J3658" i="13" s="1"/>
  <c r="C3666" i="13"/>
  <c r="J3666" i="13" s="1"/>
  <c r="C3674" i="13"/>
  <c r="J3674" i="13" s="1"/>
  <c r="C3682" i="13"/>
  <c r="J3682" i="13" s="1"/>
  <c r="C3690" i="13"/>
  <c r="J3690" i="13" s="1"/>
  <c r="C3698" i="13"/>
  <c r="J3698" i="13" s="1"/>
  <c r="C3706" i="13"/>
  <c r="J3706" i="13" s="1"/>
  <c r="C3714" i="13"/>
  <c r="J3714" i="13" s="1"/>
  <c r="C3722" i="13"/>
  <c r="J3722" i="13" s="1"/>
  <c r="C3730" i="13"/>
  <c r="J3730" i="13" s="1"/>
  <c r="C3738" i="13"/>
  <c r="J3738" i="13" s="1"/>
  <c r="C3746" i="13"/>
  <c r="J3746" i="13" s="1"/>
  <c r="C3754" i="13"/>
  <c r="J3754" i="13" s="1"/>
  <c r="C3762" i="13"/>
  <c r="J3762" i="13" s="1"/>
  <c r="C3770" i="13"/>
  <c r="J3770" i="13" s="1"/>
  <c r="C3778" i="13"/>
  <c r="J3778" i="13" s="1"/>
  <c r="C3786" i="13"/>
  <c r="J3786" i="13" s="1"/>
  <c r="C3794" i="13"/>
  <c r="J3794" i="13" s="1"/>
  <c r="C3802" i="13"/>
  <c r="J3802" i="13" s="1"/>
  <c r="C3810" i="13"/>
  <c r="J3810" i="13" s="1"/>
  <c r="C3818" i="13"/>
  <c r="J3818" i="13" s="1"/>
  <c r="C3826" i="13"/>
  <c r="J3826" i="13" s="1"/>
  <c r="C3834" i="13"/>
  <c r="J3834" i="13" s="1"/>
  <c r="C3842" i="13"/>
  <c r="J3842" i="13" s="1"/>
  <c r="C3850" i="13"/>
  <c r="J3850" i="13" s="1"/>
  <c r="C3858" i="13"/>
  <c r="J3858" i="13" s="1"/>
  <c r="C3866" i="13"/>
  <c r="J3866" i="13" s="1"/>
  <c r="C3874" i="13"/>
  <c r="J3874" i="13" s="1"/>
  <c r="C3882" i="13"/>
  <c r="J3882" i="13" s="1"/>
  <c r="C3890" i="13"/>
  <c r="J3890" i="13" s="1"/>
  <c r="C3898" i="13"/>
  <c r="J3898" i="13" s="1"/>
  <c r="C3906" i="13"/>
  <c r="J3906" i="13" s="1"/>
  <c r="C3914" i="13"/>
  <c r="J3914" i="13" s="1"/>
  <c r="C3922" i="13"/>
  <c r="J3922" i="13" s="1"/>
  <c r="C3930" i="13"/>
  <c r="J3930" i="13" s="1"/>
  <c r="C3938" i="13"/>
  <c r="J3938" i="13" s="1"/>
  <c r="C3946" i="13"/>
  <c r="J3946" i="13" s="1"/>
  <c r="C3954" i="13"/>
  <c r="J3954" i="13" s="1"/>
  <c r="C3962" i="13"/>
  <c r="J3962" i="13" s="1"/>
  <c r="C3970" i="13"/>
  <c r="J3970" i="13" s="1"/>
  <c r="C3978" i="13"/>
  <c r="J3978" i="13" s="1"/>
  <c r="C3986" i="13"/>
  <c r="J3986" i="13" s="1"/>
  <c r="C3994" i="13"/>
  <c r="J3994" i="13" s="1"/>
  <c r="C4002" i="13"/>
  <c r="J4002" i="13" s="1"/>
  <c r="C4010" i="13"/>
  <c r="J4010" i="13" s="1"/>
  <c r="C4018" i="13"/>
  <c r="J4018" i="13" s="1"/>
  <c r="C4026" i="13"/>
  <c r="J4026" i="13" s="1"/>
  <c r="C4034" i="13"/>
  <c r="J4034" i="13" s="1"/>
  <c r="C4042" i="13"/>
  <c r="J4042" i="13" s="1"/>
  <c r="C4050" i="13"/>
  <c r="J4050" i="13" s="1"/>
  <c r="C4058" i="13"/>
  <c r="J4058" i="13" s="1"/>
  <c r="C4066" i="13"/>
  <c r="J4066" i="13" s="1"/>
  <c r="C4074" i="13"/>
  <c r="J4074" i="13" s="1"/>
  <c r="C4082" i="13"/>
  <c r="J4082" i="13" s="1"/>
  <c r="C4090" i="13"/>
  <c r="J4090" i="13" s="1"/>
  <c r="C4098" i="13"/>
  <c r="J4098" i="13" s="1"/>
  <c r="C4106" i="13"/>
  <c r="J4106" i="13" s="1"/>
  <c r="C4114" i="13"/>
  <c r="J4114" i="13" s="1"/>
  <c r="C4122" i="13"/>
  <c r="J4122" i="13" s="1"/>
  <c r="C4130" i="13"/>
  <c r="J4130" i="13" s="1"/>
  <c r="C4138" i="13"/>
  <c r="J4138" i="13" s="1"/>
  <c r="C4146" i="13"/>
  <c r="J4146" i="13" s="1"/>
  <c r="C4154" i="13"/>
  <c r="J4154" i="13" s="1"/>
  <c r="C4162" i="13"/>
  <c r="J4162" i="13" s="1"/>
  <c r="C4170" i="13"/>
  <c r="J4170" i="13" s="1"/>
  <c r="C4178" i="13"/>
  <c r="J4178" i="13" s="1"/>
  <c r="C4186" i="13"/>
  <c r="J4186" i="13" s="1"/>
  <c r="C4194" i="13"/>
  <c r="J4194" i="13" s="1"/>
  <c r="C4202" i="13"/>
  <c r="J4202" i="13" s="1"/>
  <c r="C4210" i="13"/>
  <c r="J4210" i="13" s="1"/>
  <c r="C4218" i="13"/>
  <c r="J4218" i="13" s="1"/>
  <c r="C4226" i="13"/>
  <c r="J4226" i="13" s="1"/>
  <c r="C4234" i="13"/>
  <c r="J4234" i="13" s="1"/>
  <c r="C4242" i="13"/>
  <c r="J4242" i="13" s="1"/>
  <c r="C4250" i="13"/>
  <c r="J4250" i="13" s="1"/>
  <c r="C4258" i="13"/>
  <c r="J4258" i="13" s="1"/>
  <c r="C4266" i="13"/>
  <c r="J4266" i="13" s="1"/>
  <c r="C4274" i="13"/>
  <c r="J4274" i="13" s="1"/>
  <c r="C4282" i="13"/>
  <c r="J4282" i="13" s="1"/>
  <c r="C4290" i="13"/>
  <c r="J4290" i="13" s="1"/>
  <c r="C4298" i="13"/>
  <c r="J4298" i="13" s="1"/>
  <c r="C4306" i="13"/>
  <c r="J4306" i="13" s="1"/>
  <c r="C4314" i="13"/>
  <c r="J4314" i="13" s="1"/>
  <c r="C4322" i="13"/>
  <c r="J4322" i="13" s="1"/>
  <c r="C4330" i="13"/>
  <c r="J4330" i="13" s="1"/>
  <c r="C4338" i="13"/>
  <c r="J4338" i="13" s="1"/>
  <c r="C4346" i="13"/>
  <c r="J4346" i="13" s="1"/>
  <c r="C4354" i="13"/>
  <c r="J4354" i="13" s="1"/>
  <c r="C4362" i="13"/>
  <c r="J4362" i="13" s="1"/>
  <c r="C4370" i="13"/>
  <c r="J4370" i="13" s="1"/>
  <c r="C4378" i="13"/>
  <c r="J4378" i="13" s="1"/>
  <c r="C4386" i="13"/>
  <c r="J4386" i="13" s="1"/>
  <c r="C4394" i="13"/>
  <c r="J4394" i="13" s="1"/>
  <c r="C4402" i="13"/>
  <c r="J4402" i="13" s="1"/>
  <c r="C4410" i="13"/>
  <c r="J4410" i="13" s="1"/>
  <c r="C4418" i="13"/>
  <c r="J4418" i="13" s="1"/>
  <c r="C4426" i="13"/>
  <c r="J4426" i="13" s="1"/>
  <c r="C4434" i="13"/>
  <c r="J4434" i="13" s="1"/>
  <c r="C4442" i="13"/>
  <c r="J4442" i="13" s="1"/>
  <c r="C4450" i="13"/>
  <c r="J4450" i="13" s="1"/>
  <c r="C4458" i="13"/>
  <c r="J4458" i="13" s="1"/>
  <c r="C4466" i="13"/>
  <c r="J4466" i="13" s="1"/>
  <c r="C4474" i="13"/>
  <c r="J4474" i="13" s="1"/>
  <c r="C4482" i="13"/>
  <c r="J4482" i="13" s="1"/>
  <c r="C4490" i="13"/>
  <c r="J4490" i="13" s="1"/>
  <c r="C4498" i="13"/>
  <c r="J4498" i="13" s="1"/>
  <c r="C4506" i="13"/>
  <c r="J4506" i="13" s="1"/>
  <c r="C4514" i="13"/>
  <c r="J4514" i="13" s="1"/>
  <c r="C4522" i="13"/>
  <c r="J4522" i="13" s="1"/>
  <c r="C4530" i="13"/>
  <c r="J4530" i="13" s="1"/>
  <c r="C4538" i="13"/>
  <c r="J4538" i="13" s="1"/>
  <c r="C4546" i="13"/>
  <c r="J4546" i="13" s="1"/>
  <c r="C4554" i="13"/>
  <c r="J4554" i="13" s="1"/>
  <c r="C4562" i="13"/>
  <c r="J4562" i="13" s="1"/>
  <c r="C4570" i="13"/>
  <c r="J4570" i="13" s="1"/>
  <c r="C4578" i="13"/>
  <c r="J4578" i="13" s="1"/>
  <c r="C4586" i="13"/>
  <c r="J4586" i="13" s="1"/>
  <c r="C4594" i="13"/>
  <c r="J4594" i="13" s="1"/>
  <c r="C4602" i="13"/>
  <c r="J4602" i="13" s="1"/>
  <c r="C4610" i="13"/>
  <c r="J4610" i="13" s="1"/>
  <c r="C4618" i="13"/>
  <c r="J4618" i="13" s="1"/>
  <c r="C4626" i="13"/>
  <c r="J4626" i="13" s="1"/>
  <c r="C4634" i="13"/>
  <c r="J4634" i="13" s="1"/>
  <c r="C4642" i="13"/>
  <c r="J4642" i="13" s="1"/>
  <c r="C4650" i="13"/>
  <c r="J4650" i="13" s="1"/>
  <c r="C4658" i="13"/>
  <c r="J4658" i="13" s="1"/>
  <c r="C4666" i="13"/>
  <c r="J4666" i="13" s="1"/>
  <c r="C4674" i="13"/>
  <c r="J4674" i="13" s="1"/>
  <c r="C4682" i="13"/>
  <c r="J4682" i="13" s="1"/>
  <c r="C4690" i="13"/>
  <c r="J4690" i="13" s="1"/>
  <c r="C4698" i="13"/>
  <c r="J4698" i="13" s="1"/>
  <c r="C4706" i="13"/>
  <c r="J4706" i="13" s="1"/>
  <c r="B13" i="12"/>
  <c r="D14" i="10"/>
  <c r="C14" i="10"/>
  <c r="C4725" i="13"/>
  <c r="J4725" i="13" s="1"/>
  <c r="C4741" i="13"/>
  <c r="J4741" i="13" s="1"/>
  <c r="C4757" i="13"/>
  <c r="J4757" i="13" s="1"/>
  <c r="C4773" i="13"/>
  <c r="J4773" i="13" s="1"/>
  <c r="C4789" i="13"/>
  <c r="J4789" i="13" s="1"/>
  <c r="C4805" i="13"/>
  <c r="J4805" i="13" s="1"/>
  <c r="C4821" i="13"/>
  <c r="J4821" i="13" s="1"/>
  <c r="C4837" i="13"/>
  <c r="J4837" i="13" s="1"/>
  <c r="C4853" i="13"/>
  <c r="J4853" i="13" s="1"/>
  <c r="C4869" i="13"/>
  <c r="J4869" i="13" s="1"/>
  <c r="C4885" i="13"/>
  <c r="J4885" i="13" s="1"/>
  <c r="C4901" i="13"/>
  <c r="J4901" i="13" s="1"/>
  <c r="C4917" i="13"/>
  <c r="J4917" i="13" s="1"/>
  <c r="C4933" i="13"/>
  <c r="J4933" i="13" s="1"/>
  <c r="C4949" i="13"/>
  <c r="J4949" i="13" s="1"/>
  <c r="C4965" i="13"/>
  <c r="J4965" i="13" s="1"/>
  <c r="C4981" i="13"/>
  <c r="J4981" i="13" s="1"/>
  <c r="C4997" i="13"/>
  <c r="J4997" i="13" s="1"/>
  <c r="C5013" i="13"/>
  <c r="J5013" i="13" s="1"/>
  <c r="C5024" i="13"/>
  <c r="J5024" i="13" s="1"/>
  <c r="C5028" i="13"/>
  <c r="J5028" i="13" s="1"/>
  <c r="C5032" i="13"/>
  <c r="J5032" i="13" s="1"/>
  <c r="C5036" i="13"/>
  <c r="J5036" i="13" s="1"/>
  <c r="C5040" i="13"/>
  <c r="J5040" i="13" s="1"/>
  <c r="C5044" i="13"/>
  <c r="J5044" i="13" s="1"/>
  <c r="C5048" i="13"/>
  <c r="J5048" i="13" s="1"/>
  <c r="C5052" i="13"/>
  <c r="J5052" i="13" s="1"/>
  <c r="C5056" i="13"/>
  <c r="J5056" i="13" s="1"/>
  <c r="C5060" i="13"/>
  <c r="J5060" i="13" s="1"/>
  <c r="C5064" i="13"/>
  <c r="J5064" i="13" s="1"/>
  <c r="C5068" i="13"/>
  <c r="J5068" i="13" s="1"/>
  <c r="C5072" i="13"/>
  <c r="J5072" i="13" s="1"/>
  <c r="C5076" i="13"/>
  <c r="J5076" i="13" s="1"/>
  <c r="C5080" i="13"/>
  <c r="J5080" i="13" s="1"/>
  <c r="C5084" i="13"/>
  <c r="J5084" i="13" s="1"/>
  <c r="C5088" i="13"/>
  <c r="J5088" i="13" s="1"/>
  <c r="C5092" i="13"/>
  <c r="J5092" i="13" s="1"/>
  <c r="C5096" i="13"/>
  <c r="J5096" i="13" s="1"/>
  <c r="C5100" i="13"/>
  <c r="J5100" i="13" s="1"/>
  <c r="C5104" i="13"/>
  <c r="J5104" i="13" s="1"/>
  <c r="C5108" i="13"/>
  <c r="J5108" i="13" s="1"/>
  <c r="C5112" i="13"/>
  <c r="J5112" i="13" s="1"/>
  <c r="C5116" i="13"/>
  <c r="J5116" i="13" s="1"/>
  <c r="C5120" i="13"/>
  <c r="J5120" i="13" s="1"/>
  <c r="C5124" i="13"/>
  <c r="J5124" i="13" s="1"/>
  <c r="C5128" i="13"/>
  <c r="J5128" i="13" s="1"/>
  <c r="C5132" i="13"/>
  <c r="J5132" i="13" s="1"/>
  <c r="C5136" i="13"/>
  <c r="J5136" i="13" s="1"/>
  <c r="C5140" i="13"/>
  <c r="J5140" i="13" s="1"/>
  <c r="C5144" i="13"/>
  <c r="J5144" i="13" s="1"/>
  <c r="C5148" i="13"/>
  <c r="J5148" i="13" s="1"/>
  <c r="C5152" i="13"/>
  <c r="J5152" i="13" s="1"/>
  <c r="C5156" i="13"/>
  <c r="J5156" i="13" s="1"/>
  <c r="C5160" i="13"/>
  <c r="J5160" i="13" s="1"/>
  <c r="C5164" i="13"/>
  <c r="J5164" i="13" s="1"/>
  <c r="C5168" i="13"/>
  <c r="J5168" i="13" s="1"/>
  <c r="C5172" i="13"/>
  <c r="J5172" i="13" s="1"/>
  <c r="C5176" i="13"/>
  <c r="J5176" i="13" s="1"/>
  <c r="C5180" i="13"/>
  <c r="J5180" i="13" s="1"/>
  <c r="C5184" i="13"/>
  <c r="J5184" i="13" s="1"/>
  <c r="C5188" i="13"/>
  <c r="J5188" i="13" s="1"/>
  <c r="C5192" i="13"/>
  <c r="J5192" i="13" s="1"/>
  <c r="C5196" i="13"/>
  <c r="J5196" i="13" s="1"/>
  <c r="C5200" i="13"/>
  <c r="J5200" i="13" s="1"/>
  <c r="C5204" i="13"/>
  <c r="J5204" i="13" s="1"/>
  <c r="C5208" i="13"/>
  <c r="J5208" i="13" s="1"/>
  <c r="C5212" i="13"/>
  <c r="J5212" i="13" s="1"/>
  <c r="C5216" i="13"/>
  <c r="J5216" i="13" s="1"/>
  <c r="C5220" i="13"/>
  <c r="J5220" i="13" s="1"/>
  <c r="C5224" i="13"/>
  <c r="J5224" i="13" s="1"/>
  <c r="C5228" i="13"/>
  <c r="J5228" i="13" s="1"/>
  <c r="C5232" i="13"/>
  <c r="J5232" i="13" s="1"/>
  <c r="C5236" i="13"/>
  <c r="J5236" i="13" s="1"/>
  <c r="C5240" i="13"/>
  <c r="J5240" i="13" s="1"/>
  <c r="C5244" i="13"/>
  <c r="J5244" i="13" s="1"/>
  <c r="C5248" i="13"/>
  <c r="J5248" i="13" s="1"/>
  <c r="C5252" i="13"/>
  <c r="J5252" i="13" s="1"/>
  <c r="C5256" i="13"/>
  <c r="J5256" i="13" s="1"/>
  <c r="C5260" i="13"/>
  <c r="J5260" i="13" s="1"/>
  <c r="C5264" i="13"/>
  <c r="J5264" i="13" s="1"/>
  <c r="C5268" i="13"/>
  <c r="J5268" i="13" s="1"/>
  <c r="C5272" i="13"/>
  <c r="J5272" i="13" s="1"/>
  <c r="C5276" i="13"/>
  <c r="J5276" i="13" s="1"/>
  <c r="C5280" i="13"/>
  <c r="J5280" i="13" s="1"/>
  <c r="C5284" i="13"/>
  <c r="J5284" i="13" s="1"/>
  <c r="C5288" i="13"/>
  <c r="J5288" i="13" s="1"/>
  <c r="C5292" i="13"/>
  <c r="J5292" i="13" s="1"/>
  <c r="C5296" i="13"/>
  <c r="J5296" i="13" s="1"/>
  <c r="C5300" i="13"/>
  <c r="J5300" i="13" s="1"/>
  <c r="C5304" i="13"/>
  <c r="J5304" i="13" s="1"/>
  <c r="C5308" i="13"/>
  <c r="J5308" i="13" s="1"/>
  <c r="C5312" i="13"/>
  <c r="J5312" i="13" s="1"/>
  <c r="C5316" i="13"/>
  <c r="J5316" i="13" s="1"/>
  <c r="C5320" i="13"/>
  <c r="J5320" i="13" s="1"/>
  <c r="C5324" i="13"/>
  <c r="J5324" i="13" s="1"/>
  <c r="C5328" i="13"/>
  <c r="J5328" i="13" s="1"/>
  <c r="C5332" i="13"/>
  <c r="J5332" i="13" s="1"/>
  <c r="C5336" i="13"/>
  <c r="J5336" i="13" s="1"/>
  <c r="C5340" i="13"/>
  <c r="J5340" i="13" s="1"/>
  <c r="C5344" i="13"/>
  <c r="J5344" i="13" s="1"/>
  <c r="C5348" i="13"/>
  <c r="J5348" i="13" s="1"/>
  <c r="C5352" i="13"/>
  <c r="J5352" i="13" s="1"/>
  <c r="C5356" i="13"/>
  <c r="J5356" i="13" s="1"/>
  <c r="C5360" i="13"/>
  <c r="J5360" i="13" s="1"/>
  <c r="C5364" i="13"/>
  <c r="J5364" i="13" s="1"/>
  <c r="C5368" i="13"/>
  <c r="J5368" i="13" s="1"/>
  <c r="C5372" i="13"/>
  <c r="J5372" i="13" s="1"/>
  <c r="C5376" i="13"/>
  <c r="J5376" i="13" s="1"/>
  <c r="C5380" i="13"/>
  <c r="J5380" i="13" s="1"/>
  <c r="C5384" i="13"/>
  <c r="J5384" i="13" s="1"/>
  <c r="C5388" i="13"/>
  <c r="J5388" i="13" s="1"/>
  <c r="C5392" i="13"/>
  <c r="J5392" i="13" s="1"/>
  <c r="C5396" i="13"/>
  <c r="J5396" i="13" s="1"/>
  <c r="C5400" i="13"/>
  <c r="J5400" i="13" s="1"/>
  <c r="C5404" i="13"/>
  <c r="J5404" i="13" s="1"/>
  <c r="C5408" i="13"/>
  <c r="J5408" i="13" s="1"/>
  <c r="C5412" i="13"/>
  <c r="J5412" i="13" s="1"/>
  <c r="C5416" i="13"/>
  <c r="J5416" i="13" s="1"/>
  <c r="C5420" i="13"/>
  <c r="J5420" i="13" s="1"/>
  <c r="C5424" i="13"/>
  <c r="J5424" i="13" s="1"/>
  <c r="C5428" i="13"/>
  <c r="J5428" i="13" s="1"/>
  <c r="C5432" i="13"/>
  <c r="J5432" i="13" s="1"/>
  <c r="C5436" i="13"/>
  <c r="J5436" i="13" s="1"/>
  <c r="C5440" i="13"/>
  <c r="J5440" i="13" s="1"/>
  <c r="C5444" i="13"/>
  <c r="J5444" i="13" s="1"/>
  <c r="C5448" i="13"/>
  <c r="J5448" i="13" s="1"/>
  <c r="C5452" i="13"/>
  <c r="J5452" i="13" s="1"/>
  <c r="C5456" i="13"/>
  <c r="J5456" i="13" s="1"/>
  <c r="C5460" i="13"/>
  <c r="J5460" i="13" s="1"/>
  <c r="C5464" i="13"/>
  <c r="J5464" i="13" s="1"/>
  <c r="C5468" i="13"/>
  <c r="J5468" i="13" s="1"/>
  <c r="C5472" i="13"/>
  <c r="J5472" i="13" s="1"/>
  <c r="C5476" i="13"/>
  <c r="J5476" i="13" s="1"/>
  <c r="C5480" i="13"/>
  <c r="J5480" i="13" s="1"/>
  <c r="C5484" i="13"/>
  <c r="J5484" i="13" s="1"/>
  <c r="C5488" i="13"/>
  <c r="J5488" i="13" s="1"/>
  <c r="C5492" i="13"/>
  <c r="J5492" i="13" s="1"/>
  <c r="C5496" i="13"/>
  <c r="J5496" i="13" s="1"/>
  <c r="C5500" i="13"/>
  <c r="J5500" i="13" s="1"/>
  <c r="C5504" i="13"/>
  <c r="J5504" i="13" s="1"/>
  <c r="C5508" i="13"/>
  <c r="J5508" i="13" s="1"/>
  <c r="C5512" i="13"/>
  <c r="J5512" i="13" s="1"/>
  <c r="C5516" i="13"/>
  <c r="J5516" i="13" s="1"/>
  <c r="C5520" i="13"/>
  <c r="J5520" i="13" s="1"/>
  <c r="C5524" i="13"/>
  <c r="J5524" i="13" s="1"/>
  <c r="C5528" i="13"/>
  <c r="J5528" i="13" s="1"/>
  <c r="C5532" i="13"/>
  <c r="J5532" i="13" s="1"/>
  <c r="C5536" i="13"/>
  <c r="J5536" i="13" s="1"/>
  <c r="C5540" i="13"/>
  <c r="J5540" i="13" s="1"/>
  <c r="C5544" i="13"/>
  <c r="J5544" i="13" s="1"/>
  <c r="C5548" i="13"/>
  <c r="J5548" i="13" s="1"/>
  <c r="C5552" i="13"/>
  <c r="J5552" i="13" s="1"/>
  <c r="C5556" i="13"/>
  <c r="J5556" i="13" s="1"/>
  <c r="C5560" i="13"/>
  <c r="J5560" i="13" s="1"/>
  <c r="C5564" i="13"/>
  <c r="J5564" i="13" s="1"/>
  <c r="C5568" i="13"/>
  <c r="J5568" i="13" s="1"/>
  <c r="C5572" i="13"/>
  <c r="J5572" i="13" s="1"/>
  <c r="C5576" i="13"/>
  <c r="J5576" i="13" s="1"/>
  <c r="C5580" i="13"/>
  <c r="J5580" i="13" s="1"/>
  <c r="C5584" i="13"/>
  <c r="J5584" i="13" s="1"/>
  <c r="C5588" i="13"/>
  <c r="J5588" i="13" s="1"/>
  <c r="C5592" i="13"/>
  <c r="J5592" i="13" s="1"/>
  <c r="C5596" i="13"/>
  <c r="J5596" i="13" s="1"/>
  <c r="C5600" i="13"/>
  <c r="J5600" i="13" s="1"/>
  <c r="C5604" i="13"/>
  <c r="J5604" i="13" s="1"/>
  <c r="C5608" i="13"/>
  <c r="J5608" i="13" s="1"/>
  <c r="C5612" i="13"/>
  <c r="J5612" i="13" s="1"/>
  <c r="C5616" i="13"/>
  <c r="J5616" i="13" s="1"/>
  <c r="C5620" i="13"/>
  <c r="J5620" i="13" s="1"/>
  <c r="C5624" i="13"/>
  <c r="J5624" i="13" s="1"/>
  <c r="C5628" i="13"/>
  <c r="J5628" i="13" s="1"/>
  <c r="C5632" i="13"/>
  <c r="J5632" i="13" s="1"/>
  <c r="C5636" i="13"/>
  <c r="J5636" i="13" s="1"/>
  <c r="C5640" i="13"/>
  <c r="J5640" i="13" s="1"/>
  <c r="C5644" i="13"/>
  <c r="J5644" i="13" s="1"/>
  <c r="C5648" i="13"/>
  <c r="J5648" i="13" s="1"/>
  <c r="C5652" i="13"/>
  <c r="J5652" i="13" s="1"/>
  <c r="C5656" i="13"/>
  <c r="J5656" i="13" s="1"/>
  <c r="C5660" i="13"/>
  <c r="J5660" i="13" s="1"/>
  <c r="C5664" i="13"/>
  <c r="J5664" i="13" s="1"/>
  <c r="C5668" i="13"/>
  <c r="J5668" i="13" s="1"/>
  <c r="C5672" i="13"/>
  <c r="J5672" i="13" s="1"/>
  <c r="C5676" i="13"/>
  <c r="J5676" i="13" s="1"/>
  <c r="C5680" i="13"/>
  <c r="J5680" i="13" s="1"/>
  <c r="C5684" i="13"/>
  <c r="J5684" i="13" s="1"/>
  <c r="C5688" i="13"/>
  <c r="J5688" i="13" s="1"/>
  <c r="C5692" i="13"/>
  <c r="J5692" i="13" s="1"/>
  <c r="C5696" i="13"/>
  <c r="J5696" i="13" s="1"/>
  <c r="C5700" i="13"/>
  <c r="J5700" i="13" s="1"/>
  <c r="C5704" i="13"/>
  <c r="J5704" i="13" s="1"/>
  <c r="C5708" i="13"/>
  <c r="J5708" i="13" s="1"/>
  <c r="C5712" i="13"/>
  <c r="J5712" i="13" s="1"/>
  <c r="C5716" i="13"/>
  <c r="J5716" i="13" s="1"/>
  <c r="C5720" i="13"/>
  <c r="J5720" i="13" s="1"/>
  <c r="C5724" i="13"/>
  <c r="J5724" i="13" s="1"/>
  <c r="C5728" i="13"/>
  <c r="J5728" i="13" s="1"/>
  <c r="C5732" i="13"/>
  <c r="J5732" i="13" s="1"/>
  <c r="C5736" i="13"/>
  <c r="J5736" i="13" s="1"/>
  <c r="C5740" i="13"/>
  <c r="J5740" i="13" s="1"/>
  <c r="C5744" i="13"/>
  <c r="J5744" i="13" s="1"/>
  <c r="C5748" i="13"/>
  <c r="J5748" i="13" s="1"/>
  <c r="C5752" i="13"/>
  <c r="J5752" i="13" s="1"/>
  <c r="C5756" i="13"/>
  <c r="J5756" i="13" s="1"/>
  <c r="C5760" i="13"/>
  <c r="J5760" i="13" s="1"/>
  <c r="C5764" i="13"/>
  <c r="J5764" i="13" s="1"/>
  <c r="C5768" i="13"/>
  <c r="J5768" i="13" s="1"/>
  <c r="C5772" i="13"/>
  <c r="J5772" i="13" s="1"/>
  <c r="C5776" i="13"/>
  <c r="J5776" i="13" s="1"/>
  <c r="C5780" i="13"/>
  <c r="J5780" i="13" s="1"/>
  <c r="C5784" i="13"/>
  <c r="J5784" i="13" s="1"/>
  <c r="C5788" i="13"/>
  <c r="J5788" i="13" s="1"/>
  <c r="C5792" i="13"/>
  <c r="J5792" i="13" s="1"/>
  <c r="C5796" i="13"/>
  <c r="J5796" i="13" s="1"/>
  <c r="C5800" i="13"/>
  <c r="J5800" i="13" s="1"/>
  <c r="C5804" i="13"/>
  <c r="J5804" i="13" s="1"/>
  <c r="C5808" i="13"/>
  <c r="J5808" i="13" s="1"/>
  <c r="C5812" i="13"/>
  <c r="J5812" i="13" s="1"/>
  <c r="C5816" i="13"/>
  <c r="J5816" i="13" s="1"/>
  <c r="C5820" i="13"/>
  <c r="J5820" i="13" s="1"/>
  <c r="C5824" i="13"/>
  <c r="J5824" i="13" s="1"/>
  <c r="C5828" i="13"/>
  <c r="J5828" i="13" s="1"/>
  <c r="C5832" i="13"/>
  <c r="J5832" i="13" s="1"/>
  <c r="C5836" i="13"/>
  <c r="J5836" i="13" s="1"/>
  <c r="C5840" i="13"/>
  <c r="J5840" i="13" s="1"/>
  <c r="C5844" i="13"/>
  <c r="J5844" i="13" s="1"/>
  <c r="C5848" i="13"/>
  <c r="J5848" i="13" s="1"/>
  <c r="C5852" i="13"/>
  <c r="J5852" i="13" s="1"/>
  <c r="C5856" i="13"/>
  <c r="J5856" i="13" s="1"/>
  <c r="C5860" i="13"/>
  <c r="J5860" i="13" s="1"/>
  <c r="C5864" i="13"/>
  <c r="J5864" i="13" s="1"/>
  <c r="C5868" i="13"/>
  <c r="J5868" i="13" s="1"/>
  <c r="C5872" i="13"/>
  <c r="J5872" i="13" s="1"/>
  <c r="C5876" i="13"/>
  <c r="J5876" i="13" s="1"/>
  <c r="C5880" i="13"/>
  <c r="J5880" i="13" s="1"/>
  <c r="C5884" i="13"/>
  <c r="J5884" i="13" s="1"/>
  <c r="C5888" i="13"/>
  <c r="J5888" i="13" s="1"/>
  <c r="C5892" i="13"/>
  <c r="J5892" i="13" s="1"/>
  <c r="C5896" i="13"/>
  <c r="J5896" i="13" s="1"/>
  <c r="C5900" i="13"/>
  <c r="J5900" i="13" s="1"/>
  <c r="C5904" i="13"/>
  <c r="J5904" i="13" s="1"/>
  <c r="C5908" i="13"/>
  <c r="J5908" i="13" s="1"/>
  <c r="C5912" i="13"/>
  <c r="J5912" i="13" s="1"/>
  <c r="C5916" i="13"/>
  <c r="J5916" i="13" s="1"/>
  <c r="C5920" i="13"/>
  <c r="J5920" i="13" s="1"/>
  <c r="C5924" i="13"/>
  <c r="J5924" i="13" s="1"/>
  <c r="C5928" i="13"/>
  <c r="J5928" i="13" s="1"/>
  <c r="C5932" i="13"/>
  <c r="J5932" i="13" s="1"/>
  <c r="C5936" i="13"/>
  <c r="J5936" i="13" s="1"/>
  <c r="C5940" i="13"/>
  <c r="J5940" i="13" s="1"/>
  <c r="C5944" i="13"/>
  <c r="J5944" i="13" s="1"/>
  <c r="C5948" i="13"/>
  <c r="J5948" i="13" s="1"/>
  <c r="C5952" i="13"/>
  <c r="J5952" i="13" s="1"/>
  <c r="C5956" i="13"/>
  <c r="J5956" i="13" s="1"/>
  <c r="C5960" i="13"/>
  <c r="J5960" i="13" s="1"/>
  <c r="C5964" i="13"/>
  <c r="J5964" i="13" s="1"/>
  <c r="C5968" i="13"/>
  <c r="J5968" i="13" s="1"/>
  <c r="C5972" i="13"/>
  <c r="J5972" i="13" s="1"/>
  <c r="C5976" i="13"/>
  <c r="J5976" i="13" s="1"/>
  <c r="C5980" i="13"/>
  <c r="J5980" i="13" s="1"/>
  <c r="C5984" i="13"/>
  <c r="J5984" i="13" s="1"/>
  <c r="C5988" i="13"/>
  <c r="J5988" i="13" s="1"/>
  <c r="C5992" i="13"/>
  <c r="J5992" i="13" s="1"/>
  <c r="C5996" i="13"/>
  <c r="J5996" i="13" s="1"/>
  <c r="C6000" i="13"/>
  <c r="J6000" i="13" s="1"/>
  <c r="C6004" i="13"/>
  <c r="J6004" i="13" s="1"/>
  <c r="C6008" i="13"/>
  <c r="J6008" i="13" s="1"/>
  <c r="C6012" i="13"/>
  <c r="J6012" i="13" s="1"/>
  <c r="C6016" i="13"/>
  <c r="J6016" i="13" s="1"/>
  <c r="C6020" i="13"/>
  <c r="J6020" i="13" s="1"/>
  <c r="C6024" i="13"/>
  <c r="J6024" i="13" s="1"/>
  <c r="C6028" i="13"/>
  <c r="J6028" i="13" s="1"/>
  <c r="C6032" i="13"/>
  <c r="J6032" i="13" s="1"/>
  <c r="C6036" i="13"/>
  <c r="J6036" i="13" s="1"/>
  <c r="C6040" i="13"/>
  <c r="J6040" i="13" s="1"/>
  <c r="C6044" i="13"/>
  <c r="J6044" i="13" s="1"/>
  <c r="C6048" i="13"/>
  <c r="J6048" i="13" s="1"/>
  <c r="C6052" i="13"/>
  <c r="J6052" i="13" s="1"/>
  <c r="C6056" i="13"/>
  <c r="J6056" i="13" s="1"/>
  <c r="C6060" i="13"/>
  <c r="J6060" i="13" s="1"/>
  <c r="C6064" i="13"/>
  <c r="J6064" i="13" s="1"/>
  <c r="C6068" i="13"/>
  <c r="J6068" i="13" s="1"/>
  <c r="C6072" i="13"/>
  <c r="J6072" i="13" s="1"/>
  <c r="C6076" i="13"/>
  <c r="J6076" i="13" s="1"/>
  <c r="C6080" i="13"/>
  <c r="J6080" i="13" s="1"/>
  <c r="C6084" i="13"/>
  <c r="J6084" i="13" s="1"/>
  <c r="C6088" i="13"/>
  <c r="J6088" i="13" s="1"/>
  <c r="C6092" i="13"/>
  <c r="J6092" i="13" s="1"/>
  <c r="C6096" i="13"/>
  <c r="J6096" i="13" s="1"/>
  <c r="C6100" i="13"/>
  <c r="J6100" i="13" s="1"/>
  <c r="C6104" i="13"/>
  <c r="J6104" i="13" s="1"/>
  <c r="C6108" i="13"/>
  <c r="J6108" i="13" s="1"/>
  <c r="C6112" i="13"/>
  <c r="J6112" i="13" s="1"/>
  <c r="C6116" i="13"/>
  <c r="J6116" i="13" s="1"/>
  <c r="C6120" i="13"/>
  <c r="J6120" i="13" s="1"/>
  <c r="C6124" i="13"/>
  <c r="J6124" i="13" s="1"/>
  <c r="C6128" i="13"/>
  <c r="J6128" i="13" s="1"/>
  <c r="C6132" i="13"/>
  <c r="J6132" i="13" s="1"/>
  <c r="C6136" i="13"/>
  <c r="J6136" i="13" s="1"/>
  <c r="C6140" i="13"/>
  <c r="J6140" i="13" s="1"/>
  <c r="C6144" i="13"/>
  <c r="J6144" i="13" s="1"/>
  <c r="C6148" i="13"/>
  <c r="J6148" i="13" s="1"/>
  <c r="C6152" i="13"/>
  <c r="J6152" i="13" s="1"/>
  <c r="C6156" i="13"/>
  <c r="J6156" i="13" s="1"/>
  <c r="C6160" i="13"/>
  <c r="J6160" i="13" s="1"/>
  <c r="C6164" i="13"/>
  <c r="J6164" i="13" s="1"/>
  <c r="C6168" i="13"/>
  <c r="J6168" i="13" s="1"/>
  <c r="C6172" i="13"/>
  <c r="J6172" i="13" s="1"/>
  <c r="C6176" i="13"/>
  <c r="J6176" i="13" s="1"/>
  <c r="C6180" i="13"/>
  <c r="J6180" i="13" s="1"/>
  <c r="C6184" i="13"/>
  <c r="J6184" i="13" s="1"/>
  <c r="C6188" i="13"/>
  <c r="J6188" i="13" s="1"/>
  <c r="C6192" i="13"/>
  <c r="J6192" i="13" s="1"/>
  <c r="C6196" i="13"/>
  <c r="J6196" i="13" s="1"/>
  <c r="C6200" i="13"/>
  <c r="J6200" i="13" s="1"/>
  <c r="C6204" i="13"/>
  <c r="J6204" i="13" s="1"/>
  <c r="C6208" i="13"/>
  <c r="J6208" i="13" s="1"/>
  <c r="C6212" i="13"/>
  <c r="J6212" i="13" s="1"/>
  <c r="C6216" i="13"/>
  <c r="J6216" i="13" s="1"/>
  <c r="C6220" i="13"/>
  <c r="J6220" i="13" s="1"/>
  <c r="C6224" i="13"/>
  <c r="J6224" i="13" s="1"/>
  <c r="C6228" i="13"/>
  <c r="J6228" i="13" s="1"/>
  <c r="C6232" i="13"/>
  <c r="J6232" i="13" s="1"/>
  <c r="C6236" i="13"/>
  <c r="J6236" i="13" s="1"/>
  <c r="C6240" i="13"/>
  <c r="J6240" i="13" s="1"/>
  <c r="C6244" i="13"/>
  <c r="J6244" i="13" s="1"/>
  <c r="C6248" i="13"/>
  <c r="J6248" i="13" s="1"/>
  <c r="C6252" i="13"/>
  <c r="J6252" i="13" s="1"/>
  <c r="C6256" i="13"/>
  <c r="J6256" i="13" s="1"/>
  <c r="C6260" i="13"/>
  <c r="J6260" i="13" s="1"/>
  <c r="C6264" i="13"/>
  <c r="J6264" i="13" s="1"/>
  <c r="C6268" i="13"/>
  <c r="J6268" i="13" s="1"/>
  <c r="C6272" i="13"/>
  <c r="J6272" i="13" s="1"/>
  <c r="C6276" i="13"/>
  <c r="J6276" i="13" s="1"/>
  <c r="C6280" i="13"/>
  <c r="J6280" i="13" s="1"/>
  <c r="C6284" i="13"/>
  <c r="J6284" i="13" s="1"/>
  <c r="C6288" i="13"/>
  <c r="J6288" i="13" s="1"/>
  <c r="C6292" i="13"/>
  <c r="J6292" i="13" s="1"/>
  <c r="C6296" i="13"/>
  <c r="J6296" i="13" s="1"/>
  <c r="C6300" i="13"/>
  <c r="J6300" i="13" s="1"/>
  <c r="C6304" i="13"/>
  <c r="J6304" i="13" s="1"/>
  <c r="C6308" i="13"/>
  <c r="J6308" i="13" s="1"/>
  <c r="C6312" i="13"/>
  <c r="J6312" i="13" s="1"/>
  <c r="C6316" i="13"/>
  <c r="J6316" i="13" s="1"/>
  <c r="C6320" i="13"/>
  <c r="J6320" i="13" s="1"/>
  <c r="C6324" i="13"/>
  <c r="J6324" i="13" s="1"/>
  <c r="C6328" i="13"/>
  <c r="J6328" i="13" s="1"/>
  <c r="C6332" i="13"/>
  <c r="J6332" i="13" s="1"/>
  <c r="C6336" i="13"/>
  <c r="J6336" i="13" s="1"/>
  <c r="C6340" i="13"/>
  <c r="J6340" i="13" s="1"/>
  <c r="C6344" i="13"/>
  <c r="J6344" i="13" s="1"/>
  <c r="C6348" i="13"/>
  <c r="J6348" i="13" s="1"/>
  <c r="C6352" i="13"/>
  <c r="J6352" i="13" s="1"/>
  <c r="C6356" i="13"/>
  <c r="J6356" i="13" s="1"/>
  <c r="C6360" i="13"/>
  <c r="J6360" i="13" s="1"/>
  <c r="C6364" i="13"/>
  <c r="J6364" i="13" s="1"/>
  <c r="C6368" i="13"/>
  <c r="J6368" i="13" s="1"/>
  <c r="C6372" i="13"/>
  <c r="J6372" i="13" s="1"/>
  <c r="C6376" i="13"/>
  <c r="J6376" i="13" s="1"/>
  <c r="C6380" i="13"/>
  <c r="J6380" i="13" s="1"/>
  <c r="C6384" i="13"/>
  <c r="J6384" i="13" s="1"/>
  <c r="C6388" i="13"/>
  <c r="J6388" i="13" s="1"/>
  <c r="C6392" i="13"/>
  <c r="J6392" i="13" s="1"/>
  <c r="C6396" i="13"/>
  <c r="J6396" i="13" s="1"/>
  <c r="C6400" i="13"/>
  <c r="J6400" i="13" s="1"/>
  <c r="C6404" i="13"/>
  <c r="J6404" i="13" s="1"/>
  <c r="C6408" i="13"/>
  <c r="J6408" i="13" s="1"/>
  <c r="C6412" i="13"/>
  <c r="J6412" i="13" s="1"/>
  <c r="C6416" i="13"/>
  <c r="J6416" i="13" s="1"/>
  <c r="C6420" i="13"/>
  <c r="J6420" i="13" s="1"/>
  <c r="C6424" i="13"/>
  <c r="J6424" i="13" s="1"/>
  <c r="C6428" i="13"/>
  <c r="J6428" i="13" s="1"/>
  <c r="C6432" i="13"/>
  <c r="J6432" i="13" s="1"/>
  <c r="C6436" i="13"/>
  <c r="J6436" i="13" s="1"/>
  <c r="C6440" i="13"/>
  <c r="J6440" i="13" s="1"/>
  <c r="C6444" i="13"/>
  <c r="J6444" i="13" s="1"/>
  <c r="C6448" i="13"/>
  <c r="J6448" i="13" s="1"/>
  <c r="C6452" i="13"/>
  <c r="J6452" i="13" s="1"/>
  <c r="C6456" i="13"/>
  <c r="J6456" i="13" s="1"/>
  <c r="C6460" i="13"/>
  <c r="J6460" i="13" s="1"/>
  <c r="C6464" i="13"/>
  <c r="J6464" i="13" s="1"/>
  <c r="C6468" i="13"/>
  <c r="J6468" i="13" s="1"/>
  <c r="C6472" i="13"/>
  <c r="J6472" i="13" s="1"/>
  <c r="C6476" i="13"/>
  <c r="J6476" i="13" s="1"/>
  <c r="C6480" i="13"/>
  <c r="J6480" i="13" s="1"/>
  <c r="C6484" i="13"/>
  <c r="J6484" i="13" s="1"/>
  <c r="C6488" i="13"/>
  <c r="J6488" i="13" s="1"/>
  <c r="C6492" i="13"/>
  <c r="J6492" i="13" s="1"/>
  <c r="C6496" i="13"/>
  <c r="J6496" i="13" s="1"/>
  <c r="C6500" i="13"/>
  <c r="J6500" i="13" s="1"/>
  <c r="C6504" i="13"/>
  <c r="J6504" i="13" s="1"/>
  <c r="C6508" i="13"/>
  <c r="J6508" i="13" s="1"/>
  <c r="C6512" i="13"/>
  <c r="J6512" i="13" s="1"/>
  <c r="C6516" i="13"/>
  <c r="J6516" i="13" s="1"/>
  <c r="C6520" i="13"/>
  <c r="J6520" i="13" s="1"/>
  <c r="C6524" i="13"/>
  <c r="J6524" i="13" s="1"/>
  <c r="C6528" i="13"/>
  <c r="J6528" i="13" s="1"/>
  <c r="C6532" i="13"/>
  <c r="J6532" i="13" s="1"/>
  <c r="C6536" i="13"/>
  <c r="J6536" i="13" s="1"/>
  <c r="C6540" i="13"/>
  <c r="J6540" i="13" s="1"/>
  <c r="C6544" i="13"/>
  <c r="J6544" i="13" s="1"/>
  <c r="C6548" i="13"/>
  <c r="J6548" i="13" s="1"/>
  <c r="C6552" i="13"/>
  <c r="J6552" i="13" s="1"/>
  <c r="C6556" i="13"/>
  <c r="J6556" i="13" s="1"/>
  <c r="C6560" i="13"/>
  <c r="J6560" i="13" s="1"/>
  <c r="C6564" i="13"/>
  <c r="J6564" i="13" s="1"/>
  <c r="C6568" i="13"/>
  <c r="J6568" i="13" s="1"/>
  <c r="C6572" i="13"/>
  <c r="J6572" i="13" s="1"/>
  <c r="C6576" i="13"/>
  <c r="J6576" i="13" s="1"/>
  <c r="C6580" i="13"/>
  <c r="J6580" i="13" s="1"/>
  <c r="C6584" i="13"/>
  <c r="J6584" i="13" s="1"/>
  <c r="C6588" i="13"/>
  <c r="J6588" i="13" s="1"/>
  <c r="C6592" i="13"/>
  <c r="J6592" i="13" s="1"/>
  <c r="C6596" i="13"/>
  <c r="J6596" i="13" s="1"/>
  <c r="C6600" i="13"/>
  <c r="J6600" i="13" s="1"/>
  <c r="C6604" i="13"/>
  <c r="J6604" i="13" s="1"/>
  <c r="C6608" i="13"/>
  <c r="J6608" i="13" s="1"/>
  <c r="C6612" i="13"/>
  <c r="J6612" i="13" s="1"/>
  <c r="C6616" i="13"/>
  <c r="J6616" i="13" s="1"/>
  <c r="C6620" i="13"/>
  <c r="J6620" i="13" s="1"/>
  <c r="C6624" i="13"/>
  <c r="J6624" i="13" s="1"/>
  <c r="C6628" i="13"/>
  <c r="J6628" i="13" s="1"/>
  <c r="C6632" i="13"/>
  <c r="J6632" i="13" s="1"/>
  <c r="C6636" i="13"/>
  <c r="J6636" i="13" s="1"/>
  <c r="C6640" i="13"/>
  <c r="J6640" i="13" s="1"/>
  <c r="C6644" i="13"/>
  <c r="J6644" i="13" s="1"/>
  <c r="C6648" i="13"/>
  <c r="J6648" i="13" s="1"/>
  <c r="C6652" i="13"/>
  <c r="J6652" i="13" s="1"/>
  <c r="C6656" i="13"/>
  <c r="J6656" i="13" s="1"/>
  <c r="C6660" i="13"/>
  <c r="J6660" i="13" s="1"/>
  <c r="C6664" i="13"/>
  <c r="J6664" i="13" s="1"/>
  <c r="C6668" i="13"/>
  <c r="J6668" i="13" s="1"/>
  <c r="C6672" i="13"/>
  <c r="J6672" i="13" s="1"/>
  <c r="C6676" i="13"/>
  <c r="J6676" i="13" s="1"/>
  <c r="C6680" i="13"/>
  <c r="J6680" i="13" s="1"/>
  <c r="C6684" i="13"/>
  <c r="J6684" i="13" s="1"/>
  <c r="C6688" i="13"/>
  <c r="J6688" i="13" s="1"/>
  <c r="C6692" i="13"/>
  <c r="J6692" i="13" s="1"/>
  <c r="C6696" i="13"/>
  <c r="J6696" i="13" s="1"/>
  <c r="C6700" i="13"/>
  <c r="J6700" i="13" s="1"/>
  <c r="C4726" i="13"/>
  <c r="J4726" i="13" s="1"/>
  <c r="C4742" i="13"/>
  <c r="J4742" i="13" s="1"/>
  <c r="C4758" i="13"/>
  <c r="J4758" i="13" s="1"/>
  <c r="C4774" i="13"/>
  <c r="J4774" i="13" s="1"/>
  <c r="C4790" i="13"/>
  <c r="J4790" i="13" s="1"/>
  <c r="C4806" i="13"/>
  <c r="J4806" i="13" s="1"/>
  <c r="C4822" i="13"/>
  <c r="J4822" i="13" s="1"/>
  <c r="C4838" i="13"/>
  <c r="J4838" i="13" s="1"/>
  <c r="C4854" i="13"/>
  <c r="J4854" i="13" s="1"/>
  <c r="C4870" i="13"/>
  <c r="J4870" i="13" s="1"/>
  <c r="C4886" i="13"/>
  <c r="J4886" i="13" s="1"/>
  <c r="C4902" i="13"/>
  <c r="J4902" i="13" s="1"/>
  <c r="C4918" i="13"/>
  <c r="J4918" i="13" s="1"/>
  <c r="C4934" i="13"/>
  <c r="J4934" i="13" s="1"/>
  <c r="C4950" i="13"/>
  <c r="J4950" i="13" s="1"/>
  <c r="C4966" i="13"/>
  <c r="J4966" i="13" s="1"/>
  <c r="C4982" i="13"/>
  <c r="J4982" i="13" s="1"/>
  <c r="C4998" i="13"/>
  <c r="J4998" i="13" s="1"/>
  <c r="C5014" i="13"/>
  <c r="J5014" i="13" s="1"/>
  <c r="C6704" i="13"/>
  <c r="J6704" i="13" s="1"/>
  <c r="C6712" i="13"/>
  <c r="J6712" i="13" s="1"/>
  <c r="C6720" i="13"/>
  <c r="J6720" i="13" s="1"/>
  <c r="C6728" i="13"/>
  <c r="J6728" i="13" s="1"/>
  <c r="C6736" i="13"/>
  <c r="J6736" i="13" s="1"/>
  <c r="C6744" i="13"/>
  <c r="J6744" i="13" s="1"/>
  <c r="C6752" i="13"/>
  <c r="J6752" i="13" s="1"/>
  <c r="C6760" i="13"/>
  <c r="J6760" i="13" s="1"/>
  <c r="C6768" i="13"/>
  <c r="J6768" i="13" s="1"/>
  <c r="C6776" i="13"/>
  <c r="J6776" i="13" s="1"/>
  <c r="C6784" i="13"/>
  <c r="J6784" i="13" s="1"/>
  <c r="C6792" i="13"/>
  <c r="J6792" i="13" s="1"/>
  <c r="C6800" i="13"/>
  <c r="J6800" i="13" s="1"/>
  <c r="C6808" i="13"/>
  <c r="J6808" i="13" s="1"/>
  <c r="C6816" i="13"/>
  <c r="J6816" i="13" s="1"/>
  <c r="C6824" i="13"/>
  <c r="J6824" i="13" s="1"/>
  <c r="C6832" i="13"/>
  <c r="J6832" i="13" s="1"/>
  <c r="C6840" i="13"/>
  <c r="J6840" i="13" s="1"/>
  <c r="C6848" i="13"/>
  <c r="J6848" i="13" s="1"/>
  <c r="C6856" i="13"/>
  <c r="J6856" i="13" s="1"/>
  <c r="C6864" i="13"/>
  <c r="J6864" i="13" s="1"/>
  <c r="C6872" i="13"/>
  <c r="J6872" i="13" s="1"/>
  <c r="C6880" i="13"/>
  <c r="J6880" i="13" s="1"/>
  <c r="C6888" i="13"/>
  <c r="J6888" i="13" s="1"/>
  <c r="C6896" i="13"/>
  <c r="J6896" i="13" s="1"/>
  <c r="C6904" i="13"/>
  <c r="J6904" i="13" s="1"/>
  <c r="C6912" i="13"/>
  <c r="J6912" i="13" s="1"/>
  <c r="C6920" i="13"/>
  <c r="J6920" i="13" s="1"/>
  <c r="C6928" i="13"/>
  <c r="J6928" i="13" s="1"/>
  <c r="E7042" i="13"/>
  <c r="C7042" i="13" s="1"/>
  <c r="J7042" i="13" s="1"/>
  <c r="E48" i="7"/>
  <c r="M48" i="7"/>
  <c r="M35" i="7" s="1"/>
  <c r="E50" i="7"/>
  <c r="I48" i="7"/>
  <c r="I35" i="7" s="1"/>
  <c r="E35" i="7"/>
  <c r="I50" i="7"/>
  <c r="N76" i="7"/>
  <c r="N79" i="7" s="1"/>
  <c r="O16" i="7"/>
  <c r="Q13" i="7"/>
  <c r="Q18" i="7" s="1"/>
  <c r="Q23" i="7" s="1"/>
  <c r="M47" i="4"/>
  <c r="M50" i="4" s="1"/>
  <c r="E47" i="4"/>
  <c r="E50" i="4" s="1"/>
  <c r="I47" i="4"/>
  <c r="I50" i="4" s="1"/>
  <c r="O21" i="4"/>
  <c r="O19" i="4"/>
  <c r="O14" i="4"/>
  <c r="S14" i="4" s="1"/>
  <c r="S19" i="4" s="1"/>
  <c r="D13" i="12" l="1"/>
  <c r="H13" i="10"/>
  <c r="G13" i="10"/>
  <c r="C14" i="12"/>
  <c r="G14" i="10"/>
  <c r="J7043" i="13"/>
  <c r="E7043" i="13"/>
  <c r="D7043" i="13"/>
  <c r="C7043" i="13" s="1"/>
  <c r="B7045" i="13"/>
  <c r="A7044" i="13"/>
  <c r="O21" i="7"/>
  <c r="O19" i="7"/>
  <c r="O14" i="7"/>
  <c r="S14" i="7" s="1"/>
  <c r="S19" i="7" s="1"/>
  <c r="I82" i="7"/>
  <c r="K75" i="7"/>
  <c r="M48" i="4"/>
  <c r="M35" i="4" s="1"/>
  <c r="E48" i="4"/>
  <c r="E35" i="4" s="1"/>
  <c r="I48" i="4"/>
  <c r="I35" i="4" s="1"/>
  <c r="B7046" i="13" l="1"/>
  <c r="A7045" i="13"/>
  <c r="D7044" i="13"/>
  <c r="E7044" i="13"/>
  <c r="E88" i="7"/>
  <c r="E89" i="7" s="1"/>
  <c r="A84" i="7"/>
  <c r="A121" i="7"/>
  <c r="I92" i="7"/>
  <c r="M77" i="7"/>
  <c r="P76" i="7"/>
  <c r="I79" i="7" s="1"/>
  <c r="M76" i="7"/>
  <c r="M79" i="7" s="1"/>
  <c r="K75" i="4"/>
  <c r="M77" i="4" s="1"/>
  <c r="I82" i="4"/>
  <c r="E88" i="4" s="1"/>
  <c r="E89" i="4" s="1"/>
  <c r="M93" i="4"/>
  <c r="D7045" i="13" l="1"/>
  <c r="E7045" i="13"/>
  <c r="C7044" i="13"/>
  <c r="J7044" i="13" s="1"/>
  <c r="B7047" i="13"/>
  <c r="A7046" i="13"/>
  <c r="C121" i="7"/>
  <c r="E121" i="7" s="1"/>
  <c r="A124" i="7"/>
  <c r="A125" i="7"/>
  <c r="A123" i="7"/>
  <c r="A119" i="7"/>
  <c r="F121" i="7"/>
  <c r="A122" i="7"/>
  <c r="A118" i="7"/>
  <c r="A120" i="7"/>
  <c r="U121" i="7"/>
  <c r="R121" i="7"/>
  <c r="I81" i="7"/>
  <c r="A81" i="7" s="1"/>
  <c r="K99" i="7"/>
  <c r="E92" i="7"/>
  <c r="M92" i="7" s="1"/>
  <c r="I99" i="7"/>
  <c r="M99" i="7" s="1"/>
  <c r="A100" i="7" s="1"/>
  <c r="P76" i="4"/>
  <c r="I79" i="4" s="1"/>
  <c r="M76" i="4"/>
  <c r="M79" i="4" s="1"/>
  <c r="I81" i="4" s="1"/>
  <c r="A81" i="4" s="1"/>
  <c r="I92" i="4"/>
  <c r="A121" i="4"/>
  <c r="F121" i="4" s="1"/>
  <c r="L4" i="6"/>
  <c r="A84" i="4"/>
  <c r="L5" i="6"/>
  <c r="J5" i="6" s="1"/>
  <c r="A123" i="4"/>
  <c r="I4" i="6"/>
  <c r="I5" i="6"/>
  <c r="K5" i="6" s="1"/>
  <c r="K99" i="4"/>
  <c r="E92" i="4"/>
  <c r="I99" i="4"/>
  <c r="E7046" i="13" l="1"/>
  <c r="D7046" i="13"/>
  <c r="C7045" i="13"/>
  <c r="J7045" i="13" s="1"/>
  <c r="B7048" i="13"/>
  <c r="A7047" i="13"/>
  <c r="F124" i="7"/>
  <c r="C124" i="7"/>
  <c r="E124" i="7" s="1"/>
  <c r="U124" i="7"/>
  <c r="R124" i="7"/>
  <c r="V124" i="7" s="1"/>
  <c r="F118" i="7"/>
  <c r="C118" i="7"/>
  <c r="E118" i="7" s="1"/>
  <c r="U118" i="7"/>
  <c r="R118" i="7"/>
  <c r="V118" i="7" s="1"/>
  <c r="C123" i="7"/>
  <c r="E123" i="7" s="1"/>
  <c r="J123" i="7" s="1"/>
  <c r="N123" i="7" s="1"/>
  <c r="F123" i="7"/>
  <c r="R123" i="7"/>
  <c r="U123" i="7"/>
  <c r="V121" i="7"/>
  <c r="F122" i="7"/>
  <c r="C122" i="7"/>
  <c r="E122" i="7" s="1"/>
  <c r="J122" i="7" s="1"/>
  <c r="N122" i="7" s="1"/>
  <c r="U122" i="7"/>
  <c r="R122" i="7"/>
  <c r="C125" i="7"/>
  <c r="E125" i="7" s="1"/>
  <c r="F125" i="7"/>
  <c r="R125" i="7"/>
  <c r="V125" i="7" s="1"/>
  <c r="U125" i="7"/>
  <c r="F120" i="7"/>
  <c r="C120" i="7"/>
  <c r="E120" i="7" s="1"/>
  <c r="J120" i="7" s="1"/>
  <c r="N120" i="7" s="1"/>
  <c r="R120" i="7"/>
  <c r="V120" i="7" s="1"/>
  <c r="U120" i="7"/>
  <c r="C119" i="7"/>
  <c r="E119" i="7" s="1"/>
  <c r="F119" i="7"/>
  <c r="R119" i="7"/>
  <c r="V119" i="7" s="1"/>
  <c r="U119" i="7"/>
  <c r="J121" i="7"/>
  <c r="N121" i="7" s="1"/>
  <c r="M92" i="4"/>
  <c r="M94" i="4" s="1"/>
  <c r="M96" i="4" s="1"/>
  <c r="U121" i="4"/>
  <c r="A118" i="4"/>
  <c r="F118" i="4" s="1"/>
  <c r="C121" i="4"/>
  <c r="E121" i="4" s="1"/>
  <c r="J121" i="4" s="1"/>
  <c r="N121" i="4" s="1"/>
  <c r="A122" i="4"/>
  <c r="F122" i="4" s="1"/>
  <c r="A124" i="4"/>
  <c r="F124" i="4" s="1"/>
  <c r="A120" i="4"/>
  <c r="R120" i="4" s="1"/>
  <c r="A125" i="4"/>
  <c r="F125" i="4" s="1"/>
  <c r="R121" i="4"/>
  <c r="A119" i="4"/>
  <c r="R119" i="4" s="1"/>
  <c r="M99" i="4"/>
  <c r="A100" i="4" s="1"/>
  <c r="C125" i="4"/>
  <c r="E125" i="4" s="1"/>
  <c r="C122" i="4"/>
  <c r="E122" i="4" s="1"/>
  <c r="R122" i="4"/>
  <c r="U124" i="4"/>
  <c r="R124" i="4"/>
  <c r="C123" i="4"/>
  <c r="E123" i="4" s="1"/>
  <c r="F123" i="4"/>
  <c r="R123" i="4"/>
  <c r="U123" i="4"/>
  <c r="D7047" i="13" l="1"/>
  <c r="C7047" i="13" s="1"/>
  <c r="J7047" i="13" s="1"/>
  <c r="E7047" i="13"/>
  <c r="B7049" i="13"/>
  <c r="A7048" i="13"/>
  <c r="C7046" i="13"/>
  <c r="J7046" i="13" s="1"/>
  <c r="J119" i="7"/>
  <c r="N119" i="7" s="1"/>
  <c r="J125" i="7"/>
  <c r="N125" i="7" s="1"/>
  <c r="J118" i="7"/>
  <c r="N118" i="7" s="1"/>
  <c r="J124" i="7"/>
  <c r="N124" i="7" s="1"/>
  <c r="V123" i="7"/>
  <c r="V122" i="7"/>
  <c r="U120" i="4"/>
  <c r="U122" i="4"/>
  <c r="U125" i="4"/>
  <c r="R125" i="4"/>
  <c r="V125" i="4" s="1"/>
  <c r="R118" i="4"/>
  <c r="C120" i="4"/>
  <c r="E120" i="4" s="1"/>
  <c r="U118" i="4"/>
  <c r="F120" i="4"/>
  <c r="C118" i="4"/>
  <c r="E118" i="4" s="1"/>
  <c r="J118" i="4" s="1"/>
  <c r="N118" i="4" s="1"/>
  <c r="C124" i="4"/>
  <c r="E124" i="4" s="1"/>
  <c r="J124" i="4" s="1"/>
  <c r="N124" i="4" s="1"/>
  <c r="V121" i="4"/>
  <c r="F119" i="4"/>
  <c r="C119" i="4"/>
  <c r="E119" i="4" s="1"/>
  <c r="U119" i="4"/>
  <c r="V119" i="4" s="1"/>
  <c r="V124" i="4"/>
  <c r="V122" i="4"/>
  <c r="V123" i="4"/>
  <c r="J125" i="4"/>
  <c r="N125" i="4" s="1"/>
  <c r="V120" i="4"/>
  <c r="J123" i="4"/>
  <c r="N123" i="4" s="1"/>
  <c r="J122" i="4"/>
  <c r="N122" i="4" s="1"/>
  <c r="V118" i="4"/>
  <c r="B7050" i="13" l="1"/>
  <c r="A7049" i="13"/>
  <c r="D7048" i="13"/>
  <c r="E7048" i="13"/>
  <c r="J120" i="4"/>
  <c r="N120" i="4" s="1"/>
  <c r="J119" i="4"/>
  <c r="N119" i="4" s="1"/>
  <c r="B7051" i="13" l="1"/>
  <c r="A7050" i="13"/>
  <c r="C7048" i="13"/>
  <c r="J7048" i="13" s="1"/>
  <c r="E7049" i="13"/>
  <c r="D7049" i="13"/>
  <c r="C7049" i="13" s="1"/>
  <c r="J7049" i="13" s="1"/>
  <c r="E7050" i="13" l="1"/>
  <c r="D7050" i="13"/>
  <c r="C7050" i="13" s="1"/>
  <c r="J7050" i="13" s="1"/>
  <c r="B7052" i="13"/>
  <c r="A7051" i="13"/>
  <c r="D7051" i="13" l="1"/>
  <c r="C7051" i="13" s="1"/>
  <c r="J7051" i="13" s="1"/>
  <c r="E7051" i="13"/>
  <c r="B7053" i="13"/>
  <c r="A7052" i="13"/>
  <c r="D7052" i="13" l="1"/>
  <c r="C7052" i="13" s="1"/>
  <c r="J7052" i="13" s="1"/>
  <c r="E7052" i="13"/>
  <c r="B7054" i="13"/>
  <c r="A7053" i="13"/>
  <c r="E7053" i="13" l="1"/>
  <c r="D7053" i="13"/>
  <c r="C7053" i="13" s="1"/>
  <c r="J7053" i="13" s="1"/>
  <c r="B7055" i="13"/>
  <c r="A7054" i="13"/>
  <c r="E7054" i="13" l="1"/>
  <c r="D7054" i="13"/>
  <c r="C7054" i="13" s="1"/>
  <c r="J7054" i="13" s="1"/>
  <c r="B7056" i="13"/>
  <c r="A7055" i="13"/>
  <c r="E7055" i="13" l="1"/>
  <c r="D7055" i="13"/>
  <c r="C7055" i="13" s="1"/>
  <c r="J7055" i="13" s="1"/>
  <c r="B7057" i="13"/>
  <c r="A7056" i="13"/>
  <c r="D7056" i="13" l="1"/>
  <c r="E7056" i="13"/>
  <c r="B7058" i="13"/>
  <c r="A7057" i="13"/>
  <c r="C7056" i="13" l="1"/>
  <c r="J7056" i="13" s="1"/>
  <c r="D7057" i="13"/>
  <c r="E7057" i="13"/>
  <c r="B7059" i="13"/>
  <c r="A7058" i="13"/>
  <c r="C7057" i="13" l="1"/>
  <c r="J7057" i="13" s="1"/>
  <c r="E7058" i="13"/>
  <c r="D7058" i="13"/>
  <c r="C7058" i="13" s="1"/>
  <c r="J7058" i="13" s="1"/>
  <c r="B7060" i="13"/>
  <c r="A7059" i="13"/>
  <c r="D7059" i="13" l="1"/>
  <c r="E7059" i="13"/>
  <c r="B7061" i="13"/>
  <c r="A7060" i="13"/>
  <c r="C7059" i="13" l="1"/>
  <c r="J7059" i="13" s="1"/>
  <c r="D7060" i="13"/>
  <c r="E7060" i="13"/>
  <c r="B7062" i="13"/>
  <c r="A7061" i="13"/>
  <c r="C7060" i="13" l="1"/>
  <c r="J7060" i="13" s="1"/>
  <c r="E7061" i="13"/>
  <c r="D7061" i="13"/>
  <c r="C7061" i="13" s="1"/>
  <c r="J7061" i="13" s="1"/>
  <c r="B7063" i="13"/>
  <c r="A7062" i="13"/>
  <c r="E7062" i="13" l="1"/>
  <c r="D7062" i="13"/>
  <c r="C7062" i="13" s="1"/>
  <c r="J7062" i="13" s="1"/>
  <c r="B7064" i="13"/>
  <c r="A7063" i="13"/>
  <c r="D7063" i="13" l="1"/>
  <c r="E7063" i="13"/>
  <c r="B7065" i="13"/>
  <c r="A7064" i="13"/>
  <c r="C7063" i="13" l="1"/>
  <c r="J7063" i="13" s="1"/>
  <c r="D7064" i="13"/>
  <c r="E7064" i="13"/>
  <c r="B7066" i="13"/>
  <c r="A7065" i="13"/>
  <c r="C7064" i="13" l="1"/>
  <c r="J7064" i="13" s="1"/>
  <c r="E7065" i="13"/>
  <c r="D7065" i="13"/>
  <c r="C7065" i="13" s="1"/>
  <c r="J7065" i="13" s="1"/>
  <c r="B7067" i="13"/>
  <c r="A7066" i="13"/>
  <c r="E7066" i="13" l="1"/>
  <c r="D7066" i="13"/>
  <c r="C7066" i="13" s="1"/>
  <c r="J7066" i="13" s="1"/>
  <c r="B7068" i="13"/>
  <c r="A7067" i="13"/>
  <c r="E7067" i="13" l="1"/>
  <c r="D7067" i="13"/>
  <c r="B7069" i="13"/>
  <c r="A7068" i="13"/>
  <c r="C7067" i="13" l="1"/>
  <c r="J7067" i="13" s="1"/>
  <c r="D7068" i="13"/>
  <c r="C7068" i="13" s="1"/>
  <c r="J7068" i="13" s="1"/>
  <c r="E7068" i="13"/>
  <c r="B7070" i="13"/>
  <c r="A7069" i="13"/>
  <c r="D7069" i="13" l="1"/>
  <c r="E7069" i="13"/>
  <c r="B7071" i="13"/>
  <c r="A7070" i="13"/>
  <c r="C7069" i="13" l="1"/>
  <c r="J7069" i="13" s="1"/>
  <c r="E7070" i="13"/>
  <c r="D7070" i="13"/>
  <c r="C7070" i="13" s="1"/>
  <c r="J7070" i="13" s="1"/>
  <c r="B7072" i="13"/>
  <c r="A7071" i="13"/>
  <c r="D7071" i="13" l="1"/>
  <c r="C7071" i="13" s="1"/>
  <c r="J7071" i="13" s="1"/>
  <c r="E7071" i="13"/>
  <c r="B7073" i="13"/>
  <c r="A7072" i="13"/>
  <c r="D7072" i="13" l="1"/>
  <c r="C7072" i="13" s="1"/>
  <c r="J7072" i="13" s="1"/>
  <c r="E7072" i="13"/>
  <c r="B7074" i="13"/>
  <c r="A7073" i="13"/>
  <c r="E7073" i="13" l="1"/>
  <c r="D7073" i="13"/>
  <c r="C7073" i="13" s="1"/>
  <c r="J7073" i="13" s="1"/>
  <c r="B7075" i="13"/>
  <c r="A7074" i="13"/>
  <c r="E7074" i="13" l="1"/>
  <c r="D7074" i="13"/>
  <c r="C7074" i="13" s="1"/>
  <c r="J7074" i="13" s="1"/>
  <c r="B7076" i="13"/>
  <c r="A7075" i="13"/>
  <c r="D7075" i="13" l="1"/>
  <c r="E7075" i="13"/>
  <c r="B7077" i="13"/>
  <c r="A7076" i="13"/>
  <c r="C7075" i="13" l="1"/>
  <c r="J7075" i="13" s="1"/>
  <c r="D7076" i="13"/>
  <c r="E7076" i="13"/>
  <c r="B7078" i="13"/>
  <c r="A7077" i="13"/>
  <c r="C7076" i="13" l="1"/>
  <c r="J7076" i="13" s="1"/>
  <c r="E7077" i="13"/>
  <c r="D7077" i="13"/>
  <c r="C7077" i="13" s="1"/>
  <c r="J7077" i="13" s="1"/>
  <c r="B7079" i="13"/>
  <c r="A7078" i="13"/>
  <c r="E7078" i="13" l="1"/>
  <c r="D7078" i="13"/>
  <c r="C7078" i="13" s="1"/>
  <c r="J7078" i="13" s="1"/>
  <c r="B7080" i="13"/>
  <c r="A7079" i="13"/>
  <c r="E7079" i="13" l="1"/>
  <c r="D7079" i="13"/>
  <c r="C7079" i="13" s="1"/>
  <c r="J7079" i="13" s="1"/>
  <c r="B7081" i="13"/>
  <c r="A7080" i="13"/>
  <c r="D7080" i="13" l="1"/>
  <c r="C7080" i="13" s="1"/>
  <c r="J7080" i="13" s="1"/>
  <c r="E7080" i="13"/>
  <c r="B7082" i="13"/>
  <c r="A7081" i="13"/>
  <c r="D7081" i="13" l="1"/>
  <c r="E7081" i="13"/>
  <c r="B7083" i="13"/>
  <c r="A7082" i="13"/>
  <c r="C7081" i="13" l="1"/>
  <c r="J7081" i="13" s="1"/>
  <c r="E7082" i="13"/>
  <c r="D7082" i="13"/>
  <c r="C7082" i="13" s="1"/>
  <c r="J7082" i="13" s="1"/>
  <c r="B7084" i="13"/>
  <c r="A7083" i="13"/>
  <c r="D7083" i="13" l="1"/>
  <c r="C7083" i="13" s="1"/>
  <c r="J7083" i="13" s="1"/>
  <c r="E7083" i="13"/>
  <c r="B7085" i="13"/>
  <c r="A7084" i="13"/>
  <c r="D7084" i="13" l="1"/>
  <c r="C7084" i="13" s="1"/>
  <c r="J7084" i="13" s="1"/>
  <c r="E7084" i="13"/>
  <c r="B7086" i="13"/>
  <c r="A7085" i="13"/>
  <c r="E7085" i="13" l="1"/>
  <c r="D7085" i="13"/>
  <c r="C7085" i="13" s="1"/>
  <c r="J7085" i="13" s="1"/>
  <c r="B7087" i="13"/>
  <c r="A7086" i="13"/>
  <c r="E7086" i="13" l="1"/>
  <c r="D7086" i="13"/>
  <c r="C7086" i="13" s="1"/>
  <c r="J7086" i="13" s="1"/>
  <c r="B7088" i="13"/>
  <c r="A7087" i="13"/>
  <c r="D7087" i="13" l="1"/>
  <c r="E7087" i="13"/>
  <c r="B7089" i="13"/>
  <c r="A7088" i="13"/>
  <c r="C7087" i="13" l="1"/>
  <c r="J7087" i="13" s="1"/>
  <c r="D7088" i="13"/>
  <c r="E7088" i="13"/>
  <c r="B7090" i="13"/>
  <c r="A7089" i="13"/>
  <c r="C7088" i="13" l="1"/>
  <c r="J7088" i="13" s="1"/>
  <c r="E7089" i="13"/>
  <c r="D7089" i="13"/>
  <c r="C7089" i="13" s="1"/>
  <c r="J7089" i="13" s="1"/>
  <c r="B7091" i="13"/>
  <c r="A7090" i="13"/>
  <c r="E7090" i="13" l="1"/>
  <c r="D7090" i="13"/>
  <c r="C7090" i="13" s="1"/>
  <c r="J7090" i="13" s="1"/>
  <c r="B7092" i="13"/>
  <c r="A7091" i="13"/>
  <c r="E7091" i="13" l="1"/>
  <c r="D7091" i="13"/>
  <c r="B7093" i="13"/>
  <c r="A7092" i="13"/>
  <c r="C7091" i="13" l="1"/>
  <c r="J7091" i="13" s="1"/>
  <c r="D7092" i="13"/>
  <c r="E7092" i="13"/>
  <c r="B7094" i="13"/>
  <c r="A7093" i="13"/>
  <c r="C7092" i="13" l="1"/>
  <c r="J7092" i="13" s="1"/>
  <c r="D7093" i="13"/>
  <c r="E7093" i="13"/>
  <c r="B7095" i="13"/>
  <c r="A7094" i="13"/>
  <c r="C7093" i="13" l="1"/>
  <c r="J7093" i="13" s="1"/>
  <c r="E7094" i="13"/>
  <c r="D7094" i="13"/>
  <c r="C7094" i="13" s="1"/>
  <c r="J7094" i="13" s="1"/>
  <c r="B7096" i="13"/>
  <c r="A7095" i="13"/>
  <c r="D7095" i="13" l="1"/>
  <c r="E7095" i="13"/>
  <c r="B7097" i="13"/>
  <c r="A7096" i="13"/>
  <c r="C7095" i="13" l="1"/>
  <c r="J7095" i="13" s="1"/>
  <c r="D7096" i="13"/>
  <c r="E7096" i="13"/>
  <c r="B7098" i="13"/>
  <c r="A7097" i="13"/>
  <c r="C7096" i="13" l="1"/>
  <c r="J7096" i="13" s="1"/>
  <c r="E7097" i="13"/>
  <c r="D7097" i="13"/>
  <c r="C7097" i="13" s="1"/>
  <c r="J7097" i="13" s="1"/>
  <c r="B7099" i="13"/>
  <c r="A7098" i="13"/>
  <c r="E7098" i="13" l="1"/>
  <c r="D7098" i="13"/>
  <c r="C7098" i="13" s="1"/>
  <c r="J7098" i="13" s="1"/>
  <c r="B7100" i="13"/>
  <c r="A7099" i="13"/>
  <c r="D7099" i="13" l="1"/>
  <c r="C7099" i="13" s="1"/>
  <c r="J7099" i="13" s="1"/>
  <c r="E7099" i="13"/>
  <c r="B7101" i="13"/>
  <c r="A7100" i="13"/>
  <c r="D7100" i="13" l="1"/>
  <c r="E7100" i="13"/>
  <c r="B7102" i="13"/>
  <c r="A7101" i="13"/>
  <c r="C7100" i="13" l="1"/>
  <c r="J7100" i="13" s="1"/>
  <c r="E7101" i="13"/>
  <c r="D7101" i="13"/>
  <c r="C7101" i="13" s="1"/>
  <c r="J7101" i="13" s="1"/>
  <c r="B7103" i="13"/>
  <c r="A7102" i="13"/>
  <c r="E7102" i="13" l="1"/>
  <c r="D7102" i="13"/>
  <c r="C7102" i="13" s="1"/>
  <c r="J7102" i="13" s="1"/>
  <c r="B7104" i="13"/>
  <c r="A7103" i="13"/>
  <c r="E7103" i="13" l="1"/>
  <c r="D7103" i="13"/>
  <c r="C7103" i="13" s="1"/>
  <c r="J7103" i="13" s="1"/>
  <c r="B7105" i="13"/>
  <c r="A7104" i="13"/>
  <c r="D7104" i="13" l="1"/>
  <c r="C7104" i="13" s="1"/>
  <c r="J7104" i="13" s="1"/>
  <c r="E7104" i="13"/>
  <c r="B7106" i="13"/>
  <c r="A7105" i="13"/>
  <c r="D7105" i="13" l="1"/>
  <c r="C7105" i="13" s="1"/>
  <c r="J7105" i="13" s="1"/>
  <c r="E7105" i="13"/>
  <c r="B7107" i="13"/>
  <c r="A7106" i="13"/>
  <c r="E7106" i="13" l="1"/>
  <c r="D7106" i="13"/>
  <c r="C7106" i="13" s="1"/>
  <c r="J7106" i="13" s="1"/>
  <c r="B7108" i="13"/>
  <c r="A7107" i="13"/>
  <c r="D7107" i="13" l="1"/>
  <c r="C7107" i="13" s="1"/>
  <c r="J7107" i="13" s="1"/>
  <c r="E7107" i="13"/>
  <c r="B7109" i="13"/>
  <c r="A7108" i="13"/>
  <c r="D7108" i="13" l="1"/>
  <c r="E7108" i="13"/>
  <c r="B7110" i="13"/>
  <c r="A7109" i="13"/>
  <c r="C7108" i="13" l="1"/>
  <c r="J7108" i="13" s="1"/>
  <c r="E7109" i="13"/>
  <c r="D7109" i="13"/>
  <c r="C7109" i="13" s="1"/>
  <c r="J7109" i="13" s="1"/>
  <c r="B7111" i="13"/>
  <c r="A7110" i="13"/>
  <c r="E7110" i="13" l="1"/>
  <c r="D7110" i="13"/>
  <c r="C7110" i="13" s="1"/>
  <c r="J7110" i="13" s="1"/>
  <c r="B7112" i="13"/>
  <c r="A7111" i="13"/>
  <c r="D7111" i="13" l="1"/>
  <c r="E7111" i="13"/>
  <c r="B7113" i="13"/>
  <c r="A7112" i="13"/>
  <c r="C7111" i="13" l="1"/>
  <c r="J7111" i="13" s="1"/>
  <c r="D7112" i="13"/>
  <c r="E7112" i="13"/>
  <c r="B7114" i="13"/>
  <c r="A7113" i="13"/>
  <c r="C7112" i="13" l="1"/>
  <c r="J7112" i="13" s="1"/>
  <c r="E7113" i="13"/>
  <c r="D7113" i="13"/>
  <c r="C7113" i="13" s="1"/>
  <c r="J7113" i="13" s="1"/>
  <c r="B7115" i="13"/>
  <c r="A7114" i="13"/>
  <c r="E7114" i="13" l="1"/>
  <c r="D7114" i="13"/>
  <c r="C7114" i="13" s="1"/>
  <c r="J7114" i="13" s="1"/>
  <c r="B7116" i="13"/>
  <c r="A7115" i="13"/>
  <c r="E7115" i="13" l="1"/>
  <c r="D7115" i="13"/>
  <c r="C7115" i="13" s="1"/>
  <c r="J7115" i="13" s="1"/>
  <c r="B7117" i="13"/>
  <c r="A7116" i="13"/>
  <c r="D7116" i="13" l="1"/>
  <c r="E7116" i="13"/>
  <c r="B7118" i="13"/>
  <c r="A7117" i="13"/>
  <c r="C7116" i="13" l="1"/>
  <c r="J7116" i="13" s="1"/>
  <c r="D7117" i="13"/>
  <c r="E7117" i="13"/>
  <c r="B7119" i="13"/>
  <c r="A7118" i="13"/>
  <c r="C7117" i="13" l="1"/>
  <c r="J7117" i="13" s="1"/>
  <c r="E7118" i="13"/>
  <c r="D7118" i="13"/>
  <c r="C7118" i="13" s="1"/>
  <c r="J7118" i="13" s="1"/>
  <c r="B7120" i="13"/>
  <c r="A7119" i="13"/>
  <c r="D7119" i="13" l="1"/>
  <c r="C7119" i="13" s="1"/>
  <c r="J7119" i="13" s="1"/>
  <c r="E7119" i="13"/>
  <c r="B7121" i="13"/>
  <c r="A7120" i="13"/>
  <c r="D7120" i="13" l="1"/>
  <c r="C7120" i="13" s="1"/>
  <c r="J7120" i="13" s="1"/>
  <c r="E7120" i="13"/>
  <c r="B7122" i="13"/>
  <c r="A7121" i="13"/>
  <c r="E7121" i="13" l="1"/>
  <c r="D7121" i="13"/>
  <c r="C7121" i="13" s="1"/>
  <c r="J7121" i="13" s="1"/>
  <c r="B7123" i="13"/>
  <c r="A7122" i="13"/>
  <c r="E7122" i="13" l="1"/>
  <c r="D7122" i="13"/>
  <c r="C7122" i="13" s="1"/>
  <c r="J7122" i="13" s="1"/>
  <c r="B7124" i="13"/>
  <c r="A7123" i="13"/>
  <c r="D7123" i="13" l="1"/>
  <c r="E7123" i="13"/>
  <c r="B7125" i="13"/>
  <c r="A7124" i="13"/>
  <c r="C7123" i="13" l="1"/>
  <c r="J7123" i="13" s="1"/>
  <c r="D7124" i="13"/>
  <c r="E7124" i="13"/>
  <c r="B7126" i="13"/>
  <c r="A7125" i="13"/>
  <c r="C7124" i="13" l="1"/>
  <c r="J7124" i="13" s="1"/>
  <c r="E7125" i="13"/>
  <c r="D7125" i="13"/>
  <c r="C7125" i="13" s="1"/>
  <c r="J7125" i="13" s="1"/>
  <c r="B7127" i="13"/>
  <c r="A7126" i="13"/>
  <c r="E7126" i="13" l="1"/>
  <c r="D7126" i="13"/>
  <c r="C7126" i="13" s="1"/>
  <c r="J7126" i="13" s="1"/>
  <c r="B7128" i="13"/>
  <c r="A7127" i="13"/>
  <c r="E7127" i="13" l="1"/>
  <c r="D7127" i="13"/>
  <c r="C7127" i="13" s="1"/>
  <c r="J7127" i="13" s="1"/>
  <c r="B7129" i="13"/>
  <c r="A7128" i="13"/>
  <c r="D7128" i="13" l="1"/>
  <c r="E7128" i="13"/>
  <c r="B7130" i="13"/>
  <c r="A7129" i="13"/>
  <c r="C7128" i="13" l="1"/>
  <c r="J7128" i="13" s="1"/>
  <c r="D7129" i="13"/>
  <c r="E7129" i="13"/>
  <c r="B7131" i="13"/>
  <c r="A7130" i="13"/>
  <c r="C7129" i="13" l="1"/>
  <c r="J7129" i="13" s="1"/>
  <c r="E7130" i="13"/>
  <c r="D7130" i="13"/>
  <c r="C7130" i="13" s="1"/>
  <c r="J7130" i="13" s="1"/>
  <c r="B7132" i="13"/>
  <c r="A7131" i="13"/>
  <c r="E7131" i="13" l="1"/>
  <c r="D7131" i="13"/>
  <c r="C7131" i="13" s="1"/>
  <c r="J7131" i="13" s="1"/>
  <c r="B7133" i="13"/>
  <c r="A7132" i="13"/>
  <c r="D7132" i="13" l="1"/>
  <c r="E7132" i="13"/>
  <c r="B7134" i="13"/>
  <c r="A7133" i="13"/>
  <c r="C7132" i="13" l="1"/>
  <c r="J7132" i="13" s="1"/>
  <c r="E7133" i="13"/>
  <c r="D7133" i="13"/>
  <c r="C7133" i="13" s="1"/>
  <c r="J7133" i="13" s="1"/>
  <c r="B7135" i="13"/>
  <c r="A7134" i="13"/>
  <c r="E7134" i="13" l="1"/>
  <c r="D7134" i="13"/>
  <c r="C7134" i="13" s="1"/>
  <c r="J7134" i="13" s="1"/>
  <c r="B7136" i="13"/>
  <c r="A7135" i="13"/>
  <c r="D7135" i="13" l="1"/>
  <c r="E7135" i="13"/>
  <c r="B7137" i="13"/>
  <c r="A7136" i="13"/>
  <c r="C7135" i="13" l="1"/>
  <c r="J7135" i="13" s="1"/>
  <c r="D7136" i="13"/>
  <c r="E7136" i="13"/>
  <c r="B7138" i="13"/>
  <c r="A7137" i="13"/>
  <c r="C7136" i="13" l="1"/>
  <c r="J7136" i="13" s="1"/>
  <c r="E7137" i="13"/>
  <c r="D7137" i="13"/>
  <c r="C7137" i="13" s="1"/>
  <c r="J7137" i="13" s="1"/>
  <c r="B7139" i="13"/>
  <c r="A7138" i="13"/>
  <c r="E7138" i="13" l="1"/>
  <c r="D7138" i="13"/>
  <c r="C7138" i="13" s="1"/>
  <c r="J7138" i="13" s="1"/>
  <c r="B7140" i="13"/>
  <c r="A7139" i="13"/>
  <c r="D7139" i="13" l="1"/>
  <c r="C7139" i="13" s="1"/>
  <c r="J7139" i="13" s="1"/>
  <c r="E7139" i="13"/>
  <c r="B7141" i="13"/>
  <c r="A7140" i="13"/>
  <c r="D7140" i="13" l="1"/>
  <c r="E7140" i="13"/>
  <c r="B7142" i="13"/>
  <c r="A7141" i="13"/>
  <c r="C7140" i="13" l="1"/>
  <c r="J7140" i="13" s="1"/>
  <c r="D7141" i="13"/>
  <c r="C7141" i="13" s="1"/>
  <c r="J7141" i="13" s="1"/>
  <c r="E7141" i="13"/>
  <c r="B7143" i="13"/>
  <c r="A7142" i="13"/>
  <c r="B7144" i="13" l="1"/>
  <c r="A7143" i="13"/>
  <c r="E7142" i="13"/>
  <c r="D7142" i="13"/>
  <c r="C7142" i="13" s="1"/>
  <c r="J7142" i="13" s="1"/>
  <c r="E7143" i="13" l="1"/>
  <c r="D7143" i="13"/>
  <c r="B7145" i="13"/>
  <c r="A7144" i="13"/>
  <c r="C7143" i="13" l="1"/>
  <c r="J7143" i="13" s="1"/>
  <c r="D7144" i="13"/>
  <c r="C7144" i="13" s="1"/>
  <c r="J7144" i="13" s="1"/>
  <c r="E7144" i="13"/>
  <c r="B7146" i="13"/>
  <c r="A7145" i="13"/>
  <c r="B7147" i="13" l="1"/>
  <c r="A7146" i="13"/>
  <c r="E7145" i="13"/>
  <c r="D7145" i="13"/>
  <c r="C7145" i="13" s="1"/>
  <c r="J7145" i="13" s="1"/>
  <c r="E7146" i="13" l="1"/>
  <c r="D7146" i="13"/>
  <c r="C7146" i="13" s="1"/>
  <c r="J7146" i="13" s="1"/>
  <c r="B7148" i="13"/>
  <c r="A7147" i="13"/>
  <c r="D7147" i="13" l="1"/>
  <c r="E7147" i="13"/>
  <c r="B7149" i="13"/>
  <c r="A7148" i="13"/>
  <c r="C7147" i="13" l="1"/>
  <c r="J7147" i="13" s="1"/>
  <c r="D7148" i="13"/>
  <c r="E7148" i="13"/>
  <c r="B7150" i="13"/>
  <c r="A7149" i="13"/>
  <c r="C7148" i="13" l="1"/>
  <c r="J7148" i="13" s="1"/>
  <c r="E7149" i="13"/>
  <c r="D7149" i="13"/>
  <c r="C7149" i="13" s="1"/>
  <c r="J7149" i="13" s="1"/>
  <c r="B7151" i="13"/>
  <c r="A7150" i="13"/>
  <c r="E7150" i="13" l="1"/>
  <c r="D7150" i="13"/>
  <c r="C7150" i="13" s="1"/>
  <c r="J7150" i="13" s="1"/>
  <c r="B7152" i="13"/>
  <c r="A7151" i="13"/>
  <c r="D7151" i="13" l="1"/>
  <c r="E7151" i="13"/>
  <c r="B7153" i="13"/>
  <c r="A7152" i="13"/>
  <c r="C7151" i="13" l="1"/>
  <c r="J7151" i="13" s="1"/>
  <c r="D7152" i="13"/>
  <c r="E7152" i="13"/>
  <c r="B7154" i="13"/>
  <c r="A7153" i="13"/>
  <c r="C7152" i="13" l="1"/>
  <c r="J7152" i="13" s="1"/>
  <c r="D7153" i="13"/>
  <c r="E7153" i="13"/>
  <c r="B7155" i="13"/>
  <c r="A7154" i="13"/>
  <c r="C7153" i="13" l="1"/>
  <c r="J7153" i="13" s="1"/>
  <c r="E7154" i="13"/>
  <c r="D7154" i="13"/>
  <c r="C7154" i="13" s="1"/>
  <c r="J7154" i="13" s="1"/>
  <c r="B7156" i="13"/>
  <c r="A7155" i="13"/>
  <c r="E7155" i="13" l="1"/>
  <c r="D7155" i="13"/>
  <c r="C7155" i="13" s="1"/>
  <c r="J7155" i="13" s="1"/>
  <c r="B7157" i="13"/>
  <c r="A7156" i="13"/>
  <c r="D7156" i="13" l="1"/>
  <c r="E7156" i="13"/>
  <c r="B7158" i="13"/>
  <c r="A7157" i="13"/>
  <c r="C7156" i="13" l="1"/>
  <c r="J7156" i="13" s="1"/>
  <c r="E7157" i="13"/>
  <c r="D7157" i="13"/>
  <c r="C7157" i="13" s="1"/>
  <c r="J7157" i="13" s="1"/>
  <c r="B7159" i="13"/>
  <c r="A7158" i="13"/>
  <c r="E7158" i="13" l="1"/>
  <c r="D7158" i="13"/>
  <c r="C7158" i="13" s="1"/>
  <c r="J7158" i="13" s="1"/>
  <c r="B7160" i="13"/>
  <c r="A7159" i="13"/>
  <c r="D7159" i="13" l="1"/>
  <c r="E7159" i="13"/>
  <c r="B7161" i="13"/>
  <c r="A7160" i="13"/>
  <c r="C7159" i="13" l="1"/>
  <c r="J7159" i="13" s="1"/>
  <c r="D7160" i="13"/>
  <c r="E7160" i="13"/>
  <c r="B7162" i="13"/>
  <c r="A7161" i="13"/>
  <c r="C7160" i="13" l="1"/>
  <c r="J7160" i="13" s="1"/>
  <c r="E7161" i="13"/>
  <c r="D7161" i="13"/>
  <c r="C7161" i="13" s="1"/>
  <c r="J7161" i="13" s="1"/>
  <c r="B7163" i="13"/>
  <c r="A7162" i="13"/>
  <c r="E7162" i="13" l="1"/>
  <c r="D7162" i="13"/>
  <c r="C7162" i="13" s="1"/>
  <c r="J7162" i="13" s="1"/>
  <c r="B7164" i="13"/>
  <c r="A7163" i="13"/>
  <c r="D7163" i="13" l="1"/>
  <c r="E7163" i="13"/>
  <c r="B7165" i="13"/>
  <c r="A7164" i="13"/>
  <c r="C7163" i="13" l="1"/>
  <c r="J7163" i="13" s="1"/>
  <c r="D7164" i="13"/>
  <c r="E7164" i="13"/>
  <c r="B7166" i="13"/>
  <c r="A7165" i="13"/>
  <c r="C7164" i="13" l="1"/>
  <c r="J7164" i="13" s="1"/>
  <c r="D7165" i="13"/>
  <c r="E7165" i="13"/>
  <c r="B7167" i="13"/>
  <c r="A7166" i="13"/>
  <c r="C7165" i="13" l="1"/>
  <c r="J7165" i="13" s="1"/>
  <c r="E7166" i="13"/>
  <c r="D7166" i="13"/>
  <c r="B7168" i="13"/>
  <c r="A7167" i="13"/>
  <c r="C7166" i="13" l="1"/>
  <c r="J7166" i="13" s="1"/>
  <c r="E7167" i="13"/>
  <c r="D7167" i="13"/>
  <c r="C7167" i="13" s="1"/>
  <c r="J7167" i="13" s="1"/>
  <c r="B7169" i="13"/>
  <c r="A7168" i="13"/>
  <c r="D7168" i="13" l="1"/>
  <c r="E7168" i="13"/>
  <c r="B7170" i="13"/>
  <c r="A7169" i="13"/>
  <c r="C7168" i="13" l="1"/>
  <c r="J7168" i="13" s="1"/>
  <c r="E7169" i="13"/>
  <c r="D7169" i="13"/>
  <c r="C7169" i="13" s="1"/>
  <c r="J7169" i="13" s="1"/>
  <c r="B7171" i="13"/>
  <c r="A7170" i="13"/>
  <c r="E7170" i="13" l="1"/>
  <c r="D7170" i="13"/>
  <c r="C7170" i="13" s="1"/>
  <c r="J7170" i="13" s="1"/>
  <c r="B7172" i="13"/>
  <c r="A7171" i="13"/>
  <c r="D7171" i="13" l="1"/>
  <c r="E7171" i="13"/>
  <c r="B7173" i="13"/>
  <c r="A7172" i="13"/>
  <c r="C7171" i="13" l="1"/>
  <c r="J7171" i="13" s="1"/>
  <c r="D7172" i="13"/>
  <c r="E7172" i="13"/>
  <c r="B7174" i="13"/>
  <c r="A7173" i="13"/>
  <c r="C7172" i="13" l="1"/>
  <c r="J7172" i="13" s="1"/>
  <c r="E7173" i="13"/>
  <c r="D7173" i="13"/>
  <c r="C7173" i="13" s="1"/>
  <c r="J7173" i="13" s="1"/>
  <c r="B7175" i="13"/>
  <c r="A7174" i="13"/>
  <c r="E7174" i="13" l="1"/>
  <c r="D7174" i="13"/>
  <c r="C7174" i="13" s="1"/>
  <c r="J7174" i="13" s="1"/>
  <c r="B7176" i="13"/>
  <c r="A7175" i="13"/>
  <c r="D7175" i="13" l="1"/>
  <c r="E7175" i="13"/>
  <c r="B7177" i="13"/>
  <c r="A7176" i="13"/>
  <c r="C7175" i="13" l="1"/>
  <c r="J7175" i="13" s="1"/>
  <c r="D7176" i="13"/>
  <c r="E7176" i="13"/>
  <c r="B7178" i="13"/>
  <c r="A7177" i="13"/>
  <c r="C7176" i="13" l="1"/>
  <c r="J7176" i="13" s="1"/>
  <c r="D7177" i="13"/>
  <c r="E7177" i="13"/>
  <c r="B7179" i="13"/>
  <c r="A7178" i="13"/>
  <c r="C7177" i="13" l="1"/>
  <c r="J7177" i="13" s="1"/>
  <c r="E7178" i="13"/>
  <c r="D7178" i="13"/>
  <c r="C7178" i="13" s="1"/>
  <c r="J7178" i="13" s="1"/>
  <c r="B7180" i="13"/>
  <c r="A7179" i="13"/>
  <c r="E7179" i="13" l="1"/>
  <c r="D7179" i="13"/>
  <c r="C7179" i="13" s="1"/>
  <c r="J7179" i="13" s="1"/>
  <c r="B7181" i="13"/>
  <c r="A7180" i="13"/>
  <c r="D7180" i="13" l="1"/>
  <c r="C7180" i="13" s="1"/>
  <c r="J7180" i="13" s="1"/>
  <c r="E7180" i="13"/>
  <c r="B7182" i="13"/>
  <c r="A7181" i="13"/>
  <c r="E7181" i="13" l="1"/>
  <c r="D7181" i="13"/>
  <c r="C7181" i="13" s="1"/>
  <c r="J7181" i="13" s="1"/>
  <c r="B7183" i="13"/>
  <c r="A7182" i="13"/>
  <c r="E7182" i="13" l="1"/>
  <c r="D7182" i="13"/>
  <c r="C7182" i="13" s="1"/>
  <c r="J7182" i="13" s="1"/>
  <c r="B7184" i="13"/>
  <c r="A7183" i="13"/>
  <c r="D7183" i="13" l="1"/>
  <c r="E7183" i="13"/>
  <c r="B7185" i="13"/>
  <c r="A7184" i="13"/>
  <c r="C7183" i="13" l="1"/>
  <c r="J7183" i="13" s="1"/>
  <c r="D7184" i="13"/>
  <c r="E7184" i="13"/>
  <c r="B7186" i="13"/>
  <c r="A7185" i="13"/>
  <c r="C7184" i="13" l="1"/>
  <c r="J7184" i="13" s="1"/>
  <c r="E7185" i="13"/>
  <c r="D7185" i="13"/>
  <c r="C7185" i="13" s="1"/>
  <c r="J7185" i="13" s="1"/>
  <c r="B7187" i="13"/>
  <c r="A7186" i="13"/>
  <c r="E7186" i="13" l="1"/>
  <c r="D7186" i="13"/>
  <c r="C7186" i="13" s="1"/>
  <c r="J7186" i="13" s="1"/>
  <c r="B7188" i="13"/>
  <c r="A7187" i="13"/>
  <c r="D7187" i="13" l="1"/>
  <c r="C7187" i="13" s="1"/>
  <c r="J7187" i="13" s="1"/>
  <c r="E7187" i="13"/>
  <c r="B7189" i="13"/>
  <c r="A7188" i="13"/>
  <c r="D7188" i="13" l="1"/>
  <c r="C7188" i="13" s="1"/>
  <c r="J7188" i="13" s="1"/>
  <c r="E7188" i="13"/>
  <c r="B7190" i="13"/>
  <c r="A7189" i="13"/>
  <c r="D7189" i="13" l="1"/>
  <c r="E7189" i="13"/>
  <c r="B7191" i="13"/>
  <c r="A7190" i="13"/>
  <c r="C7189" i="13" l="1"/>
  <c r="J7189" i="13" s="1"/>
  <c r="E7190" i="13"/>
  <c r="D7190" i="13"/>
  <c r="C7190" i="13" s="1"/>
  <c r="J7190" i="13" s="1"/>
  <c r="B7192" i="13"/>
  <c r="A7191" i="13"/>
  <c r="E7191" i="13" l="1"/>
  <c r="D7191" i="13"/>
  <c r="B7193" i="13"/>
  <c r="A7192" i="13"/>
  <c r="C7191" i="13" l="1"/>
  <c r="J7191" i="13" s="1"/>
  <c r="D7192" i="13"/>
  <c r="C7192" i="13" s="1"/>
  <c r="J7192" i="13" s="1"/>
  <c r="E7192" i="13"/>
  <c r="B7194" i="13"/>
  <c r="A7193" i="13"/>
  <c r="B7195" i="13" l="1"/>
  <c r="A7194" i="13"/>
  <c r="E7193" i="13"/>
  <c r="D7193" i="13"/>
  <c r="C7193" i="13" s="1"/>
  <c r="J7193" i="13" s="1"/>
  <c r="B7196" i="13" l="1"/>
  <c r="A7195" i="13"/>
  <c r="E7194" i="13"/>
  <c r="D7194" i="13"/>
  <c r="C7194" i="13" s="1"/>
  <c r="J7194" i="13" s="1"/>
  <c r="D7195" i="13" l="1"/>
  <c r="E7195" i="13"/>
  <c r="B7197" i="13"/>
  <c r="A7196" i="13"/>
  <c r="C7195" i="13" l="1"/>
  <c r="J7195" i="13" s="1"/>
  <c r="D7196" i="13"/>
  <c r="E7196" i="13"/>
  <c r="B7198" i="13"/>
  <c r="A7197" i="13"/>
  <c r="C7196" i="13" l="1"/>
  <c r="J7196" i="13" s="1"/>
  <c r="D7197" i="13"/>
  <c r="E7197" i="13"/>
  <c r="B7199" i="13"/>
  <c r="A7198" i="13"/>
  <c r="C7197" i="13" l="1"/>
  <c r="J7197" i="13" s="1"/>
  <c r="E7198" i="13"/>
  <c r="D7198" i="13"/>
  <c r="C7198" i="13" s="1"/>
  <c r="J7198" i="13" s="1"/>
  <c r="B7200" i="13"/>
  <c r="A7199" i="13"/>
  <c r="D7199" i="13" l="1"/>
  <c r="E7199" i="13"/>
  <c r="B7201" i="13"/>
  <c r="A7200" i="13"/>
  <c r="C7199" i="13" l="1"/>
  <c r="J7199" i="13" s="1"/>
  <c r="D7200" i="13"/>
  <c r="E7200" i="13"/>
  <c r="B7202" i="13"/>
  <c r="A7201" i="13"/>
  <c r="C7200" i="13" l="1"/>
  <c r="J7200" i="13" s="1"/>
  <c r="E7201" i="13"/>
  <c r="D7201" i="13"/>
  <c r="C7201" i="13" s="1"/>
  <c r="J7201" i="13" s="1"/>
  <c r="B7203" i="13"/>
  <c r="A7202" i="13"/>
  <c r="E7202" i="13" l="1"/>
  <c r="D7202" i="13"/>
  <c r="C7202" i="13" s="1"/>
  <c r="J7202" i="13" s="1"/>
  <c r="B7204" i="13"/>
  <c r="A7203" i="13"/>
  <c r="E7203" i="13" l="1"/>
  <c r="D7203" i="13"/>
  <c r="C7203" i="13" s="1"/>
  <c r="J7203" i="13" s="1"/>
  <c r="B7205" i="13"/>
  <c r="A7204" i="13"/>
  <c r="D7204" i="13" l="1"/>
  <c r="C7204" i="13" s="1"/>
  <c r="J7204" i="13" s="1"/>
  <c r="E7204" i="13"/>
  <c r="B7206" i="13"/>
  <c r="A7205" i="13"/>
  <c r="E7205" i="13" l="1"/>
  <c r="D7205" i="13"/>
  <c r="C7205" i="13" s="1"/>
  <c r="J7205" i="13" s="1"/>
  <c r="B7207" i="13"/>
  <c r="A7206" i="13"/>
  <c r="E7206" i="13" l="1"/>
  <c r="D7206" i="13"/>
  <c r="C7206" i="13" s="1"/>
  <c r="J7206" i="13" s="1"/>
  <c r="B7208" i="13"/>
  <c r="A7207" i="13"/>
  <c r="D7207" i="13" l="1"/>
  <c r="C7207" i="13" s="1"/>
  <c r="J7207" i="13" s="1"/>
  <c r="E7207" i="13"/>
  <c r="B7209" i="13"/>
  <c r="A7208" i="13"/>
  <c r="D7208" i="13" l="1"/>
  <c r="C7208" i="13" s="1"/>
  <c r="J7208" i="13" s="1"/>
  <c r="E7208" i="13"/>
  <c r="B7210" i="13"/>
  <c r="A7209" i="13"/>
  <c r="D7209" i="13" l="1"/>
  <c r="C7209" i="13" s="1"/>
  <c r="J7209" i="13" s="1"/>
  <c r="E7209" i="13"/>
  <c r="B7211" i="13"/>
  <c r="A7210" i="13"/>
  <c r="E7210" i="13" l="1"/>
  <c r="D7210" i="13"/>
  <c r="C7210" i="13" s="1"/>
  <c r="J7210" i="13" s="1"/>
  <c r="B7212" i="13"/>
  <c r="A7211" i="13"/>
  <c r="D7211" i="13" l="1"/>
  <c r="C7211" i="13" s="1"/>
  <c r="J7211" i="13" s="1"/>
  <c r="E7211" i="13"/>
  <c r="B7213" i="13"/>
  <c r="A7212" i="13"/>
  <c r="D7212" i="13" l="1"/>
  <c r="C7212" i="13" s="1"/>
  <c r="J7212" i="13" s="1"/>
  <c r="E7212" i="13"/>
  <c r="B7214" i="13"/>
  <c r="A7213" i="13"/>
  <c r="E7213" i="13" l="1"/>
  <c r="D7213" i="13"/>
  <c r="C7213" i="13" s="1"/>
  <c r="J7213" i="13" s="1"/>
  <c r="B7215" i="13"/>
  <c r="A7214" i="13"/>
  <c r="E7214" i="13" l="1"/>
  <c r="D7214" i="13"/>
  <c r="C7214" i="13" s="1"/>
  <c r="J7214" i="13" s="1"/>
  <c r="B7216" i="13"/>
  <c r="A7215" i="13"/>
  <c r="E7215" i="13" l="1"/>
  <c r="D7215" i="13"/>
  <c r="C7215" i="13" s="1"/>
  <c r="J7215" i="13" s="1"/>
  <c r="B7217" i="13"/>
  <c r="A7216" i="13"/>
  <c r="D7216" i="13" l="1"/>
  <c r="E7216" i="13"/>
  <c r="B7218" i="13"/>
  <c r="A7217" i="13"/>
  <c r="C7216" i="13" l="1"/>
  <c r="J7216" i="13" s="1"/>
  <c r="D7217" i="13"/>
  <c r="C7217" i="13" s="1"/>
  <c r="J7217" i="13" s="1"/>
  <c r="E7217" i="13"/>
  <c r="B7219" i="13"/>
  <c r="A7218" i="13"/>
  <c r="B7220" i="13" l="1"/>
  <c r="A7219" i="13"/>
  <c r="E7218" i="13"/>
  <c r="D7218" i="13"/>
  <c r="C7218" i="13" s="1"/>
  <c r="J7218" i="13" s="1"/>
  <c r="D7219" i="13" l="1"/>
  <c r="C7219" i="13" s="1"/>
  <c r="J7219" i="13" s="1"/>
  <c r="E7219" i="13"/>
  <c r="B7221" i="13"/>
  <c r="A7220" i="13"/>
  <c r="D7220" i="13" l="1"/>
  <c r="C7220" i="13" s="1"/>
  <c r="J7220" i="13" s="1"/>
  <c r="E7220" i="13"/>
  <c r="B7222" i="13"/>
  <c r="A7221" i="13"/>
  <c r="E7221" i="13" l="1"/>
  <c r="D7221" i="13"/>
  <c r="C7221" i="13" s="1"/>
  <c r="J7221" i="13" s="1"/>
  <c r="B7223" i="13"/>
  <c r="A7222" i="13"/>
  <c r="E7222" i="13" l="1"/>
  <c r="D7222" i="13"/>
  <c r="C7222" i="13" s="1"/>
  <c r="J7222" i="13" s="1"/>
  <c r="B7224" i="13"/>
  <c r="A7223" i="13"/>
  <c r="E7223" i="13" l="1"/>
  <c r="D7223" i="13"/>
  <c r="C7223" i="13" s="1"/>
  <c r="J7223" i="13" s="1"/>
  <c r="B7225" i="13"/>
  <c r="A7224" i="13"/>
  <c r="D7224" i="13" l="1"/>
  <c r="E7224" i="13"/>
  <c r="B7226" i="13"/>
  <c r="A7225" i="13"/>
  <c r="C7224" i="13" l="1"/>
  <c r="J7224" i="13" s="1"/>
  <c r="E7225" i="13"/>
  <c r="D7225" i="13"/>
  <c r="C7225" i="13" s="1"/>
  <c r="J7225" i="13" s="1"/>
  <c r="B7227" i="13"/>
  <c r="A7226" i="13"/>
  <c r="E7226" i="13" l="1"/>
  <c r="D7226" i="13"/>
  <c r="C7226" i="13" s="1"/>
  <c r="J7226" i="13" s="1"/>
  <c r="B7228" i="13"/>
  <c r="A7227" i="13"/>
  <c r="D7227" i="13" l="1"/>
  <c r="E7227" i="13"/>
  <c r="B7229" i="13"/>
  <c r="A7228" i="13"/>
  <c r="C7227" i="13" l="1"/>
  <c r="J7227" i="13" s="1"/>
  <c r="D7228" i="13"/>
  <c r="C7228" i="13" s="1"/>
  <c r="J7228" i="13" s="1"/>
  <c r="E7228" i="13"/>
  <c r="B7230" i="13"/>
  <c r="A7229" i="13"/>
  <c r="B7231" i="13" l="1"/>
  <c r="A7230" i="13"/>
  <c r="D7229" i="13"/>
  <c r="C7229" i="13" s="1"/>
  <c r="J7229" i="13" s="1"/>
  <c r="E7229" i="13"/>
  <c r="E7230" i="13" l="1"/>
  <c r="D7230" i="13"/>
  <c r="C7230" i="13" s="1"/>
  <c r="J7230" i="13" s="1"/>
  <c r="B7232" i="13"/>
  <c r="A7231" i="13"/>
  <c r="D7231" i="13" l="1"/>
  <c r="E7231" i="13"/>
  <c r="B7233" i="13"/>
  <c r="A7232" i="13"/>
  <c r="C7231" i="13" l="1"/>
  <c r="J7231" i="13" s="1"/>
  <c r="D7232" i="13"/>
  <c r="C7232" i="13" s="1"/>
  <c r="J7232" i="13" s="1"/>
  <c r="E7232" i="13"/>
  <c r="B7234" i="13"/>
  <c r="A7233" i="13"/>
  <c r="E7233" i="13" l="1"/>
  <c r="D7233" i="13"/>
  <c r="C7233" i="13" s="1"/>
  <c r="J7233" i="13" s="1"/>
  <c r="B7235" i="13"/>
  <c r="A7234" i="13"/>
  <c r="E7234" i="13" l="1"/>
  <c r="D7234" i="13"/>
  <c r="C7234" i="13" s="1"/>
  <c r="J7234" i="13" s="1"/>
  <c r="B7236" i="13"/>
  <c r="A7235" i="13"/>
  <c r="E7235" i="13" l="1"/>
  <c r="D7235" i="13"/>
  <c r="C7235" i="13" s="1"/>
  <c r="J7235" i="13" s="1"/>
  <c r="B7237" i="13"/>
  <c r="A7236" i="13"/>
  <c r="D7236" i="13" l="1"/>
  <c r="E7236" i="13"/>
  <c r="B7238" i="13"/>
  <c r="A7237" i="13"/>
  <c r="C7236" i="13" l="1"/>
  <c r="J7236" i="13" s="1"/>
  <c r="E7237" i="13"/>
  <c r="D7237" i="13"/>
  <c r="C7237" i="13" s="1"/>
  <c r="J7237" i="13" s="1"/>
  <c r="B7239" i="13"/>
  <c r="A7238" i="13"/>
  <c r="E7238" i="13" l="1"/>
  <c r="D7238" i="13"/>
  <c r="C7238" i="13" s="1"/>
  <c r="J7238" i="13" s="1"/>
  <c r="B7240" i="13"/>
  <c r="A7239" i="13"/>
  <c r="D7239" i="13" l="1"/>
  <c r="C7239" i="13" s="1"/>
  <c r="J7239" i="13" s="1"/>
  <c r="E7239" i="13"/>
  <c r="B7241" i="13"/>
  <c r="A7240" i="13"/>
  <c r="D7240" i="13" l="1"/>
  <c r="C7240" i="13" s="1"/>
  <c r="J7240" i="13" s="1"/>
  <c r="E7240" i="13"/>
  <c r="B7242" i="13"/>
  <c r="A7241" i="13"/>
  <c r="D7241" i="13" l="1"/>
  <c r="C7241" i="13" s="1"/>
  <c r="J7241" i="13" s="1"/>
  <c r="E7241" i="13"/>
  <c r="B7243" i="13"/>
  <c r="A7242" i="13"/>
  <c r="E7242" i="13" l="1"/>
  <c r="D7242" i="13"/>
  <c r="C7242" i="13" s="1"/>
  <c r="J7242" i="13" s="1"/>
  <c r="B7244" i="13"/>
  <c r="A7243" i="13"/>
  <c r="J7243" i="13" l="1"/>
  <c r="D7243" i="13"/>
  <c r="C7243" i="13" s="1"/>
  <c r="E7243" i="13"/>
  <c r="B7245" i="13"/>
  <c r="A7244" i="13"/>
  <c r="D7244" i="13" l="1"/>
  <c r="C7244" i="13" s="1"/>
  <c r="J7244" i="13" s="1"/>
  <c r="E7244" i="13"/>
  <c r="B7246" i="13"/>
  <c r="A7245" i="13"/>
  <c r="B7247" i="13" l="1"/>
  <c r="A7246" i="13"/>
  <c r="E7245" i="13"/>
  <c r="D7245" i="13"/>
  <c r="C7245" i="13" s="1"/>
  <c r="J7245" i="13" s="1"/>
  <c r="E7246" i="13" l="1"/>
  <c r="D7246" i="13"/>
  <c r="C7246" i="13" s="1"/>
  <c r="J7246" i="13" s="1"/>
  <c r="B7248" i="13"/>
  <c r="A7247" i="13"/>
  <c r="J7247" i="13" l="1"/>
  <c r="E7247" i="13"/>
  <c r="D7247" i="13"/>
  <c r="C7247" i="13" s="1"/>
  <c r="B7249" i="13"/>
  <c r="A7248" i="13"/>
  <c r="D7248" i="13" l="1"/>
  <c r="C7248" i="13" s="1"/>
  <c r="J7248" i="13" s="1"/>
  <c r="E7248" i="13"/>
  <c r="B7250" i="13"/>
  <c r="A7249" i="13"/>
  <c r="B7251" i="13" l="1"/>
  <c r="A7250" i="13"/>
  <c r="E7249" i="13"/>
  <c r="D7249" i="13"/>
  <c r="C7249" i="13" s="1"/>
  <c r="J7249" i="13" s="1"/>
  <c r="E7250" i="13" l="1"/>
  <c r="D7250" i="13"/>
  <c r="C7250" i="13" s="1"/>
  <c r="J7250" i="13" s="1"/>
  <c r="B7252" i="13"/>
  <c r="A7251" i="13"/>
  <c r="J7251" i="13" l="1"/>
  <c r="D7251" i="13"/>
  <c r="C7251" i="13" s="1"/>
  <c r="E7251" i="13"/>
  <c r="B7253" i="13"/>
  <c r="A7252" i="13"/>
  <c r="D7252" i="13" l="1"/>
  <c r="C7252" i="13" s="1"/>
  <c r="J7252" i="13" s="1"/>
  <c r="E7252" i="13"/>
  <c r="B7254" i="13"/>
  <c r="A7253" i="13"/>
  <c r="J7253" i="13" l="1"/>
  <c r="D7253" i="13"/>
  <c r="C7253" i="13" s="1"/>
  <c r="E7253" i="13"/>
  <c r="B7255" i="13"/>
  <c r="A7254" i="13"/>
  <c r="E7254" i="13" l="1"/>
  <c r="D7254" i="13"/>
  <c r="B7256" i="13"/>
  <c r="A7255" i="13"/>
  <c r="D7255" i="13" l="1"/>
  <c r="C7255" i="13" s="1"/>
  <c r="J7255" i="13" s="1"/>
  <c r="E7255" i="13"/>
  <c r="B7257" i="13"/>
  <c r="A7256" i="13"/>
  <c r="C7254" i="13"/>
  <c r="J7254" i="13" s="1"/>
  <c r="D7256" i="13" l="1"/>
  <c r="C7256" i="13" s="1"/>
  <c r="J7256" i="13" s="1"/>
  <c r="E7256" i="13"/>
  <c r="B7258" i="13"/>
  <c r="A7257" i="13"/>
  <c r="B7259" i="13" l="1"/>
  <c r="A7258" i="13"/>
  <c r="E7257" i="13"/>
  <c r="D7257" i="13"/>
  <c r="C7257" i="13" s="1"/>
  <c r="J7257" i="13" s="1"/>
  <c r="E7258" i="13" l="1"/>
  <c r="D7258" i="13"/>
  <c r="C7258" i="13" s="1"/>
  <c r="J7258" i="13" s="1"/>
  <c r="B7260" i="13"/>
  <c r="A7259" i="13"/>
  <c r="E7259" i="13" l="1"/>
  <c r="D7259" i="13"/>
  <c r="C7259" i="13" s="1"/>
  <c r="J7259" i="13" s="1"/>
  <c r="B7261" i="13"/>
  <c r="A7260" i="13"/>
  <c r="D7260" i="13" l="1"/>
  <c r="E7260" i="13"/>
  <c r="B7262" i="13"/>
  <c r="A7261" i="13"/>
  <c r="C7260" i="13" l="1"/>
  <c r="J7260" i="13" s="1"/>
  <c r="E7261" i="13"/>
  <c r="D7261" i="13"/>
  <c r="C7261" i="13" s="1"/>
  <c r="J7261" i="13" s="1"/>
  <c r="B7263" i="13"/>
  <c r="A7262" i="13"/>
  <c r="E7262" i="13" l="1"/>
  <c r="D7262" i="13"/>
  <c r="C7262" i="13" s="1"/>
  <c r="J7262" i="13" s="1"/>
  <c r="B7264" i="13"/>
  <c r="A7263" i="13"/>
  <c r="D7263" i="13" l="1"/>
  <c r="C7263" i="13" s="1"/>
  <c r="J7263" i="13" s="1"/>
  <c r="E7263" i="13"/>
  <c r="B7265" i="13"/>
  <c r="A7264" i="13"/>
  <c r="D7264" i="13" l="1"/>
  <c r="C7264" i="13" s="1"/>
  <c r="J7264" i="13" s="1"/>
  <c r="E7264" i="13"/>
  <c r="B7266" i="13"/>
  <c r="A7265" i="13"/>
  <c r="D7265" i="13" l="1"/>
  <c r="C7265" i="13" s="1"/>
  <c r="J7265" i="13" s="1"/>
  <c r="E7265" i="13"/>
  <c r="B7267" i="13"/>
  <c r="A7266" i="13"/>
  <c r="E7266" i="13" l="1"/>
  <c r="D7266" i="13"/>
  <c r="C7266" i="13" s="1"/>
  <c r="J7266" i="13" s="1"/>
  <c r="B7268" i="13"/>
  <c r="A7267" i="13"/>
  <c r="E7267" i="13" l="1"/>
  <c r="D7267" i="13"/>
  <c r="C7267" i="13" s="1"/>
  <c r="J7267" i="13" s="1"/>
  <c r="B7269" i="13"/>
  <c r="A7268" i="13"/>
  <c r="J7268" i="13" l="1"/>
  <c r="D7268" i="13"/>
  <c r="C7268" i="13" s="1"/>
  <c r="E7268" i="13"/>
  <c r="B7270" i="13"/>
  <c r="A7269" i="13"/>
  <c r="E7269" i="13" l="1"/>
  <c r="D7269" i="13"/>
  <c r="B7271" i="13"/>
  <c r="A7270" i="13"/>
  <c r="E7270" i="13" l="1"/>
  <c r="D7270" i="13"/>
  <c r="B7272" i="13"/>
  <c r="A7271" i="13"/>
  <c r="C7269" i="13"/>
  <c r="J7269" i="13" s="1"/>
  <c r="B7273" i="13" l="1"/>
  <c r="A7272" i="13"/>
  <c r="C7270" i="13"/>
  <c r="J7270" i="13" s="1"/>
  <c r="D7271" i="13"/>
  <c r="C7271" i="13" s="1"/>
  <c r="J7271" i="13" s="1"/>
  <c r="E7271" i="13"/>
  <c r="D7272" i="13" l="1"/>
  <c r="C7272" i="13" s="1"/>
  <c r="J7272" i="13" s="1"/>
  <c r="E7272" i="13"/>
  <c r="B7274" i="13"/>
  <c r="A7273" i="13"/>
  <c r="E7273" i="13" l="1"/>
  <c r="D7273" i="13"/>
  <c r="C7273" i="13" s="1"/>
  <c r="J7273" i="13" s="1"/>
  <c r="B7275" i="13"/>
  <c r="A7274" i="13"/>
  <c r="E7274" i="13" l="1"/>
  <c r="D7274" i="13"/>
  <c r="C7274" i="13" s="1"/>
  <c r="J7274" i="13" s="1"/>
  <c r="B7276" i="13"/>
  <c r="A7275" i="13"/>
  <c r="E7275" i="13" l="1"/>
  <c r="D7275" i="13"/>
  <c r="C7275" i="13" s="1"/>
  <c r="J7275" i="13" s="1"/>
  <c r="B7277" i="13"/>
  <c r="A7276" i="13"/>
  <c r="D7276" i="13" l="1"/>
  <c r="E7276" i="13"/>
  <c r="B7278" i="13"/>
  <c r="A7277" i="13"/>
  <c r="C7276" i="13" l="1"/>
  <c r="J7276" i="13" s="1"/>
  <c r="D7277" i="13"/>
  <c r="C7277" i="13" s="1"/>
  <c r="J7277" i="13" s="1"/>
  <c r="E7277" i="13"/>
  <c r="B7279" i="13"/>
  <c r="A7278" i="13"/>
  <c r="E7278" i="13" l="1"/>
  <c r="D7278" i="13"/>
  <c r="B7280" i="13"/>
  <c r="A7279" i="13"/>
  <c r="C7278" i="13" l="1"/>
  <c r="J7278" i="13" s="1"/>
  <c r="D7279" i="13"/>
  <c r="C7279" i="13" s="1"/>
  <c r="J7279" i="13" s="1"/>
  <c r="E7279" i="13"/>
  <c r="B7281" i="13"/>
  <c r="A7280" i="13"/>
  <c r="B7282" i="13" l="1"/>
  <c r="A7281" i="13"/>
  <c r="D7280" i="13"/>
  <c r="C7280" i="13" s="1"/>
  <c r="J7280" i="13" s="1"/>
  <c r="E7280" i="13"/>
  <c r="E7281" i="13" l="1"/>
  <c r="D7281" i="13"/>
  <c r="C7281" i="13" s="1"/>
  <c r="J7281" i="13" s="1"/>
  <c r="B7283" i="13"/>
  <c r="A7282" i="13"/>
  <c r="E7282" i="13" l="1"/>
  <c r="D7282" i="13"/>
  <c r="C7282" i="13" s="1"/>
  <c r="J7282" i="13" s="1"/>
  <c r="B7284" i="13"/>
  <c r="A7283" i="13"/>
  <c r="B7285" i="13" l="1"/>
  <c r="A7284" i="13"/>
  <c r="D7283" i="13"/>
  <c r="C7283" i="13" s="1"/>
  <c r="J7283" i="13" s="1"/>
  <c r="E7283" i="13"/>
  <c r="D7284" i="13" l="1"/>
  <c r="C7284" i="13" s="1"/>
  <c r="J7284" i="13" s="1"/>
  <c r="E7284" i="13"/>
  <c r="B7286" i="13"/>
  <c r="A7285" i="13"/>
  <c r="B7287" i="13" l="1"/>
  <c r="A7286" i="13"/>
  <c r="E7285" i="13"/>
  <c r="D7285" i="13"/>
  <c r="E7286" i="13" l="1"/>
  <c r="D7286" i="13"/>
  <c r="C7286" i="13" s="1"/>
  <c r="J7286" i="13" s="1"/>
  <c r="C7285" i="13"/>
  <c r="J7285" i="13" s="1"/>
  <c r="B7288" i="13"/>
  <c r="A7287" i="13"/>
  <c r="B7289" i="13" l="1"/>
  <c r="A7288" i="13"/>
  <c r="E7287" i="13"/>
  <c r="D7287" i="13"/>
  <c r="C7287" i="13" s="1"/>
  <c r="J7287" i="13" s="1"/>
  <c r="D7288" i="13" l="1"/>
  <c r="C7288" i="13" s="1"/>
  <c r="J7288" i="13" s="1"/>
  <c r="E7288" i="13"/>
  <c r="B7290" i="13"/>
  <c r="A7289" i="13"/>
  <c r="D7289" i="13" l="1"/>
  <c r="C7289" i="13" s="1"/>
  <c r="J7289" i="13" s="1"/>
  <c r="E7289" i="13"/>
  <c r="B7291" i="13"/>
  <c r="A7290" i="13"/>
  <c r="B7292" i="13" l="1"/>
  <c r="A7291" i="13"/>
  <c r="E7290" i="13"/>
  <c r="D7290" i="13"/>
  <c r="D7291" i="13" l="1"/>
  <c r="E7291" i="13"/>
  <c r="C7290" i="13"/>
  <c r="J7290" i="13" s="1"/>
  <c r="B7293" i="13"/>
  <c r="A7292" i="13"/>
  <c r="B7294" i="13" l="1"/>
  <c r="A7293" i="13"/>
  <c r="D7292" i="13"/>
  <c r="C7292" i="13" s="1"/>
  <c r="J7292" i="13" s="1"/>
  <c r="E7292" i="13"/>
  <c r="C7291" i="13"/>
  <c r="J7291" i="13" s="1"/>
  <c r="E7293" i="13" l="1"/>
  <c r="D7293" i="13"/>
  <c r="C7293" i="13" s="1"/>
  <c r="J7293" i="13" s="1"/>
  <c r="B7295" i="13"/>
  <c r="A7294" i="13"/>
  <c r="E7294" i="13" l="1"/>
  <c r="D7294" i="13"/>
  <c r="B7296" i="13"/>
  <c r="A7295" i="13"/>
  <c r="C7294" i="13" l="1"/>
  <c r="J7294" i="13" s="1"/>
  <c r="B7297" i="13"/>
  <c r="A7296" i="13"/>
  <c r="D7295" i="13"/>
  <c r="C7295" i="13" s="1"/>
  <c r="J7295" i="13" s="1"/>
  <c r="E7295" i="13"/>
  <c r="D7296" i="13" l="1"/>
  <c r="C7296" i="13" s="1"/>
  <c r="J7296" i="13" s="1"/>
  <c r="E7296" i="13"/>
  <c r="B7298" i="13"/>
  <c r="A7297" i="13"/>
  <c r="E7297" i="13" l="1"/>
  <c r="D7297" i="13"/>
  <c r="B7299" i="13"/>
  <c r="A7298" i="13"/>
  <c r="C7297" i="13" l="1"/>
  <c r="J7297" i="13" s="1"/>
  <c r="B7300" i="13"/>
  <c r="A7299" i="13"/>
  <c r="E7298" i="13"/>
  <c r="D7298" i="13"/>
  <c r="E7299" i="13" l="1"/>
  <c r="D7299" i="13"/>
  <c r="C7299" i="13" s="1"/>
  <c r="J7299" i="13" s="1"/>
  <c r="C7298" i="13"/>
  <c r="J7298" i="13" s="1"/>
  <c r="B7301" i="13"/>
  <c r="A7300" i="13"/>
  <c r="B7302" i="13" l="1"/>
  <c r="A7301" i="13"/>
  <c r="D7300" i="13"/>
  <c r="E7300" i="13"/>
  <c r="D7301" i="13" l="1"/>
  <c r="C7301" i="13" s="1"/>
  <c r="J7301" i="13" s="1"/>
  <c r="E7301" i="13"/>
  <c r="B7303" i="13"/>
  <c r="A7302" i="13"/>
  <c r="C7300" i="13"/>
  <c r="J7300" i="13" s="1"/>
  <c r="E7302" i="13" l="1"/>
  <c r="D7302" i="13"/>
  <c r="B7304" i="13"/>
  <c r="A7303" i="13"/>
  <c r="D7303" i="13" l="1"/>
  <c r="C7303" i="13" s="1"/>
  <c r="J7303" i="13" s="1"/>
  <c r="E7303" i="13"/>
  <c r="B7305" i="13"/>
  <c r="A7304" i="13"/>
  <c r="C7302" i="13"/>
  <c r="J7302" i="13" s="1"/>
  <c r="D7304" i="13" l="1"/>
  <c r="E7304" i="13"/>
  <c r="B7306" i="13"/>
  <c r="A7305" i="13"/>
  <c r="C7304" i="13" l="1"/>
  <c r="J7304" i="13" s="1"/>
  <c r="E7305" i="13"/>
  <c r="D7305" i="13"/>
  <c r="C7305" i="13" s="1"/>
  <c r="J7305" i="13" s="1"/>
  <c r="B7307" i="13"/>
  <c r="A7306" i="13"/>
  <c r="E7306" i="13" l="1"/>
  <c r="D7306" i="13"/>
  <c r="C7306" i="13" s="1"/>
  <c r="J7306" i="13" s="1"/>
  <c r="B7308" i="13"/>
  <c r="A7307" i="13"/>
  <c r="J7307" i="13" l="1"/>
  <c r="D7307" i="13"/>
  <c r="C7307" i="13" s="1"/>
  <c r="E7307" i="13"/>
  <c r="B7309" i="13"/>
  <c r="A7308" i="13"/>
  <c r="D7308" i="13" l="1"/>
  <c r="C7308" i="13" s="1"/>
  <c r="J7308" i="13" s="1"/>
  <c r="E7308" i="13"/>
  <c r="B7310" i="13"/>
  <c r="A7309" i="13"/>
  <c r="D7309" i="13" l="1"/>
  <c r="E7309" i="13"/>
  <c r="B7311" i="13"/>
  <c r="A7310" i="13"/>
  <c r="C7309" i="13" l="1"/>
  <c r="J7309" i="13" s="1"/>
  <c r="E7310" i="13"/>
  <c r="D7310" i="13"/>
  <c r="C7310" i="13" s="1"/>
  <c r="J7310" i="13" s="1"/>
  <c r="B7312" i="13"/>
  <c r="A7311" i="13"/>
  <c r="E7311" i="13" l="1"/>
  <c r="D7311" i="13"/>
  <c r="C7311" i="13" s="1"/>
  <c r="J7311" i="13" s="1"/>
  <c r="B7313" i="13"/>
  <c r="A7312" i="13"/>
  <c r="D7312" i="13" l="1"/>
  <c r="C7312" i="13" s="1"/>
  <c r="J7312" i="13" s="1"/>
  <c r="E7312" i="13"/>
  <c r="B7314" i="13"/>
  <c r="A7313" i="13"/>
  <c r="E7313" i="13" l="1"/>
  <c r="D7313" i="13"/>
  <c r="C7313" i="13" s="1"/>
  <c r="J7313" i="13" s="1"/>
  <c r="B7315" i="13"/>
  <c r="A7314" i="13"/>
  <c r="E7314" i="13" l="1"/>
  <c r="D7314" i="13"/>
  <c r="C7314" i="13" s="1"/>
  <c r="J7314" i="13" s="1"/>
  <c r="B7316" i="13"/>
  <c r="A7315" i="13"/>
  <c r="D7315" i="13" l="1"/>
  <c r="E7315" i="13"/>
  <c r="B7317" i="13"/>
  <c r="A7316" i="13"/>
  <c r="C7315" i="13" l="1"/>
  <c r="J7315" i="13" s="1"/>
  <c r="D7316" i="13"/>
  <c r="C7316" i="13" s="1"/>
  <c r="J7316" i="13" s="1"/>
  <c r="E7316" i="13"/>
  <c r="B7318" i="13"/>
  <c r="A7317" i="13"/>
  <c r="E7317" i="13" l="1"/>
  <c r="D7317" i="13"/>
  <c r="C7317" i="13" s="1"/>
  <c r="J7317" i="13" s="1"/>
  <c r="B7319" i="13"/>
  <c r="A7318" i="13"/>
  <c r="E7318" i="13" l="1"/>
  <c r="D7318" i="13"/>
  <c r="C7318" i="13" s="1"/>
  <c r="J7318" i="13" s="1"/>
  <c r="B7320" i="13"/>
  <c r="A7319" i="13"/>
  <c r="D7319" i="13" l="1"/>
  <c r="C7319" i="13" s="1"/>
  <c r="J7319" i="13" s="1"/>
  <c r="E7319" i="13"/>
  <c r="B7321" i="13"/>
  <c r="A7320" i="13"/>
  <c r="B7322" i="13" l="1"/>
  <c r="A7321" i="13"/>
  <c r="D7320" i="13"/>
  <c r="E7320" i="13"/>
  <c r="C7320" i="13" l="1"/>
  <c r="J7320" i="13" s="1"/>
  <c r="B7323" i="13"/>
  <c r="A7322" i="13"/>
  <c r="D7321" i="13"/>
  <c r="C7321" i="13" s="1"/>
  <c r="J7321" i="13" s="1"/>
  <c r="E7321" i="13"/>
  <c r="E7322" i="13" l="1"/>
  <c r="D7322" i="13"/>
  <c r="C7322" i="13" s="1"/>
  <c r="J7322" i="13" s="1"/>
  <c r="B7324" i="13"/>
  <c r="A7323" i="13"/>
  <c r="E7323" i="13" l="1"/>
  <c r="D7323" i="13"/>
  <c r="C7323" i="13" s="1"/>
  <c r="J7323" i="13" s="1"/>
  <c r="B7325" i="13"/>
  <c r="A7324" i="13"/>
  <c r="D7324" i="13" l="1"/>
  <c r="E7324" i="13"/>
  <c r="B7326" i="13"/>
  <c r="A7325" i="13"/>
  <c r="C7324" i="13" l="1"/>
  <c r="J7324" i="13" s="1"/>
  <c r="E7325" i="13"/>
  <c r="D7325" i="13"/>
  <c r="C7325" i="13" s="1"/>
  <c r="J7325" i="13" s="1"/>
  <c r="B7327" i="13"/>
  <c r="A7326" i="13"/>
  <c r="E7326" i="13" l="1"/>
  <c r="D7326" i="13"/>
  <c r="C7326" i="13" s="1"/>
  <c r="J7326" i="13" s="1"/>
  <c r="B7328" i="13"/>
  <c r="A7327" i="13"/>
  <c r="D7327" i="13" l="1"/>
  <c r="C7327" i="13" s="1"/>
  <c r="J7327" i="13" s="1"/>
  <c r="E7327" i="13"/>
  <c r="B7329" i="13"/>
  <c r="A7328" i="13"/>
  <c r="D7328" i="13" l="1"/>
  <c r="C7328" i="13" s="1"/>
  <c r="J7328" i="13" s="1"/>
  <c r="E7328" i="13"/>
  <c r="B7330" i="13"/>
  <c r="A7329" i="13"/>
  <c r="B7331" i="13" l="1"/>
  <c r="A7330" i="13"/>
  <c r="E7329" i="13"/>
  <c r="D7329" i="13"/>
  <c r="C7329" i="13" s="1"/>
  <c r="J7329" i="13" s="1"/>
  <c r="E7330" i="13" l="1"/>
  <c r="D7330" i="13"/>
  <c r="C7330" i="13" s="1"/>
  <c r="J7330" i="13" s="1"/>
  <c r="B7332" i="13"/>
  <c r="A7331" i="13"/>
  <c r="D7331" i="13" l="1"/>
  <c r="C7331" i="13" s="1"/>
  <c r="J7331" i="13" s="1"/>
  <c r="E7331" i="13"/>
  <c r="B7333" i="13"/>
  <c r="A7332" i="13"/>
  <c r="D7332" i="13" l="1"/>
  <c r="E7332" i="13"/>
  <c r="B7334" i="13"/>
  <c r="A7333" i="13"/>
  <c r="C7332" i="13" l="1"/>
  <c r="J7332" i="13" s="1"/>
  <c r="D7333" i="13"/>
  <c r="C7333" i="13" s="1"/>
  <c r="J7333" i="13" s="1"/>
  <c r="E7333" i="13"/>
  <c r="B7335" i="13"/>
  <c r="A7334" i="13"/>
  <c r="E7334" i="13" l="1"/>
  <c r="D7334" i="13"/>
  <c r="C7334" i="13" s="1"/>
  <c r="J7334" i="13" s="1"/>
  <c r="B7336" i="13"/>
  <c r="A7335" i="13"/>
  <c r="E7335" i="13" l="1"/>
  <c r="D7335" i="13"/>
  <c r="C7335" i="13" s="1"/>
  <c r="J7335" i="13" s="1"/>
  <c r="B7337" i="13"/>
  <c r="A7336" i="13"/>
  <c r="J7336" i="13" l="1"/>
  <c r="D7336" i="13"/>
  <c r="C7336" i="13" s="1"/>
  <c r="E7336" i="13"/>
  <c r="B7338" i="13"/>
  <c r="A7337" i="13"/>
  <c r="E7337" i="13" l="1"/>
  <c r="D7337" i="13"/>
  <c r="B7339" i="13"/>
  <c r="A7338" i="13"/>
  <c r="B7340" i="13" l="1"/>
  <c r="A7339" i="13"/>
  <c r="C7337" i="13"/>
  <c r="J7337" i="13" s="1"/>
  <c r="E7338" i="13"/>
  <c r="D7338" i="13"/>
  <c r="C7338" i="13" l="1"/>
  <c r="J7338" i="13" s="1"/>
  <c r="B7341" i="13"/>
  <c r="A7340" i="13"/>
  <c r="D7339" i="13"/>
  <c r="C7339" i="13" s="1"/>
  <c r="J7339" i="13" s="1"/>
  <c r="E7339" i="13"/>
  <c r="D7340" i="13" l="1"/>
  <c r="E7340" i="13"/>
  <c r="B7342" i="13"/>
  <c r="A7341" i="13"/>
  <c r="C7340" i="13" l="1"/>
  <c r="J7340" i="13" s="1"/>
  <c r="E7341" i="13"/>
  <c r="D7341" i="13"/>
  <c r="C7341" i="13" s="1"/>
  <c r="J7341" i="13" s="1"/>
  <c r="B7343" i="13"/>
  <c r="A7342" i="13"/>
  <c r="E7342" i="13" l="1"/>
  <c r="D7342" i="13"/>
  <c r="C7342" i="13" s="1"/>
  <c r="J7342" i="13" s="1"/>
  <c r="B7344" i="13"/>
  <c r="A7343" i="13"/>
  <c r="D7343" i="13" l="1"/>
  <c r="C7343" i="13" s="1"/>
  <c r="J7343" i="13" s="1"/>
  <c r="E7343" i="13"/>
  <c r="B7345" i="13"/>
  <c r="A7344" i="13"/>
  <c r="J7344" i="13" l="1"/>
  <c r="D7344" i="13"/>
  <c r="C7344" i="13" s="1"/>
  <c r="E7344" i="13"/>
  <c r="B7346" i="13"/>
  <c r="A7345" i="13"/>
  <c r="D7345" i="13" l="1"/>
  <c r="C7345" i="13" s="1"/>
  <c r="J7345" i="13" s="1"/>
  <c r="E7345" i="13"/>
  <c r="B7347" i="13"/>
  <c r="A7346" i="13"/>
  <c r="B7348" i="13" l="1"/>
  <c r="A7347" i="13"/>
  <c r="E7346" i="13"/>
  <c r="D7346" i="13"/>
  <c r="C7346" i="13" s="1"/>
  <c r="J7346" i="13" s="1"/>
  <c r="E7347" i="13" l="1"/>
  <c r="D7347" i="13"/>
  <c r="C7347" i="13" s="1"/>
  <c r="J7347" i="13" s="1"/>
  <c r="B7349" i="13"/>
  <c r="A7348" i="13"/>
  <c r="J7348" i="13" l="1"/>
  <c r="D7348" i="13"/>
  <c r="C7348" i="13" s="1"/>
  <c r="E7348" i="13"/>
  <c r="B7350" i="13"/>
  <c r="A7349" i="13"/>
  <c r="E7349" i="13" l="1"/>
  <c r="D7349" i="13"/>
  <c r="B7351" i="13"/>
  <c r="A7350" i="13"/>
  <c r="E7350" i="13" l="1"/>
  <c r="D7350" i="13"/>
  <c r="B7352" i="13"/>
  <c r="A7351" i="13"/>
  <c r="C7349" i="13"/>
  <c r="J7349" i="13" s="1"/>
  <c r="D7351" i="13" l="1"/>
  <c r="C7351" i="13" s="1"/>
  <c r="J7351" i="13" s="1"/>
  <c r="E7351" i="13"/>
  <c r="B7353" i="13"/>
  <c r="A7352" i="13"/>
  <c r="C7350" i="13"/>
  <c r="J7350" i="13" s="1"/>
  <c r="B7354" i="13" l="1"/>
  <c r="A7353" i="13"/>
  <c r="D7352" i="13"/>
  <c r="C7352" i="13" s="1"/>
  <c r="J7352" i="13" s="1"/>
  <c r="E7352" i="13"/>
  <c r="E7353" i="13" l="1"/>
  <c r="D7353" i="13"/>
  <c r="C7353" i="13" s="1"/>
  <c r="J7353" i="13" s="1"/>
  <c r="B7355" i="13"/>
  <c r="A7354" i="13"/>
  <c r="E7354" i="13" l="1"/>
  <c r="D7354" i="13"/>
  <c r="C7354" i="13" s="1"/>
  <c r="J7354" i="13" s="1"/>
  <c r="B7356" i="13"/>
  <c r="A7355" i="13"/>
  <c r="J7355" i="13" l="1"/>
  <c r="D7355" i="13"/>
  <c r="C7355" i="13" s="1"/>
  <c r="E7355" i="13"/>
  <c r="B7357" i="13"/>
  <c r="A7356" i="13"/>
  <c r="D7356" i="13" l="1"/>
  <c r="C7356" i="13" s="1"/>
  <c r="J7356" i="13" s="1"/>
  <c r="E7356" i="13"/>
  <c r="B7358" i="13"/>
  <c r="A7357" i="13"/>
  <c r="D7357" i="13" l="1"/>
  <c r="E7357" i="13"/>
  <c r="B7359" i="13"/>
  <c r="A7358" i="13"/>
  <c r="C7357" i="13" l="1"/>
  <c r="J7357" i="13" s="1"/>
  <c r="E7358" i="13"/>
  <c r="D7358" i="13"/>
  <c r="C7358" i="13" s="1"/>
  <c r="J7358" i="13" s="1"/>
  <c r="B7360" i="13"/>
  <c r="A7359" i="13"/>
  <c r="E7359" i="13" l="1"/>
  <c r="D7359" i="13"/>
  <c r="C7359" i="13" s="1"/>
  <c r="J7359" i="13" s="1"/>
  <c r="B7361" i="13"/>
  <c r="A7360" i="13"/>
  <c r="D7360" i="13" l="1"/>
  <c r="C7360" i="13" s="1"/>
  <c r="J7360" i="13" s="1"/>
  <c r="E7360" i="13"/>
  <c r="B7362" i="13"/>
  <c r="A7361" i="13"/>
  <c r="E7361" i="13" l="1"/>
  <c r="D7361" i="13"/>
  <c r="C7361" i="13" s="1"/>
  <c r="J7361" i="13" s="1"/>
  <c r="B7363" i="13"/>
  <c r="A7362" i="13"/>
  <c r="E7362" i="13" l="1"/>
  <c r="D7362" i="13"/>
  <c r="C7362" i="13" s="1"/>
  <c r="J7362" i="13" s="1"/>
  <c r="B7364" i="13"/>
  <c r="A7363" i="13"/>
  <c r="B7365" i="13" l="1"/>
  <c r="A7364" i="13"/>
  <c r="D7363" i="13"/>
  <c r="C7363" i="13" s="1"/>
  <c r="J7363" i="13" s="1"/>
  <c r="E7363" i="13"/>
  <c r="D7364" i="13" l="1"/>
  <c r="C7364" i="13" s="1"/>
  <c r="J7364" i="13" s="1"/>
  <c r="E7364" i="13"/>
  <c r="B7366" i="13"/>
  <c r="A7365" i="13"/>
  <c r="D7365" i="13" l="1"/>
  <c r="C7365" i="13" s="1"/>
  <c r="J7365" i="13" s="1"/>
  <c r="E7365" i="13"/>
  <c r="B7367" i="13"/>
  <c r="A7366" i="13"/>
  <c r="E7366" i="13" l="1"/>
  <c r="D7366" i="13"/>
  <c r="C7366" i="13" s="1"/>
  <c r="J7366" i="13" s="1"/>
  <c r="B7368" i="13"/>
  <c r="A7367" i="13"/>
  <c r="E7367" i="13" l="1"/>
  <c r="D7367" i="13"/>
  <c r="C7367" i="13" s="1"/>
  <c r="J7367" i="13" s="1"/>
  <c r="B7369" i="13"/>
  <c r="A7368" i="13"/>
  <c r="E7368" i="13" l="1"/>
  <c r="D7368" i="13"/>
  <c r="C7368" i="13" s="1"/>
  <c r="J7368" i="13" s="1"/>
  <c r="B7370" i="13"/>
  <c r="A7369" i="13"/>
  <c r="D7369" i="13" l="1"/>
  <c r="E7369" i="13"/>
  <c r="B7371" i="13"/>
  <c r="A7370" i="13"/>
  <c r="C7369" i="13" l="1"/>
  <c r="J7369" i="13" s="1"/>
  <c r="D7370" i="13"/>
  <c r="C7370" i="13" s="1"/>
  <c r="J7370" i="13" s="1"/>
  <c r="E7370" i="13"/>
  <c r="B7372" i="13"/>
  <c r="A7371" i="13"/>
  <c r="E7371" i="13" l="1"/>
  <c r="D7371" i="13"/>
  <c r="C7371" i="13" s="1"/>
  <c r="J7371" i="13" s="1"/>
  <c r="B7373" i="13"/>
  <c r="A7372" i="13"/>
  <c r="D7372" i="13" l="1"/>
  <c r="E7372" i="13"/>
  <c r="B7374" i="13"/>
  <c r="A7373" i="13"/>
  <c r="C7372" i="13" l="1"/>
  <c r="J7372" i="13" s="1"/>
  <c r="D7373" i="13"/>
  <c r="C7373" i="13" s="1"/>
  <c r="J7373" i="13" s="1"/>
  <c r="E7373" i="13"/>
  <c r="B7375" i="13"/>
  <c r="A7374" i="13"/>
  <c r="E7374" i="13" l="1"/>
  <c r="D7374" i="13"/>
  <c r="C7374" i="13" s="1"/>
  <c r="J7374" i="13" s="1"/>
  <c r="B7376" i="13"/>
  <c r="A7375" i="13"/>
  <c r="E7375" i="13" l="1"/>
  <c r="D7375" i="13"/>
  <c r="C7375" i="13" s="1"/>
  <c r="J7375" i="13" s="1"/>
  <c r="B7377" i="13"/>
  <c r="A7376" i="13"/>
  <c r="E7376" i="13" l="1"/>
  <c r="D7376" i="13"/>
  <c r="C7376" i="13" s="1"/>
  <c r="J7376" i="13" s="1"/>
  <c r="B7378" i="13"/>
  <c r="A7377" i="13"/>
  <c r="D7377" i="13" l="1"/>
  <c r="C7377" i="13" s="1"/>
  <c r="J7377" i="13" s="1"/>
  <c r="E7377" i="13"/>
  <c r="B7379" i="13"/>
  <c r="A7378" i="13"/>
  <c r="E7378" i="13" l="1"/>
  <c r="D7378" i="13"/>
  <c r="C7378" i="13" s="1"/>
  <c r="J7378" i="13" s="1"/>
  <c r="B7380" i="13"/>
  <c r="A7379" i="13"/>
  <c r="E7379" i="13" l="1"/>
  <c r="D7379" i="13"/>
  <c r="C7379" i="13" s="1"/>
  <c r="J7379" i="13" s="1"/>
  <c r="B7381" i="13"/>
  <c r="A7380" i="13"/>
  <c r="D7380" i="13" l="1"/>
  <c r="C7380" i="13" s="1"/>
  <c r="J7380" i="13" s="1"/>
  <c r="E7380" i="13"/>
  <c r="B7382" i="13"/>
  <c r="A7381" i="13"/>
  <c r="E7381" i="13" l="1"/>
  <c r="D7381" i="13"/>
  <c r="C7381" i="13" s="1"/>
  <c r="J7381" i="13" s="1"/>
  <c r="B7383" i="13"/>
  <c r="A7382" i="13"/>
  <c r="D7382" i="13" l="1"/>
  <c r="C7382" i="13" s="1"/>
  <c r="J7382" i="13" s="1"/>
  <c r="E7382" i="13"/>
  <c r="B7384" i="13"/>
  <c r="A7383" i="13"/>
  <c r="E7383" i="13" l="1"/>
  <c r="D7383" i="13"/>
  <c r="C7383" i="13" s="1"/>
  <c r="J7383" i="13" s="1"/>
  <c r="B7385" i="13"/>
  <c r="A7384" i="13"/>
  <c r="J7384" i="13" l="1"/>
  <c r="E7384" i="13"/>
  <c r="D7384" i="13"/>
  <c r="C7384" i="13" s="1"/>
  <c r="B7386" i="13"/>
  <c r="A7385" i="13"/>
  <c r="D7385" i="13" l="1"/>
  <c r="C7385" i="13" s="1"/>
  <c r="J7385" i="13" s="1"/>
  <c r="E7385" i="13"/>
  <c r="B7387" i="13"/>
  <c r="A7386" i="13"/>
  <c r="E7386" i="13" l="1"/>
  <c r="D7386" i="13"/>
  <c r="C7386" i="13" s="1"/>
  <c r="J7386" i="13" s="1"/>
  <c r="B7388" i="13"/>
  <c r="A7387" i="13"/>
  <c r="B7389" i="13" l="1"/>
  <c r="A7388" i="13"/>
  <c r="D7387" i="13"/>
  <c r="C7387" i="13" s="1"/>
  <c r="J7387" i="13" s="1"/>
  <c r="E7387" i="13"/>
  <c r="D7388" i="13" l="1"/>
  <c r="C7388" i="13" s="1"/>
  <c r="J7388" i="13" s="1"/>
  <c r="E7388" i="13"/>
  <c r="B7390" i="13"/>
  <c r="A7389" i="13"/>
  <c r="D7389" i="13" l="1"/>
  <c r="C7389" i="13" s="1"/>
  <c r="J7389" i="13" s="1"/>
  <c r="E7389" i="13"/>
  <c r="B7391" i="13"/>
  <c r="A7390" i="13"/>
  <c r="E7390" i="13" l="1"/>
  <c r="D7390" i="13"/>
  <c r="C7390" i="13" s="1"/>
  <c r="J7390" i="13" s="1"/>
  <c r="B7392" i="13"/>
  <c r="A7391" i="13"/>
  <c r="E7391" i="13" l="1"/>
  <c r="D7391" i="13"/>
  <c r="C7391" i="13" s="1"/>
  <c r="J7391" i="13" s="1"/>
  <c r="B7393" i="13"/>
  <c r="A7392" i="13"/>
  <c r="B7394" i="13" l="1"/>
  <c r="A7393" i="13"/>
  <c r="E7392" i="13"/>
  <c r="D7392" i="13"/>
  <c r="C7392" i="13" s="1"/>
  <c r="J7392" i="13" s="1"/>
  <c r="D7393" i="13" l="1"/>
  <c r="C7393" i="13" s="1"/>
  <c r="J7393" i="13" s="1"/>
  <c r="E7393" i="13"/>
  <c r="B7395" i="13"/>
  <c r="A7394" i="13"/>
  <c r="D7394" i="13" l="1"/>
  <c r="C7394" i="13" s="1"/>
  <c r="J7394" i="13" s="1"/>
  <c r="E7394" i="13"/>
  <c r="B7396" i="13"/>
  <c r="A7395" i="13"/>
  <c r="B7397" i="13" l="1"/>
  <c r="A7396" i="13"/>
  <c r="E7395" i="13"/>
  <c r="D7395" i="13"/>
  <c r="C7395" i="13" s="1"/>
  <c r="J7395" i="13" s="1"/>
  <c r="D7396" i="13" l="1"/>
  <c r="C7396" i="13" s="1"/>
  <c r="J7396" i="13" s="1"/>
  <c r="E7396" i="13"/>
  <c r="B7398" i="13"/>
  <c r="A7397" i="13"/>
  <c r="D7397" i="13" l="1"/>
  <c r="C7397" i="13" s="1"/>
  <c r="J7397" i="13" s="1"/>
  <c r="E7397" i="13"/>
  <c r="B7399" i="13"/>
  <c r="A7398" i="13"/>
  <c r="E7398" i="13" l="1"/>
  <c r="D7398" i="13"/>
  <c r="C7398" i="13" s="1"/>
  <c r="J7398" i="13" s="1"/>
  <c r="B7400" i="13"/>
  <c r="A7399" i="13"/>
  <c r="B7401" i="13" l="1"/>
  <c r="A7400" i="13"/>
  <c r="E7399" i="13"/>
  <c r="D7399" i="13"/>
  <c r="C7399" i="13" s="1"/>
  <c r="J7399" i="13" s="1"/>
  <c r="E7400" i="13" l="1"/>
  <c r="D7400" i="13"/>
  <c r="C7400" i="13" s="1"/>
  <c r="J7400" i="13" s="1"/>
  <c r="B7402" i="13"/>
  <c r="A7401" i="13"/>
  <c r="B7403" i="13" l="1"/>
  <c r="A7402" i="13"/>
  <c r="D7401" i="13"/>
  <c r="C7401" i="13" s="1"/>
  <c r="J7401" i="13" s="1"/>
  <c r="E7401" i="13"/>
  <c r="D7402" i="13" l="1"/>
  <c r="C7402" i="13" s="1"/>
  <c r="J7402" i="13" s="1"/>
  <c r="E7402" i="13"/>
  <c r="B7404" i="13"/>
  <c r="A7403" i="13"/>
  <c r="E7403" i="13" l="1"/>
  <c r="D7403" i="13"/>
  <c r="C7403" i="13" s="1"/>
  <c r="J7403" i="13" s="1"/>
  <c r="B7405" i="13"/>
  <c r="A7404" i="13"/>
  <c r="D7404" i="13" l="1"/>
  <c r="E7404" i="13"/>
  <c r="B7406" i="13"/>
  <c r="A7405" i="13"/>
  <c r="C7404" i="13" l="1"/>
  <c r="J7404" i="13" s="1"/>
  <c r="D7405" i="13"/>
  <c r="C7405" i="13" s="1"/>
  <c r="J7405" i="13" s="1"/>
  <c r="E7405" i="13"/>
  <c r="B7407" i="13"/>
  <c r="A7406" i="13"/>
  <c r="D7406" i="13" l="1"/>
  <c r="C7406" i="13" s="1"/>
  <c r="J7406" i="13" s="1"/>
  <c r="E7406" i="13"/>
  <c r="B7408" i="13"/>
  <c r="A7407" i="13"/>
  <c r="E7407" i="13" l="1"/>
  <c r="D7407" i="13"/>
  <c r="C7407" i="13" s="1"/>
  <c r="J7407" i="13" s="1"/>
  <c r="B7409" i="13"/>
  <c r="A7408" i="13"/>
  <c r="E7408" i="13" l="1"/>
  <c r="D7408" i="13"/>
  <c r="C7408" i="13" s="1"/>
  <c r="J7408" i="13" s="1"/>
  <c r="B7410" i="13"/>
  <c r="A7409" i="13"/>
  <c r="J7409" i="13" l="1"/>
  <c r="D7409" i="13"/>
  <c r="C7409" i="13" s="1"/>
  <c r="E7409" i="13"/>
  <c r="B7411" i="13"/>
  <c r="A7410" i="13"/>
  <c r="E7410" i="13" l="1"/>
  <c r="D7410" i="13"/>
  <c r="B7412" i="13"/>
  <c r="A7411" i="13"/>
  <c r="B7413" i="13" l="1"/>
  <c r="A7412" i="13"/>
  <c r="C7410" i="13"/>
  <c r="J7410" i="13" s="1"/>
  <c r="E7411" i="13"/>
  <c r="D7411" i="13"/>
  <c r="C7411" i="13" s="1"/>
  <c r="J7411" i="13" s="1"/>
  <c r="D7412" i="13" l="1"/>
  <c r="C7412" i="13" s="1"/>
  <c r="J7412" i="13" s="1"/>
  <c r="E7412" i="13"/>
  <c r="B7414" i="13"/>
  <c r="A7413" i="13"/>
  <c r="E7413" i="13" l="1"/>
  <c r="D7413" i="13"/>
  <c r="C7413" i="13" s="1"/>
  <c r="J7413" i="13" s="1"/>
  <c r="B7415" i="13"/>
  <c r="A7414" i="13"/>
  <c r="E7414" i="13" l="1"/>
  <c r="D7414" i="13"/>
  <c r="C7414" i="13" s="1"/>
  <c r="J7414" i="13" s="1"/>
  <c r="B7416" i="13"/>
  <c r="A7415" i="13"/>
  <c r="E7415" i="13" l="1"/>
  <c r="D7415" i="13"/>
  <c r="C7415" i="13" s="1"/>
  <c r="J7415" i="13" s="1"/>
  <c r="B7417" i="13"/>
  <c r="A7416" i="13"/>
  <c r="E7416" i="13" l="1"/>
  <c r="D7416" i="13"/>
  <c r="C7416" i="13" s="1"/>
  <c r="J7416" i="13" s="1"/>
  <c r="B7418" i="13"/>
  <c r="A7417" i="13"/>
  <c r="E7417" i="13" l="1"/>
  <c r="D7417" i="13"/>
  <c r="C7417" i="13" s="1"/>
  <c r="J7417" i="13" s="1"/>
  <c r="B7419" i="13"/>
  <c r="A7418" i="13"/>
  <c r="E7418" i="13" l="1"/>
  <c r="D7418" i="13"/>
  <c r="C7418" i="13" s="1"/>
  <c r="J7418" i="13" s="1"/>
  <c r="B7420" i="13"/>
  <c r="A7419" i="13"/>
  <c r="E7419" i="13" l="1"/>
  <c r="D7419" i="13"/>
  <c r="C7419" i="13" s="1"/>
  <c r="J7419" i="13" s="1"/>
  <c r="B7421" i="13"/>
  <c r="A7420" i="13"/>
  <c r="B7422" i="13" l="1"/>
  <c r="A7421" i="13"/>
  <c r="D7420" i="13"/>
  <c r="C7420" i="13" s="1"/>
  <c r="J7420" i="13" s="1"/>
  <c r="E7420" i="13"/>
  <c r="D7421" i="13" l="1"/>
  <c r="C7421" i="13" s="1"/>
  <c r="J7421" i="13" s="1"/>
  <c r="E7421" i="13"/>
  <c r="B7423" i="13"/>
  <c r="A7422" i="13"/>
  <c r="E7422" i="13" l="1"/>
  <c r="D7422" i="13"/>
  <c r="C7422" i="13" s="1"/>
  <c r="J7422" i="13" s="1"/>
  <c r="B7424" i="13"/>
  <c r="A7423" i="13"/>
  <c r="E7423" i="13" l="1"/>
  <c r="D7423" i="13"/>
  <c r="C7423" i="13" s="1"/>
  <c r="J7423" i="13" s="1"/>
  <c r="B7425" i="13"/>
  <c r="A7424" i="13"/>
  <c r="E7424" i="13" l="1"/>
  <c r="D7424" i="13"/>
  <c r="C7424" i="13" s="1"/>
  <c r="J7424" i="13" s="1"/>
  <c r="B7426" i="13"/>
  <c r="A7425" i="13"/>
  <c r="B7427" i="13" l="1"/>
  <c r="A7426" i="13"/>
  <c r="E7425" i="13"/>
  <c r="D7425" i="13"/>
  <c r="C7425" i="13" s="1"/>
  <c r="J7425" i="13" s="1"/>
  <c r="D7426" i="13" l="1"/>
  <c r="C7426" i="13" s="1"/>
  <c r="J7426" i="13" s="1"/>
  <c r="E7426" i="13"/>
  <c r="B7428" i="13"/>
  <c r="A7427" i="13"/>
  <c r="E7427" i="13" l="1"/>
  <c r="D7427" i="13"/>
  <c r="C7427" i="13" s="1"/>
  <c r="J7427" i="13" s="1"/>
  <c r="B7429" i="13"/>
  <c r="A7428" i="13"/>
  <c r="D7428" i="13" l="1"/>
  <c r="E7428" i="13"/>
  <c r="B7430" i="13"/>
  <c r="A7429" i="13"/>
  <c r="C7428" i="13" l="1"/>
  <c r="J7428" i="13" s="1"/>
  <c r="J7429" i="13"/>
  <c r="D7429" i="13"/>
  <c r="C7429" i="13" s="1"/>
  <c r="E7429" i="13"/>
  <c r="B7431" i="13"/>
  <c r="A7430" i="13"/>
  <c r="D7430" i="13" l="1"/>
  <c r="C7430" i="13" s="1"/>
  <c r="J7430" i="13" s="1"/>
  <c r="E7430" i="13"/>
  <c r="B7432" i="13"/>
  <c r="A7431" i="13"/>
  <c r="E7431" i="13" l="1"/>
  <c r="D7431" i="13"/>
  <c r="C7431" i="13" s="1"/>
  <c r="J7431" i="13" s="1"/>
  <c r="B7433" i="13"/>
  <c r="A7432" i="13"/>
  <c r="E7432" i="13" l="1"/>
  <c r="D7432" i="13"/>
  <c r="C7432" i="13" s="1"/>
  <c r="J7432" i="13" s="1"/>
  <c r="B7434" i="13"/>
  <c r="A7433" i="13"/>
  <c r="D7433" i="13" l="1"/>
  <c r="E7433" i="13"/>
  <c r="B7435" i="13"/>
  <c r="A7434" i="13"/>
  <c r="C7433" i="13" l="1"/>
  <c r="J7433" i="13" s="1"/>
  <c r="E7434" i="13"/>
  <c r="D7434" i="13"/>
  <c r="C7434" i="13" s="1"/>
  <c r="J7434" i="13" s="1"/>
  <c r="B7436" i="13"/>
  <c r="A7435" i="13"/>
  <c r="J7435" i="13" l="1"/>
  <c r="D7435" i="13"/>
  <c r="C7435" i="13" s="1"/>
  <c r="E7435" i="13"/>
  <c r="B7437" i="13"/>
  <c r="A7436" i="13"/>
  <c r="D7436" i="13" l="1"/>
  <c r="C7436" i="13" s="1"/>
  <c r="J7436" i="13" s="1"/>
  <c r="E7436" i="13"/>
  <c r="B7438" i="13"/>
  <c r="A7437" i="13"/>
  <c r="J7437" i="13" l="1"/>
  <c r="D7437" i="13"/>
  <c r="C7437" i="13" s="1"/>
  <c r="E7437" i="13"/>
  <c r="B7439" i="13"/>
  <c r="A7438" i="13"/>
  <c r="D7438" i="13" l="1"/>
  <c r="C7438" i="13" s="1"/>
  <c r="J7438" i="13" s="1"/>
  <c r="E7438" i="13"/>
  <c r="B7440" i="13"/>
  <c r="A7439" i="13"/>
  <c r="E7439" i="13" l="1"/>
  <c r="D7439" i="13"/>
  <c r="C7439" i="13" s="1"/>
  <c r="J7439" i="13" s="1"/>
  <c r="B7441" i="13"/>
  <c r="A7440" i="13"/>
  <c r="E7440" i="13" l="1"/>
  <c r="D7440" i="13"/>
  <c r="C7440" i="13" s="1"/>
  <c r="J7440" i="13" s="1"/>
  <c r="B7442" i="13"/>
  <c r="A7441" i="13"/>
  <c r="D7441" i="13" l="1"/>
  <c r="E7441" i="13"/>
  <c r="B7443" i="13"/>
  <c r="A7442" i="13"/>
  <c r="C7441" i="13" l="1"/>
  <c r="J7441" i="13" s="1"/>
  <c r="E7442" i="13"/>
  <c r="D7442" i="13"/>
  <c r="C7442" i="13" s="1"/>
  <c r="J7442" i="13" s="1"/>
  <c r="B7444" i="13"/>
  <c r="A7443" i="13"/>
  <c r="E7443" i="13" l="1"/>
  <c r="D7443" i="13"/>
  <c r="C7443" i="13" s="1"/>
  <c r="J7443" i="13" s="1"/>
  <c r="B7445" i="13"/>
  <c r="A7444" i="13"/>
  <c r="D7444" i="13" l="1"/>
  <c r="C7444" i="13" s="1"/>
  <c r="J7444" i="13" s="1"/>
  <c r="E7444" i="13"/>
  <c r="B7446" i="13"/>
  <c r="A7445" i="13"/>
  <c r="D7445" i="13" l="1"/>
  <c r="C7445" i="13" s="1"/>
  <c r="J7445" i="13" s="1"/>
  <c r="E7445" i="13"/>
  <c r="B7447" i="13"/>
  <c r="A7446" i="13"/>
  <c r="E7446" i="13" l="1"/>
  <c r="D7446" i="13"/>
  <c r="C7446" i="13" s="1"/>
  <c r="J7446" i="13" s="1"/>
  <c r="B7448" i="13"/>
  <c r="A7447" i="13"/>
  <c r="E7447" i="13" l="1"/>
  <c r="D7447" i="13"/>
  <c r="C7447" i="13" s="1"/>
  <c r="J7447" i="13" s="1"/>
  <c r="B7449" i="13"/>
  <c r="A7448" i="13"/>
  <c r="E7448" i="13" l="1"/>
  <c r="D7448" i="13"/>
  <c r="C7448" i="13" s="1"/>
  <c r="J7448" i="13" s="1"/>
  <c r="B7450" i="13"/>
  <c r="A7449" i="13"/>
  <c r="D7449" i="13" l="1"/>
  <c r="C7449" i="13" s="1"/>
  <c r="J7449" i="13" s="1"/>
  <c r="E7449" i="13"/>
  <c r="B7451" i="13"/>
  <c r="A7450" i="13"/>
  <c r="D7450" i="13" l="1"/>
  <c r="C7450" i="13" s="1"/>
  <c r="J7450" i="13" s="1"/>
  <c r="E7450" i="13"/>
  <c r="B7452" i="13"/>
  <c r="A7451" i="13"/>
  <c r="J7451" i="13" l="1"/>
  <c r="E7451" i="13"/>
  <c r="D7451" i="13"/>
  <c r="C7451" i="13" s="1"/>
  <c r="B7453" i="13"/>
  <c r="A7452" i="13"/>
  <c r="D7452" i="13" l="1"/>
  <c r="C7452" i="13" s="1"/>
  <c r="J7452" i="13" s="1"/>
  <c r="E7452" i="13"/>
  <c r="B7454" i="13"/>
  <c r="A7453" i="13"/>
  <c r="B7455" i="13" l="1"/>
  <c r="A7454" i="13"/>
  <c r="D7453" i="13"/>
  <c r="E7453" i="13"/>
  <c r="E7454" i="13" l="1"/>
  <c r="D7454" i="13"/>
  <c r="B7456" i="13"/>
  <c r="A7455" i="13"/>
  <c r="C7453" i="13"/>
  <c r="J7453" i="13" s="1"/>
  <c r="B7457" i="13" l="1"/>
  <c r="A7456" i="13"/>
  <c r="C7454" i="13"/>
  <c r="J7454" i="13" s="1"/>
  <c r="E7455" i="13"/>
  <c r="D7455" i="13"/>
  <c r="C7455" i="13" l="1"/>
  <c r="J7455" i="13" s="1"/>
  <c r="D7456" i="13"/>
  <c r="E7456" i="13"/>
  <c r="B7458" i="13"/>
  <c r="A7457" i="13"/>
  <c r="B7459" i="13" l="1"/>
  <c r="A7458" i="13"/>
  <c r="C7456" i="13"/>
  <c r="J7456" i="13" s="1"/>
  <c r="D7457" i="13"/>
  <c r="E7457" i="13"/>
  <c r="C7457" i="13" l="1"/>
  <c r="J7457" i="13" s="1"/>
  <c r="B7460" i="13"/>
  <c r="A7459" i="13"/>
  <c r="E7458" i="13"/>
  <c r="D7458" i="13"/>
  <c r="C7458" i="13" l="1"/>
  <c r="J7458" i="13" s="1"/>
  <c r="E7459" i="13"/>
  <c r="D7459" i="13"/>
  <c r="C7459" i="13" s="1"/>
  <c r="J7459" i="13" s="1"/>
  <c r="B7461" i="13"/>
  <c r="A7460" i="13"/>
  <c r="B7462" i="13" l="1"/>
  <c r="A7461" i="13"/>
  <c r="E7460" i="13"/>
  <c r="D7460" i="13"/>
  <c r="C7460" i="13" s="1"/>
  <c r="J7460" i="13" s="1"/>
  <c r="D7461" i="13" l="1"/>
  <c r="E7461" i="13"/>
  <c r="B7463" i="13"/>
  <c r="A7462" i="13"/>
  <c r="C7461" i="13" l="1"/>
  <c r="J7461" i="13" s="1"/>
  <c r="D7462" i="13"/>
  <c r="C7462" i="13" s="1"/>
  <c r="J7462" i="13" s="1"/>
  <c r="E7462" i="13"/>
  <c r="B7464" i="13"/>
  <c r="A7463" i="13"/>
  <c r="E7463" i="13" l="1"/>
  <c r="D7463" i="13"/>
  <c r="C7463" i="13" s="1"/>
  <c r="J7463" i="13" s="1"/>
  <c r="B7465" i="13"/>
  <c r="A7464" i="13"/>
  <c r="D7464" i="13" l="1"/>
  <c r="C7464" i="13" s="1"/>
  <c r="J7464" i="13" s="1"/>
  <c r="E7464" i="13"/>
  <c r="B7466" i="13"/>
  <c r="A7465" i="13"/>
  <c r="D7465" i="13" l="1"/>
  <c r="C7465" i="13" s="1"/>
  <c r="J7465" i="13" s="1"/>
  <c r="E7465" i="13"/>
  <c r="B7467" i="13"/>
  <c r="A7466" i="13"/>
  <c r="E7466" i="13" l="1"/>
  <c r="D7466" i="13"/>
  <c r="C7466" i="13" s="1"/>
  <c r="J7466" i="13" s="1"/>
  <c r="B7468" i="13"/>
  <c r="A7467" i="13"/>
  <c r="E7467" i="13" l="1"/>
  <c r="D7467" i="13"/>
  <c r="C7467" i="13" s="1"/>
  <c r="J7467" i="13" s="1"/>
  <c r="B7469" i="13"/>
  <c r="A7468" i="13"/>
  <c r="D7468" i="13" l="1"/>
  <c r="E7468" i="13"/>
  <c r="B7470" i="13"/>
  <c r="A7469" i="13"/>
  <c r="C7468" i="13" l="1"/>
  <c r="J7468" i="13" s="1"/>
  <c r="D7469" i="13"/>
  <c r="C7469" i="13" s="1"/>
  <c r="J7469" i="13" s="1"/>
  <c r="E7469" i="13"/>
  <c r="B7471" i="13"/>
  <c r="A7470" i="13"/>
  <c r="E7470" i="13" l="1"/>
  <c r="D7470" i="13"/>
  <c r="C7470" i="13" s="1"/>
  <c r="J7470" i="13" s="1"/>
  <c r="B7472" i="13"/>
  <c r="A7471" i="13"/>
  <c r="E7471" i="13" l="1"/>
  <c r="D7471" i="13"/>
  <c r="C7471" i="13" s="1"/>
  <c r="J7471" i="13" s="1"/>
  <c r="B7473" i="13"/>
  <c r="A7472" i="13"/>
  <c r="E7472" i="13" l="1"/>
  <c r="D7472" i="13"/>
  <c r="C7472" i="13" s="1"/>
  <c r="J7472" i="13" s="1"/>
  <c r="B7474" i="13"/>
  <c r="A7473" i="13"/>
  <c r="D7473" i="13" l="1"/>
  <c r="C7473" i="13" s="1"/>
  <c r="J7473" i="13" s="1"/>
  <c r="E7473" i="13"/>
  <c r="B7475" i="13"/>
  <c r="A7474" i="13"/>
  <c r="B7476" i="13" l="1"/>
  <c r="A7475" i="13"/>
  <c r="D7474" i="13"/>
  <c r="C7474" i="13" s="1"/>
  <c r="J7474" i="13" s="1"/>
  <c r="E7474" i="13"/>
  <c r="E7475" i="13" l="1"/>
  <c r="D7475" i="13"/>
  <c r="C7475" i="13" s="1"/>
  <c r="J7475" i="13" s="1"/>
  <c r="B7477" i="13"/>
  <c r="A7476" i="13"/>
  <c r="D7476" i="13" l="1"/>
  <c r="C7476" i="13" s="1"/>
  <c r="J7476" i="13" s="1"/>
  <c r="E7476" i="13"/>
  <c r="B7478" i="13"/>
  <c r="A7477" i="13"/>
  <c r="D7477" i="13" l="1"/>
  <c r="C7477" i="13" s="1"/>
  <c r="J7477" i="13" s="1"/>
  <c r="E7477" i="13"/>
  <c r="B7479" i="13"/>
  <c r="A7478" i="13"/>
  <c r="E7478" i="13" l="1"/>
  <c r="D7478" i="13"/>
  <c r="C7478" i="13" s="1"/>
  <c r="J7478" i="13" s="1"/>
  <c r="B7480" i="13"/>
  <c r="A7479" i="13"/>
  <c r="E7479" i="13" l="1"/>
  <c r="D7479" i="13"/>
  <c r="C7479" i="13" s="1"/>
  <c r="J7479" i="13" s="1"/>
  <c r="B7481" i="13"/>
  <c r="A7480" i="13"/>
  <c r="D7480" i="13" l="1"/>
  <c r="E7480" i="13"/>
  <c r="B7482" i="13"/>
  <c r="A7481" i="13"/>
  <c r="C7480" i="13" l="1"/>
  <c r="J7480" i="13" s="1"/>
  <c r="J7481" i="13"/>
  <c r="D7481" i="13"/>
  <c r="C7481" i="13" s="1"/>
  <c r="E7481" i="13"/>
  <c r="B7483" i="13"/>
  <c r="A7482" i="13"/>
  <c r="E7482" i="13" l="1"/>
  <c r="D7482" i="13"/>
  <c r="B7484" i="13"/>
  <c r="A7483" i="13"/>
  <c r="B7485" i="13" l="1"/>
  <c r="A7484" i="13"/>
  <c r="C7482" i="13"/>
  <c r="J7482" i="13" s="1"/>
  <c r="E7483" i="13"/>
  <c r="D7483" i="13"/>
  <c r="C7483" i="13" s="1"/>
  <c r="J7483" i="13" s="1"/>
  <c r="E7484" i="13" l="1"/>
  <c r="D7484" i="13"/>
  <c r="B7486" i="13"/>
  <c r="A7485" i="13"/>
  <c r="D7485" i="13" l="1"/>
  <c r="C7485" i="13" s="1"/>
  <c r="J7485" i="13" s="1"/>
  <c r="E7485" i="13"/>
  <c r="B7487" i="13"/>
  <c r="A7486" i="13"/>
  <c r="C7484" i="13"/>
  <c r="J7484" i="13" s="1"/>
  <c r="B7488" i="13" l="1"/>
  <c r="A7487" i="13"/>
  <c r="D7486" i="13"/>
  <c r="C7486" i="13" s="1"/>
  <c r="J7486" i="13" s="1"/>
  <c r="E7486" i="13"/>
  <c r="E7487" i="13" l="1"/>
  <c r="D7487" i="13"/>
  <c r="C7487" i="13" s="1"/>
  <c r="J7487" i="13" s="1"/>
  <c r="B7489" i="13"/>
  <c r="A7488" i="13"/>
  <c r="D7488" i="13" l="1"/>
  <c r="E7488" i="13"/>
  <c r="B7490" i="13"/>
  <c r="A7489" i="13"/>
  <c r="C7488" i="13" l="1"/>
  <c r="J7488" i="13" s="1"/>
  <c r="D7489" i="13"/>
  <c r="C7489" i="13" s="1"/>
  <c r="J7489" i="13" s="1"/>
  <c r="E7489" i="13"/>
  <c r="B7491" i="13"/>
  <c r="A7490" i="13"/>
  <c r="E7490" i="13" l="1"/>
  <c r="D7490" i="13"/>
  <c r="C7490" i="13" s="1"/>
  <c r="J7490" i="13" s="1"/>
  <c r="B7492" i="13"/>
  <c r="A7491" i="13"/>
  <c r="E7491" i="13" l="1"/>
  <c r="D7491" i="13"/>
  <c r="C7491" i="13" s="1"/>
  <c r="J7491" i="13" s="1"/>
  <c r="B7493" i="13"/>
  <c r="A7492" i="13"/>
  <c r="D7492" i="13" l="1"/>
  <c r="E7492" i="13"/>
  <c r="B7494" i="13"/>
  <c r="A7493" i="13"/>
  <c r="C7492" i="13" l="1"/>
  <c r="J7492" i="13" s="1"/>
  <c r="D7493" i="13"/>
  <c r="C7493" i="13" s="1"/>
  <c r="J7493" i="13" s="1"/>
  <c r="E7493" i="13"/>
  <c r="B7495" i="13"/>
  <c r="A7494" i="13"/>
  <c r="E7494" i="13" l="1"/>
  <c r="D7494" i="13"/>
  <c r="C7494" i="13" s="1"/>
  <c r="J7494" i="13" s="1"/>
  <c r="B7496" i="13"/>
  <c r="A7495" i="13"/>
  <c r="E7495" i="13" l="1"/>
  <c r="D7495" i="13"/>
  <c r="C7495" i="13" s="1"/>
  <c r="J7495" i="13" s="1"/>
  <c r="B7497" i="13"/>
  <c r="A7496" i="13"/>
  <c r="E7496" i="13" l="1"/>
  <c r="D7496" i="13"/>
  <c r="C7496" i="13" s="1"/>
  <c r="J7496" i="13" s="1"/>
  <c r="B7498" i="13"/>
  <c r="A7497" i="13"/>
  <c r="B7499" i="13" l="1"/>
  <c r="A7498" i="13"/>
  <c r="D7497" i="13"/>
  <c r="C7497" i="13" s="1"/>
  <c r="J7497" i="13" s="1"/>
  <c r="E7497" i="13"/>
  <c r="D7498" i="13" l="1"/>
  <c r="E7498" i="13"/>
  <c r="B7500" i="13"/>
  <c r="A7499" i="13"/>
  <c r="C7498" i="13" l="1"/>
  <c r="J7498" i="13" s="1"/>
  <c r="E7499" i="13"/>
  <c r="D7499" i="13"/>
  <c r="C7499" i="13" s="1"/>
  <c r="J7499" i="13" s="1"/>
  <c r="B7501" i="13"/>
  <c r="A7500" i="13"/>
  <c r="D7500" i="13" l="1"/>
  <c r="E7500" i="13"/>
  <c r="B7502" i="13"/>
  <c r="A7501" i="13"/>
  <c r="C7500" i="13" l="1"/>
  <c r="J7500" i="13" s="1"/>
  <c r="D7501" i="13"/>
  <c r="C7501" i="13" s="1"/>
  <c r="J7501" i="13" s="1"/>
  <c r="E7501" i="13"/>
  <c r="B7503" i="13"/>
  <c r="A7502" i="13"/>
  <c r="E7502" i="13" l="1"/>
  <c r="D7502" i="13"/>
  <c r="C7502" i="13" s="1"/>
  <c r="J7502" i="13" s="1"/>
  <c r="B7504" i="13"/>
  <c r="A7503" i="13"/>
  <c r="E7503" i="13" l="1"/>
  <c r="D7503" i="13"/>
  <c r="C7503" i="13" s="1"/>
  <c r="J7503" i="13" s="1"/>
  <c r="B7505" i="13"/>
  <c r="A7504" i="13"/>
  <c r="D7504" i="13" l="1"/>
  <c r="E7504" i="13"/>
  <c r="B7506" i="13"/>
  <c r="A7505" i="13"/>
  <c r="C7504" i="13" l="1"/>
  <c r="J7504" i="13" s="1"/>
  <c r="D7505" i="13"/>
  <c r="C7505" i="13" s="1"/>
  <c r="J7505" i="13" s="1"/>
  <c r="E7505" i="13"/>
  <c r="B7507" i="13"/>
  <c r="A7506" i="13"/>
  <c r="E7506" i="13" l="1"/>
  <c r="D7506" i="13"/>
  <c r="C7506" i="13" s="1"/>
  <c r="J7506" i="13" s="1"/>
  <c r="B7508" i="13"/>
  <c r="A7507" i="13"/>
  <c r="E7507" i="13" l="1"/>
  <c r="D7507" i="13"/>
  <c r="C7507" i="13" s="1"/>
  <c r="J7507" i="13" s="1"/>
  <c r="B7509" i="13"/>
  <c r="A7508" i="13"/>
  <c r="E7508" i="13" l="1"/>
  <c r="D7508" i="13"/>
  <c r="C7508" i="13" s="1"/>
  <c r="J7508" i="13" s="1"/>
  <c r="B7510" i="13"/>
  <c r="A7509" i="13"/>
  <c r="D7509" i="13" l="1"/>
  <c r="E7509" i="13"/>
  <c r="B7511" i="13"/>
  <c r="A7510" i="13"/>
  <c r="C7509" i="13" l="1"/>
  <c r="J7509" i="13" s="1"/>
  <c r="J7510" i="13"/>
  <c r="D7510" i="13"/>
  <c r="C7510" i="13" s="1"/>
  <c r="E7510" i="13"/>
  <c r="B7512" i="13"/>
  <c r="A7511" i="13"/>
  <c r="E7511" i="13" l="1"/>
  <c r="D7511" i="13"/>
  <c r="B7513" i="13"/>
  <c r="A7512" i="13"/>
  <c r="D7512" i="13" l="1"/>
  <c r="C7512" i="13" s="1"/>
  <c r="J7512" i="13" s="1"/>
  <c r="E7512" i="13"/>
  <c r="B7514" i="13"/>
  <c r="A7513" i="13"/>
  <c r="C7511" i="13"/>
  <c r="J7511" i="13" s="1"/>
  <c r="D7513" i="13" l="1"/>
  <c r="C7513" i="13" s="1"/>
  <c r="J7513" i="13" s="1"/>
  <c r="E7513" i="13"/>
  <c r="B7515" i="13"/>
  <c r="A7514" i="13"/>
  <c r="E7514" i="13" l="1"/>
  <c r="D7514" i="13"/>
  <c r="C7514" i="13" s="1"/>
  <c r="J7514" i="13" s="1"/>
  <c r="B7516" i="13"/>
  <c r="A7515" i="13"/>
  <c r="E7515" i="13" l="1"/>
  <c r="D7515" i="13"/>
  <c r="C7515" i="13" s="1"/>
  <c r="J7515" i="13" s="1"/>
  <c r="B7517" i="13"/>
  <c r="A7516" i="13"/>
  <c r="E7516" i="13" l="1"/>
  <c r="D7516" i="13"/>
  <c r="C7516" i="13" s="1"/>
  <c r="J7516" i="13" s="1"/>
  <c r="B7518" i="13"/>
  <c r="A7517" i="13"/>
  <c r="D7517" i="13" l="1"/>
  <c r="C7517" i="13" s="1"/>
  <c r="J7517" i="13" s="1"/>
  <c r="E7517" i="13"/>
  <c r="B7519" i="13"/>
  <c r="A7518" i="13"/>
  <c r="B7520" i="13" l="1"/>
  <c r="A7519" i="13"/>
  <c r="E7518" i="13"/>
  <c r="D7518" i="13"/>
  <c r="C7518" i="13" s="1"/>
  <c r="J7518" i="13" s="1"/>
  <c r="E7519" i="13" l="1"/>
  <c r="D7519" i="13"/>
  <c r="C7519" i="13" s="1"/>
  <c r="J7519" i="13" s="1"/>
  <c r="B7521" i="13"/>
  <c r="A7520" i="13"/>
  <c r="D7520" i="13" l="1"/>
  <c r="E7520" i="13"/>
  <c r="B7522" i="13"/>
  <c r="A7521" i="13"/>
  <c r="C7520" i="13" l="1"/>
  <c r="J7520" i="13" s="1"/>
  <c r="D7521" i="13"/>
  <c r="C7521" i="13" s="1"/>
  <c r="J7521" i="13" s="1"/>
  <c r="E7521" i="13"/>
  <c r="B7523" i="13"/>
  <c r="A7522" i="13"/>
  <c r="D7522" i="13" l="1"/>
  <c r="C7522" i="13" s="1"/>
  <c r="J7522" i="13" s="1"/>
  <c r="E7522" i="13"/>
  <c r="B7524" i="13"/>
  <c r="A7523" i="13"/>
  <c r="E7523" i="13" l="1"/>
  <c r="D7523" i="13"/>
  <c r="C7523" i="13" s="1"/>
  <c r="J7523" i="13" s="1"/>
  <c r="B7525" i="13"/>
  <c r="A7524" i="13"/>
  <c r="D7524" i="13" l="1"/>
  <c r="C7524" i="13" s="1"/>
  <c r="J7524" i="13" s="1"/>
  <c r="E7524" i="13"/>
  <c r="B7526" i="13"/>
  <c r="A7525" i="13"/>
  <c r="D7525" i="13" l="1"/>
  <c r="C7525" i="13" s="1"/>
  <c r="J7525" i="13" s="1"/>
  <c r="E7525" i="13"/>
  <c r="B7527" i="13"/>
  <c r="A7526" i="13"/>
  <c r="E7526" i="13" l="1"/>
  <c r="D7526" i="13"/>
  <c r="C7526" i="13" s="1"/>
  <c r="J7526" i="13" s="1"/>
  <c r="B7528" i="13"/>
  <c r="A7527" i="13"/>
  <c r="E7527" i="13" l="1"/>
  <c r="D7527" i="13"/>
  <c r="C7527" i="13" s="1"/>
  <c r="J7527" i="13" s="1"/>
  <c r="B7529" i="13"/>
  <c r="A7528" i="13"/>
  <c r="B7530" i="13" l="1"/>
  <c r="A7529" i="13"/>
  <c r="E7528" i="13"/>
  <c r="D7528" i="13"/>
  <c r="C7528" i="13" s="1"/>
  <c r="J7528" i="13" s="1"/>
  <c r="J7529" i="13" l="1"/>
  <c r="D7529" i="13"/>
  <c r="C7529" i="13" s="1"/>
  <c r="E7529" i="13"/>
  <c r="B7531" i="13"/>
  <c r="A7530" i="13"/>
  <c r="E7530" i="13" l="1"/>
  <c r="D7530" i="13"/>
  <c r="B7532" i="13"/>
  <c r="A7531" i="13"/>
  <c r="E7531" i="13" l="1"/>
  <c r="D7531" i="13"/>
  <c r="B7533" i="13"/>
  <c r="A7532" i="13"/>
  <c r="C7530" i="13"/>
  <c r="J7530" i="13" s="1"/>
  <c r="D7532" i="13" l="1"/>
  <c r="C7532" i="13" s="1"/>
  <c r="J7532" i="13" s="1"/>
  <c r="E7532" i="13"/>
  <c r="B7534" i="13"/>
  <c r="A7533" i="13"/>
  <c r="C7531" i="13"/>
  <c r="J7531" i="13" s="1"/>
  <c r="D7533" i="13" l="1"/>
  <c r="C7533" i="13" s="1"/>
  <c r="J7533" i="13" s="1"/>
  <c r="E7533" i="13"/>
  <c r="B7535" i="13"/>
  <c r="A7534" i="13"/>
  <c r="B7536" i="13" l="1"/>
  <c r="A7535" i="13"/>
  <c r="D7534" i="13"/>
  <c r="C7534" i="13" s="1"/>
  <c r="J7534" i="13" s="1"/>
  <c r="E7534" i="13"/>
  <c r="E7535" i="13" l="1"/>
  <c r="D7535" i="13"/>
  <c r="C7535" i="13" s="1"/>
  <c r="J7535" i="13" s="1"/>
  <c r="B7537" i="13"/>
  <c r="A7536" i="13"/>
  <c r="D7536" i="13" l="1"/>
  <c r="E7536" i="13"/>
  <c r="B7538" i="13"/>
  <c r="A7537" i="13"/>
  <c r="C7536" i="13" l="1"/>
  <c r="J7536" i="13" s="1"/>
  <c r="D7537" i="13"/>
  <c r="C7537" i="13" s="1"/>
  <c r="J7537" i="13" s="1"/>
  <c r="E7537" i="13"/>
  <c r="B7539" i="13"/>
  <c r="A7538" i="13"/>
  <c r="E7538" i="13" l="1"/>
  <c r="D7538" i="13"/>
  <c r="C7538" i="13" s="1"/>
  <c r="J7538" i="13" s="1"/>
  <c r="B7540" i="13"/>
  <c r="A7539" i="13"/>
  <c r="E7539" i="13" l="1"/>
  <c r="D7539" i="13"/>
  <c r="C7539" i="13" s="1"/>
  <c r="J7539" i="13" s="1"/>
  <c r="B7541" i="13"/>
  <c r="A7540" i="13"/>
  <c r="E7540" i="13" l="1"/>
  <c r="D7540" i="13"/>
  <c r="C7540" i="13" s="1"/>
  <c r="J7540" i="13" s="1"/>
  <c r="B7542" i="13"/>
  <c r="A7541" i="13"/>
  <c r="D7541" i="13" l="1"/>
  <c r="C7541" i="13" s="1"/>
  <c r="J7541" i="13" s="1"/>
  <c r="E7541" i="13"/>
  <c r="B7543" i="13"/>
  <c r="A7542" i="13"/>
  <c r="E7542" i="13" l="1"/>
  <c r="D7542" i="13"/>
  <c r="C7542" i="13" s="1"/>
  <c r="J7542" i="13" s="1"/>
  <c r="B7544" i="13"/>
  <c r="A7543" i="13"/>
  <c r="E7543" i="13" l="1"/>
  <c r="D7543" i="13"/>
  <c r="C7543" i="13" s="1"/>
  <c r="J7543" i="13" s="1"/>
  <c r="B7545" i="13"/>
  <c r="A7544" i="13"/>
  <c r="D7544" i="13" l="1"/>
  <c r="E7544" i="13"/>
  <c r="B7546" i="13"/>
  <c r="A7545" i="13"/>
  <c r="C7544" i="13" l="1"/>
  <c r="J7544" i="13" s="1"/>
  <c r="D7545" i="13"/>
  <c r="C7545" i="13" s="1"/>
  <c r="J7545" i="13" s="1"/>
  <c r="E7545" i="13"/>
  <c r="B7547" i="13"/>
  <c r="A7546" i="13"/>
  <c r="D7546" i="13" l="1"/>
  <c r="C7546" i="13" s="1"/>
  <c r="J7546" i="13" s="1"/>
  <c r="E7546" i="13"/>
  <c r="B7548" i="13"/>
  <c r="A7547" i="13"/>
  <c r="E7547" i="13" l="1"/>
  <c r="D7547" i="13"/>
  <c r="C7547" i="13" s="1"/>
  <c r="J7547" i="13" s="1"/>
  <c r="B7549" i="13"/>
  <c r="A7548" i="13"/>
  <c r="D7548" i="13" l="1"/>
  <c r="C7548" i="13" s="1"/>
  <c r="J7548" i="13" s="1"/>
  <c r="E7548" i="13"/>
  <c r="B7550" i="13"/>
  <c r="A7549" i="13"/>
  <c r="D7549" i="13" l="1"/>
  <c r="C7549" i="13" s="1"/>
  <c r="J7549" i="13" s="1"/>
  <c r="E7549" i="13"/>
  <c r="B7551" i="13"/>
  <c r="A7550" i="13"/>
  <c r="E7550" i="13" l="1"/>
  <c r="D7550" i="13"/>
  <c r="C7550" i="13" s="1"/>
  <c r="J7550" i="13" s="1"/>
  <c r="B7552" i="13"/>
  <c r="A7551" i="13"/>
  <c r="E7551" i="13" l="1"/>
  <c r="D7551" i="13"/>
  <c r="C7551" i="13" s="1"/>
  <c r="J7551" i="13" s="1"/>
  <c r="B7553" i="13"/>
  <c r="A7552" i="13"/>
  <c r="E7552" i="13" l="1"/>
  <c r="D7552" i="13"/>
  <c r="C7552" i="13" s="1"/>
  <c r="J7552" i="13" s="1"/>
  <c r="B7554" i="13"/>
  <c r="A7553" i="13"/>
  <c r="B7555" i="13" l="1"/>
  <c r="A7554" i="13"/>
  <c r="D7553" i="13"/>
  <c r="C7553" i="13" s="1"/>
  <c r="J7553" i="13" s="1"/>
  <c r="E7553" i="13"/>
  <c r="E7554" i="13" l="1"/>
  <c r="D7554" i="13"/>
  <c r="C7554" i="13" s="1"/>
  <c r="J7554" i="13" s="1"/>
  <c r="B7556" i="13"/>
  <c r="A7555" i="13"/>
  <c r="E7555" i="13" l="1"/>
  <c r="D7555" i="13"/>
  <c r="C7555" i="13" s="1"/>
  <c r="J7555" i="13" s="1"/>
  <c r="B7557" i="13"/>
  <c r="A7556" i="13"/>
  <c r="D7556" i="13" l="1"/>
  <c r="C7556" i="13" s="1"/>
  <c r="J7556" i="13" s="1"/>
  <c r="E7556" i="13"/>
  <c r="B7558" i="13"/>
  <c r="A7557" i="13"/>
  <c r="D7557" i="13" l="1"/>
  <c r="C7557" i="13" s="1"/>
  <c r="J7557" i="13" s="1"/>
  <c r="E7557" i="13"/>
  <c r="B7559" i="13"/>
  <c r="A7558" i="13"/>
  <c r="D7558" i="13" l="1"/>
  <c r="C7558" i="13" s="1"/>
  <c r="J7558" i="13" s="1"/>
  <c r="E7558" i="13"/>
  <c r="B7560" i="13"/>
  <c r="A7559" i="13"/>
  <c r="E7559" i="13" l="1"/>
  <c r="D7559" i="13"/>
  <c r="C7559" i="13" s="1"/>
  <c r="J7559" i="13" s="1"/>
  <c r="B7561" i="13"/>
  <c r="A7560" i="13"/>
  <c r="D7560" i="13" l="1"/>
  <c r="C7560" i="13" s="1"/>
  <c r="J7560" i="13" s="1"/>
  <c r="E7560" i="13"/>
  <c r="B7562" i="13"/>
  <c r="A7561" i="13"/>
  <c r="D7561" i="13" l="1"/>
  <c r="C7561" i="13" s="1"/>
  <c r="J7561" i="13" s="1"/>
  <c r="E7561" i="13"/>
  <c r="B7563" i="13"/>
  <c r="A7562" i="13"/>
  <c r="J7562" i="13" l="1"/>
  <c r="E7562" i="13"/>
  <c r="D7562" i="13"/>
  <c r="C7562" i="13" s="1"/>
  <c r="B7564" i="13"/>
  <c r="A7563" i="13"/>
  <c r="E7563" i="13" l="1"/>
  <c r="D7563" i="13"/>
  <c r="B7565" i="13"/>
  <c r="A7564" i="13"/>
  <c r="E7564" i="13" l="1"/>
  <c r="D7564" i="13"/>
  <c r="B7566" i="13"/>
  <c r="A7565" i="13"/>
  <c r="C7563" i="13"/>
  <c r="J7563" i="13" s="1"/>
  <c r="J7565" i="13" l="1"/>
  <c r="D7565" i="13"/>
  <c r="C7565" i="13" s="1"/>
  <c r="E7565" i="13"/>
  <c r="B7567" i="13"/>
  <c r="A7566" i="13"/>
  <c r="C7564" i="13"/>
  <c r="J7564" i="13" s="1"/>
  <c r="E7566" i="13" l="1"/>
  <c r="D7566" i="13"/>
  <c r="B7568" i="13"/>
  <c r="A7567" i="13"/>
  <c r="E7567" i="13" l="1"/>
  <c r="D7567" i="13"/>
  <c r="B7569" i="13"/>
  <c r="A7568" i="13"/>
  <c r="C7566" i="13"/>
  <c r="J7566" i="13" s="1"/>
  <c r="J7568" i="13" l="1"/>
  <c r="D7568" i="13"/>
  <c r="C7568" i="13" s="1"/>
  <c r="E7568" i="13"/>
  <c r="B7570" i="13"/>
  <c r="A7569" i="13"/>
  <c r="C7567" i="13"/>
  <c r="J7567" i="13" s="1"/>
  <c r="D7569" i="13" l="1"/>
  <c r="C7569" i="13" s="1"/>
  <c r="J7569" i="13" s="1"/>
  <c r="E7569" i="13"/>
  <c r="B7571" i="13"/>
  <c r="A7570" i="13"/>
  <c r="D7570" i="13" l="1"/>
  <c r="C7570" i="13" s="1"/>
  <c r="J7570" i="13" s="1"/>
  <c r="E7570" i="13"/>
  <c r="B7572" i="13"/>
  <c r="A7571" i="13"/>
  <c r="E7571" i="13" l="1"/>
  <c r="D7571" i="13"/>
  <c r="C7571" i="13" s="1"/>
  <c r="J7571" i="13" s="1"/>
  <c r="B7573" i="13"/>
  <c r="A7572" i="13"/>
  <c r="D7572" i="13" l="1"/>
  <c r="C7572" i="13" s="1"/>
  <c r="J7572" i="13" s="1"/>
  <c r="E7572" i="13"/>
  <c r="B7574" i="13"/>
  <c r="A7573" i="13"/>
  <c r="D7573" i="13" l="1"/>
  <c r="C7573" i="13" s="1"/>
  <c r="J7573" i="13" s="1"/>
  <c r="E7573" i="13"/>
  <c r="B7575" i="13"/>
  <c r="A7574" i="13"/>
  <c r="J7574" i="13" l="1"/>
  <c r="E7574" i="13"/>
  <c r="D7574" i="13"/>
  <c r="C7574" i="13" s="1"/>
  <c r="B7576" i="13"/>
  <c r="A7575" i="13"/>
  <c r="E7575" i="13" l="1"/>
  <c r="D7575" i="13"/>
  <c r="B7577" i="13"/>
  <c r="A7576" i="13"/>
  <c r="E7576" i="13" l="1"/>
  <c r="D7576" i="13"/>
  <c r="B7578" i="13"/>
  <c r="A7577" i="13"/>
  <c r="C7575" i="13"/>
  <c r="J7575" i="13" s="1"/>
  <c r="D7577" i="13" l="1"/>
  <c r="C7577" i="13" s="1"/>
  <c r="J7577" i="13" s="1"/>
  <c r="E7577" i="13"/>
  <c r="B7579" i="13"/>
  <c r="A7578" i="13"/>
  <c r="C7576" i="13"/>
  <c r="J7576" i="13" s="1"/>
  <c r="B7580" i="13" l="1"/>
  <c r="A7579" i="13"/>
  <c r="E7578" i="13"/>
  <c r="D7578" i="13"/>
  <c r="C7578" i="13" s="1"/>
  <c r="J7578" i="13" s="1"/>
  <c r="E7579" i="13" l="1"/>
  <c r="D7579" i="13"/>
  <c r="C7579" i="13" s="1"/>
  <c r="J7579" i="13" s="1"/>
  <c r="B7581" i="13"/>
  <c r="A7580" i="13"/>
  <c r="D7580" i="13" l="1"/>
  <c r="E7580" i="13"/>
  <c r="B7582" i="13"/>
  <c r="A7581" i="13"/>
  <c r="C7580" i="13" l="1"/>
  <c r="J7580" i="13" s="1"/>
  <c r="D7581" i="13"/>
  <c r="C7581" i="13" s="1"/>
  <c r="J7581" i="13" s="1"/>
  <c r="E7581" i="13"/>
  <c r="B7583" i="13"/>
  <c r="A7582" i="13"/>
  <c r="D7582" i="13" l="1"/>
  <c r="C7582" i="13" s="1"/>
  <c r="J7582" i="13" s="1"/>
  <c r="E7582" i="13"/>
  <c r="B7584" i="13"/>
  <c r="A7583" i="13"/>
  <c r="E7583" i="13" l="1"/>
  <c r="D7583" i="13"/>
  <c r="C7583" i="13" s="1"/>
  <c r="J7583" i="13" s="1"/>
  <c r="B7585" i="13"/>
  <c r="A7584" i="13"/>
  <c r="D7584" i="13" l="1"/>
  <c r="E7584" i="13"/>
  <c r="B7586" i="13"/>
  <c r="A7585" i="13"/>
  <c r="C7584" i="13" l="1"/>
  <c r="J7584" i="13" s="1"/>
  <c r="D7585" i="13"/>
  <c r="C7585" i="13" s="1"/>
  <c r="J7585" i="13" s="1"/>
  <c r="E7585" i="13"/>
  <c r="B7587" i="13"/>
  <c r="A7586" i="13"/>
  <c r="E7586" i="13" l="1"/>
  <c r="D7586" i="13"/>
  <c r="C7586" i="13" s="1"/>
  <c r="J7586" i="13" s="1"/>
  <c r="B7588" i="13"/>
  <c r="A7587" i="13"/>
  <c r="E7587" i="13" l="1"/>
  <c r="D7587" i="13"/>
  <c r="C7587" i="13" s="1"/>
  <c r="J7587" i="13" s="1"/>
  <c r="B7589" i="13"/>
  <c r="A7588" i="13"/>
  <c r="E7588" i="13" l="1"/>
  <c r="D7588" i="13"/>
  <c r="C7588" i="13" s="1"/>
  <c r="J7588" i="13" s="1"/>
  <c r="B7590" i="13"/>
  <c r="A7589" i="13"/>
  <c r="B7591" i="13" l="1"/>
  <c r="A7590" i="13"/>
  <c r="D7589" i="13"/>
  <c r="C7589" i="13" s="1"/>
  <c r="J7589" i="13" s="1"/>
  <c r="E7589" i="13"/>
  <c r="E7590" i="13" l="1"/>
  <c r="D7590" i="13"/>
  <c r="C7590" i="13" s="1"/>
  <c r="J7590" i="13" s="1"/>
  <c r="B7592" i="13"/>
  <c r="A7591" i="13"/>
  <c r="E7591" i="13" l="1"/>
  <c r="D7591" i="13"/>
  <c r="C7591" i="13" s="1"/>
  <c r="J7591" i="13" s="1"/>
  <c r="B7593" i="13"/>
  <c r="A7592" i="13"/>
  <c r="D7592" i="13" l="1"/>
  <c r="E7592" i="13"/>
  <c r="B7594" i="13"/>
  <c r="A7593" i="13"/>
  <c r="C7592" i="13" l="1"/>
  <c r="J7592" i="13" s="1"/>
  <c r="D7593" i="13"/>
  <c r="C7593" i="13" s="1"/>
  <c r="J7593" i="13" s="1"/>
  <c r="E7593" i="13"/>
  <c r="B7595" i="13"/>
  <c r="A7594" i="13"/>
  <c r="D7594" i="13" l="1"/>
  <c r="E7594" i="13"/>
  <c r="B7596" i="13"/>
  <c r="A7595" i="13"/>
  <c r="C7594" i="13" l="1"/>
  <c r="J7594" i="13" s="1"/>
  <c r="E7595" i="13"/>
  <c r="D7595" i="13"/>
  <c r="C7595" i="13" s="1"/>
  <c r="J7595" i="13" s="1"/>
  <c r="B7597" i="13"/>
  <c r="A7596" i="13"/>
  <c r="D7596" i="13" l="1"/>
  <c r="C7596" i="13" s="1"/>
  <c r="J7596" i="13" s="1"/>
  <c r="E7596" i="13"/>
  <c r="B7598" i="13"/>
  <c r="A7597" i="13"/>
  <c r="J7597" i="13" l="1"/>
  <c r="D7597" i="13"/>
  <c r="C7597" i="13" s="1"/>
  <c r="E7597" i="13"/>
  <c r="B7599" i="13"/>
  <c r="A7598" i="13"/>
  <c r="E7598" i="13" l="1"/>
  <c r="D7598" i="13"/>
  <c r="B7600" i="13"/>
  <c r="A7599" i="13"/>
  <c r="E7599" i="13" l="1"/>
  <c r="D7599" i="13"/>
  <c r="B7601" i="13"/>
  <c r="A7600" i="13"/>
  <c r="C7598" i="13"/>
  <c r="J7598" i="13" s="1"/>
  <c r="E7600" i="13" l="1"/>
  <c r="D7600" i="13"/>
  <c r="C7600" i="13" s="1"/>
  <c r="J7600" i="13" s="1"/>
  <c r="B7602" i="13"/>
  <c r="A7601" i="13"/>
  <c r="C7599" i="13"/>
  <c r="J7599" i="13" s="1"/>
  <c r="B7603" i="13" l="1"/>
  <c r="A7602" i="13"/>
  <c r="D7601" i="13"/>
  <c r="C7601" i="13" s="1"/>
  <c r="J7601" i="13" s="1"/>
  <c r="E7601" i="13"/>
  <c r="E7602" i="13" l="1"/>
  <c r="D7602" i="13"/>
  <c r="C7602" i="13" s="1"/>
  <c r="J7602" i="13" s="1"/>
  <c r="B7604" i="13"/>
  <c r="A7603" i="13"/>
  <c r="E7603" i="13" l="1"/>
  <c r="D7603" i="13"/>
  <c r="C7603" i="13" s="1"/>
  <c r="J7603" i="13" s="1"/>
  <c r="B7605" i="13"/>
  <c r="A7604" i="13"/>
  <c r="D7604" i="13" l="1"/>
  <c r="E7604" i="13"/>
  <c r="B7606" i="13"/>
  <c r="A7605" i="13"/>
  <c r="C7604" i="13" l="1"/>
  <c r="J7604" i="13" s="1"/>
  <c r="D7605" i="13"/>
  <c r="C7605" i="13" s="1"/>
  <c r="J7605" i="13" s="1"/>
  <c r="E7605" i="13"/>
  <c r="B7607" i="13"/>
  <c r="A7606" i="13"/>
  <c r="D7606" i="13" l="1"/>
  <c r="C7606" i="13" s="1"/>
  <c r="J7606" i="13" s="1"/>
  <c r="E7606" i="13"/>
  <c r="B7608" i="13"/>
  <c r="A7607" i="13"/>
  <c r="E7607" i="13" l="1"/>
  <c r="D7607" i="13"/>
  <c r="C7607" i="13" s="1"/>
  <c r="J7607" i="13" s="1"/>
  <c r="B7609" i="13"/>
  <c r="A7608" i="13"/>
  <c r="E7608" i="13" l="1"/>
  <c r="D7608" i="13"/>
  <c r="C7608" i="13" s="1"/>
  <c r="J7608" i="13" s="1"/>
  <c r="B7610" i="13"/>
  <c r="A7609" i="13"/>
  <c r="D7609" i="13" l="1"/>
  <c r="E7609" i="13"/>
  <c r="B7611" i="13"/>
  <c r="A7610" i="13"/>
  <c r="C7609" i="13" l="1"/>
  <c r="J7609" i="13" s="1"/>
  <c r="E7610" i="13"/>
  <c r="D7610" i="13"/>
  <c r="C7610" i="13" s="1"/>
  <c r="J7610" i="13" s="1"/>
  <c r="B7612" i="13"/>
  <c r="A7611" i="13"/>
  <c r="E7611" i="13" l="1"/>
  <c r="D7611" i="13"/>
  <c r="C7611" i="13" s="1"/>
  <c r="J7611" i="13" s="1"/>
  <c r="B7613" i="13"/>
  <c r="A7612" i="13"/>
  <c r="D7612" i="13" l="1"/>
  <c r="E7612" i="13"/>
  <c r="B7614" i="13"/>
  <c r="A7613" i="13"/>
  <c r="C7612" i="13" l="1"/>
  <c r="J7612" i="13" s="1"/>
  <c r="D7613" i="13"/>
  <c r="C7613" i="13" s="1"/>
  <c r="J7613" i="13" s="1"/>
  <c r="E7613" i="13"/>
  <c r="B7615" i="13"/>
  <c r="A7614" i="13"/>
  <c r="E7614" i="13" l="1"/>
  <c r="D7614" i="13"/>
  <c r="C7614" i="13" s="1"/>
  <c r="J7614" i="13" s="1"/>
  <c r="B7616" i="13"/>
  <c r="A7615" i="13"/>
  <c r="E7615" i="13" l="1"/>
  <c r="D7615" i="13"/>
  <c r="B7617" i="13"/>
  <c r="A7616" i="13"/>
  <c r="C7615" i="13" l="1"/>
  <c r="J7615" i="13" s="1"/>
  <c r="B7618" i="13"/>
  <c r="A7617" i="13"/>
  <c r="D7616" i="13"/>
  <c r="C7616" i="13" s="1"/>
  <c r="J7616" i="13" s="1"/>
  <c r="E7616" i="13"/>
  <c r="D7617" i="13" l="1"/>
  <c r="C7617" i="13" s="1"/>
  <c r="J7617" i="13" s="1"/>
  <c r="E7617" i="13"/>
  <c r="B7619" i="13"/>
  <c r="A7618" i="13"/>
  <c r="D7618" i="13" l="1"/>
  <c r="C7618" i="13" s="1"/>
  <c r="J7618" i="13" s="1"/>
  <c r="E7618" i="13"/>
  <c r="B7620" i="13"/>
  <c r="A7619" i="13"/>
  <c r="E7619" i="13" l="1"/>
  <c r="D7619" i="13"/>
  <c r="C7619" i="13" s="1"/>
  <c r="J7619" i="13" s="1"/>
  <c r="B7621" i="13"/>
  <c r="A7620" i="13"/>
  <c r="E7620" i="13" l="1"/>
  <c r="D7620" i="13"/>
  <c r="C7620" i="13" s="1"/>
  <c r="J7620" i="13" s="1"/>
  <c r="B7622" i="13"/>
  <c r="A7621" i="13"/>
  <c r="D7621" i="13" l="1"/>
  <c r="E7621" i="13"/>
  <c r="B7623" i="13"/>
  <c r="A7622" i="13"/>
  <c r="B7624" i="13" l="1"/>
  <c r="A7623" i="13"/>
  <c r="C7621" i="13"/>
  <c r="J7621" i="13" s="1"/>
  <c r="J7622" i="13"/>
  <c r="E7622" i="13"/>
  <c r="D7622" i="13"/>
  <c r="C7622" i="13" s="1"/>
  <c r="E7623" i="13" l="1"/>
  <c r="D7623" i="13"/>
  <c r="B7625" i="13"/>
  <c r="A7624" i="13"/>
  <c r="D7624" i="13" l="1"/>
  <c r="E7624" i="13"/>
  <c r="B7626" i="13"/>
  <c r="A7625" i="13"/>
  <c r="C7623" i="13"/>
  <c r="J7623" i="13" s="1"/>
  <c r="B7627" i="13" l="1"/>
  <c r="A7626" i="13"/>
  <c r="C7624" i="13"/>
  <c r="J7624" i="13" s="1"/>
  <c r="D7625" i="13"/>
  <c r="E7625" i="13"/>
  <c r="C7625" i="13" l="1"/>
  <c r="J7625" i="13" s="1"/>
  <c r="E7626" i="13"/>
  <c r="D7626" i="13"/>
  <c r="C7626" i="13" s="1"/>
  <c r="J7626" i="13" s="1"/>
  <c r="B7628" i="13"/>
  <c r="A7627" i="13"/>
  <c r="B7629" i="13" l="1"/>
  <c r="A7628" i="13"/>
  <c r="E7627" i="13"/>
  <c r="D7627" i="13"/>
  <c r="C7627" i="13" s="1"/>
  <c r="J7627" i="13" s="1"/>
  <c r="D7628" i="13" l="1"/>
  <c r="C7628" i="13" s="1"/>
  <c r="J7628" i="13" s="1"/>
  <c r="E7628" i="13"/>
  <c r="B7630" i="13"/>
  <c r="A7629" i="13"/>
  <c r="D7629" i="13" l="1"/>
  <c r="C7629" i="13" s="1"/>
  <c r="J7629" i="13" s="1"/>
  <c r="E7629" i="13"/>
  <c r="B7631" i="13"/>
  <c r="A7630" i="13"/>
  <c r="D7630" i="13" l="1"/>
  <c r="C7630" i="13" s="1"/>
  <c r="J7630" i="13" s="1"/>
  <c r="E7630" i="13"/>
  <c r="B7632" i="13"/>
  <c r="A7631" i="13"/>
  <c r="E7631" i="13" l="1"/>
  <c r="D7631" i="13"/>
  <c r="C7631" i="13" s="1"/>
  <c r="J7631" i="13" s="1"/>
  <c r="B7633" i="13"/>
  <c r="A7632" i="13"/>
  <c r="E7632" i="13" l="1"/>
  <c r="D7632" i="13"/>
  <c r="C7632" i="13" s="1"/>
  <c r="J7632" i="13" s="1"/>
  <c r="B7634" i="13"/>
  <c r="A7633" i="13"/>
  <c r="D7633" i="13" l="1"/>
  <c r="E7633" i="13"/>
  <c r="B7635" i="13"/>
  <c r="A7634" i="13"/>
  <c r="C7633" i="13" l="1"/>
  <c r="J7633" i="13" s="1"/>
  <c r="E7634" i="13"/>
  <c r="D7634" i="13"/>
  <c r="C7634" i="13" s="1"/>
  <c r="J7634" i="13" s="1"/>
  <c r="B7636" i="13"/>
  <c r="A7635" i="13"/>
  <c r="E7635" i="13" l="1"/>
  <c r="D7635" i="13"/>
  <c r="B7637" i="13"/>
  <c r="A7636" i="13"/>
  <c r="D7636" i="13" l="1"/>
  <c r="C7636" i="13" s="1"/>
  <c r="J7636" i="13" s="1"/>
  <c r="E7636" i="13"/>
  <c r="B7638" i="13"/>
  <c r="A7637" i="13"/>
  <c r="C7635" i="13"/>
  <c r="J7635" i="13" s="1"/>
  <c r="D7637" i="13" l="1"/>
  <c r="C7637" i="13" s="1"/>
  <c r="J7637" i="13" s="1"/>
  <c r="E7637" i="13"/>
  <c r="B7639" i="13"/>
  <c r="A7638" i="13"/>
  <c r="E7638" i="13" l="1"/>
  <c r="D7638" i="13"/>
  <c r="C7638" i="13" s="1"/>
  <c r="J7638" i="13" s="1"/>
  <c r="B7640" i="13"/>
  <c r="A7639" i="13"/>
  <c r="E7639" i="13" l="1"/>
  <c r="D7639" i="13"/>
  <c r="C7639" i="13" s="1"/>
  <c r="J7639" i="13" s="1"/>
  <c r="B7641" i="13"/>
  <c r="A7640" i="13"/>
  <c r="D7640" i="13" l="1"/>
  <c r="C7640" i="13" s="1"/>
  <c r="J7640" i="13" s="1"/>
  <c r="E7640" i="13"/>
  <c r="B7642" i="13"/>
  <c r="A7641" i="13"/>
  <c r="D7641" i="13" l="1"/>
  <c r="C7641" i="13" s="1"/>
  <c r="J7641" i="13" s="1"/>
  <c r="E7641" i="13"/>
  <c r="B7643" i="13"/>
  <c r="A7642" i="13"/>
  <c r="D7642" i="13" l="1"/>
  <c r="C7642" i="13" s="1"/>
  <c r="J7642" i="13" s="1"/>
  <c r="E7642" i="13"/>
  <c r="B7644" i="13"/>
  <c r="A7643" i="13"/>
  <c r="J7643" i="13" l="1"/>
  <c r="E7643" i="13"/>
  <c r="D7643" i="13"/>
  <c r="C7643" i="13" s="1"/>
  <c r="B7645" i="13"/>
  <c r="A7644" i="13"/>
  <c r="E7644" i="13" l="1"/>
  <c r="D7644" i="13"/>
  <c r="B7646" i="13"/>
  <c r="A7645" i="13"/>
  <c r="D7645" i="13" l="1"/>
  <c r="C7645" i="13" s="1"/>
  <c r="J7645" i="13" s="1"/>
  <c r="E7645" i="13"/>
  <c r="B7647" i="13"/>
  <c r="A7646" i="13"/>
  <c r="C7644" i="13"/>
  <c r="J7644" i="13" s="1"/>
  <c r="E7646" i="13" l="1"/>
  <c r="D7646" i="13"/>
  <c r="C7646" i="13" s="1"/>
  <c r="J7646" i="13" s="1"/>
  <c r="B7648" i="13"/>
  <c r="A7647" i="13"/>
  <c r="E7647" i="13" l="1"/>
  <c r="D7647" i="13"/>
  <c r="C7647" i="13" s="1"/>
  <c r="J7647" i="13" s="1"/>
  <c r="B7649" i="13"/>
  <c r="A7648" i="13"/>
  <c r="D7648" i="13" l="1"/>
  <c r="C7648" i="13" s="1"/>
  <c r="J7648" i="13" s="1"/>
  <c r="E7648" i="13"/>
  <c r="B7650" i="13"/>
  <c r="A7649" i="13"/>
  <c r="D7649" i="13" l="1"/>
  <c r="C7649" i="13" s="1"/>
  <c r="J7649" i="13" s="1"/>
  <c r="E7649" i="13"/>
  <c r="B7651" i="13"/>
  <c r="A7650" i="13"/>
  <c r="E7650" i="13" l="1"/>
  <c r="D7650" i="13"/>
  <c r="C7650" i="13" s="1"/>
  <c r="J7650" i="13" s="1"/>
  <c r="B7652" i="13"/>
  <c r="A7651" i="13"/>
  <c r="E7651" i="13" l="1"/>
  <c r="D7651" i="13"/>
  <c r="C7651" i="13" s="1"/>
  <c r="J7651" i="13" s="1"/>
  <c r="B7653" i="13"/>
  <c r="A7652" i="13"/>
  <c r="E7652" i="13" l="1"/>
  <c r="D7652" i="13"/>
  <c r="C7652" i="13" s="1"/>
  <c r="J7652" i="13" s="1"/>
  <c r="B7654" i="13"/>
  <c r="A7653" i="13"/>
  <c r="D7653" i="13" l="1"/>
  <c r="E7653" i="13"/>
  <c r="B7655" i="13"/>
  <c r="A7654" i="13"/>
  <c r="C7653" i="13" l="1"/>
  <c r="J7653" i="13" s="1"/>
  <c r="D7654" i="13"/>
  <c r="C7654" i="13" s="1"/>
  <c r="J7654" i="13" s="1"/>
  <c r="E7654" i="13"/>
  <c r="B7656" i="13"/>
  <c r="A7655" i="13"/>
  <c r="E7655" i="13" l="1"/>
  <c r="D7655" i="13"/>
  <c r="C7655" i="13" s="1"/>
  <c r="J7655" i="13" s="1"/>
  <c r="B7657" i="13"/>
  <c r="A7656" i="13"/>
  <c r="D7656" i="13" l="1"/>
  <c r="C7656" i="13" s="1"/>
  <c r="J7656" i="13" s="1"/>
  <c r="E7656" i="13"/>
  <c r="B7658" i="13"/>
  <c r="A7657" i="13"/>
  <c r="D7657" i="13" l="1"/>
  <c r="C7657" i="13" s="1"/>
  <c r="J7657" i="13" s="1"/>
  <c r="E7657" i="13"/>
  <c r="B7659" i="13"/>
  <c r="A7658" i="13"/>
  <c r="E7658" i="13" l="1"/>
  <c r="D7658" i="13"/>
  <c r="C7658" i="13" s="1"/>
  <c r="J7658" i="13" s="1"/>
  <c r="B7660" i="13"/>
  <c r="A7659" i="13"/>
  <c r="B7661" i="13" l="1"/>
  <c r="A7660" i="13"/>
  <c r="E7659" i="13"/>
  <c r="D7659" i="13"/>
  <c r="C7659" i="13" s="1"/>
  <c r="J7659" i="13" s="1"/>
  <c r="D7660" i="13" l="1"/>
  <c r="C7660" i="13" s="1"/>
  <c r="J7660" i="13" s="1"/>
  <c r="E7660" i="13"/>
  <c r="B7662" i="13"/>
  <c r="A7661" i="13"/>
  <c r="D7661" i="13" l="1"/>
  <c r="C7661" i="13" s="1"/>
  <c r="J7661" i="13" s="1"/>
  <c r="E7661" i="13"/>
  <c r="B7663" i="13"/>
  <c r="A7662" i="13"/>
  <c r="E7662" i="13" l="1"/>
  <c r="D7662" i="13"/>
  <c r="C7662" i="13" s="1"/>
  <c r="J7662" i="13" s="1"/>
  <c r="B7664" i="13"/>
  <c r="A7663" i="13"/>
  <c r="E7663" i="13" l="1"/>
  <c r="D7663" i="13"/>
  <c r="C7663" i="13" s="1"/>
  <c r="J7663" i="13" s="1"/>
  <c r="B7665" i="13"/>
  <c r="A7664" i="13"/>
  <c r="E7664" i="13" l="1"/>
  <c r="D7664" i="13"/>
  <c r="C7664" i="13" s="1"/>
  <c r="J7664" i="13" s="1"/>
  <c r="B7666" i="13"/>
  <c r="A7665" i="13"/>
  <c r="J7665" i="13" l="1"/>
  <c r="D7665" i="13"/>
  <c r="C7665" i="13" s="1"/>
  <c r="E7665" i="13"/>
  <c r="B7667" i="13"/>
  <c r="A7666" i="13"/>
  <c r="D7666" i="13" l="1"/>
  <c r="C7666" i="13" s="1"/>
  <c r="J7666" i="13" s="1"/>
  <c r="E7666" i="13"/>
  <c r="B7668" i="13"/>
  <c r="A7667" i="13"/>
  <c r="E7667" i="13" l="1"/>
  <c r="D7667" i="13"/>
  <c r="C7667" i="13" s="1"/>
  <c r="J7667" i="13" s="1"/>
  <c r="B7669" i="13"/>
  <c r="A7668" i="13"/>
  <c r="D7668" i="13" l="1"/>
  <c r="E7668" i="13"/>
  <c r="B7670" i="13"/>
  <c r="A7669" i="13"/>
  <c r="C7668" i="13" l="1"/>
  <c r="J7668" i="13" s="1"/>
  <c r="D7669" i="13"/>
  <c r="C7669" i="13" s="1"/>
  <c r="J7669" i="13" s="1"/>
  <c r="E7669" i="13"/>
  <c r="B7671" i="13"/>
  <c r="A7670" i="13"/>
  <c r="B7672" i="13" l="1"/>
  <c r="A7671" i="13"/>
  <c r="E7670" i="13"/>
  <c r="D7670" i="13"/>
  <c r="C7670" i="13" s="1"/>
  <c r="J7670" i="13" s="1"/>
  <c r="E7671" i="13" l="1"/>
  <c r="D7671" i="13"/>
  <c r="C7671" i="13" s="1"/>
  <c r="J7671" i="13" s="1"/>
  <c r="B7673" i="13"/>
  <c r="A7672" i="13"/>
  <c r="D7672" i="13" l="1"/>
  <c r="E7672" i="13"/>
  <c r="B7674" i="13"/>
  <c r="A7673" i="13"/>
  <c r="C7672" i="13" l="1"/>
  <c r="J7672" i="13" s="1"/>
  <c r="D7673" i="13"/>
  <c r="C7673" i="13" s="1"/>
  <c r="J7673" i="13" s="1"/>
  <c r="E7673" i="13"/>
  <c r="B7675" i="13"/>
  <c r="A7674" i="13"/>
  <c r="E7674" i="13" l="1"/>
  <c r="D7674" i="13"/>
  <c r="C7674" i="13" s="1"/>
  <c r="J7674" i="13" s="1"/>
  <c r="B7676" i="13"/>
  <c r="A7675" i="13"/>
  <c r="E7675" i="13" l="1"/>
  <c r="D7675" i="13"/>
  <c r="C7675" i="13" s="1"/>
  <c r="J7675" i="13" s="1"/>
  <c r="B7677" i="13"/>
  <c r="A7676" i="13"/>
  <c r="E7676" i="13" l="1"/>
  <c r="D7676" i="13"/>
  <c r="C7676" i="13" s="1"/>
  <c r="J7676" i="13" s="1"/>
  <c r="B7678" i="13"/>
  <c r="A7677" i="13"/>
  <c r="D7677" i="13" l="1"/>
  <c r="C7677" i="13" s="1"/>
  <c r="J7677" i="13" s="1"/>
  <c r="E7677" i="13"/>
  <c r="B7679" i="13"/>
  <c r="A7678" i="13"/>
  <c r="D7678" i="13" l="1"/>
  <c r="C7678" i="13" s="1"/>
  <c r="J7678" i="13" s="1"/>
  <c r="E7678" i="13"/>
  <c r="B7680" i="13"/>
  <c r="A7679" i="13"/>
  <c r="E7679" i="13" l="1"/>
  <c r="D7679" i="13"/>
  <c r="C7679" i="13" s="1"/>
  <c r="J7679" i="13" s="1"/>
  <c r="B7681" i="13"/>
  <c r="A7680" i="13"/>
  <c r="D7680" i="13" l="1"/>
  <c r="C7680" i="13" s="1"/>
  <c r="J7680" i="13" s="1"/>
  <c r="E7680" i="13"/>
  <c r="B7682" i="13"/>
  <c r="A7681" i="13"/>
  <c r="D7681" i="13" l="1"/>
  <c r="C7681" i="13" s="1"/>
  <c r="J7681" i="13" s="1"/>
  <c r="E7681" i="13"/>
  <c r="B7683" i="13"/>
  <c r="A7682" i="13"/>
  <c r="E7682" i="13" l="1"/>
  <c r="D7682" i="13"/>
  <c r="C7682" i="13" s="1"/>
  <c r="J7682" i="13" s="1"/>
  <c r="B7684" i="13"/>
  <c r="A7683" i="13"/>
  <c r="E7683" i="13" l="1"/>
  <c r="D7683" i="13"/>
  <c r="C7683" i="13" s="1"/>
  <c r="J7683" i="13" s="1"/>
  <c r="B7685" i="13"/>
  <c r="A7684" i="13"/>
  <c r="D7684" i="13" l="1"/>
  <c r="E7684" i="13"/>
  <c r="B7686" i="13"/>
  <c r="A7685" i="13"/>
  <c r="C7684" i="13" l="1"/>
  <c r="J7684" i="13" s="1"/>
  <c r="D7685" i="13"/>
  <c r="C7685" i="13" s="1"/>
  <c r="J7685" i="13" s="1"/>
  <c r="E7685" i="13"/>
  <c r="B7687" i="13"/>
  <c r="A7686" i="13"/>
  <c r="E7686" i="13" l="1"/>
  <c r="D7686" i="13"/>
  <c r="C7686" i="13" s="1"/>
  <c r="J7686" i="13" s="1"/>
  <c r="B7688" i="13"/>
  <c r="A7687" i="13"/>
  <c r="E7687" i="13" l="1"/>
  <c r="D7687" i="13"/>
  <c r="C7687" i="13" s="1"/>
  <c r="J7687" i="13" s="1"/>
  <c r="B7689" i="13"/>
  <c r="A7688" i="13"/>
  <c r="E7688" i="13" l="1"/>
  <c r="D7688" i="13"/>
  <c r="C7688" i="13" s="1"/>
  <c r="J7688" i="13" s="1"/>
  <c r="B7690" i="13"/>
  <c r="A7689" i="13"/>
  <c r="J7689" i="13" l="1"/>
  <c r="D7689" i="13"/>
  <c r="C7689" i="13" s="1"/>
  <c r="E7689" i="13"/>
  <c r="B7691" i="13"/>
  <c r="A7690" i="13"/>
  <c r="D7690" i="13" l="1"/>
  <c r="C7690" i="13" s="1"/>
  <c r="J7690" i="13" s="1"/>
  <c r="E7690" i="13"/>
  <c r="B7692" i="13"/>
  <c r="A7691" i="13"/>
  <c r="B7693" i="13" l="1"/>
  <c r="A7692" i="13"/>
  <c r="E7691" i="13"/>
  <c r="D7691" i="13"/>
  <c r="C7691" i="13" s="1"/>
  <c r="J7691" i="13" s="1"/>
  <c r="D7692" i="13" l="1"/>
  <c r="C7692" i="13" s="1"/>
  <c r="J7692" i="13" s="1"/>
  <c r="E7692" i="13"/>
  <c r="B7694" i="13"/>
  <c r="A7693" i="13"/>
  <c r="D7693" i="13" l="1"/>
  <c r="C7693" i="13" s="1"/>
  <c r="J7693" i="13" s="1"/>
  <c r="E7693" i="13"/>
  <c r="B7695" i="13"/>
  <c r="A7694" i="13"/>
  <c r="E7694" i="13" l="1"/>
  <c r="D7694" i="13"/>
  <c r="C7694" i="13" s="1"/>
  <c r="J7694" i="13" s="1"/>
  <c r="B7696" i="13"/>
  <c r="A7695" i="13"/>
  <c r="E7695" i="13" l="1"/>
  <c r="D7695" i="13"/>
  <c r="C7695" i="13" s="1"/>
  <c r="J7695" i="13" s="1"/>
  <c r="B7697" i="13"/>
  <c r="A7696" i="13"/>
  <c r="D7696" i="13" l="1"/>
  <c r="E7696" i="13"/>
  <c r="B7698" i="13"/>
  <c r="A7697" i="13"/>
  <c r="C7696" i="13" l="1"/>
  <c r="J7696" i="13" s="1"/>
  <c r="D7697" i="13"/>
  <c r="C7697" i="13" s="1"/>
  <c r="J7697" i="13" s="1"/>
  <c r="E7697" i="13"/>
  <c r="B7699" i="13"/>
  <c r="A7698" i="13"/>
  <c r="E7698" i="13" l="1"/>
  <c r="D7698" i="13"/>
  <c r="C7698" i="13" s="1"/>
  <c r="J7698" i="13" s="1"/>
  <c r="B7700" i="13"/>
  <c r="A7699" i="13"/>
  <c r="E7699" i="13" l="1"/>
  <c r="D7699" i="13"/>
  <c r="C7699" i="13" s="1"/>
  <c r="J7699" i="13" s="1"/>
  <c r="B7701" i="13"/>
  <c r="A7700" i="13"/>
  <c r="E7700" i="13" l="1"/>
  <c r="D7700" i="13"/>
  <c r="C7700" i="13" s="1"/>
  <c r="J7700" i="13" s="1"/>
  <c r="B7702" i="13"/>
  <c r="A7701" i="13"/>
  <c r="D7701" i="13" l="1"/>
  <c r="E7701" i="13"/>
  <c r="B7703" i="13"/>
  <c r="A7702" i="13"/>
  <c r="C7701" i="13" l="1"/>
  <c r="J7701" i="13" s="1"/>
  <c r="D7702" i="13"/>
  <c r="C7702" i="13" s="1"/>
  <c r="J7702" i="13" s="1"/>
  <c r="E7702" i="13"/>
  <c r="B7704" i="13"/>
  <c r="A7703" i="13"/>
  <c r="E7703" i="13" l="1"/>
  <c r="D7703" i="13"/>
  <c r="C7703" i="13" s="1"/>
  <c r="J7703" i="13" s="1"/>
  <c r="B7705" i="13"/>
  <c r="A7704" i="13"/>
  <c r="J7704" i="13" l="1"/>
  <c r="D7704" i="13"/>
  <c r="C7704" i="13" s="1"/>
  <c r="E7704" i="13"/>
  <c r="B7706" i="13"/>
  <c r="A7705" i="13"/>
  <c r="D7705" i="13" l="1"/>
  <c r="C7705" i="13" s="1"/>
  <c r="J7705" i="13" s="1"/>
  <c r="E7705" i="13"/>
  <c r="B7707" i="13"/>
  <c r="A7706" i="13"/>
  <c r="B7708" i="13" l="1"/>
  <c r="A7707" i="13"/>
  <c r="E7706" i="13"/>
  <c r="D7706" i="13"/>
  <c r="C7706" i="13" l="1"/>
  <c r="J7706" i="13" s="1"/>
  <c r="J7707" i="13"/>
  <c r="E7707" i="13"/>
  <c r="D7707" i="13"/>
  <c r="C7707" i="13" s="1"/>
  <c r="B7709" i="13"/>
  <c r="A7708" i="13"/>
  <c r="D7708" i="13" l="1"/>
  <c r="C7708" i="13" s="1"/>
  <c r="J7708" i="13" s="1"/>
  <c r="E7708" i="13"/>
  <c r="B7710" i="13"/>
  <c r="A7709" i="13"/>
  <c r="B7711" i="13" l="1"/>
  <c r="A7710" i="13"/>
  <c r="D7709" i="13"/>
  <c r="E7709" i="13"/>
  <c r="C7709" i="13" l="1"/>
  <c r="J7709" i="13" s="1"/>
  <c r="J7710" i="13"/>
  <c r="E7710" i="13"/>
  <c r="D7710" i="13"/>
  <c r="C7710" i="13" s="1"/>
  <c r="B7712" i="13"/>
  <c r="A7711" i="13"/>
  <c r="E7711" i="13" l="1"/>
  <c r="D7711" i="13"/>
  <c r="B7713" i="13"/>
  <c r="A7712" i="13"/>
  <c r="B7714" i="13" l="1"/>
  <c r="A7713" i="13"/>
  <c r="C7711" i="13"/>
  <c r="J7711" i="13" s="1"/>
  <c r="E7712" i="13"/>
  <c r="D7712" i="13"/>
  <c r="C7712" i="13" s="1"/>
  <c r="J7712" i="13" s="1"/>
  <c r="D7713" i="13" l="1"/>
  <c r="C7713" i="13" s="1"/>
  <c r="J7713" i="13" s="1"/>
  <c r="E7713" i="13"/>
  <c r="B7715" i="13"/>
  <c r="A7714" i="13"/>
  <c r="D7714" i="13" l="1"/>
  <c r="C7714" i="13" s="1"/>
  <c r="J7714" i="13" s="1"/>
  <c r="E7714" i="13"/>
  <c r="B7716" i="13"/>
  <c r="A7715" i="13"/>
  <c r="E7715" i="13" l="1"/>
  <c r="D7715" i="13"/>
  <c r="C7715" i="13" s="1"/>
  <c r="J7715" i="13" s="1"/>
  <c r="B7717" i="13"/>
  <c r="A7716" i="13"/>
  <c r="D7716" i="13" l="1"/>
  <c r="C7716" i="13" s="1"/>
  <c r="J7716" i="13" s="1"/>
  <c r="E7716" i="13"/>
  <c r="B7718" i="13"/>
  <c r="A7717" i="13"/>
  <c r="D7717" i="13" l="1"/>
  <c r="C7717" i="13" s="1"/>
  <c r="J7717" i="13" s="1"/>
  <c r="E7717" i="13"/>
  <c r="B7719" i="13"/>
  <c r="A7718" i="13"/>
  <c r="E7718" i="13" l="1"/>
  <c r="D7718" i="13"/>
  <c r="C7718" i="13" s="1"/>
  <c r="J7718" i="13" s="1"/>
  <c r="B7720" i="13"/>
  <c r="A7719" i="13"/>
  <c r="E7719" i="13" l="1"/>
  <c r="D7719" i="13"/>
  <c r="C7719" i="13" s="1"/>
  <c r="J7719" i="13" s="1"/>
  <c r="B7721" i="13"/>
  <c r="A7720" i="13"/>
  <c r="B7722" i="13" l="1"/>
  <c r="A7721" i="13"/>
  <c r="D7720" i="13"/>
  <c r="C7720" i="13" s="1"/>
  <c r="J7720" i="13" s="1"/>
  <c r="E7720" i="13"/>
  <c r="D7721" i="13" l="1"/>
  <c r="C7721" i="13" s="1"/>
  <c r="J7721" i="13" s="1"/>
  <c r="E7721" i="13"/>
  <c r="B7723" i="13"/>
  <c r="A7722" i="13"/>
  <c r="E7722" i="13" l="1"/>
  <c r="D7722" i="13"/>
  <c r="C7722" i="13" s="1"/>
  <c r="J7722" i="13" s="1"/>
  <c r="B7724" i="13"/>
  <c r="A7723" i="13"/>
  <c r="E7723" i="13" l="1"/>
  <c r="D7723" i="13"/>
  <c r="C7723" i="13" s="1"/>
  <c r="J7723" i="13" s="1"/>
  <c r="B7725" i="13"/>
  <c r="A7724" i="13"/>
  <c r="E7724" i="13" l="1"/>
  <c r="D7724" i="13"/>
  <c r="C7724" i="13" s="1"/>
  <c r="J7724" i="13" s="1"/>
  <c r="B7726" i="13"/>
  <c r="A7725" i="13"/>
  <c r="D7725" i="13" l="1"/>
  <c r="E7725" i="13"/>
  <c r="B7727" i="13"/>
  <c r="A7726" i="13"/>
  <c r="C7725" i="13" l="1"/>
  <c r="J7725" i="13" s="1"/>
  <c r="D7726" i="13"/>
  <c r="C7726" i="13" s="1"/>
  <c r="J7726" i="13" s="1"/>
  <c r="E7726" i="13"/>
  <c r="B7728" i="13"/>
  <c r="A7727" i="13"/>
  <c r="E7727" i="13" l="1"/>
  <c r="D7727" i="13"/>
  <c r="C7727" i="13" s="1"/>
  <c r="J7727" i="13" s="1"/>
  <c r="B7729" i="13"/>
  <c r="A7728" i="13"/>
  <c r="D7728" i="13" l="1"/>
  <c r="C7728" i="13" s="1"/>
  <c r="J7728" i="13" s="1"/>
  <c r="E7728" i="13"/>
  <c r="B7730" i="13"/>
  <c r="A7729" i="13"/>
  <c r="D7729" i="13" l="1"/>
  <c r="C7729" i="13" s="1"/>
  <c r="J7729" i="13" s="1"/>
  <c r="E7729" i="13"/>
  <c r="B7731" i="13"/>
  <c r="A7730" i="13"/>
  <c r="E7730" i="13" l="1"/>
  <c r="D7730" i="13"/>
  <c r="C7730" i="13" s="1"/>
  <c r="J7730" i="13" s="1"/>
  <c r="B7732" i="13"/>
  <c r="A7731" i="13"/>
  <c r="E7731" i="13" l="1"/>
  <c r="D7731" i="13"/>
  <c r="C7731" i="13" s="1"/>
  <c r="J7731" i="13" s="1"/>
  <c r="B7733" i="13"/>
  <c r="A7732" i="13"/>
  <c r="E7732" i="13" l="1"/>
  <c r="D7732" i="13"/>
  <c r="C7732" i="13" s="1"/>
  <c r="J7732" i="13" s="1"/>
  <c r="B7734" i="13"/>
  <c r="A7733" i="13"/>
  <c r="D7733" i="13" l="1"/>
  <c r="C7733" i="13" s="1"/>
  <c r="J7733" i="13" s="1"/>
  <c r="E7733" i="13"/>
  <c r="B7735" i="13"/>
  <c r="A7734" i="13"/>
  <c r="E7734" i="13" l="1"/>
  <c r="D7734" i="13"/>
  <c r="C7734" i="13" s="1"/>
  <c r="J7734" i="13" s="1"/>
  <c r="B7736" i="13"/>
  <c r="A7735" i="13"/>
  <c r="E7735" i="13" l="1"/>
  <c r="D7735" i="13"/>
  <c r="C7735" i="13" s="1"/>
  <c r="J7735" i="13" s="1"/>
  <c r="B7737" i="13"/>
  <c r="A7736" i="13"/>
  <c r="D7736" i="13" l="1"/>
  <c r="C7736" i="13" s="1"/>
  <c r="J7736" i="13" s="1"/>
  <c r="E7736" i="13"/>
  <c r="B7738" i="13"/>
  <c r="A7737" i="13"/>
  <c r="D7737" i="13" l="1"/>
  <c r="C7737" i="13" s="1"/>
  <c r="J7737" i="13" s="1"/>
  <c r="E7737" i="13"/>
  <c r="B7739" i="13"/>
  <c r="A7738" i="13"/>
  <c r="B7740" i="13" l="1"/>
  <c r="A7739" i="13"/>
  <c r="D7738" i="13"/>
  <c r="C7738" i="13" s="1"/>
  <c r="J7738" i="13" s="1"/>
  <c r="E7738" i="13"/>
  <c r="E7739" i="13" l="1"/>
  <c r="D7739" i="13"/>
  <c r="C7739" i="13" s="1"/>
  <c r="J7739" i="13" s="1"/>
  <c r="B7741" i="13"/>
  <c r="A7740" i="13"/>
  <c r="E7740" i="13" l="1"/>
  <c r="D7740" i="13"/>
  <c r="C7740" i="13" s="1"/>
  <c r="J7740" i="13" s="1"/>
  <c r="B7742" i="13"/>
  <c r="A7741" i="13"/>
  <c r="D7741" i="13" l="1"/>
  <c r="E7741" i="13"/>
  <c r="B7743" i="13"/>
  <c r="A7742" i="13"/>
  <c r="C7741" i="13" l="1"/>
  <c r="J7741" i="13" s="1"/>
  <c r="J7742" i="13"/>
  <c r="E7742" i="13"/>
  <c r="D7742" i="13"/>
  <c r="C7742" i="13" s="1"/>
  <c r="B7744" i="13"/>
  <c r="A7743" i="13"/>
  <c r="E7743" i="13" l="1"/>
  <c r="D7743" i="13"/>
  <c r="C7743" i="13" s="1"/>
  <c r="J7743" i="13" s="1"/>
  <c r="B7745" i="13"/>
  <c r="A7744" i="13"/>
  <c r="D7744" i="13" l="1"/>
  <c r="C7744" i="13" s="1"/>
  <c r="J7744" i="13" s="1"/>
  <c r="E7744" i="13"/>
  <c r="B7746" i="13"/>
  <c r="A7745" i="13"/>
  <c r="D7745" i="13" l="1"/>
  <c r="C7745" i="13" s="1"/>
  <c r="J7745" i="13" s="1"/>
  <c r="E7745" i="13"/>
  <c r="B7747" i="13"/>
  <c r="A7746" i="13"/>
  <c r="E7746" i="13" l="1"/>
  <c r="D7746" i="13"/>
  <c r="C7746" i="13" s="1"/>
  <c r="J7746" i="13" s="1"/>
  <c r="B7748" i="13"/>
  <c r="A7747" i="13"/>
  <c r="E7747" i="13" l="1"/>
  <c r="D7747" i="13"/>
  <c r="C7747" i="13" s="1"/>
  <c r="J7747" i="13" s="1"/>
  <c r="B7749" i="13"/>
  <c r="A7748" i="13"/>
  <c r="D7748" i="13" l="1"/>
  <c r="C7748" i="13" s="1"/>
  <c r="J7748" i="13" s="1"/>
  <c r="E7748" i="13"/>
  <c r="B7750" i="13"/>
  <c r="A7749" i="13"/>
  <c r="D7749" i="13" l="1"/>
  <c r="C7749" i="13" s="1"/>
  <c r="J7749" i="13" s="1"/>
  <c r="E7749" i="13"/>
  <c r="B7751" i="13"/>
  <c r="A7750" i="13"/>
  <c r="D7750" i="13" l="1"/>
  <c r="C7750" i="13" s="1"/>
  <c r="J7750" i="13" s="1"/>
  <c r="E7750" i="13"/>
  <c r="B7752" i="13"/>
  <c r="A7751" i="13"/>
  <c r="E7751" i="13" l="1"/>
  <c r="D7751" i="13"/>
  <c r="C7751" i="13" s="1"/>
  <c r="J7751" i="13" s="1"/>
  <c r="B7753" i="13"/>
  <c r="A7752" i="13"/>
  <c r="E7752" i="13" l="1"/>
  <c r="D7752" i="13"/>
  <c r="C7752" i="13" s="1"/>
  <c r="J7752" i="13" s="1"/>
  <c r="B7754" i="13"/>
  <c r="A7753" i="13"/>
  <c r="D7753" i="13" l="1"/>
  <c r="E7753" i="13"/>
  <c r="B7755" i="13"/>
  <c r="A7754" i="13"/>
  <c r="C7753" i="13" l="1"/>
  <c r="J7753" i="13" s="1"/>
  <c r="E7754" i="13"/>
  <c r="D7754" i="13"/>
  <c r="B7756" i="13"/>
  <c r="A7755" i="13"/>
  <c r="C7754" i="13" l="1"/>
  <c r="J7754" i="13" s="1"/>
  <c r="E7755" i="13"/>
  <c r="D7755" i="13"/>
  <c r="C7755" i="13" s="1"/>
  <c r="J7755" i="13" s="1"/>
  <c r="B7757" i="13"/>
  <c r="A7756" i="13"/>
  <c r="D7756" i="13" l="1"/>
  <c r="C7756" i="13" s="1"/>
  <c r="J7756" i="13" s="1"/>
  <c r="E7756" i="13"/>
  <c r="B7758" i="13"/>
  <c r="A7757" i="13"/>
  <c r="D7757" i="13" l="1"/>
  <c r="C7757" i="13" s="1"/>
  <c r="J7757" i="13" s="1"/>
  <c r="E7757" i="13"/>
  <c r="B7759" i="13"/>
  <c r="A7758" i="13"/>
  <c r="E7758" i="13" l="1"/>
  <c r="D7758" i="13"/>
  <c r="C7758" i="13" s="1"/>
  <c r="J7758" i="13" s="1"/>
  <c r="B7760" i="13"/>
  <c r="A7759" i="13"/>
  <c r="E7759" i="13" l="1"/>
  <c r="D7759" i="13"/>
  <c r="C7759" i="13" s="1"/>
  <c r="J7759" i="13" s="1"/>
  <c r="B7761" i="13"/>
  <c r="A7760" i="13"/>
  <c r="D7760" i="13" l="1"/>
  <c r="C7760" i="13" s="1"/>
  <c r="J7760" i="13" s="1"/>
  <c r="E7760" i="13"/>
  <c r="B7762" i="13"/>
  <c r="A7761" i="13"/>
  <c r="D7761" i="13" l="1"/>
  <c r="C7761" i="13" s="1"/>
  <c r="J7761" i="13" s="1"/>
  <c r="E7761" i="13"/>
  <c r="B7763" i="13"/>
  <c r="A7762" i="13"/>
  <c r="D7762" i="13" l="1"/>
  <c r="E7762" i="13"/>
  <c r="B7764" i="13"/>
  <c r="A7763" i="13"/>
  <c r="C7762" i="13" l="1"/>
  <c r="J7762" i="13" s="1"/>
  <c r="E7763" i="13"/>
  <c r="D7763" i="13"/>
  <c r="C7763" i="13" s="1"/>
  <c r="J7763" i="13" s="1"/>
  <c r="B7765" i="13"/>
  <c r="A7764" i="13"/>
  <c r="E7764" i="13" l="1"/>
  <c r="D7764" i="13"/>
  <c r="C7764" i="13" s="1"/>
  <c r="J7764" i="13" s="1"/>
  <c r="B7766" i="13"/>
  <c r="A7765" i="13"/>
  <c r="D7765" i="13" l="1"/>
  <c r="C7765" i="13" s="1"/>
  <c r="J7765" i="13" s="1"/>
  <c r="E7765" i="13"/>
  <c r="B7767" i="13"/>
  <c r="A7766" i="13"/>
  <c r="E7766" i="13" l="1"/>
  <c r="D7766" i="13"/>
  <c r="C7766" i="13" s="1"/>
  <c r="J7766" i="13" s="1"/>
  <c r="B7768" i="13"/>
  <c r="A7767" i="13"/>
  <c r="E7767" i="13" l="1"/>
  <c r="D7767" i="13"/>
  <c r="C7767" i="13" s="1"/>
  <c r="J7767" i="13" s="1"/>
  <c r="B7769" i="13"/>
  <c r="A7768" i="13"/>
  <c r="D7768" i="13" l="1"/>
  <c r="C7768" i="13" s="1"/>
  <c r="J7768" i="13" s="1"/>
  <c r="E7768" i="13"/>
  <c r="B7770" i="13"/>
  <c r="A7769" i="13"/>
  <c r="D7769" i="13" l="1"/>
  <c r="E7769" i="13"/>
  <c r="B7771" i="13"/>
  <c r="A7770" i="13"/>
  <c r="C7769" i="13" l="1"/>
  <c r="J7769" i="13" s="1"/>
  <c r="E7770" i="13"/>
  <c r="D7770" i="13"/>
  <c r="C7770" i="13" s="1"/>
  <c r="J7770" i="13" s="1"/>
  <c r="B7772" i="13"/>
  <c r="A7771" i="13"/>
  <c r="E7771" i="13" l="1"/>
  <c r="D7771" i="13"/>
  <c r="B7773" i="13"/>
  <c r="A7772" i="13"/>
  <c r="C7771" i="13" l="1"/>
  <c r="J7771" i="13" s="1"/>
  <c r="D7772" i="13"/>
  <c r="C7772" i="13" s="1"/>
  <c r="J7772" i="13" s="1"/>
  <c r="E7772" i="13"/>
  <c r="B7774" i="13"/>
  <c r="A7773" i="13"/>
  <c r="B7775" i="13" l="1"/>
  <c r="A7774" i="13"/>
  <c r="D7773" i="13"/>
  <c r="E7773" i="13"/>
  <c r="C7773" i="13" l="1"/>
  <c r="J7773" i="13" s="1"/>
  <c r="D7774" i="13"/>
  <c r="E7774" i="13"/>
  <c r="B7776" i="13"/>
  <c r="A7775" i="13"/>
  <c r="C7774" i="13" l="1"/>
  <c r="J7774" i="13" s="1"/>
  <c r="E7775" i="13"/>
  <c r="D7775" i="13"/>
  <c r="B7777" i="13"/>
  <c r="A7776" i="13"/>
  <c r="B7778" i="13" l="1"/>
  <c r="A7777" i="13"/>
  <c r="C7775" i="13"/>
  <c r="J7775" i="13" s="1"/>
  <c r="E7776" i="13"/>
  <c r="D7776" i="13"/>
  <c r="C7776" i="13" s="1"/>
  <c r="J7776" i="13" s="1"/>
  <c r="D7777" i="13" l="1"/>
  <c r="C7777" i="13" s="1"/>
  <c r="J7777" i="13" s="1"/>
  <c r="E7777" i="13"/>
  <c r="B7779" i="13"/>
  <c r="A7778" i="13"/>
  <c r="E7778" i="13" l="1"/>
  <c r="D7778" i="13"/>
  <c r="C7778" i="13" s="1"/>
  <c r="J7778" i="13" s="1"/>
  <c r="B7780" i="13"/>
  <c r="A7779" i="13"/>
  <c r="E7779" i="13" l="1"/>
  <c r="D7779" i="13"/>
  <c r="C7779" i="13" s="1"/>
  <c r="J7779" i="13" s="1"/>
  <c r="B7781" i="13"/>
  <c r="A7780" i="13"/>
  <c r="D7780" i="13" l="1"/>
  <c r="C7780" i="13" s="1"/>
  <c r="J7780" i="13" s="1"/>
  <c r="E7780" i="13"/>
  <c r="B7782" i="13"/>
  <c r="A7781" i="13"/>
  <c r="D7781" i="13" l="1"/>
  <c r="C7781" i="13" s="1"/>
  <c r="J7781" i="13" s="1"/>
  <c r="E7781" i="13"/>
  <c r="B7783" i="13"/>
  <c r="A7782" i="13"/>
  <c r="E7782" i="13" l="1"/>
  <c r="D7782" i="13"/>
  <c r="C7782" i="13" s="1"/>
  <c r="J7782" i="13" s="1"/>
  <c r="B7784" i="13"/>
  <c r="A7783" i="13"/>
  <c r="E7783" i="13" l="1"/>
  <c r="D7783" i="13"/>
  <c r="C7783" i="13" s="1"/>
  <c r="J7783" i="13" s="1"/>
  <c r="B7785" i="13"/>
  <c r="A7784" i="13"/>
  <c r="D7784" i="13" l="1"/>
  <c r="C7784" i="13" s="1"/>
  <c r="J7784" i="13" s="1"/>
  <c r="E7784" i="13"/>
  <c r="B7786" i="13"/>
  <c r="A7785" i="13"/>
  <c r="D7785" i="13" l="1"/>
  <c r="E7785" i="13"/>
  <c r="B7787" i="13"/>
  <c r="A7786" i="13"/>
  <c r="C7785" i="13" l="1"/>
  <c r="J7785" i="13" s="1"/>
  <c r="D7786" i="13"/>
  <c r="C7786" i="13" s="1"/>
  <c r="J7786" i="13" s="1"/>
  <c r="E7786" i="13"/>
  <c r="B7788" i="13"/>
  <c r="A7787" i="13"/>
  <c r="E7787" i="13" l="1"/>
  <c r="D7787" i="13"/>
  <c r="B7789" i="13"/>
  <c r="A7788" i="13"/>
  <c r="C7787" i="13" l="1"/>
  <c r="J7787" i="13" s="1"/>
  <c r="E7788" i="13"/>
  <c r="D7788" i="13"/>
  <c r="C7788" i="13" s="1"/>
  <c r="J7788" i="13" s="1"/>
  <c r="B7790" i="13"/>
  <c r="A7789" i="13"/>
  <c r="D7789" i="13" l="1"/>
  <c r="C7789" i="13" s="1"/>
  <c r="J7789" i="13" s="1"/>
  <c r="E7789" i="13"/>
  <c r="B7791" i="13"/>
  <c r="A7790" i="13"/>
  <c r="E7790" i="13" l="1"/>
  <c r="D7790" i="13"/>
  <c r="C7790" i="13" s="1"/>
  <c r="J7790" i="13" s="1"/>
  <c r="B7792" i="13"/>
  <c r="A7791" i="13"/>
  <c r="E7791" i="13" l="1"/>
  <c r="D7791" i="13"/>
  <c r="C7791" i="13" s="1"/>
  <c r="J7791" i="13" s="1"/>
  <c r="B7793" i="13"/>
  <c r="A7792" i="13"/>
  <c r="D7792" i="13" l="1"/>
  <c r="E7792" i="13"/>
  <c r="B7794" i="13"/>
  <c r="A7793" i="13"/>
  <c r="C7792" i="13" l="1"/>
  <c r="J7792" i="13" s="1"/>
  <c r="D7793" i="13"/>
  <c r="E7793" i="13"/>
  <c r="B7795" i="13"/>
  <c r="A7794" i="13"/>
  <c r="D7794" i="13" l="1"/>
  <c r="C7794" i="13" s="1"/>
  <c r="J7794" i="13" s="1"/>
  <c r="E7794" i="13"/>
  <c r="B7796" i="13"/>
  <c r="A7795" i="13"/>
  <c r="C7793" i="13"/>
  <c r="J7793" i="13" s="1"/>
  <c r="B7797" i="13" l="1"/>
  <c r="A7796" i="13"/>
  <c r="E7795" i="13"/>
  <c r="D7795" i="13"/>
  <c r="C7795" i="13" s="1"/>
  <c r="J7795" i="13" s="1"/>
  <c r="D7796" i="13" l="1"/>
  <c r="E7796" i="13"/>
  <c r="B7798" i="13"/>
  <c r="A7797" i="13"/>
  <c r="C7796" i="13" l="1"/>
  <c r="J7796" i="13" s="1"/>
  <c r="D7797" i="13"/>
  <c r="C7797" i="13" s="1"/>
  <c r="J7797" i="13" s="1"/>
  <c r="E7797" i="13"/>
  <c r="B7799" i="13"/>
  <c r="A7798" i="13"/>
  <c r="B7800" i="13" l="1"/>
  <c r="A7799" i="13"/>
  <c r="E7798" i="13"/>
  <c r="D7798" i="13"/>
  <c r="C7798" i="13" l="1"/>
  <c r="J7798" i="13" s="1"/>
  <c r="E7799" i="13"/>
  <c r="D7799" i="13"/>
  <c r="C7799" i="13" s="1"/>
  <c r="J7799" i="13" s="1"/>
  <c r="B7801" i="13"/>
  <c r="A7800" i="13"/>
  <c r="E7800" i="13" l="1"/>
  <c r="D7800" i="13"/>
  <c r="C7800" i="13" s="1"/>
  <c r="J7800" i="13" s="1"/>
  <c r="B7802" i="13"/>
  <c r="A7801" i="13"/>
  <c r="D7801" i="13" l="1"/>
  <c r="E7801" i="13"/>
  <c r="B7803" i="13"/>
  <c r="A7802" i="13"/>
  <c r="C7801" i="13" l="1"/>
  <c r="J7801" i="13" s="1"/>
  <c r="E7802" i="13"/>
  <c r="D7802" i="13"/>
  <c r="B7804" i="13"/>
  <c r="A7803" i="13"/>
  <c r="C7802" i="13" l="1"/>
  <c r="J7802" i="13" s="1"/>
  <c r="E7803" i="13"/>
  <c r="D7803" i="13"/>
  <c r="B7805" i="13"/>
  <c r="A7804" i="13"/>
  <c r="C7803" i="13" l="1"/>
  <c r="J7803" i="13" s="1"/>
  <c r="D7804" i="13"/>
  <c r="C7804" i="13" s="1"/>
  <c r="J7804" i="13" s="1"/>
  <c r="E7804" i="13"/>
  <c r="B7806" i="13"/>
  <c r="A7805" i="13"/>
  <c r="B7807" i="13" l="1"/>
  <c r="A7806" i="13"/>
  <c r="D7805" i="13"/>
  <c r="E7805" i="13"/>
  <c r="C7805" i="13" l="1"/>
  <c r="J7805" i="13" s="1"/>
  <c r="D7806" i="13"/>
  <c r="E7806" i="13"/>
  <c r="B7808" i="13"/>
  <c r="A7807" i="13"/>
  <c r="B7809" i="13" l="1"/>
  <c r="A7808" i="13"/>
  <c r="C7806" i="13"/>
  <c r="J7806" i="13" s="1"/>
  <c r="E7807" i="13"/>
  <c r="D7807" i="13"/>
  <c r="C7807" i="13" s="1"/>
  <c r="J7807" i="13" s="1"/>
  <c r="E7808" i="13" l="1"/>
  <c r="D7808" i="13"/>
  <c r="C7808" i="13" s="1"/>
  <c r="J7808" i="13" s="1"/>
  <c r="B7810" i="13"/>
  <c r="A7809" i="13"/>
  <c r="D7809" i="13" l="1"/>
  <c r="E7809" i="13"/>
  <c r="B7811" i="13"/>
  <c r="A7810" i="13"/>
  <c r="C7809" i="13" l="1"/>
  <c r="J7809" i="13" s="1"/>
  <c r="E7810" i="13"/>
  <c r="D7810" i="13"/>
  <c r="C7810" i="13" s="1"/>
  <c r="J7810" i="13" s="1"/>
  <c r="B7812" i="13"/>
  <c r="A7811" i="13"/>
  <c r="E7811" i="13" l="1"/>
  <c r="D7811" i="13"/>
  <c r="C7811" i="13" s="1"/>
  <c r="J7811" i="13" s="1"/>
  <c r="B7813" i="13"/>
  <c r="A7812" i="13"/>
  <c r="D7812" i="13" l="1"/>
  <c r="E7812" i="13"/>
  <c r="B7814" i="13"/>
  <c r="A7813" i="13"/>
  <c r="C7812" i="13" l="1"/>
  <c r="J7812" i="13" s="1"/>
  <c r="D7813" i="13"/>
  <c r="C7813" i="13" s="1"/>
  <c r="J7813" i="13" s="1"/>
  <c r="E7813" i="13"/>
  <c r="B7815" i="13"/>
  <c r="A7814" i="13"/>
  <c r="B7816" i="13" l="1"/>
  <c r="A7815" i="13"/>
  <c r="E7814" i="13"/>
  <c r="D7814" i="13"/>
  <c r="C7814" i="13" s="1"/>
  <c r="J7814" i="13" s="1"/>
  <c r="E7815" i="13" l="1"/>
  <c r="D7815" i="13"/>
  <c r="C7815" i="13" s="1"/>
  <c r="J7815" i="13" s="1"/>
  <c r="B7817" i="13"/>
  <c r="A7816" i="13"/>
  <c r="D7816" i="13" l="1"/>
  <c r="E7816" i="13"/>
  <c r="B7818" i="13"/>
  <c r="A7817" i="13"/>
  <c r="B7819" i="13" l="1"/>
  <c r="A7818" i="13"/>
  <c r="C7816" i="13"/>
  <c r="J7816" i="13" s="1"/>
  <c r="D7817" i="13"/>
  <c r="C7817" i="13" s="1"/>
  <c r="J7817" i="13" s="1"/>
  <c r="E7817" i="13"/>
  <c r="D7818" i="13" l="1"/>
  <c r="C7818" i="13" s="1"/>
  <c r="J7818" i="13" s="1"/>
  <c r="E7818" i="13"/>
  <c r="B7820" i="13"/>
  <c r="A7819" i="13"/>
  <c r="B7821" i="13" l="1"/>
  <c r="A7820" i="13"/>
  <c r="E7819" i="13"/>
  <c r="D7819" i="13"/>
  <c r="C7819" i="13" s="1"/>
  <c r="J7819" i="13" s="1"/>
  <c r="B7822" i="13" l="1"/>
  <c r="A7821" i="13"/>
  <c r="E7820" i="13"/>
  <c r="D7820" i="13"/>
  <c r="C7820" i="13" s="1"/>
  <c r="J7820" i="13" s="1"/>
  <c r="D7821" i="13" l="1"/>
  <c r="E7821" i="13"/>
  <c r="B7823" i="13"/>
  <c r="A7822" i="13"/>
  <c r="C7821" i="13" l="1"/>
  <c r="J7821" i="13" s="1"/>
  <c r="J7822" i="13"/>
  <c r="E7822" i="13"/>
  <c r="D7822" i="13"/>
  <c r="C7822" i="13" s="1"/>
  <c r="B7824" i="13"/>
  <c r="A7823" i="13"/>
  <c r="E7823" i="13" l="1"/>
  <c r="D7823" i="13"/>
  <c r="C7823" i="13" s="1"/>
  <c r="J7823" i="13" s="1"/>
  <c r="B7825" i="13"/>
  <c r="A7824" i="13"/>
  <c r="B7826" i="13" l="1"/>
  <c r="A7825" i="13"/>
  <c r="D7824" i="13"/>
  <c r="E7824" i="13"/>
  <c r="C7824" i="13" l="1"/>
  <c r="J7824" i="13" s="1"/>
  <c r="D7825" i="13"/>
  <c r="E7825" i="13"/>
  <c r="B7827" i="13"/>
  <c r="A7826" i="13"/>
  <c r="B7828" i="13" l="1"/>
  <c r="A7827" i="13"/>
  <c r="C7825" i="13"/>
  <c r="J7825" i="13" s="1"/>
  <c r="E7826" i="13"/>
  <c r="D7826" i="13"/>
  <c r="C7826" i="13" l="1"/>
  <c r="J7826" i="13" s="1"/>
  <c r="E7827" i="13"/>
  <c r="D7827" i="13"/>
  <c r="C7827" i="13" s="1"/>
  <c r="J7827" i="13" s="1"/>
  <c r="B7829" i="13"/>
  <c r="A7828" i="13"/>
  <c r="D7828" i="13" l="1"/>
  <c r="C7828" i="13" s="1"/>
  <c r="J7828" i="13" s="1"/>
  <c r="E7828" i="13"/>
  <c r="B7830" i="13"/>
  <c r="A7829" i="13"/>
  <c r="D7829" i="13" l="1"/>
  <c r="C7829" i="13" s="1"/>
  <c r="J7829" i="13" s="1"/>
  <c r="E7829" i="13"/>
  <c r="B7831" i="13"/>
  <c r="A7830" i="13"/>
  <c r="D7830" i="13" l="1"/>
  <c r="C7830" i="13" s="1"/>
  <c r="J7830" i="13" s="1"/>
  <c r="E7830" i="13"/>
  <c r="B7832" i="13"/>
  <c r="A7831" i="13"/>
  <c r="E7831" i="13" l="1"/>
  <c r="D7831" i="13"/>
  <c r="C7831" i="13" s="1"/>
  <c r="J7831" i="13" s="1"/>
  <c r="B7833" i="13"/>
  <c r="A7832" i="13"/>
  <c r="E7832" i="13" l="1"/>
  <c r="D7832" i="13"/>
  <c r="C7832" i="13" s="1"/>
  <c r="J7832" i="13" s="1"/>
  <c r="B7834" i="13"/>
  <c r="A7833" i="13"/>
  <c r="D7833" i="13" l="1"/>
  <c r="E7833" i="13"/>
  <c r="B7835" i="13"/>
  <c r="A7834" i="13"/>
  <c r="C7833" i="13" l="1"/>
  <c r="J7833" i="13" s="1"/>
  <c r="E7834" i="13"/>
  <c r="D7834" i="13"/>
  <c r="C7834" i="13" s="1"/>
  <c r="J7834" i="13" s="1"/>
  <c r="B7836" i="13"/>
  <c r="A7835" i="13"/>
  <c r="B7837" i="13" l="1"/>
  <c r="A7836" i="13"/>
  <c r="E7835" i="13"/>
  <c r="D7835" i="13"/>
  <c r="J7836" i="13" l="1"/>
  <c r="D7836" i="13"/>
  <c r="C7836" i="13" s="1"/>
  <c r="E7836" i="13"/>
  <c r="C7835" i="13"/>
  <c r="J7835" i="13" s="1"/>
  <c r="B7838" i="13"/>
  <c r="A7837" i="13"/>
  <c r="B7839" i="13" l="1"/>
  <c r="A7838" i="13"/>
  <c r="D7837" i="13"/>
  <c r="C7837" i="13" s="1"/>
  <c r="J7837" i="13" s="1"/>
  <c r="E7837" i="13"/>
  <c r="E7838" i="13" l="1"/>
  <c r="D7838" i="13"/>
  <c r="C7838" i="13" s="1"/>
  <c r="J7838" i="13" s="1"/>
  <c r="B7840" i="13"/>
  <c r="A7839" i="13"/>
  <c r="E7839" i="13" l="1"/>
  <c r="D7839" i="13"/>
  <c r="B7841" i="13"/>
  <c r="A7840" i="13"/>
  <c r="C7839" i="13" l="1"/>
  <c r="J7839" i="13" s="1"/>
  <c r="D7840" i="13"/>
  <c r="C7840" i="13" s="1"/>
  <c r="J7840" i="13" s="1"/>
  <c r="E7840" i="13"/>
  <c r="B7842" i="13"/>
  <c r="A7841" i="13"/>
  <c r="B7843" i="13" l="1"/>
  <c r="A7842" i="13"/>
  <c r="D7841" i="13"/>
  <c r="E7841" i="13"/>
  <c r="B7844" i="13" l="1"/>
  <c r="A7843" i="13"/>
  <c r="D7842" i="13"/>
  <c r="C7842" i="13" s="1"/>
  <c r="J7842" i="13" s="1"/>
  <c r="E7842" i="13"/>
  <c r="C7841" i="13"/>
  <c r="J7841" i="13" s="1"/>
  <c r="J7843" i="13" l="1"/>
  <c r="E7843" i="13"/>
  <c r="D7843" i="13"/>
  <c r="C7843" i="13" s="1"/>
  <c r="B7845" i="13"/>
  <c r="A7844" i="13"/>
  <c r="B7846" i="13" l="1"/>
  <c r="A7845" i="13"/>
  <c r="E7844" i="13"/>
  <c r="D7844" i="13"/>
  <c r="C7844" i="13" s="1"/>
  <c r="J7844" i="13" s="1"/>
  <c r="D7845" i="13" l="1"/>
  <c r="E7845" i="13"/>
  <c r="B7847" i="13"/>
  <c r="A7846" i="13"/>
  <c r="B7848" i="13" l="1"/>
  <c r="A7847" i="13"/>
  <c r="C7845" i="13"/>
  <c r="J7845" i="13" s="1"/>
  <c r="J7846" i="13"/>
  <c r="E7846" i="13"/>
  <c r="D7846" i="13"/>
  <c r="C7846" i="13" s="1"/>
  <c r="E7847" i="13" l="1"/>
  <c r="D7847" i="13"/>
  <c r="B7849" i="13"/>
  <c r="A7848" i="13"/>
  <c r="D7848" i="13" l="1"/>
  <c r="E7848" i="13"/>
  <c r="B7850" i="13"/>
  <c r="A7849" i="13"/>
  <c r="C7847" i="13"/>
  <c r="J7847" i="13" s="1"/>
  <c r="B7851" i="13" l="1"/>
  <c r="A7850" i="13"/>
  <c r="C7848" i="13"/>
  <c r="J7848" i="13" s="1"/>
  <c r="D7849" i="13"/>
  <c r="E7849" i="13"/>
  <c r="C7849" i="13" l="1"/>
  <c r="J7849" i="13" s="1"/>
  <c r="B7852" i="13"/>
  <c r="A7851" i="13"/>
  <c r="E7850" i="13"/>
  <c r="D7850" i="13"/>
  <c r="C7850" i="13" s="1"/>
  <c r="J7850" i="13" s="1"/>
  <c r="E7851" i="13" l="1"/>
  <c r="D7851" i="13"/>
  <c r="B7853" i="13"/>
  <c r="A7852" i="13"/>
  <c r="C7851" i="13" l="1"/>
  <c r="J7851" i="13" s="1"/>
  <c r="E7852" i="13"/>
  <c r="D7852" i="13"/>
  <c r="C7852" i="13" s="1"/>
  <c r="J7852" i="13" s="1"/>
  <c r="B7854" i="13"/>
  <c r="A7853" i="13"/>
  <c r="D7853" i="13" l="1"/>
  <c r="E7853" i="13"/>
  <c r="B7855" i="13"/>
  <c r="A7854" i="13"/>
  <c r="D7854" i="13" l="1"/>
  <c r="E7854" i="13"/>
  <c r="C7853" i="13"/>
  <c r="J7853" i="13" s="1"/>
  <c r="B7856" i="13"/>
  <c r="A7855" i="13"/>
  <c r="E7855" i="13" l="1"/>
  <c r="D7855" i="13"/>
  <c r="C7855" i="13" s="1"/>
  <c r="J7855" i="13" s="1"/>
  <c r="C7854" i="13"/>
  <c r="J7854" i="13" s="1"/>
  <c r="B7857" i="13"/>
  <c r="A7856" i="13"/>
  <c r="D7856" i="13" l="1"/>
  <c r="E7856" i="13"/>
  <c r="B7858" i="13"/>
  <c r="A7857" i="13"/>
  <c r="C7856" i="13" l="1"/>
  <c r="J7856" i="13" s="1"/>
  <c r="D7857" i="13"/>
  <c r="E7857" i="13"/>
  <c r="B7859" i="13"/>
  <c r="A7858" i="13"/>
  <c r="C7857" i="13" l="1"/>
  <c r="J7857" i="13" s="1"/>
  <c r="E7858" i="13"/>
  <c r="D7858" i="13"/>
  <c r="C7858" i="13" s="1"/>
  <c r="J7858" i="13" s="1"/>
  <c r="B7860" i="13"/>
  <c r="A7859" i="13"/>
  <c r="E7859" i="13" l="1"/>
  <c r="D7859" i="13"/>
  <c r="C7859" i="13" s="1"/>
  <c r="J7859" i="13" s="1"/>
  <c r="B7861" i="13"/>
  <c r="A7860" i="13"/>
  <c r="E7860" i="13" l="1"/>
  <c r="D7860" i="13"/>
  <c r="C7860" i="13" s="1"/>
  <c r="J7860" i="13" s="1"/>
  <c r="B7862" i="13"/>
  <c r="A7861" i="13"/>
  <c r="D7861" i="13" l="1"/>
  <c r="E7861" i="13"/>
  <c r="B7863" i="13"/>
  <c r="A7862" i="13"/>
  <c r="C7861" i="13" l="1"/>
  <c r="J7861" i="13" s="1"/>
  <c r="E7862" i="13"/>
  <c r="D7862" i="13"/>
  <c r="C7862" i="13" s="1"/>
  <c r="J7862" i="13" s="1"/>
  <c r="B7864" i="13"/>
  <c r="A7863" i="13"/>
  <c r="E7863" i="13" l="1"/>
  <c r="D7863" i="13"/>
  <c r="C7863" i="13" s="1"/>
  <c r="J7863" i="13" s="1"/>
  <c r="B7865" i="13"/>
  <c r="A7864" i="13"/>
  <c r="D7864" i="13" l="1"/>
  <c r="E7864" i="13"/>
  <c r="B7866" i="13"/>
  <c r="A7865" i="13"/>
  <c r="C7864" i="13" l="1"/>
  <c r="J7864" i="13" s="1"/>
  <c r="D7865" i="13"/>
  <c r="E7865" i="13"/>
  <c r="B7867" i="13"/>
  <c r="A7866" i="13"/>
  <c r="C7865" i="13" l="1"/>
  <c r="J7865" i="13" s="1"/>
  <c r="D7866" i="13"/>
  <c r="E7866" i="13"/>
  <c r="B7868" i="13"/>
  <c r="A7867" i="13"/>
  <c r="B7869" i="13" l="1"/>
  <c r="A7868" i="13"/>
  <c r="C7866" i="13"/>
  <c r="J7866" i="13" s="1"/>
  <c r="E7867" i="13"/>
  <c r="D7867" i="13"/>
  <c r="C7867" i="13" l="1"/>
  <c r="J7867" i="13" s="1"/>
  <c r="D7868" i="13"/>
  <c r="C7868" i="13" s="1"/>
  <c r="J7868" i="13" s="1"/>
  <c r="E7868" i="13"/>
  <c r="B7870" i="13"/>
  <c r="A7869" i="13"/>
  <c r="B7871" i="13" l="1"/>
  <c r="A7870" i="13"/>
  <c r="D7869" i="13"/>
  <c r="E7869" i="13"/>
  <c r="E7870" i="13" l="1"/>
  <c r="D7870" i="13"/>
  <c r="C7870" i="13" s="1"/>
  <c r="J7870" i="13" s="1"/>
  <c r="C7869" i="13"/>
  <c r="J7869" i="13" s="1"/>
  <c r="B7872" i="13"/>
  <c r="A7871" i="13"/>
  <c r="E7871" i="13" l="1"/>
  <c r="D7871" i="13"/>
  <c r="B7873" i="13"/>
  <c r="A7872" i="13"/>
  <c r="E7872" i="13" l="1"/>
  <c r="D7872" i="13"/>
  <c r="C7872" i="13" s="1"/>
  <c r="J7872" i="13" s="1"/>
  <c r="B7874" i="13"/>
  <c r="A7873" i="13"/>
  <c r="C7871" i="13"/>
  <c r="J7871" i="13" s="1"/>
  <c r="B7875" i="13" l="1"/>
  <c r="A7874" i="13"/>
  <c r="D7873" i="13"/>
  <c r="E7873" i="13"/>
  <c r="E7874" i="13" l="1"/>
  <c r="D7874" i="13"/>
  <c r="C7874" i="13" s="1"/>
  <c r="J7874" i="13" s="1"/>
  <c r="C7873" i="13"/>
  <c r="J7873" i="13" s="1"/>
  <c r="B7876" i="13"/>
  <c r="A7875" i="13"/>
  <c r="E7875" i="13" l="1"/>
  <c r="D7875" i="13"/>
  <c r="B7877" i="13"/>
  <c r="A7876" i="13"/>
  <c r="D7876" i="13" l="1"/>
  <c r="E7876" i="13"/>
  <c r="B7878" i="13"/>
  <c r="A7877" i="13"/>
  <c r="C7875" i="13"/>
  <c r="J7875" i="13" s="1"/>
  <c r="B7879" i="13" l="1"/>
  <c r="A7878" i="13"/>
  <c r="C7876" i="13"/>
  <c r="J7876" i="13" s="1"/>
  <c r="D7877" i="13"/>
  <c r="E7877" i="13"/>
  <c r="C7877" i="13" l="1"/>
  <c r="J7877" i="13" s="1"/>
  <c r="D7878" i="13"/>
  <c r="E7878" i="13"/>
  <c r="B7880" i="13"/>
  <c r="A7879" i="13"/>
  <c r="C7878" i="13" l="1"/>
  <c r="J7878" i="13" s="1"/>
  <c r="E7879" i="13"/>
  <c r="D7879" i="13"/>
  <c r="B7881" i="13"/>
  <c r="A7880" i="13"/>
  <c r="D7880" i="13" l="1"/>
  <c r="E7880" i="13"/>
  <c r="B7882" i="13"/>
  <c r="A7881" i="13"/>
  <c r="C7879" i="13"/>
  <c r="J7879" i="13" s="1"/>
  <c r="C7880" i="13" l="1"/>
  <c r="J7880" i="13" s="1"/>
  <c r="B7883" i="13"/>
  <c r="A7882" i="13"/>
  <c r="D7881" i="13"/>
  <c r="E7881" i="13"/>
  <c r="E7882" i="13" l="1"/>
  <c r="D7882" i="13"/>
  <c r="C7882" i="13" s="1"/>
  <c r="J7882" i="13" s="1"/>
  <c r="B7884" i="13"/>
  <c r="A7883" i="13"/>
  <c r="C7881" i="13"/>
  <c r="J7881" i="13" s="1"/>
  <c r="B7885" i="13" l="1"/>
  <c r="A7884" i="13"/>
  <c r="E7883" i="13"/>
  <c r="D7883" i="13"/>
  <c r="C7883" i="13" s="1"/>
  <c r="J7883" i="13" s="1"/>
  <c r="E7884" i="13" l="1"/>
  <c r="D7884" i="13"/>
  <c r="C7884" i="13" s="1"/>
  <c r="J7884" i="13" s="1"/>
  <c r="B7886" i="13"/>
  <c r="A7885" i="13"/>
  <c r="D7885" i="13" l="1"/>
  <c r="E7885" i="13"/>
  <c r="B7887" i="13"/>
  <c r="A7886" i="13"/>
  <c r="C7885" i="13" l="1"/>
  <c r="J7885" i="13" s="1"/>
  <c r="E7886" i="13"/>
  <c r="D7886" i="13"/>
  <c r="C7886" i="13" s="1"/>
  <c r="J7886" i="13" s="1"/>
  <c r="B7888" i="13"/>
  <c r="A7887" i="13"/>
  <c r="E7887" i="13" l="1"/>
  <c r="D7887" i="13"/>
  <c r="C7887" i="13" s="1"/>
  <c r="J7887" i="13" s="1"/>
  <c r="B7889" i="13"/>
  <c r="A7888" i="13"/>
  <c r="D7888" i="13" l="1"/>
  <c r="E7888" i="13"/>
  <c r="B7890" i="13"/>
  <c r="A7889" i="13"/>
  <c r="C7888" i="13" l="1"/>
  <c r="J7888" i="13" s="1"/>
  <c r="D7889" i="13"/>
  <c r="E7889" i="13"/>
  <c r="B7891" i="13"/>
  <c r="A7890" i="13"/>
  <c r="C7889" i="13" l="1"/>
  <c r="J7889" i="13" s="1"/>
  <c r="D7890" i="13"/>
  <c r="E7890" i="13"/>
  <c r="B7892" i="13"/>
  <c r="A7891" i="13"/>
  <c r="C7890" i="13" l="1"/>
  <c r="J7890" i="13" s="1"/>
  <c r="E7891" i="13"/>
  <c r="D7891" i="13"/>
  <c r="C7891" i="13" s="1"/>
  <c r="J7891" i="13" s="1"/>
  <c r="B7893" i="13"/>
  <c r="A7892" i="13"/>
  <c r="D7892" i="13" l="1"/>
  <c r="E7892" i="13"/>
  <c r="B7894" i="13"/>
  <c r="A7893" i="13"/>
  <c r="C7892" i="13" l="1"/>
  <c r="J7892" i="13" s="1"/>
  <c r="D7893" i="13"/>
  <c r="E7893" i="13"/>
  <c r="B7895" i="13"/>
  <c r="A7894" i="13"/>
  <c r="C7893" i="13" l="1"/>
  <c r="J7893" i="13" s="1"/>
  <c r="E7894" i="13"/>
  <c r="D7894" i="13"/>
  <c r="C7894" i="13" s="1"/>
  <c r="J7894" i="13" s="1"/>
  <c r="B7896" i="13"/>
  <c r="A7895" i="13"/>
  <c r="E7895" i="13" l="1"/>
  <c r="D7895" i="13"/>
  <c r="C7895" i="13" s="1"/>
  <c r="J7895" i="13" s="1"/>
  <c r="B7897" i="13"/>
  <c r="A7896" i="13"/>
  <c r="E7896" i="13" l="1"/>
  <c r="D7896" i="13"/>
  <c r="C7896" i="13" s="1"/>
  <c r="J7896" i="13" s="1"/>
  <c r="B7898" i="13"/>
  <c r="A7897" i="13"/>
  <c r="D7897" i="13" l="1"/>
  <c r="E7897" i="13"/>
  <c r="B7899" i="13"/>
  <c r="A7898" i="13"/>
  <c r="C7897" i="13" l="1"/>
  <c r="J7897" i="13" s="1"/>
  <c r="E7898" i="13"/>
  <c r="D7898" i="13"/>
  <c r="C7898" i="13" s="1"/>
  <c r="J7898" i="13" s="1"/>
  <c r="B7900" i="13"/>
  <c r="A7899" i="13"/>
  <c r="E7899" i="13" l="1"/>
  <c r="D7899" i="13"/>
  <c r="C7899" i="13" s="1"/>
  <c r="J7899" i="13" s="1"/>
  <c r="B7901" i="13"/>
  <c r="A7900" i="13"/>
  <c r="D7900" i="13" l="1"/>
  <c r="E7900" i="13"/>
  <c r="B7902" i="13"/>
  <c r="A7901" i="13"/>
  <c r="D7901" i="13" l="1"/>
  <c r="E7901" i="13"/>
  <c r="C7900" i="13"/>
  <c r="J7900" i="13" s="1"/>
  <c r="B7903" i="13"/>
  <c r="A7902" i="13"/>
  <c r="D7902" i="13" l="1"/>
  <c r="E7902" i="13"/>
  <c r="C7901" i="13"/>
  <c r="J7901" i="13" s="1"/>
  <c r="B7904" i="13"/>
  <c r="A7903" i="13"/>
  <c r="E7903" i="13" l="1"/>
  <c r="D7903" i="13"/>
  <c r="C7903" i="13" s="1"/>
  <c r="J7903" i="13" s="1"/>
  <c r="C7902" i="13"/>
  <c r="J7902" i="13" s="1"/>
  <c r="B7905" i="13"/>
  <c r="A7904" i="13"/>
  <c r="D7904" i="13" l="1"/>
  <c r="E7904" i="13"/>
  <c r="B7906" i="13"/>
  <c r="A7905" i="13"/>
  <c r="D7905" i="13" l="1"/>
  <c r="E7905" i="13"/>
  <c r="C7904" i="13"/>
  <c r="J7904" i="13" s="1"/>
  <c r="B7907" i="13"/>
  <c r="A7906" i="13"/>
  <c r="C7905" i="13" l="1"/>
  <c r="J7905" i="13" s="1"/>
  <c r="D7906" i="13"/>
  <c r="C7906" i="13" s="1"/>
  <c r="J7906" i="13" s="1"/>
  <c r="E7906" i="13"/>
  <c r="B7908" i="13"/>
  <c r="A7907" i="13"/>
  <c r="E7907" i="13" l="1"/>
  <c r="D7907" i="13"/>
  <c r="C7907" i="13" s="1"/>
  <c r="J7907" i="13" s="1"/>
  <c r="B7909" i="13"/>
  <c r="A7908" i="13"/>
  <c r="E7908" i="13" l="1"/>
  <c r="D7908" i="13"/>
  <c r="C7908" i="13" s="1"/>
  <c r="J7908" i="13" s="1"/>
  <c r="B7910" i="13"/>
  <c r="A7909" i="13"/>
  <c r="D7909" i="13" l="1"/>
  <c r="E7909" i="13"/>
  <c r="B7911" i="13"/>
  <c r="A7910" i="13"/>
  <c r="C7909" i="13" l="1"/>
  <c r="J7909" i="13" s="1"/>
  <c r="E7910" i="13"/>
  <c r="D7910" i="13"/>
  <c r="C7910" i="13" s="1"/>
  <c r="J7910" i="13" s="1"/>
  <c r="B7912" i="13"/>
  <c r="A7911" i="13"/>
  <c r="B7913" i="13" l="1"/>
  <c r="A7912" i="13"/>
  <c r="E7911" i="13"/>
  <c r="D7911" i="13"/>
  <c r="C7911" i="13" s="1"/>
  <c r="J7911" i="13" s="1"/>
  <c r="B7914" i="13" l="1"/>
  <c r="A7913" i="13"/>
  <c r="D7912" i="13"/>
  <c r="C7912" i="13" s="1"/>
  <c r="J7912" i="13" s="1"/>
  <c r="E7912" i="13"/>
  <c r="D7913" i="13" l="1"/>
  <c r="E7913" i="13"/>
  <c r="B7915" i="13"/>
  <c r="A7914" i="13"/>
  <c r="C7913" i="13" l="1"/>
  <c r="J7913" i="13" s="1"/>
  <c r="D7914" i="13"/>
  <c r="E7914" i="13"/>
  <c r="B7916" i="13"/>
  <c r="A7915" i="13"/>
  <c r="E7915" i="13" l="1"/>
  <c r="D7915" i="13"/>
  <c r="B7917" i="13"/>
  <c r="A7916" i="13"/>
  <c r="C7914" i="13"/>
  <c r="J7914" i="13" s="1"/>
  <c r="B7918" i="13" l="1"/>
  <c r="A7917" i="13"/>
  <c r="C7915" i="13"/>
  <c r="J7915" i="13" s="1"/>
  <c r="D7916" i="13"/>
  <c r="C7916" i="13" s="1"/>
  <c r="J7916" i="13" s="1"/>
  <c r="E7916" i="13"/>
  <c r="D7917" i="13" l="1"/>
  <c r="C7917" i="13" s="1"/>
  <c r="J7917" i="13" s="1"/>
  <c r="E7917" i="13"/>
  <c r="B7919" i="13"/>
  <c r="A7918" i="13"/>
  <c r="E7918" i="13" l="1"/>
  <c r="D7918" i="13"/>
  <c r="C7918" i="13" s="1"/>
  <c r="J7918" i="13" s="1"/>
  <c r="B7920" i="13"/>
  <c r="A7919" i="13"/>
  <c r="E7919" i="13" l="1"/>
  <c r="D7919" i="13"/>
  <c r="C7919" i="13" s="1"/>
  <c r="J7919" i="13" s="1"/>
  <c r="B7921" i="13"/>
  <c r="A7920" i="13"/>
  <c r="E7920" i="13" l="1"/>
  <c r="D7920" i="13"/>
  <c r="C7920" i="13" s="1"/>
  <c r="J7920" i="13" s="1"/>
  <c r="B7922" i="13"/>
  <c r="A7921" i="13"/>
  <c r="D7921" i="13" l="1"/>
  <c r="E7921" i="13"/>
  <c r="B7923" i="13"/>
  <c r="A7922" i="13"/>
  <c r="C7921" i="13" l="1"/>
  <c r="J7921" i="13" s="1"/>
  <c r="D7922" i="13"/>
  <c r="E7922" i="13"/>
  <c r="B7924" i="13"/>
  <c r="A7923" i="13"/>
  <c r="E7923" i="13" l="1"/>
  <c r="D7923" i="13"/>
  <c r="B7925" i="13"/>
  <c r="A7924" i="13"/>
  <c r="C7922" i="13"/>
  <c r="J7922" i="13" s="1"/>
  <c r="B7926" i="13" l="1"/>
  <c r="A7925" i="13"/>
  <c r="C7923" i="13"/>
  <c r="J7923" i="13" s="1"/>
  <c r="D7924" i="13"/>
  <c r="E7924" i="13"/>
  <c r="C7924" i="13" l="1"/>
  <c r="J7924" i="13" s="1"/>
  <c r="D7925" i="13"/>
  <c r="C7925" i="13" s="1"/>
  <c r="J7925" i="13" s="1"/>
  <c r="E7925" i="13"/>
  <c r="B7927" i="13"/>
  <c r="A7926" i="13"/>
  <c r="E7926" i="13" l="1"/>
  <c r="D7926" i="13"/>
  <c r="C7926" i="13" s="1"/>
  <c r="J7926" i="13" s="1"/>
  <c r="B7928" i="13"/>
  <c r="A7927" i="13"/>
  <c r="E7927" i="13" l="1"/>
  <c r="D7927" i="13"/>
  <c r="C7927" i="13" s="1"/>
  <c r="J7927" i="13" s="1"/>
  <c r="B7929" i="13"/>
  <c r="A7928" i="13"/>
  <c r="D7928" i="13" l="1"/>
  <c r="E7928" i="13"/>
  <c r="B7930" i="13"/>
  <c r="A7929" i="13"/>
  <c r="D7929" i="13" l="1"/>
  <c r="C7929" i="13" s="1"/>
  <c r="J7929" i="13" s="1"/>
  <c r="E7929" i="13"/>
  <c r="C7928" i="13"/>
  <c r="J7928" i="13" s="1"/>
  <c r="B7931" i="13"/>
  <c r="A7930" i="13"/>
  <c r="D7930" i="13" l="1"/>
  <c r="E7930" i="13"/>
  <c r="B7932" i="13"/>
  <c r="A7931" i="13"/>
  <c r="C7930" i="13" l="1"/>
  <c r="J7930" i="13" s="1"/>
  <c r="B7933" i="13"/>
  <c r="A7932" i="13"/>
  <c r="E7931" i="13"/>
  <c r="D7931" i="13"/>
  <c r="E7932" i="13" l="1"/>
  <c r="D7932" i="13"/>
  <c r="C7931" i="13"/>
  <c r="J7931" i="13" s="1"/>
  <c r="B7934" i="13"/>
  <c r="A7933" i="13"/>
  <c r="C7932" i="13" l="1"/>
  <c r="J7932" i="13" s="1"/>
  <c r="D7933" i="13"/>
  <c r="E7933" i="13"/>
  <c r="B7935" i="13"/>
  <c r="A7934" i="13"/>
  <c r="C7933" i="13" l="1"/>
  <c r="J7933" i="13" s="1"/>
  <c r="E7934" i="13"/>
  <c r="D7934" i="13"/>
  <c r="C7934" i="13" s="1"/>
  <c r="J7934" i="13" s="1"/>
  <c r="B7936" i="13"/>
  <c r="A7935" i="13"/>
  <c r="E7935" i="13" l="1"/>
  <c r="D7935" i="13"/>
  <c r="C7935" i="13" s="1"/>
  <c r="J7935" i="13" s="1"/>
  <c r="B7937" i="13"/>
  <c r="A7936" i="13"/>
  <c r="D7936" i="13" l="1"/>
  <c r="E7936" i="13"/>
  <c r="B7938" i="13"/>
  <c r="A7937" i="13"/>
  <c r="C7936" i="13" l="1"/>
  <c r="J7936" i="13" s="1"/>
  <c r="D7937" i="13"/>
  <c r="E7937" i="13"/>
  <c r="B7939" i="13"/>
  <c r="A7938" i="13"/>
  <c r="B7940" i="13" l="1"/>
  <c r="A7939" i="13"/>
  <c r="C7937" i="13"/>
  <c r="J7937" i="13" s="1"/>
  <c r="D7938" i="13"/>
  <c r="E7938" i="13"/>
  <c r="E7939" i="13" l="1"/>
  <c r="D7939" i="13"/>
  <c r="C7939" i="13" s="1"/>
  <c r="J7939" i="13" s="1"/>
  <c r="C7938" i="13"/>
  <c r="J7938" i="13" s="1"/>
  <c r="B7941" i="13"/>
  <c r="A7940" i="13"/>
  <c r="D7940" i="13" l="1"/>
  <c r="E7940" i="13"/>
  <c r="B7942" i="13"/>
  <c r="A7941" i="13"/>
  <c r="C7940" i="13" l="1"/>
  <c r="J7940" i="13" s="1"/>
  <c r="D7941" i="13"/>
  <c r="E7941" i="13"/>
  <c r="B7943" i="13"/>
  <c r="A7942" i="13"/>
  <c r="E7942" i="13" l="1"/>
  <c r="D7942" i="13"/>
  <c r="C7942" i="13" s="1"/>
  <c r="J7942" i="13" s="1"/>
  <c r="B7944" i="13"/>
  <c r="A7943" i="13"/>
  <c r="C7941" i="13"/>
  <c r="J7941" i="13" s="1"/>
  <c r="B7945" i="13" l="1"/>
  <c r="A7944" i="13"/>
  <c r="E7943" i="13"/>
  <c r="D7943" i="13"/>
  <c r="C7943" i="13" l="1"/>
  <c r="J7943" i="13" s="1"/>
  <c r="J7944" i="13"/>
  <c r="E7944" i="13"/>
  <c r="D7944" i="13"/>
  <c r="C7944" i="13" s="1"/>
  <c r="B7946" i="13"/>
  <c r="A7945" i="13"/>
  <c r="D7945" i="13" l="1"/>
  <c r="E7945" i="13"/>
  <c r="B7947" i="13"/>
  <c r="A7946" i="13"/>
  <c r="C7945" i="13" l="1"/>
  <c r="J7945" i="13" s="1"/>
  <c r="D7946" i="13"/>
  <c r="E7946" i="13"/>
  <c r="B7948" i="13"/>
  <c r="A7947" i="13"/>
  <c r="C7946" i="13" l="1"/>
  <c r="J7946" i="13" s="1"/>
  <c r="E7947" i="13"/>
  <c r="D7947" i="13"/>
  <c r="C7947" i="13" s="1"/>
  <c r="J7947" i="13" s="1"/>
  <c r="B7949" i="13"/>
  <c r="A7948" i="13"/>
  <c r="D7948" i="13" l="1"/>
  <c r="E7948" i="13"/>
  <c r="B7950" i="13"/>
  <c r="A7949" i="13"/>
  <c r="D7949" i="13" l="1"/>
  <c r="E7949" i="13"/>
  <c r="C7948" i="13"/>
  <c r="J7948" i="13" s="1"/>
  <c r="B7951" i="13"/>
  <c r="A7950" i="13"/>
  <c r="C7949" i="13" l="1"/>
  <c r="J7949" i="13" s="1"/>
  <c r="E7950" i="13"/>
  <c r="D7950" i="13"/>
  <c r="B7952" i="13"/>
  <c r="A7951" i="13"/>
  <c r="B7953" i="13" l="1"/>
  <c r="A7952" i="13"/>
  <c r="E7951" i="13"/>
  <c r="D7951" i="13"/>
  <c r="C7951" i="13" s="1"/>
  <c r="J7951" i="13" s="1"/>
  <c r="C7950" i="13"/>
  <c r="J7950" i="13" s="1"/>
  <c r="D7952" i="13" l="1"/>
  <c r="E7952" i="13"/>
  <c r="B7954" i="13"/>
  <c r="A7953" i="13"/>
  <c r="C7952" i="13" l="1"/>
  <c r="J7952" i="13" s="1"/>
  <c r="B7955" i="13"/>
  <c r="A7954" i="13"/>
  <c r="D7953" i="13"/>
  <c r="C7953" i="13" s="1"/>
  <c r="J7953" i="13" s="1"/>
  <c r="E7953" i="13"/>
  <c r="D7954" i="13" l="1"/>
  <c r="E7954" i="13"/>
  <c r="B7956" i="13"/>
  <c r="A7955" i="13"/>
  <c r="C7954" i="13" l="1"/>
  <c r="J7954" i="13" s="1"/>
  <c r="J7955" i="13"/>
  <c r="E7955" i="13"/>
  <c r="D7955" i="13"/>
  <c r="C7955" i="13" s="1"/>
  <c r="B7957" i="13"/>
  <c r="A7956" i="13"/>
  <c r="E7956" i="13" l="1"/>
  <c r="D7956" i="13"/>
  <c r="B7958" i="13"/>
  <c r="A7957" i="13"/>
  <c r="B7959" i="13" l="1"/>
  <c r="A7958" i="13"/>
  <c r="C7956" i="13"/>
  <c r="J7956" i="13" s="1"/>
  <c r="J7957" i="13"/>
  <c r="D7957" i="13"/>
  <c r="C7957" i="13" s="1"/>
  <c r="E7957" i="13"/>
  <c r="E7958" i="13" l="1"/>
  <c r="D7958" i="13"/>
  <c r="C7958" i="13" s="1"/>
  <c r="J7958" i="13" s="1"/>
  <c r="B7960" i="13"/>
  <c r="A7959" i="13"/>
  <c r="B7961" i="13" l="1"/>
  <c r="A7960" i="13"/>
  <c r="E7959" i="13"/>
  <c r="D7959" i="13"/>
  <c r="C7959" i="13" s="1"/>
  <c r="J7959" i="13" s="1"/>
  <c r="B7962" i="13" l="1"/>
  <c r="A7961" i="13"/>
  <c r="D7960" i="13"/>
  <c r="C7960" i="13" s="1"/>
  <c r="J7960" i="13" s="1"/>
  <c r="E7960" i="13"/>
  <c r="D7961" i="13" l="1"/>
  <c r="E7961" i="13"/>
  <c r="B7963" i="13"/>
  <c r="A7962" i="13"/>
  <c r="C7961" i="13" l="1"/>
  <c r="J7961" i="13" s="1"/>
  <c r="E7962" i="13"/>
  <c r="D7962" i="13"/>
  <c r="C7962" i="13" s="1"/>
  <c r="J7962" i="13" s="1"/>
  <c r="B7964" i="13"/>
  <c r="A7963" i="13"/>
  <c r="B7965" i="13" l="1"/>
  <c r="A7964" i="13"/>
  <c r="E7963" i="13"/>
  <c r="D7963" i="13"/>
  <c r="D7964" i="13" l="1"/>
  <c r="C7964" i="13" s="1"/>
  <c r="J7964" i="13" s="1"/>
  <c r="E7964" i="13"/>
  <c r="C7963" i="13"/>
  <c r="J7963" i="13" s="1"/>
  <c r="B7966" i="13"/>
  <c r="A7965" i="13"/>
  <c r="D7965" i="13" l="1"/>
  <c r="C7965" i="13" s="1"/>
  <c r="J7965" i="13" s="1"/>
  <c r="E7965" i="13"/>
  <c r="B7967" i="13"/>
  <c r="A7966" i="13"/>
  <c r="D7966" i="13" l="1"/>
  <c r="E7966" i="13"/>
  <c r="B7968" i="13"/>
  <c r="A7967" i="13"/>
  <c r="C7966" i="13" l="1"/>
  <c r="J7966" i="13" s="1"/>
  <c r="E7967" i="13"/>
  <c r="D7967" i="13"/>
  <c r="C7967" i="13" s="1"/>
  <c r="J7967" i="13" s="1"/>
  <c r="B7969" i="13"/>
  <c r="A7968" i="13"/>
  <c r="B7970" i="13" l="1"/>
  <c r="A7969" i="13"/>
  <c r="E7968" i="13"/>
  <c r="D7968" i="13"/>
  <c r="C7968" i="13" s="1"/>
  <c r="J7968" i="13" s="1"/>
  <c r="B7971" i="13" l="1"/>
  <c r="A7970" i="13"/>
  <c r="D7969" i="13"/>
  <c r="C7969" i="13" s="1"/>
  <c r="J7969" i="13" s="1"/>
  <c r="E7969" i="13"/>
  <c r="E7970" i="13" l="1"/>
  <c r="D7970" i="13"/>
  <c r="C7970" i="13" s="1"/>
  <c r="J7970" i="13" s="1"/>
  <c r="B7972" i="13"/>
  <c r="A7971" i="13"/>
  <c r="E7971" i="13" l="1"/>
  <c r="D7971" i="13"/>
  <c r="C7971" i="13" s="1"/>
  <c r="J7971" i="13" s="1"/>
  <c r="B7973" i="13"/>
  <c r="A7972" i="13"/>
  <c r="D7972" i="13" l="1"/>
  <c r="E7972" i="13"/>
  <c r="B7974" i="13"/>
  <c r="A7973" i="13"/>
  <c r="C7972" i="13" l="1"/>
  <c r="J7972" i="13" s="1"/>
  <c r="D7973" i="13"/>
  <c r="E7973" i="13"/>
  <c r="B7975" i="13"/>
  <c r="A7974" i="13"/>
  <c r="E7974" i="13" l="1"/>
  <c r="D7974" i="13"/>
  <c r="C7974" i="13" s="1"/>
  <c r="J7974" i="13" s="1"/>
  <c r="B7976" i="13"/>
  <c r="A7975" i="13"/>
  <c r="C7973" i="13"/>
  <c r="J7973" i="13" s="1"/>
  <c r="B7977" i="13" l="1"/>
  <c r="A7976" i="13"/>
  <c r="E7975" i="13"/>
  <c r="D7975" i="13"/>
  <c r="C7975" i="13" l="1"/>
  <c r="J7975" i="13" s="1"/>
  <c r="D7976" i="13"/>
  <c r="C7976" i="13" s="1"/>
  <c r="J7976" i="13" s="1"/>
  <c r="E7976" i="13"/>
  <c r="B7978" i="13"/>
  <c r="A7977" i="13"/>
  <c r="D7977" i="13" l="1"/>
  <c r="E7977" i="13"/>
  <c r="B7979" i="13"/>
  <c r="A7978" i="13"/>
  <c r="C7977" i="13" l="1"/>
  <c r="J7977" i="13" s="1"/>
  <c r="D7978" i="13"/>
  <c r="E7978" i="13"/>
  <c r="B7980" i="13"/>
  <c r="A7979" i="13"/>
  <c r="C7978" i="13" l="1"/>
  <c r="J7978" i="13" s="1"/>
  <c r="E7979" i="13"/>
  <c r="D7979" i="13"/>
  <c r="C7979" i="13" s="1"/>
  <c r="J7979" i="13" s="1"/>
  <c r="B7981" i="13"/>
  <c r="A7980" i="13"/>
  <c r="J7980" i="13" l="1"/>
  <c r="E7980" i="13"/>
  <c r="D7980" i="13"/>
  <c r="C7980" i="13" s="1"/>
  <c r="B7982" i="13"/>
  <c r="A7981" i="13"/>
  <c r="D7981" i="13" l="1"/>
  <c r="C7981" i="13" s="1"/>
  <c r="J7981" i="13" s="1"/>
  <c r="E7981" i="13"/>
  <c r="B7983" i="13"/>
  <c r="A7982" i="13"/>
  <c r="E7982" i="13" l="1"/>
  <c r="D7982" i="13"/>
  <c r="C7982" i="13" s="1"/>
  <c r="J7982" i="13" s="1"/>
  <c r="B7984" i="13"/>
  <c r="A7983" i="13"/>
  <c r="E7983" i="13" l="1"/>
  <c r="D7983" i="13"/>
  <c r="C7983" i="13" s="1"/>
  <c r="J7983" i="13" s="1"/>
  <c r="B7985" i="13"/>
  <c r="A7984" i="13"/>
  <c r="D7984" i="13" l="1"/>
  <c r="E7984" i="13"/>
  <c r="B7986" i="13"/>
  <c r="A7985" i="13"/>
  <c r="C7984" i="13" l="1"/>
  <c r="J7984" i="13" s="1"/>
  <c r="D7985" i="13"/>
  <c r="E7985" i="13"/>
  <c r="B7987" i="13"/>
  <c r="A7986" i="13"/>
  <c r="C7985" i="13" l="1"/>
  <c r="J7985" i="13" s="1"/>
  <c r="E7986" i="13"/>
  <c r="D7986" i="13"/>
  <c r="C7986" i="13" s="1"/>
  <c r="J7986" i="13" s="1"/>
  <c r="B7988" i="13"/>
  <c r="A7987" i="13"/>
  <c r="E7987" i="13" l="1"/>
  <c r="D7987" i="13"/>
  <c r="C7987" i="13" s="1"/>
  <c r="J7987" i="13" s="1"/>
  <c r="B7989" i="13"/>
  <c r="A7988" i="13"/>
  <c r="J7988" i="13" l="1"/>
  <c r="E7988" i="13"/>
  <c r="D7988" i="13"/>
  <c r="C7988" i="13" s="1"/>
  <c r="B7990" i="13"/>
  <c r="A7989" i="13"/>
  <c r="D7989" i="13" l="1"/>
  <c r="E7989" i="13"/>
  <c r="B7991" i="13"/>
  <c r="A7990" i="13"/>
  <c r="C7989" i="13" l="1"/>
  <c r="J7989" i="13" s="1"/>
  <c r="D7990" i="13"/>
  <c r="E7990" i="13"/>
  <c r="B7992" i="13"/>
  <c r="A7991" i="13"/>
  <c r="B7993" i="13" l="1"/>
  <c r="A7992" i="13"/>
  <c r="C7990" i="13"/>
  <c r="J7990" i="13" s="1"/>
  <c r="E7991" i="13"/>
  <c r="D7991" i="13"/>
  <c r="C7991" i="13" s="1"/>
  <c r="J7991" i="13" s="1"/>
  <c r="D7992" i="13" l="1"/>
  <c r="E7992" i="13"/>
  <c r="B7994" i="13"/>
  <c r="A7993" i="13"/>
  <c r="D7993" i="13" l="1"/>
  <c r="E7993" i="13"/>
  <c r="C7992" i="13"/>
  <c r="J7992" i="13" s="1"/>
  <c r="B7995" i="13"/>
  <c r="A7994" i="13"/>
  <c r="J7994" i="13" l="1"/>
  <c r="E7994" i="13"/>
  <c r="D7994" i="13"/>
  <c r="C7994" i="13" s="1"/>
  <c r="C7993" i="13"/>
  <c r="J7993" i="13" s="1"/>
  <c r="B7996" i="13"/>
  <c r="A7995" i="13"/>
  <c r="E7995" i="13" l="1"/>
  <c r="D7995" i="13"/>
  <c r="C7995" i="13" s="1"/>
  <c r="J7995" i="13" s="1"/>
  <c r="B7997" i="13"/>
  <c r="A7996" i="13"/>
  <c r="E7996" i="13" l="1"/>
  <c r="D7996" i="13"/>
  <c r="C7996" i="13" s="1"/>
  <c r="J7996" i="13" s="1"/>
  <c r="B7998" i="13"/>
  <c r="A7997" i="13"/>
  <c r="D7997" i="13" l="1"/>
  <c r="C7997" i="13" s="1"/>
  <c r="J7997" i="13" s="1"/>
  <c r="E7997" i="13"/>
  <c r="B7999" i="13"/>
  <c r="A7998" i="13"/>
  <c r="E7998" i="13" l="1"/>
  <c r="D7998" i="13"/>
  <c r="C7998" i="13" s="1"/>
  <c r="J7998" i="13" s="1"/>
  <c r="B8000" i="13"/>
  <c r="A7999" i="13"/>
  <c r="E7999" i="13" l="1"/>
  <c r="D7999" i="13"/>
  <c r="B8001" i="13"/>
  <c r="A8000" i="13"/>
  <c r="B8002" i="13" l="1"/>
  <c r="A8001" i="13"/>
  <c r="C7999" i="13"/>
  <c r="J7999" i="13" s="1"/>
  <c r="D8000" i="13"/>
  <c r="E8000" i="13"/>
  <c r="D8001" i="13" l="1"/>
  <c r="E8001" i="13"/>
  <c r="C8000" i="13"/>
  <c r="J8000" i="13" s="1"/>
  <c r="B8003" i="13"/>
  <c r="A8002" i="13"/>
  <c r="D8002" i="13" l="1"/>
  <c r="C8002" i="13" s="1"/>
  <c r="J8002" i="13" s="1"/>
  <c r="E8002" i="13"/>
  <c r="C8001" i="13"/>
  <c r="J8001" i="13" s="1"/>
  <c r="B8004" i="13"/>
  <c r="A8003" i="13"/>
  <c r="E8003" i="13" l="1"/>
  <c r="D8003" i="13"/>
  <c r="B8005" i="13"/>
  <c r="A8004" i="13"/>
  <c r="B8006" i="13" l="1"/>
  <c r="A8005" i="13"/>
  <c r="D8004" i="13"/>
  <c r="C8004" i="13" s="1"/>
  <c r="J8004" i="13" s="1"/>
  <c r="E8004" i="13"/>
  <c r="C8003" i="13"/>
  <c r="J8003" i="13" s="1"/>
  <c r="D8005" i="13" l="1"/>
  <c r="C8005" i="13" s="1"/>
  <c r="J8005" i="13" s="1"/>
  <c r="E8005" i="13"/>
  <c r="B8007" i="13"/>
  <c r="A8006" i="13"/>
  <c r="E8006" i="13" l="1"/>
  <c r="D8006" i="13"/>
  <c r="C8006" i="13" s="1"/>
  <c r="J8006" i="13" s="1"/>
  <c r="B8008" i="13"/>
  <c r="A8007" i="13"/>
  <c r="E8007" i="13" l="1"/>
  <c r="D8007" i="13"/>
  <c r="C8007" i="13" s="1"/>
  <c r="J8007" i="13" s="1"/>
  <c r="B8009" i="13"/>
  <c r="A8008" i="13"/>
  <c r="E8008" i="13" l="1"/>
  <c r="D8008" i="13"/>
  <c r="C8008" i="13" s="1"/>
  <c r="J8008" i="13" s="1"/>
  <c r="B8010" i="13"/>
  <c r="A8009" i="13"/>
  <c r="D8009" i="13" l="1"/>
  <c r="C8009" i="13" s="1"/>
  <c r="J8009" i="13" s="1"/>
  <c r="E8009" i="13"/>
  <c r="B8011" i="13"/>
  <c r="A8010" i="13"/>
  <c r="E8010" i="13" l="1"/>
  <c r="D8010" i="13"/>
  <c r="C8010" i="13" s="1"/>
  <c r="J8010" i="13" s="1"/>
  <c r="B8012" i="13"/>
  <c r="A8011" i="13"/>
  <c r="E8011" i="13" l="1"/>
  <c r="D8011" i="13"/>
  <c r="C8011" i="13" s="1"/>
  <c r="J8011" i="13" s="1"/>
  <c r="B8013" i="13"/>
  <c r="A8012" i="13"/>
  <c r="D8012" i="13" l="1"/>
  <c r="C8012" i="13" s="1"/>
  <c r="J8012" i="13" s="1"/>
  <c r="E8012" i="13"/>
  <c r="B8014" i="13"/>
  <c r="A8013" i="13"/>
  <c r="D8013" i="13" l="1"/>
  <c r="C8013" i="13" s="1"/>
  <c r="J8013" i="13" s="1"/>
  <c r="E8013" i="13"/>
  <c r="B8015" i="13"/>
  <c r="A8014" i="13"/>
  <c r="D8014" i="13" l="1"/>
  <c r="E8014" i="13"/>
  <c r="B8016" i="13"/>
  <c r="A8015" i="13"/>
  <c r="C8014" i="13" l="1"/>
  <c r="J8014" i="13" s="1"/>
  <c r="E8015" i="13"/>
  <c r="D8015" i="13"/>
  <c r="C8015" i="13" s="1"/>
  <c r="J8015" i="13" s="1"/>
  <c r="B8017" i="13"/>
  <c r="A8016" i="13"/>
  <c r="D8016" i="13" l="1"/>
  <c r="C8016" i="13" s="1"/>
  <c r="J8016" i="13" s="1"/>
  <c r="E8016" i="13"/>
  <c r="B8018" i="13"/>
  <c r="A8017" i="13"/>
  <c r="B8019" i="13" l="1"/>
  <c r="A8018" i="13"/>
  <c r="D8017" i="13"/>
  <c r="C8017" i="13" s="1"/>
  <c r="J8017" i="13" s="1"/>
  <c r="E8017" i="13"/>
  <c r="E8018" i="13" l="1"/>
  <c r="D8018" i="13"/>
  <c r="B8020" i="13"/>
  <c r="A8019" i="13"/>
  <c r="C8018" i="13" l="1"/>
  <c r="J8018" i="13" s="1"/>
  <c r="E8019" i="13"/>
  <c r="D8019" i="13"/>
  <c r="B8021" i="13"/>
  <c r="A8020" i="13"/>
  <c r="C8019" i="13" l="1"/>
  <c r="J8019" i="13" s="1"/>
  <c r="E8020" i="13"/>
  <c r="D8020" i="13"/>
  <c r="B8022" i="13"/>
  <c r="A8021" i="13"/>
  <c r="C8020" i="13" l="1"/>
  <c r="J8020" i="13" s="1"/>
  <c r="D8021" i="13"/>
  <c r="C8021" i="13" s="1"/>
  <c r="J8021" i="13" s="1"/>
  <c r="E8021" i="13"/>
  <c r="B8023" i="13"/>
  <c r="A8022" i="13"/>
  <c r="B8024" i="13" l="1"/>
  <c r="A8023" i="13"/>
  <c r="E8022" i="13"/>
  <c r="D8022" i="13"/>
  <c r="C8022" i="13" s="1"/>
  <c r="J8022" i="13" s="1"/>
  <c r="E8023" i="13" l="1"/>
  <c r="D8023" i="13"/>
  <c r="C8023" i="13" s="1"/>
  <c r="J8023" i="13" s="1"/>
  <c r="B8025" i="13"/>
  <c r="A8024" i="13"/>
  <c r="D8024" i="13" l="1"/>
  <c r="E8024" i="13"/>
  <c r="B8026" i="13"/>
  <c r="A8025" i="13"/>
  <c r="C8024" i="13" l="1"/>
  <c r="J8024" i="13" s="1"/>
  <c r="D8025" i="13"/>
  <c r="E8025" i="13"/>
  <c r="B8027" i="13"/>
  <c r="A8026" i="13"/>
  <c r="D8026" i="13" l="1"/>
  <c r="C8026" i="13" s="1"/>
  <c r="J8026" i="13" s="1"/>
  <c r="E8026" i="13"/>
  <c r="C8025" i="13"/>
  <c r="J8025" i="13" s="1"/>
  <c r="B8028" i="13"/>
  <c r="A8027" i="13"/>
  <c r="E8027" i="13" l="1"/>
  <c r="D8027" i="13"/>
  <c r="B8029" i="13"/>
  <c r="A8028" i="13"/>
  <c r="B8030" i="13" l="1"/>
  <c r="A8029" i="13"/>
  <c r="D8028" i="13"/>
  <c r="C8028" i="13" s="1"/>
  <c r="J8028" i="13" s="1"/>
  <c r="E8028" i="13"/>
  <c r="C8027" i="13"/>
  <c r="J8027" i="13" s="1"/>
  <c r="D8029" i="13" l="1"/>
  <c r="C8029" i="13" s="1"/>
  <c r="J8029" i="13" s="1"/>
  <c r="E8029" i="13"/>
  <c r="B8031" i="13"/>
  <c r="A8030" i="13"/>
  <c r="E8030" i="13" l="1"/>
  <c r="D8030" i="13"/>
  <c r="C8030" i="13" s="1"/>
  <c r="J8030" i="13" s="1"/>
  <c r="B8032" i="13"/>
  <c r="A8031" i="13"/>
  <c r="E8031" i="13" l="1"/>
  <c r="D8031" i="13"/>
  <c r="C8031" i="13" s="1"/>
  <c r="J8031" i="13" s="1"/>
  <c r="B8033" i="13"/>
  <c r="A8032" i="13"/>
  <c r="E8032" i="13" l="1"/>
  <c r="D8032" i="13"/>
  <c r="C8032" i="13" s="1"/>
  <c r="J8032" i="13" s="1"/>
  <c r="B8034" i="13"/>
  <c r="A8033" i="13"/>
  <c r="D8033" i="13" l="1"/>
  <c r="C8033" i="13" s="1"/>
  <c r="J8033" i="13" s="1"/>
  <c r="E8033" i="13"/>
  <c r="B8035" i="13"/>
  <c r="A8034" i="13"/>
  <c r="E8034" i="13" l="1"/>
  <c r="D8034" i="13"/>
  <c r="C8034" i="13" s="1"/>
  <c r="J8034" i="13" s="1"/>
  <c r="B8036" i="13"/>
  <c r="A8035" i="13"/>
  <c r="E8035" i="13" l="1"/>
  <c r="D8035" i="13"/>
  <c r="C8035" i="13" s="1"/>
  <c r="J8035" i="13" s="1"/>
  <c r="B8037" i="13"/>
  <c r="A8036" i="13"/>
  <c r="D8036" i="13" l="1"/>
  <c r="E8036" i="13"/>
  <c r="B8038" i="13"/>
  <c r="A8037" i="13"/>
  <c r="C8036" i="13" l="1"/>
  <c r="J8036" i="13" s="1"/>
  <c r="D8037" i="13"/>
  <c r="E8037" i="13"/>
  <c r="B8039" i="13"/>
  <c r="A8038" i="13"/>
  <c r="D8038" i="13" l="1"/>
  <c r="C8038" i="13" s="1"/>
  <c r="J8038" i="13" s="1"/>
  <c r="E8038" i="13"/>
  <c r="C8037" i="13"/>
  <c r="J8037" i="13" s="1"/>
  <c r="B8040" i="13"/>
  <c r="A8039" i="13"/>
  <c r="J8039" i="13" l="1"/>
  <c r="E8039" i="13"/>
  <c r="D8039" i="13"/>
  <c r="C8039" i="13" s="1"/>
  <c r="B8041" i="13"/>
  <c r="A8040" i="13"/>
  <c r="B8042" i="13" l="1"/>
  <c r="A8041" i="13"/>
  <c r="D8040" i="13"/>
  <c r="E8040" i="13"/>
  <c r="D8041" i="13" l="1"/>
  <c r="C8041" i="13" s="1"/>
  <c r="J8041" i="13" s="1"/>
  <c r="E8041" i="13"/>
  <c r="B8043" i="13"/>
  <c r="A8042" i="13"/>
  <c r="C8040" i="13"/>
  <c r="J8040" i="13" s="1"/>
  <c r="B8044" i="13" l="1"/>
  <c r="A8043" i="13"/>
  <c r="D8042" i="13"/>
  <c r="E8042" i="13"/>
  <c r="E8043" i="13" l="1"/>
  <c r="D8043" i="13"/>
  <c r="C8043" i="13" s="1"/>
  <c r="J8043" i="13" s="1"/>
  <c r="B8045" i="13"/>
  <c r="A8044" i="13"/>
  <c r="C8042" i="13"/>
  <c r="J8042" i="13" s="1"/>
  <c r="B8046" i="13" l="1"/>
  <c r="A8045" i="13"/>
  <c r="E8044" i="13"/>
  <c r="D8044" i="13"/>
  <c r="C8044" i="13" l="1"/>
  <c r="J8044" i="13" s="1"/>
  <c r="D8045" i="13"/>
  <c r="E8045" i="13"/>
  <c r="B8047" i="13"/>
  <c r="A8046" i="13"/>
  <c r="C8045" i="13" l="1"/>
  <c r="J8045" i="13" s="1"/>
  <c r="E8046" i="13"/>
  <c r="D8046" i="13"/>
  <c r="C8046" i="13" s="1"/>
  <c r="J8046" i="13" s="1"/>
  <c r="B8048" i="13"/>
  <c r="A8047" i="13"/>
  <c r="E8047" i="13" l="1"/>
  <c r="D8047" i="13"/>
  <c r="C8047" i="13" s="1"/>
  <c r="J8047" i="13" s="1"/>
  <c r="B8049" i="13"/>
  <c r="A8048" i="13"/>
  <c r="D8048" i="13" l="1"/>
  <c r="C8048" i="13" s="1"/>
  <c r="J8048" i="13" s="1"/>
  <c r="E8048" i="13"/>
  <c r="B8050" i="13"/>
  <c r="A8049" i="13"/>
  <c r="D8049" i="13" l="1"/>
  <c r="C8049" i="13" s="1"/>
  <c r="J8049" i="13" s="1"/>
  <c r="E8049" i="13"/>
  <c r="B8051" i="13"/>
  <c r="A8050" i="13"/>
  <c r="E8050" i="13" l="1"/>
  <c r="D8050" i="13"/>
  <c r="C8050" i="13" s="1"/>
  <c r="J8050" i="13" s="1"/>
  <c r="B8052" i="13"/>
  <c r="A8051" i="13"/>
  <c r="E8051" i="13" l="1"/>
  <c r="D8051" i="13"/>
  <c r="C8051" i="13" s="1"/>
  <c r="J8051" i="13" s="1"/>
  <c r="B8053" i="13"/>
  <c r="A8052" i="13"/>
  <c r="D8052" i="13" l="1"/>
  <c r="C8052" i="13" s="1"/>
  <c r="J8052" i="13" s="1"/>
  <c r="E8052" i="13"/>
  <c r="B8054" i="13"/>
  <c r="A8053" i="13"/>
  <c r="D8053" i="13" l="1"/>
  <c r="E8053" i="13"/>
  <c r="B8055" i="13"/>
  <c r="A8054" i="13"/>
  <c r="C8053" i="13" l="1"/>
  <c r="J8053" i="13" s="1"/>
  <c r="D8054" i="13"/>
  <c r="E8054" i="13"/>
  <c r="B8056" i="13"/>
  <c r="A8055" i="13"/>
  <c r="C8054" i="13" l="1"/>
  <c r="J8054" i="13" s="1"/>
  <c r="E8055" i="13"/>
  <c r="D8055" i="13"/>
  <c r="C8055" i="13" s="1"/>
  <c r="J8055" i="13" s="1"/>
  <c r="B8057" i="13"/>
  <c r="A8056" i="13"/>
  <c r="E8056" i="13" l="1"/>
  <c r="D8056" i="13"/>
  <c r="C8056" i="13" s="1"/>
  <c r="J8056" i="13" s="1"/>
  <c r="B8058" i="13"/>
  <c r="A8057" i="13"/>
  <c r="D8057" i="13" l="1"/>
  <c r="C8057" i="13" s="1"/>
  <c r="J8057" i="13" s="1"/>
  <c r="E8057" i="13"/>
  <c r="B8059" i="13"/>
  <c r="A8058" i="13"/>
  <c r="E8058" i="13" l="1"/>
  <c r="D8058" i="13"/>
  <c r="C8058" i="13" s="1"/>
  <c r="J8058" i="13" s="1"/>
  <c r="B8060" i="13"/>
  <c r="A8059" i="13"/>
  <c r="E8059" i="13" l="1"/>
  <c r="D8059" i="13"/>
  <c r="C8059" i="13" s="1"/>
  <c r="J8059" i="13" s="1"/>
  <c r="B8061" i="13"/>
  <c r="A8060" i="13"/>
  <c r="D8060" i="13" l="1"/>
  <c r="C8060" i="13" s="1"/>
  <c r="J8060" i="13" s="1"/>
  <c r="E8060" i="13"/>
  <c r="B8062" i="13"/>
  <c r="A8061" i="13"/>
  <c r="D8061" i="13" l="1"/>
  <c r="E8061" i="13"/>
  <c r="B8063" i="13"/>
  <c r="A8062" i="13"/>
  <c r="C8061" i="13" l="1"/>
  <c r="J8061" i="13" s="1"/>
  <c r="E8062" i="13"/>
  <c r="D8062" i="13"/>
  <c r="C8062" i="13" s="1"/>
  <c r="J8062" i="13" s="1"/>
  <c r="B8064" i="13"/>
  <c r="A8063" i="13"/>
  <c r="E8063" i="13" l="1"/>
  <c r="D8063" i="13"/>
  <c r="B8065" i="13"/>
  <c r="A8064" i="13"/>
  <c r="C8063" i="13" l="1"/>
  <c r="J8063" i="13" s="1"/>
  <c r="E8064" i="13"/>
  <c r="D8064" i="13"/>
  <c r="C8064" i="13" s="1"/>
  <c r="J8064" i="13" s="1"/>
  <c r="B8066" i="13"/>
  <c r="A8065" i="13"/>
  <c r="D8065" i="13" l="1"/>
  <c r="C8065" i="13" s="1"/>
  <c r="J8065" i="13" s="1"/>
  <c r="E8065" i="13"/>
  <c r="B8067" i="13"/>
  <c r="A8066" i="13"/>
  <c r="D8066" i="13" l="1"/>
  <c r="E8066" i="13"/>
  <c r="B8068" i="13"/>
  <c r="A8067" i="13"/>
  <c r="B8069" i="13" l="1"/>
  <c r="A8068" i="13"/>
  <c r="C8066" i="13"/>
  <c r="J8066" i="13" s="1"/>
  <c r="E8067" i="13"/>
  <c r="D8067" i="13"/>
  <c r="C8067" i="13" l="1"/>
  <c r="J8067" i="13" s="1"/>
  <c r="D8068" i="13"/>
  <c r="E8068" i="13"/>
  <c r="B8070" i="13"/>
  <c r="A8069" i="13"/>
  <c r="C8068" i="13" l="1"/>
  <c r="J8068" i="13" s="1"/>
  <c r="D8069" i="13"/>
  <c r="E8069" i="13"/>
  <c r="B8071" i="13"/>
  <c r="A8070" i="13"/>
  <c r="C8069" i="13" l="1"/>
  <c r="J8069" i="13" s="1"/>
  <c r="B8072" i="13"/>
  <c r="A8071" i="13"/>
  <c r="E8070" i="13"/>
  <c r="D8070" i="13"/>
  <c r="C8070" i="13" s="1"/>
  <c r="J8070" i="13" s="1"/>
  <c r="E8071" i="13" l="1"/>
  <c r="D8071" i="13"/>
  <c r="B8073" i="13"/>
  <c r="A8072" i="13"/>
  <c r="C8071" i="13" l="1"/>
  <c r="J8071" i="13" s="1"/>
  <c r="E8072" i="13"/>
  <c r="D8072" i="13"/>
  <c r="C8072" i="13" s="1"/>
  <c r="J8072" i="13" s="1"/>
  <c r="B8074" i="13"/>
  <c r="A8073" i="13"/>
  <c r="D8073" i="13" l="1"/>
  <c r="C8073" i="13" s="1"/>
  <c r="J8073" i="13" s="1"/>
  <c r="E8073" i="13"/>
  <c r="B8075" i="13"/>
  <c r="A8074" i="13"/>
  <c r="E8074" i="13" l="1"/>
  <c r="D8074" i="13"/>
  <c r="C8074" i="13" s="1"/>
  <c r="J8074" i="13" s="1"/>
  <c r="B8076" i="13"/>
  <c r="A8075" i="13"/>
  <c r="E8075" i="13" l="1"/>
  <c r="D8075" i="13"/>
  <c r="C8075" i="13" s="1"/>
  <c r="J8075" i="13" s="1"/>
  <c r="B8077" i="13"/>
  <c r="A8076" i="13"/>
  <c r="D8076" i="13" l="1"/>
  <c r="C8076" i="13" s="1"/>
  <c r="J8076" i="13" s="1"/>
  <c r="E8076" i="13"/>
  <c r="B8078" i="13"/>
  <c r="A8077" i="13"/>
  <c r="D8077" i="13" l="1"/>
  <c r="C8077" i="13" s="1"/>
  <c r="J8077" i="13" s="1"/>
  <c r="E8077" i="13"/>
  <c r="B8079" i="13"/>
  <c r="A8078" i="13"/>
  <c r="D8078" i="13" l="1"/>
  <c r="C8078" i="13" s="1"/>
  <c r="J8078" i="13" s="1"/>
  <c r="E8078" i="13"/>
  <c r="B8080" i="13"/>
  <c r="A8079" i="13"/>
  <c r="J8079" i="13" l="1"/>
  <c r="E8079" i="13"/>
  <c r="D8079" i="13"/>
  <c r="C8079" i="13" s="1"/>
  <c r="B8081" i="13"/>
  <c r="A8080" i="13"/>
  <c r="D8080" i="13" l="1"/>
  <c r="C8080" i="13" s="1"/>
  <c r="J8080" i="13" s="1"/>
  <c r="E8080" i="13"/>
  <c r="B8082" i="13"/>
  <c r="A8081" i="13"/>
  <c r="D8081" i="13" l="1"/>
  <c r="C8081" i="13" s="1"/>
  <c r="J8081" i="13" s="1"/>
  <c r="E8081" i="13"/>
  <c r="B8083" i="13"/>
  <c r="A8082" i="13"/>
  <c r="E8082" i="13" l="1"/>
  <c r="D8082" i="13"/>
  <c r="C8082" i="13" s="1"/>
  <c r="J8082" i="13" s="1"/>
  <c r="B8084" i="13"/>
  <c r="A8083" i="13"/>
  <c r="E8083" i="13" l="1"/>
  <c r="D8083" i="13"/>
  <c r="C8083" i="13" s="1"/>
  <c r="J8083" i="13" s="1"/>
  <c r="B8085" i="13"/>
  <c r="A8084" i="13"/>
  <c r="E8084" i="13" l="1"/>
  <c r="D8084" i="13"/>
  <c r="C8084" i="13" s="1"/>
  <c r="J8084" i="13" s="1"/>
  <c r="B8086" i="13"/>
  <c r="A8085" i="13"/>
  <c r="D8085" i="13" l="1"/>
  <c r="E8085" i="13"/>
  <c r="B8087" i="13"/>
  <c r="A8086" i="13"/>
  <c r="C8085" i="13" l="1"/>
  <c r="J8085" i="13" s="1"/>
  <c r="E8086" i="13"/>
  <c r="D8086" i="13"/>
  <c r="C8086" i="13" s="1"/>
  <c r="J8086" i="13" s="1"/>
  <c r="B8088" i="13"/>
  <c r="A8087" i="13"/>
  <c r="B8089" i="13" l="1"/>
  <c r="A8088" i="13"/>
  <c r="E8087" i="13"/>
  <c r="D8087" i="13"/>
  <c r="C8087" i="13" s="1"/>
  <c r="J8087" i="13" s="1"/>
  <c r="D8088" i="13" l="1"/>
  <c r="E8088" i="13"/>
  <c r="B8090" i="13"/>
  <c r="A8089" i="13"/>
  <c r="C8088" i="13" l="1"/>
  <c r="J8088" i="13" s="1"/>
  <c r="D8089" i="13"/>
  <c r="E8089" i="13"/>
  <c r="B8091" i="13"/>
  <c r="A8090" i="13"/>
  <c r="B8092" i="13" l="1"/>
  <c r="A8091" i="13"/>
  <c r="C8089" i="13"/>
  <c r="J8089" i="13" s="1"/>
  <c r="D8090" i="13"/>
  <c r="C8090" i="13" s="1"/>
  <c r="J8090" i="13" s="1"/>
  <c r="E8090" i="13"/>
  <c r="E8091" i="13" l="1"/>
  <c r="D8091" i="13"/>
  <c r="C8091" i="13" s="1"/>
  <c r="J8091" i="13" s="1"/>
  <c r="B8093" i="13"/>
  <c r="A8092" i="13"/>
  <c r="D8092" i="13" l="1"/>
  <c r="E8092" i="13"/>
  <c r="B8094" i="13"/>
  <c r="A8093" i="13"/>
  <c r="C8092" i="13" l="1"/>
  <c r="J8092" i="13" s="1"/>
  <c r="D8093" i="13"/>
  <c r="E8093" i="13"/>
  <c r="B8095" i="13"/>
  <c r="A8094" i="13"/>
  <c r="B8096" i="13" l="1"/>
  <c r="A8095" i="13"/>
  <c r="C8093" i="13"/>
  <c r="J8093" i="13" s="1"/>
  <c r="E8094" i="13"/>
  <c r="D8094" i="13"/>
  <c r="C8094" i="13" l="1"/>
  <c r="J8094" i="13" s="1"/>
  <c r="E8095" i="13"/>
  <c r="D8095" i="13"/>
  <c r="C8095" i="13" s="1"/>
  <c r="J8095" i="13" s="1"/>
  <c r="B8097" i="13"/>
  <c r="A8096" i="13"/>
  <c r="E8096" i="13" l="1"/>
  <c r="D8096" i="13"/>
  <c r="C8096" i="13" s="1"/>
  <c r="J8096" i="13" s="1"/>
  <c r="B8098" i="13"/>
  <c r="A8097" i="13"/>
  <c r="D8097" i="13" l="1"/>
  <c r="E8097" i="13"/>
  <c r="B8099" i="13"/>
  <c r="A8098" i="13"/>
  <c r="C8097" i="13" l="1"/>
  <c r="J8097" i="13" s="1"/>
  <c r="E8098" i="13"/>
  <c r="D8098" i="13"/>
  <c r="C8098" i="13" s="1"/>
  <c r="J8098" i="13" s="1"/>
  <c r="B8100" i="13"/>
  <c r="A8099" i="13"/>
  <c r="B8101" i="13" l="1"/>
  <c r="A8100" i="13"/>
  <c r="E8099" i="13"/>
  <c r="D8099" i="13"/>
  <c r="C8099" i="13" s="1"/>
  <c r="J8099" i="13" s="1"/>
  <c r="D8100" i="13" l="1"/>
  <c r="C8100" i="13" s="1"/>
  <c r="J8100" i="13" s="1"/>
  <c r="E8100" i="13"/>
  <c r="B8102" i="13"/>
  <c r="A8101" i="13"/>
  <c r="D8101" i="13" l="1"/>
  <c r="E8101" i="13"/>
  <c r="B8103" i="13"/>
  <c r="A8102" i="13"/>
  <c r="C8101" i="13" l="1"/>
  <c r="J8101" i="13" s="1"/>
  <c r="D8102" i="13"/>
  <c r="C8102" i="13" s="1"/>
  <c r="J8102" i="13" s="1"/>
  <c r="E8102" i="13"/>
  <c r="B8104" i="13"/>
  <c r="A8103" i="13"/>
  <c r="B8105" i="13" l="1"/>
  <c r="A8104" i="13"/>
  <c r="E8103" i="13"/>
  <c r="D8103" i="13"/>
  <c r="C8103" i="13" s="1"/>
  <c r="J8103" i="13" s="1"/>
  <c r="D8104" i="13" l="1"/>
  <c r="E8104" i="13"/>
  <c r="B8106" i="13"/>
  <c r="A8105" i="13"/>
  <c r="C8104" i="13" l="1"/>
  <c r="J8104" i="13" s="1"/>
  <c r="D8105" i="13"/>
  <c r="E8105" i="13"/>
  <c r="B8107" i="13"/>
  <c r="A8106" i="13"/>
  <c r="B8108" i="13" l="1"/>
  <c r="A8107" i="13"/>
  <c r="C8105" i="13"/>
  <c r="J8105" i="13" s="1"/>
  <c r="E8106" i="13"/>
  <c r="D8106" i="13"/>
  <c r="C8106" i="13" s="1"/>
  <c r="J8106" i="13" s="1"/>
  <c r="E8107" i="13" l="1"/>
  <c r="D8107" i="13"/>
  <c r="C8107" i="13" s="1"/>
  <c r="J8107" i="13" s="1"/>
  <c r="B8109" i="13"/>
  <c r="A8108" i="13"/>
  <c r="E8108" i="13" l="1"/>
  <c r="D8108" i="13"/>
  <c r="C8108" i="13" s="1"/>
  <c r="J8108" i="13" s="1"/>
  <c r="B8110" i="13"/>
  <c r="A8109" i="13"/>
  <c r="D8109" i="13" l="1"/>
  <c r="E8109" i="13"/>
  <c r="B8111" i="13"/>
  <c r="A8110" i="13"/>
  <c r="C8109" i="13" l="1"/>
  <c r="J8109" i="13" s="1"/>
  <c r="E8110" i="13"/>
  <c r="D8110" i="13"/>
  <c r="C8110" i="13" s="1"/>
  <c r="J8110" i="13" s="1"/>
  <c r="B8112" i="13"/>
  <c r="A8111" i="13"/>
  <c r="E8111" i="13" l="1"/>
  <c r="D8111" i="13"/>
  <c r="C8111" i="13" s="1"/>
  <c r="J8111" i="13" s="1"/>
  <c r="B8113" i="13"/>
  <c r="A8112" i="13"/>
  <c r="D8112" i="13" l="1"/>
  <c r="C8112" i="13" s="1"/>
  <c r="J8112" i="13" s="1"/>
  <c r="E8112" i="13"/>
  <c r="B8114" i="13"/>
  <c r="A8113" i="13"/>
  <c r="D8113" i="13" l="1"/>
  <c r="C8113" i="13" s="1"/>
  <c r="J8113" i="13" s="1"/>
  <c r="E8113" i="13"/>
  <c r="B8115" i="13"/>
  <c r="A8114" i="13"/>
  <c r="D8114" i="13" l="1"/>
  <c r="C8114" i="13" s="1"/>
  <c r="J8114" i="13" s="1"/>
  <c r="E8114" i="13"/>
  <c r="B8116" i="13"/>
  <c r="A8115" i="13"/>
  <c r="E8115" i="13" l="1"/>
  <c r="D8115" i="13"/>
  <c r="C8115" i="13" s="1"/>
  <c r="J8115" i="13" s="1"/>
  <c r="B8117" i="13"/>
  <c r="A8116" i="13"/>
  <c r="D8116" i="13" l="1"/>
  <c r="C8116" i="13" s="1"/>
  <c r="J8116" i="13" s="1"/>
  <c r="E8116" i="13"/>
  <c r="B8118" i="13"/>
  <c r="A8117" i="13"/>
  <c r="D8117" i="13" l="1"/>
  <c r="C8117" i="13" s="1"/>
  <c r="J8117" i="13" s="1"/>
  <c r="E8117" i="13"/>
  <c r="B8119" i="13"/>
  <c r="A8118" i="13"/>
  <c r="E8118" i="13" l="1"/>
  <c r="D8118" i="13"/>
  <c r="C8118" i="13" s="1"/>
  <c r="J8118" i="13" s="1"/>
  <c r="B8120" i="13"/>
  <c r="A8119" i="13"/>
  <c r="E8119" i="13" l="1"/>
  <c r="D8119" i="13"/>
  <c r="C8119" i="13" s="1"/>
  <c r="J8119" i="13" s="1"/>
  <c r="B8121" i="13"/>
  <c r="A8120" i="13"/>
  <c r="B8122" i="13" l="1"/>
  <c r="A8121" i="13"/>
  <c r="E8120" i="13"/>
  <c r="D8120" i="13"/>
  <c r="C8120" i="13" s="1"/>
  <c r="J8120" i="13" s="1"/>
  <c r="D8121" i="13" l="1"/>
  <c r="C8121" i="13" s="1"/>
  <c r="J8121" i="13" s="1"/>
  <c r="E8121" i="13"/>
  <c r="B8123" i="13"/>
  <c r="A8122" i="13"/>
  <c r="E8122" i="13" l="1"/>
  <c r="D8122" i="13"/>
  <c r="C8122" i="13" s="1"/>
  <c r="J8122" i="13" s="1"/>
  <c r="B8124" i="13"/>
  <c r="A8123" i="13"/>
  <c r="E8123" i="13" l="1"/>
  <c r="D8123" i="13"/>
  <c r="C8123" i="13" s="1"/>
  <c r="J8123" i="13" s="1"/>
  <c r="B8125" i="13"/>
  <c r="A8124" i="13"/>
  <c r="D8124" i="13" l="1"/>
  <c r="E8124" i="13"/>
  <c r="B8126" i="13"/>
  <c r="A8125" i="13"/>
  <c r="C8124" i="13" l="1"/>
  <c r="J8124" i="13" s="1"/>
  <c r="D8125" i="13"/>
  <c r="C8125" i="13" s="1"/>
  <c r="J8125" i="13" s="1"/>
  <c r="E8125" i="13"/>
  <c r="B8127" i="13"/>
  <c r="A8126" i="13"/>
  <c r="B8128" i="13" l="1"/>
  <c r="A8127" i="13"/>
  <c r="D8126" i="13"/>
  <c r="E8126" i="13"/>
  <c r="E8127" i="13" l="1"/>
  <c r="D8127" i="13"/>
  <c r="B8129" i="13"/>
  <c r="A8128" i="13"/>
  <c r="C8126" i="13"/>
  <c r="J8126" i="13" s="1"/>
  <c r="D8128" i="13" l="1"/>
  <c r="C8128" i="13" s="1"/>
  <c r="J8128" i="13" s="1"/>
  <c r="E8128" i="13"/>
  <c r="B8130" i="13"/>
  <c r="A8129" i="13"/>
  <c r="C8127" i="13"/>
  <c r="J8127" i="13" s="1"/>
  <c r="D8129" i="13" l="1"/>
  <c r="C8129" i="13" s="1"/>
  <c r="J8129" i="13" s="1"/>
  <c r="E8129" i="13"/>
  <c r="B8131" i="13"/>
  <c r="A8130" i="13"/>
  <c r="E8130" i="13" l="1"/>
  <c r="D8130" i="13"/>
  <c r="C8130" i="13" s="1"/>
  <c r="J8130" i="13" s="1"/>
  <c r="B8132" i="13"/>
  <c r="A8131" i="13"/>
  <c r="E8131" i="13" l="1"/>
  <c r="D8131" i="13"/>
  <c r="C8131" i="13" s="1"/>
  <c r="J8131" i="13" s="1"/>
  <c r="B8133" i="13"/>
  <c r="A8132" i="13"/>
  <c r="E8132" i="13" l="1"/>
  <c r="D8132" i="13"/>
  <c r="C8132" i="13" s="1"/>
  <c r="J8132" i="13" s="1"/>
  <c r="B8134" i="13"/>
  <c r="A8133" i="13"/>
  <c r="D8133" i="13" l="1"/>
  <c r="C8133" i="13" s="1"/>
  <c r="J8133" i="13" s="1"/>
  <c r="E8133" i="13"/>
  <c r="B8135" i="13"/>
  <c r="A8134" i="13"/>
  <c r="D8134" i="13" l="1"/>
  <c r="C8134" i="13" s="1"/>
  <c r="J8134" i="13" s="1"/>
  <c r="E8134" i="13"/>
  <c r="B8136" i="13"/>
  <c r="A8135" i="13"/>
  <c r="E8135" i="13" l="1"/>
  <c r="D8135" i="13"/>
  <c r="C8135" i="13" s="1"/>
  <c r="J8135" i="13" s="1"/>
  <c r="B8137" i="13"/>
  <c r="A8136" i="13"/>
  <c r="E8136" i="13" l="1"/>
  <c r="D8136" i="13"/>
  <c r="C8136" i="13" s="1"/>
  <c r="J8136" i="13" s="1"/>
  <c r="B8138" i="13"/>
  <c r="A8137" i="13"/>
  <c r="D8137" i="13" l="1"/>
  <c r="C8137" i="13" s="1"/>
  <c r="J8137" i="13" s="1"/>
  <c r="E8137" i="13"/>
  <c r="B8139" i="13"/>
  <c r="A8138" i="13"/>
  <c r="E8138" i="13" l="1"/>
  <c r="D8138" i="13"/>
  <c r="C8138" i="13" s="1"/>
  <c r="J8138" i="13" s="1"/>
  <c r="B8140" i="13"/>
  <c r="A8139" i="13"/>
  <c r="E8139" i="13" l="1"/>
  <c r="D8139" i="13"/>
  <c r="C8139" i="13" s="1"/>
  <c r="J8139" i="13" s="1"/>
  <c r="B8141" i="13"/>
  <c r="A8140" i="13"/>
  <c r="D8140" i="13" l="1"/>
  <c r="E8140" i="13"/>
  <c r="B8142" i="13"/>
  <c r="A8141" i="13"/>
  <c r="C8140" i="13" l="1"/>
  <c r="J8140" i="13" s="1"/>
  <c r="D8141" i="13"/>
  <c r="C8141" i="13" s="1"/>
  <c r="J8141" i="13" s="1"/>
  <c r="E8141" i="13"/>
  <c r="B8143" i="13"/>
  <c r="A8142" i="13"/>
  <c r="B8144" i="13" l="1"/>
  <c r="A8143" i="13"/>
  <c r="E8142" i="13"/>
  <c r="D8142" i="13"/>
  <c r="C8142" i="13" s="1"/>
  <c r="J8142" i="13" s="1"/>
  <c r="E8143" i="13" l="1"/>
  <c r="D8143" i="13"/>
  <c r="C8143" i="13" s="1"/>
  <c r="J8143" i="13" s="1"/>
  <c r="B8145" i="13"/>
  <c r="A8144" i="13"/>
  <c r="D8144" i="13" l="1"/>
  <c r="E8144" i="13"/>
  <c r="B8146" i="13"/>
  <c r="A8145" i="13"/>
  <c r="C8144" i="13" l="1"/>
  <c r="J8144" i="13" s="1"/>
  <c r="D8145" i="13"/>
  <c r="C8145" i="13" s="1"/>
  <c r="J8145" i="13" s="1"/>
  <c r="E8145" i="13"/>
  <c r="B8147" i="13"/>
  <c r="A8146" i="13"/>
  <c r="B8148" i="13" l="1"/>
  <c r="A8147" i="13"/>
  <c r="D8146" i="13"/>
  <c r="E8146" i="13"/>
  <c r="E8147" i="13" l="1"/>
  <c r="D8147" i="13"/>
  <c r="C8147" i="13" s="1"/>
  <c r="J8147" i="13" s="1"/>
  <c r="B8149" i="13"/>
  <c r="A8148" i="13"/>
  <c r="C8146" i="13"/>
  <c r="J8146" i="13" s="1"/>
  <c r="E8148" i="13" l="1"/>
  <c r="D8148" i="13"/>
  <c r="B8150" i="13"/>
  <c r="A8149" i="13"/>
  <c r="D8149" i="13" l="1"/>
  <c r="C8149" i="13" s="1"/>
  <c r="J8149" i="13" s="1"/>
  <c r="E8149" i="13"/>
  <c r="B8151" i="13"/>
  <c r="A8150" i="13"/>
  <c r="C8148" i="13"/>
  <c r="J8148" i="13" s="1"/>
  <c r="E8150" i="13" l="1"/>
  <c r="D8150" i="13"/>
  <c r="C8150" i="13" s="1"/>
  <c r="J8150" i="13" s="1"/>
  <c r="B8152" i="13"/>
  <c r="A8151" i="13"/>
  <c r="E8151" i="13" l="1"/>
  <c r="D8151" i="13"/>
  <c r="C8151" i="13" s="1"/>
  <c r="J8151" i="13" s="1"/>
  <c r="B8153" i="13"/>
  <c r="A8152" i="13"/>
  <c r="D8152" i="13" l="1"/>
  <c r="E8152" i="13"/>
  <c r="B8154" i="13"/>
  <c r="A8153" i="13"/>
  <c r="C8152" i="13" l="1"/>
  <c r="J8152" i="13" s="1"/>
  <c r="D8153" i="13"/>
  <c r="C8153" i="13" s="1"/>
  <c r="J8153" i="13" s="1"/>
  <c r="E8153" i="13"/>
  <c r="B8155" i="13"/>
  <c r="A8154" i="13"/>
  <c r="E8154" i="13" l="1"/>
  <c r="D8154" i="13"/>
  <c r="C8154" i="13" s="1"/>
  <c r="J8154" i="13" s="1"/>
  <c r="B8156" i="13"/>
  <c r="A8155" i="13"/>
  <c r="E8155" i="13" l="1"/>
  <c r="D8155" i="13"/>
  <c r="C8155" i="13" s="1"/>
  <c r="J8155" i="13" s="1"/>
  <c r="B8157" i="13"/>
  <c r="A8156" i="13"/>
  <c r="D8156" i="13" l="1"/>
  <c r="C8156" i="13" s="1"/>
  <c r="J8156" i="13" s="1"/>
  <c r="E8156" i="13"/>
  <c r="B8158" i="13"/>
  <c r="A8157" i="13"/>
  <c r="D8157" i="13" l="1"/>
  <c r="C8157" i="13" s="1"/>
  <c r="J8157" i="13" s="1"/>
  <c r="E8157" i="13"/>
  <c r="B8159" i="13"/>
  <c r="A8158" i="13"/>
  <c r="D8158" i="13" l="1"/>
  <c r="C8158" i="13" s="1"/>
  <c r="J8158" i="13" s="1"/>
  <c r="E8158" i="13"/>
  <c r="B8160" i="13"/>
  <c r="A8159" i="13"/>
  <c r="E8159" i="13" l="1"/>
  <c r="D8159" i="13"/>
  <c r="C8159" i="13" s="1"/>
  <c r="J8159" i="13" s="1"/>
  <c r="B8161" i="13"/>
  <c r="A8160" i="13"/>
  <c r="E8160" i="13" l="1"/>
  <c r="D8160" i="13"/>
  <c r="C8160" i="13" s="1"/>
  <c r="J8160" i="13" s="1"/>
  <c r="B8162" i="13"/>
  <c r="A8161" i="13"/>
  <c r="D8161" i="13" l="1"/>
  <c r="E8161" i="13"/>
  <c r="B8163" i="13"/>
  <c r="A8162" i="13"/>
  <c r="C8161" i="13" l="1"/>
  <c r="J8161" i="13" s="1"/>
  <c r="E8162" i="13"/>
  <c r="D8162" i="13"/>
  <c r="B8164" i="13"/>
  <c r="A8163" i="13"/>
  <c r="E8163" i="13" l="1"/>
  <c r="D8163" i="13"/>
  <c r="B8165" i="13"/>
  <c r="A8164" i="13"/>
  <c r="C8162" i="13"/>
  <c r="J8162" i="13" s="1"/>
  <c r="D8164" i="13" l="1"/>
  <c r="C8164" i="13" s="1"/>
  <c r="J8164" i="13" s="1"/>
  <c r="E8164" i="13"/>
  <c r="B8166" i="13"/>
  <c r="A8165" i="13"/>
  <c r="C8163" i="13"/>
  <c r="J8163" i="13" s="1"/>
  <c r="D8165" i="13" l="1"/>
  <c r="C8165" i="13" s="1"/>
  <c r="J8165" i="13" s="1"/>
  <c r="E8165" i="13"/>
  <c r="B8167" i="13"/>
  <c r="A8166" i="13"/>
  <c r="E8166" i="13" l="1"/>
  <c r="D8166" i="13"/>
  <c r="C8166" i="13" s="1"/>
  <c r="J8166" i="13" s="1"/>
  <c r="B8168" i="13"/>
  <c r="A8167" i="13"/>
  <c r="E8167" i="13" l="1"/>
  <c r="D8167" i="13"/>
  <c r="C8167" i="13" s="1"/>
  <c r="J8167" i="13" s="1"/>
  <c r="B8169" i="13"/>
  <c r="A8168" i="13"/>
  <c r="D8168" i="13" l="1"/>
  <c r="C8168" i="13" s="1"/>
  <c r="J8168" i="13" s="1"/>
  <c r="E8168" i="13"/>
  <c r="B8170" i="13"/>
  <c r="A8169" i="13"/>
  <c r="D8169" i="13" l="1"/>
  <c r="C8169" i="13" s="1"/>
  <c r="J8169" i="13" s="1"/>
  <c r="E8169" i="13"/>
  <c r="B8171" i="13"/>
  <c r="A8170" i="13"/>
  <c r="D8170" i="13" l="1"/>
  <c r="E8170" i="13"/>
  <c r="B8172" i="13"/>
  <c r="A8171" i="13"/>
  <c r="C8170" i="13" l="1"/>
  <c r="J8170" i="13" s="1"/>
  <c r="E8171" i="13"/>
  <c r="D8171" i="13"/>
  <c r="C8171" i="13" s="1"/>
  <c r="J8171" i="13" s="1"/>
  <c r="B8173" i="13"/>
  <c r="A8172" i="13"/>
  <c r="E8172" i="13" l="1"/>
  <c r="D8172" i="13"/>
  <c r="C8172" i="13" s="1"/>
  <c r="J8172" i="13" s="1"/>
  <c r="B8174" i="13"/>
  <c r="A8173" i="13"/>
  <c r="D8173" i="13" l="1"/>
  <c r="E8173" i="13"/>
  <c r="B8175" i="13"/>
  <c r="A8174" i="13"/>
  <c r="C8173" i="13" l="1"/>
  <c r="J8173" i="13" s="1"/>
  <c r="E8174" i="13"/>
  <c r="D8174" i="13"/>
  <c r="C8174" i="13" s="1"/>
  <c r="J8174" i="13" s="1"/>
  <c r="B8176" i="13"/>
  <c r="A8175" i="13"/>
  <c r="E8175" i="13" l="1"/>
  <c r="D8175" i="13"/>
  <c r="C8175" i="13" s="1"/>
  <c r="J8175" i="13" s="1"/>
  <c r="B8177" i="13"/>
  <c r="A8176" i="13"/>
  <c r="D8176" i="13" l="1"/>
  <c r="E8176" i="13"/>
  <c r="B8178" i="13"/>
  <c r="A8177" i="13"/>
  <c r="C8176" i="13" l="1"/>
  <c r="J8176" i="13" s="1"/>
  <c r="D8177" i="13"/>
  <c r="C8177" i="13" s="1"/>
  <c r="J8177" i="13" s="1"/>
  <c r="E8177" i="13"/>
  <c r="B8179" i="13"/>
  <c r="A8178" i="13"/>
  <c r="B8180" i="13" l="1"/>
  <c r="A8179" i="13"/>
  <c r="E8178" i="13"/>
  <c r="D8178" i="13"/>
  <c r="C8178" i="13" s="1"/>
  <c r="J8178" i="13" s="1"/>
  <c r="E8179" i="13" l="1"/>
  <c r="D8179" i="13"/>
  <c r="C8179" i="13" s="1"/>
  <c r="J8179" i="13" s="1"/>
  <c r="B8181" i="13"/>
  <c r="A8180" i="13"/>
  <c r="D8180" i="13" l="1"/>
  <c r="E8180" i="13"/>
  <c r="B8182" i="13"/>
  <c r="A8181" i="13"/>
  <c r="C8180" i="13" l="1"/>
  <c r="J8180" i="13" s="1"/>
  <c r="D8181" i="13"/>
  <c r="C8181" i="13" s="1"/>
  <c r="J8181" i="13" s="1"/>
  <c r="E8181" i="13"/>
  <c r="B8183" i="13"/>
  <c r="A8182" i="13"/>
  <c r="D8182" i="13" l="1"/>
  <c r="E8182" i="13"/>
  <c r="B8184" i="13"/>
  <c r="A8183" i="13"/>
  <c r="C8182" i="13" l="1"/>
  <c r="J8182" i="13" s="1"/>
  <c r="E8183" i="13"/>
  <c r="D8183" i="13"/>
  <c r="C8183" i="13" s="1"/>
  <c r="J8183" i="13" s="1"/>
  <c r="B8185" i="13"/>
  <c r="A8184" i="13"/>
  <c r="E8184" i="13" l="1"/>
  <c r="D8184" i="13"/>
  <c r="C8184" i="13" s="1"/>
  <c r="J8184" i="13" s="1"/>
  <c r="B8186" i="13"/>
  <c r="A8185" i="13"/>
  <c r="D8185" i="13" l="1"/>
  <c r="C8185" i="13" s="1"/>
  <c r="J8185" i="13" s="1"/>
  <c r="E8185" i="13"/>
  <c r="B8187" i="13"/>
  <c r="A8186" i="13"/>
  <c r="E8186" i="13" l="1"/>
  <c r="D8186" i="13"/>
  <c r="C8186" i="13" s="1"/>
  <c r="J8186" i="13" s="1"/>
  <c r="B8188" i="13"/>
  <c r="A8187" i="13"/>
  <c r="E8187" i="13" l="1"/>
  <c r="D8187" i="13"/>
  <c r="C8187" i="13" s="1"/>
  <c r="J8187" i="13" s="1"/>
  <c r="B8189" i="13"/>
  <c r="A8188" i="13"/>
  <c r="E8188" i="13" l="1"/>
  <c r="D8188" i="13"/>
  <c r="C8188" i="13" s="1"/>
  <c r="J8188" i="13" s="1"/>
  <c r="B8190" i="13"/>
  <c r="A8189" i="13"/>
  <c r="D8189" i="13" l="1"/>
  <c r="E8189" i="13"/>
  <c r="B8191" i="13"/>
  <c r="A8190" i="13"/>
  <c r="C8189" i="13" l="1"/>
  <c r="J8189" i="13" s="1"/>
  <c r="E8190" i="13"/>
  <c r="D8190" i="13"/>
  <c r="C8190" i="13" s="1"/>
  <c r="J8190" i="13" s="1"/>
  <c r="B8192" i="13"/>
  <c r="A8191" i="13"/>
  <c r="E8191" i="13" l="1"/>
  <c r="D8191" i="13"/>
  <c r="C8191" i="13" s="1"/>
  <c r="J8191" i="13" s="1"/>
  <c r="B8193" i="13"/>
  <c r="A8192" i="13"/>
  <c r="B8194" i="13" l="1"/>
  <c r="A8193" i="13"/>
  <c r="D8192" i="13"/>
  <c r="C8192" i="13" s="1"/>
  <c r="J8192" i="13" s="1"/>
  <c r="E8192" i="13"/>
  <c r="D8193" i="13" l="1"/>
  <c r="C8193" i="13" s="1"/>
  <c r="J8193" i="13" s="1"/>
  <c r="E8193" i="13"/>
  <c r="B8195" i="13"/>
  <c r="A8194" i="13"/>
  <c r="D8194" i="13" l="1"/>
  <c r="C8194" i="13" s="1"/>
  <c r="J8194" i="13" s="1"/>
  <c r="E8194" i="13"/>
  <c r="B8196" i="13"/>
  <c r="A8195" i="13"/>
  <c r="E8195" i="13" l="1"/>
  <c r="D8195" i="13"/>
  <c r="C8195" i="13" s="1"/>
  <c r="J8195" i="13" s="1"/>
  <c r="B8197" i="13"/>
  <c r="A8196" i="13"/>
  <c r="D8196" i="13" l="1"/>
  <c r="E8196" i="13"/>
  <c r="B8198" i="13"/>
  <c r="A8197" i="13"/>
  <c r="C8196" i="13" l="1"/>
  <c r="J8196" i="13" s="1"/>
  <c r="D8197" i="13"/>
  <c r="C8197" i="13" s="1"/>
  <c r="J8197" i="13" s="1"/>
  <c r="E8197" i="13"/>
  <c r="B8199" i="13"/>
  <c r="A8198" i="13"/>
  <c r="B8200" i="13" l="1"/>
  <c r="A8199" i="13"/>
  <c r="E8198" i="13"/>
  <c r="D8198" i="13"/>
  <c r="C8198" i="13" s="1"/>
  <c r="J8198" i="13" s="1"/>
  <c r="E8199" i="13" l="1"/>
  <c r="D8199" i="13"/>
  <c r="C8199" i="13" s="1"/>
  <c r="J8199" i="13" s="1"/>
  <c r="B8201" i="13"/>
  <c r="A8200" i="13"/>
  <c r="E8200" i="13" l="1"/>
  <c r="D8200" i="13"/>
  <c r="C8200" i="13" s="1"/>
  <c r="J8200" i="13" s="1"/>
  <c r="B8202" i="13"/>
  <c r="A8201" i="13"/>
  <c r="D8201" i="13" l="1"/>
  <c r="E8201" i="13"/>
  <c r="B8203" i="13"/>
  <c r="A8202" i="13"/>
  <c r="C8201" i="13" l="1"/>
  <c r="J8201" i="13" s="1"/>
  <c r="E8202" i="13"/>
  <c r="D8202" i="13"/>
  <c r="C8202" i="13" s="1"/>
  <c r="J8202" i="13" s="1"/>
  <c r="B8204" i="13"/>
  <c r="A8203" i="13"/>
  <c r="B8205" i="13" l="1"/>
  <c r="A8204" i="13"/>
  <c r="E8203" i="13"/>
  <c r="D8203" i="13"/>
  <c r="C8203" i="13" s="1"/>
  <c r="J8203" i="13" s="1"/>
  <c r="D8204" i="13" l="1"/>
  <c r="C8204" i="13" s="1"/>
  <c r="J8204" i="13" s="1"/>
  <c r="E8204" i="13"/>
  <c r="B8206" i="13"/>
  <c r="A8205" i="13"/>
  <c r="D8205" i="13" l="1"/>
  <c r="C8205" i="13" s="1"/>
  <c r="J8205" i="13" s="1"/>
  <c r="E8205" i="13"/>
  <c r="B8207" i="13"/>
  <c r="A8206" i="13"/>
  <c r="D8206" i="13" l="1"/>
  <c r="C8206" i="13" s="1"/>
  <c r="J8206" i="13" s="1"/>
  <c r="E8206" i="13"/>
  <c r="B8208" i="13"/>
  <c r="A8207" i="13"/>
  <c r="E8207" i="13" l="1"/>
  <c r="D8207" i="13"/>
  <c r="C8207" i="13" s="1"/>
  <c r="J8207" i="13" s="1"/>
  <c r="B8209" i="13"/>
  <c r="A8208" i="13"/>
  <c r="D8208" i="13" l="1"/>
  <c r="E8208" i="13"/>
  <c r="B8210" i="13"/>
  <c r="A8209" i="13"/>
  <c r="C8208" i="13" l="1"/>
  <c r="J8208" i="13" s="1"/>
  <c r="D8209" i="13"/>
  <c r="C8209" i="13" s="1"/>
  <c r="J8209" i="13" s="1"/>
  <c r="E8209" i="13"/>
  <c r="B8211" i="13"/>
  <c r="A8210" i="13"/>
  <c r="E8210" i="13" l="1"/>
  <c r="D8210" i="13"/>
  <c r="C8210" i="13" s="1"/>
  <c r="J8210" i="13" s="1"/>
  <c r="B8212" i="13"/>
  <c r="A8211" i="13"/>
  <c r="E8211" i="13" l="1"/>
  <c r="D8211" i="13"/>
  <c r="C8211" i="13" s="1"/>
  <c r="J8211" i="13" s="1"/>
  <c r="B8213" i="13"/>
  <c r="A8212" i="13"/>
  <c r="E8212" i="13" l="1"/>
  <c r="D8212" i="13"/>
  <c r="C8212" i="13" s="1"/>
  <c r="J8212" i="13" s="1"/>
  <c r="B8214" i="13"/>
  <c r="A8213" i="13"/>
  <c r="D8213" i="13" l="1"/>
  <c r="E8213" i="13"/>
  <c r="B8215" i="13"/>
  <c r="A8214" i="13"/>
  <c r="C8213" i="13" l="1"/>
  <c r="J8213" i="13" s="1"/>
  <c r="E8214" i="13"/>
  <c r="D8214" i="13"/>
  <c r="C8214" i="13" s="1"/>
  <c r="J8214" i="13" s="1"/>
  <c r="B8216" i="13"/>
  <c r="A8215" i="13"/>
  <c r="B8217" i="13" l="1"/>
  <c r="A8216" i="13"/>
  <c r="E8215" i="13"/>
  <c r="D8215" i="13"/>
  <c r="C8215" i="13" s="1"/>
  <c r="J8215" i="13" s="1"/>
  <c r="D8216" i="13" l="1"/>
  <c r="C8216" i="13" s="1"/>
  <c r="J8216" i="13" s="1"/>
  <c r="E8216" i="13"/>
  <c r="B8218" i="13"/>
  <c r="A8217" i="13"/>
  <c r="D8217" i="13" l="1"/>
  <c r="C8217" i="13" s="1"/>
  <c r="J8217" i="13" s="1"/>
  <c r="E8217" i="13"/>
  <c r="B8219" i="13"/>
  <c r="A8218" i="13"/>
  <c r="D8218" i="13" l="1"/>
  <c r="C8218" i="13" s="1"/>
  <c r="J8218" i="13" s="1"/>
  <c r="E8218" i="13"/>
  <c r="B8220" i="13"/>
  <c r="A8219" i="13"/>
  <c r="E8219" i="13" l="1"/>
  <c r="D8219" i="13"/>
  <c r="C8219" i="13" s="1"/>
  <c r="J8219" i="13" s="1"/>
  <c r="B8221" i="13"/>
  <c r="A8220" i="13"/>
  <c r="D8220" i="13" l="1"/>
  <c r="E8220" i="13"/>
  <c r="B8222" i="13"/>
  <c r="A8221" i="13"/>
  <c r="C8220" i="13" l="1"/>
  <c r="J8220" i="13" s="1"/>
  <c r="D8221" i="13"/>
  <c r="C8221" i="13" s="1"/>
  <c r="J8221" i="13" s="1"/>
  <c r="E8221" i="13"/>
  <c r="B8223" i="13"/>
  <c r="A8222" i="13"/>
  <c r="B8224" i="13" l="1"/>
  <c r="A8223" i="13"/>
  <c r="E8222" i="13"/>
  <c r="D8222" i="13"/>
  <c r="C8222" i="13" s="1"/>
  <c r="J8222" i="13" s="1"/>
  <c r="E8223" i="13" l="1"/>
  <c r="D8223" i="13"/>
  <c r="C8223" i="13" s="1"/>
  <c r="J8223" i="13" s="1"/>
  <c r="B8225" i="13"/>
  <c r="A8224" i="13"/>
  <c r="E8224" i="13" l="1"/>
  <c r="D8224" i="13"/>
  <c r="C8224" i="13" s="1"/>
  <c r="J8224" i="13" s="1"/>
  <c r="B8226" i="13"/>
  <c r="A8225" i="13"/>
  <c r="D8225" i="13" l="1"/>
  <c r="E8225" i="13"/>
  <c r="B8227" i="13"/>
  <c r="A8226" i="13"/>
  <c r="C8225" i="13" l="1"/>
  <c r="J8225" i="13" s="1"/>
  <c r="E8226" i="13"/>
  <c r="D8226" i="13"/>
  <c r="C8226" i="13" s="1"/>
  <c r="J8226" i="13" s="1"/>
  <c r="B8228" i="13"/>
  <c r="A8227" i="13"/>
  <c r="E8227" i="13" l="1"/>
  <c r="D8227" i="13"/>
  <c r="C8227" i="13" s="1"/>
  <c r="J8227" i="13" s="1"/>
  <c r="B8229" i="13"/>
  <c r="A8228" i="13"/>
  <c r="D8228" i="13" l="1"/>
  <c r="C8228" i="13" s="1"/>
  <c r="J8228" i="13" s="1"/>
  <c r="E8228" i="13"/>
  <c r="B8230" i="13"/>
  <c r="A8229" i="13"/>
  <c r="D8229" i="13" l="1"/>
  <c r="C8229" i="13" s="1"/>
  <c r="J8229" i="13" s="1"/>
  <c r="E8229" i="13"/>
  <c r="B8231" i="13"/>
  <c r="A8230" i="13"/>
  <c r="D8230" i="13" l="1"/>
  <c r="C8230" i="13" s="1"/>
  <c r="J8230" i="13" s="1"/>
  <c r="E8230" i="13"/>
  <c r="B8232" i="13"/>
  <c r="A8231" i="13"/>
  <c r="E8231" i="13" l="1"/>
  <c r="D8231" i="13"/>
  <c r="C8231" i="13" s="1"/>
  <c r="J8231" i="13" s="1"/>
  <c r="B8233" i="13"/>
  <c r="A8232" i="13"/>
  <c r="D8232" i="13" l="1"/>
  <c r="C8232" i="13" s="1"/>
  <c r="J8232" i="13" s="1"/>
  <c r="E8232" i="13"/>
  <c r="B8234" i="13"/>
  <c r="A8233" i="13"/>
  <c r="D8233" i="13" l="1"/>
  <c r="C8233" i="13" s="1"/>
  <c r="J8233" i="13" s="1"/>
  <c r="E8233" i="13"/>
  <c r="B8235" i="13"/>
  <c r="A8234" i="13"/>
  <c r="E8234" i="13" l="1"/>
  <c r="D8234" i="13"/>
  <c r="C8234" i="13" s="1"/>
  <c r="J8234" i="13" s="1"/>
  <c r="B8236" i="13"/>
  <c r="A8235" i="13"/>
  <c r="E8235" i="13" l="1"/>
  <c r="D8235" i="13"/>
  <c r="C8235" i="13" s="1"/>
  <c r="J8235" i="13" s="1"/>
  <c r="B8237" i="13"/>
  <c r="A8236" i="13"/>
  <c r="E8236" i="13" l="1"/>
  <c r="D8236" i="13"/>
  <c r="C8236" i="13" s="1"/>
  <c r="J8236" i="13" s="1"/>
  <c r="B8238" i="13"/>
  <c r="A8237" i="13"/>
  <c r="D8237" i="13" l="1"/>
  <c r="E8237" i="13"/>
  <c r="B8239" i="13"/>
  <c r="A8238" i="13"/>
  <c r="C8237" i="13" l="1"/>
  <c r="J8237" i="13" s="1"/>
  <c r="E8238" i="13"/>
  <c r="D8238" i="13"/>
  <c r="C8238" i="13" s="1"/>
  <c r="J8238" i="13" s="1"/>
  <c r="B8240" i="13"/>
  <c r="A8239" i="13"/>
  <c r="B8241" i="13" l="1"/>
  <c r="A8240" i="13"/>
  <c r="E8239" i="13"/>
  <c r="D8239" i="13"/>
  <c r="C8239" i="13" s="1"/>
  <c r="J8239" i="13" s="1"/>
  <c r="D8240" i="13" l="1"/>
  <c r="C8240" i="13" s="1"/>
  <c r="J8240" i="13" s="1"/>
  <c r="E8240" i="13"/>
  <c r="B8242" i="13"/>
  <c r="A8241" i="13"/>
  <c r="D8241" i="13" l="1"/>
  <c r="C8241" i="13" s="1"/>
  <c r="J8241" i="13" s="1"/>
  <c r="E8241" i="13"/>
  <c r="B8243" i="13"/>
  <c r="A8242" i="13"/>
  <c r="D8242" i="13" l="1"/>
  <c r="E8242" i="13"/>
  <c r="B8244" i="13"/>
  <c r="A8243" i="13"/>
  <c r="C8242" i="13" l="1"/>
  <c r="J8242" i="13" s="1"/>
  <c r="E8243" i="13"/>
  <c r="D8243" i="13"/>
  <c r="C8243" i="13" s="1"/>
  <c r="J8243" i="13" s="1"/>
  <c r="B8245" i="13"/>
  <c r="A8244" i="13"/>
  <c r="B8246" i="13" l="1"/>
  <c r="A8245" i="13"/>
  <c r="D8244" i="13"/>
  <c r="E8244" i="13"/>
  <c r="D8245" i="13" l="1"/>
  <c r="C8245" i="13" s="1"/>
  <c r="J8245" i="13" s="1"/>
  <c r="E8245" i="13"/>
  <c r="B8247" i="13"/>
  <c r="A8246" i="13"/>
  <c r="C8244" i="13"/>
  <c r="J8244" i="13" s="1"/>
  <c r="B8248" i="13" l="1"/>
  <c r="A8247" i="13"/>
  <c r="E8246" i="13"/>
  <c r="D8246" i="13"/>
  <c r="C8246" i="13" s="1"/>
  <c r="J8246" i="13" s="1"/>
  <c r="E8247" i="13" l="1"/>
  <c r="D8247" i="13"/>
  <c r="C8247" i="13" s="1"/>
  <c r="J8247" i="13" s="1"/>
  <c r="B8249" i="13"/>
  <c r="A8248" i="13"/>
  <c r="J8248" i="13" l="1"/>
  <c r="E8248" i="13"/>
  <c r="D8248" i="13"/>
  <c r="C8248" i="13" s="1"/>
  <c r="B8250" i="13"/>
  <c r="A8249" i="13"/>
  <c r="D8249" i="13" l="1"/>
  <c r="C8249" i="13" s="1"/>
  <c r="J8249" i="13" s="1"/>
  <c r="E8249" i="13"/>
  <c r="B8251" i="13"/>
  <c r="A8250" i="13"/>
  <c r="E8250" i="13" l="1"/>
  <c r="D8250" i="13"/>
  <c r="C8250" i="13" s="1"/>
  <c r="J8250" i="13" s="1"/>
  <c r="B8252" i="13"/>
  <c r="A8251" i="13"/>
  <c r="E8251" i="13" l="1"/>
  <c r="D8251" i="13"/>
  <c r="C8251" i="13" s="1"/>
  <c r="J8251" i="13" s="1"/>
  <c r="B8253" i="13"/>
  <c r="A8252" i="13"/>
  <c r="D8252" i="13" l="1"/>
  <c r="E8252" i="13"/>
  <c r="B8254" i="13"/>
  <c r="A8253" i="13"/>
  <c r="C8252" i="13" l="1"/>
  <c r="J8252" i="13" s="1"/>
  <c r="D8253" i="13"/>
  <c r="C8253" i="13" s="1"/>
  <c r="J8253" i="13" s="1"/>
  <c r="E8253" i="13"/>
  <c r="B8255" i="13"/>
  <c r="A8254" i="13"/>
  <c r="B8256" i="13" l="1"/>
  <c r="A8255" i="13"/>
  <c r="D8254" i="13"/>
  <c r="E8254" i="13"/>
  <c r="E8255" i="13" l="1"/>
  <c r="D8255" i="13"/>
  <c r="C8255" i="13" s="1"/>
  <c r="J8255" i="13" s="1"/>
  <c r="B8257" i="13"/>
  <c r="A8256" i="13"/>
  <c r="C8254" i="13"/>
  <c r="J8254" i="13" s="1"/>
  <c r="D8256" i="13" l="1"/>
  <c r="C8256" i="13" s="1"/>
  <c r="J8256" i="13" s="1"/>
  <c r="E8256" i="13"/>
  <c r="B8258" i="13"/>
  <c r="A8257" i="13"/>
  <c r="D8257" i="13" l="1"/>
  <c r="C8257" i="13" s="1"/>
  <c r="J8257" i="13" s="1"/>
  <c r="E8257" i="13"/>
  <c r="B8259" i="13"/>
  <c r="A8258" i="13"/>
  <c r="E8258" i="13" l="1"/>
  <c r="D8258" i="13"/>
  <c r="C8258" i="13" s="1"/>
  <c r="J8258" i="13" s="1"/>
  <c r="B8260" i="13"/>
  <c r="A8259" i="13"/>
  <c r="E8259" i="13" l="1"/>
  <c r="D8259" i="13"/>
  <c r="C8259" i="13" s="1"/>
  <c r="J8259" i="13" s="1"/>
  <c r="B8261" i="13"/>
  <c r="A8260" i="13"/>
  <c r="E8260" i="13" l="1"/>
  <c r="D8260" i="13"/>
  <c r="C8260" i="13" s="1"/>
  <c r="J8260" i="13" s="1"/>
  <c r="B8262" i="13"/>
  <c r="A8261" i="13"/>
  <c r="D8261" i="13" l="1"/>
  <c r="E8261" i="13"/>
  <c r="B8263" i="13"/>
  <c r="A8262" i="13"/>
  <c r="C8261" i="13" l="1"/>
  <c r="J8261" i="13" s="1"/>
  <c r="E8262" i="13"/>
  <c r="D8262" i="13"/>
  <c r="C8262" i="13" s="1"/>
  <c r="J8262" i="13" s="1"/>
  <c r="B8264" i="13"/>
  <c r="A8263" i="13"/>
  <c r="E8263" i="13" l="1"/>
  <c r="D8263" i="13"/>
  <c r="C8263" i="13" s="1"/>
  <c r="J8263" i="13" s="1"/>
  <c r="B8265" i="13"/>
  <c r="A8264" i="13"/>
  <c r="D8264" i="13" l="1"/>
  <c r="E8264" i="13"/>
  <c r="B8266" i="13"/>
  <c r="A8265" i="13"/>
  <c r="C8264" i="13" l="1"/>
  <c r="J8264" i="13" s="1"/>
  <c r="D8265" i="13"/>
  <c r="C8265" i="13" s="1"/>
  <c r="J8265" i="13" s="1"/>
  <c r="E8265" i="13"/>
  <c r="B8267" i="13"/>
  <c r="A8266" i="13"/>
  <c r="D8266" i="13" l="1"/>
  <c r="E8266" i="13"/>
  <c r="B8268" i="13"/>
  <c r="A8267" i="13"/>
  <c r="C8266" i="13" l="1"/>
  <c r="J8266" i="13" s="1"/>
  <c r="E8267" i="13"/>
  <c r="D8267" i="13"/>
  <c r="C8267" i="13" s="1"/>
  <c r="J8267" i="13" s="1"/>
  <c r="B8269" i="13"/>
  <c r="A8268" i="13"/>
  <c r="B8270" i="13" l="1"/>
  <c r="A8269" i="13"/>
  <c r="E8268" i="13"/>
  <c r="D8268" i="13"/>
  <c r="C8268" i="13" s="1"/>
  <c r="J8268" i="13" s="1"/>
  <c r="D8269" i="13" l="1"/>
  <c r="C8269" i="13" s="1"/>
  <c r="J8269" i="13" s="1"/>
  <c r="E8269" i="13"/>
  <c r="B8271" i="13"/>
  <c r="A8270" i="13"/>
  <c r="E8270" i="13" l="1"/>
  <c r="D8270" i="13"/>
  <c r="C8270" i="13" s="1"/>
  <c r="J8270" i="13" s="1"/>
  <c r="B8272" i="13"/>
  <c r="A8271" i="13"/>
  <c r="E8271" i="13" l="1"/>
  <c r="D8271" i="13"/>
  <c r="C8271" i="13" s="1"/>
  <c r="J8271" i="13" s="1"/>
  <c r="B8273" i="13"/>
  <c r="A8272" i="13"/>
  <c r="D8272" i="13" l="1"/>
  <c r="E8272" i="13"/>
  <c r="B8274" i="13"/>
  <c r="A8273" i="13"/>
  <c r="C8272" i="13" l="1"/>
  <c r="J8272" i="13" s="1"/>
  <c r="D8273" i="13"/>
  <c r="C8273" i="13" s="1"/>
  <c r="J8273" i="13" s="1"/>
  <c r="E8273" i="13"/>
  <c r="B8275" i="13"/>
  <c r="A8274" i="13"/>
  <c r="E8274" i="13" l="1"/>
  <c r="D8274" i="13"/>
  <c r="C8274" i="13" s="1"/>
  <c r="J8274" i="13" s="1"/>
  <c r="B8276" i="13"/>
  <c r="A8275" i="13"/>
  <c r="E8275" i="13" l="1"/>
  <c r="D8275" i="13"/>
  <c r="C8275" i="13" s="1"/>
  <c r="J8275" i="13" s="1"/>
  <c r="B8277" i="13"/>
  <c r="A8276" i="13"/>
  <c r="D8276" i="13" l="1"/>
  <c r="C8276" i="13" s="1"/>
  <c r="J8276" i="13" s="1"/>
  <c r="E8276" i="13"/>
  <c r="B8278" i="13"/>
  <c r="A8277" i="13"/>
  <c r="D8277" i="13" l="1"/>
  <c r="C8277" i="13" s="1"/>
  <c r="J8277" i="13" s="1"/>
  <c r="E8277" i="13"/>
  <c r="B8279" i="13"/>
  <c r="A8278" i="13"/>
  <c r="D8278" i="13" l="1"/>
  <c r="C8278" i="13" s="1"/>
  <c r="J8278" i="13" s="1"/>
  <c r="E8278" i="13"/>
  <c r="B8280" i="13"/>
  <c r="A8279" i="13"/>
  <c r="E8279" i="13" l="1"/>
  <c r="D8279" i="13"/>
  <c r="C8279" i="13" s="1"/>
  <c r="J8279" i="13" s="1"/>
  <c r="B8281" i="13"/>
  <c r="A8280" i="13"/>
  <c r="E8280" i="13" l="1"/>
  <c r="D8280" i="13"/>
  <c r="C8280" i="13" s="1"/>
  <c r="J8280" i="13" s="1"/>
  <c r="B8282" i="13"/>
  <c r="A8281" i="13"/>
  <c r="D8281" i="13" l="1"/>
  <c r="E8281" i="13"/>
  <c r="B8283" i="13"/>
  <c r="A8282" i="13"/>
  <c r="C8281" i="13" l="1"/>
  <c r="J8281" i="13" s="1"/>
  <c r="E8282" i="13"/>
  <c r="D8282" i="13"/>
  <c r="C8282" i="13" s="1"/>
  <c r="J8282" i="13" s="1"/>
  <c r="B8284" i="13"/>
  <c r="A8283" i="13"/>
  <c r="B8285" i="13" l="1"/>
  <c r="A8284" i="13"/>
  <c r="E8283" i="13"/>
  <c r="D8283" i="13"/>
  <c r="C8283" i="13" s="1"/>
  <c r="J8283" i="13" s="1"/>
  <c r="D8284" i="13" l="1"/>
  <c r="C8284" i="13" s="1"/>
  <c r="J8284" i="13" s="1"/>
  <c r="E8284" i="13"/>
  <c r="B8286" i="13"/>
  <c r="A8285" i="13"/>
  <c r="D8285" i="13" l="1"/>
  <c r="C8285" i="13" s="1"/>
  <c r="J8285" i="13" s="1"/>
  <c r="E8285" i="13"/>
  <c r="B8287" i="13"/>
  <c r="A8286" i="13"/>
  <c r="E8286" i="13" l="1"/>
  <c r="D8286" i="13"/>
  <c r="C8286" i="13" s="1"/>
  <c r="J8286" i="13" s="1"/>
  <c r="B8288" i="13"/>
  <c r="A8287" i="13"/>
  <c r="E8287" i="13" l="1"/>
  <c r="D8287" i="13"/>
  <c r="C8287" i="13" s="1"/>
  <c r="J8287" i="13" s="1"/>
  <c r="B8289" i="13"/>
  <c r="A8288" i="13"/>
  <c r="D8288" i="13" l="1"/>
  <c r="E8288" i="13"/>
  <c r="B8290" i="13"/>
  <c r="A8289" i="13"/>
  <c r="C8288" i="13" l="1"/>
  <c r="J8288" i="13" s="1"/>
  <c r="D8289" i="13"/>
  <c r="C8289" i="13" s="1"/>
  <c r="J8289" i="13" s="1"/>
  <c r="E8289" i="13"/>
  <c r="B8291" i="13"/>
  <c r="A8290" i="13"/>
  <c r="D8290" i="13" l="1"/>
  <c r="E8290" i="13"/>
  <c r="B8292" i="13"/>
  <c r="A8291" i="13"/>
  <c r="C8290" i="13" l="1"/>
  <c r="J8290" i="13" s="1"/>
  <c r="E8291" i="13"/>
  <c r="D8291" i="13"/>
  <c r="C8291" i="13" s="1"/>
  <c r="J8291" i="13" s="1"/>
  <c r="B8293" i="13"/>
  <c r="A8292" i="13"/>
  <c r="E8292" i="13" l="1"/>
  <c r="D8292" i="13"/>
  <c r="C8292" i="13" s="1"/>
  <c r="J8292" i="13" s="1"/>
  <c r="B8294" i="13"/>
  <c r="A8293" i="13"/>
  <c r="D8293" i="13" l="1"/>
  <c r="E8293" i="13"/>
  <c r="B8295" i="13"/>
  <c r="A8294" i="13"/>
  <c r="C8293" i="13" l="1"/>
  <c r="J8293" i="13" s="1"/>
  <c r="E8294" i="13"/>
  <c r="D8294" i="13"/>
  <c r="C8294" i="13" s="1"/>
  <c r="J8294" i="13" s="1"/>
  <c r="B8296" i="13"/>
  <c r="A8295" i="13"/>
  <c r="B8297" i="13" l="1"/>
  <c r="A8296" i="13"/>
  <c r="E8295" i="13"/>
  <c r="D8295" i="13"/>
  <c r="C8295" i="13" s="1"/>
  <c r="J8295" i="13" s="1"/>
  <c r="D8296" i="13" l="1"/>
  <c r="C8296" i="13" s="1"/>
  <c r="J8296" i="13" s="1"/>
  <c r="E8296" i="13"/>
  <c r="B8298" i="13"/>
  <c r="A8297" i="13"/>
  <c r="D8297" i="13" l="1"/>
  <c r="C8297" i="13" s="1"/>
  <c r="J8297" i="13" s="1"/>
  <c r="E8297" i="13"/>
  <c r="B8299" i="13"/>
  <c r="A8298" i="13"/>
  <c r="E8298" i="13" l="1"/>
  <c r="D8298" i="13"/>
  <c r="C8298" i="13" s="1"/>
  <c r="J8298" i="13" s="1"/>
  <c r="B8300" i="13"/>
  <c r="A8299" i="13"/>
  <c r="E8299" i="13" l="1"/>
  <c r="D8299" i="13"/>
  <c r="C8299" i="13" s="1"/>
  <c r="J8299" i="13" s="1"/>
  <c r="B8301" i="13"/>
  <c r="A8300" i="13"/>
  <c r="E8300" i="13" l="1"/>
  <c r="D8300" i="13"/>
  <c r="C8300" i="13" s="1"/>
  <c r="J8300" i="13" s="1"/>
  <c r="B8302" i="13"/>
  <c r="A8301" i="13"/>
  <c r="D8301" i="13" l="1"/>
  <c r="E8301" i="13"/>
  <c r="B8303" i="13"/>
  <c r="A8302" i="13"/>
  <c r="C8301" i="13" l="1"/>
  <c r="J8301" i="13" s="1"/>
  <c r="D8302" i="13"/>
  <c r="C8302" i="13" s="1"/>
  <c r="J8302" i="13" s="1"/>
  <c r="E8302" i="13"/>
  <c r="B8304" i="13"/>
  <c r="A8303" i="13"/>
  <c r="E8303" i="13" l="1"/>
  <c r="D8303" i="13"/>
  <c r="C8303" i="13" s="1"/>
  <c r="J8303" i="13" s="1"/>
  <c r="B8305" i="13"/>
  <c r="A8304" i="13"/>
  <c r="D8304" i="13" l="1"/>
  <c r="E8304" i="13"/>
  <c r="B8306" i="13"/>
  <c r="A8305" i="13"/>
  <c r="C8304" i="13" l="1"/>
  <c r="J8304" i="13" s="1"/>
  <c r="D8305" i="13"/>
  <c r="C8305" i="13" s="1"/>
  <c r="J8305" i="13" s="1"/>
  <c r="E8305" i="13"/>
  <c r="B8307" i="13"/>
  <c r="A8306" i="13"/>
  <c r="E8306" i="13" l="1"/>
  <c r="D8306" i="13"/>
  <c r="C8306" i="13" s="1"/>
  <c r="J8306" i="13" s="1"/>
  <c r="B8308" i="13"/>
  <c r="A8307" i="13"/>
  <c r="E8307" i="13" l="1"/>
  <c r="D8307" i="13"/>
  <c r="C8307" i="13" s="1"/>
  <c r="J8307" i="13" s="1"/>
  <c r="B8309" i="13"/>
  <c r="A8308" i="13"/>
  <c r="D8308" i="13" l="1"/>
  <c r="E8308" i="13"/>
  <c r="B8310" i="13"/>
  <c r="A8309" i="13"/>
  <c r="C8308" i="13" l="1"/>
  <c r="J8308" i="13" s="1"/>
  <c r="J8309" i="13"/>
  <c r="D8309" i="13"/>
  <c r="C8309" i="13" s="1"/>
  <c r="E8309" i="13"/>
  <c r="B8311" i="13"/>
  <c r="A8310" i="13"/>
  <c r="E8310" i="13" l="1"/>
  <c r="D8310" i="13"/>
  <c r="B8312" i="13"/>
  <c r="A8311" i="13"/>
  <c r="E8311" i="13" l="1"/>
  <c r="D8311" i="13"/>
  <c r="B8313" i="13"/>
  <c r="A8312" i="13"/>
  <c r="C8310" i="13"/>
  <c r="J8310" i="13" s="1"/>
  <c r="E8312" i="13" l="1"/>
  <c r="D8312" i="13"/>
  <c r="C8312" i="13" s="1"/>
  <c r="J8312" i="13" s="1"/>
  <c r="B8314" i="13"/>
  <c r="A8313" i="13"/>
  <c r="C8311" i="13"/>
  <c r="J8311" i="13" s="1"/>
  <c r="D8313" i="13" l="1"/>
  <c r="C8313" i="13" s="1"/>
  <c r="J8313" i="13" s="1"/>
  <c r="E8313" i="13"/>
  <c r="B8315" i="13"/>
  <c r="A8314" i="13"/>
  <c r="D8314" i="13" l="1"/>
  <c r="E8314" i="13"/>
  <c r="B8316" i="13"/>
  <c r="A8315" i="13"/>
  <c r="C8314" i="13" l="1"/>
  <c r="J8314" i="13" s="1"/>
  <c r="E8315" i="13"/>
  <c r="D8315" i="13"/>
  <c r="C8315" i="13" s="1"/>
  <c r="J8315" i="13" s="1"/>
  <c r="B8317" i="13"/>
  <c r="A8316" i="13"/>
  <c r="D8316" i="13" l="1"/>
  <c r="E8316" i="13"/>
  <c r="B8318" i="13"/>
  <c r="A8317" i="13"/>
  <c r="C8316" i="13" l="1"/>
  <c r="J8316" i="13" s="1"/>
  <c r="J8317" i="13"/>
  <c r="D8317" i="13"/>
  <c r="C8317" i="13" s="1"/>
  <c r="E8317" i="13"/>
  <c r="B8319" i="13"/>
  <c r="A8318" i="13"/>
  <c r="E8318" i="13" l="1"/>
  <c r="D8318" i="13"/>
  <c r="B8320" i="13"/>
  <c r="A8319" i="13"/>
  <c r="E8319" i="13" l="1"/>
  <c r="D8319" i="13"/>
  <c r="B8321" i="13"/>
  <c r="A8320" i="13"/>
  <c r="C8318" i="13"/>
  <c r="J8318" i="13" s="1"/>
  <c r="D8320" i="13" l="1"/>
  <c r="C8320" i="13" s="1"/>
  <c r="J8320" i="13" s="1"/>
  <c r="E8320" i="13"/>
  <c r="B8322" i="13"/>
  <c r="A8321" i="13"/>
  <c r="C8319" i="13"/>
  <c r="J8319" i="13" s="1"/>
  <c r="D8321" i="13" l="1"/>
  <c r="C8321" i="13" s="1"/>
  <c r="J8321" i="13" s="1"/>
  <c r="E8321" i="13"/>
  <c r="B8323" i="13"/>
  <c r="A8322" i="13"/>
  <c r="E8322" i="13" l="1"/>
  <c r="D8322" i="13"/>
  <c r="C8322" i="13" s="1"/>
  <c r="J8322" i="13" s="1"/>
  <c r="B8324" i="13"/>
  <c r="A8323" i="13"/>
  <c r="E8323" i="13" l="1"/>
  <c r="D8323" i="13"/>
  <c r="C8323" i="13" s="1"/>
  <c r="J8323" i="13" s="1"/>
  <c r="B8325" i="13"/>
  <c r="A8324" i="13"/>
  <c r="E8324" i="13" l="1"/>
  <c r="D8324" i="13"/>
  <c r="C8324" i="13" s="1"/>
  <c r="J8324" i="13" s="1"/>
  <c r="B8326" i="13"/>
  <c r="A8325" i="13"/>
  <c r="D8325" i="13" l="1"/>
  <c r="E8325" i="13"/>
  <c r="B8327" i="13"/>
  <c r="A8326" i="13"/>
  <c r="C8325" i="13" l="1"/>
  <c r="J8325" i="13" s="1"/>
  <c r="J8326" i="13"/>
  <c r="D8326" i="13"/>
  <c r="C8326" i="13" s="1"/>
  <c r="E8326" i="13"/>
  <c r="B8328" i="13"/>
  <c r="A8327" i="13"/>
  <c r="E8327" i="13" l="1"/>
  <c r="D8327" i="13"/>
  <c r="B8329" i="13"/>
  <c r="A8328" i="13"/>
  <c r="D8328" i="13" l="1"/>
  <c r="C8328" i="13" s="1"/>
  <c r="J8328" i="13" s="1"/>
  <c r="E8328" i="13"/>
  <c r="B8330" i="13"/>
  <c r="A8329" i="13"/>
  <c r="C8327" i="13"/>
  <c r="J8327" i="13" s="1"/>
  <c r="D8329" i="13" l="1"/>
  <c r="C8329" i="13" s="1"/>
  <c r="J8329" i="13" s="1"/>
  <c r="E8329" i="13"/>
  <c r="B8331" i="13"/>
  <c r="A8330" i="13"/>
  <c r="E8330" i="13" l="1"/>
  <c r="D8330" i="13"/>
  <c r="C8330" i="13" s="1"/>
  <c r="J8330" i="13" s="1"/>
  <c r="B8332" i="13"/>
  <c r="A8331" i="13"/>
  <c r="E8331" i="13" l="1"/>
  <c r="D8331" i="13"/>
  <c r="C8331" i="13" s="1"/>
  <c r="J8331" i="13" s="1"/>
  <c r="B8333" i="13"/>
  <c r="A8332" i="13"/>
  <c r="E8332" i="13" l="1"/>
  <c r="D8332" i="13"/>
  <c r="C8332" i="13" s="1"/>
  <c r="J8332" i="13" s="1"/>
  <c r="B8334" i="13"/>
  <c r="A8333" i="13"/>
  <c r="D8333" i="13" l="1"/>
  <c r="E8333" i="13"/>
  <c r="B8335" i="13"/>
  <c r="A8334" i="13"/>
  <c r="C8333" i="13" l="1"/>
  <c r="J8333" i="13" s="1"/>
  <c r="E8334" i="13"/>
  <c r="D8334" i="13"/>
  <c r="C8334" i="13" s="1"/>
  <c r="J8334" i="13" s="1"/>
  <c r="B8336" i="13"/>
  <c r="A8335" i="13"/>
  <c r="B8337" i="13" l="1"/>
  <c r="A8336" i="13"/>
  <c r="E8335" i="13"/>
  <c r="D8335" i="13"/>
  <c r="C8335" i="13" s="1"/>
  <c r="J8335" i="13" s="1"/>
  <c r="D8336" i="13" l="1"/>
  <c r="C8336" i="13" s="1"/>
  <c r="J8336" i="13" s="1"/>
  <c r="E8336" i="13"/>
  <c r="B8338" i="13"/>
  <c r="A8337" i="13"/>
  <c r="D8337" i="13" l="1"/>
  <c r="C8337" i="13" s="1"/>
  <c r="J8337" i="13" s="1"/>
  <c r="E8337" i="13"/>
  <c r="B8339" i="13"/>
  <c r="A8338" i="13"/>
  <c r="D8338" i="13" l="1"/>
  <c r="C8338" i="13" s="1"/>
  <c r="J8338" i="13" s="1"/>
  <c r="E8338" i="13"/>
  <c r="B8340" i="13"/>
  <c r="A8339" i="13"/>
  <c r="E8339" i="13" l="1"/>
  <c r="D8339" i="13"/>
  <c r="C8339" i="13" s="1"/>
  <c r="J8339" i="13" s="1"/>
  <c r="B8341" i="13"/>
  <c r="A8340" i="13"/>
  <c r="D8340" i="13" l="1"/>
  <c r="E8340" i="13"/>
  <c r="B8342" i="13"/>
  <c r="A8341" i="13"/>
  <c r="C8340" i="13" l="1"/>
  <c r="J8340" i="13" s="1"/>
  <c r="D8341" i="13"/>
  <c r="C8341" i="13" s="1"/>
  <c r="J8341" i="13" s="1"/>
  <c r="E8341" i="13"/>
  <c r="B8343" i="13"/>
  <c r="A8342" i="13"/>
  <c r="B8344" i="13" l="1"/>
  <c r="A8343" i="13"/>
  <c r="E8342" i="13"/>
  <c r="D8342" i="13"/>
  <c r="C8342" i="13" s="1"/>
  <c r="J8342" i="13" s="1"/>
  <c r="E8343" i="13" l="1"/>
  <c r="D8343" i="13"/>
  <c r="C8343" i="13" s="1"/>
  <c r="J8343" i="13" s="1"/>
  <c r="B8345" i="13"/>
  <c r="A8344" i="13"/>
  <c r="E8344" i="13" l="1"/>
  <c r="D8344" i="13"/>
  <c r="C8344" i="13" s="1"/>
  <c r="J8344" i="13" s="1"/>
  <c r="B8346" i="13"/>
  <c r="A8345" i="13"/>
  <c r="D8345" i="13" l="1"/>
  <c r="E8345" i="13"/>
  <c r="B8347" i="13"/>
  <c r="A8346" i="13"/>
  <c r="C8345" i="13" l="1"/>
  <c r="J8345" i="13" s="1"/>
  <c r="E8346" i="13"/>
  <c r="D8346" i="13"/>
  <c r="C8346" i="13" s="1"/>
  <c r="J8346" i="13" s="1"/>
  <c r="B8348" i="13"/>
  <c r="A8347" i="13"/>
  <c r="E8347" i="13" l="1"/>
  <c r="D8347" i="13"/>
  <c r="C8347" i="13" s="1"/>
  <c r="J8347" i="13" s="1"/>
  <c r="B8349" i="13"/>
  <c r="A8348" i="13"/>
  <c r="D8348" i="13" l="1"/>
  <c r="E8348" i="13"/>
  <c r="B8350" i="13"/>
  <c r="A8349" i="13"/>
  <c r="C8348" i="13" l="1"/>
  <c r="J8348" i="13" s="1"/>
  <c r="D8349" i="13"/>
  <c r="C8349" i="13" s="1"/>
  <c r="J8349" i="13" s="1"/>
  <c r="E8349" i="13"/>
  <c r="B8351" i="13"/>
  <c r="A8350" i="13"/>
  <c r="D8350" i="13" l="1"/>
  <c r="E8350" i="13"/>
  <c r="B8352" i="13"/>
  <c r="A8351" i="13"/>
  <c r="C8350" i="13" l="1"/>
  <c r="J8350" i="13" s="1"/>
  <c r="E8351" i="13"/>
  <c r="D8351" i="13"/>
  <c r="C8351" i="13" s="1"/>
  <c r="J8351" i="13" s="1"/>
  <c r="B8353" i="13"/>
  <c r="A8352" i="13"/>
  <c r="D8352" i="13" l="1"/>
  <c r="E8352" i="13"/>
  <c r="B8354" i="13"/>
  <c r="A8353" i="13"/>
  <c r="C8352" i="13" l="1"/>
  <c r="J8352" i="13" s="1"/>
  <c r="J8353" i="13"/>
  <c r="D8353" i="13"/>
  <c r="C8353" i="13" s="1"/>
  <c r="E8353" i="13"/>
  <c r="B8355" i="13"/>
  <c r="A8354" i="13"/>
  <c r="E8354" i="13" l="1"/>
  <c r="D8354" i="13"/>
  <c r="B8356" i="13"/>
  <c r="A8355" i="13"/>
  <c r="B8357" i="13" l="1"/>
  <c r="A8356" i="13"/>
  <c r="C8354" i="13"/>
  <c r="J8354" i="13" s="1"/>
  <c r="E8355" i="13"/>
  <c r="D8355" i="13"/>
  <c r="C8355" i="13" s="1"/>
  <c r="J8355" i="13" s="1"/>
  <c r="E8356" i="13" l="1"/>
  <c r="D8356" i="13"/>
  <c r="B8358" i="13"/>
  <c r="A8357" i="13"/>
  <c r="D8357" i="13" l="1"/>
  <c r="C8357" i="13" s="1"/>
  <c r="J8357" i="13" s="1"/>
  <c r="E8357" i="13"/>
  <c r="B8359" i="13"/>
  <c r="A8358" i="13"/>
  <c r="C8356" i="13"/>
  <c r="J8356" i="13" s="1"/>
  <c r="E8358" i="13" l="1"/>
  <c r="D8358" i="13"/>
  <c r="C8358" i="13" s="1"/>
  <c r="J8358" i="13" s="1"/>
  <c r="B8360" i="13"/>
  <c r="A8359" i="13"/>
  <c r="E8359" i="13" l="1"/>
  <c r="D8359" i="13"/>
  <c r="C8359" i="13" s="1"/>
  <c r="J8359" i="13" s="1"/>
  <c r="B8361" i="13"/>
  <c r="A8360" i="13"/>
  <c r="D8360" i="13" l="1"/>
  <c r="E8360" i="13"/>
  <c r="B8362" i="13"/>
  <c r="A8361" i="13"/>
  <c r="C8360" i="13" l="1"/>
  <c r="J8360" i="13" s="1"/>
  <c r="D8361" i="13"/>
  <c r="C8361" i="13" s="1"/>
  <c r="J8361" i="13" s="1"/>
  <c r="E8361" i="13"/>
  <c r="B8363" i="13"/>
  <c r="A8362" i="13"/>
  <c r="D8362" i="13" l="1"/>
  <c r="E8362" i="13"/>
  <c r="B8364" i="13"/>
  <c r="A8363" i="13"/>
  <c r="C8362" i="13" l="1"/>
  <c r="J8362" i="13" s="1"/>
  <c r="E8363" i="13"/>
  <c r="D8363" i="13"/>
  <c r="C8363" i="13" s="1"/>
  <c r="J8363" i="13" s="1"/>
  <c r="B8365" i="13"/>
  <c r="A8364" i="13"/>
  <c r="B8366" i="13" l="1"/>
  <c r="A8365" i="13"/>
  <c r="D8364" i="13"/>
  <c r="E8364" i="13"/>
  <c r="D8365" i="13" l="1"/>
  <c r="C8365" i="13" s="1"/>
  <c r="J8365" i="13" s="1"/>
  <c r="E8365" i="13"/>
  <c r="B8367" i="13"/>
  <c r="A8366" i="13"/>
  <c r="C8364" i="13"/>
  <c r="J8364" i="13" s="1"/>
  <c r="B8368" i="13" l="1"/>
  <c r="A8367" i="13"/>
  <c r="E8366" i="13"/>
  <c r="D8366" i="13"/>
  <c r="C8366" i="13" s="1"/>
  <c r="J8366" i="13" s="1"/>
  <c r="E8367" i="13" l="1"/>
  <c r="D8367" i="13"/>
  <c r="C8367" i="13" s="1"/>
  <c r="J8367" i="13" s="1"/>
  <c r="B8369" i="13"/>
  <c r="A8368" i="13"/>
  <c r="E8368" i="13" l="1"/>
  <c r="D8368" i="13"/>
  <c r="C8368" i="13" s="1"/>
  <c r="J8368" i="13" s="1"/>
  <c r="B8370" i="13"/>
  <c r="A8369" i="13"/>
  <c r="D8369" i="13" l="1"/>
  <c r="E8369" i="13"/>
  <c r="B8371" i="13"/>
  <c r="A8370" i="13"/>
  <c r="C8369" i="13" l="1"/>
  <c r="J8369" i="13" s="1"/>
  <c r="E8370" i="13"/>
  <c r="D8370" i="13"/>
  <c r="C8370" i="13" s="1"/>
  <c r="J8370" i="13" s="1"/>
  <c r="B8372" i="13"/>
  <c r="A8371" i="13"/>
  <c r="E8371" i="13" l="1"/>
  <c r="D8371" i="13"/>
  <c r="C8371" i="13" s="1"/>
  <c r="J8371" i="13" s="1"/>
  <c r="B8373" i="13"/>
  <c r="A8372" i="13"/>
  <c r="D8372" i="13" l="1"/>
  <c r="E8372" i="13"/>
  <c r="B8374" i="13"/>
  <c r="A8373" i="13"/>
  <c r="C8372" i="13" l="1"/>
  <c r="J8372" i="13" s="1"/>
  <c r="J8373" i="13"/>
  <c r="D8373" i="13"/>
  <c r="C8373" i="13" s="1"/>
  <c r="E8373" i="13"/>
  <c r="B8375" i="13"/>
  <c r="A8374" i="13"/>
  <c r="D8374" i="13" l="1"/>
  <c r="C8374" i="13" s="1"/>
  <c r="J8374" i="13" s="1"/>
  <c r="E8374" i="13"/>
  <c r="B8376" i="13"/>
  <c r="A8375" i="13"/>
  <c r="E8375" i="13" l="1"/>
  <c r="D8375" i="13"/>
  <c r="C8375" i="13" s="1"/>
  <c r="J8375" i="13" s="1"/>
  <c r="B8377" i="13"/>
  <c r="A8376" i="13"/>
  <c r="D8376" i="13" l="1"/>
  <c r="E8376" i="13"/>
  <c r="B8378" i="13"/>
  <c r="A8377" i="13"/>
  <c r="C8376" i="13" l="1"/>
  <c r="J8376" i="13" s="1"/>
  <c r="D8377" i="13"/>
  <c r="C8377" i="13" s="1"/>
  <c r="J8377" i="13" s="1"/>
  <c r="E8377" i="13"/>
  <c r="B8379" i="13"/>
  <c r="A8378" i="13"/>
  <c r="B8380" i="13" l="1"/>
  <c r="A8379" i="13"/>
  <c r="E8378" i="13"/>
  <c r="D8378" i="13"/>
  <c r="C8378" i="13" s="1"/>
  <c r="J8378" i="13" s="1"/>
  <c r="E8379" i="13" l="1"/>
  <c r="D8379" i="13"/>
  <c r="C8379" i="13" s="1"/>
  <c r="J8379" i="13" s="1"/>
  <c r="B8381" i="13"/>
  <c r="A8380" i="13"/>
  <c r="E8380" i="13" l="1"/>
  <c r="D8380" i="13"/>
  <c r="C8380" i="13" s="1"/>
  <c r="J8380" i="13" s="1"/>
  <c r="B8382" i="13"/>
  <c r="A8381" i="13"/>
  <c r="D8381" i="13" l="1"/>
  <c r="E8381" i="13"/>
  <c r="B8383" i="13"/>
  <c r="A8382" i="13"/>
  <c r="C8381" i="13" l="1"/>
  <c r="J8381" i="13" s="1"/>
  <c r="E8382" i="13"/>
  <c r="D8382" i="13"/>
  <c r="C8382" i="13" s="1"/>
  <c r="J8382" i="13" s="1"/>
  <c r="B8384" i="13"/>
  <c r="A8383" i="13"/>
  <c r="B8385" i="13" l="1"/>
  <c r="A8384" i="13"/>
  <c r="E8383" i="13"/>
  <c r="D8383" i="13"/>
  <c r="C8383" i="13" s="1"/>
  <c r="J8383" i="13" s="1"/>
  <c r="D8384" i="13" l="1"/>
  <c r="C8384" i="13" s="1"/>
  <c r="J8384" i="13" s="1"/>
  <c r="E8384" i="13"/>
  <c r="B8386" i="13"/>
  <c r="A8385" i="13"/>
  <c r="D8385" i="13" l="1"/>
  <c r="C8385" i="13" s="1"/>
  <c r="J8385" i="13" s="1"/>
  <c r="E8385" i="13"/>
  <c r="B8387" i="13"/>
  <c r="A8386" i="13"/>
  <c r="D8386" i="13" l="1"/>
  <c r="C8386" i="13" s="1"/>
  <c r="J8386" i="13" s="1"/>
  <c r="E8386" i="13"/>
  <c r="B8388" i="13"/>
  <c r="A8387" i="13"/>
  <c r="E8387" i="13" l="1"/>
  <c r="D8387" i="13"/>
  <c r="C8387" i="13" s="1"/>
  <c r="J8387" i="13" s="1"/>
  <c r="B8389" i="13"/>
  <c r="A8388" i="13"/>
  <c r="D8388" i="13" l="1"/>
  <c r="C8388" i="13" s="1"/>
  <c r="J8388" i="13" s="1"/>
  <c r="E8388" i="13"/>
  <c r="B8390" i="13"/>
  <c r="A8389" i="13"/>
  <c r="D8389" i="13" l="1"/>
  <c r="C8389" i="13" s="1"/>
  <c r="J8389" i="13" s="1"/>
  <c r="E8389" i="13"/>
  <c r="B8391" i="13"/>
  <c r="A8390" i="13"/>
  <c r="E8390" i="13" l="1"/>
  <c r="D8390" i="13"/>
  <c r="C8390" i="13" s="1"/>
  <c r="J8390" i="13" s="1"/>
  <c r="B8392" i="13"/>
  <c r="A8391" i="13"/>
  <c r="E8391" i="13" l="1"/>
  <c r="D8391" i="13"/>
  <c r="C8391" i="13" s="1"/>
  <c r="J8391" i="13" s="1"/>
  <c r="B8393" i="13"/>
  <c r="A8392" i="13"/>
  <c r="D8392" i="13" l="1"/>
  <c r="E8392" i="13"/>
  <c r="B8394" i="13"/>
  <c r="A8393" i="13"/>
  <c r="C8392" i="13" l="1"/>
  <c r="J8392" i="13" s="1"/>
  <c r="E8393" i="13"/>
  <c r="D8393" i="13"/>
  <c r="C8393" i="13" s="1"/>
  <c r="J8393" i="13" s="1"/>
  <c r="B8395" i="13"/>
  <c r="A8394" i="13"/>
  <c r="J8394" i="13" l="1"/>
  <c r="E8394" i="13"/>
  <c r="D8394" i="13"/>
  <c r="C8394" i="13" s="1"/>
  <c r="B8396" i="13"/>
  <c r="A8395" i="13"/>
  <c r="D8395" i="13" l="1"/>
  <c r="C8395" i="13" s="1"/>
  <c r="J8395" i="13" s="1"/>
  <c r="E8395" i="13"/>
  <c r="B8397" i="13"/>
  <c r="A8396" i="13"/>
  <c r="E8396" i="13" l="1"/>
  <c r="D8396" i="13"/>
  <c r="C8396" i="13" s="1"/>
  <c r="J8396" i="13" s="1"/>
  <c r="B8398" i="13"/>
  <c r="A8397" i="13"/>
  <c r="B8399" i="13" l="1"/>
  <c r="A8398" i="13"/>
  <c r="D8397" i="13"/>
  <c r="C8397" i="13" s="1"/>
  <c r="J8397" i="13" s="1"/>
  <c r="E8397" i="13"/>
  <c r="E8398" i="13" l="1"/>
  <c r="D8398" i="13"/>
  <c r="C8398" i="13" s="1"/>
  <c r="J8398" i="13" s="1"/>
  <c r="B8400" i="13"/>
  <c r="A8399" i="13"/>
  <c r="E8399" i="13" l="1"/>
  <c r="D8399" i="13"/>
  <c r="C8399" i="13" s="1"/>
  <c r="J8399" i="13" s="1"/>
  <c r="B8401" i="13"/>
  <c r="A8400" i="13"/>
  <c r="D8400" i="13" l="1"/>
  <c r="E8400" i="13"/>
  <c r="B8402" i="13"/>
  <c r="A8401" i="13"/>
  <c r="C8400" i="13" l="1"/>
  <c r="J8400" i="13" s="1"/>
  <c r="E8401" i="13"/>
  <c r="D8401" i="13"/>
  <c r="C8401" i="13" s="1"/>
  <c r="J8401" i="13" s="1"/>
  <c r="B8403" i="13"/>
  <c r="A8402" i="13"/>
  <c r="E8402" i="13" l="1"/>
  <c r="D8402" i="13"/>
  <c r="C8402" i="13" s="1"/>
  <c r="J8402" i="13" s="1"/>
  <c r="B8404" i="13"/>
  <c r="A8403" i="13"/>
  <c r="D8403" i="13" l="1"/>
  <c r="C8403" i="13" s="1"/>
  <c r="J8403" i="13" s="1"/>
  <c r="E8403" i="13"/>
  <c r="B8405" i="13"/>
  <c r="A8404" i="13"/>
  <c r="D8404" i="13" l="1"/>
  <c r="E8404" i="13"/>
  <c r="B8406" i="13"/>
  <c r="A8405" i="13"/>
  <c r="C8404" i="13" l="1"/>
  <c r="J8404" i="13" s="1"/>
  <c r="J8405" i="13"/>
  <c r="D8405" i="13"/>
  <c r="C8405" i="13" s="1"/>
  <c r="E8405" i="13"/>
  <c r="B8407" i="13"/>
  <c r="A8406" i="13"/>
  <c r="E8406" i="13" l="1"/>
  <c r="D8406" i="13"/>
  <c r="B8408" i="13"/>
  <c r="A8407" i="13"/>
  <c r="D8407" i="13" l="1"/>
  <c r="C8407" i="13" s="1"/>
  <c r="J8407" i="13" s="1"/>
  <c r="E8407" i="13"/>
  <c r="B8409" i="13"/>
  <c r="A8408" i="13"/>
  <c r="C8406" i="13"/>
  <c r="J8406" i="13" s="1"/>
  <c r="E8408" i="13" l="1"/>
  <c r="D8408" i="13"/>
  <c r="C8408" i="13" s="1"/>
  <c r="J8408" i="13" s="1"/>
  <c r="B8410" i="13"/>
  <c r="A8409" i="13"/>
  <c r="E8409" i="13" l="1"/>
  <c r="D8409" i="13"/>
  <c r="C8409" i="13" s="1"/>
  <c r="J8409" i="13" s="1"/>
  <c r="B8411" i="13"/>
  <c r="A8410" i="13"/>
  <c r="E8410" i="13" l="1"/>
  <c r="D8410" i="13"/>
  <c r="C8410" i="13" s="1"/>
  <c r="J8410" i="13" s="1"/>
  <c r="B8412" i="13"/>
  <c r="A8411" i="13"/>
  <c r="E8411" i="13" l="1"/>
  <c r="D8411" i="13"/>
  <c r="C8411" i="13" s="1"/>
  <c r="J8411" i="13" s="1"/>
  <c r="B8413" i="13"/>
  <c r="A8412" i="13"/>
  <c r="E8412" i="13" l="1"/>
  <c r="D8412" i="13"/>
  <c r="C8412" i="13" s="1"/>
  <c r="J8412" i="13" s="1"/>
  <c r="B8414" i="13"/>
  <c r="A8413" i="13"/>
  <c r="D8413" i="13" l="1"/>
  <c r="E8413" i="13"/>
  <c r="B8415" i="13"/>
  <c r="A8414" i="13"/>
  <c r="C8413" i="13" l="1"/>
  <c r="J8413" i="13" s="1"/>
  <c r="E8414" i="13"/>
  <c r="D8414" i="13"/>
  <c r="C8414" i="13" s="1"/>
  <c r="J8414" i="13" s="1"/>
  <c r="B8416" i="13"/>
  <c r="A8415" i="13"/>
  <c r="E8415" i="13" l="1"/>
  <c r="D8415" i="13"/>
  <c r="C8415" i="13" s="1"/>
  <c r="J8415" i="13" s="1"/>
  <c r="B8417" i="13"/>
  <c r="A8416" i="13"/>
  <c r="D8416" i="13" l="1"/>
  <c r="C8416" i="13" s="1"/>
  <c r="J8416" i="13" s="1"/>
  <c r="E8416" i="13"/>
  <c r="B8418" i="13"/>
  <c r="A8417" i="13"/>
  <c r="E8417" i="13" l="1"/>
  <c r="D8417" i="13"/>
  <c r="C8417" i="13" s="1"/>
  <c r="J8417" i="13" s="1"/>
  <c r="B8419" i="13"/>
  <c r="A8418" i="13"/>
  <c r="E8418" i="13" l="1"/>
  <c r="D8418" i="13"/>
  <c r="C8418" i="13" s="1"/>
  <c r="J8418" i="13" s="1"/>
  <c r="B8420" i="13"/>
  <c r="A8419" i="13"/>
  <c r="D8419" i="13" l="1"/>
  <c r="E8419" i="13"/>
  <c r="B8421" i="13"/>
  <c r="A8420" i="13"/>
  <c r="C8419" i="13" l="1"/>
  <c r="J8419" i="13" s="1"/>
  <c r="J8420" i="13"/>
  <c r="D8420" i="13"/>
  <c r="C8420" i="13" s="1"/>
  <c r="E8420" i="13"/>
  <c r="B8422" i="13"/>
  <c r="A8421" i="13"/>
  <c r="D8421" i="13" l="1"/>
  <c r="C8421" i="13" s="1"/>
  <c r="J8421" i="13" s="1"/>
  <c r="E8421" i="13"/>
  <c r="B8423" i="13"/>
  <c r="A8422" i="13"/>
  <c r="B8424" i="13" l="1"/>
  <c r="A8423" i="13"/>
  <c r="E8422" i="13"/>
  <c r="D8422" i="13"/>
  <c r="C8422" i="13" s="1"/>
  <c r="J8422" i="13" s="1"/>
  <c r="E8423" i="13" l="1"/>
  <c r="D8423" i="13"/>
  <c r="C8423" i="13" s="1"/>
  <c r="J8423" i="13" s="1"/>
  <c r="B8425" i="13"/>
  <c r="A8424" i="13"/>
  <c r="D8424" i="13" l="1"/>
  <c r="E8424" i="13"/>
  <c r="B8426" i="13"/>
  <c r="A8425" i="13"/>
  <c r="C8424" i="13" l="1"/>
  <c r="J8424" i="13" s="1"/>
  <c r="E8425" i="13"/>
  <c r="D8425" i="13"/>
  <c r="C8425" i="13" s="1"/>
  <c r="J8425" i="13" s="1"/>
  <c r="B8427" i="13"/>
  <c r="A8426" i="13"/>
  <c r="B8428" i="13" l="1"/>
  <c r="A8427" i="13"/>
  <c r="E8426" i="13"/>
  <c r="D8426" i="13"/>
  <c r="C8426" i="13" s="1"/>
  <c r="J8426" i="13" s="1"/>
  <c r="D8427" i="13" l="1"/>
  <c r="E8427" i="13"/>
  <c r="B8429" i="13"/>
  <c r="A8428" i="13"/>
  <c r="C8427" i="13" l="1"/>
  <c r="J8427" i="13" s="1"/>
  <c r="E8428" i="13"/>
  <c r="D8428" i="13"/>
  <c r="C8428" i="13" s="1"/>
  <c r="J8428" i="13" s="1"/>
  <c r="B8430" i="13"/>
  <c r="A8429" i="13"/>
  <c r="D8429" i="13" l="1"/>
  <c r="E8429" i="13"/>
  <c r="B8431" i="13"/>
  <c r="A8430" i="13"/>
  <c r="C8429" i="13" l="1"/>
  <c r="J8429" i="13" s="1"/>
  <c r="E8430" i="13"/>
  <c r="D8430" i="13"/>
  <c r="C8430" i="13" s="1"/>
  <c r="J8430" i="13" s="1"/>
  <c r="B8432" i="13"/>
  <c r="A8431" i="13"/>
  <c r="E8431" i="13" l="1"/>
  <c r="D8431" i="13"/>
  <c r="C8431" i="13" s="1"/>
  <c r="J8431" i="13" s="1"/>
  <c r="B8433" i="13"/>
  <c r="A8432" i="13"/>
  <c r="D8432" i="13" l="1"/>
  <c r="E8432" i="13"/>
  <c r="B8434" i="13"/>
  <c r="A8433" i="13"/>
  <c r="C8432" i="13" l="1"/>
  <c r="J8432" i="13" s="1"/>
  <c r="E8433" i="13"/>
  <c r="D8433" i="13"/>
  <c r="C8433" i="13" s="1"/>
  <c r="J8433" i="13" s="1"/>
  <c r="B8435" i="13"/>
  <c r="A8434" i="13"/>
  <c r="E8434" i="13" l="1"/>
  <c r="D8434" i="13"/>
  <c r="C8434" i="13" s="1"/>
  <c r="J8434" i="13" s="1"/>
  <c r="B8436" i="13"/>
  <c r="A8435" i="13"/>
  <c r="D8435" i="13" l="1"/>
  <c r="E8435" i="13"/>
  <c r="B8437" i="13"/>
  <c r="A8436" i="13"/>
  <c r="C8435" i="13" l="1"/>
  <c r="J8435" i="13" s="1"/>
  <c r="D8436" i="13"/>
  <c r="C8436" i="13" s="1"/>
  <c r="J8436" i="13" s="1"/>
  <c r="E8436" i="13"/>
  <c r="B8438" i="13"/>
  <c r="A8437" i="13"/>
  <c r="B8439" i="13" l="1"/>
  <c r="A8438" i="13"/>
  <c r="D8437" i="13"/>
  <c r="C8437" i="13" s="1"/>
  <c r="J8437" i="13" s="1"/>
  <c r="E8437" i="13"/>
  <c r="E8438" i="13" l="1"/>
  <c r="D8438" i="13"/>
  <c r="C8438" i="13" s="1"/>
  <c r="J8438" i="13" s="1"/>
  <c r="B8440" i="13"/>
  <c r="A8439" i="13"/>
  <c r="E8439" i="13" l="1"/>
  <c r="D8439" i="13"/>
  <c r="C8439" i="13" s="1"/>
  <c r="J8439" i="13" s="1"/>
  <c r="B8441" i="13"/>
  <c r="A8440" i="13"/>
  <c r="D8440" i="13" l="1"/>
  <c r="E8440" i="13"/>
  <c r="B8442" i="13"/>
  <c r="A8441" i="13"/>
  <c r="C8440" i="13" l="1"/>
  <c r="J8440" i="13" s="1"/>
  <c r="E8441" i="13"/>
  <c r="D8441" i="13"/>
  <c r="C8441" i="13" s="1"/>
  <c r="J8441" i="13" s="1"/>
  <c r="B8443" i="13"/>
  <c r="A8442" i="13"/>
  <c r="B8444" i="13" l="1"/>
  <c r="A8443" i="13"/>
  <c r="E8442" i="13"/>
  <c r="D8442" i="13"/>
  <c r="C8442" i="13" s="1"/>
  <c r="J8442" i="13" s="1"/>
  <c r="D8443" i="13" l="1"/>
  <c r="C8443" i="13" s="1"/>
  <c r="J8443" i="13" s="1"/>
  <c r="E8443" i="13"/>
  <c r="B8445" i="13"/>
  <c r="A8444" i="13"/>
  <c r="E8444" i="13" l="1"/>
  <c r="D8444" i="13"/>
  <c r="C8444" i="13" s="1"/>
  <c r="J8444" i="13" s="1"/>
  <c r="B8446" i="13"/>
  <c r="A8445" i="13"/>
  <c r="D8445" i="13" l="1"/>
  <c r="E8445" i="13"/>
  <c r="B8447" i="13"/>
  <c r="A8446" i="13"/>
  <c r="C8445" i="13" l="1"/>
  <c r="J8445" i="13" s="1"/>
  <c r="E8446" i="13"/>
  <c r="D8446" i="13"/>
  <c r="C8446" i="13" s="1"/>
  <c r="J8446" i="13" s="1"/>
  <c r="B8448" i="13"/>
  <c r="A8447" i="13"/>
  <c r="D8447" i="13" l="1"/>
  <c r="C8447" i="13" s="1"/>
  <c r="J8447" i="13" s="1"/>
  <c r="E8447" i="13"/>
  <c r="B8449" i="13"/>
  <c r="A8448" i="13"/>
  <c r="B8450" i="13" l="1"/>
  <c r="A8449" i="13"/>
  <c r="D8448" i="13"/>
  <c r="E8448" i="13"/>
  <c r="E8449" i="13" l="1"/>
  <c r="D8449" i="13"/>
  <c r="C8449" i="13" s="1"/>
  <c r="J8449" i="13" s="1"/>
  <c r="B8451" i="13"/>
  <c r="A8450" i="13"/>
  <c r="C8448" i="13"/>
  <c r="J8448" i="13" s="1"/>
  <c r="B8452" i="13" l="1"/>
  <c r="A8451" i="13"/>
  <c r="E8450" i="13"/>
  <c r="D8450" i="13"/>
  <c r="C8450" i="13" s="1"/>
  <c r="J8450" i="13" s="1"/>
  <c r="E8451" i="13" l="1"/>
  <c r="D8451" i="13"/>
  <c r="C8451" i="13" s="1"/>
  <c r="J8451" i="13" s="1"/>
  <c r="B8453" i="13"/>
  <c r="A8452" i="13"/>
  <c r="D8452" i="13" l="1"/>
  <c r="E8452" i="13"/>
  <c r="B8454" i="13"/>
  <c r="A8453" i="13"/>
  <c r="C8452" i="13" l="1"/>
  <c r="J8452" i="13" s="1"/>
  <c r="D8453" i="13"/>
  <c r="C8453" i="13" s="1"/>
  <c r="J8453" i="13" s="1"/>
  <c r="E8453" i="13"/>
  <c r="B8455" i="13"/>
  <c r="A8454" i="13"/>
  <c r="B8456" i="13" l="1"/>
  <c r="A8455" i="13"/>
  <c r="E8454" i="13"/>
  <c r="D8454" i="13"/>
  <c r="C8454" i="13" s="1"/>
  <c r="J8454" i="13" s="1"/>
  <c r="E8455" i="13" l="1"/>
  <c r="D8455" i="13"/>
  <c r="C8455" i="13" s="1"/>
  <c r="J8455" i="13" s="1"/>
  <c r="B8457" i="13"/>
  <c r="A8456" i="13"/>
  <c r="E8456" i="13" l="1"/>
  <c r="D8456" i="13"/>
  <c r="C8456" i="13" s="1"/>
  <c r="J8456" i="13" s="1"/>
  <c r="B8458" i="13"/>
  <c r="A8457" i="13"/>
  <c r="E8457" i="13" l="1"/>
  <c r="D8457" i="13"/>
  <c r="C8457" i="13" s="1"/>
  <c r="J8457" i="13" s="1"/>
  <c r="B8459" i="13"/>
  <c r="A8458" i="13"/>
  <c r="E8458" i="13" l="1"/>
  <c r="D8458" i="13"/>
  <c r="C8458" i="13" s="1"/>
  <c r="J8458" i="13" s="1"/>
  <c r="B8460" i="13"/>
  <c r="A8459" i="13"/>
  <c r="D8459" i="13" l="1"/>
  <c r="E8459" i="13"/>
  <c r="B8461" i="13"/>
  <c r="A8460" i="13"/>
  <c r="C8459" i="13" l="1"/>
  <c r="J8459" i="13" s="1"/>
  <c r="E8460" i="13"/>
  <c r="D8460" i="13"/>
  <c r="C8460" i="13" s="1"/>
  <c r="J8460" i="13" s="1"/>
  <c r="B8462" i="13"/>
  <c r="A8461" i="13"/>
  <c r="B8463" i="13" l="1"/>
  <c r="A8462" i="13"/>
  <c r="D8461" i="13"/>
  <c r="E8461" i="13"/>
  <c r="E8462" i="13" l="1"/>
  <c r="D8462" i="13"/>
  <c r="B8464" i="13"/>
  <c r="A8463" i="13"/>
  <c r="C8461" i="13"/>
  <c r="J8461" i="13" s="1"/>
  <c r="E8463" i="13" l="1"/>
  <c r="D8463" i="13"/>
  <c r="C8463" i="13" s="1"/>
  <c r="J8463" i="13" s="1"/>
  <c r="B8465" i="13"/>
  <c r="A8464" i="13"/>
  <c r="C8462" i="13"/>
  <c r="J8462" i="13" s="1"/>
  <c r="B8466" i="13" l="1"/>
  <c r="A8465" i="13"/>
  <c r="D8464" i="13"/>
  <c r="C8464" i="13" s="1"/>
  <c r="J8464" i="13" s="1"/>
  <c r="E8464" i="13"/>
  <c r="E8465" i="13" l="1"/>
  <c r="D8465" i="13"/>
  <c r="C8465" i="13" s="1"/>
  <c r="J8465" i="13" s="1"/>
  <c r="B8467" i="13"/>
  <c r="A8466" i="13"/>
  <c r="E8466" i="13" l="1"/>
  <c r="D8466" i="13"/>
  <c r="C8466" i="13" s="1"/>
  <c r="J8466" i="13" s="1"/>
  <c r="B8468" i="13"/>
  <c r="A8467" i="13"/>
  <c r="D8467" i="13" l="1"/>
  <c r="E8467" i="13"/>
  <c r="B8469" i="13"/>
  <c r="A8468" i="13"/>
  <c r="C8467" i="13" l="1"/>
  <c r="J8467" i="13" s="1"/>
  <c r="J8468" i="13"/>
  <c r="D8468" i="13"/>
  <c r="C8468" i="13" s="1"/>
  <c r="E8468" i="13"/>
  <c r="B8470" i="13"/>
  <c r="A8469" i="13"/>
  <c r="B8471" i="13" l="1"/>
  <c r="A8470" i="13"/>
  <c r="D8469" i="13"/>
  <c r="C8469" i="13" s="1"/>
  <c r="J8469" i="13" s="1"/>
  <c r="E8469" i="13"/>
  <c r="E8470" i="13" l="1"/>
  <c r="D8470" i="13"/>
  <c r="C8470" i="13" s="1"/>
  <c r="J8470" i="13" s="1"/>
  <c r="B8472" i="13"/>
  <c r="A8471" i="13"/>
  <c r="D8471" i="13" l="1"/>
  <c r="E8471" i="13"/>
  <c r="B8473" i="13"/>
  <c r="A8472" i="13"/>
  <c r="C8471" i="13" l="1"/>
  <c r="J8471" i="13" s="1"/>
  <c r="D8472" i="13"/>
  <c r="C8472" i="13" s="1"/>
  <c r="J8472" i="13" s="1"/>
  <c r="E8472" i="13"/>
  <c r="B8474" i="13"/>
  <c r="A8473" i="13"/>
  <c r="B8475" i="13" l="1"/>
  <c r="A8474" i="13"/>
  <c r="E8473" i="13"/>
  <c r="D8473" i="13"/>
  <c r="C8473" i="13" s="1"/>
  <c r="J8473" i="13" s="1"/>
  <c r="E8474" i="13" l="1"/>
  <c r="D8474" i="13"/>
  <c r="C8474" i="13" s="1"/>
  <c r="J8474" i="13" s="1"/>
  <c r="B8476" i="13"/>
  <c r="A8475" i="13"/>
  <c r="E8475" i="13" l="1"/>
  <c r="D8475" i="13"/>
  <c r="C8475" i="13" s="1"/>
  <c r="J8475" i="13" s="1"/>
  <c r="B8477" i="13"/>
  <c r="A8476" i="13"/>
  <c r="E8476" i="13" l="1"/>
  <c r="D8476" i="13"/>
  <c r="C8476" i="13" s="1"/>
  <c r="J8476" i="13" s="1"/>
  <c r="B8478" i="13"/>
  <c r="A8477" i="13"/>
  <c r="D8477" i="13" l="1"/>
  <c r="E8477" i="13"/>
  <c r="B8479" i="13"/>
  <c r="A8478" i="13"/>
  <c r="C8477" i="13" l="1"/>
  <c r="J8477" i="13" s="1"/>
  <c r="E8478" i="13"/>
  <c r="D8478" i="13"/>
  <c r="C8478" i="13" s="1"/>
  <c r="J8478" i="13" s="1"/>
  <c r="B8480" i="13"/>
  <c r="A8479" i="13"/>
  <c r="E8479" i="13" l="1"/>
  <c r="D8479" i="13"/>
  <c r="C8479" i="13" s="1"/>
  <c r="J8479" i="13" s="1"/>
  <c r="B8481" i="13"/>
  <c r="A8480" i="13"/>
  <c r="D8480" i="13" l="1"/>
  <c r="C8480" i="13" s="1"/>
  <c r="J8480" i="13" s="1"/>
  <c r="E8480" i="13"/>
  <c r="B8482" i="13"/>
  <c r="A8481" i="13"/>
  <c r="E8481" i="13" l="1"/>
  <c r="D8481" i="13"/>
  <c r="C8481" i="13" s="1"/>
  <c r="J8481" i="13" s="1"/>
  <c r="B8483" i="13"/>
  <c r="A8482" i="13"/>
  <c r="E8482" i="13" l="1"/>
  <c r="D8482" i="13"/>
  <c r="C8482" i="13" s="1"/>
  <c r="J8482" i="13" s="1"/>
  <c r="B8484" i="13"/>
  <c r="A8483" i="13"/>
  <c r="D8483" i="13" l="1"/>
  <c r="E8483" i="13"/>
  <c r="B8485" i="13"/>
  <c r="A8484" i="13"/>
  <c r="C8483" i="13" l="1"/>
  <c r="J8483" i="13" s="1"/>
  <c r="D8484" i="13"/>
  <c r="C8484" i="13" s="1"/>
  <c r="J8484" i="13" s="1"/>
  <c r="E8484" i="13"/>
  <c r="B8486" i="13"/>
  <c r="A8485" i="13"/>
  <c r="B8487" i="13" l="1"/>
  <c r="A8486" i="13"/>
  <c r="D8485" i="13"/>
  <c r="E8485" i="13"/>
  <c r="E8486" i="13" l="1"/>
  <c r="D8486" i="13"/>
  <c r="B8488" i="13"/>
  <c r="A8487" i="13"/>
  <c r="C8485" i="13"/>
  <c r="J8485" i="13" s="1"/>
  <c r="B8489" i="13" l="1"/>
  <c r="A8488" i="13"/>
  <c r="C8486" i="13"/>
  <c r="J8486" i="13" s="1"/>
  <c r="E8487" i="13"/>
  <c r="D8487" i="13"/>
  <c r="C8487" i="13" l="1"/>
  <c r="J8487" i="13" s="1"/>
  <c r="D8488" i="13"/>
  <c r="E8488" i="13"/>
  <c r="B8490" i="13"/>
  <c r="A8489" i="13"/>
  <c r="C8488" i="13" l="1"/>
  <c r="J8488" i="13" s="1"/>
  <c r="E8489" i="13"/>
  <c r="D8489" i="13"/>
  <c r="C8489" i="13" s="1"/>
  <c r="J8489" i="13" s="1"/>
  <c r="B8491" i="13"/>
  <c r="A8490" i="13"/>
  <c r="B8492" i="13" l="1"/>
  <c r="A8491" i="13"/>
  <c r="E8490" i="13"/>
  <c r="D8490" i="13"/>
  <c r="C8490" i="13" s="1"/>
  <c r="J8490" i="13" s="1"/>
  <c r="D8491" i="13" l="1"/>
  <c r="C8491" i="13" s="1"/>
  <c r="J8491" i="13" s="1"/>
  <c r="E8491" i="13"/>
  <c r="B8493" i="13"/>
  <c r="A8492" i="13"/>
  <c r="E8492" i="13" l="1"/>
  <c r="D8492" i="13"/>
  <c r="C8492" i="13" s="1"/>
  <c r="J8492" i="13" s="1"/>
  <c r="B8494" i="13"/>
  <c r="A8493" i="13"/>
  <c r="D8493" i="13" l="1"/>
  <c r="E8493" i="13"/>
  <c r="B8495" i="13"/>
  <c r="A8494" i="13"/>
  <c r="C8493" i="13" l="1"/>
  <c r="J8493" i="13" s="1"/>
  <c r="E8494" i="13"/>
  <c r="D8494" i="13"/>
  <c r="C8494" i="13" s="1"/>
  <c r="J8494" i="13" s="1"/>
  <c r="B8496" i="13"/>
  <c r="A8495" i="13"/>
  <c r="D8495" i="13" l="1"/>
  <c r="E8495" i="13"/>
  <c r="B8497" i="13"/>
  <c r="A8496" i="13"/>
  <c r="C8495" i="13" l="1"/>
  <c r="J8495" i="13" s="1"/>
  <c r="D8496" i="13"/>
  <c r="C8496" i="13" s="1"/>
  <c r="J8496" i="13" s="1"/>
  <c r="E8496" i="13"/>
  <c r="B8498" i="13"/>
  <c r="A8497" i="13"/>
  <c r="E8497" i="13" l="1"/>
  <c r="D8497" i="13"/>
  <c r="C8497" i="13" s="1"/>
  <c r="J8497" i="13" s="1"/>
  <c r="B8499" i="13"/>
  <c r="A8498" i="13"/>
  <c r="E8498" i="13" l="1"/>
  <c r="D8498" i="13"/>
  <c r="C8498" i="13" s="1"/>
  <c r="J8498" i="13" s="1"/>
  <c r="B8500" i="13"/>
  <c r="A8499" i="13"/>
  <c r="E8499" i="13" l="1"/>
  <c r="D8499" i="13"/>
  <c r="C8499" i="13" s="1"/>
  <c r="J8499" i="13" s="1"/>
  <c r="B8501" i="13"/>
  <c r="A8500" i="13"/>
  <c r="D8500" i="13" l="1"/>
  <c r="E8500" i="13"/>
  <c r="B8502" i="13"/>
  <c r="A8501" i="13"/>
  <c r="C8500" i="13" l="1"/>
  <c r="J8500" i="13" s="1"/>
  <c r="D8501" i="13"/>
  <c r="C8501" i="13" s="1"/>
  <c r="J8501" i="13" s="1"/>
  <c r="E8501" i="13"/>
  <c r="B8503" i="13"/>
  <c r="A8502" i="13"/>
  <c r="B8504" i="13" l="1"/>
  <c r="A8503" i="13"/>
  <c r="E8502" i="13"/>
  <c r="D8502" i="13"/>
  <c r="C8502" i="13" s="1"/>
  <c r="J8502" i="13" s="1"/>
  <c r="E8503" i="13" l="1"/>
  <c r="D8503" i="13"/>
  <c r="C8503" i="13" s="1"/>
  <c r="J8503" i="13" s="1"/>
  <c r="B8505" i="13"/>
  <c r="A8504" i="13"/>
  <c r="E8504" i="13" l="1"/>
  <c r="D8504" i="13"/>
  <c r="C8504" i="13" s="1"/>
  <c r="J8504" i="13" s="1"/>
  <c r="B8506" i="13"/>
  <c r="A8505" i="13"/>
  <c r="E8505" i="13" l="1"/>
  <c r="D8505" i="13"/>
  <c r="C8505" i="13" s="1"/>
  <c r="J8505" i="13" s="1"/>
  <c r="B8507" i="13"/>
  <c r="A8506" i="13"/>
  <c r="E8506" i="13" l="1"/>
  <c r="D8506" i="13"/>
  <c r="C8506" i="13" s="1"/>
  <c r="J8506" i="13" s="1"/>
  <c r="B8508" i="13"/>
  <c r="A8507" i="13"/>
  <c r="D8507" i="13" l="1"/>
  <c r="E8507" i="13"/>
  <c r="B8509" i="13"/>
  <c r="A8508" i="13"/>
  <c r="C8507" i="13" l="1"/>
  <c r="J8507" i="13" s="1"/>
  <c r="E8508" i="13"/>
  <c r="D8508" i="13"/>
  <c r="C8508" i="13" s="1"/>
  <c r="J8508" i="13" s="1"/>
  <c r="B8510" i="13"/>
  <c r="A8509" i="13"/>
  <c r="D8509" i="13" l="1"/>
  <c r="E8509" i="13"/>
  <c r="B8511" i="13"/>
  <c r="A8510" i="13"/>
  <c r="C8509" i="13" l="1"/>
  <c r="J8509" i="13" s="1"/>
  <c r="E8510" i="13"/>
  <c r="D8510" i="13"/>
  <c r="C8510" i="13" s="1"/>
  <c r="J8510" i="13" s="1"/>
  <c r="B8512" i="13"/>
  <c r="A8511" i="13"/>
  <c r="E8511" i="13" l="1"/>
  <c r="D8511" i="13"/>
  <c r="C8511" i="13" s="1"/>
  <c r="J8511" i="13" s="1"/>
  <c r="B8513" i="13"/>
  <c r="A8512" i="13"/>
  <c r="D8512" i="13" l="1"/>
  <c r="C8512" i="13" s="1"/>
  <c r="J8512" i="13" s="1"/>
  <c r="E8512" i="13"/>
  <c r="B8514" i="13"/>
  <c r="A8513" i="13"/>
  <c r="E8513" i="13" l="1"/>
  <c r="D8513" i="13"/>
  <c r="C8513" i="13" s="1"/>
  <c r="J8513" i="13" s="1"/>
  <c r="B8515" i="13"/>
  <c r="A8514" i="13"/>
  <c r="E8514" i="13" l="1"/>
  <c r="D8514" i="13"/>
  <c r="C8514" i="13" s="1"/>
  <c r="J8514" i="13" s="1"/>
  <c r="B8516" i="13"/>
  <c r="A8515" i="13"/>
  <c r="D8515" i="13" l="1"/>
  <c r="E8515" i="13"/>
  <c r="B8517" i="13"/>
  <c r="A8516" i="13"/>
  <c r="C8515" i="13" l="1"/>
  <c r="J8515" i="13" s="1"/>
  <c r="J8516" i="13"/>
  <c r="D8516" i="13"/>
  <c r="C8516" i="13" s="1"/>
  <c r="E8516" i="13"/>
  <c r="B8518" i="13"/>
  <c r="A8517" i="13"/>
  <c r="D8517" i="13" l="1"/>
  <c r="C8517" i="13" s="1"/>
  <c r="J8517" i="13" s="1"/>
  <c r="E8517" i="13"/>
  <c r="B8519" i="13"/>
  <c r="A8518" i="13"/>
  <c r="E8518" i="13" l="1"/>
  <c r="D8518" i="13"/>
  <c r="C8518" i="13" s="1"/>
  <c r="J8518" i="13" s="1"/>
  <c r="B8520" i="13"/>
  <c r="A8519" i="13"/>
  <c r="D8519" i="13" l="1"/>
  <c r="E8519" i="13"/>
  <c r="B8521" i="13"/>
  <c r="A8520" i="13"/>
  <c r="C8519" i="13" l="1"/>
  <c r="J8519" i="13" s="1"/>
  <c r="D8520" i="13"/>
  <c r="C8520" i="13" s="1"/>
  <c r="J8520" i="13" s="1"/>
  <c r="E8520" i="13"/>
  <c r="B8522" i="13"/>
  <c r="A8521" i="13"/>
  <c r="E8521" i="13" l="1"/>
  <c r="D8521" i="13"/>
  <c r="C8521" i="13" s="1"/>
  <c r="J8521" i="13" s="1"/>
  <c r="B8523" i="13"/>
  <c r="A8522" i="13"/>
  <c r="E8522" i="13" l="1"/>
  <c r="D8522" i="13"/>
  <c r="C8522" i="13" s="1"/>
  <c r="J8522" i="13" s="1"/>
  <c r="B8524" i="13"/>
  <c r="A8523" i="13"/>
  <c r="E8523" i="13" l="1"/>
  <c r="D8523" i="13"/>
  <c r="C8523" i="13" s="1"/>
  <c r="J8523" i="13" s="1"/>
  <c r="B8525" i="13"/>
  <c r="A8524" i="13"/>
  <c r="E8524" i="13" l="1"/>
  <c r="D8524" i="13"/>
  <c r="C8524" i="13" s="1"/>
  <c r="J8524" i="13" s="1"/>
  <c r="B8526" i="13"/>
  <c r="A8525" i="13"/>
  <c r="D8525" i="13" l="1"/>
  <c r="E8525" i="13"/>
  <c r="B8527" i="13"/>
  <c r="A8526" i="13"/>
  <c r="C8525" i="13" l="1"/>
  <c r="J8525" i="13" s="1"/>
  <c r="E8526" i="13"/>
  <c r="D8526" i="13"/>
  <c r="C8526" i="13" s="1"/>
  <c r="J8526" i="13" s="1"/>
  <c r="B8528" i="13"/>
  <c r="A8527" i="13"/>
  <c r="E8527" i="13" l="1"/>
  <c r="D8527" i="13"/>
  <c r="C8527" i="13" s="1"/>
  <c r="J8527" i="13" s="1"/>
  <c r="B8529" i="13"/>
  <c r="A8528" i="13"/>
  <c r="D8528" i="13" l="1"/>
  <c r="E8528" i="13"/>
  <c r="B8530" i="13"/>
  <c r="A8529" i="13"/>
  <c r="C8528" i="13" l="1"/>
  <c r="J8528" i="13" s="1"/>
  <c r="E8529" i="13"/>
  <c r="D8529" i="13"/>
  <c r="C8529" i="13" s="1"/>
  <c r="J8529" i="13" s="1"/>
  <c r="B8531" i="13"/>
  <c r="A8530" i="13"/>
  <c r="E8530" i="13" l="1"/>
  <c r="D8530" i="13"/>
  <c r="C8530" i="13" s="1"/>
  <c r="J8530" i="13" s="1"/>
  <c r="B8532" i="13"/>
  <c r="A8531" i="13"/>
  <c r="E8531" i="13" l="1"/>
  <c r="D8531" i="13"/>
  <c r="C8531" i="13" s="1"/>
  <c r="J8531" i="13" s="1"/>
  <c r="B8533" i="13"/>
  <c r="A8532" i="13"/>
  <c r="D8532" i="13" l="1"/>
  <c r="E8532" i="13"/>
  <c r="B8534" i="13"/>
  <c r="A8533" i="13"/>
  <c r="C8532" i="13" l="1"/>
  <c r="J8532" i="13" s="1"/>
  <c r="J8533" i="13"/>
  <c r="D8533" i="13"/>
  <c r="C8533" i="13" s="1"/>
  <c r="E8533" i="13"/>
  <c r="B8535" i="13"/>
  <c r="A8534" i="13"/>
  <c r="E8534" i="13" l="1"/>
  <c r="D8534" i="13"/>
  <c r="B8536" i="13"/>
  <c r="A8535" i="13"/>
  <c r="D8535" i="13" l="1"/>
  <c r="C8535" i="13" s="1"/>
  <c r="J8535" i="13" s="1"/>
  <c r="E8535" i="13"/>
  <c r="B8537" i="13"/>
  <c r="A8536" i="13"/>
  <c r="C8534" i="13"/>
  <c r="J8534" i="13" s="1"/>
  <c r="D8536" i="13" l="1"/>
  <c r="E8536" i="13"/>
  <c r="B8538" i="13"/>
  <c r="A8537" i="13"/>
  <c r="C8536" i="13" l="1"/>
  <c r="J8536" i="13" s="1"/>
  <c r="E8537" i="13"/>
  <c r="D8537" i="13"/>
  <c r="C8537" i="13" s="1"/>
  <c r="J8537" i="13" s="1"/>
  <c r="B8539" i="13"/>
  <c r="A8538" i="13"/>
  <c r="E8538" i="13" l="1"/>
  <c r="D8538" i="13"/>
  <c r="C8538" i="13" s="1"/>
  <c r="J8538" i="13" s="1"/>
  <c r="B8540" i="13"/>
  <c r="A8539" i="13"/>
  <c r="E8539" i="13" l="1"/>
  <c r="D8539" i="13"/>
  <c r="C8539" i="13" s="1"/>
  <c r="J8539" i="13" s="1"/>
  <c r="B8541" i="13"/>
  <c r="A8540" i="13"/>
  <c r="E8540" i="13" l="1"/>
  <c r="D8540" i="13"/>
  <c r="C8540" i="13" s="1"/>
  <c r="J8540" i="13" s="1"/>
  <c r="B8542" i="13"/>
  <c r="A8541" i="13"/>
  <c r="D8541" i="13" l="1"/>
  <c r="E8541" i="13"/>
  <c r="B8543" i="13"/>
  <c r="A8542" i="13"/>
  <c r="C8541" i="13" l="1"/>
  <c r="J8541" i="13" s="1"/>
  <c r="E8542" i="13"/>
  <c r="D8542" i="13"/>
  <c r="C8542" i="13" s="1"/>
  <c r="J8542" i="13" s="1"/>
  <c r="B8544" i="13"/>
  <c r="A8543" i="13"/>
  <c r="D8543" i="13" l="1"/>
  <c r="E8543" i="13"/>
  <c r="B8545" i="13"/>
  <c r="A8544" i="13"/>
  <c r="C8543" i="13" l="1"/>
  <c r="J8543" i="13" s="1"/>
  <c r="D8544" i="13"/>
  <c r="C8544" i="13" s="1"/>
  <c r="J8544" i="13" s="1"/>
  <c r="E8544" i="13"/>
  <c r="B8546" i="13"/>
  <c r="A8545" i="13"/>
  <c r="E8545" i="13" l="1"/>
  <c r="D8545" i="13"/>
  <c r="C8545" i="13" s="1"/>
  <c r="J8545" i="13" s="1"/>
  <c r="B8547" i="13"/>
  <c r="A8546" i="13"/>
  <c r="E8546" i="13" l="1"/>
  <c r="D8546" i="13"/>
  <c r="C8546" i="13" s="1"/>
  <c r="J8546" i="13" s="1"/>
  <c r="B8548" i="13"/>
  <c r="A8547" i="13"/>
  <c r="D8547" i="13" l="1"/>
  <c r="E8547" i="13"/>
  <c r="B8549" i="13"/>
  <c r="A8548" i="13"/>
  <c r="C8547" i="13" l="1"/>
  <c r="J8547" i="13" s="1"/>
  <c r="D8548" i="13"/>
  <c r="C8548" i="13" s="1"/>
  <c r="J8548" i="13" s="1"/>
  <c r="E8548" i="13"/>
  <c r="B8550" i="13"/>
  <c r="A8549" i="13"/>
  <c r="D8549" i="13" l="1"/>
  <c r="E8549" i="13"/>
  <c r="B8551" i="13"/>
  <c r="A8550" i="13"/>
  <c r="C8549" i="13" l="1"/>
  <c r="J8549" i="13" s="1"/>
  <c r="E8550" i="13"/>
  <c r="D8550" i="13"/>
  <c r="C8550" i="13" s="1"/>
  <c r="J8550" i="13" s="1"/>
  <c r="B8552" i="13"/>
  <c r="A8551" i="13"/>
  <c r="E8551" i="13" l="1"/>
  <c r="D8551" i="13"/>
  <c r="C8551" i="13" s="1"/>
  <c r="J8551" i="13" s="1"/>
  <c r="B8553" i="13"/>
  <c r="A8552" i="13"/>
  <c r="E8552" i="13" l="1"/>
  <c r="D8552" i="13"/>
  <c r="C8552" i="13" s="1"/>
  <c r="J8552" i="13" s="1"/>
  <c r="B8554" i="13"/>
  <c r="A8553" i="13"/>
  <c r="E8553" i="13" l="1"/>
  <c r="D8553" i="13"/>
  <c r="C8553" i="13" s="1"/>
  <c r="J8553" i="13" s="1"/>
  <c r="B8555" i="13"/>
  <c r="A8554" i="13"/>
  <c r="E8554" i="13" l="1"/>
  <c r="D8554" i="13"/>
  <c r="C8554" i="13" s="1"/>
  <c r="J8554" i="13" s="1"/>
  <c r="B8556" i="13"/>
  <c r="A8555" i="13"/>
  <c r="D8555" i="13" l="1"/>
  <c r="E8555" i="13"/>
  <c r="B8557" i="13"/>
  <c r="A8556" i="13"/>
  <c r="C8555" i="13" l="1"/>
  <c r="J8555" i="13" s="1"/>
  <c r="E8556" i="13"/>
  <c r="D8556" i="13"/>
  <c r="C8556" i="13" s="1"/>
  <c r="J8556" i="13" s="1"/>
  <c r="B8558" i="13"/>
  <c r="A8557" i="13"/>
  <c r="D8557" i="13" l="1"/>
  <c r="C8557" i="13" s="1"/>
  <c r="J8557" i="13" s="1"/>
  <c r="E8557" i="13"/>
  <c r="B8559" i="13"/>
  <c r="A8558" i="13"/>
  <c r="E8558" i="13" l="1"/>
  <c r="D8558" i="13"/>
  <c r="C8558" i="13" s="1"/>
  <c r="J8558" i="13" s="1"/>
  <c r="B8560" i="13"/>
  <c r="A8559" i="13"/>
  <c r="E8559" i="13" l="1"/>
  <c r="D8559" i="13"/>
  <c r="C8559" i="13" s="1"/>
  <c r="J8559" i="13" s="1"/>
  <c r="B8561" i="13"/>
  <c r="A8560" i="13"/>
  <c r="D8560" i="13" l="1"/>
  <c r="E8560" i="13"/>
  <c r="B8562" i="13"/>
  <c r="A8561" i="13"/>
  <c r="C8560" i="13" l="1"/>
  <c r="J8560" i="13" s="1"/>
  <c r="E8561" i="13"/>
  <c r="D8561" i="13"/>
  <c r="C8561" i="13" s="1"/>
  <c r="J8561" i="13" s="1"/>
  <c r="B8563" i="13"/>
  <c r="A8562" i="13"/>
  <c r="E8562" i="13" l="1"/>
  <c r="D8562" i="13"/>
  <c r="C8562" i="13" s="1"/>
  <c r="J8562" i="13" s="1"/>
  <c r="B8564" i="13"/>
  <c r="A8563" i="13"/>
  <c r="E8563" i="13" l="1"/>
  <c r="D8563" i="13"/>
  <c r="C8563" i="13" s="1"/>
  <c r="J8563" i="13" s="1"/>
  <c r="B8565" i="13"/>
  <c r="A8564" i="13"/>
  <c r="D8564" i="13" l="1"/>
  <c r="C8564" i="13" s="1"/>
  <c r="J8564" i="13" s="1"/>
  <c r="E8564" i="13"/>
  <c r="B8566" i="13"/>
  <c r="A8565" i="13"/>
  <c r="D8565" i="13" l="1"/>
  <c r="C8565" i="13" s="1"/>
  <c r="J8565" i="13" s="1"/>
  <c r="E8565" i="13"/>
  <c r="B8567" i="13"/>
  <c r="A8566" i="13"/>
  <c r="E8566" i="13" l="1"/>
  <c r="D8566" i="13"/>
  <c r="C8566" i="13" s="1"/>
  <c r="J8566" i="13" s="1"/>
  <c r="B8568" i="13"/>
  <c r="A8567" i="13"/>
  <c r="D8567" i="13" l="1"/>
  <c r="E8567" i="13"/>
  <c r="B8569" i="13"/>
  <c r="A8568" i="13"/>
  <c r="C8567" i="13" l="1"/>
  <c r="J8567" i="13" s="1"/>
  <c r="D8568" i="13"/>
  <c r="C8568" i="13" s="1"/>
  <c r="J8568" i="13" s="1"/>
  <c r="E8568" i="13"/>
  <c r="B8570" i="13"/>
  <c r="A8569" i="13"/>
  <c r="B8571" i="13" l="1"/>
  <c r="A8570" i="13"/>
  <c r="E8569" i="13"/>
  <c r="D8569" i="13"/>
  <c r="C8569" i="13" s="1"/>
  <c r="J8569" i="13" s="1"/>
  <c r="E8570" i="13" l="1"/>
  <c r="D8570" i="13"/>
  <c r="C8570" i="13" s="1"/>
  <c r="J8570" i="13" s="1"/>
  <c r="B8572" i="13"/>
  <c r="A8571" i="13"/>
  <c r="D8571" i="13" l="1"/>
  <c r="E8571" i="13"/>
  <c r="B8573" i="13"/>
  <c r="A8572" i="13"/>
  <c r="C8571" i="13" l="1"/>
  <c r="J8571" i="13" s="1"/>
  <c r="E8572" i="13"/>
  <c r="D8572" i="13"/>
  <c r="C8572" i="13" s="1"/>
  <c r="J8572" i="13" s="1"/>
  <c r="B8574" i="13"/>
  <c r="A8573" i="13"/>
  <c r="D8573" i="13" l="1"/>
  <c r="C8573" i="13" s="1"/>
  <c r="J8573" i="13" s="1"/>
  <c r="E8573" i="13"/>
  <c r="B8575" i="13"/>
  <c r="A8574" i="13"/>
  <c r="E8574" i="13" l="1"/>
  <c r="D8574" i="13"/>
  <c r="C8574" i="13" s="1"/>
  <c r="J8574" i="13" s="1"/>
  <c r="B8576" i="13"/>
  <c r="A8575" i="13"/>
  <c r="E8575" i="13" l="1"/>
  <c r="D8575" i="13"/>
  <c r="C8575" i="13" s="1"/>
  <c r="J8575" i="13" s="1"/>
  <c r="B8577" i="13"/>
  <c r="A8576" i="13"/>
  <c r="D8576" i="13" l="1"/>
  <c r="E8576" i="13"/>
  <c r="B8578" i="13"/>
  <c r="A8577" i="13"/>
  <c r="C8576" i="13" l="1"/>
  <c r="J8576" i="13" s="1"/>
  <c r="E8577" i="13"/>
  <c r="D8577" i="13"/>
  <c r="C8577" i="13" s="1"/>
  <c r="J8577" i="13" s="1"/>
  <c r="B8579" i="13"/>
  <c r="A8578" i="13"/>
  <c r="B8580" i="13" l="1"/>
  <c r="A8579" i="13"/>
  <c r="E8578" i="13"/>
  <c r="D8578" i="13"/>
  <c r="C8578" i="13" s="1"/>
  <c r="J8578" i="13" s="1"/>
  <c r="D8579" i="13" l="1"/>
  <c r="E8579" i="13"/>
  <c r="B8581" i="13"/>
  <c r="A8580" i="13"/>
  <c r="C8579" i="13" l="1"/>
  <c r="J8579" i="13" s="1"/>
  <c r="J8580" i="13"/>
  <c r="D8580" i="13"/>
  <c r="C8580" i="13" s="1"/>
  <c r="E8580" i="13"/>
  <c r="B8582" i="13"/>
  <c r="A8581" i="13"/>
  <c r="B8583" i="13" l="1"/>
  <c r="A8582" i="13"/>
  <c r="D8581" i="13"/>
  <c r="E8581" i="13"/>
  <c r="C8581" i="13" l="1"/>
  <c r="J8581" i="13" s="1"/>
  <c r="E8582" i="13"/>
  <c r="D8582" i="13"/>
  <c r="C8582" i="13" s="1"/>
  <c r="J8582" i="13" s="1"/>
  <c r="B8584" i="13"/>
  <c r="A8583" i="13"/>
  <c r="E8583" i="13" l="1"/>
  <c r="D8583" i="13"/>
  <c r="C8583" i="13" s="1"/>
  <c r="J8583" i="13" s="1"/>
  <c r="B8585" i="13"/>
  <c r="A8584" i="13"/>
  <c r="D8584" i="13" l="1"/>
  <c r="C8584" i="13" s="1"/>
  <c r="J8584" i="13" s="1"/>
  <c r="E8584" i="13"/>
  <c r="B8586" i="13"/>
  <c r="A8585" i="13"/>
  <c r="E8585" i="13" l="1"/>
  <c r="D8585" i="13"/>
  <c r="C8585" i="13" s="1"/>
  <c r="J8585" i="13" s="1"/>
  <c r="B8587" i="13"/>
  <c r="A8586" i="13"/>
  <c r="E8586" i="13" l="1"/>
  <c r="D8586" i="13"/>
  <c r="C8586" i="13" s="1"/>
  <c r="J8586" i="13" s="1"/>
  <c r="B8588" i="13"/>
  <c r="A8587" i="13"/>
  <c r="E8587" i="13" l="1"/>
  <c r="D8587" i="13"/>
  <c r="C8587" i="13" s="1"/>
  <c r="J8587" i="13" s="1"/>
  <c r="B8589" i="13"/>
  <c r="A8588" i="13"/>
  <c r="E8588" i="13" l="1"/>
  <c r="D8588" i="13"/>
  <c r="C8588" i="13" s="1"/>
  <c r="J8588" i="13" s="1"/>
  <c r="B8590" i="13"/>
  <c r="A8589" i="13"/>
  <c r="D8589" i="13" l="1"/>
  <c r="E8589" i="13"/>
  <c r="B8591" i="13"/>
  <c r="A8590" i="13"/>
  <c r="C8589" i="13" l="1"/>
  <c r="J8589" i="13" s="1"/>
  <c r="E8590" i="13"/>
  <c r="D8590" i="13"/>
  <c r="C8590" i="13" s="1"/>
  <c r="J8590" i="13" s="1"/>
  <c r="B8592" i="13"/>
  <c r="A8591" i="13"/>
  <c r="D8591" i="13" l="1"/>
  <c r="E8591" i="13"/>
  <c r="B8593" i="13"/>
  <c r="A8592" i="13"/>
  <c r="C8591" i="13" l="1"/>
  <c r="J8591" i="13" s="1"/>
  <c r="J8592" i="13"/>
  <c r="D8592" i="13"/>
  <c r="C8592" i="13" s="1"/>
  <c r="E8592" i="13"/>
  <c r="B8594" i="13"/>
  <c r="A8593" i="13"/>
  <c r="E8593" i="13" l="1"/>
  <c r="D8593" i="13"/>
  <c r="B8595" i="13"/>
  <c r="A8594" i="13"/>
  <c r="B8596" i="13" l="1"/>
  <c r="A8595" i="13"/>
  <c r="C8593" i="13"/>
  <c r="J8593" i="13" s="1"/>
  <c r="E8594" i="13"/>
  <c r="D8594" i="13"/>
  <c r="C8594" i="13" s="1"/>
  <c r="J8594" i="13" s="1"/>
  <c r="D8595" i="13" l="1"/>
  <c r="C8595" i="13" s="1"/>
  <c r="J8595" i="13" s="1"/>
  <c r="E8595" i="13"/>
  <c r="B8597" i="13"/>
  <c r="A8596" i="13"/>
  <c r="D8596" i="13" l="1"/>
  <c r="E8596" i="13"/>
  <c r="B8598" i="13"/>
  <c r="A8597" i="13"/>
  <c r="C8596" i="13" l="1"/>
  <c r="J8596" i="13" s="1"/>
  <c r="D8597" i="13"/>
  <c r="C8597" i="13" s="1"/>
  <c r="J8597" i="13" s="1"/>
  <c r="E8597" i="13"/>
  <c r="B8599" i="13"/>
  <c r="A8598" i="13"/>
  <c r="E8598" i="13" l="1"/>
  <c r="D8598" i="13"/>
  <c r="C8598" i="13" s="1"/>
  <c r="J8598" i="13" s="1"/>
  <c r="B8600" i="13"/>
  <c r="A8599" i="13"/>
  <c r="E8599" i="13" l="1"/>
  <c r="D8599" i="13"/>
  <c r="C8599" i="13" s="1"/>
  <c r="J8599" i="13" s="1"/>
  <c r="B8601" i="13"/>
  <c r="A8600" i="13"/>
  <c r="E8600" i="13" l="1"/>
  <c r="D8600" i="13"/>
  <c r="C8600" i="13" s="1"/>
  <c r="J8600" i="13" s="1"/>
  <c r="B8602" i="13"/>
  <c r="A8601" i="13"/>
  <c r="E8601" i="13" l="1"/>
  <c r="D8601" i="13"/>
  <c r="C8601" i="13" s="1"/>
  <c r="J8601" i="13" s="1"/>
  <c r="B8603" i="13"/>
  <c r="A8602" i="13"/>
  <c r="E8602" i="13" l="1"/>
  <c r="D8602" i="13"/>
  <c r="C8602" i="13" s="1"/>
  <c r="J8602" i="13" s="1"/>
  <c r="B8604" i="13"/>
  <c r="A8603" i="13"/>
  <c r="D8603" i="13" l="1"/>
  <c r="E8603" i="13"/>
  <c r="B8605" i="13"/>
  <c r="A8604" i="13"/>
  <c r="C8603" i="13" l="1"/>
  <c r="J8603" i="13" s="1"/>
  <c r="E8604" i="13"/>
  <c r="D8604" i="13"/>
  <c r="C8604" i="13" s="1"/>
  <c r="J8604" i="13" s="1"/>
  <c r="B8606" i="13"/>
  <c r="A8605" i="13"/>
  <c r="D8605" i="13" l="1"/>
  <c r="E8605" i="13"/>
  <c r="B8607" i="13"/>
  <c r="A8606" i="13"/>
  <c r="C8605" i="13" l="1"/>
  <c r="J8605" i="13" s="1"/>
  <c r="E8606" i="13"/>
  <c r="D8606" i="13"/>
  <c r="C8606" i="13" s="1"/>
  <c r="J8606" i="13" s="1"/>
  <c r="B8608" i="13"/>
  <c r="A8607" i="13"/>
  <c r="B8609" i="13" l="1"/>
  <c r="A8608" i="13"/>
  <c r="E8607" i="13"/>
  <c r="D8607" i="13"/>
  <c r="C8607" i="13" s="1"/>
  <c r="J8607" i="13" s="1"/>
  <c r="D8608" i="13" l="1"/>
  <c r="C8608" i="13" s="1"/>
  <c r="J8608" i="13" s="1"/>
  <c r="E8608" i="13"/>
  <c r="B8610" i="13"/>
  <c r="A8609" i="13"/>
  <c r="E8609" i="13" l="1"/>
  <c r="D8609" i="13"/>
  <c r="C8609" i="13" s="1"/>
  <c r="J8609" i="13" s="1"/>
  <c r="B8611" i="13"/>
  <c r="A8610" i="13"/>
  <c r="E8610" i="13" l="1"/>
  <c r="D8610" i="13"/>
  <c r="C8610" i="13" s="1"/>
  <c r="J8610" i="13" s="1"/>
  <c r="B8612" i="13"/>
  <c r="A8611" i="13"/>
  <c r="E8611" i="13" l="1"/>
  <c r="D8611" i="13"/>
  <c r="C8611" i="13" s="1"/>
  <c r="J8611" i="13" s="1"/>
  <c r="B8613" i="13"/>
  <c r="A8612" i="13"/>
  <c r="D8612" i="13" l="1"/>
  <c r="E8612" i="13"/>
  <c r="B8614" i="13"/>
  <c r="A8613" i="13"/>
  <c r="C8612" i="13" l="1"/>
  <c r="J8612" i="13" s="1"/>
  <c r="J8613" i="13"/>
  <c r="D8613" i="13"/>
  <c r="C8613" i="13" s="1"/>
  <c r="E8613" i="13"/>
  <c r="B8615" i="13"/>
  <c r="A8614" i="13"/>
  <c r="B8616" i="13" l="1"/>
  <c r="A8615" i="13"/>
  <c r="E8614" i="13"/>
  <c r="D8614" i="13"/>
  <c r="C8614" i="13" s="1"/>
  <c r="J8614" i="13" s="1"/>
  <c r="D8615" i="13" l="1"/>
  <c r="E8615" i="13"/>
  <c r="B8617" i="13"/>
  <c r="A8616" i="13"/>
  <c r="C8615" i="13" l="1"/>
  <c r="J8615" i="13" s="1"/>
  <c r="D8616" i="13"/>
  <c r="C8616" i="13" s="1"/>
  <c r="J8616" i="13" s="1"/>
  <c r="E8616" i="13"/>
  <c r="B8618" i="13"/>
  <c r="A8617" i="13"/>
  <c r="E8617" i="13" l="1"/>
  <c r="D8617" i="13"/>
  <c r="C8617" i="13" s="1"/>
  <c r="J8617" i="13" s="1"/>
  <c r="B8619" i="13"/>
  <c r="A8618" i="13"/>
  <c r="E8618" i="13" l="1"/>
  <c r="D8618" i="13"/>
  <c r="C8618" i="13" s="1"/>
  <c r="J8618" i="13" s="1"/>
  <c r="B8620" i="13"/>
  <c r="A8619" i="13"/>
  <c r="E8619" i="13" l="1"/>
  <c r="D8619" i="13"/>
  <c r="C8619" i="13" s="1"/>
  <c r="J8619" i="13" s="1"/>
  <c r="B8621" i="13"/>
  <c r="A8620" i="13"/>
  <c r="E8620" i="13" l="1"/>
  <c r="D8620" i="13"/>
  <c r="C8620" i="13" s="1"/>
  <c r="J8620" i="13" s="1"/>
  <c r="B8622" i="13"/>
  <c r="A8621" i="13"/>
  <c r="D8621" i="13" l="1"/>
  <c r="E8621" i="13"/>
  <c r="B8623" i="13"/>
  <c r="A8622" i="13"/>
  <c r="C8621" i="13" l="1"/>
  <c r="J8621" i="13" s="1"/>
  <c r="E8622" i="13"/>
  <c r="D8622" i="13"/>
  <c r="C8622" i="13" s="1"/>
  <c r="J8622" i="13" s="1"/>
  <c r="B8624" i="13"/>
  <c r="A8623" i="13"/>
  <c r="E8623" i="13" l="1"/>
  <c r="D8623" i="13"/>
  <c r="C8623" i="13" s="1"/>
  <c r="J8623" i="13" s="1"/>
  <c r="B8625" i="13"/>
  <c r="A8624" i="13"/>
  <c r="D8624" i="13" l="1"/>
  <c r="C8624" i="13" s="1"/>
  <c r="J8624" i="13" s="1"/>
  <c r="E8624" i="13"/>
  <c r="B8626" i="13"/>
  <c r="A8625" i="13"/>
  <c r="E8625" i="13" l="1"/>
  <c r="D8625" i="13"/>
  <c r="C8625" i="13" s="1"/>
  <c r="J8625" i="13" s="1"/>
  <c r="B8627" i="13"/>
  <c r="A8626" i="13"/>
  <c r="E8626" i="13" l="1"/>
  <c r="D8626" i="13"/>
  <c r="C8626" i="13" s="1"/>
  <c r="J8626" i="13" s="1"/>
  <c r="B8628" i="13"/>
  <c r="A8627" i="13"/>
  <c r="E8627" i="13" l="1"/>
  <c r="D8627" i="13"/>
  <c r="C8627" i="13" s="1"/>
  <c r="J8627" i="13" s="1"/>
  <c r="B8629" i="13"/>
  <c r="A8628" i="13"/>
  <c r="D8628" i="13" l="1"/>
  <c r="E8628" i="13"/>
  <c r="B8630" i="13"/>
  <c r="A8629" i="13"/>
  <c r="C8628" i="13" l="1"/>
  <c r="J8628" i="13" s="1"/>
  <c r="D8629" i="13"/>
  <c r="C8629" i="13" s="1"/>
  <c r="J8629" i="13" s="1"/>
  <c r="E8629" i="13"/>
  <c r="B8631" i="13"/>
  <c r="A8630" i="13"/>
  <c r="B8632" i="13" l="1"/>
  <c r="A8631" i="13"/>
  <c r="E8630" i="13"/>
  <c r="D8630" i="13"/>
  <c r="C8630" i="13" s="1"/>
  <c r="J8630" i="13" s="1"/>
  <c r="D8631" i="13" l="1"/>
  <c r="C8631" i="13" s="1"/>
  <c r="J8631" i="13" s="1"/>
  <c r="E8631" i="13"/>
  <c r="B8633" i="13"/>
  <c r="A8632" i="13"/>
  <c r="D8632" i="13" l="1"/>
  <c r="C8632" i="13" s="1"/>
  <c r="J8632" i="13" s="1"/>
  <c r="E8632" i="13"/>
  <c r="B8634" i="13"/>
  <c r="A8633" i="13"/>
  <c r="E8633" i="13" l="1"/>
  <c r="D8633" i="13"/>
  <c r="C8633" i="13" s="1"/>
  <c r="J8633" i="13" s="1"/>
  <c r="B8635" i="13"/>
  <c r="A8634" i="13"/>
  <c r="E8634" i="13" l="1"/>
  <c r="D8634" i="13"/>
  <c r="C8634" i="13" s="1"/>
  <c r="J8634" i="13" s="1"/>
  <c r="B8636" i="13"/>
  <c r="A8635" i="13"/>
  <c r="D8635" i="13" l="1"/>
  <c r="E8635" i="13"/>
  <c r="B8637" i="13"/>
  <c r="A8636" i="13"/>
  <c r="C8635" i="13" l="1"/>
  <c r="J8635" i="13" s="1"/>
  <c r="E8636" i="13"/>
  <c r="D8636" i="13"/>
  <c r="C8636" i="13" s="1"/>
  <c r="J8636" i="13" s="1"/>
  <c r="B8638" i="13"/>
  <c r="A8637" i="13"/>
  <c r="B8639" i="13" l="1"/>
  <c r="A8638" i="13"/>
  <c r="D8637" i="13"/>
  <c r="E8637" i="13"/>
  <c r="E8638" i="13" l="1"/>
  <c r="D8638" i="13"/>
  <c r="B8640" i="13"/>
  <c r="A8639" i="13"/>
  <c r="C8637" i="13"/>
  <c r="J8637" i="13" s="1"/>
  <c r="E8639" i="13" l="1"/>
  <c r="D8639" i="13"/>
  <c r="C8639" i="13" s="1"/>
  <c r="J8639" i="13" s="1"/>
  <c r="B8641" i="13"/>
  <c r="A8640" i="13"/>
  <c r="C8638" i="13"/>
  <c r="J8638" i="13" s="1"/>
  <c r="D8640" i="13" l="1"/>
  <c r="C8640" i="13" s="1"/>
  <c r="J8640" i="13" s="1"/>
  <c r="E8640" i="13"/>
  <c r="B8642" i="13"/>
  <c r="A8641" i="13"/>
  <c r="E8641" i="13" l="1"/>
  <c r="D8641" i="13"/>
  <c r="C8641" i="13" s="1"/>
  <c r="J8641" i="13" s="1"/>
  <c r="B8643" i="13"/>
  <c r="A8642" i="13"/>
  <c r="E8642" i="13" l="1"/>
  <c r="D8642" i="13"/>
  <c r="C8642" i="13" s="1"/>
  <c r="J8642" i="13" s="1"/>
  <c r="B8644" i="13"/>
  <c r="A8643" i="13"/>
  <c r="D8643" i="13" l="1"/>
  <c r="E8643" i="13"/>
  <c r="B8645" i="13"/>
  <c r="A8644" i="13"/>
  <c r="C8643" i="13" l="1"/>
  <c r="J8643" i="13" s="1"/>
  <c r="D8644" i="13"/>
  <c r="C8644" i="13" s="1"/>
  <c r="J8644" i="13" s="1"/>
  <c r="E8644" i="13"/>
  <c r="B8646" i="13"/>
  <c r="A8645" i="13"/>
  <c r="B8647" i="13" l="1"/>
  <c r="A8646" i="13"/>
  <c r="D8645" i="13"/>
  <c r="E8645" i="13"/>
  <c r="E8646" i="13" l="1"/>
  <c r="D8646" i="13"/>
  <c r="C8646" i="13" s="1"/>
  <c r="J8646" i="13" s="1"/>
  <c r="B8648" i="13"/>
  <c r="A8647" i="13"/>
  <c r="C8645" i="13"/>
  <c r="J8645" i="13" s="1"/>
  <c r="E8647" i="13" l="1"/>
  <c r="D8647" i="13"/>
  <c r="C8647" i="13" s="1"/>
  <c r="J8647" i="13" s="1"/>
  <c r="B8649" i="13"/>
  <c r="A8648" i="13"/>
  <c r="B8650" i="13" l="1"/>
  <c r="A8649" i="13"/>
  <c r="E8648" i="13"/>
  <c r="D8648" i="13"/>
  <c r="C8648" i="13" s="1"/>
  <c r="J8648" i="13" s="1"/>
  <c r="E8649" i="13" l="1"/>
  <c r="D8649" i="13"/>
  <c r="C8649" i="13" s="1"/>
  <c r="J8649" i="13" s="1"/>
  <c r="B8651" i="13"/>
  <c r="A8650" i="13"/>
  <c r="E8650" i="13" l="1"/>
  <c r="D8650" i="13"/>
  <c r="C8650" i="13" s="1"/>
  <c r="J8650" i="13" s="1"/>
  <c r="B8652" i="13"/>
  <c r="A8651" i="13"/>
  <c r="E8651" i="13" l="1"/>
  <c r="D8651" i="13"/>
  <c r="C8651" i="13" s="1"/>
  <c r="J8651" i="13" s="1"/>
  <c r="B8653" i="13"/>
  <c r="A8652" i="13"/>
  <c r="E8652" i="13" l="1"/>
  <c r="D8652" i="13"/>
  <c r="C8652" i="13" s="1"/>
  <c r="J8652" i="13" s="1"/>
  <c r="B8654" i="13"/>
  <c r="A8653" i="13"/>
  <c r="D8653" i="13" l="1"/>
  <c r="E8653" i="13"/>
  <c r="B8655" i="13"/>
  <c r="A8654" i="13"/>
  <c r="C8653" i="13" l="1"/>
  <c r="J8653" i="13" s="1"/>
  <c r="E8654" i="13"/>
  <c r="D8654" i="13"/>
  <c r="C8654" i="13" s="1"/>
  <c r="J8654" i="13" s="1"/>
  <c r="B8656" i="13"/>
  <c r="A8655" i="13"/>
  <c r="B8657" i="13" l="1"/>
  <c r="A8656" i="13"/>
  <c r="D8655" i="13"/>
  <c r="E8655" i="13"/>
  <c r="D8656" i="13" l="1"/>
  <c r="C8656" i="13" s="1"/>
  <c r="J8656" i="13" s="1"/>
  <c r="E8656" i="13"/>
  <c r="B8658" i="13"/>
  <c r="A8657" i="13"/>
  <c r="C8655" i="13"/>
  <c r="J8655" i="13" s="1"/>
  <c r="B8659" i="13" l="1"/>
  <c r="A8658" i="13"/>
  <c r="E8657" i="13"/>
  <c r="D8657" i="13"/>
  <c r="C8657" i="13" s="1"/>
  <c r="J8657" i="13" s="1"/>
  <c r="E8658" i="13" l="1"/>
  <c r="D8658" i="13"/>
  <c r="C8658" i="13" s="1"/>
  <c r="J8658" i="13" s="1"/>
  <c r="B8660" i="13"/>
  <c r="A8659" i="13"/>
  <c r="E8659" i="13" l="1"/>
  <c r="D8659" i="13"/>
  <c r="C8659" i="13" s="1"/>
  <c r="J8659" i="13" s="1"/>
  <c r="B8661" i="13"/>
  <c r="A8660" i="13"/>
  <c r="D8660" i="13" l="1"/>
  <c r="C8660" i="13" s="1"/>
  <c r="J8660" i="13" s="1"/>
  <c r="E8660" i="13"/>
  <c r="B8662" i="13"/>
  <c r="A8661" i="13"/>
  <c r="D8661" i="13" l="1"/>
  <c r="C8661" i="13" s="1"/>
  <c r="J8661" i="13" s="1"/>
  <c r="E8661" i="13"/>
  <c r="B8663" i="13"/>
  <c r="A8662" i="13"/>
  <c r="E8662" i="13" l="1"/>
  <c r="D8662" i="13"/>
  <c r="C8662" i="13" s="1"/>
  <c r="J8662" i="13" s="1"/>
  <c r="B8664" i="13"/>
  <c r="A8663" i="13"/>
  <c r="E8663" i="13" l="1"/>
  <c r="D8663" i="13"/>
  <c r="C8663" i="13" s="1"/>
  <c r="J8663" i="13" s="1"/>
  <c r="B8665" i="13"/>
  <c r="A8664" i="13"/>
  <c r="D8664" i="13" l="1"/>
  <c r="E8664" i="13"/>
  <c r="B8666" i="13"/>
  <c r="A8665" i="13"/>
  <c r="C8664" i="13" l="1"/>
  <c r="J8664" i="13" s="1"/>
  <c r="E8665" i="13"/>
  <c r="D8665" i="13"/>
  <c r="C8665" i="13" s="1"/>
  <c r="J8665" i="13" s="1"/>
  <c r="B8667" i="13"/>
  <c r="A8666" i="13"/>
  <c r="E8666" i="13" l="1"/>
  <c r="D8666" i="13"/>
  <c r="C8666" i="13" s="1"/>
  <c r="J8666" i="13" s="1"/>
  <c r="B8668" i="13"/>
  <c r="A8667" i="13"/>
  <c r="D8667" i="13" l="1"/>
  <c r="E8667" i="13"/>
  <c r="B8669" i="13"/>
  <c r="A8668" i="13"/>
  <c r="C8667" i="13" l="1"/>
  <c r="J8667" i="13" s="1"/>
  <c r="E8668" i="13"/>
  <c r="D8668" i="13"/>
  <c r="C8668" i="13" s="1"/>
  <c r="J8668" i="13" s="1"/>
  <c r="B8670" i="13"/>
  <c r="A8669" i="13"/>
  <c r="B8671" i="13" l="1"/>
  <c r="A8670" i="13"/>
  <c r="D8669" i="13"/>
  <c r="E8669" i="13"/>
  <c r="E8670" i="13" l="1"/>
  <c r="D8670" i="13"/>
  <c r="B8672" i="13"/>
  <c r="A8671" i="13"/>
  <c r="C8669" i="13"/>
  <c r="J8669" i="13" s="1"/>
  <c r="B8673" i="13" l="1"/>
  <c r="A8672" i="13"/>
  <c r="C8670" i="13"/>
  <c r="J8670" i="13" s="1"/>
  <c r="E8671" i="13"/>
  <c r="D8671" i="13"/>
  <c r="C8671" i="13" s="1"/>
  <c r="J8671" i="13" s="1"/>
  <c r="D8672" i="13" l="1"/>
  <c r="C8672" i="13" s="1"/>
  <c r="J8672" i="13" s="1"/>
  <c r="E8672" i="13"/>
  <c r="B8674" i="13"/>
  <c r="A8673" i="13"/>
  <c r="B8675" i="13" l="1"/>
  <c r="A8674" i="13"/>
  <c r="E8673" i="13"/>
  <c r="D8673" i="13"/>
  <c r="C8673" i="13" s="1"/>
  <c r="J8673" i="13" s="1"/>
  <c r="E8674" i="13" l="1"/>
  <c r="D8674" i="13"/>
  <c r="C8674" i="13" s="1"/>
  <c r="J8674" i="13" s="1"/>
  <c r="B8676" i="13"/>
  <c r="A8675" i="13"/>
  <c r="D8675" i="13" l="1"/>
  <c r="E8675" i="13"/>
  <c r="B8677" i="13"/>
  <c r="A8676" i="13"/>
  <c r="C8675" i="13" l="1"/>
  <c r="J8675" i="13" s="1"/>
  <c r="D8676" i="13"/>
  <c r="C8676" i="13" s="1"/>
  <c r="J8676" i="13" s="1"/>
  <c r="E8676" i="13"/>
  <c r="B8678" i="13"/>
  <c r="A8677" i="13"/>
  <c r="B8679" i="13" l="1"/>
  <c r="A8678" i="13"/>
  <c r="D8677" i="13"/>
  <c r="E8677" i="13"/>
  <c r="E8678" i="13" l="1"/>
  <c r="D8678" i="13"/>
  <c r="B8680" i="13"/>
  <c r="A8679" i="13"/>
  <c r="C8677" i="13"/>
  <c r="J8677" i="13" s="1"/>
  <c r="B8681" i="13" l="1"/>
  <c r="A8680" i="13"/>
  <c r="C8678" i="13"/>
  <c r="J8678" i="13" s="1"/>
  <c r="D8679" i="13"/>
  <c r="C8679" i="13" s="1"/>
  <c r="J8679" i="13" s="1"/>
  <c r="E8679" i="13"/>
  <c r="D8680" i="13" l="1"/>
  <c r="C8680" i="13" s="1"/>
  <c r="J8680" i="13" s="1"/>
  <c r="E8680" i="13"/>
  <c r="B8682" i="13"/>
  <c r="A8681" i="13"/>
  <c r="E8681" i="13" l="1"/>
  <c r="D8681" i="13"/>
  <c r="C8681" i="13" s="1"/>
  <c r="J8681" i="13" s="1"/>
  <c r="B8683" i="13"/>
  <c r="A8682" i="13"/>
  <c r="E8682" i="13" l="1"/>
  <c r="D8682" i="13"/>
  <c r="C8682" i="13" s="1"/>
  <c r="J8682" i="13" s="1"/>
  <c r="B8684" i="13"/>
  <c r="A8683" i="13"/>
  <c r="E8683" i="13" l="1"/>
  <c r="D8683" i="13"/>
  <c r="C8683" i="13" s="1"/>
  <c r="J8683" i="13" s="1"/>
  <c r="B8685" i="13"/>
  <c r="A8684" i="13"/>
  <c r="E8684" i="13" l="1"/>
  <c r="D8684" i="13"/>
  <c r="C8684" i="13" s="1"/>
  <c r="J8684" i="13" s="1"/>
  <c r="B8686" i="13"/>
  <c r="A8685" i="13"/>
  <c r="D8685" i="13" l="1"/>
  <c r="E8685" i="13"/>
  <c r="B8687" i="13"/>
  <c r="A8686" i="13"/>
  <c r="C8685" i="13" l="1"/>
  <c r="J8685" i="13" s="1"/>
  <c r="E8686" i="13"/>
  <c r="D8686" i="13"/>
  <c r="C8686" i="13" s="1"/>
  <c r="J8686" i="13" s="1"/>
  <c r="B8688" i="13"/>
  <c r="A8687" i="13"/>
  <c r="E8687" i="13" l="1"/>
  <c r="D8687" i="13"/>
  <c r="C8687" i="13" s="1"/>
  <c r="J8687" i="13" s="1"/>
  <c r="B8689" i="13"/>
  <c r="A8688" i="13"/>
  <c r="D8688" i="13" l="1"/>
  <c r="C8688" i="13" s="1"/>
  <c r="J8688" i="13" s="1"/>
  <c r="E8688" i="13"/>
  <c r="B8690" i="13"/>
  <c r="A8689" i="13"/>
  <c r="E8689" i="13" l="1"/>
  <c r="D8689" i="13"/>
  <c r="C8689" i="13" s="1"/>
  <c r="J8689" i="13" s="1"/>
  <c r="B8691" i="13"/>
  <c r="A8690" i="13"/>
  <c r="E8690" i="13" l="1"/>
  <c r="D8690" i="13"/>
  <c r="C8690" i="13" s="1"/>
  <c r="J8690" i="13" s="1"/>
  <c r="B8692" i="13"/>
  <c r="A8691" i="13"/>
  <c r="D8691" i="13" l="1"/>
  <c r="E8691" i="13"/>
  <c r="B8693" i="13"/>
  <c r="A8692" i="13"/>
  <c r="C8691" i="13" l="1"/>
  <c r="J8691" i="13" s="1"/>
  <c r="D8692" i="13"/>
  <c r="C8692" i="13" s="1"/>
  <c r="J8692" i="13" s="1"/>
  <c r="E8692" i="13"/>
  <c r="B8694" i="13"/>
  <c r="A8693" i="13"/>
  <c r="D8693" i="13" l="1"/>
  <c r="C8693" i="13" s="1"/>
  <c r="J8693" i="13" s="1"/>
  <c r="E8693" i="13"/>
  <c r="B8695" i="13"/>
  <c r="A8694" i="13"/>
  <c r="E8694" i="13" l="1"/>
  <c r="D8694" i="13"/>
  <c r="C8694" i="13" s="1"/>
  <c r="J8694" i="13" s="1"/>
  <c r="B8696" i="13"/>
  <c r="A8695" i="13"/>
  <c r="E8695" i="13" l="1"/>
  <c r="D8695" i="13"/>
  <c r="C8695" i="13" s="1"/>
  <c r="J8695" i="13" s="1"/>
  <c r="B8697" i="13"/>
  <c r="A8696" i="13"/>
  <c r="E8696" i="13" l="1"/>
  <c r="D8696" i="13"/>
  <c r="C8696" i="13" s="1"/>
  <c r="J8696" i="13" s="1"/>
  <c r="B8698" i="13"/>
  <c r="A8697" i="13"/>
  <c r="E8697" i="13" l="1"/>
  <c r="D8697" i="13"/>
  <c r="C8697" i="13" s="1"/>
  <c r="J8697" i="13" s="1"/>
  <c r="B8699" i="13"/>
  <c r="A8698" i="13"/>
  <c r="E8698" i="13" l="1"/>
  <c r="D8698" i="13"/>
  <c r="C8698" i="13" s="1"/>
  <c r="J8698" i="13" s="1"/>
  <c r="B8700" i="13"/>
  <c r="A8699" i="13"/>
  <c r="D8699" i="13" l="1"/>
  <c r="E8699" i="13"/>
  <c r="B8701" i="13"/>
  <c r="A8700" i="13"/>
  <c r="C8699" i="13" l="1"/>
  <c r="J8699" i="13" s="1"/>
  <c r="E8700" i="13"/>
  <c r="D8700" i="13"/>
  <c r="C8700" i="13" s="1"/>
  <c r="J8700" i="13" s="1"/>
  <c r="B8702" i="13"/>
  <c r="A8701" i="13"/>
  <c r="D8701" i="13" l="1"/>
  <c r="C8701" i="13" s="1"/>
  <c r="J8701" i="13" s="1"/>
  <c r="E8701" i="13"/>
  <c r="B8703" i="13"/>
  <c r="A8702" i="13"/>
  <c r="E8702" i="13" l="1"/>
  <c r="D8702" i="13"/>
  <c r="C8702" i="13" s="1"/>
  <c r="J8702" i="13" s="1"/>
  <c r="B8704" i="13"/>
  <c r="A8703" i="13"/>
  <c r="D8703" i="13" l="1"/>
  <c r="E8703" i="13"/>
  <c r="B8705" i="13"/>
  <c r="A8704" i="13"/>
  <c r="C8703" i="13" l="1"/>
  <c r="J8703" i="13" s="1"/>
  <c r="D8704" i="13"/>
  <c r="C8704" i="13" s="1"/>
  <c r="J8704" i="13" s="1"/>
  <c r="E8704" i="13"/>
  <c r="B8706" i="13"/>
  <c r="A8705" i="13"/>
  <c r="B8707" i="13" l="1"/>
  <c r="A8706" i="13"/>
  <c r="E8705" i="13"/>
  <c r="D8705" i="13"/>
  <c r="C8705" i="13" s="1"/>
  <c r="J8705" i="13" s="1"/>
  <c r="E8706" i="13" l="1"/>
  <c r="D8706" i="13"/>
  <c r="C8706" i="13" s="1"/>
  <c r="J8706" i="13" s="1"/>
  <c r="B8708" i="13"/>
  <c r="A8707" i="13"/>
  <c r="E8707" i="13" l="1"/>
  <c r="D8707" i="13"/>
  <c r="C8707" i="13" s="1"/>
  <c r="J8707" i="13" s="1"/>
  <c r="B8709" i="13"/>
  <c r="A8708" i="13"/>
  <c r="D8708" i="13" l="1"/>
  <c r="E8708" i="13"/>
  <c r="B8710" i="13"/>
  <c r="A8709" i="13"/>
  <c r="C8708" i="13" l="1"/>
  <c r="J8708" i="13" s="1"/>
  <c r="D8709" i="13"/>
  <c r="C8709" i="13" s="1"/>
  <c r="J8709" i="13" s="1"/>
  <c r="E8709" i="13"/>
  <c r="B8711" i="13"/>
  <c r="A8710" i="13"/>
  <c r="E8710" i="13" l="1"/>
  <c r="D8710" i="13"/>
  <c r="C8710" i="13" s="1"/>
  <c r="J8710" i="13" s="1"/>
  <c r="B8712" i="13"/>
  <c r="A8711" i="13"/>
  <c r="E8711" i="13" l="1"/>
  <c r="D8711" i="13"/>
  <c r="C8711" i="13" s="1"/>
  <c r="J8711" i="13" s="1"/>
  <c r="B8713" i="13"/>
  <c r="A8712" i="13"/>
  <c r="D8712" i="13" l="1"/>
  <c r="E8712" i="13"/>
  <c r="B8714" i="13"/>
  <c r="A8713" i="13"/>
  <c r="C8712" i="13" l="1"/>
  <c r="J8712" i="13" s="1"/>
  <c r="E8713" i="13"/>
  <c r="D8713" i="13"/>
  <c r="C8713" i="13" s="1"/>
  <c r="J8713" i="13" s="1"/>
  <c r="B8715" i="13"/>
  <c r="A8714" i="13"/>
  <c r="B8716" i="13" l="1"/>
  <c r="A8715" i="13"/>
  <c r="E8714" i="13"/>
  <c r="D8714" i="13"/>
  <c r="C8714" i="13" s="1"/>
  <c r="J8714" i="13" s="1"/>
  <c r="E8715" i="13" l="1"/>
  <c r="D8715" i="13"/>
  <c r="C8715" i="13" s="1"/>
  <c r="J8715" i="13" s="1"/>
  <c r="B8717" i="13"/>
  <c r="A8716" i="13"/>
  <c r="D8716" i="13" l="1"/>
  <c r="E8716" i="13"/>
  <c r="B8718" i="13"/>
  <c r="A8717" i="13"/>
  <c r="C8716" i="13" l="1"/>
  <c r="J8716" i="13" s="1"/>
  <c r="J8717" i="13"/>
  <c r="D8717" i="13"/>
  <c r="C8717" i="13" s="1"/>
  <c r="E8717" i="13"/>
  <c r="B8719" i="13"/>
  <c r="A8718" i="13"/>
  <c r="E8718" i="13" l="1"/>
  <c r="D8718" i="13"/>
  <c r="B8720" i="13"/>
  <c r="A8719" i="13"/>
  <c r="D8719" i="13" l="1"/>
  <c r="C8719" i="13" s="1"/>
  <c r="J8719" i="13" s="1"/>
  <c r="E8719" i="13"/>
  <c r="B8721" i="13"/>
  <c r="A8720" i="13"/>
  <c r="C8718" i="13"/>
  <c r="J8718" i="13" s="1"/>
  <c r="D8720" i="13" l="1"/>
  <c r="E8720" i="13"/>
  <c r="B8722" i="13"/>
  <c r="A8721" i="13"/>
  <c r="C8720" i="13" l="1"/>
  <c r="J8720" i="13" s="1"/>
  <c r="E8721" i="13"/>
  <c r="D8721" i="13"/>
  <c r="C8721" i="13" s="1"/>
  <c r="J8721" i="13" s="1"/>
  <c r="B8723" i="13"/>
  <c r="A8722" i="13"/>
  <c r="E8722" i="13" l="1"/>
  <c r="D8722" i="13"/>
  <c r="C8722" i="13" s="1"/>
  <c r="J8722" i="13" s="1"/>
  <c r="B8724" i="13"/>
  <c r="A8723" i="13"/>
  <c r="D8723" i="13" l="1"/>
  <c r="E8723" i="13"/>
  <c r="B8725" i="13"/>
  <c r="A8724" i="13"/>
  <c r="C8723" i="13" l="1"/>
  <c r="J8723" i="13" s="1"/>
  <c r="J8724" i="13"/>
  <c r="D8724" i="13"/>
  <c r="C8724" i="13" s="1"/>
  <c r="E8724" i="13"/>
  <c r="B8726" i="13"/>
  <c r="A8725" i="13"/>
  <c r="B8727" i="13" l="1"/>
  <c r="A8726" i="13"/>
  <c r="E8725" i="13"/>
  <c r="D8725" i="13"/>
  <c r="C8725" i="13" s="1"/>
  <c r="J8725" i="13" s="1"/>
  <c r="E8726" i="13" l="1"/>
  <c r="D8726" i="13"/>
  <c r="C8726" i="13" s="1"/>
  <c r="J8726" i="13" s="1"/>
  <c r="B8728" i="13"/>
  <c r="A8727" i="13"/>
  <c r="D8727" i="13" l="1"/>
  <c r="E8727" i="13"/>
  <c r="B8729" i="13"/>
  <c r="A8728" i="13"/>
  <c r="C8727" i="13" l="1"/>
  <c r="J8727" i="13" s="1"/>
  <c r="D8728" i="13"/>
  <c r="C8728" i="13" s="1"/>
  <c r="J8728" i="13" s="1"/>
  <c r="E8728" i="13"/>
  <c r="B8730" i="13"/>
  <c r="A8729" i="13"/>
  <c r="D8729" i="13" l="1"/>
  <c r="C8729" i="13" s="1"/>
  <c r="J8729" i="13" s="1"/>
  <c r="E8729" i="13"/>
  <c r="B8731" i="13"/>
  <c r="A8730" i="13"/>
  <c r="E8730" i="13" l="1"/>
  <c r="D8730" i="13"/>
  <c r="C8730" i="13" s="1"/>
  <c r="J8730" i="13" s="1"/>
  <c r="B8732" i="13"/>
  <c r="A8731" i="13"/>
  <c r="E8731" i="13" l="1"/>
  <c r="D8731" i="13"/>
  <c r="C8731" i="13" s="1"/>
  <c r="J8731" i="13" s="1"/>
  <c r="B8733" i="13"/>
  <c r="A8732" i="13"/>
  <c r="D8732" i="13" l="1"/>
  <c r="E8732" i="13"/>
  <c r="B8734" i="13"/>
  <c r="A8733" i="13"/>
  <c r="C8732" i="13" l="1"/>
  <c r="J8732" i="13" s="1"/>
  <c r="D8733" i="13"/>
  <c r="C8733" i="13" s="1"/>
  <c r="J8733" i="13" s="1"/>
  <c r="E8733" i="13"/>
  <c r="B8735" i="13"/>
  <c r="A8734" i="13"/>
  <c r="B8736" i="13" l="1"/>
  <c r="A8735" i="13"/>
  <c r="E8734" i="13"/>
  <c r="D8734" i="13"/>
  <c r="C8734" i="13" s="1"/>
  <c r="J8734" i="13" s="1"/>
  <c r="D8735" i="13" l="1"/>
  <c r="C8735" i="13" s="1"/>
  <c r="J8735" i="13" s="1"/>
  <c r="E8735" i="13"/>
  <c r="B8737" i="13"/>
  <c r="A8736" i="13"/>
  <c r="D8736" i="13" l="1"/>
  <c r="C8736" i="13" s="1"/>
  <c r="J8736" i="13" s="1"/>
  <c r="E8736" i="13"/>
  <c r="B8738" i="13"/>
  <c r="A8737" i="13"/>
  <c r="D8737" i="13" l="1"/>
  <c r="C8737" i="13" s="1"/>
  <c r="J8737" i="13" s="1"/>
  <c r="E8737" i="13"/>
  <c r="B8739" i="13"/>
  <c r="A8738" i="13"/>
  <c r="E8738" i="13" l="1"/>
  <c r="D8738" i="13"/>
  <c r="C8738" i="13" s="1"/>
  <c r="J8738" i="13" s="1"/>
  <c r="B8740" i="13"/>
  <c r="A8739" i="13"/>
  <c r="E8739" i="13" l="1"/>
  <c r="D8739" i="13"/>
  <c r="C8739" i="13" s="1"/>
  <c r="J8739" i="13" s="1"/>
  <c r="B8741" i="13"/>
  <c r="A8740" i="13"/>
  <c r="D8740" i="13" l="1"/>
  <c r="E8740" i="13"/>
  <c r="B8742" i="13"/>
  <c r="A8741" i="13"/>
  <c r="C8740" i="13" l="1"/>
  <c r="J8740" i="13" s="1"/>
  <c r="E8741" i="13"/>
  <c r="D8741" i="13"/>
  <c r="C8741" i="13" s="1"/>
  <c r="J8741" i="13" s="1"/>
  <c r="B8743" i="13"/>
  <c r="A8742" i="13"/>
  <c r="E8742" i="13" l="1"/>
  <c r="D8742" i="13"/>
  <c r="C8742" i="13" s="1"/>
  <c r="J8742" i="13" s="1"/>
  <c r="B8744" i="13"/>
  <c r="A8743" i="13"/>
  <c r="E8743" i="13" l="1"/>
  <c r="D8743" i="13"/>
  <c r="C8743" i="13" s="1"/>
  <c r="J8743" i="13" s="1"/>
  <c r="B8745" i="13"/>
  <c r="A8744" i="13"/>
  <c r="D8744" i="13" l="1"/>
  <c r="E8744" i="13"/>
  <c r="B8746" i="13"/>
  <c r="A8745" i="13"/>
  <c r="C8744" i="13" l="1"/>
  <c r="J8744" i="13" s="1"/>
  <c r="E8745" i="13"/>
  <c r="D8745" i="13"/>
  <c r="C8745" i="13" s="1"/>
  <c r="J8745" i="13" s="1"/>
  <c r="B8747" i="13"/>
  <c r="A8746" i="13"/>
  <c r="E8746" i="13" l="1"/>
  <c r="D8746" i="13"/>
  <c r="C8746" i="13" s="1"/>
  <c r="J8746" i="13" s="1"/>
  <c r="B8748" i="13"/>
  <c r="A8747" i="13"/>
  <c r="D8747" i="13" l="1"/>
  <c r="C8747" i="13" s="1"/>
  <c r="J8747" i="13" s="1"/>
  <c r="E8747" i="13"/>
  <c r="B8749" i="13"/>
  <c r="A8748" i="13"/>
  <c r="D8748" i="13" l="1"/>
  <c r="E8748" i="13"/>
  <c r="B8750" i="13"/>
  <c r="A8749" i="13"/>
  <c r="C8748" i="13" l="1"/>
  <c r="J8748" i="13" s="1"/>
  <c r="J8749" i="13"/>
  <c r="D8749" i="13"/>
  <c r="C8749" i="13" s="1"/>
  <c r="E8749" i="13"/>
  <c r="B8751" i="13"/>
  <c r="A8750" i="13"/>
  <c r="B8752" i="13" l="1"/>
  <c r="A8751" i="13"/>
  <c r="E8750" i="13"/>
  <c r="D8750" i="13"/>
  <c r="C8750" i="13" s="1"/>
  <c r="J8750" i="13" s="1"/>
  <c r="E8751" i="13" l="1"/>
  <c r="D8751" i="13"/>
  <c r="C8751" i="13" s="1"/>
  <c r="J8751" i="13" s="1"/>
  <c r="B8753" i="13"/>
  <c r="A8752" i="13"/>
  <c r="D8752" i="13" l="1"/>
  <c r="E8752" i="13"/>
  <c r="B8754" i="13"/>
  <c r="A8753" i="13"/>
  <c r="C8752" i="13" l="1"/>
  <c r="J8752" i="13" s="1"/>
  <c r="E8753" i="13"/>
  <c r="D8753" i="13"/>
  <c r="C8753" i="13" s="1"/>
  <c r="J8753" i="13" s="1"/>
  <c r="B8755" i="13"/>
  <c r="A8754" i="13"/>
  <c r="E8754" i="13" l="1"/>
  <c r="D8754" i="13"/>
  <c r="C8754" i="13" s="1"/>
  <c r="J8754" i="13" s="1"/>
  <c r="B8756" i="13"/>
  <c r="A8755" i="13"/>
  <c r="D8755" i="13" l="1"/>
  <c r="C8755" i="13" s="1"/>
  <c r="J8755" i="13" s="1"/>
  <c r="E8755" i="13"/>
  <c r="B8757" i="13"/>
  <c r="A8756" i="13"/>
  <c r="D8756" i="13" l="1"/>
  <c r="E8756" i="13"/>
  <c r="B8758" i="13"/>
  <c r="A8757" i="13"/>
  <c r="C8756" i="13" l="1"/>
  <c r="J8756" i="13" s="1"/>
  <c r="E8757" i="13"/>
  <c r="D8757" i="13"/>
  <c r="C8757" i="13" s="1"/>
  <c r="J8757" i="13" s="1"/>
  <c r="B8759" i="13"/>
  <c r="A8758" i="13"/>
  <c r="B8760" i="13" l="1"/>
  <c r="A8759" i="13"/>
  <c r="E8758" i="13"/>
  <c r="D8758" i="13"/>
  <c r="C8758" i="13" s="1"/>
  <c r="J8758" i="13" s="1"/>
  <c r="E8759" i="13" l="1"/>
  <c r="D8759" i="13"/>
  <c r="C8759" i="13" s="1"/>
  <c r="J8759" i="13" s="1"/>
  <c r="B8761" i="13"/>
  <c r="A8760" i="13"/>
  <c r="D8760" i="13" l="1"/>
  <c r="E8760" i="13"/>
  <c r="B8762" i="13"/>
  <c r="A8761" i="13"/>
  <c r="C8760" i="13" l="1"/>
  <c r="J8760" i="13" s="1"/>
  <c r="E8761" i="13"/>
  <c r="D8761" i="13"/>
  <c r="C8761" i="13" s="1"/>
  <c r="J8761" i="13" s="1"/>
  <c r="B8763" i="13"/>
  <c r="A8762" i="13"/>
  <c r="B8764" i="13" l="1"/>
  <c r="A8763" i="13"/>
  <c r="E8762" i="13"/>
  <c r="D8762" i="13"/>
  <c r="C8762" i="13" s="1"/>
  <c r="J8762" i="13" s="1"/>
  <c r="E8763" i="13" l="1"/>
  <c r="D8763" i="13"/>
  <c r="C8763" i="13" s="1"/>
  <c r="J8763" i="13" s="1"/>
  <c r="B8765" i="13"/>
  <c r="A8764" i="13"/>
  <c r="D8764" i="13" l="1"/>
  <c r="E8764" i="13"/>
  <c r="B8766" i="13"/>
  <c r="A8765" i="13"/>
  <c r="C8764" i="13" l="1"/>
  <c r="J8764" i="13" s="1"/>
  <c r="E8765" i="13"/>
  <c r="D8765" i="13"/>
  <c r="C8765" i="13" s="1"/>
  <c r="J8765" i="13" s="1"/>
  <c r="B8767" i="13"/>
  <c r="A8766" i="13"/>
  <c r="E8766" i="13" l="1"/>
  <c r="D8766" i="13"/>
  <c r="B8768" i="13"/>
  <c r="A8767" i="13"/>
  <c r="C8766" i="13" l="1"/>
  <c r="J8766" i="13" s="1"/>
  <c r="D8767" i="13"/>
  <c r="C8767" i="13" s="1"/>
  <c r="J8767" i="13" s="1"/>
  <c r="E8767" i="13"/>
  <c r="B8769" i="13"/>
  <c r="A8768" i="13"/>
  <c r="D8768" i="13" l="1"/>
  <c r="C8768" i="13" s="1"/>
  <c r="J8768" i="13" s="1"/>
  <c r="E8768" i="13"/>
  <c r="B8770" i="13"/>
  <c r="A8769" i="13"/>
  <c r="D8769" i="13" l="1"/>
  <c r="C8769" i="13" s="1"/>
  <c r="J8769" i="13" s="1"/>
  <c r="E8769" i="13"/>
  <c r="B8771" i="13"/>
  <c r="A8770" i="13"/>
  <c r="E8770" i="13" l="1"/>
  <c r="D8770" i="13"/>
  <c r="C8770" i="13" s="1"/>
  <c r="J8770" i="13" s="1"/>
  <c r="B8772" i="13"/>
  <c r="A8771" i="13"/>
  <c r="E8771" i="13" l="1"/>
  <c r="D8771" i="13"/>
  <c r="C8771" i="13" s="1"/>
  <c r="J8771" i="13" s="1"/>
  <c r="B8773" i="13"/>
  <c r="A8772" i="13"/>
  <c r="D8772" i="13" l="1"/>
  <c r="E8772" i="13"/>
  <c r="B8774" i="13"/>
  <c r="A8773" i="13"/>
  <c r="C8772" i="13" l="1"/>
  <c r="J8772" i="13" s="1"/>
  <c r="J8773" i="13"/>
  <c r="D8773" i="13"/>
  <c r="C8773" i="13" s="1"/>
  <c r="E8773" i="13"/>
  <c r="B8775" i="13"/>
  <c r="A8774" i="13"/>
  <c r="B8776" i="13" l="1"/>
  <c r="A8775" i="13"/>
  <c r="E8774" i="13"/>
  <c r="D8774" i="13"/>
  <c r="C8774" i="13" s="1"/>
  <c r="J8774" i="13" s="1"/>
  <c r="E8775" i="13" l="1"/>
  <c r="D8775" i="13"/>
  <c r="C8775" i="13" s="1"/>
  <c r="J8775" i="13" s="1"/>
  <c r="B8777" i="13"/>
  <c r="A8776" i="13"/>
  <c r="D8776" i="13" l="1"/>
  <c r="E8776" i="13"/>
  <c r="B8778" i="13"/>
  <c r="A8777" i="13"/>
  <c r="C8776" i="13" l="1"/>
  <c r="J8776" i="13" s="1"/>
  <c r="E8777" i="13"/>
  <c r="D8777" i="13"/>
  <c r="C8777" i="13" s="1"/>
  <c r="J8777" i="13" s="1"/>
  <c r="B8779" i="13"/>
  <c r="A8778" i="13"/>
  <c r="E8778" i="13" l="1"/>
  <c r="D8778" i="13"/>
  <c r="C8778" i="13" s="1"/>
  <c r="J8778" i="13" s="1"/>
  <c r="B8780" i="13"/>
  <c r="A8779" i="13"/>
  <c r="E8779" i="13" l="1"/>
  <c r="D8779" i="13"/>
  <c r="C8779" i="13" s="1"/>
  <c r="J8779" i="13" s="1"/>
  <c r="B8781" i="13"/>
  <c r="A8780" i="13"/>
  <c r="D8780" i="13" l="1"/>
  <c r="E8780" i="13"/>
  <c r="B8782" i="13"/>
  <c r="A8781" i="13"/>
  <c r="C8780" i="13" l="1"/>
  <c r="J8780" i="13" s="1"/>
  <c r="J8781" i="13"/>
  <c r="D8781" i="13"/>
  <c r="C8781" i="13" s="1"/>
  <c r="E8781" i="13"/>
  <c r="B8783" i="13"/>
  <c r="A8782" i="13"/>
  <c r="E8782" i="13" l="1"/>
  <c r="D8782" i="13"/>
  <c r="B8784" i="13"/>
  <c r="A8783" i="13"/>
  <c r="E8783" i="13" l="1"/>
  <c r="D8783" i="13"/>
  <c r="B8785" i="13"/>
  <c r="A8784" i="13"/>
  <c r="C8782" i="13"/>
  <c r="J8782" i="13" s="1"/>
  <c r="D8784" i="13" l="1"/>
  <c r="C8784" i="13" s="1"/>
  <c r="J8784" i="13" s="1"/>
  <c r="E8784" i="13"/>
  <c r="B8786" i="13"/>
  <c r="A8785" i="13"/>
  <c r="C8783" i="13"/>
  <c r="J8783" i="13" s="1"/>
  <c r="D8785" i="13" l="1"/>
  <c r="C8785" i="13" s="1"/>
  <c r="J8785" i="13" s="1"/>
  <c r="E8785" i="13"/>
  <c r="B8787" i="13"/>
  <c r="A8786" i="13"/>
  <c r="B8788" i="13" l="1"/>
  <c r="A8787" i="13"/>
  <c r="E8786" i="13"/>
  <c r="D8786" i="13"/>
  <c r="C8786" i="13" s="1"/>
  <c r="J8786" i="13" s="1"/>
  <c r="E8787" i="13" l="1"/>
  <c r="D8787" i="13"/>
  <c r="C8787" i="13" s="1"/>
  <c r="J8787" i="13" s="1"/>
  <c r="B8789" i="13"/>
  <c r="A8788" i="13"/>
  <c r="D8788" i="13" l="1"/>
  <c r="E8788" i="13"/>
  <c r="B8790" i="13"/>
  <c r="A8789" i="13"/>
  <c r="C8788" i="13" l="1"/>
  <c r="J8788" i="13" s="1"/>
  <c r="E8789" i="13"/>
  <c r="D8789" i="13"/>
  <c r="C8789" i="13" s="1"/>
  <c r="J8789" i="13" s="1"/>
  <c r="B8791" i="13"/>
  <c r="A8790" i="13"/>
  <c r="E8790" i="13" l="1"/>
  <c r="D8790" i="13"/>
  <c r="C8790" i="13" s="1"/>
  <c r="J8790" i="13" s="1"/>
  <c r="B8792" i="13"/>
  <c r="A8791" i="13"/>
  <c r="E8791" i="13" l="1"/>
  <c r="D8791" i="13"/>
  <c r="C8791" i="13" s="1"/>
  <c r="J8791" i="13" s="1"/>
  <c r="B8793" i="13"/>
  <c r="A8792" i="13"/>
  <c r="D8792" i="13" l="1"/>
  <c r="E8792" i="13"/>
  <c r="B8794" i="13"/>
  <c r="A8793" i="13"/>
  <c r="C8792" i="13" l="1"/>
  <c r="J8792" i="13" s="1"/>
  <c r="D8793" i="13"/>
  <c r="C8793" i="13" s="1"/>
  <c r="J8793" i="13" s="1"/>
  <c r="E8793" i="13"/>
  <c r="B8795" i="13"/>
  <c r="A8794" i="13"/>
  <c r="B8796" i="13" l="1"/>
  <c r="A8795" i="13"/>
  <c r="E8794" i="13"/>
  <c r="D8794" i="13"/>
  <c r="C8794" i="13" s="1"/>
  <c r="J8794" i="13" s="1"/>
  <c r="E8795" i="13" l="1"/>
  <c r="D8795" i="13"/>
  <c r="C8795" i="13" s="1"/>
  <c r="J8795" i="13" s="1"/>
  <c r="B8797" i="13"/>
  <c r="A8796" i="13"/>
  <c r="D8796" i="13" l="1"/>
  <c r="E8796" i="13"/>
  <c r="B8798" i="13"/>
  <c r="A8797" i="13"/>
  <c r="C8796" i="13" l="1"/>
  <c r="J8796" i="13" s="1"/>
  <c r="D8797" i="13"/>
  <c r="C8797" i="13" s="1"/>
  <c r="J8797" i="13" s="1"/>
  <c r="E8797" i="13"/>
  <c r="B8799" i="13"/>
  <c r="A8798" i="13"/>
  <c r="B8800" i="13" l="1"/>
  <c r="A8799" i="13"/>
  <c r="E8798" i="13"/>
  <c r="D8798" i="13"/>
  <c r="C8798" i="13" s="1"/>
  <c r="J8798" i="13" s="1"/>
  <c r="E8799" i="13" l="1"/>
  <c r="D8799" i="13"/>
  <c r="C8799" i="13" s="1"/>
  <c r="J8799" i="13" s="1"/>
  <c r="B8801" i="13"/>
  <c r="A8800" i="13"/>
  <c r="D8800" i="13" l="1"/>
  <c r="E8800" i="13"/>
  <c r="B8802" i="13"/>
  <c r="A8801" i="13"/>
  <c r="C8800" i="13" l="1"/>
  <c r="J8800" i="13" s="1"/>
  <c r="D8801" i="13"/>
  <c r="C8801" i="13" s="1"/>
  <c r="J8801" i="13" s="1"/>
  <c r="E8801" i="13"/>
  <c r="B8803" i="13"/>
  <c r="A8802" i="13"/>
  <c r="E8802" i="13" l="1"/>
  <c r="D8802" i="13"/>
  <c r="C8802" i="13" s="1"/>
  <c r="J8802" i="13" s="1"/>
  <c r="B8804" i="13"/>
  <c r="A8803" i="13"/>
  <c r="E8803" i="13" l="1"/>
  <c r="D8803" i="13"/>
  <c r="C8803" i="13" s="1"/>
  <c r="J8803" i="13" s="1"/>
  <c r="B8805" i="13"/>
  <c r="A8804" i="13"/>
  <c r="D8804" i="13" l="1"/>
  <c r="E8804" i="13"/>
  <c r="B8806" i="13"/>
  <c r="A8805" i="13"/>
  <c r="C8804" i="13" l="1"/>
  <c r="J8804" i="13" s="1"/>
  <c r="E8805" i="13"/>
  <c r="D8805" i="13"/>
  <c r="C8805" i="13" s="1"/>
  <c r="J8805" i="13" s="1"/>
  <c r="B8807" i="13"/>
  <c r="A8806" i="13"/>
  <c r="E8806" i="13" l="1"/>
  <c r="D8806" i="13"/>
  <c r="C8806" i="13" s="1"/>
  <c r="J8806" i="13" s="1"/>
  <c r="B8808" i="13"/>
  <c r="A8807" i="13"/>
  <c r="E8807" i="13" l="1"/>
  <c r="D8807" i="13"/>
  <c r="C8807" i="13" s="1"/>
  <c r="J8807" i="13" s="1"/>
  <c r="B8809" i="13"/>
  <c r="A8808" i="13"/>
  <c r="D8808" i="13" l="1"/>
  <c r="E8808" i="13"/>
  <c r="B8810" i="13"/>
  <c r="A8809" i="13"/>
  <c r="C8808" i="13" l="1"/>
  <c r="J8808" i="13" s="1"/>
  <c r="D8809" i="13"/>
  <c r="C8809" i="13" s="1"/>
  <c r="J8809" i="13" s="1"/>
  <c r="E8809" i="13"/>
  <c r="B8811" i="13"/>
  <c r="A8810" i="13"/>
  <c r="E8810" i="13" l="1"/>
  <c r="D8810" i="13"/>
  <c r="C8810" i="13" s="1"/>
  <c r="J8810" i="13" s="1"/>
  <c r="B8812" i="13"/>
  <c r="A8811" i="13"/>
  <c r="E8811" i="13" l="1"/>
  <c r="D8811" i="13"/>
  <c r="C8811" i="13" s="1"/>
  <c r="J8811" i="13" s="1"/>
  <c r="B8813" i="13"/>
  <c r="A8812" i="13"/>
  <c r="D8812" i="13" l="1"/>
  <c r="E8812" i="13"/>
  <c r="B8814" i="13"/>
  <c r="A8813" i="13"/>
  <c r="C8812" i="13" l="1"/>
  <c r="J8812" i="13" s="1"/>
  <c r="J8813" i="13"/>
  <c r="D8813" i="13"/>
  <c r="C8813" i="13" s="1"/>
  <c r="E8813" i="13"/>
  <c r="B8815" i="13"/>
  <c r="A8814" i="13"/>
  <c r="E8814" i="13" l="1"/>
  <c r="D8814" i="13"/>
  <c r="B8816" i="13"/>
  <c r="A8815" i="13"/>
  <c r="E8815" i="13" l="1"/>
  <c r="D8815" i="13"/>
  <c r="B8817" i="13"/>
  <c r="A8816" i="13"/>
  <c r="C8814" i="13"/>
  <c r="J8814" i="13" s="1"/>
  <c r="D8816" i="13" l="1"/>
  <c r="C8816" i="13" s="1"/>
  <c r="J8816" i="13" s="1"/>
  <c r="E8816" i="13"/>
  <c r="B8818" i="13"/>
  <c r="A8817" i="13"/>
  <c r="C8815" i="13"/>
  <c r="J8815" i="13" s="1"/>
  <c r="E8817" i="13" l="1"/>
  <c r="D8817" i="13"/>
  <c r="C8817" i="13" s="1"/>
  <c r="J8817" i="13" s="1"/>
  <c r="B8819" i="13"/>
  <c r="A8818" i="13"/>
  <c r="E8818" i="13" l="1"/>
  <c r="D8818" i="13"/>
  <c r="C8818" i="13" s="1"/>
  <c r="J8818" i="13" s="1"/>
  <c r="B8820" i="13"/>
  <c r="A8819" i="13"/>
  <c r="E8819" i="13" l="1"/>
  <c r="D8819" i="13"/>
  <c r="C8819" i="13" s="1"/>
  <c r="J8819" i="13" s="1"/>
  <c r="B8821" i="13"/>
  <c r="A8820" i="13"/>
  <c r="D8820" i="13" l="1"/>
  <c r="E8820" i="13"/>
  <c r="B8822" i="13"/>
  <c r="A8821" i="13"/>
  <c r="C8820" i="13" l="1"/>
  <c r="J8820" i="13" s="1"/>
  <c r="J8821" i="13"/>
  <c r="D8821" i="13"/>
  <c r="C8821" i="13" s="1"/>
  <c r="E8821" i="13"/>
  <c r="B8823" i="13"/>
  <c r="A8822" i="13"/>
  <c r="E8822" i="13" l="1"/>
  <c r="D8822" i="13"/>
  <c r="B8824" i="13"/>
  <c r="A8823" i="13"/>
  <c r="E8823" i="13" l="1"/>
  <c r="D8823" i="13"/>
  <c r="B8825" i="13"/>
  <c r="A8824" i="13"/>
  <c r="C8822" i="13"/>
  <c r="J8822" i="13" s="1"/>
  <c r="B8826" i="13" l="1"/>
  <c r="A8825" i="13"/>
  <c r="C8823" i="13"/>
  <c r="J8823" i="13" s="1"/>
  <c r="D8824" i="13"/>
  <c r="C8824" i="13" s="1"/>
  <c r="J8824" i="13" s="1"/>
  <c r="E8824" i="13"/>
  <c r="E8825" i="13" l="1"/>
  <c r="D8825" i="13"/>
  <c r="B8827" i="13"/>
  <c r="A8826" i="13"/>
  <c r="E8826" i="13" l="1"/>
  <c r="D8826" i="13"/>
  <c r="B8828" i="13"/>
  <c r="A8827" i="13"/>
  <c r="C8825" i="13"/>
  <c r="J8825" i="13" s="1"/>
  <c r="E8827" i="13" l="1"/>
  <c r="D8827" i="13"/>
  <c r="C8827" i="13" s="1"/>
  <c r="J8827" i="13" s="1"/>
  <c r="B8829" i="13"/>
  <c r="A8828" i="13"/>
  <c r="C8826" i="13"/>
  <c r="J8826" i="13" s="1"/>
  <c r="D8828" i="13" l="1"/>
  <c r="C8828" i="13" s="1"/>
  <c r="J8828" i="13" s="1"/>
  <c r="E8828" i="13"/>
  <c r="B8830" i="13"/>
  <c r="A8829" i="13"/>
  <c r="D8829" i="13" l="1"/>
  <c r="E8829" i="13"/>
  <c r="B8831" i="13"/>
  <c r="A8830" i="13"/>
  <c r="C8829" i="13" l="1"/>
  <c r="J8829" i="13" s="1"/>
  <c r="E8830" i="13"/>
  <c r="D8830" i="13"/>
  <c r="C8830" i="13" s="1"/>
  <c r="J8830" i="13" s="1"/>
  <c r="B8832" i="13"/>
  <c r="A8831" i="13"/>
  <c r="E8831" i="13" l="1"/>
  <c r="D8831" i="13"/>
  <c r="C8831" i="13" s="1"/>
  <c r="J8831" i="13" s="1"/>
  <c r="B8833" i="13"/>
  <c r="A8832" i="13"/>
  <c r="D8832" i="13" l="1"/>
  <c r="C8832" i="13" s="1"/>
  <c r="J8832" i="13" s="1"/>
  <c r="E8832" i="13"/>
  <c r="B8834" i="13"/>
  <c r="A8833" i="13"/>
  <c r="D8833" i="13" l="1"/>
  <c r="C8833" i="13" s="1"/>
  <c r="J8833" i="13" s="1"/>
  <c r="E8833" i="13"/>
  <c r="B8835" i="13"/>
  <c r="A8834" i="13"/>
  <c r="E8834" i="13" l="1"/>
  <c r="D8834" i="13"/>
  <c r="C8834" i="13" s="1"/>
  <c r="J8834" i="13" s="1"/>
  <c r="B8836" i="13"/>
  <c r="A8835" i="13"/>
  <c r="E8835" i="13" l="1"/>
  <c r="D8835" i="13"/>
  <c r="C8835" i="13" s="1"/>
  <c r="J8835" i="13" s="1"/>
  <c r="B8837" i="13"/>
  <c r="A8836" i="13"/>
  <c r="D8836" i="13" l="1"/>
  <c r="C8836" i="13" s="1"/>
  <c r="J8836" i="13" s="1"/>
  <c r="E8836" i="13"/>
  <c r="B8838" i="13"/>
  <c r="A8837" i="13"/>
  <c r="E8837" i="13" l="1"/>
  <c r="D8837" i="13"/>
  <c r="C8837" i="13" s="1"/>
  <c r="J8837" i="13" s="1"/>
  <c r="B8839" i="13"/>
  <c r="A8838" i="13"/>
  <c r="E8838" i="13" l="1"/>
  <c r="D8838" i="13"/>
  <c r="C8838" i="13" s="1"/>
  <c r="J8838" i="13" s="1"/>
  <c r="B8840" i="13"/>
  <c r="A8839" i="13"/>
  <c r="E8839" i="13" l="1"/>
  <c r="D8839" i="13"/>
  <c r="C8839" i="13" s="1"/>
  <c r="J8839" i="13" s="1"/>
  <c r="B8841" i="13"/>
  <c r="A8840" i="13"/>
  <c r="D8840" i="13" l="1"/>
  <c r="E8840" i="13"/>
  <c r="B8842" i="13"/>
  <c r="A8841" i="13"/>
  <c r="C8840" i="13" l="1"/>
  <c r="J8840" i="13" s="1"/>
  <c r="D8841" i="13"/>
  <c r="C8841" i="13" s="1"/>
  <c r="J8841" i="13" s="1"/>
  <c r="E8841" i="13"/>
  <c r="B8843" i="13"/>
  <c r="A8842" i="13"/>
  <c r="B8844" i="13" l="1"/>
  <c r="A8843" i="13"/>
  <c r="E8842" i="13"/>
  <c r="D8842" i="13"/>
  <c r="C8842" i="13" s="1"/>
  <c r="J8842" i="13" s="1"/>
  <c r="E8843" i="13" l="1"/>
  <c r="D8843" i="13"/>
  <c r="C8843" i="13" s="1"/>
  <c r="J8843" i="13" s="1"/>
  <c r="B8845" i="13"/>
  <c r="A8844" i="13"/>
  <c r="D8844" i="13" l="1"/>
  <c r="E8844" i="13"/>
  <c r="B8846" i="13"/>
  <c r="A8845" i="13"/>
  <c r="C8844" i="13" l="1"/>
  <c r="J8844" i="13" s="1"/>
  <c r="E8845" i="13"/>
  <c r="D8845" i="13"/>
  <c r="C8845" i="13" s="1"/>
  <c r="J8845" i="13" s="1"/>
  <c r="B8847" i="13"/>
  <c r="A8846" i="13"/>
  <c r="B8848" i="13" l="1"/>
  <c r="A8847" i="13"/>
  <c r="E8846" i="13"/>
  <c r="D8846" i="13"/>
  <c r="C8846" i="13" s="1"/>
  <c r="J8846" i="13" s="1"/>
  <c r="E8847" i="13" l="1"/>
  <c r="D8847" i="13"/>
  <c r="C8847" i="13" s="1"/>
  <c r="J8847" i="13" s="1"/>
  <c r="B8849" i="13"/>
  <c r="A8848" i="13"/>
  <c r="D8848" i="13" l="1"/>
  <c r="E8848" i="13"/>
  <c r="B8850" i="13"/>
  <c r="A8849" i="13"/>
  <c r="C8848" i="13" l="1"/>
  <c r="J8848" i="13" s="1"/>
  <c r="D8849" i="13"/>
  <c r="C8849" i="13" s="1"/>
  <c r="J8849" i="13" s="1"/>
  <c r="E8849" i="13"/>
  <c r="B8851" i="13"/>
  <c r="A8850" i="13"/>
  <c r="E8850" i="13" l="1"/>
  <c r="D8850" i="13"/>
  <c r="C8850" i="13" s="1"/>
  <c r="J8850" i="13" s="1"/>
  <c r="B8852" i="13"/>
  <c r="A8851" i="13"/>
  <c r="E8851" i="13" l="1"/>
  <c r="D8851" i="13"/>
  <c r="C8851" i="13" s="1"/>
  <c r="J8851" i="13" s="1"/>
  <c r="B8853" i="13"/>
  <c r="A8852" i="13"/>
  <c r="D8852" i="13" l="1"/>
  <c r="E8852" i="13"/>
  <c r="B8854" i="13"/>
  <c r="A8853" i="13"/>
  <c r="C8852" i="13" l="1"/>
  <c r="J8852" i="13" s="1"/>
  <c r="D8853" i="13"/>
  <c r="C8853" i="13" s="1"/>
  <c r="J8853" i="13" s="1"/>
  <c r="E8853" i="13"/>
  <c r="B8855" i="13"/>
  <c r="A8854" i="13"/>
  <c r="E8854" i="13" l="1"/>
  <c r="D8854" i="13"/>
  <c r="C8854" i="13" s="1"/>
  <c r="J8854" i="13" s="1"/>
  <c r="B8856" i="13"/>
  <c r="A8855" i="13"/>
  <c r="E8855" i="13" l="1"/>
  <c r="D8855" i="13"/>
  <c r="C8855" i="13" s="1"/>
  <c r="J8855" i="13" s="1"/>
  <c r="B8857" i="13"/>
  <c r="A8856" i="13"/>
  <c r="D8856" i="13" l="1"/>
  <c r="E8856" i="13"/>
  <c r="B8858" i="13"/>
  <c r="A8857" i="13"/>
  <c r="C8856" i="13" l="1"/>
  <c r="J8856" i="13" s="1"/>
  <c r="E8857" i="13"/>
  <c r="D8857" i="13"/>
  <c r="C8857" i="13" s="1"/>
  <c r="J8857" i="13" s="1"/>
  <c r="B8859" i="13"/>
  <c r="A8858" i="13"/>
  <c r="E8858" i="13" l="1"/>
  <c r="D8858" i="13"/>
  <c r="C8858" i="13" s="1"/>
  <c r="J8858" i="13" s="1"/>
  <c r="B8860" i="13"/>
  <c r="A8859" i="13"/>
  <c r="E8859" i="13" l="1"/>
  <c r="D8859" i="13"/>
  <c r="C8859" i="13" s="1"/>
  <c r="J8859" i="13" s="1"/>
  <c r="B8861" i="13"/>
  <c r="A8860" i="13"/>
  <c r="D8860" i="13" l="1"/>
  <c r="E8860" i="13"/>
  <c r="B8862" i="13"/>
  <c r="A8861" i="13"/>
  <c r="C8860" i="13" l="1"/>
  <c r="J8860" i="13" s="1"/>
  <c r="D8861" i="13"/>
  <c r="C8861" i="13" s="1"/>
  <c r="J8861" i="13" s="1"/>
  <c r="E8861" i="13"/>
  <c r="B8863" i="13"/>
  <c r="A8862" i="13"/>
  <c r="E8862" i="13" l="1"/>
  <c r="D8862" i="13"/>
  <c r="C8862" i="13" s="1"/>
  <c r="J8862" i="13" s="1"/>
  <c r="B8864" i="13"/>
  <c r="A8863" i="13"/>
  <c r="E8863" i="13" l="1"/>
  <c r="D8863" i="13"/>
  <c r="C8863" i="13" s="1"/>
  <c r="J8863" i="13" s="1"/>
  <c r="B8865" i="13"/>
  <c r="A8864" i="13"/>
  <c r="D8864" i="13" l="1"/>
  <c r="C8864" i="13" s="1"/>
  <c r="J8864" i="13" s="1"/>
  <c r="E8864" i="13"/>
  <c r="B8866" i="13"/>
  <c r="A8865" i="13"/>
  <c r="D8865" i="13" l="1"/>
  <c r="C8865" i="13" s="1"/>
  <c r="J8865" i="13" s="1"/>
  <c r="E8865" i="13"/>
  <c r="B8867" i="13"/>
  <c r="A8866" i="13"/>
  <c r="E8866" i="13" l="1"/>
  <c r="D8866" i="13"/>
  <c r="C8866" i="13" s="1"/>
  <c r="J8866" i="13" s="1"/>
  <c r="B8868" i="13"/>
  <c r="A8867" i="13"/>
  <c r="E8867" i="13" l="1"/>
  <c r="D8867" i="13"/>
  <c r="C8867" i="13" s="1"/>
  <c r="J8867" i="13" s="1"/>
  <c r="B8869" i="13"/>
  <c r="A8868" i="13"/>
  <c r="D8868" i="13" l="1"/>
  <c r="C8868" i="13" s="1"/>
  <c r="J8868" i="13" s="1"/>
  <c r="E8868" i="13"/>
  <c r="B8870" i="13"/>
  <c r="A8869" i="13"/>
  <c r="E8869" i="13" l="1"/>
  <c r="D8869" i="13"/>
  <c r="C8869" i="13" s="1"/>
  <c r="J8869" i="13" s="1"/>
  <c r="B8871" i="13"/>
  <c r="A8870" i="13"/>
  <c r="E8870" i="13" l="1"/>
  <c r="D8870" i="13"/>
  <c r="C8870" i="13" s="1"/>
  <c r="J8870" i="13" s="1"/>
  <c r="B8872" i="13"/>
  <c r="A8871" i="13"/>
  <c r="E8871" i="13" l="1"/>
  <c r="D8871" i="13"/>
  <c r="C8871" i="13" s="1"/>
  <c r="J8871" i="13" s="1"/>
  <c r="B8873" i="13"/>
  <c r="A8872" i="13"/>
  <c r="D8872" i="13" l="1"/>
  <c r="C8872" i="13" s="1"/>
  <c r="J8872" i="13" s="1"/>
  <c r="E8872" i="13"/>
  <c r="B8874" i="13"/>
  <c r="A8873" i="13"/>
  <c r="D8873" i="13" l="1"/>
  <c r="C8873" i="13" s="1"/>
  <c r="J8873" i="13" s="1"/>
  <c r="E8873" i="13"/>
  <c r="B8875" i="13"/>
  <c r="A8874" i="13"/>
  <c r="E8874" i="13" l="1"/>
  <c r="D8874" i="13"/>
  <c r="C8874" i="13" s="1"/>
  <c r="J8874" i="13" s="1"/>
  <c r="B8876" i="13"/>
  <c r="A8875" i="13"/>
  <c r="E8875" i="13" l="1"/>
  <c r="D8875" i="13"/>
  <c r="C8875" i="13" s="1"/>
  <c r="J8875" i="13" s="1"/>
  <c r="B8877" i="13"/>
  <c r="A8876" i="13"/>
  <c r="D8876" i="13" l="1"/>
  <c r="E8876" i="13"/>
  <c r="B8878" i="13"/>
  <c r="A8877" i="13"/>
  <c r="C8876" i="13" l="1"/>
  <c r="J8876" i="13" s="1"/>
  <c r="D8877" i="13"/>
  <c r="C8877" i="13" s="1"/>
  <c r="J8877" i="13" s="1"/>
  <c r="E8877" i="13"/>
  <c r="B8879" i="13"/>
  <c r="A8878" i="13"/>
  <c r="B8880" i="13" l="1"/>
  <c r="A8879" i="13"/>
  <c r="E8878" i="13"/>
  <c r="D8878" i="13"/>
  <c r="C8878" i="13" s="1"/>
  <c r="J8878" i="13" s="1"/>
  <c r="E8879" i="13" l="1"/>
  <c r="D8879" i="13"/>
  <c r="C8879" i="13" s="1"/>
  <c r="J8879" i="13" s="1"/>
  <c r="B8881" i="13"/>
  <c r="A8880" i="13"/>
  <c r="D8880" i="13" l="1"/>
  <c r="E8880" i="13"/>
  <c r="B8882" i="13"/>
  <c r="A8881" i="13"/>
  <c r="C8880" i="13" l="1"/>
  <c r="J8880" i="13" s="1"/>
  <c r="E8881" i="13"/>
  <c r="D8881" i="13"/>
  <c r="C8881" i="13" s="1"/>
  <c r="J8881" i="13" s="1"/>
  <c r="B8883" i="13"/>
  <c r="A8882" i="13"/>
  <c r="E8882" i="13" l="1"/>
  <c r="D8882" i="13"/>
  <c r="C8882" i="13" s="1"/>
  <c r="J8882" i="13" s="1"/>
  <c r="B8884" i="13"/>
  <c r="A8883" i="13"/>
  <c r="E8883" i="13" l="1"/>
  <c r="D8883" i="13"/>
  <c r="C8883" i="13" s="1"/>
  <c r="J8883" i="13" s="1"/>
  <c r="B8885" i="13"/>
  <c r="A8884" i="13"/>
  <c r="D8884" i="13" l="1"/>
  <c r="C8884" i="13" s="1"/>
  <c r="J8884" i="13" s="1"/>
  <c r="E8884" i="13"/>
  <c r="B8886" i="13"/>
  <c r="A8885" i="13"/>
  <c r="D8885" i="13" l="1"/>
  <c r="C8885" i="13" s="1"/>
  <c r="J8885" i="13" s="1"/>
  <c r="E8885" i="13"/>
  <c r="B8887" i="13"/>
  <c r="A8886" i="13"/>
  <c r="E8886" i="13" l="1"/>
  <c r="D8886" i="13"/>
  <c r="C8886" i="13" s="1"/>
  <c r="J8886" i="13" s="1"/>
  <c r="B8888" i="13"/>
  <c r="A8887" i="13"/>
  <c r="E8887" i="13" l="1"/>
  <c r="D8887" i="13"/>
  <c r="C8887" i="13" s="1"/>
  <c r="J8887" i="13" s="1"/>
  <c r="B8889" i="13"/>
  <c r="A8888" i="13"/>
  <c r="D8888" i="13" l="1"/>
  <c r="C8888" i="13" s="1"/>
  <c r="J8888" i="13" s="1"/>
  <c r="E8888" i="13"/>
  <c r="B8890" i="13"/>
  <c r="A8889" i="13"/>
  <c r="D8889" i="13" l="1"/>
  <c r="C8889" i="13" s="1"/>
  <c r="J8889" i="13" s="1"/>
  <c r="E8889" i="13"/>
  <c r="B8891" i="13"/>
  <c r="A8890" i="13"/>
  <c r="E8890" i="13" l="1"/>
  <c r="D8890" i="13"/>
  <c r="C8890" i="13" s="1"/>
  <c r="J8890" i="13" s="1"/>
  <c r="B8892" i="13"/>
  <c r="A8891" i="13"/>
  <c r="E8891" i="13" l="1"/>
  <c r="D8891" i="13"/>
  <c r="C8891" i="13" s="1"/>
  <c r="J8891" i="13" s="1"/>
  <c r="B8893" i="13"/>
  <c r="A8892" i="13"/>
  <c r="D8892" i="13" l="1"/>
  <c r="E8892" i="13"/>
  <c r="B8894" i="13"/>
  <c r="A8893" i="13"/>
  <c r="C8892" i="13" l="1"/>
  <c r="J8892" i="13" s="1"/>
  <c r="E8893" i="13"/>
  <c r="D8893" i="13"/>
  <c r="C8893" i="13" s="1"/>
  <c r="J8893" i="13" s="1"/>
  <c r="B8895" i="13"/>
  <c r="A8894" i="13"/>
  <c r="B8896" i="13" l="1"/>
  <c r="A8895" i="13"/>
  <c r="E8894" i="13"/>
  <c r="D8894" i="13"/>
  <c r="C8894" i="13" s="1"/>
  <c r="J8894" i="13" s="1"/>
  <c r="E8895" i="13" l="1"/>
  <c r="D8895" i="13"/>
  <c r="C8895" i="13" s="1"/>
  <c r="J8895" i="13" s="1"/>
  <c r="B8897" i="13"/>
  <c r="A8896" i="13"/>
  <c r="D8896" i="13" l="1"/>
  <c r="E8896" i="13"/>
  <c r="B8898" i="13"/>
  <c r="A8897" i="13"/>
  <c r="C8896" i="13" l="1"/>
  <c r="J8896" i="13" s="1"/>
  <c r="D8897" i="13"/>
  <c r="C8897" i="13" s="1"/>
  <c r="J8897" i="13" s="1"/>
  <c r="E8897" i="13"/>
  <c r="B8899" i="13"/>
  <c r="A8898" i="13"/>
  <c r="E8898" i="13" l="1"/>
  <c r="D8898" i="13"/>
  <c r="C8898" i="13" s="1"/>
  <c r="J8898" i="13" s="1"/>
  <c r="B8900" i="13"/>
  <c r="A8899" i="13"/>
  <c r="E8899" i="13" l="1"/>
  <c r="D8899" i="13"/>
  <c r="C8899" i="13" s="1"/>
  <c r="J8899" i="13" s="1"/>
  <c r="B8901" i="13"/>
  <c r="A8900" i="13"/>
  <c r="D8900" i="13" l="1"/>
  <c r="E8900" i="13"/>
  <c r="B8902" i="13"/>
  <c r="A8901" i="13"/>
  <c r="C8900" i="13" l="1"/>
  <c r="J8900" i="13" s="1"/>
  <c r="D8901" i="13"/>
  <c r="C8901" i="13" s="1"/>
  <c r="J8901" i="13" s="1"/>
  <c r="E8901" i="13"/>
  <c r="B8903" i="13"/>
  <c r="A8902" i="13"/>
  <c r="E8902" i="13" l="1"/>
  <c r="D8902" i="13"/>
  <c r="C8902" i="13" s="1"/>
  <c r="J8902" i="13" s="1"/>
  <c r="B8904" i="13"/>
  <c r="A8903" i="13"/>
  <c r="E8903" i="13" l="1"/>
  <c r="D8903" i="13"/>
  <c r="C8903" i="13" s="1"/>
  <c r="J8903" i="13" s="1"/>
  <c r="B8905" i="13"/>
  <c r="A8904" i="13"/>
  <c r="D8904" i="13" l="1"/>
  <c r="E8904" i="13"/>
  <c r="B8906" i="13"/>
  <c r="A8905" i="13"/>
  <c r="C8904" i="13" l="1"/>
  <c r="J8904" i="13" s="1"/>
  <c r="D8905" i="13"/>
  <c r="C8905" i="13" s="1"/>
  <c r="J8905" i="13" s="1"/>
  <c r="E8905" i="13"/>
  <c r="B8907" i="13"/>
  <c r="A8906" i="13"/>
  <c r="B8908" i="13" l="1"/>
  <c r="A8907" i="13"/>
  <c r="E8906" i="13"/>
  <c r="D8906" i="13"/>
  <c r="C8906" i="13" s="1"/>
  <c r="J8906" i="13" s="1"/>
  <c r="E8907" i="13" l="1"/>
  <c r="D8907" i="13"/>
  <c r="C8907" i="13" s="1"/>
  <c r="J8907" i="13" s="1"/>
  <c r="B8909" i="13"/>
  <c r="A8908" i="13"/>
  <c r="D8908" i="13" l="1"/>
  <c r="E8908" i="13"/>
  <c r="B8910" i="13"/>
  <c r="A8909" i="13"/>
  <c r="C8908" i="13" l="1"/>
  <c r="J8908" i="13" s="1"/>
  <c r="E8909" i="13"/>
  <c r="D8909" i="13"/>
  <c r="C8909" i="13" s="1"/>
  <c r="J8909" i="13" s="1"/>
  <c r="B8911" i="13"/>
  <c r="A8910" i="13"/>
  <c r="E8910" i="13" l="1"/>
  <c r="D8910" i="13"/>
  <c r="C8910" i="13" s="1"/>
  <c r="J8910" i="13" s="1"/>
  <c r="B8912" i="13"/>
  <c r="A8911" i="13"/>
  <c r="E8911" i="13" l="1"/>
  <c r="D8911" i="13"/>
  <c r="C8911" i="13" s="1"/>
  <c r="J8911" i="13" s="1"/>
  <c r="B8913" i="13"/>
  <c r="A8912" i="13"/>
  <c r="D8912" i="13" l="1"/>
  <c r="E8912" i="13"/>
  <c r="B8914" i="13"/>
  <c r="A8913" i="13"/>
  <c r="C8912" i="13" l="1"/>
  <c r="J8912" i="13" s="1"/>
  <c r="D8913" i="13"/>
  <c r="C8913" i="13" s="1"/>
  <c r="J8913" i="13" s="1"/>
  <c r="E8913" i="13"/>
  <c r="B8915" i="13"/>
  <c r="A8914" i="13"/>
  <c r="B8916" i="13" l="1"/>
  <c r="A8915" i="13"/>
  <c r="E8914" i="13"/>
  <c r="D8914" i="13"/>
  <c r="C8914" i="13" s="1"/>
  <c r="J8914" i="13" s="1"/>
  <c r="E8915" i="13" l="1"/>
  <c r="D8915" i="13"/>
  <c r="C8915" i="13" s="1"/>
  <c r="J8915" i="13" s="1"/>
  <c r="B8917" i="13"/>
  <c r="A8916" i="13"/>
  <c r="D8916" i="13" l="1"/>
  <c r="E8916" i="13"/>
  <c r="B8918" i="13"/>
  <c r="A8917" i="13"/>
  <c r="C8916" i="13" l="1"/>
  <c r="J8916" i="13" s="1"/>
  <c r="D8917" i="13"/>
  <c r="C8917" i="13" s="1"/>
  <c r="J8917" i="13" s="1"/>
  <c r="E8917" i="13"/>
  <c r="B8919" i="13"/>
  <c r="A8918" i="13"/>
  <c r="B8920" i="13" l="1"/>
  <c r="A8919" i="13"/>
  <c r="E8918" i="13"/>
  <c r="D8918" i="13"/>
  <c r="C8918" i="13" s="1"/>
  <c r="J8918" i="13" s="1"/>
  <c r="E8919" i="13" l="1"/>
  <c r="D8919" i="13"/>
  <c r="C8919" i="13" s="1"/>
  <c r="J8919" i="13" s="1"/>
  <c r="B8921" i="13"/>
  <c r="A8920" i="13"/>
  <c r="D8920" i="13" l="1"/>
  <c r="E8920" i="13"/>
  <c r="B8922" i="13"/>
  <c r="A8921" i="13"/>
  <c r="C8920" i="13" l="1"/>
  <c r="J8920" i="13" s="1"/>
  <c r="E8921" i="13"/>
  <c r="D8921" i="13"/>
  <c r="B8923" i="13"/>
  <c r="A8922" i="13"/>
  <c r="B8924" i="13" l="1"/>
  <c r="A8923" i="13"/>
  <c r="C8921" i="13"/>
  <c r="J8921" i="13" s="1"/>
  <c r="E8922" i="13"/>
  <c r="D8922" i="13"/>
  <c r="C8922" i="13" s="1"/>
  <c r="J8922" i="13" s="1"/>
  <c r="E8923" i="13" l="1"/>
  <c r="D8923" i="13"/>
  <c r="C8923" i="13" s="1"/>
  <c r="J8923" i="13" s="1"/>
  <c r="B8925" i="13"/>
  <c r="A8924" i="13"/>
  <c r="D8924" i="13" l="1"/>
  <c r="E8924" i="13"/>
  <c r="B8926" i="13"/>
  <c r="A8925" i="13"/>
  <c r="C8924" i="13" l="1"/>
  <c r="J8924" i="13" s="1"/>
  <c r="D8925" i="13"/>
  <c r="E8925" i="13"/>
  <c r="B8927" i="13"/>
  <c r="A8926" i="13"/>
  <c r="C8925" i="13" l="1"/>
  <c r="J8925" i="13" s="1"/>
  <c r="E8926" i="13"/>
  <c r="D8926" i="13"/>
  <c r="C8926" i="13" s="1"/>
  <c r="J8926" i="13" s="1"/>
  <c r="B8928" i="13"/>
  <c r="A8927" i="13"/>
  <c r="E8927" i="13" l="1"/>
  <c r="D8927" i="13"/>
  <c r="C8927" i="13" s="1"/>
  <c r="J8927" i="13" s="1"/>
  <c r="B8929" i="13"/>
  <c r="A8928" i="13"/>
  <c r="D8928" i="13" l="1"/>
  <c r="E8928" i="13"/>
  <c r="B8930" i="13"/>
  <c r="A8929" i="13"/>
  <c r="D8929" i="13" l="1"/>
  <c r="C8929" i="13" s="1"/>
  <c r="J8929" i="13" s="1"/>
  <c r="E8929" i="13"/>
  <c r="B8931" i="13"/>
  <c r="A8930" i="13"/>
  <c r="C8928" i="13"/>
  <c r="J8928" i="13" s="1"/>
  <c r="B8932" i="13" l="1"/>
  <c r="A8931" i="13"/>
  <c r="E8930" i="13"/>
  <c r="D8930" i="13"/>
  <c r="C8930" i="13" s="1"/>
  <c r="J8930" i="13" s="1"/>
  <c r="E8931" i="13" l="1"/>
  <c r="D8931" i="13"/>
  <c r="C8931" i="13" s="1"/>
  <c r="J8931" i="13" s="1"/>
  <c r="B8933" i="13"/>
  <c r="A8932" i="13"/>
  <c r="D8932" i="13" l="1"/>
  <c r="E8932" i="13"/>
  <c r="B8934" i="13"/>
  <c r="A8933" i="13"/>
  <c r="C8932" i="13" l="1"/>
  <c r="J8932" i="13" s="1"/>
  <c r="E8933" i="13"/>
  <c r="D8933" i="13"/>
  <c r="C8933" i="13" s="1"/>
  <c r="J8933" i="13" s="1"/>
  <c r="B8935" i="13"/>
  <c r="A8934" i="13"/>
  <c r="E8934" i="13" l="1"/>
  <c r="D8934" i="13"/>
  <c r="C8934" i="13" s="1"/>
  <c r="J8934" i="13" s="1"/>
  <c r="B8936" i="13"/>
  <c r="A8935" i="13"/>
  <c r="E8935" i="13" l="1"/>
  <c r="D8935" i="13"/>
  <c r="C8935" i="13" s="1"/>
  <c r="J8935" i="13" s="1"/>
  <c r="B8937" i="13"/>
  <c r="A8936" i="13"/>
  <c r="D8936" i="13" l="1"/>
  <c r="E8936" i="13"/>
  <c r="B8938" i="13"/>
  <c r="A8937" i="13"/>
  <c r="C8936" i="13" l="1"/>
  <c r="J8936" i="13" s="1"/>
  <c r="D8937" i="13"/>
  <c r="C8937" i="13" s="1"/>
  <c r="J8937" i="13" s="1"/>
  <c r="E8937" i="13"/>
  <c r="B8939" i="13"/>
  <c r="A8938" i="13"/>
  <c r="B8940" i="13" l="1"/>
  <c r="A8939" i="13"/>
  <c r="E8938" i="13"/>
  <c r="D8938" i="13"/>
  <c r="C8938" i="13" s="1"/>
  <c r="J8938" i="13" s="1"/>
  <c r="E8939" i="13" l="1"/>
  <c r="D8939" i="13"/>
  <c r="C8939" i="13" s="1"/>
  <c r="J8939" i="13" s="1"/>
  <c r="B8941" i="13"/>
  <c r="A8940" i="13"/>
  <c r="D8940" i="13" l="1"/>
  <c r="E8940" i="13"/>
  <c r="B8942" i="13"/>
  <c r="A8941" i="13"/>
  <c r="C8940" i="13" l="1"/>
  <c r="J8940" i="13" s="1"/>
  <c r="D8941" i="13"/>
  <c r="C8941" i="13" s="1"/>
  <c r="J8941" i="13" s="1"/>
  <c r="E8941" i="13"/>
  <c r="B8943" i="13"/>
  <c r="A8942" i="13"/>
  <c r="E8942" i="13" l="1"/>
  <c r="D8942" i="13"/>
  <c r="C8942" i="13" s="1"/>
  <c r="J8942" i="13" s="1"/>
  <c r="B8944" i="13"/>
  <c r="A8943" i="13"/>
  <c r="E8943" i="13" l="1"/>
  <c r="D8943" i="13"/>
  <c r="C8943" i="13" s="1"/>
  <c r="J8943" i="13" s="1"/>
  <c r="B8945" i="13"/>
  <c r="A8944" i="13"/>
  <c r="D8944" i="13" l="1"/>
  <c r="E8944" i="13"/>
  <c r="B8946" i="13"/>
  <c r="A8945" i="13"/>
  <c r="C8944" i="13" l="1"/>
  <c r="J8944" i="13" s="1"/>
  <c r="E8945" i="13"/>
  <c r="D8945" i="13"/>
  <c r="C8945" i="13" s="1"/>
  <c r="J8945" i="13" s="1"/>
  <c r="B8947" i="13"/>
  <c r="A8946" i="13"/>
  <c r="E8946" i="13" l="1"/>
  <c r="D8946" i="13"/>
  <c r="C8946" i="13" s="1"/>
  <c r="J8946" i="13" s="1"/>
  <c r="B8948" i="13"/>
  <c r="A8947" i="13"/>
  <c r="E8947" i="13" l="1"/>
  <c r="D8947" i="13"/>
  <c r="C8947" i="13" s="1"/>
  <c r="J8947" i="13" s="1"/>
  <c r="B8949" i="13"/>
  <c r="A8948" i="13"/>
  <c r="D8948" i="13" l="1"/>
  <c r="E8948" i="13"/>
  <c r="B8950" i="13"/>
  <c r="A8949" i="13"/>
  <c r="C8948" i="13" l="1"/>
  <c r="J8948" i="13" s="1"/>
  <c r="D8949" i="13"/>
  <c r="C8949" i="13" s="1"/>
  <c r="J8949" i="13" s="1"/>
  <c r="E8949" i="13"/>
  <c r="B8951" i="13"/>
  <c r="A8950" i="13"/>
  <c r="B8952" i="13" l="1"/>
  <c r="A8951" i="13"/>
  <c r="E8950" i="13"/>
  <c r="D8950" i="13"/>
  <c r="C8950" i="13" s="1"/>
  <c r="J8950" i="13" s="1"/>
  <c r="E8951" i="13" l="1"/>
  <c r="D8951" i="13"/>
  <c r="C8951" i="13" s="1"/>
  <c r="J8951" i="13" s="1"/>
  <c r="B8953" i="13"/>
  <c r="A8952" i="13"/>
  <c r="D8952" i="13" l="1"/>
  <c r="E8952" i="13"/>
  <c r="B8954" i="13"/>
  <c r="A8953" i="13"/>
  <c r="C8952" i="13" l="1"/>
  <c r="J8952" i="13" s="1"/>
  <c r="D8953" i="13"/>
  <c r="C8953" i="13" s="1"/>
  <c r="J8953" i="13" s="1"/>
  <c r="E8953" i="13"/>
  <c r="B8955" i="13"/>
  <c r="A8954" i="13"/>
  <c r="B8956" i="13" l="1"/>
  <c r="A8955" i="13"/>
  <c r="E8954" i="13"/>
  <c r="D8954" i="13"/>
  <c r="C8954" i="13" s="1"/>
  <c r="J8954" i="13" s="1"/>
  <c r="E8955" i="13" l="1"/>
  <c r="D8955" i="13"/>
  <c r="C8955" i="13" s="1"/>
  <c r="J8955" i="13" s="1"/>
  <c r="B8957" i="13"/>
  <c r="A8956" i="13"/>
  <c r="D8956" i="13" l="1"/>
  <c r="E8956" i="13"/>
  <c r="B8958" i="13"/>
  <c r="A8957" i="13"/>
  <c r="C8956" i="13" l="1"/>
  <c r="J8956" i="13" s="1"/>
  <c r="E8957" i="13"/>
  <c r="D8957" i="13"/>
  <c r="C8957" i="13" s="1"/>
  <c r="J8957" i="13" s="1"/>
  <c r="B8959" i="13"/>
  <c r="A8958" i="13"/>
  <c r="B8960" i="13" l="1"/>
  <c r="A8959" i="13"/>
  <c r="E8958" i="13"/>
  <c r="D8958" i="13"/>
  <c r="C8958" i="13" s="1"/>
  <c r="J8958" i="13" s="1"/>
  <c r="E8959" i="13" l="1"/>
  <c r="D8959" i="13"/>
  <c r="C8959" i="13" s="1"/>
  <c r="J8959" i="13" s="1"/>
  <c r="B8961" i="13"/>
  <c r="A8960" i="13"/>
  <c r="D8960" i="13" l="1"/>
  <c r="E8960" i="13"/>
  <c r="B8962" i="13"/>
  <c r="A8961" i="13"/>
  <c r="C8960" i="13" l="1"/>
  <c r="J8960" i="13" s="1"/>
  <c r="D8961" i="13"/>
  <c r="C8961" i="13" s="1"/>
  <c r="J8961" i="13" s="1"/>
  <c r="E8961" i="13"/>
  <c r="B8963" i="13"/>
  <c r="A8962" i="13"/>
  <c r="B8964" i="13" l="1"/>
  <c r="A8963" i="13"/>
  <c r="E8962" i="13"/>
  <c r="D8962" i="13"/>
  <c r="C8962" i="13" s="1"/>
  <c r="J8962" i="13" s="1"/>
  <c r="E8963" i="13" l="1"/>
  <c r="D8963" i="13"/>
  <c r="C8963" i="13" s="1"/>
  <c r="J8963" i="13" s="1"/>
  <c r="B8965" i="13"/>
  <c r="A8964" i="13"/>
  <c r="D8964" i="13" l="1"/>
  <c r="E8964" i="13"/>
  <c r="B8966" i="13"/>
  <c r="A8965" i="13"/>
  <c r="C8964" i="13" l="1"/>
  <c r="J8964" i="13" s="1"/>
  <c r="D8965" i="13"/>
  <c r="C8965" i="13" s="1"/>
  <c r="J8965" i="13" s="1"/>
  <c r="E8965" i="13"/>
  <c r="B8967" i="13"/>
  <c r="A8966" i="13"/>
  <c r="E8966" i="13" l="1"/>
  <c r="D8966" i="13"/>
  <c r="C8966" i="13" s="1"/>
  <c r="J8966" i="13" s="1"/>
  <c r="B8968" i="13"/>
  <c r="A8967" i="13"/>
  <c r="E8967" i="13" l="1"/>
  <c r="D8967" i="13"/>
  <c r="C8967" i="13" s="1"/>
  <c r="J8967" i="13" s="1"/>
  <c r="B8969" i="13"/>
  <c r="A8968" i="13"/>
  <c r="D8968" i="13" l="1"/>
  <c r="E8968" i="13"/>
  <c r="B8970" i="13"/>
  <c r="A8969" i="13"/>
  <c r="C8968" i="13" l="1"/>
  <c r="J8968" i="13" s="1"/>
  <c r="E8969" i="13"/>
  <c r="D8969" i="13"/>
  <c r="C8969" i="13" s="1"/>
  <c r="J8969" i="13" s="1"/>
  <c r="B8971" i="13"/>
  <c r="A8970" i="13"/>
  <c r="E8970" i="13" l="1"/>
  <c r="D8970" i="13"/>
  <c r="C8970" i="13" s="1"/>
  <c r="J8970" i="13" s="1"/>
  <c r="B8972" i="13"/>
  <c r="A8971" i="13"/>
  <c r="E8971" i="13" l="1"/>
  <c r="D8971" i="13"/>
  <c r="C8971" i="13" s="1"/>
  <c r="J8971" i="13" s="1"/>
  <c r="B8973" i="13"/>
  <c r="A8972" i="13"/>
  <c r="D8972" i="13" l="1"/>
  <c r="E8972" i="13"/>
  <c r="B8974" i="13"/>
  <c r="A8973" i="13"/>
  <c r="C8972" i="13" l="1"/>
  <c r="J8972" i="13" s="1"/>
  <c r="D8973" i="13"/>
  <c r="C8973" i="13" s="1"/>
  <c r="J8973" i="13" s="1"/>
  <c r="E8973" i="13"/>
  <c r="B8975" i="13"/>
  <c r="A8974" i="13"/>
  <c r="B8976" i="13" l="1"/>
  <c r="A8975" i="13"/>
  <c r="E8974" i="13"/>
  <c r="D8974" i="13"/>
  <c r="C8974" i="13" s="1"/>
  <c r="J8974" i="13" s="1"/>
  <c r="E8975" i="13" l="1"/>
  <c r="D8975" i="13"/>
  <c r="C8975" i="13" s="1"/>
  <c r="J8975" i="13" s="1"/>
  <c r="B8977" i="13"/>
  <c r="A8976" i="13"/>
  <c r="D8976" i="13" l="1"/>
  <c r="E8976" i="13"/>
  <c r="B8978" i="13"/>
  <c r="A8977" i="13"/>
  <c r="C8976" i="13" l="1"/>
  <c r="J8976" i="13" s="1"/>
  <c r="D8977" i="13"/>
  <c r="C8977" i="13" s="1"/>
  <c r="J8977" i="13" s="1"/>
  <c r="E8977" i="13"/>
  <c r="B8979" i="13"/>
  <c r="A8978" i="13"/>
  <c r="E8978" i="13" l="1"/>
  <c r="D8978" i="13"/>
  <c r="C8978" i="13" s="1"/>
  <c r="J8978" i="13" s="1"/>
  <c r="B8980" i="13"/>
  <c r="A8979" i="13"/>
  <c r="E8979" i="13" l="1"/>
  <c r="D8979" i="13"/>
  <c r="C8979" i="13" s="1"/>
  <c r="J8979" i="13" s="1"/>
  <c r="B8981" i="13"/>
  <c r="A8980" i="13"/>
  <c r="D8980" i="13" l="1"/>
  <c r="E8980" i="13"/>
  <c r="B8982" i="13"/>
  <c r="A8981" i="13"/>
  <c r="C8980" i="13" l="1"/>
  <c r="J8980" i="13" s="1"/>
  <c r="E8981" i="13"/>
  <c r="D8981" i="13"/>
  <c r="C8981" i="13" s="1"/>
  <c r="J8981" i="13" s="1"/>
  <c r="B8983" i="13"/>
  <c r="A8982" i="13"/>
  <c r="B8984" i="13" l="1"/>
  <c r="A8983" i="13"/>
  <c r="E8982" i="13"/>
  <c r="D8982" i="13"/>
  <c r="C8982" i="13" s="1"/>
  <c r="J8982" i="13" s="1"/>
  <c r="E8983" i="13" l="1"/>
  <c r="D8983" i="13"/>
  <c r="C8983" i="13" s="1"/>
  <c r="J8983" i="13" s="1"/>
  <c r="B8985" i="13"/>
  <c r="A8984" i="13"/>
  <c r="D8984" i="13" l="1"/>
  <c r="E8984" i="13"/>
  <c r="B8986" i="13"/>
  <c r="A8985" i="13"/>
  <c r="C8984" i="13" l="1"/>
  <c r="J8984" i="13" s="1"/>
  <c r="J8985" i="13"/>
  <c r="D8985" i="13"/>
  <c r="C8985" i="13" s="1"/>
  <c r="E8985" i="13"/>
  <c r="B8987" i="13"/>
  <c r="A8986" i="13"/>
  <c r="E8986" i="13" l="1"/>
  <c r="D8986" i="13"/>
  <c r="B8988" i="13"/>
  <c r="A8987" i="13"/>
  <c r="E8987" i="13" l="1"/>
  <c r="D8987" i="13"/>
  <c r="B8989" i="13"/>
  <c r="A8988" i="13"/>
  <c r="C8986" i="13"/>
  <c r="J8986" i="13" s="1"/>
  <c r="D8988" i="13" l="1"/>
  <c r="C8988" i="13" s="1"/>
  <c r="J8988" i="13" s="1"/>
  <c r="E8988" i="13"/>
  <c r="B8990" i="13"/>
  <c r="A8989" i="13"/>
  <c r="C8987" i="13"/>
  <c r="J8987" i="13" s="1"/>
  <c r="B8991" i="13" l="1"/>
  <c r="A8990" i="13"/>
  <c r="D8989" i="13"/>
  <c r="E8989" i="13"/>
  <c r="E8990" i="13" l="1"/>
  <c r="D8990" i="13"/>
  <c r="B8992" i="13"/>
  <c r="A8991" i="13"/>
  <c r="C8989" i="13"/>
  <c r="J8989" i="13" s="1"/>
  <c r="E8991" i="13" l="1"/>
  <c r="D8991" i="13"/>
  <c r="C8991" i="13" s="1"/>
  <c r="J8991" i="13" s="1"/>
  <c r="B8993" i="13"/>
  <c r="A8992" i="13"/>
  <c r="C8990" i="13"/>
  <c r="J8990" i="13" s="1"/>
  <c r="B8994" i="13" l="1"/>
  <c r="A8993" i="13"/>
  <c r="D8992" i="13"/>
  <c r="E8992" i="13"/>
  <c r="E8993" i="13" l="1"/>
  <c r="D8993" i="13"/>
  <c r="B8995" i="13"/>
  <c r="A8994" i="13"/>
  <c r="C8992" i="13"/>
  <c r="J8992" i="13" s="1"/>
  <c r="B8996" i="13" l="1"/>
  <c r="A8995" i="13"/>
  <c r="C8993" i="13"/>
  <c r="J8993" i="13" s="1"/>
  <c r="E8994" i="13"/>
  <c r="D8994" i="13"/>
  <c r="C8994" i="13" s="1"/>
  <c r="J8994" i="13" s="1"/>
  <c r="E8995" i="13" l="1"/>
  <c r="D8995" i="13"/>
  <c r="C8995" i="13" s="1"/>
  <c r="J8995" i="13" s="1"/>
  <c r="B8997" i="13"/>
  <c r="A8996" i="13"/>
  <c r="B8998" i="13" l="1"/>
  <c r="A8997" i="13"/>
  <c r="D8996" i="13"/>
  <c r="E8996" i="13"/>
  <c r="D8997" i="13" l="1"/>
  <c r="C8997" i="13" s="1"/>
  <c r="J8997" i="13" s="1"/>
  <c r="E8997" i="13"/>
  <c r="B8999" i="13"/>
  <c r="A8998" i="13"/>
  <c r="C8996" i="13"/>
  <c r="J8996" i="13" s="1"/>
  <c r="E8998" i="13" l="1"/>
  <c r="D8998" i="13"/>
  <c r="C8998" i="13" s="1"/>
  <c r="J8998" i="13" s="1"/>
  <c r="B9000" i="13"/>
  <c r="A8999" i="13"/>
  <c r="E8999" i="13" l="1"/>
  <c r="D8999" i="13"/>
  <c r="C8999" i="13" s="1"/>
  <c r="J8999" i="13" s="1"/>
  <c r="B9001" i="13"/>
  <c r="A9000" i="13"/>
  <c r="D9000" i="13" l="1"/>
  <c r="E9000" i="13"/>
  <c r="B9002" i="13"/>
  <c r="A9001" i="13"/>
  <c r="C9000" i="13" l="1"/>
  <c r="J9000" i="13" s="1"/>
  <c r="D9001" i="13"/>
  <c r="C9001" i="13" s="1"/>
  <c r="J9001" i="13" s="1"/>
  <c r="E9001" i="13"/>
  <c r="B9003" i="13"/>
  <c r="A9002" i="13"/>
  <c r="E9002" i="13" l="1"/>
  <c r="D9002" i="13"/>
  <c r="C9002" i="13" s="1"/>
  <c r="J9002" i="13" s="1"/>
  <c r="B9004" i="13"/>
  <c r="A9003" i="13"/>
  <c r="E9003" i="13" l="1"/>
  <c r="D9003" i="13"/>
  <c r="C9003" i="13" s="1"/>
  <c r="J9003" i="13" s="1"/>
  <c r="B9005" i="13"/>
  <c r="A9004" i="13"/>
  <c r="D9004" i="13" l="1"/>
  <c r="E9004" i="13"/>
  <c r="B9006" i="13"/>
  <c r="A9005" i="13"/>
  <c r="C9004" i="13" l="1"/>
  <c r="J9004" i="13" s="1"/>
  <c r="E9005" i="13"/>
  <c r="D9005" i="13"/>
  <c r="C9005" i="13" s="1"/>
  <c r="J9005" i="13" s="1"/>
  <c r="B9007" i="13"/>
  <c r="A9006" i="13"/>
  <c r="E9006" i="13" l="1"/>
  <c r="D9006" i="13"/>
  <c r="C9006" i="13" s="1"/>
  <c r="J9006" i="13" s="1"/>
  <c r="B9008" i="13"/>
  <c r="A9007" i="13"/>
  <c r="E9007" i="13" l="1"/>
  <c r="D9007" i="13"/>
  <c r="C9007" i="13" s="1"/>
  <c r="J9007" i="13" s="1"/>
  <c r="B9009" i="13"/>
  <c r="A9008" i="13"/>
  <c r="D9008" i="13" l="1"/>
  <c r="E9008" i="13"/>
  <c r="B9010" i="13"/>
  <c r="A9009" i="13"/>
  <c r="C9008" i="13" l="1"/>
  <c r="J9008" i="13" s="1"/>
  <c r="D9009" i="13"/>
  <c r="C9009" i="13" s="1"/>
  <c r="J9009" i="13" s="1"/>
  <c r="E9009" i="13"/>
  <c r="B9011" i="13"/>
  <c r="A9010" i="13"/>
  <c r="E9010" i="13" l="1"/>
  <c r="D9010" i="13"/>
  <c r="C9010" i="13" s="1"/>
  <c r="J9010" i="13" s="1"/>
  <c r="B9012" i="13"/>
  <c r="A9011" i="13"/>
  <c r="E9011" i="13" l="1"/>
  <c r="D9011" i="13"/>
  <c r="C9011" i="13" s="1"/>
  <c r="J9011" i="13" s="1"/>
  <c r="B9013" i="13"/>
  <c r="A9012" i="13"/>
  <c r="D9012" i="13" l="1"/>
  <c r="E9012" i="13"/>
  <c r="B9014" i="13"/>
  <c r="A9013" i="13"/>
  <c r="C9012" i="13" l="1"/>
  <c r="J9012" i="13" s="1"/>
  <c r="D9013" i="13"/>
  <c r="C9013" i="13" s="1"/>
  <c r="J9013" i="13" s="1"/>
  <c r="E9013" i="13"/>
  <c r="B9015" i="13"/>
  <c r="A9014" i="13"/>
  <c r="B9016" i="13" l="1"/>
  <c r="A9015" i="13"/>
  <c r="E9014" i="13"/>
  <c r="D9014" i="13"/>
  <c r="C9014" i="13" s="1"/>
  <c r="J9014" i="13" s="1"/>
  <c r="E9015" i="13" l="1"/>
  <c r="D9015" i="13"/>
  <c r="C9015" i="13" s="1"/>
  <c r="J9015" i="13" s="1"/>
  <c r="B9017" i="13"/>
  <c r="A9016" i="13"/>
  <c r="D9016" i="13" l="1"/>
  <c r="E9016" i="13"/>
  <c r="B9018" i="13"/>
  <c r="A9017" i="13"/>
  <c r="C9016" i="13" l="1"/>
  <c r="J9016" i="13" s="1"/>
  <c r="E9017" i="13"/>
  <c r="D9017" i="13"/>
  <c r="C9017" i="13" s="1"/>
  <c r="J9017" i="13" s="1"/>
  <c r="B9019" i="13"/>
  <c r="A9018" i="13"/>
  <c r="B9020" i="13" l="1"/>
  <c r="A9019" i="13"/>
  <c r="E9018" i="13"/>
  <c r="D9018" i="13"/>
  <c r="C9018" i="13" s="1"/>
  <c r="J9018" i="13" s="1"/>
  <c r="E9019" i="13" l="1"/>
  <c r="D9019" i="13"/>
  <c r="C9019" i="13" s="1"/>
  <c r="J9019" i="13" s="1"/>
  <c r="B9021" i="13"/>
  <c r="A9020" i="13"/>
  <c r="D9020" i="13" l="1"/>
  <c r="E9020" i="13"/>
  <c r="B9022" i="13"/>
  <c r="A9021" i="13"/>
  <c r="C9020" i="13" l="1"/>
  <c r="J9020" i="13" s="1"/>
  <c r="D9021" i="13"/>
  <c r="C9021" i="13" s="1"/>
  <c r="J9021" i="13" s="1"/>
  <c r="E9021" i="13"/>
  <c r="B9023" i="13"/>
  <c r="A9022" i="13"/>
  <c r="E9022" i="13" l="1"/>
  <c r="D9022" i="13"/>
  <c r="C9022" i="13" s="1"/>
  <c r="J9022" i="13" s="1"/>
  <c r="B9024" i="13"/>
  <c r="A9023" i="13"/>
  <c r="E9023" i="13" l="1"/>
  <c r="D9023" i="13"/>
  <c r="C9023" i="13" s="1"/>
  <c r="J9023" i="13" s="1"/>
  <c r="B9025" i="13"/>
  <c r="A9024" i="13"/>
  <c r="D9024" i="13" l="1"/>
  <c r="E9024" i="13"/>
  <c r="B9026" i="13"/>
  <c r="A9025" i="13"/>
  <c r="C9024" i="13" l="1"/>
  <c r="J9024" i="13" s="1"/>
  <c r="D9025" i="13"/>
  <c r="C9025" i="13" s="1"/>
  <c r="J9025" i="13" s="1"/>
  <c r="E9025" i="13"/>
  <c r="B9027" i="13"/>
  <c r="A9026" i="13"/>
  <c r="E9026" i="13" l="1"/>
  <c r="D9026" i="13"/>
  <c r="C9026" i="13" s="1"/>
  <c r="J9026" i="13" s="1"/>
  <c r="B9028" i="13"/>
  <c r="A9027" i="13"/>
  <c r="E9027" i="13" l="1"/>
  <c r="D9027" i="13"/>
  <c r="C9027" i="13" s="1"/>
  <c r="J9027" i="13" s="1"/>
  <c r="B9029" i="13"/>
  <c r="A9028" i="13"/>
  <c r="B9030" i="13" l="1"/>
  <c r="A9029" i="13"/>
  <c r="D9028" i="13"/>
  <c r="C9028" i="13" s="1"/>
  <c r="J9028" i="13" s="1"/>
  <c r="E9028" i="13"/>
  <c r="E9029" i="13" l="1"/>
  <c r="D9029" i="13"/>
  <c r="C9029" i="13" s="1"/>
  <c r="J9029" i="13" s="1"/>
  <c r="B9031" i="13"/>
  <c r="A9030" i="13"/>
  <c r="B9032" i="13" l="1"/>
  <c r="A9031" i="13"/>
  <c r="E9030" i="13"/>
  <c r="D9030" i="13"/>
  <c r="C9030" i="13" s="1"/>
  <c r="J9030" i="13" s="1"/>
  <c r="E9031" i="13" l="1"/>
  <c r="D9031" i="13"/>
  <c r="C9031" i="13" s="1"/>
  <c r="J9031" i="13" s="1"/>
  <c r="B9033" i="13"/>
  <c r="A9032" i="13"/>
  <c r="D9032" i="13" l="1"/>
  <c r="E9032" i="13"/>
  <c r="B9034" i="13"/>
  <c r="A9033" i="13"/>
  <c r="C9032" i="13" l="1"/>
  <c r="J9032" i="13" s="1"/>
  <c r="D9033" i="13"/>
  <c r="C9033" i="13" s="1"/>
  <c r="J9033" i="13" s="1"/>
  <c r="E9033" i="13"/>
  <c r="B9035" i="13"/>
  <c r="A9034" i="13"/>
  <c r="B9036" i="13" l="1"/>
  <c r="A9035" i="13"/>
  <c r="E9034" i="13"/>
  <c r="D9034" i="13"/>
  <c r="C9034" i="13" s="1"/>
  <c r="J9034" i="13" s="1"/>
  <c r="E9035" i="13" l="1"/>
  <c r="D9035" i="13"/>
  <c r="C9035" i="13" s="1"/>
  <c r="J9035" i="13" s="1"/>
  <c r="B9037" i="13"/>
  <c r="A9036" i="13"/>
  <c r="D9036" i="13" l="1"/>
  <c r="E9036" i="13"/>
  <c r="B9038" i="13"/>
  <c r="A9037" i="13"/>
  <c r="C9036" i="13" l="1"/>
  <c r="J9036" i="13" s="1"/>
  <c r="D9037" i="13"/>
  <c r="C9037" i="13" s="1"/>
  <c r="J9037" i="13" s="1"/>
  <c r="E9037" i="13"/>
  <c r="B9039" i="13"/>
  <c r="A9038" i="13"/>
  <c r="B9040" i="13" l="1"/>
  <c r="A9039" i="13"/>
  <c r="E9038" i="13"/>
  <c r="D9038" i="13"/>
  <c r="C9038" i="13" s="1"/>
  <c r="J9038" i="13" s="1"/>
  <c r="E9039" i="13" l="1"/>
  <c r="D9039" i="13"/>
  <c r="C9039" i="13" s="1"/>
  <c r="J9039" i="13" s="1"/>
  <c r="B9041" i="13"/>
  <c r="A9040" i="13"/>
  <c r="D9040" i="13" l="1"/>
  <c r="E9040" i="13"/>
  <c r="B9042" i="13"/>
  <c r="A9041" i="13"/>
  <c r="C9040" i="13" l="1"/>
  <c r="J9040" i="13" s="1"/>
  <c r="E9041" i="13"/>
  <c r="D9041" i="13"/>
  <c r="C9041" i="13" s="1"/>
  <c r="J9041" i="13" s="1"/>
  <c r="B9043" i="13"/>
  <c r="A9042" i="13"/>
  <c r="B9044" i="13" l="1"/>
  <c r="A9043" i="13"/>
  <c r="E9042" i="13"/>
  <c r="D9042" i="13"/>
  <c r="C9042" i="13" s="1"/>
  <c r="J9042" i="13" s="1"/>
  <c r="E9043" i="13" l="1"/>
  <c r="D9043" i="13"/>
  <c r="C9043" i="13" s="1"/>
  <c r="J9043" i="13" s="1"/>
  <c r="B9045" i="13"/>
  <c r="A9044" i="13"/>
  <c r="D9044" i="13" l="1"/>
  <c r="E9044" i="13"/>
  <c r="B9046" i="13"/>
  <c r="A9045" i="13"/>
  <c r="C9044" i="13" l="1"/>
  <c r="J9044" i="13" s="1"/>
  <c r="D9045" i="13"/>
  <c r="C9045" i="13" s="1"/>
  <c r="J9045" i="13" s="1"/>
  <c r="E9045" i="13"/>
  <c r="B9047" i="13"/>
  <c r="A9046" i="13"/>
  <c r="E9046" i="13" l="1"/>
  <c r="D9046" i="13"/>
  <c r="C9046" i="13" s="1"/>
  <c r="J9046" i="13" s="1"/>
  <c r="B9048" i="13"/>
  <c r="A9047" i="13"/>
  <c r="E9047" i="13" l="1"/>
  <c r="D9047" i="13"/>
  <c r="C9047" i="13" s="1"/>
  <c r="J9047" i="13" s="1"/>
  <c r="B9049" i="13"/>
  <c r="A9048" i="13"/>
  <c r="D9048" i="13" l="1"/>
  <c r="E9048" i="13"/>
  <c r="B9050" i="13"/>
  <c r="A9049" i="13"/>
  <c r="C9048" i="13" l="1"/>
  <c r="J9048" i="13" s="1"/>
  <c r="D9049" i="13"/>
  <c r="C9049" i="13" s="1"/>
  <c r="J9049" i="13" s="1"/>
  <c r="E9049" i="13"/>
  <c r="B9051" i="13"/>
  <c r="A9050" i="13"/>
  <c r="B9052" i="13" l="1"/>
  <c r="A9051" i="13"/>
  <c r="E9050" i="13"/>
  <c r="D9050" i="13"/>
  <c r="C9050" i="13" s="1"/>
  <c r="J9050" i="13" s="1"/>
  <c r="E9051" i="13" l="1"/>
  <c r="D9051" i="13"/>
  <c r="C9051" i="13" s="1"/>
  <c r="J9051" i="13" s="1"/>
  <c r="B9053" i="13"/>
  <c r="A9052" i="13"/>
  <c r="D9052" i="13" l="1"/>
  <c r="E9052" i="13"/>
  <c r="B9054" i="13"/>
  <c r="A9053" i="13"/>
  <c r="C9052" i="13" l="1"/>
  <c r="J9052" i="13" s="1"/>
  <c r="D9053" i="13"/>
  <c r="C9053" i="13" s="1"/>
  <c r="J9053" i="13" s="1"/>
  <c r="E9053" i="13"/>
  <c r="B9055" i="13"/>
  <c r="A9054" i="13"/>
  <c r="B9056" i="13" l="1"/>
  <c r="A9055" i="13"/>
  <c r="E9054" i="13"/>
  <c r="D9054" i="13"/>
  <c r="C9054" i="13" s="1"/>
  <c r="J9054" i="13" s="1"/>
  <c r="E9055" i="13" l="1"/>
  <c r="D9055" i="13"/>
  <c r="C9055" i="13" s="1"/>
  <c r="J9055" i="13" s="1"/>
  <c r="B9057" i="13"/>
  <c r="A9056" i="13"/>
  <c r="D9056" i="13" l="1"/>
  <c r="E9056" i="13"/>
  <c r="B9058" i="13"/>
  <c r="A9057" i="13"/>
  <c r="C9056" i="13" l="1"/>
  <c r="J9056" i="13" s="1"/>
  <c r="E9057" i="13"/>
  <c r="D9057" i="13"/>
  <c r="C9057" i="13" s="1"/>
  <c r="J9057" i="13" s="1"/>
  <c r="B9059" i="13"/>
  <c r="A9058" i="13"/>
  <c r="E9058" i="13" l="1"/>
  <c r="D9058" i="13"/>
  <c r="C9058" i="13" s="1"/>
  <c r="J9058" i="13" s="1"/>
  <c r="B9060" i="13"/>
  <c r="A9059" i="13"/>
  <c r="E9059" i="13" l="1"/>
  <c r="D9059" i="13"/>
  <c r="C9059" i="13" s="1"/>
  <c r="J9059" i="13" s="1"/>
  <c r="B9061" i="13"/>
  <c r="A9060" i="13"/>
  <c r="D9060" i="13" l="1"/>
  <c r="E9060" i="13"/>
  <c r="B9062" i="13"/>
  <c r="A9061" i="13"/>
  <c r="C9060" i="13" l="1"/>
  <c r="J9060" i="13" s="1"/>
  <c r="D9061" i="13"/>
  <c r="C9061" i="13" s="1"/>
  <c r="J9061" i="13" s="1"/>
  <c r="E9061" i="13"/>
  <c r="B9063" i="13"/>
  <c r="A9062" i="13"/>
  <c r="B9064" i="13" l="1"/>
  <c r="A9063" i="13"/>
  <c r="E9062" i="13"/>
  <c r="D9062" i="13"/>
  <c r="C9062" i="13" s="1"/>
  <c r="J9062" i="13" s="1"/>
  <c r="E9063" i="13" l="1"/>
  <c r="D9063" i="13"/>
  <c r="C9063" i="13" s="1"/>
  <c r="J9063" i="13" s="1"/>
  <c r="B9065" i="13"/>
  <c r="A9064" i="13"/>
  <c r="D9064" i="13" l="1"/>
  <c r="E9064" i="13"/>
  <c r="B9066" i="13"/>
  <c r="A9065" i="13"/>
  <c r="C9064" i="13" l="1"/>
  <c r="J9064" i="13" s="1"/>
  <c r="J9065" i="13"/>
  <c r="D9065" i="13"/>
  <c r="C9065" i="13" s="1"/>
  <c r="E9065" i="13"/>
  <c r="B9067" i="13"/>
  <c r="A9066" i="13"/>
  <c r="E9066" i="13" l="1"/>
  <c r="D9066" i="13"/>
  <c r="B9068" i="13"/>
  <c r="A9067" i="13"/>
  <c r="E9067" i="13" l="1"/>
  <c r="D9067" i="13"/>
  <c r="B9069" i="13"/>
  <c r="A9068" i="13"/>
  <c r="C9066" i="13"/>
  <c r="J9066" i="13" s="1"/>
  <c r="D9068" i="13" l="1"/>
  <c r="C9068" i="13" s="1"/>
  <c r="J9068" i="13" s="1"/>
  <c r="E9068" i="13"/>
  <c r="B9070" i="13"/>
  <c r="A9069" i="13"/>
  <c r="C9067" i="13"/>
  <c r="J9067" i="13" s="1"/>
  <c r="E9069" i="13" l="1"/>
  <c r="D9069" i="13"/>
  <c r="C9069" i="13" s="1"/>
  <c r="J9069" i="13" s="1"/>
  <c r="B9071" i="13"/>
  <c r="A9070" i="13"/>
  <c r="E9070" i="13" l="1"/>
  <c r="D9070" i="13"/>
  <c r="C9070" i="13" s="1"/>
  <c r="J9070" i="13" s="1"/>
  <c r="B9072" i="13"/>
  <c r="A9071" i="13"/>
  <c r="E9071" i="13" l="1"/>
  <c r="D9071" i="13"/>
  <c r="C9071" i="13" s="1"/>
  <c r="J9071" i="13" s="1"/>
  <c r="B9073" i="13"/>
  <c r="A9072" i="13"/>
  <c r="D9072" i="13" l="1"/>
  <c r="C9072" i="13" s="1"/>
  <c r="J9072" i="13" s="1"/>
  <c r="E9072" i="13"/>
  <c r="B9074" i="13"/>
  <c r="A9073" i="13"/>
  <c r="D9073" i="13" l="1"/>
  <c r="C9073" i="13" s="1"/>
  <c r="J9073" i="13" s="1"/>
  <c r="E9073" i="13"/>
  <c r="B9075" i="13"/>
  <c r="A9074" i="13"/>
  <c r="E9074" i="13" l="1"/>
  <c r="D9074" i="13"/>
  <c r="C9074" i="13" s="1"/>
  <c r="J9074" i="13" s="1"/>
  <c r="B9076" i="13"/>
  <c r="A9075" i="13"/>
  <c r="E9075" i="13" l="1"/>
  <c r="D9075" i="13"/>
  <c r="C9075" i="13" s="1"/>
  <c r="J9075" i="13" s="1"/>
  <c r="B9077" i="13"/>
  <c r="A9076" i="13"/>
  <c r="D9076" i="13" l="1"/>
  <c r="C9076" i="13" s="1"/>
  <c r="J9076" i="13" s="1"/>
  <c r="E9076" i="13"/>
  <c r="B9078" i="13"/>
  <c r="A9077" i="13"/>
  <c r="D9077" i="13" l="1"/>
  <c r="C9077" i="13" s="1"/>
  <c r="J9077" i="13" s="1"/>
  <c r="E9077" i="13"/>
  <c r="B9079" i="13"/>
  <c r="A9078" i="13"/>
  <c r="E9078" i="13" l="1"/>
  <c r="D9078" i="13"/>
  <c r="C9078" i="13" s="1"/>
  <c r="J9078" i="13" s="1"/>
  <c r="B9080" i="13"/>
  <c r="A9079" i="13"/>
  <c r="E9079" i="13" l="1"/>
  <c r="D9079" i="13"/>
  <c r="C9079" i="13" s="1"/>
  <c r="J9079" i="13" s="1"/>
  <c r="B9081" i="13"/>
  <c r="A9080" i="13"/>
  <c r="D9080" i="13" l="1"/>
  <c r="E9080" i="13"/>
  <c r="B9082" i="13"/>
  <c r="A9081" i="13"/>
  <c r="C9080" i="13" l="1"/>
  <c r="J9080" i="13" s="1"/>
  <c r="E9081" i="13"/>
  <c r="D9081" i="13"/>
  <c r="C9081" i="13" s="1"/>
  <c r="J9081" i="13" s="1"/>
  <c r="B9083" i="13"/>
  <c r="A9082" i="13"/>
  <c r="E9082" i="13" l="1"/>
  <c r="D9082" i="13"/>
  <c r="C9082" i="13" s="1"/>
  <c r="J9082" i="13" s="1"/>
  <c r="B9084" i="13"/>
  <c r="A9083" i="13"/>
  <c r="E9083" i="13" l="1"/>
  <c r="D9083" i="13"/>
  <c r="C9083" i="13" s="1"/>
  <c r="J9083" i="13" s="1"/>
  <c r="B9085" i="13"/>
  <c r="A9084" i="13"/>
  <c r="D9084" i="13" l="1"/>
  <c r="E9084" i="13"/>
  <c r="B9086" i="13"/>
  <c r="A9085" i="13"/>
  <c r="C9084" i="13" l="1"/>
  <c r="J9084" i="13" s="1"/>
  <c r="D9085" i="13"/>
  <c r="C9085" i="13" s="1"/>
  <c r="J9085" i="13" s="1"/>
  <c r="E9085" i="13"/>
  <c r="B9087" i="13"/>
  <c r="A9086" i="13"/>
  <c r="E9086" i="13" l="1"/>
  <c r="D9086" i="13"/>
  <c r="C9086" i="13" s="1"/>
  <c r="J9086" i="13" s="1"/>
  <c r="B9088" i="13"/>
  <c r="A9087" i="13"/>
  <c r="E9087" i="13" l="1"/>
  <c r="D9087" i="13"/>
  <c r="C9087" i="13" s="1"/>
  <c r="J9087" i="13" s="1"/>
  <c r="B9089" i="13"/>
  <c r="A9088" i="13"/>
  <c r="D9088" i="13" l="1"/>
  <c r="C9088" i="13" s="1"/>
  <c r="J9088" i="13" s="1"/>
  <c r="E9088" i="13"/>
  <c r="B9090" i="13"/>
  <c r="A9089" i="13"/>
  <c r="D9089" i="13" l="1"/>
  <c r="C9089" i="13" s="1"/>
  <c r="J9089" i="13" s="1"/>
  <c r="E9089" i="13"/>
  <c r="B9091" i="13"/>
  <c r="A9090" i="13"/>
  <c r="E9090" i="13" l="1"/>
  <c r="D9090" i="13"/>
  <c r="C9090" i="13" s="1"/>
  <c r="J9090" i="13" s="1"/>
  <c r="B9092" i="13"/>
  <c r="A9091" i="13"/>
  <c r="E9091" i="13" l="1"/>
  <c r="D9091" i="13"/>
  <c r="C9091" i="13" s="1"/>
  <c r="J9091" i="13" s="1"/>
  <c r="B9093" i="13"/>
  <c r="A9092" i="13"/>
  <c r="D9092" i="13" l="1"/>
  <c r="E9092" i="13"/>
  <c r="B9094" i="13"/>
  <c r="A9093" i="13"/>
  <c r="C9092" i="13" l="1"/>
  <c r="J9092" i="13" s="1"/>
  <c r="E9093" i="13"/>
  <c r="D9093" i="13"/>
  <c r="C9093" i="13" s="1"/>
  <c r="J9093" i="13" s="1"/>
  <c r="B9095" i="13"/>
  <c r="A9094" i="13"/>
  <c r="E9094" i="13" l="1"/>
  <c r="D9094" i="13"/>
  <c r="C9094" i="13" s="1"/>
  <c r="J9094" i="13" s="1"/>
  <c r="B9096" i="13"/>
  <c r="A9095" i="13"/>
  <c r="E9095" i="13" l="1"/>
  <c r="D9095" i="13"/>
  <c r="C9095" i="13" s="1"/>
  <c r="J9095" i="13" s="1"/>
  <c r="B9097" i="13"/>
  <c r="A9096" i="13"/>
  <c r="D9096" i="13" l="1"/>
  <c r="E9096" i="13"/>
  <c r="B9098" i="13"/>
  <c r="A9097" i="13"/>
  <c r="C9096" i="13" l="1"/>
  <c r="J9096" i="13" s="1"/>
  <c r="J9097" i="13"/>
  <c r="D9097" i="13"/>
  <c r="C9097" i="13" s="1"/>
  <c r="E9097" i="13"/>
  <c r="B9099" i="13"/>
  <c r="A9098" i="13"/>
  <c r="E9098" i="13" l="1"/>
  <c r="D9098" i="13"/>
  <c r="B9100" i="13"/>
  <c r="A9099" i="13"/>
  <c r="E9099" i="13" l="1"/>
  <c r="D9099" i="13"/>
  <c r="B9101" i="13"/>
  <c r="A9100" i="13"/>
  <c r="C9098" i="13"/>
  <c r="J9098" i="13" s="1"/>
  <c r="D9100" i="13" l="1"/>
  <c r="C9100" i="13" s="1"/>
  <c r="J9100" i="13" s="1"/>
  <c r="E9100" i="13"/>
  <c r="B9102" i="13"/>
  <c r="A9101" i="13"/>
  <c r="C9099" i="13"/>
  <c r="J9099" i="13" s="1"/>
  <c r="D9101" i="13" l="1"/>
  <c r="C9101" i="13" s="1"/>
  <c r="J9101" i="13" s="1"/>
  <c r="E9101" i="13"/>
  <c r="B9103" i="13"/>
  <c r="A9102" i="13"/>
  <c r="E9102" i="13" l="1"/>
  <c r="D9102" i="13"/>
  <c r="C9102" i="13" s="1"/>
  <c r="J9102" i="13" s="1"/>
  <c r="B9104" i="13"/>
  <c r="A9103" i="13"/>
  <c r="E9103" i="13" l="1"/>
  <c r="D9103" i="13"/>
  <c r="C9103" i="13" s="1"/>
  <c r="J9103" i="13" s="1"/>
  <c r="B9105" i="13"/>
  <c r="A9104" i="13"/>
  <c r="D9104" i="13" l="1"/>
  <c r="E9104" i="13"/>
  <c r="B9106" i="13"/>
  <c r="A9105" i="13"/>
  <c r="C9104" i="13" l="1"/>
  <c r="J9104" i="13" s="1"/>
  <c r="E9105" i="13"/>
  <c r="D9105" i="13"/>
  <c r="C9105" i="13" s="1"/>
  <c r="J9105" i="13" s="1"/>
  <c r="B9107" i="13"/>
  <c r="A9106" i="13"/>
  <c r="E9106" i="13" l="1"/>
  <c r="D9106" i="13"/>
  <c r="C9106" i="13" s="1"/>
  <c r="J9106" i="13" s="1"/>
  <c r="B9108" i="13"/>
  <c r="A9107" i="13"/>
  <c r="E9107" i="13" l="1"/>
  <c r="D9107" i="13"/>
  <c r="C9107" i="13" s="1"/>
  <c r="J9107" i="13" s="1"/>
  <c r="B9109" i="13"/>
  <c r="A9108" i="13"/>
  <c r="D9108" i="13" l="1"/>
  <c r="E9108" i="13"/>
  <c r="B9110" i="13"/>
  <c r="A9109" i="13"/>
  <c r="C9108" i="13" l="1"/>
  <c r="J9108" i="13" s="1"/>
  <c r="J9109" i="13"/>
  <c r="D9109" i="13"/>
  <c r="C9109" i="13" s="1"/>
  <c r="E9109" i="13"/>
  <c r="B9111" i="13"/>
  <c r="A9110" i="13"/>
  <c r="E9110" i="13" l="1"/>
  <c r="D9110" i="13"/>
  <c r="C9110" i="13" s="1"/>
  <c r="J9110" i="13" s="1"/>
  <c r="B9112" i="13"/>
  <c r="A9111" i="13"/>
  <c r="B9113" i="13" l="1"/>
  <c r="A9112" i="13"/>
  <c r="E9111" i="13"/>
  <c r="D9111" i="13"/>
  <c r="C9111" i="13" s="1"/>
  <c r="J9111" i="13" s="1"/>
  <c r="D9112" i="13" l="1"/>
  <c r="C9112" i="13" s="1"/>
  <c r="J9112" i="13" s="1"/>
  <c r="E9112" i="13"/>
  <c r="B9114" i="13"/>
  <c r="A9113" i="13"/>
  <c r="D9113" i="13" l="1"/>
  <c r="C9113" i="13" s="1"/>
  <c r="J9113" i="13" s="1"/>
  <c r="E9113" i="13"/>
  <c r="B9115" i="13"/>
  <c r="A9114" i="13"/>
  <c r="E9114" i="13" l="1"/>
  <c r="D9114" i="13"/>
  <c r="C9114" i="13" s="1"/>
  <c r="J9114" i="13" s="1"/>
  <c r="B9116" i="13"/>
  <c r="A9115" i="13"/>
  <c r="E9115" i="13" l="1"/>
  <c r="D9115" i="13"/>
  <c r="C9115" i="13" s="1"/>
  <c r="J9115" i="13" s="1"/>
  <c r="B9117" i="13"/>
  <c r="A9116" i="13"/>
  <c r="D9116" i="13" l="1"/>
  <c r="E9116" i="13"/>
  <c r="B9118" i="13"/>
  <c r="A9117" i="13"/>
  <c r="C9116" i="13" l="1"/>
  <c r="J9116" i="13" s="1"/>
  <c r="E9117" i="13"/>
  <c r="D9117" i="13"/>
  <c r="C9117" i="13" s="1"/>
  <c r="J9117" i="13" s="1"/>
  <c r="B9119" i="13"/>
  <c r="A9118" i="13"/>
  <c r="E9118" i="13" l="1"/>
  <c r="D9118" i="13"/>
  <c r="C9118" i="13" s="1"/>
  <c r="J9118" i="13" s="1"/>
  <c r="B9120" i="13"/>
  <c r="A9119" i="13"/>
  <c r="E9119" i="13" l="1"/>
  <c r="D9119" i="13"/>
  <c r="C9119" i="13" s="1"/>
  <c r="J9119" i="13" s="1"/>
  <c r="B9121" i="13"/>
  <c r="A9120" i="13"/>
  <c r="D9120" i="13" l="1"/>
  <c r="E9120" i="13"/>
  <c r="B9122" i="13"/>
  <c r="A9121" i="13"/>
  <c r="C9120" i="13" l="1"/>
  <c r="J9120" i="13" s="1"/>
  <c r="D9121" i="13"/>
  <c r="C9121" i="13" s="1"/>
  <c r="J9121" i="13" s="1"/>
  <c r="E9121" i="13"/>
  <c r="B9123" i="13"/>
  <c r="A9122" i="13"/>
  <c r="E9122" i="13" l="1"/>
  <c r="D9122" i="13"/>
  <c r="C9122" i="13" s="1"/>
  <c r="J9122" i="13" s="1"/>
  <c r="B9124" i="13"/>
  <c r="A9123" i="13"/>
  <c r="B9125" i="13" l="1"/>
  <c r="A9124" i="13"/>
  <c r="E9123" i="13"/>
  <c r="D9123" i="13"/>
  <c r="C9123" i="13" s="1"/>
  <c r="J9123" i="13" s="1"/>
  <c r="D9124" i="13" l="1"/>
  <c r="C9124" i="13" s="1"/>
  <c r="J9124" i="13" s="1"/>
  <c r="E9124" i="13"/>
  <c r="B9126" i="13"/>
  <c r="A9125" i="13"/>
  <c r="D9125" i="13" l="1"/>
  <c r="C9125" i="13" s="1"/>
  <c r="J9125" i="13" s="1"/>
  <c r="E9125" i="13"/>
  <c r="B9127" i="13"/>
  <c r="A9126" i="13"/>
  <c r="E9126" i="13" l="1"/>
  <c r="D9126" i="13"/>
  <c r="C9126" i="13" s="1"/>
  <c r="J9126" i="13" s="1"/>
  <c r="B9128" i="13"/>
  <c r="A9127" i="13"/>
  <c r="E9127" i="13" l="1"/>
  <c r="D9127" i="13"/>
  <c r="C9127" i="13" s="1"/>
  <c r="J9127" i="13" s="1"/>
  <c r="B9129" i="13"/>
  <c r="A9128" i="13"/>
  <c r="D9128" i="13" l="1"/>
  <c r="E9128" i="13"/>
  <c r="B9130" i="13"/>
  <c r="A9129" i="13"/>
  <c r="C9128" i="13" l="1"/>
  <c r="J9128" i="13" s="1"/>
  <c r="E9129" i="13"/>
  <c r="D9129" i="13"/>
  <c r="C9129" i="13" s="1"/>
  <c r="J9129" i="13" s="1"/>
  <c r="B9131" i="13"/>
  <c r="A9130" i="13"/>
  <c r="B9132" i="13" l="1"/>
  <c r="A9131" i="13"/>
  <c r="E9130" i="13"/>
  <c r="D9130" i="13"/>
  <c r="C9130" i="13" s="1"/>
  <c r="J9130" i="13" s="1"/>
  <c r="E9131" i="13" l="1"/>
  <c r="D9131" i="13"/>
  <c r="C9131" i="13" s="1"/>
  <c r="J9131" i="13" s="1"/>
  <c r="B9133" i="13"/>
  <c r="A9132" i="13"/>
  <c r="D9132" i="13" l="1"/>
  <c r="E9132" i="13"/>
  <c r="B9134" i="13"/>
  <c r="A9133" i="13"/>
  <c r="C9132" i="13" l="1"/>
  <c r="J9132" i="13" s="1"/>
  <c r="D9133" i="13"/>
  <c r="C9133" i="13" s="1"/>
  <c r="J9133" i="13" s="1"/>
  <c r="E9133" i="13"/>
  <c r="B9135" i="13"/>
  <c r="A9134" i="13"/>
  <c r="E9134" i="13" l="1"/>
  <c r="D9134" i="13"/>
  <c r="C9134" i="13" s="1"/>
  <c r="J9134" i="13" s="1"/>
  <c r="B9136" i="13"/>
  <c r="A9135" i="13"/>
  <c r="E9135" i="13" l="1"/>
  <c r="D9135" i="13"/>
  <c r="C9135" i="13" s="1"/>
  <c r="J9135" i="13" s="1"/>
  <c r="B9137" i="13"/>
  <c r="A9136" i="13"/>
  <c r="D9136" i="13" l="1"/>
  <c r="E9136" i="13"/>
  <c r="B9138" i="13"/>
  <c r="A9137" i="13"/>
  <c r="C9136" i="13" l="1"/>
  <c r="J9136" i="13" s="1"/>
  <c r="D9137" i="13"/>
  <c r="C9137" i="13" s="1"/>
  <c r="J9137" i="13" s="1"/>
  <c r="E9137" i="13"/>
  <c r="B9139" i="13"/>
  <c r="A9138" i="13"/>
  <c r="E9138" i="13" l="1"/>
  <c r="D9138" i="13"/>
  <c r="C9138" i="13" s="1"/>
  <c r="J9138" i="13" s="1"/>
  <c r="B9140" i="13"/>
  <c r="A9139" i="13"/>
  <c r="E9139" i="13" l="1"/>
  <c r="D9139" i="13"/>
  <c r="C9139" i="13" s="1"/>
  <c r="J9139" i="13" s="1"/>
  <c r="B9141" i="13"/>
  <c r="A9140" i="13"/>
  <c r="D9140" i="13" l="1"/>
  <c r="E9140" i="13"/>
  <c r="B9142" i="13"/>
  <c r="A9141" i="13"/>
  <c r="C9140" i="13" l="1"/>
  <c r="J9140" i="13" s="1"/>
  <c r="E9141" i="13"/>
  <c r="D9141" i="13"/>
  <c r="C9141" i="13" s="1"/>
  <c r="J9141" i="13" s="1"/>
  <c r="B9143" i="13"/>
  <c r="A9142" i="13"/>
  <c r="E9142" i="13" l="1"/>
  <c r="D9142" i="13"/>
  <c r="C9142" i="13" s="1"/>
  <c r="J9142" i="13" s="1"/>
  <c r="B9144" i="13"/>
  <c r="A9143" i="13"/>
  <c r="E9143" i="13" l="1"/>
  <c r="D9143" i="13"/>
  <c r="C9143" i="13" s="1"/>
  <c r="J9143" i="13" s="1"/>
  <c r="B9145" i="13"/>
  <c r="A9144" i="13"/>
  <c r="E9144" i="13" l="1"/>
  <c r="D9144" i="13"/>
  <c r="C9144" i="13" s="1"/>
  <c r="J9144" i="13" s="1"/>
  <c r="B9146" i="13"/>
  <c r="A9145" i="13"/>
  <c r="E9145" i="13" l="1"/>
  <c r="D9145" i="13"/>
  <c r="C9145" i="13" s="1"/>
  <c r="J9145" i="13" s="1"/>
  <c r="B9147" i="13"/>
  <c r="A9146" i="13"/>
  <c r="E9146" i="13" l="1"/>
  <c r="D9146" i="13"/>
  <c r="C9146" i="13" s="1"/>
  <c r="J9146" i="13" s="1"/>
  <c r="B9148" i="13"/>
  <c r="A9147" i="13"/>
  <c r="D9147" i="13" l="1"/>
  <c r="E9147" i="13"/>
  <c r="B9149" i="13"/>
  <c r="A9148" i="13"/>
  <c r="C9147" i="13" l="1"/>
  <c r="J9147" i="13" s="1"/>
  <c r="E9148" i="13"/>
  <c r="D9148" i="13"/>
  <c r="C9148" i="13" s="1"/>
  <c r="J9148" i="13" s="1"/>
  <c r="B9150" i="13"/>
  <c r="A9149" i="13"/>
  <c r="D9149" i="13" l="1"/>
  <c r="E9149" i="13"/>
  <c r="B9151" i="13"/>
  <c r="A9150" i="13"/>
  <c r="C9149" i="13" l="1"/>
  <c r="J9149" i="13" s="1"/>
  <c r="E9150" i="13"/>
  <c r="D9150" i="13"/>
  <c r="C9150" i="13" s="1"/>
  <c r="J9150" i="13" s="1"/>
  <c r="B9152" i="13"/>
  <c r="A9151" i="13"/>
  <c r="E9151" i="13" l="1"/>
  <c r="D9151" i="13"/>
  <c r="C9151" i="13" s="1"/>
  <c r="J9151" i="13" s="1"/>
  <c r="B9153" i="13"/>
  <c r="A9152" i="13"/>
  <c r="D9152" i="13" l="1"/>
  <c r="E9152" i="13"/>
  <c r="B9154" i="13"/>
  <c r="A9153" i="13"/>
  <c r="C9152" i="13" l="1"/>
  <c r="J9152" i="13" s="1"/>
  <c r="E9153" i="13"/>
  <c r="D9153" i="13"/>
  <c r="C9153" i="13" s="1"/>
  <c r="J9153" i="13" s="1"/>
  <c r="B9155" i="13"/>
  <c r="A9154" i="13"/>
  <c r="E9154" i="13" l="1"/>
  <c r="D9154" i="13"/>
  <c r="C9154" i="13" s="1"/>
  <c r="J9154" i="13" s="1"/>
  <c r="B9156" i="13"/>
  <c r="A9155" i="13"/>
  <c r="D9155" i="13" l="1"/>
  <c r="E9155" i="13"/>
  <c r="B9157" i="13"/>
  <c r="A9156" i="13"/>
  <c r="C9155" i="13" l="1"/>
  <c r="J9155" i="13" s="1"/>
  <c r="D9156" i="13"/>
  <c r="C9156" i="13" s="1"/>
  <c r="J9156" i="13" s="1"/>
  <c r="E9156" i="13"/>
  <c r="B9158" i="13"/>
  <c r="A9157" i="13"/>
  <c r="E9157" i="13" l="1"/>
  <c r="D9157" i="13"/>
  <c r="C9157" i="13" s="1"/>
  <c r="J9157" i="13" s="1"/>
  <c r="B9159" i="13"/>
  <c r="A9158" i="13"/>
  <c r="E9158" i="13" l="1"/>
  <c r="D9158" i="13"/>
  <c r="C9158" i="13" s="1"/>
  <c r="J9158" i="13" s="1"/>
  <c r="B9160" i="13"/>
  <c r="A9159" i="13"/>
  <c r="D9159" i="13" l="1"/>
  <c r="E9159" i="13"/>
  <c r="B9161" i="13"/>
  <c r="A9160" i="13"/>
  <c r="C9159" i="13" l="1"/>
  <c r="J9159" i="13" s="1"/>
  <c r="D9160" i="13"/>
  <c r="C9160" i="13" s="1"/>
  <c r="J9160" i="13" s="1"/>
  <c r="E9160" i="13"/>
  <c r="B9162" i="13"/>
  <c r="A9161" i="13"/>
  <c r="B9163" i="13" l="1"/>
  <c r="A9162" i="13"/>
  <c r="E9161" i="13"/>
  <c r="D9161" i="13"/>
  <c r="C9161" i="13" s="1"/>
  <c r="J9161" i="13" s="1"/>
  <c r="E9162" i="13" l="1"/>
  <c r="D9162" i="13"/>
  <c r="C9162" i="13" s="1"/>
  <c r="J9162" i="13" s="1"/>
  <c r="B9164" i="13"/>
  <c r="A9163" i="13"/>
  <c r="D9163" i="13" l="1"/>
  <c r="E9163" i="13"/>
  <c r="B9165" i="13"/>
  <c r="A9164" i="13"/>
  <c r="C9163" i="13" l="1"/>
  <c r="J9163" i="13" s="1"/>
  <c r="E9164" i="13"/>
  <c r="D9164" i="13"/>
  <c r="C9164" i="13" s="1"/>
  <c r="J9164" i="13" s="1"/>
  <c r="B9166" i="13"/>
  <c r="A9165" i="13"/>
  <c r="E9165" i="13" l="1"/>
  <c r="D9165" i="13"/>
  <c r="C9165" i="13" s="1"/>
  <c r="J9165" i="13" s="1"/>
  <c r="B9167" i="13"/>
  <c r="A9166" i="13"/>
  <c r="E9166" i="13" l="1"/>
  <c r="D9166" i="13"/>
  <c r="C9166" i="13" s="1"/>
  <c r="J9166" i="13" s="1"/>
  <c r="B9168" i="13"/>
  <c r="A9167" i="13"/>
  <c r="E9167" i="13" l="1"/>
  <c r="D9167" i="13"/>
  <c r="C9167" i="13" s="1"/>
  <c r="J9167" i="13" s="1"/>
  <c r="B9169" i="13"/>
  <c r="A9168" i="13"/>
  <c r="B9170" i="13" l="1"/>
  <c r="A9169" i="13"/>
  <c r="D9168" i="13"/>
  <c r="C9168" i="13" s="1"/>
  <c r="J9168" i="13" s="1"/>
  <c r="E9168" i="13"/>
  <c r="E9169" i="13" l="1"/>
  <c r="D9169" i="13"/>
  <c r="C9169" i="13" s="1"/>
  <c r="J9169" i="13" s="1"/>
  <c r="B9171" i="13"/>
  <c r="A9170" i="13"/>
  <c r="E9170" i="13" l="1"/>
  <c r="D9170" i="13"/>
  <c r="C9170" i="13" s="1"/>
  <c r="J9170" i="13" s="1"/>
  <c r="B9172" i="13"/>
  <c r="A9171" i="13"/>
  <c r="D9171" i="13" l="1"/>
  <c r="E9171" i="13"/>
  <c r="B9173" i="13"/>
  <c r="A9172" i="13"/>
  <c r="C9171" i="13" l="1"/>
  <c r="J9171" i="13" s="1"/>
  <c r="D9172" i="13"/>
  <c r="C9172" i="13" s="1"/>
  <c r="J9172" i="13" s="1"/>
  <c r="E9172" i="13"/>
  <c r="B9174" i="13"/>
  <c r="A9173" i="13"/>
  <c r="B9175" i="13" l="1"/>
  <c r="A9174" i="13"/>
  <c r="D9173" i="13"/>
  <c r="E9173" i="13"/>
  <c r="E9174" i="13" l="1"/>
  <c r="D9174" i="13"/>
  <c r="B9176" i="13"/>
  <c r="A9175" i="13"/>
  <c r="C9173" i="13"/>
  <c r="J9173" i="13" s="1"/>
  <c r="B9177" i="13" l="1"/>
  <c r="A9176" i="13"/>
  <c r="C9174" i="13"/>
  <c r="J9174" i="13" s="1"/>
  <c r="E9175" i="13"/>
  <c r="D9175" i="13"/>
  <c r="C9175" i="13" s="1"/>
  <c r="J9175" i="13" s="1"/>
  <c r="D9176" i="13" l="1"/>
  <c r="C9176" i="13" s="1"/>
  <c r="J9176" i="13" s="1"/>
  <c r="E9176" i="13"/>
  <c r="B9178" i="13"/>
  <c r="A9177" i="13"/>
  <c r="B9179" i="13" l="1"/>
  <c r="A9178" i="13"/>
  <c r="E9177" i="13"/>
  <c r="D9177" i="13"/>
  <c r="C9177" i="13" s="1"/>
  <c r="J9177" i="13" s="1"/>
  <c r="E9178" i="13" l="1"/>
  <c r="D9178" i="13"/>
  <c r="C9178" i="13" s="1"/>
  <c r="J9178" i="13" s="1"/>
  <c r="B9180" i="13"/>
  <c r="A9179" i="13"/>
  <c r="D9179" i="13" l="1"/>
  <c r="E9179" i="13"/>
  <c r="B9181" i="13"/>
  <c r="A9180" i="13"/>
  <c r="C9179" i="13" l="1"/>
  <c r="J9179" i="13" s="1"/>
  <c r="E9180" i="13"/>
  <c r="D9180" i="13"/>
  <c r="C9180" i="13" s="1"/>
  <c r="J9180" i="13" s="1"/>
  <c r="B9182" i="13"/>
  <c r="A9181" i="13"/>
  <c r="B9183" i="13" l="1"/>
  <c r="A9182" i="13"/>
  <c r="E9181" i="13"/>
  <c r="D9181" i="13"/>
  <c r="C9181" i="13" s="1"/>
  <c r="J9181" i="13" s="1"/>
  <c r="E9182" i="13" l="1"/>
  <c r="D9182" i="13"/>
  <c r="C9182" i="13" s="1"/>
  <c r="J9182" i="13" s="1"/>
  <c r="B9184" i="13"/>
  <c r="A9183" i="13"/>
  <c r="D9183" i="13" l="1"/>
  <c r="E9183" i="13"/>
  <c r="B9185" i="13"/>
  <c r="A9184" i="13"/>
  <c r="C9183" i="13" l="1"/>
  <c r="J9183" i="13" s="1"/>
  <c r="D9184" i="13"/>
  <c r="C9184" i="13" s="1"/>
  <c r="J9184" i="13" s="1"/>
  <c r="E9184" i="13"/>
  <c r="B9186" i="13"/>
  <c r="A9185" i="13"/>
  <c r="B9187" i="13" l="1"/>
  <c r="A9186" i="13"/>
  <c r="E9185" i="13"/>
  <c r="D9185" i="13"/>
  <c r="C9185" i="13" s="1"/>
  <c r="J9185" i="13" s="1"/>
  <c r="E9186" i="13" l="1"/>
  <c r="D9186" i="13"/>
  <c r="C9186" i="13" s="1"/>
  <c r="J9186" i="13" s="1"/>
  <c r="B9188" i="13"/>
  <c r="A9187" i="13"/>
  <c r="D9187" i="13" l="1"/>
  <c r="E9187" i="13"/>
  <c r="B9189" i="13"/>
  <c r="A9188" i="13"/>
  <c r="C9187" i="13" l="1"/>
  <c r="J9187" i="13" s="1"/>
  <c r="D9188" i="13"/>
  <c r="C9188" i="13" s="1"/>
  <c r="J9188" i="13" s="1"/>
  <c r="E9188" i="13"/>
  <c r="B9190" i="13"/>
  <c r="A9189" i="13"/>
  <c r="E9189" i="13" l="1"/>
  <c r="D9189" i="13"/>
  <c r="C9189" i="13" s="1"/>
  <c r="J9189" i="13" s="1"/>
  <c r="B9191" i="13"/>
  <c r="A9190" i="13"/>
  <c r="E9190" i="13" l="1"/>
  <c r="D9190" i="13"/>
  <c r="C9190" i="13" s="1"/>
  <c r="J9190" i="13" s="1"/>
  <c r="B9192" i="13"/>
  <c r="A9191" i="13"/>
  <c r="E9191" i="13" l="1"/>
  <c r="D9191" i="13"/>
  <c r="C9191" i="13" s="1"/>
  <c r="J9191" i="13" s="1"/>
  <c r="B9193" i="13"/>
  <c r="A9192" i="13"/>
  <c r="E9192" i="13" l="1"/>
  <c r="D9192" i="13"/>
  <c r="C9192" i="13" s="1"/>
  <c r="J9192" i="13" s="1"/>
  <c r="B9194" i="13"/>
  <c r="A9193" i="13"/>
  <c r="E9193" i="13" l="1"/>
  <c r="D9193" i="13"/>
  <c r="C9193" i="13" s="1"/>
  <c r="J9193" i="13" s="1"/>
  <c r="B9195" i="13"/>
  <c r="A9194" i="13"/>
  <c r="E9194" i="13" l="1"/>
  <c r="D9194" i="13"/>
  <c r="C9194" i="13" s="1"/>
  <c r="J9194" i="13" s="1"/>
  <c r="B9196" i="13"/>
  <c r="A9195" i="13"/>
  <c r="D9195" i="13" l="1"/>
  <c r="E9195" i="13"/>
  <c r="B9197" i="13"/>
  <c r="A9196" i="13"/>
  <c r="C9195" i="13" l="1"/>
  <c r="J9195" i="13" s="1"/>
  <c r="E9196" i="13"/>
  <c r="D9196" i="13"/>
  <c r="B9198" i="13"/>
  <c r="A9197" i="13"/>
  <c r="C9196" i="13" l="1"/>
  <c r="J9196" i="13" s="1"/>
  <c r="B9199" i="13"/>
  <c r="A9198" i="13"/>
  <c r="D9197" i="13"/>
  <c r="C9197" i="13" s="1"/>
  <c r="J9197" i="13" s="1"/>
  <c r="E9197" i="13"/>
  <c r="E9198" i="13" l="1"/>
  <c r="D9198" i="13"/>
  <c r="C9198" i="13" s="1"/>
  <c r="J9198" i="13" s="1"/>
  <c r="B9200" i="13"/>
  <c r="A9199" i="13"/>
  <c r="D9199" i="13" l="1"/>
  <c r="E9199" i="13"/>
  <c r="B9201" i="13"/>
  <c r="A9200" i="13"/>
  <c r="C9199" i="13" l="1"/>
  <c r="J9199" i="13" s="1"/>
  <c r="D9200" i="13"/>
  <c r="C9200" i="13" s="1"/>
  <c r="J9200" i="13" s="1"/>
  <c r="E9200" i="13"/>
  <c r="B9202" i="13"/>
  <c r="A9201" i="13"/>
  <c r="E9201" i="13" l="1"/>
  <c r="D9201" i="13"/>
  <c r="C9201" i="13" s="1"/>
  <c r="J9201" i="13" s="1"/>
  <c r="B9203" i="13"/>
  <c r="A9202" i="13"/>
  <c r="E9202" i="13" l="1"/>
  <c r="D9202" i="13"/>
  <c r="C9202" i="13" s="1"/>
  <c r="J9202" i="13" s="1"/>
  <c r="B9204" i="13"/>
  <c r="A9203" i="13"/>
  <c r="D9203" i="13" l="1"/>
  <c r="E9203" i="13"/>
  <c r="B9205" i="13"/>
  <c r="A9204" i="13"/>
  <c r="C9203" i="13" l="1"/>
  <c r="J9203" i="13" s="1"/>
  <c r="J9204" i="13"/>
  <c r="D9204" i="13"/>
  <c r="C9204" i="13" s="1"/>
  <c r="E9204" i="13"/>
  <c r="B9206" i="13"/>
  <c r="A9205" i="13"/>
  <c r="E9205" i="13" l="1"/>
  <c r="D9205" i="13"/>
  <c r="B9207" i="13"/>
  <c r="A9206" i="13"/>
  <c r="E9206" i="13" l="1"/>
  <c r="D9206" i="13"/>
  <c r="B9208" i="13"/>
  <c r="A9207" i="13"/>
  <c r="C9205" i="13"/>
  <c r="J9205" i="13" s="1"/>
  <c r="D9207" i="13" l="1"/>
  <c r="C9207" i="13" s="1"/>
  <c r="J9207" i="13" s="1"/>
  <c r="E9207" i="13"/>
  <c r="B9209" i="13"/>
  <c r="A9208" i="13"/>
  <c r="C9206" i="13"/>
  <c r="J9206" i="13" s="1"/>
  <c r="D9208" i="13" l="1"/>
  <c r="C9208" i="13" s="1"/>
  <c r="J9208" i="13" s="1"/>
  <c r="E9208" i="13"/>
  <c r="B9210" i="13"/>
  <c r="A9209" i="13"/>
  <c r="E9209" i="13" l="1"/>
  <c r="D9209" i="13"/>
  <c r="C9209" i="13" s="1"/>
  <c r="J9209" i="13" s="1"/>
  <c r="B9211" i="13"/>
  <c r="A9210" i="13"/>
  <c r="E9210" i="13" l="1"/>
  <c r="D9210" i="13"/>
  <c r="C9210" i="13" s="1"/>
  <c r="J9210" i="13" s="1"/>
  <c r="B9212" i="13"/>
  <c r="A9211" i="13"/>
  <c r="D9211" i="13" l="1"/>
  <c r="E9211" i="13"/>
  <c r="B9213" i="13"/>
  <c r="A9212" i="13"/>
  <c r="C9211" i="13" l="1"/>
  <c r="J9211" i="13" s="1"/>
  <c r="E9212" i="13"/>
  <c r="D9212" i="13"/>
  <c r="C9212" i="13" s="1"/>
  <c r="J9212" i="13" s="1"/>
  <c r="B9214" i="13"/>
  <c r="A9213" i="13"/>
  <c r="E9213" i="13" l="1"/>
  <c r="D9213" i="13"/>
  <c r="C9213" i="13" s="1"/>
  <c r="J9213" i="13" s="1"/>
  <c r="B9215" i="13"/>
  <c r="A9214" i="13"/>
  <c r="B9216" i="13" l="1"/>
  <c r="A9215" i="13"/>
  <c r="E9214" i="13"/>
  <c r="D9214" i="13"/>
  <c r="C9214" i="13" s="1"/>
  <c r="J9214" i="13" s="1"/>
  <c r="E9215" i="13" l="1"/>
  <c r="D9215" i="13"/>
  <c r="C9215" i="13" s="1"/>
  <c r="J9215" i="13" s="1"/>
  <c r="B9217" i="13"/>
  <c r="A9216" i="13"/>
  <c r="D9216" i="13" l="1"/>
  <c r="E9216" i="13"/>
  <c r="B9218" i="13"/>
  <c r="A9217" i="13"/>
  <c r="C9216" i="13" l="1"/>
  <c r="J9216" i="13" s="1"/>
  <c r="E9217" i="13"/>
  <c r="D9217" i="13"/>
  <c r="C9217" i="13" s="1"/>
  <c r="J9217" i="13" s="1"/>
  <c r="B9219" i="13"/>
  <c r="A9218" i="13"/>
  <c r="E9218" i="13" l="1"/>
  <c r="D9218" i="13"/>
  <c r="C9218" i="13" s="1"/>
  <c r="J9218" i="13" s="1"/>
  <c r="B9220" i="13"/>
  <c r="A9219" i="13"/>
  <c r="D9219" i="13" l="1"/>
  <c r="E9219" i="13"/>
  <c r="B9221" i="13"/>
  <c r="A9220" i="13"/>
  <c r="C9219" i="13" l="1"/>
  <c r="J9219" i="13" s="1"/>
  <c r="J9220" i="13"/>
  <c r="D9220" i="13"/>
  <c r="C9220" i="13" s="1"/>
  <c r="E9220" i="13"/>
  <c r="B9222" i="13"/>
  <c r="A9221" i="13"/>
  <c r="D9221" i="13" l="1"/>
  <c r="C9221" i="13" s="1"/>
  <c r="J9221" i="13" s="1"/>
  <c r="E9221" i="13"/>
  <c r="B9223" i="13"/>
  <c r="A9222" i="13"/>
  <c r="E9222" i="13" l="1"/>
  <c r="D9222" i="13"/>
  <c r="C9222" i="13" s="1"/>
  <c r="J9222" i="13" s="1"/>
  <c r="B9224" i="13"/>
  <c r="A9223" i="13"/>
  <c r="E9223" i="13" l="1"/>
  <c r="D9223" i="13"/>
  <c r="C9223" i="13" s="1"/>
  <c r="J9223" i="13" s="1"/>
  <c r="B9225" i="13"/>
  <c r="A9224" i="13"/>
  <c r="D9224" i="13" l="1"/>
  <c r="E9224" i="13"/>
  <c r="B9226" i="13"/>
  <c r="A9225" i="13"/>
  <c r="C9224" i="13" l="1"/>
  <c r="J9224" i="13" s="1"/>
  <c r="E9225" i="13"/>
  <c r="D9225" i="13"/>
  <c r="C9225" i="13" s="1"/>
  <c r="J9225" i="13" s="1"/>
  <c r="B9227" i="13"/>
  <c r="A9226" i="13"/>
  <c r="E9226" i="13" l="1"/>
  <c r="D9226" i="13"/>
  <c r="B9228" i="13"/>
  <c r="A9227" i="13"/>
  <c r="D9227" i="13" l="1"/>
  <c r="C9227" i="13" s="1"/>
  <c r="J9227" i="13" s="1"/>
  <c r="E9227" i="13"/>
  <c r="B9229" i="13"/>
  <c r="A9228" i="13"/>
  <c r="C9226" i="13"/>
  <c r="J9226" i="13" s="1"/>
  <c r="E9228" i="13" l="1"/>
  <c r="D9228" i="13"/>
  <c r="C9228" i="13" s="1"/>
  <c r="J9228" i="13" s="1"/>
  <c r="B9230" i="13"/>
  <c r="A9229" i="13"/>
  <c r="D9229" i="13" l="1"/>
  <c r="C9229" i="13" s="1"/>
  <c r="J9229" i="13" s="1"/>
  <c r="E9229" i="13"/>
  <c r="B9231" i="13"/>
  <c r="A9230" i="13"/>
  <c r="E9230" i="13" l="1"/>
  <c r="D9230" i="13"/>
  <c r="C9230" i="13" s="1"/>
  <c r="J9230" i="13" s="1"/>
  <c r="B9232" i="13"/>
  <c r="A9231" i="13"/>
  <c r="D9231" i="13" l="1"/>
  <c r="E9231" i="13"/>
  <c r="B9233" i="13"/>
  <c r="A9232" i="13"/>
  <c r="C9231" i="13" l="1"/>
  <c r="J9231" i="13" s="1"/>
  <c r="D9232" i="13"/>
  <c r="C9232" i="13" s="1"/>
  <c r="J9232" i="13" s="1"/>
  <c r="E9232" i="13"/>
  <c r="B9234" i="13"/>
  <c r="A9233" i="13"/>
  <c r="B9235" i="13" l="1"/>
  <c r="A9234" i="13"/>
  <c r="E9233" i="13"/>
  <c r="D9233" i="13"/>
  <c r="C9233" i="13" s="1"/>
  <c r="J9233" i="13" s="1"/>
  <c r="E9234" i="13" l="1"/>
  <c r="D9234" i="13"/>
  <c r="C9234" i="13" s="1"/>
  <c r="J9234" i="13" s="1"/>
  <c r="B9236" i="13"/>
  <c r="A9235" i="13"/>
  <c r="D9235" i="13" l="1"/>
  <c r="E9235" i="13"/>
  <c r="B9237" i="13"/>
  <c r="A9236" i="13"/>
  <c r="C9235" i="13" l="1"/>
  <c r="J9235" i="13" s="1"/>
  <c r="D9236" i="13"/>
  <c r="C9236" i="13" s="1"/>
  <c r="J9236" i="13" s="1"/>
  <c r="E9236" i="13"/>
  <c r="B9238" i="13"/>
  <c r="A9237" i="13"/>
  <c r="B9239" i="13" l="1"/>
  <c r="A9238" i="13"/>
  <c r="E9237" i="13"/>
  <c r="D9237" i="13"/>
  <c r="C9237" i="13" s="1"/>
  <c r="J9237" i="13" s="1"/>
  <c r="E9238" i="13" l="1"/>
  <c r="D9238" i="13"/>
  <c r="C9238" i="13" s="1"/>
  <c r="J9238" i="13" s="1"/>
  <c r="B9240" i="13"/>
  <c r="A9239" i="13"/>
  <c r="E9239" i="13" l="1"/>
  <c r="D9239" i="13"/>
  <c r="C9239" i="13" s="1"/>
  <c r="J9239" i="13" s="1"/>
  <c r="B9241" i="13"/>
  <c r="A9240" i="13"/>
  <c r="E9240" i="13" l="1"/>
  <c r="D9240" i="13"/>
  <c r="C9240" i="13" s="1"/>
  <c r="J9240" i="13" s="1"/>
  <c r="B9242" i="13"/>
  <c r="A9241" i="13"/>
  <c r="E9241" i="13" l="1"/>
  <c r="D9241" i="13"/>
  <c r="C9241" i="13" s="1"/>
  <c r="J9241" i="13" s="1"/>
  <c r="B9243" i="13"/>
  <c r="A9242" i="13"/>
  <c r="E9242" i="13" l="1"/>
  <c r="D9242" i="13"/>
  <c r="C9242" i="13" s="1"/>
  <c r="J9242" i="13" s="1"/>
  <c r="B9244" i="13"/>
  <c r="A9243" i="13"/>
  <c r="D9243" i="13" l="1"/>
  <c r="E9243" i="13"/>
  <c r="B9245" i="13"/>
  <c r="A9244" i="13"/>
  <c r="C9243" i="13" l="1"/>
  <c r="J9243" i="13" s="1"/>
  <c r="E9244" i="13"/>
  <c r="D9244" i="13"/>
  <c r="C9244" i="13" s="1"/>
  <c r="J9244" i="13" s="1"/>
  <c r="B9246" i="13"/>
  <c r="A9245" i="13"/>
  <c r="E9245" i="13" l="1"/>
  <c r="D9245" i="13"/>
  <c r="C9245" i="13" s="1"/>
  <c r="J9245" i="13" s="1"/>
  <c r="B9247" i="13"/>
  <c r="A9246" i="13"/>
  <c r="E9246" i="13" l="1"/>
  <c r="D9246" i="13"/>
  <c r="C9246" i="13" s="1"/>
  <c r="J9246" i="13" s="1"/>
  <c r="B9248" i="13"/>
  <c r="A9247" i="13"/>
  <c r="D9247" i="13" l="1"/>
  <c r="E9247" i="13"/>
  <c r="B9249" i="13"/>
  <c r="A9248" i="13"/>
  <c r="C9247" i="13" l="1"/>
  <c r="J9247" i="13" s="1"/>
  <c r="D9248" i="13"/>
  <c r="C9248" i="13" s="1"/>
  <c r="J9248" i="13" s="1"/>
  <c r="E9248" i="13"/>
  <c r="B9250" i="13"/>
  <c r="A9249" i="13"/>
  <c r="B9251" i="13" l="1"/>
  <c r="A9250" i="13"/>
  <c r="E9249" i="13"/>
  <c r="D9249" i="13"/>
  <c r="C9249" i="13" s="1"/>
  <c r="J9249" i="13" s="1"/>
  <c r="E9250" i="13" l="1"/>
  <c r="D9250" i="13"/>
  <c r="C9250" i="13" s="1"/>
  <c r="J9250" i="13" s="1"/>
  <c r="B9252" i="13"/>
  <c r="A9251" i="13"/>
  <c r="D9251" i="13" l="1"/>
  <c r="E9251" i="13"/>
  <c r="B9253" i="13"/>
  <c r="A9252" i="13"/>
  <c r="C9251" i="13" l="1"/>
  <c r="J9251" i="13" s="1"/>
  <c r="D9252" i="13"/>
  <c r="C9252" i="13" s="1"/>
  <c r="J9252" i="13" s="1"/>
  <c r="E9252" i="13"/>
  <c r="B9254" i="13"/>
  <c r="A9253" i="13"/>
  <c r="B9255" i="13" l="1"/>
  <c r="A9254" i="13"/>
  <c r="D9253" i="13"/>
  <c r="C9253" i="13" s="1"/>
  <c r="J9253" i="13" s="1"/>
  <c r="E9253" i="13"/>
  <c r="E9254" i="13" l="1"/>
  <c r="D9254" i="13"/>
  <c r="C9254" i="13" s="1"/>
  <c r="J9254" i="13" s="1"/>
  <c r="B9256" i="13"/>
  <c r="A9255" i="13"/>
  <c r="E9255" i="13" l="1"/>
  <c r="D9255" i="13"/>
  <c r="C9255" i="13" s="1"/>
  <c r="J9255" i="13" s="1"/>
  <c r="B9257" i="13"/>
  <c r="A9256" i="13"/>
  <c r="D9256" i="13" l="1"/>
  <c r="E9256" i="13"/>
  <c r="B9258" i="13"/>
  <c r="A9257" i="13"/>
  <c r="C9256" i="13" l="1"/>
  <c r="J9256" i="13" s="1"/>
  <c r="E9257" i="13"/>
  <c r="D9257" i="13"/>
  <c r="B9259" i="13"/>
  <c r="A9258" i="13"/>
  <c r="B9260" i="13" l="1"/>
  <c r="A9259" i="13"/>
  <c r="C9257" i="13"/>
  <c r="J9257" i="13" s="1"/>
  <c r="E9258" i="13"/>
  <c r="D9258" i="13"/>
  <c r="C9258" i="13" s="1"/>
  <c r="J9258" i="13" s="1"/>
  <c r="D9259" i="13" l="1"/>
  <c r="C9259" i="13" s="1"/>
  <c r="J9259" i="13" s="1"/>
  <c r="E9259" i="13"/>
  <c r="B9261" i="13"/>
  <c r="A9260" i="13"/>
  <c r="B9262" i="13" l="1"/>
  <c r="A9261" i="13"/>
  <c r="E9260" i="13"/>
  <c r="D9260" i="13"/>
  <c r="C9260" i="13" s="1"/>
  <c r="J9260" i="13" s="1"/>
  <c r="E9261" i="13" l="1"/>
  <c r="D9261" i="13"/>
  <c r="C9261" i="13" s="1"/>
  <c r="J9261" i="13" s="1"/>
  <c r="B9263" i="13"/>
  <c r="A9262" i="13"/>
  <c r="E9262" i="13" l="1"/>
  <c r="D9262" i="13"/>
  <c r="C9262" i="13" s="1"/>
  <c r="J9262" i="13" s="1"/>
  <c r="B9264" i="13"/>
  <c r="A9263" i="13"/>
  <c r="E9263" i="13" l="1"/>
  <c r="D9263" i="13"/>
  <c r="C9263" i="13" s="1"/>
  <c r="J9263" i="13" s="1"/>
  <c r="B9265" i="13"/>
  <c r="A9264" i="13"/>
  <c r="D9264" i="13" l="1"/>
  <c r="E9264" i="13"/>
  <c r="B9266" i="13"/>
  <c r="A9265" i="13"/>
  <c r="C9264" i="13" l="1"/>
  <c r="J9264" i="13" s="1"/>
  <c r="E9265" i="13"/>
  <c r="D9265" i="13"/>
  <c r="C9265" i="13" s="1"/>
  <c r="J9265" i="13" s="1"/>
  <c r="B9267" i="13"/>
  <c r="A9266" i="13"/>
  <c r="E9266" i="13" l="1"/>
  <c r="D9266" i="13"/>
  <c r="C9266" i="13" s="1"/>
  <c r="J9266" i="13" s="1"/>
  <c r="B9268" i="13"/>
  <c r="A9267" i="13"/>
  <c r="D9267" i="13" l="1"/>
  <c r="E9267" i="13"/>
  <c r="B9269" i="13"/>
  <c r="A9268" i="13"/>
  <c r="C9267" i="13" l="1"/>
  <c r="J9267" i="13" s="1"/>
  <c r="D9268" i="13"/>
  <c r="C9268" i="13" s="1"/>
  <c r="J9268" i="13" s="1"/>
  <c r="E9268" i="13"/>
  <c r="B9270" i="13"/>
  <c r="A9269" i="13"/>
  <c r="E9269" i="13" l="1"/>
  <c r="D9269" i="13"/>
  <c r="C9269" i="13" s="1"/>
  <c r="J9269" i="13" s="1"/>
  <c r="B9271" i="13"/>
  <c r="A9270" i="13"/>
  <c r="E9270" i="13" l="1"/>
  <c r="D9270" i="13"/>
  <c r="C9270" i="13" s="1"/>
  <c r="J9270" i="13" s="1"/>
  <c r="B9272" i="13"/>
  <c r="A9271" i="13"/>
  <c r="E9271" i="13" l="1"/>
  <c r="D9271" i="13"/>
  <c r="C9271" i="13" s="1"/>
  <c r="J9271" i="13" s="1"/>
  <c r="B9273" i="13"/>
  <c r="A9272" i="13"/>
  <c r="D9272" i="13" l="1"/>
  <c r="E9272" i="13"/>
  <c r="B9274" i="13"/>
  <c r="A9273" i="13"/>
  <c r="C9272" i="13" l="1"/>
  <c r="J9272" i="13" s="1"/>
  <c r="E9273" i="13"/>
  <c r="D9273" i="13"/>
  <c r="C9273" i="13" s="1"/>
  <c r="J9273" i="13" s="1"/>
  <c r="B9275" i="13"/>
  <c r="A9274" i="13"/>
  <c r="B9276" i="13" l="1"/>
  <c r="A9275" i="13"/>
  <c r="E9274" i="13"/>
  <c r="D9274" i="13"/>
  <c r="C9274" i="13" s="1"/>
  <c r="J9274" i="13" s="1"/>
  <c r="D9275" i="13" l="1"/>
  <c r="C9275" i="13" s="1"/>
  <c r="J9275" i="13" s="1"/>
  <c r="E9275" i="13"/>
  <c r="B9277" i="13"/>
  <c r="A9276" i="13"/>
  <c r="E9276" i="13" l="1"/>
  <c r="D9276" i="13"/>
  <c r="C9276" i="13" s="1"/>
  <c r="J9276" i="13" s="1"/>
  <c r="B9278" i="13"/>
  <c r="A9277" i="13"/>
  <c r="D9277" i="13" l="1"/>
  <c r="E9277" i="13"/>
  <c r="B9279" i="13"/>
  <c r="A9278" i="13"/>
  <c r="C9277" i="13" l="1"/>
  <c r="J9277" i="13" s="1"/>
  <c r="E9278" i="13"/>
  <c r="D9278" i="13"/>
  <c r="C9278" i="13" s="1"/>
  <c r="J9278" i="13" s="1"/>
  <c r="B9280" i="13"/>
  <c r="A9279" i="13"/>
  <c r="D9279" i="13" l="1"/>
  <c r="E9279" i="13"/>
  <c r="B9281" i="13"/>
  <c r="A9280" i="13"/>
  <c r="C9279" i="13" l="1"/>
  <c r="J9279" i="13" s="1"/>
  <c r="J9280" i="13"/>
  <c r="D9280" i="13"/>
  <c r="C9280" i="13" s="1"/>
  <c r="E9280" i="13"/>
  <c r="B9282" i="13"/>
  <c r="A9281" i="13"/>
  <c r="E9281" i="13" l="1"/>
  <c r="D9281" i="13"/>
  <c r="B9283" i="13"/>
  <c r="A9282" i="13"/>
  <c r="E9282" i="13" l="1"/>
  <c r="D9282" i="13"/>
  <c r="B9284" i="13"/>
  <c r="A9283" i="13"/>
  <c r="C9281" i="13"/>
  <c r="J9281" i="13" s="1"/>
  <c r="D9283" i="13" l="1"/>
  <c r="C9283" i="13" s="1"/>
  <c r="J9283" i="13" s="1"/>
  <c r="E9283" i="13"/>
  <c r="B9285" i="13"/>
  <c r="A9284" i="13"/>
  <c r="C9282" i="13"/>
  <c r="J9282" i="13" s="1"/>
  <c r="B9286" i="13" l="1"/>
  <c r="A9285" i="13"/>
  <c r="D9284" i="13"/>
  <c r="C9284" i="13" s="1"/>
  <c r="J9284" i="13" s="1"/>
  <c r="E9284" i="13"/>
  <c r="E9285" i="13" l="1"/>
  <c r="D9285" i="13"/>
  <c r="C9285" i="13" s="1"/>
  <c r="J9285" i="13" s="1"/>
  <c r="B9287" i="13"/>
  <c r="A9286" i="13"/>
  <c r="E9286" i="13" l="1"/>
  <c r="D9286" i="13"/>
  <c r="C9286" i="13" s="1"/>
  <c r="J9286" i="13" s="1"/>
  <c r="B9288" i="13"/>
  <c r="A9287" i="13"/>
  <c r="E9287" i="13" l="1"/>
  <c r="D9287" i="13"/>
  <c r="C9287" i="13" s="1"/>
  <c r="J9287" i="13" s="1"/>
  <c r="B9289" i="13"/>
  <c r="A9288" i="13"/>
  <c r="E9288" i="13" l="1"/>
  <c r="D9288" i="13"/>
  <c r="C9288" i="13" s="1"/>
  <c r="J9288" i="13" s="1"/>
  <c r="B9290" i="13"/>
  <c r="A9289" i="13"/>
  <c r="E9289" i="13" l="1"/>
  <c r="D9289" i="13"/>
  <c r="C9289" i="13" s="1"/>
  <c r="J9289" i="13" s="1"/>
  <c r="B9291" i="13"/>
  <c r="A9290" i="13"/>
  <c r="E9290" i="13" l="1"/>
  <c r="D9290" i="13"/>
  <c r="C9290" i="13" s="1"/>
  <c r="J9290" i="13" s="1"/>
  <c r="B9292" i="13"/>
  <c r="A9291" i="13"/>
  <c r="D9291" i="13" l="1"/>
  <c r="E9291" i="13"/>
  <c r="B9293" i="13"/>
  <c r="A9292" i="13"/>
  <c r="C9291" i="13" l="1"/>
  <c r="J9291" i="13" s="1"/>
  <c r="E9292" i="13"/>
  <c r="D9292" i="13"/>
  <c r="C9292" i="13" s="1"/>
  <c r="J9292" i="13" s="1"/>
  <c r="B9294" i="13"/>
  <c r="A9293" i="13"/>
  <c r="B9295" i="13" l="1"/>
  <c r="A9294" i="13"/>
  <c r="E9293" i="13"/>
  <c r="D9293" i="13"/>
  <c r="C9293" i="13" s="1"/>
  <c r="J9293" i="13" s="1"/>
  <c r="E9294" i="13" l="1"/>
  <c r="D9294" i="13"/>
  <c r="C9294" i="13" s="1"/>
  <c r="J9294" i="13" s="1"/>
  <c r="B9296" i="13"/>
  <c r="A9295" i="13"/>
  <c r="D9295" i="13" l="1"/>
  <c r="E9295" i="13"/>
  <c r="B9297" i="13"/>
  <c r="A9296" i="13"/>
  <c r="C9295" i="13" l="1"/>
  <c r="J9295" i="13" s="1"/>
  <c r="D9296" i="13"/>
  <c r="C9296" i="13" s="1"/>
  <c r="J9296" i="13" s="1"/>
  <c r="E9296" i="13"/>
  <c r="B9298" i="13"/>
  <c r="A9297" i="13"/>
  <c r="B9299" i="13" l="1"/>
  <c r="A9298" i="13"/>
  <c r="E9297" i="13"/>
  <c r="D9297" i="13"/>
  <c r="C9297" i="13" s="1"/>
  <c r="J9297" i="13" s="1"/>
  <c r="E9298" i="13" l="1"/>
  <c r="D9298" i="13"/>
  <c r="C9298" i="13" s="1"/>
  <c r="J9298" i="13" s="1"/>
  <c r="B9300" i="13"/>
  <c r="A9299" i="13"/>
  <c r="D9299" i="13" l="1"/>
  <c r="E9299" i="13"/>
  <c r="B9301" i="13"/>
  <c r="A9300" i="13"/>
  <c r="C9299" i="13" l="1"/>
  <c r="J9299" i="13" s="1"/>
  <c r="J9300" i="13"/>
  <c r="D9300" i="13"/>
  <c r="C9300" i="13" s="1"/>
  <c r="E9300" i="13"/>
  <c r="B9302" i="13"/>
  <c r="A9301" i="13"/>
  <c r="D9301" i="13" l="1"/>
  <c r="C9301" i="13" s="1"/>
  <c r="J9301" i="13" s="1"/>
  <c r="E9301" i="13"/>
  <c r="B9303" i="13"/>
  <c r="A9302" i="13"/>
  <c r="E9302" i="13" l="1"/>
  <c r="D9302" i="13"/>
  <c r="C9302" i="13" s="1"/>
  <c r="J9302" i="13" s="1"/>
  <c r="B9304" i="13"/>
  <c r="A9303" i="13"/>
  <c r="E9303" i="13" l="1"/>
  <c r="D9303" i="13"/>
  <c r="C9303" i="13" s="1"/>
  <c r="J9303" i="13" s="1"/>
  <c r="B9305" i="13"/>
  <c r="A9304" i="13"/>
  <c r="D9304" i="13" l="1"/>
  <c r="E9304" i="13"/>
  <c r="B9306" i="13"/>
  <c r="A9305" i="13"/>
  <c r="C9304" i="13" l="1"/>
  <c r="J9304" i="13" s="1"/>
  <c r="E9305" i="13"/>
  <c r="D9305" i="13"/>
  <c r="C9305" i="13" s="1"/>
  <c r="J9305" i="13" s="1"/>
  <c r="B9307" i="13"/>
  <c r="A9306" i="13"/>
  <c r="E9306" i="13" l="1"/>
  <c r="D9306" i="13"/>
  <c r="C9306" i="13" s="1"/>
  <c r="J9306" i="13" s="1"/>
  <c r="B9308" i="13"/>
  <c r="A9307" i="13"/>
  <c r="D9307" i="13" l="1"/>
  <c r="C9307" i="13" s="1"/>
  <c r="J9307" i="13" s="1"/>
  <c r="E9307" i="13"/>
  <c r="B9309" i="13"/>
  <c r="A9308" i="13"/>
  <c r="B9310" i="13" l="1"/>
  <c r="A9309" i="13"/>
  <c r="E9308" i="13"/>
  <c r="D9308" i="13"/>
  <c r="C9308" i="13" s="1"/>
  <c r="J9308" i="13" s="1"/>
  <c r="E9309" i="13" l="1"/>
  <c r="D9309" i="13"/>
  <c r="C9309" i="13" s="1"/>
  <c r="J9309" i="13" s="1"/>
  <c r="B9311" i="13"/>
  <c r="A9310" i="13"/>
  <c r="E9310" i="13" l="1"/>
  <c r="D9310" i="13"/>
  <c r="C9310" i="13" s="1"/>
  <c r="J9310" i="13" s="1"/>
  <c r="B9312" i="13"/>
  <c r="A9311" i="13"/>
  <c r="E9311" i="13" l="1"/>
  <c r="D9311" i="13"/>
  <c r="C9311" i="13" s="1"/>
  <c r="J9311" i="13" s="1"/>
  <c r="B9313" i="13"/>
  <c r="A9312" i="13"/>
  <c r="D9312" i="13" l="1"/>
  <c r="E9312" i="13"/>
  <c r="B9314" i="13"/>
  <c r="A9313" i="13"/>
  <c r="C9312" i="13" l="1"/>
  <c r="J9312" i="13" s="1"/>
  <c r="E9313" i="13"/>
  <c r="D9313" i="13"/>
  <c r="C9313" i="13" s="1"/>
  <c r="J9313" i="13" s="1"/>
  <c r="B9315" i="13"/>
  <c r="A9314" i="13"/>
  <c r="B9316" i="13" l="1"/>
  <c r="A9315" i="13"/>
  <c r="E9314" i="13"/>
  <c r="D9314" i="13"/>
  <c r="C9314" i="13" s="1"/>
  <c r="J9314" i="13" s="1"/>
  <c r="J9315" i="13" l="1"/>
  <c r="D9315" i="13"/>
  <c r="C9315" i="13" s="1"/>
  <c r="E9315" i="13"/>
  <c r="B9317" i="13"/>
  <c r="A9316" i="13"/>
  <c r="D9316" i="13" l="1"/>
  <c r="C9316" i="13" s="1"/>
  <c r="J9316" i="13" s="1"/>
  <c r="E9316" i="13"/>
  <c r="B9318" i="13"/>
  <c r="A9317" i="13"/>
  <c r="E9317" i="13" l="1"/>
  <c r="D9317" i="13"/>
  <c r="C9317" i="13" s="1"/>
  <c r="J9317" i="13" s="1"/>
  <c r="B9319" i="13"/>
  <c r="A9318" i="13"/>
  <c r="E9318" i="13" l="1"/>
  <c r="D9318" i="13"/>
  <c r="C9318" i="13" s="1"/>
  <c r="J9318" i="13" s="1"/>
  <c r="B9320" i="13"/>
  <c r="A9319" i="13"/>
  <c r="E9319" i="13" l="1"/>
  <c r="D9319" i="13"/>
  <c r="C9319" i="13" s="1"/>
  <c r="J9319" i="13" s="1"/>
  <c r="B9321" i="13"/>
  <c r="A9320" i="13"/>
  <c r="D9320" i="13" l="1"/>
  <c r="E9320" i="13"/>
  <c r="B9322" i="13"/>
  <c r="A9321" i="13"/>
  <c r="C9320" i="13" l="1"/>
  <c r="J9320" i="13" s="1"/>
  <c r="E9321" i="13"/>
  <c r="D9321" i="13"/>
  <c r="C9321" i="13" s="1"/>
  <c r="J9321" i="13" s="1"/>
  <c r="B9323" i="13"/>
  <c r="A9322" i="13"/>
  <c r="B9324" i="13" l="1"/>
  <c r="A9323" i="13"/>
  <c r="E9322" i="13"/>
  <c r="D9322" i="13"/>
  <c r="C9322" i="13" s="1"/>
  <c r="J9322" i="13" s="1"/>
  <c r="D9323" i="13" l="1"/>
  <c r="C9323" i="13" s="1"/>
  <c r="J9323" i="13" s="1"/>
  <c r="E9323" i="13"/>
  <c r="B9325" i="13"/>
  <c r="A9324" i="13"/>
  <c r="E9324" i="13" l="1"/>
  <c r="D9324" i="13"/>
  <c r="C9324" i="13" s="1"/>
  <c r="J9324" i="13" s="1"/>
  <c r="B9326" i="13"/>
  <c r="A9325" i="13"/>
  <c r="D9325" i="13" l="1"/>
  <c r="E9325" i="13"/>
  <c r="B9327" i="13"/>
  <c r="A9326" i="13"/>
  <c r="C9325" i="13" l="1"/>
  <c r="J9325" i="13" s="1"/>
  <c r="E9326" i="13"/>
  <c r="D9326" i="13"/>
  <c r="C9326" i="13" s="1"/>
  <c r="J9326" i="13" s="1"/>
  <c r="B9328" i="13"/>
  <c r="A9327" i="13"/>
  <c r="E9327" i="13" l="1"/>
  <c r="D9327" i="13"/>
  <c r="C9327" i="13" s="1"/>
  <c r="J9327" i="13" s="1"/>
  <c r="B9329" i="13"/>
  <c r="A9328" i="13"/>
  <c r="D9328" i="13" l="1"/>
  <c r="C9328" i="13" s="1"/>
  <c r="J9328" i="13" s="1"/>
  <c r="E9328" i="13"/>
  <c r="B9330" i="13"/>
  <c r="A9329" i="13"/>
  <c r="B9331" i="13" l="1"/>
  <c r="A9330" i="13"/>
  <c r="E9329" i="13"/>
  <c r="D9329" i="13"/>
  <c r="C9329" i="13" s="1"/>
  <c r="J9329" i="13" s="1"/>
  <c r="E9330" i="13" l="1"/>
  <c r="D9330" i="13"/>
  <c r="C9330" i="13" s="1"/>
  <c r="J9330" i="13" s="1"/>
  <c r="B9332" i="13"/>
  <c r="A9331" i="13"/>
  <c r="D9331" i="13" l="1"/>
  <c r="E9331" i="13"/>
  <c r="B9333" i="13"/>
  <c r="A9332" i="13"/>
  <c r="C9331" i="13" l="1"/>
  <c r="J9331" i="13" s="1"/>
  <c r="D9332" i="13"/>
  <c r="C9332" i="13" s="1"/>
  <c r="J9332" i="13" s="1"/>
  <c r="E9332" i="13"/>
  <c r="B9334" i="13"/>
  <c r="A9333" i="13"/>
  <c r="E9333" i="13" l="1"/>
  <c r="D9333" i="13"/>
  <c r="C9333" i="13" s="1"/>
  <c r="J9333" i="13" s="1"/>
  <c r="B9335" i="13"/>
  <c r="A9334" i="13"/>
  <c r="E9334" i="13" l="1"/>
  <c r="D9334" i="13"/>
  <c r="C9334" i="13" s="1"/>
  <c r="J9334" i="13" s="1"/>
  <c r="B9336" i="13"/>
  <c r="A9335" i="13"/>
  <c r="E9335" i="13" l="1"/>
  <c r="D9335" i="13"/>
  <c r="C9335" i="13" s="1"/>
  <c r="J9335" i="13" s="1"/>
  <c r="B9337" i="13"/>
  <c r="A9336" i="13"/>
  <c r="E9336" i="13" l="1"/>
  <c r="D9336" i="13"/>
  <c r="C9336" i="13" s="1"/>
  <c r="J9336" i="13" s="1"/>
  <c r="B9338" i="13"/>
  <c r="A9337" i="13"/>
  <c r="E9337" i="13" l="1"/>
  <c r="D9337" i="13"/>
  <c r="C9337" i="13" s="1"/>
  <c r="J9337" i="13" s="1"/>
  <c r="B9339" i="13"/>
  <c r="A9338" i="13"/>
  <c r="E9338" i="13" l="1"/>
  <c r="D9338" i="13"/>
  <c r="C9338" i="13" s="1"/>
  <c r="J9338" i="13" s="1"/>
  <c r="B9340" i="13"/>
  <c r="A9339" i="13"/>
  <c r="D9339" i="13" l="1"/>
  <c r="E9339" i="13"/>
  <c r="B9341" i="13"/>
  <c r="A9340" i="13"/>
  <c r="C9339" i="13" l="1"/>
  <c r="J9339" i="13" s="1"/>
  <c r="E9340" i="13"/>
  <c r="D9340" i="13"/>
  <c r="C9340" i="13" s="1"/>
  <c r="J9340" i="13" s="1"/>
  <c r="B9342" i="13"/>
  <c r="A9341" i="13"/>
  <c r="E9341" i="13" l="1"/>
  <c r="D9341" i="13"/>
  <c r="C9341" i="13" s="1"/>
  <c r="J9341" i="13" s="1"/>
  <c r="B9343" i="13"/>
  <c r="A9342" i="13"/>
  <c r="E9342" i="13" l="1"/>
  <c r="D9342" i="13"/>
  <c r="C9342" i="13" s="1"/>
  <c r="J9342" i="13" s="1"/>
  <c r="B9344" i="13"/>
  <c r="A9343" i="13"/>
  <c r="E9343" i="13" l="1"/>
  <c r="D9343" i="13"/>
  <c r="C9343" i="13" s="1"/>
  <c r="J9343" i="13" s="1"/>
  <c r="B9345" i="13"/>
  <c r="A9344" i="13"/>
  <c r="E9344" i="13" l="1"/>
  <c r="D9344" i="13"/>
  <c r="C9344" i="13" s="1"/>
  <c r="J9344" i="13" s="1"/>
  <c r="B9346" i="13"/>
  <c r="A9345" i="13"/>
  <c r="E9345" i="13" l="1"/>
  <c r="D9345" i="13"/>
  <c r="C9345" i="13" s="1"/>
  <c r="J9345" i="13" s="1"/>
  <c r="B9347" i="13"/>
  <c r="A9346" i="13"/>
  <c r="E9346" i="13" l="1"/>
  <c r="D9346" i="13"/>
  <c r="C9346" i="13" s="1"/>
  <c r="J9346" i="13" s="1"/>
  <c r="B9348" i="13"/>
  <c r="A9347" i="13"/>
  <c r="E9347" i="13" l="1"/>
  <c r="D9347" i="13"/>
  <c r="C9347" i="13" s="1"/>
  <c r="J9347" i="13" s="1"/>
  <c r="B9349" i="13"/>
  <c r="A9348" i="13"/>
  <c r="D9348" i="13" l="1"/>
  <c r="E9348" i="13"/>
  <c r="B9350" i="13"/>
  <c r="A9349" i="13"/>
  <c r="C9348" i="13" l="1"/>
  <c r="J9348" i="13" s="1"/>
  <c r="E9349" i="13"/>
  <c r="D9349" i="13"/>
  <c r="C9349" i="13" s="1"/>
  <c r="J9349" i="13" s="1"/>
  <c r="B9351" i="13"/>
  <c r="A9350" i="13"/>
  <c r="E9350" i="13" l="1"/>
  <c r="D9350" i="13"/>
  <c r="C9350" i="13" s="1"/>
  <c r="J9350" i="13" s="1"/>
  <c r="B9352" i="13"/>
  <c r="A9351" i="13"/>
  <c r="E9351" i="13" l="1"/>
  <c r="D9351" i="13"/>
  <c r="C9351" i="13" s="1"/>
  <c r="J9351" i="13" s="1"/>
  <c r="B9353" i="13"/>
  <c r="A9352" i="13"/>
  <c r="D9352" i="13" l="1"/>
  <c r="E9352" i="13"/>
  <c r="B9354" i="13"/>
  <c r="A9353" i="13"/>
  <c r="C9352" i="13" l="1"/>
  <c r="J9352" i="13" s="1"/>
  <c r="E9353" i="13"/>
  <c r="D9353" i="13"/>
  <c r="C9353" i="13" s="1"/>
  <c r="J9353" i="13" s="1"/>
  <c r="B9355" i="13"/>
  <c r="A9354" i="13"/>
  <c r="D9354" i="13" l="1"/>
  <c r="E9354" i="13"/>
  <c r="B9356" i="13"/>
  <c r="A9355" i="13"/>
  <c r="C9354" i="13" l="1"/>
  <c r="J9354" i="13" s="1"/>
  <c r="E9355" i="13"/>
  <c r="D9355" i="13"/>
  <c r="C9355" i="13" s="1"/>
  <c r="J9355" i="13" s="1"/>
  <c r="B9357" i="13"/>
  <c r="A9356" i="13"/>
  <c r="D9356" i="13" l="1"/>
  <c r="C9356" i="13" s="1"/>
  <c r="J9356" i="13" s="1"/>
  <c r="E9356" i="13"/>
  <c r="B9358" i="13"/>
  <c r="A9357" i="13"/>
  <c r="B9359" i="13" l="1"/>
  <c r="A9358" i="13"/>
  <c r="D9357" i="13"/>
  <c r="C9357" i="13" s="1"/>
  <c r="J9357" i="13" s="1"/>
  <c r="E9357" i="13"/>
  <c r="E9358" i="13" l="1"/>
  <c r="D9358" i="13"/>
  <c r="C9358" i="13" s="1"/>
  <c r="J9358" i="13" s="1"/>
  <c r="B9360" i="13"/>
  <c r="A9359" i="13"/>
  <c r="E9359" i="13" l="1"/>
  <c r="D9359" i="13"/>
  <c r="C9359" i="13" s="1"/>
  <c r="J9359" i="13" s="1"/>
  <c r="B9361" i="13"/>
  <c r="A9360" i="13"/>
  <c r="D9360" i="13" l="1"/>
  <c r="E9360" i="13"/>
  <c r="B9362" i="13"/>
  <c r="A9361" i="13"/>
  <c r="C9360" i="13" l="1"/>
  <c r="J9360" i="13" s="1"/>
  <c r="E9361" i="13"/>
  <c r="D9361" i="13"/>
  <c r="C9361" i="13" s="1"/>
  <c r="J9361" i="13" s="1"/>
  <c r="B9363" i="13"/>
  <c r="A9362" i="13"/>
  <c r="E9362" i="13" l="1"/>
  <c r="D9362" i="13"/>
  <c r="C9362" i="13" s="1"/>
  <c r="J9362" i="13" s="1"/>
  <c r="B9364" i="13"/>
  <c r="A9363" i="13"/>
  <c r="E9363" i="13" l="1"/>
  <c r="D9363" i="13"/>
  <c r="C9363" i="13" s="1"/>
  <c r="J9363" i="13" s="1"/>
  <c r="B9365" i="13"/>
  <c r="A9364" i="13"/>
  <c r="D9364" i="13" l="1"/>
  <c r="E9364" i="13"/>
  <c r="B9366" i="13"/>
  <c r="A9365" i="13"/>
  <c r="C9364" i="13" l="1"/>
  <c r="J9364" i="13" s="1"/>
  <c r="D9365" i="13"/>
  <c r="C9365" i="13" s="1"/>
  <c r="J9365" i="13" s="1"/>
  <c r="E9365" i="13"/>
  <c r="B9367" i="13"/>
  <c r="A9366" i="13"/>
  <c r="B9368" i="13" l="1"/>
  <c r="A9367" i="13"/>
  <c r="E9366" i="13"/>
  <c r="D9366" i="13"/>
  <c r="C9366" i="13" s="1"/>
  <c r="J9366" i="13" s="1"/>
  <c r="D9367" i="13" l="1"/>
  <c r="C9367" i="13" s="1"/>
  <c r="J9367" i="13" s="1"/>
  <c r="E9367" i="13"/>
  <c r="B9369" i="13"/>
  <c r="A9368" i="13"/>
  <c r="D9368" i="13" l="1"/>
  <c r="E9368" i="13"/>
  <c r="B9370" i="13"/>
  <c r="A9369" i="13"/>
  <c r="C9368" i="13" l="1"/>
  <c r="J9368" i="13" s="1"/>
  <c r="E9369" i="13"/>
  <c r="D9369" i="13"/>
  <c r="C9369" i="13" s="1"/>
  <c r="J9369" i="13" s="1"/>
  <c r="B9371" i="13"/>
  <c r="A9370" i="13"/>
  <c r="B9372" i="13" l="1"/>
  <c r="A9371" i="13"/>
  <c r="E9370" i="13"/>
  <c r="D9370" i="13"/>
  <c r="D9371" i="13" l="1"/>
  <c r="E9371" i="13"/>
  <c r="C9370" i="13"/>
  <c r="J9370" i="13" s="1"/>
  <c r="B9373" i="13"/>
  <c r="A9372" i="13"/>
  <c r="B9374" i="13" l="1"/>
  <c r="A9373" i="13"/>
  <c r="D9372" i="13"/>
  <c r="C9372" i="13" s="1"/>
  <c r="J9372" i="13" s="1"/>
  <c r="E9372" i="13"/>
  <c r="C9371" i="13"/>
  <c r="J9371" i="13" s="1"/>
  <c r="E9373" i="13" l="1"/>
  <c r="D9373" i="13"/>
  <c r="C9373" i="13" s="1"/>
  <c r="J9373" i="13" s="1"/>
  <c r="B9375" i="13"/>
  <c r="A9374" i="13"/>
  <c r="B9376" i="13" l="1"/>
  <c r="A9375" i="13"/>
  <c r="E9374" i="13"/>
  <c r="D9374" i="13"/>
  <c r="D9375" i="13" l="1"/>
  <c r="E9375" i="13"/>
  <c r="C9374" i="13"/>
  <c r="J9374" i="13" s="1"/>
  <c r="B9377" i="13"/>
  <c r="A9376" i="13"/>
  <c r="B9378" i="13" l="1"/>
  <c r="A9377" i="13"/>
  <c r="D9376" i="13"/>
  <c r="E9376" i="13"/>
  <c r="C9375" i="13"/>
  <c r="J9375" i="13" s="1"/>
  <c r="D9377" i="13" l="1"/>
  <c r="C9377" i="13" s="1"/>
  <c r="J9377" i="13" s="1"/>
  <c r="E9377" i="13"/>
  <c r="B9379" i="13"/>
  <c r="A9378" i="13"/>
  <c r="C9376" i="13"/>
  <c r="J9376" i="13" s="1"/>
  <c r="B9380" i="13" l="1"/>
  <c r="A9379" i="13"/>
  <c r="E9378" i="13"/>
  <c r="D9378" i="13"/>
  <c r="C9378" i="13" s="1"/>
  <c r="J9378" i="13" s="1"/>
  <c r="D9379" i="13" l="1"/>
  <c r="C9379" i="13" s="1"/>
  <c r="J9379" i="13" s="1"/>
  <c r="E9379" i="13"/>
  <c r="B9381" i="13"/>
  <c r="A9380" i="13"/>
  <c r="B9382" i="13" l="1"/>
  <c r="A9381" i="13"/>
  <c r="D9380" i="13"/>
  <c r="C9380" i="13" s="1"/>
  <c r="J9380" i="13" s="1"/>
  <c r="E9380" i="13"/>
  <c r="E9381" i="13" l="1"/>
  <c r="D9381" i="13"/>
  <c r="C9381" i="13" s="1"/>
  <c r="J9381" i="13" s="1"/>
  <c r="B9383" i="13"/>
  <c r="A9382" i="13"/>
  <c r="E9382" i="13" l="1"/>
  <c r="D9382" i="13"/>
  <c r="C9382" i="13" s="1"/>
  <c r="J9382" i="13" s="1"/>
  <c r="B9384" i="13"/>
  <c r="A9383" i="13"/>
  <c r="E9383" i="13" l="1"/>
  <c r="D9383" i="13"/>
  <c r="C9383" i="13" s="1"/>
  <c r="J9383" i="13" s="1"/>
  <c r="B9385" i="13"/>
  <c r="A9384" i="13"/>
  <c r="D9384" i="13" l="1"/>
  <c r="E9384" i="13"/>
  <c r="B9386" i="13"/>
  <c r="A9385" i="13"/>
  <c r="C9384" i="13" l="1"/>
  <c r="J9384" i="13" s="1"/>
  <c r="E9385" i="13"/>
  <c r="D9385" i="13"/>
  <c r="C9385" i="13" s="1"/>
  <c r="J9385" i="13" s="1"/>
  <c r="B9387" i="13"/>
  <c r="A9386" i="13"/>
  <c r="E9386" i="13" l="1"/>
  <c r="D9386" i="13"/>
  <c r="C9386" i="13" s="1"/>
  <c r="J9386" i="13" s="1"/>
  <c r="B9388" i="13"/>
  <c r="A9387" i="13"/>
  <c r="D9387" i="13" l="1"/>
  <c r="E9387" i="13"/>
  <c r="B9389" i="13"/>
  <c r="A9388" i="13"/>
  <c r="C9387" i="13" l="1"/>
  <c r="J9387" i="13" s="1"/>
  <c r="D9388" i="13"/>
  <c r="C9388" i="13" s="1"/>
  <c r="J9388" i="13" s="1"/>
  <c r="E9388" i="13"/>
  <c r="B9390" i="13"/>
  <c r="A9389" i="13"/>
  <c r="B9391" i="13" l="1"/>
  <c r="A9390" i="13"/>
  <c r="E9389" i="13"/>
  <c r="D9389" i="13"/>
  <c r="C9389" i="13" s="1"/>
  <c r="J9389" i="13" s="1"/>
  <c r="E9390" i="13" l="1"/>
  <c r="D9390" i="13"/>
  <c r="C9390" i="13" s="1"/>
  <c r="J9390" i="13" s="1"/>
  <c r="B9392" i="13"/>
  <c r="A9391" i="13"/>
  <c r="D9391" i="13" l="1"/>
  <c r="E9391" i="13"/>
  <c r="B9393" i="13"/>
  <c r="A9392" i="13"/>
  <c r="C9391" i="13" l="1"/>
  <c r="J9391" i="13" s="1"/>
  <c r="D9392" i="13"/>
  <c r="C9392" i="13" s="1"/>
  <c r="J9392" i="13" s="1"/>
  <c r="E9392" i="13"/>
  <c r="B9394" i="13"/>
  <c r="A9393" i="13"/>
  <c r="D9393" i="13" l="1"/>
  <c r="E9393" i="13"/>
  <c r="B9395" i="13"/>
  <c r="A9394" i="13"/>
  <c r="C9393" i="13" l="1"/>
  <c r="J9393" i="13" s="1"/>
  <c r="E9394" i="13"/>
  <c r="D9394" i="13"/>
  <c r="C9394" i="13" s="1"/>
  <c r="J9394" i="13" s="1"/>
  <c r="B9396" i="13"/>
  <c r="A9395" i="13"/>
  <c r="B9397" i="13" l="1"/>
  <c r="A9396" i="13"/>
  <c r="D9395" i="13"/>
  <c r="E9395" i="13"/>
  <c r="D9396" i="13" l="1"/>
  <c r="C9396" i="13" s="1"/>
  <c r="J9396" i="13" s="1"/>
  <c r="E9396" i="13"/>
  <c r="B9398" i="13"/>
  <c r="A9397" i="13"/>
  <c r="C9395" i="13"/>
  <c r="J9395" i="13" s="1"/>
  <c r="B9399" i="13" l="1"/>
  <c r="A9398" i="13"/>
  <c r="D9397" i="13"/>
  <c r="C9397" i="13" s="1"/>
  <c r="J9397" i="13" s="1"/>
  <c r="E9397" i="13"/>
  <c r="E9398" i="13" l="1"/>
  <c r="D9398" i="13"/>
  <c r="C9398" i="13" s="1"/>
  <c r="J9398" i="13" s="1"/>
  <c r="B9400" i="13"/>
  <c r="A9399" i="13"/>
  <c r="D9399" i="13" l="1"/>
  <c r="E9399" i="13"/>
  <c r="B9401" i="13"/>
  <c r="A9400" i="13"/>
  <c r="C9399" i="13" l="1"/>
  <c r="J9399" i="13" s="1"/>
  <c r="D9400" i="13"/>
  <c r="C9400" i="13" s="1"/>
  <c r="J9400" i="13" s="1"/>
  <c r="E9400" i="13"/>
  <c r="B9402" i="13"/>
  <c r="A9401" i="13"/>
  <c r="B9403" i="13" l="1"/>
  <c r="A9402" i="13"/>
  <c r="E9401" i="13"/>
  <c r="D9401" i="13"/>
  <c r="C9401" i="13" s="1"/>
  <c r="J9401" i="13" s="1"/>
  <c r="E9402" i="13" l="1"/>
  <c r="D9402" i="13"/>
  <c r="C9402" i="13" s="1"/>
  <c r="J9402" i="13" s="1"/>
  <c r="B9404" i="13"/>
  <c r="A9403" i="13"/>
  <c r="E9403" i="13" l="1"/>
  <c r="D9403" i="13"/>
  <c r="C9403" i="13" s="1"/>
  <c r="J9403" i="13" s="1"/>
  <c r="B9405" i="13"/>
  <c r="A9404" i="13"/>
  <c r="D9404" i="13" l="1"/>
  <c r="E9404" i="13"/>
  <c r="B9406" i="13"/>
  <c r="A9405" i="13"/>
  <c r="C9404" i="13" l="1"/>
  <c r="J9404" i="13" s="1"/>
  <c r="J9405" i="13"/>
  <c r="D9405" i="13"/>
  <c r="C9405" i="13" s="1"/>
  <c r="E9405" i="13"/>
  <c r="B9407" i="13"/>
  <c r="A9406" i="13"/>
  <c r="E9406" i="13" l="1"/>
  <c r="D9406" i="13"/>
  <c r="B9408" i="13"/>
  <c r="A9407" i="13"/>
  <c r="E9407" i="13" l="1"/>
  <c r="D9407" i="13"/>
  <c r="B9409" i="13"/>
  <c r="A9408" i="13"/>
  <c r="C9406" i="13"/>
  <c r="J9406" i="13" s="1"/>
  <c r="D9408" i="13" l="1"/>
  <c r="C9408" i="13" s="1"/>
  <c r="J9408" i="13" s="1"/>
  <c r="E9408" i="13"/>
  <c r="B9410" i="13"/>
  <c r="A9409" i="13"/>
  <c r="C9407" i="13"/>
  <c r="J9407" i="13" s="1"/>
  <c r="D9409" i="13" l="1"/>
  <c r="C9409" i="13" s="1"/>
  <c r="J9409" i="13" s="1"/>
  <c r="E9409" i="13"/>
  <c r="B9411" i="13"/>
  <c r="A9410" i="13"/>
  <c r="E9410" i="13" l="1"/>
  <c r="D9410" i="13"/>
  <c r="C9410" i="13" s="1"/>
  <c r="J9410" i="13" s="1"/>
  <c r="B9412" i="13"/>
  <c r="A9411" i="13"/>
  <c r="D9411" i="13" l="1"/>
  <c r="E9411" i="13"/>
  <c r="B9413" i="13"/>
  <c r="A9412" i="13"/>
  <c r="C9411" i="13" l="1"/>
  <c r="J9411" i="13" s="1"/>
  <c r="J9412" i="13"/>
  <c r="D9412" i="13"/>
  <c r="C9412" i="13" s="1"/>
  <c r="E9412" i="13"/>
  <c r="B9414" i="13"/>
  <c r="A9413" i="13"/>
  <c r="E9413" i="13" l="1"/>
  <c r="D9413" i="13"/>
  <c r="B9415" i="13"/>
  <c r="A9414" i="13"/>
  <c r="E9414" i="13" l="1"/>
  <c r="D9414" i="13"/>
  <c r="B9416" i="13"/>
  <c r="A9415" i="13"/>
  <c r="C9413" i="13"/>
  <c r="J9413" i="13" s="1"/>
  <c r="E9415" i="13" l="1"/>
  <c r="D9415" i="13"/>
  <c r="C9415" i="13" s="1"/>
  <c r="J9415" i="13" s="1"/>
  <c r="B9417" i="13"/>
  <c r="A9416" i="13"/>
  <c r="C9414" i="13"/>
  <c r="J9414" i="13" s="1"/>
  <c r="D9416" i="13" l="1"/>
  <c r="C9416" i="13" s="1"/>
  <c r="J9416" i="13" s="1"/>
  <c r="E9416" i="13"/>
  <c r="B9418" i="13"/>
  <c r="A9417" i="13"/>
  <c r="E9417" i="13" l="1"/>
  <c r="D9417" i="13"/>
  <c r="C9417" i="13" s="1"/>
  <c r="J9417" i="13" s="1"/>
  <c r="B9419" i="13"/>
  <c r="A9418" i="13"/>
  <c r="E9418" i="13" l="1"/>
  <c r="D9418" i="13"/>
  <c r="C9418" i="13" s="1"/>
  <c r="J9418" i="13" s="1"/>
  <c r="B9420" i="13"/>
  <c r="A9419" i="13"/>
  <c r="D9419" i="13" l="1"/>
  <c r="E9419" i="13"/>
  <c r="B9421" i="13"/>
  <c r="A9420" i="13"/>
  <c r="C9419" i="13" l="1"/>
  <c r="J9419" i="13" s="1"/>
  <c r="D9420" i="13"/>
  <c r="C9420" i="13" s="1"/>
  <c r="J9420" i="13" s="1"/>
  <c r="E9420" i="13"/>
  <c r="B9422" i="13"/>
  <c r="A9421" i="13"/>
  <c r="E9421" i="13" l="1"/>
  <c r="D9421" i="13"/>
  <c r="C9421" i="13" s="1"/>
  <c r="J9421" i="13" s="1"/>
  <c r="B9423" i="13"/>
  <c r="A9422" i="13"/>
  <c r="E9422" i="13" l="1"/>
  <c r="D9422" i="13"/>
  <c r="C9422" i="13" s="1"/>
  <c r="J9422" i="13" s="1"/>
  <c r="B9424" i="13"/>
  <c r="A9423" i="13"/>
  <c r="E9423" i="13" l="1"/>
  <c r="D9423" i="13"/>
  <c r="C9423" i="13" s="1"/>
  <c r="J9423" i="13" s="1"/>
  <c r="B9425" i="13"/>
  <c r="A9424" i="13"/>
  <c r="D9424" i="13" l="1"/>
  <c r="E9424" i="13"/>
  <c r="B9426" i="13"/>
  <c r="A9425" i="13"/>
  <c r="C9424" i="13" l="1"/>
  <c r="J9424" i="13" s="1"/>
  <c r="E9425" i="13"/>
  <c r="D9425" i="13"/>
  <c r="C9425" i="13" s="1"/>
  <c r="J9425" i="13" s="1"/>
  <c r="B9427" i="13"/>
  <c r="A9426" i="13"/>
  <c r="B9428" i="13" l="1"/>
  <c r="A9427" i="13"/>
  <c r="E9426" i="13"/>
  <c r="D9426" i="13"/>
  <c r="C9426" i="13" s="1"/>
  <c r="J9426" i="13" s="1"/>
  <c r="D9427" i="13" l="1"/>
  <c r="E9427" i="13"/>
  <c r="B9429" i="13"/>
  <c r="A9428" i="13"/>
  <c r="B9430" i="13" l="1"/>
  <c r="A9429" i="13"/>
  <c r="D9428" i="13"/>
  <c r="C9428" i="13" s="1"/>
  <c r="J9428" i="13" s="1"/>
  <c r="E9428" i="13"/>
  <c r="C9427" i="13"/>
  <c r="J9427" i="13" s="1"/>
  <c r="E9429" i="13" l="1"/>
  <c r="D9429" i="13"/>
  <c r="B9431" i="13"/>
  <c r="A9430" i="13"/>
  <c r="E9430" i="13" l="1"/>
  <c r="D9430" i="13"/>
  <c r="B9432" i="13"/>
  <c r="A9431" i="13"/>
  <c r="C9429" i="13"/>
  <c r="J9429" i="13" s="1"/>
  <c r="D9431" i="13" l="1"/>
  <c r="C9431" i="13" s="1"/>
  <c r="J9431" i="13" s="1"/>
  <c r="E9431" i="13"/>
  <c r="B9433" i="13"/>
  <c r="A9432" i="13"/>
  <c r="C9430" i="13"/>
  <c r="J9430" i="13" s="1"/>
  <c r="D9432" i="13" l="1"/>
  <c r="E9432" i="13"/>
  <c r="B9434" i="13"/>
  <c r="A9433" i="13"/>
  <c r="D9433" i="13" l="1"/>
  <c r="C9433" i="13" s="1"/>
  <c r="J9433" i="13" s="1"/>
  <c r="E9433" i="13"/>
  <c r="C9432" i="13"/>
  <c r="J9432" i="13" s="1"/>
  <c r="B9435" i="13"/>
  <c r="A9434" i="13"/>
  <c r="E9434" i="13" l="1"/>
  <c r="D9434" i="13"/>
  <c r="C9434" i="13" s="1"/>
  <c r="J9434" i="13" s="1"/>
  <c r="B9436" i="13"/>
  <c r="A9435" i="13"/>
  <c r="E9435" i="13" l="1"/>
  <c r="D9435" i="13"/>
  <c r="C9435" i="13" s="1"/>
  <c r="J9435" i="13" s="1"/>
  <c r="B9437" i="13"/>
  <c r="A9436" i="13"/>
  <c r="D9436" i="13" l="1"/>
  <c r="E9436" i="13"/>
  <c r="B9438" i="13"/>
  <c r="A9437" i="13"/>
  <c r="C9436" i="13" l="1"/>
  <c r="J9436" i="13" s="1"/>
  <c r="E9437" i="13"/>
  <c r="D9437" i="13"/>
  <c r="C9437" i="13" s="1"/>
  <c r="J9437" i="13" s="1"/>
  <c r="B9439" i="13"/>
  <c r="A9438" i="13"/>
  <c r="E9438" i="13" l="1"/>
  <c r="D9438" i="13"/>
  <c r="C9438" i="13" s="1"/>
  <c r="J9438" i="13" s="1"/>
  <c r="B9440" i="13"/>
  <c r="A9439" i="13"/>
  <c r="E9439" i="13" l="1"/>
  <c r="D9439" i="13"/>
  <c r="C9439" i="13" s="1"/>
  <c r="J9439" i="13" s="1"/>
  <c r="B9441" i="13"/>
  <c r="A9440" i="13"/>
  <c r="D9440" i="13" l="1"/>
  <c r="E9440" i="13"/>
  <c r="B9442" i="13"/>
  <c r="A9441" i="13"/>
  <c r="C9440" i="13" l="1"/>
  <c r="J9440" i="13" s="1"/>
  <c r="D9441" i="13"/>
  <c r="C9441" i="13" s="1"/>
  <c r="J9441" i="13" s="1"/>
  <c r="E9441" i="13"/>
  <c r="B9443" i="13"/>
  <c r="A9442" i="13"/>
  <c r="E9442" i="13" l="1"/>
  <c r="D9442" i="13"/>
  <c r="C9442" i="13" s="1"/>
  <c r="J9442" i="13" s="1"/>
  <c r="B9444" i="13"/>
  <c r="A9443" i="13"/>
  <c r="E9443" i="13" l="1"/>
  <c r="D9443" i="13"/>
  <c r="C9443" i="13" s="1"/>
  <c r="J9443" i="13" s="1"/>
  <c r="B9445" i="13"/>
  <c r="A9444" i="13"/>
  <c r="D9444" i="13" l="1"/>
  <c r="E9444" i="13"/>
  <c r="B9446" i="13"/>
  <c r="A9445" i="13"/>
  <c r="C9444" i="13" l="1"/>
  <c r="J9444" i="13" s="1"/>
  <c r="D9445" i="13"/>
  <c r="C9445" i="13" s="1"/>
  <c r="J9445" i="13" s="1"/>
  <c r="E9445" i="13"/>
  <c r="B9447" i="13"/>
  <c r="A9446" i="13"/>
  <c r="B9448" i="13" l="1"/>
  <c r="A9447" i="13"/>
  <c r="E9446" i="13"/>
  <c r="D9446" i="13"/>
  <c r="C9446" i="13" s="1"/>
  <c r="J9446" i="13" s="1"/>
  <c r="D9447" i="13" l="1"/>
  <c r="C9447" i="13" s="1"/>
  <c r="J9447" i="13" s="1"/>
  <c r="E9447" i="13"/>
  <c r="B9449" i="13"/>
  <c r="A9448" i="13"/>
  <c r="D9448" i="13" l="1"/>
  <c r="C9448" i="13" s="1"/>
  <c r="J9448" i="13" s="1"/>
  <c r="E9448" i="13"/>
  <c r="B9450" i="13"/>
  <c r="A9449" i="13"/>
  <c r="E9449" i="13" l="1"/>
  <c r="D9449" i="13"/>
  <c r="C9449" i="13" s="1"/>
  <c r="J9449" i="13" s="1"/>
  <c r="B9451" i="13"/>
  <c r="A9450" i="13"/>
  <c r="E9450" i="13" l="1"/>
  <c r="D9450" i="13"/>
  <c r="C9450" i="13" s="1"/>
  <c r="J9450" i="13" s="1"/>
  <c r="B9452" i="13"/>
  <c r="A9451" i="13"/>
  <c r="E9451" i="13" l="1"/>
  <c r="D9451" i="13"/>
  <c r="C9451" i="13" s="1"/>
  <c r="J9451" i="13" s="1"/>
  <c r="B9453" i="13"/>
  <c r="A9452" i="13"/>
  <c r="D9452" i="13" l="1"/>
  <c r="E9452" i="13"/>
  <c r="B9454" i="13"/>
  <c r="A9453" i="13"/>
  <c r="C9452" i="13" l="1"/>
  <c r="J9452" i="13" s="1"/>
  <c r="E9453" i="13"/>
  <c r="D9453" i="13"/>
  <c r="C9453" i="13" s="1"/>
  <c r="J9453" i="13" s="1"/>
  <c r="B9455" i="13"/>
  <c r="A9454" i="13"/>
  <c r="E9454" i="13" l="1"/>
  <c r="D9454" i="13"/>
  <c r="C9454" i="13" s="1"/>
  <c r="J9454" i="13" s="1"/>
  <c r="B9456" i="13"/>
  <c r="A9455" i="13"/>
  <c r="E9455" i="13" l="1"/>
  <c r="D9455" i="13"/>
  <c r="C9455" i="13" s="1"/>
  <c r="J9455" i="13" s="1"/>
  <c r="B9457" i="13"/>
  <c r="A9456" i="13"/>
  <c r="D9456" i="13" l="1"/>
  <c r="C9456" i="13" s="1"/>
  <c r="J9456" i="13" s="1"/>
  <c r="E9456" i="13"/>
  <c r="B9458" i="13"/>
  <c r="A9457" i="13"/>
  <c r="D9457" i="13" l="1"/>
  <c r="C9457" i="13" s="1"/>
  <c r="J9457" i="13" s="1"/>
  <c r="E9457" i="13"/>
  <c r="B9459" i="13"/>
  <c r="A9458" i="13"/>
  <c r="E9458" i="13" l="1"/>
  <c r="D9458" i="13"/>
  <c r="C9458" i="13" s="1"/>
  <c r="J9458" i="13" s="1"/>
  <c r="B9460" i="13"/>
  <c r="A9459" i="13"/>
  <c r="E9459" i="13" l="1"/>
  <c r="D9459" i="13"/>
  <c r="C9459" i="13" s="1"/>
  <c r="J9459" i="13" s="1"/>
  <c r="B9461" i="13"/>
  <c r="A9460" i="13"/>
  <c r="D9460" i="13" l="1"/>
  <c r="E9460" i="13"/>
  <c r="B9462" i="13"/>
  <c r="A9461" i="13"/>
  <c r="C9460" i="13" l="1"/>
  <c r="J9460" i="13" s="1"/>
  <c r="E9461" i="13"/>
  <c r="D9461" i="13"/>
  <c r="C9461" i="13" s="1"/>
  <c r="J9461" i="13" s="1"/>
  <c r="B9463" i="13"/>
  <c r="A9462" i="13"/>
  <c r="E9462" i="13" l="1"/>
  <c r="D9462" i="13"/>
  <c r="C9462" i="13" s="1"/>
  <c r="J9462" i="13" s="1"/>
  <c r="B9464" i="13"/>
  <c r="A9463" i="13"/>
  <c r="E9463" i="13" l="1"/>
  <c r="D9463" i="13"/>
  <c r="C9463" i="13" s="1"/>
  <c r="J9463" i="13" s="1"/>
  <c r="B9465" i="13"/>
  <c r="A9464" i="13"/>
  <c r="D9464" i="13" l="1"/>
  <c r="E9464" i="13"/>
  <c r="B9466" i="13"/>
  <c r="A9465" i="13"/>
  <c r="C9464" i="13" l="1"/>
  <c r="J9464" i="13" s="1"/>
  <c r="E9465" i="13"/>
  <c r="D9465" i="13"/>
  <c r="C9465" i="13" s="1"/>
  <c r="J9465" i="13" s="1"/>
  <c r="B9467" i="13"/>
  <c r="A9466" i="13"/>
  <c r="E9466" i="13" l="1"/>
  <c r="D9466" i="13"/>
  <c r="C9466" i="13" s="1"/>
  <c r="J9466" i="13" s="1"/>
  <c r="B9468" i="13"/>
  <c r="A9467" i="13"/>
  <c r="E9467" i="13" l="1"/>
  <c r="D9467" i="13"/>
  <c r="C9467" i="13" s="1"/>
  <c r="J9467" i="13" s="1"/>
  <c r="B9469" i="13"/>
  <c r="A9468" i="13"/>
  <c r="D9468" i="13" l="1"/>
  <c r="C9468" i="13" s="1"/>
  <c r="J9468" i="13" s="1"/>
  <c r="E9468" i="13"/>
  <c r="B9470" i="13"/>
  <c r="A9469" i="13"/>
  <c r="D9469" i="13" l="1"/>
  <c r="C9469" i="13" s="1"/>
  <c r="J9469" i="13" s="1"/>
  <c r="E9469" i="13"/>
  <c r="B9471" i="13"/>
  <c r="A9470" i="13"/>
  <c r="E9470" i="13" l="1"/>
  <c r="D9470" i="13"/>
  <c r="C9470" i="13" s="1"/>
  <c r="J9470" i="13" s="1"/>
  <c r="B9472" i="13"/>
  <c r="A9471" i="13"/>
  <c r="D9471" i="13" l="1"/>
  <c r="C9471" i="13" s="1"/>
  <c r="J9471" i="13" s="1"/>
  <c r="E9471" i="13"/>
  <c r="B9473" i="13"/>
  <c r="A9472" i="13"/>
  <c r="D9472" i="13" l="1"/>
  <c r="C9472" i="13" s="1"/>
  <c r="J9472" i="13" s="1"/>
  <c r="E9472" i="13"/>
  <c r="B9474" i="13"/>
  <c r="A9473" i="13"/>
  <c r="E9473" i="13" l="1"/>
  <c r="D9473" i="13"/>
  <c r="C9473" i="13" s="1"/>
  <c r="J9473" i="13" s="1"/>
  <c r="B9475" i="13"/>
  <c r="A9474" i="13"/>
  <c r="J9474" i="13" l="1"/>
  <c r="E9474" i="13"/>
  <c r="D9474" i="13"/>
  <c r="C9474" i="13" s="1"/>
  <c r="B9476" i="13"/>
  <c r="A9475" i="13"/>
  <c r="E9475" i="13" l="1"/>
  <c r="D9475" i="13"/>
  <c r="B9477" i="13"/>
  <c r="A9476" i="13"/>
  <c r="D9476" i="13" l="1"/>
  <c r="C9476" i="13" s="1"/>
  <c r="J9476" i="13" s="1"/>
  <c r="E9476" i="13"/>
  <c r="C9475" i="13"/>
  <c r="J9475" i="13" s="1"/>
  <c r="B9478" i="13"/>
  <c r="A9477" i="13"/>
  <c r="B9479" i="13" l="1"/>
  <c r="A9478" i="13"/>
  <c r="D9477" i="13"/>
  <c r="C9477" i="13" s="1"/>
  <c r="J9477" i="13" s="1"/>
  <c r="E9477" i="13"/>
  <c r="E9478" i="13" l="1"/>
  <c r="D9478" i="13"/>
  <c r="C9478" i="13" s="1"/>
  <c r="J9478" i="13" s="1"/>
  <c r="B9480" i="13"/>
  <c r="A9479" i="13"/>
  <c r="E9479" i="13" l="1"/>
  <c r="D9479" i="13"/>
  <c r="C9479" i="13" s="1"/>
  <c r="J9479" i="13" s="1"/>
  <c r="B9481" i="13"/>
  <c r="A9480" i="13"/>
  <c r="D9480" i="13" l="1"/>
  <c r="E9480" i="13"/>
  <c r="B9482" i="13"/>
  <c r="A9481" i="13"/>
  <c r="C9480" i="13" l="1"/>
  <c r="J9480" i="13" s="1"/>
  <c r="E9481" i="13"/>
  <c r="D9481" i="13"/>
  <c r="C9481" i="13" s="1"/>
  <c r="J9481" i="13" s="1"/>
  <c r="B9483" i="13"/>
  <c r="A9482" i="13"/>
  <c r="E9482" i="13" l="1"/>
  <c r="D9482" i="13"/>
  <c r="C9482" i="13" s="1"/>
  <c r="J9482" i="13" s="1"/>
  <c r="B9484" i="13"/>
  <c r="A9483" i="13"/>
  <c r="D9483" i="13" l="1"/>
  <c r="C9483" i="13" s="1"/>
  <c r="J9483" i="13" s="1"/>
  <c r="E9483" i="13"/>
  <c r="B9485" i="13"/>
  <c r="A9484" i="13"/>
  <c r="B9486" i="13" l="1"/>
  <c r="A9485" i="13"/>
  <c r="E9484" i="13"/>
  <c r="D9484" i="13"/>
  <c r="C9484" i="13" s="1"/>
  <c r="J9484" i="13" s="1"/>
  <c r="E9485" i="13" l="1"/>
  <c r="D9485" i="13"/>
  <c r="C9485" i="13" s="1"/>
  <c r="J9485" i="13" s="1"/>
  <c r="B9487" i="13"/>
  <c r="A9486" i="13"/>
  <c r="E9486" i="13" l="1"/>
  <c r="D9486" i="13"/>
  <c r="C9486" i="13" s="1"/>
  <c r="J9486" i="13" s="1"/>
  <c r="B9488" i="13"/>
  <c r="A9487" i="13"/>
  <c r="D9487" i="13" l="1"/>
  <c r="E9487" i="13"/>
  <c r="B9489" i="13"/>
  <c r="A9488" i="13"/>
  <c r="C9487" i="13" l="1"/>
  <c r="J9487" i="13" s="1"/>
  <c r="J9488" i="13"/>
  <c r="D9488" i="13"/>
  <c r="C9488" i="13" s="1"/>
  <c r="E9488" i="13"/>
  <c r="B9490" i="13"/>
  <c r="A9489" i="13"/>
  <c r="D9489" i="13" l="1"/>
  <c r="C9489" i="13" s="1"/>
  <c r="J9489" i="13" s="1"/>
  <c r="E9489" i="13"/>
  <c r="B9491" i="13"/>
  <c r="A9490" i="13"/>
  <c r="E9490" i="13" l="1"/>
  <c r="D9490" i="13"/>
  <c r="C9490" i="13" s="1"/>
  <c r="J9490" i="13" s="1"/>
  <c r="B9492" i="13"/>
  <c r="A9491" i="13"/>
  <c r="E9491" i="13" l="1"/>
  <c r="D9491" i="13"/>
  <c r="C9491" i="13" s="1"/>
  <c r="J9491" i="13" s="1"/>
  <c r="B9493" i="13"/>
  <c r="A9492" i="13"/>
  <c r="E9492" i="13" l="1"/>
  <c r="D9492" i="13"/>
  <c r="C9492" i="13" s="1"/>
  <c r="J9492" i="13" s="1"/>
  <c r="B9494" i="13"/>
  <c r="A9493" i="13"/>
  <c r="D9493" i="13" l="1"/>
  <c r="E9493" i="13"/>
  <c r="B9495" i="13"/>
  <c r="A9494" i="13"/>
  <c r="C9493" i="13" l="1"/>
  <c r="J9493" i="13" s="1"/>
  <c r="E9494" i="13"/>
  <c r="D9494" i="13"/>
  <c r="C9494" i="13" s="1"/>
  <c r="J9494" i="13" s="1"/>
  <c r="B9496" i="13"/>
  <c r="A9495" i="13"/>
  <c r="E9495" i="13" l="1"/>
  <c r="D9495" i="13"/>
  <c r="C9495" i="13" s="1"/>
  <c r="J9495" i="13" s="1"/>
  <c r="B9497" i="13"/>
  <c r="A9496" i="13"/>
  <c r="E9496" i="13" l="1"/>
  <c r="D9496" i="13"/>
  <c r="C9496" i="13" s="1"/>
  <c r="J9496" i="13" s="1"/>
  <c r="B9498" i="13"/>
  <c r="A9497" i="13"/>
  <c r="E9497" i="13" l="1"/>
  <c r="D9497" i="13"/>
  <c r="C9497" i="13" s="1"/>
  <c r="J9497" i="13" s="1"/>
  <c r="B9499" i="13"/>
  <c r="A9498" i="13"/>
  <c r="E9498" i="13" l="1"/>
  <c r="D9498" i="13"/>
  <c r="C9498" i="13" s="1"/>
  <c r="J9498" i="13" s="1"/>
  <c r="B9500" i="13"/>
  <c r="A9499" i="13"/>
  <c r="E9499" i="13" l="1"/>
  <c r="D9499" i="13"/>
  <c r="C9499" i="13" s="1"/>
  <c r="J9499" i="13" s="1"/>
  <c r="B9501" i="13"/>
  <c r="A9500" i="13"/>
  <c r="D9500" i="13" l="1"/>
  <c r="E9500" i="13"/>
  <c r="B9502" i="13"/>
  <c r="A9501" i="13"/>
  <c r="C9500" i="13" l="1"/>
  <c r="J9500" i="13" s="1"/>
  <c r="D9501" i="13"/>
  <c r="C9501" i="13" s="1"/>
  <c r="J9501" i="13" s="1"/>
  <c r="E9501" i="13"/>
  <c r="B9503" i="13"/>
  <c r="A9502" i="13"/>
  <c r="E9502" i="13" l="1"/>
  <c r="D9502" i="13"/>
  <c r="C9502" i="13" s="1"/>
  <c r="J9502" i="13" s="1"/>
  <c r="B9504" i="13"/>
  <c r="A9503" i="13"/>
  <c r="D9503" i="13" l="1"/>
  <c r="E9503" i="13"/>
  <c r="B9505" i="13"/>
  <c r="A9504" i="13"/>
  <c r="C9503" i="13" l="1"/>
  <c r="J9503" i="13" s="1"/>
  <c r="E9504" i="13"/>
  <c r="D9504" i="13"/>
  <c r="C9504" i="13" s="1"/>
  <c r="J9504" i="13" s="1"/>
  <c r="B9506" i="13"/>
  <c r="A9505" i="13"/>
  <c r="D9505" i="13" l="1"/>
  <c r="E9505" i="13"/>
  <c r="B9507" i="13"/>
  <c r="A9506" i="13"/>
  <c r="C9505" i="13" l="1"/>
  <c r="J9505" i="13" s="1"/>
  <c r="E9506" i="13"/>
  <c r="D9506" i="13"/>
  <c r="C9506" i="13" s="1"/>
  <c r="J9506" i="13" s="1"/>
  <c r="B9508" i="13"/>
  <c r="A9507" i="13"/>
  <c r="B9509" i="13" l="1"/>
  <c r="A9508" i="13"/>
  <c r="E9507" i="13"/>
  <c r="D9507" i="13"/>
  <c r="C9507" i="13" s="1"/>
  <c r="J9507" i="13" s="1"/>
  <c r="E9508" i="13" l="1"/>
  <c r="D9508" i="13"/>
  <c r="C9508" i="13" s="1"/>
  <c r="J9508" i="13" s="1"/>
  <c r="B9510" i="13"/>
  <c r="A9509" i="13"/>
  <c r="E9509" i="13" l="1"/>
  <c r="D9509" i="13"/>
  <c r="C9509" i="13" s="1"/>
  <c r="J9509" i="13" s="1"/>
  <c r="B9511" i="13"/>
  <c r="A9510" i="13"/>
  <c r="E9510" i="13" l="1"/>
  <c r="D9510" i="13"/>
  <c r="C9510" i="13" s="1"/>
  <c r="J9510" i="13" s="1"/>
  <c r="B9512" i="13"/>
  <c r="A9511" i="13"/>
  <c r="E9511" i="13" l="1"/>
  <c r="D9511" i="13"/>
  <c r="C9511" i="13" s="1"/>
  <c r="J9511" i="13" s="1"/>
  <c r="B9513" i="13"/>
  <c r="A9512" i="13"/>
  <c r="D9512" i="13" l="1"/>
  <c r="E9512" i="13"/>
  <c r="B9514" i="13"/>
  <c r="A9513" i="13"/>
  <c r="C9512" i="13" l="1"/>
  <c r="J9512" i="13" s="1"/>
  <c r="D9513" i="13"/>
  <c r="C9513" i="13" s="1"/>
  <c r="J9513" i="13" s="1"/>
  <c r="E9513" i="13"/>
  <c r="B9515" i="13"/>
  <c r="A9514" i="13"/>
  <c r="B9516" i="13" l="1"/>
  <c r="A9515" i="13"/>
  <c r="E9514" i="13"/>
  <c r="D9514" i="13"/>
  <c r="C9514" i="13" s="1"/>
  <c r="J9514" i="13" s="1"/>
  <c r="E9515" i="13" l="1"/>
  <c r="D9515" i="13"/>
  <c r="C9515" i="13" s="1"/>
  <c r="J9515" i="13" s="1"/>
  <c r="B9517" i="13"/>
  <c r="A9516" i="13"/>
  <c r="D9516" i="13" l="1"/>
  <c r="E9516" i="13"/>
  <c r="B9518" i="13"/>
  <c r="A9517" i="13"/>
  <c r="C9516" i="13" l="1"/>
  <c r="J9516" i="13" s="1"/>
  <c r="D9517" i="13"/>
  <c r="C9517" i="13" s="1"/>
  <c r="J9517" i="13" s="1"/>
  <c r="E9517" i="13"/>
  <c r="B9519" i="13"/>
  <c r="A9518" i="13"/>
  <c r="E9518" i="13" l="1"/>
  <c r="D9518" i="13"/>
  <c r="C9518" i="13" s="1"/>
  <c r="J9518" i="13" s="1"/>
  <c r="B9520" i="13"/>
  <c r="A9519" i="13"/>
  <c r="E9519" i="13" l="1"/>
  <c r="D9519" i="13"/>
  <c r="C9519" i="13" s="1"/>
  <c r="J9519" i="13" s="1"/>
  <c r="B9521" i="13"/>
  <c r="A9520" i="13"/>
  <c r="D9520" i="13" l="1"/>
  <c r="E9520" i="13"/>
  <c r="B9522" i="13"/>
  <c r="A9521" i="13"/>
  <c r="C9520" i="13" l="1"/>
  <c r="J9520" i="13" s="1"/>
  <c r="J9521" i="13"/>
  <c r="D9521" i="13"/>
  <c r="C9521" i="13" s="1"/>
  <c r="E9521" i="13"/>
  <c r="B9523" i="13"/>
  <c r="A9522" i="13"/>
  <c r="E9522" i="13" l="1"/>
  <c r="D9522" i="13"/>
  <c r="B9524" i="13"/>
  <c r="A9523" i="13"/>
  <c r="E9523" i="13" l="1"/>
  <c r="D9523" i="13"/>
  <c r="B9525" i="13"/>
  <c r="A9524" i="13"/>
  <c r="C9522" i="13"/>
  <c r="J9522" i="13" s="1"/>
  <c r="D9524" i="13" l="1"/>
  <c r="C9524" i="13" s="1"/>
  <c r="J9524" i="13" s="1"/>
  <c r="E9524" i="13"/>
  <c r="B9526" i="13"/>
  <c r="A9525" i="13"/>
  <c r="C9523" i="13"/>
  <c r="J9523" i="13" s="1"/>
  <c r="E9525" i="13" l="1"/>
  <c r="D9525" i="13"/>
  <c r="C9525" i="13" s="1"/>
  <c r="J9525" i="13" s="1"/>
  <c r="B9527" i="13"/>
  <c r="A9526" i="13"/>
  <c r="E9526" i="13" l="1"/>
  <c r="D9526" i="13"/>
  <c r="C9526" i="13" s="1"/>
  <c r="J9526" i="13" s="1"/>
  <c r="B9528" i="13"/>
  <c r="A9527" i="13"/>
  <c r="E9527" i="13" l="1"/>
  <c r="D9527" i="13"/>
  <c r="C9527" i="13" s="1"/>
  <c r="J9527" i="13" s="1"/>
  <c r="B9529" i="13"/>
  <c r="A9528" i="13"/>
  <c r="D9528" i="13" l="1"/>
  <c r="E9528" i="13"/>
  <c r="B9530" i="13"/>
  <c r="A9529" i="13"/>
  <c r="C9528" i="13" l="1"/>
  <c r="J9528" i="13" s="1"/>
  <c r="D9529" i="13"/>
  <c r="C9529" i="13" s="1"/>
  <c r="J9529" i="13" s="1"/>
  <c r="E9529" i="13"/>
  <c r="B9531" i="13"/>
  <c r="A9530" i="13"/>
  <c r="B9532" i="13" l="1"/>
  <c r="A9531" i="13"/>
  <c r="E9530" i="13"/>
  <c r="D9530" i="13"/>
  <c r="C9530" i="13" s="1"/>
  <c r="J9530" i="13" s="1"/>
  <c r="E9531" i="13" l="1"/>
  <c r="D9531" i="13"/>
  <c r="C9531" i="13" s="1"/>
  <c r="J9531" i="13" s="1"/>
  <c r="B9533" i="13"/>
  <c r="A9532" i="13"/>
  <c r="D9532" i="13" l="1"/>
  <c r="E9532" i="13"/>
  <c r="B9534" i="13"/>
  <c r="A9533" i="13"/>
  <c r="C9532" i="13" l="1"/>
  <c r="J9532" i="13" s="1"/>
  <c r="D9533" i="13"/>
  <c r="C9533" i="13" s="1"/>
  <c r="J9533" i="13" s="1"/>
  <c r="E9533" i="13"/>
  <c r="B9535" i="13"/>
  <c r="A9534" i="13"/>
  <c r="B9536" i="13" l="1"/>
  <c r="A9535" i="13"/>
  <c r="E9534" i="13"/>
  <c r="D9534" i="13"/>
  <c r="C9534" i="13" s="1"/>
  <c r="J9534" i="13" s="1"/>
  <c r="E9535" i="13" l="1"/>
  <c r="D9535" i="13"/>
  <c r="C9535" i="13" s="1"/>
  <c r="J9535" i="13" s="1"/>
  <c r="B9537" i="13"/>
  <c r="A9536" i="13"/>
  <c r="D9536" i="13" l="1"/>
  <c r="E9536" i="13"/>
  <c r="B9538" i="13"/>
  <c r="A9537" i="13"/>
  <c r="C9536" i="13" l="1"/>
  <c r="J9536" i="13" s="1"/>
  <c r="E9537" i="13"/>
  <c r="D9537" i="13"/>
  <c r="C9537" i="13" s="1"/>
  <c r="J9537" i="13" s="1"/>
  <c r="B9539" i="13"/>
  <c r="A9538" i="13"/>
  <c r="E9538" i="13" l="1"/>
  <c r="D9538" i="13"/>
  <c r="C9538" i="13" s="1"/>
  <c r="J9538" i="13" s="1"/>
  <c r="B9540" i="13"/>
  <c r="A9539" i="13"/>
  <c r="E9539" i="13" l="1"/>
  <c r="D9539" i="13"/>
  <c r="C9539" i="13" s="1"/>
  <c r="J9539" i="13" s="1"/>
  <c r="B9541" i="13"/>
  <c r="A9540" i="13"/>
  <c r="D9540" i="13" l="1"/>
  <c r="C9540" i="13" s="1"/>
  <c r="J9540" i="13" s="1"/>
  <c r="E9540" i="13"/>
  <c r="B9542" i="13"/>
  <c r="A9541" i="13"/>
  <c r="D9541" i="13" l="1"/>
  <c r="C9541" i="13" s="1"/>
  <c r="J9541" i="13" s="1"/>
  <c r="E9541" i="13"/>
  <c r="B9543" i="13"/>
  <c r="A9542" i="13"/>
  <c r="E9542" i="13" l="1"/>
  <c r="D9542" i="13"/>
  <c r="C9542" i="13" s="1"/>
  <c r="J9542" i="13" s="1"/>
  <c r="B9544" i="13"/>
  <c r="A9543" i="13"/>
  <c r="E9543" i="13" l="1"/>
  <c r="D9543" i="13"/>
  <c r="C9543" i="13" s="1"/>
  <c r="J9543" i="13" s="1"/>
  <c r="B9545" i="13"/>
  <c r="A9544" i="13"/>
  <c r="D9544" i="13" l="1"/>
  <c r="E9544" i="13"/>
  <c r="B9546" i="13"/>
  <c r="A9545" i="13"/>
  <c r="C9544" i="13" l="1"/>
  <c r="J9544" i="13" s="1"/>
  <c r="J9545" i="13"/>
  <c r="D9545" i="13"/>
  <c r="C9545" i="13" s="1"/>
  <c r="E9545" i="13"/>
  <c r="B9547" i="13"/>
  <c r="A9546" i="13"/>
  <c r="E9546" i="13" l="1"/>
  <c r="D9546" i="13"/>
  <c r="B9548" i="13"/>
  <c r="A9547" i="13"/>
  <c r="E9547" i="13" l="1"/>
  <c r="D9547" i="13"/>
  <c r="B9549" i="13"/>
  <c r="A9548" i="13"/>
  <c r="C9546" i="13"/>
  <c r="J9546" i="13" s="1"/>
  <c r="D9548" i="13" l="1"/>
  <c r="C9548" i="13" s="1"/>
  <c r="J9548" i="13" s="1"/>
  <c r="E9548" i="13"/>
  <c r="B9550" i="13"/>
  <c r="A9549" i="13"/>
  <c r="C9547" i="13"/>
  <c r="J9547" i="13" s="1"/>
  <c r="E9549" i="13" l="1"/>
  <c r="D9549" i="13"/>
  <c r="C9549" i="13" s="1"/>
  <c r="J9549" i="13" s="1"/>
  <c r="B9551" i="13"/>
  <c r="A9550" i="13"/>
  <c r="B9552" i="13" l="1"/>
  <c r="A9551" i="13"/>
  <c r="E9550" i="13"/>
  <c r="D9550" i="13"/>
  <c r="C9550" i="13" s="1"/>
  <c r="J9550" i="13" s="1"/>
  <c r="E9551" i="13" l="1"/>
  <c r="D9551" i="13"/>
  <c r="C9551" i="13" s="1"/>
  <c r="J9551" i="13" s="1"/>
  <c r="B9553" i="13"/>
  <c r="A9552" i="13"/>
  <c r="D9552" i="13" l="1"/>
  <c r="E9552" i="13"/>
  <c r="B9554" i="13"/>
  <c r="A9553" i="13"/>
  <c r="C9552" i="13" l="1"/>
  <c r="J9552" i="13" s="1"/>
  <c r="D9553" i="13"/>
  <c r="C9553" i="13" s="1"/>
  <c r="J9553" i="13" s="1"/>
  <c r="E9553" i="13"/>
  <c r="B9555" i="13"/>
  <c r="A9554" i="13"/>
  <c r="E9554" i="13" l="1"/>
  <c r="D9554" i="13"/>
  <c r="C9554" i="13" s="1"/>
  <c r="J9554" i="13" s="1"/>
  <c r="B9556" i="13"/>
  <c r="A9555" i="13"/>
  <c r="E9555" i="13" l="1"/>
  <c r="D9555" i="13"/>
  <c r="C9555" i="13" s="1"/>
  <c r="J9555" i="13" s="1"/>
  <c r="B9557" i="13"/>
  <c r="A9556" i="13"/>
  <c r="D9556" i="13" l="1"/>
  <c r="E9556" i="13"/>
  <c r="B9558" i="13"/>
  <c r="A9557" i="13"/>
  <c r="C9556" i="13" l="1"/>
  <c r="J9556" i="13" s="1"/>
  <c r="D9557" i="13"/>
  <c r="C9557" i="13" s="1"/>
  <c r="J9557" i="13" s="1"/>
  <c r="E9557" i="13"/>
  <c r="B9559" i="13"/>
  <c r="A9558" i="13"/>
  <c r="B9560" i="13" l="1"/>
  <c r="A9559" i="13"/>
  <c r="E9558" i="13"/>
  <c r="D9558" i="13"/>
  <c r="C9558" i="13" s="1"/>
  <c r="J9558" i="13" s="1"/>
  <c r="E9559" i="13" l="1"/>
  <c r="D9559" i="13"/>
  <c r="C9559" i="13" s="1"/>
  <c r="J9559" i="13" s="1"/>
  <c r="B9561" i="13"/>
  <c r="A9560" i="13"/>
  <c r="D9560" i="13" l="1"/>
  <c r="E9560" i="13"/>
  <c r="B9562" i="13"/>
  <c r="A9561" i="13"/>
  <c r="C9560" i="13" l="1"/>
  <c r="J9560" i="13" s="1"/>
  <c r="E9561" i="13"/>
  <c r="D9561" i="13"/>
  <c r="C9561" i="13" s="1"/>
  <c r="J9561" i="13" s="1"/>
  <c r="B9563" i="13"/>
  <c r="A9562" i="13"/>
  <c r="E9562" i="13" l="1"/>
  <c r="D9562" i="13"/>
  <c r="C9562" i="13" s="1"/>
  <c r="J9562" i="13" s="1"/>
  <c r="B9564" i="13"/>
  <c r="A9563" i="13"/>
  <c r="E9563" i="13" l="1"/>
  <c r="D9563" i="13"/>
  <c r="C9563" i="13" s="1"/>
  <c r="J9563" i="13" s="1"/>
  <c r="B9565" i="13"/>
  <c r="A9564" i="13"/>
  <c r="D9564" i="13" l="1"/>
  <c r="C9564" i="13" s="1"/>
  <c r="J9564" i="13" s="1"/>
  <c r="E9564" i="13"/>
  <c r="B9566" i="13"/>
  <c r="A9565" i="13"/>
  <c r="D9565" i="13" l="1"/>
  <c r="C9565" i="13" s="1"/>
  <c r="J9565" i="13" s="1"/>
  <c r="E9565" i="13"/>
  <c r="B9567" i="13"/>
  <c r="A9566" i="13"/>
  <c r="E9566" i="13" l="1"/>
  <c r="D9566" i="13"/>
  <c r="C9566" i="13" s="1"/>
  <c r="J9566" i="13" s="1"/>
  <c r="B9568" i="13"/>
  <c r="A9567" i="13"/>
  <c r="E9567" i="13" l="1"/>
  <c r="D9567" i="13"/>
  <c r="C9567" i="13" s="1"/>
  <c r="J9567" i="13" s="1"/>
  <c r="B9569" i="13"/>
  <c r="A9568" i="13"/>
  <c r="D9568" i="13" l="1"/>
  <c r="E9568" i="13"/>
  <c r="B9570" i="13"/>
  <c r="A9569" i="13"/>
  <c r="C9568" i="13" l="1"/>
  <c r="J9568" i="13" s="1"/>
  <c r="J9569" i="13"/>
  <c r="D9569" i="13"/>
  <c r="C9569" i="13" s="1"/>
  <c r="E9569" i="13"/>
  <c r="B9571" i="13"/>
  <c r="A9570" i="13"/>
  <c r="E9570" i="13" l="1"/>
  <c r="D9570" i="13"/>
  <c r="B9572" i="13"/>
  <c r="A9571" i="13"/>
  <c r="E9571" i="13" l="1"/>
  <c r="D9571" i="13"/>
  <c r="B9573" i="13"/>
  <c r="A9572" i="13"/>
  <c r="C9570" i="13"/>
  <c r="J9570" i="13" s="1"/>
  <c r="D9572" i="13" l="1"/>
  <c r="C9572" i="13" s="1"/>
  <c r="J9572" i="13" s="1"/>
  <c r="E9572" i="13"/>
  <c r="B9574" i="13"/>
  <c r="A9573" i="13"/>
  <c r="C9571" i="13"/>
  <c r="J9571" i="13" s="1"/>
  <c r="B9575" i="13" l="1"/>
  <c r="A9574" i="13"/>
  <c r="E9573" i="13"/>
  <c r="D9573" i="13"/>
  <c r="C9573" i="13" s="1"/>
  <c r="J9573" i="13" s="1"/>
  <c r="E9574" i="13" l="1"/>
  <c r="D9574" i="13"/>
  <c r="C9574" i="13" s="1"/>
  <c r="J9574" i="13" s="1"/>
  <c r="B9576" i="13"/>
  <c r="A9575" i="13"/>
  <c r="E9575" i="13" l="1"/>
  <c r="D9575" i="13"/>
  <c r="C9575" i="13" s="1"/>
  <c r="J9575" i="13" s="1"/>
  <c r="B9577" i="13"/>
  <c r="A9576" i="13"/>
  <c r="D9576" i="13" l="1"/>
  <c r="E9576" i="13"/>
  <c r="B9578" i="13"/>
  <c r="A9577" i="13"/>
  <c r="C9576" i="13" l="1"/>
  <c r="J9576" i="13" s="1"/>
  <c r="D9577" i="13"/>
  <c r="C9577" i="13" s="1"/>
  <c r="J9577" i="13" s="1"/>
  <c r="E9577" i="13"/>
  <c r="B9579" i="13"/>
  <c r="A9578" i="13"/>
  <c r="E9578" i="13" l="1"/>
  <c r="D9578" i="13"/>
  <c r="C9578" i="13" s="1"/>
  <c r="J9578" i="13" s="1"/>
  <c r="B9580" i="13"/>
  <c r="A9579" i="13"/>
  <c r="E9579" i="13" l="1"/>
  <c r="D9579" i="13"/>
  <c r="C9579" i="13" s="1"/>
  <c r="J9579" i="13" s="1"/>
  <c r="B9581" i="13"/>
  <c r="A9580" i="13"/>
  <c r="D9580" i="13" l="1"/>
  <c r="E9580" i="13"/>
  <c r="B9582" i="13"/>
  <c r="A9581" i="13"/>
  <c r="C9580" i="13" l="1"/>
  <c r="J9580" i="13" s="1"/>
  <c r="D9581" i="13"/>
  <c r="C9581" i="13" s="1"/>
  <c r="J9581" i="13" s="1"/>
  <c r="E9581" i="13"/>
  <c r="B9583" i="13"/>
  <c r="A9582" i="13"/>
  <c r="B9584" i="13" l="1"/>
  <c r="A9583" i="13"/>
  <c r="E9582" i="13"/>
  <c r="D9582" i="13"/>
  <c r="C9582" i="13" s="1"/>
  <c r="J9582" i="13" s="1"/>
  <c r="D9583" i="13" l="1"/>
  <c r="C9583" i="13" s="1"/>
  <c r="J9583" i="13" s="1"/>
  <c r="E9583" i="13"/>
  <c r="B9585" i="13"/>
  <c r="A9584" i="13"/>
  <c r="D9584" i="13" l="1"/>
  <c r="C9584" i="13" s="1"/>
  <c r="J9584" i="13" s="1"/>
  <c r="E9584" i="13"/>
  <c r="B9586" i="13"/>
  <c r="A9585" i="13"/>
  <c r="D9585" i="13" l="1"/>
  <c r="C9585" i="13" s="1"/>
  <c r="J9585" i="13" s="1"/>
  <c r="E9585" i="13"/>
  <c r="B9587" i="13"/>
  <c r="A9586" i="13"/>
  <c r="E9586" i="13" l="1"/>
  <c r="D9586" i="13"/>
  <c r="C9586" i="13" s="1"/>
  <c r="J9586" i="13" s="1"/>
  <c r="B9588" i="13"/>
  <c r="A9587" i="13"/>
  <c r="D9587" i="13" l="1"/>
  <c r="E9587" i="13"/>
  <c r="B9589" i="13"/>
  <c r="A9588" i="13"/>
  <c r="C9587" i="13" l="1"/>
  <c r="J9587" i="13" s="1"/>
  <c r="E9588" i="13"/>
  <c r="D9588" i="13"/>
  <c r="C9588" i="13" s="1"/>
  <c r="J9588" i="13" s="1"/>
  <c r="B9590" i="13"/>
  <c r="A9589" i="13"/>
  <c r="B9591" i="13" l="1"/>
  <c r="A9590" i="13"/>
  <c r="E9589" i="13"/>
  <c r="D9589" i="13"/>
  <c r="C9589" i="13" s="1"/>
  <c r="J9589" i="13" s="1"/>
  <c r="D9590" i="13" l="1"/>
  <c r="C9590" i="13" s="1"/>
  <c r="J9590" i="13" s="1"/>
  <c r="E9590" i="13"/>
  <c r="B9592" i="13"/>
  <c r="A9591" i="13"/>
  <c r="E9591" i="13" l="1"/>
  <c r="D9591" i="13"/>
  <c r="C9591" i="13" s="1"/>
  <c r="J9591" i="13" s="1"/>
  <c r="B9593" i="13"/>
  <c r="A9592" i="13"/>
  <c r="E9592" i="13" l="1"/>
  <c r="D9592" i="13"/>
  <c r="C9592" i="13" s="1"/>
  <c r="J9592" i="13" s="1"/>
  <c r="B9594" i="13"/>
  <c r="A9593" i="13"/>
  <c r="D9593" i="13" l="1"/>
  <c r="E9593" i="13"/>
  <c r="B9595" i="13"/>
  <c r="A9594" i="13"/>
  <c r="C9593" i="13" l="1"/>
  <c r="J9593" i="13" s="1"/>
  <c r="D9594" i="13"/>
  <c r="C9594" i="13" s="1"/>
  <c r="J9594" i="13" s="1"/>
  <c r="E9594" i="13"/>
  <c r="B9596" i="13"/>
  <c r="A9595" i="13"/>
  <c r="E9595" i="13" l="1"/>
  <c r="D9595" i="13"/>
  <c r="C9595" i="13" s="1"/>
  <c r="J9595" i="13" s="1"/>
  <c r="B9597" i="13"/>
  <c r="A9596" i="13"/>
  <c r="E9596" i="13" l="1"/>
  <c r="D9596" i="13"/>
  <c r="C9596" i="13" s="1"/>
  <c r="J9596" i="13" s="1"/>
  <c r="B9598" i="13"/>
  <c r="A9597" i="13"/>
  <c r="E9597" i="13" l="1"/>
  <c r="D9597" i="13"/>
  <c r="C9597" i="13" s="1"/>
  <c r="J9597" i="13" s="1"/>
  <c r="B9599" i="13"/>
  <c r="A9598" i="13"/>
  <c r="E9598" i="13" l="1"/>
  <c r="D9598" i="13"/>
  <c r="C9598" i="13" s="1"/>
  <c r="J9598" i="13" s="1"/>
  <c r="B9600" i="13"/>
  <c r="A9599" i="13"/>
  <c r="D9599" i="13" l="1"/>
  <c r="E9599" i="13"/>
  <c r="B9601" i="13"/>
  <c r="A9600" i="13"/>
  <c r="C9599" i="13" l="1"/>
  <c r="J9599" i="13" s="1"/>
  <c r="E9600" i="13"/>
  <c r="D9600" i="13"/>
  <c r="C9600" i="13" s="1"/>
  <c r="J9600" i="13" s="1"/>
  <c r="B9602" i="13"/>
  <c r="A9601" i="13"/>
  <c r="D9601" i="13" l="1"/>
  <c r="C9601" i="13" s="1"/>
  <c r="J9601" i="13" s="1"/>
  <c r="E9601" i="13"/>
  <c r="B9603" i="13"/>
  <c r="A9602" i="13"/>
  <c r="E9602" i="13" l="1"/>
  <c r="D9602" i="13"/>
  <c r="C9602" i="13" s="1"/>
  <c r="J9602" i="13" s="1"/>
  <c r="B9604" i="13"/>
  <c r="A9603" i="13"/>
  <c r="E9603" i="13" l="1"/>
  <c r="D9603" i="13"/>
  <c r="C9603" i="13" s="1"/>
  <c r="J9603" i="13" s="1"/>
  <c r="B9605" i="13"/>
  <c r="A9604" i="13"/>
  <c r="E9604" i="13" l="1"/>
  <c r="D9604" i="13"/>
  <c r="C9604" i="13" s="1"/>
  <c r="J9604" i="13" s="1"/>
  <c r="B9606" i="13"/>
  <c r="A9605" i="13"/>
  <c r="E9605" i="13" l="1"/>
  <c r="D9605" i="13"/>
  <c r="C9605" i="13" s="1"/>
  <c r="J9605" i="13" s="1"/>
  <c r="B9607" i="13"/>
  <c r="A9606" i="13"/>
  <c r="D9606" i="13" l="1"/>
  <c r="E9606" i="13"/>
  <c r="B9608" i="13"/>
  <c r="A9607" i="13"/>
  <c r="C9606" i="13" l="1"/>
  <c r="J9606" i="13" s="1"/>
  <c r="D9607" i="13"/>
  <c r="C9607" i="13" s="1"/>
  <c r="J9607" i="13" s="1"/>
  <c r="E9607" i="13"/>
  <c r="B9609" i="13"/>
  <c r="A9608" i="13"/>
  <c r="E9608" i="13" l="1"/>
  <c r="D9608" i="13"/>
  <c r="C9608" i="13" s="1"/>
  <c r="J9608" i="13" s="1"/>
  <c r="B9610" i="13"/>
  <c r="A9609" i="13"/>
  <c r="E9609" i="13" l="1"/>
  <c r="D9609" i="13"/>
  <c r="C9609" i="13" s="1"/>
  <c r="J9609" i="13" s="1"/>
  <c r="B9611" i="13"/>
  <c r="A9610" i="13"/>
  <c r="D9610" i="13" l="1"/>
  <c r="E9610" i="13"/>
  <c r="B9612" i="13"/>
  <c r="A9611" i="13"/>
  <c r="C9610" i="13" l="1"/>
  <c r="J9610" i="13" s="1"/>
  <c r="D9611" i="13"/>
  <c r="C9611" i="13" s="1"/>
  <c r="J9611" i="13" s="1"/>
  <c r="E9611" i="13"/>
  <c r="B9613" i="13"/>
  <c r="A9612" i="13"/>
  <c r="B9614" i="13" l="1"/>
  <c r="A9613" i="13"/>
  <c r="E9612" i="13"/>
  <c r="D9612" i="13"/>
  <c r="C9612" i="13" s="1"/>
  <c r="J9612" i="13" s="1"/>
  <c r="D9613" i="13" l="1"/>
  <c r="E9613" i="13"/>
  <c r="B9615" i="13"/>
  <c r="A9614" i="13"/>
  <c r="C9613" i="13" l="1"/>
  <c r="J9613" i="13" s="1"/>
  <c r="J9614" i="13"/>
  <c r="D9614" i="13"/>
  <c r="C9614" i="13" s="1"/>
  <c r="E9614" i="13"/>
  <c r="B9616" i="13"/>
  <c r="A9615" i="13"/>
  <c r="D9615" i="13" l="1"/>
  <c r="C9615" i="13" s="1"/>
  <c r="J9615" i="13" s="1"/>
  <c r="E9615" i="13"/>
  <c r="B9617" i="13"/>
  <c r="A9616" i="13"/>
  <c r="E9616" i="13" l="1"/>
  <c r="D9616" i="13"/>
  <c r="C9616" i="13" s="1"/>
  <c r="J9616" i="13" s="1"/>
  <c r="B9618" i="13"/>
  <c r="A9617" i="13"/>
  <c r="E9617" i="13" l="1"/>
  <c r="D9617" i="13"/>
  <c r="C9617" i="13" s="1"/>
  <c r="J9617" i="13" s="1"/>
  <c r="B9619" i="13"/>
  <c r="A9618" i="13"/>
  <c r="D9618" i="13" l="1"/>
  <c r="E9618" i="13"/>
  <c r="B9620" i="13"/>
  <c r="A9619" i="13"/>
  <c r="C9618" i="13" l="1"/>
  <c r="J9618" i="13" s="1"/>
  <c r="J9619" i="13"/>
  <c r="D9619" i="13"/>
  <c r="C9619" i="13" s="1"/>
  <c r="E9619" i="13"/>
  <c r="B9621" i="13"/>
  <c r="A9620" i="13"/>
  <c r="E9620" i="13" l="1"/>
  <c r="D9620" i="13"/>
  <c r="B9622" i="13"/>
  <c r="A9621" i="13"/>
  <c r="E9621" i="13" l="1"/>
  <c r="D9621" i="13"/>
  <c r="B9623" i="13"/>
  <c r="A9622" i="13"/>
  <c r="C9620" i="13"/>
  <c r="J9620" i="13" s="1"/>
  <c r="J9622" i="13" l="1"/>
  <c r="D9622" i="13"/>
  <c r="C9622" i="13" s="1"/>
  <c r="E9622" i="13"/>
  <c r="B9624" i="13"/>
  <c r="A9623" i="13"/>
  <c r="C9621" i="13"/>
  <c r="J9621" i="13" s="1"/>
  <c r="D9623" i="13" l="1"/>
  <c r="C9623" i="13" s="1"/>
  <c r="J9623" i="13" s="1"/>
  <c r="E9623" i="13"/>
  <c r="B9625" i="13"/>
  <c r="A9624" i="13"/>
  <c r="B9626" i="13" l="1"/>
  <c r="A9625" i="13"/>
  <c r="E9624" i="13"/>
  <c r="D9624" i="13"/>
  <c r="C9624" i="13" s="1"/>
  <c r="J9624" i="13" s="1"/>
  <c r="D9625" i="13" l="1"/>
  <c r="C9625" i="13" s="1"/>
  <c r="J9625" i="13" s="1"/>
  <c r="E9625" i="13"/>
  <c r="B9627" i="13"/>
  <c r="A9626" i="13"/>
  <c r="D9626" i="13" l="1"/>
  <c r="C9626" i="13" s="1"/>
  <c r="J9626" i="13" s="1"/>
  <c r="E9626" i="13"/>
  <c r="B9628" i="13"/>
  <c r="A9627" i="13"/>
  <c r="D9627" i="13" l="1"/>
  <c r="C9627" i="13" s="1"/>
  <c r="J9627" i="13" s="1"/>
  <c r="E9627" i="13"/>
  <c r="B9629" i="13"/>
  <c r="A9628" i="13"/>
  <c r="E9628" i="13" l="1"/>
  <c r="D9628" i="13"/>
  <c r="C9628" i="13" s="1"/>
  <c r="J9628" i="13" s="1"/>
  <c r="B9630" i="13"/>
  <c r="A9629" i="13"/>
  <c r="E9629" i="13" l="1"/>
  <c r="D9629" i="13"/>
  <c r="C9629" i="13" s="1"/>
  <c r="J9629" i="13" s="1"/>
  <c r="B9631" i="13"/>
  <c r="A9630" i="13"/>
  <c r="D9630" i="13" l="1"/>
  <c r="E9630" i="13"/>
  <c r="B9632" i="13"/>
  <c r="A9631" i="13"/>
  <c r="C9630" i="13" l="1"/>
  <c r="J9630" i="13" s="1"/>
  <c r="D9631" i="13"/>
  <c r="C9631" i="13" s="1"/>
  <c r="J9631" i="13" s="1"/>
  <c r="E9631" i="13"/>
  <c r="B9633" i="13"/>
  <c r="A9632" i="13"/>
  <c r="E9632" i="13" l="1"/>
  <c r="D9632" i="13"/>
  <c r="C9632" i="13" s="1"/>
  <c r="J9632" i="13" s="1"/>
  <c r="B9634" i="13"/>
  <c r="A9633" i="13"/>
  <c r="E9633" i="13" l="1"/>
  <c r="D9633" i="13"/>
  <c r="C9633" i="13" s="1"/>
  <c r="J9633" i="13" s="1"/>
  <c r="B9635" i="13"/>
  <c r="A9634" i="13"/>
  <c r="D9634" i="13" l="1"/>
  <c r="E9634" i="13"/>
  <c r="B9636" i="13"/>
  <c r="A9635" i="13"/>
  <c r="C9634" i="13" l="1"/>
  <c r="J9634" i="13" s="1"/>
  <c r="J9635" i="13"/>
  <c r="D9635" i="13"/>
  <c r="C9635" i="13" s="1"/>
  <c r="E9635" i="13"/>
  <c r="B9637" i="13"/>
  <c r="A9636" i="13"/>
  <c r="E9636" i="13" l="1"/>
  <c r="D9636" i="13"/>
  <c r="B9638" i="13"/>
  <c r="A9637" i="13"/>
  <c r="D9637" i="13" l="1"/>
  <c r="C9637" i="13" s="1"/>
  <c r="J9637" i="13" s="1"/>
  <c r="E9637" i="13"/>
  <c r="B9639" i="13"/>
  <c r="A9638" i="13"/>
  <c r="C9636" i="13"/>
  <c r="J9636" i="13" s="1"/>
  <c r="D9638" i="13" l="1"/>
  <c r="C9638" i="13" s="1"/>
  <c r="J9638" i="13" s="1"/>
  <c r="E9638" i="13"/>
  <c r="B9640" i="13"/>
  <c r="A9639" i="13"/>
  <c r="D9639" i="13" l="1"/>
  <c r="C9639" i="13" s="1"/>
  <c r="J9639" i="13" s="1"/>
  <c r="E9639" i="13"/>
  <c r="B9641" i="13"/>
  <c r="A9640" i="13"/>
  <c r="E9640" i="13" l="1"/>
  <c r="D9640" i="13"/>
  <c r="C9640" i="13" s="1"/>
  <c r="J9640" i="13" s="1"/>
  <c r="B9642" i="13"/>
  <c r="A9641" i="13"/>
  <c r="E9641" i="13" l="1"/>
  <c r="D9641" i="13"/>
  <c r="C9641" i="13" s="1"/>
  <c r="J9641" i="13" s="1"/>
  <c r="B9643" i="13"/>
  <c r="A9642" i="13"/>
  <c r="D9642" i="13" l="1"/>
  <c r="E9642" i="13"/>
  <c r="B9644" i="13"/>
  <c r="A9643" i="13"/>
  <c r="C9642" i="13" l="1"/>
  <c r="J9642" i="13" s="1"/>
  <c r="J9643" i="13"/>
  <c r="D9643" i="13"/>
  <c r="C9643" i="13" s="1"/>
  <c r="E9643" i="13"/>
  <c r="B9645" i="13"/>
  <c r="A9644" i="13"/>
  <c r="E9644" i="13" l="1"/>
  <c r="D9644" i="13"/>
  <c r="B9646" i="13"/>
  <c r="A9645" i="13"/>
  <c r="B9647" i="13" l="1"/>
  <c r="A9646" i="13"/>
  <c r="C9644" i="13"/>
  <c r="J9644" i="13" s="1"/>
  <c r="E9645" i="13"/>
  <c r="D9645" i="13"/>
  <c r="C9645" i="13" s="1"/>
  <c r="J9645" i="13" s="1"/>
  <c r="D9646" i="13" l="1"/>
  <c r="C9646" i="13" s="1"/>
  <c r="J9646" i="13" s="1"/>
  <c r="E9646" i="13"/>
  <c r="B9648" i="13"/>
  <c r="A9647" i="13"/>
  <c r="D9647" i="13" l="1"/>
  <c r="E9647" i="13"/>
  <c r="B9649" i="13"/>
  <c r="A9648" i="13"/>
  <c r="C9647" i="13" l="1"/>
  <c r="J9647" i="13" s="1"/>
  <c r="E9648" i="13"/>
  <c r="D9648" i="13"/>
  <c r="C9648" i="13" s="1"/>
  <c r="J9648" i="13" s="1"/>
  <c r="B9650" i="13"/>
  <c r="A9649" i="13"/>
  <c r="E9649" i="13" l="1"/>
  <c r="D9649" i="13"/>
  <c r="C9649" i="13" s="1"/>
  <c r="J9649" i="13" s="1"/>
  <c r="B9651" i="13"/>
  <c r="A9650" i="13"/>
  <c r="D9650" i="13" l="1"/>
  <c r="C9650" i="13" s="1"/>
  <c r="J9650" i="13" s="1"/>
  <c r="E9650" i="13"/>
  <c r="B9652" i="13"/>
  <c r="A9651" i="13"/>
  <c r="D9651" i="13" l="1"/>
  <c r="C9651" i="13" s="1"/>
  <c r="J9651" i="13" s="1"/>
  <c r="E9651" i="13"/>
  <c r="B9653" i="13"/>
  <c r="A9652" i="13"/>
  <c r="E9652" i="13" l="1"/>
  <c r="D9652" i="13"/>
  <c r="C9652" i="13" s="1"/>
  <c r="J9652" i="13" s="1"/>
  <c r="B9654" i="13"/>
  <c r="A9653" i="13"/>
  <c r="D9653" i="13" l="1"/>
  <c r="C9653" i="13" s="1"/>
  <c r="J9653" i="13" s="1"/>
  <c r="E9653" i="13"/>
  <c r="B9655" i="13"/>
  <c r="A9654" i="13"/>
  <c r="D9654" i="13" l="1"/>
  <c r="C9654" i="13" s="1"/>
  <c r="J9654" i="13" s="1"/>
  <c r="E9654" i="13"/>
  <c r="B9656" i="13"/>
  <c r="A9655" i="13"/>
  <c r="D9655" i="13" l="1"/>
  <c r="C9655" i="13" s="1"/>
  <c r="J9655" i="13" s="1"/>
  <c r="E9655" i="13"/>
  <c r="B9657" i="13"/>
  <c r="A9656" i="13"/>
  <c r="E9656" i="13" l="1"/>
  <c r="D9656" i="13"/>
  <c r="C9656" i="13" s="1"/>
  <c r="J9656" i="13" s="1"/>
  <c r="B9658" i="13"/>
  <c r="A9657" i="13"/>
  <c r="E9657" i="13" l="1"/>
  <c r="D9657" i="13"/>
  <c r="C9657" i="13" s="1"/>
  <c r="J9657" i="13" s="1"/>
  <c r="B9659" i="13"/>
  <c r="A9658" i="13"/>
  <c r="J9658" i="13" l="1"/>
  <c r="D9658" i="13"/>
  <c r="C9658" i="13" s="1"/>
  <c r="E9658" i="13"/>
  <c r="B9660" i="13"/>
  <c r="A9659" i="13"/>
  <c r="D9659" i="13" l="1"/>
  <c r="C9659" i="13" s="1"/>
  <c r="J9659" i="13" s="1"/>
  <c r="E9659" i="13"/>
  <c r="B9661" i="13"/>
  <c r="A9660" i="13"/>
  <c r="E9660" i="13" l="1"/>
  <c r="D9660" i="13"/>
  <c r="C9660" i="13" s="1"/>
  <c r="J9660" i="13" s="1"/>
  <c r="B9662" i="13"/>
  <c r="A9661" i="13"/>
  <c r="E9661" i="13" l="1"/>
  <c r="D9661" i="13"/>
  <c r="C9661" i="13" s="1"/>
  <c r="J9661" i="13" s="1"/>
  <c r="B9663" i="13"/>
  <c r="A9662" i="13"/>
  <c r="D9662" i="13" l="1"/>
  <c r="E9662" i="13"/>
  <c r="B9664" i="13"/>
  <c r="A9663" i="13"/>
  <c r="C9662" i="13" l="1"/>
  <c r="J9662" i="13" s="1"/>
  <c r="D9663" i="13"/>
  <c r="C9663" i="13" s="1"/>
  <c r="J9663" i="13" s="1"/>
  <c r="E9663" i="13"/>
  <c r="B9665" i="13"/>
  <c r="A9664" i="13"/>
  <c r="B9666" i="13" l="1"/>
  <c r="A9665" i="13"/>
  <c r="E9664" i="13"/>
  <c r="D9664" i="13"/>
  <c r="C9664" i="13" s="1"/>
  <c r="J9664" i="13" s="1"/>
  <c r="D9665" i="13" l="1"/>
  <c r="C9665" i="13" s="1"/>
  <c r="J9665" i="13" s="1"/>
  <c r="E9665" i="13"/>
  <c r="B9667" i="13"/>
  <c r="A9666" i="13"/>
  <c r="D9666" i="13" l="1"/>
  <c r="C9666" i="13" s="1"/>
  <c r="J9666" i="13" s="1"/>
  <c r="E9666" i="13"/>
  <c r="B9668" i="13"/>
  <c r="A9667" i="13"/>
  <c r="D9667" i="13" l="1"/>
  <c r="C9667" i="13" s="1"/>
  <c r="J9667" i="13" s="1"/>
  <c r="E9667" i="13"/>
  <c r="B9669" i="13"/>
  <c r="A9668" i="13"/>
  <c r="E9668" i="13" l="1"/>
  <c r="D9668" i="13"/>
  <c r="C9668" i="13" s="1"/>
  <c r="J9668" i="13" s="1"/>
  <c r="B9670" i="13"/>
  <c r="A9669" i="13"/>
  <c r="E9669" i="13" l="1"/>
  <c r="D9669" i="13"/>
  <c r="C9669" i="13" s="1"/>
  <c r="J9669" i="13" s="1"/>
  <c r="B9671" i="13"/>
  <c r="A9670" i="13"/>
  <c r="D9670" i="13" l="1"/>
  <c r="E9670" i="13"/>
  <c r="B9672" i="13"/>
  <c r="A9671" i="13"/>
  <c r="C9670" i="13" l="1"/>
  <c r="J9670" i="13" s="1"/>
  <c r="J9671" i="13"/>
  <c r="D9671" i="13"/>
  <c r="C9671" i="13" s="1"/>
  <c r="E9671" i="13"/>
  <c r="B9673" i="13"/>
  <c r="A9672" i="13"/>
  <c r="E9672" i="13" l="1"/>
  <c r="D9672" i="13"/>
  <c r="B9674" i="13"/>
  <c r="A9673" i="13"/>
  <c r="E9673" i="13" l="1"/>
  <c r="D9673" i="13"/>
  <c r="B9675" i="13"/>
  <c r="A9674" i="13"/>
  <c r="C9672" i="13"/>
  <c r="J9672" i="13" s="1"/>
  <c r="D9674" i="13" l="1"/>
  <c r="C9674" i="13" s="1"/>
  <c r="J9674" i="13" s="1"/>
  <c r="E9674" i="13"/>
  <c r="B9676" i="13"/>
  <c r="A9675" i="13"/>
  <c r="C9673" i="13"/>
  <c r="J9673" i="13" s="1"/>
  <c r="D9675" i="13" l="1"/>
  <c r="C9675" i="13" s="1"/>
  <c r="J9675" i="13" s="1"/>
  <c r="E9675" i="13"/>
  <c r="B9677" i="13"/>
  <c r="A9676" i="13"/>
  <c r="E9676" i="13" l="1"/>
  <c r="D9676" i="13"/>
  <c r="C9676" i="13" s="1"/>
  <c r="J9676" i="13" s="1"/>
  <c r="B9678" i="13"/>
  <c r="A9677" i="13"/>
  <c r="D9677" i="13" l="1"/>
  <c r="E9677" i="13"/>
  <c r="B9679" i="13"/>
  <c r="A9678" i="13"/>
  <c r="C9677" i="13" l="1"/>
  <c r="J9677" i="13" s="1"/>
  <c r="D9678" i="13"/>
  <c r="C9678" i="13" s="1"/>
  <c r="J9678" i="13" s="1"/>
  <c r="E9678" i="13"/>
  <c r="B9680" i="13"/>
  <c r="A9679" i="13"/>
  <c r="B9681" i="13" l="1"/>
  <c r="A9680" i="13"/>
  <c r="D9679" i="13"/>
  <c r="C9679" i="13" s="1"/>
  <c r="J9679" i="13" s="1"/>
  <c r="E9679" i="13"/>
  <c r="E9680" i="13" l="1"/>
  <c r="D9680" i="13"/>
  <c r="C9680" i="13" s="1"/>
  <c r="J9680" i="13" s="1"/>
  <c r="B9682" i="13"/>
  <c r="A9681" i="13"/>
  <c r="E9681" i="13" l="1"/>
  <c r="D9681" i="13"/>
  <c r="C9681" i="13" s="1"/>
  <c r="J9681" i="13" s="1"/>
  <c r="B9683" i="13"/>
  <c r="A9682" i="13"/>
  <c r="D9682" i="13" l="1"/>
  <c r="E9682" i="13"/>
  <c r="B9684" i="13"/>
  <c r="A9683" i="13"/>
  <c r="C9682" i="13" l="1"/>
  <c r="J9682" i="13" s="1"/>
  <c r="D9683" i="13"/>
  <c r="C9683" i="13" s="1"/>
  <c r="J9683" i="13" s="1"/>
  <c r="E9683" i="13"/>
  <c r="B9685" i="13"/>
  <c r="A9684" i="13"/>
  <c r="B9686" i="13" l="1"/>
  <c r="A9685" i="13"/>
  <c r="E9684" i="13"/>
  <c r="D9684" i="13"/>
  <c r="C9684" i="13" s="1"/>
  <c r="J9684" i="13" s="1"/>
  <c r="E9685" i="13" l="1"/>
  <c r="D9685" i="13"/>
  <c r="C9685" i="13" s="1"/>
  <c r="J9685" i="13" s="1"/>
  <c r="B9687" i="13"/>
  <c r="A9686" i="13"/>
  <c r="D9686" i="13" l="1"/>
  <c r="E9686" i="13"/>
  <c r="B9688" i="13"/>
  <c r="A9687" i="13"/>
  <c r="C9686" i="13" l="1"/>
  <c r="J9686" i="13" s="1"/>
  <c r="D9687" i="13"/>
  <c r="C9687" i="13" s="1"/>
  <c r="J9687" i="13" s="1"/>
  <c r="E9687" i="13"/>
  <c r="B9689" i="13"/>
  <c r="A9688" i="13"/>
  <c r="B9690" i="13" l="1"/>
  <c r="A9689" i="13"/>
  <c r="E9688" i="13"/>
  <c r="D9688" i="13"/>
  <c r="C9688" i="13" s="1"/>
  <c r="J9688" i="13" s="1"/>
  <c r="E9689" i="13" l="1"/>
  <c r="D9689" i="13"/>
  <c r="C9689" i="13" s="1"/>
  <c r="J9689" i="13" s="1"/>
  <c r="B9691" i="13"/>
  <c r="A9690" i="13"/>
  <c r="D9690" i="13" l="1"/>
  <c r="E9690" i="13"/>
  <c r="B9692" i="13"/>
  <c r="A9691" i="13"/>
  <c r="C9690" i="13" l="1"/>
  <c r="J9690" i="13" s="1"/>
  <c r="D9691" i="13"/>
  <c r="C9691" i="13" s="1"/>
  <c r="J9691" i="13" s="1"/>
  <c r="E9691" i="13"/>
  <c r="B9693" i="13"/>
  <c r="A9692" i="13"/>
  <c r="B9694" i="13" l="1"/>
  <c r="A9693" i="13"/>
  <c r="E9692" i="13"/>
  <c r="D9692" i="13"/>
  <c r="C9692" i="13" s="1"/>
  <c r="J9692" i="13" s="1"/>
  <c r="E9693" i="13" l="1"/>
  <c r="D9693" i="13"/>
  <c r="C9693" i="13" s="1"/>
  <c r="J9693" i="13" s="1"/>
  <c r="B9695" i="13"/>
  <c r="A9694" i="13"/>
  <c r="E9694" i="13" l="1"/>
  <c r="D9694" i="13"/>
  <c r="C9694" i="13" s="1"/>
  <c r="J9694" i="13" s="1"/>
  <c r="B9696" i="13"/>
  <c r="A9695" i="13"/>
  <c r="E9695" i="13" l="1"/>
  <c r="D9695" i="13"/>
  <c r="C9695" i="13" s="1"/>
  <c r="J9695" i="13" s="1"/>
  <c r="B9697" i="13"/>
  <c r="A9696" i="13"/>
  <c r="D9696" i="13" l="1"/>
  <c r="E9696" i="13"/>
  <c r="B9698" i="13"/>
  <c r="A9697" i="13"/>
  <c r="C9696" i="13" l="1"/>
  <c r="J9696" i="13" s="1"/>
  <c r="D9697" i="13"/>
  <c r="C9697" i="13" s="1"/>
  <c r="J9697" i="13" s="1"/>
  <c r="E9697" i="13"/>
  <c r="B9699" i="13"/>
  <c r="A9698" i="13"/>
  <c r="B9700" i="13" l="1"/>
  <c r="A9699" i="13"/>
  <c r="D9698" i="13"/>
  <c r="E9698" i="13"/>
  <c r="D9699" i="13" l="1"/>
  <c r="C9699" i="13" s="1"/>
  <c r="J9699" i="13" s="1"/>
  <c r="E9699" i="13"/>
  <c r="B9701" i="13"/>
  <c r="A9700" i="13"/>
  <c r="C9698" i="13"/>
  <c r="J9698" i="13" s="1"/>
  <c r="B9702" i="13" l="1"/>
  <c r="A9701" i="13"/>
  <c r="E9700" i="13"/>
  <c r="D9700" i="13"/>
  <c r="C9700" i="13" s="1"/>
  <c r="J9700" i="13" s="1"/>
  <c r="E9701" i="13" l="1"/>
  <c r="D9701" i="13"/>
  <c r="C9701" i="13" s="1"/>
  <c r="J9701" i="13" s="1"/>
  <c r="B9703" i="13"/>
  <c r="A9702" i="13"/>
  <c r="E9702" i="13" l="1"/>
  <c r="D9702" i="13"/>
  <c r="C9702" i="13" s="1"/>
  <c r="J9702" i="13" s="1"/>
  <c r="B9704" i="13"/>
  <c r="A9703" i="13"/>
  <c r="E9703" i="13" l="1"/>
  <c r="D9703" i="13"/>
  <c r="C9703" i="13" s="1"/>
  <c r="J9703" i="13" s="1"/>
  <c r="B9705" i="13"/>
  <c r="A9704" i="13"/>
  <c r="J9704" i="13" l="1"/>
  <c r="D9704" i="13"/>
  <c r="C9704" i="13" s="1"/>
  <c r="E9704" i="13"/>
  <c r="B9706" i="13"/>
  <c r="A9705" i="13"/>
  <c r="E9705" i="13" l="1"/>
  <c r="D9705" i="13"/>
  <c r="B9707" i="13"/>
  <c r="A9706" i="13"/>
  <c r="D9706" i="13" l="1"/>
  <c r="C9706" i="13" s="1"/>
  <c r="J9706" i="13" s="1"/>
  <c r="E9706" i="13"/>
  <c r="B9708" i="13"/>
  <c r="A9707" i="13"/>
  <c r="C9705" i="13"/>
  <c r="J9705" i="13" s="1"/>
  <c r="D9707" i="13" l="1"/>
  <c r="C9707" i="13" s="1"/>
  <c r="J9707" i="13" s="1"/>
  <c r="E9707" i="13"/>
  <c r="B9709" i="13"/>
  <c r="A9708" i="13"/>
  <c r="B9710" i="13" l="1"/>
  <c r="A9709" i="13"/>
  <c r="E9708" i="13"/>
  <c r="D9708" i="13"/>
  <c r="C9708" i="13" s="1"/>
  <c r="J9708" i="13" s="1"/>
  <c r="E9709" i="13" l="1"/>
  <c r="D9709" i="13"/>
  <c r="C9709" i="13" s="1"/>
  <c r="J9709" i="13" s="1"/>
  <c r="B9711" i="13"/>
  <c r="A9710" i="13"/>
  <c r="E9710" i="13" l="1"/>
  <c r="D9710" i="13"/>
  <c r="C9710" i="13" s="1"/>
  <c r="J9710" i="13" s="1"/>
  <c r="B9712" i="13"/>
  <c r="A9711" i="13"/>
  <c r="E9711" i="13" l="1"/>
  <c r="D9711" i="13"/>
  <c r="C9711" i="13" s="1"/>
  <c r="J9711" i="13" s="1"/>
  <c r="B9713" i="13"/>
  <c r="A9712" i="13"/>
  <c r="E9712" i="13" l="1"/>
  <c r="D9712" i="13"/>
  <c r="C9712" i="13" s="1"/>
  <c r="J9712" i="13" s="1"/>
  <c r="B9714" i="13"/>
  <c r="A9713" i="13"/>
  <c r="E9713" i="13" l="1"/>
  <c r="D9713" i="13"/>
  <c r="C9713" i="13" s="1"/>
  <c r="J9713" i="13" s="1"/>
  <c r="B9715" i="13"/>
  <c r="A9714" i="13"/>
  <c r="D9714" i="13" l="1"/>
  <c r="E9714" i="13"/>
  <c r="B9716" i="13"/>
  <c r="A9715" i="13"/>
  <c r="C9714" i="13" l="1"/>
  <c r="J9714" i="13" s="1"/>
  <c r="D9715" i="13"/>
  <c r="C9715" i="13" s="1"/>
  <c r="J9715" i="13" s="1"/>
  <c r="E9715" i="13"/>
  <c r="B9717" i="13"/>
  <c r="A9716" i="13"/>
  <c r="J9716" i="13" l="1"/>
  <c r="D9716" i="13"/>
  <c r="C9716" i="13" s="1"/>
  <c r="E9716" i="13"/>
  <c r="B9718" i="13"/>
  <c r="A9717" i="13"/>
  <c r="E9717" i="13" l="1"/>
  <c r="D9717" i="13"/>
  <c r="B9719" i="13"/>
  <c r="A9718" i="13"/>
  <c r="E9718" i="13" l="1"/>
  <c r="D9718" i="13"/>
  <c r="B9720" i="13"/>
  <c r="A9719" i="13"/>
  <c r="C9717" i="13"/>
  <c r="J9717" i="13" s="1"/>
  <c r="E9719" i="13" l="1"/>
  <c r="D9719" i="13"/>
  <c r="C9719" i="13" s="1"/>
  <c r="J9719" i="13" s="1"/>
  <c r="B9721" i="13"/>
  <c r="A9720" i="13"/>
  <c r="C9718" i="13"/>
  <c r="J9718" i="13" s="1"/>
  <c r="E9720" i="13" l="1"/>
  <c r="D9720" i="13"/>
  <c r="B9722" i="13"/>
  <c r="A9721" i="13"/>
  <c r="D9721" i="13" l="1"/>
  <c r="C9721" i="13" s="1"/>
  <c r="J9721" i="13" s="1"/>
  <c r="E9721" i="13"/>
  <c r="B9723" i="13"/>
  <c r="A9722" i="13"/>
  <c r="C9720" i="13"/>
  <c r="J9720" i="13" s="1"/>
  <c r="D9722" i="13" l="1"/>
  <c r="E9722" i="13"/>
  <c r="B9724" i="13"/>
  <c r="A9723" i="13"/>
  <c r="C9722" i="13" l="1"/>
  <c r="J9722" i="13" s="1"/>
  <c r="D9723" i="13"/>
  <c r="C9723" i="13" s="1"/>
  <c r="J9723" i="13" s="1"/>
  <c r="E9723" i="13"/>
  <c r="B9725" i="13"/>
  <c r="A9724" i="13"/>
  <c r="B9726" i="13" l="1"/>
  <c r="A9725" i="13"/>
  <c r="E9724" i="13"/>
  <c r="D9724" i="13"/>
  <c r="C9724" i="13" s="1"/>
  <c r="J9724" i="13" s="1"/>
  <c r="E9725" i="13" l="1"/>
  <c r="D9725" i="13"/>
  <c r="C9725" i="13" s="1"/>
  <c r="J9725" i="13" s="1"/>
  <c r="B9727" i="13"/>
  <c r="A9726" i="13"/>
  <c r="E9726" i="13" l="1"/>
  <c r="D9726" i="13"/>
  <c r="C9726" i="13" s="1"/>
  <c r="J9726" i="13" s="1"/>
  <c r="B9728" i="13"/>
  <c r="A9727" i="13"/>
  <c r="E9727" i="13" l="1"/>
  <c r="D9727" i="13"/>
  <c r="C9727" i="13" s="1"/>
  <c r="J9727" i="13" s="1"/>
  <c r="B9729" i="13"/>
  <c r="A9728" i="13"/>
  <c r="D9728" i="13" l="1"/>
  <c r="E9728" i="13"/>
  <c r="B9730" i="13"/>
  <c r="A9729" i="13"/>
  <c r="C9728" i="13" l="1"/>
  <c r="J9728" i="13" s="1"/>
  <c r="E9729" i="13"/>
  <c r="D9729" i="13"/>
  <c r="C9729" i="13" s="1"/>
  <c r="J9729" i="13" s="1"/>
  <c r="B9731" i="13"/>
  <c r="A9730" i="13"/>
  <c r="D9730" i="13" l="1"/>
  <c r="C9730" i="13" s="1"/>
  <c r="J9730" i="13" s="1"/>
  <c r="E9730" i="13"/>
  <c r="B9732" i="13"/>
  <c r="A9731" i="13"/>
  <c r="D9731" i="13" l="1"/>
  <c r="C9731" i="13" s="1"/>
  <c r="J9731" i="13" s="1"/>
  <c r="E9731" i="13"/>
  <c r="B9733" i="13"/>
  <c r="A9732" i="13"/>
  <c r="E9732" i="13" l="1"/>
  <c r="D9732" i="13"/>
  <c r="C9732" i="13" s="1"/>
  <c r="J9732" i="13" s="1"/>
  <c r="B9734" i="13"/>
  <c r="A9733" i="13"/>
  <c r="E9733" i="13" l="1"/>
  <c r="D9733" i="13"/>
  <c r="C9733" i="13" s="1"/>
  <c r="J9733" i="13" s="1"/>
  <c r="B9735" i="13"/>
  <c r="A9734" i="13"/>
  <c r="E9734" i="13" l="1"/>
  <c r="D9734" i="13"/>
  <c r="C9734" i="13" s="1"/>
  <c r="J9734" i="13" s="1"/>
  <c r="B9736" i="13"/>
  <c r="A9735" i="13"/>
  <c r="E9735" i="13" l="1"/>
  <c r="D9735" i="13"/>
  <c r="C9735" i="13" s="1"/>
  <c r="J9735" i="13" s="1"/>
  <c r="B9737" i="13"/>
  <c r="A9736" i="13"/>
  <c r="E9736" i="13" l="1"/>
  <c r="D9736" i="13"/>
  <c r="C9736" i="13" s="1"/>
  <c r="J9736" i="13" s="1"/>
  <c r="B9738" i="13"/>
  <c r="A9737" i="13"/>
  <c r="E9737" i="13" l="1"/>
  <c r="D9737" i="13"/>
  <c r="C9737" i="13" s="1"/>
  <c r="J9737" i="13" s="1"/>
  <c r="B9739" i="13"/>
  <c r="A9738" i="13"/>
  <c r="D9738" i="13" l="1"/>
  <c r="E9738" i="13"/>
  <c r="B9740" i="13"/>
  <c r="A9739" i="13"/>
  <c r="C9738" i="13" l="1"/>
  <c r="J9738" i="13" s="1"/>
  <c r="D9739" i="13"/>
  <c r="C9739" i="13" s="1"/>
  <c r="J9739" i="13" s="1"/>
  <c r="E9739" i="13"/>
  <c r="B9741" i="13"/>
  <c r="A9740" i="13"/>
  <c r="B9742" i="13" l="1"/>
  <c r="A9741" i="13"/>
  <c r="D9740" i="13"/>
  <c r="C9740" i="13" s="1"/>
  <c r="J9740" i="13" s="1"/>
  <c r="E9740" i="13"/>
  <c r="E9741" i="13" l="1"/>
  <c r="D9741" i="13"/>
  <c r="C9741" i="13" s="1"/>
  <c r="J9741" i="13" s="1"/>
  <c r="B9743" i="13"/>
  <c r="A9742" i="13"/>
  <c r="E9742" i="13" l="1"/>
  <c r="D9742" i="13"/>
  <c r="C9742" i="13" s="1"/>
  <c r="J9742" i="13" s="1"/>
  <c r="B9744" i="13"/>
  <c r="A9743" i="13"/>
  <c r="E9743" i="13" l="1"/>
  <c r="D9743" i="13"/>
  <c r="C9743" i="13" s="1"/>
  <c r="J9743" i="13" s="1"/>
  <c r="B9745" i="13"/>
  <c r="A9744" i="13"/>
  <c r="E9744" i="13" l="1"/>
  <c r="D9744" i="13"/>
  <c r="C9744" i="13" s="1"/>
  <c r="J9744" i="13" s="1"/>
  <c r="B9746" i="13"/>
  <c r="A9745" i="13"/>
  <c r="D9745" i="13" l="1"/>
  <c r="E9745" i="13"/>
  <c r="B9747" i="13"/>
  <c r="A9746" i="13"/>
  <c r="C9745" i="13" l="1"/>
  <c r="J9745" i="13" s="1"/>
  <c r="D9746" i="13"/>
  <c r="C9746" i="13" s="1"/>
  <c r="J9746" i="13" s="1"/>
  <c r="E9746" i="13"/>
  <c r="B9748" i="13"/>
  <c r="A9747" i="13"/>
  <c r="D9747" i="13" l="1"/>
  <c r="C9747" i="13" s="1"/>
  <c r="J9747" i="13" s="1"/>
  <c r="E9747" i="13"/>
  <c r="B9749" i="13"/>
  <c r="A9748" i="13"/>
  <c r="E9748" i="13" l="1"/>
  <c r="D9748" i="13"/>
  <c r="C9748" i="13" s="1"/>
  <c r="J9748" i="13" s="1"/>
  <c r="B9750" i="13"/>
  <c r="A9749" i="13"/>
  <c r="E9749" i="13" l="1"/>
  <c r="D9749" i="13"/>
  <c r="C9749" i="13" s="1"/>
  <c r="J9749" i="13" s="1"/>
  <c r="B9751" i="13"/>
  <c r="A9750" i="13"/>
  <c r="E9750" i="13" l="1"/>
  <c r="D9750" i="13"/>
  <c r="C9750" i="13" s="1"/>
  <c r="J9750" i="13" s="1"/>
  <c r="B9752" i="13"/>
  <c r="A9751" i="13"/>
  <c r="E9751" i="13" l="1"/>
  <c r="D9751" i="13"/>
  <c r="C9751" i="13" s="1"/>
  <c r="J9751" i="13" s="1"/>
  <c r="B9753" i="13"/>
  <c r="A9752" i="13"/>
  <c r="D9752" i="13" l="1"/>
  <c r="E9752" i="13"/>
  <c r="B9754" i="13"/>
  <c r="A9753" i="13"/>
  <c r="C9752" i="13" l="1"/>
  <c r="J9752" i="13" s="1"/>
  <c r="E9753" i="13"/>
  <c r="D9753" i="13"/>
  <c r="C9753" i="13" s="1"/>
  <c r="J9753" i="13" s="1"/>
  <c r="B9755" i="13"/>
  <c r="A9754" i="13"/>
  <c r="D9754" i="13" l="1"/>
  <c r="C9754" i="13" s="1"/>
  <c r="J9754" i="13" s="1"/>
  <c r="E9754" i="13"/>
  <c r="B9756" i="13"/>
  <c r="A9755" i="13"/>
  <c r="D9755" i="13" l="1"/>
  <c r="C9755" i="13" s="1"/>
  <c r="J9755" i="13" s="1"/>
  <c r="E9755" i="13"/>
  <c r="B9757" i="13"/>
  <c r="A9756" i="13"/>
  <c r="E9756" i="13" l="1"/>
  <c r="D9756" i="13"/>
  <c r="C9756" i="13" s="1"/>
  <c r="J9756" i="13" s="1"/>
  <c r="B9758" i="13"/>
  <c r="A9757" i="13"/>
  <c r="E9757" i="13" l="1"/>
  <c r="D9757" i="13"/>
  <c r="C9757" i="13" s="1"/>
  <c r="J9757" i="13" s="1"/>
  <c r="B9759" i="13"/>
  <c r="A9758" i="13"/>
  <c r="E9758" i="13" l="1"/>
  <c r="D9758" i="13"/>
  <c r="C9758" i="13" s="1"/>
  <c r="J9758" i="13" s="1"/>
  <c r="B9760" i="13"/>
  <c r="A9759" i="13"/>
  <c r="E9759" i="13" l="1"/>
  <c r="D9759" i="13"/>
  <c r="C9759" i="13" s="1"/>
  <c r="J9759" i="13" s="1"/>
  <c r="B9761" i="13"/>
  <c r="A9760" i="13"/>
  <c r="E9760" i="13" l="1"/>
  <c r="D9760" i="13"/>
  <c r="C9760" i="13" s="1"/>
  <c r="J9760" i="13" s="1"/>
  <c r="B9762" i="13"/>
  <c r="A9761" i="13"/>
  <c r="E9761" i="13" l="1"/>
  <c r="D9761" i="13"/>
  <c r="C9761" i="13" s="1"/>
  <c r="J9761" i="13" s="1"/>
  <c r="B9763" i="13"/>
  <c r="A9762" i="13"/>
  <c r="D9762" i="13" l="1"/>
  <c r="E9762" i="13"/>
  <c r="B9764" i="13"/>
  <c r="A9763" i="13"/>
  <c r="C9762" i="13" l="1"/>
  <c r="J9762" i="13" s="1"/>
  <c r="D9763" i="13"/>
  <c r="C9763" i="13" s="1"/>
  <c r="J9763" i="13" s="1"/>
  <c r="E9763" i="13"/>
  <c r="B9765" i="13"/>
  <c r="A9764" i="13"/>
  <c r="D9764" i="13" l="1"/>
  <c r="E9764" i="13"/>
  <c r="B9766" i="13"/>
  <c r="A9765" i="13"/>
  <c r="C9764" i="13" l="1"/>
  <c r="J9764" i="13" s="1"/>
  <c r="E9765" i="13"/>
  <c r="D9765" i="13"/>
  <c r="C9765" i="13" s="1"/>
  <c r="J9765" i="13" s="1"/>
  <c r="B9767" i="13"/>
  <c r="A9766" i="13"/>
  <c r="B9768" i="13" l="1"/>
  <c r="A9767" i="13"/>
  <c r="E9766" i="13"/>
  <c r="D9766" i="13"/>
  <c r="C9766" i="13" s="1"/>
  <c r="J9766" i="13" s="1"/>
  <c r="E9767" i="13" l="1"/>
  <c r="D9767" i="13"/>
  <c r="C9767" i="13" s="1"/>
  <c r="J9767" i="13" s="1"/>
  <c r="B9769" i="13"/>
  <c r="A9768" i="13"/>
  <c r="E9768" i="13" l="1"/>
  <c r="D9768" i="13"/>
  <c r="C9768" i="13" s="1"/>
  <c r="J9768" i="13" s="1"/>
  <c r="B9770" i="13"/>
  <c r="A9769" i="13"/>
  <c r="D9769" i="13" l="1"/>
  <c r="E9769" i="13"/>
  <c r="B9771" i="13"/>
  <c r="A9770" i="13"/>
  <c r="C9769" i="13" l="1"/>
  <c r="J9769" i="13" s="1"/>
  <c r="J9770" i="13"/>
  <c r="D9770" i="13"/>
  <c r="C9770" i="13" s="1"/>
  <c r="E9770" i="13"/>
  <c r="B9772" i="13"/>
  <c r="A9771" i="13"/>
  <c r="D9771" i="13" l="1"/>
  <c r="C9771" i="13" s="1"/>
  <c r="J9771" i="13" s="1"/>
  <c r="E9771" i="13"/>
  <c r="B9773" i="13"/>
  <c r="A9772" i="13"/>
  <c r="E9772" i="13" l="1"/>
  <c r="D9772" i="13"/>
  <c r="C9772" i="13" s="1"/>
  <c r="J9772" i="13" s="1"/>
  <c r="B9774" i="13"/>
  <c r="A9773" i="13"/>
  <c r="B9775" i="13" l="1"/>
  <c r="A9774" i="13"/>
  <c r="E9773" i="13"/>
  <c r="D9773" i="13"/>
  <c r="C9773" i="13" s="1"/>
  <c r="J9773" i="13" s="1"/>
  <c r="E9774" i="13" l="1"/>
  <c r="D9774" i="13"/>
  <c r="C9774" i="13" s="1"/>
  <c r="J9774" i="13" s="1"/>
  <c r="B9776" i="13"/>
  <c r="A9775" i="13"/>
  <c r="E9775" i="13" l="1"/>
  <c r="D9775" i="13"/>
  <c r="C9775" i="13" s="1"/>
  <c r="J9775" i="13" s="1"/>
  <c r="B9777" i="13"/>
  <c r="A9776" i="13"/>
  <c r="D9776" i="13" l="1"/>
  <c r="E9776" i="13"/>
  <c r="B9778" i="13"/>
  <c r="A9777" i="13"/>
  <c r="C9776" i="13" l="1"/>
  <c r="J9776" i="13" s="1"/>
  <c r="E9777" i="13"/>
  <c r="D9777" i="13"/>
  <c r="C9777" i="13" s="1"/>
  <c r="J9777" i="13" s="1"/>
  <c r="B9779" i="13"/>
  <c r="A9778" i="13"/>
  <c r="D9778" i="13" l="1"/>
  <c r="E9778" i="13"/>
  <c r="B9780" i="13"/>
  <c r="A9779" i="13"/>
  <c r="C9778" i="13" l="1"/>
  <c r="J9778" i="13" s="1"/>
  <c r="J9779" i="13"/>
  <c r="D9779" i="13"/>
  <c r="C9779" i="13" s="1"/>
  <c r="E9779" i="13"/>
  <c r="B9781" i="13"/>
  <c r="A9780" i="13"/>
  <c r="E9780" i="13" l="1"/>
  <c r="D9780" i="13"/>
  <c r="C9780" i="13" s="1"/>
  <c r="J9780" i="13" s="1"/>
  <c r="B9782" i="13"/>
  <c r="A9781" i="13"/>
  <c r="E9781" i="13" l="1"/>
  <c r="D9781" i="13"/>
  <c r="C9781" i="13" s="1"/>
  <c r="J9781" i="13" s="1"/>
  <c r="B9783" i="13"/>
  <c r="A9782" i="13"/>
  <c r="E9782" i="13" l="1"/>
  <c r="D9782" i="13"/>
  <c r="C9782" i="13" s="1"/>
  <c r="J9782" i="13" s="1"/>
  <c r="B9784" i="13"/>
  <c r="A9783" i="13"/>
  <c r="E9783" i="13" l="1"/>
  <c r="D9783" i="13"/>
  <c r="C9783" i="13" s="1"/>
  <c r="J9783" i="13" s="1"/>
  <c r="B9785" i="13"/>
  <c r="A9784" i="13"/>
  <c r="E9784" i="13" l="1"/>
  <c r="D9784" i="13"/>
  <c r="C9784" i="13" s="1"/>
  <c r="J9784" i="13" s="1"/>
  <c r="B9786" i="13"/>
  <c r="A9785" i="13"/>
  <c r="E9785" i="13" l="1"/>
  <c r="D9785" i="13"/>
  <c r="C9785" i="13" s="1"/>
  <c r="J9785" i="13" s="1"/>
  <c r="B9787" i="13"/>
  <c r="A9786" i="13"/>
  <c r="D9786" i="13" l="1"/>
  <c r="E9786" i="13"/>
  <c r="B9788" i="13"/>
  <c r="A9787" i="13"/>
  <c r="C9786" i="13" l="1"/>
  <c r="J9786" i="13" s="1"/>
  <c r="J9787" i="13"/>
  <c r="D9787" i="13"/>
  <c r="C9787" i="13" s="1"/>
  <c r="E9787" i="13"/>
  <c r="B9789" i="13"/>
  <c r="A9788" i="13"/>
  <c r="E9788" i="13" l="1"/>
  <c r="D9788" i="13"/>
  <c r="C9788" i="13" s="1"/>
  <c r="J9788" i="13" s="1"/>
  <c r="B9790" i="13"/>
  <c r="A9789" i="13"/>
  <c r="E9789" i="13" l="1"/>
  <c r="D9789" i="13"/>
  <c r="C9789" i="13" s="1"/>
  <c r="J9789" i="13" s="1"/>
  <c r="B9791" i="13"/>
  <c r="A9790" i="13"/>
  <c r="E9790" i="13" l="1"/>
  <c r="D9790" i="13"/>
  <c r="C9790" i="13" s="1"/>
  <c r="J9790" i="13" s="1"/>
  <c r="B9792" i="13"/>
  <c r="A9791" i="13"/>
  <c r="E9791" i="13" l="1"/>
  <c r="D9791" i="13"/>
  <c r="C9791" i="13" s="1"/>
  <c r="J9791" i="13" s="1"/>
  <c r="B9793" i="13"/>
  <c r="A9792" i="13"/>
  <c r="E9792" i="13" l="1"/>
  <c r="D9792" i="13"/>
  <c r="C9792" i="13" s="1"/>
  <c r="J9792" i="13" s="1"/>
  <c r="B9794" i="13"/>
  <c r="A9793" i="13"/>
  <c r="D9793" i="13" l="1"/>
  <c r="E9793" i="13"/>
  <c r="B9795" i="13"/>
  <c r="A9794" i="13"/>
  <c r="C9793" i="13" l="1"/>
  <c r="J9793" i="13" s="1"/>
  <c r="D9794" i="13"/>
  <c r="C9794" i="13" s="1"/>
  <c r="J9794" i="13" s="1"/>
  <c r="E9794" i="13"/>
  <c r="B9796" i="13"/>
  <c r="A9795" i="13"/>
  <c r="B9797" i="13" l="1"/>
  <c r="A9796" i="13"/>
  <c r="D9795" i="13"/>
  <c r="C9795" i="13" s="1"/>
  <c r="J9795" i="13" s="1"/>
  <c r="E9795" i="13"/>
  <c r="D9796" i="13" l="1"/>
  <c r="C9796" i="13" s="1"/>
  <c r="J9796" i="13" s="1"/>
  <c r="E9796" i="13"/>
  <c r="B9798" i="13"/>
  <c r="A9797" i="13"/>
  <c r="E9797" i="13" l="1"/>
  <c r="D9797" i="13"/>
  <c r="C9797" i="13" s="1"/>
  <c r="J9797" i="13" s="1"/>
  <c r="B9799" i="13"/>
  <c r="A9798" i="13"/>
  <c r="E9798" i="13" l="1"/>
  <c r="D9798" i="13"/>
  <c r="C9798" i="13" s="1"/>
  <c r="J9798" i="13" s="1"/>
  <c r="B9800" i="13"/>
  <c r="A9799" i="13"/>
  <c r="E9799" i="13" l="1"/>
  <c r="D9799" i="13"/>
  <c r="C9799" i="13" s="1"/>
  <c r="J9799" i="13" s="1"/>
  <c r="B9801" i="13"/>
  <c r="A9800" i="13"/>
  <c r="E9800" i="13" l="1"/>
  <c r="D9800" i="13"/>
  <c r="C9800" i="13" s="1"/>
  <c r="J9800" i="13" s="1"/>
  <c r="B9802" i="13"/>
  <c r="A9801" i="13"/>
  <c r="E9801" i="13" l="1"/>
  <c r="D9801" i="13"/>
  <c r="C9801" i="13" s="1"/>
  <c r="J9801" i="13" s="1"/>
  <c r="B9803" i="13"/>
  <c r="A9802" i="13"/>
  <c r="D9802" i="13" l="1"/>
  <c r="E9802" i="13"/>
  <c r="B9804" i="13"/>
  <c r="A9803" i="13"/>
  <c r="C9802" i="13" l="1"/>
  <c r="J9802" i="13" s="1"/>
  <c r="D9803" i="13"/>
  <c r="C9803" i="13" s="1"/>
  <c r="J9803" i="13" s="1"/>
  <c r="E9803" i="13"/>
  <c r="B9805" i="13"/>
  <c r="A9804" i="13"/>
  <c r="E9804" i="13" l="1"/>
  <c r="D9804" i="13"/>
  <c r="C9804" i="13" s="1"/>
  <c r="J9804" i="13" s="1"/>
  <c r="B9806" i="13"/>
  <c r="A9805" i="13"/>
  <c r="E9805" i="13" l="1"/>
  <c r="D9805" i="13"/>
  <c r="C9805" i="13" s="1"/>
  <c r="J9805" i="13" s="1"/>
  <c r="B9807" i="13"/>
  <c r="A9806" i="13"/>
  <c r="E9806" i="13" l="1"/>
  <c r="D9806" i="13"/>
  <c r="C9806" i="13" s="1"/>
  <c r="J9806" i="13" s="1"/>
  <c r="B9808" i="13"/>
  <c r="A9807" i="13"/>
  <c r="E9807" i="13" l="1"/>
  <c r="D9807" i="13"/>
  <c r="C9807" i="13" s="1"/>
  <c r="J9807" i="13" s="1"/>
  <c r="B9809" i="13"/>
  <c r="A9808" i="13"/>
  <c r="D9808" i="13" l="1"/>
  <c r="E9808" i="13"/>
  <c r="B9810" i="13"/>
  <c r="A9809" i="13"/>
  <c r="C9808" i="13" l="1"/>
  <c r="J9808" i="13" s="1"/>
  <c r="E9809" i="13"/>
  <c r="D9809" i="13"/>
  <c r="C9809" i="13" s="1"/>
  <c r="J9809" i="13" s="1"/>
  <c r="B9811" i="13"/>
  <c r="A9810" i="13"/>
  <c r="D9810" i="13" l="1"/>
  <c r="E9810" i="13"/>
  <c r="B9812" i="13"/>
  <c r="A9811" i="13"/>
  <c r="C9810" i="13" l="1"/>
  <c r="J9810" i="13" s="1"/>
  <c r="D9811" i="13"/>
  <c r="C9811" i="13" s="1"/>
  <c r="J9811" i="13" s="1"/>
  <c r="E9811" i="13"/>
  <c r="B9813" i="13"/>
  <c r="A9812" i="13"/>
  <c r="E9812" i="13" l="1"/>
  <c r="D9812" i="13"/>
  <c r="C9812" i="13" s="1"/>
  <c r="J9812" i="13" s="1"/>
  <c r="B9814" i="13"/>
  <c r="A9813" i="13"/>
  <c r="E9813" i="13" l="1"/>
  <c r="D9813" i="13"/>
  <c r="C9813" i="13" s="1"/>
  <c r="J9813" i="13" s="1"/>
  <c r="B9815" i="13"/>
  <c r="A9814" i="13"/>
  <c r="E9814" i="13" l="1"/>
  <c r="D9814" i="13"/>
  <c r="C9814" i="13" s="1"/>
  <c r="J9814" i="13" s="1"/>
  <c r="B9816" i="13"/>
  <c r="A9815" i="13"/>
  <c r="E9815" i="13" l="1"/>
  <c r="D9815" i="13"/>
  <c r="C9815" i="13" s="1"/>
  <c r="J9815" i="13" s="1"/>
  <c r="B9817" i="13"/>
  <c r="A9816" i="13"/>
  <c r="E9816" i="13" l="1"/>
  <c r="D9816" i="13"/>
  <c r="C9816" i="13" s="1"/>
  <c r="J9816" i="13" s="1"/>
  <c r="B9818" i="13"/>
  <c r="A9817" i="13"/>
  <c r="D9817" i="13" l="1"/>
  <c r="E9817" i="13"/>
  <c r="B9819" i="13"/>
  <c r="A9818" i="13"/>
  <c r="C9817" i="13" l="1"/>
  <c r="J9817" i="13" s="1"/>
  <c r="E9818" i="13"/>
  <c r="D9818" i="13"/>
  <c r="C9818" i="13" s="1"/>
  <c r="J9818" i="13" s="1"/>
  <c r="B9820" i="13"/>
  <c r="A9819" i="13"/>
  <c r="E9819" i="13" l="1"/>
  <c r="D9819" i="13"/>
  <c r="C9819" i="13" s="1"/>
  <c r="J9819" i="13" s="1"/>
  <c r="B9821" i="13"/>
  <c r="A9820" i="13"/>
  <c r="E9820" i="13" l="1"/>
  <c r="D9820" i="13"/>
  <c r="C9820" i="13" s="1"/>
  <c r="J9820" i="13" s="1"/>
  <c r="B9822" i="13"/>
  <c r="A9821" i="13"/>
  <c r="D9821" i="13" l="1"/>
  <c r="C9821" i="13" s="1"/>
  <c r="J9821" i="13" s="1"/>
  <c r="E9821" i="13"/>
  <c r="B9823" i="13"/>
  <c r="A9822" i="13"/>
  <c r="B9824" i="13" l="1"/>
  <c r="A9823" i="13"/>
  <c r="E9822" i="13"/>
  <c r="D9822" i="13"/>
  <c r="C9822" i="13" s="1"/>
  <c r="J9822" i="13" s="1"/>
  <c r="E9823" i="13" l="1"/>
  <c r="D9823" i="13"/>
  <c r="C9823" i="13" s="1"/>
  <c r="J9823" i="13" s="1"/>
  <c r="B9825" i="13"/>
  <c r="A9824" i="13"/>
  <c r="E9824" i="13" l="1"/>
  <c r="D9824" i="13"/>
  <c r="C9824" i="13" s="1"/>
  <c r="J9824" i="13" s="1"/>
  <c r="B9826" i="13"/>
  <c r="A9825" i="13"/>
  <c r="D9825" i="13" l="1"/>
  <c r="E9825" i="13"/>
  <c r="B9827" i="13"/>
  <c r="A9826" i="13"/>
  <c r="C9825" i="13" l="1"/>
  <c r="J9825" i="13" s="1"/>
  <c r="E9826" i="13"/>
  <c r="D9826" i="13"/>
  <c r="C9826" i="13" s="1"/>
  <c r="J9826" i="13" s="1"/>
  <c r="B9828" i="13"/>
  <c r="A9827" i="13"/>
  <c r="E9827" i="13" l="1"/>
  <c r="D9827" i="13"/>
  <c r="C9827" i="13" s="1"/>
  <c r="J9827" i="13" s="1"/>
  <c r="B9829" i="13"/>
  <c r="A9828" i="13"/>
  <c r="E9828" i="13" l="1"/>
  <c r="D9828" i="13"/>
  <c r="C9828" i="13" s="1"/>
  <c r="J9828" i="13" s="1"/>
  <c r="B9830" i="13"/>
  <c r="A9829" i="13"/>
  <c r="E9829" i="13" l="1"/>
  <c r="D9829" i="13"/>
  <c r="C9829" i="13" s="1"/>
  <c r="J9829" i="13" s="1"/>
  <c r="B9831" i="13"/>
  <c r="A9830" i="13"/>
  <c r="D9830" i="13" l="1"/>
  <c r="E9830" i="13"/>
  <c r="B9832" i="13"/>
  <c r="A9831" i="13"/>
  <c r="C9830" i="13" l="1"/>
  <c r="J9830" i="13" s="1"/>
  <c r="E9831" i="13"/>
  <c r="D9831" i="13"/>
  <c r="C9831" i="13" s="1"/>
  <c r="J9831" i="13" s="1"/>
  <c r="B9833" i="13"/>
  <c r="A9832" i="13"/>
  <c r="B9834" i="13" l="1"/>
  <c r="A9833" i="13"/>
  <c r="E9832" i="13"/>
  <c r="D9832" i="13"/>
  <c r="C9832" i="13" s="1"/>
  <c r="J9832" i="13" s="1"/>
  <c r="D9833" i="13" l="1"/>
  <c r="E9833" i="13"/>
  <c r="B9835" i="13"/>
  <c r="A9834" i="13"/>
  <c r="C9833" i="13" l="1"/>
  <c r="J9833" i="13" s="1"/>
  <c r="E9834" i="13"/>
  <c r="D9834" i="13"/>
  <c r="C9834" i="13" s="1"/>
  <c r="J9834" i="13" s="1"/>
  <c r="B9836" i="13"/>
  <c r="A9835" i="13"/>
  <c r="E9835" i="13" l="1"/>
  <c r="D9835" i="13"/>
  <c r="C9835" i="13" s="1"/>
  <c r="J9835" i="13" s="1"/>
  <c r="B9837" i="13"/>
  <c r="A9836" i="13"/>
  <c r="D9836" i="13" l="1"/>
  <c r="C9836" i="13" s="1"/>
  <c r="J9836" i="13" s="1"/>
  <c r="E9836" i="13"/>
  <c r="B9838" i="13"/>
  <c r="A9837" i="13"/>
  <c r="D9837" i="13" l="1"/>
  <c r="C9837" i="13" s="1"/>
  <c r="J9837" i="13" s="1"/>
  <c r="E9837" i="13"/>
  <c r="B9839" i="13"/>
  <c r="A9838" i="13"/>
  <c r="E9838" i="13" l="1"/>
  <c r="D9838" i="13"/>
  <c r="C9838" i="13" s="1"/>
  <c r="J9838" i="13" s="1"/>
  <c r="B9840" i="13"/>
  <c r="A9839" i="13"/>
  <c r="E9839" i="13" l="1"/>
  <c r="D9839" i="13"/>
  <c r="C9839" i="13" s="1"/>
  <c r="J9839" i="13" s="1"/>
  <c r="B9841" i="13"/>
  <c r="A9840" i="13"/>
  <c r="D9840" i="13" l="1"/>
  <c r="E9840" i="13"/>
  <c r="B9842" i="13"/>
  <c r="A9841" i="13"/>
  <c r="C9840" i="13" l="1"/>
  <c r="J9840" i="13" s="1"/>
  <c r="D9841" i="13"/>
  <c r="C9841" i="13" s="1"/>
  <c r="J9841" i="13" s="1"/>
  <c r="E9841" i="13"/>
  <c r="B9843" i="13"/>
  <c r="A9842" i="13"/>
  <c r="B9844" i="13" l="1"/>
  <c r="A9843" i="13"/>
  <c r="E9842" i="13"/>
  <c r="D9842" i="13"/>
  <c r="C9842" i="13" s="1"/>
  <c r="J9842" i="13" s="1"/>
  <c r="E9843" i="13" l="1"/>
  <c r="D9843" i="13"/>
  <c r="C9843" i="13" s="1"/>
  <c r="J9843" i="13" s="1"/>
  <c r="B9845" i="13"/>
  <c r="A9844" i="13"/>
  <c r="E9844" i="13" l="1"/>
  <c r="D9844" i="13"/>
  <c r="C9844" i="13" s="1"/>
  <c r="J9844" i="13" s="1"/>
  <c r="B9846" i="13"/>
  <c r="A9845" i="13"/>
  <c r="E9845" i="13" l="1"/>
  <c r="D9845" i="13"/>
  <c r="C9845" i="13" s="1"/>
  <c r="J9845" i="13" s="1"/>
  <c r="B9847" i="13"/>
  <c r="A9846" i="13"/>
  <c r="E9846" i="13" l="1"/>
  <c r="D9846" i="13"/>
  <c r="C9846" i="13" s="1"/>
  <c r="J9846" i="13" s="1"/>
  <c r="B9848" i="13"/>
  <c r="A9847" i="13"/>
  <c r="D9847" i="13" l="1"/>
  <c r="E9847" i="13"/>
  <c r="B9849" i="13"/>
  <c r="A9848" i="13"/>
  <c r="C9847" i="13" l="1"/>
  <c r="J9847" i="13" s="1"/>
  <c r="J9848" i="13"/>
  <c r="D9848" i="13"/>
  <c r="C9848" i="13" s="1"/>
  <c r="E9848" i="13"/>
  <c r="B9850" i="13"/>
  <c r="A9849" i="13"/>
  <c r="D9849" i="13" l="1"/>
  <c r="C9849" i="13" s="1"/>
  <c r="J9849" i="13" s="1"/>
  <c r="E9849" i="13"/>
  <c r="B9851" i="13"/>
  <c r="A9850" i="13"/>
  <c r="B9852" i="13" l="1"/>
  <c r="A9851" i="13"/>
  <c r="E9850" i="13"/>
  <c r="D9850" i="13"/>
  <c r="C9850" i="13" s="1"/>
  <c r="J9850" i="13" s="1"/>
  <c r="E9851" i="13" l="1"/>
  <c r="D9851" i="13"/>
  <c r="C9851" i="13" s="1"/>
  <c r="J9851" i="13" s="1"/>
  <c r="B9853" i="13"/>
  <c r="A9852" i="13"/>
  <c r="E9852" i="13" l="1"/>
  <c r="D9852" i="13"/>
  <c r="C9852" i="13" s="1"/>
  <c r="J9852" i="13" s="1"/>
  <c r="B9854" i="13"/>
  <c r="A9853" i="13"/>
  <c r="D9853" i="13" l="1"/>
  <c r="E9853" i="13"/>
  <c r="B9855" i="13"/>
  <c r="A9854" i="13"/>
  <c r="C9853" i="13" l="1"/>
  <c r="J9853" i="13" s="1"/>
  <c r="E9854" i="13"/>
  <c r="D9854" i="13"/>
  <c r="C9854" i="13" s="1"/>
  <c r="J9854" i="13" s="1"/>
  <c r="B9856" i="13"/>
  <c r="A9855" i="13"/>
  <c r="E9855" i="13" l="1"/>
  <c r="D9855" i="13"/>
  <c r="C9855" i="13" s="1"/>
  <c r="J9855" i="13" s="1"/>
  <c r="B9857" i="13"/>
  <c r="A9856" i="13"/>
  <c r="D9856" i="13" l="1"/>
  <c r="C9856" i="13" s="1"/>
  <c r="J9856" i="13" s="1"/>
  <c r="E9856" i="13"/>
  <c r="B9858" i="13"/>
  <c r="A9857" i="13"/>
  <c r="D9857" i="13" l="1"/>
  <c r="C9857" i="13" s="1"/>
  <c r="J9857" i="13" s="1"/>
  <c r="E9857" i="13"/>
  <c r="B9859" i="13"/>
  <c r="A9858" i="13"/>
  <c r="E9858" i="13" l="1"/>
  <c r="D9858" i="13"/>
  <c r="C9858" i="13" s="1"/>
  <c r="J9858" i="13" s="1"/>
  <c r="B9860" i="13"/>
  <c r="A9859" i="13"/>
  <c r="D9859" i="13" l="1"/>
  <c r="E9859" i="13"/>
  <c r="B9861" i="13"/>
  <c r="A9860" i="13"/>
  <c r="C9859" i="13" l="1"/>
  <c r="J9859" i="13" s="1"/>
  <c r="D9860" i="13"/>
  <c r="C9860" i="13" s="1"/>
  <c r="J9860" i="13" s="1"/>
  <c r="E9860" i="13"/>
  <c r="B9862" i="13"/>
  <c r="A9861" i="13"/>
  <c r="B9863" i="13" l="1"/>
  <c r="A9862" i="13"/>
  <c r="E9861" i="13"/>
  <c r="D9861" i="13"/>
  <c r="C9861" i="13" s="1"/>
  <c r="J9861" i="13" s="1"/>
  <c r="E9862" i="13" l="1"/>
  <c r="D9862" i="13"/>
  <c r="C9862" i="13" s="1"/>
  <c r="J9862" i="13" s="1"/>
  <c r="B9864" i="13"/>
  <c r="A9863" i="13"/>
  <c r="D9863" i="13" l="1"/>
  <c r="E9863" i="13"/>
  <c r="B9865" i="13"/>
  <c r="A9864" i="13"/>
  <c r="C9863" i="13" l="1"/>
  <c r="J9863" i="13" s="1"/>
  <c r="E9864" i="13"/>
  <c r="D9864" i="13"/>
  <c r="C9864" i="13" s="1"/>
  <c r="J9864" i="13" s="1"/>
  <c r="B9866" i="13"/>
  <c r="A9865" i="13"/>
  <c r="E9865" i="13" l="1"/>
  <c r="D9865" i="13"/>
  <c r="C9865" i="13" s="1"/>
  <c r="J9865" i="13" s="1"/>
  <c r="B9867" i="13"/>
  <c r="A9866" i="13"/>
  <c r="E9866" i="13" l="1"/>
  <c r="D9866" i="13"/>
  <c r="C9866" i="13" s="1"/>
  <c r="J9866" i="13" s="1"/>
  <c r="B9868" i="13"/>
  <c r="A9867" i="13"/>
  <c r="D9867" i="13" l="1"/>
  <c r="E9867" i="13"/>
  <c r="B9869" i="13"/>
  <c r="A9868" i="13"/>
  <c r="C9867" i="13" l="1"/>
  <c r="J9867" i="13" s="1"/>
  <c r="E9868" i="13"/>
  <c r="D9868" i="13"/>
  <c r="C9868" i="13" s="1"/>
  <c r="J9868" i="13" s="1"/>
  <c r="B9870" i="13"/>
  <c r="A9869" i="13"/>
  <c r="B9871" i="13" l="1"/>
  <c r="A9870" i="13"/>
  <c r="D9869" i="13"/>
  <c r="E9869" i="13"/>
  <c r="E9870" i="13" l="1"/>
  <c r="D9870" i="13"/>
  <c r="C9870" i="13" s="1"/>
  <c r="J9870" i="13" s="1"/>
  <c r="B9872" i="13"/>
  <c r="A9871" i="13"/>
  <c r="C9869" i="13"/>
  <c r="J9869" i="13" s="1"/>
  <c r="E9871" i="13" l="1"/>
  <c r="D9871" i="13"/>
  <c r="C9871" i="13" s="1"/>
  <c r="J9871" i="13" s="1"/>
  <c r="B9873" i="13"/>
  <c r="A9872" i="13"/>
  <c r="D9872" i="13" l="1"/>
  <c r="C9872" i="13" s="1"/>
  <c r="J9872" i="13" s="1"/>
  <c r="E9872" i="13"/>
  <c r="B9874" i="13"/>
  <c r="A9873" i="13"/>
  <c r="B9875" i="13" l="1"/>
  <c r="A9874" i="13"/>
  <c r="E9873" i="13"/>
  <c r="D9873" i="13"/>
  <c r="C9873" i="13" s="1"/>
  <c r="J9873" i="13" s="1"/>
  <c r="E9874" i="13" l="1"/>
  <c r="D9874" i="13"/>
  <c r="C9874" i="13" s="1"/>
  <c r="J9874" i="13" s="1"/>
  <c r="B9876" i="13"/>
  <c r="A9875" i="13"/>
  <c r="E9875" i="13" l="1"/>
  <c r="D9875" i="13"/>
  <c r="C9875" i="13" s="1"/>
  <c r="J9875" i="13" s="1"/>
  <c r="B9877" i="13"/>
  <c r="A9876" i="13"/>
  <c r="E9876" i="13" l="1"/>
  <c r="D9876" i="13"/>
  <c r="C9876" i="13" s="1"/>
  <c r="J9876" i="13" s="1"/>
  <c r="B9878" i="13"/>
  <c r="A9877" i="13"/>
  <c r="D9877" i="13" l="1"/>
  <c r="E9877" i="13"/>
  <c r="B9879" i="13"/>
  <c r="A9878" i="13"/>
  <c r="C9877" i="13" l="1"/>
  <c r="J9877" i="13" s="1"/>
  <c r="E9878" i="13"/>
  <c r="D9878" i="13"/>
  <c r="C9878" i="13" s="1"/>
  <c r="J9878" i="13" s="1"/>
  <c r="B9880" i="13"/>
  <c r="A9879" i="13"/>
  <c r="E9879" i="13" l="1"/>
  <c r="D9879" i="13"/>
  <c r="C9879" i="13" s="1"/>
  <c r="J9879" i="13" s="1"/>
  <c r="B9881" i="13"/>
  <c r="A9880" i="13"/>
  <c r="D9880" i="13" l="1"/>
  <c r="E9880" i="13"/>
  <c r="B9882" i="13"/>
  <c r="A9881" i="13"/>
  <c r="C9880" i="13" l="1"/>
  <c r="J9880" i="13" s="1"/>
  <c r="E9881" i="13"/>
  <c r="D9881" i="13"/>
  <c r="C9881" i="13" s="1"/>
  <c r="J9881" i="13" s="1"/>
  <c r="B9883" i="13"/>
  <c r="A9882" i="13"/>
  <c r="E9882" i="13" l="1"/>
  <c r="D9882" i="13"/>
  <c r="C9882" i="13" s="1"/>
  <c r="J9882" i="13" s="1"/>
  <c r="B9884" i="13"/>
  <c r="A9883" i="13"/>
  <c r="D9883" i="13" l="1"/>
  <c r="E9883" i="13"/>
  <c r="B9885" i="13"/>
  <c r="A9884" i="13"/>
  <c r="C9883" i="13" l="1"/>
  <c r="J9883" i="13" s="1"/>
  <c r="E9884" i="13"/>
  <c r="D9884" i="13"/>
  <c r="C9884" i="13" s="1"/>
  <c r="J9884" i="13" s="1"/>
  <c r="B9886" i="13"/>
  <c r="A9885" i="13"/>
  <c r="D9885" i="13" l="1"/>
  <c r="E9885" i="13"/>
  <c r="B9887" i="13"/>
  <c r="A9886" i="13"/>
  <c r="C9885" i="13" l="1"/>
  <c r="J9885" i="13" s="1"/>
  <c r="E9886" i="13"/>
  <c r="D9886" i="13"/>
  <c r="C9886" i="13" s="1"/>
  <c r="J9886" i="13" s="1"/>
  <c r="B9888" i="13"/>
  <c r="A9887" i="13"/>
  <c r="E9887" i="13" l="1"/>
  <c r="D9887" i="13"/>
  <c r="C9887" i="13" s="1"/>
  <c r="J9887" i="13" s="1"/>
  <c r="B9889" i="13"/>
  <c r="A9888" i="13"/>
  <c r="D9888" i="13" l="1"/>
  <c r="E9888" i="13"/>
  <c r="B9890" i="13"/>
  <c r="A9889" i="13"/>
  <c r="C9888" i="13" l="1"/>
  <c r="J9888" i="13" s="1"/>
  <c r="E9889" i="13"/>
  <c r="D9889" i="13"/>
  <c r="C9889" i="13" s="1"/>
  <c r="J9889" i="13" s="1"/>
  <c r="B9891" i="13"/>
  <c r="A9890" i="13"/>
  <c r="B9892" i="13" l="1"/>
  <c r="A9891" i="13"/>
  <c r="E9890" i="13"/>
  <c r="D9890" i="13"/>
  <c r="C9890" i="13" s="1"/>
  <c r="J9890" i="13" s="1"/>
  <c r="D9891" i="13" l="1"/>
  <c r="C9891" i="13" s="1"/>
  <c r="J9891" i="13" s="1"/>
  <c r="E9891" i="13"/>
  <c r="B9893" i="13"/>
  <c r="A9892" i="13"/>
  <c r="E9892" i="13" l="1"/>
  <c r="D9892" i="13"/>
  <c r="C9892" i="13" s="1"/>
  <c r="J9892" i="13" s="1"/>
  <c r="B9894" i="13"/>
  <c r="A9893" i="13"/>
  <c r="D9893" i="13" l="1"/>
  <c r="E9893" i="13"/>
  <c r="B9895" i="13"/>
  <c r="A9894" i="13"/>
  <c r="C9893" i="13" l="1"/>
  <c r="J9893" i="13" s="1"/>
  <c r="E9894" i="13"/>
  <c r="D9894" i="13"/>
  <c r="C9894" i="13" s="1"/>
  <c r="J9894" i="13" s="1"/>
  <c r="B9896" i="13"/>
  <c r="A9895" i="13"/>
  <c r="E9895" i="13" l="1"/>
  <c r="D9895" i="13"/>
  <c r="C9895" i="13" s="1"/>
  <c r="J9895" i="13" s="1"/>
  <c r="B9897" i="13"/>
  <c r="A9896" i="13"/>
  <c r="D9896" i="13" l="1"/>
  <c r="E9896" i="13"/>
  <c r="B9898" i="13"/>
  <c r="A9897" i="13"/>
  <c r="C9896" i="13" l="1"/>
  <c r="J9896" i="13" s="1"/>
  <c r="E9897" i="13"/>
  <c r="D9897" i="13"/>
  <c r="C9897" i="13" s="1"/>
  <c r="J9897" i="13" s="1"/>
  <c r="B9899" i="13"/>
  <c r="A9898" i="13"/>
  <c r="E9898" i="13" l="1"/>
  <c r="D9898" i="13"/>
  <c r="C9898" i="13" s="1"/>
  <c r="J9898" i="13" s="1"/>
  <c r="B9900" i="13"/>
  <c r="A9899" i="13"/>
  <c r="D9899" i="13" l="1"/>
  <c r="C9899" i="13" s="1"/>
  <c r="J9899" i="13" s="1"/>
  <c r="E9899" i="13"/>
  <c r="B9901" i="13"/>
  <c r="A9900" i="13"/>
  <c r="E9900" i="13" l="1"/>
  <c r="D9900" i="13"/>
  <c r="C9900" i="13" s="1"/>
  <c r="J9900" i="13" s="1"/>
  <c r="B9902" i="13"/>
  <c r="A9901" i="13"/>
  <c r="D9901" i="13" l="1"/>
  <c r="E9901" i="13"/>
  <c r="B9903" i="13"/>
  <c r="A9902" i="13"/>
  <c r="C9901" i="13" l="1"/>
  <c r="J9901" i="13" s="1"/>
  <c r="E9902" i="13"/>
  <c r="D9902" i="13"/>
  <c r="C9902" i="13" s="1"/>
  <c r="J9902" i="13" s="1"/>
  <c r="B9904" i="13"/>
  <c r="A9903" i="13"/>
  <c r="E9903" i="13" l="1"/>
  <c r="D9903" i="13"/>
  <c r="C9903" i="13" s="1"/>
  <c r="J9903" i="13" s="1"/>
  <c r="B9905" i="13"/>
  <c r="A9904" i="13"/>
  <c r="D9904" i="13" l="1"/>
  <c r="C9904" i="13" s="1"/>
  <c r="J9904" i="13" s="1"/>
  <c r="E9904" i="13"/>
  <c r="B9906" i="13"/>
  <c r="A9905" i="13"/>
  <c r="E9905" i="13" l="1"/>
  <c r="D9905" i="13"/>
  <c r="C9905" i="13" s="1"/>
  <c r="J9905" i="13" s="1"/>
  <c r="B9907" i="13"/>
  <c r="A9906" i="13"/>
  <c r="E9906" i="13" l="1"/>
  <c r="D9906" i="13"/>
  <c r="C9906" i="13" s="1"/>
  <c r="J9906" i="13" s="1"/>
  <c r="B9908" i="13"/>
  <c r="A9907" i="13"/>
  <c r="D9907" i="13" l="1"/>
  <c r="E9907" i="13"/>
  <c r="B9909" i="13"/>
  <c r="A9908" i="13"/>
  <c r="C9907" i="13" l="1"/>
  <c r="J9907" i="13" s="1"/>
  <c r="E9908" i="13"/>
  <c r="D9908" i="13"/>
  <c r="C9908" i="13" s="1"/>
  <c r="J9908" i="13" s="1"/>
  <c r="B9910" i="13"/>
  <c r="A9909" i="13"/>
  <c r="D9909" i="13" l="1"/>
  <c r="E9909" i="13"/>
  <c r="B9911" i="13"/>
  <c r="A9910" i="13"/>
  <c r="C9909" i="13" l="1"/>
  <c r="J9909" i="13" s="1"/>
  <c r="E9910" i="13"/>
  <c r="D9910" i="13"/>
  <c r="C9910" i="13" s="1"/>
  <c r="J9910" i="13" s="1"/>
  <c r="B9912" i="13"/>
  <c r="A9911" i="13"/>
  <c r="D9911" i="13" l="1"/>
  <c r="E9911" i="13"/>
  <c r="B9913" i="13"/>
  <c r="A9912" i="13"/>
  <c r="C9911" i="13" l="1"/>
  <c r="J9911" i="13" s="1"/>
  <c r="J9912" i="13"/>
  <c r="D9912" i="13"/>
  <c r="C9912" i="13" s="1"/>
  <c r="E9912" i="13"/>
  <c r="B9914" i="13"/>
  <c r="A9913" i="13"/>
  <c r="E9913" i="13" l="1"/>
  <c r="D9913" i="13"/>
  <c r="B9915" i="13"/>
  <c r="A9914" i="13"/>
  <c r="E9914" i="13" l="1"/>
  <c r="D9914" i="13"/>
  <c r="B9916" i="13"/>
  <c r="A9915" i="13"/>
  <c r="C9913" i="13"/>
  <c r="J9913" i="13" s="1"/>
  <c r="E9915" i="13" l="1"/>
  <c r="D9915" i="13"/>
  <c r="C9915" i="13" s="1"/>
  <c r="J9915" i="13" s="1"/>
  <c r="B9917" i="13"/>
  <c r="A9916" i="13"/>
  <c r="C9914" i="13"/>
  <c r="J9914" i="13" s="1"/>
  <c r="E9916" i="13" l="1"/>
  <c r="D9916" i="13"/>
  <c r="C9916" i="13" s="1"/>
  <c r="J9916" i="13" s="1"/>
  <c r="B9918" i="13"/>
  <c r="A9917" i="13"/>
  <c r="D9917" i="13" l="1"/>
  <c r="E9917" i="13"/>
  <c r="B9919" i="13"/>
  <c r="A9918" i="13"/>
  <c r="C9917" i="13" l="1"/>
  <c r="J9917" i="13" s="1"/>
  <c r="E9918" i="13"/>
  <c r="D9918" i="13"/>
  <c r="C9918" i="13" s="1"/>
  <c r="J9918" i="13" s="1"/>
  <c r="B9920" i="13"/>
  <c r="A9919" i="13"/>
  <c r="E9919" i="13" l="1"/>
  <c r="D9919" i="13"/>
  <c r="C9919" i="13" s="1"/>
  <c r="J9919" i="13" s="1"/>
  <c r="B9921" i="13"/>
  <c r="A9920" i="13"/>
  <c r="D9920" i="13" l="1"/>
  <c r="E9920" i="13"/>
  <c r="B9922" i="13"/>
  <c r="A9921" i="13"/>
  <c r="C9920" i="13" l="1"/>
  <c r="J9920" i="13" s="1"/>
  <c r="E9921" i="13"/>
  <c r="D9921" i="13"/>
  <c r="C9921" i="13" s="1"/>
  <c r="J9921" i="13" s="1"/>
  <c r="B9923" i="13"/>
  <c r="A9922" i="13"/>
  <c r="E9922" i="13" l="1"/>
  <c r="D9922" i="13"/>
  <c r="C9922" i="13" s="1"/>
  <c r="J9922" i="13" s="1"/>
  <c r="B9924" i="13"/>
  <c r="A9923" i="13"/>
  <c r="D9923" i="13" l="1"/>
  <c r="E9923" i="13"/>
  <c r="B9925" i="13"/>
  <c r="A9924" i="13"/>
  <c r="C9923" i="13" l="1"/>
  <c r="J9923" i="13" s="1"/>
  <c r="J9924" i="13"/>
  <c r="D9924" i="13"/>
  <c r="C9924" i="13" s="1"/>
  <c r="E9924" i="13"/>
  <c r="B9926" i="13"/>
  <c r="A9925" i="13"/>
  <c r="B9927" i="13" l="1"/>
  <c r="A9926" i="13"/>
  <c r="D9925" i="13"/>
  <c r="E9925" i="13"/>
  <c r="C9925" i="13" l="1"/>
  <c r="J9925" i="13" s="1"/>
  <c r="E9926" i="13"/>
  <c r="D9926" i="13"/>
  <c r="C9926" i="13" s="1"/>
  <c r="J9926" i="13" s="1"/>
  <c r="B9928" i="13"/>
  <c r="A9927" i="13"/>
  <c r="B9929" i="13" l="1"/>
  <c r="A9928" i="13"/>
  <c r="E9927" i="13"/>
  <c r="D9927" i="13"/>
  <c r="C9927" i="13" s="1"/>
  <c r="J9927" i="13" s="1"/>
  <c r="D9928" i="13" l="1"/>
  <c r="C9928" i="13" s="1"/>
  <c r="J9928" i="13" s="1"/>
  <c r="E9928" i="13"/>
  <c r="B9930" i="13"/>
  <c r="A9929" i="13"/>
  <c r="D9929" i="13" l="1"/>
  <c r="C9929" i="13" s="1"/>
  <c r="J9929" i="13" s="1"/>
  <c r="E9929" i="13"/>
  <c r="B9931" i="13"/>
  <c r="A9930" i="13"/>
  <c r="E9930" i="13" l="1"/>
  <c r="D9930" i="13"/>
  <c r="C9930" i="13" s="1"/>
  <c r="J9930" i="13" s="1"/>
  <c r="B9932" i="13"/>
  <c r="A9931" i="13"/>
  <c r="E9931" i="13" l="1"/>
  <c r="D9931" i="13"/>
  <c r="C9931" i="13" s="1"/>
  <c r="J9931" i="13" s="1"/>
  <c r="B9933" i="13"/>
  <c r="A9932" i="13"/>
  <c r="D9932" i="13" l="1"/>
  <c r="E9932" i="13"/>
  <c r="B9934" i="13"/>
  <c r="A9933" i="13"/>
  <c r="C9932" i="13" l="1"/>
  <c r="J9932" i="13" s="1"/>
  <c r="J9933" i="13"/>
  <c r="D9933" i="13"/>
  <c r="C9933" i="13" s="1"/>
  <c r="E9933" i="13"/>
  <c r="B9935" i="13"/>
  <c r="A9934" i="13"/>
  <c r="E9934" i="13" l="1"/>
  <c r="D9934" i="13"/>
  <c r="B9936" i="13"/>
  <c r="A9935" i="13"/>
  <c r="D9935" i="13" l="1"/>
  <c r="C9935" i="13" s="1"/>
  <c r="J9935" i="13" s="1"/>
  <c r="E9935" i="13"/>
  <c r="B9937" i="13"/>
  <c r="A9936" i="13"/>
  <c r="C9934" i="13"/>
  <c r="J9934" i="13" s="1"/>
  <c r="D9936" i="13" l="1"/>
  <c r="E9936" i="13"/>
  <c r="B9938" i="13"/>
  <c r="A9937" i="13"/>
  <c r="C9936" i="13" l="1"/>
  <c r="J9936" i="13" s="1"/>
  <c r="J9937" i="13"/>
  <c r="D9937" i="13"/>
  <c r="C9937" i="13" s="1"/>
  <c r="E9937" i="13"/>
  <c r="B9939" i="13"/>
  <c r="A9938" i="13"/>
  <c r="E9938" i="13" l="1"/>
  <c r="D9938" i="13"/>
  <c r="B9940" i="13"/>
  <c r="A9939" i="13"/>
  <c r="E9939" i="13" l="1"/>
  <c r="D9939" i="13"/>
  <c r="C9939" i="13" s="1"/>
  <c r="J9939" i="13" s="1"/>
  <c r="B9941" i="13"/>
  <c r="A9940" i="13"/>
  <c r="C9938" i="13"/>
  <c r="J9938" i="13" s="1"/>
  <c r="B9942" i="13" l="1"/>
  <c r="A9941" i="13"/>
  <c r="D9940" i="13"/>
  <c r="C9940" i="13" s="1"/>
  <c r="J9940" i="13" s="1"/>
  <c r="E9940" i="13"/>
  <c r="D9941" i="13" l="1"/>
  <c r="C9941" i="13" s="1"/>
  <c r="J9941" i="13" s="1"/>
  <c r="E9941" i="13"/>
  <c r="B9943" i="13"/>
  <c r="A9942" i="13"/>
  <c r="E9942" i="13" l="1"/>
  <c r="D9942" i="13"/>
  <c r="C9942" i="13" s="1"/>
  <c r="J9942" i="13" s="1"/>
  <c r="B9944" i="13"/>
  <c r="A9943" i="13"/>
  <c r="E9943" i="13" l="1"/>
  <c r="D9943" i="13"/>
  <c r="C9943" i="13" s="1"/>
  <c r="J9943" i="13" s="1"/>
  <c r="B9945" i="13"/>
  <c r="A9944" i="13"/>
  <c r="E9944" i="13" l="1"/>
  <c r="D9944" i="13"/>
  <c r="C9944" i="13" s="1"/>
  <c r="J9944" i="13" s="1"/>
  <c r="B9946" i="13"/>
  <c r="A9945" i="13"/>
  <c r="D9945" i="13" l="1"/>
  <c r="E9945" i="13"/>
  <c r="B9947" i="13"/>
  <c r="A9946" i="13"/>
  <c r="C9945" i="13" l="1"/>
  <c r="J9945" i="13" s="1"/>
  <c r="D9946" i="13"/>
  <c r="C9946" i="13" s="1"/>
  <c r="J9946" i="13" s="1"/>
  <c r="E9946" i="13"/>
  <c r="B9948" i="13"/>
  <c r="A9947" i="13"/>
  <c r="B9949" i="13" l="1"/>
  <c r="A9948" i="13"/>
  <c r="E9947" i="13"/>
  <c r="D9947" i="13"/>
  <c r="C9947" i="13" s="1"/>
  <c r="J9947" i="13" s="1"/>
  <c r="D9948" i="13" l="1"/>
  <c r="C9948" i="13" s="1"/>
  <c r="J9948" i="13" s="1"/>
  <c r="E9948" i="13"/>
  <c r="B9950" i="13"/>
  <c r="A9949" i="13"/>
  <c r="D9949" i="13" l="1"/>
  <c r="C9949" i="13" s="1"/>
  <c r="J9949" i="13" s="1"/>
  <c r="E9949" i="13"/>
  <c r="B9951" i="13"/>
  <c r="A9950" i="13"/>
  <c r="E9950" i="13" l="1"/>
  <c r="D9950" i="13"/>
  <c r="C9950" i="13" s="1"/>
  <c r="J9950" i="13" s="1"/>
  <c r="B9952" i="13"/>
  <c r="A9951" i="13"/>
  <c r="D9951" i="13" l="1"/>
  <c r="E9951" i="13"/>
  <c r="B9953" i="13"/>
  <c r="A9952" i="13"/>
  <c r="C9951" i="13" l="1"/>
  <c r="J9951" i="13" s="1"/>
  <c r="J9952" i="13"/>
  <c r="D9952" i="13"/>
  <c r="C9952" i="13" s="1"/>
  <c r="E9952" i="13"/>
  <c r="B9954" i="13"/>
  <c r="A9953" i="13"/>
  <c r="D9953" i="13" l="1"/>
  <c r="C9953" i="13" s="1"/>
  <c r="J9953" i="13" s="1"/>
  <c r="E9953" i="13"/>
  <c r="B9955" i="13"/>
  <c r="A9954" i="13"/>
  <c r="E9954" i="13" l="1"/>
  <c r="D9954" i="13"/>
  <c r="C9954" i="13" s="1"/>
  <c r="J9954" i="13" s="1"/>
  <c r="B9956" i="13"/>
  <c r="A9955" i="13"/>
  <c r="E9955" i="13" l="1"/>
  <c r="D9955" i="13"/>
  <c r="C9955" i="13" s="1"/>
  <c r="J9955" i="13" s="1"/>
  <c r="B9957" i="13"/>
  <c r="A9956" i="13"/>
  <c r="D9956" i="13" l="1"/>
  <c r="E9956" i="13"/>
  <c r="B9958" i="13"/>
  <c r="A9957" i="13"/>
  <c r="C9956" i="13" l="1"/>
  <c r="J9956" i="13" s="1"/>
  <c r="D9957" i="13"/>
  <c r="C9957" i="13" s="1"/>
  <c r="J9957" i="13" s="1"/>
  <c r="E9957" i="13"/>
  <c r="B9959" i="13"/>
  <c r="A9958" i="13"/>
  <c r="E9958" i="13" l="1"/>
  <c r="D9958" i="13"/>
  <c r="C9958" i="13" s="1"/>
  <c r="J9958" i="13" s="1"/>
  <c r="B9960" i="13"/>
  <c r="A9959" i="13"/>
  <c r="D9959" i="13" l="1"/>
  <c r="C9959" i="13" s="1"/>
  <c r="J9959" i="13" s="1"/>
  <c r="E9959" i="13"/>
  <c r="B9961" i="13"/>
  <c r="A9960" i="13"/>
  <c r="D9960" i="13" l="1"/>
  <c r="C9960" i="13" s="1"/>
  <c r="J9960" i="13" s="1"/>
  <c r="E9960" i="13"/>
  <c r="B9962" i="13"/>
  <c r="A9961" i="13"/>
  <c r="D9961" i="13" l="1"/>
  <c r="C9961" i="13" s="1"/>
  <c r="J9961" i="13" s="1"/>
  <c r="E9961" i="13"/>
  <c r="B9963" i="13"/>
  <c r="A9962" i="13"/>
  <c r="E9962" i="13" l="1"/>
  <c r="D9962" i="13"/>
  <c r="C9962" i="13" s="1"/>
  <c r="J9962" i="13" s="1"/>
  <c r="B9964" i="13"/>
  <c r="A9963" i="13"/>
  <c r="E9963" i="13" l="1"/>
  <c r="D9963" i="13"/>
  <c r="C9963" i="13" s="1"/>
  <c r="J9963" i="13" s="1"/>
  <c r="B9965" i="13"/>
  <c r="A9964" i="13"/>
  <c r="B9966" i="13" l="1"/>
  <c r="A9965" i="13"/>
  <c r="D9964" i="13"/>
  <c r="C9964" i="13" s="1"/>
  <c r="J9964" i="13" s="1"/>
  <c r="E9964" i="13"/>
  <c r="D9965" i="13" l="1"/>
  <c r="C9965" i="13" s="1"/>
  <c r="J9965" i="13" s="1"/>
  <c r="E9965" i="13"/>
  <c r="B9967" i="13"/>
  <c r="A9966" i="13"/>
  <c r="E9966" i="13" l="1"/>
  <c r="D9966" i="13"/>
  <c r="C9966" i="13" s="1"/>
  <c r="J9966" i="13" s="1"/>
  <c r="B9968" i="13"/>
  <c r="A9967" i="13"/>
  <c r="E9967" i="13" l="1"/>
  <c r="D9967" i="13"/>
  <c r="C9967" i="13" s="1"/>
  <c r="J9967" i="13" s="1"/>
  <c r="B9969" i="13"/>
  <c r="A9968" i="13"/>
  <c r="D9968" i="13" l="1"/>
  <c r="E9968" i="13"/>
  <c r="B9970" i="13"/>
  <c r="A9969" i="13"/>
  <c r="C9968" i="13" l="1"/>
  <c r="J9968" i="13" s="1"/>
  <c r="J9969" i="13"/>
  <c r="D9969" i="13"/>
  <c r="C9969" i="13" s="1"/>
  <c r="E9969" i="13"/>
  <c r="B9971" i="13"/>
  <c r="A9970" i="13"/>
  <c r="E9970" i="13" l="1"/>
  <c r="D9970" i="13"/>
  <c r="B9972" i="13"/>
  <c r="A9971" i="13"/>
  <c r="D9971" i="13" l="1"/>
  <c r="C9971" i="13" s="1"/>
  <c r="J9971" i="13" s="1"/>
  <c r="E9971" i="13"/>
  <c r="B9973" i="13"/>
  <c r="A9972" i="13"/>
  <c r="C9970" i="13"/>
  <c r="J9970" i="13" s="1"/>
  <c r="D9972" i="13" l="1"/>
  <c r="E9972" i="13"/>
  <c r="B9974" i="13"/>
  <c r="A9973" i="13"/>
  <c r="C9972" i="13" l="1"/>
  <c r="J9972" i="13" s="1"/>
  <c r="D9973" i="13"/>
  <c r="C9973" i="13" s="1"/>
  <c r="J9973" i="13" s="1"/>
  <c r="E9973" i="13"/>
  <c r="B9975" i="13"/>
  <c r="A9974" i="13"/>
  <c r="B9976" i="13" l="1"/>
  <c r="A9975" i="13"/>
  <c r="E9974" i="13"/>
  <c r="D9974" i="13"/>
  <c r="C9974" i="13" s="1"/>
  <c r="J9974" i="13" s="1"/>
  <c r="E9975" i="13" l="1"/>
  <c r="D9975" i="13"/>
  <c r="C9975" i="13" s="1"/>
  <c r="J9975" i="13" s="1"/>
  <c r="B9977" i="13"/>
  <c r="A9976" i="13"/>
  <c r="D9976" i="13" l="1"/>
  <c r="E9976" i="13"/>
  <c r="B9978" i="13"/>
  <c r="A9977" i="13"/>
  <c r="C9976" i="13" l="1"/>
  <c r="J9976" i="13" s="1"/>
  <c r="D9977" i="13"/>
  <c r="C9977" i="13" s="1"/>
  <c r="J9977" i="13" s="1"/>
  <c r="E9977" i="13"/>
  <c r="B9979" i="13"/>
  <c r="A9978" i="13"/>
  <c r="E9978" i="13" l="1"/>
  <c r="D9978" i="13"/>
  <c r="C9978" i="13" s="1"/>
  <c r="J9978" i="13" s="1"/>
  <c r="B9980" i="13"/>
  <c r="A9979" i="13"/>
  <c r="E9979" i="13" l="1"/>
  <c r="D9979" i="13"/>
  <c r="C9979" i="13" s="1"/>
  <c r="J9979" i="13" s="1"/>
  <c r="B9981" i="13"/>
  <c r="A9980" i="13"/>
  <c r="D9980" i="13" l="1"/>
  <c r="E9980" i="13"/>
  <c r="B9982" i="13"/>
  <c r="A9981" i="13"/>
  <c r="C9980" i="13" l="1"/>
  <c r="J9980" i="13" s="1"/>
  <c r="J9981" i="13"/>
  <c r="D9981" i="13"/>
  <c r="C9981" i="13" s="1"/>
  <c r="E9981" i="13"/>
  <c r="B9983" i="13"/>
  <c r="A9982" i="13"/>
  <c r="E9982" i="13" l="1"/>
  <c r="D9982" i="13"/>
  <c r="B9984" i="13"/>
  <c r="A9983" i="13"/>
  <c r="B9985" i="13" l="1"/>
  <c r="A9984" i="13"/>
  <c r="C9982" i="13"/>
  <c r="J9982" i="13" s="1"/>
  <c r="D9983" i="13"/>
  <c r="E9983" i="13"/>
  <c r="C9983" i="13" l="1"/>
  <c r="J9983" i="13" s="1"/>
  <c r="D9984" i="13"/>
  <c r="E9984" i="13"/>
  <c r="B9986" i="13"/>
  <c r="A9985" i="13"/>
  <c r="C9984" i="13" l="1"/>
  <c r="J9984" i="13" s="1"/>
  <c r="D9985" i="13"/>
  <c r="C9985" i="13" s="1"/>
  <c r="J9985" i="13" s="1"/>
  <c r="E9985" i="13"/>
  <c r="B9987" i="13"/>
  <c r="A9986" i="13"/>
  <c r="E9986" i="13" l="1"/>
  <c r="D9986" i="13"/>
  <c r="C9986" i="13" s="1"/>
  <c r="J9986" i="13" s="1"/>
  <c r="B9988" i="13"/>
  <c r="A9987" i="13"/>
  <c r="E9987" i="13" l="1"/>
  <c r="D9987" i="13"/>
  <c r="C9987" i="13" s="1"/>
  <c r="J9987" i="13" s="1"/>
  <c r="B9989" i="13"/>
  <c r="A9988" i="13"/>
  <c r="D9988" i="13" l="1"/>
  <c r="E9988" i="13"/>
  <c r="B9990" i="13"/>
  <c r="A9989" i="13"/>
  <c r="C9988" i="13" l="1"/>
  <c r="J9988" i="13" s="1"/>
  <c r="J9989" i="13"/>
  <c r="D9989" i="13"/>
  <c r="C9989" i="13" s="1"/>
  <c r="E9989" i="13"/>
  <c r="B9991" i="13"/>
  <c r="A9990" i="13"/>
  <c r="E9990" i="13" l="1"/>
  <c r="D9990" i="13"/>
  <c r="B9992" i="13"/>
  <c r="A9991" i="13"/>
  <c r="E9991" i="13" l="1"/>
  <c r="D9991" i="13"/>
  <c r="B9993" i="13"/>
  <c r="A9992" i="13"/>
  <c r="C9990" i="13"/>
  <c r="J9990" i="13" s="1"/>
  <c r="J9992" i="13" l="1"/>
  <c r="D9992" i="13"/>
  <c r="C9992" i="13" s="1"/>
  <c r="E9992" i="13"/>
  <c r="B9994" i="13"/>
  <c r="A9993" i="13"/>
  <c r="C9991" i="13"/>
  <c r="J9991" i="13" s="1"/>
  <c r="D9993" i="13" l="1"/>
  <c r="C9993" i="13" s="1"/>
  <c r="J9993" i="13" s="1"/>
  <c r="E9993" i="13"/>
  <c r="B9995" i="13"/>
  <c r="A9994" i="13"/>
  <c r="B9996" i="13" l="1"/>
  <c r="A9995" i="13"/>
  <c r="E9994" i="13"/>
  <c r="D9994" i="13"/>
  <c r="C9994" i="13" s="1"/>
  <c r="J9994" i="13" s="1"/>
  <c r="E9995" i="13" l="1"/>
  <c r="D9995" i="13"/>
  <c r="C9995" i="13" s="1"/>
  <c r="J9995" i="13" s="1"/>
  <c r="B9997" i="13"/>
  <c r="A9996" i="13"/>
  <c r="D9996" i="13" l="1"/>
  <c r="E9996" i="13"/>
  <c r="B9998" i="13"/>
  <c r="A9997" i="13"/>
  <c r="C9996" i="13" l="1"/>
  <c r="J9996" i="13" s="1"/>
  <c r="J9997" i="13"/>
  <c r="D9997" i="13"/>
  <c r="C9997" i="13" s="1"/>
  <c r="E9997" i="13"/>
  <c r="B9999" i="13"/>
  <c r="A9998" i="13"/>
  <c r="E9998" i="13" l="1"/>
  <c r="D9998" i="13"/>
  <c r="B10000" i="13"/>
  <c r="A9999" i="13"/>
  <c r="E9999" i="13" l="1"/>
  <c r="D9999" i="13"/>
  <c r="B10001" i="13"/>
  <c r="A10000" i="13"/>
  <c r="C9998" i="13"/>
  <c r="J9998" i="13" s="1"/>
  <c r="D10000" i="13" l="1"/>
  <c r="C10000" i="13" s="1"/>
  <c r="J10000" i="13" s="1"/>
  <c r="E10000" i="13"/>
  <c r="B10002" i="13"/>
  <c r="A10001" i="13"/>
  <c r="C9999" i="13"/>
  <c r="J9999" i="13" s="1"/>
  <c r="D10001" i="13" l="1"/>
  <c r="C10001" i="13" s="1"/>
  <c r="J10001" i="13" s="1"/>
  <c r="E10001" i="13"/>
  <c r="B10003" i="13"/>
  <c r="A10003" i="13" s="1"/>
  <c r="A10002" i="13"/>
  <c r="E10002" i="13" l="1"/>
  <c r="D10002" i="13"/>
  <c r="C10002" i="13" s="1"/>
  <c r="J10002" i="13" s="1"/>
  <c r="D10003" i="13"/>
  <c r="C10003" i="13" s="1"/>
  <c r="J10003" i="13" s="1"/>
  <c r="E10003" i="13"/>
  <c r="J10004" i="13" l="1"/>
  <c r="K9947" i="13" l="1"/>
  <c r="K9945" i="13"/>
  <c r="K9943" i="13"/>
  <c r="K9941" i="13"/>
  <c r="K9961" i="13"/>
  <c r="K9960" i="13"/>
  <c r="K9959" i="13"/>
  <c r="K9958" i="13"/>
  <c r="K9957" i="13"/>
  <c r="K9956" i="13"/>
  <c r="K9955" i="13"/>
  <c r="K9954" i="13"/>
  <c r="K9953" i="13"/>
  <c r="K9952" i="13"/>
  <c r="K9951" i="13"/>
  <c r="K9950" i="13"/>
  <c r="K9949" i="13"/>
  <c r="K9948" i="13"/>
  <c r="K9946" i="13"/>
  <c r="K9944" i="13"/>
  <c r="K9942" i="13"/>
  <c r="K10003" i="13"/>
  <c r="K9999" i="13"/>
  <c r="K9995" i="13"/>
  <c r="K9991" i="13"/>
  <c r="K9987" i="13"/>
  <c r="K9983" i="13"/>
  <c r="K9979" i="13"/>
  <c r="K9975" i="13"/>
  <c r="K9971" i="13"/>
  <c r="K9967" i="13"/>
  <c r="K9963" i="13"/>
  <c r="K9920" i="13"/>
  <c r="K9919" i="13"/>
  <c r="K9918" i="13"/>
  <c r="K9917" i="13"/>
  <c r="K9916" i="13"/>
  <c r="K9915" i="13"/>
  <c r="K9914" i="13"/>
  <c r="K9913" i="13"/>
  <c r="K9912" i="13"/>
  <c r="K9911" i="13"/>
  <c r="K9910" i="13"/>
  <c r="K9909" i="13"/>
  <c r="K9908" i="13"/>
  <c r="K9907" i="13"/>
  <c r="K9906" i="13"/>
  <c r="K9905" i="13"/>
  <c r="K9904" i="13"/>
  <c r="K9903" i="13"/>
  <c r="K9902" i="13"/>
  <c r="K9901" i="13"/>
  <c r="K9900" i="13"/>
  <c r="K9899" i="13"/>
  <c r="K9898" i="13"/>
  <c r="K9897" i="13"/>
  <c r="K9896" i="13"/>
  <c r="K9895" i="13"/>
  <c r="K9894" i="13"/>
  <c r="K9893" i="13"/>
  <c r="K9892" i="13"/>
  <c r="K9891" i="13"/>
  <c r="K9890" i="13"/>
  <c r="K9889" i="13"/>
  <c r="K9888" i="13"/>
  <c r="K9887" i="13"/>
  <c r="K9886" i="13"/>
  <c r="K9885" i="13"/>
  <c r="K9884" i="13"/>
  <c r="K9883" i="13"/>
  <c r="K9882" i="13"/>
  <c r="K9881" i="13"/>
  <c r="K9880" i="13"/>
  <c r="K9879" i="13"/>
  <c r="K9878" i="13"/>
  <c r="K9877" i="13"/>
  <c r="K9876" i="13"/>
  <c r="K9875" i="13"/>
  <c r="K9874" i="13"/>
  <c r="K9873" i="13"/>
  <c r="K9872" i="13"/>
  <c r="K9871" i="13"/>
  <c r="K9870" i="13"/>
  <c r="K9869" i="13"/>
  <c r="K9868" i="13"/>
  <c r="K9867" i="13"/>
  <c r="K9866" i="13"/>
  <c r="K10001" i="13"/>
  <c r="K9997" i="13"/>
  <c r="K9993" i="13"/>
  <c r="K9989" i="13"/>
  <c r="K9985" i="13"/>
  <c r="K9981" i="13"/>
  <c r="K9977" i="13"/>
  <c r="K9973" i="13"/>
  <c r="K9969" i="13"/>
  <c r="K9965" i="13"/>
  <c r="K10002" i="13"/>
  <c r="K9994" i="13"/>
  <c r="K9986" i="13"/>
  <c r="K9978" i="13"/>
  <c r="K9970" i="13"/>
  <c r="K9962" i="13"/>
  <c r="K9939" i="13"/>
  <c r="K9937" i="13"/>
  <c r="K9935" i="13"/>
  <c r="K9933" i="13"/>
  <c r="K9931" i="13"/>
  <c r="K9929" i="13"/>
  <c r="K9927" i="13"/>
  <c r="K9925" i="13"/>
  <c r="K9923" i="13"/>
  <c r="K9921" i="13"/>
  <c r="K9998" i="13"/>
  <c r="K9990" i="13"/>
  <c r="K9982" i="13"/>
  <c r="K9974" i="13"/>
  <c r="K9966" i="13"/>
  <c r="K9940" i="13"/>
  <c r="K9938" i="13"/>
  <c r="K9936" i="13"/>
  <c r="K9934" i="13"/>
  <c r="K9932" i="13"/>
  <c r="K9930" i="13"/>
  <c r="K9928" i="13"/>
  <c r="K9926" i="13"/>
  <c r="K9924" i="13"/>
  <c r="K9922" i="13"/>
  <c r="K10000" i="13"/>
  <c r="K9984" i="13"/>
  <c r="K9968" i="13"/>
  <c r="K9863" i="13"/>
  <c r="K9859" i="13"/>
  <c r="K9992" i="13"/>
  <c r="K9976" i="13"/>
  <c r="K9865" i="13"/>
  <c r="K9861" i="13"/>
  <c r="K9857" i="13"/>
  <c r="K9856" i="13"/>
  <c r="K9855" i="13"/>
  <c r="K9854" i="13"/>
  <c r="K9853" i="13"/>
  <c r="K9852" i="13"/>
  <c r="K9851" i="13"/>
  <c r="K9850" i="13"/>
  <c r="K9849" i="13"/>
  <c r="K9848" i="13"/>
  <c r="K9847" i="13"/>
  <c r="K9846" i="13"/>
  <c r="K9845" i="13"/>
  <c r="K9844" i="13"/>
  <c r="K9843" i="13"/>
  <c r="K9842" i="13"/>
  <c r="K9841" i="13"/>
  <c r="K9840" i="13"/>
  <c r="K9839" i="13"/>
  <c r="K9838" i="13"/>
  <c r="K9837" i="13"/>
  <c r="K9836" i="13"/>
  <c r="K9835" i="13"/>
  <c r="K9834" i="13"/>
  <c r="K9833" i="13"/>
  <c r="K9832" i="13"/>
  <c r="K9831" i="13"/>
  <c r="K9830" i="13"/>
  <c r="K9829" i="13"/>
  <c r="K9828" i="13"/>
  <c r="K9827" i="13"/>
  <c r="K9826" i="13"/>
  <c r="K9825" i="13"/>
  <c r="K9824" i="13"/>
  <c r="K9823" i="13"/>
  <c r="K9822" i="13"/>
  <c r="K9821" i="13"/>
  <c r="K9820" i="13"/>
  <c r="K9819" i="13"/>
  <c r="K9818" i="13"/>
  <c r="K9817" i="13"/>
  <c r="K9996" i="13"/>
  <c r="K9964" i="13"/>
  <c r="K9860" i="13"/>
  <c r="K9816" i="13"/>
  <c r="K9815" i="13"/>
  <c r="K9814" i="13"/>
  <c r="K9813" i="13"/>
  <c r="K9812" i="13"/>
  <c r="K9811" i="13"/>
  <c r="K9810" i="13"/>
  <c r="K9809" i="13"/>
  <c r="K9808" i="13"/>
  <c r="K9807" i="13"/>
  <c r="K9806" i="13"/>
  <c r="K9805" i="13"/>
  <c r="K9804" i="13"/>
  <c r="K9803" i="13"/>
  <c r="K9802" i="13"/>
  <c r="K9801" i="13"/>
  <c r="K9800" i="13"/>
  <c r="K9799" i="13"/>
  <c r="K9798" i="13"/>
  <c r="K9797" i="13"/>
  <c r="K9796" i="13"/>
  <c r="K9795" i="13"/>
  <c r="K9794" i="13"/>
  <c r="K9793" i="13"/>
  <c r="K9792" i="13"/>
  <c r="K9791" i="13"/>
  <c r="K9790" i="13"/>
  <c r="K9789" i="13"/>
  <c r="K9788" i="13"/>
  <c r="K9787" i="13"/>
  <c r="K9786" i="13"/>
  <c r="K9785" i="13"/>
  <c r="K9784" i="13"/>
  <c r="K9783" i="13"/>
  <c r="K9782" i="13"/>
  <c r="K9781" i="13"/>
  <c r="K9780" i="13"/>
  <c r="K9779" i="13"/>
  <c r="K9778" i="13"/>
  <c r="K9777" i="13"/>
  <c r="K9776" i="13"/>
  <c r="K9775" i="13"/>
  <c r="K9774" i="13"/>
  <c r="K9773" i="13"/>
  <c r="K9772" i="13"/>
  <c r="K9771" i="13"/>
  <c r="K9770" i="13"/>
  <c r="K9769" i="13"/>
  <c r="K9768" i="13"/>
  <c r="K9767" i="13"/>
  <c r="K9766" i="13"/>
  <c r="K9765" i="13"/>
  <c r="K9764" i="13"/>
  <c r="K9763" i="13"/>
  <c r="K9762" i="13"/>
  <c r="K9761" i="13"/>
  <c r="K9760" i="13"/>
  <c r="K9759" i="13"/>
  <c r="K9758" i="13"/>
  <c r="K9757" i="13"/>
  <c r="K9756" i="13"/>
  <c r="K9755" i="13"/>
  <c r="K9754" i="13"/>
  <c r="K9753" i="13"/>
  <c r="K9752" i="13"/>
  <c r="K9751" i="13"/>
  <c r="K9750" i="13"/>
  <c r="K9749" i="13"/>
  <c r="K9748" i="13"/>
  <c r="K9747" i="13"/>
  <c r="K9746" i="13"/>
  <c r="K9745" i="13"/>
  <c r="K9744" i="13"/>
  <c r="K9743" i="13"/>
  <c r="K9742" i="13"/>
  <c r="K9741" i="13"/>
  <c r="K9740" i="13"/>
  <c r="K9739" i="13"/>
  <c r="K9738" i="13"/>
  <c r="K9737" i="13"/>
  <c r="K9736" i="13"/>
  <c r="K9735" i="13"/>
  <c r="K9734" i="13"/>
  <c r="K9733" i="13"/>
  <c r="K9732" i="13"/>
  <c r="K9731" i="13"/>
  <c r="K9730" i="13"/>
  <c r="K9729" i="13"/>
  <c r="K9728" i="13"/>
  <c r="K9727" i="13"/>
  <c r="K9726" i="13"/>
  <c r="K9725" i="13"/>
  <c r="K9724" i="13"/>
  <c r="K9723" i="13"/>
  <c r="K9722" i="13"/>
  <c r="K9721" i="13"/>
  <c r="K9720" i="13"/>
  <c r="K9719" i="13"/>
  <c r="K9718" i="13"/>
  <c r="K9717" i="13"/>
  <c r="K9716" i="13"/>
  <c r="K9715" i="13"/>
  <c r="K9714" i="13"/>
  <c r="K9713" i="13"/>
  <c r="K9712" i="13"/>
  <c r="K9711" i="13"/>
  <c r="K9710" i="13"/>
  <c r="K9709" i="13"/>
  <c r="K9708" i="13"/>
  <c r="K9707" i="13"/>
  <c r="K9706" i="13"/>
  <c r="K9705" i="13"/>
  <c r="K9704" i="13"/>
  <c r="K9703" i="13"/>
  <c r="K9702" i="13"/>
  <c r="K9701" i="13"/>
  <c r="K9700" i="13"/>
  <c r="K9699" i="13"/>
  <c r="K9698" i="13"/>
  <c r="K9697" i="13"/>
  <c r="K9696" i="13"/>
  <c r="K9695" i="13"/>
  <c r="K9694" i="13"/>
  <c r="K9693" i="13"/>
  <c r="K9692" i="13"/>
  <c r="K9691" i="13"/>
  <c r="K9690" i="13"/>
  <c r="K9689" i="13"/>
  <c r="K9980" i="13"/>
  <c r="K9864" i="13"/>
  <c r="K9988" i="13"/>
  <c r="K9862" i="13"/>
  <c r="K9603" i="13"/>
  <c r="K9601" i="13"/>
  <c r="K9599" i="13"/>
  <c r="K9597" i="13"/>
  <c r="K9595" i="13"/>
  <c r="K9593" i="13"/>
  <c r="K9591" i="13"/>
  <c r="K9589" i="13"/>
  <c r="K9587" i="13"/>
  <c r="K9585" i="13"/>
  <c r="K9583" i="13"/>
  <c r="K9602" i="13"/>
  <c r="K9600" i="13"/>
  <c r="K9598" i="13"/>
  <c r="K9596" i="13"/>
  <c r="K9594" i="13"/>
  <c r="K9592" i="13"/>
  <c r="K9590" i="13"/>
  <c r="K9588" i="13"/>
  <c r="K9586" i="13"/>
  <c r="K9584" i="13"/>
  <c r="K9582" i="13"/>
  <c r="K9858" i="13"/>
  <c r="K9687" i="13"/>
  <c r="K9685" i="13"/>
  <c r="K9683" i="13"/>
  <c r="K9681" i="13"/>
  <c r="K9679" i="13"/>
  <c r="K9677" i="13"/>
  <c r="K9675" i="13"/>
  <c r="K9673" i="13"/>
  <c r="K9671" i="13"/>
  <c r="K9669" i="13"/>
  <c r="K9667" i="13"/>
  <c r="K9665" i="13"/>
  <c r="K9663" i="13"/>
  <c r="K9661" i="13"/>
  <c r="K9659" i="13"/>
  <c r="K9657" i="13"/>
  <c r="K9655" i="13"/>
  <c r="K9653" i="13"/>
  <c r="K9651" i="13"/>
  <c r="K9649" i="13"/>
  <c r="K9647" i="13"/>
  <c r="K9645" i="13"/>
  <c r="K9643" i="13"/>
  <c r="K9641" i="13"/>
  <c r="K9639" i="13"/>
  <c r="K9637" i="13"/>
  <c r="K9635" i="13"/>
  <c r="K9633" i="13"/>
  <c r="K9631" i="13"/>
  <c r="K9629" i="13"/>
  <c r="K9627" i="13"/>
  <c r="K9625" i="13"/>
  <c r="K9623" i="13"/>
  <c r="K9621" i="13"/>
  <c r="K9619" i="13"/>
  <c r="K9617" i="13"/>
  <c r="K9615" i="13"/>
  <c r="K9613" i="13"/>
  <c r="K9611" i="13"/>
  <c r="K9609" i="13"/>
  <c r="K9607" i="13"/>
  <c r="K9605" i="13"/>
  <c r="K9682" i="13"/>
  <c r="K9674" i="13"/>
  <c r="K9666" i="13"/>
  <c r="K9658" i="13"/>
  <c r="K9650" i="13"/>
  <c r="K9642" i="13"/>
  <c r="K9634" i="13"/>
  <c r="K9626" i="13"/>
  <c r="K9618" i="13"/>
  <c r="K9610" i="13"/>
  <c r="K9580" i="13"/>
  <c r="K9576" i="13"/>
  <c r="K9572" i="13"/>
  <c r="K9568" i="13"/>
  <c r="K9564" i="13"/>
  <c r="K9560" i="13"/>
  <c r="K9556" i="13"/>
  <c r="K9552" i="13"/>
  <c r="K9548" i="13"/>
  <c r="K9544" i="13"/>
  <c r="K9540" i="13"/>
  <c r="K9536" i="13"/>
  <c r="K9532" i="13"/>
  <c r="K9528" i="13"/>
  <c r="K9524" i="13"/>
  <c r="K9520" i="13"/>
  <c r="K9516" i="13"/>
  <c r="K9471" i="13"/>
  <c r="K9469" i="13"/>
  <c r="K9467" i="13"/>
  <c r="K9465" i="13"/>
  <c r="K9463" i="13"/>
  <c r="K9461" i="13"/>
  <c r="K9459" i="13"/>
  <c r="K9457" i="13"/>
  <c r="K9455" i="13"/>
  <c r="K9453" i="13"/>
  <c r="K9451" i="13"/>
  <c r="K9449" i="13"/>
  <c r="K9447" i="13"/>
  <c r="K9445" i="13"/>
  <c r="K9443" i="13"/>
  <c r="K9441" i="13"/>
  <c r="K9439" i="13"/>
  <c r="K9437" i="13"/>
  <c r="K9435" i="13"/>
  <c r="K9433" i="13"/>
  <c r="K9431" i="13"/>
  <c r="K9429" i="13"/>
  <c r="K9427" i="13"/>
  <c r="K9425" i="13"/>
  <c r="K9423" i="13"/>
  <c r="K9421" i="13"/>
  <c r="K9419" i="13"/>
  <c r="K9417" i="13"/>
  <c r="K9415" i="13"/>
  <c r="K9413" i="13"/>
  <c r="K9411" i="13"/>
  <c r="K9409" i="13"/>
  <c r="K9407" i="13"/>
  <c r="K9405" i="13"/>
  <c r="K9403" i="13"/>
  <c r="K9401" i="13"/>
  <c r="K9399" i="13"/>
  <c r="K9397" i="13"/>
  <c r="K9395" i="13"/>
  <c r="K9393" i="13"/>
  <c r="K9391" i="13"/>
  <c r="K9389" i="13"/>
  <c r="K9387" i="13"/>
  <c r="K9385" i="13"/>
  <c r="K9383" i="13"/>
  <c r="K9381" i="13"/>
  <c r="K9379" i="13"/>
  <c r="K9377" i="13"/>
  <c r="K9375" i="13"/>
  <c r="K9373" i="13"/>
  <c r="K9371" i="13"/>
  <c r="K9369" i="13"/>
  <c r="K9367" i="13"/>
  <c r="K9365" i="13"/>
  <c r="K9363" i="13"/>
  <c r="K9361" i="13"/>
  <c r="K9359" i="13"/>
  <c r="K9680" i="13"/>
  <c r="K9676" i="13"/>
  <c r="K9662" i="13"/>
  <c r="K9648" i="13"/>
  <c r="K9644" i="13"/>
  <c r="K9630" i="13"/>
  <c r="K9616" i="13"/>
  <c r="K9612" i="13"/>
  <c r="K9581" i="13"/>
  <c r="K9574" i="13"/>
  <c r="K9567" i="13"/>
  <c r="K9565" i="13"/>
  <c r="K9558" i="13"/>
  <c r="K9551" i="13"/>
  <c r="K9549" i="13"/>
  <c r="K9542" i="13"/>
  <c r="K9535" i="13"/>
  <c r="K9533" i="13"/>
  <c r="K9526" i="13"/>
  <c r="K9519" i="13"/>
  <c r="K9517" i="13"/>
  <c r="K9512" i="13"/>
  <c r="K9508" i="13"/>
  <c r="K9504" i="13"/>
  <c r="K9500" i="13"/>
  <c r="K9496" i="13"/>
  <c r="K9492" i="13"/>
  <c r="K9488" i="13"/>
  <c r="K9484" i="13"/>
  <c r="K9480" i="13"/>
  <c r="K9476" i="13"/>
  <c r="K9466" i="13"/>
  <c r="K9458" i="13"/>
  <c r="K9450" i="13"/>
  <c r="K9442" i="13"/>
  <c r="K9434" i="13"/>
  <c r="K9426" i="13"/>
  <c r="K9418" i="13"/>
  <c r="K9410" i="13"/>
  <c r="K9402" i="13"/>
  <c r="K9394" i="13"/>
  <c r="K9386" i="13"/>
  <c r="K9378" i="13"/>
  <c r="K9370" i="13"/>
  <c r="K9362" i="13"/>
  <c r="K9972" i="13"/>
  <c r="K9688" i="13"/>
  <c r="K9678" i="13"/>
  <c r="K9668" i="13"/>
  <c r="K9664" i="13"/>
  <c r="K9654" i="13"/>
  <c r="K9640" i="13"/>
  <c r="K9569" i="13"/>
  <c r="K9562" i="13"/>
  <c r="K9557" i="13"/>
  <c r="K9555" i="13"/>
  <c r="K9550" i="13"/>
  <c r="K9545" i="13"/>
  <c r="K9543" i="13"/>
  <c r="K9538" i="13"/>
  <c r="K9531" i="13"/>
  <c r="K9507" i="13"/>
  <c r="K9505" i="13"/>
  <c r="K9498" i="13"/>
  <c r="K9491" i="13"/>
  <c r="K9489" i="13"/>
  <c r="K9482" i="13"/>
  <c r="K9475" i="13"/>
  <c r="K9473" i="13"/>
  <c r="K9460" i="13"/>
  <c r="K9454" i="13"/>
  <c r="K9448" i="13"/>
  <c r="K9428" i="13"/>
  <c r="K9422" i="13"/>
  <c r="K9416" i="13"/>
  <c r="K9396" i="13"/>
  <c r="K9390" i="13"/>
  <c r="K9384" i="13"/>
  <c r="K9364" i="13"/>
  <c r="K9358" i="13"/>
  <c r="K9357" i="13"/>
  <c r="K9356" i="13"/>
  <c r="K9349" i="13"/>
  <c r="K9348" i="13"/>
  <c r="K9342" i="13"/>
  <c r="K9340" i="13"/>
  <c r="K9338" i="13"/>
  <c r="K9336" i="13"/>
  <c r="K9334" i="13"/>
  <c r="K9332" i="13"/>
  <c r="K9330" i="13"/>
  <c r="K9328" i="13"/>
  <c r="K9326" i="13"/>
  <c r="K9324" i="13"/>
  <c r="K9322" i="13"/>
  <c r="K9320" i="13"/>
  <c r="K9318" i="13"/>
  <c r="K9316" i="13"/>
  <c r="K9314" i="13"/>
  <c r="K9312" i="13"/>
  <c r="K9310" i="13"/>
  <c r="K9308" i="13"/>
  <c r="K9306" i="13"/>
  <c r="K9304" i="13"/>
  <c r="K9302" i="13"/>
  <c r="K9300" i="13"/>
  <c r="K9298" i="13"/>
  <c r="K9296" i="13"/>
  <c r="K9294" i="13"/>
  <c r="K9292" i="13"/>
  <c r="K9290" i="13"/>
  <c r="K9288" i="13"/>
  <c r="K9286" i="13"/>
  <c r="K9284" i="13"/>
  <c r="K9282" i="13"/>
  <c r="K9280" i="13"/>
  <c r="K9278" i="13"/>
  <c r="K9276" i="13"/>
  <c r="K9274" i="13"/>
  <c r="K9272" i="13"/>
  <c r="K9270" i="13"/>
  <c r="K9268" i="13"/>
  <c r="K9266" i="13"/>
  <c r="K9264" i="13"/>
  <c r="K9262" i="13"/>
  <c r="K9260" i="13"/>
  <c r="K9258" i="13"/>
  <c r="K9256" i="13"/>
  <c r="K9254" i="13"/>
  <c r="K9252" i="13"/>
  <c r="K9250" i="13"/>
  <c r="K9248" i="13"/>
  <c r="K9246" i="13"/>
  <c r="K9244" i="13"/>
  <c r="K9242" i="13"/>
  <c r="K9240" i="13"/>
  <c r="K9238" i="13"/>
  <c r="K9236" i="13"/>
  <c r="K9234" i="13"/>
  <c r="K9232" i="13"/>
  <c r="K9230" i="13"/>
  <c r="K9228" i="13"/>
  <c r="K9226" i="13"/>
  <c r="K9224" i="13"/>
  <c r="K9222" i="13"/>
  <c r="K9220" i="13"/>
  <c r="K9218" i="13"/>
  <c r="K9216" i="13"/>
  <c r="K9214" i="13"/>
  <c r="K9212" i="13"/>
  <c r="K9210" i="13"/>
  <c r="K9208" i="13"/>
  <c r="K9206" i="13"/>
  <c r="K9204" i="13"/>
  <c r="K9202" i="13"/>
  <c r="K9200" i="13"/>
  <c r="K9198" i="13"/>
  <c r="K9196" i="13"/>
  <c r="K9194" i="13"/>
  <c r="K9192" i="13"/>
  <c r="K9190" i="13"/>
  <c r="K9188" i="13"/>
  <c r="K9186" i="13"/>
  <c r="K9184" i="13"/>
  <c r="K9182" i="13"/>
  <c r="K9180" i="13"/>
  <c r="K9178" i="13"/>
  <c r="K9176" i="13"/>
  <c r="K9174" i="13"/>
  <c r="K9172" i="13"/>
  <c r="K9170" i="13"/>
  <c r="K9168" i="13"/>
  <c r="K9166" i="13"/>
  <c r="K9164" i="13"/>
  <c r="K9162" i="13"/>
  <c r="K9160" i="13"/>
  <c r="K9158" i="13"/>
  <c r="K9156" i="13"/>
  <c r="K9154" i="13"/>
  <c r="K9152" i="13"/>
  <c r="K9150" i="13"/>
  <c r="K9148" i="13"/>
  <c r="K9146" i="13"/>
  <c r="K9144" i="13"/>
  <c r="K9142" i="13"/>
  <c r="K9686" i="13"/>
  <c r="K9672" i="13"/>
  <c r="K9620" i="13"/>
  <c r="K9606" i="13"/>
  <c r="K9578" i="13"/>
  <c r="K9573" i="13"/>
  <c r="K9571" i="13"/>
  <c r="K9566" i="13"/>
  <c r="K9561" i="13"/>
  <c r="K9559" i="13"/>
  <c r="K9554" i="13"/>
  <c r="K9547" i="13"/>
  <c r="K9521" i="13"/>
  <c r="K9514" i="13"/>
  <c r="K9510" i="13"/>
  <c r="K9503" i="13"/>
  <c r="K9501" i="13"/>
  <c r="K9494" i="13"/>
  <c r="K9487" i="13"/>
  <c r="K9485" i="13"/>
  <c r="K9478" i="13"/>
  <c r="K9468" i="13"/>
  <c r="K9462" i="13"/>
  <c r="K9456" i="13"/>
  <c r="K9436" i="13"/>
  <c r="K9430" i="13"/>
  <c r="K9424" i="13"/>
  <c r="K9404" i="13"/>
  <c r="K9398" i="13"/>
  <c r="K9392" i="13"/>
  <c r="K9372" i="13"/>
  <c r="K9366" i="13"/>
  <c r="K9360" i="13"/>
  <c r="K9355" i="13"/>
  <c r="K9354" i="13"/>
  <c r="K9347" i="13"/>
  <c r="K9346" i="13"/>
  <c r="K9140" i="13"/>
  <c r="K9139" i="13"/>
  <c r="K9138" i="13"/>
  <c r="K9137" i="13"/>
  <c r="K9136" i="13"/>
  <c r="K9135" i="13"/>
  <c r="K9134" i="13"/>
  <c r="K9133" i="13"/>
  <c r="K9132" i="13"/>
  <c r="K9131" i="13"/>
  <c r="K9130" i="13"/>
  <c r="K9129" i="13"/>
  <c r="K9128" i="13"/>
  <c r="K9127" i="13"/>
  <c r="K9126" i="13"/>
  <c r="K9125" i="13"/>
  <c r="K9124" i="13"/>
  <c r="K9123" i="13"/>
  <c r="K9122" i="13"/>
  <c r="K9121" i="13"/>
  <c r="K9120" i="13"/>
  <c r="K9119" i="13"/>
  <c r="K9118" i="13"/>
  <c r="K9117" i="13"/>
  <c r="K9116" i="13"/>
  <c r="K9115" i="13"/>
  <c r="K9114" i="13"/>
  <c r="K9113" i="13"/>
  <c r="K9112" i="13"/>
  <c r="K9111" i="13"/>
  <c r="K9110" i="13"/>
  <c r="K9109" i="13"/>
  <c r="K9108" i="13"/>
  <c r="K9107" i="13"/>
  <c r="K9106" i="13"/>
  <c r="K9105" i="13"/>
  <c r="K9104" i="13"/>
  <c r="K9103" i="13"/>
  <c r="K9102" i="13"/>
  <c r="K9101" i="13"/>
  <c r="K9100" i="13"/>
  <c r="K9099" i="13"/>
  <c r="K9098" i="13"/>
  <c r="K9097" i="13"/>
  <c r="K9096" i="13"/>
  <c r="K9095" i="13"/>
  <c r="K9094" i="13"/>
  <c r="K9093" i="13"/>
  <c r="K9092" i="13"/>
  <c r="K9091" i="13"/>
  <c r="K9090" i="13"/>
  <c r="K9089" i="13"/>
  <c r="K9088" i="13"/>
  <c r="K9087" i="13"/>
  <c r="K9086" i="13"/>
  <c r="K9085" i="13"/>
  <c r="K9084" i="13"/>
  <c r="K9083" i="13"/>
  <c r="K9082" i="13"/>
  <c r="K9081" i="13"/>
  <c r="K9080" i="13"/>
  <c r="K9079" i="13"/>
  <c r="K9078" i="13"/>
  <c r="K9077" i="13"/>
  <c r="K9076" i="13"/>
  <c r="K9075" i="13"/>
  <c r="K9074" i="13"/>
  <c r="K9073" i="13"/>
  <c r="K9072" i="13"/>
  <c r="K9071" i="13"/>
  <c r="K9070" i="13"/>
  <c r="K9069" i="13"/>
  <c r="K9068" i="13"/>
  <c r="K9067" i="13"/>
  <c r="K9066" i="13"/>
  <c r="K9065" i="13"/>
  <c r="K9064" i="13"/>
  <c r="K9063" i="13"/>
  <c r="K9062" i="13"/>
  <c r="K9061" i="13"/>
  <c r="K9060" i="13"/>
  <c r="K9059" i="13"/>
  <c r="K9058" i="13"/>
  <c r="K9057" i="13"/>
  <c r="K9056" i="13"/>
  <c r="K9055" i="13"/>
  <c r="K9054" i="13"/>
  <c r="K9053" i="13"/>
  <c r="K9052" i="13"/>
  <c r="K9051" i="13"/>
  <c r="K9050" i="13"/>
  <c r="K9049" i="13"/>
  <c r="K9048" i="13"/>
  <c r="K9047" i="13"/>
  <c r="K9046" i="13"/>
  <c r="K9045" i="13"/>
  <c r="K9044" i="13"/>
  <c r="K9043" i="13"/>
  <c r="K9042" i="13"/>
  <c r="K9041" i="13"/>
  <c r="K9040" i="13"/>
  <c r="K9039" i="13"/>
  <c r="K9038" i="13"/>
  <c r="K9037" i="13"/>
  <c r="K9036" i="13"/>
  <c r="K9035" i="13"/>
  <c r="K9034" i="13"/>
  <c r="K9033" i="13"/>
  <c r="K9032" i="13"/>
  <c r="K9031" i="13"/>
  <c r="K9030" i="13"/>
  <c r="K9029" i="13"/>
  <c r="K9028" i="13"/>
  <c r="K9027" i="13"/>
  <c r="K9026" i="13"/>
  <c r="K9025" i="13"/>
  <c r="K9024" i="13"/>
  <c r="K9023" i="13"/>
  <c r="K9022" i="13"/>
  <c r="K9021" i="13"/>
  <c r="K9020" i="13"/>
  <c r="K9019" i="13"/>
  <c r="K9018" i="13"/>
  <c r="K9017" i="13"/>
  <c r="K9016" i="13"/>
  <c r="K9015" i="13"/>
  <c r="K9014" i="13"/>
  <c r="K9013" i="13"/>
  <c r="K9012" i="13"/>
  <c r="K9011" i="13"/>
  <c r="K9010" i="13"/>
  <c r="K9009" i="13"/>
  <c r="K9008" i="13"/>
  <c r="K9007" i="13"/>
  <c r="K9006" i="13"/>
  <c r="K9005" i="13"/>
  <c r="K9004" i="13"/>
  <c r="K9003" i="13"/>
  <c r="K9002" i="13"/>
  <c r="K9001" i="13"/>
  <c r="K9000" i="13"/>
  <c r="K8999" i="13"/>
  <c r="K8998" i="13"/>
  <c r="K8997" i="13"/>
  <c r="K8996" i="13"/>
  <c r="K8995" i="13"/>
  <c r="K8994" i="13"/>
  <c r="K8993" i="13"/>
  <c r="K8992" i="13"/>
  <c r="K8991" i="13"/>
  <c r="K8990" i="13"/>
  <c r="K8989" i="13"/>
  <c r="K8988" i="13"/>
  <c r="K8987" i="13"/>
  <c r="K8986" i="13"/>
  <c r="K8985" i="13"/>
  <c r="K8984" i="13"/>
  <c r="K8983" i="13"/>
  <c r="K8982" i="13"/>
  <c r="K8981" i="13"/>
  <c r="K8980" i="13"/>
  <c r="K8979" i="13"/>
  <c r="K8978" i="13"/>
  <c r="K8977" i="13"/>
  <c r="K8976" i="13"/>
  <c r="K8975" i="13"/>
  <c r="K8974" i="13"/>
  <c r="K8973" i="13"/>
  <c r="K8972" i="13"/>
  <c r="K8971" i="13"/>
  <c r="K8970" i="13"/>
  <c r="K8969" i="13"/>
  <c r="K8968" i="13"/>
  <c r="K8967" i="13"/>
  <c r="K8966" i="13"/>
  <c r="K8965" i="13"/>
  <c r="K8964" i="13"/>
  <c r="K8963" i="13"/>
  <c r="K8962" i="13"/>
  <c r="K8961" i="13"/>
  <c r="K8960" i="13"/>
  <c r="K8959" i="13"/>
  <c r="K8958" i="13"/>
  <c r="K8957" i="13"/>
  <c r="K8956" i="13"/>
  <c r="K8955" i="13"/>
  <c r="K8954" i="13"/>
  <c r="K8953" i="13"/>
  <c r="K8952" i="13"/>
  <c r="K8951" i="13"/>
  <c r="K8950" i="13"/>
  <c r="K8949" i="13"/>
  <c r="K8948" i="13"/>
  <c r="K8947" i="13"/>
  <c r="K8946" i="13"/>
  <c r="K8945" i="13"/>
  <c r="K8944" i="13"/>
  <c r="K8943" i="13"/>
  <c r="K8942" i="13"/>
  <c r="K8941" i="13"/>
  <c r="K8940" i="13"/>
  <c r="K8939" i="13"/>
  <c r="K8938" i="13"/>
  <c r="K8937" i="13"/>
  <c r="K8936" i="13"/>
  <c r="K8935" i="13"/>
  <c r="K8934" i="13"/>
  <c r="K8933" i="13"/>
  <c r="K8932" i="13"/>
  <c r="K8931" i="13"/>
  <c r="K8930" i="13"/>
  <c r="K8929" i="13"/>
  <c r="K8928" i="13"/>
  <c r="K8927" i="13"/>
  <c r="K8926" i="13"/>
  <c r="K8925" i="13"/>
  <c r="K8924" i="13"/>
  <c r="K8923" i="13"/>
  <c r="K8922" i="13"/>
  <c r="K8921" i="13"/>
  <c r="K8920" i="13"/>
  <c r="K8919" i="13"/>
  <c r="K8918" i="13"/>
  <c r="K8917" i="13"/>
  <c r="K8916" i="13"/>
  <c r="K8915" i="13"/>
  <c r="K8914" i="13"/>
  <c r="K8913" i="13"/>
  <c r="K8912" i="13"/>
  <c r="K8911" i="13"/>
  <c r="K8910" i="13"/>
  <c r="K8909" i="13"/>
  <c r="K8908" i="13"/>
  <c r="K8907" i="13"/>
  <c r="K8906" i="13"/>
  <c r="K8905" i="13"/>
  <c r="K8904" i="13"/>
  <c r="K8903" i="13"/>
  <c r="K8902" i="13"/>
  <c r="K8901" i="13"/>
  <c r="K8900" i="13"/>
  <c r="K8899" i="13"/>
  <c r="K8898" i="13"/>
  <c r="K8897" i="13"/>
  <c r="K8896" i="13"/>
  <c r="K8895" i="13"/>
  <c r="K8894" i="13"/>
  <c r="K8893" i="13"/>
  <c r="K8892" i="13"/>
  <c r="K8891" i="13"/>
  <c r="K8890" i="13"/>
  <c r="K8889" i="13"/>
  <c r="K8888" i="13"/>
  <c r="K8887" i="13"/>
  <c r="K8886" i="13"/>
  <c r="K8885" i="13"/>
  <c r="K8884" i="13"/>
  <c r="K8883" i="13"/>
  <c r="K8882" i="13"/>
  <c r="K8881" i="13"/>
  <c r="K8880" i="13"/>
  <c r="K8879" i="13"/>
  <c r="K8878" i="13"/>
  <c r="K8877" i="13"/>
  <c r="K8876" i="13"/>
  <c r="K8875" i="13"/>
  <c r="K8874" i="13"/>
  <c r="K8873" i="13"/>
  <c r="K8872" i="13"/>
  <c r="K8871" i="13"/>
  <c r="K8870" i="13"/>
  <c r="K8869" i="13"/>
  <c r="K8868" i="13"/>
  <c r="K8867" i="13"/>
  <c r="K8866" i="13"/>
  <c r="K8865" i="13"/>
  <c r="K8864" i="13"/>
  <c r="K8863" i="13"/>
  <c r="K8862" i="13"/>
  <c r="K8861" i="13"/>
  <c r="K8860" i="13"/>
  <c r="K8859" i="13"/>
  <c r="K8858" i="13"/>
  <c r="K8857" i="13"/>
  <c r="K8856" i="13"/>
  <c r="K8855" i="13"/>
  <c r="K8854" i="13"/>
  <c r="K8853" i="13"/>
  <c r="K8852" i="13"/>
  <c r="K8851" i="13"/>
  <c r="K8850" i="13"/>
  <c r="K8849" i="13"/>
  <c r="K8848" i="13"/>
  <c r="K8847" i="13"/>
  <c r="K8846" i="13"/>
  <c r="K8845" i="13"/>
  <c r="K8844" i="13"/>
  <c r="K8843" i="13"/>
  <c r="K8842" i="13"/>
  <c r="K8841" i="13"/>
  <c r="K8840" i="13"/>
  <c r="K8839" i="13"/>
  <c r="K8838" i="13"/>
  <c r="K8837" i="13"/>
  <c r="K8836" i="13"/>
  <c r="K8835" i="13"/>
  <c r="K8834" i="13"/>
  <c r="K8833" i="13"/>
  <c r="K8832" i="13"/>
  <c r="K8831" i="13"/>
  <c r="K8830" i="13"/>
  <c r="K8829" i="13"/>
  <c r="K8828" i="13"/>
  <c r="K8827" i="13"/>
  <c r="K8826" i="13"/>
  <c r="K8825" i="13"/>
  <c r="K8824" i="13"/>
  <c r="K8823" i="13"/>
  <c r="K8822" i="13"/>
  <c r="K8821" i="13"/>
  <c r="K8820" i="13"/>
  <c r="K8819" i="13"/>
  <c r="K8818" i="13"/>
  <c r="K8817" i="13"/>
  <c r="K8816" i="13"/>
  <c r="K8815" i="13"/>
  <c r="K8814" i="13"/>
  <c r="K8813" i="13"/>
  <c r="K8812" i="13"/>
  <c r="K8811" i="13"/>
  <c r="K8810" i="13"/>
  <c r="K8809" i="13"/>
  <c r="K8808" i="13"/>
  <c r="K8807" i="13"/>
  <c r="K8806" i="13"/>
  <c r="K8805" i="13"/>
  <c r="K8804" i="13"/>
  <c r="K8803" i="13"/>
  <c r="K8802" i="13"/>
  <c r="K8801" i="13"/>
  <c r="K8800" i="13"/>
  <c r="K8799" i="13"/>
  <c r="K8798" i="13"/>
  <c r="K8797" i="13"/>
  <c r="K8796" i="13"/>
  <c r="K8795" i="13"/>
  <c r="K8794" i="13"/>
  <c r="K8793" i="13"/>
  <c r="K8792" i="13"/>
  <c r="K8791" i="13"/>
  <c r="K8790" i="13"/>
  <c r="K8789" i="13"/>
  <c r="K8788" i="13"/>
  <c r="K8787" i="13"/>
  <c r="K8786" i="13"/>
  <c r="K8785" i="13"/>
  <c r="K8784" i="13"/>
  <c r="K8783" i="13"/>
  <c r="K8782" i="13"/>
  <c r="K8781" i="13"/>
  <c r="K8780" i="13"/>
  <c r="K8779" i="13"/>
  <c r="K8778" i="13"/>
  <c r="K8777" i="13"/>
  <c r="K8776" i="13"/>
  <c r="K8775" i="13"/>
  <c r="K8774" i="13"/>
  <c r="K8773" i="13"/>
  <c r="K8772" i="13"/>
  <c r="K9638" i="13"/>
  <c r="K9628" i="13"/>
  <c r="K9577" i="13"/>
  <c r="K9563" i="13"/>
  <c r="K9530" i="13"/>
  <c r="K9525" i="13"/>
  <c r="K9497" i="13"/>
  <c r="K9490" i="13"/>
  <c r="K9483" i="13"/>
  <c r="K9470" i="13"/>
  <c r="K9444" i="13"/>
  <c r="K9432" i="13"/>
  <c r="K9406" i="13"/>
  <c r="K9380" i="13"/>
  <c r="K9368" i="13"/>
  <c r="K9353" i="13"/>
  <c r="K9344" i="13"/>
  <c r="K9341" i="13"/>
  <c r="K9337" i="13"/>
  <c r="K9333" i="13"/>
  <c r="K9329" i="13"/>
  <c r="K9325" i="13"/>
  <c r="K9321" i="13"/>
  <c r="K9317" i="13"/>
  <c r="K9313" i="13"/>
  <c r="K9309" i="13"/>
  <c r="K9305" i="13"/>
  <c r="K9301" i="13"/>
  <c r="K9297" i="13"/>
  <c r="K9293" i="13"/>
  <c r="K9289" i="13"/>
  <c r="K9285" i="13"/>
  <c r="K9281" i="13"/>
  <c r="K9277" i="13"/>
  <c r="K9273" i="13"/>
  <c r="K9269" i="13"/>
  <c r="K9265" i="13"/>
  <c r="K9261" i="13"/>
  <c r="K9257" i="13"/>
  <c r="K9253" i="13"/>
  <c r="K9249" i="13"/>
  <c r="K9245" i="13"/>
  <c r="K9241" i="13"/>
  <c r="K9237" i="13"/>
  <c r="K9233" i="13"/>
  <c r="K9229" i="13"/>
  <c r="K9225" i="13"/>
  <c r="K9221" i="13"/>
  <c r="K9217" i="13"/>
  <c r="K9213" i="13"/>
  <c r="K9209" i="13"/>
  <c r="K9205" i="13"/>
  <c r="K9201" i="13"/>
  <c r="K9197" i="13"/>
  <c r="K9193" i="13"/>
  <c r="K9189" i="13"/>
  <c r="K9185" i="13"/>
  <c r="K9181" i="13"/>
  <c r="K9177" i="13"/>
  <c r="K9173" i="13"/>
  <c r="K9169" i="13"/>
  <c r="K9165" i="13"/>
  <c r="K9161" i="13"/>
  <c r="K9157" i="13"/>
  <c r="K9153" i="13"/>
  <c r="K9149" i="13"/>
  <c r="K9145" i="13"/>
  <c r="K9141" i="13"/>
  <c r="K9684" i="13"/>
  <c r="K9656" i="13"/>
  <c r="K9646" i="13"/>
  <c r="K9636" i="13"/>
  <c r="K9608" i="13"/>
  <c r="K9553" i="13"/>
  <c r="K9539" i="13"/>
  <c r="K9534" i="13"/>
  <c r="K9529" i="13"/>
  <c r="K9515" i="13"/>
  <c r="K9511" i="13"/>
  <c r="K9493" i="13"/>
  <c r="K9486" i="13"/>
  <c r="K9479" i="13"/>
  <c r="K9472" i="13"/>
  <c r="K9446" i="13"/>
  <c r="K9420" i="13"/>
  <c r="K9408" i="13"/>
  <c r="K9382" i="13"/>
  <c r="K9351" i="13"/>
  <c r="K8771" i="13"/>
  <c r="K8769" i="13"/>
  <c r="K8767" i="13"/>
  <c r="K8765" i="13"/>
  <c r="K8763" i="13"/>
  <c r="K8761" i="13"/>
  <c r="K8759" i="13"/>
  <c r="K8757" i="13"/>
  <c r="K8755" i="13"/>
  <c r="K8753" i="13"/>
  <c r="K8751" i="13"/>
  <c r="K8749" i="13"/>
  <c r="K8747" i="13"/>
  <c r="K8745" i="13"/>
  <c r="K8743" i="13"/>
  <c r="K8741" i="13"/>
  <c r="K8739" i="13"/>
  <c r="K8737" i="13"/>
  <c r="K8735" i="13"/>
  <c r="K8733" i="13"/>
  <c r="K8731" i="13"/>
  <c r="K8729" i="13"/>
  <c r="K8727" i="13"/>
  <c r="K8725" i="13"/>
  <c r="K8723" i="13"/>
  <c r="K8721" i="13"/>
  <c r="K8719" i="13"/>
  <c r="K8717" i="13"/>
  <c r="K8715" i="13"/>
  <c r="K9652" i="13"/>
  <c r="K9614" i="13"/>
  <c r="K9575" i="13"/>
  <c r="K9537" i="13"/>
  <c r="K9518" i="13"/>
  <c r="K9481" i="13"/>
  <c r="K9474" i="13"/>
  <c r="K9464" i="13"/>
  <c r="K9412" i="13"/>
  <c r="K9374" i="13"/>
  <c r="K9352" i="13"/>
  <c r="K9345" i="13"/>
  <c r="K9339" i="13"/>
  <c r="K9331" i="13"/>
  <c r="K9323" i="13"/>
  <c r="K9315" i="13"/>
  <c r="K9307" i="13"/>
  <c r="K9299" i="13"/>
  <c r="K9291" i="13"/>
  <c r="K9283" i="13"/>
  <c r="K9275" i="13"/>
  <c r="K9267" i="13"/>
  <c r="K9259" i="13"/>
  <c r="K9251" i="13"/>
  <c r="K9243" i="13"/>
  <c r="K9235" i="13"/>
  <c r="K9227" i="13"/>
  <c r="K9219" i="13"/>
  <c r="K9211" i="13"/>
  <c r="K9203" i="13"/>
  <c r="K9195" i="13"/>
  <c r="K9187" i="13"/>
  <c r="K9179" i="13"/>
  <c r="K9171" i="13"/>
  <c r="K9163" i="13"/>
  <c r="K9155" i="13"/>
  <c r="K9147" i="13"/>
  <c r="K9670" i="13"/>
  <c r="K9632" i="13"/>
  <c r="K9546" i="13"/>
  <c r="K9527" i="13"/>
  <c r="K9509" i="13"/>
  <c r="K9502" i="13"/>
  <c r="K9495" i="13"/>
  <c r="K9440" i="13"/>
  <c r="K9388" i="13"/>
  <c r="K8770" i="13"/>
  <c r="K8766" i="13"/>
  <c r="K8762" i="13"/>
  <c r="K8758" i="13"/>
  <c r="K8754" i="13"/>
  <c r="K8750" i="13"/>
  <c r="K8746" i="13"/>
  <c r="K8742" i="13"/>
  <c r="K8738" i="13"/>
  <c r="K8734" i="13"/>
  <c r="K8730" i="13"/>
  <c r="K8726" i="13"/>
  <c r="K8722" i="13"/>
  <c r="K8718" i="13"/>
  <c r="K8714" i="13"/>
  <c r="K8713" i="13"/>
  <c r="K8712" i="13"/>
  <c r="K8711" i="13"/>
  <c r="K8710" i="13"/>
  <c r="K8709" i="13"/>
  <c r="K8708" i="13"/>
  <c r="K8707" i="13"/>
  <c r="K8706" i="13"/>
  <c r="K8705" i="13"/>
  <c r="K8704" i="13"/>
  <c r="K8703" i="13"/>
  <c r="K8702" i="13"/>
  <c r="K8701" i="13"/>
  <c r="K8700" i="13"/>
  <c r="K8699" i="13"/>
  <c r="K8698" i="13"/>
  <c r="K8697" i="13"/>
  <c r="K8696" i="13"/>
  <c r="K8695" i="13"/>
  <c r="K8694" i="13"/>
  <c r="K8693" i="13"/>
  <c r="K8692" i="13"/>
  <c r="K8691" i="13"/>
  <c r="K8690" i="13"/>
  <c r="K8689" i="13"/>
  <c r="K8688" i="13"/>
  <c r="K8687" i="13"/>
  <c r="K8686" i="13"/>
  <c r="K8685" i="13"/>
  <c r="K8684" i="13"/>
  <c r="K8683" i="13"/>
  <c r="K8682" i="13"/>
  <c r="K8681" i="13"/>
  <c r="K8680" i="13"/>
  <c r="K8679" i="13"/>
  <c r="K8678" i="13"/>
  <c r="K8677" i="13"/>
  <c r="K8676" i="13"/>
  <c r="K8675" i="13"/>
  <c r="K8674" i="13"/>
  <c r="K8673" i="13"/>
  <c r="K8672" i="13"/>
  <c r="K8671" i="13"/>
  <c r="K8670" i="13"/>
  <c r="K8669" i="13"/>
  <c r="K8668" i="13"/>
  <c r="K8667" i="13"/>
  <c r="K8666" i="13"/>
  <c r="K8665" i="13"/>
  <c r="K8664" i="13"/>
  <c r="K8663" i="13"/>
  <c r="K8662" i="13"/>
  <c r="K8661" i="13"/>
  <c r="K8660" i="13"/>
  <c r="K8659" i="13"/>
  <c r="K8658" i="13"/>
  <c r="K8657" i="13"/>
  <c r="K8656" i="13"/>
  <c r="K8655" i="13"/>
  <c r="K8654" i="13"/>
  <c r="K8653" i="13"/>
  <c r="K8652" i="13"/>
  <c r="K8651" i="13"/>
  <c r="K8650" i="13"/>
  <c r="K8649" i="13"/>
  <c r="K8648" i="13"/>
  <c r="K8647" i="13"/>
  <c r="K8646" i="13"/>
  <c r="K8645" i="13"/>
  <c r="K8644" i="13"/>
  <c r="K8643" i="13"/>
  <c r="K8642" i="13"/>
  <c r="K8641" i="13"/>
  <c r="K8640" i="13"/>
  <c r="K8639" i="13"/>
  <c r="K8638" i="13"/>
  <c r="K8637" i="13"/>
  <c r="K8636" i="13"/>
  <c r="K8635" i="13"/>
  <c r="K8634" i="13"/>
  <c r="K8633" i="13"/>
  <c r="K8632" i="13"/>
  <c r="K8631" i="13"/>
  <c r="K8630" i="13"/>
  <c r="K8629" i="13"/>
  <c r="K8628" i="13"/>
  <c r="K8627" i="13"/>
  <c r="K8626" i="13"/>
  <c r="K8625" i="13"/>
  <c r="K8624" i="13"/>
  <c r="K8623" i="13"/>
  <c r="K8622" i="13"/>
  <c r="K8621" i="13"/>
  <c r="K8620" i="13"/>
  <c r="K8619" i="13"/>
  <c r="K8618" i="13"/>
  <c r="K8617" i="13"/>
  <c r="K8616" i="13"/>
  <c r="K8615" i="13"/>
  <c r="K8614" i="13"/>
  <c r="K8613" i="13"/>
  <c r="K8612" i="13"/>
  <c r="K8611" i="13"/>
  <c r="K8610" i="13"/>
  <c r="K8609" i="13"/>
  <c r="K8608" i="13"/>
  <c r="K8607" i="13"/>
  <c r="K8606" i="13"/>
  <c r="K8605" i="13"/>
  <c r="K8604" i="13"/>
  <c r="K8603" i="13"/>
  <c r="K8602" i="13"/>
  <c r="K8601" i="13"/>
  <c r="K8600" i="13"/>
  <c r="K8599" i="13"/>
  <c r="K8598" i="13"/>
  <c r="K8597" i="13"/>
  <c r="K8596" i="13"/>
  <c r="K8595" i="13"/>
  <c r="K8594" i="13"/>
  <c r="K8593" i="13"/>
  <c r="K8592" i="13"/>
  <c r="K8591" i="13"/>
  <c r="K8590" i="13"/>
  <c r="K8589" i="13"/>
  <c r="K8588" i="13"/>
  <c r="K8587" i="13"/>
  <c r="K8586" i="13"/>
  <c r="K8585" i="13"/>
  <c r="K8584" i="13"/>
  <c r="K8583" i="13"/>
  <c r="K8582" i="13"/>
  <c r="K8581" i="13"/>
  <c r="K8580" i="13"/>
  <c r="K8579" i="13"/>
  <c r="K8578" i="13"/>
  <c r="K8577" i="13"/>
  <c r="K8576" i="13"/>
  <c r="K8575" i="13"/>
  <c r="K8574" i="13"/>
  <c r="K8573" i="13"/>
  <c r="K8572" i="13"/>
  <c r="K8571" i="13"/>
  <c r="K8570" i="13"/>
  <c r="K8569" i="13"/>
  <c r="K8568" i="13"/>
  <c r="K8567" i="13"/>
  <c r="K8566" i="13"/>
  <c r="K8565" i="13"/>
  <c r="K8564" i="13"/>
  <c r="K8563" i="13"/>
  <c r="K8562" i="13"/>
  <c r="K8561" i="13"/>
  <c r="K8560" i="13"/>
  <c r="K8559" i="13"/>
  <c r="K8558" i="13"/>
  <c r="K8557" i="13"/>
  <c r="K8556" i="13"/>
  <c r="K8555" i="13"/>
  <c r="K8554" i="13"/>
  <c r="K8553" i="13"/>
  <c r="K8552" i="13"/>
  <c r="K8551" i="13"/>
  <c r="K8550" i="13"/>
  <c r="K8549" i="13"/>
  <c r="K8548" i="13"/>
  <c r="K8547" i="13"/>
  <c r="K8546" i="13"/>
  <c r="K8545" i="13"/>
  <c r="K8544" i="13"/>
  <c r="K8543" i="13"/>
  <c r="K8542" i="13"/>
  <c r="K8541" i="13"/>
  <c r="K8540" i="13"/>
  <c r="K8539" i="13"/>
  <c r="K8538" i="13"/>
  <c r="K8537" i="13"/>
  <c r="K8536" i="13"/>
  <c r="K8535" i="13"/>
  <c r="K8534" i="13"/>
  <c r="K8533" i="13"/>
  <c r="K8532" i="13"/>
  <c r="K8531" i="13"/>
  <c r="K8530" i="13"/>
  <c r="K8529" i="13"/>
  <c r="K8528" i="13"/>
  <c r="K8527" i="13"/>
  <c r="K8526" i="13"/>
  <c r="K8525" i="13"/>
  <c r="K8524" i="13"/>
  <c r="K8523" i="13"/>
  <c r="K8522" i="13"/>
  <c r="K8521" i="13"/>
  <c r="K8520" i="13"/>
  <c r="K8519" i="13"/>
  <c r="K8518" i="13"/>
  <c r="K8517" i="13"/>
  <c r="K8516" i="13"/>
  <c r="K8515" i="13"/>
  <c r="K8514" i="13"/>
  <c r="K8513" i="13"/>
  <c r="K8512" i="13"/>
  <c r="K8511" i="13"/>
  <c r="K8510" i="13"/>
  <c r="K8509" i="13"/>
  <c r="K8508" i="13"/>
  <c r="K8507" i="13"/>
  <c r="K8506" i="13"/>
  <c r="K8505" i="13"/>
  <c r="K8504" i="13"/>
  <c r="K8503" i="13"/>
  <c r="K8502" i="13"/>
  <c r="K8501" i="13"/>
  <c r="K8500" i="13"/>
  <c r="K8499" i="13"/>
  <c r="K8498" i="13"/>
  <c r="K8497" i="13"/>
  <c r="K8496" i="13"/>
  <c r="K8495" i="13"/>
  <c r="K8494" i="13"/>
  <c r="K8493" i="13"/>
  <c r="K8492" i="13"/>
  <c r="K8491" i="13"/>
  <c r="K8490" i="13"/>
  <c r="K8489" i="13"/>
  <c r="K8488" i="13"/>
  <c r="K8487" i="13"/>
  <c r="K8486" i="13"/>
  <c r="K8485" i="13"/>
  <c r="K8484" i="13"/>
  <c r="K8483" i="13"/>
  <c r="K8482" i="13"/>
  <c r="K8481" i="13"/>
  <c r="K8480" i="13"/>
  <c r="K8479" i="13"/>
  <c r="K8478" i="13"/>
  <c r="K8477" i="13"/>
  <c r="K8476" i="13"/>
  <c r="K8475" i="13"/>
  <c r="K8474" i="13"/>
  <c r="K8473" i="13"/>
  <c r="K8472" i="13"/>
  <c r="K8471" i="13"/>
  <c r="K8470" i="13"/>
  <c r="K8469" i="13"/>
  <c r="K8468" i="13"/>
  <c r="K8467" i="13"/>
  <c r="K8466" i="13"/>
  <c r="K8465" i="13"/>
  <c r="K8464" i="13"/>
  <c r="K8463" i="13"/>
  <c r="K8462" i="13"/>
  <c r="K8461" i="13"/>
  <c r="K8460" i="13"/>
  <c r="K8459" i="13"/>
  <c r="K8458" i="13"/>
  <c r="K8457" i="13"/>
  <c r="K8456" i="13"/>
  <c r="K8455" i="13"/>
  <c r="K8454" i="13"/>
  <c r="K8453" i="13"/>
  <c r="K8452" i="13"/>
  <c r="K8451" i="13"/>
  <c r="K8450" i="13"/>
  <c r="K8449" i="13"/>
  <c r="K8448" i="13"/>
  <c r="K8447" i="13"/>
  <c r="K8446" i="13"/>
  <c r="K8445" i="13"/>
  <c r="K8444" i="13"/>
  <c r="K8443" i="13"/>
  <c r="K8442" i="13"/>
  <c r="K8441" i="13"/>
  <c r="K8440" i="13"/>
  <c r="K8439" i="13"/>
  <c r="K8438" i="13"/>
  <c r="K8437" i="13"/>
  <c r="K8436" i="13"/>
  <c r="K8435" i="13"/>
  <c r="K8434" i="13"/>
  <c r="K8433" i="13"/>
  <c r="K8432" i="13"/>
  <c r="K8431" i="13"/>
  <c r="K8430" i="13"/>
  <c r="K8429" i="13"/>
  <c r="K8428" i="13"/>
  <c r="K8427" i="13"/>
  <c r="K8426" i="13"/>
  <c r="K8425" i="13"/>
  <c r="K8424" i="13"/>
  <c r="K8423" i="13"/>
  <c r="K8422" i="13"/>
  <c r="K8421" i="13"/>
  <c r="K8420" i="13"/>
  <c r="K8419" i="13"/>
  <c r="K8418" i="13"/>
  <c r="K8417" i="13"/>
  <c r="K8416" i="13"/>
  <c r="K8415" i="13"/>
  <c r="K8414" i="13"/>
  <c r="K8413" i="13"/>
  <c r="K8412" i="13"/>
  <c r="K8411" i="13"/>
  <c r="K8410" i="13"/>
  <c r="K8409" i="13"/>
  <c r="K8408" i="13"/>
  <c r="K8407" i="13"/>
  <c r="K8406" i="13"/>
  <c r="K8405" i="13"/>
  <c r="K8404" i="13"/>
  <c r="K8403" i="13"/>
  <c r="K8402" i="13"/>
  <c r="K8401" i="13"/>
  <c r="K8400" i="13"/>
  <c r="K8399" i="13"/>
  <c r="K8398" i="13"/>
  <c r="K8397" i="13"/>
  <c r="K8396" i="13"/>
  <c r="K8395" i="13"/>
  <c r="K8394" i="13"/>
  <c r="K8393" i="13"/>
  <c r="K8392" i="13"/>
  <c r="K8391" i="13"/>
  <c r="K8390" i="13"/>
  <c r="K8389" i="13"/>
  <c r="K8388" i="13"/>
  <c r="K9604" i="13"/>
  <c r="K9523" i="13"/>
  <c r="K9506" i="13"/>
  <c r="K9438" i="13"/>
  <c r="K9400" i="13"/>
  <c r="K9335" i="13"/>
  <c r="K9319" i="13"/>
  <c r="K9303" i="13"/>
  <c r="K9287" i="13"/>
  <c r="K9271" i="13"/>
  <c r="K9255" i="13"/>
  <c r="K9239" i="13"/>
  <c r="K9223" i="13"/>
  <c r="K9207" i="13"/>
  <c r="K9191" i="13"/>
  <c r="K9175" i="13"/>
  <c r="K9159" i="13"/>
  <c r="K9143" i="13"/>
  <c r="K8387" i="13"/>
  <c r="K8386" i="13"/>
  <c r="K8385" i="13"/>
  <c r="K8384" i="13"/>
  <c r="K8383" i="13"/>
  <c r="K8382" i="13"/>
  <c r="K8381" i="13"/>
  <c r="K8380" i="13"/>
  <c r="K8379" i="13"/>
  <c r="K8378" i="13"/>
  <c r="K8377" i="13"/>
  <c r="K8376" i="13"/>
  <c r="K8375" i="13"/>
  <c r="K8374" i="13"/>
  <c r="K8373" i="13"/>
  <c r="K8372" i="13"/>
  <c r="K8371" i="13"/>
  <c r="K8370" i="13"/>
  <c r="K8369" i="13"/>
  <c r="K8368" i="13"/>
  <c r="K8367" i="13"/>
  <c r="K8366" i="13"/>
  <c r="K8365" i="13"/>
  <c r="K8364" i="13"/>
  <c r="K8363" i="13"/>
  <c r="K8362" i="13"/>
  <c r="K8361" i="13"/>
  <c r="K8360" i="13"/>
  <c r="K8359" i="13"/>
  <c r="K8358" i="13"/>
  <c r="K8357" i="13"/>
  <c r="K8356" i="13"/>
  <c r="K8355" i="13"/>
  <c r="K8354" i="13"/>
  <c r="K8353" i="13"/>
  <c r="K8352" i="13"/>
  <c r="K8351" i="13"/>
  <c r="K8350" i="13"/>
  <c r="K8349" i="13"/>
  <c r="K8348" i="13"/>
  <c r="K8347" i="13"/>
  <c r="K8346" i="13"/>
  <c r="K8345" i="13"/>
  <c r="K8344" i="13"/>
  <c r="K8343" i="13"/>
  <c r="K8342" i="13"/>
  <c r="K8341" i="13"/>
  <c r="K8340" i="13"/>
  <c r="K8339" i="13"/>
  <c r="K8338" i="13"/>
  <c r="K8337" i="13"/>
  <c r="K8336" i="13"/>
  <c r="K8335" i="13"/>
  <c r="K8334" i="13"/>
  <c r="K8333" i="13"/>
  <c r="K8332" i="13"/>
  <c r="K8331" i="13"/>
  <c r="K8330" i="13"/>
  <c r="K8329" i="13"/>
  <c r="K8328" i="13"/>
  <c r="K8327" i="13"/>
  <c r="K8326" i="13"/>
  <c r="K8325" i="13"/>
  <c r="K8324" i="13"/>
  <c r="K8323" i="13"/>
  <c r="K8322" i="13"/>
  <c r="K8321" i="13"/>
  <c r="K8320" i="13"/>
  <c r="K8319" i="13"/>
  <c r="K8318" i="13"/>
  <c r="K8317" i="13"/>
  <c r="K8316" i="13"/>
  <c r="K8315" i="13"/>
  <c r="K8314" i="13"/>
  <c r="K8313" i="13"/>
  <c r="K8312" i="13"/>
  <c r="K8311" i="13"/>
  <c r="K8310" i="13"/>
  <c r="K8309" i="13"/>
  <c r="K8308" i="13"/>
  <c r="K8307" i="13"/>
  <c r="K8306" i="13"/>
  <c r="K8305" i="13"/>
  <c r="K8304" i="13"/>
  <c r="K8303" i="13"/>
  <c r="K8302" i="13"/>
  <c r="K8301" i="13"/>
  <c r="K8300" i="13"/>
  <c r="K8299" i="13"/>
  <c r="K8298" i="13"/>
  <c r="K8297" i="13"/>
  <c r="K8296" i="13"/>
  <c r="K8295" i="13"/>
  <c r="K8294" i="13"/>
  <c r="K8293" i="13"/>
  <c r="K8292" i="13"/>
  <c r="K8291" i="13"/>
  <c r="K8290" i="13"/>
  <c r="K8289" i="13"/>
  <c r="K8288" i="13"/>
  <c r="K8287" i="13"/>
  <c r="K8286" i="13"/>
  <c r="K8285" i="13"/>
  <c r="K8284" i="13"/>
  <c r="K8283" i="13"/>
  <c r="K8282" i="13"/>
  <c r="K8281" i="13"/>
  <c r="K8280" i="13"/>
  <c r="K8279" i="13"/>
  <c r="K8278" i="13"/>
  <c r="K8277" i="13"/>
  <c r="K8276" i="13"/>
  <c r="K8275" i="13"/>
  <c r="K8274" i="13"/>
  <c r="K8273" i="13"/>
  <c r="K8272" i="13"/>
  <c r="K8271" i="13"/>
  <c r="K8270" i="13"/>
  <c r="K8269" i="13"/>
  <c r="K8268" i="13"/>
  <c r="K8267" i="13"/>
  <c r="K8266" i="13"/>
  <c r="K8265" i="13"/>
  <c r="K8264" i="13"/>
  <c r="K8263" i="13"/>
  <c r="K8262" i="13"/>
  <c r="K8261" i="13"/>
  <c r="K8260" i="13"/>
  <c r="K8259" i="13"/>
  <c r="K8258" i="13"/>
  <c r="K8257" i="13"/>
  <c r="K8256" i="13"/>
  <c r="K8255" i="13"/>
  <c r="K8254" i="13"/>
  <c r="K8253" i="13"/>
  <c r="K8252" i="13"/>
  <c r="K8251" i="13"/>
  <c r="K8250" i="13"/>
  <c r="K8249" i="13"/>
  <c r="K8248" i="13"/>
  <c r="K8247" i="13"/>
  <c r="K8246" i="13"/>
  <c r="K8245" i="13"/>
  <c r="K8244" i="13"/>
  <c r="K8243" i="13"/>
  <c r="K8242" i="13"/>
  <c r="K8241" i="13"/>
  <c r="K8240" i="13"/>
  <c r="K8239" i="13"/>
  <c r="K8238" i="13"/>
  <c r="K8237" i="13"/>
  <c r="K8236" i="13"/>
  <c r="K8235" i="13"/>
  <c r="K8234" i="13"/>
  <c r="K8233" i="13"/>
  <c r="K8232" i="13"/>
  <c r="K8231" i="13"/>
  <c r="K8230" i="13"/>
  <c r="K8229" i="13"/>
  <c r="K8228" i="13"/>
  <c r="K8227" i="13"/>
  <c r="K8226" i="13"/>
  <c r="K8225" i="13"/>
  <c r="K8224" i="13"/>
  <c r="K8223" i="13"/>
  <c r="K8222" i="13"/>
  <c r="K8221" i="13"/>
  <c r="K8220" i="13"/>
  <c r="K8219" i="13"/>
  <c r="K8218" i="13"/>
  <c r="K8217" i="13"/>
  <c r="K8216" i="13"/>
  <c r="K8215" i="13"/>
  <c r="K8214" i="13"/>
  <c r="K8213" i="13"/>
  <c r="K8212" i="13"/>
  <c r="K8211" i="13"/>
  <c r="K8210" i="13"/>
  <c r="K8209" i="13"/>
  <c r="K8208" i="13"/>
  <c r="K8207" i="13"/>
  <c r="K8206" i="13"/>
  <c r="K8205" i="13"/>
  <c r="K8204" i="13"/>
  <c r="K8203" i="13"/>
  <c r="K8202" i="13"/>
  <c r="K8201" i="13"/>
  <c r="K8200" i="13"/>
  <c r="K8199" i="13"/>
  <c r="K8198" i="13"/>
  <c r="K8197" i="13"/>
  <c r="K8196" i="13"/>
  <c r="K8195" i="13"/>
  <c r="K8194" i="13"/>
  <c r="K8193" i="13"/>
  <c r="K8192" i="13"/>
  <c r="K8191" i="13"/>
  <c r="K8190" i="13"/>
  <c r="K8189" i="13"/>
  <c r="K8188" i="13"/>
  <c r="K8187" i="13"/>
  <c r="K8186" i="13"/>
  <c r="K8185" i="13"/>
  <c r="K8184" i="13"/>
  <c r="K8183" i="13"/>
  <c r="K8182" i="13"/>
  <c r="K8181" i="13"/>
  <c r="K8180" i="13"/>
  <c r="K8179" i="13"/>
  <c r="K8178" i="13"/>
  <c r="K8177" i="13"/>
  <c r="K8176" i="13"/>
  <c r="K8175" i="13"/>
  <c r="K8174" i="13"/>
  <c r="K8173" i="13"/>
  <c r="K8172" i="13"/>
  <c r="K8171" i="13"/>
  <c r="K8170" i="13"/>
  <c r="K8169" i="13"/>
  <c r="K8168" i="13"/>
  <c r="K8167" i="13"/>
  <c r="K8166" i="13"/>
  <c r="K8165" i="13"/>
  <c r="K8164" i="13"/>
  <c r="K8163" i="13"/>
  <c r="K8162" i="13"/>
  <c r="K8161" i="13"/>
  <c r="K8160" i="13"/>
  <c r="K8159" i="13"/>
  <c r="K8158" i="13"/>
  <c r="K8157" i="13"/>
  <c r="K8156" i="13"/>
  <c r="K8155" i="13"/>
  <c r="K8154" i="13"/>
  <c r="K8153" i="13"/>
  <c r="K8152" i="13"/>
  <c r="K8151" i="13"/>
  <c r="K8150" i="13"/>
  <c r="K8149" i="13"/>
  <c r="K8148" i="13"/>
  <c r="K8147" i="13"/>
  <c r="K8146" i="13"/>
  <c r="K8145" i="13"/>
  <c r="K8144" i="13"/>
  <c r="K8143" i="13"/>
  <c r="K8142" i="13"/>
  <c r="K8141" i="13"/>
  <c r="K8140" i="13"/>
  <c r="K8139" i="13"/>
  <c r="K8138" i="13"/>
  <c r="K8137" i="13"/>
  <c r="K8136" i="13"/>
  <c r="K8135" i="13"/>
  <c r="K8134" i="13"/>
  <c r="K8133" i="13"/>
  <c r="K8132" i="13"/>
  <c r="K8131" i="13"/>
  <c r="K8130" i="13"/>
  <c r="K8129" i="13"/>
  <c r="K8128" i="13"/>
  <c r="K8127" i="13"/>
  <c r="K8126" i="13"/>
  <c r="K8125" i="13"/>
  <c r="K8124" i="13"/>
  <c r="K8123" i="13"/>
  <c r="K8122" i="13"/>
  <c r="K8121" i="13"/>
  <c r="K8120" i="13"/>
  <c r="K8119" i="13"/>
  <c r="K8118" i="13"/>
  <c r="K8117" i="13"/>
  <c r="K8116" i="13"/>
  <c r="K8115" i="13"/>
  <c r="K8114" i="13"/>
  <c r="K8113" i="13"/>
  <c r="K8112" i="13"/>
  <c r="K8111" i="13"/>
  <c r="K8110" i="13"/>
  <c r="K8109" i="13"/>
  <c r="K8108" i="13"/>
  <c r="K8107" i="13"/>
  <c r="K8106" i="13"/>
  <c r="K8105" i="13"/>
  <c r="K8104" i="13"/>
  <c r="K8103" i="13"/>
  <c r="K8102" i="13"/>
  <c r="K8101" i="13"/>
  <c r="K8100" i="13"/>
  <c r="K8099" i="13"/>
  <c r="K8098" i="13"/>
  <c r="K8097" i="13"/>
  <c r="K8096" i="13"/>
  <c r="K8095" i="13"/>
  <c r="K8094" i="13"/>
  <c r="K8093" i="13"/>
  <c r="K8092" i="13"/>
  <c r="K8091" i="13"/>
  <c r="K8090" i="13"/>
  <c r="K8089" i="13"/>
  <c r="K8088" i="13"/>
  <c r="K8087" i="13"/>
  <c r="K8086" i="13"/>
  <c r="K8085" i="13"/>
  <c r="K8084" i="13"/>
  <c r="K8083" i="13"/>
  <c r="K8082" i="13"/>
  <c r="K8081" i="13"/>
  <c r="K8080" i="13"/>
  <c r="K8079" i="13"/>
  <c r="K8078" i="13"/>
  <c r="K8077" i="13"/>
  <c r="K8076" i="13"/>
  <c r="K8075" i="13"/>
  <c r="K8074" i="13"/>
  <c r="K8073" i="13"/>
  <c r="K8072" i="13"/>
  <c r="K8071" i="13"/>
  <c r="K8070" i="13"/>
  <c r="K8069" i="13"/>
  <c r="K8068" i="13"/>
  <c r="K8067" i="13"/>
  <c r="K8066" i="13"/>
  <c r="K8065" i="13"/>
  <c r="K8064" i="13"/>
  <c r="K8063" i="13"/>
  <c r="K8062" i="13"/>
  <c r="K8061" i="13"/>
  <c r="K8060" i="13"/>
  <c r="K8059" i="13"/>
  <c r="K8058" i="13"/>
  <c r="K8057" i="13"/>
  <c r="K8056" i="13"/>
  <c r="K8055" i="13"/>
  <c r="K8054" i="13"/>
  <c r="K8053" i="13"/>
  <c r="K8052" i="13"/>
  <c r="K8051" i="13"/>
  <c r="K8050" i="13"/>
  <c r="K8049" i="13"/>
  <c r="K8048" i="13"/>
  <c r="K8047" i="13"/>
  <c r="K8046" i="13"/>
  <c r="K8045" i="13"/>
  <c r="K8044" i="13"/>
  <c r="K8043" i="13"/>
  <c r="K8042" i="13"/>
  <c r="K8041" i="13"/>
  <c r="K8040" i="13"/>
  <c r="K8039" i="13"/>
  <c r="K8038" i="13"/>
  <c r="K8037" i="13"/>
  <c r="K8036" i="13"/>
  <c r="K8035" i="13"/>
  <c r="K8034" i="13"/>
  <c r="K8033" i="13"/>
  <c r="K8032" i="13"/>
  <c r="K8031" i="13"/>
  <c r="K8030" i="13"/>
  <c r="K8029" i="13"/>
  <c r="K8028" i="13"/>
  <c r="K8027" i="13"/>
  <c r="K8026" i="13"/>
  <c r="K8025" i="13"/>
  <c r="K8024" i="13"/>
  <c r="K8023" i="13"/>
  <c r="K8022" i="13"/>
  <c r="K8021" i="13"/>
  <c r="K8020" i="13"/>
  <c r="K8019" i="13"/>
  <c r="K8018" i="13"/>
  <c r="K8017" i="13"/>
  <c r="K8016" i="13"/>
  <c r="K8015" i="13"/>
  <c r="K8014" i="13"/>
  <c r="K8013" i="13"/>
  <c r="K8012" i="13"/>
  <c r="K8011" i="13"/>
  <c r="K8010" i="13"/>
  <c r="K8009" i="13"/>
  <c r="K8008" i="13"/>
  <c r="K8007" i="13"/>
  <c r="K8006" i="13"/>
  <c r="K8005" i="13"/>
  <c r="K8004" i="13"/>
  <c r="K8003" i="13"/>
  <c r="K8002" i="13"/>
  <c r="K8001" i="13"/>
  <c r="K8000" i="13"/>
  <c r="K7999" i="13"/>
  <c r="K7998" i="13"/>
  <c r="K7997" i="13"/>
  <c r="K7996" i="13"/>
  <c r="K7995" i="13"/>
  <c r="K7994" i="13"/>
  <c r="K7993" i="13"/>
  <c r="K7992" i="13"/>
  <c r="K7991" i="13"/>
  <c r="K7990" i="13"/>
  <c r="K7989" i="13"/>
  <c r="K7988" i="13"/>
  <c r="K7987" i="13"/>
  <c r="K7986" i="13"/>
  <c r="K7985" i="13"/>
  <c r="K7984" i="13"/>
  <c r="K7983" i="13"/>
  <c r="K7982" i="13"/>
  <c r="K7981" i="13"/>
  <c r="K7980" i="13"/>
  <c r="K7979" i="13"/>
  <c r="K7978" i="13"/>
  <c r="K7977" i="13"/>
  <c r="K7976" i="13"/>
  <c r="K7975" i="13"/>
  <c r="K7974" i="13"/>
  <c r="K7973" i="13"/>
  <c r="K7972" i="13"/>
  <c r="K7971" i="13"/>
  <c r="K7970" i="13"/>
  <c r="K7969" i="13"/>
  <c r="K7968" i="13"/>
  <c r="K7967" i="13"/>
  <c r="K7966" i="13"/>
  <c r="K7965" i="13"/>
  <c r="K7964" i="13"/>
  <c r="K7963" i="13"/>
  <c r="K7962" i="13"/>
  <c r="K7961" i="13"/>
  <c r="K7960" i="13"/>
  <c r="K7959" i="13"/>
  <c r="K7958" i="13"/>
  <c r="K7957" i="13"/>
  <c r="K7956" i="13"/>
  <c r="K7955" i="13"/>
  <c r="K7954" i="13"/>
  <c r="K7953" i="13"/>
  <c r="K7952" i="13"/>
  <c r="K7951" i="13"/>
  <c r="K7950" i="13"/>
  <c r="K7949" i="13"/>
  <c r="K7948" i="13"/>
  <c r="K7947" i="13"/>
  <c r="K7946" i="13"/>
  <c r="K7945" i="13"/>
  <c r="K7944" i="13"/>
  <c r="K7943" i="13"/>
  <c r="K7942" i="13"/>
  <c r="K7941" i="13"/>
  <c r="K7940" i="13"/>
  <c r="K7939" i="13"/>
  <c r="K7938" i="13"/>
  <c r="K7937" i="13"/>
  <c r="K7936" i="13"/>
  <c r="K7935" i="13"/>
  <c r="K7934" i="13"/>
  <c r="K7933" i="13"/>
  <c r="K7932" i="13"/>
  <c r="K7931" i="13"/>
  <c r="K7930" i="13"/>
  <c r="K7929" i="13"/>
  <c r="K7928" i="13"/>
  <c r="K7927" i="13"/>
  <c r="K7926" i="13"/>
  <c r="K7925" i="13"/>
  <c r="K7924" i="13"/>
  <c r="K7923" i="13"/>
  <c r="K7922" i="13"/>
  <c r="K7921" i="13"/>
  <c r="K7920" i="13"/>
  <c r="K7919" i="13"/>
  <c r="K7918" i="13"/>
  <c r="K7917" i="13"/>
  <c r="K7916" i="13"/>
  <c r="K7915" i="13"/>
  <c r="K7914" i="13"/>
  <c r="K7913" i="13"/>
  <c r="K7912" i="13"/>
  <c r="K7911" i="13"/>
  <c r="K7910" i="13"/>
  <c r="K7909" i="13"/>
  <c r="K7908" i="13"/>
  <c r="K7907" i="13"/>
  <c r="K7906" i="13"/>
  <c r="K7905" i="13"/>
  <c r="K7904" i="13"/>
  <c r="K7903" i="13"/>
  <c r="K7902" i="13"/>
  <c r="K7901" i="13"/>
  <c r="K7900" i="13"/>
  <c r="K7899" i="13"/>
  <c r="K7898" i="13"/>
  <c r="K7897" i="13"/>
  <c r="K7896" i="13"/>
  <c r="K7895" i="13"/>
  <c r="K7894" i="13"/>
  <c r="K7893" i="13"/>
  <c r="K7892" i="13"/>
  <c r="K7891" i="13"/>
  <c r="K7890" i="13"/>
  <c r="K7889" i="13"/>
  <c r="K7888" i="13"/>
  <c r="K7887" i="13"/>
  <c r="K7886" i="13"/>
  <c r="K7885" i="13"/>
  <c r="K7884" i="13"/>
  <c r="K7883" i="13"/>
  <c r="K7882" i="13"/>
  <c r="K7881" i="13"/>
  <c r="K7880" i="13"/>
  <c r="K7879" i="13"/>
  <c r="K7878" i="13"/>
  <c r="K7877" i="13"/>
  <c r="K7876" i="13"/>
  <c r="K7875" i="13"/>
  <c r="K7874" i="13"/>
  <c r="K7873" i="13"/>
  <c r="K7872" i="13"/>
  <c r="K7871" i="13"/>
  <c r="K7870" i="13"/>
  <c r="K7869" i="13"/>
  <c r="K7868" i="13"/>
  <c r="K7867" i="13"/>
  <c r="K7866" i="13"/>
  <c r="K7865" i="13"/>
  <c r="K7864" i="13"/>
  <c r="K7863" i="13"/>
  <c r="K7862" i="13"/>
  <c r="K7861" i="13"/>
  <c r="K7860" i="13"/>
  <c r="K7859" i="13"/>
  <c r="K7858" i="13"/>
  <c r="K7857" i="13"/>
  <c r="K7856" i="13"/>
  <c r="K7855" i="13"/>
  <c r="K7854" i="13"/>
  <c r="K7853" i="13"/>
  <c r="K7852" i="13"/>
  <c r="K7851" i="13"/>
  <c r="K7850" i="13"/>
  <c r="K7849" i="13"/>
  <c r="K7848" i="13"/>
  <c r="K7847" i="13"/>
  <c r="K7846" i="13"/>
  <c r="K7845" i="13"/>
  <c r="K7844" i="13"/>
  <c r="K7843" i="13"/>
  <c r="K7842" i="13"/>
  <c r="K7841" i="13"/>
  <c r="K7840" i="13"/>
  <c r="K7839" i="13"/>
  <c r="K7838" i="13"/>
  <c r="K7837" i="13"/>
  <c r="K7836" i="13"/>
  <c r="K7835" i="13"/>
  <c r="K7834" i="13"/>
  <c r="K7833" i="13"/>
  <c r="K7832" i="13"/>
  <c r="K7831" i="13"/>
  <c r="K7830" i="13"/>
  <c r="K7829" i="13"/>
  <c r="K7828" i="13"/>
  <c r="K7827" i="13"/>
  <c r="K7826" i="13"/>
  <c r="K7825" i="13"/>
  <c r="K7824" i="13"/>
  <c r="K7823" i="13"/>
  <c r="K7822" i="13"/>
  <c r="K7821" i="13"/>
  <c r="K7820" i="13"/>
  <c r="K7819" i="13"/>
  <c r="K7818" i="13"/>
  <c r="K7817" i="13"/>
  <c r="K7816" i="13"/>
  <c r="K7815" i="13"/>
  <c r="K7814" i="13"/>
  <c r="K7813" i="13"/>
  <c r="K7812" i="13"/>
  <c r="K7811" i="13"/>
  <c r="K7810" i="13"/>
  <c r="K7809" i="13"/>
  <c r="K7808" i="13"/>
  <c r="K7807" i="13"/>
  <c r="K7806" i="13"/>
  <c r="K7805" i="13"/>
  <c r="K7804" i="13"/>
  <c r="K7803" i="13"/>
  <c r="K7802" i="13"/>
  <c r="K7801" i="13"/>
  <c r="K7800" i="13"/>
  <c r="K7799" i="13"/>
  <c r="K7798" i="13"/>
  <c r="K7797" i="13"/>
  <c r="K7796" i="13"/>
  <c r="K7795" i="13"/>
  <c r="K7794" i="13"/>
  <c r="K7793" i="13"/>
  <c r="K7792" i="13"/>
  <c r="K7791" i="13"/>
  <c r="K7790" i="13"/>
  <c r="K7789" i="13"/>
  <c r="K7788" i="13"/>
  <c r="K7787" i="13"/>
  <c r="K7786" i="13"/>
  <c r="K7785" i="13"/>
  <c r="K7784" i="13"/>
  <c r="K7783" i="13"/>
  <c r="K7782" i="13"/>
  <c r="K7781" i="13"/>
  <c r="K7780" i="13"/>
  <c r="K7779" i="13"/>
  <c r="K7778" i="13"/>
  <c r="K7777" i="13"/>
  <c r="K7776" i="13"/>
  <c r="K7775" i="13"/>
  <c r="K7774" i="13"/>
  <c r="K7773" i="13"/>
  <c r="K7772" i="13"/>
  <c r="K7771" i="13"/>
  <c r="K7770" i="13"/>
  <c r="K7769" i="13"/>
  <c r="K7768" i="13"/>
  <c r="K7767" i="13"/>
  <c r="K7766" i="13"/>
  <c r="K7765" i="13"/>
  <c r="K7764" i="13"/>
  <c r="K7763" i="13"/>
  <c r="K7762" i="13"/>
  <c r="K7761" i="13"/>
  <c r="K7760" i="13"/>
  <c r="K7759" i="13"/>
  <c r="K7758" i="13"/>
  <c r="K7757" i="13"/>
  <c r="K7756" i="13"/>
  <c r="K7755" i="13"/>
  <c r="K7754" i="13"/>
  <c r="K7753" i="13"/>
  <c r="K7752" i="13"/>
  <c r="K7751" i="13"/>
  <c r="K7750" i="13"/>
  <c r="K7749" i="13"/>
  <c r="K7748" i="13"/>
  <c r="K7747" i="13"/>
  <c r="K7746" i="13"/>
  <c r="K7745" i="13"/>
  <c r="K7744" i="13"/>
  <c r="K7743" i="13"/>
  <c r="K7742" i="13"/>
  <c r="K7741" i="13"/>
  <c r="K7740" i="13"/>
  <c r="K7739" i="13"/>
  <c r="K7738" i="13"/>
  <c r="K7737" i="13"/>
  <c r="K7736" i="13"/>
  <c r="K7735" i="13"/>
  <c r="K7734" i="13"/>
  <c r="K7733" i="13"/>
  <c r="K7732" i="13"/>
  <c r="K7731" i="13"/>
  <c r="K7730" i="13"/>
  <c r="K7729" i="13"/>
  <c r="K7728" i="13"/>
  <c r="K7727" i="13"/>
  <c r="K7726" i="13"/>
  <c r="K7725" i="13"/>
  <c r="K7724" i="13"/>
  <c r="K7723" i="13"/>
  <c r="K7722" i="13"/>
  <c r="K7721" i="13"/>
  <c r="K7720" i="13"/>
  <c r="K7719" i="13"/>
  <c r="K7718" i="13"/>
  <c r="K7717" i="13"/>
  <c r="K7716" i="13"/>
  <c r="K7715" i="13"/>
  <c r="K7714" i="13"/>
  <c r="K7713" i="13"/>
  <c r="K7712" i="13"/>
  <c r="K7711" i="13"/>
  <c r="K7710" i="13"/>
  <c r="K7709" i="13"/>
  <c r="K7708" i="13"/>
  <c r="K7707" i="13"/>
  <c r="K7706" i="13"/>
  <c r="K7705" i="13"/>
  <c r="K7704" i="13"/>
  <c r="K7703" i="13"/>
  <c r="K7702" i="13"/>
  <c r="K7701" i="13"/>
  <c r="K7700" i="13"/>
  <c r="K7699" i="13"/>
  <c r="K7698" i="13"/>
  <c r="K7697" i="13"/>
  <c r="K7696" i="13"/>
  <c r="K7695" i="13"/>
  <c r="K7694" i="13"/>
  <c r="K7693" i="13"/>
  <c r="K7692" i="13"/>
  <c r="K7691" i="13"/>
  <c r="K7690" i="13"/>
  <c r="K7689" i="13"/>
  <c r="K7688" i="13"/>
  <c r="K7687" i="13"/>
  <c r="K7686" i="13"/>
  <c r="K7685" i="13"/>
  <c r="K7684" i="13"/>
  <c r="K7683" i="13"/>
  <c r="K7682" i="13"/>
  <c r="K7681" i="13"/>
  <c r="K7680" i="13"/>
  <c r="K7679" i="13"/>
  <c r="K7678" i="13"/>
  <c r="K7677" i="13"/>
  <c r="K7676" i="13"/>
  <c r="K7675" i="13"/>
  <c r="K7674" i="13"/>
  <c r="K7673" i="13"/>
  <c r="K7672" i="13"/>
  <c r="K7671" i="13"/>
  <c r="K7670" i="13"/>
  <c r="K7669" i="13"/>
  <c r="K7668" i="13"/>
  <c r="K7667" i="13"/>
  <c r="K7666" i="13"/>
  <c r="K7665" i="13"/>
  <c r="K7664" i="13"/>
  <c r="K7663" i="13"/>
  <c r="K7662" i="13"/>
  <c r="K7661" i="13"/>
  <c r="K7660" i="13"/>
  <c r="K7659" i="13"/>
  <c r="K7658" i="13"/>
  <c r="K7657" i="13"/>
  <c r="K7656" i="13"/>
  <c r="K7655" i="13"/>
  <c r="K7654" i="13"/>
  <c r="K7653" i="13"/>
  <c r="K7652" i="13"/>
  <c r="K7651" i="13"/>
  <c r="K7650" i="13"/>
  <c r="K7649" i="13"/>
  <c r="K7648" i="13"/>
  <c r="K7647" i="13"/>
  <c r="K7646" i="13"/>
  <c r="K7645" i="13"/>
  <c r="K7644" i="13"/>
  <c r="K7643" i="13"/>
  <c r="K7642" i="13"/>
  <c r="K7641" i="13"/>
  <c r="K7640" i="13"/>
  <c r="K7639" i="13"/>
  <c r="K7638" i="13"/>
  <c r="K7637" i="13"/>
  <c r="K7636" i="13"/>
  <c r="K7635" i="13"/>
  <c r="K7634" i="13"/>
  <c r="K7633" i="13"/>
  <c r="K7632" i="13"/>
  <c r="K7631" i="13"/>
  <c r="K7630" i="13"/>
  <c r="K7629" i="13"/>
  <c r="K7628" i="13"/>
  <c r="K7627" i="13"/>
  <c r="K7626" i="13"/>
  <c r="K7625" i="13"/>
  <c r="K7624" i="13"/>
  <c r="K7623" i="13"/>
  <c r="K7622" i="13"/>
  <c r="K7621" i="13"/>
  <c r="K7620" i="13"/>
  <c r="K7619" i="13"/>
  <c r="K7618" i="13"/>
  <c r="K7617" i="13"/>
  <c r="K7616" i="13"/>
  <c r="K7615" i="13"/>
  <c r="K7614" i="13"/>
  <c r="K7613" i="13"/>
  <c r="K7612" i="13"/>
  <c r="K7611" i="13"/>
  <c r="K7610" i="13"/>
  <c r="K7609" i="13"/>
  <c r="K7608" i="13"/>
  <c r="K7607" i="13"/>
  <c r="K7606" i="13"/>
  <c r="K7605" i="13"/>
  <c r="K7604" i="13"/>
  <c r="K7603" i="13"/>
  <c r="K7602" i="13"/>
  <c r="K7601" i="13"/>
  <c r="K7600" i="13"/>
  <c r="K7599" i="13"/>
  <c r="K7598" i="13"/>
  <c r="K7597" i="13"/>
  <c r="K7596" i="13"/>
  <c r="K7595" i="13"/>
  <c r="K7594" i="13"/>
  <c r="K7593" i="13"/>
  <c r="K7592" i="13"/>
  <c r="K7591" i="13"/>
  <c r="K7590" i="13"/>
  <c r="K7589" i="13"/>
  <c r="K7588" i="13"/>
  <c r="K7587" i="13"/>
  <c r="K7586" i="13"/>
  <c r="K7585" i="13"/>
  <c r="K7584" i="13"/>
  <c r="K7583" i="13"/>
  <c r="K7582" i="13"/>
  <c r="K7581" i="13"/>
  <c r="K7580" i="13"/>
  <c r="K7579" i="13"/>
  <c r="K7578" i="13"/>
  <c r="K7577" i="13"/>
  <c r="K7576" i="13"/>
  <c r="K7575" i="13"/>
  <c r="K7574" i="13"/>
  <c r="K7573" i="13"/>
  <c r="K7572" i="13"/>
  <c r="K7571" i="13"/>
  <c r="K7570" i="13"/>
  <c r="K7569" i="13"/>
  <c r="K7568" i="13"/>
  <c r="K7567" i="13"/>
  <c r="K7566" i="13"/>
  <c r="K7565" i="13"/>
  <c r="K7564" i="13"/>
  <c r="K7563" i="13"/>
  <c r="K7562" i="13"/>
  <c r="K7561" i="13"/>
  <c r="K7560" i="13"/>
  <c r="K7559" i="13"/>
  <c r="K7558" i="13"/>
  <c r="K7557" i="13"/>
  <c r="K7556" i="13"/>
  <c r="K7555" i="13"/>
  <c r="K7554" i="13"/>
  <c r="K7553" i="13"/>
  <c r="K7552" i="13"/>
  <c r="K7551" i="13"/>
  <c r="K7550" i="13"/>
  <c r="K7549" i="13"/>
  <c r="K7548" i="13"/>
  <c r="K7547" i="13"/>
  <c r="K7546" i="13"/>
  <c r="K7545" i="13"/>
  <c r="K7544" i="13"/>
  <c r="K7543" i="13"/>
  <c r="K7542" i="13"/>
  <c r="K7541" i="13"/>
  <c r="K7540" i="13"/>
  <c r="K7539" i="13"/>
  <c r="K7538" i="13"/>
  <c r="K7537" i="13"/>
  <c r="K7536" i="13"/>
  <c r="K7535" i="13"/>
  <c r="K7534" i="13"/>
  <c r="K7533" i="13"/>
  <c r="K7532" i="13"/>
  <c r="K7531" i="13"/>
  <c r="K7530" i="13"/>
  <c r="K7529" i="13"/>
  <c r="K7528" i="13"/>
  <c r="K7527" i="13"/>
  <c r="K7526" i="13"/>
  <c r="K7525" i="13"/>
  <c r="K7524" i="13"/>
  <c r="K7523" i="13"/>
  <c r="K7522" i="13"/>
  <c r="K7521" i="13"/>
  <c r="K7520" i="13"/>
  <c r="K7519" i="13"/>
  <c r="K7518" i="13"/>
  <c r="K7517" i="13"/>
  <c r="K7516" i="13"/>
  <c r="K7515" i="13"/>
  <c r="K7514" i="13"/>
  <c r="K7513" i="13"/>
  <c r="K7512" i="13"/>
  <c r="K7511" i="13"/>
  <c r="K7510" i="13"/>
  <c r="K7509" i="13"/>
  <c r="K7508" i="13"/>
  <c r="K7507" i="13"/>
  <c r="K7506" i="13"/>
  <c r="K7505" i="13"/>
  <c r="K7504" i="13"/>
  <c r="K7503" i="13"/>
  <c r="K7502" i="13"/>
  <c r="K7501" i="13"/>
  <c r="K7500" i="13"/>
  <c r="K7499" i="13"/>
  <c r="K7498" i="13"/>
  <c r="K7497" i="13"/>
  <c r="K7496" i="13"/>
  <c r="K7495" i="13"/>
  <c r="K7494" i="13"/>
  <c r="K7493" i="13"/>
  <c r="K7492" i="13"/>
  <c r="K7491" i="13"/>
  <c r="K7490" i="13"/>
  <c r="K7489" i="13"/>
  <c r="K7488" i="13"/>
  <c r="K7487" i="13"/>
  <c r="K7486" i="13"/>
  <c r="K7485" i="13"/>
  <c r="K7484" i="13"/>
  <c r="K7483" i="13"/>
  <c r="K7482" i="13"/>
  <c r="K7481" i="13"/>
  <c r="K7480" i="13"/>
  <c r="K7479" i="13"/>
  <c r="K7478" i="13"/>
  <c r="K7477" i="13"/>
  <c r="K7476" i="13"/>
  <c r="K7475" i="13"/>
  <c r="K7474" i="13"/>
  <c r="K7473" i="13"/>
  <c r="K7472" i="13"/>
  <c r="K7471" i="13"/>
  <c r="K7470" i="13"/>
  <c r="K7469" i="13"/>
  <c r="K7468" i="13"/>
  <c r="K7467" i="13"/>
  <c r="K7466" i="13"/>
  <c r="K7465" i="13"/>
  <c r="K7464" i="13"/>
  <c r="K7463" i="13"/>
  <c r="K7462" i="13"/>
  <c r="K7461" i="13"/>
  <c r="K7460" i="13"/>
  <c r="K7459" i="13"/>
  <c r="K7458" i="13"/>
  <c r="K7457" i="13"/>
  <c r="K7456" i="13"/>
  <c r="K7455" i="13"/>
  <c r="K7454" i="13"/>
  <c r="K7453" i="13"/>
  <c r="K7452" i="13"/>
  <c r="K7451" i="13"/>
  <c r="K7450" i="13"/>
  <c r="K7449" i="13"/>
  <c r="K7448" i="13"/>
  <c r="K7447" i="13"/>
  <c r="K7446" i="13"/>
  <c r="K7445" i="13"/>
  <c r="K7444" i="13"/>
  <c r="K7443" i="13"/>
  <c r="K7442" i="13"/>
  <c r="K7441" i="13"/>
  <c r="K7439" i="13"/>
  <c r="K7437" i="13"/>
  <c r="K7435" i="13"/>
  <c r="K7433" i="13"/>
  <c r="K7431" i="13"/>
  <c r="K7429" i="13"/>
  <c r="K7427" i="13"/>
  <c r="K7425" i="13"/>
  <c r="K7423" i="13"/>
  <c r="K7421" i="13"/>
  <c r="K7419" i="13"/>
  <c r="K7417" i="13"/>
  <c r="K7415" i="13"/>
  <c r="K7413" i="13"/>
  <c r="K7411" i="13"/>
  <c r="K7409" i="13"/>
  <c r="K7407" i="13"/>
  <c r="K7405" i="13"/>
  <c r="K7403" i="13"/>
  <c r="K7401" i="13"/>
  <c r="K7399" i="13"/>
  <c r="K7397" i="13"/>
  <c r="K7395" i="13"/>
  <c r="K7393" i="13"/>
  <c r="K7391" i="13"/>
  <c r="K7389" i="13"/>
  <c r="K7387" i="13"/>
  <c r="K7385" i="13"/>
  <c r="K7383" i="13"/>
  <c r="K7381" i="13"/>
  <c r="K7379" i="13"/>
  <c r="K7377" i="13"/>
  <c r="K7375" i="13"/>
  <c r="K7373" i="13"/>
  <c r="K7371" i="13"/>
  <c r="K7369" i="13"/>
  <c r="K7367" i="13"/>
  <c r="K7365" i="13"/>
  <c r="K9579" i="13"/>
  <c r="K9541" i="13"/>
  <c r="K9522" i="13"/>
  <c r="K9477" i="13"/>
  <c r="K8768" i="13"/>
  <c r="K8760" i="13"/>
  <c r="K8752" i="13"/>
  <c r="K8744" i="13"/>
  <c r="K8736" i="13"/>
  <c r="K8728" i="13"/>
  <c r="K8720" i="13"/>
  <c r="K7363" i="13"/>
  <c r="K7362" i="13"/>
  <c r="K7361" i="13"/>
  <c r="K7360" i="13"/>
  <c r="K7359" i="13"/>
  <c r="K7358" i="13"/>
  <c r="K7357" i="13"/>
  <c r="K7356" i="13"/>
  <c r="K7355" i="13"/>
  <c r="K7354" i="13"/>
  <c r="K7353" i="13"/>
  <c r="K7352" i="13"/>
  <c r="K7351" i="13"/>
  <c r="K7350" i="13"/>
  <c r="K7349" i="13"/>
  <c r="K7348" i="13"/>
  <c r="K7347" i="13"/>
  <c r="K7346" i="13"/>
  <c r="K7345" i="13"/>
  <c r="K7344" i="13"/>
  <c r="K7343" i="13"/>
  <c r="K7342" i="13"/>
  <c r="K7341" i="13"/>
  <c r="K7340" i="13"/>
  <c r="K7339" i="13"/>
  <c r="K7338" i="13"/>
  <c r="K7337" i="13"/>
  <c r="K7336" i="13"/>
  <c r="K7335" i="13"/>
  <c r="K7334" i="13"/>
  <c r="K7333" i="13"/>
  <c r="K7332" i="13"/>
  <c r="K7331" i="13"/>
  <c r="K7330" i="13"/>
  <c r="K7329" i="13"/>
  <c r="K7328" i="13"/>
  <c r="K7327" i="13"/>
  <c r="K7326" i="13"/>
  <c r="K7325" i="13"/>
  <c r="K7324" i="13"/>
  <c r="K7323" i="13"/>
  <c r="K7322" i="13"/>
  <c r="K7321" i="13"/>
  <c r="K7320" i="13"/>
  <c r="K7319" i="13"/>
  <c r="K7318" i="13"/>
  <c r="K7317" i="13"/>
  <c r="K7316" i="13"/>
  <c r="K7315" i="13"/>
  <c r="K7314" i="13"/>
  <c r="K7313" i="13"/>
  <c r="K7312" i="13"/>
  <c r="K7311" i="13"/>
  <c r="K7310" i="13"/>
  <c r="K7309" i="13"/>
  <c r="K7308" i="13"/>
  <c r="K7307" i="13"/>
  <c r="K7306" i="13"/>
  <c r="K7305" i="13"/>
  <c r="K7304" i="13"/>
  <c r="K7303" i="13"/>
  <c r="K7302" i="13"/>
  <c r="K7301" i="13"/>
  <c r="K7300" i="13"/>
  <c r="K7299" i="13"/>
  <c r="K7298" i="13"/>
  <c r="K7297" i="13"/>
  <c r="K7296" i="13"/>
  <c r="K7295" i="13"/>
  <c r="K7294" i="13"/>
  <c r="K7293" i="13"/>
  <c r="K7292" i="13"/>
  <c r="K7291" i="13"/>
  <c r="K7290" i="13"/>
  <c r="K7289" i="13"/>
  <c r="K7288" i="13"/>
  <c r="K7287" i="13"/>
  <c r="K7286" i="13"/>
  <c r="K7285" i="13"/>
  <c r="K7284" i="13"/>
  <c r="K7283" i="13"/>
  <c r="K7282" i="13"/>
  <c r="K7281" i="13"/>
  <c r="K7280" i="13"/>
  <c r="K7279" i="13"/>
  <c r="K7278" i="13"/>
  <c r="K7277" i="13"/>
  <c r="K7276" i="13"/>
  <c r="K7275" i="13"/>
  <c r="K7274" i="13"/>
  <c r="K7273" i="13"/>
  <c r="K7272" i="13"/>
  <c r="K7271" i="13"/>
  <c r="K7270" i="13"/>
  <c r="K7269" i="13"/>
  <c r="K7268" i="13"/>
  <c r="K7267" i="13"/>
  <c r="K7266" i="13"/>
  <c r="K7265" i="13"/>
  <c r="K7264" i="13"/>
  <c r="K7263" i="13"/>
  <c r="K7262" i="13"/>
  <c r="K7261" i="13"/>
  <c r="K7260" i="13"/>
  <c r="K7259" i="13"/>
  <c r="K7258" i="13"/>
  <c r="K7257" i="13"/>
  <c r="K7256" i="13"/>
  <c r="K7255" i="13"/>
  <c r="K7254" i="13"/>
  <c r="K7253" i="13"/>
  <c r="K7252" i="13"/>
  <c r="K7251" i="13"/>
  <c r="K7250" i="13"/>
  <c r="K7249" i="13"/>
  <c r="K7248" i="13"/>
  <c r="K7247" i="13"/>
  <c r="K7246" i="13"/>
  <c r="K7245" i="13"/>
  <c r="K7244" i="13"/>
  <c r="K7243" i="13"/>
  <c r="K7242" i="13"/>
  <c r="K7241" i="13"/>
  <c r="K7240" i="13"/>
  <c r="K7239" i="13"/>
  <c r="K7238" i="13"/>
  <c r="K7237" i="13"/>
  <c r="K7236" i="13"/>
  <c r="K7235" i="13"/>
  <c r="K7234" i="13"/>
  <c r="K7233" i="13"/>
  <c r="K7232" i="13"/>
  <c r="K7231" i="13"/>
  <c r="K7230" i="13"/>
  <c r="K7229" i="13"/>
  <c r="K7228" i="13"/>
  <c r="K7227" i="13"/>
  <c r="K7226" i="13"/>
  <c r="K7225" i="13"/>
  <c r="K7224" i="13"/>
  <c r="K7223" i="13"/>
  <c r="K7222" i="13"/>
  <c r="K7221" i="13"/>
  <c r="K7220" i="13"/>
  <c r="K7219" i="13"/>
  <c r="K7218" i="13"/>
  <c r="K7217" i="13"/>
  <c r="K7216" i="13"/>
  <c r="K7215" i="13"/>
  <c r="K7214" i="13"/>
  <c r="K7213" i="13"/>
  <c r="K7212" i="13"/>
  <c r="K7211" i="13"/>
  <c r="K7210" i="13"/>
  <c r="K7209" i="13"/>
  <c r="K7208" i="13"/>
  <c r="K7207" i="13"/>
  <c r="K7206" i="13"/>
  <c r="K7205" i="13"/>
  <c r="K7204" i="13"/>
  <c r="K7203" i="13"/>
  <c r="K7202" i="13"/>
  <c r="K7201" i="13"/>
  <c r="K7200" i="13"/>
  <c r="K7199" i="13"/>
  <c r="K7198" i="13"/>
  <c r="K7197" i="13"/>
  <c r="K7196" i="13"/>
  <c r="K7195" i="13"/>
  <c r="K7194" i="13"/>
  <c r="K7193" i="13"/>
  <c r="K7192" i="13"/>
  <c r="K7191" i="13"/>
  <c r="K7190" i="13"/>
  <c r="K7189" i="13"/>
  <c r="K7188" i="13"/>
  <c r="K7187" i="13"/>
  <c r="K7186" i="13"/>
  <c r="K7185" i="13"/>
  <c r="K7184" i="13"/>
  <c r="K7183" i="13"/>
  <c r="K7182" i="13"/>
  <c r="K7181" i="13"/>
  <c r="K7180" i="13"/>
  <c r="K7179" i="13"/>
  <c r="K7178" i="13"/>
  <c r="K7177" i="13"/>
  <c r="K7176" i="13"/>
  <c r="K7175" i="13"/>
  <c r="K7174" i="13"/>
  <c r="K7173" i="13"/>
  <c r="K7172" i="13"/>
  <c r="K7171" i="13"/>
  <c r="K7170" i="13"/>
  <c r="K7169" i="13"/>
  <c r="K7168" i="13"/>
  <c r="K7167" i="13"/>
  <c r="K7166" i="13"/>
  <c r="K7165" i="13"/>
  <c r="K7164" i="13"/>
  <c r="K7163" i="13"/>
  <c r="K7162" i="13"/>
  <c r="K7161" i="13"/>
  <c r="K7160" i="13"/>
  <c r="K7159" i="13"/>
  <c r="K7158" i="13"/>
  <c r="K7157" i="13"/>
  <c r="K7156" i="13"/>
  <c r="K7155" i="13"/>
  <c r="K7154" i="13"/>
  <c r="K7153" i="13"/>
  <c r="K7152" i="13"/>
  <c r="K7151" i="13"/>
  <c r="K7150" i="13"/>
  <c r="K7149" i="13"/>
  <c r="K7148" i="13"/>
  <c r="K7147" i="13"/>
  <c r="K7146" i="13"/>
  <c r="K7145" i="13"/>
  <c r="K7144" i="13"/>
  <c r="K7143" i="13"/>
  <c r="K7142" i="13"/>
  <c r="K7141" i="13"/>
  <c r="K7140" i="13"/>
  <c r="K7139" i="13"/>
  <c r="K7138" i="13"/>
  <c r="K7137" i="13"/>
  <c r="K7136" i="13"/>
  <c r="K7135" i="13"/>
  <c r="K7134" i="13"/>
  <c r="K7133" i="13"/>
  <c r="K7132" i="13"/>
  <c r="K7131" i="13"/>
  <c r="K7130" i="13"/>
  <c r="K7129" i="13"/>
  <c r="K7128" i="13"/>
  <c r="K7127" i="13"/>
  <c r="K7126" i="13"/>
  <c r="K7125" i="13"/>
  <c r="K7124" i="13"/>
  <c r="K7123" i="13"/>
  <c r="K7122" i="13"/>
  <c r="K7121" i="13"/>
  <c r="K7120" i="13"/>
  <c r="K7119" i="13"/>
  <c r="K7118" i="13"/>
  <c r="K7117" i="13"/>
  <c r="K7116" i="13"/>
  <c r="K7115" i="13"/>
  <c r="K7114" i="13"/>
  <c r="K7113" i="13"/>
  <c r="K7112" i="13"/>
  <c r="K7111" i="13"/>
  <c r="K7110" i="13"/>
  <c r="K7109" i="13"/>
  <c r="K7108" i="13"/>
  <c r="K7107" i="13"/>
  <c r="K7106" i="13"/>
  <c r="K7105" i="13"/>
  <c r="K7104" i="13"/>
  <c r="K7103" i="13"/>
  <c r="K7102" i="13"/>
  <c r="K7101" i="13"/>
  <c r="K7100" i="13"/>
  <c r="K7099" i="13"/>
  <c r="K7098" i="13"/>
  <c r="K7097" i="13"/>
  <c r="K7096" i="13"/>
  <c r="K7095" i="13"/>
  <c r="K7094" i="13"/>
  <c r="K7093" i="13"/>
  <c r="K7092" i="13"/>
  <c r="K7091" i="13"/>
  <c r="K7090" i="13"/>
  <c r="K7089" i="13"/>
  <c r="K7088" i="13"/>
  <c r="K7087" i="13"/>
  <c r="K7086" i="13"/>
  <c r="K7085" i="13"/>
  <c r="K7084" i="13"/>
  <c r="K7083" i="13"/>
  <c r="K7082" i="13"/>
  <c r="K7081" i="13"/>
  <c r="K7080" i="13"/>
  <c r="K7079" i="13"/>
  <c r="K7078" i="13"/>
  <c r="K7077" i="13"/>
  <c r="K7076" i="13"/>
  <c r="K7075" i="13"/>
  <c r="K7074" i="13"/>
  <c r="K7073" i="13"/>
  <c r="K7072" i="13"/>
  <c r="K7071" i="13"/>
  <c r="K7070" i="13"/>
  <c r="K7069" i="13"/>
  <c r="K7068" i="13"/>
  <c r="K7067" i="13"/>
  <c r="K7066" i="13"/>
  <c r="K7065" i="13"/>
  <c r="K7064" i="13"/>
  <c r="K7063" i="13"/>
  <c r="K7062" i="13"/>
  <c r="K7061" i="13"/>
  <c r="K7060" i="13"/>
  <c r="K7059" i="13"/>
  <c r="K7058" i="13"/>
  <c r="K7057" i="13"/>
  <c r="K7056" i="13"/>
  <c r="K7055" i="13"/>
  <c r="K7054" i="13"/>
  <c r="K7053" i="13"/>
  <c r="K7052" i="13"/>
  <c r="K7051" i="13"/>
  <c r="K7050" i="13"/>
  <c r="K7049" i="13"/>
  <c r="K7048" i="13"/>
  <c r="K7047" i="13"/>
  <c r="K7046" i="13"/>
  <c r="K7045" i="13"/>
  <c r="K7044" i="13"/>
  <c r="K7043" i="13"/>
  <c r="K7042" i="13"/>
  <c r="K7041" i="13"/>
  <c r="K7040" i="13"/>
  <c r="K7039" i="13"/>
  <c r="K7038" i="13"/>
  <c r="K7037" i="13"/>
  <c r="K7036" i="13"/>
  <c r="K7035" i="13"/>
  <c r="K7034" i="13"/>
  <c r="K7033" i="13"/>
  <c r="K7032" i="13"/>
  <c r="K7031" i="13"/>
  <c r="K7030" i="13"/>
  <c r="K7029" i="13"/>
  <c r="K7028" i="13"/>
  <c r="K7027" i="13"/>
  <c r="K7026" i="13"/>
  <c r="K7025" i="13"/>
  <c r="K7024" i="13"/>
  <c r="K7023" i="13"/>
  <c r="K7022" i="13"/>
  <c r="K7021" i="13"/>
  <c r="K7020" i="13"/>
  <c r="K7019" i="13"/>
  <c r="K7018" i="13"/>
  <c r="K7017" i="13"/>
  <c r="K7016" i="13"/>
  <c r="K7015" i="13"/>
  <c r="K7014" i="13"/>
  <c r="K7013" i="13"/>
  <c r="K7012" i="13"/>
  <c r="K7011" i="13"/>
  <c r="K7010" i="13"/>
  <c r="K7009" i="13"/>
  <c r="K7008" i="13"/>
  <c r="K7007" i="13"/>
  <c r="K7006" i="13"/>
  <c r="K7005" i="13"/>
  <c r="K7004" i="13"/>
  <c r="K7003" i="13"/>
  <c r="K7002" i="13"/>
  <c r="K7001" i="13"/>
  <c r="K7000" i="13"/>
  <c r="K6999" i="13"/>
  <c r="K6998" i="13"/>
  <c r="K6997" i="13"/>
  <c r="K6996" i="13"/>
  <c r="K6995" i="13"/>
  <c r="K6994" i="13"/>
  <c r="K6993" i="13"/>
  <c r="K6992" i="13"/>
  <c r="K6991" i="13"/>
  <c r="K6990" i="13"/>
  <c r="K6989" i="13"/>
  <c r="K6988" i="13"/>
  <c r="K6987" i="13"/>
  <c r="K6986" i="13"/>
  <c r="K6985" i="13"/>
  <c r="K6984" i="13"/>
  <c r="K6983" i="13"/>
  <c r="K6982" i="13"/>
  <c r="K6981" i="13"/>
  <c r="K6980" i="13"/>
  <c r="K6979" i="13"/>
  <c r="K6978" i="13"/>
  <c r="K6977" i="13"/>
  <c r="K6976" i="13"/>
  <c r="K6975" i="13"/>
  <c r="K6974" i="13"/>
  <c r="K6973" i="13"/>
  <c r="K6972" i="13"/>
  <c r="K6971" i="13"/>
  <c r="K6970" i="13"/>
  <c r="K6969" i="13"/>
  <c r="K6968" i="13"/>
  <c r="K6967" i="13"/>
  <c r="K6966" i="13"/>
  <c r="K6965" i="13"/>
  <c r="K6964" i="13"/>
  <c r="K6963" i="13"/>
  <c r="K6962" i="13"/>
  <c r="K6961" i="13"/>
  <c r="K6960" i="13"/>
  <c r="K6959" i="13"/>
  <c r="K6958" i="13"/>
  <c r="K6957" i="13"/>
  <c r="K6956" i="13"/>
  <c r="K6955" i="13"/>
  <c r="K6954" i="13"/>
  <c r="K6953" i="13"/>
  <c r="K6952" i="13"/>
  <c r="K6951" i="13"/>
  <c r="K6950" i="13"/>
  <c r="K6949" i="13"/>
  <c r="K6948" i="13"/>
  <c r="K6947" i="13"/>
  <c r="K6946" i="13"/>
  <c r="K6945" i="13"/>
  <c r="K6944" i="13"/>
  <c r="K6943" i="13"/>
  <c r="K6942" i="13"/>
  <c r="K6941" i="13"/>
  <c r="K6940" i="13"/>
  <c r="K6939" i="13"/>
  <c r="K6938" i="13"/>
  <c r="K6937" i="13"/>
  <c r="K6936" i="13"/>
  <c r="K6935" i="13"/>
  <c r="K6934" i="13"/>
  <c r="K9513" i="13"/>
  <c r="K9327" i="13"/>
  <c r="K9295" i="13"/>
  <c r="K9263" i="13"/>
  <c r="K9231" i="13"/>
  <c r="K9199" i="13"/>
  <c r="K9167" i="13"/>
  <c r="K7440" i="13"/>
  <c r="K7436" i="13"/>
  <c r="K7432" i="13"/>
  <c r="K7428" i="13"/>
  <c r="K7424" i="13"/>
  <c r="K7420" i="13"/>
  <c r="K7416" i="13"/>
  <c r="K7412" i="13"/>
  <c r="K7408" i="13"/>
  <c r="K7404" i="13"/>
  <c r="K7400" i="13"/>
  <c r="K7396" i="13"/>
  <c r="K7392" i="13"/>
  <c r="K7388" i="13"/>
  <c r="K7384" i="13"/>
  <c r="K7380" i="13"/>
  <c r="K7376" i="13"/>
  <c r="K7372" i="13"/>
  <c r="K7368" i="13"/>
  <c r="K7364" i="13"/>
  <c r="K6700" i="13"/>
  <c r="K6699" i="13"/>
  <c r="K6698" i="13"/>
  <c r="K6697" i="13"/>
  <c r="K6696" i="13"/>
  <c r="K6695" i="13"/>
  <c r="K6694" i="13"/>
  <c r="K6693" i="13"/>
  <c r="K6692" i="13"/>
  <c r="K6691" i="13"/>
  <c r="K6690" i="13"/>
  <c r="K6689" i="13"/>
  <c r="K6688" i="13"/>
  <c r="K6687" i="13"/>
  <c r="K6686" i="13"/>
  <c r="K6685" i="13"/>
  <c r="K6684" i="13"/>
  <c r="K6683" i="13"/>
  <c r="K6682" i="13"/>
  <c r="K6681" i="13"/>
  <c r="K6680" i="13"/>
  <c r="K6679" i="13"/>
  <c r="K6678" i="13"/>
  <c r="K6677" i="13"/>
  <c r="K6676" i="13"/>
  <c r="K6675" i="13"/>
  <c r="K6674" i="13"/>
  <c r="K6673" i="13"/>
  <c r="K6672" i="13"/>
  <c r="K6671" i="13"/>
  <c r="K6670" i="13"/>
  <c r="K6669" i="13"/>
  <c r="K6668" i="13"/>
  <c r="K6667" i="13"/>
  <c r="K6666" i="13"/>
  <c r="K6665" i="13"/>
  <c r="K6664" i="13"/>
  <c r="K6663" i="13"/>
  <c r="K6662" i="13"/>
  <c r="K6661" i="13"/>
  <c r="K6660" i="13"/>
  <c r="K6659" i="13"/>
  <c r="K6658" i="13"/>
  <c r="K6657" i="13"/>
  <c r="K6656" i="13"/>
  <c r="K6655" i="13"/>
  <c r="K6654" i="13"/>
  <c r="K6653" i="13"/>
  <c r="K6652" i="13"/>
  <c r="K6651" i="13"/>
  <c r="K6650" i="13"/>
  <c r="K6649" i="13"/>
  <c r="K6648" i="13"/>
  <c r="K6647" i="13"/>
  <c r="K6646" i="13"/>
  <c r="K6645" i="13"/>
  <c r="K6644" i="13"/>
  <c r="K6643" i="13"/>
  <c r="K6642" i="13"/>
  <c r="K6641" i="13"/>
  <c r="K6640" i="13"/>
  <c r="K6639" i="13"/>
  <c r="K6638" i="13"/>
  <c r="K6637" i="13"/>
  <c r="K6636" i="13"/>
  <c r="K6635" i="13"/>
  <c r="K6634" i="13"/>
  <c r="K6633" i="13"/>
  <c r="K6632" i="13"/>
  <c r="K6631" i="13"/>
  <c r="K6630" i="13"/>
  <c r="K6629" i="13"/>
  <c r="K6628" i="13"/>
  <c r="K6627" i="13"/>
  <c r="K6626" i="13"/>
  <c r="K6625" i="13"/>
  <c r="K6624" i="13"/>
  <c r="K6623" i="13"/>
  <c r="K6622" i="13"/>
  <c r="K6621" i="13"/>
  <c r="K6620" i="13"/>
  <c r="K6619" i="13"/>
  <c r="K6618" i="13"/>
  <c r="K6617" i="13"/>
  <c r="K6616" i="13"/>
  <c r="K6615" i="13"/>
  <c r="K6614" i="13"/>
  <c r="K6613" i="13"/>
  <c r="K6612" i="13"/>
  <c r="K6611" i="13"/>
  <c r="K6610" i="13"/>
  <c r="K6609" i="13"/>
  <c r="K6608" i="13"/>
  <c r="K6607" i="13"/>
  <c r="K6606" i="13"/>
  <c r="K6605" i="13"/>
  <c r="K6604" i="13"/>
  <c r="K6603" i="13"/>
  <c r="K6602" i="13"/>
  <c r="K6601" i="13"/>
  <c r="K6600" i="13"/>
  <c r="K6599" i="13"/>
  <c r="K6598" i="13"/>
  <c r="K6597" i="13"/>
  <c r="K6596" i="13"/>
  <c r="K6595" i="13"/>
  <c r="K6594" i="13"/>
  <c r="K6593" i="13"/>
  <c r="K6592" i="13"/>
  <c r="K6591" i="13"/>
  <c r="K6590" i="13"/>
  <c r="K6589" i="13"/>
  <c r="K6588" i="13"/>
  <c r="K6587" i="13"/>
  <c r="K6586" i="13"/>
  <c r="K6585" i="13"/>
  <c r="K6584" i="13"/>
  <c r="K6583" i="13"/>
  <c r="K6582" i="13"/>
  <c r="K6581" i="13"/>
  <c r="K6580" i="13"/>
  <c r="K6579" i="13"/>
  <c r="K6578" i="13"/>
  <c r="K6577" i="13"/>
  <c r="K6576" i="13"/>
  <c r="K6575" i="13"/>
  <c r="K6574" i="13"/>
  <c r="K6573" i="13"/>
  <c r="K6572" i="13"/>
  <c r="K6571" i="13"/>
  <c r="K6570" i="13"/>
  <c r="K6569" i="13"/>
  <c r="K6568" i="13"/>
  <c r="K6567" i="13"/>
  <c r="K6566" i="13"/>
  <c r="K6565" i="13"/>
  <c r="K6564" i="13"/>
  <c r="K6563" i="13"/>
  <c r="K6562" i="13"/>
  <c r="K6561" i="13"/>
  <c r="K6560" i="13"/>
  <c r="K6559" i="13"/>
  <c r="K6558" i="13"/>
  <c r="K6557" i="13"/>
  <c r="K6556" i="13"/>
  <c r="K6555" i="13"/>
  <c r="K6554" i="13"/>
  <c r="K6553" i="13"/>
  <c r="K6552" i="13"/>
  <c r="K6551" i="13"/>
  <c r="K6550" i="13"/>
  <c r="K6549" i="13"/>
  <c r="K6548" i="13"/>
  <c r="K6547" i="13"/>
  <c r="K6546" i="13"/>
  <c r="K6545" i="13"/>
  <c r="K6544" i="13"/>
  <c r="K6543" i="13"/>
  <c r="K6542" i="13"/>
  <c r="K6541" i="13"/>
  <c r="K6540" i="13"/>
  <c r="K6539" i="13"/>
  <c r="K6538" i="13"/>
  <c r="K6537" i="13"/>
  <c r="K6536" i="13"/>
  <c r="K6535" i="13"/>
  <c r="K6534" i="13"/>
  <c r="K6533" i="13"/>
  <c r="K6532" i="13"/>
  <c r="K6531" i="13"/>
  <c r="K6530" i="13"/>
  <c r="K6529" i="13"/>
  <c r="K6528" i="13"/>
  <c r="K6527" i="13"/>
  <c r="K6526" i="13"/>
  <c r="K6525" i="13"/>
  <c r="K6524" i="13"/>
  <c r="K6523" i="13"/>
  <c r="K6522" i="13"/>
  <c r="K6521" i="13"/>
  <c r="K6520" i="13"/>
  <c r="K6519" i="13"/>
  <c r="K6518" i="13"/>
  <c r="K6517" i="13"/>
  <c r="K6516" i="13"/>
  <c r="K6515" i="13"/>
  <c r="K6514" i="13"/>
  <c r="K6513" i="13"/>
  <c r="K6512" i="13"/>
  <c r="K6511" i="13"/>
  <c r="K6510" i="13"/>
  <c r="K6509" i="13"/>
  <c r="K6508" i="13"/>
  <c r="K6507" i="13"/>
  <c r="K6506" i="13"/>
  <c r="K6505" i="13"/>
  <c r="K6504" i="13"/>
  <c r="K6503" i="13"/>
  <c r="K6502" i="13"/>
  <c r="K6501" i="13"/>
  <c r="K6500" i="13"/>
  <c r="K6499" i="13"/>
  <c r="K6498" i="13"/>
  <c r="K6497" i="13"/>
  <c r="K6496" i="13"/>
  <c r="K6495" i="13"/>
  <c r="K6494" i="13"/>
  <c r="K6493" i="13"/>
  <c r="K6492" i="13"/>
  <c r="K6491" i="13"/>
  <c r="K6490" i="13"/>
  <c r="K6489" i="13"/>
  <c r="K6488" i="13"/>
  <c r="K6487" i="13"/>
  <c r="K6486" i="13"/>
  <c r="K6485" i="13"/>
  <c r="K6484" i="13"/>
  <c r="K6483" i="13"/>
  <c r="K6482" i="13"/>
  <c r="K6481" i="13"/>
  <c r="K6480" i="13"/>
  <c r="K6479" i="13"/>
  <c r="K6478" i="13"/>
  <c r="K6477" i="13"/>
  <c r="K6476" i="13"/>
  <c r="K6475" i="13"/>
  <c r="K6474" i="13"/>
  <c r="K6473" i="13"/>
  <c r="K6472" i="13"/>
  <c r="K6471" i="13"/>
  <c r="K6470" i="13"/>
  <c r="K6469" i="13"/>
  <c r="K6468" i="13"/>
  <c r="K6467" i="13"/>
  <c r="K6466" i="13"/>
  <c r="K6465" i="13"/>
  <c r="K6464" i="13"/>
  <c r="K6463" i="13"/>
  <c r="K6462" i="13"/>
  <c r="K6461" i="13"/>
  <c r="K6460" i="13"/>
  <c r="K6459" i="13"/>
  <c r="K6458" i="13"/>
  <c r="K6457" i="13"/>
  <c r="K6456" i="13"/>
  <c r="K6455" i="13"/>
  <c r="K6454" i="13"/>
  <c r="K6453" i="13"/>
  <c r="K6452" i="13"/>
  <c r="K6451" i="13"/>
  <c r="K6450" i="13"/>
  <c r="K6449" i="13"/>
  <c r="K6448" i="13"/>
  <c r="K6447" i="13"/>
  <c r="K6446" i="13"/>
  <c r="K6445" i="13"/>
  <c r="K6444" i="13"/>
  <c r="K6443" i="13"/>
  <c r="K6442" i="13"/>
  <c r="K6441" i="13"/>
  <c r="K6440" i="13"/>
  <c r="K6439" i="13"/>
  <c r="K6438" i="13"/>
  <c r="K6437" i="13"/>
  <c r="K6436" i="13"/>
  <c r="K6435" i="13"/>
  <c r="K6434" i="13"/>
  <c r="K6433" i="13"/>
  <c r="K6432" i="13"/>
  <c r="K6431" i="13"/>
  <c r="K6430" i="13"/>
  <c r="K6429" i="13"/>
  <c r="K6428" i="13"/>
  <c r="K6427" i="13"/>
  <c r="K6426" i="13"/>
  <c r="K6425" i="13"/>
  <c r="K6424" i="13"/>
  <c r="K6423" i="13"/>
  <c r="K6422" i="13"/>
  <c r="K6421" i="13"/>
  <c r="K6420" i="13"/>
  <c r="K6419" i="13"/>
  <c r="K6418" i="13"/>
  <c r="K6417" i="13"/>
  <c r="K6416" i="13"/>
  <c r="K6415" i="13"/>
  <c r="K6414" i="13"/>
  <c r="K6413" i="13"/>
  <c r="K6412" i="13"/>
  <c r="K6411" i="13"/>
  <c r="K6410" i="13"/>
  <c r="K6409" i="13"/>
  <c r="K6408" i="13"/>
  <c r="K6407" i="13"/>
  <c r="K6406" i="13"/>
  <c r="K6405" i="13"/>
  <c r="K6404" i="13"/>
  <c r="K6403" i="13"/>
  <c r="K6402" i="13"/>
  <c r="K6401" i="13"/>
  <c r="K6400" i="13"/>
  <c r="K6399" i="13"/>
  <c r="K6398" i="13"/>
  <c r="K6397" i="13"/>
  <c r="K6396" i="13"/>
  <c r="K6395" i="13"/>
  <c r="K6394" i="13"/>
  <c r="K6393" i="13"/>
  <c r="K6392" i="13"/>
  <c r="K6391" i="13"/>
  <c r="K6390" i="13"/>
  <c r="K6389" i="13"/>
  <c r="K6388" i="13"/>
  <c r="K6387" i="13"/>
  <c r="K6386" i="13"/>
  <c r="K6385" i="13"/>
  <c r="K6384" i="13"/>
  <c r="K6383" i="13"/>
  <c r="K6382" i="13"/>
  <c r="K6381" i="13"/>
  <c r="K6380" i="13"/>
  <c r="K6379" i="13"/>
  <c r="K6378" i="13"/>
  <c r="K6377" i="13"/>
  <c r="K6376" i="13"/>
  <c r="K6375" i="13"/>
  <c r="K6374" i="13"/>
  <c r="K6373" i="13"/>
  <c r="K6372" i="13"/>
  <c r="K6371" i="13"/>
  <c r="K6370" i="13"/>
  <c r="K6369" i="13"/>
  <c r="K6368" i="13"/>
  <c r="K6367" i="13"/>
  <c r="K6366" i="13"/>
  <c r="K6365" i="13"/>
  <c r="K6364" i="13"/>
  <c r="K6363" i="13"/>
  <c r="K6362" i="13"/>
  <c r="K6361" i="13"/>
  <c r="K6360" i="13"/>
  <c r="K6359" i="13"/>
  <c r="K6358" i="13"/>
  <c r="K6357" i="13"/>
  <c r="K6356" i="13"/>
  <c r="K6355" i="13"/>
  <c r="K6354" i="13"/>
  <c r="K6353" i="13"/>
  <c r="K6352" i="13"/>
  <c r="K6351" i="13"/>
  <c r="K6350" i="13"/>
  <c r="K6349" i="13"/>
  <c r="K6348" i="13"/>
  <c r="K6347" i="13"/>
  <c r="K6346" i="13"/>
  <c r="K6345" i="13"/>
  <c r="K6344" i="13"/>
  <c r="K6343" i="13"/>
  <c r="K6342" i="13"/>
  <c r="K6341" i="13"/>
  <c r="K6340" i="13"/>
  <c r="K6339" i="13"/>
  <c r="K6338" i="13"/>
  <c r="K6337" i="13"/>
  <c r="K6336" i="13"/>
  <c r="K6335" i="13"/>
  <c r="K6334" i="13"/>
  <c r="K6333" i="13"/>
  <c r="K6332" i="13"/>
  <c r="K6331" i="13"/>
  <c r="K6330" i="13"/>
  <c r="K6329" i="13"/>
  <c r="K6328" i="13"/>
  <c r="K6327" i="13"/>
  <c r="K6326" i="13"/>
  <c r="K6325" i="13"/>
  <c r="K6324" i="13"/>
  <c r="K6323" i="13"/>
  <c r="K6322" i="13"/>
  <c r="K6321" i="13"/>
  <c r="K6320" i="13"/>
  <c r="K6319" i="13"/>
  <c r="K6318" i="13"/>
  <c r="K6317" i="13"/>
  <c r="K6316" i="13"/>
  <c r="K6315" i="13"/>
  <c r="K6314" i="13"/>
  <c r="K6313" i="13"/>
  <c r="K6312" i="13"/>
  <c r="K6311" i="13"/>
  <c r="K6310" i="13"/>
  <c r="K6309" i="13"/>
  <c r="K6308" i="13"/>
  <c r="K6307" i="13"/>
  <c r="K6306" i="13"/>
  <c r="K6305" i="13"/>
  <c r="K6304" i="13"/>
  <c r="K6303" i="13"/>
  <c r="K6302" i="13"/>
  <c r="K6301" i="13"/>
  <c r="K6300" i="13"/>
  <c r="K6299" i="13"/>
  <c r="K6298" i="13"/>
  <c r="K6297" i="13"/>
  <c r="K6296" i="13"/>
  <c r="K6295" i="13"/>
  <c r="K6294" i="13"/>
  <c r="K6293" i="13"/>
  <c r="K6292" i="13"/>
  <c r="K6291" i="13"/>
  <c r="K6290" i="13"/>
  <c r="K6289" i="13"/>
  <c r="K6288" i="13"/>
  <c r="K6287" i="13"/>
  <c r="K6286" i="13"/>
  <c r="K6285" i="13"/>
  <c r="K6284" i="13"/>
  <c r="K6283" i="13"/>
  <c r="K6282" i="13"/>
  <c r="K6281" i="13"/>
  <c r="K6280" i="13"/>
  <c r="K6279" i="13"/>
  <c r="K6278" i="13"/>
  <c r="K6277" i="13"/>
  <c r="K6276" i="13"/>
  <c r="K6275" i="13"/>
  <c r="K6274" i="13"/>
  <c r="K6273" i="13"/>
  <c r="K6272" i="13"/>
  <c r="K6271" i="13"/>
  <c r="K6270" i="13"/>
  <c r="K6269" i="13"/>
  <c r="K6268" i="13"/>
  <c r="K6267" i="13"/>
  <c r="K6266" i="13"/>
  <c r="K6265" i="13"/>
  <c r="K6264" i="13"/>
  <c r="K6263" i="13"/>
  <c r="K6262" i="13"/>
  <c r="K6261" i="13"/>
  <c r="K6260" i="13"/>
  <c r="K6259" i="13"/>
  <c r="K6258" i="13"/>
  <c r="K6257" i="13"/>
  <c r="K6256" i="13"/>
  <c r="K6255" i="13"/>
  <c r="K6254" i="13"/>
  <c r="K6253" i="13"/>
  <c r="K6252" i="13"/>
  <c r="K6251" i="13"/>
  <c r="K6250" i="13"/>
  <c r="K6249" i="13"/>
  <c r="K6248" i="13"/>
  <c r="K6247" i="13"/>
  <c r="K6246" i="13"/>
  <c r="K6245" i="13"/>
  <c r="K6244" i="13"/>
  <c r="K6243" i="13"/>
  <c r="K6242" i="13"/>
  <c r="K6241" i="13"/>
  <c r="K6240" i="13"/>
  <c r="K6239" i="13"/>
  <c r="K6238" i="13"/>
  <c r="K6237" i="13"/>
  <c r="K6236" i="13"/>
  <c r="K6235" i="13"/>
  <c r="K6234" i="13"/>
  <c r="K6233" i="13"/>
  <c r="K6232" i="13"/>
  <c r="K6231" i="13"/>
  <c r="K6230" i="13"/>
  <c r="K6229" i="13"/>
  <c r="K6228" i="13"/>
  <c r="K6227" i="13"/>
  <c r="K6226" i="13"/>
  <c r="K6225" i="13"/>
  <c r="K6224" i="13"/>
  <c r="K6223" i="13"/>
  <c r="K6222" i="13"/>
  <c r="K6221" i="13"/>
  <c r="K6220" i="13"/>
  <c r="K6219" i="13"/>
  <c r="K6218" i="13"/>
  <c r="K6217" i="13"/>
  <c r="K6216" i="13"/>
  <c r="K6215" i="13"/>
  <c r="K6214" i="13"/>
  <c r="K6213" i="13"/>
  <c r="K6212" i="13"/>
  <c r="K6211" i="13"/>
  <c r="K6210" i="13"/>
  <c r="K6209" i="13"/>
  <c r="K6208" i="13"/>
  <c r="K6207" i="13"/>
  <c r="K6206" i="13"/>
  <c r="K6205" i="13"/>
  <c r="K6204" i="13"/>
  <c r="K6203" i="13"/>
  <c r="K6202" i="13"/>
  <c r="K6201" i="13"/>
  <c r="K6200" i="13"/>
  <c r="K6199" i="13"/>
  <c r="K6198" i="13"/>
  <c r="K6197" i="13"/>
  <c r="K6196" i="13"/>
  <c r="K6195" i="13"/>
  <c r="K6194" i="13"/>
  <c r="K6193" i="13"/>
  <c r="K6192" i="13"/>
  <c r="K6191" i="13"/>
  <c r="K6190" i="13"/>
  <c r="K6189" i="13"/>
  <c r="K6188" i="13"/>
  <c r="K6187" i="13"/>
  <c r="K6186" i="13"/>
  <c r="K6185" i="13"/>
  <c r="K6184" i="13"/>
  <c r="K6183" i="13"/>
  <c r="K6182" i="13"/>
  <c r="K6181" i="13"/>
  <c r="K6180" i="13"/>
  <c r="K6179" i="13"/>
  <c r="K6178" i="13"/>
  <c r="K6177" i="13"/>
  <c r="K6176" i="13"/>
  <c r="K6175" i="13"/>
  <c r="K6174" i="13"/>
  <c r="K6173" i="13"/>
  <c r="K6172" i="13"/>
  <c r="K6171" i="13"/>
  <c r="K6170" i="13"/>
  <c r="K6169" i="13"/>
  <c r="K6168" i="13"/>
  <c r="K6167" i="13"/>
  <c r="K6166" i="13"/>
  <c r="K6165" i="13"/>
  <c r="K6164" i="13"/>
  <c r="K6163" i="13"/>
  <c r="K6162" i="13"/>
  <c r="K6161" i="13"/>
  <c r="K6160" i="13"/>
  <c r="K6159" i="13"/>
  <c r="K6158" i="13"/>
  <c r="K6157" i="13"/>
  <c r="K6156" i="13"/>
  <c r="K6155" i="13"/>
  <c r="K6154" i="13"/>
  <c r="K6153" i="13"/>
  <c r="K6152" i="13"/>
  <c r="K6151" i="13"/>
  <c r="K6150" i="13"/>
  <c r="K6149" i="13"/>
  <c r="K6148" i="13"/>
  <c r="K6147" i="13"/>
  <c r="K6146" i="13"/>
  <c r="K6145" i="13"/>
  <c r="K6144" i="13"/>
  <c r="K6143" i="13"/>
  <c r="K6142" i="13"/>
  <c r="K6141" i="13"/>
  <c r="K6140" i="13"/>
  <c r="K6139" i="13"/>
  <c r="K6138" i="13"/>
  <c r="K6137" i="13"/>
  <c r="K6136" i="13"/>
  <c r="K6135" i="13"/>
  <c r="K6134" i="13"/>
  <c r="K6133" i="13"/>
  <c r="K6132" i="13"/>
  <c r="K6131" i="13"/>
  <c r="K6130" i="13"/>
  <c r="K6129" i="13"/>
  <c r="K6128" i="13"/>
  <c r="K6127" i="13"/>
  <c r="K6126" i="13"/>
  <c r="K6125" i="13"/>
  <c r="K6124" i="13"/>
  <c r="K6123" i="13"/>
  <c r="K6122" i="13"/>
  <c r="K6121" i="13"/>
  <c r="K6120" i="13"/>
  <c r="K6119" i="13"/>
  <c r="K6118" i="13"/>
  <c r="K6117" i="13"/>
  <c r="K6116" i="13"/>
  <c r="K6115" i="13"/>
  <c r="K6114" i="13"/>
  <c r="K6113" i="13"/>
  <c r="K6112" i="13"/>
  <c r="K6111" i="13"/>
  <c r="K6110" i="13"/>
  <c r="K6109" i="13"/>
  <c r="K6108" i="13"/>
  <c r="K6107" i="13"/>
  <c r="K6106" i="13"/>
  <c r="K6105" i="13"/>
  <c r="K6104" i="13"/>
  <c r="K6103" i="13"/>
  <c r="K6102" i="13"/>
  <c r="K6101" i="13"/>
  <c r="K6100" i="13"/>
  <c r="K6099" i="13"/>
  <c r="K6098" i="13"/>
  <c r="K6097" i="13"/>
  <c r="K6096" i="13"/>
  <c r="K6095" i="13"/>
  <c r="K6094" i="13"/>
  <c r="K6093" i="13"/>
  <c r="K6092" i="13"/>
  <c r="K6091" i="13"/>
  <c r="K6090" i="13"/>
  <c r="K6089" i="13"/>
  <c r="K6088" i="13"/>
  <c r="K6087" i="13"/>
  <c r="K6086" i="13"/>
  <c r="K6085" i="13"/>
  <c r="K6084" i="13"/>
  <c r="K6083" i="13"/>
  <c r="K6082" i="13"/>
  <c r="K6081" i="13"/>
  <c r="K6080" i="13"/>
  <c r="K6079" i="13"/>
  <c r="K6078" i="13"/>
  <c r="K6077" i="13"/>
  <c r="K6076" i="13"/>
  <c r="K6075" i="13"/>
  <c r="K6074" i="13"/>
  <c r="K6073" i="13"/>
  <c r="K6072" i="13"/>
  <c r="K6071" i="13"/>
  <c r="K6070" i="13"/>
  <c r="K6069" i="13"/>
  <c r="K6068" i="13"/>
  <c r="K6067" i="13"/>
  <c r="K6066" i="13"/>
  <c r="K6065" i="13"/>
  <c r="K6064" i="13"/>
  <c r="K6063" i="13"/>
  <c r="K6062" i="13"/>
  <c r="K6061" i="13"/>
  <c r="K6060" i="13"/>
  <c r="K6059" i="13"/>
  <c r="K6058" i="13"/>
  <c r="K6057" i="13"/>
  <c r="K6056" i="13"/>
  <c r="K6055" i="13"/>
  <c r="K6054" i="13"/>
  <c r="K6053" i="13"/>
  <c r="K6052" i="13"/>
  <c r="K6051" i="13"/>
  <c r="K6050" i="13"/>
  <c r="K6049" i="13"/>
  <c r="K6048" i="13"/>
  <c r="K6047" i="13"/>
  <c r="K6046" i="13"/>
  <c r="K6045" i="13"/>
  <c r="K6044" i="13"/>
  <c r="K6043" i="13"/>
  <c r="K6042" i="13"/>
  <c r="K6041" i="13"/>
  <c r="K6040" i="13"/>
  <c r="K6039" i="13"/>
  <c r="K6038" i="13"/>
  <c r="K6037" i="13"/>
  <c r="K6036" i="13"/>
  <c r="K6035" i="13"/>
  <c r="K6034" i="13"/>
  <c r="K6033" i="13"/>
  <c r="K6032" i="13"/>
  <c r="K6031" i="13"/>
  <c r="K6030" i="13"/>
  <c r="K6029" i="13"/>
  <c r="K6028" i="13"/>
  <c r="K6027" i="13"/>
  <c r="K6026" i="13"/>
  <c r="K6025" i="13"/>
  <c r="K6024" i="13"/>
  <c r="K6023" i="13"/>
  <c r="K6022" i="13"/>
  <c r="K6021" i="13"/>
  <c r="K6020" i="13"/>
  <c r="K6019" i="13"/>
  <c r="K6018" i="13"/>
  <c r="K6017" i="13"/>
  <c r="K6016" i="13"/>
  <c r="K6015" i="13"/>
  <c r="K6014" i="13"/>
  <c r="K6013" i="13"/>
  <c r="K6012" i="13"/>
  <c r="K6011" i="13"/>
  <c r="K6010" i="13"/>
  <c r="K6009" i="13"/>
  <c r="K6008" i="13"/>
  <c r="K6007" i="13"/>
  <c r="K6006" i="13"/>
  <c r="K6005" i="13"/>
  <c r="K6004" i="13"/>
  <c r="K6003" i="13"/>
  <c r="K6002" i="13"/>
  <c r="K6001" i="13"/>
  <c r="K6000" i="13"/>
  <c r="K5999" i="13"/>
  <c r="K5998" i="13"/>
  <c r="K5997" i="13"/>
  <c r="K5996" i="13"/>
  <c r="K5995" i="13"/>
  <c r="K5994" i="13"/>
  <c r="K5993" i="13"/>
  <c r="K5992" i="13"/>
  <c r="K5991" i="13"/>
  <c r="K5990" i="13"/>
  <c r="K5989" i="13"/>
  <c r="K5988" i="13"/>
  <c r="K5987" i="13"/>
  <c r="K5986" i="13"/>
  <c r="K5985" i="13"/>
  <c r="K5984" i="13"/>
  <c r="K5983" i="13"/>
  <c r="K5982" i="13"/>
  <c r="K5981" i="13"/>
  <c r="K5980" i="13"/>
  <c r="K5979" i="13"/>
  <c r="K5978" i="13"/>
  <c r="K5977" i="13"/>
  <c r="K5976" i="13"/>
  <c r="K5975" i="13"/>
  <c r="K5974" i="13"/>
  <c r="K5973" i="13"/>
  <c r="K5972" i="13"/>
  <c r="K5971" i="13"/>
  <c r="K5970" i="13"/>
  <c r="K5969" i="13"/>
  <c r="K5968" i="13"/>
  <c r="K5967" i="13"/>
  <c r="K5966" i="13"/>
  <c r="K5965" i="13"/>
  <c r="K5964" i="13"/>
  <c r="K5963" i="13"/>
  <c r="K5962" i="13"/>
  <c r="K5961" i="13"/>
  <c r="K5960" i="13"/>
  <c r="K5959" i="13"/>
  <c r="K5958" i="13"/>
  <c r="K5957" i="13"/>
  <c r="K5956" i="13"/>
  <c r="K5955" i="13"/>
  <c r="K5954" i="13"/>
  <c r="K5953" i="13"/>
  <c r="K5952" i="13"/>
  <c r="K5951" i="13"/>
  <c r="K5950" i="13"/>
  <c r="K5949" i="13"/>
  <c r="K5948" i="13"/>
  <c r="K5947" i="13"/>
  <c r="K5946" i="13"/>
  <c r="K5945" i="13"/>
  <c r="K5944" i="13"/>
  <c r="K5943" i="13"/>
  <c r="K5942" i="13"/>
  <c r="K5941" i="13"/>
  <c r="K5940" i="13"/>
  <c r="K5939" i="13"/>
  <c r="K5938" i="13"/>
  <c r="K5937" i="13"/>
  <c r="K5936" i="13"/>
  <c r="K5935" i="13"/>
  <c r="K5934" i="13"/>
  <c r="K5933" i="13"/>
  <c r="K5932" i="13"/>
  <c r="K5931" i="13"/>
  <c r="K5930" i="13"/>
  <c r="K5929" i="13"/>
  <c r="K5928" i="13"/>
  <c r="K5927" i="13"/>
  <c r="K5926" i="13"/>
  <c r="K5925" i="13"/>
  <c r="K5924" i="13"/>
  <c r="K5923" i="13"/>
  <c r="K5922" i="13"/>
  <c r="K5921" i="13"/>
  <c r="K5920" i="13"/>
  <c r="K5919" i="13"/>
  <c r="K5918" i="13"/>
  <c r="K5917" i="13"/>
  <c r="K5916" i="13"/>
  <c r="K5915" i="13"/>
  <c r="K5914" i="13"/>
  <c r="K5913" i="13"/>
  <c r="K5912" i="13"/>
  <c r="K5911" i="13"/>
  <c r="K5910" i="13"/>
  <c r="K5909" i="13"/>
  <c r="K5908" i="13"/>
  <c r="K5907" i="13"/>
  <c r="K5906" i="13"/>
  <c r="K5905" i="13"/>
  <c r="K5904" i="13"/>
  <c r="K5903" i="13"/>
  <c r="K5902" i="13"/>
  <c r="K5901" i="13"/>
  <c r="K5900" i="13"/>
  <c r="K5899" i="13"/>
  <c r="K5898" i="13"/>
  <c r="K5897" i="13"/>
  <c r="K5896" i="13"/>
  <c r="K5895" i="13"/>
  <c r="K5894" i="13"/>
  <c r="K5893" i="13"/>
  <c r="K5892" i="13"/>
  <c r="K5891" i="13"/>
  <c r="K5890" i="13"/>
  <c r="K5889" i="13"/>
  <c r="K5888" i="13"/>
  <c r="K5887" i="13"/>
  <c r="K5886" i="13"/>
  <c r="K5885" i="13"/>
  <c r="K5884" i="13"/>
  <c r="K5883" i="13"/>
  <c r="K5882" i="13"/>
  <c r="K5881" i="13"/>
  <c r="K5880" i="13"/>
  <c r="K5879" i="13"/>
  <c r="K5878" i="13"/>
  <c r="K5877" i="13"/>
  <c r="K5876" i="13"/>
  <c r="K5875" i="13"/>
  <c r="K5874" i="13"/>
  <c r="K5873" i="13"/>
  <c r="K5872" i="13"/>
  <c r="K5871" i="13"/>
  <c r="K5870" i="13"/>
  <c r="K5869" i="13"/>
  <c r="K5868" i="13"/>
  <c r="K5867" i="13"/>
  <c r="K5866" i="13"/>
  <c r="K5865" i="13"/>
  <c r="K5864" i="13"/>
  <c r="K5863" i="13"/>
  <c r="K5862" i="13"/>
  <c r="K5861" i="13"/>
  <c r="K5860" i="13"/>
  <c r="K5859" i="13"/>
  <c r="K5858" i="13"/>
  <c r="K5857" i="13"/>
  <c r="K5856" i="13"/>
  <c r="K5855" i="13"/>
  <c r="K5854" i="13"/>
  <c r="K5853" i="13"/>
  <c r="K5852" i="13"/>
  <c r="K5851" i="13"/>
  <c r="K5850" i="13"/>
  <c r="K5849" i="13"/>
  <c r="K5848" i="13"/>
  <c r="K5847" i="13"/>
  <c r="K5846" i="13"/>
  <c r="K5845" i="13"/>
  <c r="K5844" i="13"/>
  <c r="K5843" i="13"/>
  <c r="K5842" i="13"/>
  <c r="K5841" i="13"/>
  <c r="K5840" i="13"/>
  <c r="K5839" i="13"/>
  <c r="K5838" i="13"/>
  <c r="K5837" i="13"/>
  <c r="K5836" i="13"/>
  <c r="K5835" i="13"/>
  <c r="K5834" i="13"/>
  <c r="K5833" i="13"/>
  <c r="K5832" i="13"/>
  <c r="K5831" i="13"/>
  <c r="K5830" i="13"/>
  <c r="K5829" i="13"/>
  <c r="K5828" i="13"/>
  <c r="K5827" i="13"/>
  <c r="K5826" i="13"/>
  <c r="K5825" i="13"/>
  <c r="K5824" i="13"/>
  <c r="K5823" i="13"/>
  <c r="K5822" i="13"/>
  <c r="K5821" i="13"/>
  <c r="K5820" i="13"/>
  <c r="K5819" i="13"/>
  <c r="K5818" i="13"/>
  <c r="K5817" i="13"/>
  <c r="K5816" i="13"/>
  <c r="K5815" i="13"/>
  <c r="K5814" i="13"/>
  <c r="K5813" i="13"/>
  <c r="K5812" i="13"/>
  <c r="K5811" i="13"/>
  <c r="K5810" i="13"/>
  <c r="K5809" i="13"/>
  <c r="K5808" i="13"/>
  <c r="K5807" i="13"/>
  <c r="K5806" i="13"/>
  <c r="K5805" i="13"/>
  <c r="K5804" i="13"/>
  <c r="K5803" i="13"/>
  <c r="K5802" i="13"/>
  <c r="K5801" i="13"/>
  <c r="K5800" i="13"/>
  <c r="K5799" i="13"/>
  <c r="K5798" i="13"/>
  <c r="K5797" i="13"/>
  <c r="K5796" i="13"/>
  <c r="K5795" i="13"/>
  <c r="K5794" i="13"/>
  <c r="K5793" i="13"/>
  <c r="K5792" i="13"/>
  <c r="K5791" i="13"/>
  <c r="K5790" i="13"/>
  <c r="K5789" i="13"/>
  <c r="K5788" i="13"/>
  <c r="K5787" i="13"/>
  <c r="K5786" i="13"/>
  <c r="K5785" i="13"/>
  <c r="K5784" i="13"/>
  <c r="K5783" i="13"/>
  <c r="K5782" i="13"/>
  <c r="K5781" i="13"/>
  <c r="K5780" i="13"/>
  <c r="K5779" i="13"/>
  <c r="K5778" i="13"/>
  <c r="K5777" i="13"/>
  <c r="K5776" i="13"/>
  <c r="K5775" i="13"/>
  <c r="K5774" i="13"/>
  <c r="K5773" i="13"/>
  <c r="K5772" i="13"/>
  <c r="K5771" i="13"/>
  <c r="K5770" i="13"/>
  <c r="K5769" i="13"/>
  <c r="K5768" i="13"/>
  <c r="K5767" i="13"/>
  <c r="K5766" i="13"/>
  <c r="K5765" i="13"/>
  <c r="K5764" i="13"/>
  <c r="K5763" i="13"/>
  <c r="K5762" i="13"/>
  <c r="K5761" i="13"/>
  <c r="K5760" i="13"/>
  <c r="K5759" i="13"/>
  <c r="K5758" i="13"/>
  <c r="K5757" i="13"/>
  <c r="K5756" i="13"/>
  <c r="K5755" i="13"/>
  <c r="K5754" i="13"/>
  <c r="K5753" i="13"/>
  <c r="K5752" i="13"/>
  <c r="K5751" i="13"/>
  <c r="K5750" i="13"/>
  <c r="K5749" i="13"/>
  <c r="K5748" i="13"/>
  <c r="K5747" i="13"/>
  <c r="K5746" i="13"/>
  <c r="K5745" i="13"/>
  <c r="K5744" i="13"/>
  <c r="K5743" i="13"/>
  <c r="K5742" i="13"/>
  <c r="K5741" i="13"/>
  <c r="K5740" i="13"/>
  <c r="K5739" i="13"/>
  <c r="K5738" i="13"/>
  <c r="K5737" i="13"/>
  <c r="K5736" i="13"/>
  <c r="K5735" i="13"/>
  <c r="K5734" i="13"/>
  <c r="K5733" i="13"/>
  <c r="K5732" i="13"/>
  <c r="K5731" i="13"/>
  <c r="K5730" i="13"/>
  <c r="K5729" i="13"/>
  <c r="K5728" i="13"/>
  <c r="K5727" i="13"/>
  <c r="K5726" i="13"/>
  <c r="K5725" i="13"/>
  <c r="K5724" i="13"/>
  <c r="K5723" i="13"/>
  <c r="K5722" i="13"/>
  <c r="K5721" i="13"/>
  <c r="K5720" i="13"/>
  <c r="K5719" i="13"/>
  <c r="K5718" i="13"/>
  <c r="K5717" i="13"/>
  <c r="K5716" i="13"/>
  <c r="K5715" i="13"/>
  <c r="K5714" i="13"/>
  <c r="K5713" i="13"/>
  <c r="K5712" i="13"/>
  <c r="K5711" i="13"/>
  <c r="K5710" i="13"/>
  <c r="K5709" i="13"/>
  <c r="K5708" i="13"/>
  <c r="K5707" i="13"/>
  <c r="K5706" i="13"/>
  <c r="K5705" i="13"/>
  <c r="K5704" i="13"/>
  <c r="K5703" i="13"/>
  <c r="K5702" i="13"/>
  <c r="K5701" i="13"/>
  <c r="K5700" i="13"/>
  <c r="K5699" i="13"/>
  <c r="K5698" i="13"/>
  <c r="K5697" i="13"/>
  <c r="K5696" i="13"/>
  <c r="K5695" i="13"/>
  <c r="K5694" i="13"/>
  <c r="K5693" i="13"/>
  <c r="K5692" i="13"/>
  <c r="K5691" i="13"/>
  <c r="K5690" i="13"/>
  <c r="K5689" i="13"/>
  <c r="K5688" i="13"/>
  <c r="K5687" i="13"/>
  <c r="K5686" i="13"/>
  <c r="K5685" i="13"/>
  <c r="K5684" i="13"/>
  <c r="K5683" i="13"/>
  <c r="K5682" i="13"/>
  <c r="K5681" i="13"/>
  <c r="K5680" i="13"/>
  <c r="K5679" i="13"/>
  <c r="K5678" i="13"/>
  <c r="K5677" i="13"/>
  <c r="K5676" i="13"/>
  <c r="K5675" i="13"/>
  <c r="K5674" i="13"/>
  <c r="K5673" i="13"/>
  <c r="K5672" i="13"/>
  <c r="K5671" i="13"/>
  <c r="K5670" i="13"/>
  <c r="K5669" i="13"/>
  <c r="K5668" i="13"/>
  <c r="K5667" i="13"/>
  <c r="K5666" i="13"/>
  <c r="K5665" i="13"/>
  <c r="K5664" i="13"/>
  <c r="K5663" i="13"/>
  <c r="K5662" i="13"/>
  <c r="K5661" i="13"/>
  <c r="K5660" i="13"/>
  <c r="K5659" i="13"/>
  <c r="K5658" i="13"/>
  <c r="K5657" i="13"/>
  <c r="K5656" i="13"/>
  <c r="K5655" i="13"/>
  <c r="K5654" i="13"/>
  <c r="K5653" i="13"/>
  <c r="K5652" i="13"/>
  <c r="K5651" i="13"/>
  <c r="K5650" i="13"/>
  <c r="K5649" i="13"/>
  <c r="K5648" i="13"/>
  <c r="K5647" i="13"/>
  <c r="K5646" i="13"/>
  <c r="K5645" i="13"/>
  <c r="K5644" i="13"/>
  <c r="K5643" i="13"/>
  <c r="K5642" i="13"/>
  <c r="K5641" i="13"/>
  <c r="K5640" i="13"/>
  <c r="K5639" i="13"/>
  <c r="K5638" i="13"/>
  <c r="K5637" i="13"/>
  <c r="K5636" i="13"/>
  <c r="K5635" i="13"/>
  <c r="K5634" i="13"/>
  <c r="K5633" i="13"/>
  <c r="K5632" i="13"/>
  <c r="K5631" i="13"/>
  <c r="K5630" i="13"/>
  <c r="K5629" i="13"/>
  <c r="K5628" i="13"/>
  <c r="K5627" i="13"/>
  <c r="K5626" i="13"/>
  <c r="K5625" i="13"/>
  <c r="K5624" i="13"/>
  <c r="K5623" i="13"/>
  <c r="K5622" i="13"/>
  <c r="K5621" i="13"/>
  <c r="K5620" i="13"/>
  <c r="K5619" i="13"/>
  <c r="K5618" i="13"/>
  <c r="K5617" i="13"/>
  <c r="K5616" i="13"/>
  <c r="K5615" i="13"/>
  <c r="K5614" i="13"/>
  <c r="K5613" i="13"/>
  <c r="K5612" i="13"/>
  <c r="K5611" i="13"/>
  <c r="K5610" i="13"/>
  <c r="K5609" i="13"/>
  <c r="K5608" i="13"/>
  <c r="K5607" i="13"/>
  <c r="K5606" i="13"/>
  <c r="K5605" i="13"/>
  <c r="K5604" i="13"/>
  <c r="K5603" i="13"/>
  <c r="K5602" i="13"/>
  <c r="K5601" i="13"/>
  <c r="K5600" i="13"/>
  <c r="K5599" i="13"/>
  <c r="K5598" i="13"/>
  <c r="K5597" i="13"/>
  <c r="K5596" i="13"/>
  <c r="K5595" i="13"/>
  <c r="K5594" i="13"/>
  <c r="K5593" i="13"/>
  <c r="K5592" i="13"/>
  <c r="K5591" i="13"/>
  <c r="K5590" i="13"/>
  <c r="K5589" i="13"/>
  <c r="K5588" i="13"/>
  <c r="K5587" i="13"/>
  <c r="K5586" i="13"/>
  <c r="K5585" i="13"/>
  <c r="K5584" i="13"/>
  <c r="K5583" i="13"/>
  <c r="K5582" i="13"/>
  <c r="K5581" i="13"/>
  <c r="K5580" i="13"/>
  <c r="K5579" i="13"/>
  <c r="K5578" i="13"/>
  <c r="K5577" i="13"/>
  <c r="K5576" i="13"/>
  <c r="K5575" i="13"/>
  <c r="K5574" i="13"/>
  <c r="K5573" i="13"/>
  <c r="K5572" i="13"/>
  <c r="K5571" i="13"/>
  <c r="K5570" i="13"/>
  <c r="K5569" i="13"/>
  <c r="K5568" i="13"/>
  <c r="K5567" i="13"/>
  <c r="K5566" i="13"/>
  <c r="K5565" i="13"/>
  <c r="K5564" i="13"/>
  <c r="K5563" i="13"/>
  <c r="K5562" i="13"/>
  <c r="K5561" i="13"/>
  <c r="K5560" i="13"/>
  <c r="K5559" i="13"/>
  <c r="K5558" i="13"/>
  <c r="K5557" i="13"/>
  <c r="K5556" i="13"/>
  <c r="K5555" i="13"/>
  <c r="K5554" i="13"/>
  <c r="K5553" i="13"/>
  <c r="K5552" i="13"/>
  <c r="K5551" i="13"/>
  <c r="K5550" i="13"/>
  <c r="K5549" i="13"/>
  <c r="K5548" i="13"/>
  <c r="K5547" i="13"/>
  <c r="K5546" i="13"/>
  <c r="K5545" i="13"/>
  <c r="K5544" i="13"/>
  <c r="K5543" i="13"/>
  <c r="K5542" i="13"/>
  <c r="K5541" i="13"/>
  <c r="K5540" i="13"/>
  <c r="K5539" i="13"/>
  <c r="K5538" i="13"/>
  <c r="K5537" i="13"/>
  <c r="K5536" i="13"/>
  <c r="K5535" i="13"/>
  <c r="K5534" i="13"/>
  <c r="K5533" i="13"/>
  <c r="K5532" i="13"/>
  <c r="K5531" i="13"/>
  <c r="K5530" i="13"/>
  <c r="K5529" i="13"/>
  <c r="K5528" i="13"/>
  <c r="K5527" i="13"/>
  <c r="K5526" i="13"/>
  <c r="K5525" i="13"/>
  <c r="K5524" i="13"/>
  <c r="K5523" i="13"/>
  <c r="K5522" i="13"/>
  <c r="K5521" i="13"/>
  <c r="K5520" i="13"/>
  <c r="K5519" i="13"/>
  <c r="K5518" i="13"/>
  <c r="K5517" i="13"/>
  <c r="K5516" i="13"/>
  <c r="K5515" i="13"/>
  <c r="K5514" i="13"/>
  <c r="K5513" i="13"/>
  <c r="K5512" i="13"/>
  <c r="K5511" i="13"/>
  <c r="K5510" i="13"/>
  <c r="K5509" i="13"/>
  <c r="K5508" i="13"/>
  <c r="K5507" i="13"/>
  <c r="K5506" i="13"/>
  <c r="K5505" i="13"/>
  <c r="K5504" i="13"/>
  <c r="K5503" i="13"/>
  <c r="K5502" i="13"/>
  <c r="K5501" i="13"/>
  <c r="K5500" i="13"/>
  <c r="K5499" i="13"/>
  <c r="K5498" i="13"/>
  <c r="K5497" i="13"/>
  <c r="K5496" i="13"/>
  <c r="K5495" i="13"/>
  <c r="K5494" i="13"/>
  <c r="K5493" i="13"/>
  <c r="K5492" i="13"/>
  <c r="K5491" i="13"/>
  <c r="K5490" i="13"/>
  <c r="K5489" i="13"/>
  <c r="K5488" i="13"/>
  <c r="K5487" i="13"/>
  <c r="K5486" i="13"/>
  <c r="K5485" i="13"/>
  <c r="K5484" i="13"/>
  <c r="K5483" i="13"/>
  <c r="K5482" i="13"/>
  <c r="K5481" i="13"/>
  <c r="K5480" i="13"/>
  <c r="K5479" i="13"/>
  <c r="K5478" i="13"/>
  <c r="K5477" i="13"/>
  <c r="K5476" i="13"/>
  <c r="K5475" i="13"/>
  <c r="K5474" i="13"/>
  <c r="K5473" i="13"/>
  <c r="K5472" i="13"/>
  <c r="K5471" i="13"/>
  <c r="K5470" i="13"/>
  <c r="K5469" i="13"/>
  <c r="K5468" i="13"/>
  <c r="K5467" i="13"/>
  <c r="K5466" i="13"/>
  <c r="K5465" i="13"/>
  <c r="K5464" i="13"/>
  <c r="K5463" i="13"/>
  <c r="K5462" i="13"/>
  <c r="K5461" i="13"/>
  <c r="K5460" i="13"/>
  <c r="K5459" i="13"/>
  <c r="K5458" i="13"/>
  <c r="K5457" i="13"/>
  <c r="K5456" i="13"/>
  <c r="K5455" i="13"/>
  <c r="K5454" i="13"/>
  <c r="K5453" i="13"/>
  <c r="K5452" i="13"/>
  <c r="K5451" i="13"/>
  <c r="K5450" i="13"/>
  <c r="K5449" i="13"/>
  <c r="K5448" i="13"/>
  <c r="K5447" i="13"/>
  <c r="K5446" i="13"/>
  <c r="K5445" i="13"/>
  <c r="K5444" i="13"/>
  <c r="K5443" i="13"/>
  <c r="K5442" i="13"/>
  <c r="K5441" i="13"/>
  <c r="K5440" i="13"/>
  <c r="K5439" i="13"/>
  <c r="K5438" i="13"/>
  <c r="K5437" i="13"/>
  <c r="K5436" i="13"/>
  <c r="K5435" i="13"/>
  <c r="K5434" i="13"/>
  <c r="K5433" i="13"/>
  <c r="K5432" i="13"/>
  <c r="K5431" i="13"/>
  <c r="K5430" i="13"/>
  <c r="K5429" i="13"/>
  <c r="K5428" i="13"/>
  <c r="K5427" i="13"/>
  <c r="K5426" i="13"/>
  <c r="K5425" i="13"/>
  <c r="K5424" i="13"/>
  <c r="K5423" i="13"/>
  <c r="K5422" i="13"/>
  <c r="K5421" i="13"/>
  <c r="K5420" i="13"/>
  <c r="K5419" i="13"/>
  <c r="K5418" i="13"/>
  <c r="K5417" i="13"/>
  <c r="K5416" i="13"/>
  <c r="K5415" i="13"/>
  <c r="K5414" i="13"/>
  <c r="K5413" i="13"/>
  <c r="K5412" i="13"/>
  <c r="K5411" i="13"/>
  <c r="K5410" i="13"/>
  <c r="K5409" i="13"/>
  <c r="K5408" i="13"/>
  <c r="K5407" i="13"/>
  <c r="K5406" i="13"/>
  <c r="K5405" i="13"/>
  <c r="K5404" i="13"/>
  <c r="K5403" i="13"/>
  <c r="K5402" i="13"/>
  <c r="K5401" i="13"/>
  <c r="K5400" i="13"/>
  <c r="K5399" i="13"/>
  <c r="K5398" i="13"/>
  <c r="K5397" i="13"/>
  <c r="K5396" i="13"/>
  <c r="K5395" i="13"/>
  <c r="K5394" i="13"/>
  <c r="K5393" i="13"/>
  <c r="K5392" i="13"/>
  <c r="K5391" i="13"/>
  <c r="K5390" i="13"/>
  <c r="K5389" i="13"/>
  <c r="K5388" i="13"/>
  <c r="K5387" i="13"/>
  <c r="K5386" i="13"/>
  <c r="K5385" i="13"/>
  <c r="K5384" i="13"/>
  <c r="K5383" i="13"/>
  <c r="K5382" i="13"/>
  <c r="K5381" i="13"/>
  <c r="K5380" i="13"/>
  <c r="K5379" i="13"/>
  <c r="K5378" i="13"/>
  <c r="K5377" i="13"/>
  <c r="K5376" i="13"/>
  <c r="K5375" i="13"/>
  <c r="K5374" i="13"/>
  <c r="K5373" i="13"/>
  <c r="K5372" i="13"/>
  <c r="K5371" i="13"/>
  <c r="K5370" i="13"/>
  <c r="K5369" i="13"/>
  <c r="K5368" i="13"/>
  <c r="K5367" i="13"/>
  <c r="K5366" i="13"/>
  <c r="K5365" i="13"/>
  <c r="K5364" i="13"/>
  <c r="K5363" i="13"/>
  <c r="K5362" i="13"/>
  <c r="K5361" i="13"/>
  <c r="K5360" i="13"/>
  <c r="K5359" i="13"/>
  <c r="K5358" i="13"/>
  <c r="K5357" i="13"/>
  <c r="K5356" i="13"/>
  <c r="K5355" i="13"/>
  <c r="K5354" i="13"/>
  <c r="K5353" i="13"/>
  <c r="K5352" i="13"/>
  <c r="K5351" i="13"/>
  <c r="K5350" i="13"/>
  <c r="K5349" i="13"/>
  <c r="K5348" i="13"/>
  <c r="K5347" i="13"/>
  <c r="K5346" i="13"/>
  <c r="K5345" i="13"/>
  <c r="K5344" i="13"/>
  <c r="K5343" i="13"/>
  <c r="K5342" i="13"/>
  <c r="K5341" i="13"/>
  <c r="K5340" i="13"/>
  <c r="K5339" i="13"/>
  <c r="K5338" i="13"/>
  <c r="K5337" i="13"/>
  <c r="K5336" i="13"/>
  <c r="K5335" i="13"/>
  <c r="K5334" i="13"/>
  <c r="K5333" i="13"/>
  <c r="K5332" i="13"/>
  <c r="K5331" i="13"/>
  <c r="K5330" i="13"/>
  <c r="K5329" i="13"/>
  <c r="K5328" i="13"/>
  <c r="K5327" i="13"/>
  <c r="K5326" i="13"/>
  <c r="K5325" i="13"/>
  <c r="K5324" i="13"/>
  <c r="K5323" i="13"/>
  <c r="K5322" i="13"/>
  <c r="K5321" i="13"/>
  <c r="K5320" i="13"/>
  <c r="K5319" i="13"/>
  <c r="K5318" i="13"/>
  <c r="K5317" i="13"/>
  <c r="K5316" i="13"/>
  <c r="K5315" i="13"/>
  <c r="K5314" i="13"/>
  <c r="K5313" i="13"/>
  <c r="K5312" i="13"/>
  <c r="K5311" i="13"/>
  <c r="K5310" i="13"/>
  <c r="K5309" i="13"/>
  <c r="K5308" i="13"/>
  <c r="K5307" i="13"/>
  <c r="K5306" i="13"/>
  <c r="K5305" i="13"/>
  <c r="K5304" i="13"/>
  <c r="K5303" i="13"/>
  <c r="K5302" i="13"/>
  <c r="K5301" i="13"/>
  <c r="K5300" i="13"/>
  <c r="K5299" i="13"/>
  <c r="K5298" i="13"/>
  <c r="K5297" i="13"/>
  <c r="K5296" i="13"/>
  <c r="K5295" i="13"/>
  <c r="K5294" i="13"/>
  <c r="K5293" i="13"/>
  <c r="K5292" i="13"/>
  <c r="K5291" i="13"/>
  <c r="K5290" i="13"/>
  <c r="K5289" i="13"/>
  <c r="K5288" i="13"/>
  <c r="K5287" i="13"/>
  <c r="K5286" i="13"/>
  <c r="K5285" i="13"/>
  <c r="K5284" i="13"/>
  <c r="K5283" i="13"/>
  <c r="K5282" i="13"/>
  <c r="K5281" i="13"/>
  <c r="K5280" i="13"/>
  <c r="K5279" i="13"/>
  <c r="K5278" i="13"/>
  <c r="K5277" i="13"/>
  <c r="K5276" i="13"/>
  <c r="K5275" i="13"/>
  <c r="K5274" i="13"/>
  <c r="K5273" i="13"/>
  <c r="K5272" i="13"/>
  <c r="K5271" i="13"/>
  <c r="K5270" i="13"/>
  <c r="K5269" i="13"/>
  <c r="K5268" i="13"/>
  <c r="K5267" i="13"/>
  <c r="K5266" i="13"/>
  <c r="K5265" i="13"/>
  <c r="K5264" i="13"/>
  <c r="K5263" i="13"/>
  <c r="K5262" i="13"/>
  <c r="K5261" i="13"/>
  <c r="K5260" i="13"/>
  <c r="K5259" i="13"/>
  <c r="K5258" i="13"/>
  <c r="K5257" i="13"/>
  <c r="K5256" i="13"/>
  <c r="K5255" i="13"/>
  <c r="K5254" i="13"/>
  <c r="K5253" i="13"/>
  <c r="K5252" i="13"/>
  <c r="K5251" i="13"/>
  <c r="K5250" i="13"/>
  <c r="K5249" i="13"/>
  <c r="K5248" i="13"/>
  <c r="K5247" i="13"/>
  <c r="K5246" i="13"/>
  <c r="K5245" i="13"/>
  <c r="K5244" i="13"/>
  <c r="K5243" i="13"/>
  <c r="K5242" i="13"/>
  <c r="K5241" i="13"/>
  <c r="K5240" i="13"/>
  <c r="K5239" i="13"/>
  <c r="K5238" i="13"/>
  <c r="K5237" i="13"/>
  <c r="K5236" i="13"/>
  <c r="K5235" i="13"/>
  <c r="K5234" i="13"/>
  <c r="K5233" i="13"/>
  <c r="K5232" i="13"/>
  <c r="K5231" i="13"/>
  <c r="K5230" i="13"/>
  <c r="K5229" i="13"/>
  <c r="K5228" i="13"/>
  <c r="K5227" i="13"/>
  <c r="K5226" i="13"/>
  <c r="K5225" i="13"/>
  <c r="K5224" i="13"/>
  <c r="K5223" i="13"/>
  <c r="K5222" i="13"/>
  <c r="K5221" i="13"/>
  <c r="K5220" i="13"/>
  <c r="K5219" i="13"/>
  <c r="K5218" i="13"/>
  <c r="K5217" i="13"/>
  <c r="K5216" i="13"/>
  <c r="K5215" i="13"/>
  <c r="K5214" i="13"/>
  <c r="K5213" i="13"/>
  <c r="K5212" i="13"/>
  <c r="K5211" i="13"/>
  <c r="K5210" i="13"/>
  <c r="K5209" i="13"/>
  <c r="K5208" i="13"/>
  <c r="K5207" i="13"/>
  <c r="K5206" i="13"/>
  <c r="K5205" i="13"/>
  <c r="K5204" i="13"/>
  <c r="K5203" i="13"/>
  <c r="K5202" i="13"/>
  <c r="K5201" i="13"/>
  <c r="K5200" i="13"/>
  <c r="K5199" i="13"/>
  <c r="K5198" i="13"/>
  <c r="K5197" i="13"/>
  <c r="K5196" i="13"/>
  <c r="K5195" i="13"/>
  <c r="K5194" i="13"/>
  <c r="K5193" i="13"/>
  <c r="K5192" i="13"/>
  <c r="K5191" i="13"/>
  <c r="K5190" i="13"/>
  <c r="K5189" i="13"/>
  <c r="K5188" i="13"/>
  <c r="K5187" i="13"/>
  <c r="K5186" i="13"/>
  <c r="K5185" i="13"/>
  <c r="K5184" i="13"/>
  <c r="K5183" i="13"/>
  <c r="K5182" i="13"/>
  <c r="K5181" i="13"/>
  <c r="K5180" i="13"/>
  <c r="K5179" i="13"/>
  <c r="K5178" i="13"/>
  <c r="K5177" i="13"/>
  <c r="K5176" i="13"/>
  <c r="K5175" i="13"/>
  <c r="K5174" i="13"/>
  <c r="K5173" i="13"/>
  <c r="K5172" i="13"/>
  <c r="K5171" i="13"/>
  <c r="K5170" i="13"/>
  <c r="K5169" i="13"/>
  <c r="K5168" i="13"/>
  <c r="K5167" i="13"/>
  <c r="K5166" i="13"/>
  <c r="K5165" i="13"/>
  <c r="K5164" i="13"/>
  <c r="K5163" i="13"/>
  <c r="K5162" i="13"/>
  <c r="K5161" i="13"/>
  <c r="K5160" i="13"/>
  <c r="K5159" i="13"/>
  <c r="K5158" i="13"/>
  <c r="K5157" i="13"/>
  <c r="K5156" i="13"/>
  <c r="K5155" i="13"/>
  <c r="K5154" i="13"/>
  <c r="K5153" i="13"/>
  <c r="K5152" i="13"/>
  <c r="K5151" i="13"/>
  <c r="K5150" i="13"/>
  <c r="K5149" i="13"/>
  <c r="K5148" i="13"/>
  <c r="K5147" i="13"/>
  <c r="K5146" i="13"/>
  <c r="K5145" i="13"/>
  <c r="K5144" i="13"/>
  <c r="K5143" i="13"/>
  <c r="K5142" i="13"/>
  <c r="K5141" i="13"/>
  <c r="K5140" i="13"/>
  <c r="K5139" i="13"/>
  <c r="K5138" i="13"/>
  <c r="K5137" i="13"/>
  <c r="K5136" i="13"/>
  <c r="K5135" i="13"/>
  <c r="K5134" i="13"/>
  <c r="K5133" i="13"/>
  <c r="K5132" i="13"/>
  <c r="K5131" i="13"/>
  <c r="K5130" i="13"/>
  <c r="K5129" i="13"/>
  <c r="K5128" i="13"/>
  <c r="K5127" i="13"/>
  <c r="K5126" i="13"/>
  <c r="K5125" i="13"/>
  <c r="K5124" i="13"/>
  <c r="K5123" i="13"/>
  <c r="K5122" i="13"/>
  <c r="K5121" i="13"/>
  <c r="K5120" i="13"/>
  <c r="K5119" i="13"/>
  <c r="K5118" i="13"/>
  <c r="K5117" i="13"/>
  <c r="K5116" i="13"/>
  <c r="K5115" i="13"/>
  <c r="K5114" i="13"/>
  <c r="K5113" i="13"/>
  <c r="K5112" i="13"/>
  <c r="K5111" i="13"/>
  <c r="K5110" i="13"/>
  <c r="K5109" i="13"/>
  <c r="K5108" i="13"/>
  <c r="K5107" i="13"/>
  <c r="K5106" i="13"/>
  <c r="K5105" i="13"/>
  <c r="K5104" i="13"/>
  <c r="K5103" i="13"/>
  <c r="K5102" i="13"/>
  <c r="K5101" i="13"/>
  <c r="K5100" i="13"/>
  <c r="K5099" i="13"/>
  <c r="K5098" i="13"/>
  <c r="K5097" i="13"/>
  <c r="K5096" i="13"/>
  <c r="K5095" i="13"/>
  <c r="K5094" i="13"/>
  <c r="K5093" i="13"/>
  <c r="K5092" i="13"/>
  <c r="K5091" i="13"/>
  <c r="K5090" i="13"/>
  <c r="K5089" i="13"/>
  <c r="K5088" i="13"/>
  <c r="K5087" i="13"/>
  <c r="K5086" i="13"/>
  <c r="K5085" i="13"/>
  <c r="K5084" i="13"/>
  <c r="K5083" i="13"/>
  <c r="K5082" i="13"/>
  <c r="K5081" i="13"/>
  <c r="K5080" i="13"/>
  <c r="K5079" i="13"/>
  <c r="K5078" i="13"/>
  <c r="K5077" i="13"/>
  <c r="K5076" i="13"/>
  <c r="K5075" i="13"/>
  <c r="K5074" i="13"/>
  <c r="K5073" i="13"/>
  <c r="K5072" i="13"/>
  <c r="K5071" i="13"/>
  <c r="K5070" i="13"/>
  <c r="K5069" i="13"/>
  <c r="K5068" i="13"/>
  <c r="K5067" i="13"/>
  <c r="K5066" i="13"/>
  <c r="K5065" i="13"/>
  <c r="K5064" i="13"/>
  <c r="K5063" i="13"/>
  <c r="K5062" i="13"/>
  <c r="K5061" i="13"/>
  <c r="K5060" i="13"/>
  <c r="K5059" i="13"/>
  <c r="K5058" i="13"/>
  <c r="K5057" i="13"/>
  <c r="K5056" i="13"/>
  <c r="K5055" i="13"/>
  <c r="K5054" i="13"/>
  <c r="K5053" i="13"/>
  <c r="K5052" i="13"/>
  <c r="K5051" i="13"/>
  <c r="K5050" i="13"/>
  <c r="K5049" i="13"/>
  <c r="K5048" i="13"/>
  <c r="K5047" i="13"/>
  <c r="K5046" i="13"/>
  <c r="K5045" i="13"/>
  <c r="K5044" i="13"/>
  <c r="K5043" i="13"/>
  <c r="K5042" i="13"/>
  <c r="K5041" i="13"/>
  <c r="K5040" i="13"/>
  <c r="K5039" i="13"/>
  <c r="K5038" i="13"/>
  <c r="K5037" i="13"/>
  <c r="K5036" i="13"/>
  <c r="K5035" i="13"/>
  <c r="K5034" i="13"/>
  <c r="K5033" i="13"/>
  <c r="K5032" i="13"/>
  <c r="K5031" i="13"/>
  <c r="K5030" i="13"/>
  <c r="K5029" i="13"/>
  <c r="K5028" i="13"/>
  <c r="K5027" i="13"/>
  <c r="K5026" i="13"/>
  <c r="K5025" i="13"/>
  <c r="K5024" i="13"/>
  <c r="K5023" i="13"/>
  <c r="K5022" i="13"/>
  <c r="K9660" i="13"/>
  <c r="K9350" i="13"/>
  <c r="K8764" i="13"/>
  <c r="K8748" i="13"/>
  <c r="K8732" i="13"/>
  <c r="K8716" i="13"/>
  <c r="K6933" i="13"/>
  <c r="K6931" i="13"/>
  <c r="K6929" i="13"/>
  <c r="K6927" i="13"/>
  <c r="K6925" i="13"/>
  <c r="K6923" i="13"/>
  <c r="K6921" i="13"/>
  <c r="K6919" i="13"/>
  <c r="K6917" i="13"/>
  <c r="K6915" i="13"/>
  <c r="K6913" i="13"/>
  <c r="K6911" i="13"/>
  <c r="K6909" i="13"/>
  <c r="K6907" i="13"/>
  <c r="K6905" i="13"/>
  <c r="K6903" i="13"/>
  <c r="K6901" i="13"/>
  <c r="K6899" i="13"/>
  <c r="K6897" i="13"/>
  <c r="K6895" i="13"/>
  <c r="K6893" i="13"/>
  <c r="K6891" i="13"/>
  <c r="K6889" i="13"/>
  <c r="K6887" i="13"/>
  <c r="K6885" i="13"/>
  <c r="K6883" i="13"/>
  <c r="K6881" i="13"/>
  <c r="K6879" i="13"/>
  <c r="K6877" i="13"/>
  <c r="K6875" i="13"/>
  <c r="K6873" i="13"/>
  <c r="K6871" i="13"/>
  <c r="K6869" i="13"/>
  <c r="K6867" i="13"/>
  <c r="K6865" i="13"/>
  <c r="K6863" i="13"/>
  <c r="K6861" i="13"/>
  <c r="K6859" i="13"/>
  <c r="K6857" i="13"/>
  <c r="K6855" i="13"/>
  <c r="K6853" i="13"/>
  <c r="K6851" i="13"/>
  <c r="K6849" i="13"/>
  <c r="K6847" i="13"/>
  <c r="K6845" i="13"/>
  <c r="K6843" i="13"/>
  <c r="K6841" i="13"/>
  <c r="K6839" i="13"/>
  <c r="K6837" i="13"/>
  <c r="K6835" i="13"/>
  <c r="K6833" i="13"/>
  <c r="K6831" i="13"/>
  <c r="K6829" i="13"/>
  <c r="K6827" i="13"/>
  <c r="K6825" i="13"/>
  <c r="K6823" i="13"/>
  <c r="K6821" i="13"/>
  <c r="K6819" i="13"/>
  <c r="K6817" i="13"/>
  <c r="K6815" i="13"/>
  <c r="K6813" i="13"/>
  <c r="K6811" i="13"/>
  <c r="K6809" i="13"/>
  <c r="K6807" i="13"/>
  <c r="K6805" i="13"/>
  <c r="K6803" i="13"/>
  <c r="K6801" i="13"/>
  <c r="K6799" i="13"/>
  <c r="K6797" i="13"/>
  <c r="K6795" i="13"/>
  <c r="K6793" i="13"/>
  <c r="K6791" i="13"/>
  <c r="K6789" i="13"/>
  <c r="K6787" i="13"/>
  <c r="K6785" i="13"/>
  <c r="K6783" i="13"/>
  <c r="K6781" i="13"/>
  <c r="K6779" i="13"/>
  <c r="K6777" i="13"/>
  <c r="K6775" i="13"/>
  <c r="K6773" i="13"/>
  <c r="K6771" i="13"/>
  <c r="K6769" i="13"/>
  <c r="K6767" i="13"/>
  <c r="K6765" i="13"/>
  <c r="K6763" i="13"/>
  <c r="K6761" i="13"/>
  <c r="K6759" i="13"/>
  <c r="K6757" i="13"/>
  <c r="K6755" i="13"/>
  <c r="K6753" i="13"/>
  <c r="K6751" i="13"/>
  <c r="K6749" i="13"/>
  <c r="K6747" i="13"/>
  <c r="K6745" i="13"/>
  <c r="K6743" i="13"/>
  <c r="K6741" i="13"/>
  <c r="K6739" i="13"/>
  <c r="K6737" i="13"/>
  <c r="K6735" i="13"/>
  <c r="K6733" i="13"/>
  <c r="K6731" i="13"/>
  <c r="K6729" i="13"/>
  <c r="K6727" i="13"/>
  <c r="K6725" i="13"/>
  <c r="K6723" i="13"/>
  <c r="K6721" i="13"/>
  <c r="K6719" i="13"/>
  <c r="K6717" i="13"/>
  <c r="K6715" i="13"/>
  <c r="K6713" i="13"/>
  <c r="K6711" i="13"/>
  <c r="K6709" i="13"/>
  <c r="K6707" i="13"/>
  <c r="K6705" i="13"/>
  <c r="K6703" i="13"/>
  <c r="K6701" i="13"/>
  <c r="K9570" i="13"/>
  <c r="K9499" i="13"/>
  <c r="K9279" i="13"/>
  <c r="K9215" i="13"/>
  <c r="K9151" i="13"/>
  <c r="K7434" i="13"/>
  <c r="K7426" i="13"/>
  <c r="K7418" i="13"/>
  <c r="K7410" i="13"/>
  <c r="K7402" i="13"/>
  <c r="K7394" i="13"/>
  <c r="K7386" i="13"/>
  <c r="K7378" i="13"/>
  <c r="K7370" i="13"/>
  <c r="K5021" i="13"/>
  <c r="K5019" i="13"/>
  <c r="K5017" i="13"/>
  <c r="K5015" i="13"/>
  <c r="K5013" i="13"/>
  <c r="K5011" i="13"/>
  <c r="K5009" i="13"/>
  <c r="K5007" i="13"/>
  <c r="K5005" i="13"/>
  <c r="K5003" i="13"/>
  <c r="K5001" i="13"/>
  <c r="K4999" i="13"/>
  <c r="K4997" i="13"/>
  <c r="K4995" i="13"/>
  <c r="K4993" i="13"/>
  <c r="K4991" i="13"/>
  <c r="K4989" i="13"/>
  <c r="K4987" i="13"/>
  <c r="K4985" i="13"/>
  <c r="K4983" i="13"/>
  <c r="K4981" i="13"/>
  <c r="K4979" i="13"/>
  <c r="K4977" i="13"/>
  <c r="K4975" i="13"/>
  <c r="K4973" i="13"/>
  <c r="K4971" i="13"/>
  <c r="K4969" i="13"/>
  <c r="K4967" i="13"/>
  <c r="K4965" i="13"/>
  <c r="K4963" i="13"/>
  <c r="K4961" i="13"/>
  <c r="K4959" i="13"/>
  <c r="K4957" i="13"/>
  <c r="K4955" i="13"/>
  <c r="K4953" i="13"/>
  <c r="K4951" i="13"/>
  <c r="K4949" i="13"/>
  <c r="K4947" i="13"/>
  <c r="K4945" i="13"/>
  <c r="K4943" i="13"/>
  <c r="K4941" i="13"/>
  <c r="K4939" i="13"/>
  <c r="K4937" i="13"/>
  <c r="K4935" i="13"/>
  <c r="K4933" i="13"/>
  <c r="K4931" i="13"/>
  <c r="K4929" i="13"/>
  <c r="K4927" i="13"/>
  <c r="K4925" i="13"/>
  <c r="K4923" i="13"/>
  <c r="K4921" i="13"/>
  <c r="K4919" i="13"/>
  <c r="K4917" i="13"/>
  <c r="K4915" i="13"/>
  <c r="K4913" i="13"/>
  <c r="K4911" i="13"/>
  <c r="K4909" i="13"/>
  <c r="K4907" i="13"/>
  <c r="K4905" i="13"/>
  <c r="K4903" i="13"/>
  <c r="K4901" i="13"/>
  <c r="K4899" i="13"/>
  <c r="K4897" i="13"/>
  <c r="K4895" i="13"/>
  <c r="K4893" i="13"/>
  <c r="K4891" i="13"/>
  <c r="K4889" i="13"/>
  <c r="K4887" i="13"/>
  <c r="K4885" i="13"/>
  <c r="K4883" i="13"/>
  <c r="K4881" i="13"/>
  <c r="K4879" i="13"/>
  <c r="K4877" i="13"/>
  <c r="K4875" i="13"/>
  <c r="K4873" i="13"/>
  <c r="K4871" i="13"/>
  <c r="K4869" i="13"/>
  <c r="K4867" i="13"/>
  <c r="K4865" i="13"/>
  <c r="K4863" i="13"/>
  <c r="K4861" i="13"/>
  <c r="K4859" i="13"/>
  <c r="K4857" i="13"/>
  <c r="K4855" i="13"/>
  <c r="K4853" i="13"/>
  <c r="K4851" i="13"/>
  <c r="K4849" i="13"/>
  <c r="K4847" i="13"/>
  <c r="K4845" i="13"/>
  <c r="K4843" i="13"/>
  <c r="K4841" i="13"/>
  <c r="K4839" i="13"/>
  <c r="K4837" i="13"/>
  <c r="K4835" i="13"/>
  <c r="K4833" i="13"/>
  <c r="K4831" i="13"/>
  <c r="K4829" i="13"/>
  <c r="K4827" i="13"/>
  <c r="K4825" i="13"/>
  <c r="K4823" i="13"/>
  <c r="K4821" i="13"/>
  <c r="K4819" i="13"/>
  <c r="K4817" i="13"/>
  <c r="K4815" i="13"/>
  <c r="K4813" i="13"/>
  <c r="K4811" i="13"/>
  <c r="K4809" i="13"/>
  <c r="K4807" i="13"/>
  <c r="K4805" i="13"/>
  <c r="K4803" i="13"/>
  <c r="K4801" i="13"/>
  <c r="K4799" i="13"/>
  <c r="K4797" i="13"/>
  <c r="K4795" i="13"/>
  <c r="K4793" i="13"/>
  <c r="K4791" i="13"/>
  <c r="K4789" i="13"/>
  <c r="K4787" i="13"/>
  <c r="K4785" i="13"/>
  <c r="K4783" i="13"/>
  <c r="K4781" i="13"/>
  <c r="K4779" i="13"/>
  <c r="K4777" i="13"/>
  <c r="K4775" i="13"/>
  <c r="K4773" i="13"/>
  <c r="K4771" i="13"/>
  <c r="K4769" i="13"/>
  <c r="K4767" i="13"/>
  <c r="K4765" i="13"/>
  <c r="K4763" i="13"/>
  <c r="K4761" i="13"/>
  <c r="K4759" i="13"/>
  <c r="K4757" i="13"/>
  <c r="K4755" i="13"/>
  <c r="K4753" i="13"/>
  <c r="K4751" i="13"/>
  <c r="K4749" i="13"/>
  <c r="K4747" i="13"/>
  <c r="K4745" i="13"/>
  <c r="K4743" i="13"/>
  <c r="K4741" i="13"/>
  <c r="K4739" i="13"/>
  <c r="K4737" i="13"/>
  <c r="K4735" i="13"/>
  <c r="K4733" i="13"/>
  <c r="K4731" i="13"/>
  <c r="K4729" i="13"/>
  <c r="K4727" i="13"/>
  <c r="K4725" i="13"/>
  <c r="K4723" i="13"/>
  <c r="K4721" i="13"/>
  <c r="K4719" i="13"/>
  <c r="K4717" i="13"/>
  <c r="K4715" i="13"/>
  <c r="K4713" i="13"/>
  <c r="K4711" i="13"/>
  <c r="K9452" i="13"/>
  <c r="K9414" i="13"/>
  <c r="K9376" i="13"/>
  <c r="K9343" i="13"/>
  <c r="K8756" i="13"/>
  <c r="K8724" i="13"/>
  <c r="K6930" i="13"/>
  <c r="K6926" i="13"/>
  <c r="K6922" i="13"/>
  <c r="K6918" i="13"/>
  <c r="K6914" i="13"/>
  <c r="K6910" i="13"/>
  <c r="K6906" i="13"/>
  <c r="K6902" i="13"/>
  <c r="K6898" i="13"/>
  <c r="K6894" i="13"/>
  <c r="K6890" i="13"/>
  <c r="K6886" i="13"/>
  <c r="K6882" i="13"/>
  <c r="K6878" i="13"/>
  <c r="K6874" i="13"/>
  <c r="K6870" i="13"/>
  <c r="K6866" i="13"/>
  <c r="K6862" i="13"/>
  <c r="K6858" i="13"/>
  <c r="K6854" i="13"/>
  <c r="K6850" i="13"/>
  <c r="K6846" i="13"/>
  <c r="K6842" i="13"/>
  <c r="K6838" i="13"/>
  <c r="K6834" i="13"/>
  <c r="K6830" i="13"/>
  <c r="K6826" i="13"/>
  <c r="K6822" i="13"/>
  <c r="K6818" i="13"/>
  <c r="K6814" i="13"/>
  <c r="K6810" i="13"/>
  <c r="K6806" i="13"/>
  <c r="K6802" i="13"/>
  <c r="K6798" i="13"/>
  <c r="K6794" i="13"/>
  <c r="K6790" i="13"/>
  <c r="K6786" i="13"/>
  <c r="K6782" i="13"/>
  <c r="K6778" i="13"/>
  <c r="K6774" i="13"/>
  <c r="K6770" i="13"/>
  <c r="K6766" i="13"/>
  <c r="K6762" i="13"/>
  <c r="K6758" i="13"/>
  <c r="K6754" i="13"/>
  <c r="K6750" i="13"/>
  <c r="K6746" i="13"/>
  <c r="K6742" i="13"/>
  <c r="K6738" i="13"/>
  <c r="K6734" i="13"/>
  <c r="K6730" i="13"/>
  <c r="K6726" i="13"/>
  <c r="K6722" i="13"/>
  <c r="K6718" i="13"/>
  <c r="K6714" i="13"/>
  <c r="K6710" i="13"/>
  <c r="K6706" i="13"/>
  <c r="K6702" i="13"/>
  <c r="K9624" i="13"/>
  <c r="K9247" i="13"/>
  <c r="K7438" i="13"/>
  <c r="K7422" i="13"/>
  <c r="K7406" i="13"/>
  <c r="K7390" i="13"/>
  <c r="K7374" i="13"/>
  <c r="K5018" i="13"/>
  <c r="K5014" i="13"/>
  <c r="K5010" i="13"/>
  <c r="K5006" i="13"/>
  <c r="K5002" i="13"/>
  <c r="K4998" i="13"/>
  <c r="K4994" i="13"/>
  <c r="K4990" i="13"/>
  <c r="K4986" i="13"/>
  <c r="K4982" i="13"/>
  <c r="K4978" i="13"/>
  <c r="K4974" i="13"/>
  <c r="K4970" i="13"/>
  <c r="K4966" i="13"/>
  <c r="K4962" i="13"/>
  <c r="K4958" i="13"/>
  <c r="K4954" i="13"/>
  <c r="K4950" i="13"/>
  <c r="K4946" i="13"/>
  <c r="K4942" i="13"/>
  <c r="K4938" i="13"/>
  <c r="K4934" i="13"/>
  <c r="K4930" i="13"/>
  <c r="K4926" i="13"/>
  <c r="K4922" i="13"/>
  <c r="K4918" i="13"/>
  <c r="K4914" i="13"/>
  <c r="K4910" i="13"/>
  <c r="K4906" i="13"/>
  <c r="K4902" i="13"/>
  <c r="K4898" i="13"/>
  <c r="K4894" i="13"/>
  <c r="K4890" i="13"/>
  <c r="K4886" i="13"/>
  <c r="K4882" i="13"/>
  <c r="K4878" i="13"/>
  <c r="K4874" i="13"/>
  <c r="K4870" i="13"/>
  <c r="K4866" i="13"/>
  <c r="K4862" i="13"/>
  <c r="K4858" i="13"/>
  <c r="K4854" i="13"/>
  <c r="K4850" i="13"/>
  <c r="K4846" i="13"/>
  <c r="K4842" i="13"/>
  <c r="K4838" i="13"/>
  <c r="K4834" i="13"/>
  <c r="K4830" i="13"/>
  <c r="K4826" i="13"/>
  <c r="K4822" i="13"/>
  <c r="K4818" i="13"/>
  <c r="K4814" i="13"/>
  <c r="K4810" i="13"/>
  <c r="K4806" i="13"/>
  <c r="K4802" i="13"/>
  <c r="K4798" i="13"/>
  <c r="K4794" i="13"/>
  <c r="K4790" i="13"/>
  <c r="K4786" i="13"/>
  <c r="K4782" i="13"/>
  <c r="K4778" i="13"/>
  <c r="K4774" i="13"/>
  <c r="K4770" i="13"/>
  <c r="K4766" i="13"/>
  <c r="K4762" i="13"/>
  <c r="K4758" i="13"/>
  <c r="K4754" i="13"/>
  <c r="K4750" i="13"/>
  <c r="K4746" i="13"/>
  <c r="K4742" i="13"/>
  <c r="K4738" i="13"/>
  <c r="K4734" i="13"/>
  <c r="K4730" i="13"/>
  <c r="K4726" i="13"/>
  <c r="K4722" i="13"/>
  <c r="K4718" i="13"/>
  <c r="K4714" i="13"/>
  <c r="K9622" i="13"/>
  <c r="K6932" i="13"/>
  <c r="K6924" i="13"/>
  <c r="K6916" i="13"/>
  <c r="K6908" i="13"/>
  <c r="K6900" i="13"/>
  <c r="K6892" i="13"/>
  <c r="K6884" i="13"/>
  <c r="K6876" i="13"/>
  <c r="K6868" i="13"/>
  <c r="K6860" i="13"/>
  <c r="K6852" i="13"/>
  <c r="K6844" i="13"/>
  <c r="K6836" i="13"/>
  <c r="K6828" i="13"/>
  <c r="K6820" i="13"/>
  <c r="K6812" i="13"/>
  <c r="K6804" i="13"/>
  <c r="K6796" i="13"/>
  <c r="K6788" i="13"/>
  <c r="K6780" i="13"/>
  <c r="K6772" i="13"/>
  <c r="K6764" i="13"/>
  <c r="K6756" i="13"/>
  <c r="K6748" i="13"/>
  <c r="K6740" i="13"/>
  <c r="K6732" i="13"/>
  <c r="K6724" i="13"/>
  <c r="K6716" i="13"/>
  <c r="K6708" i="13"/>
  <c r="K4710" i="13"/>
  <c r="K4709" i="13"/>
  <c r="K4708" i="13"/>
  <c r="K4707" i="13"/>
  <c r="K4706" i="13"/>
  <c r="K4705" i="13"/>
  <c r="K4704" i="13"/>
  <c r="K4703" i="13"/>
  <c r="K4702" i="13"/>
  <c r="K4701" i="13"/>
  <c r="K4700" i="13"/>
  <c r="K4699" i="13"/>
  <c r="K4698" i="13"/>
  <c r="K4697" i="13"/>
  <c r="K4696" i="13"/>
  <c r="K4695" i="13"/>
  <c r="K4694" i="13"/>
  <c r="K4693" i="13"/>
  <c r="K4692" i="13"/>
  <c r="K4691" i="13"/>
  <c r="K4690" i="13"/>
  <c r="K4689" i="13"/>
  <c r="K4688" i="13"/>
  <c r="K4687" i="13"/>
  <c r="K4686" i="13"/>
  <c r="K4685" i="13"/>
  <c r="K4684" i="13"/>
  <c r="K4683" i="13"/>
  <c r="K4682" i="13"/>
  <c r="K4681" i="13"/>
  <c r="K4680" i="13"/>
  <c r="K4679" i="13"/>
  <c r="K4678" i="13"/>
  <c r="K4677" i="13"/>
  <c r="K4676" i="13"/>
  <c r="K4675" i="13"/>
  <c r="K4674" i="13"/>
  <c r="K4673" i="13"/>
  <c r="K4672" i="13"/>
  <c r="K4671" i="13"/>
  <c r="K4670" i="13"/>
  <c r="K4669" i="13"/>
  <c r="K4668" i="13"/>
  <c r="K4667" i="13"/>
  <c r="K4666" i="13"/>
  <c r="K4665" i="13"/>
  <c r="K4664" i="13"/>
  <c r="K4663" i="13"/>
  <c r="K4662" i="13"/>
  <c r="K4661" i="13"/>
  <c r="K4660" i="13"/>
  <c r="K4659" i="13"/>
  <c r="K4658" i="13"/>
  <c r="K4657" i="13"/>
  <c r="K4656" i="13"/>
  <c r="K4655" i="13"/>
  <c r="K4654" i="13"/>
  <c r="K4653" i="13"/>
  <c r="K4652" i="13"/>
  <c r="K4651" i="13"/>
  <c r="K4650" i="13"/>
  <c r="K4649" i="13"/>
  <c r="K4648" i="13"/>
  <c r="K4647" i="13"/>
  <c r="K4646" i="13"/>
  <c r="K4645" i="13"/>
  <c r="K4644" i="13"/>
  <c r="K4643" i="13"/>
  <c r="K4642" i="13"/>
  <c r="K4641" i="13"/>
  <c r="K4640" i="13"/>
  <c r="K4639" i="13"/>
  <c r="K4638" i="13"/>
  <c r="K4637" i="13"/>
  <c r="K4636" i="13"/>
  <c r="K4635" i="13"/>
  <c r="K4634" i="13"/>
  <c r="K4633" i="13"/>
  <c r="K4632" i="13"/>
  <c r="K4631" i="13"/>
  <c r="K4630" i="13"/>
  <c r="K4629" i="13"/>
  <c r="K4628" i="13"/>
  <c r="K4627" i="13"/>
  <c r="K4626" i="13"/>
  <c r="K4625" i="13"/>
  <c r="K4624" i="13"/>
  <c r="K4623" i="13"/>
  <c r="K4622" i="13"/>
  <c r="K4621" i="13"/>
  <c r="K4620" i="13"/>
  <c r="K4619" i="13"/>
  <c r="K4618" i="13"/>
  <c r="K4617" i="13"/>
  <c r="K4616" i="13"/>
  <c r="K4615" i="13"/>
  <c r="K4614" i="13"/>
  <c r="K4613" i="13"/>
  <c r="K4612" i="13"/>
  <c r="K4611" i="13"/>
  <c r="K4610" i="13"/>
  <c r="K4609" i="13"/>
  <c r="K4608" i="13"/>
  <c r="K4607" i="13"/>
  <c r="K4606" i="13"/>
  <c r="K4605" i="13"/>
  <c r="K4604" i="13"/>
  <c r="K4603" i="13"/>
  <c r="K4602" i="13"/>
  <c r="K4601" i="13"/>
  <c r="K4600" i="13"/>
  <c r="K4599" i="13"/>
  <c r="K4598" i="13"/>
  <c r="K4597" i="13"/>
  <c r="K4596" i="13"/>
  <c r="K4595" i="13"/>
  <c r="K4594" i="13"/>
  <c r="K4593" i="13"/>
  <c r="K4592" i="13"/>
  <c r="K4591" i="13"/>
  <c r="K4590" i="13"/>
  <c r="K4589" i="13"/>
  <c r="K4588" i="13"/>
  <c r="K4587" i="13"/>
  <c r="K4586" i="13"/>
  <c r="K4585" i="13"/>
  <c r="K4584" i="13"/>
  <c r="K4583" i="13"/>
  <c r="K4582" i="13"/>
  <c r="K4581" i="13"/>
  <c r="K4580" i="13"/>
  <c r="K4579" i="13"/>
  <c r="K4578" i="13"/>
  <c r="K4577" i="13"/>
  <c r="K4576" i="13"/>
  <c r="K4575" i="13"/>
  <c r="K4574" i="13"/>
  <c r="K4573" i="13"/>
  <c r="K4572" i="13"/>
  <c r="K4571" i="13"/>
  <c r="K4570" i="13"/>
  <c r="K4569" i="13"/>
  <c r="K4568" i="13"/>
  <c r="K4567" i="13"/>
  <c r="K4566" i="13"/>
  <c r="K4565" i="13"/>
  <c r="K4564" i="13"/>
  <c r="K4563" i="13"/>
  <c r="K4562" i="13"/>
  <c r="K4561" i="13"/>
  <c r="K4560" i="13"/>
  <c r="K4559" i="13"/>
  <c r="K4558" i="13"/>
  <c r="K4557" i="13"/>
  <c r="K4556" i="13"/>
  <c r="K4555" i="13"/>
  <c r="K4554" i="13"/>
  <c r="K4553" i="13"/>
  <c r="K4552" i="13"/>
  <c r="K4551" i="13"/>
  <c r="K4550" i="13"/>
  <c r="K4549" i="13"/>
  <c r="K4548" i="13"/>
  <c r="K4547" i="13"/>
  <c r="K4546" i="13"/>
  <c r="K4545" i="13"/>
  <c r="K4544" i="13"/>
  <c r="K4543" i="13"/>
  <c r="K4542" i="13"/>
  <c r="K4541" i="13"/>
  <c r="K4540" i="13"/>
  <c r="K4539" i="13"/>
  <c r="K4538" i="13"/>
  <c r="K4537" i="13"/>
  <c r="K4536" i="13"/>
  <c r="K4535" i="13"/>
  <c r="K4534" i="13"/>
  <c r="K4533" i="13"/>
  <c r="K4532" i="13"/>
  <c r="K4531" i="13"/>
  <c r="K4530" i="13"/>
  <c r="K4529" i="13"/>
  <c r="K4528" i="13"/>
  <c r="K4527" i="13"/>
  <c r="K4526" i="13"/>
  <c r="K4525" i="13"/>
  <c r="K4524" i="13"/>
  <c r="K4523" i="13"/>
  <c r="K4522" i="13"/>
  <c r="K4521" i="13"/>
  <c r="K4520" i="13"/>
  <c r="K4519" i="13"/>
  <c r="K4518" i="13"/>
  <c r="K4517" i="13"/>
  <c r="K4516" i="13"/>
  <c r="K4515" i="13"/>
  <c r="K4514" i="13"/>
  <c r="K4513" i="13"/>
  <c r="K4512" i="13"/>
  <c r="K4511" i="13"/>
  <c r="K4510" i="13"/>
  <c r="K4509" i="13"/>
  <c r="K4508" i="13"/>
  <c r="K4507" i="13"/>
  <c r="K4506" i="13"/>
  <c r="K4505" i="13"/>
  <c r="K4504" i="13"/>
  <c r="K4503" i="13"/>
  <c r="K4502" i="13"/>
  <c r="K4501" i="13"/>
  <c r="K4500" i="13"/>
  <c r="K4499" i="13"/>
  <c r="K4498" i="13"/>
  <c r="K4497" i="13"/>
  <c r="K4496" i="13"/>
  <c r="K4495" i="13"/>
  <c r="K4494" i="13"/>
  <c r="K4493" i="13"/>
  <c r="K4492" i="13"/>
  <c r="K4491" i="13"/>
  <c r="K4490" i="13"/>
  <c r="K4489" i="13"/>
  <c r="K4488" i="13"/>
  <c r="K4487" i="13"/>
  <c r="K4486" i="13"/>
  <c r="K4485" i="13"/>
  <c r="K4484" i="13"/>
  <c r="K4483" i="13"/>
  <c r="K4482" i="13"/>
  <c r="K4481" i="13"/>
  <c r="K4480" i="13"/>
  <c r="K4479" i="13"/>
  <c r="K4478" i="13"/>
  <c r="K4477" i="13"/>
  <c r="K4476" i="13"/>
  <c r="K4475" i="13"/>
  <c r="K4474" i="13"/>
  <c r="K4473" i="13"/>
  <c r="K4472" i="13"/>
  <c r="K4471" i="13"/>
  <c r="K4470" i="13"/>
  <c r="K4469" i="13"/>
  <c r="K4468" i="13"/>
  <c r="K4467" i="13"/>
  <c r="K4466" i="13"/>
  <c r="K4465" i="13"/>
  <c r="K4464" i="13"/>
  <c r="K4463" i="13"/>
  <c r="K4462" i="13"/>
  <c r="K4461" i="13"/>
  <c r="K4460" i="13"/>
  <c r="K4459" i="13"/>
  <c r="K4458" i="13"/>
  <c r="K4457" i="13"/>
  <c r="K4456" i="13"/>
  <c r="K4455" i="13"/>
  <c r="K4454" i="13"/>
  <c r="K4453" i="13"/>
  <c r="K4452" i="13"/>
  <c r="K4451" i="13"/>
  <c r="K4450" i="13"/>
  <c r="K4449" i="13"/>
  <c r="K4448" i="13"/>
  <c r="K4447" i="13"/>
  <c r="K4446" i="13"/>
  <c r="K4445" i="13"/>
  <c r="K4444" i="13"/>
  <c r="K4443" i="13"/>
  <c r="K4442" i="13"/>
  <c r="K4441" i="13"/>
  <c r="K4440" i="13"/>
  <c r="K4439" i="13"/>
  <c r="K4438" i="13"/>
  <c r="K4437" i="13"/>
  <c r="K4436" i="13"/>
  <c r="K4435" i="13"/>
  <c r="K4434" i="13"/>
  <c r="K4433" i="13"/>
  <c r="K4432" i="13"/>
  <c r="K4431" i="13"/>
  <c r="K4430" i="13"/>
  <c r="K4429" i="13"/>
  <c r="K4428" i="13"/>
  <c r="K4427" i="13"/>
  <c r="K4426" i="13"/>
  <c r="K4425" i="13"/>
  <c r="K4424" i="13"/>
  <c r="K4423" i="13"/>
  <c r="K4422" i="13"/>
  <c r="K4421" i="13"/>
  <c r="K4420" i="13"/>
  <c r="K4419" i="13"/>
  <c r="K4418" i="13"/>
  <c r="K4417" i="13"/>
  <c r="K4416" i="13"/>
  <c r="K4415" i="13"/>
  <c r="K4414" i="13"/>
  <c r="K4413" i="13"/>
  <c r="K4412" i="13"/>
  <c r="K4411" i="13"/>
  <c r="K4410" i="13"/>
  <c r="K4409" i="13"/>
  <c r="K4408" i="13"/>
  <c r="K4407" i="13"/>
  <c r="K4406" i="13"/>
  <c r="K4405" i="13"/>
  <c r="K4404" i="13"/>
  <c r="K4403" i="13"/>
  <c r="K4402" i="13"/>
  <c r="K4401" i="13"/>
  <c r="K4400" i="13"/>
  <c r="K4399" i="13"/>
  <c r="K4398" i="13"/>
  <c r="K4397" i="13"/>
  <c r="K4396" i="13"/>
  <c r="K4395" i="13"/>
  <c r="K4394" i="13"/>
  <c r="K4393" i="13"/>
  <c r="K4392" i="13"/>
  <c r="K4391" i="13"/>
  <c r="K4390" i="13"/>
  <c r="K4389" i="13"/>
  <c r="K4388" i="13"/>
  <c r="K4387" i="13"/>
  <c r="K4386" i="13"/>
  <c r="K4385" i="13"/>
  <c r="K4384" i="13"/>
  <c r="K4383" i="13"/>
  <c r="K4382" i="13"/>
  <c r="K4381" i="13"/>
  <c r="K4380" i="13"/>
  <c r="K4379" i="13"/>
  <c r="K4378" i="13"/>
  <c r="K4377" i="13"/>
  <c r="K4376" i="13"/>
  <c r="K4375" i="13"/>
  <c r="K4374" i="13"/>
  <c r="K4373" i="13"/>
  <c r="K4372" i="13"/>
  <c r="K4371" i="13"/>
  <c r="K4370" i="13"/>
  <c r="K4369" i="13"/>
  <c r="K4368" i="13"/>
  <c r="K4367" i="13"/>
  <c r="K4366" i="13"/>
  <c r="K4365" i="13"/>
  <c r="K4364" i="13"/>
  <c r="K4363" i="13"/>
  <c r="K4362" i="13"/>
  <c r="K4361" i="13"/>
  <c r="K4360" i="13"/>
  <c r="K4359" i="13"/>
  <c r="K4358" i="13"/>
  <c r="K4357" i="13"/>
  <c r="K4356" i="13"/>
  <c r="K4355" i="13"/>
  <c r="K4354" i="13"/>
  <c r="K4353" i="13"/>
  <c r="K4352" i="13"/>
  <c r="K4351" i="13"/>
  <c r="K4350" i="13"/>
  <c r="K4349" i="13"/>
  <c r="K4348" i="13"/>
  <c r="K4347" i="13"/>
  <c r="K4346" i="13"/>
  <c r="K4345" i="13"/>
  <c r="K4344" i="13"/>
  <c r="K4343" i="13"/>
  <c r="K4342" i="13"/>
  <c r="K4341" i="13"/>
  <c r="K4340" i="13"/>
  <c r="K4339" i="13"/>
  <c r="K4338" i="13"/>
  <c r="K4337" i="13"/>
  <c r="K4336" i="13"/>
  <c r="K4335" i="13"/>
  <c r="K4334" i="13"/>
  <c r="K4333" i="13"/>
  <c r="K4332" i="13"/>
  <c r="K4331" i="13"/>
  <c r="K4330" i="13"/>
  <c r="K4329" i="13"/>
  <c r="K4328" i="13"/>
  <c r="K4327" i="13"/>
  <c r="K4326" i="13"/>
  <c r="K4325" i="13"/>
  <c r="K4324" i="13"/>
  <c r="K4323" i="13"/>
  <c r="K4322" i="13"/>
  <c r="K4321" i="13"/>
  <c r="K4320" i="13"/>
  <c r="K4319" i="13"/>
  <c r="K4318" i="13"/>
  <c r="K4317" i="13"/>
  <c r="K4316" i="13"/>
  <c r="K4315" i="13"/>
  <c r="K4314" i="13"/>
  <c r="K4313" i="13"/>
  <c r="K4312" i="13"/>
  <c r="K4311" i="13"/>
  <c r="K4310" i="13"/>
  <c r="K4309" i="13"/>
  <c r="K4308" i="13"/>
  <c r="K4307" i="13"/>
  <c r="K4306" i="13"/>
  <c r="K4305" i="13"/>
  <c r="K4304" i="13"/>
  <c r="K4303" i="13"/>
  <c r="K4302" i="13"/>
  <c r="K4301" i="13"/>
  <c r="K4300" i="13"/>
  <c r="K4299" i="13"/>
  <c r="K4298" i="13"/>
  <c r="K4297" i="13"/>
  <c r="K4296" i="13"/>
  <c r="K4295" i="13"/>
  <c r="K4294" i="13"/>
  <c r="K4293" i="13"/>
  <c r="K4292" i="13"/>
  <c r="K4291" i="13"/>
  <c r="K4290" i="13"/>
  <c r="K4289" i="13"/>
  <c r="K4288" i="13"/>
  <c r="K4287" i="13"/>
  <c r="K4286" i="13"/>
  <c r="K4285" i="13"/>
  <c r="K4284" i="13"/>
  <c r="K4283" i="13"/>
  <c r="K4282" i="13"/>
  <c r="K4281" i="13"/>
  <c r="K4280" i="13"/>
  <c r="K4279" i="13"/>
  <c r="K4278" i="13"/>
  <c r="K4277" i="13"/>
  <c r="K4276" i="13"/>
  <c r="K4275" i="13"/>
  <c r="K4274" i="13"/>
  <c r="K4273" i="13"/>
  <c r="K4272" i="13"/>
  <c r="K4271" i="13"/>
  <c r="K4270" i="13"/>
  <c r="K4269" i="13"/>
  <c r="K4268" i="13"/>
  <c r="K4267" i="13"/>
  <c r="K4266" i="13"/>
  <c r="K4265" i="13"/>
  <c r="K4264" i="13"/>
  <c r="K4263" i="13"/>
  <c r="K4262" i="13"/>
  <c r="K4261" i="13"/>
  <c r="K4260" i="13"/>
  <c r="K4259" i="13"/>
  <c r="K4258" i="13"/>
  <c r="K4257" i="13"/>
  <c r="K4256" i="13"/>
  <c r="K4255" i="13"/>
  <c r="K4254" i="13"/>
  <c r="K4253" i="13"/>
  <c r="K4252" i="13"/>
  <c r="K4251" i="13"/>
  <c r="K4250" i="13"/>
  <c r="K4249" i="13"/>
  <c r="K4248" i="13"/>
  <c r="K4247" i="13"/>
  <c r="K4246" i="13"/>
  <c r="K4245" i="13"/>
  <c r="K4244" i="13"/>
  <c r="K4243" i="13"/>
  <c r="K4242" i="13"/>
  <c r="K4241" i="13"/>
  <c r="K4240" i="13"/>
  <c r="K4239" i="13"/>
  <c r="K4238" i="13"/>
  <c r="K4237" i="13"/>
  <c r="K4236" i="13"/>
  <c r="K4235" i="13"/>
  <c r="K4234" i="13"/>
  <c r="K4233" i="13"/>
  <c r="K4232" i="13"/>
  <c r="K4231" i="13"/>
  <c r="K4230" i="13"/>
  <c r="K4229" i="13"/>
  <c r="K4228" i="13"/>
  <c r="K4227" i="13"/>
  <c r="K4226" i="13"/>
  <c r="K4225" i="13"/>
  <c r="K4224" i="13"/>
  <c r="K4223" i="13"/>
  <c r="K4222" i="13"/>
  <c r="K4221" i="13"/>
  <c r="K4220" i="13"/>
  <c r="K4219" i="13"/>
  <c r="K4218" i="13"/>
  <c r="K4217" i="13"/>
  <c r="K4216" i="13"/>
  <c r="K4215" i="13"/>
  <c r="K4214" i="13"/>
  <c r="K4213" i="13"/>
  <c r="K4212" i="13"/>
  <c r="K4211" i="13"/>
  <c r="K4210" i="13"/>
  <c r="K4209" i="13"/>
  <c r="K4208" i="13"/>
  <c r="K4207" i="13"/>
  <c r="K4206" i="13"/>
  <c r="K4205" i="13"/>
  <c r="K4204" i="13"/>
  <c r="K4203" i="13"/>
  <c r="K4202" i="13"/>
  <c r="K4201" i="13"/>
  <c r="K4200" i="13"/>
  <c r="K4199" i="13"/>
  <c r="K4198" i="13"/>
  <c r="K4197" i="13"/>
  <c r="K4196" i="13"/>
  <c r="K4195" i="13"/>
  <c r="K4194" i="13"/>
  <c r="K4193" i="13"/>
  <c r="K4192" i="13"/>
  <c r="K4191" i="13"/>
  <c r="K4190" i="13"/>
  <c r="K4189" i="13"/>
  <c r="K4188" i="13"/>
  <c r="K4187" i="13"/>
  <c r="K4186" i="13"/>
  <c r="K4185" i="13"/>
  <c r="K4184" i="13"/>
  <c r="K4183" i="13"/>
  <c r="K4182" i="13"/>
  <c r="K4181" i="13"/>
  <c r="K4180" i="13"/>
  <c r="K4179" i="13"/>
  <c r="K4178" i="13"/>
  <c r="K4177" i="13"/>
  <c r="K4176" i="13"/>
  <c r="K4175" i="13"/>
  <c r="K4174" i="13"/>
  <c r="K4173" i="13"/>
  <c r="K4172" i="13"/>
  <c r="K4171" i="13"/>
  <c r="K4170" i="13"/>
  <c r="K4169" i="13"/>
  <c r="K4168" i="13"/>
  <c r="K4167" i="13"/>
  <c r="K4166" i="13"/>
  <c r="K4165" i="13"/>
  <c r="K4164" i="13"/>
  <c r="K4163" i="13"/>
  <c r="K4162" i="13"/>
  <c r="K4161" i="13"/>
  <c r="K4160" i="13"/>
  <c r="K4159" i="13"/>
  <c r="K4158" i="13"/>
  <c r="K4157" i="13"/>
  <c r="K4156" i="13"/>
  <c r="K4155" i="13"/>
  <c r="K4154" i="13"/>
  <c r="K4153" i="13"/>
  <c r="K4152" i="13"/>
  <c r="K4151" i="13"/>
  <c r="K4150" i="13"/>
  <c r="K4149" i="13"/>
  <c r="K4148" i="13"/>
  <c r="K4147" i="13"/>
  <c r="K4146" i="13"/>
  <c r="K4145" i="13"/>
  <c r="K4144" i="13"/>
  <c r="K4143" i="13"/>
  <c r="K4142" i="13"/>
  <c r="K4141" i="13"/>
  <c r="K4140" i="13"/>
  <c r="K4139" i="13"/>
  <c r="K4138" i="13"/>
  <c r="K4137" i="13"/>
  <c r="K4136" i="13"/>
  <c r="K4135" i="13"/>
  <c r="K4134" i="13"/>
  <c r="K4133" i="13"/>
  <c r="K4132" i="13"/>
  <c r="K4131" i="13"/>
  <c r="K4130" i="13"/>
  <c r="K4129" i="13"/>
  <c r="K4128" i="13"/>
  <c r="K4127" i="13"/>
  <c r="K4126" i="13"/>
  <c r="K4125" i="13"/>
  <c r="K4124" i="13"/>
  <c r="K4123" i="13"/>
  <c r="K4122" i="13"/>
  <c r="K4121" i="13"/>
  <c r="K4120" i="13"/>
  <c r="K4119" i="13"/>
  <c r="K4118" i="13"/>
  <c r="K4117" i="13"/>
  <c r="K4116" i="13"/>
  <c r="K4115" i="13"/>
  <c r="K4114" i="13"/>
  <c r="K4113" i="13"/>
  <c r="K4112" i="13"/>
  <c r="K4111" i="13"/>
  <c r="K4110" i="13"/>
  <c r="K4109" i="13"/>
  <c r="K4108" i="13"/>
  <c r="K4107" i="13"/>
  <c r="K4106" i="13"/>
  <c r="K4105" i="13"/>
  <c r="K4104" i="13"/>
  <c r="K4103" i="13"/>
  <c r="K4102" i="13"/>
  <c r="K4101" i="13"/>
  <c r="K4100" i="13"/>
  <c r="K4099" i="13"/>
  <c r="K4098" i="13"/>
  <c r="K4097" i="13"/>
  <c r="K4096" i="13"/>
  <c r="K4095" i="13"/>
  <c r="K4094" i="13"/>
  <c r="K4093" i="13"/>
  <c r="K4092" i="13"/>
  <c r="K4091" i="13"/>
  <c r="K4090" i="13"/>
  <c r="K4089" i="13"/>
  <c r="K4088" i="13"/>
  <c r="K4087" i="13"/>
  <c r="K4086" i="13"/>
  <c r="K4085" i="13"/>
  <c r="K4084" i="13"/>
  <c r="K4083" i="13"/>
  <c r="K4082" i="13"/>
  <c r="K4081" i="13"/>
  <c r="K4080" i="13"/>
  <c r="K4079" i="13"/>
  <c r="K4078" i="13"/>
  <c r="K4077" i="13"/>
  <c r="K4076" i="13"/>
  <c r="K4075" i="13"/>
  <c r="K4074" i="13"/>
  <c r="K4073" i="13"/>
  <c r="K4072" i="13"/>
  <c r="K4071" i="13"/>
  <c r="K4070" i="13"/>
  <c r="K4069" i="13"/>
  <c r="K4068" i="13"/>
  <c r="K4067" i="13"/>
  <c r="K4066" i="13"/>
  <c r="K4065" i="13"/>
  <c r="K4064" i="13"/>
  <c r="K4063" i="13"/>
  <c r="K4062" i="13"/>
  <c r="K4061" i="13"/>
  <c r="K4060" i="13"/>
  <c r="K4059" i="13"/>
  <c r="K4058" i="13"/>
  <c r="K4057" i="13"/>
  <c r="K4056" i="13"/>
  <c r="K4055" i="13"/>
  <c r="K4054" i="13"/>
  <c r="K4053" i="13"/>
  <c r="K4052" i="13"/>
  <c r="K4051" i="13"/>
  <c r="K4050" i="13"/>
  <c r="K4049" i="13"/>
  <c r="K4048" i="13"/>
  <c r="K4047" i="13"/>
  <c r="K4046" i="13"/>
  <c r="K4045" i="13"/>
  <c r="K4044" i="13"/>
  <c r="K4043" i="13"/>
  <c r="K4042" i="13"/>
  <c r="K4041" i="13"/>
  <c r="K4040" i="13"/>
  <c r="K4039" i="13"/>
  <c r="K4038" i="13"/>
  <c r="K4037" i="13"/>
  <c r="K4036" i="13"/>
  <c r="K4035" i="13"/>
  <c r="K4034" i="13"/>
  <c r="K4033" i="13"/>
  <c r="K4032" i="13"/>
  <c r="K4031" i="13"/>
  <c r="K4030" i="13"/>
  <c r="K4029" i="13"/>
  <c r="K4028" i="13"/>
  <c r="K4027" i="13"/>
  <c r="K4026" i="13"/>
  <c r="K4025" i="13"/>
  <c r="K4024" i="13"/>
  <c r="K4023" i="13"/>
  <c r="K4022" i="13"/>
  <c r="K4021" i="13"/>
  <c r="K4020" i="13"/>
  <c r="K4019" i="13"/>
  <c r="K4018" i="13"/>
  <c r="K4017" i="13"/>
  <c r="K4016" i="13"/>
  <c r="K4015" i="13"/>
  <c r="K4014" i="13"/>
  <c r="K4013" i="13"/>
  <c r="K4012" i="13"/>
  <c r="K4011" i="13"/>
  <c r="K4010" i="13"/>
  <c r="K4009" i="13"/>
  <c r="K4008" i="13"/>
  <c r="K4007" i="13"/>
  <c r="K4006" i="13"/>
  <c r="K4005" i="13"/>
  <c r="K4004" i="13"/>
  <c r="K4003" i="13"/>
  <c r="K4002" i="13"/>
  <c r="K4001" i="13"/>
  <c r="K4000" i="13"/>
  <c r="K3999" i="13"/>
  <c r="K3998" i="13"/>
  <c r="K3997" i="13"/>
  <c r="K3996" i="13"/>
  <c r="K3995" i="13"/>
  <c r="K3994" i="13"/>
  <c r="K3993" i="13"/>
  <c r="K3992" i="13"/>
  <c r="K3991" i="13"/>
  <c r="K3990" i="13"/>
  <c r="K3989" i="13"/>
  <c r="K3988" i="13"/>
  <c r="K3987" i="13"/>
  <c r="K3986" i="13"/>
  <c r="K3985" i="13"/>
  <c r="K3984" i="13"/>
  <c r="K3983" i="13"/>
  <c r="K3982" i="13"/>
  <c r="K3981" i="13"/>
  <c r="K3980" i="13"/>
  <c r="K3979" i="13"/>
  <c r="K3978" i="13"/>
  <c r="K3977" i="13"/>
  <c r="K3976" i="13"/>
  <c r="K3975" i="13"/>
  <c r="K3974" i="13"/>
  <c r="K3973" i="13"/>
  <c r="K3972" i="13"/>
  <c r="K3971" i="13"/>
  <c r="K3970" i="13"/>
  <c r="K3969" i="13"/>
  <c r="K3968" i="13"/>
  <c r="K3967" i="13"/>
  <c r="K3966" i="13"/>
  <c r="K3965" i="13"/>
  <c r="K3964" i="13"/>
  <c r="K3963" i="13"/>
  <c r="K3962" i="13"/>
  <c r="K3961" i="13"/>
  <c r="K3960" i="13"/>
  <c r="K3959" i="13"/>
  <c r="K3958" i="13"/>
  <c r="K3957" i="13"/>
  <c r="K3956" i="13"/>
  <c r="K3955" i="13"/>
  <c r="K3954" i="13"/>
  <c r="K3953" i="13"/>
  <c r="K3952" i="13"/>
  <c r="K3951" i="13"/>
  <c r="K3950" i="13"/>
  <c r="K3949" i="13"/>
  <c r="K3948" i="13"/>
  <c r="K3947" i="13"/>
  <c r="K3946" i="13"/>
  <c r="K3945" i="13"/>
  <c r="K3944" i="13"/>
  <c r="K3943" i="13"/>
  <c r="K3942" i="13"/>
  <c r="K3941" i="13"/>
  <c r="K3940" i="13"/>
  <c r="K3939" i="13"/>
  <c r="K3938" i="13"/>
  <c r="K3937" i="13"/>
  <c r="K3936" i="13"/>
  <c r="K3935" i="13"/>
  <c r="K3934" i="13"/>
  <c r="K3933" i="13"/>
  <c r="K3932" i="13"/>
  <c r="K3931" i="13"/>
  <c r="K3930" i="13"/>
  <c r="K3929" i="13"/>
  <c r="K3928" i="13"/>
  <c r="K3927" i="13"/>
  <c r="K3926" i="13"/>
  <c r="K3925" i="13"/>
  <c r="K3924" i="13"/>
  <c r="K3923" i="13"/>
  <c r="K3922" i="13"/>
  <c r="K3921" i="13"/>
  <c r="K3920" i="13"/>
  <c r="K3919" i="13"/>
  <c r="K3918" i="13"/>
  <c r="K3917" i="13"/>
  <c r="K3916" i="13"/>
  <c r="K3915" i="13"/>
  <c r="K3914" i="13"/>
  <c r="K3913" i="13"/>
  <c r="K3912" i="13"/>
  <c r="K3911" i="13"/>
  <c r="K3910" i="13"/>
  <c r="K3909" i="13"/>
  <c r="K3908" i="13"/>
  <c r="K3907" i="13"/>
  <c r="K3906" i="13"/>
  <c r="K3905" i="13"/>
  <c r="K3904" i="13"/>
  <c r="K3903" i="13"/>
  <c r="K3902" i="13"/>
  <c r="K3901" i="13"/>
  <c r="K3900" i="13"/>
  <c r="K3899" i="13"/>
  <c r="K3898" i="13"/>
  <c r="K3897" i="13"/>
  <c r="K3896" i="13"/>
  <c r="K3895" i="13"/>
  <c r="K3894" i="13"/>
  <c r="K3893" i="13"/>
  <c r="K3892" i="13"/>
  <c r="K3891" i="13"/>
  <c r="K3890" i="13"/>
  <c r="K3889" i="13"/>
  <c r="K3888" i="13"/>
  <c r="K3887" i="13"/>
  <c r="K3886" i="13"/>
  <c r="K3885" i="13"/>
  <c r="K3884" i="13"/>
  <c r="K3883" i="13"/>
  <c r="K3882" i="13"/>
  <c r="K3881" i="13"/>
  <c r="K3880" i="13"/>
  <c r="K3879" i="13"/>
  <c r="K3878" i="13"/>
  <c r="K3877" i="13"/>
  <c r="K3876" i="13"/>
  <c r="K3875" i="13"/>
  <c r="K3874" i="13"/>
  <c r="K3873" i="13"/>
  <c r="K3872" i="13"/>
  <c r="K3871" i="13"/>
  <c r="K3870" i="13"/>
  <c r="K3869" i="13"/>
  <c r="K3868" i="13"/>
  <c r="K3867" i="13"/>
  <c r="K3866" i="13"/>
  <c r="K3865" i="13"/>
  <c r="K3864" i="13"/>
  <c r="K3863" i="13"/>
  <c r="K3862" i="13"/>
  <c r="K3861" i="13"/>
  <c r="K3860" i="13"/>
  <c r="K3859" i="13"/>
  <c r="K3858" i="13"/>
  <c r="K3857" i="13"/>
  <c r="K3856" i="13"/>
  <c r="K3855" i="13"/>
  <c r="K3854" i="13"/>
  <c r="K3853" i="13"/>
  <c r="K3852" i="13"/>
  <c r="K3851" i="13"/>
  <c r="K3850" i="13"/>
  <c r="K3849" i="13"/>
  <c r="K3848" i="13"/>
  <c r="K3847" i="13"/>
  <c r="K3846" i="13"/>
  <c r="K3845" i="13"/>
  <c r="K3844" i="13"/>
  <c r="K3843" i="13"/>
  <c r="K3842" i="13"/>
  <c r="K3841" i="13"/>
  <c r="K3840" i="13"/>
  <c r="K3839" i="13"/>
  <c r="K3838" i="13"/>
  <c r="K3837" i="13"/>
  <c r="K3836" i="13"/>
  <c r="K3835" i="13"/>
  <c r="K3834" i="13"/>
  <c r="K3833" i="13"/>
  <c r="K3832" i="13"/>
  <c r="K3831" i="13"/>
  <c r="K3830" i="13"/>
  <c r="K3829" i="13"/>
  <c r="K3828" i="13"/>
  <c r="K3827" i="13"/>
  <c r="K3826" i="13"/>
  <c r="K3825" i="13"/>
  <c r="K3824" i="13"/>
  <c r="K3823" i="13"/>
  <c r="K3822" i="13"/>
  <c r="K3821" i="13"/>
  <c r="K3820" i="13"/>
  <c r="K3819" i="13"/>
  <c r="K3818" i="13"/>
  <c r="K3817" i="13"/>
  <c r="K3816" i="13"/>
  <c r="K3815" i="13"/>
  <c r="K3814" i="13"/>
  <c r="K3813" i="13"/>
  <c r="K3812" i="13"/>
  <c r="K3811" i="13"/>
  <c r="K3810" i="13"/>
  <c r="K3809" i="13"/>
  <c r="K3808" i="13"/>
  <c r="K3807" i="13"/>
  <c r="K3806" i="13"/>
  <c r="K3805" i="13"/>
  <c r="K3804" i="13"/>
  <c r="K3803" i="13"/>
  <c r="K3802" i="13"/>
  <c r="K3801" i="13"/>
  <c r="K3800" i="13"/>
  <c r="K3799" i="13"/>
  <c r="K3798" i="13"/>
  <c r="K3797" i="13"/>
  <c r="K3796" i="13"/>
  <c r="K3795" i="13"/>
  <c r="K3794" i="13"/>
  <c r="K3793" i="13"/>
  <c r="K3792" i="13"/>
  <c r="K3791" i="13"/>
  <c r="K3790" i="13"/>
  <c r="K3789" i="13"/>
  <c r="K3788" i="13"/>
  <c r="K3787" i="13"/>
  <c r="K3786" i="13"/>
  <c r="K3785" i="13"/>
  <c r="K3784" i="13"/>
  <c r="K3783" i="13"/>
  <c r="K3782" i="13"/>
  <c r="K3781" i="13"/>
  <c r="K3780" i="13"/>
  <c r="K3779" i="13"/>
  <c r="K3778" i="13"/>
  <c r="K3777" i="13"/>
  <c r="K3776" i="13"/>
  <c r="K3775" i="13"/>
  <c r="K3774" i="13"/>
  <c r="K3773" i="13"/>
  <c r="K3772" i="13"/>
  <c r="K3771" i="13"/>
  <c r="K3770" i="13"/>
  <c r="K3769" i="13"/>
  <c r="K3768" i="13"/>
  <c r="K3767" i="13"/>
  <c r="K3766" i="13"/>
  <c r="K3765" i="13"/>
  <c r="K3764" i="13"/>
  <c r="K3763" i="13"/>
  <c r="K3762" i="13"/>
  <c r="K3761" i="13"/>
  <c r="K3760" i="13"/>
  <c r="K3759" i="13"/>
  <c r="K3758" i="13"/>
  <c r="K3757" i="13"/>
  <c r="K3756" i="13"/>
  <c r="K3755" i="13"/>
  <c r="K3754" i="13"/>
  <c r="K3753" i="13"/>
  <c r="K3752" i="13"/>
  <c r="K3751" i="13"/>
  <c r="K3750" i="13"/>
  <c r="K3749" i="13"/>
  <c r="K3748" i="13"/>
  <c r="K3747" i="13"/>
  <c r="K3746" i="13"/>
  <c r="K3745" i="13"/>
  <c r="K3744" i="13"/>
  <c r="K3743" i="13"/>
  <c r="K3742" i="13"/>
  <c r="K3741" i="13"/>
  <c r="K3740" i="13"/>
  <c r="K3739" i="13"/>
  <c r="K3738" i="13"/>
  <c r="K3737" i="13"/>
  <c r="K3736" i="13"/>
  <c r="K3735" i="13"/>
  <c r="K3734" i="13"/>
  <c r="K3733" i="13"/>
  <c r="K3732" i="13"/>
  <c r="K3731" i="13"/>
  <c r="K3730" i="13"/>
  <c r="K3729" i="13"/>
  <c r="K3728" i="13"/>
  <c r="K3727" i="13"/>
  <c r="K3726" i="13"/>
  <c r="K3725" i="13"/>
  <c r="K3724" i="13"/>
  <c r="K3723" i="13"/>
  <c r="K3722" i="13"/>
  <c r="K3721" i="13"/>
  <c r="K3720" i="13"/>
  <c r="K3719" i="13"/>
  <c r="K3718" i="13"/>
  <c r="K3717" i="13"/>
  <c r="K3716" i="13"/>
  <c r="K3715" i="13"/>
  <c r="K3714" i="13"/>
  <c r="K3713" i="13"/>
  <c r="K3712" i="13"/>
  <c r="K3711" i="13"/>
  <c r="K3710" i="13"/>
  <c r="K3709" i="13"/>
  <c r="K3708" i="13"/>
  <c r="K3707" i="13"/>
  <c r="K3706" i="13"/>
  <c r="K3705" i="13"/>
  <c r="K3704" i="13"/>
  <c r="K3703" i="13"/>
  <c r="K3702" i="13"/>
  <c r="K3701" i="13"/>
  <c r="K3700" i="13"/>
  <c r="K3699" i="13"/>
  <c r="K3698" i="13"/>
  <c r="K3697" i="13"/>
  <c r="K3696" i="13"/>
  <c r="K3695" i="13"/>
  <c r="K3694" i="13"/>
  <c r="K3693" i="13"/>
  <c r="K3692" i="13"/>
  <c r="K3691" i="13"/>
  <c r="K3690" i="13"/>
  <c r="K3689" i="13"/>
  <c r="K3688" i="13"/>
  <c r="K3687" i="13"/>
  <c r="K3686" i="13"/>
  <c r="K3685" i="13"/>
  <c r="K3684" i="13"/>
  <c r="K3683" i="13"/>
  <c r="K3682" i="13"/>
  <c r="K3681" i="13"/>
  <c r="K3680" i="13"/>
  <c r="K3679" i="13"/>
  <c r="K3678" i="13"/>
  <c r="K3677" i="13"/>
  <c r="K3676" i="13"/>
  <c r="K3675" i="13"/>
  <c r="K3674" i="13"/>
  <c r="K3673" i="13"/>
  <c r="K3672" i="13"/>
  <c r="K3671" i="13"/>
  <c r="K3670" i="13"/>
  <c r="K3669" i="13"/>
  <c r="K3668" i="13"/>
  <c r="K3667" i="13"/>
  <c r="K3666" i="13"/>
  <c r="K3665" i="13"/>
  <c r="K3664" i="13"/>
  <c r="K3663" i="13"/>
  <c r="K3662" i="13"/>
  <c r="K3661" i="13"/>
  <c r="K3660" i="13"/>
  <c r="K3659" i="13"/>
  <c r="K3658" i="13"/>
  <c r="K3657" i="13"/>
  <c r="K3656" i="13"/>
  <c r="K3655" i="13"/>
  <c r="K3654" i="13"/>
  <c r="K3653" i="13"/>
  <c r="K3652" i="13"/>
  <c r="K3651" i="13"/>
  <c r="K3650" i="13"/>
  <c r="K3649" i="13"/>
  <c r="K3648" i="13"/>
  <c r="K3647" i="13"/>
  <c r="K3646" i="13"/>
  <c r="K3645" i="13"/>
  <c r="K3644" i="13"/>
  <c r="K3643" i="13"/>
  <c r="K3642" i="13"/>
  <c r="K3641" i="13"/>
  <c r="K3640" i="13"/>
  <c r="K3639" i="13"/>
  <c r="K3638" i="13"/>
  <c r="K3637" i="13"/>
  <c r="K3636" i="13"/>
  <c r="K3635" i="13"/>
  <c r="K3634" i="13"/>
  <c r="K3633" i="13"/>
  <c r="K3632" i="13"/>
  <c r="K3631" i="13"/>
  <c r="K3630" i="13"/>
  <c r="K3629" i="13"/>
  <c r="K3628" i="13"/>
  <c r="K3627" i="13"/>
  <c r="K3626" i="13"/>
  <c r="K3625" i="13"/>
  <c r="K3624" i="13"/>
  <c r="K3623" i="13"/>
  <c r="K3622" i="13"/>
  <c r="K3621" i="13"/>
  <c r="K3620" i="13"/>
  <c r="K3619" i="13"/>
  <c r="K3618" i="13"/>
  <c r="K3617" i="13"/>
  <c r="K3616" i="13"/>
  <c r="K3615" i="13"/>
  <c r="K3614" i="13"/>
  <c r="K3613" i="13"/>
  <c r="K3612" i="13"/>
  <c r="K3611" i="13"/>
  <c r="K3610" i="13"/>
  <c r="K3609" i="13"/>
  <c r="K3608" i="13"/>
  <c r="K3607" i="13"/>
  <c r="K3606" i="13"/>
  <c r="K3605" i="13"/>
  <c r="K3604" i="13"/>
  <c r="K3603" i="13"/>
  <c r="K3602" i="13"/>
  <c r="K3601" i="13"/>
  <c r="K3600" i="13"/>
  <c r="K3599" i="13"/>
  <c r="K3598" i="13"/>
  <c r="K3597" i="13"/>
  <c r="K3596" i="13"/>
  <c r="K3595" i="13"/>
  <c r="K3594" i="13"/>
  <c r="K3593" i="13"/>
  <c r="K3592" i="13"/>
  <c r="K3591" i="13"/>
  <c r="K3590" i="13"/>
  <c r="K3589" i="13"/>
  <c r="K3588" i="13"/>
  <c r="K3587" i="13"/>
  <c r="K3586" i="13"/>
  <c r="K3585" i="13"/>
  <c r="K3584" i="13"/>
  <c r="K3583" i="13"/>
  <c r="K3582" i="13"/>
  <c r="K3581" i="13"/>
  <c r="K3580" i="13"/>
  <c r="K3579" i="13"/>
  <c r="K3578" i="13"/>
  <c r="K3577" i="13"/>
  <c r="K3576" i="13"/>
  <c r="K3575" i="13"/>
  <c r="K3574" i="13"/>
  <c r="K3573" i="13"/>
  <c r="K3572" i="13"/>
  <c r="K3571" i="13"/>
  <c r="K3570" i="13"/>
  <c r="K3569" i="13"/>
  <c r="K3568" i="13"/>
  <c r="K3567" i="13"/>
  <c r="K3566" i="13"/>
  <c r="K3565" i="13"/>
  <c r="K3564" i="13"/>
  <c r="K3563" i="13"/>
  <c r="K3562" i="13"/>
  <c r="K3561" i="13"/>
  <c r="K3560" i="13"/>
  <c r="K3559" i="13"/>
  <c r="K3558" i="13"/>
  <c r="K3557" i="13"/>
  <c r="K3556" i="13"/>
  <c r="K3555" i="13"/>
  <c r="K3554" i="13"/>
  <c r="K3553" i="13"/>
  <c r="K3552" i="13"/>
  <c r="K3551" i="13"/>
  <c r="K3550" i="13"/>
  <c r="K3549" i="13"/>
  <c r="K3548" i="13"/>
  <c r="K3547" i="13"/>
  <c r="K3546" i="13"/>
  <c r="K3545" i="13"/>
  <c r="K3544" i="13"/>
  <c r="K3543" i="13"/>
  <c r="K3542" i="13"/>
  <c r="K3541" i="13"/>
  <c r="K3540" i="13"/>
  <c r="K3539" i="13"/>
  <c r="K3538" i="13"/>
  <c r="K3537" i="13"/>
  <c r="K3536" i="13"/>
  <c r="K3535" i="13"/>
  <c r="K3534" i="13"/>
  <c r="K3533" i="13"/>
  <c r="K3532" i="13"/>
  <c r="K3531" i="13"/>
  <c r="K3530" i="13"/>
  <c r="K3529" i="13"/>
  <c r="K3528" i="13"/>
  <c r="K3527" i="13"/>
  <c r="K3526" i="13"/>
  <c r="K3525" i="13"/>
  <c r="K3524" i="13"/>
  <c r="K3523" i="13"/>
  <c r="K3522" i="13"/>
  <c r="K3521" i="13"/>
  <c r="K3520" i="13"/>
  <c r="K3519" i="13"/>
  <c r="K3518" i="13"/>
  <c r="K3517" i="13"/>
  <c r="K3516" i="13"/>
  <c r="K3515" i="13"/>
  <c r="K3514" i="13"/>
  <c r="K3513" i="13"/>
  <c r="K3512" i="13"/>
  <c r="K3511" i="13"/>
  <c r="K3510" i="13"/>
  <c r="K3509" i="13"/>
  <c r="K3508" i="13"/>
  <c r="K3507" i="13"/>
  <c r="K3506" i="13"/>
  <c r="K3505" i="13"/>
  <c r="K3504" i="13"/>
  <c r="K3503" i="13"/>
  <c r="K3502" i="13"/>
  <c r="K3501" i="13"/>
  <c r="K3500" i="13"/>
  <c r="K3499" i="13"/>
  <c r="K3498" i="13"/>
  <c r="K3497" i="13"/>
  <c r="K3496" i="13"/>
  <c r="K3495" i="13"/>
  <c r="K3494" i="13"/>
  <c r="K3493" i="13"/>
  <c r="K3492" i="13"/>
  <c r="K3491" i="13"/>
  <c r="K3490" i="13"/>
  <c r="K3489" i="13"/>
  <c r="K3488" i="13"/>
  <c r="K3487" i="13"/>
  <c r="K3486" i="13"/>
  <c r="K3485" i="13"/>
  <c r="K3484" i="13"/>
  <c r="K3483" i="13"/>
  <c r="K3482" i="13"/>
  <c r="K3481" i="13"/>
  <c r="K3480" i="13"/>
  <c r="K3479" i="13"/>
  <c r="K3478" i="13"/>
  <c r="K3477" i="13"/>
  <c r="K3476" i="13"/>
  <c r="K3475" i="13"/>
  <c r="K3474" i="13"/>
  <c r="K3473" i="13"/>
  <c r="K3472" i="13"/>
  <c r="K3471" i="13"/>
  <c r="K3470" i="13"/>
  <c r="K3469" i="13"/>
  <c r="K3468" i="13"/>
  <c r="K3467" i="13"/>
  <c r="K3466" i="13"/>
  <c r="K3465" i="13"/>
  <c r="K3464" i="13"/>
  <c r="K3463" i="13"/>
  <c r="K3462" i="13"/>
  <c r="K3461" i="13"/>
  <c r="K3460" i="13"/>
  <c r="K3459" i="13"/>
  <c r="K3458" i="13"/>
  <c r="K3457" i="13"/>
  <c r="K3456" i="13"/>
  <c r="K3455" i="13"/>
  <c r="K3454" i="13"/>
  <c r="K3453" i="13"/>
  <c r="K3452" i="13"/>
  <c r="K3451" i="13"/>
  <c r="K3450" i="13"/>
  <c r="K3449" i="13"/>
  <c r="K3448" i="13"/>
  <c r="K3447" i="13"/>
  <c r="K3446" i="13"/>
  <c r="K3445" i="13"/>
  <c r="K3444" i="13"/>
  <c r="K3443" i="13"/>
  <c r="K3442" i="13"/>
  <c r="K3441" i="13"/>
  <c r="K3440" i="13"/>
  <c r="K3439" i="13"/>
  <c r="K3438" i="13"/>
  <c r="K3437" i="13"/>
  <c r="K3436" i="13"/>
  <c r="K3435" i="13"/>
  <c r="K3434" i="13"/>
  <c r="K3433" i="13"/>
  <c r="K3432" i="13"/>
  <c r="K3431" i="13"/>
  <c r="K3430" i="13"/>
  <c r="K3429" i="13"/>
  <c r="K3428" i="13"/>
  <c r="K3427" i="13"/>
  <c r="K3426" i="13"/>
  <c r="K3425" i="13"/>
  <c r="K3424" i="13"/>
  <c r="K3423" i="13"/>
  <c r="K9311" i="13"/>
  <c r="K9183" i="13"/>
  <c r="K7430" i="13"/>
  <c r="K7414" i="13"/>
  <c r="K7398" i="13"/>
  <c r="K7382" i="13"/>
  <c r="K7366" i="13"/>
  <c r="K5020" i="13"/>
  <c r="K5016" i="13"/>
  <c r="K5012" i="13"/>
  <c r="K5008" i="13"/>
  <c r="K5004" i="13"/>
  <c r="K5000" i="13"/>
  <c r="K4996" i="13"/>
  <c r="K4992" i="13"/>
  <c r="K4988" i="13"/>
  <c r="K4984" i="13"/>
  <c r="K4980" i="13"/>
  <c r="K4976" i="13"/>
  <c r="K4972" i="13"/>
  <c r="K4968" i="13"/>
  <c r="K4964" i="13"/>
  <c r="K4960" i="13"/>
  <c r="K4956" i="13"/>
  <c r="K4952" i="13"/>
  <c r="K4948" i="13"/>
  <c r="K4944" i="13"/>
  <c r="K4940" i="13"/>
  <c r="K4936" i="13"/>
  <c r="K4932" i="13"/>
  <c r="K4928" i="13"/>
  <c r="K4924" i="13"/>
  <c r="K4920" i="13"/>
  <c r="K4916" i="13"/>
  <c r="K4912" i="13"/>
  <c r="K4908" i="13"/>
  <c r="K4904" i="13"/>
  <c r="K4900" i="13"/>
  <c r="K4896" i="13"/>
  <c r="K4892" i="13"/>
  <c r="K4888" i="13"/>
  <c r="K4884" i="13"/>
  <c r="K4880" i="13"/>
  <c r="K4876" i="13"/>
  <c r="K4872" i="13"/>
  <c r="K4868" i="13"/>
  <c r="K4864" i="13"/>
  <c r="K4860" i="13"/>
  <c r="K4856" i="13"/>
  <c r="K4852" i="13"/>
  <c r="K8740" i="13"/>
  <c r="K6928" i="13"/>
  <c r="K6896" i="13"/>
  <c r="K6864" i="13"/>
  <c r="K6832" i="13"/>
  <c r="K6800" i="13"/>
  <c r="K6768" i="13"/>
  <c r="K6736" i="13"/>
  <c r="K6704" i="13"/>
  <c r="K6904" i="13"/>
  <c r="K6872" i="13"/>
  <c r="K6840" i="13"/>
  <c r="K6808" i="13"/>
  <c r="K6776" i="13"/>
  <c r="K6744" i="13"/>
  <c r="K6712" i="13"/>
  <c r="K4848" i="13"/>
  <c r="K4840" i="13"/>
  <c r="K4832" i="13"/>
  <c r="K4824" i="13"/>
  <c r="K4816" i="13"/>
  <c r="K4808" i="13"/>
  <c r="K4800" i="13"/>
  <c r="K4792" i="13"/>
  <c r="K4784" i="13"/>
  <c r="K4776" i="13"/>
  <c r="K4768" i="13"/>
  <c r="K4760" i="13"/>
  <c r="K4752" i="13"/>
  <c r="K4744" i="13"/>
  <c r="K4736" i="13"/>
  <c r="K4728" i="13"/>
  <c r="K4720" i="13"/>
  <c r="K4712" i="13"/>
  <c r="K6912" i="13"/>
  <c r="K6880" i="13"/>
  <c r="K6848" i="13"/>
  <c r="K6816" i="13"/>
  <c r="K6784" i="13"/>
  <c r="K6752" i="13"/>
  <c r="K6720" i="13"/>
  <c r="K6824" i="13"/>
  <c r="K4844" i="13"/>
  <c r="K4812" i="13"/>
  <c r="K4780" i="13"/>
  <c r="K4748" i="13"/>
  <c r="K4716" i="13"/>
  <c r="K3422" i="13"/>
  <c r="K3418" i="13"/>
  <c r="K3414" i="13"/>
  <c r="K3410" i="13"/>
  <c r="K3406" i="13"/>
  <c r="K3402" i="13"/>
  <c r="K3398" i="13"/>
  <c r="K3394" i="13"/>
  <c r="K3390" i="13"/>
  <c r="K3386" i="13"/>
  <c r="K3382" i="13"/>
  <c r="K3378" i="13"/>
  <c r="K3374" i="13"/>
  <c r="K3370" i="13"/>
  <c r="K3366" i="13"/>
  <c r="K3362" i="13"/>
  <c r="K3358" i="13"/>
  <c r="K3354" i="13"/>
  <c r="K3353" i="13"/>
  <c r="K3352" i="13"/>
  <c r="K3351" i="13"/>
  <c r="K3350" i="13"/>
  <c r="K3349" i="13"/>
  <c r="K3348" i="13"/>
  <c r="K3347" i="13"/>
  <c r="K3346" i="13"/>
  <c r="K3345" i="13"/>
  <c r="K3344" i="13"/>
  <c r="K3343" i="13"/>
  <c r="K3342" i="13"/>
  <c r="K3341" i="13"/>
  <c r="K3340" i="13"/>
  <c r="K3339" i="13"/>
  <c r="K3338" i="13"/>
  <c r="K3337" i="13"/>
  <c r="K3336" i="13"/>
  <c r="K3335" i="13"/>
  <c r="K3334" i="13"/>
  <c r="K3333" i="13"/>
  <c r="K3332" i="13"/>
  <c r="K3331" i="13"/>
  <c r="K3330" i="13"/>
  <c r="K3329" i="13"/>
  <c r="K3328" i="13"/>
  <c r="K3327" i="13"/>
  <c r="K3326" i="13"/>
  <c r="K3325" i="13"/>
  <c r="K3324" i="13"/>
  <c r="K3323" i="13"/>
  <c r="K3322" i="13"/>
  <c r="K3321" i="13"/>
  <c r="K3320" i="13"/>
  <c r="K3319" i="13"/>
  <c r="K3318" i="13"/>
  <c r="K3317" i="13"/>
  <c r="K3316" i="13"/>
  <c r="K3315" i="13"/>
  <c r="K3314" i="13"/>
  <c r="K3313" i="13"/>
  <c r="K3312" i="13"/>
  <c r="K3311" i="13"/>
  <c r="K3310" i="13"/>
  <c r="K3309" i="13"/>
  <c r="K3308" i="13"/>
  <c r="K3307" i="13"/>
  <c r="K3306" i="13"/>
  <c r="K3305" i="13"/>
  <c r="K3304" i="13"/>
  <c r="K3303" i="13"/>
  <c r="K3302" i="13"/>
  <c r="K3301" i="13"/>
  <c r="K3300" i="13"/>
  <c r="K3299" i="13"/>
  <c r="K3298" i="13"/>
  <c r="K3297" i="13"/>
  <c r="K3296" i="13"/>
  <c r="K3295" i="13"/>
  <c r="K3294" i="13"/>
  <c r="K3293" i="13"/>
  <c r="K3292" i="13"/>
  <c r="K3291" i="13"/>
  <c r="K3290" i="13"/>
  <c r="K3289" i="13"/>
  <c r="K3288" i="13"/>
  <c r="K3287" i="13"/>
  <c r="K3286" i="13"/>
  <c r="K3285" i="13"/>
  <c r="K3284" i="13"/>
  <c r="K3283" i="13"/>
  <c r="K3282" i="13"/>
  <c r="K3281" i="13"/>
  <c r="K3280" i="13"/>
  <c r="K3279" i="13"/>
  <c r="K3278" i="13"/>
  <c r="K3277" i="13"/>
  <c r="K3276" i="13"/>
  <c r="K3275" i="13"/>
  <c r="K3274" i="13"/>
  <c r="K3273" i="13"/>
  <c r="K3272" i="13"/>
  <c r="K3271" i="13"/>
  <c r="K3270" i="13"/>
  <c r="K3269" i="13"/>
  <c r="K3268" i="13"/>
  <c r="K3267" i="13"/>
  <c r="K3266" i="13"/>
  <c r="K3265" i="13"/>
  <c r="K3264" i="13"/>
  <c r="K3263" i="13"/>
  <c r="K3262" i="13"/>
  <c r="K3261" i="13"/>
  <c r="K3260" i="13"/>
  <c r="K3259" i="13"/>
  <c r="K3258" i="13"/>
  <c r="K3257" i="13"/>
  <c r="K3256" i="13"/>
  <c r="K3255" i="13"/>
  <c r="K3254" i="13"/>
  <c r="K3253" i="13"/>
  <c r="K3252" i="13"/>
  <c r="K3251" i="13"/>
  <c r="K3250" i="13"/>
  <c r="K3249" i="13"/>
  <c r="K3248" i="13"/>
  <c r="K3247" i="13"/>
  <c r="K3246" i="13"/>
  <c r="K3245" i="13"/>
  <c r="K3244" i="13"/>
  <c r="K3243" i="13"/>
  <c r="K3242" i="13"/>
  <c r="K3241" i="13"/>
  <c r="K3240" i="13"/>
  <c r="K3239" i="13"/>
  <c r="K3238" i="13"/>
  <c r="K3237" i="13"/>
  <c r="K3236" i="13"/>
  <c r="K3235" i="13"/>
  <c r="K3234" i="13"/>
  <c r="K3233" i="13"/>
  <c r="K3232" i="13"/>
  <c r="K3231" i="13"/>
  <c r="K3230" i="13"/>
  <c r="K3229" i="13"/>
  <c r="K3228" i="13"/>
  <c r="K3227" i="13"/>
  <c r="K3226" i="13"/>
  <c r="K3225" i="13"/>
  <c r="K3224" i="13"/>
  <c r="K3223" i="13"/>
  <c r="K3222" i="13"/>
  <c r="K3221" i="13"/>
  <c r="K3220" i="13"/>
  <c r="K3219" i="13"/>
  <c r="K3218" i="13"/>
  <c r="K3217" i="13"/>
  <c r="K3216" i="13"/>
  <c r="K3215" i="13"/>
  <c r="K3214" i="13"/>
  <c r="K3213" i="13"/>
  <c r="K3212" i="13"/>
  <c r="K3211" i="13"/>
  <c r="K3210" i="13"/>
  <c r="K3209" i="13"/>
  <c r="K3208" i="13"/>
  <c r="K3207" i="13"/>
  <c r="K3206" i="13"/>
  <c r="K3205" i="13"/>
  <c r="K3204" i="13"/>
  <c r="K3203" i="13"/>
  <c r="K3202" i="13"/>
  <c r="K3201" i="13"/>
  <c r="K3200" i="13"/>
  <c r="K3199" i="13"/>
  <c r="K3198" i="13"/>
  <c r="K3197" i="13"/>
  <c r="K3196" i="13"/>
  <c r="K3195" i="13"/>
  <c r="K3194" i="13"/>
  <c r="K3193" i="13"/>
  <c r="K3192" i="13"/>
  <c r="K3191" i="13"/>
  <c r="K3190" i="13"/>
  <c r="K3189" i="13"/>
  <c r="K3188" i="13"/>
  <c r="K3187" i="13"/>
  <c r="K3186" i="13"/>
  <c r="K3185" i="13"/>
  <c r="K3184" i="13"/>
  <c r="K3183" i="13"/>
  <c r="K3182" i="13"/>
  <c r="K3181" i="13"/>
  <c r="K3180" i="13"/>
  <c r="K3179" i="13"/>
  <c r="K3178" i="13"/>
  <c r="K3177" i="13"/>
  <c r="K3176" i="13"/>
  <c r="K3175" i="13"/>
  <c r="K3174" i="13"/>
  <c r="K3173" i="13"/>
  <c r="K3172" i="13"/>
  <c r="K3171" i="13"/>
  <c r="K3170" i="13"/>
  <c r="K3169" i="13"/>
  <c r="K3168" i="13"/>
  <c r="K3167" i="13"/>
  <c r="K3166" i="13"/>
  <c r="K3165" i="13"/>
  <c r="K3164" i="13"/>
  <c r="K3163" i="13"/>
  <c r="K3162" i="13"/>
  <c r="K3161" i="13"/>
  <c r="K3160" i="13"/>
  <c r="K3159" i="13"/>
  <c r="K3158" i="13"/>
  <c r="K3157" i="13"/>
  <c r="K3156" i="13"/>
  <c r="K3155" i="13"/>
  <c r="K3154" i="13"/>
  <c r="K3153" i="13"/>
  <c r="K3152" i="13"/>
  <c r="K3151" i="13"/>
  <c r="K3150" i="13"/>
  <c r="K3149" i="13"/>
  <c r="K3148" i="13"/>
  <c r="K3147" i="13"/>
  <c r="K3146" i="13"/>
  <c r="K3145" i="13"/>
  <c r="K3144" i="13"/>
  <c r="K3143" i="13"/>
  <c r="K3142" i="13"/>
  <c r="K3141" i="13"/>
  <c r="K3140" i="13"/>
  <c r="K3139" i="13"/>
  <c r="K3138" i="13"/>
  <c r="K3137" i="13"/>
  <c r="K3136" i="13"/>
  <c r="K3135" i="13"/>
  <c r="K3134" i="13"/>
  <c r="K3133" i="13"/>
  <c r="K3132" i="13"/>
  <c r="K3131" i="13"/>
  <c r="K3130" i="13"/>
  <c r="K3129" i="13"/>
  <c r="K3128" i="13"/>
  <c r="K3127" i="13"/>
  <c r="K3126" i="13"/>
  <c r="K3125" i="13"/>
  <c r="K3124" i="13"/>
  <c r="K3123" i="13"/>
  <c r="K3122" i="13"/>
  <c r="K3121" i="13"/>
  <c r="K3120" i="13"/>
  <c r="K3119" i="13"/>
  <c r="K3118" i="13"/>
  <c r="K3117" i="13"/>
  <c r="K3116" i="13"/>
  <c r="K3115" i="13"/>
  <c r="K3114" i="13"/>
  <c r="K3113" i="13"/>
  <c r="K3112" i="13"/>
  <c r="K3111" i="13"/>
  <c r="K3110" i="13"/>
  <c r="K3109" i="13"/>
  <c r="K3108" i="13"/>
  <c r="K3107" i="13"/>
  <c r="K3106" i="13"/>
  <c r="K3105" i="13"/>
  <c r="K3104" i="13"/>
  <c r="K3103" i="13"/>
  <c r="K3102" i="13"/>
  <c r="K3101" i="13"/>
  <c r="K3100" i="13"/>
  <c r="K3099" i="13"/>
  <c r="K3098" i="13"/>
  <c r="K3097" i="13"/>
  <c r="K3096" i="13"/>
  <c r="K3095" i="13"/>
  <c r="K3094" i="13"/>
  <c r="K3093" i="13"/>
  <c r="K3092" i="13"/>
  <c r="K3091" i="13"/>
  <c r="K3090" i="13"/>
  <c r="K3089" i="13"/>
  <c r="K3088" i="13"/>
  <c r="K3087" i="13"/>
  <c r="K3086" i="13"/>
  <c r="K3085" i="13"/>
  <c r="K3084" i="13"/>
  <c r="K3083" i="13"/>
  <c r="K3082" i="13"/>
  <c r="K3081" i="13"/>
  <c r="K3080" i="13"/>
  <c r="K3079" i="13"/>
  <c r="K3078" i="13"/>
  <c r="K3077" i="13"/>
  <c r="K3076" i="13"/>
  <c r="K3075" i="13"/>
  <c r="K3074" i="13"/>
  <c r="K3073" i="13"/>
  <c r="K3072" i="13"/>
  <c r="K3071" i="13"/>
  <c r="K3070" i="13"/>
  <c r="K3069" i="13"/>
  <c r="K3068" i="13"/>
  <c r="K3067" i="13"/>
  <c r="K3066" i="13"/>
  <c r="K3065" i="13"/>
  <c r="K3064" i="13"/>
  <c r="K3063" i="13"/>
  <c r="K3062" i="13"/>
  <c r="K3061" i="13"/>
  <c r="K3060" i="13"/>
  <c r="K3059" i="13"/>
  <c r="K3058" i="13"/>
  <c r="K3057" i="13"/>
  <c r="K3056" i="13"/>
  <c r="K3055" i="13"/>
  <c r="K3054" i="13"/>
  <c r="K3053" i="13"/>
  <c r="K3052" i="13"/>
  <c r="K3051" i="13"/>
  <c r="K3050" i="13"/>
  <c r="K3049" i="13"/>
  <c r="K3048" i="13"/>
  <c r="K3047" i="13"/>
  <c r="K3046" i="13"/>
  <c r="K3045" i="13"/>
  <c r="K3044" i="13"/>
  <c r="K3043" i="13"/>
  <c r="K3042" i="13"/>
  <c r="K3041" i="13"/>
  <c r="K3040" i="13"/>
  <c r="K3039" i="13"/>
  <c r="K3038" i="13"/>
  <c r="K3037" i="13"/>
  <c r="K3036" i="13"/>
  <c r="K3035" i="13"/>
  <c r="K3034" i="13"/>
  <c r="K3033" i="13"/>
  <c r="K3032" i="13"/>
  <c r="K3031" i="13"/>
  <c r="K3030" i="13"/>
  <c r="K3029" i="13"/>
  <c r="K3028" i="13"/>
  <c r="K3027" i="13"/>
  <c r="K3026" i="13"/>
  <c r="K3025" i="13"/>
  <c r="K3024" i="13"/>
  <c r="K3023" i="13"/>
  <c r="K3022" i="13"/>
  <c r="K3021" i="13"/>
  <c r="K3020" i="13"/>
  <c r="K3019" i="13"/>
  <c r="K3018" i="13"/>
  <c r="K3017" i="13"/>
  <c r="K3016" i="13"/>
  <c r="K3015" i="13"/>
  <c r="K3014" i="13"/>
  <c r="K3013" i="13"/>
  <c r="K3012" i="13"/>
  <c r="K3011" i="13"/>
  <c r="K3010" i="13"/>
  <c r="K3009" i="13"/>
  <c r="K3008" i="13"/>
  <c r="K3007" i="13"/>
  <c r="K3006" i="13"/>
  <c r="K3005" i="13"/>
  <c r="K3004" i="13"/>
  <c r="K3003" i="13"/>
  <c r="K3002" i="13"/>
  <c r="K3001" i="13"/>
  <c r="K3000" i="13"/>
  <c r="K2999" i="13"/>
  <c r="K2998" i="13"/>
  <c r="K2997" i="13"/>
  <c r="K2996" i="13"/>
  <c r="K2995" i="13"/>
  <c r="K2994" i="13"/>
  <c r="K2993" i="13"/>
  <c r="K2992" i="13"/>
  <c r="K2991" i="13"/>
  <c r="K2990" i="13"/>
  <c r="K2989" i="13"/>
  <c r="K2988" i="13"/>
  <c r="K2987" i="13"/>
  <c r="K2986" i="13"/>
  <c r="K2985" i="13"/>
  <c r="K2984" i="13"/>
  <c r="K2983" i="13"/>
  <c r="K2982" i="13"/>
  <c r="K2981" i="13"/>
  <c r="K2980" i="13"/>
  <c r="K2979" i="13"/>
  <c r="K2978" i="13"/>
  <c r="K2977" i="13"/>
  <c r="K2976" i="13"/>
  <c r="K2975" i="13"/>
  <c r="K2974" i="13"/>
  <c r="K2973" i="13"/>
  <c r="K2972" i="13"/>
  <c r="K2971" i="13"/>
  <c r="K2970" i="13"/>
  <c r="K2969" i="13"/>
  <c r="K2968" i="13"/>
  <c r="K2967" i="13"/>
  <c r="K2966" i="13"/>
  <c r="K2965" i="13"/>
  <c r="K2964" i="13"/>
  <c r="K2963" i="13"/>
  <c r="K2962" i="13"/>
  <c r="K2961" i="13"/>
  <c r="K2960" i="13"/>
  <c r="K2959" i="13"/>
  <c r="K2958" i="13"/>
  <c r="K2957" i="13"/>
  <c r="K2956" i="13"/>
  <c r="K2955" i="13"/>
  <c r="K2954" i="13"/>
  <c r="K2953" i="13"/>
  <c r="K2952" i="13"/>
  <c r="K2951" i="13"/>
  <c r="K2950" i="13"/>
  <c r="K2949" i="13"/>
  <c r="K2948" i="13"/>
  <c r="K2947" i="13"/>
  <c r="K2946" i="13"/>
  <c r="K2945" i="13"/>
  <c r="K2944" i="13"/>
  <c r="K2943" i="13"/>
  <c r="K2942" i="13"/>
  <c r="K2941" i="13"/>
  <c r="K2940" i="13"/>
  <c r="K2939" i="13"/>
  <c r="K2938" i="13"/>
  <c r="K2937" i="13"/>
  <c r="K2936" i="13"/>
  <c r="K2935" i="13"/>
  <c r="K2934" i="13"/>
  <c r="K2933" i="13"/>
  <c r="K2932" i="13"/>
  <c r="K2931" i="13"/>
  <c r="K2930" i="13"/>
  <c r="K2929" i="13"/>
  <c r="K2928" i="13"/>
  <c r="K2927" i="13"/>
  <c r="K2926" i="13"/>
  <c r="K2925" i="13"/>
  <c r="K2924" i="13"/>
  <c r="K2923" i="13"/>
  <c r="K2922" i="13"/>
  <c r="K2921" i="13"/>
  <c r="K2920" i="13"/>
  <c r="K2919" i="13"/>
  <c r="K2918" i="13"/>
  <c r="K2917" i="13"/>
  <c r="K2916" i="13"/>
  <c r="K2915" i="13"/>
  <c r="K2914" i="13"/>
  <c r="K2913" i="13"/>
  <c r="K2912" i="13"/>
  <c r="K2911" i="13"/>
  <c r="K2910" i="13"/>
  <c r="K2909" i="13"/>
  <c r="K2908" i="13"/>
  <c r="K2907" i="13"/>
  <c r="K2906" i="13"/>
  <c r="K2905" i="13"/>
  <c r="K2904" i="13"/>
  <c r="K2903" i="13"/>
  <c r="K2902" i="13"/>
  <c r="K2901" i="13"/>
  <c r="K2900" i="13"/>
  <c r="K2899" i="13"/>
  <c r="K2898" i="13"/>
  <c r="K2897" i="13"/>
  <c r="K2896" i="13"/>
  <c r="K2895" i="13"/>
  <c r="K2894" i="13"/>
  <c r="K2893" i="13"/>
  <c r="K2892" i="13"/>
  <c r="K2891" i="13"/>
  <c r="K2890" i="13"/>
  <c r="K2889" i="13"/>
  <c r="K2888" i="13"/>
  <c r="K2887" i="13"/>
  <c r="K2886" i="13"/>
  <c r="K2885" i="13"/>
  <c r="K2884" i="13"/>
  <c r="K2883" i="13"/>
  <c r="K2882" i="13"/>
  <c r="K2881" i="13"/>
  <c r="K2880" i="13"/>
  <c r="K2879" i="13"/>
  <c r="K2878" i="13"/>
  <c r="K2877" i="13"/>
  <c r="K2876" i="13"/>
  <c r="K2875" i="13"/>
  <c r="K2874" i="13"/>
  <c r="K2873" i="13"/>
  <c r="K2872" i="13"/>
  <c r="K2871" i="13"/>
  <c r="K2870" i="13"/>
  <c r="K2869" i="13"/>
  <c r="K2868" i="13"/>
  <c r="K2867" i="13"/>
  <c r="K2866" i="13"/>
  <c r="K2865" i="13"/>
  <c r="K2864" i="13"/>
  <c r="K2863" i="13"/>
  <c r="K2862" i="13"/>
  <c r="K2861" i="13"/>
  <c r="K2860" i="13"/>
  <c r="K2859" i="13"/>
  <c r="K2858" i="13"/>
  <c r="K2857" i="13"/>
  <c r="K2856" i="13"/>
  <c r="K2855" i="13"/>
  <c r="K2854" i="13"/>
  <c r="K2853" i="13"/>
  <c r="K2852" i="13"/>
  <c r="K2851" i="13"/>
  <c r="K2850" i="13"/>
  <c r="K2849" i="13"/>
  <c r="K2848" i="13"/>
  <c r="K2847" i="13"/>
  <c r="K2846" i="13"/>
  <c r="K2845" i="13"/>
  <c r="K2844" i="13"/>
  <c r="K2843" i="13"/>
  <c r="K2842" i="13"/>
  <c r="K2841" i="13"/>
  <c r="K2840" i="13"/>
  <c r="K2839" i="13"/>
  <c r="K2838" i="13"/>
  <c r="K2837" i="13"/>
  <c r="K2836" i="13"/>
  <c r="K2835" i="13"/>
  <c r="K2834" i="13"/>
  <c r="K2833" i="13"/>
  <c r="K2832" i="13"/>
  <c r="K2831" i="13"/>
  <c r="K2830" i="13"/>
  <c r="K2829" i="13"/>
  <c r="K2828" i="13"/>
  <c r="K2827" i="13"/>
  <c r="K2826" i="13"/>
  <c r="K2825" i="13"/>
  <c r="K2824" i="13"/>
  <c r="K2823" i="13"/>
  <c r="K2822" i="13"/>
  <c r="K2821" i="13"/>
  <c r="K2820" i="13"/>
  <c r="K2819" i="13"/>
  <c r="K2818" i="13"/>
  <c r="K2817" i="13"/>
  <c r="K2816" i="13"/>
  <c r="K2815" i="13"/>
  <c r="K2814" i="13"/>
  <c r="K2813" i="13"/>
  <c r="K2812" i="13"/>
  <c r="K2811" i="13"/>
  <c r="K2810" i="13"/>
  <c r="K2809" i="13"/>
  <c r="K2808" i="13"/>
  <c r="K2807" i="13"/>
  <c r="K2806" i="13"/>
  <c r="K2805" i="13"/>
  <c r="K2804" i="13"/>
  <c r="K2803" i="13"/>
  <c r="K2802" i="13"/>
  <c r="K2801" i="13"/>
  <c r="K2800" i="13"/>
  <c r="K2799" i="13"/>
  <c r="K2798" i="13"/>
  <c r="K2797" i="13"/>
  <c r="K2796" i="13"/>
  <c r="K2795" i="13"/>
  <c r="K2794" i="13"/>
  <c r="K2793" i="13"/>
  <c r="K2792" i="13"/>
  <c r="K2791" i="13"/>
  <c r="K2790" i="13"/>
  <c r="K2789" i="13"/>
  <c r="K2788" i="13"/>
  <c r="K2787" i="13"/>
  <c r="K2786" i="13"/>
  <c r="K2785" i="13"/>
  <c r="K2784" i="13"/>
  <c r="K2783" i="13"/>
  <c r="K2782" i="13"/>
  <c r="K2781" i="13"/>
  <c r="K2780" i="13"/>
  <c r="K2779" i="13"/>
  <c r="K2778" i="13"/>
  <c r="K2777" i="13"/>
  <c r="K2776" i="13"/>
  <c r="K2775" i="13"/>
  <c r="K2774" i="13"/>
  <c r="K2773" i="13"/>
  <c r="K2772" i="13"/>
  <c r="K2771" i="13"/>
  <c r="K2770" i="13"/>
  <c r="K2769" i="13"/>
  <c r="K2768" i="13"/>
  <c r="K2767" i="13"/>
  <c r="K2766" i="13"/>
  <c r="K2765" i="13"/>
  <c r="K2764" i="13"/>
  <c r="K2763" i="13"/>
  <c r="K2762" i="13"/>
  <c r="K2761" i="13"/>
  <c r="K2760" i="13"/>
  <c r="K2759" i="13"/>
  <c r="K2758" i="13"/>
  <c r="K2757" i="13"/>
  <c r="K2756" i="13"/>
  <c r="K2755" i="13"/>
  <c r="K2754" i="13"/>
  <c r="K2753" i="13"/>
  <c r="K2752" i="13"/>
  <c r="K2751" i="13"/>
  <c r="K2750" i="13"/>
  <c r="K2749" i="13"/>
  <c r="K2748" i="13"/>
  <c r="K2747" i="13"/>
  <c r="K2746" i="13"/>
  <c r="K2745" i="13"/>
  <c r="K2744" i="13"/>
  <c r="K2743" i="13"/>
  <c r="K2742" i="13"/>
  <c r="K2741" i="13"/>
  <c r="K2740" i="13"/>
  <c r="K2739" i="13"/>
  <c r="K2738" i="13"/>
  <c r="K2737" i="13"/>
  <c r="K2736" i="13"/>
  <c r="K2735" i="13"/>
  <c r="K2734" i="13"/>
  <c r="K2733" i="13"/>
  <c r="K2732" i="13"/>
  <c r="K2731" i="13"/>
  <c r="K2730" i="13"/>
  <c r="K2729" i="13"/>
  <c r="K2728" i="13"/>
  <c r="K2727" i="13"/>
  <c r="K2726" i="13"/>
  <c r="K2725" i="13"/>
  <c r="K2724" i="13"/>
  <c r="K2723" i="13"/>
  <c r="K2722" i="13"/>
  <c r="K2721" i="13"/>
  <c r="K2720" i="13"/>
  <c r="K2719" i="13"/>
  <c r="K2718" i="13"/>
  <c r="K2717" i="13"/>
  <c r="K2716" i="13"/>
  <c r="K2715" i="13"/>
  <c r="K2714" i="13"/>
  <c r="K2713" i="13"/>
  <c r="K2712" i="13"/>
  <c r="K2711" i="13"/>
  <c r="K2710" i="13"/>
  <c r="K2709" i="13"/>
  <c r="K2708" i="13"/>
  <c r="K2707" i="13"/>
  <c r="K2706" i="13"/>
  <c r="K2705" i="13"/>
  <c r="K2704" i="13"/>
  <c r="K2703" i="13"/>
  <c r="K2702" i="13"/>
  <c r="K2701" i="13"/>
  <c r="K2700" i="13"/>
  <c r="K2699" i="13"/>
  <c r="K2698" i="13"/>
  <c r="K2697" i="13"/>
  <c r="K2696" i="13"/>
  <c r="K2695" i="13"/>
  <c r="K2694" i="13"/>
  <c r="K2693" i="13"/>
  <c r="K2692" i="13"/>
  <c r="K2691" i="13"/>
  <c r="K2690" i="13"/>
  <c r="K2689" i="13"/>
  <c r="K2688" i="13"/>
  <c r="K2687" i="13"/>
  <c r="K2686" i="13"/>
  <c r="K2685" i="13"/>
  <c r="K2684" i="13"/>
  <c r="K2683" i="13"/>
  <c r="K2682" i="13"/>
  <c r="K2681" i="13"/>
  <c r="K2680" i="13"/>
  <c r="K2679" i="13"/>
  <c r="K2678" i="13"/>
  <c r="K2677" i="13"/>
  <c r="K2676" i="13"/>
  <c r="K2675" i="13"/>
  <c r="K2674" i="13"/>
  <c r="K2673" i="13"/>
  <c r="K2672" i="13"/>
  <c r="K2671" i="13"/>
  <c r="K2670" i="13"/>
  <c r="K2669" i="13"/>
  <c r="K2668" i="13"/>
  <c r="K2667" i="13"/>
  <c r="K2666" i="13"/>
  <c r="K2665" i="13"/>
  <c r="K2664" i="13"/>
  <c r="K2663" i="13"/>
  <c r="K2662" i="13"/>
  <c r="K2661" i="13"/>
  <c r="K2660" i="13"/>
  <c r="K2659" i="13"/>
  <c r="K2658" i="13"/>
  <c r="K2657" i="13"/>
  <c r="K2656" i="13"/>
  <c r="K2655" i="13"/>
  <c r="K2654" i="13"/>
  <c r="K2653" i="13"/>
  <c r="K2652" i="13"/>
  <c r="K2651" i="13"/>
  <c r="K2650" i="13"/>
  <c r="K2649" i="13"/>
  <c r="K2648" i="13"/>
  <c r="K2647" i="13"/>
  <c r="K2646" i="13"/>
  <c r="K2645" i="13"/>
  <c r="K2644" i="13"/>
  <c r="K2643" i="13"/>
  <c r="K2642" i="13"/>
  <c r="K2641" i="13"/>
  <c r="K2640" i="13"/>
  <c r="K2639" i="13"/>
  <c r="K2638" i="13"/>
  <c r="K2637" i="13"/>
  <c r="K2636" i="13"/>
  <c r="K2635" i="13"/>
  <c r="K2634" i="13"/>
  <c r="K2633" i="13"/>
  <c r="K2632" i="13"/>
  <c r="K2631" i="13"/>
  <c r="K2630" i="13"/>
  <c r="K2629" i="13"/>
  <c r="K2628" i="13"/>
  <c r="K2627" i="13"/>
  <c r="K2626" i="13"/>
  <c r="K2625" i="13"/>
  <c r="K2624" i="13"/>
  <c r="K2623" i="13"/>
  <c r="K2622" i="13"/>
  <c r="K2621" i="13"/>
  <c r="K2620" i="13"/>
  <c r="K2619" i="13"/>
  <c r="K2618" i="13"/>
  <c r="K2617" i="13"/>
  <c r="K2616" i="13"/>
  <c r="K2615" i="13"/>
  <c r="K2614" i="13"/>
  <c r="K2613" i="13"/>
  <c r="K2612" i="13"/>
  <c r="K2611" i="13"/>
  <c r="K2610" i="13"/>
  <c r="K2609" i="13"/>
  <c r="K2608" i="13"/>
  <c r="K2607" i="13"/>
  <c r="K2606" i="13"/>
  <c r="K2605" i="13"/>
  <c r="K2604" i="13"/>
  <c r="K2603" i="13"/>
  <c r="K2602" i="13"/>
  <c r="K2601" i="13"/>
  <c r="K2600" i="13"/>
  <c r="K2599" i="13"/>
  <c r="K2598" i="13"/>
  <c r="K2597" i="13"/>
  <c r="K2596" i="13"/>
  <c r="K2595" i="13"/>
  <c r="K2594" i="13"/>
  <c r="K2593" i="13"/>
  <c r="K2592" i="13"/>
  <c r="K2591" i="13"/>
  <c r="K2590" i="13"/>
  <c r="K2589" i="13"/>
  <c r="K2588" i="13"/>
  <c r="K2587" i="13"/>
  <c r="K2586" i="13"/>
  <c r="K2585" i="13"/>
  <c r="K2584" i="13"/>
  <c r="K2583" i="13"/>
  <c r="K2582" i="13"/>
  <c r="K2581" i="13"/>
  <c r="K2580" i="13"/>
  <c r="K2579" i="13"/>
  <c r="K2578" i="13"/>
  <c r="K2577" i="13"/>
  <c r="K2576" i="13"/>
  <c r="K2575" i="13"/>
  <c r="K2574" i="13"/>
  <c r="K2573" i="13"/>
  <c r="K2572" i="13"/>
  <c r="K2571" i="13"/>
  <c r="K2570" i="13"/>
  <c r="K2569" i="13"/>
  <c r="K2568" i="13"/>
  <c r="K2567" i="13"/>
  <c r="K2566" i="13"/>
  <c r="K2565" i="13"/>
  <c r="K2564" i="13"/>
  <c r="K2563" i="13"/>
  <c r="K2562" i="13"/>
  <c r="K2561" i="13"/>
  <c r="K2560" i="13"/>
  <c r="K2559" i="13"/>
  <c r="K2558" i="13"/>
  <c r="K2557" i="13"/>
  <c r="K2556" i="13"/>
  <c r="K2555" i="13"/>
  <c r="K2554" i="13"/>
  <c r="K2553" i="13"/>
  <c r="K2552" i="13"/>
  <c r="K2551" i="13"/>
  <c r="K2550" i="13"/>
  <c r="K2549" i="13"/>
  <c r="K2548" i="13"/>
  <c r="K2547" i="13"/>
  <c r="K2546" i="13"/>
  <c r="K2545" i="13"/>
  <c r="K2544" i="13"/>
  <c r="K2543" i="13"/>
  <c r="K2542" i="13"/>
  <c r="K2541" i="13"/>
  <c r="K2540" i="13"/>
  <c r="K2539" i="13"/>
  <c r="K2538" i="13"/>
  <c r="K2537" i="13"/>
  <c r="K2536" i="13"/>
  <c r="K2535" i="13"/>
  <c r="K2534" i="13"/>
  <c r="K2533" i="13"/>
  <c r="K2532" i="13"/>
  <c r="K2531" i="13"/>
  <c r="K2530" i="13"/>
  <c r="K2529" i="13"/>
  <c r="K2528" i="13"/>
  <c r="K2527" i="13"/>
  <c r="K2526" i="13"/>
  <c r="K2525" i="13"/>
  <c r="K2524" i="13"/>
  <c r="K2523" i="13"/>
  <c r="K2522" i="13"/>
  <c r="K2521" i="13"/>
  <c r="K2520" i="13"/>
  <c r="K2519" i="13"/>
  <c r="K2518" i="13"/>
  <c r="K2517" i="13"/>
  <c r="K2516" i="13"/>
  <c r="K2515" i="13"/>
  <c r="K2514" i="13"/>
  <c r="K2513" i="13"/>
  <c r="K2512" i="13"/>
  <c r="K2511" i="13"/>
  <c r="K2510" i="13"/>
  <c r="K2509" i="13"/>
  <c r="K2508" i="13"/>
  <c r="K2507" i="13"/>
  <c r="K2506" i="13"/>
  <c r="K2505" i="13"/>
  <c r="K2504" i="13"/>
  <c r="K2503" i="13"/>
  <c r="K2502" i="13"/>
  <c r="K2501" i="13"/>
  <c r="K2500" i="13"/>
  <c r="K2499" i="13"/>
  <c r="K2498" i="13"/>
  <c r="K2497" i="13"/>
  <c r="K2496" i="13"/>
  <c r="K2495" i="13"/>
  <c r="K2494" i="13"/>
  <c r="K2493" i="13"/>
  <c r="K2492" i="13"/>
  <c r="K2491" i="13"/>
  <c r="K2490" i="13"/>
  <c r="K2489" i="13"/>
  <c r="K2488" i="13"/>
  <c r="K2487" i="13"/>
  <c r="K2486" i="13"/>
  <c r="K2485" i="13"/>
  <c r="K2484" i="13"/>
  <c r="K2483" i="13"/>
  <c r="K2482" i="13"/>
  <c r="K2481" i="13"/>
  <c r="K2480" i="13"/>
  <c r="K2479" i="13"/>
  <c r="K2478" i="13"/>
  <c r="K2477" i="13"/>
  <c r="K2476" i="13"/>
  <c r="K2475" i="13"/>
  <c r="K2474" i="13"/>
  <c r="K2473" i="13"/>
  <c r="K2472" i="13"/>
  <c r="K2471" i="13"/>
  <c r="K2470" i="13"/>
  <c r="K2469" i="13"/>
  <c r="K2468" i="13"/>
  <c r="K2467" i="13"/>
  <c r="K2466" i="13"/>
  <c r="K2465" i="13"/>
  <c r="K2464" i="13"/>
  <c r="K2463" i="13"/>
  <c r="K2462" i="13"/>
  <c r="K2461" i="13"/>
  <c r="K2460" i="13"/>
  <c r="K2459" i="13"/>
  <c r="K2458" i="13"/>
  <c r="K2457" i="13"/>
  <c r="K2456" i="13"/>
  <c r="K2455" i="13"/>
  <c r="K2454" i="13"/>
  <c r="K2453" i="13"/>
  <c r="K2452" i="13"/>
  <c r="K2451" i="13"/>
  <c r="K2450" i="13"/>
  <c r="K2449" i="13"/>
  <c r="K2448" i="13"/>
  <c r="K2447" i="13"/>
  <c r="K2446" i="13"/>
  <c r="K2445" i="13"/>
  <c r="K2444" i="13"/>
  <c r="K2443" i="13"/>
  <c r="K2442" i="13"/>
  <c r="K2441" i="13"/>
  <c r="K2440" i="13"/>
  <c r="K2439" i="13"/>
  <c r="K2438" i="13"/>
  <c r="K2437" i="13"/>
  <c r="K2436" i="13"/>
  <c r="K2435" i="13"/>
  <c r="K2434" i="13"/>
  <c r="K2433" i="13"/>
  <c r="K2432" i="13"/>
  <c r="K2431" i="13"/>
  <c r="K2430" i="13"/>
  <c r="K2429" i="13"/>
  <c r="K2428" i="13"/>
  <c r="K2427" i="13"/>
  <c r="K2426" i="13"/>
  <c r="K2425" i="13"/>
  <c r="K2424" i="13"/>
  <c r="K2423" i="13"/>
  <c r="K2422" i="13"/>
  <c r="K2421" i="13"/>
  <c r="K2420" i="13"/>
  <c r="K2419" i="13"/>
  <c r="K2418" i="13"/>
  <c r="K2417" i="13"/>
  <c r="K2416" i="13"/>
  <c r="K2415" i="13"/>
  <c r="K2414" i="13"/>
  <c r="K2413" i="13"/>
  <c r="K2412" i="13"/>
  <c r="K2411" i="13"/>
  <c r="K2410" i="13"/>
  <c r="K2409" i="13"/>
  <c r="K2408" i="13"/>
  <c r="K2407" i="13"/>
  <c r="K2406" i="13"/>
  <c r="K2405" i="13"/>
  <c r="K2404" i="13"/>
  <c r="K2403" i="13"/>
  <c r="K2402" i="13"/>
  <c r="K2401" i="13"/>
  <c r="K2400" i="13"/>
  <c r="K2399" i="13"/>
  <c r="K2398" i="13"/>
  <c r="K2397" i="13"/>
  <c r="K2396" i="13"/>
  <c r="K2395" i="13"/>
  <c r="K2394" i="13"/>
  <c r="K2393" i="13"/>
  <c r="K2392" i="13"/>
  <c r="K2391" i="13"/>
  <c r="K2390" i="13"/>
  <c r="K2389" i="13"/>
  <c r="K2388" i="13"/>
  <c r="K2387" i="13"/>
  <c r="K2386" i="13"/>
  <c r="K2385" i="13"/>
  <c r="K2384" i="13"/>
  <c r="K2383" i="13"/>
  <c r="K2382" i="13"/>
  <c r="K2381" i="13"/>
  <c r="K2380" i="13"/>
  <c r="K2379" i="13"/>
  <c r="K2378" i="13"/>
  <c r="K2377" i="13"/>
  <c r="K2376" i="13"/>
  <c r="K2375" i="13"/>
  <c r="K2374" i="13"/>
  <c r="K2373" i="13"/>
  <c r="K2372" i="13"/>
  <c r="K2371" i="13"/>
  <c r="K2370" i="13"/>
  <c r="K2369" i="13"/>
  <c r="K2368" i="13"/>
  <c r="K2367" i="13"/>
  <c r="K2366" i="13"/>
  <c r="K2365" i="13"/>
  <c r="K2364" i="13"/>
  <c r="K2363" i="13"/>
  <c r="K2362" i="13"/>
  <c r="K2361" i="13"/>
  <c r="K2360" i="13"/>
  <c r="K2359" i="13"/>
  <c r="K2358" i="13"/>
  <c r="K2357" i="13"/>
  <c r="K2356" i="13"/>
  <c r="K2355" i="13"/>
  <c r="K2354" i="13"/>
  <c r="K2353" i="13"/>
  <c r="K2352" i="13"/>
  <c r="K2351" i="13"/>
  <c r="K2350" i="13"/>
  <c r="K2349" i="13"/>
  <c r="K2348" i="13"/>
  <c r="K2347" i="13"/>
  <c r="K2346" i="13"/>
  <c r="K2345" i="13"/>
  <c r="K2344" i="13"/>
  <c r="K2343" i="13"/>
  <c r="K2342" i="13"/>
  <c r="K2341" i="13"/>
  <c r="K2340" i="13"/>
  <c r="K2339" i="13"/>
  <c r="K2338" i="13"/>
  <c r="K2337" i="13"/>
  <c r="K2336" i="13"/>
  <c r="K2335" i="13"/>
  <c r="K2334" i="13"/>
  <c r="K2333" i="13"/>
  <c r="K2332" i="13"/>
  <c r="K2331" i="13"/>
  <c r="K2330" i="13"/>
  <c r="K2329" i="13"/>
  <c r="K2328" i="13"/>
  <c r="K2327" i="13"/>
  <c r="K2326" i="13"/>
  <c r="K2325" i="13"/>
  <c r="K2324" i="13"/>
  <c r="K2323" i="13"/>
  <c r="K2322" i="13"/>
  <c r="K2321" i="13"/>
  <c r="K2320" i="13"/>
  <c r="K2319" i="13"/>
  <c r="K2318" i="13"/>
  <c r="K2317" i="13"/>
  <c r="K2316" i="13"/>
  <c r="K2315" i="13"/>
  <c r="K2314" i="13"/>
  <c r="K2313" i="13"/>
  <c r="K2312" i="13"/>
  <c r="K2311" i="13"/>
  <c r="K2310" i="13"/>
  <c r="K2309" i="13"/>
  <c r="K2308" i="13"/>
  <c r="K2307" i="13"/>
  <c r="K2306" i="13"/>
  <c r="K2305" i="13"/>
  <c r="K2304" i="13"/>
  <c r="K2303" i="13"/>
  <c r="K2302" i="13"/>
  <c r="K2301" i="13"/>
  <c r="K2300" i="13"/>
  <c r="K2299" i="13"/>
  <c r="K2298" i="13"/>
  <c r="K2297" i="13"/>
  <c r="K2296" i="13"/>
  <c r="K2295" i="13"/>
  <c r="K2294" i="13"/>
  <c r="K2293" i="13"/>
  <c r="K2292" i="13"/>
  <c r="K2291" i="13"/>
  <c r="K2290" i="13"/>
  <c r="K2289" i="13"/>
  <c r="K2288" i="13"/>
  <c r="K2287" i="13"/>
  <c r="K2286" i="13"/>
  <c r="K2285" i="13"/>
  <c r="K2284" i="13"/>
  <c r="K2283" i="13"/>
  <c r="K2282" i="13"/>
  <c r="K2281" i="13"/>
  <c r="K2280" i="13"/>
  <c r="K2279" i="13"/>
  <c r="K2278" i="13"/>
  <c r="K2277" i="13"/>
  <c r="K2276" i="13"/>
  <c r="K2275" i="13"/>
  <c r="K2274" i="13"/>
  <c r="K2273" i="13"/>
  <c r="K2272" i="13"/>
  <c r="K2271" i="13"/>
  <c r="K2270" i="13"/>
  <c r="K2269" i="13"/>
  <c r="K2268" i="13"/>
  <c r="K2267" i="13"/>
  <c r="K2266" i="13"/>
  <c r="K2265" i="13"/>
  <c r="K2264" i="13"/>
  <c r="K2263" i="13"/>
  <c r="K2262" i="13"/>
  <c r="K2261" i="13"/>
  <c r="K2260" i="13"/>
  <c r="K2259" i="13"/>
  <c r="K2258" i="13"/>
  <c r="K2257" i="13"/>
  <c r="K2256" i="13"/>
  <c r="K2255" i="13"/>
  <c r="K2254" i="13"/>
  <c r="K2253" i="13"/>
  <c r="K2252" i="13"/>
  <c r="K2251" i="13"/>
  <c r="K2250" i="13"/>
  <c r="K2249" i="13"/>
  <c r="K2248" i="13"/>
  <c r="K2247" i="13"/>
  <c r="K2246" i="13"/>
  <c r="K2245" i="13"/>
  <c r="K2244" i="13"/>
  <c r="K2243" i="13"/>
  <c r="K2242" i="13"/>
  <c r="K2241" i="13"/>
  <c r="K2240" i="13"/>
  <c r="K2239" i="13"/>
  <c r="K2238" i="13"/>
  <c r="K2237" i="13"/>
  <c r="K2236" i="13"/>
  <c r="K2235" i="13"/>
  <c r="K2234" i="13"/>
  <c r="K2233" i="13"/>
  <c r="K2232" i="13"/>
  <c r="K2231" i="13"/>
  <c r="K2230" i="13"/>
  <c r="K2229" i="13"/>
  <c r="K2228" i="13"/>
  <c r="K2227" i="13"/>
  <c r="K2226" i="13"/>
  <c r="K2225" i="13"/>
  <c r="K2224" i="13"/>
  <c r="K2223" i="13"/>
  <c r="K2222" i="13"/>
  <c r="K2221" i="13"/>
  <c r="K2220" i="13"/>
  <c r="K2219" i="13"/>
  <c r="K2218" i="13"/>
  <c r="K2217" i="13"/>
  <c r="K2216" i="13"/>
  <c r="K2215" i="13"/>
  <c r="K2214" i="13"/>
  <c r="K2213" i="13"/>
  <c r="K2212" i="13"/>
  <c r="K2211" i="13"/>
  <c r="K2210" i="13"/>
  <c r="K2209" i="13"/>
  <c r="K2208" i="13"/>
  <c r="K2207" i="13"/>
  <c r="K2206" i="13"/>
  <c r="K2205" i="13"/>
  <c r="K2204" i="13"/>
  <c r="K2203" i="13"/>
  <c r="K2202" i="13"/>
  <c r="K2201" i="13"/>
  <c r="K2200" i="13"/>
  <c r="K2199" i="13"/>
  <c r="K2198" i="13"/>
  <c r="K2197" i="13"/>
  <c r="K2196" i="13"/>
  <c r="K2195" i="13"/>
  <c r="K2194" i="13"/>
  <c r="K2193" i="13"/>
  <c r="K2192" i="13"/>
  <c r="K2191" i="13"/>
  <c r="K2190" i="13"/>
  <c r="K2189" i="13"/>
  <c r="K2188" i="13"/>
  <c r="K2187" i="13"/>
  <c r="K2186" i="13"/>
  <c r="K2185" i="13"/>
  <c r="K2184" i="13"/>
  <c r="K2183" i="13"/>
  <c r="K2182" i="13"/>
  <c r="K2181" i="13"/>
  <c r="K2180" i="13"/>
  <c r="K2179" i="13"/>
  <c r="K2178" i="13"/>
  <c r="K2177" i="13"/>
  <c r="K2176" i="13"/>
  <c r="K2175" i="13"/>
  <c r="K2174" i="13"/>
  <c r="K2173" i="13"/>
  <c r="K2172" i="13"/>
  <c r="K2171" i="13"/>
  <c r="K2170" i="13"/>
  <c r="K2169" i="13"/>
  <c r="K2168" i="13"/>
  <c r="K2167" i="13"/>
  <c r="K2166" i="13"/>
  <c r="K2165" i="13"/>
  <c r="K2164" i="13"/>
  <c r="K2163" i="13"/>
  <c r="K2162" i="13"/>
  <c r="K2161" i="13"/>
  <c r="K2160" i="13"/>
  <c r="K2159" i="13"/>
  <c r="K2158" i="13"/>
  <c r="K2157" i="13"/>
  <c r="K2156" i="13"/>
  <c r="K2155" i="13"/>
  <c r="K2154" i="13"/>
  <c r="K2153" i="13"/>
  <c r="K2152" i="13"/>
  <c r="K2151" i="13"/>
  <c r="K2150" i="13"/>
  <c r="K2149" i="13"/>
  <c r="K2148" i="13"/>
  <c r="K2147" i="13"/>
  <c r="K2146" i="13"/>
  <c r="K2145" i="13"/>
  <c r="K2144" i="13"/>
  <c r="K2143" i="13"/>
  <c r="K2142" i="13"/>
  <c r="K2141" i="13"/>
  <c r="K2140" i="13"/>
  <c r="K2139" i="13"/>
  <c r="K2138" i="13"/>
  <c r="K2137" i="13"/>
  <c r="K2136" i="13"/>
  <c r="K2135" i="13"/>
  <c r="K2134" i="13"/>
  <c r="K2133" i="13"/>
  <c r="K2132" i="13"/>
  <c r="K2131" i="13"/>
  <c r="K2130" i="13"/>
  <c r="K2129" i="13"/>
  <c r="K2128" i="13"/>
  <c r="K2127" i="13"/>
  <c r="K2126" i="13"/>
  <c r="K2125" i="13"/>
  <c r="K2124" i="13"/>
  <c r="K2123" i="13"/>
  <c r="K2122" i="13"/>
  <c r="K2121" i="13"/>
  <c r="K2120" i="13"/>
  <c r="K2119" i="13"/>
  <c r="K2118" i="13"/>
  <c r="K2117" i="13"/>
  <c r="K2116" i="13"/>
  <c r="K2115" i="13"/>
  <c r="K2114" i="13"/>
  <c r="K2113" i="13"/>
  <c r="K2112" i="13"/>
  <c r="K2111" i="13"/>
  <c r="K2110" i="13"/>
  <c r="K2109" i="13"/>
  <c r="K2108" i="13"/>
  <c r="K2107" i="13"/>
  <c r="K2106" i="13"/>
  <c r="K2105" i="13"/>
  <c r="K2104" i="13"/>
  <c r="K2103" i="13"/>
  <c r="K2102" i="13"/>
  <c r="K2101" i="13"/>
  <c r="K2100" i="13"/>
  <c r="K2099" i="13"/>
  <c r="K2098" i="13"/>
  <c r="K2097" i="13"/>
  <c r="K2096" i="13"/>
  <c r="K2095" i="13"/>
  <c r="K2094" i="13"/>
  <c r="K2093" i="13"/>
  <c r="K2092" i="13"/>
  <c r="K2091" i="13"/>
  <c r="K2090" i="13"/>
  <c r="K2089" i="13"/>
  <c r="K2088" i="13"/>
  <c r="K2087" i="13"/>
  <c r="K2086" i="13"/>
  <c r="K2085" i="13"/>
  <c r="K2084" i="13"/>
  <c r="K2083" i="13"/>
  <c r="K2082" i="13"/>
  <c r="K2081" i="13"/>
  <c r="K2080" i="13"/>
  <c r="K2079" i="13"/>
  <c r="K2078" i="13"/>
  <c r="K2077" i="13"/>
  <c r="K2076" i="13"/>
  <c r="K2075" i="13"/>
  <c r="K2074" i="13"/>
  <c r="K2073" i="13"/>
  <c r="K2072" i="13"/>
  <c r="K2071" i="13"/>
  <c r="K2070" i="13"/>
  <c r="K2069" i="13"/>
  <c r="K2068" i="13"/>
  <c r="K2067" i="13"/>
  <c r="K2066" i="13"/>
  <c r="K2065" i="13"/>
  <c r="K2064" i="13"/>
  <c r="K2063" i="13"/>
  <c r="K2062" i="13"/>
  <c r="K2061" i="13"/>
  <c r="K2060" i="13"/>
  <c r="K2059" i="13"/>
  <c r="K2058" i="13"/>
  <c r="K2057" i="13"/>
  <c r="K2056" i="13"/>
  <c r="K2055" i="13"/>
  <c r="K2054" i="13"/>
  <c r="K2053" i="13"/>
  <c r="K2052" i="13"/>
  <c r="K2051" i="13"/>
  <c r="K2050" i="13"/>
  <c r="K2049" i="13"/>
  <c r="K2048" i="13"/>
  <c r="K2047" i="13"/>
  <c r="K2046" i="13"/>
  <c r="K2045" i="13"/>
  <c r="K2044" i="13"/>
  <c r="K2043" i="13"/>
  <c r="K2042" i="13"/>
  <c r="K2041" i="13"/>
  <c r="K2040" i="13"/>
  <c r="K2039" i="13"/>
  <c r="K2038" i="13"/>
  <c r="K2037" i="13"/>
  <c r="K2036" i="13"/>
  <c r="K2035" i="13"/>
  <c r="K2034" i="13"/>
  <c r="K2033" i="13"/>
  <c r="K2032" i="13"/>
  <c r="K2031" i="13"/>
  <c r="K2030" i="13"/>
  <c r="K2029" i="13"/>
  <c r="K2028" i="13"/>
  <c r="K2027" i="13"/>
  <c r="K2026" i="13"/>
  <c r="K2025" i="13"/>
  <c r="K2024" i="13"/>
  <c r="K2023" i="13"/>
  <c r="K2022" i="13"/>
  <c r="K2021" i="13"/>
  <c r="K2020" i="13"/>
  <c r="K2019" i="13"/>
  <c r="K2018" i="13"/>
  <c r="K2017" i="13"/>
  <c r="K2016" i="13"/>
  <c r="K2015" i="13"/>
  <c r="K2014" i="13"/>
  <c r="K2013" i="13"/>
  <c r="K2012" i="13"/>
  <c r="K2011" i="13"/>
  <c r="K2010" i="13"/>
  <c r="K2009" i="13"/>
  <c r="K2008" i="13"/>
  <c r="K2007" i="13"/>
  <c r="K2006" i="13"/>
  <c r="K2005" i="13"/>
  <c r="K2004" i="13"/>
  <c r="K2003" i="13"/>
  <c r="K2002" i="13"/>
  <c r="K2001" i="13"/>
  <c r="K2000" i="13"/>
  <c r="K1999" i="13"/>
  <c r="K1998" i="13"/>
  <c r="K1997" i="13"/>
  <c r="K1996" i="13"/>
  <c r="K1995" i="13"/>
  <c r="K1994" i="13"/>
  <c r="K1993" i="13"/>
  <c r="K1992" i="13"/>
  <c r="K1991" i="13"/>
  <c r="K1990" i="13"/>
  <c r="K1989" i="13"/>
  <c r="K1988" i="13"/>
  <c r="K1987" i="13"/>
  <c r="K1986" i="13"/>
  <c r="K1985" i="13"/>
  <c r="K1984" i="13"/>
  <c r="K1983" i="13"/>
  <c r="K1982" i="13"/>
  <c r="K1981" i="13"/>
  <c r="K1980" i="13"/>
  <c r="K1979" i="13"/>
  <c r="K1978" i="13"/>
  <c r="K1977" i="13"/>
  <c r="K1976" i="13"/>
  <c r="K1975" i="13"/>
  <c r="K1974" i="13"/>
  <c r="K1973" i="13"/>
  <c r="K1972" i="13"/>
  <c r="K1971" i="13"/>
  <c r="K1970" i="13"/>
  <c r="K1969" i="13"/>
  <c r="K1968" i="13"/>
  <c r="K1967" i="13"/>
  <c r="K1966" i="13"/>
  <c r="K1965" i="13"/>
  <c r="K1964" i="13"/>
  <c r="K1963" i="13"/>
  <c r="K1962" i="13"/>
  <c r="K1961" i="13"/>
  <c r="K1960" i="13"/>
  <c r="K1959" i="13"/>
  <c r="K1958" i="13"/>
  <c r="K1957" i="13"/>
  <c r="K1956" i="13"/>
  <c r="K1955" i="13"/>
  <c r="K1954" i="13"/>
  <c r="K1953" i="13"/>
  <c r="K1952" i="13"/>
  <c r="K1951" i="13"/>
  <c r="K1950" i="13"/>
  <c r="K1949" i="13"/>
  <c r="K1948" i="13"/>
  <c r="K1947" i="13"/>
  <c r="K1946" i="13"/>
  <c r="K1945" i="13"/>
  <c r="K1944" i="13"/>
  <c r="K1943" i="13"/>
  <c r="K1942" i="13"/>
  <c r="K1941" i="13"/>
  <c r="K1940" i="13"/>
  <c r="K1939" i="13"/>
  <c r="K1938" i="13"/>
  <c r="K1937" i="13"/>
  <c r="K1936" i="13"/>
  <c r="K1935" i="13"/>
  <c r="K1934" i="13"/>
  <c r="K1933" i="13"/>
  <c r="K1932" i="13"/>
  <c r="K1931" i="13"/>
  <c r="K1930" i="13"/>
  <c r="K1929" i="13"/>
  <c r="K1928" i="13"/>
  <c r="K1927" i="13"/>
  <c r="K1926" i="13"/>
  <c r="K1925" i="13"/>
  <c r="K1924" i="13"/>
  <c r="K1923" i="13"/>
  <c r="K1922" i="13"/>
  <c r="K1921" i="13"/>
  <c r="K1920" i="13"/>
  <c r="K1919" i="13"/>
  <c r="K1918" i="13"/>
  <c r="K1917" i="13"/>
  <c r="K1916" i="13"/>
  <c r="K1915" i="13"/>
  <c r="K1914" i="13"/>
  <c r="K1913" i="13"/>
  <c r="K1912" i="13"/>
  <c r="K1911" i="13"/>
  <c r="K1910" i="13"/>
  <c r="K1909" i="13"/>
  <c r="K1908" i="13"/>
  <c r="K1907" i="13"/>
  <c r="K1906" i="13"/>
  <c r="K1905" i="13"/>
  <c r="K1904" i="13"/>
  <c r="K1903" i="13"/>
  <c r="K1902" i="13"/>
  <c r="K1901" i="13"/>
  <c r="K1900" i="13"/>
  <c r="K1899" i="13"/>
  <c r="K1898" i="13"/>
  <c r="K1897" i="13"/>
  <c r="K1896" i="13"/>
  <c r="K1895" i="13"/>
  <c r="K1894" i="13"/>
  <c r="K1893" i="13"/>
  <c r="K1892" i="13"/>
  <c r="K1891" i="13"/>
  <c r="K1890" i="13"/>
  <c r="K1889" i="13"/>
  <c r="K1888" i="13"/>
  <c r="K1887" i="13"/>
  <c r="K1886" i="13"/>
  <c r="K1885" i="13"/>
  <c r="K1884" i="13"/>
  <c r="K1883" i="13"/>
  <c r="K1882" i="13"/>
  <c r="K1881" i="13"/>
  <c r="K1880" i="13"/>
  <c r="K1879" i="13"/>
  <c r="K1878" i="13"/>
  <c r="K1877" i="13"/>
  <c r="K1876" i="13"/>
  <c r="K1875" i="13"/>
  <c r="K1874" i="13"/>
  <c r="K1873" i="13"/>
  <c r="K1872" i="13"/>
  <c r="K1871" i="13"/>
  <c r="K1870" i="13"/>
  <c r="K1869" i="13"/>
  <c r="K1868" i="13"/>
  <c r="K1867" i="13"/>
  <c r="K1866" i="13"/>
  <c r="K1865" i="13"/>
  <c r="K1864" i="13"/>
  <c r="K1863" i="13"/>
  <c r="K1862" i="13"/>
  <c r="K1861" i="13"/>
  <c r="K1860" i="13"/>
  <c r="K1859" i="13"/>
  <c r="K1858" i="13"/>
  <c r="K1857" i="13"/>
  <c r="K1856" i="13"/>
  <c r="K1855" i="13"/>
  <c r="K1854" i="13"/>
  <c r="K1853" i="13"/>
  <c r="K1852" i="13"/>
  <c r="K1851" i="13"/>
  <c r="K1850" i="13"/>
  <c r="K1849" i="13"/>
  <c r="K1848" i="13"/>
  <c r="K1847" i="13"/>
  <c r="K1846" i="13"/>
  <c r="K1845" i="13"/>
  <c r="K1844" i="13"/>
  <c r="K1843" i="13"/>
  <c r="K1842" i="13"/>
  <c r="K1841" i="13"/>
  <c r="K1840" i="13"/>
  <c r="K1839" i="13"/>
  <c r="K1838" i="13"/>
  <c r="K1837" i="13"/>
  <c r="K1836" i="13"/>
  <c r="K1835" i="13"/>
  <c r="K1834" i="13"/>
  <c r="K1833" i="13"/>
  <c r="K1832" i="13"/>
  <c r="K1831" i="13"/>
  <c r="K1830" i="13"/>
  <c r="K1829" i="13"/>
  <c r="K1828" i="13"/>
  <c r="K1827" i="13"/>
  <c r="K1826" i="13"/>
  <c r="K1825" i="13"/>
  <c r="K1824" i="13"/>
  <c r="K1823" i="13"/>
  <c r="K1822" i="13"/>
  <c r="K1821" i="13"/>
  <c r="K1820" i="13"/>
  <c r="K1819" i="13"/>
  <c r="K1818" i="13"/>
  <c r="K1817" i="13"/>
  <c r="K1816" i="13"/>
  <c r="K1815" i="13"/>
  <c r="K1814" i="13"/>
  <c r="K1813" i="13"/>
  <c r="K1812" i="13"/>
  <c r="K1811" i="13"/>
  <c r="K1810" i="13"/>
  <c r="K1809" i="13"/>
  <c r="K1808" i="13"/>
  <c r="K1807" i="13"/>
  <c r="K1806" i="13"/>
  <c r="K1805" i="13"/>
  <c r="K1804" i="13"/>
  <c r="K1803" i="13"/>
  <c r="K1802" i="13"/>
  <c r="K1801" i="13"/>
  <c r="K1800" i="13"/>
  <c r="K1799" i="13"/>
  <c r="K1798" i="13"/>
  <c r="K1797" i="13"/>
  <c r="K1796" i="13"/>
  <c r="K1795" i="13"/>
  <c r="K1794" i="13"/>
  <c r="K1793" i="13"/>
  <c r="K1792" i="13"/>
  <c r="K1791" i="13"/>
  <c r="K1790" i="13"/>
  <c r="K1789" i="13"/>
  <c r="K1788" i="13"/>
  <c r="K1787" i="13"/>
  <c r="K1786" i="13"/>
  <c r="K1785" i="13"/>
  <c r="K1784" i="13"/>
  <c r="K1783" i="13"/>
  <c r="K1782" i="13"/>
  <c r="K1781" i="13"/>
  <c r="K1780" i="13"/>
  <c r="K1779" i="13"/>
  <c r="K1778" i="13"/>
  <c r="K1777" i="13"/>
  <c r="K1776" i="13"/>
  <c r="K1775" i="13"/>
  <c r="K1774" i="13"/>
  <c r="K1773" i="13"/>
  <c r="K1772" i="13"/>
  <c r="K1771" i="13"/>
  <c r="K1770" i="13"/>
  <c r="K1769" i="13"/>
  <c r="K1768" i="13"/>
  <c r="K1767" i="13"/>
  <c r="K1766" i="13"/>
  <c r="K1765" i="13"/>
  <c r="K1764" i="13"/>
  <c r="K1763" i="13"/>
  <c r="K1762" i="13"/>
  <c r="K1761" i="13"/>
  <c r="K1760" i="13"/>
  <c r="K1759" i="13"/>
  <c r="K1758" i="13"/>
  <c r="K1757" i="13"/>
  <c r="K1756" i="13"/>
  <c r="K1755" i="13"/>
  <c r="K1754" i="13"/>
  <c r="K1753" i="13"/>
  <c r="K1752" i="13"/>
  <c r="K1751" i="13"/>
  <c r="K1750" i="13"/>
  <c r="K1749" i="13"/>
  <c r="K1748" i="13"/>
  <c r="K1747" i="13"/>
  <c r="K1746" i="13"/>
  <c r="K1745" i="13"/>
  <c r="K1744" i="13"/>
  <c r="K1743" i="13"/>
  <c r="K1742" i="13"/>
  <c r="K1741" i="13"/>
  <c r="K1740" i="13"/>
  <c r="K1739" i="13"/>
  <c r="K1738" i="13"/>
  <c r="K1737" i="13"/>
  <c r="K1736" i="13"/>
  <c r="K1735" i="13"/>
  <c r="K1734" i="13"/>
  <c r="K1733" i="13"/>
  <c r="K1732" i="13"/>
  <c r="K1731" i="13"/>
  <c r="K1730" i="13"/>
  <c r="K1729" i="13"/>
  <c r="K1728" i="13"/>
  <c r="K1727" i="13"/>
  <c r="K1726" i="13"/>
  <c r="K1725" i="13"/>
  <c r="K1724" i="13"/>
  <c r="K1723" i="13"/>
  <c r="K1722" i="13"/>
  <c r="K1721" i="13"/>
  <c r="K1720" i="13"/>
  <c r="K1719" i="13"/>
  <c r="K1718" i="13"/>
  <c r="K1717" i="13"/>
  <c r="K1716" i="13"/>
  <c r="K1715" i="13"/>
  <c r="K1714" i="13"/>
  <c r="K1713" i="13"/>
  <c r="K1712" i="13"/>
  <c r="K1711" i="13"/>
  <c r="K1710" i="13"/>
  <c r="K1709" i="13"/>
  <c r="K1708" i="13"/>
  <c r="K1707" i="13"/>
  <c r="K1706" i="13"/>
  <c r="K1705" i="13"/>
  <c r="K1704" i="13"/>
  <c r="K1703" i="13"/>
  <c r="K1702" i="13"/>
  <c r="K1701" i="13"/>
  <c r="K1700" i="13"/>
  <c r="K1699" i="13"/>
  <c r="K1698" i="13"/>
  <c r="K1697" i="13"/>
  <c r="K1696" i="13"/>
  <c r="K1695" i="13"/>
  <c r="K1694" i="13"/>
  <c r="K1693" i="13"/>
  <c r="K1692" i="13"/>
  <c r="K1691" i="13"/>
  <c r="K1690" i="13"/>
  <c r="K1689" i="13"/>
  <c r="K1688" i="13"/>
  <c r="K1687" i="13"/>
  <c r="K1686" i="13"/>
  <c r="K1685" i="13"/>
  <c r="K1684" i="13"/>
  <c r="K1683" i="13"/>
  <c r="K1682" i="13"/>
  <c r="K1681" i="13"/>
  <c r="K1680" i="13"/>
  <c r="K1679" i="13"/>
  <c r="K1678" i="13"/>
  <c r="K1677" i="13"/>
  <c r="K1676" i="13"/>
  <c r="K1675" i="13"/>
  <c r="K1674" i="13"/>
  <c r="K1673" i="13"/>
  <c r="K1672" i="13"/>
  <c r="K1671" i="13"/>
  <c r="K1670" i="13"/>
  <c r="K1669" i="13"/>
  <c r="K1668" i="13"/>
  <c r="K1667" i="13"/>
  <c r="K1666" i="13"/>
  <c r="K1665" i="13"/>
  <c r="K1664" i="13"/>
  <c r="K1663" i="13"/>
  <c r="K1662" i="13"/>
  <c r="K1661" i="13"/>
  <c r="K1660" i="13"/>
  <c r="K1659" i="13"/>
  <c r="K1658" i="13"/>
  <c r="K1657" i="13"/>
  <c r="K1656" i="13"/>
  <c r="K1655" i="13"/>
  <c r="K1654" i="13"/>
  <c r="K1653" i="13"/>
  <c r="K1652" i="13"/>
  <c r="K1651" i="13"/>
  <c r="K1650" i="13"/>
  <c r="K1649" i="13"/>
  <c r="K1648" i="13"/>
  <c r="K1647" i="13"/>
  <c r="K1646" i="13"/>
  <c r="K1645" i="13"/>
  <c r="K1644" i="13"/>
  <c r="K1643" i="13"/>
  <c r="K1642" i="13"/>
  <c r="K1641" i="13"/>
  <c r="K1640" i="13"/>
  <c r="K1639" i="13"/>
  <c r="K1638" i="13"/>
  <c r="K1637" i="13"/>
  <c r="K1636" i="13"/>
  <c r="K1635" i="13"/>
  <c r="K1634" i="13"/>
  <c r="K1633" i="13"/>
  <c r="K1632" i="13"/>
  <c r="K1631" i="13"/>
  <c r="K1630" i="13"/>
  <c r="K1629" i="13"/>
  <c r="K1628" i="13"/>
  <c r="K1627" i="13"/>
  <c r="K1626" i="13"/>
  <c r="K1625" i="13"/>
  <c r="K1624" i="13"/>
  <c r="K1623" i="13"/>
  <c r="K1622" i="13"/>
  <c r="K1621" i="13"/>
  <c r="K1620" i="13"/>
  <c r="K1619" i="13"/>
  <c r="K1618" i="13"/>
  <c r="K1617" i="13"/>
  <c r="K1616" i="13"/>
  <c r="K1615" i="13"/>
  <c r="K1614" i="13"/>
  <c r="K1613" i="13"/>
  <c r="K1612" i="13"/>
  <c r="K1611" i="13"/>
  <c r="K1610" i="13"/>
  <c r="K1609" i="13"/>
  <c r="K1608" i="13"/>
  <c r="K1607" i="13"/>
  <c r="K1606" i="13"/>
  <c r="K1605" i="13"/>
  <c r="K1604" i="13"/>
  <c r="K1603" i="13"/>
  <c r="K1602" i="13"/>
  <c r="K1601" i="13"/>
  <c r="K1600" i="13"/>
  <c r="K1599" i="13"/>
  <c r="K1598" i="13"/>
  <c r="K1597" i="13"/>
  <c r="K1596" i="13"/>
  <c r="K1595" i="13"/>
  <c r="K1594" i="13"/>
  <c r="K1593" i="13"/>
  <c r="K1592" i="13"/>
  <c r="K1591" i="13"/>
  <c r="K1590" i="13"/>
  <c r="K1589" i="13"/>
  <c r="K1588" i="13"/>
  <c r="K1587" i="13"/>
  <c r="K1586" i="13"/>
  <c r="K1585" i="13"/>
  <c r="K1584" i="13"/>
  <c r="K1583" i="13"/>
  <c r="K1582" i="13"/>
  <c r="K1581" i="13"/>
  <c r="K1580" i="13"/>
  <c r="K1579" i="13"/>
  <c r="K1578" i="13"/>
  <c r="K1577" i="13"/>
  <c r="K1576" i="13"/>
  <c r="K1575" i="13"/>
  <c r="K1574" i="13"/>
  <c r="K1573" i="13"/>
  <c r="K1572" i="13"/>
  <c r="K1571" i="13"/>
  <c r="K1570" i="13"/>
  <c r="K1569" i="13"/>
  <c r="K1568" i="13"/>
  <c r="K1567" i="13"/>
  <c r="K1566" i="13"/>
  <c r="K1565" i="13"/>
  <c r="K1564" i="13"/>
  <c r="K1563" i="13"/>
  <c r="K1562" i="13"/>
  <c r="K1561" i="13"/>
  <c r="K1560" i="13"/>
  <c r="K1559" i="13"/>
  <c r="K1558" i="13"/>
  <c r="K1557" i="13"/>
  <c r="K1556" i="13"/>
  <c r="K1555" i="13"/>
  <c r="K1554" i="13"/>
  <c r="K1553" i="13"/>
  <c r="K1552" i="13"/>
  <c r="K1551" i="13"/>
  <c r="K1550" i="13"/>
  <c r="K1549" i="13"/>
  <c r="K1548" i="13"/>
  <c r="K1547" i="13"/>
  <c r="K1546" i="13"/>
  <c r="K1545" i="13"/>
  <c r="K1544" i="13"/>
  <c r="K1543" i="13"/>
  <c r="K1542" i="13"/>
  <c r="K1541" i="13"/>
  <c r="K1540" i="13"/>
  <c r="K1539" i="13"/>
  <c r="K1538" i="13"/>
  <c r="K1537" i="13"/>
  <c r="K1536" i="13"/>
  <c r="K1535" i="13"/>
  <c r="K1534" i="13"/>
  <c r="K1533" i="13"/>
  <c r="K1532" i="13"/>
  <c r="K1531" i="13"/>
  <c r="K1530" i="13"/>
  <c r="K1529" i="13"/>
  <c r="K1528" i="13"/>
  <c r="K1527" i="13"/>
  <c r="K1526" i="13"/>
  <c r="K1525" i="13"/>
  <c r="K1524" i="13"/>
  <c r="K1523" i="13"/>
  <c r="K1522" i="13"/>
  <c r="K1521" i="13"/>
  <c r="K1520" i="13"/>
  <c r="K1519" i="13"/>
  <c r="K1518" i="13"/>
  <c r="K1517" i="13"/>
  <c r="K1516" i="13"/>
  <c r="K1515" i="13"/>
  <c r="K1514" i="13"/>
  <c r="K1513" i="13"/>
  <c r="K1512" i="13"/>
  <c r="K1511" i="13"/>
  <c r="K1510" i="13"/>
  <c r="K1509" i="13"/>
  <c r="K1508" i="13"/>
  <c r="K1507" i="13"/>
  <c r="K1506" i="13"/>
  <c r="K1505" i="13"/>
  <c r="K1504" i="13"/>
  <c r="K1503" i="13"/>
  <c r="K1502" i="13"/>
  <c r="K1501" i="13"/>
  <c r="K1500" i="13"/>
  <c r="K1499" i="13"/>
  <c r="K1498" i="13"/>
  <c r="K1497" i="13"/>
  <c r="K1496" i="13"/>
  <c r="K1495" i="13"/>
  <c r="K1494" i="13"/>
  <c r="K1493" i="13"/>
  <c r="K1492" i="13"/>
  <c r="K1491" i="13"/>
  <c r="K1490" i="13"/>
  <c r="K1489" i="13"/>
  <c r="K1488" i="13"/>
  <c r="K1487" i="13"/>
  <c r="K1486" i="13"/>
  <c r="K1485" i="13"/>
  <c r="K1484" i="13"/>
  <c r="K1483" i="13"/>
  <c r="K1482" i="13"/>
  <c r="K1481" i="13"/>
  <c r="K1480" i="13"/>
  <c r="K1479" i="13"/>
  <c r="K1478" i="13"/>
  <c r="K1477" i="13"/>
  <c r="K1476" i="13"/>
  <c r="K1475" i="13"/>
  <c r="K1474" i="13"/>
  <c r="K1473" i="13"/>
  <c r="K1472" i="13"/>
  <c r="K1471" i="13"/>
  <c r="K1470" i="13"/>
  <c r="K1469" i="13"/>
  <c r="K1468" i="13"/>
  <c r="K1467" i="13"/>
  <c r="K1466" i="13"/>
  <c r="K1465" i="13"/>
  <c r="K1464" i="13"/>
  <c r="K1463" i="13"/>
  <c r="K1462" i="13"/>
  <c r="K1461" i="13"/>
  <c r="K1460" i="13"/>
  <c r="K1459" i="13"/>
  <c r="K1458" i="13"/>
  <c r="K1457" i="13"/>
  <c r="K1456" i="13"/>
  <c r="K1455" i="13"/>
  <c r="K1454" i="13"/>
  <c r="K1453" i="13"/>
  <c r="K1452" i="13"/>
  <c r="K1451" i="13"/>
  <c r="K1450" i="13"/>
  <c r="K1449" i="13"/>
  <c r="K1448" i="13"/>
  <c r="K1447" i="13"/>
  <c r="K1446" i="13"/>
  <c r="K1445" i="13"/>
  <c r="K1444" i="13"/>
  <c r="K1443" i="13"/>
  <c r="K1442" i="13"/>
  <c r="K1441" i="13"/>
  <c r="K1440" i="13"/>
  <c r="K1439" i="13"/>
  <c r="K1438" i="13"/>
  <c r="K1437" i="13"/>
  <c r="K1436" i="13"/>
  <c r="K1435" i="13"/>
  <c r="K1434" i="13"/>
  <c r="K1433" i="13"/>
  <c r="K1432" i="13"/>
  <c r="K1431" i="13"/>
  <c r="K1430" i="13"/>
  <c r="K1429" i="13"/>
  <c r="K1428" i="13"/>
  <c r="K1427" i="13"/>
  <c r="K1426" i="13"/>
  <c r="K1425" i="13"/>
  <c r="K1424" i="13"/>
  <c r="K1423" i="13"/>
  <c r="K1422" i="13"/>
  <c r="K1421" i="13"/>
  <c r="K1420" i="13"/>
  <c r="K1419" i="13"/>
  <c r="K1418" i="13"/>
  <c r="K1417" i="13"/>
  <c r="K1416" i="13"/>
  <c r="K1415" i="13"/>
  <c r="K1414" i="13"/>
  <c r="K1413" i="13"/>
  <c r="K1412" i="13"/>
  <c r="K1411" i="13"/>
  <c r="K1410" i="13"/>
  <c r="K1409" i="13"/>
  <c r="K1408" i="13"/>
  <c r="K1407" i="13"/>
  <c r="K1406" i="13"/>
  <c r="K1405" i="13"/>
  <c r="K1404" i="13"/>
  <c r="K1403" i="13"/>
  <c r="K1402" i="13"/>
  <c r="K1401" i="13"/>
  <c r="K1400" i="13"/>
  <c r="K1399" i="13"/>
  <c r="K1398" i="13"/>
  <c r="K1397" i="13"/>
  <c r="K1396" i="13"/>
  <c r="K1395" i="13"/>
  <c r="K1394" i="13"/>
  <c r="K1393" i="13"/>
  <c r="K1392" i="13"/>
  <c r="K1391" i="13"/>
  <c r="K1390" i="13"/>
  <c r="K1389" i="13"/>
  <c r="K1388" i="13"/>
  <c r="K1387" i="13"/>
  <c r="K1386" i="13"/>
  <c r="K1385" i="13"/>
  <c r="K1384" i="13"/>
  <c r="K1383" i="13"/>
  <c r="K1382" i="13"/>
  <c r="K1381" i="13"/>
  <c r="K1380" i="13"/>
  <c r="K1379" i="13"/>
  <c r="K1378" i="13"/>
  <c r="K1377" i="13"/>
  <c r="K1376" i="13"/>
  <c r="K1375" i="13"/>
  <c r="K1374" i="13"/>
  <c r="K1373" i="13"/>
  <c r="K1372" i="13"/>
  <c r="K1371" i="13"/>
  <c r="K1370" i="13"/>
  <c r="K1369" i="13"/>
  <c r="K1368" i="13"/>
  <c r="K1367" i="13"/>
  <c r="K1366" i="13"/>
  <c r="K1365" i="13"/>
  <c r="K1364" i="13"/>
  <c r="K1363" i="13"/>
  <c r="K1362" i="13"/>
  <c r="K1361" i="13"/>
  <c r="K1360" i="13"/>
  <c r="K1359" i="13"/>
  <c r="K1358" i="13"/>
  <c r="K1357" i="13"/>
  <c r="K1356" i="13"/>
  <c r="K1355" i="13"/>
  <c r="K1354" i="13"/>
  <c r="K1353" i="13"/>
  <c r="K1352" i="13"/>
  <c r="K1351" i="13"/>
  <c r="K1350" i="13"/>
  <c r="K1349" i="13"/>
  <c r="K1348" i="13"/>
  <c r="K1347" i="13"/>
  <c r="K1346" i="13"/>
  <c r="K1345" i="13"/>
  <c r="K1344" i="13"/>
  <c r="K1343" i="13"/>
  <c r="K1342" i="13"/>
  <c r="K1341" i="13"/>
  <c r="K1340" i="13"/>
  <c r="K1339" i="13"/>
  <c r="K1338" i="13"/>
  <c r="K1337" i="13"/>
  <c r="K1336" i="13"/>
  <c r="K1335" i="13"/>
  <c r="K1334" i="13"/>
  <c r="K1333" i="13"/>
  <c r="K1332" i="13"/>
  <c r="K1331" i="13"/>
  <c r="K1330" i="13"/>
  <c r="K1329" i="13"/>
  <c r="K1328" i="13"/>
  <c r="K1327" i="13"/>
  <c r="K1326" i="13"/>
  <c r="K1325" i="13"/>
  <c r="K1324" i="13"/>
  <c r="K1323" i="13"/>
  <c r="K1322" i="13"/>
  <c r="K1321" i="13"/>
  <c r="K1320" i="13"/>
  <c r="K1319" i="13"/>
  <c r="K1318" i="13"/>
  <c r="K1317" i="13"/>
  <c r="K1316" i="13"/>
  <c r="K1315" i="13"/>
  <c r="K1314" i="13"/>
  <c r="K1313" i="13"/>
  <c r="K1312" i="13"/>
  <c r="K1311" i="13"/>
  <c r="K1310" i="13"/>
  <c r="K1309" i="13"/>
  <c r="K1308" i="13"/>
  <c r="K1307" i="13"/>
  <c r="K1306" i="13"/>
  <c r="K1305" i="13"/>
  <c r="K1304" i="13"/>
  <c r="K1303" i="13"/>
  <c r="K1302" i="13"/>
  <c r="K1301" i="13"/>
  <c r="K1300" i="13"/>
  <c r="K1299" i="13"/>
  <c r="K1298" i="13"/>
  <c r="K1297" i="13"/>
  <c r="K1296" i="13"/>
  <c r="K1295" i="13"/>
  <c r="K1294" i="13"/>
  <c r="K1293" i="13"/>
  <c r="K1292" i="13"/>
  <c r="K1291" i="13"/>
  <c r="K1290" i="13"/>
  <c r="K1289" i="13"/>
  <c r="K1288" i="13"/>
  <c r="K1287" i="13"/>
  <c r="K1286" i="13"/>
  <c r="K1285" i="13"/>
  <c r="K1284" i="13"/>
  <c r="K1283" i="13"/>
  <c r="K1282" i="13"/>
  <c r="K1281" i="13"/>
  <c r="K1280" i="13"/>
  <c r="K1279" i="13"/>
  <c r="K1278" i="13"/>
  <c r="K1277" i="13"/>
  <c r="K1276" i="13"/>
  <c r="K1275" i="13"/>
  <c r="K1274" i="13"/>
  <c r="K1273" i="13"/>
  <c r="K1272" i="13"/>
  <c r="K1271" i="13"/>
  <c r="K1270" i="13"/>
  <c r="K1269" i="13"/>
  <c r="K1268" i="13"/>
  <c r="K1267" i="13"/>
  <c r="K1266" i="13"/>
  <c r="K1265" i="13"/>
  <c r="K1264" i="13"/>
  <c r="K1263" i="13"/>
  <c r="K1262" i="13"/>
  <c r="K1261" i="13"/>
  <c r="K1260" i="13"/>
  <c r="K1259" i="13"/>
  <c r="K1258" i="13"/>
  <c r="K1257" i="13"/>
  <c r="K1256" i="13"/>
  <c r="K1255" i="13"/>
  <c r="K1254" i="13"/>
  <c r="K1253" i="13"/>
  <c r="K1252" i="13"/>
  <c r="K1251" i="13"/>
  <c r="K1250" i="13"/>
  <c r="K1249" i="13"/>
  <c r="K1248" i="13"/>
  <c r="K1247" i="13"/>
  <c r="K1246" i="13"/>
  <c r="K1245" i="13"/>
  <c r="K1244" i="13"/>
  <c r="K1243" i="13"/>
  <c r="K1242" i="13"/>
  <c r="K1241" i="13"/>
  <c r="K1240" i="13"/>
  <c r="K1239" i="13"/>
  <c r="K1238" i="13"/>
  <c r="K1237" i="13"/>
  <c r="K1236" i="13"/>
  <c r="K1235" i="13"/>
  <c r="K1234" i="13"/>
  <c r="K1233" i="13"/>
  <c r="K1232" i="13"/>
  <c r="K1231" i="13"/>
  <c r="K1230" i="13"/>
  <c r="K1229" i="13"/>
  <c r="K1228" i="13"/>
  <c r="K1227" i="13"/>
  <c r="K1226" i="13"/>
  <c r="K1225" i="13"/>
  <c r="K1224" i="13"/>
  <c r="K1223" i="13"/>
  <c r="K1222" i="13"/>
  <c r="K1221" i="13"/>
  <c r="K1220" i="13"/>
  <c r="K1219" i="13"/>
  <c r="K1218" i="13"/>
  <c r="K1217" i="13"/>
  <c r="K1216" i="13"/>
  <c r="K1215" i="13"/>
  <c r="K1214" i="13"/>
  <c r="K1213" i="13"/>
  <c r="K1212" i="13"/>
  <c r="K1211" i="13"/>
  <c r="K1210" i="13"/>
  <c r="K1209" i="13"/>
  <c r="K1208" i="13"/>
  <c r="K1207" i="13"/>
  <c r="K1206" i="13"/>
  <c r="K1205" i="13"/>
  <c r="K1204" i="13"/>
  <c r="K1203" i="13"/>
  <c r="K1202" i="13"/>
  <c r="K1201" i="13"/>
  <c r="K1200" i="13"/>
  <c r="K1199" i="13"/>
  <c r="K1198" i="13"/>
  <c r="K1197" i="13"/>
  <c r="K1196" i="13"/>
  <c r="K1195" i="13"/>
  <c r="K1194" i="13"/>
  <c r="K1193" i="13"/>
  <c r="K1192" i="13"/>
  <c r="K1191" i="13"/>
  <c r="K1190" i="13"/>
  <c r="K1189" i="13"/>
  <c r="K1188" i="13"/>
  <c r="K1187" i="13"/>
  <c r="K1186" i="13"/>
  <c r="K1185" i="13"/>
  <c r="K1184" i="13"/>
  <c r="K1183" i="13"/>
  <c r="K1182" i="13"/>
  <c r="K1181" i="13"/>
  <c r="K1180" i="13"/>
  <c r="K1179" i="13"/>
  <c r="K1178" i="13"/>
  <c r="K1177" i="13"/>
  <c r="K1176" i="13"/>
  <c r="K1175" i="13"/>
  <c r="K1174" i="13"/>
  <c r="K1173" i="13"/>
  <c r="K1172" i="13"/>
  <c r="K1171" i="13"/>
  <c r="K1170" i="13"/>
  <c r="K1169" i="13"/>
  <c r="K1168" i="13"/>
  <c r="K1167" i="13"/>
  <c r="K1166" i="13"/>
  <c r="K1165" i="13"/>
  <c r="K1164" i="13"/>
  <c r="K1163" i="13"/>
  <c r="K1162" i="13"/>
  <c r="K1161" i="13"/>
  <c r="K1160" i="13"/>
  <c r="K1159" i="13"/>
  <c r="K1158" i="13"/>
  <c r="K1157" i="13"/>
  <c r="K1156" i="13"/>
  <c r="K1155" i="13"/>
  <c r="K1154" i="13"/>
  <c r="K1153" i="13"/>
  <c r="K1152" i="13"/>
  <c r="K1151" i="13"/>
  <c r="K1150" i="13"/>
  <c r="K1149" i="13"/>
  <c r="K1148" i="13"/>
  <c r="K1147" i="13"/>
  <c r="K1146" i="13"/>
  <c r="K1145" i="13"/>
  <c r="K1144" i="13"/>
  <c r="K1143" i="13"/>
  <c r="K1142" i="13"/>
  <c r="K1141" i="13"/>
  <c r="K1140" i="13"/>
  <c r="K1139" i="13"/>
  <c r="K1138" i="13"/>
  <c r="K1137" i="13"/>
  <c r="K1136" i="13"/>
  <c r="K1135" i="13"/>
  <c r="K1134" i="13"/>
  <c r="K1133" i="13"/>
  <c r="K1132" i="13"/>
  <c r="K1131" i="13"/>
  <c r="K1130" i="13"/>
  <c r="K1129" i="13"/>
  <c r="K1128" i="13"/>
  <c r="K1127" i="13"/>
  <c r="K1126" i="13"/>
  <c r="K1125" i="13"/>
  <c r="K1124" i="13"/>
  <c r="K1123" i="13"/>
  <c r="K1122" i="13"/>
  <c r="K1121" i="13"/>
  <c r="K1120" i="13"/>
  <c r="K1119" i="13"/>
  <c r="K1118" i="13"/>
  <c r="K1117" i="13"/>
  <c r="K1116" i="13"/>
  <c r="K1115" i="13"/>
  <c r="K1114" i="13"/>
  <c r="K1113" i="13"/>
  <c r="K1112" i="13"/>
  <c r="K1111" i="13"/>
  <c r="K1110" i="13"/>
  <c r="K1109" i="13"/>
  <c r="K1108" i="13"/>
  <c r="K1107" i="13"/>
  <c r="K1106" i="13"/>
  <c r="K1105" i="13"/>
  <c r="K1104" i="13"/>
  <c r="K1103" i="13"/>
  <c r="K1102" i="13"/>
  <c r="K1101" i="13"/>
  <c r="K1100" i="13"/>
  <c r="K1099" i="13"/>
  <c r="K1098" i="13"/>
  <c r="K1097" i="13"/>
  <c r="K1096" i="13"/>
  <c r="K1095" i="13"/>
  <c r="K1094" i="13"/>
  <c r="K1093" i="13"/>
  <c r="K1092" i="13"/>
  <c r="K1091" i="13"/>
  <c r="K1090" i="13"/>
  <c r="K1089" i="13"/>
  <c r="K1088" i="13"/>
  <c r="K1087" i="13"/>
  <c r="K1086" i="13"/>
  <c r="K1085" i="13"/>
  <c r="K1084" i="13"/>
  <c r="K1083" i="13"/>
  <c r="K1082" i="13"/>
  <c r="K1081" i="13"/>
  <c r="K1080" i="13"/>
  <c r="K1079" i="13"/>
  <c r="K1078" i="13"/>
  <c r="K1077" i="13"/>
  <c r="K1076" i="13"/>
  <c r="K1075" i="13"/>
  <c r="K1074" i="13"/>
  <c r="K1073" i="13"/>
  <c r="K1072" i="13"/>
  <c r="K1071" i="13"/>
  <c r="K1070" i="13"/>
  <c r="K1069" i="13"/>
  <c r="K1068" i="13"/>
  <c r="K1067" i="13"/>
  <c r="K1066" i="13"/>
  <c r="K1065" i="13"/>
  <c r="K1064" i="13"/>
  <c r="K1063" i="13"/>
  <c r="K1062" i="13"/>
  <c r="K1061" i="13"/>
  <c r="K1060" i="13"/>
  <c r="K1059" i="13"/>
  <c r="K1058" i="13"/>
  <c r="K1057" i="13"/>
  <c r="K1056" i="13"/>
  <c r="K1055" i="13"/>
  <c r="K1054" i="13"/>
  <c r="K1053" i="13"/>
  <c r="K1052" i="13"/>
  <c r="K1051" i="13"/>
  <c r="K1050" i="13"/>
  <c r="K1049" i="13"/>
  <c r="K1048" i="13"/>
  <c r="K1047" i="13"/>
  <c r="K1046" i="13"/>
  <c r="K1045" i="13"/>
  <c r="K1044" i="13"/>
  <c r="K1043" i="13"/>
  <c r="K1042" i="13"/>
  <c r="K1041" i="13"/>
  <c r="K1040" i="13"/>
  <c r="K1039" i="13"/>
  <c r="K1038" i="13"/>
  <c r="K1037" i="13"/>
  <c r="K1036" i="13"/>
  <c r="K1035" i="13"/>
  <c r="K1034" i="13"/>
  <c r="K1033" i="13"/>
  <c r="K1032" i="13"/>
  <c r="K1031" i="13"/>
  <c r="K1030" i="13"/>
  <c r="K1029" i="13"/>
  <c r="K1028" i="13"/>
  <c r="K1027" i="13"/>
  <c r="K1026" i="13"/>
  <c r="K1025" i="13"/>
  <c r="K1024" i="13"/>
  <c r="K1023" i="13"/>
  <c r="K1022" i="13"/>
  <c r="K1021" i="13"/>
  <c r="K1020" i="13"/>
  <c r="K1019" i="13"/>
  <c r="K1018" i="13"/>
  <c r="K1017" i="13"/>
  <c r="K1016" i="13"/>
  <c r="K1015" i="13"/>
  <c r="K1014" i="13"/>
  <c r="K1013" i="13"/>
  <c r="K1012" i="13"/>
  <c r="K1011" i="13"/>
  <c r="K1010" i="13"/>
  <c r="K1009" i="13"/>
  <c r="K1008" i="13"/>
  <c r="K1007" i="13"/>
  <c r="K1006" i="13"/>
  <c r="K1005" i="13"/>
  <c r="K1004" i="13"/>
  <c r="K1003" i="13"/>
  <c r="K1002" i="13"/>
  <c r="K1001" i="13"/>
  <c r="K1000" i="13"/>
  <c r="K999" i="13"/>
  <c r="K998" i="13"/>
  <c r="K997" i="13"/>
  <c r="K996" i="13"/>
  <c r="K995" i="13"/>
  <c r="K994" i="13"/>
  <c r="K993" i="13"/>
  <c r="K992" i="13"/>
  <c r="K991" i="13"/>
  <c r="K990" i="13"/>
  <c r="K989" i="13"/>
  <c r="K988" i="13"/>
  <c r="K987" i="13"/>
  <c r="K986" i="13"/>
  <c r="K985" i="13"/>
  <c r="K984" i="13"/>
  <c r="K983" i="13"/>
  <c r="K982" i="13"/>
  <c r="K981" i="13"/>
  <c r="K980" i="13"/>
  <c r="K979" i="13"/>
  <c r="K978" i="13"/>
  <c r="K977" i="13"/>
  <c r="K976" i="13"/>
  <c r="K975" i="13"/>
  <c r="K974" i="13"/>
  <c r="K973" i="13"/>
  <c r="K972" i="13"/>
  <c r="K971" i="13"/>
  <c r="K970" i="13"/>
  <c r="K969" i="13"/>
  <c r="K968" i="13"/>
  <c r="K967" i="13"/>
  <c r="K966" i="13"/>
  <c r="K965" i="13"/>
  <c r="K964" i="13"/>
  <c r="K963" i="13"/>
  <c r="K962" i="13"/>
  <c r="K961" i="13"/>
  <c r="K960" i="13"/>
  <c r="K959" i="13"/>
  <c r="K958" i="13"/>
  <c r="K957" i="13"/>
  <c r="K956" i="13"/>
  <c r="K955" i="13"/>
  <c r="K954" i="13"/>
  <c r="K953" i="13"/>
  <c r="K952" i="13"/>
  <c r="K951" i="13"/>
  <c r="K950" i="13"/>
  <c r="K949" i="13"/>
  <c r="K948" i="13"/>
  <c r="K947" i="13"/>
  <c r="K946" i="13"/>
  <c r="K945" i="13"/>
  <c r="K944" i="13"/>
  <c r="K943" i="13"/>
  <c r="K942" i="13"/>
  <c r="K941" i="13"/>
  <c r="K940" i="13"/>
  <c r="K939" i="13"/>
  <c r="K938" i="13"/>
  <c r="K937" i="13"/>
  <c r="K936" i="13"/>
  <c r="K935" i="13"/>
  <c r="K934" i="13"/>
  <c r="K933" i="13"/>
  <c r="K932" i="13"/>
  <c r="K931" i="13"/>
  <c r="K930" i="13"/>
  <c r="K929" i="13"/>
  <c r="K928" i="13"/>
  <c r="K927" i="13"/>
  <c r="K926" i="13"/>
  <c r="K925" i="13"/>
  <c r="K924" i="13"/>
  <c r="K923" i="13"/>
  <c r="K922" i="13"/>
  <c r="K921" i="13"/>
  <c r="K920" i="13"/>
  <c r="K919" i="13"/>
  <c r="K918" i="13"/>
  <c r="K917" i="13"/>
  <c r="K916" i="13"/>
  <c r="K915" i="13"/>
  <c r="K914" i="13"/>
  <c r="K913" i="13"/>
  <c r="K912" i="13"/>
  <c r="K911" i="13"/>
  <c r="K910" i="13"/>
  <c r="K909" i="13"/>
  <c r="K908" i="13"/>
  <c r="K907" i="13"/>
  <c r="K906" i="13"/>
  <c r="K905" i="13"/>
  <c r="K904" i="13"/>
  <c r="K903" i="13"/>
  <c r="K902" i="13"/>
  <c r="K901" i="13"/>
  <c r="K900" i="13"/>
  <c r="K899" i="13"/>
  <c r="K898" i="13"/>
  <c r="K897" i="13"/>
  <c r="K896" i="13"/>
  <c r="K895" i="13"/>
  <c r="K894" i="13"/>
  <c r="K893" i="13"/>
  <c r="K892" i="13"/>
  <c r="K891" i="13"/>
  <c r="K890" i="13"/>
  <c r="K889" i="13"/>
  <c r="K888" i="13"/>
  <c r="K887" i="13"/>
  <c r="K886" i="13"/>
  <c r="K885" i="13"/>
  <c r="K884" i="13"/>
  <c r="K883" i="13"/>
  <c r="K882" i="13"/>
  <c r="K881" i="13"/>
  <c r="K880" i="13"/>
  <c r="K879" i="13"/>
  <c r="K878" i="13"/>
  <c r="K877" i="13"/>
  <c r="K876" i="13"/>
  <c r="K875" i="13"/>
  <c r="K874" i="13"/>
  <c r="K873" i="13"/>
  <c r="K872" i="13"/>
  <c r="K871" i="13"/>
  <c r="K870" i="13"/>
  <c r="K869" i="13"/>
  <c r="K868" i="13"/>
  <c r="K867" i="13"/>
  <c r="K866" i="13"/>
  <c r="K865" i="13"/>
  <c r="K864" i="13"/>
  <c r="K863" i="13"/>
  <c r="K862" i="13"/>
  <c r="K861" i="13"/>
  <c r="K860" i="13"/>
  <c r="K859" i="13"/>
  <c r="K858" i="13"/>
  <c r="K857" i="13"/>
  <c r="K856" i="13"/>
  <c r="K855" i="13"/>
  <c r="K854" i="13"/>
  <c r="K853" i="13"/>
  <c r="K852" i="13"/>
  <c r="K851" i="13"/>
  <c r="K850" i="13"/>
  <c r="K849" i="13"/>
  <c r="K848" i="13"/>
  <c r="K847" i="13"/>
  <c r="K846" i="13"/>
  <c r="K845" i="13"/>
  <c r="K844" i="13"/>
  <c r="K843" i="13"/>
  <c r="K842" i="13"/>
  <c r="K841" i="13"/>
  <c r="K840" i="13"/>
  <c r="K839" i="13"/>
  <c r="K838" i="13"/>
  <c r="K837" i="13"/>
  <c r="K836" i="13"/>
  <c r="K835" i="13"/>
  <c r="K834" i="13"/>
  <c r="K833" i="13"/>
  <c r="K832" i="13"/>
  <c r="K831" i="13"/>
  <c r="K830" i="13"/>
  <c r="K829" i="13"/>
  <c r="K828" i="13"/>
  <c r="K827" i="13"/>
  <c r="K826" i="13"/>
  <c r="K825" i="13"/>
  <c r="K824" i="13"/>
  <c r="K823" i="13"/>
  <c r="K822" i="13"/>
  <c r="K821" i="13"/>
  <c r="K820" i="13"/>
  <c r="K819" i="13"/>
  <c r="K818" i="13"/>
  <c r="K817" i="13"/>
  <c r="K816" i="13"/>
  <c r="K815" i="13"/>
  <c r="K814" i="13"/>
  <c r="K813" i="13"/>
  <c r="K812" i="13"/>
  <c r="K811" i="13"/>
  <c r="K810" i="13"/>
  <c r="K809" i="13"/>
  <c r="K808" i="13"/>
  <c r="K807" i="13"/>
  <c r="K806" i="13"/>
  <c r="K805" i="13"/>
  <c r="K804" i="13"/>
  <c r="K803" i="13"/>
  <c r="K802" i="13"/>
  <c r="K801" i="13"/>
  <c r="K800" i="13"/>
  <c r="K799" i="13"/>
  <c r="K798" i="13"/>
  <c r="K797" i="13"/>
  <c r="K796" i="13"/>
  <c r="K795" i="13"/>
  <c r="K794" i="13"/>
  <c r="K793" i="13"/>
  <c r="K792" i="13"/>
  <c r="K791" i="13"/>
  <c r="K790" i="13"/>
  <c r="K789" i="13"/>
  <c r="K788" i="13"/>
  <c r="K787" i="13"/>
  <c r="K786" i="13"/>
  <c r="K785" i="13"/>
  <c r="K784" i="13"/>
  <c r="K783" i="13"/>
  <c r="K782" i="13"/>
  <c r="K781" i="13"/>
  <c r="K780" i="13"/>
  <c r="K779" i="13"/>
  <c r="K778" i="13"/>
  <c r="K777" i="13"/>
  <c r="K776" i="13"/>
  <c r="K775" i="13"/>
  <c r="K774" i="13"/>
  <c r="K773" i="13"/>
  <c r="K772" i="13"/>
  <c r="K771" i="13"/>
  <c r="K770" i="13"/>
  <c r="K769" i="13"/>
  <c r="K768" i="13"/>
  <c r="K767" i="13"/>
  <c r="K766" i="13"/>
  <c r="K765" i="13"/>
  <c r="K764" i="13"/>
  <c r="K763" i="13"/>
  <c r="K762" i="13"/>
  <c r="K761" i="13"/>
  <c r="K760" i="13"/>
  <c r="K759" i="13"/>
  <c r="K758" i="13"/>
  <c r="K757" i="13"/>
  <c r="K756" i="13"/>
  <c r="K755" i="13"/>
  <c r="K754" i="13"/>
  <c r="K753" i="13"/>
  <c r="K752" i="13"/>
  <c r="K751" i="13"/>
  <c r="K750" i="13"/>
  <c r="K749" i="13"/>
  <c r="K748" i="13"/>
  <c r="K747" i="13"/>
  <c r="K746" i="13"/>
  <c r="K745" i="13"/>
  <c r="K744" i="13"/>
  <c r="K743" i="13"/>
  <c r="K742" i="13"/>
  <c r="K741" i="13"/>
  <c r="K740" i="13"/>
  <c r="K739" i="13"/>
  <c r="K738" i="13"/>
  <c r="K737" i="13"/>
  <c r="K736" i="13"/>
  <c r="K735" i="13"/>
  <c r="K734" i="13"/>
  <c r="K733" i="13"/>
  <c r="K732" i="13"/>
  <c r="K731" i="13"/>
  <c r="K730" i="13"/>
  <c r="K729" i="13"/>
  <c r="K728" i="13"/>
  <c r="K727" i="13"/>
  <c r="K726" i="13"/>
  <c r="K725" i="13"/>
  <c r="K724" i="13"/>
  <c r="K723" i="13"/>
  <c r="K722" i="13"/>
  <c r="K721" i="13"/>
  <c r="K720" i="13"/>
  <c r="K719" i="13"/>
  <c r="K718" i="13"/>
  <c r="K717" i="13"/>
  <c r="K716" i="13"/>
  <c r="K715" i="13"/>
  <c r="K714" i="13"/>
  <c r="K713" i="13"/>
  <c r="K712" i="13"/>
  <c r="K711" i="13"/>
  <c r="K710" i="13"/>
  <c r="K709" i="13"/>
  <c r="K708" i="13"/>
  <c r="K707" i="13"/>
  <c r="K706" i="13"/>
  <c r="K705" i="13"/>
  <c r="K704" i="13"/>
  <c r="K703" i="13"/>
  <c r="K702" i="13"/>
  <c r="K701" i="13"/>
  <c r="K700" i="13"/>
  <c r="K699" i="13"/>
  <c r="K698" i="13"/>
  <c r="K697" i="13"/>
  <c r="K696" i="13"/>
  <c r="K695" i="13"/>
  <c r="K694" i="13"/>
  <c r="K693" i="13"/>
  <c r="K692" i="13"/>
  <c r="K691" i="13"/>
  <c r="K690" i="13"/>
  <c r="K689" i="13"/>
  <c r="K688" i="13"/>
  <c r="K687" i="13"/>
  <c r="K686" i="13"/>
  <c r="K685" i="13"/>
  <c r="K684" i="13"/>
  <c r="K683" i="13"/>
  <c r="K682" i="13"/>
  <c r="K681" i="13"/>
  <c r="K680" i="13"/>
  <c r="K679" i="13"/>
  <c r="K678" i="13"/>
  <c r="K677" i="13"/>
  <c r="K676" i="13"/>
  <c r="K675" i="13"/>
  <c r="K674" i="13"/>
  <c r="K673" i="13"/>
  <c r="K672" i="13"/>
  <c r="K671" i="13"/>
  <c r="K670" i="13"/>
  <c r="K669" i="13"/>
  <c r="K668" i="13"/>
  <c r="K667" i="13"/>
  <c r="K666" i="13"/>
  <c r="K665" i="13"/>
  <c r="K664" i="13"/>
  <c r="K663" i="13"/>
  <c r="K662" i="13"/>
  <c r="K661" i="13"/>
  <c r="K660" i="13"/>
  <c r="K659" i="13"/>
  <c r="K658" i="13"/>
  <c r="K657" i="13"/>
  <c r="K656" i="13"/>
  <c r="K655" i="13"/>
  <c r="K654" i="13"/>
  <c r="K653" i="13"/>
  <c r="K652" i="13"/>
  <c r="K651" i="13"/>
  <c r="K650" i="13"/>
  <c r="K649" i="13"/>
  <c r="K648" i="13"/>
  <c r="K647" i="13"/>
  <c r="K646" i="13"/>
  <c r="K645" i="13"/>
  <c r="K644" i="13"/>
  <c r="K643" i="13"/>
  <c r="K642" i="13"/>
  <c r="K641" i="13"/>
  <c r="K640" i="13"/>
  <c r="K639" i="13"/>
  <c r="K638" i="13"/>
  <c r="K637" i="13"/>
  <c r="K636" i="13"/>
  <c r="K635" i="13"/>
  <c r="K634" i="13"/>
  <c r="K633" i="13"/>
  <c r="K632" i="13"/>
  <c r="K631" i="13"/>
  <c r="K630" i="13"/>
  <c r="K629" i="13"/>
  <c r="K628" i="13"/>
  <c r="K627" i="13"/>
  <c r="K626" i="13"/>
  <c r="K625" i="13"/>
  <c r="K624" i="13"/>
  <c r="K623" i="13"/>
  <c r="K622" i="13"/>
  <c r="K621" i="13"/>
  <c r="K620" i="13"/>
  <c r="K619" i="13"/>
  <c r="K618" i="13"/>
  <c r="K617" i="13"/>
  <c r="K616" i="13"/>
  <c r="K615" i="13"/>
  <c r="K614" i="13"/>
  <c r="K613" i="13"/>
  <c r="K612" i="13"/>
  <c r="K611" i="13"/>
  <c r="K610" i="13"/>
  <c r="K609" i="13"/>
  <c r="K608" i="13"/>
  <c r="K607" i="13"/>
  <c r="K606" i="13"/>
  <c r="K605" i="13"/>
  <c r="K604" i="13"/>
  <c r="K603" i="13"/>
  <c r="K602" i="13"/>
  <c r="K601" i="13"/>
  <c r="K600" i="13"/>
  <c r="K599" i="13"/>
  <c r="K598" i="13"/>
  <c r="K597" i="13"/>
  <c r="K596" i="13"/>
  <c r="K595" i="13"/>
  <c r="K594" i="13"/>
  <c r="K593" i="13"/>
  <c r="K592" i="13"/>
  <c r="K591" i="13"/>
  <c r="K590" i="13"/>
  <c r="K589" i="13"/>
  <c r="K588" i="13"/>
  <c r="K587" i="13"/>
  <c r="K586" i="13"/>
  <c r="K585" i="13"/>
  <c r="K584" i="13"/>
  <c r="K583" i="13"/>
  <c r="K582" i="13"/>
  <c r="K581" i="13"/>
  <c r="K580" i="13"/>
  <c r="K579" i="13"/>
  <c r="K578" i="13"/>
  <c r="K577" i="13"/>
  <c r="K576" i="13"/>
  <c r="K575" i="13"/>
  <c r="K574" i="13"/>
  <c r="K573" i="13"/>
  <c r="K572" i="13"/>
  <c r="K571" i="13"/>
  <c r="K570" i="13"/>
  <c r="K569" i="13"/>
  <c r="K568" i="13"/>
  <c r="K567" i="13"/>
  <c r="K566" i="13"/>
  <c r="K565" i="13"/>
  <c r="K564" i="13"/>
  <c r="K563" i="13"/>
  <c r="K562" i="13"/>
  <c r="K561" i="13"/>
  <c r="K560" i="13"/>
  <c r="K559" i="13"/>
  <c r="K558" i="13"/>
  <c r="K557" i="13"/>
  <c r="K556" i="13"/>
  <c r="K555" i="13"/>
  <c r="K554" i="13"/>
  <c r="K553" i="13"/>
  <c r="K552" i="13"/>
  <c r="K551" i="13"/>
  <c r="K550" i="13"/>
  <c r="K549" i="13"/>
  <c r="K548" i="13"/>
  <c r="K547" i="13"/>
  <c r="K546" i="13"/>
  <c r="K545" i="13"/>
  <c r="K544" i="13"/>
  <c r="K543" i="13"/>
  <c r="K542" i="13"/>
  <c r="K541" i="13"/>
  <c r="K540" i="13"/>
  <c r="K539" i="13"/>
  <c r="K538" i="13"/>
  <c r="K537" i="13"/>
  <c r="K536" i="13"/>
  <c r="K535" i="13"/>
  <c r="K534" i="13"/>
  <c r="K533" i="13"/>
  <c r="K532" i="13"/>
  <c r="K531" i="13"/>
  <c r="K530" i="13"/>
  <c r="K529" i="13"/>
  <c r="K528" i="13"/>
  <c r="K527" i="13"/>
  <c r="K526" i="13"/>
  <c r="K525" i="13"/>
  <c r="K524" i="13"/>
  <c r="K523" i="13"/>
  <c r="K522" i="13"/>
  <c r="K521" i="13"/>
  <c r="K520" i="13"/>
  <c r="K519" i="13"/>
  <c r="K518" i="13"/>
  <c r="K517" i="13"/>
  <c r="K516" i="13"/>
  <c r="K515" i="13"/>
  <c r="K514" i="13"/>
  <c r="K513" i="13"/>
  <c r="K512" i="13"/>
  <c r="K511" i="13"/>
  <c r="K510" i="13"/>
  <c r="K509" i="13"/>
  <c r="K508" i="13"/>
  <c r="K507" i="13"/>
  <c r="K506" i="13"/>
  <c r="K505" i="13"/>
  <c r="K504" i="13"/>
  <c r="K503" i="13"/>
  <c r="K502" i="13"/>
  <c r="K501" i="13"/>
  <c r="K500" i="13"/>
  <c r="K499" i="13"/>
  <c r="K498" i="13"/>
  <c r="K497" i="13"/>
  <c r="K496" i="13"/>
  <c r="K495" i="13"/>
  <c r="K494" i="13"/>
  <c r="K493" i="13"/>
  <c r="K492" i="13"/>
  <c r="K491" i="13"/>
  <c r="K490" i="13"/>
  <c r="K489" i="13"/>
  <c r="K488" i="13"/>
  <c r="K487" i="13"/>
  <c r="K486" i="13"/>
  <c r="K485" i="13"/>
  <c r="K484" i="13"/>
  <c r="K483" i="13"/>
  <c r="K482" i="13"/>
  <c r="K481" i="13"/>
  <c r="K480" i="13"/>
  <c r="K479" i="13"/>
  <c r="K478" i="13"/>
  <c r="K477" i="13"/>
  <c r="K476" i="13"/>
  <c r="K475" i="13"/>
  <c r="K474" i="13"/>
  <c r="K473" i="13"/>
  <c r="K472" i="13"/>
  <c r="K471" i="13"/>
  <c r="K470" i="13"/>
  <c r="K469" i="13"/>
  <c r="K468" i="13"/>
  <c r="K467" i="13"/>
  <c r="K466" i="13"/>
  <c r="K465" i="13"/>
  <c r="K464" i="13"/>
  <c r="K463" i="13"/>
  <c r="K462" i="13"/>
  <c r="K461" i="13"/>
  <c r="K460" i="13"/>
  <c r="K459" i="13"/>
  <c r="K458" i="13"/>
  <c r="K457" i="13"/>
  <c r="K456" i="13"/>
  <c r="K455" i="13"/>
  <c r="K454" i="13"/>
  <c r="K453" i="13"/>
  <c r="K452" i="13"/>
  <c r="K451" i="13"/>
  <c r="K450" i="13"/>
  <c r="K449" i="13"/>
  <c r="K448" i="13"/>
  <c r="K447" i="13"/>
  <c r="K446" i="13"/>
  <c r="K445" i="13"/>
  <c r="K444" i="13"/>
  <c r="K443" i="13"/>
  <c r="K442" i="13"/>
  <c r="K441" i="13"/>
  <c r="K440" i="13"/>
  <c r="K439" i="13"/>
  <c r="K438" i="13"/>
  <c r="K437" i="13"/>
  <c r="K436" i="13"/>
  <c r="K435" i="13"/>
  <c r="K434" i="13"/>
  <c r="K433" i="13"/>
  <c r="K432" i="13"/>
  <c r="K431" i="13"/>
  <c r="K430" i="13"/>
  <c r="K429" i="13"/>
  <c r="K428" i="13"/>
  <c r="K427" i="13"/>
  <c r="K426" i="13"/>
  <c r="K425" i="13"/>
  <c r="K424" i="13"/>
  <c r="K423" i="13"/>
  <c r="K422" i="13"/>
  <c r="K421" i="13"/>
  <c r="K420" i="13"/>
  <c r="K419" i="13"/>
  <c r="K418" i="13"/>
  <c r="K417" i="13"/>
  <c r="K416" i="13"/>
  <c r="K415" i="13"/>
  <c r="K414" i="13"/>
  <c r="K413" i="13"/>
  <c r="K412" i="13"/>
  <c r="K411" i="13"/>
  <c r="K410" i="13"/>
  <c r="K409" i="13"/>
  <c r="K408" i="13"/>
  <c r="K407" i="13"/>
  <c r="K406" i="13"/>
  <c r="K405" i="13"/>
  <c r="K404" i="13"/>
  <c r="K403" i="13"/>
  <c r="K402" i="13"/>
  <c r="K401" i="13"/>
  <c r="K400" i="13"/>
  <c r="K399" i="13"/>
  <c r="K398" i="13"/>
  <c r="K397" i="13"/>
  <c r="K396" i="13"/>
  <c r="K395" i="13"/>
  <c r="K394" i="13"/>
  <c r="K393" i="13"/>
  <c r="K392" i="13"/>
  <c r="K391" i="13"/>
  <c r="K390" i="13"/>
  <c r="K389" i="13"/>
  <c r="K388" i="13"/>
  <c r="K387" i="13"/>
  <c r="K386" i="13"/>
  <c r="K385" i="13"/>
  <c r="K384" i="13"/>
  <c r="K383" i="13"/>
  <c r="K382" i="13"/>
  <c r="K381" i="13"/>
  <c r="K380" i="13"/>
  <c r="K379" i="13"/>
  <c r="K378" i="13"/>
  <c r="K377" i="13"/>
  <c r="K376" i="13"/>
  <c r="K375" i="13"/>
  <c r="K374" i="13"/>
  <c r="K373" i="13"/>
  <c r="K372" i="13"/>
  <c r="K371" i="13"/>
  <c r="K370" i="13"/>
  <c r="K369" i="13"/>
  <c r="K368" i="13"/>
  <c r="K367" i="13"/>
  <c r="K366" i="13"/>
  <c r="K365" i="13"/>
  <c r="K364" i="13"/>
  <c r="K363" i="13"/>
  <c r="K362" i="13"/>
  <c r="K361" i="13"/>
  <c r="K360" i="13"/>
  <c r="K359" i="13"/>
  <c r="K358" i="13"/>
  <c r="K357" i="13"/>
  <c r="K356" i="13"/>
  <c r="K355" i="13"/>
  <c r="K354" i="13"/>
  <c r="K353" i="13"/>
  <c r="K352" i="13"/>
  <c r="K351" i="13"/>
  <c r="K350" i="13"/>
  <c r="K349" i="13"/>
  <c r="K348" i="13"/>
  <c r="K347" i="13"/>
  <c r="K346" i="13"/>
  <c r="K345" i="13"/>
  <c r="K344" i="13"/>
  <c r="K343" i="13"/>
  <c r="K342" i="13"/>
  <c r="K341" i="13"/>
  <c r="K340" i="13"/>
  <c r="K339" i="13"/>
  <c r="K338" i="13"/>
  <c r="K337" i="13"/>
  <c r="K336" i="13"/>
  <c r="K335" i="13"/>
  <c r="K334" i="13"/>
  <c r="K333" i="13"/>
  <c r="K332" i="13"/>
  <c r="K331" i="13"/>
  <c r="K330" i="13"/>
  <c r="K329" i="13"/>
  <c r="K328" i="13"/>
  <c r="K327" i="13"/>
  <c r="K326" i="13"/>
  <c r="K325" i="13"/>
  <c r="K324" i="13"/>
  <c r="K323" i="13"/>
  <c r="K322" i="13"/>
  <c r="K321" i="13"/>
  <c r="K320" i="13"/>
  <c r="K319" i="13"/>
  <c r="K318" i="13"/>
  <c r="K317" i="13"/>
  <c r="K316" i="13"/>
  <c r="K315" i="13"/>
  <c r="K314" i="13"/>
  <c r="K313" i="13"/>
  <c r="K312" i="13"/>
  <c r="K311" i="13"/>
  <c r="K310" i="13"/>
  <c r="K309" i="13"/>
  <c r="K308" i="13"/>
  <c r="K307" i="13"/>
  <c r="K306" i="13"/>
  <c r="K305" i="13"/>
  <c r="K304" i="13"/>
  <c r="K303" i="13"/>
  <c r="K302" i="13"/>
  <c r="K301" i="13"/>
  <c r="K300" i="13"/>
  <c r="K299" i="13"/>
  <c r="K298" i="13"/>
  <c r="K297" i="13"/>
  <c r="K296" i="13"/>
  <c r="K295" i="13"/>
  <c r="K294" i="13"/>
  <c r="K293" i="13"/>
  <c r="K292" i="13"/>
  <c r="K291" i="13"/>
  <c r="K290" i="13"/>
  <c r="K289" i="13"/>
  <c r="K288" i="13"/>
  <c r="K287" i="13"/>
  <c r="K286" i="13"/>
  <c r="K285" i="13"/>
  <c r="K284" i="13"/>
  <c r="K283" i="13"/>
  <c r="K282" i="13"/>
  <c r="K281" i="13"/>
  <c r="K280" i="13"/>
  <c r="K279" i="13"/>
  <c r="K278" i="13"/>
  <c r="K277" i="13"/>
  <c r="K276" i="13"/>
  <c r="K275" i="13"/>
  <c r="K274" i="13"/>
  <c r="K273" i="13"/>
  <c r="K272" i="13"/>
  <c r="K271" i="13"/>
  <c r="K270" i="13"/>
  <c r="K269" i="13"/>
  <c r="K268" i="13"/>
  <c r="K267" i="13"/>
  <c r="K266" i="13"/>
  <c r="K265" i="13"/>
  <c r="K264" i="13"/>
  <c r="K263" i="13"/>
  <c r="K262" i="13"/>
  <c r="K261" i="13"/>
  <c r="K260" i="13"/>
  <c r="K259" i="13"/>
  <c r="K258" i="13"/>
  <c r="K257" i="13"/>
  <c r="K256" i="13"/>
  <c r="K255" i="13"/>
  <c r="K254" i="13"/>
  <c r="K253" i="13"/>
  <c r="K252" i="13"/>
  <c r="K251" i="13"/>
  <c r="K250" i="13"/>
  <c r="K249" i="13"/>
  <c r="K248" i="13"/>
  <c r="K247" i="13"/>
  <c r="K246" i="13"/>
  <c r="K245" i="13"/>
  <c r="K244" i="13"/>
  <c r="K243" i="13"/>
  <c r="K242" i="13"/>
  <c r="K241" i="13"/>
  <c r="K240" i="13"/>
  <c r="K239" i="13"/>
  <c r="K238" i="13"/>
  <c r="K237" i="13"/>
  <c r="K236" i="13"/>
  <c r="K235" i="13"/>
  <c r="K234" i="13"/>
  <c r="K233" i="13"/>
  <c r="K232" i="13"/>
  <c r="K231" i="13"/>
  <c r="K230" i="13"/>
  <c r="K229" i="13"/>
  <c r="K228" i="13"/>
  <c r="K227" i="13"/>
  <c r="K226" i="13"/>
  <c r="K225" i="13"/>
  <c r="K224" i="13"/>
  <c r="K223" i="13"/>
  <c r="K222" i="13"/>
  <c r="K221" i="13"/>
  <c r="K220" i="13"/>
  <c r="K219" i="13"/>
  <c r="K218" i="13"/>
  <c r="K217" i="13"/>
  <c r="K216" i="13"/>
  <c r="K215" i="13"/>
  <c r="K214" i="13"/>
  <c r="K213" i="13"/>
  <c r="K212" i="13"/>
  <c r="K211" i="13"/>
  <c r="K210" i="13"/>
  <c r="K209" i="13"/>
  <c r="K208" i="13"/>
  <c r="K207" i="13"/>
  <c r="K206" i="13"/>
  <c r="K205" i="13"/>
  <c r="K204" i="13"/>
  <c r="K203" i="13"/>
  <c r="K202" i="13"/>
  <c r="K201" i="13"/>
  <c r="K200" i="13"/>
  <c r="K199" i="13"/>
  <c r="K198" i="13"/>
  <c r="K197" i="13"/>
  <c r="K196" i="13"/>
  <c r="K195" i="13"/>
  <c r="K194" i="13"/>
  <c r="K193" i="13"/>
  <c r="K192" i="13"/>
  <c r="K191" i="13"/>
  <c r="K190" i="13"/>
  <c r="K189" i="13"/>
  <c r="K188" i="13"/>
  <c r="K187" i="13"/>
  <c r="K186" i="13"/>
  <c r="K185" i="13"/>
  <c r="K184" i="13"/>
  <c r="K183" i="13"/>
  <c r="K182" i="13"/>
  <c r="K181" i="13"/>
  <c r="K180" i="13"/>
  <c r="K179" i="13"/>
  <c r="K178" i="13"/>
  <c r="K177" i="13"/>
  <c r="K176" i="13"/>
  <c r="K175" i="13"/>
  <c r="K174" i="13"/>
  <c r="K173" i="13"/>
  <c r="K172" i="13"/>
  <c r="K171" i="13"/>
  <c r="K170" i="13"/>
  <c r="K169" i="13"/>
  <c r="K168" i="13"/>
  <c r="K167" i="13"/>
  <c r="K166" i="13"/>
  <c r="K165" i="13"/>
  <c r="K164" i="13"/>
  <c r="K163" i="13"/>
  <c r="K162" i="13"/>
  <c r="K161" i="13"/>
  <c r="K160" i="13"/>
  <c r="K159" i="13"/>
  <c r="K158" i="13"/>
  <c r="K157" i="13"/>
  <c r="K156" i="13"/>
  <c r="K155" i="13"/>
  <c r="K154" i="13"/>
  <c r="K153" i="13"/>
  <c r="K152" i="13"/>
  <c r="K151" i="13"/>
  <c r="K150" i="13"/>
  <c r="K149" i="13"/>
  <c r="K148" i="13"/>
  <c r="K147" i="13"/>
  <c r="K146" i="13"/>
  <c r="K145" i="13"/>
  <c r="K144" i="13"/>
  <c r="K143" i="13"/>
  <c r="K142" i="13"/>
  <c r="K141" i="13"/>
  <c r="K140" i="13"/>
  <c r="K139" i="13"/>
  <c r="K138" i="13"/>
  <c r="K137" i="13"/>
  <c r="K136" i="13"/>
  <c r="K135" i="13"/>
  <c r="K134" i="13"/>
  <c r="K133" i="13"/>
  <c r="K132" i="13"/>
  <c r="K131" i="13"/>
  <c r="K130" i="13"/>
  <c r="K129" i="13"/>
  <c r="K128" i="13"/>
  <c r="K127" i="13"/>
  <c r="K126" i="13"/>
  <c r="K125" i="13"/>
  <c r="K124" i="13"/>
  <c r="K123" i="13"/>
  <c r="K122" i="13"/>
  <c r="K121" i="13"/>
  <c r="K120" i="13"/>
  <c r="K119" i="13"/>
  <c r="K118" i="13"/>
  <c r="K117" i="13"/>
  <c r="K116" i="13"/>
  <c r="K115" i="13"/>
  <c r="K114" i="13"/>
  <c r="K113" i="13"/>
  <c r="K112" i="13"/>
  <c r="K111" i="13"/>
  <c r="K110" i="13"/>
  <c r="K109" i="13"/>
  <c r="K108" i="13"/>
  <c r="K107" i="13"/>
  <c r="K106" i="13"/>
  <c r="K105" i="13"/>
  <c r="K104" i="13"/>
  <c r="K103" i="13"/>
  <c r="K102" i="13"/>
  <c r="K101" i="13"/>
  <c r="K100" i="13"/>
  <c r="K99" i="13"/>
  <c r="K98" i="13"/>
  <c r="K97" i="13"/>
  <c r="K96" i="13"/>
  <c r="K95" i="13"/>
  <c r="K94" i="13"/>
  <c r="K93" i="13"/>
  <c r="K92" i="13"/>
  <c r="K91" i="13"/>
  <c r="K90" i="13"/>
  <c r="K89" i="13"/>
  <c r="K88" i="13"/>
  <c r="K87" i="13"/>
  <c r="K86" i="13"/>
  <c r="K85" i="13"/>
  <c r="K84" i="13"/>
  <c r="K83" i="13"/>
  <c r="K82" i="13"/>
  <c r="K81" i="13"/>
  <c r="K80" i="13"/>
  <c r="K79" i="13"/>
  <c r="K78" i="13"/>
  <c r="K77" i="13"/>
  <c r="K76" i="13"/>
  <c r="K75" i="13"/>
  <c r="K74" i="13"/>
  <c r="K73" i="13"/>
  <c r="K72" i="13"/>
  <c r="K71" i="13"/>
  <c r="K70" i="13"/>
  <c r="K69" i="13"/>
  <c r="K68" i="13"/>
  <c r="K67" i="13"/>
  <c r="K66" i="13"/>
  <c r="K65" i="13"/>
  <c r="K64" i="13"/>
  <c r="K63" i="13"/>
  <c r="K62" i="13"/>
  <c r="K61" i="13"/>
  <c r="K60" i="13"/>
  <c r="K59" i="13"/>
  <c r="K58" i="13"/>
  <c r="K57" i="13"/>
  <c r="K56" i="13"/>
  <c r="K55" i="13"/>
  <c r="K54" i="13"/>
  <c r="K53" i="13"/>
  <c r="K52" i="13"/>
  <c r="K51" i="13"/>
  <c r="K50" i="13"/>
  <c r="K49" i="13"/>
  <c r="K48" i="13"/>
  <c r="K47" i="13"/>
  <c r="K46" i="13"/>
  <c r="K45" i="13"/>
  <c r="K44" i="13"/>
  <c r="K43" i="13"/>
  <c r="K42" i="13"/>
  <c r="K41" i="13"/>
  <c r="K40" i="13"/>
  <c r="K39" i="13"/>
  <c r="K38" i="13"/>
  <c r="K37" i="13"/>
  <c r="K36" i="13"/>
  <c r="K35" i="13"/>
  <c r="K34" i="13"/>
  <c r="K33" i="13"/>
  <c r="K32" i="13"/>
  <c r="K31" i="13"/>
  <c r="K30" i="13"/>
  <c r="K29" i="13"/>
  <c r="K28" i="13"/>
  <c r="K27" i="13"/>
  <c r="K26" i="13"/>
  <c r="K25" i="13"/>
  <c r="K24" i="13"/>
  <c r="K23" i="13"/>
  <c r="K22" i="13"/>
  <c r="K21" i="13"/>
  <c r="K20" i="13"/>
  <c r="K19" i="13"/>
  <c r="K18" i="13"/>
  <c r="K17" i="13"/>
  <c r="K16" i="13"/>
  <c r="K15" i="13"/>
  <c r="K14" i="13"/>
  <c r="K13" i="13"/>
  <c r="K12" i="13"/>
  <c r="K11" i="13"/>
  <c r="K10" i="13"/>
  <c r="K9" i="13"/>
  <c r="K8" i="13"/>
  <c r="K7" i="13"/>
  <c r="K6" i="13"/>
  <c r="K5" i="13"/>
  <c r="K4" i="13"/>
  <c r="K6856" i="13"/>
  <c r="K6728" i="13"/>
  <c r="K4820" i="13"/>
  <c r="K4788" i="13"/>
  <c r="K4756" i="13"/>
  <c r="K4724" i="13"/>
  <c r="K3419" i="13"/>
  <c r="K3415" i="13"/>
  <c r="K3411" i="13"/>
  <c r="K3407" i="13"/>
  <c r="K3403" i="13"/>
  <c r="K3399" i="13"/>
  <c r="K3395" i="13"/>
  <c r="K3391" i="13"/>
  <c r="K3387" i="13"/>
  <c r="K3383" i="13"/>
  <c r="K3379" i="13"/>
  <c r="K3375" i="13"/>
  <c r="K3371" i="13"/>
  <c r="K3367" i="13"/>
  <c r="K3363" i="13"/>
  <c r="K3359" i="13"/>
  <c r="K3355" i="13"/>
  <c r="K3" i="13"/>
  <c r="K6888" i="13"/>
  <c r="K6760" i="13"/>
  <c r="K4828" i="13"/>
  <c r="K4796" i="13"/>
  <c r="K4764" i="13"/>
  <c r="K4732" i="13"/>
  <c r="K3420" i="13"/>
  <c r="K3416" i="13"/>
  <c r="K3412" i="13"/>
  <c r="K3408" i="13"/>
  <c r="K3404" i="13"/>
  <c r="K3400" i="13"/>
  <c r="K3396" i="13"/>
  <c r="K3392" i="13"/>
  <c r="K3388" i="13"/>
  <c r="K3384" i="13"/>
  <c r="K3380" i="13"/>
  <c r="K3376" i="13"/>
  <c r="K3372" i="13"/>
  <c r="K3368" i="13"/>
  <c r="K3364" i="13"/>
  <c r="K3360" i="13"/>
  <c r="K3356" i="13"/>
  <c r="K6792" i="13"/>
  <c r="K4836" i="13"/>
  <c r="K3417" i="13"/>
  <c r="K3401" i="13"/>
  <c r="K3385" i="13"/>
  <c r="K3369" i="13"/>
  <c r="K4804" i="13"/>
  <c r="K3413" i="13"/>
  <c r="K3397" i="13"/>
  <c r="K3381" i="13"/>
  <c r="K6920" i="13"/>
  <c r="K4740" i="13"/>
  <c r="K3421" i="13"/>
  <c r="K3405" i="13"/>
  <c r="K3389" i="13"/>
  <c r="K3373" i="13"/>
  <c r="K3357" i="13"/>
  <c r="K3365" i="13"/>
  <c r="K4772" i="13"/>
  <c r="K3409" i="13"/>
  <c r="K3393" i="13"/>
  <c r="K3377" i="13"/>
  <c r="K3361" i="13"/>
  <c r="L4847" i="13"/>
  <c r="L31" i="13"/>
  <c r="L95" i="13"/>
  <c r="L159" i="13"/>
  <c r="L223" i="13"/>
  <c r="L4831" i="13"/>
  <c r="L3464" i="13"/>
  <c r="L3528" i="13"/>
  <c r="L3592" i="13"/>
  <c r="L3656" i="13"/>
  <c r="L3720" i="13"/>
  <c r="L3784" i="13"/>
  <c r="L3848" i="13"/>
  <c r="L3912" i="13"/>
  <c r="L3976" i="13"/>
  <c r="L4040" i="13"/>
  <c r="L4104" i="13"/>
  <c r="L4168" i="13"/>
  <c r="L4232" i="13"/>
  <c r="L4296" i="13"/>
  <c r="L4360" i="13"/>
  <c r="L4424" i="13"/>
  <c r="L4488" i="13"/>
  <c r="L4552" i="13"/>
  <c r="L4616" i="13"/>
  <c r="L4680" i="13"/>
  <c r="L4895" i="13"/>
  <c r="L4959" i="13"/>
  <c r="L4748" i="13"/>
  <c r="L4828" i="13"/>
  <c r="L4908" i="13"/>
  <c r="L5004" i="13"/>
  <c r="L6996" i="13"/>
  <c r="L4735" i="13"/>
  <c r="L4745" i="13"/>
  <c r="L4809" i="13"/>
  <c r="L4873" i="13"/>
  <c r="L4937" i="13"/>
  <c r="L5001" i="13"/>
  <c r="L6709" i="13"/>
  <c r="L6729" i="13"/>
  <c r="L6745" i="13"/>
  <c r="L6765" i="13"/>
  <c r="L6781" i="13"/>
  <c r="L6797" i="13"/>
  <c r="L6829" i="13"/>
  <c r="L6845" i="13"/>
  <c r="L6865" i="13"/>
  <c r="L6885" i="13"/>
  <c r="L6901" i="13"/>
  <c r="L6917" i="13"/>
  <c r="L6941" i="13"/>
  <c r="L6965" i="13"/>
  <c r="L6989" i="13"/>
  <c r="L7005" i="13"/>
  <c r="L7029" i="13"/>
  <c r="L3420" i="13"/>
  <c r="L3911" i="13"/>
  <c r="L4213" i="13"/>
  <c r="L4815" i="13"/>
  <c r="L3987" i="13"/>
  <c r="L3697" i="13"/>
  <c r="L4059" i="13"/>
  <c r="L4099" i="13"/>
  <c r="L3817" i="13"/>
  <c r="L4613" i="13"/>
  <c r="L3399" i="13"/>
  <c r="L3511" i="13"/>
  <c r="L3639" i="13"/>
  <c r="L3767" i="13"/>
  <c r="L3895" i="13"/>
  <c r="L4247" i="13"/>
  <c r="L4375" i="13"/>
  <c r="L4503" i="13"/>
  <c r="L4631" i="13"/>
  <c r="L5" i="13"/>
  <c r="L25" i="13"/>
  <c r="L45" i="13"/>
  <c r="L69" i="13"/>
  <c r="L89" i="13"/>
  <c r="L109" i="13"/>
  <c r="L133" i="13"/>
  <c r="L153" i="13"/>
  <c r="L173" i="13"/>
  <c r="L197" i="13"/>
  <c r="L217" i="13"/>
  <c r="L237" i="13"/>
  <c r="L261" i="13"/>
  <c r="L281" i="13"/>
  <c r="L301" i="13"/>
  <c r="L325" i="13"/>
  <c r="L345" i="13"/>
  <c r="L365" i="13"/>
  <c r="L389" i="13"/>
  <c r="L409" i="13"/>
  <c r="L429" i="13"/>
  <c r="L453" i="13"/>
  <c r="L473" i="13"/>
  <c r="L493" i="13"/>
  <c r="L517" i="13"/>
  <c r="L537" i="13"/>
  <c r="L557" i="13"/>
  <c r="L581" i="13"/>
  <c r="L601" i="13"/>
  <c r="L621" i="13"/>
  <c r="L645" i="13"/>
  <c r="L665" i="13"/>
  <c r="L685" i="13"/>
  <c r="L709" i="13"/>
  <c r="L729" i="13"/>
  <c r="L749" i="13"/>
  <c r="L773" i="13"/>
  <c r="L793" i="13"/>
  <c r="L813" i="13"/>
  <c r="L837" i="13"/>
  <c r="L857" i="13"/>
  <c r="L877" i="13"/>
  <c r="L901" i="13"/>
  <c r="L921" i="13"/>
  <c r="L941" i="13"/>
  <c r="L965" i="13"/>
  <c r="L985" i="13"/>
  <c r="L1005" i="13"/>
  <c r="L1029" i="13"/>
  <c r="L1049" i="13"/>
  <c r="L1069" i="13"/>
  <c r="L1093" i="13"/>
  <c r="L1113" i="13"/>
  <c r="L1133" i="13"/>
  <c r="L1157" i="13"/>
  <c r="L1177" i="13"/>
  <c r="L1205" i="13"/>
  <c r="L1225" i="13"/>
  <c r="L1245" i="13"/>
  <c r="L1269" i="13"/>
  <c r="L1289" i="13"/>
  <c r="L1309" i="13"/>
  <c r="L1333" i="13"/>
  <c r="L1353" i="13"/>
  <c r="L1373" i="13"/>
  <c r="L1397" i="13"/>
  <c r="L1417" i="13"/>
  <c r="L1437" i="13"/>
  <c r="L1461" i="13"/>
  <c r="L1481" i="13"/>
  <c r="L1501" i="13"/>
  <c r="L1525" i="13"/>
  <c r="L1545" i="13"/>
  <c r="L1565" i="13"/>
  <c r="L1589" i="13"/>
  <c r="L1609" i="13"/>
  <c r="L1629" i="13"/>
  <c r="L1653" i="13"/>
  <c r="L1673" i="13"/>
  <c r="L1693" i="13"/>
  <c r="L1717" i="13"/>
  <c r="L1737" i="13"/>
  <c r="L1757" i="13"/>
  <c r="L1781" i="13"/>
  <c r="L1801" i="13"/>
  <c r="L1821" i="13"/>
  <c r="L1845" i="13"/>
  <c r="L1865" i="13"/>
  <c r="L1885" i="13"/>
  <c r="L1909" i="13"/>
  <c r="L1929" i="13"/>
  <c r="L1949" i="13"/>
  <c r="L1973" i="13"/>
  <c r="L1993" i="13"/>
  <c r="L2013" i="13"/>
  <c r="L2037" i="13"/>
  <c r="L2057" i="13"/>
  <c r="L2077" i="13"/>
  <c r="L2101" i="13"/>
  <c r="L2121" i="13"/>
  <c r="L2141" i="13"/>
  <c r="L2165" i="13"/>
  <c r="L2185" i="13"/>
  <c r="L2205" i="13"/>
  <c r="L2229" i="13"/>
  <c r="L2249" i="13"/>
  <c r="L2269" i="13"/>
  <c r="L2293" i="13"/>
  <c r="L2313" i="13"/>
  <c r="L2333" i="13"/>
  <c r="L2357" i="13"/>
  <c r="L2377" i="13"/>
  <c r="L2397" i="13"/>
  <c r="L2421" i="13"/>
  <c r="L2441" i="13"/>
  <c r="L2461" i="13"/>
  <c r="L2485" i="13"/>
  <c r="L2505" i="13"/>
  <c r="L2525" i="13"/>
  <c r="L2549" i="13"/>
  <c r="L2569" i="13"/>
  <c r="L2589" i="13"/>
  <c r="L2613" i="13"/>
  <c r="L2633" i="13"/>
  <c r="L2653" i="13"/>
  <c r="L2677" i="13"/>
  <c r="L2697" i="13"/>
  <c r="L2717" i="13"/>
  <c r="L2741" i="13"/>
  <c r="L2761" i="13"/>
  <c r="L2781" i="13"/>
  <c r="L2805" i="13"/>
  <c r="L2825" i="13"/>
  <c r="L2845" i="13"/>
  <c r="L2869" i="13"/>
  <c r="L2889" i="13"/>
  <c r="L2909" i="13"/>
  <c r="L2933" i="13"/>
  <c r="L2953" i="13"/>
  <c r="L2973" i="13"/>
  <c r="L2997" i="13"/>
  <c r="L3017" i="13"/>
  <c r="L3037" i="13"/>
  <c r="L3061" i="13"/>
  <c r="L3081" i="13"/>
  <c r="L3101" i="13"/>
  <c r="L3125" i="13"/>
  <c r="L3145" i="13"/>
  <c r="L3165" i="13"/>
  <c r="L3189" i="13"/>
  <c r="L3209" i="13"/>
  <c r="L3229" i="13"/>
  <c r="L3253" i="13"/>
  <c r="L3273" i="13"/>
  <c r="L3293" i="13"/>
  <c r="L3317" i="13"/>
  <c r="L3337" i="13"/>
  <c r="L3366" i="13"/>
  <c r="L3909" i="13"/>
  <c r="L3973" i="13"/>
  <c r="L4037" i="13"/>
  <c r="L4101" i="13"/>
  <c r="L4209" i="13"/>
  <c r="L4337" i="13"/>
  <c r="L4465" i="13"/>
  <c r="L4593" i="13"/>
  <c r="L4767" i="13"/>
  <c r="L3523" i="13"/>
  <c r="L3651" i="13"/>
  <c r="L3779" i="13"/>
  <c r="L4123" i="13"/>
  <c r="L4251" i="13"/>
  <c r="L4379" i="13"/>
  <c r="L4507" i="13"/>
  <c r="L4635" i="13"/>
  <c r="L3428" i="13"/>
  <c r="L3460" i="13"/>
  <c r="L3492" i="13"/>
  <c r="L3524" i="13"/>
  <c r="L3556" i="13"/>
  <c r="L3588" i="13"/>
  <c r="L3620" i="13"/>
  <c r="L3652" i="13"/>
  <c r="L3684" i="13"/>
  <c r="L3716" i="13"/>
  <c r="L3748" i="13"/>
  <c r="L3780" i="13"/>
  <c r="L3812" i="13"/>
  <c r="L3844" i="13"/>
  <c r="L3876" i="13"/>
  <c r="L3908" i="13"/>
  <c r="L3940" i="13"/>
  <c r="L3972" i="13"/>
  <c r="L4004" i="13"/>
  <c r="L4036" i="13"/>
  <c r="L4068" i="13"/>
  <c r="L4100" i="13"/>
  <c r="L4132" i="13"/>
  <c r="L4164" i="13"/>
  <c r="L4196" i="13"/>
  <c r="L4228" i="13"/>
  <c r="L4260" i="13"/>
  <c r="L4292" i="13"/>
  <c r="L4324" i="13"/>
  <c r="L4356" i="13"/>
  <c r="L4388" i="13"/>
  <c r="L4420" i="13"/>
  <c r="L4452" i="13"/>
  <c r="L4484" i="13"/>
  <c r="L4516" i="13"/>
  <c r="L4548" i="13"/>
  <c r="L4580" i="13"/>
  <c r="L4612" i="13"/>
  <c r="L4644" i="13"/>
  <c r="L4676" i="13"/>
  <c r="L4708" i="13"/>
  <c r="L4827" i="13"/>
  <c r="L4903" i="13"/>
  <c r="L4967" i="13"/>
  <c r="L5025" i="13"/>
  <c r="L5041" i="13"/>
  <c r="L5061" i="13"/>
  <c r="L5077" i="13"/>
  <c r="L5097" i="13"/>
  <c r="L5117" i="13"/>
  <c r="L5133" i="13"/>
  <c r="L5153" i="13"/>
  <c r="L5169" i="13"/>
  <c r="L5189" i="13"/>
  <c r="L5205" i="13"/>
  <c r="L5225" i="13"/>
  <c r="L5245" i="13"/>
  <c r="L5261" i="13"/>
  <c r="L5281" i="13"/>
  <c r="L5297" i="13"/>
  <c r="L5317" i="13"/>
  <c r="L5333" i="13"/>
  <c r="L5353" i="13"/>
  <c r="L5373" i="13"/>
  <c r="L5389" i="13"/>
  <c r="L5409" i="13"/>
  <c r="L5425" i="13"/>
  <c r="L5445" i="13"/>
  <c r="L5461" i="13"/>
  <c r="L5481" i="13"/>
  <c r="L5501" i="13"/>
  <c r="L5517" i="13"/>
  <c r="L5537" i="13"/>
  <c r="L5553" i="13"/>
  <c r="L5573" i="13"/>
  <c r="L5589" i="13"/>
  <c r="L5609" i="13"/>
  <c r="L5629" i="13"/>
  <c r="L5645" i="13"/>
  <c r="L5665" i="13"/>
  <c r="L5681" i="13"/>
  <c r="L5701" i="13"/>
  <c r="L5717" i="13"/>
  <c r="L5737" i="13"/>
  <c r="L5757" i="13"/>
  <c r="L5773" i="13"/>
  <c r="L5793" i="13"/>
  <c r="L5809" i="13"/>
  <c r="L5829" i="13"/>
  <c r="L5845" i="13"/>
  <c r="L5865" i="13"/>
  <c r="L5885" i="13"/>
  <c r="L5901" i="13"/>
  <c r="L5921" i="13"/>
  <c r="L5937" i="13"/>
  <c r="L5957" i="13"/>
  <c r="L5973" i="13"/>
  <c r="L5993" i="13"/>
  <c r="L6013" i="13"/>
  <c r="L6029" i="13"/>
  <c r="L6049" i="13"/>
  <c r="L6065" i="13"/>
  <c r="L6085" i="13"/>
  <c r="L6101" i="13"/>
  <c r="L6121" i="13"/>
  <c r="L6141" i="13"/>
  <c r="L6157" i="13"/>
  <c r="L6177" i="13"/>
  <c r="L6193" i="13"/>
  <c r="L6213" i="13"/>
  <c r="L6229" i="13"/>
  <c r="L6249" i="13"/>
  <c r="L6269" i="13"/>
  <c r="L6285" i="13"/>
  <c r="L6305" i="13"/>
  <c r="L6321" i="13"/>
  <c r="L6341" i="13"/>
  <c r="L6357" i="13"/>
  <c r="L6377" i="13"/>
  <c r="L6397" i="13"/>
  <c r="L6413" i="13"/>
  <c r="L6433" i="13"/>
  <c r="L6449" i="13"/>
  <c r="L6469" i="13"/>
  <c r="L6485" i="13"/>
  <c r="L6505" i="13"/>
  <c r="L6525" i="13"/>
  <c r="L6541" i="13"/>
  <c r="L6561" i="13"/>
  <c r="L6577" i="13"/>
  <c r="L6597" i="13"/>
  <c r="L6613" i="13"/>
  <c r="L6633" i="13"/>
  <c r="L6653" i="13"/>
  <c r="L6669" i="13"/>
  <c r="L6689" i="13"/>
  <c r="L4736" i="13"/>
  <c r="L4768" i="13"/>
  <c r="L4816" i="13"/>
  <c r="L4864" i="13"/>
  <c r="L4896" i="13"/>
  <c r="L4944" i="13"/>
  <c r="L4992" i="13"/>
  <c r="L6962" i="13"/>
  <c r="L1189" i="13"/>
  <c r="L4714" i="13"/>
  <c r="L4866" i="13"/>
  <c r="L4962" i="13"/>
  <c r="L6767" i="13"/>
  <c r="L6927" i="13"/>
  <c r="L6731" i="13"/>
  <c r="L4591" i="13"/>
  <c r="L4399" i="13"/>
  <c r="L4191" i="13"/>
  <c r="L3983" i="13"/>
  <c r="L3791" i="13"/>
  <c r="L3583" i="13"/>
  <c r="L6699" i="13"/>
  <c r="L6315" i="13"/>
  <c r="L5899" i="13"/>
  <c r="L5515" i="13"/>
  <c r="L5131" i="13"/>
  <c r="L3393" i="13"/>
  <c r="L3185" i="13"/>
  <c r="L2977" i="13"/>
  <c r="L2785" i="13"/>
  <c r="L2577" i="13"/>
  <c r="L2369" i="13"/>
  <c r="L2177" i="13"/>
  <c r="L1969" i="13"/>
  <c r="L1761" i="13"/>
  <c r="L1569" i="13"/>
  <c r="L1361" i="13"/>
  <c r="L1137" i="13"/>
  <c r="L929" i="13"/>
  <c r="L721" i="13"/>
  <c r="L529" i="13"/>
  <c r="L321" i="13"/>
  <c r="L113" i="13"/>
  <c r="L6598" i="13"/>
  <c r="L6214" i="13"/>
  <c r="L5830" i="13"/>
  <c r="L5446" i="13"/>
  <c r="L7030" i="13"/>
  <c r="L6711" i="13"/>
  <c r="L6877" i="13"/>
  <c r="L6361" i="13"/>
  <c r="L5977" i="13"/>
  <c r="L5593" i="13"/>
  <c r="L5177" i="13"/>
  <c r="L500" i="13"/>
  <c r="L356" i="13"/>
  <c r="L228" i="13"/>
  <c r="L100" i="13"/>
  <c r="L4922" i="13"/>
  <c r="L6707" i="13"/>
  <c r="L6945" i="13"/>
  <c r="L4525" i="13"/>
  <c r="L4317" i="13"/>
  <c r="L4109" i="13"/>
  <c r="L3901" i="13"/>
  <c r="L3693" i="13"/>
  <c r="L3485" i="13"/>
  <c r="L6503" i="13"/>
  <c r="L6119" i="13"/>
  <c r="L5735" i="13"/>
  <c r="L5351" i="13"/>
  <c r="L4912" i="13"/>
  <c r="L3291" i="13"/>
  <c r="L3099" i="13"/>
  <c r="L2907" i="13"/>
  <c r="L2715" i="13"/>
  <c r="L2523" i="13"/>
  <c r="L2331" i="13"/>
  <c r="L2123" i="13"/>
  <c r="L1931" i="13"/>
  <c r="L1723" i="13"/>
  <c r="L1547" i="13"/>
  <c r="L1339" i="13"/>
  <c r="L1147" i="13"/>
  <c r="L939" i="13"/>
  <c r="L731" i="13"/>
  <c r="L523" i="13"/>
  <c r="L331" i="13"/>
  <c r="L123" i="13"/>
  <c r="L6610" i="13"/>
  <c r="L6194" i="13"/>
  <c r="L5778" i="13"/>
  <c r="L5394" i="13"/>
  <c r="L4846" i="13"/>
  <c r="L4576" i="13"/>
  <c r="L4384" i="13"/>
  <c r="L4192" i="13"/>
  <c r="L4000" i="13"/>
  <c r="L3792" i="13"/>
  <c r="L3584" i="13"/>
  <c r="L6974" i="13"/>
  <c r="L6846" i="13"/>
  <c r="L6718" i="13"/>
  <c r="L6715" i="13"/>
  <c r="L4587" i="13"/>
  <c r="L4459" i="13"/>
  <c r="L4331" i="13"/>
  <c r="L4203" i="13"/>
  <c r="L4091" i="13"/>
  <c r="L4011" i="13"/>
  <c r="L3915" i="13"/>
  <c r="L3851" i="13"/>
  <c r="L3787" i="13"/>
  <c r="L3723" i="13"/>
  <c r="L3659" i="13"/>
  <c r="L3595" i="13"/>
  <c r="L3531" i="13"/>
  <c r="L3467" i="13"/>
  <c r="L6659" i="13"/>
  <c r="L6531" i="13"/>
  <c r="L6403" i="13"/>
  <c r="L6275" i="13"/>
  <c r="L6147" i="13"/>
  <c r="L6019" i="13"/>
  <c r="L5891" i="13"/>
  <c r="L5763" i="13"/>
  <c r="L5635" i="13"/>
  <c r="L5507" i="13"/>
  <c r="L5379" i="13"/>
  <c r="L5251" i="13"/>
  <c r="L5123" i="13"/>
  <c r="L6992" i="13"/>
  <c r="L3373" i="13"/>
  <c r="L6622" i="13"/>
  <c r="L6494" i="13"/>
  <c r="L6366" i="13"/>
  <c r="L6238" i="13"/>
  <c r="L6110" i="13"/>
  <c r="L5982" i="13"/>
  <c r="L5854" i="13"/>
  <c r="L5726" i="13"/>
  <c r="L5598" i="13"/>
  <c r="L5470" i="13"/>
  <c r="L5342" i="13"/>
  <c r="L5214" i="13"/>
  <c r="L5086" i="13"/>
  <c r="L4894" i="13"/>
  <c r="L7026" i="13"/>
  <c r="L6844" i="13"/>
  <c r="L6716" i="13"/>
  <c r="L5019" i="13"/>
  <c r="L4891" i="13"/>
  <c r="L4868" i="13"/>
  <c r="L3392" i="13"/>
  <c r="L3312" i="13"/>
  <c r="L3248" i="13"/>
  <c r="L3184" i="13"/>
  <c r="L3120" i="13"/>
  <c r="L3056" i="13"/>
  <c r="L2992" i="13"/>
  <c r="L2928" i="13"/>
  <c r="L2864" i="13"/>
  <c r="L2800" i="13"/>
  <c r="L2736" i="13"/>
  <c r="L2672" i="13"/>
  <c r="L2608" i="13"/>
  <c r="L2544" i="13"/>
  <c r="L2480" i="13"/>
  <c r="L2416" i="13"/>
  <c r="L2352" i="13"/>
  <c r="L2288" i="13"/>
  <c r="L2224" i="13"/>
  <c r="L2160" i="13"/>
  <c r="L2096" i="13"/>
  <c r="L2032" i="13"/>
  <c r="L1968" i="13"/>
  <c r="L1904" i="13"/>
  <c r="L1840" i="13"/>
  <c r="L1776" i="13"/>
  <c r="L1712" i="13"/>
  <c r="L1648" i="13"/>
  <c r="L1584" i="13"/>
  <c r="L1520" i="13"/>
  <c r="L1456" i="13"/>
  <c r="L1392" i="13"/>
  <c r="L1328" i="13"/>
  <c r="L1264" i="13"/>
  <c r="L1200" i="13"/>
  <c r="L1136" i="13"/>
  <c r="L1072" i="13"/>
  <c r="L1008" i="13"/>
  <c r="L944" i="13"/>
  <c r="L880" i="13"/>
  <c r="L816" i="13"/>
  <c r="L752" i="13"/>
  <c r="L688" i="13"/>
  <c r="L624" i="13"/>
  <c r="L560" i="13"/>
  <c r="L496" i="13"/>
  <c r="L432" i="13"/>
  <c r="L368" i="13"/>
  <c r="L304" i="13"/>
  <c r="L240" i="13"/>
  <c r="L176" i="13"/>
  <c r="L112" i="13"/>
  <c r="L48" i="13"/>
  <c r="L4906" i="13"/>
  <c r="L6930" i="13"/>
  <c r="L6802" i="13"/>
  <c r="L6883" i="13"/>
  <c r="L4665" i="13"/>
  <c r="L4601" i="13"/>
  <c r="L4537" i="13"/>
  <c r="L4473" i="13"/>
  <c r="L4409" i="13"/>
  <c r="L4345" i="13"/>
  <c r="L4281" i="13"/>
  <c r="L4217" i="13"/>
  <c r="L4153" i="13"/>
  <c r="L4089" i="13"/>
  <c r="L4025" i="13"/>
  <c r="L3961" i="13"/>
  <c r="L3897" i="13"/>
  <c r="L3833" i="13"/>
  <c r="L3737" i="13"/>
  <c r="L3641" i="13"/>
  <c r="L3577" i="13"/>
  <c r="L3481" i="13"/>
  <c r="L6655" i="13"/>
  <c r="L6527" i="13"/>
  <c r="L6399" i="13"/>
  <c r="L6271" i="13"/>
  <c r="L6143" i="13"/>
  <c r="L6015" i="13"/>
  <c r="L5887" i="13"/>
  <c r="L5759" i="13"/>
  <c r="L5631" i="13"/>
  <c r="L5503" i="13"/>
  <c r="L5375" i="13"/>
  <c r="L5247" i="13"/>
  <c r="L5119" i="13"/>
  <c r="L7032" i="13"/>
  <c r="L3319" i="13"/>
  <c r="L3255" i="13"/>
  <c r="L3191" i="13"/>
  <c r="L3127" i="13"/>
  <c r="L3063" i="13"/>
  <c r="L2999" i="13"/>
  <c r="L2935" i="13"/>
  <c r="L2871" i="13"/>
  <c r="L2807" i="13"/>
  <c r="L2743" i="13"/>
  <c r="L2679" i="13"/>
  <c r="L2615" i="13"/>
  <c r="L2551" i="13"/>
  <c r="L2487" i="13"/>
  <c r="L2423" i="13"/>
  <c r="L2359" i="13"/>
  <c r="L2295" i="13"/>
  <c r="L2231" i="13"/>
  <c r="L2167" i="13"/>
  <c r="L2103" i="13"/>
  <c r="L2039" i="13"/>
  <c r="L1975" i="13"/>
  <c r="L1911" i="13"/>
  <c r="L1847" i="13"/>
  <c r="L1783" i="13"/>
  <c r="L1719" i="13"/>
  <c r="L1655" i="13"/>
  <c r="L1591" i="13"/>
  <c r="L1527" i="13"/>
  <c r="L1463" i="13"/>
  <c r="L1399" i="13"/>
  <c r="L1335" i="13"/>
  <c r="L1271" i="13"/>
  <c r="L1207" i="13"/>
  <c r="L1143" i="13"/>
  <c r="L1079" i="13"/>
  <c r="L1015" i="13"/>
  <c r="L951" i="13"/>
  <c r="L887" i="13"/>
  <c r="L823" i="13"/>
  <c r="L759" i="13"/>
  <c r="L695" i="13"/>
  <c r="L631" i="13"/>
  <c r="L567" i="13"/>
  <c r="L503" i="13"/>
  <c r="L439" i="13"/>
  <c r="L375" i="13"/>
  <c r="L311" i="13"/>
  <c r="L247" i="13"/>
  <c r="L183" i="13"/>
  <c r="L119" i="13"/>
  <c r="L55" i="13"/>
  <c r="L6698" i="13"/>
  <c r="L6570" i="13"/>
  <c r="L6442" i="13"/>
  <c r="L6314" i="13"/>
  <c r="L6186" i="13"/>
  <c r="L6058" i="13"/>
  <c r="L5930" i="13"/>
  <c r="L5802" i="13"/>
  <c r="L5674" i="13"/>
  <c r="L5546" i="13"/>
  <c r="L5418" i="13"/>
  <c r="L5290" i="13"/>
  <c r="L5162" i="13"/>
  <c r="L5034" i="13"/>
  <c r="L6854" i="13"/>
  <c r="L4671" i="13"/>
  <c r="L4479" i="13"/>
  <c r="L4303" i="13"/>
  <c r="L4111" i="13"/>
  <c r="L3903" i="13"/>
  <c r="L3711" i="13"/>
  <c r="L3519" i="13"/>
  <c r="L6539" i="13"/>
  <c r="L6155" i="13"/>
  <c r="L5771" i="13"/>
  <c r="L5355" i="13"/>
  <c r="L4920" i="13"/>
  <c r="L3313" i="13"/>
  <c r="L3105" i="13"/>
  <c r="L2897" i="13"/>
  <c r="L2705" i="13"/>
  <c r="L2497" i="13"/>
  <c r="L2273" i="13"/>
  <c r="L2081" i="13"/>
  <c r="L1873" i="13"/>
  <c r="L1681" i="13"/>
  <c r="L1489" i="13"/>
  <c r="L1281" i="13"/>
  <c r="L1073" i="13"/>
  <c r="L897" i="13"/>
  <c r="L673" i="13"/>
  <c r="L449" i="13"/>
  <c r="L241" i="13"/>
  <c r="L33" i="13"/>
  <c r="L6438" i="13"/>
  <c r="L6054" i="13"/>
  <c r="L5670" i="13"/>
  <c r="L5318" i="13"/>
  <c r="L4974" i="13"/>
  <c r="L6724" i="13"/>
  <c r="L4771" i="13"/>
  <c r="L6425" i="13"/>
  <c r="L6009" i="13"/>
  <c r="L5625" i="13"/>
  <c r="L5241" i="13"/>
  <c r="L7020" i="13"/>
  <c r="L3316" i="13"/>
  <c r="L3156" i="13"/>
  <c r="L3028" i="13"/>
  <c r="L2884" i="13"/>
  <c r="L2756" i="13"/>
  <c r="L2612" i="13"/>
  <c r="L2484" i="13"/>
  <c r="L2356" i="13"/>
  <c r="L2228" i="13"/>
  <c r="L2100" i="13"/>
  <c r="L1972" i="13"/>
  <c r="L1828" i="13"/>
  <c r="L1700" i="13"/>
  <c r="L1572" i="13"/>
  <c r="L1444" i="13"/>
  <c r="L1316" i="13"/>
  <c r="L1188" i="13"/>
  <c r="L1060" i="13"/>
  <c r="L804" i="13"/>
  <c r="L676" i="13"/>
  <c r="L612" i="13"/>
  <c r="L516" i="13"/>
  <c r="L404" i="13"/>
  <c r="L276" i="13"/>
  <c r="L148" i="13"/>
  <c r="L20" i="13"/>
  <c r="L6842" i="13"/>
  <c r="L4865" i="13"/>
  <c r="L4637" i="13"/>
  <c r="L4445" i="13"/>
  <c r="L4237" i="13"/>
  <c r="L4029" i="13"/>
  <c r="L3821" i="13"/>
  <c r="L3613" i="13"/>
  <c r="L6933" i="13"/>
  <c r="L6343" i="13"/>
  <c r="L5959" i="13"/>
  <c r="L5575" i="13"/>
  <c r="L5191" i="13"/>
  <c r="L3419" i="13"/>
  <c r="L3227" i="13"/>
  <c r="L3019" i="13"/>
  <c r="L2827" i="13"/>
  <c r="L2635" i="13"/>
  <c r="L2411" i="13"/>
  <c r="L2203" i="13"/>
  <c r="L1995" i="13"/>
  <c r="L1803" i="13"/>
  <c r="L1563" i="13"/>
  <c r="L1371" i="13"/>
  <c r="L1163" i="13"/>
  <c r="L971" i="13"/>
  <c r="L747" i="13"/>
  <c r="L555" i="13"/>
  <c r="L347" i="13"/>
  <c r="L155" i="13"/>
  <c r="L6642" i="13"/>
  <c r="L6258" i="13"/>
  <c r="L5842" i="13"/>
  <c r="L5426" i="13"/>
  <c r="L5042" i="13"/>
  <c r="L7038" i="13"/>
  <c r="L4528" i="13"/>
  <c r="L4336" i="13"/>
  <c r="L4128" i="13"/>
  <c r="L3920" i="13"/>
  <c r="L3712" i="13"/>
  <c r="L3504" i="13"/>
  <c r="L6838" i="13"/>
  <c r="L6710" i="13"/>
  <c r="L4647" i="13"/>
  <c r="L4519" i="13"/>
  <c r="L4391" i="13"/>
  <c r="L4263" i="13"/>
  <c r="L4135" i="13"/>
  <c r="L4055" i="13"/>
  <c r="L3959" i="13"/>
  <c r="L3847" i="13"/>
  <c r="L3719" i="13"/>
  <c r="L3591" i="13"/>
  <c r="L3463" i="13"/>
  <c r="L6619" i="13"/>
  <c r="L6491" i="13"/>
  <c r="L6363" i="13"/>
  <c r="L6235" i="13"/>
  <c r="L6107" i="13"/>
  <c r="L5979" i="13"/>
  <c r="L5851" i="13"/>
  <c r="L5723" i="13"/>
  <c r="L5595" i="13"/>
  <c r="L5467" i="13"/>
  <c r="L5339" i="13"/>
  <c r="L5211" i="13"/>
  <c r="L5083" i="13"/>
  <c r="L3417" i="13"/>
  <c r="L6678" i="13"/>
  <c r="L6550" i="13"/>
  <c r="L6422" i="13"/>
  <c r="L6294" i="13"/>
  <c r="L6166" i="13"/>
  <c r="L6038" i="13"/>
  <c r="L5910" i="13"/>
  <c r="L5782" i="13"/>
  <c r="L5654" i="13"/>
  <c r="L5526" i="13"/>
  <c r="L5398" i="13"/>
  <c r="L5270" i="13"/>
  <c r="L5142" i="13"/>
  <c r="L5006" i="13"/>
  <c r="L4766" i="13"/>
  <c r="L6900" i="13"/>
  <c r="L6772" i="13"/>
  <c r="L6807" i="13"/>
  <c r="L4947" i="13"/>
  <c r="L4819" i="13"/>
  <c r="L4980" i="13"/>
  <c r="L4724" i="13"/>
  <c r="L3372" i="13"/>
  <c r="L3292" i="13"/>
  <c r="L3228" i="13"/>
  <c r="L3164" i="13"/>
  <c r="L3100" i="13"/>
  <c r="L3036" i="13"/>
  <c r="L2972" i="13"/>
  <c r="L2908" i="13"/>
  <c r="L2844" i="13"/>
  <c r="L2780" i="13"/>
  <c r="L2716" i="13"/>
  <c r="L2652" i="13"/>
  <c r="L2588" i="13"/>
  <c r="L2524" i="13"/>
  <c r="L2460" i="13"/>
  <c r="L2396" i="13"/>
  <c r="L2332" i="13"/>
  <c r="L2268" i="13"/>
  <c r="L2204" i="13"/>
  <c r="L2140" i="13"/>
  <c r="L2076" i="13"/>
  <c r="L2012" i="13"/>
  <c r="L1948" i="13"/>
  <c r="L1884" i="13"/>
  <c r="L1820" i="13"/>
  <c r="L1756" i="13"/>
  <c r="L1692" i="13"/>
  <c r="L1628" i="13"/>
  <c r="L1564" i="13"/>
  <c r="L1500" i="13"/>
  <c r="L1436" i="13"/>
  <c r="L1372" i="13"/>
  <c r="L1308" i="13"/>
  <c r="L1244" i="13"/>
  <c r="L1180" i="13"/>
  <c r="L1116" i="13"/>
  <c r="L1052" i="13"/>
  <c r="L988" i="13"/>
  <c r="L924" i="13"/>
  <c r="L860" i="13"/>
  <c r="L796" i="13"/>
  <c r="L732" i="13"/>
  <c r="L668" i="13"/>
  <c r="L604" i="13"/>
  <c r="L540" i="13"/>
  <c r="L476" i="13"/>
  <c r="L412" i="13"/>
  <c r="L348" i="13"/>
  <c r="L284" i="13"/>
  <c r="L220" i="13"/>
  <c r="L156" i="13"/>
  <c r="L92" i="13"/>
  <c r="L28" i="13"/>
  <c r="L4890" i="13"/>
  <c r="L6922" i="13"/>
  <c r="L6794" i="13"/>
  <c r="L6803" i="13"/>
  <c r="L4913" i="13"/>
  <c r="L4785" i="13"/>
  <c r="L4693" i="13"/>
  <c r="L4629" i="13"/>
  <c r="L4533" i="13"/>
  <c r="L4437" i="13"/>
  <c r="L4373" i="13"/>
  <c r="L4277" i="13"/>
  <c r="L4181" i="13"/>
  <c r="L3893" i="13"/>
  <c r="L3829" i="13"/>
  <c r="L3765" i="13"/>
  <c r="L3701" i="13"/>
  <c r="L3637" i="13"/>
  <c r="L3573" i="13"/>
  <c r="L3509" i="13"/>
  <c r="L3445" i="13"/>
  <c r="L6615" i="13"/>
  <c r="L6487" i="13"/>
  <c r="L6359" i="13"/>
  <c r="L6231" i="13"/>
  <c r="L6103" i="13"/>
  <c r="L5975" i="13"/>
  <c r="L5847" i="13"/>
  <c r="L5719" i="13"/>
  <c r="L5591" i="13"/>
  <c r="L5463" i="13"/>
  <c r="L5335" i="13"/>
  <c r="L5207" i="13"/>
  <c r="L5079" i="13"/>
  <c r="L3411" i="13"/>
  <c r="L3347" i="13"/>
  <c r="L3283" i="13"/>
  <c r="L3219" i="13"/>
  <c r="L3155" i="13"/>
  <c r="L3091" i="13"/>
  <c r="L3027" i="13"/>
  <c r="L2963" i="13"/>
  <c r="L2899" i="13"/>
  <c r="L2835" i="13"/>
  <c r="L2771" i="13"/>
  <c r="L2707" i="13"/>
  <c r="L2643" i="13"/>
  <c r="L2579" i="13"/>
  <c r="L2515" i="13"/>
  <c r="L2451" i="13"/>
  <c r="L2387" i="13"/>
  <c r="L2323" i="13"/>
  <c r="L2259" i="13"/>
  <c r="L2195" i="13"/>
  <c r="L2131" i="13"/>
  <c r="L2067" i="13"/>
  <c r="L2003" i="13"/>
  <c r="L1939" i="13"/>
  <c r="L1875" i="13"/>
  <c r="L1811" i="13"/>
  <c r="L1747" i="13"/>
  <c r="L1683" i="13"/>
  <c r="L1619" i="13"/>
  <c r="L1555" i="13"/>
  <c r="L1491" i="13"/>
  <c r="L1427" i="13"/>
  <c r="L1363" i="13"/>
  <c r="L1299" i="13"/>
  <c r="L1235" i="13"/>
  <c r="L1171" i="13"/>
  <c r="L1107" i="13"/>
  <c r="L1043" i="13"/>
  <c r="L979" i="13"/>
  <c r="L915" i="13"/>
  <c r="L851" i="13"/>
  <c r="L787" i="13"/>
  <c r="L723" i="13"/>
  <c r="L659" i="13"/>
  <c r="L595" i="13"/>
  <c r="L531" i="13"/>
  <c r="L467" i="13"/>
  <c r="L403" i="13"/>
  <c r="L339" i="13"/>
  <c r="L275" i="13"/>
  <c r="L211" i="13"/>
  <c r="L147" i="13"/>
  <c r="L83" i="13"/>
  <c r="L19" i="13"/>
  <c r="L6594" i="13"/>
  <c r="L6466" i="13"/>
  <c r="L6338" i="13"/>
  <c r="L6210" i="13"/>
  <c r="L6082" i="13"/>
  <c r="L5954" i="13"/>
  <c r="L5826" i="13"/>
  <c r="L5698" i="13"/>
  <c r="L5570" i="13"/>
  <c r="L5442" i="13"/>
  <c r="L5314" i="13"/>
  <c r="L5186" i="13"/>
  <c r="L5058" i="13"/>
  <c r="L4810" i="13"/>
  <c r="L6795" i="13"/>
  <c r="L4607" i="13"/>
  <c r="L4415" i="13"/>
  <c r="L4223" i="13"/>
  <c r="L4047" i="13"/>
  <c r="L3871" i="13"/>
  <c r="L3679" i="13"/>
  <c r="L3503" i="13"/>
  <c r="L6571" i="13"/>
  <c r="L6219" i="13"/>
  <c r="L5835" i="13"/>
  <c r="L5483" i="13"/>
  <c r="L5099" i="13"/>
  <c r="L3377" i="13"/>
  <c r="L3217" i="13"/>
  <c r="L3041" i="13"/>
  <c r="L2865" i="13"/>
  <c r="L2689" i="13"/>
  <c r="L2513" i="13"/>
  <c r="L2353" i="13"/>
  <c r="L2193" i="13"/>
  <c r="L2001" i="13"/>
  <c r="L1841" i="13"/>
  <c r="L1649" i="13"/>
  <c r="L1473" i="13"/>
  <c r="L1313" i="13"/>
  <c r="L1153" i="13"/>
  <c r="L961" i="13"/>
  <c r="L801" i="13"/>
  <c r="L641" i="13"/>
  <c r="L481" i="13"/>
  <c r="L305" i="13"/>
  <c r="L129" i="13"/>
  <c r="L6662" i="13"/>
  <c r="L6278" i="13"/>
  <c r="L5894" i="13"/>
  <c r="L5510" i="13"/>
  <c r="L5222" i="13"/>
  <c r="L4770" i="13"/>
  <c r="L6839" i="13"/>
  <c r="L6681" i="13"/>
  <c r="L6297" i="13"/>
  <c r="L5945" i="13"/>
  <c r="L5561" i="13"/>
  <c r="L5209" i="13"/>
  <c r="L3396" i="13"/>
  <c r="L3268" i="13"/>
  <c r="L3140" i="13"/>
  <c r="L3012" i="13"/>
  <c r="L2900" i="13"/>
  <c r="L2772" i="13"/>
  <c r="L2660" i="13"/>
  <c r="L2532" i="13"/>
  <c r="L2404" i="13"/>
  <c r="L2276" i="13"/>
  <c r="L2148" i="13"/>
  <c r="L2020" i="13"/>
  <c r="L1892" i="13"/>
  <c r="L1780" i="13"/>
  <c r="L1652" i="13"/>
  <c r="L1524" i="13"/>
  <c r="L1396" i="13"/>
  <c r="L1268" i="13"/>
  <c r="L1140" i="13"/>
  <c r="L1012" i="13"/>
  <c r="L932" i="13"/>
  <c r="L868" i="13"/>
  <c r="L756" i="13"/>
  <c r="L4986" i="13"/>
  <c r="L6714" i="13"/>
  <c r="L4801" i="13"/>
  <c r="L4653" i="13"/>
  <c r="L4461" i="13"/>
  <c r="L4301" i="13"/>
  <c r="L4125" i="13"/>
  <c r="L3965" i="13"/>
  <c r="L3789" i="13"/>
  <c r="L3629" i="13"/>
  <c r="L3453" i="13"/>
  <c r="L6439" i="13"/>
  <c r="L6087" i="13"/>
  <c r="L5703" i="13"/>
  <c r="L5319" i="13"/>
  <c r="L4848" i="13"/>
  <c r="L3307" i="13"/>
  <c r="L3131" i="13"/>
  <c r="L2939" i="13"/>
  <c r="L2747" i="13"/>
  <c r="L2587" i="13"/>
  <c r="L2395" i="13"/>
  <c r="L2219" i="13"/>
  <c r="L2059" i="13"/>
  <c r="L1883" i="13"/>
  <c r="L1707" i="13"/>
  <c r="L1531" i="13"/>
  <c r="L1355" i="13"/>
  <c r="L1179" i="13"/>
  <c r="L1003" i="13"/>
  <c r="L843" i="13"/>
  <c r="L667" i="13"/>
  <c r="L491" i="13"/>
  <c r="L315" i="13"/>
  <c r="L139" i="13"/>
  <c r="L6674" i="13"/>
  <c r="L6322" i="13"/>
  <c r="L5938" i="13"/>
  <c r="L5618" i="13"/>
  <c r="L5266" i="13"/>
  <c r="L4914" i="13"/>
  <c r="L4624" i="13"/>
  <c r="L4464" i="13"/>
  <c r="L4288" i="13"/>
  <c r="L4112" i="13"/>
  <c r="L3936" i="13"/>
  <c r="L3776" i="13"/>
  <c r="L3600" i="13"/>
  <c r="L3440" i="13"/>
  <c r="L6862" i="13"/>
  <c r="L6734" i="13"/>
  <c r="L4707" i="13"/>
  <c r="L4643" i="13"/>
  <c r="L4579" i="13"/>
  <c r="L4515" i="13"/>
  <c r="L4451" i="13"/>
  <c r="L4387" i="13"/>
  <c r="L4323" i="13"/>
  <c r="L4259" i="13"/>
  <c r="L4195" i="13"/>
  <c r="L4131" i="13"/>
  <c r="L4051" i="13"/>
  <c r="L3971" i="13"/>
  <c r="L3859" i="13"/>
  <c r="L3731" i="13"/>
  <c r="L3603" i="13"/>
  <c r="L3475" i="13"/>
  <c r="L6611" i="13"/>
  <c r="L6483" i="13"/>
  <c r="L6355" i="13"/>
  <c r="L6227" i="13"/>
  <c r="L6099" i="13"/>
  <c r="L5971" i="13"/>
  <c r="L5843" i="13"/>
  <c r="L5715" i="13"/>
  <c r="L5587" i="13"/>
  <c r="L5459" i="13"/>
  <c r="L5331" i="13"/>
  <c r="L5203" i="13"/>
  <c r="L5075" i="13"/>
  <c r="L3413" i="13"/>
  <c r="L6670" i="13"/>
  <c r="L6542" i="13"/>
  <c r="L6414" i="13"/>
  <c r="L6286" i="13"/>
  <c r="L6158" i="13"/>
  <c r="L6030" i="13"/>
  <c r="L5902" i="13"/>
  <c r="L5774" i="13"/>
  <c r="L5646" i="13"/>
  <c r="L5518" i="13"/>
  <c r="L5390" i="13"/>
  <c r="L5262" i="13"/>
  <c r="L5134" i="13"/>
  <c r="L4990" i="13"/>
  <c r="L4734" i="13"/>
  <c r="L6892" i="13"/>
  <c r="L6764" i="13"/>
  <c r="L6791" i="13"/>
  <c r="L4939" i="13"/>
  <c r="L4811" i="13"/>
  <c r="L4964" i="13"/>
  <c r="L3416" i="13"/>
  <c r="L3336" i="13"/>
  <c r="L3272" i="13"/>
  <c r="L3208" i="13"/>
  <c r="L3144" i="13"/>
  <c r="L3080" i="13"/>
  <c r="L3016" i="13"/>
  <c r="L2952" i="13"/>
  <c r="L2888" i="13"/>
  <c r="L2824" i="13"/>
  <c r="L2760" i="13"/>
  <c r="L2696" i="13"/>
  <c r="L2632" i="13"/>
  <c r="L2568" i="13"/>
  <c r="L2504" i="13"/>
  <c r="L2440" i="13"/>
  <c r="L2376" i="13"/>
  <c r="L2312" i="13"/>
  <c r="L2248" i="13"/>
  <c r="L2184" i="13"/>
  <c r="L2120" i="13"/>
  <c r="L2056" i="13"/>
  <c r="L1992" i="13"/>
  <c r="L1928" i="13"/>
  <c r="L1864" i="13"/>
  <c r="L1800" i="13"/>
  <c r="L1736" i="13"/>
  <c r="L1672" i="13"/>
  <c r="L1608" i="13"/>
  <c r="L1544" i="13"/>
  <c r="L1480" i="13"/>
  <c r="L1416" i="13"/>
  <c r="L1352" i="13"/>
  <c r="L1288" i="13"/>
  <c r="L1224" i="13"/>
  <c r="L1160" i="13"/>
  <c r="L1096" i="13"/>
  <c r="L1032" i="13"/>
  <c r="L968" i="13"/>
  <c r="L904" i="13"/>
  <c r="L840" i="13"/>
  <c r="L776" i="13"/>
  <c r="L712" i="13"/>
  <c r="L648" i="13"/>
  <c r="L584" i="13"/>
  <c r="L520" i="13"/>
  <c r="L456" i="13"/>
  <c r="L392" i="13"/>
  <c r="L328" i="13"/>
  <c r="L264" i="13"/>
  <c r="L200" i="13"/>
  <c r="L136" i="13"/>
  <c r="L72" i="13"/>
  <c r="L8" i="13"/>
  <c r="L7002" i="13"/>
  <c r="L6882" i="13"/>
  <c r="L6754" i="13"/>
  <c r="L6787" i="13"/>
  <c r="L4641" i="13"/>
  <c r="L4513" i="13"/>
  <c r="L4385" i="13"/>
  <c r="L4257" i="13"/>
  <c r="L4129" i="13"/>
  <c r="L4065" i="13"/>
  <c r="L4001" i="13"/>
  <c r="L3937" i="13"/>
  <c r="L3873" i="13"/>
  <c r="L3793" i="13"/>
  <c r="L3729" i="13"/>
  <c r="L3617" i="13"/>
  <c r="L3537" i="13"/>
  <c r="L3457" i="13"/>
  <c r="L6607" i="13"/>
  <c r="L6479" i="13"/>
  <c r="L6351" i="13"/>
  <c r="L6223" i="13"/>
  <c r="L6095" i="13"/>
  <c r="L5967" i="13"/>
  <c r="L5839" i="13"/>
  <c r="L5711" i="13"/>
  <c r="L5583" i="13"/>
  <c r="L5455" i="13"/>
  <c r="L5327" i="13"/>
  <c r="L5199" i="13"/>
  <c r="L5071" i="13"/>
  <c r="L3407" i="13"/>
  <c r="L3327" i="13"/>
  <c r="L3263" i="13"/>
  <c r="L3199" i="13"/>
  <c r="L3135" i="13"/>
  <c r="L3071" i="13"/>
  <c r="L3007" i="13"/>
  <c r="L2943" i="13"/>
  <c r="L2879" i="13"/>
  <c r="L2815" i="13"/>
  <c r="L2751" i="13"/>
  <c r="L2687" i="13"/>
  <c r="L2623" i="13"/>
  <c r="L2559" i="13"/>
  <c r="L2495" i="13"/>
  <c r="L2431" i="13"/>
  <c r="L2367" i="13"/>
  <c r="L2303" i="13"/>
  <c r="L2239" i="13"/>
  <c r="L2175" i="13"/>
  <c r="L2111" i="13"/>
  <c r="L2047" i="13"/>
  <c r="L1983" i="13"/>
  <c r="L1919" i="13"/>
  <c r="L1855" i="13"/>
  <c r="L1791" i="13"/>
  <c r="L1727" i="13"/>
  <c r="L1663" i="13"/>
  <c r="L1599" i="13"/>
  <c r="L1535" i="13"/>
  <c r="L1471" i="13"/>
  <c r="L1407" i="13"/>
  <c r="L1343" i="13"/>
  <c r="L1279" i="13"/>
  <c r="L1215" i="13"/>
  <c r="L1151" i="13"/>
  <c r="L1087" i="13"/>
  <c r="L1023" i="13"/>
  <c r="L959" i="13"/>
  <c r="L895" i="13"/>
  <c r="L831" i="13"/>
  <c r="L767" i="13"/>
  <c r="L703" i="13"/>
  <c r="L639" i="13"/>
  <c r="L575" i="13"/>
  <c r="L511" i="13"/>
  <c r="L447" i="13"/>
  <c r="L383" i="13"/>
  <c r="L319" i="13"/>
  <c r="L6650" i="13"/>
  <c r="L6522" i="13"/>
  <c r="L6394" i="13"/>
  <c r="L6266" i="13"/>
  <c r="L6138" i="13"/>
  <c r="L6010" i="13"/>
  <c r="L5882" i="13"/>
  <c r="L5754" i="13"/>
  <c r="L5626" i="13"/>
  <c r="L5498" i="13"/>
  <c r="L5370" i="13"/>
  <c r="L5242" i="13"/>
  <c r="L5114" i="13"/>
  <c r="L4750" i="13"/>
  <c r="L143" i="13"/>
  <c r="L207" i="13"/>
  <c r="L3512" i="13"/>
  <c r="L3640" i="13"/>
  <c r="L3832" i="13"/>
  <c r="L4024" i="13"/>
  <c r="L4216" i="13"/>
  <c r="L4344" i="13"/>
  <c r="L4536" i="13"/>
  <c r="L4879" i="13"/>
  <c r="L4812" i="13"/>
  <c r="L6980" i="13"/>
  <c r="L4793" i="13"/>
  <c r="L4985" i="13"/>
  <c r="L6741" i="13"/>
  <c r="L6761" i="13"/>
  <c r="L6817" i="13"/>
  <c r="L6881" i="13"/>
  <c r="L6937" i="13"/>
  <c r="L7001" i="13"/>
  <c r="L3801" i="13"/>
  <c r="L4597" i="13"/>
  <c r="L3995" i="13"/>
  <c r="L4485" i="13"/>
  <c r="L3607" i="13"/>
  <c r="L3863" i="13"/>
  <c r="L4471" i="13"/>
  <c r="L21" i="13"/>
  <c r="L85" i="13"/>
  <c r="L149" i="13"/>
  <c r="L213" i="13"/>
  <c r="L253" i="13"/>
  <c r="L317" i="13"/>
  <c r="L381" i="13"/>
  <c r="L445" i="13"/>
  <c r="L509" i="13"/>
  <c r="L553" i="13"/>
  <c r="L597" i="13"/>
  <c r="L661" i="13"/>
  <c r="L725" i="13"/>
  <c r="L789" i="13"/>
  <c r="L853" i="13"/>
  <c r="L917" i="13"/>
  <c r="L981" i="13"/>
  <c r="L1045" i="13"/>
  <c r="L1109" i="13"/>
  <c r="L1173" i="13"/>
  <c r="L1241" i="13"/>
  <c r="L1285" i="13"/>
  <c r="L1349" i="13"/>
  <c r="L1413" i="13"/>
  <c r="L1477" i="13"/>
  <c r="L1541" i="13"/>
  <c r="L1625" i="13"/>
  <c r="L1689" i="13"/>
  <c r="L1773" i="13"/>
  <c r="L1797" i="13"/>
  <c r="L1861" i="13"/>
  <c r="L1925" i="13"/>
  <c r="L1989" i="13"/>
  <c r="L2053" i="13"/>
  <c r="L2117" i="13"/>
  <c r="L2181" i="13"/>
  <c r="L2245" i="13"/>
  <c r="L2329" i="13"/>
  <c r="L2413" i="13"/>
  <c r="L2457" i="13"/>
  <c r="L2521" i="13"/>
  <c r="L2585" i="13"/>
  <c r="L2649" i="13"/>
  <c r="L2693" i="13"/>
  <c r="L2757" i="13"/>
  <c r="L2821" i="13"/>
  <c r="L2905" i="13"/>
  <c r="L2969" i="13"/>
  <c r="L3033" i="13"/>
  <c r="L3097" i="13"/>
  <c r="L3141" i="13"/>
  <c r="L3205" i="13"/>
  <c r="L3269" i="13"/>
  <c r="L3333" i="13"/>
  <c r="L3957" i="13"/>
  <c r="L4177" i="13"/>
  <c r="L4433" i="13"/>
  <c r="L3491" i="13"/>
  <c r="L3875" i="13"/>
  <c r="L4475" i="13"/>
  <c r="L3452" i="13"/>
  <c r="L3548" i="13"/>
  <c r="L3644" i="13"/>
  <c r="L3740" i="13"/>
  <c r="L3804" i="13"/>
  <c r="L3900" i="13"/>
  <c r="L3996" i="13"/>
  <c r="L4092" i="13"/>
  <c r="L4156" i="13"/>
  <c r="L4220" i="13"/>
  <c r="L4284" i="13"/>
  <c r="L4380" i="13"/>
  <c r="L4476" i="13"/>
  <c r="L4572" i="13"/>
  <c r="L4668" i="13"/>
  <c r="L4795" i="13"/>
  <c r="L5015" i="13"/>
  <c r="L5073" i="13"/>
  <c r="L5129" i="13"/>
  <c r="L5185" i="13"/>
  <c r="L5237" i="13"/>
  <c r="L5293" i="13"/>
  <c r="L5349" i="13"/>
  <c r="L5405" i="13"/>
  <c r="L5457" i="13"/>
  <c r="L5513" i="13"/>
  <c r="L5605" i="13"/>
  <c r="L5661" i="13"/>
  <c r="L5697" i="13"/>
  <c r="L5749" i="13"/>
  <c r="L5805" i="13"/>
  <c r="L5861" i="13"/>
  <c r="L5897" i="13"/>
  <c r="L5953" i="13"/>
  <c r="L6005" i="13"/>
  <c r="L6025" i="13"/>
  <c r="L6081" i="13"/>
  <c r="L6133" i="13"/>
  <c r="L6189" i="13"/>
  <c r="L6245" i="13"/>
  <c r="L6301" i="13"/>
  <c r="L6337" i="13"/>
  <c r="L6389" i="13"/>
  <c r="L6445" i="13"/>
  <c r="L6501" i="13"/>
  <c r="L6557" i="13"/>
  <c r="L6609" i="13"/>
  <c r="L6645" i="13"/>
  <c r="L4712" i="13"/>
  <c r="L4840" i="13"/>
  <c r="L4968" i="13"/>
  <c r="L4823" i="13"/>
  <c r="L6703" i="13"/>
  <c r="L4639" i="13"/>
  <c r="L4031" i="13"/>
  <c r="L3439" i="13"/>
  <c r="L5611" i="13"/>
  <c r="L3233" i="13"/>
  <c r="L2625" i="13"/>
  <c r="L2017" i="13"/>
  <c r="L1409" i="13"/>
  <c r="L769" i="13"/>
  <c r="L161" i="13"/>
  <c r="L5926" i="13"/>
  <c r="L6903" i="13"/>
  <c r="L6073" i="13"/>
  <c r="L532" i="13"/>
  <c r="L132" i="13"/>
  <c r="L4737" i="13"/>
  <c r="L4173" i="13"/>
  <c r="L3533" i="13"/>
  <c r="L5831" i="13"/>
  <c r="L3339" i="13"/>
  <c r="L2763" i="13"/>
  <c r="L2171" i="13"/>
  <c r="L1595" i="13"/>
  <c r="L987" i="13"/>
  <c r="L379" i="13"/>
  <c r="L6290" i="13"/>
  <c r="L5106" i="13"/>
  <c r="L4256" i="13"/>
  <c r="L3648" i="13"/>
  <c r="L6750" i="13"/>
  <c r="L4619" i="13"/>
  <c r="L4235" i="13"/>
  <c r="L3867" i="13"/>
  <c r="L3675" i="13"/>
  <c r="L3483" i="13"/>
  <c r="L6435" i="13"/>
  <c r="L6051" i="13"/>
  <c r="L5667" i="13"/>
  <c r="L5283" i="13"/>
  <c r="L3389" i="13"/>
  <c r="L6398" i="13"/>
  <c r="L6014" i="13"/>
  <c r="L5630" i="13"/>
  <c r="L5246" i="13"/>
  <c r="L6966" i="13"/>
  <c r="L6759" i="13"/>
  <c r="L3408" i="13"/>
  <c r="L3200" i="13"/>
  <c r="L3008" i="13"/>
  <c r="L2816" i="13"/>
  <c r="L2624" i="13"/>
  <c r="L2432" i="13"/>
  <c r="L2240" i="13"/>
  <c r="L2112" i="13"/>
  <c r="L1920" i="13"/>
  <c r="L1728" i="13"/>
  <c r="L1536" i="13"/>
  <c r="L1344" i="13"/>
  <c r="L1152" i="13"/>
  <c r="L960" i="13"/>
  <c r="L768" i="13"/>
  <c r="L640" i="13"/>
  <c r="L512" i="13"/>
  <c r="L320" i="13"/>
  <c r="L128" i="13"/>
  <c r="L4802" i="13"/>
  <c r="L4681" i="13"/>
  <c r="L4489" i="13"/>
  <c r="L4297" i="13"/>
  <c r="L4105" i="13"/>
  <c r="L3913" i="13"/>
  <c r="L3753" i="13"/>
  <c r="L3593" i="13"/>
  <c r="L6559" i="13"/>
  <c r="L6175" i="13"/>
  <c r="L5791" i="13"/>
  <c r="L5407" i="13"/>
  <c r="L5023" i="13"/>
  <c r="L3207" i="13"/>
  <c r="L3015" i="13"/>
  <c r="L2823" i="13"/>
  <c r="L2631" i="13"/>
  <c r="L2439" i="13"/>
  <c r="L2247" i="13"/>
  <c r="L2055" i="13"/>
  <c r="L1863" i="13"/>
  <c r="L1671" i="13"/>
  <c r="L1479" i="13"/>
  <c r="L1287" i="13"/>
  <c r="L1095" i="13"/>
  <c r="L967" i="13"/>
  <c r="L775" i="13"/>
  <c r="L583" i="13"/>
  <c r="L455" i="13"/>
  <c r="L263" i="13"/>
  <c r="L71" i="13"/>
  <c r="L6346" i="13"/>
  <c r="L5962" i="13"/>
  <c r="L5578" i="13"/>
  <c r="L5194" i="13"/>
  <c r="L4351" i="13"/>
  <c r="L3759" i="13"/>
  <c r="L6251" i="13"/>
  <c r="L5067" i="13"/>
  <c r="L2961" i="13"/>
  <c r="L2337" i="13"/>
  <c r="L1937" i="13"/>
  <c r="L1537" i="13"/>
  <c r="L945" i="13"/>
  <c r="L289" i="13"/>
  <c r="L6150" i="13"/>
  <c r="L5094" i="13"/>
  <c r="L6521" i="13"/>
  <c r="L5337" i="13"/>
  <c r="L3188" i="13"/>
  <c r="L2788" i="13"/>
  <c r="L2388" i="13"/>
  <c r="L2004" i="13"/>
  <c r="L1604" i="13"/>
  <c r="L1220" i="13"/>
  <c r="L708" i="13"/>
  <c r="L420" i="13"/>
  <c r="L52" i="13"/>
  <c r="L4685" i="13"/>
  <c r="L4077" i="13"/>
  <c r="L3469" i="13"/>
  <c r="L5671" i="13"/>
  <c r="L3275" i="13"/>
  <c r="L2683" i="13"/>
  <c r="L2043" i="13"/>
  <c r="L1419" i="13"/>
  <c r="L795" i="13"/>
  <c r="L203" i="13"/>
  <c r="L5970" i="13"/>
  <c r="L5010" i="13"/>
  <c r="L4176" i="13"/>
  <c r="L3552" i="13"/>
  <c r="L6742" i="13"/>
  <c r="L4423" i="13"/>
  <c r="L4071" i="13"/>
  <c r="L3751" i="13"/>
  <c r="L6651" i="13"/>
  <c r="L6267" i="13"/>
  <c r="L5883" i="13"/>
  <c r="L5499" i="13"/>
  <c r="L5115" i="13"/>
  <c r="L6582" i="13"/>
  <c r="L6198" i="13"/>
  <c r="L5942" i="13"/>
  <c r="L5558" i="13"/>
  <c r="L5174" i="13"/>
  <c r="L6932" i="13"/>
  <c r="L4979" i="13"/>
  <c r="L4788" i="13"/>
  <c r="L3244" i="13"/>
  <c r="L3052" i="13"/>
  <c r="L2860" i="13"/>
  <c r="L2668" i="13"/>
  <c r="L2476" i="13"/>
  <c r="L2348" i="13"/>
  <c r="L2220" i="13"/>
  <c r="L2028" i="13"/>
  <c r="L1836" i="13"/>
  <c r="L1644" i="13"/>
  <c r="L1452" i="13"/>
  <c r="L1260" i="13"/>
  <c r="L1068" i="13"/>
  <c r="L876" i="13"/>
  <c r="L684" i="13"/>
  <c r="L492" i="13"/>
  <c r="L300" i="13"/>
  <c r="L108" i="13"/>
  <c r="L4722" i="13"/>
  <c r="L6867" i="13"/>
  <c r="L4709" i="13"/>
  <c r="L4453" i="13"/>
  <c r="L4197" i="13"/>
  <c r="L3781" i="13"/>
  <c r="L3589" i="13"/>
  <c r="L6647" i="13"/>
  <c r="L6519" i="13"/>
  <c r="L6135" i="13"/>
  <c r="L5751" i="13"/>
  <c r="L5367" i="13"/>
  <c r="L6952" i="13"/>
  <c r="L3235" i="13"/>
  <c r="L3043" i="13"/>
  <c r="L2851" i="13"/>
  <c r="L2659" i="13"/>
  <c r="L2467" i="13"/>
  <c r="L2275" i="13"/>
  <c r="L2083" i="13"/>
  <c r="L1891" i="13"/>
  <c r="L1699" i="13"/>
  <c r="L1507" i="13"/>
  <c r="L1315" i="13"/>
  <c r="L1123" i="13"/>
  <c r="L931" i="13"/>
  <c r="L739" i="13"/>
  <c r="L547" i="13"/>
  <c r="L355" i="13"/>
  <c r="L163" i="13"/>
  <c r="L6626" i="13"/>
  <c r="L6498" i="13"/>
  <c r="L6114" i="13"/>
  <c r="L5730" i="13"/>
  <c r="L5346" i="13"/>
  <c r="L4782" i="13"/>
  <c r="L6726" i="13"/>
  <c r="L4463" i="13"/>
  <c r="L4079" i="13"/>
  <c r="L3727" i="13"/>
  <c r="L6667" i="13"/>
  <c r="L5579" i="13"/>
  <c r="L3265" i="13"/>
  <c r="L2721" i="13"/>
  <c r="L2209" i="13"/>
  <c r="L1697" i="13"/>
  <c r="L1201" i="13"/>
  <c r="L689" i="13"/>
  <c r="L177" i="13"/>
  <c r="L5990" i="13"/>
  <c r="L7022" i="13"/>
  <c r="L6393" i="13"/>
  <c r="L5305" i="13"/>
  <c r="L3172" i="13"/>
  <c r="L2804" i="13"/>
  <c r="L2436" i="13"/>
  <c r="L2052" i="13"/>
  <c r="L1684" i="13"/>
  <c r="L1300" i="13"/>
  <c r="L948" i="13"/>
  <c r="L580" i="13"/>
  <c r="L4897" i="13"/>
  <c r="L4349" i="13"/>
  <c r="L3837" i="13"/>
  <c r="L6535" i="13"/>
  <c r="L5415" i="13"/>
  <c r="L3163" i="13"/>
  <c r="L2619" i="13"/>
  <c r="L2107" i="13"/>
  <c r="L1579" i="13"/>
  <c r="L1035" i="13"/>
  <c r="L539" i="13"/>
  <c r="L11" i="13"/>
  <c r="L5714" i="13"/>
  <c r="L4672" i="13"/>
  <c r="L4160" i="13"/>
  <c r="L3632" i="13"/>
  <c r="L6894" i="13"/>
  <c r="L4659" i="13"/>
  <c r="L4467" i="13"/>
  <c r="L4275" i="13"/>
  <c r="L4067" i="13"/>
  <c r="L3763" i="13"/>
  <c r="L6643" i="13"/>
  <c r="L6259" i="13"/>
  <c r="L5875" i="13"/>
  <c r="L5491" i="13"/>
  <c r="L5107" i="13"/>
  <c r="L6574" i="13"/>
  <c r="L6190" i="13"/>
  <c r="L5806" i="13"/>
  <c r="L5422" i="13"/>
  <c r="L5038" i="13"/>
  <c r="L6796" i="13"/>
  <c r="L4843" i="13"/>
  <c r="L3352" i="13"/>
  <c r="L3160" i="13"/>
  <c r="L2968" i="13"/>
  <c r="L2776" i="13"/>
  <c r="L2648" i="13"/>
  <c r="L2456" i="13"/>
  <c r="L2264" i="13"/>
  <c r="L2072" i="13"/>
  <c r="L1880" i="13"/>
  <c r="L1688" i="13"/>
  <c r="L1496" i="13"/>
  <c r="L1304" i="13"/>
  <c r="L1112" i="13"/>
  <c r="L920" i="13"/>
  <c r="L728" i="13"/>
  <c r="L536" i="13"/>
  <c r="L344" i="13"/>
  <c r="L152" i="13"/>
  <c r="L4874" i="13"/>
  <c r="L6851" i="13"/>
  <c r="L4417" i="13"/>
  <c r="L4081" i="13"/>
  <c r="L3889" i="13"/>
  <c r="L3633" i="13"/>
  <c r="L6639" i="13"/>
  <c r="L6255" i="13"/>
  <c r="L5871" i="13"/>
  <c r="L5487" i="13"/>
  <c r="L5103" i="13"/>
  <c r="L3279" i="13"/>
  <c r="L3087" i="13"/>
  <c r="L2895" i="13"/>
  <c r="L2639" i="13"/>
  <c r="L2447" i="13"/>
  <c r="L2255" i="13"/>
  <c r="L2063" i="13"/>
  <c r="L1871" i="13"/>
  <c r="L1679" i="13"/>
  <c r="L1487" i="13"/>
  <c r="L1295" i="13"/>
  <c r="L1103" i="13"/>
  <c r="L911" i="13"/>
  <c r="L719" i="13"/>
  <c r="L527" i="13"/>
  <c r="L335" i="13"/>
  <c r="L6426" i="13"/>
  <c r="L6042" i="13"/>
  <c r="L5658" i="13"/>
  <c r="L5274" i="13"/>
  <c r="L3" i="13"/>
  <c r="L3359" i="13"/>
  <c r="L47" i="13"/>
  <c r="L111" i="13"/>
  <c r="L175" i="13"/>
  <c r="L239" i="13"/>
  <c r="L4727" i="13"/>
  <c r="L3480" i="13"/>
  <c r="L3544" i="13"/>
  <c r="L3608" i="13"/>
  <c r="L3672" i="13"/>
  <c r="L3736" i="13"/>
  <c r="L3800" i="13"/>
  <c r="L3864" i="13"/>
  <c r="L3928" i="13"/>
  <c r="L3992" i="13"/>
  <c r="L4056" i="13"/>
  <c r="L4120" i="13"/>
  <c r="L4184" i="13"/>
  <c r="L4248" i="13"/>
  <c r="L4312" i="13"/>
  <c r="L4376" i="13"/>
  <c r="L4440" i="13"/>
  <c r="L4504" i="13"/>
  <c r="L4568" i="13"/>
  <c r="L4632" i="13"/>
  <c r="L4696" i="13"/>
  <c r="L4911" i="13"/>
  <c r="L4975" i="13"/>
  <c r="L4764" i="13"/>
  <c r="L4844" i="13"/>
  <c r="L4940" i="13"/>
  <c r="L5020" i="13"/>
  <c r="L7012" i="13"/>
  <c r="L4759" i="13"/>
  <c r="L4761" i="13"/>
  <c r="L4825" i="13"/>
  <c r="L4889" i="13"/>
  <c r="L4953" i="13"/>
  <c r="L5017" i="13"/>
  <c r="L6713" i="13"/>
  <c r="L6733" i="13"/>
  <c r="L6753" i="13"/>
  <c r="L6769" i="13"/>
  <c r="L6785" i="13"/>
  <c r="L6809" i="13"/>
  <c r="L6833" i="13"/>
  <c r="L6853" i="13"/>
  <c r="L6869" i="13"/>
  <c r="L6889" i="13"/>
  <c r="L6905" i="13"/>
  <c r="L6921" i="13"/>
  <c r="L6953" i="13"/>
  <c r="L6969" i="13"/>
  <c r="L6993" i="13"/>
  <c r="L7017" i="13"/>
  <c r="L7033" i="13"/>
  <c r="L3545" i="13"/>
  <c r="L3975" i="13"/>
  <c r="L4341" i="13"/>
  <c r="L3521" i="13"/>
  <c r="L3368" i="13"/>
  <c r="L3825" i="13"/>
  <c r="L3376" i="13"/>
  <c r="L3433" i="13"/>
  <c r="L4229" i="13"/>
  <c r="L4751" i="13"/>
  <c r="L3415" i="13"/>
  <c r="L3543" i="13"/>
  <c r="L3671" i="13"/>
  <c r="L3799" i="13"/>
  <c r="L4151" i="13"/>
  <c r="L4279" i="13"/>
  <c r="L4407" i="13"/>
  <c r="L4535" i="13"/>
  <c r="L4663" i="13"/>
  <c r="L9" i="13"/>
  <c r="L29" i="13"/>
  <c r="L53" i="13"/>
  <c r="L73" i="13"/>
  <c r="L93" i="13"/>
  <c r="L117" i="13"/>
  <c r="L137" i="13"/>
  <c r="L157" i="13"/>
  <c r="L181" i="13"/>
  <c r="L201" i="13"/>
  <c r="L221" i="13"/>
  <c r="L245" i="13"/>
  <c r="L265" i="13"/>
  <c r="L285" i="13"/>
  <c r="L309" i="13"/>
  <c r="L329" i="13"/>
  <c r="L349" i="13"/>
  <c r="L373" i="13"/>
  <c r="L393" i="13"/>
  <c r="L413" i="13"/>
  <c r="L437" i="13"/>
  <c r="L457" i="13"/>
  <c r="L477" i="13"/>
  <c r="L501" i="13"/>
  <c r="L521" i="13"/>
  <c r="L541" i="13"/>
  <c r="L565" i="13"/>
  <c r="L585" i="13"/>
  <c r="L605" i="13"/>
  <c r="L629" i="13"/>
  <c r="L649" i="13"/>
  <c r="L669" i="13"/>
  <c r="L693" i="13"/>
  <c r="L713" i="13"/>
  <c r="L733" i="13"/>
  <c r="L757" i="13"/>
  <c r="L777" i="13"/>
  <c r="L797" i="13"/>
  <c r="L821" i="13"/>
  <c r="L841" i="13"/>
  <c r="L861" i="13"/>
  <c r="L885" i="13"/>
  <c r="L905" i="13"/>
  <c r="L925" i="13"/>
  <c r="L949" i="13"/>
  <c r="L969" i="13"/>
  <c r="L989" i="13"/>
  <c r="L1013" i="13"/>
  <c r="L1033" i="13"/>
  <c r="L1053" i="13"/>
  <c r="L1077" i="13"/>
  <c r="L1097" i="13"/>
  <c r="L1117" i="13"/>
  <c r="L1141" i="13"/>
  <c r="L1161" i="13"/>
  <c r="L1181" i="13"/>
  <c r="L1209" i="13"/>
  <c r="L1229" i="13"/>
  <c r="L1253" i="13"/>
  <c r="L1273" i="13"/>
  <c r="L1293" i="13"/>
  <c r="L1317" i="13"/>
  <c r="L1337" i="13"/>
  <c r="L1357" i="13"/>
  <c r="L1381" i="13"/>
  <c r="L1401" i="13"/>
  <c r="L1421" i="13"/>
  <c r="L1445" i="13"/>
  <c r="L1465" i="13"/>
  <c r="L1485" i="13"/>
  <c r="L1509" i="13"/>
  <c r="L1529" i="13"/>
  <c r="L1549" i="13"/>
  <c r="L1573" i="13"/>
  <c r="L1593" i="13"/>
  <c r="L1613" i="13"/>
  <c r="L1637" i="13"/>
  <c r="L1657" i="13"/>
  <c r="L1677" i="13"/>
  <c r="L1701" i="13"/>
  <c r="L1721" i="13"/>
  <c r="L1741" i="13"/>
  <c r="L1765" i="13"/>
  <c r="L1785" i="13"/>
  <c r="L1805" i="13"/>
  <c r="L1829" i="13"/>
  <c r="L1849" i="13"/>
  <c r="L1869" i="13"/>
  <c r="L1893" i="13"/>
  <c r="L1913" i="13"/>
  <c r="L1933" i="13"/>
  <c r="L1957" i="13"/>
  <c r="L1977" i="13"/>
  <c r="L1997" i="13"/>
  <c r="L2021" i="13"/>
  <c r="L2041" i="13"/>
  <c r="L2061" i="13"/>
  <c r="L2085" i="13"/>
  <c r="L2105" i="13"/>
  <c r="L2125" i="13"/>
  <c r="L2149" i="13"/>
  <c r="L2169" i="13"/>
  <c r="L2189" i="13"/>
  <c r="L2213" i="13"/>
  <c r="L2233" i="13"/>
  <c r="L2253" i="13"/>
  <c r="L2277" i="13"/>
  <c r="L2297" i="13"/>
  <c r="L2317" i="13"/>
  <c r="L2341" i="13"/>
  <c r="L2361" i="13"/>
  <c r="L2381" i="13"/>
  <c r="L2405" i="13"/>
  <c r="L2425" i="13"/>
  <c r="L2445" i="13"/>
  <c r="L2469" i="13"/>
  <c r="L2489" i="13"/>
  <c r="L2509" i="13"/>
  <c r="L2533" i="13"/>
  <c r="L2553" i="13"/>
  <c r="L2573" i="13"/>
  <c r="L2597" i="13"/>
  <c r="L2617" i="13"/>
  <c r="L2637" i="13"/>
  <c r="L2661" i="13"/>
  <c r="L2681" i="13"/>
  <c r="L2701" i="13"/>
  <c r="L2725" i="13"/>
  <c r="L2745" i="13"/>
  <c r="L2765" i="13"/>
  <c r="L2789" i="13"/>
  <c r="L2809" i="13"/>
  <c r="L2829" i="13"/>
  <c r="L2853" i="13"/>
  <c r="L2873" i="13"/>
  <c r="L2893" i="13"/>
  <c r="L2917" i="13"/>
  <c r="L2937" i="13"/>
  <c r="L2957" i="13"/>
  <c r="L2981" i="13"/>
  <c r="L3001" i="13"/>
  <c r="L3021" i="13"/>
  <c r="L3045" i="13"/>
  <c r="L3065" i="13"/>
  <c r="L3085" i="13"/>
  <c r="L3109" i="13"/>
  <c r="L3129" i="13"/>
  <c r="L3149" i="13"/>
  <c r="L3173" i="13"/>
  <c r="L3193" i="13"/>
  <c r="L3213" i="13"/>
  <c r="L3237" i="13"/>
  <c r="L3257" i="13"/>
  <c r="L3277" i="13"/>
  <c r="L3301" i="13"/>
  <c r="L3321" i="13"/>
  <c r="L3341" i="13"/>
  <c r="L3382" i="13"/>
  <c r="L3925" i="13"/>
  <c r="L3989" i="13"/>
  <c r="L4053" i="13"/>
  <c r="L4117" i="13"/>
  <c r="L4241" i="13"/>
  <c r="L4369" i="13"/>
  <c r="L4497" i="13"/>
  <c r="L4625" i="13"/>
  <c r="L3427" i="13"/>
  <c r="L3555" i="13"/>
  <c r="L3683" i="13"/>
  <c r="L3811" i="13"/>
  <c r="L4155" i="13"/>
  <c r="L4283" i="13"/>
  <c r="L4411" i="13"/>
  <c r="L4539" i="13"/>
  <c r="L4667" i="13"/>
  <c r="L3436" i="13"/>
  <c r="L3468" i="13"/>
  <c r="L3500" i="13"/>
  <c r="L3532" i="13"/>
  <c r="L3564" i="13"/>
  <c r="L3596" i="13"/>
  <c r="L3628" i="13"/>
  <c r="L3660" i="13"/>
  <c r="L3692" i="13"/>
  <c r="L3724" i="13"/>
  <c r="L3756" i="13"/>
  <c r="L3788" i="13"/>
  <c r="L3820" i="13"/>
  <c r="L3852" i="13"/>
  <c r="L3884" i="13"/>
  <c r="L3916" i="13"/>
  <c r="L3948" i="13"/>
  <c r="L3980" i="13"/>
  <c r="L4012" i="13"/>
  <c r="L4044" i="13"/>
  <c r="L4076" i="13"/>
  <c r="L4108" i="13"/>
  <c r="L4140" i="13"/>
  <c r="L4172" i="13"/>
  <c r="L4204" i="13"/>
  <c r="L4236" i="13"/>
  <c r="L4268" i="13"/>
  <c r="L4300" i="13"/>
  <c r="L4332" i="13"/>
  <c r="L4364" i="13"/>
  <c r="L4396" i="13"/>
  <c r="L4428" i="13"/>
  <c r="L4460" i="13"/>
  <c r="L4492" i="13"/>
  <c r="L4524" i="13"/>
  <c r="L4556" i="13"/>
  <c r="L4588" i="13"/>
  <c r="L4620" i="13"/>
  <c r="L4652" i="13"/>
  <c r="L4684" i="13"/>
  <c r="L4731" i="13"/>
  <c r="L4855" i="13"/>
  <c r="L4919" i="13"/>
  <c r="L4983" i="13"/>
  <c r="L5029" i="13"/>
  <c r="L5045" i="13"/>
  <c r="L5065" i="13"/>
  <c r="L5085" i="13"/>
  <c r="L5101" i="13"/>
  <c r="L5121" i="13"/>
  <c r="L5137" i="13"/>
  <c r="L5157" i="13"/>
  <c r="L5173" i="13"/>
  <c r="L5193" i="13"/>
  <c r="L5213" i="13"/>
  <c r="L5229" i="13"/>
  <c r="L5249" i="13"/>
  <c r="L5265" i="13"/>
  <c r="L5285" i="13"/>
  <c r="L5301" i="13"/>
  <c r="L5321" i="13"/>
  <c r="L5341" i="13"/>
  <c r="L5357" i="13"/>
  <c r="L5377" i="13"/>
  <c r="L5393" i="13"/>
  <c r="L5413" i="13"/>
  <c r="L5429" i="13"/>
  <c r="L5449" i="13"/>
  <c r="L5469" i="13"/>
  <c r="L5485" i="13"/>
  <c r="L5505" i="13"/>
  <c r="L5521" i="13"/>
  <c r="L5541" i="13"/>
  <c r="L5557" i="13"/>
  <c r="L5577" i="13"/>
  <c r="L5597" i="13"/>
  <c r="L5613" i="13"/>
  <c r="L5633" i="13"/>
  <c r="L5649" i="13"/>
  <c r="L5669" i="13"/>
  <c r="L5685" i="13"/>
  <c r="L5705" i="13"/>
  <c r="L5725" i="13"/>
  <c r="L5741" i="13"/>
  <c r="L5761" i="13"/>
  <c r="L5777" i="13"/>
  <c r="L5797" i="13"/>
  <c r="L5813" i="13"/>
  <c r="L5833" i="13"/>
  <c r="L5853" i="13"/>
  <c r="L5869" i="13"/>
  <c r="L5889" i="13"/>
  <c r="L5905" i="13"/>
  <c r="L5925" i="13"/>
  <c r="L5941" i="13"/>
  <c r="L5961" i="13"/>
  <c r="L5981" i="13"/>
  <c r="L5997" i="13"/>
  <c r="L6017" i="13"/>
  <c r="L6033" i="13"/>
  <c r="L6053" i="13"/>
  <c r="L6069" i="13"/>
  <c r="L6089" i="13"/>
  <c r="L6109" i="13"/>
  <c r="L6125" i="13"/>
  <c r="L6145" i="13"/>
  <c r="L6161" i="13"/>
  <c r="L6181" i="13"/>
  <c r="L6197" i="13"/>
  <c r="L6217" i="13"/>
  <c r="L6237" i="13"/>
  <c r="L6253" i="13"/>
  <c r="L6273" i="13"/>
  <c r="L6289" i="13"/>
  <c r="L6309" i="13"/>
  <c r="L6325" i="13"/>
  <c r="L6345" i="13"/>
  <c r="L6365" i="13"/>
  <c r="L6381" i="13"/>
  <c r="L6401" i="13"/>
  <c r="L6417" i="13"/>
  <c r="L6437" i="13"/>
  <c r="L6453" i="13"/>
  <c r="L6473" i="13"/>
  <c r="L6493" i="13"/>
  <c r="L6509" i="13"/>
  <c r="L6529" i="13"/>
  <c r="L6545" i="13"/>
  <c r="L6565" i="13"/>
  <c r="L6581" i="13"/>
  <c r="L6601" i="13"/>
  <c r="L6621" i="13"/>
  <c r="L6637" i="13"/>
  <c r="L6657" i="13"/>
  <c r="L6673" i="13"/>
  <c r="L6693" i="13"/>
  <c r="L4744" i="13"/>
  <c r="L4776" i="13"/>
  <c r="L4824" i="13"/>
  <c r="L4872" i="13"/>
  <c r="L4904" i="13"/>
  <c r="L4952" i="13"/>
  <c r="L5000" i="13"/>
  <c r="L6970" i="13"/>
  <c r="L4719" i="13"/>
  <c r="L4730" i="13"/>
  <c r="L4882" i="13"/>
  <c r="L4978" i="13"/>
  <c r="L6799" i="13"/>
  <c r="L6886" i="13"/>
  <c r="L6981" i="13"/>
  <c r="L4543" i="13"/>
  <c r="L4335" i="13"/>
  <c r="L4143" i="13"/>
  <c r="L3935" i="13"/>
  <c r="L3743" i="13"/>
  <c r="L3535" i="13"/>
  <c r="L6603" i="13"/>
  <c r="L6187" i="13"/>
  <c r="L5803" i="13"/>
  <c r="L5419" i="13"/>
  <c r="L5035" i="13"/>
  <c r="L3329" i="13"/>
  <c r="L3137" i="13"/>
  <c r="L2929" i="13"/>
  <c r="L2737" i="13"/>
  <c r="L2529" i="13"/>
  <c r="L2321" i="13"/>
  <c r="L2113" i="13"/>
  <c r="L1921" i="13"/>
  <c r="L1713" i="13"/>
  <c r="L1505" i="13"/>
  <c r="L1297" i="13"/>
  <c r="L1089" i="13"/>
  <c r="L865" i="13"/>
  <c r="L657" i="13"/>
  <c r="L465" i="13"/>
  <c r="L257" i="13"/>
  <c r="L65" i="13"/>
  <c r="L6502" i="13"/>
  <c r="L6118" i="13"/>
  <c r="L5734" i="13"/>
  <c r="L5158" i="13"/>
  <c r="L6884" i="13"/>
  <c r="L4931" i="13"/>
  <c r="L6649" i="13"/>
  <c r="L6265" i="13"/>
  <c r="L5881" i="13"/>
  <c r="L5497" i="13"/>
  <c r="L5081" i="13"/>
  <c r="L468" i="13"/>
  <c r="L324" i="13"/>
  <c r="L196" i="13"/>
  <c r="L68" i="13"/>
  <c r="L7010" i="13"/>
  <c r="L4929" i="13"/>
  <c r="L4669" i="13"/>
  <c r="L4477" i="13"/>
  <c r="L4269" i="13"/>
  <c r="L4061" i="13"/>
  <c r="L3853" i="13"/>
  <c r="L3645" i="13"/>
  <c r="L3437" i="13"/>
  <c r="L6407" i="13"/>
  <c r="L6023" i="13"/>
  <c r="L5639" i="13"/>
  <c r="L5255" i="13"/>
  <c r="L4720" i="13"/>
  <c r="L3243" i="13"/>
  <c r="L3051" i="13"/>
  <c r="L2859" i="13"/>
  <c r="L2667" i="13"/>
  <c r="L2475" i="13"/>
  <c r="L2283" i="13"/>
  <c r="L2075" i="13"/>
  <c r="L1867" i="13"/>
  <c r="L1691" i="13"/>
  <c r="L1499" i="13"/>
  <c r="L1291" i="13"/>
  <c r="L1099" i="13"/>
  <c r="L891" i="13"/>
  <c r="L683" i="13"/>
  <c r="L475" i="13"/>
  <c r="L267" i="13"/>
  <c r="L75" i="13"/>
  <c r="L6482" i="13"/>
  <c r="L6098" i="13"/>
  <c r="L5682" i="13"/>
  <c r="L5298" i="13"/>
  <c r="L6895" i="13"/>
  <c r="L4544" i="13"/>
  <c r="L4352" i="13"/>
  <c r="L4144" i="13"/>
  <c r="L3952" i="13"/>
  <c r="L3744" i="13"/>
  <c r="L3536" i="13"/>
  <c r="L6994" i="13"/>
  <c r="L6814" i="13"/>
  <c r="L6907" i="13"/>
  <c r="L4683" i="13"/>
  <c r="L4555" i="13"/>
  <c r="L4427" i="13"/>
  <c r="L4299" i="13"/>
  <c r="L4171" i="13"/>
  <c r="L4075" i="13"/>
  <c r="L3979" i="13"/>
  <c r="L3899" i="13"/>
  <c r="L3835" i="13"/>
  <c r="L3771" i="13"/>
  <c r="L3707" i="13"/>
  <c r="L3643" i="13"/>
  <c r="L3579" i="13"/>
  <c r="L3515" i="13"/>
  <c r="L3451" i="13"/>
  <c r="L6627" i="13"/>
  <c r="L6499" i="13"/>
  <c r="L6371" i="13"/>
  <c r="L6243" i="13"/>
  <c r="L6115" i="13"/>
  <c r="L5987" i="13"/>
  <c r="L5859" i="13"/>
  <c r="L5731" i="13"/>
  <c r="L5603" i="13"/>
  <c r="L5475" i="13"/>
  <c r="L5347" i="13"/>
  <c r="L5219" i="13"/>
  <c r="L5091" i="13"/>
  <c r="L3421" i="13"/>
  <c r="L3357" i="13"/>
  <c r="L6590" i="13"/>
  <c r="L6462" i="13"/>
  <c r="L6334" i="13"/>
  <c r="L6206" i="13"/>
  <c r="L6078" i="13"/>
  <c r="L5950" i="13"/>
  <c r="L5822" i="13"/>
  <c r="L5694" i="13"/>
  <c r="L5566" i="13"/>
  <c r="L5438" i="13"/>
  <c r="L5310" i="13"/>
  <c r="L5182" i="13"/>
  <c r="L5054" i="13"/>
  <c r="L6958" i="13"/>
  <c r="L4786" i="13"/>
  <c r="L6812" i="13"/>
  <c r="L6887" i="13"/>
  <c r="L4987" i="13"/>
  <c r="L4859" i="13"/>
  <c r="L7004" i="13"/>
  <c r="L3360" i="13"/>
  <c r="L3296" i="13"/>
  <c r="L3232" i="13"/>
  <c r="L3168" i="13"/>
  <c r="L3104" i="13"/>
  <c r="L3040" i="13"/>
  <c r="L2976" i="13"/>
  <c r="L2912" i="13"/>
  <c r="L2848" i="13"/>
  <c r="L2784" i="13"/>
  <c r="L2720" i="13"/>
  <c r="L2656" i="13"/>
  <c r="L2592" i="13"/>
  <c r="L2528" i="13"/>
  <c r="L2464" i="13"/>
  <c r="L2400" i="13"/>
  <c r="L2336" i="13"/>
  <c r="L2272" i="13"/>
  <c r="L2208" i="13"/>
  <c r="L2144" i="13"/>
  <c r="L2080" i="13"/>
  <c r="L2016" i="13"/>
  <c r="L1952" i="13"/>
  <c r="L1888" i="13"/>
  <c r="L1824" i="13"/>
  <c r="L1760" i="13"/>
  <c r="L1696" i="13"/>
  <c r="L1632" i="13"/>
  <c r="L1568" i="13"/>
  <c r="L1504" i="13"/>
  <c r="L1440" i="13"/>
  <c r="L1376" i="13"/>
  <c r="L1312" i="13"/>
  <c r="L1248" i="13"/>
  <c r="L1184" i="13"/>
  <c r="L1120" i="13"/>
  <c r="L1056" i="13"/>
  <c r="L992" i="13"/>
  <c r="L928" i="13"/>
  <c r="L864" i="13"/>
  <c r="L800" i="13"/>
  <c r="L736" i="13"/>
  <c r="L672" i="13"/>
  <c r="L608" i="13"/>
  <c r="L544" i="13"/>
  <c r="L480" i="13"/>
  <c r="L416" i="13"/>
  <c r="L352" i="13"/>
  <c r="L288" i="13"/>
  <c r="L224" i="13"/>
  <c r="L160" i="13"/>
  <c r="L96" i="13"/>
  <c r="L32" i="13"/>
  <c r="L7006" i="13"/>
  <c r="L6898" i="13"/>
  <c r="L6770" i="13"/>
  <c r="L6755" i="13"/>
  <c r="L4649" i="13"/>
  <c r="L4585" i="13"/>
  <c r="L4521" i="13"/>
  <c r="L4457" i="13"/>
  <c r="L4393" i="13"/>
  <c r="L4329" i="13"/>
  <c r="L4265" i="13"/>
  <c r="L4201" i="13"/>
  <c r="L4137" i="13"/>
  <c r="L4073" i="13"/>
  <c r="L4009" i="13"/>
  <c r="L3945" i="13"/>
  <c r="L3881" i="13"/>
  <c r="L3785" i="13"/>
  <c r="L3721" i="13"/>
  <c r="L3625" i="13"/>
  <c r="L3529" i="13"/>
  <c r="L3465" i="13"/>
  <c r="L6623" i="13"/>
  <c r="L6495" i="13"/>
  <c r="L6367" i="13"/>
  <c r="L6239" i="13"/>
  <c r="L6111" i="13"/>
  <c r="L5983" i="13"/>
  <c r="L5855" i="13"/>
  <c r="L5727" i="13"/>
  <c r="L5599" i="13"/>
  <c r="L5471" i="13"/>
  <c r="L5343" i="13"/>
  <c r="L5215" i="13"/>
  <c r="L5087" i="13"/>
  <c r="L6968" i="13"/>
  <c r="L3303" i="13"/>
  <c r="L3239" i="13"/>
  <c r="L3175" i="13"/>
  <c r="L3111" i="13"/>
  <c r="L3047" i="13"/>
  <c r="L2983" i="13"/>
  <c r="L2919" i="13"/>
  <c r="L2855" i="13"/>
  <c r="L2791" i="13"/>
  <c r="L2727" i="13"/>
  <c r="L2663" i="13"/>
  <c r="L2599" i="13"/>
  <c r="L2535" i="13"/>
  <c r="L2471" i="13"/>
  <c r="L2407" i="13"/>
  <c r="L2343" i="13"/>
  <c r="L2279" i="13"/>
  <c r="L2215" i="13"/>
  <c r="L2151" i="13"/>
  <c r="L2087" i="13"/>
  <c r="L2023" i="13"/>
  <c r="L1959" i="13"/>
  <c r="L1895" i="13"/>
  <c r="L1831" i="13"/>
  <c r="L1767" i="13"/>
  <c r="L1703" i="13"/>
  <c r="L1639" i="13"/>
  <c r="L1575" i="13"/>
  <c r="L1511" i="13"/>
  <c r="L1447" i="13"/>
  <c r="L1383" i="13"/>
  <c r="L1319" i="13"/>
  <c r="L1255" i="13"/>
  <c r="L1191" i="13"/>
  <c r="L1127" i="13"/>
  <c r="L1063" i="13"/>
  <c r="L999" i="13"/>
  <c r="L935" i="13"/>
  <c r="L871" i="13"/>
  <c r="L807" i="13"/>
  <c r="L743" i="13"/>
  <c r="L679" i="13"/>
  <c r="L615" i="13"/>
  <c r="L551" i="13"/>
  <c r="L487" i="13"/>
  <c r="L423" i="13"/>
  <c r="L359" i="13"/>
  <c r="L295" i="13"/>
  <c r="L231" i="13"/>
  <c r="L167" i="13"/>
  <c r="L103" i="13"/>
  <c r="L39" i="13"/>
  <c r="L6666" i="13"/>
  <c r="L6538" i="13"/>
  <c r="L6410" i="13"/>
  <c r="L6282" i="13"/>
  <c r="L6154" i="13"/>
  <c r="L6026" i="13"/>
  <c r="L5898" i="13"/>
  <c r="L5770" i="13"/>
  <c r="L5642" i="13"/>
  <c r="L5514" i="13"/>
  <c r="L5386" i="13"/>
  <c r="L5258" i="13"/>
  <c r="L5130" i="13"/>
  <c r="L4814" i="13"/>
  <c r="L6758" i="13"/>
  <c r="L4623" i="13"/>
  <c r="L4431" i="13"/>
  <c r="L4255" i="13"/>
  <c r="L4063" i="13"/>
  <c r="L3855" i="13"/>
  <c r="L3663" i="13"/>
  <c r="L3471" i="13"/>
  <c r="L6443" i="13"/>
  <c r="L6059" i="13"/>
  <c r="L5675" i="13"/>
  <c r="L5259" i="13"/>
  <c r="L4728" i="13"/>
  <c r="L3249" i="13"/>
  <c r="L3057" i="13"/>
  <c r="L2849" i="13"/>
  <c r="L2641" i="13"/>
  <c r="L2449" i="13"/>
  <c r="L2241" i="13"/>
  <c r="L2033" i="13"/>
  <c r="L1825" i="13"/>
  <c r="L1633" i="13"/>
  <c r="L1425" i="13"/>
  <c r="L1217" i="13"/>
  <c r="L1025" i="13"/>
  <c r="L833" i="13"/>
  <c r="L625" i="13"/>
  <c r="L417" i="13"/>
  <c r="L193" i="13"/>
  <c r="L6801" i="13"/>
  <c r="L6342" i="13"/>
  <c r="L5958" i="13"/>
  <c r="L5574" i="13"/>
  <c r="L5254" i="13"/>
  <c r="L4830" i="13"/>
  <c r="L6775" i="13"/>
  <c r="L6749" i="13"/>
  <c r="L6329" i="13"/>
  <c r="L5913" i="13"/>
  <c r="L5529" i="13"/>
  <c r="L5145" i="13"/>
  <c r="L3412" i="13"/>
  <c r="L3252" i="13"/>
  <c r="L3124" i="13"/>
  <c r="L2996" i="13"/>
  <c r="L2852" i="13"/>
  <c r="L2724" i="13"/>
  <c r="L2580" i="13"/>
  <c r="L2452" i="13"/>
  <c r="L2324" i="13"/>
  <c r="L2196" i="13"/>
  <c r="L2068" i="13"/>
  <c r="L1940" i="13"/>
  <c r="L1796" i="13"/>
  <c r="L1668" i="13"/>
  <c r="L1540" i="13"/>
  <c r="L1412" i="13"/>
  <c r="L1284" i="13"/>
  <c r="L1156" i="13"/>
  <c r="L1028" i="13"/>
  <c r="L772" i="13"/>
  <c r="L660" i="13"/>
  <c r="L596" i="13"/>
  <c r="L484" i="13"/>
  <c r="L372" i="13"/>
  <c r="L244" i="13"/>
  <c r="L116" i="13"/>
  <c r="L6825" i="13"/>
  <c r="L6746" i="13"/>
  <c r="L4769" i="13"/>
  <c r="L4589" i="13"/>
  <c r="L4397" i="13"/>
  <c r="L4189" i="13"/>
  <c r="L3981" i="13"/>
  <c r="L3773" i="13"/>
  <c r="L3565" i="13"/>
  <c r="L6663" i="13"/>
  <c r="L6247" i="13"/>
  <c r="L5863" i="13"/>
  <c r="L5479" i="13"/>
  <c r="L5095" i="13"/>
  <c r="L3371" i="13"/>
  <c r="L3179" i="13"/>
  <c r="L2971" i="13"/>
  <c r="L2779" i="13"/>
  <c r="L2571" i="13"/>
  <c r="L2363" i="13"/>
  <c r="L2155" i="13"/>
  <c r="L1947" i="13"/>
  <c r="L1739" i="13"/>
  <c r="L1515" i="13"/>
  <c r="L1307" i="13"/>
  <c r="L1115" i="13"/>
  <c r="L907" i="13"/>
  <c r="L699" i="13"/>
  <c r="L507" i="13"/>
  <c r="L299" i="13"/>
  <c r="L107" i="13"/>
  <c r="L6546" i="13"/>
  <c r="L6162" i="13"/>
  <c r="L5746" i="13"/>
  <c r="L5330" i="13"/>
  <c r="L4718" i="13"/>
  <c r="L4704" i="13"/>
  <c r="L4480" i="13"/>
  <c r="L4272" i="13"/>
  <c r="L4064" i="13"/>
  <c r="L3872" i="13"/>
  <c r="L3664" i="13"/>
  <c r="L3456" i="13"/>
  <c r="L6934" i="13"/>
  <c r="L6806" i="13"/>
  <c r="L6827" i="13"/>
  <c r="L4615" i="13"/>
  <c r="L4487" i="13"/>
  <c r="L4359" i="13"/>
  <c r="L4231" i="13"/>
  <c r="L4119" i="13"/>
  <c r="L4023" i="13"/>
  <c r="L3943" i="13"/>
  <c r="L3815" i="13"/>
  <c r="L3687" i="13"/>
  <c r="L3559" i="13"/>
  <c r="L3431" i="13"/>
  <c r="L6587" i="13"/>
  <c r="L6459" i="13"/>
  <c r="L6331" i="13"/>
  <c r="L6203" i="13"/>
  <c r="L6075" i="13"/>
  <c r="L5947" i="13"/>
  <c r="L5819" i="13"/>
  <c r="L5691" i="13"/>
  <c r="L5563" i="13"/>
  <c r="L5435" i="13"/>
  <c r="L5307" i="13"/>
  <c r="L5179" i="13"/>
  <c r="L5051" i="13"/>
  <c r="L3401" i="13"/>
  <c r="L6646" i="13"/>
  <c r="L6518" i="13"/>
  <c r="L6390" i="13"/>
  <c r="L6262" i="13"/>
  <c r="L6134" i="13"/>
  <c r="L6006" i="13"/>
  <c r="L5878" i="13"/>
  <c r="L5750" i="13"/>
  <c r="L5622" i="13"/>
  <c r="L5494" i="13"/>
  <c r="L5366" i="13"/>
  <c r="L5238" i="13"/>
  <c r="L5110" i="13"/>
  <c r="L4942" i="13"/>
  <c r="L4746" i="13"/>
  <c r="L6868" i="13"/>
  <c r="L6740" i="13"/>
  <c r="L6743" i="13"/>
  <c r="L4915" i="13"/>
  <c r="L4787" i="13"/>
  <c r="L4916" i="13"/>
  <c r="L6988" i="13"/>
  <c r="L3340" i="13"/>
  <c r="L3276" i="13"/>
  <c r="L3212" i="13"/>
  <c r="L3148" i="13"/>
  <c r="L3084" i="13"/>
  <c r="L3020" i="13"/>
  <c r="L2956" i="13"/>
  <c r="L2892" i="13"/>
  <c r="L2828" i="13"/>
  <c r="L2764" i="13"/>
  <c r="L2700" i="13"/>
  <c r="L2636" i="13"/>
  <c r="L2572" i="13"/>
  <c r="L2508" i="13"/>
  <c r="L2444" i="13"/>
  <c r="L2380" i="13"/>
  <c r="L2316" i="13"/>
  <c r="L2252" i="13"/>
  <c r="L2188" i="13"/>
  <c r="L2124" i="13"/>
  <c r="L2060" i="13"/>
  <c r="L1996" i="13"/>
  <c r="L1932" i="13"/>
  <c r="L1868" i="13"/>
  <c r="L1804" i="13"/>
  <c r="L1740" i="13"/>
  <c r="L1676" i="13"/>
  <c r="L1612" i="13"/>
  <c r="L1548" i="13"/>
  <c r="L1484" i="13"/>
  <c r="L1420" i="13"/>
  <c r="L1356" i="13"/>
  <c r="L1292" i="13"/>
  <c r="L1228" i="13"/>
  <c r="L1164" i="13"/>
  <c r="L1100" i="13"/>
  <c r="L1036" i="13"/>
  <c r="L972" i="13"/>
  <c r="L908" i="13"/>
  <c r="L844" i="13"/>
  <c r="L780" i="13"/>
  <c r="L716" i="13"/>
  <c r="L652" i="13"/>
  <c r="L588" i="13"/>
  <c r="L524" i="13"/>
  <c r="L460" i="13"/>
  <c r="L396" i="13"/>
  <c r="L332" i="13"/>
  <c r="L268" i="13"/>
  <c r="L204" i="13"/>
  <c r="L140" i="13"/>
  <c r="L76" i="13"/>
  <c r="L12" i="13"/>
  <c r="L6942" i="13"/>
  <c r="L6890" i="13"/>
  <c r="L6762" i="13"/>
  <c r="L5009" i="13"/>
  <c r="L4881" i="13"/>
  <c r="L4753" i="13"/>
  <c r="L4677" i="13"/>
  <c r="L4581" i="13"/>
  <c r="L4517" i="13"/>
  <c r="L4421" i="13"/>
  <c r="L4325" i="13"/>
  <c r="L4261" i="13"/>
  <c r="L4165" i="13"/>
  <c r="L3877" i="13"/>
  <c r="L3813" i="13"/>
  <c r="L3749" i="13"/>
  <c r="L3685" i="13"/>
  <c r="L3621" i="13"/>
  <c r="L3557" i="13"/>
  <c r="L3493" i="13"/>
  <c r="L3429" i="13"/>
  <c r="L6583" i="13"/>
  <c r="L6455" i="13"/>
  <c r="L6327" i="13"/>
  <c r="L6199" i="13"/>
  <c r="L6071" i="13"/>
  <c r="L5943" i="13"/>
  <c r="L5815" i="13"/>
  <c r="L5687" i="13"/>
  <c r="L5559" i="13"/>
  <c r="L5431" i="13"/>
  <c r="L5303" i="13"/>
  <c r="L5175" i="13"/>
  <c r="L5047" i="13"/>
  <c r="L3395" i="13"/>
  <c r="L3331" i="13"/>
  <c r="L3267" i="13"/>
  <c r="L3203" i="13"/>
  <c r="L3139" i="13"/>
  <c r="L3075" i="13"/>
  <c r="L3011" i="13"/>
  <c r="L2947" i="13"/>
  <c r="L2883" i="13"/>
  <c r="L2819" i="13"/>
  <c r="L2755" i="13"/>
  <c r="L2691" i="13"/>
  <c r="L2627" i="13"/>
  <c r="L2563" i="13"/>
  <c r="L2499" i="13"/>
  <c r="L2435" i="13"/>
  <c r="L2371" i="13"/>
  <c r="L2307" i="13"/>
  <c r="L2243" i="13"/>
  <c r="L2179" i="13"/>
  <c r="L2115" i="13"/>
  <c r="L2051" i="13"/>
  <c r="L1987" i="13"/>
  <c r="L1923" i="13"/>
  <c r="L1859" i="13"/>
  <c r="L1795" i="13"/>
  <c r="L1731" i="13"/>
  <c r="L1667" i="13"/>
  <c r="L1603" i="13"/>
  <c r="L1539" i="13"/>
  <c r="L1475" i="13"/>
  <c r="L1411" i="13"/>
  <c r="L1347" i="13"/>
  <c r="L1283" i="13"/>
  <c r="L1219" i="13"/>
  <c r="L1155" i="13"/>
  <c r="L1091" i="13"/>
  <c r="L1027" i="13"/>
  <c r="L963" i="13"/>
  <c r="L899" i="13"/>
  <c r="L835" i="13"/>
  <c r="L771" i="13"/>
  <c r="L707" i="13"/>
  <c r="L643" i="13"/>
  <c r="L579" i="13"/>
  <c r="L515" i="13"/>
  <c r="L451" i="13"/>
  <c r="L387" i="13"/>
  <c r="L323" i="13"/>
  <c r="L259" i="13"/>
  <c r="L195" i="13"/>
  <c r="L131" i="13"/>
  <c r="L67" i="13"/>
  <c r="L6690" i="13"/>
  <c r="L6562" i="13"/>
  <c r="L6434" i="13"/>
  <c r="L6306" i="13"/>
  <c r="L6178" i="13"/>
  <c r="L6050" i="13"/>
  <c r="L5922" i="13"/>
  <c r="L5794" i="13"/>
  <c r="L5666" i="13"/>
  <c r="L5538" i="13"/>
  <c r="L5410" i="13"/>
  <c r="L5282" i="13"/>
  <c r="L5154" i="13"/>
  <c r="L5026" i="13"/>
  <c r="L6918" i="13"/>
  <c r="L7013" i="13"/>
  <c r="L4559" i="13"/>
  <c r="L4367" i="13"/>
  <c r="L4175" i="13"/>
  <c r="L3999" i="13"/>
  <c r="L3823" i="13"/>
  <c r="L3631" i="13"/>
  <c r="L3455" i="13"/>
  <c r="L6475" i="13"/>
  <c r="L6123" i="13"/>
  <c r="L5739" i="13"/>
  <c r="L5387" i="13"/>
  <c r="L4984" i="13"/>
  <c r="L3345" i="13"/>
  <c r="L3169" i="13"/>
  <c r="L2993" i="13"/>
  <c r="L2817" i="13"/>
  <c r="L2657" i="13"/>
  <c r="L2465" i="13"/>
  <c r="L2305" i="13"/>
  <c r="L2145" i="13"/>
  <c r="L1953" i="13"/>
  <c r="L1793" i="13"/>
  <c r="L1601" i="13"/>
  <c r="L1441" i="13"/>
  <c r="L1265" i="13"/>
  <c r="L1105" i="13"/>
  <c r="L913" i="13"/>
  <c r="L753" i="13"/>
  <c r="L593" i="13"/>
  <c r="L433" i="13"/>
  <c r="L273" i="13"/>
  <c r="L97" i="13"/>
  <c r="L6566" i="13"/>
  <c r="L6182" i="13"/>
  <c r="L5798" i="13"/>
  <c r="L5414" i="13"/>
  <c r="L5126" i="13"/>
  <c r="L4826" i="13"/>
  <c r="L4995" i="13"/>
  <c r="L6585" i="13"/>
  <c r="L6201" i="13"/>
  <c r="L5849" i="13"/>
  <c r="L5465" i="13"/>
  <c r="L5113" i="13"/>
  <c r="L3364" i="13"/>
  <c r="L3236" i="13"/>
  <c r="L3108" i="13"/>
  <c r="L2980" i="13"/>
  <c r="L2868" i="13"/>
  <c r="L2740" i="13"/>
  <c r="L2628" i="13"/>
  <c r="L2500" i="13"/>
  <c r="L2372" i="13"/>
  <c r="L2244" i="13"/>
  <c r="L2116" i="13"/>
  <c r="L1988" i="13"/>
  <c r="L1876" i="13"/>
  <c r="L1748" i="13"/>
  <c r="L1620" i="13"/>
  <c r="L1492" i="13"/>
  <c r="L1364" i="13"/>
  <c r="L1236" i="13"/>
  <c r="L1108" i="13"/>
  <c r="L996" i="13"/>
  <c r="L916" i="13"/>
  <c r="L852" i="13"/>
  <c r="L724" i="13"/>
  <c r="L6938" i="13"/>
  <c r="L6835" i="13"/>
  <c r="L7041" i="13"/>
  <c r="L4605" i="13"/>
  <c r="L4413" i="13"/>
  <c r="L4253" i="13"/>
  <c r="L4093" i="13"/>
  <c r="L3917" i="13"/>
  <c r="L3757" i="13"/>
  <c r="L3581" i="13"/>
  <c r="L6805" i="13"/>
  <c r="L6375" i="13"/>
  <c r="L5991" i="13"/>
  <c r="L5607" i="13"/>
  <c r="L5223" i="13"/>
  <c r="L6984" i="13"/>
  <c r="L3259" i="13"/>
  <c r="L3083" i="13"/>
  <c r="L2891" i="13"/>
  <c r="L2699" i="13"/>
  <c r="L2539" i="13"/>
  <c r="L2347" i="13"/>
  <c r="L2187" i="13"/>
  <c r="L2011" i="13"/>
  <c r="L1835" i="13"/>
  <c r="L1659" i="13"/>
  <c r="L1483" i="13"/>
  <c r="L1323" i="13"/>
  <c r="L1131" i="13"/>
  <c r="L955" i="13"/>
  <c r="L811" i="13"/>
  <c r="L619" i="13"/>
  <c r="L443" i="13"/>
  <c r="L283" i="13"/>
  <c r="L91" i="13"/>
  <c r="L6578" i="13"/>
  <c r="L6226" i="13"/>
  <c r="L5874" i="13"/>
  <c r="L5522" i="13"/>
  <c r="L5170" i="13"/>
  <c r="L6735" i="13"/>
  <c r="L4608" i="13"/>
  <c r="L4416" i="13"/>
  <c r="L4240" i="13"/>
  <c r="L4080" i="13"/>
  <c r="L3888" i="13"/>
  <c r="L3728" i="13"/>
  <c r="L3568" i="13"/>
  <c r="L4898" i="13"/>
  <c r="L6830" i="13"/>
  <c r="L6702" i="13"/>
  <c r="L4691" i="13"/>
  <c r="L4627" i="13"/>
  <c r="L4563" i="13"/>
  <c r="L4499" i="13"/>
  <c r="L4435" i="13"/>
  <c r="L4371" i="13"/>
  <c r="L4307" i="13"/>
  <c r="L4243" i="13"/>
  <c r="L4179" i="13"/>
  <c r="L4115" i="13"/>
  <c r="L4035" i="13"/>
  <c r="L3939" i="13"/>
  <c r="L3827" i="13"/>
  <c r="L3699" i="13"/>
  <c r="L3571" i="13"/>
  <c r="L3443" i="13"/>
  <c r="L6579" i="13"/>
  <c r="L6451" i="13"/>
  <c r="L6323" i="13"/>
  <c r="L6195" i="13"/>
  <c r="L6067" i="13"/>
  <c r="L5939" i="13"/>
  <c r="L5811" i="13"/>
  <c r="L5683" i="13"/>
  <c r="L5555" i="13"/>
  <c r="L5427" i="13"/>
  <c r="L5299" i="13"/>
  <c r="L5171" i="13"/>
  <c r="L5043" i="13"/>
  <c r="L3397" i="13"/>
  <c r="L6638" i="13"/>
  <c r="L6510" i="13"/>
  <c r="L6382" i="13"/>
  <c r="L6254" i="13"/>
  <c r="L6126" i="13"/>
  <c r="L5998" i="13"/>
  <c r="L5870" i="13"/>
  <c r="L5742" i="13"/>
  <c r="L5614" i="13"/>
  <c r="L5486" i="13"/>
  <c r="L5358" i="13"/>
  <c r="L5230" i="13"/>
  <c r="L5102" i="13"/>
  <c r="L4926" i="13"/>
  <c r="L6946" i="13"/>
  <c r="L6860" i="13"/>
  <c r="L6732" i="13"/>
  <c r="L6727" i="13"/>
  <c r="L4907" i="13"/>
  <c r="L4779" i="13"/>
  <c r="L4900" i="13"/>
  <c r="L3400" i="13"/>
  <c r="L3320" i="13"/>
  <c r="L3256" i="13"/>
  <c r="L3192" i="13"/>
  <c r="L3128" i="13"/>
  <c r="L3064" i="13"/>
  <c r="L3000" i="13"/>
  <c r="L2936" i="13"/>
  <c r="L2872" i="13"/>
  <c r="L2808" i="13"/>
  <c r="L2744" i="13"/>
  <c r="L2680" i="13"/>
  <c r="L2616" i="13"/>
  <c r="L2552" i="13"/>
  <c r="L2488" i="13"/>
  <c r="L2424" i="13"/>
  <c r="L2360" i="13"/>
  <c r="L2296" i="13"/>
  <c r="L2232" i="13"/>
  <c r="L2168" i="13"/>
  <c r="L2104" i="13"/>
  <c r="L2040" i="13"/>
  <c r="L1976" i="13"/>
  <c r="L1912" i="13"/>
  <c r="L1848" i="13"/>
  <c r="L1784" i="13"/>
  <c r="L1720" i="13"/>
  <c r="L1656" i="13"/>
  <c r="L1592" i="13"/>
  <c r="L1528" i="13"/>
  <c r="L1464" i="13"/>
  <c r="L1400" i="13"/>
  <c r="L1336" i="13"/>
  <c r="L1272" i="13"/>
  <c r="L1208" i="13"/>
  <c r="L1144" i="13"/>
  <c r="L1080" i="13"/>
  <c r="L1016" i="13"/>
  <c r="L952" i="13"/>
  <c r="L888" i="13"/>
  <c r="L824" i="13"/>
  <c r="L760" i="13"/>
  <c r="L696" i="13"/>
  <c r="L632" i="13"/>
  <c r="L568" i="13"/>
  <c r="L504" i="13"/>
  <c r="L440" i="13"/>
  <c r="L376" i="13"/>
  <c r="L312" i="13"/>
  <c r="L248" i="13"/>
  <c r="L184" i="13"/>
  <c r="L120" i="13"/>
  <c r="L56" i="13"/>
  <c r="L5002" i="13"/>
  <c r="L4778" i="13"/>
  <c r="L6850" i="13"/>
  <c r="L6722" i="13"/>
  <c r="L6723" i="13"/>
  <c r="L4609" i="13"/>
  <c r="L4481" i="13"/>
  <c r="L4353" i="13"/>
  <c r="L4225" i="13"/>
  <c r="L4113" i="13"/>
  <c r="L4049" i="13"/>
  <c r="L3985" i="13"/>
  <c r="L3921" i="13"/>
  <c r="L3857" i="13"/>
  <c r="L3777" i="13"/>
  <c r="L3713" i="13"/>
  <c r="L3601" i="13"/>
  <c r="L3505" i="13"/>
  <c r="L3425" i="13"/>
  <c r="L6575" i="13"/>
  <c r="L6447" i="13"/>
  <c r="L6319" i="13"/>
  <c r="L6191" i="13"/>
  <c r="L6063" i="13"/>
  <c r="L5935" i="13"/>
  <c r="L5807" i="13"/>
  <c r="L5679" i="13"/>
  <c r="L5551" i="13"/>
  <c r="L5423" i="13"/>
  <c r="L5295" i="13"/>
  <c r="L5167" i="13"/>
  <c r="L5039" i="13"/>
  <c r="L3391" i="13"/>
  <c r="L3311" i="13"/>
  <c r="L3247" i="13"/>
  <c r="L3183" i="13"/>
  <c r="L3119" i="13"/>
  <c r="L3055" i="13"/>
  <c r="L2991" i="13"/>
  <c r="L2927" i="13"/>
  <c r="L2863" i="13"/>
  <c r="L2799" i="13"/>
  <c r="L2735" i="13"/>
  <c r="L2671" i="13"/>
  <c r="L2607" i="13"/>
  <c r="L2543" i="13"/>
  <c r="L2479" i="13"/>
  <c r="L2415" i="13"/>
  <c r="L2351" i="13"/>
  <c r="L2287" i="13"/>
  <c r="L2223" i="13"/>
  <c r="L2159" i="13"/>
  <c r="L2095" i="13"/>
  <c r="L2031" i="13"/>
  <c r="L1967" i="13"/>
  <c r="L1903" i="13"/>
  <c r="L1839" i="13"/>
  <c r="L1775" i="13"/>
  <c r="L1711" i="13"/>
  <c r="L1647" i="13"/>
  <c r="L1583" i="13"/>
  <c r="L1519" i="13"/>
  <c r="L1455" i="13"/>
  <c r="L1391" i="13"/>
  <c r="L1327" i="13"/>
  <c r="L1263" i="13"/>
  <c r="L1199" i="13"/>
  <c r="L1135" i="13"/>
  <c r="L1071" i="13"/>
  <c r="L1007" i="13"/>
  <c r="L943" i="13"/>
  <c r="L879" i="13"/>
  <c r="L815" i="13"/>
  <c r="L751" i="13"/>
  <c r="L687" i="13"/>
  <c r="L623" i="13"/>
  <c r="L559" i="13"/>
  <c r="L495" i="13"/>
  <c r="L431" i="13"/>
  <c r="L367" i="13"/>
  <c r="L303" i="13"/>
  <c r="L6618" i="13"/>
  <c r="L6490" i="13"/>
  <c r="L6362" i="13"/>
  <c r="L6234" i="13"/>
  <c r="L6106" i="13"/>
  <c r="L5978" i="13"/>
  <c r="L5850" i="13"/>
  <c r="L5722" i="13"/>
  <c r="L5594" i="13"/>
  <c r="L5466" i="13"/>
  <c r="L5338" i="13"/>
  <c r="L5210" i="13"/>
  <c r="L5082" i="13"/>
  <c r="L4834" i="13"/>
  <c r="L15" i="13"/>
  <c r="L3448" i="13"/>
  <c r="L3704" i="13"/>
  <c r="L3896" i="13"/>
  <c r="L4088" i="13"/>
  <c r="L4280" i="13"/>
  <c r="L4472" i="13"/>
  <c r="L4664" i="13"/>
  <c r="L4716" i="13"/>
  <c r="L4972" i="13"/>
  <c r="L4729" i="13"/>
  <c r="L4921" i="13"/>
  <c r="L6725" i="13"/>
  <c r="L6793" i="13"/>
  <c r="L6861" i="13"/>
  <c r="L6913" i="13"/>
  <c r="L6961" i="13"/>
  <c r="L7025" i="13"/>
  <c r="L4103" i="13"/>
  <c r="L3569" i="13"/>
  <c r="L3955" i="13"/>
  <c r="L3383" i="13"/>
  <c r="L3735" i="13"/>
  <c r="L4343" i="13"/>
  <c r="L4775" i="13"/>
  <c r="L61" i="13"/>
  <c r="L105" i="13"/>
  <c r="L169" i="13"/>
  <c r="L233" i="13"/>
  <c r="L297" i="13"/>
  <c r="L361" i="13"/>
  <c r="L425" i="13"/>
  <c r="L469" i="13"/>
  <c r="L533" i="13"/>
  <c r="L617" i="13"/>
  <c r="L701" i="13"/>
  <c r="L765" i="13"/>
  <c r="L809" i="13"/>
  <c r="L893" i="13"/>
  <c r="L957" i="13"/>
  <c r="L1001" i="13"/>
  <c r="L1085" i="13"/>
  <c r="L1149" i="13"/>
  <c r="L1221" i="13"/>
  <c r="L1305" i="13"/>
  <c r="L1389" i="13"/>
  <c r="L1433" i="13"/>
  <c r="L1497" i="13"/>
  <c r="L1581" i="13"/>
  <c r="L1605" i="13"/>
  <c r="L1669" i="13"/>
  <c r="L1733" i="13"/>
  <c r="L1837" i="13"/>
  <c r="L1901" i="13"/>
  <c r="L1965" i="13"/>
  <c r="L2029" i="13"/>
  <c r="L2093" i="13"/>
  <c r="L2157" i="13"/>
  <c r="L2221" i="13"/>
  <c r="L2285" i="13"/>
  <c r="L2349" i="13"/>
  <c r="L2373" i="13"/>
  <c r="L2437" i="13"/>
  <c r="L2501" i="13"/>
  <c r="L2565" i="13"/>
  <c r="L2629" i="13"/>
  <c r="L2733" i="13"/>
  <c r="L2797" i="13"/>
  <c r="L2861" i="13"/>
  <c r="L2925" i="13"/>
  <c r="L2989" i="13"/>
  <c r="L3053" i="13"/>
  <c r="L3117" i="13"/>
  <c r="L3181" i="13"/>
  <c r="L3245" i="13"/>
  <c r="L3309" i="13"/>
  <c r="L3414" i="13"/>
  <c r="L4085" i="13"/>
  <c r="L4561" i="13"/>
  <c r="L3619" i="13"/>
  <c r="L4219" i="13"/>
  <c r="L4791" i="13"/>
  <c r="L3516" i="13"/>
  <c r="L3612" i="13"/>
  <c r="L3708" i="13"/>
  <c r="L3836" i="13"/>
  <c r="L3932" i="13"/>
  <c r="L4060" i="13"/>
  <c r="L4188" i="13"/>
  <c r="L4316" i="13"/>
  <c r="L4412" i="13"/>
  <c r="L4508" i="13"/>
  <c r="L4604" i="13"/>
  <c r="L4887" i="13"/>
  <c r="L5037" i="13"/>
  <c r="L5093" i="13"/>
  <c r="L5149" i="13"/>
  <c r="L5201" i="13"/>
  <c r="L5257" i="13"/>
  <c r="L5313" i="13"/>
  <c r="L5365" i="13"/>
  <c r="L5421" i="13"/>
  <c r="L5477" i="13"/>
  <c r="L5549" i="13"/>
  <c r="L5569" i="13"/>
  <c r="L5621" i="13"/>
  <c r="L5677" i="13"/>
  <c r="L5733" i="13"/>
  <c r="L5769" i="13"/>
  <c r="L5841" i="13"/>
  <c r="L5917" i="13"/>
  <c r="L5969" i="13"/>
  <c r="L6061" i="13"/>
  <c r="L6117" i="13"/>
  <c r="L6153" i="13"/>
  <c r="L6225" i="13"/>
  <c r="L6281" i="13"/>
  <c r="L6353" i="13"/>
  <c r="L6409" i="13"/>
  <c r="L6465" i="13"/>
  <c r="L6517" i="13"/>
  <c r="L6573" i="13"/>
  <c r="L6629" i="13"/>
  <c r="L6685" i="13"/>
  <c r="L4760" i="13"/>
  <c r="L4888" i="13"/>
  <c r="L5016" i="13"/>
  <c r="L4842" i="13"/>
  <c r="L6863" i="13"/>
  <c r="L4447" i="13"/>
  <c r="L3839" i="13"/>
  <c r="L6411" i="13"/>
  <c r="L5227" i="13"/>
  <c r="L3025" i="13"/>
  <c r="L2417" i="13"/>
  <c r="L1809" i="13"/>
  <c r="L1185" i="13"/>
  <c r="L577" i="13"/>
  <c r="L6694" i="13"/>
  <c r="L5542" i="13"/>
  <c r="L6457" i="13"/>
  <c r="L5273" i="13"/>
  <c r="L260" i="13"/>
  <c r="L6778" i="13"/>
  <c r="L4365" i="13"/>
  <c r="L3741" i="13"/>
  <c r="L6215" i="13"/>
  <c r="L5063" i="13"/>
  <c r="L2955" i="13"/>
  <c r="L2379" i="13"/>
  <c r="L1771" i="13"/>
  <c r="L1195" i="13"/>
  <c r="L587" i="13"/>
  <c r="L6721" i="13"/>
  <c r="L5490" i="13"/>
  <c r="L4448" i="13"/>
  <c r="L3840" i="13"/>
  <c r="L6878" i="13"/>
  <c r="L4491" i="13"/>
  <c r="L4107" i="13"/>
  <c r="L3947" i="13"/>
  <c r="L3803" i="13"/>
  <c r="L3611" i="13"/>
  <c r="L6691" i="13"/>
  <c r="L6307" i="13"/>
  <c r="L5923" i="13"/>
  <c r="L5539" i="13"/>
  <c r="L5155" i="13"/>
  <c r="L6654" i="13"/>
  <c r="L6270" i="13"/>
  <c r="L5886" i="13"/>
  <c r="L5502" i="13"/>
  <c r="L5118" i="13"/>
  <c r="L6876" i="13"/>
  <c r="L4923" i="13"/>
  <c r="L3328" i="13"/>
  <c r="L3136" i="13"/>
  <c r="L2944" i="13"/>
  <c r="L2752" i="13"/>
  <c r="L2560" i="13"/>
  <c r="L2368" i="13"/>
  <c r="L2176" i="13"/>
  <c r="L1984" i="13"/>
  <c r="L1792" i="13"/>
  <c r="L1600" i="13"/>
  <c r="L1408" i="13"/>
  <c r="L1216" i="13"/>
  <c r="L1024" i="13"/>
  <c r="L832" i="13"/>
  <c r="L576" i="13"/>
  <c r="L384" i="13"/>
  <c r="L192" i="13"/>
  <c r="L4970" i="13"/>
  <c r="L6706" i="13"/>
  <c r="L4553" i="13"/>
  <c r="L4425" i="13"/>
  <c r="L4233" i="13"/>
  <c r="L4041" i="13"/>
  <c r="L3849" i="13"/>
  <c r="L3497" i="13"/>
  <c r="L6431" i="13"/>
  <c r="L6047" i="13"/>
  <c r="L5663" i="13"/>
  <c r="L5279" i="13"/>
  <c r="L3271" i="13"/>
  <c r="L3079" i="13"/>
  <c r="L2887" i="13"/>
  <c r="L2695" i="13"/>
  <c r="L2503" i="13"/>
  <c r="L2311" i="13"/>
  <c r="L2119" i="13"/>
  <c r="L1927" i="13"/>
  <c r="L1799" i="13"/>
  <c r="L1607" i="13"/>
  <c r="L1415" i="13"/>
  <c r="L1223" i="13"/>
  <c r="L1031" i="13"/>
  <c r="L839" i="13"/>
  <c r="L647" i="13"/>
  <c r="L391" i="13"/>
  <c r="L199" i="13"/>
  <c r="L6602" i="13"/>
  <c r="L6218" i="13"/>
  <c r="L5834" i="13"/>
  <c r="L5450" i="13"/>
  <c r="L5066" i="13"/>
  <c r="L4754" i="13"/>
  <c r="L4527" i="13"/>
  <c r="L3967" i="13"/>
  <c r="L6635" i="13"/>
  <c r="L5451" i="13"/>
  <c r="L3153" i="13"/>
  <c r="L2545" i="13"/>
  <c r="L1729" i="13"/>
  <c r="L1121" i="13"/>
  <c r="L497" i="13"/>
  <c r="L6534" i="13"/>
  <c r="L5382" i="13"/>
  <c r="L4867" i="13"/>
  <c r="L5721" i="13"/>
  <c r="L4820" i="13"/>
  <c r="L3060" i="13"/>
  <c r="L2644" i="13"/>
  <c r="L2132" i="13"/>
  <c r="L1732" i="13"/>
  <c r="L1348" i="13"/>
  <c r="L836" i="13"/>
  <c r="L548" i="13"/>
  <c r="L180" i="13"/>
  <c r="L4818" i="13"/>
  <c r="L4493" i="13"/>
  <c r="L3869" i="13"/>
  <c r="L6471" i="13"/>
  <c r="L5287" i="13"/>
  <c r="L3067" i="13"/>
  <c r="L2459" i="13"/>
  <c r="L1851" i="13"/>
  <c r="L1211" i="13"/>
  <c r="L603" i="13"/>
  <c r="L6354" i="13"/>
  <c r="L5138" i="13"/>
  <c r="L4400" i="13"/>
  <c r="L3760" i="13"/>
  <c r="L6870" i="13"/>
  <c r="L4551" i="13"/>
  <c r="L4167" i="13"/>
  <c r="L3879" i="13"/>
  <c r="L3495" i="13"/>
  <c r="L6395" i="13"/>
  <c r="L6011" i="13"/>
  <c r="L5627" i="13"/>
  <c r="L5243" i="13"/>
  <c r="L3369" i="13"/>
  <c r="L6326" i="13"/>
  <c r="L5814" i="13"/>
  <c r="L5302" i="13"/>
  <c r="L7018" i="13"/>
  <c r="L6871" i="13"/>
  <c r="L4723" i="13"/>
  <c r="L3308" i="13"/>
  <c r="L3116" i="13"/>
  <c r="L2924" i="13"/>
  <c r="L2732" i="13"/>
  <c r="L2540" i="13"/>
  <c r="L2284" i="13"/>
  <c r="L2092" i="13"/>
  <c r="L1900" i="13"/>
  <c r="L1708" i="13"/>
  <c r="L1516" i="13"/>
  <c r="L1324" i="13"/>
  <c r="L1132" i="13"/>
  <c r="L940" i="13"/>
  <c r="L748" i="13"/>
  <c r="L556" i="13"/>
  <c r="L364" i="13"/>
  <c r="L172" i="13"/>
  <c r="L4954" i="13"/>
  <c r="L4945" i="13"/>
  <c r="L4645" i="13"/>
  <c r="L4389" i="13"/>
  <c r="L4133" i="13"/>
  <c r="L3653" i="13"/>
  <c r="L3525" i="13"/>
  <c r="L6391" i="13"/>
  <c r="L6007" i="13"/>
  <c r="L5623" i="13"/>
  <c r="L5239" i="13"/>
  <c r="L3363" i="13"/>
  <c r="L3171" i="13"/>
  <c r="L2979" i="13"/>
  <c r="L2787" i="13"/>
  <c r="L2531" i="13"/>
  <c r="L2339" i="13"/>
  <c r="L2147" i="13"/>
  <c r="L1955" i="13"/>
  <c r="L1763" i="13"/>
  <c r="L1571" i="13"/>
  <c r="L1379" i="13"/>
  <c r="L1187" i="13"/>
  <c r="L995" i="13"/>
  <c r="L867" i="13"/>
  <c r="L675" i="13"/>
  <c r="L483" i="13"/>
  <c r="L291" i="13"/>
  <c r="L99" i="13"/>
  <c r="L6242" i="13"/>
  <c r="L5858" i="13"/>
  <c r="L5474" i="13"/>
  <c r="L5090" i="13"/>
  <c r="L6283" i="13"/>
  <c r="L5195" i="13"/>
  <c r="L3073" i="13"/>
  <c r="L2561" i="13"/>
  <c r="L2049" i="13"/>
  <c r="L1521" i="13"/>
  <c r="L1009" i="13"/>
  <c r="L513" i="13"/>
  <c r="L6929" i="13"/>
  <c r="L5606" i="13"/>
  <c r="L6756" i="13"/>
  <c r="L5657" i="13"/>
  <c r="L3300" i="13"/>
  <c r="L2932" i="13"/>
  <c r="L2564" i="13"/>
  <c r="L2180" i="13"/>
  <c r="L1812" i="13"/>
  <c r="L1428" i="13"/>
  <c r="L1044" i="13"/>
  <c r="L788" i="13"/>
  <c r="L4701" i="13"/>
  <c r="L4157" i="13"/>
  <c r="L3661" i="13"/>
  <c r="L6183" i="13"/>
  <c r="L5031" i="13"/>
  <c r="L2987" i="13"/>
  <c r="L2443" i="13"/>
  <c r="L1915" i="13"/>
  <c r="L1403" i="13"/>
  <c r="L875" i="13"/>
  <c r="L363" i="13"/>
  <c r="L6418" i="13"/>
  <c r="L5362" i="13"/>
  <c r="L4320" i="13"/>
  <c r="L3808" i="13"/>
  <c r="L5007" i="13"/>
  <c r="L6747" i="13"/>
  <c r="L4531" i="13"/>
  <c r="L4339" i="13"/>
  <c r="L4147" i="13"/>
  <c r="L3891" i="13"/>
  <c r="L3635" i="13"/>
  <c r="L6515" i="13"/>
  <c r="L6003" i="13"/>
  <c r="L5619" i="13"/>
  <c r="L5235" i="13"/>
  <c r="L3365" i="13"/>
  <c r="L6318" i="13"/>
  <c r="L5934" i="13"/>
  <c r="L5550" i="13"/>
  <c r="L5166" i="13"/>
  <c r="L6924" i="13"/>
  <c r="L4971" i="13"/>
  <c r="L6972" i="13"/>
  <c r="L3224" i="13"/>
  <c r="L3032" i="13"/>
  <c r="L2840" i="13"/>
  <c r="L2584" i="13"/>
  <c r="L2392" i="13"/>
  <c r="L2200" i="13"/>
  <c r="L2008" i="13"/>
  <c r="L1816" i="13"/>
  <c r="L1624" i="13"/>
  <c r="L1432" i="13"/>
  <c r="L1240" i="13"/>
  <c r="L1048" i="13"/>
  <c r="L856" i="13"/>
  <c r="L664" i="13"/>
  <c r="L472" i="13"/>
  <c r="L280" i="13"/>
  <c r="L88" i="13"/>
  <c r="L6914" i="13"/>
  <c r="L4673" i="13"/>
  <c r="L4289" i="13"/>
  <c r="L4017" i="13"/>
  <c r="L3809" i="13"/>
  <c r="L3553" i="13"/>
  <c r="L6511" i="13"/>
  <c r="L6127" i="13"/>
  <c r="L5743" i="13"/>
  <c r="L5359" i="13"/>
  <c r="L3343" i="13"/>
  <c r="L3151" i="13"/>
  <c r="L2959" i="13"/>
  <c r="L2767" i="13"/>
  <c r="L2575" i="13"/>
  <c r="L2383" i="13"/>
  <c r="L2127" i="13"/>
  <c r="L1935" i="13"/>
  <c r="L1743" i="13"/>
  <c r="L1551" i="13"/>
  <c r="L1359" i="13"/>
  <c r="L1167" i="13"/>
  <c r="L975" i="13"/>
  <c r="L783" i="13"/>
  <c r="L591" i="13"/>
  <c r="L399" i="13"/>
  <c r="L6554" i="13"/>
  <c r="L6170" i="13"/>
  <c r="L5786" i="13"/>
  <c r="L5402" i="13"/>
  <c r="L6986" i="13"/>
  <c r="L4839" i="13"/>
  <c r="L63" i="13"/>
  <c r="L127" i="13"/>
  <c r="L191" i="13"/>
  <c r="L255" i="13"/>
  <c r="L3432" i="13"/>
  <c r="L3496" i="13"/>
  <c r="L3560" i="13"/>
  <c r="L3624" i="13"/>
  <c r="L3688" i="13"/>
  <c r="L3752" i="13"/>
  <c r="L3816" i="13"/>
  <c r="L3880" i="13"/>
  <c r="L3944" i="13"/>
  <c r="L4008" i="13"/>
  <c r="L4072" i="13"/>
  <c r="L4136" i="13"/>
  <c r="L4200" i="13"/>
  <c r="L4264" i="13"/>
  <c r="L4328" i="13"/>
  <c r="L4392" i="13"/>
  <c r="L4456" i="13"/>
  <c r="L4520" i="13"/>
  <c r="L4584" i="13"/>
  <c r="L4648" i="13"/>
  <c r="L4863" i="13"/>
  <c r="L4927" i="13"/>
  <c r="L4991" i="13"/>
  <c r="L4780" i="13"/>
  <c r="L4876" i="13"/>
  <c r="L4956" i="13"/>
  <c r="L6948" i="13"/>
  <c r="L4713" i="13"/>
  <c r="L4777" i="13"/>
  <c r="L4841" i="13"/>
  <c r="L4905" i="13"/>
  <c r="L4969" i="13"/>
  <c r="L6701" i="13"/>
  <c r="L6717" i="13"/>
  <c r="L6737" i="13"/>
  <c r="L6757" i="13"/>
  <c r="L6773" i="13"/>
  <c r="L6789" i="13"/>
  <c r="L6813" i="13"/>
  <c r="L6837" i="13"/>
  <c r="L6857" i="13"/>
  <c r="L6873" i="13"/>
  <c r="L6893" i="13"/>
  <c r="L6909" i="13"/>
  <c r="L6925" i="13"/>
  <c r="L6957" i="13"/>
  <c r="L6973" i="13"/>
  <c r="L6997" i="13"/>
  <c r="L7021" i="13"/>
  <c r="L7037" i="13"/>
  <c r="L3673" i="13"/>
  <c r="L4039" i="13"/>
  <c r="L4469" i="13"/>
  <c r="L3681" i="13"/>
  <c r="L3441" i="13"/>
  <c r="L3931" i="13"/>
  <c r="L3649" i="13"/>
  <c r="L3561" i="13"/>
  <c r="L4357" i="13"/>
  <c r="L3367" i="13"/>
  <c r="L3447" i="13"/>
  <c r="L3575" i="13"/>
  <c r="L3703" i="13"/>
  <c r="L3831" i="13"/>
  <c r="L4183" i="13"/>
  <c r="L4311" i="13"/>
  <c r="L4439" i="13"/>
  <c r="L4567" i="13"/>
  <c r="L4695" i="13"/>
  <c r="L13" i="13"/>
  <c r="L37" i="13"/>
  <c r="L57" i="13"/>
  <c r="L77" i="13"/>
  <c r="L101" i="13"/>
  <c r="L121" i="13"/>
  <c r="L141" i="13"/>
  <c r="L165" i="13"/>
  <c r="L185" i="13"/>
  <c r="L205" i="13"/>
  <c r="L229" i="13"/>
  <c r="L249" i="13"/>
  <c r="L269" i="13"/>
  <c r="L293" i="13"/>
  <c r="L313" i="13"/>
  <c r="L333" i="13"/>
  <c r="L357" i="13"/>
  <c r="L377" i="13"/>
  <c r="L397" i="13"/>
  <c r="L421" i="13"/>
  <c r="L441" i="13"/>
  <c r="L461" i="13"/>
  <c r="L485" i="13"/>
  <c r="L505" i="13"/>
  <c r="L525" i="13"/>
  <c r="L549" i="13"/>
  <c r="L569" i="13"/>
  <c r="L589" i="13"/>
  <c r="L613" i="13"/>
  <c r="L633" i="13"/>
  <c r="L653" i="13"/>
  <c r="L677" i="13"/>
  <c r="L697" i="13"/>
  <c r="L717" i="13"/>
  <c r="L741" i="13"/>
  <c r="L761" i="13"/>
  <c r="L781" i="13"/>
  <c r="L805" i="13"/>
  <c r="L825" i="13"/>
  <c r="L845" i="13"/>
  <c r="L869" i="13"/>
  <c r="L889" i="13"/>
  <c r="L909" i="13"/>
  <c r="L933" i="13"/>
  <c r="L953" i="13"/>
  <c r="L973" i="13"/>
  <c r="L997" i="13"/>
  <c r="L1017" i="13"/>
  <c r="L1037" i="13"/>
  <c r="L1061" i="13"/>
  <c r="L1081" i="13"/>
  <c r="L1101" i="13"/>
  <c r="L1125" i="13"/>
  <c r="L1145" i="13"/>
  <c r="L1165" i="13"/>
  <c r="L1193" i="13"/>
  <c r="L1213" i="13"/>
  <c r="L1237" i="13"/>
  <c r="L1257" i="13"/>
  <c r="L1277" i="13"/>
  <c r="L1301" i="13"/>
  <c r="L1321" i="13"/>
  <c r="L1341" i="13"/>
  <c r="L1365" i="13"/>
  <c r="L1385" i="13"/>
  <c r="L1405" i="13"/>
  <c r="L1429" i="13"/>
  <c r="L1449" i="13"/>
  <c r="L1469" i="13"/>
  <c r="L1493" i="13"/>
  <c r="L1513" i="13"/>
  <c r="L1533" i="13"/>
  <c r="L1557" i="13"/>
  <c r="L1577" i="13"/>
  <c r="L1597" i="13"/>
  <c r="L1621" i="13"/>
  <c r="L1641" i="13"/>
  <c r="L1661" i="13"/>
  <c r="L1685" i="13"/>
  <c r="L1705" i="13"/>
  <c r="L1725" i="13"/>
  <c r="L1749" i="13"/>
  <c r="L1769" i="13"/>
  <c r="L1789" i="13"/>
  <c r="L1813" i="13"/>
  <c r="L1833" i="13"/>
  <c r="L1853" i="13"/>
  <c r="L1877" i="13"/>
  <c r="L1897" i="13"/>
  <c r="L1917" i="13"/>
  <c r="L1941" i="13"/>
  <c r="L1961" i="13"/>
  <c r="L1981" i="13"/>
  <c r="L2005" i="13"/>
  <c r="L2025" i="13"/>
  <c r="L2045" i="13"/>
  <c r="L2069" i="13"/>
  <c r="L2089" i="13"/>
  <c r="L2109" i="13"/>
  <c r="L2133" i="13"/>
  <c r="L2153" i="13"/>
  <c r="L2173" i="13"/>
  <c r="L2197" i="13"/>
  <c r="L2217" i="13"/>
  <c r="L2237" i="13"/>
  <c r="L2261" i="13"/>
  <c r="L2281" i="13"/>
  <c r="L2301" i="13"/>
  <c r="L2325" i="13"/>
  <c r="L2345" i="13"/>
  <c r="L2365" i="13"/>
  <c r="L2389" i="13"/>
  <c r="L2409" i="13"/>
  <c r="L2429" i="13"/>
  <c r="L2453" i="13"/>
  <c r="L2473" i="13"/>
  <c r="L2493" i="13"/>
  <c r="L2517" i="13"/>
  <c r="L2537" i="13"/>
  <c r="L2557" i="13"/>
  <c r="L2581" i="13"/>
  <c r="L2601" i="13"/>
  <c r="L2621" i="13"/>
  <c r="L2645" i="13"/>
  <c r="L2665" i="13"/>
  <c r="L2685" i="13"/>
  <c r="L2709" i="13"/>
  <c r="L2729" i="13"/>
  <c r="L2749" i="13"/>
  <c r="L2773" i="13"/>
  <c r="L2793" i="13"/>
  <c r="L2813" i="13"/>
  <c r="L2837" i="13"/>
  <c r="L2857" i="13"/>
  <c r="L2877" i="13"/>
  <c r="L2901" i="13"/>
  <c r="L2921" i="13"/>
  <c r="L2941" i="13"/>
  <c r="L2965" i="13"/>
  <c r="L2985" i="13"/>
  <c r="L3005" i="13"/>
  <c r="L3029" i="13"/>
  <c r="L3049" i="13"/>
  <c r="L3069" i="13"/>
  <c r="L3093" i="13"/>
  <c r="L3113" i="13"/>
  <c r="L3133" i="13"/>
  <c r="L3157" i="13"/>
  <c r="L3177" i="13"/>
  <c r="L3197" i="13"/>
  <c r="L3221" i="13"/>
  <c r="L3241" i="13"/>
  <c r="L3261" i="13"/>
  <c r="L3285" i="13"/>
  <c r="L3305" i="13"/>
  <c r="L3325" i="13"/>
  <c r="L3349" i="13"/>
  <c r="L3398" i="13"/>
  <c r="L3941" i="13"/>
  <c r="L4005" i="13"/>
  <c r="L4069" i="13"/>
  <c r="L4145" i="13"/>
  <c r="L4273" i="13"/>
  <c r="L4401" i="13"/>
  <c r="L4529" i="13"/>
  <c r="L4657" i="13"/>
  <c r="L3459" i="13"/>
  <c r="L3587" i="13"/>
  <c r="L3715" i="13"/>
  <c r="L3843" i="13"/>
  <c r="L4187" i="13"/>
  <c r="L4315" i="13"/>
  <c r="L4443" i="13"/>
  <c r="L4571" i="13"/>
  <c r="L4699" i="13"/>
  <c r="L3444" i="13"/>
  <c r="L3476" i="13"/>
  <c r="L3508" i="13"/>
  <c r="L3540" i="13"/>
  <c r="L3572" i="13"/>
  <c r="L3604" i="13"/>
  <c r="L3636" i="13"/>
  <c r="L3668" i="13"/>
  <c r="L3700" i="13"/>
  <c r="L3732" i="13"/>
  <c r="L3764" i="13"/>
  <c r="L3796" i="13"/>
  <c r="L3828" i="13"/>
  <c r="L3860" i="13"/>
  <c r="L3892" i="13"/>
  <c r="L3924" i="13"/>
  <c r="L3956" i="13"/>
  <c r="L3988" i="13"/>
  <c r="L4020" i="13"/>
  <c r="L4052" i="13"/>
  <c r="L4084" i="13"/>
  <c r="L4116" i="13"/>
  <c r="L4148" i="13"/>
  <c r="L4180" i="13"/>
  <c r="L4212" i="13"/>
  <c r="L4244" i="13"/>
  <c r="L4276" i="13"/>
  <c r="L4308" i="13"/>
  <c r="L4340" i="13"/>
  <c r="L4372" i="13"/>
  <c r="L4404" i="13"/>
  <c r="L4436" i="13"/>
  <c r="L4468" i="13"/>
  <c r="L4500" i="13"/>
  <c r="L4532" i="13"/>
  <c r="L4564" i="13"/>
  <c r="L4596" i="13"/>
  <c r="L4628" i="13"/>
  <c r="L4660" i="13"/>
  <c r="L4692" i="13"/>
  <c r="L4763" i="13"/>
  <c r="L4871" i="13"/>
  <c r="L4935" i="13"/>
  <c r="L4999" i="13"/>
  <c r="L5033" i="13"/>
  <c r="L5053" i="13"/>
  <c r="L5069" i="13"/>
  <c r="L5089" i="13"/>
  <c r="L5105" i="13"/>
  <c r="L5125" i="13"/>
  <c r="L5141" i="13"/>
  <c r="L5161" i="13"/>
  <c r="L5181" i="13"/>
  <c r="L5197" i="13"/>
  <c r="L5217" i="13"/>
  <c r="L5233" i="13"/>
  <c r="L5253" i="13"/>
  <c r="L5269" i="13"/>
  <c r="L5289" i="13"/>
  <c r="L5309" i="13"/>
  <c r="L5325" i="13"/>
  <c r="L5345" i="13"/>
  <c r="L5361" i="13"/>
  <c r="L5381" i="13"/>
  <c r="L5397" i="13"/>
  <c r="L5417" i="13"/>
  <c r="L5437" i="13"/>
  <c r="L5453" i="13"/>
  <c r="L5473" i="13"/>
  <c r="L5489" i="13"/>
  <c r="L5509" i="13"/>
  <c r="L5525" i="13"/>
  <c r="L5545" i="13"/>
  <c r="L5565" i="13"/>
  <c r="L5581" i="13"/>
  <c r="L5601" i="13"/>
  <c r="L5617" i="13"/>
  <c r="L5637" i="13"/>
  <c r="L5653" i="13"/>
  <c r="L5673" i="13"/>
  <c r="L5693" i="13"/>
  <c r="L5709" i="13"/>
  <c r="L5729" i="13"/>
  <c r="L5745" i="13"/>
  <c r="L5765" i="13"/>
  <c r="L5781" i="13"/>
  <c r="L5801" i="13"/>
  <c r="L5821" i="13"/>
  <c r="L5837" i="13"/>
  <c r="L5857" i="13"/>
  <c r="L5873" i="13"/>
  <c r="L5893" i="13"/>
  <c r="L5909" i="13"/>
  <c r="L5929" i="13"/>
  <c r="L5949" i="13"/>
  <c r="L5965" i="13"/>
  <c r="L5985" i="13"/>
  <c r="L6001" i="13"/>
  <c r="L6021" i="13"/>
  <c r="L6037" i="13"/>
  <c r="L6057" i="13"/>
  <c r="L6077" i="13"/>
  <c r="L6093" i="13"/>
  <c r="L6113" i="13"/>
  <c r="L6129" i="13"/>
  <c r="L6149" i="13"/>
  <c r="L6165" i="13"/>
  <c r="L6185" i="13"/>
  <c r="L6205" i="13"/>
  <c r="L6221" i="13"/>
  <c r="L6241" i="13"/>
  <c r="L6257" i="13"/>
  <c r="L6277" i="13"/>
  <c r="L6293" i="13"/>
  <c r="L6313" i="13"/>
  <c r="L6333" i="13"/>
  <c r="L6349" i="13"/>
  <c r="L6369" i="13"/>
  <c r="L6385" i="13"/>
  <c r="L6405" i="13"/>
  <c r="L6421" i="13"/>
  <c r="L6441" i="13"/>
  <c r="L6461" i="13"/>
  <c r="L6477" i="13"/>
  <c r="L6497" i="13"/>
  <c r="L6513" i="13"/>
  <c r="L6533" i="13"/>
  <c r="L6549" i="13"/>
  <c r="L6569" i="13"/>
  <c r="L6589" i="13"/>
  <c r="L6605" i="13"/>
  <c r="L6625" i="13"/>
  <c r="L6641" i="13"/>
  <c r="L6661" i="13"/>
  <c r="L6677" i="13"/>
  <c r="L6697" i="13"/>
  <c r="L4752" i="13"/>
  <c r="L4800" i="13"/>
  <c r="L4832" i="13"/>
  <c r="L4880" i="13"/>
  <c r="L4928" i="13"/>
  <c r="L4960" i="13"/>
  <c r="L5008" i="13"/>
  <c r="L6982" i="13"/>
  <c r="L4807" i="13"/>
  <c r="L4738" i="13"/>
  <c r="L4930" i="13"/>
  <c r="L4994" i="13"/>
  <c r="L6831" i="13"/>
  <c r="L6790" i="13"/>
  <c r="L4687" i="13"/>
  <c r="L4495" i="13"/>
  <c r="L4287" i="13"/>
  <c r="L4095" i="13"/>
  <c r="L3887" i="13"/>
  <c r="L3695" i="13"/>
  <c r="L3487" i="13"/>
  <c r="L6507" i="13"/>
  <c r="L6091" i="13"/>
  <c r="L5707" i="13"/>
  <c r="L5323" i="13"/>
  <c r="L4856" i="13"/>
  <c r="L3281" i="13"/>
  <c r="L3089" i="13"/>
  <c r="L2881" i="13"/>
  <c r="L2673" i="13"/>
  <c r="L2481" i="13"/>
  <c r="L2289" i="13"/>
  <c r="L2065" i="13"/>
  <c r="L1857" i="13"/>
  <c r="L1665" i="13"/>
  <c r="L1457" i="13"/>
  <c r="L1249" i="13"/>
  <c r="L1041" i="13"/>
  <c r="L817" i="13"/>
  <c r="L609" i="13"/>
  <c r="L401" i="13"/>
  <c r="L209" i="13"/>
  <c r="L17" i="13"/>
  <c r="L6406" i="13"/>
  <c r="L6022" i="13"/>
  <c r="L5638" i="13"/>
  <c r="L5062" i="13"/>
  <c r="L6788" i="13"/>
  <c r="L4835" i="13"/>
  <c r="L6553" i="13"/>
  <c r="L6169" i="13"/>
  <c r="L5785" i="13"/>
  <c r="L5401" i="13"/>
  <c r="L3284" i="13"/>
  <c r="L436" i="13"/>
  <c r="L292" i="13"/>
  <c r="L164" i="13"/>
  <c r="L36" i="13"/>
  <c r="L6874" i="13"/>
  <c r="L4833" i="13"/>
  <c r="L4621" i="13"/>
  <c r="L4429" i="13"/>
  <c r="L4221" i="13"/>
  <c r="L4013" i="13"/>
  <c r="L3805" i="13"/>
  <c r="L3597" i="13"/>
  <c r="L6695" i="13"/>
  <c r="L6311" i="13"/>
  <c r="L5927" i="13"/>
  <c r="L5543" i="13"/>
  <c r="L5159" i="13"/>
  <c r="L3403" i="13"/>
  <c r="L3195" i="13"/>
  <c r="L3003" i="13"/>
  <c r="L2811" i="13"/>
  <c r="L2603" i="13"/>
  <c r="L2427" i="13"/>
  <c r="L2235" i="13"/>
  <c r="L2027" i="13"/>
  <c r="L1819" i="13"/>
  <c r="L1643" i="13"/>
  <c r="L1435" i="13"/>
  <c r="L1243" i="13"/>
  <c r="L1051" i="13"/>
  <c r="L827" i="13"/>
  <c r="L635" i="13"/>
  <c r="L427" i="13"/>
  <c r="L219" i="13"/>
  <c r="L27" i="13"/>
  <c r="L6386" i="13"/>
  <c r="L6002" i="13"/>
  <c r="L5586" i="13"/>
  <c r="L5202" i="13"/>
  <c r="L4688" i="13"/>
  <c r="L4496" i="13"/>
  <c r="L4304" i="13"/>
  <c r="L4096" i="13"/>
  <c r="L3904" i="13"/>
  <c r="L3696" i="13"/>
  <c r="L3472" i="13"/>
  <c r="L6910" i="13"/>
  <c r="L6782" i="13"/>
  <c r="L6843" i="13"/>
  <c r="L4651" i="13"/>
  <c r="L4523" i="13"/>
  <c r="L4395" i="13"/>
  <c r="L4267" i="13"/>
  <c r="L4139" i="13"/>
  <c r="L4043" i="13"/>
  <c r="L3963" i="13"/>
  <c r="L3883" i="13"/>
  <c r="L3819" i="13"/>
  <c r="L3755" i="13"/>
  <c r="L3691" i="13"/>
  <c r="L3627" i="13"/>
  <c r="L3563" i="13"/>
  <c r="L3499" i="13"/>
  <c r="L3435" i="13"/>
  <c r="L6595" i="13"/>
  <c r="L6467" i="13"/>
  <c r="L6339" i="13"/>
  <c r="L6211" i="13"/>
  <c r="L6083" i="13"/>
  <c r="L5955" i="13"/>
  <c r="L5827" i="13"/>
  <c r="L5699" i="13"/>
  <c r="L5571" i="13"/>
  <c r="L5443" i="13"/>
  <c r="L5315" i="13"/>
  <c r="L5187" i="13"/>
  <c r="L5059" i="13"/>
  <c r="L3405" i="13"/>
  <c r="L6686" i="13"/>
  <c r="L6558" i="13"/>
  <c r="L6430" i="13"/>
  <c r="L6302" i="13"/>
  <c r="L6174" i="13"/>
  <c r="L6046" i="13"/>
  <c r="L5918" i="13"/>
  <c r="L5790" i="13"/>
  <c r="L5662" i="13"/>
  <c r="L5534" i="13"/>
  <c r="L5406" i="13"/>
  <c r="L5278" i="13"/>
  <c r="L5150" i="13"/>
  <c r="L5022" i="13"/>
  <c r="L4798" i="13"/>
  <c r="L6908" i="13"/>
  <c r="L6780" i="13"/>
  <c r="L6823" i="13"/>
  <c r="L4955" i="13"/>
  <c r="L4996" i="13"/>
  <c r="L6940" i="13"/>
  <c r="L3344" i="13"/>
  <c r="L3280" i="13"/>
  <c r="L3216" i="13"/>
  <c r="L3152" i="13"/>
  <c r="L3088" i="13"/>
  <c r="L3024" i="13"/>
  <c r="L2960" i="13"/>
  <c r="L2896" i="13"/>
  <c r="L2832" i="13"/>
  <c r="L2768" i="13"/>
  <c r="L2704" i="13"/>
  <c r="L2640" i="13"/>
  <c r="L2576" i="13"/>
  <c r="L2512" i="13"/>
  <c r="L2448" i="13"/>
  <c r="L2384" i="13"/>
  <c r="L2320" i="13"/>
  <c r="L2256" i="13"/>
  <c r="L2192" i="13"/>
  <c r="L2128" i="13"/>
  <c r="L2064" i="13"/>
  <c r="L2000" i="13"/>
  <c r="L1936" i="13"/>
  <c r="L1872" i="13"/>
  <c r="L1808" i="13"/>
  <c r="L1744" i="13"/>
  <c r="L1680" i="13"/>
  <c r="L1616" i="13"/>
  <c r="L1552" i="13"/>
  <c r="L1488" i="13"/>
  <c r="L1424" i="13"/>
  <c r="L1360" i="13"/>
  <c r="L1296" i="13"/>
  <c r="L1232" i="13"/>
  <c r="L1168" i="13"/>
  <c r="L1104" i="13"/>
  <c r="L1040" i="13"/>
  <c r="L976" i="13"/>
  <c r="L912" i="13"/>
  <c r="L848" i="13"/>
  <c r="L784" i="13"/>
  <c r="L720" i="13"/>
  <c r="L656" i="13"/>
  <c r="L592" i="13"/>
  <c r="L528" i="13"/>
  <c r="L464" i="13"/>
  <c r="L400" i="13"/>
  <c r="L336" i="13"/>
  <c r="L272" i="13"/>
  <c r="L208" i="13"/>
  <c r="L144" i="13"/>
  <c r="L80" i="13"/>
  <c r="L16" i="13"/>
  <c r="L7014" i="13"/>
  <c r="L6866" i="13"/>
  <c r="L6738" i="13"/>
  <c r="L4697" i="13"/>
  <c r="L4633" i="13"/>
  <c r="L4569" i="13"/>
  <c r="L4505" i="13"/>
  <c r="L4441" i="13"/>
  <c r="L4377" i="13"/>
  <c r="L4313" i="13"/>
  <c r="L4249" i="13"/>
  <c r="L4185" i="13"/>
  <c r="L4121" i="13"/>
  <c r="L4057" i="13"/>
  <c r="L3993" i="13"/>
  <c r="L3929" i="13"/>
  <c r="L3865" i="13"/>
  <c r="L3769" i="13"/>
  <c r="L3705" i="13"/>
  <c r="L3609" i="13"/>
  <c r="L3513" i="13"/>
  <c r="L3449" i="13"/>
  <c r="L6591" i="13"/>
  <c r="L6463" i="13"/>
  <c r="L6335" i="13"/>
  <c r="L6207" i="13"/>
  <c r="L6079" i="13"/>
  <c r="L5951" i="13"/>
  <c r="L5823" i="13"/>
  <c r="L5695" i="13"/>
  <c r="L5567" i="13"/>
  <c r="L5439" i="13"/>
  <c r="L5311" i="13"/>
  <c r="L5183" i="13"/>
  <c r="L5055" i="13"/>
  <c r="L3351" i="13"/>
  <c r="L3287" i="13"/>
  <c r="L3223" i="13"/>
  <c r="L3159" i="13"/>
  <c r="L3095" i="13"/>
  <c r="L3031" i="13"/>
  <c r="L2967" i="13"/>
  <c r="L2903" i="13"/>
  <c r="L2839" i="13"/>
  <c r="L2775" i="13"/>
  <c r="L2711" i="13"/>
  <c r="L2647" i="13"/>
  <c r="L2583" i="13"/>
  <c r="L2519" i="13"/>
  <c r="L2455" i="13"/>
  <c r="L2391" i="13"/>
  <c r="L2327" i="13"/>
  <c r="L2263" i="13"/>
  <c r="L2199" i="13"/>
  <c r="L2135" i="13"/>
  <c r="L2071" i="13"/>
  <c r="L2007" i="13"/>
  <c r="L1943" i="13"/>
  <c r="L1879" i="13"/>
  <c r="L1815" i="13"/>
  <c r="L1751" i="13"/>
  <c r="L1687" i="13"/>
  <c r="L1623" i="13"/>
  <c r="L1559" i="13"/>
  <c r="L1495" i="13"/>
  <c r="L1431" i="13"/>
  <c r="L1367" i="13"/>
  <c r="L1303" i="13"/>
  <c r="L1239" i="13"/>
  <c r="L1175" i="13"/>
  <c r="L1111" i="13"/>
  <c r="L1047" i="13"/>
  <c r="L983" i="13"/>
  <c r="L919" i="13"/>
  <c r="L855" i="13"/>
  <c r="L791" i="13"/>
  <c r="L727" i="13"/>
  <c r="L663" i="13"/>
  <c r="L599" i="13"/>
  <c r="L535" i="13"/>
  <c r="L471" i="13"/>
  <c r="L407" i="13"/>
  <c r="L343" i="13"/>
  <c r="L279" i="13"/>
  <c r="L215" i="13"/>
  <c r="L151" i="13"/>
  <c r="L87" i="13"/>
  <c r="L23" i="13"/>
  <c r="L6634" i="13"/>
  <c r="L6506" i="13"/>
  <c r="L6378" i="13"/>
  <c r="L6250" i="13"/>
  <c r="L6122" i="13"/>
  <c r="L5994" i="13"/>
  <c r="L5866" i="13"/>
  <c r="L5738" i="13"/>
  <c r="L5610" i="13"/>
  <c r="L5482" i="13"/>
  <c r="L5354" i="13"/>
  <c r="L5226" i="13"/>
  <c r="L5098" i="13"/>
  <c r="L6998" i="13"/>
  <c r="L4762" i="13"/>
  <c r="L6859" i="13"/>
  <c r="L4575" i="13"/>
  <c r="L4383" i="13"/>
  <c r="L4207" i="13"/>
  <c r="L4015" i="13"/>
  <c r="L3807" i="13"/>
  <c r="L3615" i="13"/>
  <c r="L3423" i="13"/>
  <c r="L6347" i="13"/>
  <c r="L5963" i="13"/>
  <c r="L5547" i="13"/>
  <c r="L5163" i="13"/>
  <c r="L3409" i="13"/>
  <c r="L3201" i="13"/>
  <c r="L3009" i="13"/>
  <c r="L2801" i="13"/>
  <c r="L2593" i="13"/>
  <c r="L2385" i="13"/>
  <c r="L2161" i="13"/>
  <c r="L1985" i="13"/>
  <c r="L1777" i="13"/>
  <c r="L1585" i="13"/>
  <c r="L1377" i="13"/>
  <c r="L1169" i="13"/>
  <c r="L993" i="13"/>
  <c r="L785" i="13"/>
  <c r="L561" i="13"/>
  <c r="L353" i="13"/>
  <c r="L145" i="13"/>
  <c r="L6630" i="13"/>
  <c r="L6246" i="13"/>
  <c r="L5862" i="13"/>
  <c r="L5478" i="13"/>
  <c r="L5190" i="13"/>
  <c r="L6916" i="13"/>
  <c r="L4963" i="13"/>
  <c r="L6617" i="13"/>
  <c r="L6233" i="13"/>
  <c r="L5817" i="13"/>
  <c r="L5433" i="13"/>
  <c r="L5049" i="13"/>
  <c r="L3380" i="13"/>
  <c r="L3220" i="13"/>
  <c r="L3092" i="13"/>
  <c r="L2948" i="13"/>
  <c r="L2820" i="13"/>
  <c r="L2692" i="13"/>
  <c r="L2548" i="13"/>
  <c r="L2420" i="13"/>
  <c r="L2292" i="13"/>
  <c r="L2164" i="13"/>
  <c r="L2036" i="13"/>
  <c r="L1908" i="13"/>
  <c r="L1764" i="13"/>
  <c r="L1636" i="13"/>
  <c r="L1508" i="13"/>
  <c r="L1380" i="13"/>
  <c r="L1252" i="13"/>
  <c r="L1124" i="13"/>
  <c r="L980" i="13"/>
  <c r="L740" i="13"/>
  <c r="L644" i="13"/>
  <c r="L564" i="13"/>
  <c r="L452" i="13"/>
  <c r="L340" i="13"/>
  <c r="L212" i="13"/>
  <c r="L84" i="13"/>
  <c r="L4858" i="13"/>
  <c r="L6771" i="13"/>
  <c r="L7009" i="13"/>
  <c r="L4541" i="13"/>
  <c r="L4333" i="13"/>
  <c r="L4141" i="13"/>
  <c r="L3933" i="13"/>
  <c r="L3725" i="13"/>
  <c r="L3517" i="13"/>
  <c r="L6567" i="13"/>
  <c r="L6151" i="13"/>
  <c r="L5767" i="13"/>
  <c r="L5383" i="13"/>
  <c r="L4976" i="13"/>
  <c r="L3323" i="13"/>
  <c r="L3115" i="13"/>
  <c r="L2923" i="13"/>
  <c r="L2731" i="13"/>
  <c r="L2507" i="13"/>
  <c r="L2299" i="13"/>
  <c r="L2091" i="13"/>
  <c r="L1899" i="13"/>
  <c r="L1675" i="13"/>
  <c r="L1467" i="13"/>
  <c r="L1259" i="13"/>
  <c r="L1067" i="13"/>
  <c r="L859" i="13"/>
  <c r="L651" i="13"/>
  <c r="L459" i="13"/>
  <c r="L251" i="13"/>
  <c r="L43" i="13"/>
  <c r="L6450" i="13"/>
  <c r="L6066" i="13"/>
  <c r="L5650" i="13"/>
  <c r="L5234" i="13"/>
  <c r="L4732" i="13"/>
  <c r="L4656" i="13"/>
  <c r="L4432" i="13"/>
  <c r="L4224" i="13"/>
  <c r="L4016" i="13"/>
  <c r="L3824" i="13"/>
  <c r="L3616" i="13"/>
  <c r="L6964" i="13"/>
  <c r="L6902" i="13"/>
  <c r="L6774" i="13"/>
  <c r="L4711" i="13"/>
  <c r="L4583" i="13"/>
  <c r="L4455" i="13"/>
  <c r="L4327" i="13"/>
  <c r="L4199" i="13"/>
  <c r="L4087" i="13"/>
  <c r="L4007" i="13"/>
  <c r="L3927" i="13"/>
  <c r="L3783" i="13"/>
  <c r="L3655" i="13"/>
  <c r="L3527" i="13"/>
  <c r="L6683" i="13"/>
  <c r="L6555" i="13"/>
  <c r="L6427" i="13"/>
  <c r="L6299" i="13"/>
  <c r="L6171" i="13"/>
  <c r="L6043" i="13"/>
  <c r="L5915" i="13"/>
  <c r="L5787" i="13"/>
  <c r="L5659" i="13"/>
  <c r="L5531" i="13"/>
  <c r="L5403" i="13"/>
  <c r="L5275" i="13"/>
  <c r="L5147" i="13"/>
  <c r="L7040" i="13"/>
  <c r="L3385" i="13"/>
  <c r="L6614" i="13"/>
  <c r="L6486" i="13"/>
  <c r="L6358" i="13"/>
  <c r="L6230" i="13"/>
  <c r="L6102" i="13"/>
  <c r="L5974" i="13"/>
  <c r="L5846" i="13"/>
  <c r="L5718" i="13"/>
  <c r="L5590" i="13"/>
  <c r="L5462" i="13"/>
  <c r="L5334" i="13"/>
  <c r="L5206" i="13"/>
  <c r="L5078" i="13"/>
  <c r="L4878" i="13"/>
  <c r="L4850" i="13"/>
  <c r="L6836" i="13"/>
  <c r="L6708" i="13"/>
  <c r="L5011" i="13"/>
  <c r="L4883" i="13"/>
  <c r="L4755" i="13"/>
  <c r="L4852" i="13"/>
  <c r="L3404" i="13"/>
  <c r="L3324" i="13"/>
  <c r="L3260" i="13"/>
  <c r="L3196" i="13"/>
  <c r="L3132" i="13"/>
  <c r="L3068" i="13"/>
  <c r="L3004" i="13"/>
  <c r="L2940" i="13"/>
  <c r="L2876" i="13"/>
  <c r="L2812" i="13"/>
  <c r="L2748" i="13"/>
  <c r="L2684" i="13"/>
  <c r="L2620" i="13"/>
  <c r="L2556" i="13"/>
  <c r="L2492" i="13"/>
  <c r="L2428" i="13"/>
  <c r="L2364" i="13"/>
  <c r="L2300" i="13"/>
  <c r="L2236" i="13"/>
  <c r="L2172" i="13"/>
  <c r="L2108" i="13"/>
  <c r="L2044" i="13"/>
  <c r="L1980" i="13"/>
  <c r="L1916" i="13"/>
  <c r="L1852" i="13"/>
  <c r="L1788" i="13"/>
  <c r="L1724" i="13"/>
  <c r="L1660" i="13"/>
  <c r="L1596" i="13"/>
  <c r="L1532" i="13"/>
  <c r="L1468" i="13"/>
  <c r="L1404" i="13"/>
  <c r="L1340" i="13"/>
  <c r="L1276" i="13"/>
  <c r="L1212" i="13"/>
  <c r="L1148" i="13"/>
  <c r="L1084" i="13"/>
  <c r="L1020" i="13"/>
  <c r="L956" i="13"/>
  <c r="L892" i="13"/>
  <c r="L828" i="13"/>
  <c r="L764" i="13"/>
  <c r="L700" i="13"/>
  <c r="L636" i="13"/>
  <c r="L572" i="13"/>
  <c r="L508" i="13"/>
  <c r="L444" i="13"/>
  <c r="L380" i="13"/>
  <c r="L316" i="13"/>
  <c r="L252" i="13"/>
  <c r="L188" i="13"/>
  <c r="L124" i="13"/>
  <c r="L60" i="13"/>
  <c r="L5018" i="13"/>
  <c r="L6950" i="13"/>
  <c r="L6858" i="13"/>
  <c r="L6730" i="13"/>
  <c r="L4977" i="13"/>
  <c r="L4849" i="13"/>
  <c r="L4721" i="13"/>
  <c r="L4661" i="13"/>
  <c r="L4565" i="13"/>
  <c r="L4501" i="13"/>
  <c r="L4405" i="13"/>
  <c r="L4309" i="13"/>
  <c r="L4245" i="13"/>
  <c r="L4149" i="13"/>
  <c r="L3861" i="13"/>
  <c r="L3797" i="13"/>
  <c r="L3733" i="13"/>
  <c r="L3669" i="13"/>
  <c r="L3605" i="13"/>
  <c r="L3541" i="13"/>
  <c r="L3477" i="13"/>
  <c r="L6679" i="13"/>
  <c r="L6551" i="13"/>
  <c r="L6423" i="13"/>
  <c r="L6295" i="13"/>
  <c r="L6167" i="13"/>
  <c r="L6039" i="13"/>
  <c r="L5911" i="13"/>
  <c r="L5783" i="13"/>
  <c r="L5655" i="13"/>
  <c r="L5527" i="13"/>
  <c r="L5399" i="13"/>
  <c r="L5271" i="13"/>
  <c r="L5143" i="13"/>
  <c r="L7016" i="13"/>
  <c r="L3379" i="13"/>
  <c r="L3315" i="13"/>
  <c r="L3251" i="13"/>
  <c r="L3187" i="13"/>
  <c r="L3123" i="13"/>
  <c r="L3059" i="13"/>
  <c r="L2995" i="13"/>
  <c r="L2931" i="13"/>
  <c r="L2867" i="13"/>
  <c r="L2803" i="13"/>
  <c r="L2739" i="13"/>
  <c r="L2675" i="13"/>
  <c r="L2611" i="13"/>
  <c r="L2547" i="13"/>
  <c r="L2483" i="13"/>
  <c r="L2419" i="13"/>
  <c r="L2355" i="13"/>
  <c r="L2291" i="13"/>
  <c r="L2227" i="13"/>
  <c r="L2163" i="13"/>
  <c r="L2099" i="13"/>
  <c r="L2035" i="13"/>
  <c r="L1971" i="13"/>
  <c r="L1907" i="13"/>
  <c r="L1843" i="13"/>
  <c r="L1779" i="13"/>
  <c r="L1715" i="13"/>
  <c r="L1651" i="13"/>
  <c r="L1587" i="13"/>
  <c r="L1523" i="13"/>
  <c r="L1459" i="13"/>
  <c r="L1395" i="13"/>
  <c r="L1331" i="13"/>
  <c r="L1267" i="13"/>
  <c r="L1203" i="13"/>
  <c r="L1139" i="13"/>
  <c r="L1075" i="13"/>
  <c r="L1011" i="13"/>
  <c r="L947" i="13"/>
  <c r="L883" i="13"/>
  <c r="L819" i="13"/>
  <c r="L755" i="13"/>
  <c r="L691" i="13"/>
  <c r="L627" i="13"/>
  <c r="L563" i="13"/>
  <c r="L499" i="13"/>
  <c r="L435" i="13"/>
  <c r="L371" i="13"/>
  <c r="L307" i="13"/>
  <c r="L243" i="13"/>
  <c r="L179" i="13"/>
  <c r="L115" i="13"/>
  <c r="L51" i="13"/>
  <c r="L6658" i="13"/>
  <c r="L6530" i="13"/>
  <c r="L6402" i="13"/>
  <c r="L6274" i="13"/>
  <c r="L6146" i="13"/>
  <c r="L6018" i="13"/>
  <c r="L5890" i="13"/>
  <c r="L5762" i="13"/>
  <c r="L5634" i="13"/>
  <c r="L5506" i="13"/>
  <c r="L5378" i="13"/>
  <c r="L5250" i="13"/>
  <c r="L5122" i="13"/>
  <c r="L6990" i="13"/>
  <c r="L6822" i="13"/>
  <c r="L4703" i="13"/>
  <c r="L4511" i="13"/>
  <c r="L4319" i="13"/>
  <c r="L4127" i="13"/>
  <c r="L3951" i="13"/>
  <c r="L3775" i="13"/>
  <c r="L3599" i="13"/>
  <c r="L6821" i="13"/>
  <c r="L6379" i="13"/>
  <c r="L6027" i="13"/>
  <c r="L5643" i="13"/>
  <c r="L5291" i="13"/>
  <c r="L4792" i="13"/>
  <c r="L3297" i="13"/>
  <c r="L3121" i="13"/>
  <c r="L2945" i="13"/>
  <c r="L2769" i="13"/>
  <c r="L2609" i="13"/>
  <c r="L2433" i="13"/>
  <c r="L2257" i="13"/>
  <c r="L2097" i="13"/>
  <c r="L1905" i="13"/>
  <c r="L1745" i="13"/>
  <c r="L1553" i="13"/>
  <c r="L1393" i="13"/>
  <c r="L1233" i="13"/>
  <c r="L1057" i="13"/>
  <c r="L881" i="13"/>
  <c r="L705" i="13"/>
  <c r="L545" i="13"/>
  <c r="L385" i="13"/>
  <c r="L225" i="13"/>
  <c r="L49" i="13"/>
  <c r="L6470" i="13"/>
  <c r="L6086" i="13"/>
  <c r="L5702" i="13"/>
  <c r="L5350" i="13"/>
  <c r="L5030" i="13"/>
  <c r="L6852" i="13"/>
  <c r="L4899" i="13"/>
  <c r="L6489" i="13"/>
  <c r="L6137" i="13"/>
  <c r="L5753" i="13"/>
  <c r="L5369" i="13"/>
  <c r="L4756" i="13"/>
  <c r="L3332" i="13"/>
  <c r="L3204" i="13"/>
  <c r="L3076" i="13"/>
  <c r="L2964" i="13"/>
  <c r="L2836" i="13"/>
  <c r="L2708" i="13"/>
  <c r="L2596" i="13"/>
  <c r="L2468" i="13"/>
  <c r="L2340" i="13"/>
  <c r="L2212" i="13"/>
  <c r="L2084" i="13"/>
  <c r="L1956" i="13"/>
  <c r="L1844" i="13"/>
  <c r="L1716" i="13"/>
  <c r="L1588" i="13"/>
  <c r="L1460" i="13"/>
  <c r="L1332" i="13"/>
  <c r="L1204" i="13"/>
  <c r="L1076" i="13"/>
  <c r="L964" i="13"/>
  <c r="L900" i="13"/>
  <c r="L820" i="13"/>
  <c r="L692" i="13"/>
  <c r="L6906" i="13"/>
  <c r="L4993" i="13"/>
  <c r="L6977" i="13"/>
  <c r="L4557" i="13"/>
  <c r="L4381" i="13"/>
  <c r="L4205" i="13"/>
  <c r="L4045" i="13"/>
  <c r="L3885" i="13"/>
  <c r="L3709" i="13"/>
  <c r="L3549" i="13"/>
  <c r="L6631" i="13"/>
  <c r="L6279" i="13"/>
  <c r="L5895" i="13"/>
  <c r="L5511" i="13"/>
  <c r="L5127" i="13"/>
  <c r="L3387" i="13"/>
  <c r="L3211" i="13"/>
  <c r="L3035" i="13"/>
  <c r="L2843" i="13"/>
  <c r="L2651" i="13"/>
  <c r="L2491" i="13"/>
  <c r="L2315" i="13"/>
  <c r="L2139" i="13"/>
  <c r="L1963" i="13"/>
  <c r="L1787" i="13"/>
  <c r="L1611" i="13"/>
  <c r="L1451" i="13"/>
  <c r="L1275" i="13"/>
  <c r="L1083" i="13"/>
  <c r="L923" i="13"/>
  <c r="L763" i="13"/>
  <c r="L571" i="13"/>
  <c r="L411" i="13"/>
  <c r="L235" i="13"/>
  <c r="L59" i="13"/>
  <c r="L6514" i="13"/>
  <c r="L6130" i="13"/>
  <c r="L5810" i="13"/>
  <c r="L5458" i="13"/>
  <c r="L5074" i="13"/>
  <c r="L4783" i="13"/>
  <c r="L4560" i="13"/>
  <c r="L4368" i="13"/>
  <c r="L4208" i="13"/>
  <c r="L4032" i="13"/>
  <c r="L3856" i="13"/>
  <c r="L3680" i="13"/>
  <c r="L3520" i="13"/>
  <c r="L7028" i="13"/>
  <c r="L6926" i="13"/>
  <c r="L6798" i="13"/>
  <c r="L6875" i="13"/>
  <c r="L4675" i="13"/>
  <c r="L4611" i="13"/>
  <c r="L4547" i="13"/>
  <c r="L4483" i="13"/>
  <c r="L4419" i="13"/>
  <c r="L4355" i="13"/>
  <c r="L4291" i="13"/>
  <c r="L4227" i="13"/>
  <c r="L4163" i="13"/>
  <c r="L4083" i="13"/>
  <c r="L4019" i="13"/>
  <c r="L3923" i="13"/>
  <c r="L3795" i="13"/>
  <c r="L3667" i="13"/>
  <c r="L3539" i="13"/>
  <c r="L6675" i="13"/>
  <c r="L6547" i="13"/>
  <c r="L6419" i="13"/>
  <c r="L6291" i="13"/>
  <c r="L6163" i="13"/>
  <c r="L6035" i="13"/>
  <c r="L5907" i="13"/>
  <c r="L5779" i="13"/>
  <c r="L5651" i="13"/>
  <c r="L5523" i="13"/>
  <c r="L5395" i="13"/>
  <c r="L5267" i="13"/>
  <c r="L5139" i="13"/>
  <c r="L7024" i="13"/>
  <c r="L3381" i="13"/>
  <c r="L6606" i="13"/>
  <c r="L6478" i="13"/>
  <c r="L6350" i="13"/>
  <c r="L6222" i="13"/>
  <c r="L6094" i="13"/>
  <c r="L5966" i="13"/>
  <c r="L5838" i="13"/>
  <c r="L5710" i="13"/>
  <c r="L5582" i="13"/>
  <c r="L5454" i="13"/>
  <c r="L5326" i="13"/>
  <c r="L5198" i="13"/>
  <c r="L5070" i="13"/>
  <c r="L4862" i="13"/>
  <c r="L6978" i="13"/>
  <c r="L6828" i="13"/>
  <c r="L6919" i="13"/>
  <c r="L5003" i="13"/>
  <c r="L4875" i="13"/>
  <c r="L4747" i="13"/>
  <c r="L7036" i="13"/>
  <c r="L3384" i="13"/>
  <c r="L3304" i="13"/>
  <c r="L3240" i="13"/>
  <c r="L3176" i="13"/>
  <c r="L3112" i="13"/>
  <c r="L3048" i="13"/>
  <c r="L2984" i="13"/>
  <c r="L2920" i="13"/>
  <c r="L2856" i="13"/>
  <c r="L2792" i="13"/>
  <c r="L2728" i="13"/>
  <c r="L2664" i="13"/>
  <c r="L2600" i="13"/>
  <c r="L2536" i="13"/>
  <c r="L2472" i="13"/>
  <c r="L2408" i="13"/>
  <c r="L2344" i="13"/>
  <c r="L2280" i="13"/>
  <c r="L2216" i="13"/>
  <c r="L2152" i="13"/>
  <c r="L2088" i="13"/>
  <c r="L2024" i="13"/>
  <c r="L1960" i="13"/>
  <c r="L1896" i="13"/>
  <c r="L1832" i="13"/>
  <c r="L1768" i="13"/>
  <c r="L1704" i="13"/>
  <c r="L1640" i="13"/>
  <c r="L1576" i="13"/>
  <c r="L1512" i="13"/>
  <c r="L1448" i="13"/>
  <c r="L1384" i="13"/>
  <c r="L1320" i="13"/>
  <c r="L1256" i="13"/>
  <c r="L1192" i="13"/>
  <c r="L1128" i="13"/>
  <c r="L1064" i="13"/>
  <c r="L1000" i="13"/>
  <c r="L936" i="13"/>
  <c r="L872" i="13"/>
  <c r="L808" i="13"/>
  <c r="L744" i="13"/>
  <c r="L680" i="13"/>
  <c r="L616" i="13"/>
  <c r="L552" i="13"/>
  <c r="L488" i="13"/>
  <c r="L424" i="13"/>
  <c r="L360" i="13"/>
  <c r="L296" i="13"/>
  <c r="L232" i="13"/>
  <c r="L168" i="13"/>
  <c r="L104" i="13"/>
  <c r="L40" i="13"/>
  <c r="L4938" i="13"/>
  <c r="L4794" i="13"/>
  <c r="L6818" i="13"/>
  <c r="L6915" i="13"/>
  <c r="L4705" i="13"/>
  <c r="L4577" i="13"/>
  <c r="L4449" i="13"/>
  <c r="L4321" i="13"/>
  <c r="L4193" i="13"/>
  <c r="L4097" i="13"/>
  <c r="L4033" i="13"/>
  <c r="L3969" i="13"/>
  <c r="L3905" i="13"/>
  <c r="L3841" i="13"/>
  <c r="L3761" i="13"/>
  <c r="L3665" i="13"/>
  <c r="L3585" i="13"/>
  <c r="L3489" i="13"/>
  <c r="L6671" i="13"/>
  <c r="L6543" i="13"/>
  <c r="L6415" i="13"/>
  <c r="L6287" i="13"/>
  <c r="L6159" i="13"/>
  <c r="L6031" i="13"/>
  <c r="L5903" i="13"/>
  <c r="L5775" i="13"/>
  <c r="L5647" i="13"/>
  <c r="L5519" i="13"/>
  <c r="L5391" i="13"/>
  <c r="L5263" i="13"/>
  <c r="L5135" i="13"/>
  <c r="L7000" i="13"/>
  <c r="L3375" i="13"/>
  <c r="L3295" i="13"/>
  <c r="L3231" i="13"/>
  <c r="L3167" i="13"/>
  <c r="L3103" i="13"/>
  <c r="L3039" i="13"/>
  <c r="L2975" i="13"/>
  <c r="L2911" i="13"/>
  <c r="L2847" i="13"/>
  <c r="L2783" i="13"/>
  <c r="L2719" i="13"/>
  <c r="L2655" i="13"/>
  <c r="L2591" i="13"/>
  <c r="L2527" i="13"/>
  <c r="L2463" i="13"/>
  <c r="L2399" i="13"/>
  <c r="L2335" i="13"/>
  <c r="L2271" i="13"/>
  <c r="L2207" i="13"/>
  <c r="L2143" i="13"/>
  <c r="L2079" i="13"/>
  <c r="L2015" i="13"/>
  <c r="L1951" i="13"/>
  <c r="L1887" i="13"/>
  <c r="L1823" i="13"/>
  <c r="L1759" i="13"/>
  <c r="L1695" i="13"/>
  <c r="L1631" i="13"/>
  <c r="L1567" i="13"/>
  <c r="L1503" i="13"/>
  <c r="L1439" i="13"/>
  <c r="L1375" i="13"/>
  <c r="L1311" i="13"/>
  <c r="L1247" i="13"/>
  <c r="L1183" i="13"/>
  <c r="L1119" i="13"/>
  <c r="L1055" i="13"/>
  <c r="L991" i="13"/>
  <c r="L927" i="13"/>
  <c r="L863" i="13"/>
  <c r="L799" i="13"/>
  <c r="L735" i="13"/>
  <c r="L671" i="13"/>
  <c r="L607" i="13"/>
  <c r="L543" i="13"/>
  <c r="L479" i="13"/>
  <c r="L415" i="13"/>
  <c r="L351" i="13"/>
  <c r="L287" i="13"/>
  <c r="L6586" i="13"/>
  <c r="L6458" i="13"/>
  <c r="L6330" i="13"/>
  <c r="L6202" i="13"/>
  <c r="L6074" i="13"/>
  <c r="L5946" i="13"/>
  <c r="L5818" i="13"/>
  <c r="L5690" i="13"/>
  <c r="L5562" i="13"/>
  <c r="L5434" i="13"/>
  <c r="L5306" i="13"/>
  <c r="L5178" i="13"/>
  <c r="L5050" i="13"/>
  <c r="L79" i="13"/>
  <c r="L271" i="13"/>
  <c r="L3576" i="13"/>
  <c r="L3768" i="13"/>
  <c r="L3960" i="13"/>
  <c r="L4152" i="13"/>
  <c r="L4408" i="13"/>
  <c r="L4600" i="13"/>
  <c r="L4943" i="13"/>
  <c r="L4892" i="13"/>
  <c r="L4743" i="13"/>
  <c r="L4857" i="13"/>
  <c r="L6705" i="13"/>
  <c r="L6777" i="13"/>
  <c r="L6841" i="13"/>
  <c r="L6897" i="13"/>
  <c r="L6985" i="13"/>
  <c r="L3356" i="13"/>
  <c r="L3907" i="13"/>
  <c r="L3689" i="13"/>
  <c r="L3479" i="13"/>
  <c r="L4215" i="13"/>
  <c r="L4599" i="13"/>
  <c r="L41" i="13"/>
  <c r="L125" i="13"/>
  <c r="L189" i="13"/>
  <c r="L277" i="13"/>
  <c r="L341" i="13"/>
  <c r="L405" i="13"/>
  <c r="L489" i="13"/>
  <c r="L573" i="13"/>
  <c r="L637" i="13"/>
  <c r="L681" i="13"/>
  <c r="L745" i="13"/>
  <c r="L829" i="13"/>
  <c r="L873" i="13"/>
  <c r="L937" i="13"/>
  <c r="L1021" i="13"/>
  <c r="L1065" i="13"/>
  <c r="L1129" i="13"/>
  <c r="L1197" i="13"/>
  <c r="L1261" i="13"/>
  <c r="L1325" i="13"/>
  <c r="L1369" i="13"/>
  <c r="L1453" i="13"/>
  <c r="L1517" i="13"/>
  <c r="L1561" i="13"/>
  <c r="L1645" i="13"/>
  <c r="L1709" i="13"/>
  <c r="L1753" i="13"/>
  <c r="L1817" i="13"/>
  <c r="L1881" i="13"/>
  <c r="L1945" i="13"/>
  <c r="L2009" i="13"/>
  <c r="L2073" i="13"/>
  <c r="L2137" i="13"/>
  <c r="L2201" i="13"/>
  <c r="L2265" i="13"/>
  <c r="L2309" i="13"/>
  <c r="L2393" i="13"/>
  <c r="L2477" i="13"/>
  <c r="L2541" i="13"/>
  <c r="L2605" i="13"/>
  <c r="L2669" i="13"/>
  <c r="L2713" i="13"/>
  <c r="L2777" i="13"/>
  <c r="L2841" i="13"/>
  <c r="L2885" i="13"/>
  <c r="L2949" i="13"/>
  <c r="L3013" i="13"/>
  <c r="L3077" i="13"/>
  <c r="L3161" i="13"/>
  <c r="L3225" i="13"/>
  <c r="L3289" i="13"/>
  <c r="L3353" i="13"/>
  <c r="L4021" i="13"/>
  <c r="L4305" i="13"/>
  <c r="L4689" i="13"/>
  <c r="L3747" i="13"/>
  <c r="L4347" i="13"/>
  <c r="L4603" i="13"/>
  <c r="L3484" i="13"/>
  <c r="L3580" i="13"/>
  <c r="L3676" i="13"/>
  <c r="L3772" i="13"/>
  <c r="L3868" i="13"/>
  <c r="L3964" i="13"/>
  <c r="L4028" i="13"/>
  <c r="L4124" i="13"/>
  <c r="L4252" i="13"/>
  <c r="L4348" i="13"/>
  <c r="L4444" i="13"/>
  <c r="L4540" i="13"/>
  <c r="L4636" i="13"/>
  <c r="L4700" i="13"/>
  <c r="L4951" i="13"/>
  <c r="L5057" i="13"/>
  <c r="L5109" i="13"/>
  <c r="L5165" i="13"/>
  <c r="L5221" i="13"/>
  <c r="L5277" i="13"/>
  <c r="L5329" i="13"/>
  <c r="L5385" i="13"/>
  <c r="L5441" i="13"/>
  <c r="L5493" i="13"/>
  <c r="L5533" i="13"/>
  <c r="L5585" i="13"/>
  <c r="L5641" i="13"/>
  <c r="L5713" i="13"/>
  <c r="L5789" i="13"/>
  <c r="L5825" i="13"/>
  <c r="L5877" i="13"/>
  <c r="L5933" i="13"/>
  <c r="L5989" i="13"/>
  <c r="L6045" i="13"/>
  <c r="L6097" i="13"/>
  <c r="L6173" i="13"/>
  <c r="L6209" i="13"/>
  <c r="L6261" i="13"/>
  <c r="L6317" i="13"/>
  <c r="L6373" i="13"/>
  <c r="L6429" i="13"/>
  <c r="L6481" i="13"/>
  <c r="L6537" i="13"/>
  <c r="L6593" i="13"/>
  <c r="L6665" i="13"/>
  <c r="L4808" i="13"/>
  <c r="L4936" i="13"/>
  <c r="L7034" i="13"/>
  <c r="L4946" i="13"/>
  <c r="L6923" i="13"/>
  <c r="L4239" i="13"/>
  <c r="L3647" i="13"/>
  <c r="L5995" i="13"/>
  <c r="L7008" i="13"/>
  <c r="L2833" i="13"/>
  <c r="L2225" i="13"/>
  <c r="L1617" i="13"/>
  <c r="L977" i="13"/>
  <c r="L369" i="13"/>
  <c r="L6310" i="13"/>
  <c r="L4910" i="13"/>
  <c r="L4739" i="13"/>
  <c r="L5689" i="13"/>
  <c r="L388" i="13"/>
  <c r="L4" i="13"/>
  <c r="L4573" i="13"/>
  <c r="L3949" i="13"/>
  <c r="L6599" i="13"/>
  <c r="L5447" i="13"/>
  <c r="L3147" i="13"/>
  <c r="L2555" i="13"/>
  <c r="L1979" i="13"/>
  <c r="L1387" i="13"/>
  <c r="L779" i="13"/>
  <c r="L171" i="13"/>
  <c r="L5906" i="13"/>
  <c r="L4640" i="13"/>
  <c r="L4048" i="13"/>
  <c r="L3424" i="13"/>
  <c r="L6779" i="13"/>
  <c r="L4363" i="13"/>
  <c r="L4027" i="13"/>
  <c r="L3739" i="13"/>
  <c r="L3547" i="13"/>
  <c r="L6563" i="13"/>
  <c r="L6179" i="13"/>
  <c r="L5795" i="13"/>
  <c r="L5411" i="13"/>
  <c r="L5027" i="13"/>
  <c r="L6526" i="13"/>
  <c r="L6142" i="13"/>
  <c r="L5758" i="13"/>
  <c r="L5374" i="13"/>
  <c r="L4958" i="13"/>
  <c r="L6748" i="13"/>
  <c r="L4932" i="13"/>
  <c r="L3264" i="13"/>
  <c r="L3072" i="13"/>
  <c r="L2880" i="13"/>
  <c r="L2688" i="13"/>
  <c r="L2496" i="13"/>
  <c r="L2304" i="13"/>
  <c r="L2048" i="13"/>
  <c r="L1856" i="13"/>
  <c r="L1664" i="13"/>
  <c r="L1472" i="13"/>
  <c r="L1280" i="13"/>
  <c r="L1088" i="13"/>
  <c r="L896" i="13"/>
  <c r="L704" i="13"/>
  <c r="L448" i="13"/>
  <c r="L256" i="13"/>
  <c r="L64" i="13"/>
  <c r="L6834" i="13"/>
  <c r="L4617" i="13"/>
  <c r="L4361" i="13"/>
  <c r="L4169" i="13"/>
  <c r="L3977" i="13"/>
  <c r="L3657" i="13"/>
  <c r="L6687" i="13"/>
  <c r="L6303" i="13"/>
  <c r="L5919" i="13"/>
  <c r="L5535" i="13"/>
  <c r="L5151" i="13"/>
  <c r="L3335" i="13"/>
  <c r="L3143" i="13"/>
  <c r="L2951" i="13"/>
  <c r="L2759" i="13"/>
  <c r="L2567" i="13"/>
  <c r="L2375" i="13"/>
  <c r="L2183" i="13"/>
  <c r="L1991" i="13"/>
  <c r="L1735" i="13"/>
  <c r="L1543" i="13"/>
  <c r="L1351" i="13"/>
  <c r="L1159" i="13"/>
  <c r="L903" i="13"/>
  <c r="L711" i="13"/>
  <c r="L519" i="13"/>
  <c r="L327" i="13"/>
  <c r="L135" i="13"/>
  <c r="L7" i="13"/>
  <c r="L6474" i="13"/>
  <c r="L6090" i="13"/>
  <c r="L5706" i="13"/>
  <c r="L5322" i="13"/>
  <c r="L6949" i="13"/>
  <c r="L4159" i="13"/>
  <c r="L3567" i="13"/>
  <c r="L5867" i="13"/>
  <c r="L3361" i="13"/>
  <c r="L2753" i="13"/>
  <c r="L2129" i="13"/>
  <c r="L1329" i="13"/>
  <c r="L737" i="13"/>
  <c r="L81" i="13"/>
  <c r="L5766" i="13"/>
  <c r="L6820" i="13"/>
  <c r="L6105" i="13"/>
  <c r="L3348" i="13"/>
  <c r="L2916" i="13"/>
  <c r="L2516" i="13"/>
  <c r="L2260" i="13"/>
  <c r="L1860" i="13"/>
  <c r="L1476" i="13"/>
  <c r="L1092" i="13"/>
  <c r="L628" i="13"/>
  <c r="L308" i="13"/>
  <c r="L4961" i="13"/>
  <c r="L4285" i="13"/>
  <c r="L3677" i="13"/>
  <c r="L6055" i="13"/>
  <c r="L4784" i="13"/>
  <c r="L2875" i="13"/>
  <c r="L2251" i="13"/>
  <c r="L1627" i="13"/>
  <c r="L1019" i="13"/>
  <c r="L395" i="13"/>
  <c r="L6849" i="13"/>
  <c r="L5554" i="13"/>
  <c r="L4592" i="13"/>
  <c r="L3968" i="13"/>
  <c r="L4799" i="13"/>
  <c r="L4679" i="13"/>
  <c r="L4295" i="13"/>
  <c r="L3991" i="13"/>
  <c r="L3623" i="13"/>
  <c r="L6523" i="13"/>
  <c r="L6139" i="13"/>
  <c r="L5755" i="13"/>
  <c r="L5371" i="13"/>
  <c r="L6976" i="13"/>
  <c r="L6454" i="13"/>
  <c r="L6070" i="13"/>
  <c r="L5686" i="13"/>
  <c r="L5430" i="13"/>
  <c r="L5046" i="13"/>
  <c r="L6804" i="13"/>
  <c r="L4851" i="13"/>
  <c r="L3388" i="13"/>
  <c r="L3180" i="13"/>
  <c r="L2988" i="13"/>
  <c r="L2796" i="13"/>
  <c r="L2604" i="13"/>
  <c r="L2412" i="13"/>
  <c r="L2156" i="13"/>
  <c r="L1964" i="13"/>
  <c r="L1772" i="13"/>
  <c r="L1580" i="13"/>
  <c r="L1388" i="13"/>
  <c r="L1196" i="13"/>
  <c r="L1004" i="13"/>
  <c r="L812" i="13"/>
  <c r="L620" i="13"/>
  <c r="L428" i="13"/>
  <c r="L236" i="13"/>
  <c r="L44" i="13"/>
  <c r="L6826" i="13"/>
  <c r="L4817" i="13"/>
  <c r="L4549" i="13"/>
  <c r="L4293" i="13"/>
  <c r="L3845" i="13"/>
  <c r="L3717" i="13"/>
  <c r="L3461" i="13"/>
  <c r="L6263" i="13"/>
  <c r="L5879" i="13"/>
  <c r="L5495" i="13"/>
  <c r="L5111" i="13"/>
  <c r="L3299" i="13"/>
  <c r="L3107" i="13"/>
  <c r="L2915" i="13"/>
  <c r="L2723" i="13"/>
  <c r="L2595" i="13"/>
  <c r="L2403" i="13"/>
  <c r="L2211" i="13"/>
  <c r="L2019" i="13"/>
  <c r="L1827" i="13"/>
  <c r="L1635" i="13"/>
  <c r="L1443" i="13"/>
  <c r="L1251" i="13"/>
  <c r="L1059" i="13"/>
  <c r="L803" i="13"/>
  <c r="L611" i="13"/>
  <c r="L419" i="13"/>
  <c r="L227" i="13"/>
  <c r="L35" i="13"/>
  <c r="L6370" i="13"/>
  <c r="L5986" i="13"/>
  <c r="L5602" i="13"/>
  <c r="L5218" i="13"/>
  <c r="L4655" i="13"/>
  <c r="L4271" i="13"/>
  <c r="L3919" i="13"/>
  <c r="L3551" i="13"/>
  <c r="L5931" i="13"/>
  <c r="L6944" i="13"/>
  <c r="L2913" i="13"/>
  <c r="L2401" i="13"/>
  <c r="L1889" i="13"/>
  <c r="L1345" i="13"/>
  <c r="L849" i="13"/>
  <c r="L337" i="13"/>
  <c r="L6374" i="13"/>
  <c r="L5286" i="13"/>
  <c r="L4803" i="13"/>
  <c r="L6041" i="13"/>
  <c r="L6956" i="13"/>
  <c r="L3044" i="13"/>
  <c r="L2676" i="13"/>
  <c r="L2308" i="13"/>
  <c r="L1924" i="13"/>
  <c r="L1556" i="13"/>
  <c r="L1172" i="13"/>
  <c r="L884" i="13"/>
  <c r="L6810" i="13"/>
  <c r="L4509" i="13"/>
  <c r="L3997" i="13"/>
  <c r="L3501" i="13"/>
  <c r="L5799" i="13"/>
  <c r="L3355" i="13"/>
  <c r="L2795" i="13"/>
  <c r="L2267" i="13"/>
  <c r="L1755" i="13"/>
  <c r="L1227" i="13"/>
  <c r="L715" i="13"/>
  <c r="L187" i="13"/>
  <c r="L6034" i="13"/>
  <c r="L4796" i="13"/>
  <c r="L4512" i="13"/>
  <c r="L3984" i="13"/>
  <c r="L3488" i="13"/>
  <c r="L6766" i="13"/>
  <c r="L4595" i="13"/>
  <c r="L4403" i="13"/>
  <c r="L4211" i="13"/>
  <c r="L4003" i="13"/>
  <c r="L3507" i="13"/>
  <c r="L6387" i="13"/>
  <c r="L6131" i="13"/>
  <c r="L5747" i="13"/>
  <c r="L5363" i="13"/>
  <c r="L6960" i="13"/>
  <c r="L6446" i="13"/>
  <c r="L6062" i="13"/>
  <c r="L5678" i="13"/>
  <c r="L5294" i="13"/>
  <c r="L6954" i="13"/>
  <c r="L6855" i="13"/>
  <c r="L4715" i="13"/>
  <c r="L3288" i="13"/>
  <c r="L3096" i="13"/>
  <c r="L2904" i="13"/>
  <c r="L2712" i="13"/>
  <c r="L2520" i="13"/>
  <c r="L2328" i="13"/>
  <c r="L2136" i="13"/>
  <c r="L1944" i="13"/>
  <c r="L1752" i="13"/>
  <c r="L1560" i="13"/>
  <c r="L1368" i="13"/>
  <c r="L1176" i="13"/>
  <c r="L984" i="13"/>
  <c r="L792" i="13"/>
  <c r="L600" i="13"/>
  <c r="L408" i="13"/>
  <c r="L216" i="13"/>
  <c r="L24" i="13"/>
  <c r="L6786" i="13"/>
  <c r="L4545" i="13"/>
  <c r="L4161" i="13"/>
  <c r="L3953" i="13"/>
  <c r="L3745" i="13"/>
  <c r="L3473" i="13"/>
  <c r="L6383" i="13"/>
  <c r="L5999" i="13"/>
  <c r="L5615" i="13"/>
  <c r="L5231" i="13"/>
  <c r="L6936" i="13"/>
  <c r="L3215" i="13"/>
  <c r="L3023" i="13"/>
  <c r="L2831" i="13"/>
  <c r="L2703" i="13"/>
  <c r="L2511" i="13"/>
  <c r="L2319" i="13"/>
  <c r="L2191" i="13"/>
  <c r="L1999" i="13"/>
  <c r="L1807" i="13"/>
  <c r="L1615" i="13"/>
  <c r="L1423" i="13"/>
  <c r="L1231" i="13"/>
  <c r="L1039" i="13"/>
  <c r="L847" i="13"/>
  <c r="L655" i="13"/>
  <c r="L463" i="13"/>
  <c r="L6682" i="13"/>
  <c r="L6298" i="13"/>
  <c r="L5914" i="13"/>
  <c r="L5530" i="13"/>
  <c r="L5146" i="13"/>
  <c r="L7042" i="13"/>
  <c r="L4726" i="13"/>
  <c r="L6512" i="13"/>
  <c r="L6304" i="13"/>
  <c r="L6096" i="13"/>
  <c r="L5888" i="13"/>
  <c r="L5664" i="13"/>
  <c r="L5456" i="13"/>
  <c r="L5248" i="13"/>
  <c r="L5040" i="13"/>
  <c r="L4314" i="13"/>
  <c r="L3866" i="13"/>
  <c r="L3410" i="13"/>
  <c r="L3390" i="13"/>
  <c r="L4502" i="13"/>
  <c r="L4054" i="13"/>
  <c r="L3670" i="13"/>
  <c r="L3254" i="13"/>
  <c r="L3062" i="13"/>
  <c r="L2822" i="13"/>
  <c r="L2614" i="13"/>
  <c r="L2422" i="13"/>
  <c r="L2198" i="13"/>
  <c r="L1990" i="13"/>
  <c r="L1782" i="13"/>
  <c r="L1574" i="13"/>
  <c r="L1334" i="13"/>
  <c r="L1126" i="13"/>
  <c r="L934" i="13"/>
  <c r="L710" i="13"/>
  <c r="L518" i="13"/>
  <c r="L294" i="13"/>
  <c r="L70" i="13"/>
  <c r="L6864" i="13"/>
  <c r="L6736" i="13"/>
  <c r="L4838" i="13"/>
  <c r="L6668" i="13"/>
  <c r="L6604" i="13"/>
  <c r="L6540" i="13"/>
  <c r="L6476" i="13"/>
  <c r="L6412" i="13"/>
  <c r="L6348" i="13"/>
  <c r="L6284" i="13"/>
  <c r="L6220" i="13"/>
  <c r="L6156" i="13"/>
  <c r="L6092" i="13"/>
  <c r="L6028" i="13"/>
  <c r="L5964" i="13"/>
  <c r="L5900" i="13"/>
  <c r="L5836" i="13"/>
  <c r="L5772" i="13"/>
  <c r="L5708" i="13"/>
  <c r="L5644" i="13"/>
  <c r="L5580" i="13"/>
  <c r="L5516" i="13"/>
  <c r="L5452" i="13"/>
  <c r="L5388" i="13"/>
  <c r="L5324" i="13"/>
  <c r="L5260" i="13"/>
  <c r="L5196" i="13"/>
  <c r="L5132" i="13"/>
  <c r="L5068" i="13"/>
  <c r="L4949" i="13"/>
  <c r="L4626" i="13"/>
  <c r="L4498" i="13"/>
  <c r="L4370" i="13"/>
  <c r="L4242" i="13"/>
  <c r="L4114" i="13"/>
  <c r="L3986" i="13"/>
  <c r="L3858" i="13"/>
  <c r="L3730" i="13"/>
  <c r="L3602" i="13"/>
  <c r="L3474" i="13"/>
  <c r="L7031" i="13"/>
  <c r="L6967" i="13"/>
  <c r="L6815" i="13"/>
  <c r="L4740" i="13"/>
  <c r="L4845" i="13"/>
  <c r="L4654" i="13"/>
  <c r="L4526" i="13"/>
  <c r="L4398" i="13"/>
  <c r="L4270" i="13"/>
  <c r="L4142" i="13"/>
  <c r="L4014" i="13"/>
  <c r="L3886" i="13"/>
  <c r="L3758" i="13"/>
  <c r="L3630" i="13"/>
  <c r="L3502" i="13"/>
  <c r="L3346" i="13"/>
  <c r="L3282" i="13"/>
  <c r="L3218" i="13"/>
  <c r="L3154" i="13"/>
  <c r="L3090" i="13"/>
  <c r="L3026" i="13"/>
  <c r="L2962" i="13"/>
  <c r="L2898" i="13"/>
  <c r="L2834" i="13"/>
  <c r="L2770" i="13"/>
  <c r="L2706" i="13"/>
  <c r="L2642" i="13"/>
  <c r="L2578" i="13"/>
  <c r="L2514" i="13"/>
  <c r="L2450" i="13"/>
  <c r="L2386" i="13"/>
  <c r="L2322" i="13"/>
  <c r="L2258" i="13"/>
  <c r="L2194" i="13"/>
  <c r="L2130" i="13"/>
  <c r="L2066" i="13"/>
  <c r="L2002" i="13"/>
  <c r="L1938" i="13"/>
  <c r="L1874" i="13"/>
  <c r="L1810" i="13"/>
  <c r="L1746" i="13"/>
  <c r="L1682" i="13"/>
  <c r="L1618" i="13"/>
  <c r="L1554" i="13"/>
  <c r="L1490" i="13"/>
  <c r="L1426" i="13"/>
  <c r="L1362" i="13"/>
  <c r="L1298" i="13"/>
  <c r="L1234" i="13"/>
  <c r="L1170" i="13"/>
  <c r="L1106" i="13"/>
  <c r="L1042" i="13"/>
  <c r="L978" i="13"/>
  <c r="L914" i="13"/>
  <c r="L850" i="13"/>
  <c r="L786" i="13"/>
  <c r="L722" i="13"/>
  <c r="L658" i="13"/>
  <c r="L594" i="13"/>
  <c r="L530" i="13"/>
  <c r="L466" i="13"/>
  <c r="L402" i="13"/>
  <c r="L338" i="13"/>
  <c r="L274" i="13"/>
  <c r="L210" i="13"/>
  <c r="L146" i="13"/>
  <c r="L82" i="13"/>
  <c r="L18" i="13"/>
  <c r="L6688" i="13"/>
  <c r="L6480" i="13"/>
  <c r="L6272" i="13"/>
  <c r="L6064" i="13"/>
  <c r="L5840" i="13"/>
  <c r="L5616" i="13"/>
  <c r="L5424" i="13"/>
  <c r="L5216" i="13"/>
  <c r="L4965" i="13"/>
  <c r="L4442" i="13"/>
  <c r="L3962" i="13"/>
  <c r="L3578" i="13"/>
  <c r="L6939" i="13"/>
  <c r="L4694" i="13"/>
  <c r="L4278" i="13"/>
  <c r="L3894" i="13"/>
  <c r="L3446" i="13"/>
  <c r="L3158" i="13"/>
  <c r="L2934" i="13"/>
  <c r="L2726" i="13"/>
  <c r="L2502" i="13"/>
  <c r="L2310" i="13"/>
  <c r="L2086" i="13"/>
  <c r="L1878" i="13"/>
  <c r="L1670" i="13"/>
  <c r="L1462" i="13"/>
  <c r="L1254" i="13"/>
  <c r="L1030" i="13"/>
  <c r="L822" i="13"/>
  <c r="L598" i="13"/>
  <c r="L390" i="13"/>
  <c r="L166" i="13"/>
  <c r="L6920" i="13"/>
  <c r="L6792" i="13"/>
  <c r="L4950" i="13"/>
  <c r="L6696" i="13"/>
  <c r="L6632" i="13"/>
  <c r="L6568" i="13"/>
  <c r="L6504" i="13"/>
  <c r="L6440" i="13"/>
  <c r="L6376" i="13"/>
  <c r="L6312" i="13"/>
  <c r="L6248" i="13"/>
  <c r="L6184" i="13"/>
  <c r="L6120" i="13"/>
  <c r="L6056" i="13"/>
  <c r="L5992" i="13"/>
  <c r="L5928" i="13"/>
  <c r="L5864" i="13"/>
  <c r="L5800" i="13"/>
  <c r="L5736" i="13"/>
  <c r="L5672" i="13"/>
  <c r="L5608" i="13"/>
  <c r="L5544" i="13"/>
  <c r="L5480" i="13"/>
  <c r="L5416" i="13"/>
  <c r="L5352" i="13"/>
  <c r="L5288" i="13"/>
  <c r="L5224" i="13"/>
  <c r="L5160" i="13"/>
  <c r="L5096" i="13"/>
  <c r="L5032" i="13"/>
  <c r="L4805" i="13"/>
  <c r="L4618" i="13"/>
  <c r="L4490" i="13"/>
  <c r="L4362" i="13"/>
  <c r="L4234" i="13"/>
  <c r="L4106" i="13"/>
  <c r="L3978" i="13"/>
  <c r="L3850" i="13"/>
  <c r="L3722" i="13"/>
  <c r="L3594" i="13"/>
  <c r="L3466" i="13"/>
  <c r="L6995" i="13"/>
  <c r="L6931" i="13"/>
  <c r="L4948" i="13"/>
  <c r="L5021" i="13"/>
  <c r="L4765" i="13"/>
  <c r="L4614" i="13"/>
  <c r="L4486" i="13"/>
  <c r="L4358" i="13"/>
  <c r="L4230" i="13"/>
  <c r="L4102" i="13"/>
  <c r="L3974" i="13"/>
  <c r="L3846" i="13"/>
  <c r="L3718" i="13"/>
  <c r="L3590" i="13"/>
  <c r="L3462" i="13"/>
  <c r="L3326" i="13"/>
  <c r="L3262" i="13"/>
  <c r="L3198" i="13"/>
  <c r="L3134" i="13"/>
  <c r="L3070" i="13"/>
  <c r="L3006" i="13"/>
  <c r="L2942" i="13"/>
  <c r="L2878" i="13"/>
  <c r="L2814" i="13"/>
  <c r="L2750" i="13"/>
  <c r="L2686" i="13"/>
  <c r="L2622" i="13"/>
  <c r="L2558" i="13"/>
  <c r="L2494" i="13"/>
  <c r="L2430" i="13"/>
  <c r="L2366" i="13"/>
  <c r="L2302" i="13"/>
  <c r="L2238" i="13"/>
  <c r="L2174" i="13"/>
  <c r="L2110" i="13"/>
  <c r="L2046" i="13"/>
  <c r="L1982" i="13"/>
  <c r="L1918" i="13"/>
  <c r="L1854" i="13"/>
  <c r="L1790" i="13"/>
  <c r="L1726" i="13"/>
  <c r="L1662" i="13"/>
  <c r="L1598" i="13"/>
  <c r="L1534" i="13"/>
  <c r="L1470" i="13"/>
  <c r="L1406" i="13"/>
  <c r="L1342" i="13"/>
  <c r="L1278" i="13"/>
  <c r="L1214" i="13"/>
  <c r="L1150" i="13"/>
  <c r="L1086" i="13"/>
  <c r="L1022" i="13"/>
  <c r="L958" i="13"/>
  <c r="L894" i="13"/>
  <c r="L830" i="13"/>
  <c r="L766" i="13"/>
  <c r="L702" i="13"/>
  <c r="L638" i="13"/>
  <c r="L574" i="13"/>
  <c r="L510" i="13"/>
  <c r="L446" i="13"/>
  <c r="L382" i="13"/>
  <c r="L318" i="13"/>
  <c r="L254" i="13"/>
  <c r="L190" i="13"/>
  <c r="L126" i="13"/>
  <c r="L62" i="13"/>
  <c r="L6904" i="13"/>
  <c r="L4790" i="13"/>
  <c r="L6544" i="13"/>
  <c r="L6384" i="13"/>
  <c r="L6208" i="13"/>
  <c r="L6048" i="13"/>
  <c r="L5872" i="13"/>
  <c r="L5712" i="13"/>
  <c r="L5552" i="13"/>
  <c r="L5392" i="13"/>
  <c r="L5232" i="13"/>
  <c r="L5072" i="13"/>
  <c r="L4666" i="13"/>
  <c r="L4346" i="13"/>
  <c r="L4026" i="13"/>
  <c r="L3706" i="13"/>
  <c r="L7019" i="13"/>
  <c r="L4884" i="13"/>
  <c r="L4630" i="13"/>
  <c r="L4310" i="13"/>
  <c r="L3926" i="13"/>
  <c r="L3606" i="13"/>
  <c r="L3302" i="13"/>
  <c r="L3174" i="13"/>
  <c r="L3014" i="13"/>
  <c r="L2854" i="13"/>
  <c r="L2694" i="13"/>
  <c r="L2534" i="13"/>
  <c r="L2374" i="13"/>
  <c r="L2214" i="13"/>
  <c r="L2054" i="13"/>
  <c r="L1862" i="13"/>
  <c r="L1702" i="13"/>
  <c r="L1542" i="13"/>
  <c r="L1382" i="13"/>
  <c r="L1222" i="13"/>
  <c r="L1062" i="13"/>
  <c r="L902" i="13"/>
  <c r="L742" i="13"/>
  <c r="L582" i="13"/>
  <c r="L422" i="13"/>
  <c r="L262" i="13"/>
  <c r="L102" i="13"/>
  <c r="L6880" i="13"/>
  <c r="L6752" i="13"/>
  <c r="L4870" i="13"/>
  <c r="L6676" i="13"/>
  <c r="L6612" i="13"/>
  <c r="L6548" i="13"/>
  <c r="L6484" i="13"/>
  <c r="L6420" i="13"/>
  <c r="L6356" i="13"/>
  <c r="L6292" i="13"/>
  <c r="L6228" i="13"/>
  <c r="L6164" i="13"/>
  <c r="L6100" i="13"/>
  <c r="L6036" i="13"/>
  <c r="L5972" i="13"/>
  <c r="L5908" i="13"/>
  <c r="L5844" i="13"/>
  <c r="L5780" i="13"/>
  <c r="L5716" i="13"/>
  <c r="L5652" i="13"/>
  <c r="L5588" i="13"/>
  <c r="L5524" i="13"/>
  <c r="L5460" i="13"/>
  <c r="L5396" i="13"/>
  <c r="L5332" i="13"/>
  <c r="L5268" i="13"/>
  <c r="L5204" i="13"/>
  <c r="L5140" i="13"/>
  <c r="L5076" i="13"/>
  <c r="L4981" i="13"/>
  <c r="L4725" i="13"/>
  <c r="L4610" i="13"/>
  <c r="L4482" i="13"/>
  <c r="L4354" i="13"/>
  <c r="L4226" i="13"/>
  <c r="L4098" i="13"/>
  <c r="L3970" i="13"/>
  <c r="L3842" i="13"/>
  <c r="L3714" i="13"/>
  <c r="L3586" i="13"/>
  <c r="L3458" i="13"/>
  <c r="L6991" i="13"/>
  <c r="L6911" i="13"/>
  <c r="L4924" i="13"/>
  <c r="L4941" i="13"/>
  <c r="L4702" i="13"/>
  <c r="L4574" i="13"/>
  <c r="L4446" i="13"/>
  <c r="L4318" i="13"/>
  <c r="L4190" i="13"/>
  <c r="L4062" i="13"/>
  <c r="L3934" i="13"/>
  <c r="L3806" i="13"/>
  <c r="L3678" i="13"/>
  <c r="L3550" i="13"/>
  <c r="L3418" i="13"/>
  <c r="L3306" i="13"/>
  <c r="L3242" i="13"/>
  <c r="L3178" i="13"/>
  <c r="L3114" i="13"/>
  <c r="L3050" i="13"/>
  <c r="L2986" i="13"/>
  <c r="L2922" i="13"/>
  <c r="L2858" i="13"/>
  <c r="L2794" i="13"/>
  <c r="L2730" i="13"/>
  <c r="L2666" i="13"/>
  <c r="L2602" i="13"/>
  <c r="L2538" i="13"/>
  <c r="L2474" i="13"/>
  <c r="L2410" i="13"/>
  <c r="L2346" i="13"/>
  <c r="L2282" i="13"/>
  <c r="L2218" i="13"/>
  <c r="L2154" i="13"/>
  <c r="L2090" i="13"/>
  <c r="L2026" i="13"/>
  <c r="L1962" i="13"/>
  <c r="L1898" i="13"/>
  <c r="L1834" i="13"/>
  <c r="L1770" i="13"/>
  <c r="L1706" i="13"/>
  <c r="L1642" i="13"/>
  <c r="L1578" i="13"/>
  <c r="L1514" i="13"/>
  <c r="L1450" i="13"/>
  <c r="L1386" i="13"/>
  <c r="L1322" i="13"/>
  <c r="L1258" i="13"/>
  <c r="L1194" i="13"/>
  <c r="L1130" i="13"/>
  <c r="L1066" i="13"/>
  <c r="L1002" i="13"/>
  <c r="L938" i="13"/>
  <c r="L874" i="13"/>
  <c r="L810" i="13"/>
  <c r="L746" i="13"/>
  <c r="L682" i="13"/>
  <c r="L618" i="13"/>
  <c r="L554" i="13"/>
  <c r="L490" i="13"/>
  <c r="L426" i="13"/>
  <c r="L362" i="13"/>
  <c r="L298" i="13"/>
  <c r="L234" i="13"/>
  <c r="L170" i="13"/>
  <c r="L106" i="13"/>
  <c r="L42" i="13"/>
  <c r="L6776" i="13"/>
  <c r="L6192" i="13"/>
  <c r="L5984" i="13"/>
  <c r="L5584" i="13"/>
  <c r="L5136" i="13"/>
  <c r="L4506" i="13"/>
  <c r="L4090" i="13"/>
  <c r="L3674" i="13"/>
  <c r="L6955" i="13"/>
  <c r="L4662" i="13"/>
  <c r="L4246" i="13"/>
  <c r="L3402" i="13"/>
  <c r="L2950" i="13"/>
  <c r="L2518" i="13"/>
  <c r="L2102" i="13"/>
  <c r="L1654" i="13"/>
  <c r="L1238" i="13"/>
  <c r="L838" i="13"/>
  <c r="L406" i="13"/>
  <c r="L6928" i="13"/>
  <c r="L4966" i="13"/>
  <c r="L6636" i="13"/>
  <c r="L6508" i="13"/>
  <c r="L6444" i="13"/>
  <c r="L6316" i="13"/>
  <c r="L6188" i="13"/>
  <c r="L6060" i="13"/>
  <c r="L5996" i="13"/>
  <c r="L5868" i="13"/>
  <c r="L5740" i="13"/>
  <c r="L5612" i="13"/>
  <c r="L5484" i="13"/>
  <c r="L5356" i="13"/>
  <c r="L5292" i="13"/>
  <c r="L5164" i="13"/>
  <c r="L5036" i="13"/>
  <c r="L4690" i="13"/>
  <c r="L4562" i="13"/>
  <c r="L4306" i="13"/>
  <c r="L4050" i="13"/>
  <c r="L3922" i="13"/>
  <c r="L3666" i="13"/>
  <c r="L3394" i="13"/>
  <c r="L6935" i="13"/>
  <c r="L4988" i="13"/>
  <c r="L4717" i="13"/>
  <c r="L4462" i="13"/>
  <c r="L4334" i="13"/>
  <c r="L4078" i="13"/>
  <c r="L3822" i="13"/>
  <c r="L3566" i="13"/>
  <c r="L3314" i="13"/>
  <c r="L3186" i="13"/>
  <c r="L3058" i="13"/>
  <c r="L2994" i="13"/>
  <c r="L2866" i="13"/>
  <c r="L2738" i="13"/>
  <c r="L2610" i="13"/>
  <c r="L2546" i="13"/>
  <c r="L2418" i="13"/>
  <c r="L2290" i="13"/>
  <c r="L2226" i="13"/>
  <c r="L2098" i="13"/>
  <c r="L1970" i="13"/>
  <c r="L1906" i="13"/>
  <c r="L1778" i="13"/>
  <c r="L1650" i="13"/>
  <c r="L1522" i="13"/>
  <c r="L1458" i="13"/>
  <c r="L1330" i="13"/>
  <c r="L1202" i="13"/>
  <c r="L1138" i="13"/>
  <c r="L1010" i="13"/>
  <c r="L882" i="13"/>
  <c r="L818" i="13"/>
  <c r="L690" i="13"/>
  <c r="L562" i="13"/>
  <c r="L434" i="13"/>
  <c r="L306" i="13"/>
  <c r="L242" i="13"/>
  <c r="L114" i="13"/>
  <c r="L6744" i="13"/>
  <c r="L6576" i="13"/>
  <c r="L6160" i="13"/>
  <c r="L5744" i="13"/>
  <c r="L5536" i="13"/>
  <c r="L5104" i="13"/>
  <c r="L4186" i="13"/>
  <c r="L3802" i="13"/>
  <c r="L4772" i="13"/>
  <c r="L4470" i="13"/>
  <c r="L3638" i="13"/>
  <c r="L3270" i="13"/>
  <c r="L2838" i="13"/>
  <c r="L2390" i="13"/>
  <c r="L1974" i="13"/>
  <c r="L1558" i="13"/>
  <c r="L1158" i="13"/>
  <c r="L918" i="13"/>
  <c r="L486" i="13"/>
  <c r="L86" i="13"/>
  <c r="L6728" i="13"/>
  <c r="L4822" i="13"/>
  <c r="L6600" i="13"/>
  <c r="L6472" i="13"/>
  <c r="L6408" i="13"/>
  <c r="L6280" i="13"/>
  <c r="L6152" i="13"/>
  <c r="L6088" i="13"/>
  <c r="L5960" i="13"/>
  <c r="L5832" i="13"/>
  <c r="L5704" i="13"/>
  <c r="L5576" i="13"/>
  <c r="L5448" i="13"/>
  <c r="L5384" i="13"/>
  <c r="L5256" i="13"/>
  <c r="L5128" i="13"/>
  <c r="L4933" i="13"/>
  <c r="L4554" i="13"/>
  <c r="L4298" i="13"/>
  <c r="L4170" i="13"/>
  <c r="L3914" i="13"/>
  <c r="L3658" i="13"/>
  <c r="L3378" i="13"/>
  <c r="L7027" i="13"/>
  <c r="L6811" i="13"/>
  <c r="L4893" i="13"/>
  <c r="L4550" i="13"/>
  <c r="L4294" i="13"/>
  <c r="L4038" i="13"/>
  <c r="L3910" i="13"/>
  <c r="L3654" i="13"/>
  <c r="L3370" i="13"/>
  <c r="L3294" i="13"/>
  <c r="L3166" i="13"/>
  <c r="L3038" i="13"/>
  <c r="L2910" i="13"/>
  <c r="L2782" i="13"/>
  <c r="L2654" i="13"/>
  <c r="L2526" i="13"/>
  <c r="L2398" i="13"/>
  <c r="L2334" i="13"/>
  <c r="L2206" i="13"/>
  <c r="L2142" i="13"/>
  <c r="L2014" i="13"/>
  <c r="L1886" i="13"/>
  <c r="L1758" i="13"/>
  <c r="L1630" i="13"/>
  <c r="L1502" i="13"/>
  <c r="L1374" i="13"/>
  <c r="L1246" i="13"/>
  <c r="L1182" i="13"/>
  <c r="L1054" i="13"/>
  <c r="L990" i="13"/>
  <c r="L862" i="13"/>
  <c r="L734" i="13"/>
  <c r="L606" i="13"/>
  <c r="L542" i="13"/>
  <c r="L414" i="13"/>
  <c r="L286" i="13"/>
  <c r="L158" i="13"/>
  <c r="L30" i="13"/>
  <c r="L6624" i="13"/>
  <c r="L6464" i="13"/>
  <c r="L6128" i="13"/>
  <c r="L5808" i="13"/>
  <c r="L5472" i="13"/>
  <c r="L5152" i="13"/>
  <c r="L4474" i="13"/>
  <c r="L4154" i="13"/>
  <c r="L3514" i="13"/>
  <c r="L4797" i="13"/>
  <c r="L4118" i="13"/>
  <c r="L3478" i="13"/>
  <c r="L3078" i="13"/>
  <c r="L2758" i="13"/>
  <c r="L2438" i="13"/>
  <c r="L2118" i="13"/>
  <c r="L1798" i="13"/>
  <c r="L1478" i="13"/>
  <c r="L1318" i="13"/>
  <c r="L966" i="13"/>
  <c r="L646" i="13"/>
  <c r="L502" i="13"/>
  <c r="L182" i="13"/>
  <c r="L6816" i="13"/>
  <c r="L4998" i="13"/>
  <c r="L6644" i="13"/>
  <c r="L6516" i="13"/>
  <c r="L6388" i="13"/>
  <c r="L6324" i="13"/>
  <c r="L6196" i="13"/>
  <c r="L6068" i="13"/>
  <c r="L5940" i="13"/>
  <c r="L5812" i="13"/>
  <c r="L5684" i="13"/>
  <c r="L5556" i="13"/>
  <c r="L5428" i="13"/>
  <c r="L5300" i="13"/>
  <c r="L5236" i="13"/>
  <c r="L5108" i="13"/>
  <c r="L4853" i="13"/>
  <c r="L4546" i="13"/>
  <c r="L4290" i="13"/>
  <c r="L4034" i="13"/>
  <c r="L3778" i="13"/>
  <c r="L3522" i="13"/>
  <c r="L3362" i="13"/>
  <c r="L6959" i="13"/>
  <c r="L3406" i="13"/>
  <c r="L4638" i="13"/>
  <c r="L4510" i="13"/>
  <c r="L4254" i="13"/>
  <c r="L3998" i="13"/>
  <c r="L3742" i="13"/>
  <c r="L3486" i="13"/>
  <c r="L3338" i="13"/>
  <c r="L3210" i="13"/>
  <c r="L3082" i="13"/>
  <c r="L2954" i="13"/>
  <c r="L2826" i="13"/>
  <c r="L2698" i="13"/>
  <c r="L2570" i="13"/>
  <c r="L2442" i="13"/>
  <c r="L2378" i="13"/>
  <c r="L2250" i="13"/>
  <c r="L2122" i="13"/>
  <c r="L1994" i="13"/>
  <c r="L1866" i="13"/>
  <c r="L1802" i="13"/>
  <c r="L1674" i="13"/>
  <c r="L1546" i="13"/>
  <c r="L1418" i="13"/>
  <c r="L1290" i="13"/>
  <c r="L1226" i="13"/>
  <c r="L1098" i="13"/>
  <c r="L970" i="13"/>
  <c r="L842" i="13"/>
  <c r="L714" i="13"/>
  <c r="L586" i="13"/>
  <c r="L458" i="13"/>
  <c r="L394" i="13"/>
  <c r="L266" i="13"/>
  <c r="L138" i="13"/>
  <c r="L10" i="13"/>
  <c r="L4982" i="13"/>
  <c r="L6352" i="13"/>
  <c r="L5936" i="13"/>
  <c r="L5520" i="13"/>
  <c r="L5088" i="13"/>
  <c r="L4410" i="13"/>
  <c r="L3994" i="13"/>
  <c r="L3546" i="13"/>
  <c r="L6763" i="13"/>
  <c r="L4598" i="13"/>
  <c r="L4150" i="13"/>
  <c r="L3766" i="13"/>
  <c r="L3094" i="13"/>
  <c r="L2886" i="13"/>
  <c r="L2470" i="13"/>
  <c r="L2038" i="13"/>
  <c r="L1606" i="13"/>
  <c r="L1190" i="13"/>
  <c r="L758" i="13"/>
  <c r="L358" i="13"/>
  <c r="L6896" i="13"/>
  <c r="L6768" i="13"/>
  <c r="L6684" i="13"/>
  <c r="L6556" i="13"/>
  <c r="L6428" i="13"/>
  <c r="L6300" i="13"/>
  <c r="L6172" i="13"/>
  <c r="L6044" i="13"/>
  <c r="L5916" i="13"/>
  <c r="L5788" i="13"/>
  <c r="L5660" i="13"/>
  <c r="L5532" i="13"/>
  <c r="L5468" i="13"/>
  <c r="L5340" i="13"/>
  <c r="L5212" i="13"/>
  <c r="L5084" i="13"/>
  <c r="L5013" i="13"/>
  <c r="L4658" i="13"/>
  <c r="L4402" i="13"/>
  <c r="L4274" i="13"/>
  <c r="L4018" i="13"/>
  <c r="L3762" i="13"/>
  <c r="L3506" i="13"/>
  <c r="L6872" i="13"/>
  <c r="L6656" i="13"/>
  <c r="L6448" i="13"/>
  <c r="L6256" i="13"/>
  <c r="L6032" i="13"/>
  <c r="L5824" i="13"/>
  <c r="L5632" i="13"/>
  <c r="L5408" i="13"/>
  <c r="L5200" i="13"/>
  <c r="L4901" i="13"/>
  <c r="L4602" i="13"/>
  <c r="L4218" i="13"/>
  <c r="L3770" i="13"/>
  <c r="L7003" i="13"/>
  <c r="L4861" i="13"/>
  <c r="L4342" i="13"/>
  <c r="L3958" i="13"/>
  <c r="L3542" i="13"/>
  <c r="L3206" i="13"/>
  <c r="L2998" i="13"/>
  <c r="L2774" i="13"/>
  <c r="L2550" i="13"/>
  <c r="L2358" i="13"/>
  <c r="L2150" i="13"/>
  <c r="L1942" i="13"/>
  <c r="L1718" i="13"/>
  <c r="L1494" i="13"/>
  <c r="L1286" i="13"/>
  <c r="L1078" i="13"/>
  <c r="L870" i="13"/>
  <c r="L662" i="13"/>
  <c r="L454" i="13"/>
  <c r="L246" i="13"/>
  <c r="L6" i="13"/>
  <c r="L6832" i="13"/>
  <c r="L6704" i="13"/>
  <c r="L4774" i="13"/>
  <c r="L6652" i="13"/>
  <c r="L6588" i="13"/>
  <c r="L6524" i="13"/>
  <c r="L6460" i="13"/>
  <c r="L6396" i="13"/>
  <c r="L6332" i="13"/>
  <c r="L6268" i="13"/>
  <c r="L6204" i="13"/>
  <c r="L6140" i="13"/>
  <c r="L6076" i="13"/>
  <c r="L6012" i="13"/>
  <c r="L5948" i="13"/>
  <c r="L5884" i="13"/>
  <c r="L5820" i="13"/>
  <c r="L5756" i="13"/>
  <c r="L5692" i="13"/>
  <c r="L5628" i="13"/>
  <c r="L5564" i="13"/>
  <c r="L5500" i="13"/>
  <c r="L5436" i="13"/>
  <c r="L5372" i="13"/>
  <c r="L5308" i="13"/>
  <c r="L5244" i="13"/>
  <c r="L5180" i="13"/>
  <c r="L5116" i="13"/>
  <c r="L5052" i="13"/>
  <c r="L4885" i="13"/>
  <c r="L4594" i="13"/>
  <c r="L4466" i="13"/>
  <c r="L4338" i="13"/>
  <c r="L4210" i="13"/>
  <c r="L4082" i="13"/>
  <c r="L3954" i="13"/>
  <c r="L3826" i="13"/>
  <c r="L3698" i="13"/>
  <c r="L3570" i="13"/>
  <c r="L3442" i="13"/>
  <c r="L7015" i="13"/>
  <c r="L6951" i="13"/>
  <c r="L6751" i="13"/>
  <c r="L3374" i="13"/>
  <c r="L4781" i="13"/>
  <c r="L4622" i="13"/>
  <c r="L4494" i="13"/>
  <c r="L4366" i="13"/>
  <c r="L4238" i="13"/>
  <c r="L4110" i="13"/>
  <c r="L3982" i="13"/>
  <c r="L3854" i="13"/>
  <c r="L3726" i="13"/>
  <c r="L3598" i="13"/>
  <c r="L3470" i="13"/>
  <c r="L3330" i="13"/>
  <c r="L3266" i="13"/>
  <c r="L3202" i="13"/>
  <c r="L3138" i="13"/>
  <c r="L3074" i="13"/>
  <c r="L3010" i="13"/>
  <c r="L2946" i="13"/>
  <c r="L2882" i="13"/>
  <c r="L2818" i="13"/>
  <c r="L2754" i="13"/>
  <c r="L2690" i="13"/>
  <c r="L2626" i="13"/>
  <c r="L2562" i="13"/>
  <c r="L2498" i="13"/>
  <c r="L2434" i="13"/>
  <c r="L2370" i="13"/>
  <c r="L2306" i="13"/>
  <c r="L2242" i="13"/>
  <c r="L2178" i="13"/>
  <c r="L2114" i="13"/>
  <c r="L2050" i="13"/>
  <c r="L1986" i="13"/>
  <c r="L1922" i="13"/>
  <c r="L1858" i="13"/>
  <c r="L1794" i="13"/>
  <c r="L1730" i="13"/>
  <c r="L1666" i="13"/>
  <c r="L1602" i="13"/>
  <c r="L1538" i="13"/>
  <c r="L1474" i="13"/>
  <c r="L1410" i="13"/>
  <c r="L1346" i="13"/>
  <c r="L1282" i="13"/>
  <c r="L1218" i="13"/>
  <c r="L1154" i="13"/>
  <c r="L1090" i="13"/>
  <c r="L1026" i="13"/>
  <c r="L962" i="13"/>
  <c r="L898" i="13"/>
  <c r="L834" i="13"/>
  <c r="L770" i="13"/>
  <c r="L706" i="13"/>
  <c r="L642" i="13"/>
  <c r="L578" i="13"/>
  <c r="L514" i="13"/>
  <c r="L450" i="13"/>
  <c r="L386" i="13"/>
  <c r="L322" i="13"/>
  <c r="L258" i="13"/>
  <c r="L194" i="13"/>
  <c r="L130" i="13"/>
  <c r="L66" i="13"/>
  <c r="L6840" i="13"/>
  <c r="L6640" i="13"/>
  <c r="L6432" i="13"/>
  <c r="L6224" i="13"/>
  <c r="L6000" i="13"/>
  <c r="L5792" i="13"/>
  <c r="L5568" i="13"/>
  <c r="L5376" i="13"/>
  <c r="L5168" i="13"/>
  <c r="L4773" i="13"/>
  <c r="L4282" i="13"/>
  <c r="L3898" i="13"/>
  <c r="L3450" i="13"/>
  <c r="L6819" i="13"/>
  <c r="L4566" i="13"/>
  <c r="L4182" i="13"/>
  <c r="L3734" i="13"/>
  <c r="L3334" i="13"/>
  <c r="L3110" i="13"/>
  <c r="L2902" i="13"/>
  <c r="L2678" i="13"/>
  <c r="L2454" i="13"/>
  <c r="L2262" i="13"/>
  <c r="L2022" i="13"/>
  <c r="L1814" i="13"/>
  <c r="L1622" i="13"/>
  <c r="L1414" i="13"/>
  <c r="L1206" i="13"/>
  <c r="L982" i="13"/>
  <c r="L774" i="13"/>
  <c r="L550" i="13"/>
  <c r="L326" i="13"/>
  <c r="L118" i="13"/>
  <c r="L6888" i="13"/>
  <c r="L6760" i="13"/>
  <c r="L4886" i="13"/>
  <c r="L6680" i="13"/>
  <c r="L6616" i="13"/>
  <c r="L6552" i="13"/>
  <c r="L6488" i="13"/>
  <c r="L6424" i="13"/>
  <c r="L6360" i="13"/>
  <c r="L6296" i="13"/>
  <c r="L6232" i="13"/>
  <c r="L6168" i="13"/>
  <c r="L6104" i="13"/>
  <c r="L6040" i="13"/>
  <c r="L5976" i="13"/>
  <c r="L5912" i="13"/>
  <c r="L5848" i="13"/>
  <c r="L5784" i="13"/>
  <c r="L5720" i="13"/>
  <c r="L5656" i="13"/>
  <c r="L5592" i="13"/>
  <c r="L5528" i="13"/>
  <c r="L5464" i="13"/>
  <c r="L5400" i="13"/>
  <c r="L5336" i="13"/>
  <c r="L5272" i="13"/>
  <c r="L5208" i="13"/>
  <c r="L5144" i="13"/>
  <c r="L5080" i="13"/>
  <c r="L4997" i="13"/>
  <c r="L4741" i="13"/>
  <c r="L4586" i="13"/>
  <c r="L4458" i="13"/>
  <c r="L4330" i="13"/>
  <c r="L4202" i="13"/>
  <c r="L4074" i="13"/>
  <c r="L3946" i="13"/>
  <c r="L3818" i="13"/>
  <c r="L3690" i="13"/>
  <c r="L3562" i="13"/>
  <c r="L3434" i="13"/>
  <c r="L6979" i="13"/>
  <c r="L6879" i="13"/>
  <c r="L4836" i="13"/>
  <c r="L4957" i="13"/>
  <c r="L4710" i="13"/>
  <c r="L4582" i="13"/>
  <c r="L4454" i="13"/>
  <c r="L4326" i="13"/>
  <c r="L4198" i="13"/>
  <c r="L4070" i="13"/>
  <c r="L3942" i="13"/>
  <c r="L3814" i="13"/>
  <c r="L3686" i="13"/>
  <c r="L3558" i="13"/>
  <c r="L3430" i="13"/>
  <c r="L3310" i="13"/>
  <c r="L3246" i="13"/>
  <c r="L3182" i="13"/>
  <c r="L3118" i="13"/>
  <c r="L3054" i="13"/>
  <c r="L2990" i="13"/>
  <c r="L2926" i="13"/>
  <c r="L2862" i="13"/>
  <c r="L2798" i="13"/>
  <c r="L2734" i="13"/>
  <c r="L2670" i="13"/>
  <c r="L2606" i="13"/>
  <c r="L2542" i="13"/>
  <c r="L2478" i="13"/>
  <c r="L2414" i="13"/>
  <c r="L2350" i="13"/>
  <c r="L2286" i="13"/>
  <c r="L2222" i="13"/>
  <c r="L2158" i="13"/>
  <c r="L2094" i="13"/>
  <c r="L2030" i="13"/>
  <c r="L1966" i="13"/>
  <c r="L1902" i="13"/>
  <c r="L1838" i="13"/>
  <c r="L1774" i="13"/>
  <c r="L1710" i="13"/>
  <c r="L1646" i="13"/>
  <c r="L1582" i="13"/>
  <c r="L1518" i="13"/>
  <c r="L1454" i="13"/>
  <c r="L1390" i="13"/>
  <c r="L1326" i="13"/>
  <c r="L1262" i="13"/>
  <c r="L1198" i="13"/>
  <c r="L1134" i="13"/>
  <c r="L1070" i="13"/>
  <c r="L1006" i="13"/>
  <c r="L942" i="13"/>
  <c r="L878" i="13"/>
  <c r="L814" i="13"/>
  <c r="L750" i="13"/>
  <c r="L686" i="13"/>
  <c r="L622" i="13"/>
  <c r="L558" i="13"/>
  <c r="L494" i="13"/>
  <c r="L430" i="13"/>
  <c r="L366" i="13"/>
  <c r="L302" i="13"/>
  <c r="L238" i="13"/>
  <c r="L174" i="13"/>
  <c r="L110" i="13"/>
  <c r="L46" i="13"/>
  <c r="L6808" i="13"/>
  <c r="L6672" i="13"/>
  <c r="L6496" i="13"/>
  <c r="L6336" i="13"/>
  <c r="L6176" i="13"/>
  <c r="L6016" i="13"/>
  <c r="L5856" i="13"/>
  <c r="L5696" i="13"/>
  <c r="L5504" i="13"/>
  <c r="L5344" i="13"/>
  <c r="L5184" i="13"/>
  <c r="L5024" i="13"/>
  <c r="L4570" i="13"/>
  <c r="L4250" i="13"/>
  <c r="L3930" i="13"/>
  <c r="L3610" i="13"/>
  <c r="L6971" i="13"/>
  <c r="L4989" i="13"/>
  <c r="L4534" i="13"/>
  <c r="L4214" i="13"/>
  <c r="L3862" i="13"/>
  <c r="L3574" i="13"/>
  <c r="L3286" i="13"/>
  <c r="L3126" i="13"/>
  <c r="L2966" i="13"/>
  <c r="L2806" i="13"/>
  <c r="L2646" i="13"/>
  <c r="L2486" i="13"/>
  <c r="L2326" i="13"/>
  <c r="L2166" i="13"/>
  <c r="L2006" i="13"/>
  <c r="L1846" i="13"/>
  <c r="L1686" i="13"/>
  <c r="L1526" i="13"/>
  <c r="L1350" i="13"/>
  <c r="L1174" i="13"/>
  <c r="L1014" i="13"/>
  <c r="L854" i="13"/>
  <c r="L694" i="13"/>
  <c r="L534" i="13"/>
  <c r="L374" i="13"/>
  <c r="L214" i="13"/>
  <c r="L54" i="13"/>
  <c r="L6848" i="13"/>
  <c r="L6720" i="13"/>
  <c r="L4806" i="13"/>
  <c r="L6660" i="13"/>
  <c r="L6596" i="13"/>
  <c r="L6532" i="13"/>
  <c r="L6468" i="13"/>
  <c r="L6404" i="13"/>
  <c r="L6340" i="13"/>
  <c r="L6276" i="13"/>
  <c r="L6212" i="13"/>
  <c r="L6148" i="13"/>
  <c r="L6084" i="13"/>
  <c r="L6020" i="13"/>
  <c r="L5956" i="13"/>
  <c r="L5892" i="13"/>
  <c r="L5828" i="13"/>
  <c r="L5764" i="13"/>
  <c r="L5700" i="13"/>
  <c r="L5636" i="13"/>
  <c r="L5572" i="13"/>
  <c r="L5508" i="13"/>
  <c r="L5444" i="13"/>
  <c r="L5380" i="13"/>
  <c r="L5316" i="13"/>
  <c r="L5252" i="13"/>
  <c r="L5188" i="13"/>
  <c r="L5124" i="13"/>
  <c r="L5060" i="13"/>
  <c r="L4917" i="13"/>
  <c r="L4706" i="13"/>
  <c r="L4578" i="13"/>
  <c r="L4450" i="13"/>
  <c r="L4322" i="13"/>
  <c r="L4194" i="13"/>
  <c r="L4066" i="13"/>
  <c r="L3938" i="13"/>
  <c r="L3810" i="13"/>
  <c r="L3682" i="13"/>
  <c r="L3554" i="13"/>
  <c r="L3426" i="13"/>
  <c r="L7039" i="13"/>
  <c r="L6975" i="13"/>
  <c r="L6847" i="13"/>
  <c r="L4804" i="13"/>
  <c r="L4877" i="13"/>
  <c r="L4670" i="13"/>
  <c r="L4542" i="13"/>
  <c r="L4414" i="13"/>
  <c r="L4286" i="13"/>
  <c r="L4158" i="13"/>
  <c r="L4030" i="13"/>
  <c r="L3902" i="13"/>
  <c r="L3774" i="13"/>
  <c r="L3646" i="13"/>
  <c r="L3518" i="13"/>
  <c r="L3354" i="13"/>
  <c r="L3290" i="13"/>
  <c r="L3226" i="13"/>
  <c r="L3162" i="13"/>
  <c r="L3098" i="13"/>
  <c r="L3034" i="13"/>
  <c r="L2970" i="13"/>
  <c r="L2906" i="13"/>
  <c r="L2842" i="13"/>
  <c r="L2778" i="13"/>
  <c r="L2714" i="13"/>
  <c r="L2650" i="13"/>
  <c r="L2586" i="13"/>
  <c r="L2522" i="13"/>
  <c r="L2458" i="13"/>
  <c r="L2394" i="13"/>
  <c r="L2330" i="13"/>
  <c r="L2266" i="13"/>
  <c r="L2202" i="13"/>
  <c r="L2138" i="13"/>
  <c r="L2074" i="13"/>
  <c r="L2010" i="13"/>
  <c r="L1946" i="13"/>
  <c r="L1882" i="13"/>
  <c r="L1818" i="13"/>
  <c r="L1754" i="13"/>
  <c r="L1690" i="13"/>
  <c r="L1626" i="13"/>
  <c r="L1562" i="13"/>
  <c r="L1498" i="13"/>
  <c r="L1434" i="13"/>
  <c r="L1370" i="13"/>
  <c r="L1306" i="13"/>
  <c r="L1242" i="13"/>
  <c r="L1178" i="13"/>
  <c r="L1114" i="13"/>
  <c r="L1050" i="13"/>
  <c r="L986" i="13"/>
  <c r="L922" i="13"/>
  <c r="L858" i="13"/>
  <c r="L794" i="13"/>
  <c r="L730" i="13"/>
  <c r="L666" i="13"/>
  <c r="L602" i="13"/>
  <c r="L538" i="13"/>
  <c r="L474" i="13"/>
  <c r="L410" i="13"/>
  <c r="L346" i="13"/>
  <c r="L282" i="13"/>
  <c r="L218" i="13"/>
  <c r="L154" i="13"/>
  <c r="L90" i="13"/>
  <c r="L26" i="13"/>
  <c r="L6608" i="13"/>
  <c r="L6400" i="13"/>
  <c r="L5776" i="13"/>
  <c r="L5360" i="13"/>
  <c r="L3830" i="13"/>
  <c r="L3142" i="13"/>
  <c r="L2710" i="13"/>
  <c r="L2294" i="13"/>
  <c r="L1894" i="13"/>
  <c r="L1446" i="13"/>
  <c r="L1046" i="13"/>
  <c r="L614" i="13"/>
  <c r="L198" i="13"/>
  <c r="L6800" i="13"/>
  <c r="L6700" i="13"/>
  <c r="L6572" i="13"/>
  <c r="L6380" i="13"/>
  <c r="L6252" i="13"/>
  <c r="L6124" i="13"/>
  <c r="L5932" i="13"/>
  <c r="L5804" i="13"/>
  <c r="L5676" i="13"/>
  <c r="L5548" i="13"/>
  <c r="L5420" i="13"/>
  <c r="L5228" i="13"/>
  <c r="L5100" i="13"/>
  <c r="L4821" i="13"/>
  <c r="L4434" i="13"/>
  <c r="L4178" i="13"/>
  <c r="L3794" i="13"/>
  <c r="L3538" i="13"/>
  <c r="L6999" i="13"/>
  <c r="L4973" i="13"/>
  <c r="L4590" i="13"/>
  <c r="L4206" i="13"/>
  <c r="L3950" i="13"/>
  <c r="L3694" i="13"/>
  <c r="L3438" i="13"/>
  <c r="L3250" i="13"/>
  <c r="L3122" i="13"/>
  <c r="L2930" i="13"/>
  <c r="L2802" i="13"/>
  <c r="L2674" i="13"/>
  <c r="L2482" i="13"/>
  <c r="L2354" i="13"/>
  <c r="L2162" i="13"/>
  <c r="L2034" i="13"/>
  <c r="L1842" i="13"/>
  <c r="L1714" i="13"/>
  <c r="L1586" i="13"/>
  <c r="L1394" i="13"/>
  <c r="L1266" i="13"/>
  <c r="L1074" i="13"/>
  <c r="L946" i="13"/>
  <c r="L754" i="13"/>
  <c r="L626" i="13"/>
  <c r="L498" i="13"/>
  <c r="L370" i="13"/>
  <c r="L178" i="13"/>
  <c r="L50" i="13"/>
  <c r="L6368" i="13"/>
  <c r="L5952" i="13"/>
  <c r="L5328" i="13"/>
  <c r="L4634" i="13"/>
  <c r="L7035" i="13"/>
  <c r="L4086" i="13"/>
  <c r="L3046" i="13"/>
  <c r="L2630" i="13"/>
  <c r="L2182" i="13"/>
  <c r="L1766" i="13"/>
  <c r="L1366" i="13"/>
  <c r="L726" i="13"/>
  <c r="L278" i="13"/>
  <c r="L6856" i="13"/>
  <c r="L6664" i="13"/>
  <c r="L6536" i="13"/>
  <c r="L6344" i="13"/>
  <c r="L6216" i="13"/>
  <c r="L6024" i="13"/>
  <c r="L5896" i="13"/>
  <c r="L5768" i="13"/>
  <c r="L5640" i="13"/>
  <c r="L5512" i="13"/>
  <c r="L5320" i="13"/>
  <c r="L5192" i="13"/>
  <c r="L5064" i="13"/>
  <c r="L4682" i="13"/>
  <c r="L4426" i="13"/>
  <c r="L4042" i="13"/>
  <c r="L3786" i="13"/>
  <c r="L3530" i="13"/>
  <c r="L6963" i="13"/>
  <c r="L3422" i="13"/>
  <c r="L4678" i="13"/>
  <c r="L4422" i="13"/>
  <c r="L4166" i="13"/>
  <c r="L3782" i="13"/>
  <c r="L3526" i="13"/>
  <c r="L3230" i="13"/>
  <c r="L3102" i="13"/>
  <c r="L2974" i="13"/>
  <c r="L2846" i="13"/>
  <c r="L2718" i="13"/>
  <c r="L2590" i="13"/>
  <c r="L2462" i="13"/>
  <c r="L2270" i="13"/>
  <c r="L2078" i="13"/>
  <c r="L1950" i="13"/>
  <c r="L1822" i="13"/>
  <c r="L1694" i="13"/>
  <c r="L1566" i="13"/>
  <c r="L1438" i="13"/>
  <c r="L1310" i="13"/>
  <c r="L1118" i="13"/>
  <c r="L926" i="13"/>
  <c r="L798" i="13"/>
  <c r="L670" i="13"/>
  <c r="L478" i="13"/>
  <c r="L350" i="13"/>
  <c r="L222" i="13"/>
  <c r="L94" i="13"/>
  <c r="L6712" i="13"/>
  <c r="L6288" i="13"/>
  <c r="L5968" i="13"/>
  <c r="L5648" i="13"/>
  <c r="L5296" i="13"/>
  <c r="L4837" i="13"/>
  <c r="L3834" i="13"/>
  <c r="L6899" i="13"/>
  <c r="L4438" i="13"/>
  <c r="L3798" i="13"/>
  <c r="L3238" i="13"/>
  <c r="L2918" i="13"/>
  <c r="L2598" i="13"/>
  <c r="L2278" i="13"/>
  <c r="L1958" i="13"/>
  <c r="L1638" i="13"/>
  <c r="L1142" i="13"/>
  <c r="L806" i="13"/>
  <c r="L342" i="13"/>
  <c r="L22" i="13"/>
  <c r="L4742" i="13"/>
  <c r="L6580" i="13"/>
  <c r="L6452" i="13"/>
  <c r="L6260" i="13"/>
  <c r="L6132" i="13"/>
  <c r="L6004" i="13"/>
  <c r="L5876" i="13"/>
  <c r="L5748" i="13"/>
  <c r="L5620" i="13"/>
  <c r="L5492" i="13"/>
  <c r="L5364" i="13"/>
  <c r="L5172" i="13"/>
  <c r="L5044" i="13"/>
  <c r="L4674" i="13"/>
  <c r="L4418" i="13"/>
  <c r="L4162" i="13"/>
  <c r="L3906" i="13"/>
  <c r="L3650" i="13"/>
  <c r="L7023" i="13"/>
  <c r="L6783" i="13"/>
  <c r="L4813" i="13"/>
  <c r="L4382" i="13"/>
  <c r="L4126" i="13"/>
  <c r="L3870" i="13"/>
  <c r="L3614" i="13"/>
  <c r="L3274" i="13"/>
  <c r="L3146" i="13"/>
  <c r="L3018" i="13"/>
  <c r="L2890" i="13"/>
  <c r="L2762" i="13"/>
  <c r="L2634" i="13"/>
  <c r="L2506" i="13"/>
  <c r="L2314" i="13"/>
  <c r="L2186" i="13"/>
  <c r="L2058" i="13"/>
  <c r="L1930" i="13"/>
  <c r="L1738" i="13"/>
  <c r="L1610" i="13"/>
  <c r="L1482" i="13"/>
  <c r="L1354" i="13"/>
  <c r="L1162" i="13"/>
  <c r="L1034" i="13"/>
  <c r="L906" i="13"/>
  <c r="L778" i="13"/>
  <c r="L650" i="13"/>
  <c r="L522" i="13"/>
  <c r="L330" i="13"/>
  <c r="L202" i="13"/>
  <c r="L74" i="13"/>
  <c r="L6560" i="13"/>
  <c r="L6144" i="13"/>
  <c r="L5728" i="13"/>
  <c r="L5312" i="13"/>
  <c r="L3318" i="13"/>
  <c r="L2662" i="13"/>
  <c r="L2246" i="13"/>
  <c r="L1830" i="13"/>
  <c r="L1398" i="13"/>
  <c r="L998" i="13"/>
  <c r="L566" i="13"/>
  <c r="L134" i="13"/>
  <c r="L4902" i="13"/>
  <c r="L6620" i="13"/>
  <c r="L6492" i="13"/>
  <c r="L6364" i="13"/>
  <c r="L6236" i="13"/>
  <c r="L6108" i="13"/>
  <c r="L5980" i="13"/>
  <c r="L5852" i="13"/>
  <c r="L5724" i="13"/>
  <c r="L5596" i="13"/>
  <c r="L5404" i="13"/>
  <c r="L5276" i="13"/>
  <c r="L5148" i="13"/>
  <c r="L4757" i="13"/>
  <c r="L4530" i="13"/>
  <c r="L4146" i="13"/>
  <c r="L3890" i="13"/>
  <c r="L3634" i="13"/>
  <c r="L6983" i="13"/>
  <c r="L6891" i="13"/>
  <c r="L4860" i="13"/>
  <c r="L4909" i="13"/>
  <c r="L4686" i="13"/>
  <c r="L4558" i="13"/>
  <c r="L4430" i="13"/>
  <c r="L4302" i="13"/>
  <c r="L4174" i="13"/>
  <c r="L4046" i="13"/>
  <c r="L3918" i="13"/>
  <c r="L3790" i="13"/>
  <c r="L3662" i="13"/>
  <c r="L3534" i="13"/>
  <c r="L3386" i="13"/>
  <c r="L3298" i="13"/>
  <c r="L3234" i="13"/>
  <c r="L3170" i="13"/>
  <c r="L3106" i="13"/>
  <c r="L3042" i="13"/>
  <c r="L2978" i="13"/>
  <c r="L2914" i="13"/>
  <c r="L2850" i="13"/>
  <c r="L2786" i="13"/>
  <c r="L2722" i="13"/>
  <c r="L2658" i="13"/>
  <c r="L2594" i="13"/>
  <c r="L2530" i="13"/>
  <c r="L2466" i="13"/>
  <c r="L2402" i="13"/>
  <c r="L2338" i="13"/>
  <c r="L2274" i="13"/>
  <c r="L2210" i="13"/>
  <c r="L2146" i="13"/>
  <c r="L2082" i="13"/>
  <c r="L2018" i="13"/>
  <c r="L1954" i="13"/>
  <c r="L1890" i="13"/>
  <c r="L1826" i="13"/>
  <c r="L1762" i="13"/>
  <c r="L1698" i="13"/>
  <c r="L1634" i="13"/>
  <c r="L1570" i="13"/>
  <c r="L1506" i="13"/>
  <c r="L1442" i="13"/>
  <c r="L1378" i="13"/>
  <c r="L1314" i="13"/>
  <c r="L1250" i="13"/>
  <c r="L1186" i="13"/>
  <c r="L1122" i="13"/>
  <c r="L1058" i="13"/>
  <c r="L994" i="13"/>
  <c r="L930" i="13"/>
  <c r="L866" i="13"/>
  <c r="L802" i="13"/>
  <c r="L738" i="13"/>
  <c r="L674" i="13"/>
  <c r="L610" i="13"/>
  <c r="L546" i="13"/>
  <c r="L482" i="13"/>
  <c r="L418" i="13"/>
  <c r="L354" i="13"/>
  <c r="L290" i="13"/>
  <c r="L226" i="13"/>
  <c r="L162" i="13"/>
  <c r="L98" i="13"/>
  <c r="L34" i="13"/>
  <c r="L4854" i="13"/>
  <c r="L6528" i="13"/>
  <c r="L6320" i="13"/>
  <c r="L6112" i="13"/>
  <c r="L5904" i="13"/>
  <c r="L5680" i="13"/>
  <c r="L5488" i="13"/>
  <c r="L5264" i="13"/>
  <c r="L5056" i="13"/>
  <c r="L4538" i="13"/>
  <c r="L4058" i="13"/>
  <c r="L3642" i="13"/>
  <c r="L6987" i="13"/>
  <c r="L4925" i="13"/>
  <c r="L4406" i="13"/>
  <c r="L3990" i="13"/>
  <c r="L3510" i="13"/>
  <c r="L3222" i="13"/>
  <c r="L2982" i="13"/>
  <c r="L2790" i="13"/>
  <c r="L2566" i="13"/>
  <c r="L2342" i="13"/>
  <c r="L2134" i="13"/>
  <c r="L1926" i="13"/>
  <c r="L1734" i="13"/>
  <c r="L1510" i="13"/>
  <c r="L1302" i="13"/>
  <c r="L1094" i="13"/>
  <c r="L886" i="13"/>
  <c r="L678" i="13"/>
  <c r="L438" i="13"/>
  <c r="L230" i="13"/>
  <c r="L38" i="13"/>
  <c r="L6824" i="13"/>
  <c r="L5014" i="13"/>
  <c r="L4758" i="13"/>
  <c r="L6648" i="13"/>
  <c r="L6584" i="13"/>
  <c r="L6520" i="13"/>
  <c r="L6456" i="13"/>
  <c r="L6392" i="13"/>
  <c r="L6328" i="13"/>
  <c r="L6264" i="13"/>
  <c r="L6200" i="13"/>
  <c r="L6136" i="13"/>
  <c r="L6072" i="13"/>
  <c r="L6008" i="13"/>
  <c r="L5944" i="13"/>
  <c r="L5880" i="13"/>
  <c r="L5816" i="13"/>
  <c r="L5752" i="13"/>
  <c r="L5688" i="13"/>
  <c r="L5624" i="13"/>
  <c r="L5560" i="13"/>
  <c r="L5496" i="13"/>
  <c r="L5432" i="13"/>
  <c r="L5368" i="13"/>
  <c r="L5304" i="13"/>
  <c r="L5240" i="13"/>
  <c r="L5176" i="13"/>
  <c r="L5112" i="13"/>
  <c r="L5048" i="13"/>
  <c r="L4869" i="13"/>
  <c r="L4650" i="13"/>
  <c r="L4522" i="13"/>
  <c r="L4394" i="13"/>
  <c r="L4266" i="13"/>
  <c r="L4138" i="13"/>
  <c r="L4010" i="13"/>
  <c r="L3882" i="13"/>
  <c r="L3754" i="13"/>
  <c r="L3626" i="13"/>
  <c r="L3498" i="13"/>
  <c r="L7011" i="13"/>
  <c r="L6947" i="13"/>
  <c r="L6739" i="13"/>
  <c r="L3358" i="13"/>
  <c r="L4829" i="13"/>
  <c r="L4646" i="13"/>
  <c r="L4518" i="13"/>
  <c r="L4390" i="13"/>
  <c r="L4262" i="13"/>
  <c r="L4134" i="13"/>
  <c r="L4006" i="13"/>
  <c r="L3878" i="13"/>
  <c r="L3750" i="13"/>
  <c r="L3622" i="13"/>
  <c r="L3494" i="13"/>
  <c r="L3342" i="13"/>
  <c r="L3278" i="13"/>
  <c r="L3214" i="13"/>
  <c r="L3150" i="13"/>
  <c r="L3086" i="13"/>
  <c r="L3022" i="13"/>
  <c r="L2958" i="13"/>
  <c r="L2894" i="13"/>
  <c r="L2830" i="13"/>
  <c r="L2766" i="13"/>
  <c r="L2702" i="13"/>
  <c r="L2638" i="13"/>
  <c r="L2574" i="13"/>
  <c r="L2510" i="13"/>
  <c r="L2446" i="13"/>
  <c r="L2382" i="13"/>
  <c r="L2318" i="13"/>
  <c r="L2254" i="13"/>
  <c r="L2190" i="13"/>
  <c r="L2126" i="13"/>
  <c r="L2062" i="13"/>
  <c r="L1998" i="13"/>
  <c r="L1934" i="13"/>
  <c r="L1870" i="13"/>
  <c r="L1806" i="13"/>
  <c r="L1742" i="13"/>
  <c r="L1678" i="13"/>
  <c r="L1614" i="13"/>
  <c r="L1550" i="13"/>
  <c r="L1486" i="13"/>
  <c r="L1422" i="13"/>
  <c r="L1358" i="13"/>
  <c r="L1294" i="13"/>
  <c r="L1230" i="13"/>
  <c r="L1166" i="13"/>
  <c r="L1102" i="13"/>
  <c r="L1038" i="13"/>
  <c r="L974" i="13"/>
  <c r="L910" i="13"/>
  <c r="L846" i="13"/>
  <c r="L782" i="13"/>
  <c r="L718" i="13"/>
  <c r="L654" i="13"/>
  <c r="L590" i="13"/>
  <c r="L526" i="13"/>
  <c r="L462" i="13"/>
  <c r="L398" i="13"/>
  <c r="L334" i="13"/>
  <c r="L270" i="13"/>
  <c r="L206" i="13"/>
  <c r="L142" i="13"/>
  <c r="L78" i="13"/>
  <c r="L14" i="13"/>
  <c r="L4918" i="13"/>
  <c r="L6592" i="13"/>
  <c r="L6416" i="13"/>
  <c r="L6240" i="13"/>
  <c r="L6080" i="13"/>
  <c r="L5920" i="13"/>
  <c r="L5760" i="13"/>
  <c r="L5600" i="13"/>
  <c r="L5440" i="13"/>
  <c r="L5280" i="13"/>
  <c r="L5120" i="13"/>
  <c r="L4698" i="13"/>
  <c r="L4378" i="13"/>
  <c r="L4122" i="13"/>
  <c r="L3738" i="13"/>
  <c r="L3482" i="13"/>
  <c r="L5012" i="13"/>
  <c r="L4733" i="13"/>
  <c r="L4374" i="13"/>
  <c r="L4022" i="13"/>
  <c r="L3702" i="13"/>
  <c r="L3350" i="13"/>
  <c r="L3190" i="13"/>
  <c r="L3030" i="13"/>
  <c r="L2870" i="13"/>
  <c r="L2742" i="13"/>
  <c r="L2582" i="13"/>
  <c r="L2406" i="13"/>
  <c r="L2230" i="13"/>
  <c r="L2070" i="13"/>
  <c r="L1910" i="13"/>
  <c r="L1750" i="13"/>
  <c r="L1590" i="13"/>
  <c r="L1430" i="13"/>
  <c r="L1270" i="13"/>
  <c r="L1110" i="13"/>
  <c r="L950" i="13"/>
  <c r="L790" i="13"/>
  <c r="L630" i="13"/>
  <c r="L470" i="13"/>
  <c r="L310" i="13"/>
  <c r="L150" i="13"/>
  <c r="L6912" i="13"/>
  <c r="L6784" i="13"/>
  <c r="L4934" i="13"/>
  <c r="L6692" i="13"/>
  <c r="L6628" i="13"/>
  <c r="L6564" i="13"/>
  <c r="L6500" i="13"/>
  <c r="L6436" i="13"/>
  <c r="L6372" i="13"/>
  <c r="L6308" i="13"/>
  <c r="L6244" i="13"/>
  <c r="L6180" i="13"/>
  <c r="L6116" i="13"/>
  <c r="L6052" i="13"/>
  <c r="L5988" i="13"/>
  <c r="L5924" i="13"/>
  <c r="L5860" i="13"/>
  <c r="L5796" i="13"/>
  <c r="L5732" i="13"/>
  <c r="L5668" i="13"/>
  <c r="L5604" i="13"/>
  <c r="L5540" i="13"/>
  <c r="L5476" i="13"/>
  <c r="L5412" i="13"/>
  <c r="L5348" i="13"/>
  <c r="L5284" i="13"/>
  <c r="L5220" i="13"/>
  <c r="L5156" i="13"/>
  <c r="L5092" i="13"/>
  <c r="L5028" i="13"/>
  <c r="L4789" i="13"/>
  <c r="L4642" i="13"/>
  <c r="L4514" i="13"/>
  <c r="L4386" i="13"/>
  <c r="L4258" i="13"/>
  <c r="L4130" i="13"/>
  <c r="L4002" i="13"/>
  <c r="L3874" i="13"/>
  <c r="L3746" i="13"/>
  <c r="L3618" i="13"/>
  <c r="L3490" i="13"/>
  <c r="L7007" i="13"/>
  <c r="L6943" i="13"/>
  <c r="L6719" i="13"/>
  <c r="L5005" i="13"/>
  <c r="L4749" i="13"/>
  <c r="L4606" i="13"/>
  <c r="L4478" i="13"/>
  <c r="L4350" i="13"/>
  <c r="L4222" i="13"/>
  <c r="L4094" i="13"/>
  <c r="L3966" i="13"/>
  <c r="L3838" i="13"/>
  <c r="L3710" i="13"/>
  <c r="L3582" i="13"/>
  <c r="L3454" i="13"/>
  <c r="L3322" i="13"/>
  <c r="L3258" i="13"/>
  <c r="L3194" i="13"/>
  <c r="L3130" i="13"/>
  <c r="L3066" i="13"/>
  <c r="L3002" i="13"/>
  <c r="L2938" i="13"/>
  <c r="L2874" i="13"/>
  <c r="L2810" i="13"/>
  <c r="L2746" i="13"/>
  <c r="L2682" i="13"/>
  <c r="L2618" i="13"/>
  <c r="L2554" i="13"/>
  <c r="L2490" i="13"/>
  <c r="L2426" i="13"/>
  <c r="L2362" i="13"/>
  <c r="L2298" i="13"/>
  <c r="L2234" i="13"/>
  <c r="L2170" i="13"/>
  <c r="L2106" i="13"/>
  <c r="L2042" i="13"/>
  <c r="L1978" i="13"/>
  <c r="L1914" i="13"/>
  <c r="L1850" i="13"/>
  <c r="L1786" i="13"/>
  <c r="L1722" i="13"/>
  <c r="L1658" i="13"/>
  <c r="L1594" i="13"/>
  <c r="L1530" i="13"/>
  <c r="L1466" i="13"/>
  <c r="L1402" i="13"/>
  <c r="L1338" i="13"/>
  <c r="L1274" i="13"/>
  <c r="L1210" i="13"/>
  <c r="L1146" i="13"/>
  <c r="L1082" i="13"/>
  <c r="L1018" i="13"/>
  <c r="L954" i="13"/>
  <c r="L890" i="13"/>
  <c r="L826" i="13"/>
  <c r="L762" i="13"/>
  <c r="L698" i="13"/>
  <c r="L634" i="13"/>
  <c r="L570" i="13"/>
  <c r="L506" i="13"/>
  <c r="L442" i="13"/>
  <c r="L378" i="13"/>
  <c r="L314" i="13"/>
  <c r="L250" i="13"/>
  <c r="L186" i="13"/>
  <c r="L122" i="13"/>
  <c r="L58" i="13"/>
  <c r="L7043" i="13"/>
  <c r="L7044" i="13"/>
  <c r="L7045" i="13"/>
  <c r="L7047" i="13"/>
  <c r="L7046" i="13"/>
  <c r="L7049" i="13"/>
  <c r="L7048" i="13"/>
  <c r="L7050" i="13"/>
  <c r="L7051" i="13"/>
  <c r="L7052" i="13"/>
  <c r="L7053" i="13"/>
  <c r="L7054" i="13"/>
  <c r="L7055" i="13"/>
  <c r="L7056" i="13"/>
  <c r="L7058" i="13"/>
  <c r="L7057" i="13"/>
  <c r="L7059" i="13"/>
  <c r="L7061" i="13"/>
  <c r="L7060" i="13"/>
  <c r="L7062" i="13"/>
  <c r="L7063" i="13"/>
  <c r="L7065" i="13"/>
  <c r="L7064" i="13"/>
  <c r="L7066" i="13"/>
  <c r="L7068" i="13"/>
  <c r="L7067" i="13"/>
  <c r="L7070" i="13"/>
  <c r="L7069" i="13"/>
  <c r="L7071" i="13"/>
  <c r="L7072" i="13"/>
  <c r="L7073" i="13"/>
  <c r="L7074" i="13"/>
  <c r="L7075" i="13"/>
  <c r="L7077" i="13"/>
  <c r="L7076" i="13"/>
  <c r="L7078" i="13"/>
  <c r="L7079" i="13"/>
  <c r="L7080" i="13"/>
  <c r="L7082" i="13"/>
  <c r="L7081" i="13"/>
  <c r="L7083" i="13"/>
  <c r="L7084" i="13"/>
  <c r="L7085" i="13"/>
  <c r="L7086" i="13"/>
  <c r="L7087" i="13"/>
  <c r="L7089" i="13"/>
  <c r="L7088" i="13"/>
  <c r="L7090" i="13"/>
  <c r="L7091" i="13"/>
  <c r="L7092" i="13"/>
  <c r="L7094" i="13"/>
  <c r="L7093" i="13"/>
  <c r="L7095" i="13"/>
  <c r="L7097" i="13"/>
  <c r="L7096" i="13"/>
  <c r="L7098" i="13"/>
  <c r="L7099" i="13"/>
  <c r="L7101" i="13"/>
  <c r="L7100" i="13"/>
  <c r="L7102" i="13"/>
  <c r="L7103" i="13"/>
  <c r="L7104" i="13"/>
  <c r="L7105" i="13"/>
  <c r="L7106" i="13"/>
  <c r="L7107" i="13"/>
  <c r="L7109" i="13"/>
  <c r="L7108" i="13"/>
  <c r="L7110" i="13"/>
  <c r="L7111" i="13"/>
  <c r="L7113" i="13"/>
  <c r="L7112" i="13"/>
  <c r="L7114" i="13"/>
  <c r="L7115" i="13"/>
  <c r="L7116" i="13"/>
  <c r="L7118" i="13"/>
  <c r="L7117" i="13"/>
  <c r="L7119" i="13"/>
  <c r="L7120" i="13"/>
  <c r="L7121" i="13"/>
  <c r="L7122" i="13"/>
  <c r="L7123" i="13"/>
  <c r="L7125" i="13"/>
  <c r="L7124" i="13"/>
  <c r="L7126" i="13"/>
  <c r="L7127" i="13"/>
  <c r="L7128" i="13"/>
  <c r="L7130" i="13"/>
  <c r="L7129" i="13"/>
  <c r="L7131" i="13"/>
  <c r="L7133" i="13"/>
  <c r="L7132" i="13"/>
  <c r="L7134" i="13"/>
  <c r="L7135" i="13"/>
  <c r="L7137" i="13"/>
  <c r="L7136" i="13"/>
  <c r="L7138" i="13"/>
  <c r="L7139" i="13"/>
  <c r="L7141" i="13"/>
  <c r="L7140" i="13"/>
  <c r="L7142" i="13"/>
  <c r="L7144" i="13"/>
  <c r="L7143" i="13"/>
  <c r="L7145" i="13"/>
  <c r="L7146" i="13"/>
  <c r="L7147" i="13"/>
  <c r="L7149" i="13"/>
  <c r="L7148" i="13"/>
  <c r="L7150" i="13"/>
  <c r="L7151" i="13"/>
  <c r="L7152" i="13"/>
  <c r="L7154" i="13"/>
  <c r="L7153" i="13"/>
  <c r="L7155" i="13"/>
  <c r="L7157" i="13"/>
  <c r="L7156" i="13"/>
  <c r="L7158" i="13"/>
  <c r="L7159" i="13"/>
  <c r="L7161" i="13"/>
  <c r="L7160" i="13"/>
  <c r="L7162" i="13"/>
  <c r="L7163" i="13"/>
  <c r="L7164" i="13"/>
  <c r="L7165" i="13"/>
  <c r="L7167" i="13"/>
  <c r="L7166" i="13"/>
  <c r="L7169" i="13"/>
  <c r="L7168" i="13"/>
  <c r="L7170" i="13"/>
  <c r="L7171" i="13"/>
  <c r="L7173" i="13"/>
  <c r="L7172" i="13"/>
  <c r="L7174" i="13"/>
  <c r="L7175" i="13"/>
  <c r="L7176" i="13"/>
  <c r="L7178" i="13"/>
  <c r="L7177" i="13"/>
  <c r="L7179" i="13"/>
  <c r="L7180" i="13"/>
  <c r="L7181" i="13"/>
  <c r="L7182" i="13"/>
  <c r="L7183" i="13"/>
  <c r="L7185" i="13"/>
  <c r="L7184" i="13"/>
  <c r="L7186" i="13"/>
  <c r="L7187" i="13"/>
  <c r="L7188" i="13"/>
  <c r="L7190" i="13"/>
  <c r="L7189" i="13"/>
  <c r="L7192" i="13"/>
  <c r="L7191" i="13"/>
  <c r="L7193" i="13"/>
  <c r="L7194" i="13"/>
  <c r="L7195" i="13"/>
  <c r="L7196" i="13"/>
  <c r="L7198" i="13"/>
  <c r="L7197" i="13"/>
  <c r="L7199" i="13"/>
  <c r="L7201" i="13"/>
  <c r="L7200" i="13"/>
  <c r="L7202" i="13"/>
  <c r="L7203" i="13"/>
  <c r="L7204" i="13"/>
  <c r="L7205" i="13"/>
  <c r="L7206" i="13"/>
  <c r="L7207" i="13"/>
  <c r="L7208" i="13"/>
  <c r="L7209" i="13"/>
  <c r="L7210" i="13"/>
  <c r="L7211" i="13"/>
  <c r="L7212" i="13"/>
  <c r="L7213" i="13"/>
  <c r="L7214" i="13"/>
  <c r="L7215" i="13"/>
  <c r="L7217" i="13"/>
  <c r="L7216" i="13"/>
  <c r="L7218" i="13"/>
  <c r="L7219" i="13"/>
  <c r="L7220" i="13"/>
  <c r="L7221" i="13"/>
  <c r="L7222" i="13"/>
  <c r="L7223" i="13"/>
  <c r="L7225" i="13"/>
  <c r="L7224" i="13"/>
  <c r="L7226" i="13"/>
  <c r="L7228" i="13"/>
  <c r="L7227" i="13"/>
  <c r="L7229" i="13"/>
  <c r="L7230" i="13"/>
  <c r="L7232" i="13"/>
  <c r="L7231" i="13"/>
  <c r="L7233" i="13"/>
  <c r="L7234" i="13"/>
  <c r="L7235" i="13"/>
  <c r="L7237" i="13"/>
  <c r="L7236" i="13"/>
  <c r="L7238" i="13"/>
  <c r="L7239" i="13"/>
  <c r="L7240" i="13"/>
  <c r="L7241" i="13"/>
  <c r="L7242" i="13"/>
  <c r="L7243" i="13"/>
  <c r="L7244" i="13"/>
  <c r="L7245" i="13"/>
  <c r="L7246" i="13"/>
  <c r="L7247" i="13"/>
  <c r="L7248" i="13"/>
  <c r="L7249" i="13"/>
  <c r="L7250" i="13"/>
  <c r="L7251" i="13"/>
  <c r="L7252" i="13"/>
  <c r="L7253" i="13"/>
  <c r="L7255" i="13"/>
  <c r="L7254" i="13"/>
  <c r="L7256" i="13"/>
  <c r="L7257" i="13"/>
  <c r="L7258" i="13"/>
  <c r="L7259" i="13"/>
  <c r="L7261" i="13"/>
  <c r="L7260" i="13"/>
  <c r="L7262" i="13"/>
  <c r="L7263" i="13"/>
  <c r="L7264" i="13"/>
  <c r="L7265" i="13"/>
  <c r="L7266" i="13"/>
  <c r="L7267" i="13"/>
  <c r="L7268" i="13"/>
  <c r="L7269" i="13"/>
  <c r="L7271" i="13"/>
  <c r="L7270" i="13"/>
  <c r="L7272" i="13"/>
  <c r="L7273" i="13"/>
  <c r="L7274" i="13"/>
  <c r="L7275" i="13"/>
  <c r="L7277" i="13"/>
  <c r="L7276" i="13"/>
  <c r="L7279" i="13"/>
  <c r="L7278" i="13"/>
  <c r="L7280" i="13"/>
  <c r="L7281" i="13"/>
  <c r="L7282" i="13"/>
  <c r="L7283" i="13"/>
  <c r="L7284" i="13"/>
  <c r="L7285" i="13"/>
  <c r="L7286" i="13"/>
  <c r="L7287" i="13"/>
  <c r="L7288" i="13"/>
  <c r="L7289" i="13"/>
  <c r="L7290" i="13"/>
  <c r="L7292" i="13"/>
  <c r="L7291" i="13"/>
  <c r="L7293" i="13"/>
  <c r="L7295" i="13"/>
  <c r="L7294" i="13"/>
  <c r="L7296" i="13"/>
  <c r="L7297" i="13"/>
  <c r="L7299" i="13"/>
  <c r="L7298" i="13"/>
  <c r="L7301" i="13"/>
  <c r="L7300" i="13"/>
  <c r="L7303" i="13"/>
  <c r="L7302" i="13"/>
  <c r="L7305" i="13"/>
  <c r="L7304" i="13"/>
  <c r="L7306" i="13"/>
  <c r="L7307" i="13"/>
  <c r="L7308" i="13"/>
  <c r="L7310" i="13"/>
  <c r="L7309" i="13"/>
  <c r="L7311" i="13"/>
  <c r="L7312" i="13"/>
  <c r="L7313" i="13"/>
  <c r="L7314" i="13"/>
  <c r="L7316" i="13"/>
  <c r="L7315" i="13"/>
  <c r="L7317" i="13"/>
  <c r="L7318" i="13"/>
  <c r="L7319" i="13"/>
  <c r="L7321" i="13"/>
  <c r="L7320" i="13"/>
  <c r="L7322" i="13"/>
  <c r="L7323" i="13"/>
  <c r="L7325" i="13"/>
  <c r="L7324" i="13"/>
  <c r="L7326" i="13"/>
  <c r="L7327" i="13"/>
  <c r="L7328" i="13"/>
  <c r="L7329" i="13"/>
  <c r="L7330" i="13"/>
  <c r="L7331" i="13"/>
  <c r="L7333" i="13"/>
  <c r="L7332" i="13"/>
  <c r="L7334" i="13"/>
  <c r="L7335" i="13"/>
  <c r="L7336" i="13"/>
  <c r="L7337" i="13"/>
  <c r="L7339" i="13"/>
  <c r="L7338" i="13"/>
  <c r="L7341" i="13"/>
  <c r="L7340" i="13"/>
  <c r="L7342" i="13"/>
  <c r="L7343" i="13"/>
  <c r="L7344" i="13"/>
  <c r="L7345" i="13"/>
  <c r="L7346" i="13"/>
  <c r="L7347" i="13"/>
  <c r="L7348" i="13"/>
  <c r="L7349" i="13"/>
  <c r="L7351" i="13"/>
  <c r="L7350" i="13"/>
  <c r="L7352" i="13"/>
  <c r="L7353" i="13"/>
  <c r="L7354" i="13"/>
  <c r="L7355" i="13"/>
  <c r="L7356" i="13"/>
  <c r="L7358" i="13"/>
  <c r="L7357" i="13"/>
  <c r="L7359" i="13"/>
  <c r="L7360" i="13"/>
  <c r="L7361" i="13"/>
  <c r="L7362" i="13"/>
  <c r="L7363" i="13"/>
  <c r="L7364" i="13"/>
  <c r="L7365" i="13"/>
  <c r="L7366" i="13"/>
  <c r="L7367" i="13"/>
  <c r="L7368" i="13"/>
  <c r="L7370" i="13"/>
  <c r="L7369" i="13"/>
  <c r="L7371" i="13"/>
  <c r="L7373" i="13"/>
  <c r="L7372" i="13"/>
  <c r="L7374" i="13"/>
  <c r="L7375" i="13"/>
  <c r="L7376" i="13"/>
  <c r="L7377" i="13"/>
  <c r="L7378" i="13"/>
  <c r="L7379" i="13"/>
  <c r="L7380" i="13"/>
  <c r="L7381" i="13"/>
  <c r="L7382" i="13"/>
  <c r="L7383" i="13"/>
  <c r="L7384" i="13"/>
  <c r="L7385" i="13"/>
  <c r="L7386" i="13"/>
  <c r="L7387" i="13"/>
  <c r="L7388" i="13"/>
  <c r="L7389" i="13"/>
  <c r="L7390" i="13"/>
  <c r="L7391" i="13"/>
  <c r="L7392" i="13"/>
  <c r="L7393" i="13"/>
  <c r="L7394" i="13"/>
  <c r="L7395" i="13"/>
  <c r="L7396" i="13"/>
  <c r="L7397" i="13"/>
  <c r="L7398" i="13"/>
  <c r="L7399" i="13"/>
  <c r="L7400" i="13"/>
  <c r="L7401" i="13"/>
  <c r="L7402" i="13"/>
  <c r="L7403" i="13"/>
  <c r="L7405" i="13"/>
  <c r="L7404" i="13"/>
  <c r="L7406" i="13"/>
  <c r="L7407" i="13"/>
  <c r="L7408" i="13"/>
  <c r="L7409" i="13"/>
  <c r="L7411" i="13"/>
  <c r="L7410" i="13"/>
  <c r="L7412" i="13"/>
  <c r="L7413" i="13"/>
  <c r="L7414" i="13"/>
  <c r="L7415" i="13"/>
  <c r="L7416" i="13"/>
  <c r="L7417" i="13"/>
  <c r="L7418" i="13"/>
  <c r="L7419" i="13"/>
  <c r="L7420" i="13"/>
  <c r="L7421" i="13"/>
  <c r="L7422" i="13"/>
  <c r="L7423" i="13"/>
  <c r="L7424" i="13"/>
  <c r="L7425" i="13"/>
  <c r="L7426" i="13"/>
  <c r="L7427" i="13"/>
  <c r="L7428" i="13"/>
  <c r="L7429" i="13"/>
  <c r="L7430" i="13"/>
  <c r="L7431" i="13"/>
  <c r="L7432" i="13"/>
  <c r="L7434" i="13"/>
  <c r="L7433" i="13"/>
  <c r="L7435" i="13"/>
  <c r="L7436" i="13"/>
  <c r="L7437" i="13"/>
  <c r="L7438" i="13"/>
  <c r="L7439" i="13"/>
  <c r="L7440" i="13"/>
  <c r="L7442" i="13"/>
  <c r="L7441" i="13"/>
  <c r="L7443" i="13"/>
  <c r="L7444" i="13"/>
  <c r="L7445" i="13"/>
  <c r="L7446" i="13"/>
  <c r="L7447" i="13"/>
  <c r="L7448" i="13"/>
  <c r="L7449" i="13"/>
  <c r="L7450" i="13"/>
  <c r="L7451" i="13"/>
  <c r="L7452" i="13"/>
  <c r="L7453" i="13"/>
  <c r="L7454" i="13"/>
  <c r="L7455" i="13"/>
  <c r="L7456" i="13"/>
  <c r="L7457" i="13"/>
  <c r="L7459" i="13"/>
  <c r="L7458" i="13"/>
  <c r="L7460" i="13"/>
  <c r="L7462" i="13"/>
  <c r="L7461" i="13"/>
  <c r="L7463" i="13"/>
  <c r="L7464" i="13"/>
  <c r="L7465" i="13"/>
  <c r="L7466" i="13"/>
  <c r="L7467" i="13"/>
  <c r="L7469" i="13"/>
  <c r="L7468" i="13"/>
  <c r="L7470" i="13"/>
  <c r="L7471" i="13"/>
  <c r="L7472" i="13"/>
  <c r="L7473" i="13"/>
  <c r="L7474" i="13"/>
  <c r="L7475" i="13"/>
  <c r="L7476" i="13"/>
  <c r="L7477" i="13"/>
  <c r="L7478" i="13"/>
  <c r="L7479" i="13"/>
  <c r="L7481" i="13"/>
  <c r="L7480" i="13"/>
  <c r="L7483" i="13"/>
  <c r="L7482" i="13"/>
  <c r="L7485" i="13"/>
  <c r="L7484" i="13"/>
  <c r="L7486" i="13"/>
  <c r="L7487" i="13"/>
  <c r="L7489" i="13"/>
  <c r="L7488" i="13"/>
  <c r="L7490" i="13"/>
  <c r="L7491" i="13"/>
  <c r="L7493" i="13"/>
  <c r="L7492" i="13"/>
  <c r="L7494" i="13"/>
  <c r="L7495" i="13"/>
  <c r="L7496" i="13"/>
  <c r="L7497" i="13"/>
  <c r="L7499" i="13"/>
  <c r="L7498" i="13"/>
  <c r="L7501" i="13"/>
  <c r="L7500" i="13"/>
  <c r="L7502" i="13"/>
  <c r="L7503" i="13"/>
  <c r="L7505" i="13"/>
  <c r="L7504" i="13"/>
  <c r="L7506" i="13"/>
  <c r="L7507" i="13"/>
  <c r="L7508" i="13"/>
  <c r="L7510" i="13"/>
  <c r="L7509" i="13"/>
  <c r="L7512" i="13"/>
  <c r="L7511" i="13"/>
  <c r="L7513" i="13"/>
  <c r="L7514" i="13"/>
  <c r="L7515" i="13"/>
  <c r="L7516" i="13"/>
  <c r="L7517" i="13"/>
  <c r="L7518" i="13"/>
  <c r="L7519" i="13"/>
  <c r="L7521" i="13"/>
  <c r="L7520" i="13"/>
  <c r="L7522" i="13"/>
  <c r="L7523" i="13"/>
  <c r="L7524" i="13"/>
  <c r="L7525" i="13"/>
  <c r="L7526" i="13"/>
  <c r="L7527" i="13"/>
  <c r="L7528" i="13"/>
  <c r="L7529" i="13"/>
  <c r="L7530" i="13"/>
  <c r="L7532" i="13"/>
  <c r="L7531" i="13"/>
  <c r="L7533" i="13"/>
  <c r="L7534" i="13"/>
  <c r="L7535" i="13"/>
  <c r="L7537" i="13"/>
  <c r="L7536" i="13"/>
  <c r="L7538" i="13"/>
  <c r="L7539" i="13"/>
  <c r="L7540" i="13"/>
  <c r="L7541" i="13"/>
  <c r="L7542" i="13"/>
  <c r="L7543" i="13"/>
  <c r="L7545" i="13"/>
  <c r="L7544" i="13"/>
  <c r="L7546" i="13"/>
  <c r="L7547" i="13"/>
  <c r="L7548" i="13"/>
  <c r="L7549" i="13"/>
  <c r="L7550" i="13"/>
  <c r="L7551" i="13"/>
  <c r="L7552" i="13"/>
  <c r="L7553" i="13"/>
  <c r="L7554" i="13"/>
  <c r="L7555" i="13"/>
  <c r="L7556" i="13"/>
  <c r="L7557" i="13"/>
  <c r="L7558" i="13"/>
  <c r="L7559" i="13"/>
  <c r="L7560" i="13"/>
  <c r="L7561" i="13"/>
  <c r="L7562" i="13"/>
  <c r="L7563" i="13"/>
  <c r="L7565" i="13"/>
  <c r="L7564" i="13"/>
  <c r="L7566" i="13"/>
  <c r="L7568" i="13"/>
  <c r="L7567" i="13"/>
  <c r="L7569" i="13"/>
  <c r="L7570" i="13"/>
  <c r="L7571" i="13"/>
  <c r="L7572" i="13"/>
  <c r="L7573" i="13"/>
  <c r="L7574" i="13"/>
  <c r="L7575" i="13"/>
  <c r="L7577" i="13"/>
  <c r="L7576" i="13"/>
  <c r="L7578" i="13"/>
  <c r="L7579" i="13"/>
  <c r="L7580" i="13"/>
  <c r="L7581" i="13"/>
  <c r="L7582" i="13"/>
  <c r="L7583" i="13"/>
  <c r="L7585" i="13"/>
  <c r="L7584" i="13"/>
  <c r="L7586" i="13"/>
  <c r="L7587" i="13"/>
  <c r="L7588" i="13"/>
  <c r="L7589" i="13"/>
  <c r="L7590" i="13"/>
  <c r="L7591" i="13"/>
  <c r="L7593" i="13"/>
  <c r="L7592" i="13"/>
  <c r="L7595" i="13"/>
  <c r="L7594" i="13"/>
  <c r="L7596" i="13"/>
  <c r="L7597" i="13"/>
  <c r="L7598" i="13"/>
  <c r="L7600" i="13"/>
  <c r="L7599" i="13"/>
  <c r="L7601" i="13"/>
  <c r="L7602" i="13"/>
  <c r="L7603" i="13"/>
  <c r="L7605" i="13"/>
  <c r="L7604" i="13"/>
  <c r="L7606" i="13"/>
  <c r="L7607" i="13"/>
  <c r="L7608" i="13"/>
  <c r="L7610" i="13"/>
  <c r="L7609" i="13"/>
  <c r="L7611" i="13"/>
  <c r="L7613" i="13"/>
  <c r="L7612" i="13"/>
  <c r="L7614" i="13"/>
  <c r="L7616" i="13"/>
  <c r="L7615" i="13"/>
  <c r="L7617" i="13"/>
  <c r="L7618" i="13"/>
  <c r="L7619" i="13"/>
  <c r="L7620" i="13"/>
  <c r="L7622" i="13"/>
  <c r="L7621" i="13"/>
  <c r="L7623" i="13"/>
  <c r="L7624" i="13"/>
  <c r="L7626" i="13"/>
  <c r="L7625" i="13"/>
  <c r="L7627" i="13"/>
  <c r="L7628" i="13"/>
  <c r="L7629" i="13"/>
  <c r="L7630" i="13"/>
  <c r="L7631" i="13"/>
  <c r="L7632" i="13"/>
  <c r="L7634" i="13"/>
  <c r="L7633" i="13"/>
  <c r="L7636" i="13"/>
  <c r="L7635" i="13"/>
  <c r="L7637" i="13"/>
  <c r="L7638" i="13"/>
  <c r="L7639" i="13"/>
  <c r="L7640" i="13"/>
  <c r="L7641" i="13"/>
  <c r="L7642" i="13"/>
  <c r="L7643" i="13"/>
  <c r="L7645" i="13"/>
  <c r="L7644" i="13"/>
  <c r="L7646" i="13"/>
  <c r="L7647" i="13"/>
  <c r="L7648" i="13"/>
  <c r="L7649" i="13"/>
  <c r="L7650" i="13"/>
  <c r="L7651" i="13"/>
  <c r="L7652" i="13"/>
  <c r="L7654" i="13"/>
  <c r="L7653" i="13"/>
  <c r="L7655" i="13"/>
  <c r="L7656" i="13"/>
  <c r="L7657" i="13"/>
  <c r="L7658" i="13"/>
  <c r="L7659" i="13"/>
  <c r="L7660" i="13"/>
  <c r="L7661" i="13"/>
  <c r="L7662" i="13"/>
  <c r="L7663" i="13"/>
  <c r="L7664" i="13"/>
  <c r="L7665" i="13"/>
  <c r="L7666" i="13"/>
  <c r="L7667" i="13"/>
  <c r="L7668" i="13"/>
  <c r="L7669" i="13"/>
  <c r="L7670" i="13"/>
  <c r="L7671" i="13"/>
  <c r="L7673" i="13"/>
  <c r="L7672" i="13"/>
  <c r="L7674" i="13"/>
  <c r="L7675" i="13"/>
  <c r="L7676" i="13"/>
  <c r="L7677" i="13"/>
  <c r="L7678" i="13"/>
  <c r="L7679" i="13"/>
  <c r="L7680" i="13"/>
  <c r="L7681" i="13"/>
  <c r="L7682" i="13"/>
  <c r="L7683" i="13"/>
  <c r="L7685" i="13"/>
  <c r="L7684" i="13"/>
  <c r="L7686" i="13"/>
  <c r="L7687" i="13"/>
  <c r="L7688" i="13"/>
  <c r="L7689" i="13"/>
  <c r="L7690" i="13"/>
  <c r="L7691" i="13"/>
  <c r="L7692" i="13"/>
  <c r="L7693" i="13"/>
  <c r="L7694" i="13"/>
  <c r="L7695" i="13"/>
  <c r="L7697" i="13"/>
  <c r="L7696" i="13"/>
  <c r="L7698" i="13"/>
  <c r="L7699" i="13"/>
  <c r="L7700" i="13"/>
  <c r="L7702" i="13"/>
  <c r="L7701" i="13"/>
  <c r="L7703" i="13"/>
  <c r="L7704" i="13"/>
  <c r="L7705" i="13"/>
  <c r="L7706" i="13"/>
  <c r="L7707" i="13"/>
  <c r="L7708" i="13"/>
  <c r="L7710" i="13"/>
  <c r="L7709" i="13"/>
  <c r="L7712" i="13"/>
  <c r="L7711" i="13"/>
  <c r="L7713" i="13"/>
  <c r="L7714" i="13"/>
  <c r="L7715" i="13"/>
  <c r="L7716" i="13"/>
  <c r="L7717" i="13"/>
  <c r="L7718" i="13"/>
  <c r="L7719" i="13"/>
  <c r="L7720" i="13"/>
  <c r="L7721" i="13"/>
  <c r="L7722" i="13"/>
  <c r="L7723" i="13"/>
  <c r="L7724" i="13"/>
  <c r="L7726" i="13"/>
  <c r="L7725" i="13"/>
  <c r="L7727" i="13"/>
  <c r="L7728" i="13"/>
  <c r="L7729" i="13"/>
  <c r="L7730" i="13"/>
  <c r="L7731" i="13"/>
  <c r="L7732" i="13"/>
  <c r="L7733" i="13"/>
  <c r="L7734" i="13"/>
  <c r="L7735" i="13"/>
  <c r="L7736" i="13"/>
  <c r="L7737" i="13"/>
  <c r="L7738" i="13"/>
  <c r="L7739" i="13"/>
  <c r="L7740" i="13"/>
  <c r="L7742" i="13"/>
  <c r="L7741" i="13"/>
  <c r="L7743" i="13"/>
  <c r="L7744" i="13"/>
  <c r="L7745" i="13"/>
  <c r="L7746" i="13"/>
  <c r="L7747" i="13"/>
  <c r="L7748" i="13"/>
  <c r="L7749" i="13"/>
  <c r="L7750" i="13"/>
  <c r="L7751" i="13"/>
  <c r="L7752" i="13"/>
  <c r="L7753" i="13"/>
  <c r="L7755" i="13"/>
  <c r="L7754" i="13"/>
  <c r="L7756" i="13"/>
  <c r="L7757" i="13"/>
  <c r="L7758" i="13"/>
  <c r="L7759" i="13"/>
  <c r="L7760" i="13"/>
  <c r="L7761" i="13"/>
  <c r="L7763" i="13"/>
  <c r="L7762" i="13"/>
  <c r="L7764" i="13"/>
  <c r="L7765" i="13"/>
  <c r="L7766" i="13"/>
  <c r="L7767" i="13"/>
  <c r="L7768" i="13"/>
  <c r="L7770" i="13"/>
  <c r="L7769" i="13"/>
  <c r="L7772" i="13"/>
  <c r="L7771" i="13"/>
  <c r="L7773" i="13"/>
  <c r="L7774" i="13"/>
  <c r="L7776" i="13"/>
  <c r="L7775" i="13"/>
  <c r="L7777" i="13"/>
  <c r="L7778" i="13"/>
  <c r="L7779" i="13"/>
  <c r="L7780" i="13"/>
  <c r="L7781" i="13"/>
  <c r="L7782" i="13"/>
  <c r="L7783" i="13"/>
  <c r="L7784" i="13"/>
  <c r="L7786" i="13"/>
  <c r="L7785" i="13"/>
  <c r="L7788" i="13"/>
  <c r="L7787" i="13"/>
  <c r="L7789" i="13"/>
  <c r="L7790" i="13"/>
  <c r="L7791" i="13"/>
  <c r="L7792" i="13"/>
  <c r="L7794" i="13"/>
  <c r="L7793" i="13"/>
  <c r="L7795" i="13"/>
  <c r="L7796" i="13"/>
  <c r="L7797" i="13"/>
  <c r="L7799" i="13"/>
  <c r="L7798" i="13"/>
  <c r="L7800" i="13"/>
  <c r="L7801" i="13"/>
  <c r="L7802" i="13"/>
  <c r="L7803" i="13"/>
  <c r="L7804" i="13"/>
  <c r="L7805" i="13"/>
  <c r="L7807" i="13"/>
  <c r="L7806" i="13"/>
  <c r="L7808" i="13"/>
  <c r="L7810" i="13"/>
  <c r="L7809" i="13"/>
  <c r="L7811" i="13"/>
  <c r="L7813" i="13"/>
  <c r="L7812" i="13"/>
  <c r="L7814" i="13"/>
  <c r="L7815" i="13"/>
  <c r="L7817" i="13"/>
  <c r="L7816" i="13"/>
  <c r="L7818" i="13"/>
  <c r="L7819" i="13"/>
  <c r="L7820" i="13"/>
  <c r="L7822" i="13"/>
  <c r="L7821" i="13"/>
  <c r="L7823" i="13"/>
  <c r="L7824" i="13"/>
  <c r="L7825" i="13"/>
  <c r="L7827" i="13"/>
  <c r="L7826" i="13"/>
  <c r="L7828" i="13"/>
  <c r="L7829" i="13"/>
  <c r="L7830" i="13"/>
  <c r="L7831" i="13"/>
  <c r="L7832" i="13"/>
  <c r="L7834" i="13"/>
  <c r="L7833" i="13"/>
  <c r="L7836" i="13"/>
  <c r="L7835" i="13"/>
  <c r="L7837" i="13"/>
  <c r="L7838" i="13"/>
  <c r="L7840" i="13"/>
  <c r="L7839" i="13"/>
  <c r="L7842" i="13"/>
  <c r="L7841" i="13"/>
  <c r="L7843" i="13"/>
  <c r="L7844" i="13"/>
  <c r="L7846" i="13"/>
  <c r="L7845" i="13"/>
  <c r="L7847" i="13"/>
  <c r="L7848" i="13"/>
  <c r="L7850" i="13"/>
  <c r="L7849" i="13"/>
  <c r="L7852" i="13"/>
  <c r="L7851" i="13"/>
  <c r="L7853" i="13"/>
  <c r="L7855" i="13"/>
  <c r="L7854" i="13"/>
  <c r="L7856" i="13"/>
  <c r="L7858" i="13"/>
  <c r="L7857" i="13"/>
  <c r="L7859" i="13"/>
  <c r="L7860" i="13"/>
  <c r="L7862" i="13"/>
  <c r="L7861" i="13"/>
  <c r="L7863" i="13"/>
  <c r="L7864" i="13"/>
  <c r="L7865" i="13"/>
  <c r="L7866" i="13"/>
  <c r="L7868" i="13"/>
  <c r="L7867" i="13"/>
  <c r="L7870" i="13"/>
  <c r="L7869" i="13"/>
  <c r="L7872" i="13"/>
  <c r="L7871" i="13"/>
  <c r="L7874" i="13"/>
  <c r="L7873" i="13"/>
  <c r="L7875" i="13"/>
  <c r="L7876" i="13"/>
  <c r="L7877" i="13"/>
  <c r="L7878" i="13"/>
  <c r="L7879" i="13"/>
  <c r="L7880" i="13"/>
  <c r="L7882" i="13"/>
  <c r="L7881" i="13"/>
  <c r="L7883" i="13"/>
  <c r="L7884" i="13"/>
  <c r="L7886" i="13"/>
  <c r="L7885" i="13"/>
  <c r="L7887" i="13"/>
  <c r="L7888" i="13"/>
  <c r="L7889" i="13"/>
  <c r="L7891" i="13"/>
  <c r="L7890" i="13"/>
  <c r="L7892" i="13"/>
  <c r="L7894" i="13"/>
  <c r="L7893" i="13"/>
  <c r="L7895" i="13"/>
  <c r="L7896" i="13"/>
  <c r="L7898" i="13"/>
  <c r="L7897" i="13"/>
  <c r="L7899" i="13"/>
  <c r="L7900" i="13"/>
  <c r="L7901" i="13"/>
  <c r="L7903" i="13"/>
  <c r="L7902" i="13"/>
  <c r="L7904" i="13"/>
  <c r="L7906" i="13"/>
  <c r="L7905" i="13"/>
  <c r="L7907" i="13"/>
  <c r="L7908" i="13"/>
  <c r="L7909" i="13"/>
  <c r="L7910" i="13"/>
  <c r="L7911" i="13"/>
  <c r="L7912" i="13"/>
  <c r="L7913" i="13"/>
  <c r="L7914" i="13"/>
  <c r="L7916" i="13"/>
  <c r="L7915" i="13"/>
  <c r="L7917" i="13"/>
  <c r="L7918" i="13"/>
  <c r="L7919" i="13"/>
  <c r="L7920" i="13"/>
  <c r="L7921" i="13"/>
  <c r="L7922" i="13"/>
  <c r="L7923" i="13"/>
  <c r="L7925" i="13"/>
  <c r="L7924" i="13"/>
  <c r="L7926" i="13"/>
  <c r="L7927" i="13"/>
  <c r="L7929" i="13"/>
  <c r="L7928" i="13"/>
  <c r="L7930" i="13"/>
  <c r="L7931" i="13"/>
  <c r="L7932" i="13"/>
  <c r="L7934" i="13"/>
  <c r="L7933" i="13"/>
  <c r="L7935" i="13"/>
  <c r="L7936" i="13"/>
  <c r="L7937" i="13"/>
  <c r="L7939" i="13"/>
  <c r="L7938" i="13"/>
  <c r="L7940" i="13"/>
  <c r="L7942" i="13"/>
  <c r="L7941" i="13"/>
  <c r="L7944" i="13"/>
  <c r="L7943" i="13"/>
  <c r="L7945" i="13"/>
  <c r="L7947" i="13"/>
  <c r="L7946" i="13"/>
  <c r="L7948" i="13"/>
  <c r="L7949" i="13"/>
  <c r="L7951" i="13"/>
  <c r="L7950" i="13"/>
  <c r="L7953" i="13"/>
  <c r="L7952" i="13"/>
  <c r="L7955" i="13"/>
  <c r="L7954" i="13"/>
  <c r="L7957" i="13"/>
  <c r="L7956" i="13"/>
  <c r="L7958" i="13"/>
  <c r="L7959" i="13"/>
  <c r="L7960" i="13"/>
  <c r="L7962" i="13"/>
  <c r="L7961" i="13"/>
  <c r="L7964" i="13"/>
  <c r="L7963" i="13"/>
  <c r="L7965" i="13"/>
  <c r="L7967" i="13"/>
  <c r="L7966" i="13"/>
  <c r="L7968" i="13"/>
  <c r="L7969" i="13"/>
  <c r="L7970" i="13"/>
  <c r="L7971" i="13"/>
  <c r="L7972" i="13"/>
  <c r="L7974" i="13"/>
  <c r="L7973" i="13"/>
  <c r="L7976" i="13"/>
  <c r="L7975" i="13"/>
  <c r="L7977" i="13"/>
  <c r="L7979" i="13"/>
  <c r="L7978" i="13"/>
  <c r="L7980" i="13"/>
  <c r="L7981" i="13"/>
  <c r="L7982" i="13"/>
  <c r="L7983" i="13"/>
  <c r="L7984" i="13"/>
  <c r="L7986" i="13"/>
  <c r="L7985" i="13"/>
  <c r="L7987" i="13"/>
  <c r="L7988" i="13"/>
  <c r="L7989" i="13"/>
  <c r="L7991" i="13"/>
  <c r="L7990" i="13"/>
  <c r="L7992" i="13"/>
  <c r="L7993" i="13"/>
  <c r="L7994" i="13"/>
  <c r="L7995" i="13"/>
  <c r="L7996" i="13"/>
  <c r="L7997" i="13"/>
  <c r="L7998" i="13"/>
  <c r="L7999" i="13"/>
  <c r="L8000" i="13"/>
  <c r="L8002" i="13"/>
  <c r="L8001" i="13"/>
  <c r="L8004" i="13"/>
  <c r="L8003" i="13"/>
  <c r="L8005" i="13"/>
  <c r="L8006" i="13"/>
  <c r="L8007" i="13"/>
  <c r="L8008" i="13"/>
  <c r="L8009" i="13"/>
  <c r="L8010" i="13"/>
  <c r="L8011" i="13"/>
  <c r="L8012" i="13"/>
  <c r="L8013" i="13"/>
  <c r="L8015" i="13"/>
  <c r="L8014" i="13"/>
  <c r="L8016" i="13"/>
  <c r="L8017" i="13"/>
  <c r="L8018" i="13"/>
  <c r="L8019" i="13"/>
  <c r="L8021" i="13"/>
  <c r="L8020" i="13"/>
  <c r="L8022" i="13"/>
  <c r="L8023" i="13"/>
  <c r="L8024" i="13"/>
  <c r="L8026" i="13"/>
  <c r="L8025" i="13"/>
  <c r="L8028" i="13"/>
  <c r="L8027" i="13"/>
  <c r="L8029" i="13"/>
  <c r="L8030" i="13"/>
  <c r="L8031" i="13"/>
  <c r="L8032" i="13"/>
  <c r="L8033" i="13"/>
  <c r="L8034" i="13"/>
  <c r="L8035" i="13"/>
  <c r="L8036" i="13"/>
  <c r="L8038" i="13"/>
  <c r="L8037" i="13"/>
  <c r="L8039" i="13"/>
  <c r="L8041" i="13"/>
  <c r="L8040" i="13"/>
  <c r="L8043" i="13"/>
  <c r="L8042" i="13"/>
  <c r="L8044" i="13"/>
  <c r="L8046" i="13"/>
  <c r="L8045" i="13"/>
  <c r="L8047" i="13"/>
  <c r="L8048" i="13"/>
  <c r="L8049" i="13"/>
  <c r="L8050" i="13"/>
  <c r="L8051" i="13"/>
  <c r="L8052" i="13"/>
  <c r="L8053" i="13"/>
  <c r="L8055" i="13"/>
  <c r="L8054" i="13"/>
  <c r="L8056" i="13"/>
  <c r="L8057" i="13"/>
  <c r="L8058" i="13"/>
  <c r="L8059" i="13"/>
  <c r="L8060" i="13"/>
  <c r="L8062" i="13"/>
  <c r="L8061" i="13"/>
  <c r="L8064" i="13"/>
  <c r="L8063" i="13"/>
  <c r="L8065" i="13"/>
  <c r="L8066" i="13"/>
  <c r="L8067" i="13"/>
  <c r="L8068" i="13"/>
  <c r="L8070" i="13"/>
  <c r="L8069" i="13"/>
  <c r="L8072" i="13"/>
  <c r="L8071" i="13"/>
  <c r="L8073" i="13"/>
  <c r="L8074" i="13"/>
  <c r="L8075" i="13"/>
  <c r="L8076" i="13"/>
  <c r="L8077" i="13"/>
  <c r="L8078" i="13"/>
  <c r="L8079" i="13"/>
  <c r="L8080" i="13"/>
  <c r="L8081" i="13"/>
  <c r="L8082" i="13"/>
  <c r="L8083" i="13"/>
  <c r="L8084" i="13"/>
  <c r="L8086" i="13"/>
  <c r="L8085" i="13"/>
  <c r="L8087" i="13"/>
  <c r="L8088" i="13"/>
  <c r="L8090" i="13"/>
  <c r="L8089" i="13"/>
  <c r="L8091" i="13"/>
  <c r="L8092" i="13"/>
  <c r="L8093" i="13"/>
  <c r="L8095" i="13"/>
  <c r="L8094" i="13"/>
  <c r="L8096" i="13"/>
  <c r="L8098" i="13"/>
  <c r="L8097" i="13"/>
  <c r="L8099" i="13"/>
  <c r="L8100" i="13"/>
  <c r="L8102" i="13"/>
  <c r="L8101" i="13"/>
  <c r="L8103" i="13"/>
  <c r="L8104" i="13"/>
  <c r="L8106" i="13"/>
  <c r="L8105" i="13"/>
  <c r="L8107" i="13"/>
  <c r="L8108" i="13"/>
  <c r="L8110" i="13"/>
  <c r="L8109" i="13"/>
  <c r="L8111" i="13"/>
  <c r="L8112" i="13"/>
  <c r="L8113" i="13"/>
  <c r="L8114" i="13"/>
  <c r="L8115" i="13"/>
  <c r="L8116" i="13"/>
  <c r="L8117" i="13"/>
  <c r="L8118" i="13"/>
  <c r="L8119" i="13"/>
  <c r="L8120" i="13"/>
  <c r="L8121" i="13"/>
  <c r="L8122" i="13"/>
  <c r="L8123" i="13"/>
  <c r="L8125" i="13"/>
  <c r="L8124" i="13"/>
  <c r="L8126" i="13"/>
  <c r="L8128" i="13"/>
  <c r="L8127" i="13"/>
  <c r="L8129" i="13"/>
  <c r="L8130" i="13"/>
  <c r="L8131" i="13"/>
  <c r="L8132" i="13"/>
  <c r="L8133" i="13"/>
  <c r="L8134" i="13"/>
  <c r="L8135" i="13"/>
  <c r="L8136" i="13"/>
  <c r="L8137" i="13"/>
  <c r="L8138" i="13"/>
  <c r="L8139" i="13"/>
  <c r="L8141" i="13"/>
  <c r="L8140" i="13"/>
  <c r="L8142" i="13"/>
  <c r="L8143" i="13"/>
  <c r="L8145" i="13"/>
  <c r="L8144" i="13"/>
  <c r="L8147" i="13"/>
  <c r="L8146" i="13"/>
  <c r="L8149" i="13"/>
  <c r="L8148" i="13"/>
  <c r="L8150" i="13"/>
  <c r="L8151" i="13"/>
  <c r="L8153" i="13"/>
  <c r="L8152" i="13"/>
  <c r="L8154" i="13"/>
  <c r="L8155" i="13"/>
  <c r="L8156" i="13"/>
  <c r="L8157" i="13"/>
  <c r="L8158" i="13"/>
  <c r="L8159" i="13"/>
  <c r="L8160" i="13"/>
  <c r="L8161" i="13"/>
  <c r="L8162" i="13"/>
  <c r="L8164" i="13"/>
  <c r="L8163" i="13"/>
  <c r="L8165" i="13"/>
  <c r="L8166" i="13"/>
  <c r="L8167" i="13"/>
  <c r="L8168" i="13"/>
  <c r="L8169" i="13"/>
  <c r="L8171" i="13"/>
  <c r="L8170" i="13"/>
  <c r="L8172" i="13"/>
  <c r="L8174" i="13"/>
  <c r="L8173" i="13"/>
  <c r="L8175" i="13"/>
  <c r="L8177" i="13"/>
  <c r="L8176" i="13"/>
  <c r="L8178" i="13"/>
  <c r="L8179" i="13"/>
  <c r="L8181" i="13"/>
  <c r="L8180" i="13"/>
  <c r="L8183" i="13"/>
  <c r="L8182" i="13"/>
  <c r="L8184" i="13"/>
  <c r="L8185" i="13"/>
  <c r="L8186" i="13"/>
  <c r="L8187" i="13"/>
  <c r="L8188" i="13"/>
  <c r="L8190" i="13"/>
  <c r="L8189" i="13"/>
  <c r="L8191" i="13"/>
  <c r="L8192" i="13"/>
  <c r="L8193" i="13"/>
  <c r="L8194" i="13"/>
  <c r="L8195" i="13"/>
  <c r="L8197" i="13"/>
  <c r="L8196" i="13"/>
  <c r="L8198" i="13"/>
  <c r="L8199" i="13"/>
  <c r="L8200" i="13"/>
  <c r="L8202" i="13"/>
  <c r="L8201" i="13"/>
  <c r="L8203" i="13"/>
  <c r="L8204" i="13"/>
  <c r="L8205" i="13"/>
  <c r="L8206" i="13"/>
  <c r="L8207" i="13"/>
  <c r="L8209" i="13"/>
  <c r="L8208" i="13"/>
  <c r="L8210" i="13"/>
  <c r="L8211" i="13"/>
  <c r="L8212" i="13"/>
  <c r="L8214" i="13"/>
  <c r="L8213" i="13"/>
  <c r="L8215" i="13"/>
  <c r="L8216" i="13"/>
  <c r="L8217" i="13"/>
  <c r="L8218" i="13"/>
  <c r="L8219" i="13"/>
  <c r="L8221" i="13"/>
  <c r="L8220" i="13"/>
  <c r="L8222" i="13"/>
  <c r="L8223" i="13"/>
  <c r="L8224" i="13"/>
  <c r="L8226" i="13"/>
  <c r="L8225" i="13"/>
  <c r="L8227" i="13"/>
  <c r="L8228" i="13"/>
  <c r="L8229" i="13"/>
  <c r="L8230" i="13"/>
  <c r="L8231" i="13"/>
  <c r="L8232" i="13"/>
  <c r="L8233" i="13"/>
  <c r="L8234" i="13"/>
  <c r="L8235" i="13"/>
  <c r="L8236" i="13"/>
  <c r="L8238" i="13"/>
  <c r="L8237" i="13"/>
  <c r="L8239" i="13"/>
  <c r="L8240" i="13"/>
  <c r="L8241" i="13"/>
  <c r="L8243" i="13"/>
  <c r="L8242" i="13"/>
  <c r="L8245" i="13"/>
  <c r="L8244" i="13"/>
  <c r="L8246" i="13"/>
  <c r="L8247" i="13"/>
  <c r="L8248" i="13"/>
  <c r="L8249" i="13"/>
  <c r="L8250" i="13"/>
  <c r="L8251" i="13"/>
  <c r="L8253" i="13"/>
  <c r="L8252" i="13"/>
  <c r="L8255" i="13"/>
  <c r="L8254" i="13"/>
  <c r="L8256" i="13"/>
  <c r="L8257" i="13"/>
  <c r="L8258" i="13"/>
  <c r="L8259" i="13"/>
  <c r="L8260" i="13"/>
  <c r="L8262" i="13"/>
  <c r="L8261" i="13"/>
  <c r="L8263" i="13"/>
  <c r="L8265" i="13"/>
  <c r="L8264" i="13"/>
  <c r="L8267" i="13"/>
  <c r="L8266" i="13"/>
  <c r="L8268" i="13"/>
  <c r="L8269" i="13"/>
  <c r="L8270" i="13"/>
  <c r="L8271" i="13"/>
  <c r="L8273" i="13"/>
  <c r="L8272" i="13"/>
  <c r="L8274" i="13"/>
  <c r="L8275" i="13"/>
  <c r="L8276" i="13"/>
  <c r="L8277" i="13"/>
  <c r="L8278" i="13"/>
  <c r="L8279" i="13"/>
  <c r="L8280" i="13"/>
  <c r="L8282" i="13"/>
  <c r="L8281" i="13"/>
  <c r="L8283" i="13"/>
  <c r="L8284" i="13"/>
  <c r="L8285" i="13"/>
  <c r="L8286" i="13"/>
  <c r="L8287" i="13"/>
  <c r="L8289" i="13"/>
  <c r="L8288" i="13"/>
  <c r="L8291" i="13"/>
  <c r="L8290" i="13"/>
  <c r="L8292" i="13"/>
  <c r="L8294" i="13"/>
  <c r="L8293" i="13"/>
  <c r="L8295" i="13"/>
  <c r="L8296" i="13"/>
  <c r="L8297" i="13"/>
  <c r="L8298" i="13"/>
  <c r="L8299" i="13"/>
  <c r="L8300" i="13"/>
  <c r="L8302" i="13"/>
  <c r="L8301" i="13"/>
  <c r="L8303" i="13"/>
  <c r="L8305" i="13"/>
  <c r="L8304" i="13"/>
  <c r="L8306" i="13"/>
  <c r="L8307" i="13"/>
  <c r="L8309" i="13"/>
  <c r="L8308" i="13"/>
  <c r="L8310" i="13"/>
  <c r="L8312" i="13"/>
  <c r="L8311" i="13"/>
  <c r="L8313" i="13"/>
  <c r="L8315" i="13"/>
  <c r="L8314" i="13"/>
  <c r="L8317" i="13"/>
  <c r="L8316" i="13"/>
  <c r="L8318" i="13"/>
  <c r="L8320" i="13"/>
  <c r="L8319" i="13"/>
  <c r="L8321" i="13"/>
  <c r="L8322" i="13"/>
  <c r="L8323" i="13"/>
  <c r="L8324" i="13"/>
  <c r="L8326" i="13"/>
  <c r="L8325" i="13"/>
  <c r="L8328" i="13"/>
  <c r="L8327" i="13"/>
  <c r="L8329" i="13"/>
  <c r="L8330" i="13"/>
  <c r="L8331" i="13"/>
  <c r="L8332" i="13"/>
  <c r="L8334" i="13"/>
  <c r="L8333" i="13"/>
  <c r="L8335" i="13"/>
  <c r="L8336" i="13"/>
  <c r="L8337" i="13"/>
  <c r="L8338" i="13"/>
  <c r="L8339" i="13"/>
  <c r="L8341" i="13"/>
  <c r="L8340" i="13"/>
  <c r="L8342" i="13"/>
  <c r="L8343" i="13"/>
  <c r="L8344" i="13"/>
  <c r="L8346" i="13"/>
  <c r="L8345" i="13"/>
  <c r="L8347" i="13"/>
  <c r="L8349" i="13"/>
  <c r="L8348" i="13"/>
  <c r="L8351" i="13"/>
  <c r="L8350" i="13"/>
  <c r="L8353" i="13"/>
  <c r="L8352" i="13"/>
  <c r="L8355" i="13"/>
  <c r="L8354" i="13"/>
  <c r="L8357" i="13"/>
  <c r="L8356" i="13"/>
  <c r="L8358" i="13"/>
  <c r="L8359" i="13"/>
  <c r="L8361" i="13"/>
  <c r="L8360" i="13"/>
  <c r="L8363" i="13"/>
  <c r="L8362" i="13"/>
  <c r="L8365" i="13"/>
  <c r="L8364" i="13"/>
  <c r="L8366" i="13"/>
  <c r="L8367" i="13"/>
  <c r="L8368" i="13"/>
  <c r="L8370" i="13"/>
  <c r="L8369" i="13"/>
  <c r="L8371" i="13"/>
  <c r="L8373" i="13"/>
  <c r="L8372" i="13"/>
  <c r="L8374" i="13"/>
  <c r="L8375" i="13"/>
  <c r="L8377" i="13"/>
  <c r="L8376" i="13"/>
  <c r="L8378" i="13"/>
  <c r="L8379" i="13"/>
  <c r="L8380" i="13"/>
  <c r="L8382" i="13"/>
  <c r="L8381" i="13"/>
  <c r="L8383" i="13"/>
  <c r="L8384" i="13"/>
  <c r="L8385" i="13"/>
  <c r="L8386" i="13"/>
  <c r="L8387" i="13"/>
  <c r="L8388" i="13"/>
  <c r="L8389" i="13"/>
  <c r="L8390" i="13"/>
  <c r="L8391" i="13"/>
  <c r="L8393" i="13"/>
  <c r="L8392" i="13"/>
  <c r="L8394" i="13"/>
  <c r="L8395" i="13"/>
  <c r="L8396" i="13"/>
  <c r="L8397" i="13"/>
  <c r="L8398" i="13"/>
  <c r="L8399" i="13"/>
  <c r="L8401" i="13"/>
  <c r="L8400" i="13"/>
  <c r="L8402" i="13"/>
  <c r="L8403" i="13"/>
  <c r="L8405" i="13"/>
  <c r="L8404" i="13"/>
  <c r="L8407" i="13"/>
  <c r="L8406" i="13"/>
  <c r="L8408" i="13"/>
  <c r="L8409" i="13"/>
  <c r="L8410" i="13"/>
  <c r="L8411" i="13"/>
  <c r="L8412" i="13"/>
  <c r="L8414" i="13"/>
  <c r="L8413" i="13"/>
  <c r="L8415" i="13"/>
  <c r="L8416" i="13"/>
  <c r="L8417" i="13"/>
  <c r="L8418" i="13"/>
  <c r="L8419" i="13"/>
  <c r="L8420" i="13"/>
  <c r="L8421" i="13"/>
  <c r="L8422" i="13"/>
  <c r="L8423" i="13"/>
  <c r="L8425" i="13"/>
  <c r="L8424" i="13"/>
  <c r="L8426" i="13"/>
  <c r="L8428" i="13"/>
  <c r="L8427" i="13"/>
  <c r="L8430" i="13"/>
  <c r="L8429" i="13"/>
  <c r="L8431" i="13"/>
  <c r="L8433" i="13"/>
  <c r="L8432" i="13"/>
  <c r="L8434" i="13"/>
  <c r="L8436" i="13"/>
  <c r="L8435" i="13"/>
  <c r="L8437" i="13"/>
  <c r="L8438" i="13"/>
  <c r="L8439" i="13"/>
  <c r="L8441" i="13"/>
  <c r="L8440" i="13"/>
  <c r="L8442" i="13"/>
  <c r="L8443" i="13"/>
  <c r="L8444" i="13"/>
  <c r="L8446" i="13"/>
  <c r="L8445" i="13"/>
  <c r="L8447" i="13"/>
  <c r="L8449" i="13"/>
  <c r="L8448" i="13"/>
  <c r="L8450" i="13"/>
  <c r="L8451" i="13"/>
  <c r="L8453" i="13"/>
  <c r="L8452" i="13"/>
  <c r="L8454" i="13"/>
  <c r="L8455" i="13"/>
  <c r="L8456" i="13"/>
  <c r="L8457" i="13"/>
  <c r="L8458" i="13"/>
  <c r="L8460" i="13"/>
  <c r="L8459" i="13"/>
  <c r="L8461" i="13"/>
  <c r="L8463" i="13"/>
  <c r="L8462" i="13"/>
  <c r="L8464" i="13"/>
  <c r="L8465" i="13"/>
  <c r="L8466" i="13"/>
  <c r="L8468" i="13"/>
  <c r="L8467" i="13"/>
  <c r="L8469" i="13"/>
  <c r="L8470" i="13"/>
  <c r="L8472" i="13"/>
  <c r="L8471" i="13"/>
  <c r="L8473" i="13"/>
  <c r="L8474" i="13"/>
  <c r="L8475" i="13"/>
  <c r="L8476" i="13"/>
  <c r="L8478" i="13"/>
  <c r="L8477" i="13"/>
  <c r="L8479" i="13"/>
  <c r="L8480" i="13"/>
  <c r="L8481" i="13"/>
  <c r="L8482" i="13"/>
  <c r="L8484" i="13"/>
  <c r="L8483" i="13"/>
  <c r="L8485" i="13"/>
  <c r="L8486" i="13"/>
  <c r="L8487" i="13"/>
  <c r="L8489" i="13"/>
  <c r="L8488" i="13"/>
  <c r="L8490" i="13"/>
  <c r="L8491" i="13"/>
  <c r="L8492" i="13"/>
  <c r="L8494" i="13"/>
  <c r="L8493" i="13"/>
  <c r="L8496" i="13"/>
  <c r="L8495" i="13"/>
  <c r="L8497" i="13"/>
  <c r="L8498" i="13"/>
  <c r="L8499" i="13"/>
  <c r="L8501" i="13"/>
  <c r="L8500" i="13"/>
  <c r="L8502" i="13"/>
  <c r="L8503" i="13"/>
  <c r="L8504" i="13"/>
  <c r="L8505" i="13"/>
  <c r="L8506" i="13"/>
  <c r="L8508" i="13"/>
  <c r="L8507" i="13"/>
  <c r="L8510" i="13"/>
  <c r="L8509" i="13"/>
  <c r="L8511" i="13"/>
  <c r="L8512" i="13"/>
  <c r="L8513" i="13"/>
  <c r="L8514" i="13"/>
  <c r="L8515" i="13"/>
  <c r="L8516" i="13"/>
  <c r="L8517" i="13"/>
  <c r="L8518" i="13"/>
  <c r="L8520" i="13"/>
  <c r="L8519" i="13"/>
  <c r="L8521" i="13"/>
  <c r="L8522" i="13"/>
  <c r="L8523" i="13"/>
  <c r="L8524" i="13"/>
  <c r="L8526" i="13"/>
  <c r="L8525" i="13"/>
  <c r="L8527" i="13"/>
  <c r="L8529" i="13"/>
  <c r="L8528" i="13"/>
  <c r="L8530" i="13"/>
  <c r="L8531" i="13"/>
  <c r="L8532" i="13"/>
  <c r="L8533" i="13"/>
  <c r="L8535" i="13"/>
  <c r="L8534" i="13"/>
  <c r="L8537" i="13"/>
  <c r="L8536" i="13"/>
  <c r="L8538" i="13"/>
  <c r="L8539" i="13"/>
  <c r="L8540" i="13"/>
  <c r="L8542" i="13"/>
  <c r="L8541" i="13"/>
  <c r="L8544" i="13"/>
  <c r="L8543" i="13"/>
  <c r="L8545" i="13"/>
  <c r="L8546" i="13"/>
  <c r="L8548" i="13"/>
  <c r="L8547" i="13"/>
  <c r="L8550" i="13"/>
  <c r="L8549" i="13"/>
  <c r="L8551" i="13"/>
  <c r="L8552" i="13"/>
  <c r="L8553" i="13"/>
  <c r="L8554" i="13"/>
  <c r="L8556" i="13"/>
  <c r="L8555" i="13"/>
  <c r="L8557" i="13"/>
  <c r="L8558" i="13"/>
  <c r="L8559" i="13"/>
  <c r="L8561" i="13"/>
  <c r="L8560" i="13"/>
  <c r="L8562" i="13"/>
  <c r="L8563" i="13"/>
  <c r="L8564" i="13"/>
  <c r="L8565" i="13"/>
  <c r="L8566" i="13"/>
  <c r="L8568" i="13"/>
  <c r="L8567" i="13"/>
  <c r="L8569" i="13"/>
  <c r="L8570" i="13"/>
  <c r="L8572" i="13"/>
  <c r="L8571" i="13"/>
  <c r="L8573" i="13"/>
  <c r="L8574" i="13"/>
  <c r="L8575" i="13"/>
  <c r="L8577" i="13"/>
  <c r="L8576" i="13"/>
  <c r="L8578" i="13"/>
  <c r="L8580" i="13"/>
  <c r="L8579" i="13"/>
  <c r="L8582" i="13"/>
  <c r="L8581" i="13"/>
  <c r="L8583" i="13"/>
  <c r="L8584" i="13"/>
  <c r="L8585" i="13"/>
  <c r="L8586" i="13"/>
  <c r="L8587" i="13"/>
  <c r="L8588" i="13"/>
  <c r="L8590" i="13"/>
  <c r="L8589" i="13"/>
  <c r="L8592" i="13"/>
  <c r="L8591" i="13"/>
  <c r="L8594" i="13"/>
  <c r="L8593" i="13"/>
  <c r="L8595" i="13"/>
  <c r="L8597" i="13"/>
  <c r="L8596" i="13"/>
  <c r="L8598" i="13"/>
  <c r="L8599" i="13"/>
  <c r="L8600" i="13"/>
  <c r="L8601" i="13"/>
  <c r="L8602" i="13"/>
  <c r="L8604" i="13"/>
  <c r="L8603" i="13"/>
  <c r="L8606" i="13"/>
  <c r="L8605" i="13"/>
  <c r="L8607" i="13"/>
  <c r="L8608" i="13"/>
  <c r="L8609" i="13"/>
  <c r="L8610" i="13"/>
  <c r="L8611" i="13"/>
  <c r="L8612" i="13"/>
  <c r="L8613" i="13"/>
  <c r="L8614" i="13"/>
  <c r="L8616" i="13"/>
  <c r="L8615" i="13"/>
  <c r="L8617" i="13"/>
  <c r="L8618" i="13"/>
  <c r="L8619" i="13"/>
  <c r="L8620" i="13"/>
  <c r="L8622" i="13"/>
  <c r="L8621" i="13"/>
  <c r="L8623" i="13"/>
  <c r="L8624" i="13"/>
  <c r="L8625" i="13"/>
  <c r="L8626" i="13"/>
  <c r="L8627" i="13"/>
  <c r="L8629" i="13"/>
  <c r="L8628" i="13"/>
  <c r="L8630" i="13"/>
  <c r="L8631" i="13"/>
  <c r="L8632" i="13"/>
  <c r="L8633" i="13"/>
  <c r="L8634" i="13"/>
  <c r="L8636" i="13"/>
  <c r="L8635" i="13"/>
  <c r="L8637" i="13"/>
  <c r="L8639" i="13"/>
  <c r="L8638" i="13"/>
  <c r="L8640" i="13"/>
  <c r="L8641" i="13"/>
  <c r="L8642" i="13"/>
  <c r="L8644" i="13"/>
  <c r="L8643" i="13"/>
  <c r="L8646" i="13"/>
  <c r="L8645" i="13"/>
  <c r="L8647" i="13"/>
  <c r="L8648" i="13"/>
  <c r="L8649" i="13"/>
  <c r="L8650" i="13"/>
  <c r="L8651" i="13"/>
  <c r="L8652" i="13"/>
  <c r="L8654" i="13"/>
  <c r="L8653" i="13"/>
  <c r="L8656" i="13"/>
  <c r="L8655" i="13"/>
  <c r="L8657" i="13"/>
  <c r="L8658" i="13"/>
  <c r="L8659" i="13"/>
  <c r="L8660" i="13"/>
  <c r="L8661" i="13"/>
  <c r="L8662" i="13"/>
  <c r="L8663" i="13"/>
  <c r="L8665" i="13"/>
  <c r="L8664" i="13"/>
  <c r="L8666" i="13"/>
  <c r="L8668" i="13"/>
  <c r="L8667" i="13"/>
  <c r="L8669" i="13"/>
  <c r="L8671" i="13"/>
  <c r="L8670" i="13"/>
  <c r="L8672" i="13"/>
  <c r="L8673" i="13"/>
  <c r="L8674" i="13"/>
  <c r="L8676" i="13"/>
  <c r="L8675" i="13"/>
  <c r="L8677" i="13"/>
  <c r="L8679" i="13"/>
  <c r="L8678" i="13"/>
  <c r="L8680" i="13"/>
  <c r="L8681" i="13"/>
  <c r="L8682" i="13"/>
  <c r="L8683" i="13"/>
  <c r="L8684" i="13"/>
  <c r="L8686" i="13"/>
  <c r="L8685" i="13"/>
  <c r="L8687" i="13"/>
  <c r="L8688" i="13"/>
  <c r="L8689" i="13"/>
  <c r="L8690" i="13"/>
  <c r="L8692" i="13"/>
  <c r="L8691" i="13"/>
  <c r="L8693" i="13"/>
  <c r="L8694" i="13"/>
  <c r="L8695" i="13"/>
  <c r="L8696" i="13"/>
  <c r="L8697" i="13"/>
  <c r="L8698" i="13"/>
  <c r="L8700" i="13"/>
  <c r="L8699" i="13"/>
  <c r="L8701" i="13"/>
  <c r="L8702" i="13"/>
  <c r="L8704" i="13"/>
  <c r="L8703" i="13"/>
  <c r="L8705" i="13"/>
  <c r="L8706" i="13"/>
  <c r="L8707" i="13"/>
  <c r="L8709" i="13"/>
  <c r="L8708" i="13"/>
  <c r="L8710" i="13"/>
  <c r="L8711" i="13"/>
  <c r="L8713" i="13"/>
  <c r="L8712" i="13"/>
  <c r="L8714" i="13"/>
  <c r="L8715" i="13"/>
  <c r="L8717" i="13"/>
  <c r="L8716" i="13"/>
  <c r="L8719" i="13"/>
  <c r="L8718" i="13"/>
  <c r="L8721" i="13"/>
  <c r="L8720" i="13"/>
  <c r="L8722" i="13"/>
  <c r="L8724" i="13"/>
  <c r="L8723" i="13"/>
  <c r="L8725" i="13"/>
  <c r="L8726" i="13"/>
  <c r="L8728" i="13"/>
  <c r="L8727" i="13"/>
  <c r="L8729" i="13"/>
  <c r="L8730" i="13"/>
  <c r="L8731" i="13"/>
  <c r="L8733" i="13"/>
  <c r="L8732" i="13"/>
  <c r="L8734" i="13"/>
  <c r="L8735" i="13"/>
  <c r="L8736" i="13"/>
  <c r="L8737" i="13"/>
  <c r="L8738" i="13"/>
  <c r="L8739" i="13"/>
  <c r="L8741" i="13"/>
  <c r="L8740" i="13"/>
  <c r="L8742" i="13"/>
  <c r="L8743" i="13"/>
  <c r="L8745" i="13"/>
  <c r="L8744" i="13"/>
  <c r="L8746" i="13"/>
  <c r="L8747" i="13"/>
  <c r="L8749" i="13"/>
  <c r="L8748" i="13"/>
  <c r="L8750" i="13"/>
  <c r="L8751" i="13"/>
  <c r="L8753" i="13"/>
  <c r="L8752" i="13"/>
  <c r="L8754" i="13"/>
  <c r="L8755" i="13"/>
  <c r="L8757" i="13"/>
  <c r="L8756" i="13"/>
  <c r="L8758" i="13"/>
  <c r="L8759" i="13"/>
  <c r="L8761" i="13"/>
  <c r="L8760" i="13"/>
  <c r="L8762" i="13"/>
  <c r="L8763" i="13"/>
  <c r="L8765" i="13"/>
  <c r="L8764" i="13"/>
  <c r="L8767" i="13"/>
  <c r="L8766" i="13"/>
  <c r="L8768" i="13"/>
  <c r="L8769" i="13"/>
  <c r="L8770" i="13"/>
  <c r="L8771" i="13"/>
  <c r="L8772" i="13"/>
  <c r="L8773" i="13"/>
  <c r="L8774" i="13"/>
  <c r="L8775" i="13"/>
  <c r="L8777" i="13"/>
  <c r="L8776" i="13"/>
  <c r="L8778" i="13"/>
  <c r="L8779" i="13"/>
  <c r="L8781" i="13"/>
  <c r="L8780" i="13"/>
  <c r="L8782" i="13"/>
  <c r="L8784" i="13"/>
  <c r="L8783" i="13"/>
  <c r="L8785" i="13"/>
  <c r="L8786" i="13"/>
  <c r="L8787" i="13"/>
  <c r="L8789" i="13"/>
  <c r="L8788" i="13"/>
  <c r="L8790" i="13"/>
  <c r="L8791" i="13"/>
  <c r="L8793" i="13"/>
  <c r="L8792" i="13"/>
  <c r="L8794" i="13"/>
  <c r="L8795" i="13"/>
  <c r="L8797" i="13"/>
  <c r="L8796" i="13"/>
  <c r="L8798" i="13"/>
  <c r="L8799" i="13"/>
  <c r="L8801" i="13"/>
  <c r="L8800" i="13"/>
  <c r="L8802" i="13"/>
  <c r="L8803" i="13"/>
  <c r="L8805" i="13"/>
  <c r="L8804" i="13"/>
  <c r="L8806" i="13"/>
  <c r="L8807" i="13"/>
  <c r="L8809" i="13"/>
  <c r="L8808" i="13"/>
  <c r="L8810" i="13"/>
  <c r="L8811" i="13"/>
  <c r="L8813" i="13"/>
  <c r="L8812" i="13"/>
  <c r="L8814" i="13"/>
  <c r="L8816" i="13"/>
  <c r="L8815" i="13"/>
  <c r="L8817" i="13"/>
  <c r="L8818" i="13"/>
  <c r="L8819" i="13"/>
  <c r="L8821" i="13"/>
  <c r="L8820" i="13"/>
  <c r="L8822" i="13"/>
  <c r="L8824" i="13"/>
  <c r="L8823" i="13"/>
  <c r="L8825" i="13"/>
  <c r="L8827" i="13"/>
  <c r="L8826" i="13"/>
  <c r="L8828" i="13"/>
  <c r="L8830" i="13"/>
  <c r="L8829" i="13"/>
  <c r="L8831" i="13"/>
  <c r="L8832" i="13"/>
  <c r="L8833" i="13"/>
  <c r="L8834" i="13"/>
  <c r="L8835" i="13"/>
  <c r="L8836" i="13"/>
  <c r="L8837" i="13"/>
  <c r="L8838" i="13"/>
  <c r="L8839" i="13"/>
  <c r="L8841" i="13"/>
  <c r="L8840" i="13"/>
  <c r="L8842" i="13"/>
  <c r="L8843" i="13"/>
  <c r="L8845" i="13"/>
  <c r="L8844" i="13"/>
  <c r="L8846" i="13"/>
  <c r="L8847" i="13"/>
  <c r="L8849" i="13"/>
  <c r="L8848" i="13"/>
  <c r="L8850" i="13"/>
  <c r="L8851" i="13"/>
  <c r="L8853" i="13"/>
  <c r="L8852" i="13"/>
  <c r="L8854" i="13"/>
  <c r="L8855" i="13"/>
  <c r="L8857" i="13"/>
  <c r="L8856" i="13"/>
  <c r="L8858" i="13"/>
  <c r="L8859" i="13"/>
  <c r="L8861" i="13"/>
  <c r="L8860" i="13"/>
  <c r="L8862" i="13"/>
  <c r="L8863" i="13"/>
  <c r="L8864" i="13"/>
  <c r="L8865" i="13"/>
  <c r="L8866" i="13"/>
  <c r="L8867" i="13"/>
  <c r="L8868" i="13"/>
  <c r="L8869" i="13"/>
  <c r="L8870" i="13"/>
  <c r="L8871" i="13"/>
  <c r="L8872" i="13"/>
  <c r="L8873" i="13"/>
  <c r="L8874" i="13"/>
  <c r="L8875" i="13"/>
  <c r="L8877" i="13"/>
  <c r="L8876" i="13"/>
  <c r="L8878" i="13"/>
  <c r="L8879" i="13"/>
  <c r="L8881" i="13"/>
  <c r="L8880" i="13"/>
  <c r="L8882" i="13"/>
  <c r="L8883" i="13"/>
  <c r="L8884" i="13"/>
  <c r="L8885" i="13"/>
  <c r="L8886" i="13"/>
  <c r="L8887" i="13"/>
  <c r="L8888" i="13"/>
  <c r="L8889" i="13"/>
  <c r="L8890" i="13"/>
  <c r="L8891" i="13"/>
  <c r="L8893" i="13"/>
  <c r="L8892" i="13"/>
  <c r="L8894" i="13"/>
  <c r="L8895" i="13"/>
  <c r="L8897" i="13"/>
  <c r="L8896" i="13"/>
  <c r="L8898" i="13"/>
  <c r="L8899" i="13"/>
  <c r="L8901" i="13"/>
  <c r="L8900" i="13"/>
  <c r="L8902" i="13"/>
  <c r="L8903" i="13"/>
  <c r="L8905" i="13"/>
  <c r="L8904" i="13"/>
  <c r="L8906" i="13"/>
  <c r="L8907" i="13"/>
  <c r="L8909" i="13"/>
  <c r="L8908" i="13"/>
  <c r="L8910" i="13"/>
  <c r="L8911" i="13"/>
  <c r="L8913" i="13"/>
  <c r="L8912" i="13"/>
  <c r="L8914" i="13"/>
  <c r="L8915" i="13"/>
  <c r="L8917" i="13"/>
  <c r="L8916" i="13"/>
  <c r="L8918" i="13"/>
  <c r="L8919" i="13"/>
  <c r="L8920" i="13"/>
  <c r="L8922" i="13"/>
  <c r="L8921" i="13"/>
  <c r="L8923" i="13"/>
  <c r="L8924" i="13"/>
  <c r="L8926" i="13"/>
  <c r="L8925" i="13"/>
  <c r="L8927" i="13"/>
  <c r="L8929" i="13"/>
  <c r="L8928" i="13"/>
  <c r="L8930" i="13"/>
  <c r="L8931" i="13"/>
  <c r="L8933" i="13"/>
  <c r="L8932" i="13"/>
  <c r="L8934" i="13"/>
  <c r="L8935" i="13"/>
  <c r="L8937" i="13"/>
  <c r="L8936" i="13"/>
  <c r="L8938" i="13"/>
  <c r="L8939" i="13"/>
  <c r="L8941" i="13"/>
  <c r="L8940" i="13"/>
  <c r="L8942" i="13"/>
  <c r="L8943" i="13"/>
  <c r="L8945" i="13"/>
  <c r="L8944" i="13"/>
  <c r="L8946" i="13"/>
  <c r="L8947" i="13"/>
  <c r="L8949" i="13"/>
  <c r="L8948" i="13"/>
  <c r="L8950" i="13"/>
  <c r="L8951" i="13"/>
  <c r="L8953" i="13"/>
  <c r="L8952" i="13"/>
  <c r="L8954" i="13"/>
  <c r="L8955" i="13"/>
  <c r="L8957" i="13"/>
  <c r="L8956" i="13"/>
  <c r="L8958" i="13"/>
  <c r="L8959" i="13"/>
  <c r="L8961" i="13"/>
  <c r="L8960" i="13"/>
  <c r="L8962" i="13"/>
  <c r="L8963" i="13"/>
  <c r="L8965" i="13"/>
  <c r="L8964" i="13"/>
  <c r="L8966" i="13"/>
  <c r="L8967" i="13"/>
  <c r="L8969" i="13"/>
  <c r="L8968" i="13"/>
  <c r="L8970" i="13"/>
  <c r="L8971" i="13"/>
  <c r="L8973" i="13"/>
  <c r="L8972" i="13"/>
  <c r="L8974" i="13"/>
  <c r="L8975" i="13"/>
  <c r="L8977" i="13"/>
  <c r="L8976" i="13"/>
  <c r="L8978" i="13"/>
  <c r="L8979" i="13"/>
  <c r="L8981" i="13"/>
  <c r="L8980" i="13"/>
  <c r="L8982" i="13"/>
  <c r="L8983" i="13"/>
  <c r="L8985" i="13"/>
  <c r="L8984" i="13"/>
  <c r="L8986" i="13"/>
  <c r="L8988" i="13"/>
  <c r="L8987" i="13"/>
  <c r="L8989" i="13"/>
  <c r="L8991" i="13"/>
  <c r="L8990" i="13"/>
  <c r="L8992" i="13"/>
  <c r="L8994" i="13"/>
  <c r="L8993" i="13"/>
  <c r="L8995" i="13"/>
  <c r="L8997" i="13"/>
  <c r="L8996" i="13"/>
  <c r="L8998" i="13"/>
  <c r="L8999" i="13"/>
  <c r="L9001" i="13"/>
  <c r="L9000" i="13"/>
  <c r="L9002" i="13"/>
  <c r="L9003" i="13"/>
  <c r="L9005" i="13"/>
  <c r="L9004" i="13"/>
  <c r="L9006" i="13"/>
  <c r="L9007" i="13"/>
  <c r="L9009" i="13"/>
  <c r="L9008" i="13"/>
  <c r="L9010" i="13"/>
  <c r="L9011" i="13"/>
  <c r="L9013" i="13"/>
  <c r="L9012" i="13"/>
  <c r="L9014" i="13"/>
  <c r="L9015" i="13"/>
  <c r="L9017" i="13"/>
  <c r="L9016" i="13"/>
  <c r="L9018" i="13"/>
  <c r="L9019" i="13"/>
  <c r="L9021" i="13"/>
  <c r="L9020" i="13"/>
  <c r="L9022" i="13"/>
  <c r="L9023" i="13"/>
  <c r="L9025" i="13"/>
  <c r="L9024" i="13"/>
  <c r="L9026" i="13"/>
  <c r="L9027" i="13"/>
  <c r="L9028" i="13"/>
  <c r="L9029" i="13"/>
  <c r="L9030" i="13"/>
  <c r="L9031" i="13"/>
  <c r="L9033" i="13"/>
  <c r="L9032" i="13"/>
  <c r="L9034" i="13"/>
  <c r="L9035" i="13"/>
  <c r="L9037" i="13"/>
  <c r="L9036" i="13"/>
  <c r="L9038" i="13"/>
  <c r="L9039" i="13"/>
  <c r="L9041" i="13"/>
  <c r="L9040" i="13"/>
  <c r="L9042" i="13"/>
  <c r="L9043" i="13"/>
  <c r="L9045" i="13"/>
  <c r="L9044" i="13"/>
  <c r="L9046" i="13"/>
  <c r="L9047" i="13"/>
  <c r="L9049" i="13"/>
  <c r="L9048" i="13"/>
  <c r="L9050" i="13"/>
  <c r="L9051" i="13"/>
  <c r="L9053" i="13"/>
  <c r="L9052" i="13"/>
  <c r="L9054" i="13"/>
  <c r="L9055" i="13"/>
  <c r="L9057" i="13"/>
  <c r="L9056" i="13"/>
  <c r="L9058" i="13"/>
  <c r="L9059" i="13"/>
  <c r="L9061" i="13"/>
  <c r="L9060" i="13"/>
  <c r="L9062" i="13"/>
  <c r="L9063" i="13"/>
  <c r="L9064" i="13"/>
  <c r="L9065" i="13"/>
  <c r="L9066" i="13"/>
  <c r="L9068" i="13"/>
  <c r="L9067" i="13"/>
  <c r="L9069" i="13"/>
  <c r="L9070" i="13"/>
  <c r="L9071" i="13"/>
  <c r="L9072" i="13"/>
  <c r="L9073" i="13"/>
  <c r="L9074" i="13"/>
  <c r="L9075" i="13"/>
  <c r="L9076" i="13"/>
  <c r="L9077" i="13"/>
  <c r="L9078" i="13"/>
  <c r="L9079" i="13"/>
  <c r="L9081" i="13"/>
  <c r="L9080" i="13"/>
  <c r="L9082" i="13"/>
  <c r="L9083" i="13"/>
  <c r="L9085" i="13"/>
  <c r="L9084" i="13"/>
  <c r="L9086" i="13"/>
  <c r="L9087" i="13"/>
  <c r="L9088" i="13"/>
  <c r="L9089" i="13"/>
  <c r="L9090" i="13"/>
  <c r="L9091" i="13"/>
  <c r="L9093" i="13"/>
  <c r="L9092" i="13"/>
  <c r="L9094" i="13"/>
  <c r="L9095" i="13"/>
  <c r="L9096" i="13"/>
  <c r="L9097" i="13"/>
  <c r="L9098" i="13"/>
  <c r="L9100" i="13"/>
  <c r="L9099" i="13"/>
  <c r="L9101" i="13"/>
  <c r="L9102" i="13"/>
  <c r="L9103" i="13"/>
  <c r="L9105" i="13"/>
  <c r="L9104" i="13"/>
  <c r="L9106" i="13"/>
  <c r="L9107" i="13"/>
  <c r="L9108" i="13"/>
  <c r="L9109" i="13"/>
  <c r="L9110" i="13"/>
  <c r="L9111" i="13"/>
  <c r="L9112" i="13"/>
  <c r="L9113" i="13"/>
  <c r="L9114" i="13"/>
  <c r="L9115" i="13"/>
  <c r="L9117" i="13"/>
  <c r="L9116" i="13"/>
  <c r="L9118" i="13"/>
  <c r="L9119" i="13"/>
  <c r="L9121" i="13"/>
  <c r="L9120" i="13"/>
  <c r="L9122" i="13"/>
  <c r="L9123" i="13"/>
  <c r="L9124" i="13"/>
  <c r="L9125" i="13"/>
  <c r="L9126" i="13"/>
  <c r="L9127" i="13"/>
  <c r="L9129" i="13"/>
  <c r="L9128" i="13"/>
  <c r="L9130" i="13"/>
  <c r="L9131" i="13"/>
  <c r="L9133" i="13"/>
  <c r="L9132" i="13"/>
  <c r="L9134" i="13"/>
  <c r="L9135" i="13"/>
  <c r="L9137" i="13"/>
  <c r="L9136" i="13"/>
  <c r="L9138" i="13"/>
  <c r="L9139" i="13"/>
  <c r="L9141" i="13"/>
  <c r="L9140" i="13"/>
  <c r="L9142" i="13"/>
  <c r="L9143" i="13"/>
  <c r="L9144" i="13"/>
  <c r="L9145" i="13"/>
  <c r="L9146" i="13"/>
  <c r="L9148" i="13"/>
  <c r="L9147" i="13"/>
  <c r="L9150" i="13"/>
  <c r="L9149" i="13"/>
  <c r="L9151" i="13"/>
  <c r="L9153" i="13"/>
  <c r="L9152" i="13"/>
  <c r="L9154" i="13"/>
  <c r="L9156" i="13"/>
  <c r="L9155" i="13"/>
  <c r="L9157" i="13"/>
  <c r="L9158" i="13"/>
  <c r="L9160" i="13"/>
  <c r="L9159" i="13"/>
  <c r="L9161" i="13"/>
  <c r="L9162" i="13"/>
  <c r="L9164" i="13"/>
  <c r="L9163" i="13"/>
  <c r="L9165" i="13"/>
  <c r="L9166" i="13"/>
  <c r="L9167" i="13"/>
  <c r="L9168" i="13"/>
  <c r="L9169" i="13"/>
  <c r="L9170" i="13"/>
  <c r="L9172" i="13"/>
  <c r="L9171" i="13"/>
  <c r="L9173" i="13"/>
  <c r="L9175" i="13"/>
  <c r="L9174" i="13"/>
  <c r="L9176" i="13"/>
  <c r="L9177" i="13"/>
  <c r="L9178" i="13"/>
  <c r="L9180" i="13"/>
  <c r="L9179" i="13"/>
  <c r="L9181" i="13"/>
  <c r="L9182" i="13"/>
  <c r="L9184" i="13"/>
  <c r="L9183" i="13"/>
  <c r="L9185" i="13"/>
  <c r="L9186" i="13"/>
  <c r="L9188" i="13"/>
  <c r="L9187" i="13"/>
  <c r="L9189" i="13"/>
  <c r="L9190" i="13"/>
  <c r="L9191" i="13"/>
  <c r="L9192" i="13"/>
  <c r="L9193" i="13"/>
  <c r="L9194" i="13"/>
  <c r="L9195" i="13"/>
  <c r="L9197" i="13"/>
  <c r="L9196" i="13"/>
  <c r="L9198" i="13"/>
  <c r="L9200" i="13"/>
  <c r="L9199" i="13"/>
  <c r="L9201" i="13"/>
  <c r="L9202" i="13"/>
  <c r="L9204" i="13"/>
  <c r="L9203" i="13"/>
  <c r="L9205" i="13"/>
  <c r="L9207" i="13"/>
  <c r="L9206" i="13"/>
  <c r="L9208" i="13"/>
  <c r="L9209" i="13"/>
  <c r="L9210" i="13"/>
  <c r="L9212" i="13"/>
  <c r="L9211" i="13"/>
  <c r="L9213" i="13"/>
  <c r="L9214" i="13"/>
  <c r="L9215" i="13"/>
  <c r="L9217" i="13"/>
  <c r="L9216" i="13"/>
  <c r="L9218" i="13"/>
  <c r="L9219" i="13"/>
  <c r="L9220" i="13"/>
  <c r="L9221" i="13"/>
  <c r="L9222" i="13"/>
  <c r="L9223" i="13"/>
  <c r="L9225" i="13"/>
  <c r="L9224" i="13"/>
  <c r="L9227" i="13"/>
  <c r="L9226" i="13"/>
  <c r="L9228" i="13"/>
  <c r="L9229" i="13"/>
  <c r="L9230" i="13"/>
  <c r="L9232" i="13"/>
  <c r="L9231" i="13"/>
  <c r="L9233" i="13"/>
  <c r="L9234" i="13"/>
  <c r="L9236" i="13"/>
  <c r="L9235" i="13"/>
  <c r="L9237" i="13"/>
  <c r="L9238" i="13"/>
  <c r="L9239" i="13"/>
  <c r="L9240" i="13"/>
  <c r="L9241" i="13"/>
  <c r="L9242" i="13"/>
  <c r="L9244" i="13"/>
  <c r="L9243" i="13"/>
  <c r="L9245" i="13"/>
  <c r="L9246" i="13"/>
  <c r="L9248" i="13"/>
  <c r="L9247" i="13"/>
  <c r="L9249" i="13"/>
  <c r="L9250" i="13"/>
  <c r="L9252" i="13"/>
  <c r="L9251" i="13"/>
  <c r="L9253" i="13"/>
  <c r="L9254" i="13"/>
  <c r="L9255" i="13"/>
  <c r="L9256" i="13"/>
  <c r="L9258" i="13"/>
  <c r="L9257" i="13"/>
  <c r="L9259" i="13"/>
  <c r="L9260" i="13"/>
  <c r="L9261" i="13"/>
  <c r="L9262" i="13"/>
  <c r="L9263" i="13"/>
  <c r="L9265" i="13"/>
  <c r="L9264" i="13"/>
  <c r="L9266" i="13"/>
  <c r="L9268" i="13"/>
  <c r="L9267" i="13"/>
  <c r="L9269" i="13"/>
  <c r="L9270" i="13"/>
  <c r="L9271" i="13"/>
  <c r="L9273" i="13"/>
  <c r="L9272" i="13"/>
  <c r="L9274" i="13"/>
  <c r="L9275" i="13"/>
  <c r="L9276" i="13"/>
  <c r="L9278" i="13"/>
  <c r="L9277" i="13"/>
  <c r="L9279" i="13"/>
  <c r="L9280" i="13"/>
  <c r="L9281" i="13"/>
  <c r="L9283" i="13"/>
  <c r="L9282" i="13"/>
  <c r="L9284" i="13"/>
  <c r="L9285" i="13"/>
  <c r="L9286" i="13"/>
  <c r="L9287" i="13"/>
  <c r="L9288" i="13"/>
  <c r="L9289" i="13"/>
  <c r="L9290" i="13"/>
  <c r="L9292" i="13"/>
  <c r="L9291" i="13"/>
  <c r="L9293" i="13"/>
  <c r="L9294" i="13"/>
  <c r="L9296" i="13"/>
  <c r="L9295" i="13"/>
  <c r="L9297" i="13"/>
  <c r="L9298" i="13"/>
  <c r="L9300" i="13"/>
  <c r="L9299" i="13"/>
  <c r="L9301" i="13"/>
  <c r="L9302" i="13"/>
  <c r="L9303" i="13"/>
  <c r="L9305" i="13"/>
  <c r="L9304" i="13"/>
  <c r="L9306" i="13"/>
  <c r="L9307" i="13"/>
  <c r="L9308" i="13"/>
  <c r="L9309" i="13"/>
  <c r="L9310" i="13"/>
  <c r="L9311" i="13"/>
  <c r="L9313" i="13"/>
  <c r="L9312" i="13"/>
  <c r="L9314" i="13"/>
  <c r="L9315" i="13"/>
  <c r="L9316" i="13"/>
  <c r="L9317" i="13"/>
  <c r="L9318" i="13"/>
  <c r="L9319" i="13"/>
  <c r="L9321" i="13"/>
  <c r="L9320" i="13"/>
  <c r="L9322" i="13"/>
  <c r="L9323" i="13"/>
  <c r="L9324" i="13"/>
  <c r="L9326" i="13"/>
  <c r="L9325" i="13"/>
  <c r="L9327" i="13"/>
  <c r="L9328" i="13"/>
  <c r="L9329" i="13"/>
  <c r="L9330" i="13"/>
  <c r="L9332" i="13"/>
  <c r="L9331" i="13"/>
  <c r="L9333" i="13"/>
  <c r="L9334" i="13"/>
  <c r="L9335" i="13"/>
  <c r="L9336" i="13"/>
  <c r="L9337" i="13"/>
  <c r="L9338" i="13"/>
  <c r="L9340" i="13"/>
  <c r="L9339" i="13"/>
  <c r="L9341" i="13"/>
  <c r="L9342" i="13"/>
  <c r="L9343" i="13"/>
  <c r="L9344" i="13"/>
  <c r="L9345" i="13"/>
  <c r="L9346" i="13"/>
  <c r="L9347" i="13"/>
  <c r="L9349" i="13"/>
  <c r="L9348" i="13"/>
  <c r="L9350" i="13"/>
  <c r="L9351" i="13"/>
  <c r="L9353" i="13"/>
  <c r="L9352" i="13"/>
  <c r="L9355" i="13"/>
  <c r="L9354" i="13"/>
  <c r="L9356" i="13"/>
  <c r="L9357" i="13"/>
  <c r="L9358" i="13"/>
  <c r="L9359" i="13"/>
  <c r="L9361" i="13"/>
  <c r="L9360" i="13"/>
  <c r="L9362" i="13"/>
  <c r="L9363" i="13"/>
  <c r="L9365" i="13"/>
  <c r="L9364" i="13"/>
  <c r="L9366" i="13"/>
  <c r="L9367" i="13"/>
  <c r="L9369" i="13"/>
  <c r="L9368" i="13"/>
  <c r="L9370" i="13"/>
  <c r="L9372" i="13"/>
  <c r="L9371" i="13"/>
  <c r="L9373" i="13"/>
  <c r="L9374" i="13"/>
  <c r="L9375" i="13"/>
  <c r="L9377" i="13"/>
  <c r="L9376" i="13"/>
  <c r="L9378" i="13"/>
  <c r="L9379" i="13"/>
  <c r="L9380" i="13"/>
  <c r="L9381" i="13"/>
  <c r="L9382" i="13"/>
  <c r="L9383" i="13"/>
  <c r="L9385" i="13"/>
  <c r="L9384" i="13"/>
  <c r="L9386" i="13"/>
  <c r="L9388" i="13"/>
  <c r="L9387" i="13"/>
  <c r="L9389" i="13"/>
  <c r="L9390" i="13"/>
  <c r="L9392" i="13"/>
  <c r="L9391" i="13"/>
  <c r="L9394" i="13"/>
  <c r="L9393" i="13"/>
  <c r="L9396" i="13"/>
  <c r="L9395" i="13"/>
  <c r="L9397" i="13"/>
  <c r="L9398" i="13"/>
  <c r="L9400" i="13"/>
  <c r="L9399" i="13"/>
  <c r="L9401" i="13"/>
  <c r="L9402" i="13"/>
  <c r="L9403" i="13"/>
  <c r="L9405" i="13"/>
  <c r="L9404" i="13"/>
  <c r="L9406" i="13"/>
  <c r="L9408" i="13"/>
  <c r="L9407" i="13"/>
  <c r="L9409" i="13"/>
  <c r="L9410" i="13"/>
  <c r="L9412" i="13"/>
  <c r="L9411" i="13"/>
  <c r="L9413" i="13"/>
  <c r="L9415" i="13"/>
  <c r="L9414" i="13"/>
  <c r="L9416" i="13"/>
  <c r="L9417" i="13"/>
  <c r="L9418" i="13"/>
  <c r="L9420" i="13"/>
  <c r="L9419" i="13"/>
  <c r="L9421" i="13"/>
  <c r="L9422" i="13"/>
  <c r="L9423" i="13"/>
  <c r="L9425" i="13"/>
  <c r="L9424" i="13"/>
  <c r="L9426" i="13"/>
  <c r="L9428" i="13"/>
  <c r="L9427" i="13"/>
  <c r="L9429" i="13"/>
  <c r="L9431" i="13"/>
  <c r="L9430" i="13"/>
  <c r="L9433" i="13"/>
  <c r="L9432" i="13"/>
  <c r="L9434" i="13"/>
  <c r="L9435" i="13"/>
  <c r="L9437" i="13"/>
  <c r="L9436" i="13"/>
  <c r="L9438" i="13"/>
  <c r="L9439" i="13"/>
  <c r="L9441" i="13"/>
  <c r="L9440" i="13"/>
  <c r="L9442" i="13"/>
  <c r="L9443" i="13"/>
  <c r="L9445" i="13"/>
  <c r="L9444" i="13"/>
  <c r="L9446" i="13"/>
  <c r="L9447" i="13"/>
  <c r="L9448" i="13"/>
  <c r="L9449" i="13"/>
  <c r="L9450" i="13"/>
  <c r="L9451" i="13"/>
  <c r="L9453" i="13"/>
  <c r="L9452" i="13"/>
  <c r="L9454" i="13"/>
  <c r="L9455" i="13"/>
  <c r="L9456" i="13"/>
  <c r="L9457" i="13"/>
  <c r="L9458" i="13"/>
  <c r="L9459" i="13"/>
  <c r="L9461" i="13"/>
  <c r="L9460" i="13"/>
  <c r="L9462" i="13"/>
  <c r="L9463" i="13"/>
  <c r="L9465" i="13"/>
  <c r="L9464" i="13"/>
  <c r="L9466" i="13"/>
  <c r="L9467" i="13"/>
  <c r="L9468" i="13"/>
  <c r="L9469" i="13"/>
  <c r="L9470" i="13"/>
  <c r="L9471" i="13"/>
  <c r="L9472" i="13"/>
  <c r="L9473" i="13"/>
  <c r="L9474" i="13"/>
  <c r="L9476" i="13"/>
  <c r="L9475" i="13"/>
  <c r="L9477" i="13"/>
  <c r="L9478" i="13"/>
  <c r="L9479" i="13"/>
  <c r="L9481" i="13"/>
  <c r="L9480" i="13"/>
  <c r="L9482" i="13"/>
  <c r="L9483" i="13"/>
  <c r="L9484" i="13"/>
  <c r="L9485" i="13"/>
  <c r="L9486" i="13"/>
  <c r="L9487" i="13"/>
  <c r="L9488" i="13"/>
  <c r="L9489" i="13"/>
  <c r="L9490" i="13"/>
  <c r="L9491" i="13"/>
  <c r="L9492" i="13"/>
  <c r="L9494" i="13"/>
  <c r="L9493" i="13"/>
  <c r="L9495" i="13"/>
  <c r="L9496" i="13"/>
  <c r="L9497" i="13"/>
  <c r="L9498" i="13"/>
  <c r="L9499" i="13"/>
  <c r="L9501" i="13"/>
  <c r="L9500" i="13"/>
  <c r="L9502" i="13"/>
  <c r="L9504" i="13"/>
  <c r="L9503" i="13"/>
  <c r="L9506" i="13"/>
  <c r="L9505" i="13"/>
  <c r="L9507" i="13"/>
  <c r="L9508" i="13"/>
  <c r="L9509" i="13"/>
  <c r="L9510" i="13"/>
  <c r="L9511" i="13"/>
  <c r="L9513" i="13"/>
  <c r="L9512" i="13"/>
  <c r="L9514" i="13"/>
  <c r="L9515" i="13"/>
  <c r="L9517" i="13"/>
  <c r="L9516" i="13"/>
  <c r="L9518" i="13"/>
  <c r="L9519" i="13"/>
  <c r="L9520" i="13"/>
  <c r="L9521" i="13"/>
  <c r="L9522" i="13"/>
  <c r="L9524" i="13"/>
  <c r="L9523" i="13"/>
  <c r="L9525" i="13"/>
  <c r="L9526" i="13"/>
  <c r="L9527" i="13"/>
  <c r="L9529" i="13"/>
  <c r="L9528" i="13"/>
  <c r="L9530" i="13"/>
  <c r="L9531" i="13"/>
  <c r="L9533" i="13"/>
  <c r="L9532" i="13"/>
  <c r="L9534" i="13"/>
  <c r="L9535" i="13"/>
  <c r="L9537" i="13"/>
  <c r="L9536" i="13"/>
  <c r="L9538" i="13"/>
  <c r="L9539" i="13"/>
  <c r="L9540" i="13"/>
  <c r="L9541" i="13"/>
  <c r="L9542" i="13"/>
  <c r="L9543" i="13"/>
  <c r="L9545" i="13"/>
  <c r="L9544" i="13"/>
  <c r="L9546" i="13"/>
  <c r="L9548" i="13"/>
  <c r="L9547" i="13"/>
  <c r="L9549" i="13"/>
  <c r="L9550" i="13"/>
  <c r="L9551" i="13"/>
  <c r="L9553" i="13"/>
  <c r="L9552" i="13"/>
  <c r="L9554" i="13"/>
  <c r="L9555" i="13"/>
  <c r="L9557" i="13"/>
  <c r="L9556" i="13"/>
  <c r="L9558" i="13"/>
  <c r="L9559" i="13"/>
  <c r="L9561" i="13"/>
  <c r="L9560" i="13"/>
  <c r="L9562" i="13"/>
  <c r="L9563" i="13"/>
  <c r="L9564" i="13"/>
  <c r="L9565" i="13"/>
  <c r="L9566" i="13"/>
  <c r="L9567" i="13"/>
  <c r="L9568" i="13"/>
  <c r="L9569" i="13"/>
  <c r="L9570" i="13"/>
  <c r="L9572" i="13"/>
  <c r="L9571" i="13"/>
  <c r="L9573" i="13"/>
  <c r="L9574" i="13"/>
  <c r="L9575" i="13"/>
  <c r="L9577" i="13"/>
  <c r="L9576" i="13"/>
  <c r="L9578" i="13"/>
  <c r="L9579" i="13"/>
  <c r="L9581" i="13"/>
  <c r="L9580" i="13"/>
  <c r="L9582" i="13"/>
  <c r="L9583" i="13"/>
  <c r="L9584" i="13"/>
  <c r="L9585" i="13"/>
  <c r="L9586" i="13"/>
  <c r="L9588" i="13"/>
  <c r="L9587" i="13"/>
  <c r="L9589" i="13"/>
  <c r="L9590" i="13"/>
  <c r="L9591" i="13"/>
  <c r="L9592" i="13"/>
  <c r="L9594" i="13"/>
  <c r="L9593" i="13"/>
  <c r="L9595" i="13"/>
  <c r="L9596" i="13"/>
  <c r="L9597" i="13"/>
  <c r="L9598" i="13"/>
  <c r="L9600" i="13"/>
  <c r="L9599" i="13"/>
  <c r="L9601" i="13"/>
  <c r="L9602" i="13"/>
  <c r="L9603" i="13"/>
  <c r="L9604" i="13"/>
  <c r="L9605" i="13"/>
  <c r="L9607" i="13"/>
  <c r="L9606" i="13"/>
  <c r="L9608" i="13"/>
  <c r="L9609" i="13"/>
  <c r="L9611" i="13"/>
  <c r="L9610" i="13"/>
  <c r="L9612" i="13"/>
  <c r="L9613" i="13"/>
  <c r="L9614" i="13"/>
  <c r="L9615" i="13"/>
  <c r="L9616" i="13"/>
  <c r="L9617" i="13"/>
  <c r="L9618" i="13"/>
  <c r="L9619" i="13"/>
  <c r="L9620" i="13"/>
  <c r="L9621" i="13"/>
  <c r="L9622" i="13"/>
  <c r="L9623" i="13"/>
  <c r="L9624" i="13"/>
  <c r="L9625" i="13"/>
  <c r="L9626" i="13"/>
  <c r="L9627" i="13"/>
  <c r="L9628" i="13"/>
  <c r="L9629" i="13"/>
  <c r="L9631" i="13"/>
  <c r="L9630" i="13"/>
  <c r="L9632" i="13"/>
  <c r="L9633" i="13"/>
  <c r="L9634" i="13"/>
  <c r="L9635" i="13"/>
  <c r="L9637" i="13"/>
  <c r="L9636" i="13"/>
  <c r="L9638" i="13"/>
  <c r="L9639" i="13"/>
  <c r="L9640" i="13"/>
  <c r="L9641" i="13"/>
  <c r="L9643" i="13"/>
  <c r="L9642" i="13"/>
  <c r="L9645" i="13"/>
  <c r="L9644" i="13"/>
  <c r="L9646" i="13"/>
  <c r="L9648" i="13"/>
  <c r="L9647" i="13"/>
  <c r="L9649" i="13"/>
  <c r="L9650" i="13"/>
  <c r="L9651" i="13"/>
  <c r="L9652" i="13"/>
  <c r="L9653" i="13"/>
  <c r="L9654" i="13"/>
  <c r="L9655" i="13"/>
  <c r="L9656" i="13"/>
  <c r="L9657" i="13"/>
  <c r="L9658" i="13"/>
  <c r="L9659" i="13"/>
  <c r="L9660" i="13"/>
  <c r="L9661" i="13"/>
  <c r="L9663" i="13"/>
  <c r="L9662" i="13"/>
  <c r="L9664" i="13"/>
  <c r="L9665" i="13"/>
  <c r="L9666" i="13"/>
  <c r="L9667" i="13"/>
  <c r="L9668" i="13"/>
  <c r="L9669" i="13"/>
  <c r="L9670" i="13"/>
  <c r="L9671" i="13"/>
  <c r="L9672" i="13"/>
  <c r="L9674" i="13"/>
  <c r="L9673" i="13"/>
  <c r="L9675" i="13"/>
  <c r="L9676" i="13"/>
  <c r="L9678" i="13"/>
  <c r="L9677" i="13"/>
  <c r="L9679" i="13"/>
  <c r="L9680" i="13"/>
  <c r="L9681" i="13"/>
  <c r="L9683" i="13"/>
  <c r="L9682" i="13"/>
  <c r="L9684" i="13"/>
  <c r="L9685" i="13"/>
  <c r="L9687" i="13"/>
  <c r="L9686" i="13"/>
  <c r="L9688" i="13"/>
  <c r="L9689" i="13"/>
  <c r="L9691" i="13"/>
  <c r="L9690" i="13"/>
  <c r="L9692" i="13"/>
  <c r="L9693" i="13"/>
  <c r="L9694" i="13"/>
  <c r="L9695" i="13"/>
  <c r="L9697" i="13"/>
  <c r="L9696" i="13"/>
  <c r="L9699" i="13"/>
  <c r="L9698" i="13"/>
  <c r="L9700" i="13"/>
  <c r="L9701" i="13"/>
  <c r="L9702" i="13"/>
  <c r="L9703" i="13"/>
  <c r="L9704" i="13"/>
  <c r="L9706" i="13"/>
  <c r="L9705" i="13"/>
  <c r="L9707" i="13"/>
  <c r="L9708" i="13"/>
  <c r="L9709" i="13"/>
  <c r="L9710" i="13"/>
  <c r="L9711" i="13"/>
  <c r="L9712" i="13"/>
  <c r="L9713" i="13"/>
  <c r="L9715" i="13"/>
  <c r="L9714" i="13"/>
  <c r="L9716" i="13"/>
  <c r="L9717" i="13"/>
  <c r="L9719" i="13"/>
  <c r="L9718" i="13"/>
  <c r="L9721" i="13"/>
  <c r="L9720" i="13"/>
  <c r="L9723" i="13"/>
  <c r="L9722" i="13"/>
  <c r="L9724" i="13"/>
  <c r="L9725" i="13"/>
  <c r="L9726" i="13"/>
  <c r="L9727" i="13"/>
  <c r="L9729" i="13"/>
  <c r="L9728" i="13"/>
  <c r="L9730" i="13"/>
  <c r="L9731" i="13"/>
  <c r="L9732" i="13"/>
  <c r="L9733" i="13"/>
  <c r="L9734" i="13"/>
  <c r="L9735" i="13"/>
  <c r="L9736" i="13"/>
  <c r="L9737" i="13"/>
  <c r="L9739" i="13"/>
  <c r="L9738" i="13"/>
  <c r="L9740" i="13"/>
  <c r="L9741" i="13"/>
  <c r="L9742" i="13"/>
  <c r="L9743" i="13"/>
  <c r="L9744" i="13"/>
  <c r="L9746" i="13"/>
  <c r="L9745" i="13"/>
  <c r="L9747" i="13"/>
  <c r="L9748" i="13"/>
  <c r="L9749" i="13"/>
  <c r="L9750" i="13"/>
  <c r="L9751" i="13"/>
  <c r="L9753" i="13"/>
  <c r="L9752" i="13"/>
  <c r="L9754" i="13"/>
  <c r="L9755" i="13"/>
  <c r="L9756" i="13"/>
  <c r="L9757" i="13"/>
  <c r="L9758" i="13"/>
  <c r="L9759" i="13"/>
  <c r="L9760" i="13"/>
  <c r="L9761" i="13"/>
  <c r="L9763" i="13"/>
  <c r="L9762" i="13"/>
  <c r="L9765" i="13"/>
  <c r="L9764" i="13"/>
  <c r="L9766" i="13"/>
  <c r="L9767" i="13"/>
  <c r="L9768" i="13"/>
  <c r="L9769" i="13"/>
  <c r="L9770" i="13"/>
  <c r="L9771" i="13"/>
  <c r="L9772" i="13"/>
  <c r="L9773" i="13"/>
  <c r="L9774" i="13"/>
  <c r="L9775" i="13"/>
  <c r="L9777" i="13"/>
  <c r="L9776" i="13"/>
  <c r="L9779" i="13"/>
  <c r="L9778" i="13"/>
  <c r="L9780" i="13"/>
  <c r="L9781" i="13"/>
  <c r="L9782" i="13"/>
  <c r="L9783" i="13"/>
  <c r="L9784" i="13"/>
  <c r="L9785" i="13"/>
  <c r="L9786" i="13"/>
  <c r="L9787" i="13"/>
  <c r="L9788" i="13"/>
  <c r="L9789" i="13"/>
  <c r="L9790" i="13"/>
  <c r="L9791" i="13"/>
  <c r="L9792" i="13"/>
  <c r="L9794" i="13"/>
  <c r="L9793" i="13"/>
  <c r="L9795" i="13"/>
  <c r="L9796" i="13"/>
  <c r="L9797" i="13"/>
  <c r="L9798" i="13"/>
  <c r="L9799" i="13"/>
  <c r="L9800" i="13"/>
  <c r="L9801" i="13"/>
  <c r="L9803" i="13"/>
  <c r="L9802" i="13"/>
  <c r="L9804" i="13"/>
  <c r="L9805" i="13"/>
  <c r="L9806" i="13"/>
  <c r="L9807" i="13"/>
  <c r="L9809" i="13"/>
  <c r="L9808" i="13"/>
  <c r="L9811" i="13"/>
  <c r="L9810" i="13"/>
  <c r="L9812" i="13"/>
  <c r="L9813" i="13"/>
  <c r="L9814" i="13"/>
  <c r="L9815" i="13"/>
  <c r="L9816" i="13"/>
  <c r="L9818" i="13"/>
  <c r="L9817" i="13"/>
  <c r="L9819" i="13"/>
  <c r="L9820" i="13"/>
  <c r="L9821" i="13"/>
  <c r="L9822" i="13"/>
  <c r="L9823" i="13"/>
  <c r="L9824" i="13"/>
  <c r="L9826" i="13"/>
  <c r="L9825" i="13"/>
  <c r="L9827" i="13"/>
  <c r="L9828" i="13"/>
  <c r="L9829" i="13"/>
  <c r="L9831" i="13"/>
  <c r="L9830" i="13"/>
  <c r="L9832" i="13"/>
  <c r="L9834" i="13"/>
  <c r="L9833" i="13"/>
  <c r="L9835" i="13"/>
  <c r="L9836" i="13"/>
  <c r="L9837" i="13"/>
  <c r="L9838" i="13"/>
  <c r="L9839" i="13"/>
  <c r="L9841" i="13"/>
  <c r="L9840" i="13"/>
  <c r="L9842" i="13"/>
  <c r="L9843" i="13"/>
  <c r="L9844" i="13"/>
  <c r="L9845" i="13"/>
  <c r="L9846" i="13"/>
  <c r="L9847" i="13"/>
  <c r="L9848" i="13"/>
  <c r="L9849" i="13"/>
  <c r="L9850" i="13"/>
  <c r="L9851" i="13"/>
  <c r="L9852" i="13"/>
  <c r="L9854" i="13"/>
  <c r="L9853" i="13"/>
  <c r="L9855" i="13"/>
  <c r="L9856" i="13"/>
  <c r="L9857" i="13"/>
  <c r="L9858" i="13"/>
  <c r="L9860" i="13"/>
  <c r="L9859" i="13"/>
  <c r="L9861" i="13"/>
  <c r="L9862" i="13"/>
  <c r="L9864" i="13"/>
  <c r="L9863" i="13"/>
  <c r="L9865" i="13"/>
  <c r="L9866" i="13"/>
  <c r="L9868" i="13"/>
  <c r="L9867" i="13"/>
  <c r="L9870" i="13"/>
  <c r="L9869" i="13"/>
  <c r="L9871" i="13"/>
  <c r="L9872" i="13"/>
  <c r="L9873" i="13"/>
  <c r="L9874" i="13"/>
  <c r="L9875" i="13"/>
  <c r="L9876" i="13"/>
  <c r="L9878" i="13"/>
  <c r="L9877" i="13"/>
  <c r="L9879" i="13"/>
  <c r="L9881" i="13"/>
  <c r="L9880" i="13"/>
  <c r="L9882" i="13"/>
  <c r="L9884" i="13"/>
  <c r="L9883" i="13"/>
  <c r="L9886" i="13"/>
  <c r="L9885" i="13"/>
  <c r="L9887" i="13"/>
  <c r="L9889" i="13"/>
  <c r="L9888" i="13"/>
  <c r="L9890" i="13"/>
  <c r="L9891" i="13"/>
  <c r="L9892" i="13"/>
  <c r="L9894" i="13"/>
  <c r="L9893" i="13"/>
  <c r="L9895" i="13"/>
  <c r="L9897" i="13"/>
  <c r="L9896" i="13"/>
  <c r="L9898" i="13"/>
  <c r="L9899" i="13"/>
  <c r="L9900" i="13"/>
  <c r="L9902" i="13"/>
  <c r="L9901" i="13"/>
  <c r="L9903" i="13"/>
  <c r="L9904" i="13"/>
  <c r="L9905" i="13"/>
  <c r="L9906" i="13"/>
  <c r="L9908" i="13"/>
  <c r="L9907" i="13"/>
  <c r="L9910" i="13"/>
  <c r="L9909" i="13"/>
  <c r="L9912" i="13"/>
  <c r="L9911" i="13"/>
  <c r="L9913" i="13"/>
  <c r="L9915" i="13"/>
  <c r="L9914" i="13"/>
  <c r="L9916" i="13"/>
  <c r="L9918" i="13"/>
  <c r="L9917" i="13"/>
  <c r="L9919" i="13"/>
  <c r="L9921" i="13"/>
  <c r="L9920" i="13"/>
  <c r="L9922" i="13"/>
  <c r="L9924" i="13"/>
  <c r="L9923" i="13"/>
  <c r="L9926" i="13"/>
  <c r="L9925" i="13"/>
  <c r="L9927" i="13"/>
  <c r="L9928" i="13"/>
  <c r="L9929" i="13"/>
  <c r="L9930" i="13"/>
  <c r="L9931" i="13"/>
  <c r="L9932" i="13"/>
  <c r="L9933" i="13"/>
  <c r="L9935" i="13"/>
  <c r="L9934" i="13"/>
  <c r="L9936" i="13"/>
  <c r="L9937" i="13"/>
  <c r="L9939" i="13"/>
  <c r="L9938" i="13"/>
  <c r="L9940" i="13"/>
  <c r="L9941" i="13"/>
  <c r="L9942" i="13"/>
  <c r="L9943" i="13"/>
  <c r="L9944" i="13"/>
  <c r="L9946" i="13"/>
  <c r="L9945" i="13"/>
  <c r="L9947" i="13"/>
  <c r="L9948" i="13"/>
  <c r="L9949" i="13"/>
  <c r="L9950" i="13"/>
  <c r="L9951" i="13"/>
  <c r="L9952" i="13"/>
  <c r="L9953" i="13"/>
  <c r="L9954" i="13"/>
  <c r="L9955" i="13"/>
  <c r="L9957" i="13"/>
  <c r="L9956" i="13"/>
  <c r="L9958" i="13"/>
  <c r="L9959" i="13"/>
  <c r="L9960" i="13"/>
  <c r="L9961" i="13"/>
  <c r="L9962" i="13"/>
  <c r="L9963" i="13"/>
  <c r="L9964" i="13"/>
  <c r="L9965" i="13"/>
  <c r="L9966" i="13"/>
  <c r="L9967" i="13"/>
  <c r="L9969" i="13"/>
  <c r="L9968" i="13"/>
  <c r="L9971" i="13"/>
  <c r="L9970" i="13"/>
  <c r="L9973" i="13"/>
  <c r="L9972" i="13"/>
  <c r="L9974" i="13"/>
  <c r="L9975" i="13"/>
  <c r="L9977" i="13"/>
  <c r="L9976" i="13"/>
  <c r="L9978" i="13"/>
  <c r="L9979" i="13"/>
  <c r="L9981" i="13"/>
  <c r="L9980" i="13"/>
  <c r="L9982" i="13"/>
  <c r="L9983" i="13"/>
  <c r="L9985" i="13"/>
  <c r="L9984" i="13"/>
  <c r="L9986" i="13"/>
  <c r="L9987" i="13"/>
  <c r="L9988" i="13"/>
  <c r="L9989" i="13"/>
  <c r="L9990" i="13"/>
  <c r="L9991" i="13"/>
  <c r="L9992" i="13"/>
  <c r="L9993" i="13"/>
  <c r="L9994" i="13"/>
  <c r="L9995" i="13"/>
  <c r="L9996" i="13"/>
  <c r="L9997" i="13"/>
  <c r="L9998" i="13"/>
  <c r="L10000" i="13"/>
  <c r="L9999" i="13"/>
  <c r="L10001" i="13"/>
  <c r="L10002" i="13"/>
  <c r="L10003" i="13"/>
  <c r="L10004" i="13" l="1"/>
  <c r="L10005" i="13" s="1"/>
  <c r="C21" i="10" s="1"/>
  <c r="K10004" i="13"/>
  <c r="K10005" i="13" s="1"/>
  <c r="J10005" i="13" l="1"/>
  <c r="C20" i="10"/>
  <c r="D25" i="10"/>
  <c r="D24" i="10"/>
  <c r="D26" i="10" s="1"/>
  <c r="C25" i="10" l="1"/>
  <c r="E25" i="10" s="1"/>
  <c r="C24" i="10"/>
  <c r="C26" i="10" l="1"/>
  <c r="E24" i="10"/>
  <c r="E26" i="10" s="1"/>
</calcChain>
</file>

<file path=xl/comments1.xml><?xml version="1.0" encoding="utf-8"?>
<comments xmlns="http://schemas.openxmlformats.org/spreadsheetml/2006/main">
  <authors>
    <author>Brygger</author>
  </authors>
  <commentList>
    <comment ref="E3" authorId="0">
      <text>
        <r>
          <rPr>
            <sz val="20"/>
            <color indexed="81"/>
            <rFont val="Tahoma"/>
            <family val="2"/>
          </rPr>
          <t>I</t>
        </r>
        <r>
          <rPr>
            <b/>
            <sz val="20"/>
            <color indexed="81"/>
            <rFont val="Tahoma"/>
            <family val="2"/>
          </rPr>
          <t>ndtast tælleren i brøken. Hvis det ikke er en brøk 
indtastes det hele tal her.
Hvis der ikke er nogen hældning, dvs. hvis afsætningskurven er vandret skal der stå 0 her</t>
        </r>
      </text>
    </comment>
    <comment ref="E4" authorId="0">
      <text>
        <r>
          <rPr>
            <b/>
            <sz val="20"/>
            <color indexed="81"/>
            <rFont val="Tahoma"/>
            <family val="2"/>
          </rPr>
          <t>Indtast nævneren i brøken. Hvis hældningskoefficienten er et helt tal tastes 1 her.
Hvis der ikke er nogen hældning på MR - kurven dvs. den er vandret skal der også stå 1 her.</t>
        </r>
        <r>
          <rPr>
            <sz val="20"/>
            <color indexed="81"/>
            <rFont val="Tahoma"/>
            <family val="2"/>
          </rPr>
          <t xml:space="preserve">
</t>
        </r>
      </text>
    </comment>
    <comment ref="N5" authorId="0">
      <text>
        <r>
          <rPr>
            <b/>
            <sz val="20"/>
            <color indexed="81"/>
            <rFont val="Tahoma"/>
            <family val="2"/>
          </rPr>
          <t xml:space="preserve">Hvis der ikke er nogen hældning på MC - kurven dvs. den er vandret skal der stå 0 her.
</t>
        </r>
        <r>
          <rPr>
            <sz val="20"/>
            <color indexed="81"/>
            <rFont val="Tahoma"/>
            <family val="2"/>
          </rPr>
          <t xml:space="preserve">
</t>
        </r>
      </text>
    </comment>
    <comment ref="N6" authorId="0">
      <text>
        <r>
          <rPr>
            <b/>
            <sz val="20"/>
            <color indexed="81"/>
            <rFont val="Tahoma"/>
            <family val="2"/>
          </rPr>
          <t xml:space="preserve">Hvis der ikke er nogen hældning på MC - kurven dvs. den er vandret skal der stå 1 her.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Brygger</author>
  </authors>
  <commentList>
    <comment ref="E3" authorId="0">
      <text>
        <r>
          <rPr>
            <sz val="20"/>
            <color indexed="81"/>
            <rFont val="Tahoma"/>
            <family val="2"/>
          </rPr>
          <t>I</t>
        </r>
        <r>
          <rPr>
            <b/>
            <sz val="20"/>
            <color indexed="81"/>
            <rFont val="Tahoma"/>
            <family val="2"/>
          </rPr>
          <t>ndtast tælleren i brøken. Hvis det ikke er en brøk 
indtastes det hele tal her.
Hvis der ikke er nogen hældning, dvs. hvis afsætningskurven er vandret skal der stå 0 her</t>
        </r>
      </text>
    </comment>
    <comment ref="E4" authorId="0">
      <text>
        <r>
          <rPr>
            <b/>
            <sz val="20"/>
            <color indexed="81"/>
            <rFont val="Tahoma"/>
            <family val="2"/>
          </rPr>
          <t>Indtast nævneren i brøken. Hvis hældningskoefficienten er et helt tal tastes 1 her.
Hvis der ikke er nogen hældning på MR - kurven dvs. den er vandret skal der også stå 1 her.</t>
        </r>
        <r>
          <rPr>
            <sz val="20"/>
            <color indexed="81"/>
            <rFont val="Tahoma"/>
            <family val="2"/>
          </rPr>
          <t xml:space="preserve">
</t>
        </r>
      </text>
    </comment>
    <comment ref="N5" authorId="0">
      <text>
        <r>
          <rPr>
            <b/>
            <sz val="20"/>
            <color indexed="81"/>
            <rFont val="Tahoma"/>
            <family val="2"/>
          </rPr>
          <t xml:space="preserve">Hvis der ikke er nogen hældning på MC - kurven dvs. den er vandret skal der stå 0 her.
</t>
        </r>
        <r>
          <rPr>
            <sz val="20"/>
            <color indexed="81"/>
            <rFont val="Tahoma"/>
            <family val="2"/>
          </rPr>
          <t xml:space="preserve">
</t>
        </r>
      </text>
    </comment>
    <comment ref="N6" authorId="0">
      <text>
        <r>
          <rPr>
            <b/>
            <sz val="20"/>
            <color indexed="81"/>
            <rFont val="Tahoma"/>
            <family val="2"/>
          </rPr>
          <t xml:space="preserve">Hvis der ikke er nogen hældning på MC - kurven dvs. den er vandret skal der stå 1 her.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Brygger</author>
    <author>Roskilde Handelsskole</author>
  </authors>
  <commentList>
    <comment ref="C4" authorId="0">
      <text>
        <r>
          <rPr>
            <b/>
            <sz val="8"/>
            <color indexed="81"/>
            <rFont val="Tahoma"/>
            <family val="2"/>
          </rPr>
          <t>Her indtastes den tid det tager at producere ét stk. Y, f.eks. 2,5 minutter/timer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4" authorId="0">
      <text>
        <r>
          <rPr>
            <b/>
            <sz val="14"/>
            <color indexed="81"/>
            <rFont val="Tahoma"/>
            <family val="2"/>
          </rPr>
          <t xml:space="preserve">Her indtastes det totale antal minutter/timer som er tilrådighed på denne "begrænsning"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Tahoma"/>
            <family val="2"/>
          </rPr>
          <t xml:space="preserve">Hvis der indtastes minutter i C4 og D4 så skal der også tastes minutter i denne celle.
Skyggeprisen på "maskine 1" findes ved at taste 1 time eller 60 minutter ekstra i total kapacitet feltet og derefter aflæse ændringen i DB. Ændringen i DB er skyggeprisen. 
</t>
        </r>
      </text>
    </comment>
    <comment ref="E5" authorId="1">
      <text>
        <r>
          <rPr>
            <sz val="8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Tahoma"/>
            <family val="2"/>
          </rPr>
          <t xml:space="preserve">Skyggeprisen på "maskine 2" findes ved at taste 1 time eller 60 minutter ekstra i total kapacitet feltet og derefter aflæse ændringen i DB. Ændringen i DB er skyggeprisen. </t>
        </r>
      </text>
    </comment>
    <comment ref="C7" authorId="0">
      <text>
        <r>
          <rPr>
            <b/>
            <sz val="18"/>
            <color indexed="81"/>
            <rFont val="Tahoma"/>
            <family val="2"/>
          </rPr>
          <t xml:space="preserve">Ensidig begrænsning Y
</t>
        </r>
        <r>
          <rPr>
            <b/>
            <sz val="8"/>
            <color indexed="81"/>
            <rFont val="Tahoma"/>
            <family val="2"/>
          </rPr>
          <t xml:space="preserve">
Hvis du har en begrænsning udelukkende på Y kan du indtaste et tal her. Der skal så stå et 0 i celle D7, så laver grafen en vandret begrænsnigslinie.
</t>
        </r>
      </text>
    </comment>
    <comment ref="D7" authorId="0">
      <text>
        <r>
          <rPr>
            <b/>
            <sz val="16"/>
            <color indexed="81"/>
            <rFont val="Tahoma"/>
            <family val="2"/>
          </rPr>
          <t>Ensidig begrænsning på Y</t>
        </r>
        <r>
          <rPr>
            <b/>
            <sz val="8"/>
            <color indexed="81"/>
            <rFont val="Tahoma"/>
            <family val="2"/>
          </rPr>
          <t xml:space="preserve">
Hvis du har en begrænsning udelukkende på Y skal du indtaste et 0 her, så laver grafen en vandret begrænsnigslinie.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8" authorId="0">
      <text>
        <r>
          <rPr>
            <b/>
            <sz val="16"/>
            <color indexed="81"/>
            <rFont val="Tahoma"/>
            <family val="2"/>
          </rPr>
          <t>Ensidig begrænsning X</t>
        </r>
        <r>
          <rPr>
            <b/>
            <sz val="8"/>
            <color indexed="81"/>
            <rFont val="Tahoma"/>
            <family val="2"/>
          </rPr>
          <t xml:space="preserve">
Hvis du har en begrænsning udelukkende på X skal du indtaste et 0 her, så laver grafen en lodret begrænsnigslinie.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8" authorId="0">
      <text>
        <r>
          <rPr>
            <b/>
            <sz val="18"/>
            <color indexed="81"/>
            <rFont val="Tahoma"/>
            <family val="2"/>
          </rPr>
          <t xml:space="preserve">Ensidig begrænsning X
</t>
        </r>
        <r>
          <rPr>
            <b/>
            <sz val="8"/>
            <color indexed="81"/>
            <rFont val="Tahoma"/>
            <family val="2"/>
          </rPr>
          <t xml:space="preserve">
Hvis du har en begrænsning udelukkende på X kan du indtaste et tal her. Der skal så stå et 0 i celle C8, så laver grafen en lodret begrænsnigslinie.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<sst xmlns="http://schemas.openxmlformats.org/spreadsheetml/2006/main" count="402" uniqueCount="129">
  <si>
    <t>Antal medarbejdere</t>
  </si>
  <si>
    <t>total</t>
  </si>
  <si>
    <t>Gennemsnits produkt</t>
  </si>
  <si>
    <t>løn</t>
  </si>
  <si>
    <t>materialer</t>
  </si>
  <si>
    <t>total omk.</t>
  </si>
  <si>
    <t>Japan</t>
  </si>
  <si>
    <t>difference os - Japan</t>
  </si>
  <si>
    <t>Grænse produkt</t>
  </si>
  <si>
    <t>Grænse omk</t>
  </si>
  <si>
    <t>Grænse omk Japan</t>
  </si>
  <si>
    <t>Den optimale produktionsmængde er 7 mand og 4.460 stk.</t>
  </si>
  <si>
    <t>Vi køber resten fra den japanske underleverandør</t>
  </si>
  <si>
    <t>Prisoptimering</t>
  </si>
  <si>
    <t>Ligninger for Indtægterne:</t>
  </si>
  <si>
    <t>Ligninger for omkostningerne:</t>
  </si>
  <si>
    <t>Afsætning</t>
  </si>
  <si>
    <t>P</t>
  </si>
  <si>
    <t>=</t>
  </si>
  <si>
    <t>X</t>
  </si>
  <si>
    <t>+</t>
  </si>
  <si>
    <t>FO</t>
  </si>
  <si>
    <t>VO</t>
  </si>
  <si>
    <t>Omsætning</t>
  </si>
  <si>
    <t>TO</t>
  </si>
  <si>
    <t>MR</t>
  </si>
  <si>
    <r>
      <t>MC</t>
    </r>
    <r>
      <rPr>
        <b/>
        <vertAlign val="subscript"/>
        <sz val="10"/>
        <rFont val="Arial"/>
        <family val="2"/>
      </rPr>
      <t>(1)</t>
    </r>
  </si>
  <si>
    <t xml:space="preserve">indtil </t>
  </si>
  <si>
    <r>
      <t>VO</t>
    </r>
    <r>
      <rPr>
        <b/>
        <vertAlign val="subscript"/>
        <sz val="10"/>
        <rFont val="Arial"/>
        <family val="2"/>
      </rPr>
      <t>(2)</t>
    </r>
  </si>
  <si>
    <r>
      <t>MC</t>
    </r>
    <r>
      <rPr>
        <b/>
        <vertAlign val="subscript"/>
        <sz val="10"/>
        <rFont val="Arial"/>
        <family val="2"/>
      </rPr>
      <t>(2)</t>
    </r>
  </si>
  <si>
    <r>
      <t>VO</t>
    </r>
    <r>
      <rPr>
        <b/>
        <vertAlign val="subscript"/>
        <sz val="10"/>
        <rFont val="Arial"/>
        <family val="2"/>
      </rPr>
      <t>(3)</t>
    </r>
  </si>
  <si>
    <r>
      <t>MC</t>
    </r>
    <r>
      <rPr>
        <b/>
        <vertAlign val="subscript"/>
        <sz val="10"/>
        <rFont val="Arial"/>
        <family val="2"/>
      </rPr>
      <t>(3)</t>
    </r>
  </si>
  <si>
    <t>Max.kapacitet</t>
  </si>
  <si>
    <t>Løsning</t>
  </si>
  <si>
    <t>Udregning af løsninger:</t>
  </si>
  <si>
    <t>Mængde beregnet</t>
  </si>
  <si>
    <t>Mængde max. MC</t>
  </si>
  <si>
    <t>Mængde min. MC</t>
  </si>
  <si>
    <t>Samlet mængde max.</t>
  </si>
  <si>
    <t>Optimal mængde</t>
  </si>
  <si>
    <t>Pris</t>
  </si>
  <si>
    <t>omsætning</t>
  </si>
  <si>
    <t>vo(1)</t>
  </si>
  <si>
    <t>Vo(2)</t>
  </si>
  <si>
    <t>Vo(3)</t>
  </si>
  <si>
    <t>DB</t>
  </si>
  <si>
    <t>Max DB</t>
  </si>
  <si>
    <t>Faste</t>
  </si>
  <si>
    <t>Overskud</t>
  </si>
  <si>
    <t>For at finde det optimale/maksimale Dækningsbidrag skal vi sætte MR lig med MC, derved finder vi den optimale mængde:</t>
  </si>
  <si>
    <t>indsættes i afsætningsfunktionen og man får prisen til:</t>
  </si>
  <si>
    <t>Resultatopgørelse</t>
  </si>
  <si>
    <t>*</t>
  </si>
  <si>
    <t>-VO</t>
  </si>
  <si>
    <t>Priselasticitet i optimum:</t>
  </si>
  <si>
    <t>Formel (nedre p-akse / øvre p-akse)*-1</t>
  </si>
  <si>
    <t>/</t>
  </si>
  <si>
    <t>Tabel løsning prisoptimering</t>
  </si>
  <si>
    <t>Mængde</t>
  </si>
  <si>
    <t xml:space="preserve">VO </t>
  </si>
  <si>
    <t>Faste omk.</t>
  </si>
  <si>
    <t>MC</t>
  </si>
  <si>
    <t>(MR-MC)</t>
  </si>
  <si>
    <t>Data til grafen</t>
  </si>
  <si>
    <t>Optimal pris</t>
  </si>
  <si>
    <t xml:space="preserve">Pris </t>
  </si>
  <si>
    <t>Omsætning producenten</t>
  </si>
  <si>
    <t>-vo</t>
  </si>
  <si>
    <t>Xtra</t>
  </si>
  <si>
    <t>Lineær programmering</t>
  </si>
  <si>
    <t>Total</t>
  </si>
  <si>
    <t>Max. stk.</t>
  </si>
  <si>
    <t>Alpha</t>
  </si>
  <si>
    <t>Funktion:</t>
  </si>
  <si>
    <t>Y</t>
  </si>
  <si>
    <t>kapacitet</t>
  </si>
  <si>
    <t>A</t>
  </si>
  <si>
    <t>B</t>
  </si>
  <si>
    <t>-</t>
  </si>
  <si>
    <t>-Variable omk.</t>
  </si>
  <si>
    <t>Beregning af en tilfældig DB linie:</t>
  </si>
  <si>
    <t>Alpha α =</t>
  </si>
  <si>
    <t>DB=</t>
  </si>
  <si>
    <t>stk.</t>
  </si>
  <si>
    <t>Alpha kan også beregnes som:</t>
  </si>
  <si>
    <t>Den optimale løsninger er:</t>
  </si>
  <si>
    <t>stk</t>
  </si>
  <si>
    <t>i alt</t>
  </si>
  <si>
    <t>Ensidig Y</t>
  </si>
  <si>
    <t>Ensidig X</t>
  </si>
  <si>
    <t>kr.</t>
  </si>
  <si>
    <t>Y Ensidig</t>
  </si>
  <si>
    <t>X Ensidig</t>
  </si>
  <si>
    <t xml:space="preserve"> Y maximum</t>
  </si>
  <si>
    <t>%</t>
  </si>
  <si>
    <t>X maximum</t>
  </si>
  <si>
    <t>Maskine 5</t>
  </si>
  <si>
    <t>MAX.</t>
  </si>
  <si>
    <t>Afrunding til hele styk</t>
  </si>
  <si>
    <t>divideret med 8 = 7,5 stk X pr. time dette skal ganges med 150 = i alt 1125</t>
  </si>
  <si>
    <t>Vi kan max give 1125 i skyggepris for ekstra kapacitet på anlæg B</t>
  </si>
  <si>
    <t>Beregning af kapitaltjenesten:</t>
  </si>
  <si>
    <t>Værdier</t>
  </si>
  <si>
    <t>Resultat</t>
  </si>
  <si>
    <t>N</t>
  </si>
  <si>
    <t>antal terminer, f.eks år</t>
  </si>
  <si>
    <t>I%</t>
  </si>
  <si>
    <t>renten</t>
  </si>
  <si>
    <t>PV</t>
  </si>
  <si>
    <t>Present value, nutidsværdi</t>
  </si>
  <si>
    <t>PMT</t>
  </si>
  <si>
    <t>Betaling pr. termin, ydelsen</t>
  </si>
  <si>
    <t>FV</t>
  </si>
  <si>
    <t>Future value</t>
  </si>
  <si>
    <t>Skærmbillede 2:</t>
  </si>
  <si>
    <t>Skærmbillede 3:</t>
  </si>
  <si>
    <t>Årlige omk til vedligehold og reparation</t>
  </si>
  <si>
    <t>Årlige omk. I alt</t>
  </si>
  <si>
    <t>1 år</t>
  </si>
  <si>
    <t>+ vedligehold og minus scrapværdi</t>
  </si>
  <si>
    <t>samlede omk. Ved gammel maskine</t>
  </si>
  <si>
    <t>Ny maskine</t>
  </si>
  <si>
    <t>Den nye er dyrere</t>
  </si>
  <si>
    <t>2år</t>
  </si>
  <si>
    <t>3 år</t>
  </si>
  <si>
    <t>4år</t>
  </si>
  <si>
    <t xml:space="preserve">Vi børskifte ultimo år 3 eller primo år 4. </t>
  </si>
  <si>
    <t>DK</t>
  </si>
  <si>
    <t>DK + producent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</si>
</sst>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 * #,##0.00_ ;_ * \-#,##0.00_ ;_ * &quot;-&quot;??_ ;_ @_ "/>
    <numFmt numFmtId="165" formatCode="_ * #,##0_ ;_ * \-#,##0_ ;_ * &quot;-&quot;??_ ;_ @_ "/>
    <numFmt numFmtId="166" formatCode="_(* #,##0.00_);_(* \(#,##0.00\);_(* &quot;-&quot;??_);_(@_)"/>
    <numFmt numFmtId="167" formatCode="_(* #,##0_);_(* \(#,##0\);_(* &quot;-&quot;??_);_(@_)"/>
    <numFmt numFmtId="168" formatCode="0.000"/>
    <numFmt numFmtId="169" formatCode="_(* #,##0.0000_);_(* \(#,##0.0000\);_(* &quot;-&quot;??_);_(@_)"/>
    <numFmt numFmtId="170" formatCode="0.0%"/>
    <numFmt numFmtId="172" formatCode="_ * #,##0.0000_ ;_ * \-#,##0.0000_ ;_ * &quot;-&quot;??_ ;_ @_ 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20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sz val="8"/>
      <name val="Arial"/>
      <family val="2"/>
    </font>
    <font>
      <vertAlign val="superscript"/>
      <sz val="14"/>
      <name val="Arial"/>
      <family val="2"/>
    </font>
    <font>
      <vertAlign val="superscript"/>
      <sz val="12"/>
      <name val="Arial"/>
      <family val="2"/>
    </font>
    <font>
      <sz val="14"/>
      <name val="Arial"/>
      <family val="2"/>
    </font>
    <font>
      <vertAlign val="superscript"/>
      <sz val="10"/>
      <name val="Arial"/>
      <family val="2"/>
    </font>
    <font>
      <sz val="11"/>
      <name val="Arial"/>
      <family val="2"/>
    </font>
    <font>
      <b/>
      <vertAlign val="subscript"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20"/>
      <color indexed="81"/>
      <name val="Tahoma"/>
      <family val="2"/>
    </font>
    <font>
      <b/>
      <sz val="20"/>
      <color indexed="81"/>
      <name val="Tahoma"/>
      <family val="2"/>
    </font>
    <font>
      <sz val="8"/>
      <color indexed="81"/>
      <name val="Tahoma"/>
      <family val="2"/>
    </font>
    <font>
      <b/>
      <sz val="18"/>
      <name val="Arial"/>
      <family val="2"/>
    </font>
    <font>
      <b/>
      <vertAlign val="superscript"/>
      <sz val="14"/>
      <name val="Arial"/>
      <family val="2"/>
    </font>
    <font>
      <b/>
      <sz val="8"/>
      <color indexed="81"/>
      <name val="Tahoma"/>
      <family val="2"/>
    </font>
    <font>
      <b/>
      <sz val="14"/>
      <color indexed="81"/>
      <name val="Tahoma"/>
      <family val="2"/>
    </font>
    <font>
      <sz val="14"/>
      <color indexed="81"/>
      <name val="Tahoma"/>
      <family val="2"/>
    </font>
    <font>
      <b/>
      <sz val="18"/>
      <color indexed="81"/>
      <name val="Tahoma"/>
      <family val="2"/>
    </font>
    <font>
      <b/>
      <sz val="16"/>
      <color indexed="81"/>
      <name val="Tahoma"/>
      <family val="2"/>
    </font>
    <font>
      <sz val="10"/>
      <name val="Arial"/>
      <family val="2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</fills>
  <borders count="5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358">
    <xf numFmtId="0" fontId="0" fillId="0" borderId="0" xfId="0"/>
    <xf numFmtId="165" fontId="0" fillId="0" borderId="0" xfId="1" applyNumberFormat="1" applyFont="1"/>
    <xf numFmtId="165" fontId="0" fillId="0" borderId="0" xfId="1" applyNumberFormat="1" applyFont="1" applyAlignment="1">
      <alignment vertical="top"/>
    </xf>
    <xf numFmtId="43" fontId="0" fillId="0" borderId="0" xfId="0" applyNumberFormat="1" applyAlignment="1">
      <alignment vertical="top"/>
    </xf>
    <xf numFmtId="0" fontId="0" fillId="0" borderId="0" xfId="0" applyAlignment="1">
      <alignment vertical="justify" wrapText="1"/>
    </xf>
    <xf numFmtId="165" fontId="0" fillId="2" borderId="0" xfId="1" applyNumberFormat="1" applyFont="1" applyFill="1"/>
    <xf numFmtId="165" fontId="0" fillId="2" borderId="0" xfId="1" applyNumberFormat="1" applyFont="1" applyFill="1" applyAlignment="1">
      <alignment vertical="top"/>
    </xf>
    <xf numFmtId="43" fontId="0" fillId="2" borderId="0" xfId="0" applyNumberFormat="1" applyFill="1" applyAlignment="1">
      <alignment vertical="top"/>
    </xf>
    <xf numFmtId="0" fontId="2" fillId="3" borderId="0" xfId="2" applyFill="1"/>
    <xf numFmtId="0" fontId="2" fillId="0" borderId="0" xfId="2"/>
    <xf numFmtId="0" fontId="3" fillId="0" borderId="0" xfId="2" applyFont="1"/>
    <xf numFmtId="0" fontId="4" fillId="0" borderId="0" xfId="2" applyFont="1"/>
    <xf numFmtId="0" fontId="5" fillId="0" borderId="1" xfId="2" applyFont="1" applyBorder="1" applyAlignment="1"/>
    <xf numFmtId="0" fontId="2" fillId="0" borderId="2" xfId="2" applyBorder="1" applyAlignment="1"/>
    <xf numFmtId="0" fontId="2" fillId="0" borderId="2" xfId="2" applyBorder="1"/>
    <xf numFmtId="0" fontId="5" fillId="0" borderId="2" xfId="2" applyFont="1" applyBorder="1" applyAlignment="1"/>
    <xf numFmtId="0" fontId="2" fillId="0" borderId="3" xfId="2" applyBorder="1" applyAlignment="1"/>
    <xf numFmtId="0" fontId="5" fillId="0" borderId="4" xfId="2" applyFont="1" applyBorder="1" applyAlignment="1">
      <alignment horizontal="center" vertical="center"/>
    </xf>
    <xf numFmtId="0" fontId="2" fillId="0" borderId="0" xfId="2" applyBorder="1" applyAlignment="1">
      <alignment horizontal="center" vertical="center"/>
    </xf>
    <xf numFmtId="0" fontId="6" fillId="0" borderId="0" xfId="2" applyFont="1" applyFill="1" applyBorder="1" applyAlignment="1">
      <alignment horizontal="center" vertical="center"/>
    </xf>
    <xf numFmtId="2" fontId="2" fillId="3" borderId="5" xfId="2" applyNumberFormat="1" applyFill="1" applyBorder="1" applyAlignment="1">
      <alignment horizontal="distributed"/>
    </xf>
    <xf numFmtId="0" fontId="6" fillId="3" borderId="0" xfId="2" applyFont="1" applyFill="1" applyBorder="1" applyAlignment="1">
      <alignment horizontal="center" vertical="center"/>
    </xf>
    <xf numFmtId="0" fontId="2" fillId="0" borderId="0" xfId="2" applyFill="1" applyBorder="1" applyAlignment="1">
      <alignment horizontal="center" vertical="center"/>
    </xf>
    <xf numFmtId="0" fontId="2" fillId="3" borderId="0" xfId="2" applyFill="1" applyBorder="1" applyAlignment="1">
      <alignment horizontal="center" vertical="center"/>
    </xf>
    <xf numFmtId="0" fontId="2" fillId="0" borderId="0" xfId="2" applyBorder="1" applyAlignment="1">
      <alignment horizontal="center"/>
    </xf>
    <xf numFmtId="0" fontId="7" fillId="0" borderId="0" xfId="2" applyFont="1" applyBorder="1" applyAlignment="1">
      <alignment horizontal="center" vertical="center"/>
    </xf>
    <xf numFmtId="167" fontId="2" fillId="3" borderId="0" xfId="3" applyNumberFormat="1" applyFill="1" applyBorder="1" applyAlignment="1">
      <alignment horizontal="center" vertical="center"/>
    </xf>
    <xf numFmtId="0" fontId="2" fillId="0" borderId="0" xfId="2" applyBorder="1" applyAlignment="1"/>
    <xf numFmtId="0" fontId="2" fillId="0" borderId="6" xfId="2" applyBorder="1" applyAlignment="1"/>
    <xf numFmtId="0" fontId="2" fillId="3" borderId="0" xfId="3" applyNumberFormat="1" applyFill="1" applyBorder="1" applyAlignment="1">
      <alignment horizontal="center" vertical="center"/>
    </xf>
    <xf numFmtId="0" fontId="2" fillId="0" borderId="0" xfId="2" applyBorder="1"/>
    <xf numFmtId="0" fontId="8" fillId="0" borderId="0" xfId="2" applyFont="1" applyBorder="1"/>
    <xf numFmtId="0" fontId="2" fillId="0" borderId="6" xfId="2" applyBorder="1"/>
    <xf numFmtId="0" fontId="5" fillId="0" borderId="4" xfId="2" applyFont="1" applyBorder="1" applyAlignment="1">
      <alignment horizontal="center"/>
    </xf>
    <xf numFmtId="0" fontId="5" fillId="0" borderId="0" xfId="2" applyFont="1" applyBorder="1" applyAlignment="1">
      <alignment horizontal="center"/>
    </xf>
    <xf numFmtId="0" fontId="2" fillId="3" borderId="7" xfId="2" applyFill="1" applyBorder="1" applyAlignment="1">
      <alignment horizontal="center"/>
    </xf>
    <xf numFmtId="0" fontId="9" fillId="0" borderId="0" xfId="2" applyFont="1" applyFill="1" applyBorder="1" applyAlignment="1">
      <alignment horizontal="center" vertical="top"/>
    </xf>
    <xf numFmtId="0" fontId="2" fillId="3" borderId="0" xfId="2" applyFill="1" applyBorder="1" applyAlignment="1">
      <alignment horizontal="center" vertical="center"/>
    </xf>
    <xf numFmtId="0" fontId="5" fillId="0" borderId="0" xfId="2" applyFont="1" applyBorder="1" applyAlignment="1">
      <alignment horizontal="center" vertical="center"/>
    </xf>
    <xf numFmtId="0" fontId="6" fillId="0" borderId="0" xfId="2" applyFont="1" applyBorder="1" applyAlignment="1">
      <alignment horizontal="center" vertical="center"/>
    </xf>
    <xf numFmtId="0" fontId="2" fillId="0" borderId="5" xfId="2" applyBorder="1" applyAlignment="1">
      <alignment horizontal="center"/>
    </xf>
    <xf numFmtId="0" fontId="10" fillId="0" borderId="0" xfId="2" applyFont="1" applyBorder="1" applyAlignment="1">
      <alignment horizontal="center" vertical="top"/>
    </xf>
    <xf numFmtId="0" fontId="6" fillId="0" borderId="0" xfId="2" applyFont="1" applyBorder="1" applyAlignment="1">
      <alignment horizontal="left" vertical="center"/>
    </xf>
    <xf numFmtId="0" fontId="2" fillId="3" borderId="0" xfId="2" applyFill="1" applyBorder="1" applyAlignment="1">
      <alignment horizontal="center"/>
    </xf>
    <xf numFmtId="0" fontId="2" fillId="0" borderId="0" xfId="2" applyFill="1" applyBorder="1" applyAlignment="1">
      <alignment vertical="center"/>
    </xf>
    <xf numFmtId="0" fontId="2" fillId="0" borderId="0" xfId="2" applyNumberFormat="1" applyBorder="1" applyAlignment="1">
      <alignment horizontal="center"/>
    </xf>
    <xf numFmtId="0" fontId="2" fillId="0" borderId="4" xfId="2" applyBorder="1"/>
    <xf numFmtId="0" fontId="11" fillId="0" borderId="0" xfId="2" applyFont="1" applyBorder="1"/>
    <xf numFmtId="0" fontId="6" fillId="0" borderId="0" xfId="2" applyFont="1" applyBorder="1"/>
    <xf numFmtId="0" fontId="5" fillId="0" borderId="4" xfId="2" applyFont="1" applyBorder="1" applyAlignment="1">
      <alignment horizontal="center" vertical="center"/>
    </xf>
    <xf numFmtId="0" fontId="5" fillId="0" borderId="0" xfId="2" applyFont="1" applyBorder="1" applyAlignment="1">
      <alignment horizontal="center" vertical="center"/>
    </xf>
    <xf numFmtId="0" fontId="6" fillId="0" borderId="0" xfId="2" applyFont="1" applyBorder="1" applyAlignment="1">
      <alignment horizontal="center" vertical="center"/>
    </xf>
    <xf numFmtId="0" fontId="12" fillId="0" borderId="0" xfId="2" applyFont="1" applyBorder="1" applyAlignment="1">
      <alignment horizontal="center" vertical="top"/>
    </xf>
    <xf numFmtId="0" fontId="2" fillId="0" borderId="0" xfId="2" applyBorder="1" applyAlignment="1">
      <alignment horizontal="center" vertical="center"/>
    </xf>
    <xf numFmtId="0" fontId="6" fillId="0" borderId="0" xfId="2" applyFont="1" applyBorder="1" applyAlignment="1">
      <alignment horizontal="left" vertical="center"/>
    </xf>
    <xf numFmtId="0" fontId="2" fillId="0" borderId="0" xfId="2" applyBorder="1" applyAlignment="1">
      <alignment horizontal="center"/>
    </xf>
    <xf numFmtId="0" fontId="9" fillId="0" borderId="0" xfId="2" applyFont="1" applyBorder="1" applyAlignment="1">
      <alignment horizontal="center" vertical="top"/>
    </xf>
    <xf numFmtId="167" fontId="2" fillId="0" borderId="6" xfId="3" applyNumberFormat="1" applyBorder="1" applyAlignment="1">
      <alignment horizontal="center" vertical="center"/>
    </xf>
    <xf numFmtId="0" fontId="5" fillId="0" borderId="4" xfId="2" applyFont="1" applyBorder="1" applyAlignment="1">
      <alignment horizontal="center"/>
    </xf>
    <xf numFmtId="0" fontId="5" fillId="0" borderId="0" xfId="2" applyFont="1" applyBorder="1" applyAlignment="1">
      <alignment horizontal="center"/>
    </xf>
    <xf numFmtId="167" fontId="2" fillId="0" borderId="0" xfId="2" applyNumberFormat="1" applyBorder="1"/>
    <xf numFmtId="0" fontId="13" fillId="0" borderId="0" xfId="2" applyFont="1" applyBorder="1" applyAlignment="1">
      <alignment horizontal="right"/>
    </xf>
    <xf numFmtId="0" fontId="12" fillId="0" borderId="0" xfId="2" applyFont="1" applyBorder="1" applyAlignment="1">
      <alignment horizontal="left" vertical="top"/>
    </xf>
    <xf numFmtId="0" fontId="6" fillId="0" borderId="0" xfId="2" applyFont="1" applyBorder="1" applyAlignment="1">
      <alignment vertical="center"/>
    </xf>
    <xf numFmtId="0" fontId="5" fillId="0" borderId="4" xfId="2" applyFont="1" applyBorder="1"/>
    <xf numFmtId="0" fontId="5" fillId="0" borderId="0" xfId="2" applyFont="1" applyBorder="1"/>
    <xf numFmtId="0" fontId="9" fillId="0" borderId="0" xfId="2" applyFont="1" applyBorder="1" applyAlignment="1">
      <alignment horizontal="left" vertical="top"/>
    </xf>
    <xf numFmtId="0" fontId="13" fillId="0" borderId="0" xfId="2" applyFont="1" applyBorder="1"/>
    <xf numFmtId="167" fontId="2" fillId="0" borderId="6" xfId="3" applyNumberFormat="1" applyBorder="1"/>
    <xf numFmtId="0" fontId="2" fillId="0" borderId="0" xfId="2" applyNumberFormat="1" applyBorder="1" applyAlignment="1">
      <alignment horizontal="center" vertical="center"/>
    </xf>
    <xf numFmtId="0" fontId="5" fillId="0" borderId="8" xfId="2" applyFont="1" applyBorder="1" applyAlignment="1">
      <alignment horizontal="center" vertical="center"/>
    </xf>
    <xf numFmtId="0" fontId="5" fillId="0" borderId="5" xfId="2" applyFont="1" applyBorder="1" applyAlignment="1">
      <alignment horizontal="center" vertical="center"/>
    </xf>
    <xf numFmtId="0" fontId="6" fillId="0" borderId="5" xfId="2" applyFont="1" applyBorder="1" applyAlignment="1">
      <alignment horizontal="center" vertical="center"/>
    </xf>
    <xf numFmtId="0" fontId="2" fillId="0" borderId="5" xfId="2" applyNumberFormat="1" applyBorder="1" applyAlignment="1">
      <alignment horizontal="center"/>
    </xf>
    <xf numFmtId="0" fontId="2" fillId="0" borderId="5" xfId="2" applyBorder="1"/>
    <xf numFmtId="0" fontId="2" fillId="0" borderId="5" xfId="2" applyBorder="1" applyAlignment="1">
      <alignment horizontal="center" vertical="center"/>
    </xf>
    <xf numFmtId="0" fontId="5" fillId="0" borderId="8" xfId="2" applyFont="1" applyBorder="1" applyAlignment="1">
      <alignment horizontal="center" vertical="center"/>
    </xf>
    <xf numFmtId="49" fontId="7" fillId="0" borderId="5" xfId="2" applyNumberFormat="1" applyFont="1" applyBorder="1" applyAlignment="1">
      <alignment horizontal="center" vertical="center"/>
    </xf>
    <xf numFmtId="0" fontId="2" fillId="3" borderId="5" xfId="2" applyFill="1" applyBorder="1" applyAlignment="1"/>
    <xf numFmtId="0" fontId="6" fillId="0" borderId="5" xfId="2" applyFont="1" applyBorder="1" applyAlignment="1">
      <alignment horizontal="center" vertical="center"/>
    </xf>
    <xf numFmtId="0" fontId="2" fillId="0" borderId="5" xfId="2" applyNumberFormat="1" applyBorder="1" applyAlignment="1">
      <alignment horizontal="center" vertical="center"/>
    </xf>
    <xf numFmtId="0" fontId="2" fillId="0" borderId="9" xfId="2" applyBorder="1"/>
    <xf numFmtId="0" fontId="5" fillId="0" borderId="1" xfId="2" applyFont="1" applyBorder="1" applyAlignment="1">
      <alignment horizontal="center" vertical="center"/>
    </xf>
    <xf numFmtId="49" fontId="7" fillId="0" borderId="2" xfId="2" applyNumberFormat="1" applyFont="1" applyBorder="1" applyAlignment="1">
      <alignment horizontal="center" vertical="center"/>
    </xf>
    <xf numFmtId="0" fontId="2" fillId="0" borderId="10" xfId="2" applyFill="1" applyBorder="1" applyAlignment="1">
      <alignment horizontal="center"/>
    </xf>
    <xf numFmtId="0" fontId="6" fillId="0" borderId="2" xfId="2" applyFont="1" applyFill="1" applyBorder="1" applyAlignment="1">
      <alignment horizontal="center" vertical="center"/>
    </xf>
    <xf numFmtId="0" fontId="9" fillId="0" borderId="2" xfId="2" applyFont="1" applyFill="1" applyBorder="1" applyAlignment="1">
      <alignment horizontal="center" vertical="top"/>
    </xf>
    <xf numFmtId="0" fontId="6" fillId="0" borderId="2" xfId="2" applyFont="1" applyBorder="1" applyAlignment="1">
      <alignment horizontal="center" vertical="center"/>
    </xf>
    <xf numFmtId="0" fontId="2" fillId="0" borderId="2" xfId="2" applyNumberFormat="1" applyBorder="1" applyAlignment="1">
      <alignment horizontal="center" vertical="center"/>
    </xf>
    <xf numFmtId="0" fontId="2" fillId="0" borderId="0" xfId="2" applyFill="1" applyBorder="1" applyAlignment="1">
      <alignment horizontal="center"/>
    </xf>
    <xf numFmtId="0" fontId="6" fillId="0" borderId="5" xfId="2" applyFont="1" applyFill="1" applyBorder="1" applyAlignment="1">
      <alignment horizontal="center" vertical="center"/>
    </xf>
    <xf numFmtId="0" fontId="9" fillId="0" borderId="5" xfId="2" applyFont="1" applyFill="1" applyBorder="1" applyAlignment="1">
      <alignment horizontal="center" vertical="top"/>
    </xf>
    <xf numFmtId="0" fontId="2" fillId="0" borderId="5" xfId="2" applyNumberFormat="1" applyBorder="1" applyAlignment="1">
      <alignment horizontal="center" vertical="center"/>
    </xf>
    <xf numFmtId="0" fontId="2" fillId="3" borderId="10" xfId="2" applyFill="1" applyBorder="1" applyAlignment="1">
      <alignment horizontal="center"/>
    </xf>
    <xf numFmtId="0" fontId="2" fillId="0" borderId="2" xfId="2" applyBorder="1" applyAlignment="1">
      <alignment horizontal="center"/>
    </xf>
    <xf numFmtId="0" fontId="2" fillId="3" borderId="2" xfId="2" applyNumberFormat="1" applyFill="1" applyBorder="1" applyAlignment="1">
      <alignment horizontal="center" vertical="center"/>
    </xf>
    <xf numFmtId="0" fontId="2" fillId="0" borderId="3" xfId="2" applyBorder="1"/>
    <xf numFmtId="49" fontId="7" fillId="0" borderId="0" xfId="2" applyNumberFormat="1" applyFont="1" applyBorder="1" applyAlignment="1">
      <alignment horizontal="center" vertical="center"/>
    </xf>
    <xf numFmtId="0" fontId="2" fillId="3" borderId="0" xfId="2" applyNumberFormat="1" applyFill="1" applyBorder="1" applyAlignment="1">
      <alignment horizontal="center" vertical="center"/>
    </xf>
    <xf numFmtId="0" fontId="7" fillId="0" borderId="5" xfId="2" applyFont="1" applyBorder="1" applyAlignment="1">
      <alignment horizontal="center" vertical="center"/>
    </xf>
    <xf numFmtId="0" fontId="2" fillId="0" borderId="5" xfId="2" applyFill="1" applyBorder="1" applyAlignment="1">
      <alignment horizontal="center"/>
    </xf>
    <xf numFmtId="0" fontId="7" fillId="0" borderId="2" xfId="2" applyFont="1" applyBorder="1" applyAlignment="1">
      <alignment horizontal="center" vertical="center"/>
    </xf>
    <xf numFmtId="0" fontId="5" fillId="0" borderId="0" xfId="2" applyFont="1" applyBorder="1" applyAlignment="1"/>
    <xf numFmtId="167" fontId="2" fillId="3" borderId="0" xfId="3" applyNumberFormat="1" applyFill="1" applyBorder="1"/>
    <xf numFmtId="0" fontId="2" fillId="0" borderId="0" xfId="2" applyFont="1" applyBorder="1"/>
    <xf numFmtId="0" fontId="5" fillId="0" borderId="8" xfId="2" applyFont="1" applyBorder="1"/>
    <xf numFmtId="49" fontId="5" fillId="0" borderId="5" xfId="2" applyNumberFormat="1" applyFont="1" applyBorder="1" applyAlignment="1">
      <alignment horizontal="center"/>
    </xf>
    <xf numFmtId="0" fontId="5" fillId="0" borderId="5" xfId="2" applyFont="1" applyBorder="1" applyAlignment="1">
      <alignment horizontal="center"/>
    </xf>
    <xf numFmtId="0" fontId="6" fillId="0" borderId="5" xfId="2" applyFont="1" applyBorder="1" applyAlignment="1">
      <alignment horizontal="center"/>
    </xf>
    <xf numFmtId="167" fontId="2" fillId="0" borderId="0" xfId="3" applyNumberFormat="1" applyFill="1" applyBorder="1"/>
    <xf numFmtId="49" fontId="5" fillId="0" borderId="0" xfId="2" applyNumberFormat="1" applyFont="1" applyBorder="1" applyAlignment="1">
      <alignment horizontal="center"/>
    </xf>
    <xf numFmtId="0" fontId="2" fillId="0" borderId="0" xfId="2" applyFill="1" applyBorder="1" applyAlignment="1"/>
    <xf numFmtId="0" fontId="6" fillId="0" borderId="0" xfId="2" applyFont="1" applyBorder="1" applyAlignment="1">
      <alignment horizontal="center"/>
    </xf>
    <xf numFmtId="0" fontId="5" fillId="0" borderId="0" xfId="2" applyFont="1" applyFill="1" applyBorder="1" applyAlignment="1"/>
    <xf numFmtId="0" fontId="2" fillId="0" borderId="0" xfId="2" applyFill="1" applyBorder="1"/>
    <xf numFmtId="167" fontId="2" fillId="0" borderId="0" xfId="2" applyNumberFormat="1" applyFill="1" applyBorder="1"/>
    <xf numFmtId="0" fontId="13" fillId="0" borderId="0" xfId="2" applyFont="1" applyFill="1" applyBorder="1" applyAlignment="1">
      <alignment horizontal="right"/>
    </xf>
    <xf numFmtId="0" fontId="2" fillId="0" borderId="0" xfId="2" applyFont="1" applyFill="1" applyBorder="1"/>
    <xf numFmtId="0" fontId="5" fillId="0" borderId="0" xfId="2" applyFont="1" applyFill="1" applyBorder="1"/>
    <xf numFmtId="49" fontId="5" fillId="0" borderId="0" xfId="2" applyNumberFormat="1" applyFont="1" applyFill="1" applyBorder="1" applyAlignment="1">
      <alignment horizontal="center"/>
    </xf>
    <xf numFmtId="0" fontId="5" fillId="0" borderId="0" xfId="2" applyFont="1" applyFill="1" applyBorder="1" applyAlignment="1">
      <alignment horizontal="center"/>
    </xf>
    <xf numFmtId="167" fontId="11" fillId="0" borderId="11" xfId="3" applyNumberFormat="1" applyFont="1" applyFill="1" applyBorder="1" applyAlignment="1">
      <alignment horizontal="center"/>
    </xf>
    <xf numFmtId="167" fontId="11" fillId="0" borderId="0" xfId="3" applyNumberFormat="1" applyFont="1" applyFill="1" applyBorder="1" applyAlignment="1">
      <alignment horizontal="center"/>
    </xf>
    <xf numFmtId="0" fontId="5" fillId="0" borderId="12" xfId="2" applyFont="1" applyFill="1" applyBorder="1"/>
    <xf numFmtId="0" fontId="5" fillId="0" borderId="0" xfId="2" applyFont="1" applyFill="1" applyBorder="1" applyAlignment="1">
      <alignment horizontal="left"/>
    </xf>
    <xf numFmtId="167" fontId="2" fillId="0" borderId="12" xfId="2" applyNumberFormat="1" applyFill="1" applyBorder="1"/>
    <xf numFmtId="167" fontId="2" fillId="0" borderId="4" xfId="2" applyNumberFormat="1" applyFill="1" applyBorder="1"/>
    <xf numFmtId="167" fontId="2" fillId="0" borderId="6" xfId="2" applyNumberFormat="1" applyFill="1" applyBorder="1"/>
    <xf numFmtId="167" fontId="5" fillId="0" borderId="12" xfId="3" applyNumberFormat="1" applyFont="1" applyFill="1" applyBorder="1"/>
    <xf numFmtId="167" fontId="5" fillId="0" borderId="0" xfId="2" applyNumberFormat="1" applyFont="1" applyFill="1" applyBorder="1"/>
    <xf numFmtId="167" fontId="5" fillId="0" borderId="0" xfId="3" applyNumberFormat="1" applyFont="1" applyFill="1" applyBorder="1"/>
    <xf numFmtId="167" fontId="0" fillId="0" borderId="12" xfId="3" applyNumberFormat="1" applyFont="1" applyFill="1" applyBorder="1"/>
    <xf numFmtId="0" fontId="2" fillId="0" borderId="12" xfId="2" applyFill="1" applyBorder="1"/>
    <xf numFmtId="167" fontId="5" fillId="0" borderId="11" xfId="3" applyNumberFormat="1" applyFont="1" applyFill="1" applyBorder="1"/>
    <xf numFmtId="167" fontId="2" fillId="0" borderId="13" xfId="2" applyNumberFormat="1" applyFill="1" applyBorder="1"/>
    <xf numFmtId="0" fontId="2" fillId="0" borderId="0" xfId="2" applyFont="1"/>
    <xf numFmtId="0" fontId="8" fillId="0" borderId="0" xfId="2" applyFont="1"/>
    <xf numFmtId="0" fontId="4" fillId="0" borderId="0" xfId="2" applyFont="1" applyAlignment="1">
      <alignment horizontal="right"/>
    </xf>
    <xf numFmtId="0" fontId="4" fillId="0" borderId="0" xfId="2" applyFont="1" applyAlignment="1">
      <alignment horizontal="center"/>
    </xf>
    <xf numFmtId="0" fontId="4" fillId="0" borderId="0" xfId="2" applyFont="1" applyBorder="1" applyAlignment="1">
      <alignment horizontal="center"/>
    </xf>
    <xf numFmtId="0" fontId="2" fillId="0" borderId="0" xfId="2" applyAlignment="1">
      <alignment horizontal="center"/>
    </xf>
    <xf numFmtId="0" fontId="6" fillId="0" borderId="0" xfId="2" applyFont="1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/>
    </xf>
    <xf numFmtId="0" fontId="6" fillId="0" borderId="0" xfId="2" applyFont="1" applyAlignment="1">
      <alignment horizontal="left" vertical="center"/>
    </xf>
    <xf numFmtId="0" fontId="2" fillId="0" borderId="0" xfId="2" applyNumberFormat="1" applyAlignment="1">
      <alignment horizontal="center"/>
    </xf>
    <xf numFmtId="0" fontId="6" fillId="0" borderId="0" xfId="2" applyFont="1" applyAlignment="1">
      <alignment horizontal="center"/>
    </xf>
    <xf numFmtId="0" fontId="6" fillId="0" borderId="0" xfId="2" applyFont="1"/>
    <xf numFmtId="0" fontId="2" fillId="0" borderId="0" xfId="2" applyAlignment="1">
      <alignment horizontal="left"/>
    </xf>
    <xf numFmtId="0" fontId="7" fillId="0" borderId="0" xfId="2" applyFont="1" applyBorder="1" applyAlignment="1">
      <alignment horizontal="center"/>
    </xf>
    <xf numFmtId="0" fontId="5" fillId="0" borderId="14" xfId="2" applyFont="1" applyBorder="1"/>
    <xf numFmtId="0" fontId="7" fillId="0" borderId="14" xfId="2" applyFont="1" applyBorder="1" applyAlignment="1">
      <alignment horizontal="center"/>
    </xf>
    <xf numFmtId="0" fontId="6" fillId="0" borderId="0" xfId="2" applyFont="1" applyAlignment="1">
      <alignment horizontal="center"/>
    </xf>
    <xf numFmtId="0" fontId="6" fillId="0" borderId="0" xfId="2" applyFont="1" applyAlignment="1">
      <alignment vertical="center"/>
    </xf>
    <xf numFmtId="2" fontId="2" fillId="0" borderId="0" xfId="2" applyNumberFormat="1"/>
    <xf numFmtId="0" fontId="7" fillId="0" borderId="14" xfId="2" applyFont="1" applyBorder="1"/>
    <xf numFmtId="0" fontId="11" fillId="0" borderId="0" xfId="2" applyFont="1"/>
    <xf numFmtId="0" fontId="6" fillId="0" borderId="0" xfId="2" applyFont="1" applyAlignment="1"/>
    <xf numFmtId="167" fontId="15" fillId="0" borderId="0" xfId="3" applyNumberFormat="1" applyFont="1"/>
    <xf numFmtId="49" fontId="11" fillId="0" borderId="0" xfId="2" applyNumberFormat="1" applyFont="1"/>
    <xf numFmtId="167" fontId="15" fillId="0" borderId="0" xfId="3" applyNumberFormat="1" applyFont="1" applyBorder="1" applyAlignment="1">
      <alignment horizontal="center"/>
    </xf>
    <xf numFmtId="0" fontId="4" fillId="0" borderId="0" xfId="2" applyFont="1" applyBorder="1" applyAlignment="1">
      <alignment horizontal="center"/>
    </xf>
    <xf numFmtId="0" fontId="5" fillId="0" borderId="0" xfId="2" applyFont="1"/>
    <xf numFmtId="167" fontId="15" fillId="0" borderId="15" xfId="3" applyNumberFormat="1" applyFont="1" applyBorder="1"/>
    <xf numFmtId="167" fontId="15" fillId="0" borderId="16" xfId="3" applyNumberFormat="1" applyFont="1" applyBorder="1"/>
    <xf numFmtId="0" fontId="16" fillId="0" borderId="0" xfId="2" applyFont="1"/>
    <xf numFmtId="167" fontId="0" fillId="0" borderId="0" xfId="3" applyNumberFormat="1" applyFont="1"/>
    <xf numFmtId="2" fontId="2" fillId="0" borderId="0" xfId="4" applyNumberFormat="1"/>
    <xf numFmtId="0" fontId="2" fillId="0" borderId="0" xfId="2" applyAlignment="1"/>
    <xf numFmtId="0" fontId="2" fillId="0" borderId="0" xfId="2" applyAlignment="1"/>
    <xf numFmtId="0" fontId="2" fillId="0" borderId="5" xfId="2" applyBorder="1" applyAlignment="1"/>
    <xf numFmtId="0" fontId="5" fillId="0" borderId="17" xfId="2" applyFont="1" applyBorder="1" applyAlignment="1"/>
    <xf numFmtId="0" fontId="5" fillId="0" borderId="18" xfId="2" applyFont="1" applyBorder="1" applyAlignment="1"/>
    <xf numFmtId="0" fontId="5" fillId="0" borderId="18" xfId="2" applyFont="1" applyBorder="1"/>
    <xf numFmtId="0" fontId="5" fillId="0" borderId="19" xfId="2" applyFont="1" applyBorder="1" applyAlignment="1"/>
    <xf numFmtId="0" fontId="5" fillId="0" borderId="20" xfId="2" applyFont="1" applyBorder="1" applyAlignment="1"/>
    <xf numFmtId="0" fontId="2" fillId="0" borderId="21" xfId="2" applyBorder="1" applyAlignment="1"/>
    <xf numFmtId="0" fontId="5" fillId="0" borderId="22" xfId="2" applyFont="1" applyBorder="1" applyAlignment="1">
      <alignment horizontal="center"/>
    </xf>
    <xf numFmtId="167" fontId="13" fillId="0" borderId="23" xfId="2" applyNumberFormat="1" applyFont="1" applyFill="1" applyBorder="1" applyAlignment="1"/>
    <xf numFmtId="0" fontId="2" fillId="0" borderId="24" xfId="2" applyBorder="1" applyAlignment="1"/>
    <xf numFmtId="166" fontId="2" fillId="0" borderId="24" xfId="2" applyNumberFormat="1" applyBorder="1" applyAlignment="1"/>
    <xf numFmtId="167" fontId="2" fillId="0" borderId="24" xfId="3" applyNumberFormat="1" applyBorder="1"/>
    <xf numFmtId="167" fontId="2" fillId="0" borderId="24" xfId="2" applyNumberFormat="1" applyBorder="1" applyAlignment="1"/>
    <xf numFmtId="167" fontId="2" fillId="0" borderId="25" xfId="2" applyNumberFormat="1" applyBorder="1" applyAlignment="1"/>
    <xf numFmtId="0" fontId="2" fillId="0" borderId="10" xfId="2" applyBorder="1" applyAlignment="1"/>
    <xf numFmtId="0" fontId="2" fillId="0" borderId="26" xfId="2" applyBorder="1" applyAlignment="1"/>
    <xf numFmtId="167" fontId="2" fillId="0" borderId="24" xfId="2" applyNumberFormat="1" applyBorder="1"/>
    <xf numFmtId="166" fontId="2" fillId="0" borderId="24" xfId="2" applyNumberFormat="1" applyBorder="1"/>
    <xf numFmtId="166" fontId="2" fillId="0" borderId="27" xfId="2" applyNumberFormat="1" applyBorder="1"/>
    <xf numFmtId="167" fontId="13" fillId="0" borderId="28" xfId="2" applyNumberFormat="1" applyFont="1" applyFill="1" applyBorder="1" applyAlignment="1"/>
    <xf numFmtId="0" fontId="2" fillId="0" borderId="29" xfId="2" applyBorder="1" applyAlignment="1"/>
    <xf numFmtId="166" fontId="2" fillId="0" borderId="29" xfId="2" applyNumberFormat="1" applyBorder="1" applyAlignment="1"/>
    <xf numFmtId="167" fontId="2" fillId="0" borderId="29" xfId="3" applyNumberFormat="1" applyBorder="1"/>
    <xf numFmtId="167" fontId="2" fillId="0" borderId="29" xfId="2" applyNumberFormat="1" applyBorder="1" applyAlignment="1"/>
    <xf numFmtId="167" fontId="2" fillId="0" borderId="30" xfId="2" applyNumberFormat="1" applyBorder="1" applyAlignment="1"/>
    <xf numFmtId="0" fontId="2" fillId="0" borderId="15" xfId="2" applyBorder="1" applyAlignment="1"/>
    <xf numFmtId="0" fontId="2" fillId="0" borderId="31" xfId="2" applyBorder="1" applyAlignment="1"/>
    <xf numFmtId="167" fontId="2" fillId="0" borderId="29" xfId="2" applyNumberFormat="1" applyBorder="1"/>
    <xf numFmtId="166" fontId="2" fillId="0" borderId="29" xfId="2" applyNumberFormat="1" applyBorder="1"/>
    <xf numFmtId="166" fontId="2" fillId="0" borderId="32" xfId="2" applyNumberFormat="1" applyBorder="1"/>
    <xf numFmtId="0" fontId="2" fillId="0" borderId="29" xfId="2" applyFill="1" applyBorder="1" applyAlignment="1"/>
    <xf numFmtId="166" fontId="2" fillId="0" borderId="29" xfId="2" applyNumberFormat="1" applyFill="1" applyBorder="1" applyAlignment="1"/>
    <xf numFmtId="167" fontId="2" fillId="0" borderId="29" xfId="3" applyNumberFormat="1" applyFill="1" applyBorder="1"/>
    <xf numFmtId="167" fontId="2" fillId="0" borderId="29" xfId="2" applyNumberFormat="1" applyFill="1" applyBorder="1" applyAlignment="1"/>
    <xf numFmtId="167" fontId="2" fillId="0" borderId="30" xfId="2" applyNumberFormat="1" applyFill="1" applyBorder="1" applyAlignment="1"/>
    <xf numFmtId="0" fontId="2" fillId="0" borderId="15" xfId="2" applyFill="1" applyBorder="1" applyAlignment="1"/>
    <xf numFmtId="167" fontId="2" fillId="0" borderId="29" xfId="2" applyNumberFormat="1" applyFill="1" applyBorder="1"/>
    <xf numFmtId="166" fontId="2" fillId="0" borderId="29" xfId="2" applyNumberFormat="1" applyFill="1" applyBorder="1"/>
    <xf numFmtId="166" fontId="2" fillId="0" borderId="32" xfId="2" applyNumberFormat="1" applyFill="1" applyBorder="1"/>
    <xf numFmtId="167" fontId="13" fillId="0" borderId="33" xfId="2" applyNumberFormat="1" applyFont="1" applyFill="1" applyBorder="1" applyAlignment="1"/>
    <xf numFmtId="0" fontId="2" fillId="0" borderId="34" xfId="2" applyBorder="1" applyAlignment="1"/>
    <xf numFmtId="166" fontId="2" fillId="0" borderId="34" xfId="2" applyNumberFormat="1" applyBorder="1" applyAlignment="1"/>
    <xf numFmtId="167" fontId="2" fillId="0" borderId="34" xfId="3" applyNumberFormat="1" applyBorder="1"/>
    <xf numFmtId="167" fontId="2" fillId="0" borderId="34" xfId="2" applyNumberFormat="1" applyBorder="1" applyAlignment="1"/>
    <xf numFmtId="167" fontId="2" fillId="0" borderId="35" xfId="2" applyNumberFormat="1" applyBorder="1" applyAlignment="1"/>
    <xf numFmtId="0" fontId="2" fillId="0" borderId="36" xfId="2" applyBorder="1" applyAlignment="1"/>
    <xf numFmtId="0" fontId="2" fillId="0" borderId="37" xfId="2" applyBorder="1" applyAlignment="1"/>
    <xf numFmtId="167" fontId="2" fillId="0" borderId="34" xfId="2" applyNumberFormat="1" applyBorder="1"/>
    <xf numFmtId="166" fontId="2" fillId="0" borderId="34" xfId="2" applyNumberFormat="1" applyBorder="1"/>
    <xf numFmtId="166" fontId="2" fillId="0" borderId="38" xfId="2" applyNumberFormat="1" applyBorder="1"/>
    <xf numFmtId="0" fontId="20" fillId="0" borderId="0" xfId="2" applyFont="1"/>
    <xf numFmtId="0" fontId="15" fillId="0" borderId="1" xfId="2" applyFont="1" applyBorder="1"/>
    <xf numFmtId="0" fontId="15" fillId="0" borderId="3" xfId="2" applyFont="1" applyBorder="1"/>
    <xf numFmtId="0" fontId="15" fillId="0" borderId="39" xfId="2" applyNumberFormat="1" applyFont="1" applyBorder="1" applyAlignment="1">
      <alignment horizontal="center"/>
    </xf>
    <xf numFmtId="0" fontId="15" fillId="0" borderId="40" xfId="2" applyNumberFormat="1" applyFont="1" applyBorder="1" applyAlignment="1">
      <alignment horizontal="center"/>
    </xf>
    <xf numFmtId="0" fontId="15" fillId="0" borderId="39" xfId="2" applyFont="1" applyBorder="1" applyAlignment="1">
      <alignment horizontal="center"/>
    </xf>
    <xf numFmtId="0" fontId="15" fillId="0" borderId="40" xfId="2" applyFont="1" applyBorder="1" applyAlignment="1">
      <alignment horizontal="center"/>
    </xf>
    <xf numFmtId="0" fontId="16" fillId="0" borderId="28" xfId="2" applyFont="1" applyBorder="1"/>
    <xf numFmtId="0" fontId="16" fillId="0" borderId="32" xfId="2" applyFont="1" applyBorder="1"/>
    <xf numFmtId="1" fontId="16" fillId="0" borderId="28" xfId="3" applyNumberFormat="1" applyFont="1" applyBorder="1"/>
    <xf numFmtId="1" fontId="16" fillId="0" borderId="32" xfId="3" applyNumberFormat="1" applyFont="1" applyBorder="1"/>
    <xf numFmtId="1" fontId="16" fillId="0" borderId="33" xfId="3" applyNumberFormat="1" applyFont="1" applyBorder="1"/>
    <xf numFmtId="1" fontId="16" fillId="0" borderId="38" xfId="3" applyNumberFormat="1" applyFont="1" applyBorder="1"/>
    <xf numFmtId="1" fontId="16" fillId="0" borderId="41" xfId="3" applyNumberFormat="1" applyFont="1" applyBorder="1"/>
    <xf numFmtId="0" fontId="16" fillId="0" borderId="42" xfId="3" applyNumberFormat="1" applyFont="1" applyBorder="1"/>
    <xf numFmtId="1" fontId="16" fillId="0" borderId="42" xfId="3" applyNumberFormat="1" applyFont="1" applyBorder="1"/>
    <xf numFmtId="0" fontId="2" fillId="0" borderId="43" xfId="2" applyBorder="1" applyAlignment="1">
      <alignment horizontal="left"/>
    </xf>
    <xf numFmtId="0" fontId="2" fillId="0" borderId="44" xfId="2" applyBorder="1" applyAlignment="1">
      <alignment horizontal="left"/>
    </xf>
    <xf numFmtId="0" fontId="2" fillId="0" borderId="28" xfId="2" applyBorder="1"/>
    <xf numFmtId="0" fontId="2" fillId="0" borderId="32" xfId="2" applyBorder="1"/>
    <xf numFmtId="1" fontId="2" fillId="0" borderId="28" xfId="2" applyNumberFormat="1" applyBorder="1"/>
    <xf numFmtId="0" fontId="16" fillId="0" borderId="41" xfId="2" applyFont="1" applyBorder="1"/>
    <xf numFmtId="0" fontId="16" fillId="0" borderId="42" xfId="2" applyFont="1" applyBorder="1"/>
    <xf numFmtId="0" fontId="2" fillId="0" borderId="33" xfId="2" applyBorder="1"/>
    <xf numFmtId="0" fontId="2" fillId="0" borderId="38" xfId="2" applyBorder="1"/>
    <xf numFmtId="0" fontId="16" fillId="0" borderId="23" xfId="2" applyFont="1" applyBorder="1"/>
    <xf numFmtId="0" fontId="16" fillId="0" borderId="27" xfId="2" applyFont="1" applyBorder="1"/>
    <xf numFmtId="0" fontId="2" fillId="0" borderId="45" xfId="2" applyBorder="1"/>
    <xf numFmtId="0" fontId="16" fillId="0" borderId="33" xfId="2" applyFont="1" applyBorder="1"/>
    <xf numFmtId="0" fontId="16" fillId="0" borderId="38" xfId="2" applyFont="1" applyBorder="1"/>
    <xf numFmtId="0" fontId="4" fillId="0" borderId="0" xfId="2" quotePrefix="1" applyFont="1"/>
    <xf numFmtId="0" fontId="11" fillId="0" borderId="0" xfId="2" quotePrefix="1" applyFont="1"/>
    <xf numFmtId="0" fontId="7" fillId="0" borderId="0" xfId="2" applyFont="1"/>
    <xf numFmtId="0" fontId="5" fillId="3" borderId="46" xfId="2" applyFont="1" applyFill="1" applyBorder="1" applyAlignment="1">
      <alignment horizontal="center"/>
    </xf>
    <xf numFmtId="0" fontId="5" fillId="0" borderId="46" xfId="2" applyFont="1" applyBorder="1"/>
    <xf numFmtId="0" fontId="5" fillId="0" borderId="47" xfId="2" applyFont="1" applyBorder="1" applyAlignment="1"/>
    <xf numFmtId="0" fontId="5" fillId="0" borderId="48" xfId="2" applyFont="1" applyBorder="1" applyAlignment="1"/>
    <xf numFmtId="0" fontId="5" fillId="0" borderId="49" xfId="2" applyFont="1" applyBorder="1" applyAlignment="1"/>
    <xf numFmtId="0" fontId="5" fillId="4" borderId="29" xfId="2" applyFont="1" applyFill="1" applyBorder="1" applyAlignment="1">
      <alignment horizontal="center"/>
    </xf>
    <xf numFmtId="0" fontId="5" fillId="0" borderId="24" xfId="2" applyFont="1" applyBorder="1"/>
    <xf numFmtId="0" fontId="5" fillId="0" borderId="50" xfId="2" applyFont="1" applyBorder="1"/>
    <xf numFmtId="0" fontId="5" fillId="0" borderId="7" xfId="2" applyFont="1" applyBorder="1"/>
    <xf numFmtId="0" fontId="5" fillId="0" borderId="51" xfId="2" applyFont="1" applyBorder="1"/>
    <xf numFmtId="0" fontId="5" fillId="3" borderId="30" xfId="2" applyFont="1" applyFill="1" applyBorder="1" applyAlignment="1">
      <alignment horizontal="left"/>
    </xf>
    <xf numFmtId="0" fontId="5" fillId="3" borderId="31" xfId="2" applyFont="1" applyFill="1" applyBorder="1" applyAlignment="1">
      <alignment horizontal="left"/>
    </xf>
    <xf numFmtId="0" fontId="2" fillId="3" borderId="24" xfId="2" applyFont="1" applyFill="1" applyBorder="1"/>
    <xf numFmtId="0" fontId="2" fillId="3" borderId="29" xfId="2" applyFont="1" applyFill="1" applyBorder="1"/>
    <xf numFmtId="167" fontId="2" fillId="3" borderId="29" xfId="3" applyNumberFormat="1" applyFont="1" applyFill="1" applyBorder="1"/>
    <xf numFmtId="167" fontId="0" fillId="0" borderId="29" xfId="3" applyNumberFormat="1" applyFont="1" applyBorder="1"/>
    <xf numFmtId="168" fontId="2" fillId="0" borderId="29" xfId="2" applyNumberFormat="1" applyBorder="1"/>
    <xf numFmtId="0" fontId="2" fillId="0" borderId="30" xfId="2" applyBorder="1"/>
    <xf numFmtId="2" fontId="2" fillId="0" borderId="15" xfId="2" applyNumberFormat="1" applyBorder="1"/>
    <xf numFmtId="168" fontId="2" fillId="0" borderId="15" xfId="2" applyNumberFormat="1" applyBorder="1"/>
    <xf numFmtId="0" fontId="2" fillId="0" borderId="15" xfId="2" applyBorder="1"/>
    <xf numFmtId="167" fontId="0" fillId="0" borderId="31" xfId="3" applyNumberFormat="1" applyFont="1" applyBorder="1"/>
    <xf numFmtId="0" fontId="2" fillId="3" borderId="31" xfId="2" applyFont="1" applyFill="1" applyBorder="1"/>
    <xf numFmtId="0" fontId="2" fillId="0" borderId="29" xfId="2" applyFont="1" applyFill="1" applyBorder="1"/>
    <xf numFmtId="0" fontId="2" fillId="0" borderId="31" xfId="2" applyFont="1" applyFill="1" applyBorder="1"/>
    <xf numFmtId="0" fontId="5" fillId="0" borderId="24" xfId="2" applyFont="1" applyBorder="1" applyAlignment="1"/>
    <xf numFmtId="166" fontId="0" fillId="3" borderId="29" xfId="3" applyNumberFormat="1" applyFont="1" applyFill="1" applyBorder="1"/>
    <xf numFmtId="49" fontId="5" fillId="0" borderId="29" xfId="2" applyNumberFormat="1" applyFont="1" applyBorder="1" applyAlignment="1"/>
    <xf numFmtId="167" fontId="0" fillId="0" borderId="0" xfId="3" applyNumberFormat="1" applyFont="1" applyFill="1" applyBorder="1"/>
    <xf numFmtId="0" fontId="5" fillId="0" borderId="29" xfId="2" applyFont="1" applyBorder="1" applyAlignment="1"/>
    <xf numFmtId="166" fontId="0" fillId="0" borderId="29" xfId="3" applyNumberFormat="1" applyFont="1" applyBorder="1"/>
    <xf numFmtId="166" fontId="0" fillId="0" borderId="0" xfId="3" applyNumberFormat="1" applyFont="1" applyBorder="1"/>
    <xf numFmtId="0" fontId="5" fillId="0" borderId="0" xfId="2" applyFont="1" applyAlignment="1">
      <alignment horizontal="left"/>
    </xf>
    <xf numFmtId="0" fontId="16" fillId="0" borderId="0" xfId="2" applyFont="1" applyAlignment="1"/>
    <xf numFmtId="167" fontId="2" fillId="0" borderId="7" xfId="2" applyNumberFormat="1" applyFont="1" applyBorder="1"/>
    <xf numFmtId="0" fontId="21" fillId="0" borderId="0" xfId="2" applyFont="1" applyAlignment="1">
      <alignment horizontal="center"/>
    </xf>
    <xf numFmtId="49" fontId="2" fillId="0" borderId="0" xfId="2" applyNumberFormat="1"/>
    <xf numFmtId="167" fontId="2" fillId="0" borderId="0" xfId="2" applyNumberFormat="1" applyFont="1"/>
    <xf numFmtId="166" fontId="2" fillId="0" borderId="7" xfId="2" applyNumberFormat="1" applyBorder="1"/>
    <xf numFmtId="0" fontId="2" fillId="0" borderId="7" xfId="2" applyBorder="1" applyAlignment="1">
      <alignment horizontal="right"/>
    </xf>
    <xf numFmtId="0" fontId="2" fillId="0" borderId="7" xfId="2" applyBorder="1"/>
    <xf numFmtId="166" fontId="2" fillId="0" borderId="0" xfId="2" applyNumberFormat="1"/>
    <xf numFmtId="0" fontId="2" fillId="0" borderId="0" xfId="2" applyAlignment="1">
      <alignment horizontal="right"/>
    </xf>
    <xf numFmtId="166" fontId="5" fillId="0" borderId="0" xfId="2" applyNumberFormat="1" applyFont="1"/>
    <xf numFmtId="0" fontId="5" fillId="0" borderId="29" xfId="2" applyFont="1" applyBorder="1" applyAlignment="1">
      <alignment horizontal="center"/>
    </xf>
    <xf numFmtId="0" fontId="5" fillId="0" borderId="29" xfId="2" applyFont="1" applyBorder="1" applyAlignment="1">
      <alignment horizontal="center"/>
    </xf>
    <xf numFmtId="0" fontId="5" fillId="0" borderId="29" xfId="2" applyFont="1" applyBorder="1" applyAlignment="1">
      <alignment horizontal="left"/>
    </xf>
    <xf numFmtId="167" fontId="0" fillId="0" borderId="29" xfId="3" applyNumberFormat="1" applyFont="1" applyBorder="1" applyAlignment="1">
      <alignment horizontal="center"/>
    </xf>
    <xf numFmtId="49" fontId="5" fillId="0" borderId="29" xfId="2" applyNumberFormat="1" applyFont="1" applyBorder="1" applyAlignment="1">
      <alignment horizontal="left"/>
    </xf>
    <xf numFmtId="167" fontId="5" fillId="0" borderId="29" xfId="3" applyNumberFormat="1" applyFont="1" applyBorder="1" applyAlignment="1">
      <alignment horizontal="center"/>
    </xf>
    <xf numFmtId="0" fontId="2" fillId="0" borderId="52" xfId="2" applyBorder="1" applyAlignment="1">
      <alignment horizontal="center"/>
    </xf>
    <xf numFmtId="0" fontId="2" fillId="0" borderId="3" xfId="2" applyBorder="1" applyAlignment="1">
      <alignment horizontal="center"/>
    </xf>
    <xf numFmtId="0" fontId="2" fillId="0" borderId="13" xfId="2" applyBorder="1" applyAlignment="1">
      <alignment horizontal="center"/>
    </xf>
    <xf numFmtId="0" fontId="2" fillId="0" borderId="9" xfId="2" applyBorder="1" applyAlignment="1">
      <alignment horizontal="center"/>
    </xf>
    <xf numFmtId="0" fontId="2" fillId="0" borderId="1" xfId="2" applyBorder="1"/>
    <xf numFmtId="167" fontId="0" fillId="0" borderId="52" xfId="3" applyNumberFormat="1" applyFont="1" applyBorder="1"/>
    <xf numFmtId="167" fontId="0" fillId="0" borderId="3" xfId="3" applyNumberFormat="1" applyFont="1" applyBorder="1"/>
    <xf numFmtId="0" fontId="2" fillId="0" borderId="8" xfId="2" applyBorder="1"/>
    <xf numFmtId="167" fontId="0" fillId="0" borderId="13" xfId="3" applyNumberFormat="1" applyFont="1" applyBorder="1"/>
    <xf numFmtId="167" fontId="0" fillId="0" borderId="9" xfId="3" applyNumberFormat="1" applyFont="1" applyBorder="1"/>
    <xf numFmtId="167" fontId="0" fillId="0" borderId="12" xfId="3" applyNumberFormat="1" applyFont="1" applyBorder="1"/>
    <xf numFmtId="167" fontId="0" fillId="0" borderId="6" xfId="3" applyNumberFormat="1" applyFont="1" applyBorder="1"/>
    <xf numFmtId="49" fontId="2" fillId="0" borderId="1" xfId="2" applyNumberFormat="1" applyBorder="1" applyAlignment="1">
      <alignment horizontal="right"/>
    </xf>
    <xf numFmtId="166" fontId="2" fillId="0" borderId="8" xfId="2" applyNumberFormat="1" applyBorder="1"/>
    <xf numFmtId="166" fontId="2" fillId="0" borderId="9" xfId="2" applyNumberFormat="1" applyBorder="1" applyAlignment="1">
      <alignment horizontal="right"/>
    </xf>
    <xf numFmtId="167" fontId="2" fillId="5" borderId="3" xfId="2" applyNumberFormat="1" applyFill="1" applyBorder="1"/>
    <xf numFmtId="167" fontId="2" fillId="0" borderId="52" xfId="2" applyNumberFormat="1" applyBorder="1"/>
    <xf numFmtId="9" fontId="2" fillId="5" borderId="8" xfId="2" applyNumberFormat="1" applyFill="1" applyBorder="1"/>
    <xf numFmtId="167" fontId="2" fillId="0" borderId="13" xfId="2" applyNumberFormat="1" applyBorder="1"/>
    <xf numFmtId="167" fontId="2" fillId="0" borderId="0" xfId="2" applyNumberFormat="1"/>
    <xf numFmtId="0" fontId="2" fillId="0" borderId="0" xfId="2" applyNumberFormat="1"/>
    <xf numFmtId="169" fontId="0" fillId="0" borderId="0" xfId="3" applyNumberFormat="1" applyFont="1"/>
    <xf numFmtId="166" fontId="0" fillId="0" borderId="0" xfId="3" applyFont="1"/>
    <xf numFmtId="0" fontId="16" fillId="0" borderId="1" xfId="2" applyFont="1" applyBorder="1"/>
    <xf numFmtId="0" fontId="6" fillId="0" borderId="2" xfId="2" applyFont="1" applyBorder="1"/>
    <xf numFmtId="0" fontId="6" fillId="0" borderId="52" xfId="2" applyFont="1" applyBorder="1"/>
    <xf numFmtId="0" fontId="6" fillId="0" borderId="4" xfId="2" applyFont="1" applyBorder="1"/>
    <xf numFmtId="2" fontId="6" fillId="6" borderId="52" xfId="2" applyNumberFormat="1" applyFont="1" applyFill="1" applyBorder="1"/>
    <xf numFmtId="2" fontId="6" fillId="5" borderId="52" xfId="2" applyNumberFormat="1" applyFont="1" applyFill="1" applyBorder="1"/>
    <xf numFmtId="9" fontId="6" fillId="6" borderId="12" xfId="4" applyFont="1" applyFill="1" applyBorder="1"/>
    <xf numFmtId="170" fontId="6" fillId="5" borderId="12" xfId="2" applyNumberFormat="1" applyFont="1" applyFill="1" applyBorder="1"/>
    <xf numFmtId="4" fontId="6" fillId="6" borderId="12" xfId="2" applyNumberFormat="1" applyFont="1" applyFill="1" applyBorder="1"/>
    <xf numFmtId="4" fontId="6" fillId="5" borderId="12" xfId="2" applyNumberFormat="1" applyFont="1" applyFill="1" applyBorder="1"/>
    <xf numFmtId="4" fontId="6" fillId="6" borderId="13" xfId="2" applyNumberFormat="1" applyFont="1" applyFill="1" applyBorder="1"/>
    <xf numFmtId="4" fontId="6" fillId="5" borderId="13" xfId="2" applyNumberFormat="1" applyFont="1" applyFill="1" applyBorder="1"/>
    <xf numFmtId="0" fontId="6" fillId="0" borderId="11" xfId="2" applyFont="1" applyBorder="1"/>
    <xf numFmtId="0" fontId="6" fillId="0" borderId="53" xfId="2" applyFont="1" applyBorder="1"/>
    <xf numFmtId="2" fontId="6" fillId="6" borderId="12" xfId="2" applyNumberFormat="1" applyFont="1" applyFill="1" applyBorder="1"/>
    <xf numFmtId="2" fontId="6" fillId="5" borderId="6" xfId="2" applyNumberFormat="1" applyFont="1" applyFill="1" applyBorder="1"/>
    <xf numFmtId="170" fontId="6" fillId="5" borderId="6" xfId="2" applyNumberFormat="1" applyFont="1" applyFill="1" applyBorder="1"/>
    <xf numFmtId="4" fontId="6" fillId="5" borderId="6" xfId="2" applyNumberFormat="1" applyFont="1" applyFill="1" applyBorder="1"/>
    <xf numFmtId="0" fontId="6" fillId="0" borderId="8" xfId="2" applyFont="1" applyBorder="1"/>
    <xf numFmtId="0" fontId="6" fillId="0" borderId="5" xfId="2" applyFont="1" applyBorder="1"/>
    <xf numFmtId="4" fontId="6" fillId="5" borderId="9" xfId="2" applyNumberFormat="1" applyFont="1" applyFill="1" applyBorder="1"/>
    <xf numFmtId="0" fontId="11" fillId="0" borderId="0" xfId="2" applyFont="1" applyFill="1" applyBorder="1"/>
    <xf numFmtId="4" fontId="11" fillId="0" borderId="0" xfId="2" applyNumberFormat="1" applyFont="1"/>
    <xf numFmtId="3" fontId="6" fillId="5" borderId="13" xfId="3" applyNumberFormat="1" applyFont="1" applyFill="1" applyBorder="1"/>
    <xf numFmtId="3" fontId="6" fillId="0" borderId="53" xfId="3" applyNumberFormat="1" applyFont="1" applyBorder="1"/>
    <xf numFmtId="3" fontId="6" fillId="5" borderId="6" xfId="3" applyNumberFormat="1" applyFont="1" applyFill="1" applyBorder="1"/>
    <xf numFmtId="3" fontId="6" fillId="5" borderId="9" xfId="3" applyNumberFormat="1" applyFont="1" applyFill="1" applyBorder="1"/>
    <xf numFmtId="3" fontId="6" fillId="0" borderId="0" xfId="3" applyNumberFormat="1" applyFont="1"/>
    <xf numFmtId="0" fontId="11" fillId="0" borderId="0" xfId="2" quotePrefix="1" applyFont="1" applyFill="1" applyBorder="1"/>
    <xf numFmtId="172" fontId="0" fillId="0" borderId="0" xfId="0" applyNumberFormat="1" applyAlignment="1">
      <alignment vertical="top"/>
    </xf>
    <xf numFmtId="172" fontId="0" fillId="2" borderId="0" xfId="0" applyNumberFormat="1" applyFill="1" applyAlignment="1">
      <alignment vertical="top"/>
    </xf>
  </cellXfs>
  <cellStyles count="5">
    <cellStyle name="Komma" xfId="1" builtinId="3"/>
    <cellStyle name="Komma 2" xfId="3"/>
    <cellStyle name="Normal" xfId="0" builtinId="0"/>
    <cellStyle name="Normal 2" xfId="2"/>
    <cellStyle name="Procent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worksheet" Target="worksheets/sheet11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2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6.xml"/><Relationship Id="rId12" Type="http://schemas.openxmlformats.org/officeDocument/2006/relationships/chartsheet" Target="chartsheets/sheet2.xml"/><Relationship Id="rId17" Type="http://schemas.openxmlformats.org/officeDocument/2006/relationships/externalLink" Target="externalLinks/externalLink1.xml"/><Relationship Id="rId2" Type="http://schemas.openxmlformats.org/officeDocument/2006/relationships/chartsheet" Target="chartsheets/sheet1.xml"/><Relationship Id="rId16" Type="http://schemas.openxmlformats.org/officeDocument/2006/relationships/worksheet" Target="worksheets/sheet14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worksheet" Target="worksheets/sheet10.xml"/><Relationship Id="rId5" Type="http://schemas.openxmlformats.org/officeDocument/2006/relationships/worksheet" Target="worksheets/sheet4.xml"/><Relationship Id="rId15" Type="http://schemas.openxmlformats.org/officeDocument/2006/relationships/worksheet" Target="worksheets/sheet13.xml"/><Relationship Id="rId10" Type="http://schemas.openxmlformats.org/officeDocument/2006/relationships/worksheet" Target="worksheets/sheet9.xml"/><Relationship Id="rId19" Type="http://schemas.openxmlformats.org/officeDocument/2006/relationships/theme" Target="theme/theme1.xml"/><Relationship Id="rId4" Type="http://schemas.openxmlformats.org/officeDocument/2006/relationships/worksheet" Target="worksheets/sheet3.xml"/><Relationship Id="rId9" Type="http://schemas.openxmlformats.org/officeDocument/2006/relationships/worksheet" Target="worksheets/sheet8.xml"/><Relationship Id="rId14" Type="http://schemas.openxmlformats.org/officeDocument/2006/relationships/worksheet" Target="worksheets/sheet12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a-DK"/>
              <a:t>Optimal pris og mængde er der hvor MR og MC har skæringspunkt</a:t>
            </a:r>
          </a:p>
        </c:rich>
      </c:tx>
      <c:layout>
        <c:manualLayout>
          <c:xMode val="edge"/>
          <c:yMode val="edge"/>
          <c:x val="0.23640398701587104"/>
          <c:y val="1.95757859829245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24084350721421E-2"/>
          <c:y val="0.12071778140293637"/>
          <c:w val="0.76026637069922309"/>
          <c:h val="0.760195758564437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'Data til graf produkt 1'!$A$2</c:f>
              <c:strCache>
                <c:ptCount val="1"/>
                <c:pt idx="0">
                  <c:v>Afsætning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square"/>
            <c:size val="7"/>
            <c:spPr>
              <a:noFill/>
              <a:ln w="9525">
                <a:noFill/>
              </a:ln>
            </c:spPr>
          </c:marker>
          <c:xVal>
            <c:numRef>
              <c:f>'Data til graf produkt 1'!$B$4:$B$5</c:f>
              <c:numCache>
                <c:formatCode>0</c:formatCode>
                <c:ptCount val="2"/>
                <c:pt idx="0">
                  <c:v>0</c:v>
                </c:pt>
                <c:pt idx="1">
                  <c:v>16500</c:v>
                </c:pt>
              </c:numCache>
            </c:numRef>
          </c:xVal>
          <c:yVal>
            <c:numRef>
              <c:f>'Data til graf produkt 1'!$A$4:$A$5</c:f>
              <c:numCache>
                <c:formatCode>0</c:formatCode>
                <c:ptCount val="2"/>
                <c:pt idx="0">
                  <c:v>660</c:v>
                </c:pt>
                <c:pt idx="1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'Data til graf produkt 1'!$C$2</c:f>
              <c:strCache>
                <c:ptCount val="1"/>
                <c:pt idx="0">
                  <c:v>MR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noFill/>
              <a:ln w="9525">
                <a:noFill/>
              </a:ln>
            </c:spPr>
          </c:marker>
          <c:xVal>
            <c:numRef>
              <c:f>'Data til graf produkt 1'!$D$4:$D$5</c:f>
              <c:numCache>
                <c:formatCode>0</c:formatCode>
                <c:ptCount val="2"/>
                <c:pt idx="0">
                  <c:v>0</c:v>
                </c:pt>
                <c:pt idx="1">
                  <c:v>8250</c:v>
                </c:pt>
              </c:numCache>
            </c:numRef>
          </c:xVal>
          <c:yVal>
            <c:numRef>
              <c:f>'Data til graf produkt 1'!$C$4:$C$5</c:f>
              <c:numCache>
                <c:formatCode>0</c:formatCode>
                <c:ptCount val="2"/>
                <c:pt idx="0">
                  <c:v>660</c:v>
                </c:pt>
                <c:pt idx="1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'Data til graf produkt 1'!$E$2:$F$2</c:f>
              <c:strCache>
                <c:ptCount val="1"/>
                <c:pt idx="0">
                  <c:v>MC(1) indtil 5000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square"/>
            <c:size val="7"/>
            <c:spPr>
              <a:noFill/>
              <a:ln w="9525">
                <a:noFill/>
              </a:ln>
            </c:spPr>
          </c:marker>
          <c:xVal>
            <c:numRef>
              <c:f>'Data til graf produkt 1'!$F$4:$F$5</c:f>
              <c:numCache>
                <c:formatCode>General</c:formatCode>
                <c:ptCount val="2"/>
                <c:pt idx="0" formatCode="0">
                  <c:v>0</c:v>
                </c:pt>
                <c:pt idx="1">
                  <c:v>5000</c:v>
                </c:pt>
              </c:numCache>
            </c:numRef>
          </c:xVal>
          <c:yVal>
            <c:numRef>
              <c:f>'Data til graf produkt 1'!$E$4:$E$5</c:f>
              <c:numCache>
                <c:formatCode>0</c:formatCode>
                <c:ptCount val="2"/>
                <c:pt idx="0">
                  <c:v>420</c:v>
                </c:pt>
                <c:pt idx="1">
                  <c:v>420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'Data til graf produkt 1'!$G$2</c:f>
              <c:strCache>
                <c:ptCount val="1"/>
                <c:pt idx="0">
                  <c:v>Max.kapacitet</c:v>
                </c:pt>
              </c:strCache>
            </c:strRef>
          </c:tx>
          <c:spPr>
            <a:ln w="381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'Data til graf produkt 1'!$H$4:$H$5</c:f>
              <c:numCache>
                <c:formatCode>0</c:formatCode>
                <c:ptCount val="2"/>
                <c:pt idx="0">
                  <c:v>10000</c:v>
                </c:pt>
                <c:pt idx="1">
                  <c:v>10000</c:v>
                </c:pt>
              </c:numCache>
            </c:numRef>
          </c:xVal>
          <c:yVal>
            <c:numRef>
              <c:f>'Data til graf produkt 1'!$G$4:$G$5</c:f>
              <c:numCache>
                <c:formatCode>0</c:formatCode>
                <c:ptCount val="2"/>
                <c:pt idx="0">
                  <c:v>660</c:v>
                </c:pt>
                <c:pt idx="1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v>Optimal pris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'Data til graf produkt 1'!$J$4:$J$5</c:f>
              <c:numCache>
                <c:formatCode>0</c:formatCode>
                <c:ptCount val="2"/>
                <c:pt idx="0">
                  <c:v>0</c:v>
                </c:pt>
                <c:pt idx="1">
                  <c:v>3000</c:v>
                </c:pt>
              </c:numCache>
            </c:numRef>
          </c:xVal>
          <c:yVal>
            <c:numRef>
              <c:f>'Data til graf produkt 1'!$I$4:$I$5</c:f>
              <c:numCache>
                <c:formatCode>0</c:formatCode>
                <c:ptCount val="2"/>
                <c:pt idx="0">
                  <c:v>540</c:v>
                </c:pt>
                <c:pt idx="1">
                  <c:v>540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'Data til graf produkt 1'!$K$2</c:f>
              <c:strCache>
                <c:ptCount val="1"/>
                <c:pt idx="0">
                  <c:v>Optimal mængde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'Data til graf produkt 1'!$L$4:$L$5</c:f>
              <c:numCache>
                <c:formatCode>0</c:formatCode>
                <c:ptCount val="2"/>
                <c:pt idx="0">
                  <c:v>3000</c:v>
                </c:pt>
                <c:pt idx="1">
                  <c:v>3000</c:v>
                </c:pt>
              </c:numCache>
            </c:numRef>
          </c:xVal>
          <c:yVal>
            <c:numRef>
              <c:f>'Data til graf produkt 1'!$K$4:$K$5</c:f>
              <c:numCache>
                <c:formatCode>0</c:formatCode>
                <c:ptCount val="2"/>
                <c:pt idx="0">
                  <c:v>0</c:v>
                </c:pt>
                <c:pt idx="1">
                  <c:v>540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'Data til graf produkt 1'!$E$6:$F$6</c:f>
              <c:strCache>
                <c:ptCount val="1"/>
                <c:pt idx="0">
                  <c:v>MC(2) indtil 0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'Data til graf produkt 1'!$F$8:$F$9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'Data til graf produkt 1'!$E$8:$E$9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'Data til graf produkt 1'!$E$10:$F$10</c:f>
              <c:strCache>
                <c:ptCount val="1"/>
                <c:pt idx="0">
                  <c:v>MC(3) indtil 0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'Data til graf produkt 1'!$F$12:$F$13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'Data til graf produkt 1'!$E$12:$E$13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ser>
          <c:idx val="8"/>
          <c:order val="8"/>
          <c:tx>
            <c:strRef>
              <c:f>'Data til graf produkt 1'!$G$6:$H$6</c:f>
              <c:strCache>
                <c:ptCount val="1"/>
                <c:pt idx="0">
                  <c:v>relation MC(1) og MC(2)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ysDash"/>
            </a:ln>
          </c:spPr>
          <c:marker>
            <c:symbol val="none"/>
          </c:marker>
          <c:xVal>
            <c:numRef>
              <c:f>'Data til graf produkt 1'!$H$8:$H$9</c:f>
              <c:numCache>
                <c:formatCode>General</c:formatCode>
                <c:ptCount val="2"/>
                <c:pt idx="0" formatCode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'Data til graf produkt 1'!$G$8:$G$9</c:f>
              <c:numCache>
                <c:formatCode>General</c:formatCode>
                <c:ptCount val="2"/>
                <c:pt idx="0" formatCode="0">
                  <c:v>0</c:v>
                </c:pt>
                <c:pt idx="1">
                  <c:v>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'Data til graf produkt 1'!$G$10:$H$10</c:f>
              <c:strCache>
                <c:ptCount val="1"/>
                <c:pt idx="0">
                  <c:v>relation MC(2) og MC(3)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ysDash"/>
            </a:ln>
          </c:spPr>
          <c:marker>
            <c:symbol val="none"/>
          </c:marker>
          <c:xVal>
            <c:numRef>
              <c:f>'Data til graf produkt 1'!$H$12:$H$13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'Data til graf produkt 1'!$G$12:$G$13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69248"/>
        <c:axId val="63485056"/>
      </c:scatterChart>
      <c:valAx>
        <c:axId val="44469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a-DK"/>
                  <a:t>Mængde</a:t>
                </a:r>
              </a:p>
            </c:rich>
          </c:tx>
          <c:layout>
            <c:manualLayout>
              <c:xMode val="edge"/>
              <c:yMode val="edge"/>
              <c:x val="0.87902327566464722"/>
              <c:y val="0.871125586808771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485056"/>
        <c:crosses val="autoZero"/>
        <c:crossBetween val="midCat"/>
      </c:valAx>
      <c:valAx>
        <c:axId val="63485056"/>
        <c:scaling>
          <c:orientation val="minMax"/>
        </c:scaling>
        <c:delete val="0"/>
        <c:axPos val="l"/>
        <c:title>
          <c:tx>
            <c:rich>
              <a:bodyPr rot="-60000" vert="horz"/>
              <a:lstStyle/>
              <a:p>
                <a:pPr algn="ctr"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a-DK"/>
                  <a:t>Pris</a:t>
                </a:r>
              </a:p>
            </c:rich>
          </c:tx>
          <c:layout>
            <c:manualLayout>
              <c:xMode val="edge"/>
              <c:yMode val="edge"/>
              <c:x val="4.2175323041797656E-2"/>
              <c:y val="3.5889029842084433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446924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129859940041229"/>
          <c:y val="0.10440454740248856"/>
          <c:w val="0.16426196139459681"/>
          <c:h val="0.557911944601305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a-DK"/>
              <a:t>Lineær Programmering</a:t>
            </a:r>
          </a:p>
        </c:rich>
      </c:tx>
      <c:layout>
        <c:manualLayout>
          <c:xMode val="edge"/>
          <c:yMode val="edge"/>
          <c:x val="0.40537745604963804"/>
          <c:y val="2.0304568527918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593588417786964E-2"/>
          <c:y val="0.12351945854483926"/>
          <c:w val="0.74767321613236815"/>
          <c:h val="0.769881556683587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'Data til graf'!$A$3</c:f>
              <c:strCache>
                <c:ptCount val="1"/>
                <c:pt idx="0">
                  <c:v>A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a-DK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'Data til graf'!$C$3:$C$4</c:f>
              <c:numCache>
                <c:formatCode>_(* #,##0_);_(* \(#,##0\);_(* "-"??_);_(@_)</c:formatCode>
                <c:ptCount val="2"/>
                <c:pt idx="0">
                  <c:v>0</c:v>
                </c:pt>
                <c:pt idx="1">
                  <c:v>480</c:v>
                </c:pt>
              </c:numCache>
            </c:numRef>
          </c:xVal>
          <c:yVal>
            <c:numRef>
              <c:f>'Data til graf'!$D$3:$D$4</c:f>
              <c:numCache>
                <c:formatCode>_(* #,##0_);_(* \(#,##0\);_(* "-"??_);_(@_)</c:formatCode>
                <c:ptCount val="2"/>
                <c:pt idx="0">
                  <c:v>240</c:v>
                </c:pt>
                <c:pt idx="1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'Data til graf'!$A$5</c:f>
              <c:strCache>
                <c:ptCount val="1"/>
                <c:pt idx="0">
                  <c:v>B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noFill/>
              <a:ln w="9525">
                <a:noFill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a-DK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'Data til graf'!$C$5:$C$6</c:f>
              <c:numCache>
                <c:formatCode>_(* #,##0_);_(* \(#,##0\);_(* "-"??_);_(@_)</c:formatCode>
                <c:ptCount val="2"/>
                <c:pt idx="0">
                  <c:v>0</c:v>
                </c:pt>
                <c:pt idx="1">
                  <c:v>300</c:v>
                </c:pt>
              </c:numCache>
            </c:numRef>
          </c:xVal>
          <c:yVal>
            <c:numRef>
              <c:f>'Data til graf'!$D$5:$D$6</c:f>
              <c:numCache>
                <c:formatCode>_(* #,##0_);_(* \(#,##0\);_(* "-"??_);_(@_)</c:formatCode>
                <c:ptCount val="2"/>
                <c:pt idx="0">
                  <c:v>400</c:v>
                </c:pt>
                <c:pt idx="1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'Data til graf'!$A$7</c:f>
              <c:strCache>
                <c:ptCount val="1"/>
                <c:pt idx="0">
                  <c:v>-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a-DK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strRef>
              <c:f>'Data til graf'!$C$7:$C$8</c:f>
              <c:strCache>
                <c:ptCount val="2"/>
                <c:pt idx="0">
                  <c:v> -   </c:v>
                </c:pt>
                <c:pt idx="1">
                  <c:v> - </c:v>
                </c:pt>
              </c:strCache>
            </c:strRef>
          </c:xVal>
          <c:yVal>
            <c:numRef>
              <c:f>'Data til graf'!$D$7:$D$8</c:f>
              <c:numCache>
                <c:formatCode>_(* #,##0_);_(* \(#,##0\);_(* "-"??_);_(@_)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'Data til graf'!$A$13:$B$13</c:f>
              <c:strCache>
                <c:ptCount val="1"/>
                <c:pt idx="0">
                  <c:v>DB=  8.000 </c:v>
                </c:pt>
              </c:strCache>
            </c:strRef>
          </c:tx>
          <c:spPr>
            <a:ln w="38100">
              <a:solidFill>
                <a:srgbClr val="00FFFF"/>
              </a:solidFill>
              <a:prstDash val="solid"/>
            </a:ln>
          </c:spPr>
          <c:marker>
            <c:symbol val="none"/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a-DK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'Data til graf'!$C$13:$C$14</c:f>
              <c:numCache>
                <c:formatCode>_(* #,##0_);_(* \(#,##0\);_(* "-"??_);_(@_)</c:formatCode>
                <c:ptCount val="2"/>
                <c:pt idx="0">
                  <c:v>0</c:v>
                </c:pt>
                <c:pt idx="1">
                  <c:v>53.333333333333336</c:v>
                </c:pt>
              </c:numCache>
            </c:numRef>
          </c:xVal>
          <c:yVal>
            <c:numRef>
              <c:f>'Data til graf'!$D$13:$D$14</c:f>
              <c:numCache>
                <c:formatCode>_(* #,##0_);_(* \(#,##0\);_(* "-"??_);_(@_)</c:formatCode>
                <c:ptCount val="2"/>
                <c:pt idx="0">
                  <c:v>80</c:v>
                </c:pt>
                <c:pt idx="1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'Lineær programmering opg 4'!$A$7:$B$7</c:f>
              <c:strCache>
                <c:ptCount val="1"/>
                <c:pt idx="0">
                  <c:v>-</c:v>
                </c:pt>
              </c:strCache>
            </c:strRef>
          </c:tx>
          <c:spPr>
            <a:ln w="38100">
              <a:solidFill>
                <a:srgbClr val="800080"/>
              </a:solidFill>
              <a:prstDash val="solid"/>
            </a:ln>
          </c:spPr>
          <c:marker>
            <c:symbol val="square"/>
            <c:size val="7"/>
            <c:spPr>
              <a:noFill/>
              <a:ln w="9525">
                <a:noFill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a-DK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'Data til graf'!$C$9:$C$10</c:f>
              <c:numCache>
                <c:formatCode>_(* #,##0_);_(* \(#,##0\);_(* "-"??_);_(@_)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'Data til graf'!$D$9:$D$10</c:f>
              <c:numCache>
                <c:formatCode>_(* #,##0_);_(* \(#,##0\);_(* "-"??_);_(@_)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'Lineær programmering opg 4'!$A$8:$B$8</c:f>
              <c:strCache>
                <c:ptCount val="1"/>
                <c:pt idx="0">
                  <c:v>-</c:v>
                </c:pt>
              </c:strCache>
            </c:strRef>
          </c:tx>
          <c:spPr>
            <a:ln w="38100">
              <a:solidFill>
                <a:srgbClr val="800000"/>
              </a:solidFill>
              <a:prstDash val="solid"/>
            </a:ln>
          </c:spPr>
          <c:marker>
            <c:symbol val="square"/>
            <c:size val="10"/>
            <c:spPr>
              <a:noFill/>
              <a:ln w="9525">
                <a:noFill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a-DK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strRef>
              <c:f>'Data til graf'!$C$11:$C$12</c:f>
              <c:strCache>
                <c:ptCount val="2"/>
                <c:pt idx="0">
                  <c:v> - </c:v>
                </c:pt>
                <c:pt idx="1">
                  <c:v> - </c:v>
                </c:pt>
              </c:strCache>
            </c:strRef>
          </c:xVal>
          <c:yVal>
            <c:numRef>
              <c:f>'Data til graf'!$D$11:$D$12</c:f>
              <c:numCache>
                <c:formatCode>_(* #,##0_);_(* \(#,##0\);_(* "-"??_);_(@_)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'Data til graf'!$A$15:$B$15</c:f>
              <c:strCache>
                <c:ptCount val="1"/>
                <c:pt idx="0">
                  <c:v>DB=  15.000 </c:v>
                </c:pt>
              </c:strCache>
            </c:strRef>
          </c:tx>
          <c:spPr>
            <a:ln w="38100">
              <a:solidFill>
                <a:srgbClr val="008080"/>
              </a:solidFill>
              <a:prstDash val="solid"/>
            </a:ln>
          </c:spPr>
          <c:marker>
            <c:symbol val="square"/>
            <c:size val="3"/>
            <c:spPr>
              <a:noFill/>
              <a:ln w="9525">
                <a:noFill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a-DK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'Data til graf'!$C$15:$C$16</c:f>
              <c:numCache>
                <c:formatCode>_(* #,##0_);_(* \(#,##0\);_(* "-"??_);_(@_)</c:formatCode>
                <c:ptCount val="2"/>
                <c:pt idx="0">
                  <c:v>0</c:v>
                </c:pt>
                <c:pt idx="1">
                  <c:v>100</c:v>
                </c:pt>
              </c:numCache>
            </c:numRef>
          </c:xVal>
          <c:yVal>
            <c:numRef>
              <c:f>'Data til graf'!$D$15:$D$16</c:f>
              <c:numCache>
                <c:formatCode>_(* #,##0_);_(* \(#,##0\);_(* "-"??_);_(@_)</c:formatCode>
                <c:ptCount val="2"/>
                <c:pt idx="0">
                  <c:v>150</c:v>
                </c:pt>
                <c:pt idx="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519872"/>
        <c:axId val="179521792"/>
      </c:scatterChart>
      <c:valAx>
        <c:axId val="179519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a-DK"/>
                  <a:t>Stk. X</a:t>
                </a:r>
              </a:p>
            </c:rich>
          </c:tx>
          <c:layout>
            <c:manualLayout>
              <c:xMode val="edge"/>
              <c:yMode val="edge"/>
              <c:x val="0.88624612202688724"/>
              <c:y val="0.8934010152284264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179521792"/>
        <c:crosses val="autoZero"/>
        <c:crossBetween val="midCat"/>
      </c:valAx>
      <c:valAx>
        <c:axId val="17952179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a-DK"/>
                  <a:t>Stk. Y</a:t>
                </a:r>
              </a:p>
            </c:rich>
          </c:tx>
          <c:layout>
            <c:manualLayout>
              <c:xMode val="edge"/>
              <c:yMode val="edge"/>
              <c:x val="5.170630816959669E-2"/>
              <c:y val="5.0761421319796954E-2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17951987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7590486039296789"/>
          <c:y val="0.38578680203045684"/>
          <c:w val="0.12099276111685625"/>
          <c:h val="0.250423011844331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07" workbookViewId="0"/>
  </sheetViews>
  <pageMargins left="0.75" right="0.75" top="1" bottom="1" header="0" footer="0"/>
  <headerFooter alignWithMargins="0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3" workbookViewId="0" zoomToFit="1"/>
  </sheetViews>
  <pageMargins left="0.75" right="0.75" top="1" bottom="1" header="0" footer="0"/>
  <pageSetup paperSize="9" orientation="landscape" horizontalDpi="300" verticalDpi="300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22336" cy="5625981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197258" cy="5612581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rbejde/Roskilde%20Handelsskole/Drifts&#248;konomi/Filer/MR%20=%20MC%20kn&#230;k%20i%20M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rbejde/Roskilde%20Handelsskole/Drifts&#248;konomi/Filer/Line&#230;r%20programmering%205%20begr&#230;nsninge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R=MC produkt 1"/>
      <sheetName val="Graf produkt 1"/>
      <sheetName val="Data til graf produkt 1"/>
    </sheetNames>
    <sheetDataSet>
      <sheetData sheetId="0" refreshError="1"/>
      <sheetData sheetId="1" refreshError="1"/>
      <sheetData sheetId="2">
        <row r="2">
          <cell r="A2" t="str">
            <v>Afsætning</v>
          </cell>
          <cell r="C2" t="str">
            <v>MR</v>
          </cell>
          <cell r="E2" t="str">
            <v>MC(1) indtil 5000</v>
          </cell>
          <cell r="G2" t="str">
            <v>Max.kapacitet</v>
          </cell>
          <cell r="K2" t="str">
            <v>Optimal mængde</v>
          </cell>
        </row>
        <row r="4">
          <cell r="A4">
            <v>660</v>
          </cell>
          <cell r="B4">
            <v>0</v>
          </cell>
          <cell r="C4">
            <v>660</v>
          </cell>
          <cell r="D4">
            <v>0</v>
          </cell>
          <cell r="E4">
            <v>300</v>
          </cell>
          <cell r="F4">
            <v>0</v>
          </cell>
          <cell r="G4">
            <v>660</v>
          </cell>
          <cell r="H4">
            <v>10000</v>
          </cell>
          <cell r="I4">
            <v>480</v>
          </cell>
          <cell r="J4">
            <v>0</v>
          </cell>
          <cell r="K4">
            <v>0</v>
          </cell>
          <cell r="L4">
            <v>4500</v>
          </cell>
        </row>
        <row r="5">
          <cell r="A5">
            <v>0</v>
          </cell>
          <cell r="B5">
            <v>16500</v>
          </cell>
          <cell r="C5">
            <v>0</v>
          </cell>
          <cell r="D5">
            <v>8250</v>
          </cell>
          <cell r="E5">
            <v>300</v>
          </cell>
          <cell r="F5">
            <v>5000</v>
          </cell>
          <cell r="G5">
            <v>0</v>
          </cell>
          <cell r="H5">
            <v>10000</v>
          </cell>
          <cell r="I5">
            <v>480</v>
          </cell>
          <cell r="J5">
            <v>4500</v>
          </cell>
          <cell r="K5">
            <v>480</v>
          </cell>
          <cell r="L5">
            <v>4500</v>
          </cell>
        </row>
        <row r="6">
          <cell r="E6" t="str">
            <v>MC(2) indtil 10000</v>
          </cell>
          <cell r="G6" t="str">
            <v>relation MC(1) og MC(2)</v>
          </cell>
        </row>
        <row r="8">
          <cell r="E8">
            <v>300</v>
          </cell>
          <cell r="F8">
            <v>5000</v>
          </cell>
          <cell r="G8">
            <v>300</v>
          </cell>
          <cell r="H8">
            <v>5000</v>
          </cell>
        </row>
        <row r="9">
          <cell r="E9">
            <v>600</v>
          </cell>
          <cell r="F9">
            <v>10000</v>
          </cell>
          <cell r="G9">
            <v>300</v>
          </cell>
          <cell r="H9">
            <v>5000</v>
          </cell>
        </row>
        <row r="10">
          <cell r="E10" t="str">
            <v>MC(3) indtil 0</v>
          </cell>
          <cell r="G10" t="str">
            <v>relation MC(2) og MC(3)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ær programmering"/>
      <sheetName val="Graf"/>
      <sheetName val="Data til graf"/>
      <sheetName val="Ændringer i DB produkt Y"/>
      <sheetName val="Ændringer i DB produkt X"/>
      <sheetName val="Datatabel"/>
    </sheetNames>
    <sheetDataSet>
      <sheetData sheetId="0">
        <row r="7">
          <cell r="A7" t="str">
            <v>-</v>
          </cell>
        </row>
        <row r="8">
          <cell r="A8" t="str">
            <v>-</v>
          </cell>
        </row>
      </sheetData>
      <sheetData sheetId="2">
        <row r="3">
          <cell r="A3" t="str">
            <v>A</v>
          </cell>
          <cell r="C3">
            <v>0</v>
          </cell>
          <cell r="D3">
            <v>240</v>
          </cell>
        </row>
        <row r="4">
          <cell r="C4">
            <v>480</v>
          </cell>
          <cell r="D4">
            <v>0</v>
          </cell>
        </row>
        <row r="5">
          <cell r="A5" t="str">
            <v>B</v>
          </cell>
          <cell r="C5">
            <v>0</v>
          </cell>
          <cell r="D5">
            <v>400</v>
          </cell>
        </row>
        <row r="6">
          <cell r="C6">
            <v>300</v>
          </cell>
          <cell r="D6">
            <v>0</v>
          </cell>
        </row>
        <row r="7">
          <cell r="A7" t="str">
            <v>-</v>
          </cell>
          <cell r="C7">
            <v>0</v>
          </cell>
          <cell r="D7" t="str">
            <v>-</v>
          </cell>
        </row>
        <row r="8">
          <cell r="C8" t="str">
            <v>-</v>
          </cell>
          <cell r="D8">
            <v>0</v>
          </cell>
        </row>
        <row r="9">
          <cell r="C9">
            <v>0</v>
          </cell>
          <cell r="D9" t="str">
            <v>-</v>
          </cell>
        </row>
        <row r="10">
          <cell r="C10">
            <v>0</v>
          </cell>
          <cell r="D10" t="str">
            <v>-</v>
          </cell>
        </row>
        <row r="11">
          <cell r="C11" t="str">
            <v>-</v>
          </cell>
          <cell r="D11">
            <v>0</v>
          </cell>
        </row>
        <row r="12">
          <cell r="C12" t="str">
            <v>-</v>
          </cell>
          <cell r="D12">
            <v>0</v>
          </cell>
        </row>
        <row r="13">
          <cell r="A13" t="str">
            <v>DB=</v>
          </cell>
          <cell r="B13">
            <v>8000</v>
          </cell>
          <cell r="C13">
            <v>0</v>
          </cell>
          <cell r="D13">
            <v>80</v>
          </cell>
        </row>
        <row r="14">
          <cell r="C14">
            <v>53.333333333333336</v>
          </cell>
          <cell r="D14">
            <v>0</v>
          </cell>
        </row>
        <row r="15">
          <cell r="A15" t="str">
            <v>DB=</v>
          </cell>
          <cell r="B15">
            <v>15000</v>
          </cell>
          <cell r="C15">
            <v>0</v>
          </cell>
          <cell r="D15">
            <v>150</v>
          </cell>
        </row>
        <row r="16">
          <cell r="C16">
            <v>100</v>
          </cell>
          <cell r="D16">
            <v>0</v>
          </cell>
        </row>
      </sheetData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137"/>
  <sheetViews>
    <sheetView tabSelected="1" zoomScale="90" zoomScaleNormal="100" workbookViewId="0">
      <selection activeCell="A2" sqref="A2:I2"/>
    </sheetView>
  </sheetViews>
  <sheetFormatPr defaultRowHeight="12.75" x14ac:dyDescent="0.2"/>
  <cols>
    <col min="1" max="1" width="13" style="9" customWidth="1"/>
    <col min="2" max="2" width="3.140625" style="9" customWidth="1"/>
    <col min="3" max="3" width="3.28515625" style="9" customWidth="1"/>
    <col min="4" max="4" width="10.140625" style="9" customWidth="1"/>
    <col min="5" max="5" width="13" style="9" customWidth="1"/>
    <col min="6" max="6" width="3" style="9" customWidth="1"/>
    <col min="7" max="7" width="1.85546875" style="9" customWidth="1"/>
    <col min="8" max="8" width="2.7109375" style="9" customWidth="1"/>
    <col min="9" max="9" width="14" style="9" bestFit="1" customWidth="1"/>
    <col min="10" max="10" width="4.28515625" style="9" customWidth="1"/>
    <col min="11" max="11" width="6.28515625" style="9" customWidth="1"/>
    <col min="12" max="12" width="3" style="9" customWidth="1"/>
    <col min="13" max="13" width="15.140625" style="9" bestFit="1" customWidth="1"/>
    <col min="14" max="14" width="8.42578125" style="9" customWidth="1"/>
    <col min="15" max="15" width="3.28515625" style="9" customWidth="1"/>
    <col min="16" max="16" width="2.140625" style="9" customWidth="1"/>
    <col min="17" max="17" width="3.85546875" style="9" customWidth="1"/>
    <col min="18" max="18" width="7.7109375" style="9" customWidth="1"/>
    <col min="19" max="19" width="3.140625" style="9" customWidth="1"/>
    <col min="20" max="20" width="2.42578125" style="9" customWidth="1"/>
    <col min="21" max="21" width="11.28515625" style="9" bestFit="1" customWidth="1"/>
    <col min="22" max="22" width="11.28515625" style="9" customWidth="1"/>
    <col min="23" max="256" width="9.140625" style="9"/>
    <col min="257" max="257" width="13" style="9" customWidth="1"/>
    <col min="258" max="258" width="3.140625" style="9" customWidth="1"/>
    <col min="259" max="259" width="3.28515625" style="9" customWidth="1"/>
    <col min="260" max="260" width="10.140625" style="9" customWidth="1"/>
    <col min="261" max="261" width="13" style="9" customWidth="1"/>
    <col min="262" max="262" width="3" style="9" customWidth="1"/>
    <col min="263" max="263" width="1.85546875" style="9" customWidth="1"/>
    <col min="264" max="264" width="2.7109375" style="9" customWidth="1"/>
    <col min="265" max="265" width="14" style="9" bestFit="1" customWidth="1"/>
    <col min="266" max="266" width="4.28515625" style="9" customWidth="1"/>
    <col min="267" max="267" width="6.28515625" style="9" customWidth="1"/>
    <col min="268" max="268" width="3" style="9" customWidth="1"/>
    <col min="269" max="269" width="15.140625" style="9" bestFit="1" customWidth="1"/>
    <col min="270" max="270" width="8.42578125" style="9" customWidth="1"/>
    <col min="271" max="271" width="3.28515625" style="9" customWidth="1"/>
    <col min="272" max="272" width="2.140625" style="9" customWidth="1"/>
    <col min="273" max="273" width="3.85546875" style="9" customWidth="1"/>
    <col min="274" max="274" width="7.7109375" style="9" customWidth="1"/>
    <col min="275" max="275" width="3.140625" style="9" customWidth="1"/>
    <col min="276" max="276" width="2.42578125" style="9" customWidth="1"/>
    <col min="277" max="277" width="11.28515625" style="9" bestFit="1" customWidth="1"/>
    <col min="278" max="278" width="11.28515625" style="9" customWidth="1"/>
    <col min="279" max="512" width="9.140625" style="9"/>
    <col min="513" max="513" width="13" style="9" customWidth="1"/>
    <col min="514" max="514" width="3.140625" style="9" customWidth="1"/>
    <col min="515" max="515" width="3.28515625" style="9" customWidth="1"/>
    <col min="516" max="516" width="10.140625" style="9" customWidth="1"/>
    <col min="517" max="517" width="13" style="9" customWidth="1"/>
    <col min="518" max="518" width="3" style="9" customWidth="1"/>
    <col min="519" max="519" width="1.85546875" style="9" customWidth="1"/>
    <col min="520" max="520" width="2.7109375" style="9" customWidth="1"/>
    <col min="521" max="521" width="14" style="9" bestFit="1" customWidth="1"/>
    <col min="522" max="522" width="4.28515625" style="9" customWidth="1"/>
    <col min="523" max="523" width="6.28515625" style="9" customWidth="1"/>
    <col min="524" max="524" width="3" style="9" customWidth="1"/>
    <col min="525" max="525" width="15.140625" style="9" bestFit="1" customWidth="1"/>
    <col min="526" max="526" width="8.42578125" style="9" customWidth="1"/>
    <col min="527" max="527" width="3.28515625" style="9" customWidth="1"/>
    <col min="528" max="528" width="2.140625" style="9" customWidth="1"/>
    <col min="529" max="529" width="3.85546875" style="9" customWidth="1"/>
    <col min="530" max="530" width="7.7109375" style="9" customWidth="1"/>
    <col min="531" max="531" width="3.140625" style="9" customWidth="1"/>
    <col min="532" max="532" width="2.42578125" style="9" customWidth="1"/>
    <col min="533" max="533" width="11.28515625" style="9" bestFit="1" customWidth="1"/>
    <col min="534" max="534" width="11.28515625" style="9" customWidth="1"/>
    <col min="535" max="768" width="9.140625" style="9"/>
    <col min="769" max="769" width="13" style="9" customWidth="1"/>
    <col min="770" max="770" width="3.140625" style="9" customWidth="1"/>
    <col min="771" max="771" width="3.28515625" style="9" customWidth="1"/>
    <col min="772" max="772" width="10.140625" style="9" customWidth="1"/>
    <col min="773" max="773" width="13" style="9" customWidth="1"/>
    <col min="774" max="774" width="3" style="9" customWidth="1"/>
    <col min="775" max="775" width="1.85546875" style="9" customWidth="1"/>
    <col min="776" max="776" width="2.7109375" style="9" customWidth="1"/>
    <col min="777" max="777" width="14" style="9" bestFit="1" customWidth="1"/>
    <col min="778" max="778" width="4.28515625" style="9" customWidth="1"/>
    <col min="779" max="779" width="6.28515625" style="9" customWidth="1"/>
    <col min="780" max="780" width="3" style="9" customWidth="1"/>
    <col min="781" max="781" width="15.140625" style="9" bestFit="1" customWidth="1"/>
    <col min="782" max="782" width="8.42578125" style="9" customWidth="1"/>
    <col min="783" max="783" width="3.28515625" style="9" customWidth="1"/>
    <col min="784" max="784" width="2.140625" style="9" customWidth="1"/>
    <col min="785" max="785" width="3.85546875" style="9" customWidth="1"/>
    <col min="786" max="786" width="7.7109375" style="9" customWidth="1"/>
    <col min="787" max="787" width="3.140625" style="9" customWidth="1"/>
    <col min="788" max="788" width="2.42578125" style="9" customWidth="1"/>
    <col min="789" max="789" width="11.28515625" style="9" bestFit="1" customWidth="1"/>
    <col min="790" max="790" width="11.28515625" style="9" customWidth="1"/>
    <col min="791" max="1024" width="9.140625" style="9"/>
    <col min="1025" max="1025" width="13" style="9" customWidth="1"/>
    <col min="1026" max="1026" width="3.140625" style="9" customWidth="1"/>
    <col min="1027" max="1027" width="3.28515625" style="9" customWidth="1"/>
    <col min="1028" max="1028" width="10.140625" style="9" customWidth="1"/>
    <col min="1029" max="1029" width="13" style="9" customWidth="1"/>
    <col min="1030" max="1030" width="3" style="9" customWidth="1"/>
    <col min="1031" max="1031" width="1.85546875" style="9" customWidth="1"/>
    <col min="1032" max="1032" width="2.7109375" style="9" customWidth="1"/>
    <col min="1033" max="1033" width="14" style="9" bestFit="1" customWidth="1"/>
    <col min="1034" max="1034" width="4.28515625" style="9" customWidth="1"/>
    <col min="1035" max="1035" width="6.28515625" style="9" customWidth="1"/>
    <col min="1036" max="1036" width="3" style="9" customWidth="1"/>
    <col min="1037" max="1037" width="15.140625" style="9" bestFit="1" customWidth="1"/>
    <col min="1038" max="1038" width="8.42578125" style="9" customWidth="1"/>
    <col min="1039" max="1039" width="3.28515625" style="9" customWidth="1"/>
    <col min="1040" max="1040" width="2.140625" style="9" customWidth="1"/>
    <col min="1041" max="1041" width="3.85546875" style="9" customWidth="1"/>
    <col min="1042" max="1042" width="7.7109375" style="9" customWidth="1"/>
    <col min="1043" max="1043" width="3.140625" style="9" customWidth="1"/>
    <col min="1044" max="1044" width="2.42578125" style="9" customWidth="1"/>
    <col min="1045" max="1045" width="11.28515625" style="9" bestFit="1" customWidth="1"/>
    <col min="1046" max="1046" width="11.28515625" style="9" customWidth="1"/>
    <col min="1047" max="1280" width="9.140625" style="9"/>
    <col min="1281" max="1281" width="13" style="9" customWidth="1"/>
    <col min="1282" max="1282" width="3.140625" style="9" customWidth="1"/>
    <col min="1283" max="1283" width="3.28515625" style="9" customWidth="1"/>
    <col min="1284" max="1284" width="10.140625" style="9" customWidth="1"/>
    <col min="1285" max="1285" width="13" style="9" customWidth="1"/>
    <col min="1286" max="1286" width="3" style="9" customWidth="1"/>
    <col min="1287" max="1287" width="1.85546875" style="9" customWidth="1"/>
    <col min="1288" max="1288" width="2.7109375" style="9" customWidth="1"/>
    <col min="1289" max="1289" width="14" style="9" bestFit="1" customWidth="1"/>
    <col min="1290" max="1290" width="4.28515625" style="9" customWidth="1"/>
    <col min="1291" max="1291" width="6.28515625" style="9" customWidth="1"/>
    <col min="1292" max="1292" width="3" style="9" customWidth="1"/>
    <col min="1293" max="1293" width="15.140625" style="9" bestFit="1" customWidth="1"/>
    <col min="1294" max="1294" width="8.42578125" style="9" customWidth="1"/>
    <col min="1295" max="1295" width="3.28515625" style="9" customWidth="1"/>
    <col min="1296" max="1296" width="2.140625" style="9" customWidth="1"/>
    <col min="1297" max="1297" width="3.85546875" style="9" customWidth="1"/>
    <col min="1298" max="1298" width="7.7109375" style="9" customWidth="1"/>
    <col min="1299" max="1299" width="3.140625" style="9" customWidth="1"/>
    <col min="1300" max="1300" width="2.42578125" style="9" customWidth="1"/>
    <col min="1301" max="1301" width="11.28515625" style="9" bestFit="1" customWidth="1"/>
    <col min="1302" max="1302" width="11.28515625" style="9" customWidth="1"/>
    <col min="1303" max="1536" width="9.140625" style="9"/>
    <col min="1537" max="1537" width="13" style="9" customWidth="1"/>
    <col min="1538" max="1538" width="3.140625" style="9" customWidth="1"/>
    <col min="1539" max="1539" width="3.28515625" style="9" customWidth="1"/>
    <col min="1540" max="1540" width="10.140625" style="9" customWidth="1"/>
    <col min="1541" max="1541" width="13" style="9" customWidth="1"/>
    <col min="1542" max="1542" width="3" style="9" customWidth="1"/>
    <col min="1543" max="1543" width="1.85546875" style="9" customWidth="1"/>
    <col min="1544" max="1544" width="2.7109375" style="9" customWidth="1"/>
    <col min="1545" max="1545" width="14" style="9" bestFit="1" customWidth="1"/>
    <col min="1546" max="1546" width="4.28515625" style="9" customWidth="1"/>
    <col min="1547" max="1547" width="6.28515625" style="9" customWidth="1"/>
    <col min="1548" max="1548" width="3" style="9" customWidth="1"/>
    <col min="1549" max="1549" width="15.140625" style="9" bestFit="1" customWidth="1"/>
    <col min="1550" max="1550" width="8.42578125" style="9" customWidth="1"/>
    <col min="1551" max="1551" width="3.28515625" style="9" customWidth="1"/>
    <col min="1552" max="1552" width="2.140625" style="9" customWidth="1"/>
    <col min="1553" max="1553" width="3.85546875" style="9" customWidth="1"/>
    <col min="1554" max="1554" width="7.7109375" style="9" customWidth="1"/>
    <col min="1555" max="1555" width="3.140625" style="9" customWidth="1"/>
    <col min="1556" max="1556" width="2.42578125" style="9" customWidth="1"/>
    <col min="1557" max="1557" width="11.28515625" style="9" bestFit="1" customWidth="1"/>
    <col min="1558" max="1558" width="11.28515625" style="9" customWidth="1"/>
    <col min="1559" max="1792" width="9.140625" style="9"/>
    <col min="1793" max="1793" width="13" style="9" customWidth="1"/>
    <col min="1794" max="1794" width="3.140625" style="9" customWidth="1"/>
    <col min="1795" max="1795" width="3.28515625" style="9" customWidth="1"/>
    <col min="1796" max="1796" width="10.140625" style="9" customWidth="1"/>
    <col min="1797" max="1797" width="13" style="9" customWidth="1"/>
    <col min="1798" max="1798" width="3" style="9" customWidth="1"/>
    <col min="1799" max="1799" width="1.85546875" style="9" customWidth="1"/>
    <col min="1800" max="1800" width="2.7109375" style="9" customWidth="1"/>
    <col min="1801" max="1801" width="14" style="9" bestFit="1" customWidth="1"/>
    <col min="1802" max="1802" width="4.28515625" style="9" customWidth="1"/>
    <col min="1803" max="1803" width="6.28515625" style="9" customWidth="1"/>
    <col min="1804" max="1804" width="3" style="9" customWidth="1"/>
    <col min="1805" max="1805" width="15.140625" style="9" bestFit="1" customWidth="1"/>
    <col min="1806" max="1806" width="8.42578125" style="9" customWidth="1"/>
    <col min="1807" max="1807" width="3.28515625" style="9" customWidth="1"/>
    <col min="1808" max="1808" width="2.140625" style="9" customWidth="1"/>
    <col min="1809" max="1809" width="3.85546875" style="9" customWidth="1"/>
    <col min="1810" max="1810" width="7.7109375" style="9" customWidth="1"/>
    <col min="1811" max="1811" width="3.140625" style="9" customWidth="1"/>
    <col min="1812" max="1812" width="2.42578125" style="9" customWidth="1"/>
    <col min="1813" max="1813" width="11.28515625" style="9" bestFit="1" customWidth="1"/>
    <col min="1814" max="1814" width="11.28515625" style="9" customWidth="1"/>
    <col min="1815" max="2048" width="9.140625" style="9"/>
    <col min="2049" max="2049" width="13" style="9" customWidth="1"/>
    <col min="2050" max="2050" width="3.140625" style="9" customWidth="1"/>
    <col min="2051" max="2051" width="3.28515625" style="9" customWidth="1"/>
    <col min="2052" max="2052" width="10.140625" style="9" customWidth="1"/>
    <col min="2053" max="2053" width="13" style="9" customWidth="1"/>
    <col min="2054" max="2054" width="3" style="9" customWidth="1"/>
    <col min="2055" max="2055" width="1.85546875" style="9" customWidth="1"/>
    <col min="2056" max="2056" width="2.7109375" style="9" customWidth="1"/>
    <col min="2057" max="2057" width="14" style="9" bestFit="1" customWidth="1"/>
    <col min="2058" max="2058" width="4.28515625" style="9" customWidth="1"/>
    <col min="2059" max="2059" width="6.28515625" style="9" customWidth="1"/>
    <col min="2060" max="2060" width="3" style="9" customWidth="1"/>
    <col min="2061" max="2061" width="15.140625" style="9" bestFit="1" customWidth="1"/>
    <col min="2062" max="2062" width="8.42578125" style="9" customWidth="1"/>
    <col min="2063" max="2063" width="3.28515625" style="9" customWidth="1"/>
    <col min="2064" max="2064" width="2.140625" style="9" customWidth="1"/>
    <col min="2065" max="2065" width="3.85546875" style="9" customWidth="1"/>
    <col min="2066" max="2066" width="7.7109375" style="9" customWidth="1"/>
    <col min="2067" max="2067" width="3.140625" style="9" customWidth="1"/>
    <col min="2068" max="2068" width="2.42578125" style="9" customWidth="1"/>
    <col min="2069" max="2069" width="11.28515625" style="9" bestFit="1" customWidth="1"/>
    <col min="2070" max="2070" width="11.28515625" style="9" customWidth="1"/>
    <col min="2071" max="2304" width="9.140625" style="9"/>
    <col min="2305" max="2305" width="13" style="9" customWidth="1"/>
    <col min="2306" max="2306" width="3.140625" style="9" customWidth="1"/>
    <col min="2307" max="2307" width="3.28515625" style="9" customWidth="1"/>
    <col min="2308" max="2308" width="10.140625" style="9" customWidth="1"/>
    <col min="2309" max="2309" width="13" style="9" customWidth="1"/>
    <col min="2310" max="2310" width="3" style="9" customWidth="1"/>
    <col min="2311" max="2311" width="1.85546875" style="9" customWidth="1"/>
    <col min="2312" max="2312" width="2.7109375" style="9" customWidth="1"/>
    <col min="2313" max="2313" width="14" style="9" bestFit="1" customWidth="1"/>
    <col min="2314" max="2314" width="4.28515625" style="9" customWidth="1"/>
    <col min="2315" max="2315" width="6.28515625" style="9" customWidth="1"/>
    <col min="2316" max="2316" width="3" style="9" customWidth="1"/>
    <col min="2317" max="2317" width="15.140625" style="9" bestFit="1" customWidth="1"/>
    <col min="2318" max="2318" width="8.42578125" style="9" customWidth="1"/>
    <col min="2319" max="2319" width="3.28515625" style="9" customWidth="1"/>
    <col min="2320" max="2320" width="2.140625" style="9" customWidth="1"/>
    <col min="2321" max="2321" width="3.85546875" style="9" customWidth="1"/>
    <col min="2322" max="2322" width="7.7109375" style="9" customWidth="1"/>
    <col min="2323" max="2323" width="3.140625" style="9" customWidth="1"/>
    <col min="2324" max="2324" width="2.42578125" style="9" customWidth="1"/>
    <col min="2325" max="2325" width="11.28515625" style="9" bestFit="1" customWidth="1"/>
    <col min="2326" max="2326" width="11.28515625" style="9" customWidth="1"/>
    <col min="2327" max="2560" width="9.140625" style="9"/>
    <col min="2561" max="2561" width="13" style="9" customWidth="1"/>
    <col min="2562" max="2562" width="3.140625" style="9" customWidth="1"/>
    <col min="2563" max="2563" width="3.28515625" style="9" customWidth="1"/>
    <col min="2564" max="2564" width="10.140625" style="9" customWidth="1"/>
    <col min="2565" max="2565" width="13" style="9" customWidth="1"/>
    <col min="2566" max="2566" width="3" style="9" customWidth="1"/>
    <col min="2567" max="2567" width="1.85546875" style="9" customWidth="1"/>
    <col min="2568" max="2568" width="2.7109375" style="9" customWidth="1"/>
    <col min="2569" max="2569" width="14" style="9" bestFit="1" customWidth="1"/>
    <col min="2570" max="2570" width="4.28515625" style="9" customWidth="1"/>
    <col min="2571" max="2571" width="6.28515625" style="9" customWidth="1"/>
    <col min="2572" max="2572" width="3" style="9" customWidth="1"/>
    <col min="2573" max="2573" width="15.140625" style="9" bestFit="1" customWidth="1"/>
    <col min="2574" max="2574" width="8.42578125" style="9" customWidth="1"/>
    <col min="2575" max="2575" width="3.28515625" style="9" customWidth="1"/>
    <col min="2576" max="2576" width="2.140625" style="9" customWidth="1"/>
    <col min="2577" max="2577" width="3.85546875" style="9" customWidth="1"/>
    <col min="2578" max="2578" width="7.7109375" style="9" customWidth="1"/>
    <col min="2579" max="2579" width="3.140625" style="9" customWidth="1"/>
    <col min="2580" max="2580" width="2.42578125" style="9" customWidth="1"/>
    <col min="2581" max="2581" width="11.28515625" style="9" bestFit="1" customWidth="1"/>
    <col min="2582" max="2582" width="11.28515625" style="9" customWidth="1"/>
    <col min="2583" max="2816" width="9.140625" style="9"/>
    <col min="2817" max="2817" width="13" style="9" customWidth="1"/>
    <col min="2818" max="2818" width="3.140625" style="9" customWidth="1"/>
    <col min="2819" max="2819" width="3.28515625" style="9" customWidth="1"/>
    <col min="2820" max="2820" width="10.140625" style="9" customWidth="1"/>
    <col min="2821" max="2821" width="13" style="9" customWidth="1"/>
    <col min="2822" max="2822" width="3" style="9" customWidth="1"/>
    <col min="2823" max="2823" width="1.85546875" style="9" customWidth="1"/>
    <col min="2824" max="2824" width="2.7109375" style="9" customWidth="1"/>
    <col min="2825" max="2825" width="14" style="9" bestFit="1" customWidth="1"/>
    <col min="2826" max="2826" width="4.28515625" style="9" customWidth="1"/>
    <col min="2827" max="2827" width="6.28515625" style="9" customWidth="1"/>
    <col min="2828" max="2828" width="3" style="9" customWidth="1"/>
    <col min="2829" max="2829" width="15.140625" style="9" bestFit="1" customWidth="1"/>
    <col min="2830" max="2830" width="8.42578125" style="9" customWidth="1"/>
    <col min="2831" max="2831" width="3.28515625" style="9" customWidth="1"/>
    <col min="2832" max="2832" width="2.140625" style="9" customWidth="1"/>
    <col min="2833" max="2833" width="3.85546875" style="9" customWidth="1"/>
    <col min="2834" max="2834" width="7.7109375" style="9" customWidth="1"/>
    <col min="2835" max="2835" width="3.140625" style="9" customWidth="1"/>
    <col min="2836" max="2836" width="2.42578125" style="9" customWidth="1"/>
    <col min="2837" max="2837" width="11.28515625" style="9" bestFit="1" customWidth="1"/>
    <col min="2838" max="2838" width="11.28515625" style="9" customWidth="1"/>
    <col min="2839" max="3072" width="9.140625" style="9"/>
    <col min="3073" max="3073" width="13" style="9" customWidth="1"/>
    <col min="3074" max="3074" width="3.140625" style="9" customWidth="1"/>
    <col min="3075" max="3075" width="3.28515625" style="9" customWidth="1"/>
    <col min="3076" max="3076" width="10.140625" style="9" customWidth="1"/>
    <col min="3077" max="3077" width="13" style="9" customWidth="1"/>
    <col min="3078" max="3078" width="3" style="9" customWidth="1"/>
    <col min="3079" max="3079" width="1.85546875" style="9" customWidth="1"/>
    <col min="3080" max="3080" width="2.7109375" style="9" customWidth="1"/>
    <col min="3081" max="3081" width="14" style="9" bestFit="1" customWidth="1"/>
    <col min="3082" max="3082" width="4.28515625" style="9" customWidth="1"/>
    <col min="3083" max="3083" width="6.28515625" style="9" customWidth="1"/>
    <col min="3084" max="3084" width="3" style="9" customWidth="1"/>
    <col min="3085" max="3085" width="15.140625" style="9" bestFit="1" customWidth="1"/>
    <col min="3086" max="3086" width="8.42578125" style="9" customWidth="1"/>
    <col min="3087" max="3087" width="3.28515625" style="9" customWidth="1"/>
    <col min="3088" max="3088" width="2.140625" style="9" customWidth="1"/>
    <col min="3089" max="3089" width="3.85546875" style="9" customWidth="1"/>
    <col min="3090" max="3090" width="7.7109375" style="9" customWidth="1"/>
    <col min="3091" max="3091" width="3.140625" style="9" customWidth="1"/>
    <col min="3092" max="3092" width="2.42578125" style="9" customWidth="1"/>
    <col min="3093" max="3093" width="11.28515625" style="9" bestFit="1" customWidth="1"/>
    <col min="3094" max="3094" width="11.28515625" style="9" customWidth="1"/>
    <col min="3095" max="3328" width="9.140625" style="9"/>
    <col min="3329" max="3329" width="13" style="9" customWidth="1"/>
    <col min="3330" max="3330" width="3.140625" style="9" customWidth="1"/>
    <col min="3331" max="3331" width="3.28515625" style="9" customWidth="1"/>
    <col min="3332" max="3332" width="10.140625" style="9" customWidth="1"/>
    <col min="3333" max="3333" width="13" style="9" customWidth="1"/>
    <col min="3334" max="3334" width="3" style="9" customWidth="1"/>
    <col min="3335" max="3335" width="1.85546875" style="9" customWidth="1"/>
    <col min="3336" max="3336" width="2.7109375" style="9" customWidth="1"/>
    <col min="3337" max="3337" width="14" style="9" bestFit="1" customWidth="1"/>
    <col min="3338" max="3338" width="4.28515625" style="9" customWidth="1"/>
    <col min="3339" max="3339" width="6.28515625" style="9" customWidth="1"/>
    <col min="3340" max="3340" width="3" style="9" customWidth="1"/>
    <col min="3341" max="3341" width="15.140625" style="9" bestFit="1" customWidth="1"/>
    <col min="3342" max="3342" width="8.42578125" style="9" customWidth="1"/>
    <col min="3343" max="3343" width="3.28515625" style="9" customWidth="1"/>
    <col min="3344" max="3344" width="2.140625" style="9" customWidth="1"/>
    <col min="3345" max="3345" width="3.85546875" style="9" customWidth="1"/>
    <col min="3346" max="3346" width="7.7109375" style="9" customWidth="1"/>
    <col min="3347" max="3347" width="3.140625" style="9" customWidth="1"/>
    <col min="3348" max="3348" width="2.42578125" style="9" customWidth="1"/>
    <col min="3349" max="3349" width="11.28515625" style="9" bestFit="1" customWidth="1"/>
    <col min="3350" max="3350" width="11.28515625" style="9" customWidth="1"/>
    <col min="3351" max="3584" width="9.140625" style="9"/>
    <col min="3585" max="3585" width="13" style="9" customWidth="1"/>
    <col min="3586" max="3586" width="3.140625" style="9" customWidth="1"/>
    <col min="3587" max="3587" width="3.28515625" style="9" customWidth="1"/>
    <col min="3588" max="3588" width="10.140625" style="9" customWidth="1"/>
    <col min="3589" max="3589" width="13" style="9" customWidth="1"/>
    <col min="3590" max="3590" width="3" style="9" customWidth="1"/>
    <col min="3591" max="3591" width="1.85546875" style="9" customWidth="1"/>
    <col min="3592" max="3592" width="2.7109375" style="9" customWidth="1"/>
    <col min="3593" max="3593" width="14" style="9" bestFit="1" customWidth="1"/>
    <col min="3594" max="3594" width="4.28515625" style="9" customWidth="1"/>
    <col min="3595" max="3595" width="6.28515625" style="9" customWidth="1"/>
    <col min="3596" max="3596" width="3" style="9" customWidth="1"/>
    <col min="3597" max="3597" width="15.140625" style="9" bestFit="1" customWidth="1"/>
    <col min="3598" max="3598" width="8.42578125" style="9" customWidth="1"/>
    <col min="3599" max="3599" width="3.28515625" style="9" customWidth="1"/>
    <col min="3600" max="3600" width="2.140625" style="9" customWidth="1"/>
    <col min="3601" max="3601" width="3.85546875" style="9" customWidth="1"/>
    <col min="3602" max="3602" width="7.7109375" style="9" customWidth="1"/>
    <col min="3603" max="3603" width="3.140625" style="9" customWidth="1"/>
    <col min="3604" max="3604" width="2.42578125" style="9" customWidth="1"/>
    <col min="3605" max="3605" width="11.28515625" style="9" bestFit="1" customWidth="1"/>
    <col min="3606" max="3606" width="11.28515625" style="9" customWidth="1"/>
    <col min="3607" max="3840" width="9.140625" style="9"/>
    <col min="3841" max="3841" width="13" style="9" customWidth="1"/>
    <col min="3842" max="3842" width="3.140625" style="9" customWidth="1"/>
    <col min="3843" max="3843" width="3.28515625" style="9" customWidth="1"/>
    <col min="3844" max="3844" width="10.140625" style="9" customWidth="1"/>
    <col min="3845" max="3845" width="13" style="9" customWidth="1"/>
    <col min="3846" max="3846" width="3" style="9" customWidth="1"/>
    <col min="3847" max="3847" width="1.85546875" style="9" customWidth="1"/>
    <col min="3848" max="3848" width="2.7109375" style="9" customWidth="1"/>
    <col min="3849" max="3849" width="14" style="9" bestFit="1" customWidth="1"/>
    <col min="3850" max="3850" width="4.28515625" style="9" customWidth="1"/>
    <col min="3851" max="3851" width="6.28515625" style="9" customWidth="1"/>
    <col min="3852" max="3852" width="3" style="9" customWidth="1"/>
    <col min="3853" max="3853" width="15.140625" style="9" bestFit="1" customWidth="1"/>
    <col min="3854" max="3854" width="8.42578125" style="9" customWidth="1"/>
    <col min="3855" max="3855" width="3.28515625" style="9" customWidth="1"/>
    <col min="3856" max="3856" width="2.140625" style="9" customWidth="1"/>
    <col min="3857" max="3857" width="3.85546875" style="9" customWidth="1"/>
    <col min="3858" max="3858" width="7.7109375" style="9" customWidth="1"/>
    <col min="3859" max="3859" width="3.140625" style="9" customWidth="1"/>
    <col min="3860" max="3860" width="2.42578125" style="9" customWidth="1"/>
    <col min="3861" max="3861" width="11.28515625" style="9" bestFit="1" customWidth="1"/>
    <col min="3862" max="3862" width="11.28515625" style="9" customWidth="1"/>
    <col min="3863" max="4096" width="9.140625" style="9"/>
    <col min="4097" max="4097" width="13" style="9" customWidth="1"/>
    <col min="4098" max="4098" width="3.140625" style="9" customWidth="1"/>
    <col min="4099" max="4099" width="3.28515625" style="9" customWidth="1"/>
    <col min="4100" max="4100" width="10.140625" style="9" customWidth="1"/>
    <col min="4101" max="4101" width="13" style="9" customWidth="1"/>
    <col min="4102" max="4102" width="3" style="9" customWidth="1"/>
    <col min="4103" max="4103" width="1.85546875" style="9" customWidth="1"/>
    <col min="4104" max="4104" width="2.7109375" style="9" customWidth="1"/>
    <col min="4105" max="4105" width="14" style="9" bestFit="1" customWidth="1"/>
    <col min="4106" max="4106" width="4.28515625" style="9" customWidth="1"/>
    <col min="4107" max="4107" width="6.28515625" style="9" customWidth="1"/>
    <col min="4108" max="4108" width="3" style="9" customWidth="1"/>
    <col min="4109" max="4109" width="15.140625" style="9" bestFit="1" customWidth="1"/>
    <col min="4110" max="4110" width="8.42578125" style="9" customWidth="1"/>
    <col min="4111" max="4111" width="3.28515625" style="9" customWidth="1"/>
    <col min="4112" max="4112" width="2.140625" style="9" customWidth="1"/>
    <col min="4113" max="4113" width="3.85546875" style="9" customWidth="1"/>
    <col min="4114" max="4114" width="7.7109375" style="9" customWidth="1"/>
    <col min="4115" max="4115" width="3.140625" style="9" customWidth="1"/>
    <col min="4116" max="4116" width="2.42578125" style="9" customWidth="1"/>
    <col min="4117" max="4117" width="11.28515625" style="9" bestFit="1" customWidth="1"/>
    <col min="4118" max="4118" width="11.28515625" style="9" customWidth="1"/>
    <col min="4119" max="4352" width="9.140625" style="9"/>
    <col min="4353" max="4353" width="13" style="9" customWidth="1"/>
    <col min="4354" max="4354" width="3.140625" style="9" customWidth="1"/>
    <col min="4355" max="4355" width="3.28515625" style="9" customWidth="1"/>
    <col min="4356" max="4356" width="10.140625" style="9" customWidth="1"/>
    <col min="4357" max="4357" width="13" style="9" customWidth="1"/>
    <col min="4358" max="4358" width="3" style="9" customWidth="1"/>
    <col min="4359" max="4359" width="1.85546875" style="9" customWidth="1"/>
    <col min="4360" max="4360" width="2.7109375" style="9" customWidth="1"/>
    <col min="4361" max="4361" width="14" style="9" bestFit="1" customWidth="1"/>
    <col min="4362" max="4362" width="4.28515625" style="9" customWidth="1"/>
    <col min="4363" max="4363" width="6.28515625" style="9" customWidth="1"/>
    <col min="4364" max="4364" width="3" style="9" customWidth="1"/>
    <col min="4365" max="4365" width="15.140625" style="9" bestFit="1" customWidth="1"/>
    <col min="4366" max="4366" width="8.42578125" style="9" customWidth="1"/>
    <col min="4367" max="4367" width="3.28515625" style="9" customWidth="1"/>
    <col min="4368" max="4368" width="2.140625" style="9" customWidth="1"/>
    <col min="4369" max="4369" width="3.85546875" style="9" customWidth="1"/>
    <col min="4370" max="4370" width="7.7109375" style="9" customWidth="1"/>
    <col min="4371" max="4371" width="3.140625" style="9" customWidth="1"/>
    <col min="4372" max="4372" width="2.42578125" style="9" customWidth="1"/>
    <col min="4373" max="4373" width="11.28515625" style="9" bestFit="1" customWidth="1"/>
    <col min="4374" max="4374" width="11.28515625" style="9" customWidth="1"/>
    <col min="4375" max="4608" width="9.140625" style="9"/>
    <col min="4609" max="4609" width="13" style="9" customWidth="1"/>
    <col min="4610" max="4610" width="3.140625" style="9" customWidth="1"/>
    <col min="4611" max="4611" width="3.28515625" style="9" customWidth="1"/>
    <col min="4612" max="4612" width="10.140625" style="9" customWidth="1"/>
    <col min="4613" max="4613" width="13" style="9" customWidth="1"/>
    <col min="4614" max="4614" width="3" style="9" customWidth="1"/>
    <col min="4615" max="4615" width="1.85546875" style="9" customWidth="1"/>
    <col min="4616" max="4616" width="2.7109375" style="9" customWidth="1"/>
    <col min="4617" max="4617" width="14" style="9" bestFit="1" customWidth="1"/>
    <col min="4618" max="4618" width="4.28515625" style="9" customWidth="1"/>
    <col min="4619" max="4619" width="6.28515625" style="9" customWidth="1"/>
    <col min="4620" max="4620" width="3" style="9" customWidth="1"/>
    <col min="4621" max="4621" width="15.140625" style="9" bestFit="1" customWidth="1"/>
    <col min="4622" max="4622" width="8.42578125" style="9" customWidth="1"/>
    <col min="4623" max="4623" width="3.28515625" style="9" customWidth="1"/>
    <col min="4624" max="4624" width="2.140625" style="9" customWidth="1"/>
    <col min="4625" max="4625" width="3.85546875" style="9" customWidth="1"/>
    <col min="4626" max="4626" width="7.7109375" style="9" customWidth="1"/>
    <col min="4627" max="4627" width="3.140625" style="9" customWidth="1"/>
    <col min="4628" max="4628" width="2.42578125" style="9" customWidth="1"/>
    <col min="4629" max="4629" width="11.28515625" style="9" bestFit="1" customWidth="1"/>
    <col min="4630" max="4630" width="11.28515625" style="9" customWidth="1"/>
    <col min="4631" max="4864" width="9.140625" style="9"/>
    <col min="4865" max="4865" width="13" style="9" customWidth="1"/>
    <col min="4866" max="4866" width="3.140625" style="9" customWidth="1"/>
    <col min="4867" max="4867" width="3.28515625" style="9" customWidth="1"/>
    <col min="4868" max="4868" width="10.140625" style="9" customWidth="1"/>
    <col min="4869" max="4869" width="13" style="9" customWidth="1"/>
    <col min="4870" max="4870" width="3" style="9" customWidth="1"/>
    <col min="4871" max="4871" width="1.85546875" style="9" customWidth="1"/>
    <col min="4872" max="4872" width="2.7109375" style="9" customWidth="1"/>
    <col min="4873" max="4873" width="14" style="9" bestFit="1" customWidth="1"/>
    <col min="4874" max="4874" width="4.28515625" style="9" customWidth="1"/>
    <col min="4875" max="4875" width="6.28515625" style="9" customWidth="1"/>
    <col min="4876" max="4876" width="3" style="9" customWidth="1"/>
    <col min="4877" max="4877" width="15.140625" style="9" bestFit="1" customWidth="1"/>
    <col min="4878" max="4878" width="8.42578125" style="9" customWidth="1"/>
    <col min="4879" max="4879" width="3.28515625" style="9" customWidth="1"/>
    <col min="4880" max="4880" width="2.140625" style="9" customWidth="1"/>
    <col min="4881" max="4881" width="3.85546875" style="9" customWidth="1"/>
    <col min="4882" max="4882" width="7.7109375" style="9" customWidth="1"/>
    <col min="4883" max="4883" width="3.140625" style="9" customWidth="1"/>
    <col min="4884" max="4884" width="2.42578125" style="9" customWidth="1"/>
    <col min="4885" max="4885" width="11.28515625" style="9" bestFit="1" customWidth="1"/>
    <col min="4886" max="4886" width="11.28515625" style="9" customWidth="1"/>
    <col min="4887" max="5120" width="9.140625" style="9"/>
    <col min="5121" max="5121" width="13" style="9" customWidth="1"/>
    <col min="5122" max="5122" width="3.140625" style="9" customWidth="1"/>
    <col min="5123" max="5123" width="3.28515625" style="9" customWidth="1"/>
    <col min="5124" max="5124" width="10.140625" style="9" customWidth="1"/>
    <col min="5125" max="5125" width="13" style="9" customWidth="1"/>
    <col min="5126" max="5126" width="3" style="9" customWidth="1"/>
    <col min="5127" max="5127" width="1.85546875" style="9" customWidth="1"/>
    <col min="5128" max="5128" width="2.7109375" style="9" customWidth="1"/>
    <col min="5129" max="5129" width="14" style="9" bestFit="1" customWidth="1"/>
    <col min="5130" max="5130" width="4.28515625" style="9" customWidth="1"/>
    <col min="5131" max="5131" width="6.28515625" style="9" customWidth="1"/>
    <col min="5132" max="5132" width="3" style="9" customWidth="1"/>
    <col min="5133" max="5133" width="15.140625" style="9" bestFit="1" customWidth="1"/>
    <col min="5134" max="5134" width="8.42578125" style="9" customWidth="1"/>
    <col min="5135" max="5135" width="3.28515625" style="9" customWidth="1"/>
    <col min="5136" max="5136" width="2.140625" style="9" customWidth="1"/>
    <col min="5137" max="5137" width="3.85546875" style="9" customWidth="1"/>
    <col min="5138" max="5138" width="7.7109375" style="9" customWidth="1"/>
    <col min="5139" max="5139" width="3.140625" style="9" customWidth="1"/>
    <col min="5140" max="5140" width="2.42578125" style="9" customWidth="1"/>
    <col min="5141" max="5141" width="11.28515625" style="9" bestFit="1" customWidth="1"/>
    <col min="5142" max="5142" width="11.28515625" style="9" customWidth="1"/>
    <col min="5143" max="5376" width="9.140625" style="9"/>
    <col min="5377" max="5377" width="13" style="9" customWidth="1"/>
    <col min="5378" max="5378" width="3.140625" style="9" customWidth="1"/>
    <col min="5379" max="5379" width="3.28515625" style="9" customWidth="1"/>
    <col min="5380" max="5380" width="10.140625" style="9" customWidth="1"/>
    <col min="5381" max="5381" width="13" style="9" customWidth="1"/>
    <col min="5382" max="5382" width="3" style="9" customWidth="1"/>
    <col min="5383" max="5383" width="1.85546875" style="9" customWidth="1"/>
    <col min="5384" max="5384" width="2.7109375" style="9" customWidth="1"/>
    <col min="5385" max="5385" width="14" style="9" bestFit="1" customWidth="1"/>
    <col min="5386" max="5386" width="4.28515625" style="9" customWidth="1"/>
    <col min="5387" max="5387" width="6.28515625" style="9" customWidth="1"/>
    <col min="5388" max="5388" width="3" style="9" customWidth="1"/>
    <col min="5389" max="5389" width="15.140625" style="9" bestFit="1" customWidth="1"/>
    <col min="5390" max="5390" width="8.42578125" style="9" customWidth="1"/>
    <col min="5391" max="5391" width="3.28515625" style="9" customWidth="1"/>
    <col min="5392" max="5392" width="2.140625" style="9" customWidth="1"/>
    <col min="5393" max="5393" width="3.85546875" style="9" customWidth="1"/>
    <col min="5394" max="5394" width="7.7109375" style="9" customWidth="1"/>
    <col min="5395" max="5395" width="3.140625" style="9" customWidth="1"/>
    <col min="5396" max="5396" width="2.42578125" style="9" customWidth="1"/>
    <col min="5397" max="5397" width="11.28515625" style="9" bestFit="1" customWidth="1"/>
    <col min="5398" max="5398" width="11.28515625" style="9" customWidth="1"/>
    <col min="5399" max="5632" width="9.140625" style="9"/>
    <col min="5633" max="5633" width="13" style="9" customWidth="1"/>
    <col min="5634" max="5634" width="3.140625" style="9" customWidth="1"/>
    <col min="5635" max="5635" width="3.28515625" style="9" customWidth="1"/>
    <col min="5636" max="5636" width="10.140625" style="9" customWidth="1"/>
    <col min="5637" max="5637" width="13" style="9" customWidth="1"/>
    <col min="5638" max="5638" width="3" style="9" customWidth="1"/>
    <col min="5639" max="5639" width="1.85546875" style="9" customWidth="1"/>
    <col min="5640" max="5640" width="2.7109375" style="9" customWidth="1"/>
    <col min="5641" max="5641" width="14" style="9" bestFit="1" customWidth="1"/>
    <col min="5642" max="5642" width="4.28515625" style="9" customWidth="1"/>
    <col min="5643" max="5643" width="6.28515625" style="9" customWidth="1"/>
    <col min="5644" max="5644" width="3" style="9" customWidth="1"/>
    <col min="5645" max="5645" width="15.140625" style="9" bestFit="1" customWidth="1"/>
    <col min="5646" max="5646" width="8.42578125" style="9" customWidth="1"/>
    <col min="5647" max="5647" width="3.28515625" style="9" customWidth="1"/>
    <col min="5648" max="5648" width="2.140625" style="9" customWidth="1"/>
    <col min="5649" max="5649" width="3.85546875" style="9" customWidth="1"/>
    <col min="5650" max="5650" width="7.7109375" style="9" customWidth="1"/>
    <col min="5651" max="5651" width="3.140625" style="9" customWidth="1"/>
    <col min="5652" max="5652" width="2.42578125" style="9" customWidth="1"/>
    <col min="5653" max="5653" width="11.28515625" style="9" bestFit="1" customWidth="1"/>
    <col min="5654" max="5654" width="11.28515625" style="9" customWidth="1"/>
    <col min="5655" max="5888" width="9.140625" style="9"/>
    <col min="5889" max="5889" width="13" style="9" customWidth="1"/>
    <col min="5890" max="5890" width="3.140625" style="9" customWidth="1"/>
    <col min="5891" max="5891" width="3.28515625" style="9" customWidth="1"/>
    <col min="5892" max="5892" width="10.140625" style="9" customWidth="1"/>
    <col min="5893" max="5893" width="13" style="9" customWidth="1"/>
    <col min="5894" max="5894" width="3" style="9" customWidth="1"/>
    <col min="5895" max="5895" width="1.85546875" style="9" customWidth="1"/>
    <col min="5896" max="5896" width="2.7109375" style="9" customWidth="1"/>
    <col min="5897" max="5897" width="14" style="9" bestFit="1" customWidth="1"/>
    <col min="5898" max="5898" width="4.28515625" style="9" customWidth="1"/>
    <col min="5899" max="5899" width="6.28515625" style="9" customWidth="1"/>
    <col min="5900" max="5900" width="3" style="9" customWidth="1"/>
    <col min="5901" max="5901" width="15.140625" style="9" bestFit="1" customWidth="1"/>
    <col min="5902" max="5902" width="8.42578125" style="9" customWidth="1"/>
    <col min="5903" max="5903" width="3.28515625" style="9" customWidth="1"/>
    <col min="5904" max="5904" width="2.140625" style="9" customWidth="1"/>
    <col min="5905" max="5905" width="3.85546875" style="9" customWidth="1"/>
    <col min="5906" max="5906" width="7.7109375" style="9" customWidth="1"/>
    <col min="5907" max="5907" width="3.140625" style="9" customWidth="1"/>
    <col min="5908" max="5908" width="2.42578125" style="9" customWidth="1"/>
    <col min="5909" max="5909" width="11.28515625" style="9" bestFit="1" customWidth="1"/>
    <col min="5910" max="5910" width="11.28515625" style="9" customWidth="1"/>
    <col min="5911" max="6144" width="9.140625" style="9"/>
    <col min="6145" max="6145" width="13" style="9" customWidth="1"/>
    <col min="6146" max="6146" width="3.140625" style="9" customWidth="1"/>
    <col min="6147" max="6147" width="3.28515625" style="9" customWidth="1"/>
    <col min="6148" max="6148" width="10.140625" style="9" customWidth="1"/>
    <col min="6149" max="6149" width="13" style="9" customWidth="1"/>
    <col min="6150" max="6150" width="3" style="9" customWidth="1"/>
    <col min="6151" max="6151" width="1.85546875" style="9" customWidth="1"/>
    <col min="6152" max="6152" width="2.7109375" style="9" customWidth="1"/>
    <col min="6153" max="6153" width="14" style="9" bestFit="1" customWidth="1"/>
    <col min="6154" max="6154" width="4.28515625" style="9" customWidth="1"/>
    <col min="6155" max="6155" width="6.28515625" style="9" customWidth="1"/>
    <col min="6156" max="6156" width="3" style="9" customWidth="1"/>
    <col min="6157" max="6157" width="15.140625" style="9" bestFit="1" customWidth="1"/>
    <col min="6158" max="6158" width="8.42578125" style="9" customWidth="1"/>
    <col min="6159" max="6159" width="3.28515625" style="9" customWidth="1"/>
    <col min="6160" max="6160" width="2.140625" style="9" customWidth="1"/>
    <col min="6161" max="6161" width="3.85546875" style="9" customWidth="1"/>
    <col min="6162" max="6162" width="7.7109375" style="9" customWidth="1"/>
    <col min="6163" max="6163" width="3.140625" style="9" customWidth="1"/>
    <col min="6164" max="6164" width="2.42578125" style="9" customWidth="1"/>
    <col min="6165" max="6165" width="11.28515625" style="9" bestFit="1" customWidth="1"/>
    <col min="6166" max="6166" width="11.28515625" style="9" customWidth="1"/>
    <col min="6167" max="6400" width="9.140625" style="9"/>
    <col min="6401" max="6401" width="13" style="9" customWidth="1"/>
    <col min="6402" max="6402" width="3.140625" style="9" customWidth="1"/>
    <col min="6403" max="6403" width="3.28515625" style="9" customWidth="1"/>
    <col min="6404" max="6404" width="10.140625" style="9" customWidth="1"/>
    <col min="6405" max="6405" width="13" style="9" customWidth="1"/>
    <col min="6406" max="6406" width="3" style="9" customWidth="1"/>
    <col min="6407" max="6407" width="1.85546875" style="9" customWidth="1"/>
    <col min="6408" max="6408" width="2.7109375" style="9" customWidth="1"/>
    <col min="6409" max="6409" width="14" style="9" bestFit="1" customWidth="1"/>
    <col min="6410" max="6410" width="4.28515625" style="9" customWidth="1"/>
    <col min="6411" max="6411" width="6.28515625" style="9" customWidth="1"/>
    <col min="6412" max="6412" width="3" style="9" customWidth="1"/>
    <col min="6413" max="6413" width="15.140625" style="9" bestFit="1" customWidth="1"/>
    <col min="6414" max="6414" width="8.42578125" style="9" customWidth="1"/>
    <col min="6415" max="6415" width="3.28515625" style="9" customWidth="1"/>
    <col min="6416" max="6416" width="2.140625" style="9" customWidth="1"/>
    <col min="6417" max="6417" width="3.85546875" style="9" customWidth="1"/>
    <col min="6418" max="6418" width="7.7109375" style="9" customWidth="1"/>
    <col min="6419" max="6419" width="3.140625" style="9" customWidth="1"/>
    <col min="6420" max="6420" width="2.42578125" style="9" customWidth="1"/>
    <col min="6421" max="6421" width="11.28515625" style="9" bestFit="1" customWidth="1"/>
    <col min="6422" max="6422" width="11.28515625" style="9" customWidth="1"/>
    <col min="6423" max="6656" width="9.140625" style="9"/>
    <col min="6657" max="6657" width="13" style="9" customWidth="1"/>
    <col min="6658" max="6658" width="3.140625" style="9" customWidth="1"/>
    <col min="6659" max="6659" width="3.28515625" style="9" customWidth="1"/>
    <col min="6660" max="6660" width="10.140625" style="9" customWidth="1"/>
    <col min="6661" max="6661" width="13" style="9" customWidth="1"/>
    <col min="6662" max="6662" width="3" style="9" customWidth="1"/>
    <col min="6663" max="6663" width="1.85546875" style="9" customWidth="1"/>
    <col min="6664" max="6664" width="2.7109375" style="9" customWidth="1"/>
    <col min="6665" max="6665" width="14" style="9" bestFit="1" customWidth="1"/>
    <col min="6666" max="6666" width="4.28515625" style="9" customWidth="1"/>
    <col min="6667" max="6667" width="6.28515625" style="9" customWidth="1"/>
    <col min="6668" max="6668" width="3" style="9" customWidth="1"/>
    <col min="6669" max="6669" width="15.140625" style="9" bestFit="1" customWidth="1"/>
    <col min="6670" max="6670" width="8.42578125" style="9" customWidth="1"/>
    <col min="6671" max="6671" width="3.28515625" style="9" customWidth="1"/>
    <col min="6672" max="6672" width="2.140625" style="9" customWidth="1"/>
    <col min="6673" max="6673" width="3.85546875" style="9" customWidth="1"/>
    <col min="6674" max="6674" width="7.7109375" style="9" customWidth="1"/>
    <col min="6675" max="6675" width="3.140625" style="9" customWidth="1"/>
    <col min="6676" max="6676" width="2.42578125" style="9" customWidth="1"/>
    <col min="6677" max="6677" width="11.28515625" style="9" bestFit="1" customWidth="1"/>
    <col min="6678" max="6678" width="11.28515625" style="9" customWidth="1"/>
    <col min="6679" max="6912" width="9.140625" style="9"/>
    <col min="6913" max="6913" width="13" style="9" customWidth="1"/>
    <col min="6914" max="6914" width="3.140625" style="9" customWidth="1"/>
    <col min="6915" max="6915" width="3.28515625" style="9" customWidth="1"/>
    <col min="6916" max="6916" width="10.140625" style="9" customWidth="1"/>
    <col min="6917" max="6917" width="13" style="9" customWidth="1"/>
    <col min="6918" max="6918" width="3" style="9" customWidth="1"/>
    <col min="6919" max="6919" width="1.85546875" style="9" customWidth="1"/>
    <col min="6920" max="6920" width="2.7109375" style="9" customWidth="1"/>
    <col min="6921" max="6921" width="14" style="9" bestFit="1" customWidth="1"/>
    <col min="6922" max="6922" width="4.28515625" style="9" customWidth="1"/>
    <col min="6923" max="6923" width="6.28515625" style="9" customWidth="1"/>
    <col min="6924" max="6924" width="3" style="9" customWidth="1"/>
    <col min="6925" max="6925" width="15.140625" style="9" bestFit="1" customWidth="1"/>
    <col min="6926" max="6926" width="8.42578125" style="9" customWidth="1"/>
    <col min="6927" max="6927" width="3.28515625" style="9" customWidth="1"/>
    <col min="6928" max="6928" width="2.140625" style="9" customWidth="1"/>
    <col min="6929" max="6929" width="3.85546875" style="9" customWidth="1"/>
    <col min="6930" max="6930" width="7.7109375" style="9" customWidth="1"/>
    <col min="6931" max="6931" width="3.140625" style="9" customWidth="1"/>
    <col min="6932" max="6932" width="2.42578125" style="9" customWidth="1"/>
    <col min="6933" max="6933" width="11.28515625" style="9" bestFit="1" customWidth="1"/>
    <col min="6934" max="6934" width="11.28515625" style="9" customWidth="1"/>
    <col min="6935" max="7168" width="9.140625" style="9"/>
    <col min="7169" max="7169" width="13" style="9" customWidth="1"/>
    <col min="7170" max="7170" width="3.140625" style="9" customWidth="1"/>
    <col min="7171" max="7171" width="3.28515625" style="9" customWidth="1"/>
    <col min="7172" max="7172" width="10.140625" style="9" customWidth="1"/>
    <col min="7173" max="7173" width="13" style="9" customWidth="1"/>
    <col min="7174" max="7174" width="3" style="9" customWidth="1"/>
    <col min="7175" max="7175" width="1.85546875" style="9" customWidth="1"/>
    <col min="7176" max="7176" width="2.7109375" style="9" customWidth="1"/>
    <col min="7177" max="7177" width="14" style="9" bestFit="1" customWidth="1"/>
    <col min="7178" max="7178" width="4.28515625" style="9" customWidth="1"/>
    <col min="7179" max="7179" width="6.28515625" style="9" customWidth="1"/>
    <col min="7180" max="7180" width="3" style="9" customWidth="1"/>
    <col min="7181" max="7181" width="15.140625" style="9" bestFit="1" customWidth="1"/>
    <col min="7182" max="7182" width="8.42578125" style="9" customWidth="1"/>
    <col min="7183" max="7183" width="3.28515625" style="9" customWidth="1"/>
    <col min="7184" max="7184" width="2.140625" style="9" customWidth="1"/>
    <col min="7185" max="7185" width="3.85546875" style="9" customWidth="1"/>
    <col min="7186" max="7186" width="7.7109375" style="9" customWidth="1"/>
    <col min="7187" max="7187" width="3.140625" style="9" customWidth="1"/>
    <col min="7188" max="7188" width="2.42578125" style="9" customWidth="1"/>
    <col min="7189" max="7189" width="11.28515625" style="9" bestFit="1" customWidth="1"/>
    <col min="7190" max="7190" width="11.28515625" style="9" customWidth="1"/>
    <col min="7191" max="7424" width="9.140625" style="9"/>
    <col min="7425" max="7425" width="13" style="9" customWidth="1"/>
    <col min="7426" max="7426" width="3.140625" style="9" customWidth="1"/>
    <col min="7427" max="7427" width="3.28515625" style="9" customWidth="1"/>
    <col min="7428" max="7428" width="10.140625" style="9" customWidth="1"/>
    <col min="7429" max="7429" width="13" style="9" customWidth="1"/>
    <col min="7430" max="7430" width="3" style="9" customWidth="1"/>
    <col min="7431" max="7431" width="1.85546875" style="9" customWidth="1"/>
    <col min="7432" max="7432" width="2.7109375" style="9" customWidth="1"/>
    <col min="7433" max="7433" width="14" style="9" bestFit="1" customWidth="1"/>
    <col min="7434" max="7434" width="4.28515625" style="9" customWidth="1"/>
    <col min="7435" max="7435" width="6.28515625" style="9" customWidth="1"/>
    <col min="7436" max="7436" width="3" style="9" customWidth="1"/>
    <col min="7437" max="7437" width="15.140625" style="9" bestFit="1" customWidth="1"/>
    <col min="7438" max="7438" width="8.42578125" style="9" customWidth="1"/>
    <col min="7439" max="7439" width="3.28515625" style="9" customWidth="1"/>
    <col min="7440" max="7440" width="2.140625" style="9" customWidth="1"/>
    <col min="7441" max="7441" width="3.85546875" style="9" customWidth="1"/>
    <col min="7442" max="7442" width="7.7109375" style="9" customWidth="1"/>
    <col min="7443" max="7443" width="3.140625" style="9" customWidth="1"/>
    <col min="7444" max="7444" width="2.42578125" style="9" customWidth="1"/>
    <col min="7445" max="7445" width="11.28515625" style="9" bestFit="1" customWidth="1"/>
    <col min="7446" max="7446" width="11.28515625" style="9" customWidth="1"/>
    <col min="7447" max="7680" width="9.140625" style="9"/>
    <col min="7681" max="7681" width="13" style="9" customWidth="1"/>
    <col min="7682" max="7682" width="3.140625" style="9" customWidth="1"/>
    <col min="7683" max="7683" width="3.28515625" style="9" customWidth="1"/>
    <col min="7684" max="7684" width="10.140625" style="9" customWidth="1"/>
    <col min="7685" max="7685" width="13" style="9" customWidth="1"/>
    <col min="7686" max="7686" width="3" style="9" customWidth="1"/>
    <col min="7687" max="7687" width="1.85546875" style="9" customWidth="1"/>
    <col min="7688" max="7688" width="2.7109375" style="9" customWidth="1"/>
    <col min="7689" max="7689" width="14" style="9" bestFit="1" customWidth="1"/>
    <col min="7690" max="7690" width="4.28515625" style="9" customWidth="1"/>
    <col min="7691" max="7691" width="6.28515625" style="9" customWidth="1"/>
    <col min="7692" max="7692" width="3" style="9" customWidth="1"/>
    <col min="7693" max="7693" width="15.140625" style="9" bestFit="1" customWidth="1"/>
    <col min="7694" max="7694" width="8.42578125" style="9" customWidth="1"/>
    <col min="7695" max="7695" width="3.28515625" style="9" customWidth="1"/>
    <col min="7696" max="7696" width="2.140625" style="9" customWidth="1"/>
    <col min="7697" max="7697" width="3.85546875" style="9" customWidth="1"/>
    <col min="7698" max="7698" width="7.7109375" style="9" customWidth="1"/>
    <col min="7699" max="7699" width="3.140625" style="9" customWidth="1"/>
    <col min="7700" max="7700" width="2.42578125" style="9" customWidth="1"/>
    <col min="7701" max="7701" width="11.28515625" style="9" bestFit="1" customWidth="1"/>
    <col min="7702" max="7702" width="11.28515625" style="9" customWidth="1"/>
    <col min="7703" max="7936" width="9.140625" style="9"/>
    <col min="7937" max="7937" width="13" style="9" customWidth="1"/>
    <col min="7938" max="7938" width="3.140625" style="9" customWidth="1"/>
    <col min="7939" max="7939" width="3.28515625" style="9" customWidth="1"/>
    <col min="7940" max="7940" width="10.140625" style="9" customWidth="1"/>
    <col min="7941" max="7941" width="13" style="9" customWidth="1"/>
    <col min="7942" max="7942" width="3" style="9" customWidth="1"/>
    <col min="7943" max="7943" width="1.85546875" style="9" customWidth="1"/>
    <col min="7944" max="7944" width="2.7109375" style="9" customWidth="1"/>
    <col min="7945" max="7945" width="14" style="9" bestFit="1" customWidth="1"/>
    <col min="7946" max="7946" width="4.28515625" style="9" customWidth="1"/>
    <col min="7947" max="7947" width="6.28515625" style="9" customWidth="1"/>
    <col min="7948" max="7948" width="3" style="9" customWidth="1"/>
    <col min="7949" max="7949" width="15.140625" style="9" bestFit="1" customWidth="1"/>
    <col min="7950" max="7950" width="8.42578125" style="9" customWidth="1"/>
    <col min="7951" max="7951" width="3.28515625" style="9" customWidth="1"/>
    <col min="7952" max="7952" width="2.140625" style="9" customWidth="1"/>
    <col min="7953" max="7953" width="3.85546875" style="9" customWidth="1"/>
    <col min="7954" max="7954" width="7.7109375" style="9" customWidth="1"/>
    <col min="7955" max="7955" width="3.140625" style="9" customWidth="1"/>
    <col min="7956" max="7956" width="2.42578125" style="9" customWidth="1"/>
    <col min="7957" max="7957" width="11.28515625" style="9" bestFit="1" customWidth="1"/>
    <col min="7958" max="7958" width="11.28515625" style="9" customWidth="1"/>
    <col min="7959" max="8192" width="9.140625" style="9"/>
    <col min="8193" max="8193" width="13" style="9" customWidth="1"/>
    <col min="8194" max="8194" width="3.140625" style="9" customWidth="1"/>
    <col min="8195" max="8195" width="3.28515625" style="9" customWidth="1"/>
    <col min="8196" max="8196" width="10.140625" style="9" customWidth="1"/>
    <col min="8197" max="8197" width="13" style="9" customWidth="1"/>
    <col min="8198" max="8198" width="3" style="9" customWidth="1"/>
    <col min="8199" max="8199" width="1.85546875" style="9" customWidth="1"/>
    <col min="8200" max="8200" width="2.7109375" style="9" customWidth="1"/>
    <col min="8201" max="8201" width="14" style="9" bestFit="1" customWidth="1"/>
    <col min="8202" max="8202" width="4.28515625" style="9" customWidth="1"/>
    <col min="8203" max="8203" width="6.28515625" style="9" customWidth="1"/>
    <col min="8204" max="8204" width="3" style="9" customWidth="1"/>
    <col min="8205" max="8205" width="15.140625" style="9" bestFit="1" customWidth="1"/>
    <col min="8206" max="8206" width="8.42578125" style="9" customWidth="1"/>
    <col min="8207" max="8207" width="3.28515625" style="9" customWidth="1"/>
    <col min="8208" max="8208" width="2.140625" style="9" customWidth="1"/>
    <col min="8209" max="8209" width="3.85546875" style="9" customWidth="1"/>
    <col min="8210" max="8210" width="7.7109375" style="9" customWidth="1"/>
    <col min="8211" max="8211" width="3.140625" style="9" customWidth="1"/>
    <col min="8212" max="8212" width="2.42578125" style="9" customWidth="1"/>
    <col min="8213" max="8213" width="11.28515625" style="9" bestFit="1" customWidth="1"/>
    <col min="8214" max="8214" width="11.28515625" style="9" customWidth="1"/>
    <col min="8215" max="8448" width="9.140625" style="9"/>
    <col min="8449" max="8449" width="13" style="9" customWidth="1"/>
    <col min="8450" max="8450" width="3.140625" style="9" customWidth="1"/>
    <col min="8451" max="8451" width="3.28515625" style="9" customWidth="1"/>
    <col min="8452" max="8452" width="10.140625" style="9" customWidth="1"/>
    <col min="8453" max="8453" width="13" style="9" customWidth="1"/>
    <col min="8454" max="8454" width="3" style="9" customWidth="1"/>
    <col min="8455" max="8455" width="1.85546875" style="9" customWidth="1"/>
    <col min="8456" max="8456" width="2.7109375" style="9" customWidth="1"/>
    <col min="8457" max="8457" width="14" style="9" bestFit="1" customWidth="1"/>
    <col min="8458" max="8458" width="4.28515625" style="9" customWidth="1"/>
    <col min="8459" max="8459" width="6.28515625" style="9" customWidth="1"/>
    <col min="8460" max="8460" width="3" style="9" customWidth="1"/>
    <col min="8461" max="8461" width="15.140625" style="9" bestFit="1" customWidth="1"/>
    <col min="8462" max="8462" width="8.42578125" style="9" customWidth="1"/>
    <col min="8463" max="8463" width="3.28515625" style="9" customWidth="1"/>
    <col min="8464" max="8464" width="2.140625" style="9" customWidth="1"/>
    <col min="8465" max="8465" width="3.85546875" style="9" customWidth="1"/>
    <col min="8466" max="8466" width="7.7109375" style="9" customWidth="1"/>
    <col min="8467" max="8467" width="3.140625" style="9" customWidth="1"/>
    <col min="8468" max="8468" width="2.42578125" style="9" customWidth="1"/>
    <col min="8469" max="8469" width="11.28515625" style="9" bestFit="1" customWidth="1"/>
    <col min="8470" max="8470" width="11.28515625" style="9" customWidth="1"/>
    <col min="8471" max="8704" width="9.140625" style="9"/>
    <col min="8705" max="8705" width="13" style="9" customWidth="1"/>
    <col min="8706" max="8706" width="3.140625" style="9" customWidth="1"/>
    <col min="8707" max="8707" width="3.28515625" style="9" customWidth="1"/>
    <col min="8708" max="8708" width="10.140625" style="9" customWidth="1"/>
    <col min="8709" max="8709" width="13" style="9" customWidth="1"/>
    <col min="8710" max="8710" width="3" style="9" customWidth="1"/>
    <col min="8711" max="8711" width="1.85546875" style="9" customWidth="1"/>
    <col min="8712" max="8712" width="2.7109375" style="9" customWidth="1"/>
    <col min="8713" max="8713" width="14" style="9" bestFit="1" customWidth="1"/>
    <col min="8714" max="8714" width="4.28515625" style="9" customWidth="1"/>
    <col min="8715" max="8715" width="6.28515625" style="9" customWidth="1"/>
    <col min="8716" max="8716" width="3" style="9" customWidth="1"/>
    <col min="8717" max="8717" width="15.140625" style="9" bestFit="1" customWidth="1"/>
    <col min="8718" max="8718" width="8.42578125" style="9" customWidth="1"/>
    <col min="8719" max="8719" width="3.28515625" style="9" customWidth="1"/>
    <col min="8720" max="8720" width="2.140625" style="9" customWidth="1"/>
    <col min="8721" max="8721" width="3.85546875" style="9" customWidth="1"/>
    <col min="8722" max="8722" width="7.7109375" style="9" customWidth="1"/>
    <col min="8723" max="8723" width="3.140625" style="9" customWidth="1"/>
    <col min="8724" max="8724" width="2.42578125" style="9" customWidth="1"/>
    <col min="8725" max="8725" width="11.28515625" style="9" bestFit="1" customWidth="1"/>
    <col min="8726" max="8726" width="11.28515625" style="9" customWidth="1"/>
    <col min="8727" max="8960" width="9.140625" style="9"/>
    <col min="8961" max="8961" width="13" style="9" customWidth="1"/>
    <col min="8962" max="8962" width="3.140625" style="9" customWidth="1"/>
    <col min="8963" max="8963" width="3.28515625" style="9" customWidth="1"/>
    <col min="8964" max="8964" width="10.140625" style="9" customWidth="1"/>
    <col min="8965" max="8965" width="13" style="9" customWidth="1"/>
    <col min="8966" max="8966" width="3" style="9" customWidth="1"/>
    <col min="8967" max="8967" width="1.85546875" style="9" customWidth="1"/>
    <col min="8968" max="8968" width="2.7109375" style="9" customWidth="1"/>
    <col min="8969" max="8969" width="14" style="9" bestFit="1" customWidth="1"/>
    <col min="8970" max="8970" width="4.28515625" style="9" customWidth="1"/>
    <col min="8971" max="8971" width="6.28515625" style="9" customWidth="1"/>
    <col min="8972" max="8972" width="3" style="9" customWidth="1"/>
    <col min="8973" max="8973" width="15.140625" style="9" bestFit="1" customWidth="1"/>
    <col min="8974" max="8974" width="8.42578125" style="9" customWidth="1"/>
    <col min="8975" max="8975" width="3.28515625" style="9" customWidth="1"/>
    <col min="8976" max="8976" width="2.140625" style="9" customWidth="1"/>
    <col min="8977" max="8977" width="3.85546875" style="9" customWidth="1"/>
    <col min="8978" max="8978" width="7.7109375" style="9" customWidth="1"/>
    <col min="8979" max="8979" width="3.140625" style="9" customWidth="1"/>
    <col min="8980" max="8980" width="2.42578125" style="9" customWidth="1"/>
    <col min="8981" max="8981" width="11.28515625" style="9" bestFit="1" customWidth="1"/>
    <col min="8982" max="8982" width="11.28515625" style="9" customWidth="1"/>
    <col min="8983" max="9216" width="9.140625" style="9"/>
    <col min="9217" max="9217" width="13" style="9" customWidth="1"/>
    <col min="9218" max="9218" width="3.140625" style="9" customWidth="1"/>
    <col min="9219" max="9219" width="3.28515625" style="9" customWidth="1"/>
    <col min="9220" max="9220" width="10.140625" style="9" customWidth="1"/>
    <col min="9221" max="9221" width="13" style="9" customWidth="1"/>
    <col min="9222" max="9222" width="3" style="9" customWidth="1"/>
    <col min="9223" max="9223" width="1.85546875" style="9" customWidth="1"/>
    <col min="9224" max="9224" width="2.7109375" style="9" customWidth="1"/>
    <col min="9225" max="9225" width="14" style="9" bestFit="1" customWidth="1"/>
    <col min="9226" max="9226" width="4.28515625" style="9" customWidth="1"/>
    <col min="9227" max="9227" width="6.28515625" style="9" customWidth="1"/>
    <col min="9228" max="9228" width="3" style="9" customWidth="1"/>
    <col min="9229" max="9229" width="15.140625" style="9" bestFit="1" customWidth="1"/>
    <col min="9230" max="9230" width="8.42578125" style="9" customWidth="1"/>
    <col min="9231" max="9231" width="3.28515625" style="9" customWidth="1"/>
    <col min="9232" max="9232" width="2.140625" style="9" customWidth="1"/>
    <col min="9233" max="9233" width="3.85546875" style="9" customWidth="1"/>
    <col min="9234" max="9234" width="7.7109375" style="9" customWidth="1"/>
    <col min="9235" max="9235" width="3.140625" style="9" customWidth="1"/>
    <col min="9236" max="9236" width="2.42578125" style="9" customWidth="1"/>
    <col min="9237" max="9237" width="11.28515625" style="9" bestFit="1" customWidth="1"/>
    <col min="9238" max="9238" width="11.28515625" style="9" customWidth="1"/>
    <col min="9239" max="9472" width="9.140625" style="9"/>
    <col min="9473" max="9473" width="13" style="9" customWidth="1"/>
    <col min="9474" max="9474" width="3.140625" style="9" customWidth="1"/>
    <col min="9475" max="9475" width="3.28515625" style="9" customWidth="1"/>
    <col min="9476" max="9476" width="10.140625" style="9" customWidth="1"/>
    <col min="9477" max="9477" width="13" style="9" customWidth="1"/>
    <col min="9478" max="9478" width="3" style="9" customWidth="1"/>
    <col min="9479" max="9479" width="1.85546875" style="9" customWidth="1"/>
    <col min="9480" max="9480" width="2.7109375" style="9" customWidth="1"/>
    <col min="9481" max="9481" width="14" style="9" bestFit="1" customWidth="1"/>
    <col min="9482" max="9482" width="4.28515625" style="9" customWidth="1"/>
    <col min="9483" max="9483" width="6.28515625" style="9" customWidth="1"/>
    <col min="9484" max="9484" width="3" style="9" customWidth="1"/>
    <col min="9485" max="9485" width="15.140625" style="9" bestFit="1" customWidth="1"/>
    <col min="9486" max="9486" width="8.42578125" style="9" customWidth="1"/>
    <col min="9487" max="9487" width="3.28515625" style="9" customWidth="1"/>
    <col min="9488" max="9488" width="2.140625" style="9" customWidth="1"/>
    <col min="9489" max="9489" width="3.85546875" style="9" customWidth="1"/>
    <col min="9490" max="9490" width="7.7109375" style="9" customWidth="1"/>
    <col min="9491" max="9491" width="3.140625" style="9" customWidth="1"/>
    <col min="9492" max="9492" width="2.42578125" style="9" customWidth="1"/>
    <col min="9493" max="9493" width="11.28515625" style="9" bestFit="1" customWidth="1"/>
    <col min="9494" max="9494" width="11.28515625" style="9" customWidth="1"/>
    <col min="9495" max="9728" width="9.140625" style="9"/>
    <col min="9729" max="9729" width="13" style="9" customWidth="1"/>
    <col min="9730" max="9730" width="3.140625" style="9" customWidth="1"/>
    <col min="9731" max="9731" width="3.28515625" style="9" customWidth="1"/>
    <col min="9732" max="9732" width="10.140625" style="9" customWidth="1"/>
    <col min="9733" max="9733" width="13" style="9" customWidth="1"/>
    <col min="9734" max="9734" width="3" style="9" customWidth="1"/>
    <col min="9735" max="9735" width="1.85546875" style="9" customWidth="1"/>
    <col min="9736" max="9736" width="2.7109375" style="9" customWidth="1"/>
    <col min="9737" max="9737" width="14" style="9" bestFit="1" customWidth="1"/>
    <col min="9738" max="9738" width="4.28515625" style="9" customWidth="1"/>
    <col min="9739" max="9739" width="6.28515625" style="9" customWidth="1"/>
    <col min="9740" max="9740" width="3" style="9" customWidth="1"/>
    <col min="9741" max="9741" width="15.140625" style="9" bestFit="1" customWidth="1"/>
    <col min="9742" max="9742" width="8.42578125" style="9" customWidth="1"/>
    <col min="9743" max="9743" width="3.28515625" style="9" customWidth="1"/>
    <col min="9744" max="9744" width="2.140625" style="9" customWidth="1"/>
    <col min="9745" max="9745" width="3.85546875" style="9" customWidth="1"/>
    <col min="9746" max="9746" width="7.7109375" style="9" customWidth="1"/>
    <col min="9747" max="9747" width="3.140625" style="9" customWidth="1"/>
    <col min="9748" max="9748" width="2.42578125" style="9" customWidth="1"/>
    <col min="9749" max="9749" width="11.28515625" style="9" bestFit="1" customWidth="1"/>
    <col min="9750" max="9750" width="11.28515625" style="9" customWidth="1"/>
    <col min="9751" max="9984" width="9.140625" style="9"/>
    <col min="9985" max="9985" width="13" style="9" customWidth="1"/>
    <col min="9986" max="9986" width="3.140625" style="9" customWidth="1"/>
    <col min="9987" max="9987" width="3.28515625" style="9" customWidth="1"/>
    <col min="9988" max="9988" width="10.140625" style="9" customWidth="1"/>
    <col min="9989" max="9989" width="13" style="9" customWidth="1"/>
    <col min="9990" max="9990" width="3" style="9" customWidth="1"/>
    <col min="9991" max="9991" width="1.85546875" style="9" customWidth="1"/>
    <col min="9992" max="9992" width="2.7109375" style="9" customWidth="1"/>
    <col min="9993" max="9993" width="14" style="9" bestFit="1" customWidth="1"/>
    <col min="9994" max="9994" width="4.28515625" style="9" customWidth="1"/>
    <col min="9995" max="9995" width="6.28515625" style="9" customWidth="1"/>
    <col min="9996" max="9996" width="3" style="9" customWidth="1"/>
    <col min="9997" max="9997" width="15.140625" style="9" bestFit="1" customWidth="1"/>
    <col min="9998" max="9998" width="8.42578125" style="9" customWidth="1"/>
    <col min="9999" max="9999" width="3.28515625" style="9" customWidth="1"/>
    <col min="10000" max="10000" width="2.140625" style="9" customWidth="1"/>
    <col min="10001" max="10001" width="3.85546875" style="9" customWidth="1"/>
    <col min="10002" max="10002" width="7.7109375" style="9" customWidth="1"/>
    <col min="10003" max="10003" width="3.140625" style="9" customWidth="1"/>
    <col min="10004" max="10004" width="2.42578125" style="9" customWidth="1"/>
    <col min="10005" max="10005" width="11.28515625" style="9" bestFit="1" customWidth="1"/>
    <col min="10006" max="10006" width="11.28515625" style="9" customWidth="1"/>
    <col min="10007" max="10240" width="9.140625" style="9"/>
    <col min="10241" max="10241" width="13" style="9" customWidth="1"/>
    <col min="10242" max="10242" width="3.140625" style="9" customWidth="1"/>
    <col min="10243" max="10243" width="3.28515625" style="9" customWidth="1"/>
    <col min="10244" max="10244" width="10.140625" style="9" customWidth="1"/>
    <col min="10245" max="10245" width="13" style="9" customWidth="1"/>
    <col min="10246" max="10246" width="3" style="9" customWidth="1"/>
    <col min="10247" max="10247" width="1.85546875" style="9" customWidth="1"/>
    <col min="10248" max="10248" width="2.7109375" style="9" customWidth="1"/>
    <col min="10249" max="10249" width="14" style="9" bestFit="1" customWidth="1"/>
    <col min="10250" max="10250" width="4.28515625" style="9" customWidth="1"/>
    <col min="10251" max="10251" width="6.28515625" style="9" customWidth="1"/>
    <col min="10252" max="10252" width="3" style="9" customWidth="1"/>
    <col min="10253" max="10253" width="15.140625" style="9" bestFit="1" customWidth="1"/>
    <col min="10254" max="10254" width="8.42578125" style="9" customWidth="1"/>
    <col min="10255" max="10255" width="3.28515625" style="9" customWidth="1"/>
    <col min="10256" max="10256" width="2.140625" style="9" customWidth="1"/>
    <col min="10257" max="10257" width="3.85546875" style="9" customWidth="1"/>
    <col min="10258" max="10258" width="7.7109375" style="9" customWidth="1"/>
    <col min="10259" max="10259" width="3.140625" style="9" customWidth="1"/>
    <col min="10260" max="10260" width="2.42578125" style="9" customWidth="1"/>
    <col min="10261" max="10261" width="11.28515625" style="9" bestFit="1" customWidth="1"/>
    <col min="10262" max="10262" width="11.28515625" style="9" customWidth="1"/>
    <col min="10263" max="10496" width="9.140625" style="9"/>
    <col min="10497" max="10497" width="13" style="9" customWidth="1"/>
    <col min="10498" max="10498" width="3.140625" style="9" customWidth="1"/>
    <col min="10499" max="10499" width="3.28515625" style="9" customWidth="1"/>
    <col min="10500" max="10500" width="10.140625" style="9" customWidth="1"/>
    <col min="10501" max="10501" width="13" style="9" customWidth="1"/>
    <col min="10502" max="10502" width="3" style="9" customWidth="1"/>
    <col min="10503" max="10503" width="1.85546875" style="9" customWidth="1"/>
    <col min="10504" max="10504" width="2.7109375" style="9" customWidth="1"/>
    <col min="10505" max="10505" width="14" style="9" bestFit="1" customWidth="1"/>
    <col min="10506" max="10506" width="4.28515625" style="9" customWidth="1"/>
    <col min="10507" max="10507" width="6.28515625" style="9" customWidth="1"/>
    <col min="10508" max="10508" width="3" style="9" customWidth="1"/>
    <col min="10509" max="10509" width="15.140625" style="9" bestFit="1" customWidth="1"/>
    <col min="10510" max="10510" width="8.42578125" style="9" customWidth="1"/>
    <col min="10511" max="10511" width="3.28515625" style="9" customWidth="1"/>
    <col min="10512" max="10512" width="2.140625" style="9" customWidth="1"/>
    <col min="10513" max="10513" width="3.85546875" style="9" customWidth="1"/>
    <col min="10514" max="10514" width="7.7109375" style="9" customWidth="1"/>
    <col min="10515" max="10515" width="3.140625" style="9" customWidth="1"/>
    <col min="10516" max="10516" width="2.42578125" style="9" customWidth="1"/>
    <col min="10517" max="10517" width="11.28515625" style="9" bestFit="1" customWidth="1"/>
    <col min="10518" max="10518" width="11.28515625" style="9" customWidth="1"/>
    <col min="10519" max="10752" width="9.140625" style="9"/>
    <col min="10753" max="10753" width="13" style="9" customWidth="1"/>
    <col min="10754" max="10754" width="3.140625" style="9" customWidth="1"/>
    <col min="10755" max="10755" width="3.28515625" style="9" customWidth="1"/>
    <col min="10756" max="10756" width="10.140625" style="9" customWidth="1"/>
    <col min="10757" max="10757" width="13" style="9" customWidth="1"/>
    <col min="10758" max="10758" width="3" style="9" customWidth="1"/>
    <col min="10759" max="10759" width="1.85546875" style="9" customWidth="1"/>
    <col min="10760" max="10760" width="2.7109375" style="9" customWidth="1"/>
    <col min="10761" max="10761" width="14" style="9" bestFit="1" customWidth="1"/>
    <col min="10762" max="10762" width="4.28515625" style="9" customWidth="1"/>
    <col min="10763" max="10763" width="6.28515625" style="9" customWidth="1"/>
    <col min="10764" max="10764" width="3" style="9" customWidth="1"/>
    <col min="10765" max="10765" width="15.140625" style="9" bestFit="1" customWidth="1"/>
    <col min="10766" max="10766" width="8.42578125" style="9" customWidth="1"/>
    <col min="10767" max="10767" width="3.28515625" style="9" customWidth="1"/>
    <col min="10768" max="10768" width="2.140625" style="9" customWidth="1"/>
    <col min="10769" max="10769" width="3.85546875" style="9" customWidth="1"/>
    <col min="10770" max="10770" width="7.7109375" style="9" customWidth="1"/>
    <col min="10771" max="10771" width="3.140625" style="9" customWidth="1"/>
    <col min="10772" max="10772" width="2.42578125" style="9" customWidth="1"/>
    <col min="10773" max="10773" width="11.28515625" style="9" bestFit="1" customWidth="1"/>
    <col min="10774" max="10774" width="11.28515625" style="9" customWidth="1"/>
    <col min="10775" max="11008" width="9.140625" style="9"/>
    <col min="11009" max="11009" width="13" style="9" customWidth="1"/>
    <col min="11010" max="11010" width="3.140625" style="9" customWidth="1"/>
    <col min="11011" max="11011" width="3.28515625" style="9" customWidth="1"/>
    <col min="11012" max="11012" width="10.140625" style="9" customWidth="1"/>
    <col min="11013" max="11013" width="13" style="9" customWidth="1"/>
    <col min="11014" max="11014" width="3" style="9" customWidth="1"/>
    <col min="11015" max="11015" width="1.85546875" style="9" customWidth="1"/>
    <col min="11016" max="11016" width="2.7109375" style="9" customWidth="1"/>
    <col min="11017" max="11017" width="14" style="9" bestFit="1" customWidth="1"/>
    <col min="11018" max="11018" width="4.28515625" style="9" customWidth="1"/>
    <col min="11019" max="11019" width="6.28515625" style="9" customWidth="1"/>
    <col min="11020" max="11020" width="3" style="9" customWidth="1"/>
    <col min="11021" max="11021" width="15.140625" style="9" bestFit="1" customWidth="1"/>
    <col min="11022" max="11022" width="8.42578125" style="9" customWidth="1"/>
    <col min="11023" max="11023" width="3.28515625" style="9" customWidth="1"/>
    <col min="11024" max="11024" width="2.140625" style="9" customWidth="1"/>
    <col min="11025" max="11025" width="3.85546875" style="9" customWidth="1"/>
    <col min="11026" max="11026" width="7.7109375" style="9" customWidth="1"/>
    <col min="11027" max="11027" width="3.140625" style="9" customWidth="1"/>
    <col min="11028" max="11028" width="2.42578125" style="9" customWidth="1"/>
    <col min="11029" max="11029" width="11.28515625" style="9" bestFit="1" customWidth="1"/>
    <col min="11030" max="11030" width="11.28515625" style="9" customWidth="1"/>
    <col min="11031" max="11264" width="9.140625" style="9"/>
    <col min="11265" max="11265" width="13" style="9" customWidth="1"/>
    <col min="11266" max="11266" width="3.140625" style="9" customWidth="1"/>
    <col min="11267" max="11267" width="3.28515625" style="9" customWidth="1"/>
    <col min="11268" max="11268" width="10.140625" style="9" customWidth="1"/>
    <col min="11269" max="11269" width="13" style="9" customWidth="1"/>
    <col min="11270" max="11270" width="3" style="9" customWidth="1"/>
    <col min="11271" max="11271" width="1.85546875" style="9" customWidth="1"/>
    <col min="11272" max="11272" width="2.7109375" style="9" customWidth="1"/>
    <col min="11273" max="11273" width="14" style="9" bestFit="1" customWidth="1"/>
    <col min="11274" max="11274" width="4.28515625" style="9" customWidth="1"/>
    <col min="11275" max="11275" width="6.28515625" style="9" customWidth="1"/>
    <col min="11276" max="11276" width="3" style="9" customWidth="1"/>
    <col min="11277" max="11277" width="15.140625" style="9" bestFit="1" customWidth="1"/>
    <col min="11278" max="11278" width="8.42578125" style="9" customWidth="1"/>
    <col min="11279" max="11279" width="3.28515625" style="9" customWidth="1"/>
    <col min="11280" max="11280" width="2.140625" style="9" customWidth="1"/>
    <col min="11281" max="11281" width="3.85546875" style="9" customWidth="1"/>
    <col min="11282" max="11282" width="7.7109375" style="9" customWidth="1"/>
    <col min="11283" max="11283" width="3.140625" style="9" customWidth="1"/>
    <col min="11284" max="11284" width="2.42578125" style="9" customWidth="1"/>
    <col min="11285" max="11285" width="11.28515625" style="9" bestFit="1" customWidth="1"/>
    <col min="11286" max="11286" width="11.28515625" style="9" customWidth="1"/>
    <col min="11287" max="11520" width="9.140625" style="9"/>
    <col min="11521" max="11521" width="13" style="9" customWidth="1"/>
    <col min="11522" max="11522" width="3.140625" style="9" customWidth="1"/>
    <col min="11523" max="11523" width="3.28515625" style="9" customWidth="1"/>
    <col min="11524" max="11524" width="10.140625" style="9" customWidth="1"/>
    <col min="11525" max="11525" width="13" style="9" customWidth="1"/>
    <col min="11526" max="11526" width="3" style="9" customWidth="1"/>
    <col min="11527" max="11527" width="1.85546875" style="9" customWidth="1"/>
    <col min="11528" max="11528" width="2.7109375" style="9" customWidth="1"/>
    <col min="11529" max="11529" width="14" style="9" bestFit="1" customWidth="1"/>
    <col min="11530" max="11530" width="4.28515625" style="9" customWidth="1"/>
    <col min="11531" max="11531" width="6.28515625" style="9" customWidth="1"/>
    <col min="11532" max="11532" width="3" style="9" customWidth="1"/>
    <col min="11533" max="11533" width="15.140625" style="9" bestFit="1" customWidth="1"/>
    <col min="11534" max="11534" width="8.42578125" style="9" customWidth="1"/>
    <col min="11535" max="11535" width="3.28515625" style="9" customWidth="1"/>
    <col min="11536" max="11536" width="2.140625" style="9" customWidth="1"/>
    <col min="11537" max="11537" width="3.85546875" style="9" customWidth="1"/>
    <col min="11538" max="11538" width="7.7109375" style="9" customWidth="1"/>
    <col min="11539" max="11539" width="3.140625" style="9" customWidth="1"/>
    <col min="11540" max="11540" width="2.42578125" style="9" customWidth="1"/>
    <col min="11541" max="11541" width="11.28515625" style="9" bestFit="1" customWidth="1"/>
    <col min="11542" max="11542" width="11.28515625" style="9" customWidth="1"/>
    <col min="11543" max="11776" width="9.140625" style="9"/>
    <col min="11777" max="11777" width="13" style="9" customWidth="1"/>
    <col min="11778" max="11778" width="3.140625" style="9" customWidth="1"/>
    <col min="11779" max="11779" width="3.28515625" style="9" customWidth="1"/>
    <col min="11780" max="11780" width="10.140625" style="9" customWidth="1"/>
    <col min="11781" max="11781" width="13" style="9" customWidth="1"/>
    <col min="11782" max="11782" width="3" style="9" customWidth="1"/>
    <col min="11783" max="11783" width="1.85546875" style="9" customWidth="1"/>
    <col min="11784" max="11784" width="2.7109375" style="9" customWidth="1"/>
    <col min="11785" max="11785" width="14" style="9" bestFit="1" customWidth="1"/>
    <col min="11786" max="11786" width="4.28515625" style="9" customWidth="1"/>
    <col min="11787" max="11787" width="6.28515625" style="9" customWidth="1"/>
    <col min="11788" max="11788" width="3" style="9" customWidth="1"/>
    <col min="11789" max="11789" width="15.140625" style="9" bestFit="1" customWidth="1"/>
    <col min="11790" max="11790" width="8.42578125" style="9" customWidth="1"/>
    <col min="11791" max="11791" width="3.28515625" style="9" customWidth="1"/>
    <col min="11792" max="11792" width="2.140625" style="9" customWidth="1"/>
    <col min="11793" max="11793" width="3.85546875" style="9" customWidth="1"/>
    <col min="11794" max="11794" width="7.7109375" style="9" customWidth="1"/>
    <col min="11795" max="11795" width="3.140625" style="9" customWidth="1"/>
    <col min="11796" max="11796" width="2.42578125" style="9" customWidth="1"/>
    <col min="11797" max="11797" width="11.28515625" style="9" bestFit="1" customWidth="1"/>
    <col min="11798" max="11798" width="11.28515625" style="9" customWidth="1"/>
    <col min="11799" max="12032" width="9.140625" style="9"/>
    <col min="12033" max="12033" width="13" style="9" customWidth="1"/>
    <col min="12034" max="12034" width="3.140625" style="9" customWidth="1"/>
    <col min="12035" max="12035" width="3.28515625" style="9" customWidth="1"/>
    <col min="12036" max="12036" width="10.140625" style="9" customWidth="1"/>
    <col min="12037" max="12037" width="13" style="9" customWidth="1"/>
    <col min="12038" max="12038" width="3" style="9" customWidth="1"/>
    <col min="12039" max="12039" width="1.85546875" style="9" customWidth="1"/>
    <col min="12040" max="12040" width="2.7109375" style="9" customWidth="1"/>
    <col min="12041" max="12041" width="14" style="9" bestFit="1" customWidth="1"/>
    <col min="12042" max="12042" width="4.28515625" style="9" customWidth="1"/>
    <col min="12043" max="12043" width="6.28515625" style="9" customWidth="1"/>
    <col min="12044" max="12044" width="3" style="9" customWidth="1"/>
    <col min="12045" max="12045" width="15.140625" style="9" bestFit="1" customWidth="1"/>
    <col min="12046" max="12046" width="8.42578125" style="9" customWidth="1"/>
    <col min="12047" max="12047" width="3.28515625" style="9" customWidth="1"/>
    <col min="12048" max="12048" width="2.140625" style="9" customWidth="1"/>
    <col min="12049" max="12049" width="3.85546875" style="9" customWidth="1"/>
    <col min="12050" max="12050" width="7.7109375" style="9" customWidth="1"/>
    <col min="12051" max="12051" width="3.140625" style="9" customWidth="1"/>
    <col min="12052" max="12052" width="2.42578125" style="9" customWidth="1"/>
    <col min="12053" max="12053" width="11.28515625" style="9" bestFit="1" customWidth="1"/>
    <col min="12054" max="12054" width="11.28515625" style="9" customWidth="1"/>
    <col min="12055" max="12288" width="9.140625" style="9"/>
    <col min="12289" max="12289" width="13" style="9" customWidth="1"/>
    <col min="12290" max="12290" width="3.140625" style="9" customWidth="1"/>
    <col min="12291" max="12291" width="3.28515625" style="9" customWidth="1"/>
    <col min="12292" max="12292" width="10.140625" style="9" customWidth="1"/>
    <col min="12293" max="12293" width="13" style="9" customWidth="1"/>
    <col min="12294" max="12294" width="3" style="9" customWidth="1"/>
    <col min="12295" max="12295" width="1.85546875" style="9" customWidth="1"/>
    <col min="12296" max="12296" width="2.7109375" style="9" customWidth="1"/>
    <col min="12297" max="12297" width="14" style="9" bestFit="1" customWidth="1"/>
    <col min="12298" max="12298" width="4.28515625" style="9" customWidth="1"/>
    <col min="12299" max="12299" width="6.28515625" style="9" customWidth="1"/>
    <col min="12300" max="12300" width="3" style="9" customWidth="1"/>
    <col min="12301" max="12301" width="15.140625" style="9" bestFit="1" customWidth="1"/>
    <col min="12302" max="12302" width="8.42578125" style="9" customWidth="1"/>
    <col min="12303" max="12303" width="3.28515625" style="9" customWidth="1"/>
    <col min="12304" max="12304" width="2.140625" style="9" customWidth="1"/>
    <col min="12305" max="12305" width="3.85546875" style="9" customWidth="1"/>
    <col min="12306" max="12306" width="7.7109375" style="9" customWidth="1"/>
    <col min="12307" max="12307" width="3.140625" style="9" customWidth="1"/>
    <col min="12308" max="12308" width="2.42578125" style="9" customWidth="1"/>
    <col min="12309" max="12309" width="11.28515625" style="9" bestFit="1" customWidth="1"/>
    <col min="12310" max="12310" width="11.28515625" style="9" customWidth="1"/>
    <col min="12311" max="12544" width="9.140625" style="9"/>
    <col min="12545" max="12545" width="13" style="9" customWidth="1"/>
    <col min="12546" max="12546" width="3.140625" style="9" customWidth="1"/>
    <col min="12547" max="12547" width="3.28515625" style="9" customWidth="1"/>
    <col min="12548" max="12548" width="10.140625" style="9" customWidth="1"/>
    <col min="12549" max="12549" width="13" style="9" customWidth="1"/>
    <col min="12550" max="12550" width="3" style="9" customWidth="1"/>
    <col min="12551" max="12551" width="1.85546875" style="9" customWidth="1"/>
    <col min="12552" max="12552" width="2.7109375" style="9" customWidth="1"/>
    <col min="12553" max="12553" width="14" style="9" bestFit="1" customWidth="1"/>
    <col min="12554" max="12554" width="4.28515625" style="9" customWidth="1"/>
    <col min="12555" max="12555" width="6.28515625" style="9" customWidth="1"/>
    <col min="12556" max="12556" width="3" style="9" customWidth="1"/>
    <col min="12557" max="12557" width="15.140625" style="9" bestFit="1" customWidth="1"/>
    <col min="12558" max="12558" width="8.42578125" style="9" customWidth="1"/>
    <col min="12559" max="12559" width="3.28515625" style="9" customWidth="1"/>
    <col min="12560" max="12560" width="2.140625" style="9" customWidth="1"/>
    <col min="12561" max="12561" width="3.85546875" style="9" customWidth="1"/>
    <col min="12562" max="12562" width="7.7109375" style="9" customWidth="1"/>
    <col min="12563" max="12563" width="3.140625" style="9" customWidth="1"/>
    <col min="12564" max="12564" width="2.42578125" style="9" customWidth="1"/>
    <col min="12565" max="12565" width="11.28515625" style="9" bestFit="1" customWidth="1"/>
    <col min="12566" max="12566" width="11.28515625" style="9" customWidth="1"/>
    <col min="12567" max="12800" width="9.140625" style="9"/>
    <col min="12801" max="12801" width="13" style="9" customWidth="1"/>
    <col min="12802" max="12802" width="3.140625" style="9" customWidth="1"/>
    <col min="12803" max="12803" width="3.28515625" style="9" customWidth="1"/>
    <col min="12804" max="12804" width="10.140625" style="9" customWidth="1"/>
    <col min="12805" max="12805" width="13" style="9" customWidth="1"/>
    <col min="12806" max="12806" width="3" style="9" customWidth="1"/>
    <col min="12807" max="12807" width="1.85546875" style="9" customWidth="1"/>
    <col min="12808" max="12808" width="2.7109375" style="9" customWidth="1"/>
    <col min="12809" max="12809" width="14" style="9" bestFit="1" customWidth="1"/>
    <col min="12810" max="12810" width="4.28515625" style="9" customWidth="1"/>
    <col min="12811" max="12811" width="6.28515625" style="9" customWidth="1"/>
    <col min="12812" max="12812" width="3" style="9" customWidth="1"/>
    <col min="12813" max="12813" width="15.140625" style="9" bestFit="1" customWidth="1"/>
    <col min="12814" max="12814" width="8.42578125" style="9" customWidth="1"/>
    <col min="12815" max="12815" width="3.28515625" style="9" customWidth="1"/>
    <col min="12816" max="12816" width="2.140625" style="9" customWidth="1"/>
    <col min="12817" max="12817" width="3.85546875" style="9" customWidth="1"/>
    <col min="12818" max="12818" width="7.7109375" style="9" customWidth="1"/>
    <col min="12819" max="12819" width="3.140625" style="9" customWidth="1"/>
    <col min="12820" max="12820" width="2.42578125" style="9" customWidth="1"/>
    <col min="12821" max="12821" width="11.28515625" style="9" bestFit="1" customWidth="1"/>
    <col min="12822" max="12822" width="11.28515625" style="9" customWidth="1"/>
    <col min="12823" max="13056" width="9.140625" style="9"/>
    <col min="13057" max="13057" width="13" style="9" customWidth="1"/>
    <col min="13058" max="13058" width="3.140625" style="9" customWidth="1"/>
    <col min="13059" max="13059" width="3.28515625" style="9" customWidth="1"/>
    <col min="13060" max="13060" width="10.140625" style="9" customWidth="1"/>
    <col min="13061" max="13061" width="13" style="9" customWidth="1"/>
    <col min="13062" max="13062" width="3" style="9" customWidth="1"/>
    <col min="13063" max="13063" width="1.85546875" style="9" customWidth="1"/>
    <col min="13064" max="13064" width="2.7109375" style="9" customWidth="1"/>
    <col min="13065" max="13065" width="14" style="9" bestFit="1" customWidth="1"/>
    <col min="13066" max="13066" width="4.28515625" style="9" customWidth="1"/>
    <col min="13067" max="13067" width="6.28515625" style="9" customWidth="1"/>
    <col min="13068" max="13068" width="3" style="9" customWidth="1"/>
    <col min="13069" max="13069" width="15.140625" style="9" bestFit="1" customWidth="1"/>
    <col min="13070" max="13070" width="8.42578125" style="9" customWidth="1"/>
    <col min="13071" max="13071" width="3.28515625" style="9" customWidth="1"/>
    <col min="13072" max="13072" width="2.140625" style="9" customWidth="1"/>
    <col min="13073" max="13073" width="3.85546875" style="9" customWidth="1"/>
    <col min="13074" max="13074" width="7.7109375" style="9" customWidth="1"/>
    <col min="13075" max="13075" width="3.140625" style="9" customWidth="1"/>
    <col min="13076" max="13076" width="2.42578125" style="9" customWidth="1"/>
    <col min="13077" max="13077" width="11.28515625" style="9" bestFit="1" customWidth="1"/>
    <col min="13078" max="13078" width="11.28515625" style="9" customWidth="1"/>
    <col min="13079" max="13312" width="9.140625" style="9"/>
    <col min="13313" max="13313" width="13" style="9" customWidth="1"/>
    <col min="13314" max="13314" width="3.140625" style="9" customWidth="1"/>
    <col min="13315" max="13315" width="3.28515625" style="9" customWidth="1"/>
    <col min="13316" max="13316" width="10.140625" style="9" customWidth="1"/>
    <col min="13317" max="13317" width="13" style="9" customWidth="1"/>
    <col min="13318" max="13318" width="3" style="9" customWidth="1"/>
    <col min="13319" max="13319" width="1.85546875" style="9" customWidth="1"/>
    <col min="13320" max="13320" width="2.7109375" style="9" customWidth="1"/>
    <col min="13321" max="13321" width="14" style="9" bestFit="1" customWidth="1"/>
    <col min="13322" max="13322" width="4.28515625" style="9" customWidth="1"/>
    <col min="13323" max="13323" width="6.28515625" style="9" customWidth="1"/>
    <col min="13324" max="13324" width="3" style="9" customWidth="1"/>
    <col min="13325" max="13325" width="15.140625" style="9" bestFit="1" customWidth="1"/>
    <col min="13326" max="13326" width="8.42578125" style="9" customWidth="1"/>
    <col min="13327" max="13327" width="3.28515625" style="9" customWidth="1"/>
    <col min="13328" max="13328" width="2.140625" style="9" customWidth="1"/>
    <col min="13329" max="13329" width="3.85546875" style="9" customWidth="1"/>
    <col min="13330" max="13330" width="7.7109375" style="9" customWidth="1"/>
    <col min="13331" max="13331" width="3.140625" style="9" customWidth="1"/>
    <col min="13332" max="13332" width="2.42578125" style="9" customWidth="1"/>
    <col min="13333" max="13333" width="11.28515625" style="9" bestFit="1" customWidth="1"/>
    <col min="13334" max="13334" width="11.28515625" style="9" customWidth="1"/>
    <col min="13335" max="13568" width="9.140625" style="9"/>
    <col min="13569" max="13569" width="13" style="9" customWidth="1"/>
    <col min="13570" max="13570" width="3.140625" style="9" customWidth="1"/>
    <col min="13571" max="13571" width="3.28515625" style="9" customWidth="1"/>
    <col min="13572" max="13572" width="10.140625" style="9" customWidth="1"/>
    <col min="13573" max="13573" width="13" style="9" customWidth="1"/>
    <col min="13574" max="13574" width="3" style="9" customWidth="1"/>
    <col min="13575" max="13575" width="1.85546875" style="9" customWidth="1"/>
    <col min="13576" max="13576" width="2.7109375" style="9" customWidth="1"/>
    <col min="13577" max="13577" width="14" style="9" bestFit="1" customWidth="1"/>
    <col min="13578" max="13578" width="4.28515625" style="9" customWidth="1"/>
    <col min="13579" max="13579" width="6.28515625" style="9" customWidth="1"/>
    <col min="13580" max="13580" width="3" style="9" customWidth="1"/>
    <col min="13581" max="13581" width="15.140625" style="9" bestFit="1" customWidth="1"/>
    <col min="13582" max="13582" width="8.42578125" style="9" customWidth="1"/>
    <col min="13583" max="13583" width="3.28515625" style="9" customWidth="1"/>
    <col min="13584" max="13584" width="2.140625" style="9" customWidth="1"/>
    <col min="13585" max="13585" width="3.85546875" style="9" customWidth="1"/>
    <col min="13586" max="13586" width="7.7109375" style="9" customWidth="1"/>
    <col min="13587" max="13587" width="3.140625" style="9" customWidth="1"/>
    <col min="13588" max="13588" width="2.42578125" style="9" customWidth="1"/>
    <col min="13589" max="13589" width="11.28515625" style="9" bestFit="1" customWidth="1"/>
    <col min="13590" max="13590" width="11.28515625" style="9" customWidth="1"/>
    <col min="13591" max="13824" width="9.140625" style="9"/>
    <col min="13825" max="13825" width="13" style="9" customWidth="1"/>
    <col min="13826" max="13826" width="3.140625" style="9" customWidth="1"/>
    <col min="13827" max="13827" width="3.28515625" style="9" customWidth="1"/>
    <col min="13828" max="13828" width="10.140625" style="9" customWidth="1"/>
    <col min="13829" max="13829" width="13" style="9" customWidth="1"/>
    <col min="13830" max="13830" width="3" style="9" customWidth="1"/>
    <col min="13831" max="13831" width="1.85546875" style="9" customWidth="1"/>
    <col min="13832" max="13832" width="2.7109375" style="9" customWidth="1"/>
    <col min="13833" max="13833" width="14" style="9" bestFit="1" customWidth="1"/>
    <col min="13834" max="13834" width="4.28515625" style="9" customWidth="1"/>
    <col min="13835" max="13835" width="6.28515625" style="9" customWidth="1"/>
    <col min="13836" max="13836" width="3" style="9" customWidth="1"/>
    <col min="13837" max="13837" width="15.140625" style="9" bestFit="1" customWidth="1"/>
    <col min="13838" max="13838" width="8.42578125" style="9" customWidth="1"/>
    <col min="13839" max="13839" width="3.28515625" style="9" customWidth="1"/>
    <col min="13840" max="13840" width="2.140625" style="9" customWidth="1"/>
    <col min="13841" max="13841" width="3.85546875" style="9" customWidth="1"/>
    <col min="13842" max="13842" width="7.7109375" style="9" customWidth="1"/>
    <col min="13843" max="13843" width="3.140625" style="9" customWidth="1"/>
    <col min="13844" max="13844" width="2.42578125" style="9" customWidth="1"/>
    <col min="13845" max="13845" width="11.28515625" style="9" bestFit="1" customWidth="1"/>
    <col min="13846" max="13846" width="11.28515625" style="9" customWidth="1"/>
    <col min="13847" max="14080" width="9.140625" style="9"/>
    <col min="14081" max="14081" width="13" style="9" customWidth="1"/>
    <col min="14082" max="14082" width="3.140625" style="9" customWidth="1"/>
    <col min="14083" max="14083" width="3.28515625" style="9" customWidth="1"/>
    <col min="14084" max="14084" width="10.140625" style="9" customWidth="1"/>
    <col min="14085" max="14085" width="13" style="9" customWidth="1"/>
    <col min="14086" max="14086" width="3" style="9" customWidth="1"/>
    <col min="14087" max="14087" width="1.85546875" style="9" customWidth="1"/>
    <col min="14088" max="14088" width="2.7109375" style="9" customWidth="1"/>
    <col min="14089" max="14089" width="14" style="9" bestFit="1" customWidth="1"/>
    <col min="14090" max="14090" width="4.28515625" style="9" customWidth="1"/>
    <col min="14091" max="14091" width="6.28515625" style="9" customWidth="1"/>
    <col min="14092" max="14092" width="3" style="9" customWidth="1"/>
    <col min="14093" max="14093" width="15.140625" style="9" bestFit="1" customWidth="1"/>
    <col min="14094" max="14094" width="8.42578125" style="9" customWidth="1"/>
    <col min="14095" max="14095" width="3.28515625" style="9" customWidth="1"/>
    <col min="14096" max="14096" width="2.140625" style="9" customWidth="1"/>
    <col min="14097" max="14097" width="3.85546875" style="9" customWidth="1"/>
    <col min="14098" max="14098" width="7.7109375" style="9" customWidth="1"/>
    <col min="14099" max="14099" width="3.140625" style="9" customWidth="1"/>
    <col min="14100" max="14100" width="2.42578125" style="9" customWidth="1"/>
    <col min="14101" max="14101" width="11.28515625" style="9" bestFit="1" customWidth="1"/>
    <col min="14102" max="14102" width="11.28515625" style="9" customWidth="1"/>
    <col min="14103" max="14336" width="9.140625" style="9"/>
    <col min="14337" max="14337" width="13" style="9" customWidth="1"/>
    <col min="14338" max="14338" width="3.140625" style="9" customWidth="1"/>
    <col min="14339" max="14339" width="3.28515625" style="9" customWidth="1"/>
    <col min="14340" max="14340" width="10.140625" style="9" customWidth="1"/>
    <col min="14341" max="14341" width="13" style="9" customWidth="1"/>
    <col min="14342" max="14342" width="3" style="9" customWidth="1"/>
    <col min="14343" max="14343" width="1.85546875" style="9" customWidth="1"/>
    <col min="14344" max="14344" width="2.7109375" style="9" customWidth="1"/>
    <col min="14345" max="14345" width="14" style="9" bestFit="1" customWidth="1"/>
    <col min="14346" max="14346" width="4.28515625" style="9" customWidth="1"/>
    <col min="14347" max="14347" width="6.28515625" style="9" customWidth="1"/>
    <col min="14348" max="14348" width="3" style="9" customWidth="1"/>
    <col min="14349" max="14349" width="15.140625" style="9" bestFit="1" customWidth="1"/>
    <col min="14350" max="14350" width="8.42578125" style="9" customWidth="1"/>
    <col min="14351" max="14351" width="3.28515625" style="9" customWidth="1"/>
    <col min="14352" max="14352" width="2.140625" style="9" customWidth="1"/>
    <col min="14353" max="14353" width="3.85546875" style="9" customWidth="1"/>
    <col min="14354" max="14354" width="7.7109375" style="9" customWidth="1"/>
    <col min="14355" max="14355" width="3.140625" style="9" customWidth="1"/>
    <col min="14356" max="14356" width="2.42578125" style="9" customWidth="1"/>
    <col min="14357" max="14357" width="11.28515625" style="9" bestFit="1" customWidth="1"/>
    <col min="14358" max="14358" width="11.28515625" style="9" customWidth="1"/>
    <col min="14359" max="14592" width="9.140625" style="9"/>
    <col min="14593" max="14593" width="13" style="9" customWidth="1"/>
    <col min="14594" max="14594" width="3.140625" style="9" customWidth="1"/>
    <col min="14595" max="14595" width="3.28515625" style="9" customWidth="1"/>
    <col min="14596" max="14596" width="10.140625" style="9" customWidth="1"/>
    <col min="14597" max="14597" width="13" style="9" customWidth="1"/>
    <col min="14598" max="14598" width="3" style="9" customWidth="1"/>
    <col min="14599" max="14599" width="1.85546875" style="9" customWidth="1"/>
    <col min="14600" max="14600" width="2.7109375" style="9" customWidth="1"/>
    <col min="14601" max="14601" width="14" style="9" bestFit="1" customWidth="1"/>
    <col min="14602" max="14602" width="4.28515625" style="9" customWidth="1"/>
    <col min="14603" max="14603" width="6.28515625" style="9" customWidth="1"/>
    <col min="14604" max="14604" width="3" style="9" customWidth="1"/>
    <col min="14605" max="14605" width="15.140625" style="9" bestFit="1" customWidth="1"/>
    <col min="14606" max="14606" width="8.42578125" style="9" customWidth="1"/>
    <col min="14607" max="14607" width="3.28515625" style="9" customWidth="1"/>
    <col min="14608" max="14608" width="2.140625" style="9" customWidth="1"/>
    <col min="14609" max="14609" width="3.85546875" style="9" customWidth="1"/>
    <col min="14610" max="14610" width="7.7109375" style="9" customWidth="1"/>
    <col min="14611" max="14611" width="3.140625" style="9" customWidth="1"/>
    <col min="14612" max="14612" width="2.42578125" style="9" customWidth="1"/>
    <col min="14613" max="14613" width="11.28515625" style="9" bestFit="1" customWidth="1"/>
    <col min="14614" max="14614" width="11.28515625" style="9" customWidth="1"/>
    <col min="14615" max="14848" width="9.140625" style="9"/>
    <col min="14849" max="14849" width="13" style="9" customWidth="1"/>
    <col min="14850" max="14850" width="3.140625" style="9" customWidth="1"/>
    <col min="14851" max="14851" width="3.28515625" style="9" customWidth="1"/>
    <col min="14852" max="14852" width="10.140625" style="9" customWidth="1"/>
    <col min="14853" max="14853" width="13" style="9" customWidth="1"/>
    <col min="14854" max="14854" width="3" style="9" customWidth="1"/>
    <col min="14855" max="14855" width="1.85546875" style="9" customWidth="1"/>
    <col min="14856" max="14856" width="2.7109375" style="9" customWidth="1"/>
    <col min="14857" max="14857" width="14" style="9" bestFit="1" customWidth="1"/>
    <col min="14858" max="14858" width="4.28515625" style="9" customWidth="1"/>
    <col min="14859" max="14859" width="6.28515625" style="9" customWidth="1"/>
    <col min="14860" max="14860" width="3" style="9" customWidth="1"/>
    <col min="14861" max="14861" width="15.140625" style="9" bestFit="1" customWidth="1"/>
    <col min="14862" max="14862" width="8.42578125" style="9" customWidth="1"/>
    <col min="14863" max="14863" width="3.28515625" style="9" customWidth="1"/>
    <col min="14864" max="14864" width="2.140625" style="9" customWidth="1"/>
    <col min="14865" max="14865" width="3.85546875" style="9" customWidth="1"/>
    <col min="14866" max="14866" width="7.7109375" style="9" customWidth="1"/>
    <col min="14867" max="14867" width="3.140625" style="9" customWidth="1"/>
    <col min="14868" max="14868" width="2.42578125" style="9" customWidth="1"/>
    <col min="14869" max="14869" width="11.28515625" style="9" bestFit="1" customWidth="1"/>
    <col min="14870" max="14870" width="11.28515625" style="9" customWidth="1"/>
    <col min="14871" max="15104" width="9.140625" style="9"/>
    <col min="15105" max="15105" width="13" style="9" customWidth="1"/>
    <col min="15106" max="15106" width="3.140625" style="9" customWidth="1"/>
    <col min="15107" max="15107" width="3.28515625" style="9" customWidth="1"/>
    <col min="15108" max="15108" width="10.140625" style="9" customWidth="1"/>
    <col min="15109" max="15109" width="13" style="9" customWidth="1"/>
    <col min="15110" max="15110" width="3" style="9" customWidth="1"/>
    <col min="15111" max="15111" width="1.85546875" style="9" customWidth="1"/>
    <col min="15112" max="15112" width="2.7109375" style="9" customWidth="1"/>
    <col min="15113" max="15113" width="14" style="9" bestFit="1" customWidth="1"/>
    <col min="15114" max="15114" width="4.28515625" style="9" customWidth="1"/>
    <col min="15115" max="15115" width="6.28515625" style="9" customWidth="1"/>
    <col min="15116" max="15116" width="3" style="9" customWidth="1"/>
    <col min="15117" max="15117" width="15.140625" style="9" bestFit="1" customWidth="1"/>
    <col min="15118" max="15118" width="8.42578125" style="9" customWidth="1"/>
    <col min="15119" max="15119" width="3.28515625" style="9" customWidth="1"/>
    <col min="15120" max="15120" width="2.140625" style="9" customWidth="1"/>
    <col min="15121" max="15121" width="3.85546875" style="9" customWidth="1"/>
    <col min="15122" max="15122" width="7.7109375" style="9" customWidth="1"/>
    <col min="15123" max="15123" width="3.140625" style="9" customWidth="1"/>
    <col min="15124" max="15124" width="2.42578125" style="9" customWidth="1"/>
    <col min="15125" max="15125" width="11.28515625" style="9" bestFit="1" customWidth="1"/>
    <col min="15126" max="15126" width="11.28515625" style="9" customWidth="1"/>
    <col min="15127" max="15360" width="9.140625" style="9"/>
    <col min="15361" max="15361" width="13" style="9" customWidth="1"/>
    <col min="15362" max="15362" width="3.140625" style="9" customWidth="1"/>
    <col min="15363" max="15363" width="3.28515625" style="9" customWidth="1"/>
    <col min="15364" max="15364" width="10.140625" style="9" customWidth="1"/>
    <col min="15365" max="15365" width="13" style="9" customWidth="1"/>
    <col min="15366" max="15366" width="3" style="9" customWidth="1"/>
    <col min="15367" max="15367" width="1.85546875" style="9" customWidth="1"/>
    <col min="15368" max="15368" width="2.7109375" style="9" customWidth="1"/>
    <col min="15369" max="15369" width="14" style="9" bestFit="1" customWidth="1"/>
    <col min="15370" max="15370" width="4.28515625" style="9" customWidth="1"/>
    <col min="15371" max="15371" width="6.28515625" style="9" customWidth="1"/>
    <col min="15372" max="15372" width="3" style="9" customWidth="1"/>
    <col min="15373" max="15373" width="15.140625" style="9" bestFit="1" customWidth="1"/>
    <col min="15374" max="15374" width="8.42578125" style="9" customWidth="1"/>
    <col min="15375" max="15375" width="3.28515625" style="9" customWidth="1"/>
    <col min="15376" max="15376" width="2.140625" style="9" customWidth="1"/>
    <col min="15377" max="15377" width="3.85546875" style="9" customWidth="1"/>
    <col min="15378" max="15378" width="7.7109375" style="9" customWidth="1"/>
    <col min="15379" max="15379" width="3.140625" style="9" customWidth="1"/>
    <col min="15380" max="15380" width="2.42578125" style="9" customWidth="1"/>
    <col min="15381" max="15381" width="11.28515625" style="9" bestFit="1" customWidth="1"/>
    <col min="15382" max="15382" width="11.28515625" style="9" customWidth="1"/>
    <col min="15383" max="15616" width="9.140625" style="9"/>
    <col min="15617" max="15617" width="13" style="9" customWidth="1"/>
    <col min="15618" max="15618" width="3.140625" style="9" customWidth="1"/>
    <col min="15619" max="15619" width="3.28515625" style="9" customWidth="1"/>
    <col min="15620" max="15620" width="10.140625" style="9" customWidth="1"/>
    <col min="15621" max="15621" width="13" style="9" customWidth="1"/>
    <col min="15622" max="15622" width="3" style="9" customWidth="1"/>
    <col min="15623" max="15623" width="1.85546875" style="9" customWidth="1"/>
    <col min="15624" max="15624" width="2.7109375" style="9" customWidth="1"/>
    <col min="15625" max="15625" width="14" style="9" bestFit="1" customWidth="1"/>
    <col min="15626" max="15626" width="4.28515625" style="9" customWidth="1"/>
    <col min="15627" max="15627" width="6.28515625" style="9" customWidth="1"/>
    <col min="15628" max="15628" width="3" style="9" customWidth="1"/>
    <col min="15629" max="15629" width="15.140625" style="9" bestFit="1" customWidth="1"/>
    <col min="15630" max="15630" width="8.42578125" style="9" customWidth="1"/>
    <col min="15631" max="15631" width="3.28515625" style="9" customWidth="1"/>
    <col min="15632" max="15632" width="2.140625" style="9" customWidth="1"/>
    <col min="15633" max="15633" width="3.85546875" style="9" customWidth="1"/>
    <col min="15634" max="15634" width="7.7109375" style="9" customWidth="1"/>
    <col min="15635" max="15635" width="3.140625" style="9" customWidth="1"/>
    <col min="15636" max="15636" width="2.42578125" style="9" customWidth="1"/>
    <col min="15637" max="15637" width="11.28515625" style="9" bestFit="1" customWidth="1"/>
    <col min="15638" max="15638" width="11.28515625" style="9" customWidth="1"/>
    <col min="15639" max="15872" width="9.140625" style="9"/>
    <col min="15873" max="15873" width="13" style="9" customWidth="1"/>
    <col min="15874" max="15874" width="3.140625" style="9" customWidth="1"/>
    <col min="15875" max="15875" width="3.28515625" style="9" customWidth="1"/>
    <col min="15876" max="15876" width="10.140625" style="9" customWidth="1"/>
    <col min="15877" max="15877" width="13" style="9" customWidth="1"/>
    <col min="15878" max="15878" width="3" style="9" customWidth="1"/>
    <col min="15879" max="15879" width="1.85546875" style="9" customWidth="1"/>
    <col min="15880" max="15880" width="2.7109375" style="9" customWidth="1"/>
    <col min="15881" max="15881" width="14" style="9" bestFit="1" customWidth="1"/>
    <col min="15882" max="15882" width="4.28515625" style="9" customWidth="1"/>
    <col min="15883" max="15883" width="6.28515625" style="9" customWidth="1"/>
    <col min="15884" max="15884" width="3" style="9" customWidth="1"/>
    <col min="15885" max="15885" width="15.140625" style="9" bestFit="1" customWidth="1"/>
    <col min="15886" max="15886" width="8.42578125" style="9" customWidth="1"/>
    <col min="15887" max="15887" width="3.28515625" style="9" customWidth="1"/>
    <col min="15888" max="15888" width="2.140625" style="9" customWidth="1"/>
    <col min="15889" max="15889" width="3.85546875" style="9" customWidth="1"/>
    <col min="15890" max="15890" width="7.7109375" style="9" customWidth="1"/>
    <col min="15891" max="15891" width="3.140625" style="9" customWidth="1"/>
    <col min="15892" max="15892" width="2.42578125" style="9" customWidth="1"/>
    <col min="15893" max="15893" width="11.28515625" style="9" bestFit="1" customWidth="1"/>
    <col min="15894" max="15894" width="11.28515625" style="9" customWidth="1"/>
    <col min="15895" max="16128" width="9.140625" style="9"/>
    <col min="16129" max="16129" width="13" style="9" customWidth="1"/>
    <col min="16130" max="16130" width="3.140625" style="9" customWidth="1"/>
    <col min="16131" max="16131" width="3.28515625" style="9" customWidth="1"/>
    <col min="16132" max="16132" width="10.140625" style="9" customWidth="1"/>
    <col min="16133" max="16133" width="13" style="9" customWidth="1"/>
    <col min="16134" max="16134" width="3" style="9" customWidth="1"/>
    <col min="16135" max="16135" width="1.85546875" style="9" customWidth="1"/>
    <col min="16136" max="16136" width="2.7109375" style="9" customWidth="1"/>
    <col min="16137" max="16137" width="14" style="9" bestFit="1" customWidth="1"/>
    <col min="16138" max="16138" width="4.28515625" style="9" customWidth="1"/>
    <col min="16139" max="16139" width="6.28515625" style="9" customWidth="1"/>
    <col min="16140" max="16140" width="3" style="9" customWidth="1"/>
    <col min="16141" max="16141" width="15.140625" style="9" bestFit="1" customWidth="1"/>
    <col min="16142" max="16142" width="8.42578125" style="9" customWidth="1"/>
    <col min="16143" max="16143" width="3.28515625" style="9" customWidth="1"/>
    <col min="16144" max="16144" width="2.140625" style="9" customWidth="1"/>
    <col min="16145" max="16145" width="3.85546875" style="9" customWidth="1"/>
    <col min="16146" max="16146" width="7.7109375" style="9" customWidth="1"/>
    <col min="16147" max="16147" width="3.140625" style="9" customWidth="1"/>
    <col min="16148" max="16148" width="2.42578125" style="9" customWidth="1"/>
    <col min="16149" max="16149" width="11.28515625" style="9" bestFit="1" customWidth="1"/>
    <col min="16150" max="16150" width="11.28515625" style="9" customWidth="1"/>
    <col min="16151" max="16384" width="9.140625" style="9"/>
  </cols>
  <sheetData>
    <row r="1" spans="1:21" ht="27" thickBot="1" x14ac:dyDescent="0.45">
      <c r="A1" s="8" t="s">
        <v>127</v>
      </c>
      <c r="H1" s="10" t="s">
        <v>13</v>
      </c>
      <c r="I1" s="11"/>
    </row>
    <row r="2" spans="1:21" x14ac:dyDescent="0.2">
      <c r="A2" s="12" t="s">
        <v>14</v>
      </c>
      <c r="B2" s="13"/>
      <c r="C2" s="13"/>
      <c r="D2" s="13"/>
      <c r="E2" s="13"/>
      <c r="F2" s="13"/>
      <c r="G2" s="13"/>
      <c r="H2" s="13"/>
      <c r="I2" s="13"/>
      <c r="J2" s="14"/>
      <c r="K2" s="12" t="s">
        <v>15</v>
      </c>
      <c r="L2" s="15"/>
      <c r="M2" s="13"/>
      <c r="N2" s="13"/>
      <c r="O2" s="13"/>
      <c r="P2" s="13"/>
      <c r="Q2" s="13"/>
      <c r="R2" s="13"/>
      <c r="S2" s="13"/>
      <c r="T2" s="13"/>
      <c r="U2" s="16"/>
    </row>
    <row r="3" spans="1:21" ht="13.5" thickBot="1" x14ac:dyDescent="0.25">
      <c r="A3" s="17" t="s">
        <v>16</v>
      </c>
      <c r="B3" s="18" t="s">
        <v>17</v>
      </c>
      <c r="C3" s="19" t="s">
        <v>18</v>
      </c>
      <c r="D3" s="19"/>
      <c r="E3" s="20">
        <v>-0.04</v>
      </c>
      <c r="F3" s="21" t="s">
        <v>19</v>
      </c>
      <c r="G3" s="22"/>
      <c r="H3" s="21" t="s">
        <v>20</v>
      </c>
      <c r="I3" s="23">
        <v>660</v>
      </c>
      <c r="J3" s="24"/>
      <c r="K3" s="17" t="s">
        <v>21</v>
      </c>
      <c r="L3" s="25" t="s">
        <v>18</v>
      </c>
      <c r="M3" s="26">
        <v>0</v>
      </c>
      <c r="N3" s="26"/>
      <c r="O3" s="27"/>
      <c r="P3" s="27"/>
      <c r="Q3" s="27"/>
      <c r="R3" s="27"/>
      <c r="S3" s="27"/>
      <c r="T3" s="27"/>
      <c r="U3" s="28"/>
    </row>
    <row r="4" spans="1:21" x14ac:dyDescent="0.2">
      <c r="A4" s="17"/>
      <c r="B4" s="18"/>
      <c r="C4" s="19"/>
      <c r="D4" s="19"/>
      <c r="E4" s="29">
        <v>1</v>
      </c>
      <c r="F4" s="21"/>
      <c r="G4" s="22"/>
      <c r="H4" s="21"/>
      <c r="I4" s="23"/>
      <c r="J4" s="24"/>
      <c r="K4" s="17"/>
      <c r="L4" s="25"/>
      <c r="M4" s="26"/>
      <c r="N4" s="26"/>
      <c r="O4" s="30"/>
      <c r="P4" s="30"/>
      <c r="Q4" s="31"/>
      <c r="R4" s="30"/>
      <c r="S4" s="30"/>
      <c r="T4" s="30"/>
      <c r="U4" s="32"/>
    </row>
    <row r="5" spans="1:21" ht="14.25" customHeight="1" x14ac:dyDescent="0.2">
      <c r="A5" s="33"/>
      <c r="B5" s="34"/>
      <c r="C5" s="34"/>
      <c r="D5" s="34"/>
      <c r="E5" s="34"/>
      <c r="F5" s="34"/>
      <c r="G5" s="34"/>
      <c r="H5" s="34"/>
      <c r="I5" s="34"/>
      <c r="J5" s="34"/>
      <c r="K5" s="17" t="s">
        <v>22</v>
      </c>
      <c r="L5" s="25" t="s">
        <v>18</v>
      </c>
      <c r="M5" s="25"/>
      <c r="N5" s="35">
        <v>0</v>
      </c>
      <c r="O5" s="19" t="str">
        <f>F3</f>
        <v>X</v>
      </c>
      <c r="P5" s="36">
        <v>2</v>
      </c>
      <c r="Q5" s="19" t="s">
        <v>20</v>
      </c>
      <c r="R5" s="37">
        <v>420</v>
      </c>
      <c r="S5" s="19" t="str">
        <f>O5</f>
        <v>X</v>
      </c>
      <c r="T5" s="30"/>
      <c r="U5" s="32"/>
    </row>
    <row r="6" spans="1:21" ht="13.5" customHeight="1" thickBot="1" x14ac:dyDescent="0.25">
      <c r="A6" s="17" t="s">
        <v>23</v>
      </c>
      <c r="B6" s="38"/>
      <c r="C6" s="39" t="s">
        <v>18</v>
      </c>
      <c r="D6" s="39"/>
      <c r="E6" s="40">
        <f>E3</f>
        <v>-0.04</v>
      </c>
      <c r="F6" s="39" t="str">
        <f>F3</f>
        <v>X</v>
      </c>
      <c r="G6" s="41">
        <v>2</v>
      </c>
      <c r="H6" s="39" t="s">
        <v>20</v>
      </c>
      <c r="I6" s="18">
        <f>I3</f>
        <v>660</v>
      </c>
      <c r="J6" s="42" t="str">
        <f>F3</f>
        <v>X</v>
      </c>
      <c r="K6" s="17"/>
      <c r="L6" s="25"/>
      <c r="M6" s="25"/>
      <c r="N6" s="43">
        <v>1</v>
      </c>
      <c r="O6" s="19"/>
      <c r="P6" s="36"/>
      <c r="Q6" s="19"/>
      <c r="R6" s="44"/>
      <c r="S6" s="19"/>
      <c r="T6" s="30"/>
      <c r="U6" s="32"/>
    </row>
    <row r="7" spans="1:21" ht="20.25" x14ac:dyDescent="0.3">
      <c r="A7" s="17"/>
      <c r="B7" s="38"/>
      <c r="C7" s="39"/>
      <c r="D7" s="39"/>
      <c r="E7" s="45">
        <f>E4</f>
        <v>1</v>
      </c>
      <c r="F7" s="39"/>
      <c r="G7" s="41"/>
      <c r="H7" s="39"/>
      <c r="I7" s="18"/>
      <c r="J7" s="42"/>
      <c r="K7" s="46"/>
      <c r="L7" s="30"/>
      <c r="M7" s="30"/>
      <c r="N7" s="30"/>
      <c r="O7" s="30"/>
      <c r="P7" s="47"/>
      <c r="Q7" s="48"/>
      <c r="R7" s="30"/>
      <c r="S7" s="30"/>
      <c r="T7" s="30"/>
      <c r="U7" s="32"/>
    </row>
    <row r="8" spans="1:21" ht="20.25" x14ac:dyDescent="0.2">
      <c r="A8" s="49"/>
      <c r="B8" s="50"/>
      <c r="C8" s="51"/>
      <c r="D8" s="51"/>
      <c r="E8" s="45"/>
      <c r="F8" s="51"/>
      <c r="G8" s="52"/>
      <c r="H8" s="51"/>
      <c r="I8" s="53"/>
      <c r="J8" s="54"/>
      <c r="K8" s="17" t="s">
        <v>24</v>
      </c>
      <c r="L8" s="25" t="s">
        <v>18</v>
      </c>
      <c r="M8" s="25"/>
      <c r="N8" s="55">
        <f t="shared" ref="N8:S8" si="0">N5</f>
        <v>0</v>
      </c>
      <c r="O8" s="39" t="str">
        <f t="shared" si="0"/>
        <v>X</v>
      </c>
      <c r="P8" s="56">
        <f t="shared" si="0"/>
        <v>2</v>
      </c>
      <c r="Q8" s="39" t="str">
        <f t="shared" si="0"/>
        <v>+</v>
      </c>
      <c r="R8" s="18">
        <f t="shared" si="0"/>
        <v>420</v>
      </c>
      <c r="S8" s="39" t="str">
        <f t="shared" si="0"/>
        <v>X</v>
      </c>
      <c r="T8" s="39" t="s">
        <v>20</v>
      </c>
      <c r="U8" s="57">
        <f>M3</f>
        <v>0</v>
      </c>
    </row>
    <row r="9" spans="1:21" ht="20.25" x14ac:dyDescent="0.2">
      <c r="A9" s="58"/>
      <c r="B9" s="59"/>
      <c r="C9" s="55"/>
      <c r="D9" s="55"/>
      <c r="E9" s="60"/>
      <c r="F9" s="61"/>
      <c r="G9" s="62"/>
      <c r="H9" s="63"/>
      <c r="I9" s="30"/>
      <c r="J9" s="30"/>
      <c r="K9" s="17"/>
      <c r="L9" s="25"/>
      <c r="M9" s="25"/>
      <c r="N9" s="55">
        <f>N6</f>
        <v>1</v>
      </c>
      <c r="O9" s="39"/>
      <c r="P9" s="56"/>
      <c r="Q9" s="39"/>
      <c r="R9" s="18"/>
      <c r="S9" s="39"/>
      <c r="T9" s="39"/>
      <c r="U9" s="57"/>
    </row>
    <row r="10" spans="1:21" ht="21" x14ac:dyDescent="0.3">
      <c r="A10" s="58"/>
      <c r="B10" s="59"/>
      <c r="C10" s="55"/>
      <c r="D10" s="55"/>
      <c r="E10" s="60"/>
      <c r="F10" s="61"/>
      <c r="G10" s="62"/>
      <c r="H10" s="63"/>
      <c r="I10" s="30"/>
      <c r="J10" s="30"/>
      <c r="K10" s="64"/>
      <c r="L10" s="65"/>
      <c r="M10" s="30"/>
      <c r="N10" s="30"/>
      <c r="O10" s="51"/>
      <c r="P10" s="66"/>
      <c r="Q10" s="48"/>
      <c r="R10" s="30"/>
      <c r="S10" s="67"/>
      <c r="T10" s="31"/>
      <c r="U10" s="68"/>
    </row>
    <row r="11" spans="1:21" ht="13.5" thickBot="1" x14ac:dyDescent="0.25">
      <c r="A11" s="17" t="s">
        <v>25</v>
      </c>
      <c r="B11" s="38"/>
      <c r="C11" s="39" t="s">
        <v>18</v>
      </c>
      <c r="D11" s="39"/>
      <c r="E11" s="40">
        <f>E6*2</f>
        <v>-0.08</v>
      </c>
      <c r="F11" s="39" t="str">
        <f>F6</f>
        <v>X</v>
      </c>
      <c r="G11" s="30"/>
      <c r="H11" s="39" t="s">
        <v>20</v>
      </c>
      <c r="I11" s="18">
        <f>I6</f>
        <v>660</v>
      </c>
      <c r="J11" s="18"/>
      <c r="K11" s="17" t="s">
        <v>26</v>
      </c>
      <c r="L11" s="25" t="s">
        <v>18</v>
      </c>
      <c r="M11" s="25"/>
      <c r="N11" s="55">
        <f>N5*P8</f>
        <v>0</v>
      </c>
      <c r="O11" s="39" t="str">
        <f>O8</f>
        <v>X</v>
      </c>
      <c r="P11" s="30"/>
      <c r="Q11" s="39" t="str">
        <f>Q8</f>
        <v>+</v>
      </c>
      <c r="R11" s="69">
        <f>R5</f>
        <v>420</v>
      </c>
      <c r="S11" s="30"/>
      <c r="T11" s="30"/>
      <c r="U11" s="32"/>
    </row>
    <row r="12" spans="1:21" ht="13.5" thickBot="1" x14ac:dyDescent="0.25">
      <c r="A12" s="70"/>
      <c r="B12" s="71"/>
      <c r="C12" s="72"/>
      <c r="D12" s="72"/>
      <c r="E12" s="73">
        <f>E4</f>
        <v>1</v>
      </c>
      <c r="F12" s="72"/>
      <c r="G12" s="74"/>
      <c r="H12" s="72"/>
      <c r="I12" s="75"/>
      <c r="J12" s="75"/>
      <c r="K12" s="17"/>
      <c r="L12" s="25"/>
      <c r="M12" s="25"/>
      <c r="N12" s="55">
        <f>N9</f>
        <v>1</v>
      </c>
      <c r="O12" s="39"/>
      <c r="P12" s="30"/>
      <c r="Q12" s="39"/>
      <c r="R12" s="69"/>
      <c r="S12" s="30"/>
      <c r="T12" s="30"/>
      <c r="U12" s="32"/>
    </row>
    <row r="13" spans="1:21" ht="21.75" customHeight="1" thickBot="1" x14ac:dyDescent="0.25">
      <c r="A13" s="50"/>
      <c r="B13" s="50"/>
      <c r="C13" s="51"/>
      <c r="D13" s="51"/>
      <c r="E13" s="45"/>
      <c r="F13" s="51"/>
      <c r="G13" s="30"/>
      <c r="H13" s="51"/>
      <c r="I13" s="53"/>
      <c r="J13" s="53"/>
      <c r="K13" s="76" t="s">
        <v>27</v>
      </c>
      <c r="L13" s="77" t="s">
        <v>18</v>
      </c>
      <c r="M13" s="77"/>
      <c r="N13" s="78">
        <v>5000</v>
      </c>
      <c r="O13" s="78"/>
      <c r="P13" s="78"/>
      <c r="Q13" s="79" t="str">
        <f>O11</f>
        <v>X</v>
      </c>
      <c r="R13" s="80"/>
      <c r="S13" s="74"/>
      <c r="T13" s="74"/>
      <c r="U13" s="81"/>
    </row>
    <row r="14" spans="1:21" ht="14.25" customHeight="1" x14ac:dyDescent="0.2">
      <c r="A14" s="50"/>
      <c r="B14" s="50"/>
      <c r="C14" s="51"/>
      <c r="D14" s="51"/>
      <c r="E14" s="45"/>
      <c r="F14" s="51"/>
      <c r="G14" s="30"/>
      <c r="H14" s="51"/>
      <c r="I14" s="53"/>
      <c r="J14" s="53"/>
      <c r="K14" s="82" t="s">
        <v>28</v>
      </c>
      <c r="L14" s="83" t="s">
        <v>18</v>
      </c>
      <c r="M14" s="83"/>
      <c r="N14" s="84">
        <f>N16*0.5</f>
        <v>0</v>
      </c>
      <c r="O14" s="85" t="str">
        <f>O16</f>
        <v>X</v>
      </c>
      <c r="P14" s="86">
        <f>P5</f>
        <v>2</v>
      </c>
      <c r="Q14" s="87" t="s">
        <v>20</v>
      </c>
      <c r="R14" s="88">
        <f>R16</f>
        <v>0</v>
      </c>
      <c r="S14" s="87" t="str">
        <f>O14</f>
        <v>X</v>
      </c>
      <c r="T14" s="30"/>
      <c r="U14" s="32"/>
    </row>
    <row r="15" spans="1:21" ht="14.25" customHeight="1" thickBot="1" x14ac:dyDescent="0.25">
      <c r="A15" s="50"/>
      <c r="B15" s="50"/>
      <c r="C15" s="51"/>
      <c r="D15" s="51"/>
      <c r="E15" s="45"/>
      <c r="F15" s="51"/>
      <c r="G15" s="30"/>
      <c r="H15" s="51"/>
      <c r="I15" s="53"/>
      <c r="J15" s="53"/>
      <c r="K15" s="70"/>
      <c r="L15" s="77"/>
      <c r="M15" s="77"/>
      <c r="N15" s="89">
        <f>N17</f>
        <v>1</v>
      </c>
      <c r="O15" s="90"/>
      <c r="P15" s="91"/>
      <c r="Q15" s="72"/>
      <c r="R15" s="92"/>
      <c r="S15" s="72"/>
      <c r="T15" s="30"/>
      <c r="U15" s="32"/>
    </row>
    <row r="16" spans="1:21" ht="13.5" customHeight="1" x14ac:dyDescent="0.2">
      <c r="A16" s="50"/>
      <c r="B16" s="50"/>
      <c r="C16" s="51"/>
      <c r="D16" s="51"/>
      <c r="E16" s="45"/>
      <c r="F16" s="51"/>
      <c r="G16" s="30"/>
      <c r="H16" s="51"/>
      <c r="I16" s="53"/>
      <c r="J16" s="53"/>
      <c r="K16" s="82" t="s">
        <v>29</v>
      </c>
      <c r="L16" s="83" t="str">
        <f>L13</f>
        <v>=</v>
      </c>
      <c r="M16" s="83"/>
      <c r="N16" s="93">
        <v>0</v>
      </c>
      <c r="O16" s="87" t="str">
        <f>O11</f>
        <v>X</v>
      </c>
      <c r="P16" s="94"/>
      <c r="Q16" s="87" t="str">
        <f>Q11</f>
        <v>+</v>
      </c>
      <c r="R16" s="95">
        <v>0</v>
      </c>
      <c r="S16" s="14"/>
      <c r="T16" s="14"/>
      <c r="U16" s="96"/>
    </row>
    <row r="17" spans="1:21" ht="14.25" customHeight="1" x14ac:dyDescent="0.2">
      <c r="A17" s="50"/>
      <c r="B17" s="50"/>
      <c r="C17" s="51"/>
      <c r="D17" s="51"/>
      <c r="E17" s="45"/>
      <c r="F17" s="51"/>
      <c r="G17" s="30"/>
      <c r="H17" s="51"/>
      <c r="I17" s="53"/>
      <c r="J17" s="53"/>
      <c r="K17" s="17"/>
      <c r="L17" s="97"/>
      <c r="M17" s="97"/>
      <c r="N17" s="43">
        <v>1</v>
      </c>
      <c r="O17" s="39"/>
      <c r="P17" s="24"/>
      <c r="Q17" s="39"/>
      <c r="R17" s="98"/>
      <c r="S17" s="30"/>
      <c r="T17" s="30"/>
      <c r="U17" s="32"/>
    </row>
    <row r="18" spans="1:21" ht="21.75" customHeight="1" thickBot="1" x14ac:dyDescent="0.25">
      <c r="A18" s="50"/>
      <c r="B18" s="50"/>
      <c r="C18" s="51"/>
      <c r="D18" s="51"/>
      <c r="E18" s="45"/>
      <c r="F18" s="51"/>
      <c r="G18" s="30"/>
      <c r="H18" s="51"/>
      <c r="I18" s="53"/>
      <c r="J18" s="53"/>
      <c r="K18" s="76" t="s">
        <v>27</v>
      </c>
      <c r="L18" s="77" t="str">
        <f>L16</f>
        <v>=</v>
      </c>
      <c r="M18" s="99"/>
      <c r="N18" s="78">
        <v>0</v>
      </c>
      <c r="O18" s="78"/>
      <c r="P18" s="78"/>
      <c r="Q18" s="79" t="str">
        <f>Q13</f>
        <v>X</v>
      </c>
      <c r="R18" s="80"/>
      <c r="S18" s="74"/>
      <c r="T18" s="74"/>
      <c r="U18" s="81"/>
    </row>
    <row r="19" spans="1:21" ht="15" customHeight="1" x14ac:dyDescent="0.2">
      <c r="A19" s="50"/>
      <c r="B19" s="50"/>
      <c r="C19" s="51"/>
      <c r="D19" s="51"/>
      <c r="E19" s="45"/>
      <c r="F19" s="51"/>
      <c r="G19" s="30"/>
      <c r="H19" s="51"/>
      <c r="I19" s="53"/>
      <c r="J19" s="53"/>
      <c r="K19" s="82" t="s">
        <v>30</v>
      </c>
      <c r="L19" s="83" t="s">
        <v>18</v>
      </c>
      <c r="M19" s="83"/>
      <c r="N19" s="84">
        <f>N21*0.5</f>
        <v>0</v>
      </c>
      <c r="O19" s="85" t="str">
        <f>O16</f>
        <v>X</v>
      </c>
      <c r="P19" s="86">
        <f>P14</f>
        <v>2</v>
      </c>
      <c r="Q19" s="87" t="s">
        <v>20</v>
      </c>
      <c r="R19" s="88">
        <f>R21</f>
        <v>0</v>
      </c>
      <c r="S19" s="87" t="str">
        <f>S14</f>
        <v>X</v>
      </c>
      <c r="T19" s="30"/>
      <c r="U19" s="32"/>
    </row>
    <row r="20" spans="1:21" ht="14.25" customHeight="1" thickBot="1" x14ac:dyDescent="0.25">
      <c r="A20" s="50"/>
      <c r="B20" s="50"/>
      <c r="C20" s="51"/>
      <c r="D20" s="51"/>
      <c r="E20" s="45"/>
      <c r="F20" s="51"/>
      <c r="G20" s="30"/>
      <c r="H20" s="51"/>
      <c r="I20" s="53"/>
      <c r="J20" s="53"/>
      <c r="K20" s="70"/>
      <c r="L20" s="77"/>
      <c r="M20" s="77"/>
      <c r="N20" s="100">
        <f>N22</f>
        <v>1</v>
      </c>
      <c r="O20" s="90"/>
      <c r="P20" s="91"/>
      <c r="Q20" s="72"/>
      <c r="R20" s="92"/>
      <c r="S20" s="72"/>
      <c r="T20" s="30"/>
      <c r="U20" s="32"/>
    </row>
    <row r="21" spans="1:21" ht="15.75" customHeight="1" x14ac:dyDescent="0.2">
      <c r="A21" s="50"/>
      <c r="B21" s="50"/>
      <c r="C21" s="51"/>
      <c r="D21" s="51"/>
      <c r="E21" s="45"/>
      <c r="F21" s="51"/>
      <c r="G21" s="30"/>
      <c r="H21" s="51"/>
      <c r="I21" s="53"/>
      <c r="J21" s="53"/>
      <c r="K21" s="82" t="s">
        <v>31</v>
      </c>
      <c r="L21" s="83" t="str">
        <f>L16</f>
        <v>=</v>
      </c>
      <c r="M21" s="101"/>
      <c r="N21" s="93">
        <v>0</v>
      </c>
      <c r="O21" s="87" t="str">
        <f>O16</f>
        <v>X</v>
      </c>
      <c r="P21" s="14"/>
      <c r="Q21" s="87" t="str">
        <f>Q16</f>
        <v>+</v>
      </c>
      <c r="R21" s="95">
        <v>0</v>
      </c>
      <c r="S21" s="14"/>
      <c r="T21" s="14"/>
      <c r="U21" s="96"/>
    </row>
    <row r="22" spans="1:21" ht="14.25" customHeight="1" x14ac:dyDescent="0.2">
      <c r="A22" s="50"/>
      <c r="B22" s="50"/>
      <c r="C22" s="51"/>
      <c r="D22" s="51"/>
      <c r="E22" s="45"/>
      <c r="F22" s="51"/>
      <c r="G22" s="30"/>
      <c r="H22" s="51"/>
      <c r="I22" s="53"/>
      <c r="J22" s="53"/>
      <c r="K22" s="17"/>
      <c r="L22" s="25"/>
      <c r="M22" s="25"/>
      <c r="N22" s="43">
        <v>1</v>
      </c>
      <c r="O22" s="39"/>
      <c r="P22" s="30"/>
      <c r="Q22" s="39"/>
      <c r="R22" s="98"/>
      <c r="S22" s="30"/>
      <c r="T22" s="30"/>
      <c r="U22" s="32"/>
    </row>
    <row r="23" spans="1:21" ht="19.5" customHeight="1" thickBot="1" x14ac:dyDescent="0.35">
      <c r="A23" s="102" t="s">
        <v>32</v>
      </c>
      <c r="B23" s="27"/>
      <c r="C23" s="30" t="str">
        <f>C6</f>
        <v>=</v>
      </c>
      <c r="D23" s="103">
        <v>10000</v>
      </c>
      <c r="E23" s="60"/>
      <c r="F23" s="61"/>
      <c r="G23" s="30"/>
      <c r="H23" s="104"/>
      <c r="I23" s="30"/>
      <c r="J23" s="30"/>
      <c r="K23" s="105" t="s">
        <v>27</v>
      </c>
      <c r="L23" s="106" t="str">
        <f>L21</f>
        <v>=</v>
      </c>
      <c r="M23" s="107"/>
      <c r="N23" s="78">
        <v>0</v>
      </c>
      <c r="O23" s="78"/>
      <c r="P23" s="78"/>
      <c r="Q23" s="108" t="str">
        <f>Q18</f>
        <v>X</v>
      </c>
      <c r="R23" s="74"/>
      <c r="S23" s="74"/>
      <c r="T23" s="74"/>
      <c r="U23" s="81"/>
    </row>
    <row r="24" spans="1:21" ht="19.5" customHeight="1" x14ac:dyDescent="0.3">
      <c r="A24" s="102"/>
      <c r="B24" s="27"/>
      <c r="C24" s="30"/>
      <c r="D24" s="109"/>
      <c r="E24" s="60"/>
      <c r="F24" s="61"/>
      <c r="G24" s="30"/>
      <c r="H24" s="104"/>
      <c r="I24" s="30"/>
      <c r="J24" s="30"/>
      <c r="K24" s="65"/>
      <c r="L24" s="110"/>
      <c r="M24" s="59"/>
      <c r="N24" s="111"/>
      <c r="O24" s="111"/>
      <c r="P24" s="111"/>
      <c r="Q24" s="112"/>
      <c r="R24" s="30"/>
      <c r="S24" s="30"/>
      <c r="T24" s="30"/>
      <c r="U24" s="30"/>
    </row>
    <row r="25" spans="1:21" ht="19.5" customHeight="1" x14ac:dyDescent="0.3">
      <c r="A25" s="102"/>
      <c r="B25" s="27"/>
      <c r="C25" s="30"/>
      <c r="D25" s="109"/>
      <c r="E25" s="60"/>
      <c r="F25" s="61"/>
      <c r="G25" s="30"/>
      <c r="H25" s="104"/>
      <c r="I25" s="30"/>
      <c r="J25" s="30"/>
      <c r="K25" s="65"/>
      <c r="L25" s="110"/>
      <c r="M25" s="59"/>
      <c r="N25" s="111"/>
      <c r="O25" s="111"/>
      <c r="P25" s="111"/>
      <c r="Q25" s="112"/>
      <c r="R25" s="30"/>
      <c r="S25" s="30"/>
      <c r="T25" s="30"/>
      <c r="U25" s="30"/>
    </row>
    <row r="26" spans="1:21" ht="19.5" customHeight="1" x14ac:dyDescent="0.3">
      <c r="A26" s="102"/>
      <c r="B26" s="27"/>
      <c r="C26" s="30"/>
      <c r="D26" s="109"/>
      <c r="E26" s="60"/>
      <c r="F26" s="61"/>
      <c r="G26" s="30"/>
      <c r="H26" s="104"/>
      <c r="I26" s="30"/>
      <c r="J26" s="30"/>
      <c r="K26" s="65"/>
      <c r="L26" s="110"/>
      <c r="M26" s="59"/>
      <c r="N26" s="111"/>
      <c r="O26" s="111"/>
      <c r="P26" s="111"/>
      <c r="Q26" s="112"/>
      <c r="R26" s="30"/>
      <c r="S26" s="30"/>
      <c r="T26" s="30"/>
      <c r="U26" s="30"/>
    </row>
    <row r="27" spans="1:21" ht="19.5" customHeight="1" x14ac:dyDescent="0.3">
      <c r="A27" s="102"/>
      <c r="B27" s="27"/>
      <c r="C27" s="30"/>
      <c r="D27" s="109"/>
      <c r="E27" s="60"/>
      <c r="F27" s="61"/>
      <c r="G27" s="30"/>
      <c r="H27" s="104"/>
      <c r="I27" s="30"/>
      <c r="J27" s="30"/>
      <c r="K27" s="65"/>
      <c r="L27" s="110"/>
      <c r="M27" s="59"/>
      <c r="N27" s="111"/>
      <c r="O27" s="111"/>
      <c r="P27" s="111"/>
      <c r="Q27" s="112"/>
      <c r="R27" s="30"/>
      <c r="S27" s="30"/>
      <c r="T27" s="30"/>
      <c r="U27" s="30"/>
    </row>
    <row r="28" spans="1:21" ht="19.5" customHeight="1" x14ac:dyDescent="0.3">
      <c r="A28" s="102"/>
      <c r="B28" s="27"/>
      <c r="C28" s="30"/>
      <c r="D28" s="109"/>
      <c r="E28" s="60"/>
      <c r="F28" s="61"/>
      <c r="G28" s="30"/>
      <c r="H28" s="104"/>
      <c r="I28" s="30"/>
      <c r="J28" s="30"/>
      <c r="K28" s="65"/>
      <c r="L28" s="110"/>
      <c r="M28" s="59"/>
      <c r="N28" s="111"/>
      <c r="O28" s="111"/>
      <c r="P28" s="111"/>
      <c r="Q28" s="112"/>
      <c r="R28" s="30"/>
      <c r="S28" s="30"/>
      <c r="T28" s="30"/>
      <c r="U28" s="30"/>
    </row>
    <row r="29" spans="1:21" ht="19.5" customHeight="1" x14ac:dyDescent="0.3">
      <c r="A29" s="102"/>
      <c r="B29" s="27"/>
      <c r="C29" s="30"/>
      <c r="D29" s="109"/>
      <c r="E29" s="60"/>
      <c r="F29" s="61"/>
      <c r="G29" s="30"/>
      <c r="H29" s="104"/>
      <c r="I29" s="30"/>
      <c r="J29" s="30"/>
      <c r="K29" s="65"/>
      <c r="L29" s="110"/>
      <c r="M29" s="59"/>
      <c r="N29" s="111"/>
      <c r="O29" s="111"/>
      <c r="P29" s="111"/>
      <c r="Q29" s="112"/>
      <c r="R29" s="30"/>
      <c r="S29" s="30"/>
      <c r="T29" s="30"/>
      <c r="U29" s="30"/>
    </row>
    <row r="30" spans="1:21" ht="19.5" customHeight="1" x14ac:dyDescent="0.3">
      <c r="A30" s="102"/>
      <c r="B30" s="27"/>
      <c r="C30" s="30"/>
      <c r="D30" s="109"/>
      <c r="E30" s="60"/>
      <c r="F30" s="61"/>
      <c r="G30" s="30"/>
      <c r="H30" s="104"/>
      <c r="I30" s="30"/>
      <c r="J30" s="30"/>
      <c r="K30" s="65"/>
      <c r="L30" s="110"/>
      <c r="M30" s="59"/>
      <c r="N30" s="111"/>
      <c r="O30" s="111"/>
      <c r="P30" s="111"/>
      <c r="Q30" s="112"/>
      <c r="R30" s="30"/>
      <c r="S30" s="30"/>
      <c r="T30" s="30"/>
      <c r="U30" s="30"/>
    </row>
    <row r="31" spans="1:21" ht="19.5" customHeight="1" x14ac:dyDescent="0.3">
      <c r="A31" s="102"/>
      <c r="B31" s="27"/>
      <c r="C31" s="30"/>
      <c r="D31" s="109"/>
      <c r="E31" s="60"/>
      <c r="F31" s="61"/>
      <c r="G31" s="30"/>
      <c r="H31" s="104"/>
      <c r="I31" s="30"/>
      <c r="J31" s="30"/>
      <c r="K31" s="65"/>
      <c r="L31" s="110"/>
      <c r="M31" s="59"/>
      <c r="N31" s="111"/>
      <c r="O31" s="111"/>
      <c r="P31" s="111"/>
      <c r="Q31" s="112"/>
      <c r="R31" s="30"/>
      <c r="S31" s="30"/>
      <c r="T31" s="30"/>
      <c r="U31" s="30"/>
    </row>
    <row r="32" spans="1:21" ht="19.5" customHeight="1" x14ac:dyDescent="0.3">
      <c r="A32" s="102"/>
      <c r="B32" s="27"/>
      <c r="C32" s="30"/>
      <c r="D32" s="109"/>
      <c r="E32" s="60"/>
      <c r="F32" s="61"/>
      <c r="G32" s="30"/>
      <c r="H32" s="104"/>
      <c r="I32" s="30"/>
      <c r="J32" s="30"/>
      <c r="K32" s="65"/>
      <c r="L32" s="110"/>
      <c r="M32" s="59"/>
      <c r="N32" s="111"/>
      <c r="O32" s="111"/>
      <c r="P32" s="111"/>
      <c r="Q32" s="112"/>
      <c r="R32" s="30"/>
      <c r="S32" s="30"/>
      <c r="T32" s="30"/>
      <c r="U32" s="30"/>
    </row>
    <row r="33" spans="1:21" ht="19.5" customHeight="1" x14ac:dyDescent="0.3">
      <c r="A33" s="102"/>
      <c r="B33" s="27"/>
      <c r="C33" s="30"/>
      <c r="D33" s="109"/>
      <c r="E33" s="60"/>
      <c r="F33" s="61"/>
      <c r="G33" s="30"/>
      <c r="H33" s="104"/>
      <c r="I33" s="30"/>
      <c r="J33" s="30"/>
      <c r="K33" s="65"/>
      <c r="L33" s="110"/>
      <c r="M33" s="59"/>
      <c r="N33" s="111"/>
      <c r="O33" s="111"/>
      <c r="P33" s="111"/>
      <c r="Q33" s="112"/>
      <c r="R33" s="30"/>
      <c r="S33" s="30"/>
      <c r="T33" s="30"/>
      <c r="U33" s="30"/>
    </row>
    <row r="34" spans="1:21" ht="19.5" customHeight="1" thickBot="1" x14ac:dyDescent="0.35">
      <c r="A34" s="113"/>
      <c r="B34" s="111"/>
      <c r="C34" s="114"/>
      <c r="D34" s="109"/>
      <c r="E34" s="115"/>
      <c r="F34" s="116"/>
      <c r="G34" s="114"/>
      <c r="H34" s="117"/>
      <c r="I34" s="114"/>
      <c r="J34" s="114"/>
      <c r="K34" s="118"/>
      <c r="L34" s="119"/>
      <c r="M34" s="120"/>
      <c r="N34" s="111"/>
      <c r="O34" s="111"/>
      <c r="P34" s="111"/>
      <c r="Q34" s="112"/>
      <c r="R34" s="30"/>
      <c r="S34" s="30"/>
      <c r="T34" s="30"/>
      <c r="U34" s="30"/>
    </row>
    <row r="35" spans="1:21" ht="19.5" customHeight="1" thickBot="1" x14ac:dyDescent="0.35">
      <c r="A35" s="113" t="s">
        <v>33</v>
      </c>
      <c r="B35" s="111"/>
      <c r="C35" s="114"/>
      <c r="D35" s="109"/>
      <c r="E35" s="121" t="str">
        <f>IF(E47=E48,"Ja","Nej")</f>
        <v>Ja</v>
      </c>
      <c r="F35" s="122"/>
      <c r="G35" s="122"/>
      <c r="H35" s="122"/>
      <c r="I35" s="121" t="str">
        <f>IF(I47=I48,"Ja","Nej")</f>
        <v>Nej</v>
      </c>
      <c r="J35" s="122"/>
      <c r="K35" s="122"/>
      <c r="L35" s="122"/>
      <c r="M35" s="121" t="str">
        <f>IF(M47=M48,"Ja","Nej")</f>
        <v>Nej</v>
      </c>
      <c r="N35" s="111"/>
      <c r="O35" s="111"/>
      <c r="P35" s="111"/>
      <c r="Q35" s="112"/>
      <c r="R35" s="30"/>
      <c r="S35" s="30"/>
      <c r="T35" s="30"/>
      <c r="U35" s="30"/>
    </row>
    <row r="36" spans="1:21" ht="19.5" customHeight="1" x14ac:dyDescent="0.3">
      <c r="A36" s="113" t="s">
        <v>34</v>
      </c>
      <c r="B36" s="111"/>
      <c r="C36" s="114"/>
      <c r="D36" s="109"/>
      <c r="E36" s="123" t="str">
        <f>CONCATENATE("MR=",K11)</f>
        <v>MR=MC(1)</v>
      </c>
      <c r="F36" s="118"/>
      <c r="G36" s="118"/>
      <c r="H36" s="118"/>
      <c r="I36" s="123" t="str">
        <f>CONCATENATE("MR=",K16)</f>
        <v>MR=MC(2)</v>
      </c>
      <c r="J36" s="118"/>
      <c r="K36" s="118"/>
      <c r="L36" s="118"/>
      <c r="M36" s="123" t="str">
        <f>CONCATENATE("MR=",K21)</f>
        <v>MR=MC(3)</v>
      </c>
      <c r="N36" s="111"/>
      <c r="O36" s="111"/>
      <c r="P36" s="111"/>
      <c r="Q36" s="112"/>
      <c r="R36" s="30"/>
      <c r="S36" s="30"/>
      <c r="T36" s="30"/>
      <c r="U36" s="30"/>
    </row>
    <row r="37" spans="1:21" ht="19.5" customHeight="1" x14ac:dyDescent="0.3">
      <c r="A37" s="124" t="s">
        <v>35</v>
      </c>
      <c r="B37" s="124"/>
      <c r="C37" s="124"/>
      <c r="D37" s="124"/>
      <c r="E37" s="125">
        <f>IF($E$3=0,(IF(N5=0,N13,($I$11-R$11)/(($E$11/$E$12*-1)+(N$11/N$12)))),($I$11-R11)/(($E$11/$E$12*-1)+(N$11/N$12)))</f>
        <v>3000</v>
      </c>
      <c r="F37" s="126"/>
      <c r="G37" s="115"/>
      <c r="H37" s="127"/>
      <c r="I37" s="125">
        <f>IF($E$3=0,(IF($N$16=0,$N$18,($I$11-$R16)/(($E$11/$E$12*-1)+($N16/$N17)))),($I$11-$R16)/(($E$11/$E$12*-1)+($N16/$N17)))</f>
        <v>8250</v>
      </c>
      <c r="J37" s="126"/>
      <c r="K37" s="115"/>
      <c r="L37" s="127"/>
      <c r="M37" s="125">
        <f>IF($E$3=0,(IF($N$21=0,$N$23,($I$11-$R21)/(($E$11/$E$12*-1)+($N21/$N22)))),($I$11-$R21)/(($E$11/$E$12*-1)+($N21/$N22)))</f>
        <v>8250</v>
      </c>
      <c r="N37" s="111"/>
      <c r="O37" s="111"/>
      <c r="P37" s="111"/>
      <c r="Q37" s="112"/>
      <c r="R37" s="30"/>
      <c r="S37" s="30"/>
      <c r="T37" s="30"/>
      <c r="U37" s="30"/>
    </row>
    <row r="38" spans="1:21" ht="19.5" customHeight="1" x14ac:dyDescent="0.3">
      <c r="A38" s="113" t="s">
        <v>36</v>
      </c>
      <c r="B38" s="111"/>
      <c r="C38" s="114"/>
      <c r="D38" s="109"/>
      <c r="E38" s="125">
        <f>N13</f>
        <v>5000</v>
      </c>
      <c r="F38" s="116"/>
      <c r="G38" s="114"/>
      <c r="H38" s="117"/>
      <c r="I38" s="125">
        <f>N18</f>
        <v>0</v>
      </c>
      <c r="J38" s="115"/>
      <c r="K38" s="115"/>
      <c r="L38" s="115"/>
      <c r="M38" s="125">
        <f>N23</f>
        <v>0</v>
      </c>
      <c r="N38" s="111"/>
      <c r="O38" s="111"/>
      <c r="P38" s="111"/>
      <c r="Q38" s="112"/>
      <c r="R38" s="30"/>
      <c r="S38" s="30"/>
      <c r="T38" s="30"/>
      <c r="U38" s="30"/>
    </row>
    <row r="39" spans="1:21" ht="19.5" customHeight="1" x14ac:dyDescent="0.3">
      <c r="A39" s="113" t="s">
        <v>37</v>
      </c>
      <c r="B39" s="111"/>
      <c r="C39" s="114"/>
      <c r="D39" s="109"/>
      <c r="E39" s="125">
        <v>0</v>
      </c>
      <c r="F39" s="116"/>
      <c r="G39" s="114"/>
      <c r="H39" s="117"/>
      <c r="I39" s="125">
        <f>N13</f>
        <v>5000</v>
      </c>
      <c r="J39" s="115"/>
      <c r="K39" s="115"/>
      <c r="L39" s="115"/>
      <c r="M39" s="125">
        <f>N18</f>
        <v>0</v>
      </c>
      <c r="N39" s="111"/>
      <c r="O39" s="111"/>
      <c r="P39" s="111"/>
      <c r="Q39" s="112"/>
      <c r="R39" s="30"/>
      <c r="S39" s="30"/>
      <c r="T39" s="30"/>
      <c r="U39" s="30"/>
    </row>
    <row r="40" spans="1:21" ht="19.5" customHeight="1" x14ac:dyDescent="0.3">
      <c r="A40" s="113" t="s">
        <v>38</v>
      </c>
      <c r="B40" s="111"/>
      <c r="C40" s="114"/>
      <c r="D40" s="109"/>
      <c r="E40" s="125">
        <f>D23</f>
        <v>10000</v>
      </c>
      <c r="F40" s="116"/>
      <c r="G40" s="114"/>
      <c r="H40" s="117"/>
      <c r="I40" s="125">
        <f>D23</f>
        <v>10000</v>
      </c>
      <c r="J40" s="115"/>
      <c r="K40" s="115"/>
      <c r="L40" s="115"/>
      <c r="M40" s="125">
        <f>D23</f>
        <v>10000</v>
      </c>
      <c r="N40" s="111"/>
      <c r="O40" s="111"/>
      <c r="P40" s="111"/>
      <c r="Q40" s="112"/>
      <c r="R40" s="30"/>
      <c r="S40" s="30"/>
      <c r="T40" s="30"/>
      <c r="U40" s="30"/>
    </row>
    <row r="41" spans="1:21" ht="19.5" customHeight="1" x14ac:dyDescent="0.3">
      <c r="A41" s="113" t="s">
        <v>39</v>
      </c>
      <c r="B41" s="111"/>
      <c r="C41" s="114"/>
      <c r="D41" s="109"/>
      <c r="E41" s="125">
        <f>IF(IF(E37&lt;E38,IF(E40&gt;E37&gt;E39,E37),IF(E37&lt;E39,0,MIN(E38,E40)))&gt;E40,E40,IF(E37&lt;E38,IF(E40&gt;E37&gt;E39,E37),IF(E37&lt;E39,0,MIN(E38,E40))))</f>
        <v>3000</v>
      </c>
      <c r="F41" s="126"/>
      <c r="G41" s="115"/>
      <c r="H41" s="127"/>
      <c r="I41" s="125">
        <f>IF(IF(I37&lt;I38,IF(I40&gt;I37&gt;I39,I37),IF(I37&lt;I39,0,MIN(I38,I40)))&gt;I40,I40,IF(I37&lt;I38,IF(I40&gt;I37&gt;I39,I37),IF(I37&lt;I39,0,MIN(I38,I40))))</f>
        <v>0</v>
      </c>
      <c r="J41" s="126"/>
      <c r="K41" s="115"/>
      <c r="L41" s="127"/>
      <c r="M41" s="125">
        <f>IF(IF(IF(M37&lt;M38,IF(M40&gt;M37&gt;M39,M37),IF(M37&lt;M39,0,MIN(M38,M40)))&lt;M39,M39,IF(M37&lt;M38,IF(M40&gt;M37&gt;M39,M37),IF(M37&lt;M39,0,MIN(M38,M40))))&gt;M40,M40,IF(IF(M37&lt;M38,IF(M40&gt;M37&gt;M39,M37),IF(M37&lt;M39,0,MIN(M38,M40)))&lt;M39,M39,IF(M37&lt;M38,IF(M40&gt;M37&gt;M39,M37),IF(M37&lt;M39,0,MIN(M38,M40)))))</f>
        <v>0</v>
      </c>
      <c r="N41" s="111"/>
      <c r="O41" s="111"/>
      <c r="P41" s="111"/>
      <c r="Q41" s="112"/>
      <c r="R41" s="30"/>
      <c r="S41" s="30"/>
      <c r="T41" s="30"/>
      <c r="U41" s="30"/>
    </row>
    <row r="42" spans="1:21" ht="19.5" customHeight="1" x14ac:dyDescent="0.3">
      <c r="A42" s="113" t="s">
        <v>40</v>
      </c>
      <c r="B42" s="111"/>
      <c r="C42" s="114"/>
      <c r="D42" s="109"/>
      <c r="E42" s="125">
        <f>E41*($E$3/$E$4)+$I$3</f>
        <v>540</v>
      </c>
      <c r="F42" s="116"/>
      <c r="G42" s="114"/>
      <c r="H42" s="117"/>
      <c r="I42" s="125">
        <f>I41*($E$3/$E$4)+$I$3</f>
        <v>660</v>
      </c>
      <c r="J42" s="115"/>
      <c r="K42" s="115"/>
      <c r="L42" s="115"/>
      <c r="M42" s="125">
        <f>IF(M41=0,0,M41*($E$3/$E$4)+$I$3)</f>
        <v>0</v>
      </c>
      <c r="N42" s="111"/>
      <c r="O42" s="111"/>
      <c r="P42" s="111"/>
      <c r="Q42" s="112"/>
      <c r="R42" s="30"/>
      <c r="S42" s="30"/>
      <c r="T42" s="30"/>
      <c r="U42" s="30"/>
    </row>
    <row r="43" spans="1:21" ht="19.5" customHeight="1" x14ac:dyDescent="0.3">
      <c r="A43" s="113" t="s">
        <v>41</v>
      </c>
      <c r="B43" s="111"/>
      <c r="C43" s="114"/>
      <c r="D43" s="109"/>
      <c r="E43" s="128">
        <f>E41*E42</f>
        <v>1620000</v>
      </c>
      <c r="F43" s="129"/>
      <c r="G43" s="129"/>
      <c r="H43" s="129"/>
      <c r="I43" s="128">
        <f>I41*I42</f>
        <v>0</v>
      </c>
      <c r="J43" s="130"/>
      <c r="K43" s="130"/>
      <c r="L43" s="130"/>
      <c r="M43" s="128">
        <f>M41*M42</f>
        <v>0</v>
      </c>
      <c r="N43" s="111"/>
      <c r="O43" s="111"/>
      <c r="P43" s="111"/>
      <c r="Q43" s="112"/>
      <c r="R43" s="30"/>
      <c r="S43" s="30"/>
      <c r="T43" s="30"/>
      <c r="U43" s="30"/>
    </row>
    <row r="44" spans="1:21" ht="19.5" customHeight="1" x14ac:dyDescent="0.3">
      <c r="A44" s="113" t="s">
        <v>42</v>
      </c>
      <c r="B44" s="111"/>
      <c r="C44" s="114"/>
      <c r="D44" s="109"/>
      <c r="E44" s="131">
        <f>POWER(E41,$P$5)*$N$5/$N$6+($R$5*E41)</f>
        <v>1260000</v>
      </c>
      <c r="F44" s="116"/>
      <c r="G44" s="114"/>
      <c r="H44" s="117"/>
      <c r="I44" s="131">
        <f>IF(D23&gt;N13,POWER($N$13,$P$5)*$N$5/$N$6+($R$5*$N$13),POWER(D23,$P$5)*$N$5/$N$6+($R$5*D23))</f>
        <v>2100000</v>
      </c>
      <c r="J44" s="114"/>
      <c r="K44" s="118"/>
      <c r="L44" s="119"/>
      <c r="M44" s="131">
        <f>IF(N18=0,0,POWER($N$13,$P$5)*$N$5/$N$6+($R$5*$N$13))</f>
        <v>0</v>
      </c>
      <c r="N44" s="111"/>
      <c r="O44" s="111"/>
      <c r="P44" s="111"/>
      <c r="Q44" s="112"/>
      <c r="R44" s="30"/>
      <c r="S44" s="30"/>
      <c r="T44" s="30"/>
      <c r="U44" s="30"/>
    </row>
    <row r="45" spans="1:21" ht="19.5" customHeight="1" x14ac:dyDescent="0.3">
      <c r="A45" s="113" t="s">
        <v>43</v>
      </c>
      <c r="B45" s="111"/>
      <c r="C45" s="114"/>
      <c r="D45" s="109"/>
      <c r="E45" s="131"/>
      <c r="F45" s="116"/>
      <c r="G45" s="114"/>
      <c r="H45" s="117"/>
      <c r="I45" s="131">
        <f>IF(((POWER($I$41,$P$14)*($N$14/$N$15)+($R$14*$I$41)))-((POWER(($N$13),$P$14)*$N$14)/$N$15+($R$14*($N$13)))&lt;0,0,((POWER($I$41,$P$14)*($N$14/$N$15)+($R$14*$I$41)))-((POWER(($N$13),$P$14)*$N$14)/$N$15+($R$14*($N$13))))</f>
        <v>0</v>
      </c>
      <c r="J45" s="114"/>
      <c r="K45" s="118"/>
      <c r="L45" s="119"/>
      <c r="M45" s="131">
        <f>IF(((POWER(N18,$P$14)*($N$14/$N$15)+($R$14*N18)))-((POWER(($N$13),$P$14)*$N$14)/$N$15+($R$14*($N$13)))&lt;0,0,((POWER(N18,$P$14)*($N$14/$N$15)+($R$14*N18)))-((POWER(($N$13),$P$14)*$N$14)/$N$15+($R$14*($N$13))))</f>
        <v>0</v>
      </c>
      <c r="N45" s="111"/>
      <c r="O45" s="111"/>
      <c r="P45" s="111"/>
      <c r="Q45" s="112"/>
      <c r="R45" s="30"/>
      <c r="S45" s="30"/>
      <c r="T45" s="30"/>
      <c r="U45" s="30"/>
    </row>
    <row r="46" spans="1:21" ht="19.5" customHeight="1" thickBot="1" x14ac:dyDescent="0.35">
      <c r="A46" s="113" t="s">
        <v>44</v>
      </c>
      <c r="B46" s="111"/>
      <c r="C46" s="114"/>
      <c r="D46" s="109"/>
      <c r="E46" s="131"/>
      <c r="F46" s="116"/>
      <c r="G46" s="114"/>
      <c r="H46" s="117"/>
      <c r="I46" s="132"/>
      <c r="J46" s="114"/>
      <c r="K46" s="118"/>
      <c r="L46" s="119"/>
      <c r="M46" s="131">
        <f>(POWER(M41,$P$19)*($N$19/$N$20)+($R$19*M41)-(POWER(($N$18),$P$19)*($N$19/$N$20)+($R$19*($N$18))))</f>
        <v>0</v>
      </c>
      <c r="N46" s="111"/>
      <c r="O46" s="111"/>
      <c r="P46" s="111"/>
      <c r="Q46" s="112"/>
      <c r="R46" s="30"/>
      <c r="S46" s="30"/>
      <c r="T46" s="30"/>
      <c r="U46" s="30"/>
    </row>
    <row r="47" spans="1:21" ht="19.5" customHeight="1" thickBot="1" x14ac:dyDescent="0.35">
      <c r="A47" s="113" t="s">
        <v>45</v>
      </c>
      <c r="B47" s="111"/>
      <c r="C47" s="114"/>
      <c r="D47" s="109"/>
      <c r="E47" s="133">
        <f>E43-E44-E45-E46</f>
        <v>360000</v>
      </c>
      <c r="F47" s="130"/>
      <c r="G47" s="130"/>
      <c r="H47" s="130"/>
      <c r="I47" s="133">
        <f>I43-I44-I45-I46</f>
        <v>-2100000</v>
      </c>
      <c r="J47" s="130"/>
      <c r="K47" s="130"/>
      <c r="L47" s="130"/>
      <c r="M47" s="133">
        <f>M43-M44-M45-M46</f>
        <v>0</v>
      </c>
      <c r="N47" s="111"/>
      <c r="O47" s="111"/>
      <c r="P47" s="111"/>
      <c r="Q47" s="112"/>
      <c r="R47" s="30"/>
      <c r="S47" s="30"/>
      <c r="T47" s="30"/>
      <c r="U47" s="30"/>
    </row>
    <row r="48" spans="1:21" ht="19.5" hidden="1" customHeight="1" x14ac:dyDescent="0.3">
      <c r="A48" s="113" t="s">
        <v>46</v>
      </c>
      <c r="B48" s="111"/>
      <c r="C48" s="114"/>
      <c r="D48" s="109"/>
      <c r="E48" s="125">
        <f>MAX($E$47,$I$47,$M$47)</f>
        <v>360000</v>
      </c>
      <c r="F48" s="115"/>
      <c r="G48" s="115"/>
      <c r="H48" s="115"/>
      <c r="I48" s="125">
        <f>MAX($E$47,$I$47,$M$47)</f>
        <v>360000</v>
      </c>
      <c r="J48" s="115"/>
      <c r="K48" s="115"/>
      <c r="L48" s="115"/>
      <c r="M48" s="125">
        <f>MAX($E$47,$I$47,$M$47)</f>
        <v>360000</v>
      </c>
      <c r="N48" s="111"/>
      <c r="O48" s="111"/>
      <c r="P48" s="111"/>
      <c r="Q48" s="112"/>
      <c r="R48" s="30"/>
      <c r="S48" s="30"/>
      <c r="T48" s="30"/>
      <c r="U48" s="30"/>
    </row>
    <row r="49" spans="1:21" ht="19.5" customHeight="1" x14ac:dyDescent="0.3">
      <c r="A49" s="113" t="s">
        <v>47</v>
      </c>
      <c r="B49" s="111"/>
      <c r="C49" s="114"/>
      <c r="D49" s="109"/>
      <c r="E49" s="125">
        <f>$M$3</f>
        <v>0</v>
      </c>
      <c r="F49" s="115"/>
      <c r="G49" s="115"/>
      <c r="H49" s="115"/>
      <c r="I49" s="125">
        <f>$M$3</f>
        <v>0</v>
      </c>
      <c r="J49" s="115"/>
      <c r="K49" s="115"/>
      <c r="L49" s="115"/>
      <c r="M49" s="125">
        <f>$M$3</f>
        <v>0</v>
      </c>
      <c r="N49" s="111"/>
      <c r="O49" s="111"/>
      <c r="P49" s="111"/>
      <c r="Q49" s="112"/>
      <c r="R49" s="30"/>
      <c r="S49" s="30"/>
      <c r="T49" s="30"/>
      <c r="U49" s="30"/>
    </row>
    <row r="50" spans="1:21" ht="19.5" customHeight="1" thickBot="1" x14ac:dyDescent="0.35">
      <c r="A50" s="113" t="s">
        <v>48</v>
      </c>
      <c r="B50" s="111"/>
      <c r="C50" s="114"/>
      <c r="D50" s="109"/>
      <c r="E50" s="134">
        <f>E47-E49</f>
        <v>360000</v>
      </c>
      <c r="F50" s="115"/>
      <c r="G50" s="115"/>
      <c r="H50" s="115"/>
      <c r="I50" s="134">
        <f>I47-I49</f>
        <v>-2100000</v>
      </c>
      <c r="J50" s="115"/>
      <c r="K50" s="115"/>
      <c r="L50" s="115"/>
      <c r="M50" s="134">
        <f>M47-M49</f>
        <v>0</v>
      </c>
      <c r="N50" s="111"/>
      <c r="O50" s="111"/>
      <c r="P50" s="111"/>
      <c r="Q50" s="112"/>
      <c r="R50" s="30"/>
      <c r="S50" s="30"/>
      <c r="T50" s="30"/>
      <c r="U50" s="30"/>
    </row>
    <row r="51" spans="1:21" x14ac:dyDescent="0.2">
      <c r="H51" s="135"/>
      <c r="Q51" s="136"/>
    </row>
    <row r="52" spans="1:21" x14ac:dyDescent="0.2">
      <c r="H52" s="135"/>
      <c r="Q52" s="136"/>
    </row>
    <row r="53" spans="1:21" x14ac:dyDescent="0.2">
      <c r="H53" s="135"/>
      <c r="Q53" s="136"/>
    </row>
    <row r="54" spans="1:21" x14ac:dyDescent="0.2">
      <c r="H54" s="135"/>
      <c r="Q54" s="136"/>
    </row>
    <row r="55" spans="1:21" x14ac:dyDescent="0.2">
      <c r="H55" s="135"/>
      <c r="Q55" s="136"/>
    </row>
    <row r="56" spans="1:21" x14ac:dyDescent="0.2">
      <c r="H56" s="135"/>
      <c r="Q56" s="136"/>
    </row>
    <row r="57" spans="1:21" x14ac:dyDescent="0.2">
      <c r="H57" s="135"/>
      <c r="Q57" s="136"/>
    </row>
    <row r="58" spans="1:21" x14ac:dyDescent="0.2">
      <c r="H58" s="135"/>
      <c r="Q58" s="136"/>
    </row>
    <row r="59" spans="1:21" x14ac:dyDescent="0.2">
      <c r="H59" s="135"/>
      <c r="Q59" s="136"/>
    </row>
    <row r="60" spans="1:21" x14ac:dyDescent="0.2">
      <c r="H60" s="135"/>
      <c r="Q60" s="136"/>
    </row>
    <row r="61" spans="1:21" x14ac:dyDescent="0.2">
      <c r="H61" s="135"/>
      <c r="Q61" s="136"/>
    </row>
    <row r="62" spans="1:21" x14ac:dyDescent="0.2">
      <c r="H62" s="135"/>
      <c r="Q62" s="136"/>
    </row>
    <row r="63" spans="1:21" x14ac:dyDescent="0.2">
      <c r="H63" s="135"/>
      <c r="Q63" s="136"/>
    </row>
    <row r="64" spans="1:21" x14ac:dyDescent="0.2">
      <c r="H64" s="135"/>
      <c r="Q64" s="136"/>
    </row>
    <row r="65" spans="1:18" x14ac:dyDescent="0.2">
      <c r="H65" s="135"/>
      <c r="Q65" s="136"/>
    </row>
    <row r="66" spans="1:18" x14ac:dyDescent="0.2">
      <c r="H66" s="135"/>
      <c r="Q66" s="136"/>
    </row>
    <row r="67" spans="1:18" x14ac:dyDescent="0.2">
      <c r="H67" s="135"/>
      <c r="Q67" s="136"/>
    </row>
    <row r="68" spans="1:18" x14ac:dyDescent="0.2">
      <c r="H68" s="135"/>
      <c r="Q68" s="136"/>
    </row>
    <row r="69" spans="1:18" x14ac:dyDescent="0.2">
      <c r="H69" s="135"/>
      <c r="Q69" s="136"/>
    </row>
    <row r="70" spans="1:18" x14ac:dyDescent="0.2">
      <c r="H70" s="135"/>
      <c r="Q70" s="136"/>
    </row>
    <row r="71" spans="1:18" x14ac:dyDescent="0.2">
      <c r="H71" s="135"/>
      <c r="Q71" s="136"/>
    </row>
    <row r="72" spans="1:18" x14ac:dyDescent="0.2">
      <c r="H72" s="135"/>
      <c r="Q72" s="136"/>
    </row>
    <row r="73" spans="1:18" x14ac:dyDescent="0.2">
      <c r="A73" s="9" t="s">
        <v>49</v>
      </c>
      <c r="H73" s="135"/>
      <c r="Q73" s="136"/>
    </row>
    <row r="74" spans="1:18" x14ac:dyDescent="0.2">
      <c r="H74" s="135"/>
      <c r="Q74" s="136"/>
    </row>
    <row r="75" spans="1:18" ht="18" x14ac:dyDescent="0.25">
      <c r="H75" s="135"/>
      <c r="I75" s="137" t="s">
        <v>25</v>
      </c>
      <c r="J75" s="138" t="s">
        <v>18</v>
      </c>
      <c r="K75" s="139" t="str">
        <f>IF($E$48=$E$47,"MC(1)",IF($I$48=$I$47,"MC(2)",IF($M$48=$M$47,"MC(3)")))</f>
        <v>MC(1)</v>
      </c>
      <c r="L75" s="139"/>
      <c r="Q75" s="136"/>
    </row>
    <row r="76" spans="1:18" ht="18" customHeight="1" thickBot="1" x14ac:dyDescent="0.25">
      <c r="D76" s="140"/>
      <c r="E76" s="40">
        <f>E11</f>
        <v>-0.08</v>
      </c>
      <c r="F76" s="141" t="str">
        <f>F11</f>
        <v>X</v>
      </c>
      <c r="G76" s="142"/>
      <c r="H76" s="141" t="str">
        <f>H11</f>
        <v>+</v>
      </c>
      <c r="I76" s="143">
        <f>I11</f>
        <v>660</v>
      </c>
      <c r="J76" s="141" t="str">
        <f>J75</f>
        <v>=</v>
      </c>
      <c r="K76" s="144"/>
      <c r="L76" s="144"/>
      <c r="M76" s="74">
        <f>IF($K$75=$K$11,N11,IF($K$75=$K$16,N16,IF($K$75=$K$21,N21)))</f>
        <v>0</v>
      </c>
      <c r="N76" s="145" t="str">
        <f>O11</f>
        <v>X</v>
      </c>
      <c r="O76" s="141" t="str">
        <f>Q11</f>
        <v>+</v>
      </c>
      <c r="P76" s="143">
        <f>IF(K75=K11,R11,IF(K16=K75,R16,IF(K21=K75,R21)))</f>
        <v>420</v>
      </c>
      <c r="Q76" s="143"/>
      <c r="R76" s="143"/>
    </row>
    <row r="77" spans="1:18" ht="18" customHeight="1" x14ac:dyDescent="0.2">
      <c r="E77" s="146">
        <f>E12</f>
        <v>1</v>
      </c>
      <c r="F77" s="141"/>
      <c r="G77" s="142"/>
      <c r="H77" s="141"/>
      <c r="I77" s="143"/>
      <c r="J77" s="141"/>
      <c r="K77" s="144"/>
      <c r="L77" s="144"/>
      <c r="M77" s="30">
        <f>IF($K$75=$K$11,N12,IF($K$75=$K$16,N17,IF($K$75=$K$21,N22)))</f>
        <v>1</v>
      </c>
      <c r="N77" s="145"/>
      <c r="O77" s="141"/>
      <c r="P77" s="143"/>
      <c r="Q77" s="143"/>
      <c r="R77" s="143"/>
    </row>
    <row r="78" spans="1:18" x14ac:dyDescent="0.2">
      <c r="H78" s="135"/>
      <c r="J78" s="140"/>
      <c r="Q78" s="136"/>
    </row>
    <row r="79" spans="1:18" ht="20.25" x14ac:dyDescent="0.3">
      <c r="H79" s="135"/>
      <c r="I79" s="140">
        <f>I76-P76</f>
        <v>240</v>
      </c>
      <c r="J79" s="147" t="str">
        <f>J76</f>
        <v>=</v>
      </c>
      <c r="M79" s="9">
        <f>-1*(E76/E77)+(M76/M77)</f>
        <v>0.08</v>
      </c>
      <c r="N79" s="148" t="str">
        <f>N76</f>
        <v>X</v>
      </c>
      <c r="Q79" s="136"/>
    </row>
    <row r="80" spans="1:18" x14ac:dyDescent="0.2">
      <c r="H80" s="135"/>
    </row>
    <row r="81" spans="1:17" ht="20.25" x14ac:dyDescent="0.3">
      <c r="A81" s="149" t="str">
        <f>IF(I81&gt;I82,"Da løsningen overstiger max. mængde er den ugyldig"," ")</f>
        <v xml:space="preserve"> </v>
      </c>
      <c r="B81" s="149"/>
      <c r="C81" s="149"/>
      <c r="D81" s="149"/>
      <c r="E81" s="149"/>
      <c r="F81" s="149"/>
      <c r="G81" s="149"/>
      <c r="H81" s="149"/>
      <c r="I81" s="9">
        <f>IF(M79=0,"Kan ikke løses",I79/M79)</f>
        <v>3000</v>
      </c>
      <c r="J81" s="112" t="str">
        <f>J79</f>
        <v>=</v>
      </c>
      <c r="K81" s="150" t="str">
        <f>O5</f>
        <v>X</v>
      </c>
      <c r="L81" s="65"/>
      <c r="N81" s="65"/>
      <c r="O81" s="65"/>
      <c r="Q81" s="136"/>
    </row>
    <row r="82" spans="1:17" ht="21" thickBot="1" x14ac:dyDescent="0.35">
      <c r="H82" s="135"/>
      <c r="I82" s="151">
        <f>IF($E$48=$E$47,$E$41,IF($I$48=$I$47,$I$41,IF($M$48=$M$47,$M$41)))</f>
        <v>3000</v>
      </c>
      <c r="J82" s="152" t="str">
        <f>J81</f>
        <v>=</v>
      </c>
      <c r="K82" s="152" t="str">
        <f>O8</f>
        <v>X</v>
      </c>
      <c r="L82" s="151"/>
      <c r="Q82" s="136"/>
    </row>
    <row r="83" spans="1:17" ht="13.5" thickTop="1" x14ac:dyDescent="0.2">
      <c r="H83" s="135"/>
      <c r="I83" s="65"/>
      <c r="J83" s="59"/>
      <c r="K83" s="59"/>
      <c r="L83" s="65"/>
      <c r="Q83" s="136"/>
    </row>
    <row r="84" spans="1:17" ht="20.25" x14ac:dyDescent="0.3">
      <c r="A84" s="9">
        <f>I82</f>
        <v>3000</v>
      </c>
      <c r="B84" s="148" t="str">
        <f>J81</f>
        <v>=</v>
      </c>
      <c r="C84" s="148" t="str">
        <f>K81</f>
        <v>X</v>
      </c>
      <c r="D84" s="9" t="s">
        <v>50</v>
      </c>
      <c r="H84" s="135"/>
    </row>
    <row r="85" spans="1:17" ht="12.75" customHeight="1" x14ac:dyDescent="0.3">
      <c r="B85" s="148"/>
      <c r="C85" s="148"/>
      <c r="H85" s="135"/>
    </row>
    <row r="86" spans="1:17" ht="21" thickBot="1" x14ac:dyDescent="0.25">
      <c r="B86" s="153"/>
      <c r="C86" s="141" t="str">
        <f>B3</f>
        <v>P</v>
      </c>
      <c r="D86" s="141" t="str">
        <f>C3</f>
        <v>=</v>
      </c>
      <c r="E86" s="40">
        <f>E3</f>
        <v>-0.04</v>
      </c>
      <c r="F86" s="141" t="str">
        <f>F3</f>
        <v>X</v>
      </c>
      <c r="G86" s="154"/>
      <c r="H86" s="141" t="str">
        <f>H3</f>
        <v>+</v>
      </c>
      <c r="I86" s="143">
        <f>I3</f>
        <v>660</v>
      </c>
    </row>
    <row r="87" spans="1:17" ht="17.25" customHeight="1" x14ac:dyDescent="0.2">
      <c r="B87" s="153"/>
      <c r="C87" s="141"/>
      <c r="D87" s="141"/>
      <c r="E87" s="146">
        <f>E4</f>
        <v>1</v>
      </c>
      <c r="F87" s="141"/>
      <c r="G87" s="154"/>
      <c r="H87" s="141"/>
      <c r="I87" s="143"/>
    </row>
    <row r="88" spans="1:17" ht="20.25" x14ac:dyDescent="0.3">
      <c r="C88" s="148" t="str">
        <f>C86</f>
        <v>P</v>
      </c>
      <c r="D88" s="147" t="str">
        <f>D86</f>
        <v>=</v>
      </c>
      <c r="E88" s="155">
        <f>I82*(E86/E87)</f>
        <v>-120</v>
      </c>
      <c r="H88" s="148" t="str">
        <f>H86</f>
        <v>+</v>
      </c>
      <c r="I88" s="140">
        <f>I86</f>
        <v>660</v>
      </c>
    </row>
    <row r="89" spans="1:17" ht="21" thickBot="1" x14ac:dyDescent="0.35">
      <c r="C89" s="156" t="str">
        <f>C88</f>
        <v>P</v>
      </c>
      <c r="D89" s="152" t="str">
        <f>D88</f>
        <v>=</v>
      </c>
      <c r="E89" s="151">
        <f>I88+E88</f>
        <v>540</v>
      </c>
    </row>
    <row r="90" spans="1:17" ht="13.5" thickTop="1" x14ac:dyDescent="0.2"/>
    <row r="91" spans="1:17" ht="20.25" x14ac:dyDescent="0.3">
      <c r="A91" s="153" t="s">
        <v>51</v>
      </c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</row>
    <row r="92" spans="1:17" ht="20.25" x14ac:dyDescent="0.3">
      <c r="A92" s="157" t="s">
        <v>23</v>
      </c>
      <c r="B92" s="157"/>
      <c r="C92" s="157"/>
      <c r="D92" s="157"/>
      <c r="E92" s="9">
        <f>E89</f>
        <v>540</v>
      </c>
      <c r="G92" s="158" t="s">
        <v>52</v>
      </c>
      <c r="I92" s="9">
        <f>I82</f>
        <v>3000</v>
      </c>
      <c r="M92" s="159">
        <f>E92*I92</f>
        <v>1620000</v>
      </c>
    </row>
    <row r="93" spans="1:17" ht="18" x14ac:dyDescent="0.25">
      <c r="A93" s="160" t="s">
        <v>53</v>
      </c>
      <c r="B93" s="157"/>
      <c r="C93" s="157"/>
      <c r="D93" s="157"/>
      <c r="M93" s="161">
        <f>IF($E$48=$E$47,E44,IF($I$48=$I$47,(I44+I45),IF($M$48=$M$47,(M44+M45+M46))))</f>
        <v>1260000</v>
      </c>
      <c r="N93" s="162"/>
    </row>
    <row r="94" spans="1:17" ht="18" x14ac:dyDescent="0.25">
      <c r="A94" s="11" t="s">
        <v>45</v>
      </c>
      <c r="B94" s="11"/>
      <c r="C94" s="11"/>
      <c r="D94" s="11"/>
      <c r="E94" s="163"/>
      <c r="F94" s="163"/>
      <c r="G94" s="163"/>
      <c r="H94" s="163"/>
      <c r="I94" s="163"/>
      <c r="J94" s="163"/>
      <c r="K94" s="163"/>
      <c r="L94" s="163"/>
      <c r="M94" s="164">
        <f>M92-M93</f>
        <v>360000</v>
      </c>
    </row>
    <row r="95" spans="1:17" ht="18" x14ac:dyDescent="0.25">
      <c r="A95" s="157" t="s">
        <v>47</v>
      </c>
      <c r="B95" s="157"/>
      <c r="C95" s="157"/>
      <c r="D95" s="157"/>
      <c r="M95" s="159">
        <f>M3</f>
        <v>0</v>
      </c>
    </row>
    <row r="96" spans="1:17" ht="18.75" thickBot="1" x14ac:dyDescent="0.3">
      <c r="A96" s="157" t="s">
        <v>48</v>
      </c>
      <c r="B96" s="157"/>
      <c r="C96" s="157"/>
      <c r="D96" s="157"/>
      <c r="M96" s="165">
        <f>M94-M95</f>
        <v>360000</v>
      </c>
    </row>
    <row r="97" spans="1:22" ht="13.5" thickTop="1" x14ac:dyDescent="0.2"/>
    <row r="98" spans="1:22" ht="15" x14ac:dyDescent="0.2">
      <c r="A98" s="166" t="s">
        <v>54</v>
      </c>
      <c r="B98" s="166"/>
      <c r="C98" s="166"/>
      <c r="D98" s="166"/>
      <c r="E98" s="166"/>
    </row>
    <row r="99" spans="1:22" ht="15.75" x14ac:dyDescent="0.25">
      <c r="A99" s="166" t="s">
        <v>55</v>
      </c>
      <c r="B99" s="166"/>
      <c r="C99" s="166"/>
      <c r="D99" s="166"/>
      <c r="E99" s="166"/>
      <c r="I99" s="9">
        <f>E89</f>
        <v>540</v>
      </c>
      <c r="J99" s="9" t="s">
        <v>56</v>
      </c>
      <c r="K99" s="167">
        <f>I3-E89</f>
        <v>120</v>
      </c>
      <c r="M99" s="168">
        <f>I99/K99*-1</f>
        <v>-4.5</v>
      </c>
    </row>
    <row r="100" spans="1:22" ht="15" x14ac:dyDescent="0.2">
      <c r="A100" s="166" t="str">
        <f>IF(M99&gt;-1,"Uelastisk","Elastisk")</f>
        <v>Elastisk</v>
      </c>
      <c r="B100" s="166"/>
      <c r="C100" s="166"/>
      <c r="D100" s="166"/>
      <c r="E100" s="166"/>
    </row>
    <row r="103" spans="1:22" x14ac:dyDescent="0.2">
      <c r="A103" s="169"/>
      <c r="B103" s="169"/>
      <c r="C103" s="169"/>
      <c r="D103" s="169"/>
    </row>
    <row r="104" spans="1:22" x14ac:dyDescent="0.2">
      <c r="A104" s="169"/>
      <c r="B104" s="169"/>
      <c r="C104" s="169"/>
      <c r="D104" s="169"/>
      <c r="V104" s="163"/>
    </row>
    <row r="114" spans="1:22" x14ac:dyDescent="0.2">
      <c r="A114" s="169"/>
      <c r="B114" s="169"/>
      <c r="C114" s="169"/>
      <c r="D114" s="169"/>
      <c r="F114" s="169"/>
      <c r="G114" s="169"/>
      <c r="H114" s="169"/>
      <c r="I114" s="169"/>
      <c r="J114" s="169"/>
      <c r="K114" s="169"/>
      <c r="L114" s="170"/>
      <c r="N114" s="169"/>
      <c r="O114" s="169"/>
      <c r="P114" s="169"/>
      <c r="Q114" s="169"/>
      <c r="R114" s="169"/>
      <c r="S114" s="169"/>
      <c r="T114" s="169"/>
    </row>
    <row r="115" spans="1:22" x14ac:dyDescent="0.2">
      <c r="A115" s="169"/>
      <c r="B115" s="169"/>
      <c r="C115" s="169"/>
      <c r="D115" s="169"/>
      <c r="F115" s="169"/>
      <c r="G115" s="169"/>
      <c r="H115" s="169"/>
      <c r="I115" s="169"/>
      <c r="J115" s="170"/>
      <c r="K115" s="170"/>
      <c r="L115" s="170"/>
      <c r="N115" s="169"/>
      <c r="O115" s="169"/>
      <c r="P115" s="169"/>
      <c r="Q115" s="169"/>
      <c r="R115" s="169"/>
      <c r="S115" s="169"/>
      <c r="T115" s="169"/>
    </row>
    <row r="116" spans="1:22" ht="27" thickBot="1" x14ac:dyDescent="0.45">
      <c r="A116" s="169"/>
      <c r="B116" s="169"/>
      <c r="C116" s="169"/>
      <c r="D116" s="169"/>
      <c r="F116" s="10" t="s">
        <v>57</v>
      </c>
      <c r="G116" s="170"/>
      <c r="H116" s="170"/>
      <c r="I116" s="170"/>
      <c r="J116" s="171"/>
      <c r="K116" s="171"/>
      <c r="L116" s="171"/>
      <c r="N116" s="171"/>
      <c r="O116" s="171"/>
      <c r="P116" s="171"/>
      <c r="Q116" s="171"/>
      <c r="R116" s="169"/>
      <c r="S116" s="169"/>
      <c r="T116" s="169"/>
    </row>
    <row r="117" spans="1:22" ht="13.5" thickBot="1" x14ac:dyDescent="0.25">
      <c r="A117" s="172" t="s">
        <v>58</v>
      </c>
      <c r="B117" s="173"/>
      <c r="C117" s="173" t="s">
        <v>40</v>
      </c>
      <c r="D117" s="173"/>
      <c r="E117" s="174" t="s">
        <v>41</v>
      </c>
      <c r="F117" s="173" t="s">
        <v>59</v>
      </c>
      <c r="G117" s="173"/>
      <c r="H117" s="173"/>
      <c r="I117" s="173"/>
      <c r="J117" s="175" t="s">
        <v>45</v>
      </c>
      <c r="K117" s="176"/>
      <c r="L117" s="177"/>
      <c r="M117" s="174" t="s">
        <v>60</v>
      </c>
      <c r="N117" s="173" t="s">
        <v>48</v>
      </c>
      <c r="O117" s="173"/>
      <c r="P117" s="173"/>
      <c r="Q117" s="173"/>
      <c r="R117" s="173" t="s">
        <v>25</v>
      </c>
      <c r="S117" s="173"/>
      <c r="T117" s="173"/>
      <c r="U117" s="174" t="s">
        <v>61</v>
      </c>
      <c r="V117" s="178" t="s">
        <v>62</v>
      </c>
    </row>
    <row r="118" spans="1:22" ht="14.25" x14ac:dyDescent="0.2">
      <c r="A118" s="179">
        <f>$A$121*-60%+$A$121</f>
        <v>1200</v>
      </c>
      <c r="B118" s="180"/>
      <c r="C118" s="181">
        <f t="shared" ref="C118:C125" si="1">A118*($E$86/$E$87)+$I$86</f>
        <v>612</v>
      </c>
      <c r="D118" s="181"/>
      <c r="E118" s="182">
        <f t="shared" ref="E118:E125" si="2">C118*A118</f>
        <v>734400</v>
      </c>
      <c r="F118" s="183">
        <f t="shared" ref="F118:F125" si="3">(POWER(A118,$P$5))*($N$5/$N$6)+($R$5*A118)</f>
        <v>504000</v>
      </c>
      <c r="G118" s="180"/>
      <c r="H118" s="180"/>
      <c r="I118" s="180"/>
      <c r="J118" s="184">
        <f t="shared" ref="J118:J125" si="4">E118-F118</f>
        <v>230400</v>
      </c>
      <c r="K118" s="185"/>
      <c r="L118" s="186"/>
      <c r="M118" s="187">
        <f t="shared" ref="M118:M125" si="5">$M$3</f>
        <v>0</v>
      </c>
      <c r="N118" s="183">
        <f t="shared" ref="N118:N125" si="6">J118-M118</f>
        <v>230400</v>
      </c>
      <c r="O118" s="180"/>
      <c r="P118" s="180"/>
      <c r="Q118" s="180"/>
      <c r="R118" s="181">
        <f t="shared" ref="R118:R125" si="7">$I$11+($E$11/$E$12)*A118</f>
        <v>564</v>
      </c>
      <c r="S118" s="181"/>
      <c r="T118" s="181"/>
      <c r="U118" s="188">
        <f t="shared" ref="U118:U125" si="8">$R$11+($N$11/$N$12)*A118</f>
        <v>420</v>
      </c>
      <c r="V118" s="189">
        <f t="shared" ref="V118:V125" si="9">R118-U118</f>
        <v>144</v>
      </c>
    </row>
    <row r="119" spans="1:22" ht="14.25" x14ac:dyDescent="0.2">
      <c r="A119" s="190">
        <f>$A$121*-40%+$A$121</f>
        <v>1800</v>
      </c>
      <c r="B119" s="191"/>
      <c r="C119" s="192">
        <f t="shared" si="1"/>
        <v>588</v>
      </c>
      <c r="D119" s="192"/>
      <c r="E119" s="193">
        <f t="shared" si="2"/>
        <v>1058400</v>
      </c>
      <c r="F119" s="194">
        <f t="shared" si="3"/>
        <v>756000</v>
      </c>
      <c r="G119" s="191"/>
      <c r="H119" s="191"/>
      <c r="I119" s="191"/>
      <c r="J119" s="195">
        <f t="shared" si="4"/>
        <v>302400</v>
      </c>
      <c r="K119" s="196"/>
      <c r="L119" s="197"/>
      <c r="M119" s="198">
        <f t="shared" si="5"/>
        <v>0</v>
      </c>
      <c r="N119" s="194">
        <f t="shared" si="6"/>
        <v>302400</v>
      </c>
      <c r="O119" s="191"/>
      <c r="P119" s="191"/>
      <c r="Q119" s="191"/>
      <c r="R119" s="192">
        <f t="shared" si="7"/>
        <v>516</v>
      </c>
      <c r="S119" s="192"/>
      <c r="T119" s="192"/>
      <c r="U119" s="199">
        <f t="shared" si="8"/>
        <v>420</v>
      </c>
      <c r="V119" s="200">
        <f t="shared" si="9"/>
        <v>96</v>
      </c>
    </row>
    <row r="120" spans="1:22" ht="14.25" x14ac:dyDescent="0.2">
      <c r="A120" s="190">
        <f>$A$121*-20%+$A$121</f>
        <v>2400</v>
      </c>
      <c r="B120" s="191"/>
      <c r="C120" s="192">
        <f t="shared" si="1"/>
        <v>564</v>
      </c>
      <c r="D120" s="192"/>
      <c r="E120" s="193">
        <f t="shared" si="2"/>
        <v>1353600</v>
      </c>
      <c r="F120" s="194">
        <f t="shared" si="3"/>
        <v>1008000</v>
      </c>
      <c r="G120" s="191"/>
      <c r="H120" s="191"/>
      <c r="I120" s="191"/>
      <c r="J120" s="195">
        <f t="shared" si="4"/>
        <v>345600</v>
      </c>
      <c r="K120" s="196"/>
      <c r="L120" s="197"/>
      <c r="M120" s="198">
        <f t="shared" si="5"/>
        <v>0</v>
      </c>
      <c r="N120" s="194">
        <f t="shared" si="6"/>
        <v>345600</v>
      </c>
      <c r="O120" s="191"/>
      <c r="P120" s="191"/>
      <c r="Q120" s="191"/>
      <c r="R120" s="192">
        <f t="shared" si="7"/>
        <v>468</v>
      </c>
      <c r="S120" s="192"/>
      <c r="T120" s="192"/>
      <c r="U120" s="199">
        <f t="shared" si="8"/>
        <v>420</v>
      </c>
      <c r="V120" s="200">
        <f t="shared" si="9"/>
        <v>48</v>
      </c>
    </row>
    <row r="121" spans="1:22" ht="14.25" x14ac:dyDescent="0.2">
      <c r="A121" s="190">
        <f>I82</f>
        <v>3000</v>
      </c>
      <c r="B121" s="201"/>
      <c r="C121" s="202">
        <f t="shared" si="1"/>
        <v>540</v>
      </c>
      <c r="D121" s="202"/>
      <c r="E121" s="203">
        <f t="shared" si="2"/>
        <v>1620000</v>
      </c>
      <c r="F121" s="204">
        <f t="shared" si="3"/>
        <v>1260000</v>
      </c>
      <c r="G121" s="201"/>
      <c r="H121" s="201"/>
      <c r="I121" s="201"/>
      <c r="J121" s="205">
        <f t="shared" si="4"/>
        <v>360000</v>
      </c>
      <c r="K121" s="206"/>
      <c r="L121" s="197"/>
      <c r="M121" s="207">
        <f t="shared" si="5"/>
        <v>0</v>
      </c>
      <c r="N121" s="204">
        <f t="shared" si="6"/>
        <v>360000</v>
      </c>
      <c r="O121" s="201"/>
      <c r="P121" s="201"/>
      <c r="Q121" s="201"/>
      <c r="R121" s="202">
        <f t="shared" si="7"/>
        <v>420</v>
      </c>
      <c r="S121" s="202"/>
      <c r="T121" s="202"/>
      <c r="U121" s="208">
        <f t="shared" si="8"/>
        <v>420</v>
      </c>
      <c r="V121" s="209">
        <f t="shared" si="9"/>
        <v>0</v>
      </c>
    </row>
    <row r="122" spans="1:22" ht="14.25" x14ac:dyDescent="0.2">
      <c r="A122" s="190">
        <f>$A$121*20%+$A$121</f>
        <v>3600</v>
      </c>
      <c r="B122" s="191"/>
      <c r="C122" s="192">
        <f t="shared" si="1"/>
        <v>516</v>
      </c>
      <c r="D122" s="192"/>
      <c r="E122" s="193">
        <f t="shared" si="2"/>
        <v>1857600</v>
      </c>
      <c r="F122" s="194">
        <f t="shared" si="3"/>
        <v>1512000</v>
      </c>
      <c r="G122" s="191"/>
      <c r="H122" s="191"/>
      <c r="I122" s="191"/>
      <c r="J122" s="195">
        <f t="shared" si="4"/>
        <v>345600</v>
      </c>
      <c r="K122" s="196"/>
      <c r="L122" s="197"/>
      <c r="M122" s="198">
        <f t="shared" si="5"/>
        <v>0</v>
      </c>
      <c r="N122" s="194">
        <f t="shared" si="6"/>
        <v>345600</v>
      </c>
      <c r="O122" s="191"/>
      <c r="P122" s="191"/>
      <c r="Q122" s="191"/>
      <c r="R122" s="192">
        <f t="shared" si="7"/>
        <v>372</v>
      </c>
      <c r="S122" s="192"/>
      <c r="T122" s="192"/>
      <c r="U122" s="199">
        <f t="shared" si="8"/>
        <v>420</v>
      </c>
      <c r="V122" s="200">
        <f t="shared" si="9"/>
        <v>-48</v>
      </c>
    </row>
    <row r="123" spans="1:22" ht="14.25" x14ac:dyDescent="0.2">
      <c r="A123" s="190">
        <f>$A$121*40%+$A$121</f>
        <v>4200</v>
      </c>
      <c r="B123" s="191"/>
      <c r="C123" s="192">
        <f t="shared" si="1"/>
        <v>492</v>
      </c>
      <c r="D123" s="192"/>
      <c r="E123" s="193">
        <f t="shared" si="2"/>
        <v>2066400</v>
      </c>
      <c r="F123" s="194">
        <f t="shared" si="3"/>
        <v>1764000</v>
      </c>
      <c r="G123" s="191"/>
      <c r="H123" s="191"/>
      <c r="I123" s="191"/>
      <c r="J123" s="195">
        <f t="shared" si="4"/>
        <v>302400</v>
      </c>
      <c r="K123" s="196"/>
      <c r="L123" s="197"/>
      <c r="M123" s="198">
        <f t="shared" si="5"/>
        <v>0</v>
      </c>
      <c r="N123" s="194">
        <f t="shared" si="6"/>
        <v>302400</v>
      </c>
      <c r="O123" s="191"/>
      <c r="P123" s="191"/>
      <c r="Q123" s="191"/>
      <c r="R123" s="192">
        <f t="shared" si="7"/>
        <v>324</v>
      </c>
      <c r="S123" s="192"/>
      <c r="T123" s="192"/>
      <c r="U123" s="199">
        <f t="shared" si="8"/>
        <v>420</v>
      </c>
      <c r="V123" s="200">
        <f t="shared" si="9"/>
        <v>-96</v>
      </c>
    </row>
    <row r="124" spans="1:22" ht="14.25" x14ac:dyDescent="0.2">
      <c r="A124" s="190">
        <f>$A$121*60%+$A$121</f>
        <v>4800</v>
      </c>
      <c r="B124" s="191"/>
      <c r="C124" s="192">
        <f t="shared" si="1"/>
        <v>468</v>
      </c>
      <c r="D124" s="192"/>
      <c r="E124" s="193">
        <f t="shared" si="2"/>
        <v>2246400</v>
      </c>
      <c r="F124" s="194">
        <f t="shared" si="3"/>
        <v>2016000</v>
      </c>
      <c r="G124" s="191"/>
      <c r="H124" s="191"/>
      <c r="I124" s="191"/>
      <c r="J124" s="195">
        <f t="shared" si="4"/>
        <v>230400</v>
      </c>
      <c r="K124" s="196"/>
      <c r="L124" s="197"/>
      <c r="M124" s="198">
        <f t="shared" si="5"/>
        <v>0</v>
      </c>
      <c r="N124" s="194">
        <f t="shared" si="6"/>
        <v>230400</v>
      </c>
      <c r="O124" s="191"/>
      <c r="P124" s="191"/>
      <c r="Q124" s="191"/>
      <c r="R124" s="192">
        <f t="shared" si="7"/>
        <v>276</v>
      </c>
      <c r="S124" s="192"/>
      <c r="T124" s="192"/>
      <c r="U124" s="199">
        <f t="shared" si="8"/>
        <v>420</v>
      </c>
      <c r="V124" s="200">
        <f t="shared" si="9"/>
        <v>-144</v>
      </c>
    </row>
    <row r="125" spans="1:22" ht="15" thickBot="1" x14ac:dyDescent="0.25">
      <c r="A125" s="210">
        <f>$A$121*80%+$A$121</f>
        <v>5400</v>
      </c>
      <c r="B125" s="211"/>
      <c r="C125" s="212">
        <f t="shared" si="1"/>
        <v>444</v>
      </c>
      <c r="D125" s="212"/>
      <c r="E125" s="213">
        <f t="shared" si="2"/>
        <v>2397600</v>
      </c>
      <c r="F125" s="214">
        <f t="shared" si="3"/>
        <v>2268000</v>
      </c>
      <c r="G125" s="211"/>
      <c r="H125" s="211"/>
      <c r="I125" s="211"/>
      <c r="J125" s="215">
        <f t="shared" si="4"/>
        <v>129600</v>
      </c>
      <c r="K125" s="216"/>
      <c r="L125" s="217"/>
      <c r="M125" s="218">
        <f t="shared" si="5"/>
        <v>0</v>
      </c>
      <c r="N125" s="214">
        <f t="shared" si="6"/>
        <v>129600</v>
      </c>
      <c r="O125" s="211"/>
      <c r="P125" s="211"/>
      <c r="Q125" s="211"/>
      <c r="R125" s="212">
        <f t="shared" si="7"/>
        <v>228</v>
      </c>
      <c r="S125" s="212"/>
      <c r="T125" s="212"/>
      <c r="U125" s="219">
        <f t="shared" si="8"/>
        <v>420</v>
      </c>
      <c r="V125" s="220">
        <f t="shared" si="9"/>
        <v>-192</v>
      </c>
    </row>
    <row r="126" spans="1:22" x14ac:dyDescent="0.2">
      <c r="A126" s="169"/>
      <c r="B126" s="169"/>
      <c r="C126" s="169"/>
      <c r="D126" s="169"/>
      <c r="F126" s="169"/>
      <c r="G126" s="169"/>
      <c r="H126" s="169"/>
      <c r="I126" s="169"/>
      <c r="J126" s="144"/>
      <c r="K126" s="144"/>
      <c r="L126" s="144"/>
      <c r="N126" s="169"/>
      <c r="O126" s="169"/>
      <c r="P126" s="169"/>
      <c r="Q126" s="169"/>
      <c r="R126" s="169"/>
      <c r="S126" s="169"/>
      <c r="T126" s="169"/>
    </row>
    <row r="127" spans="1:22" x14ac:dyDescent="0.2">
      <c r="A127" s="169"/>
      <c r="B127" s="169"/>
      <c r="C127" s="169"/>
      <c r="D127" s="169"/>
      <c r="F127" s="169"/>
      <c r="G127" s="169"/>
      <c r="H127" s="169"/>
      <c r="I127" s="169"/>
      <c r="J127" s="144"/>
      <c r="K127" s="144"/>
      <c r="L127" s="144"/>
      <c r="N127" s="169"/>
      <c r="O127" s="169"/>
      <c r="P127" s="169"/>
      <c r="Q127" s="169"/>
      <c r="R127" s="169"/>
      <c r="S127" s="169"/>
      <c r="T127" s="169"/>
    </row>
    <row r="128" spans="1:22" x14ac:dyDescent="0.2">
      <c r="A128" s="169"/>
      <c r="B128" s="169"/>
      <c r="C128" s="169"/>
      <c r="D128" s="169"/>
      <c r="F128" s="169"/>
      <c r="G128" s="169"/>
      <c r="H128" s="169"/>
      <c r="I128" s="169"/>
      <c r="J128" s="144"/>
      <c r="K128" s="144"/>
      <c r="L128" s="144"/>
      <c r="N128" s="169"/>
      <c r="O128" s="169"/>
      <c r="P128" s="169"/>
      <c r="Q128" s="169"/>
      <c r="R128" s="169"/>
      <c r="S128" s="169"/>
      <c r="T128" s="169"/>
    </row>
    <row r="129" spans="1:20" x14ac:dyDescent="0.2">
      <c r="A129" s="169"/>
      <c r="B129" s="169"/>
      <c r="C129" s="169"/>
      <c r="D129" s="169"/>
      <c r="F129" s="169"/>
      <c r="G129" s="169"/>
      <c r="H129" s="169"/>
      <c r="I129" s="169"/>
      <c r="J129" s="144"/>
      <c r="K129" s="144"/>
      <c r="L129" s="144"/>
      <c r="N129" s="169"/>
      <c r="O129" s="169"/>
      <c r="P129" s="169"/>
      <c r="Q129" s="169"/>
      <c r="R129" s="169"/>
      <c r="S129" s="169"/>
      <c r="T129" s="169"/>
    </row>
    <row r="130" spans="1:20" x14ac:dyDescent="0.2">
      <c r="A130" s="169"/>
      <c r="B130" s="169"/>
      <c r="C130" s="169"/>
      <c r="D130" s="169"/>
      <c r="F130" s="169"/>
      <c r="G130" s="169"/>
      <c r="H130" s="169"/>
      <c r="I130" s="169"/>
      <c r="J130" s="169"/>
      <c r="K130" s="169"/>
      <c r="L130" s="170"/>
      <c r="N130" s="169"/>
      <c r="O130" s="169"/>
      <c r="P130" s="169"/>
      <c r="Q130" s="169"/>
      <c r="R130" s="169"/>
      <c r="S130" s="169"/>
      <c r="T130" s="169"/>
    </row>
    <row r="131" spans="1:20" x14ac:dyDescent="0.2">
      <c r="A131" s="169"/>
      <c r="B131" s="169"/>
      <c r="C131" s="169"/>
      <c r="D131" s="169"/>
      <c r="F131" s="169"/>
      <c r="G131" s="169"/>
      <c r="H131" s="169"/>
      <c r="I131" s="169"/>
      <c r="J131" s="169"/>
      <c r="K131" s="169"/>
      <c r="L131" s="170"/>
      <c r="N131" s="169"/>
      <c r="O131" s="169"/>
      <c r="P131" s="169"/>
      <c r="Q131" s="169"/>
      <c r="R131" s="169"/>
      <c r="S131" s="169"/>
      <c r="T131" s="169"/>
    </row>
    <row r="132" spans="1:20" x14ac:dyDescent="0.2">
      <c r="A132" s="169"/>
      <c r="B132" s="169"/>
      <c r="C132" s="169"/>
      <c r="D132" s="169"/>
      <c r="F132" s="169"/>
      <c r="G132" s="169"/>
      <c r="H132" s="169"/>
      <c r="I132" s="169"/>
      <c r="J132" s="169"/>
      <c r="K132" s="169"/>
      <c r="L132" s="170"/>
      <c r="N132" s="169"/>
      <c r="O132" s="169"/>
      <c r="P132" s="169"/>
      <c r="Q132" s="169"/>
      <c r="R132" s="169"/>
      <c r="S132" s="169"/>
      <c r="T132" s="169"/>
    </row>
    <row r="133" spans="1:20" x14ac:dyDescent="0.2">
      <c r="A133" s="169"/>
      <c r="B133" s="169"/>
      <c r="C133" s="169"/>
      <c r="D133" s="169"/>
      <c r="F133" s="169"/>
      <c r="G133" s="169"/>
      <c r="H133" s="169"/>
      <c r="I133" s="169"/>
      <c r="J133" s="169"/>
      <c r="K133" s="169"/>
      <c r="L133" s="170"/>
      <c r="N133" s="169"/>
      <c r="O133" s="169"/>
      <c r="P133" s="169"/>
      <c r="Q133" s="169"/>
      <c r="R133" s="169"/>
      <c r="S133" s="169"/>
      <c r="T133" s="169"/>
    </row>
    <row r="134" spans="1:20" x14ac:dyDescent="0.2">
      <c r="A134" s="169"/>
      <c r="B134" s="169"/>
      <c r="C134" s="169"/>
      <c r="D134" s="169"/>
      <c r="F134" s="169"/>
      <c r="G134" s="169"/>
      <c r="H134" s="169"/>
      <c r="I134" s="169"/>
      <c r="J134" s="169"/>
      <c r="K134" s="169"/>
      <c r="L134" s="170"/>
      <c r="N134" s="169"/>
      <c r="O134" s="169"/>
      <c r="P134" s="169"/>
      <c r="Q134" s="169"/>
      <c r="R134" s="169"/>
      <c r="S134" s="169"/>
      <c r="T134" s="169"/>
    </row>
    <row r="135" spans="1:20" x14ac:dyDescent="0.2">
      <c r="A135" s="169"/>
      <c r="B135" s="169"/>
      <c r="C135" s="169"/>
      <c r="D135" s="169"/>
      <c r="F135" s="169"/>
      <c r="G135" s="169"/>
      <c r="H135" s="169"/>
      <c r="I135" s="169"/>
      <c r="J135" s="169"/>
      <c r="K135" s="169"/>
      <c r="L135" s="170"/>
      <c r="N135" s="169"/>
      <c r="O135" s="169"/>
      <c r="P135" s="169"/>
      <c r="Q135" s="169"/>
      <c r="R135" s="169"/>
      <c r="S135" s="169"/>
      <c r="T135" s="169"/>
    </row>
    <row r="136" spans="1:20" x14ac:dyDescent="0.2">
      <c r="A136" s="169"/>
      <c r="B136" s="169"/>
      <c r="C136" s="169"/>
      <c r="D136" s="169"/>
      <c r="F136" s="169"/>
      <c r="G136" s="169"/>
      <c r="H136" s="169"/>
      <c r="I136" s="169"/>
      <c r="J136" s="169"/>
      <c r="K136" s="169"/>
      <c r="L136" s="170"/>
      <c r="N136" s="169"/>
      <c r="O136" s="169"/>
      <c r="P136" s="169"/>
      <c r="Q136" s="169"/>
      <c r="R136" s="169"/>
      <c r="S136" s="169"/>
      <c r="T136" s="169"/>
    </row>
    <row r="137" spans="1:20" x14ac:dyDescent="0.2">
      <c r="A137" s="169"/>
      <c r="B137" s="169"/>
      <c r="C137" s="169"/>
      <c r="D137" s="169"/>
      <c r="F137" s="169"/>
      <c r="G137" s="169"/>
      <c r="H137" s="169"/>
      <c r="I137" s="169"/>
      <c r="J137" s="169"/>
      <c r="K137" s="169"/>
      <c r="L137" s="170"/>
      <c r="N137" s="169"/>
      <c r="O137" s="169"/>
      <c r="P137" s="169"/>
      <c r="Q137" s="169"/>
      <c r="R137" s="169"/>
      <c r="S137" s="169"/>
      <c r="T137" s="169"/>
    </row>
  </sheetData>
  <mergeCells count="237">
    <mergeCell ref="A137:B137"/>
    <mergeCell ref="C137:D137"/>
    <mergeCell ref="F137:I137"/>
    <mergeCell ref="J137:K137"/>
    <mergeCell ref="N137:Q137"/>
    <mergeCell ref="R137:T137"/>
    <mergeCell ref="A136:B136"/>
    <mergeCell ref="C136:D136"/>
    <mergeCell ref="F136:I136"/>
    <mergeCell ref="J136:K136"/>
    <mergeCell ref="N136:Q136"/>
    <mergeCell ref="R136:T136"/>
    <mergeCell ref="A135:B135"/>
    <mergeCell ref="C135:D135"/>
    <mergeCell ref="F135:I135"/>
    <mergeCell ref="J135:K135"/>
    <mergeCell ref="N135:Q135"/>
    <mergeCell ref="R135:T135"/>
    <mergeCell ref="A134:B134"/>
    <mergeCell ref="C134:D134"/>
    <mergeCell ref="F134:I134"/>
    <mergeCell ref="J134:K134"/>
    <mergeCell ref="N134:Q134"/>
    <mergeCell ref="R134:T134"/>
    <mergeCell ref="A133:B133"/>
    <mergeCell ref="C133:D133"/>
    <mergeCell ref="F133:I133"/>
    <mergeCell ref="J133:K133"/>
    <mergeCell ref="N133:Q133"/>
    <mergeCell ref="R133:T133"/>
    <mergeCell ref="A132:B132"/>
    <mergeCell ref="C132:D132"/>
    <mergeCell ref="F132:I132"/>
    <mergeCell ref="J132:K132"/>
    <mergeCell ref="N132:Q132"/>
    <mergeCell ref="R132:T132"/>
    <mergeCell ref="A131:B131"/>
    <mergeCell ref="C131:D131"/>
    <mergeCell ref="F131:I131"/>
    <mergeCell ref="J131:K131"/>
    <mergeCell ref="N131:Q131"/>
    <mergeCell ref="R131:T131"/>
    <mergeCell ref="A130:B130"/>
    <mergeCell ref="C130:D130"/>
    <mergeCell ref="F130:I130"/>
    <mergeCell ref="J130:K130"/>
    <mergeCell ref="N130:Q130"/>
    <mergeCell ref="R130:T130"/>
    <mergeCell ref="A129:B129"/>
    <mergeCell ref="C129:D129"/>
    <mergeCell ref="F129:I129"/>
    <mergeCell ref="J129:L129"/>
    <mergeCell ref="N129:Q129"/>
    <mergeCell ref="R129:T129"/>
    <mergeCell ref="A128:B128"/>
    <mergeCell ref="C128:D128"/>
    <mergeCell ref="F128:I128"/>
    <mergeCell ref="J128:L128"/>
    <mergeCell ref="N128:Q128"/>
    <mergeCell ref="R128:T128"/>
    <mergeCell ref="A127:B127"/>
    <mergeCell ref="C127:D127"/>
    <mergeCell ref="F127:I127"/>
    <mergeCell ref="J127:L127"/>
    <mergeCell ref="N127:Q127"/>
    <mergeCell ref="R127:T127"/>
    <mergeCell ref="A126:B126"/>
    <mergeCell ref="C126:D126"/>
    <mergeCell ref="F126:I126"/>
    <mergeCell ref="J126:L126"/>
    <mergeCell ref="N126:Q126"/>
    <mergeCell ref="R126:T126"/>
    <mergeCell ref="A125:B125"/>
    <mergeCell ref="C125:D125"/>
    <mergeCell ref="F125:I125"/>
    <mergeCell ref="J125:L125"/>
    <mergeCell ref="N125:Q125"/>
    <mergeCell ref="R125:T125"/>
    <mergeCell ref="A124:B124"/>
    <mergeCell ref="C124:D124"/>
    <mergeCell ref="F124:I124"/>
    <mergeCell ref="J124:L124"/>
    <mergeCell ref="N124:Q124"/>
    <mergeCell ref="R124:T124"/>
    <mergeCell ref="A123:B123"/>
    <mergeCell ref="C123:D123"/>
    <mergeCell ref="F123:I123"/>
    <mergeCell ref="J123:L123"/>
    <mergeCell ref="N123:Q123"/>
    <mergeCell ref="R123:T123"/>
    <mergeCell ref="A122:B122"/>
    <mergeCell ref="C122:D122"/>
    <mergeCell ref="F122:I122"/>
    <mergeCell ref="J122:L122"/>
    <mergeCell ref="N122:Q122"/>
    <mergeCell ref="R122:T122"/>
    <mergeCell ref="A121:B121"/>
    <mergeCell ref="C121:D121"/>
    <mergeCell ref="F121:I121"/>
    <mergeCell ref="J121:L121"/>
    <mergeCell ref="N121:Q121"/>
    <mergeCell ref="R121:T121"/>
    <mergeCell ref="A120:B120"/>
    <mergeCell ref="C120:D120"/>
    <mergeCell ref="F120:I120"/>
    <mergeCell ref="J120:L120"/>
    <mergeCell ref="N120:Q120"/>
    <mergeCell ref="R120:T120"/>
    <mergeCell ref="A119:B119"/>
    <mergeCell ref="C119:D119"/>
    <mergeCell ref="F119:I119"/>
    <mergeCell ref="J119:L119"/>
    <mergeCell ref="N119:Q119"/>
    <mergeCell ref="R119:T119"/>
    <mergeCell ref="A118:B118"/>
    <mergeCell ref="C118:D118"/>
    <mergeCell ref="F118:I118"/>
    <mergeCell ref="J118:L118"/>
    <mergeCell ref="N118:Q118"/>
    <mergeCell ref="R118:T118"/>
    <mergeCell ref="A117:B117"/>
    <mergeCell ref="C117:D117"/>
    <mergeCell ref="F117:I117"/>
    <mergeCell ref="J117:L117"/>
    <mergeCell ref="N117:Q117"/>
    <mergeCell ref="R117:T117"/>
    <mergeCell ref="A115:B115"/>
    <mergeCell ref="C115:D115"/>
    <mergeCell ref="F115:I115"/>
    <mergeCell ref="N115:Q115"/>
    <mergeCell ref="R115:T115"/>
    <mergeCell ref="A116:B116"/>
    <mergeCell ref="C116:D116"/>
    <mergeCell ref="R116:T116"/>
    <mergeCell ref="A114:B114"/>
    <mergeCell ref="C114:D114"/>
    <mergeCell ref="F114:I114"/>
    <mergeCell ref="J114:K114"/>
    <mergeCell ref="N114:Q114"/>
    <mergeCell ref="R114:T114"/>
    <mergeCell ref="I86:I87"/>
    <mergeCell ref="A91:M91"/>
    <mergeCell ref="A103:B103"/>
    <mergeCell ref="C103:D103"/>
    <mergeCell ref="A104:B104"/>
    <mergeCell ref="C104:D104"/>
    <mergeCell ref="N76:N77"/>
    <mergeCell ref="O76:O77"/>
    <mergeCell ref="P76:R77"/>
    <mergeCell ref="K77:L77"/>
    <mergeCell ref="A81:H81"/>
    <mergeCell ref="B86:B87"/>
    <mergeCell ref="C86:C87"/>
    <mergeCell ref="D86:D87"/>
    <mergeCell ref="F86:F87"/>
    <mergeCell ref="H86:H87"/>
    <mergeCell ref="L23:M23"/>
    <mergeCell ref="A37:D37"/>
    <mergeCell ref="K75:L75"/>
    <mergeCell ref="F76:F77"/>
    <mergeCell ref="H76:H77"/>
    <mergeCell ref="I76:I77"/>
    <mergeCell ref="J76:J77"/>
    <mergeCell ref="K76:L76"/>
    <mergeCell ref="R19:R20"/>
    <mergeCell ref="S19:S20"/>
    <mergeCell ref="K21:K22"/>
    <mergeCell ref="L21:M22"/>
    <mergeCell ref="O21:O22"/>
    <mergeCell ref="Q21:Q22"/>
    <mergeCell ref="R21:R22"/>
    <mergeCell ref="L18:M18"/>
    <mergeCell ref="K19:K20"/>
    <mergeCell ref="L19:M20"/>
    <mergeCell ref="O19:O20"/>
    <mergeCell ref="P19:P20"/>
    <mergeCell ref="Q19:Q20"/>
    <mergeCell ref="S14:S15"/>
    <mergeCell ref="K16:K17"/>
    <mergeCell ref="L16:M17"/>
    <mergeCell ref="O16:O17"/>
    <mergeCell ref="P16:P17"/>
    <mergeCell ref="Q16:Q17"/>
    <mergeCell ref="R16:R17"/>
    <mergeCell ref="O11:O12"/>
    <mergeCell ref="Q11:Q12"/>
    <mergeCell ref="R11:R12"/>
    <mergeCell ref="L13:M13"/>
    <mergeCell ref="K14:K15"/>
    <mergeCell ref="L14:M15"/>
    <mergeCell ref="O14:O15"/>
    <mergeCell ref="P14:P15"/>
    <mergeCell ref="Q14:Q15"/>
    <mergeCell ref="R14:R15"/>
    <mergeCell ref="S8:S9"/>
    <mergeCell ref="T8:T9"/>
    <mergeCell ref="U8:U9"/>
    <mergeCell ref="A11:B12"/>
    <mergeCell ref="C11:D12"/>
    <mergeCell ref="F11:F12"/>
    <mergeCell ref="H11:H12"/>
    <mergeCell ref="I11:J12"/>
    <mergeCell ref="K11:K12"/>
    <mergeCell ref="L11:M12"/>
    <mergeCell ref="K8:K9"/>
    <mergeCell ref="L8:M9"/>
    <mergeCell ref="O8:O9"/>
    <mergeCell ref="P8:P9"/>
    <mergeCell ref="Q8:Q9"/>
    <mergeCell ref="R8:R9"/>
    <mergeCell ref="O5:O6"/>
    <mergeCell ref="P5:P6"/>
    <mergeCell ref="Q5:Q6"/>
    <mergeCell ref="S5:S6"/>
    <mergeCell ref="A6:B7"/>
    <mergeCell ref="C6:D7"/>
    <mergeCell ref="F6:F7"/>
    <mergeCell ref="G6:G7"/>
    <mergeCell ref="H6:H7"/>
    <mergeCell ref="I6:I7"/>
    <mergeCell ref="K3:K4"/>
    <mergeCell ref="L3:L4"/>
    <mergeCell ref="M3:N4"/>
    <mergeCell ref="A5:J5"/>
    <mergeCell ref="K5:K6"/>
    <mergeCell ref="L5:M6"/>
    <mergeCell ref="J6:J7"/>
    <mergeCell ref="A2:I2"/>
    <mergeCell ref="K2:U2"/>
    <mergeCell ref="A3:A4"/>
    <mergeCell ref="B3:B4"/>
    <mergeCell ref="C3:D4"/>
    <mergeCell ref="F3:F4"/>
    <mergeCell ref="G3:G4"/>
    <mergeCell ref="H3:H4"/>
    <mergeCell ref="I3:I4"/>
    <mergeCell ref="J3:J4"/>
  </mergeCells>
  <pageMargins left="0.39370078740157483" right="0.39370078740157483" top="0.39370078740157483" bottom="0.39370078740157483" header="0" footer="0"/>
  <pageSetup paperSize="9" scale="95" orientation="landscape" horizontalDpi="300" verticalDpi="300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9"/>
  <sheetViews>
    <sheetView topLeftCell="A2" zoomScale="160" workbookViewId="0">
      <pane xSplit="2" ySplit="2" topLeftCell="C16" activePane="bottomRight" state="frozen"/>
      <selection activeCell="B16" sqref="B16"/>
      <selection pane="topRight" activeCell="B16" sqref="B16"/>
      <selection pane="bottomLeft" activeCell="B16" sqref="B16"/>
      <selection pane="bottomRight" activeCell="E25" sqref="E25:F25"/>
    </sheetView>
  </sheetViews>
  <sheetFormatPr defaultRowHeight="12.75" x14ac:dyDescent="0.2"/>
  <cols>
    <col min="1" max="1" width="4.28515625" style="9" customWidth="1"/>
    <col min="2" max="2" width="13.140625" style="9" customWidth="1"/>
    <col min="3" max="3" width="13.42578125" style="9" customWidth="1"/>
    <col min="4" max="4" width="13.7109375" style="9" customWidth="1"/>
    <col min="5" max="5" width="10.7109375" style="9" bestFit="1" customWidth="1"/>
    <col min="6" max="6" width="10.42578125" style="9" bestFit="1" customWidth="1"/>
    <col min="7" max="7" width="10.85546875" style="9" customWidth="1"/>
    <col min="8" max="8" width="8.7109375" style="9" bestFit="1" customWidth="1"/>
    <col min="9" max="9" width="9.140625" style="9"/>
    <col min="10" max="10" width="2.140625" style="9" bestFit="1" customWidth="1"/>
    <col min="11" max="11" width="7.85546875" style="9" bestFit="1" customWidth="1"/>
    <col min="12" max="12" width="9.140625" style="9"/>
    <col min="13" max="13" width="9.140625" style="9" bestFit="1" customWidth="1"/>
    <col min="14" max="256" width="9.140625" style="9"/>
    <col min="257" max="257" width="4.28515625" style="9" customWidth="1"/>
    <col min="258" max="258" width="13.140625" style="9" customWidth="1"/>
    <col min="259" max="259" width="13.42578125" style="9" customWidth="1"/>
    <col min="260" max="260" width="13.7109375" style="9" customWidth="1"/>
    <col min="261" max="261" width="10.7109375" style="9" bestFit="1" customWidth="1"/>
    <col min="262" max="262" width="10.42578125" style="9" bestFit="1" customWidth="1"/>
    <col min="263" max="263" width="10.85546875" style="9" customWidth="1"/>
    <col min="264" max="264" width="8.7109375" style="9" bestFit="1" customWidth="1"/>
    <col min="265" max="265" width="9.140625" style="9"/>
    <col min="266" max="266" width="2.140625" style="9" bestFit="1" customWidth="1"/>
    <col min="267" max="267" width="7.85546875" style="9" bestFit="1" customWidth="1"/>
    <col min="268" max="268" width="9.140625" style="9"/>
    <col min="269" max="269" width="9.140625" style="9" bestFit="1" customWidth="1"/>
    <col min="270" max="512" width="9.140625" style="9"/>
    <col min="513" max="513" width="4.28515625" style="9" customWidth="1"/>
    <col min="514" max="514" width="13.140625" style="9" customWidth="1"/>
    <col min="515" max="515" width="13.42578125" style="9" customWidth="1"/>
    <col min="516" max="516" width="13.7109375" style="9" customWidth="1"/>
    <col min="517" max="517" width="10.7109375" style="9" bestFit="1" customWidth="1"/>
    <col min="518" max="518" width="10.42578125" style="9" bestFit="1" customWidth="1"/>
    <col min="519" max="519" width="10.85546875" style="9" customWidth="1"/>
    <col min="520" max="520" width="8.7109375" style="9" bestFit="1" customWidth="1"/>
    <col min="521" max="521" width="9.140625" style="9"/>
    <col min="522" max="522" width="2.140625" style="9" bestFit="1" customWidth="1"/>
    <col min="523" max="523" width="7.85546875" style="9" bestFit="1" customWidth="1"/>
    <col min="524" max="524" width="9.140625" style="9"/>
    <col min="525" max="525" width="9.140625" style="9" bestFit="1" customWidth="1"/>
    <col min="526" max="768" width="9.140625" style="9"/>
    <col min="769" max="769" width="4.28515625" style="9" customWidth="1"/>
    <col min="770" max="770" width="13.140625" style="9" customWidth="1"/>
    <col min="771" max="771" width="13.42578125" style="9" customWidth="1"/>
    <col min="772" max="772" width="13.7109375" style="9" customWidth="1"/>
    <col min="773" max="773" width="10.7109375" style="9" bestFit="1" customWidth="1"/>
    <col min="774" max="774" width="10.42578125" style="9" bestFit="1" customWidth="1"/>
    <col min="775" max="775" width="10.85546875" style="9" customWidth="1"/>
    <col min="776" max="776" width="8.7109375" style="9" bestFit="1" customWidth="1"/>
    <col min="777" max="777" width="9.140625" style="9"/>
    <col min="778" max="778" width="2.140625" style="9" bestFit="1" customWidth="1"/>
    <col min="779" max="779" width="7.85546875" style="9" bestFit="1" customWidth="1"/>
    <col min="780" max="780" width="9.140625" style="9"/>
    <col min="781" max="781" width="9.140625" style="9" bestFit="1" customWidth="1"/>
    <col min="782" max="1024" width="9.140625" style="9"/>
    <col min="1025" max="1025" width="4.28515625" style="9" customWidth="1"/>
    <col min="1026" max="1026" width="13.140625" style="9" customWidth="1"/>
    <col min="1027" max="1027" width="13.42578125" style="9" customWidth="1"/>
    <col min="1028" max="1028" width="13.7109375" style="9" customWidth="1"/>
    <col min="1029" max="1029" width="10.7109375" style="9" bestFit="1" customWidth="1"/>
    <col min="1030" max="1030" width="10.42578125" style="9" bestFit="1" customWidth="1"/>
    <col min="1031" max="1031" width="10.85546875" style="9" customWidth="1"/>
    <col min="1032" max="1032" width="8.7109375" style="9" bestFit="1" customWidth="1"/>
    <col min="1033" max="1033" width="9.140625" style="9"/>
    <col min="1034" max="1034" width="2.140625" style="9" bestFit="1" customWidth="1"/>
    <col min="1035" max="1035" width="7.85546875" style="9" bestFit="1" customWidth="1"/>
    <col min="1036" max="1036" width="9.140625" style="9"/>
    <col min="1037" max="1037" width="9.140625" style="9" bestFit="1" customWidth="1"/>
    <col min="1038" max="1280" width="9.140625" style="9"/>
    <col min="1281" max="1281" width="4.28515625" style="9" customWidth="1"/>
    <col min="1282" max="1282" width="13.140625" style="9" customWidth="1"/>
    <col min="1283" max="1283" width="13.42578125" style="9" customWidth="1"/>
    <col min="1284" max="1284" width="13.7109375" style="9" customWidth="1"/>
    <col min="1285" max="1285" width="10.7109375" style="9" bestFit="1" customWidth="1"/>
    <col min="1286" max="1286" width="10.42578125" style="9" bestFit="1" customWidth="1"/>
    <col min="1287" max="1287" width="10.85546875" style="9" customWidth="1"/>
    <col min="1288" max="1288" width="8.7109375" style="9" bestFit="1" customWidth="1"/>
    <col min="1289" max="1289" width="9.140625" style="9"/>
    <col min="1290" max="1290" width="2.140625" style="9" bestFit="1" customWidth="1"/>
    <col min="1291" max="1291" width="7.85546875" style="9" bestFit="1" customWidth="1"/>
    <col min="1292" max="1292" width="9.140625" style="9"/>
    <col min="1293" max="1293" width="9.140625" style="9" bestFit="1" customWidth="1"/>
    <col min="1294" max="1536" width="9.140625" style="9"/>
    <col min="1537" max="1537" width="4.28515625" style="9" customWidth="1"/>
    <col min="1538" max="1538" width="13.140625" style="9" customWidth="1"/>
    <col min="1539" max="1539" width="13.42578125" style="9" customWidth="1"/>
    <col min="1540" max="1540" width="13.7109375" style="9" customWidth="1"/>
    <col min="1541" max="1541" width="10.7109375" style="9" bestFit="1" customWidth="1"/>
    <col min="1542" max="1542" width="10.42578125" style="9" bestFit="1" customWidth="1"/>
    <col min="1543" max="1543" width="10.85546875" style="9" customWidth="1"/>
    <col min="1544" max="1544" width="8.7109375" style="9" bestFit="1" customWidth="1"/>
    <col min="1545" max="1545" width="9.140625" style="9"/>
    <col min="1546" max="1546" width="2.140625" style="9" bestFit="1" customWidth="1"/>
    <col min="1547" max="1547" width="7.85546875" style="9" bestFit="1" customWidth="1"/>
    <col min="1548" max="1548" width="9.140625" style="9"/>
    <col min="1549" max="1549" width="9.140625" style="9" bestFit="1" customWidth="1"/>
    <col min="1550" max="1792" width="9.140625" style="9"/>
    <col min="1793" max="1793" width="4.28515625" style="9" customWidth="1"/>
    <col min="1794" max="1794" width="13.140625" style="9" customWidth="1"/>
    <col min="1795" max="1795" width="13.42578125" style="9" customWidth="1"/>
    <col min="1796" max="1796" width="13.7109375" style="9" customWidth="1"/>
    <col min="1797" max="1797" width="10.7109375" style="9" bestFit="1" customWidth="1"/>
    <col min="1798" max="1798" width="10.42578125" style="9" bestFit="1" customWidth="1"/>
    <col min="1799" max="1799" width="10.85546875" style="9" customWidth="1"/>
    <col min="1800" max="1800" width="8.7109375" style="9" bestFit="1" customWidth="1"/>
    <col min="1801" max="1801" width="9.140625" style="9"/>
    <col min="1802" max="1802" width="2.140625" style="9" bestFit="1" customWidth="1"/>
    <col min="1803" max="1803" width="7.85546875" style="9" bestFit="1" customWidth="1"/>
    <col min="1804" max="1804" width="9.140625" style="9"/>
    <col min="1805" max="1805" width="9.140625" style="9" bestFit="1" customWidth="1"/>
    <col min="1806" max="2048" width="9.140625" style="9"/>
    <col min="2049" max="2049" width="4.28515625" style="9" customWidth="1"/>
    <col min="2050" max="2050" width="13.140625" style="9" customWidth="1"/>
    <col min="2051" max="2051" width="13.42578125" style="9" customWidth="1"/>
    <col min="2052" max="2052" width="13.7109375" style="9" customWidth="1"/>
    <col min="2053" max="2053" width="10.7109375" style="9" bestFit="1" customWidth="1"/>
    <col min="2054" max="2054" width="10.42578125" style="9" bestFit="1" customWidth="1"/>
    <col min="2055" max="2055" width="10.85546875" style="9" customWidth="1"/>
    <col min="2056" max="2056" width="8.7109375" style="9" bestFit="1" customWidth="1"/>
    <col min="2057" max="2057" width="9.140625" style="9"/>
    <col min="2058" max="2058" width="2.140625" style="9" bestFit="1" customWidth="1"/>
    <col min="2059" max="2059" width="7.85546875" style="9" bestFit="1" customWidth="1"/>
    <col min="2060" max="2060" width="9.140625" style="9"/>
    <col min="2061" max="2061" width="9.140625" style="9" bestFit="1" customWidth="1"/>
    <col min="2062" max="2304" width="9.140625" style="9"/>
    <col min="2305" max="2305" width="4.28515625" style="9" customWidth="1"/>
    <col min="2306" max="2306" width="13.140625" style="9" customWidth="1"/>
    <col min="2307" max="2307" width="13.42578125" style="9" customWidth="1"/>
    <col min="2308" max="2308" width="13.7109375" style="9" customWidth="1"/>
    <col min="2309" max="2309" width="10.7109375" style="9" bestFit="1" customWidth="1"/>
    <col min="2310" max="2310" width="10.42578125" style="9" bestFit="1" customWidth="1"/>
    <col min="2311" max="2311" width="10.85546875" style="9" customWidth="1"/>
    <col min="2312" max="2312" width="8.7109375" style="9" bestFit="1" customWidth="1"/>
    <col min="2313" max="2313" width="9.140625" style="9"/>
    <col min="2314" max="2314" width="2.140625" style="9" bestFit="1" customWidth="1"/>
    <col min="2315" max="2315" width="7.85546875" style="9" bestFit="1" customWidth="1"/>
    <col min="2316" max="2316" width="9.140625" style="9"/>
    <col min="2317" max="2317" width="9.140625" style="9" bestFit="1" customWidth="1"/>
    <col min="2318" max="2560" width="9.140625" style="9"/>
    <col min="2561" max="2561" width="4.28515625" style="9" customWidth="1"/>
    <col min="2562" max="2562" width="13.140625" style="9" customWidth="1"/>
    <col min="2563" max="2563" width="13.42578125" style="9" customWidth="1"/>
    <col min="2564" max="2564" width="13.7109375" style="9" customWidth="1"/>
    <col min="2565" max="2565" width="10.7109375" style="9" bestFit="1" customWidth="1"/>
    <col min="2566" max="2566" width="10.42578125" style="9" bestFit="1" customWidth="1"/>
    <col min="2567" max="2567" width="10.85546875" style="9" customWidth="1"/>
    <col min="2568" max="2568" width="8.7109375" style="9" bestFit="1" customWidth="1"/>
    <col min="2569" max="2569" width="9.140625" style="9"/>
    <col min="2570" max="2570" width="2.140625" style="9" bestFit="1" customWidth="1"/>
    <col min="2571" max="2571" width="7.85546875" style="9" bestFit="1" customWidth="1"/>
    <col min="2572" max="2572" width="9.140625" style="9"/>
    <col min="2573" max="2573" width="9.140625" style="9" bestFit="1" customWidth="1"/>
    <col min="2574" max="2816" width="9.140625" style="9"/>
    <col min="2817" max="2817" width="4.28515625" style="9" customWidth="1"/>
    <col min="2818" max="2818" width="13.140625" style="9" customWidth="1"/>
    <col min="2819" max="2819" width="13.42578125" style="9" customWidth="1"/>
    <col min="2820" max="2820" width="13.7109375" style="9" customWidth="1"/>
    <col min="2821" max="2821" width="10.7109375" style="9" bestFit="1" customWidth="1"/>
    <col min="2822" max="2822" width="10.42578125" style="9" bestFit="1" customWidth="1"/>
    <col min="2823" max="2823" width="10.85546875" style="9" customWidth="1"/>
    <col min="2824" max="2824" width="8.7109375" style="9" bestFit="1" customWidth="1"/>
    <col min="2825" max="2825" width="9.140625" style="9"/>
    <col min="2826" max="2826" width="2.140625" style="9" bestFit="1" customWidth="1"/>
    <col min="2827" max="2827" width="7.85546875" style="9" bestFit="1" customWidth="1"/>
    <col min="2828" max="2828" width="9.140625" style="9"/>
    <col min="2829" max="2829" width="9.140625" style="9" bestFit="1" customWidth="1"/>
    <col min="2830" max="3072" width="9.140625" style="9"/>
    <col min="3073" max="3073" width="4.28515625" style="9" customWidth="1"/>
    <col min="3074" max="3074" width="13.140625" style="9" customWidth="1"/>
    <col min="3075" max="3075" width="13.42578125" style="9" customWidth="1"/>
    <col min="3076" max="3076" width="13.7109375" style="9" customWidth="1"/>
    <col min="3077" max="3077" width="10.7109375" style="9" bestFit="1" customWidth="1"/>
    <col min="3078" max="3078" width="10.42578125" style="9" bestFit="1" customWidth="1"/>
    <col min="3079" max="3079" width="10.85546875" style="9" customWidth="1"/>
    <col min="3080" max="3080" width="8.7109375" style="9" bestFit="1" customWidth="1"/>
    <col min="3081" max="3081" width="9.140625" style="9"/>
    <col min="3082" max="3082" width="2.140625" style="9" bestFit="1" customWidth="1"/>
    <col min="3083" max="3083" width="7.85546875" style="9" bestFit="1" customWidth="1"/>
    <col min="3084" max="3084" width="9.140625" style="9"/>
    <col min="3085" max="3085" width="9.140625" style="9" bestFit="1" customWidth="1"/>
    <col min="3086" max="3328" width="9.140625" style="9"/>
    <col min="3329" max="3329" width="4.28515625" style="9" customWidth="1"/>
    <col min="3330" max="3330" width="13.140625" style="9" customWidth="1"/>
    <col min="3331" max="3331" width="13.42578125" style="9" customWidth="1"/>
    <col min="3332" max="3332" width="13.7109375" style="9" customWidth="1"/>
    <col min="3333" max="3333" width="10.7109375" style="9" bestFit="1" customWidth="1"/>
    <col min="3334" max="3334" width="10.42578125" style="9" bestFit="1" customWidth="1"/>
    <col min="3335" max="3335" width="10.85546875" style="9" customWidth="1"/>
    <col min="3336" max="3336" width="8.7109375" style="9" bestFit="1" customWidth="1"/>
    <col min="3337" max="3337" width="9.140625" style="9"/>
    <col min="3338" max="3338" width="2.140625" style="9" bestFit="1" customWidth="1"/>
    <col min="3339" max="3339" width="7.85546875" style="9" bestFit="1" customWidth="1"/>
    <col min="3340" max="3340" width="9.140625" style="9"/>
    <col min="3341" max="3341" width="9.140625" style="9" bestFit="1" customWidth="1"/>
    <col min="3342" max="3584" width="9.140625" style="9"/>
    <col min="3585" max="3585" width="4.28515625" style="9" customWidth="1"/>
    <col min="3586" max="3586" width="13.140625" style="9" customWidth="1"/>
    <col min="3587" max="3587" width="13.42578125" style="9" customWidth="1"/>
    <col min="3588" max="3588" width="13.7109375" style="9" customWidth="1"/>
    <col min="3589" max="3589" width="10.7109375" style="9" bestFit="1" customWidth="1"/>
    <col min="3590" max="3590" width="10.42578125" style="9" bestFit="1" customWidth="1"/>
    <col min="3591" max="3591" width="10.85546875" style="9" customWidth="1"/>
    <col min="3592" max="3592" width="8.7109375" style="9" bestFit="1" customWidth="1"/>
    <col min="3593" max="3593" width="9.140625" style="9"/>
    <col min="3594" max="3594" width="2.140625" style="9" bestFit="1" customWidth="1"/>
    <col min="3595" max="3595" width="7.85546875" style="9" bestFit="1" customWidth="1"/>
    <col min="3596" max="3596" width="9.140625" style="9"/>
    <col min="3597" max="3597" width="9.140625" style="9" bestFit="1" customWidth="1"/>
    <col min="3598" max="3840" width="9.140625" style="9"/>
    <col min="3841" max="3841" width="4.28515625" style="9" customWidth="1"/>
    <col min="3842" max="3842" width="13.140625" style="9" customWidth="1"/>
    <col min="3843" max="3843" width="13.42578125" style="9" customWidth="1"/>
    <col min="3844" max="3844" width="13.7109375" style="9" customWidth="1"/>
    <col min="3845" max="3845" width="10.7109375" style="9" bestFit="1" customWidth="1"/>
    <col min="3846" max="3846" width="10.42578125" style="9" bestFit="1" customWidth="1"/>
    <col min="3847" max="3847" width="10.85546875" style="9" customWidth="1"/>
    <col min="3848" max="3848" width="8.7109375" style="9" bestFit="1" customWidth="1"/>
    <col min="3849" max="3849" width="9.140625" style="9"/>
    <col min="3850" max="3850" width="2.140625" style="9" bestFit="1" customWidth="1"/>
    <col min="3851" max="3851" width="7.85546875" style="9" bestFit="1" customWidth="1"/>
    <col min="3852" max="3852" width="9.140625" style="9"/>
    <col min="3853" max="3853" width="9.140625" style="9" bestFit="1" customWidth="1"/>
    <col min="3854" max="4096" width="9.140625" style="9"/>
    <col min="4097" max="4097" width="4.28515625" style="9" customWidth="1"/>
    <col min="4098" max="4098" width="13.140625" style="9" customWidth="1"/>
    <col min="4099" max="4099" width="13.42578125" style="9" customWidth="1"/>
    <col min="4100" max="4100" width="13.7109375" style="9" customWidth="1"/>
    <col min="4101" max="4101" width="10.7109375" style="9" bestFit="1" customWidth="1"/>
    <col min="4102" max="4102" width="10.42578125" style="9" bestFit="1" customWidth="1"/>
    <col min="4103" max="4103" width="10.85546875" style="9" customWidth="1"/>
    <col min="4104" max="4104" width="8.7109375" style="9" bestFit="1" customWidth="1"/>
    <col min="4105" max="4105" width="9.140625" style="9"/>
    <col min="4106" max="4106" width="2.140625" style="9" bestFit="1" customWidth="1"/>
    <col min="4107" max="4107" width="7.85546875" style="9" bestFit="1" customWidth="1"/>
    <col min="4108" max="4108" width="9.140625" style="9"/>
    <col min="4109" max="4109" width="9.140625" style="9" bestFit="1" customWidth="1"/>
    <col min="4110" max="4352" width="9.140625" style="9"/>
    <col min="4353" max="4353" width="4.28515625" style="9" customWidth="1"/>
    <col min="4354" max="4354" width="13.140625" style="9" customWidth="1"/>
    <col min="4355" max="4355" width="13.42578125" style="9" customWidth="1"/>
    <col min="4356" max="4356" width="13.7109375" style="9" customWidth="1"/>
    <col min="4357" max="4357" width="10.7109375" style="9" bestFit="1" customWidth="1"/>
    <col min="4358" max="4358" width="10.42578125" style="9" bestFit="1" customWidth="1"/>
    <col min="4359" max="4359" width="10.85546875" style="9" customWidth="1"/>
    <col min="4360" max="4360" width="8.7109375" style="9" bestFit="1" customWidth="1"/>
    <col min="4361" max="4361" width="9.140625" style="9"/>
    <col min="4362" max="4362" width="2.140625" style="9" bestFit="1" customWidth="1"/>
    <col min="4363" max="4363" width="7.85546875" style="9" bestFit="1" customWidth="1"/>
    <col min="4364" max="4364" width="9.140625" style="9"/>
    <col min="4365" max="4365" width="9.140625" style="9" bestFit="1" customWidth="1"/>
    <col min="4366" max="4608" width="9.140625" style="9"/>
    <col min="4609" max="4609" width="4.28515625" style="9" customWidth="1"/>
    <col min="4610" max="4610" width="13.140625" style="9" customWidth="1"/>
    <col min="4611" max="4611" width="13.42578125" style="9" customWidth="1"/>
    <col min="4612" max="4612" width="13.7109375" style="9" customWidth="1"/>
    <col min="4613" max="4613" width="10.7109375" style="9" bestFit="1" customWidth="1"/>
    <col min="4614" max="4614" width="10.42578125" style="9" bestFit="1" customWidth="1"/>
    <col min="4615" max="4615" width="10.85546875" style="9" customWidth="1"/>
    <col min="4616" max="4616" width="8.7109375" style="9" bestFit="1" customWidth="1"/>
    <col min="4617" max="4617" width="9.140625" style="9"/>
    <col min="4618" max="4618" width="2.140625" style="9" bestFit="1" customWidth="1"/>
    <col min="4619" max="4619" width="7.85546875" style="9" bestFit="1" customWidth="1"/>
    <col min="4620" max="4620" width="9.140625" style="9"/>
    <col min="4621" max="4621" width="9.140625" style="9" bestFit="1" customWidth="1"/>
    <col min="4622" max="4864" width="9.140625" style="9"/>
    <col min="4865" max="4865" width="4.28515625" style="9" customWidth="1"/>
    <col min="4866" max="4866" width="13.140625" style="9" customWidth="1"/>
    <col min="4867" max="4867" width="13.42578125" style="9" customWidth="1"/>
    <col min="4868" max="4868" width="13.7109375" style="9" customWidth="1"/>
    <col min="4869" max="4869" width="10.7109375" style="9" bestFit="1" customWidth="1"/>
    <col min="4870" max="4870" width="10.42578125" style="9" bestFit="1" customWidth="1"/>
    <col min="4871" max="4871" width="10.85546875" style="9" customWidth="1"/>
    <col min="4872" max="4872" width="8.7109375" style="9" bestFit="1" customWidth="1"/>
    <col min="4873" max="4873" width="9.140625" style="9"/>
    <col min="4874" max="4874" width="2.140625" style="9" bestFit="1" customWidth="1"/>
    <col min="4875" max="4875" width="7.85546875" style="9" bestFit="1" customWidth="1"/>
    <col min="4876" max="4876" width="9.140625" style="9"/>
    <col min="4877" max="4877" width="9.140625" style="9" bestFit="1" customWidth="1"/>
    <col min="4878" max="5120" width="9.140625" style="9"/>
    <col min="5121" max="5121" width="4.28515625" style="9" customWidth="1"/>
    <col min="5122" max="5122" width="13.140625" style="9" customWidth="1"/>
    <col min="5123" max="5123" width="13.42578125" style="9" customWidth="1"/>
    <col min="5124" max="5124" width="13.7109375" style="9" customWidth="1"/>
    <col min="5125" max="5125" width="10.7109375" style="9" bestFit="1" customWidth="1"/>
    <col min="5126" max="5126" width="10.42578125" style="9" bestFit="1" customWidth="1"/>
    <col min="5127" max="5127" width="10.85546875" style="9" customWidth="1"/>
    <col min="5128" max="5128" width="8.7109375" style="9" bestFit="1" customWidth="1"/>
    <col min="5129" max="5129" width="9.140625" style="9"/>
    <col min="5130" max="5130" width="2.140625" style="9" bestFit="1" customWidth="1"/>
    <col min="5131" max="5131" width="7.85546875" style="9" bestFit="1" customWidth="1"/>
    <col min="5132" max="5132" width="9.140625" style="9"/>
    <col min="5133" max="5133" width="9.140625" style="9" bestFit="1" customWidth="1"/>
    <col min="5134" max="5376" width="9.140625" style="9"/>
    <col min="5377" max="5377" width="4.28515625" style="9" customWidth="1"/>
    <col min="5378" max="5378" width="13.140625" style="9" customWidth="1"/>
    <col min="5379" max="5379" width="13.42578125" style="9" customWidth="1"/>
    <col min="5380" max="5380" width="13.7109375" style="9" customWidth="1"/>
    <col min="5381" max="5381" width="10.7109375" style="9" bestFit="1" customWidth="1"/>
    <col min="5382" max="5382" width="10.42578125" style="9" bestFit="1" customWidth="1"/>
    <col min="5383" max="5383" width="10.85546875" style="9" customWidth="1"/>
    <col min="5384" max="5384" width="8.7109375" style="9" bestFit="1" customWidth="1"/>
    <col min="5385" max="5385" width="9.140625" style="9"/>
    <col min="5386" max="5386" width="2.140625" style="9" bestFit="1" customWidth="1"/>
    <col min="5387" max="5387" width="7.85546875" style="9" bestFit="1" customWidth="1"/>
    <col min="5388" max="5388" width="9.140625" style="9"/>
    <col min="5389" max="5389" width="9.140625" style="9" bestFit="1" customWidth="1"/>
    <col min="5390" max="5632" width="9.140625" style="9"/>
    <col min="5633" max="5633" width="4.28515625" style="9" customWidth="1"/>
    <col min="5634" max="5634" width="13.140625" style="9" customWidth="1"/>
    <col min="5635" max="5635" width="13.42578125" style="9" customWidth="1"/>
    <col min="5636" max="5636" width="13.7109375" style="9" customWidth="1"/>
    <col min="5637" max="5637" width="10.7109375" style="9" bestFit="1" customWidth="1"/>
    <col min="5638" max="5638" width="10.42578125" style="9" bestFit="1" customWidth="1"/>
    <col min="5639" max="5639" width="10.85546875" style="9" customWidth="1"/>
    <col min="5640" max="5640" width="8.7109375" style="9" bestFit="1" customWidth="1"/>
    <col min="5641" max="5641" width="9.140625" style="9"/>
    <col min="5642" max="5642" width="2.140625" style="9" bestFit="1" customWidth="1"/>
    <col min="5643" max="5643" width="7.85546875" style="9" bestFit="1" customWidth="1"/>
    <col min="5644" max="5644" width="9.140625" style="9"/>
    <col min="5645" max="5645" width="9.140625" style="9" bestFit="1" customWidth="1"/>
    <col min="5646" max="5888" width="9.140625" style="9"/>
    <col min="5889" max="5889" width="4.28515625" style="9" customWidth="1"/>
    <col min="5890" max="5890" width="13.140625" style="9" customWidth="1"/>
    <col min="5891" max="5891" width="13.42578125" style="9" customWidth="1"/>
    <col min="5892" max="5892" width="13.7109375" style="9" customWidth="1"/>
    <col min="5893" max="5893" width="10.7109375" style="9" bestFit="1" customWidth="1"/>
    <col min="5894" max="5894" width="10.42578125" style="9" bestFit="1" customWidth="1"/>
    <col min="5895" max="5895" width="10.85546875" style="9" customWidth="1"/>
    <col min="5896" max="5896" width="8.7109375" style="9" bestFit="1" customWidth="1"/>
    <col min="5897" max="5897" width="9.140625" style="9"/>
    <col min="5898" max="5898" width="2.140625" style="9" bestFit="1" customWidth="1"/>
    <col min="5899" max="5899" width="7.85546875" style="9" bestFit="1" customWidth="1"/>
    <col min="5900" max="5900" width="9.140625" style="9"/>
    <col min="5901" max="5901" width="9.140625" style="9" bestFit="1" customWidth="1"/>
    <col min="5902" max="6144" width="9.140625" style="9"/>
    <col min="6145" max="6145" width="4.28515625" style="9" customWidth="1"/>
    <col min="6146" max="6146" width="13.140625" style="9" customWidth="1"/>
    <col min="6147" max="6147" width="13.42578125" style="9" customWidth="1"/>
    <col min="6148" max="6148" width="13.7109375" style="9" customWidth="1"/>
    <col min="6149" max="6149" width="10.7109375" style="9" bestFit="1" customWidth="1"/>
    <col min="6150" max="6150" width="10.42578125" style="9" bestFit="1" customWidth="1"/>
    <col min="6151" max="6151" width="10.85546875" style="9" customWidth="1"/>
    <col min="6152" max="6152" width="8.7109375" style="9" bestFit="1" customWidth="1"/>
    <col min="6153" max="6153" width="9.140625" style="9"/>
    <col min="6154" max="6154" width="2.140625" style="9" bestFit="1" customWidth="1"/>
    <col min="6155" max="6155" width="7.85546875" style="9" bestFit="1" customWidth="1"/>
    <col min="6156" max="6156" width="9.140625" style="9"/>
    <col min="6157" max="6157" width="9.140625" style="9" bestFit="1" customWidth="1"/>
    <col min="6158" max="6400" width="9.140625" style="9"/>
    <col min="6401" max="6401" width="4.28515625" style="9" customWidth="1"/>
    <col min="6402" max="6402" width="13.140625" style="9" customWidth="1"/>
    <col min="6403" max="6403" width="13.42578125" style="9" customWidth="1"/>
    <col min="6404" max="6404" width="13.7109375" style="9" customWidth="1"/>
    <col min="6405" max="6405" width="10.7109375" style="9" bestFit="1" customWidth="1"/>
    <col min="6406" max="6406" width="10.42578125" style="9" bestFit="1" customWidth="1"/>
    <col min="6407" max="6407" width="10.85546875" style="9" customWidth="1"/>
    <col min="6408" max="6408" width="8.7109375" style="9" bestFit="1" customWidth="1"/>
    <col min="6409" max="6409" width="9.140625" style="9"/>
    <col min="6410" max="6410" width="2.140625" style="9" bestFit="1" customWidth="1"/>
    <col min="6411" max="6411" width="7.85546875" style="9" bestFit="1" customWidth="1"/>
    <col min="6412" max="6412" width="9.140625" style="9"/>
    <col min="6413" max="6413" width="9.140625" style="9" bestFit="1" customWidth="1"/>
    <col min="6414" max="6656" width="9.140625" style="9"/>
    <col min="6657" max="6657" width="4.28515625" style="9" customWidth="1"/>
    <col min="6658" max="6658" width="13.140625" style="9" customWidth="1"/>
    <col min="6659" max="6659" width="13.42578125" style="9" customWidth="1"/>
    <col min="6660" max="6660" width="13.7109375" style="9" customWidth="1"/>
    <col min="6661" max="6661" width="10.7109375" style="9" bestFit="1" customWidth="1"/>
    <col min="6662" max="6662" width="10.42578125" style="9" bestFit="1" customWidth="1"/>
    <col min="6663" max="6663" width="10.85546875" style="9" customWidth="1"/>
    <col min="6664" max="6664" width="8.7109375" style="9" bestFit="1" customWidth="1"/>
    <col min="6665" max="6665" width="9.140625" style="9"/>
    <col min="6666" max="6666" width="2.140625" style="9" bestFit="1" customWidth="1"/>
    <col min="6667" max="6667" width="7.85546875" style="9" bestFit="1" customWidth="1"/>
    <col min="6668" max="6668" width="9.140625" style="9"/>
    <col min="6669" max="6669" width="9.140625" style="9" bestFit="1" customWidth="1"/>
    <col min="6670" max="6912" width="9.140625" style="9"/>
    <col min="6913" max="6913" width="4.28515625" style="9" customWidth="1"/>
    <col min="6914" max="6914" width="13.140625" style="9" customWidth="1"/>
    <col min="6915" max="6915" width="13.42578125" style="9" customWidth="1"/>
    <col min="6916" max="6916" width="13.7109375" style="9" customWidth="1"/>
    <col min="6917" max="6917" width="10.7109375" style="9" bestFit="1" customWidth="1"/>
    <col min="6918" max="6918" width="10.42578125" style="9" bestFit="1" customWidth="1"/>
    <col min="6919" max="6919" width="10.85546875" style="9" customWidth="1"/>
    <col min="6920" max="6920" width="8.7109375" style="9" bestFit="1" customWidth="1"/>
    <col min="6921" max="6921" width="9.140625" style="9"/>
    <col min="6922" max="6922" width="2.140625" style="9" bestFit="1" customWidth="1"/>
    <col min="6923" max="6923" width="7.85546875" style="9" bestFit="1" customWidth="1"/>
    <col min="6924" max="6924" width="9.140625" style="9"/>
    <col min="6925" max="6925" width="9.140625" style="9" bestFit="1" customWidth="1"/>
    <col min="6926" max="7168" width="9.140625" style="9"/>
    <col min="7169" max="7169" width="4.28515625" style="9" customWidth="1"/>
    <col min="7170" max="7170" width="13.140625" style="9" customWidth="1"/>
    <col min="7171" max="7171" width="13.42578125" style="9" customWidth="1"/>
    <col min="7172" max="7172" width="13.7109375" style="9" customWidth="1"/>
    <col min="7173" max="7173" width="10.7109375" style="9" bestFit="1" customWidth="1"/>
    <col min="7174" max="7174" width="10.42578125" style="9" bestFit="1" customWidth="1"/>
    <col min="7175" max="7175" width="10.85546875" style="9" customWidth="1"/>
    <col min="7176" max="7176" width="8.7109375" style="9" bestFit="1" customWidth="1"/>
    <col min="7177" max="7177" width="9.140625" style="9"/>
    <col min="7178" max="7178" width="2.140625" style="9" bestFit="1" customWidth="1"/>
    <col min="7179" max="7179" width="7.85546875" style="9" bestFit="1" customWidth="1"/>
    <col min="7180" max="7180" width="9.140625" style="9"/>
    <col min="7181" max="7181" width="9.140625" style="9" bestFit="1" customWidth="1"/>
    <col min="7182" max="7424" width="9.140625" style="9"/>
    <col min="7425" max="7425" width="4.28515625" style="9" customWidth="1"/>
    <col min="7426" max="7426" width="13.140625" style="9" customWidth="1"/>
    <col min="7427" max="7427" width="13.42578125" style="9" customWidth="1"/>
    <col min="7428" max="7428" width="13.7109375" style="9" customWidth="1"/>
    <col min="7429" max="7429" width="10.7109375" style="9" bestFit="1" customWidth="1"/>
    <col min="7430" max="7430" width="10.42578125" style="9" bestFit="1" customWidth="1"/>
    <col min="7431" max="7431" width="10.85546875" style="9" customWidth="1"/>
    <col min="7432" max="7432" width="8.7109375" style="9" bestFit="1" customWidth="1"/>
    <col min="7433" max="7433" width="9.140625" style="9"/>
    <col min="7434" max="7434" width="2.140625" style="9" bestFit="1" customWidth="1"/>
    <col min="7435" max="7435" width="7.85546875" style="9" bestFit="1" customWidth="1"/>
    <col min="7436" max="7436" width="9.140625" style="9"/>
    <col min="7437" max="7437" width="9.140625" style="9" bestFit="1" customWidth="1"/>
    <col min="7438" max="7680" width="9.140625" style="9"/>
    <col min="7681" max="7681" width="4.28515625" style="9" customWidth="1"/>
    <col min="7682" max="7682" width="13.140625" style="9" customWidth="1"/>
    <col min="7683" max="7683" width="13.42578125" style="9" customWidth="1"/>
    <col min="7684" max="7684" width="13.7109375" style="9" customWidth="1"/>
    <col min="7685" max="7685" width="10.7109375" style="9" bestFit="1" customWidth="1"/>
    <col min="7686" max="7686" width="10.42578125" style="9" bestFit="1" customWidth="1"/>
    <col min="7687" max="7687" width="10.85546875" style="9" customWidth="1"/>
    <col min="7688" max="7688" width="8.7109375" style="9" bestFit="1" customWidth="1"/>
    <col min="7689" max="7689" width="9.140625" style="9"/>
    <col min="7690" max="7690" width="2.140625" style="9" bestFit="1" customWidth="1"/>
    <col min="7691" max="7691" width="7.85546875" style="9" bestFit="1" customWidth="1"/>
    <col min="7692" max="7692" width="9.140625" style="9"/>
    <col min="7693" max="7693" width="9.140625" style="9" bestFit="1" customWidth="1"/>
    <col min="7694" max="7936" width="9.140625" style="9"/>
    <col min="7937" max="7937" width="4.28515625" style="9" customWidth="1"/>
    <col min="7938" max="7938" width="13.140625" style="9" customWidth="1"/>
    <col min="7939" max="7939" width="13.42578125" style="9" customWidth="1"/>
    <col min="7940" max="7940" width="13.7109375" style="9" customWidth="1"/>
    <col min="7941" max="7941" width="10.7109375" style="9" bestFit="1" customWidth="1"/>
    <col min="7942" max="7942" width="10.42578125" style="9" bestFit="1" customWidth="1"/>
    <col min="7943" max="7943" width="10.85546875" style="9" customWidth="1"/>
    <col min="7944" max="7944" width="8.7109375" style="9" bestFit="1" customWidth="1"/>
    <col min="7945" max="7945" width="9.140625" style="9"/>
    <col min="7946" max="7946" width="2.140625" style="9" bestFit="1" customWidth="1"/>
    <col min="7947" max="7947" width="7.85546875" style="9" bestFit="1" customWidth="1"/>
    <col min="7948" max="7948" width="9.140625" style="9"/>
    <col min="7949" max="7949" width="9.140625" style="9" bestFit="1" customWidth="1"/>
    <col min="7950" max="8192" width="9.140625" style="9"/>
    <col min="8193" max="8193" width="4.28515625" style="9" customWidth="1"/>
    <col min="8194" max="8194" width="13.140625" style="9" customWidth="1"/>
    <col min="8195" max="8195" width="13.42578125" style="9" customWidth="1"/>
    <col min="8196" max="8196" width="13.7109375" style="9" customWidth="1"/>
    <col min="8197" max="8197" width="10.7109375" style="9" bestFit="1" customWidth="1"/>
    <col min="8198" max="8198" width="10.42578125" style="9" bestFit="1" customWidth="1"/>
    <col min="8199" max="8199" width="10.85546875" style="9" customWidth="1"/>
    <col min="8200" max="8200" width="8.7109375" style="9" bestFit="1" customWidth="1"/>
    <col min="8201" max="8201" width="9.140625" style="9"/>
    <col min="8202" max="8202" width="2.140625" style="9" bestFit="1" customWidth="1"/>
    <col min="8203" max="8203" width="7.85546875" style="9" bestFit="1" customWidth="1"/>
    <col min="8204" max="8204" width="9.140625" style="9"/>
    <col min="8205" max="8205" width="9.140625" style="9" bestFit="1" customWidth="1"/>
    <col min="8206" max="8448" width="9.140625" style="9"/>
    <col min="8449" max="8449" width="4.28515625" style="9" customWidth="1"/>
    <col min="8450" max="8450" width="13.140625" style="9" customWidth="1"/>
    <col min="8451" max="8451" width="13.42578125" style="9" customWidth="1"/>
    <col min="8452" max="8452" width="13.7109375" style="9" customWidth="1"/>
    <col min="8453" max="8453" width="10.7109375" style="9" bestFit="1" customWidth="1"/>
    <col min="8454" max="8454" width="10.42578125" style="9" bestFit="1" customWidth="1"/>
    <col min="8455" max="8455" width="10.85546875" style="9" customWidth="1"/>
    <col min="8456" max="8456" width="8.7109375" style="9" bestFit="1" customWidth="1"/>
    <col min="8457" max="8457" width="9.140625" style="9"/>
    <col min="8458" max="8458" width="2.140625" style="9" bestFit="1" customWidth="1"/>
    <col min="8459" max="8459" width="7.85546875" style="9" bestFit="1" customWidth="1"/>
    <col min="8460" max="8460" width="9.140625" style="9"/>
    <col min="8461" max="8461" width="9.140625" style="9" bestFit="1" customWidth="1"/>
    <col min="8462" max="8704" width="9.140625" style="9"/>
    <col min="8705" max="8705" width="4.28515625" style="9" customWidth="1"/>
    <col min="8706" max="8706" width="13.140625" style="9" customWidth="1"/>
    <col min="8707" max="8707" width="13.42578125" style="9" customWidth="1"/>
    <col min="8708" max="8708" width="13.7109375" style="9" customWidth="1"/>
    <col min="8709" max="8709" width="10.7109375" style="9" bestFit="1" customWidth="1"/>
    <col min="8710" max="8710" width="10.42578125" style="9" bestFit="1" customWidth="1"/>
    <col min="8711" max="8711" width="10.85546875" style="9" customWidth="1"/>
    <col min="8712" max="8712" width="8.7109375" style="9" bestFit="1" customWidth="1"/>
    <col min="8713" max="8713" width="9.140625" style="9"/>
    <col min="8714" max="8714" width="2.140625" style="9" bestFit="1" customWidth="1"/>
    <col min="8715" max="8715" width="7.85546875" style="9" bestFit="1" customWidth="1"/>
    <col min="8716" max="8716" width="9.140625" style="9"/>
    <col min="8717" max="8717" width="9.140625" style="9" bestFit="1" customWidth="1"/>
    <col min="8718" max="8960" width="9.140625" style="9"/>
    <col min="8961" max="8961" width="4.28515625" style="9" customWidth="1"/>
    <col min="8962" max="8962" width="13.140625" style="9" customWidth="1"/>
    <col min="8963" max="8963" width="13.42578125" style="9" customWidth="1"/>
    <col min="8964" max="8964" width="13.7109375" style="9" customWidth="1"/>
    <col min="8965" max="8965" width="10.7109375" style="9" bestFit="1" customWidth="1"/>
    <col min="8966" max="8966" width="10.42578125" style="9" bestFit="1" customWidth="1"/>
    <col min="8967" max="8967" width="10.85546875" style="9" customWidth="1"/>
    <col min="8968" max="8968" width="8.7109375" style="9" bestFit="1" customWidth="1"/>
    <col min="8969" max="8969" width="9.140625" style="9"/>
    <col min="8970" max="8970" width="2.140625" style="9" bestFit="1" customWidth="1"/>
    <col min="8971" max="8971" width="7.85546875" style="9" bestFit="1" customWidth="1"/>
    <col min="8972" max="8972" width="9.140625" style="9"/>
    <col min="8973" max="8973" width="9.140625" style="9" bestFit="1" customWidth="1"/>
    <col min="8974" max="9216" width="9.140625" style="9"/>
    <col min="9217" max="9217" width="4.28515625" style="9" customWidth="1"/>
    <col min="9218" max="9218" width="13.140625" style="9" customWidth="1"/>
    <col min="9219" max="9219" width="13.42578125" style="9" customWidth="1"/>
    <col min="9220" max="9220" width="13.7109375" style="9" customWidth="1"/>
    <col min="9221" max="9221" width="10.7109375" style="9" bestFit="1" customWidth="1"/>
    <col min="9222" max="9222" width="10.42578125" style="9" bestFit="1" customWidth="1"/>
    <col min="9223" max="9223" width="10.85546875" style="9" customWidth="1"/>
    <col min="9224" max="9224" width="8.7109375" style="9" bestFit="1" customWidth="1"/>
    <col min="9225" max="9225" width="9.140625" style="9"/>
    <col min="9226" max="9226" width="2.140625" style="9" bestFit="1" customWidth="1"/>
    <col min="9227" max="9227" width="7.85546875" style="9" bestFit="1" customWidth="1"/>
    <col min="9228" max="9228" width="9.140625" style="9"/>
    <col min="9229" max="9229" width="9.140625" style="9" bestFit="1" customWidth="1"/>
    <col min="9230" max="9472" width="9.140625" style="9"/>
    <col min="9473" max="9473" width="4.28515625" style="9" customWidth="1"/>
    <col min="9474" max="9474" width="13.140625" style="9" customWidth="1"/>
    <col min="9475" max="9475" width="13.42578125" style="9" customWidth="1"/>
    <col min="9476" max="9476" width="13.7109375" style="9" customWidth="1"/>
    <col min="9477" max="9477" width="10.7109375" style="9" bestFit="1" customWidth="1"/>
    <col min="9478" max="9478" width="10.42578125" style="9" bestFit="1" customWidth="1"/>
    <col min="9479" max="9479" width="10.85546875" style="9" customWidth="1"/>
    <col min="9480" max="9480" width="8.7109375" style="9" bestFit="1" customWidth="1"/>
    <col min="9481" max="9481" width="9.140625" style="9"/>
    <col min="9482" max="9482" width="2.140625" style="9" bestFit="1" customWidth="1"/>
    <col min="9483" max="9483" width="7.85546875" style="9" bestFit="1" customWidth="1"/>
    <col min="9484" max="9484" width="9.140625" style="9"/>
    <col min="9485" max="9485" width="9.140625" style="9" bestFit="1" customWidth="1"/>
    <col min="9486" max="9728" width="9.140625" style="9"/>
    <col min="9729" max="9729" width="4.28515625" style="9" customWidth="1"/>
    <col min="9730" max="9730" width="13.140625" style="9" customWidth="1"/>
    <col min="9731" max="9731" width="13.42578125" style="9" customWidth="1"/>
    <col min="9732" max="9732" width="13.7109375" style="9" customWidth="1"/>
    <col min="9733" max="9733" width="10.7109375" style="9" bestFit="1" customWidth="1"/>
    <col min="9734" max="9734" width="10.42578125" style="9" bestFit="1" customWidth="1"/>
    <col min="9735" max="9735" width="10.85546875" style="9" customWidth="1"/>
    <col min="9736" max="9736" width="8.7109375" style="9" bestFit="1" customWidth="1"/>
    <col min="9737" max="9737" width="9.140625" style="9"/>
    <col min="9738" max="9738" width="2.140625" style="9" bestFit="1" customWidth="1"/>
    <col min="9739" max="9739" width="7.85546875" style="9" bestFit="1" customWidth="1"/>
    <col min="9740" max="9740" width="9.140625" style="9"/>
    <col min="9741" max="9741" width="9.140625" style="9" bestFit="1" customWidth="1"/>
    <col min="9742" max="9984" width="9.140625" style="9"/>
    <col min="9985" max="9985" width="4.28515625" style="9" customWidth="1"/>
    <col min="9986" max="9986" width="13.140625" style="9" customWidth="1"/>
    <col min="9987" max="9987" width="13.42578125" style="9" customWidth="1"/>
    <col min="9988" max="9988" width="13.7109375" style="9" customWidth="1"/>
    <col min="9989" max="9989" width="10.7109375" style="9" bestFit="1" customWidth="1"/>
    <col min="9990" max="9990" width="10.42578125" style="9" bestFit="1" customWidth="1"/>
    <col min="9991" max="9991" width="10.85546875" style="9" customWidth="1"/>
    <col min="9992" max="9992" width="8.7109375" style="9" bestFit="1" customWidth="1"/>
    <col min="9993" max="9993" width="9.140625" style="9"/>
    <col min="9994" max="9994" width="2.140625" style="9" bestFit="1" customWidth="1"/>
    <col min="9995" max="9995" width="7.85546875" style="9" bestFit="1" customWidth="1"/>
    <col min="9996" max="9996" width="9.140625" style="9"/>
    <col min="9997" max="9997" width="9.140625" style="9" bestFit="1" customWidth="1"/>
    <col min="9998" max="10240" width="9.140625" style="9"/>
    <col min="10241" max="10241" width="4.28515625" style="9" customWidth="1"/>
    <col min="10242" max="10242" width="13.140625" style="9" customWidth="1"/>
    <col min="10243" max="10243" width="13.42578125" style="9" customWidth="1"/>
    <col min="10244" max="10244" width="13.7109375" style="9" customWidth="1"/>
    <col min="10245" max="10245" width="10.7109375" style="9" bestFit="1" customWidth="1"/>
    <col min="10246" max="10246" width="10.42578125" style="9" bestFit="1" customWidth="1"/>
    <col min="10247" max="10247" width="10.85546875" style="9" customWidth="1"/>
    <col min="10248" max="10248" width="8.7109375" style="9" bestFit="1" customWidth="1"/>
    <col min="10249" max="10249" width="9.140625" style="9"/>
    <col min="10250" max="10250" width="2.140625" style="9" bestFit="1" customWidth="1"/>
    <col min="10251" max="10251" width="7.85546875" style="9" bestFit="1" customWidth="1"/>
    <col min="10252" max="10252" width="9.140625" style="9"/>
    <col min="10253" max="10253" width="9.140625" style="9" bestFit="1" customWidth="1"/>
    <col min="10254" max="10496" width="9.140625" style="9"/>
    <col min="10497" max="10497" width="4.28515625" style="9" customWidth="1"/>
    <col min="10498" max="10498" width="13.140625" style="9" customWidth="1"/>
    <col min="10499" max="10499" width="13.42578125" style="9" customWidth="1"/>
    <col min="10500" max="10500" width="13.7109375" style="9" customWidth="1"/>
    <col min="10501" max="10501" width="10.7109375" style="9" bestFit="1" customWidth="1"/>
    <col min="10502" max="10502" width="10.42578125" style="9" bestFit="1" customWidth="1"/>
    <col min="10503" max="10503" width="10.85546875" style="9" customWidth="1"/>
    <col min="10504" max="10504" width="8.7109375" style="9" bestFit="1" customWidth="1"/>
    <col min="10505" max="10505" width="9.140625" style="9"/>
    <col min="10506" max="10506" width="2.140625" style="9" bestFit="1" customWidth="1"/>
    <col min="10507" max="10507" width="7.85546875" style="9" bestFit="1" customWidth="1"/>
    <col min="10508" max="10508" width="9.140625" style="9"/>
    <col min="10509" max="10509" width="9.140625" style="9" bestFit="1" customWidth="1"/>
    <col min="10510" max="10752" width="9.140625" style="9"/>
    <col min="10753" max="10753" width="4.28515625" style="9" customWidth="1"/>
    <col min="10754" max="10754" width="13.140625" style="9" customWidth="1"/>
    <col min="10755" max="10755" width="13.42578125" style="9" customWidth="1"/>
    <col min="10756" max="10756" width="13.7109375" style="9" customWidth="1"/>
    <col min="10757" max="10757" width="10.7109375" style="9" bestFit="1" customWidth="1"/>
    <col min="10758" max="10758" width="10.42578125" style="9" bestFit="1" customWidth="1"/>
    <col min="10759" max="10759" width="10.85546875" style="9" customWidth="1"/>
    <col min="10760" max="10760" width="8.7109375" style="9" bestFit="1" customWidth="1"/>
    <col min="10761" max="10761" width="9.140625" style="9"/>
    <col min="10762" max="10762" width="2.140625" style="9" bestFit="1" customWidth="1"/>
    <col min="10763" max="10763" width="7.85546875" style="9" bestFit="1" customWidth="1"/>
    <col min="10764" max="10764" width="9.140625" style="9"/>
    <col min="10765" max="10765" width="9.140625" style="9" bestFit="1" customWidth="1"/>
    <col min="10766" max="11008" width="9.140625" style="9"/>
    <col min="11009" max="11009" width="4.28515625" style="9" customWidth="1"/>
    <col min="11010" max="11010" width="13.140625" style="9" customWidth="1"/>
    <col min="11011" max="11011" width="13.42578125" style="9" customWidth="1"/>
    <col min="11012" max="11012" width="13.7109375" style="9" customWidth="1"/>
    <col min="11013" max="11013" width="10.7109375" style="9" bestFit="1" customWidth="1"/>
    <col min="11014" max="11014" width="10.42578125" style="9" bestFit="1" customWidth="1"/>
    <col min="11015" max="11015" width="10.85546875" style="9" customWidth="1"/>
    <col min="11016" max="11016" width="8.7109375" style="9" bestFit="1" customWidth="1"/>
    <col min="11017" max="11017" width="9.140625" style="9"/>
    <col min="11018" max="11018" width="2.140625" style="9" bestFit="1" customWidth="1"/>
    <col min="11019" max="11019" width="7.85546875" style="9" bestFit="1" customWidth="1"/>
    <col min="11020" max="11020" width="9.140625" style="9"/>
    <col min="11021" max="11021" width="9.140625" style="9" bestFit="1" customWidth="1"/>
    <col min="11022" max="11264" width="9.140625" style="9"/>
    <col min="11265" max="11265" width="4.28515625" style="9" customWidth="1"/>
    <col min="11266" max="11266" width="13.140625" style="9" customWidth="1"/>
    <col min="11267" max="11267" width="13.42578125" style="9" customWidth="1"/>
    <col min="11268" max="11268" width="13.7109375" style="9" customWidth="1"/>
    <col min="11269" max="11269" width="10.7109375" style="9" bestFit="1" customWidth="1"/>
    <col min="11270" max="11270" width="10.42578125" style="9" bestFit="1" customWidth="1"/>
    <col min="11271" max="11271" width="10.85546875" style="9" customWidth="1"/>
    <col min="11272" max="11272" width="8.7109375" style="9" bestFit="1" customWidth="1"/>
    <col min="11273" max="11273" width="9.140625" style="9"/>
    <col min="11274" max="11274" width="2.140625" style="9" bestFit="1" customWidth="1"/>
    <col min="11275" max="11275" width="7.85546875" style="9" bestFit="1" customWidth="1"/>
    <col min="11276" max="11276" width="9.140625" style="9"/>
    <col min="11277" max="11277" width="9.140625" style="9" bestFit="1" customWidth="1"/>
    <col min="11278" max="11520" width="9.140625" style="9"/>
    <col min="11521" max="11521" width="4.28515625" style="9" customWidth="1"/>
    <col min="11522" max="11522" width="13.140625" style="9" customWidth="1"/>
    <col min="11523" max="11523" width="13.42578125" style="9" customWidth="1"/>
    <col min="11524" max="11524" width="13.7109375" style="9" customWidth="1"/>
    <col min="11525" max="11525" width="10.7109375" style="9" bestFit="1" customWidth="1"/>
    <col min="11526" max="11526" width="10.42578125" style="9" bestFit="1" customWidth="1"/>
    <col min="11527" max="11527" width="10.85546875" style="9" customWidth="1"/>
    <col min="11528" max="11528" width="8.7109375" style="9" bestFit="1" customWidth="1"/>
    <col min="11529" max="11529" width="9.140625" style="9"/>
    <col min="11530" max="11530" width="2.140625" style="9" bestFit="1" customWidth="1"/>
    <col min="11531" max="11531" width="7.85546875" style="9" bestFit="1" customWidth="1"/>
    <col min="11532" max="11532" width="9.140625" style="9"/>
    <col min="11533" max="11533" width="9.140625" style="9" bestFit="1" customWidth="1"/>
    <col min="11534" max="11776" width="9.140625" style="9"/>
    <col min="11777" max="11777" width="4.28515625" style="9" customWidth="1"/>
    <col min="11778" max="11778" width="13.140625" style="9" customWidth="1"/>
    <col min="11779" max="11779" width="13.42578125" style="9" customWidth="1"/>
    <col min="11780" max="11780" width="13.7109375" style="9" customWidth="1"/>
    <col min="11781" max="11781" width="10.7109375" style="9" bestFit="1" customWidth="1"/>
    <col min="11782" max="11782" width="10.42578125" style="9" bestFit="1" customWidth="1"/>
    <col min="11783" max="11783" width="10.85546875" style="9" customWidth="1"/>
    <col min="11784" max="11784" width="8.7109375" style="9" bestFit="1" customWidth="1"/>
    <col min="11785" max="11785" width="9.140625" style="9"/>
    <col min="11786" max="11786" width="2.140625" style="9" bestFit="1" customWidth="1"/>
    <col min="11787" max="11787" width="7.85546875" style="9" bestFit="1" customWidth="1"/>
    <col min="11788" max="11788" width="9.140625" style="9"/>
    <col min="11789" max="11789" width="9.140625" style="9" bestFit="1" customWidth="1"/>
    <col min="11790" max="12032" width="9.140625" style="9"/>
    <col min="12033" max="12033" width="4.28515625" style="9" customWidth="1"/>
    <col min="12034" max="12034" width="13.140625" style="9" customWidth="1"/>
    <col min="12035" max="12035" width="13.42578125" style="9" customWidth="1"/>
    <col min="12036" max="12036" width="13.7109375" style="9" customWidth="1"/>
    <col min="12037" max="12037" width="10.7109375" style="9" bestFit="1" customWidth="1"/>
    <col min="12038" max="12038" width="10.42578125" style="9" bestFit="1" customWidth="1"/>
    <col min="12039" max="12039" width="10.85546875" style="9" customWidth="1"/>
    <col min="12040" max="12040" width="8.7109375" style="9" bestFit="1" customWidth="1"/>
    <col min="12041" max="12041" width="9.140625" style="9"/>
    <col min="12042" max="12042" width="2.140625" style="9" bestFit="1" customWidth="1"/>
    <col min="12043" max="12043" width="7.85546875" style="9" bestFit="1" customWidth="1"/>
    <col min="12044" max="12044" width="9.140625" style="9"/>
    <col min="12045" max="12045" width="9.140625" style="9" bestFit="1" customWidth="1"/>
    <col min="12046" max="12288" width="9.140625" style="9"/>
    <col min="12289" max="12289" width="4.28515625" style="9" customWidth="1"/>
    <col min="12290" max="12290" width="13.140625" style="9" customWidth="1"/>
    <col min="12291" max="12291" width="13.42578125" style="9" customWidth="1"/>
    <col min="12292" max="12292" width="13.7109375" style="9" customWidth="1"/>
    <col min="12293" max="12293" width="10.7109375" style="9" bestFit="1" customWidth="1"/>
    <col min="12294" max="12294" width="10.42578125" style="9" bestFit="1" customWidth="1"/>
    <col min="12295" max="12295" width="10.85546875" style="9" customWidth="1"/>
    <col min="12296" max="12296" width="8.7109375" style="9" bestFit="1" customWidth="1"/>
    <col min="12297" max="12297" width="9.140625" style="9"/>
    <col min="12298" max="12298" width="2.140625" style="9" bestFit="1" customWidth="1"/>
    <col min="12299" max="12299" width="7.85546875" style="9" bestFit="1" customWidth="1"/>
    <col min="12300" max="12300" width="9.140625" style="9"/>
    <col min="12301" max="12301" width="9.140625" style="9" bestFit="1" customWidth="1"/>
    <col min="12302" max="12544" width="9.140625" style="9"/>
    <col min="12545" max="12545" width="4.28515625" style="9" customWidth="1"/>
    <col min="12546" max="12546" width="13.140625" style="9" customWidth="1"/>
    <col min="12547" max="12547" width="13.42578125" style="9" customWidth="1"/>
    <col min="12548" max="12548" width="13.7109375" style="9" customWidth="1"/>
    <col min="12549" max="12549" width="10.7109375" style="9" bestFit="1" customWidth="1"/>
    <col min="12550" max="12550" width="10.42578125" style="9" bestFit="1" customWidth="1"/>
    <col min="12551" max="12551" width="10.85546875" style="9" customWidth="1"/>
    <col min="12552" max="12552" width="8.7109375" style="9" bestFit="1" customWidth="1"/>
    <col min="12553" max="12553" width="9.140625" style="9"/>
    <col min="12554" max="12554" width="2.140625" style="9" bestFit="1" customWidth="1"/>
    <col min="12555" max="12555" width="7.85546875" style="9" bestFit="1" customWidth="1"/>
    <col min="12556" max="12556" width="9.140625" style="9"/>
    <col min="12557" max="12557" width="9.140625" style="9" bestFit="1" customWidth="1"/>
    <col min="12558" max="12800" width="9.140625" style="9"/>
    <col min="12801" max="12801" width="4.28515625" style="9" customWidth="1"/>
    <col min="12802" max="12802" width="13.140625" style="9" customWidth="1"/>
    <col min="12803" max="12803" width="13.42578125" style="9" customWidth="1"/>
    <col min="12804" max="12804" width="13.7109375" style="9" customWidth="1"/>
    <col min="12805" max="12805" width="10.7109375" style="9" bestFit="1" customWidth="1"/>
    <col min="12806" max="12806" width="10.42578125" style="9" bestFit="1" customWidth="1"/>
    <col min="12807" max="12807" width="10.85546875" style="9" customWidth="1"/>
    <col min="12808" max="12808" width="8.7109375" style="9" bestFit="1" customWidth="1"/>
    <col min="12809" max="12809" width="9.140625" style="9"/>
    <col min="12810" max="12810" width="2.140625" style="9" bestFit="1" customWidth="1"/>
    <col min="12811" max="12811" width="7.85546875" style="9" bestFit="1" customWidth="1"/>
    <col min="12812" max="12812" width="9.140625" style="9"/>
    <col min="12813" max="12813" width="9.140625" style="9" bestFit="1" customWidth="1"/>
    <col min="12814" max="13056" width="9.140625" style="9"/>
    <col min="13057" max="13057" width="4.28515625" style="9" customWidth="1"/>
    <col min="13058" max="13058" width="13.140625" style="9" customWidth="1"/>
    <col min="13059" max="13059" width="13.42578125" style="9" customWidth="1"/>
    <col min="13060" max="13060" width="13.7109375" style="9" customWidth="1"/>
    <col min="13061" max="13061" width="10.7109375" style="9" bestFit="1" customWidth="1"/>
    <col min="13062" max="13062" width="10.42578125" style="9" bestFit="1" customWidth="1"/>
    <col min="13063" max="13063" width="10.85546875" style="9" customWidth="1"/>
    <col min="13064" max="13064" width="8.7109375" style="9" bestFit="1" customWidth="1"/>
    <col min="13065" max="13065" width="9.140625" style="9"/>
    <col min="13066" max="13066" width="2.140625" style="9" bestFit="1" customWidth="1"/>
    <col min="13067" max="13067" width="7.85546875" style="9" bestFit="1" customWidth="1"/>
    <col min="13068" max="13068" width="9.140625" style="9"/>
    <col min="13069" max="13069" width="9.140625" style="9" bestFit="1" customWidth="1"/>
    <col min="13070" max="13312" width="9.140625" style="9"/>
    <col min="13313" max="13313" width="4.28515625" style="9" customWidth="1"/>
    <col min="13314" max="13314" width="13.140625" style="9" customWidth="1"/>
    <col min="13315" max="13315" width="13.42578125" style="9" customWidth="1"/>
    <col min="13316" max="13316" width="13.7109375" style="9" customWidth="1"/>
    <col min="13317" max="13317" width="10.7109375" style="9" bestFit="1" customWidth="1"/>
    <col min="13318" max="13318" width="10.42578125" style="9" bestFit="1" customWidth="1"/>
    <col min="13319" max="13319" width="10.85546875" style="9" customWidth="1"/>
    <col min="13320" max="13320" width="8.7109375" style="9" bestFit="1" customWidth="1"/>
    <col min="13321" max="13321" width="9.140625" style="9"/>
    <col min="13322" max="13322" width="2.140625" style="9" bestFit="1" customWidth="1"/>
    <col min="13323" max="13323" width="7.85546875" style="9" bestFit="1" customWidth="1"/>
    <col min="13324" max="13324" width="9.140625" style="9"/>
    <col min="13325" max="13325" width="9.140625" style="9" bestFit="1" customWidth="1"/>
    <col min="13326" max="13568" width="9.140625" style="9"/>
    <col min="13569" max="13569" width="4.28515625" style="9" customWidth="1"/>
    <col min="13570" max="13570" width="13.140625" style="9" customWidth="1"/>
    <col min="13571" max="13571" width="13.42578125" style="9" customWidth="1"/>
    <col min="13572" max="13572" width="13.7109375" style="9" customWidth="1"/>
    <col min="13573" max="13573" width="10.7109375" style="9" bestFit="1" customWidth="1"/>
    <col min="13574" max="13574" width="10.42578125" style="9" bestFit="1" customWidth="1"/>
    <col min="13575" max="13575" width="10.85546875" style="9" customWidth="1"/>
    <col min="13576" max="13576" width="8.7109375" style="9" bestFit="1" customWidth="1"/>
    <col min="13577" max="13577" width="9.140625" style="9"/>
    <col min="13578" max="13578" width="2.140625" style="9" bestFit="1" customWidth="1"/>
    <col min="13579" max="13579" width="7.85546875" style="9" bestFit="1" customWidth="1"/>
    <col min="13580" max="13580" width="9.140625" style="9"/>
    <col min="13581" max="13581" width="9.140625" style="9" bestFit="1" customWidth="1"/>
    <col min="13582" max="13824" width="9.140625" style="9"/>
    <col min="13825" max="13825" width="4.28515625" style="9" customWidth="1"/>
    <col min="13826" max="13826" width="13.140625" style="9" customWidth="1"/>
    <col min="13827" max="13827" width="13.42578125" style="9" customWidth="1"/>
    <col min="13828" max="13828" width="13.7109375" style="9" customWidth="1"/>
    <col min="13829" max="13829" width="10.7109375" style="9" bestFit="1" customWidth="1"/>
    <col min="13830" max="13830" width="10.42578125" style="9" bestFit="1" customWidth="1"/>
    <col min="13831" max="13831" width="10.85546875" style="9" customWidth="1"/>
    <col min="13832" max="13832" width="8.7109375" style="9" bestFit="1" customWidth="1"/>
    <col min="13833" max="13833" width="9.140625" style="9"/>
    <col min="13834" max="13834" width="2.140625" style="9" bestFit="1" customWidth="1"/>
    <col min="13835" max="13835" width="7.85546875" style="9" bestFit="1" customWidth="1"/>
    <col min="13836" max="13836" width="9.140625" style="9"/>
    <col min="13837" max="13837" width="9.140625" style="9" bestFit="1" customWidth="1"/>
    <col min="13838" max="14080" width="9.140625" style="9"/>
    <col min="14081" max="14081" width="4.28515625" style="9" customWidth="1"/>
    <col min="14082" max="14082" width="13.140625" style="9" customWidth="1"/>
    <col min="14083" max="14083" width="13.42578125" style="9" customWidth="1"/>
    <col min="14084" max="14084" width="13.7109375" style="9" customWidth="1"/>
    <col min="14085" max="14085" width="10.7109375" style="9" bestFit="1" customWidth="1"/>
    <col min="14086" max="14086" width="10.42578125" style="9" bestFit="1" customWidth="1"/>
    <col min="14087" max="14087" width="10.85546875" style="9" customWidth="1"/>
    <col min="14088" max="14088" width="8.7109375" style="9" bestFit="1" customWidth="1"/>
    <col min="14089" max="14089" width="9.140625" style="9"/>
    <col min="14090" max="14090" width="2.140625" style="9" bestFit="1" customWidth="1"/>
    <col min="14091" max="14091" width="7.85546875" style="9" bestFit="1" customWidth="1"/>
    <col min="14092" max="14092" width="9.140625" style="9"/>
    <col min="14093" max="14093" width="9.140625" style="9" bestFit="1" customWidth="1"/>
    <col min="14094" max="14336" width="9.140625" style="9"/>
    <col min="14337" max="14337" width="4.28515625" style="9" customWidth="1"/>
    <col min="14338" max="14338" width="13.140625" style="9" customWidth="1"/>
    <col min="14339" max="14339" width="13.42578125" style="9" customWidth="1"/>
    <col min="14340" max="14340" width="13.7109375" style="9" customWidth="1"/>
    <col min="14341" max="14341" width="10.7109375" style="9" bestFit="1" customWidth="1"/>
    <col min="14342" max="14342" width="10.42578125" style="9" bestFit="1" customWidth="1"/>
    <col min="14343" max="14343" width="10.85546875" style="9" customWidth="1"/>
    <col min="14344" max="14344" width="8.7109375" style="9" bestFit="1" customWidth="1"/>
    <col min="14345" max="14345" width="9.140625" style="9"/>
    <col min="14346" max="14346" width="2.140625" style="9" bestFit="1" customWidth="1"/>
    <col min="14347" max="14347" width="7.85546875" style="9" bestFit="1" customWidth="1"/>
    <col min="14348" max="14348" width="9.140625" style="9"/>
    <col min="14349" max="14349" width="9.140625" style="9" bestFit="1" customWidth="1"/>
    <col min="14350" max="14592" width="9.140625" style="9"/>
    <col min="14593" max="14593" width="4.28515625" style="9" customWidth="1"/>
    <col min="14594" max="14594" width="13.140625" style="9" customWidth="1"/>
    <col min="14595" max="14595" width="13.42578125" style="9" customWidth="1"/>
    <col min="14596" max="14596" width="13.7109375" style="9" customWidth="1"/>
    <col min="14597" max="14597" width="10.7109375" style="9" bestFit="1" customWidth="1"/>
    <col min="14598" max="14598" width="10.42578125" style="9" bestFit="1" customWidth="1"/>
    <col min="14599" max="14599" width="10.85546875" style="9" customWidth="1"/>
    <col min="14600" max="14600" width="8.7109375" style="9" bestFit="1" customWidth="1"/>
    <col min="14601" max="14601" width="9.140625" style="9"/>
    <col min="14602" max="14602" width="2.140625" style="9" bestFit="1" customWidth="1"/>
    <col min="14603" max="14603" width="7.85546875" style="9" bestFit="1" customWidth="1"/>
    <col min="14604" max="14604" width="9.140625" style="9"/>
    <col min="14605" max="14605" width="9.140625" style="9" bestFit="1" customWidth="1"/>
    <col min="14606" max="14848" width="9.140625" style="9"/>
    <col min="14849" max="14849" width="4.28515625" style="9" customWidth="1"/>
    <col min="14850" max="14850" width="13.140625" style="9" customWidth="1"/>
    <col min="14851" max="14851" width="13.42578125" style="9" customWidth="1"/>
    <col min="14852" max="14852" width="13.7109375" style="9" customWidth="1"/>
    <col min="14853" max="14853" width="10.7109375" style="9" bestFit="1" customWidth="1"/>
    <col min="14854" max="14854" width="10.42578125" style="9" bestFit="1" customWidth="1"/>
    <col min="14855" max="14855" width="10.85546875" style="9" customWidth="1"/>
    <col min="14856" max="14856" width="8.7109375" style="9" bestFit="1" customWidth="1"/>
    <col min="14857" max="14857" width="9.140625" style="9"/>
    <col min="14858" max="14858" width="2.140625" style="9" bestFit="1" customWidth="1"/>
    <col min="14859" max="14859" width="7.85546875" style="9" bestFit="1" customWidth="1"/>
    <col min="14860" max="14860" width="9.140625" style="9"/>
    <col min="14861" max="14861" width="9.140625" style="9" bestFit="1" customWidth="1"/>
    <col min="14862" max="15104" width="9.140625" style="9"/>
    <col min="15105" max="15105" width="4.28515625" style="9" customWidth="1"/>
    <col min="15106" max="15106" width="13.140625" style="9" customWidth="1"/>
    <col min="15107" max="15107" width="13.42578125" style="9" customWidth="1"/>
    <col min="15108" max="15108" width="13.7109375" style="9" customWidth="1"/>
    <col min="15109" max="15109" width="10.7109375" style="9" bestFit="1" customWidth="1"/>
    <col min="15110" max="15110" width="10.42578125" style="9" bestFit="1" customWidth="1"/>
    <col min="15111" max="15111" width="10.85546875" style="9" customWidth="1"/>
    <col min="15112" max="15112" width="8.7109375" style="9" bestFit="1" customWidth="1"/>
    <col min="15113" max="15113" width="9.140625" style="9"/>
    <col min="15114" max="15114" width="2.140625" style="9" bestFit="1" customWidth="1"/>
    <col min="15115" max="15115" width="7.85546875" style="9" bestFit="1" customWidth="1"/>
    <col min="15116" max="15116" width="9.140625" style="9"/>
    <col min="15117" max="15117" width="9.140625" style="9" bestFit="1" customWidth="1"/>
    <col min="15118" max="15360" width="9.140625" style="9"/>
    <col min="15361" max="15361" width="4.28515625" style="9" customWidth="1"/>
    <col min="15362" max="15362" width="13.140625" style="9" customWidth="1"/>
    <col min="15363" max="15363" width="13.42578125" style="9" customWidth="1"/>
    <col min="15364" max="15364" width="13.7109375" style="9" customWidth="1"/>
    <col min="15365" max="15365" width="10.7109375" style="9" bestFit="1" customWidth="1"/>
    <col min="15366" max="15366" width="10.42578125" style="9" bestFit="1" customWidth="1"/>
    <col min="15367" max="15367" width="10.85546875" style="9" customWidth="1"/>
    <col min="15368" max="15368" width="8.7109375" style="9" bestFit="1" customWidth="1"/>
    <col min="15369" max="15369" width="9.140625" style="9"/>
    <col min="15370" max="15370" width="2.140625" style="9" bestFit="1" customWidth="1"/>
    <col min="15371" max="15371" width="7.85546875" style="9" bestFit="1" customWidth="1"/>
    <col min="15372" max="15372" width="9.140625" style="9"/>
    <col min="15373" max="15373" width="9.140625" style="9" bestFit="1" customWidth="1"/>
    <col min="15374" max="15616" width="9.140625" style="9"/>
    <col min="15617" max="15617" width="4.28515625" style="9" customWidth="1"/>
    <col min="15618" max="15618" width="13.140625" style="9" customWidth="1"/>
    <col min="15619" max="15619" width="13.42578125" style="9" customWidth="1"/>
    <col min="15620" max="15620" width="13.7109375" style="9" customWidth="1"/>
    <col min="15621" max="15621" width="10.7109375" style="9" bestFit="1" customWidth="1"/>
    <col min="15622" max="15622" width="10.42578125" style="9" bestFit="1" customWidth="1"/>
    <col min="15623" max="15623" width="10.85546875" style="9" customWidth="1"/>
    <col min="15624" max="15624" width="8.7109375" style="9" bestFit="1" customWidth="1"/>
    <col min="15625" max="15625" width="9.140625" style="9"/>
    <col min="15626" max="15626" width="2.140625" style="9" bestFit="1" customWidth="1"/>
    <col min="15627" max="15627" width="7.85546875" style="9" bestFit="1" customWidth="1"/>
    <col min="15628" max="15628" width="9.140625" style="9"/>
    <col min="15629" max="15629" width="9.140625" style="9" bestFit="1" customWidth="1"/>
    <col min="15630" max="15872" width="9.140625" style="9"/>
    <col min="15873" max="15873" width="4.28515625" style="9" customWidth="1"/>
    <col min="15874" max="15874" width="13.140625" style="9" customWidth="1"/>
    <col min="15875" max="15875" width="13.42578125" style="9" customWidth="1"/>
    <col min="15876" max="15876" width="13.7109375" style="9" customWidth="1"/>
    <col min="15877" max="15877" width="10.7109375" style="9" bestFit="1" customWidth="1"/>
    <col min="15878" max="15878" width="10.42578125" style="9" bestFit="1" customWidth="1"/>
    <col min="15879" max="15879" width="10.85546875" style="9" customWidth="1"/>
    <col min="15880" max="15880" width="8.7109375" style="9" bestFit="1" customWidth="1"/>
    <col min="15881" max="15881" width="9.140625" style="9"/>
    <col min="15882" max="15882" width="2.140625" style="9" bestFit="1" customWidth="1"/>
    <col min="15883" max="15883" width="7.85546875" style="9" bestFit="1" customWidth="1"/>
    <col min="15884" max="15884" width="9.140625" style="9"/>
    <col min="15885" max="15885" width="9.140625" style="9" bestFit="1" customWidth="1"/>
    <col min="15886" max="16128" width="9.140625" style="9"/>
    <col min="16129" max="16129" width="4.28515625" style="9" customWidth="1"/>
    <col min="16130" max="16130" width="13.140625" style="9" customWidth="1"/>
    <col min="16131" max="16131" width="13.42578125" style="9" customWidth="1"/>
    <col min="16132" max="16132" width="13.7109375" style="9" customWidth="1"/>
    <col min="16133" max="16133" width="10.7109375" style="9" bestFit="1" customWidth="1"/>
    <col min="16134" max="16134" width="10.42578125" style="9" bestFit="1" customWidth="1"/>
    <col min="16135" max="16135" width="10.85546875" style="9" customWidth="1"/>
    <col min="16136" max="16136" width="8.7109375" style="9" bestFit="1" customWidth="1"/>
    <col min="16137" max="16137" width="9.140625" style="9"/>
    <col min="16138" max="16138" width="2.140625" style="9" bestFit="1" customWidth="1"/>
    <col min="16139" max="16139" width="7.85546875" style="9" bestFit="1" customWidth="1"/>
    <col min="16140" max="16140" width="9.140625" style="9"/>
    <col min="16141" max="16141" width="9.140625" style="9" bestFit="1" customWidth="1"/>
    <col min="16142" max="16384" width="9.140625" style="9"/>
  </cols>
  <sheetData>
    <row r="1" spans="1:13" ht="20.25" x14ac:dyDescent="0.3">
      <c r="C1" s="9" t="s">
        <v>68</v>
      </c>
      <c r="E1" s="253" t="s">
        <v>69</v>
      </c>
    </row>
    <row r="2" spans="1:13" ht="18.75" customHeight="1" x14ac:dyDescent="0.2">
      <c r="C2" s="254"/>
      <c r="D2" s="254"/>
      <c r="E2" s="255" t="s">
        <v>70</v>
      </c>
      <c r="F2" s="255" t="s">
        <v>71</v>
      </c>
      <c r="G2" s="255" t="s">
        <v>71</v>
      </c>
      <c r="H2" s="255" t="s">
        <v>72</v>
      </c>
      <c r="I2" s="256" t="s">
        <v>73</v>
      </c>
      <c r="J2" s="257"/>
      <c r="K2" s="257"/>
      <c r="L2" s="257"/>
      <c r="M2" s="258"/>
    </row>
    <row r="3" spans="1:13" ht="15" x14ac:dyDescent="0.25">
      <c r="C3" s="259" t="s">
        <v>74</v>
      </c>
      <c r="D3" s="259" t="s">
        <v>19</v>
      </c>
      <c r="E3" s="260" t="s">
        <v>75</v>
      </c>
      <c r="F3" s="260">
        <f>C2</f>
        <v>0</v>
      </c>
      <c r="G3" s="260">
        <f>D2</f>
        <v>0</v>
      </c>
      <c r="H3" s="260"/>
      <c r="I3" s="261"/>
      <c r="J3" s="262"/>
      <c r="K3" s="262"/>
      <c r="L3" s="262"/>
      <c r="M3" s="263"/>
    </row>
    <row r="4" spans="1:13" ht="15" x14ac:dyDescent="0.25">
      <c r="A4" s="264" t="s">
        <v>76</v>
      </c>
      <c r="B4" s="265"/>
      <c r="C4" s="266">
        <v>10</v>
      </c>
      <c r="D4" s="267">
        <v>5</v>
      </c>
      <c r="E4" s="268">
        <v>2400</v>
      </c>
      <c r="F4" s="269">
        <f>IF(C4=0,"-",E4/C4)</f>
        <v>240</v>
      </c>
      <c r="G4" s="269">
        <f>IF(D4=0,"-",E4/D4)</f>
        <v>480</v>
      </c>
      <c r="H4" s="270">
        <f>IF(G4="-","-",F4/G4*-1)</f>
        <v>-0.5</v>
      </c>
      <c r="I4" s="271">
        <f>IF(E4=0,"-",$C$2)</f>
        <v>0</v>
      </c>
      <c r="J4" s="272" t="str">
        <f>IF(E4=0,"-","=")</f>
        <v>=</v>
      </c>
      <c r="K4" s="273">
        <f>H4</f>
        <v>-0.5</v>
      </c>
      <c r="L4" s="274">
        <f>IF(D4=0,"-",$D$2)</f>
        <v>0</v>
      </c>
      <c r="M4" s="275">
        <f>IF(F4="-",0,F4)</f>
        <v>240</v>
      </c>
    </row>
    <row r="5" spans="1:13" ht="15" x14ac:dyDescent="0.25">
      <c r="A5" s="264" t="s">
        <v>77</v>
      </c>
      <c r="B5" s="265"/>
      <c r="C5" s="267">
        <v>6</v>
      </c>
      <c r="D5" s="267">
        <v>8</v>
      </c>
      <c r="E5" s="268">
        <v>2400</v>
      </c>
      <c r="F5" s="269">
        <f>IF(C5=0,"-",E5/C5)</f>
        <v>400</v>
      </c>
      <c r="G5" s="269">
        <f>IF(D5=0,"-",E5/D5)</f>
        <v>300</v>
      </c>
      <c r="H5" s="270">
        <f>IF(G5="-","-",F5/G5*-1)</f>
        <v>-1.3333333333333333</v>
      </c>
      <c r="I5" s="271">
        <f>IF(E5=0,"-",$C$2)</f>
        <v>0</v>
      </c>
      <c r="J5" s="272" t="str">
        <f>IF(E5=0,"-","=")</f>
        <v>=</v>
      </c>
      <c r="K5" s="273">
        <f>H5</f>
        <v>-1.3333333333333333</v>
      </c>
      <c r="L5" s="274">
        <f>IF(D5=0,"-",$D$2)</f>
        <v>0</v>
      </c>
      <c r="M5" s="275">
        <f>IF(F5="-",0,F5)</f>
        <v>400</v>
      </c>
    </row>
    <row r="6" spans="1:13" ht="15" x14ac:dyDescent="0.25">
      <c r="A6" s="264" t="s">
        <v>78</v>
      </c>
      <c r="B6" s="265"/>
      <c r="C6" s="267">
        <v>0</v>
      </c>
      <c r="D6" s="267">
        <v>0</v>
      </c>
      <c r="E6" s="268">
        <v>0</v>
      </c>
      <c r="F6" s="269" t="str">
        <f>IF(C6=0,"-",E6/C6)</f>
        <v>-</v>
      </c>
      <c r="G6" s="269" t="str">
        <f>IF(D6=0,"-",E6/D6)</f>
        <v>-</v>
      </c>
      <c r="H6" s="270" t="str">
        <f>IF(G6="-","-",F6/G6*-1)</f>
        <v>-</v>
      </c>
      <c r="I6" s="271" t="str">
        <f>IF(E6=0,"-",$C$2)</f>
        <v>-</v>
      </c>
      <c r="J6" s="272" t="str">
        <f>IF(E6=0,"-","=")</f>
        <v>-</v>
      </c>
      <c r="K6" s="273" t="str">
        <f>H6</f>
        <v>-</v>
      </c>
      <c r="L6" s="274" t="str">
        <f>IF(D6=0,"-",$D$2)</f>
        <v>-</v>
      </c>
      <c r="M6" s="275">
        <f>IF(F6="-",0,F6)</f>
        <v>0</v>
      </c>
    </row>
    <row r="7" spans="1:13" ht="14.25" customHeight="1" x14ac:dyDescent="0.25">
      <c r="A7" s="264" t="s">
        <v>78</v>
      </c>
      <c r="B7" s="265"/>
      <c r="C7" s="276">
        <v>0</v>
      </c>
      <c r="D7" s="277">
        <v>0</v>
      </c>
      <c r="E7" s="268">
        <v>0</v>
      </c>
      <c r="F7" s="269" t="str">
        <f>IF(C7=0,"-",E7/C7)</f>
        <v>-</v>
      </c>
      <c r="G7" s="269" t="str">
        <f>IF(D7=0,"-",E7/D7)</f>
        <v>-</v>
      </c>
      <c r="H7" s="270" t="str">
        <f>IF(G7="-","-",F7/G7*-1)</f>
        <v>-</v>
      </c>
      <c r="I7" s="271" t="str">
        <f>IF(E7=0,"-",$C$2)</f>
        <v>-</v>
      </c>
      <c r="J7" s="272" t="str">
        <f>IF(E7=0,"-","=")</f>
        <v>-</v>
      </c>
      <c r="K7" s="273" t="str">
        <f>H7</f>
        <v>-</v>
      </c>
      <c r="L7" s="274" t="str">
        <f>IF(D7=0,"-",$D$2)</f>
        <v>-</v>
      </c>
      <c r="M7" s="275">
        <f>IF(F7="-",0,F7)</f>
        <v>0</v>
      </c>
    </row>
    <row r="8" spans="1:13" ht="15" x14ac:dyDescent="0.25">
      <c r="A8" s="264" t="s">
        <v>78</v>
      </c>
      <c r="B8" s="265"/>
      <c r="C8" s="278">
        <v>0</v>
      </c>
      <c r="D8" s="267">
        <v>0</v>
      </c>
      <c r="E8" s="268">
        <v>0</v>
      </c>
      <c r="F8" s="269" t="str">
        <f>IF(C8=0,"-",E8/C8)</f>
        <v>-</v>
      </c>
      <c r="G8" s="269" t="str">
        <f>IF(D8=0,"-",E8/D8)</f>
        <v>-</v>
      </c>
      <c r="H8" s="270" t="str">
        <f>IF(F8="-","-",F8/G8*-1)</f>
        <v>-</v>
      </c>
      <c r="I8" s="271" t="str">
        <f>IF(E8=0,"-",$C$2)</f>
        <v>-</v>
      </c>
      <c r="J8" s="272" t="str">
        <f>IF(E8=0,"-","=")</f>
        <v>-</v>
      </c>
      <c r="K8" s="273" t="str">
        <f>H8</f>
        <v>-</v>
      </c>
      <c r="L8" s="274" t="str">
        <f>IF(D8=0,"-",$D$2)</f>
        <v>-</v>
      </c>
      <c r="M8" s="275">
        <f>IF(F8="-",0,F8)</f>
        <v>0</v>
      </c>
    </row>
    <row r="9" spans="1:13" ht="15" x14ac:dyDescent="0.25">
      <c r="A9" s="279" t="s">
        <v>40</v>
      </c>
      <c r="B9" s="279"/>
      <c r="C9" s="280">
        <v>200</v>
      </c>
      <c r="D9" s="280">
        <v>250</v>
      </c>
    </row>
    <row r="10" spans="1:13" ht="15" x14ac:dyDescent="0.25">
      <c r="A10" s="281" t="s">
        <v>79</v>
      </c>
      <c r="B10" s="281"/>
      <c r="C10" s="280">
        <v>100</v>
      </c>
      <c r="D10" s="280">
        <v>100</v>
      </c>
      <c r="F10" s="282"/>
    </row>
    <row r="11" spans="1:13" ht="15" x14ac:dyDescent="0.25">
      <c r="A11" s="283" t="s">
        <v>45</v>
      </c>
      <c r="B11" s="283"/>
      <c r="C11" s="284">
        <f>C9-C10</f>
        <v>100</v>
      </c>
      <c r="D11" s="284">
        <f>D9-D10</f>
        <v>150</v>
      </c>
    </row>
    <row r="12" spans="1:13" ht="15" x14ac:dyDescent="0.25">
      <c r="A12" s="102"/>
      <c r="B12" s="102"/>
      <c r="C12" s="285"/>
      <c r="D12" s="285"/>
    </row>
    <row r="13" spans="1:13" ht="15" x14ac:dyDescent="0.25">
      <c r="A13" s="286" t="s">
        <v>80</v>
      </c>
      <c r="B13" s="286"/>
      <c r="C13" s="286"/>
      <c r="D13" s="286"/>
      <c r="F13" s="287" t="s">
        <v>81</v>
      </c>
      <c r="G13" s="288">
        <f>C14</f>
        <v>80</v>
      </c>
      <c r="H13" s="289">
        <f>IF(C14=0,"-",(C14/D14*-1))</f>
        <v>-1.5</v>
      </c>
    </row>
    <row r="14" spans="1:13" ht="15" x14ac:dyDescent="0.25">
      <c r="A14" s="290" t="s">
        <v>82</v>
      </c>
      <c r="B14" s="167">
        <f>((M4+M5+M6+M7+M8)/8)*C11</f>
        <v>8000</v>
      </c>
      <c r="C14" s="167">
        <f>B14/C11</f>
        <v>80</v>
      </c>
      <c r="D14" s="167">
        <f>B14/D11</f>
        <v>53.333333333333336</v>
      </c>
      <c r="E14" s="9" t="s">
        <v>83</v>
      </c>
      <c r="F14" s="287"/>
      <c r="G14" s="291">
        <f>D14</f>
        <v>53.333333333333336</v>
      </c>
      <c r="H14" s="289"/>
    </row>
    <row r="16" spans="1:13" ht="15" x14ac:dyDescent="0.25">
      <c r="F16" s="287" t="str">
        <f>F13</f>
        <v>Alpha α =</v>
      </c>
      <c r="G16" s="292">
        <f>D11</f>
        <v>150</v>
      </c>
      <c r="H16" s="293" t="str">
        <f>A11</f>
        <v>DB</v>
      </c>
      <c r="I16" s="294">
        <f>D2</f>
        <v>0</v>
      </c>
    </row>
    <row r="17" spans="1:9" ht="15" x14ac:dyDescent="0.25">
      <c r="A17" s="163" t="s">
        <v>84</v>
      </c>
      <c r="B17" s="163"/>
      <c r="C17" s="163"/>
      <c r="F17" s="287"/>
      <c r="G17" s="295">
        <f>C11</f>
        <v>100</v>
      </c>
      <c r="H17" s="296" t="str">
        <f>A11</f>
        <v>DB</v>
      </c>
      <c r="I17" s="9">
        <f>C2</f>
        <v>0</v>
      </c>
    </row>
    <row r="19" spans="1:9" ht="15" x14ac:dyDescent="0.25">
      <c r="A19" s="163" t="s">
        <v>85</v>
      </c>
      <c r="B19" s="163"/>
      <c r="C19" s="163"/>
      <c r="D19" s="163"/>
    </row>
    <row r="20" spans="1:9" ht="15" x14ac:dyDescent="0.25">
      <c r="A20" s="163"/>
      <c r="B20" s="163">
        <f>C2</f>
        <v>0</v>
      </c>
      <c r="C20" s="297">
        <f>Datatabel!K10005</f>
        <v>0</v>
      </c>
      <c r="D20" s="163" t="s">
        <v>86</v>
      </c>
    </row>
    <row r="21" spans="1:9" ht="15" x14ac:dyDescent="0.25">
      <c r="A21" s="163"/>
      <c r="B21" s="163">
        <f>D2</f>
        <v>0</v>
      </c>
      <c r="C21" s="297">
        <f>Datatabel!L10005</f>
        <v>300</v>
      </c>
      <c r="D21" s="163" t="s">
        <v>86</v>
      </c>
    </row>
    <row r="22" spans="1:9" ht="6.75" customHeight="1" x14ac:dyDescent="0.25">
      <c r="A22" s="163"/>
      <c r="B22" s="163"/>
      <c r="C22" s="297"/>
      <c r="D22" s="163"/>
    </row>
    <row r="23" spans="1:9" ht="15" x14ac:dyDescent="0.25">
      <c r="C23" s="298">
        <f>C2</f>
        <v>0</v>
      </c>
      <c r="D23" s="298">
        <f>D2</f>
        <v>0</v>
      </c>
      <c r="E23" s="299" t="s">
        <v>87</v>
      </c>
      <c r="F23" s="299"/>
    </row>
    <row r="24" spans="1:9" ht="15" x14ac:dyDescent="0.25">
      <c r="A24" s="300" t="s">
        <v>23</v>
      </c>
      <c r="B24" s="300"/>
      <c r="C24" s="269">
        <f>C20*C9</f>
        <v>0</v>
      </c>
      <c r="D24" s="269">
        <f>D9*C21</f>
        <v>75000</v>
      </c>
      <c r="E24" s="301">
        <f>C24+D24</f>
        <v>75000</v>
      </c>
      <c r="F24" s="301"/>
    </row>
    <row r="25" spans="1:9" ht="15" x14ac:dyDescent="0.25">
      <c r="A25" s="302" t="s">
        <v>79</v>
      </c>
      <c r="B25" s="302"/>
      <c r="C25" s="269">
        <f>C20*C10</f>
        <v>0</v>
      </c>
      <c r="D25" s="269">
        <f>C21*D10</f>
        <v>30000</v>
      </c>
      <c r="E25" s="301">
        <f>C25+D25</f>
        <v>30000</v>
      </c>
      <c r="F25" s="301"/>
    </row>
    <row r="26" spans="1:9" ht="15" x14ac:dyDescent="0.25">
      <c r="A26" s="300" t="s">
        <v>45</v>
      </c>
      <c r="B26" s="300"/>
      <c r="C26" s="269">
        <f>C24-C25</f>
        <v>0</v>
      </c>
      <c r="D26" s="269">
        <f>D24-D25</f>
        <v>45000</v>
      </c>
      <c r="E26" s="303">
        <f>E24-E25</f>
        <v>45000</v>
      </c>
      <c r="F26" s="303"/>
    </row>
    <row r="28" spans="1:9" x14ac:dyDescent="0.2">
      <c r="A28" s="9">
        <v>60</v>
      </c>
      <c r="B28" s="9" t="s">
        <v>99</v>
      </c>
    </row>
    <row r="29" spans="1:9" x14ac:dyDescent="0.2">
      <c r="A29" s="9" t="s">
        <v>100</v>
      </c>
    </row>
  </sheetData>
  <mergeCells count="20">
    <mergeCell ref="A26:B26"/>
    <mergeCell ref="E26:F26"/>
    <mergeCell ref="F16:F17"/>
    <mergeCell ref="E23:F23"/>
    <mergeCell ref="A24:B24"/>
    <mergeCell ref="E24:F24"/>
    <mergeCell ref="A25:B25"/>
    <mergeCell ref="E25:F25"/>
    <mergeCell ref="A9:B9"/>
    <mergeCell ref="A10:B10"/>
    <mergeCell ref="A11:B11"/>
    <mergeCell ref="A13:D13"/>
    <mergeCell ref="F13:F14"/>
    <mergeCell ref="H13:H14"/>
    <mergeCell ref="I2:M2"/>
    <mergeCell ref="A4:B4"/>
    <mergeCell ref="A5:B5"/>
    <mergeCell ref="A6:B6"/>
    <mergeCell ref="A7:B7"/>
    <mergeCell ref="A8:B8"/>
  </mergeCells>
  <pageMargins left="0.19685039370078741" right="0.19685039370078741" top="0.98425196850393704" bottom="0.98425196850393704" header="0" footer="0"/>
  <pageSetup paperSize="9" scale="120" orientation="landscape" horizontalDpi="300" verticalDpi="300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"/>
  <sheetViews>
    <sheetView topLeftCell="A3" zoomScale="200" workbookViewId="0">
      <selection activeCell="B16" sqref="B16"/>
    </sheetView>
  </sheetViews>
  <sheetFormatPr defaultRowHeight="12.75" x14ac:dyDescent="0.2"/>
  <cols>
    <col min="1" max="1" width="9.140625" style="9"/>
    <col min="2" max="2" width="11.140625" style="9" customWidth="1"/>
    <col min="3" max="3" width="12.7109375" style="9" customWidth="1"/>
    <col min="4" max="4" width="14.85546875" style="9" customWidth="1"/>
    <col min="5" max="257" width="9.140625" style="9"/>
    <col min="258" max="258" width="11.140625" style="9" customWidth="1"/>
    <col min="259" max="259" width="12.7109375" style="9" customWidth="1"/>
    <col min="260" max="260" width="14.85546875" style="9" customWidth="1"/>
    <col min="261" max="513" width="9.140625" style="9"/>
    <col min="514" max="514" width="11.140625" style="9" customWidth="1"/>
    <col min="515" max="515" width="12.7109375" style="9" customWidth="1"/>
    <col min="516" max="516" width="14.85546875" style="9" customWidth="1"/>
    <col min="517" max="769" width="9.140625" style="9"/>
    <col min="770" max="770" width="11.140625" style="9" customWidth="1"/>
    <col min="771" max="771" width="12.7109375" style="9" customWidth="1"/>
    <col min="772" max="772" width="14.85546875" style="9" customWidth="1"/>
    <col min="773" max="1025" width="9.140625" style="9"/>
    <col min="1026" max="1026" width="11.140625" style="9" customWidth="1"/>
    <col min="1027" max="1027" width="12.7109375" style="9" customWidth="1"/>
    <col min="1028" max="1028" width="14.85546875" style="9" customWidth="1"/>
    <col min="1029" max="1281" width="9.140625" style="9"/>
    <col min="1282" max="1282" width="11.140625" style="9" customWidth="1"/>
    <col min="1283" max="1283" width="12.7109375" style="9" customWidth="1"/>
    <col min="1284" max="1284" width="14.85546875" style="9" customWidth="1"/>
    <col min="1285" max="1537" width="9.140625" style="9"/>
    <col min="1538" max="1538" width="11.140625" style="9" customWidth="1"/>
    <col min="1539" max="1539" width="12.7109375" style="9" customWidth="1"/>
    <col min="1540" max="1540" width="14.85546875" style="9" customWidth="1"/>
    <col min="1541" max="1793" width="9.140625" style="9"/>
    <col min="1794" max="1794" width="11.140625" style="9" customWidth="1"/>
    <col min="1795" max="1795" width="12.7109375" style="9" customWidth="1"/>
    <col min="1796" max="1796" width="14.85546875" style="9" customWidth="1"/>
    <col min="1797" max="2049" width="9.140625" style="9"/>
    <col min="2050" max="2050" width="11.140625" style="9" customWidth="1"/>
    <col min="2051" max="2051" width="12.7109375" style="9" customWidth="1"/>
    <col min="2052" max="2052" width="14.85546875" style="9" customWidth="1"/>
    <col min="2053" max="2305" width="9.140625" style="9"/>
    <col min="2306" max="2306" width="11.140625" style="9" customWidth="1"/>
    <col min="2307" max="2307" width="12.7109375" style="9" customWidth="1"/>
    <col min="2308" max="2308" width="14.85546875" style="9" customWidth="1"/>
    <col min="2309" max="2561" width="9.140625" style="9"/>
    <col min="2562" max="2562" width="11.140625" style="9" customWidth="1"/>
    <col min="2563" max="2563" width="12.7109375" style="9" customWidth="1"/>
    <col min="2564" max="2564" width="14.85546875" style="9" customWidth="1"/>
    <col min="2565" max="2817" width="9.140625" style="9"/>
    <col min="2818" max="2818" width="11.140625" style="9" customWidth="1"/>
    <col min="2819" max="2819" width="12.7109375" style="9" customWidth="1"/>
    <col min="2820" max="2820" width="14.85546875" style="9" customWidth="1"/>
    <col min="2821" max="3073" width="9.140625" style="9"/>
    <col min="3074" max="3074" width="11.140625" style="9" customWidth="1"/>
    <col min="3075" max="3075" width="12.7109375" style="9" customWidth="1"/>
    <col min="3076" max="3076" width="14.85546875" style="9" customWidth="1"/>
    <col min="3077" max="3329" width="9.140625" style="9"/>
    <col min="3330" max="3330" width="11.140625" style="9" customWidth="1"/>
    <col min="3331" max="3331" width="12.7109375" style="9" customWidth="1"/>
    <col min="3332" max="3332" width="14.85546875" style="9" customWidth="1"/>
    <col min="3333" max="3585" width="9.140625" style="9"/>
    <col min="3586" max="3586" width="11.140625" style="9" customWidth="1"/>
    <col min="3587" max="3587" width="12.7109375" style="9" customWidth="1"/>
    <col min="3588" max="3588" width="14.85546875" style="9" customWidth="1"/>
    <col min="3589" max="3841" width="9.140625" style="9"/>
    <col min="3842" max="3842" width="11.140625" style="9" customWidth="1"/>
    <col min="3843" max="3843" width="12.7109375" style="9" customWidth="1"/>
    <col min="3844" max="3844" width="14.85546875" style="9" customWidth="1"/>
    <col min="3845" max="4097" width="9.140625" style="9"/>
    <col min="4098" max="4098" width="11.140625" style="9" customWidth="1"/>
    <col min="4099" max="4099" width="12.7109375" style="9" customWidth="1"/>
    <col min="4100" max="4100" width="14.85546875" style="9" customWidth="1"/>
    <col min="4101" max="4353" width="9.140625" style="9"/>
    <col min="4354" max="4354" width="11.140625" style="9" customWidth="1"/>
    <col min="4355" max="4355" width="12.7109375" style="9" customWidth="1"/>
    <col min="4356" max="4356" width="14.85546875" style="9" customWidth="1"/>
    <col min="4357" max="4609" width="9.140625" style="9"/>
    <col min="4610" max="4610" width="11.140625" style="9" customWidth="1"/>
    <col min="4611" max="4611" width="12.7109375" style="9" customWidth="1"/>
    <col min="4612" max="4612" width="14.85546875" style="9" customWidth="1"/>
    <col min="4613" max="4865" width="9.140625" style="9"/>
    <col min="4866" max="4866" width="11.140625" style="9" customWidth="1"/>
    <col min="4867" max="4867" width="12.7109375" style="9" customWidth="1"/>
    <col min="4868" max="4868" width="14.85546875" style="9" customWidth="1"/>
    <col min="4869" max="5121" width="9.140625" style="9"/>
    <col min="5122" max="5122" width="11.140625" style="9" customWidth="1"/>
    <col min="5123" max="5123" width="12.7109375" style="9" customWidth="1"/>
    <col min="5124" max="5124" width="14.85546875" style="9" customWidth="1"/>
    <col min="5125" max="5377" width="9.140625" style="9"/>
    <col min="5378" max="5378" width="11.140625" style="9" customWidth="1"/>
    <col min="5379" max="5379" width="12.7109375" style="9" customWidth="1"/>
    <col min="5380" max="5380" width="14.85546875" style="9" customWidth="1"/>
    <col min="5381" max="5633" width="9.140625" style="9"/>
    <col min="5634" max="5634" width="11.140625" style="9" customWidth="1"/>
    <col min="5635" max="5635" width="12.7109375" style="9" customWidth="1"/>
    <col min="5636" max="5636" width="14.85546875" style="9" customWidth="1"/>
    <col min="5637" max="5889" width="9.140625" style="9"/>
    <col min="5890" max="5890" width="11.140625" style="9" customWidth="1"/>
    <col min="5891" max="5891" width="12.7109375" style="9" customWidth="1"/>
    <col min="5892" max="5892" width="14.85546875" style="9" customWidth="1"/>
    <col min="5893" max="6145" width="9.140625" style="9"/>
    <col min="6146" max="6146" width="11.140625" style="9" customWidth="1"/>
    <col min="6147" max="6147" width="12.7109375" style="9" customWidth="1"/>
    <col min="6148" max="6148" width="14.85546875" style="9" customWidth="1"/>
    <col min="6149" max="6401" width="9.140625" style="9"/>
    <col min="6402" max="6402" width="11.140625" style="9" customWidth="1"/>
    <col min="6403" max="6403" width="12.7109375" style="9" customWidth="1"/>
    <col min="6404" max="6404" width="14.85546875" style="9" customWidth="1"/>
    <col min="6405" max="6657" width="9.140625" style="9"/>
    <col min="6658" max="6658" width="11.140625" style="9" customWidth="1"/>
    <col min="6659" max="6659" width="12.7109375" style="9" customWidth="1"/>
    <col min="6660" max="6660" width="14.85546875" style="9" customWidth="1"/>
    <col min="6661" max="6913" width="9.140625" style="9"/>
    <col min="6914" max="6914" width="11.140625" style="9" customWidth="1"/>
    <col min="6915" max="6915" width="12.7109375" style="9" customWidth="1"/>
    <col min="6916" max="6916" width="14.85546875" style="9" customWidth="1"/>
    <col min="6917" max="7169" width="9.140625" style="9"/>
    <col min="7170" max="7170" width="11.140625" style="9" customWidth="1"/>
    <col min="7171" max="7171" width="12.7109375" style="9" customWidth="1"/>
    <col min="7172" max="7172" width="14.85546875" style="9" customWidth="1"/>
    <col min="7173" max="7425" width="9.140625" style="9"/>
    <col min="7426" max="7426" width="11.140625" style="9" customWidth="1"/>
    <col min="7427" max="7427" width="12.7109375" style="9" customWidth="1"/>
    <col min="7428" max="7428" width="14.85546875" style="9" customWidth="1"/>
    <col min="7429" max="7681" width="9.140625" style="9"/>
    <col min="7682" max="7682" width="11.140625" style="9" customWidth="1"/>
    <col min="7683" max="7683" width="12.7109375" style="9" customWidth="1"/>
    <col min="7684" max="7684" width="14.85546875" style="9" customWidth="1"/>
    <col min="7685" max="7937" width="9.140625" style="9"/>
    <col min="7938" max="7938" width="11.140625" style="9" customWidth="1"/>
    <col min="7939" max="7939" width="12.7109375" style="9" customWidth="1"/>
    <col min="7940" max="7940" width="14.85546875" style="9" customWidth="1"/>
    <col min="7941" max="8193" width="9.140625" style="9"/>
    <col min="8194" max="8194" width="11.140625" style="9" customWidth="1"/>
    <col min="8195" max="8195" width="12.7109375" style="9" customWidth="1"/>
    <col min="8196" max="8196" width="14.85546875" style="9" customWidth="1"/>
    <col min="8197" max="8449" width="9.140625" style="9"/>
    <col min="8450" max="8450" width="11.140625" style="9" customWidth="1"/>
    <col min="8451" max="8451" width="12.7109375" style="9" customWidth="1"/>
    <col min="8452" max="8452" width="14.85546875" style="9" customWidth="1"/>
    <col min="8453" max="8705" width="9.140625" style="9"/>
    <col min="8706" max="8706" width="11.140625" style="9" customWidth="1"/>
    <col min="8707" max="8707" width="12.7109375" style="9" customWidth="1"/>
    <col min="8708" max="8708" width="14.85546875" style="9" customWidth="1"/>
    <col min="8709" max="8961" width="9.140625" style="9"/>
    <col min="8962" max="8962" width="11.140625" style="9" customWidth="1"/>
    <col min="8963" max="8963" width="12.7109375" style="9" customWidth="1"/>
    <col min="8964" max="8964" width="14.85546875" style="9" customWidth="1"/>
    <col min="8965" max="9217" width="9.140625" style="9"/>
    <col min="9218" max="9218" width="11.140625" style="9" customWidth="1"/>
    <col min="9219" max="9219" width="12.7109375" style="9" customWidth="1"/>
    <col min="9220" max="9220" width="14.85546875" style="9" customWidth="1"/>
    <col min="9221" max="9473" width="9.140625" style="9"/>
    <col min="9474" max="9474" width="11.140625" style="9" customWidth="1"/>
    <col min="9475" max="9475" width="12.7109375" style="9" customWidth="1"/>
    <col min="9476" max="9476" width="14.85546875" style="9" customWidth="1"/>
    <col min="9477" max="9729" width="9.140625" style="9"/>
    <col min="9730" max="9730" width="11.140625" style="9" customWidth="1"/>
    <col min="9731" max="9731" width="12.7109375" style="9" customWidth="1"/>
    <col min="9732" max="9732" width="14.85546875" style="9" customWidth="1"/>
    <col min="9733" max="9985" width="9.140625" style="9"/>
    <col min="9986" max="9986" width="11.140625" style="9" customWidth="1"/>
    <col min="9987" max="9987" width="12.7109375" style="9" customWidth="1"/>
    <col min="9988" max="9988" width="14.85546875" style="9" customWidth="1"/>
    <col min="9989" max="10241" width="9.140625" style="9"/>
    <col min="10242" max="10242" width="11.140625" style="9" customWidth="1"/>
    <col min="10243" max="10243" width="12.7109375" style="9" customWidth="1"/>
    <col min="10244" max="10244" width="14.85546875" style="9" customWidth="1"/>
    <col min="10245" max="10497" width="9.140625" style="9"/>
    <col min="10498" max="10498" width="11.140625" style="9" customWidth="1"/>
    <col min="10499" max="10499" width="12.7109375" style="9" customWidth="1"/>
    <col min="10500" max="10500" width="14.85546875" style="9" customWidth="1"/>
    <col min="10501" max="10753" width="9.140625" style="9"/>
    <col min="10754" max="10754" width="11.140625" style="9" customWidth="1"/>
    <col min="10755" max="10755" width="12.7109375" style="9" customWidth="1"/>
    <col min="10756" max="10756" width="14.85546875" style="9" customWidth="1"/>
    <col min="10757" max="11009" width="9.140625" style="9"/>
    <col min="11010" max="11010" width="11.140625" style="9" customWidth="1"/>
    <col min="11011" max="11011" width="12.7109375" style="9" customWidth="1"/>
    <col min="11012" max="11012" width="14.85546875" style="9" customWidth="1"/>
    <col min="11013" max="11265" width="9.140625" style="9"/>
    <col min="11266" max="11266" width="11.140625" style="9" customWidth="1"/>
    <col min="11267" max="11267" width="12.7109375" style="9" customWidth="1"/>
    <col min="11268" max="11268" width="14.85546875" style="9" customWidth="1"/>
    <col min="11269" max="11521" width="9.140625" style="9"/>
    <col min="11522" max="11522" width="11.140625" style="9" customWidth="1"/>
    <col min="11523" max="11523" width="12.7109375" style="9" customWidth="1"/>
    <col min="11524" max="11524" width="14.85546875" style="9" customWidth="1"/>
    <col min="11525" max="11777" width="9.140625" style="9"/>
    <col min="11778" max="11778" width="11.140625" style="9" customWidth="1"/>
    <col min="11779" max="11779" width="12.7109375" style="9" customWidth="1"/>
    <col min="11780" max="11780" width="14.85546875" style="9" customWidth="1"/>
    <col min="11781" max="12033" width="9.140625" style="9"/>
    <col min="12034" max="12034" width="11.140625" style="9" customWidth="1"/>
    <col min="12035" max="12035" width="12.7109375" style="9" customWidth="1"/>
    <col min="12036" max="12036" width="14.85546875" style="9" customWidth="1"/>
    <col min="12037" max="12289" width="9.140625" style="9"/>
    <col min="12290" max="12290" width="11.140625" style="9" customWidth="1"/>
    <col min="12291" max="12291" width="12.7109375" style="9" customWidth="1"/>
    <col min="12292" max="12292" width="14.85546875" style="9" customWidth="1"/>
    <col min="12293" max="12545" width="9.140625" style="9"/>
    <col min="12546" max="12546" width="11.140625" style="9" customWidth="1"/>
    <col min="12547" max="12547" width="12.7109375" style="9" customWidth="1"/>
    <col min="12548" max="12548" width="14.85546875" style="9" customWidth="1"/>
    <col min="12549" max="12801" width="9.140625" style="9"/>
    <col min="12802" max="12802" width="11.140625" style="9" customWidth="1"/>
    <col min="12803" max="12803" width="12.7109375" style="9" customWidth="1"/>
    <col min="12804" max="12804" width="14.85546875" style="9" customWidth="1"/>
    <col min="12805" max="13057" width="9.140625" style="9"/>
    <col min="13058" max="13058" width="11.140625" style="9" customWidth="1"/>
    <col min="13059" max="13059" width="12.7109375" style="9" customWidth="1"/>
    <col min="13060" max="13060" width="14.85546875" style="9" customWidth="1"/>
    <col min="13061" max="13313" width="9.140625" style="9"/>
    <col min="13314" max="13314" width="11.140625" style="9" customWidth="1"/>
    <col min="13315" max="13315" width="12.7109375" style="9" customWidth="1"/>
    <col min="13316" max="13316" width="14.85546875" style="9" customWidth="1"/>
    <col min="13317" max="13569" width="9.140625" style="9"/>
    <col min="13570" max="13570" width="11.140625" style="9" customWidth="1"/>
    <col min="13571" max="13571" width="12.7109375" style="9" customWidth="1"/>
    <col min="13572" max="13572" width="14.85546875" style="9" customWidth="1"/>
    <col min="13573" max="13825" width="9.140625" style="9"/>
    <col min="13826" max="13826" width="11.140625" style="9" customWidth="1"/>
    <col min="13827" max="13827" width="12.7109375" style="9" customWidth="1"/>
    <col min="13828" max="13828" width="14.85546875" style="9" customWidth="1"/>
    <col min="13829" max="14081" width="9.140625" style="9"/>
    <col min="14082" max="14082" width="11.140625" style="9" customWidth="1"/>
    <col min="14083" max="14083" width="12.7109375" style="9" customWidth="1"/>
    <col min="14084" max="14084" width="14.85546875" style="9" customWidth="1"/>
    <col min="14085" max="14337" width="9.140625" style="9"/>
    <col min="14338" max="14338" width="11.140625" style="9" customWidth="1"/>
    <col min="14339" max="14339" width="12.7109375" style="9" customWidth="1"/>
    <col min="14340" max="14340" width="14.85546875" style="9" customWidth="1"/>
    <col min="14341" max="14593" width="9.140625" style="9"/>
    <col min="14594" max="14594" width="11.140625" style="9" customWidth="1"/>
    <col min="14595" max="14595" width="12.7109375" style="9" customWidth="1"/>
    <col min="14596" max="14596" width="14.85546875" style="9" customWidth="1"/>
    <col min="14597" max="14849" width="9.140625" style="9"/>
    <col min="14850" max="14850" width="11.140625" style="9" customWidth="1"/>
    <col min="14851" max="14851" width="12.7109375" style="9" customWidth="1"/>
    <col min="14852" max="14852" width="14.85546875" style="9" customWidth="1"/>
    <col min="14853" max="15105" width="9.140625" style="9"/>
    <col min="15106" max="15106" width="11.140625" style="9" customWidth="1"/>
    <col min="15107" max="15107" width="12.7109375" style="9" customWidth="1"/>
    <col min="15108" max="15108" width="14.85546875" style="9" customWidth="1"/>
    <col min="15109" max="15361" width="9.140625" style="9"/>
    <col min="15362" max="15362" width="11.140625" style="9" customWidth="1"/>
    <col min="15363" max="15363" width="12.7109375" style="9" customWidth="1"/>
    <col min="15364" max="15364" width="14.85546875" style="9" customWidth="1"/>
    <col min="15365" max="15617" width="9.140625" style="9"/>
    <col min="15618" max="15618" width="11.140625" style="9" customWidth="1"/>
    <col min="15619" max="15619" width="12.7109375" style="9" customWidth="1"/>
    <col min="15620" max="15620" width="14.85546875" style="9" customWidth="1"/>
    <col min="15621" max="15873" width="9.140625" style="9"/>
    <col min="15874" max="15874" width="11.140625" style="9" customWidth="1"/>
    <col min="15875" max="15875" width="12.7109375" style="9" customWidth="1"/>
    <col min="15876" max="15876" width="14.85546875" style="9" customWidth="1"/>
    <col min="15877" max="16129" width="9.140625" style="9"/>
    <col min="16130" max="16130" width="11.140625" style="9" customWidth="1"/>
    <col min="16131" max="16131" width="12.7109375" style="9" customWidth="1"/>
    <col min="16132" max="16132" width="14.85546875" style="9" customWidth="1"/>
    <col min="16133" max="16384" width="9.140625" style="9"/>
  </cols>
  <sheetData>
    <row r="1" spans="1:4" x14ac:dyDescent="0.2">
      <c r="C1" s="304">
        <f>'Lineær programmering opg 4'!D2</f>
        <v>0</v>
      </c>
      <c r="D1" s="305">
        <f>'Lineær programmering opg 4'!C2</f>
        <v>0</v>
      </c>
    </row>
    <row r="2" spans="1:4" ht="13.5" thickBot="1" x14ac:dyDescent="0.25">
      <c r="C2" s="306" t="str">
        <f>'Lineær programmering opg 4'!D3</f>
        <v>X</v>
      </c>
      <c r="D2" s="307" t="str">
        <f>'Lineær programmering opg 4'!C3</f>
        <v>Y</v>
      </c>
    </row>
    <row r="3" spans="1:4" ht="15" x14ac:dyDescent="0.25">
      <c r="A3" s="308" t="str">
        <f>'Lineær programmering opg 4'!A4</f>
        <v>A</v>
      </c>
      <c r="B3" s="96"/>
      <c r="C3" s="309">
        <v>0</v>
      </c>
      <c r="D3" s="310">
        <f>'Lineær programmering opg 4'!F4</f>
        <v>240</v>
      </c>
    </row>
    <row r="4" spans="1:4" ht="15.75" thickBot="1" x14ac:dyDescent="0.3">
      <c r="A4" s="311"/>
      <c r="B4" s="81"/>
      <c r="C4" s="312">
        <f>'Lineær programmering opg 4'!G4</f>
        <v>480</v>
      </c>
      <c r="D4" s="313">
        <f>C3</f>
        <v>0</v>
      </c>
    </row>
    <row r="5" spans="1:4" ht="15" x14ac:dyDescent="0.25">
      <c r="A5" s="308" t="str">
        <f>'Lineær programmering opg 4'!A5</f>
        <v>B</v>
      </c>
      <c r="B5" s="96"/>
      <c r="C5" s="309">
        <f>C3</f>
        <v>0</v>
      </c>
      <c r="D5" s="310">
        <f>'Lineær programmering opg 4'!F5</f>
        <v>400</v>
      </c>
    </row>
    <row r="6" spans="1:4" ht="15.75" thickBot="1" x14ac:dyDescent="0.3">
      <c r="A6" s="311"/>
      <c r="B6" s="81"/>
      <c r="C6" s="312">
        <f>'Lineær programmering opg 4'!G5</f>
        <v>300</v>
      </c>
      <c r="D6" s="313">
        <f>D4</f>
        <v>0</v>
      </c>
    </row>
    <row r="7" spans="1:4" ht="15" x14ac:dyDescent="0.25">
      <c r="A7" s="308" t="str">
        <f>'Lineær programmering opg 4'!A6</f>
        <v>-</v>
      </c>
      <c r="B7" s="96"/>
      <c r="C7" s="309">
        <v>0</v>
      </c>
      <c r="D7" s="310" t="str">
        <f>'Lineær programmering opg 4'!F6</f>
        <v>-</v>
      </c>
    </row>
    <row r="8" spans="1:4" ht="15.75" thickBot="1" x14ac:dyDescent="0.3">
      <c r="A8" s="311"/>
      <c r="B8" s="81"/>
      <c r="C8" s="314" t="str">
        <f>'Lineær programmering opg 4'!G6</f>
        <v>-</v>
      </c>
      <c r="D8" s="313">
        <v>0</v>
      </c>
    </row>
    <row r="9" spans="1:4" ht="15" x14ac:dyDescent="0.25">
      <c r="A9" s="308" t="str">
        <f>'Lineær programmering opg 4'!A7:B7</f>
        <v>-</v>
      </c>
      <c r="B9" s="14" t="s">
        <v>88</v>
      </c>
      <c r="C9" s="309">
        <f>IF('Lineær programmering opg 4'!F7="-",0,MAX(C3:C8))</f>
        <v>0</v>
      </c>
      <c r="D9" s="310" t="str">
        <f>'Lineær programmering opg 4'!F7</f>
        <v>-</v>
      </c>
    </row>
    <row r="10" spans="1:4" ht="15.75" thickBot="1" x14ac:dyDescent="0.3">
      <c r="A10" s="311"/>
      <c r="B10" s="74"/>
      <c r="C10" s="312">
        <f>IF('Lineær programmering opg 4'!G7="-",0,'Lineær programmering opg 4'!G7)</f>
        <v>0</v>
      </c>
      <c r="D10" s="313" t="str">
        <f>IF('Lineær programmering opg 4'!D7=0,D9,0)</f>
        <v>-</v>
      </c>
    </row>
    <row r="11" spans="1:4" ht="15" x14ac:dyDescent="0.25">
      <c r="A11" s="46" t="str">
        <f>'Lineær programmering opg 4'!A8:B8</f>
        <v>-</v>
      </c>
      <c r="B11" s="32" t="s">
        <v>89</v>
      </c>
      <c r="C11" s="314" t="str">
        <f>IF('Lineær programmering opg 4'!C8=0,C12,0)</f>
        <v>-</v>
      </c>
      <c r="D11" s="315">
        <f>IF('Lineær programmering opg 4'!F8="-",0,'Lineær programmering opg 4'!F8)</f>
        <v>0</v>
      </c>
    </row>
    <row r="12" spans="1:4" ht="15.75" thickBot="1" x14ac:dyDescent="0.3">
      <c r="A12" s="46"/>
      <c r="B12" s="32"/>
      <c r="C12" s="314" t="str">
        <f>'Lineær programmering opg 4'!G8</f>
        <v>-</v>
      </c>
      <c r="D12" s="315">
        <f>IF('Lineær programmering opg 4'!G8="-",0,MAX(D3:D8))</f>
        <v>0</v>
      </c>
    </row>
    <row r="13" spans="1:4" ht="15" x14ac:dyDescent="0.25">
      <c r="A13" s="316" t="str">
        <f>'Lineær programmering opg 4'!A14</f>
        <v>DB=</v>
      </c>
      <c r="B13" s="310">
        <f>'Lineær programmering opg 4'!B14</f>
        <v>8000</v>
      </c>
      <c r="C13" s="309">
        <f>C7</f>
        <v>0</v>
      </c>
      <c r="D13" s="310">
        <f>'Lineær programmering opg 4'!C14</f>
        <v>80</v>
      </c>
    </row>
    <row r="14" spans="1:4" ht="15.75" thickBot="1" x14ac:dyDescent="0.3">
      <c r="A14" s="317"/>
      <c r="B14" s="318" t="s">
        <v>90</v>
      </c>
      <c r="C14" s="312">
        <f>'Lineær programmering opg 4'!D14</f>
        <v>53.333333333333336</v>
      </c>
      <c r="D14" s="313">
        <f>D8</f>
        <v>0</v>
      </c>
    </row>
    <row r="15" spans="1:4" ht="15" x14ac:dyDescent="0.25">
      <c r="A15" s="316" t="s">
        <v>82</v>
      </c>
      <c r="B15" s="319">
        <v>15000</v>
      </c>
      <c r="C15" s="320">
        <f>C13</f>
        <v>0</v>
      </c>
      <c r="D15" s="309">
        <f>B15/'Lineær programmering opg 4'!C11</f>
        <v>150</v>
      </c>
    </row>
    <row r="16" spans="1:4" ht="13.5" thickBot="1" x14ac:dyDescent="0.25">
      <c r="A16" s="321">
        <v>0.3</v>
      </c>
      <c r="B16" s="81" t="s">
        <v>90</v>
      </c>
      <c r="C16" s="322">
        <f>B15/'Lineær programmering opg 4'!D11</f>
        <v>100</v>
      </c>
      <c r="D16" s="322">
        <f>D14</f>
        <v>0</v>
      </c>
    </row>
    <row r="17" spans="3:3" x14ac:dyDescent="0.2">
      <c r="C17" s="323"/>
    </row>
    <row r="18" spans="3:3" x14ac:dyDescent="0.2">
      <c r="C18" s="323"/>
    </row>
  </sheetData>
  <pageMargins left="0.75" right="0.75" top="1" bottom="1" header="0" footer="0"/>
  <pageSetup paperSize="9" scale="160" orientation="landscape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005"/>
  <sheetViews>
    <sheetView zoomScale="150" workbookViewId="0">
      <pane xSplit="3" ySplit="2" topLeftCell="D9984" activePane="bottomRight" state="frozen"/>
      <selection activeCell="B16" sqref="B16"/>
      <selection pane="topRight" activeCell="B16" sqref="B16"/>
      <selection pane="bottomLeft" activeCell="B16" sqref="B16"/>
      <selection pane="bottomRight" activeCell="B16" sqref="B16"/>
    </sheetView>
  </sheetViews>
  <sheetFormatPr defaultRowHeight="12.75" x14ac:dyDescent="0.2"/>
  <cols>
    <col min="1" max="1" width="12.140625" style="9" customWidth="1"/>
    <col min="2" max="2" width="9.140625" style="9" hidden="1" customWidth="1"/>
    <col min="3" max="3" width="11.42578125" style="9" customWidth="1"/>
    <col min="4" max="4" width="9.140625" style="9"/>
    <col min="5" max="5" width="9.42578125" style="9" customWidth="1"/>
    <col min="6" max="7" width="9.140625" style="9"/>
    <col min="8" max="8" width="10" style="9" hidden="1" customWidth="1"/>
    <col min="9" max="9" width="9.85546875" style="9" customWidth="1"/>
    <col min="10" max="10" width="14.85546875" style="9" customWidth="1"/>
    <col min="11" max="11" width="18.140625" style="9" customWidth="1"/>
    <col min="12" max="12" width="15.140625" style="9" customWidth="1"/>
    <col min="13" max="256" width="9.140625" style="9"/>
    <col min="257" max="257" width="12.140625" style="9" customWidth="1"/>
    <col min="258" max="258" width="0" style="9" hidden="1" customWidth="1"/>
    <col min="259" max="259" width="11.42578125" style="9" customWidth="1"/>
    <col min="260" max="260" width="9.140625" style="9"/>
    <col min="261" max="261" width="9.42578125" style="9" customWidth="1"/>
    <col min="262" max="263" width="9.140625" style="9"/>
    <col min="264" max="264" width="0" style="9" hidden="1" customWidth="1"/>
    <col min="265" max="265" width="9.85546875" style="9" customWidth="1"/>
    <col min="266" max="266" width="14.85546875" style="9" customWidth="1"/>
    <col min="267" max="267" width="18.140625" style="9" customWidth="1"/>
    <col min="268" max="268" width="15.140625" style="9" customWidth="1"/>
    <col min="269" max="512" width="9.140625" style="9"/>
    <col min="513" max="513" width="12.140625" style="9" customWidth="1"/>
    <col min="514" max="514" width="0" style="9" hidden="1" customWidth="1"/>
    <col min="515" max="515" width="11.42578125" style="9" customWidth="1"/>
    <col min="516" max="516" width="9.140625" style="9"/>
    <col min="517" max="517" width="9.42578125" style="9" customWidth="1"/>
    <col min="518" max="519" width="9.140625" style="9"/>
    <col min="520" max="520" width="0" style="9" hidden="1" customWidth="1"/>
    <col min="521" max="521" width="9.85546875" style="9" customWidth="1"/>
    <col min="522" max="522" width="14.85546875" style="9" customWidth="1"/>
    <col min="523" max="523" width="18.140625" style="9" customWidth="1"/>
    <col min="524" max="524" width="15.140625" style="9" customWidth="1"/>
    <col min="525" max="768" width="9.140625" style="9"/>
    <col min="769" max="769" width="12.140625" style="9" customWidth="1"/>
    <col min="770" max="770" width="0" style="9" hidden="1" customWidth="1"/>
    <col min="771" max="771" width="11.42578125" style="9" customWidth="1"/>
    <col min="772" max="772" width="9.140625" style="9"/>
    <col min="773" max="773" width="9.42578125" style="9" customWidth="1"/>
    <col min="774" max="775" width="9.140625" style="9"/>
    <col min="776" max="776" width="0" style="9" hidden="1" customWidth="1"/>
    <col min="777" max="777" width="9.85546875" style="9" customWidth="1"/>
    <col min="778" max="778" width="14.85546875" style="9" customWidth="1"/>
    <col min="779" max="779" width="18.140625" style="9" customWidth="1"/>
    <col min="780" max="780" width="15.140625" style="9" customWidth="1"/>
    <col min="781" max="1024" width="9.140625" style="9"/>
    <col min="1025" max="1025" width="12.140625" style="9" customWidth="1"/>
    <col min="1026" max="1026" width="0" style="9" hidden="1" customWidth="1"/>
    <col min="1027" max="1027" width="11.42578125" style="9" customWidth="1"/>
    <col min="1028" max="1028" width="9.140625" style="9"/>
    <col min="1029" max="1029" width="9.42578125" style="9" customWidth="1"/>
    <col min="1030" max="1031" width="9.140625" style="9"/>
    <col min="1032" max="1032" width="0" style="9" hidden="1" customWidth="1"/>
    <col min="1033" max="1033" width="9.85546875" style="9" customWidth="1"/>
    <col min="1034" max="1034" width="14.85546875" style="9" customWidth="1"/>
    <col min="1035" max="1035" width="18.140625" style="9" customWidth="1"/>
    <col min="1036" max="1036" width="15.140625" style="9" customWidth="1"/>
    <col min="1037" max="1280" width="9.140625" style="9"/>
    <col min="1281" max="1281" width="12.140625" style="9" customWidth="1"/>
    <col min="1282" max="1282" width="0" style="9" hidden="1" customWidth="1"/>
    <col min="1283" max="1283" width="11.42578125" style="9" customWidth="1"/>
    <col min="1284" max="1284" width="9.140625" style="9"/>
    <col min="1285" max="1285" width="9.42578125" style="9" customWidth="1"/>
    <col min="1286" max="1287" width="9.140625" style="9"/>
    <col min="1288" max="1288" width="0" style="9" hidden="1" customWidth="1"/>
    <col min="1289" max="1289" width="9.85546875" style="9" customWidth="1"/>
    <col min="1290" max="1290" width="14.85546875" style="9" customWidth="1"/>
    <col min="1291" max="1291" width="18.140625" style="9" customWidth="1"/>
    <col min="1292" max="1292" width="15.140625" style="9" customWidth="1"/>
    <col min="1293" max="1536" width="9.140625" style="9"/>
    <col min="1537" max="1537" width="12.140625" style="9" customWidth="1"/>
    <col min="1538" max="1538" width="0" style="9" hidden="1" customWidth="1"/>
    <col min="1539" max="1539" width="11.42578125" style="9" customWidth="1"/>
    <col min="1540" max="1540" width="9.140625" style="9"/>
    <col min="1541" max="1541" width="9.42578125" style="9" customWidth="1"/>
    <col min="1542" max="1543" width="9.140625" style="9"/>
    <col min="1544" max="1544" width="0" style="9" hidden="1" customWidth="1"/>
    <col min="1545" max="1545" width="9.85546875" style="9" customWidth="1"/>
    <col min="1546" max="1546" width="14.85546875" style="9" customWidth="1"/>
    <col min="1547" max="1547" width="18.140625" style="9" customWidth="1"/>
    <col min="1548" max="1548" width="15.140625" style="9" customWidth="1"/>
    <col min="1549" max="1792" width="9.140625" style="9"/>
    <col min="1793" max="1793" width="12.140625" style="9" customWidth="1"/>
    <col min="1794" max="1794" width="0" style="9" hidden="1" customWidth="1"/>
    <col min="1795" max="1795" width="11.42578125" style="9" customWidth="1"/>
    <col min="1796" max="1796" width="9.140625" style="9"/>
    <col min="1797" max="1797" width="9.42578125" style="9" customWidth="1"/>
    <col min="1798" max="1799" width="9.140625" style="9"/>
    <col min="1800" max="1800" width="0" style="9" hidden="1" customWidth="1"/>
    <col min="1801" max="1801" width="9.85546875" style="9" customWidth="1"/>
    <col min="1802" max="1802" width="14.85546875" style="9" customWidth="1"/>
    <col min="1803" max="1803" width="18.140625" style="9" customWidth="1"/>
    <col min="1804" max="1804" width="15.140625" style="9" customWidth="1"/>
    <col min="1805" max="2048" width="9.140625" style="9"/>
    <col min="2049" max="2049" width="12.140625" style="9" customWidth="1"/>
    <col min="2050" max="2050" width="0" style="9" hidden="1" customWidth="1"/>
    <col min="2051" max="2051" width="11.42578125" style="9" customWidth="1"/>
    <col min="2052" max="2052" width="9.140625" style="9"/>
    <col min="2053" max="2053" width="9.42578125" style="9" customWidth="1"/>
    <col min="2054" max="2055" width="9.140625" style="9"/>
    <col min="2056" max="2056" width="0" style="9" hidden="1" customWidth="1"/>
    <col min="2057" max="2057" width="9.85546875" style="9" customWidth="1"/>
    <col min="2058" max="2058" width="14.85546875" style="9" customWidth="1"/>
    <col min="2059" max="2059" width="18.140625" style="9" customWidth="1"/>
    <col min="2060" max="2060" width="15.140625" style="9" customWidth="1"/>
    <col min="2061" max="2304" width="9.140625" style="9"/>
    <col min="2305" max="2305" width="12.140625" style="9" customWidth="1"/>
    <col min="2306" max="2306" width="0" style="9" hidden="1" customWidth="1"/>
    <col min="2307" max="2307" width="11.42578125" style="9" customWidth="1"/>
    <col min="2308" max="2308" width="9.140625" style="9"/>
    <col min="2309" max="2309" width="9.42578125" style="9" customWidth="1"/>
    <col min="2310" max="2311" width="9.140625" style="9"/>
    <col min="2312" max="2312" width="0" style="9" hidden="1" customWidth="1"/>
    <col min="2313" max="2313" width="9.85546875" style="9" customWidth="1"/>
    <col min="2314" max="2314" width="14.85546875" style="9" customWidth="1"/>
    <col min="2315" max="2315" width="18.140625" style="9" customWidth="1"/>
    <col min="2316" max="2316" width="15.140625" style="9" customWidth="1"/>
    <col min="2317" max="2560" width="9.140625" style="9"/>
    <col min="2561" max="2561" width="12.140625" style="9" customWidth="1"/>
    <col min="2562" max="2562" width="0" style="9" hidden="1" customWidth="1"/>
    <col min="2563" max="2563" width="11.42578125" style="9" customWidth="1"/>
    <col min="2564" max="2564" width="9.140625" style="9"/>
    <col min="2565" max="2565" width="9.42578125" style="9" customWidth="1"/>
    <col min="2566" max="2567" width="9.140625" style="9"/>
    <col min="2568" max="2568" width="0" style="9" hidden="1" customWidth="1"/>
    <col min="2569" max="2569" width="9.85546875" style="9" customWidth="1"/>
    <col min="2570" max="2570" width="14.85546875" style="9" customWidth="1"/>
    <col min="2571" max="2571" width="18.140625" style="9" customWidth="1"/>
    <col min="2572" max="2572" width="15.140625" style="9" customWidth="1"/>
    <col min="2573" max="2816" width="9.140625" style="9"/>
    <col min="2817" max="2817" width="12.140625" style="9" customWidth="1"/>
    <col min="2818" max="2818" width="0" style="9" hidden="1" customWidth="1"/>
    <col min="2819" max="2819" width="11.42578125" style="9" customWidth="1"/>
    <col min="2820" max="2820" width="9.140625" style="9"/>
    <col min="2821" max="2821" width="9.42578125" style="9" customWidth="1"/>
    <col min="2822" max="2823" width="9.140625" style="9"/>
    <col min="2824" max="2824" width="0" style="9" hidden="1" customWidth="1"/>
    <col min="2825" max="2825" width="9.85546875" style="9" customWidth="1"/>
    <col min="2826" max="2826" width="14.85546875" style="9" customWidth="1"/>
    <col min="2827" max="2827" width="18.140625" style="9" customWidth="1"/>
    <col min="2828" max="2828" width="15.140625" style="9" customWidth="1"/>
    <col min="2829" max="3072" width="9.140625" style="9"/>
    <col min="3073" max="3073" width="12.140625" style="9" customWidth="1"/>
    <col min="3074" max="3074" width="0" style="9" hidden="1" customWidth="1"/>
    <col min="3075" max="3075" width="11.42578125" style="9" customWidth="1"/>
    <col min="3076" max="3076" width="9.140625" style="9"/>
    <col min="3077" max="3077" width="9.42578125" style="9" customWidth="1"/>
    <col min="3078" max="3079" width="9.140625" style="9"/>
    <col min="3080" max="3080" width="0" style="9" hidden="1" customWidth="1"/>
    <col min="3081" max="3081" width="9.85546875" style="9" customWidth="1"/>
    <col min="3082" max="3082" width="14.85546875" style="9" customWidth="1"/>
    <col min="3083" max="3083" width="18.140625" style="9" customWidth="1"/>
    <col min="3084" max="3084" width="15.140625" style="9" customWidth="1"/>
    <col min="3085" max="3328" width="9.140625" style="9"/>
    <col min="3329" max="3329" width="12.140625" style="9" customWidth="1"/>
    <col min="3330" max="3330" width="0" style="9" hidden="1" customWidth="1"/>
    <col min="3331" max="3331" width="11.42578125" style="9" customWidth="1"/>
    <col min="3332" max="3332" width="9.140625" style="9"/>
    <col min="3333" max="3333" width="9.42578125" style="9" customWidth="1"/>
    <col min="3334" max="3335" width="9.140625" style="9"/>
    <col min="3336" max="3336" width="0" style="9" hidden="1" customWidth="1"/>
    <col min="3337" max="3337" width="9.85546875" style="9" customWidth="1"/>
    <col min="3338" max="3338" width="14.85546875" style="9" customWidth="1"/>
    <col min="3339" max="3339" width="18.140625" style="9" customWidth="1"/>
    <col min="3340" max="3340" width="15.140625" style="9" customWidth="1"/>
    <col min="3341" max="3584" width="9.140625" style="9"/>
    <col min="3585" max="3585" width="12.140625" style="9" customWidth="1"/>
    <col min="3586" max="3586" width="0" style="9" hidden="1" customWidth="1"/>
    <col min="3587" max="3587" width="11.42578125" style="9" customWidth="1"/>
    <col min="3588" max="3588" width="9.140625" style="9"/>
    <col min="3589" max="3589" width="9.42578125" style="9" customWidth="1"/>
    <col min="3590" max="3591" width="9.140625" style="9"/>
    <col min="3592" max="3592" width="0" style="9" hidden="1" customWidth="1"/>
    <col min="3593" max="3593" width="9.85546875" style="9" customWidth="1"/>
    <col min="3594" max="3594" width="14.85546875" style="9" customWidth="1"/>
    <col min="3595" max="3595" width="18.140625" style="9" customWidth="1"/>
    <col min="3596" max="3596" width="15.140625" style="9" customWidth="1"/>
    <col min="3597" max="3840" width="9.140625" style="9"/>
    <col min="3841" max="3841" width="12.140625" style="9" customWidth="1"/>
    <col min="3842" max="3842" width="0" style="9" hidden="1" customWidth="1"/>
    <col min="3843" max="3843" width="11.42578125" style="9" customWidth="1"/>
    <col min="3844" max="3844" width="9.140625" style="9"/>
    <col min="3845" max="3845" width="9.42578125" style="9" customWidth="1"/>
    <col min="3846" max="3847" width="9.140625" style="9"/>
    <col min="3848" max="3848" width="0" style="9" hidden="1" customWidth="1"/>
    <col min="3849" max="3849" width="9.85546875" style="9" customWidth="1"/>
    <col min="3850" max="3850" width="14.85546875" style="9" customWidth="1"/>
    <col min="3851" max="3851" width="18.140625" style="9" customWidth="1"/>
    <col min="3852" max="3852" width="15.140625" style="9" customWidth="1"/>
    <col min="3853" max="4096" width="9.140625" style="9"/>
    <col min="4097" max="4097" width="12.140625" style="9" customWidth="1"/>
    <col min="4098" max="4098" width="0" style="9" hidden="1" customWidth="1"/>
    <col min="4099" max="4099" width="11.42578125" style="9" customWidth="1"/>
    <col min="4100" max="4100" width="9.140625" style="9"/>
    <col min="4101" max="4101" width="9.42578125" style="9" customWidth="1"/>
    <col min="4102" max="4103" width="9.140625" style="9"/>
    <col min="4104" max="4104" width="0" style="9" hidden="1" customWidth="1"/>
    <col min="4105" max="4105" width="9.85546875" style="9" customWidth="1"/>
    <col min="4106" max="4106" width="14.85546875" style="9" customWidth="1"/>
    <col min="4107" max="4107" width="18.140625" style="9" customWidth="1"/>
    <col min="4108" max="4108" width="15.140625" style="9" customWidth="1"/>
    <col min="4109" max="4352" width="9.140625" style="9"/>
    <col min="4353" max="4353" width="12.140625" style="9" customWidth="1"/>
    <col min="4354" max="4354" width="0" style="9" hidden="1" customWidth="1"/>
    <col min="4355" max="4355" width="11.42578125" style="9" customWidth="1"/>
    <col min="4356" max="4356" width="9.140625" style="9"/>
    <col min="4357" max="4357" width="9.42578125" style="9" customWidth="1"/>
    <col min="4358" max="4359" width="9.140625" style="9"/>
    <col min="4360" max="4360" width="0" style="9" hidden="1" customWidth="1"/>
    <col min="4361" max="4361" width="9.85546875" style="9" customWidth="1"/>
    <col min="4362" max="4362" width="14.85546875" style="9" customWidth="1"/>
    <col min="4363" max="4363" width="18.140625" style="9" customWidth="1"/>
    <col min="4364" max="4364" width="15.140625" style="9" customWidth="1"/>
    <col min="4365" max="4608" width="9.140625" style="9"/>
    <col min="4609" max="4609" width="12.140625" style="9" customWidth="1"/>
    <col min="4610" max="4610" width="0" style="9" hidden="1" customWidth="1"/>
    <col min="4611" max="4611" width="11.42578125" style="9" customWidth="1"/>
    <col min="4612" max="4612" width="9.140625" style="9"/>
    <col min="4613" max="4613" width="9.42578125" style="9" customWidth="1"/>
    <col min="4614" max="4615" width="9.140625" style="9"/>
    <col min="4616" max="4616" width="0" style="9" hidden="1" customWidth="1"/>
    <col min="4617" max="4617" width="9.85546875" style="9" customWidth="1"/>
    <col min="4618" max="4618" width="14.85546875" style="9" customWidth="1"/>
    <col min="4619" max="4619" width="18.140625" style="9" customWidth="1"/>
    <col min="4620" max="4620" width="15.140625" style="9" customWidth="1"/>
    <col min="4621" max="4864" width="9.140625" style="9"/>
    <col min="4865" max="4865" width="12.140625" style="9" customWidth="1"/>
    <col min="4866" max="4866" width="0" style="9" hidden="1" customWidth="1"/>
    <col min="4867" max="4867" width="11.42578125" style="9" customWidth="1"/>
    <col min="4868" max="4868" width="9.140625" style="9"/>
    <col min="4869" max="4869" width="9.42578125" style="9" customWidth="1"/>
    <col min="4870" max="4871" width="9.140625" style="9"/>
    <col min="4872" max="4872" width="0" style="9" hidden="1" customWidth="1"/>
    <col min="4873" max="4873" width="9.85546875" style="9" customWidth="1"/>
    <col min="4874" max="4874" width="14.85546875" style="9" customWidth="1"/>
    <col min="4875" max="4875" width="18.140625" style="9" customWidth="1"/>
    <col min="4876" max="4876" width="15.140625" style="9" customWidth="1"/>
    <col min="4877" max="5120" width="9.140625" style="9"/>
    <col min="5121" max="5121" width="12.140625" style="9" customWidth="1"/>
    <col min="5122" max="5122" width="0" style="9" hidden="1" customWidth="1"/>
    <col min="5123" max="5123" width="11.42578125" style="9" customWidth="1"/>
    <col min="5124" max="5124" width="9.140625" style="9"/>
    <col min="5125" max="5125" width="9.42578125" style="9" customWidth="1"/>
    <col min="5126" max="5127" width="9.140625" style="9"/>
    <col min="5128" max="5128" width="0" style="9" hidden="1" customWidth="1"/>
    <col min="5129" max="5129" width="9.85546875" style="9" customWidth="1"/>
    <col min="5130" max="5130" width="14.85546875" style="9" customWidth="1"/>
    <col min="5131" max="5131" width="18.140625" style="9" customWidth="1"/>
    <col min="5132" max="5132" width="15.140625" style="9" customWidth="1"/>
    <col min="5133" max="5376" width="9.140625" style="9"/>
    <col min="5377" max="5377" width="12.140625" style="9" customWidth="1"/>
    <col min="5378" max="5378" width="0" style="9" hidden="1" customWidth="1"/>
    <col min="5379" max="5379" width="11.42578125" style="9" customWidth="1"/>
    <col min="5380" max="5380" width="9.140625" style="9"/>
    <col min="5381" max="5381" width="9.42578125" style="9" customWidth="1"/>
    <col min="5382" max="5383" width="9.140625" style="9"/>
    <col min="5384" max="5384" width="0" style="9" hidden="1" customWidth="1"/>
    <col min="5385" max="5385" width="9.85546875" style="9" customWidth="1"/>
    <col min="5386" max="5386" width="14.85546875" style="9" customWidth="1"/>
    <col min="5387" max="5387" width="18.140625" style="9" customWidth="1"/>
    <col min="5388" max="5388" width="15.140625" style="9" customWidth="1"/>
    <col min="5389" max="5632" width="9.140625" style="9"/>
    <col min="5633" max="5633" width="12.140625" style="9" customWidth="1"/>
    <col min="5634" max="5634" width="0" style="9" hidden="1" customWidth="1"/>
    <col min="5635" max="5635" width="11.42578125" style="9" customWidth="1"/>
    <col min="5636" max="5636" width="9.140625" style="9"/>
    <col min="5637" max="5637" width="9.42578125" style="9" customWidth="1"/>
    <col min="5638" max="5639" width="9.140625" style="9"/>
    <col min="5640" max="5640" width="0" style="9" hidden="1" customWidth="1"/>
    <col min="5641" max="5641" width="9.85546875" style="9" customWidth="1"/>
    <col min="5642" max="5642" width="14.85546875" style="9" customWidth="1"/>
    <col min="5643" max="5643" width="18.140625" style="9" customWidth="1"/>
    <col min="5644" max="5644" width="15.140625" style="9" customWidth="1"/>
    <col min="5645" max="5888" width="9.140625" style="9"/>
    <col min="5889" max="5889" width="12.140625" style="9" customWidth="1"/>
    <col min="5890" max="5890" width="0" style="9" hidden="1" customWidth="1"/>
    <col min="5891" max="5891" width="11.42578125" style="9" customWidth="1"/>
    <col min="5892" max="5892" width="9.140625" style="9"/>
    <col min="5893" max="5893" width="9.42578125" style="9" customWidth="1"/>
    <col min="5894" max="5895" width="9.140625" style="9"/>
    <col min="5896" max="5896" width="0" style="9" hidden="1" customWidth="1"/>
    <col min="5897" max="5897" width="9.85546875" style="9" customWidth="1"/>
    <col min="5898" max="5898" width="14.85546875" style="9" customWidth="1"/>
    <col min="5899" max="5899" width="18.140625" style="9" customWidth="1"/>
    <col min="5900" max="5900" width="15.140625" style="9" customWidth="1"/>
    <col min="5901" max="6144" width="9.140625" style="9"/>
    <col min="6145" max="6145" width="12.140625" style="9" customWidth="1"/>
    <col min="6146" max="6146" width="0" style="9" hidden="1" customWidth="1"/>
    <col min="6147" max="6147" width="11.42578125" style="9" customWidth="1"/>
    <col min="6148" max="6148" width="9.140625" style="9"/>
    <col min="6149" max="6149" width="9.42578125" style="9" customWidth="1"/>
    <col min="6150" max="6151" width="9.140625" style="9"/>
    <col min="6152" max="6152" width="0" style="9" hidden="1" customWidth="1"/>
    <col min="6153" max="6153" width="9.85546875" style="9" customWidth="1"/>
    <col min="6154" max="6154" width="14.85546875" style="9" customWidth="1"/>
    <col min="6155" max="6155" width="18.140625" style="9" customWidth="1"/>
    <col min="6156" max="6156" width="15.140625" style="9" customWidth="1"/>
    <col min="6157" max="6400" width="9.140625" style="9"/>
    <col min="6401" max="6401" width="12.140625" style="9" customWidth="1"/>
    <col min="6402" max="6402" width="0" style="9" hidden="1" customWidth="1"/>
    <col min="6403" max="6403" width="11.42578125" style="9" customWidth="1"/>
    <col min="6404" max="6404" width="9.140625" style="9"/>
    <col min="6405" max="6405" width="9.42578125" style="9" customWidth="1"/>
    <col min="6406" max="6407" width="9.140625" style="9"/>
    <col min="6408" max="6408" width="0" style="9" hidden="1" customWidth="1"/>
    <col min="6409" max="6409" width="9.85546875" style="9" customWidth="1"/>
    <col min="6410" max="6410" width="14.85546875" style="9" customWidth="1"/>
    <col min="6411" max="6411" width="18.140625" style="9" customWidth="1"/>
    <col min="6412" max="6412" width="15.140625" style="9" customWidth="1"/>
    <col min="6413" max="6656" width="9.140625" style="9"/>
    <col min="6657" max="6657" width="12.140625" style="9" customWidth="1"/>
    <col min="6658" max="6658" width="0" style="9" hidden="1" customWidth="1"/>
    <col min="6659" max="6659" width="11.42578125" style="9" customWidth="1"/>
    <col min="6660" max="6660" width="9.140625" style="9"/>
    <col min="6661" max="6661" width="9.42578125" style="9" customWidth="1"/>
    <col min="6662" max="6663" width="9.140625" style="9"/>
    <col min="6664" max="6664" width="0" style="9" hidden="1" customWidth="1"/>
    <col min="6665" max="6665" width="9.85546875" style="9" customWidth="1"/>
    <col min="6666" max="6666" width="14.85546875" style="9" customWidth="1"/>
    <col min="6667" max="6667" width="18.140625" style="9" customWidth="1"/>
    <col min="6668" max="6668" width="15.140625" style="9" customWidth="1"/>
    <col min="6669" max="6912" width="9.140625" style="9"/>
    <col min="6913" max="6913" width="12.140625" style="9" customWidth="1"/>
    <col min="6914" max="6914" width="0" style="9" hidden="1" customWidth="1"/>
    <col min="6915" max="6915" width="11.42578125" style="9" customWidth="1"/>
    <col min="6916" max="6916" width="9.140625" style="9"/>
    <col min="6917" max="6917" width="9.42578125" style="9" customWidth="1"/>
    <col min="6918" max="6919" width="9.140625" style="9"/>
    <col min="6920" max="6920" width="0" style="9" hidden="1" customWidth="1"/>
    <col min="6921" max="6921" width="9.85546875" style="9" customWidth="1"/>
    <col min="6922" max="6922" width="14.85546875" style="9" customWidth="1"/>
    <col min="6923" max="6923" width="18.140625" style="9" customWidth="1"/>
    <col min="6924" max="6924" width="15.140625" style="9" customWidth="1"/>
    <col min="6925" max="7168" width="9.140625" style="9"/>
    <col min="7169" max="7169" width="12.140625" style="9" customWidth="1"/>
    <col min="7170" max="7170" width="0" style="9" hidden="1" customWidth="1"/>
    <col min="7171" max="7171" width="11.42578125" style="9" customWidth="1"/>
    <col min="7172" max="7172" width="9.140625" style="9"/>
    <col min="7173" max="7173" width="9.42578125" style="9" customWidth="1"/>
    <col min="7174" max="7175" width="9.140625" style="9"/>
    <col min="7176" max="7176" width="0" style="9" hidden="1" customWidth="1"/>
    <col min="7177" max="7177" width="9.85546875" style="9" customWidth="1"/>
    <col min="7178" max="7178" width="14.85546875" style="9" customWidth="1"/>
    <col min="7179" max="7179" width="18.140625" style="9" customWidth="1"/>
    <col min="7180" max="7180" width="15.140625" style="9" customWidth="1"/>
    <col min="7181" max="7424" width="9.140625" style="9"/>
    <col min="7425" max="7425" width="12.140625" style="9" customWidth="1"/>
    <col min="7426" max="7426" width="0" style="9" hidden="1" customWidth="1"/>
    <col min="7427" max="7427" width="11.42578125" style="9" customWidth="1"/>
    <col min="7428" max="7428" width="9.140625" style="9"/>
    <col min="7429" max="7429" width="9.42578125" style="9" customWidth="1"/>
    <col min="7430" max="7431" width="9.140625" style="9"/>
    <col min="7432" max="7432" width="0" style="9" hidden="1" customWidth="1"/>
    <col min="7433" max="7433" width="9.85546875" style="9" customWidth="1"/>
    <col min="7434" max="7434" width="14.85546875" style="9" customWidth="1"/>
    <col min="7435" max="7435" width="18.140625" style="9" customWidth="1"/>
    <col min="7436" max="7436" width="15.140625" style="9" customWidth="1"/>
    <col min="7437" max="7680" width="9.140625" style="9"/>
    <col min="7681" max="7681" width="12.140625" style="9" customWidth="1"/>
    <col min="7682" max="7682" width="0" style="9" hidden="1" customWidth="1"/>
    <col min="7683" max="7683" width="11.42578125" style="9" customWidth="1"/>
    <col min="7684" max="7684" width="9.140625" style="9"/>
    <col min="7685" max="7685" width="9.42578125" style="9" customWidth="1"/>
    <col min="7686" max="7687" width="9.140625" style="9"/>
    <col min="7688" max="7688" width="0" style="9" hidden="1" customWidth="1"/>
    <col min="7689" max="7689" width="9.85546875" style="9" customWidth="1"/>
    <col min="7690" max="7690" width="14.85546875" style="9" customWidth="1"/>
    <col min="7691" max="7691" width="18.140625" style="9" customWidth="1"/>
    <col min="7692" max="7692" width="15.140625" style="9" customWidth="1"/>
    <col min="7693" max="7936" width="9.140625" style="9"/>
    <col min="7937" max="7937" width="12.140625" style="9" customWidth="1"/>
    <col min="7938" max="7938" width="0" style="9" hidden="1" customWidth="1"/>
    <col min="7939" max="7939" width="11.42578125" style="9" customWidth="1"/>
    <col min="7940" max="7940" width="9.140625" style="9"/>
    <col min="7941" max="7941" width="9.42578125" style="9" customWidth="1"/>
    <col min="7942" max="7943" width="9.140625" style="9"/>
    <col min="7944" max="7944" width="0" style="9" hidden="1" customWidth="1"/>
    <col min="7945" max="7945" width="9.85546875" style="9" customWidth="1"/>
    <col min="7946" max="7946" width="14.85546875" style="9" customWidth="1"/>
    <col min="7947" max="7947" width="18.140625" style="9" customWidth="1"/>
    <col min="7948" max="7948" width="15.140625" style="9" customWidth="1"/>
    <col min="7949" max="8192" width="9.140625" style="9"/>
    <col min="8193" max="8193" width="12.140625" style="9" customWidth="1"/>
    <col min="8194" max="8194" width="0" style="9" hidden="1" customWidth="1"/>
    <col min="8195" max="8195" width="11.42578125" style="9" customWidth="1"/>
    <col min="8196" max="8196" width="9.140625" style="9"/>
    <col min="8197" max="8197" width="9.42578125" style="9" customWidth="1"/>
    <col min="8198" max="8199" width="9.140625" style="9"/>
    <col min="8200" max="8200" width="0" style="9" hidden="1" customWidth="1"/>
    <col min="8201" max="8201" width="9.85546875" style="9" customWidth="1"/>
    <col min="8202" max="8202" width="14.85546875" style="9" customWidth="1"/>
    <col min="8203" max="8203" width="18.140625" style="9" customWidth="1"/>
    <col min="8204" max="8204" width="15.140625" style="9" customWidth="1"/>
    <col min="8205" max="8448" width="9.140625" style="9"/>
    <col min="8449" max="8449" width="12.140625" style="9" customWidth="1"/>
    <col min="8450" max="8450" width="0" style="9" hidden="1" customWidth="1"/>
    <col min="8451" max="8451" width="11.42578125" style="9" customWidth="1"/>
    <col min="8452" max="8452" width="9.140625" style="9"/>
    <col min="8453" max="8453" width="9.42578125" style="9" customWidth="1"/>
    <col min="8454" max="8455" width="9.140625" style="9"/>
    <col min="8456" max="8456" width="0" style="9" hidden="1" customWidth="1"/>
    <col min="8457" max="8457" width="9.85546875" style="9" customWidth="1"/>
    <col min="8458" max="8458" width="14.85546875" style="9" customWidth="1"/>
    <col min="8459" max="8459" width="18.140625" style="9" customWidth="1"/>
    <col min="8460" max="8460" width="15.140625" style="9" customWidth="1"/>
    <col min="8461" max="8704" width="9.140625" style="9"/>
    <col min="8705" max="8705" width="12.140625" style="9" customWidth="1"/>
    <col min="8706" max="8706" width="0" style="9" hidden="1" customWidth="1"/>
    <col min="8707" max="8707" width="11.42578125" style="9" customWidth="1"/>
    <col min="8708" max="8708" width="9.140625" style="9"/>
    <col min="8709" max="8709" width="9.42578125" style="9" customWidth="1"/>
    <col min="8710" max="8711" width="9.140625" style="9"/>
    <col min="8712" max="8712" width="0" style="9" hidden="1" customWidth="1"/>
    <col min="8713" max="8713" width="9.85546875" style="9" customWidth="1"/>
    <col min="8714" max="8714" width="14.85546875" style="9" customWidth="1"/>
    <col min="8715" max="8715" width="18.140625" style="9" customWidth="1"/>
    <col min="8716" max="8716" width="15.140625" style="9" customWidth="1"/>
    <col min="8717" max="8960" width="9.140625" style="9"/>
    <col min="8961" max="8961" width="12.140625" style="9" customWidth="1"/>
    <col min="8962" max="8962" width="0" style="9" hidden="1" customWidth="1"/>
    <col min="8963" max="8963" width="11.42578125" style="9" customWidth="1"/>
    <col min="8964" max="8964" width="9.140625" style="9"/>
    <col min="8965" max="8965" width="9.42578125" style="9" customWidth="1"/>
    <col min="8966" max="8967" width="9.140625" style="9"/>
    <col min="8968" max="8968" width="0" style="9" hidden="1" customWidth="1"/>
    <col min="8969" max="8969" width="9.85546875" style="9" customWidth="1"/>
    <col min="8970" max="8970" width="14.85546875" style="9" customWidth="1"/>
    <col min="8971" max="8971" width="18.140625" style="9" customWidth="1"/>
    <col min="8972" max="8972" width="15.140625" style="9" customWidth="1"/>
    <col min="8973" max="9216" width="9.140625" style="9"/>
    <col min="9217" max="9217" width="12.140625" style="9" customWidth="1"/>
    <col min="9218" max="9218" width="0" style="9" hidden="1" customWidth="1"/>
    <col min="9219" max="9219" width="11.42578125" style="9" customWidth="1"/>
    <col min="9220" max="9220" width="9.140625" style="9"/>
    <col min="9221" max="9221" width="9.42578125" style="9" customWidth="1"/>
    <col min="9222" max="9223" width="9.140625" style="9"/>
    <col min="9224" max="9224" width="0" style="9" hidden="1" customWidth="1"/>
    <col min="9225" max="9225" width="9.85546875" style="9" customWidth="1"/>
    <col min="9226" max="9226" width="14.85546875" style="9" customWidth="1"/>
    <col min="9227" max="9227" width="18.140625" style="9" customWidth="1"/>
    <col min="9228" max="9228" width="15.140625" style="9" customWidth="1"/>
    <col min="9229" max="9472" width="9.140625" style="9"/>
    <col min="9473" max="9473" width="12.140625" style="9" customWidth="1"/>
    <col min="9474" max="9474" width="0" style="9" hidden="1" customWidth="1"/>
    <col min="9475" max="9475" width="11.42578125" style="9" customWidth="1"/>
    <col min="9476" max="9476" width="9.140625" style="9"/>
    <col min="9477" max="9477" width="9.42578125" style="9" customWidth="1"/>
    <col min="9478" max="9479" width="9.140625" style="9"/>
    <col min="9480" max="9480" width="0" style="9" hidden="1" customWidth="1"/>
    <col min="9481" max="9481" width="9.85546875" style="9" customWidth="1"/>
    <col min="9482" max="9482" width="14.85546875" style="9" customWidth="1"/>
    <col min="9483" max="9483" width="18.140625" style="9" customWidth="1"/>
    <col min="9484" max="9484" width="15.140625" style="9" customWidth="1"/>
    <col min="9485" max="9728" width="9.140625" style="9"/>
    <col min="9729" max="9729" width="12.140625" style="9" customWidth="1"/>
    <col min="9730" max="9730" width="0" style="9" hidden="1" customWidth="1"/>
    <col min="9731" max="9731" width="11.42578125" style="9" customWidth="1"/>
    <col min="9732" max="9732" width="9.140625" style="9"/>
    <col min="9733" max="9733" width="9.42578125" style="9" customWidth="1"/>
    <col min="9734" max="9735" width="9.140625" style="9"/>
    <col min="9736" max="9736" width="0" style="9" hidden="1" customWidth="1"/>
    <col min="9737" max="9737" width="9.85546875" style="9" customWidth="1"/>
    <col min="9738" max="9738" width="14.85546875" style="9" customWidth="1"/>
    <col min="9739" max="9739" width="18.140625" style="9" customWidth="1"/>
    <col min="9740" max="9740" width="15.140625" style="9" customWidth="1"/>
    <col min="9741" max="9984" width="9.140625" style="9"/>
    <col min="9985" max="9985" width="12.140625" style="9" customWidth="1"/>
    <col min="9986" max="9986" width="0" style="9" hidden="1" customWidth="1"/>
    <col min="9987" max="9987" width="11.42578125" style="9" customWidth="1"/>
    <col min="9988" max="9988" width="9.140625" style="9"/>
    <col min="9989" max="9989" width="9.42578125" style="9" customWidth="1"/>
    <col min="9990" max="9991" width="9.140625" style="9"/>
    <col min="9992" max="9992" width="0" style="9" hidden="1" customWidth="1"/>
    <col min="9993" max="9993" width="9.85546875" style="9" customWidth="1"/>
    <col min="9994" max="9994" width="14.85546875" style="9" customWidth="1"/>
    <col min="9995" max="9995" width="18.140625" style="9" customWidth="1"/>
    <col min="9996" max="9996" width="15.140625" style="9" customWidth="1"/>
    <col min="9997" max="10240" width="9.140625" style="9"/>
    <col min="10241" max="10241" width="12.140625" style="9" customWidth="1"/>
    <col min="10242" max="10242" width="0" style="9" hidden="1" customWidth="1"/>
    <col min="10243" max="10243" width="11.42578125" style="9" customWidth="1"/>
    <col min="10244" max="10244" width="9.140625" style="9"/>
    <col min="10245" max="10245" width="9.42578125" style="9" customWidth="1"/>
    <col min="10246" max="10247" width="9.140625" style="9"/>
    <col min="10248" max="10248" width="0" style="9" hidden="1" customWidth="1"/>
    <col min="10249" max="10249" width="9.85546875" style="9" customWidth="1"/>
    <col min="10250" max="10250" width="14.85546875" style="9" customWidth="1"/>
    <col min="10251" max="10251" width="18.140625" style="9" customWidth="1"/>
    <col min="10252" max="10252" width="15.140625" style="9" customWidth="1"/>
    <col min="10253" max="10496" width="9.140625" style="9"/>
    <col min="10497" max="10497" width="12.140625" style="9" customWidth="1"/>
    <col min="10498" max="10498" width="0" style="9" hidden="1" customWidth="1"/>
    <col min="10499" max="10499" width="11.42578125" style="9" customWidth="1"/>
    <col min="10500" max="10500" width="9.140625" style="9"/>
    <col min="10501" max="10501" width="9.42578125" style="9" customWidth="1"/>
    <col min="10502" max="10503" width="9.140625" style="9"/>
    <col min="10504" max="10504" width="0" style="9" hidden="1" customWidth="1"/>
    <col min="10505" max="10505" width="9.85546875" style="9" customWidth="1"/>
    <col min="10506" max="10506" width="14.85546875" style="9" customWidth="1"/>
    <col min="10507" max="10507" width="18.140625" style="9" customWidth="1"/>
    <col min="10508" max="10508" width="15.140625" style="9" customWidth="1"/>
    <col min="10509" max="10752" width="9.140625" style="9"/>
    <col min="10753" max="10753" width="12.140625" style="9" customWidth="1"/>
    <col min="10754" max="10754" width="0" style="9" hidden="1" customWidth="1"/>
    <col min="10755" max="10755" width="11.42578125" style="9" customWidth="1"/>
    <col min="10756" max="10756" width="9.140625" style="9"/>
    <col min="10757" max="10757" width="9.42578125" style="9" customWidth="1"/>
    <col min="10758" max="10759" width="9.140625" style="9"/>
    <col min="10760" max="10760" width="0" style="9" hidden="1" customWidth="1"/>
    <col min="10761" max="10761" width="9.85546875" style="9" customWidth="1"/>
    <col min="10762" max="10762" width="14.85546875" style="9" customWidth="1"/>
    <col min="10763" max="10763" width="18.140625" style="9" customWidth="1"/>
    <col min="10764" max="10764" width="15.140625" style="9" customWidth="1"/>
    <col min="10765" max="11008" width="9.140625" style="9"/>
    <col min="11009" max="11009" width="12.140625" style="9" customWidth="1"/>
    <col min="11010" max="11010" width="0" style="9" hidden="1" customWidth="1"/>
    <col min="11011" max="11011" width="11.42578125" style="9" customWidth="1"/>
    <col min="11012" max="11012" width="9.140625" style="9"/>
    <col min="11013" max="11013" width="9.42578125" style="9" customWidth="1"/>
    <col min="11014" max="11015" width="9.140625" style="9"/>
    <col min="11016" max="11016" width="0" style="9" hidden="1" customWidth="1"/>
    <col min="11017" max="11017" width="9.85546875" style="9" customWidth="1"/>
    <col min="11018" max="11018" width="14.85546875" style="9" customWidth="1"/>
    <col min="11019" max="11019" width="18.140625" style="9" customWidth="1"/>
    <col min="11020" max="11020" width="15.140625" style="9" customWidth="1"/>
    <col min="11021" max="11264" width="9.140625" style="9"/>
    <col min="11265" max="11265" width="12.140625" style="9" customWidth="1"/>
    <col min="11266" max="11266" width="0" style="9" hidden="1" customWidth="1"/>
    <col min="11267" max="11267" width="11.42578125" style="9" customWidth="1"/>
    <col min="11268" max="11268" width="9.140625" style="9"/>
    <col min="11269" max="11269" width="9.42578125" style="9" customWidth="1"/>
    <col min="11270" max="11271" width="9.140625" style="9"/>
    <col min="11272" max="11272" width="0" style="9" hidden="1" customWidth="1"/>
    <col min="11273" max="11273" width="9.85546875" style="9" customWidth="1"/>
    <col min="11274" max="11274" width="14.85546875" style="9" customWidth="1"/>
    <col min="11275" max="11275" width="18.140625" style="9" customWidth="1"/>
    <col min="11276" max="11276" width="15.140625" style="9" customWidth="1"/>
    <col min="11277" max="11520" width="9.140625" style="9"/>
    <col min="11521" max="11521" width="12.140625" style="9" customWidth="1"/>
    <col min="11522" max="11522" width="0" style="9" hidden="1" customWidth="1"/>
    <col min="11523" max="11523" width="11.42578125" style="9" customWidth="1"/>
    <col min="11524" max="11524" width="9.140625" style="9"/>
    <col min="11525" max="11525" width="9.42578125" style="9" customWidth="1"/>
    <col min="11526" max="11527" width="9.140625" style="9"/>
    <col min="11528" max="11528" width="0" style="9" hidden="1" customWidth="1"/>
    <col min="11529" max="11529" width="9.85546875" style="9" customWidth="1"/>
    <col min="11530" max="11530" width="14.85546875" style="9" customWidth="1"/>
    <col min="11531" max="11531" width="18.140625" style="9" customWidth="1"/>
    <col min="11532" max="11532" width="15.140625" style="9" customWidth="1"/>
    <col min="11533" max="11776" width="9.140625" style="9"/>
    <col min="11777" max="11777" width="12.140625" style="9" customWidth="1"/>
    <col min="11778" max="11778" width="0" style="9" hidden="1" customWidth="1"/>
    <col min="11779" max="11779" width="11.42578125" style="9" customWidth="1"/>
    <col min="11780" max="11780" width="9.140625" style="9"/>
    <col min="11781" max="11781" width="9.42578125" style="9" customWidth="1"/>
    <col min="11782" max="11783" width="9.140625" style="9"/>
    <col min="11784" max="11784" width="0" style="9" hidden="1" customWidth="1"/>
    <col min="11785" max="11785" width="9.85546875" style="9" customWidth="1"/>
    <col min="11786" max="11786" width="14.85546875" style="9" customWidth="1"/>
    <col min="11787" max="11787" width="18.140625" style="9" customWidth="1"/>
    <col min="11788" max="11788" width="15.140625" style="9" customWidth="1"/>
    <col min="11789" max="12032" width="9.140625" style="9"/>
    <col min="12033" max="12033" width="12.140625" style="9" customWidth="1"/>
    <col min="12034" max="12034" width="0" style="9" hidden="1" customWidth="1"/>
    <col min="12035" max="12035" width="11.42578125" style="9" customWidth="1"/>
    <col min="12036" max="12036" width="9.140625" style="9"/>
    <col min="12037" max="12037" width="9.42578125" style="9" customWidth="1"/>
    <col min="12038" max="12039" width="9.140625" style="9"/>
    <col min="12040" max="12040" width="0" style="9" hidden="1" customWidth="1"/>
    <col min="12041" max="12041" width="9.85546875" style="9" customWidth="1"/>
    <col min="12042" max="12042" width="14.85546875" style="9" customWidth="1"/>
    <col min="12043" max="12043" width="18.140625" style="9" customWidth="1"/>
    <col min="12044" max="12044" width="15.140625" style="9" customWidth="1"/>
    <col min="12045" max="12288" width="9.140625" style="9"/>
    <col min="12289" max="12289" width="12.140625" style="9" customWidth="1"/>
    <col min="12290" max="12290" width="0" style="9" hidden="1" customWidth="1"/>
    <col min="12291" max="12291" width="11.42578125" style="9" customWidth="1"/>
    <col min="12292" max="12292" width="9.140625" style="9"/>
    <col min="12293" max="12293" width="9.42578125" style="9" customWidth="1"/>
    <col min="12294" max="12295" width="9.140625" style="9"/>
    <col min="12296" max="12296" width="0" style="9" hidden="1" customWidth="1"/>
    <col min="12297" max="12297" width="9.85546875" style="9" customWidth="1"/>
    <col min="12298" max="12298" width="14.85546875" style="9" customWidth="1"/>
    <col min="12299" max="12299" width="18.140625" style="9" customWidth="1"/>
    <col min="12300" max="12300" width="15.140625" style="9" customWidth="1"/>
    <col min="12301" max="12544" width="9.140625" style="9"/>
    <col min="12545" max="12545" width="12.140625" style="9" customWidth="1"/>
    <col min="12546" max="12546" width="0" style="9" hidden="1" customWidth="1"/>
    <col min="12547" max="12547" width="11.42578125" style="9" customWidth="1"/>
    <col min="12548" max="12548" width="9.140625" style="9"/>
    <col min="12549" max="12549" width="9.42578125" style="9" customWidth="1"/>
    <col min="12550" max="12551" width="9.140625" style="9"/>
    <col min="12552" max="12552" width="0" style="9" hidden="1" customWidth="1"/>
    <col min="12553" max="12553" width="9.85546875" style="9" customWidth="1"/>
    <col min="12554" max="12554" width="14.85546875" style="9" customWidth="1"/>
    <col min="12555" max="12555" width="18.140625" style="9" customWidth="1"/>
    <col min="12556" max="12556" width="15.140625" style="9" customWidth="1"/>
    <col min="12557" max="12800" width="9.140625" style="9"/>
    <col min="12801" max="12801" width="12.140625" style="9" customWidth="1"/>
    <col min="12802" max="12802" width="0" style="9" hidden="1" customWidth="1"/>
    <col min="12803" max="12803" width="11.42578125" style="9" customWidth="1"/>
    <col min="12804" max="12804" width="9.140625" style="9"/>
    <col min="12805" max="12805" width="9.42578125" style="9" customWidth="1"/>
    <col min="12806" max="12807" width="9.140625" style="9"/>
    <col min="12808" max="12808" width="0" style="9" hidden="1" customWidth="1"/>
    <col min="12809" max="12809" width="9.85546875" style="9" customWidth="1"/>
    <col min="12810" max="12810" width="14.85546875" style="9" customWidth="1"/>
    <col min="12811" max="12811" width="18.140625" style="9" customWidth="1"/>
    <col min="12812" max="12812" width="15.140625" style="9" customWidth="1"/>
    <col min="12813" max="13056" width="9.140625" style="9"/>
    <col min="13057" max="13057" width="12.140625" style="9" customWidth="1"/>
    <col min="13058" max="13058" width="0" style="9" hidden="1" customWidth="1"/>
    <col min="13059" max="13059" width="11.42578125" style="9" customWidth="1"/>
    <col min="13060" max="13060" width="9.140625" style="9"/>
    <col min="13061" max="13061" width="9.42578125" style="9" customWidth="1"/>
    <col min="13062" max="13063" width="9.140625" style="9"/>
    <col min="13064" max="13064" width="0" style="9" hidden="1" customWidth="1"/>
    <col min="13065" max="13065" width="9.85546875" style="9" customWidth="1"/>
    <col min="13066" max="13066" width="14.85546875" style="9" customWidth="1"/>
    <col min="13067" max="13067" width="18.140625" style="9" customWidth="1"/>
    <col min="13068" max="13068" width="15.140625" style="9" customWidth="1"/>
    <col min="13069" max="13312" width="9.140625" style="9"/>
    <col min="13313" max="13313" width="12.140625" style="9" customWidth="1"/>
    <col min="13314" max="13314" width="0" style="9" hidden="1" customWidth="1"/>
    <col min="13315" max="13315" width="11.42578125" style="9" customWidth="1"/>
    <col min="13316" max="13316" width="9.140625" style="9"/>
    <col min="13317" max="13317" width="9.42578125" style="9" customWidth="1"/>
    <col min="13318" max="13319" width="9.140625" style="9"/>
    <col min="13320" max="13320" width="0" style="9" hidden="1" customWidth="1"/>
    <col min="13321" max="13321" width="9.85546875" style="9" customWidth="1"/>
    <col min="13322" max="13322" width="14.85546875" style="9" customWidth="1"/>
    <col min="13323" max="13323" width="18.140625" style="9" customWidth="1"/>
    <col min="13324" max="13324" width="15.140625" style="9" customWidth="1"/>
    <col min="13325" max="13568" width="9.140625" style="9"/>
    <col min="13569" max="13569" width="12.140625" style="9" customWidth="1"/>
    <col min="13570" max="13570" width="0" style="9" hidden="1" customWidth="1"/>
    <col min="13571" max="13571" width="11.42578125" style="9" customWidth="1"/>
    <col min="13572" max="13572" width="9.140625" style="9"/>
    <col min="13573" max="13573" width="9.42578125" style="9" customWidth="1"/>
    <col min="13574" max="13575" width="9.140625" style="9"/>
    <col min="13576" max="13576" width="0" style="9" hidden="1" customWidth="1"/>
    <col min="13577" max="13577" width="9.85546875" style="9" customWidth="1"/>
    <col min="13578" max="13578" width="14.85546875" style="9" customWidth="1"/>
    <col min="13579" max="13579" width="18.140625" style="9" customWidth="1"/>
    <col min="13580" max="13580" width="15.140625" style="9" customWidth="1"/>
    <col min="13581" max="13824" width="9.140625" style="9"/>
    <col min="13825" max="13825" width="12.140625" style="9" customWidth="1"/>
    <col min="13826" max="13826" width="0" style="9" hidden="1" customWidth="1"/>
    <col min="13827" max="13827" width="11.42578125" style="9" customWidth="1"/>
    <col min="13828" max="13828" width="9.140625" style="9"/>
    <col min="13829" max="13829" width="9.42578125" style="9" customWidth="1"/>
    <col min="13830" max="13831" width="9.140625" style="9"/>
    <col min="13832" max="13832" width="0" style="9" hidden="1" customWidth="1"/>
    <col min="13833" max="13833" width="9.85546875" style="9" customWidth="1"/>
    <col min="13834" max="13834" width="14.85546875" style="9" customWidth="1"/>
    <col min="13835" max="13835" width="18.140625" style="9" customWidth="1"/>
    <col min="13836" max="13836" width="15.140625" style="9" customWidth="1"/>
    <col min="13837" max="14080" width="9.140625" style="9"/>
    <col min="14081" max="14081" width="12.140625" style="9" customWidth="1"/>
    <col min="14082" max="14082" width="0" style="9" hidden="1" customWidth="1"/>
    <col min="14083" max="14083" width="11.42578125" style="9" customWidth="1"/>
    <col min="14084" max="14084" width="9.140625" style="9"/>
    <col min="14085" max="14085" width="9.42578125" style="9" customWidth="1"/>
    <col min="14086" max="14087" width="9.140625" style="9"/>
    <col min="14088" max="14088" width="0" style="9" hidden="1" customWidth="1"/>
    <col min="14089" max="14089" width="9.85546875" style="9" customWidth="1"/>
    <col min="14090" max="14090" width="14.85546875" style="9" customWidth="1"/>
    <col min="14091" max="14091" width="18.140625" style="9" customWidth="1"/>
    <col min="14092" max="14092" width="15.140625" style="9" customWidth="1"/>
    <col min="14093" max="14336" width="9.140625" style="9"/>
    <col min="14337" max="14337" width="12.140625" style="9" customWidth="1"/>
    <col min="14338" max="14338" width="0" style="9" hidden="1" customWidth="1"/>
    <col min="14339" max="14339" width="11.42578125" style="9" customWidth="1"/>
    <col min="14340" max="14340" width="9.140625" style="9"/>
    <col min="14341" max="14341" width="9.42578125" style="9" customWidth="1"/>
    <col min="14342" max="14343" width="9.140625" style="9"/>
    <col min="14344" max="14344" width="0" style="9" hidden="1" customWidth="1"/>
    <col min="14345" max="14345" width="9.85546875" style="9" customWidth="1"/>
    <col min="14346" max="14346" width="14.85546875" style="9" customWidth="1"/>
    <col min="14347" max="14347" width="18.140625" style="9" customWidth="1"/>
    <col min="14348" max="14348" width="15.140625" style="9" customWidth="1"/>
    <col min="14349" max="14592" width="9.140625" style="9"/>
    <col min="14593" max="14593" width="12.140625" style="9" customWidth="1"/>
    <col min="14594" max="14594" width="0" style="9" hidden="1" customWidth="1"/>
    <col min="14595" max="14595" width="11.42578125" style="9" customWidth="1"/>
    <col min="14596" max="14596" width="9.140625" style="9"/>
    <col min="14597" max="14597" width="9.42578125" style="9" customWidth="1"/>
    <col min="14598" max="14599" width="9.140625" style="9"/>
    <col min="14600" max="14600" width="0" style="9" hidden="1" customWidth="1"/>
    <col min="14601" max="14601" width="9.85546875" style="9" customWidth="1"/>
    <col min="14602" max="14602" width="14.85546875" style="9" customWidth="1"/>
    <col min="14603" max="14603" width="18.140625" style="9" customWidth="1"/>
    <col min="14604" max="14604" width="15.140625" style="9" customWidth="1"/>
    <col min="14605" max="14848" width="9.140625" style="9"/>
    <col min="14849" max="14849" width="12.140625" style="9" customWidth="1"/>
    <col min="14850" max="14850" width="0" style="9" hidden="1" customWidth="1"/>
    <col min="14851" max="14851" width="11.42578125" style="9" customWidth="1"/>
    <col min="14852" max="14852" width="9.140625" style="9"/>
    <col min="14853" max="14853" width="9.42578125" style="9" customWidth="1"/>
    <col min="14854" max="14855" width="9.140625" style="9"/>
    <col min="14856" max="14856" width="0" style="9" hidden="1" customWidth="1"/>
    <col min="14857" max="14857" width="9.85546875" style="9" customWidth="1"/>
    <col min="14858" max="14858" width="14.85546875" style="9" customWidth="1"/>
    <col min="14859" max="14859" width="18.140625" style="9" customWidth="1"/>
    <col min="14860" max="14860" width="15.140625" style="9" customWidth="1"/>
    <col min="14861" max="15104" width="9.140625" style="9"/>
    <col min="15105" max="15105" width="12.140625" style="9" customWidth="1"/>
    <col min="15106" max="15106" width="0" style="9" hidden="1" customWidth="1"/>
    <col min="15107" max="15107" width="11.42578125" style="9" customWidth="1"/>
    <col min="15108" max="15108" width="9.140625" style="9"/>
    <col min="15109" max="15109" width="9.42578125" style="9" customWidth="1"/>
    <col min="15110" max="15111" width="9.140625" style="9"/>
    <col min="15112" max="15112" width="0" style="9" hidden="1" customWidth="1"/>
    <col min="15113" max="15113" width="9.85546875" style="9" customWidth="1"/>
    <col min="15114" max="15114" width="14.85546875" style="9" customWidth="1"/>
    <col min="15115" max="15115" width="18.140625" style="9" customWidth="1"/>
    <col min="15116" max="15116" width="15.140625" style="9" customWidth="1"/>
    <col min="15117" max="15360" width="9.140625" style="9"/>
    <col min="15361" max="15361" width="12.140625" style="9" customWidth="1"/>
    <col min="15362" max="15362" width="0" style="9" hidden="1" customWidth="1"/>
    <col min="15363" max="15363" width="11.42578125" style="9" customWidth="1"/>
    <col min="15364" max="15364" width="9.140625" style="9"/>
    <col min="15365" max="15365" width="9.42578125" style="9" customWidth="1"/>
    <col min="15366" max="15367" width="9.140625" style="9"/>
    <col min="15368" max="15368" width="0" style="9" hidden="1" customWidth="1"/>
    <col min="15369" max="15369" width="9.85546875" style="9" customWidth="1"/>
    <col min="15370" max="15370" width="14.85546875" style="9" customWidth="1"/>
    <col min="15371" max="15371" width="18.140625" style="9" customWidth="1"/>
    <col min="15372" max="15372" width="15.140625" style="9" customWidth="1"/>
    <col min="15373" max="15616" width="9.140625" style="9"/>
    <col min="15617" max="15617" width="12.140625" style="9" customWidth="1"/>
    <col min="15618" max="15618" width="0" style="9" hidden="1" customWidth="1"/>
    <col min="15619" max="15619" width="11.42578125" style="9" customWidth="1"/>
    <col min="15620" max="15620" width="9.140625" style="9"/>
    <col min="15621" max="15621" width="9.42578125" style="9" customWidth="1"/>
    <col min="15622" max="15623" width="9.140625" style="9"/>
    <col min="15624" max="15624" width="0" style="9" hidden="1" customWidth="1"/>
    <col min="15625" max="15625" width="9.85546875" style="9" customWidth="1"/>
    <col min="15626" max="15626" width="14.85546875" style="9" customWidth="1"/>
    <col min="15627" max="15627" width="18.140625" style="9" customWidth="1"/>
    <col min="15628" max="15628" width="15.140625" style="9" customWidth="1"/>
    <col min="15629" max="15872" width="9.140625" style="9"/>
    <col min="15873" max="15873" width="12.140625" style="9" customWidth="1"/>
    <col min="15874" max="15874" width="0" style="9" hidden="1" customWidth="1"/>
    <col min="15875" max="15875" width="11.42578125" style="9" customWidth="1"/>
    <col min="15876" max="15876" width="9.140625" style="9"/>
    <col min="15877" max="15877" width="9.42578125" style="9" customWidth="1"/>
    <col min="15878" max="15879" width="9.140625" style="9"/>
    <col min="15880" max="15880" width="0" style="9" hidden="1" customWidth="1"/>
    <col min="15881" max="15881" width="9.85546875" style="9" customWidth="1"/>
    <col min="15882" max="15882" width="14.85546875" style="9" customWidth="1"/>
    <col min="15883" max="15883" width="18.140625" style="9" customWidth="1"/>
    <col min="15884" max="15884" width="15.140625" style="9" customWidth="1"/>
    <col min="15885" max="16128" width="9.140625" style="9"/>
    <col min="16129" max="16129" width="12.140625" style="9" customWidth="1"/>
    <col min="16130" max="16130" width="0" style="9" hidden="1" customWidth="1"/>
    <col min="16131" max="16131" width="11.42578125" style="9" customWidth="1"/>
    <col min="16132" max="16132" width="9.140625" style="9"/>
    <col min="16133" max="16133" width="9.42578125" style="9" customWidth="1"/>
    <col min="16134" max="16135" width="9.140625" style="9"/>
    <col min="16136" max="16136" width="0" style="9" hidden="1" customWidth="1"/>
    <col min="16137" max="16137" width="9.85546875" style="9" customWidth="1"/>
    <col min="16138" max="16138" width="14.85546875" style="9" customWidth="1"/>
    <col min="16139" max="16139" width="18.140625" style="9" customWidth="1"/>
    <col min="16140" max="16140" width="15.140625" style="9" customWidth="1"/>
    <col min="16141" max="16384" width="9.140625" style="9"/>
  </cols>
  <sheetData>
    <row r="1" spans="1:12" x14ac:dyDescent="0.2">
      <c r="A1" s="9">
        <f>'Lineær programmering opg 4'!C2</f>
        <v>0</v>
      </c>
      <c r="D1" s="9" t="s">
        <v>19</v>
      </c>
      <c r="E1" s="9" t="s">
        <v>19</v>
      </c>
      <c r="F1" s="9" t="s">
        <v>19</v>
      </c>
      <c r="G1" s="9" t="s">
        <v>91</v>
      </c>
      <c r="H1" s="9" t="s">
        <v>19</v>
      </c>
      <c r="I1" s="9" t="s">
        <v>92</v>
      </c>
    </row>
    <row r="2" spans="1:12" x14ac:dyDescent="0.2">
      <c r="A2" s="9" t="s">
        <v>93</v>
      </c>
      <c r="B2" s="9" t="s">
        <v>94</v>
      </c>
      <c r="C2" s="9" t="s">
        <v>95</v>
      </c>
      <c r="D2" s="324" t="str">
        <f>'Lineær programmering opg 4'!$A4</f>
        <v>A</v>
      </c>
      <c r="E2" s="324" t="str">
        <f>'Lineær programmering opg 4'!$A5</f>
        <v>B</v>
      </c>
      <c r="F2" s="324" t="str">
        <f>'Lineær programmering opg 4'!$A6</f>
        <v>-</v>
      </c>
      <c r="G2" s="324" t="str">
        <f>'Lineær programmering opg 4'!A7</f>
        <v>-</v>
      </c>
      <c r="H2" s="324" t="s">
        <v>96</v>
      </c>
      <c r="I2" s="324" t="str">
        <f>'Lineær programmering opg 4'!A8</f>
        <v>-</v>
      </c>
      <c r="J2" s="9" t="s">
        <v>45</v>
      </c>
      <c r="K2" s="9" t="s">
        <v>74</v>
      </c>
      <c r="L2" s="9" t="s">
        <v>19</v>
      </c>
    </row>
    <row r="3" spans="1:12" ht="15" x14ac:dyDescent="0.25">
      <c r="A3" s="167">
        <f>MIN('Lineær programmering opg 4'!F4,'Lineær programmering opg 4'!F5,'Lineær programmering opg 4'!F6,'Lineær programmering opg 4'!F7,'Lineær programmering opg 4'!F8)</f>
        <v>240</v>
      </c>
      <c r="B3" s="325">
        <v>1</v>
      </c>
      <c r="C3" s="167">
        <f t="shared" ref="C3:C66" si="0">MIN(D3,E3,F3,G3,H3,I3)</f>
        <v>0</v>
      </c>
      <c r="D3" s="167">
        <f>IF('Lineær programmering opg 4'!$M$4=0,"-",(-A3+'Lineær programmering opg 4'!$M$4)/'Lineær programmering opg 4'!$K$4*-1)</f>
        <v>0</v>
      </c>
      <c r="E3" s="167">
        <f>IF('Lineær programmering opg 4'!$M$5=0,"-",(-A3+'Lineær programmering opg 4'!$M$5)/'Lineær programmering opg 4'!$K$5*-1)</f>
        <v>120</v>
      </c>
      <c r="F3" s="167" t="str">
        <f>IF('Lineær programmering opg 4'!$E$6=0,"-",(-A3+'Lineær programmering opg 4'!$M$6)/'Lineær programmering opg 4'!$K$6*-1)</f>
        <v>-</v>
      </c>
      <c r="G3" s="167" t="str">
        <f>IF('Lineær programmering opg 4'!$D$7=0,"-",((-A3+'Lineær programmering opg 4'!$M$7)/'Lineær programmering opg 4'!$K$7)*-1)</f>
        <v>-</v>
      </c>
      <c r="H3" s="167" t="str">
        <f>IF('Lineær programmering opg 4'!$C$8=0,"-",((-A3+'Lineær programmering opg 4'!$M$8)/'Lineær programmering opg 4'!$K$8)*-1)</f>
        <v>-</v>
      </c>
      <c r="I3" s="167" t="str">
        <f>IF('Lineær programmering opg 4'!$D$8=0,"-",'Lineær programmering opg 4'!$G$8)</f>
        <v>-</v>
      </c>
      <c r="J3" s="295">
        <f>A3*'Lineær programmering opg 4'!$C$11+Datatabel!C3*'Lineær programmering opg 4'!$D$11</f>
        <v>24000</v>
      </c>
      <c r="K3" s="9">
        <f>IF($J$10004=J3,A3,0)</f>
        <v>0</v>
      </c>
      <c r="L3" s="9">
        <f>IF(J3=$J$10004,C3,0)</f>
        <v>0</v>
      </c>
    </row>
    <row r="4" spans="1:12" ht="15" x14ac:dyDescent="0.25">
      <c r="A4" s="167">
        <f t="shared" ref="A4:A67" si="1">$A$3*B4</f>
        <v>239.976</v>
      </c>
      <c r="B4" s="325">
        <f>B3-0.01%</f>
        <v>0.99990000000000001</v>
      </c>
      <c r="C4" s="167">
        <f t="shared" si="0"/>
        <v>4.8000000000001819E-2</v>
      </c>
      <c r="D4" s="167">
        <f>IF('Lineær programmering opg 4'!$M$4=0,"-",(-A4+'Lineær programmering opg 4'!$M$4)/'Lineær programmering opg 4'!$K$4*-1)</f>
        <v>4.8000000000001819E-2</v>
      </c>
      <c r="E4" s="167">
        <f>IF('Lineær programmering opg 4'!$M$5=0,"-",(-A4+'Lineær programmering opg 4'!$M$5)/'Lineær programmering opg 4'!$K$5*-1)</f>
        <v>120.018</v>
      </c>
      <c r="F4" s="167" t="str">
        <f>IF('Lineær programmering opg 4'!$E$6=0,"-",(-A4+'Lineær programmering opg 4'!$M$6)/'Lineær programmering opg 4'!$K$6*-1)</f>
        <v>-</v>
      </c>
      <c r="G4" s="167" t="str">
        <f>IF('Lineær programmering opg 4'!$D$7=0,"-",((-A4+'Lineær programmering opg 4'!$M$7)/'Lineær programmering opg 4'!$K$7)*-1)</f>
        <v>-</v>
      </c>
      <c r="H4" s="167" t="str">
        <f>IF('Lineær programmering opg 4'!$C$8=0,"-",((-A4+'Lineær programmering opg 4'!$M$8)/'Lineær programmering opg 4'!$K$8)*-1)</f>
        <v>-</v>
      </c>
      <c r="I4" s="167" t="str">
        <f>IF('Lineær programmering opg 4'!$D$8=0,"-",'Lineær programmering opg 4'!$G$8)</f>
        <v>-</v>
      </c>
      <c r="J4" s="295">
        <f>A4*'Lineær programmering opg 4'!$C$11+Datatabel!C4*'Lineær programmering opg 4'!$D$11</f>
        <v>24004.799999999999</v>
      </c>
      <c r="K4" s="9">
        <f t="shared" ref="K4:K67" si="2">IF($J$10004=J4,A4,0)</f>
        <v>0</v>
      </c>
      <c r="L4" s="9">
        <f t="shared" ref="L4:L67" si="3">IF(J4=$J$10004,C4,0)</f>
        <v>0</v>
      </c>
    </row>
    <row r="5" spans="1:12" ht="15" x14ac:dyDescent="0.25">
      <c r="A5" s="167">
        <f t="shared" si="1"/>
        <v>239.952</v>
      </c>
      <c r="B5" s="325">
        <f t="shared" ref="B5:B68" si="4">B4-0.01%</f>
        <v>0.99980000000000002</v>
      </c>
      <c r="C5" s="167">
        <f t="shared" si="0"/>
        <v>9.6000000000003638E-2</v>
      </c>
      <c r="D5" s="167">
        <f>IF('Lineær programmering opg 4'!$M$4=0,"-",(-A5+'Lineær programmering opg 4'!$M$4)/'Lineær programmering opg 4'!$K$4*-1)</f>
        <v>9.6000000000003638E-2</v>
      </c>
      <c r="E5" s="167">
        <f>IF('Lineær programmering opg 4'!$M$5=0,"-",(-A5+'Lineær programmering opg 4'!$M$5)/'Lineær programmering opg 4'!$K$5*-1)</f>
        <v>120.036</v>
      </c>
      <c r="F5" s="167" t="str">
        <f>IF('Lineær programmering opg 4'!$E$6=0,"-",(-A5+'Lineær programmering opg 4'!$M$6)/'Lineær programmering opg 4'!$K$6*-1)</f>
        <v>-</v>
      </c>
      <c r="G5" s="167" t="str">
        <f>IF('Lineær programmering opg 4'!$D$7=0,"-",((-A5+'Lineær programmering opg 4'!$M$7)/'Lineær programmering opg 4'!$K$7)*-1)</f>
        <v>-</v>
      </c>
      <c r="H5" s="167" t="str">
        <f>IF('Lineær programmering opg 4'!$C$8=0,"-",((-A5+'Lineær programmering opg 4'!$M$8)/'Lineær programmering opg 4'!$K$8)*-1)</f>
        <v>-</v>
      </c>
      <c r="I5" s="167" t="str">
        <f>IF('Lineær programmering opg 4'!$D$8=0,"-",'Lineær programmering opg 4'!$G$8)</f>
        <v>-</v>
      </c>
      <c r="J5" s="295">
        <f>A5*'Lineær programmering opg 4'!$C$11+Datatabel!C5*'Lineær programmering opg 4'!$D$11</f>
        <v>24009.600000000002</v>
      </c>
      <c r="K5" s="9">
        <f t="shared" si="2"/>
        <v>0</v>
      </c>
      <c r="L5" s="9">
        <f t="shared" si="3"/>
        <v>0</v>
      </c>
    </row>
    <row r="6" spans="1:12" ht="15" x14ac:dyDescent="0.25">
      <c r="A6" s="167">
        <f t="shared" si="1"/>
        <v>239.928</v>
      </c>
      <c r="B6" s="325">
        <f t="shared" si="4"/>
        <v>0.99970000000000003</v>
      </c>
      <c r="C6" s="167">
        <f t="shared" si="0"/>
        <v>0.14400000000000546</v>
      </c>
      <c r="D6" s="167">
        <f>IF('Lineær programmering opg 4'!$M$4=0,"-",(-A6+'Lineær programmering opg 4'!$M$4)/'Lineær programmering opg 4'!$K$4*-1)</f>
        <v>0.14400000000000546</v>
      </c>
      <c r="E6" s="167">
        <f>IF('Lineær programmering opg 4'!$M$5=0,"-",(-A6+'Lineær programmering opg 4'!$M$5)/'Lineær programmering opg 4'!$K$5*-1)</f>
        <v>120.054</v>
      </c>
      <c r="F6" s="167" t="str">
        <f>IF('Lineær programmering opg 4'!$E$6=0,"-",(-A6+'Lineær programmering opg 4'!$M$6)/'Lineær programmering opg 4'!$K$6*-1)</f>
        <v>-</v>
      </c>
      <c r="G6" s="167" t="str">
        <f>IF('Lineær programmering opg 4'!$D$7=0,"-",((-A6+'Lineær programmering opg 4'!$M$7)/'Lineær programmering opg 4'!$K$7)*-1)</f>
        <v>-</v>
      </c>
      <c r="H6" s="167" t="str">
        <f>IF('Lineær programmering opg 4'!$C$8=0,"-",((-A6+'Lineær programmering opg 4'!$M$8)/'Lineær programmering opg 4'!$K$8)*-1)</f>
        <v>-</v>
      </c>
      <c r="I6" s="167" t="str">
        <f>IF('Lineær programmering opg 4'!$D$8=0,"-",'Lineær programmering opg 4'!$G$8)</f>
        <v>-</v>
      </c>
      <c r="J6" s="295">
        <f>A6*'Lineær programmering opg 4'!$C$11+Datatabel!C6*'Lineær programmering opg 4'!$D$11</f>
        <v>24014.400000000001</v>
      </c>
      <c r="K6" s="9">
        <f t="shared" si="2"/>
        <v>0</v>
      </c>
      <c r="L6" s="9">
        <f t="shared" si="3"/>
        <v>0</v>
      </c>
    </row>
    <row r="7" spans="1:12" ht="15" x14ac:dyDescent="0.25">
      <c r="A7" s="167">
        <f t="shared" si="1"/>
        <v>239.904</v>
      </c>
      <c r="B7" s="325">
        <f t="shared" si="4"/>
        <v>0.99960000000000004</v>
      </c>
      <c r="C7" s="167">
        <f t="shared" si="0"/>
        <v>0.19200000000000728</v>
      </c>
      <c r="D7" s="167">
        <f>IF('Lineær programmering opg 4'!$M$4=0,"-",(-A7+'Lineær programmering opg 4'!$M$4)/'Lineær programmering opg 4'!$K$4*-1)</f>
        <v>0.19200000000000728</v>
      </c>
      <c r="E7" s="167">
        <f>IF('Lineær programmering opg 4'!$M$5=0,"-",(-A7+'Lineær programmering opg 4'!$M$5)/'Lineær programmering opg 4'!$K$5*-1)</f>
        <v>120.072</v>
      </c>
      <c r="F7" s="167" t="str">
        <f>IF('Lineær programmering opg 4'!$E$6=0,"-",(-A7+'Lineær programmering opg 4'!$M$6)/'Lineær programmering opg 4'!$K$6*-1)</f>
        <v>-</v>
      </c>
      <c r="G7" s="167" t="str">
        <f>IF('Lineær programmering opg 4'!$D$7=0,"-",((-A7+'Lineær programmering opg 4'!$M$7)/'Lineær programmering opg 4'!$K$7)*-1)</f>
        <v>-</v>
      </c>
      <c r="H7" s="167" t="str">
        <f>IF('Lineær programmering opg 4'!$C$8=0,"-",((-A7+'Lineær programmering opg 4'!$M$8)/'Lineær programmering opg 4'!$K$8)*-1)</f>
        <v>-</v>
      </c>
      <c r="I7" s="167" t="str">
        <f>IF('Lineær programmering opg 4'!$D$8=0,"-",'Lineær programmering opg 4'!$G$8)</f>
        <v>-</v>
      </c>
      <c r="J7" s="295">
        <f>A7*'Lineær programmering opg 4'!$C$11+Datatabel!C7*'Lineær programmering opg 4'!$D$11</f>
        <v>24019.200000000004</v>
      </c>
      <c r="K7" s="9">
        <f t="shared" si="2"/>
        <v>0</v>
      </c>
      <c r="L7" s="9">
        <f t="shared" si="3"/>
        <v>0</v>
      </c>
    </row>
    <row r="8" spans="1:12" ht="15" x14ac:dyDescent="0.25">
      <c r="A8" s="167">
        <f t="shared" si="1"/>
        <v>239.88000000000002</v>
      </c>
      <c r="B8" s="325">
        <f t="shared" si="4"/>
        <v>0.99950000000000006</v>
      </c>
      <c r="C8" s="167">
        <f t="shared" si="0"/>
        <v>0.23999999999995225</v>
      </c>
      <c r="D8" s="167">
        <f>IF('Lineær programmering opg 4'!$M$4=0,"-",(-A8+'Lineær programmering opg 4'!$M$4)/'Lineær programmering opg 4'!$K$4*-1)</f>
        <v>0.23999999999995225</v>
      </c>
      <c r="E8" s="167">
        <f>IF('Lineær programmering opg 4'!$M$5=0,"-",(-A8+'Lineær programmering opg 4'!$M$5)/'Lineær programmering opg 4'!$K$5*-1)</f>
        <v>120.08999999999999</v>
      </c>
      <c r="F8" s="167" t="str">
        <f>IF('Lineær programmering opg 4'!$E$6=0,"-",(-A8+'Lineær programmering opg 4'!$M$6)/'Lineær programmering opg 4'!$K$6*-1)</f>
        <v>-</v>
      </c>
      <c r="G8" s="167" t="str">
        <f>IF('Lineær programmering opg 4'!$D$7=0,"-",((-A8+'Lineær programmering opg 4'!$M$7)/'Lineær programmering opg 4'!$K$7)*-1)</f>
        <v>-</v>
      </c>
      <c r="H8" s="167" t="str">
        <f>IF('Lineær programmering opg 4'!$C$8=0,"-",((-A8+'Lineær programmering opg 4'!$M$8)/'Lineær programmering opg 4'!$K$8)*-1)</f>
        <v>-</v>
      </c>
      <c r="I8" s="167" t="str">
        <f>IF('Lineær programmering opg 4'!$D$8=0,"-",'Lineær programmering opg 4'!$G$8)</f>
        <v>-</v>
      </c>
      <c r="J8" s="295">
        <f>A8*'Lineær programmering opg 4'!$C$11+Datatabel!C8*'Lineær programmering opg 4'!$D$11</f>
        <v>24023.999999999996</v>
      </c>
      <c r="K8" s="9">
        <f t="shared" si="2"/>
        <v>0</v>
      </c>
      <c r="L8" s="9">
        <f t="shared" si="3"/>
        <v>0</v>
      </c>
    </row>
    <row r="9" spans="1:12" ht="15" x14ac:dyDescent="0.25">
      <c r="A9" s="167">
        <f t="shared" si="1"/>
        <v>239.85600000000002</v>
      </c>
      <c r="B9" s="325">
        <f t="shared" si="4"/>
        <v>0.99940000000000007</v>
      </c>
      <c r="C9" s="167">
        <f t="shared" si="0"/>
        <v>0.28799999999995407</v>
      </c>
      <c r="D9" s="167">
        <f>IF('Lineær programmering opg 4'!$M$4=0,"-",(-A9+'Lineær programmering opg 4'!$M$4)/'Lineær programmering opg 4'!$K$4*-1)</f>
        <v>0.28799999999995407</v>
      </c>
      <c r="E9" s="167">
        <f>IF('Lineær programmering opg 4'!$M$5=0,"-",(-A9+'Lineær programmering opg 4'!$M$5)/'Lineær programmering opg 4'!$K$5*-1)</f>
        <v>120.10799999999999</v>
      </c>
      <c r="F9" s="167" t="str">
        <f>IF('Lineær programmering opg 4'!$E$6=0,"-",(-A9+'Lineær programmering opg 4'!$M$6)/'Lineær programmering opg 4'!$K$6*-1)</f>
        <v>-</v>
      </c>
      <c r="G9" s="167" t="str">
        <f>IF('Lineær programmering opg 4'!$D$7=0,"-",((-A9+'Lineær programmering opg 4'!$M$7)/'Lineær programmering opg 4'!$K$7)*-1)</f>
        <v>-</v>
      </c>
      <c r="H9" s="167" t="str">
        <f>IF('Lineær programmering opg 4'!$C$8=0,"-",((-A9+'Lineær programmering opg 4'!$M$8)/'Lineær programmering opg 4'!$K$8)*-1)</f>
        <v>-</v>
      </c>
      <c r="I9" s="167" t="str">
        <f>IF('Lineær programmering opg 4'!$D$8=0,"-",'Lineær programmering opg 4'!$G$8)</f>
        <v>-</v>
      </c>
      <c r="J9" s="295">
        <f>A9*'Lineær programmering opg 4'!$C$11+Datatabel!C9*'Lineær programmering opg 4'!$D$11</f>
        <v>24028.799999999996</v>
      </c>
      <c r="K9" s="9">
        <f t="shared" si="2"/>
        <v>0</v>
      </c>
      <c r="L9" s="9">
        <f t="shared" si="3"/>
        <v>0</v>
      </c>
    </row>
    <row r="10" spans="1:12" ht="15" x14ac:dyDescent="0.25">
      <c r="A10" s="167">
        <f t="shared" si="1"/>
        <v>239.83200000000002</v>
      </c>
      <c r="B10" s="325">
        <f t="shared" si="4"/>
        <v>0.99930000000000008</v>
      </c>
      <c r="C10" s="167">
        <f t="shared" si="0"/>
        <v>0.33599999999995589</v>
      </c>
      <c r="D10" s="167">
        <f>IF('Lineær programmering opg 4'!$M$4=0,"-",(-A10+'Lineær programmering opg 4'!$M$4)/'Lineær programmering opg 4'!$K$4*-1)</f>
        <v>0.33599999999995589</v>
      </c>
      <c r="E10" s="167">
        <f>IF('Lineær programmering opg 4'!$M$5=0,"-",(-A10+'Lineær programmering opg 4'!$M$5)/'Lineær programmering opg 4'!$K$5*-1)</f>
        <v>120.12599999999999</v>
      </c>
      <c r="F10" s="167" t="str">
        <f>IF('Lineær programmering opg 4'!$E$6=0,"-",(-A10+'Lineær programmering opg 4'!$M$6)/'Lineær programmering opg 4'!$K$6*-1)</f>
        <v>-</v>
      </c>
      <c r="G10" s="167" t="str">
        <f>IF('Lineær programmering opg 4'!$D$7=0,"-",((-A10+'Lineær programmering opg 4'!$M$7)/'Lineær programmering opg 4'!$K$7)*-1)</f>
        <v>-</v>
      </c>
      <c r="H10" s="167" t="str">
        <f>IF('Lineær programmering opg 4'!$C$8=0,"-",((-A10+'Lineær programmering opg 4'!$M$8)/'Lineær programmering opg 4'!$K$8)*-1)</f>
        <v>-</v>
      </c>
      <c r="I10" s="167" t="str">
        <f>IF('Lineær programmering opg 4'!$D$8=0,"-",'Lineær programmering opg 4'!$G$8)</f>
        <v>-</v>
      </c>
      <c r="J10" s="295">
        <f>A10*'Lineær programmering opg 4'!$C$11+Datatabel!C10*'Lineær programmering opg 4'!$D$11</f>
        <v>24033.599999999995</v>
      </c>
      <c r="K10" s="9">
        <f t="shared" si="2"/>
        <v>0</v>
      </c>
      <c r="L10" s="9">
        <f t="shared" si="3"/>
        <v>0</v>
      </c>
    </row>
    <row r="11" spans="1:12" ht="15" x14ac:dyDescent="0.25">
      <c r="A11" s="167">
        <f t="shared" si="1"/>
        <v>239.80800000000002</v>
      </c>
      <c r="B11" s="325">
        <f t="shared" si="4"/>
        <v>0.99920000000000009</v>
      </c>
      <c r="C11" s="167">
        <f t="shared" si="0"/>
        <v>0.38399999999995771</v>
      </c>
      <c r="D11" s="167">
        <f>IF('Lineær programmering opg 4'!$M$4=0,"-",(-A11+'Lineær programmering opg 4'!$M$4)/'Lineær programmering opg 4'!$K$4*-1)</f>
        <v>0.38399999999995771</v>
      </c>
      <c r="E11" s="167">
        <f>IF('Lineær programmering opg 4'!$M$5=0,"-",(-A11+'Lineær programmering opg 4'!$M$5)/'Lineær programmering opg 4'!$K$5*-1)</f>
        <v>120.14399999999999</v>
      </c>
      <c r="F11" s="167" t="str">
        <f>IF('Lineær programmering opg 4'!$E$6=0,"-",(-A11+'Lineær programmering opg 4'!$M$6)/'Lineær programmering opg 4'!$K$6*-1)</f>
        <v>-</v>
      </c>
      <c r="G11" s="167" t="str">
        <f>IF('Lineær programmering opg 4'!$D$7=0,"-",((-A11+'Lineær programmering opg 4'!$M$7)/'Lineær programmering opg 4'!$K$7)*-1)</f>
        <v>-</v>
      </c>
      <c r="H11" s="167" t="str">
        <f>IF('Lineær programmering opg 4'!$C$8=0,"-",((-A11+'Lineær programmering opg 4'!$M$8)/'Lineær programmering opg 4'!$K$8)*-1)</f>
        <v>-</v>
      </c>
      <c r="I11" s="167" t="str">
        <f>IF('Lineær programmering opg 4'!$D$8=0,"-",'Lineær programmering opg 4'!$G$8)</f>
        <v>-</v>
      </c>
      <c r="J11" s="295">
        <f>A11*'Lineær programmering opg 4'!$C$11+Datatabel!C11*'Lineær programmering opg 4'!$D$11</f>
        <v>24038.399999999998</v>
      </c>
      <c r="K11" s="9">
        <f t="shared" si="2"/>
        <v>0</v>
      </c>
      <c r="L11" s="9">
        <f t="shared" si="3"/>
        <v>0</v>
      </c>
    </row>
    <row r="12" spans="1:12" ht="15" x14ac:dyDescent="0.25">
      <c r="A12" s="167">
        <f t="shared" si="1"/>
        <v>239.78400000000002</v>
      </c>
      <c r="B12" s="325">
        <f t="shared" si="4"/>
        <v>0.9991000000000001</v>
      </c>
      <c r="C12" s="167">
        <f t="shared" si="0"/>
        <v>0.43199999999995953</v>
      </c>
      <c r="D12" s="167">
        <f>IF('Lineær programmering opg 4'!$M$4=0,"-",(-A12+'Lineær programmering opg 4'!$M$4)/'Lineær programmering opg 4'!$K$4*-1)</f>
        <v>0.43199999999995953</v>
      </c>
      <c r="E12" s="167">
        <f>IF('Lineær programmering opg 4'!$M$5=0,"-",(-A12+'Lineær programmering opg 4'!$M$5)/'Lineær programmering opg 4'!$K$5*-1)</f>
        <v>120.16199999999999</v>
      </c>
      <c r="F12" s="167" t="str">
        <f>IF('Lineær programmering opg 4'!$E$6=0,"-",(-A12+'Lineær programmering opg 4'!$M$6)/'Lineær programmering opg 4'!$K$6*-1)</f>
        <v>-</v>
      </c>
      <c r="G12" s="167" t="str">
        <f>IF('Lineær programmering opg 4'!$D$7=0,"-",((-A12+'Lineær programmering opg 4'!$M$7)/'Lineær programmering opg 4'!$K$7)*-1)</f>
        <v>-</v>
      </c>
      <c r="H12" s="167" t="str">
        <f>IF('Lineær programmering opg 4'!$C$8=0,"-",((-A12+'Lineær programmering opg 4'!$M$8)/'Lineær programmering opg 4'!$K$8)*-1)</f>
        <v>-</v>
      </c>
      <c r="I12" s="167" t="str">
        <f>IF('Lineær programmering opg 4'!$D$8=0,"-",'Lineær programmering opg 4'!$G$8)</f>
        <v>-</v>
      </c>
      <c r="J12" s="295">
        <f>A12*'Lineær programmering opg 4'!$C$11+Datatabel!C12*'Lineær programmering opg 4'!$D$11</f>
        <v>24043.199999999997</v>
      </c>
      <c r="K12" s="9">
        <f t="shared" si="2"/>
        <v>0</v>
      </c>
      <c r="L12" s="9">
        <f t="shared" si="3"/>
        <v>0</v>
      </c>
    </row>
    <row r="13" spans="1:12" ht="15" x14ac:dyDescent="0.25">
      <c r="A13" s="167">
        <f t="shared" si="1"/>
        <v>239.76000000000002</v>
      </c>
      <c r="B13" s="325">
        <f t="shared" si="4"/>
        <v>0.99900000000000011</v>
      </c>
      <c r="C13" s="167">
        <f t="shared" si="0"/>
        <v>0.47999999999996135</v>
      </c>
      <c r="D13" s="167">
        <f>IF('Lineær programmering opg 4'!$M$4=0,"-",(-A13+'Lineær programmering opg 4'!$M$4)/'Lineær programmering opg 4'!$K$4*-1)</f>
        <v>0.47999999999996135</v>
      </c>
      <c r="E13" s="167">
        <f>IF('Lineær programmering opg 4'!$M$5=0,"-",(-A13+'Lineær programmering opg 4'!$M$5)/'Lineær programmering opg 4'!$K$5*-1)</f>
        <v>120.17999999999999</v>
      </c>
      <c r="F13" s="167" t="str">
        <f>IF('Lineær programmering opg 4'!$E$6=0,"-",(-A13+'Lineær programmering opg 4'!$M$6)/'Lineær programmering opg 4'!$K$6*-1)</f>
        <v>-</v>
      </c>
      <c r="G13" s="167" t="str">
        <f>IF('Lineær programmering opg 4'!$D$7=0,"-",((-A13+'Lineær programmering opg 4'!$M$7)/'Lineær programmering opg 4'!$K$7)*-1)</f>
        <v>-</v>
      </c>
      <c r="H13" s="167" t="str">
        <f>IF('Lineær programmering opg 4'!$C$8=0,"-",((-A13+'Lineær programmering opg 4'!$M$8)/'Lineær programmering opg 4'!$K$8)*-1)</f>
        <v>-</v>
      </c>
      <c r="I13" s="167" t="str">
        <f>IF('Lineær programmering opg 4'!$D$8=0,"-",'Lineær programmering opg 4'!$G$8)</f>
        <v>-</v>
      </c>
      <c r="J13" s="295">
        <f>A13*'Lineær programmering opg 4'!$C$11+Datatabel!C13*'Lineær programmering opg 4'!$D$11</f>
        <v>24047.999999999996</v>
      </c>
      <c r="K13" s="9">
        <f t="shared" si="2"/>
        <v>0</v>
      </c>
      <c r="L13" s="9">
        <f t="shared" si="3"/>
        <v>0</v>
      </c>
    </row>
    <row r="14" spans="1:12" ht="15" x14ac:dyDescent="0.25">
      <c r="A14" s="167">
        <f t="shared" si="1"/>
        <v>239.73600000000002</v>
      </c>
      <c r="B14" s="325">
        <f t="shared" si="4"/>
        <v>0.99890000000000012</v>
      </c>
      <c r="C14" s="167">
        <f t="shared" si="0"/>
        <v>0.52799999999996317</v>
      </c>
      <c r="D14" s="167">
        <f>IF('Lineær programmering opg 4'!$M$4=0,"-",(-A14+'Lineær programmering opg 4'!$M$4)/'Lineær programmering opg 4'!$K$4*-1)</f>
        <v>0.52799999999996317</v>
      </c>
      <c r="E14" s="167">
        <f>IF('Lineær programmering opg 4'!$M$5=0,"-",(-A14+'Lineær programmering opg 4'!$M$5)/'Lineær programmering opg 4'!$K$5*-1)</f>
        <v>120.19799999999999</v>
      </c>
      <c r="F14" s="167" t="str">
        <f>IF('Lineær programmering opg 4'!$E$6=0,"-",(-A14+'Lineær programmering opg 4'!$M$6)/'Lineær programmering opg 4'!$K$6*-1)</f>
        <v>-</v>
      </c>
      <c r="G14" s="167" t="str">
        <f>IF('Lineær programmering opg 4'!$D$7=0,"-",((-A14+'Lineær programmering opg 4'!$M$7)/'Lineær programmering opg 4'!$K$7)*-1)</f>
        <v>-</v>
      </c>
      <c r="H14" s="167" t="str">
        <f>IF('Lineær programmering opg 4'!$C$8=0,"-",((-A14+'Lineær programmering opg 4'!$M$8)/'Lineær programmering opg 4'!$K$8)*-1)</f>
        <v>-</v>
      </c>
      <c r="I14" s="167" t="str">
        <f>IF('Lineær programmering opg 4'!$D$8=0,"-",'Lineær programmering opg 4'!$G$8)</f>
        <v>-</v>
      </c>
      <c r="J14" s="295">
        <f>A14*'Lineær programmering opg 4'!$C$11+Datatabel!C14*'Lineær programmering opg 4'!$D$11</f>
        <v>24052.799999999996</v>
      </c>
      <c r="K14" s="9">
        <f t="shared" si="2"/>
        <v>0</v>
      </c>
      <c r="L14" s="9">
        <f t="shared" si="3"/>
        <v>0</v>
      </c>
    </row>
    <row r="15" spans="1:12" ht="15" x14ac:dyDescent="0.25">
      <c r="A15" s="167">
        <f t="shared" si="1"/>
        <v>239.71200000000005</v>
      </c>
      <c r="B15" s="325">
        <f t="shared" si="4"/>
        <v>0.99880000000000013</v>
      </c>
      <c r="C15" s="167">
        <f t="shared" si="0"/>
        <v>0.57599999999990814</v>
      </c>
      <c r="D15" s="167">
        <f>IF('Lineær programmering opg 4'!$M$4=0,"-",(-A15+'Lineær programmering opg 4'!$M$4)/'Lineær programmering opg 4'!$K$4*-1)</f>
        <v>0.57599999999990814</v>
      </c>
      <c r="E15" s="167">
        <f>IF('Lineær programmering opg 4'!$M$5=0,"-",(-A15+'Lineær programmering opg 4'!$M$5)/'Lineær programmering opg 4'!$K$5*-1)</f>
        <v>120.21599999999997</v>
      </c>
      <c r="F15" s="167" t="str">
        <f>IF('Lineær programmering opg 4'!$E$6=0,"-",(-A15+'Lineær programmering opg 4'!$M$6)/'Lineær programmering opg 4'!$K$6*-1)</f>
        <v>-</v>
      </c>
      <c r="G15" s="167" t="str">
        <f>IF('Lineær programmering opg 4'!$D$7=0,"-",((-A15+'Lineær programmering opg 4'!$M$7)/'Lineær programmering opg 4'!$K$7)*-1)</f>
        <v>-</v>
      </c>
      <c r="H15" s="167" t="str">
        <f>IF('Lineær programmering opg 4'!$C$8=0,"-",((-A15+'Lineær programmering opg 4'!$M$8)/'Lineær programmering opg 4'!$K$8)*-1)</f>
        <v>-</v>
      </c>
      <c r="I15" s="167" t="str">
        <f>IF('Lineær programmering opg 4'!$D$8=0,"-",'Lineær programmering opg 4'!$G$8)</f>
        <v>-</v>
      </c>
      <c r="J15" s="295">
        <f>A15*'Lineær programmering opg 4'!$C$11+Datatabel!C15*'Lineær programmering opg 4'!$D$11</f>
        <v>24057.599999999991</v>
      </c>
      <c r="K15" s="9">
        <f t="shared" si="2"/>
        <v>0</v>
      </c>
      <c r="L15" s="9">
        <f t="shared" si="3"/>
        <v>0</v>
      </c>
    </row>
    <row r="16" spans="1:12" ht="15" x14ac:dyDescent="0.25">
      <c r="A16" s="167">
        <f t="shared" si="1"/>
        <v>239.68800000000005</v>
      </c>
      <c r="B16" s="325">
        <f t="shared" si="4"/>
        <v>0.99870000000000014</v>
      </c>
      <c r="C16" s="167">
        <f t="shared" si="0"/>
        <v>0.62399999999990996</v>
      </c>
      <c r="D16" s="167">
        <f>IF('Lineær programmering opg 4'!$M$4=0,"-",(-A16+'Lineær programmering opg 4'!$M$4)/'Lineær programmering opg 4'!$K$4*-1)</f>
        <v>0.62399999999990996</v>
      </c>
      <c r="E16" s="167">
        <f>IF('Lineær programmering opg 4'!$M$5=0,"-",(-A16+'Lineær programmering opg 4'!$M$5)/'Lineær programmering opg 4'!$K$5*-1)</f>
        <v>120.23399999999997</v>
      </c>
      <c r="F16" s="167" t="str">
        <f>IF('Lineær programmering opg 4'!$E$6=0,"-",(-A16+'Lineær programmering opg 4'!$M$6)/'Lineær programmering opg 4'!$K$6*-1)</f>
        <v>-</v>
      </c>
      <c r="G16" s="167" t="str">
        <f>IF('Lineær programmering opg 4'!$D$7=0,"-",((-A16+'Lineær programmering opg 4'!$M$7)/'Lineær programmering opg 4'!$K$7)*-1)</f>
        <v>-</v>
      </c>
      <c r="H16" s="167" t="str">
        <f>IF('Lineær programmering opg 4'!$C$8=0,"-",((-A16+'Lineær programmering opg 4'!$M$8)/'Lineær programmering opg 4'!$K$8)*-1)</f>
        <v>-</v>
      </c>
      <c r="I16" s="167" t="str">
        <f>IF('Lineær programmering opg 4'!$D$8=0,"-",'Lineær programmering opg 4'!$G$8)</f>
        <v>-</v>
      </c>
      <c r="J16" s="295">
        <f>A16*'Lineær programmering opg 4'!$C$11+Datatabel!C16*'Lineær programmering opg 4'!$D$11</f>
        <v>24062.399999999991</v>
      </c>
      <c r="K16" s="9">
        <f t="shared" si="2"/>
        <v>0</v>
      </c>
      <c r="L16" s="9">
        <f t="shared" si="3"/>
        <v>0</v>
      </c>
    </row>
    <row r="17" spans="1:12" ht="15" x14ac:dyDescent="0.25">
      <c r="A17" s="167">
        <f t="shared" si="1"/>
        <v>239.66400000000004</v>
      </c>
      <c r="B17" s="325">
        <f t="shared" si="4"/>
        <v>0.99860000000000015</v>
      </c>
      <c r="C17" s="167">
        <f t="shared" si="0"/>
        <v>0.67199999999991178</v>
      </c>
      <c r="D17" s="167">
        <f>IF('Lineær programmering opg 4'!$M$4=0,"-",(-A17+'Lineær programmering opg 4'!$M$4)/'Lineær programmering opg 4'!$K$4*-1)</f>
        <v>0.67199999999991178</v>
      </c>
      <c r="E17" s="167">
        <f>IF('Lineær programmering opg 4'!$M$5=0,"-",(-A17+'Lineær programmering opg 4'!$M$5)/'Lineær programmering opg 4'!$K$5*-1)</f>
        <v>120.25199999999997</v>
      </c>
      <c r="F17" s="167" t="str">
        <f>IF('Lineær programmering opg 4'!$E$6=0,"-",(-A17+'Lineær programmering opg 4'!$M$6)/'Lineær programmering opg 4'!$K$6*-1)</f>
        <v>-</v>
      </c>
      <c r="G17" s="167" t="str">
        <f>IF('Lineær programmering opg 4'!$D$7=0,"-",((-A17+'Lineær programmering opg 4'!$M$7)/'Lineær programmering opg 4'!$K$7)*-1)</f>
        <v>-</v>
      </c>
      <c r="H17" s="167" t="str">
        <f>IF('Lineær programmering opg 4'!$C$8=0,"-",((-A17+'Lineær programmering opg 4'!$M$8)/'Lineær programmering opg 4'!$K$8)*-1)</f>
        <v>-</v>
      </c>
      <c r="I17" s="167" t="str">
        <f>IF('Lineær programmering opg 4'!$D$8=0,"-",'Lineær programmering opg 4'!$G$8)</f>
        <v>-</v>
      </c>
      <c r="J17" s="295">
        <f>A17*'Lineær programmering opg 4'!$C$11+Datatabel!C17*'Lineær programmering opg 4'!$D$11</f>
        <v>24067.199999999993</v>
      </c>
      <c r="K17" s="9">
        <f t="shared" si="2"/>
        <v>0</v>
      </c>
      <c r="L17" s="9">
        <f t="shared" si="3"/>
        <v>0</v>
      </c>
    </row>
    <row r="18" spans="1:12" ht="15" x14ac:dyDescent="0.25">
      <c r="A18" s="167">
        <f t="shared" si="1"/>
        <v>239.64000000000004</v>
      </c>
      <c r="B18" s="325">
        <f t="shared" si="4"/>
        <v>0.99850000000000017</v>
      </c>
      <c r="C18" s="167">
        <f t="shared" si="0"/>
        <v>0.7199999999999136</v>
      </c>
      <c r="D18" s="167">
        <f>IF('Lineær programmering opg 4'!$M$4=0,"-",(-A18+'Lineær programmering opg 4'!$M$4)/'Lineær programmering opg 4'!$K$4*-1)</f>
        <v>0.7199999999999136</v>
      </c>
      <c r="E18" s="167">
        <f>IF('Lineær programmering opg 4'!$M$5=0,"-",(-A18+'Lineær programmering opg 4'!$M$5)/'Lineær programmering opg 4'!$K$5*-1)</f>
        <v>120.26999999999997</v>
      </c>
      <c r="F18" s="167" t="str">
        <f>IF('Lineær programmering opg 4'!$E$6=0,"-",(-A18+'Lineær programmering opg 4'!$M$6)/'Lineær programmering opg 4'!$K$6*-1)</f>
        <v>-</v>
      </c>
      <c r="G18" s="167" t="str">
        <f>IF('Lineær programmering opg 4'!$D$7=0,"-",((-A18+'Lineær programmering opg 4'!$M$7)/'Lineær programmering opg 4'!$K$7)*-1)</f>
        <v>-</v>
      </c>
      <c r="H18" s="167" t="str">
        <f>IF('Lineær programmering opg 4'!$C$8=0,"-",((-A18+'Lineær programmering opg 4'!$M$8)/'Lineær programmering opg 4'!$K$8)*-1)</f>
        <v>-</v>
      </c>
      <c r="I18" s="167" t="str">
        <f>IF('Lineær programmering opg 4'!$D$8=0,"-",'Lineær programmering opg 4'!$G$8)</f>
        <v>-</v>
      </c>
      <c r="J18" s="295">
        <f>A18*'Lineær programmering opg 4'!$C$11+Datatabel!C18*'Lineær programmering opg 4'!$D$11</f>
        <v>24071.999999999989</v>
      </c>
      <c r="K18" s="9">
        <f t="shared" si="2"/>
        <v>0</v>
      </c>
      <c r="L18" s="9">
        <f t="shared" si="3"/>
        <v>0</v>
      </c>
    </row>
    <row r="19" spans="1:12" ht="15" x14ac:dyDescent="0.25">
      <c r="A19" s="167">
        <f t="shared" si="1"/>
        <v>239.61600000000004</v>
      </c>
      <c r="B19" s="325">
        <f t="shared" si="4"/>
        <v>0.99840000000000018</v>
      </c>
      <c r="C19" s="167">
        <f t="shared" si="0"/>
        <v>0.76799999999991542</v>
      </c>
      <c r="D19" s="167">
        <f>IF('Lineær programmering opg 4'!$M$4=0,"-",(-A19+'Lineær programmering opg 4'!$M$4)/'Lineær programmering opg 4'!$K$4*-1)</f>
        <v>0.76799999999991542</v>
      </c>
      <c r="E19" s="167">
        <f>IF('Lineær programmering opg 4'!$M$5=0,"-",(-A19+'Lineær programmering opg 4'!$M$5)/'Lineær programmering opg 4'!$K$5*-1)</f>
        <v>120.28799999999997</v>
      </c>
      <c r="F19" s="167" t="str">
        <f>IF('Lineær programmering opg 4'!$E$6=0,"-",(-A19+'Lineær programmering opg 4'!$M$6)/'Lineær programmering opg 4'!$K$6*-1)</f>
        <v>-</v>
      </c>
      <c r="G19" s="167" t="str">
        <f>IF('Lineær programmering opg 4'!$D$7=0,"-",((-A19+'Lineær programmering opg 4'!$M$7)/'Lineær programmering opg 4'!$K$7)*-1)</f>
        <v>-</v>
      </c>
      <c r="H19" s="167" t="str">
        <f>IF('Lineær programmering opg 4'!$C$8=0,"-",((-A19+'Lineær programmering opg 4'!$M$8)/'Lineær programmering opg 4'!$K$8)*-1)</f>
        <v>-</v>
      </c>
      <c r="I19" s="167" t="str">
        <f>IF('Lineær programmering opg 4'!$D$8=0,"-",'Lineær programmering opg 4'!$G$8)</f>
        <v>-</v>
      </c>
      <c r="J19" s="295">
        <f>A19*'Lineær programmering opg 4'!$C$11+Datatabel!C19*'Lineær programmering opg 4'!$D$11</f>
        <v>24076.799999999992</v>
      </c>
      <c r="K19" s="9">
        <f t="shared" si="2"/>
        <v>0</v>
      </c>
      <c r="L19" s="9">
        <f t="shared" si="3"/>
        <v>0</v>
      </c>
    </row>
    <row r="20" spans="1:12" ht="15" x14ac:dyDescent="0.25">
      <c r="A20" s="167">
        <f t="shared" si="1"/>
        <v>239.59200000000004</v>
      </c>
      <c r="B20" s="325">
        <f t="shared" si="4"/>
        <v>0.99830000000000019</v>
      </c>
      <c r="C20" s="167">
        <f t="shared" si="0"/>
        <v>0.81599999999991724</v>
      </c>
      <c r="D20" s="167">
        <f>IF('Lineær programmering opg 4'!$M$4=0,"-",(-A20+'Lineær programmering opg 4'!$M$4)/'Lineær programmering opg 4'!$K$4*-1)</f>
        <v>0.81599999999991724</v>
      </c>
      <c r="E20" s="167">
        <f>IF('Lineær programmering opg 4'!$M$5=0,"-",(-A20+'Lineær programmering opg 4'!$M$5)/'Lineær programmering opg 4'!$K$5*-1)</f>
        <v>120.30599999999997</v>
      </c>
      <c r="F20" s="167" t="str">
        <f>IF('Lineær programmering opg 4'!$E$6=0,"-",(-A20+'Lineær programmering opg 4'!$M$6)/'Lineær programmering opg 4'!$K$6*-1)</f>
        <v>-</v>
      </c>
      <c r="G20" s="167" t="str">
        <f>IF('Lineær programmering opg 4'!$D$7=0,"-",((-A20+'Lineær programmering opg 4'!$M$7)/'Lineær programmering opg 4'!$K$7)*-1)</f>
        <v>-</v>
      </c>
      <c r="H20" s="167" t="str">
        <f>IF('Lineær programmering opg 4'!$C$8=0,"-",((-A20+'Lineær programmering opg 4'!$M$8)/'Lineær programmering opg 4'!$K$8)*-1)</f>
        <v>-</v>
      </c>
      <c r="I20" s="167" t="str">
        <f>IF('Lineær programmering opg 4'!$D$8=0,"-",'Lineær programmering opg 4'!$G$8)</f>
        <v>-</v>
      </c>
      <c r="J20" s="295">
        <f>A20*'Lineær programmering opg 4'!$C$11+Datatabel!C20*'Lineær programmering opg 4'!$D$11</f>
        <v>24081.599999999991</v>
      </c>
      <c r="K20" s="9">
        <f t="shared" si="2"/>
        <v>0</v>
      </c>
      <c r="L20" s="9">
        <f t="shared" si="3"/>
        <v>0</v>
      </c>
    </row>
    <row r="21" spans="1:12" ht="15" x14ac:dyDescent="0.25">
      <c r="A21" s="167">
        <f t="shared" si="1"/>
        <v>239.56800000000004</v>
      </c>
      <c r="B21" s="325">
        <f t="shared" si="4"/>
        <v>0.9982000000000002</v>
      </c>
      <c r="C21" s="167">
        <f t="shared" si="0"/>
        <v>0.86399999999991905</v>
      </c>
      <c r="D21" s="167">
        <f>IF('Lineær programmering opg 4'!$M$4=0,"-",(-A21+'Lineær programmering opg 4'!$M$4)/'Lineær programmering opg 4'!$K$4*-1)</f>
        <v>0.86399999999991905</v>
      </c>
      <c r="E21" s="167">
        <f>IF('Lineær programmering opg 4'!$M$5=0,"-",(-A21+'Lineær programmering opg 4'!$M$5)/'Lineær programmering opg 4'!$K$5*-1)</f>
        <v>120.32399999999997</v>
      </c>
      <c r="F21" s="167" t="str">
        <f>IF('Lineær programmering opg 4'!$E$6=0,"-",(-A21+'Lineær programmering opg 4'!$M$6)/'Lineær programmering opg 4'!$K$6*-1)</f>
        <v>-</v>
      </c>
      <c r="G21" s="167" t="str">
        <f>IF('Lineær programmering opg 4'!$D$7=0,"-",((-A21+'Lineær programmering opg 4'!$M$7)/'Lineær programmering opg 4'!$K$7)*-1)</f>
        <v>-</v>
      </c>
      <c r="H21" s="167" t="str">
        <f>IF('Lineær programmering opg 4'!$C$8=0,"-",((-A21+'Lineær programmering opg 4'!$M$8)/'Lineær programmering opg 4'!$K$8)*-1)</f>
        <v>-</v>
      </c>
      <c r="I21" s="167" t="str">
        <f>IF('Lineær programmering opg 4'!$D$8=0,"-",'Lineær programmering opg 4'!$G$8)</f>
        <v>-</v>
      </c>
      <c r="J21" s="295">
        <f>A21*'Lineær programmering opg 4'!$C$11+Datatabel!C21*'Lineær programmering opg 4'!$D$11</f>
        <v>24086.399999999991</v>
      </c>
      <c r="K21" s="9">
        <f t="shared" si="2"/>
        <v>0</v>
      </c>
      <c r="L21" s="9">
        <f t="shared" si="3"/>
        <v>0</v>
      </c>
    </row>
    <row r="22" spans="1:12" ht="15" x14ac:dyDescent="0.25">
      <c r="A22" s="167">
        <f t="shared" si="1"/>
        <v>239.54400000000004</v>
      </c>
      <c r="B22" s="325">
        <f t="shared" si="4"/>
        <v>0.99810000000000021</v>
      </c>
      <c r="C22" s="167">
        <f t="shared" si="0"/>
        <v>0.91199999999992087</v>
      </c>
      <c r="D22" s="167">
        <f>IF('Lineær programmering opg 4'!$M$4=0,"-",(-A22+'Lineær programmering opg 4'!$M$4)/'Lineær programmering opg 4'!$K$4*-1)</f>
        <v>0.91199999999992087</v>
      </c>
      <c r="E22" s="167">
        <f>IF('Lineær programmering opg 4'!$M$5=0,"-",(-A22+'Lineær programmering opg 4'!$M$5)/'Lineær programmering opg 4'!$K$5*-1)</f>
        <v>120.34199999999997</v>
      </c>
      <c r="F22" s="167" t="str">
        <f>IF('Lineær programmering opg 4'!$E$6=0,"-",(-A22+'Lineær programmering opg 4'!$M$6)/'Lineær programmering opg 4'!$K$6*-1)</f>
        <v>-</v>
      </c>
      <c r="G22" s="167" t="str">
        <f>IF('Lineær programmering opg 4'!$D$7=0,"-",((-A22+'Lineær programmering opg 4'!$M$7)/'Lineær programmering opg 4'!$K$7)*-1)</f>
        <v>-</v>
      </c>
      <c r="H22" s="167" t="str">
        <f>IF('Lineær programmering opg 4'!$C$8=0,"-",((-A22+'Lineær programmering opg 4'!$M$8)/'Lineær programmering opg 4'!$K$8)*-1)</f>
        <v>-</v>
      </c>
      <c r="I22" s="167" t="str">
        <f>IF('Lineær programmering opg 4'!$D$8=0,"-",'Lineær programmering opg 4'!$G$8)</f>
        <v>-</v>
      </c>
      <c r="J22" s="295">
        <f>A22*'Lineær programmering opg 4'!$C$11+Datatabel!C22*'Lineær programmering opg 4'!$D$11</f>
        <v>24091.199999999993</v>
      </c>
      <c r="K22" s="9">
        <f t="shared" si="2"/>
        <v>0</v>
      </c>
      <c r="L22" s="9">
        <f t="shared" si="3"/>
        <v>0</v>
      </c>
    </row>
    <row r="23" spans="1:12" ht="15" x14ac:dyDescent="0.25">
      <c r="A23" s="167">
        <f t="shared" si="1"/>
        <v>239.52000000000004</v>
      </c>
      <c r="B23" s="325">
        <f t="shared" si="4"/>
        <v>0.99800000000000022</v>
      </c>
      <c r="C23" s="167">
        <f t="shared" si="0"/>
        <v>0.95999999999992269</v>
      </c>
      <c r="D23" s="167">
        <f>IF('Lineær programmering opg 4'!$M$4=0,"-",(-A23+'Lineær programmering opg 4'!$M$4)/'Lineær programmering opg 4'!$K$4*-1)</f>
        <v>0.95999999999992269</v>
      </c>
      <c r="E23" s="167">
        <f>IF('Lineær programmering opg 4'!$M$5=0,"-",(-A23+'Lineær programmering opg 4'!$M$5)/'Lineær programmering opg 4'!$K$5*-1)</f>
        <v>120.35999999999997</v>
      </c>
      <c r="F23" s="167" t="str">
        <f>IF('Lineær programmering opg 4'!$E$6=0,"-",(-A23+'Lineær programmering opg 4'!$M$6)/'Lineær programmering opg 4'!$K$6*-1)</f>
        <v>-</v>
      </c>
      <c r="G23" s="167" t="str">
        <f>IF('Lineær programmering opg 4'!$D$7=0,"-",((-A23+'Lineær programmering opg 4'!$M$7)/'Lineær programmering opg 4'!$K$7)*-1)</f>
        <v>-</v>
      </c>
      <c r="H23" s="167" t="str">
        <f>IF('Lineær programmering opg 4'!$C$8=0,"-",((-A23+'Lineær programmering opg 4'!$M$8)/'Lineær programmering opg 4'!$K$8)*-1)</f>
        <v>-</v>
      </c>
      <c r="I23" s="167" t="str">
        <f>IF('Lineær programmering opg 4'!$D$8=0,"-",'Lineær programmering opg 4'!$G$8)</f>
        <v>-</v>
      </c>
      <c r="J23" s="295">
        <f>A23*'Lineær programmering opg 4'!$C$11+Datatabel!C23*'Lineær programmering opg 4'!$D$11</f>
        <v>24095.999999999993</v>
      </c>
      <c r="K23" s="9">
        <f t="shared" si="2"/>
        <v>0</v>
      </c>
      <c r="L23" s="9">
        <f t="shared" si="3"/>
        <v>0</v>
      </c>
    </row>
    <row r="24" spans="1:12" ht="15" x14ac:dyDescent="0.25">
      <c r="A24" s="167">
        <f t="shared" si="1"/>
        <v>239.49600000000007</v>
      </c>
      <c r="B24" s="325">
        <f t="shared" si="4"/>
        <v>0.99790000000000023</v>
      </c>
      <c r="C24" s="167">
        <f t="shared" si="0"/>
        <v>1.0079999999998677</v>
      </c>
      <c r="D24" s="167">
        <f>IF('Lineær programmering opg 4'!$M$4=0,"-",(-A24+'Lineær programmering opg 4'!$M$4)/'Lineær programmering opg 4'!$K$4*-1)</f>
        <v>1.0079999999998677</v>
      </c>
      <c r="E24" s="167">
        <f>IF('Lineær programmering opg 4'!$M$5=0,"-",(-A24+'Lineær programmering opg 4'!$M$5)/'Lineær programmering opg 4'!$K$5*-1)</f>
        <v>120.37799999999996</v>
      </c>
      <c r="F24" s="167" t="str">
        <f>IF('Lineær programmering opg 4'!$E$6=0,"-",(-A24+'Lineær programmering opg 4'!$M$6)/'Lineær programmering opg 4'!$K$6*-1)</f>
        <v>-</v>
      </c>
      <c r="G24" s="167" t="str">
        <f>IF('Lineær programmering opg 4'!$D$7=0,"-",((-A24+'Lineær programmering opg 4'!$M$7)/'Lineær programmering opg 4'!$K$7)*-1)</f>
        <v>-</v>
      </c>
      <c r="H24" s="167" t="str">
        <f>IF('Lineær programmering opg 4'!$C$8=0,"-",((-A24+'Lineær programmering opg 4'!$M$8)/'Lineær programmering opg 4'!$K$8)*-1)</f>
        <v>-</v>
      </c>
      <c r="I24" s="167" t="str">
        <f>IF('Lineær programmering opg 4'!$D$8=0,"-",'Lineær programmering opg 4'!$G$8)</f>
        <v>-</v>
      </c>
      <c r="J24" s="295">
        <f>A24*'Lineær programmering opg 4'!$C$11+Datatabel!C24*'Lineær programmering opg 4'!$D$11</f>
        <v>24100.799999999985</v>
      </c>
      <c r="K24" s="9">
        <f t="shared" si="2"/>
        <v>0</v>
      </c>
      <c r="L24" s="9">
        <f t="shared" si="3"/>
        <v>0</v>
      </c>
    </row>
    <row r="25" spans="1:12" ht="15" x14ac:dyDescent="0.25">
      <c r="A25" s="167">
        <f t="shared" si="1"/>
        <v>239.47200000000007</v>
      </c>
      <c r="B25" s="325">
        <f t="shared" si="4"/>
        <v>0.99780000000000024</v>
      </c>
      <c r="C25" s="167">
        <f t="shared" si="0"/>
        <v>1.0559999999998695</v>
      </c>
      <c r="D25" s="167">
        <f>IF('Lineær programmering opg 4'!$M$4=0,"-",(-A25+'Lineær programmering opg 4'!$M$4)/'Lineær programmering opg 4'!$K$4*-1)</f>
        <v>1.0559999999998695</v>
      </c>
      <c r="E25" s="167">
        <f>IF('Lineær programmering opg 4'!$M$5=0,"-",(-A25+'Lineær programmering opg 4'!$M$5)/'Lineær programmering opg 4'!$K$5*-1)</f>
        <v>120.39599999999996</v>
      </c>
      <c r="F25" s="167" t="str">
        <f>IF('Lineær programmering opg 4'!$E$6=0,"-",(-A25+'Lineær programmering opg 4'!$M$6)/'Lineær programmering opg 4'!$K$6*-1)</f>
        <v>-</v>
      </c>
      <c r="G25" s="167" t="str">
        <f>IF('Lineær programmering opg 4'!$D$7=0,"-",((-A25+'Lineær programmering opg 4'!$M$7)/'Lineær programmering opg 4'!$K$7)*-1)</f>
        <v>-</v>
      </c>
      <c r="H25" s="167" t="str">
        <f>IF('Lineær programmering opg 4'!$C$8=0,"-",((-A25+'Lineær programmering opg 4'!$M$8)/'Lineær programmering opg 4'!$K$8)*-1)</f>
        <v>-</v>
      </c>
      <c r="I25" s="167" t="str">
        <f>IF('Lineær programmering opg 4'!$D$8=0,"-",'Lineær programmering opg 4'!$G$8)</f>
        <v>-</v>
      </c>
      <c r="J25" s="295">
        <f>A25*'Lineær programmering opg 4'!$C$11+Datatabel!C25*'Lineær programmering opg 4'!$D$11</f>
        <v>24105.599999999988</v>
      </c>
      <c r="K25" s="9">
        <f t="shared" si="2"/>
        <v>0</v>
      </c>
      <c r="L25" s="9">
        <f t="shared" si="3"/>
        <v>0</v>
      </c>
    </row>
    <row r="26" spans="1:12" ht="15" x14ac:dyDescent="0.25">
      <c r="A26" s="167">
        <f t="shared" si="1"/>
        <v>239.44800000000006</v>
      </c>
      <c r="B26" s="325">
        <f t="shared" si="4"/>
        <v>0.99770000000000025</v>
      </c>
      <c r="C26" s="167">
        <f t="shared" si="0"/>
        <v>1.1039999999998713</v>
      </c>
      <c r="D26" s="167">
        <f>IF('Lineær programmering opg 4'!$M$4=0,"-",(-A26+'Lineær programmering opg 4'!$M$4)/'Lineær programmering opg 4'!$K$4*-1)</f>
        <v>1.1039999999998713</v>
      </c>
      <c r="E26" s="167">
        <f>IF('Lineær programmering opg 4'!$M$5=0,"-",(-A26+'Lineær programmering opg 4'!$M$5)/'Lineær programmering opg 4'!$K$5*-1)</f>
        <v>120.41399999999996</v>
      </c>
      <c r="F26" s="167" t="str">
        <f>IF('Lineær programmering opg 4'!$E$6=0,"-",(-A26+'Lineær programmering opg 4'!$M$6)/'Lineær programmering opg 4'!$K$6*-1)</f>
        <v>-</v>
      </c>
      <c r="G26" s="167" t="str">
        <f>IF('Lineær programmering opg 4'!$D$7=0,"-",((-A26+'Lineær programmering opg 4'!$M$7)/'Lineær programmering opg 4'!$K$7)*-1)</f>
        <v>-</v>
      </c>
      <c r="H26" s="167" t="str">
        <f>IF('Lineær programmering opg 4'!$C$8=0,"-",((-A26+'Lineær programmering opg 4'!$M$8)/'Lineær programmering opg 4'!$K$8)*-1)</f>
        <v>-</v>
      </c>
      <c r="I26" s="167" t="str">
        <f>IF('Lineær programmering opg 4'!$D$8=0,"-",'Lineær programmering opg 4'!$G$8)</f>
        <v>-</v>
      </c>
      <c r="J26" s="295">
        <f>A26*'Lineær programmering opg 4'!$C$11+Datatabel!C26*'Lineær programmering opg 4'!$D$11</f>
        <v>24110.399999999987</v>
      </c>
      <c r="K26" s="9">
        <f t="shared" si="2"/>
        <v>0</v>
      </c>
      <c r="L26" s="9">
        <f t="shared" si="3"/>
        <v>0</v>
      </c>
    </row>
    <row r="27" spans="1:12" ht="15" x14ac:dyDescent="0.25">
      <c r="A27" s="167">
        <f t="shared" si="1"/>
        <v>239.42400000000006</v>
      </c>
      <c r="B27" s="325">
        <f t="shared" si="4"/>
        <v>0.99760000000000026</v>
      </c>
      <c r="C27" s="167">
        <f t="shared" si="0"/>
        <v>1.1519999999998731</v>
      </c>
      <c r="D27" s="167">
        <f>IF('Lineær programmering opg 4'!$M$4=0,"-",(-A27+'Lineær programmering opg 4'!$M$4)/'Lineær programmering opg 4'!$K$4*-1)</f>
        <v>1.1519999999998731</v>
      </c>
      <c r="E27" s="167">
        <f>IF('Lineær programmering opg 4'!$M$5=0,"-",(-A27+'Lineær programmering opg 4'!$M$5)/'Lineær programmering opg 4'!$K$5*-1)</f>
        <v>120.43199999999996</v>
      </c>
      <c r="F27" s="167" t="str">
        <f>IF('Lineær programmering opg 4'!$E$6=0,"-",(-A27+'Lineær programmering opg 4'!$M$6)/'Lineær programmering opg 4'!$K$6*-1)</f>
        <v>-</v>
      </c>
      <c r="G27" s="167" t="str">
        <f>IF('Lineær programmering opg 4'!$D$7=0,"-",((-A27+'Lineær programmering opg 4'!$M$7)/'Lineær programmering opg 4'!$K$7)*-1)</f>
        <v>-</v>
      </c>
      <c r="H27" s="167" t="str">
        <f>IF('Lineær programmering opg 4'!$C$8=0,"-",((-A27+'Lineær programmering opg 4'!$M$8)/'Lineær programmering opg 4'!$K$8)*-1)</f>
        <v>-</v>
      </c>
      <c r="I27" s="167" t="str">
        <f>IF('Lineær programmering opg 4'!$D$8=0,"-",'Lineær programmering opg 4'!$G$8)</f>
        <v>-</v>
      </c>
      <c r="J27" s="295">
        <f>A27*'Lineær programmering opg 4'!$C$11+Datatabel!C27*'Lineær programmering opg 4'!$D$11</f>
        <v>24115.199999999986</v>
      </c>
      <c r="K27" s="9">
        <f t="shared" si="2"/>
        <v>0</v>
      </c>
      <c r="L27" s="9">
        <f t="shared" si="3"/>
        <v>0</v>
      </c>
    </row>
    <row r="28" spans="1:12" ht="15" x14ac:dyDescent="0.25">
      <c r="A28" s="167">
        <f t="shared" si="1"/>
        <v>239.40000000000006</v>
      </c>
      <c r="B28" s="325">
        <f t="shared" si="4"/>
        <v>0.99750000000000028</v>
      </c>
      <c r="C28" s="167">
        <f t="shared" si="0"/>
        <v>1.1999999999998749</v>
      </c>
      <c r="D28" s="167">
        <f>IF('Lineær programmering opg 4'!$M$4=0,"-",(-A28+'Lineær programmering opg 4'!$M$4)/'Lineær programmering opg 4'!$K$4*-1)</f>
        <v>1.1999999999998749</v>
      </c>
      <c r="E28" s="167">
        <f>IF('Lineær programmering opg 4'!$M$5=0,"-",(-A28+'Lineær programmering opg 4'!$M$5)/'Lineær programmering opg 4'!$K$5*-1)</f>
        <v>120.44999999999996</v>
      </c>
      <c r="F28" s="167" t="str">
        <f>IF('Lineær programmering opg 4'!$E$6=0,"-",(-A28+'Lineær programmering opg 4'!$M$6)/'Lineær programmering opg 4'!$K$6*-1)</f>
        <v>-</v>
      </c>
      <c r="G28" s="167" t="str">
        <f>IF('Lineær programmering opg 4'!$D$7=0,"-",((-A28+'Lineær programmering opg 4'!$M$7)/'Lineær programmering opg 4'!$K$7)*-1)</f>
        <v>-</v>
      </c>
      <c r="H28" s="167" t="str">
        <f>IF('Lineær programmering opg 4'!$C$8=0,"-",((-A28+'Lineær programmering opg 4'!$M$8)/'Lineær programmering opg 4'!$K$8)*-1)</f>
        <v>-</v>
      </c>
      <c r="I28" s="167" t="str">
        <f>IF('Lineær programmering opg 4'!$D$8=0,"-",'Lineær programmering opg 4'!$G$8)</f>
        <v>-</v>
      </c>
      <c r="J28" s="295">
        <f>A28*'Lineær programmering opg 4'!$C$11+Datatabel!C28*'Lineær programmering opg 4'!$D$11</f>
        <v>24119.999999999989</v>
      </c>
      <c r="K28" s="9">
        <f t="shared" si="2"/>
        <v>0</v>
      </c>
      <c r="L28" s="9">
        <f t="shared" si="3"/>
        <v>0</v>
      </c>
    </row>
    <row r="29" spans="1:12" ht="15" x14ac:dyDescent="0.25">
      <c r="A29" s="167">
        <f t="shared" si="1"/>
        <v>239.37600000000006</v>
      </c>
      <c r="B29" s="325">
        <f t="shared" si="4"/>
        <v>0.99740000000000029</v>
      </c>
      <c r="C29" s="167">
        <f t="shared" si="0"/>
        <v>1.2479999999998768</v>
      </c>
      <c r="D29" s="167">
        <f>IF('Lineær programmering opg 4'!$M$4=0,"-",(-A29+'Lineær programmering opg 4'!$M$4)/'Lineær programmering opg 4'!$K$4*-1)</f>
        <v>1.2479999999998768</v>
      </c>
      <c r="E29" s="167">
        <f>IF('Lineær programmering opg 4'!$M$5=0,"-",(-A29+'Lineær programmering opg 4'!$M$5)/'Lineær programmering opg 4'!$K$5*-1)</f>
        <v>120.46799999999996</v>
      </c>
      <c r="F29" s="167" t="str">
        <f>IF('Lineær programmering opg 4'!$E$6=0,"-",(-A29+'Lineær programmering opg 4'!$M$6)/'Lineær programmering opg 4'!$K$6*-1)</f>
        <v>-</v>
      </c>
      <c r="G29" s="167" t="str">
        <f>IF('Lineær programmering opg 4'!$D$7=0,"-",((-A29+'Lineær programmering opg 4'!$M$7)/'Lineær programmering opg 4'!$K$7)*-1)</f>
        <v>-</v>
      </c>
      <c r="H29" s="167" t="str">
        <f>IF('Lineær programmering opg 4'!$C$8=0,"-",((-A29+'Lineær programmering opg 4'!$M$8)/'Lineær programmering opg 4'!$K$8)*-1)</f>
        <v>-</v>
      </c>
      <c r="I29" s="167" t="str">
        <f>IF('Lineær programmering opg 4'!$D$8=0,"-",'Lineær programmering opg 4'!$G$8)</f>
        <v>-</v>
      </c>
      <c r="J29" s="295">
        <f>A29*'Lineær programmering opg 4'!$C$11+Datatabel!C29*'Lineær programmering opg 4'!$D$11</f>
        <v>24124.799999999988</v>
      </c>
      <c r="K29" s="9">
        <f t="shared" si="2"/>
        <v>0</v>
      </c>
      <c r="L29" s="9">
        <f t="shared" si="3"/>
        <v>0</v>
      </c>
    </row>
    <row r="30" spans="1:12" ht="15" x14ac:dyDescent="0.25">
      <c r="A30" s="167">
        <f t="shared" si="1"/>
        <v>239.35200000000006</v>
      </c>
      <c r="B30" s="325">
        <f t="shared" si="4"/>
        <v>0.9973000000000003</v>
      </c>
      <c r="C30" s="167">
        <f t="shared" si="0"/>
        <v>1.2959999999998786</v>
      </c>
      <c r="D30" s="167">
        <f>IF('Lineær programmering opg 4'!$M$4=0,"-",(-A30+'Lineær programmering opg 4'!$M$4)/'Lineær programmering opg 4'!$K$4*-1)</f>
        <v>1.2959999999998786</v>
      </c>
      <c r="E30" s="167">
        <f>IF('Lineær programmering opg 4'!$M$5=0,"-",(-A30+'Lineær programmering opg 4'!$M$5)/'Lineær programmering opg 4'!$K$5*-1)</f>
        <v>120.48599999999996</v>
      </c>
      <c r="F30" s="167" t="str">
        <f>IF('Lineær programmering opg 4'!$E$6=0,"-",(-A30+'Lineær programmering opg 4'!$M$6)/'Lineær programmering opg 4'!$K$6*-1)</f>
        <v>-</v>
      </c>
      <c r="G30" s="167" t="str">
        <f>IF('Lineær programmering opg 4'!$D$7=0,"-",((-A30+'Lineær programmering opg 4'!$M$7)/'Lineær programmering opg 4'!$K$7)*-1)</f>
        <v>-</v>
      </c>
      <c r="H30" s="167" t="str">
        <f>IF('Lineær programmering opg 4'!$C$8=0,"-",((-A30+'Lineær programmering opg 4'!$M$8)/'Lineær programmering opg 4'!$K$8)*-1)</f>
        <v>-</v>
      </c>
      <c r="I30" s="167" t="str">
        <f>IF('Lineær programmering opg 4'!$D$8=0,"-",'Lineær programmering opg 4'!$G$8)</f>
        <v>-</v>
      </c>
      <c r="J30" s="295">
        <f>A30*'Lineær programmering opg 4'!$C$11+Datatabel!C30*'Lineær programmering opg 4'!$D$11</f>
        <v>24129.599999999988</v>
      </c>
      <c r="K30" s="9">
        <f t="shared" si="2"/>
        <v>0</v>
      </c>
      <c r="L30" s="9">
        <f t="shared" si="3"/>
        <v>0</v>
      </c>
    </row>
    <row r="31" spans="1:12" ht="15" x14ac:dyDescent="0.25">
      <c r="A31" s="167">
        <f t="shared" si="1"/>
        <v>239.32800000000009</v>
      </c>
      <c r="B31" s="325">
        <f t="shared" si="4"/>
        <v>0.99720000000000031</v>
      </c>
      <c r="C31" s="167">
        <f t="shared" si="0"/>
        <v>1.3439999999998236</v>
      </c>
      <c r="D31" s="167">
        <f>IF('Lineær programmering opg 4'!$M$4=0,"-",(-A31+'Lineær programmering opg 4'!$M$4)/'Lineær programmering opg 4'!$K$4*-1)</f>
        <v>1.3439999999998236</v>
      </c>
      <c r="E31" s="167">
        <f>IF('Lineær programmering opg 4'!$M$5=0,"-",(-A31+'Lineær programmering opg 4'!$M$5)/'Lineær programmering opg 4'!$K$5*-1)</f>
        <v>120.50399999999993</v>
      </c>
      <c r="F31" s="167" t="str">
        <f>IF('Lineær programmering opg 4'!$E$6=0,"-",(-A31+'Lineær programmering opg 4'!$M$6)/'Lineær programmering opg 4'!$K$6*-1)</f>
        <v>-</v>
      </c>
      <c r="G31" s="167" t="str">
        <f>IF('Lineær programmering opg 4'!$D$7=0,"-",((-A31+'Lineær programmering opg 4'!$M$7)/'Lineær programmering opg 4'!$K$7)*-1)</f>
        <v>-</v>
      </c>
      <c r="H31" s="167" t="str">
        <f>IF('Lineær programmering opg 4'!$C$8=0,"-",((-A31+'Lineær programmering opg 4'!$M$8)/'Lineær programmering opg 4'!$K$8)*-1)</f>
        <v>-</v>
      </c>
      <c r="I31" s="167" t="str">
        <f>IF('Lineær programmering opg 4'!$D$8=0,"-",'Lineær programmering opg 4'!$G$8)</f>
        <v>-</v>
      </c>
      <c r="J31" s="295">
        <f>A31*'Lineær programmering opg 4'!$C$11+Datatabel!C31*'Lineær programmering opg 4'!$D$11</f>
        <v>24134.399999999983</v>
      </c>
      <c r="K31" s="9">
        <f t="shared" si="2"/>
        <v>0</v>
      </c>
      <c r="L31" s="9">
        <f t="shared" si="3"/>
        <v>0</v>
      </c>
    </row>
    <row r="32" spans="1:12" ht="15" x14ac:dyDescent="0.25">
      <c r="A32" s="167">
        <f t="shared" si="1"/>
        <v>239.30400000000009</v>
      </c>
      <c r="B32" s="325">
        <f t="shared" si="4"/>
        <v>0.99710000000000032</v>
      </c>
      <c r="C32" s="167">
        <f t="shared" si="0"/>
        <v>1.3919999999998254</v>
      </c>
      <c r="D32" s="167">
        <f>IF('Lineær programmering opg 4'!$M$4=0,"-",(-A32+'Lineær programmering opg 4'!$M$4)/'Lineær programmering opg 4'!$K$4*-1)</f>
        <v>1.3919999999998254</v>
      </c>
      <c r="E32" s="167">
        <f>IF('Lineær programmering opg 4'!$M$5=0,"-",(-A32+'Lineær programmering opg 4'!$M$5)/'Lineær programmering opg 4'!$K$5*-1)</f>
        <v>120.52199999999993</v>
      </c>
      <c r="F32" s="167" t="str">
        <f>IF('Lineær programmering opg 4'!$E$6=0,"-",(-A32+'Lineær programmering opg 4'!$M$6)/'Lineær programmering opg 4'!$K$6*-1)</f>
        <v>-</v>
      </c>
      <c r="G32" s="167" t="str">
        <f>IF('Lineær programmering opg 4'!$D$7=0,"-",((-A32+'Lineær programmering opg 4'!$M$7)/'Lineær programmering opg 4'!$K$7)*-1)</f>
        <v>-</v>
      </c>
      <c r="H32" s="167" t="str">
        <f>IF('Lineær programmering opg 4'!$C$8=0,"-",((-A32+'Lineær programmering opg 4'!$M$8)/'Lineær programmering opg 4'!$K$8)*-1)</f>
        <v>-</v>
      </c>
      <c r="I32" s="167" t="str">
        <f>IF('Lineær programmering opg 4'!$D$8=0,"-",'Lineær programmering opg 4'!$G$8)</f>
        <v>-</v>
      </c>
      <c r="J32" s="295">
        <f>A32*'Lineær programmering opg 4'!$C$11+Datatabel!C32*'Lineær programmering opg 4'!$D$11</f>
        <v>24139.199999999983</v>
      </c>
      <c r="K32" s="9">
        <f t="shared" si="2"/>
        <v>0</v>
      </c>
      <c r="L32" s="9">
        <f t="shared" si="3"/>
        <v>0</v>
      </c>
    </row>
    <row r="33" spans="1:12" ht="15" x14ac:dyDescent="0.25">
      <c r="A33" s="167">
        <f t="shared" si="1"/>
        <v>239.28000000000009</v>
      </c>
      <c r="B33" s="325">
        <f t="shared" si="4"/>
        <v>0.99700000000000033</v>
      </c>
      <c r="C33" s="167">
        <f t="shared" si="0"/>
        <v>1.4399999999998272</v>
      </c>
      <c r="D33" s="167">
        <f>IF('Lineær programmering opg 4'!$M$4=0,"-",(-A33+'Lineær programmering opg 4'!$M$4)/'Lineær programmering opg 4'!$K$4*-1)</f>
        <v>1.4399999999998272</v>
      </c>
      <c r="E33" s="167">
        <f>IF('Lineær programmering opg 4'!$M$5=0,"-",(-A33+'Lineær programmering opg 4'!$M$5)/'Lineær programmering opg 4'!$K$5*-1)</f>
        <v>120.53999999999994</v>
      </c>
      <c r="F33" s="167" t="str">
        <f>IF('Lineær programmering opg 4'!$E$6=0,"-",(-A33+'Lineær programmering opg 4'!$M$6)/'Lineær programmering opg 4'!$K$6*-1)</f>
        <v>-</v>
      </c>
      <c r="G33" s="167" t="str">
        <f>IF('Lineær programmering opg 4'!$D$7=0,"-",((-A33+'Lineær programmering opg 4'!$M$7)/'Lineær programmering opg 4'!$K$7)*-1)</f>
        <v>-</v>
      </c>
      <c r="H33" s="167" t="str">
        <f>IF('Lineær programmering opg 4'!$C$8=0,"-",((-A33+'Lineær programmering opg 4'!$M$8)/'Lineær programmering opg 4'!$K$8)*-1)</f>
        <v>-</v>
      </c>
      <c r="I33" s="167" t="str">
        <f>IF('Lineær programmering opg 4'!$D$8=0,"-",'Lineær programmering opg 4'!$G$8)</f>
        <v>-</v>
      </c>
      <c r="J33" s="295">
        <f>A33*'Lineær programmering opg 4'!$C$11+Datatabel!C33*'Lineær programmering opg 4'!$D$11</f>
        <v>24143.999999999982</v>
      </c>
      <c r="K33" s="9">
        <f t="shared" si="2"/>
        <v>0</v>
      </c>
      <c r="L33" s="9">
        <f t="shared" si="3"/>
        <v>0</v>
      </c>
    </row>
    <row r="34" spans="1:12" ht="15" x14ac:dyDescent="0.25">
      <c r="A34" s="167">
        <f t="shared" si="1"/>
        <v>239.25600000000009</v>
      </c>
      <c r="B34" s="325">
        <f t="shared" si="4"/>
        <v>0.99690000000000034</v>
      </c>
      <c r="C34" s="167">
        <f t="shared" si="0"/>
        <v>1.487999999999829</v>
      </c>
      <c r="D34" s="167">
        <f>IF('Lineær programmering opg 4'!$M$4=0,"-",(-A34+'Lineær programmering opg 4'!$M$4)/'Lineær programmering opg 4'!$K$4*-1)</f>
        <v>1.487999999999829</v>
      </c>
      <c r="E34" s="167">
        <f>IF('Lineær programmering opg 4'!$M$5=0,"-",(-A34+'Lineær programmering opg 4'!$M$5)/'Lineær programmering opg 4'!$K$5*-1)</f>
        <v>120.55799999999994</v>
      </c>
      <c r="F34" s="167" t="str">
        <f>IF('Lineær programmering opg 4'!$E$6=0,"-",(-A34+'Lineær programmering opg 4'!$M$6)/'Lineær programmering opg 4'!$K$6*-1)</f>
        <v>-</v>
      </c>
      <c r="G34" s="167" t="str">
        <f>IF('Lineær programmering opg 4'!$D$7=0,"-",((-A34+'Lineær programmering opg 4'!$M$7)/'Lineær programmering opg 4'!$K$7)*-1)</f>
        <v>-</v>
      </c>
      <c r="H34" s="167" t="str">
        <f>IF('Lineær programmering opg 4'!$C$8=0,"-",((-A34+'Lineær programmering opg 4'!$M$8)/'Lineær programmering opg 4'!$K$8)*-1)</f>
        <v>-</v>
      </c>
      <c r="I34" s="167" t="str">
        <f>IF('Lineær programmering opg 4'!$D$8=0,"-",'Lineær programmering opg 4'!$G$8)</f>
        <v>-</v>
      </c>
      <c r="J34" s="295">
        <f>A34*'Lineær programmering opg 4'!$C$11+Datatabel!C34*'Lineær programmering opg 4'!$D$11</f>
        <v>24148.799999999985</v>
      </c>
      <c r="K34" s="9">
        <f t="shared" si="2"/>
        <v>0</v>
      </c>
      <c r="L34" s="9">
        <f t="shared" si="3"/>
        <v>0</v>
      </c>
    </row>
    <row r="35" spans="1:12" ht="15" x14ac:dyDescent="0.25">
      <c r="A35" s="167">
        <f t="shared" si="1"/>
        <v>239.23200000000008</v>
      </c>
      <c r="B35" s="325">
        <f t="shared" si="4"/>
        <v>0.99680000000000035</v>
      </c>
      <c r="C35" s="167">
        <f t="shared" si="0"/>
        <v>1.5359999999998308</v>
      </c>
      <c r="D35" s="167">
        <f>IF('Lineær programmering opg 4'!$M$4=0,"-",(-A35+'Lineær programmering opg 4'!$M$4)/'Lineær programmering opg 4'!$K$4*-1)</f>
        <v>1.5359999999998308</v>
      </c>
      <c r="E35" s="167">
        <f>IF('Lineær programmering opg 4'!$M$5=0,"-",(-A35+'Lineær programmering opg 4'!$M$5)/'Lineær programmering opg 4'!$K$5*-1)</f>
        <v>120.57599999999994</v>
      </c>
      <c r="F35" s="167" t="str">
        <f>IF('Lineær programmering opg 4'!$E$6=0,"-",(-A35+'Lineær programmering opg 4'!$M$6)/'Lineær programmering opg 4'!$K$6*-1)</f>
        <v>-</v>
      </c>
      <c r="G35" s="167" t="str">
        <f>IF('Lineær programmering opg 4'!$D$7=0,"-",((-A35+'Lineær programmering opg 4'!$M$7)/'Lineær programmering opg 4'!$K$7)*-1)</f>
        <v>-</v>
      </c>
      <c r="H35" s="167" t="str">
        <f>IF('Lineær programmering opg 4'!$C$8=0,"-",((-A35+'Lineær programmering opg 4'!$M$8)/'Lineær programmering opg 4'!$K$8)*-1)</f>
        <v>-</v>
      </c>
      <c r="I35" s="167" t="str">
        <f>IF('Lineær programmering opg 4'!$D$8=0,"-",'Lineær programmering opg 4'!$G$8)</f>
        <v>-</v>
      </c>
      <c r="J35" s="295">
        <f>A35*'Lineær programmering opg 4'!$C$11+Datatabel!C35*'Lineær programmering opg 4'!$D$11</f>
        <v>24153.599999999984</v>
      </c>
      <c r="K35" s="9">
        <f t="shared" si="2"/>
        <v>0</v>
      </c>
      <c r="L35" s="9">
        <f t="shared" si="3"/>
        <v>0</v>
      </c>
    </row>
    <row r="36" spans="1:12" ht="15" x14ac:dyDescent="0.25">
      <c r="A36" s="167">
        <f t="shared" si="1"/>
        <v>239.20800000000008</v>
      </c>
      <c r="B36" s="325">
        <f t="shared" si="4"/>
        <v>0.99670000000000036</v>
      </c>
      <c r="C36" s="167">
        <f t="shared" si="0"/>
        <v>1.5839999999998327</v>
      </c>
      <c r="D36" s="167">
        <f>IF('Lineær programmering opg 4'!$M$4=0,"-",(-A36+'Lineær programmering opg 4'!$M$4)/'Lineær programmering opg 4'!$K$4*-1)</f>
        <v>1.5839999999998327</v>
      </c>
      <c r="E36" s="167">
        <f>IF('Lineær programmering opg 4'!$M$5=0,"-",(-A36+'Lineær programmering opg 4'!$M$5)/'Lineær programmering opg 4'!$K$5*-1)</f>
        <v>120.59399999999994</v>
      </c>
      <c r="F36" s="167" t="str">
        <f>IF('Lineær programmering opg 4'!$E$6=0,"-",(-A36+'Lineær programmering opg 4'!$M$6)/'Lineær programmering opg 4'!$K$6*-1)</f>
        <v>-</v>
      </c>
      <c r="G36" s="167" t="str">
        <f>IF('Lineær programmering opg 4'!$D$7=0,"-",((-A36+'Lineær programmering opg 4'!$M$7)/'Lineær programmering opg 4'!$K$7)*-1)</f>
        <v>-</v>
      </c>
      <c r="H36" s="167" t="str">
        <f>IF('Lineær programmering opg 4'!$C$8=0,"-",((-A36+'Lineær programmering opg 4'!$M$8)/'Lineær programmering opg 4'!$K$8)*-1)</f>
        <v>-</v>
      </c>
      <c r="I36" s="167" t="str">
        <f>IF('Lineær programmering opg 4'!$D$8=0,"-",'Lineær programmering opg 4'!$G$8)</f>
        <v>-</v>
      </c>
      <c r="J36" s="295">
        <f>A36*'Lineær programmering opg 4'!$C$11+Datatabel!C36*'Lineær programmering opg 4'!$D$11</f>
        <v>24158.399999999987</v>
      </c>
      <c r="K36" s="9">
        <f t="shared" si="2"/>
        <v>0</v>
      </c>
      <c r="L36" s="9">
        <f t="shared" si="3"/>
        <v>0</v>
      </c>
    </row>
    <row r="37" spans="1:12" ht="15" x14ac:dyDescent="0.25">
      <c r="A37" s="167">
        <f t="shared" si="1"/>
        <v>239.18400000000008</v>
      </c>
      <c r="B37" s="325">
        <f t="shared" si="4"/>
        <v>0.99660000000000037</v>
      </c>
      <c r="C37" s="167">
        <f t="shared" si="0"/>
        <v>1.6319999999998345</v>
      </c>
      <c r="D37" s="167">
        <f>IF('Lineær programmering opg 4'!$M$4=0,"-",(-A37+'Lineær programmering opg 4'!$M$4)/'Lineær programmering opg 4'!$K$4*-1)</f>
        <v>1.6319999999998345</v>
      </c>
      <c r="E37" s="167">
        <f>IF('Lineær programmering opg 4'!$M$5=0,"-",(-A37+'Lineær programmering opg 4'!$M$5)/'Lineær programmering opg 4'!$K$5*-1)</f>
        <v>120.61199999999994</v>
      </c>
      <c r="F37" s="167" t="str">
        <f>IF('Lineær programmering opg 4'!$E$6=0,"-",(-A37+'Lineær programmering opg 4'!$M$6)/'Lineær programmering opg 4'!$K$6*-1)</f>
        <v>-</v>
      </c>
      <c r="G37" s="167" t="str">
        <f>IF('Lineær programmering opg 4'!$D$7=0,"-",((-A37+'Lineær programmering opg 4'!$M$7)/'Lineær programmering opg 4'!$K$7)*-1)</f>
        <v>-</v>
      </c>
      <c r="H37" s="167" t="str">
        <f>IF('Lineær programmering opg 4'!$C$8=0,"-",((-A37+'Lineær programmering opg 4'!$M$8)/'Lineær programmering opg 4'!$K$8)*-1)</f>
        <v>-</v>
      </c>
      <c r="I37" s="167" t="str">
        <f>IF('Lineær programmering opg 4'!$D$8=0,"-",'Lineær programmering opg 4'!$G$8)</f>
        <v>-</v>
      </c>
      <c r="J37" s="295">
        <f>A37*'Lineær programmering opg 4'!$C$11+Datatabel!C37*'Lineær programmering opg 4'!$D$11</f>
        <v>24163.199999999983</v>
      </c>
      <c r="K37" s="9">
        <f t="shared" si="2"/>
        <v>0</v>
      </c>
      <c r="L37" s="9">
        <f t="shared" si="3"/>
        <v>0</v>
      </c>
    </row>
    <row r="38" spans="1:12" ht="15" x14ac:dyDescent="0.25">
      <c r="A38" s="167">
        <f t="shared" si="1"/>
        <v>239.16000000000008</v>
      </c>
      <c r="B38" s="325">
        <f t="shared" si="4"/>
        <v>0.99650000000000039</v>
      </c>
      <c r="C38" s="167">
        <f t="shared" si="0"/>
        <v>1.6799999999998363</v>
      </c>
      <c r="D38" s="167">
        <f>IF('Lineær programmering opg 4'!$M$4=0,"-",(-A38+'Lineær programmering opg 4'!$M$4)/'Lineær programmering opg 4'!$K$4*-1)</f>
        <v>1.6799999999998363</v>
      </c>
      <c r="E38" s="167">
        <f>IF('Lineær programmering opg 4'!$M$5=0,"-",(-A38+'Lineær programmering opg 4'!$M$5)/'Lineær programmering opg 4'!$K$5*-1)</f>
        <v>120.62999999999994</v>
      </c>
      <c r="F38" s="167" t="str">
        <f>IF('Lineær programmering opg 4'!$E$6=0,"-",(-A38+'Lineær programmering opg 4'!$M$6)/'Lineær programmering opg 4'!$K$6*-1)</f>
        <v>-</v>
      </c>
      <c r="G38" s="167" t="str">
        <f>IF('Lineær programmering opg 4'!$D$7=0,"-",((-A38+'Lineær programmering opg 4'!$M$7)/'Lineær programmering opg 4'!$K$7)*-1)</f>
        <v>-</v>
      </c>
      <c r="H38" s="167" t="str">
        <f>IF('Lineær programmering opg 4'!$C$8=0,"-",((-A38+'Lineær programmering opg 4'!$M$8)/'Lineær programmering opg 4'!$K$8)*-1)</f>
        <v>-</v>
      </c>
      <c r="I38" s="167" t="str">
        <f>IF('Lineær programmering opg 4'!$D$8=0,"-",'Lineær programmering opg 4'!$G$8)</f>
        <v>-</v>
      </c>
      <c r="J38" s="295">
        <f>A38*'Lineær programmering opg 4'!$C$11+Datatabel!C38*'Lineær programmering opg 4'!$D$11</f>
        <v>24167.999999999982</v>
      </c>
      <c r="K38" s="9">
        <f t="shared" si="2"/>
        <v>0</v>
      </c>
      <c r="L38" s="9">
        <f t="shared" si="3"/>
        <v>0</v>
      </c>
    </row>
    <row r="39" spans="1:12" ht="15" x14ac:dyDescent="0.25">
      <c r="A39" s="167">
        <f t="shared" si="1"/>
        <v>239.13600000000008</v>
      </c>
      <c r="B39" s="325">
        <f t="shared" si="4"/>
        <v>0.9964000000000004</v>
      </c>
      <c r="C39" s="167">
        <f t="shared" si="0"/>
        <v>1.7279999999998381</v>
      </c>
      <c r="D39" s="167">
        <f>IF('Lineær programmering opg 4'!$M$4=0,"-",(-A39+'Lineær programmering opg 4'!$M$4)/'Lineær programmering opg 4'!$K$4*-1)</f>
        <v>1.7279999999998381</v>
      </c>
      <c r="E39" s="167">
        <f>IF('Lineær programmering opg 4'!$M$5=0,"-",(-A39+'Lineær programmering opg 4'!$M$5)/'Lineær programmering opg 4'!$K$5*-1)</f>
        <v>120.64799999999994</v>
      </c>
      <c r="F39" s="167" t="str">
        <f>IF('Lineær programmering opg 4'!$E$6=0,"-",(-A39+'Lineær programmering opg 4'!$M$6)/'Lineær programmering opg 4'!$K$6*-1)</f>
        <v>-</v>
      </c>
      <c r="G39" s="167" t="str">
        <f>IF('Lineær programmering opg 4'!$D$7=0,"-",((-A39+'Lineær programmering opg 4'!$M$7)/'Lineær programmering opg 4'!$K$7)*-1)</f>
        <v>-</v>
      </c>
      <c r="H39" s="167" t="str">
        <f>IF('Lineær programmering opg 4'!$C$8=0,"-",((-A39+'Lineær programmering opg 4'!$M$8)/'Lineær programmering opg 4'!$K$8)*-1)</f>
        <v>-</v>
      </c>
      <c r="I39" s="167" t="str">
        <f>IF('Lineær programmering opg 4'!$D$8=0,"-",'Lineær programmering opg 4'!$G$8)</f>
        <v>-</v>
      </c>
      <c r="J39" s="295">
        <f>A39*'Lineær programmering opg 4'!$C$11+Datatabel!C39*'Lineær programmering opg 4'!$D$11</f>
        <v>24172.799999999985</v>
      </c>
      <c r="K39" s="9">
        <f t="shared" si="2"/>
        <v>0</v>
      </c>
      <c r="L39" s="9">
        <f t="shared" si="3"/>
        <v>0</v>
      </c>
    </row>
    <row r="40" spans="1:12" ht="15" x14ac:dyDescent="0.25">
      <c r="A40" s="167">
        <f t="shared" si="1"/>
        <v>239.11200000000011</v>
      </c>
      <c r="B40" s="325">
        <f t="shared" si="4"/>
        <v>0.99630000000000041</v>
      </c>
      <c r="C40" s="167">
        <f t="shared" si="0"/>
        <v>1.7759999999997831</v>
      </c>
      <c r="D40" s="167">
        <f>IF('Lineær programmering opg 4'!$M$4=0,"-",(-A40+'Lineær programmering opg 4'!$M$4)/'Lineær programmering opg 4'!$K$4*-1)</f>
        <v>1.7759999999997831</v>
      </c>
      <c r="E40" s="167">
        <f>IF('Lineær programmering opg 4'!$M$5=0,"-",(-A40+'Lineær programmering opg 4'!$M$5)/'Lineær programmering opg 4'!$K$5*-1)</f>
        <v>120.66599999999993</v>
      </c>
      <c r="F40" s="167" t="str">
        <f>IF('Lineær programmering opg 4'!$E$6=0,"-",(-A40+'Lineær programmering opg 4'!$M$6)/'Lineær programmering opg 4'!$K$6*-1)</f>
        <v>-</v>
      </c>
      <c r="G40" s="167" t="str">
        <f>IF('Lineær programmering opg 4'!$D$7=0,"-",((-A40+'Lineær programmering opg 4'!$M$7)/'Lineær programmering opg 4'!$K$7)*-1)</f>
        <v>-</v>
      </c>
      <c r="H40" s="167" t="str">
        <f>IF('Lineær programmering opg 4'!$C$8=0,"-",((-A40+'Lineær programmering opg 4'!$M$8)/'Lineær programmering opg 4'!$K$8)*-1)</f>
        <v>-</v>
      </c>
      <c r="I40" s="167" t="str">
        <f>IF('Lineær programmering opg 4'!$D$8=0,"-",'Lineær programmering opg 4'!$G$8)</f>
        <v>-</v>
      </c>
      <c r="J40" s="295">
        <f>A40*'Lineær programmering opg 4'!$C$11+Datatabel!C40*'Lineær programmering opg 4'!$D$11</f>
        <v>24177.59999999998</v>
      </c>
      <c r="K40" s="9">
        <f t="shared" si="2"/>
        <v>0</v>
      </c>
      <c r="L40" s="9">
        <f t="shared" si="3"/>
        <v>0</v>
      </c>
    </row>
    <row r="41" spans="1:12" ht="15" x14ac:dyDescent="0.25">
      <c r="A41" s="167">
        <f t="shared" si="1"/>
        <v>239.08800000000011</v>
      </c>
      <c r="B41" s="325">
        <f t="shared" si="4"/>
        <v>0.99620000000000042</v>
      </c>
      <c r="C41" s="167">
        <f t="shared" si="0"/>
        <v>1.8239999999997849</v>
      </c>
      <c r="D41" s="167">
        <f>IF('Lineær programmering opg 4'!$M$4=0,"-",(-A41+'Lineær programmering opg 4'!$M$4)/'Lineær programmering opg 4'!$K$4*-1)</f>
        <v>1.8239999999997849</v>
      </c>
      <c r="E41" s="167">
        <f>IF('Lineær programmering opg 4'!$M$5=0,"-",(-A41+'Lineær programmering opg 4'!$M$5)/'Lineær programmering opg 4'!$K$5*-1)</f>
        <v>120.68399999999993</v>
      </c>
      <c r="F41" s="167" t="str">
        <f>IF('Lineær programmering opg 4'!$E$6=0,"-",(-A41+'Lineær programmering opg 4'!$M$6)/'Lineær programmering opg 4'!$K$6*-1)</f>
        <v>-</v>
      </c>
      <c r="G41" s="167" t="str">
        <f>IF('Lineær programmering opg 4'!$D$7=0,"-",((-A41+'Lineær programmering opg 4'!$M$7)/'Lineær programmering opg 4'!$K$7)*-1)</f>
        <v>-</v>
      </c>
      <c r="H41" s="167" t="str">
        <f>IF('Lineær programmering opg 4'!$C$8=0,"-",((-A41+'Lineær programmering opg 4'!$M$8)/'Lineær programmering opg 4'!$K$8)*-1)</f>
        <v>-</v>
      </c>
      <c r="I41" s="167" t="str">
        <f>IF('Lineær programmering opg 4'!$D$8=0,"-",'Lineær programmering opg 4'!$G$8)</f>
        <v>-</v>
      </c>
      <c r="J41" s="295">
        <f>A41*'Lineær programmering opg 4'!$C$11+Datatabel!C41*'Lineær programmering opg 4'!$D$11</f>
        <v>24182.39999999998</v>
      </c>
      <c r="K41" s="9">
        <f t="shared" si="2"/>
        <v>0</v>
      </c>
      <c r="L41" s="9">
        <f t="shared" si="3"/>
        <v>0</v>
      </c>
    </row>
    <row r="42" spans="1:12" ht="15" x14ac:dyDescent="0.25">
      <c r="A42" s="167">
        <f t="shared" si="1"/>
        <v>239.06400000000011</v>
      </c>
      <c r="B42" s="325">
        <f t="shared" si="4"/>
        <v>0.99610000000000043</v>
      </c>
      <c r="C42" s="167">
        <f t="shared" si="0"/>
        <v>1.8719999999997867</v>
      </c>
      <c r="D42" s="167">
        <f>IF('Lineær programmering opg 4'!$M$4=0,"-",(-A42+'Lineær programmering opg 4'!$M$4)/'Lineær programmering opg 4'!$K$4*-1)</f>
        <v>1.8719999999997867</v>
      </c>
      <c r="E42" s="167">
        <f>IF('Lineær programmering opg 4'!$M$5=0,"-",(-A42+'Lineær programmering opg 4'!$M$5)/'Lineær programmering opg 4'!$K$5*-1)</f>
        <v>120.70199999999993</v>
      </c>
      <c r="F42" s="167" t="str">
        <f>IF('Lineær programmering opg 4'!$E$6=0,"-",(-A42+'Lineær programmering opg 4'!$M$6)/'Lineær programmering opg 4'!$K$6*-1)</f>
        <v>-</v>
      </c>
      <c r="G42" s="167" t="str">
        <f>IF('Lineær programmering opg 4'!$D$7=0,"-",((-A42+'Lineær programmering opg 4'!$M$7)/'Lineær programmering opg 4'!$K$7)*-1)</f>
        <v>-</v>
      </c>
      <c r="H42" s="167" t="str">
        <f>IF('Lineær programmering opg 4'!$C$8=0,"-",((-A42+'Lineær programmering opg 4'!$M$8)/'Lineær programmering opg 4'!$K$8)*-1)</f>
        <v>-</v>
      </c>
      <c r="I42" s="167" t="str">
        <f>IF('Lineær programmering opg 4'!$D$8=0,"-",'Lineær programmering opg 4'!$G$8)</f>
        <v>-</v>
      </c>
      <c r="J42" s="295">
        <f>A42*'Lineær programmering opg 4'!$C$11+Datatabel!C42*'Lineær programmering opg 4'!$D$11</f>
        <v>24187.199999999979</v>
      </c>
      <c r="K42" s="9">
        <f t="shared" si="2"/>
        <v>0</v>
      </c>
      <c r="L42" s="9">
        <f t="shared" si="3"/>
        <v>0</v>
      </c>
    </row>
    <row r="43" spans="1:12" ht="15" x14ac:dyDescent="0.25">
      <c r="A43" s="167">
        <f t="shared" si="1"/>
        <v>239.04000000000011</v>
      </c>
      <c r="B43" s="325">
        <f t="shared" si="4"/>
        <v>0.99600000000000044</v>
      </c>
      <c r="C43" s="167">
        <f t="shared" si="0"/>
        <v>1.9199999999997885</v>
      </c>
      <c r="D43" s="167">
        <f>IF('Lineær programmering opg 4'!$M$4=0,"-",(-A43+'Lineær programmering opg 4'!$M$4)/'Lineær programmering opg 4'!$K$4*-1)</f>
        <v>1.9199999999997885</v>
      </c>
      <c r="E43" s="167">
        <f>IF('Lineær programmering opg 4'!$M$5=0,"-",(-A43+'Lineær programmering opg 4'!$M$5)/'Lineær programmering opg 4'!$K$5*-1)</f>
        <v>120.71999999999993</v>
      </c>
      <c r="F43" s="167" t="str">
        <f>IF('Lineær programmering opg 4'!$E$6=0,"-",(-A43+'Lineær programmering opg 4'!$M$6)/'Lineær programmering opg 4'!$K$6*-1)</f>
        <v>-</v>
      </c>
      <c r="G43" s="167" t="str">
        <f>IF('Lineær programmering opg 4'!$D$7=0,"-",((-A43+'Lineær programmering opg 4'!$M$7)/'Lineær programmering opg 4'!$K$7)*-1)</f>
        <v>-</v>
      </c>
      <c r="H43" s="167" t="str">
        <f>IF('Lineær programmering opg 4'!$C$8=0,"-",((-A43+'Lineær programmering opg 4'!$M$8)/'Lineær programmering opg 4'!$K$8)*-1)</f>
        <v>-</v>
      </c>
      <c r="I43" s="167" t="str">
        <f>IF('Lineær programmering opg 4'!$D$8=0,"-",'Lineær programmering opg 4'!$G$8)</f>
        <v>-</v>
      </c>
      <c r="J43" s="295">
        <f>A43*'Lineær programmering opg 4'!$C$11+Datatabel!C43*'Lineær programmering opg 4'!$D$11</f>
        <v>24191.999999999978</v>
      </c>
      <c r="K43" s="9">
        <f t="shared" si="2"/>
        <v>0</v>
      </c>
      <c r="L43" s="9">
        <f t="shared" si="3"/>
        <v>0</v>
      </c>
    </row>
    <row r="44" spans="1:12" ht="15" x14ac:dyDescent="0.25">
      <c r="A44" s="167">
        <f t="shared" si="1"/>
        <v>239.0160000000001</v>
      </c>
      <c r="B44" s="325">
        <f t="shared" si="4"/>
        <v>0.99590000000000045</v>
      </c>
      <c r="C44" s="167">
        <f t="shared" si="0"/>
        <v>1.9679999999997904</v>
      </c>
      <c r="D44" s="167">
        <f>IF('Lineær programmering opg 4'!$M$4=0,"-",(-A44+'Lineær programmering opg 4'!$M$4)/'Lineær programmering opg 4'!$K$4*-1)</f>
        <v>1.9679999999997904</v>
      </c>
      <c r="E44" s="167">
        <f>IF('Lineær programmering opg 4'!$M$5=0,"-",(-A44+'Lineær programmering opg 4'!$M$5)/'Lineær programmering opg 4'!$K$5*-1)</f>
        <v>120.73799999999993</v>
      </c>
      <c r="F44" s="167" t="str">
        <f>IF('Lineær programmering opg 4'!$E$6=0,"-",(-A44+'Lineær programmering opg 4'!$M$6)/'Lineær programmering opg 4'!$K$6*-1)</f>
        <v>-</v>
      </c>
      <c r="G44" s="167" t="str">
        <f>IF('Lineær programmering opg 4'!$D$7=0,"-",((-A44+'Lineær programmering opg 4'!$M$7)/'Lineær programmering opg 4'!$K$7)*-1)</f>
        <v>-</v>
      </c>
      <c r="H44" s="167" t="str">
        <f>IF('Lineær programmering opg 4'!$C$8=0,"-",((-A44+'Lineær programmering opg 4'!$M$8)/'Lineær programmering opg 4'!$K$8)*-1)</f>
        <v>-</v>
      </c>
      <c r="I44" s="167" t="str">
        <f>IF('Lineær programmering opg 4'!$D$8=0,"-",'Lineær programmering opg 4'!$G$8)</f>
        <v>-</v>
      </c>
      <c r="J44" s="295">
        <f>A44*'Lineær programmering opg 4'!$C$11+Datatabel!C44*'Lineær programmering opg 4'!$D$11</f>
        <v>24196.799999999977</v>
      </c>
      <c r="K44" s="9">
        <f t="shared" si="2"/>
        <v>0</v>
      </c>
      <c r="L44" s="9">
        <f t="shared" si="3"/>
        <v>0</v>
      </c>
    </row>
    <row r="45" spans="1:12" ht="15" x14ac:dyDescent="0.25">
      <c r="A45" s="167">
        <f t="shared" si="1"/>
        <v>238.9920000000001</v>
      </c>
      <c r="B45" s="325">
        <f t="shared" si="4"/>
        <v>0.99580000000000046</v>
      </c>
      <c r="C45" s="167">
        <f t="shared" si="0"/>
        <v>2.0159999999997922</v>
      </c>
      <c r="D45" s="167">
        <f>IF('Lineær programmering opg 4'!$M$4=0,"-",(-A45+'Lineær programmering opg 4'!$M$4)/'Lineær programmering opg 4'!$K$4*-1)</f>
        <v>2.0159999999997922</v>
      </c>
      <c r="E45" s="167">
        <f>IF('Lineær programmering opg 4'!$M$5=0,"-",(-A45+'Lineær programmering opg 4'!$M$5)/'Lineær programmering opg 4'!$K$5*-1)</f>
        <v>120.75599999999993</v>
      </c>
      <c r="F45" s="167" t="str">
        <f>IF('Lineær programmering opg 4'!$E$6=0,"-",(-A45+'Lineær programmering opg 4'!$M$6)/'Lineær programmering opg 4'!$K$6*-1)</f>
        <v>-</v>
      </c>
      <c r="G45" s="167" t="str">
        <f>IF('Lineær programmering opg 4'!$D$7=0,"-",((-A45+'Lineær programmering opg 4'!$M$7)/'Lineær programmering opg 4'!$K$7)*-1)</f>
        <v>-</v>
      </c>
      <c r="H45" s="167" t="str">
        <f>IF('Lineær programmering opg 4'!$C$8=0,"-",((-A45+'Lineær programmering opg 4'!$M$8)/'Lineær programmering opg 4'!$K$8)*-1)</f>
        <v>-</v>
      </c>
      <c r="I45" s="167" t="str">
        <f>IF('Lineær programmering opg 4'!$D$8=0,"-",'Lineær programmering opg 4'!$G$8)</f>
        <v>-</v>
      </c>
      <c r="J45" s="295">
        <f>A45*'Lineær programmering opg 4'!$C$11+Datatabel!C45*'Lineær programmering opg 4'!$D$11</f>
        <v>24201.59999999998</v>
      </c>
      <c r="K45" s="9">
        <f t="shared" si="2"/>
        <v>0</v>
      </c>
      <c r="L45" s="9">
        <f t="shared" si="3"/>
        <v>0</v>
      </c>
    </row>
    <row r="46" spans="1:12" ht="15" x14ac:dyDescent="0.25">
      <c r="A46" s="167">
        <f t="shared" si="1"/>
        <v>238.9680000000001</v>
      </c>
      <c r="B46" s="325">
        <f t="shared" si="4"/>
        <v>0.99570000000000047</v>
      </c>
      <c r="C46" s="167">
        <f t="shared" si="0"/>
        <v>2.063999999999794</v>
      </c>
      <c r="D46" s="167">
        <f>IF('Lineær programmering opg 4'!$M$4=0,"-",(-A46+'Lineær programmering opg 4'!$M$4)/'Lineær programmering opg 4'!$K$4*-1)</f>
        <v>2.063999999999794</v>
      </c>
      <c r="E46" s="167">
        <f>IF('Lineær programmering opg 4'!$M$5=0,"-",(-A46+'Lineær programmering opg 4'!$M$5)/'Lineær programmering opg 4'!$K$5*-1)</f>
        <v>120.77399999999993</v>
      </c>
      <c r="F46" s="167" t="str">
        <f>IF('Lineær programmering opg 4'!$E$6=0,"-",(-A46+'Lineær programmering opg 4'!$M$6)/'Lineær programmering opg 4'!$K$6*-1)</f>
        <v>-</v>
      </c>
      <c r="G46" s="167" t="str">
        <f>IF('Lineær programmering opg 4'!$D$7=0,"-",((-A46+'Lineær programmering opg 4'!$M$7)/'Lineær programmering opg 4'!$K$7)*-1)</f>
        <v>-</v>
      </c>
      <c r="H46" s="167" t="str">
        <f>IF('Lineær programmering opg 4'!$C$8=0,"-",((-A46+'Lineær programmering opg 4'!$M$8)/'Lineær programmering opg 4'!$K$8)*-1)</f>
        <v>-</v>
      </c>
      <c r="I46" s="167" t="str">
        <f>IF('Lineær programmering opg 4'!$D$8=0,"-",'Lineær programmering opg 4'!$G$8)</f>
        <v>-</v>
      </c>
      <c r="J46" s="295">
        <f>A46*'Lineær programmering opg 4'!$C$11+Datatabel!C46*'Lineær programmering opg 4'!$D$11</f>
        <v>24206.39999999998</v>
      </c>
      <c r="K46" s="9">
        <f t="shared" si="2"/>
        <v>0</v>
      </c>
      <c r="L46" s="9">
        <f t="shared" si="3"/>
        <v>0</v>
      </c>
    </row>
    <row r="47" spans="1:12" ht="15" x14ac:dyDescent="0.25">
      <c r="A47" s="167">
        <f t="shared" si="1"/>
        <v>238.94400000000013</v>
      </c>
      <c r="B47" s="325">
        <f t="shared" si="4"/>
        <v>0.99560000000000048</v>
      </c>
      <c r="C47" s="167">
        <f t="shared" si="0"/>
        <v>2.111999999999739</v>
      </c>
      <c r="D47" s="167">
        <f>IF('Lineær programmering opg 4'!$M$4=0,"-",(-A47+'Lineær programmering opg 4'!$M$4)/'Lineær programmering opg 4'!$K$4*-1)</f>
        <v>2.111999999999739</v>
      </c>
      <c r="E47" s="167">
        <f>IF('Lineær programmering opg 4'!$M$5=0,"-",(-A47+'Lineær programmering opg 4'!$M$5)/'Lineær programmering opg 4'!$K$5*-1)</f>
        <v>120.7919999999999</v>
      </c>
      <c r="F47" s="167" t="str">
        <f>IF('Lineær programmering opg 4'!$E$6=0,"-",(-A47+'Lineær programmering opg 4'!$M$6)/'Lineær programmering opg 4'!$K$6*-1)</f>
        <v>-</v>
      </c>
      <c r="G47" s="167" t="str">
        <f>IF('Lineær programmering opg 4'!$D$7=0,"-",((-A47+'Lineær programmering opg 4'!$M$7)/'Lineær programmering opg 4'!$K$7)*-1)</f>
        <v>-</v>
      </c>
      <c r="H47" s="167" t="str">
        <f>IF('Lineær programmering opg 4'!$C$8=0,"-",((-A47+'Lineær programmering opg 4'!$M$8)/'Lineær programmering opg 4'!$K$8)*-1)</f>
        <v>-</v>
      </c>
      <c r="I47" s="167" t="str">
        <f>IF('Lineær programmering opg 4'!$D$8=0,"-",'Lineær programmering opg 4'!$G$8)</f>
        <v>-</v>
      </c>
      <c r="J47" s="295">
        <f>A47*'Lineær programmering opg 4'!$C$11+Datatabel!C47*'Lineær programmering opg 4'!$D$11</f>
        <v>24211.199999999972</v>
      </c>
      <c r="K47" s="9">
        <f t="shared" si="2"/>
        <v>0</v>
      </c>
      <c r="L47" s="9">
        <f t="shared" si="3"/>
        <v>0</v>
      </c>
    </row>
    <row r="48" spans="1:12" ht="15" x14ac:dyDescent="0.25">
      <c r="A48" s="167">
        <f t="shared" si="1"/>
        <v>238.92000000000013</v>
      </c>
      <c r="B48" s="325">
        <f t="shared" si="4"/>
        <v>0.9955000000000005</v>
      </c>
      <c r="C48" s="167">
        <f t="shared" si="0"/>
        <v>2.1599999999997408</v>
      </c>
      <c r="D48" s="167">
        <f>IF('Lineær programmering opg 4'!$M$4=0,"-",(-A48+'Lineær programmering opg 4'!$M$4)/'Lineær programmering opg 4'!$K$4*-1)</f>
        <v>2.1599999999997408</v>
      </c>
      <c r="E48" s="167">
        <f>IF('Lineær programmering opg 4'!$M$5=0,"-",(-A48+'Lineær programmering opg 4'!$M$5)/'Lineær programmering opg 4'!$K$5*-1)</f>
        <v>120.8099999999999</v>
      </c>
      <c r="F48" s="167" t="str">
        <f>IF('Lineær programmering opg 4'!$E$6=0,"-",(-A48+'Lineær programmering opg 4'!$M$6)/'Lineær programmering opg 4'!$K$6*-1)</f>
        <v>-</v>
      </c>
      <c r="G48" s="167" t="str">
        <f>IF('Lineær programmering opg 4'!$D$7=0,"-",((-A48+'Lineær programmering opg 4'!$M$7)/'Lineær programmering opg 4'!$K$7)*-1)</f>
        <v>-</v>
      </c>
      <c r="H48" s="167" t="str">
        <f>IF('Lineær programmering opg 4'!$C$8=0,"-",((-A48+'Lineær programmering opg 4'!$M$8)/'Lineær programmering opg 4'!$K$8)*-1)</f>
        <v>-</v>
      </c>
      <c r="I48" s="167" t="str">
        <f>IF('Lineær programmering opg 4'!$D$8=0,"-",'Lineær programmering opg 4'!$G$8)</f>
        <v>-</v>
      </c>
      <c r="J48" s="295">
        <f>A48*'Lineær programmering opg 4'!$C$11+Datatabel!C48*'Lineær programmering opg 4'!$D$11</f>
        <v>24215.999999999975</v>
      </c>
      <c r="K48" s="9">
        <f t="shared" si="2"/>
        <v>0</v>
      </c>
      <c r="L48" s="9">
        <f t="shared" si="3"/>
        <v>0</v>
      </c>
    </row>
    <row r="49" spans="1:12" ht="15" x14ac:dyDescent="0.25">
      <c r="A49" s="167">
        <f t="shared" si="1"/>
        <v>238.89600000000013</v>
      </c>
      <c r="B49" s="325">
        <f t="shared" si="4"/>
        <v>0.99540000000000051</v>
      </c>
      <c r="C49" s="167">
        <f t="shared" si="0"/>
        <v>2.2079999999997426</v>
      </c>
      <c r="D49" s="167">
        <f>IF('Lineær programmering opg 4'!$M$4=0,"-",(-A49+'Lineær programmering opg 4'!$M$4)/'Lineær programmering opg 4'!$K$4*-1)</f>
        <v>2.2079999999997426</v>
      </c>
      <c r="E49" s="167">
        <f>IF('Lineær programmering opg 4'!$M$5=0,"-",(-A49+'Lineær programmering opg 4'!$M$5)/'Lineær programmering opg 4'!$K$5*-1)</f>
        <v>120.8279999999999</v>
      </c>
      <c r="F49" s="167" t="str">
        <f>IF('Lineær programmering opg 4'!$E$6=0,"-",(-A49+'Lineær programmering opg 4'!$M$6)/'Lineær programmering opg 4'!$K$6*-1)</f>
        <v>-</v>
      </c>
      <c r="G49" s="167" t="str">
        <f>IF('Lineær programmering opg 4'!$D$7=0,"-",((-A49+'Lineær programmering opg 4'!$M$7)/'Lineær programmering opg 4'!$K$7)*-1)</f>
        <v>-</v>
      </c>
      <c r="H49" s="167" t="str">
        <f>IF('Lineær programmering opg 4'!$C$8=0,"-",((-A49+'Lineær programmering opg 4'!$M$8)/'Lineær programmering opg 4'!$K$8)*-1)</f>
        <v>-</v>
      </c>
      <c r="I49" s="167" t="str">
        <f>IF('Lineær programmering opg 4'!$D$8=0,"-",'Lineær programmering opg 4'!$G$8)</f>
        <v>-</v>
      </c>
      <c r="J49" s="295">
        <f>A49*'Lineær programmering opg 4'!$C$11+Datatabel!C49*'Lineær programmering opg 4'!$D$11</f>
        <v>24220.799999999974</v>
      </c>
      <c r="K49" s="9">
        <f t="shared" si="2"/>
        <v>0</v>
      </c>
      <c r="L49" s="9">
        <f t="shared" si="3"/>
        <v>0</v>
      </c>
    </row>
    <row r="50" spans="1:12" ht="15" x14ac:dyDescent="0.25">
      <c r="A50" s="167">
        <f t="shared" si="1"/>
        <v>238.87200000000013</v>
      </c>
      <c r="B50" s="325">
        <f t="shared" si="4"/>
        <v>0.99530000000000052</v>
      </c>
      <c r="C50" s="167">
        <f t="shared" si="0"/>
        <v>2.2559999999997444</v>
      </c>
      <c r="D50" s="167">
        <f>IF('Lineær programmering opg 4'!$M$4=0,"-",(-A50+'Lineær programmering opg 4'!$M$4)/'Lineær programmering opg 4'!$K$4*-1)</f>
        <v>2.2559999999997444</v>
      </c>
      <c r="E50" s="167">
        <f>IF('Lineær programmering opg 4'!$M$5=0,"-",(-A50+'Lineær programmering opg 4'!$M$5)/'Lineær programmering opg 4'!$K$5*-1)</f>
        <v>120.8459999999999</v>
      </c>
      <c r="F50" s="167" t="str">
        <f>IF('Lineær programmering opg 4'!$E$6=0,"-",(-A50+'Lineær programmering opg 4'!$M$6)/'Lineær programmering opg 4'!$K$6*-1)</f>
        <v>-</v>
      </c>
      <c r="G50" s="167" t="str">
        <f>IF('Lineær programmering opg 4'!$D$7=0,"-",((-A50+'Lineær programmering opg 4'!$M$7)/'Lineær programmering opg 4'!$K$7)*-1)</f>
        <v>-</v>
      </c>
      <c r="H50" s="167" t="str">
        <f>IF('Lineær programmering opg 4'!$C$8=0,"-",((-A50+'Lineær programmering opg 4'!$M$8)/'Lineær programmering opg 4'!$K$8)*-1)</f>
        <v>-</v>
      </c>
      <c r="I50" s="167" t="str">
        <f>IF('Lineær programmering opg 4'!$D$8=0,"-",'Lineær programmering opg 4'!$G$8)</f>
        <v>-</v>
      </c>
      <c r="J50" s="295">
        <f>A50*'Lineær programmering opg 4'!$C$11+Datatabel!C50*'Lineær programmering opg 4'!$D$11</f>
        <v>24225.599999999973</v>
      </c>
      <c r="K50" s="9">
        <f t="shared" si="2"/>
        <v>0</v>
      </c>
      <c r="L50" s="9">
        <f t="shared" si="3"/>
        <v>0</v>
      </c>
    </row>
    <row r="51" spans="1:12" ht="15" x14ac:dyDescent="0.25">
      <c r="A51" s="167">
        <f t="shared" si="1"/>
        <v>238.84800000000013</v>
      </c>
      <c r="B51" s="325">
        <f t="shared" si="4"/>
        <v>0.99520000000000053</v>
      </c>
      <c r="C51" s="167">
        <f t="shared" si="0"/>
        <v>2.3039999999997463</v>
      </c>
      <c r="D51" s="167">
        <f>IF('Lineær programmering opg 4'!$M$4=0,"-",(-A51+'Lineær programmering opg 4'!$M$4)/'Lineær programmering opg 4'!$K$4*-1)</f>
        <v>2.3039999999997463</v>
      </c>
      <c r="E51" s="167">
        <f>IF('Lineær programmering opg 4'!$M$5=0,"-",(-A51+'Lineær programmering opg 4'!$M$5)/'Lineær programmering opg 4'!$K$5*-1)</f>
        <v>120.8639999999999</v>
      </c>
      <c r="F51" s="167" t="str">
        <f>IF('Lineær programmering opg 4'!$E$6=0,"-",(-A51+'Lineær programmering opg 4'!$M$6)/'Lineær programmering opg 4'!$K$6*-1)</f>
        <v>-</v>
      </c>
      <c r="G51" s="167" t="str">
        <f>IF('Lineær programmering opg 4'!$D$7=0,"-",((-A51+'Lineær programmering opg 4'!$M$7)/'Lineær programmering opg 4'!$K$7)*-1)</f>
        <v>-</v>
      </c>
      <c r="H51" s="167" t="str">
        <f>IF('Lineær programmering opg 4'!$C$8=0,"-",((-A51+'Lineær programmering opg 4'!$M$8)/'Lineær programmering opg 4'!$K$8)*-1)</f>
        <v>-</v>
      </c>
      <c r="I51" s="167" t="str">
        <f>IF('Lineær programmering opg 4'!$D$8=0,"-",'Lineær programmering opg 4'!$G$8)</f>
        <v>-</v>
      </c>
      <c r="J51" s="295">
        <f>A51*'Lineær programmering opg 4'!$C$11+Datatabel!C51*'Lineær programmering opg 4'!$D$11</f>
        <v>24230.399999999976</v>
      </c>
      <c r="K51" s="9">
        <f t="shared" si="2"/>
        <v>0</v>
      </c>
      <c r="L51" s="9">
        <f t="shared" si="3"/>
        <v>0</v>
      </c>
    </row>
    <row r="52" spans="1:12" ht="15" x14ac:dyDescent="0.25">
      <c r="A52" s="167">
        <f t="shared" si="1"/>
        <v>238.82400000000013</v>
      </c>
      <c r="B52" s="325">
        <f t="shared" si="4"/>
        <v>0.99510000000000054</v>
      </c>
      <c r="C52" s="167">
        <f t="shared" si="0"/>
        <v>2.3519999999997481</v>
      </c>
      <c r="D52" s="167">
        <f>IF('Lineær programmering opg 4'!$M$4=0,"-",(-A52+'Lineær programmering opg 4'!$M$4)/'Lineær programmering opg 4'!$K$4*-1)</f>
        <v>2.3519999999997481</v>
      </c>
      <c r="E52" s="167">
        <f>IF('Lineær programmering opg 4'!$M$5=0,"-",(-A52+'Lineær programmering opg 4'!$M$5)/'Lineær programmering opg 4'!$K$5*-1)</f>
        <v>120.88199999999991</v>
      </c>
      <c r="F52" s="167" t="str">
        <f>IF('Lineær programmering opg 4'!$E$6=0,"-",(-A52+'Lineær programmering opg 4'!$M$6)/'Lineær programmering opg 4'!$K$6*-1)</f>
        <v>-</v>
      </c>
      <c r="G52" s="167" t="str">
        <f>IF('Lineær programmering opg 4'!$D$7=0,"-",((-A52+'Lineær programmering opg 4'!$M$7)/'Lineær programmering opg 4'!$K$7)*-1)</f>
        <v>-</v>
      </c>
      <c r="H52" s="167" t="str">
        <f>IF('Lineær programmering opg 4'!$C$8=0,"-",((-A52+'Lineær programmering opg 4'!$M$8)/'Lineær programmering opg 4'!$K$8)*-1)</f>
        <v>-</v>
      </c>
      <c r="I52" s="167" t="str">
        <f>IF('Lineær programmering opg 4'!$D$8=0,"-",'Lineær programmering opg 4'!$G$8)</f>
        <v>-</v>
      </c>
      <c r="J52" s="295">
        <f>A52*'Lineær programmering opg 4'!$C$11+Datatabel!C52*'Lineær programmering opg 4'!$D$11</f>
        <v>24235.199999999975</v>
      </c>
      <c r="K52" s="9">
        <f t="shared" si="2"/>
        <v>0</v>
      </c>
      <c r="L52" s="9">
        <f t="shared" si="3"/>
        <v>0</v>
      </c>
    </row>
    <row r="53" spans="1:12" ht="15" x14ac:dyDescent="0.25">
      <c r="A53" s="167">
        <f t="shared" si="1"/>
        <v>238.80000000000013</v>
      </c>
      <c r="B53" s="325">
        <f t="shared" si="4"/>
        <v>0.99500000000000055</v>
      </c>
      <c r="C53" s="167">
        <f t="shared" si="0"/>
        <v>2.3999999999997499</v>
      </c>
      <c r="D53" s="167">
        <f>IF('Lineær programmering opg 4'!$M$4=0,"-",(-A53+'Lineær programmering opg 4'!$M$4)/'Lineær programmering opg 4'!$K$4*-1)</f>
        <v>2.3999999999997499</v>
      </c>
      <c r="E53" s="167">
        <f>IF('Lineær programmering opg 4'!$M$5=0,"-",(-A53+'Lineær programmering opg 4'!$M$5)/'Lineær programmering opg 4'!$K$5*-1)</f>
        <v>120.89999999999991</v>
      </c>
      <c r="F53" s="167" t="str">
        <f>IF('Lineær programmering opg 4'!$E$6=0,"-",(-A53+'Lineær programmering opg 4'!$M$6)/'Lineær programmering opg 4'!$K$6*-1)</f>
        <v>-</v>
      </c>
      <c r="G53" s="167" t="str">
        <f>IF('Lineær programmering opg 4'!$D$7=0,"-",((-A53+'Lineær programmering opg 4'!$M$7)/'Lineær programmering opg 4'!$K$7)*-1)</f>
        <v>-</v>
      </c>
      <c r="H53" s="167" t="str">
        <f>IF('Lineær programmering opg 4'!$C$8=0,"-",((-A53+'Lineær programmering opg 4'!$M$8)/'Lineær programmering opg 4'!$K$8)*-1)</f>
        <v>-</v>
      </c>
      <c r="I53" s="167" t="str">
        <f>IF('Lineær programmering opg 4'!$D$8=0,"-",'Lineær programmering opg 4'!$G$8)</f>
        <v>-</v>
      </c>
      <c r="J53" s="295">
        <f>A53*'Lineær programmering opg 4'!$C$11+Datatabel!C53*'Lineær programmering opg 4'!$D$11</f>
        <v>24239.999999999975</v>
      </c>
      <c r="K53" s="9">
        <f t="shared" si="2"/>
        <v>0</v>
      </c>
      <c r="L53" s="9">
        <f t="shared" si="3"/>
        <v>0</v>
      </c>
    </row>
    <row r="54" spans="1:12" ht="15" x14ac:dyDescent="0.25">
      <c r="A54" s="167">
        <f t="shared" si="1"/>
        <v>238.77600000000012</v>
      </c>
      <c r="B54" s="325">
        <f t="shared" si="4"/>
        <v>0.99490000000000056</v>
      </c>
      <c r="C54" s="167">
        <f t="shared" si="0"/>
        <v>2.4479999999997517</v>
      </c>
      <c r="D54" s="167">
        <f>IF('Lineær programmering opg 4'!$M$4=0,"-",(-A54+'Lineær programmering opg 4'!$M$4)/'Lineær programmering opg 4'!$K$4*-1)</f>
        <v>2.4479999999997517</v>
      </c>
      <c r="E54" s="167">
        <f>IF('Lineær programmering opg 4'!$M$5=0,"-",(-A54+'Lineær programmering opg 4'!$M$5)/'Lineær programmering opg 4'!$K$5*-1)</f>
        <v>120.91799999999991</v>
      </c>
      <c r="F54" s="167" t="str">
        <f>IF('Lineær programmering opg 4'!$E$6=0,"-",(-A54+'Lineær programmering opg 4'!$M$6)/'Lineær programmering opg 4'!$K$6*-1)</f>
        <v>-</v>
      </c>
      <c r="G54" s="167" t="str">
        <f>IF('Lineær programmering opg 4'!$D$7=0,"-",((-A54+'Lineær programmering opg 4'!$M$7)/'Lineær programmering opg 4'!$K$7)*-1)</f>
        <v>-</v>
      </c>
      <c r="H54" s="167" t="str">
        <f>IF('Lineær programmering opg 4'!$C$8=0,"-",((-A54+'Lineær programmering opg 4'!$M$8)/'Lineær programmering opg 4'!$K$8)*-1)</f>
        <v>-</v>
      </c>
      <c r="I54" s="167" t="str">
        <f>IF('Lineær programmering opg 4'!$D$8=0,"-",'Lineær programmering opg 4'!$G$8)</f>
        <v>-</v>
      </c>
      <c r="J54" s="295">
        <f>A54*'Lineær programmering opg 4'!$C$11+Datatabel!C54*'Lineær programmering opg 4'!$D$11</f>
        <v>24244.799999999977</v>
      </c>
      <c r="K54" s="9">
        <f t="shared" si="2"/>
        <v>0</v>
      </c>
      <c r="L54" s="9">
        <f t="shared" si="3"/>
        <v>0</v>
      </c>
    </row>
    <row r="55" spans="1:12" ht="15" x14ac:dyDescent="0.25">
      <c r="A55" s="167">
        <f t="shared" si="1"/>
        <v>238.75200000000012</v>
      </c>
      <c r="B55" s="325">
        <f t="shared" si="4"/>
        <v>0.99480000000000057</v>
      </c>
      <c r="C55" s="167">
        <f t="shared" si="0"/>
        <v>2.4959999999997535</v>
      </c>
      <c r="D55" s="167">
        <f>IF('Lineær programmering opg 4'!$M$4=0,"-",(-A55+'Lineær programmering opg 4'!$M$4)/'Lineær programmering opg 4'!$K$4*-1)</f>
        <v>2.4959999999997535</v>
      </c>
      <c r="E55" s="167">
        <f>IF('Lineær programmering opg 4'!$M$5=0,"-",(-A55+'Lineær programmering opg 4'!$M$5)/'Lineær programmering opg 4'!$K$5*-1)</f>
        <v>120.93599999999991</v>
      </c>
      <c r="F55" s="167" t="str">
        <f>IF('Lineær programmering opg 4'!$E$6=0,"-",(-A55+'Lineær programmering opg 4'!$M$6)/'Lineær programmering opg 4'!$K$6*-1)</f>
        <v>-</v>
      </c>
      <c r="G55" s="167" t="str">
        <f>IF('Lineær programmering opg 4'!$D$7=0,"-",((-A55+'Lineær programmering opg 4'!$M$7)/'Lineær programmering opg 4'!$K$7)*-1)</f>
        <v>-</v>
      </c>
      <c r="H55" s="167" t="str">
        <f>IF('Lineær programmering opg 4'!$C$8=0,"-",((-A55+'Lineær programmering opg 4'!$M$8)/'Lineær programmering opg 4'!$K$8)*-1)</f>
        <v>-</v>
      </c>
      <c r="I55" s="167" t="str">
        <f>IF('Lineær programmering opg 4'!$D$8=0,"-",'Lineær programmering opg 4'!$G$8)</f>
        <v>-</v>
      </c>
      <c r="J55" s="295">
        <f>A55*'Lineær programmering opg 4'!$C$11+Datatabel!C55*'Lineær programmering opg 4'!$D$11</f>
        <v>24249.599999999973</v>
      </c>
      <c r="K55" s="9">
        <f t="shared" si="2"/>
        <v>0</v>
      </c>
      <c r="L55" s="9">
        <f t="shared" si="3"/>
        <v>0</v>
      </c>
    </row>
    <row r="56" spans="1:12" ht="15" x14ac:dyDescent="0.25">
      <c r="A56" s="167">
        <f t="shared" si="1"/>
        <v>238.72800000000015</v>
      </c>
      <c r="B56" s="325">
        <f t="shared" si="4"/>
        <v>0.99470000000000058</v>
      </c>
      <c r="C56" s="167">
        <f t="shared" si="0"/>
        <v>2.5439999999996985</v>
      </c>
      <c r="D56" s="167">
        <f>IF('Lineær programmering opg 4'!$M$4=0,"-",(-A56+'Lineær programmering opg 4'!$M$4)/'Lineær programmering opg 4'!$K$4*-1)</f>
        <v>2.5439999999996985</v>
      </c>
      <c r="E56" s="167">
        <f>IF('Lineær programmering opg 4'!$M$5=0,"-",(-A56+'Lineær programmering opg 4'!$M$5)/'Lineær programmering opg 4'!$K$5*-1)</f>
        <v>120.95399999999989</v>
      </c>
      <c r="F56" s="167" t="str">
        <f>IF('Lineær programmering opg 4'!$E$6=0,"-",(-A56+'Lineær programmering opg 4'!$M$6)/'Lineær programmering opg 4'!$K$6*-1)</f>
        <v>-</v>
      </c>
      <c r="G56" s="167" t="str">
        <f>IF('Lineær programmering opg 4'!$D$7=0,"-",((-A56+'Lineær programmering opg 4'!$M$7)/'Lineær programmering opg 4'!$K$7)*-1)</f>
        <v>-</v>
      </c>
      <c r="H56" s="167" t="str">
        <f>IF('Lineær programmering opg 4'!$C$8=0,"-",((-A56+'Lineær programmering opg 4'!$M$8)/'Lineær programmering opg 4'!$K$8)*-1)</f>
        <v>-</v>
      </c>
      <c r="I56" s="167" t="str">
        <f>IF('Lineær programmering opg 4'!$D$8=0,"-",'Lineær programmering opg 4'!$G$8)</f>
        <v>-</v>
      </c>
      <c r="J56" s="295">
        <f>A56*'Lineær programmering opg 4'!$C$11+Datatabel!C56*'Lineær programmering opg 4'!$D$11</f>
        <v>24254.399999999969</v>
      </c>
      <c r="K56" s="9">
        <f t="shared" si="2"/>
        <v>0</v>
      </c>
      <c r="L56" s="9">
        <f t="shared" si="3"/>
        <v>0</v>
      </c>
    </row>
    <row r="57" spans="1:12" ht="15" x14ac:dyDescent="0.25">
      <c r="A57" s="167">
        <f t="shared" si="1"/>
        <v>238.70400000000015</v>
      </c>
      <c r="B57" s="325">
        <f t="shared" si="4"/>
        <v>0.99460000000000059</v>
      </c>
      <c r="C57" s="167">
        <f t="shared" si="0"/>
        <v>2.5919999999997003</v>
      </c>
      <c r="D57" s="167">
        <f>IF('Lineær programmering opg 4'!$M$4=0,"-",(-A57+'Lineær programmering opg 4'!$M$4)/'Lineær programmering opg 4'!$K$4*-1)</f>
        <v>2.5919999999997003</v>
      </c>
      <c r="E57" s="167">
        <f>IF('Lineær programmering opg 4'!$M$5=0,"-",(-A57+'Lineær programmering opg 4'!$M$5)/'Lineær programmering opg 4'!$K$5*-1)</f>
        <v>120.97199999999989</v>
      </c>
      <c r="F57" s="167" t="str">
        <f>IF('Lineær programmering opg 4'!$E$6=0,"-",(-A57+'Lineær programmering opg 4'!$M$6)/'Lineær programmering opg 4'!$K$6*-1)</f>
        <v>-</v>
      </c>
      <c r="G57" s="167" t="str">
        <f>IF('Lineær programmering opg 4'!$D$7=0,"-",((-A57+'Lineær programmering opg 4'!$M$7)/'Lineær programmering opg 4'!$K$7)*-1)</f>
        <v>-</v>
      </c>
      <c r="H57" s="167" t="str">
        <f>IF('Lineær programmering opg 4'!$C$8=0,"-",((-A57+'Lineær programmering opg 4'!$M$8)/'Lineær programmering opg 4'!$K$8)*-1)</f>
        <v>-</v>
      </c>
      <c r="I57" s="167" t="str">
        <f>IF('Lineær programmering opg 4'!$D$8=0,"-",'Lineær programmering opg 4'!$G$8)</f>
        <v>-</v>
      </c>
      <c r="J57" s="295">
        <f>A57*'Lineær programmering opg 4'!$C$11+Datatabel!C57*'Lineær programmering opg 4'!$D$11</f>
        <v>24259.199999999972</v>
      </c>
      <c r="K57" s="9">
        <f t="shared" si="2"/>
        <v>0</v>
      </c>
      <c r="L57" s="9">
        <f t="shared" si="3"/>
        <v>0</v>
      </c>
    </row>
    <row r="58" spans="1:12" ht="15" x14ac:dyDescent="0.25">
      <c r="A58" s="167">
        <f t="shared" si="1"/>
        <v>238.68000000000015</v>
      </c>
      <c r="B58" s="325">
        <f t="shared" si="4"/>
        <v>0.99450000000000061</v>
      </c>
      <c r="C58" s="167">
        <f t="shared" si="0"/>
        <v>2.6399999999997021</v>
      </c>
      <c r="D58" s="167">
        <f>IF('Lineær programmering opg 4'!$M$4=0,"-",(-A58+'Lineær programmering opg 4'!$M$4)/'Lineær programmering opg 4'!$K$4*-1)</f>
        <v>2.6399999999997021</v>
      </c>
      <c r="E58" s="167">
        <f>IF('Lineær programmering opg 4'!$M$5=0,"-",(-A58+'Lineær programmering opg 4'!$M$5)/'Lineær programmering opg 4'!$K$5*-1)</f>
        <v>120.9899999999999</v>
      </c>
      <c r="F58" s="167" t="str">
        <f>IF('Lineær programmering opg 4'!$E$6=0,"-",(-A58+'Lineær programmering opg 4'!$M$6)/'Lineær programmering opg 4'!$K$6*-1)</f>
        <v>-</v>
      </c>
      <c r="G58" s="167" t="str">
        <f>IF('Lineær programmering opg 4'!$D$7=0,"-",((-A58+'Lineær programmering opg 4'!$M$7)/'Lineær programmering opg 4'!$K$7)*-1)</f>
        <v>-</v>
      </c>
      <c r="H58" s="167" t="str">
        <f>IF('Lineær programmering opg 4'!$C$8=0,"-",((-A58+'Lineær programmering opg 4'!$M$8)/'Lineær programmering opg 4'!$K$8)*-1)</f>
        <v>-</v>
      </c>
      <c r="I58" s="167" t="str">
        <f>IF('Lineær programmering opg 4'!$D$8=0,"-",'Lineær programmering opg 4'!$G$8)</f>
        <v>-</v>
      </c>
      <c r="J58" s="295">
        <f>A58*'Lineær programmering opg 4'!$C$11+Datatabel!C58*'Lineær programmering opg 4'!$D$11</f>
        <v>24263.999999999971</v>
      </c>
      <c r="K58" s="9">
        <f t="shared" si="2"/>
        <v>0</v>
      </c>
      <c r="L58" s="9">
        <f t="shared" si="3"/>
        <v>0</v>
      </c>
    </row>
    <row r="59" spans="1:12" ht="15" x14ac:dyDescent="0.25">
      <c r="A59" s="167">
        <f t="shared" si="1"/>
        <v>238.65600000000015</v>
      </c>
      <c r="B59" s="325">
        <f t="shared" si="4"/>
        <v>0.99440000000000062</v>
      </c>
      <c r="C59" s="167">
        <f t="shared" si="0"/>
        <v>2.687999999999704</v>
      </c>
      <c r="D59" s="167">
        <f>IF('Lineær programmering opg 4'!$M$4=0,"-",(-A59+'Lineær programmering opg 4'!$M$4)/'Lineær programmering opg 4'!$K$4*-1)</f>
        <v>2.687999999999704</v>
      </c>
      <c r="E59" s="167">
        <f>IF('Lineær programmering opg 4'!$M$5=0,"-",(-A59+'Lineær programmering opg 4'!$M$5)/'Lineær programmering opg 4'!$K$5*-1)</f>
        <v>121.0079999999999</v>
      </c>
      <c r="F59" s="167" t="str">
        <f>IF('Lineær programmering opg 4'!$E$6=0,"-",(-A59+'Lineær programmering opg 4'!$M$6)/'Lineær programmering opg 4'!$K$6*-1)</f>
        <v>-</v>
      </c>
      <c r="G59" s="167" t="str">
        <f>IF('Lineær programmering opg 4'!$D$7=0,"-",((-A59+'Lineær programmering opg 4'!$M$7)/'Lineær programmering opg 4'!$K$7)*-1)</f>
        <v>-</v>
      </c>
      <c r="H59" s="167" t="str">
        <f>IF('Lineær programmering opg 4'!$C$8=0,"-",((-A59+'Lineær programmering opg 4'!$M$8)/'Lineær programmering opg 4'!$K$8)*-1)</f>
        <v>-</v>
      </c>
      <c r="I59" s="167" t="str">
        <f>IF('Lineær programmering opg 4'!$D$8=0,"-",'Lineær programmering opg 4'!$G$8)</f>
        <v>-</v>
      </c>
      <c r="J59" s="295">
        <f>A59*'Lineær programmering opg 4'!$C$11+Datatabel!C59*'Lineær programmering opg 4'!$D$11</f>
        <v>24268.79999999997</v>
      </c>
      <c r="K59" s="9">
        <f t="shared" si="2"/>
        <v>0</v>
      </c>
      <c r="L59" s="9">
        <f t="shared" si="3"/>
        <v>0</v>
      </c>
    </row>
    <row r="60" spans="1:12" ht="15" x14ac:dyDescent="0.25">
      <c r="A60" s="167">
        <f t="shared" si="1"/>
        <v>238.63200000000015</v>
      </c>
      <c r="B60" s="325">
        <f t="shared" si="4"/>
        <v>0.99430000000000063</v>
      </c>
      <c r="C60" s="167">
        <f t="shared" si="0"/>
        <v>2.7359999999997058</v>
      </c>
      <c r="D60" s="167">
        <f>IF('Lineær programmering opg 4'!$M$4=0,"-",(-A60+'Lineær programmering opg 4'!$M$4)/'Lineær programmering opg 4'!$K$4*-1)</f>
        <v>2.7359999999997058</v>
      </c>
      <c r="E60" s="167">
        <f>IF('Lineær programmering opg 4'!$M$5=0,"-",(-A60+'Lineær programmering opg 4'!$M$5)/'Lineær programmering opg 4'!$K$5*-1)</f>
        <v>121.0259999999999</v>
      </c>
      <c r="F60" s="167" t="str">
        <f>IF('Lineær programmering opg 4'!$E$6=0,"-",(-A60+'Lineær programmering opg 4'!$M$6)/'Lineær programmering opg 4'!$K$6*-1)</f>
        <v>-</v>
      </c>
      <c r="G60" s="167" t="str">
        <f>IF('Lineær programmering opg 4'!$D$7=0,"-",((-A60+'Lineær programmering opg 4'!$M$7)/'Lineær programmering opg 4'!$K$7)*-1)</f>
        <v>-</v>
      </c>
      <c r="H60" s="167" t="str">
        <f>IF('Lineær programmering opg 4'!$C$8=0,"-",((-A60+'Lineær programmering opg 4'!$M$8)/'Lineær programmering opg 4'!$K$8)*-1)</f>
        <v>-</v>
      </c>
      <c r="I60" s="167" t="str">
        <f>IF('Lineær programmering opg 4'!$D$8=0,"-",'Lineær programmering opg 4'!$G$8)</f>
        <v>-</v>
      </c>
      <c r="J60" s="295">
        <f>A60*'Lineær programmering opg 4'!$C$11+Datatabel!C60*'Lineær programmering opg 4'!$D$11</f>
        <v>24273.599999999969</v>
      </c>
      <c r="K60" s="9">
        <f t="shared" si="2"/>
        <v>0</v>
      </c>
      <c r="L60" s="9">
        <f t="shared" si="3"/>
        <v>0</v>
      </c>
    </row>
    <row r="61" spans="1:12" ht="15" x14ac:dyDescent="0.25">
      <c r="A61" s="167">
        <f t="shared" si="1"/>
        <v>238.60800000000015</v>
      </c>
      <c r="B61" s="325">
        <f t="shared" si="4"/>
        <v>0.99420000000000064</v>
      </c>
      <c r="C61" s="167">
        <f t="shared" si="0"/>
        <v>2.7839999999997076</v>
      </c>
      <c r="D61" s="167">
        <f>IF('Lineær programmering opg 4'!$M$4=0,"-",(-A61+'Lineær programmering opg 4'!$M$4)/'Lineær programmering opg 4'!$K$4*-1)</f>
        <v>2.7839999999997076</v>
      </c>
      <c r="E61" s="167">
        <f>IF('Lineær programmering opg 4'!$M$5=0,"-",(-A61+'Lineær programmering opg 4'!$M$5)/'Lineær programmering opg 4'!$K$5*-1)</f>
        <v>121.0439999999999</v>
      </c>
      <c r="F61" s="167" t="str">
        <f>IF('Lineær programmering opg 4'!$E$6=0,"-",(-A61+'Lineær programmering opg 4'!$M$6)/'Lineær programmering opg 4'!$K$6*-1)</f>
        <v>-</v>
      </c>
      <c r="G61" s="167" t="str">
        <f>IF('Lineær programmering opg 4'!$D$7=0,"-",((-A61+'Lineær programmering opg 4'!$M$7)/'Lineær programmering opg 4'!$K$7)*-1)</f>
        <v>-</v>
      </c>
      <c r="H61" s="167" t="str">
        <f>IF('Lineær programmering opg 4'!$C$8=0,"-",((-A61+'Lineær programmering opg 4'!$M$8)/'Lineær programmering opg 4'!$K$8)*-1)</f>
        <v>-</v>
      </c>
      <c r="I61" s="167" t="str">
        <f>IF('Lineær programmering opg 4'!$D$8=0,"-",'Lineær programmering opg 4'!$G$8)</f>
        <v>-</v>
      </c>
      <c r="J61" s="295">
        <f>A61*'Lineær programmering opg 4'!$C$11+Datatabel!C61*'Lineær programmering opg 4'!$D$11</f>
        <v>24278.399999999969</v>
      </c>
      <c r="K61" s="9">
        <f t="shared" si="2"/>
        <v>0</v>
      </c>
      <c r="L61" s="9">
        <f t="shared" si="3"/>
        <v>0</v>
      </c>
    </row>
    <row r="62" spans="1:12" ht="15" x14ac:dyDescent="0.25">
      <c r="A62" s="167">
        <f t="shared" si="1"/>
        <v>238.58400000000015</v>
      </c>
      <c r="B62" s="325">
        <f t="shared" si="4"/>
        <v>0.99410000000000065</v>
      </c>
      <c r="C62" s="167">
        <f t="shared" si="0"/>
        <v>2.8319999999997094</v>
      </c>
      <c r="D62" s="167">
        <f>IF('Lineær programmering opg 4'!$M$4=0,"-",(-A62+'Lineær programmering opg 4'!$M$4)/'Lineær programmering opg 4'!$K$4*-1)</f>
        <v>2.8319999999997094</v>
      </c>
      <c r="E62" s="167">
        <f>IF('Lineær programmering opg 4'!$M$5=0,"-",(-A62+'Lineær programmering opg 4'!$M$5)/'Lineær programmering opg 4'!$K$5*-1)</f>
        <v>121.0619999999999</v>
      </c>
      <c r="F62" s="167" t="str">
        <f>IF('Lineær programmering opg 4'!$E$6=0,"-",(-A62+'Lineær programmering opg 4'!$M$6)/'Lineær programmering opg 4'!$K$6*-1)</f>
        <v>-</v>
      </c>
      <c r="G62" s="167" t="str">
        <f>IF('Lineær programmering opg 4'!$D$7=0,"-",((-A62+'Lineær programmering opg 4'!$M$7)/'Lineær programmering opg 4'!$K$7)*-1)</f>
        <v>-</v>
      </c>
      <c r="H62" s="167" t="str">
        <f>IF('Lineær programmering opg 4'!$C$8=0,"-",((-A62+'Lineær programmering opg 4'!$M$8)/'Lineær programmering opg 4'!$K$8)*-1)</f>
        <v>-</v>
      </c>
      <c r="I62" s="167" t="str">
        <f>IF('Lineær programmering opg 4'!$D$8=0,"-",'Lineær programmering opg 4'!$G$8)</f>
        <v>-</v>
      </c>
      <c r="J62" s="295">
        <f>A62*'Lineær programmering opg 4'!$C$11+Datatabel!C62*'Lineær programmering opg 4'!$D$11</f>
        <v>24283.199999999972</v>
      </c>
      <c r="K62" s="9">
        <f t="shared" si="2"/>
        <v>0</v>
      </c>
      <c r="L62" s="9">
        <f t="shared" si="3"/>
        <v>0</v>
      </c>
    </row>
    <row r="63" spans="1:12" ht="15" x14ac:dyDescent="0.25">
      <c r="A63" s="167">
        <f t="shared" si="1"/>
        <v>238.56000000000017</v>
      </c>
      <c r="B63" s="325">
        <f t="shared" si="4"/>
        <v>0.99400000000000066</v>
      </c>
      <c r="C63" s="167">
        <f t="shared" si="0"/>
        <v>2.8799999999996544</v>
      </c>
      <c r="D63" s="167">
        <f>IF('Lineær programmering opg 4'!$M$4=0,"-",(-A63+'Lineær programmering opg 4'!$M$4)/'Lineær programmering opg 4'!$K$4*-1)</f>
        <v>2.8799999999996544</v>
      </c>
      <c r="E63" s="167">
        <f>IF('Lineær programmering opg 4'!$M$5=0,"-",(-A63+'Lineær programmering opg 4'!$M$5)/'Lineær programmering opg 4'!$K$5*-1)</f>
        <v>121.07999999999987</v>
      </c>
      <c r="F63" s="167" t="str">
        <f>IF('Lineær programmering opg 4'!$E$6=0,"-",(-A63+'Lineær programmering opg 4'!$M$6)/'Lineær programmering opg 4'!$K$6*-1)</f>
        <v>-</v>
      </c>
      <c r="G63" s="167" t="str">
        <f>IF('Lineær programmering opg 4'!$D$7=0,"-",((-A63+'Lineær programmering opg 4'!$M$7)/'Lineær programmering opg 4'!$K$7)*-1)</f>
        <v>-</v>
      </c>
      <c r="H63" s="167" t="str">
        <f>IF('Lineær programmering opg 4'!$C$8=0,"-",((-A63+'Lineær programmering opg 4'!$M$8)/'Lineær programmering opg 4'!$K$8)*-1)</f>
        <v>-</v>
      </c>
      <c r="I63" s="167" t="str">
        <f>IF('Lineær programmering opg 4'!$D$8=0,"-",'Lineær programmering opg 4'!$G$8)</f>
        <v>-</v>
      </c>
      <c r="J63" s="295">
        <f>A63*'Lineær programmering opg 4'!$C$11+Datatabel!C63*'Lineær programmering opg 4'!$D$11</f>
        <v>24287.999999999967</v>
      </c>
      <c r="K63" s="9">
        <f t="shared" si="2"/>
        <v>0</v>
      </c>
      <c r="L63" s="9">
        <f t="shared" si="3"/>
        <v>0</v>
      </c>
    </row>
    <row r="64" spans="1:12" ht="15" x14ac:dyDescent="0.25">
      <c r="A64" s="167">
        <f t="shared" si="1"/>
        <v>238.53600000000017</v>
      </c>
      <c r="B64" s="325">
        <f t="shared" si="4"/>
        <v>0.99390000000000067</v>
      </c>
      <c r="C64" s="167">
        <f t="shared" si="0"/>
        <v>2.9279999999996562</v>
      </c>
      <c r="D64" s="167">
        <f>IF('Lineær programmering opg 4'!$M$4=0,"-",(-A64+'Lineær programmering opg 4'!$M$4)/'Lineær programmering opg 4'!$K$4*-1)</f>
        <v>2.9279999999996562</v>
      </c>
      <c r="E64" s="167">
        <f>IF('Lineær programmering opg 4'!$M$5=0,"-",(-A64+'Lineær programmering opg 4'!$M$5)/'Lineær programmering opg 4'!$K$5*-1)</f>
        <v>121.09799999999987</v>
      </c>
      <c r="F64" s="167" t="str">
        <f>IF('Lineær programmering opg 4'!$E$6=0,"-",(-A64+'Lineær programmering opg 4'!$M$6)/'Lineær programmering opg 4'!$K$6*-1)</f>
        <v>-</v>
      </c>
      <c r="G64" s="167" t="str">
        <f>IF('Lineær programmering opg 4'!$D$7=0,"-",((-A64+'Lineær programmering opg 4'!$M$7)/'Lineær programmering opg 4'!$K$7)*-1)</f>
        <v>-</v>
      </c>
      <c r="H64" s="167" t="str">
        <f>IF('Lineær programmering opg 4'!$C$8=0,"-",((-A64+'Lineær programmering opg 4'!$M$8)/'Lineær programmering opg 4'!$K$8)*-1)</f>
        <v>-</v>
      </c>
      <c r="I64" s="167" t="str">
        <f>IF('Lineær programmering opg 4'!$D$8=0,"-",'Lineær programmering opg 4'!$G$8)</f>
        <v>-</v>
      </c>
      <c r="J64" s="295">
        <f>A64*'Lineær programmering opg 4'!$C$11+Datatabel!C64*'Lineær programmering opg 4'!$D$11</f>
        <v>24292.799999999967</v>
      </c>
      <c r="K64" s="9">
        <f t="shared" si="2"/>
        <v>0</v>
      </c>
      <c r="L64" s="9">
        <f t="shared" si="3"/>
        <v>0</v>
      </c>
    </row>
    <row r="65" spans="1:12" ht="15" x14ac:dyDescent="0.25">
      <c r="A65" s="167">
        <f t="shared" si="1"/>
        <v>238.51200000000017</v>
      </c>
      <c r="B65" s="325">
        <f t="shared" si="4"/>
        <v>0.99380000000000068</v>
      </c>
      <c r="C65" s="167">
        <f t="shared" si="0"/>
        <v>2.975999999999658</v>
      </c>
      <c r="D65" s="167">
        <f>IF('Lineær programmering opg 4'!$M$4=0,"-",(-A65+'Lineær programmering opg 4'!$M$4)/'Lineær programmering opg 4'!$K$4*-1)</f>
        <v>2.975999999999658</v>
      </c>
      <c r="E65" s="167">
        <f>IF('Lineær programmering opg 4'!$M$5=0,"-",(-A65+'Lineær programmering opg 4'!$M$5)/'Lineær programmering opg 4'!$K$5*-1)</f>
        <v>121.11599999999987</v>
      </c>
      <c r="F65" s="167" t="str">
        <f>IF('Lineær programmering opg 4'!$E$6=0,"-",(-A65+'Lineær programmering opg 4'!$M$6)/'Lineær programmering opg 4'!$K$6*-1)</f>
        <v>-</v>
      </c>
      <c r="G65" s="167" t="str">
        <f>IF('Lineær programmering opg 4'!$D$7=0,"-",((-A65+'Lineær programmering opg 4'!$M$7)/'Lineær programmering opg 4'!$K$7)*-1)</f>
        <v>-</v>
      </c>
      <c r="H65" s="167" t="str">
        <f>IF('Lineær programmering opg 4'!$C$8=0,"-",((-A65+'Lineær programmering opg 4'!$M$8)/'Lineær programmering opg 4'!$K$8)*-1)</f>
        <v>-</v>
      </c>
      <c r="I65" s="167" t="str">
        <f>IF('Lineær programmering opg 4'!$D$8=0,"-",'Lineær programmering opg 4'!$G$8)</f>
        <v>-</v>
      </c>
      <c r="J65" s="295">
        <f>A65*'Lineær programmering opg 4'!$C$11+Datatabel!C65*'Lineær programmering opg 4'!$D$11</f>
        <v>24297.599999999969</v>
      </c>
      <c r="K65" s="9">
        <f t="shared" si="2"/>
        <v>0</v>
      </c>
      <c r="L65" s="9">
        <f t="shared" si="3"/>
        <v>0</v>
      </c>
    </row>
    <row r="66" spans="1:12" ht="15" x14ac:dyDescent="0.25">
      <c r="A66" s="167">
        <f t="shared" si="1"/>
        <v>238.48800000000017</v>
      </c>
      <c r="B66" s="325">
        <f t="shared" si="4"/>
        <v>0.99370000000000069</v>
      </c>
      <c r="C66" s="167">
        <f t="shared" si="0"/>
        <v>3.0239999999996598</v>
      </c>
      <c r="D66" s="167">
        <f>IF('Lineær programmering opg 4'!$M$4=0,"-",(-A66+'Lineær programmering opg 4'!$M$4)/'Lineær programmering opg 4'!$K$4*-1)</f>
        <v>3.0239999999996598</v>
      </c>
      <c r="E66" s="167">
        <f>IF('Lineær programmering opg 4'!$M$5=0,"-",(-A66+'Lineær programmering opg 4'!$M$5)/'Lineær programmering opg 4'!$K$5*-1)</f>
        <v>121.13399999999987</v>
      </c>
      <c r="F66" s="167" t="str">
        <f>IF('Lineær programmering opg 4'!$E$6=0,"-",(-A66+'Lineær programmering opg 4'!$M$6)/'Lineær programmering opg 4'!$K$6*-1)</f>
        <v>-</v>
      </c>
      <c r="G66" s="167" t="str">
        <f>IF('Lineær programmering opg 4'!$D$7=0,"-",((-A66+'Lineær programmering opg 4'!$M$7)/'Lineær programmering opg 4'!$K$7)*-1)</f>
        <v>-</v>
      </c>
      <c r="H66" s="167" t="str">
        <f>IF('Lineær programmering opg 4'!$C$8=0,"-",((-A66+'Lineær programmering opg 4'!$M$8)/'Lineær programmering opg 4'!$K$8)*-1)</f>
        <v>-</v>
      </c>
      <c r="I66" s="167" t="str">
        <f>IF('Lineær programmering opg 4'!$D$8=0,"-",'Lineær programmering opg 4'!$G$8)</f>
        <v>-</v>
      </c>
      <c r="J66" s="295">
        <f>A66*'Lineær programmering opg 4'!$C$11+Datatabel!C66*'Lineær programmering opg 4'!$D$11</f>
        <v>24302.399999999965</v>
      </c>
      <c r="K66" s="9">
        <f t="shared" si="2"/>
        <v>0</v>
      </c>
      <c r="L66" s="9">
        <f t="shared" si="3"/>
        <v>0</v>
      </c>
    </row>
    <row r="67" spans="1:12" ht="15" x14ac:dyDescent="0.25">
      <c r="A67" s="167">
        <f t="shared" si="1"/>
        <v>238.46400000000017</v>
      </c>
      <c r="B67" s="325">
        <f t="shared" si="4"/>
        <v>0.9936000000000007</v>
      </c>
      <c r="C67" s="167">
        <f t="shared" ref="C67:C130" si="5">MIN(D67,E67,F67,G67,H67,I67)</f>
        <v>3.0719999999996617</v>
      </c>
      <c r="D67" s="167">
        <f>IF('Lineær programmering opg 4'!$M$4=0,"-",(-A67+'Lineær programmering opg 4'!$M$4)/'Lineær programmering opg 4'!$K$4*-1)</f>
        <v>3.0719999999996617</v>
      </c>
      <c r="E67" s="167">
        <f>IF('Lineær programmering opg 4'!$M$5=0,"-",(-A67+'Lineær programmering opg 4'!$M$5)/'Lineær programmering opg 4'!$K$5*-1)</f>
        <v>121.15199999999987</v>
      </c>
      <c r="F67" s="167" t="str">
        <f>IF('Lineær programmering opg 4'!$E$6=0,"-",(-A67+'Lineær programmering opg 4'!$M$6)/'Lineær programmering opg 4'!$K$6*-1)</f>
        <v>-</v>
      </c>
      <c r="G67" s="167" t="str">
        <f>IF('Lineær programmering opg 4'!$D$7=0,"-",((-A67+'Lineær programmering opg 4'!$M$7)/'Lineær programmering opg 4'!$K$7)*-1)</f>
        <v>-</v>
      </c>
      <c r="H67" s="167" t="str">
        <f>IF('Lineær programmering opg 4'!$C$8=0,"-",((-A67+'Lineær programmering opg 4'!$M$8)/'Lineær programmering opg 4'!$K$8)*-1)</f>
        <v>-</v>
      </c>
      <c r="I67" s="167" t="str">
        <f>IF('Lineær programmering opg 4'!$D$8=0,"-",'Lineær programmering opg 4'!$G$8)</f>
        <v>-</v>
      </c>
      <c r="J67" s="295">
        <f>A67*'Lineær programmering opg 4'!$C$11+Datatabel!C67*'Lineær programmering opg 4'!$D$11</f>
        <v>24307.199999999964</v>
      </c>
      <c r="K67" s="9">
        <f t="shared" si="2"/>
        <v>0</v>
      </c>
      <c r="L67" s="9">
        <f t="shared" si="3"/>
        <v>0</v>
      </c>
    </row>
    <row r="68" spans="1:12" ht="15" x14ac:dyDescent="0.25">
      <c r="A68" s="167">
        <f t="shared" ref="A68:A131" si="6">$A$3*B68</f>
        <v>238.44000000000017</v>
      </c>
      <c r="B68" s="325">
        <f t="shared" si="4"/>
        <v>0.99350000000000072</v>
      </c>
      <c r="C68" s="167">
        <f t="shared" si="5"/>
        <v>3.1199999999996635</v>
      </c>
      <c r="D68" s="167">
        <f>IF('Lineær programmering opg 4'!$M$4=0,"-",(-A68+'Lineær programmering opg 4'!$M$4)/'Lineær programmering opg 4'!$K$4*-1)</f>
        <v>3.1199999999996635</v>
      </c>
      <c r="E68" s="167">
        <f>IF('Lineær programmering opg 4'!$M$5=0,"-",(-A68+'Lineær programmering opg 4'!$M$5)/'Lineær programmering opg 4'!$K$5*-1)</f>
        <v>121.16999999999987</v>
      </c>
      <c r="F68" s="167" t="str">
        <f>IF('Lineær programmering opg 4'!$E$6=0,"-",(-A68+'Lineær programmering opg 4'!$M$6)/'Lineær programmering opg 4'!$K$6*-1)</f>
        <v>-</v>
      </c>
      <c r="G68" s="167" t="str">
        <f>IF('Lineær programmering opg 4'!$D$7=0,"-",((-A68+'Lineær programmering opg 4'!$M$7)/'Lineær programmering opg 4'!$K$7)*-1)</f>
        <v>-</v>
      </c>
      <c r="H68" s="167" t="str">
        <f>IF('Lineær programmering opg 4'!$C$8=0,"-",((-A68+'Lineær programmering opg 4'!$M$8)/'Lineær programmering opg 4'!$K$8)*-1)</f>
        <v>-</v>
      </c>
      <c r="I68" s="167" t="str">
        <f>IF('Lineær programmering opg 4'!$D$8=0,"-",'Lineær programmering opg 4'!$G$8)</f>
        <v>-</v>
      </c>
      <c r="J68" s="295">
        <f>A68*'Lineær programmering opg 4'!$C$11+Datatabel!C68*'Lineær programmering opg 4'!$D$11</f>
        <v>24311.999999999967</v>
      </c>
      <c r="K68" s="9">
        <f t="shared" ref="K68:K131" si="7">IF($J$10004=J68,A68,0)</f>
        <v>0</v>
      </c>
      <c r="L68" s="9">
        <f t="shared" ref="L68:L131" si="8">IF(J68=$J$10004,C68,0)</f>
        <v>0</v>
      </c>
    </row>
    <row r="69" spans="1:12" ht="15" x14ac:dyDescent="0.25">
      <c r="A69" s="167">
        <f t="shared" si="6"/>
        <v>238.41600000000017</v>
      </c>
      <c r="B69" s="325">
        <f t="shared" ref="B69:B132" si="9">B68-0.01%</f>
        <v>0.99340000000000073</v>
      </c>
      <c r="C69" s="167">
        <f t="shared" si="5"/>
        <v>3.1679999999996653</v>
      </c>
      <c r="D69" s="167">
        <f>IF('Lineær programmering opg 4'!$M$4=0,"-",(-A69+'Lineær programmering opg 4'!$M$4)/'Lineær programmering opg 4'!$K$4*-1)</f>
        <v>3.1679999999996653</v>
      </c>
      <c r="E69" s="167">
        <f>IF('Lineær programmering opg 4'!$M$5=0,"-",(-A69+'Lineær programmering opg 4'!$M$5)/'Lineær programmering opg 4'!$K$5*-1)</f>
        <v>121.18799999999987</v>
      </c>
      <c r="F69" s="167" t="str">
        <f>IF('Lineær programmering opg 4'!$E$6=0,"-",(-A69+'Lineær programmering opg 4'!$M$6)/'Lineær programmering opg 4'!$K$6*-1)</f>
        <v>-</v>
      </c>
      <c r="G69" s="167" t="str">
        <f>IF('Lineær programmering opg 4'!$D$7=0,"-",((-A69+'Lineær programmering opg 4'!$M$7)/'Lineær programmering opg 4'!$K$7)*-1)</f>
        <v>-</v>
      </c>
      <c r="H69" s="167" t="str">
        <f>IF('Lineær programmering opg 4'!$C$8=0,"-",((-A69+'Lineær programmering opg 4'!$M$8)/'Lineær programmering opg 4'!$K$8)*-1)</f>
        <v>-</v>
      </c>
      <c r="I69" s="167" t="str">
        <f>IF('Lineær programmering opg 4'!$D$8=0,"-",'Lineær programmering opg 4'!$G$8)</f>
        <v>-</v>
      </c>
      <c r="J69" s="295">
        <f>A69*'Lineær programmering opg 4'!$C$11+Datatabel!C69*'Lineær programmering opg 4'!$D$11</f>
        <v>24316.799999999967</v>
      </c>
      <c r="K69" s="9">
        <f t="shared" si="7"/>
        <v>0</v>
      </c>
      <c r="L69" s="9">
        <f t="shared" si="8"/>
        <v>0</v>
      </c>
    </row>
    <row r="70" spans="1:12" ht="15" x14ac:dyDescent="0.25">
      <c r="A70" s="167">
        <f t="shared" si="6"/>
        <v>238.39200000000017</v>
      </c>
      <c r="B70" s="325">
        <f t="shared" si="9"/>
        <v>0.99330000000000074</v>
      </c>
      <c r="C70" s="167">
        <f t="shared" si="5"/>
        <v>3.2159999999996671</v>
      </c>
      <c r="D70" s="167">
        <f>IF('Lineær programmering opg 4'!$M$4=0,"-",(-A70+'Lineær programmering opg 4'!$M$4)/'Lineær programmering opg 4'!$K$4*-1)</f>
        <v>3.2159999999996671</v>
      </c>
      <c r="E70" s="167">
        <f>IF('Lineær programmering opg 4'!$M$5=0,"-",(-A70+'Lineær programmering opg 4'!$M$5)/'Lineær programmering opg 4'!$K$5*-1)</f>
        <v>121.20599999999988</v>
      </c>
      <c r="F70" s="167" t="str">
        <f>IF('Lineær programmering opg 4'!$E$6=0,"-",(-A70+'Lineær programmering opg 4'!$M$6)/'Lineær programmering opg 4'!$K$6*-1)</f>
        <v>-</v>
      </c>
      <c r="G70" s="167" t="str">
        <f>IF('Lineær programmering opg 4'!$D$7=0,"-",((-A70+'Lineær programmering opg 4'!$M$7)/'Lineær programmering opg 4'!$K$7)*-1)</f>
        <v>-</v>
      </c>
      <c r="H70" s="167" t="str">
        <f>IF('Lineær programmering opg 4'!$C$8=0,"-",((-A70+'Lineær programmering opg 4'!$M$8)/'Lineær programmering opg 4'!$K$8)*-1)</f>
        <v>-</v>
      </c>
      <c r="I70" s="167" t="str">
        <f>IF('Lineær programmering opg 4'!$D$8=0,"-",'Lineær programmering opg 4'!$G$8)</f>
        <v>-</v>
      </c>
      <c r="J70" s="295">
        <f>A70*'Lineær programmering opg 4'!$C$11+Datatabel!C70*'Lineær programmering opg 4'!$D$11</f>
        <v>24321.599999999966</v>
      </c>
      <c r="K70" s="9">
        <f t="shared" si="7"/>
        <v>0</v>
      </c>
      <c r="L70" s="9">
        <f t="shared" si="8"/>
        <v>0</v>
      </c>
    </row>
    <row r="71" spans="1:12" ht="15" x14ac:dyDescent="0.25">
      <c r="A71" s="167">
        <f t="shared" si="6"/>
        <v>238.36800000000017</v>
      </c>
      <c r="B71" s="325">
        <f t="shared" si="9"/>
        <v>0.99320000000000075</v>
      </c>
      <c r="C71" s="167">
        <f t="shared" si="5"/>
        <v>3.2639999999996689</v>
      </c>
      <c r="D71" s="167">
        <f>IF('Lineær programmering opg 4'!$M$4=0,"-",(-A71+'Lineær programmering opg 4'!$M$4)/'Lineær programmering opg 4'!$K$4*-1)</f>
        <v>3.2639999999996689</v>
      </c>
      <c r="E71" s="167">
        <f>IF('Lineær programmering opg 4'!$M$5=0,"-",(-A71+'Lineær programmering opg 4'!$M$5)/'Lineær programmering opg 4'!$K$5*-1)</f>
        <v>121.22399999999988</v>
      </c>
      <c r="F71" s="167" t="str">
        <f>IF('Lineær programmering opg 4'!$E$6=0,"-",(-A71+'Lineær programmering opg 4'!$M$6)/'Lineær programmering opg 4'!$K$6*-1)</f>
        <v>-</v>
      </c>
      <c r="G71" s="167" t="str">
        <f>IF('Lineær programmering opg 4'!$D$7=0,"-",((-A71+'Lineær programmering opg 4'!$M$7)/'Lineær programmering opg 4'!$K$7)*-1)</f>
        <v>-</v>
      </c>
      <c r="H71" s="167" t="str">
        <f>IF('Lineær programmering opg 4'!$C$8=0,"-",((-A71+'Lineær programmering opg 4'!$M$8)/'Lineær programmering opg 4'!$K$8)*-1)</f>
        <v>-</v>
      </c>
      <c r="I71" s="167" t="str">
        <f>IF('Lineær programmering opg 4'!$D$8=0,"-",'Lineær programmering opg 4'!$G$8)</f>
        <v>-</v>
      </c>
      <c r="J71" s="295">
        <f>A71*'Lineær programmering opg 4'!$C$11+Datatabel!C71*'Lineær programmering opg 4'!$D$11</f>
        <v>24326.399999999969</v>
      </c>
      <c r="K71" s="9">
        <f t="shared" si="7"/>
        <v>0</v>
      </c>
      <c r="L71" s="9">
        <f t="shared" si="8"/>
        <v>0</v>
      </c>
    </row>
    <row r="72" spans="1:12" ht="15" x14ac:dyDescent="0.25">
      <c r="A72" s="167">
        <f t="shared" si="6"/>
        <v>238.34400000000019</v>
      </c>
      <c r="B72" s="325">
        <f t="shared" si="9"/>
        <v>0.99310000000000076</v>
      </c>
      <c r="C72" s="167">
        <f t="shared" si="5"/>
        <v>3.3119999999996139</v>
      </c>
      <c r="D72" s="167">
        <f>IF('Lineær programmering opg 4'!$M$4=0,"-",(-A72+'Lineær programmering opg 4'!$M$4)/'Lineær programmering opg 4'!$K$4*-1)</f>
        <v>3.3119999999996139</v>
      </c>
      <c r="E72" s="167">
        <f>IF('Lineær programmering opg 4'!$M$5=0,"-",(-A72+'Lineær programmering opg 4'!$M$5)/'Lineær programmering opg 4'!$K$5*-1)</f>
        <v>121.24199999999986</v>
      </c>
      <c r="F72" s="167" t="str">
        <f>IF('Lineær programmering opg 4'!$E$6=0,"-",(-A72+'Lineær programmering opg 4'!$M$6)/'Lineær programmering opg 4'!$K$6*-1)</f>
        <v>-</v>
      </c>
      <c r="G72" s="167" t="str">
        <f>IF('Lineær programmering opg 4'!$D$7=0,"-",((-A72+'Lineær programmering opg 4'!$M$7)/'Lineær programmering opg 4'!$K$7)*-1)</f>
        <v>-</v>
      </c>
      <c r="H72" s="167" t="str">
        <f>IF('Lineær programmering opg 4'!$C$8=0,"-",((-A72+'Lineær programmering opg 4'!$M$8)/'Lineær programmering opg 4'!$K$8)*-1)</f>
        <v>-</v>
      </c>
      <c r="I72" s="167" t="str">
        <f>IF('Lineær programmering opg 4'!$D$8=0,"-",'Lineær programmering opg 4'!$G$8)</f>
        <v>-</v>
      </c>
      <c r="J72" s="295">
        <f>A72*'Lineær programmering opg 4'!$C$11+Datatabel!C72*'Lineær programmering opg 4'!$D$11</f>
        <v>24331.199999999961</v>
      </c>
      <c r="K72" s="9">
        <f t="shared" si="7"/>
        <v>0</v>
      </c>
      <c r="L72" s="9">
        <f t="shared" si="8"/>
        <v>0</v>
      </c>
    </row>
    <row r="73" spans="1:12" ht="15" x14ac:dyDescent="0.25">
      <c r="A73" s="167">
        <f t="shared" si="6"/>
        <v>238.32000000000019</v>
      </c>
      <c r="B73" s="325">
        <f t="shared" si="9"/>
        <v>0.99300000000000077</v>
      </c>
      <c r="C73" s="167">
        <f t="shared" si="5"/>
        <v>3.3599999999996157</v>
      </c>
      <c r="D73" s="167">
        <f>IF('Lineær programmering opg 4'!$M$4=0,"-",(-A73+'Lineær programmering opg 4'!$M$4)/'Lineær programmering opg 4'!$K$4*-1)</f>
        <v>3.3599999999996157</v>
      </c>
      <c r="E73" s="167">
        <f>IF('Lineær programmering opg 4'!$M$5=0,"-",(-A73+'Lineær programmering opg 4'!$M$5)/'Lineær programmering opg 4'!$K$5*-1)</f>
        <v>121.25999999999986</v>
      </c>
      <c r="F73" s="167" t="str">
        <f>IF('Lineær programmering opg 4'!$E$6=0,"-",(-A73+'Lineær programmering opg 4'!$M$6)/'Lineær programmering opg 4'!$K$6*-1)</f>
        <v>-</v>
      </c>
      <c r="G73" s="167" t="str">
        <f>IF('Lineær programmering opg 4'!$D$7=0,"-",((-A73+'Lineær programmering opg 4'!$M$7)/'Lineær programmering opg 4'!$K$7)*-1)</f>
        <v>-</v>
      </c>
      <c r="H73" s="167" t="str">
        <f>IF('Lineær programmering opg 4'!$C$8=0,"-",((-A73+'Lineær programmering opg 4'!$M$8)/'Lineær programmering opg 4'!$K$8)*-1)</f>
        <v>-</v>
      </c>
      <c r="I73" s="167" t="str">
        <f>IF('Lineær programmering opg 4'!$D$8=0,"-",'Lineær programmering opg 4'!$G$8)</f>
        <v>-</v>
      </c>
      <c r="J73" s="295">
        <f>A73*'Lineær programmering opg 4'!$C$11+Datatabel!C73*'Lineær programmering opg 4'!$D$11</f>
        <v>24335.99999999996</v>
      </c>
      <c r="K73" s="9">
        <f t="shared" si="7"/>
        <v>0</v>
      </c>
      <c r="L73" s="9">
        <f t="shared" si="8"/>
        <v>0</v>
      </c>
    </row>
    <row r="74" spans="1:12" ht="15" x14ac:dyDescent="0.25">
      <c r="A74" s="167">
        <f t="shared" si="6"/>
        <v>238.29600000000019</v>
      </c>
      <c r="B74" s="325">
        <f t="shared" si="9"/>
        <v>0.99290000000000078</v>
      </c>
      <c r="C74" s="167">
        <f t="shared" si="5"/>
        <v>3.4079999999996176</v>
      </c>
      <c r="D74" s="167">
        <f>IF('Lineær programmering opg 4'!$M$4=0,"-",(-A74+'Lineær programmering opg 4'!$M$4)/'Lineær programmering opg 4'!$K$4*-1)</f>
        <v>3.4079999999996176</v>
      </c>
      <c r="E74" s="167">
        <f>IF('Lineær programmering opg 4'!$M$5=0,"-",(-A74+'Lineær programmering opg 4'!$M$5)/'Lineær programmering opg 4'!$K$5*-1)</f>
        <v>121.27799999999986</v>
      </c>
      <c r="F74" s="167" t="str">
        <f>IF('Lineær programmering opg 4'!$E$6=0,"-",(-A74+'Lineær programmering opg 4'!$M$6)/'Lineær programmering opg 4'!$K$6*-1)</f>
        <v>-</v>
      </c>
      <c r="G74" s="167" t="str">
        <f>IF('Lineær programmering opg 4'!$D$7=0,"-",((-A74+'Lineær programmering opg 4'!$M$7)/'Lineær programmering opg 4'!$K$7)*-1)</f>
        <v>-</v>
      </c>
      <c r="H74" s="167" t="str">
        <f>IF('Lineær programmering opg 4'!$C$8=0,"-",((-A74+'Lineær programmering opg 4'!$M$8)/'Lineær programmering opg 4'!$K$8)*-1)</f>
        <v>-</v>
      </c>
      <c r="I74" s="167" t="str">
        <f>IF('Lineær programmering opg 4'!$D$8=0,"-",'Lineær programmering opg 4'!$G$8)</f>
        <v>-</v>
      </c>
      <c r="J74" s="295">
        <f>A74*'Lineær programmering opg 4'!$C$11+Datatabel!C74*'Lineær programmering opg 4'!$D$11</f>
        <v>24340.799999999963</v>
      </c>
      <c r="K74" s="9">
        <f t="shared" si="7"/>
        <v>0</v>
      </c>
      <c r="L74" s="9">
        <f t="shared" si="8"/>
        <v>0</v>
      </c>
    </row>
    <row r="75" spans="1:12" ht="15" x14ac:dyDescent="0.25">
      <c r="A75" s="167">
        <f t="shared" si="6"/>
        <v>238.27200000000019</v>
      </c>
      <c r="B75" s="325">
        <f t="shared" si="9"/>
        <v>0.99280000000000079</v>
      </c>
      <c r="C75" s="167">
        <f t="shared" si="5"/>
        <v>3.4559999999996194</v>
      </c>
      <c r="D75" s="167">
        <f>IF('Lineær programmering opg 4'!$M$4=0,"-",(-A75+'Lineær programmering opg 4'!$M$4)/'Lineær programmering opg 4'!$K$4*-1)</f>
        <v>3.4559999999996194</v>
      </c>
      <c r="E75" s="167">
        <f>IF('Lineær programmering opg 4'!$M$5=0,"-",(-A75+'Lineær programmering opg 4'!$M$5)/'Lineær programmering opg 4'!$K$5*-1)</f>
        <v>121.29599999999986</v>
      </c>
      <c r="F75" s="167" t="str">
        <f>IF('Lineær programmering opg 4'!$E$6=0,"-",(-A75+'Lineær programmering opg 4'!$M$6)/'Lineær programmering opg 4'!$K$6*-1)</f>
        <v>-</v>
      </c>
      <c r="G75" s="167" t="str">
        <f>IF('Lineær programmering opg 4'!$D$7=0,"-",((-A75+'Lineær programmering opg 4'!$M$7)/'Lineær programmering opg 4'!$K$7)*-1)</f>
        <v>-</v>
      </c>
      <c r="H75" s="167" t="str">
        <f>IF('Lineær programmering opg 4'!$C$8=0,"-",((-A75+'Lineær programmering opg 4'!$M$8)/'Lineær programmering opg 4'!$K$8)*-1)</f>
        <v>-</v>
      </c>
      <c r="I75" s="167" t="str">
        <f>IF('Lineær programmering opg 4'!$D$8=0,"-",'Lineær programmering opg 4'!$G$8)</f>
        <v>-</v>
      </c>
      <c r="J75" s="295">
        <f>A75*'Lineær programmering opg 4'!$C$11+Datatabel!C75*'Lineær programmering opg 4'!$D$11</f>
        <v>24345.599999999962</v>
      </c>
      <c r="K75" s="9">
        <f t="shared" si="7"/>
        <v>0</v>
      </c>
      <c r="L75" s="9">
        <f t="shared" si="8"/>
        <v>0</v>
      </c>
    </row>
    <row r="76" spans="1:12" ht="15" x14ac:dyDescent="0.25">
      <c r="A76" s="167">
        <f t="shared" si="6"/>
        <v>238.24800000000019</v>
      </c>
      <c r="B76" s="325">
        <f t="shared" si="9"/>
        <v>0.9927000000000008</v>
      </c>
      <c r="C76" s="167">
        <f t="shared" si="5"/>
        <v>3.5039999999996212</v>
      </c>
      <c r="D76" s="167">
        <f>IF('Lineær programmering opg 4'!$M$4=0,"-",(-A76+'Lineær programmering opg 4'!$M$4)/'Lineær programmering opg 4'!$K$4*-1)</f>
        <v>3.5039999999996212</v>
      </c>
      <c r="E76" s="167">
        <f>IF('Lineær programmering opg 4'!$M$5=0,"-",(-A76+'Lineær programmering opg 4'!$M$5)/'Lineær programmering opg 4'!$K$5*-1)</f>
        <v>121.31399999999987</v>
      </c>
      <c r="F76" s="167" t="str">
        <f>IF('Lineær programmering opg 4'!$E$6=0,"-",(-A76+'Lineær programmering opg 4'!$M$6)/'Lineær programmering opg 4'!$K$6*-1)</f>
        <v>-</v>
      </c>
      <c r="G76" s="167" t="str">
        <f>IF('Lineær programmering opg 4'!$D$7=0,"-",((-A76+'Lineær programmering opg 4'!$M$7)/'Lineær programmering opg 4'!$K$7)*-1)</f>
        <v>-</v>
      </c>
      <c r="H76" s="167" t="str">
        <f>IF('Lineær programmering opg 4'!$C$8=0,"-",((-A76+'Lineær programmering opg 4'!$M$8)/'Lineær programmering opg 4'!$K$8)*-1)</f>
        <v>-</v>
      </c>
      <c r="I76" s="167" t="str">
        <f>IF('Lineær programmering opg 4'!$D$8=0,"-",'Lineær programmering opg 4'!$G$8)</f>
        <v>-</v>
      </c>
      <c r="J76" s="295">
        <f>A76*'Lineær programmering opg 4'!$C$11+Datatabel!C76*'Lineær programmering opg 4'!$D$11</f>
        <v>24350.399999999961</v>
      </c>
      <c r="K76" s="9">
        <f t="shared" si="7"/>
        <v>0</v>
      </c>
      <c r="L76" s="9">
        <f t="shared" si="8"/>
        <v>0</v>
      </c>
    </row>
    <row r="77" spans="1:12" ht="15" x14ac:dyDescent="0.25">
      <c r="A77" s="167">
        <f t="shared" si="6"/>
        <v>238.22400000000019</v>
      </c>
      <c r="B77" s="325">
        <f t="shared" si="9"/>
        <v>0.99260000000000081</v>
      </c>
      <c r="C77" s="167">
        <f t="shared" si="5"/>
        <v>3.551999999999623</v>
      </c>
      <c r="D77" s="167">
        <f>IF('Lineær programmering opg 4'!$M$4=0,"-",(-A77+'Lineær programmering opg 4'!$M$4)/'Lineær programmering opg 4'!$K$4*-1)</f>
        <v>3.551999999999623</v>
      </c>
      <c r="E77" s="167">
        <f>IF('Lineær programmering opg 4'!$M$5=0,"-",(-A77+'Lineær programmering opg 4'!$M$5)/'Lineær programmering opg 4'!$K$5*-1)</f>
        <v>121.33199999999987</v>
      </c>
      <c r="F77" s="167" t="str">
        <f>IF('Lineær programmering opg 4'!$E$6=0,"-",(-A77+'Lineær programmering opg 4'!$M$6)/'Lineær programmering opg 4'!$K$6*-1)</f>
        <v>-</v>
      </c>
      <c r="G77" s="167" t="str">
        <f>IF('Lineær programmering opg 4'!$D$7=0,"-",((-A77+'Lineær programmering opg 4'!$M$7)/'Lineær programmering opg 4'!$K$7)*-1)</f>
        <v>-</v>
      </c>
      <c r="H77" s="167" t="str">
        <f>IF('Lineær programmering opg 4'!$C$8=0,"-",((-A77+'Lineær programmering opg 4'!$M$8)/'Lineær programmering opg 4'!$K$8)*-1)</f>
        <v>-</v>
      </c>
      <c r="I77" s="167" t="str">
        <f>IF('Lineær programmering opg 4'!$D$8=0,"-",'Lineær programmering opg 4'!$G$8)</f>
        <v>-</v>
      </c>
      <c r="J77" s="295">
        <f>A77*'Lineær programmering opg 4'!$C$11+Datatabel!C77*'Lineær programmering opg 4'!$D$11</f>
        <v>24355.199999999964</v>
      </c>
      <c r="K77" s="9">
        <f t="shared" si="7"/>
        <v>0</v>
      </c>
      <c r="L77" s="9">
        <f t="shared" si="8"/>
        <v>0</v>
      </c>
    </row>
    <row r="78" spans="1:12" ht="15" x14ac:dyDescent="0.25">
      <c r="A78" s="167">
        <f t="shared" si="6"/>
        <v>238.20000000000019</v>
      </c>
      <c r="B78" s="325">
        <f t="shared" si="9"/>
        <v>0.99250000000000083</v>
      </c>
      <c r="C78" s="167">
        <f t="shared" si="5"/>
        <v>3.5999999999996248</v>
      </c>
      <c r="D78" s="167">
        <f>IF('Lineær programmering opg 4'!$M$4=0,"-",(-A78+'Lineær programmering opg 4'!$M$4)/'Lineær programmering opg 4'!$K$4*-1)</f>
        <v>3.5999999999996248</v>
      </c>
      <c r="E78" s="167">
        <f>IF('Lineær programmering opg 4'!$M$5=0,"-",(-A78+'Lineær programmering opg 4'!$M$5)/'Lineær programmering opg 4'!$K$5*-1)</f>
        <v>121.34999999999987</v>
      </c>
      <c r="F78" s="167" t="str">
        <f>IF('Lineær programmering opg 4'!$E$6=0,"-",(-A78+'Lineær programmering opg 4'!$M$6)/'Lineær programmering opg 4'!$K$6*-1)</f>
        <v>-</v>
      </c>
      <c r="G78" s="167" t="str">
        <f>IF('Lineær programmering opg 4'!$D$7=0,"-",((-A78+'Lineær programmering opg 4'!$M$7)/'Lineær programmering opg 4'!$K$7)*-1)</f>
        <v>-</v>
      </c>
      <c r="H78" s="167" t="str">
        <f>IF('Lineær programmering opg 4'!$C$8=0,"-",((-A78+'Lineær programmering opg 4'!$M$8)/'Lineær programmering opg 4'!$K$8)*-1)</f>
        <v>-</v>
      </c>
      <c r="I78" s="167" t="str">
        <f>IF('Lineær programmering opg 4'!$D$8=0,"-",'Lineær programmering opg 4'!$G$8)</f>
        <v>-</v>
      </c>
      <c r="J78" s="295">
        <f>A78*'Lineær programmering opg 4'!$C$11+Datatabel!C78*'Lineær programmering opg 4'!$D$11</f>
        <v>24359.999999999964</v>
      </c>
      <c r="K78" s="9">
        <f t="shared" si="7"/>
        <v>0</v>
      </c>
      <c r="L78" s="9">
        <f t="shared" si="8"/>
        <v>0</v>
      </c>
    </row>
    <row r="79" spans="1:12" ht="15" x14ac:dyDescent="0.25">
      <c r="A79" s="167">
        <f t="shared" si="6"/>
        <v>238.17600000000022</v>
      </c>
      <c r="B79" s="325">
        <f t="shared" si="9"/>
        <v>0.99240000000000084</v>
      </c>
      <c r="C79" s="167">
        <f t="shared" si="5"/>
        <v>3.6479999999995698</v>
      </c>
      <c r="D79" s="167">
        <f>IF('Lineær programmering opg 4'!$M$4=0,"-",(-A79+'Lineær programmering opg 4'!$M$4)/'Lineær programmering opg 4'!$K$4*-1)</f>
        <v>3.6479999999995698</v>
      </c>
      <c r="E79" s="167">
        <f>IF('Lineær programmering opg 4'!$M$5=0,"-",(-A79+'Lineær programmering opg 4'!$M$5)/'Lineær programmering opg 4'!$K$5*-1)</f>
        <v>121.36799999999984</v>
      </c>
      <c r="F79" s="167" t="str">
        <f>IF('Lineær programmering opg 4'!$E$6=0,"-",(-A79+'Lineær programmering opg 4'!$M$6)/'Lineær programmering opg 4'!$K$6*-1)</f>
        <v>-</v>
      </c>
      <c r="G79" s="167" t="str">
        <f>IF('Lineær programmering opg 4'!$D$7=0,"-",((-A79+'Lineær programmering opg 4'!$M$7)/'Lineær programmering opg 4'!$K$7)*-1)</f>
        <v>-</v>
      </c>
      <c r="H79" s="167" t="str">
        <f>IF('Lineær programmering opg 4'!$C$8=0,"-",((-A79+'Lineær programmering opg 4'!$M$8)/'Lineær programmering opg 4'!$K$8)*-1)</f>
        <v>-</v>
      </c>
      <c r="I79" s="167" t="str">
        <f>IF('Lineær programmering opg 4'!$D$8=0,"-",'Lineær programmering opg 4'!$G$8)</f>
        <v>-</v>
      </c>
      <c r="J79" s="295">
        <f>A79*'Lineær programmering opg 4'!$C$11+Datatabel!C79*'Lineær programmering opg 4'!$D$11</f>
        <v>24364.799999999956</v>
      </c>
      <c r="K79" s="9">
        <f t="shared" si="7"/>
        <v>0</v>
      </c>
      <c r="L79" s="9">
        <f t="shared" si="8"/>
        <v>0</v>
      </c>
    </row>
    <row r="80" spans="1:12" ht="15" x14ac:dyDescent="0.25">
      <c r="A80" s="167">
        <f t="shared" si="6"/>
        <v>238.15200000000021</v>
      </c>
      <c r="B80" s="325">
        <f t="shared" si="9"/>
        <v>0.99230000000000085</v>
      </c>
      <c r="C80" s="167">
        <f t="shared" si="5"/>
        <v>3.6959999999995716</v>
      </c>
      <c r="D80" s="167">
        <f>IF('Lineær programmering opg 4'!$M$4=0,"-",(-A80+'Lineær programmering opg 4'!$M$4)/'Lineær programmering opg 4'!$K$4*-1)</f>
        <v>3.6959999999995716</v>
      </c>
      <c r="E80" s="167">
        <f>IF('Lineær programmering opg 4'!$M$5=0,"-",(-A80+'Lineær programmering opg 4'!$M$5)/'Lineær programmering opg 4'!$K$5*-1)</f>
        <v>121.38599999999984</v>
      </c>
      <c r="F80" s="167" t="str">
        <f>IF('Lineær programmering opg 4'!$E$6=0,"-",(-A80+'Lineær programmering opg 4'!$M$6)/'Lineær programmering opg 4'!$K$6*-1)</f>
        <v>-</v>
      </c>
      <c r="G80" s="167" t="str">
        <f>IF('Lineær programmering opg 4'!$D$7=0,"-",((-A80+'Lineær programmering opg 4'!$M$7)/'Lineær programmering opg 4'!$K$7)*-1)</f>
        <v>-</v>
      </c>
      <c r="H80" s="167" t="str">
        <f>IF('Lineær programmering opg 4'!$C$8=0,"-",((-A80+'Lineær programmering opg 4'!$M$8)/'Lineær programmering opg 4'!$K$8)*-1)</f>
        <v>-</v>
      </c>
      <c r="I80" s="167" t="str">
        <f>IF('Lineær programmering opg 4'!$D$8=0,"-",'Lineær programmering opg 4'!$G$8)</f>
        <v>-</v>
      </c>
      <c r="J80" s="295">
        <f>A80*'Lineær programmering opg 4'!$C$11+Datatabel!C80*'Lineær programmering opg 4'!$D$11</f>
        <v>24369.599999999959</v>
      </c>
      <c r="K80" s="9">
        <f t="shared" si="7"/>
        <v>0</v>
      </c>
      <c r="L80" s="9">
        <f t="shared" si="8"/>
        <v>0</v>
      </c>
    </row>
    <row r="81" spans="1:12" ht="15" x14ac:dyDescent="0.25">
      <c r="A81" s="167">
        <f t="shared" si="6"/>
        <v>238.12800000000021</v>
      </c>
      <c r="B81" s="325">
        <f t="shared" si="9"/>
        <v>0.99220000000000086</v>
      </c>
      <c r="C81" s="167">
        <f t="shared" si="5"/>
        <v>3.7439999999995734</v>
      </c>
      <c r="D81" s="167">
        <f>IF('Lineær programmering opg 4'!$M$4=0,"-",(-A81+'Lineær programmering opg 4'!$M$4)/'Lineær programmering opg 4'!$K$4*-1)</f>
        <v>3.7439999999995734</v>
      </c>
      <c r="E81" s="167">
        <f>IF('Lineær programmering opg 4'!$M$5=0,"-",(-A81+'Lineær programmering opg 4'!$M$5)/'Lineær programmering opg 4'!$K$5*-1)</f>
        <v>121.40399999999984</v>
      </c>
      <c r="F81" s="167" t="str">
        <f>IF('Lineær programmering opg 4'!$E$6=0,"-",(-A81+'Lineær programmering opg 4'!$M$6)/'Lineær programmering opg 4'!$K$6*-1)</f>
        <v>-</v>
      </c>
      <c r="G81" s="167" t="str">
        <f>IF('Lineær programmering opg 4'!$D$7=0,"-",((-A81+'Lineær programmering opg 4'!$M$7)/'Lineær programmering opg 4'!$K$7)*-1)</f>
        <v>-</v>
      </c>
      <c r="H81" s="167" t="str">
        <f>IF('Lineær programmering opg 4'!$C$8=0,"-",((-A81+'Lineær programmering opg 4'!$M$8)/'Lineær programmering opg 4'!$K$8)*-1)</f>
        <v>-</v>
      </c>
      <c r="I81" s="167" t="str">
        <f>IF('Lineær programmering opg 4'!$D$8=0,"-",'Lineær programmering opg 4'!$G$8)</f>
        <v>-</v>
      </c>
      <c r="J81" s="295">
        <f>A81*'Lineær programmering opg 4'!$C$11+Datatabel!C81*'Lineær programmering opg 4'!$D$11</f>
        <v>24374.399999999958</v>
      </c>
      <c r="K81" s="9">
        <f t="shared" si="7"/>
        <v>0</v>
      </c>
      <c r="L81" s="9">
        <f t="shared" si="8"/>
        <v>0</v>
      </c>
    </row>
    <row r="82" spans="1:12" ht="15" x14ac:dyDescent="0.25">
      <c r="A82" s="167">
        <f t="shared" si="6"/>
        <v>238.10400000000021</v>
      </c>
      <c r="B82" s="325">
        <f t="shared" si="9"/>
        <v>0.99210000000000087</v>
      </c>
      <c r="C82" s="167">
        <f t="shared" si="5"/>
        <v>3.7919999999995753</v>
      </c>
      <c r="D82" s="167">
        <f>IF('Lineær programmering opg 4'!$M$4=0,"-",(-A82+'Lineær programmering opg 4'!$M$4)/'Lineær programmering opg 4'!$K$4*-1)</f>
        <v>3.7919999999995753</v>
      </c>
      <c r="E82" s="167">
        <f>IF('Lineær programmering opg 4'!$M$5=0,"-",(-A82+'Lineær programmering opg 4'!$M$5)/'Lineær programmering opg 4'!$K$5*-1)</f>
        <v>121.42199999999984</v>
      </c>
      <c r="F82" s="167" t="str">
        <f>IF('Lineær programmering opg 4'!$E$6=0,"-",(-A82+'Lineær programmering opg 4'!$M$6)/'Lineær programmering opg 4'!$K$6*-1)</f>
        <v>-</v>
      </c>
      <c r="G82" s="167" t="str">
        <f>IF('Lineær programmering opg 4'!$D$7=0,"-",((-A82+'Lineær programmering opg 4'!$M$7)/'Lineær programmering opg 4'!$K$7)*-1)</f>
        <v>-</v>
      </c>
      <c r="H82" s="167" t="str">
        <f>IF('Lineær programmering opg 4'!$C$8=0,"-",((-A82+'Lineær programmering opg 4'!$M$8)/'Lineær programmering opg 4'!$K$8)*-1)</f>
        <v>-</v>
      </c>
      <c r="I82" s="167" t="str">
        <f>IF('Lineær programmering opg 4'!$D$8=0,"-",'Lineær programmering opg 4'!$G$8)</f>
        <v>-</v>
      </c>
      <c r="J82" s="295">
        <f>A82*'Lineær programmering opg 4'!$C$11+Datatabel!C82*'Lineær programmering opg 4'!$D$11</f>
        <v>24379.199999999957</v>
      </c>
      <c r="K82" s="9">
        <f t="shared" si="7"/>
        <v>0</v>
      </c>
      <c r="L82" s="9">
        <f t="shared" si="8"/>
        <v>0</v>
      </c>
    </row>
    <row r="83" spans="1:12" ht="15" x14ac:dyDescent="0.25">
      <c r="A83" s="167">
        <f t="shared" si="6"/>
        <v>238.08000000000021</v>
      </c>
      <c r="B83" s="325">
        <f t="shared" si="9"/>
        <v>0.99200000000000088</v>
      </c>
      <c r="C83" s="167">
        <f t="shared" si="5"/>
        <v>3.8399999999995771</v>
      </c>
      <c r="D83" s="167">
        <f>IF('Lineær programmering opg 4'!$M$4=0,"-",(-A83+'Lineær programmering opg 4'!$M$4)/'Lineær programmering opg 4'!$K$4*-1)</f>
        <v>3.8399999999995771</v>
      </c>
      <c r="E83" s="167">
        <f>IF('Lineær programmering opg 4'!$M$5=0,"-",(-A83+'Lineær programmering opg 4'!$M$5)/'Lineær programmering opg 4'!$K$5*-1)</f>
        <v>121.43999999999984</v>
      </c>
      <c r="F83" s="167" t="str">
        <f>IF('Lineær programmering opg 4'!$E$6=0,"-",(-A83+'Lineær programmering opg 4'!$M$6)/'Lineær programmering opg 4'!$K$6*-1)</f>
        <v>-</v>
      </c>
      <c r="G83" s="167" t="str">
        <f>IF('Lineær programmering opg 4'!$D$7=0,"-",((-A83+'Lineær programmering opg 4'!$M$7)/'Lineær programmering opg 4'!$K$7)*-1)</f>
        <v>-</v>
      </c>
      <c r="H83" s="167" t="str">
        <f>IF('Lineær programmering opg 4'!$C$8=0,"-",((-A83+'Lineær programmering opg 4'!$M$8)/'Lineær programmering opg 4'!$K$8)*-1)</f>
        <v>-</v>
      </c>
      <c r="I83" s="167" t="str">
        <f>IF('Lineær programmering opg 4'!$D$8=0,"-",'Lineær programmering opg 4'!$G$8)</f>
        <v>-</v>
      </c>
      <c r="J83" s="295">
        <f>A83*'Lineær programmering opg 4'!$C$11+Datatabel!C83*'Lineær programmering opg 4'!$D$11</f>
        <v>24383.99999999996</v>
      </c>
      <c r="K83" s="9">
        <f t="shared" si="7"/>
        <v>0</v>
      </c>
      <c r="L83" s="9">
        <f t="shared" si="8"/>
        <v>0</v>
      </c>
    </row>
    <row r="84" spans="1:12" ht="15" x14ac:dyDescent="0.25">
      <c r="A84" s="167">
        <f t="shared" si="6"/>
        <v>238.05600000000021</v>
      </c>
      <c r="B84" s="325">
        <f t="shared" si="9"/>
        <v>0.99190000000000089</v>
      </c>
      <c r="C84" s="167">
        <f t="shared" si="5"/>
        <v>3.8879999999995789</v>
      </c>
      <c r="D84" s="167">
        <f>IF('Lineær programmering opg 4'!$M$4=0,"-",(-A84+'Lineær programmering opg 4'!$M$4)/'Lineær programmering opg 4'!$K$4*-1)</f>
        <v>3.8879999999995789</v>
      </c>
      <c r="E84" s="167">
        <f>IF('Lineær programmering opg 4'!$M$5=0,"-",(-A84+'Lineær programmering opg 4'!$M$5)/'Lineær programmering opg 4'!$K$5*-1)</f>
        <v>121.45799999999984</v>
      </c>
      <c r="F84" s="167" t="str">
        <f>IF('Lineær programmering opg 4'!$E$6=0,"-",(-A84+'Lineær programmering opg 4'!$M$6)/'Lineær programmering opg 4'!$K$6*-1)</f>
        <v>-</v>
      </c>
      <c r="G84" s="167" t="str">
        <f>IF('Lineær programmering opg 4'!$D$7=0,"-",((-A84+'Lineær programmering opg 4'!$M$7)/'Lineær programmering opg 4'!$K$7)*-1)</f>
        <v>-</v>
      </c>
      <c r="H84" s="167" t="str">
        <f>IF('Lineær programmering opg 4'!$C$8=0,"-",((-A84+'Lineær programmering opg 4'!$M$8)/'Lineær programmering opg 4'!$K$8)*-1)</f>
        <v>-</v>
      </c>
      <c r="I84" s="167" t="str">
        <f>IF('Lineær programmering opg 4'!$D$8=0,"-",'Lineær programmering opg 4'!$G$8)</f>
        <v>-</v>
      </c>
      <c r="J84" s="295">
        <f>A84*'Lineær programmering opg 4'!$C$11+Datatabel!C84*'Lineær programmering opg 4'!$D$11</f>
        <v>24388.799999999956</v>
      </c>
      <c r="K84" s="9">
        <f t="shared" si="7"/>
        <v>0</v>
      </c>
      <c r="L84" s="9">
        <f t="shared" si="8"/>
        <v>0</v>
      </c>
    </row>
    <row r="85" spans="1:12" ht="15" x14ac:dyDescent="0.25">
      <c r="A85" s="167">
        <f t="shared" si="6"/>
        <v>238.03200000000021</v>
      </c>
      <c r="B85" s="325">
        <f t="shared" si="9"/>
        <v>0.9918000000000009</v>
      </c>
      <c r="C85" s="167">
        <f t="shared" si="5"/>
        <v>3.9359999999995807</v>
      </c>
      <c r="D85" s="167">
        <f>IF('Lineær programmering opg 4'!$M$4=0,"-",(-A85+'Lineær programmering opg 4'!$M$4)/'Lineær programmering opg 4'!$K$4*-1)</f>
        <v>3.9359999999995807</v>
      </c>
      <c r="E85" s="167">
        <f>IF('Lineær programmering opg 4'!$M$5=0,"-",(-A85+'Lineær programmering opg 4'!$M$5)/'Lineær programmering opg 4'!$K$5*-1)</f>
        <v>121.47599999999984</v>
      </c>
      <c r="F85" s="167" t="str">
        <f>IF('Lineær programmering opg 4'!$E$6=0,"-",(-A85+'Lineær programmering opg 4'!$M$6)/'Lineær programmering opg 4'!$K$6*-1)</f>
        <v>-</v>
      </c>
      <c r="G85" s="167" t="str">
        <f>IF('Lineær programmering opg 4'!$D$7=0,"-",((-A85+'Lineær programmering opg 4'!$M$7)/'Lineær programmering opg 4'!$K$7)*-1)</f>
        <v>-</v>
      </c>
      <c r="H85" s="167" t="str">
        <f>IF('Lineær programmering opg 4'!$C$8=0,"-",((-A85+'Lineær programmering opg 4'!$M$8)/'Lineær programmering opg 4'!$K$8)*-1)</f>
        <v>-</v>
      </c>
      <c r="I85" s="167" t="str">
        <f>IF('Lineær programmering opg 4'!$D$8=0,"-",'Lineær programmering opg 4'!$G$8)</f>
        <v>-</v>
      </c>
      <c r="J85" s="295">
        <f>A85*'Lineær programmering opg 4'!$C$11+Datatabel!C85*'Lineær programmering opg 4'!$D$11</f>
        <v>24393.599999999959</v>
      </c>
      <c r="K85" s="9">
        <f t="shared" si="7"/>
        <v>0</v>
      </c>
      <c r="L85" s="9">
        <f t="shared" si="8"/>
        <v>0</v>
      </c>
    </row>
    <row r="86" spans="1:12" ht="15" x14ac:dyDescent="0.25">
      <c r="A86" s="167">
        <f t="shared" si="6"/>
        <v>238.00800000000021</v>
      </c>
      <c r="B86" s="325">
        <f t="shared" si="9"/>
        <v>0.99170000000000091</v>
      </c>
      <c r="C86" s="167">
        <f t="shared" si="5"/>
        <v>3.9839999999995825</v>
      </c>
      <c r="D86" s="167">
        <f>IF('Lineær programmering opg 4'!$M$4=0,"-",(-A86+'Lineær programmering opg 4'!$M$4)/'Lineær programmering opg 4'!$K$4*-1)</f>
        <v>3.9839999999995825</v>
      </c>
      <c r="E86" s="167">
        <f>IF('Lineær programmering opg 4'!$M$5=0,"-",(-A86+'Lineær programmering opg 4'!$M$5)/'Lineær programmering opg 4'!$K$5*-1)</f>
        <v>121.49399999999984</v>
      </c>
      <c r="F86" s="167" t="str">
        <f>IF('Lineær programmering opg 4'!$E$6=0,"-",(-A86+'Lineær programmering opg 4'!$M$6)/'Lineær programmering opg 4'!$K$6*-1)</f>
        <v>-</v>
      </c>
      <c r="G86" s="167" t="str">
        <f>IF('Lineær programmering opg 4'!$D$7=0,"-",((-A86+'Lineær programmering opg 4'!$M$7)/'Lineær programmering opg 4'!$K$7)*-1)</f>
        <v>-</v>
      </c>
      <c r="H86" s="167" t="str">
        <f>IF('Lineær programmering opg 4'!$C$8=0,"-",((-A86+'Lineær programmering opg 4'!$M$8)/'Lineær programmering opg 4'!$K$8)*-1)</f>
        <v>-</v>
      </c>
      <c r="I86" s="167" t="str">
        <f>IF('Lineær programmering opg 4'!$D$8=0,"-",'Lineær programmering opg 4'!$G$8)</f>
        <v>-</v>
      </c>
      <c r="J86" s="295">
        <f>A86*'Lineær programmering opg 4'!$C$11+Datatabel!C86*'Lineær programmering opg 4'!$D$11</f>
        <v>24398.399999999958</v>
      </c>
      <c r="K86" s="9">
        <f t="shared" si="7"/>
        <v>0</v>
      </c>
      <c r="L86" s="9">
        <f t="shared" si="8"/>
        <v>0</v>
      </c>
    </row>
    <row r="87" spans="1:12" ht="15" x14ac:dyDescent="0.25">
      <c r="A87" s="167">
        <f t="shared" si="6"/>
        <v>237.98400000000021</v>
      </c>
      <c r="B87" s="325">
        <f t="shared" si="9"/>
        <v>0.99160000000000093</v>
      </c>
      <c r="C87" s="167">
        <f t="shared" si="5"/>
        <v>4.0319999999995844</v>
      </c>
      <c r="D87" s="167">
        <f>IF('Lineær programmering opg 4'!$M$4=0,"-",(-A87+'Lineær programmering opg 4'!$M$4)/'Lineær programmering opg 4'!$K$4*-1)</f>
        <v>4.0319999999995844</v>
      </c>
      <c r="E87" s="167">
        <f>IF('Lineær programmering opg 4'!$M$5=0,"-",(-A87+'Lineær programmering opg 4'!$M$5)/'Lineær programmering opg 4'!$K$5*-1)</f>
        <v>121.51199999999984</v>
      </c>
      <c r="F87" s="167" t="str">
        <f>IF('Lineær programmering opg 4'!$E$6=0,"-",(-A87+'Lineær programmering opg 4'!$M$6)/'Lineær programmering opg 4'!$K$6*-1)</f>
        <v>-</v>
      </c>
      <c r="G87" s="167" t="str">
        <f>IF('Lineær programmering opg 4'!$D$7=0,"-",((-A87+'Lineær programmering opg 4'!$M$7)/'Lineær programmering opg 4'!$K$7)*-1)</f>
        <v>-</v>
      </c>
      <c r="H87" s="167" t="str">
        <f>IF('Lineær programmering opg 4'!$C$8=0,"-",((-A87+'Lineær programmering opg 4'!$M$8)/'Lineær programmering opg 4'!$K$8)*-1)</f>
        <v>-</v>
      </c>
      <c r="I87" s="167" t="str">
        <f>IF('Lineær programmering opg 4'!$D$8=0,"-",'Lineær programmering opg 4'!$G$8)</f>
        <v>-</v>
      </c>
      <c r="J87" s="295">
        <f>A87*'Lineær programmering opg 4'!$C$11+Datatabel!C87*'Lineær programmering opg 4'!$D$11</f>
        <v>24403.199999999957</v>
      </c>
      <c r="K87" s="9">
        <f t="shared" si="7"/>
        <v>0</v>
      </c>
      <c r="L87" s="9">
        <f t="shared" si="8"/>
        <v>0</v>
      </c>
    </row>
    <row r="88" spans="1:12" ht="15" x14ac:dyDescent="0.25">
      <c r="A88" s="167">
        <f t="shared" si="6"/>
        <v>237.96000000000024</v>
      </c>
      <c r="B88" s="325">
        <f t="shared" si="9"/>
        <v>0.99150000000000094</v>
      </c>
      <c r="C88" s="167">
        <f t="shared" si="5"/>
        <v>4.0799999999995293</v>
      </c>
      <c r="D88" s="167">
        <f>IF('Lineær programmering opg 4'!$M$4=0,"-",(-A88+'Lineær programmering opg 4'!$M$4)/'Lineær programmering opg 4'!$K$4*-1)</f>
        <v>4.0799999999995293</v>
      </c>
      <c r="E88" s="167">
        <f>IF('Lineær programmering opg 4'!$M$5=0,"-",(-A88+'Lineær programmering opg 4'!$M$5)/'Lineær programmering opg 4'!$K$5*-1)</f>
        <v>121.52999999999983</v>
      </c>
      <c r="F88" s="167" t="str">
        <f>IF('Lineær programmering opg 4'!$E$6=0,"-",(-A88+'Lineær programmering opg 4'!$M$6)/'Lineær programmering opg 4'!$K$6*-1)</f>
        <v>-</v>
      </c>
      <c r="G88" s="167" t="str">
        <f>IF('Lineær programmering opg 4'!$D$7=0,"-",((-A88+'Lineær programmering opg 4'!$M$7)/'Lineær programmering opg 4'!$K$7)*-1)</f>
        <v>-</v>
      </c>
      <c r="H88" s="167" t="str">
        <f>IF('Lineær programmering opg 4'!$C$8=0,"-",((-A88+'Lineær programmering opg 4'!$M$8)/'Lineær programmering opg 4'!$K$8)*-1)</f>
        <v>-</v>
      </c>
      <c r="I88" s="167" t="str">
        <f>IF('Lineær programmering opg 4'!$D$8=0,"-",'Lineær programmering opg 4'!$G$8)</f>
        <v>-</v>
      </c>
      <c r="J88" s="295">
        <f>A88*'Lineær programmering opg 4'!$C$11+Datatabel!C88*'Lineær programmering opg 4'!$D$11</f>
        <v>24407.999999999953</v>
      </c>
      <c r="K88" s="9">
        <f t="shared" si="7"/>
        <v>0</v>
      </c>
      <c r="L88" s="9">
        <f t="shared" si="8"/>
        <v>0</v>
      </c>
    </row>
    <row r="89" spans="1:12" ht="15" x14ac:dyDescent="0.25">
      <c r="A89" s="167">
        <f t="shared" si="6"/>
        <v>237.93600000000023</v>
      </c>
      <c r="B89" s="325">
        <f t="shared" si="9"/>
        <v>0.99140000000000095</v>
      </c>
      <c r="C89" s="167">
        <f t="shared" si="5"/>
        <v>4.1279999999995312</v>
      </c>
      <c r="D89" s="167">
        <f>IF('Lineær programmering opg 4'!$M$4=0,"-",(-A89+'Lineær programmering opg 4'!$M$4)/'Lineær programmering opg 4'!$K$4*-1)</f>
        <v>4.1279999999995312</v>
      </c>
      <c r="E89" s="167">
        <f>IF('Lineær programmering opg 4'!$M$5=0,"-",(-A89+'Lineær programmering opg 4'!$M$5)/'Lineær programmering opg 4'!$K$5*-1)</f>
        <v>121.54799999999983</v>
      </c>
      <c r="F89" s="167" t="str">
        <f>IF('Lineær programmering opg 4'!$E$6=0,"-",(-A89+'Lineær programmering opg 4'!$M$6)/'Lineær programmering opg 4'!$K$6*-1)</f>
        <v>-</v>
      </c>
      <c r="G89" s="167" t="str">
        <f>IF('Lineær programmering opg 4'!$D$7=0,"-",((-A89+'Lineær programmering opg 4'!$M$7)/'Lineær programmering opg 4'!$K$7)*-1)</f>
        <v>-</v>
      </c>
      <c r="H89" s="167" t="str">
        <f>IF('Lineær programmering opg 4'!$C$8=0,"-",((-A89+'Lineær programmering opg 4'!$M$8)/'Lineær programmering opg 4'!$K$8)*-1)</f>
        <v>-</v>
      </c>
      <c r="I89" s="167" t="str">
        <f>IF('Lineær programmering opg 4'!$D$8=0,"-",'Lineær programmering opg 4'!$G$8)</f>
        <v>-</v>
      </c>
      <c r="J89" s="295">
        <f>A89*'Lineær programmering opg 4'!$C$11+Datatabel!C89*'Lineær programmering opg 4'!$D$11</f>
        <v>24412.799999999952</v>
      </c>
      <c r="K89" s="9">
        <f t="shared" si="7"/>
        <v>0</v>
      </c>
      <c r="L89" s="9">
        <f t="shared" si="8"/>
        <v>0</v>
      </c>
    </row>
    <row r="90" spans="1:12" ht="15" x14ac:dyDescent="0.25">
      <c r="A90" s="167">
        <f t="shared" si="6"/>
        <v>237.91200000000023</v>
      </c>
      <c r="B90" s="325">
        <f t="shared" si="9"/>
        <v>0.99130000000000096</v>
      </c>
      <c r="C90" s="167">
        <f t="shared" si="5"/>
        <v>4.175999999999533</v>
      </c>
      <c r="D90" s="167">
        <f>IF('Lineær programmering opg 4'!$M$4=0,"-",(-A90+'Lineær programmering opg 4'!$M$4)/'Lineær programmering opg 4'!$K$4*-1)</f>
        <v>4.175999999999533</v>
      </c>
      <c r="E90" s="167">
        <f>IF('Lineær programmering opg 4'!$M$5=0,"-",(-A90+'Lineær programmering opg 4'!$M$5)/'Lineær programmering opg 4'!$K$5*-1)</f>
        <v>121.56599999999983</v>
      </c>
      <c r="F90" s="167" t="str">
        <f>IF('Lineær programmering opg 4'!$E$6=0,"-",(-A90+'Lineær programmering opg 4'!$M$6)/'Lineær programmering opg 4'!$K$6*-1)</f>
        <v>-</v>
      </c>
      <c r="G90" s="167" t="str">
        <f>IF('Lineær programmering opg 4'!$D$7=0,"-",((-A90+'Lineær programmering opg 4'!$M$7)/'Lineær programmering opg 4'!$K$7)*-1)</f>
        <v>-</v>
      </c>
      <c r="H90" s="167" t="str">
        <f>IF('Lineær programmering opg 4'!$C$8=0,"-",((-A90+'Lineær programmering opg 4'!$M$8)/'Lineær programmering opg 4'!$K$8)*-1)</f>
        <v>-</v>
      </c>
      <c r="I90" s="167" t="str">
        <f>IF('Lineær programmering opg 4'!$D$8=0,"-",'Lineær programmering opg 4'!$G$8)</f>
        <v>-</v>
      </c>
      <c r="J90" s="295">
        <f>A90*'Lineær programmering opg 4'!$C$11+Datatabel!C90*'Lineær programmering opg 4'!$D$11</f>
        <v>24417.599999999951</v>
      </c>
      <c r="K90" s="9">
        <f t="shared" si="7"/>
        <v>0</v>
      </c>
      <c r="L90" s="9">
        <f t="shared" si="8"/>
        <v>0</v>
      </c>
    </row>
    <row r="91" spans="1:12" ht="15" x14ac:dyDescent="0.25">
      <c r="A91" s="167">
        <f t="shared" si="6"/>
        <v>237.88800000000023</v>
      </c>
      <c r="B91" s="325">
        <f t="shared" si="9"/>
        <v>0.99120000000000097</v>
      </c>
      <c r="C91" s="167">
        <f t="shared" si="5"/>
        <v>4.2239999999995348</v>
      </c>
      <c r="D91" s="167">
        <f>IF('Lineær programmering opg 4'!$M$4=0,"-",(-A91+'Lineær programmering opg 4'!$M$4)/'Lineær programmering opg 4'!$K$4*-1)</f>
        <v>4.2239999999995348</v>
      </c>
      <c r="E91" s="167">
        <f>IF('Lineær programmering opg 4'!$M$5=0,"-",(-A91+'Lineær programmering opg 4'!$M$5)/'Lineær programmering opg 4'!$K$5*-1)</f>
        <v>121.58399999999983</v>
      </c>
      <c r="F91" s="167" t="str">
        <f>IF('Lineær programmering opg 4'!$E$6=0,"-",(-A91+'Lineær programmering opg 4'!$M$6)/'Lineær programmering opg 4'!$K$6*-1)</f>
        <v>-</v>
      </c>
      <c r="G91" s="167" t="str">
        <f>IF('Lineær programmering opg 4'!$D$7=0,"-",((-A91+'Lineær programmering opg 4'!$M$7)/'Lineær programmering opg 4'!$K$7)*-1)</f>
        <v>-</v>
      </c>
      <c r="H91" s="167" t="str">
        <f>IF('Lineær programmering opg 4'!$C$8=0,"-",((-A91+'Lineær programmering opg 4'!$M$8)/'Lineær programmering opg 4'!$K$8)*-1)</f>
        <v>-</v>
      </c>
      <c r="I91" s="167" t="str">
        <f>IF('Lineær programmering opg 4'!$D$8=0,"-",'Lineær programmering opg 4'!$G$8)</f>
        <v>-</v>
      </c>
      <c r="J91" s="295">
        <f>A91*'Lineær programmering opg 4'!$C$11+Datatabel!C91*'Lineær programmering opg 4'!$D$11</f>
        <v>24422.399999999954</v>
      </c>
      <c r="K91" s="9">
        <f t="shared" si="7"/>
        <v>0</v>
      </c>
      <c r="L91" s="9">
        <f t="shared" si="8"/>
        <v>0</v>
      </c>
    </row>
    <row r="92" spans="1:12" ht="15" x14ac:dyDescent="0.25">
      <c r="A92" s="167">
        <f t="shared" si="6"/>
        <v>237.86400000000023</v>
      </c>
      <c r="B92" s="325">
        <f t="shared" si="9"/>
        <v>0.99110000000000098</v>
      </c>
      <c r="C92" s="167">
        <f t="shared" si="5"/>
        <v>4.2719999999995366</v>
      </c>
      <c r="D92" s="167">
        <f>IF('Lineær programmering opg 4'!$M$4=0,"-",(-A92+'Lineær programmering opg 4'!$M$4)/'Lineær programmering opg 4'!$K$4*-1)</f>
        <v>4.2719999999995366</v>
      </c>
      <c r="E92" s="167">
        <f>IF('Lineær programmering opg 4'!$M$5=0,"-",(-A92+'Lineær programmering opg 4'!$M$5)/'Lineær programmering opg 4'!$K$5*-1)</f>
        <v>121.60199999999983</v>
      </c>
      <c r="F92" s="167" t="str">
        <f>IF('Lineær programmering opg 4'!$E$6=0,"-",(-A92+'Lineær programmering opg 4'!$M$6)/'Lineær programmering opg 4'!$K$6*-1)</f>
        <v>-</v>
      </c>
      <c r="G92" s="167" t="str">
        <f>IF('Lineær programmering opg 4'!$D$7=0,"-",((-A92+'Lineær programmering opg 4'!$M$7)/'Lineær programmering opg 4'!$K$7)*-1)</f>
        <v>-</v>
      </c>
      <c r="H92" s="167" t="str">
        <f>IF('Lineær programmering opg 4'!$C$8=0,"-",((-A92+'Lineær programmering opg 4'!$M$8)/'Lineær programmering opg 4'!$K$8)*-1)</f>
        <v>-</v>
      </c>
      <c r="I92" s="167" t="str">
        <f>IF('Lineær programmering opg 4'!$D$8=0,"-",'Lineær programmering opg 4'!$G$8)</f>
        <v>-</v>
      </c>
      <c r="J92" s="295">
        <f>A92*'Lineær programmering opg 4'!$C$11+Datatabel!C92*'Lineær programmering opg 4'!$D$11</f>
        <v>24427.199999999953</v>
      </c>
      <c r="K92" s="9">
        <f t="shared" si="7"/>
        <v>0</v>
      </c>
      <c r="L92" s="9">
        <f t="shared" si="8"/>
        <v>0</v>
      </c>
    </row>
    <row r="93" spans="1:12" ht="15" x14ac:dyDescent="0.25">
      <c r="A93" s="167">
        <f t="shared" si="6"/>
        <v>237.84000000000023</v>
      </c>
      <c r="B93" s="325">
        <f t="shared" si="9"/>
        <v>0.99100000000000099</v>
      </c>
      <c r="C93" s="167">
        <f t="shared" si="5"/>
        <v>4.3199999999995384</v>
      </c>
      <c r="D93" s="167">
        <f>IF('Lineær programmering opg 4'!$M$4=0,"-",(-A93+'Lineær programmering opg 4'!$M$4)/'Lineær programmering opg 4'!$K$4*-1)</f>
        <v>4.3199999999995384</v>
      </c>
      <c r="E93" s="167">
        <f>IF('Lineær programmering opg 4'!$M$5=0,"-",(-A93+'Lineær programmering opg 4'!$M$5)/'Lineær programmering opg 4'!$K$5*-1)</f>
        <v>121.61999999999983</v>
      </c>
      <c r="F93" s="167" t="str">
        <f>IF('Lineær programmering opg 4'!$E$6=0,"-",(-A93+'Lineær programmering opg 4'!$M$6)/'Lineær programmering opg 4'!$K$6*-1)</f>
        <v>-</v>
      </c>
      <c r="G93" s="167" t="str">
        <f>IF('Lineær programmering opg 4'!$D$7=0,"-",((-A93+'Lineær programmering opg 4'!$M$7)/'Lineær programmering opg 4'!$K$7)*-1)</f>
        <v>-</v>
      </c>
      <c r="H93" s="167" t="str">
        <f>IF('Lineær programmering opg 4'!$C$8=0,"-",((-A93+'Lineær programmering opg 4'!$M$8)/'Lineær programmering opg 4'!$K$8)*-1)</f>
        <v>-</v>
      </c>
      <c r="I93" s="167" t="str">
        <f>IF('Lineær programmering opg 4'!$D$8=0,"-",'Lineær programmering opg 4'!$G$8)</f>
        <v>-</v>
      </c>
      <c r="J93" s="295">
        <f>A93*'Lineær programmering opg 4'!$C$11+Datatabel!C93*'Lineær programmering opg 4'!$D$11</f>
        <v>24431.999999999953</v>
      </c>
      <c r="K93" s="9">
        <f t="shared" si="7"/>
        <v>0</v>
      </c>
      <c r="L93" s="9">
        <f t="shared" si="8"/>
        <v>0</v>
      </c>
    </row>
    <row r="94" spans="1:12" ht="15" x14ac:dyDescent="0.25">
      <c r="A94" s="167">
        <f t="shared" si="6"/>
        <v>237.81600000000023</v>
      </c>
      <c r="B94" s="325">
        <f t="shared" si="9"/>
        <v>0.990900000000001</v>
      </c>
      <c r="C94" s="167">
        <f t="shared" si="5"/>
        <v>4.3679999999995403</v>
      </c>
      <c r="D94" s="167">
        <f>IF('Lineær programmering opg 4'!$M$4=0,"-",(-A94+'Lineær programmering opg 4'!$M$4)/'Lineær programmering opg 4'!$K$4*-1)</f>
        <v>4.3679999999995403</v>
      </c>
      <c r="E94" s="167">
        <f>IF('Lineær programmering opg 4'!$M$5=0,"-",(-A94+'Lineær programmering opg 4'!$M$5)/'Lineær programmering opg 4'!$K$5*-1)</f>
        <v>121.63799999999983</v>
      </c>
      <c r="F94" s="167" t="str">
        <f>IF('Lineær programmering opg 4'!$E$6=0,"-",(-A94+'Lineær programmering opg 4'!$M$6)/'Lineær programmering opg 4'!$K$6*-1)</f>
        <v>-</v>
      </c>
      <c r="G94" s="167" t="str">
        <f>IF('Lineær programmering opg 4'!$D$7=0,"-",((-A94+'Lineær programmering opg 4'!$M$7)/'Lineær programmering opg 4'!$K$7)*-1)</f>
        <v>-</v>
      </c>
      <c r="H94" s="167" t="str">
        <f>IF('Lineær programmering opg 4'!$C$8=0,"-",((-A94+'Lineær programmering opg 4'!$M$8)/'Lineær programmering opg 4'!$K$8)*-1)</f>
        <v>-</v>
      </c>
      <c r="I94" s="167" t="str">
        <f>IF('Lineær programmering opg 4'!$D$8=0,"-",'Lineær programmering opg 4'!$G$8)</f>
        <v>-</v>
      </c>
      <c r="J94" s="295">
        <f>A94*'Lineær programmering opg 4'!$C$11+Datatabel!C94*'Lineær programmering opg 4'!$D$11</f>
        <v>24436.799999999956</v>
      </c>
      <c r="K94" s="9">
        <f t="shared" si="7"/>
        <v>0</v>
      </c>
      <c r="L94" s="9">
        <f t="shared" si="8"/>
        <v>0</v>
      </c>
    </row>
    <row r="95" spans="1:12" ht="15" x14ac:dyDescent="0.25">
      <c r="A95" s="167">
        <f t="shared" si="6"/>
        <v>237.79200000000026</v>
      </c>
      <c r="B95" s="325">
        <f t="shared" si="9"/>
        <v>0.99080000000000101</v>
      </c>
      <c r="C95" s="167">
        <f t="shared" si="5"/>
        <v>4.4159999999994852</v>
      </c>
      <c r="D95" s="167">
        <f>IF('Lineær programmering opg 4'!$M$4=0,"-",(-A95+'Lineær programmering opg 4'!$M$4)/'Lineær programmering opg 4'!$K$4*-1)</f>
        <v>4.4159999999994852</v>
      </c>
      <c r="E95" s="167">
        <f>IF('Lineær programmering opg 4'!$M$5=0,"-",(-A95+'Lineær programmering opg 4'!$M$5)/'Lineær programmering opg 4'!$K$5*-1)</f>
        <v>121.65599999999981</v>
      </c>
      <c r="F95" s="167" t="str">
        <f>IF('Lineær programmering opg 4'!$E$6=0,"-",(-A95+'Lineær programmering opg 4'!$M$6)/'Lineær programmering opg 4'!$K$6*-1)</f>
        <v>-</v>
      </c>
      <c r="G95" s="167" t="str">
        <f>IF('Lineær programmering opg 4'!$D$7=0,"-",((-A95+'Lineær programmering opg 4'!$M$7)/'Lineær programmering opg 4'!$K$7)*-1)</f>
        <v>-</v>
      </c>
      <c r="H95" s="167" t="str">
        <f>IF('Lineær programmering opg 4'!$C$8=0,"-",((-A95+'Lineær programmering opg 4'!$M$8)/'Lineær programmering opg 4'!$K$8)*-1)</f>
        <v>-</v>
      </c>
      <c r="I95" s="167" t="str">
        <f>IF('Lineær programmering opg 4'!$D$8=0,"-",'Lineær programmering opg 4'!$G$8)</f>
        <v>-</v>
      </c>
      <c r="J95" s="295">
        <f>A95*'Lineær programmering opg 4'!$C$11+Datatabel!C95*'Lineær programmering opg 4'!$D$11</f>
        <v>24441.599999999948</v>
      </c>
      <c r="K95" s="9">
        <f t="shared" si="7"/>
        <v>0</v>
      </c>
      <c r="L95" s="9">
        <f t="shared" si="8"/>
        <v>0</v>
      </c>
    </row>
    <row r="96" spans="1:12" ht="15" x14ac:dyDescent="0.25">
      <c r="A96" s="167">
        <f t="shared" si="6"/>
        <v>237.76800000000026</v>
      </c>
      <c r="B96" s="325">
        <f t="shared" si="9"/>
        <v>0.99070000000000102</v>
      </c>
      <c r="C96" s="167">
        <f t="shared" si="5"/>
        <v>4.463999999999487</v>
      </c>
      <c r="D96" s="167">
        <f>IF('Lineær programmering opg 4'!$M$4=0,"-",(-A96+'Lineær programmering opg 4'!$M$4)/'Lineær programmering opg 4'!$K$4*-1)</f>
        <v>4.463999999999487</v>
      </c>
      <c r="E96" s="167">
        <f>IF('Lineær programmering opg 4'!$M$5=0,"-",(-A96+'Lineær programmering opg 4'!$M$5)/'Lineær programmering opg 4'!$K$5*-1)</f>
        <v>121.67399999999981</v>
      </c>
      <c r="F96" s="167" t="str">
        <f>IF('Lineær programmering opg 4'!$E$6=0,"-",(-A96+'Lineær programmering opg 4'!$M$6)/'Lineær programmering opg 4'!$K$6*-1)</f>
        <v>-</v>
      </c>
      <c r="G96" s="167" t="str">
        <f>IF('Lineær programmering opg 4'!$D$7=0,"-",((-A96+'Lineær programmering opg 4'!$M$7)/'Lineær programmering opg 4'!$K$7)*-1)</f>
        <v>-</v>
      </c>
      <c r="H96" s="167" t="str">
        <f>IF('Lineær programmering opg 4'!$C$8=0,"-",((-A96+'Lineær programmering opg 4'!$M$8)/'Lineær programmering opg 4'!$K$8)*-1)</f>
        <v>-</v>
      </c>
      <c r="I96" s="167" t="str">
        <f>IF('Lineær programmering opg 4'!$D$8=0,"-",'Lineær programmering opg 4'!$G$8)</f>
        <v>-</v>
      </c>
      <c r="J96" s="295">
        <f>A96*'Lineær programmering opg 4'!$C$11+Datatabel!C96*'Lineær programmering opg 4'!$D$11</f>
        <v>24446.399999999947</v>
      </c>
      <c r="K96" s="9">
        <f t="shared" si="7"/>
        <v>0</v>
      </c>
      <c r="L96" s="9">
        <f t="shared" si="8"/>
        <v>0</v>
      </c>
    </row>
    <row r="97" spans="1:12" ht="15" x14ac:dyDescent="0.25">
      <c r="A97" s="167">
        <f t="shared" si="6"/>
        <v>237.74400000000026</v>
      </c>
      <c r="B97" s="325">
        <f t="shared" si="9"/>
        <v>0.99060000000000104</v>
      </c>
      <c r="C97" s="167">
        <f t="shared" si="5"/>
        <v>4.5119999999994889</v>
      </c>
      <c r="D97" s="167">
        <f>IF('Lineær programmering opg 4'!$M$4=0,"-",(-A97+'Lineær programmering opg 4'!$M$4)/'Lineær programmering opg 4'!$K$4*-1)</f>
        <v>4.5119999999994889</v>
      </c>
      <c r="E97" s="167">
        <f>IF('Lineær programmering opg 4'!$M$5=0,"-",(-A97+'Lineær programmering opg 4'!$M$5)/'Lineær programmering opg 4'!$K$5*-1)</f>
        <v>121.69199999999981</v>
      </c>
      <c r="F97" s="167" t="str">
        <f>IF('Lineær programmering opg 4'!$E$6=0,"-",(-A97+'Lineær programmering opg 4'!$M$6)/'Lineær programmering opg 4'!$K$6*-1)</f>
        <v>-</v>
      </c>
      <c r="G97" s="167" t="str">
        <f>IF('Lineær programmering opg 4'!$D$7=0,"-",((-A97+'Lineær programmering opg 4'!$M$7)/'Lineær programmering opg 4'!$K$7)*-1)</f>
        <v>-</v>
      </c>
      <c r="H97" s="167" t="str">
        <f>IF('Lineær programmering opg 4'!$C$8=0,"-",((-A97+'Lineær programmering opg 4'!$M$8)/'Lineær programmering opg 4'!$K$8)*-1)</f>
        <v>-</v>
      </c>
      <c r="I97" s="167" t="str">
        <f>IF('Lineær programmering opg 4'!$D$8=0,"-",'Lineær programmering opg 4'!$G$8)</f>
        <v>-</v>
      </c>
      <c r="J97" s="295">
        <f>A97*'Lineær programmering opg 4'!$C$11+Datatabel!C97*'Lineær programmering opg 4'!$D$11</f>
        <v>24451.19999999995</v>
      </c>
      <c r="K97" s="9">
        <f t="shared" si="7"/>
        <v>0</v>
      </c>
      <c r="L97" s="9">
        <f t="shared" si="8"/>
        <v>0</v>
      </c>
    </row>
    <row r="98" spans="1:12" ht="15" x14ac:dyDescent="0.25">
      <c r="A98" s="167">
        <f t="shared" si="6"/>
        <v>237.72000000000025</v>
      </c>
      <c r="B98" s="325">
        <f t="shared" si="9"/>
        <v>0.99050000000000105</v>
      </c>
      <c r="C98" s="167">
        <f t="shared" si="5"/>
        <v>4.5599999999994907</v>
      </c>
      <c r="D98" s="167">
        <f>IF('Lineær programmering opg 4'!$M$4=0,"-",(-A98+'Lineær programmering opg 4'!$M$4)/'Lineær programmering opg 4'!$K$4*-1)</f>
        <v>4.5599999999994907</v>
      </c>
      <c r="E98" s="167">
        <f>IF('Lineær programmering opg 4'!$M$5=0,"-",(-A98+'Lineær programmering opg 4'!$M$5)/'Lineær programmering opg 4'!$K$5*-1)</f>
        <v>121.70999999999981</v>
      </c>
      <c r="F98" s="167" t="str">
        <f>IF('Lineær programmering opg 4'!$E$6=0,"-",(-A98+'Lineær programmering opg 4'!$M$6)/'Lineær programmering opg 4'!$K$6*-1)</f>
        <v>-</v>
      </c>
      <c r="G98" s="167" t="str">
        <f>IF('Lineær programmering opg 4'!$D$7=0,"-",((-A98+'Lineær programmering opg 4'!$M$7)/'Lineær programmering opg 4'!$K$7)*-1)</f>
        <v>-</v>
      </c>
      <c r="H98" s="167" t="str">
        <f>IF('Lineær programmering opg 4'!$C$8=0,"-",((-A98+'Lineær programmering opg 4'!$M$8)/'Lineær programmering opg 4'!$K$8)*-1)</f>
        <v>-</v>
      </c>
      <c r="I98" s="167" t="str">
        <f>IF('Lineær programmering opg 4'!$D$8=0,"-",'Lineær programmering opg 4'!$G$8)</f>
        <v>-</v>
      </c>
      <c r="J98" s="295">
        <f>A98*'Lineær programmering opg 4'!$C$11+Datatabel!C98*'Lineær programmering opg 4'!$D$11</f>
        <v>24455.999999999949</v>
      </c>
      <c r="K98" s="9">
        <f t="shared" si="7"/>
        <v>0</v>
      </c>
      <c r="L98" s="9">
        <f t="shared" si="8"/>
        <v>0</v>
      </c>
    </row>
    <row r="99" spans="1:12" ht="15" x14ac:dyDescent="0.25">
      <c r="A99" s="167">
        <f t="shared" si="6"/>
        <v>237.69600000000025</v>
      </c>
      <c r="B99" s="325">
        <f t="shared" si="9"/>
        <v>0.99040000000000106</v>
      </c>
      <c r="C99" s="167">
        <f t="shared" si="5"/>
        <v>4.6079999999994925</v>
      </c>
      <c r="D99" s="167">
        <f>IF('Lineær programmering opg 4'!$M$4=0,"-",(-A99+'Lineær programmering opg 4'!$M$4)/'Lineær programmering opg 4'!$K$4*-1)</f>
        <v>4.6079999999994925</v>
      </c>
      <c r="E99" s="167">
        <f>IF('Lineær programmering opg 4'!$M$5=0,"-",(-A99+'Lineær programmering opg 4'!$M$5)/'Lineær programmering opg 4'!$K$5*-1)</f>
        <v>121.72799999999981</v>
      </c>
      <c r="F99" s="167" t="str">
        <f>IF('Lineær programmering opg 4'!$E$6=0,"-",(-A99+'Lineær programmering opg 4'!$M$6)/'Lineær programmering opg 4'!$K$6*-1)</f>
        <v>-</v>
      </c>
      <c r="G99" s="167" t="str">
        <f>IF('Lineær programmering opg 4'!$D$7=0,"-",((-A99+'Lineær programmering opg 4'!$M$7)/'Lineær programmering opg 4'!$K$7)*-1)</f>
        <v>-</v>
      </c>
      <c r="H99" s="167" t="str">
        <f>IF('Lineær programmering opg 4'!$C$8=0,"-",((-A99+'Lineær programmering opg 4'!$M$8)/'Lineær programmering opg 4'!$K$8)*-1)</f>
        <v>-</v>
      </c>
      <c r="I99" s="167" t="str">
        <f>IF('Lineær programmering opg 4'!$D$8=0,"-",'Lineær programmering opg 4'!$G$8)</f>
        <v>-</v>
      </c>
      <c r="J99" s="295">
        <f>A99*'Lineær programmering opg 4'!$C$11+Datatabel!C99*'Lineær programmering opg 4'!$D$11</f>
        <v>24460.799999999948</v>
      </c>
      <c r="K99" s="9">
        <f t="shared" si="7"/>
        <v>0</v>
      </c>
      <c r="L99" s="9">
        <f t="shared" si="8"/>
        <v>0</v>
      </c>
    </row>
    <row r="100" spans="1:12" ht="15" x14ac:dyDescent="0.25">
      <c r="A100" s="167">
        <f t="shared" si="6"/>
        <v>237.67200000000025</v>
      </c>
      <c r="B100" s="325">
        <f t="shared" si="9"/>
        <v>0.99030000000000107</v>
      </c>
      <c r="C100" s="167">
        <f t="shared" si="5"/>
        <v>4.6559999999994943</v>
      </c>
      <c r="D100" s="167">
        <f>IF('Lineær programmering opg 4'!$M$4=0,"-",(-A100+'Lineær programmering opg 4'!$M$4)/'Lineær programmering opg 4'!$K$4*-1)</f>
        <v>4.6559999999994943</v>
      </c>
      <c r="E100" s="167">
        <f>IF('Lineær programmering opg 4'!$M$5=0,"-",(-A100+'Lineær programmering opg 4'!$M$5)/'Lineær programmering opg 4'!$K$5*-1)</f>
        <v>121.74599999999981</v>
      </c>
      <c r="F100" s="167" t="str">
        <f>IF('Lineær programmering opg 4'!$E$6=0,"-",(-A100+'Lineær programmering opg 4'!$M$6)/'Lineær programmering opg 4'!$K$6*-1)</f>
        <v>-</v>
      </c>
      <c r="G100" s="167" t="str">
        <f>IF('Lineær programmering opg 4'!$D$7=0,"-",((-A100+'Lineær programmering opg 4'!$M$7)/'Lineær programmering opg 4'!$K$7)*-1)</f>
        <v>-</v>
      </c>
      <c r="H100" s="167" t="str">
        <f>IF('Lineær programmering opg 4'!$C$8=0,"-",((-A100+'Lineær programmering opg 4'!$M$8)/'Lineær programmering opg 4'!$K$8)*-1)</f>
        <v>-</v>
      </c>
      <c r="I100" s="167" t="str">
        <f>IF('Lineær programmering opg 4'!$D$8=0,"-",'Lineær programmering opg 4'!$G$8)</f>
        <v>-</v>
      </c>
      <c r="J100" s="295">
        <f>A100*'Lineær programmering opg 4'!$C$11+Datatabel!C100*'Lineær programmering opg 4'!$D$11</f>
        <v>24465.599999999951</v>
      </c>
      <c r="K100" s="9">
        <f t="shared" si="7"/>
        <v>0</v>
      </c>
      <c r="L100" s="9">
        <f t="shared" si="8"/>
        <v>0</v>
      </c>
    </row>
    <row r="101" spans="1:12" ht="15" x14ac:dyDescent="0.25">
      <c r="A101" s="167">
        <f t="shared" si="6"/>
        <v>237.64800000000025</v>
      </c>
      <c r="B101" s="325">
        <f t="shared" si="9"/>
        <v>0.99020000000000108</v>
      </c>
      <c r="C101" s="167">
        <f t="shared" si="5"/>
        <v>4.7039999999994961</v>
      </c>
      <c r="D101" s="167">
        <f>IF('Lineær programmering opg 4'!$M$4=0,"-",(-A101+'Lineær programmering opg 4'!$M$4)/'Lineær programmering opg 4'!$K$4*-1)</f>
        <v>4.7039999999994961</v>
      </c>
      <c r="E101" s="167">
        <f>IF('Lineær programmering opg 4'!$M$5=0,"-",(-A101+'Lineær programmering opg 4'!$M$5)/'Lineær programmering opg 4'!$K$5*-1)</f>
        <v>121.76399999999981</v>
      </c>
      <c r="F101" s="167" t="str">
        <f>IF('Lineær programmering opg 4'!$E$6=0,"-",(-A101+'Lineær programmering opg 4'!$M$6)/'Lineær programmering opg 4'!$K$6*-1)</f>
        <v>-</v>
      </c>
      <c r="G101" s="167" t="str">
        <f>IF('Lineær programmering opg 4'!$D$7=0,"-",((-A101+'Lineær programmering opg 4'!$M$7)/'Lineær programmering opg 4'!$K$7)*-1)</f>
        <v>-</v>
      </c>
      <c r="H101" s="167" t="str">
        <f>IF('Lineær programmering opg 4'!$C$8=0,"-",((-A101+'Lineær programmering opg 4'!$M$8)/'Lineær programmering opg 4'!$K$8)*-1)</f>
        <v>-</v>
      </c>
      <c r="I101" s="167" t="str">
        <f>IF('Lineær programmering opg 4'!$D$8=0,"-",'Lineær programmering opg 4'!$G$8)</f>
        <v>-</v>
      </c>
      <c r="J101" s="295">
        <f>A101*'Lineær programmering opg 4'!$C$11+Datatabel!C101*'Lineær programmering opg 4'!$D$11</f>
        <v>24470.399999999951</v>
      </c>
      <c r="K101" s="9">
        <f t="shared" si="7"/>
        <v>0</v>
      </c>
      <c r="L101" s="9">
        <f t="shared" si="8"/>
        <v>0</v>
      </c>
    </row>
    <row r="102" spans="1:12" ht="15" x14ac:dyDescent="0.25">
      <c r="A102" s="167">
        <f t="shared" si="6"/>
        <v>237.62400000000025</v>
      </c>
      <c r="B102" s="325">
        <f t="shared" si="9"/>
        <v>0.99010000000000109</v>
      </c>
      <c r="C102" s="167">
        <f t="shared" si="5"/>
        <v>4.751999999999498</v>
      </c>
      <c r="D102" s="167">
        <f>IF('Lineær programmering opg 4'!$M$4=0,"-",(-A102+'Lineær programmering opg 4'!$M$4)/'Lineær programmering opg 4'!$K$4*-1)</f>
        <v>4.751999999999498</v>
      </c>
      <c r="E102" s="167">
        <f>IF('Lineær programmering opg 4'!$M$5=0,"-",(-A102+'Lineær programmering opg 4'!$M$5)/'Lineær programmering opg 4'!$K$5*-1)</f>
        <v>121.78199999999981</v>
      </c>
      <c r="F102" s="167" t="str">
        <f>IF('Lineær programmering opg 4'!$E$6=0,"-",(-A102+'Lineær programmering opg 4'!$M$6)/'Lineær programmering opg 4'!$K$6*-1)</f>
        <v>-</v>
      </c>
      <c r="G102" s="167" t="str">
        <f>IF('Lineær programmering opg 4'!$D$7=0,"-",((-A102+'Lineær programmering opg 4'!$M$7)/'Lineær programmering opg 4'!$K$7)*-1)</f>
        <v>-</v>
      </c>
      <c r="H102" s="167" t="str">
        <f>IF('Lineær programmering opg 4'!$C$8=0,"-",((-A102+'Lineær programmering opg 4'!$M$8)/'Lineær programmering opg 4'!$K$8)*-1)</f>
        <v>-</v>
      </c>
      <c r="I102" s="167" t="str">
        <f>IF('Lineær programmering opg 4'!$D$8=0,"-",'Lineær programmering opg 4'!$G$8)</f>
        <v>-</v>
      </c>
      <c r="J102" s="295">
        <f>A102*'Lineær programmering opg 4'!$C$11+Datatabel!C102*'Lineær programmering opg 4'!$D$11</f>
        <v>24475.199999999946</v>
      </c>
      <c r="K102" s="9">
        <f t="shared" si="7"/>
        <v>0</v>
      </c>
      <c r="L102" s="9">
        <f t="shared" si="8"/>
        <v>0</v>
      </c>
    </row>
    <row r="103" spans="1:12" ht="15" x14ac:dyDescent="0.25">
      <c r="A103" s="167">
        <f t="shared" si="6"/>
        <v>237.60000000000025</v>
      </c>
      <c r="B103" s="325">
        <f t="shared" si="9"/>
        <v>0.9900000000000011</v>
      </c>
      <c r="C103" s="167">
        <f t="shared" si="5"/>
        <v>4.7999999999994998</v>
      </c>
      <c r="D103" s="167">
        <f>IF('Lineær programmering opg 4'!$M$4=0,"-",(-A103+'Lineær programmering opg 4'!$M$4)/'Lineær programmering opg 4'!$K$4*-1)</f>
        <v>4.7999999999994998</v>
      </c>
      <c r="E103" s="167">
        <f>IF('Lineær programmering opg 4'!$M$5=0,"-",(-A103+'Lineær programmering opg 4'!$M$5)/'Lineær programmering opg 4'!$K$5*-1)</f>
        <v>121.79999999999981</v>
      </c>
      <c r="F103" s="167" t="str">
        <f>IF('Lineær programmering opg 4'!$E$6=0,"-",(-A103+'Lineær programmering opg 4'!$M$6)/'Lineær programmering opg 4'!$K$6*-1)</f>
        <v>-</v>
      </c>
      <c r="G103" s="167" t="str">
        <f>IF('Lineær programmering opg 4'!$D$7=0,"-",((-A103+'Lineær programmering opg 4'!$M$7)/'Lineær programmering opg 4'!$K$7)*-1)</f>
        <v>-</v>
      </c>
      <c r="H103" s="167" t="str">
        <f>IF('Lineær programmering opg 4'!$C$8=0,"-",((-A103+'Lineær programmering opg 4'!$M$8)/'Lineær programmering opg 4'!$K$8)*-1)</f>
        <v>-</v>
      </c>
      <c r="I103" s="167" t="str">
        <f>IF('Lineær programmering opg 4'!$D$8=0,"-",'Lineær programmering opg 4'!$G$8)</f>
        <v>-</v>
      </c>
      <c r="J103" s="295">
        <f>A103*'Lineær programmering opg 4'!$C$11+Datatabel!C103*'Lineær programmering opg 4'!$D$11</f>
        <v>24479.999999999949</v>
      </c>
      <c r="K103" s="9">
        <f t="shared" si="7"/>
        <v>0</v>
      </c>
      <c r="L103" s="9">
        <f t="shared" si="8"/>
        <v>0</v>
      </c>
    </row>
    <row r="104" spans="1:12" ht="15" x14ac:dyDescent="0.25">
      <c r="A104" s="167">
        <f t="shared" si="6"/>
        <v>237.57600000000028</v>
      </c>
      <c r="B104" s="325">
        <f t="shared" si="9"/>
        <v>0.98990000000000111</v>
      </c>
      <c r="C104" s="167">
        <f t="shared" si="5"/>
        <v>4.8479999999994448</v>
      </c>
      <c r="D104" s="167">
        <f>IF('Lineær programmering opg 4'!$M$4=0,"-",(-A104+'Lineær programmering opg 4'!$M$4)/'Lineær programmering opg 4'!$K$4*-1)</f>
        <v>4.8479999999994448</v>
      </c>
      <c r="E104" s="167">
        <f>IF('Lineær programmering opg 4'!$M$5=0,"-",(-A104+'Lineær programmering opg 4'!$M$5)/'Lineær programmering opg 4'!$K$5*-1)</f>
        <v>121.8179999999998</v>
      </c>
      <c r="F104" s="167" t="str">
        <f>IF('Lineær programmering opg 4'!$E$6=0,"-",(-A104+'Lineær programmering opg 4'!$M$6)/'Lineær programmering opg 4'!$K$6*-1)</f>
        <v>-</v>
      </c>
      <c r="G104" s="167" t="str">
        <f>IF('Lineær programmering opg 4'!$D$7=0,"-",((-A104+'Lineær programmering opg 4'!$M$7)/'Lineær programmering opg 4'!$K$7)*-1)</f>
        <v>-</v>
      </c>
      <c r="H104" s="167" t="str">
        <f>IF('Lineær programmering opg 4'!$C$8=0,"-",((-A104+'Lineær programmering opg 4'!$M$8)/'Lineær programmering opg 4'!$K$8)*-1)</f>
        <v>-</v>
      </c>
      <c r="I104" s="167" t="str">
        <f>IF('Lineær programmering opg 4'!$D$8=0,"-",'Lineær programmering opg 4'!$G$8)</f>
        <v>-</v>
      </c>
      <c r="J104" s="295">
        <f>A104*'Lineær programmering opg 4'!$C$11+Datatabel!C104*'Lineær programmering opg 4'!$D$11</f>
        <v>24484.799999999945</v>
      </c>
      <c r="K104" s="9">
        <f t="shared" si="7"/>
        <v>0</v>
      </c>
      <c r="L104" s="9">
        <f t="shared" si="8"/>
        <v>0</v>
      </c>
    </row>
    <row r="105" spans="1:12" ht="15" x14ac:dyDescent="0.25">
      <c r="A105" s="167">
        <f t="shared" si="6"/>
        <v>237.55200000000028</v>
      </c>
      <c r="B105" s="325">
        <f t="shared" si="9"/>
        <v>0.98980000000000112</v>
      </c>
      <c r="C105" s="167">
        <f t="shared" si="5"/>
        <v>4.8959999999994466</v>
      </c>
      <c r="D105" s="167">
        <f>IF('Lineær programmering opg 4'!$M$4=0,"-",(-A105+'Lineær programmering opg 4'!$M$4)/'Lineær programmering opg 4'!$K$4*-1)</f>
        <v>4.8959999999994466</v>
      </c>
      <c r="E105" s="167">
        <f>IF('Lineær programmering opg 4'!$M$5=0,"-",(-A105+'Lineær programmering opg 4'!$M$5)/'Lineær programmering opg 4'!$K$5*-1)</f>
        <v>121.8359999999998</v>
      </c>
      <c r="F105" s="167" t="str">
        <f>IF('Lineær programmering opg 4'!$E$6=0,"-",(-A105+'Lineær programmering opg 4'!$M$6)/'Lineær programmering opg 4'!$K$6*-1)</f>
        <v>-</v>
      </c>
      <c r="G105" s="167" t="str">
        <f>IF('Lineær programmering opg 4'!$D$7=0,"-",((-A105+'Lineær programmering opg 4'!$M$7)/'Lineær programmering opg 4'!$K$7)*-1)</f>
        <v>-</v>
      </c>
      <c r="H105" s="167" t="str">
        <f>IF('Lineær programmering opg 4'!$C$8=0,"-",((-A105+'Lineær programmering opg 4'!$M$8)/'Lineær programmering opg 4'!$K$8)*-1)</f>
        <v>-</v>
      </c>
      <c r="I105" s="167" t="str">
        <f>IF('Lineær programmering opg 4'!$D$8=0,"-",'Lineær programmering opg 4'!$G$8)</f>
        <v>-</v>
      </c>
      <c r="J105" s="295">
        <f>A105*'Lineær programmering opg 4'!$C$11+Datatabel!C105*'Lineær programmering opg 4'!$D$11</f>
        <v>24489.599999999944</v>
      </c>
      <c r="K105" s="9">
        <f t="shared" si="7"/>
        <v>0</v>
      </c>
      <c r="L105" s="9">
        <f t="shared" si="8"/>
        <v>0</v>
      </c>
    </row>
    <row r="106" spans="1:12" ht="15" x14ac:dyDescent="0.25">
      <c r="A106" s="167">
        <f t="shared" si="6"/>
        <v>237.52800000000028</v>
      </c>
      <c r="B106" s="325">
        <f t="shared" si="9"/>
        <v>0.98970000000000113</v>
      </c>
      <c r="C106" s="167">
        <f t="shared" si="5"/>
        <v>4.9439999999994484</v>
      </c>
      <c r="D106" s="167">
        <f>IF('Lineær programmering opg 4'!$M$4=0,"-",(-A106+'Lineær programmering opg 4'!$M$4)/'Lineær programmering opg 4'!$K$4*-1)</f>
        <v>4.9439999999994484</v>
      </c>
      <c r="E106" s="167">
        <f>IF('Lineær programmering opg 4'!$M$5=0,"-",(-A106+'Lineær programmering opg 4'!$M$5)/'Lineær programmering opg 4'!$K$5*-1)</f>
        <v>121.8539999999998</v>
      </c>
      <c r="F106" s="167" t="str">
        <f>IF('Lineær programmering opg 4'!$E$6=0,"-",(-A106+'Lineær programmering opg 4'!$M$6)/'Lineær programmering opg 4'!$K$6*-1)</f>
        <v>-</v>
      </c>
      <c r="G106" s="167" t="str">
        <f>IF('Lineær programmering opg 4'!$D$7=0,"-",((-A106+'Lineær programmering opg 4'!$M$7)/'Lineær programmering opg 4'!$K$7)*-1)</f>
        <v>-</v>
      </c>
      <c r="H106" s="167" t="str">
        <f>IF('Lineær programmering opg 4'!$C$8=0,"-",((-A106+'Lineær programmering opg 4'!$M$8)/'Lineær programmering opg 4'!$K$8)*-1)</f>
        <v>-</v>
      </c>
      <c r="I106" s="167" t="str">
        <f>IF('Lineær programmering opg 4'!$D$8=0,"-",'Lineær programmering opg 4'!$G$8)</f>
        <v>-</v>
      </c>
      <c r="J106" s="295">
        <f>A106*'Lineær programmering opg 4'!$C$11+Datatabel!C106*'Lineær programmering opg 4'!$D$11</f>
        <v>24494.399999999947</v>
      </c>
      <c r="K106" s="9">
        <f t="shared" si="7"/>
        <v>0</v>
      </c>
      <c r="L106" s="9">
        <f t="shared" si="8"/>
        <v>0</v>
      </c>
    </row>
    <row r="107" spans="1:12" ht="15" x14ac:dyDescent="0.25">
      <c r="A107" s="167">
        <f t="shared" si="6"/>
        <v>237.50400000000027</v>
      </c>
      <c r="B107" s="325">
        <f t="shared" si="9"/>
        <v>0.98960000000000115</v>
      </c>
      <c r="C107" s="167">
        <f t="shared" si="5"/>
        <v>4.9919999999994502</v>
      </c>
      <c r="D107" s="167">
        <f>IF('Lineær programmering opg 4'!$M$4=0,"-",(-A107+'Lineær programmering opg 4'!$M$4)/'Lineær programmering opg 4'!$K$4*-1)</f>
        <v>4.9919999999994502</v>
      </c>
      <c r="E107" s="167">
        <f>IF('Lineær programmering opg 4'!$M$5=0,"-",(-A107+'Lineær programmering opg 4'!$M$5)/'Lineær programmering opg 4'!$K$5*-1)</f>
        <v>121.8719999999998</v>
      </c>
      <c r="F107" s="167" t="str">
        <f>IF('Lineær programmering opg 4'!$E$6=0,"-",(-A107+'Lineær programmering opg 4'!$M$6)/'Lineær programmering opg 4'!$K$6*-1)</f>
        <v>-</v>
      </c>
      <c r="G107" s="167" t="str">
        <f>IF('Lineær programmering opg 4'!$D$7=0,"-",((-A107+'Lineær programmering opg 4'!$M$7)/'Lineær programmering opg 4'!$K$7)*-1)</f>
        <v>-</v>
      </c>
      <c r="H107" s="167" t="str">
        <f>IF('Lineær programmering opg 4'!$C$8=0,"-",((-A107+'Lineær programmering opg 4'!$M$8)/'Lineær programmering opg 4'!$K$8)*-1)</f>
        <v>-</v>
      </c>
      <c r="I107" s="167" t="str">
        <f>IF('Lineær programmering opg 4'!$D$8=0,"-",'Lineær programmering opg 4'!$G$8)</f>
        <v>-</v>
      </c>
      <c r="J107" s="295">
        <f>A107*'Lineær programmering opg 4'!$C$11+Datatabel!C107*'Lineær programmering opg 4'!$D$11</f>
        <v>24499.199999999946</v>
      </c>
      <c r="K107" s="9">
        <f t="shared" si="7"/>
        <v>0</v>
      </c>
      <c r="L107" s="9">
        <f t="shared" si="8"/>
        <v>0</v>
      </c>
    </row>
    <row r="108" spans="1:12" ht="15" x14ac:dyDescent="0.25">
      <c r="A108" s="167">
        <f t="shared" si="6"/>
        <v>237.48000000000027</v>
      </c>
      <c r="B108" s="325">
        <f t="shared" si="9"/>
        <v>0.98950000000000116</v>
      </c>
      <c r="C108" s="167">
        <f t="shared" si="5"/>
        <v>5.039999999999452</v>
      </c>
      <c r="D108" s="167">
        <f>IF('Lineær programmering opg 4'!$M$4=0,"-",(-A108+'Lineær programmering opg 4'!$M$4)/'Lineær programmering opg 4'!$K$4*-1)</f>
        <v>5.039999999999452</v>
      </c>
      <c r="E108" s="167">
        <f>IF('Lineær programmering opg 4'!$M$5=0,"-",(-A108+'Lineær programmering opg 4'!$M$5)/'Lineær programmering opg 4'!$K$5*-1)</f>
        <v>121.8899999999998</v>
      </c>
      <c r="F108" s="167" t="str">
        <f>IF('Lineær programmering opg 4'!$E$6=0,"-",(-A108+'Lineær programmering opg 4'!$M$6)/'Lineær programmering opg 4'!$K$6*-1)</f>
        <v>-</v>
      </c>
      <c r="G108" s="167" t="str">
        <f>IF('Lineær programmering opg 4'!$D$7=0,"-",((-A108+'Lineær programmering opg 4'!$M$7)/'Lineær programmering opg 4'!$K$7)*-1)</f>
        <v>-</v>
      </c>
      <c r="H108" s="167" t="str">
        <f>IF('Lineær programmering opg 4'!$C$8=0,"-",((-A108+'Lineær programmering opg 4'!$M$8)/'Lineær programmering opg 4'!$K$8)*-1)</f>
        <v>-</v>
      </c>
      <c r="I108" s="167" t="str">
        <f>IF('Lineær programmering opg 4'!$D$8=0,"-",'Lineær programmering opg 4'!$G$8)</f>
        <v>-</v>
      </c>
      <c r="J108" s="295">
        <f>A108*'Lineær programmering opg 4'!$C$11+Datatabel!C108*'Lineær programmering opg 4'!$D$11</f>
        <v>24503.999999999945</v>
      </c>
      <c r="K108" s="9">
        <f t="shared" si="7"/>
        <v>0</v>
      </c>
      <c r="L108" s="9">
        <f t="shared" si="8"/>
        <v>0</v>
      </c>
    </row>
    <row r="109" spans="1:12" ht="15" x14ac:dyDescent="0.25">
      <c r="A109" s="167">
        <f t="shared" si="6"/>
        <v>237.45600000000027</v>
      </c>
      <c r="B109" s="325">
        <f t="shared" si="9"/>
        <v>0.98940000000000117</v>
      </c>
      <c r="C109" s="167">
        <f t="shared" si="5"/>
        <v>5.0879999999994538</v>
      </c>
      <c r="D109" s="167">
        <f>IF('Lineær programmering opg 4'!$M$4=0,"-",(-A109+'Lineær programmering opg 4'!$M$4)/'Lineær programmering opg 4'!$K$4*-1)</f>
        <v>5.0879999999994538</v>
      </c>
      <c r="E109" s="167">
        <f>IF('Lineær programmering opg 4'!$M$5=0,"-",(-A109+'Lineær programmering opg 4'!$M$5)/'Lineær programmering opg 4'!$K$5*-1)</f>
        <v>121.9079999999998</v>
      </c>
      <c r="F109" s="167" t="str">
        <f>IF('Lineær programmering opg 4'!$E$6=0,"-",(-A109+'Lineær programmering opg 4'!$M$6)/'Lineær programmering opg 4'!$K$6*-1)</f>
        <v>-</v>
      </c>
      <c r="G109" s="167" t="str">
        <f>IF('Lineær programmering opg 4'!$D$7=0,"-",((-A109+'Lineær programmering opg 4'!$M$7)/'Lineær programmering opg 4'!$K$7)*-1)</f>
        <v>-</v>
      </c>
      <c r="H109" s="167" t="str">
        <f>IF('Lineær programmering opg 4'!$C$8=0,"-",((-A109+'Lineær programmering opg 4'!$M$8)/'Lineær programmering opg 4'!$K$8)*-1)</f>
        <v>-</v>
      </c>
      <c r="I109" s="167" t="str">
        <f>IF('Lineær programmering opg 4'!$D$8=0,"-",'Lineær programmering opg 4'!$G$8)</f>
        <v>-</v>
      </c>
      <c r="J109" s="295">
        <f>A109*'Lineær programmering opg 4'!$C$11+Datatabel!C109*'Lineær programmering opg 4'!$D$11</f>
        <v>24508.799999999945</v>
      </c>
      <c r="K109" s="9">
        <f t="shared" si="7"/>
        <v>0</v>
      </c>
      <c r="L109" s="9">
        <f t="shared" si="8"/>
        <v>0</v>
      </c>
    </row>
    <row r="110" spans="1:12" ht="15" x14ac:dyDescent="0.25">
      <c r="A110" s="167">
        <f t="shared" si="6"/>
        <v>237.43200000000027</v>
      </c>
      <c r="B110" s="325">
        <f t="shared" si="9"/>
        <v>0.98930000000000118</v>
      </c>
      <c r="C110" s="167">
        <f t="shared" si="5"/>
        <v>5.1359999999994557</v>
      </c>
      <c r="D110" s="167">
        <f>IF('Lineær programmering opg 4'!$M$4=0,"-",(-A110+'Lineær programmering opg 4'!$M$4)/'Lineær programmering opg 4'!$K$4*-1)</f>
        <v>5.1359999999994557</v>
      </c>
      <c r="E110" s="167">
        <f>IF('Lineær programmering opg 4'!$M$5=0,"-",(-A110+'Lineær programmering opg 4'!$M$5)/'Lineær programmering opg 4'!$K$5*-1)</f>
        <v>121.9259999999998</v>
      </c>
      <c r="F110" s="167" t="str">
        <f>IF('Lineær programmering opg 4'!$E$6=0,"-",(-A110+'Lineær programmering opg 4'!$M$6)/'Lineær programmering opg 4'!$K$6*-1)</f>
        <v>-</v>
      </c>
      <c r="G110" s="167" t="str">
        <f>IF('Lineær programmering opg 4'!$D$7=0,"-",((-A110+'Lineær programmering opg 4'!$M$7)/'Lineær programmering opg 4'!$K$7)*-1)</f>
        <v>-</v>
      </c>
      <c r="H110" s="167" t="str">
        <f>IF('Lineær programmering opg 4'!$C$8=0,"-",((-A110+'Lineær programmering opg 4'!$M$8)/'Lineær programmering opg 4'!$K$8)*-1)</f>
        <v>-</v>
      </c>
      <c r="I110" s="167" t="str">
        <f>IF('Lineær programmering opg 4'!$D$8=0,"-",'Lineær programmering opg 4'!$G$8)</f>
        <v>-</v>
      </c>
      <c r="J110" s="295">
        <f>A110*'Lineær programmering opg 4'!$C$11+Datatabel!C110*'Lineær programmering opg 4'!$D$11</f>
        <v>24513.599999999944</v>
      </c>
      <c r="K110" s="9">
        <f t="shared" si="7"/>
        <v>0</v>
      </c>
      <c r="L110" s="9">
        <f t="shared" si="8"/>
        <v>0</v>
      </c>
    </row>
    <row r="111" spans="1:12" ht="15" x14ac:dyDescent="0.25">
      <c r="A111" s="167">
        <f t="shared" si="6"/>
        <v>237.4080000000003</v>
      </c>
      <c r="B111" s="325">
        <f t="shared" si="9"/>
        <v>0.98920000000000119</v>
      </c>
      <c r="C111" s="167">
        <f t="shared" si="5"/>
        <v>5.1839999999994006</v>
      </c>
      <c r="D111" s="167">
        <f>IF('Lineær programmering opg 4'!$M$4=0,"-",(-A111+'Lineær programmering opg 4'!$M$4)/'Lineær programmering opg 4'!$K$4*-1)</f>
        <v>5.1839999999994006</v>
      </c>
      <c r="E111" s="167">
        <f>IF('Lineær programmering opg 4'!$M$5=0,"-",(-A111+'Lineær programmering opg 4'!$M$5)/'Lineær programmering opg 4'!$K$5*-1)</f>
        <v>121.94399999999978</v>
      </c>
      <c r="F111" s="167" t="str">
        <f>IF('Lineær programmering opg 4'!$E$6=0,"-",(-A111+'Lineær programmering opg 4'!$M$6)/'Lineær programmering opg 4'!$K$6*-1)</f>
        <v>-</v>
      </c>
      <c r="G111" s="167" t="str">
        <f>IF('Lineær programmering opg 4'!$D$7=0,"-",((-A111+'Lineær programmering opg 4'!$M$7)/'Lineær programmering opg 4'!$K$7)*-1)</f>
        <v>-</v>
      </c>
      <c r="H111" s="167" t="str">
        <f>IF('Lineær programmering opg 4'!$C$8=0,"-",((-A111+'Lineær programmering opg 4'!$M$8)/'Lineær programmering opg 4'!$K$8)*-1)</f>
        <v>-</v>
      </c>
      <c r="I111" s="167" t="str">
        <f>IF('Lineær programmering opg 4'!$D$8=0,"-",'Lineær programmering opg 4'!$G$8)</f>
        <v>-</v>
      </c>
      <c r="J111" s="295">
        <f>A111*'Lineær programmering opg 4'!$C$11+Datatabel!C111*'Lineær programmering opg 4'!$D$11</f>
        <v>24518.39999999994</v>
      </c>
      <c r="K111" s="9">
        <f t="shared" si="7"/>
        <v>0</v>
      </c>
      <c r="L111" s="9">
        <f t="shared" si="8"/>
        <v>0</v>
      </c>
    </row>
    <row r="112" spans="1:12" ht="15" x14ac:dyDescent="0.25">
      <c r="A112" s="167">
        <f t="shared" si="6"/>
        <v>237.3840000000003</v>
      </c>
      <c r="B112" s="325">
        <f t="shared" si="9"/>
        <v>0.9891000000000012</v>
      </c>
      <c r="C112" s="167">
        <f t="shared" si="5"/>
        <v>5.2319999999994025</v>
      </c>
      <c r="D112" s="167">
        <f>IF('Lineær programmering opg 4'!$M$4=0,"-",(-A112+'Lineær programmering opg 4'!$M$4)/'Lineær programmering opg 4'!$K$4*-1)</f>
        <v>5.2319999999994025</v>
      </c>
      <c r="E112" s="167">
        <f>IF('Lineær programmering opg 4'!$M$5=0,"-",(-A112+'Lineær programmering opg 4'!$M$5)/'Lineær programmering opg 4'!$K$5*-1)</f>
        <v>121.96199999999978</v>
      </c>
      <c r="F112" s="167" t="str">
        <f>IF('Lineær programmering opg 4'!$E$6=0,"-",(-A112+'Lineær programmering opg 4'!$M$6)/'Lineær programmering opg 4'!$K$6*-1)</f>
        <v>-</v>
      </c>
      <c r="G112" s="167" t="str">
        <f>IF('Lineær programmering opg 4'!$D$7=0,"-",((-A112+'Lineær programmering opg 4'!$M$7)/'Lineær programmering opg 4'!$K$7)*-1)</f>
        <v>-</v>
      </c>
      <c r="H112" s="167" t="str">
        <f>IF('Lineær programmering opg 4'!$C$8=0,"-",((-A112+'Lineær programmering opg 4'!$M$8)/'Lineær programmering opg 4'!$K$8)*-1)</f>
        <v>-</v>
      </c>
      <c r="I112" s="167" t="str">
        <f>IF('Lineær programmering opg 4'!$D$8=0,"-",'Lineær programmering opg 4'!$G$8)</f>
        <v>-</v>
      </c>
      <c r="J112" s="295">
        <f>A112*'Lineær programmering opg 4'!$C$11+Datatabel!C112*'Lineær programmering opg 4'!$D$11</f>
        <v>24523.199999999943</v>
      </c>
      <c r="K112" s="9">
        <f t="shared" si="7"/>
        <v>0</v>
      </c>
      <c r="L112" s="9">
        <f t="shared" si="8"/>
        <v>0</v>
      </c>
    </row>
    <row r="113" spans="1:12" ht="15" x14ac:dyDescent="0.25">
      <c r="A113" s="167">
        <f t="shared" si="6"/>
        <v>237.3600000000003</v>
      </c>
      <c r="B113" s="325">
        <f t="shared" si="9"/>
        <v>0.98900000000000121</v>
      </c>
      <c r="C113" s="167">
        <f t="shared" si="5"/>
        <v>5.2799999999994043</v>
      </c>
      <c r="D113" s="167">
        <f>IF('Lineær programmering opg 4'!$M$4=0,"-",(-A113+'Lineær programmering opg 4'!$M$4)/'Lineær programmering opg 4'!$K$4*-1)</f>
        <v>5.2799999999994043</v>
      </c>
      <c r="E113" s="167">
        <f>IF('Lineær programmering opg 4'!$M$5=0,"-",(-A113+'Lineær programmering opg 4'!$M$5)/'Lineær programmering opg 4'!$K$5*-1)</f>
        <v>121.97999999999978</v>
      </c>
      <c r="F113" s="167" t="str">
        <f>IF('Lineær programmering opg 4'!$E$6=0,"-",(-A113+'Lineær programmering opg 4'!$M$6)/'Lineær programmering opg 4'!$K$6*-1)</f>
        <v>-</v>
      </c>
      <c r="G113" s="167" t="str">
        <f>IF('Lineær programmering opg 4'!$D$7=0,"-",((-A113+'Lineær programmering opg 4'!$M$7)/'Lineær programmering opg 4'!$K$7)*-1)</f>
        <v>-</v>
      </c>
      <c r="H113" s="167" t="str">
        <f>IF('Lineær programmering opg 4'!$C$8=0,"-",((-A113+'Lineær programmering opg 4'!$M$8)/'Lineær programmering opg 4'!$K$8)*-1)</f>
        <v>-</v>
      </c>
      <c r="I113" s="167" t="str">
        <f>IF('Lineær programmering opg 4'!$D$8=0,"-",'Lineær programmering opg 4'!$G$8)</f>
        <v>-</v>
      </c>
      <c r="J113" s="295">
        <f>A113*'Lineær programmering opg 4'!$C$11+Datatabel!C113*'Lineær programmering opg 4'!$D$11</f>
        <v>24527.999999999938</v>
      </c>
      <c r="K113" s="9">
        <f t="shared" si="7"/>
        <v>0</v>
      </c>
      <c r="L113" s="9">
        <f t="shared" si="8"/>
        <v>0</v>
      </c>
    </row>
    <row r="114" spans="1:12" ht="15" x14ac:dyDescent="0.25">
      <c r="A114" s="167">
        <f t="shared" si="6"/>
        <v>237.3360000000003</v>
      </c>
      <c r="B114" s="325">
        <f t="shared" si="9"/>
        <v>0.98890000000000122</v>
      </c>
      <c r="C114" s="167">
        <f t="shared" si="5"/>
        <v>5.3279999999994061</v>
      </c>
      <c r="D114" s="167">
        <f>IF('Lineær programmering opg 4'!$M$4=0,"-",(-A114+'Lineær programmering opg 4'!$M$4)/'Lineær programmering opg 4'!$K$4*-1)</f>
        <v>5.3279999999994061</v>
      </c>
      <c r="E114" s="167">
        <f>IF('Lineær programmering opg 4'!$M$5=0,"-",(-A114+'Lineær programmering opg 4'!$M$5)/'Lineær programmering opg 4'!$K$5*-1)</f>
        <v>121.99799999999978</v>
      </c>
      <c r="F114" s="167" t="str">
        <f>IF('Lineær programmering opg 4'!$E$6=0,"-",(-A114+'Lineær programmering opg 4'!$M$6)/'Lineær programmering opg 4'!$K$6*-1)</f>
        <v>-</v>
      </c>
      <c r="G114" s="167" t="str">
        <f>IF('Lineær programmering opg 4'!$D$7=0,"-",((-A114+'Lineær programmering opg 4'!$M$7)/'Lineær programmering opg 4'!$K$7)*-1)</f>
        <v>-</v>
      </c>
      <c r="H114" s="167" t="str">
        <f>IF('Lineær programmering opg 4'!$C$8=0,"-",((-A114+'Lineær programmering opg 4'!$M$8)/'Lineær programmering opg 4'!$K$8)*-1)</f>
        <v>-</v>
      </c>
      <c r="I114" s="167" t="str">
        <f>IF('Lineær programmering opg 4'!$D$8=0,"-",'Lineær programmering opg 4'!$G$8)</f>
        <v>-</v>
      </c>
      <c r="J114" s="295">
        <f>A114*'Lineær programmering opg 4'!$C$11+Datatabel!C114*'Lineær programmering opg 4'!$D$11</f>
        <v>24532.799999999941</v>
      </c>
      <c r="K114" s="9">
        <f t="shared" si="7"/>
        <v>0</v>
      </c>
      <c r="L114" s="9">
        <f t="shared" si="8"/>
        <v>0</v>
      </c>
    </row>
    <row r="115" spans="1:12" ht="15" x14ac:dyDescent="0.25">
      <c r="A115" s="167">
        <f t="shared" si="6"/>
        <v>237.3120000000003</v>
      </c>
      <c r="B115" s="325">
        <f t="shared" si="9"/>
        <v>0.98880000000000123</v>
      </c>
      <c r="C115" s="167">
        <f t="shared" si="5"/>
        <v>5.3759999999994079</v>
      </c>
      <c r="D115" s="167">
        <f>IF('Lineær programmering opg 4'!$M$4=0,"-",(-A115+'Lineær programmering opg 4'!$M$4)/'Lineær programmering opg 4'!$K$4*-1)</f>
        <v>5.3759999999994079</v>
      </c>
      <c r="E115" s="167">
        <f>IF('Lineær programmering opg 4'!$M$5=0,"-",(-A115+'Lineær programmering opg 4'!$M$5)/'Lineær programmering opg 4'!$K$5*-1)</f>
        <v>122.01599999999978</v>
      </c>
      <c r="F115" s="167" t="str">
        <f>IF('Lineær programmering opg 4'!$E$6=0,"-",(-A115+'Lineær programmering opg 4'!$M$6)/'Lineær programmering opg 4'!$K$6*-1)</f>
        <v>-</v>
      </c>
      <c r="G115" s="167" t="str">
        <f>IF('Lineær programmering opg 4'!$D$7=0,"-",((-A115+'Lineær programmering opg 4'!$M$7)/'Lineær programmering opg 4'!$K$7)*-1)</f>
        <v>-</v>
      </c>
      <c r="H115" s="167" t="str">
        <f>IF('Lineær programmering opg 4'!$C$8=0,"-",((-A115+'Lineær programmering opg 4'!$M$8)/'Lineær programmering opg 4'!$K$8)*-1)</f>
        <v>-</v>
      </c>
      <c r="I115" s="167" t="str">
        <f>IF('Lineær programmering opg 4'!$D$8=0,"-",'Lineær programmering opg 4'!$G$8)</f>
        <v>-</v>
      </c>
      <c r="J115" s="295">
        <f>A115*'Lineær programmering opg 4'!$C$11+Datatabel!C115*'Lineær programmering opg 4'!$D$11</f>
        <v>24537.59999999994</v>
      </c>
      <c r="K115" s="9">
        <f t="shared" si="7"/>
        <v>0</v>
      </c>
      <c r="L115" s="9">
        <f t="shared" si="8"/>
        <v>0</v>
      </c>
    </row>
    <row r="116" spans="1:12" ht="15" x14ac:dyDescent="0.25">
      <c r="A116" s="167">
        <f t="shared" si="6"/>
        <v>237.2880000000003</v>
      </c>
      <c r="B116" s="325">
        <f t="shared" si="9"/>
        <v>0.98870000000000124</v>
      </c>
      <c r="C116" s="167">
        <f t="shared" si="5"/>
        <v>5.4239999999994097</v>
      </c>
      <c r="D116" s="167">
        <f>IF('Lineær programmering opg 4'!$M$4=0,"-",(-A116+'Lineær programmering opg 4'!$M$4)/'Lineær programmering opg 4'!$K$4*-1)</f>
        <v>5.4239999999994097</v>
      </c>
      <c r="E116" s="167">
        <f>IF('Lineær programmering opg 4'!$M$5=0,"-",(-A116+'Lineær programmering opg 4'!$M$5)/'Lineær programmering opg 4'!$K$5*-1)</f>
        <v>122.03399999999978</v>
      </c>
      <c r="F116" s="167" t="str">
        <f>IF('Lineær programmering opg 4'!$E$6=0,"-",(-A116+'Lineær programmering opg 4'!$M$6)/'Lineær programmering opg 4'!$K$6*-1)</f>
        <v>-</v>
      </c>
      <c r="G116" s="167" t="str">
        <f>IF('Lineær programmering opg 4'!$D$7=0,"-",((-A116+'Lineær programmering opg 4'!$M$7)/'Lineær programmering opg 4'!$K$7)*-1)</f>
        <v>-</v>
      </c>
      <c r="H116" s="167" t="str">
        <f>IF('Lineær programmering opg 4'!$C$8=0,"-",((-A116+'Lineær programmering opg 4'!$M$8)/'Lineær programmering opg 4'!$K$8)*-1)</f>
        <v>-</v>
      </c>
      <c r="I116" s="167" t="str">
        <f>IF('Lineær programmering opg 4'!$D$8=0,"-",'Lineær programmering opg 4'!$G$8)</f>
        <v>-</v>
      </c>
      <c r="J116" s="295">
        <f>A116*'Lineær programmering opg 4'!$C$11+Datatabel!C116*'Lineær programmering opg 4'!$D$11</f>
        <v>24542.39999999994</v>
      </c>
      <c r="K116" s="9">
        <f t="shared" si="7"/>
        <v>0</v>
      </c>
      <c r="L116" s="9">
        <f t="shared" si="8"/>
        <v>0</v>
      </c>
    </row>
    <row r="117" spans="1:12" ht="15" x14ac:dyDescent="0.25">
      <c r="A117" s="167">
        <f t="shared" si="6"/>
        <v>237.26400000000029</v>
      </c>
      <c r="B117" s="325">
        <f t="shared" si="9"/>
        <v>0.98860000000000126</v>
      </c>
      <c r="C117" s="167">
        <f t="shared" si="5"/>
        <v>5.4719999999994116</v>
      </c>
      <c r="D117" s="167">
        <f>IF('Lineær programmering opg 4'!$M$4=0,"-",(-A117+'Lineær programmering opg 4'!$M$4)/'Lineær programmering opg 4'!$K$4*-1)</f>
        <v>5.4719999999994116</v>
      </c>
      <c r="E117" s="167">
        <f>IF('Lineær programmering opg 4'!$M$5=0,"-",(-A117+'Lineær programmering opg 4'!$M$5)/'Lineær programmering opg 4'!$K$5*-1)</f>
        <v>122.05199999999978</v>
      </c>
      <c r="F117" s="167" t="str">
        <f>IF('Lineær programmering opg 4'!$E$6=0,"-",(-A117+'Lineær programmering opg 4'!$M$6)/'Lineær programmering opg 4'!$K$6*-1)</f>
        <v>-</v>
      </c>
      <c r="G117" s="167" t="str">
        <f>IF('Lineær programmering opg 4'!$D$7=0,"-",((-A117+'Lineær programmering opg 4'!$M$7)/'Lineær programmering opg 4'!$K$7)*-1)</f>
        <v>-</v>
      </c>
      <c r="H117" s="167" t="str">
        <f>IF('Lineær programmering opg 4'!$C$8=0,"-",((-A117+'Lineær programmering opg 4'!$M$8)/'Lineær programmering opg 4'!$K$8)*-1)</f>
        <v>-</v>
      </c>
      <c r="I117" s="167" t="str">
        <f>IF('Lineær programmering opg 4'!$D$8=0,"-",'Lineær programmering opg 4'!$G$8)</f>
        <v>-</v>
      </c>
      <c r="J117" s="295">
        <f>A117*'Lineær programmering opg 4'!$C$11+Datatabel!C117*'Lineær programmering opg 4'!$D$11</f>
        <v>24547.199999999943</v>
      </c>
      <c r="K117" s="9">
        <f t="shared" si="7"/>
        <v>0</v>
      </c>
      <c r="L117" s="9">
        <f t="shared" si="8"/>
        <v>0</v>
      </c>
    </row>
    <row r="118" spans="1:12" ht="15" x14ac:dyDescent="0.25">
      <c r="A118" s="167">
        <f t="shared" si="6"/>
        <v>237.24000000000029</v>
      </c>
      <c r="B118" s="325">
        <f t="shared" si="9"/>
        <v>0.98850000000000127</v>
      </c>
      <c r="C118" s="167">
        <f t="shared" si="5"/>
        <v>5.5199999999994134</v>
      </c>
      <c r="D118" s="167">
        <f>IF('Lineær programmering opg 4'!$M$4=0,"-",(-A118+'Lineær programmering opg 4'!$M$4)/'Lineær programmering opg 4'!$K$4*-1)</f>
        <v>5.5199999999994134</v>
      </c>
      <c r="E118" s="167">
        <f>IF('Lineær programmering opg 4'!$M$5=0,"-",(-A118+'Lineær programmering opg 4'!$M$5)/'Lineær programmering opg 4'!$K$5*-1)</f>
        <v>122.06999999999978</v>
      </c>
      <c r="F118" s="167" t="str">
        <f>IF('Lineær programmering opg 4'!$E$6=0,"-",(-A118+'Lineær programmering opg 4'!$M$6)/'Lineær programmering opg 4'!$K$6*-1)</f>
        <v>-</v>
      </c>
      <c r="G118" s="167" t="str">
        <f>IF('Lineær programmering opg 4'!$D$7=0,"-",((-A118+'Lineær programmering opg 4'!$M$7)/'Lineær programmering opg 4'!$K$7)*-1)</f>
        <v>-</v>
      </c>
      <c r="H118" s="167" t="str">
        <f>IF('Lineær programmering opg 4'!$C$8=0,"-",((-A118+'Lineær programmering opg 4'!$M$8)/'Lineær programmering opg 4'!$K$8)*-1)</f>
        <v>-</v>
      </c>
      <c r="I118" s="167" t="str">
        <f>IF('Lineær programmering opg 4'!$D$8=0,"-",'Lineær programmering opg 4'!$G$8)</f>
        <v>-</v>
      </c>
      <c r="J118" s="295">
        <f>A118*'Lineær programmering opg 4'!$C$11+Datatabel!C118*'Lineær programmering opg 4'!$D$11</f>
        <v>24551.999999999942</v>
      </c>
      <c r="K118" s="9">
        <f t="shared" si="7"/>
        <v>0</v>
      </c>
      <c r="L118" s="9">
        <f t="shared" si="8"/>
        <v>0</v>
      </c>
    </row>
    <row r="119" spans="1:12" ht="15" x14ac:dyDescent="0.25">
      <c r="A119" s="167">
        <f t="shared" si="6"/>
        <v>237.21600000000029</v>
      </c>
      <c r="B119" s="325">
        <f t="shared" si="9"/>
        <v>0.98840000000000128</v>
      </c>
      <c r="C119" s="167">
        <f t="shared" si="5"/>
        <v>5.5679999999994152</v>
      </c>
      <c r="D119" s="167">
        <f>IF('Lineær programmering opg 4'!$M$4=0,"-",(-A119+'Lineær programmering opg 4'!$M$4)/'Lineær programmering opg 4'!$K$4*-1)</f>
        <v>5.5679999999994152</v>
      </c>
      <c r="E119" s="167">
        <f>IF('Lineær programmering opg 4'!$M$5=0,"-",(-A119+'Lineær programmering opg 4'!$M$5)/'Lineær programmering opg 4'!$K$5*-1)</f>
        <v>122.08799999999978</v>
      </c>
      <c r="F119" s="167" t="str">
        <f>IF('Lineær programmering opg 4'!$E$6=0,"-",(-A119+'Lineær programmering opg 4'!$M$6)/'Lineær programmering opg 4'!$K$6*-1)</f>
        <v>-</v>
      </c>
      <c r="G119" s="167" t="str">
        <f>IF('Lineær programmering opg 4'!$D$7=0,"-",((-A119+'Lineær programmering opg 4'!$M$7)/'Lineær programmering opg 4'!$K$7)*-1)</f>
        <v>-</v>
      </c>
      <c r="H119" s="167" t="str">
        <f>IF('Lineær programmering opg 4'!$C$8=0,"-",((-A119+'Lineær programmering opg 4'!$M$8)/'Lineær programmering opg 4'!$K$8)*-1)</f>
        <v>-</v>
      </c>
      <c r="I119" s="167" t="str">
        <f>IF('Lineær programmering opg 4'!$D$8=0,"-",'Lineær programmering opg 4'!$G$8)</f>
        <v>-</v>
      </c>
      <c r="J119" s="295">
        <f>A119*'Lineær programmering opg 4'!$C$11+Datatabel!C119*'Lineær programmering opg 4'!$D$11</f>
        <v>24556.799999999941</v>
      </c>
      <c r="K119" s="9">
        <f t="shared" si="7"/>
        <v>0</v>
      </c>
      <c r="L119" s="9">
        <f t="shared" si="8"/>
        <v>0</v>
      </c>
    </row>
    <row r="120" spans="1:12" ht="15" x14ac:dyDescent="0.25">
      <c r="A120" s="167">
        <f t="shared" si="6"/>
        <v>237.19200000000032</v>
      </c>
      <c r="B120" s="325">
        <f t="shared" si="9"/>
        <v>0.98830000000000129</v>
      </c>
      <c r="C120" s="167">
        <f t="shared" si="5"/>
        <v>5.6159999999993602</v>
      </c>
      <c r="D120" s="167">
        <f>IF('Lineær programmering opg 4'!$M$4=0,"-",(-A120+'Lineær programmering opg 4'!$M$4)/'Lineær programmering opg 4'!$K$4*-1)</f>
        <v>5.6159999999993602</v>
      </c>
      <c r="E120" s="167">
        <f>IF('Lineær programmering opg 4'!$M$5=0,"-",(-A120+'Lineær programmering opg 4'!$M$5)/'Lineær programmering opg 4'!$K$5*-1)</f>
        <v>122.10599999999977</v>
      </c>
      <c r="F120" s="167" t="str">
        <f>IF('Lineær programmering opg 4'!$E$6=0,"-",(-A120+'Lineær programmering opg 4'!$M$6)/'Lineær programmering opg 4'!$K$6*-1)</f>
        <v>-</v>
      </c>
      <c r="G120" s="167" t="str">
        <f>IF('Lineær programmering opg 4'!$D$7=0,"-",((-A120+'Lineær programmering opg 4'!$M$7)/'Lineær programmering opg 4'!$K$7)*-1)</f>
        <v>-</v>
      </c>
      <c r="H120" s="167" t="str">
        <f>IF('Lineær programmering opg 4'!$C$8=0,"-",((-A120+'Lineær programmering opg 4'!$M$8)/'Lineær programmering opg 4'!$K$8)*-1)</f>
        <v>-</v>
      </c>
      <c r="I120" s="167" t="str">
        <f>IF('Lineær programmering opg 4'!$D$8=0,"-",'Lineær programmering opg 4'!$G$8)</f>
        <v>-</v>
      </c>
      <c r="J120" s="295">
        <f>A120*'Lineær programmering opg 4'!$C$11+Datatabel!C120*'Lineær programmering opg 4'!$D$11</f>
        <v>24561.599999999937</v>
      </c>
      <c r="K120" s="9">
        <f t="shared" si="7"/>
        <v>0</v>
      </c>
      <c r="L120" s="9">
        <f t="shared" si="8"/>
        <v>0</v>
      </c>
    </row>
    <row r="121" spans="1:12" ht="15" x14ac:dyDescent="0.25">
      <c r="A121" s="167">
        <f t="shared" si="6"/>
        <v>237.16800000000032</v>
      </c>
      <c r="B121" s="325">
        <f t="shared" si="9"/>
        <v>0.9882000000000013</v>
      </c>
      <c r="C121" s="167">
        <f t="shared" si="5"/>
        <v>5.663999999999362</v>
      </c>
      <c r="D121" s="167">
        <f>IF('Lineær programmering opg 4'!$M$4=0,"-",(-A121+'Lineær programmering opg 4'!$M$4)/'Lineær programmering opg 4'!$K$4*-1)</f>
        <v>5.663999999999362</v>
      </c>
      <c r="E121" s="167">
        <f>IF('Lineær programmering opg 4'!$M$5=0,"-",(-A121+'Lineær programmering opg 4'!$M$5)/'Lineær programmering opg 4'!$K$5*-1)</f>
        <v>122.12399999999977</v>
      </c>
      <c r="F121" s="167" t="str">
        <f>IF('Lineær programmering opg 4'!$E$6=0,"-",(-A121+'Lineær programmering opg 4'!$M$6)/'Lineær programmering opg 4'!$K$6*-1)</f>
        <v>-</v>
      </c>
      <c r="G121" s="167" t="str">
        <f>IF('Lineær programmering opg 4'!$D$7=0,"-",((-A121+'Lineær programmering opg 4'!$M$7)/'Lineær programmering opg 4'!$K$7)*-1)</f>
        <v>-</v>
      </c>
      <c r="H121" s="167" t="str">
        <f>IF('Lineær programmering opg 4'!$C$8=0,"-",((-A121+'Lineær programmering opg 4'!$M$8)/'Lineær programmering opg 4'!$K$8)*-1)</f>
        <v>-</v>
      </c>
      <c r="I121" s="167" t="str">
        <f>IF('Lineær programmering opg 4'!$D$8=0,"-",'Lineær programmering opg 4'!$G$8)</f>
        <v>-</v>
      </c>
      <c r="J121" s="295">
        <f>A121*'Lineær programmering opg 4'!$C$11+Datatabel!C121*'Lineær programmering opg 4'!$D$11</f>
        <v>24566.399999999936</v>
      </c>
      <c r="K121" s="9">
        <f t="shared" si="7"/>
        <v>0</v>
      </c>
      <c r="L121" s="9">
        <f t="shared" si="8"/>
        <v>0</v>
      </c>
    </row>
    <row r="122" spans="1:12" ht="15" x14ac:dyDescent="0.25">
      <c r="A122" s="167">
        <f t="shared" si="6"/>
        <v>237.14400000000032</v>
      </c>
      <c r="B122" s="325">
        <f t="shared" si="9"/>
        <v>0.98810000000000131</v>
      </c>
      <c r="C122" s="167">
        <f t="shared" si="5"/>
        <v>5.7119999999993638</v>
      </c>
      <c r="D122" s="167">
        <f>IF('Lineær programmering opg 4'!$M$4=0,"-",(-A122+'Lineær programmering opg 4'!$M$4)/'Lineær programmering opg 4'!$K$4*-1)</f>
        <v>5.7119999999993638</v>
      </c>
      <c r="E122" s="167">
        <f>IF('Lineær programmering opg 4'!$M$5=0,"-",(-A122+'Lineær programmering opg 4'!$M$5)/'Lineær programmering opg 4'!$K$5*-1)</f>
        <v>122.14199999999977</v>
      </c>
      <c r="F122" s="167" t="str">
        <f>IF('Lineær programmering opg 4'!$E$6=0,"-",(-A122+'Lineær programmering opg 4'!$M$6)/'Lineær programmering opg 4'!$K$6*-1)</f>
        <v>-</v>
      </c>
      <c r="G122" s="167" t="str">
        <f>IF('Lineær programmering opg 4'!$D$7=0,"-",((-A122+'Lineær programmering opg 4'!$M$7)/'Lineær programmering opg 4'!$K$7)*-1)</f>
        <v>-</v>
      </c>
      <c r="H122" s="167" t="str">
        <f>IF('Lineær programmering opg 4'!$C$8=0,"-",((-A122+'Lineær programmering opg 4'!$M$8)/'Lineær programmering opg 4'!$K$8)*-1)</f>
        <v>-</v>
      </c>
      <c r="I122" s="167" t="str">
        <f>IF('Lineær programmering opg 4'!$D$8=0,"-",'Lineær programmering opg 4'!$G$8)</f>
        <v>-</v>
      </c>
      <c r="J122" s="295">
        <f>A122*'Lineær programmering opg 4'!$C$11+Datatabel!C122*'Lineær programmering opg 4'!$D$11</f>
        <v>24571.199999999935</v>
      </c>
      <c r="K122" s="9">
        <f t="shared" si="7"/>
        <v>0</v>
      </c>
      <c r="L122" s="9">
        <f t="shared" si="8"/>
        <v>0</v>
      </c>
    </row>
    <row r="123" spans="1:12" ht="15" x14ac:dyDescent="0.25">
      <c r="A123" s="167">
        <f t="shared" si="6"/>
        <v>237.12000000000032</v>
      </c>
      <c r="B123" s="325">
        <f t="shared" si="9"/>
        <v>0.98800000000000132</v>
      </c>
      <c r="C123" s="167">
        <f t="shared" si="5"/>
        <v>5.7599999999993656</v>
      </c>
      <c r="D123" s="167">
        <f>IF('Lineær programmering opg 4'!$M$4=0,"-",(-A123+'Lineær programmering opg 4'!$M$4)/'Lineær programmering opg 4'!$K$4*-1)</f>
        <v>5.7599999999993656</v>
      </c>
      <c r="E123" s="167">
        <f>IF('Lineær programmering opg 4'!$M$5=0,"-",(-A123+'Lineær programmering opg 4'!$M$5)/'Lineær programmering opg 4'!$K$5*-1)</f>
        <v>122.15999999999977</v>
      </c>
      <c r="F123" s="167" t="str">
        <f>IF('Lineær programmering opg 4'!$E$6=0,"-",(-A123+'Lineær programmering opg 4'!$M$6)/'Lineær programmering opg 4'!$K$6*-1)</f>
        <v>-</v>
      </c>
      <c r="G123" s="167" t="str">
        <f>IF('Lineær programmering opg 4'!$D$7=0,"-",((-A123+'Lineær programmering opg 4'!$M$7)/'Lineær programmering opg 4'!$K$7)*-1)</f>
        <v>-</v>
      </c>
      <c r="H123" s="167" t="str">
        <f>IF('Lineær programmering opg 4'!$C$8=0,"-",((-A123+'Lineær programmering opg 4'!$M$8)/'Lineær programmering opg 4'!$K$8)*-1)</f>
        <v>-</v>
      </c>
      <c r="I123" s="167" t="str">
        <f>IF('Lineær programmering opg 4'!$D$8=0,"-",'Lineær programmering opg 4'!$G$8)</f>
        <v>-</v>
      </c>
      <c r="J123" s="295">
        <f>A123*'Lineær programmering opg 4'!$C$11+Datatabel!C123*'Lineær programmering opg 4'!$D$11</f>
        <v>24575.999999999938</v>
      </c>
      <c r="K123" s="9">
        <f t="shared" si="7"/>
        <v>0</v>
      </c>
      <c r="L123" s="9">
        <f t="shared" si="8"/>
        <v>0</v>
      </c>
    </row>
    <row r="124" spans="1:12" ht="15" x14ac:dyDescent="0.25">
      <c r="A124" s="167">
        <f t="shared" si="6"/>
        <v>237.09600000000032</v>
      </c>
      <c r="B124" s="325">
        <f t="shared" si="9"/>
        <v>0.98790000000000133</v>
      </c>
      <c r="C124" s="167">
        <f t="shared" si="5"/>
        <v>5.8079999999993674</v>
      </c>
      <c r="D124" s="167">
        <f>IF('Lineær programmering opg 4'!$M$4=0,"-",(-A124+'Lineær programmering opg 4'!$M$4)/'Lineær programmering opg 4'!$K$4*-1)</f>
        <v>5.8079999999993674</v>
      </c>
      <c r="E124" s="167">
        <f>IF('Lineær programmering opg 4'!$M$5=0,"-",(-A124+'Lineær programmering opg 4'!$M$5)/'Lineær programmering opg 4'!$K$5*-1)</f>
        <v>122.17799999999977</v>
      </c>
      <c r="F124" s="167" t="str">
        <f>IF('Lineær programmering opg 4'!$E$6=0,"-",(-A124+'Lineær programmering opg 4'!$M$6)/'Lineær programmering opg 4'!$K$6*-1)</f>
        <v>-</v>
      </c>
      <c r="G124" s="167" t="str">
        <f>IF('Lineær programmering opg 4'!$D$7=0,"-",((-A124+'Lineær programmering opg 4'!$M$7)/'Lineær programmering opg 4'!$K$7)*-1)</f>
        <v>-</v>
      </c>
      <c r="H124" s="167" t="str">
        <f>IF('Lineær programmering opg 4'!$C$8=0,"-",((-A124+'Lineær programmering opg 4'!$M$8)/'Lineær programmering opg 4'!$K$8)*-1)</f>
        <v>-</v>
      </c>
      <c r="I124" s="167" t="str">
        <f>IF('Lineær programmering opg 4'!$D$8=0,"-",'Lineær programmering opg 4'!$G$8)</f>
        <v>-</v>
      </c>
      <c r="J124" s="295">
        <f>A124*'Lineær programmering opg 4'!$C$11+Datatabel!C124*'Lineær programmering opg 4'!$D$11</f>
        <v>24580.799999999937</v>
      </c>
      <c r="K124" s="9">
        <f t="shared" si="7"/>
        <v>0</v>
      </c>
      <c r="L124" s="9">
        <f t="shared" si="8"/>
        <v>0</v>
      </c>
    </row>
    <row r="125" spans="1:12" ht="15" x14ac:dyDescent="0.25">
      <c r="A125" s="167">
        <f t="shared" si="6"/>
        <v>237.07200000000032</v>
      </c>
      <c r="B125" s="325">
        <f t="shared" si="9"/>
        <v>0.98780000000000134</v>
      </c>
      <c r="C125" s="167">
        <f t="shared" si="5"/>
        <v>5.8559999999993693</v>
      </c>
      <c r="D125" s="167">
        <f>IF('Lineær programmering opg 4'!$M$4=0,"-",(-A125+'Lineær programmering opg 4'!$M$4)/'Lineær programmering opg 4'!$K$4*-1)</f>
        <v>5.8559999999993693</v>
      </c>
      <c r="E125" s="167">
        <f>IF('Lineær programmering opg 4'!$M$5=0,"-",(-A125+'Lineær programmering opg 4'!$M$5)/'Lineær programmering opg 4'!$K$5*-1)</f>
        <v>122.19599999999977</v>
      </c>
      <c r="F125" s="167" t="str">
        <f>IF('Lineær programmering opg 4'!$E$6=0,"-",(-A125+'Lineær programmering opg 4'!$M$6)/'Lineær programmering opg 4'!$K$6*-1)</f>
        <v>-</v>
      </c>
      <c r="G125" s="167" t="str">
        <f>IF('Lineær programmering opg 4'!$D$7=0,"-",((-A125+'Lineær programmering opg 4'!$M$7)/'Lineær programmering opg 4'!$K$7)*-1)</f>
        <v>-</v>
      </c>
      <c r="H125" s="167" t="str">
        <f>IF('Lineær programmering opg 4'!$C$8=0,"-",((-A125+'Lineær programmering opg 4'!$M$8)/'Lineær programmering opg 4'!$K$8)*-1)</f>
        <v>-</v>
      </c>
      <c r="I125" s="167" t="str">
        <f>IF('Lineær programmering opg 4'!$D$8=0,"-",'Lineær programmering opg 4'!$G$8)</f>
        <v>-</v>
      </c>
      <c r="J125" s="295">
        <f>A125*'Lineær programmering opg 4'!$C$11+Datatabel!C125*'Lineær programmering opg 4'!$D$11</f>
        <v>24585.599999999937</v>
      </c>
      <c r="K125" s="9">
        <f t="shared" si="7"/>
        <v>0</v>
      </c>
      <c r="L125" s="9">
        <f t="shared" si="8"/>
        <v>0</v>
      </c>
    </row>
    <row r="126" spans="1:12" ht="15" x14ac:dyDescent="0.25">
      <c r="A126" s="167">
        <f t="shared" si="6"/>
        <v>237.04800000000031</v>
      </c>
      <c r="B126" s="325">
        <f t="shared" si="9"/>
        <v>0.98770000000000135</v>
      </c>
      <c r="C126" s="167">
        <f t="shared" si="5"/>
        <v>5.9039999999993711</v>
      </c>
      <c r="D126" s="167">
        <f>IF('Lineær programmering opg 4'!$M$4=0,"-",(-A126+'Lineær programmering opg 4'!$M$4)/'Lineær programmering opg 4'!$K$4*-1)</f>
        <v>5.9039999999993711</v>
      </c>
      <c r="E126" s="167">
        <f>IF('Lineær programmering opg 4'!$M$5=0,"-",(-A126+'Lineær programmering opg 4'!$M$5)/'Lineær programmering opg 4'!$K$5*-1)</f>
        <v>122.21399999999977</v>
      </c>
      <c r="F126" s="167" t="str">
        <f>IF('Lineær programmering opg 4'!$E$6=0,"-",(-A126+'Lineær programmering opg 4'!$M$6)/'Lineær programmering opg 4'!$K$6*-1)</f>
        <v>-</v>
      </c>
      <c r="G126" s="167" t="str">
        <f>IF('Lineær programmering opg 4'!$D$7=0,"-",((-A126+'Lineær programmering opg 4'!$M$7)/'Lineær programmering opg 4'!$K$7)*-1)</f>
        <v>-</v>
      </c>
      <c r="H126" s="167" t="str">
        <f>IF('Lineær programmering opg 4'!$C$8=0,"-",((-A126+'Lineær programmering opg 4'!$M$8)/'Lineær programmering opg 4'!$K$8)*-1)</f>
        <v>-</v>
      </c>
      <c r="I126" s="167" t="str">
        <f>IF('Lineær programmering opg 4'!$D$8=0,"-",'Lineær programmering opg 4'!$G$8)</f>
        <v>-</v>
      </c>
      <c r="J126" s="295">
        <f>A126*'Lineær programmering opg 4'!$C$11+Datatabel!C126*'Lineær programmering opg 4'!$D$11</f>
        <v>24590.399999999936</v>
      </c>
      <c r="K126" s="9">
        <f t="shared" si="7"/>
        <v>0</v>
      </c>
      <c r="L126" s="9">
        <f t="shared" si="8"/>
        <v>0</v>
      </c>
    </row>
    <row r="127" spans="1:12" ht="15" x14ac:dyDescent="0.25">
      <c r="A127" s="167">
        <f t="shared" si="6"/>
        <v>237.02400000000034</v>
      </c>
      <c r="B127" s="325">
        <f t="shared" si="9"/>
        <v>0.98760000000000137</v>
      </c>
      <c r="C127" s="167">
        <f t="shared" si="5"/>
        <v>5.9519999999993161</v>
      </c>
      <c r="D127" s="167">
        <f>IF('Lineær programmering opg 4'!$M$4=0,"-",(-A127+'Lineær programmering opg 4'!$M$4)/'Lineær programmering opg 4'!$K$4*-1)</f>
        <v>5.9519999999993161</v>
      </c>
      <c r="E127" s="167">
        <f>IF('Lineær programmering opg 4'!$M$5=0,"-",(-A127+'Lineær programmering opg 4'!$M$5)/'Lineær programmering opg 4'!$K$5*-1)</f>
        <v>122.23199999999974</v>
      </c>
      <c r="F127" s="167" t="str">
        <f>IF('Lineær programmering opg 4'!$E$6=0,"-",(-A127+'Lineær programmering opg 4'!$M$6)/'Lineær programmering opg 4'!$K$6*-1)</f>
        <v>-</v>
      </c>
      <c r="G127" s="167" t="str">
        <f>IF('Lineær programmering opg 4'!$D$7=0,"-",((-A127+'Lineær programmering opg 4'!$M$7)/'Lineær programmering opg 4'!$K$7)*-1)</f>
        <v>-</v>
      </c>
      <c r="H127" s="167" t="str">
        <f>IF('Lineær programmering opg 4'!$C$8=0,"-",((-A127+'Lineær programmering opg 4'!$M$8)/'Lineær programmering opg 4'!$K$8)*-1)</f>
        <v>-</v>
      </c>
      <c r="I127" s="167" t="str">
        <f>IF('Lineær programmering opg 4'!$D$8=0,"-",'Lineær programmering opg 4'!$G$8)</f>
        <v>-</v>
      </c>
      <c r="J127" s="295">
        <f>A127*'Lineær programmering opg 4'!$C$11+Datatabel!C127*'Lineær programmering opg 4'!$D$11</f>
        <v>24595.199999999932</v>
      </c>
      <c r="K127" s="9">
        <f t="shared" si="7"/>
        <v>0</v>
      </c>
      <c r="L127" s="9">
        <f t="shared" si="8"/>
        <v>0</v>
      </c>
    </row>
    <row r="128" spans="1:12" ht="15" x14ac:dyDescent="0.25">
      <c r="A128" s="167">
        <f t="shared" si="6"/>
        <v>237.00000000000034</v>
      </c>
      <c r="B128" s="325">
        <f t="shared" si="9"/>
        <v>0.98750000000000138</v>
      </c>
      <c r="C128" s="167">
        <f t="shared" si="5"/>
        <v>5.9999999999993179</v>
      </c>
      <c r="D128" s="167">
        <f>IF('Lineær programmering opg 4'!$M$4=0,"-",(-A128+'Lineær programmering opg 4'!$M$4)/'Lineær programmering opg 4'!$K$4*-1)</f>
        <v>5.9999999999993179</v>
      </c>
      <c r="E128" s="167">
        <f>IF('Lineær programmering opg 4'!$M$5=0,"-",(-A128+'Lineær programmering opg 4'!$M$5)/'Lineær programmering opg 4'!$K$5*-1)</f>
        <v>122.24999999999974</v>
      </c>
      <c r="F128" s="167" t="str">
        <f>IF('Lineær programmering opg 4'!$E$6=0,"-",(-A128+'Lineær programmering opg 4'!$M$6)/'Lineær programmering opg 4'!$K$6*-1)</f>
        <v>-</v>
      </c>
      <c r="G128" s="167" t="str">
        <f>IF('Lineær programmering opg 4'!$D$7=0,"-",((-A128+'Lineær programmering opg 4'!$M$7)/'Lineær programmering opg 4'!$K$7)*-1)</f>
        <v>-</v>
      </c>
      <c r="H128" s="167" t="str">
        <f>IF('Lineær programmering opg 4'!$C$8=0,"-",((-A128+'Lineær programmering opg 4'!$M$8)/'Lineær programmering opg 4'!$K$8)*-1)</f>
        <v>-</v>
      </c>
      <c r="I128" s="167" t="str">
        <f>IF('Lineær programmering opg 4'!$D$8=0,"-",'Lineær programmering opg 4'!$G$8)</f>
        <v>-</v>
      </c>
      <c r="J128" s="295">
        <f>A128*'Lineær programmering opg 4'!$C$11+Datatabel!C128*'Lineær programmering opg 4'!$D$11</f>
        <v>24599.999999999931</v>
      </c>
      <c r="K128" s="9">
        <f t="shared" si="7"/>
        <v>0</v>
      </c>
      <c r="L128" s="9">
        <f t="shared" si="8"/>
        <v>0</v>
      </c>
    </row>
    <row r="129" spans="1:12" ht="15" x14ac:dyDescent="0.25">
      <c r="A129" s="167">
        <f t="shared" si="6"/>
        <v>236.97600000000034</v>
      </c>
      <c r="B129" s="325">
        <f t="shared" si="9"/>
        <v>0.98740000000000139</v>
      </c>
      <c r="C129" s="167">
        <f t="shared" si="5"/>
        <v>6.0479999999993197</v>
      </c>
      <c r="D129" s="167">
        <f>IF('Lineær programmering opg 4'!$M$4=0,"-",(-A129+'Lineær programmering opg 4'!$M$4)/'Lineær programmering opg 4'!$K$4*-1)</f>
        <v>6.0479999999993197</v>
      </c>
      <c r="E129" s="167">
        <f>IF('Lineær programmering opg 4'!$M$5=0,"-",(-A129+'Lineær programmering opg 4'!$M$5)/'Lineær programmering opg 4'!$K$5*-1)</f>
        <v>122.26799999999974</v>
      </c>
      <c r="F129" s="167" t="str">
        <f>IF('Lineær programmering opg 4'!$E$6=0,"-",(-A129+'Lineær programmering opg 4'!$M$6)/'Lineær programmering opg 4'!$K$6*-1)</f>
        <v>-</v>
      </c>
      <c r="G129" s="167" t="str">
        <f>IF('Lineær programmering opg 4'!$D$7=0,"-",((-A129+'Lineær programmering opg 4'!$M$7)/'Lineær programmering opg 4'!$K$7)*-1)</f>
        <v>-</v>
      </c>
      <c r="H129" s="167" t="str">
        <f>IF('Lineær programmering opg 4'!$C$8=0,"-",((-A129+'Lineær programmering opg 4'!$M$8)/'Lineær programmering opg 4'!$K$8)*-1)</f>
        <v>-</v>
      </c>
      <c r="I129" s="167" t="str">
        <f>IF('Lineær programmering opg 4'!$D$8=0,"-",'Lineær programmering opg 4'!$G$8)</f>
        <v>-</v>
      </c>
      <c r="J129" s="295">
        <f>A129*'Lineær programmering opg 4'!$C$11+Datatabel!C129*'Lineær programmering opg 4'!$D$11</f>
        <v>24604.799999999934</v>
      </c>
      <c r="K129" s="9">
        <f t="shared" si="7"/>
        <v>0</v>
      </c>
      <c r="L129" s="9">
        <f t="shared" si="8"/>
        <v>0</v>
      </c>
    </row>
    <row r="130" spans="1:12" ht="15" x14ac:dyDescent="0.25">
      <c r="A130" s="167">
        <f t="shared" si="6"/>
        <v>236.95200000000034</v>
      </c>
      <c r="B130" s="325">
        <f t="shared" si="9"/>
        <v>0.9873000000000014</v>
      </c>
      <c r="C130" s="167">
        <f t="shared" si="5"/>
        <v>6.0959999999993215</v>
      </c>
      <c r="D130" s="167">
        <f>IF('Lineær programmering opg 4'!$M$4=0,"-",(-A130+'Lineær programmering opg 4'!$M$4)/'Lineær programmering opg 4'!$K$4*-1)</f>
        <v>6.0959999999993215</v>
      </c>
      <c r="E130" s="167">
        <f>IF('Lineær programmering opg 4'!$M$5=0,"-",(-A130+'Lineær programmering opg 4'!$M$5)/'Lineær programmering opg 4'!$K$5*-1)</f>
        <v>122.28599999999975</v>
      </c>
      <c r="F130" s="167" t="str">
        <f>IF('Lineær programmering opg 4'!$E$6=0,"-",(-A130+'Lineær programmering opg 4'!$M$6)/'Lineær programmering opg 4'!$K$6*-1)</f>
        <v>-</v>
      </c>
      <c r="G130" s="167" t="str">
        <f>IF('Lineær programmering opg 4'!$D$7=0,"-",((-A130+'Lineær programmering opg 4'!$M$7)/'Lineær programmering opg 4'!$K$7)*-1)</f>
        <v>-</v>
      </c>
      <c r="H130" s="167" t="str">
        <f>IF('Lineær programmering opg 4'!$C$8=0,"-",((-A130+'Lineær programmering opg 4'!$M$8)/'Lineær programmering opg 4'!$K$8)*-1)</f>
        <v>-</v>
      </c>
      <c r="I130" s="167" t="str">
        <f>IF('Lineær programmering opg 4'!$D$8=0,"-",'Lineær programmering opg 4'!$G$8)</f>
        <v>-</v>
      </c>
      <c r="J130" s="295">
        <f>A130*'Lineær programmering opg 4'!$C$11+Datatabel!C130*'Lineær programmering opg 4'!$D$11</f>
        <v>24609.599999999933</v>
      </c>
      <c r="K130" s="9">
        <f t="shared" si="7"/>
        <v>0</v>
      </c>
      <c r="L130" s="9">
        <f t="shared" si="8"/>
        <v>0</v>
      </c>
    </row>
    <row r="131" spans="1:12" ht="15" x14ac:dyDescent="0.25">
      <c r="A131" s="167">
        <f t="shared" si="6"/>
        <v>236.92800000000034</v>
      </c>
      <c r="B131" s="325">
        <f t="shared" si="9"/>
        <v>0.98720000000000141</v>
      </c>
      <c r="C131" s="167">
        <f t="shared" ref="C131:C194" si="10">MIN(D131,E131,F131,G131,H131,I131)</f>
        <v>6.1439999999993233</v>
      </c>
      <c r="D131" s="167">
        <f>IF('Lineær programmering opg 4'!$M$4=0,"-",(-A131+'Lineær programmering opg 4'!$M$4)/'Lineær programmering opg 4'!$K$4*-1)</f>
        <v>6.1439999999993233</v>
      </c>
      <c r="E131" s="167">
        <f>IF('Lineær programmering opg 4'!$M$5=0,"-",(-A131+'Lineær programmering opg 4'!$M$5)/'Lineær programmering opg 4'!$K$5*-1)</f>
        <v>122.30399999999975</v>
      </c>
      <c r="F131" s="167" t="str">
        <f>IF('Lineær programmering opg 4'!$E$6=0,"-",(-A131+'Lineær programmering opg 4'!$M$6)/'Lineær programmering opg 4'!$K$6*-1)</f>
        <v>-</v>
      </c>
      <c r="G131" s="167" t="str">
        <f>IF('Lineær programmering opg 4'!$D$7=0,"-",((-A131+'Lineær programmering opg 4'!$M$7)/'Lineær programmering opg 4'!$K$7)*-1)</f>
        <v>-</v>
      </c>
      <c r="H131" s="167" t="str">
        <f>IF('Lineær programmering opg 4'!$C$8=0,"-",((-A131+'Lineær programmering opg 4'!$M$8)/'Lineær programmering opg 4'!$K$8)*-1)</f>
        <v>-</v>
      </c>
      <c r="I131" s="167" t="str">
        <f>IF('Lineær programmering opg 4'!$D$8=0,"-",'Lineær programmering opg 4'!$G$8)</f>
        <v>-</v>
      </c>
      <c r="J131" s="295">
        <f>A131*'Lineær programmering opg 4'!$C$11+Datatabel!C131*'Lineær programmering opg 4'!$D$11</f>
        <v>24614.399999999929</v>
      </c>
      <c r="K131" s="9">
        <f t="shared" si="7"/>
        <v>0</v>
      </c>
      <c r="L131" s="9">
        <f t="shared" si="8"/>
        <v>0</v>
      </c>
    </row>
    <row r="132" spans="1:12" ht="15" x14ac:dyDescent="0.25">
      <c r="A132" s="167">
        <f t="shared" ref="A132:A195" si="11">$A$3*B132</f>
        <v>236.90400000000034</v>
      </c>
      <c r="B132" s="325">
        <f t="shared" si="9"/>
        <v>0.98710000000000142</v>
      </c>
      <c r="C132" s="167">
        <f t="shared" si="10"/>
        <v>6.1919999999993252</v>
      </c>
      <c r="D132" s="167">
        <f>IF('Lineær programmering opg 4'!$M$4=0,"-",(-A132+'Lineær programmering opg 4'!$M$4)/'Lineær programmering opg 4'!$K$4*-1)</f>
        <v>6.1919999999993252</v>
      </c>
      <c r="E132" s="167">
        <f>IF('Lineær programmering opg 4'!$M$5=0,"-",(-A132+'Lineær programmering opg 4'!$M$5)/'Lineær programmering opg 4'!$K$5*-1)</f>
        <v>122.32199999999975</v>
      </c>
      <c r="F132" s="167" t="str">
        <f>IF('Lineær programmering opg 4'!$E$6=0,"-",(-A132+'Lineær programmering opg 4'!$M$6)/'Lineær programmering opg 4'!$K$6*-1)</f>
        <v>-</v>
      </c>
      <c r="G132" s="167" t="str">
        <f>IF('Lineær programmering opg 4'!$D$7=0,"-",((-A132+'Lineær programmering opg 4'!$M$7)/'Lineær programmering opg 4'!$K$7)*-1)</f>
        <v>-</v>
      </c>
      <c r="H132" s="167" t="str">
        <f>IF('Lineær programmering opg 4'!$C$8=0,"-",((-A132+'Lineær programmering opg 4'!$M$8)/'Lineær programmering opg 4'!$K$8)*-1)</f>
        <v>-</v>
      </c>
      <c r="I132" s="167" t="str">
        <f>IF('Lineær programmering opg 4'!$D$8=0,"-",'Lineær programmering opg 4'!$G$8)</f>
        <v>-</v>
      </c>
      <c r="J132" s="295">
        <f>A132*'Lineær programmering opg 4'!$C$11+Datatabel!C132*'Lineær programmering opg 4'!$D$11</f>
        <v>24619.199999999932</v>
      </c>
      <c r="K132" s="9">
        <f t="shared" ref="K132:K195" si="12">IF($J$10004=J132,A132,0)</f>
        <v>0</v>
      </c>
      <c r="L132" s="9">
        <f t="shared" ref="L132:L195" si="13">IF(J132=$J$10004,C132,0)</f>
        <v>0</v>
      </c>
    </row>
    <row r="133" spans="1:12" ht="15" x14ac:dyDescent="0.25">
      <c r="A133" s="167">
        <f t="shared" si="11"/>
        <v>236.88000000000034</v>
      </c>
      <c r="B133" s="325">
        <f t="shared" ref="B133:B196" si="14">B132-0.01%</f>
        <v>0.98700000000000143</v>
      </c>
      <c r="C133" s="167">
        <f t="shared" si="10"/>
        <v>6.239999999999327</v>
      </c>
      <c r="D133" s="167">
        <f>IF('Lineær programmering opg 4'!$M$4=0,"-",(-A133+'Lineær programmering opg 4'!$M$4)/'Lineær programmering opg 4'!$K$4*-1)</f>
        <v>6.239999999999327</v>
      </c>
      <c r="E133" s="167">
        <f>IF('Lineær programmering opg 4'!$M$5=0,"-",(-A133+'Lineær programmering opg 4'!$M$5)/'Lineær programmering opg 4'!$K$5*-1)</f>
        <v>122.33999999999975</v>
      </c>
      <c r="F133" s="167" t="str">
        <f>IF('Lineær programmering opg 4'!$E$6=0,"-",(-A133+'Lineær programmering opg 4'!$M$6)/'Lineær programmering opg 4'!$K$6*-1)</f>
        <v>-</v>
      </c>
      <c r="G133" s="167" t="str">
        <f>IF('Lineær programmering opg 4'!$D$7=0,"-",((-A133+'Lineær programmering opg 4'!$M$7)/'Lineær programmering opg 4'!$K$7)*-1)</f>
        <v>-</v>
      </c>
      <c r="H133" s="167" t="str">
        <f>IF('Lineær programmering opg 4'!$C$8=0,"-",((-A133+'Lineær programmering opg 4'!$M$8)/'Lineær programmering opg 4'!$K$8)*-1)</f>
        <v>-</v>
      </c>
      <c r="I133" s="167" t="str">
        <f>IF('Lineær programmering opg 4'!$D$8=0,"-",'Lineær programmering opg 4'!$G$8)</f>
        <v>-</v>
      </c>
      <c r="J133" s="295">
        <f>A133*'Lineær programmering opg 4'!$C$11+Datatabel!C133*'Lineær programmering opg 4'!$D$11</f>
        <v>24623.999999999931</v>
      </c>
      <c r="K133" s="9">
        <f t="shared" si="12"/>
        <v>0</v>
      </c>
      <c r="L133" s="9">
        <f t="shared" si="13"/>
        <v>0</v>
      </c>
    </row>
    <row r="134" spans="1:12" ht="15" x14ac:dyDescent="0.25">
      <c r="A134" s="167">
        <f t="shared" si="11"/>
        <v>236.85600000000034</v>
      </c>
      <c r="B134" s="325">
        <f t="shared" si="14"/>
        <v>0.98690000000000144</v>
      </c>
      <c r="C134" s="167">
        <f t="shared" si="10"/>
        <v>6.2879999999993288</v>
      </c>
      <c r="D134" s="167">
        <f>IF('Lineær programmering opg 4'!$M$4=0,"-",(-A134+'Lineær programmering opg 4'!$M$4)/'Lineær programmering opg 4'!$K$4*-1)</f>
        <v>6.2879999999993288</v>
      </c>
      <c r="E134" s="167">
        <f>IF('Lineær programmering opg 4'!$M$5=0,"-",(-A134+'Lineær programmering opg 4'!$M$5)/'Lineær programmering opg 4'!$K$5*-1)</f>
        <v>122.35799999999975</v>
      </c>
      <c r="F134" s="167" t="str">
        <f>IF('Lineær programmering opg 4'!$E$6=0,"-",(-A134+'Lineær programmering opg 4'!$M$6)/'Lineær programmering opg 4'!$K$6*-1)</f>
        <v>-</v>
      </c>
      <c r="G134" s="167" t="str">
        <f>IF('Lineær programmering opg 4'!$D$7=0,"-",((-A134+'Lineær programmering opg 4'!$M$7)/'Lineær programmering opg 4'!$K$7)*-1)</f>
        <v>-</v>
      </c>
      <c r="H134" s="167" t="str">
        <f>IF('Lineær programmering opg 4'!$C$8=0,"-",((-A134+'Lineær programmering opg 4'!$M$8)/'Lineær programmering opg 4'!$K$8)*-1)</f>
        <v>-</v>
      </c>
      <c r="I134" s="167" t="str">
        <f>IF('Lineær programmering opg 4'!$D$8=0,"-",'Lineær programmering opg 4'!$G$8)</f>
        <v>-</v>
      </c>
      <c r="J134" s="295">
        <f>A134*'Lineær programmering opg 4'!$C$11+Datatabel!C134*'Lineær programmering opg 4'!$D$11</f>
        <v>24628.799999999934</v>
      </c>
      <c r="K134" s="9">
        <f t="shared" si="12"/>
        <v>0</v>
      </c>
      <c r="L134" s="9">
        <f t="shared" si="13"/>
        <v>0</v>
      </c>
    </row>
    <row r="135" spans="1:12" ht="15" x14ac:dyDescent="0.25">
      <c r="A135" s="167">
        <f t="shared" si="11"/>
        <v>236.83200000000033</v>
      </c>
      <c r="B135" s="325">
        <f t="shared" si="14"/>
        <v>0.98680000000000145</v>
      </c>
      <c r="C135" s="167">
        <f t="shared" si="10"/>
        <v>6.3359999999993306</v>
      </c>
      <c r="D135" s="167">
        <f>IF('Lineær programmering opg 4'!$M$4=0,"-",(-A135+'Lineær programmering opg 4'!$M$4)/'Lineær programmering opg 4'!$K$4*-1)</f>
        <v>6.3359999999993306</v>
      </c>
      <c r="E135" s="167">
        <f>IF('Lineær programmering opg 4'!$M$5=0,"-",(-A135+'Lineær programmering opg 4'!$M$5)/'Lineær programmering opg 4'!$K$5*-1)</f>
        <v>122.37599999999975</v>
      </c>
      <c r="F135" s="167" t="str">
        <f>IF('Lineær programmering opg 4'!$E$6=0,"-",(-A135+'Lineær programmering opg 4'!$M$6)/'Lineær programmering opg 4'!$K$6*-1)</f>
        <v>-</v>
      </c>
      <c r="G135" s="167" t="str">
        <f>IF('Lineær programmering opg 4'!$D$7=0,"-",((-A135+'Lineær programmering opg 4'!$M$7)/'Lineær programmering opg 4'!$K$7)*-1)</f>
        <v>-</v>
      </c>
      <c r="H135" s="167" t="str">
        <f>IF('Lineær programmering opg 4'!$C$8=0,"-",((-A135+'Lineær programmering opg 4'!$M$8)/'Lineær programmering opg 4'!$K$8)*-1)</f>
        <v>-</v>
      </c>
      <c r="I135" s="167" t="str">
        <f>IF('Lineær programmering opg 4'!$D$8=0,"-",'Lineær programmering opg 4'!$G$8)</f>
        <v>-</v>
      </c>
      <c r="J135" s="295">
        <f>A135*'Lineær programmering opg 4'!$C$11+Datatabel!C135*'Lineær programmering opg 4'!$D$11</f>
        <v>24633.599999999933</v>
      </c>
      <c r="K135" s="9">
        <f t="shared" si="12"/>
        <v>0</v>
      </c>
      <c r="L135" s="9">
        <f t="shared" si="13"/>
        <v>0</v>
      </c>
    </row>
    <row r="136" spans="1:12" ht="15" x14ac:dyDescent="0.25">
      <c r="A136" s="167">
        <f t="shared" si="11"/>
        <v>236.80800000000036</v>
      </c>
      <c r="B136" s="325">
        <f t="shared" si="14"/>
        <v>0.98670000000000146</v>
      </c>
      <c r="C136" s="167">
        <f t="shared" si="10"/>
        <v>6.3839999999992756</v>
      </c>
      <c r="D136" s="167">
        <f>IF('Lineær programmering opg 4'!$M$4=0,"-",(-A136+'Lineær programmering opg 4'!$M$4)/'Lineær programmering opg 4'!$K$4*-1)</f>
        <v>6.3839999999992756</v>
      </c>
      <c r="E136" s="167">
        <f>IF('Lineær programmering opg 4'!$M$5=0,"-",(-A136+'Lineær programmering opg 4'!$M$5)/'Lineær programmering opg 4'!$K$5*-1)</f>
        <v>122.39399999999974</v>
      </c>
      <c r="F136" s="167" t="str">
        <f>IF('Lineær programmering opg 4'!$E$6=0,"-",(-A136+'Lineær programmering opg 4'!$M$6)/'Lineær programmering opg 4'!$K$6*-1)</f>
        <v>-</v>
      </c>
      <c r="G136" s="167" t="str">
        <f>IF('Lineær programmering opg 4'!$D$7=0,"-",((-A136+'Lineær programmering opg 4'!$M$7)/'Lineær programmering opg 4'!$K$7)*-1)</f>
        <v>-</v>
      </c>
      <c r="H136" s="167" t="str">
        <f>IF('Lineær programmering opg 4'!$C$8=0,"-",((-A136+'Lineær programmering opg 4'!$M$8)/'Lineær programmering opg 4'!$K$8)*-1)</f>
        <v>-</v>
      </c>
      <c r="I136" s="167" t="str">
        <f>IF('Lineær programmering opg 4'!$D$8=0,"-",'Lineær programmering opg 4'!$G$8)</f>
        <v>-</v>
      </c>
      <c r="J136" s="295">
        <f>A136*'Lineær programmering opg 4'!$C$11+Datatabel!C136*'Lineær programmering opg 4'!$D$11</f>
        <v>24638.399999999929</v>
      </c>
      <c r="K136" s="9">
        <f t="shared" si="12"/>
        <v>0</v>
      </c>
      <c r="L136" s="9">
        <f t="shared" si="13"/>
        <v>0</v>
      </c>
    </row>
    <row r="137" spans="1:12" ht="15" x14ac:dyDescent="0.25">
      <c r="A137" s="167">
        <f t="shared" si="11"/>
        <v>236.78400000000036</v>
      </c>
      <c r="B137" s="325">
        <f t="shared" si="14"/>
        <v>0.98660000000000148</v>
      </c>
      <c r="C137" s="167">
        <f t="shared" si="10"/>
        <v>6.4319999999992774</v>
      </c>
      <c r="D137" s="167">
        <f>IF('Lineær programmering opg 4'!$M$4=0,"-",(-A137+'Lineær programmering opg 4'!$M$4)/'Lineær programmering opg 4'!$K$4*-1)</f>
        <v>6.4319999999992774</v>
      </c>
      <c r="E137" s="167">
        <f>IF('Lineær programmering opg 4'!$M$5=0,"-",(-A137+'Lineær programmering opg 4'!$M$5)/'Lineær programmering opg 4'!$K$5*-1)</f>
        <v>122.41199999999974</v>
      </c>
      <c r="F137" s="167" t="str">
        <f>IF('Lineær programmering opg 4'!$E$6=0,"-",(-A137+'Lineær programmering opg 4'!$M$6)/'Lineær programmering opg 4'!$K$6*-1)</f>
        <v>-</v>
      </c>
      <c r="G137" s="167" t="str">
        <f>IF('Lineær programmering opg 4'!$D$7=0,"-",((-A137+'Lineær programmering opg 4'!$M$7)/'Lineær programmering opg 4'!$K$7)*-1)</f>
        <v>-</v>
      </c>
      <c r="H137" s="167" t="str">
        <f>IF('Lineær programmering opg 4'!$C$8=0,"-",((-A137+'Lineær programmering opg 4'!$M$8)/'Lineær programmering opg 4'!$K$8)*-1)</f>
        <v>-</v>
      </c>
      <c r="I137" s="167" t="str">
        <f>IF('Lineær programmering opg 4'!$D$8=0,"-",'Lineær programmering opg 4'!$G$8)</f>
        <v>-</v>
      </c>
      <c r="J137" s="295">
        <f>A137*'Lineær programmering opg 4'!$C$11+Datatabel!C137*'Lineær programmering opg 4'!$D$11</f>
        <v>24643.199999999928</v>
      </c>
      <c r="K137" s="9">
        <f t="shared" si="12"/>
        <v>0</v>
      </c>
      <c r="L137" s="9">
        <f t="shared" si="13"/>
        <v>0</v>
      </c>
    </row>
    <row r="138" spans="1:12" ht="15" x14ac:dyDescent="0.25">
      <c r="A138" s="167">
        <f t="shared" si="11"/>
        <v>236.76000000000036</v>
      </c>
      <c r="B138" s="325">
        <f t="shared" si="14"/>
        <v>0.98650000000000149</v>
      </c>
      <c r="C138" s="167">
        <f t="shared" si="10"/>
        <v>6.4799999999992792</v>
      </c>
      <c r="D138" s="167">
        <f>IF('Lineær programmering opg 4'!$M$4=0,"-",(-A138+'Lineær programmering opg 4'!$M$4)/'Lineær programmering opg 4'!$K$4*-1)</f>
        <v>6.4799999999992792</v>
      </c>
      <c r="E138" s="167">
        <f>IF('Lineær programmering opg 4'!$M$5=0,"-",(-A138+'Lineær programmering opg 4'!$M$5)/'Lineær programmering opg 4'!$K$5*-1)</f>
        <v>122.42999999999974</v>
      </c>
      <c r="F138" s="167" t="str">
        <f>IF('Lineær programmering opg 4'!$E$6=0,"-",(-A138+'Lineær programmering opg 4'!$M$6)/'Lineær programmering opg 4'!$K$6*-1)</f>
        <v>-</v>
      </c>
      <c r="G138" s="167" t="str">
        <f>IF('Lineær programmering opg 4'!$D$7=0,"-",((-A138+'Lineær programmering opg 4'!$M$7)/'Lineær programmering opg 4'!$K$7)*-1)</f>
        <v>-</v>
      </c>
      <c r="H138" s="167" t="str">
        <f>IF('Lineær programmering opg 4'!$C$8=0,"-",((-A138+'Lineær programmering opg 4'!$M$8)/'Lineær programmering opg 4'!$K$8)*-1)</f>
        <v>-</v>
      </c>
      <c r="I138" s="167" t="str">
        <f>IF('Lineær programmering opg 4'!$D$8=0,"-",'Lineær programmering opg 4'!$G$8)</f>
        <v>-</v>
      </c>
      <c r="J138" s="295">
        <f>A138*'Lineær programmering opg 4'!$C$11+Datatabel!C138*'Lineær programmering opg 4'!$D$11</f>
        <v>24647.999999999927</v>
      </c>
      <c r="K138" s="9">
        <f t="shared" si="12"/>
        <v>0</v>
      </c>
      <c r="L138" s="9">
        <f t="shared" si="13"/>
        <v>0</v>
      </c>
    </row>
    <row r="139" spans="1:12" ht="15" x14ac:dyDescent="0.25">
      <c r="A139" s="167">
        <f t="shared" si="11"/>
        <v>236.73600000000036</v>
      </c>
      <c r="B139" s="325">
        <f t="shared" si="14"/>
        <v>0.9864000000000015</v>
      </c>
      <c r="C139" s="167">
        <f t="shared" si="10"/>
        <v>6.527999999999281</v>
      </c>
      <c r="D139" s="167">
        <f>IF('Lineær programmering opg 4'!$M$4=0,"-",(-A139+'Lineær programmering opg 4'!$M$4)/'Lineær programmering opg 4'!$K$4*-1)</f>
        <v>6.527999999999281</v>
      </c>
      <c r="E139" s="167">
        <f>IF('Lineær programmering opg 4'!$M$5=0,"-",(-A139+'Lineær programmering opg 4'!$M$5)/'Lineær programmering opg 4'!$K$5*-1)</f>
        <v>122.44799999999974</v>
      </c>
      <c r="F139" s="167" t="str">
        <f>IF('Lineær programmering opg 4'!$E$6=0,"-",(-A139+'Lineær programmering opg 4'!$M$6)/'Lineær programmering opg 4'!$K$6*-1)</f>
        <v>-</v>
      </c>
      <c r="G139" s="167" t="str">
        <f>IF('Lineær programmering opg 4'!$D$7=0,"-",((-A139+'Lineær programmering opg 4'!$M$7)/'Lineær programmering opg 4'!$K$7)*-1)</f>
        <v>-</v>
      </c>
      <c r="H139" s="167" t="str">
        <f>IF('Lineær programmering opg 4'!$C$8=0,"-",((-A139+'Lineær programmering opg 4'!$M$8)/'Lineær programmering opg 4'!$K$8)*-1)</f>
        <v>-</v>
      </c>
      <c r="I139" s="167" t="str">
        <f>IF('Lineær programmering opg 4'!$D$8=0,"-",'Lineær programmering opg 4'!$G$8)</f>
        <v>-</v>
      </c>
      <c r="J139" s="295">
        <f>A139*'Lineær programmering opg 4'!$C$11+Datatabel!C139*'Lineær programmering opg 4'!$D$11</f>
        <v>24652.799999999927</v>
      </c>
      <c r="K139" s="9">
        <f t="shared" si="12"/>
        <v>0</v>
      </c>
      <c r="L139" s="9">
        <f t="shared" si="13"/>
        <v>0</v>
      </c>
    </row>
    <row r="140" spans="1:12" ht="15" x14ac:dyDescent="0.25">
      <c r="A140" s="167">
        <f t="shared" si="11"/>
        <v>236.71200000000036</v>
      </c>
      <c r="B140" s="325">
        <f t="shared" si="14"/>
        <v>0.98630000000000151</v>
      </c>
      <c r="C140" s="167">
        <f t="shared" si="10"/>
        <v>6.5759999999992829</v>
      </c>
      <c r="D140" s="167">
        <f>IF('Lineær programmering opg 4'!$M$4=0,"-",(-A140+'Lineær programmering opg 4'!$M$4)/'Lineær programmering opg 4'!$K$4*-1)</f>
        <v>6.5759999999992829</v>
      </c>
      <c r="E140" s="167">
        <f>IF('Lineær programmering opg 4'!$M$5=0,"-",(-A140+'Lineær programmering opg 4'!$M$5)/'Lineær programmering opg 4'!$K$5*-1)</f>
        <v>122.46599999999974</v>
      </c>
      <c r="F140" s="167" t="str">
        <f>IF('Lineær programmering opg 4'!$E$6=0,"-",(-A140+'Lineær programmering opg 4'!$M$6)/'Lineær programmering opg 4'!$K$6*-1)</f>
        <v>-</v>
      </c>
      <c r="G140" s="167" t="str">
        <f>IF('Lineær programmering opg 4'!$D$7=0,"-",((-A140+'Lineær programmering opg 4'!$M$7)/'Lineær programmering opg 4'!$K$7)*-1)</f>
        <v>-</v>
      </c>
      <c r="H140" s="167" t="str">
        <f>IF('Lineær programmering opg 4'!$C$8=0,"-",((-A140+'Lineær programmering opg 4'!$M$8)/'Lineær programmering opg 4'!$K$8)*-1)</f>
        <v>-</v>
      </c>
      <c r="I140" s="167" t="str">
        <f>IF('Lineær programmering opg 4'!$D$8=0,"-",'Lineær programmering opg 4'!$G$8)</f>
        <v>-</v>
      </c>
      <c r="J140" s="295">
        <f>A140*'Lineær programmering opg 4'!$C$11+Datatabel!C140*'Lineær programmering opg 4'!$D$11</f>
        <v>24657.599999999929</v>
      </c>
      <c r="K140" s="9">
        <f t="shared" si="12"/>
        <v>0</v>
      </c>
      <c r="L140" s="9">
        <f t="shared" si="13"/>
        <v>0</v>
      </c>
    </row>
    <row r="141" spans="1:12" ht="15" x14ac:dyDescent="0.25">
      <c r="A141" s="167">
        <f t="shared" si="11"/>
        <v>236.68800000000036</v>
      </c>
      <c r="B141" s="325">
        <f t="shared" si="14"/>
        <v>0.98620000000000152</v>
      </c>
      <c r="C141" s="167">
        <f t="shared" si="10"/>
        <v>6.6239999999992847</v>
      </c>
      <c r="D141" s="167">
        <f>IF('Lineær programmering opg 4'!$M$4=0,"-",(-A141+'Lineær programmering opg 4'!$M$4)/'Lineær programmering opg 4'!$K$4*-1)</f>
        <v>6.6239999999992847</v>
      </c>
      <c r="E141" s="167">
        <f>IF('Lineær programmering opg 4'!$M$5=0,"-",(-A141+'Lineær programmering opg 4'!$M$5)/'Lineær programmering opg 4'!$K$5*-1)</f>
        <v>122.48399999999974</v>
      </c>
      <c r="F141" s="167" t="str">
        <f>IF('Lineær programmering opg 4'!$E$6=0,"-",(-A141+'Lineær programmering opg 4'!$M$6)/'Lineær programmering opg 4'!$K$6*-1)</f>
        <v>-</v>
      </c>
      <c r="G141" s="167" t="str">
        <f>IF('Lineær programmering opg 4'!$D$7=0,"-",((-A141+'Lineær programmering opg 4'!$M$7)/'Lineær programmering opg 4'!$K$7)*-1)</f>
        <v>-</v>
      </c>
      <c r="H141" s="167" t="str">
        <f>IF('Lineær programmering opg 4'!$C$8=0,"-",((-A141+'Lineær programmering opg 4'!$M$8)/'Lineær programmering opg 4'!$K$8)*-1)</f>
        <v>-</v>
      </c>
      <c r="I141" s="167" t="str">
        <f>IF('Lineær programmering opg 4'!$D$8=0,"-",'Lineær programmering opg 4'!$G$8)</f>
        <v>-</v>
      </c>
      <c r="J141" s="295">
        <f>A141*'Lineær programmering opg 4'!$C$11+Datatabel!C141*'Lineær programmering opg 4'!$D$11</f>
        <v>24662.399999999929</v>
      </c>
      <c r="K141" s="9">
        <f t="shared" si="12"/>
        <v>0</v>
      </c>
      <c r="L141" s="9">
        <f t="shared" si="13"/>
        <v>0</v>
      </c>
    </row>
    <row r="142" spans="1:12" ht="15" x14ac:dyDescent="0.25">
      <c r="A142" s="167">
        <f t="shared" si="11"/>
        <v>236.66400000000036</v>
      </c>
      <c r="B142" s="325">
        <f t="shared" si="14"/>
        <v>0.98610000000000153</v>
      </c>
      <c r="C142" s="167">
        <f t="shared" si="10"/>
        <v>6.6719999999992865</v>
      </c>
      <c r="D142" s="167">
        <f>IF('Lineær programmering opg 4'!$M$4=0,"-",(-A142+'Lineær programmering opg 4'!$M$4)/'Lineær programmering opg 4'!$K$4*-1)</f>
        <v>6.6719999999992865</v>
      </c>
      <c r="E142" s="167">
        <f>IF('Lineær programmering opg 4'!$M$5=0,"-",(-A142+'Lineær programmering opg 4'!$M$5)/'Lineær programmering opg 4'!$K$5*-1)</f>
        <v>122.50199999999974</v>
      </c>
      <c r="F142" s="167" t="str">
        <f>IF('Lineær programmering opg 4'!$E$6=0,"-",(-A142+'Lineær programmering opg 4'!$M$6)/'Lineær programmering opg 4'!$K$6*-1)</f>
        <v>-</v>
      </c>
      <c r="G142" s="167" t="str">
        <f>IF('Lineær programmering opg 4'!$D$7=0,"-",((-A142+'Lineær programmering opg 4'!$M$7)/'Lineær programmering opg 4'!$K$7)*-1)</f>
        <v>-</v>
      </c>
      <c r="H142" s="167" t="str">
        <f>IF('Lineær programmering opg 4'!$C$8=0,"-",((-A142+'Lineær programmering opg 4'!$M$8)/'Lineær programmering opg 4'!$K$8)*-1)</f>
        <v>-</v>
      </c>
      <c r="I142" s="167" t="str">
        <f>IF('Lineær programmering opg 4'!$D$8=0,"-",'Lineær programmering opg 4'!$G$8)</f>
        <v>-</v>
      </c>
      <c r="J142" s="295">
        <f>A142*'Lineær programmering opg 4'!$C$11+Datatabel!C142*'Lineær programmering opg 4'!$D$11</f>
        <v>24667.199999999928</v>
      </c>
      <c r="K142" s="9">
        <f t="shared" si="12"/>
        <v>0</v>
      </c>
      <c r="L142" s="9">
        <f t="shared" si="13"/>
        <v>0</v>
      </c>
    </row>
    <row r="143" spans="1:12" ht="15" x14ac:dyDescent="0.25">
      <c r="A143" s="167">
        <f t="shared" si="11"/>
        <v>236.64000000000038</v>
      </c>
      <c r="B143" s="325">
        <f t="shared" si="14"/>
        <v>0.98600000000000154</v>
      </c>
      <c r="C143" s="167">
        <f t="shared" si="10"/>
        <v>6.7199999999992315</v>
      </c>
      <c r="D143" s="167">
        <f>IF('Lineær programmering opg 4'!$M$4=0,"-",(-A143+'Lineær programmering opg 4'!$M$4)/'Lineær programmering opg 4'!$K$4*-1)</f>
        <v>6.7199999999992315</v>
      </c>
      <c r="E143" s="167">
        <f>IF('Lineær programmering opg 4'!$M$5=0,"-",(-A143+'Lineær programmering opg 4'!$M$5)/'Lineær programmering opg 4'!$K$5*-1)</f>
        <v>122.51999999999971</v>
      </c>
      <c r="F143" s="167" t="str">
        <f>IF('Lineær programmering opg 4'!$E$6=0,"-",(-A143+'Lineær programmering opg 4'!$M$6)/'Lineær programmering opg 4'!$K$6*-1)</f>
        <v>-</v>
      </c>
      <c r="G143" s="167" t="str">
        <f>IF('Lineær programmering opg 4'!$D$7=0,"-",((-A143+'Lineær programmering opg 4'!$M$7)/'Lineær programmering opg 4'!$K$7)*-1)</f>
        <v>-</v>
      </c>
      <c r="H143" s="167" t="str">
        <f>IF('Lineær programmering opg 4'!$C$8=0,"-",((-A143+'Lineær programmering opg 4'!$M$8)/'Lineær programmering opg 4'!$K$8)*-1)</f>
        <v>-</v>
      </c>
      <c r="I143" s="167" t="str">
        <f>IF('Lineær programmering opg 4'!$D$8=0,"-",'Lineær programmering opg 4'!$G$8)</f>
        <v>-</v>
      </c>
      <c r="J143" s="295">
        <f>A143*'Lineær programmering opg 4'!$C$11+Datatabel!C143*'Lineær programmering opg 4'!$D$11</f>
        <v>24671.999999999924</v>
      </c>
      <c r="K143" s="9">
        <f t="shared" si="12"/>
        <v>0</v>
      </c>
      <c r="L143" s="9">
        <f t="shared" si="13"/>
        <v>0</v>
      </c>
    </row>
    <row r="144" spans="1:12" ht="15" x14ac:dyDescent="0.25">
      <c r="A144" s="167">
        <f t="shared" si="11"/>
        <v>236.61600000000038</v>
      </c>
      <c r="B144" s="325">
        <f t="shared" si="14"/>
        <v>0.98590000000000155</v>
      </c>
      <c r="C144" s="167">
        <f t="shared" si="10"/>
        <v>6.7679999999992333</v>
      </c>
      <c r="D144" s="167">
        <f>IF('Lineær programmering opg 4'!$M$4=0,"-",(-A144+'Lineær programmering opg 4'!$M$4)/'Lineær programmering opg 4'!$K$4*-1)</f>
        <v>6.7679999999992333</v>
      </c>
      <c r="E144" s="167">
        <f>IF('Lineær programmering opg 4'!$M$5=0,"-",(-A144+'Lineær programmering opg 4'!$M$5)/'Lineær programmering opg 4'!$K$5*-1)</f>
        <v>122.53799999999971</v>
      </c>
      <c r="F144" s="167" t="str">
        <f>IF('Lineær programmering opg 4'!$E$6=0,"-",(-A144+'Lineær programmering opg 4'!$M$6)/'Lineær programmering opg 4'!$K$6*-1)</f>
        <v>-</v>
      </c>
      <c r="G144" s="167" t="str">
        <f>IF('Lineær programmering opg 4'!$D$7=0,"-",((-A144+'Lineær programmering opg 4'!$M$7)/'Lineær programmering opg 4'!$K$7)*-1)</f>
        <v>-</v>
      </c>
      <c r="H144" s="167" t="str">
        <f>IF('Lineær programmering opg 4'!$C$8=0,"-",((-A144+'Lineær programmering opg 4'!$M$8)/'Lineær programmering opg 4'!$K$8)*-1)</f>
        <v>-</v>
      </c>
      <c r="I144" s="167" t="str">
        <f>IF('Lineær programmering opg 4'!$D$8=0,"-",'Lineær programmering opg 4'!$G$8)</f>
        <v>-</v>
      </c>
      <c r="J144" s="295">
        <f>A144*'Lineær programmering opg 4'!$C$11+Datatabel!C144*'Lineær programmering opg 4'!$D$11</f>
        <v>24676.799999999923</v>
      </c>
      <c r="K144" s="9">
        <f t="shared" si="12"/>
        <v>0</v>
      </c>
      <c r="L144" s="9">
        <f t="shared" si="13"/>
        <v>0</v>
      </c>
    </row>
    <row r="145" spans="1:12" ht="15" x14ac:dyDescent="0.25">
      <c r="A145" s="167">
        <f t="shared" si="11"/>
        <v>236.59200000000038</v>
      </c>
      <c r="B145" s="325">
        <f t="shared" si="14"/>
        <v>0.98580000000000156</v>
      </c>
      <c r="C145" s="167">
        <f t="shared" si="10"/>
        <v>6.8159999999992351</v>
      </c>
      <c r="D145" s="167">
        <f>IF('Lineær programmering opg 4'!$M$4=0,"-",(-A145+'Lineær programmering opg 4'!$M$4)/'Lineær programmering opg 4'!$K$4*-1)</f>
        <v>6.8159999999992351</v>
      </c>
      <c r="E145" s="167">
        <f>IF('Lineær programmering opg 4'!$M$5=0,"-",(-A145+'Lineær programmering opg 4'!$M$5)/'Lineær programmering opg 4'!$K$5*-1)</f>
        <v>122.55599999999971</v>
      </c>
      <c r="F145" s="167" t="str">
        <f>IF('Lineær programmering opg 4'!$E$6=0,"-",(-A145+'Lineær programmering opg 4'!$M$6)/'Lineær programmering opg 4'!$K$6*-1)</f>
        <v>-</v>
      </c>
      <c r="G145" s="167" t="str">
        <f>IF('Lineær programmering opg 4'!$D$7=0,"-",((-A145+'Lineær programmering opg 4'!$M$7)/'Lineær programmering opg 4'!$K$7)*-1)</f>
        <v>-</v>
      </c>
      <c r="H145" s="167" t="str">
        <f>IF('Lineær programmering opg 4'!$C$8=0,"-",((-A145+'Lineær programmering opg 4'!$M$8)/'Lineær programmering opg 4'!$K$8)*-1)</f>
        <v>-</v>
      </c>
      <c r="I145" s="167" t="str">
        <f>IF('Lineær programmering opg 4'!$D$8=0,"-",'Lineær programmering opg 4'!$G$8)</f>
        <v>-</v>
      </c>
      <c r="J145" s="295">
        <f>A145*'Lineær programmering opg 4'!$C$11+Datatabel!C145*'Lineær programmering opg 4'!$D$11</f>
        <v>24681.599999999922</v>
      </c>
      <c r="K145" s="9">
        <f t="shared" si="12"/>
        <v>0</v>
      </c>
      <c r="L145" s="9">
        <f t="shared" si="13"/>
        <v>0</v>
      </c>
    </row>
    <row r="146" spans="1:12" ht="15" x14ac:dyDescent="0.25">
      <c r="A146" s="167">
        <f t="shared" si="11"/>
        <v>236.56800000000038</v>
      </c>
      <c r="B146" s="325">
        <f t="shared" si="14"/>
        <v>0.98570000000000157</v>
      </c>
      <c r="C146" s="167">
        <f t="shared" si="10"/>
        <v>6.8639999999992369</v>
      </c>
      <c r="D146" s="167">
        <f>IF('Lineær programmering opg 4'!$M$4=0,"-",(-A146+'Lineær programmering opg 4'!$M$4)/'Lineær programmering opg 4'!$K$4*-1)</f>
        <v>6.8639999999992369</v>
      </c>
      <c r="E146" s="167">
        <f>IF('Lineær programmering opg 4'!$M$5=0,"-",(-A146+'Lineær programmering opg 4'!$M$5)/'Lineær programmering opg 4'!$K$5*-1)</f>
        <v>122.57399999999971</v>
      </c>
      <c r="F146" s="167" t="str">
        <f>IF('Lineær programmering opg 4'!$E$6=0,"-",(-A146+'Lineær programmering opg 4'!$M$6)/'Lineær programmering opg 4'!$K$6*-1)</f>
        <v>-</v>
      </c>
      <c r="G146" s="167" t="str">
        <f>IF('Lineær programmering opg 4'!$D$7=0,"-",((-A146+'Lineær programmering opg 4'!$M$7)/'Lineær programmering opg 4'!$K$7)*-1)</f>
        <v>-</v>
      </c>
      <c r="H146" s="167" t="str">
        <f>IF('Lineær programmering opg 4'!$C$8=0,"-",((-A146+'Lineær programmering opg 4'!$M$8)/'Lineær programmering opg 4'!$K$8)*-1)</f>
        <v>-</v>
      </c>
      <c r="I146" s="167" t="str">
        <f>IF('Lineær programmering opg 4'!$D$8=0,"-",'Lineær programmering opg 4'!$G$8)</f>
        <v>-</v>
      </c>
      <c r="J146" s="295">
        <f>A146*'Lineær programmering opg 4'!$C$11+Datatabel!C146*'Lineær programmering opg 4'!$D$11</f>
        <v>24686.399999999925</v>
      </c>
      <c r="K146" s="9">
        <f t="shared" si="12"/>
        <v>0</v>
      </c>
      <c r="L146" s="9">
        <f t="shared" si="13"/>
        <v>0</v>
      </c>
    </row>
    <row r="147" spans="1:12" ht="15" x14ac:dyDescent="0.25">
      <c r="A147" s="167">
        <f t="shared" si="11"/>
        <v>236.54400000000038</v>
      </c>
      <c r="B147" s="325">
        <f t="shared" si="14"/>
        <v>0.98560000000000159</v>
      </c>
      <c r="C147" s="167">
        <f t="shared" si="10"/>
        <v>6.9119999999992388</v>
      </c>
      <c r="D147" s="167">
        <f>IF('Lineær programmering opg 4'!$M$4=0,"-",(-A147+'Lineær programmering opg 4'!$M$4)/'Lineær programmering opg 4'!$K$4*-1)</f>
        <v>6.9119999999992388</v>
      </c>
      <c r="E147" s="167">
        <f>IF('Lineær programmering opg 4'!$M$5=0,"-",(-A147+'Lineær programmering opg 4'!$M$5)/'Lineær programmering opg 4'!$K$5*-1)</f>
        <v>122.59199999999971</v>
      </c>
      <c r="F147" s="167" t="str">
        <f>IF('Lineær programmering opg 4'!$E$6=0,"-",(-A147+'Lineær programmering opg 4'!$M$6)/'Lineær programmering opg 4'!$K$6*-1)</f>
        <v>-</v>
      </c>
      <c r="G147" s="167" t="str">
        <f>IF('Lineær programmering opg 4'!$D$7=0,"-",((-A147+'Lineær programmering opg 4'!$M$7)/'Lineær programmering opg 4'!$K$7)*-1)</f>
        <v>-</v>
      </c>
      <c r="H147" s="167" t="str">
        <f>IF('Lineær programmering opg 4'!$C$8=0,"-",((-A147+'Lineær programmering opg 4'!$M$8)/'Lineær programmering opg 4'!$K$8)*-1)</f>
        <v>-</v>
      </c>
      <c r="I147" s="167" t="str">
        <f>IF('Lineær programmering opg 4'!$D$8=0,"-",'Lineær programmering opg 4'!$G$8)</f>
        <v>-</v>
      </c>
      <c r="J147" s="295">
        <f>A147*'Lineær programmering opg 4'!$C$11+Datatabel!C147*'Lineær programmering opg 4'!$D$11</f>
        <v>24691.199999999924</v>
      </c>
      <c r="K147" s="9">
        <f t="shared" si="12"/>
        <v>0</v>
      </c>
      <c r="L147" s="9">
        <f t="shared" si="13"/>
        <v>0</v>
      </c>
    </row>
    <row r="148" spans="1:12" ht="15" x14ac:dyDescent="0.25">
      <c r="A148" s="167">
        <f t="shared" si="11"/>
        <v>236.52000000000038</v>
      </c>
      <c r="B148" s="325">
        <f t="shared" si="14"/>
        <v>0.9855000000000016</v>
      </c>
      <c r="C148" s="167">
        <f t="shared" si="10"/>
        <v>6.9599999999992406</v>
      </c>
      <c r="D148" s="167">
        <f>IF('Lineær programmering opg 4'!$M$4=0,"-",(-A148+'Lineær programmering opg 4'!$M$4)/'Lineær programmering opg 4'!$K$4*-1)</f>
        <v>6.9599999999992406</v>
      </c>
      <c r="E148" s="167">
        <f>IF('Lineær programmering opg 4'!$M$5=0,"-",(-A148+'Lineær programmering opg 4'!$M$5)/'Lineær programmering opg 4'!$K$5*-1)</f>
        <v>122.60999999999972</v>
      </c>
      <c r="F148" s="167" t="str">
        <f>IF('Lineær programmering opg 4'!$E$6=0,"-",(-A148+'Lineær programmering opg 4'!$M$6)/'Lineær programmering opg 4'!$K$6*-1)</f>
        <v>-</v>
      </c>
      <c r="G148" s="167" t="str">
        <f>IF('Lineær programmering opg 4'!$D$7=0,"-",((-A148+'Lineær programmering opg 4'!$M$7)/'Lineær programmering opg 4'!$K$7)*-1)</f>
        <v>-</v>
      </c>
      <c r="H148" s="167" t="str">
        <f>IF('Lineær programmering opg 4'!$C$8=0,"-",((-A148+'Lineær programmering opg 4'!$M$8)/'Lineær programmering opg 4'!$K$8)*-1)</f>
        <v>-</v>
      </c>
      <c r="I148" s="167" t="str">
        <f>IF('Lineær programmering opg 4'!$D$8=0,"-",'Lineær programmering opg 4'!$G$8)</f>
        <v>-</v>
      </c>
      <c r="J148" s="295">
        <f>A148*'Lineær programmering opg 4'!$C$11+Datatabel!C148*'Lineær programmering opg 4'!$D$11</f>
        <v>24695.999999999924</v>
      </c>
      <c r="K148" s="9">
        <f t="shared" si="12"/>
        <v>0</v>
      </c>
      <c r="L148" s="9">
        <f t="shared" si="13"/>
        <v>0</v>
      </c>
    </row>
    <row r="149" spans="1:12" ht="15" x14ac:dyDescent="0.25">
      <c r="A149" s="167">
        <f t="shared" si="11"/>
        <v>236.49600000000038</v>
      </c>
      <c r="B149" s="325">
        <f t="shared" si="14"/>
        <v>0.98540000000000161</v>
      </c>
      <c r="C149" s="167">
        <f t="shared" si="10"/>
        <v>7.0079999999992424</v>
      </c>
      <c r="D149" s="167">
        <f>IF('Lineær programmering opg 4'!$M$4=0,"-",(-A149+'Lineær programmering opg 4'!$M$4)/'Lineær programmering opg 4'!$K$4*-1)</f>
        <v>7.0079999999992424</v>
      </c>
      <c r="E149" s="167">
        <f>IF('Lineær programmering opg 4'!$M$5=0,"-",(-A149+'Lineær programmering opg 4'!$M$5)/'Lineær programmering opg 4'!$K$5*-1)</f>
        <v>122.62799999999972</v>
      </c>
      <c r="F149" s="167" t="str">
        <f>IF('Lineær programmering opg 4'!$E$6=0,"-",(-A149+'Lineær programmering opg 4'!$M$6)/'Lineær programmering opg 4'!$K$6*-1)</f>
        <v>-</v>
      </c>
      <c r="G149" s="167" t="str">
        <f>IF('Lineær programmering opg 4'!$D$7=0,"-",((-A149+'Lineær programmering opg 4'!$M$7)/'Lineær programmering opg 4'!$K$7)*-1)</f>
        <v>-</v>
      </c>
      <c r="H149" s="167" t="str">
        <f>IF('Lineær programmering opg 4'!$C$8=0,"-",((-A149+'Lineær programmering opg 4'!$M$8)/'Lineær programmering opg 4'!$K$8)*-1)</f>
        <v>-</v>
      </c>
      <c r="I149" s="167" t="str">
        <f>IF('Lineær programmering opg 4'!$D$8=0,"-",'Lineær programmering opg 4'!$G$8)</f>
        <v>-</v>
      </c>
      <c r="J149" s="295">
        <f>A149*'Lineær programmering opg 4'!$C$11+Datatabel!C149*'Lineær programmering opg 4'!$D$11</f>
        <v>24700.799999999927</v>
      </c>
      <c r="K149" s="9">
        <f t="shared" si="12"/>
        <v>0</v>
      </c>
      <c r="L149" s="9">
        <f t="shared" si="13"/>
        <v>0</v>
      </c>
    </row>
    <row r="150" spans="1:12" ht="15" x14ac:dyDescent="0.25">
      <c r="A150" s="167">
        <f t="shared" si="11"/>
        <v>236.47200000000038</v>
      </c>
      <c r="B150" s="325">
        <f t="shared" si="14"/>
        <v>0.98530000000000162</v>
      </c>
      <c r="C150" s="167">
        <f t="shared" si="10"/>
        <v>7.0559999999992442</v>
      </c>
      <c r="D150" s="167">
        <f>IF('Lineær programmering opg 4'!$M$4=0,"-",(-A150+'Lineær programmering opg 4'!$M$4)/'Lineær programmering opg 4'!$K$4*-1)</f>
        <v>7.0559999999992442</v>
      </c>
      <c r="E150" s="167">
        <f>IF('Lineær programmering opg 4'!$M$5=0,"-",(-A150+'Lineær programmering opg 4'!$M$5)/'Lineær programmering opg 4'!$K$5*-1)</f>
        <v>122.64599999999972</v>
      </c>
      <c r="F150" s="167" t="str">
        <f>IF('Lineær programmering opg 4'!$E$6=0,"-",(-A150+'Lineær programmering opg 4'!$M$6)/'Lineær programmering opg 4'!$K$6*-1)</f>
        <v>-</v>
      </c>
      <c r="G150" s="167" t="str">
        <f>IF('Lineær programmering opg 4'!$D$7=0,"-",((-A150+'Lineær programmering opg 4'!$M$7)/'Lineær programmering opg 4'!$K$7)*-1)</f>
        <v>-</v>
      </c>
      <c r="H150" s="167" t="str">
        <f>IF('Lineær programmering opg 4'!$C$8=0,"-",((-A150+'Lineær programmering opg 4'!$M$8)/'Lineær programmering opg 4'!$K$8)*-1)</f>
        <v>-</v>
      </c>
      <c r="I150" s="167" t="str">
        <f>IF('Lineær programmering opg 4'!$D$8=0,"-",'Lineær programmering opg 4'!$G$8)</f>
        <v>-</v>
      </c>
      <c r="J150" s="295">
        <f>A150*'Lineær programmering opg 4'!$C$11+Datatabel!C150*'Lineær programmering opg 4'!$D$11</f>
        <v>24705.599999999922</v>
      </c>
      <c r="K150" s="9">
        <f t="shared" si="12"/>
        <v>0</v>
      </c>
      <c r="L150" s="9">
        <f t="shared" si="13"/>
        <v>0</v>
      </c>
    </row>
    <row r="151" spans="1:12" ht="15" x14ac:dyDescent="0.25">
      <c r="A151" s="167">
        <f t="shared" si="11"/>
        <v>236.44800000000038</v>
      </c>
      <c r="B151" s="325">
        <f t="shared" si="14"/>
        <v>0.98520000000000163</v>
      </c>
      <c r="C151" s="167">
        <f t="shared" si="10"/>
        <v>7.103999999999246</v>
      </c>
      <c r="D151" s="167">
        <f>IF('Lineær programmering opg 4'!$M$4=0,"-",(-A151+'Lineær programmering opg 4'!$M$4)/'Lineær programmering opg 4'!$K$4*-1)</f>
        <v>7.103999999999246</v>
      </c>
      <c r="E151" s="167">
        <f>IF('Lineær programmering opg 4'!$M$5=0,"-",(-A151+'Lineær programmering opg 4'!$M$5)/'Lineær programmering opg 4'!$K$5*-1)</f>
        <v>122.66399999999972</v>
      </c>
      <c r="F151" s="167" t="str">
        <f>IF('Lineær programmering opg 4'!$E$6=0,"-",(-A151+'Lineær programmering opg 4'!$M$6)/'Lineær programmering opg 4'!$K$6*-1)</f>
        <v>-</v>
      </c>
      <c r="G151" s="167" t="str">
        <f>IF('Lineær programmering opg 4'!$D$7=0,"-",((-A151+'Lineær programmering opg 4'!$M$7)/'Lineær programmering opg 4'!$K$7)*-1)</f>
        <v>-</v>
      </c>
      <c r="H151" s="167" t="str">
        <f>IF('Lineær programmering opg 4'!$C$8=0,"-",((-A151+'Lineær programmering opg 4'!$M$8)/'Lineær programmering opg 4'!$K$8)*-1)</f>
        <v>-</v>
      </c>
      <c r="I151" s="167" t="str">
        <f>IF('Lineær programmering opg 4'!$D$8=0,"-",'Lineær programmering opg 4'!$G$8)</f>
        <v>-</v>
      </c>
      <c r="J151" s="295">
        <f>A151*'Lineær programmering opg 4'!$C$11+Datatabel!C151*'Lineær programmering opg 4'!$D$11</f>
        <v>24710.399999999925</v>
      </c>
      <c r="K151" s="9">
        <f t="shared" si="12"/>
        <v>0</v>
      </c>
      <c r="L151" s="9">
        <f t="shared" si="13"/>
        <v>0</v>
      </c>
    </row>
    <row r="152" spans="1:12" ht="15" x14ac:dyDescent="0.25">
      <c r="A152" s="167">
        <f t="shared" si="11"/>
        <v>236.4240000000004</v>
      </c>
      <c r="B152" s="325">
        <f t="shared" si="14"/>
        <v>0.98510000000000164</v>
      </c>
      <c r="C152" s="167">
        <f t="shared" si="10"/>
        <v>7.151999999999191</v>
      </c>
      <c r="D152" s="167">
        <f>IF('Lineær programmering opg 4'!$M$4=0,"-",(-A152+'Lineær programmering opg 4'!$M$4)/'Lineær programmering opg 4'!$K$4*-1)</f>
        <v>7.151999999999191</v>
      </c>
      <c r="E152" s="167">
        <f>IF('Lineær programmering opg 4'!$M$5=0,"-",(-A152+'Lineær programmering opg 4'!$M$5)/'Lineær programmering opg 4'!$K$5*-1)</f>
        <v>122.6819999999997</v>
      </c>
      <c r="F152" s="167" t="str">
        <f>IF('Lineær programmering opg 4'!$E$6=0,"-",(-A152+'Lineær programmering opg 4'!$M$6)/'Lineær programmering opg 4'!$K$6*-1)</f>
        <v>-</v>
      </c>
      <c r="G152" s="167" t="str">
        <f>IF('Lineær programmering opg 4'!$D$7=0,"-",((-A152+'Lineær programmering opg 4'!$M$7)/'Lineær programmering opg 4'!$K$7)*-1)</f>
        <v>-</v>
      </c>
      <c r="H152" s="167" t="str">
        <f>IF('Lineær programmering opg 4'!$C$8=0,"-",((-A152+'Lineær programmering opg 4'!$M$8)/'Lineær programmering opg 4'!$K$8)*-1)</f>
        <v>-</v>
      </c>
      <c r="I152" s="167" t="str">
        <f>IF('Lineær programmering opg 4'!$D$8=0,"-",'Lineær programmering opg 4'!$G$8)</f>
        <v>-</v>
      </c>
      <c r="J152" s="295">
        <f>A152*'Lineær programmering opg 4'!$C$11+Datatabel!C152*'Lineær programmering opg 4'!$D$11</f>
        <v>24715.199999999921</v>
      </c>
      <c r="K152" s="9">
        <f t="shared" si="12"/>
        <v>0</v>
      </c>
      <c r="L152" s="9">
        <f t="shared" si="13"/>
        <v>0</v>
      </c>
    </row>
    <row r="153" spans="1:12" ht="15" x14ac:dyDescent="0.25">
      <c r="A153" s="167">
        <f t="shared" si="11"/>
        <v>236.4000000000004</v>
      </c>
      <c r="B153" s="325">
        <f t="shared" si="14"/>
        <v>0.98500000000000165</v>
      </c>
      <c r="C153" s="167">
        <f t="shared" si="10"/>
        <v>7.1999999999991928</v>
      </c>
      <c r="D153" s="167">
        <f>IF('Lineær programmering opg 4'!$M$4=0,"-",(-A153+'Lineær programmering opg 4'!$M$4)/'Lineær programmering opg 4'!$K$4*-1)</f>
        <v>7.1999999999991928</v>
      </c>
      <c r="E153" s="167">
        <f>IF('Lineær programmering opg 4'!$M$5=0,"-",(-A153+'Lineær programmering opg 4'!$M$5)/'Lineær programmering opg 4'!$K$5*-1)</f>
        <v>122.6999999999997</v>
      </c>
      <c r="F153" s="167" t="str">
        <f>IF('Lineær programmering opg 4'!$E$6=0,"-",(-A153+'Lineær programmering opg 4'!$M$6)/'Lineær programmering opg 4'!$K$6*-1)</f>
        <v>-</v>
      </c>
      <c r="G153" s="167" t="str">
        <f>IF('Lineær programmering opg 4'!$D$7=0,"-",((-A153+'Lineær programmering opg 4'!$M$7)/'Lineær programmering opg 4'!$K$7)*-1)</f>
        <v>-</v>
      </c>
      <c r="H153" s="167" t="str">
        <f>IF('Lineær programmering opg 4'!$C$8=0,"-",((-A153+'Lineær programmering opg 4'!$M$8)/'Lineær programmering opg 4'!$K$8)*-1)</f>
        <v>-</v>
      </c>
      <c r="I153" s="167" t="str">
        <f>IF('Lineær programmering opg 4'!$D$8=0,"-",'Lineær programmering opg 4'!$G$8)</f>
        <v>-</v>
      </c>
      <c r="J153" s="295">
        <f>A153*'Lineær programmering opg 4'!$C$11+Datatabel!C153*'Lineær programmering opg 4'!$D$11</f>
        <v>24719.99999999992</v>
      </c>
      <c r="K153" s="9">
        <f t="shared" si="12"/>
        <v>0</v>
      </c>
      <c r="L153" s="9">
        <f t="shared" si="13"/>
        <v>0</v>
      </c>
    </row>
    <row r="154" spans="1:12" ht="15" x14ac:dyDescent="0.25">
      <c r="A154" s="167">
        <f t="shared" si="11"/>
        <v>236.3760000000004</v>
      </c>
      <c r="B154" s="325">
        <f t="shared" si="14"/>
        <v>0.98490000000000166</v>
      </c>
      <c r="C154" s="167">
        <f t="shared" si="10"/>
        <v>7.2479999999991946</v>
      </c>
      <c r="D154" s="167">
        <f>IF('Lineær programmering opg 4'!$M$4=0,"-",(-A154+'Lineær programmering opg 4'!$M$4)/'Lineær programmering opg 4'!$K$4*-1)</f>
        <v>7.2479999999991946</v>
      </c>
      <c r="E154" s="167">
        <f>IF('Lineær programmering opg 4'!$M$5=0,"-",(-A154+'Lineær programmering opg 4'!$M$5)/'Lineær programmering opg 4'!$K$5*-1)</f>
        <v>122.71799999999971</v>
      </c>
      <c r="F154" s="167" t="str">
        <f>IF('Lineær programmering opg 4'!$E$6=0,"-",(-A154+'Lineær programmering opg 4'!$M$6)/'Lineær programmering opg 4'!$K$6*-1)</f>
        <v>-</v>
      </c>
      <c r="G154" s="167" t="str">
        <f>IF('Lineær programmering opg 4'!$D$7=0,"-",((-A154+'Lineær programmering opg 4'!$M$7)/'Lineær programmering opg 4'!$K$7)*-1)</f>
        <v>-</v>
      </c>
      <c r="H154" s="167" t="str">
        <f>IF('Lineær programmering opg 4'!$C$8=0,"-",((-A154+'Lineær programmering opg 4'!$M$8)/'Lineær programmering opg 4'!$K$8)*-1)</f>
        <v>-</v>
      </c>
      <c r="I154" s="167" t="str">
        <f>IF('Lineær programmering opg 4'!$D$8=0,"-",'Lineær programmering opg 4'!$G$8)</f>
        <v>-</v>
      </c>
      <c r="J154" s="295">
        <f>A154*'Lineær programmering opg 4'!$C$11+Datatabel!C154*'Lineær programmering opg 4'!$D$11</f>
        <v>24724.799999999919</v>
      </c>
      <c r="K154" s="9">
        <f t="shared" si="12"/>
        <v>0</v>
      </c>
      <c r="L154" s="9">
        <f t="shared" si="13"/>
        <v>0</v>
      </c>
    </row>
    <row r="155" spans="1:12" ht="15" x14ac:dyDescent="0.25">
      <c r="A155" s="167">
        <f t="shared" si="11"/>
        <v>236.3520000000004</v>
      </c>
      <c r="B155" s="325">
        <f t="shared" si="14"/>
        <v>0.98480000000000167</v>
      </c>
      <c r="C155" s="167">
        <f t="shared" si="10"/>
        <v>7.2959999999991965</v>
      </c>
      <c r="D155" s="167">
        <f>IF('Lineær programmering opg 4'!$M$4=0,"-",(-A155+'Lineær programmering opg 4'!$M$4)/'Lineær programmering opg 4'!$K$4*-1)</f>
        <v>7.2959999999991965</v>
      </c>
      <c r="E155" s="167">
        <f>IF('Lineær programmering opg 4'!$M$5=0,"-",(-A155+'Lineær programmering opg 4'!$M$5)/'Lineær programmering opg 4'!$K$5*-1)</f>
        <v>122.73599999999971</v>
      </c>
      <c r="F155" s="167" t="str">
        <f>IF('Lineær programmering opg 4'!$E$6=0,"-",(-A155+'Lineær programmering opg 4'!$M$6)/'Lineær programmering opg 4'!$K$6*-1)</f>
        <v>-</v>
      </c>
      <c r="G155" s="167" t="str">
        <f>IF('Lineær programmering opg 4'!$D$7=0,"-",((-A155+'Lineær programmering opg 4'!$M$7)/'Lineær programmering opg 4'!$K$7)*-1)</f>
        <v>-</v>
      </c>
      <c r="H155" s="167" t="str">
        <f>IF('Lineær programmering opg 4'!$C$8=0,"-",((-A155+'Lineær programmering opg 4'!$M$8)/'Lineær programmering opg 4'!$K$8)*-1)</f>
        <v>-</v>
      </c>
      <c r="I155" s="167" t="str">
        <f>IF('Lineær programmering opg 4'!$D$8=0,"-",'Lineær programmering opg 4'!$G$8)</f>
        <v>-</v>
      </c>
      <c r="J155" s="295">
        <f>A155*'Lineær programmering opg 4'!$C$11+Datatabel!C155*'Lineær programmering opg 4'!$D$11</f>
        <v>24729.599999999919</v>
      </c>
      <c r="K155" s="9">
        <f t="shared" si="12"/>
        <v>0</v>
      </c>
      <c r="L155" s="9">
        <f t="shared" si="13"/>
        <v>0</v>
      </c>
    </row>
    <row r="156" spans="1:12" ht="15" x14ac:dyDescent="0.25">
      <c r="A156" s="167">
        <f t="shared" si="11"/>
        <v>236.3280000000004</v>
      </c>
      <c r="B156" s="325">
        <f t="shared" si="14"/>
        <v>0.98470000000000169</v>
      </c>
      <c r="C156" s="167">
        <f t="shared" si="10"/>
        <v>7.3439999999991983</v>
      </c>
      <c r="D156" s="167">
        <f>IF('Lineær programmering opg 4'!$M$4=0,"-",(-A156+'Lineær programmering opg 4'!$M$4)/'Lineær programmering opg 4'!$K$4*-1)</f>
        <v>7.3439999999991983</v>
      </c>
      <c r="E156" s="167">
        <f>IF('Lineær programmering opg 4'!$M$5=0,"-",(-A156+'Lineær programmering opg 4'!$M$5)/'Lineær programmering opg 4'!$K$5*-1)</f>
        <v>122.75399999999971</v>
      </c>
      <c r="F156" s="167" t="str">
        <f>IF('Lineær programmering opg 4'!$E$6=0,"-",(-A156+'Lineær programmering opg 4'!$M$6)/'Lineær programmering opg 4'!$K$6*-1)</f>
        <v>-</v>
      </c>
      <c r="G156" s="167" t="str">
        <f>IF('Lineær programmering opg 4'!$D$7=0,"-",((-A156+'Lineær programmering opg 4'!$M$7)/'Lineær programmering opg 4'!$K$7)*-1)</f>
        <v>-</v>
      </c>
      <c r="H156" s="167" t="str">
        <f>IF('Lineær programmering opg 4'!$C$8=0,"-",((-A156+'Lineær programmering opg 4'!$M$8)/'Lineær programmering opg 4'!$K$8)*-1)</f>
        <v>-</v>
      </c>
      <c r="I156" s="167" t="str">
        <f>IF('Lineær programmering opg 4'!$D$8=0,"-",'Lineær programmering opg 4'!$G$8)</f>
        <v>-</v>
      </c>
      <c r="J156" s="295">
        <f>A156*'Lineær programmering opg 4'!$C$11+Datatabel!C156*'Lineær programmering opg 4'!$D$11</f>
        <v>24734.399999999918</v>
      </c>
      <c r="K156" s="9">
        <f t="shared" si="12"/>
        <v>0</v>
      </c>
      <c r="L156" s="9">
        <f t="shared" si="13"/>
        <v>0</v>
      </c>
    </row>
    <row r="157" spans="1:12" ht="15" x14ac:dyDescent="0.25">
      <c r="A157" s="167">
        <f t="shared" si="11"/>
        <v>236.3040000000004</v>
      </c>
      <c r="B157" s="325">
        <f t="shared" si="14"/>
        <v>0.9846000000000017</v>
      </c>
      <c r="C157" s="167">
        <f t="shared" si="10"/>
        <v>7.3919999999992001</v>
      </c>
      <c r="D157" s="167">
        <f>IF('Lineær programmering opg 4'!$M$4=0,"-",(-A157+'Lineær programmering opg 4'!$M$4)/'Lineær programmering opg 4'!$K$4*-1)</f>
        <v>7.3919999999992001</v>
      </c>
      <c r="E157" s="167">
        <f>IF('Lineær programmering opg 4'!$M$5=0,"-",(-A157+'Lineær programmering opg 4'!$M$5)/'Lineær programmering opg 4'!$K$5*-1)</f>
        <v>122.77199999999971</v>
      </c>
      <c r="F157" s="167" t="str">
        <f>IF('Lineær programmering opg 4'!$E$6=0,"-",(-A157+'Lineær programmering opg 4'!$M$6)/'Lineær programmering opg 4'!$K$6*-1)</f>
        <v>-</v>
      </c>
      <c r="G157" s="167" t="str">
        <f>IF('Lineær programmering opg 4'!$D$7=0,"-",((-A157+'Lineær programmering opg 4'!$M$7)/'Lineær programmering opg 4'!$K$7)*-1)</f>
        <v>-</v>
      </c>
      <c r="H157" s="167" t="str">
        <f>IF('Lineær programmering opg 4'!$C$8=0,"-",((-A157+'Lineær programmering opg 4'!$M$8)/'Lineær programmering opg 4'!$K$8)*-1)</f>
        <v>-</v>
      </c>
      <c r="I157" s="167" t="str">
        <f>IF('Lineær programmering opg 4'!$D$8=0,"-",'Lineær programmering opg 4'!$G$8)</f>
        <v>-</v>
      </c>
      <c r="J157" s="295">
        <f>A157*'Lineær programmering opg 4'!$C$11+Datatabel!C157*'Lineær programmering opg 4'!$D$11</f>
        <v>24739.199999999921</v>
      </c>
      <c r="K157" s="9">
        <f t="shared" si="12"/>
        <v>0</v>
      </c>
      <c r="L157" s="9">
        <f t="shared" si="13"/>
        <v>0</v>
      </c>
    </row>
    <row r="158" spans="1:12" ht="15" x14ac:dyDescent="0.25">
      <c r="A158" s="167">
        <f t="shared" si="11"/>
        <v>236.2800000000004</v>
      </c>
      <c r="B158" s="325">
        <f t="shared" si="14"/>
        <v>0.98450000000000171</v>
      </c>
      <c r="C158" s="167">
        <f t="shared" si="10"/>
        <v>7.4399999999992019</v>
      </c>
      <c r="D158" s="167">
        <f>IF('Lineær programmering opg 4'!$M$4=0,"-",(-A158+'Lineær programmering opg 4'!$M$4)/'Lineær programmering opg 4'!$K$4*-1)</f>
        <v>7.4399999999992019</v>
      </c>
      <c r="E158" s="167">
        <f>IF('Lineær programmering opg 4'!$M$5=0,"-",(-A158+'Lineær programmering opg 4'!$M$5)/'Lineær programmering opg 4'!$K$5*-1)</f>
        <v>122.78999999999971</v>
      </c>
      <c r="F158" s="167" t="str">
        <f>IF('Lineær programmering opg 4'!$E$6=0,"-",(-A158+'Lineær programmering opg 4'!$M$6)/'Lineær programmering opg 4'!$K$6*-1)</f>
        <v>-</v>
      </c>
      <c r="G158" s="167" t="str">
        <f>IF('Lineær programmering opg 4'!$D$7=0,"-",((-A158+'Lineær programmering opg 4'!$M$7)/'Lineær programmering opg 4'!$K$7)*-1)</f>
        <v>-</v>
      </c>
      <c r="H158" s="167" t="str">
        <f>IF('Lineær programmering opg 4'!$C$8=0,"-",((-A158+'Lineær programmering opg 4'!$M$8)/'Lineær programmering opg 4'!$K$8)*-1)</f>
        <v>-</v>
      </c>
      <c r="I158" s="167" t="str">
        <f>IF('Lineær programmering opg 4'!$D$8=0,"-",'Lineær programmering opg 4'!$G$8)</f>
        <v>-</v>
      </c>
      <c r="J158" s="295">
        <f>A158*'Lineær programmering opg 4'!$C$11+Datatabel!C158*'Lineær programmering opg 4'!$D$11</f>
        <v>24743.99999999992</v>
      </c>
      <c r="K158" s="9">
        <f t="shared" si="12"/>
        <v>0</v>
      </c>
      <c r="L158" s="9">
        <f t="shared" si="13"/>
        <v>0</v>
      </c>
    </row>
    <row r="159" spans="1:12" ht="15" x14ac:dyDescent="0.25">
      <c r="A159" s="167">
        <f t="shared" si="11"/>
        <v>236.25600000000043</v>
      </c>
      <c r="B159" s="325">
        <f t="shared" si="14"/>
        <v>0.98440000000000172</v>
      </c>
      <c r="C159" s="167">
        <f t="shared" si="10"/>
        <v>7.4879999999991469</v>
      </c>
      <c r="D159" s="167">
        <f>IF('Lineær programmering opg 4'!$M$4=0,"-",(-A159+'Lineær programmering opg 4'!$M$4)/'Lineær programmering opg 4'!$K$4*-1)</f>
        <v>7.4879999999991469</v>
      </c>
      <c r="E159" s="167">
        <f>IF('Lineær programmering opg 4'!$M$5=0,"-",(-A159+'Lineær programmering opg 4'!$M$5)/'Lineær programmering opg 4'!$K$5*-1)</f>
        <v>122.80799999999968</v>
      </c>
      <c r="F159" s="167" t="str">
        <f>IF('Lineær programmering opg 4'!$E$6=0,"-",(-A159+'Lineær programmering opg 4'!$M$6)/'Lineær programmering opg 4'!$K$6*-1)</f>
        <v>-</v>
      </c>
      <c r="G159" s="167" t="str">
        <f>IF('Lineær programmering opg 4'!$D$7=0,"-",((-A159+'Lineær programmering opg 4'!$M$7)/'Lineær programmering opg 4'!$K$7)*-1)</f>
        <v>-</v>
      </c>
      <c r="H159" s="167" t="str">
        <f>IF('Lineær programmering opg 4'!$C$8=0,"-",((-A159+'Lineær programmering opg 4'!$M$8)/'Lineær programmering opg 4'!$K$8)*-1)</f>
        <v>-</v>
      </c>
      <c r="I159" s="167" t="str">
        <f>IF('Lineær programmering opg 4'!$D$8=0,"-",'Lineær programmering opg 4'!$G$8)</f>
        <v>-</v>
      </c>
      <c r="J159" s="295">
        <f>A159*'Lineær programmering opg 4'!$C$11+Datatabel!C159*'Lineær programmering opg 4'!$D$11</f>
        <v>24748.799999999916</v>
      </c>
      <c r="K159" s="9">
        <f t="shared" si="12"/>
        <v>0</v>
      </c>
      <c r="L159" s="9">
        <f t="shared" si="13"/>
        <v>0</v>
      </c>
    </row>
    <row r="160" spans="1:12" ht="15" x14ac:dyDescent="0.25">
      <c r="A160" s="167">
        <f t="shared" si="11"/>
        <v>236.23200000000043</v>
      </c>
      <c r="B160" s="325">
        <f t="shared" si="14"/>
        <v>0.98430000000000173</v>
      </c>
      <c r="C160" s="167">
        <f t="shared" si="10"/>
        <v>7.5359999999991487</v>
      </c>
      <c r="D160" s="167">
        <f>IF('Lineær programmering opg 4'!$M$4=0,"-",(-A160+'Lineær programmering opg 4'!$M$4)/'Lineær programmering opg 4'!$K$4*-1)</f>
        <v>7.5359999999991487</v>
      </c>
      <c r="E160" s="167">
        <f>IF('Lineær programmering opg 4'!$M$5=0,"-",(-A160+'Lineær programmering opg 4'!$M$5)/'Lineær programmering opg 4'!$K$5*-1)</f>
        <v>122.82599999999968</v>
      </c>
      <c r="F160" s="167" t="str">
        <f>IF('Lineær programmering opg 4'!$E$6=0,"-",(-A160+'Lineær programmering opg 4'!$M$6)/'Lineær programmering opg 4'!$K$6*-1)</f>
        <v>-</v>
      </c>
      <c r="G160" s="167" t="str">
        <f>IF('Lineær programmering opg 4'!$D$7=0,"-",((-A160+'Lineær programmering opg 4'!$M$7)/'Lineær programmering opg 4'!$K$7)*-1)</f>
        <v>-</v>
      </c>
      <c r="H160" s="167" t="str">
        <f>IF('Lineær programmering opg 4'!$C$8=0,"-",((-A160+'Lineær programmering opg 4'!$M$8)/'Lineær programmering opg 4'!$K$8)*-1)</f>
        <v>-</v>
      </c>
      <c r="I160" s="167" t="str">
        <f>IF('Lineær programmering opg 4'!$D$8=0,"-",'Lineær programmering opg 4'!$G$8)</f>
        <v>-</v>
      </c>
      <c r="J160" s="295">
        <f>A160*'Lineær programmering opg 4'!$C$11+Datatabel!C160*'Lineær programmering opg 4'!$D$11</f>
        <v>24753.599999999911</v>
      </c>
      <c r="K160" s="9">
        <f t="shared" si="12"/>
        <v>0</v>
      </c>
      <c r="L160" s="9">
        <f t="shared" si="13"/>
        <v>0</v>
      </c>
    </row>
    <row r="161" spans="1:12" ht="15" x14ac:dyDescent="0.25">
      <c r="A161" s="167">
        <f t="shared" si="11"/>
        <v>236.20800000000042</v>
      </c>
      <c r="B161" s="325">
        <f t="shared" si="14"/>
        <v>0.98420000000000174</v>
      </c>
      <c r="C161" s="167">
        <f t="shared" si="10"/>
        <v>7.5839999999991505</v>
      </c>
      <c r="D161" s="167">
        <f>IF('Lineær programmering opg 4'!$M$4=0,"-",(-A161+'Lineær programmering opg 4'!$M$4)/'Lineær programmering opg 4'!$K$4*-1)</f>
        <v>7.5839999999991505</v>
      </c>
      <c r="E161" s="167">
        <f>IF('Lineær programmering opg 4'!$M$5=0,"-",(-A161+'Lineær programmering opg 4'!$M$5)/'Lineær programmering opg 4'!$K$5*-1)</f>
        <v>122.84399999999968</v>
      </c>
      <c r="F161" s="167" t="str">
        <f>IF('Lineær programmering opg 4'!$E$6=0,"-",(-A161+'Lineær programmering opg 4'!$M$6)/'Lineær programmering opg 4'!$K$6*-1)</f>
        <v>-</v>
      </c>
      <c r="G161" s="167" t="str">
        <f>IF('Lineær programmering opg 4'!$D$7=0,"-",((-A161+'Lineær programmering opg 4'!$M$7)/'Lineær programmering opg 4'!$K$7)*-1)</f>
        <v>-</v>
      </c>
      <c r="H161" s="167" t="str">
        <f>IF('Lineær programmering opg 4'!$C$8=0,"-",((-A161+'Lineær programmering opg 4'!$M$8)/'Lineær programmering opg 4'!$K$8)*-1)</f>
        <v>-</v>
      </c>
      <c r="I161" s="167" t="str">
        <f>IF('Lineær programmering opg 4'!$D$8=0,"-",'Lineær programmering opg 4'!$G$8)</f>
        <v>-</v>
      </c>
      <c r="J161" s="295">
        <f>A161*'Lineær programmering opg 4'!$C$11+Datatabel!C161*'Lineær programmering opg 4'!$D$11</f>
        <v>24758.399999999914</v>
      </c>
      <c r="K161" s="9">
        <f t="shared" si="12"/>
        <v>0</v>
      </c>
      <c r="L161" s="9">
        <f t="shared" si="13"/>
        <v>0</v>
      </c>
    </row>
    <row r="162" spans="1:12" ht="15" x14ac:dyDescent="0.25">
      <c r="A162" s="167">
        <f t="shared" si="11"/>
        <v>236.18400000000042</v>
      </c>
      <c r="B162" s="325">
        <f t="shared" si="14"/>
        <v>0.98410000000000175</v>
      </c>
      <c r="C162" s="167">
        <f t="shared" si="10"/>
        <v>7.6319999999991524</v>
      </c>
      <c r="D162" s="167">
        <f>IF('Lineær programmering opg 4'!$M$4=0,"-",(-A162+'Lineær programmering opg 4'!$M$4)/'Lineær programmering opg 4'!$K$4*-1)</f>
        <v>7.6319999999991524</v>
      </c>
      <c r="E162" s="167">
        <f>IF('Lineær programmering opg 4'!$M$5=0,"-",(-A162+'Lineær programmering opg 4'!$M$5)/'Lineær programmering opg 4'!$K$5*-1)</f>
        <v>122.86199999999968</v>
      </c>
      <c r="F162" s="167" t="str">
        <f>IF('Lineær programmering opg 4'!$E$6=0,"-",(-A162+'Lineær programmering opg 4'!$M$6)/'Lineær programmering opg 4'!$K$6*-1)</f>
        <v>-</v>
      </c>
      <c r="G162" s="167" t="str">
        <f>IF('Lineær programmering opg 4'!$D$7=0,"-",((-A162+'Lineær programmering opg 4'!$M$7)/'Lineær programmering opg 4'!$K$7)*-1)</f>
        <v>-</v>
      </c>
      <c r="H162" s="167" t="str">
        <f>IF('Lineær programmering opg 4'!$C$8=0,"-",((-A162+'Lineær programmering opg 4'!$M$8)/'Lineær programmering opg 4'!$K$8)*-1)</f>
        <v>-</v>
      </c>
      <c r="I162" s="167" t="str">
        <f>IF('Lineær programmering opg 4'!$D$8=0,"-",'Lineær programmering opg 4'!$G$8)</f>
        <v>-</v>
      </c>
      <c r="J162" s="295">
        <f>A162*'Lineær programmering opg 4'!$C$11+Datatabel!C162*'Lineær programmering opg 4'!$D$11</f>
        <v>24763.199999999913</v>
      </c>
      <c r="K162" s="9">
        <f t="shared" si="12"/>
        <v>0</v>
      </c>
      <c r="L162" s="9">
        <f t="shared" si="13"/>
        <v>0</v>
      </c>
    </row>
    <row r="163" spans="1:12" ht="15" x14ac:dyDescent="0.25">
      <c r="A163" s="167">
        <f t="shared" si="11"/>
        <v>236.16000000000042</v>
      </c>
      <c r="B163" s="325">
        <f t="shared" si="14"/>
        <v>0.98400000000000176</v>
      </c>
      <c r="C163" s="167">
        <f t="shared" si="10"/>
        <v>7.6799999999991542</v>
      </c>
      <c r="D163" s="167">
        <f>IF('Lineær programmering opg 4'!$M$4=0,"-",(-A163+'Lineær programmering opg 4'!$M$4)/'Lineær programmering opg 4'!$K$4*-1)</f>
        <v>7.6799999999991542</v>
      </c>
      <c r="E163" s="167">
        <f>IF('Lineær programmering opg 4'!$M$5=0,"-",(-A163+'Lineær programmering opg 4'!$M$5)/'Lineær programmering opg 4'!$K$5*-1)</f>
        <v>122.87999999999968</v>
      </c>
      <c r="F163" s="167" t="str">
        <f>IF('Lineær programmering opg 4'!$E$6=0,"-",(-A163+'Lineær programmering opg 4'!$M$6)/'Lineær programmering opg 4'!$K$6*-1)</f>
        <v>-</v>
      </c>
      <c r="G163" s="167" t="str">
        <f>IF('Lineær programmering opg 4'!$D$7=0,"-",((-A163+'Lineær programmering opg 4'!$M$7)/'Lineær programmering opg 4'!$K$7)*-1)</f>
        <v>-</v>
      </c>
      <c r="H163" s="167" t="str">
        <f>IF('Lineær programmering opg 4'!$C$8=0,"-",((-A163+'Lineær programmering opg 4'!$M$8)/'Lineær programmering opg 4'!$K$8)*-1)</f>
        <v>-</v>
      </c>
      <c r="I163" s="167" t="str">
        <f>IF('Lineær programmering opg 4'!$D$8=0,"-",'Lineær programmering opg 4'!$G$8)</f>
        <v>-</v>
      </c>
      <c r="J163" s="295">
        <f>A163*'Lineær programmering opg 4'!$C$11+Datatabel!C163*'Lineær programmering opg 4'!$D$11</f>
        <v>24767.999999999916</v>
      </c>
      <c r="K163" s="9">
        <f t="shared" si="12"/>
        <v>0</v>
      </c>
      <c r="L163" s="9">
        <f t="shared" si="13"/>
        <v>0</v>
      </c>
    </row>
    <row r="164" spans="1:12" ht="15" x14ac:dyDescent="0.25">
      <c r="A164" s="167">
        <f t="shared" si="11"/>
        <v>236.13600000000042</v>
      </c>
      <c r="B164" s="325">
        <f t="shared" si="14"/>
        <v>0.98390000000000177</v>
      </c>
      <c r="C164" s="167">
        <f t="shared" si="10"/>
        <v>7.727999999999156</v>
      </c>
      <c r="D164" s="167">
        <f>IF('Lineær programmering opg 4'!$M$4=0,"-",(-A164+'Lineær programmering opg 4'!$M$4)/'Lineær programmering opg 4'!$K$4*-1)</f>
        <v>7.727999999999156</v>
      </c>
      <c r="E164" s="167">
        <f>IF('Lineær programmering opg 4'!$M$5=0,"-",(-A164+'Lineær programmering opg 4'!$M$5)/'Lineær programmering opg 4'!$K$5*-1)</f>
        <v>122.89799999999968</v>
      </c>
      <c r="F164" s="167" t="str">
        <f>IF('Lineær programmering opg 4'!$E$6=0,"-",(-A164+'Lineær programmering opg 4'!$M$6)/'Lineær programmering opg 4'!$K$6*-1)</f>
        <v>-</v>
      </c>
      <c r="G164" s="167" t="str">
        <f>IF('Lineær programmering opg 4'!$D$7=0,"-",((-A164+'Lineær programmering opg 4'!$M$7)/'Lineær programmering opg 4'!$K$7)*-1)</f>
        <v>-</v>
      </c>
      <c r="H164" s="167" t="str">
        <f>IF('Lineær programmering opg 4'!$C$8=0,"-",((-A164+'Lineær programmering opg 4'!$M$8)/'Lineær programmering opg 4'!$K$8)*-1)</f>
        <v>-</v>
      </c>
      <c r="I164" s="167" t="str">
        <f>IF('Lineær programmering opg 4'!$D$8=0,"-",'Lineær programmering opg 4'!$G$8)</f>
        <v>-</v>
      </c>
      <c r="J164" s="295">
        <f>A164*'Lineær programmering opg 4'!$C$11+Datatabel!C164*'Lineær programmering opg 4'!$D$11</f>
        <v>24772.799999999916</v>
      </c>
      <c r="K164" s="9">
        <f t="shared" si="12"/>
        <v>0</v>
      </c>
      <c r="L164" s="9">
        <f t="shared" si="13"/>
        <v>0</v>
      </c>
    </row>
    <row r="165" spans="1:12" ht="15" x14ac:dyDescent="0.25">
      <c r="A165" s="167">
        <f t="shared" si="11"/>
        <v>236.11200000000042</v>
      </c>
      <c r="B165" s="325">
        <f t="shared" si="14"/>
        <v>0.98380000000000178</v>
      </c>
      <c r="C165" s="167">
        <f t="shared" si="10"/>
        <v>7.7759999999991578</v>
      </c>
      <c r="D165" s="167">
        <f>IF('Lineær programmering opg 4'!$M$4=0,"-",(-A165+'Lineær programmering opg 4'!$M$4)/'Lineær programmering opg 4'!$K$4*-1)</f>
        <v>7.7759999999991578</v>
      </c>
      <c r="E165" s="167">
        <f>IF('Lineær programmering opg 4'!$M$5=0,"-",(-A165+'Lineær programmering opg 4'!$M$5)/'Lineær programmering opg 4'!$K$5*-1)</f>
        <v>122.91599999999968</v>
      </c>
      <c r="F165" s="167" t="str">
        <f>IF('Lineær programmering opg 4'!$E$6=0,"-",(-A165+'Lineær programmering opg 4'!$M$6)/'Lineær programmering opg 4'!$K$6*-1)</f>
        <v>-</v>
      </c>
      <c r="G165" s="167" t="str">
        <f>IF('Lineær programmering opg 4'!$D$7=0,"-",((-A165+'Lineær programmering opg 4'!$M$7)/'Lineær programmering opg 4'!$K$7)*-1)</f>
        <v>-</v>
      </c>
      <c r="H165" s="167" t="str">
        <f>IF('Lineær programmering opg 4'!$C$8=0,"-",((-A165+'Lineær programmering opg 4'!$M$8)/'Lineær programmering opg 4'!$K$8)*-1)</f>
        <v>-</v>
      </c>
      <c r="I165" s="167" t="str">
        <f>IF('Lineær programmering opg 4'!$D$8=0,"-",'Lineær programmering opg 4'!$G$8)</f>
        <v>-</v>
      </c>
      <c r="J165" s="295">
        <f>A165*'Lineær programmering opg 4'!$C$11+Datatabel!C165*'Lineær programmering opg 4'!$D$11</f>
        <v>24777.599999999915</v>
      </c>
      <c r="K165" s="9">
        <f t="shared" si="12"/>
        <v>0</v>
      </c>
      <c r="L165" s="9">
        <f t="shared" si="13"/>
        <v>0</v>
      </c>
    </row>
    <row r="166" spans="1:12" ht="15" x14ac:dyDescent="0.25">
      <c r="A166" s="167">
        <f t="shared" si="11"/>
        <v>236.08800000000042</v>
      </c>
      <c r="B166" s="325">
        <f t="shared" si="14"/>
        <v>0.9837000000000018</v>
      </c>
      <c r="C166" s="167">
        <f t="shared" si="10"/>
        <v>7.8239999999991596</v>
      </c>
      <c r="D166" s="167">
        <f>IF('Lineær programmering opg 4'!$M$4=0,"-",(-A166+'Lineær programmering opg 4'!$M$4)/'Lineær programmering opg 4'!$K$4*-1)</f>
        <v>7.8239999999991596</v>
      </c>
      <c r="E166" s="167">
        <f>IF('Lineær programmering opg 4'!$M$5=0,"-",(-A166+'Lineær programmering opg 4'!$M$5)/'Lineær programmering opg 4'!$K$5*-1)</f>
        <v>122.93399999999968</v>
      </c>
      <c r="F166" s="167" t="str">
        <f>IF('Lineær programmering opg 4'!$E$6=0,"-",(-A166+'Lineær programmering opg 4'!$M$6)/'Lineær programmering opg 4'!$K$6*-1)</f>
        <v>-</v>
      </c>
      <c r="G166" s="167" t="str">
        <f>IF('Lineær programmering opg 4'!$D$7=0,"-",((-A166+'Lineær programmering opg 4'!$M$7)/'Lineær programmering opg 4'!$K$7)*-1)</f>
        <v>-</v>
      </c>
      <c r="H166" s="167" t="str">
        <f>IF('Lineær programmering opg 4'!$C$8=0,"-",((-A166+'Lineær programmering opg 4'!$M$8)/'Lineær programmering opg 4'!$K$8)*-1)</f>
        <v>-</v>
      </c>
      <c r="I166" s="167" t="str">
        <f>IF('Lineær programmering opg 4'!$D$8=0,"-",'Lineær programmering opg 4'!$G$8)</f>
        <v>-</v>
      </c>
      <c r="J166" s="295">
        <f>A166*'Lineær programmering opg 4'!$C$11+Datatabel!C166*'Lineær programmering opg 4'!$D$11</f>
        <v>24782.399999999918</v>
      </c>
      <c r="K166" s="9">
        <f t="shared" si="12"/>
        <v>0</v>
      </c>
      <c r="L166" s="9">
        <f t="shared" si="13"/>
        <v>0</v>
      </c>
    </row>
    <row r="167" spans="1:12" ht="15" x14ac:dyDescent="0.25">
      <c r="A167" s="167">
        <f t="shared" si="11"/>
        <v>236.06400000000042</v>
      </c>
      <c r="B167" s="325">
        <f t="shared" si="14"/>
        <v>0.98360000000000181</v>
      </c>
      <c r="C167" s="167">
        <f t="shared" si="10"/>
        <v>7.8719999999991614</v>
      </c>
      <c r="D167" s="167">
        <f>IF('Lineær programmering opg 4'!$M$4=0,"-",(-A167+'Lineær programmering opg 4'!$M$4)/'Lineær programmering opg 4'!$K$4*-1)</f>
        <v>7.8719999999991614</v>
      </c>
      <c r="E167" s="167">
        <f>IF('Lineær programmering opg 4'!$M$5=0,"-",(-A167+'Lineær programmering opg 4'!$M$5)/'Lineær programmering opg 4'!$K$5*-1)</f>
        <v>122.95199999999969</v>
      </c>
      <c r="F167" s="167" t="str">
        <f>IF('Lineær programmering opg 4'!$E$6=0,"-",(-A167+'Lineær programmering opg 4'!$M$6)/'Lineær programmering opg 4'!$K$6*-1)</f>
        <v>-</v>
      </c>
      <c r="G167" s="167" t="str">
        <f>IF('Lineær programmering opg 4'!$D$7=0,"-",((-A167+'Lineær programmering opg 4'!$M$7)/'Lineær programmering opg 4'!$K$7)*-1)</f>
        <v>-</v>
      </c>
      <c r="H167" s="167" t="str">
        <f>IF('Lineær programmering opg 4'!$C$8=0,"-",((-A167+'Lineær programmering opg 4'!$M$8)/'Lineær programmering opg 4'!$K$8)*-1)</f>
        <v>-</v>
      </c>
      <c r="I167" s="167" t="str">
        <f>IF('Lineær programmering opg 4'!$D$8=0,"-",'Lineær programmering opg 4'!$G$8)</f>
        <v>-</v>
      </c>
      <c r="J167" s="295">
        <f>A167*'Lineær programmering opg 4'!$C$11+Datatabel!C167*'Lineær programmering opg 4'!$D$11</f>
        <v>24787.199999999917</v>
      </c>
      <c r="K167" s="9">
        <f t="shared" si="12"/>
        <v>0</v>
      </c>
      <c r="L167" s="9">
        <f t="shared" si="13"/>
        <v>0</v>
      </c>
    </row>
    <row r="168" spans="1:12" ht="15" x14ac:dyDescent="0.25">
      <c r="A168" s="167">
        <f t="shared" si="11"/>
        <v>236.04000000000045</v>
      </c>
      <c r="B168" s="325">
        <f t="shared" si="14"/>
        <v>0.98350000000000182</v>
      </c>
      <c r="C168" s="167">
        <f t="shared" si="10"/>
        <v>7.9199999999991064</v>
      </c>
      <c r="D168" s="167">
        <f>IF('Lineær programmering opg 4'!$M$4=0,"-",(-A168+'Lineær programmering opg 4'!$M$4)/'Lineær programmering opg 4'!$K$4*-1)</f>
        <v>7.9199999999991064</v>
      </c>
      <c r="E168" s="167">
        <f>IF('Lineær programmering opg 4'!$M$5=0,"-",(-A168+'Lineær programmering opg 4'!$M$5)/'Lineær programmering opg 4'!$K$5*-1)</f>
        <v>122.96999999999967</v>
      </c>
      <c r="F168" s="167" t="str">
        <f>IF('Lineær programmering opg 4'!$E$6=0,"-",(-A168+'Lineær programmering opg 4'!$M$6)/'Lineær programmering opg 4'!$K$6*-1)</f>
        <v>-</v>
      </c>
      <c r="G168" s="167" t="str">
        <f>IF('Lineær programmering opg 4'!$D$7=0,"-",((-A168+'Lineær programmering opg 4'!$M$7)/'Lineær programmering opg 4'!$K$7)*-1)</f>
        <v>-</v>
      </c>
      <c r="H168" s="167" t="str">
        <f>IF('Lineær programmering opg 4'!$C$8=0,"-",((-A168+'Lineær programmering opg 4'!$M$8)/'Lineær programmering opg 4'!$K$8)*-1)</f>
        <v>-</v>
      </c>
      <c r="I168" s="167" t="str">
        <f>IF('Lineær programmering opg 4'!$D$8=0,"-",'Lineær programmering opg 4'!$G$8)</f>
        <v>-</v>
      </c>
      <c r="J168" s="295">
        <f>A168*'Lineær programmering opg 4'!$C$11+Datatabel!C168*'Lineær programmering opg 4'!$D$11</f>
        <v>24791.999999999909</v>
      </c>
      <c r="K168" s="9">
        <f t="shared" si="12"/>
        <v>0</v>
      </c>
      <c r="L168" s="9">
        <f t="shared" si="13"/>
        <v>0</v>
      </c>
    </row>
    <row r="169" spans="1:12" ht="15" x14ac:dyDescent="0.25">
      <c r="A169" s="167">
        <f t="shared" si="11"/>
        <v>236.01600000000045</v>
      </c>
      <c r="B169" s="325">
        <f t="shared" si="14"/>
        <v>0.98340000000000183</v>
      </c>
      <c r="C169" s="167">
        <f t="shared" si="10"/>
        <v>7.9679999999991082</v>
      </c>
      <c r="D169" s="167">
        <f>IF('Lineær programmering opg 4'!$M$4=0,"-",(-A169+'Lineær programmering opg 4'!$M$4)/'Lineær programmering opg 4'!$K$4*-1)</f>
        <v>7.9679999999991082</v>
      </c>
      <c r="E169" s="167">
        <f>IF('Lineær programmering opg 4'!$M$5=0,"-",(-A169+'Lineær programmering opg 4'!$M$5)/'Lineær programmering opg 4'!$K$5*-1)</f>
        <v>122.98799999999967</v>
      </c>
      <c r="F169" s="167" t="str">
        <f>IF('Lineær programmering opg 4'!$E$6=0,"-",(-A169+'Lineær programmering opg 4'!$M$6)/'Lineær programmering opg 4'!$K$6*-1)</f>
        <v>-</v>
      </c>
      <c r="G169" s="167" t="str">
        <f>IF('Lineær programmering opg 4'!$D$7=0,"-",((-A169+'Lineær programmering opg 4'!$M$7)/'Lineær programmering opg 4'!$K$7)*-1)</f>
        <v>-</v>
      </c>
      <c r="H169" s="167" t="str">
        <f>IF('Lineær programmering opg 4'!$C$8=0,"-",((-A169+'Lineær programmering opg 4'!$M$8)/'Lineær programmering opg 4'!$K$8)*-1)</f>
        <v>-</v>
      </c>
      <c r="I169" s="167" t="str">
        <f>IF('Lineær programmering opg 4'!$D$8=0,"-",'Lineær programmering opg 4'!$G$8)</f>
        <v>-</v>
      </c>
      <c r="J169" s="295">
        <f>A169*'Lineær programmering opg 4'!$C$11+Datatabel!C169*'Lineær programmering opg 4'!$D$11</f>
        <v>24796.799999999912</v>
      </c>
      <c r="K169" s="9">
        <f t="shared" si="12"/>
        <v>0</v>
      </c>
      <c r="L169" s="9">
        <f t="shared" si="13"/>
        <v>0</v>
      </c>
    </row>
    <row r="170" spans="1:12" ht="15" x14ac:dyDescent="0.25">
      <c r="A170" s="167">
        <f t="shared" si="11"/>
        <v>235.99200000000044</v>
      </c>
      <c r="B170" s="325">
        <f t="shared" si="14"/>
        <v>0.98330000000000184</v>
      </c>
      <c r="C170" s="167">
        <f t="shared" si="10"/>
        <v>8.0159999999991101</v>
      </c>
      <c r="D170" s="167">
        <f>IF('Lineær programmering opg 4'!$M$4=0,"-",(-A170+'Lineær programmering opg 4'!$M$4)/'Lineær programmering opg 4'!$K$4*-1)</f>
        <v>8.0159999999991101</v>
      </c>
      <c r="E170" s="167">
        <f>IF('Lineær programmering opg 4'!$M$5=0,"-",(-A170+'Lineær programmering opg 4'!$M$5)/'Lineær programmering opg 4'!$K$5*-1)</f>
        <v>123.00599999999967</v>
      </c>
      <c r="F170" s="167" t="str">
        <f>IF('Lineær programmering opg 4'!$E$6=0,"-",(-A170+'Lineær programmering opg 4'!$M$6)/'Lineær programmering opg 4'!$K$6*-1)</f>
        <v>-</v>
      </c>
      <c r="G170" s="167" t="str">
        <f>IF('Lineær programmering opg 4'!$D$7=0,"-",((-A170+'Lineær programmering opg 4'!$M$7)/'Lineær programmering opg 4'!$K$7)*-1)</f>
        <v>-</v>
      </c>
      <c r="H170" s="167" t="str">
        <f>IF('Lineær programmering opg 4'!$C$8=0,"-",((-A170+'Lineær programmering opg 4'!$M$8)/'Lineær programmering opg 4'!$K$8)*-1)</f>
        <v>-</v>
      </c>
      <c r="I170" s="167" t="str">
        <f>IF('Lineær programmering opg 4'!$D$8=0,"-",'Lineær programmering opg 4'!$G$8)</f>
        <v>-</v>
      </c>
      <c r="J170" s="295">
        <f>A170*'Lineær programmering opg 4'!$C$11+Datatabel!C170*'Lineær programmering opg 4'!$D$11</f>
        <v>24801.599999999911</v>
      </c>
      <c r="K170" s="9">
        <f t="shared" si="12"/>
        <v>0</v>
      </c>
      <c r="L170" s="9">
        <f t="shared" si="13"/>
        <v>0</v>
      </c>
    </row>
    <row r="171" spans="1:12" ht="15" x14ac:dyDescent="0.25">
      <c r="A171" s="167">
        <f t="shared" si="11"/>
        <v>235.96800000000044</v>
      </c>
      <c r="B171" s="325">
        <f t="shared" si="14"/>
        <v>0.98320000000000185</v>
      </c>
      <c r="C171" s="167">
        <f t="shared" si="10"/>
        <v>8.0639999999991119</v>
      </c>
      <c r="D171" s="167">
        <f>IF('Lineær programmering opg 4'!$M$4=0,"-",(-A171+'Lineær programmering opg 4'!$M$4)/'Lineær programmering opg 4'!$K$4*-1)</f>
        <v>8.0639999999991119</v>
      </c>
      <c r="E171" s="167">
        <f>IF('Lineær programmering opg 4'!$M$5=0,"-",(-A171+'Lineær programmering opg 4'!$M$5)/'Lineær programmering opg 4'!$K$5*-1)</f>
        <v>123.02399999999967</v>
      </c>
      <c r="F171" s="167" t="str">
        <f>IF('Lineær programmering opg 4'!$E$6=0,"-",(-A171+'Lineær programmering opg 4'!$M$6)/'Lineær programmering opg 4'!$K$6*-1)</f>
        <v>-</v>
      </c>
      <c r="G171" s="167" t="str">
        <f>IF('Lineær programmering opg 4'!$D$7=0,"-",((-A171+'Lineær programmering opg 4'!$M$7)/'Lineær programmering opg 4'!$K$7)*-1)</f>
        <v>-</v>
      </c>
      <c r="H171" s="167" t="str">
        <f>IF('Lineær programmering opg 4'!$C$8=0,"-",((-A171+'Lineær programmering opg 4'!$M$8)/'Lineær programmering opg 4'!$K$8)*-1)</f>
        <v>-</v>
      </c>
      <c r="I171" s="167" t="str">
        <f>IF('Lineær programmering opg 4'!$D$8=0,"-",'Lineær programmering opg 4'!$G$8)</f>
        <v>-</v>
      </c>
      <c r="J171" s="295">
        <f>A171*'Lineær programmering opg 4'!$C$11+Datatabel!C171*'Lineær programmering opg 4'!$D$11</f>
        <v>24806.399999999911</v>
      </c>
      <c r="K171" s="9">
        <f t="shared" si="12"/>
        <v>0</v>
      </c>
      <c r="L171" s="9">
        <f t="shared" si="13"/>
        <v>0</v>
      </c>
    </row>
    <row r="172" spans="1:12" ht="15" x14ac:dyDescent="0.25">
      <c r="A172" s="167">
        <f t="shared" si="11"/>
        <v>235.94400000000044</v>
      </c>
      <c r="B172" s="325">
        <f t="shared" si="14"/>
        <v>0.98310000000000186</v>
      </c>
      <c r="C172" s="167">
        <f t="shared" si="10"/>
        <v>8.1119999999991137</v>
      </c>
      <c r="D172" s="167">
        <f>IF('Lineær programmering opg 4'!$M$4=0,"-",(-A172+'Lineær programmering opg 4'!$M$4)/'Lineær programmering opg 4'!$K$4*-1)</f>
        <v>8.1119999999991137</v>
      </c>
      <c r="E172" s="167">
        <f>IF('Lineær programmering opg 4'!$M$5=0,"-",(-A172+'Lineær programmering opg 4'!$M$5)/'Lineær programmering opg 4'!$K$5*-1)</f>
        <v>123.04199999999967</v>
      </c>
      <c r="F172" s="167" t="str">
        <f>IF('Lineær programmering opg 4'!$E$6=0,"-",(-A172+'Lineær programmering opg 4'!$M$6)/'Lineær programmering opg 4'!$K$6*-1)</f>
        <v>-</v>
      </c>
      <c r="G172" s="167" t="str">
        <f>IF('Lineær programmering opg 4'!$D$7=0,"-",((-A172+'Lineær programmering opg 4'!$M$7)/'Lineær programmering opg 4'!$K$7)*-1)</f>
        <v>-</v>
      </c>
      <c r="H172" s="167" t="str">
        <f>IF('Lineær programmering opg 4'!$C$8=0,"-",((-A172+'Lineær programmering opg 4'!$M$8)/'Lineær programmering opg 4'!$K$8)*-1)</f>
        <v>-</v>
      </c>
      <c r="I172" s="167" t="str">
        <f>IF('Lineær programmering opg 4'!$D$8=0,"-",'Lineær programmering opg 4'!$G$8)</f>
        <v>-</v>
      </c>
      <c r="J172" s="295">
        <f>A172*'Lineær programmering opg 4'!$C$11+Datatabel!C172*'Lineær programmering opg 4'!$D$11</f>
        <v>24811.199999999913</v>
      </c>
      <c r="K172" s="9">
        <f t="shared" si="12"/>
        <v>0</v>
      </c>
      <c r="L172" s="9">
        <f t="shared" si="13"/>
        <v>0</v>
      </c>
    </row>
    <row r="173" spans="1:12" ht="15" x14ac:dyDescent="0.25">
      <c r="A173" s="167">
        <f t="shared" si="11"/>
        <v>235.92000000000044</v>
      </c>
      <c r="B173" s="325">
        <f t="shared" si="14"/>
        <v>0.98300000000000187</v>
      </c>
      <c r="C173" s="167">
        <f t="shared" si="10"/>
        <v>8.1599999999991155</v>
      </c>
      <c r="D173" s="167">
        <f>IF('Lineær programmering opg 4'!$M$4=0,"-",(-A173+'Lineær programmering opg 4'!$M$4)/'Lineær programmering opg 4'!$K$4*-1)</f>
        <v>8.1599999999991155</v>
      </c>
      <c r="E173" s="167">
        <f>IF('Lineær programmering opg 4'!$M$5=0,"-",(-A173+'Lineær programmering opg 4'!$M$5)/'Lineær programmering opg 4'!$K$5*-1)</f>
        <v>123.05999999999968</v>
      </c>
      <c r="F173" s="167" t="str">
        <f>IF('Lineær programmering opg 4'!$E$6=0,"-",(-A173+'Lineær programmering opg 4'!$M$6)/'Lineær programmering opg 4'!$K$6*-1)</f>
        <v>-</v>
      </c>
      <c r="G173" s="167" t="str">
        <f>IF('Lineær programmering opg 4'!$D$7=0,"-",((-A173+'Lineær programmering opg 4'!$M$7)/'Lineær programmering opg 4'!$K$7)*-1)</f>
        <v>-</v>
      </c>
      <c r="H173" s="167" t="str">
        <f>IF('Lineær programmering opg 4'!$C$8=0,"-",((-A173+'Lineær programmering opg 4'!$M$8)/'Lineær programmering opg 4'!$K$8)*-1)</f>
        <v>-</v>
      </c>
      <c r="I173" s="167" t="str">
        <f>IF('Lineær programmering opg 4'!$D$8=0,"-",'Lineær programmering opg 4'!$G$8)</f>
        <v>-</v>
      </c>
      <c r="J173" s="295">
        <f>A173*'Lineær programmering opg 4'!$C$11+Datatabel!C173*'Lineær programmering opg 4'!$D$11</f>
        <v>24815.999999999913</v>
      </c>
      <c r="K173" s="9">
        <f t="shared" si="12"/>
        <v>0</v>
      </c>
      <c r="L173" s="9">
        <f t="shared" si="13"/>
        <v>0</v>
      </c>
    </row>
    <row r="174" spans="1:12" ht="15" x14ac:dyDescent="0.25">
      <c r="A174" s="167">
        <f t="shared" si="11"/>
        <v>235.89600000000044</v>
      </c>
      <c r="B174" s="325">
        <f t="shared" si="14"/>
        <v>0.98290000000000188</v>
      </c>
      <c r="C174" s="167">
        <f t="shared" si="10"/>
        <v>8.2079999999991173</v>
      </c>
      <c r="D174" s="167">
        <f>IF('Lineær programmering opg 4'!$M$4=0,"-",(-A174+'Lineær programmering opg 4'!$M$4)/'Lineær programmering opg 4'!$K$4*-1)</f>
        <v>8.2079999999991173</v>
      </c>
      <c r="E174" s="167">
        <f>IF('Lineær programmering opg 4'!$M$5=0,"-",(-A174+'Lineær programmering opg 4'!$M$5)/'Lineær programmering opg 4'!$K$5*-1)</f>
        <v>123.07799999999968</v>
      </c>
      <c r="F174" s="167" t="str">
        <f>IF('Lineær programmering opg 4'!$E$6=0,"-",(-A174+'Lineær programmering opg 4'!$M$6)/'Lineær programmering opg 4'!$K$6*-1)</f>
        <v>-</v>
      </c>
      <c r="G174" s="167" t="str">
        <f>IF('Lineær programmering opg 4'!$D$7=0,"-",((-A174+'Lineær programmering opg 4'!$M$7)/'Lineær programmering opg 4'!$K$7)*-1)</f>
        <v>-</v>
      </c>
      <c r="H174" s="167" t="str">
        <f>IF('Lineær programmering opg 4'!$C$8=0,"-",((-A174+'Lineær programmering opg 4'!$M$8)/'Lineær programmering opg 4'!$K$8)*-1)</f>
        <v>-</v>
      </c>
      <c r="I174" s="167" t="str">
        <f>IF('Lineær programmering opg 4'!$D$8=0,"-",'Lineær programmering opg 4'!$G$8)</f>
        <v>-</v>
      </c>
      <c r="J174" s="295">
        <f>A174*'Lineær programmering opg 4'!$C$11+Datatabel!C174*'Lineær programmering opg 4'!$D$11</f>
        <v>24820.799999999912</v>
      </c>
      <c r="K174" s="9">
        <f t="shared" si="12"/>
        <v>0</v>
      </c>
      <c r="L174" s="9">
        <f t="shared" si="13"/>
        <v>0</v>
      </c>
    </row>
    <row r="175" spans="1:12" ht="15" x14ac:dyDescent="0.25">
      <c r="A175" s="167">
        <f t="shared" si="11"/>
        <v>235.87200000000047</v>
      </c>
      <c r="B175" s="325">
        <f t="shared" si="14"/>
        <v>0.98280000000000189</v>
      </c>
      <c r="C175" s="167">
        <f t="shared" si="10"/>
        <v>8.2559999999990623</v>
      </c>
      <c r="D175" s="167">
        <f>IF('Lineær programmering opg 4'!$M$4=0,"-",(-A175+'Lineær programmering opg 4'!$M$4)/'Lineær programmering opg 4'!$K$4*-1)</f>
        <v>8.2559999999990623</v>
      </c>
      <c r="E175" s="167">
        <f>IF('Lineær programmering opg 4'!$M$5=0,"-",(-A175+'Lineær programmering opg 4'!$M$5)/'Lineær programmering opg 4'!$K$5*-1)</f>
        <v>123.09599999999965</v>
      </c>
      <c r="F175" s="167" t="str">
        <f>IF('Lineær programmering opg 4'!$E$6=0,"-",(-A175+'Lineær programmering opg 4'!$M$6)/'Lineær programmering opg 4'!$K$6*-1)</f>
        <v>-</v>
      </c>
      <c r="G175" s="167" t="str">
        <f>IF('Lineær programmering opg 4'!$D$7=0,"-",((-A175+'Lineær programmering opg 4'!$M$7)/'Lineær programmering opg 4'!$K$7)*-1)</f>
        <v>-</v>
      </c>
      <c r="H175" s="167" t="str">
        <f>IF('Lineær programmering opg 4'!$C$8=0,"-",((-A175+'Lineær programmering opg 4'!$M$8)/'Lineær programmering opg 4'!$K$8)*-1)</f>
        <v>-</v>
      </c>
      <c r="I175" s="167" t="str">
        <f>IF('Lineær programmering opg 4'!$D$8=0,"-",'Lineær programmering opg 4'!$G$8)</f>
        <v>-</v>
      </c>
      <c r="J175" s="295">
        <f>A175*'Lineær programmering opg 4'!$C$11+Datatabel!C175*'Lineær programmering opg 4'!$D$11</f>
        <v>24825.599999999908</v>
      </c>
      <c r="K175" s="9">
        <f t="shared" si="12"/>
        <v>0</v>
      </c>
      <c r="L175" s="9">
        <f t="shared" si="13"/>
        <v>0</v>
      </c>
    </row>
    <row r="176" spans="1:12" ht="15" x14ac:dyDescent="0.25">
      <c r="A176" s="167">
        <f t="shared" si="11"/>
        <v>235.84800000000047</v>
      </c>
      <c r="B176" s="325">
        <f t="shared" si="14"/>
        <v>0.98270000000000191</v>
      </c>
      <c r="C176" s="167">
        <f t="shared" si="10"/>
        <v>8.3039999999990641</v>
      </c>
      <c r="D176" s="167">
        <f>IF('Lineær programmering opg 4'!$M$4=0,"-",(-A176+'Lineær programmering opg 4'!$M$4)/'Lineær programmering opg 4'!$K$4*-1)</f>
        <v>8.3039999999990641</v>
      </c>
      <c r="E176" s="167">
        <f>IF('Lineær programmering opg 4'!$M$5=0,"-",(-A176+'Lineær programmering opg 4'!$M$5)/'Lineær programmering opg 4'!$K$5*-1)</f>
        <v>123.11399999999965</v>
      </c>
      <c r="F176" s="167" t="str">
        <f>IF('Lineær programmering opg 4'!$E$6=0,"-",(-A176+'Lineær programmering opg 4'!$M$6)/'Lineær programmering opg 4'!$K$6*-1)</f>
        <v>-</v>
      </c>
      <c r="G176" s="167" t="str">
        <f>IF('Lineær programmering opg 4'!$D$7=0,"-",((-A176+'Lineær programmering opg 4'!$M$7)/'Lineær programmering opg 4'!$K$7)*-1)</f>
        <v>-</v>
      </c>
      <c r="H176" s="167" t="str">
        <f>IF('Lineær programmering opg 4'!$C$8=0,"-",((-A176+'Lineær programmering opg 4'!$M$8)/'Lineær programmering opg 4'!$K$8)*-1)</f>
        <v>-</v>
      </c>
      <c r="I176" s="167" t="str">
        <f>IF('Lineær programmering opg 4'!$D$8=0,"-",'Lineær programmering opg 4'!$G$8)</f>
        <v>-</v>
      </c>
      <c r="J176" s="295">
        <f>A176*'Lineær programmering opg 4'!$C$11+Datatabel!C176*'Lineær programmering opg 4'!$D$11</f>
        <v>24830.399999999907</v>
      </c>
      <c r="K176" s="9">
        <f t="shared" si="12"/>
        <v>0</v>
      </c>
      <c r="L176" s="9">
        <f t="shared" si="13"/>
        <v>0</v>
      </c>
    </row>
    <row r="177" spans="1:12" ht="15" x14ac:dyDescent="0.25">
      <c r="A177" s="167">
        <f t="shared" si="11"/>
        <v>235.82400000000047</v>
      </c>
      <c r="B177" s="325">
        <f t="shared" si="14"/>
        <v>0.98260000000000192</v>
      </c>
      <c r="C177" s="167">
        <f t="shared" si="10"/>
        <v>8.3519999999990659</v>
      </c>
      <c r="D177" s="167">
        <f>IF('Lineær programmering opg 4'!$M$4=0,"-",(-A177+'Lineær programmering opg 4'!$M$4)/'Lineær programmering opg 4'!$K$4*-1)</f>
        <v>8.3519999999990659</v>
      </c>
      <c r="E177" s="167">
        <f>IF('Lineær programmering opg 4'!$M$5=0,"-",(-A177+'Lineær programmering opg 4'!$M$5)/'Lineær programmering opg 4'!$K$5*-1)</f>
        <v>123.13199999999965</v>
      </c>
      <c r="F177" s="167" t="str">
        <f>IF('Lineær programmering opg 4'!$E$6=0,"-",(-A177+'Lineær programmering opg 4'!$M$6)/'Lineær programmering opg 4'!$K$6*-1)</f>
        <v>-</v>
      </c>
      <c r="G177" s="167" t="str">
        <f>IF('Lineær programmering opg 4'!$D$7=0,"-",((-A177+'Lineær programmering opg 4'!$M$7)/'Lineær programmering opg 4'!$K$7)*-1)</f>
        <v>-</v>
      </c>
      <c r="H177" s="167" t="str">
        <f>IF('Lineær programmering opg 4'!$C$8=0,"-",((-A177+'Lineær programmering opg 4'!$M$8)/'Lineær programmering opg 4'!$K$8)*-1)</f>
        <v>-</v>
      </c>
      <c r="I177" s="167" t="str">
        <f>IF('Lineær programmering opg 4'!$D$8=0,"-",'Lineær programmering opg 4'!$G$8)</f>
        <v>-</v>
      </c>
      <c r="J177" s="295">
        <f>A177*'Lineær programmering opg 4'!$C$11+Datatabel!C177*'Lineær programmering opg 4'!$D$11</f>
        <v>24835.199999999906</v>
      </c>
      <c r="K177" s="9">
        <f t="shared" si="12"/>
        <v>0</v>
      </c>
      <c r="L177" s="9">
        <f t="shared" si="13"/>
        <v>0</v>
      </c>
    </row>
    <row r="178" spans="1:12" ht="15" x14ac:dyDescent="0.25">
      <c r="A178" s="167">
        <f t="shared" si="11"/>
        <v>235.80000000000047</v>
      </c>
      <c r="B178" s="325">
        <f t="shared" si="14"/>
        <v>0.98250000000000193</v>
      </c>
      <c r="C178" s="167">
        <f t="shared" si="10"/>
        <v>8.3999999999990678</v>
      </c>
      <c r="D178" s="167">
        <f>IF('Lineær programmering opg 4'!$M$4=0,"-",(-A178+'Lineær programmering opg 4'!$M$4)/'Lineær programmering opg 4'!$K$4*-1)</f>
        <v>8.3999999999990678</v>
      </c>
      <c r="E178" s="167">
        <f>IF('Lineær programmering opg 4'!$M$5=0,"-",(-A178+'Lineær programmering opg 4'!$M$5)/'Lineær programmering opg 4'!$K$5*-1)</f>
        <v>123.14999999999965</v>
      </c>
      <c r="F178" s="167" t="str">
        <f>IF('Lineær programmering opg 4'!$E$6=0,"-",(-A178+'Lineær programmering opg 4'!$M$6)/'Lineær programmering opg 4'!$K$6*-1)</f>
        <v>-</v>
      </c>
      <c r="G178" s="167" t="str">
        <f>IF('Lineær programmering opg 4'!$D$7=0,"-",((-A178+'Lineær programmering opg 4'!$M$7)/'Lineær programmering opg 4'!$K$7)*-1)</f>
        <v>-</v>
      </c>
      <c r="H178" s="167" t="str">
        <f>IF('Lineær programmering opg 4'!$C$8=0,"-",((-A178+'Lineær programmering opg 4'!$M$8)/'Lineær programmering opg 4'!$K$8)*-1)</f>
        <v>-</v>
      </c>
      <c r="I178" s="167" t="str">
        <f>IF('Lineær programmering opg 4'!$D$8=0,"-",'Lineær programmering opg 4'!$G$8)</f>
        <v>-</v>
      </c>
      <c r="J178" s="295">
        <f>A178*'Lineær programmering opg 4'!$C$11+Datatabel!C178*'Lineær programmering opg 4'!$D$11</f>
        <v>24839.999999999909</v>
      </c>
      <c r="K178" s="9">
        <f t="shared" si="12"/>
        <v>0</v>
      </c>
      <c r="L178" s="9">
        <f t="shared" si="13"/>
        <v>0</v>
      </c>
    </row>
    <row r="179" spans="1:12" ht="15" x14ac:dyDescent="0.25">
      <c r="A179" s="167">
        <f t="shared" si="11"/>
        <v>235.77600000000047</v>
      </c>
      <c r="B179" s="325">
        <f t="shared" si="14"/>
        <v>0.98240000000000194</v>
      </c>
      <c r="C179" s="167">
        <f t="shared" si="10"/>
        <v>8.4479999999990696</v>
      </c>
      <c r="D179" s="167">
        <f>IF('Lineær programmering opg 4'!$M$4=0,"-",(-A179+'Lineær programmering opg 4'!$M$4)/'Lineær programmering opg 4'!$K$4*-1)</f>
        <v>8.4479999999990696</v>
      </c>
      <c r="E179" s="167">
        <f>IF('Lineær programmering opg 4'!$M$5=0,"-",(-A179+'Lineær programmering opg 4'!$M$5)/'Lineær programmering opg 4'!$K$5*-1)</f>
        <v>123.16799999999965</v>
      </c>
      <c r="F179" s="167" t="str">
        <f>IF('Lineær programmering opg 4'!$E$6=0,"-",(-A179+'Lineær programmering opg 4'!$M$6)/'Lineær programmering opg 4'!$K$6*-1)</f>
        <v>-</v>
      </c>
      <c r="G179" s="167" t="str">
        <f>IF('Lineær programmering opg 4'!$D$7=0,"-",((-A179+'Lineær programmering opg 4'!$M$7)/'Lineær programmering opg 4'!$K$7)*-1)</f>
        <v>-</v>
      </c>
      <c r="H179" s="167" t="str">
        <f>IF('Lineær programmering opg 4'!$C$8=0,"-",((-A179+'Lineær programmering opg 4'!$M$8)/'Lineær programmering opg 4'!$K$8)*-1)</f>
        <v>-</v>
      </c>
      <c r="I179" s="167" t="str">
        <f>IF('Lineær programmering opg 4'!$D$8=0,"-",'Lineær programmering opg 4'!$G$8)</f>
        <v>-</v>
      </c>
      <c r="J179" s="295">
        <f>A179*'Lineær programmering opg 4'!$C$11+Datatabel!C179*'Lineær programmering opg 4'!$D$11</f>
        <v>24844.799999999905</v>
      </c>
      <c r="K179" s="9">
        <f t="shared" si="12"/>
        <v>0</v>
      </c>
      <c r="L179" s="9">
        <f t="shared" si="13"/>
        <v>0</v>
      </c>
    </row>
    <row r="180" spans="1:12" ht="15" x14ac:dyDescent="0.25">
      <c r="A180" s="167">
        <f t="shared" si="11"/>
        <v>235.75200000000046</v>
      </c>
      <c r="B180" s="325">
        <f t="shared" si="14"/>
        <v>0.98230000000000195</v>
      </c>
      <c r="C180" s="167">
        <f t="shared" si="10"/>
        <v>8.4959999999990714</v>
      </c>
      <c r="D180" s="167">
        <f>IF('Lineær programmering opg 4'!$M$4=0,"-",(-A180+'Lineær programmering opg 4'!$M$4)/'Lineær programmering opg 4'!$K$4*-1)</f>
        <v>8.4959999999990714</v>
      </c>
      <c r="E180" s="167">
        <f>IF('Lineær programmering opg 4'!$M$5=0,"-",(-A180+'Lineær programmering opg 4'!$M$5)/'Lineær programmering opg 4'!$K$5*-1)</f>
        <v>123.18599999999965</v>
      </c>
      <c r="F180" s="167" t="str">
        <f>IF('Lineær programmering opg 4'!$E$6=0,"-",(-A180+'Lineær programmering opg 4'!$M$6)/'Lineær programmering opg 4'!$K$6*-1)</f>
        <v>-</v>
      </c>
      <c r="G180" s="167" t="str">
        <f>IF('Lineær programmering opg 4'!$D$7=0,"-",((-A180+'Lineær programmering opg 4'!$M$7)/'Lineær programmering opg 4'!$K$7)*-1)</f>
        <v>-</v>
      </c>
      <c r="H180" s="167" t="str">
        <f>IF('Lineær programmering opg 4'!$C$8=0,"-",((-A180+'Lineær programmering opg 4'!$M$8)/'Lineær programmering opg 4'!$K$8)*-1)</f>
        <v>-</v>
      </c>
      <c r="I180" s="167" t="str">
        <f>IF('Lineær programmering opg 4'!$D$8=0,"-",'Lineær programmering opg 4'!$G$8)</f>
        <v>-</v>
      </c>
      <c r="J180" s="295">
        <f>A180*'Lineær programmering opg 4'!$C$11+Datatabel!C180*'Lineær programmering opg 4'!$D$11</f>
        <v>24849.599999999908</v>
      </c>
      <c r="K180" s="9">
        <f t="shared" si="12"/>
        <v>0</v>
      </c>
      <c r="L180" s="9">
        <f t="shared" si="13"/>
        <v>0</v>
      </c>
    </row>
    <row r="181" spans="1:12" ht="15" x14ac:dyDescent="0.25">
      <c r="A181" s="167">
        <f t="shared" si="11"/>
        <v>235.72800000000046</v>
      </c>
      <c r="B181" s="325">
        <f t="shared" si="14"/>
        <v>0.98220000000000196</v>
      </c>
      <c r="C181" s="167">
        <f t="shared" si="10"/>
        <v>8.5439999999990732</v>
      </c>
      <c r="D181" s="167">
        <f>IF('Lineær programmering opg 4'!$M$4=0,"-",(-A181+'Lineær programmering opg 4'!$M$4)/'Lineær programmering opg 4'!$K$4*-1)</f>
        <v>8.5439999999990732</v>
      </c>
      <c r="E181" s="167">
        <f>IF('Lineær programmering opg 4'!$M$5=0,"-",(-A181+'Lineær programmering opg 4'!$M$5)/'Lineær programmering opg 4'!$K$5*-1)</f>
        <v>123.20399999999965</v>
      </c>
      <c r="F181" s="167" t="str">
        <f>IF('Lineær programmering opg 4'!$E$6=0,"-",(-A181+'Lineær programmering opg 4'!$M$6)/'Lineær programmering opg 4'!$K$6*-1)</f>
        <v>-</v>
      </c>
      <c r="G181" s="167" t="str">
        <f>IF('Lineær programmering opg 4'!$D$7=0,"-",((-A181+'Lineær programmering opg 4'!$M$7)/'Lineær programmering opg 4'!$K$7)*-1)</f>
        <v>-</v>
      </c>
      <c r="H181" s="167" t="str">
        <f>IF('Lineær programmering opg 4'!$C$8=0,"-",((-A181+'Lineær programmering opg 4'!$M$8)/'Lineær programmering opg 4'!$K$8)*-1)</f>
        <v>-</v>
      </c>
      <c r="I181" s="167" t="str">
        <f>IF('Lineær programmering opg 4'!$D$8=0,"-",'Lineær programmering opg 4'!$G$8)</f>
        <v>-</v>
      </c>
      <c r="J181" s="295">
        <f>A181*'Lineær programmering opg 4'!$C$11+Datatabel!C181*'Lineær programmering opg 4'!$D$11</f>
        <v>24854.399999999907</v>
      </c>
      <c r="K181" s="9">
        <f t="shared" si="12"/>
        <v>0</v>
      </c>
      <c r="L181" s="9">
        <f t="shared" si="13"/>
        <v>0</v>
      </c>
    </row>
    <row r="182" spans="1:12" ht="15" x14ac:dyDescent="0.25">
      <c r="A182" s="167">
        <f t="shared" si="11"/>
        <v>235.70400000000046</v>
      </c>
      <c r="B182" s="325">
        <f t="shared" si="14"/>
        <v>0.98210000000000197</v>
      </c>
      <c r="C182" s="167">
        <f t="shared" si="10"/>
        <v>8.591999999999075</v>
      </c>
      <c r="D182" s="167">
        <f>IF('Lineær programmering opg 4'!$M$4=0,"-",(-A182+'Lineær programmering opg 4'!$M$4)/'Lineær programmering opg 4'!$K$4*-1)</f>
        <v>8.591999999999075</v>
      </c>
      <c r="E182" s="167">
        <f>IF('Lineær programmering opg 4'!$M$5=0,"-",(-A182+'Lineær programmering opg 4'!$M$5)/'Lineær programmering opg 4'!$K$5*-1)</f>
        <v>123.22199999999965</v>
      </c>
      <c r="F182" s="167" t="str">
        <f>IF('Lineær programmering opg 4'!$E$6=0,"-",(-A182+'Lineær programmering opg 4'!$M$6)/'Lineær programmering opg 4'!$K$6*-1)</f>
        <v>-</v>
      </c>
      <c r="G182" s="167" t="str">
        <f>IF('Lineær programmering opg 4'!$D$7=0,"-",((-A182+'Lineær programmering opg 4'!$M$7)/'Lineær programmering opg 4'!$K$7)*-1)</f>
        <v>-</v>
      </c>
      <c r="H182" s="167" t="str">
        <f>IF('Lineær programmering opg 4'!$C$8=0,"-",((-A182+'Lineær programmering opg 4'!$M$8)/'Lineær programmering opg 4'!$K$8)*-1)</f>
        <v>-</v>
      </c>
      <c r="I182" s="167" t="str">
        <f>IF('Lineær programmering opg 4'!$D$8=0,"-",'Lineær programmering opg 4'!$G$8)</f>
        <v>-</v>
      </c>
      <c r="J182" s="295">
        <f>A182*'Lineær programmering opg 4'!$C$11+Datatabel!C182*'Lineær programmering opg 4'!$D$11</f>
        <v>24859.199999999906</v>
      </c>
      <c r="K182" s="9">
        <f t="shared" si="12"/>
        <v>0</v>
      </c>
      <c r="L182" s="9">
        <f t="shared" si="13"/>
        <v>0</v>
      </c>
    </row>
    <row r="183" spans="1:12" ht="15" x14ac:dyDescent="0.25">
      <c r="A183" s="167">
        <f t="shared" si="11"/>
        <v>235.68000000000046</v>
      </c>
      <c r="B183" s="325">
        <f t="shared" si="14"/>
        <v>0.98200000000000198</v>
      </c>
      <c r="C183" s="167">
        <f t="shared" si="10"/>
        <v>8.6399999999990769</v>
      </c>
      <c r="D183" s="167">
        <f>IF('Lineær programmering opg 4'!$M$4=0,"-",(-A183+'Lineær programmering opg 4'!$M$4)/'Lineær programmering opg 4'!$K$4*-1)</f>
        <v>8.6399999999990769</v>
      </c>
      <c r="E183" s="167">
        <f>IF('Lineær programmering opg 4'!$M$5=0,"-",(-A183+'Lineær programmering opg 4'!$M$5)/'Lineær programmering opg 4'!$K$5*-1)</f>
        <v>123.23999999999965</v>
      </c>
      <c r="F183" s="167" t="str">
        <f>IF('Lineær programmering opg 4'!$E$6=0,"-",(-A183+'Lineær programmering opg 4'!$M$6)/'Lineær programmering opg 4'!$K$6*-1)</f>
        <v>-</v>
      </c>
      <c r="G183" s="167" t="str">
        <f>IF('Lineær programmering opg 4'!$D$7=0,"-",((-A183+'Lineær programmering opg 4'!$M$7)/'Lineær programmering opg 4'!$K$7)*-1)</f>
        <v>-</v>
      </c>
      <c r="H183" s="167" t="str">
        <f>IF('Lineær programmering opg 4'!$C$8=0,"-",((-A183+'Lineær programmering opg 4'!$M$8)/'Lineær programmering opg 4'!$K$8)*-1)</f>
        <v>-</v>
      </c>
      <c r="I183" s="167" t="str">
        <f>IF('Lineær programmering opg 4'!$D$8=0,"-",'Lineær programmering opg 4'!$G$8)</f>
        <v>-</v>
      </c>
      <c r="J183" s="295">
        <f>A183*'Lineær programmering opg 4'!$C$11+Datatabel!C183*'Lineær programmering opg 4'!$D$11</f>
        <v>24863.999999999909</v>
      </c>
      <c r="K183" s="9">
        <f t="shared" si="12"/>
        <v>0</v>
      </c>
      <c r="L183" s="9">
        <f t="shared" si="13"/>
        <v>0</v>
      </c>
    </row>
    <row r="184" spans="1:12" ht="15" x14ac:dyDescent="0.25">
      <c r="A184" s="167">
        <f t="shared" si="11"/>
        <v>235.65600000000049</v>
      </c>
      <c r="B184" s="325">
        <f t="shared" si="14"/>
        <v>0.98190000000000199</v>
      </c>
      <c r="C184" s="167">
        <f t="shared" si="10"/>
        <v>8.6879999999990218</v>
      </c>
      <c r="D184" s="167">
        <f>IF('Lineær programmering opg 4'!$M$4=0,"-",(-A184+'Lineær programmering opg 4'!$M$4)/'Lineær programmering opg 4'!$K$4*-1)</f>
        <v>8.6879999999990218</v>
      </c>
      <c r="E184" s="167">
        <f>IF('Lineær programmering opg 4'!$M$5=0,"-",(-A184+'Lineær programmering opg 4'!$M$5)/'Lineær programmering opg 4'!$K$5*-1)</f>
        <v>123.25799999999964</v>
      </c>
      <c r="F184" s="167" t="str">
        <f>IF('Lineær programmering opg 4'!$E$6=0,"-",(-A184+'Lineær programmering opg 4'!$M$6)/'Lineær programmering opg 4'!$K$6*-1)</f>
        <v>-</v>
      </c>
      <c r="G184" s="167" t="str">
        <f>IF('Lineær programmering opg 4'!$D$7=0,"-",((-A184+'Lineær programmering opg 4'!$M$7)/'Lineær programmering opg 4'!$K$7)*-1)</f>
        <v>-</v>
      </c>
      <c r="H184" s="167" t="str">
        <f>IF('Lineær programmering opg 4'!$C$8=0,"-",((-A184+'Lineær programmering opg 4'!$M$8)/'Lineær programmering opg 4'!$K$8)*-1)</f>
        <v>-</v>
      </c>
      <c r="I184" s="167" t="str">
        <f>IF('Lineær programmering opg 4'!$D$8=0,"-",'Lineær programmering opg 4'!$G$8)</f>
        <v>-</v>
      </c>
      <c r="J184" s="295">
        <f>A184*'Lineær programmering opg 4'!$C$11+Datatabel!C184*'Lineær programmering opg 4'!$D$11</f>
        <v>24868.799999999901</v>
      </c>
      <c r="K184" s="9">
        <f t="shared" si="12"/>
        <v>0</v>
      </c>
      <c r="L184" s="9">
        <f t="shared" si="13"/>
        <v>0</v>
      </c>
    </row>
    <row r="185" spans="1:12" ht="15" x14ac:dyDescent="0.25">
      <c r="A185" s="167">
        <f t="shared" si="11"/>
        <v>235.63200000000049</v>
      </c>
      <c r="B185" s="325">
        <f t="shared" si="14"/>
        <v>0.981800000000002</v>
      </c>
      <c r="C185" s="167">
        <f t="shared" si="10"/>
        <v>8.7359999999990237</v>
      </c>
      <c r="D185" s="167">
        <f>IF('Lineær programmering opg 4'!$M$4=0,"-",(-A185+'Lineær programmering opg 4'!$M$4)/'Lineær programmering opg 4'!$K$4*-1)</f>
        <v>8.7359999999990237</v>
      </c>
      <c r="E185" s="167">
        <f>IF('Lineær programmering opg 4'!$M$5=0,"-",(-A185+'Lineær programmering opg 4'!$M$5)/'Lineær programmering opg 4'!$K$5*-1)</f>
        <v>123.27599999999964</v>
      </c>
      <c r="F185" s="167" t="str">
        <f>IF('Lineær programmering opg 4'!$E$6=0,"-",(-A185+'Lineær programmering opg 4'!$M$6)/'Lineær programmering opg 4'!$K$6*-1)</f>
        <v>-</v>
      </c>
      <c r="G185" s="167" t="str">
        <f>IF('Lineær programmering opg 4'!$D$7=0,"-",((-A185+'Lineær programmering opg 4'!$M$7)/'Lineær programmering opg 4'!$K$7)*-1)</f>
        <v>-</v>
      </c>
      <c r="H185" s="167" t="str">
        <f>IF('Lineær programmering opg 4'!$C$8=0,"-",((-A185+'Lineær programmering opg 4'!$M$8)/'Lineær programmering opg 4'!$K$8)*-1)</f>
        <v>-</v>
      </c>
      <c r="I185" s="167" t="str">
        <f>IF('Lineær programmering opg 4'!$D$8=0,"-",'Lineær programmering opg 4'!$G$8)</f>
        <v>-</v>
      </c>
      <c r="J185" s="295">
        <f>A185*'Lineær programmering opg 4'!$C$11+Datatabel!C185*'Lineær programmering opg 4'!$D$11</f>
        <v>24873.5999999999</v>
      </c>
      <c r="K185" s="9">
        <f t="shared" si="12"/>
        <v>0</v>
      </c>
      <c r="L185" s="9">
        <f t="shared" si="13"/>
        <v>0</v>
      </c>
    </row>
    <row r="186" spans="1:12" ht="15" x14ac:dyDescent="0.25">
      <c r="A186" s="167">
        <f t="shared" si="11"/>
        <v>235.60800000000049</v>
      </c>
      <c r="B186" s="325">
        <f t="shared" si="14"/>
        <v>0.98170000000000202</v>
      </c>
      <c r="C186" s="167">
        <f t="shared" si="10"/>
        <v>8.7839999999990255</v>
      </c>
      <c r="D186" s="167">
        <f>IF('Lineær programmering opg 4'!$M$4=0,"-",(-A186+'Lineær programmering opg 4'!$M$4)/'Lineær programmering opg 4'!$K$4*-1)</f>
        <v>8.7839999999990255</v>
      </c>
      <c r="E186" s="167">
        <f>IF('Lineær programmering opg 4'!$M$5=0,"-",(-A186+'Lineær programmering opg 4'!$M$5)/'Lineær programmering opg 4'!$K$5*-1)</f>
        <v>123.29399999999964</v>
      </c>
      <c r="F186" s="167" t="str">
        <f>IF('Lineær programmering opg 4'!$E$6=0,"-",(-A186+'Lineær programmering opg 4'!$M$6)/'Lineær programmering opg 4'!$K$6*-1)</f>
        <v>-</v>
      </c>
      <c r="G186" s="167" t="str">
        <f>IF('Lineær programmering opg 4'!$D$7=0,"-",((-A186+'Lineær programmering opg 4'!$M$7)/'Lineær programmering opg 4'!$K$7)*-1)</f>
        <v>-</v>
      </c>
      <c r="H186" s="167" t="str">
        <f>IF('Lineær programmering opg 4'!$C$8=0,"-",((-A186+'Lineær programmering opg 4'!$M$8)/'Lineær programmering opg 4'!$K$8)*-1)</f>
        <v>-</v>
      </c>
      <c r="I186" s="167" t="str">
        <f>IF('Lineær programmering opg 4'!$D$8=0,"-",'Lineær programmering opg 4'!$G$8)</f>
        <v>-</v>
      </c>
      <c r="J186" s="295">
        <f>A186*'Lineær programmering opg 4'!$C$11+Datatabel!C186*'Lineær programmering opg 4'!$D$11</f>
        <v>24878.399999999903</v>
      </c>
      <c r="K186" s="9">
        <f t="shared" si="12"/>
        <v>0</v>
      </c>
      <c r="L186" s="9">
        <f t="shared" si="13"/>
        <v>0</v>
      </c>
    </row>
    <row r="187" spans="1:12" ht="15" x14ac:dyDescent="0.25">
      <c r="A187" s="167">
        <f t="shared" si="11"/>
        <v>235.58400000000049</v>
      </c>
      <c r="B187" s="325">
        <f t="shared" si="14"/>
        <v>0.98160000000000203</v>
      </c>
      <c r="C187" s="167">
        <f t="shared" si="10"/>
        <v>8.8319999999990273</v>
      </c>
      <c r="D187" s="167">
        <f>IF('Lineær programmering opg 4'!$M$4=0,"-",(-A187+'Lineær programmering opg 4'!$M$4)/'Lineær programmering opg 4'!$K$4*-1)</f>
        <v>8.8319999999990273</v>
      </c>
      <c r="E187" s="167">
        <f>IF('Lineær programmering opg 4'!$M$5=0,"-",(-A187+'Lineær programmering opg 4'!$M$5)/'Lineær programmering opg 4'!$K$5*-1)</f>
        <v>123.31199999999964</v>
      </c>
      <c r="F187" s="167" t="str">
        <f>IF('Lineær programmering opg 4'!$E$6=0,"-",(-A187+'Lineær programmering opg 4'!$M$6)/'Lineær programmering opg 4'!$K$6*-1)</f>
        <v>-</v>
      </c>
      <c r="G187" s="167" t="str">
        <f>IF('Lineær programmering opg 4'!$D$7=0,"-",((-A187+'Lineær programmering opg 4'!$M$7)/'Lineær programmering opg 4'!$K$7)*-1)</f>
        <v>-</v>
      </c>
      <c r="H187" s="167" t="str">
        <f>IF('Lineær programmering opg 4'!$C$8=0,"-",((-A187+'Lineær programmering opg 4'!$M$8)/'Lineær programmering opg 4'!$K$8)*-1)</f>
        <v>-</v>
      </c>
      <c r="I187" s="167" t="str">
        <f>IF('Lineær programmering opg 4'!$D$8=0,"-",'Lineær programmering opg 4'!$G$8)</f>
        <v>-</v>
      </c>
      <c r="J187" s="295">
        <f>A187*'Lineær programmering opg 4'!$C$11+Datatabel!C187*'Lineær programmering opg 4'!$D$11</f>
        <v>24883.199999999903</v>
      </c>
      <c r="K187" s="9">
        <f t="shared" si="12"/>
        <v>0</v>
      </c>
      <c r="L187" s="9">
        <f t="shared" si="13"/>
        <v>0</v>
      </c>
    </row>
    <row r="188" spans="1:12" ht="15" x14ac:dyDescent="0.25">
      <c r="A188" s="167">
        <f t="shared" si="11"/>
        <v>235.56000000000049</v>
      </c>
      <c r="B188" s="325">
        <f t="shared" si="14"/>
        <v>0.98150000000000204</v>
      </c>
      <c r="C188" s="167">
        <f t="shared" si="10"/>
        <v>8.8799999999990291</v>
      </c>
      <c r="D188" s="167">
        <f>IF('Lineær programmering opg 4'!$M$4=0,"-",(-A188+'Lineær programmering opg 4'!$M$4)/'Lineær programmering opg 4'!$K$4*-1)</f>
        <v>8.8799999999990291</v>
      </c>
      <c r="E188" s="167">
        <f>IF('Lineær programmering opg 4'!$M$5=0,"-",(-A188+'Lineær programmering opg 4'!$M$5)/'Lineær programmering opg 4'!$K$5*-1)</f>
        <v>123.32999999999964</v>
      </c>
      <c r="F188" s="167" t="str">
        <f>IF('Lineær programmering opg 4'!$E$6=0,"-",(-A188+'Lineær programmering opg 4'!$M$6)/'Lineær programmering opg 4'!$K$6*-1)</f>
        <v>-</v>
      </c>
      <c r="G188" s="167" t="str">
        <f>IF('Lineær programmering opg 4'!$D$7=0,"-",((-A188+'Lineær programmering opg 4'!$M$7)/'Lineær programmering opg 4'!$K$7)*-1)</f>
        <v>-</v>
      </c>
      <c r="H188" s="167" t="str">
        <f>IF('Lineær programmering opg 4'!$C$8=0,"-",((-A188+'Lineær programmering opg 4'!$M$8)/'Lineær programmering opg 4'!$K$8)*-1)</f>
        <v>-</v>
      </c>
      <c r="I188" s="167" t="str">
        <f>IF('Lineær programmering opg 4'!$D$8=0,"-",'Lineær programmering opg 4'!$G$8)</f>
        <v>-</v>
      </c>
      <c r="J188" s="295">
        <f>A188*'Lineær programmering opg 4'!$C$11+Datatabel!C188*'Lineær programmering opg 4'!$D$11</f>
        <v>24887.999999999902</v>
      </c>
      <c r="K188" s="9">
        <f t="shared" si="12"/>
        <v>0</v>
      </c>
      <c r="L188" s="9">
        <f t="shared" si="13"/>
        <v>0</v>
      </c>
    </row>
    <row r="189" spans="1:12" ht="15" x14ac:dyDescent="0.25">
      <c r="A189" s="167">
        <f t="shared" si="11"/>
        <v>235.53600000000048</v>
      </c>
      <c r="B189" s="325">
        <f t="shared" si="14"/>
        <v>0.98140000000000205</v>
      </c>
      <c r="C189" s="167">
        <f t="shared" si="10"/>
        <v>8.9279999999990309</v>
      </c>
      <c r="D189" s="167">
        <f>IF('Lineær programmering opg 4'!$M$4=0,"-",(-A189+'Lineær programmering opg 4'!$M$4)/'Lineær programmering opg 4'!$K$4*-1)</f>
        <v>8.9279999999990309</v>
      </c>
      <c r="E189" s="167">
        <f>IF('Lineær programmering opg 4'!$M$5=0,"-",(-A189+'Lineær programmering opg 4'!$M$5)/'Lineær programmering opg 4'!$K$5*-1)</f>
        <v>123.34799999999964</v>
      </c>
      <c r="F189" s="167" t="str">
        <f>IF('Lineær programmering opg 4'!$E$6=0,"-",(-A189+'Lineær programmering opg 4'!$M$6)/'Lineær programmering opg 4'!$K$6*-1)</f>
        <v>-</v>
      </c>
      <c r="G189" s="167" t="str">
        <f>IF('Lineær programmering opg 4'!$D$7=0,"-",((-A189+'Lineær programmering opg 4'!$M$7)/'Lineær programmering opg 4'!$K$7)*-1)</f>
        <v>-</v>
      </c>
      <c r="H189" s="167" t="str">
        <f>IF('Lineær programmering opg 4'!$C$8=0,"-",((-A189+'Lineær programmering opg 4'!$M$8)/'Lineær programmering opg 4'!$K$8)*-1)</f>
        <v>-</v>
      </c>
      <c r="I189" s="167" t="str">
        <f>IF('Lineær programmering opg 4'!$D$8=0,"-",'Lineær programmering opg 4'!$G$8)</f>
        <v>-</v>
      </c>
      <c r="J189" s="295">
        <f>A189*'Lineær programmering opg 4'!$C$11+Datatabel!C189*'Lineær programmering opg 4'!$D$11</f>
        <v>24892.799999999905</v>
      </c>
      <c r="K189" s="9">
        <f t="shared" si="12"/>
        <v>0</v>
      </c>
      <c r="L189" s="9">
        <f t="shared" si="13"/>
        <v>0</v>
      </c>
    </row>
    <row r="190" spans="1:12" ht="15" x14ac:dyDescent="0.25">
      <c r="A190" s="167">
        <f t="shared" si="11"/>
        <v>235.51200000000048</v>
      </c>
      <c r="B190" s="325">
        <f t="shared" si="14"/>
        <v>0.98130000000000206</v>
      </c>
      <c r="C190" s="167">
        <f t="shared" si="10"/>
        <v>8.9759999999990328</v>
      </c>
      <c r="D190" s="167">
        <f>IF('Lineær programmering opg 4'!$M$4=0,"-",(-A190+'Lineær programmering opg 4'!$M$4)/'Lineær programmering opg 4'!$K$4*-1)</f>
        <v>8.9759999999990328</v>
      </c>
      <c r="E190" s="167">
        <f>IF('Lineær programmering opg 4'!$M$5=0,"-",(-A190+'Lineær programmering opg 4'!$M$5)/'Lineær programmering opg 4'!$K$5*-1)</f>
        <v>123.36599999999964</v>
      </c>
      <c r="F190" s="167" t="str">
        <f>IF('Lineær programmering opg 4'!$E$6=0,"-",(-A190+'Lineær programmering opg 4'!$M$6)/'Lineær programmering opg 4'!$K$6*-1)</f>
        <v>-</v>
      </c>
      <c r="G190" s="167" t="str">
        <f>IF('Lineær programmering opg 4'!$D$7=0,"-",((-A190+'Lineær programmering opg 4'!$M$7)/'Lineær programmering opg 4'!$K$7)*-1)</f>
        <v>-</v>
      </c>
      <c r="H190" s="167" t="str">
        <f>IF('Lineær programmering opg 4'!$C$8=0,"-",((-A190+'Lineær programmering opg 4'!$M$8)/'Lineær programmering opg 4'!$K$8)*-1)</f>
        <v>-</v>
      </c>
      <c r="I190" s="167" t="str">
        <f>IF('Lineær programmering opg 4'!$D$8=0,"-",'Lineær programmering opg 4'!$G$8)</f>
        <v>-</v>
      </c>
      <c r="J190" s="295">
        <f>A190*'Lineær programmering opg 4'!$C$11+Datatabel!C190*'Lineær programmering opg 4'!$D$11</f>
        <v>24897.599999999904</v>
      </c>
      <c r="K190" s="9">
        <f t="shared" si="12"/>
        <v>0</v>
      </c>
      <c r="L190" s="9">
        <f t="shared" si="13"/>
        <v>0</v>
      </c>
    </row>
    <row r="191" spans="1:12" ht="15" x14ac:dyDescent="0.25">
      <c r="A191" s="167">
        <f t="shared" si="11"/>
        <v>235.48800000000051</v>
      </c>
      <c r="B191" s="325">
        <f t="shared" si="14"/>
        <v>0.98120000000000207</v>
      </c>
      <c r="C191" s="167">
        <f t="shared" si="10"/>
        <v>9.0239999999989777</v>
      </c>
      <c r="D191" s="167">
        <f>IF('Lineær programmering opg 4'!$M$4=0,"-",(-A191+'Lineær programmering opg 4'!$M$4)/'Lineær programmering opg 4'!$K$4*-1)</f>
        <v>9.0239999999989777</v>
      </c>
      <c r="E191" s="167">
        <f>IF('Lineær programmering opg 4'!$M$5=0,"-",(-A191+'Lineær programmering opg 4'!$M$5)/'Lineær programmering opg 4'!$K$5*-1)</f>
        <v>123.38399999999962</v>
      </c>
      <c r="F191" s="167" t="str">
        <f>IF('Lineær programmering opg 4'!$E$6=0,"-",(-A191+'Lineær programmering opg 4'!$M$6)/'Lineær programmering opg 4'!$K$6*-1)</f>
        <v>-</v>
      </c>
      <c r="G191" s="167" t="str">
        <f>IF('Lineær programmering opg 4'!$D$7=0,"-",((-A191+'Lineær programmering opg 4'!$M$7)/'Lineær programmering opg 4'!$K$7)*-1)</f>
        <v>-</v>
      </c>
      <c r="H191" s="167" t="str">
        <f>IF('Lineær programmering opg 4'!$C$8=0,"-",((-A191+'Lineær programmering opg 4'!$M$8)/'Lineær programmering opg 4'!$K$8)*-1)</f>
        <v>-</v>
      </c>
      <c r="I191" s="167" t="str">
        <f>IF('Lineær programmering opg 4'!$D$8=0,"-",'Lineær programmering opg 4'!$G$8)</f>
        <v>-</v>
      </c>
      <c r="J191" s="295">
        <f>A191*'Lineær programmering opg 4'!$C$11+Datatabel!C191*'Lineær programmering opg 4'!$D$11</f>
        <v>24902.399999999896</v>
      </c>
      <c r="K191" s="9">
        <f t="shared" si="12"/>
        <v>0</v>
      </c>
      <c r="L191" s="9">
        <f t="shared" si="13"/>
        <v>0</v>
      </c>
    </row>
    <row r="192" spans="1:12" ht="15" x14ac:dyDescent="0.25">
      <c r="A192" s="167">
        <f t="shared" si="11"/>
        <v>235.46400000000051</v>
      </c>
      <c r="B192" s="325">
        <f t="shared" si="14"/>
        <v>0.98110000000000208</v>
      </c>
      <c r="C192" s="167">
        <f t="shared" si="10"/>
        <v>9.0719999999989795</v>
      </c>
      <c r="D192" s="167">
        <f>IF('Lineær programmering opg 4'!$M$4=0,"-",(-A192+'Lineær programmering opg 4'!$M$4)/'Lineær programmering opg 4'!$K$4*-1)</f>
        <v>9.0719999999989795</v>
      </c>
      <c r="E192" s="167">
        <f>IF('Lineær programmering opg 4'!$M$5=0,"-",(-A192+'Lineær programmering opg 4'!$M$5)/'Lineær programmering opg 4'!$K$5*-1)</f>
        <v>123.40199999999962</v>
      </c>
      <c r="F192" s="167" t="str">
        <f>IF('Lineær programmering opg 4'!$E$6=0,"-",(-A192+'Lineær programmering opg 4'!$M$6)/'Lineær programmering opg 4'!$K$6*-1)</f>
        <v>-</v>
      </c>
      <c r="G192" s="167" t="str">
        <f>IF('Lineær programmering opg 4'!$D$7=0,"-",((-A192+'Lineær programmering opg 4'!$M$7)/'Lineær programmering opg 4'!$K$7)*-1)</f>
        <v>-</v>
      </c>
      <c r="H192" s="167" t="str">
        <f>IF('Lineær programmering opg 4'!$C$8=0,"-",((-A192+'Lineær programmering opg 4'!$M$8)/'Lineær programmering opg 4'!$K$8)*-1)</f>
        <v>-</v>
      </c>
      <c r="I192" s="167" t="str">
        <f>IF('Lineær programmering opg 4'!$D$8=0,"-",'Lineær programmering opg 4'!$G$8)</f>
        <v>-</v>
      </c>
      <c r="J192" s="295">
        <f>A192*'Lineær programmering opg 4'!$C$11+Datatabel!C192*'Lineær programmering opg 4'!$D$11</f>
        <v>24907.199999999899</v>
      </c>
      <c r="K192" s="9">
        <f t="shared" si="12"/>
        <v>0</v>
      </c>
      <c r="L192" s="9">
        <f t="shared" si="13"/>
        <v>0</v>
      </c>
    </row>
    <row r="193" spans="1:12" ht="15" x14ac:dyDescent="0.25">
      <c r="A193" s="167">
        <f t="shared" si="11"/>
        <v>235.44000000000051</v>
      </c>
      <c r="B193" s="325">
        <f t="shared" si="14"/>
        <v>0.98100000000000209</v>
      </c>
      <c r="C193" s="167">
        <f t="shared" si="10"/>
        <v>9.1199999999989814</v>
      </c>
      <c r="D193" s="167">
        <f>IF('Lineær programmering opg 4'!$M$4=0,"-",(-A193+'Lineær programmering opg 4'!$M$4)/'Lineær programmering opg 4'!$K$4*-1)</f>
        <v>9.1199999999989814</v>
      </c>
      <c r="E193" s="167">
        <f>IF('Lineær programmering opg 4'!$M$5=0,"-",(-A193+'Lineær programmering opg 4'!$M$5)/'Lineær programmering opg 4'!$K$5*-1)</f>
        <v>123.41999999999962</v>
      </c>
      <c r="F193" s="167" t="str">
        <f>IF('Lineær programmering opg 4'!$E$6=0,"-",(-A193+'Lineær programmering opg 4'!$M$6)/'Lineær programmering opg 4'!$K$6*-1)</f>
        <v>-</v>
      </c>
      <c r="G193" s="167" t="str">
        <f>IF('Lineær programmering opg 4'!$D$7=0,"-",((-A193+'Lineær programmering opg 4'!$M$7)/'Lineær programmering opg 4'!$K$7)*-1)</f>
        <v>-</v>
      </c>
      <c r="H193" s="167" t="str">
        <f>IF('Lineær programmering opg 4'!$C$8=0,"-",((-A193+'Lineær programmering opg 4'!$M$8)/'Lineær programmering opg 4'!$K$8)*-1)</f>
        <v>-</v>
      </c>
      <c r="I193" s="167" t="str">
        <f>IF('Lineær programmering opg 4'!$D$8=0,"-",'Lineær programmering opg 4'!$G$8)</f>
        <v>-</v>
      </c>
      <c r="J193" s="295">
        <f>A193*'Lineær programmering opg 4'!$C$11+Datatabel!C193*'Lineær programmering opg 4'!$D$11</f>
        <v>24911.999999999898</v>
      </c>
      <c r="K193" s="9">
        <f t="shared" si="12"/>
        <v>0</v>
      </c>
      <c r="L193" s="9">
        <f t="shared" si="13"/>
        <v>0</v>
      </c>
    </row>
    <row r="194" spans="1:12" ht="15" x14ac:dyDescent="0.25">
      <c r="A194" s="167">
        <f t="shared" si="11"/>
        <v>235.41600000000051</v>
      </c>
      <c r="B194" s="325">
        <f t="shared" si="14"/>
        <v>0.9809000000000021</v>
      </c>
      <c r="C194" s="167">
        <f t="shared" si="10"/>
        <v>9.1679999999989832</v>
      </c>
      <c r="D194" s="167">
        <f>IF('Lineær programmering opg 4'!$M$4=0,"-",(-A194+'Lineær programmering opg 4'!$M$4)/'Lineær programmering opg 4'!$K$4*-1)</f>
        <v>9.1679999999989832</v>
      </c>
      <c r="E194" s="167">
        <f>IF('Lineær programmering opg 4'!$M$5=0,"-",(-A194+'Lineær programmering opg 4'!$M$5)/'Lineær programmering opg 4'!$K$5*-1)</f>
        <v>123.43799999999962</v>
      </c>
      <c r="F194" s="167" t="str">
        <f>IF('Lineær programmering opg 4'!$E$6=0,"-",(-A194+'Lineær programmering opg 4'!$M$6)/'Lineær programmering opg 4'!$K$6*-1)</f>
        <v>-</v>
      </c>
      <c r="G194" s="167" t="str">
        <f>IF('Lineær programmering opg 4'!$D$7=0,"-",((-A194+'Lineær programmering opg 4'!$M$7)/'Lineær programmering opg 4'!$K$7)*-1)</f>
        <v>-</v>
      </c>
      <c r="H194" s="167" t="str">
        <f>IF('Lineær programmering opg 4'!$C$8=0,"-",((-A194+'Lineær programmering opg 4'!$M$8)/'Lineær programmering opg 4'!$K$8)*-1)</f>
        <v>-</v>
      </c>
      <c r="I194" s="167" t="str">
        <f>IF('Lineær programmering opg 4'!$D$8=0,"-",'Lineær programmering opg 4'!$G$8)</f>
        <v>-</v>
      </c>
      <c r="J194" s="295">
        <f>A194*'Lineær programmering opg 4'!$C$11+Datatabel!C194*'Lineær programmering opg 4'!$D$11</f>
        <v>24916.799999999897</v>
      </c>
      <c r="K194" s="9">
        <f t="shared" si="12"/>
        <v>0</v>
      </c>
      <c r="L194" s="9">
        <f t="shared" si="13"/>
        <v>0</v>
      </c>
    </row>
    <row r="195" spans="1:12" ht="15" x14ac:dyDescent="0.25">
      <c r="A195" s="167">
        <f t="shared" si="11"/>
        <v>235.39200000000051</v>
      </c>
      <c r="B195" s="325">
        <f t="shared" si="14"/>
        <v>0.98080000000000211</v>
      </c>
      <c r="C195" s="167">
        <f t="shared" ref="C195:C258" si="15">MIN(D195,E195,F195,G195,H195,I195)</f>
        <v>9.215999999998985</v>
      </c>
      <c r="D195" s="167">
        <f>IF('Lineær programmering opg 4'!$M$4=0,"-",(-A195+'Lineær programmering opg 4'!$M$4)/'Lineær programmering opg 4'!$K$4*-1)</f>
        <v>9.215999999998985</v>
      </c>
      <c r="E195" s="167">
        <f>IF('Lineær programmering opg 4'!$M$5=0,"-",(-A195+'Lineær programmering opg 4'!$M$5)/'Lineær programmering opg 4'!$K$5*-1)</f>
        <v>123.45599999999962</v>
      </c>
      <c r="F195" s="167" t="str">
        <f>IF('Lineær programmering opg 4'!$E$6=0,"-",(-A195+'Lineær programmering opg 4'!$M$6)/'Lineær programmering opg 4'!$K$6*-1)</f>
        <v>-</v>
      </c>
      <c r="G195" s="167" t="str">
        <f>IF('Lineær programmering opg 4'!$D$7=0,"-",((-A195+'Lineær programmering opg 4'!$M$7)/'Lineær programmering opg 4'!$K$7)*-1)</f>
        <v>-</v>
      </c>
      <c r="H195" s="167" t="str">
        <f>IF('Lineær programmering opg 4'!$C$8=0,"-",((-A195+'Lineær programmering opg 4'!$M$8)/'Lineær programmering opg 4'!$K$8)*-1)</f>
        <v>-</v>
      </c>
      <c r="I195" s="167" t="str">
        <f>IF('Lineær programmering opg 4'!$D$8=0,"-",'Lineær programmering opg 4'!$G$8)</f>
        <v>-</v>
      </c>
      <c r="J195" s="295">
        <f>A195*'Lineær programmering opg 4'!$C$11+Datatabel!C195*'Lineær programmering opg 4'!$D$11</f>
        <v>24921.5999999999</v>
      </c>
      <c r="K195" s="9">
        <f t="shared" si="12"/>
        <v>0</v>
      </c>
      <c r="L195" s="9">
        <f t="shared" si="13"/>
        <v>0</v>
      </c>
    </row>
    <row r="196" spans="1:12" ht="15" x14ac:dyDescent="0.25">
      <c r="A196" s="167">
        <f t="shared" ref="A196:A259" si="16">$A$3*B196</f>
        <v>235.36800000000051</v>
      </c>
      <c r="B196" s="325">
        <f t="shared" si="14"/>
        <v>0.98070000000000213</v>
      </c>
      <c r="C196" s="167">
        <f t="shared" si="15"/>
        <v>9.2639999999989868</v>
      </c>
      <c r="D196" s="167">
        <f>IF('Lineær programmering opg 4'!$M$4=0,"-",(-A196+'Lineær programmering opg 4'!$M$4)/'Lineær programmering opg 4'!$K$4*-1)</f>
        <v>9.2639999999989868</v>
      </c>
      <c r="E196" s="167">
        <f>IF('Lineær programmering opg 4'!$M$5=0,"-",(-A196+'Lineær programmering opg 4'!$M$5)/'Lineær programmering opg 4'!$K$5*-1)</f>
        <v>123.47399999999962</v>
      </c>
      <c r="F196" s="167" t="str">
        <f>IF('Lineær programmering opg 4'!$E$6=0,"-",(-A196+'Lineær programmering opg 4'!$M$6)/'Lineær programmering opg 4'!$K$6*-1)</f>
        <v>-</v>
      </c>
      <c r="G196" s="167" t="str">
        <f>IF('Lineær programmering opg 4'!$D$7=0,"-",((-A196+'Lineær programmering opg 4'!$M$7)/'Lineær programmering opg 4'!$K$7)*-1)</f>
        <v>-</v>
      </c>
      <c r="H196" s="167" t="str">
        <f>IF('Lineær programmering opg 4'!$C$8=0,"-",((-A196+'Lineær programmering opg 4'!$M$8)/'Lineær programmering opg 4'!$K$8)*-1)</f>
        <v>-</v>
      </c>
      <c r="I196" s="167" t="str">
        <f>IF('Lineær programmering opg 4'!$D$8=0,"-",'Lineær programmering opg 4'!$G$8)</f>
        <v>-</v>
      </c>
      <c r="J196" s="295">
        <f>A196*'Lineær programmering opg 4'!$C$11+Datatabel!C196*'Lineær programmering opg 4'!$D$11</f>
        <v>24926.3999999999</v>
      </c>
      <c r="K196" s="9">
        <f t="shared" ref="K196:K259" si="17">IF($J$10004=J196,A196,0)</f>
        <v>0</v>
      </c>
      <c r="L196" s="9">
        <f t="shared" ref="L196:L259" si="18">IF(J196=$J$10004,C196,0)</f>
        <v>0</v>
      </c>
    </row>
    <row r="197" spans="1:12" ht="15" x14ac:dyDescent="0.25">
      <c r="A197" s="167">
        <f t="shared" si="16"/>
        <v>235.34400000000051</v>
      </c>
      <c r="B197" s="325">
        <f t="shared" ref="B197:B260" si="19">B196-0.01%</f>
        <v>0.98060000000000214</v>
      </c>
      <c r="C197" s="167">
        <f t="shared" si="15"/>
        <v>9.3119999999989886</v>
      </c>
      <c r="D197" s="167">
        <f>IF('Lineær programmering opg 4'!$M$4=0,"-",(-A197+'Lineær programmering opg 4'!$M$4)/'Lineær programmering opg 4'!$K$4*-1)</f>
        <v>9.3119999999989886</v>
      </c>
      <c r="E197" s="167">
        <f>IF('Lineær programmering opg 4'!$M$5=0,"-",(-A197+'Lineær programmering opg 4'!$M$5)/'Lineær programmering opg 4'!$K$5*-1)</f>
        <v>123.49199999999962</v>
      </c>
      <c r="F197" s="167" t="str">
        <f>IF('Lineær programmering opg 4'!$E$6=0,"-",(-A197+'Lineær programmering opg 4'!$M$6)/'Lineær programmering opg 4'!$K$6*-1)</f>
        <v>-</v>
      </c>
      <c r="G197" s="167" t="str">
        <f>IF('Lineær programmering opg 4'!$D$7=0,"-",((-A197+'Lineær programmering opg 4'!$M$7)/'Lineær programmering opg 4'!$K$7)*-1)</f>
        <v>-</v>
      </c>
      <c r="H197" s="167" t="str">
        <f>IF('Lineær programmering opg 4'!$C$8=0,"-",((-A197+'Lineær programmering opg 4'!$M$8)/'Lineær programmering opg 4'!$K$8)*-1)</f>
        <v>-</v>
      </c>
      <c r="I197" s="167" t="str">
        <f>IF('Lineær programmering opg 4'!$D$8=0,"-",'Lineær programmering opg 4'!$G$8)</f>
        <v>-</v>
      </c>
      <c r="J197" s="295">
        <f>A197*'Lineær programmering opg 4'!$C$11+Datatabel!C197*'Lineær programmering opg 4'!$D$11</f>
        <v>24931.199999999903</v>
      </c>
      <c r="K197" s="9">
        <f t="shared" si="17"/>
        <v>0</v>
      </c>
      <c r="L197" s="9">
        <f t="shared" si="18"/>
        <v>0</v>
      </c>
    </row>
    <row r="198" spans="1:12" ht="15" x14ac:dyDescent="0.25">
      <c r="A198" s="167">
        <f t="shared" si="16"/>
        <v>235.3200000000005</v>
      </c>
      <c r="B198" s="325">
        <f t="shared" si="19"/>
        <v>0.98050000000000215</v>
      </c>
      <c r="C198" s="167">
        <f t="shared" si="15"/>
        <v>9.3599999999989905</v>
      </c>
      <c r="D198" s="167">
        <f>IF('Lineær programmering opg 4'!$M$4=0,"-",(-A198+'Lineær programmering opg 4'!$M$4)/'Lineær programmering opg 4'!$K$4*-1)</f>
        <v>9.3599999999989905</v>
      </c>
      <c r="E198" s="167">
        <f>IF('Lineær programmering opg 4'!$M$5=0,"-",(-A198+'Lineær programmering opg 4'!$M$5)/'Lineær programmering opg 4'!$K$5*-1)</f>
        <v>123.50999999999962</v>
      </c>
      <c r="F198" s="167" t="str">
        <f>IF('Lineær programmering opg 4'!$E$6=0,"-",(-A198+'Lineær programmering opg 4'!$M$6)/'Lineær programmering opg 4'!$K$6*-1)</f>
        <v>-</v>
      </c>
      <c r="G198" s="167" t="str">
        <f>IF('Lineær programmering opg 4'!$D$7=0,"-",((-A198+'Lineær programmering opg 4'!$M$7)/'Lineær programmering opg 4'!$K$7)*-1)</f>
        <v>-</v>
      </c>
      <c r="H198" s="167" t="str">
        <f>IF('Lineær programmering opg 4'!$C$8=0,"-",((-A198+'Lineær programmering opg 4'!$M$8)/'Lineær programmering opg 4'!$K$8)*-1)</f>
        <v>-</v>
      </c>
      <c r="I198" s="167" t="str">
        <f>IF('Lineær programmering opg 4'!$D$8=0,"-",'Lineær programmering opg 4'!$G$8)</f>
        <v>-</v>
      </c>
      <c r="J198" s="295">
        <f>A198*'Lineær programmering opg 4'!$C$11+Datatabel!C198*'Lineær programmering opg 4'!$D$11</f>
        <v>24935.999999999898</v>
      </c>
      <c r="K198" s="9">
        <f t="shared" si="17"/>
        <v>0</v>
      </c>
      <c r="L198" s="9">
        <f t="shared" si="18"/>
        <v>0</v>
      </c>
    </row>
    <row r="199" spans="1:12" ht="15" x14ac:dyDescent="0.25">
      <c r="A199" s="167">
        <f t="shared" si="16"/>
        <v>235.2960000000005</v>
      </c>
      <c r="B199" s="325">
        <f t="shared" si="19"/>
        <v>0.98040000000000216</v>
      </c>
      <c r="C199" s="167">
        <f t="shared" si="15"/>
        <v>9.4079999999989923</v>
      </c>
      <c r="D199" s="167">
        <f>IF('Lineær programmering opg 4'!$M$4=0,"-",(-A199+'Lineær programmering opg 4'!$M$4)/'Lineær programmering opg 4'!$K$4*-1)</f>
        <v>9.4079999999989923</v>
      </c>
      <c r="E199" s="167">
        <f>IF('Lineær programmering opg 4'!$M$5=0,"-",(-A199+'Lineær programmering opg 4'!$M$5)/'Lineær programmering opg 4'!$K$5*-1)</f>
        <v>123.52799999999962</v>
      </c>
      <c r="F199" s="167" t="str">
        <f>IF('Lineær programmering opg 4'!$E$6=0,"-",(-A199+'Lineær programmering opg 4'!$M$6)/'Lineær programmering opg 4'!$K$6*-1)</f>
        <v>-</v>
      </c>
      <c r="G199" s="167" t="str">
        <f>IF('Lineær programmering opg 4'!$D$7=0,"-",((-A199+'Lineær programmering opg 4'!$M$7)/'Lineær programmering opg 4'!$K$7)*-1)</f>
        <v>-</v>
      </c>
      <c r="H199" s="167" t="str">
        <f>IF('Lineær programmering opg 4'!$C$8=0,"-",((-A199+'Lineær programmering opg 4'!$M$8)/'Lineær programmering opg 4'!$K$8)*-1)</f>
        <v>-</v>
      </c>
      <c r="I199" s="167" t="str">
        <f>IF('Lineær programmering opg 4'!$D$8=0,"-",'Lineær programmering opg 4'!$G$8)</f>
        <v>-</v>
      </c>
      <c r="J199" s="295">
        <f>A199*'Lineær programmering opg 4'!$C$11+Datatabel!C199*'Lineær programmering opg 4'!$D$11</f>
        <v>24940.799999999897</v>
      </c>
      <c r="K199" s="9">
        <f t="shared" si="17"/>
        <v>0</v>
      </c>
      <c r="L199" s="9">
        <f t="shared" si="18"/>
        <v>0</v>
      </c>
    </row>
    <row r="200" spans="1:12" ht="15" x14ac:dyDescent="0.25">
      <c r="A200" s="167">
        <f t="shared" si="16"/>
        <v>235.27200000000053</v>
      </c>
      <c r="B200" s="325">
        <f t="shared" si="19"/>
        <v>0.98030000000000217</v>
      </c>
      <c r="C200" s="167">
        <f t="shared" si="15"/>
        <v>9.4559999999989373</v>
      </c>
      <c r="D200" s="167">
        <f>IF('Lineær programmering opg 4'!$M$4=0,"-",(-A200+'Lineær programmering opg 4'!$M$4)/'Lineær programmering opg 4'!$K$4*-1)</f>
        <v>9.4559999999989373</v>
      </c>
      <c r="E200" s="167">
        <f>IF('Lineær programmering opg 4'!$M$5=0,"-",(-A200+'Lineær programmering opg 4'!$M$5)/'Lineær programmering opg 4'!$K$5*-1)</f>
        <v>123.54599999999961</v>
      </c>
      <c r="F200" s="167" t="str">
        <f>IF('Lineær programmering opg 4'!$E$6=0,"-",(-A200+'Lineær programmering opg 4'!$M$6)/'Lineær programmering opg 4'!$K$6*-1)</f>
        <v>-</v>
      </c>
      <c r="G200" s="167" t="str">
        <f>IF('Lineær programmering opg 4'!$D$7=0,"-",((-A200+'Lineær programmering opg 4'!$M$7)/'Lineær programmering opg 4'!$K$7)*-1)</f>
        <v>-</v>
      </c>
      <c r="H200" s="167" t="str">
        <f>IF('Lineær programmering opg 4'!$C$8=0,"-",((-A200+'Lineær programmering opg 4'!$M$8)/'Lineær programmering opg 4'!$K$8)*-1)</f>
        <v>-</v>
      </c>
      <c r="I200" s="167" t="str">
        <f>IF('Lineær programmering opg 4'!$D$8=0,"-",'Lineær programmering opg 4'!$G$8)</f>
        <v>-</v>
      </c>
      <c r="J200" s="295">
        <f>A200*'Lineær programmering opg 4'!$C$11+Datatabel!C200*'Lineær programmering opg 4'!$D$11</f>
        <v>24945.599999999893</v>
      </c>
      <c r="K200" s="9">
        <f t="shared" si="17"/>
        <v>0</v>
      </c>
      <c r="L200" s="9">
        <f t="shared" si="18"/>
        <v>0</v>
      </c>
    </row>
    <row r="201" spans="1:12" ht="15" x14ac:dyDescent="0.25">
      <c r="A201" s="167">
        <f t="shared" si="16"/>
        <v>235.24800000000053</v>
      </c>
      <c r="B201" s="325">
        <f t="shared" si="19"/>
        <v>0.98020000000000218</v>
      </c>
      <c r="C201" s="167">
        <f t="shared" si="15"/>
        <v>9.5039999999989391</v>
      </c>
      <c r="D201" s="167">
        <f>IF('Lineær programmering opg 4'!$M$4=0,"-",(-A201+'Lineær programmering opg 4'!$M$4)/'Lineær programmering opg 4'!$K$4*-1)</f>
        <v>9.5039999999989391</v>
      </c>
      <c r="E201" s="167">
        <f>IF('Lineær programmering opg 4'!$M$5=0,"-",(-A201+'Lineær programmering opg 4'!$M$5)/'Lineær programmering opg 4'!$K$5*-1)</f>
        <v>123.56399999999961</v>
      </c>
      <c r="F201" s="167" t="str">
        <f>IF('Lineær programmering opg 4'!$E$6=0,"-",(-A201+'Lineær programmering opg 4'!$M$6)/'Lineær programmering opg 4'!$K$6*-1)</f>
        <v>-</v>
      </c>
      <c r="G201" s="167" t="str">
        <f>IF('Lineær programmering opg 4'!$D$7=0,"-",((-A201+'Lineær programmering opg 4'!$M$7)/'Lineær programmering opg 4'!$K$7)*-1)</f>
        <v>-</v>
      </c>
      <c r="H201" s="167" t="str">
        <f>IF('Lineær programmering opg 4'!$C$8=0,"-",((-A201+'Lineær programmering opg 4'!$M$8)/'Lineær programmering opg 4'!$K$8)*-1)</f>
        <v>-</v>
      </c>
      <c r="I201" s="167" t="str">
        <f>IF('Lineær programmering opg 4'!$D$8=0,"-",'Lineær programmering opg 4'!$G$8)</f>
        <v>-</v>
      </c>
      <c r="J201" s="295">
        <f>A201*'Lineær programmering opg 4'!$C$11+Datatabel!C201*'Lineær programmering opg 4'!$D$11</f>
        <v>24950.399999999896</v>
      </c>
      <c r="K201" s="9">
        <f t="shared" si="17"/>
        <v>0</v>
      </c>
      <c r="L201" s="9">
        <f t="shared" si="18"/>
        <v>0</v>
      </c>
    </row>
    <row r="202" spans="1:12" ht="15" x14ac:dyDescent="0.25">
      <c r="A202" s="167">
        <f t="shared" si="16"/>
        <v>235.22400000000053</v>
      </c>
      <c r="B202" s="325">
        <f t="shared" si="19"/>
        <v>0.98010000000000219</v>
      </c>
      <c r="C202" s="167">
        <f t="shared" si="15"/>
        <v>9.5519999999989409</v>
      </c>
      <c r="D202" s="167">
        <f>IF('Lineær programmering opg 4'!$M$4=0,"-",(-A202+'Lineær programmering opg 4'!$M$4)/'Lineær programmering opg 4'!$K$4*-1)</f>
        <v>9.5519999999989409</v>
      </c>
      <c r="E202" s="167">
        <f>IF('Lineær programmering opg 4'!$M$5=0,"-",(-A202+'Lineær programmering opg 4'!$M$5)/'Lineær programmering opg 4'!$K$5*-1)</f>
        <v>123.58199999999961</v>
      </c>
      <c r="F202" s="167" t="str">
        <f>IF('Lineær programmering opg 4'!$E$6=0,"-",(-A202+'Lineær programmering opg 4'!$M$6)/'Lineær programmering opg 4'!$K$6*-1)</f>
        <v>-</v>
      </c>
      <c r="G202" s="167" t="str">
        <f>IF('Lineær programmering opg 4'!$D$7=0,"-",((-A202+'Lineær programmering opg 4'!$M$7)/'Lineær programmering opg 4'!$K$7)*-1)</f>
        <v>-</v>
      </c>
      <c r="H202" s="167" t="str">
        <f>IF('Lineær programmering opg 4'!$C$8=0,"-",((-A202+'Lineær programmering opg 4'!$M$8)/'Lineær programmering opg 4'!$K$8)*-1)</f>
        <v>-</v>
      </c>
      <c r="I202" s="167" t="str">
        <f>IF('Lineær programmering opg 4'!$D$8=0,"-",'Lineær programmering opg 4'!$G$8)</f>
        <v>-</v>
      </c>
      <c r="J202" s="295">
        <f>A202*'Lineær programmering opg 4'!$C$11+Datatabel!C202*'Lineær programmering opg 4'!$D$11</f>
        <v>24955.199999999895</v>
      </c>
      <c r="K202" s="9">
        <f t="shared" si="17"/>
        <v>0</v>
      </c>
      <c r="L202" s="9">
        <f t="shared" si="18"/>
        <v>0</v>
      </c>
    </row>
    <row r="203" spans="1:12" ht="15" x14ac:dyDescent="0.25">
      <c r="A203" s="167">
        <f t="shared" si="16"/>
        <v>235.20000000000053</v>
      </c>
      <c r="B203" s="325">
        <f t="shared" si="19"/>
        <v>0.9800000000000022</v>
      </c>
      <c r="C203" s="167">
        <f t="shared" si="15"/>
        <v>9.5999999999989427</v>
      </c>
      <c r="D203" s="167">
        <f>IF('Lineær programmering opg 4'!$M$4=0,"-",(-A203+'Lineær programmering opg 4'!$M$4)/'Lineær programmering opg 4'!$K$4*-1)</f>
        <v>9.5999999999989427</v>
      </c>
      <c r="E203" s="167">
        <f>IF('Lineær programmering opg 4'!$M$5=0,"-",(-A203+'Lineær programmering opg 4'!$M$5)/'Lineær programmering opg 4'!$K$5*-1)</f>
        <v>123.59999999999961</v>
      </c>
      <c r="F203" s="167" t="str">
        <f>IF('Lineær programmering opg 4'!$E$6=0,"-",(-A203+'Lineær programmering opg 4'!$M$6)/'Lineær programmering opg 4'!$K$6*-1)</f>
        <v>-</v>
      </c>
      <c r="G203" s="167" t="str">
        <f>IF('Lineær programmering opg 4'!$D$7=0,"-",((-A203+'Lineær programmering opg 4'!$M$7)/'Lineær programmering opg 4'!$K$7)*-1)</f>
        <v>-</v>
      </c>
      <c r="H203" s="167" t="str">
        <f>IF('Lineær programmering opg 4'!$C$8=0,"-",((-A203+'Lineær programmering opg 4'!$M$8)/'Lineær programmering opg 4'!$K$8)*-1)</f>
        <v>-</v>
      </c>
      <c r="I203" s="167" t="str">
        <f>IF('Lineær programmering opg 4'!$D$8=0,"-",'Lineær programmering opg 4'!$G$8)</f>
        <v>-</v>
      </c>
      <c r="J203" s="295">
        <f>A203*'Lineær programmering opg 4'!$C$11+Datatabel!C203*'Lineær programmering opg 4'!$D$11</f>
        <v>24959.999999999894</v>
      </c>
      <c r="K203" s="9">
        <f t="shared" si="17"/>
        <v>0</v>
      </c>
      <c r="L203" s="9">
        <f t="shared" si="18"/>
        <v>0</v>
      </c>
    </row>
    <row r="204" spans="1:12" ht="15" x14ac:dyDescent="0.25">
      <c r="A204" s="167">
        <f t="shared" si="16"/>
        <v>235.17600000000053</v>
      </c>
      <c r="B204" s="325">
        <f t="shared" si="19"/>
        <v>0.97990000000000221</v>
      </c>
      <c r="C204" s="167">
        <f t="shared" si="15"/>
        <v>9.6479999999989445</v>
      </c>
      <c r="D204" s="167">
        <f>IF('Lineær programmering opg 4'!$M$4=0,"-",(-A204+'Lineær programmering opg 4'!$M$4)/'Lineær programmering opg 4'!$K$4*-1)</f>
        <v>9.6479999999989445</v>
      </c>
      <c r="E204" s="167">
        <f>IF('Lineær programmering opg 4'!$M$5=0,"-",(-A204+'Lineær programmering opg 4'!$M$5)/'Lineær programmering opg 4'!$K$5*-1)</f>
        <v>123.61799999999961</v>
      </c>
      <c r="F204" s="167" t="str">
        <f>IF('Lineær programmering opg 4'!$E$6=0,"-",(-A204+'Lineær programmering opg 4'!$M$6)/'Lineær programmering opg 4'!$K$6*-1)</f>
        <v>-</v>
      </c>
      <c r="G204" s="167" t="str">
        <f>IF('Lineær programmering opg 4'!$D$7=0,"-",((-A204+'Lineær programmering opg 4'!$M$7)/'Lineær programmering opg 4'!$K$7)*-1)</f>
        <v>-</v>
      </c>
      <c r="H204" s="167" t="str">
        <f>IF('Lineær programmering opg 4'!$C$8=0,"-",((-A204+'Lineær programmering opg 4'!$M$8)/'Lineær programmering opg 4'!$K$8)*-1)</f>
        <v>-</v>
      </c>
      <c r="I204" s="167" t="str">
        <f>IF('Lineær programmering opg 4'!$D$8=0,"-",'Lineær programmering opg 4'!$G$8)</f>
        <v>-</v>
      </c>
      <c r="J204" s="295">
        <f>A204*'Lineær programmering opg 4'!$C$11+Datatabel!C204*'Lineær programmering opg 4'!$D$11</f>
        <v>24964.799999999894</v>
      </c>
      <c r="K204" s="9">
        <f t="shared" si="17"/>
        <v>0</v>
      </c>
      <c r="L204" s="9">
        <f t="shared" si="18"/>
        <v>0</v>
      </c>
    </row>
    <row r="205" spans="1:12" ht="15" x14ac:dyDescent="0.25">
      <c r="A205" s="167">
        <f t="shared" si="16"/>
        <v>235.15200000000053</v>
      </c>
      <c r="B205" s="325">
        <f t="shared" si="19"/>
        <v>0.97980000000000222</v>
      </c>
      <c r="C205" s="167">
        <f t="shared" si="15"/>
        <v>9.6959999999989464</v>
      </c>
      <c r="D205" s="167">
        <f>IF('Lineær programmering opg 4'!$M$4=0,"-",(-A205+'Lineær programmering opg 4'!$M$4)/'Lineær programmering opg 4'!$K$4*-1)</f>
        <v>9.6959999999989464</v>
      </c>
      <c r="E205" s="167">
        <f>IF('Lineær programmering opg 4'!$M$5=0,"-",(-A205+'Lineær programmering opg 4'!$M$5)/'Lineær programmering opg 4'!$K$5*-1)</f>
        <v>123.63599999999961</v>
      </c>
      <c r="F205" s="167" t="str">
        <f>IF('Lineær programmering opg 4'!$E$6=0,"-",(-A205+'Lineær programmering opg 4'!$M$6)/'Lineær programmering opg 4'!$K$6*-1)</f>
        <v>-</v>
      </c>
      <c r="G205" s="167" t="str">
        <f>IF('Lineær programmering opg 4'!$D$7=0,"-",((-A205+'Lineær programmering opg 4'!$M$7)/'Lineær programmering opg 4'!$K$7)*-1)</f>
        <v>-</v>
      </c>
      <c r="H205" s="167" t="str">
        <f>IF('Lineær programmering opg 4'!$C$8=0,"-",((-A205+'Lineær programmering opg 4'!$M$8)/'Lineær programmering opg 4'!$K$8)*-1)</f>
        <v>-</v>
      </c>
      <c r="I205" s="167" t="str">
        <f>IF('Lineær programmering opg 4'!$D$8=0,"-",'Lineær programmering opg 4'!$G$8)</f>
        <v>-</v>
      </c>
      <c r="J205" s="295">
        <f>A205*'Lineær programmering opg 4'!$C$11+Datatabel!C205*'Lineær programmering opg 4'!$D$11</f>
        <v>24969.599999999893</v>
      </c>
      <c r="K205" s="9">
        <f t="shared" si="17"/>
        <v>0</v>
      </c>
      <c r="L205" s="9">
        <f t="shared" si="18"/>
        <v>0</v>
      </c>
    </row>
    <row r="206" spans="1:12" ht="15" x14ac:dyDescent="0.25">
      <c r="A206" s="167">
        <f t="shared" si="16"/>
        <v>235.12800000000053</v>
      </c>
      <c r="B206" s="325">
        <f t="shared" si="19"/>
        <v>0.97970000000000224</v>
      </c>
      <c r="C206" s="167">
        <f t="shared" si="15"/>
        <v>9.7439999999989482</v>
      </c>
      <c r="D206" s="167">
        <f>IF('Lineær programmering opg 4'!$M$4=0,"-",(-A206+'Lineær programmering opg 4'!$M$4)/'Lineær programmering opg 4'!$K$4*-1)</f>
        <v>9.7439999999989482</v>
      </c>
      <c r="E206" s="167">
        <f>IF('Lineær programmering opg 4'!$M$5=0,"-",(-A206+'Lineær programmering opg 4'!$M$5)/'Lineær programmering opg 4'!$K$5*-1)</f>
        <v>123.65399999999961</v>
      </c>
      <c r="F206" s="167" t="str">
        <f>IF('Lineær programmering opg 4'!$E$6=0,"-",(-A206+'Lineær programmering opg 4'!$M$6)/'Lineær programmering opg 4'!$K$6*-1)</f>
        <v>-</v>
      </c>
      <c r="G206" s="167" t="str">
        <f>IF('Lineær programmering opg 4'!$D$7=0,"-",((-A206+'Lineær programmering opg 4'!$M$7)/'Lineær programmering opg 4'!$K$7)*-1)</f>
        <v>-</v>
      </c>
      <c r="H206" s="167" t="str">
        <f>IF('Lineær programmering opg 4'!$C$8=0,"-",((-A206+'Lineær programmering opg 4'!$M$8)/'Lineær programmering opg 4'!$K$8)*-1)</f>
        <v>-</v>
      </c>
      <c r="I206" s="167" t="str">
        <f>IF('Lineær programmering opg 4'!$D$8=0,"-",'Lineær programmering opg 4'!$G$8)</f>
        <v>-</v>
      </c>
      <c r="J206" s="295">
        <f>A206*'Lineær programmering opg 4'!$C$11+Datatabel!C206*'Lineær programmering opg 4'!$D$11</f>
        <v>24974.399999999896</v>
      </c>
      <c r="K206" s="9">
        <f t="shared" si="17"/>
        <v>0</v>
      </c>
      <c r="L206" s="9">
        <f t="shared" si="18"/>
        <v>0</v>
      </c>
    </row>
    <row r="207" spans="1:12" ht="15" x14ac:dyDescent="0.25">
      <c r="A207" s="167">
        <f t="shared" si="16"/>
        <v>235.10400000000055</v>
      </c>
      <c r="B207" s="325">
        <f t="shared" si="19"/>
        <v>0.97960000000000225</v>
      </c>
      <c r="C207" s="167">
        <f t="shared" si="15"/>
        <v>9.7919999999988931</v>
      </c>
      <c r="D207" s="167">
        <f>IF('Lineær programmering opg 4'!$M$4=0,"-",(-A207+'Lineær programmering opg 4'!$M$4)/'Lineær programmering opg 4'!$K$4*-1)</f>
        <v>9.7919999999988931</v>
      </c>
      <c r="E207" s="167">
        <f>IF('Lineær programmering opg 4'!$M$5=0,"-",(-A207+'Lineær programmering opg 4'!$M$5)/'Lineær programmering opg 4'!$K$5*-1)</f>
        <v>123.67199999999958</v>
      </c>
      <c r="F207" s="167" t="str">
        <f>IF('Lineær programmering opg 4'!$E$6=0,"-",(-A207+'Lineær programmering opg 4'!$M$6)/'Lineær programmering opg 4'!$K$6*-1)</f>
        <v>-</v>
      </c>
      <c r="G207" s="167" t="str">
        <f>IF('Lineær programmering opg 4'!$D$7=0,"-",((-A207+'Lineær programmering opg 4'!$M$7)/'Lineær programmering opg 4'!$K$7)*-1)</f>
        <v>-</v>
      </c>
      <c r="H207" s="167" t="str">
        <f>IF('Lineær programmering opg 4'!$C$8=0,"-",((-A207+'Lineær programmering opg 4'!$M$8)/'Lineær programmering opg 4'!$K$8)*-1)</f>
        <v>-</v>
      </c>
      <c r="I207" s="167" t="str">
        <f>IF('Lineær programmering opg 4'!$D$8=0,"-",'Lineær programmering opg 4'!$G$8)</f>
        <v>-</v>
      </c>
      <c r="J207" s="295">
        <f>A207*'Lineær programmering opg 4'!$C$11+Datatabel!C207*'Lineær programmering opg 4'!$D$11</f>
        <v>24979.199999999892</v>
      </c>
      <c r="K207" s="9">
        <f t="shared" si="17"/>
        <v>0</v>
      </c>
      <c r="L207" s="9">
        <f t="shared" si="18"/>
        <v>0</v>
      </c>
    </row>
    <row r="208" spans="1:12" ht="15" x14ac:dyDescent="0.25">
      <c r="A208" s="167">
        <f t="shared" si="16"/>
        <v>235.08000000000055</v>
      </c>
      <c r="B208" s="325">
        <f t="shared" si="19"/>
        <v>0.97950000000000226</v>
      </c>
      <c r="C208" s="167">
        <f t="shared" si="15"/>
        <v>9.839999999998895</v>
      </c>
      <c r="D208" s="167">
        <f>IF('Lineær programmering opg 4'!$M$4=0,"-",(-A208+'Lineær programmering opg 4'!$M$4)/'Lineær programmering opg 4'!$K$4*-1)</f>
        <v>9.839999999998895</v>
      </c>
      <c r="E208" s="167">
        <f>IF('Lineær programmering opg 4'!$M$5=0,"-",(-A208+'Lineær programmering opg 4'!$M$5)/'Lineær programmering opg 4'!$K$5*-1)</f>
        <v>123.68999999999959</v>
      </c>
      <c r="F208" s="167" t="str">
        <f>IF('Lineær programmering opg 4'!$E$6=0,"-",(-A208+'Lineær programmering opg 4'!$M$6)/'Lineær programmering opg 4'!$K$6*-1)</f>
        <v>-</v>
      </c>
      <c r="G208" s="167" t="str">
        <f>IF('Lineær programmering opg 4'!$D$7=0,"-",((-A208+'Lineær programmering opg 4'!$M$7)/'Lineær programmering opg 4'!$K$7)*-1)</f>
        <v>-</v>
      </c>
      <c r="H208" s="167" t="str">
        <f>IF('Lineær programmering opg 4'!$C$8=0,"-",((-A208+'Lineær programmering opg 4'!$M$8)/'Lineær programmering opg 4'!$K$8)*-1)</f>
        <v>-</v>
      </c>
      <c r="I208" s="167" t="str">
        <f>IF('Lineær programmering opg 4'!$D$8=0,"-",'Lineær programmering opg 4'!$G$8)</f>
        <v>-</v>
      </c>
      <c r="J208" s="295">
        <f>A208*'Lineær programmering opg 4'!$C$11+Datatabel!C208*'Lineær programmering opg 4'!$D$11</f>
        <v>24983.999999999887</v>
      </c>
      <c r="K208" s="9">
        <f t="shared" si="17"/>
        <v>0</v>
      </c>
      <c r="L208" s="9">
        <f t="shared" si="18"/>
        <v>0</v>
      </c>
    </row>
    <row r="209" spans="1:12" ht="15" x14ac:dyDescent="0.25">
      <c r="A209" s="167">
        <f t="shared" si="16"/>
        <v>235.05600000000055</v>
      </c>
      <c r="B209" s="325">
        <f t="shared" si="19"/>
        <v>0.97940000000000227</v>
      </c>
      <c r="C209" s="167">
        <f t="shared" si="15"/>
        <v>9.8879999999988968</v>
      </c>
      <c r="D209" s="167">
        <f>IF('Lineær programmering opg 4'!$M$4=0,"-",(-A209+'Lineær programmering opg 4'!$M$4)/'Lineær programmering opg 4'!$K$4*-1)</f>
        <v>9.8879999999988968</v>
      </c>
      <c r="E209" s="167">
        <f>IF('Lineær programmering opg 4'!$M$5=0,"-",(-A209+'Lineær programmering opg 4'!$M$5)/'Lineær programmering opg 4'!$K$5*-1)</f>
        <v>123.70799999999959</v>
      </c>
      <c r="F209" s="167" t="str">
        <f>IF('Lineær programmering opg 4'!$E$6=0,"-",(-A209+'Lineær programmering opg 4'!$M$6)/'Lineær programmering opg 4'!$K$6*-1)</f>
        <v>-</v>
      </c>
      <c r="G209" s="167" t="str">
        <f>IF('Lineær programmering opg 4'!$D$7=0,"-",((-A209+'Lineær programmering opg 4'!$M$7)/'Lineær programmering opg 4'!$K$7)*-1)</f>
        <v>-</v>
      </c>
      <c r="H209" s="167" t="str">
        <f>IF('Lineær programmering opg 4'!$C$8=0,"-",((-A209+'Lineær programmering opg 4'!$M$8)/'Lineær programmering opg 4'!$K$8)*-1)</f>
        <v>-</v>
      </c>
      <c r="I209" s="167" t="str">
        <f>IF('Lineær programmering opg 4'!$D$8=0,"-",'Lineær programmering opg 4'!$G$8)</f>
        <v>-</v>
      </c>
      <c r="J209" s="295">
        <f>A209*'Lineær programmering opg 4'!$C$11+Datatabel!C209*'Lineær programmering opg 4'!$D$11</f>
        <v>24988.79999999989</v>
      </c>
      <c r="K209" s="9">
        <f t="shared" si="17"/>
        <v>0</v>
      </c>
      <c r="L209" s="9">
        <f t="shared" si="18"/>
        <v>0</v>
      </c>
    </row>
    <row r="210" spans="1:12" ht="15" x14ac:dyDescent="0.25">
      <c r="A210" s="167">
        <f t="shared" si="16"/>
        <v>235.03200000000055</v>
      </c>
      <c r="B210" s="325">
        <f t="shared" si="19"/>
        <v>0.97930000000000228</v>
      </c>
      <c r="C210" s="167">
        <f t="shared" si="15"/>
        <v>9.9359999999988986</v>
      </c>
      <c r="D210" s="167">
        <f>IF('Lineær programmering opg 4'!$M$4=0,"-",(-A210+'Lineær programmering opg 4'!$M$4)/'Lineær programmering opg 4'!$K$4*-1)</f>
        <v>9.9359999999988986</v>
      </c>
      <c r="E210" s="167">
        <f>IF('Lineær programmering opg 4'!$M$5=0,"-",(-A210+'Lineær programmering opg 4'!$M$5)/'Lineær programmering opg 4'!$K$5*-1)</f>
        <v>123.72599999999959</v>
      </c>
      <c r="F210" s="167" t="str">
        <f>IF('Lineær programmering opg 4'!$E$6=0,"-",(-A210+'Lineær programmering opg 4'!$M$6)/'Lineær programmering opg 4'!$K$6*-1)</f>
        <v>-</v>
      </c>
      <c r="G210" s="167" t="str">
        <f>IF('Lineær programmering opg 4'!$D$7=0,"-",((-A210+'Lineær programmering opg 4'!$M$7)/'Lineær programmering opg 4'!$K$7)*-1)</f>
        <v>-</v>
      </c>
      <c r="H210" s="167" t="str">
        <f>IF('Lineær programmering opg 4'!$C$8=0,"-",((-A210+'Lineær programmering opg 4'!$M$8)/'Lineær programmering opg 4'!$K$8)*-1)</f>
        <v>-</v>
      </c>
      <c r="I210" s="167" t="str">
        <f>IF('Lineær programmering opg 4'!$D$8=0,"-",'Lineær programmering opg 4'!$G$8)</f>
        <v>-</v>
      </c>
      <c r="J210" s="295">
        <f>A210*'Lineær programmering opg 4'!$C$11+Datatabel!C210*'Lineær programmering opg 4'!$D$11</f>
        <v>24993.599999999889</v>
      </c>
      <c r="K210" s="9">
        <f t="shared" si="17"/>
        <v>0</v>
      </c>
      <c r="L210" s="9">
        <f t="shared" si="18"/>
        <v>0</v>
      </c>
    </row>
    <row r="211" spans="1:12" ht="15" x14ac:dyDescent="0.25">
      <c r="A211" s="167">
        <f t="shared" si="16"/>
        <v>235.00800000000055</v>
      </c>
      <c r="B211" s="325">
        <f t="shared" si="19"/>
        <v>0.97920000000000229</v>
      </c>
      <c r="C211" s="167">
        <f t="shared" si="15"/>
        <v>9.9839999999989004</v>
      </c>
      <c r="D211" s="167">
        <f>IF('Lineær programmering opg 4'!$M$4=0,"-",(-A211+'Lineær programmering opg 4'!$M$4)/'Lineær programmering opg 4'!$K$4*-1)</f>
        <v>9.9839999999989004</v>
      </c>
      <c r="E211" s="167">
        <f>IF('Lineær programmering opg 4'!$M$5=0,"-",(-A211+'Lineær programmering opg 4'!$M$5)/'Lineær programmering opg 4'!$K$5*-1)</f>
        <v>123.74399999999959</v>
      </c>
      <c r="F211" s="167" t="str">
        <f>IF('Lineær programmering opg 4'!$E$6=0,"-",(-A211+'Lineær programmering opg 4'!$M$6)/'Lineær programmering opg 4'!$K$6*-1)</f>
        <v>-</v>
      </c>
      <c r="G211" s="167" t="str">
        <f>IF('Lineær programmering opg 4'!$D$7=0,"-",((-A211+'Lineær programmering opg 4'!$M$7)/'Lineær programmering opg 4'!$K$7)*-1)</f>
        <v>-</v>
      </c>
      <c r="H211" s="167" t="str">
        <f>IF('Lineær programmering opg 4'!$C$8=0,"-",((-A211+'Lineær programmering opg 4'!$M$8)/'Lineær programmering opg 4'!$K$8)*-1)</f>
        <v>-</v>
      </c>
      <c r="I211" s="167" t="str">
        <f>IF('Lineær programmering opg 4'!$D$8=0,"-",'Lineær programmering opg 4'!$G$8)</f>
        <v>-</v>
      </c>
      <c r="J211" s="295">
        <f>A211*'Lineær programmering opg 4'!$C$11+Datatabel!C211*'Lineær programmering opg 4'!$D$11</f>
        <v>24998.399999999889</v>
      </c>
      <c r="K211" s="9">
        <f t="shared" si="17"/>
        <v>0</v>
      </c>
      <c r="L211" s="9">
        <f t="shared" si="18"/>
        <v>0</v>
      </c>
    </row>
    <row r="212" spans="1:12" ht="15" x14ac:dyDescent="0.25">
      <c r="A212" s="167">
        <f t="shared" si="16"/>
        <v>234.98400000000055</v>
      </c>
      <c r="B212" s="325">
        <f t="shared" si="19"/>
        <v>0.9791000000000023</v>
      </c>
      <c r="C212" s="167">
        <f t="shared" si="15"/>
        <v>10.031999999998902</v>
      </c>
      <c r="D212" s="167">
        <f>IF('Lineær programmering opg 4'!$M$4=0,"-",(-A212+'Lineær programmering opg 4'!$M$4)/'Lineær programmering opg 4'!$K$4*-1)</f>
        <v>10.031999999998902</v>
      </c>
      <c r="E212" s="167">
        <f>IF('Lineær programmering opg 4'!$M$5=0,"-",(-A212+'Lineær programmering opg 4'!$M$5)/'Lineær programmering opg 4'!$K$5*-1)</f>
        <v>123.76199999999959</v>
      </c>
      <c r="F212" s="167" t="str">
        <f>IF('Lineær programmering opg 4'!$E$6=0,"-",(-A212+'Lineær programmering opg 4'!$M$6)/'Lineær programmering opg 4'!$K$6*-1)</f>
        <v>-</v>
      </c>
      <c r="G212" s="167" t="str">
        <f>IF('Lineær programmering opg 4'!$D$7=0,"-",((-A212+'Lineær programmering opg 4'!$M$7)/'Lineær programmering opg 4'!$K$7)*-1)</f>
        <v>-</v>
      </c>
      <c r="H212" s="167" t="str">
        <f>IF('Lineær programmering opg 4'!$C$8=0,"-",((-A212+'Lineær programmering opg 4'!$M$8)/'Lineær programmering opg 4'!$K$8)*-1)</f>
        <v>-</v>
      </c>
      <c r="I212" s="167" t="str">
        <f>IF('Lineær programmering opg 4'!$D$8=0,"-",'Lineær programmering opg 4'!$G$8)</f>
        <v>-</v>
      </c>
      <c r="J212" s="295">
        <f>A212*'Lineær programmering opg 4'!$C$11+Datatabel!C212*'Lineær programmering opg 4'!$D$11</f>
        <v>25003.199999999892</v>
      </c>
      <c r="K212" s="9">
        <f t="shared" si="17"/>
        <v>0</v>
      </c>
      <c r="L212" s="9">
        <f t="shared" si="18"/>
        <v>0</v>
      </c>
    </row>
    <row r="213" spans="1:12" ht="15" x14ac:dyDescent="0.25">
      <c r="A213" s="167">
        <f t="shared" si="16"/>
        <v>234.96000000000055</v>
      </c>
      <c r="B213" s="325">
        <f t="shared" si="19"/>
        <v>0.97900000000000231</v>
      </c>
      <c r="C213" s="167">
        <f t="shared" si="15"/>
        <v>10.079999999998904</v>
      </c>
      <c r="D213" s="167">
        <f>IF('Lineær programmering opg 4'!$M$4=0,"-",(-A213+'Lineær programmering opg 4'!$M$4)/'Lineær programmering opg 4'!$K$4*-1)</f>
        <v>10.079999999998904</v>
      </c>
      <c r="E213" s="167">
        <f>IF('Lineær programmering opg 4'!$M$5=0,"-",(-A213+'Lineær programmering opg 4'!$M$5)/'Lineær programmering opg 4'!$K$5*-1)</f>
        <v>123.77999999999959</v>
      </c>
      <c r="F213" s="167" t="str">
        <f>IF('Lineær programmering opg 4'!$E$6=0,"-",(-A213+'Lineær programmering opg 4'!$M$6)/'Lineær programmering opg 4'!$K$6*-1)</f>
        <v>-</v>
      </c>
      <c r="G213" s="167" t="str">
        <f>IF('Lineær programmering opg 4'!$D$7=0,"-",((-A213+'Lineær programmering opg 4'!$M$7)/'Lineær programmering opg 4'!$K$7)*-1)</f>
        <v>-</v>
      </c>
      <c r="H213" s="167" t="str">
        <f>IF('Lineær programmering opg 4'!$C$8=0,"-",((-A213+'Lineær programmering opg 4'!$M$8)/'Lineær programmering opg 4'!$K$8)*-1)</f>
        <v>-</v>
      </c>
      <c r="I213" s="167" t="str">
        <f>IF('Lineær programmering opg 4'!$D$8=0,"-",'Lineær programmering opg 4'!$G$8)</f>
        <v>-</v>
      </c>
      <c r="J213" s="295">
        <f>A213*'Lineær programmering opg 4'!$C$11+Datatabel!C213*'Lineær programmering opg 4'!$D$11</f>
        <v>25007.999999999891</v>
      </c>
      <c r="K213" s="9">
        <f t="shared" si="17"/>
        <v>0</v>
      </c>
      <c r="L213" s="9">
        <f t="shared" si="18"/>
        <v>0</v>
      </c>
    </row>
    <row r="214" spans="1:12" ht="15" x14ac:dyDescent="0.25">
      <c r="A214" s="167">
        <f t="shared" si="16"/>
        <v>234.93600000000055</v>
      </c>
      <c r="B214" s="325">
        <f t="shared" si="19"/>
        <v>0.97890000000000232</v>
      </c>
      <c r="C214" s="167">
        <f t="shared" si="15"/>
        <v>10.127999999998906</v>
      </c>
      <c r="D214" s="167">
        <f>IF('Lineær programmering opg 4'!$M$4=0,"-",(-A214+'Lineær programmering opg 4'!$M$4)/'Lineær programmering opg 4'!$K$4*-1)</f>
        <v>10.127999999998906</v>
      </c>
      <c r="E214" s="167">
        <f>IF('Lineær programmering opg 4'!$M$5=0,"-",(-A214+'Lineær programmering opg 4'!$M$5)/'Lineær programmering opg 4'!$K$5*-1)</f>
        <v>123.79799999999959</v>
      </c>
      <c r="F214" s="167" t="str">
        <f>IF('Lineær programmering opg 4'!$E$6=0,"-",(-A214+'Lineær programmering opg 4'!$M$6)/'Lineær programmering opg 4'!$K$6*-1)</f>
        <v>-</v>
      </c>
      <c r="G214" s="167" t="str">
        <f>IF('Lineær programmering opg 4'!$D$7=0,"-",((-A214+'Lineær programmering opg 4'!$M$7)/'Lineær programmering opg 4'!$K$7)*-1)</f>
        <v>-</v>
      </c>
      <c r="H214" s="167" t="str">
        <f>IF('Lineær programmering opg 4'!$C$8=0,"-",((-A214+'Lineær programmering opg 4'!$M$8)/'Lineær programmering opg 4'!$K$8)*-1)</f>
        <v>-</v>
      </c>
      <c r="I214" s="167" t="str">
        <f>IF('Lineær programmering opg 4'!$D$8=0,"-",'Lineær programmering opg 4'!$G$8)</f>
        <v>-</v>
      </c>
      <c r="J214" s="295">
        <f>A214*'Lineær programmering opg 4'!$C$11+Datatabel!C214*'Lineær programmering opg 4'!$D$11</f>
        <v>25012.79999999989</v>
      </c>
      <c r="K214" s="9">
        <f t="shared" si="17"/>
        <v>0</v>
      </c>
      <c r="L214" s="9">
        <f t="shared" si="18"/>
        <v>0</v>
      </c>
    </row>
    <row r="215" spans="1:12" ht="15" x14ac:dyDescent="0.25">
      <c r="A215" s="167">
        <f t="shared" si="16"/>
        <v>234.91200000000055</v>
      </c>
      <c r="B215" s="325">
        <f t="shared" si="19"/>
        <v>0.97880000000000233</v>
      </c>
      <c r="C215" s="167">
        <f t="shared" si="15"/>
        <v>10.175999999998908</v>
      </c>
      <c r="D215" s="167">
        <f>IF('Lineær programmering opg 4'!$M$4=0,"-",(-A215+'Lineær programmering opg 4'!$M$4)/'Lineær programmering opg 4'!$K$4*-1)</f>
        <v>10.175999999998908</v>
      </c>
      <c r="E215" s="167">
        <f>IF('Lineær programmering opg 4'!$M$5=0,"-",(-A215+'Lineær programmering opg 4'!$M$5)/'Lineær programmering opg 4'!$K$5*-1)</f>
        <v>123.81599999999959</v>
      </c>
      <c r="F215" s="167" t="str">
        <f>IF('Lineær programmering opg 4'!$E$6=0,"-",(-A215+'Lineær programmering opg 4'!$M$6)/'Lineær programmering opg 4'!$K$6*-1)</f>
        <v>-</v>
      </c>
      <c r="G215" s="167" t="str">
        <f>IF('Lineær programmering opg 4'!$D$7=0,"-",((-A215+'Lineær programmering opg 4'!$M$7)/'Lineær programmering opg 4'!$K$7)*-1)</f>
        <v>-</v>
      </c>
      <c r="H215" s="167" t="str">
        <f>IF('Lineær programmering opg 4'!$C$8=0,"-",((-A215+'Lineær programmering opg 4'!$M$8)/'Lineær programmering opg 4'!$K$8)*-1)</f>
        <v>-</v>
      </c>
      <c r="I215" s="167" t="str">
        <f>IF('Lineær programmering opg 4'!$D$8=0,"-",'Lineær programmering opg 4'!$G$8)</f>
        <v>-</v>
      </c>
      <c r="J215" s="295">
        <f>A215*'Lineær programmering opg 4'!$C$11+Datatabel!C215*'Lineær programmering opg 4'!$D$11</f>
        <v>25017.599999999893</v>
      </c>
      <c r="K215" s="9">
        <f t="shared" si="17"/>
        <v>0</v>
      </c>
      <c r="L215" s="9">
        <f t="shared" si="18"/>
        <v>0</v>
      </c>
    </row>
    <row r="216" spans="1:12" ht="15" x14ac:dyDescent="0.25">
      <c r="A216" s="167">
        <f t="shared" si="16"/>
        <v>234.88800000000057</v>
      </c>
      <c r="B216" s="325">
        <f t="shared" si="19"/>
        <v>0.97870000000000235</v>
      </c>
      <c r="C216" s="167">
        <f t="shared" si="15"/>
        <v>10.223999999998853</v>
      </c>
      <c r="D216" s="167">
        <f>IF('Lineær programmering opg 4'!$M$4=0,"-",(-A216+'Lineær programmering opg 4'!$M$4)/'Lineær programmering opg 4'!$K$4*-1)</f>
        <v>10.223999999998853</v>
      </c>
      <c r="E216" s="167">
        <f>IF('Lineær programmering opg 4'!$M$5=0,"-",(-A216+'Lineær programmering opg 4'!$M$5)/'Lineær programmering opg 4'!$K$5*-1)</f>
        <v>123.83399999999958</v>
      </c>
      <c r="F216" s="167" t="str">
        <f>IF('Lineær programmering opg 4'!$E$6=0,"-",(-A216+'Lineær programmering opg 4'!$M$6)/'Lineær programmering opg 4'!$K$6*-1)</f>
        <v>-</v>
      </c>
      <c r="G216" s="167" t="str">
        <f>IF('Lineær programmering opg 4'!$D$7=0,"-",((-A216+'Lineær programmering opg 4'!$M$7)/'Lineær programmering opg 4'!$K$7)*-1)</f>
        <v>-</v>
      </c>
      <c r="H216" s="167" t="str">
        <f>IF('Lineær programmering opg 4'!$C$8=0,"-",((-A216+'Lineær programmering opg 4'!$M$8)/'Lineær programmering opg 4'!$K$8)*-1)</f>
        <v>-</v>
      </c>
      <c r="I216" s="167" t="str">
        <f>IF('Lineær programmering opg 4'!$D$8=0,"-",'Lineær programmering opg 4'!$G$8)</f>
        <v>-</v>
      </c>
      <c r="J216" s="295">
        <f>A216*'Lineær programmering opg 4'!$C$11+Datatabel!C216*'Lineær programmering opg 4'!$D$11</f>
        <v>25022.399999999885</v>
      </c>
      <c r="K216" s="9">
        <f t="shared" si="17"/>
        <v>0</v>
      </c>
      <c r="L216" s="9">
        <f t="shared" si="18"/>
        <v>0</v>
      </c>
    </row>
    <row r="217" spans="1:12" ht="15" x14ac:dyDescent="0.25">
      <c r="A217" s="167">
        <f t="shared" si="16"/>
        <v>234.86400000000057</v>
      </c>
      <c r="B217" s="325">
        <f t="shared" si="19"/>
        <v>0.97860000000000236</v>
      </c>
      <c r="C217" s="167">
        <f t="shared" si="15"/>
        <v>10.271999999998854</v>
      </c>
      <c r="D217" s="167">
        <f>IF('Lineær programmering opg 4'!$M$4=0,"-",(-A217+'Lineær programmering opg 4'!$M$4)/'Lineær programmering opg 4'!$K$4*-1)</f>
        <v>10.271999999998854</v>
      </c>
      <c r="E217" s="167">
        <f>IF('Lineær programmering opg 4'!$M$5=0,"-",(-A217+'Lineær programmering opg 4'!$M$5)/'Lineær programmering opg 4'!$K$5*-1)</f>
        <v>123.85199999999958</v>
      </c>
      <c r="F217" s="167" t="str">
        <f>IF('Lineær programmering opg 4'!$E$6=0,"-",(-A217+'Lineær programmering opg 4'!$M$6)/'Lineær programmering opg 4'!$K$6*-1)</f>
        <v>-</v>
      </c>
      <c r="G217" s="167" t="str">
        <f>IF('Lineær programmering opg 4'!$D$7=0,"-",((-A217+'Lineær programmering opg 4'!$M$7)/'Lineær programmering opg 4'!$K$7)*-1)</f>
        <v>-</v>
      </c>
      <c r="H217" s="167" t="str">
        <f>IF('Lineær programmering opg 4'!$C$8=0,"-",((-A217+'Lineær programmering opg 4'!$M$8)/'Lineær programmering opg 4'!$K$8)*-1)</f>
        <v>-</v>
      </c>
      <c r="I217" s="167" t="str">
        <f>IF('Lineær programmering opg 4'!$D$8=0,"-",'Lineær programmering opg 4'!$G$8)</f>
        <v>-</v>
      </c>
      <c r="J217" s="295">
        <f>A217*'Lineær programmering opg 4'!$C$11+Datatabel!C217*'Lineær programmering opg 4'!$D$11</f>
        <v>25027.199999999884</v>
      </c>
      <c r="K217" s="9">
        <f t="shared" si="17"/>
        <v>0</v>
      </c>
      <c r="L217" s="9">
        <f t="shared" si="18"/>
        <v>0</v>
      </c>
    </row>
    <row r="218" spans="1:12" ht="15" x14ac:dyDescent="0.25">
      <c r="A218" s="167">
        <f t="shared" si="16"/>
        <v>234.84000000000057</v>
      </c>
      <c r="B218" s="325">
        <f t="shared" si="19"/>
        <v>0.97850000000000237</v>
      </c>
      <c r="C218" s="167">
        <f t="shared" si="15"/>
        <v>10.319999999998856</v>
      </c>
      <c r="D218" s="167">
        <f>IF('Lineær programmering opg 4'!$M$4=0,"-",(-A218+'Lineær programmering opg 4'!$M$4)/'Lineær programmering opg 4'!$K$4*-1)</f>
        <v>10.319999999998856</v>
      </c>
      <c r="E218" s="167">
        <f>IF('Lineær programmering opg 4'!$M$5=0,"-",(-A218+'Lineær programmering opg 4'!$M$5)/'Lineær programmering opg 4'!$K$5*-1)</f>
        <v>123.86999999999958</v>
      </c>
      <c r="F218" s="167" t="str">
        <f>IF('Lineær programmering opg 4'!$E$6=0,"-",(-A218+'Lineær programmering opg 4'!$M$6)/'Lineær programmering opg 4'!$K$6*-1)</f>
        <v>-</v>
      </c>
      <c r="G218" s="167" t="str">
        <f>IF('Lineær programmering opg 4'!$D$7=0,"-",((-A218+'Lineær programmering opg 4'!$M$7)/'Lineær programmering opg 4'!$K$7)*-1)</f>
        <v>-</v>
      </c>
      <c r="H218" s="167" t="str">
        <f>IF('Lineær programmering opg 4'!$C$8=0,"-",((-A218+'Lineær programmering opg 4'!$M$8)/'Lineær programmering opg 4'!$K$8)*-1)</f>
        <v>-</v>
      </c>
      <c r="I218" s="167" t="str">
        <f>IF('Lineær programmering opg 4'!$D$8=0,"-",'Lineær programmering opg 4'!$G$8)</f>
        <v>-</v>
      </c>
      <c r="J218" s="295">
        <f>A218*'Lineær programmering opg 4'!$C$11+Datatabel!C218*'Lineær programmering opg 4'!$D$11</f>
        <v>25031.999999999887</v>
      </c>
      <c r="K218" s="9">
        <f t="shared" si="17"/>
        <v>0</v>
      </c>
      <c r="L218" s="9">
        <f t="shared" si="18"/>
        <v>0</v>
      </c>
    </row>
    <row r="219" spans="1:12" ht="15" x14ac:dyDescent="0.25">
      <c r="A219" s="167">
        <f t="shared" si="16"/>
        <v>234.81600000000057</v>
      </c>
      <c r="B219" s="325">
        <f t="shared" si="19"/>
        <v>0.97840000000000238</v>
      </c>
      <c r="C219" s="167">
        <f t="shared" si="15"/>
        <v>10.367999999998858</v>
      </c>
      <c r="D219" s="167">
        <f>IF('Lineær programmering opg 4'!$M$4=0,"-",(-A219+'Lineær programmering opg 4'!$M$4)/'Lineær programmering opg 4'!$K$4*-1)</f>
        <v>10.367999999998858</v>
      </c>
      <c r="E219" s="167">
        <f>IF('Lineær programmering opg 4'!$M$5=0,"-",(-A219+'Lineær programmering opg 4'!$M$5)/'Lineær programmering opg 4'!$K$5*-1)</f>
        <v>123.88799999999958</v>
      </c>
      <c r="F219" s="167" t="str">
        <f>IF('Lineær programmering opg 4'!$E$6=0,"-",(-A219+'Lineær programmering opg 4'!$M$6)/'Lineær programmering opg 4'!$K$6*-1)</f>
        <v>-</v>
      </c>
      <c r="G219" s="167" t="str">
        <f>IF('Lineær programmering opg 4'!$D$7=0,"-",((-A219+'Lineær programmering opg 4'!$M$7)/'Lineær programmering opg 4'!$K$7)*-1)</f>
        <v>-</v>
      </c>
      <c r="H219" s="167" t="str">
        <f>IF('Lineær programmering opg 4'!$C$8=0,"-",((-A219+'Lineær programmering opg 4'!$M$8)/'Lineær programmering opg 4'!$K$8)*-1)</f>
        <v>-</v>
      </c>
      <c r="I219" s="167" t="str">
        <f>IF('Lineær programmering opg 4'!$D$8=0,"-",'Lineær programmering opg 4'!$G$8)</f>
        <v>-</v>
      </c>
      <c r="J219" s="295">
        <f>A219*'Lineær programmering opg 4'!$C$11+Datatabel!C219*'Lineær programmering opg 4'!$D$11</f>
        <v>25036.799999999886</v>
      </c>
      <c r="K219" s="9">
        <f t="shared" si="17"/>
        <v>0</v>
      </c>
      <c r="L219" s="9">
        <f t="shared" si="18"/>
        <v>0</v>
      </c>
    </row>
    <row r="220" spans="1:12" ht="15" x14ac:dyDescent="0.25">
      <c r="A220" s="167">
        <f t="shared" si="16"/>
        <v>234.79200000000057</v>
      </c>
      <c r="B220" s="325">
        <f t="shared" si="19"/>
        <v>0.97830000000000239</v>
      </c>
      <c r="C220" s="167">
        <f t="shared" si="15"/>
        <v>10.41599999999886</v>
      </c>
      <c r="D220" s="167">
        <f>IF('Lineær programmering opg 4'!$M$4=0,"-",(-A220+'Lineær programmering opg 4'!$M$4)/'Lineær programmering opg 4'!$K$4*-1)</f>
        <v>10.41599999999886</v>
      </c>
      <c r="E220" s="167">
        <f>IF('Lineær programmering opg 4'!$M$5=0,"-",(-A220+'Lineær programmering opg 4'!$M$5)/'Lineær programmering opg 4'!$K$5*-1)</f>
        <v>123.90599999999958</v>
      </c>
      <c r="F220" s="167" t="str">
        <f>IF('Lineær programmering opg 4'!$E$6=0,"-",(-A220+'Lineær programmering opg 4'!$M$6)/'Lineær programmering opg 4'!$K$6*-1)</f>
        <v>-</v>
      </c>
      <c r="G220" s="167" t="str">
        <f>IF('Lineær programmering opg 4'!$D$7=0,"-",((-A220+'Lineær programmering opg 4'!$M$7)/'Lineær programmering opg 4'!$K$7)*-1)</f>
        <v>-</v>
      </c>
      <c r="H220" s="167" t="str">
        <f>IF('Lineær programmering opg 4'!$C$8=0,"-",((-A220+'Lineær programmering opg 4'!$M$8)/'Lineær programmering opg 4'!$K$8)*-1)</f>
        <v>-</v>
      </c>
      <c r="I220" s="167" t="str">
        <f>IF('Lineær programmering opg 4'!$D$8=0,"-",'Lineær programmering opg 4'!$G$8)</f>
        <v>-</v>
      </c>
      <c r="J220" s="295">
        <f>A220*'Lineær programmering opg 4'!$C$11+Datatabel!C220*'Lineær programmering opg 4'!$D$11</f>
        <v>25041.599999999886</v>
      </c>
      <c r="K220" s="9">
        <f t="shared" si="17"/>
        <v>0</v>
      </c>
      <c r="L220" s="9">
        <f t="shared" si="18"/>
        <v>0</v>
      </c>
    </row>
    <row r="221" spans="1:12" ht="15" x14ac:dyDescent="0.25">
      <c r="A221" s="167">
        <f t="shared" si="16"/>
        <v>234.76800000000057</v>
      </c>
      <c r="B221" s="325">
        <f t="shared" si="19"/>
        <v>0.9782000000000024</v>
      </c>
      <c r="C221" s="167">
        <f t="shared" si="15"/>
        <v>10.463999999998862</v>
      </c>
      <c r="D221" s="167">
        <f>IF('Lineær programmering opg 4'!$M$4=0,"-",(-A221+'Lineær programmering opg 4'!$M$4)/'Lineær programmering opg 4'!$K$4*-1)</f>
        <v>10.463999999998862</v>
      </c>
      <c r="E221" s="167">
        <f>IF('Lineær programmering opg 4'!$M$5=0,"-",(-A221+'Lineær programmering opg 4'!$M$5)/'Lineær programmering opg 4'!$K$5*-1)</f>
        <v>123.92399999999958</v>
      </c>
      <c r="F221" s="167" t="str">
        <f>IF('Lineær programmering opg 4'!$E$6=0,"-",(-A221+'Lineær programmering opg 4'!$M$6)/'Lineær programmering opg 4'!$K$6*-1)</f>
        <v>-</v>
      </c>
      <c r="G221" s="167" t="str">
        <f>IF('Lineær programmering opg 4'!$D$7=0,"-",((-A221+'Lineær programmering opg 4'!$M$7)/'Lineær programmering opg 4'!$K$7)*-1)</f>
        <v>-</v>
      </c>
      <c r="H221" s="167" t="str">
        <f>IF('Lineær programmering opg 4'!$C$8=0,"-",((-A221+'Lineær programmering opg 4'!$M$8)/'Lineær programmering opg 4'!$K$8)*-1)</f>
        <v>-</v>
      </c>
      <c r="I221" s="167" t="str">
        <f>IF('Lineær programmering opg 4'!$D$8=0,"-",'Lineær programmering opg 4'!$G$8)</f>
        <v>-</v>
      </c>
      <c r="J221" s="295">
        <f>A221*'Lineær programmering opg 4'!$C$11+Datatabel!C221*'Lineær programmering opg 4'!$D$11</f>
        <v>25046.399999999885</v>
      </c>
      <c r="K221" s="9">
        <f t="shared" si="17"/>
        <v>0</v>
      </c>
      <c r="L221" s="9">
        <f t="shared" si="18"/>
        <v>0</v>
      </c>
    </row>
    <row r="222" spans="1:12" ht="15" x14ac:dyDescent="0.25">
      <c r="A222" s="167">
        <f t="shared" si="16"/>
        <v>234.74400000000057</v>
      </c>
      <c r="B222" s="325">
        <f t="shared" si="19"/>
        <v>0.97810000000000241</v>
      </c>
      <c r="C222" s="167">
        <f t="shared" si="15"/>
        <v>10.511999999998864</v>
      </c>
      <c r="D222" s="167">
        <f>IF('Lineær programmering opg 4'!$M$4=0,"-",(-A222+'Lineær programmering opg 4'!$M$4)/'Lineær programmering opg 4'!$K$4*-1)</f>
        <v>10.511999999998864</v>
      </c>
      <c r="E222" s="167">
        <f>IF('Lineær programmering opg 4'!$M$5=0,"-",(-A222+'Lineær programmering opg 4'!$M$5)/'Lineær programmering opg 4'!$K$5*-1)</f>
        <v>123.94199999999958</v>
      </c>
      <c r="F222" s="167" t="str">
        <f>IF('Lineær programmering opg 4'!$E$6=0,"-",(-A222+'Lineær programmering opg 4'!$M$6)/'Lineær programmering opg 4'!$K$6*-1)</f>
        <v>-</v>
      </c>
      <c r="G222" s="167" t="str">
        <f>IF('Lineær programmering opg 4'!$D$7=0,"-",((-A222+'Lineær programmering opg 4'!$M$7)/'Lineær programmering opg 4'!$K$7)*-1)</f>
        <v>-</v>
      </c>
      <c r="H222" s="167" t="str">
        <f>IF('Lineær programmering opg 4'!$C$8=0,"-",((-A222+'Lineær programmering opg 4'!$M$8)/'Lineær programmering opg 4'!$K$8)*-1)</f>
        <v>-</v>
      </c>
      <c r="I222" s="167" t="str">
        <f>IF('Lineær programmering opg 4'!$D$8=0,"-",'Lineær programmering opg 4'!$G$8)</f>
        <v>-</v>
      </c>
      <c r="J222" s="295">
        <f>A222*'Lineær programmering opg 4'!$C$11+Datatabel!C222*'Lineær programmering opg 4'!$D$11</f>
        <v>25051.199999999884</v>
      </c>
      <c r="K222" s="9">
        <f t="shared" si="17"/>
        <v>0</v>
      </c>
      <c r="L222" s="9">
        <f t="shared" si="18"/>
        <v>0</v>
      </c>
    </row>
    <row r="223" spans="1:12" ht="15" x14ac:dyDescent="0.25">
      <c r="A223" s="167">
        <f t="shared" si="16"/>
        <v>234.7200000000006</v>
      </c>
      <c r="B223" s="325">
        <f t="shared" si="19"/>
        <v>0.97800000000000242</v>
      </c>
      <c r="C223" s="167">
        <f t="shared" si="15"/>
        <v>10.559999999998809</v>
      </c>
      <c r="D223" s="167">
        <f>IF('Lineær programmering opg 4'!$M$4=0,"-",(-A223+'Lineær programmering opg 4'!$M$4)/'Lineær programmering opg 4'!$K$4*-1)</f>
        <v>10.559999999998809</v>
      </c>
      <c r="E223" s="167">
        <f>IF('Lineær programmering opg 4'!$M$5=0,"-",(-A223+'Lineær programmering opg 4'!$M$5)/'Lineær programmering opg 4'!$K$5*-1)</f>
        <v>123.95999999999955</v>
      </c>
      <c r="F223" s="167" t="str">
        <f>IF('Lineær programmering opg 4'!$E$6=0,"-",(-A223+'Lineær programmering opg 4'!$M$6)/'Lineær programmering opg 4'!$K$6*-1)</f>
        <v>-</v>
      </c>
      <c r="G223" s="167" t="str">
        <f>IF('Lineær programmering opg 4'!$D$7=0,"-",((-A223+'Lineær programmering opg 4'!$M$7)/'Lineær programmering opg 4'!$K$7)*-1)</f>
        <v>-</v>
      </c>
      <c r="H223" s="167" t="str">
        <f>IF('Lineær programmering opg 4'!$C$8=0,"-",((-A223+'Lineær programmering opg 4'!$M$8)/'Lineær programmering opg 4'!$K$8)*-1)</f>
        <v>-</v>
      </c>
      <c r="I223" s="167" t="str">
        <f>IF('Lineær programmering opg 4'!$D$8=0,"-",'Lineær programmering opg 4'!$G$8)</f>
        <v>-</v>
      </c>
      <c r="J223" s="295">
        <f>A223*'Lineær programmering opg 4'!$C$11+Datatabel!C223*'Lineær programmering opg 4'!$D$11</f>
        <v>25055.99999999988</v>
      </c>
      <c r="K223" s="9">
        <f t="shared" si="17"/>
        <v>0</v>
      </c>
      <c r="L223" s="9">
        <f t="shared" si="18"/>
        <v>0</v>
      </c>
    </row>
    <row r="224" spans="1:12" ht="15" x14ac:dyDescent="0.25">
      <c r="A224" s="167">
        <f t="shared" si="16"/>
        <v>234.69600000000059</v>
      </c>
      <c r="B224" s="325">
        <f t="shared" si="19"/>
        <v>0.97790000000000243</v>
      </c>
      <c r="C224" s="167">
        <f t="shared" si="15"/>
        <v>10.60799999999881</v>
      </c>
      <c r="D224" s="167">
        <f>IF('Lineær programmering opg 4'!$M$4=0,"-",(-A224+'Lineær programmering opg 4'!$M$4)/'Lineær programmering opg 4'!$K$4*-1)</f>
        <v>10.60799999999881</v>
      </c>
      <c r="E224" s="167">
        <f>IF('Lineær programmering opg 4'!$M$5=0,"-",(-A224+'Lineær programmering opg 4'!$M$5)/'Lineær programmering opg 4'!$K$5*-1)</f>
        <v>123.97799999999955</v>
      </c>
      <c r="F224" s="167" t="str">
        <f>IF('Lineær programmering opg 4'!$E$6=0,"-",(-A224+'Lineær programmering opg 4'!$M$6)/'Lineær programmering opg 4'!$K$6*-1)</f>
        <v>-</v>
      </c>
      <c r="G224" s="167" t="str">
        <f>IF('Lineær programmering opg 4'!$D$7=0,"-",((-A224+'Lineær programmering opg 4'!$M$7)/'Lineær programmering opg 4'!$K$7)*-1)</f>
        <v>-</v>
      </c>
      <c r="H224" s="167" t="str">
        <f>IF('Lineær programmering opg 4'!$C$8=0,"-",((-A224+'Lineær programmering opg 4'!$M$8)/'Lineær programmering opg 4'!$K$8)*-1)</f>
        <v>-</v>
      </c>
      <c r="I224" s="167" t="str">
        <f>IF('Lineær programmering opg 4'!$D$8=0,"-",'Lineær programmering opg 4'!$G$8)</f>
        <v>-</v>
      </c>
      <c r="J224" s="295">
        <f>A224*'Lineær programmering opg 4'!$C$11+Datatabel!C224*'Lineær programmering opg 4'!$D$11</f>
        <v>25060.799999999883</v>
      </c>
      <c r="K224" s="9">
        <f t="shared" si="17"/>
        <v>0</v>
      </c>
      <c r="L224" s="9">
        <f t="shared" si="18"/>
        <v>0</v>
      </c>
    </row>
    <row r="225" spans="1:12" ht="15" x14ac:dyDescent="0.25">
      <c r="A225" s="167">
        <f t="shared" si="16"/>
        <v>234.67200000000059</v>
      </c>
      <c r="B225" s="325">
        <f t="shared" si="19"/>
        <v>0.97780000000000244</v>
      </c>
      <c r="C225" s="167">
        <f t="shared" si="15"/>
        <v>10.655999999998812</v>
      </c>
      <c r="D225" s="167">
        <f>IF('Lineær programmering opg 4'!$M$4=0,"-",(-A225+'Lineær programmering opg 4'!$M$4)/'Lineær programmering opg 4'!$K$4*-1)</f>
        <v>10.655999999998812</v>
      </c>
      <c r="E225" s="167">
        <f>IF('Lineær programmering opg 4'!$M$5=0,"-",(-A225+'Lineær programmering opg 4'!$M$5)/'Lineær programmering opg 4'!$K$5*-1)</f>
        <v>123.99599999999955</v>
      </c>
      <c r="F225" s="167" t="str">
        <f>IF('Lineær programmering opg 4'!$E$6=0,"-",(-A225+'Lineær programmering opg 4'!$M$6)/'Lineær programmering opg 4'!$K$6*-1)</f>
        <v>-</v>
      </c>
      <c r="G225" s="167" t="str">
        <f>IF('Lineær programmering opg 4'!$D$7=0,"-",((-A225+'Lineær programmering opg 4'!$M$7)/'Lineær programmering opg 4'!$K$7)*-1)</f>
        <v>-</v>
      </c>
      <c r="H225" s="167" t="str">
        <f>IF('Lineær programmering opg 4'!$C$8=0,"-",((-A225+'Lineær programmering opg 4'!$M$8)/'Lineær programmering opg 4'!$K$8)*-1)</f>
        <v>-</v>
      </c>
      <c r="I225" s="167" t="str">
        <f>IF('Lineær programmering opg 4'!$D$8=0,"-",'Lineær programmering opg 4'!$G$8)</f>
        <v>-</v>
      </c>
      <c r="J225" s="295">
        <f>A225*'Lineær programmering opg 4'!$C$11+Datatabel!C225*'Lineær programmering opg 4'!$D$11</f>
        <v>25065.599999999882</v>
      </c>
      <c r="K225" s="9">
        <f t="shared" si="17"/>
        <v>0</v>
      </c>
      <c r="L225" s="9">
        <f t="shared" si="18"/>
        <v>0</v>
      </c>
    </row>
    <row r="226" spans="1:12" ht="15" x14ac:dyDescent="0.25">
      <c r="A226" s="167">
        <f t="shared" si="16"/>
        <v>234.64800000000059</v>
      </c>
      <c r="B226" s="325">
        <f t="shared" si="19"/>
        <v>0.97770000000000246</v>
      </c>
      <c r="C226" s="167">
        <f t="shared" si="15"/>
        <v>10.703999999998814</v>
      </c>
      <c r="D226" s="167">
        <f>IF('Lineær programmering opg 4'!$M$4=0,"-",(-A226+'Lineær programmering opg 4'!$M$4)/'Lineær programmering opg 4'!$K$4*-1)</f>
        <v>10.703999999998814</v>
      </c>
      <c r="E226" s="167">
        <f>IF('Lineær programmering opg 4'!$M$5=0,"-",(-A226+'Lineær programmering opg 4'!$M$5)/'Lineær programmering opg 4'!$K$5*-1)</f>
        <v>124.01399999999956</v>
      </c>
      <c r="F226" s="167" t="str">
        <f>IF('Lineær programmering opg 4'!$E$6=0,"-",(-A226+'Lineær programmering opg 4'!$M$6)/'Lineær programmering opg 4'!$K$6*-1)</f>
        <v>-</v>
      </c>
      <c r="G226" s="167" t="str">
        <f>IF('Lineær programmering opg 4'!$D$7=0,"-",((-A226+'Lineær programmering opg 4'!$M$7)/'Lineær programmering opg 4'!$K$7)*-1)</f>
        <v>-</v>
      </c>
      <c r="H226" s="167" t="str">
        <f>IF('Lineær programmering opg 4'!$C$8=0,"-",((-A226+'Lineær programmering opg 4'!$M$8)/'Lineær programmering opg 4'!$K$8)*-1)</f>
        <v>-</v>
      </c>
      <c r="I226" s="167" t="str">
        <f>IF('Lineær programmering opg 4'!$D$8=0,"-",'Lineær programmering opg 4'!$G$8)</f>
        <v>-</v>
      </c>
      <c r="J226" s="295">
        <f>A226*'Lineær programmering opg 4'!$C$11+Datatabel!C226*'Lineær programmering opg 4'!$D$11</f>
        <v>25070.399999999885</v>
      </c>
      <c r="K226" s="9">
        <f t="shared" si="17"/>
        <v>0</v>
      </c>
      <c r="L226" s="9">
        <f t="shared" si="18"/>
        <v>0</v>
      </c>
    </row>
    <row r="227" spans="1:12" ht="15" x14ac:dyDescent="0.25">
      <c r="A227" s="167">
        <f t="shared" si="16"/>
        <v>234.62400000000059</v>
      </c>
      <c r="B227" s="325">
        <f t="shared" si="19"/>
        <v>0.97760000000000247</v>
      </c>
      <c r="C227" s="167">
        <f t="shared" si="15"/>
        <v>10.751999999998816</v>
      </c>
      <c r="D227" s="167">
        <f>IF('Lineær programmering opg 4'!$M$4=0,"-",(-A227+'Lineær programmering opg 4'!$M$4)/'Lineær programmering opg 4'!$K$4*-1)</f>
        <v>10.751999999998816</v>
      </c>
      <c r="E227" s="167">
        <f>IF('Lineær programmering opg 4'!$M$5=0,"-",(-A227+'Lineær programmering opg 4'!$M$5)/'Lineær programmering opg 4'!$K$5*-1)</f>
        <v>124.03199999999956</v>
      </c>
      <c r="F227" s="167" t="str">
        <f>IF('Lineær programmering opg 4'!$E$6=0,"-",(-A227+'Lineær programmering opg 4'!$M$6)/'Lineær programmering opg 4'!$K$6*-1)</f>
        <v>-</v>
      </c>
      <c r="G227" s="167" t="str">
        <f>IF('Lineær programmering opg 4'!$D$7=0,"-",((-A227+'Lineær programmering opg 4'!$M$7)/'Lineær programmering opg 4'!$K$7)*-1)</f>
        <v>-</v>
      </c>
      <c r="H227" s="167" t="str">
        <f>IF('Lineær programmering opg 4'!$C$8=0,"-",((-A227+'Lineær programmering opg 4'!$M$8)/'Lineær programmering opg 4'!$K$8)*-1)</f>
        <v>-</v>
      </c>
      <c r="I227" s="167" t="str">
        <f>IF('Lineær programmering opg 4'!$D$8=0,"-",'Lineær programmering opg 4'!$G$8)</f>
        <v>-</v>
      </c>
      <c r="J227" s="295">
        <f>A227*'Lineær programmering opg 4'!$C$11+Datatabel!C227*'Lineær programmering opg 4'!$D$11</f>
        <v>25075.199999999881</v>
      </c>
      <c r="K227" s="9">
        <f t="shared" si="17"/>
        <v>0</v>
      </c>
      <c r="L227" s="9">
        <f t="shared" si="18"/>
        <v>0</v>
      </c>
    </row>
    <row r="228" spans="1:12" ht="15" x14ac:dyDescent="0.25">
      <c r="A228" s="167">
        <f t="shared" si="16"/>
        <v>234.60000000000059</v>
      </c>
      <c r="B228" s="325">
        <f t="shared" si="19"/>
        <v>0.97750000000000248</v>
      </c>
      <c r="C228" s="167">
        <f t="shared" si="15"/>
        <v>10.799999999998818</v>
      </c>
      <c r="D228" s="167">
        <f>IF('Lineær programmering opg 4'!$M$4=0,"-",(-A228+'Lineær programmering opg 4'!$M$4)/'Lineær programmering opg 4'!$K$4*-1)</f>
        <v>10.799999999998818</v>
      </c>
      <c r="E228" s="167">
        <f>IF('Lineær programmering opg 4'!$M$5=0,"-",(-A228+'Lineær programmering opg 4'!$M$5)/'Lineær programmering opg 4'!$K$5*-1)</f>
        <v>124.04999999999956</v>
      </c>
      <c r="F228" s="167" t="str">
        <f>IF('Lineær programmering opg 4'!$E$6=0,"-",(-A228+'Lineær programmering opg 4'!$M$6)/'Lineær programmering opg 4'!$K$6*-1)</f>
        <v>-</v>
      </c>
      <c r="G228" s="167" t="str">
        <f>IF('Lineær programmering opg 4'!$D$7=0,"-",((-A228+'Lineær programmering opg 4'!$M$7)/'Lineær programmering opg 4'!$K$7)*-1)</f>
        <v>-</v>
      </c>
      <c r="H228" s="167" t="str">
        <f>IF('Lineær programmering opg 4'!$C$8=0,"-",((-A228+'Lineær programmering opg 4'!$M$8)/'Lineær programmering opg 4'!$K$8)*-1)</f>
        <v>-</v>
      </c>
      <c r="I228" s="167" t="str">
        <f>IF('Lineær programmering opg 4'!$D$8=0,"-",'Lineær programmering opg 4'!$G$8)</f>
        <v>-</v>
      </c>
      <c r="J228" s="295">
        <f>A228*'Lineær programmering opg 4'!$C$11+Datatabel!C228*'Lineær programmering opg 4'!$D$11</f>
        <v>25079.99999999988</v>
      </c>
      <c r="K228" s="9">
        <f t="shared" si="17"/>
        <v>0</v>
      </c>
      <c r="L228" s="9">
        <f t="shared" si="18"/>
        <v>0</v>
      </c>
    </row>
    <row r="229" spans="1:12" ht="15" x14ac:dyDescent="0.25">
      <c r="A229" s="167">
        <f t="shared" si="16"/>
        <v>234.57600000000059</v>
      </c>
      <c r="B229" s="325">
        <f t="shared" si="19"/>
        <v>0.97740000000000249</v>
      </c>
      <c r="C229" s="167">
        <f t="shared" si="15"/>
        <v>10.847999999998819</v>
      </c>
      <c r="D229" s="167">
        <f>IF('Lineær programmering opg 4'!$M$4=0,"-",(-A229+'Lineær programmering opg 4'!$M$4)/'Lineær programmering opg 4'!$K$4*-1)</f>
        <v>10.847999999998819</v>
      </c>
      <c r="E229" s="167">
        <f>IF('Lineær programmering opg 4'!$M$5=0,"-",(-A229+'Lineær programmering opg 4'!$M$5)/'Lineær programmering opg 4'!$K$5*-1)</f>
        <v>124.06799999999956</v>
      </c>
      <c r="F229" s="167" t="str">
        <f>IF('Lineær programmering opg 4'!$E$6=0,"-",(-A229+'Lineær programmering opg 4'!$M$6)/'Lineær programmering opg 4'!$K$6*-1)</f>
        <v>-</v>
      </c>
      <c r="G229" s="167" t="str">
        <f>IF('Lineær programmering opg 4'!$D$7=0,"-",((-A229+'Lineær programmering opg 4'!$M$7)/'Lineær programmering opg 4'!$K$7)*-1)</f>
        <v>-</v>
      </c>
      <c r="H229" s="167" t="str">
        <f>IF('Lineær programmering opg 4'!$C$8=0,"-",((-A229+'Lineær programmering opg 4'!$M$8)/'Lineær programmering opg 4'!$K$8)*-1)</f>
        <v>-</v>
      </c>
      <c r="I229" s="167" t="str">
        <f>IF('Lineær programmering opg 4'!$D$8=0,"-",'Lineær programmering opg 4'!$G$8)</f>
        <v>-</v>
      </c>
      <c r="J229" s="295">
        <f>A229*'Lineær programmering opg 4'!$C$11+Datatabel!C229*'Lineær programmering opg 4'!$D$11</f>
        <v>25084.799999999883</v>
      </c>
      <c r="K229" s="9">
        <f t="shared" si="17"/>
        <v>0</v>
      </c>
      <c r="L229" s="9">
        <f t="shared" si="18"/>
        <v>0</v>
      </c>
    </row>
    <row r="230" spans="1:12" ht="15" x14ac:dyDescent="0.25">
      <c r="A230" s="167">
        <f t="shared" si="16"/>
        <v>234.55200000000059</v>
      </c>
      <c r="B230" s="325">
        <f t="shared" si="19"/>
        <v>0.9773000000000025</v>
      </c>
      <c r="C230" s="167">
        <f t="shared" si="15"/>
        <v>10.895999999998821</v>
      </c>
      <c r="D230" s="167">
        <f>IF('Lineær programmering opg 4'!$M$4=0,"-",(-A230+'Lineær programmering opg 4'!$M$4)/'Lineær programmering opg 4'!$K$4*-1)</f>
        <v>10.895999999998821</v>
      </c>
      <c r="E230" s="167">
        <f>IF('Lineær programmering opg 4'!$M$5=0,"-",(-A230+'Lineær programmering opg 4'!$M$5)/'Lineær programmering opg 4'!$K$5*-1)</f>
        <v>124.08599999999956</v>
      </c>
      <c r="F230" s="167" t="str">
        <f>IF('Lineær programmering opg 4'!$E$6=0,"-",(-A230+'Lineær programmering opg 4'!$M$6)/'Lineær programmering opg 4'!$K$6*-1)</f>
        <v>-</v>
      </c>
      <c r="G230" s="167" t="str">
        <f>IF('Lineær programmering opg 4'!$D$7=0,"-",((-A230+'Lineær programmering opg 4'!$M$7)/'Lineær programmering opg 4'!$K$7)*-1)</f>
        <v>-</v>
      </c>
      <c r="H230" s="167" t="str">
        <f>IF('Lineær programmering opg 4'!$C$8=0,"-",((-A230+'Lineær programmering opg 4'!$M$8)/'Lineær programmering opg 4'!$K$8)*-1)</f>
        <v>-</v>
      </c>
      <c r="I230" s="167" t="str">
        <f>IF('Lineær programmering opg 4'!$D$8=0,"-",'Lineær programmering opg 4'!$G$8)</f>
        <v>-</v>
      </c>
      <c r="J230" s="295">
        <f>A230*'Lineær programmering opg 4'!$C$11+Datatabel!C230*'Lineær programmering opg 4'!$D$11</f>
        <v>25089.599999999882</v>
      </c>
      <c r="K230" s="9">
        <f t="shared" si="17"/>
        <v>0</v>
      </c>
      <c r="L230" s="9">
        <f t="shared" si="18"/>
        <v>0</v>
      </c>
    </row>
    <row r="231" spans="1:12" ht="15" x14ac:dyDescent="0.25">
      <c r="A231" s="167">
        <f t="shared" si="16"/>
        <v>234.52800000000059</v>
      </c>
      <c r="B231" s="325">
        <f t="shared" si="19"/>
        <v>0.97720000000000251</v>
      </c>
      <c r="C231" s="167">
        <f t="shared" si="15"/>
        <v>10.943999999998823</v>
      </c>
      <c r="D231" s="167">
        <f>IF('Lineær programmering opg 4'!$M$4=0,"-",(-A231+'Lineær programmering opg 4'!$M$4)/'Lineær programmering opg 4'!$K$4*-1)</f>
        <v>10.943999999998823</v>
      </c>
      <c r="E231" s="167">
        <f>IF('Lineær programmering opg 4'!$M$5=0,"-",(-A231+'Lineær programmering opg 4'!$M$5)/'Lineær programmering opg 4'!$K$5*-1)</f>
        <v>124.10399999999956</v>
      </c>
      <c r="F231" s="167" t="str">
        <f>IF('Lineær programmering opg 4'!$E$6=0,"-",(-A231+'Lineær programmering opg 4'!$M$6)/'Lineær programmering opg 4'!$K$6*-1)</f>
        <v>-</v>
      </c>
      <c r="G231" s="167" t="str">
        <f>IF('Lineær programmering opg 4'!$D$7=0,"-",((-A231+'Lineær programmering opg 4'!$M$7)/'Lineær programmering opg 4'!$K$7)*-1)</f>
        <v>-</v>
      </c>
      <c r="H231" s="167" t="str">
        <f>IF('Lineær programmering opg 4'!$C$8=0,"-",((-A231+'Lineær programmering opg 4'!$M$8)/'Lineær programmering opg 4'!$K$8)*-1)</f>
        <v>-</v>
      </c>
      <c r="I231" s="167" t="str">
        <f>IF('Lineær programmering opg 4'!$D$8=0,"-",'Lineær programmering opg 4'!$G$8)</f>
        <v>-</v>
      </c>
      <c r="J231" s="295">
        <f>A231*'Lineær programmering opg 4'!$C$11+Datatabel!C231*'Lineær programmering opg 4'!$D$11</f>
        <v>25094.399999999881</v>
      </c>
      <c r="K231" s="9">
        <f t="shared" si="17"/>
        <v>0</v>
      </c>
      <c r="L231" s="9">
        <f t="shared" si="18"/>
        <v>0</v>
      </c>
    </row>
    <row r="232" spans="1:12" ht="15" x14ac:dyDescent="0.25">
      <c r="A232" s="167">
        <f t="shared" si="16"/>
        <v>234.50400000000062</v>
      </c>
      <c r="B232" s="325">
        <f t="shared" si="19"/>
        <v>0.97710000000000252</v>
      </c>
      <c r="C232" s="167">
        <f t="shared" si="15"/>
        <v>10.991999999998768</v>
      </c>
      <c r="D232" s="167">
        <f>IF('Lineær programmering opg 4'!$M$4=0,"-",(-A232+'Lineær programmering opg 4'!$M$4)/'Lineær programmering opg 4'!$K$4*-1)</f>
        <v>10.991999999998768</v>
      </c>
      <c r="E232" s="167">
        <f>IF('Lineær programmering opg 4'!$M$5=0,"-",(-A232+'Lineær programmering opg 4'!$M$5)/'Lineær programmering opg 4'!$K$5*-1)</f>
        <v>124.12199999999955</v>
      </c>
      <c r="F232" s="167" t="str">
        <f>IF('Lineær programmering opg 4'!$E$6=0,"-",(-A232+'Lineær programmering opg 4'!$M$6)/'Lineær programmering opg 4'!$K$6*-1)</f>
        <v>-</v>
      </c>
      <c r="G232" s="167" t="str">
        <f>IF('Lineær programmering opg 4'!$D$7=0,"-",((-A232+'Lineær programmering opg 4'!$M$7)/'Lineær programmering opg 4'!$K$7)*-1)</f>
        <v>-</v>
      </c>
      <c r="H232" s="167" t="str">
        <f>IF('Lineær programmering opg 4'!$C$8=0,"-",((-A232+'Lineær programmering opg 4'!$M$8)/'Lineær programmering opg 4'!$K$8)*-1)</f>
        <v>-</v>
      </c>
      <c r="I232" s="167" t="str">
        <f>IF('Lineær programmering opg 4'!$D$8=0,"-",'Lineær programmering opg 4'!$G$8)</f>
        <v>-</v>
      </c>
      <c r="J232" s="295">
        <f>A232*'Lineær programmering opg 4'!$C$11+Datatabel!C232*'Lineær programmering opg 4'!$D$11</f>
        <v>25099.199999999877</v>
      </c>
      <c r="K232" s="9">
        <f t="shared" si="17"/>
        <v>0</v>
      </c>
      <c r="L232" s="9">
        <f t="shared" si="18"/>
        <v>0</v>
      </c>
    </row>
    <row r="233" spans="1:12" ht="15" x14ac:dyDescent="0.25">
      <c r="A233" s="167">
        <f t="shared" si="16"/>
        <v>234.48000000000062</v>
      </c>
      <c r="B233" s="325">
        <f t="shared" si="19"/>
        <v>0.97700000000000253</v>
      </c>
      <c r="C233" s="167">
        <f t="shared" si="15"/>
        <v>11.03999999999877</v>
      </c>
      <c r="D233" s="167">
        <f>IF('Lineær programmering opg 4'!$M$4=0,"-",(-A233+'Lineær programmering opg 4'!$M$4)/'Lineær programmering opg 4'!$K$4*-1)</f>
        <v>11.03999999999877</v>
      </c>
      <c r="E233" s="167">
        <f>IF('Lineær programmering opg 4'!$M$5=0,"-",(-A233+'Lineær programmering opg 4'!$M$5)/'Lineær programmering opg 4'!$K$5*-1)</f>
        <v>124.13999999999955</v>
      </c>
      <c r="F233" s="167" t="str">
        <f>IF('Lineær programmering opg 4'!$E$6=0,"-",(-A233+'Lineær programmering opg 4'!$M$6)/'Lineær programmering opg 4'!$K$6*-1)</f>
        <v>-</v>
      </c>
      <c r="G233" s="167" t="str">
        <f>IF('Lineær programmering opg 4'!$D$7=0,"-",((-A233+'Lineær programmering opg 4'!$M$7)/'Lineær programmering opg 4'!$K$7)*-1)</f>
        <v>-</v>
      </c>
      <c r="H233" s="167" t="str">
        <f>IF('Lineær programmering opg 4'!$C$8=0,"-",((-A233+'Lineær programmering opg 4'!$M$8)/'Lineær programmering opg 4'!$K$8)*-1)</f>
        <v>-</v>
      </c>
      <c r="I233" s="167" t="str">
        <f>IF('Lineær programmering opg 4'!$D$8=0,"-",'Lineær programmering opg 4'!$G$8)</f>
        <v>-</v>
      </c>
      <c r="J233" s="295">
        <f>A233*'Lineær programmering opg 4'!$C$11+Datatabel!C233*'Lineær programmering opg 4'!$D$11</f>
        <v>25103.999999999876</v>
      </c>
      <c r="K233" s="9">
        <f t="shared" si="17"/>
        <v>0</v>
      </c>
      <c r="L233" s="9">
        <f t="shared" si="18"/>
        <v>0</v>
      </c>
    </row>
    <row r="234" spans="1:12" ht="15" x14ac:dyDescent="0.25">
      <c r="A234" s="167">
        <f t="shared" si="16"/>
        <v>234.45600000000061</v>
      </c>
      <c r="B234" s="325">
        <f t="shared" si="19"/>
        <v>0.97690000000000254</v>
      </c>
      <c r="C234" s="167">
        <f t="shared" si="15"/>
        <v>11.087999999998772</v>
      </c>
      <c r="D234" s="167">
        <f>IF('Lineær programmering opg 4'!$M$4=0,"-",(-A234+'Lineær programmering opg 4'!$M$4)/'Lineær programmering opg 4'!$K$4*-1)</f>
        <v>11.087999999998772</v>
      </c>
      <c r="E234" s="167">
        <f>IF('Lineær programmering opg 4'!$M$5=0,"-",(-A234+'Lineær programmering opg 4'!$M$5)/'Lineær programmering opg 4'!$K$5*-1)</f>
        <v>124.15799999999955</v>
      </c>
      <c r="F234" s="167" t="str">
        <f>IF('Lineær programmering opg 4'!$E$6=0,"-",(-A234+'Lineær programmering opg 4'!$M$6)/'Lineær programmering opg 4'!$K$6*-1)</f>
        <v>-</v>
      </c>
      <c r="G234" s="167" t="str">
        <f>IF('Lineær programmering opg 4'!$D$7=0,"-",((-A234+'Lineær programmering opg 4'!$M$7)/'Lineær programmering opg 4'!$K$7)*-1)</f>
        <v>-</v>
      </c>
      <c r="H234" s="167" t="str">
        <f>IF('Lineær programmering opg 4'!$C$8=0,"-",((-A234+'Lineær programmering opg 4'!$M$8)/'Lineær programmering opg 4'!$K$8)*-1)</f>
        <v>-</v>
      </c>
      <c r="I234" s="167" t="str">
        <f>IF('Lineær programmering opg 4'!$D$8=0,"-",'Lineær programmering opg 4'!$G$8)</f>
        <v>-</v>
      </c>
      <c r="J234" s="295">
        <f>A234*'Lineær programmering opg 4'!$C$11+Datatabel!C234*'Lineær programmering opg 4'!$D$11</f>
        <v>25108.799999999876</v>
      </c>
      <c r="K234" s="9">
        <f t="shared" si="17"/>
        <v>0</v>
      </c>
      <c r="L234" s="9">
        <f t="shared" si="18"/>
        <v>0</v>
      </c>
    </row>
    <row r="235" spans="1:12" ht="15" x14ac:dyDescent="0.25">
      <c r="A235" s="167">
        <f t="shared" si="16"/>
        <v>234.43200000000061</v>
      </c>
      <c r="B235" s="325">
        <f t="shared" si="19"/>
        <v>0.97680000000000256</v>
      </c>
      <c r="C235" s="167">
        <f t="shared" si="15"/>
        <v>11.135999999998774</v>
      </c>
      <c r="D235" s="167">
        <f>IF('Lineær programmering opg 4'!$M$4=0,"-",(-A235+'Lineær programmering opg 4'!$M$4)/'Lineær programmering opg 4'!$K$4*-1)</f>
        <v>11.135999999998774</v>
      </c>
      <c r="E235" s="167">
        <f>IF('Lineær programmering opg 4'!$M$5=0,"-",(-A235+'Lineær programmering opg 4'!$M$5)/'Lineær programmering opg 4'!$K$5*-1)</f>
        <v>124.17599999999955</v>
      </c>
      <c r="F235" s="167" t="str">
        <f>IF('Lineær programmering opg 4'!$E$6=0,"-",(-A235+'Lineær programmering opg 4'!$M$6)/'Lineær programmering opg 4'!$K$6*-1)</f>
        <v>-</v>
      </c>
      <c r="G235" s="167" t="str">
        <f>IF('Lineær programmering opg 4'!$D$7=0,"-",((-A235+'Lineær programmering opg 4'!$M$7)/'Lineær programmering opg 4'!$K$7)*-1)</f>
        <v>-</v>
      </c>
      <c r="H235" s="167" t="str">
        <f>IF('Lineær programmering opg 4'!$C$8=0,"-",((-A235+'Lineær programmering opg 4'!$M$8)/'Lineær programmering opg 4'!$K$8)*-1)</f>
        <v>-</v>
      </c>
      <c r="I235" s="167" t="str">
        <f>IF('Lineær programmering opg 4'!$D$8=0,"-",'Lineær programmering opg 4'!$G$8)</f>
        <v>-</v>
      </c>
      <c r="J235" s="295">
        <f>A235*'Lineær programmering opg 4'!$C$11+Datatabel!C235*'Lineær programmering opg 4'!$D$11</f>
        <v>25113.599999999878</v>
      </c>
      <c r="K235" s="9">
        <f t="shared" si="17"/>
        <v>0</v>
      </c>
      <c r="L235" s="9">
        <f t="shared" si="18"/>
        <v>0</v>
      </c>
    </row>
    <row r="236" spans="1:12" ht="15" x14ac:dyDescent="0.25">
      <c r="A236" s="167">
        <f t="shared" si="16"/>
        <v>234.40800000000061</v>
      </c>
      <c r="B236" s="325">
        <f t="shared" si="19"/>
        <v>0.97670000000000257</v>
      </c>
      <c r="C236" s="167">
        <f t="shared" si="15"/>
        <v>11.183999999998775</v>
      </c>
      <c r="D236" s="167">
        <f>IF('Lineær programmering opg 4'!$M$4=0,"-",(-A236+'Lineær programmering opg 4'!$M$4)/'Lineær programmering opg 4'!$K$4*-1)</f>
        <v>11.183999999998775</v>
      </c>
      <c r="E236" s="167">
        <f>IF('Lineær programmering opg 4'!$M$5=0,"-",(-A236+'Lineær programmering opg 4'!$M$5)/'Lineær programmering opg 4'!$K$5*-1)</f>
        <v>124.19399999999955</v>
      </c>
      <c r="F236" s="167" t="str">
        <f>IF('Lineær programmering opg 4'!$E$6=0,"-",(-A236+'Lineær programmering opg 4'!$M$6)/'Lineær programmering opg 4'!$K$6*-1)</f>
        <v>-</v>
      </c>
      <c r="G236" s="167" t="str">
        <f>IF('Lineær programmering opg 4'!$D$7=0,"-",((-A236+'Lineær programmering opg 4'!$M$7)/'Lineær programmering opg 4'!$K$7)*-1)</f>
        <v>-</v>
      </c>
      <c r="H236" s="167" t="str">
        <f>IF('Lineær programmering opg 4'!$C$8=0,"-",((-A236+'Lineær programmering opg 4'!$M$8)/'Lineær programmering opg 4'!$K$8)*-1)</f>
        <v>-</v>
      </c>
      <c r="I236" s="167" t="str">
        <f>IF('Lineær programmering opg 4'!$D$8=0,"-",'Lineær programmering opg 4'!$G$8)</f>
        <v>-</v>
      </c>
      <c r="J236" s="295">
        <f>A236*'Lineær programmering opg 4'!$C$11+Datatabel!C236*'Lineær programmering opg 4'!$D$11</f>
        <v>25118.399999999878</v>
      </c>
      <c r="K236" s="9">
        <f t="shared" si="17"/>
        <v>0</v>
      </c>
      <c r="L236" s="9">
        <f t="shared" si="18"/>
        <v>0</v>
      </c>
    </row>
    <row r="237" spans="1:12" ht="15" x14ac:dyDescent="0.25">
      <c r="A237" s="167">
        <f t="shared" si="16"/>
        <v>234.38400000000061</v>
      </c>
      <c r="B237" s="325">
        <f t="shared" si="19"/>
        <v>0.97660000000000258</v>
      </c>
      <c r="C237" s="167">
        <f t="shared" si="15"/>
        <v>11.231999999998777</v>
      </c>
      <c r="D237" s="167">
        <f>IF('Lineær programmering opg 4'!$M$4=0,"-",(-A237+'Lineær programmering opg 4'!$M$4)/'Lineær programmering opg 4'!$K$4*-1)</f>
        <v>11.231999999998777</v>
      </c>
      <c r="E237" s="167">
        <f>IF('Lineær programmering opg 4'!$M$5=0,"-",(-A237+'Lineær programmering opg 4'!$M$5)/'Lineær programmering opg 4'!$K$5*-1)</f>
        <v>124.21199999999955</v>
      </c>
      <c r="F237" s="167" t="str">
        <f>IF('Lineær programmering opg 4'!$E$6=0,"-",(-A237+'Lineær programmering opg 4'!$M$6)/'Lineær programmering opg 4'!$K$6*-1)</f>
        <v>-</v>
      </c>
      <c r="G237" s="167" t="str">
        <f>IF('Lineær programmering opg 4'!$D$7=0,"-",((-A237+'Lineær programmering opg 4'!$M$7)/'Lineær programmering opg 4'!$K$7)*-1)</f>
        <v>-</v>
      </c>
      <c r="H237" s="167" t="str">
        <f>IF('Lineær programmering opg 4'!$C$8=0,"-",((-A237+'Lineær programmering opg 4'!$M$8)/'Lineær programmering opg 4'!$K$8)*-1)</f>
        <v>-</v>
      </c>
      <c r="I237" s="167" t="str">
        <f>IF('Lineær programmering opg 4'!$D$8=0,"-",'Lineær programmering opg 4'!$G$8)</f>
        <v>-</v>
      </c>
      <c r="J237" s="295">
        <f>A237*'Lineær programmering opg 4'!$C$11+Datatabel!C237*'Lineær programmering opg 4'!$D$11</f>
        <v>25123.199999999877</v>
      </c>
      <c r="K237" s="9">
        <f t="shared" si="17"/>
        <v>0</v>
      </c>
      <c r="L237" s="9">
        <f t="shared" si="18"/>
        <v>0</v>
      </c>
    </row>
    <row r="238" spans="1:12" ht="15" x14ac:dyDescent="0.25">
      <c r="A238" s="167">
        <f t="shared" si="16"/>
        <v>234.36000000000061</v>
      </c>
      <c r="B238" s="325">
        <f t="shared" si="19"/>
        <v>0.97650000000000259</v>
      </c>
      <c r="C238" s="167">
        <f t="shared" si="15"/>
        <v>11.279999999998779</v>
      </c>
      <c r="D238" s="167">
        <f>IF('Lineær programmering opg 4'!$M$4=0,"-",(-A238+'Lineær programmering opg 4'!$M$4)/'Lineær programmering opg 4'!$K$4*-1)</f>
        <v>11.279999999998779</v>
      </c>
      <c r="E238" s="167">
        <f>IF('Lineær programmering opg 4'!$M$5=0,"-",(-A238+'Lineær programmering opg 4'!$M$5)/'Lineær programmering opg 4'!$K$5*-1)</f>
        <v>124.22999999999955</v>
      </c>
      <c r="F238" s="167" t="str">
        <f>IF('Lineær programmering opg 4'!$E$6=0,"-",(-A238+'Lineær programmering opg 4'!$M$6)/'Lineær programmering opg 4'!$K$6*-1)</f>
        <v>-</v>
      </c>
      <c r="G238" s="167" t="str">
        <f>IF('Lineær programmering opg 4'!$D$7=0,"-",((-A238+'Lineær programmering opg 4'!$M$7)/'Lineær programmering opg 4'!$K$7)*-1)</f>
        <v>-</v>
      </c>
      <c r="H238" s="167" t="str">
        <f>IF('Lineær programmering opg 4'!$C$8=0,"-",((-A238+'Lineær programmering opg 4'!$M$8)/'Lineær programmering opg 4'!$K$8)*-1)</f>
        <v>-</v>
      </c>
      <c r="I238" s="167" t="str">
        <f>IF('Lineær programmering opg 4'!$D$8=0,"-",'Lineær programmering opg 4'!$G$8)</f>
        <v>-</v>
      </c>
      <c r="J238" s="295">
        <f>A238*'Lineær programmering opg 4'!$C$11+Datatabel!C238*'Lineær programmering opg 4'!$D$11</f>
        <v>25127.99999999988</v>
      </c>
      <c r="K238" s="9">
        <f t="shared" si="17"/>
        <v>0</v>
      </c>
      <c r="L238" s="9">
        <f t="shared" si="18"/>
        <v>0</v>
      </c>
    </row>
    <row r="239" spans="1:12" ht="15" x14ac:dyDescent="0.25">
      <c r="A239" s="167">
        <f t="shared" si="16"/>
        <v>234.33600000000064</v>
      </c>
      <c r="B239" s="325">
        <f t="shared" si="19"/>
        <v>0.9764000000000026</v>
      </c>
      <c r="C239" s="167">
        <f t="shared" si="15"/>
        <v>11.327999999998724</v>
      </c>
      <c r="D239" s="167">
        <f>IF('Lineær programmering opg 4'!$M$4=0,"-",(-A239+'Lineær programmering opg 4'!$M$4)/'Lineær programmering opg 4'!$K$4*-1)</f>
        <v>11.327999999998724</v>
      </c>
      <c r="E239" s="167">
        <f>IF('Lineær programmering opg 4'!$M$5=0,"-",(-A239+'Lineær programmering opg 4'!$M$5)/'Lineær programmering opg 4'!$K$5*-1)</f>
        <v>124.24799999999952</v>
      </c>
      <c r="F239" s="167" t="str">
        <f>IF('Lineær programmering opg 4'!$E$6=0,"-",(-A239+'Lineær programmering opg 4'!$M$6)/'Lineær programmering opg 4'!$K$6*-1)</f>
        <v>-</v>
      </c>
      <c r="G239" s="167" t="str">
        <f>IF('Lineær programmering opg 4'!$D$7=0,"-",((-A239+'Lineær programmering opg 4'!$M$7)/'Lineær programmering opg 4'!$K$7)*-1)</f>
        <v>-</v>
      </c>
      <c r="H239" s="167" t="str">
        <f>IF('Lineær programmering opg 4'!$C$8=0,"-",((-A239+'Lineær programmering opg 4'!$M$8)/'Lineær programmering opg 4'!$K$8)*-1)</f>
        <v>-</v>
      </c>
      <c r="I239" s="167" t="str">
        <f>IF('Lineær programmering opg 4'!$D$8=0,"-",'Lineær programmering opg 4'!$G$8)</f>
        <v>-</v>
      </c>
      <c r="J239" s="295">
        <f>A239*'Lineær programmering opg 4'!$C$11+Datatabel!C239*'Lineær programmering opg 4'!$D$11</f>
        <v>25132.799999999872</v>
      </c>
      <c r="K239" s="9">
        <f t="shared" si="17"/>
        <v>0</v>
      </c>
      <c r="L239" s="9">
        <f t="shared" si="18"/>
        <v>0</v>
      </c>
    </row>
    <row r="240" spans="1:12" ht="15" x14ac:dyDescent="0.25">
      <c r="A240" s="167">
        <f t="shared" si="16"/>
        <v>234.31200000000064</v>
      </c>
      <c r="B240" s="325">
        <f t="shared" si="19"/>
        <v>0.97630000000000261</v>
      </c>
      <c r="C240" s="167">
        <f t="shared" si="15"/>
        <v>11.375999999998726</v>
      </c>
      <c r="D240" s="167">
        <f>IF('Lineær programmering opg 4'!$M$4=0,"-",(-A240+'Lineær programmering opg 4'!$M$4)/'Lineær programmering opg 4'!$K$4*-1)</f>
        <v>11.375999999998726</v>
      </c>
      <c r="E240" s="167">
        <f>IF('Lineær programmering opg 4'!$M$5=0,"-",(-A240+'Lineær programmering opg 4'!$M$5)/'Lineær programmering opg 4'!$K$5*-1)</f>
        <v>124.26599999999952</v>
      </c>
      <c r="F240" s="167" t="str">
        <f>IF('Lineær programmering opg 4'!$E$6=0,"-",(-A240+'Lineær programmering opg 4'!$M$6)/'Lineær programmering opg 4'!$K$6*-1)</f>
        <v>-</v>
      </c>
      <c r="G240" s="167" t="str">
        <f>IF('Lineær programmering opg 4'!$D$7=0,"-",((-A240+'Lineær programmering opg 4'!$M$7)/'Lineær programmering opg 4'!$K$7)*-1)</f>
        <v>-</v>
      </c>
      <c r="H240" s="167" t="str">
        <f>IF('Lineær programmering opg 4'!$C$8=0,"-",((-A240+'Lineær programmering opg 4'!$M$8)/'Lineær programmering opg 4'!$K$8)*-1)</f>
        <v>-</v>
      </c>
      <c r="I240" s="167" t="str">
        <f>IF('Lineær programmering opg 4'!$D$8=0,"-",'Lineær programmering opg 4'!$G$8)</f>
        <v>-</v>
      </c>
      <c r="J240" s="295">
        <f>A240*'Lineær programmering opg 4'!$C$11+Datatabel!C240*'Lineær programmering opg 4'!$D$11</f>
        <v>25137.599999999871</v>
      </c>
      <c r="K240" s="9">
        <f t="shared" si="17"/>
        <v>0</v>
      </c>
      <c r="L240" s="9">
        <f t="shared" si="18"/>
        <v>0</v>
      </c>
    </row>
    <row r="241" spans="1:12" ht="15" x14ac:dyDescent="0.25">
      <c r="A241" s="167">
        <f t="shared" si="16"/>
        <v>234.28800000000064</v>
      </c>
      <c r="B241" s="325">
        <f t="shared" si="19"/>
        <v>0.97620000000000262</v>
      </c>
      <c r="C241" s="167">
        <f t="shared" si="15"/>
        <v>11.423999999998728</v>
      </c>
      <c r="D241" s="167">
        <f>IF('Lineær programmering opg 4'!$M$4=0,"-",(-A241+'Lineær programmering opg 4'!$M$4)/'Lineær programmering opg 4'!$K$4*-1)</f>
        <v>11.423999999998728</v>
      </c>
      <c r="E241" s="167">
        <f>IF('Lineær programmering opg 4'!$M$5=0,"-",(-A241+'Lineær programmering opg 4'!$M$5)/'Lineær programmering opg 4'!$K$5*-1)</f>
        <v>124.28399999999952</v>
      </c>
      <c r="F241" s="167" t="str">
        <f>IF('Lineær programmering opg 4'!$E$6=0,"-",(-A241+'Lineær programmering opg 4'!$M$6)/'Lineær programmering opg 4'!$K$6*-1)</f>
        <v>-</v>
      </c>
      <c r="G241" s="167" t="str">
        <f>IF('Lineær programmering opg 4'!$D$7=0,"-",((-A241+'Lineær programmering opg 4'!$M$7)/'Lineær programmering opg 4'!$K$7)*-1)</f>
        <v>-</v>
      </c>
      <c r="H241" s="167" t="str">
        <f>IF('Lineær programmering opg 4'!$C$8=0,"-",((-A241+'Lineær programmering opg 4'!$M$8)/'Lineær programmering opg 4'!$K$8)*-1)</f>
        <v>-</v>
      </c>
      <c r="I241" s="167" t="str">
        <f>IF('Lineær programmering opg 4'!$D$8=0,"-",'Lineær programmering opg 4'!$G$8)</f>
        <v>-</v>
      </c>
      <c r="J241" s="295">
        <f>A241*'Lineær programmering opg 4'!$C$11+Datatabel!C241*'Lineær programmering opg 4'!$D$11</f>
        <v>25142.399999999874</v>
      </c>
      <c r="K241" s="9">
        <f t="shared" si="17"/>
        <v>0</v>
      </c>
      <c r="L241" s="9">
        <f t="shared" si="18"/>
        <v>0</v>
      </c>
    </row>
    <row r="242" spans="1:12" ht="15" x14ac:dyDescent="0.25">
      <c r="A242" s="167">
        <f t="shared" si="16"/>
        <v>234.26400000000064</v>
      </c>
      <c r="B242" s="325">
        <f t="shared" si="19"/>
        <v>0.97610000000000263</v>
      </c>
      <c r="C242" s="167">
        <f t="shared" si="15"/>
        <v>11.471999999998729</v>
      </c>
      <c r="D242" s="167">
        <f>IF('Lineær programmering opg 4'!$M$4=0,"-",(-A242+'Lineær programmering opg 4'!$M$4)/'Lineær programmering opg 4'!$K$4*-1)</f>
        <v>11.471999999998729</v>
      </c>
      <c r="E242" s="167">
        <f>IF('Lineær programmering opg 4'!$M$5=0,"-",(-A242+'Lineær programmering opg 4'!$M$5)/'Lineær programmering opg 4'!$K$5*-1)</f>
        <v>124.30199999999952</v>
      </c>
      <c r="F242" s="167" t="str">
        <f>IF('Lineær programmering opg 4'!$E$6=0,"-",(-A242+'Lineær programmering opg 4'!$M$6)/'Lineær programmering opg 4'!$K$6*-1)</f>
        <v>-</v>
      </c>
      <c r="G242" s="167" t="str">
        <f>IF('Lineær programmering opg 4'!$D$7=0,"-",((-A242+'Lineær programmering opg 4'!$M$7)/'Lineær programmering opg 4'!$K$7)*-1)</f>
        <v>-</v>
      </c>
      <c r="H242" s="167" t="str">
        <f>IF('Lineær programmering opg 4'!$C$8=0,"-",((-A242+'Lineær programmering opg 4'!$M$8)/'Lineær programmering opg 4'!$K$8)*-1)</f>
        <v>-</v>
      </c>
      <c r="I242" s="167" t="str">
        <f>IF('Lineær programmering opg 4'!$D$8=0,"-",'Lineær programmering opg 4'!$G$8)</f>
        <v>-</v>
      </c>
      <c r="J242" s="295">
        <f>A242*'Lineær programmering opg 4'!$C$11+Datatabel!C242*'Lineær programmering opg 4'!$D$11</f>
        <v>25147.199999999873</v>
      </c>
      <c r="K242" s="9">
        <f t="shared" si="17"/>
        <v>0</v>
      </c>
      <c r="L242" s="9">
        <f t="shared" si="18"/>
        <v>0</v>
      </c>
    </row>
    <row r="243" spans="1:12" ht="15" x14ac:dyDescent="0.25">
      <c r="A243" s="167">
        <f t="shared" si="16"/>
        <v>234.24000000000063</v>
      </c>
      <c r="B243" s="325">
        <f t="shared" si="19"/>
        <v>0.97600000000000264</v>
      </c>
      <c r="C243" s="167">
        <f t="shared" si="15"/>
        <v>11.519999999998731</v>
      </c>
      <c r="D243" s="167">
        <f>IF('Lineær programmering opg 4'!$M$4=0,"-",(-A243+'Lineær programmering opg 4'!$M$4)/'Lineær programmering opg 4'!$K$4*-1)</f>
        <v>11.519999999998731</v>
      </c>
      <c r="E243" s="167">
        <f>IF('Lineær programmering opg 4'!$M$5=0,"-",(-A243+'Lineær programmering opg 4'!$M$5)/'Lineær programmering opg 4'!$K$5*-1)</f>
        <v>124.31999999999952</v>
      </c>
      <c r="F243" s="167" t="str">
        <f>IF('Lineær programmering opg 4'!$E$6=0,"-",(-A243+'Lineær programmering opg 4'!$M$6)/'Lineær programmering opg 4'!$K$6*-1)</f>
        <v>-</v>
      </c>
      <c r="G243" s="167" t="str">
        <f>IF('Lineær programmering opg 4'!$D$7=0,"-",((-A243+'Lineær programmering opg 4'!$M$7)/'Lineær programmering opg 4'!$K$7)*-1)</f>
        <v>-</v>
      </c>
      <c r="H243" s="167" t="str">
        <f>IF('Lineær programmering opg 4'!$C$8=0,"-",((-A243+'Lineær programmering opg 4'!$M$8)/'Lineær programmering opg 4'!$K$8)*-1)</f>
        <v>-</v>
      </c>
      <c r="I243" s="167" t="str">
        <f>IF('Lineær programmering opg 4'!$D$8=0,"-",'Lineær programmering opg 4'!$G$8)</f>
        <v>-</v>
      </c>
      <c r="J243" s="295">
        <f>A243*'Lineær programmering opg 4'!$C$11+Datatabel!C243*'Lineær programmering opg 4'!$D$11</f>
        <v>25151.999999999873</v>
      </c>
      <c r="K243" s="9">
        <f t="shared" si="17"/>
        <v>0</v>
      </c>
      <c r="L243" s="9">
        <f t="shared" si="18"/>
        <v>0</v>
      </c>
    </row>
    <row r="244" spans="1:12" ht="15" x14ac:dyDescent="0.25">
      <c r="A244" s="167">
        <f t="shared" si="16"/>
        <v>234.21600000000063</v>
      </c>
      <c r="B244" s="325">
        <f t="shared" si="19"/>
        <v>0.97590000000000265</v>
      </c>
      <c r="C244" s="167">
        <f t="shared" si="15"/>
        <v>11.567999999998733</v>
      </c>
      <c r="D244" s="167">
        <f>IF('Lineær programmering opg 4'!$M$4=0,"-",(-A244+'Lineær programmering opg 4'!$M$4)/'Lineær programmering opg 4'!$K$4*-1)</f>
        <v>11.567999999998733</v>
      </c>
      <c r="E244" s="167">
        <f>IF('Lineær programmering opg 4'!$M$5=0,"-",(-A244+'Lineær programmering opg 4'!$M$5)/'Lineær programmering opg 4'!$K$5*-1)</f>
        <v>124.33799999999952</v>
      </c>
      <c r="F244" s="167" t="str">
        <f>IF('Lineær programmering opg 4'!$E$6=0,"-",(-A244+'Lineær programmering opg 4'!$M$6)/'Lineær programmering opg 4'!$K$6*-1)</f>
        <v>-</v>
      </c>
      <c r="G244" s="167" t="str">
        <f>IF('Lineær programmering opg 4'!$D$7=0,"-",((-A244+'Lineær programmering opg 4'!$M$7)/'Lineær programmering opg 4'!$K$7)*-1)</f>
        <v>-</v>
      </c>
      <c r="H244" s="167" t="str">
        <f>IF('Lineær programmering opg 4'!$C$8=0,"-",((-A244+'Lineær programmering opg 4'!$M$8)/'Lineær programmering opg 4'!$K$8)*-1)</f>
        <v>-</v>
      </c>
      <c r="I244" s="167" t="str">
        <f>IF('Lineær programmering opg 4'!$D$8=0,"-",'Lineær programmering opg 4'!$G$8)</f>
        <v>-</v>
      </c>
      <c r="J244" s="295">
        <f>A244*'Lineær programmering opg 4'!$C$11+Datatabel!C244*'Lineær programmering opg 4'!$D$11</f>
        <v>25156.799999999876</v>
      </c>
      <c r="K244" s="9">
        <f t="shared" si="17"/>
        <v>0</v>
      </c>
      <c r="L244" s="9">
        <f t="shared" si="18"/>
        <v>0</v>
      </c>
    </row>
    <row r="245" spans="1:12" ht="15" x14ac:dyDescent="0.25">
      <c r="A245" s="167">
        <f t="shared" si="16"/>
        <v>234.19200000000063</v>
      </c>
      <c r="B245" s="325">
        <f t="shared" si="19"/>
        <v>0.97580000000000267</v>
      </c>
      <c r="C245" s="167">
        <f t="shared" si="15"/>
        <v>11.615999999998735</v>
      </c>
      <c r="D245" s="167">
        <f>IF('Lineær programmering opg 4'!$M$4=0,"-",(-A245+'Lineær programmering opg 4'!$M$4)/'Lineær programmering opg 4'!$K$4*-1)</f>
        <v>11.615999999998735</v>
      </c>
      <c r="E245" s="167">
        <f>IF('Lineær programmering opg 4'!$M$5=0,"-",(-A245+'Lineær programmering opg 4'!$M$5)/'Lineær programmering opg 4'!$K$5*-1)</f>
        <v>124.35599999999953</v>
      </c>
      <c r="F245" s="167" t="str">
        <f>IF('Lineær programmering opg 4'!$E$6=0,"-",(-A245+'Lineær programmering opg 4'!$M$6)/'Lineær programmering opg 4'!$K$6*-1)</f>
        <v>-</v>
      </c>
      <c r="G245" s="167" t="str">
        <f>IF('Lineær programmering opg 4'!$D$7=0,"-",((-A245+'Lineær programmering opg 4'!$M$7)/'Lineær programmering opg 4'!$K$7)*-1)</f>
        <v>-</v>
      </c>
      <c r="H245" s="167" t="str">
        <f>IF('Lineær programmering opg 4'!$C$8=0,"-",((-A245+'Lineær programmering opg 4'!$M$8)/'Lineær programmering opg 4'!$K$8)*-1)</f>
        <v>-</v>
      </c>
      <c r="I245" s="167" t="str">
        <f>IF('Lineær programmering opg 4'!$D$8=0,"-",'Lineær programmering opg 4'!$G$8)</f>
        <v>-</v>
      </c>
      <c r="J245" s="295">
        <f>A245*'Lineær programmering opg 4'!$C$11+Datatabel!C245*'Lineær programmering opg 4'!$D$11</f>
        <v>25161.599999999871</v>
      </c>
      <c r="K245" s="9">
        <f t="shared" si="17"/>
        <v>0</v>
      </c>
      <c r="L245" s="9">
        <f t="shared" si="18"/>
        <v>0</v>
      </c>
    </row>
    <row r="246" spans="1:12" ht="15" x14ac:dyDescent="0.25">
      <c r="A246" s="167">
        <f t="shared" si="16"/>
        <v>234.16800000000063</v>
      </c>
      <c r="B246" s="325">
        <f t="shared" si="19"/>
        <v>0.97570000000000268</v>
      </c>
      <c r="C246" s="167">
        <f t="shared" si="15"/>
        <v>11.663999999998737</v>
      </c>
      <c r="D246" s="167">
        <f>IF('Lineær programmering opg 4'!$M$4=0,"-",(-A246+'Lineær programmering opg 4'!$M$4)/'Lineær programmering opg 4'!$K$4*-1)</f>
        <v>11.663999999998737</v>
      </c>
      <c r="E246" s="167">
        <f>IF('Lineær programmering opg 4'!$M$5=0,"-",(-A246+'Lineær programmering opg 4'!$M$5)/'Lineær programmering opg 4'!$K$5*-1)</f>
        <v>124.37399999999953</v>
      </c>
      <c r="F246" s="167" t="str">
        <f>IF('Lineær programmering opg 4'!$E$6=0,"-",(-A246+'Lineær programmering opg 4'!$M$6)/'Lineær programmering opg 4'!$K$6*-1)</f>
        <v>-</v>
      </c>
      <c r="G246" s="167" t="str">
        <f>IF('Lineær programmering opg 4'!$D$7=0,"-",((-A246+'Lineær programmering opg 4'!$M$7)/'Lineær programmering opg 4'!$K$7)*-1)</f>
        <v>-</v>
      </c>
      <c r="H246" s="167" t="str">
        <f>IF('Lineær programmering opg 4'!$C$8=0,"-",((-A246+'Lineær programmering opg 4'!$M$8)/'Lineær programmering opg 4'!$K$8)*-1)</f>
        <v>-</v>
      </c>
      <c r="I246" s="167" t="str">
        <f>IF('Lineær programmering opg 4'!$D$8=0,"-",'Lineær programmering opg 4'!$G$8)</f>
        <v>-</v>
      </c>
      <c r="J246" s="295">
        <f>A246*'Lineær programmering opg 4'!$C$11+Datatabel!C246*'Lineær programmering opg 4'!$D$11</f>
        <v>25166.399999999874</v>
      </c>
      <c r="K246" s="9">
        <f t="shared" si="17"/>
        <v>0</v>
      </c>
      <c r="L246" s="9">
        <f t="shared" si="18"/>
        <v>0</v>
      </c>
    </row>
    <row r="247" spans="1:12" ht="15" x14ac:dyDescent="0.25">
      <c r="A247" s="167">
        <f t="shared" si="16"/>
        <v>234.14400000000063</v>
      </c>
      <c r="B247" s="325">
        <f t="shared" si="19"/>
        <v>0.97560000000000269</v>
      </c>
      <c r="C247" s="167">
        <f t="shared" si="15"/>
        <v>11.711999999998739</v>
      </c>
      <c r="D247" s="167">
        <f>IF('Lineær programmering opg 4'!$M$4=0,"-",(-A247+'Lineær programmering opg 4'!$M$4)/'Lineær programmering opg 4'!$K$4*-1)</f>
        <v>11.711999999998739</v>
      </c>
      <c r="E247" s="167">
        <f>IF('Lineær programmering opg 4'!$M$5=0,"-",(-A247+'Lineær programmering opg 4'!$M$5)/'Lineær programmering opg 4'!$K$5*-1)</f>
        <v>124.39199999999953</v>
      </c>
      <c r="F247" s="167" t="str">
        <f>IF('Lineær programmering opg 4'!$E$6=0,"-",(-A247+'Lineær programmering opg 4'!$M$6)/'Lineær programmering opg 4'!$K$6*-1)</f>
        <v>-</v>
      </c>
      <c r="G247" s="167" t="str">
        <f>IF('Lineær programmering opg 4'!$D$7=0,"-",((-A247+'Lineær programmering opg 4'!$M$7)/'Lineær programmering opg 4'!$K$7)*-1)</f>
        <v>-</v>
      </c>
      <c r="H247" s="167" t="str">
        <f>IF('Lineær programmering opg 4'!$C$8=0,"-",((-A247+'Lineær programmering opg 4'!$M$8)/'Lineær programmering opg 4'!$K$8)*-1)</f>
        <v>-</v>
      </c>
      <c r="I247" s="167" t="str">
        <f>IF('Lineær programmering opg 4'!$D$8=0,"-",'Lineær programmering opg 4'!$G$8)</f>
        <v>-</v>
      </c>
      <c r="J247" s="295">
        <f>A247*'Lineær programmering opg 4'!$C$11+Datatabel!C247*'Lineær programmering opg 4'!$D$11</f>
        <v>25171.199999999873</v>
      </c>
      <c r="K247" s="9">
        <f t="shared" si="17"/>
        <v>0</v>
      </c>
      <c r="L247" s="9">
        <f t="shared" si="18"/>
        <v>0</v>
      </c>
    </row>
    <row r="248" spans="1:12" ht="15" x14ac:dyDescent="0.25">
      <c r="A248" s="167">
        <f t="shared" si="16"/>
        <v>234.12000000000066</v>
      </c>
      <c r="B248" s="325">
        <f t="shared" si="19"/>
        <v>0.9755000000000027</v>
      </c>
      <c r="C248" s="167">
        <f t="shared" si="15"/>
        <v>11.759999999998684</v>
      </c>
      <c r="D248" s="167">
        <f>IF('Lineær programmering opg 4'!$M$4=0,"-",(-A248+'Lineær programmering opg 4'!$M$4)/'Lineær programmering opg 4'!$K$4*-1)</f>
        <v>11.759999999998684</v>
      </c>
      <c r="E248" s="167">
        <f>IF('Lineær programmering opg 4'!$M$5=0,"-",(-A248+'Lineær programmering opg 4'!$M$5)/'Lineær programmering opg 4'!$K$5*-1)</f>
        <v>124.40999999999951</v>
      </c>
      <c r="F248" s="167" t="str">
        <f>IF('Lineær programmering opg 4'!$E$6=0,"-",(-A248+'Lineær programmering opg 4'!$M$6)/'Lineær programmering opg 4'!$K$6*-1)</f>
        <v>-</v>
      </c>
      <c r="G248" s="167" t="str">
        <f>IF('Lineær programmering opg 4'!$D$7=0,"-",((-A248+'Lineær programmering opg 4'!$M$7)/'Lineær programmering opg 4'!$K$7)*-1)</f>
        <v>-</v>
      </c>
      <c r="H248" s="167" t="str">
        <f>IF('Lineær programmering opg 4'!$C$8=0,"-",((-A248+'Lineær programmering opg 4'!$M$8)/'Lineær programmering opg 4'!$K$8)*-1)</f>
        <v>-</v>
      </c>
      <c r="I248" s="167" t="str">
        <f>IF('Lineær programmering opg 4'!$D$8=0,"-",'Lineær programmering opg 4'!$G$8)</f>
        <v>-</v>
      </c>
      <c r="J248" s="295">
        <f>A248*'Lineær programmering opg 4'!$C$11+Datatabel!C248*'Lineær programmering opg 4'!$D$11</f>
        <v>25175.999999999869</v>
      </c>
      <c r="K248" s="9">
        <f t="shared" si="17"/>
        <v>0</v>
      </c>
      <c r="L248" s="9">
        <f t="shared" si="18"/>
        <v>0</v>
      </c>
    </row>
    <row r="249" spans="1:12" ht="15" x14ac:dyDescent="0.25">
      <c r="A249" s="167">
        <f t="shared" si="16"/>
        <v>234.09600000000066</v>
      </c>
      <c r="B249" s="325">
        <f t="shared" si="19"/>
        <v>0.97540000000000271</v>
      </c>
      <c r="C249" s="167">
        <f t="shared" si="15"/>
        <v>11.807999999998685</v>
      </c>
      <c r="D249" s="167">
        <f>IF('Lineær programmering opg 4'!$M$4=0,"-",(-A249+'Lineær programmering opg 4'!$M$4)/'Lineær programmering opg 4'!$K$4*-1)</f>
        <v>11.807999999998685</v>
      </c>
      <c r="E249" s="167">
        <f>IF('Lineær programmering opg 4'!$M$5=0,"-",(-A249+'Lineær programmering opg 4'!$M$5)/'Lineær programmering opg 4'!$K$5*-1)</f>
        <v>124.42799999999951</v>
      </c>
      <c r="F249" s="167" t="str">
        <f>IF('Lineær programmering opg 4'!$E$6=0,"-",(-A249+'Lineær programmering opg 4'!$M$6)/'Lineær programmering opg 4'!$K$6*-1)</f>
        <v>-</v>
      </c>
      <c r="G249" s="167" t="str">
        <f>IF('Lineær programmering opg 4'!$D$7=0,"-",((-A249+'Lineær programmering opg 4'!$M$7)/'Lineær programmering opg 4'!$K$7)*-1)</f>
        <v>-</v>
      </c>
      <c r="H249" s="167" t="str">
        <f>IF('Lineær programmering opg 4'!$C$8=0,"-",((-A249+'Lineær programmering opg 4'!$M$8)/'Lineær programmering opg 4'!$K$8)*-1)</f>
        <v>-</v>
      </c>
      <c r="I249" s="167" t="str">
        <f>IF('Lineær programmering opg 4'!$D$8=0,"-",'Lineær programmering opg 4'!$G$8)</f>
        <v>-</v>
      </c>
      <c r="J249" s="295">
        <f>A249*'Lineær programmering opg 4'!$C$11+Datatabel!C249*'Lineær programmering opg 4'!$D$11</f>
        <v>25180.799999999868</v>
      </c>
      <c r="K249" s="9">
        <f t="shared" si="17"/>
        <v>0</v>
      </c>
      <c r="L249" s="9">
        <f t="shared" si="18"/>
        <v>0</v>
      </c>
    </row>
    <row r="250" spans="1:12" ht="15" x14ac:dyDescent="0.25">
      <c r="A250" s="167">
        <f t="shared" si="16"/>
        <v>234.07200000000066</v>
      </c>
      <c r="B250" s="325">
        <f t="shared" si="19"/>
        <v>0.97530000000000272</v>
      </c>
      <c r="C250" s="167">
        <f t="shared" si="15"/>
        <v>11.855999999998687</v>
      </c>
      <c r="D250" s="167">
        <f>IF('Lineær programmering opg 4'!$M$4=0,"-",(-A250+'Lineær programmering opg 4'!$M$4)/'Lineær programmering opg 4'!$K$4*-1)</f>
        <v>11.855999999998687</v>
      </c>
      <c r="E250" s="167">
        <f>IF('Lineær programmering opg 4'!$M$5=0,"-",(-A250+'Lineær programmering opg 4'!$M$5)/'Lineær programmering opg 4'!$K$5*-1)</f>
        <v>124.44599999999951</v>
      </c>
      <c r="F250" s="167" t="str">
        <f>IF('Lineær programmering opg 4'!$E$6=0,"-",(-A250+'Lineær programmering opg 4'!$M$6)/'Lineær programmering opg 4'!$K$6*-1)</f>
        <v>-</v>
      </c>
      <c r="G250" s="167" t="str">
        <f>IF('Lineær programmering opg 4'!$D$7=0,"-",((-A250+'Lineær programmering opg 4'!$M$7)/'Lineær programmering opg 4'!$K$7)*-1)</f>
        <v>-</v>
      </c>
      <c r="H250" s="167" t="str">
        <f>IF('Lineær programmering opg 4'!$C$8=0,"-",((-A250+'Lineær programmering opg 4'!$M$8)/'Lineær programmering opg 4'!$K$8)*-1)</f>
        <v>-</v>
      </c>
      <c r="I250" s="167" t="str">
        <f>IF('Lineær programmering opg 4'!$D$8=0,"-",'Lineær programmering opg 4'!$G$8)</f>
        <v>-</v>
      </c>
      <c r="J250" s="295">
        <f>A250*'Lineær programmering opg 4'!$C$11+Datatabel!C250*'Lineær programmering opg 4'!$D$11</f>
        <v>25185.599999999868</v>
      </c>
      <c r="K250" s="9">
        <f t="shared" si="17"/>
        <v>0</v>
      </c>
      <c r="L250" s="9">
        <f t="shared" si="18"/>
        <v>0</v>
      </c>
    </row>
    <row r="251" spans="1:12" ht="15" x14ac:dyDescent="0.25">
      <c r="A251" s="167">
        <f t="shared" si="16"/>
        <v>234.04800000000066</v>
      </c>
      <c r="B251" s="325">
        <f t="shared" si="19"/>
        <v>0.97520000000000273</v>
      </c>
      <c r="C251" s="167">
        <f t="shared" si="15"/>
        <v>11.903999999998689</v>
      </c>
      <c r="D251" s="167">
        <f>IF('Lineær programmering opg 4'!$M$4=0,"-",(-A251+'Lineær programmering opg 4'!$M$4)/'Lineær programmering opg 4'!$K$4*-1)</f>
        <v>11.903999999998689</v>
      </c>
      <c r="E251" s="167">
        <f>IF('Lineær programmering opg 4'!$M$5=0,"-",(-A251+'Lineær programmering opg 4'!$M$5)/'Lineær programmering opg 4'!$K$5*-1)</f>
        <v>124.46399999999952</v>
      </c>
      <c r="F251" s="167" t="str">
        <f>IF('Lineær programmering opg 4'!$E$6=0,"-",(-A251+'Lineær programmering opg 4'!$M$6)/'Lineær programmering opg 4'!$K$6*-1)</f>
        <v>-</v>
      </c>
      <c r="G251" s="167" t="str">
        <f>IF('Lineær programmering opg 4'!$D$7=0,"-",((-A251+'Lineær programmering opg 4'!$M$7)/'Lineær programmering opg 4'!$K$7)*-1)</f>
        <v>-</v>
      </c>
      <c r="H251" s="167" t="str">
        <f>IF('Lineær programmering opg 4'!$C$8=0,"-",((-A251+'Lineær programmering opg 4'!$M$8)/'Lineær programmering opg 4'!$K$8)*-1)</f>
        <v>-</v>
      </c>
      <c r="I251" s="167" t="str">
        <f>IF('Lineær programmering opg 4'!$D$8=0,"-",'Lineær programmering opg 4'!$G$8)</f>
        <v>-</v>
      </c>
      <c r="J251" s="295">
        <f>A251*'Lineær programmering opg 4'!$C$11+Datatabel!C251*'Lineær programmering opg 4'!$D$11</f>
        <v>25190.399999999867</v>
      </c>
      <c r="K251" s="9">
        <f t="shared" si="17"/>
        <v>0</v>
      </c>
      <c r="L251" s="9">
        <f t="shared" si="18"/>
        <v>0</v>
      </c>
    </row>
    <row r="252" spans="1:12" ht="15" x14ac:dyDescent="0.25">
      <c r="A252" s="167">
        <f t="shared" si="16"/>
        <v>234.02400000000065</v>
      </c>
      <c r="B252" s="325">
        <f t="shared" si="19"/>
        <v>0.97510000000000274</v>
      </c>
      <c r="C252" s="167">
        <f t="shared" si="15"/>
        <v>11.951999999998691</v>
      </c>
      <c r="D252" s="167">
        <f>IF('Lineær programmering opg 4'!$M$4=0,"-",(-A252+'Lineær programmering opg 4'!$M$4)/'Lineær programmering opg 4'!$K$4*-1)</f>
        <v>11.951999999998691</v>
      </c>
      <c r="E252" s="167">
        <f>IF('Lineær programmering opg 4'!$M$5=0,"-",(-A252+'Lineær programmering opg 4'!$M$5)/'Lineær programmering opg 4'!$K$5*-1)</f>
        <v>124.48199999999952</v>
      </c>
      <c r="F252" s="167" t="str">
        <f>IF('Lineær programmering opg 4'!$E$6=0,"-",(-A252+'Lineær programmering opg 4'!$M$6)/'Lineær programmering opg 4'!$K$6*-1)</f>
        <v>-</v>
      </c>
      <c r="G252" s="167" t="str">
        <f>IF('Lineær programmering opg 4'!$D$7=0,"-",((-A252+'Lineær programmering opg 4'!$M$7)/'Lineær programmering opg 4'!$K$7)*-1)</f>
        <v>-</v>
      </c>
      <c r="H252" s="167" t="str">
        <f>IF('Lineær programmering opg 4'!$C$8=0,"-",((-A252+'Lineær programmering opg 4'!$M$8)/'Lineær programmering opg 4'!$K$8)*-1)</f>
        <v>-</v>
      </c>
      <c r="I252" s="167" t="str">
        <f>IF('Lineær programmering opg 4'!$D$8=0,"-",'Lineær programmering opg 4'!$G$8)</f>
        <v>-</v>
      </c>
      <c r="J252" s="295">
        <f>A252*'Lineær programmering opg 4'!$C$11+Datatabel!C252*'Lineær programmering opg 4'!$D$11</f>
        <v>25195.19999999987</v>
      </c>
      <c r="K252" s="9">
        <f t="shared" si="17"/>
        <v>0</v>
      </c>
      <c r="L252" s="9">
        <f t="shared" si="18"/>
        <v>0</v>
      </c>
    </row>
    <row r="253" spans="1:12" ht="15" x14ac:dyDescent="0.25">
      <c r="A253" s="167">
        <f t="shared" si="16"/>
        <v>234.00000000000065</v>
      </c>
      <c r="B253" s="325">
        <f t="shared" si="19"/>
        <v>0.97500000000000275</v>
      </c>
      <c r="C253" s="167">
        <f t="shared" si="15"/>
        <v>11.999999999998693</v>
      </c>
      <c r="D253" s="167">
        <f>IF('Lineær programmering opg 4'!$M$4=0,"-",(-A253+'Lineær programmering opg 4'!$M$4)/'Lineær programmering opg 4'!$K$4*-1)</f>
        <v>11.999999999998693</v>
      </c>
      <c r="E253" s="167">
        <f>IF('Lineær programmering opg 4'!$M$5=0,"-",(-A253+'Lineær programmering opg 4'!$M$5)/'Lineær programmering opg 4'!$K$5*-1)</f>
        <v>124.49999999999952</v>
      </c>
      <c r="F253" s="167" t="str">
        <f>IF('Lineær programmering opg 4'!$E$6=0,"-",(-A253+'Lineær programmering opg 4'!$M$6)/'Lineær programmering opg 4'!$K$6*-1)</f>
        <v>-</v>
      </c>
      <c r="G253" s="167" t="str">
        <f>IF('Lineær programmering opg 4'!$D$7=0,"-",((-A253+'Lineær programmering opg 4'!$M$7)/'Lineær programmering opg 4'!$K$7)*-1)</f>
        <v>-</v>
      </c>
      <c r="H253" s="167" t="str">
        <f>IF('Lineær programmering opg 4'!$C$8=0,"-",((-A253+'Lineær programmering opg 4'!$M$8)/'Lineær programmering opg 4'!$K$8)*-1)</f>
        <v>-</v>
      </c>
      <c r="I253" s="167" t="str">
        <f>IF('Lineær programmering opg 4'!$D$8=0,"-",'Lineær programmering opg 4'!$G$8)</f>
        <v>-</v>
      </c>
      <c r="J253" s="295">
        <f>A253*'Lineær programmering opg 4'!$C$11+Datatabel!C253*'Lineær programmering opg 4'!$D$11</f>
        <v>25199.999999999869</v>
      </c>
      <c r="K253" s="9">
        <f t="shared" si="17"/>
        <v>0</v>
      </c>
      <c r="L253" s="9">
        <f t="shared" si="18"/>
        <v>0</v>
      </c>
    </row>
    <row r="254" spans="1:12" ht="15" x14ac:dyDescent="0.25">
      <c r="A254" s="167">
        <f t="shared" si="16"/>
        <v>233.97600000000065</v>
      </c>
      <c r="B254" s="325">
        <f t="shared" si="19"/>
        <v>0.97490000000000276</v>
      </c>
      <c r="C254" s="167">
        <f t="shared" si="15"/>
        <v>12.047999999998694</v>
      </c>
      <c r="D254" s="167">
        <f>IF('Lineær programmering opg 4'!$M$4=0,"-",(-A254+'Lineær programmering opg 4'!$M$4)/'Lineær programmering opg 4'!$K$4*-1)</f>
        <v>12.047999999998694</v>
      </c>
      <c r="E254" s="167">
        <f>IF('Lineær programmering opg 4'!$M$5=0,"-",(-A254+'Lineær programmering opg 4'!$M$5)/'Lineær programmering opg 4'!$K$5*-1)</f>
        <v>124.51799999999952</v>
      </c>
      <c r="F254" s="167" t="str">
        <f>IF('Lineær programmering opg 4'!$E$6=0,"-",(-A254+'Lineær programmering opg 4'!$M$6)/'Lineær programmering opg 4'!$K$6*-1)</f>
        <v>-</v>
      </c>
      <c r="G254" s="167" t="str">
        <f>IF('Lineær programmering opg 4'!$D$7=0,"-",((-A254+'Lineær programmering opg 4'!$M$7)/'Lineær programmering opg 4'!$K$7)*-1)</f>
        <v>-</v>
      </c>
      <c r="H254" s="167" t="str">
        <f>IF('Lineær programmering opg 4'!$C$8=0,"-",((-A254+'Lineær programmering opg 4'!$M$8)/'Lineær programmering opg 4'!$K$8)*-1)</f>
        <v>-</v>
      </c>
      <c r="I254" s="167" t="str">
        <f>IF('Lineær programmering opg 4'!$D$8=0,"-",'Lineær programmering opg 4'!$G$8)</f>
        <v>-</v>
      </c>
      <c r="J254" s="295">
        <f>A254*'Lineær programmering opg 4'!$C$11+Datatabel!C254*'Lineær programmering opg 4'!$D$11</f>
        <v>25204.799999999868</v>
      </c>
      <c r="K254" s="9">
        <f t="shared" si="17"/>
        <v>0</v>
      </c>
      <c r="L254" s="9">
        <f t="shared" si="18"/>
        <v>0</v>
      </c>
    </row>
    <row r="255" spans="1:12" ht="15" x14ac:dyDescent="0.25">
      <c r="A255" s="167">
        <f t="shared" si="16"/>
        <v>233.95200000000068</v>
      </c>
      <c r="B255" s="325">
        <f t="shared" si="19"/>
        <v>0.97480000000000278</v>
      </c>
      <c r="C255" s="167">
        <f t="shared" si="15"/>
        <v>12.095999999998639</v>
      </c>
      <c r="D255" s="167">
        <f>IF('Lineær programmering opg 4'!$M$4=0,"-",(-A255+'Lineær programmering opg 4'!$M$4)/'Lineær programmering opg 4'!$K$4*-1)</f>
        <v>12.095999999998639</v>
      </c>
      <c r="E255" s="167">
        <f>IF('Lineær programmering opg 4'!$M$5=0,"-",(-A255+'Lineær programmering opg 4'!$M$5)/'Lineær programmering opg 4'!$K$5*-1)</f>
        <v>124.53599999999949</v>
      </c>
      <c r="F255" s="167" t="str">
        <f>IF('Lineær programmering opg 4'!$E$6=0,"-",(-A255+'Lineær programmering opg 4'!$M$6)/'Lineær programmering opg 4'!$K$6*-1)</f>
        <v>-</v>
      </c>
      <c r="G255" s="167" t="str">
        <f>IF('Lineær programmering opg 4'!$D$7=0,"-",((-A255+'Lineær programmering opg 4'!$M$7)/'Lineær programmering opg 4'!$K$7)*-1)</f>
        <v>-</v>
      </c>
      <c r="H255" s="167" t="str">
        <f>IF('Lineær programmering opg 4'!$C$8=0,"-",((-A255+'Lineær programmering opg 4'!$M$8)/'Lineær programmering opg 4'!$K$8)*-1)</f>
        <v>-</v>
      </c>
      <c r="I255" s="167" t="str">
        <f>IF('Lineær programmering opg 4'!$D$8=0,"-",'Lineær programmering opg 4'!$G$8)</f>
        <v>-</v>
      </c>
      <c r="J255" s="295">
        <f>A255*'Lineær programmering opg 4'!$C$11+Datatabel!C255*'Lineær programmering opg 4'!$D$11</f>
        <v>25209.599999999868</v>
      </c>
      <c r="K255" s="9">
        <f t="shared" si="17"/>
        <v>0</v>
      </c>
      <c r="L255" s="9">
        <f t="shared" si="18"/>
        <v>0</v>
      </c>
    </row>
    <row r="256" spans="1:12" ht="15" x14ac:dyDescent="0.25">
      <c r="A256" s="167">
        <f t="shared" si="16"/>
        <v>233.92800000000068</v>
      </c>
      <c r="B256" s="325">
        <f t="shared" si="19"/>
        <v>0.97470000000000279</v>
      </c>
      <c r="C256" s="167">
        <f t="shared" si="15"/>
        <v>12.143999999998641</v>
      </c>
      <c r="D256" s="167">
        <f>IF('Lineær programmering opg 4'!$M$4=0,"-",(-A256+'Lineær programmering opg 4'!$M$4)/'Lineær programmering opg 4'!$K$4*-1)</f>
        <v>12.143999999998641</v>
      </c>
      <c r="E256" s="167">
        <f>IF('Lineær programmering opg 4'!$M$5=0,"-",(-A256+'Lineær programmering opg 4'!$M$5)/'Lineær programmering opg 4'!$K$5*-1)</f>
        <v>124.55399999999949</v>
      </c>
      <c r="F256" s="167" t="str">
        <f>IF('Lineær programmering opg 4'!$E$6=0,"-",(-A256+'Lineær programmering opg 4'!$M$6)/'Lineær programmering opg 4'!$K$6*-1)</f>
        <v>-</v>
      </c>
      <c r="G256" s="167" t="str">
        <f>IF('Lineær programmering opg 4'!$D$7=0,"-",((-A256+'Lineær programmering opg 4'!$M$7)/'Lineær programmering opg 4'!$K$7)*-1)</f>
        <v>-</v>
      </c>
      <c r="H256" s="167" t="str">
        <f>IF('Lineær programmering opg 4'!$C$8=0,"-",((-A256+'Lineær programmering opg 4'!$M$8)/'Lineær programmering opg 4'!$K$8)*-1)</f>
        <v>-</v>
      </c>
      <c r="I256" s="167" t="str">
        <f>IF('Lineær programmering opg 4'!$D$8=0,"-",'Lineær programmering opg 4'!$G$8)</f>
        <v>-</v>
      </c>
      <c r="J256" s="295">
        <f>A256*'Lineær programmering opg 4'!$C$11+Datatabel!C256*'Lineær programmering opg 4'!$D$11</f>
        <v>25214.399999999863</v>
      </c>
      <c r="K256" s="9">
        <f t="shared" si="17"/>
        <v>0</v>
      </c>
      <c r="L256" s="9">
        <f t="shared" si="18"/>
        <v>0</v>
      </c>
    </row>
    <row r="257" spans="1:12" ht="15" x14ac:dyDescent="0.25">
      <c r="A257" s="167">
        <f t="shared" si="16"/>
        <v>233.90400000000068</v>
      </c>
      <c r="B257" s="325">
        <f t="shared" si="19"/>
        <v>0.9746000000000028</v>
      </c>
      <c r="C257" s="167">
        <f t="shared" si="15"/>
        <v>12.191999999998643</v>
      </c>
      <c r="D257" s="167">
        <f>IF('Lineær programmering opg 4'!$M$4=0,"-",(-A257+'Lineær programmering opg 4'!$M$4)/'Lineær programmering opg 4'!$K$4*-1)</f>
        <v>12.191999999998643</v>
      </c>
      <c r="E257" s="167">
        <f>IF('Lineær programmering opg 4'!$M$5=0,"-",(-A257+'Lineær programmering opg 4'!$M$5)/'Lineær programmering opg 4'!$K$5*-1)</f>
        <v>124.57199999999949</v>
      </c>
      <c r="F257" s="167" t="str">
        <f>IF('Lineær programmering opg 4'!$E$6=0,"-",(-A257+'Lineær programmering opg 4'!$M$6)/'Lineær programmering opg 4'!$K$6*-1)</f>
        <v>-</v>
      </c>
      <c r="G257" s="167" t="str">
        <f>IF('Lineær programmering opg 4'!$D$7=0,"-",((-A257+'Lineær programmering opg 4'!$M$7)/'Lineær programmering opg 4'!$K$7)*-1)</f>
        <v>-</v>
      </c>
      <c r="H257" s="167" t="str">
        <f>IF('Lineær programmering opg 4'!$C$8=0,"-",((-A257+'Lineær programmering opg 4'!$M$8)/'Lineær programmering opg 4'!$K$8)*-1)</f>
        <v>-</v>
      </c>
      <c r="I257" s="167" t="str">
        <f>IF('Lineær programmering opg 4'!$D$8=0,"-",'Lineær programmering opg 4'!$G$8)</f>
        <v>-</v>
      </c>
      <c r="J257" s="295">
        <f>A257*'Lineær programmering opg 4'!$C$11+Datatabel!C257*'Lineær programmering opg 4'!$D$11</f>
        <v>25219.199999999862</v>
      </c>
      <c r="K257" s="9">
        <f t="shared" si="17"/>
        <v>0</v>
      </c>
      <c r="L257" s="9">
        <f t="shared" si="18"/>
        <v>0</v>
      </c>
    </row>
    <row r="258" spans="1:12" ht="15" x14ac:dyDescent="0.25">
      <c r="A258" s="167">
        <f t="shared" si="16"/>
        <v>233.88000000000068</v>
      </c>
      <c r="B258" s="325">
        <f t="shared" si="19"/>
        <v>0.97450000000000281</v>
      </c>
      <c r="C258" s="167">
        <f t="shared" si="15"/>
        <v>12.239999999998645</v>
      </c>
      <c r="D258" s="167">
        <f>IF('Lineær programmering opg 4'!$M$4=0,"-",(-A258+'Lineær programmering opg 4'!$M$4)/'Lineær programmering opg 4'!$K$4*-1)</f>
        <v>12.239999999998645</v>
      </c>
      <c r="E258" s="167">
        <f>IF('Lineær programmering opg 4'!$M$5=0,"-",(-A258+'Lineær programmering opg 4'!$M$5)/'Lineær programmering opg 4'!$K$5*-1)</f>
        <v>124.58999999999949</v>
      </c>
      <c r="F258" s="167" t="str">
        <f>IF('Lineær programmering opg 4'!$E$6=0,"-",(-A258+'Lineær programmering opg 4'!$M$6)/'Lineær programmering opg 4'!$K$6*-1)</f>
        <v>-</v>
      </c>
      <c r="G258" s="167" t="str">
        <f>IF('Lineær programmering opg 4'!$D$7=0,"-",((-A258+'Lineær programmering opg 4'!$M$7)/'Lineær programmering opg 4'!$K$7)*-1)</f>
        <v>-</v>
      </c>
      <c r="H258" s="167" t="str">
        <f>IF('Lineær programmering opg 4'!$C$8=0,"-",((-A258+'Lineær programmering opg 4'!$M$8)/'Lineær programmering opg 4'!$K$8)*-1)</f>
        <v>-</v>
      </c>
      <c r="I258" s="167" t="str">
        <f>IF('Lineær programmering opg 4'!$D$8=0,"-",'Lineær programmering opg 4'!$G$8)</f>
        <v>-</v>
      </c>
      <c r="J258" s="295">
        <f>A258*'Lineær programmering opg 4'!$C$11+Datatabel!C258*'Lineær programmering opg 4'!$D$11</f>
        <v>25223.999999999865</v>
      </c>
      <c r="K258" s="9">
        <f t="shared" si="17"/>
        <v>0</v>
      </c>
      <c r="L258" s="9">
        <f t="shared" si="18"/>
        <v>0</v>
      </c>
    </row>
    <row r="259" spans="1:12" ht="15" x14ac:dyDescent="0.25">
      <c r="A259" s="167">
        <f t="shared" si="16"/>
        <v>233.85600000000068</v>
      </c>
      <c r="B259" s="325">
        <f t="shared" si="19"/>
        <v>0.97440000000000282</v>
      </c>
      <c r="C259" s="167">
        <f t="shared" ref="C259:C322" si="20">MIN(D259,E259,F259,G259,H259,I259)</f>
        <v>12.287999999998647</v>
      </c>
      <c r="D259" s="167">
        <f>IF('Lineær programmering opg 4'!$M$4=0,"-",(-A259+'Lineær programmering opg 4'!$M$4)/'Lineær programmering opg 4'!$K$4*-1)</f>
        <v>12.287999999998647</v>
      </c>
      <c r="E259" s="167">
        <f>IF('Lineær programmering opg 4'!$M$5=0,"-",(-A259+'Lineær programmering opg 4'!$M$5)/'Lineær programmering opg 4'!$K$5*-1)</f>
        <v>124.60799999999949</v>
      </c>
      <c r="F259" s="167" t="str">
        <f>IF('Lineær programmering opg 4'!$E$6=0,"-",(-A259+'Lineær programmering opg 4'!$M$6)/'Lineær programmering opg 4'!$K$6*-1)</f>
        <v>-</v>
      </c>
      <c r="G259" s="167" t="str">
        <f>IF('Lineær programmering opg 4'!$D$7=0,"-",((-A259+'Lineær programmering opg 4'!$M$7)/'Lineær programmering opg 4'!$K$7)*-1)</f>
        <v>-</v>
      </c>
      <c r="H259" s="167" t="str">
        <f>IF('Lineær programmering opg 4'!$C$8=0,"-",((-A259+'Lineær programmering opg 4'!$M$8)/'Lineær programmering opg 4'!$K$8)*-1)</f>
        <v>-</v>
      </c>
      <c r="I259" s="167" t="str">
        <f>IF('Lineær programmering opg 4'!$D$8=0,"-",'Lineær programmering opg 4'!$G$8)</f>
        <v>-</v>
      </c>
      <c r="J259" s="295">
        <f>A259*'Lineær programmering opg 4'!$C$11+Datatabel!C259*'Lineær programmering opg 4'!$D$11</f>
        <v>25228.799999999865</v>
      </c>
      <c r="K259" s="9">
        <f t="shared" si="17"/>
        <v>0</v>
      </c>
      <c r="L259" s="9">
        <f t="shared" si="18"/>
        <v>0</v>
      </c>
    </row>
    <row r="260" spans="1:12" ht="15" x14ac:dyDescent="0.25">
      <c r="A260" s="167">
        <f t="shared" ref="A260:A323" si="21">$A$3*B260</f>
        <v>233.83200000000068</v>
      </c>
      <c r="B260" s="325">
        <f t="shared" si="19"/>
        <v>0.97430000000000283</v>
      </c>
      <c r="C260" s="167">
        <f t="shared" si="20"/>
        <v>12.335999999998648</v>
      </c>
      <c r="D260" s="167">
        <f>IF('Lineær programmering opg 4'!$M$4=0,"-",(-A260+'Lineær programmering opg 4'!$M$4)/'Lineær programmering opg 4'!$K$4*-1)</f>
        <v>12.335999999998648</v>
      </c>
      <c r="E260" s="167">
        <f>IF('Lineær programmering opg 4'!$M$5=0,"-",(-A260+'Lineær programmering opg 4'!$M$5)/'Lineær programmering opg 4'!$K$5*-1)</f>
        <v>124.62599999999949</v>
      </c>
      <c r="F260" s="167" t="str">
        <f>IF('Lineær programmering opg 4'!$E$6=0,"-",(-A260+'Lineær programmering opg 4'!$M$6)/'Lineær programmering opg 4'!$K$6*-1)</f>
        <v>-</v>
      </c>
      <c r="G260" s="167" t="str">
        <f>IF('Lineær programmering opg 4'!$D$7=0,"-",((-A260+'Lineær programmering opg 4'!$M$7)/'Lineær programmering opg 4'!$K$7)*-1)</f>
        <v>-</v>
      </c>
      <c r="H260" s="167" t="str">
        <f>IF('Lineær programmering opg 4'!$C$8=0,"-",((-A260+'Lineær programmering opg 4'!$M$8)/'Lineær programmering opg 4'!$K$8)*-1)</f>
        <v>-</v>
      </c>
      <c r="I260" s="167" t="str">
        <f>IF('Lineær programmering opg 4'!$D$8=0,"-",'Lineær programmering opg 4'!$G$8)</f>
        <v>-</v>
      </c>
      <c r="J260" s="295">
        <f>A260*'Lineær programmering opg 4'!$C$11+Datatabel!C260*'Lineær programmering opg 4'!$D$11</f>
        <v>25233.599999999864</v>
      </c>
      <c r="K260" s="9">
        <f t="shared" ref="K260:K323" si="22">IF($J$10004=J260,A260,0)</f>
        <v>0</v>
      </c>
      <c r="L260" s="9">
        <f t="shared" ref="L260:L323" si="23">IF(J260=$J$10004,C260,0)</f>
        <v>0</v>
      </c>
    </row>
    <row r="261" spans="1:12" ht="15" x14ac:dyDescent="0.25">
      <c r="A261" s="167">
        <f t="shared" si="21"/>
        <v>233.80800000000067</v>
      </c>
      <c r="B261" s="325">
        <f t="shared" ref="B261:B324" si="24">B260-0.01%</f>
        <v>0.97420000000000284</v>
      </c>
      <c r="C261" s="167">
        <f t="shared" si="20"/>
        <v>12.38399999999865</v>
      </c>
      <c r="D261" s="167">
        <f>IF('Lineær programmering opg 4'!$M$4=0,"-",(-A261+'Lineær programmering opg 4'!$M$4)/'Lineær programmering opg 4'!$K$4*-1)</f>
        <v>12.38399999999865</v>
      </c>
      <c r="E261" s="167">
        <f>IF('Lineær programmering opg 4'!$M$5=0,"-",(-A261+'Lineær programmering opg 4'!$M$5)/'Lineær programmering opg 4'!$K$5*-1)</f>
        <v>124.64399999999949</v>
      </c>
      <c r="F261" s="167" t="str">
        <f>IF('Lineær programmering opg 4'!$E$6=0,"-",(-A261+'Lineær programmering opg 4'!$M$6)/'Lineær programmering opg 4'!$K$6*-1)</f>
        <v>-</v>
      </c>
      <c r="G261" s="167" t="str">
        <f>IF('Lineær programmering opg 4'!$D$7=0,"-",((-A261+'Lineær programmering opg 4'!$M$7)/'Lineær programmering opg 4'!$K$7)*-1)</f>
        <v>-</v>
      </c>
      <c r="H261" s="167" t="str">
        <f>IF('Lineær programmering opg 4'!$C$8=0,"-",((-A261+'Lineær programmering opg 4'!$M$8)/'Lineær programmering opg 4'!$K$8)*-1)</f>
        <v>-</v>
      </c>
      <c r="I261" s="167" t="str">
        <f>IF('Lineær programmering opg 4'!$D$8=0,"-",'Lineær programmering opg 4'!$G$8)</f>
        <v>-</v>
      </c>
      <c r="J261" s="295">
        <f>A261*'Lineær programmering opg 4'!$C$11+Datatabel!C261*'Lineær programmering opg 4'!$D$11</f>
        <v>25238.399999999867</v>
      </c>
      <c r="K261" s="9">
        <f t="shared" si="22"/>
        <v>0</v>
      </c>
      <c r="L261" s="9">
        <f t="shared" si="23"/>
        <v>0</v>
      </c>
    </row>
    <row r="262" spans="1:12" ht="15" x14ac:dyDescent="0.25">
      <c r="A262" s="167">
        <f t="shared" si="21"/>
        <v>233.78400000000067</v>
      </c>
      <c r="B262" s="325">
        <f t="shared" si="24"/>
        <v>0.97410000000000285</v>
      </c>
      <c r="C262" s="167">
        <f t="shared" si="20"/>
        <v>12.431999999998652</v>
      </c>
      <c r="D262" s="167">
        <f>IF('Lineær programmering opg 4'!$M$4=0,"-",(-A262+'Lineær programmering opg 4'!$M$4)/'Lineær programmering opg 4'!$K$4*-1)</f>
        <v>12.431999999998652</v>
      </c>
      <c r="E262" s="167">
        <f>IF('Lineær programmering opg 4'!$M$5=0,"-",(-A262+'Lineær programmering opg 4'!$M$5)/'Lineær programmering opg 4'!$K$5*-1)</f>
        <v>124.66199999999949</v>
      </c>
      <c r="F262" s="167" t="str">
        <f>IF('Lineær programmering opg 4'!$E$6=0,"-",(-A262+'Lineær programmering opg 4'!$M$6)/'Lineær programmering opg 4'!$K$6*-1)</f>
        <v>-</v>
      </c>
      <c r="G262" s="167" t="str">
        <f>IF('Lineær programmering opg 4'!$D$7=0,"-",((-A262+'Lineær programmering opg 4'!$M$7)/'Lineær programmering opg 4'!$K$7)*-1)</f>
        <v>-</v>
      </c>
      <c r="H262" s="167" t="str">
        <f>IF('Lineær programmering opg 4'!$C$8=0,"-",((-A262+'Lineær programmering opg 4'!$M$8)/'Lineær programmering opg 4'!$K$8)*-1)</f>
        <v>-</v>
      </c>
      <c r="I262" s="167" t="str">
        <f>IF('Lineær programmering opg 4'!$D$8=0,"-",'Lineær programmering opg 4'!$G$8)</f>
        <v>-</v>
      </c>
      <c r="J262" s="295">
        <f>A262*'Lineær programmering opg 4'!$C$11+Datatabel!C262*'Lineær programmering opg 4'!$D$11</f>
        <v>25243.199999999866</v>
      </c>
      <c r="K262" s="9">
        <f t="shared" si="22"/>
        <v>0</v>
      </c>
      <c r="L262" s="9">
        <f t="shared" si="23"/>
        <v>0</v>
      </c>
    </row>
    <row r="263" spans="1:12" ht="15" x14ac:dyDescent="0.25">
      <c r="A263" s="167">
        <f t="shared" si="21"/>
        <v>233.76000000000067</v>
      </c>
      <c r="B263" s="325">
        <f t="shared" si="24"/>
        <v>0.97400000000000286</v>
      </c>
      <c r="C263" s="167">
        <f t="shared" si="20"/>
        <v>12.479999999998654</v>
      </c>
      <c r="D263" s="167">
        <f>IF('Lineær programmering opg 4'!$M$4=0,"-",(-A263+'Lineær programmering opg 4'!$M$4)/'Lineær programmering opg 4'!$K$4*-1)</f>
        <v>12.479999999998654</v>
      </c>
      <c r="E263" s="167">
        <f>IF('Lineær programmering opg 4'!$M$5=0,"-",(-A263+'Lineær programmering opg 4'!$M$5)/'Lineær programmering opg 4'!$K$5*-1)</f>
        <v>124.6799999999995</v>
      </c>
      <c r="F263" s="167" t="str">
        <f>IF('Lineær programmering opg 4'!$E$6=0,"-",(-A263+'Lineær programmering opg 4'!$M$6)/'Lineær programmering opg 4'!$K$6*-1)</f>
        <v>-</v>
      </c>
      <c r="G263" s="167" t="str">
        <f>IF('Lineær programmering opg 4'!$D$7=0,"-",((-A263+'Lineær programmering opg 4'!$M$7)/'Lineær programmering opg 4'!$K$7)*-1)</f>
        <v>-</v>
      </c>
      <c r="H263" s="167" t="str">
        <f>IF('Lineær programmering opg 4'!$C$8=0,"-",((-A263+'Lineær programmering opg 4'!$M$8)/'Lineær programmering opg 4'!$K$8)*-1)</f>
        <v>-</v>
      </c>
      <c r="I263" s="167" t="str">
        <f>IF('Lineær programmering opg 4'!$D$8=0,"-",'Lineær programmering opg 4'!$G$8)</f>
        <v>-</v>
      </c>
      <c r="J263" s="295">
        <f>A263*'Lineær programmering opg 4'!$C$11+Datatabel!C263*'Lineær programmering opg 4'!$D$11</f>
        <v>25247.999999999862</v>
      </c>
      <c r="K263" s="9">
        <f t="shared" si="22"/>
        <v>0</v>
      </c>
      <c r="L263" s="9">
        <f t="shared" si="23"/>
        <v>0</v>
      </c>
    </row>
    <row r="264" spans="1:12" ht="15" x14ac:dyDescent="0.25">
      <c r="A264" s="167">
        <f t="shared" si="21"/>
        <v>233.7360000000007</v>
      </c>
      <c r="B264" s="325">
        <f t="shared" si="24"/>
        <v>0.97390000000000287</v>
      </c>
      <c r="C264" s="167">
        <f t="shared" si="20"/>
        <v>12.527999999998599</v>
      </c>
      <c r="D264" s="167">
        <f>IF('Lineær programmering opg 4'!$M$4=0,"-",(-A264+'Lineær programmering opg 4'!$M$4)/'Lineær programmering opg 4'!$K$4*-1)</f>
        <v>12.527999999998599</v>
      </c>
      <c r="E264" s="167">
        <f>IF('Lineær programmering opg 4'!$M$5=0,"-",(-A264+'Lineær programmering opg 4'!$M$5)/'Lineær programmering opg 4'!$K$5*-1)</f>
        <v>124.69799999999948</v>
      </c>
      <c r="F264" s="167" t="str">
        <f>IF('Lineær programmering opg 4'!$E$6=0,"-",(-A264+'Lineær programmering opg 4'!$M$6)/'Lineær programmering opg 4'!$K$6*-1)</f>
        <v>-</v>
      </c>
      <c r="G264" s="167" t="str">
        <f>IF('Lineær programmering opg 4'!$D$7=0,"-",((-A264+'Lineær programmering opg 4'!$M$7)/'Lineær programmering opg 4'!$K$7)*-1)</f>
        <v>-</v>
      </c>
      <c r="H264" s="167" t="str">
        <f>IF('Lineær programmering opg 4'!$C$8=0,"-",((-A264+'Lineær programmering opg 4'!$M$8)/'Lineær programmering opg 4'!$K$8)*-1)</f>
        <v>-</v>
      </c>
      <c r="I264" s="167" t="str">
        <f>IF('Lineær programmering opg 4'!$D$8=0,"-",'Lineær programmering opg 4'!$G$8)</f>
        <v>-</v>
      </c>
      <c r="J264" s="295">
        <f>A264*'Lineær programmering opg 4'!$C$11+Datatabel!C264*'Lineær programmering opg 4'!$D$11</f>
        <v>25252.799999999861</v>
      </c>
      <c r="K264" s="9">
        <f t="shared" si="22"/>
        <v>0</v>
      </c>
      <c r="L264" s="9">
        <f t="shared" si="23"/>
        <v>0</v>
      </c>
    </row>
    <row r="265" spans="1:12" ht="15" x14ac:dyDescent="0.25">
      <c r="A265" s="167">
        <f t="shared" si="21"/>
        <v>233.7120000000007</v>
      </c>
      <c r="B265" s="325">
        <f t="shared" si="24"/>
        <v>0.97380000000000289</v>
      </c>
      <c r="C265" s="167">
        <f t="shared" si="20"/>
        <v>12.575999999998601</v>
      </c>
      <c r="D265" s="167">
        <f>IF('Lineær programmering opg 4'!$M$4=0,"-",(-A265+'Lineær programmering opg 4'!$M$4)/'Lineær programmering opg 4'!$K$4*-1)</f>
        <v>12.575999999998601</v>
      </c>
      <c r="E265" s="167">
        <f>IF('Lineær programmering opg 4'!$M$5=0,"-",(-A265+'Lineær programmering opg 4'!$M$5)/'Lineær programmering opg 4'!$K$5*-1)</f>
        <v>124.71599999999948</v>
      </c>
      <c r="F265" s="167" t="str">
        <f>IF('Lineær programmering opg 4'!$E$6=0,"-",(-A265+'Lineær programmering opg 4'!$M$6)/'Lineær programmering opg 4'!$K$6*-1)</f>
        <v>-</v>
      </c>
      <c r="G265" s="167" t="str">
        <f>IF('Lineær programmering opg 4'!$D$7=0,"-",((-A265+'Lineær programmering opg 4'!$M$7)/'Lineær programmering opg 4'!$K$7)*-1)</f>
        <v>-</v>
      </c>
      <c r="H265" s="167" t="str">
        <f>IF('Lineær programmering opg 4'!$C$8=0,"-",((-A265+'Lineær programmering opg 4'!$M$8)/'Lineær programmering opg 4'!$K$8)*-1)</f>
        <v>-</v>
      </c>
      <c r="I265" s="167" t="str">
        <f>IF('Lineær programmering opg 4'!$D$8=0,"-",'Lineær programmering opg 4'!$G$8)</f>
        <v>-</v>
      </c>
      <c r="J265" s="295">
        <f>A265*'Lineær programmering opg 4'!$C$11+Datatabel!C265*'Lineær programmering opg 4'!$D$11</f>
        <v>25257.59999999986</v>
      </c>
      <c r="K265" s="9">
        <f t="shared" si="22"/>
        <v>0</v>
      </c>
      <c r="L265" s="9">
        <f t="shared" si="23"/>
        <v>0</v>
      </c>
    </row>
    <row r="266" spans="1:12" ht="15" x14ac:dyDescent="0.25">
      <c r="A266" s="167">
        <f t="shared" si="21"/>
        <v>233.6880000000007</v>
      </c>
      <c r="B266" s="325">
        <f t="shared" si="24"/>
        <v>0.9737000000000029</v>
      </c>
      <c r="C266" s="167">
        <f t="shared" si="20"/>
        <v>12.623999999998603</v>
      </c>
      <c r="D266" s="167">
        <f>IF('Lineær programmering opg 4'!$M$4=0,"-",(-A266+'Lineær programmering opg 4'!$M$4)/'Lineær programmering opg 4'!$K$4*-1)</f>
        <v>12.623999999998603</v>
      </c>
      <c r="E266" s="167">
        <f>IF('Lineær programmering opg 4'!$M$5=0,"-",(-A266+'Lineær programmering opg 4'!$M$5)/'Lineær programmering opg 4'!$K$5*-1)</f>
        <v>124.73399999999948</v>
      </c>
      <c r="F266" s="167" t="str">
        <f>IF('Lineær programmering opg 4'!$E$6=0,"-",(-A266+'Lineær programmering opg 4'!$M$6)/'Lineær programmering opg 4'!$K$6*-1)</f>
        <v>-</v>
      </c>
      <c r="G266" s="167" t="str">
        <f>IF('Lineær programmering opg 4'!$D$7=0,"-",((-A266+'Lineær programmering opg 4'!$M$7)/'Lineær programmering opg 4'!$K$7)*-1)</f>
        <v>-</v>
      </c>
      <c r="H266" s="167" t="str">
        <f>IF('Lineær programmering opg 4'!$C$8=0,"-",((-A266+'Lineær programmering opg 4'!$M$8)/'Lineær programmering opg 4'!$K$8)*-1)</f>
        <v>-</v>
      </c>
      <c r="I266" s="167" t="str">
        <f>IF('Lineær programmering opg 4'!$D$8=0,"-",'Lineær programmering opg 4'!$G$8)</f>
        <v>-</v>
      </c>
      <c r="J266" s="295">
        <f>A266*'Lineær programmering opg 4'!$C$11+Datatabel!C266*'Lineær programmering opg 4'!$D$11</f>
        <v>25262.39999999986</v>
      </c>
      <c r="K266" s="9">
        <f t="shared" si="22"/>
        <v>0</v>
      </c>
      <c r="L266" s="9">
        <f t="shared" si="23"/>
        <v>0</v>
      </c>
    </row>
    <row r="267" spans="1:12" ht="15" x14ac:dyDescent="0.25">
      <c r="A267" s="167">
        <f t="shared" si="21"/>
        <v>233.6640000000007</v>
      </c>
      <c r="B267" s="325">
        <f t="shared" si="24"/>
        <v>0.97360000000000291</v>
      </c>
      <c r="C267" s="167">
        <f t="shared" si="20"/>
        <v>12.671999999998604</v>
      </c>
      <c r="D267" s="167">
        <f>IF('Lineær programmering opg 4'!$M$4=0,"-",(-A267+'Lineær programmering opg 4'!$M$4)/'Lineær programmering opg 4'!$K$4*-1)</f>
        <v>12.671999999998604</v>
      </c>
      <c r="E267" s="167">
        <f>IF('Lineær programmering opg 4'!$M$5=0,"-",(-A267+'Lineær programmering opg 4'!$M$5)/'Lineær programmering opg 4'!$K$5*-1)</f>
        <v>124.75199999999948</v>
      </c>
      <c r="F267" s="167" t="str">
        <f>IF('Lineær programmering opg 4'!$E$6=0,"-",(-A267+'Lineær programmering opg 4'!$M$6)/'Lineær programmering opg 4'!$K$6*-1)</f>
        <v>-</v>
      </c>
      <c r="G267" s="167" t="str">
        <f>IF('Lineær programmering opg 4'!$D$7=0,"-",((-A267+'Lineær programmering opg 4'!$M$7)/'Lineær programmering opg 4'!$K$7)*-1)</f>
        <v>-</v>
      </c>
      <c r="H267" s="167" t="str">
        <f>IF('Lineær programmering opg 4'!$C$8=0,"-",((-A267+'Lineær programmering opg 4'!$M$8)/'Lineær programmering opg 4'!$K$8)*-1)</f>
        <v>-</v>
      </c>
      <c r="I267" s="167" t="str">
        <f>IF('Lineær programmering opg 4'!$D$8=0,"-",'Lineær programmering opg 4'!$G$8)</f>
        <v>-</v>
      </c>
      <c r="J267" s="295">
        <f>A267*'Lineær programmering opg 4'!$C$11+Datatabel!C267*'Lineær programmering opg 4'!$D$11</f>
        <v>25267.199999999862</v>
      </c>
      <c r="K267" s="9">
        <f t="shared" si="22"/>
        <v>0</v>
      </c>
      <c r="L267" s="9">
        <f t="shared" si="23"/>
        <v>0</v>
      </c>
    </row>
    <row r="268" spans="1:12" ht="15" x14ac:dyDescent="0.25">
      <c r="A268" s="167">
        <f t="shared" si="21"/>
        <v>233.6400000000007</v>
      </c>
      <c r="B268" s="325">
        <f t="shared" si="24"/>
        <v>0.97350000000000292</v>
      </c>
      <c r="C268" s="167">
        <f t="shared" si="20"/>
        <v>12.719999999998606</v>
      </c>
      <c r="D268" s="167">
        <f>IF('Lineær programmering opg 4'!$M$4=0,"-",(-A268+'Lineær programmering opg 4'!$M$4)/'Lineær programmering opg 4'!$K$4*-1)</f>
        <v>12.719999999998606</v>
      </c>
      <c r="E268" s="167">
        <f>IF('Lineær programmering opg 4'!$M$5=0,"-",(-A268+'Lineær programmering opg 4'!$M$5)/'Lineær programmering opg 4'!$K$5*-1)</f>
        <v>124.76999999999948</v>
      </c>
      <c r="F268" s="167" t="str">
        <f>IF('Lineær programmering opg 4'!$E$6=0,"-",(-A268+'Lineær programmering opg 4'!$M$6)/'Lineær programmering opg 4'!$K$6*-1)</f>
        <v>-</v>
      </c>
      <c r="G268" s="167" t="str">
        <f>IF('Lineær programmering opg 4'!$D$7=0,"-",((-A268+'Lineær programmering opg 4'!$M$7)/'Lineær programmering opg 4'!$K$7)*-1)</f>
        <v>-</v>
      </c>
      <c r="H268" s="167" t="str">
        <f>IF('Lineær programmering opg 4'!$C$8=0,"-",((-A268+'Lineær programmering opg 4'!$M$8)/'Lineær programmering opg 4'!$K$8)*-1)</f>
        <v>-</v>
      </c>
      <c r="I268" s="167" t="str">
        <f>IF('Lineær programmering opg 4'!$D$8=0,"-",'Lineær programmering opg 4'!$G$8)</f>
        <v>-</v>
      </c>
      <c r="J268" s="295">
        <f>A268*'Lineær programmering opg 4'!$C$11+Datatabel!C268*'Lineær programmering opg 4'!$D$11</f>
        <v>25271.999999999862</v>
      </c>
      <c r="K268" s="9">
        <f t="shared" si="22"/>
        <v>0</v>
      </c>
      <c r="L268" s="9">
        <f t="shared" si="23"/>
        <v>0</v>
      </c>
    </row>
    <row r="269" spans="1:12" ht="15" x14ac:dyDescent="0.25">
      <c r="A269" s="167">
        <f t="shared" si="21"/>
        <v>233.6160000000007</v>
      </c>
      <c r="B269" s="325">
        <f t="shared" si="24"/>
        <v>0.97340000000000293</v>
      </c>
      <c r="C269" s="167">
        <f t="shared" si="20"/>
        <v>12.767999999998608</v>
      </c>
      <c r="D269" s="167">
        <f>IF('Lineær programmering opg 4'!$M$4=0,"-",(-A269+'Lineær programmering opg 4'!$M$4)/'Lineær programmering opg 4'!$K$4*-1)</f>
        <v>12.767999999998608</v>
      </c>
      <c r="E269" s="167">
        <f>IF('Lineær programmering opg 4'!$M$5=0,"-",(-A269+'Lineær programmering opg 4'!$M$5)/'Lineær programmering opg 4'!$K$5*-1)</f>
        <v>124.78799999999949</v>
      </c>
      <c r="F269" s="167" t="str">
        <f>IF('Lineær programmering opg 4'!$E$6=0,"-",(-A269+'Lineær programmering opg 4'!$M$6)/'Lineær programmering opg 4'!$K$6*-1)</f>
        <v>-</v>
      </c>
      <c r="G269" s="167" t="str">
        <f>IF('Lineær programmering opg 4'!$D$7=0,"-",((-A269+'Lineær programmering opg 4'!$M$7)/'Lineær programmering opg 4'!$K$7)*-1)</f>
        <v>-</v>
      </c>
      <c r="H269" s="167" t="str">
        <f>IF('Lineær programmering opg 4'!$C$8=0,"-",((-A269+'Lineær programmering opg 4'!$M$8)/'Lineær programmering opg 4'!$K$8)*-1)</f>
        <v>-</v>
      </c>
      <c r="I269" s="167" t="str">
        <f>IF('Lineær programmering opg 4'!$D$8=0,"-",'Lineær programmering opg 4'!$G$8)</f>
        <v>-</v>
      </c>
      <c r="J269" s="295">
        <f>A269*'Lineær programmering opg 4'!$C$11+Datatabel!C269*'Lineær programmering opg 4'!$D$11</f>
        <v>25276.799999999861</v>
      </c>
      <c r="K269" s="9">
        <f t="shared" si="22"/>
        <v>0</v>
      </c>
      <c r="L269" s="9">
        <f t="shared" si="23"/>
        <v>0</v>
      </c>
    </row>
    <row r="270" spans="1:12" ht="15" x14ac:dyDescent="0.25">
      <c r="A270" s="167">
        <f t="shared" si="21"/>
        <v>233.5920000000007</v>
      </c>
      <c r="B270" s="325">
        <f t="shared" si="24"/>
        <v>0.97330000000000294</v>
      </c>
      <c r="C270" s="167">
        <f t="shared" si="20"/>
        <v>12.81599999999861</v>
      </c>
      <c r="D270" s="167">
        <f>IF('Lineær programmering opg 4'!$M$4=0,"-",(-A270+'Lineær programmering opg 4'!$M$4)/'Lineær programmering opg 4'!$K$4*-1)</f>
        <v>12.81599999999861</v>
      </c>
      <c r="E270" s="167">
        <f>IF('Lineær programmering opg 4'!$M$5=0,"-",(-A270+'Lineær programmering opg 4'!$M$5)/'Lineær programmering opg 4'!$K$5*-1)</f>
        <v>124.80599999999949</v>
      </c>
      <c r="F270" s="167" t="str">
        <f>IF('Lineær programmering opg 4'!$E$6=0,"-",(-A270+'Lineær programmering opg 4'!$M$6)/'Lineær programmering opg 4'!$K$6*-1)</f>
        <v>-</v>
      </c>
      <c r="G270" s="167" t="str">
        <f>IF('Lineær programmering opg 4'!$D$7=0,"-",((-A270+'Lineær programmering opg 4'!$M$7)/'Lineær programmering opg 4'!$K$7)*-1)</f>
        <v>-</v>
      </c>
      <c r="H270" s="167" t="str">
        <f>IF('Lineær programmering opg 4'!$C$8=0,"-",((-A270+'Lineær programmering opg 4'!$M$8)/'Lineær programmering opg 4'!$K$8)*-1)</f>
        <v>-</v>
      </c>
      <c r="I270" s="167" t="str">
        <f>IF('Lineær programmering opg 4'!$D$8=0,"-",'Lineær programmering opg 4'!$G$8)</f>
        <v>-</v>
      </c>
      <c r="J270" s="295">
        <f>A270*'Lineær programmering opg 4'!$C$11+Datatabel!C270*'Lineær programmering opg 4'!$D$11</f>
        <v>25281.59999999986</v>
      </c>
      <c r="K270" s="9">
        <f t="shared" si="22"/>
        <v>0</v>
      </c>
      <c r="L270" s="9">
        <f t="shared" si="23"/>
        <v>0</v>
      </c>
    </row>
    <row r="271" spans="1:12" ht="15" x14ac:dyDescent="0.25">
      <c r="A271" s="167">
        <f t="shared" si="21"/>
        <v>233.56800000000072</v>
      </c>
      <c r="B271" s="325">
        <f t="shared" si="24"/>
        <v>0.97320000000000295</v>
      </c>
      <c r="C271" s="167">
        <f t="shared" si="20"/>
        <v>12.863999999998555</v>
      </c>
      <c r="D271" s="167">
        <f>IF('Lineær programmering opg 4'!$M$4=0,"-",(-A271+'Lineær programmering opg 4'!$M$4)/'Lineær programmering opg 4'!$K$4*-1)</f>
        <v>12.863999999998555</v>
      </c>
      <c r="E271" s="167">
        <f>IF('Lineær programmering opg 4'!$M$5=0,"-",(-A271+'Lineær programmering opg 4'!$M$5)/'Lineær programmering opg 4'!$K$5*-1)</f>
        <v>124.82399999999946</v>
      </c>
      <c r="F271" s="167" t="str">
        <f>IF('Lineær programmering opg 4'!$E$6=0,"-",(-A271+'Lineær programmering opg 4'!$M$6)/'Lineær programmering opg 4'!$K$6*-1)</f>
        <v>-</v>
      </c>
      <c r="G271" s="167" t="str">
        <f>IF('Lineær programmering opg 4'!$D$7=0,"-",((-A271+'Lineær programmering opg 4'!$M$7)/'Lineær programmering opg 4'!$K$7)*-1)</f>
        <v>-</v>
      </c>
      <c r="H271" s="167" t="str">
        <f>IF('Lineær programmering opg 4'!$C$8=0,"-",((-A271+'Lineær programmering opg 4'!$M$8)/'Lineær programmering opg 4'!$K$8)*-1)</f>
        <v>-</v>
      </c>
      <c r="I271" s="167" t="str">
        <f>IF('Lineær programmering opg 4'!$D$8=0,"-",'Lineær programmering opg 4'!$G$8)</f>
        <v>-</v>
      </c>
      <c r="J271" s="295">
        <f>A271*'Lineær programmering opg 4'!$C$11+Datatabel!C271*'Lineær programmering opg 4'!$D$11</f>
        <v>25286.399999999856</v>
      </c>
      <c r="K271" s="9">
        <f t="shared" si="22"/>
        <v>0</v>
      </c>
      <c r="L271" s="9">
        <f t="shared" si="23"/>
        <v>0</v>
      </c>
    </row>
    <row r="272" spans="1:12" ht="15" x14ac:dyDescent="0.25">
      <c r="A272" s="167">
        <f t="shared" si="21"/>
        <v>233.54400000000072</v>
      </c>
      <c r="B272" s="325">
        <f t="shared" si="24"/>
        <v>0.97310000000000296</v>
      </c>
      <c r="C272" s="167">
        <f t="shared" si="20"/>
        <v>12.911999999998557</v>
      </c>
      <c r="D272" s="167">
        <f>IF('Lineær programmering opg 4'!$M$4=0,"-",(-A272+'Lineær programmering opg 4'!$M$4)/'Lineær programmering opg 4'!$K$4*-1)</f>
        <v>12.911999999998557</v>
      </c>
      <c r="E272" s="167">
        <f>IF('Lineær programmering opg 4'!$M$5=0,"-",(-A272+'Lineær programmering opg 4'!$M$5)/'Lineær programmering opg 4'!$K$5*-1)</f>
        <v>124.84199999999946</v>
      </c>
      <c r="F272" s="167" t="str">
        <f>IF('Lineær programmering opg 4'!$E$6=0,"-",(-A272+'Lineær programmering opg 4'!$M$6)/'Lineær programmering opg 4'!$K$6*-1)</f>
        <v>-</v>
      </c>
      <c r="G272" s="167" t="str">
        <f>IF('Lineær programmering opg 4'!$D$7=0,"-",((-A272+'Lineær programmering opg 4'!$M$7)/'Lineær programmering opg 4'!$K$7)*-1)</f>
        <v>-</v>
      </c>
      <c r="H272" s="167" t="str">
        <f>IF('Lineær programmering opg 4'!$C$8=0,"-",((-A272+'Lineær programmering opg 4'!$M$8)/'Lineær programmering opg 4'!$K$8)*-1)</f>
        <v>-</v>
      </c>
      <c r="I272" s="167" t="str">
        <f>IF('Lineær programmering opg 4'!$D$8=0,"-",'Lineær programmering opg 4'!$G$8)</f>
        <v>-</v>
      </c>
      <c r="J272" s="295">
        <f>A272*'Lineær programmering opg 4'!$C$11+Datatabel!C272*'Lineær programmering opg 4'!$D$11</f>
        <v>25291.199999999855</v>
      </c>
      <c r="K272" s="9">
        <f t="shared" si="22"/>
        <v>0</v>
      </c>
      <c r="L272" s="9">
        <f t="shared" si="23"/>
        <v>0</v>
      </c>
    </row>
    <row r="273" spans="1:12" ht="15" x14ac:dyDescent="0.25">
      <c r="A273" s="167">
        <f t="shared" si="21"/>
        <v>233.52000000000072</v>
      </c>
      <c r="B273" s="325">
        <f t="shared" si="24"/>
        <v>0.97300000000000297</v>
      </c>
      <c r="C273" s="167">
        <f t="shared" si="20"/>
        <v>12.959999999998558</v>
      </c>
      <c r="D273" s="167">
        <f>IF('Lineær programmering opg 4'!$M$4=0,"-",(-A273+'Lineær programmering opg 4'!$M$4)/'Lineær programmering opg 4'!$K$4*-1)</f>
        <v>12.959999999998558</v>
      </c>
      <c r="E273" s="167">
        <f>IF('Lineær programmering opg 4'!$M$5=0,"-",(-A273+'Lineær programmering opg 4'!$M$5)/'Lineær programmering opg 4'!$K$5*-1)</f>
        <v>124.85999999999946</v>
      </c>
      <c r="F273" s="167" t="str">
        <f>IF('Lineær programmering opg 4'!$E$6=0,"-",(-A273+'Lineær programmering opg 4'!$M$6)/'Lineær programmering opg 4'!$K$6*-1)</f>
        <v>-</v>
      </c>
      <c r="G273" s="167" t="str">
        <f>IF('Lineær programmering opg 4'!$D$7=0,"-",((-A273+'Lineær programmering opg 4'!$M$7)/'Lineær programmering opg 4'!$K$7)*-1)</f>
        <v>-</v>
      </c>
      <c r="H273" s="167" t="str">
        <f>IF('Lineær programmering opg 4'!$C$8=0,"-",((-A273+'Lineær programmering opg 4'!$M$8)/'Lineær programmering opg 4'!$K$8)*-1)</f>
        <v>-</v>
      </c>
      <c r="I273" s="167" t="str">
        <f>IF('Lineær programmering opg 4'!$D$8=0,"-",'Lineær programmering opg 4'!$G$8)</f>
        <v>-</v>
      </c>
      <c r="J273" s="295">
        <f>A273*'Lineær programmering opg 4'!$C$11+Datatabel!C273*'Lineær programmering opg 4'!$D$11</f>
        <v>25295.999999999858</v>
      </c>
      <c r="K273" s="9">
        <f t="shared" si="22"/>
        <v>0</v>
      </c>
      <c r="L273" s="9">
        <f t="shared" si="23"/>
        <v>0</v>
      </c>
    </row>
    <row r="274" spans="1:12" ht="15" x14ac:dyDescent="0.25">
      <c r="A274" s="167">
        <f t="shared" si="21"/>
        <v>233.49600000000072</v>
      </c>
      <c r="B274" s="325">
        <f t="shared" si="24"/>
        <v>0.97290000000000298</v>
      </c>
      <c r="C274" s="167">
        <f t="shared" si="20"/>
        <v>13.00799999999856</v>
      </c>
      <c r="D274" s="167">
        <f>IF('Lineær programmering opg 4'!$M$4=0,"-",(-A274+'Lineær programmering opg 4'!$M$4)/'Lineær programmering opg 4'!$K$4*-1)</f>
        <v>13.00799999999856</v>
      </c>
      <c r="E274" s="167">
        <f>IF('Lineær programmering opg 4'!$M$5=0,"-",(-A274+'Lineær programmering opg 4'!$M$5)/'Lineær programmering opg 4'!$K$5*-1)</f>
        <v>124.87799999999946</v>
      </c>
      <c r="F274" s="167" t="str">
        <f>IF('Lineær programmering opg 4'!$E$6=0,"-",(-A274+'Lineær programmering opg 4'!$M$6)/'Lineær programmering opg 4'!$K$6*-1)</f>
        <v>-</v>
      </c>
      <c r="G274" s="167" t="str">
        <f>IF('Lineær programmering opg 4'!$D$7=0,"-",((-A274+'Lineær programmering opg 4'!$M$7)/'Lineær programmering opg 4'!$K$7)*-1)</f>
        <v>-</v>
      </c>
      <c r="H274" s="167" t="str">
        <f>IF('Lineær programmering opg 4'!$C$8=0,"-",((-A274+'Lineær programmering opg 4'!$M$8)/'Lineær programmering opg 4'!$K$8)*-1)</f>
        <v>-</v>
      </c>
      <c r="I274" s="167" t="str">
        <f>IF('Lineær programmering opg 4'!$D$8=0,"-",'Lineær programmering opg 4'!$G$8)</f>
        <v>-</v>
      </c>
      <c r="J274" s="295">
        <f>A274*'Lineær programmering opg 4'!$C$11+Datatabel!C274*'Lineær programmering opg 4'!$D$11</f>
        <v>25300.799999999854</v>
      </c>
      <c r="K274" s="9">
        <f t="shared" si="22"/>
        <v>0</v>
      </c>
      <c r="L274" s="9">
        <f t="shared" si="23"/>
        <v>0</v>
      </c>
    </row>
    <row r="275" spans="1:12" ht="15" x14ac:dyDescent="0.25">
      <c r="A275" s="167">
        <f t="shared" si="21"/>
        <v>233.47200000000072</v>
      </c>
      <c r="B275" s="325">
        <f t="shared" si="24"/>
        <v>0.972800000000003</v>
      </c>
      <c r="C275" s="167">
        <f t="shared" si="20"/>
        <v>13.055999999998562</v>
      </c>
      <c r="D275" s="167">
        <f>IF('Lineær programmering opg 4'!$M$4=0,"-",(-A275+'Lineær programmering opg 4'!$M$4)/'Lineær programmering opg 4'!$K$4*-1)</f>
        <v>13.055999999998562</v>
      </c>
      <c r="E275" s="167">
        <f>IF('Lineær programmering opg 4'!$M$5=0,"-",(-A275+'Lineær programmering opg 4'!$M$5)/'Lineær programmering opg 4'!$K$5*-1)</f>
        <v>124.89599999999946</v>
      </c>
      <c r="F275" s="167" t="str">
        <f>IF('Lineær programmering opg 4'!$E$6=0,"-",(-A275+'Lineær programmering opg 4'!$M$6)/'Lineær programmering opg 4'!$K$6*-1)</f>
        <v>-</v>
      </c>
      <c r="G275" s="167" t="str">
        <f>IF('Lineær programmering opg 4'!$D$7=0,"-",((-A275+'Lineær programmering opg 4'!$M$7)/'Lineær programmering opg 4'!$K$7)*-1)</f>
        <v>-</v>
      </c>
      <c r="H275" s="167" t="str">
        <f>IF('Lineær programmering opg 4'!$C$8=0,"-",((-A275+'Lineær programmering opg 4'!$M$8)/'Lineær programmering opg 4'!$K$8)*-1)</f>
        <v>-</v>
      </c>
      <c r="I275" s="167" t="str">
        <f>IF('Lineær programmering opg 4'!$D$8=0,"-",'Lineær programmering opg 4'!$G$8)</f>
        <v>-</v>
      </c>
      <c r="J275" s="295">
        <f>A275*'Lineær programmering opg 4'!$C$11+Datatabel!C275*'Lineær programmering opg 4'!$D$11</f>
        <v>25305.599999999857</v>
      </c>
      <c r="K275" s="9">
        <f t="shared" si="22"/>
        <v>0</v>
      </c>
      <c r="L275" s="9">
        <f t="shared" si="23"/>
        <v>0</v>
      </c>
    </row>
    <row r="276" spans="1:12" ht="15" x14ac:dyDescent="0.25">
      <c r="A276" s="167">
        <f t="shared" si="21"/>
        <v>233.44800000000072</v>
      </c>
      <c r="B276" s="325">
        <f t="shared" si="24"/>
        <v>0.97270000000000301</v>
      </c>
      <c r="C276" s="167">
        <f t="shared" si="20"/>
        <v>13.103999999998564</v>
      </c>
      <c r="D276" s="167">
        <f>IF('Lineær programmering opg 4'!$M$4=0,"-",(-A276+'Lineær programmering opg 4'!$M$4)/'Lineær programmering opg 4'!$K$4*-1)</f>
        <v>13.103999999998564</v>
      </c>
      <c r="E276" s="167">
        <f>IF('Lineær programmering opg 4'!$M$5=0,"-",(-A276+'Lineær programmering opg 4'!$M$5)/'Lineær programmering opg 4'!$K$5*-1)</f>
        <v>124.91399999999946</v>
      </c>
      <c r="F276" s="167" t="str">
        <f>IF('Lineær programmering opg 4'!$E$6=0,"-",(-A276+'Lineær programmering opg 4'!$M$6)/'Lineær programmering opg 4'!$K$6*-1)</f>
        <v>-</v>
      </c>
      <c r="G276" s="167" t="str">
        <f>IF('Lineær programmering opg 4'!$D$7=0,"-",((-A276+'Lineær programmering opg 4'!$M$7)/'Lineær programmering opg 4'!$K$7)*-1)</f>
        <v>-</v>
      </c>
      <c r="H276" s="167" t="str">
        <f>IF('Lineær programmering opg 4'!$C$8=0,"-",((-A276+'Lineær programmering opg 4'!$M$8)/'Lineær programmering opg 4'!$K$8)*-1)</f>
        <v>-</v>
      </c>
      <c r="I276" s="167" t="str">
        <f>IF('Lineær programmering opg 4'!$D$8=0,"-",'Lineær programmering opg 4'!$G$8)</f>
        <v>-</v>
      </c>
      <c r="J276" s="295">
        <f>A276*'Lineær programmering opg 4'!$C$11+Datatabel!C276*'Lineær programmering opg 4'!$D$11</f>
        <v>25310.399999999856</v>
      </c>
      <c r="K276" s="9">
        <f t="shared" si="22"/>
        <v>0</v>
      </c>
      <c r="L276" s="9">
        <f t="shared" si="23"/>
        <v>0</v>
      </c>
    </row>
    <row r="277" spans="1:12" ht="15" x14ac:dyDescent="0.25">
      <c r="A277" s="167">
        <f t="shared" si="21"/>
        <v>233.42400000000072</v>
      </c>
      <c r="B277" s="325">
        <f t="shared" si="24"/>
        <v>0.97260000000000302</v>
      </c>
      <c r="C277" s="167">
        <f t="shared" si="20"/>
        <v>13.151999999998566</v>
      </c>
      <c r="D277" s="167">
        <f>IF('Lineær programmering opg 4'!$M$4=0,"-",(-A277+'Lineær programmering opg 4'!$M$4)/'Lineær programmering opg 4'!$K$4*-1)</f>
        <v>13.151999999998566</v>
      </c>
      <c r="E277" s="167">
        <f>IF('Lineær programmering opg 4'!$M$5=0,"-",(-A277+'Lineær programmering opg 4'!$M$5)/'Lineær programmering opg 4'!$K$5*-1)</f>
        <v>124.93199999999946</v>
      </c>
      <c r="F277" s="167" t="str">
        <f>IF('Lineær programmering opg 4'!$E$6=0,"-",(-A277+'Lineær programmering opg 4'!$M$6)/'Lineær programmering opg 4'!$K$6*-1)</f>
        <v>-</v>
      </c>
      <c r="G277" s="167" t="str">
        <f>IF('Lineær programmering opg 4'!$D$7=0,"-",((-A277+'Lineær programmering opg 4'!$M$7)/'Lineær programmering opg 4'!$K$7)*-1)</f>
        <v>-</v>
      </c>
      <c r="H277" s="167" t="str">
        <f>IF('Lineær programmering opg 4'!$C$8=0,"-",((-A277+'Lineær programmering opg 4'!$M$8)/'Lineær programmering opg 4'!$K$8)*-1)</f>
        <v>-</v>
      </c>
      <c r="I277" s="167" t="str">
        <f>IF('Lineær programmering opg 4'!$D$8=0,"-",'Lineær programmering opg 4'!$G$8)</f>
        <v>-</v>
      </c>
      <c r="J277" s="295">
        <f>A277*'Lineær programmering opg 4'!$C$11+Datatabel!C277*'Lineær programmering opg 4'!$D$11</f>
        <v>25315.199999999855</v>
      </c>
      <c r="K277" s="9">
        <f t="shared" si="22"/>
        <v>0</v>
      </c>
      <c r="L277" s="9">
        <f t="shared" si="23"/>
        <v>0</v>
      </c>
    </row>
    <row r="278" spans="1:12" ht="15" x14ac:dyDescent="0.25">
      <c r="A278" s="167">
        <f t="shared" si="21"/>
        <v>233.40000000000072</v>
      </c>
      <c r="B278" s="325">
        <f t="shared" si="24"/>
        <v>0.97250000000000303</v>
      </c>
      <c r="C278" s="167">
        <f t="shared" si="20"/>
        <v>13.199999999998568</v>
      </c>
      <c r="D278" s="167">
        <f>IF('Lineær programmering opg 4'!$M$4=0,"-",(-A278+'Lineær programmering opg 4'!$M$4)/'Lineær programmering opg 4'!$K$4*-1)</f>
        <v>13.199999999998568</v>
      </c>
      <c r="E278" s="167">
        <f>IF('Lineær programmering opg 4'!$M$5=0,"-",(-A278+'Lineær programmering opg 4'!$M$5)/'Lineær programmering opg 4'!$K$5*-1)</f>
        <v>124.94999999999946</v>
      </c>
      <c r="F278" s="167" t="str">
        <f>IF('Lineær programmering opg 4'!$E$6=0,"-",(-A278+'Lineær programmering opg 4'!$M$6)/'Lineær programmering opg 4'!$K$6*-1)</f>
        <v>-</v>
      </c>
      <c r="G278" s="167" t="str">
        <f>IF('Lineær programmering opg 4'!$D$7=0,"-",((-A278+'Lineær programmering opg 4'!$M$7)/'Lineær programmering opg 4'!$K$7)*-1)</f>
        <v>-</v>
      </c>
      <c r="H278" s="167" t="str">
        <f>IF('Lineær programmering opg 4'!$C$8=0,"-",((-A278+'Lineær programmering opg 4'!$M$8)/'Lineær programmering opg 4'!$K$8)*-1)</f>
        <v>-</v>
      </c>
      <c r="I278" s="167" t="str">
        <f>IF('Lineær programmering opg 4'!$D$8=0,"-",'Lineær programmering opg 4'!$G$8)</f>
        <v>-</v>
      </c>
      <c r="J278" s="295">
        <f>A278*'Lineær programmering opg 4'!$C$11+Datatabel!C278*'Lineær programmering opg 4'!$D$11</f>
        <v>25319.999999999858</v>
      </c>
      <c r="K278" s="9">
        <f t="shared" si="22"/>
        <v>0</v>
      </c>
      <c r="L278" s="9">
        <f t="shared" si="23"/>
        <v>0</v>
      </c>
    </row>
    <row r="279" spans="1:12" ht="15" x14ac:dyDescent="0.25">
      <c r="A279" s="167">
        <f t="shared" si="21"/>
        <v>233.37600000000072</v>
      </c>
      <c r="B279" s="325">
        <f t="shared" si="24"/>
        <v>0.97240000000000304</v>
      </c>
      <c r="C279" s="167">
        <f t="shared" si="20"/>
        <v>13.247999999998569</v>
      </c>
      <c r="D279" s="167">
        <f>IF('Lineær programmering opg 4'!$M$4=0,"-",(-A279+'Lineær programmering opg 4'!$M$4)/'Lineær programmering opg 4'!$K$4*-1)</f>
        <v>13.247999999998569</v>
      </c>
      <c r="E279" s="167">
        <f>IF('Lineær programmering opg 4'!$M$5=0,"-",(-A279+'Lineær programmering opg 4'!$M$5)/'Lineær programmering opg 4'!$K$5*-1)</f>
        <v>124.96799999999946</v>
      </c>
      <c r="F279" s="167" t="str">
        <f>IF('Lineær programmering opg 4'!$E$6=0,"-",(-A279+'Lineær programmering opg 4'!$M$6)/'Lineær programmering opg 4'!$K$6*-1)</f>
        <v>-</v>
      </c>
      <c r="G279" s="167" t="str">
        <f>IF('Lineær programmering opg 4'!$D$7=0,"-",((-A279+'Lineær programmering opg 4'!$M$7)/'Lineær programmering opg 4'!$K$7)*-1)</f>
        <v>-</v>
      </c>
      <c r="H279" s="167" t="str">
        <f>IF('Lineær programmering opg 4'!$C$8=0,"-",((-A279+'Lineær programmering opg 4'!$M$8)/'Lineær programmering opg 4'!$K$8)*-1)</f>
        <v>-</v>
      </c>
      <c r="I279" s="167" t="str">
        <f>IF('Lineær programmering opg 4'!$D$8=0,"-",'Lineær programmering opg 4'!$G$8)</f>
        <v>-</v>
      </c>
      <c r="J279" s="295">
        <f>A279*'Lineær programmering opg 4'!$C$11+Datatabel!C279*'Lineær programmering opg 4'!$D$11</f>
        <v>25324.799999999857</v>
      </c>
      <c r="K279" s="9">
        <f t="shared" si="22"/>
        <v>0</v>
      </c>
      <c r="L279" s="9">
        <f t="shared" si="23"/>
        <v>0</v>
      </c>
    </row>
    <row r="280" spans="1:12" ht="15" x14ac:dyDescent="0.25">
      <c r="A280" s="167">
        <f t="shared" si="21"/>
        <v>233.35200000000074</v>
      </c>
      <c r="B280" s="325">
        <f t="shared" si="24"/>
        <v>0.97230000000000305</v>
      </c>
      <c r="C280" s="167">
        <f t="shared" si="20"/>
        <v>13.295999999998514</v>
      </c>
      <c r="D280" s="167">
        <f>IF('Lineær programmering opg 4'!$M$4=0,"-",(-A280+'Lineær programmering opg 4'!$M$4)/'Lineær programmering opg 4'!$K$4*-1)</f>
        <v>13.295999999998514</v>
      </c>
      <c r="E280" s="167">
        <f>IF('Lineær programmering opg 4'!$M$5=0,"-",(-A280+'Lineær programmering opg 4'!$M$5)/'Lineær programmering opg 4'!$K$5*-1)</f>
        <v>124.98599999999945</v>
      </c>
      <c r="F280" s="167" t="str">
        <f>IF('Lineær programmering opg 4'!$E$6=0,"-",(-A280+'Lineær programmering opg 4'!$M$6)/'Lineær programmering opg 4'!$K$6*-1)</f>
        <v>-</v>
      </c>
      <c r="G280" s="167" t="str">
        <f>IF('Lineær programmering opg 4'!$D$7=0,"-",((-A280+'Lineær programmering opg 4'!$M$7)/'Lineær programmering opg 4'!$K$7)*-1)</f>
        <v>-</v>
      </c>
      <c r="H280" s="167" t="str">
        <f>IF('Lineær programmering opg 4'!$C$8=0,"-",((-A280+'Lineær programmering opg 4'!$M$8)/'Lineær programmering opg 4'!$K$8)*-1)</f>
        <v>-</v>
      </c>
      <c r="I280" s="167" t="str">
        <f>IF('Lineær programmering opg 4'!$D$8=0,"-",'Lineær programmering opg 4'!$G$8)</f>
        <v>-</v>
      </c>
      <c r="J280" s="295">
        <f>A280*'Lineær programmering opg 4'!$C$11+Datatabel!C280*'Lineær programmering opg 4'!$D$11</f>
        <v>25329.599999999849</v>
      </c>
      <c r="K280" s="9">
        <f t="shared" si="22"/>
        <v>0</v>
      </c>
      <c r="L280" s="9">
        <f t="shared" si="23"/>
        <v>0</v>
      </c>
    </row>
    <row r="281" spans="1:12" ht="15" x14ac:dyDescent="0.25">
      <c r="A281" s="167">
        <f t="shared" si="21"/>
        <v>233.32800000000074</v>
      </c>
      <c r="B281" s="325">
        <f t="shared" si="24"/>
        <v>0.97220000000000306</v>
      </c>
      <c r="C281" s="167">
        <f t="shared" si="20"/>
        <v>13.343999999998516</v>
      </c>
      <c r="D281" s="167">
        <f>IF('Lineær programmering opg 4'!$M$4=0,"-",(-A281+'Lineær programmering opg 4'!$M$4)/'Lineær programmering opg 4'!$K$4*-1)</f>
        <v>13.343999999998516</v>
      </c>
      <c r="E281" s="167">
        <f>IF('Lineær programmering opg 4'!$M$5=0,"-",(-A281+'Lineær programmering opg 4'!$M$5)/'Lineær programmering opg 4'!$K$5*-1)</f>
        <v>125.00399999999945</v>
      </c>
      <c r="F281" s="167" t="str">
        <f>IF('Lineær programmering opg 4'!$E$6=0,"-",(-A281+'Lineær programmering opg 4'!$M$6)/'Lineær programmering opg 4'!$K$6*-1)</f>
        <v>-</v>
      </c>
      <c r="G281" s="167" t="str">
        <f>IF('Lineær programmering opg 4'!$D$7=0,"-",((-A281+'Lineær programmering opg 4'!$M$7)/'Lineær programmering opg 4'!$K$7)*-1)</f>
        <v>-</v>
      </c>
      <c r="H281" s="167" t="str">
        <f>IF('Lineær programmering opg 4'!$C$8=0,"-",((-A281+'Lineær programmering opg 4'!$M$8)/'Lineær programmering opg 4'!$K$8)*-1)</f>
        <v>-</v>
      </c>
      <c r="I281" s="167" t="str">
        <f>IF('Lineær programmering opg 4'!$D$8=0,"-",'Lineær programmering opg 4'!$G$8)</f>
        <v>-</v>
      </c>
      <c r="J281" s="295">
        <f>A281*'Lineær programmering opg 4'!$C$11+Datatabel!C281*'Lineær programmering opg 4'!$D$11</f>
        <v>25334.399999999852</v>
      </c>
      <c r="K281" s="9">
        <f t="shared" si="22"/>
        <v>0</v>
      </c>
      <c r="L281" s="9">
        <f t="shared" si="23"/>
        <v>0</v>
      </c>
    </row>
    <row r="282" spans="1:12" ht="15" x14ac:dyDescent="0.25">
      <c r="A282" s="167">
        <f t="shared" si="21"/>
        <v>233.30400000000074</v>
      </c>
      <c r="B282" s="325">
        <f t="shared" si="24"/>
        <v>0.97210000000000307</v>
      </c>
      <c r="C282" s="167">
        <f t="shared" si="20"/>
        <v>13.391999999998518</v>
      </c>
      <c r="D282" s="167">
        <f>IF('Lineær programmering opg 4'!$M$4=0,"-",(-A282+'Lineær programmering opg 4'!$M$4)/'Lineær programmering opg 4'!$K$4*-1)</f>
        <v>13.391999999998518</v>
      </c>
      <c r="E282" s="167">
        <f>IF('Lineær programmering opg 4'!$M$5=0,"-",(-A282+'Lineær programmering opg 4'!$M$5)/'Lineær programmering opg 4'!$K$5*-1)</f>
        <v>125.02199999999945</v>
      </c>
      <c r="F282" s="167" t="str">
        <f>IF('Lineær programmering opg 4'!$E$6=0,"-",(-A282+'Lineær programmering opg 4'!$M$6)/'Lineær programmering opg 4'!$K$6*-1)</f>
        <v>-</v>
      </c>
      <c r="G282" s="167" t="str">
        <f>IF('Lineær programmering opg 4'!$D$7=0,"-",((-A282+'Lineær programmering opg 4'!$M$7)/'Lineær programmering opg 4'!$K$7)*-1)</f>
        <v>-</v>
      </c>
      <c r="H282" s="167" t="str">
        <f>IF('Lineær programmering opg 4'!$C$8=0,"-",((-A282+'Lineær programmering opg 4'!$M$8)/'Lineær programmering opg 4'!$K$8)*-1)</f>
        <v>-</v>
      </c>
      <c r="I282" s="167" t="str">
        <f>IF('Lineær programmering opg 4'!$D$8=0,"-",'Lineær programmering opg 4'!$G$8)</f>
        <v>-</v>
      </c>
      <c r="J282" s="295">
        <f>A282*'Lineær programmering opg 4'!$C$11+Datatabel!C282*'Lineær programmering opg 4'!$D$11</f>
        <v>25339.199999999852</v>
      </c>
      <c r="K282" s="9">
        <f t="shared" si="22"/>
        <v>0</v>
      </c>
      <c r="L282" s="9">
        <f t="shared" si="23"/>
        <v>0</v>
      </c>
    </row>
    <row r="283" spans="1:12" ht="15" x14ac:dyDescent="0.25">
      <c r="A283" s="167">
        <f t="shared" si="21"/>
        <v>233.28000000000074</v>
      </c>
      <c r="B283" s="325">
        <f t="shared" si="24"/>
        <v>0.97200000000000308</v>
      </c>
      <c r="C283" s="167">
        <f t="shared" si="20"/>
        <v>13.43999999999852</v>
      </c>
      <c r="D283" s="167">
        <f>IF('Lineær programmering opg 4'!$M$4=0,"-",(-A283+'Lineær programmering opg 4'!$M$4)/'Lineær programmering opg 4'!$K$4*-1)</f>
        <v>13.43999999999852</v>
      </c>
      <c r="E283" s="167">
        <f>IF('Lineær programmering opg 4'!$M$5=0,"-",(-A283+'Lineær programmering opg 4'!$M$5)/'Lineær programmering opg 4'!$K$5*-1)</f>
        <v>125.03999999999945</v>
      </c>
      <c r="F283" s="167" t="str">
        <f>IF('Lineær programmering opg 4'!$E$6=0,"-",(-A283+'Lineær programmering opg 4'!$M$6)/'Lineær programmering opg 4'!$K$6*-1)</f>
        <v>-</v>
      </c>
      <c r="G283" s="167" t="str">
        <f>IF('Lineær programmering opg 4'!$D$7=0,"-",((-A283+'Lineær programmering opg 4'!$M$7)/'Lineær programmering opg 4'!$K$7)*-1)</f>
        <v>-</v>
      </c>
      <c r="H283" s="167" t="str">
        <f>IF('Lineær programmering opg 4'!$C$8=0,"-",((-A283+'Lineær programmering opg 4'!$M$8)/'Lineær programmering opg 4'!$K$8)*-1)</f>
        <v>-</v>
      </c>
      <c r="I283" s="167" t="str">
        <f>IF('Lineær programmering opg 4'!$D$8=0,"-",'Lineær programmering opg 4'!$G$8)</f>
        <v>-</v>
      </c>
      <c r="J283" s="295">
        <f>A283*'Lineær programmering opg 4'!$C$11+Datatabel!C283*'Lineær programmering opg 4'!$D$11</f>
        <v>25343.999999999851</v>
      </c>
      <c r="K283" s="9">
        <f t="shared" si="22"/>
        <v>0</v>
      </c>
      <c r="L283" s="9">
        <f t="shared" si="23"/>
        <v>0</v>
      </c>
    </row>
    <row r="284" spans="1:12" ht="15" x14ac:dyDescent="0.25">
      <c r="A284" s="167">
        <f t="shared" si="21"/>
        <v>233.25600000000074</v>
      </c>
      <c r="B284" s="325">
        <f t="shared" si="24"/>
        <v>0.97190000000000309</v>
      </c>
      <c r="C284" s="167">
        <f t="shared" si="20"/>
        <v>13.487999999998522</v>
      </c>
      <c r="D284" s="167">
        <f>IF('Lineær programmering opg 4'!$M$4=0,"-",(-A284+'Lineær programmering opg 4'!$M$4)/'Lineær programmering opg 4'!$K$4*-1)</f>
        <v>13.487999999998522</v>
      </c>
      <c r="E284" s="167">
        <f>IF('Lineær programmering opg 4'!$M$5=0,"-",(-A284+'Lineær programmering opg 4'!$M$5)/'Lineær programmering opg 4'!$K$5*-1)</f>
        <v>125.05799999999945</v>
      </c>
      <c r="F284" s="167" t="str">
        <f>IF('Lineær programmering opg 4'!$E$6=0,"-",(-A284+'Lineær programmering opg 4'!$M$6)/'Lineær programmering opg 4'!$K$6*-1)</f>
        <v>-</v>
      </c>
      <c r="G284" s="167" t="str">
        <f>IF('Lineær programmering opg 4'!$D$7=0,"-",((-A284+'Lineær programmering opg 4'!$M$7)/'Lineær programmering opg 4'!$K$7)*-1)</f>
        <v>-</v>
      </c>
      <c r="H284" s="167" t="str">
        <f>IF('Lineær programmering opg 4'!$C$8=0,"-",((-A284+'Lineær programmering opg 4'!$M$8)/'Lineær programmering opg 4'!$K$8)*-1)</f>
        <v>-</v>
      </c>
      <c r="I284" s="167" t="str">
        <f>IF('Lineær programmering opg 4'!$D$8=0,"-",'Lineær programmering opg 4'!$G$8)</f>
        <v>-</v>
      </c>
      <c r="J284" s="295">
        <f>A284*'Lineær programmering opg 4'!$C$11+Datatabel!C284*'Lineær programmering opg 4'!$D$11</f>
        <v>25348.799999999854</v>
      </c>
      <c r="K284" s="9">
        <f t="shared" si="22"/>
        <v>0</v>
      </c>
      <c r="L284" s="9">
        <f t="shared" si="23"/>
        <v>0</v>
      </c>
    </row>
    <row r="285" spans="1:12" ht="15" x14ac:dyDescent="0.25">
      <c r="A285" s="167">
        <f t="shared" si="21"/>
        <v>233.23200000000074</v>
      </c>
      <c r="B285" s="325">
        <f t="shared" si="24"/>
        <v>0.97180000000000311</v>
      </c>
      <c r="C285" s="167">
        <f t="shared" si="20"/>
        <v>13.535999999998523</v>
      </c>
      <c r="D285" s="167">
        <f>IF('Lineær programmering opg 4'!$M$4=0,"-",(-A285+'Lineær programmering opg 4'!$M$4)/'Lineær programmering opg 4'!$K$4*-1)</f>
        <v>13.535999999998523</v>
      </c>
      <c r="E285" s="167">
        <f>IF('Lineær programmering opg 4'!$M$5=0,"-",(-A285+'Lineær programmering opg 4'!$M$5)/'Lineær programmering opg 4'!$K$5*-1)</f>
        <v>125.07599999999945</v>
      </c>
      <c r="F285" s="167" t="str">
        <f>IF('Lineær programmering opg 4'!$E$6=0,"-",(-A285+'Lineær programmering opg 4'!$M$6)/'Lineær programmering opg 4'!$K$6*-1)</f>
        <v>-</v>
      </c>
      <c r="G285" s="167" t="str">
        <f>IF('Lineær programmering opg 4'!$D$7=0,"-",((-A285+'Lineær programmering opg 4'!$M$7)/'Lineær programmering opg 4'!$K$7)*-1)</f>
        <v>-</v>
      </c>
      <c r="H285" s="167" t="str">
        <f>IF('Lineær programmering opg 4'!$C$8=0,"-",((-A285+'Lineær programmering opg 4'!$M$8)/'Lineær programmering opg 4'!$K$8)*-1)</f>
        <v>-</v>
      </c>
      <c r="I285" s="167" t="str">
        <f>IF('Lineær programmering opg 4'!$D$8=0,"-",'Lineær programmering opg 4'!$G$8)</f>
        <v>-</v>
      </c>
      <c r="J285" s="295">
        <f>A285*'Lineær programmering opg 4'!$C$11+Datatabel!C285*'Lineær programmering opg 4'!$D$11</f>
        <v>25353.599999999853</v>
      </c>
      <c r="K285" s="9">
        <f t="shared" si="22"/>
        <v>0</v>
      </c>
      <c r="L285" s="9">
        <f t="shared" si="23"/>
        <v>0</v>
      </c>
    </row>
    <row r="286" spans="1:12" ht="15" x14ac:dyDescent="0.25">
      <c r="A286" s="167">
        <f t="shared" si="21"/>
        <v>233.20800000000074</v>
      </c>
      <c r="B286" s="325">
        <f t="shared" si="24"/>
        <v>0.97170000000000312</v>
      </c>
      <c r="C286" s="167">
        <f t="shared" si="20"/>
        <v>13.583999999998525</v>
      </c>
      <c r="D286" s="167">
        <f>IF('Lineær programmering opg 4'!$M$4=0,"-",(-A286+'Lineær programmering opg 4'!$M$4)/'Lineær programmering opg 4'!$K$4*-1)</f>
        <v>13.583999999998525</v>
      </c>
      <c r="E286" s="167">
        <f>IF('Lineær programmering opg 4'!$M$5=0,"-",(-A286+'Lineær programmering opg 4'!$M$5)/'Lineær programmering opg 4'!$K$5*-1)</f>
        <v>125.09399999999945</v>
      </c>
      <c r="F286" s="167" t="str">
        <f>IF('Lineær programmering opg 4'!$E$6=0,"-",(-A286+'Lineær programmering opg 4'!$M$6)/'Lineær programmering opg 4'!$K$6*-1)</f>
        <v>-</v>
      </c>
      <c r="G286" s="167" t="str">
        <f>IF('Lineær programmering opg 4'!$D$7=0,"-",((-A286+'Lineær programmering opg 4'!$M$7)/'Lineær programmering opg 4'!$K$7)*-1)</f>
        <v>-</v>
      </c>
      <c r="H286" s="167" t="str">
        <f>IF('Lineær programmering opg 4'!$C$8=0,"-",((-A286+'Lineær programmering opg 4'!$M$8)/'Lineær programmering opg 4'!$K$8)*-1)</f>
        <v>-</v>
      </c>
      <c r="I286" s="167" t="str">
        <f>IF('Lineær programmering opg 4'!$D$8=0,"-",'Lineær programmering opg 4'!$G$8)</f>
        <v>-</v>
      </c>
      <c r="J286" s="295">
        <f>A286*'Lineær programmering opg 4'!$C$11+Datatabel!C286*'Lineær programmering opg 4'!$D$11</f>
        <v>25358.399999999852</v>
      </c>
      <c r="K286" s="9">
        <f t="shared" si="22"/>
        <v>0</v>
      </c>
      <c r="L286" s="9">
        <f t="shared" si="23"/>
        <v>0</v>
      </c>
    </row>
    <row r="287" spans="1:12" ht="15" x14ac:dyDescent="0.25">
      <c r="A287" s="167">
        <f t="shared" si="21"/>
        <v>233.18400000000076</v>
      </c>
      <c r="B287" s="325">
        <f t="shared" si="24"/>
        <v>0.97160000000000313</v>
      </c>
      <c r="C287" s="167">
        <f t="shared" si="20"/>
        <v>13.63199999999847</v>
      </c>
      <c r="D287" s="167">
        <f>IF('Lineær programmering opg 4'!$M$4=0,"-",(-A287+'Lineær programmering opg 4'!$M$4)/'Lineær programmering opg 4'!$K$4*-1)</f>
        <v>13.63199999999847</v>
      </c>
      <c r="E287" s="167">
        <f>IF('Lineær programmering opg 4'!$M$5=0,"-",(-A287+'Lineær programmering opg 4'!$M$5)/'Lineær programmering opg 4'!$K$5*-1)</f>
        <v>125.11199999999943</v>
      </c>
      <c r="F287" s="167" t="str">
        <f>IF('Lineær programmering opg 4'!$E$6=0,"-",(-A287+'Lineær programmering opg 4'!$M$6)/'Lineær programmering opg 4'!$K$6*-1)</f>
        <v>-</v>
      </c>
      <c r="G287" s="167" t="str">
        <f>IF('Lineær programmering opg 4'!$D$7=0,"-",((-A287+'Lineær programmering opg 4'!$M$7)/'Lineær programmering opg 4'!$K$7)*-1)</f>
        <v>-</v>
      </c>
      <c r="H287" s="167" t="str">
        <f>IF('Lineær programmering opg 4'!$C$8=0,"-",((-A287+'Lineær programmering opg 4'!$M$8)/'Lineær programmering opg 4'!$K$8)*-1)</f>
        <v>-</v>
      </c>
      <c r="I287" s="167" t="str">
        <f>IF('Lineær programmering opg 4'!$D$8=0,"-",'Lineær programmering opg 4'!$G$8)</f>
        <v>-</v>
      </c>
      <c r="J287" s="295">
        <f>A287*'Lineær programmering opg 4'!$C$11+Datatabel!C287*'Lineær programmering opg 4'!$D$11</f>
        <v>25363.199999999848</v>
      </c>
      <c r="K287" s="9">
        <f t="shared" si="22"/>
        <v>0</v>
      </c>
      <c r="L287" s="9">
        <f t="shared" si="23"/>
        <v>0</v>
      </c>
    </row>
    <row r="288" spans="1:12" ht="15" x14ac:dyDescent="0.25">
      <c r="A288" s="167">
        <f t="shared" si="21"/>
        <v>233.16000000000076</v>
      </c>
      <c r="B288" s="325">
        <f t="shared" si="24"/>
        <v>0.97150000000000314</v>
      </c>
      <c r="C288" s="167">
        <f t="shared" si="20"/>
        <v>13.679999999998472</v>
      </c>
      <c r="D288" s="167">
        <f>IF('Lineær programmering opg 4'!$M$4=0,"-",(-A288+'Lineær programmering opg 4'!$M$4)/'Lineær programmering opg 4'!$K$4*-1)</f>
        <v>13.679999999998472</v>
      </c>
      <c r="E288" s="167">
        <f>IF('Lineær programmering opg 4'!$M$5=0,"-",(-A288+'Lineær programmering opg 4'!$M$5)/'Lineær programmering opg 4'!$K$5*-1)</f>
        <v>125.12999999999943</v>
      </c>
      <c r="F288" s="167" t="str">
        <f>IF('Lineær programmering opg 4'!$E$6=0,"-",(-A288+'Lineær programmering opg 4'!$M$6)/'Lineær programmering opg 4'!$K$6*-1)</f>
        <v>-</v>
      </c>
      <c r="G288" s="167" t="str">
        <f>IF('Lineær programmering opg 4'!$D$7=0,"-",((-A288+'Lineær programmering opg 4'!$M$7)/'Lineær programmering opg 4'!$K$7)*-1)</f>
        <v>-</v>
      </c>
      <c r="H288" s="167" t="str">
        <f>IF('Lineær programmering opg 4'!$C$8=0,"-",((-A288+'Lineær programmering opg 4'!$M$8)/'Lineær programmering opg 4'!$K$8)*-1)</f>
        <v>-</v>
      </c>
      <c r="I288" s="167" t="str">
        <f>IF('Lineær programmering opg 4'!$D$8=0,"-",'Lineær programmering opg 4'!$G$8)</f>
        <v>-</v>
      </c>
      <c r="J288" s="295">
        <f>A288*'Lineær programmering opg 4'!$C$11+Datatabel!C288*'Lineær programmering opg 4'!$D$11</f>
        <v>25367.999999999847</v>
      </c>
      <c r="K288" s="9">
        <f t="shared" si="22"/>
        <v>0</v>
      </c>
      <c r="L288" s="9">
        <f t="shared" si="23"/>
        <v>0</v>
      </c>
    </row>
    <row r="289" spans="1:12" ht="15" x14ac:dyDescent="0.25">
      <c r="A289" s="167">
        <f t="shared" si="21"/>
        <v>233.13600000000076</v>
      </c>
      <c r="B289" s="325">
        <f t="shared" si="24"/>
        <v>0.97140000000000315</v>
      </c>
      <c r="C289" s="167">
        <f t="shared" si="20"/>
        <v>13.727999999998474</v>
      </c>
      <c r="D289" s="167">
        <f>IF('Lineær programmering opg 4'!$M$4=0,"-",(-A289+'Lineær programmering opg 4'!$M$4)/'Lineær programmering opg 4'!$K$4*-1)</f>
        <v>13.727999999998474</v>
      </c>
      <c r="E289" s="167">
        <f>IF('Lineær programmering opg 4'!$M$5=0,"-",(-A289+'Lineær programmering opg 4'!$M$5)/'Lineær programmering opg 4'!$K$5*-1)</f>
        <v>125.14799999999943</v>
      </c>
      <c r="F289" s="167" t="str">
        <f>IF('Lineær programmering opg 4'!$E$6=0,"-",(-A289+'Lineær programmering opg 4'!$M$6)/'Lineær programmering opg 4'!$K$6*-1)</f>
        <v>-</v>
      </c>
      <c r="G289" s="167" t="str">
        <f>IF('Lineær programmering opg 4'!$D$7=0,"-",((-A289+'Lineær programmering opg 4'!$M$7)/'Lineær programmering opg 4'!$K$7)*-1)</f>
        <v>-</v>
      </c>
      <c r="H289" s="167" t="str">
        <f>IF('Lineær programmering opg 4'!$C$8=0,"-",((-A289+'Lineær programmering opg 4'!$M$8)/'Lineær programmering opg 4'!$K$8)*-1)</f>
        <v>-</v>
      </c>
      <c r="I289" s="167" t="str">
        <f>IF('Lineær programmering opg 4'!$D$8=0,"-",'Lineær programmering opg 4'!$G$8)</f>
        <v>-</v>
      </c>
      <c r="J289" s="295">
        <f>A289*'Lineær programmering opg 4'!$C$11+Datatabel!C289*'Lineær programmering opg 4'!$D$11</f>
        <v>25372.799999999846</v>
      </c>
      <c r="K289" s="9">
        <f t="shared" si="22"/>
        <v>0</v>
      </c>
      <c r="L289" s="9">
        <f t="shared" si="23"/>
        <v>0</v>
      </c>
    </row>
    <row r="290" spans="1:12" ht="15" x14ac:dyDescent="0.25">
      <c r="A290" s="167">
        <f t="shared" si="21"/>
        <v>233.11200000000076</v>
      </c>
      <c r="B290" s="325">
        <f t="shared" si="24"/>
        <v>0.97130000000000316</v>
      </c>
      <c r="C290" s="167">
        <f t="shared" si="20"/>
        <v>13.775999999998476</v>
      </c>
      <c r="D290" s="167">
        <f>IF('Lineær programmering opg 4'!$M$4=0,"-",(-A290+'Lineær programmering opg 4'!$M$4)/'Lineær programmering opg 4'!$K$4*-1)</f>
        <v>13.775999999998476</v>
      </c>
      <c r="E290" s="167">
        <f>IF('Lineær programmering opg 4'!$M$5=0,"-",(-A290+'Lineær programmering opg 4'!$M$5)/'Lineær programmering opg 4'!$K$5*-1)</f>
        <v>125.16599999999943</v>
      </c>
      <c r="F290" s="167" t="str">
        <f>IF('Lineær programmering opg 4'!$E$6=0,"-",(-A290+'Lineær programmering opg 4'!$M$6)/'Lineær programmering opg 4'!$K$6*-1)</f>
        <v>-</v>
      </c>
      <c r="G290" s="167" t="str">
        <f>IF('Lineær programmering opg 4'!$D$7=0,"-",((-A290+'Lineær programmering opg 4'!$M$7)/'Lineær programmering opg 4'!$K$7)*-1)</f>
        <v>-</v>
      </c>
      <c r="H290" s="167" t="str">
        <f>IF('Lineær programmering opg 4'!$C$8=0,"-",((-A290+'Lineær programmering opg 4'!$M$8)/'Lineær programmering opg 4'!$K$8)*-1)</f>
        <v>-</v>
      </c>
      <c r="I290" s="167" t="str">
        <f>IF('Lineær programmering opg 4'!$D$8=0,"-",'Lineær programmering opg 4'!$G$8)</f>
        <v>-</v>
      </c>
      <c r="J290" s="295">
        <f>A290*'Lineær programmering opg 4'!$C$11+Datatabel!C290*'Lineær programmering opg 4'!$D$11</f>
        <v>25377.599999999849</v>
      </c>
      <c r="K290" s="9">
        <f t="shared" si="22"/>
        <v>0</v>
      </c>
      <c r="L290" s="9">
        <f t="shared" si="23"/>
        <v>0</v>
      </c>
    </row>
    <row r="291" spans="1:12" ht="15" x14ac:dyDescent="0.25">
      <c r="A291" s="167">
        <f t="shared" si="21"/>
        <v>233.08800000000076</v>
      </c>
      <c r="B291" s="325">
        <f t="shared" si="24"/>
        <v>0.97120000000000317</v>
      </c>
      <c r="C291" s="167">
        <f t="shared" si="20"/>
        <v>13.823999999998478</v>
      </c>
      <c r="D291" s="167">
        <f>IF('Lineær programmering opg 4'!$M$4=0,"-",(-A291+'Lineær programmering opg 4'!$M$4)/'Lineær programmering opg 4'!$K$4*-1)</f>
        <v>13.823999999998478</v>
      </c>
      <c r="E291" s="167">
        <f>IF('Lineær programmering opg 4'!$M$5=0,"-",(-A291+'Lineær programmering opg 4'!$M$5)/'Lineær programmering opg 4'!$K$5*-1)</f>
        <v>125.18399999999943</v>
      </c>
      <c r="F291" s="167" t="str">
        <f>IF('Lineær programmering opg 4'!$E$6=0,"-",(-A291+'Lineær programmering opg 4'!$M$6)/'Lineær programmering opg 4'!$K$6*-1)</f>
        <v>-</v>
      </c>
      <c r="G291" s="167" t="str">
        <f>IF('Lineær programmering opg 4'!$D$7=0,"-",((-A291+'Lineær programmering opg 4'!$M$7)/'Lineær programmering opg 4'!$K$7)*-1)</f>
        <v>-</v>
      </c>
      <c r="H291" s="167" t="str">
        <f>IF('Lineær programmering opg 4'!$C$8=0,"-",((-A291+'Lineær programmering opg 4'!$M$8)/'Lineær programmering opg 4'!$K$8)*-1)</f>
        <v>-</v>
      </c>
      <c r="I291" s="167" t="str">
        <f>IF('Lineær programmering opg 4'!$D$8=0,"-",'Lineær programmering opg 4'!$G$8)</f>
        <v>-</v>
      </c>
      <c r="J291" s="295">
        <f>A291*'Lineær programmering opg 4'!$C$11+Datatabel!C291*'Lineær programmering opg 4'!$D$11</f>
        <v>25382.399999999849</v>
      </c>
      <c r="K291" s="9">
        <f t="shared" si="22"/>
        <v>0</v>
      </c>
      <c r="L291" s="9">
        <f t="shared" si="23"/>
        <v>0</v>
      </c>
    </row>
    <row r="292" spans="1:12" ht="15" x14ac:dyDescent="0.25">
      <c r="A292" s="167">
        <f t="shared" si="21"/>
        <v>233.06400000000076</v>
      </c>
      <c r="B292" s="325">
        <f t="shared" si="24"/>
        <v>0.97110000000000318</v>
      </c>
      <c r="C292" s="167">
        <f t="shared" si="20"/>
        <v>13.871999999998479</v>
      </c>
      <c r="D292" s="167">
        <f>IF('Lineær programmering opg 4'!$M$4=0,"-",(-A292+'Lineær programmering opg 4'!$M$4)/'Lineær programmering opg 4'!$K$4*-1)</f>
        <v>13.871999999998479</v>
      </c>
      <c r="E292" s="167">
        <f>IF('Lineær programmering opg 4'!$M$5=0,"-",(-A292+'Lineær programmering opg 4'!$M$5)/'Lineær programmering opg 4'!$K$5*-1)</f>
        <v>125.20199999999943</v>
      </c>
      <c r="F292" s="167" t="str">
        <f>IF('Lineær programmering opg 4'!$E$6=0,"-",(-A292+'Lineær programmering opg 4'!$M$6)/'Lineær programmering opg 4'!$K$6*-1)</f>
        <v>-</v>
      </c>
      <c r="G292" s="167" t="str">
        <f>IF('Lineær programmering opg 4'!$D$7=0,"-",((-A292+'Lineær programmering opg 4'!$M$7)/'Lineær programmering opg 4'!$K$7)*-1)</f>
        <v>-</v>
      </c>
      <c r="H292" s="167" t="str">
        <f>IF('Lineær programmering opg 4'!$C$8=0,"-",((-A292+'Lineær programmering opg 4'!$M$8)/'Lineær programmering opg 4'!$K$8)*-1)</f>
        <v>-</v>
      </c>
      <c r="I292" s="167" t="str">
        <f>IF('Lineær programmering opg 4'!$D$8=0,"-",'Lineær programmering opg 4'!$G$8)</f>
        <v>-</v>
      </c>
      <c r="J292" s="295">
        <f>A292*'Lineær programmering opg 4'!$C$11+Datatabel!C292*'Lineær programmering opg 4'!$D$11</f>
        <v>25387.199999999844</v>
      </c>
      <c r="K292" s="9">
        <f t="shared" si="22"/>
        <v>0</v>
      </c>
      <c r="L292" s="9">
        <f t="shared" si="23"/>
        <v>0</v>
      </c>
    </row>
    <row r="293" spans="1:12" ht="15" x14ac:dyDescent="0.25">
      <c r="A293" s="167">
        <f t="shared" si="21"/>
        <v>233.04000000000076</v>
      </c>
      <c r="B293" s="325">
        <f t="shared" si="24"/>
        <v>0.97100000000000319</v>
      </c>
      <c r="C293" s="167">
        <f t="shared" si="20"/>
        <v>13.919999999998481</v>
      </c>
      <c r="D293" s="167">
        <f>IF('Lineær programmering opg 4'!$M$4=0,"-",(-A293+'Lineær programmering opg 4'!$M$4)/'Lineær programmering opg 4'!$K$4*-1)</f>
        <v>13.919999999998481</v>
      </c>
      <c r="E293" s="167">
        <f>IF('Lineær programmering opg 4'!$M$5=0,"-",(-A293+'Lineær programmering opg 4'!$M$5)/'Lineær programmering opg 4'!$K$5*-1)</f>
        <v>125.21999999999943</v>
      </c>
      <c r="F293" s="167" t="str">
        <f>IF('Lineær programmering opg 4'!$E$6=0,"-",(-A293+'Lineær programmering opg 4'!$M$6)/'Lineær programmering opg 4'!$K$6*-1)</f>
        <v>-</v>
      </c>
      <c r="G293" s="167" t="str">
        <f>IF('Lineær programmering opg 4'!$D$7=0,"-",((-A293+'Lineær programmering opg 4'!$M$7)/'Lineær programmering opg 4'!$K$7)*-1)</f>
        <v>-</v>
      </c>
      <c r="H293" s="167" t="str">
        <f>IF('Lineær programmering opg 4'!$C$8=0,"-",((-A293+'Lineær programmering opg 4'!$M$8)/'Lineær programmering opg 4'!$K$8)*-1)</f>
        <v>-</v>
      </c>
      <c r="I293" s="167" t="str">
        <f>IF('Lineær programmering opg 4'!$D$8=0,"-",'Lineær programmering opg 4'!$G$8)</f>
        <v>-</v>
      </c>
      <c r="J293" s="295">
        <f>A293*'Lineær programmering opg 4'!$C$11+Datatabel!C293*'Lineær programmering opg 4'!$D$11</f>
        <v>25391.999999999847</v>
      </c>
      <c r="K293" s="9">
        <f t="shared" si="22"/>
        <v>0</v>
      </c>
      <c r="L293" s="9">
        <f t="shared" si="23"/>
        <v>0</v>
      </c>
    </row>
    <row r="294" spans="1:12" ht="15" x14ac:dyDescent="0.25">
      <c r="A294" s="167">
        <f t="shared" si="21"/>
        <v>233.01600000000076</v>
      </c>
      <c r="B294" s="325">
        <f t="shared" si="24"/>
        <v>0.9709000000000032</v>
      </c>
      <c r="C294" s="167">
        <f t="shared" si="20"/>
        <v>13.967999999998483</v>
      </c>
      <c r="D294" s="167">
        <f>IF('Lineær programmering opg 4'!$M$4=0,"-",(-A294+'Lineær programmering opg 4'!$M$4)/'Lineær programmering opg 4'!$K$4*-1)</f>
        <v>13.967999999998483</v>
      </c>
      <c r="E294" s="167">
        <f>IF('Lineær programmering opg 4'!$M$5=0,"-",(-A294+'Lineær programmering opg 4'!$M$5)/'Lineær programmering opg 4'!$K$5*-1)</f>
        <v>125.23799999999943</v>
      </c>
      <c r="F294" s="167" t="str">
        <f>IF('Lineær programmering opg 4'!$E$6=0,"-",(-A294+'Lineær programmering opg 4'!$M$6)/'Lineær programmering opg 4'!$K$6*-1)</f>
        <v>-</v>
      </c>
      <c r="G294" s="167" t="str">
        <f>IF('Lineær programmering opg 4'!$D$7=0,"-",((-A294+'Lineær programmering opg 4'!$M$7)/'Lineær programmering opg 4'!$K$7)*-1)</f>
        <v>-</v>
      </c>
      <c r="H294" s="167" t="str">
        <f>IF('Lineær programmering opg 4'!$C$8=0,"-",((-A294+'Lineær programmering opg 4'!$M$8)/'Lineær programmering opg 4'!$K$8)*-1)</f>
        <v>-</v>
      </c>
      <c r="I294" s="167" t="str">
        <f>IF('Lineær programmering opg 4'!$D$8=0,"-",'Lineær programmering opg 4'!$G$8)</f>
        <v>-</v>
      </c>
      <c r="J294" s="295">
        <f>A294*'Lineær programmering opg 4'!$C$11+Datatabel!C294*'Lineær programmering opg 4'!$D$11</f>
        <v>25396.799999999846</v>
      </c>
      <c r="K294" s="9">
        <f t="shared" si="22"/>
        <v>0</v>
      </c>
      <c r="L294" s="9">
        <f t="shared" si="23"/>
        <v>0</v>
      </c>
    </row>
    <row r="295" spans="1:12" ht="15" x14ac:dyDescent="0.25">
      <c r="A295" s="167">
        <f t="shared" si="21"/>
        <v>232.99200000000076</v>
      </c>
      <c r="B295" s="325">
        <f t="shared" si="24"/>
        <v>0.97080000000000322</v>
      </c>
      <c r="C295" s="167">
        <f t="shared" si="20"/>
        <v>14.015999999998485</v>
      </c>
      <c r="D295" s="167">
        <f>IF('Lineær programmering opg 4'!$M$4=0,"-",(-A295+'Lineær programmering opg 4'!$M$4)/'Lineær programmering opg 4'!$K$4*-1)</f>
        <v>14.015999999998485</v>
      </c>
      <c r="E295" s="167">
        <f>IF('Lineær programmering opg 4'!$M$5=0,"-",(-A295+'Lineær programmering opg 4'!$M$5)/'Lineær programmering opg 4'!$K$5*-1)</f>
        <v>125.25599999999943</v>
      </c>
      <c r="F295" s="167" t="str">
        <f>IF('Lineær programmering opg 4'!$E$6=0,"-",(-A295+'Lineær programmering opg 4'!$M$6)/'Lineær programmering opg 4'!$K$6*-1)</f>
        <v>-</v>
      </c>
      <c r="G295" s="167" t="str">
        <f>IF('Lineær programmering opg 4'!$D$7=0,"-",((-A295+'Lineær programmering opg 4'!$M$7)/'Lineær programmering opg 4'!$K$7)*-1)</f>
        <v>-</v>
      </c>
      <c r="H295" s="167" t="str">
        <f>IF('Lineær programmering opg 4'!$C$8=0,"-",((-A295+'Lineær programmering opg 4'!$M$8)/'Lineær programmering opg 4'!$K$8)*-1)</f>
        <v>-</v>
      </c>
      <c r="I295" s="167" t="str">
        <f>IF('Lineær programmering opg 4'!$D$8=0,"-",'Lineær programmering opg 4'!$G$8)</f>
        <v>-</v>
      </c>
      <c r="J295" s="295">
        <f>A295*'Lineær programmering opg 4'!$C$11+Datatabel!C295*'Lineær programmering opg 4'!$D$11</f>
        <v>25401.599999999849</v>
      </c>
      <c r="K295" s="9">
        <f t="shared" si="22"/>
        <v>0</v>
      </c>
      <c r="L295" s="9">
        <f t="shared" si="23"/>
        <v>0</v>
      </c>
    </row>
    <row r="296" spans="1:12" ht="15" x14ac:dyDescent="0.25">
      <c r="A296" s="167">
        <f t="shared" si="21"/>
        <v>232.96800000000079</v>
      </c>
      <c r="B296" s="325">
        <f t="shared" si="24"/>
        <v>0.97070000000000323</v>
      </c>
      <c r="C296" s="167">
        <f t="shared" si="20"/>
        <v>14.06399999999843</v>
      </c>
      <c r="D296" s="167">
        <f>IF('Lineær programmering opg 4'!$M$4=0,"-",(-A296+'Lineær programmering opg 4'!$M$4)/'Lineær programmering opg 4'!$K$4*-1)</f>
        <v>14.06399999999843</v>
      </c>
      <c r="E296" s="167">
        <f>IF('Lineær programmering opg 4'!$M$5=0,"-",(-A296+'Lineær programmering opg 4'!$M$5)/'Lineær programmering opg 4'!$K$5*-1)</f>
        <v>125.27399999999942</v>
      </c>
      <c r="F296" s="167" t="str">
        <f>IF('Lineær programmering opg 4'!$E$6=0,"-",(-A296+'Lineær programmering opg 4'!$M$6)/'Lineær programmering opg 4'!$K$6*-1)</f>
        <v>-</v>
      </c>
      <c r="G296" s="167" t="str">
        <f>IF('Lineær programmering opg 4'!$D$7=0,"-",((-A296+'Lineær programmering opg 4'!$M$7)/'Lineær programmering opg 4'!$K$7)*-1)</f>
        <v>-</v>
      </c>
      <c r="H296" s="167" t="str">
        <f>IF('Lineær programmering opg 4'!$C$8=0,"-",((-A296+'Lineær programmering opg 4'!$M$8)/'Lineær programmering opg 4'!$K$8)*-1)</f>
        <v>-</v>
      </c>
      <c r="I296" s="167" t="str">
        <f>IF('Lineær programmering opg 4'!$D$8=0,"-",'Lineær programmering opg 4'!$G$8)</f>
        <v>-</v>
      </c>
      <c r="J296" s="295">
        <f>A296*'Lineær programmering opg 4'!$C$11+Datatabel!C296*'Lineær programmering opg 4'!$D$11</f>
        <v>25406.399999999845</v>
      </c>
      <c r="K296" s="9">
        <f t="shared" si="22"/>
        <v>0</v>
      </c>
      <c r="L296" s="9">
        <f t="shared" si="23"/>
        <v>0</v>
      </c>
    </row>
    <row r="297" spans="1:12" ht="15" x14ac:dyDescent="0.25">
      <c r="A297" s="167">
        <f t="shared" si="21"/>
        <v>232.94400000000078</v>
      </c>
      <c r="B297" s="325">
        <f t="shared" si="24"/>
        <v>0.97060000000000324</v>
      </c>
      <c r="C297" s="167">
        <f t="shared" si="20"/>
        <v>14.111999999998432</v>
      </c>
      <c r="D297" s="167">
        <f>IF('Lineær programmering opg 4'!$M$4=0,"-",(-A297+'Lineær programmering opg 4'!$M$4)/'Lineær programmering opg 4'!$K$4*-1)</f>
        <v>14.111999999998432</v>
      </c>
      <c r="E297" s="167">
        <f>IF('Lineær programmering opg 4'!$M$5=0,"-",(-A297+'Lineær programmering opg 4'!$M$5)/'Lineær programmering opg 4'!$K$5*-1)</f>
        <v>125.29199999999942</v>
      </c>
      <c r="F297" s="167" t="str">
        <f>IF('Lineær programmering opg 4'!$E$6=0,"-",(-A297+'Lineær programmering opg 4'!$M$6)/'Lineær programmering opg 4'!$K$6*-1)</f>
        <v>-</v>
      </c>
      <c r="G297" s="167" t="str">
        <f>IF('Lineær programmering opg 4'!$D$7=0,"-",((-A297+'Lineær programmering opg 4'!$M$7)/'Lineær programmering opg 4'!$K$7)*-1)</f>
        <v>-</v>
      </c>
      <c r="H297" s="167" t="str">
        <f>IF('Lineær programmering opg 4'!$C$8=0,"-",((-A297+'Lineær programmering opg 4'!$M$8)/'Lineær programmering opg 4'!$K$8)*-1)</f>
        <v>-</v>
      </c>
      <c r="I297" s="167" t="str">
        <f>IF('Lineær programmering opg 4'!$D$8=0,"-",'Lineær programmering opg 4'!$G$8)</f>
        <v>-</v>
      </c>
      <c r="J297" s="295">
        <f>A297*'Lineær programmering opg 4'!$C$11+Datatabel!C297*'Lineær programmering opg 4'!$D$11</f>
        <v>25411.199999999844</v>
      </c>
      <c r="K297" s="9">
        <f t="shared" si="22"/>
        <v>0</v>
      </c>
      <c r="L297" s="9">
        <f t="shared" si="23"/>
        <v>0</v>
      </c>
    </row>
    <row r="298" spans="1:12" ht="15" x14ac:dyDescent="0.25">
      <c r="A298" s="167">
        <f t="shared" si="21"/>
        <v>232.92000000000078</v>
      </c>
      <c r="B298" s="325">
        <f t="shared" si="24"/>
        <v>0.97050000000000325</v>
      </c>
      <c r="C298" s="167">
        <f t="shared" si="20"/>
        <v>14.159999999998433</v>
      </c>
      <c r="D298" s="167">
        <f>IF('Lineær programmering opg 4'!$M$4=0,"-",(-A298+'Lineær programmering opg 4'!$M$4)/'Lineær programmering opg 4'!$K$4*-1)</f>
        <v>14.159999999998433</v>
      </c>
      <c r="E298" s="167">
        <f>IF('Lineær programmering opg 4'!$M$5=0,"-",(-A298+'Lineær programmering opg 4'!$M$5)/'Lineær programmering opg 4'!$K$5*-1)</f>
        <v>125.30999999999942</v>
      </c>
      <c r="F298" s="167" t="str">
        <f>IF('Lineær programmering opg 4'!$E$6=0,"-",(-A298+'Lineær programmering opg 4'!$M$6)/'Lineær programmering opg 4'!$K$6*-1)</f>
        <v>-</v>
      </c>
      <c r="G298" s="167" t="str">
        <f>IF('Lineær programmering opg 4'!$D$7=0,"-",((-A298+'Lineær programmering opg 4'!$M$7)/'Lineær programmering opg 4'!$K$7)*-1)</f>
        <v>-</v>
      </c>
      <c r="H298" s="167" t="str">
        <f>IF('Lineær programmering opg 4'!$C$8=0,"-",((-A298+'Lineær programmering opg 4'!$M$8)/'Lineær programmering opg 4'!$K$8)*-1)</f>
        <v>-</v>
      </c>
      <c r="I298" s="167" t="str">
        <f>IF('Lineær programmering opg 4'!$D$8=0,"-",'Lineær programmering opg 4'!$G$8)</f>
        <v>-</v>
      </c>
      <c r="J298" s="295">
        <f>A298*'Lineær programmering opg 4'!$C$11+Datatabel!C298*'Lineær programmering opg 4'!$D$11</f>
        <v>25415.999999999844</v>
      </c>
      <c r="K298" s="9">
        <f t="shared" si="22"/>
        <v>0</v>
      </c>
      <c r="L298" s="9">
        <f t="shared" si="23"/>
        <v>0</v>
      </c>
    </row>
    <row r="299" spans="1:12" ht="15" x14ac:dyDescent="0.25">
      <c r="A299" s="167">
        <f t="shared" si="21"/>
        <v>232.89600000000078</v>
      </c>
      <c r="B299" s="325">
        <f t="shared" si="24"/>
        <v>0.97040000000000326</v>
      </c>
      <c r="C299" s="167">
        <f t="shared" si="20"/>
        <v>14.207999999998435</v>
      </c>
      <c r="D299" s="167">
        <f>IF('Lineær programmering opg 4'!$M$4=0,"-",(-A299+'Lineær programmering opg 4'!$M$4)/'Lineær programmering opg 4'!$K$4*-1)</f>
        <v>14.207999999998435</v>
      </c>
      <c r="E299" s="167">
        <f>IF('Lineær programmering opg 4'!$M$5=0,"-",(-A299+'Lineær programmering opg 4'!$M$5)/'Lineær programmering opg 4'!$K$5*-1)</f>
        <v>125.32799999999942</v>
      </c>
      <c r="F299" s="167" t="str">
        <f>IF('Lineær programmering opg 4'!$E$6=0,"-",(-A299+'Lineær programmering opg 4'!$M$6)/'Lineær programmering opg 4'!$K$6*-1)</f>
        <v>-</v>
      </c>
      <c r="G299" s="167" t="str">
        <f>IF('Lineær programmering opg 4'!$D$7=0,"-",((-A299+'Lineær programmering opg 4'!$M$7)/'Lineær programmering opg 4'!$K$7)*-1)</f>
        <v>-</v>
      </c>
      <c r="H299" s="167" t="str">
        <f>IF('Lineær programmering opg 4'!$C$8=0,"-",((-A299+'Lineær programmering opg 4'!$M$8)/'Lineær programmering opg 4'!$K$8)*-1)</f>
        <v>-</v>
      </c>
      <c r="I299" s="167" t="str">
        <f>IF('Lineær programmering opg 4'!$D$8=0,"-",'Lineær programmering opg 4'!$G$8)</f>
        <v>-</v>
      </c>
      <c r="J299" s="295">
        <f>A299*'Lineær programmering opg 4'!$C$11+Datatabel!C299*'Lineær programmering opg 4'!$D$11</f>
        <v>25420.799999999843</v>
      </c>
      <c r="K299" s="9">
        <f t="shared" si="22"/>
        <v>0</v>
      </c>
      <c r="L299" s="9">
        <f t="shared" si="23"/>
        <v>0</v>
      </c>
    </row>
    <row r="300" spans="1:12" ht="15" x14ac:dyDescent="0.25">
      <c r="A300" s="167">
        <f t="shared" si="21"/>
        <v>232.87200000000078</v>
      </c>
      <c r="B300" s="325">
        <f t="shared" si="24"/>
        <v>0.97030000000000327</v>
      </c>
      <c r="C300" s="167">
        <f t="shared" si="20"/>
        <v>14.255999999998437</v>
      </c>
      <c r="D300" s="167">
        <f>IF('Lineær programmering opg 4'!$M$4=0,"-",(-A300+'Lineær programmering opg 4'!$M$4)/'Lineær programmering opg 4'!$K$4*-1)</f>
        <v>14.255999999998437</v>
      </c>
      <c r="E300" s="167">
        <f>IF('Lineær programmering opg 4'!$M$5=0,"-",(-A300+'Lineær programmering opg 4'!$M$5)/'Lineær programmering opg 4'!$K$5*-1)</f>
        <v>125.34599999999942</v>
      </c>
      <c r="F300" s="167" t="str">
        <f>IF('Lineær programmering opg 4'!$E$6=0,"-",(-A300+'Lineær programmering opg 4'!$M$6)/'Lineær programmering opg 4'!$K$6*-1)</f>
        <v>-</v>
      </c>
      <c r="G300" s="167" t="str">
        <f>IF('Lineær programmering opg 4'!$D$7=0,"-",((-A300+'Lineær programmering opg 4'!$M$7)/'Lineær programmering opg 4'!$K$7)*-1)</f>
        <v>-</v>
      </c>
      <c r="H300" s="167" t="str">
        <f>IF('Lineær programmering opg 4'!$C$8=0,"-",((-A300+'Lineær programmering opg 4'!$M$8)/'Lineær programmering opg 4'!$K$8)*-1)</f>
        <v>-</v>
      </c>
      <c r="I300" s="167" t="str">
        <f>IF('Lineær programmering opg 4'!$D$8=0,"-",'Lineær programmering opg 4'!$G$8)</f>
        <v>-</v>
      </c>
      <c r="J300" s="295">
        <f>A300*'Lineær programmering opg 4'!$C$11+Datatabel!C300*'Lineær programmering opg 4'!$D$11</f>
        <v>25425.599999999842</v>
      </c>
      <c r="K300" s="9">
        <f t="shared" si="22"/>
        <v>0</v>
      </c>
      <c r="L300" s="9">
        <f t="shared" si="23"/>
        <v>0</v>
      </c>
    </row>
    <row r="301" spans="1:12" ht="15" x14ac:dyDescent="0.25">
      <c r="A301" s="167">
        <f t="shared" si="21"/>
        <v>232.84800000000078</v>
      </c>
      <c r="B301" s="325">
        <f t="shared" si="24"/>
        <v>0.97020000000000328</v>
      </c>
      <c r="C301" s="167">
        <f t="shared" si="20"/>
        <v>14.303999999998439</v>
      </c>
      <c r="D301" s="167">
        <f>IF('Lineær programmering opg 4'!$M$4=0,"-",(-A301+'Lineær programmering opg 4'!$M$4)/'Lineær programmering opg 4'!$K$4*-1)</f>
        <v>14.303999999998439</v>
      </c>
      <c r="E301" s="167">
        <f>IF('Lineær programmering opg 4'!$M$5=0,"-",(-A301+'Lineær programmering opg 4'!$M$5)/'Lineær programmering opg 4'!$K$5*-1)</f>
        <v>125.36399999999942</v>
      </c>
      <c r="F301" s="167" t="str">
        <f>IF('Lineær programmering opg 4'!$E$6=0,"-",(-A301+'Lineær programmering opg 4'!$M$6)/'Lineær programmering opg 4'!$K$6*-1)</f>
        <v>-</v>
      </c>
      <c r="G301" s="167" t="str">
        <f>IF('Lineær programmering opg 4'!$D$7=0,"-",((-A301+'Lineær programmering opg 4'!$M$7)/'Lineær programmering opg 4'!$K$7)*-1)</f>
        <v>-</v>
      </c>
      <c r="H301" s="167" t="str">
        <f>IF('Lineær programmering opg 4'!$C$8=0,"-",((-A301+'Lineær programmering opg 4'!$M$8)/'Lineær programmering opg 4'!$K$8)*-1)</f>
        <v>-</v>
      </c>
      <c r="I301" s="167" t="str">
        <f>IF('Lineær programmering opg 4'!$D$8=0,"-",'Lineær programmering opg 4'!$G$8)</f>
        <v>-</v>
      </c>
      <c r="J301" s="295">
        <f>A301*'Lineær programmering opg 4'!$C$11+Datatabel!C301*'Lineær programmering opg 4'!$D$11</f>
        <v>25430.399999999845</v>
      </c>
      <c r="K301" s="9">
        <f t="shared" si="22"/>
        <v>0</v>
      </c>
      <c r="L301" s="9">
        <f t="shared" si="23"/>
        <v>0</v>
      </c>
    </row>
    <row r="302" spans="1:12" ht="15" x14ac:dyDescent="0.25">
      <c r="A302" s="167">
        <f t="shared" si="21"/>
        <v>232.82400000000078</v>
      </c>
      <c r="B302" s="325">
        <f t="shared" si="24"/>
        <v>0.97010000000000329</v>
      </c>
      <c r="C302" s="167">
        <f t="shared" si="20"/>
        <v>14.351999999998441</v>
      </c>
      <c r="D302" s="167">
        <f>IF('Lineær programmering opg 4'!$M$4=0,"-",(-A302+'Lineær programmering opg 4'!$M$4)/'Lineær programmering opg 4'!$K$4*-1)</f>
        <v>14.351999999998441</v>
      </c>
      <c r="E302" s="167">
        <f>IF('Lineær programmering opg 4'!$M$5=0,"-",(-A302+'Lineær programmering opg 4'!$M$5)/'Lineær programmering opg 4'!$K$5*-1)</f>
        <v>125.38199999999942</v>
      </c>
      <c r="F302" s="167" t="str">
        <f>IF('Lineær programmering opg 4'!$E$6=0,"-",(-A302+'Lineær programmering opg 4'!$M$6)/'Lineær programmering opg 4'!$K$6*-1)</f>
        <v>-</v>
      </c>
      <c r="G302" s="167" t="str">
        <f>IF('Lineær programmering opg 4'!$D$7=0,"-",((-A302+'Lineær programmering opg 4'!$M$7)/'Lineær programmering opg 4'!$K$7)*-1)</f>
        <v>-</v>
      </c>
      <c r="H302" s="167" t="str">
        <f>IF('Lineær programmering opg 4'!$C$8=0,"-",((-A302+'Lineær programmering opg 4'!$M$8)/'Lineær programmering opg 4'!$K$8)*-1)</f>
        <v>-</v>
      </c>
      <c r="I302" s="167" t="str">
        <f>IF('Lineær programmering opg 4'!$D$8=0,"-",'Lineær programmering opg 4'!$G$8)</f>
        <v>-</v>
      </c>
      <c r="J302" s="295">
        <f>A302*'Lineær programmering opg 4'!$C$11+Datatabel!C302*'Lineær programmering opg 4'!$D$11</f>
        <v>25435.199999999844</v>
      </c>
      <c r="K302" s="9">
        <f t="shared" si="22"/>
        <v>0</v>
      </c>
      <c r="L302" s="9">
        <f t="shared" si="23"/>
        <v>0</v>
      </c>
    </row>
    <row r="303" spans="1:12" ht="15" x14ac:dyDescent="0.25">
      <c r="A303" s="167">
        <f t="shared" si="21"/>
        <v>232.80000000000081</v>
      </c>
      <c r="B303" s="325">
        <f t="shared" si="24"/>
        <v>0.9700000000000033</v>
      </c>
      <c r="C303" s="167">
        <f t="shared" si="20"/>
        <v>14.399999999998386</v>
      </c>
      <c r="D303" s="167">
        <f>IF('Lineær programmering opg 4'!$M$4=0,"-",(-A303+'Lineær programmering opg 4'!$M$4)/'Lineær programmering opg 4'!$K$4*-1)</f>
        <v>14.399999999998386</v>
      </c>
      <c r="E303" s="167">
        <f>IF('Lineær programmering opg 4'!$M$5=0,"-",(-A303+'Lineær programmering opg 4'!$M$5)/'Lineær programmering opg 4'!$K$5*-1)</f>
        <v>125.39999999999939</v>
      </c>
      <c r="F303" s="167" t="str">
        <f>IF('Lineær programmering opg 4'!$E$6=0,"-",(-A303+'Lineær programmering opg 4'!$M$6)/'Lineær programmering opg 4'!$K$6*-1)</f>
        <v>-</v>
      </c>
      <c r="G303" s="167" t="str">
        <f>IF('Lineær programmering opg 4'!$D$7=0,"-",((-A303+'Lineær programmering opg 4'!$M$7)/'Lineær programmering opg 4'!$K$7)*-1)</f>
        <v>-</v>
      </c>
      <c r="H303" s="167" t="str">
        <f>IF('Lineær programmering opg 4'!$C$8=0,"-",((-A303+'Lineær programmering opg 4'!$M$8)/'Lineær programmering opg 4'!$K$8)*-1)</f>
        <v>-</v>
      </c>
      <c r="I303" s="167" t="str">
        <f>IF('Lineær programmering opg 4'!$D$8=0,"-",'Lineær programmering opg 4'!$G$8)</f>
        <v>-</v>
      </c>
      <c r="J303" s="295">
        <f>A303*'Lineær programmering opg 4'!$C$11+Datatabel!C303*'Lineær programmering opg 4'!$D$11</f>
        <v>25439.99999999984</v>
      </c>
      <c r="K303" s="9">
        <f t="shared" si="22"/>
        <v>0</v>
      </c>
      <c r="L303" s="9">
        <f t="shared" si="23"/>
        <v>0</v>
      </c>
    </row>
    <row r="304" spans="1:12" ht="15" x14ac:dyDescent="0.25">
      <c r="A304" s="167">
        <f t="shared" si="21"/>
        <v>232.77600000000081</v>
      </c>
      <c r="B304" s="325">
        <f t="shared" si="24"/>
        <v>0.96990000000000332</v>
      </c>
      <c r="C304" s="167">
        <f t="shared" si="20"/>
        <v>14.447999999998387</v>
      </c>
      <c r="D304" s="167">
        <f>IF('Lineær programmering opg 4'!$M$4=0,"-",(-A304+'Lineær programmering opg 4'!$M$4)/'Lineær programmering opg 4'!$K$4*-1)</f>
        <v>14.447999999998387</v>
      </c>
      <c r="E304" s="167">
        <f>IF('Lineær programmering opg 4'!$M$5=0,"-",(-A304+'Lineær programmering opg 4'!$M$5)/'Lineær programmering opg 4'!$K$5*-1)</f>
        <v>125.4179999999994</v>
      </c>
      <c r="F304" s="167" t="str">
        <f>IF('Lineær programmering opg 4'!$E$6=0,"-",(-A304+'Lineær programmering opg 4'!$M$6)/'Lineær programmering opg 4'!$K$6*-1)</f>
        <v>-</v>
      </c>
      <c r="G304" s="167" t="str">
        <f>IF('Lineær programmering opg 4'!$D$7=0,"-",((-A304+'Lineær programmering opg 4'!$M$7)/'Lineær programmering opg 4'!$K$7)*-1)</f>
        <v>-</v>
      </c>
      <c r="H304" s="167" t="str">
        <f>IF('Lineær programmering opg 4'!$C$8=0,"-",((-A304+'Lineær programmering opg 4'!$M$8)/'Lineær programmering opg 4'!$K$8)*-1)</f>
        <v>-</v>
      </c>
      <c r="I304" s="167" t="str">
        <f>IF('Lineær programmering opg 4'!$D$8=0,"-",'Lineær programmering opg 4'!$G$8)</f>
        <v>-</v>
      </c>
      <c r="J304" s="295">
        <f>A304*'Lineær programmering opg 4'!$C$11+Datatabel!C304*'Lineær programmering opg 4'!$D$11</f>
        <v>25444.799999999839</v>
      </c>
      <c r="K304" s="9">
        <f t="shared" si="22"/>
        <v>0</v>
      </c>
      <c r="L304" s="9">
        <f t="shared" si="23"/>
        <v>0</v>
      </c>
    </row>
    <row r="305" spans="1:12" ht="15" x14ac:dyDescent="0.25">
      <c r="A305" s="167">
        <f t="shared" si="21"/>
        <v>232.75200000000081</v>
      </c>
      <c r="B305" s="325">
        <f t="shared" si="24"/>
        <v>0.96980000000000333</v>
      </c>
      <c r="C305" s="167">
        <f t="shared" si="20"/>
        <v>14.495999999998389</v>
      </c>
      <c r="D305" s="167">
        <f>IF('Lineær programmering opg 4'!$M$4=0,"-",(-A305+'Lineær programmering opg 4'!$M$4)/'Lineær programmering opg 4'!$K$4*-1)</f>
        <v>14.495999999998389</v>
      </c>
      <c r="E305" s="167">
        <f>IF('Lineær programmering opg 4'!$M$5=0,"-",(-A305+'Lineær programmering opg 4'!$M$5)/'Lineær programmering opg 4'!$K$5*-1)</f>
        <v>125.4359999999994</v>
      </c>
      <c r="F305" s="167" t="str">
        <f>IF('Lineær programmering opg 4'!$E$6=0,"-",(-A305+'Lineær programmering opg 4'!$M$6)/'Lineær programmering opg 4'!$K$6*-1)</f>
        <v>-</v>
      </c>
      <c r="G305" s="167" t="str">
        <f>IF('Lineær programmering opg 4'!$D$7=0,"-",((-A305+'Lineær programmering opg 4'!$M$7)/'Lineær programmering opg 4'!$K$7)*-1)</f>
        <v>-</v>
      </c>
      <c r="H305" s="167" t="str">
        <f>IF('Lineær programmering opg 4'!$C$8=0,"-",((-A305+'Lineær programmering opg 4'!$M$8)/'Lineær programmering opg 4'!$K$8)*-1)</f>
        <v>-</v>
      </c>
      <c r="I305" s="167" t="str">
        <f>IF('Lineær programmering opg 4'!$D$8=0,"-",'Lineær programmering opg 4'!$G$8)</f>
        <v>-</v>
      </c>
      <c r="J305" s="295">
        <f>A305*'Lineær programmering opg 4'!$C$11+Datatabel!C305*'Lineær programmering opg 4'!$D$11</f>
        <v>25449.599999999838</v>
      </c>
      <c r="K305" s="9">
        <f t="shared" si="22"/>
        <v>0</v>
      </c>
      <c r="L305" s="9">
        <f t="shared" si="23"/>
        <v>0</v>
      </c>
    </row>
    <row r="306" spans="1:12" ht="15" x14ac:dyDescent="0.25">
      <c r="A306" s="167">
        <f t="shared" si="21"/>
        <v>232.7280000000008</v>
      </c>
      <c r="B306" s="325">
        <f t="shared" si="24"/>
        <v>0.96970000000000334</v>
      </c>
      <c r="C306" s="167">
        <f t="shared" si="20"/>
        <v>14.543999999998391</v>
      </c>
      <c r="D306" s="167">
        <f>IF('Lineær programmering opg 4'!$M$4=0,"-",(-A306+'Lineær programmering opg 4'!$M$4)/'Lineær programmering opg 4'!$K$4*-1)</f>
        <v>14.543999999998391</v>
      </c>
      <c r="E306" s="167">
        <f>IF('Lineær programmering opg 4'!$M$5=0,"-",(-A306+'Lineær programmering opg 4'!$M$5)/'Lineær programmering opg 4'!$K$5*-1)</f>
        <v>125.4539999999994</v>
      </c>
      <c r="F306" s="167" t="str">
        <f>IF('Lineær programmering opg 4'!$E$6=0,"-",(-A306+'Lineær programmering opg 4'!$M$6)/'Lineær programmering opg 4'!$K$6*-1)</f>
        <v>-</v>
      </c>
      <c r="G306" s="167" t="str">
        <f>IF('Lineær programmering opg 4'!$D$7=0,"-",((-A306+'Lineær programmering opg 4'!$M$7)/'Lineær programmering opg 4'!$K$7)*-1)</f>
        <v>-</v>
      </c>
      <c r="H306" s="167" t="str">
        <f>IF('Lineær programmering opg 4'!$C$8=0,"-",((-A306+'Lineær programmering opg 4'!$M$8)/'Lineær programmering opg 4'!$K$8)*-1)</f>
        <v>-</v>
      </c>
      <c r="I306" s="167" t="str">
        <f>IF('Lineær programmering opg 4'!$D$8=0,"-",'Lineær programmering opg 4'!$G$8)</f>
        <v>-</v>
      </c>
      <c r="J306" s="295">
        <f>A306*'Lineær programmering opg 4'!$C$11+Datatabel!C306*'Lineær programmering opg 4'!$D$11</f>
        <v>25454.399999999838</v>
      </c>
      <c r="K306" s="9">
        <f t="shared" si="22"/>
        <v>0</v>
      </c>
      <c r="L306" s="9">
        <f t="shared" si="23"/>
        <v>0</v>
      </c>
    </row>
    <row r="307" spans="1:12" ht="15" x14ac:dyDescent="0.25">
      <c r="A307" s="167">
        <f t="shared" si="21"/>
        <v>232.7040000000008</v>
      </c>
      <c r="B307" s="325">
        <f t="shared" si="24"/>
        <v>0.96960000000000335</v>
      </c>
      <c r="C307" s="167">
        <f t="shared" si="20"/>
        <v>14.591999999998393</v>
      </c>
      <c r="D307" s="167">
        <f>IF('Lineær programmering opg 4'!$M$4=0,"-",(-A307+'Lineær programmering opg 4'!$M$4)/'Lineær programmering opg 4'!$K$4*-1)</f>
        <v>14.591999999998393</v>
      </c>
      <c r="E307" s="167">
        <f>IF('Lineær programmering opg 4'!$M$5=0,"-",(-A307+'Lineær programmering opg 4'!$M$5)/'Lineær programmering opg 4'!$K$5*-1)</f>
        <v>125.4719999999994</v>
      </c>
      <c r="F307" s="167" t="str">
        <f>IF('Lineær programmering opg 4'!$E$6=0,"-",(-A307+'Lineær programmering opg 4'!$M$6)/'Lineær programmering opg 4'!$K$6*-1)</f>
        <v>-</v>
      </c>
      <c r="G307" s="167" t="str">
        <f>IF('Lineær programmering opg 4'!$D$7=0,"-",((-A307+'Lineær programmering opg 4'!$M$7)/'Lineær programmering opg 4'!$K$7)*-1)</f>
        <v>-</v>
      </c>
      <c r="H307" s="167" t="str">
        <f>IF('Lineær programmering opg 4'!$C$8=0,"-",((-A307+'Lineær programmering opg 4'!$M$8)/'Lineær programmering opg 4'!$K$8)*-1)</f>
        <v>-</v>
      </c>
      <c r="I307" s="167" t="str">
        <f>IF('Lineær programmering opg 4'!$D$8=0,"-",'Lineær programmering opg 4'!$G$8)</f>
        <v>-</v>
      </c>
      <c r="J307" s="295">
        <f>A307*'Lineær programmering opg 4'!$C$11+Datatabel!C307*'Lineær programmering opg 4'!$D$11</f>
        <v>25459.199999999841</v>
      </c>
      <c r="K307" s="9">
        <f t="shared" si="22"/>
        <v>0</v>
      </c>
      <c r="L307" s="9">
        <f t="shared" si="23"/>
        <v>0</v>
      </c>
    </row>
    <row r="308" spans="1:12" ht="15" x14ac:dyDescent="0.25">
      <c r="A308" s="167">
        <f t="shared" si="21"/>
        <v>232.6800000000008</v>
      </c>
      <c r="B308" s="325">
        <f t="shared" si="24"/>
        <v>0.96950000000000336</v>
      </c>
      <c r="C308" s="167">
        <f t="shared" si="20"/>
        <v>14.639999999998395</v>
      </c>
      <c r="D308" s="167">
        <f>IF('Lineær programmering opg 4'!$M$4=0,"-",(-A308+'Lineær programmering opg 4'!$M$4)/'Lineær programmering opg 4'!$K$4*-1)</f>
        <v>14.639999999998395</v>
      </c>
      <c r="E308" s="167">
        <f>IF('Lineær programmering opg 4'!$M$5=0,"-",(-A308+'Lineær programmering opg 4'!$M$5)/'Lineær programmering opg 4'!$K$5*-1)</f>
        <v>125.4899999999994</v>
      </c>
      <c r="F308" s="167" t="str">
        <f>IF('Lineær programmering opg 4'!$E$6=0,"-",(-A308+'Lineær programmering opg 4'!$M$6)/'Lineær programmering opg 4'!$K$6*-1)</f>
        <v>-</v>
      </c>
      <c r="G308" s="167" t="str">
        <f>IF('Lineær programmering opg 4'!$D$7=0,"-",((-A308+'Lineær programmering opg 4'!$M$7)/'Lineær programmering opg 4'!$K$7)*-1)</f>
        <v>-</v>
      </c>
      <c r="H308" s="167" t="str">
        <f>IF('Lineær programmering opg 4'!$C$8=0,"-",((-A308+'Lineær programmering opg 4'!$M$8)/'Lineær programmering opg 4'!$K$8)*-1)</f>
        <v>-</v>
      </c>
      <c r="I308" s="167" t="str">
        <f>IF('Lineær programmering opg 4'!$D$8=0,"-",'Lineær programmering opg 4'!$G$8)</f>
        <v>-</v>
      </c>
      <c r="J308" s="295">
        <f>A308*'Lineær programmering opg 4'!$C$11+Datatabel!C308*'Lineær programmering opg 4'!$D$11</f>
        <v>25463.99999999984</v>
      </c>
      <c r="K308" s="9">
        <f t="shared" si="22"/>
        <v>0</v>
      </c>
      <c r="L308" s="9">
        <f t="shared" si="23"/>
        <v>0</v>
      </c>
    </row>
    <row r="309" spans="1:12" ht="15" x14ac:dyDescent="0.25">
      <c r="A309" s="167">
        <f t="shared" si="21"/>
        <v>232.6560000000008</v>
      </c>
      <c r="B309" s="325">
        <f t="shared" si="24"/>
        <v>0.96940000000000337</v>
      </c>
      <c r="C309" s="167">
        <f t="shared" si="20"/>
        <v>14.687999999998397</v>
      </c>
      <c r="D309" s="167">
        <f>IF('Lineær programmering opg 4'!$M$4=0,"-",(-A309+'Lineær programmering opg 4'!$M$4)/'Lineær programmering opg 4'!$K$4*-1)</f>
        <v>14.687999999998397</v>
      </c>
      <c r="E309" s="167">
        <f>IF('Lineær programmering opg 4'!$M$5=0,"-",(-A309+'Lineær programmering opg 4'!$M$5)/'Lineær programmering opg 4'!$K$5*-1)</f>
        <v>125.5079999999994</v>
      </c>
      <c r="F309" s="167" t="str">
        <f>IF('Lineær programmering opg 4'!$E$6=0,"-",(-A309+'Lineær programmering opg 4'!$M$6)/'Lineær programmering opg 4'!$K$6*-1)</f>
        <v>-</v>
      </c>
      <c r="G309" s="167" t="str">
        <f>IF('Lineær programmering opg 4'!$D$7=0,"-",((-A309+'Lineær programmering opg 4'!$M$7)/'Lineær programmering opg 4'!$K$7)*-1)</f>
        <v>-</v>
      </c>
      <c r="H309" s="167" t="str">
        <f>IF('Lineær programmering opg 4'!$C$8=0,"-",((-A309+'Lineær programmering opg 4'!$M$8)/'Lineær programmering opg 4'!$K$8)*-1)</f>
        <v>-</v>
      </c>
      <c r="I309" s="167" t="str">
        <f>IF('Lineær programmering opg 4'!$D$8=0,"-",'Lineær programmering opg 4'!$G$8)</f>
        <v>-</v>
      </c>
      <c r="J309" s="295">
        <f>A309*'Lineær programmering opg 4'!$C$11+Datatabel!C309*'Lineær programmering opg 4'!$D$11</f>
        <v>25468.799999999839</v>
      </c>
      <c r="K309" s="9">
        <f t="shared" si="22"/>
        <v>0</v>
      </c>
      <c r="L309" s="9">
        <f t="shared" si="23"/>
        <v>0</v>
      </c>
    </row>
    <row r="310" spans="1:12" ht="15" x14ac:dyDescent="0.25">
      <c r="A310" s="167">
        <f t="shared" si="21"/>
        <v>232.6320000000008</v>
      </c>
      <c r="B310" s="325">
        <f t="shared" si="24"/>
        <v>0.96930000000000338</v>
      </c>
      <c r="C310" s="167">
        <f t="shared" si="20"/>
        <v>14.735999999998398</v>
      </c>
      <c r="D310" s="167">
        <f>IF('Lineær programmering opg 4'!$M$4=0,"-",(-A310+'Lineær programmering opg 4'!$M$4)/'Lineær programmering opg 4'!$K$4*-1)</f>
        <v>14.735999999998398</v>
      </c>
      <c r="E310" s="167">
        <f>IF('Lineær programmering opg 4'!$M$5=0,"-",(-A310+'Lineær programmering opg 4'!$M$5)/'Lineær programmering opg 4'!$K$5*-1)</f>
        <v>125.5259999999994</v>
      </c>
      <c r="F310" s="167" t="str">
        <f>IF('Lineær programmering opg 4'!$E$6=0,"-",(-A310+'Lineær programmering opg 4'!$M$6)/'Lineær programmering opg 4'!$K$6*-1)</f>
        <v>-</v>
      </c>
      <c r="G310" s="167" t="str">
        <f>IF('Lineær programmering opg 4'!$D$7=0,"-",((-A310+'Lineær programmering opg 4'!$M$7)/'Lineær programmering opg 4'!$K$7)*-1)</f>
        <v>-</v>
      </c>
      <c r="H310" s="167" t="str">
        <f>IF('Lineær programmering opg 4'!$C$8=0,"-",((-A310+'Lineær programmering opg 4'!$M$8)/'Lineær programmering opg 4'!$K$8)*-1)</f>
        <v>-</v>
      </c>
      <c r="I310" s="167" t="str">
        <f>IF('Lineær programmering opg 4'!$D$8=0,"-",'Lineær programmering opg 4'!$G$8)</f>
        <v>-</v>
      </c>
      <c r="J310" s="295">
        <f>A310*'Lineær programmering opg 4'!$C$11+Datatabel!C310*'Lineær programmering opg 4'!$D$11</f>
        <v>25473.599999999838</v>
      </c>
      <c r="K310" s="9">
        <f t="shared" si="22"/>
        <v>0</v>
      </c>
      <c r="L310" s="9">
        <f t="shared" si="23"/>
        <v>0</v>
      </c>
    </row>
    <row r="311" spans="1:12" ht="15" x14ac:dyDescent="0.25">
      <c r="A311" s="167">
        <f t="shared" si="21"/>
        <v>232.6080000000008</v>
      </c>
      <c r="B311" s="325">
        <f t="shared" si="24"/>
        <v>0.96920000000000339</v>
      </c>
      <c r="C311" s="167">
        <f t="shared" si="20"/>
        <v>14.7839999999984</v>
      </c>
      <c r="D311" s="167">
        <f>IF('Lineær programmering opg 4'!$M$4=0,"-",(-A311+'Lineær programmering opg 4'!$M$4)/'Lineær programmering opg 4'!$K$4*-1)</f>
        <v>14.7839999999984</v>
      </c>
      <c r="E311" s="167">
        <f>IF('Lineær programmering opg 4'!$M$5=0,"-",(-A311+'Lineær programmering opg 4'!$M$5)/'Lineær programmering opg 4'!$K$5*-1)</f>
        <v>125.5439999999994</v>
      </c>
      <c r="F311" s="167" t="str">
        <f>IF('Lineær programmering opg 4'!$E$6=0,"-",(-A311+'Lineær programmering opg 4'!$M$6)/'Lineær programmering opg 4'!$K$6*-1)</f>
        <v>-</v>
      </c>
      <c r="G311" s="167" t="str">
        <f>IF('Lineær programmering opg 4'!$D$7=0,"-",((-A311+'Lineær programmering opg 4'!$M$7)/'Lineær programmering opg 4'!$K$7)*-1)</f>
        <v>-</v>
      </c>
      <c r="H311" s="167" t="str">
        <f>IF('Lineær programmering opg 4'!$C$8=0,"-",((-A311+'Lineær programmering opg 4'!$M$8)/'Lineær programmering opg 4'!$K$8)*-1)</f>
        <v>-</v>
      </c>
      <c r="I311" s="167" t="str">
        <f>IF('Lineær programmering opg 4'!$D$8=0,"-",'Lineær programmering opg 4'!$G$8)</f>
        <v>-</v>
      </c>
      <c r="J311" s="295">
        <f>A311*'Lineær programmering opg 4'!$C$11+Datatabel!C311*'Lineær programmering opg 4'!$D$11</f>
        <v>25478.399999999841</v>
      </c>
      <c r="K311" s="9">
        <f t="shared" si="22"/>
        <v>0</v>
      </c>
      <c r="L311" s="9">
        <f t="shared" si="23"/>
        <v>0</v>
      </c>
    </row>
    <row r="312" spans="1:12" ht="15" x14ac:dyDescent="0.25">
      <c r="A312" s="167">
        <f t="shared" si="21"/>
        <v>232.58400000000083</v>
      </c>
      <c r="B312" s="325">
        <f t="shared" si="24"/>
        <v>0.9691000000000034</v>
      </c>
      <c r="C312" s="167">
        <f t="shared" si="20"/>
        <v>14.831999999998345</v>
      </c>
      <c r="D312" s="167">
        <f>IF('Lineær programmering opg 4'!$M$4=0,"-",(-A312+'Lineær programmering opg 4'!$M$4)/'Lineær programmering opg 4'!$K$4*-1)</f>
        <v>14.831999999998345</v>
      </c>
      <c r="E312" s="167">
        <f>IF('Lineær programmering opg 4'!$M$5=0,"-",(-A312+'Lineær programmering opg 4'!$M$5)/'Lineær programmering opg 4'!$K$5*-1)</f>
        <v>125.56199999999939</v>
      </c>
      <c r="F312" s="167" t="str">
        <f>IF('Lineær programmering opg 4'!$E$6=0,"-",(-A312+'Lineær programmering opg 4'!$M$6)/'Lineær programmering opg 4'!$K$6*-1)</f>
        <v>-</v>
      </c>
      <c r="G312" s="167" t="str">
        <f>IF('Lineær programmering opg 4'!$D$7=0,"-",((-A312+'Lineær programmering opg 4'!$M$7)/'Lineær programmering opg 4'!$K$7)*-1)</f>
        <v>-</v>
      </c>
      <c r="H312" s="167" t="str">
        <f>IF('Lineær programmering opg 4'!$C$8=0,"-",((-A312+'Lineær programmering opg 4'!$M$8)/'Lineær programmering opg 4'!$K$8)*-1)</f>
        <v>-</v>
      </c>
      <c r="I312" s="167" t="str">
        <f>IF('Lineær programmering opg 4'!$D$8=0,"-",'Lineær programmering opg 4'!$G$8)</f>
        <v>-</v>
      </c>
      <c r="J312" s="295">
        <f>A312*'Lineær programmering opg 4'!$C$11+Datatabel!C312*'Lineær programmering opg 4'!$D$11</f>
        <v>25483.199999999833</v>
      </c>
      <c r="K312" s="9">
        <f t="shared" si="22"/>
        <v>0</v>
      </c>
      <c r="L312" s="9">
        <f t="shared" si="23"/>
        <v>0</v>
      </c>
    </row>
    <row r="313" spans="1:12" ht="15" x14ac:dyDescent="0.25">
      <c r="A313" s="167">
        <f t="shared" si="21"/>
        <v>232.56000000000083</v>
      </c>
      <c r="B313" s="325">
        <f t="shared" si="24"/>
        <v>0.96900000000000341</v>
      </c>
      <c r="C313" s="167">
        <f t="shared" si="20"/>
        <v>14.879999999998347</v>
      </c>
      <c r="D313" s="167">
        <f>IF('Lineær programmering opg 4'!$M$4=0,"-",(-A313+'Lineær programmering opg 4'!$M$4)/'Lineær programmering opg 4'!$K$4*-1)</f>
        <v>14.879999999998347</v>
      </c>
      <c r="E313" s="167">
        <f>IF('Lineær programmering opg 4'!$M$5=0,"-",(-A313+'Lineær programmering opg 4'!$M$5)/'Lineær programmering opg 4'!$K$5*-1)</f>
        <v>125.57999999999939</v>
      </c>
      <c r="F313" s="167" t="str">
        <f>IF('Lineær programmering opg 4'!$E$6=0,"-",(-A313+'Lineær programmering opg 4'!$M$6)/'Lineær programmering opg 4'!$K$6*-1)</f>
        <v>-</v>
      </c>
      <c r="G313" s="167" t="str">
        <f>IF('Lineær programmering opg 4'!$D$7=0,"-",((-A313+'Lineær programmering opg 4'!$M$7)/'Lineær programmering opg 4'!$K$7)*-1)</f>
        <v>-</v>
      </c>
      <c r="H313" s="167" t="str">
        <f>IF('Lineær programmering opg 4'!$C$8=0,"-",((-A313+'Lineær programmering opg 4'!$M$8)/'Lineær programmering opg 4'!$K$8)*-1)</f>
        <v>-</v>
      </c>
      <c r="I313" s="167" t="str">
        <f>IF('Lineær programmering opg 4'!$D$8=0,"-",'Lineær programmering opg 4'!$G$8)</f>
        <v>-</v>
      </c>
      <c r="J313" s="295">
        <f>A313*'Lineær programmering opg 4'!$C$11+Datatabel!C313*'Lineær programmering opg 4'!$D$11</f>
        <v>25487.999999999836</v>
      </c>
      <c r="K313" s="9">
        <f t="shared" si="22"/>
        <v>0</v>
      </c>
      <c r="L313" s="9">
        <f t="shared" si="23"/>
        <v>0</v>
      </c>
    </row>
    <row r="314" spans="1:12" ht="15" x14ac:dyDescent="0.25">
      <c r="A314" s="167">
        <f t="shared" si="21"/>
        <v>232.53600000000083</v>
      </c>
      <c r="B314" s="325">
        <f t="shared" si="24"/>
        <v>0.96890000000000343</v>
      </c>
      <c r="C314" s="167">
        <f t="shared" si="20"/>
        <v>14.927999999998349</v>
      </c>
      <c r="D314" s="167">
        <f>IF('Lineær programmering opg 4'!$M$4=0,"-",(-A314+'Lineær programmering opg 4'!$M$4)/'Lineær programmering opg 4'!$K$4*-1)</f>
        <v>14.927999999998349</v>
      </c>
      <c r="E314" s="167">
        <f>IF('Lineær programmering opg 4'!$M$5=0,"-",(-A314+'Lineær programmering opg 4'!$M$5)/'Lineær programmering opg 4'!$K$5*-1)</f>
        <v>125.59799999999939</v>
      </c>
      <c r="F314" s="167" t="str">
        <f>IF('Lineær programmering opg 4'!$E$6=0,"-",(-A314+'Lineær programmering opg 4'!$M$6)/'Lineær programmering opg 4'!$K$6*-1)</f>
        <v>-</v>
      </c>
      <c r="G314" s="167" t="str">
        <f>IF('Lineær programmering opg 4'!$D$7=0,"-",((-A314+'Lineær programmering opg 4'!$M$7)/'Lineær programmering opg 4'!$K$7)*-1)</f>
        <v>-</v>
      </c>
      <c r="H314" s="167" t="str">
        <f>IF('Lineær programmering opg 4'!$C$8=0,"-",((-A314+'Lineær programmering opg 4'!$M$8)/'Lineær programmering opg 4'!$K$8)*-1)</f>
        <v>-</v>
      </c>
      <c r="I314" s="167" t="str">
        <f>IF('Lineær programmering opg 4'!$D$8=0,"-",'Lineær programmering opg 4'!$G$8)</f>
        <v>-</v>
      </c>
      <c r="J314" s="295">
        <f>A314*'Lineær programmering opg 4'!$C$11+Datatabel!C314*'Lineær programmering opg 4'!$D$11</f>
        <v>25492.799999999836</v>
      </c>
      <c r="K314" s="9">
        <f t="shared" si="22"/>
        <v>0</v>
      </c>
      <c r="L314" s="9">
        <f t="shared" si="23"/>
        <v>0</v>
      </c>
    </row>
    <row r="315" spans="1:12" ht="15" x14ac:dyDescent="0.25">
      <c r="A315" s="167">
        <f t="shared" si="21"/>
        <v>232.51200000000082</v>
      </c>
      <c r="B315" s="325">
        <f t="shared" si="24"/>
        <v>0.96880000000000344</v>
      </c>
      <c r="C315" s="167">
        <f t="shared" si="20"/>
        <v>14.975999999998351</v>
      </c>
      <c r="D315" s="167">
        <f>IF('Lineær programmering opg 4'!$M$4=0,"-",(-A315+'Lineær programmering opg 4'!$M$4)/'Lineær programmering opg 4'!$K$4*-1)</f>
        <v>14.975999999998351</v>
      </c>
      <c r="E315" s="167">
        <f>IF('Lineær programmering opg 4'!$M$5=0,"-",(-A315+'Lineær programmering opg 4'!$M$5)/'Lineær programmering opg 4'!$K$5*-1)</f>
        <v>125.61599999999939</v>
      </c>
      <c r="F315" s="167" t="str">
        <f>IF('Lineær programmering opg 4'!$E$6=0,"-",(-A315+'Lineær programmering opg 4'!$M$6)/'Lineær programmering opg 4'!$K$6*-1)</f>
        <v>-</v>
      </c>
      <c r="G315" s="167" t="str">
        <f>IF('Lineær programmering opg 4'!$D$7=0,"-",((-A315+'Lineær programmering opg 4'!$M$7)/'Lineær programmering opg 4'!$K$7)*-1)</f>
        <v>-</v>
      </c>
      <c r="H315" s="167" t="str">
        <f>IF('Lineær programmering opg 4'!$C$8=0,"-",((-A315+'Lineær programmering opg 4'!$M$8)/'Lineær programmering opg 4'!$K$8)*-1)</f>
        <v>-</v>
      </c>
      <c r="I315" s="167" t="str">
        <f>IF('Lineær programmering opg 4'!$D$8=0,"-",'Lineær programmering opg 4'!$G$8)</f>
        <v>-</v>
      </c>
      <c r="J315" s="295">
        <f>A315*'Lineær programmering opg 4'!$C$11+Datatabel!C315*'Lineær programmering opg 4'!$D$11</f>
        <v>25497.599999999835</v>
      </c>
      <c r="K315" s="9">
        <f t="shared" si="22"/>
        <v>0</v>
      </c>
      <c r="L315" s="9">
        <f t="shared" si="23"/>
        <v>0</v>
      </c>
    </row>
    <row r="316" spans="1:12" ht="15" x14ac:dyDescent="0.25">
      <c r="A316" s="167">
        <f t="shared" si="21"/>
        <v>232.48800000000082</v>
      </c>
      <c r="B316" s="325">
        <f t="shared" si="24"/>
        <v>0.96870000000000345</v>
      </c>
      <c r="C316" s="167">
        <f t="shared" si="20"/>
        <v>15.023999999998352</v>
      </c>
      <c r="D316" s="167">
        <f>IF('Lineær programmering opg 4'!$M$4=0,"-",(-A316+'Lineær programmering opg 4'!$M$4)/'Lineær programmering opg 4'!$K$4*-1)</f>
        <v>15.023999999998352</v>
      </c>
      <c r="E316" s="167">
        <f>IF('Lineær programmering opg 4'!$M$5=0,"-",(-A316+'Lineær programmering opg 4'!$M$5)/'Lineær programmering opg 4'!$K$5*-1)</f>
        <v>125.63399999999939</v>
      </c>
      <c r="F316" s="167" t="str">
        <f>IF('Lineær programmering opg 4'!$E$6=0,"-",(-A316+'Lineær programmering opg 4'!$M$6)/'Lineær programmering opg 4'!$K$6*-1)</f>
        <v>-</v>
      </c>
      <c r="G316" s="167" t="str">
        <f>IF('Lineær programmering opg 4'!$D$7=0,"-",((-A316+'Lineær programmering opg 4'!$M$7)/'Lineær programmering opg 4'!$K$7)*-1)</f>
        <v>-</v>
      </c>
      <c r="H316" s="167" t="str">
        <f>IF('Lineær programmering opg 4'!$C$8=0,"-",((-A316+'Lineær programmering opg 4'!$M$8)/'Lineær programmering opg 4'!$K$8)*-1)</f>
        <v>-</v>
      </c>
      <c r="I316" s="167" t="str">
        <f>IF('Lineær programmering opg 4'!$D$8=0,"-",'Lineær programmering opg 4'!$G$8)</f>
        <v>-</v>
      </c>
      <c r="J316" s="295">
        <f>A316*'Lineær programmering opg 4'!$C$11+Datatabel!C316*'Lineær programmering opg 4'!$D$11</f>
        <v>25502.399999999834</v>
      </c>
      <c r="K316" s="9">
        <f t="shared" si="22"/>
        <v>0</v>
      </c>
      <c r="L316" s="9">
        <f t="shared" si="23"/>
        <v>0</v>
      </c>
    </row>
    <row r="317" spans="1:12" ht="15" x14ac:dyDescent="0.25">
      <c r="A317" s="167">
        <f t="shared" si="21"/>
        <v>232.46400000000082</v>
      </c>
      <c r="B317" s="325">
        <f t="shared" si="24"/>
        <v>0.96860000000000346</v>
      </c>
      <c r="C317" s="167">
        <f t="shared" si="20"/>
        <v>15.071999999998354</v>
      </c>
      <c r="D317" s="167">
        <f>IF('Lineær programmering opg 4'!$M$4=0,"-",(-A317+'Lineær programmering opg 4'!$M$4)/'Lineær programmering opg 4'!$K$4*-1)</f>
        <v>15.071999999998354</v>
      </c>
      <c r="E317" s="167">
        <f>IF('Lineær programmering opg 4'!$M$5=0,"-",(-A317+'Lineær programmering opg 4'!$M$5)/'Lineær programmering opg 4'!$K$5*-1)</f>
        <v>125.65199999999939</v>
      </c>
      <c r="F317" s="167" t="str">
        <f>IF('Lineær programmering opg 4'!$E$6=0,"-",(-A317+'Lineær programmering opg 4'!$M$6)/'Lineær programmering opg 4'!$K$6*-1)</f>
        <v>-</v>
      </c>
      <c r="G317" s="167" t="str">
        <f>IF('Lineær programmering opg 4'!$D$7=0,"-",((-A317+'Lineær programmering opg 4'!$M$7)/'Lineær programmering opg 4'!$K$7)*-1)</f>
        <v>-</v>
      </c>
      <c r="H317" s="167" t="str">
        <f>IF('Lineær programmering opg 4'!$C$8=0,"-",((-A317+'Lineær programmering opg 4'!$M$8)/'Lineær programmering opg 4'!$K$8)*-1)</f>
        <v>-</v>
      </c>
      <c r="I317" s="167" t="str">
        <f>IF('Lineær programmering opg 4'!$D$8=0,"-",'Lineær programmering opg 4'!$G$8)</f>
        <v>-</v>
      </c>
      <c r="J317" s="295">
        <f>A317*'Lineær programmering opg 4'!$C$11+Datatabel!C317*'Lineær programmering opg 4'!$D$11</f>
        <v>25507.199999999833</v>
      </c>
      <c r="K317" s="9">
        <f t="shared" si="22"/>
        <v>0</v>
      </c>
      <c r="L317" s="9">
        <f t="shared" si="23"/>
        <v>0</v>
      </c>
    </row>
    <row r="318" spans="1:12" ht="15" x14ac:dyDescent="0.25">
      <c r="A318" s="167">
        <f t="shared" si="21"/>
        <v>232.44000000000082</v>
      </c>
      <c r="B318" s="325">
        <f t="shared" si="24"/>
        <v>0.96850000000000347</v>
      </c>
      <c r="C318" s="167">
        <f t="shared" si="20"/>
        <v>15.119999999998356</v>
      </c>
      <c r="D318" s="167">
        <f>IF('Lineær programmering opg 4'!$M$4=0,"-",(-A318+'Lineær programmering opg 4'!$M$4)/'Lineær programmering opg 4'!$K$4*-1)</f>
        <v>15.119999999998356</v>
      </c>
      <c r="E318" s="167">
        <f>IF('Lineær programmering opg 4'!$M$5=0,"-",(-A318+'Lineær programmering opg 4'!$M$5)/'Lineær programmering opg 4'!$K$5*-1)</f>
        <v>125.66999999999939</v>
      </c>
      <c r="F318" s="167" t="str">
        <f>IF('Lineær programmering opg 4'!$E$6=0,"-",(-A318+'Lineær programmering opg 4'!$M$6)/'Lineær programmering opg 4'!$K$6*-1)</f>
        <v>-</v>
      </c>
      <c r="G318" s="167" t="str">
        <f>IF('Lineær programmering opg 4'!$D$7=0,"-",((-A318+'Lineær programmering opg 4'!$M$7)/'Lineær programmering opg 4'!$K$7)*-1)</f>
        <v>-</v>
      </c>
      <c r="H318" s="167" t="str">
        <f>IF('Lineær programmering opg 4'!$C$8=0,"-",((-A318+'Lineær programmering opg 4'!$M$8)/'Lineær programmering opg 4'!$K$8)*-1)</f>
        <v>-</v>
      </c>
      <c r="I318" s="167" t="str">
        <f>IF('Lineær programmering opg 4'!$D$8=0,"-",'Lineær programmering opg 4'!$G$8)</f>
        <v>-</v>
      </c>
      <c r="J318" s="295">
        <f>A318*'Lineær programmering opg 4'!$C$11+Datatabel!C318*'Lineær programmering opg 4'!$D$11</f>
        <v>25511.999999999836</v>
      </c>
      <c r="K318" s="9">
        <f t="shared" si="22"/>
        <v>0</v>
      </c>
      <c r="L318" s="9">
        <f t="shared" si="23"/>
        <v>0</v>
      </c>
    </row>
    <row r="319" spans="1:12" ht="15" x14ac:dyDescent="0.25">
      <c r="A319" s="167">
        <f t="shared" si="21"/>
        <v>232.41600000000085</v>
      </c>
      <c r="B319" s="325">
        <f t="shared" si="24"/>
        <v>0.96840000000000348</v>
      </c>
      <c r="C319" s="167">
        <f t="shared" si="20"/>
        <v>15.167999999998301</v>
      </c>
      <c r="D319" s="167">
        <f>IF('Lineær programmering opg 4'!$M$4=0,"-",(-A319+'Lineær programmering opg 4'!$M$4)/'Lineær programmering opg 4'!$K$4*-1)</f>
        <v>15.167999999998301</v>
      </c>
      <c r="E319" s="167">
        <f>IF('Lineær programmering opg 4'!$M$5=0,"-",(-A319+'Lineær programmering opg 4'!$M$5)/'Lineær programmering opg 4'!$K$5*-1)</f>
        <v>125.68799999999936</v>
      </c>
      <c r="F319" s="167" t="str">
        <f>IF('Lineær programmering opg 4'!$E$6=0,"-",(-A319+'Lineær programmering opg 4'!$M$6)/'Lineær programmering opg 4'!$K$6*-1)</f>
        <v>-</v>
      </c>
      <c r="G319" s="167" t="str">
        <f>IF('Lineær programmering opg 4'!$D$7=0,"-",((-A319+'Lineær programmering opg 4'!$M$7)/'Lineær programmering opg 4'!$K$7)*-1)</f>
        <v>-</v>
      </c>
      <c r="H319" s="167" t="str">
        <f>IF('Lineær programmering opg 4'!$C$8=0,"-",((-A319+'Lineær programmering opg 4'!$M$8)/'Lineær programmering opg 4'!$K$8)*-1)</f>
        <v>-</v>
      </c>
      <c r="I319" s="167" t="str">
        <f>IF('Lineær programmering opg 4'!$D$8=0,"-",'Lineær programmering opg 4'!$G$8)</f>
        <v>-</v>
      </c>
      <c r="J319" s="295">
        <f>A319*'Lineær programmering opg 4'!$C$11+Datatabel!C319*'Lineær programmering opg 4'!$D$11</f>
        <v>25516.799999999832</v>
      </c>
      <c r="K319" s="9">
        <f t="shared" si="22"/>
        <v>0</v>
      </c>
      <c r="L319" s="9">
        <f t="shared" si="23"/>
        <v>0</v>
      </c>
    </row>
    <row r="320" spans="1:12" ht="15" x14ac:dyDescent="0.25">
      <c r="A320" s="167">
        <f t="shared" si="21"/>
        <v>232.39200000000085</v>
      </c>
      <c r="B320" s="325">
        <f t="shared" si="24"/>
        <v>0.96830000000000349</v>
      </c>
      <c r="C320" s="167">
        <f t="shared" si="20"/>
        <v>15.215999999998303</v>
      </c>
      <c r="D320" s="167">
        <f>IF('Lineær programmering opg 4'!$M$4=0,"-",(-A320+'Lineær programmering opg 4'!$M$4)/'Lineær programmering opg 4'!$K$4*-1)</f>
        <v>15.215999999998303</v>
      </c>
      <c r="E320" s="167">
        <f>IF('Lineær programmering opg 4'!$M$5=0,"-",(-A320+'Lineær programmering opg 4'!$M$5)/'Lineær programmering opg 4'!$K$5*-1)</f>
        <v>125.70599999999936</v>
      </c>
      <c r="F320" s="167" t="str">
        <f>IF('Lineær programmering opg 4'!$E$6=0,"-",(-A320+'Lineær programmering opg 4'!$M$6)/'Lineær programmering opg 4'!$K$6*-1)</f>
        <v>-</v>
      </c>
      <c r="G320" s="167" t="str">
        <f>IF('Lineær programmering opg 4'!$D$7=0,"-",((-A320+'Lineær programmering opg 4'!$M$7)/'Lineær programmering opg 4'!$K$7)*-1)</f>
        <v>-</v>
      </c>
      <c r="H320" s="167" t="str">
        <f>IF('Lineær programmering opg 4'!$C$8=0,"-",((-A320+'Lineær programmering opg 4'!$M$8)/'Lineær programmering opg 4'!$K$8)*-1)</f>
        <v>-</v>
      </c>
      <c r="I320" s="167" t="str">
        <f>IF('Lineær programmering opg 4'!$D$8=0,"-",'Lineær programmering opg 4'!$G$8)</f>
        <v>-</v>
      </c>
      <c r="J320" s="295">
        <f>A320*'Lineær programmering opg 4'!$C$11+Datatabel!C320*'Lineær programmering opg 4'!$D$11</f>
        <v>25521.599999999831</v>
      </c>
      <c r="K320" s="9">
        <f t="shared" si="22"/>
        <v>0</v>
      </c>
      <c r="L320" s="9">
        <f t="shared" si="23"/>
        <v>0</v>
      </c>
    </row>
    <row r="321" spans="1:12" ht="15" x14ac:dyDescent="0.25">
      <c r="A321" s="167">
        <f t="shared" si="21"/>
        <v>232.36800000000085</v>
      </c>
      <c r="B321" s="325">
        <f t="shared" si="24"/>
        <v>0.9682000000000035</v>
      </c>
      <c r="C321" s="167">
        <f t="shared" si="20"/>
        <v>15.263999999998305</v>
      </c>
      <c r="D321" s="167">
        <f>IF('Lineær programmering opg 4'!$M$4=0,"-",(-A321+'Lineær programmering opg 4'!$M$4)/'Lineær programmering opg 4'!$K$4*-1)</f>
        <v>15.263999999998305</v>
      </c>
      <c r="E321" s="167">
        <f>IF('Lineær programmering opg 4'!$M$5=0,"-",(-A321+'Lineær programmering opg 4'!$M$5)/'Lineær programmering opg 4'!$K$5*-1)</f>
        <v>125.72399999999936</v>
      </c>
      <c r="F321" s="167" t="str">
        <f>IF('Lineær programmering opg 4'!$E$6=0,"-",(-A321+'Lineær programmering opg 4'!$M$6)/'Lineær programmering opg 4'!$K$6*-1)</f>
        <v>-</v>
      </c>
      <c r="G321" s="167" t="str">
        <f>IF('Lineær programmering opg 4'!$D$7=0,"-",((-A321+'Lineær programmering opg 4'!$M$7)/'Lineær programmering opg 4'!$K$7)*-1)</f>
        <v>-</v>
      </c>
      <c r="H321" s="167" t="str">
        <f>IF('Lineær programmering opg 4'!$C$8=0,"-",((-A321+'Lineær programmering opg 4'!$M$8)/'Lineær programmering opg 4'!$K$8)*-1)</f>
        <v>-</v>
      </c>
      <c r="I321" s="167" t="str">
        <f>IF('Lineær programmering opg 4'!$D$8=0,"-",'Lineær programmering opg 4'!$G$8)</f>
        <v>-</v>
      </c>
      <c r="J321" s="295">
        <f>A321*'Lineær programmering opg 4'!$C$11+Datatabel!C321*'Lineær programmering opg 4'!$D$11</f>
        <v>25526.399999999827</v>
      </c>
      <c r="K321" s="9">
        <f t="shared" si="22"/>
        <v>0</v>
      </c>
      <c r="L321" s="9">
        <f t="shared" si="23"/>
        <v>0</v>
      </c>
    </row>
    <row r="322" spans="1:12" ht="15" x14ac:dyDescent="0.25">
      <c r="A322" s="167">
        <f t="shared" si="21"/>
        <v>232.34400000000085</v>
      </c>
      <c r="B322" s="325">
        <f t="shared" si="24"/>
        <v>0.96810000000000351</v>
      </c>
      <c r="C322" s="167">
        <f t="shared" si="20"/>
        <v>15.311999999998307</v>
      </c>
      <c r="D322" s="167">
        <f>IF('Lineær programmering opg 4'!$M$4=0,"-",(-A322+'Lineær programmering opg 4'!$M$4)/'Lineær programmering opg 4'!$K$4*-1)</f>
        <v>15.311999999998307</v>
      </c>
      <c r="E322" s="167">
        <f>IF('Lineær programmering opg 4'!$M$5=0,"-",(-A322+'Lineær programmering opg 4'!$M$5)/'Lineær programmering opg 4'!$K$5*-1)</f>
        <v>125.74199999999936</v>
      </c>
      <c r="F322" s="167" t="str">
        <f>IF('Lineær programmering opg 4'!$E$6=0,"-",(-A322+'Lineær programmering opg 4'!$M$6)/'Lineær programmering opg 4'!$K$6*-1)</f>
        <v>-</v>
      </c>
      <c r="G322" s="167" t="str">
        <f>IF('Lineær programmering opg 4'!$D$7=0,"-",((-A322+'Lineær programmering opg 4'!$M$7)/'Lineær programmering opg 4'!$K$7)*-1)</f>
        <v>-</v>
      </c>
      <c r="H322" s="167" t="str">
        <f>IF('Lineær programmering opg 4'!$C$8=0,"-",((-A322+'Lineær programmering opg 4'!$M$8)/'Lineær programmering opg 4'!$K$8)*-1)</f>
        <v>-</v>
      </c>
      <c r="I322" s="167" t="str">
        <f>IF('Lineær programmering opg 4'!$D$8=0,"-",'Lineær programmering opg 4'!$G$8)</f>
        <v>-</v>
      </c>
      <c r="J322" s="295">
        <f>A322*'Lineær programmering opg 4'!$C$11+Datatabel!C322*'Lineær programmering opg 4'!$D$11</f>
        <v>25531.19999999983</v>
      </c>
      <c r="K322" s="9">
        <f t="shared" si="22"/>
        <v>0</v>
      </c>
      <c r="L322" s="9">
        <f t="shared" si="23"/>
        <v>0</v>
      </c>
    </row>
    <row r="323" spans="1:12" ht="15" x14ac:dyDescent="0.25">
      <c r="A323" s="167">
        <f t="shared" si="21"/>
        <v>232.32000000000085</v>
      </c>
      <c r="B323" s="325">
        <f t="shared" si="24"/>
        <v>0.96800000000000352</v>
      </c>
      <c r="C323" s="167">
        <f t="shared" ref="C323:C386" si="25">MIN(D323,E323,F323,G323,H323,I323)</f>
        <v>15.359999999998308</v>
      </c>
      <c r="D323" s="167">
        <f>IF('Lineær programmering opg 4'!$M$4=0,"-",(-A323+'Lineær programmering opg 4'!$M$4)/'Lineær programmering opg 4'!$K$4*-1)</f>
        <v>15.359999999998308</v>
      </c>
      <c r="E323" s="167">
        <f>IF('Lineær programmering opg 4'!$M$5=0,"-",(-A323+'Lineær programmering opg 4'!$M$5)/'Lineær programmering opg 4'!$K$5*-1)</f>
        <v>125.75999999999937</v>
      </c>
      <c r="F323" s="167" t="str">
        <f>IF('Lineær programmering opg 4'!$E$6=0,"-",(-A323+'Lineær programmering opg 4'!$M$6)/'Lineær programmering opg 4'!$K$6*-1)</f>
        <v>-</v>
      </c>
      <c r="G323" s="167" t="str">
        <f>IF('Lineær programmering opg 4'!$D$7=0,"-",((-A323+'Lineær programmering opg 4'!$M$7)/'Lineær programmering opg 4'!$K$7)*-1)</f>
        <v>-</v>
      </c>
      <c r="H323" s="167" t="str">
        <f>IF('Lineær programmering opg 4'!$C$8=0,"-",((-A323+'Lineær programmering opg 4'!$M$8)/'Lineær programmering opg 4'!$K$8)*-1)</f>
        <v>-</v>
      </c>
      <c r="I323" s="167" t="str">
        <f>IF('Lineær programmering opg 4'!$D$8=0,"-",'Lineær programmering opg 4'!$G$8)</f>
        <v>-</v>
      </c>
      <c r="J323" s="295">
        <f>A323*'Lineær programmering opg 4'!$C$11+Datatabel!C323*'Lineær programmering opg 4'!$D$11</f>
        <v>25535.999999999829</v>
      </c>
      <c r="K323" s="9">
        <f t="shared" si="22"/>
        <v>0</v>
      </c>
      <c r="L323" s="9">
        <f t="shared" si="23"/>
        <v>0</v>
      </c>
    </row>
    <row r="324" spans="1:12" ht="15" x14ac:dyDescent="0.25">
      <c r="A324" s="167">
        <f t="shared" ref="A324:A387" si="26">$A$3*B324</f>
        <v>232.29600000000084</v>
      </c>
      <c r="B324" s="325">
        <f t="shared" si="24"/>
        <v>0.96790000000000354</v>
      </c>
      <c r="C324" s="167">
        <f t="shared" si="25"/>
        <v>15.40799999999831</v>
      </c>
      <c r="D324" s="167">
        <f>IF('Lineær programmering opg 4'!$M$4=0,"-",(-A324+'Lineær programmering opg 4'!$M$4)/'Lineær programmering opg 4'!$K$4*-1)</f>
        <v>15.40799999999831</v>
      </c>
      <c r="E324" s="167">
        <f>IF('Lineær programmering opg 4'!$M$5=0,"-",(-A324+'Lineær programmering opg 4'!$M$5)/'Lineær programmering opg 4'!$K$5*-1)</f>
        <v>125.77799999999937</v>
      </c>
      <c r="F324" s="167" t="str">
        <f>IF('Lineær programmering opg 4'!$E$6=0,"-",(-A324+'Lineær programmering opg 4'!$M$6)/'Lineær programmering opg 4'!$K$6*-1)</f>
        <v>-</v>
      </c>
      <c r="G324" s="167" t="str">
        <f>IF('Lineær programmering opg 4'!$D$7=0,"-",((-A324+'Lineær programmering opg 4'!$M$7)/'Lineær programmering opg 4'!$K$7)*-1)</f>
        <v>-</v>
      </c>
      <c r="H324" s="167" t="str">
        <f>IF('Lineær programmering opg 4'!$C$8=0,"-",((-A324+'Lineær programmering opg 4'!$M$8)/'Lineær programmering opg 4'!$K$8)*-1)</f>
        <v>-</v>
      </c>
      <c r="I324" s="167" t="str">
        <f>IF('Lineær programmering opg 4'!$D$8=0,"-",'Lineær programmering opg 4'!$G$8)</f>
        <v>-</v>
      </c>
      <c r="J324" s="295">
        <f>A324*'Lineær programmering opg 4'!$C$11+Datatabel!C324*'Lineær programmering opg 4'!$D$11</f>
        <v>25540.799999999832</v>
      </c>
      <c r="K324" s="9">
        <f t="shared" ref="K324:K387" si="27">IF($J$10004=J324,A324,0)</f>
        <v>0</v>
      </c>
      <c r="L324" s="9">
        <f t="shared" ref="L324:L387" si="28">IF(J324=$J$10004,C324,0)</f>
        <v>0</v>
      </c>
    </row>
    <row r="325" spans="1:12" ht="15" x14ac:dyDescent="0.25">
      <c r="A325" s="167">
        <f t="shared" si="26"/>
        <v>232.27200000000084</v>
      </c>
      <c r="B325" s="325">
        <f t="shared" ref="B325:B388" si="29">B324-0.01%</f>
        <v>0.96780000000000355</v>
      </c>
      <c r="C325" s="167">
        <f t="shared" si="25"/>
        <v>15.455999999998312</v>
      </c>
      <c r="D325" s="167">
        <f>IF('Lineær programmering opg 4'!$M$4=0,"-",(-A325+'Lineær programmering opg 4'!$M$4)/'Lineær programmering opg 4'!$K$4*-1)</f>
        <v>15.455999999998312</v>
      </c>
      <c r="E325" s="167">
        <f>IF('Lineær programmering opg 4'!$M$5=0,"-",(-A325+'Lineær programmering opg 4'!$M$5)/'Lineær programmering opg 4'!$K$5*-1)</f>
        <v>125.79599999999937</v>
      </c>
      <c r="F325" s="167" t="str">
        <f>IF('Lineær programmering opg 4'!$E$6=0,"-",(-A325+'Lineær programmering opg 4'!$M$6)/'Lineær programmering opg 4'!$K$6*-1)</f>
        <v>-</v>
      </c>
      <c r="G325" s="167" t="str">
        <f>IF('Lineær programmering opg 4'!$D$7=0,"-",((-A325+'Lineær programmering opg 4'!$M$7)/'Lineær programmering opg 4'!$K$7)*-1)</f>
        <v>-</v>
      </c>
      <c r="H325" s="167" t="str">
        <f>IF('Lineær programmering opg 4'!$C$8=0,"-",((-A325+'Lineær programmering opg 4'!$M$8)/'Lineær programmering opg 4'!$K$8)*-1)</f>
        <v>-</v>
      </c>
      <c r="I325" s="167" t="str">
        <f>IF('Lineær programmering opg 4'!$D$8=0,"-",'Lineær programmering opg 4'!$G$8)</f>
        <v>-</v>
      </c>
      <c r="J325" s="295">
        <f>A325*'Lineær programmering opg 4'!$C$11+Datatabel!C325*'Lineær programmering opg 4'!$D$11</f>
        <v>25545.599999999831</v>
      </c>
      <c r="K325" s="9">
        <f t="shared" si="27"/>
        <v>0</v>
      </c>
      <c r="L325" s="9">
        <f t="shared" si="28"/>
        <v>0</v>
      </c>
    </row>
    <row r="326" spans="1:12" ht="15" x14ac:dyDescent="0.25">
      <c r="A326" s="167">
        <f t="shared" si="26"/>
        <v>232.24800000000084</v>
      </c>
      <c r="B326" s="325">
        <f t="shared" si="29"/>
        <v>0.96770000000000356</v>
      </c>
      <c r="C326" s="167">
        <f t="shared" si="25"/>
        <v>15.503999999998314</v>
      </c>
      <c r="D326" s="167">
        <f>IF('Lineær programmering opg 4'!$M$4=0,"-",(-A326+'Lineær programmering opg 4'!$M$4)/'Lineær programmering opg 4'!$K$4*-1)</f>
        <v>15.503999999998314</v>
      </c>
      <c r="E326" s="167">
        <f>IF('Lineær programmering opg 4'!$M$5=0,"-",(-A326+'Lineær programmering opg 4'!$M$5)/'Lineær programmering opg 4'!$K$5*-1)</f>
        <v>125.81399999999937</v>
      </c>
      <c r="F326" s="167" t="str">
        <f>IF('Lineær programmering opg 4'!$E$6=0,"-",(-A326+'Lineær programmering opg 4'!$M$6)/'Lineær programmering opg 4'!$K$6*-1)</f>
        <v>-</v>
      </c>
      <c r="G326" s="167" t="str">
        <f>IF('Lineær programmering opg 4'!$D$7=0,"-",((-A326+'Lineær programmering opg 4'!$M$7)/'Lineær programmering opg 4'!$K$7)*-1)</f>
        <v>-</v>
      </c>
      <c r="H326" s="167" t="str">
        <f>IF('Lineær programmering opg 4'!$C$8=0,"-",((-A326+'Lineær programmering opg 4'!$M$8)/'Lineær programmering opg 4'!$K$8)*-1)</f>
        <v>-</v>
      </c>
      <c r="I326" s="167" t="str">
        <f>IF('Lineær programmering opg 4'!$D$8=0,"-",'Lineær programmering opg 4'!$G$8)</f>
        <v>-</v>
      </c>
      <c r="J326" s="295">
        <f>A326*'Lineær programmering opg 4'!$C$11+Datatabel!C326*'Lineær programmering opg 4'!$D$11</f>
        <v>25550.39999999983</v>
      </c>
      <c r="K326" s="9">
        <f t="shared" si="27"/>
        <v>0</v>
      </c>
      <c r="L326" s="9">
        <f t="shared" si="28"/>
        <v>0</v>
      </c>
    </row>
    <row r="327" spans="1:12" ht="15" x14ac:dyDescent="0.25">
      <c r="A327" s="167">
        <f t="shared" si="26"/>
        <v>232.22400000000084</v>
      </c>
      <c r="B327" s="325">
        <f t="shared" si="29"/>
        <v>0.96760000000000357</v>
      </c>
      <c r="C327" s="167">
        <f t="shared" si="25"/>
        <v>15.551999999998316</v>
      </c>
      <c r="D327" s="167">
        <f>IF('Lineær programmering opg 4'!$M$4=0,"-",(-A327+'Lineær programmering opg 4'!$M$4)/'Lineær programmering opg 4'!$K$4*-1)</f>
        <v>15.551999999998316</v>
      </c>
      <c r="E327" s="167">
        <f>IF('Lineær programmering opg 4'!$M$5=0,"-",(-A327+'Lineær programmering opg 4'!$M$5)/'Lineær programmering opg 4'!$K$5*-1)</f>
        <v>125.83199999999937</v>
      </c>
      <c r="F327" s="167" t="str">
        <f>IF('Lineær programmering opg 4'!$E$6=0,"-",(-A327+'Lineær programmering opg 4'!$M$6)/'Lineær programmering opg 4'!$K$6*-1)</f>
        <v>-</v>
      </c>
      <c r="G327" s="167" t="str">
        <f>IF('Lineær programmering opg 4'!$D$7=0,"-",((-A327+'Lineær programmering opg 4'!$M$7)/'Lineær programmering opg 4'!$K$7)*-1)</f>
        <v>-</v>
      </c>
      <c r="H327" s="167" t="str">
        <f>IF('Lineær programmering opg 4'!$C$8=0,"-",((-A327+'Lineær programmering opg 4'!$M$8)/'Lineær programmering opg 4'!$K$8)*-1)</f>
        <v>-</v>
      </c>
      <c r="I327" s="167" t="str">
        <f>IF('Lineær programmering opg 4'!$D$8=0,"-",'Lineær programmering opg 4'!$G$8)</f>
        <v>-</v>
      </c>
      <c r="J327" s="295">
        <f>A327*'Lineær programmering opg 4'!$C$11+Datatabel!C327*'Lineær programmering opg 4'!$D$11</f>
        <v>25555.199999999833</v>
      </c>
      <c r="K327" s="9">
        <f t="shared" si="27"/>
        <v>0</v>
      </c>
      <c r="L327" s="9">
        <f t="shared" si="28"/>
        <v>0</v>
      </c>
    </row>
    <row r="328" spans="1:12" ht="15" x14ac:dyDescent="0.25">
      <c r="A328" s="167">
        <f t="shared" si="26"/>
        <v>232.20000000000087</v>
      </c>
      <c r="B328" s="325">
        <f t="shared" si="29"/>
        <v>0.96750000000000358</v>
      </c>
      <c r="C328" s="167">
        <f t="shared" si="25"/>
        <v>15.599999999998261</v>
      </c>
      <c r="D328" s="167">
        <f>IF('Lineær programmering opg 4'!$M$4=0,"-",(-A328+'Lineær programmering opg 4'!$M$4)/'Lineær programmering opg 4'!$K$4*-1)</f>
        <v>15.599999999998261</v>
      </c>
      <c r="E328" s="167">
        <f>IF('Lineær programmering opg 4'!$M$5=0,"-",(-A328+'Lineær programmering opg 4'!$M$5)/'Lineær programmering opg 4'!$K$5*-1)</f>
        <v>125.84999999999935</v>
      </c>
      <c r="F328" s="167" t="str">
        <f>IF('Lineær programmering opg 4'!$E$6=0,"-",(-A328+'Lineær programmering opg 4'!$M$6)/'Lineær programmering opg 4'!$K$6*-1)</f>
        <v>-</v>
      </c>
      <c r="G328" s="167" t="str">
        <f>IF('Lineær programmering opg 4'!$D$7=0,"-",((-A328+'Lineær programmering opg 4'!$M$7)/'Lineær programmering opg 4'!$K$7)*-1)</f>
        <v>-</v>
      </c>
      <c r="H328" s="167" t="str">
        <f>IF('Lineær programmering opg 4'!$C$8=0,"-",((-A328+'Lineær programmering opg 4'!$M$8)/'Lineær programmering opg 4'!$K$8)*-1)</f>
        <v>-</v>
      </c>
      <c r="I328" s="167" t="str">
        <f>IF('Lineær programmering opg 4'!$D$8=0,"-",'Lineær programmering opg 4'!$G$8)</f>
        <v>-</v>
      </c>
      <c r="J328" s="295">
        <f>A328*'Lineær programmering opg 4'!$C$11+Datatabel!C328*'Lineær programmering opg 4'!$D$11</f>
        <v>25559.999999999825</v>
      </c>
      <c r="K328" s="9">
        <f t="shared" si="27"/>
        <v>0</v>
      </c>
      <c r="L328" s="9">
        <f t="shared" si="28"/>
        <v>0</v>
      </c>
    </row>
    <row r="329" spans="1:12" ht="15" x14ac:dyDescent="0.25">
      <c r="A329" s="167">
        <f t="shared" si="26"/>
        <v>232.17600000000087</v>
      </c>
      <c r="B329" s="325">
        <f t="shared" si="29"/>
        <v>0.96740000000000359</v>
      </c>
      <c r="C329" s="167">
        <f t="shared" si="25"/>
        <v>15.647999999998262</v>
      </c>
      <c r="D329" s="167">
        <f>IF('Lineær programmering opg 4'!$M$4=0,"-",(-A329+'Lineær programmering opg 4'!$M$4)/'Lineær programmering opg 4'!$K$4*-1)</f>
        <v>15.647999999998262</v>
      </c>
      <c r="E329" s="167">
        <f>IF('Lineær programmering opg 4'!$M$5=0,"-",(-A329+'Lineær programmering opg 4'!$M$5)/'Lineær programmering opg 4'!$K$5*-1)</f>
        <v>125.86799999999936</v>
      </c>
      <c r="F329" s="167" t="str">
        <f>IF('Lineær programmering opg 4'!$E$6=0,"-",(-A329+'Lineær programmering opg 4'!$M$6)/'Lineær programmering opg 4'!$K$6*-1)</f>
        <v>-</v>
      </c>
      <c r="G329" s="167" t="str">
        <f>IF('Lineær programmering opg 4'!$D$7=0,"-",((-A329+'Lineær programmering opg 4'!$M$7)/'Lineær programmering opg 4'!$K$7)*-1)</f>
        <v>-</v>
      </c>
      <c r="H329" s="167" t="str">
        <f>IF('Lineær programmering opg 4'!$C$8=0,"-",((-A329+'Lineær programmering opg 4'!$M$8)/'Lineær programmering opg 4'!$K$8)*-1)</f>
        <v>-</v>
      </c>
      <c r="I329" s="167" t="str">
        <f>IF('Lineær programmering opg 4'!$D$8=0,"-",'Lineær programmering opg 4'!$G$8)</f>
        <v>-</v>
      </c>
      <c r="J329" s="295">
        <f>A329*'Lineær programmering opg 4'!$C$11+Datatabel!C329*'Lineær programmering opg 4'!$D$11</f>
        <v>25564.799999999825</v>
      </c>
      <c r="K329" s="9">
        <f t="shared" si="27"/>
        <v>0</v>
      </c>
      <c r="L329" s="9">
        <f t="shared" si="28"/>
        <v>0</v>
      </c>
    </row>
    <row r="330" spans="1:12" ht="15" x14ac:dyDescent="0.25">
      <c r="A330" s="167">
        <f t="shared" si="26"/>
        <v>232.15200000000087</v>
      </c>
      <c r="B330" s="325">
        <f t="shared" si="29"/>
        <v>0.9673000000000036</v>
      </c>
      <c r="C330" s="167">
        <f t="shared" si="25"/>
        <v>15.695999999998264</v>
      </c>
      <c r="D330" s="167">
        <f>IF('Lineær programmering opg 4'!$M$4=0,"-",(-A330+'Lineær programmering opg 4'!$M$4)/'Lineær programmering opg 4'!$K$4*-1)</f>
        <v>15.695999999998264</v>
      </c>
      <c r="E330" s="167">
        <f>IF('Lineær programmering opg 4'!$M$5=0,"-",(-A330+'Lineær programmering opg 4'!$M$5)/'Lineær programmering opg 4'!$K$5*-1)</f>
        <v>125.88599999999936</v>
      </c>
      <c r="F330" s="167" t="str">
        <f>IF('Lineær programmering opg 4'!$E$6=0,"-",(-A330+'Lineær programmering opg 4'!$M$6)/'Lineær programmering opg 4'!$K$6*-1)</f>
        <v>-</v>
      </c>
      <c r="G330" s="167" t="str">
        <f>IF('Lineær programmering opg 4'!$D$7=0,"-",((-A330+'Lineær programmering opg 4'!$M$7)/'Lineær programmering opg 4'!$K$7)*-1)</f>
        <v>-</v>
      </c>
      <c r="H330" s="167" t="str">
        <f>IF('Lineær programmering opg 4'!$C$8=0,"-",((-A330+'Lineær programmering opg 4'!$M$8)/'Lineær programmering opg 4'!$K$8)*-1)</f>
        <v>-</v>
      </c>
      <c r="I330" s="167" t="str">
        <f>IF('Lineær programmering opg 4'!$D$8=0,"-",'Lineær programmering opg 4'!$G$8)</f>
        <v>-</v>
      </c>
      <c r="J330" s="295">
        <f>A330*'Lineær programmering opg 4'!$C$11+Datatabel!C330*'Lineær programmering opg 4'!$D$11</f>
        <v>25569.599999999828</v>
      </c>
      <c r="K330" s="9">
        <f t="shared" si="27"/>
        <v>0</v>
      </c>
      <c r="L330" s="9">
        <f t="shared" si="28"/>
        <v>0</v>
      </c>
    </row>
    <row r="331" spans="1:12" ht="15" x14ac:dyDescent="0.25">
      <c r="A331" s="167">
        <f t="shared" si="26"/>
        <v>232.12800000000087</v>
      </c>
      <c r="B331" s="325">
        <f t="shared" si="29"/>
        <v>0.96720000000000361</v>
      </c>
      <c r="C331" s="167">
        <f t="shared" si="25"/>
        <v>15.743999999998266</v>
      </c>
      <c r="D331" s="167">
        <f>IF('Lineær programmering opg 4'!$M$4=0,"-",(-A331+'Lineær programmering opg 4'!$M$4)/'Lineær programmering opg 4'!$K$4*-1)</f>
        <v>15.743999999998266</v>
      </c>
      <c r="E331" s="167">
        <f>IF('Lineær programmering opg 4'!$M$5=0,"-",(-A331+'Lineær programmering opg 4'!$M$5)/'Lineær programmering opg 4'!$K$5*-1)</f>
        <v>125.90399999999936</v>
      </c>
      <c r="F331" s="167" t="str">
        <f>IF('Lineær programmering opg 4'!$E$6=0,"-",(-A331+'Lineær programmering opg 4'!$M$6)/'Lineær programmering opg 4'!$K$6*-1)</f>
        <v>-</v>
      </c>
      <c r="G331" s="167" t="str">
        <f>IF('Lineær programmering opg 4'!$D$7=0,"-",((-A331+'Lineær programmering opg 4'!$M$7)/'Lineær programmering opg 4'!$K$7)*-1)</f>
        <v>-</v>
      </c>
      <c r="H331" s="167" t="str">
        <f>IF('Lineær programmering opg 4'!$C$8=0,"-",((-A331+'Lineær programmering opg 4'!$M$8)/'Lineær programmering opg 4'!$K$8)*-1)</f>
        <v>-</v>
      </c>
      <c r="I331" s="167" t="str">
        <f>IF('Lineær programmering opg 4'!$D$8=0,"-",'Lineær programmering opg 4'!$G$8)</f>
        <v>-</v>
      </c>
      <c r="J331" s="295">
        <f>A331*'Lineær programmering opg 4'!$C$11+Datatabel!C331*'Lineær programmering opg 4'!$D$11</f>
        <v>25574.399999999827</v>
      </c>
      <c r="K331" s="9">
        <f t="shared" si="27"/>
        <v>0</v>
      </c>
      <c r="L331" s="9">
        <f t="shared" si="28"/>
        <v>0</v>
      </c>
    </row>
    <row r="332" spans="1:12" ht="15" x14ac:dyDescent="0.25">
      <c r="A332" s="167">
        <f t="shared" si="26"/>
        <v>232.10400000000087</v>
      </c>
      <c r="B332" s="325">
        <f t="shared" si="29"/>
        <v>0.96710000000000362</v>
      </c>
      <c r="C332" s="167">
        <f t="shared" si="25"/>
        <v>15.791999999998268</v>
      </c>
      <c r="D332" s="167">
        <f>IF('Lineær programmering opg 4'!$M$4=0,"-",(-A332+'Lineær programmering opg 4'!$M$4)/'Lineær programmering opg 4'!$K$4*-1)</f>
        <v>15.791999999998268</v>
      </c>
      <c r="E332" s="167">
        <f>IF('Lineær programmering opg 4'!$M$5=0,"-",(-A332+'Lineær programmering opg 4'!$M$5)/'Lineær programmering opg 4'!$K$5*-1)</f>
        <v>125.92199999999936</v>
      </c>
      <c r="F332" s="167" t="str">
        <f>IF('Lineær programmering opg 4'!$E$6=0,"-",(-A332+'Lineær programmering opg 4'!$M$6)/'Lineær programmering opg 4'!$K$6*-1)</f>
        <v>-</v>
      </c>
      <c r="G332" s="167" t="str">
        <f>IF('Lineær programmering opg 4'!$D$7=0,"-",((-A332+'Lineær programmering opg 4'!$M$7)/'Lineær programmering opg 4'!$K$7)*-1)</f>
        <v>-</v>
      </c>
      <c r="H332" s="167" t="str">
        <f>IF('Lineær programmering opg 4'!$C$8=0,"-",((-A332+'Lineær programmering opg 4'!$M$8)/'Lineær programmering opg 4'!$K$8)*-1)</f>
        <v>-</v>
      </c>
      <c r="I332" s="167" t="str">
        <f>IF('Lineær programmering opg 4'!$D$8=0,"-",'Lineær programmering opg 4'!$G$8)</f>
        <v>-</v>
      </c>
      <c r="J332" s="295">
        <f>A332*'Lineær programmering opg 4'!$C$11+Datatabel!C332*'Lineær programmering opg 4'!$D$11</f>
        <v>25579.199999999826</v>
      </c>
      <c r="K332" s="9">
        <f t="shared" si="27"/>
        <v>0</v>
      </c>
      <c r="L332" s="9">
        <f t="shared" si="28"/>
        <v>0</v>
      </c>
    </row>
    <row r="333" spans="1:12" ht="15" x14ac:dyDescent="0.25">
      <c r="A333" s="167">
        <f t="shared" si="26"/>
        <v>232.08000000000087</v>
      </c>
      <c r="B333" s="325">
        <f t="shared" si="29"/>
        <v>0.96700000000000363</v>
      </c>
      <c r="C333" s="167">
        <f t="shared" si="25"/>
        <v>15.83999999999827</v>
      </c>
      <c r="D333" s="167">
        <f>IF('Lineær programmering opg 4'!$M$4=0,"-",(-A333+'Lineær programmering opg 4'!$M$4)/'Lineær programmering opg 4'!$K$4*-1)</f>
        <v>15.83999999999827</v>
      </c>
      <c r="E333" s="167">
        <f>IF('Lineær programmering opg 4'!$M$5=0,"-",(-A333+'Lineær programmering opg 4'!$M$5)/'Lineær programmering opg 4'!$K$5*-1)</f>
        <v>125.93999999999936</v>
      </c>
      <c r="F333" s="167" t="str">
        <f>IF('Lineær programmering opg 4'!$E$6=0,"-",(-A333+'Lineær programmering opg 4'!$M$6)/'Lineær programmering opg 4'!$K$6*-1)</f>
        <v>-</v>
      </c>
      <c r="G333" s="167" t="str">
        <f>IF('Lineær programmering opg 4'!$D$7=0,"-",((-A333+'Lineær programmering opg 4'!$M$7)/'Lineær programmering opg 4'!$K$7)*-1)</f>
        <v>-</v>
      </c>
      <c r="H333" s="167" t="str">
        <f>IF('Lineær programmering opg 4'!$C$8=0,"-",((-A333+'Lineær programmering opg 4'!$M$8)/'Lineær programmering opg 4'!$K$8)*-1)</f>
        <v>-</v>
      </c>
      <c r="I333" s="167" t="str">
        <f>IF('Lineær programmering opg 4'!$D$8=0,"-",'Lineær programmering opg 4'!$G$8)</f>
        <v>-</v>
      </c>
      <c r="J333" s="295">
        <f>A333*'Lineær programmering opg 4'!$C$11+Datatabel!C333*'Lineær programmering opg 4'!$D$11</f>
        <v>25583.999999999829</v>
      </c>
      <c r="K333" s="9">
        <f t="shared" si="27"/>
        <v>0</v>
      </c>
      <c r="L333" s="9">
        <f t="shared" si="28"/>
        <v>0</v>
      </c>
    </row>
    <row r="334" spans="1:12" ht="15" x14ac:dyDescent="0.25">
      <c r="A334" s="167">
        <f t="shared" si="26"/>
        <v>232.05600000000086</v>
      </c>
      <c r="B334" s="325">
        <f t="shared" si="29"/>
        <v>0.96690000000000365</v>
      </c>
      <c r="C334" s="167">
        <f t="shared" si="25"/>
        <v>15.887999999998272</v>
      </c>
      <c r="D334" s="167">
        <f>IF('Lineær programmering opg 4'!$M$4=0,"-",(-A334+'Lineær programmering opg 4'!$M$4)/'Lineær programmering opg 4'!$K$4*-1)</f>
        <v>15.887999999998272</v>
      </c>
      <c r="E334" s="167">
        <f>IF('Lineær programmering opg 4'!$M$5=0,"-",(-A334+'Lineær programmering opg 4'!$M$5)/'Lineær programmering opg 4'!$K$5*-1)</f>
        <v>125.95799999999936</v>
      </c>
      <c r="F334" s="167" t="str">
        <f>IF('Lineær programmering opg 4'!$E$6=0,"-",(-A334+'Lineær programmering opg 4'!$M$6)/'Lineær programmering opg 4'!$K$6*-1)</f>
        <v>-</v>
      </c>
      <c r="G334" s="167" t="str">
        <f>IF('Lineær programmering opg 4'!$D$7=0,"-",((-A334+'Lineær programmering opg 4'!$M$7)/'Lineær programmering opg 4'!$K$7)*-1)</f>
        <v>-</v>
      </c>
      <c r="H334" s="167" t="str">
        <f>IF('Lineær programmering opg 4'!$C$8=0,"-",((-A334+'Lineær programmering opg 4'!$M$8)/'Lineær programmering opg 4'!$K$8)*-1)</f>
        <v>-</v>
      </c>
      <c r="I334" s="167" t="str">
        <f>IF('Lineær programmering opg 4'!$D$8=0,"-",'Lineær programmering opg 4'!$G$8)</f>
        <v>-</v>
      </c>
      <c r="J334" s="295">
        <f>A334*'Lineær programmering opg 4'!$C$11+Datatabel!C334*'Lineær programmering opg 4'!$D$11</f>
        <v>25588.799999999828</v>
      </c>
      <c r="K334" s="9">
        <f t="shared" si="27"/>
        <v>0</v>
      </c>
      <c r="L334" s="9">
        <f t="shared" si="28"/>
        <v>0</v>
      </c>
    </row>
    <row r="335" spans="1:12" ht="15" x14ac:dyDescent="0.25">
      <c r="A335" s="167">
        <f t="shared" si="26"/>
        <v>232.03200000000089</v>
      </c>
      <c r="B335" s="325">
        <f t="shared" si="29"/>
        <v>0.96680000000000366</v>
      </c>
      <c r="C335" s="167">
        <f t="shared" si="25"/>
        <v>15.935999999998216</v>
      </c>
      <c r="D335" s="167">
        <f>IF('Lineær programmering opg 4'!$M$4=0,"-",(-A335+'Lineær programmering opg 4'!$M$4)/'Lineær programmering opg 4'!$K$4*-1)</f>
        <v>15.935999999998216</v>
      </c>
      <c r="E335" s="167">
        <f>IF('Lineær programmering opg 4'!$M$5=0,"-",(-A335+'Lineær programmering opg 4'!$M$5)/'Lineær programmering opg 4'!$K$5*-1)</f>
        <v>125.97599999999933</v>
      </c>
      <c r="F335" s="167" t="str">
        <f>IF('Lineær programmering opg 4'!$E$6=0,"-",(-A335+'Lineær programmering opg 4'!$M$6)/'Lineær programmering opg 4'!$K$6*-1)</f>
        <v>-</v>
      </c>
      <c r="G335" s="167" t="str">
        <f>IF('Lineær programmering opg 4'!$D$7=0,"-",((-A335+'Lineær programmering opg 4'!$M$7)/'Lineær programmering opg 4'!$K$7)*-1)</f>
        <v>-</v>
      </c>
      <c r="H335" s="167" t="str">
        <f>IF('Lineær programmering opg 4'!$C$8=0,"-",((-A335+'Lineær programmering opg 4'!$M$8)/'Lineær programmering opg 4'!$K$8)*-1)</f>
        <v>-</v>
      </c>
      <c r="I335" s="167" t="str">
        <f>IF('Lineær programmering opg 4'!$D$8=0,"-",'Lineær programmering opg 4'!$G$8)</f>
        <v>-</v>
      </c>
      <c r="J335" s="295">
        <f>A335*'Lineær programmering opg 4'!$C$11+Datatabel!C335*'Lineær programmering opg 4'!$D$11</f>
        <v>25593.59999999982</v>
      </c>
      <c r="K335" s="9">
        <f t="shared" si="27"/>
        <v>0</v>
      </c>
      <c r="L335" s="9">
        <f t="shared" si="28"/>
        <v>0</v>
      </c>
    </row>
    <row r="336" spans="1:12" ht="15" x14ac:dyDescent="0.25">
      <c r="A336" s="167">
        <f t="shared" si="26"/>
        <v>232.00800000000089</v>
      </c>
      <c r="B336" s="325">
        <f t="shared" si="29"/>
        <v>0.96670000000000367</v>
      </c>
      <c r="C336" s="167">
        <f t="shared" si="25"/>
        <v>15.983999999998218</v>
      </c>
      <c r="D336" s="167">
        <f>IF('Lineær programmering opg 4'!$M$4=0,"-",(-A336+'Lineær programmering opg 4'!$M$4)/'Lineær programmering opg 4'!$K$4*-1)</f>
        <v>15.983999999998218</v>
      </c>
      <c r="E336" s="167">
        <f>IF('Lineær programmering opg 4'!$M$5=0,"-",(-A336+'Lineær programmering opg 4'!$M$5)/'Lineær programmering opg 4'!$K$5*-1)</f>
        <v>125.99399999999933</v>
      </c>
      <c r="F336" s="167" t="str">
        <f>IF('Lineær programmering opg 4'!$E$6=0,"-",(-A336+'Lineær programmering opg 4'!$M$6)/'Lineær programmering opg 4'!$K$6*-1)</f>
        <v>-</v>
      </c>
      <c r="G336" s="167" t="str">
        <f>IF('Lineær programmering opg 4'!$D$7=0,"-",((-A336+'Lineær programmering opg 4'!$M$7)/'Lineær programmering opg 4'!$K$7)*-1)</f>
        <v>-</v>
      </c>
      <c r="H336" s="167" t="str">
        <f>IF('Lineær programmering opg 4'!$C$8=0,"-",((-A336+'Lineær programmering opg 4'!$M$8)/'Lineær programmering opg 4'!$K$8)*-1)</f>
        <v>-</v>
      </c>
      <c r="I336" s="167" t="str">
        <f>IF('Lineær programmering opg 4'!$D$8=0,"-",'Lineær programmering opg 4'!$G$8)</f>
        <v>-</v>
      </c>
      <c r="J336" s="295">
        <f>A336*'Lineær programmering opg 4'!$C$11+Datatabel!C336*'Lineær programmering opg 4'!$D$11</f>
        <v>25598.399999999823</v>
      </c>
      <c r="K336" s="9">
        <f t="shared" si="27"/>
        <v>0</v>
      </c>
      <c r="L336" s="9">
        <f t="shared" si="28"/>
        <v>0</v>
      </c>
    </row>
    <row r="337" spans="1:12" ht="15" x14ac:dyDescent="0.25">
      <c r="A337" s="167">
        <f t="shared" si="26"/>
        <v>231.98400000000089</v>
      </c>
      <c r="B337" s="325">
        <f t="shared" si="29"/>
        <v>0.96660000000000368</v>
      </c>
      <c r="C337" s="167">
        <f t="shared" si="25"/>
        <v>16.03199999999822</v>
      </c>
      <c r="D337" s="167">
        <f>IF('Lineær programmering opg 4'!$M$4=0,"-",(-A337+'Lineær programmering opg 4'!$M$4)/'Lineær programmering opg 4'!$K$4*-1)</f>
        <v>16.03199999999822</v>
      </c>
      <c r="E337" s="167">
        <f>IF('Lineær programmering opg 4'!$M$5=0,"-",(-A337+'Lineær programmering opg 4'!$M$5)/'Lineær programmering opg 4'!$K$5*-1)</f>
        <v>126.01199999999933</v>
      </c>
      <c r="F337" s="167" t="str">
        <f>IF('Lineær programmering opg 4'!$E$6=0,"-",(-A337+'Lineær programmering opg 4'!$M$6)/'Lineær programmering opg 4'!$K$6*-1)</f>
        <v>-</v>
      </c>
      <c r="G337" s="167" t="str">
        <f>IF('Lineær programmering opg 4'!$D$7=0,"-",((-A337+'Lineær programmering opg 4'!$M$7)/'Lineær programmering opg 4'!$K$7)*-1)</f>
        <v>-</v>
      </c>
      <c r="H337" s="167" t="str">
        <f>IF('Lineær programmering opg 4'!$C$8=0,"-",((-A337+'Lineær programmering opg 4'!$M$8)/'Lineær programmering opg 4'!$K$8)*-1)</f>
        <v>-</v>
      </c>
      <c r="I337" s="167" t="str">
        <f>IF('Lineær programmering opg 4'!$D$8=0,"-",'Lineær programmering opg 4'!$G$8)</f>
        <v>-</v>
      </c>
      <c r="J337" s="295">
        <f>A337*'Lineær programmering opg 4'!$C$11+Datatabel!C337*'Lineær programmering opg 4'!$D$11</f>
        <v>25603.199999999822</v>
      </c>
      <c r="K337" s="9">
        <f t="shared" si="27"/>
        <v>0</v>
      </c>
      <c r="L337" s="9">
        <f t="shared" si="28"/>
        <v>0</v>
      </c>
    </row>
    <row r="338" spans="1:12" ht="15" x14ac:dyDescent="0.25">
      <c r="A338" s="167">
        <f t="shared" si="26"/>
        <v>231.96000000000089</v>
      </c>
      <c r="B338" s="325">
        <f t="shared" si="29"/>
        <v>0.96650000000000369</v>
      </c>
      <c r="C338" s="167">
        <f t="shared" si="25"/>
        <v>16.079999999998222</v>
      </c>
      <c r="D338" s="167">
        <f>IF('Lineær programmering opg 4'!$M$4=0,"-",(-A338+'Lineær programmering opg 4'!$M$4)/'Lineær programmering opg 4'!$K$4*-1)</f>
        <v>16.079999999998222</v>
      </c>
      <c r="E338" s="167">
        <f>IF('Lineær programmering opg 4'!$M$5=0,"-",(-A338+'Lineær programmering opg 4'!$M$5)/'Lineær programmering opg 4'!$K$5*-1)</f>
        <v>126.02999999999933</v>
      </c>
      <c r="F338" s="167" t="str">
        <f>IF('Lineær programmering opg 4'!$E$6=0,"-",(-A338+'Lineær programmering opg 4'!$M$6)/'Lineær programmering opg 4'!$K$6*-1)</f>
        <v>-</v>
      </c>
      <c r="G338" s="167" t="str">
        <f>IF('Lineær programmering opg 4'!$D$7=0,"-",((-A338+'Lineær programmering opg 4'!$M$7)/'Lineær programmering opg 4'!$K$7)*-1)</f>
        <v>-</v>
      </c>
      <c r="H338" s="167" t="str">
        <f>IF('Lineær programmering opg 4'!$C$8=0,"-",((-A338+'Lineær programmering opg 4'!$M$8)/'Lineær programmering opg 4'!$K$8)*-1)</f>
        <v>-</v>
      </c>
      <c r="I338" s="167" t="str">
        <f>IF('Lineær programmering opg 4'!$D$8=0,"-",'Lineær programmering opg 4'!$G$8)</f>
        <v>-</v>
      </c>
      <c r="J338" s="295">
        <f>A338*'Lineær programmering opg 4'!$C$11+Datatabel!C338*'Lineær programmering opg 4'!$D$11</f>
        <v>25607.999999999822</v>
      </c>
      <c r="K338" s="9">
        <f t="shared" si="27"/>
        <v>0</v>
      </c>
      <c r="L338" s="9">
        <f t="shared" si="28"/>
        <v>0</v>
      </c>
    </row>
    <row r="339" spans="1:12" ht="15" x14ac:dyDescent="0.25">
      <c r="A339" s="167">
        <f t="shared" si="26"/>
        <v>231.93600000000089</v>
      </c>
      <c r="B339" s="325">
        <f t="shared" si="29"/>
        <v>0.9664000000000037</v>
      </c>
      <c r="C339" s="167">
        <f t="shared" si="25"/>
        <v>16.127999999998224</v>
      </c>
      <c r="D339" s="167">
        <f>IF('Lineær programmering opg 4'!$M$4=0,"-",(-A339+'Lineær programmering opg 4'!$M$4)/'Lineær programmering opg 4'!$K$4*-1)</f>
        <v>16.127999999998224</v>
      </c>
      <c r="E339" s="167">
        <f>IF('Lineær programmering opg 4'!$M$5=0,"-",(-A339+'Lineær programmering opg 4'!$M$5)/'Lineær programmering opg 4'!$K$5*-1)</f>
        <v>126.04799999999933</v>
      </c>
      <c r="F339" s="167" t="str">
        <f>IF('Lineær programmering opg 4'!$E$6=0,"-",(-A339+'Lineær programmering opg 4'!$M$6)/'Lineær programmering opg 4'!$K$6*-1)</f>
        <v>-</v>
      </c>
      <c r="G339" s="167" t="str">
        <f>IF('Lineær programmering opg 4'!$D$7=0,"-",((-A339+'Lineær programmering opg 4'!$M$7)/'Lineær programmering opg 4'!$K$7)*-1)</f>
        <v>-</v>
      </c>
      <c r="H339" s="167" t="str">
        <f>IF('Lineær programmering opg 4'!$C$8=0,"-",((-A339+'Lineær programmering opg 4'!$M$8)/'Lineær programmering opg 4'!$K$8)*-1)</f>
        <v>-</v>
      </c>
      <c r="I339" s="167" t="str">
        <f>IF('Lineær programmering opg 4'!$D$8=0,"-",'Lineær programmering opg 4'!$G$8)</f>
        <v>-</v>
      </c>
      <c r="J339" s="295">
        <f>A339*'Lineær programmering opg 4'!$C$11+Datatabel!C339*'Lineær programmering opg 4'!$D$11</f>
        <v>25612.799999999821</v>
      </c>
      <c r="K339" s="9">
        <f t="shared" si="27"/>
        <v>0</v>
      </c>
      <c r="L339" s="9">
        <f t="shared" si="28"/>
        <v>0</v>
      </c>
    </row>
    <row r="340" spans="1:12" ht="15" x14ac:dyDescent="0.25">
      <c r="A340" s="167">
        <f t="shared" si="26"/>
        <v>231.91200000000089</v>
      </c>
      <c r="B340" s="325">
        <f t="shared" si="29"/>
        <v>0.96630000000000371</v>
      </c>
      <c r="C340" s="167">
        <f t="shared" si="25"/>
        <v>16.175999999998226</v>
      </c>
      <c r="D340" s="167">
        <f>IF('Lineær programmering opg 4'!$M$4=0,"-",(-A340+'Lineær programmering opg 4'!$M$4)/'Lineær programmering opg 4'!$K$4*-1)</f>
        <v>16.175999999998226</v>
      </c>
      <c r="E340" s="167">
        <f>IF('Lineær programmering opg 4'!$M$5=0,"-",(-A340+'Lineær programmering opg 4'!$M$5)/'Lineær programmering opg 4'!$K$5*-1)</f>
        <v>126.06599999999933</v>
      </c>
      <c r="F340" s="167" t="str">
        <f>IF('Lineær programmering opg 4'!$E$6=0,"-",(-A340+'Lineær programmering opg 4'!$M$6)/'Lineær programmering opg 4'!$K$6*-1)</f>
        <v>-</v>
      </c>
      <c r="G340" s="167" t="str">
        <f>IF('Lineær programmering opg 4'!$D$7=0,"-",((-A340+'Lineær programmering opg 4'!$M$7)/'Lineær programmering opg 4'!$K$7)*-1)</f>
        <v>-</v>
      </c>
      <c r="H340" s="167" t="str">
        <f>IF('Lineær programmering opg 4'!$C$8=0,"-",((-A340+'Lineær programmering opg 4'!$M$8)/'Lineær programmering opg 4'!$K$8)*-1)</f>
        <v>-</v>
      </c>
      <c r="I340" s="167" t="str">
        <f>IF('Lineær programmering opg 4'!$D$8=0,"-",'Lineær programmering opg 4'!$G$8)</f>
        <v>-</v>
      </c>
      <c r="J340" s="295">
        <f>A340*'Lineær programmering opg 4'!$C$11+Datatabel!C340*'Lineær programmering opg 4'!$D$11</f>
        <v>25617.599999999824</v>
      </c>
      <c r="K340" s="9">
        <f t="shared" si="27"/>
        <v>0</v>
      </c>
      <c r="L340" s="9">
        <f t="shared" si="28"/>
        <v>0</v>
      </c>
    </row>
    <row r="341" spans="1:12" ht="15" x14ac:dyDescent="0.25">
      <c r="A341" s="167">
        <f t="shared" si="26"/>
        <v>231.88800000000089</v>
      </c>
      <c r="B341" s="325">
        <f t="shared" si="29"/>
        <v>0.96620000000000372</v>
      </c>
      <c r="C341" s="167">
        <f t="shared" si="25"/>
        <v>16.223999999998227</v>
      </c>
      <c r="D341" s="167">
        <f>IF('Lineær programmering opg 4'!$M$4=0,"-",(-A341+'Lineær programmering opg 4'!$M$4)/'Lineær programmering opg 4'!$K$4*-1)</f>
        <v>16.223999999998227</v>
      </c>
      <c r="E341" s="167">
        <f>IF('Lineær programmering opg 4'!$M$5=0,"-",(-A341+'Lineær programmering opg 4'!$M$5)/'Lineær programmering opg 4'!$K$5*-1)</f>
        <v>126.08399999999934</v>
      </c>
      <c r="F341" s="167" t="str">
        <f>IF('Lineær programmering opg 4'!$E$6=0,"-",(-A341+'Lineær programmering opg 4'!$M$6)/'Lineær programmering opg 4'!$K$6*-1)</f>
        <v>-</v>
      </c>
      <c r="G341" s="167" t="str">
        <f>IF('Lineær programmering opg 4'!$D$7=0,"-",((-A341+'Lineær programmering opg 4'!$M$7)/'Lineær programmering opg 4'!$K$7)*-1)</f>
        <v>-</v>
      </c>
      <c r="H341" s="167" t="str">
        <f>IF('Lineær programmering opg 4'!$C$8=0,"-",((-A341+'Lineær programmering opg 4'!$M$8)/'Lineær programmering opg 4'!$K$8)*-1)</f>
        <v>-</v>
      </c>
      <c r="I341" s="167" t="str">
        <f>IF('Lineær programmering opg 4'!$D$8=0,"-",'Lineær programmering opg 4'!$G$8)</f>
        <v>-</v>
      </c>
      <c r="J341" s="295">
        <f>A341*'Lineær programmering opg 4'!$C$11+Datatabel!C341*'Lineær programmering opg 4'!$D$11</f>
        <v>25622.399999999823</v>
      </c>
      <c r="K341" s="9">
        <f t="shared" si="27"/>
        <v>0</v>
      </c>
      <c r="L341" s="9">
        <f t="shared" si="28"/>
        <v>0</v>
      </c>
    </row>
    <row r="342" spans="1:12" ht="15" x14ac:dyDescent="0.25">
      <c r="A342" s="167">
        <f t="shared" si="26"/>
        <v>231.86400000000089</v>
      </c>
      <c r="B342" s="325">
        <f t="shared" si="29"/>
        <v>0.96610000000000373</v>
      </c>
      <c r="C342" s="167">
        <f t="shared" si="25"/>
        <v>16.271999999998229</v>
      </c>
      <c r="D342" s="167">
        <f>IF('Lineær programmering opg 4'!$M$4=0,"-",(-A342+'Lineær programmering opg 4'!$M$4)/'Lineær programmering opg 4'!$K$4*-1)</f>
        <v>16.271999999998229</v>
      </c>
      <c r="E342" s="167">
        <f>IF('Lineær programmering opg 4'!$M$5=0,"-",(-A342+'Lineær programmering opg 4'!$M$5)/'Lineær programmering opg 4'!$K$5*-1)</f>
        <v>126.10199999999934</v>
      </c>
      <c r="F342" s="167" t="str">
        <f>IF('Lineær programmering opg 4'!$E$6=0,"-",(-A342+'Lineær programmering opg 4'!$M$6)/'Lineær programmering opg 4'!$K$6*-1)</f>
        <v>-</v>
      </c>
      <c r="G342" s="167" t="str">
        <f>IF('Lineær programmering opg 4'!$D$7=0,"-",((-A342+'Lineær programmering opg 4'!$M$7)/'Lineær programmering opg 4'!$K$7)*-1)</f>
        <v>-</v>
      </c>
      <c r="H342" s="167" t="str">
        <f>IF('Lineær programmering opg 4'!$C$8=0,"-",((-A342+'Lineær programmering opg 4'!$M$8)/'Lineær programmering opg 4'!$K$8)*-1)</f>
        <v>-</v>
      </c>
      <c r="I342" s="167" t="str">
        <f>IF('Lineær programmering opg 4'!$D$8=0,"-",'Lineær programmering opg 4'!$G$8)</f>
        <v>-</v>
      </c>
      <c r="J342" s="295">
        <f>A342*'Lineær programmering opg 4'!$C$11+Datatabel!C342*'Lineær programmering opg 4'!$D$11</f>
        <v>25627.199999999822</v>
      </c>
      <c r="K342" s="9">
        <f t="shared" si="27"/>
        <v>0</v>
      </c>
      <c r="L342" s="9">
        <f t="shared" si="28"/>
        <v>0</v>
      </c>
    </row>
    <row r="343" spans="1:12" ht="15" x14ac:dyDescent="0.25">
      <c r="A343" s="167">
        <f t="shared" si="26"/>
        <v>231.84000000000088</v>
      </c>
      <c r="B343" s="325">
        <f t="shared" si="29"/>
        <v>0.96600000000000374</v>
      </c>
      <c r="C343" s="167">
        <f t="shared" si="25"/>
        <v>16.319999999998231</v>
      </c>
      <c r="D343" s="167">
        <f>IF('Lineær programmering opg 4'!$M$4=0,"-",(-A343+'Lineær programmering opg 4'!$M$4)/'Lineær programmering opg 4'!$K$4*-1)</f>
        <v>16.319999999998231</v>
      </c>
      <c r="E343" s="167">
        <f>IF('Lineær programmering opg 4'!$M$5=0,"-",(-A343+'Lineær programmering opg 4'!$M$5)/'Lineær programmering opg 4'!$K$5*-1)</f>
        <v>126.11999999999934</v>
      </c>
      <c r="F343" s="167" t="str">
        <f>IF('Lineær programmering opg 4'!$E$6=0,"-",(-A343+'Lineær programmering opg 4'!$M$6)/'Lineær programmering opg 4'!$K$6*-1)</f>
        <v>-</v>
      </c>
      <c r="G343" s="167" t="str">
        <f>IF('Lineær programmering opg 4'!$D$7=0,"-",((-A343+'Lineær programmering opg 4'!$M$7)/'Lineær programmering opg 4'!$K$7)*-1)</f>
        <v>-</v>
      </c>
      <c r="H343" s="167" t="str">
        <f>IF('Lineær programmering opg 4'!$C$8=0,"-",((-A343+'Lineær programmering opg 4'!$M$8)/'Lineær programmering opg 4'!$K$8)*-1)</f>
        <v>-</v>
      </c>
      <c r="I343" s="167" t="str">
        <f>IF('Lineær programmering opg 4'!$D$8=0,"-",'Lineær programmering opg 4'!$G$8)</f>
        <v>-</v>
      </c>
      <c r="J343" s="295">
        <f>A343*'Lineær programmering opg 4'!$C$11+Datatabel!C343*'Lineær programmering opg 4'!$D$11</f>
        <v>25631.999999999822</v>
      </c>
      <c r="K343" s="9">
        <f t="shared" si="27"/>
        <v>0</v>
      </c>
      <c r="L343" s="9">
        <f t="shared" si="28"/>
        <v>0</v>
      </c>
    </row>
    <row r="344" spans="1:12" ht="15" x14ac:dyDescent="0.25">
      <c r="A344" s="167">
        <f t="shared" si="26"/>
        <v>231.81600000000091</v>
      </c>
      <c r="B344" s="325">
        <f t="shared" si="29"/>
        <v>0.96590000000000376</v>
      </c>
      <c r="C344" s="167">
        <f t="shared" si="25"/>
        <v>16.367999999998176</v>
      </c>
      <c r="D344" s="167">
        <f>IF('Lineær programmering opg 4'!$M$4=0,"-",(-A344+'Lineær programmering opg 4'!$M$4)/'Lineær programmering opg 4'!$K$4*-1)</f>
        <v>16.367999999998176</v>
      </c>
      <c r="E344" s="167">
        <f>IF('Lineær programmering opg 4'!$M$5=0,"-",(-A344+'Lineær programmering opg 4'!$M$5)/'Lineær programmering opg 4'!$K$5*-1)</f>
        <v>126.13799999999932</v>
      </c>
      <c r="F344" s="167" t="str">
        <f>IF('Lineær programmering opg 4'!$E$6=0,"-",(-A344+'Lineær programmering opg 4'!$M$6)/'Lineær programmering opg 4'!$K$6*-1)</f>
        <v>-</v>
      </c>
      <c r="G344" s="167" t="str">
        <f>IF('Lineær programmering opg 4'!$D$7=0,"-",((-A344+'Lineær programmering opg 4'!$M$7)/'Lineær programmering opg 4'!$K$7)*-1)</f>
        <v>-</v>
      </c>
      <c r="H344" s="167" t="str">
        <f>IF('Lineær programmering opg 4'!$C$8=0,"-",((-A344+'Lineær programmering opg 4'!$M$8)/'Lineær programmering opg 4'!$K$8)*-1)</f>
        <v>-</v>
      </c>
      <c r="I344" s="167" t="str">
        <f>IF('Lineær programmering opg 4'!$D$8=0,"-",'Lineær programmering opg 4'!$G$8)</f>
        <v>-</v>
      </c>
      <c r="J344" s="295">
        <f>A344*'Lineær programmering opg 4'!$C$11+Datatabel!C344*'Lineær programmering opg 4'!$D$11</f>
        <v>25636.799999999817</v>
      </c>
      <c r="K344" s="9">
        <f t="shared" si="27"/>
        <v>0</v>
      </c>
      <c r="L344" s="9">
        <f t="shared" si="28"/>
        <v>0</v>
      </c>
    </row>
    <row r="345" spans="1:12" ht="15" x14ac:dyDescent="0.25">
      <c r="A345" s="167">
        <f t="shared" si="26"/>
        <v>231.79200000000091</v>
      </c>
      <c r="B345" s="325">
        <f t="shared" si="29"/>
        <v>0.96580000000000377</v>
      </c>
      <c r="C345" s="167">
        <f t="shared" si="25"/>
        <v>16.415999999998178</v>
      </c>
      <c r="D345" s="167">
        <f>IF('Lineær programmering opg 4'!$M$4=0,"-",(-A345+'Lineær programmering opg 4'!$M$4)/'Lineær programmering opg 4'!$K$4*-1)</f>
        <v>16.415999999998178</v>
      </c>
      <c r="E345" s="167">
        <f>IF('Lineær programmering opg 4'!$M$5=0,"-",(-A345+'Lineær programmering opg 4'!$M$5)/'Lineær programmering opg 4'!$K$5*-1)</f>
        <v>126.15599999999932</v>
      </c>
      <c r="F345" s="167" t="str">
        <f>IF('Lineær programmering opg 4'!$E$6=0,"-",(-A345+'Lineær programmering opg 4'!$M$6)/'Lineær programmering opg 4'!$K$6*-1)</f>
        <v>-</v>
      </c>
      <c r="G345" s="167" t="str">
        <f>IF('Lineær programmering opg 4'!$D$7=0,"-",((-A345+'Lineær programmering opg 4'!$M$7)/'Lineær programmering opg 4'!$K$7)*-1)</f>
        <v>-</v>
      </c>
      <c r="H345" s="167" t="str">
        <f>IF('Lineær programmering opg 4'!$C$8=0,"-",((-A345+'Lineær programmering opg 4'!$M$8)/'Lineær programmering opg 4'!$K$8)*-1)</f>
        <v>-</v>
      </c>
      <c r="I345" s="167" t="str">
        <f>IF('Lineær programmering opg 4'!$D$8=0,"-",'Lineær programmering opg 4'!$G$8)</f>
        <v>-</v>
      </c>
      <c r="J345" s="295">
        <f>A345*'Lineær programmering opg 4'!$C$11+Datatabel!C345*'Lineær programmering opg 4'!$D$11</f>
        <v>25641.599999999817</v>
      </c>
      <c r="K345" s="9">
        <f t="shared" si="27"/>
        <v>0</v>
      </c>
      <c r="L345" s="9">
        <f t="shared" si="28"/>
        <v>0</v>
      </c>
    </row>
    <row r="346" spans="1:12" ht="15" x14ac:dyDescent="0.25">
      <c r="A346" s="167">
        <f t="shared" si="26"/>
        <v>231.76800000000091</v>
      </c>
      <c r="B346" s="325">
        <f t="shared" si="29"/>
        <v>0.96570000000000378</v>
      </c>
      <c r="C346" s="167">
        <f t="shared" si="25"/>
        <v>16.46399999999818</v>
      </c>
      <c r="D346" s="167">
        <f>IF('Lineær programmering opg 4'!$M$4=0,"-",(-A346+'Lineær programmering opg 4'!$M$4)/'Lineær programmering opg 4'!$K$4*-1)</f>
        <v>16.46399999999818</v>
      </c>
      <c r="E346" s="167">
        <f>IF('Lineær programmering opg 4'!$M$5=0,"-",(-A346+'Lineær programmering opg 4'!$M$5)/'Lineær programmering opg 4'!$K$5*-1)</f>
        <v>126.17399999999932</v>
      </c>
      <c r="F346" s="167" t="str">
        <f>IF('Lineær programmering opg 4'!$E$6=0,"-",(-A346+'Lineær programmering opg 4'!$M$6)/'Lineær programmering opg 4'!$K$6*-1)</f>
        <v>-</v>
      </c>
      <c r="G346" s="167" t="str">
        <f>IF('Lineær programmering opg 4'!$D$7=0,"-",((-A346+'Lineær programmering opg 4'!$M$7)/'Lineær programmering opg 4'!$K$7)*-1)</f>
        <v>-</v>
      </c>
      <c r="H346" s="167" t="str">
        <f>IF('Lineær programmering opg 4'!$C$8=0,"-",((-A346+'Lineær programmering opg 4'!$M$8)/'Lineær programmering opg 4'!$K$8)*-1)</f>
        <v>-</v>
      </c>
      <c r="I346" s="167" t="str">
        <f>IF('Lineær programmering opg 4'!$D$8=0,"-",'Lineær programmering opg 4'!$G$8)</f>
        <v>-</v>
      </c>
      <c r="J346" s="295">
        <f>A346*'Lineær programmering opg 4'!$C$11+Datatabel!C346*'Lineær programmering opg 4'!$D$11</f>
        <v>25646.399999999816</v>
      </c>
      <c r="K346" s="9">
        <f t="shared" si="27"/>
        <v>0</v>
      </c>
      <c r="L346" s="9">
        <f t="shared" si="28"/>
        <v>0</v>
      </c>
    </row>
    <row r="347" spans="1:12" ht="15" x14ac:dyDescent="0.25">
      <c r="A347" s="167">
        <f t="shared" si="26"/>
        <v>231.74400000000091</v>
      </c>
      <c r="B347" s="325">
        <f t="shared" si="29"/>
        <v>0.96560000000000379</v>
      </c>
      <c r="C347" s="167">
        <f t="shared" si="25"/>
        <v>16.511999999998181</v>
      </c>
      <c r="D347" s="167">
        <f>IF('Lineær programmering opg 4'!$M$4=0,"-",(-A347+'Lineær programmering opg 4'!$M$4)/'Lineær programmering opg 4'!$K$4*-1)</f>
        <v>16.511999999998181</v>
      </c>
      <c r="E347" s="167">
        <f>IF('Lineær programmering opg 4'!$M$5=0,"-",(-A347+'Lineær programmering opg 4'!$M$5)/'Lineær programmering opg 4'!$K$5*-1)</f>
        <v>126.19199999999933</v>
      </c>
      <c r="F347" s="167" t="str">
        <f>IF('Lineær programmering opg 4'!$E$6=0,"-",(-A347+'Lineær programmering opg 4'!$M$6)/'Lineær programmering opg 4'!$K$6*-1)</f>
        <v>-</v>
      </c>
      <c r="G347" s="167" t="str">
        <f>IF('Lineær programmering opg 4'!$D$7=0,"-",((-A347+'Lineær programmering opg 4'!$M$7)/'Lineær programmering opg 4'!$K$7)*-1)</f>
        <v>-</v>
      </c>
      <c r="H347" s="167" t="str">
        <f>IF('Lineær programmering opg 4'!$C$8=0,"-",((-A347+'Lineær programmering opg 4'!$M$8)/'Lineær programmering opg 4'!$K$8)*-1)</f>
        <v>-</v>
      </c>
      <c r="I347" s="167" t="str">
        <f>IF('Lineær programmering opg 4'!$D$8=0,"-",'Lineær programmering opg 4'!$G$8)</f>
        <v>-</v>
      </c>
      <c r="J347" s="295">
        <f>A347*'Lineær programmering opg 4'!$C$11+Datatabel!C347*'Lineær programmering opg 4'!$D$11</f>
        <v>25651.199999999819</v>
      </c>
      <c r="K347" s="9">
        <f t="shared" si="27"/>
        <v>0</v>
      </c>
      <c r="L347" s="9">
        <f t="shared" si="28"/>
        <v>0</v>
      </c>
    </row>
    <row r="348" spans="1:12" ht="15" x14ac:dyDescent="0.25">
      <c r="A348" s="167">
        <f t="shared" si="26"/>
        <v>231.72000000000091</v>
      </c>
      <c r="B348" s="325">
        <f t="shared" si="29"/>
        <v>0.9655000000000038</v>
      </c>
      <c r="C348" s="167">
        <f t="shared" si="25"/>
        <v>16.559999999998183</v>
      </c>
      <c r="D348" s="167">
        <f>IF('Lineær programmering opg 4'!$M$4=0,"-",(-A348+'Lineær programmering opg 4'!$M$4)/'Lineær programmering opg 4'!$K$4*-1)</f>
        <v>16.559999999998183</v>
      </c>
      <c r="E348" s="167">
        <f>IF('Lineær programmering opg 4'!$M$5=0,"-",(-A348+'Lineær programmering opg 4'!$M$5)/'Lineær programmering opg 4'!$K$5*-1)</f>
        <v>126.20999999999933</v>
      </c>
      <c r="F348" s="167" t="str">
        <f>IF('Lineær programmering opg 4'!$E$6=0,"-",(-A348+'Lineær programmering opg 4'!$M$6)/'Lineær programmering opg 4'!$K$6*-1)</f>
        <v>-</v>
      </c>
      <c r="G348" s="167" t="str">
        <f>IF('Lineær programmering opg 4'!$D$7=0,"-",((-A348+'Lineær programmering opg 4'!$M$7)/'Lineær programmering opg 4'!$K$7)*-1)</f>
        <v>-</v>
      </c>
      <c r="H348" s="167" t="str">
        <f>IF('Lineær programmering opg 4'!$C$8=0,"-",((-A348+'Lineær programmering opg 4'!$M$8)/'Lineær programmering opg 4'!$K$8)*-1)</f>
        <v>-</v>
      </c>
      <c r="I348" s="167" t="str">
        <f>IF('Lineær programmering opg 4'!$D$8=0,"-",'Lineær programmering opg 4'!$G$8)</f>
        <v>-</v>
      </c>
      <c r="J348" s="295">
        <f>A348*'Lineær programmering opg 4'!$C$11+Datatabel!C348*'Lineær programmering opg 4'!$D$11</f>
        <v>25655.999999999818</v>
      </c>
      <c r="K348" s="9">
        <f t="shared" si="27"/>
        <v>0</v>
      </c>
      <c r="L348" s="9">
        <f t="shared" si="28"/>
        <v>0</v>
      </c>
    </row>
    <row r="349" spans="1:12" ht="15" x14ac:dyDescent="0.25">
      <c r="A349" s="167">
        <f t="shared" si="26"/>
        <v>231.69600000000091</v>
      </c>
      <c r="B349" s="325">
        <f t="shared" si="29"/>
        <v>0.96540000000000381</v>
      </c>
      <c r="C349" s="167">
        <f t="shared" si="25"/>
        <v>16.607999999998185</v>
      </c>
      <c r="D349" s="167">
        <f>IF('Lineær programmering opg 4'!$M$4=0,"-",(-A349+'Lineær programmering opg 4'!$M$4)/'Lineær programmering opg 4'!$K$4*-1)</f>
        <v>16.607999999998185</v>
      </c>
      <c r="E349" s="167">
        <f>IF('Lineær programmering opg 4'!$M$5=0,"-",(-A349+'Lineær programmering opg 4'!$M$5)/'Lineær programmering opg 4'!$K$5*-1)</f>
        <v>126.22799999999933</v>
      </c>
      <c r="F349" s="167" t="str">
        <f>IF('Lineær programmering opg 4'!$E$6=0,"-",(-A349+'Lineær programmering opg 4'!$M$6)/'Lineær programmering opg 4'!$K$6*-1)</f>
        <v>-</v>
      </c>
      <c r="G349" s="167" t="str">
        <f>IF('Lineær programmering opg 4'!$D$7=0,"-",((-A349+'Lineær programmering opg 4'!$M$7)/'Lineær programmering opg 4'!$K$7)*-1)</f>
        <v>-</v>
      </c>
      <c r="H349" s="167" t="str">
        <f>IF('Lineær programmering opg 4'!$C$8=0,"-",((-A349+'Lineær programmering opg 4'!$M$8)/'Lineær programmering opg 4'!$K$8)*-1)</f>
        <v>-</v>
      </c>
      <c r="I349" s="167" t="str">
        <f>IF('Lineær programmering opg 4'!$D$8=0,"-",'Lineær programmering opg 4'!$G$8)</f>
        <v>-</v>
      </c>
      <c r="J349" s="295">
        <f>A349*'Lineær programmering opg 4'!$C$11+Datatabel!C349*'Lineær programmering opg 4'!$D$11</f>
        <v>25660.799999999817</v>
      </c>
      <c r="K349" s="9">
        <f t="shared" si="27"/>
        <v>0</v>
      </c>
      <c r="L349" s="9">
        <f t="shared" si="28"/>
        <v>0</v>
      </c>
    </row>
    <row r="350" spans="1:12" ht="15" x14ac:dyDescent="0.25">
      <c r="A350" s="167">
        <f t="shared" si="26"/>
        <v>231.67200000000091</v>
      </c>
      <c r="B350" s="325">
        <f t="shared" si="29"/>
        <v>0.96530000000000382</v>
      </c>
      <c r="C350" s="167">
        <f t="shared" si="25"/>
        <v>16.655999999998187</v>
      </c>
      <c r="D350" s="167">
        <f>IF('Lineær programmering opg 4'!$M$4=0,"-",(-A350+'Lineær programmering opg 4'!$M$4)/'Lineær programmering opg 4'!$K$4*-1)</f>
        <v>16.655999999998187</v>
      </c>
      <c r="E350" s="167">
        <f>IF('Lineær programmering opg 4'!$M$5=0,"-",(-A350+'Lineær programmering opg 4'!$M$5)/'Lineær programmering opg 4'!$K$5*-1)</f>
        <v>126.24599999999933</v>
      </c>
      <c r="F350" s="167" t="str">
        <f>IF('Lineær programmering opg 4'!$E$6=0,"-",(-A350+'Lineær programmering opg 4'!$M$6)/'Lineær programmering opg 4'!$K$6*-1)</f>
        <v>-</v>
      </c>
      <c r="G350" s="167" t="str">
        <f>IF('Lineær programmering opg 4'!$D$7=0,"-",((-A350+'Lineær programmering opg 4'!$M$7)/'Lineær programmering opg 4'!$K$7)*-1)</f>
        <v>-</v>
      </c>
      <c r="H350" s="167" t="str">
        <f>IF('Lineær programmering opg 4'!$C$8=0,"-",((-A350+'Lineær programmering opg 4'!$M$8)/'Lineær programmering opg 4'!$K$8)*-1)</f>
        <v>-</v>
      </c>
      <c r="I350" s="167" t="str">
        <f>IF('Lineær programmering opg 4'!$D$8=0,"-",'Lineær programmering opg 4'!$G$8)</f>
        <v>-</v>
      </c>
      <c r="J350" s="295">
        <f>A350*'Lineær programmering opg 4'!$C$11+Datatabel!C350*'Lineær programmering opg 4'!$D$11</f>
        <v>25665.59999999982</v>
      </c>
      <c r="K350" s="9">
        <f t="shared" si="27"/>
        <v>0</v>
      </c>
      <c r="L350" s="9">
        <f t="shared" si="28"/>
        <v>0</v>
      </c>
    </row>
    <row r="351" spans="1:12" ht="15" x14ac:dyDescent="0.25">
      <c r="A351" s="167">
        <f t="shared" si="26"/>
        <v>231.64800000000093</v>
      </c>
      <c r="B351" s="325">
        <f t="shared" si="29"/>
        <v>0.96520000000000383</v>
      </c>
      <c r="C351" s="167">
        <f t="shared" si="25"/>
        <v>16.703999999998132</v>
      </c>
      <c r="D351" s="167">
        <f>IF('Lineær programmering opg 4'!$M$4=0,"-",(-A351+'Lineær programmering opg 4'!$M$4)/'Lineær programmering opg 4'!$K$4*-1)</f>
        <v>16.703999999998132</v>
      </c>
      <c r="E351" s="167">
        <f>IF('Lineær programmering opg 4'!$M$5=0,"-",(-A351+'Lineær programmering opg 4'!$M$5)/'Lineær programmering opg 4'!$K$5*-1)</f>
        <v>126.2639999999993</v>
      </c>
      <c r="F351" s="167" t="str">
        <f>IF('Lineær programmering opg 4'!$E$6=0,"-",(-A351+'Lineær programmering opg 4'!$M$6)/'Lineær programmering opg 4'!$K$6*-1)</f>
        <v>-</v>
      </c>
      <c r="G351" s="167" t="str">
        <f>IF('Lineær programmering opg 4'!$D$7=0,"-",((-A351+'Lineær programmering opg 4'!$M$7)/'Lineær programmering opg 4'!$K$7)*-1)</f>
        <v>-</v>
      </c>
      <c r="H351" s="167" t="str">
        <f>IF('Lineær programmering opg 4'!$C$8=0,"-",((-A351+'Lineær programmering opg 4'!$M$8)/'Lineær programmering opg 4'!$K$8)*-1)</f>
        <v>-</v>
      </c>
      <c r="I351" s="167" t="str">
        <f>IF('Lineær programmering opg 4'!$D$8=0,"-",'Lineær programmering opg 4'!$G$8)</f>
        <v>-</v>
      </c>
      <c r="J351" s="295">
        <f>A351*'Lineær programmering opg 4'!$C$11+Datatabel!C351*'Lineær programmering opg 4'!$D$11</f>
        <v>25670.399999999812</v>
      </c>
      <c r="K351" s="9">
        <f t="shared" si="27"/>
        <v>0</v>
      </c>
      <c r="L351" s="9">
        <f t="shared" si="28"/>
        <v>0</v>
      </c>
    </row>
    <row r="352" spans="1:12" ht="15" x14ac:dyDescent="0.25">
      <c r="A352" s="167">
        <f t="shared" si="26"/>
        <v>231.62400000000093</v>
      </c>
      <c r="B352" s="325">
        <f t="shared" si="29"/>
        <v>0.96510000000000384</v>
      </c>
      <c r="C352" s="167">
        <f t="shared" si="25"/>
        <v>16.751999999998134</v>
      </c>
      <c r="D352" s="167">
        <f>IF('Lineær programmering opg 4'!$M$4=0,"-",(-A352+'Lineær programmering opg 4'!$M$4)/'Lineær programmering opg 4'!$K$4*-1)</f>
        <v>16.751999999998134</v>
      </c>
      <c r="E352" s="167">
        <f>IF('Lineær programmering opg 4'!$M$5=0,"-",(-A352+'Lineær programmering opg 4'!$M$5)/'Lineær programmering opg 4'!$K$5*-1)</f>
        <v>126.2819999999993</v>
      </c>
      <c r="F352" s="167" t="str">
        <f>IF('Lineær programmering opg 4'!$E$6=0,"-",(-A352+'Lineær programmering opg 4'!$M$6)/'Lineær programmering opg 4'!$K$6*-1)</f>
        <v>-</v>
      </c>
      <c r="G352" s="167" t="str">
        <f>IF('Lineær programmering opg 4'!$D$7=0,"-",((-A352+'Lineær programmering opg 4'!$M$7)/'Lineær programmering opg 4'!$K$7)*-1)</f>
        <v>-</v>
      </c>
      <c r="H352" s="167" t="str">
        <f>IF('Lineær programmering opg 4'!$C$8=0,"-",((-A352+'Lineær programmering opg 4'!$M$8)/'Lineær programmering opg 4'!$K$8)*-1)</f>
        <v>-</v>
      </c>
      <c r="I352" s="167" t="str">
        <f>IF('Lineær programmering opg 4'!$D$8=0,"-",'Lineær programmering opg 4'!$G$8)</f>
        <v>-</v>
      </c>
      <c r="J352" s="295">
        <f>A352*'Lineær programmering opg 4'!$C$11+Datatabel!C352*'Lineær programmering opg 4'!$D$11</f>
        <v>25675.199999999812</v>
      </c>
      <c r="K352" s="9">
        <f t="shared" si="27"/>
        <v>0</v>
      </c>
      <c r="L352" s="9">
        <f t="shared" si="28"/>
        <v>0</v>
      </c>
    </row>
    <row r="353" spans="1:12" ht="15" x14ac:dyDescent="0.25">
      <c r="A353" s="167">
        <f t="shared" si="26"/>
        <v>231.60000000000093</v>
      </c>
      <c r="B353" s="325">
        <f t="shared" si="29"/>
        <v>0.96500000000000385</v>
      </c>
      <c r="C353" s="167">
        <f t="shared" si="25"/>
        <v>16.799999999998136</v>
      </c>
      <c r="D353" s="167">
        <f>IF('Lineær programmering opg 4'!$M$4=0,"-",(-A353+'Lineær programmering opg 4'!$M$4)/'Lineær programmering opg 4'!$K$4*-1)</f>
        <v>16.799999999998136</v>
      </c>
      <c r="E353" s="167">
        <f>IF('Lineær programmering opg 4'!$M$5=0,"-",(-A353+'Lineær programmering opg 4'!$M$5)/'Lineær programmering opg 4'!$K$5*-1)</f>
        <v>126.2999999999993</v>
      </c>
      <c r="F353" s="167" t="str">
        <f>IF('Lineær programmering opg 4'!$E$6=0,"-",(-A353+'Lineær programmering opg 4'!$M$6)/'Lineær programmering opg 4'!$K$6*-1)</f>
        <v>-</v>
      </c>
      <c r="G353" s="167" t="str">
        <f>IF('Lineær programmering opg 4'!$D$7=0,"-",((-A353+'Lineær programmering opg 4'!$M$7)/'Lineær programmering opg 4'!$K$7)*-1)</f>
        <v>-</v>
      </c>
      <c r="H353" s="167" t="str">
        <f>IF('Lineær programmering opg 4'!$C$8=0,"-",((-A353+'Lineær programmering opg 4'!$M$8)/'Lineær programmering opg 4'!$K$8)*-1)</f>
        <v>-</v>
      </c>
      <c r="I353" s="167" t="str">
        <f>IF('Lineær programmering opg 4'!$D$8=0,"-",'Lineær programmering opg 4'!$G$8)</f>
        <v>-</v>
      </c>
      <c r="J353" s="295">
        <f>A353*'Lineær programmering opg 4'!$C$11+Datatabel!C353*'Lineær programmering opg 4'!$D$11</f>
        <v>25679.999999999814</v>
      </c>
      <c r="K353" s="9">
        <f t="shared" si="27"/>
        <v>0</v>
      </c>
      <c r="L353" s="9">
        <f t="shared" si="28"/>
        <v>0</v>
      </c>
    </row>
    <row r="354" spans="1:12" ht="15" x14ac:dyDescent="0.25">
      <c r="A354" s="167">
        <f t="shared" si="26"/>
        <v>231.57600000000093</v>
      </c>
      <c r="B354" s="325">
        <f t="shared" si="29"/>
        <v>0.96490000000000387</v>
      </c>
      <c r="C354" s="167">
        <f t="shared" si="25"/>
        <v>16.847999999998137</v>
      </c>
      <c r="D354" s="167">
        <f>IF('Lineær programmering opg 4'!$M$4=0,"-",(-A354+'Lineær programmering opg 4'!$M$4)/'Lineær programmering opg 4'!$K$4*-1)</f>
        <v>16.847999999998137</v>
      </c>
      <c r="E354" s="167">
        <f>IF('Lineær programmering opg 4'!$M$5=0,"-",(-A354+'Lineær programmering opg 4'!$M$5)/'Lineær programmering opg 4'!$K$5*-1)</f>
        <v>126.3179999999993</v>
      </c>
      <c r="F354" s="167" t="str">
        <f>IF('Lineær programmering opg 4'!$E$6=0,"-",(-A354+'Lineær programmering opg 4'!$M$6)/'Lineær programmering opg 4'!$K$6*-1)</f>
        <v>-</v>
      </c>
      <c r="G354" s="167" t="str">
        <f>IF('Lineær programmering opg 4'!$D$7=0,"-",((-A354+'Lineær programmering opg 4'!$M$7)/'Lineær programmering opg 4'!$K$7)*-1)</f>
        <v>-</v>
      </c>
      <c r="H354" s="167" t="str">
        <f>IF('Lineær programmering opg 4'!$C$8=0,"-",((-A354+'Lineær programmering opg 4'!$M$8)/'Lineær programmering opg 4'!$K$8)*-1)</f>
        <v>-</v>
      </c>
      <c r="I354" s="167" t="str">
        <f>IF('Lineær programmering opg 4'!$D$8=0,"-",'Lineær programmering opg 4'!$G$8)</f>
        <v>-</v>
      </c>
      <c r="J354" s="295">
        <f>A354*'Lineær programmering opg 4'!$C$11+Datatabel!C354*'Lineær programmering opg 4'!$D$11</f>
        <v>25684.799999999814</v>
      </c>
      <c r="K354" s="9">
        <f t="shared" si="27"/>
        <v>0</v>
      </c>
      <c r="L354" s="9">
        <f t="shared" si="28"/>
        <v>0</v>
      </c>
    </row>
    <row r="355" spans="1:12" ht="15" x14ac:dyDescent="0.25">
      <c r="A355" s="167">
        <f t="shared" si="26"/>
        <v>231.55200000000093</v>
      </c>
      <c r="B355" s="325">
        <f t="shared" si="29"/>
        <v>0.96480000000000388</v>
      </c>
      <c r="C355" s="167">
        <f t="shared" si="25"/>
        <v>16.895999999998139</v>
      </c>
      <c r="D355" s="167">
        <f>IF('Lineær programmering opg 4'!$M$4=0,"-",(-A355+'Lineær programmering opg 4'!$M$4)/'Lineær programmering opg 4'!$K$4*-1)</f>
        <v>16.895999999998139</v>
      </c>
      <c r="E355" s="167">
        <f>IF('Lineær programmering opg 4'!$M$5=0,"-",(-A355+'Lineær programmering opg 4'!$M$5)/'Lineær programmering opg 4'!$K$5*-1)</f>
        <v>126.3359999999993</v>
      </c>
      <c r="F355" s="167" t="str">
        <f>IF('Lineær programmering opg 4'!$E$6=0,"-",(-A355+'Lineær programmering opg 4'!$M$6)/'Lineær programmering opg 4'!$K$6*-1)</f>
        <v>-</v>
      </c>
      <c r="G355" s="167" t="str">
        <f>IF('Lineær programmering opg 4'!$D$7=0,"-",((-A355+'Lineær programmering opg 4'!$M$7)/'Lineær programmering opg 4'!$K$7)*-1)</f>
        <v>-</v>
      </c>
      <c r="H355" s="167" t="str">
        <f>IF('Lineær programmering opg 4'!$C$8=0,"-",((-A355+'Lineær programmering opg 4'!$M$8)/'Lineær programmering opg 4'!$K$8)*-1)</f>
        <v>-</v>
      </c>
      <c r="I355" s="167" t="str">
        <f>IF('Lineær programmering opg 4'!$D$8=0,"-",'Lineær programmering opg 4'!$G$8)</f>
        <v>-</v>
      </c>
      <c r="J355" s="295">
        <f>A355*'Lineær programmering opg 4'!$C$11+Datatabel!C355*'Lineær programmering opg 4'!$D$11</f>
        <v>25689.599999999813</v>
      </c>
      <c r="K355" s="9">
        <f t="shared" si="27"/>
        <v>0</v>
      </c>
      <c r="L355" s="9">
        <f t="shared" si="28"/>
        <v>0</v>
      </c>
    </row>
    <row r="356" spans="1:12" ht="15" x14ac:dyDescent="0.25">
      <c r="A356" s="167">
        <f t="shared" si="26"/>
        <v>231.52800000000093</v>
      </c>
      <c r="B356" s="325">
        <f t="shared" si="29"/>
        <v>0.96470000000000389</v>
      </c>
      <c r="C356" s="167">
        <f t="shared" si="25"/>
        <v>16.943999999998141</v>
      </c>
      <c r="D356" s="167">
        <f>IF('Lineær programmering opg 4'!$M$4=0,"-",(-A356+'Lineær programmering opg 4'!$M$4)/'Lineær programmering opg 4'!$K$4*-1)</f>
        <v>16.943999999998141</v>
      </c>
      <c r="E356" s="167">
        <f>IF('Lineær programmering opg 4'!$M$5=0,"-",(-A356+'Lineær programmering opg 4'!$M$5)/'Lineær programmering opg 4'!$K$5*-1)</f>
        <v>126.3539999999993</v>
      </c>
      <c r="F356" s="167" t="str">
        <f>IF('Lineær programmering opg 4'!$E$6=0,"-",(-A356+'Lineær programmering opg 4'!$M$6)/'Lineær programmering opg 4'!$K$6*-1)</f>
        <v>-</v>
      </c>
      <c r="G356" s="167" t="str">
        <f>IF('Lineær programmering opg 4'!$D$7=0,"-",((-A356+'Lineær programmering opg 4'!$M$7)/'Lineær programmering opg 4'!$K$7)*-1)</f>
        <v>-</v>
      </c>
      <c r="H356" s="167" t="str">
        <f>IF('Lineær programmering opg 4'!$C$8=0,"-",((-A356+'Lineær programmering opg 4'!$M$8)/'Lineær programmering opg 4'!$K$8)*-1)</f>
        <v>-</v>
      </c>
      <c r="I356" s="167" t="str">
        <f>IF('Lineær programmering opg 4'!$D$8=0,"-",'Lineær programmering opg 4'!$G$8)</f>
        <v>-</v>
      </c>
      <c r="J356" s="295">
        <f>A356*'Lineær programmering opg 4'!$C$11+Datatabel!C356*'Lineær programmering opg 4'!$D$11</f>
        <v>25694.399999999816</v>
      </c>
      <c r="K356" s="9">
        <f t="shared" si="27"/>
        <v>0</v>
      </c>
      <c r="L356" s="9">
        <f t="shared" si="28"/>
        <v>0</v>
      </c>
    </row>
    <row r="357" spans="1:12" ht="15" x14ac:dyDescent="0.25">
      <c r="A357" s="167">
        <f t="shared" si="26"/>
        <v>231.50400000000093</v>
      </c>
      <c r="B357" s="325">
        <f t="shared" si="29"/>
        <v>0.9646000000000039</v>
      </c>
      <c r="C357" s="167">
        <f t="shared" si="25"/>
        <v>16.991999999998143</v>
      </c>
      <c r="D357" s="167">
        <f>IF('Lineær programmering opg 4'!$M$4=0,"-",(-A357+'Lineær programmering opg 4'!$M$4)/'Lineær programmering opg 4'!$K$4*-1)</f>
        <v>16.991999999998143</v>
      </c>
      <c r="E357" s="167">
        <f>IF('Lineær programmering opg 4'!$M$5=0,"-",(-A357+'Lineær programmering opg 4'!$M$5)/'Lineær programmering opg 4'!$K$5*-1)</f>
        <v>126.3719999999993</v>
      </c>
      <c r="F357" s="167" t="str">
        <f>IF('Lineær programmering opg 4'!$E$6=0,"-",(-A357+'Lineær programmering opg 4'!$M$6)/'Lineær programmering opg 4'!$K$6*-1)</f>
        <v>-</v>
      </c>
      <c r="G357" s="167" t="str">
        <f>IF('Lineær programmering opg 4'!$D$7=0,"-",((-A357+'Lineær programmering opg 4'!$M$7)/'Lineær programmering opg 4'!$K$7)*-1)</f>
        <v>-</v>
      </c>
      <c r="H357" s="167" t="str">
        <f>IF('Lineær programmering opg 4'!$C$8=0,"-",((-A357+'Lineær programmering opg 4'!$M$8)/'Lineær programmering opg 4'!$K$8)*-1)</f>
        <v>-</v>
      </c>
      <c r="I357" s="167" t="str">
        <f>IF('Lineær programmering opg 4'!$D$8=0,"-",'Lineær programmering opg 4'!$G$8)</f>
        <v>-</v>
      </c>
      <c r="J357" s="295">
        <f>A357*'Lineær programmering opg 4'!$C$11+Datatabel!C357*'Lineær programmering opg 4'!$D$11</f>
        <v>25699.199999999815</v>
      </c>
      <c r="K357" s="9">
        <f t="shared" si="27"/>
        <v>0</v>
      </c>
      <c r="L357" s="9">
        <f t="shared" si="28"/>
        <v>0</v>
      </c>
    </row>
    <row r="358" spans="1:12" ht="15" x14ac:dyDescent="0.25">
      <c r="A358" s="167">
        <f t="shared" si="26"/>
        <v>231.48000000000093</v>
      </c>
      <c r="B358" s="325">
        <f t="shared" si="29"/>
        <v>0.96450000000000391</v>
      </c>
      <c r="C358" s="167">
        <f t="shared" si="25"/>
        <v>17.039999999998145</v>
      </c>
      <c r="D358" s="167">
        <f>IF('Lineær programmering opg 4'!$M$4=0,"-",(-A358+'Lineær programmering opg 4'!$M$4)/'Lineær programmering opg 4'!$K$4*-1)</f>
        <v>17.039999999998145</v>
      </c>
      <c r="E358" s="167">
        <f>IF('Lineær programmering opg 4'!$M$5=0,"-",(-A358+'Lineær programmering opg 4'!$M$5)/'Lineær programmering opg 4'!$K$5*-1)</f>
        <v>126.3899999999993</v>
      </c>
      <c r="F358" s="167" t="str">
        <f>IF('Lineær programmering opg 4'!$E$6=0,"-",(-A358+'Lineær programmering opg 4'!$M$6)/'Lineær programmering opg 4'!$K$6*-1)</f>
        <v>-</v>
      </c>
      <c r="G358" s="167" t="str">
        <f>IF('Lineær programmering opg 4'!$D$7=0,"-",((-A358+'Lineær programmering opg 4'!$M$7)/'Lineær programmering opg 4'!$K$7)*-1)</f>
        <v>-</v>
      </c>
      <c r="H358" s="167" t="str">
        <f>IF('Lineær programmering opg 4'!$C$8=0,"-",((-A358+'Lineær programmering opg 4'!$M$8)/'Lineær programmering opg 4'!$K$8)*-1)</f>
        <v>-</v>
      </c>
      <c r="I358" s="167" t="str">
        <f>IF('Lineær programmering opg 4'!$D$8=0,"-",'Lineær programmering opg 4'!$G$8)</f>
        <v>-</v>
      </c>
      <c r="J358" s="295">
        <f>A358*'Lineær programmering opg 4'!$C$11+Datatabel!C358*'Lineær programmering opg 4'!$D$11</f>
        <v>25703.999999999818</v>
      </c>
      <c r="K358" s="9">
        <f t="shared" si="27"/>
        <v>0</v>
      </c>
      <c r="L358" s="9">
        <f t="shared" si="28"/>
        <v>0</v>
      </c>
    </row>
    <row r="359" spans="1:12" ht="15" x14ac:dyDescent="0.25">
      <c r="A359" s="167">
        <f t="shared" si="26"/>
        <v>231.45600000000093</v>
      </c>
      <c r="B359" s="325">
        <f t="shared" si="29"/>
        <v>0.96440000000000392</v>
      </c>
      <c r="C359" s="167">
        <f t="shared" si="25"/>
        <v>17.087999999998146</v>
      </c>
      <c r="D359" s="167">
        <f>IF('Lineær programmering opg 4'!$M$4=0,"-",(-A359+'Lineær programmering opg 4'!$M$4)/'Lineær programmering opg 4'!$K$4*-1)</f>
        <v>17.087999999998146</v>
      </c>
      <c r="E359" s="167">
        <f>IF('Lineær programmering opg 4'!$M$5=0,"-",(-A359+'Lineær programmering opg 4'!$M$5)/'Lineær programmering opg 4'!$K$5*-1)</f>
        <v>126.4079999999993</v>
      </c>
      <c r="F359" s="167" t="str">
        <f>IF('Lineær programmering opg 4'!$E$6=0,"-",(-A359+'Lineær programmering opg 4'!$M$6)/'Lineær programmering opg 4'!$K$6*-1)</f>
        <v>-</v>
      </c>
      <c r="G359" s="167" t="str">
        <f>IF('Lineær programmering opg 4'!$D$7=0,"-",((-A359+'Lineær programmering opg 4'!$M$7)/'Lineær programmering opg 4'!$K$7)*-1)</f>
        <v>-</v>
      </c>
      <c r="H359" s="167" t="str">
        <f>IF('Lineær programmering opg 4'!$C$8=0,"-",((-A359+'Lineær programmering opg 4'!$M$8)/'Lineær programmering opg 4'!$K$8)*-1)</f>
        <v>-</v>
      </c>
      <c r="I359" s="167" t="str">
        <f>IF('Lineær programmering opg 4'!$D$8=0,"-",'Lineær programmering opg 4'!$G$8)</f>
        <v>-</v>
      </c>
      <c r="J359" s="295">
        <f>A359*'Lineær programmering opg 4'!$C$11+Datatabel!C359*'Lineær programmering opg 4'!$D$11</f>
        <v>25708.799999999814</v>
      </c>
      <c r="K359" s="9">
        <f t="shared" si="27"/>
        <v>0</v>
      </c>
      <c r="L359" s="9">
        <f t="shared" si="28"/>
        <v>0</v>
      </c>
    </row>
    <row r="360" spans="1:12" ht="15" x14ac:dyDescent="0.25">
      <c r="A360" s="167">
        <f t="shared" si="26"/>
        <v>231.43200000000095</v>
      </c>
      <c r="B360" s="325">
        <f t="shared" si="29"/>
        <v>0.96430000000000393</v>
      </c>
      <c r="C360" s="167">
        <f t="shared" si="25"/>
        <v>17.135999999998091</v>
      </c>
      <c r="D360" s="167">
        <f>IF('Lineær programmering opg 4'!$M$4=0,"-",(-A360+'Lineær programmering opg 4'!$M$4)/'Lineær programmering opg 4'!$K$4*-1)</f>
        <v>17.135999999998091</v>
      </c>
      <c r="E360" s="167">
        <f>IF('Lineær programmering opg 4'!$M$5=0,"-",(-A360+'Lineær programmering opg 4'!$M$5)/'Lineær programmering opg 4'!$K$5*-1)</f>
        <v>126.42599999999929</v>
      </c>
      <c r="F360" s="167" t="str">
        <f>IF('Lineær programmering opg 4'!$E$6=0,"-",(-A360+'Lineær programmering opg 4'!$M$6)/'Lineær programmering opg 4'!$K$6*-1)</f>
        <v>-</v>
      </c>
      <c r="G360" s="167" t="str">
        <f>IF('Lineær programmering opg 4'!$D$7=0,"-",((-A360+'Lineær programmering opg 4'!$M$7)/'Lineær programmering opg 4'!$K$7)*-1)</f>
        <v>-</v>
      </c>
      <c r="H360" s="167" t="str">
        <f>IF('Lineær programmering opg 4'!$C$8=0,"-",((-A360+'Lineær programmering opg 4'!$M$8)/'Lineær programmering opg 4'!$K$8)*-1)</f>
        <v>-</v>
      </c>
      <c r="I360" s="167" t="str">
        <f>IF('Lineær programmering opg 4'!$D$8=0,"-",'Lineær programmering opg 4'!$G$8)</f>
        <v>-</v>
      </c>
      <c r="J360" s="295">
        <f>A360*'Lineær programmering opg 4'!$C$11+Datatabel!C360*'Lineær programmering opg 4'!$D$11</f>
        <v>25713.599999999809</v>
      </c>
      <c r="K360" s="9">
        <f t="shared" si="27"/>
        <v>0</v>
      </c>
      <c r="L360" s="9">
        <f t="shared" si="28"/>
        <v>0</v>
      </c>
    </row>
    <row r="361" spans="1:12" ht="15" x14ac:dyDescent="0.25">
      <c r="A361" s="167">
        <f t="shared" si="26"/>
        <v>231.40800000000095</v>
      </c>
      <c r="B361" s="325">
        <f t="shared" si="29"/>
        <v>0.96420000000000394</v>
      </c>
      <c r="C361" s="167">
        <f t="shared" si="25"/>
        <v>17.183999999998093</v>
      </c>
      <c r="D361" s="167">
        <f>IF('Lineær programmering opg 4'!$M$4=0,"-",(-A361+'Lineær programmering opg 4'!$M$4)/'Lineær programmering opg 4'!$K$4*-1)</f>
        <v>17.183999999998093</v>
      </c>
      <c r="E361" s="167">
        <f>IF('Lineær programmering opg 4'!$M$5=0,"-",(-A361+'Lineær programmering opg 4'!$M$5)/'Lineær programmering opg 4'!$K$5*-1)</f>
        <v>126.44399999999929</v>
      </c>
      <c r="F361" s="167" t="str">
        <f>IF('Lineær programmering opg 4'!$E$6=0,"-",(-A361+'Lineær programmering opg 4'!$M$6)/'Lineær programmering opg 4'!$K$6*-1)</f>
        <v>-</v>
      </c>
      <c r="G361" s="167" t="str">
        <f>IF('Lineær programmering opg 4'!$D$7=0,"-",((-A361+'Lineær programmering opg 4'!$M$7)/'Lineær programmering opg 4'!$K$7)*-1)</f>
        <v>-</v>
      </c>
      <c r="H361" s="167" t="str">
        <f>IF('Lineær programmering opg 4'!$C$8=0,"-",((-A361+'Lineær programmering opg 4'!$M$8)/'Lineær programmering opg 4'!$K$8)*-1)</f>
        <v>-</v>
      </c>
      <c r="I361" s="167" t="str">
        <f>IF('Lineær programmering opg 4'!$D$8=0,"-",'Lineær programmering opg 4'!$G$8)</f>
        <v>-</v>
      </c>
      <c r="J361" s="295">
        <f>A361*'Lineær programmering opg 4'!$C$11+Datatabel!C361*'Lineær programmering opg 4'!$D$11</f>
        <v>25718.399999999809</v>
      </c>
      <c r="K361" s="9">
        <f t="shared" si="27"/>
        <v>0</v>
      </c>
      <c r="L361" s="9">
        <f t="shared" si="28"/>
        <v>0</v>
      </c>
    </row>
    <row r="362" spans="1:12" ht="15" x14ac:dyDescent="0.25">
      <c r="A362" s="167">
        <f t="shared" si="26"/>
        <v>231.38400000000095</v>
      </c>
      <c r="B362" s="325">
        <f t="shared" si="29"/>
        <v>0.96410000000000395</v>
      </c>
      <c r="C362" s="167">
        <f t="shared" si="25"/>
        <v>17.231999999998095</v>
      </c>
      <c r="D362" s="167">
        <f>IF('Lineær programmering opg 4'!$M$4=0,"-",(-A362+'Lineær programmering opg 4'!$M$4)/'Lineær programmering opg 4'!$K$4*-1)</f>
        <v>17.231999999998095</v>
      </c>
      <c r="E362" s="167">
        <f>IF('Lineær programmering opg 4'!$M$5=0,"-",(-A362+'Lineær programmering opg 4'!$M$5)/'Lineær programmering opg 4'!$K$5*-1)</f>
        <v>126.46199999999929</v>
      </c>
      <c r="F362" s="167" t="str">
        <f>IF('Lineær programmering opg 4'!$E$6=0,"-",(-A362+'Lineær programmering opg 4'!$M$6)/'Lineær programmering opg 4'!$K$6*-1)</f>
        <v>-</v>
      </c>
      <c r="G362" s="167" t="str">
        <f>IF('Lineær programmering opg 4'!$D$7=0,"-",((-A362+'Lineær programmering opg 4'!$M$7)/'Lineær programmering opg 4'!$K$7)*-1)</f>
        <v>-</v>
      </c>
      <c r="H362" s="167" t="str">
        <f>IF('Lineær programmering opg 4'!$C$8=0,"-",((-A362+'Lineær programmering opg 4'!$M$8)/'Lineær programmering opg 4'!$K$8)*-1)</f>
        <v>-</v>
      </c>
      <c r="I362" s="167" t="str">
        <f>IF('Lineær programmering opg 4'!$D$8=0,"-",'Lineær programmering opg 4'!$G$8)</f>
        <v>-</v>
      </c>
      <c r="J362" s="295">
        <f>A362*'Lineær programmering opg 4'!$C$11+Datatabel!C362*'Lineær programmering opg 4'!$D$11</f>
        <v>25723.199999999812</v>
      </c>
      <c r="K362" s="9">
        <f t="shared" si="27"/>
        <v>0</v>
      </c>
      <c r="L362" s="9">
        <f t="shared" si="28"/>
        <v>0</v>
      </c>
    </row>
    <row r="363" spans="1:12" ht="15" x14ac:dyDescent="0.25">
      <c r="A363" s="167">
        <f t="shared" si="26"/>
        <v>231.36000000000095</v>
      </c>
      <c r="B363" s="325">
        <f t="shared" si="29"/>
        <v>0.96400000000000396</v>
      </c>
      <c r="C363" s="167">
        <f t="shared" si="25"/>
        <v>17.279999999998097</v>
      </c>
      <c r="D363" s="167">
        <f>IF('Lineær programmering opg 4'!$M$4=0,"-",(-A363+'Lineær programmering opg 4'!$M$4)/'Lineær programmering opg 4'!$K$4*-1)</f>
        <v>17.279999999998097</v>
      </c>
      <c r="E363" s="167">
        <f>IF('Lineær programmering opg 4'!$M$5=0,"-",(-A363+'Lineær programmering opg 4'!$M$5)/'Lineær programmering opg 4'!$K$5*-1)</f>
        <v>126.47999999999929</v>
      </c>
      <c r="F363" s="167" t="str">
        <f>IF('Lineær programmering opg 4'!$E$6=0,"-",(-A363+'Lineær programmering opg 4'!$M$6)/'Lineær programmering opg 4'!$K$6*-1)</f>
        <v>-</v>
      </c>
      <c r="G363" s="167" t="str">
        <f>IF('Lineær programmering opg 4'!$D$7=0,"-",((-A363+'Lineær programmering opg 4'!$M$7)/'Lineær programmering opg 4'!$K$7)*-1)</f>
        <v>-</v>
      </c>
      <c r="H363" s="167" t="str">
        <f>IF('Lineær programmering opg 4'!$C$8=0,"-",((-A363+'Lineær programmering opg 4'!$M$8)/'Lineær programmering opg 4'!$K$8)*-1)</f>
        <v>-</v>
      </c>
      <c r="I363" s="167" t="str">
        <f>IF('Lineær programmering opg 4'!$D$8=0,"-",'Lineær programmering opg 4'!$G$8)</f>
        <v>-</v>
      </c>
      <c r="J363" s="295">
        <f>A363*'Lineær programmering opg 4'!$C$11+Datatabel!C363*'Lineær programmering opg 4'!$D$11</f>
        <v>25727.999999999811</v>
      </c>
      <c r="K363" s="9">
        <f t="shared" si="27"/>
        <v>0</v>
      </c>
      <c r="L363" s="9">
        <f t="shared" si="28"/>
        <v>0</v>
      </c>
    </row>
    <row r="364" spans="1:12" ht="15" x14ac:dyDescent="0.25">
      <c r="A364" s="167">
        <f t="shared" si="26"/>
        <v>231.33600000000095</v>
      </c>
      <c r="B364" s="325">
        <f t="shared" si="29"/>
        <v>0.96390000000000398</v>
      </c>
      <c r="C364" s="167">
        <f t="shared" si="25"/>
        <v>17.327999999998099</v>
      </c>
      <c r="D364" s="167">
        <f>IF('Lineær programmering opg 4'!$M$4=0,"-",(-A364+'Lineær programmering opg 4'!$M$4)/'Lineær programmering opg 4'!$K$4*-1)</f>
        <v>17.327999999998099</v>
      </c>
      <c r="E364" s="167">
        <f>IF('Lineær programmering opg 4'!$M$5=0,"-",(-A364+'Lineær programmering opg 4'!$M$5)/'Lineær programmering opg 4'!$K$5*-1)</f>
        <v>126.49799999999929</v>
      </c>
      <c r="F364" s="167" t="str">
        <f>IF('Lineær programmering opg 4'!$E$6=0,"-",(-A364+'Lineær programmering opg 4'!$M$6)/'Lineær programmering opg 4'!$K$6*-1)</f>
        <v>-</v>
      </c>
      <c r="G364" s="167" t="str">
        <f>IF('Lineær programmering opg 4'!$D$7=0,"-",((-A364+'Lineær programmering opg 4'!$M$7)/'Lineær programmering opg 4'!$K$7)*-1)</f>
        <v>-</v>
      </c>
      <c r="H364" s="167" t="str">
        <f>IF('Lineær programmering opg 4'!$C$8=0,"-",((-A364+'Lineær programmering opg 4'!$M$8)/'Lineær programmering opg 4'!$K$8)*-1)</f>
        <v>-</v>
      </c>
      <c r="I364" s="167" t="str">
        <f>IF('Lineær programmering opg 4'!$D$8=0,"-",'Lineær programmering opg 4'!$G$8)</f>
        <v>-</v>
      </c>
      <c r="J364" s="295">
        <f>A364*'Lineær programmering opg 4'!$C$11+Datatabel!C364*'Lineær programmering opg 4'!$D$11</f>
        <v>25732.79999999981</v>
      </c>
      <c r="K364" s="9">
        <f t="shared" si="27"/>
        <v>0</v>
      </c>
      <c r="L364" s="9">
        <f t="shared" si="28"/>
        <v>0</v>
      </c>
    </row>
    <row r="365" spans="1:12" ht="15" x14ac:dyDescent="0.25">
      <c r="A365" s="167">
        <f t="shared" si="26"/>
        <v>231.31200000000095</v>
      </c>
      <c r="B365" s="325">
        <f t="shared" si="29"/>
        <v>0.96380000000000399</v>
      </c>
      <c r="C365" s="167">
        <f t="shared" si="25"/>
        <v>17.375999999998101</v>
      </c>
      <c r="D365" s="167">
        <f>IF('Lineær programmering opg 4'!$M$4=0,"-",(-A365+'Lineær programmering opg 4'!$M$4)/'Lineær programmering opg 4'!$K$4*-1)</f>
        <v>17.375999999998101</v>
      </c>
      <c r="E365" s="167">
        <f>IF('Lineær programmering opg 4'!$M$5=0,"-",(-A365+'Lineær programmering opg 4'!$M$5)/'Lineær programmering opg 4'!$K$5*-1)</f>
        <v>126.51599999999929</v>
      </c>
      <c r="F365" s="167" t="str">
        <f>IF('Lineær programmering opg 4'!$E$6=0,"-",(-A365+'Lineær programmering opg 4'!$M$6)/'Lineær programmering opg 4'!$K$6*-1)</f>
        <v>-</v>
      </c>
      <c r="G365" s="167" t="str">
        <f>IF('Lineær programmering opg 4'!$D$7=0,"-",((-A365+'Lineær programmering opg 4'!$M$7)/'Lineær programmering opg 4'!$K$7)*-1)</f>
        <v>-</v>
      </c>
      <c r="H365" s="167" t="str">
        <f>IF('Lineær programmering opg 4'!$C$8=0,"-",((-A365+'Lineær programmering opg 4'!$M$8)/'Lineær programmering opg 4'!$K$8)*-1)</f>
        <v>-</v>
      </c>
      <c r="I365" s="167" t="str">
        <f>IF('Lineær programmering opg 4'!$D$8=0,"-",'Lineær programmering opg 4'!$G$8)</f>
        <v>-</v>
      </c>
      <c r="J365" s="295">
        <f>A365*'Lineær programmering opg 4'!$C$11+Datatabel!C365*'Lineær programmering opg 4'!$D$11</f>
        <v>25737.599999999809</v>
      </c>
      <c r="K365" s="9">
        <f t="shared" si="27"/>
        <v>0</v>
      </c>
      <c r="L365" s="9">
        <f t="shared" si="28"/>
        <v>0</v>
      </c>
    </row>
    <row r="366" spans="1:12" ht="15" x14ac:dyDescent="0.25">
      <c r="A366" s="167">
        <f t="shared" si="26"/>
        <v>231.28800000000095</v>
      </c>
      <c r="B366" s="325">
        <f t="shared" si="29"/>
        <v>0.963700000000004</v>
      </c>
      <c r="C366" s="167">
        <f t="shared" si="25"/>
        <v>17.423999999998102</v>
      </c>
      <c r="D366" s="167">
        <f>IF('Lineær programmering opg 4'!$M$4=0,"-",(-A366+'Lineær programmering opg 4'!$M$4)/'Lineær programmering opg 4'!$K$4*-1)</f>
        <v>17.423999999998102</v>
      </c>
      <c r="E366" s="167">
        <f>IF('Lineær programmering opg 4'!$M$5=0,"-",(-A366+'Lineær programmering opg 4'!$M$5)/'Lineær programmering opg 4'!$K$5*-1)</f>
        <v>126.5339999999993</v>
      </c>
      <c r="F366" s="167" t="str">
        <f>IF('Lineær programmering opg 4'!$E$6=0,"-",(-A366+'Lineær programmering opg 4'!$M$6)/'Lineær programmering opg 4'!$K$6*-1)</f>
        <v>-</v>
      </c>
      <c r="G366" s="167" t="str">
        <f>IF('Lineær programmering opg 4'!$D$7=0,"-",((-A366+'Lineær programmering opg 4'!$M$7)/'Lineær programmering opg 4'!$K$7)*-1)</f>
        <v>-</v>
      </c>
      <c r="H366" s="167" t="str">
        <f>IF('Lineær programmering opg 4'!$C$8=0,"-",((-A366+'Lineær programmering opg 4'!$M$8)/'Lineær programmering opg 4'!$K$8)*-1)</f>
        <v>-</v>
      </c>
      <c r="I366" s="167" t="str">
        <f>IF('Lineær programmering opg 4'!$D$8=0,"-",'Lineær programmering opg 4'!$G$8)</f>
        <v>-</v>
      </c>
      <c r="J366" s="295">
        <f>A366*'Lineær programmering opg 4'!$C$11+Datatabel!C366*'Lineær programmering opg 4'!$D$11</f>
        <v>25742.399999999809</v>
      </c>
      <c r="K366" s="9">
        <f t="shared" si="27"/>
        <v>0</v>
      </c>
      <c r="L366" s="9">
        <f t="shared" si="28"/>
        <v>0</v>
      </c>
    </row>
    <row r="367" spans="1:12" ht="15" x14ac:dyDescent="0.25">
      <c r="A367" s="167">
        <f t="shared" si="26"/>
        <v>231.26400000000098</v>
      </c>
      <c r="B367" s="325">
        <f t="shared" si="29"/>
        <v>0.96360000000000401</v>
      </c>
      <c r="C367" s="167">
        <f t="shared" si="25"/>
        <v>17.471999999998047</v>
      </c>
      <c r="D367" s="167">
        <f>IF('Lineær programmering opg 4'!$M$4=0,"-",(-A367+'Lineær programmering opg 4'!$M$4)/'Lineær programmering opg 4'!$K$4*-1)</f>
        <v>17.471999999998047</v>
      </c>
      <c r="E367" s="167">
        <f>IF('Lineær programmering opg 4'!$M$5=0,"-",(-A367+'Lineær programmering opg 4'!$M$5)/'Lineær programmering opg 4'!$K$5*-1)</f>
        <v>126.55199999999927</v>
      </c>
      <c r="F367" s="167" t="str">
        <f>IF('Lineær programmering opg 4'!$E$6=0,"-",(-A367+'Lineær programmering opg 4'!$M$6)/'Lineær programmering opg 4'!$K$6*-1)</f>
        <v>-</v>
      </c>
      <c r="G367" s="167" t="str">
        <f>IF('Lineær programmering opg 4'!$D$7=0,"-",((-A367+'Lineær programmering opg 4'!$M$7)/'Lineær programmering opg 4'!$K$7)*-1)</f>
        <v>-</v>
      </c>
      <c r="H367" s="167" t="str">
        <f>IF('Lineær programmering opg 4'!$C$8=0,"-",((-A367+'Lineær programmering opg 4'!$M$8)/'Lineær programmering opg 4'!$K$8)*-1)</f>
        <v>-</v>
      </c>
      <c r="I367" s="167" t="str">
        <f>IF('Lineær programmering opg 4'!$D$8=0,"-",'Lineær programmering opg 4'!$G$8)</f>
        <v>-</v>
      </c>
      <c r="J367" s="295">
        <f>A367*'Lineær programmering opg 4'!$C$11+Datatabel!C367*'Lineær programmering opg 4'!$D$11</f>
        <v>25747.199999999804</v>
      </c>
      <c r="K367" s="9">
        <f t="shared" si="27"/>
        <v>0</v>
      </c>
      <c r="L367" s="9">
        <f t="shared" si="28"/>
        <v>0</v>
      </c>
    </row>
    <row r="368" spans="1:12" ht="15" x14ac:dyDescent="0.25">
      <c r="A368" s="167">
        <f t="shared" si="26"/>
        <v>231.24000000000098</v>
      </c>
      <c r="B368" s="325">
        <f t="shared" si="29"/>
        <v>0.96350000000000402</v>
      </c>
      <c r="C368" s="167">
        <f t="shared" si="25"/>
        <v>17.519999999998049</v>
      </c>
      <c r="D368" s="167">
        <f>IF('Lineær programmering opg 4'!$M$4=0,"-",(-A368+'Lineær programmering opg 4'!$M$4)/'Lineær programmering opg 4'!$K$4*-1)</f>
        <v>17.519999999998049</v>
      </c>
      <c r="E368" s="167">
        <f>IF('Lineær programmering opg 4'!$M$5=0,"-",(-A368+'Lineær programmering opg 4'!$M$5)/'Lineær programmering opg 4'!$K$5*-1)</f>
        <v>126.56999999999927</v>
      </c>
      <c r="F368" s="167" t="str">
        <f>IF('Lineær programmering opg 4'!$E$6=0,"-",(-A368+'Lineær programmering opg 4'!$M$6)/'Lineær programmering opg 4'!$K$6*-1)</f>
        <v>-</v>
      </c>
      <c r="G368" s="167" t="str">
        <f>IF('Lineær programmering opg 4'!$D$7=0,"-",((-A368+'Lineær programmering opg 4'!$M$7)/'Lineær programmering opg 4'!$K$7)*-1)</f>
        <v>-</v>
      </c>
      <c r="H368" s="167" t="str">
        <f>IF('Lineær programmering opg 4'!$C$8=0,"-",((-A368+'Lineær programmering opg 4'!$M$8)/'Lineær programmering opg 4'!$K$8)*-1)</f>
        <v>-</v>
      </c>
      <c r="I368" s="167" t="str">
        <f>IF('Lineær programmering opg 4'!$D$8=0,"-",'Lineær programmering opg 4'!$G$8)</f>
        <v>-</v>
      </c>
      <c r="J368" s="295">
        <f>A368*'Lineær programmering opg 4'!$C$11+Datatabel!C368*'Lineær programmering opg 4'!$D$11</f>
        <v>25751.999999999804</v>
      </c>
      <c r="K368" s="9">
        <f t="shared" si="27"/>
        <v>0</v>
      </c>
      <c r="L368" s="9">
        <f t="shared" si="28"/>
        <v>0</v>
      </c>
    </row>
    <row r="369" spans="1:12" ht="15" x14ac:dyDescent="0.25">
      <c r="A369" s="167">
        <f t="shared" si="26"/>
        <v>231.21600000000097</v>
      </c>
      <c r="B369" s="325">
        <f t="shared" si="29"/>
        <v>0.96340000000000403</v>
      </c>
      <c r="C369" s="167">
        <f t="shared" si="25"/>
        <v>17.567999999998051</v>
      </c>
      <c r="D369" s="167">
        <f>IF('Lineær programmering opg 4'!$M$4=0,"-",(-A369+'Lineær programmering opg 4'!$M$4)/'Lineær programmering opg 4'!$K$4*-1)</f>
        <v>17.567999999998051</v>
      </c>
      <c r="E369" s="167">
        <f>IF('Lineær programmering opg 4'!$M$5=0,"-",(-A369+'Lineær programmering opg 4'!$M$5)/'Lineær programmering opg 4'!$K$5*-1)</f>
        <v>126.58799999999927</v>
      </c>
      <c r="F369" s="167" t="str">
        <f>IF('Lineær programmering opg 4'!$E$6=0,"-",(-A369+'Lineær programmering opg 4'!$M$6)/'Lineær programmering opg 4'!$K$6*-1)</f>
        <v>-</v>
      </c>
      <c r="G369" s="167" t="str">
        <f>IF('Lineær programmering opg 4'!$D$7=0,"-",((-A369+'Lineær programmering opg 4'!$M$7)/'Lineær programmering opg 4'!$K$7)*-1)</f>
        <v>-</v>
      </c>
      <c r="H369" s="167" t="str">
        <f>IF('Lineær programmering opg 4'!$C$8=0,"-",((-A369+'Lineær programmering opg 4'!$M$8)/'Lineær programmering opg 4'!$K$8)*-1)</f>
        <v>-</v>
      </c>
      <c r="I369" s="167" t="str">
        <f>IF('Lineær programmering opg 4'!$D$8=0,"-",'Lineær programmering opg 4'!$G$8)</f>
        <v>-</v>
      </c>
      <c r="J369" s="295">
        <f>A369*'Lineær programmering opg 4'!$C$11+Datatabel!C369*'Lineær programmering opg 4'!$D$11</f>
        <v>25756.799999999806</v>
      </c>
      <c r="K369" s="9">
        <f t="shared" si="27"/>
        <v>0</v>
      </c>
      <c r="L369" s="9">
        <f t="shared" si="28"/>
        <v>0</v>
      </c>
    </row>
    <row r="370" spans="1:12" ht="15" x14ac:dyDescent="0.25">
      <c r="A370" s="167">
        <f t="shared" si="26"/>
        <v>231.19200000000097</v>
      </c>
      <c r="B370" s="325">
        <f t="shared" si="29"/>
        <v>0.96330000000000404</v>
      </c>
      <c r="C370" s="167">
        <f t="shared" si="25"/>
        <v>17.615999999998053</v>
      </c>
      <c r="D370" s="167">
        <f>IF('Lineær programmering opg 4'!$M$4=0,"-",(-A370+'Lineær programmering opg 4'!$M$4)/'Lineær programmering opg 4'!$K$4*-1)</f>
        <v>17.615999999998053</v>
      </c>
      <c r="E370" s="167">
        <f>IF('Lineær programmering opg 4'!$M$5=0,"-",(-A370+'Lineær programmering opg 4'!$M$5)/'Lineær programmering opg 4'!$K$5*-1)</f>
        <v>126.60599999999927</v>
      </c>
      <c r="F370" s="167" t="str">
        <f>IF('Lineær programmering opg 4'!$E$6=0,"-",(-A370+'Lineær programmering opg 4'!$M$6)/'Lineær programmering opg 4'!$K$6*-1)</f>
        <v>-</v>
      </c>
      <c r="G370" s="167" t="str">
        <f>IF('Lineær programmering opg 4'!$D$7=0,"-",((-A370+'Lineær programmering opg 4'!$M$7)/'Lineær programmering opg 4'!$K$7)*-1)</f>
        <v>-</v>
      </c>
      <c r="H370" s="167" t="str">
        <f>IF('Lineær programmering opg 4'!$C$8=0,"-",((-A370+'Lineær programmering opg 4'!$M$8)/'Lineær programmering opg 4'!$K$8)*-1)</f>
        <v>-</v>
      </c>
      <c r="I370" s="167" t="str">
        <f>IF('Lineær programmering opg 4'!$D$8=0,"-",'Lineær programmering opg 4'!$G$8)</f>
        <v>-</v>
      </c>
      <c r="J370" s="295">
        <f>A370*'Lineær programmering opg 4'!$C$11+Datatabel!C370*'Lineær programmering opg 4'!$D$11</f>
        <v>25761.599999999806</v>
      </c>
      <c r="K370" s="9">
        <f t="shared" si="27"/>
        <v>0</v>
      </c>
      <c r="L370" s="9">
        <f t="shared" si="28"/>
        <v>0</v>
      </c>
    </row>
    <row r="371" spans="1:12" ht="15" x14ac:dyDescent="0.25">
      <c r="A371" s="167">
        <f t="shared" si="26"/>
        <v>231.16800000000097</v>
      </c>
      <c r="B371" s="325">
        <f t="shared" si="29"/>
        <v>0.96320000000000405</v>
      </c>
      <c r="C371" s="167">
        <f t="shared" si="25"/>
        <v>17.663999999998055</v>
      </c>
      <c r="D371" s="167">
        <f>IF('Lineær programmering opg 4'!$M$4=0,"-",(-A371+'Lineær programmering opg 4'!$M$4)/'Lineær programmering opg 4'!$K$4*-1)</f>
        <v>17.663999999998055</v>
      </c>
      <c r="E371" s="167">
        <f>IF('Lineær programmering opg 4'!$M$5=0,"-",(-A371+'Lineær programmering opg 4'!$M$5)/'Lineær programmering opg 4'!$K$5*-1)</f>
        <v>126.62399999999927</v>
      </c>
      <c r="F371" s="167" t="str">
        <f>IF('Lineær programmering opg 4'!$E$6=0,"-",(-A371+'Lineær programmering opg 4'!$M$6)/'Lineær programmering opg 4'!$K$6*-1)</f>
        <v>-</v>
      </c>
      <c r="G371" s="167" t="str">
        <f>IF('Lineær programmering opg 4'!$D$7=0,"-",((-A371+'Lineær programmering opg 4'!$M$7)/'Lineær programmering opg 4'!$K$7)*-1)</f>
        <v>-</v>
      </c>
      <c r="H371" s="167" t="str">
        <f>IF('Lineær programmering opg 4'!$C$8=0,"-",((-A371+'Lineær programmering opg 4'!$M$8)/'Lineær programmering opg 4'!$K$8)*-1)</f>
        <v>-</v>
      </c>
      <c r="I371" s="167" t="str">
        <f>IF('Lineær programmering opg 4'!$D$8=0,"-",'Lineær programmering opg 4'!$G$8)</f>
        <v>-</v>
      </c>
      <c r="J371" s="295">
        <f>A371*'Lineær programmering opg 4'!$C$11+Datatabel!C371*'Lineær programmering opg 4'!$D$11</f>
        <v>25766.399999999805</v>
      </c>
      <c r="K371" s="9">
        <f t="shared" si="27"/>
        <v>0</v>
      </c>
      <c r="L371" s="9">
        <f t="shared" si="28"/>
        <v>0</v>
      </c>
    </row>
    <row r="372" spans="1:12" ht="15" x14ac:dyDescent="0.25">
      <c r="A372" s="167">
        <f t="shared" si="26"/>
        <v>231.14400000000097</v>
      </c>
      <c r="B372" s="325">
        <f t="shared" si="29"/>
        <v>0.96310000000000406</v>
      </c>
      <c r="C372" s="167">
        <f t="shared" si="25"/>
        <v>17.711999999998056</v>
      </c>
      <c r="D372" s="167">
        <f>IF('Lineær programmering opg 4'!$M$4=0,"-",(-A372+'Lineær programmering opg 4'!$M$4)/'Lineær programmering opg 4'!$K$4*-1)</f>
        <v>17.711999999998056</v>
      </c>
      <c r="E372" s="167">
        <f>IF('Lineær programmering opg 4'!$M$5=0,"-",(-A372+'Lineær programmering opg 4'!$M$5)/'Lineær programmering opg 4'!$K$5*-1)</f>
        <v>126.64199999999927</v>
      </c>
      <c r="F372" s="167" t="str">
        <f>IF('Lineær programmering opg 4'!$E$6=0,"-",(-A372+'Lineær programmering opg 4'!$M$6)/'Lineær programmering opg 4'!$K$6*-1)</f>
        <v>-</v>
      </c>
      <c r="G372" s="167" t="str">
        <f>IF('Lineær programmering opg 4'!$D$7=0,"-",((-A372+'Lineær programmering opg 4'!$M$7)/'Lineær programmering opg 4'!$K$7)*-1)</f>
        <v>-</v>
      </c>
      <c r="H372" s="167" t="str">
        <f>IF('Lineær programmering opg 4'!$C$8=0,"-",((-A372+'Lineær programmering opg 4'!$M$8)/'Lineær programmering opg 4'!$K$8)*-1)</f>
        <v>-</v>
      </c>
      <c r="I372" s="167" t="str">
        <f>IF('Lineær programmering opg 4'!$D$8=0,"-",'Lineær programmering opg 4'!$G$8)</f>
        <v>-</v>
      </c>
      <c r="J372" s="295">
        <f>A372*'Lineær programmering opg 4'!$C$11+Datatabel!C372*'Lineær programmering opg 4'!$D$11</f>
        <v>25771.199999999804</v>
      </c>
      <c r="K372" s="9">
        <f t="shared" si="27"/>
        <v>0</v>
      </c>
      <c r="L372" s="9">
        <f t="shared" si="28"/>
        <v>0</v>
      </c>
    </row>
    <row r="373" spans="1:12" ht="15" x14ac:dyDescent="0.25">
      <c r="A373" s="167">
        <f t="shared" si="26"/>
        <v>231.12000000000097</v>
      </c>
      <c r="B373" s="325">
        <f t="shared" si="29"/>
        <v>0.96300000000000407</v>
      </c>
      <c r="C373" s="167">
        <f t="shared" si="25"/>
        <v>17.759999999998058</v>
      </c>
      <c r="D373" s="167">
        <f>IF('Lineær programmering opg 4'!$M$4=0,"-",(-A373+'Lineær programmering opg 4'!$M$4)/'Lineær programmering opg 4'!$K$4*-1)</f>
        <v>17.759999999998058</v>
      </c>
      <c r="E373" s="167">
        <f>IF('Lineær programmering opg 4'!$M$5=0,"-",(-A373+'Lineær programmering opg 4'!$M$5)/'Lineær programmering opg 4'!$K$5*-1)</f>
        <v>126.65999999999927</v>
      </c>
      <c r="F373" s="167" t="str">
        <f>IF('Lineær programmering opg 4'!$E$6=0,"-",(-A373+'Lineær programmering opg 4'!$M$6)/'Lineær programmering opg 4'!$K$6*-1)</f>
        <v>-</v>
      </c>
      <c r="G373" s="167" t="str">
        <f>IF('Lineær programmering opg 4'!$D$7=0,"-",((-A373+'Lineær programmering opg 4'!$M$7)/'Lineær programmering opg 4'!$K$7)*-1)</f>
        <v>-</v>
      </c>
      <c r="H373" s="167" t="str">
        <f>IF('Lineær programmering opg 4'!$C$8=0,"-",((-A373+'Lineær programmering opg 4'!$M$8)/'Lineær programmering opg 4'!$K$8)*-1)</f>
        <v>-</v>
      </c>
      <c r="I373" s="167" t="str">
        <f>IF('Lineær programmering opg 4'!$D$8=0,"-",'Lineær programmering opg 4'!$G$8)</f>
        <v>-</v>
      </c>
      <c r="J373" s="295">
        <f>A373*'Lineær programmering opg 4'!$C$11+Datatabel!C373*'Lineær programmering opg 4'!$D$11</f>
        <v>25775.999999999807</v>
      </c>
      <c r="K373" s="9">
        <f t="shared" si="27"/>
        <v>0</v>
      </c>
      <c r="L373" s="9">
        <f t="shared" si="28"/>
        <v>0</v>
      </c>
    </row>
    <row r="374" spans="1:12" ht="15" x14ac:dyDescent="0.25">
      <c r="A374" s="167">
        <f t="shared" si="26"/>
        <v>231.09600000000097</v>
      </c>
      <c r="B374" s="325">
        <f t="shared" si="29"/>
        <v>0.96290000000000409</v>
      </c>
      <c r="C374" s="167">
        <f t="shared" si="25"/>
        <v>17.80799999999806</v>
      </c>
      <c r="D374" s="167">
        <f>IF('Lineær programmering opg 4'!$M$4=0,"-",(-A374+'Lineær programmering opg 4'!$M$4)/'Lineær programmering opg 4'!$K$4*-1)</f>
        <v>17.80799999999806</v>
      </c>
      <c r="E374" s="167">
        <f>IF('Lineær programmering opg 4'!$M$5=0,"-",(-A374+'Lineær programmering opg 4'!$M$5)/'Lineær programmering opg 4'!$K$5*-1)</f>
        <v>126.67799999999927</v>
      </c>
      <c r="F374" s="167" t="str">
        <f>IF('Lineær programmering opg 4'!$E$6=0,"-",(-A374+'Lineær programmering opg 4'!$M$6)/'Lineær programmering opg 4'!$K$6*-1)</f>
        <v>-</v>
      </c>
      <c r="G374" s="167" t="str">
        <f>IF('Lineær programmering opg 4'!$D$7=0,"-",((-A374+'Lineær programmering opg 4'!$M$7)/'Lineær programmering opg 4'!$K$7)*-1)</f>
        <v>-</v>
      </c>
      <c r="H374" s="167" t="str">
        <f>IF('Lineær programmering opg 4'!$C$8=0,"-",((-A374+'Lineær programmering opg 4'!$M$8)/'Lineær programmering opg 4'!$K$8)*-1)</f>
        <v>-</v>
      </c>
      <c r="I374" s="167" t="str">
        <f>IF('Lineær programmering opg 4'!$D$8=0,"-",'Lineær programmering opg 4'!$G$8)</f>
        <v>-</v>
      </c>
      <c r="J374" s="295">
        <f>A374*'Lineær programmering opg 4'!$C$11+Datatabel!C374*'Lineær programmering opg 4'!$D$11</f>
        <v>25780.799999999806</v>
      </c>
      <c r="K374" s="9">
        <f t="shared" si="27"/>
        <v>0</v>
      </c>
      <c r="L374" s="9">
        <f t="shared" si="28"/>
        <v>0</v>
      </c>
    </row>
    <row r="375" spans="1:12" ht="15" x14ac:dyDescent="0.25">
      <c r="A375" s="167">
        <f t="shared" si="26"/>
        <v>231.07200000000097</v>
      </c>
      <c r="B375" s="325">
        <f t="shared" si="29"/>
        <v>0.9628000000000041</v>
      </c>
      <c r="C375" s="167">
        <f t="shared" si="25"/>
        <v>17.855999999998062</v>
      </c>
      <c r="D375" s="167">
        <f>IF('Lineær programmering opg 4'!$M$4=0,"-",(-A375+'Lineær programmering opg 4'!$M$4)/'Lineær programmering opg 4'!$K$4*-1)</f>
        <v>17.855999999998062</v>
      </c>
      <c r="E375" s="167">
        <f>IF('Lineær programmering opg 4'!$M$5=0,"-",(-A375+'Lineær programmering opg 4'!$M$5)/'Lineær programmering opg 4'!$K$5*-1)</f>
        <v>126.69599999999927</v>
      </c>
      <c r="F375" s="167" t="str">
        <f>IF('Lineær programmering opg 4'!$E$6=0,"-",(-A375+'Lineær programmering opg 4'!$M$6)/'Lineær programmering opg 4'!$K$6*-1)</f>
        <v>-</v>
      </c>
      <c r="G375" s="167" t="str">
        <f>IF('Lineær programmering opg 4'!$D$7=0,"-",((-A375+'Lineær programmering opg 4'!$M$7)/'Lineær programmering opg 4'!$K$7)*-1)</f>
        <v>-</v>
      </c>
      <c r="H375" s="167" t="str">
        <f>IF('Lineær programmering opg 4'!$C$8=0,"-",((-A375+'Lineær programmering opg 4'!$M$8)/'Lineær programmering opg 4'!$K$8)*-1)</f>
        <v>-</v>
      </c>
      <c r="I375" s="167" t="str">
        <f>IF('Lineær programmering opg 4'!$D$8=0,"-",'Lineær programmering opg 4'!$G$8)</f>
        <v>-</v>
      </c>
      <c r="J375" s="295">
        <f>A375*'Lineær programmering opg 4'!$C$11+Datatabel!C375*'Lineær programmering opg 4'!$D$11</f>
        <v>25785.599999999806</v>
      </c>
      <c r="K375" s="9">
        <f t="shared" si="27"/>
        <v>0</v>
      </c>
      <c r="L375" s="9">
        <f t="shared" si="28"/>
        <v>0</v>
      </c>
    </row>
    <row r="376" spans="1:12" ht="15" x14ac:dyDescent="0.25">
      <c r="A376" s="167">
        <f t="shared" si="26"/>
        <v>231.048000000001</v>
      </c>
      <c r="B376" s="325">
        <f t="shared" si="29"/>
        <v>0.96270000000000411</v>
      </c>
      <c r="C376" s="167">
        <f t="shared" si="25"/>
        <v>17.903999999998007</v>
      </c>
      <c r="D376" s="167">
        <f>IF('Lineær programmering opg 4'!$M$4=0,"-",(-A376+'Lineær programmering opg 4'!$M$4)/'Lineær programmering opg 4'!$K$4*-1)</f>
        <v>17.903999999998007</v>
      </c>
      <c r="E376" s="167">
        <f>IF('Lineær programmering opg 4'!$M$5=0,"-",(-A376+'Lineær programmering opg 4'!$M$5)/'Lineær programmering opg 4'!$K$5*-1)</f>
        <v>126.71399999999926</v>
      </c>
      <c r="F376" s="167" t="str">
        <f>IF('Lineær programmering opg 4'!$E$6=0,"-",(-A376+'Lineær programmering opg 4'!$M$6)/'Lineær programmering opg 4'!$K$6*-1)</f>
        <v>-</v>
      </c>
      <c r="G376" s="167" t="str">
        <f>IF('Lineær programmering opg 4'!$D$7=0,"-",((-A376+'Lineær programmering opg 4'!$M$7)/'Lineær programmering opg 4'!$K$7)*-1)</f>
        <v>-</v>
      </c>
      <c r="H376" s="167" t="str">
        <f>IF('Lineær programmering opg 4'!$C$8=0,"-",((-A376+'Lineær programmering opg 4'!$M$8)/'Lineær programmering opg 4'!$K$8)*-1)</f>
        <v>-</v>
      </c>
      <c r="I376" s="167" t="str">
        <f>IF('Lineær programmering opg 4'!$D$8=0,"-",'Lineær programmering opg 4'!$G$8)</f>
        <v>-</v>
      </c>
      <c r="J376" s="295">
        <f>A376*'Lineær programmering opg 4'!$C$11+Datatabel!C376*'Lineær programmering opg 4'!$D$11</f>
        <v>25790.399999999801</v>
      </c>
      <c r="K376" s="9">
        <f t="shared" si="27"/>
        <v>0</v>
      </c>
      <c r="L376" s="9">
        <f t="shared" si="28"/>
        <v>0</v>
      </c>
    </row>
    <row r="377" spans="1:12" ht="15" x14ac:dyDescent="0.25">
      <c r="A377" s="167">
        <f t="shared" si="26"/>
        <v>231.024000000001</v>
      </c>
      <c r="B377" s="325">
        <f t="shared" si="29"/>
        <v>0.96260000000000412</v>
      </c>
      <c r="C377" s="167">
        <f t="shared" si="25"/>
        <v>17.951999999998009</v>
      </c>
      <c r="D377" s="167">
        <f>IF('Lineær programmering opg 4'!$M$4=0,"-",(-A377+'Lineær programmering opg 4'!$M$4)/'Lineær programmering opg 4'!$K$4*-1)</f>
        <v>17.951999999998009</v>
      </c>
      <c r="E377" s="167">
        <f>IF('Lineær programmering opg 4'!$M$5=0,"-",(-A377+'Lineær programmering opg 4'!$M$5)/'Lineær programmering opg 4'!$K$5*-1)</f>
        <v>126.73199999999926</v>
      </c>
      <c r="F377" s="167" t="str">
        <f>IF('Lineær programmering opg 4'!$E$6=0,"-",(-A377+'Lineær programmering opg 4'!$M$6)/'Lineær programmering opg 4'!$K$6*-1)</f>
        <v>-</v>
      </c>
      <c r="G377" s="167" t="str">
        <f>IF('Lineær programmering opg 4'!$D$7=0,"-",((-A377+'Lineær programmering opg 4'!$M$7)/'Lineær programmering opg 4'!$K$7)*-1)</f>
        <v>-</v>
      </c>
      <c r="H377" s="167" t="str">
        <f>IF('Lineær programmering opg 4'!$C$8=0,"-",((-A377+'Lineær programmering opg 4'!$M$8)/'Lineær programmering opg 4'!$K$8)*-1)</f>
        <v>-</v>
      </c>
      <c r="I377" s="167" t="str">
        <f>IF('Lineær programmering opg 4'!$D$8=0,"-",'Lineær programmering opg 4'!$G$8)</f>
        <v>-</v>
      </c>
      <c r="J377" s="295">
        <f>A377*'Lineær programmering opg 4'!$C$11+Datatabel!C377*'Lineær programmering opg 4'!$D$11</f>
        <v>25795.199999999801</v>
      </c>
      <c r="K377" s="9">
        <f t="shared" si="27"/>
        <v>0</v>
      </c>
      <c r="L377" s="9">
        <f t="shared" si="28"/>
        <v>0</v>
      </c>
    </row>
    <row r="378" spans="1:12" ht="15" x14ac:dyDescent="0.25">
      <c r="A378" s="167">
        <f t="shared" si="26"/>
        <v>231.00000000000099</v>
      </c>
      <c r="B378" s="325">
        <f t="shared" si="29"/>
        <v>0.96250000000000413</v>
      </c>
      <c r="C378" s="167">
        <f t="shared" si="25"/>
        <v>17.99999999999801</v>
      </c>
      <c r="D378" s="167">
        <f>IF('Lineær programmering opg 4'!$M$4=0,"-",(-A378+'Lineær programmering opg 4'!$M$4)/'Lineær programmering opg 4'!$K$4*-1)</f>
        <v>17.99999999999801</v>
      </c>
      <c r="E378" s="167">
        <f>IF('Lineær programmering opg 4'!$M$5=0,"-",(-A378+'Lineær programmering opg 4'!$M$5)/'Lineær programmering opg 4'!$K$5*-1)</f>
        <v>126.74999999999926</v>
      </c>
      <c r="F378" s="167" t="str">
        <f>IF('Lineær programmering opg 4'!$E$6=0,"-",(-A378+'Lineær programmering opg 4'!$M$6)/'Lineær programmering opg 4'!$K$6*-1)</f>
        <v>-</v>
      </c>
      <c r="G378" s="167" t="str">
        <f>IF('Lineær programmering opg 4'!$D$7=0,"-",((-A378+'Lineær programmering opg 4'!$M$7)/'Lineær programmering opg 4'!$K$7)*-1)</f>
        <v>-</v>
      </c>
      <c r="H378" s="167" t="str">
        <f>IF('Lineær programmering opg 4'!$C$8=0,"-",((-A378+'Lineær programmering opg 4'!$M$8)/'Lineær programmering opg 4'!$K$8)*-1)</f>
        <v>-</v>
      </c>
      <c r="I378" s="167" t="str">
        <f>IF('Lineær programmering opg 4'!$D$8=0,"-",'Lineær programmering opg 4'!$G$8)</f>
        <v>-</v>
      </c>
      <c r="J378" s="295">
        <f>A378*'Lineær programmering opg 4'!$C$11+Datatabel!C378*'Lineær programmering opg 4'!$D$11</f>
        <v>25799.9999999998</v>
      </c>
      <c r="K378" s="9">
        <f t="shared" si="27"/>
        <v>0</v>
      </c>
      <c r="L378" s="9">
        <f t="shared" si="28"/>
        <v>0</v>
      </c>
    </row>
    <row r="379" spans="1:12" ht="15" x14ac:dyDescent="0.25">
      <c r="A379" s="167">
        <f t="shared" si="26"/>
        <v>230.97600000000099</v>
      </c>
      <c r="B379" s="325">
        <f t="shared" si="29"/>
        <v>0.96240000000000414</v>
      </c>
      <c r="C379" s="167">
        <f t="shared" si="25"/>
        <v>18.047999999998012</v>
      </c>
      <c r="D379" s="167">
        <f>IF('Lineær programmering opg 4'!$M$4=0,"-",(-A379+'Lineær programmering opg 4'!$M$4)/'Lineær programmering opg 4'!$K$4*-1)</f>
        <v>18.047999999998012</v>
      </c>
      <c r="E379" s="167">
        <f>IF('Lineær programmering opg 4'!$M$5=0,"-",(-A379+'Lineær programmering opg 4'!$M$5)/'Lineær programmering opg 4'!$K$5*-1)</f>
        <v>126.76799999999926</v>
      </c>
      <c r="F379" s="167" t="str">
        <f>IF('Lineær programmering opg 4'!$E$6=0,"-",(-A379+'Lineær programmering opg 4'!$M$6)/'Lineær programmering opg 4'!$K$6*-1)</f>
        <v>-</v>
      </c>
      <c r="G379" s="167" t="str">
        <f>IF('Lineær programmering opg 4'!$D$7=0,"-",((-A379+'Lineær programmering opg 4'!$M$7)/'Lineær programmering opg 4'!$K$7)*-1)</f>
        <v>-</v>
      </c>
      <c r="H379" s="167" t="str">
        <f>IF('Lineær programmering opg 4'!$C$8=0,"-",((-A379+'Lineær programmering opg 4'!$M$8)/'Lineær programmering opg 4'!$K$8)*-1)</f>
        <v>-</v>
      </c>
      <c r="I379" s="167" t="str">
        <f>IF('Lineær programmering opg 4'!$D$8=0,"-",'Lineær programmering opg 4'!$G$8)</f>
        <v>-</v>
      </c>
      <c r="J379" s="295">
        <f>A379*'Lineær programmering opg 4'!$C$11+Datatabel!C379*'Lineær programmering opg 4'!$D$11</f>
        <v>25804.799999999803</v>
      </c>
      <c r="K379" s="9">
        <f t="shared" si="27"/>
        <v>0</v>
      </c>
      <c r="L379" s="9">
        <f t="shared" si="28"/>
        <v>0</v>
      </c>
    </row>
    <row r="380" spans="1:12" ht="15" x14ac:dyDescent="0.25">
      <c r="A380" s="167">
        <f t="shared" si="26"/>
        <v>230.95200000000099</v>
      </c>
      <c r="B380" s="325">
        <f t="shared" si="29"/>
        <v>0.96230000000000415</v>
      </c>
      <c r="C380" s="167">
        <f t="shared" si="25"/>
        <v>18.095999999998014</v>
      </c>
      <c r="D380" s="167">
        <f>IF('Lineær programmering opg 4'!$M$4=0,"-",(-A380+'Lineær programmering opg 4'!$M$4)/'Lineær programmering opg 4'!$K$4*-1)</f>
        <v>18.095999999998014</v>
      </c>
      <c r="E380" s="167">
        <f>IF('Lineær programmering opg 4'!$M$5=0,"-",(-A380+'Lineær programmering opg 4'!$M$5)/'Lineær programmering opg 4'!$K$5*-1)</f>
        <v>126.78599999999926</v>
      </c>
      <c r="F380" s="167" t="str">
        <f>IF('Lineær programmering opg 4'!$E$6=0,"-",(-A380+'Lineær programmering opg 4'!$M$6)/'Lineær programmering opg 4'!$K$6*-1)</f>
        <v>-</v>
      </c>
      <c r="G380" s="167" t="str">
        <f>IF('Lineær programmering opg 4'!$D$7=0,"-",((-A380+'Lineær programmering opg 4'!$M$7)/'Lineær programmering opg 4'!$K$7)*-1)</f>
        <v>-</v>
      </c>
      <c r="H380" s="167" t="str">
        <f>IF('Lineær programmering opg 4'!$C$8=0,"-",((-A380+'Lineær programmering opg 4'!$M$8)/'Lineær programmering opg 4'!$K$8)*-1)</f>
        <v>-</v>
      </c>
      <c r="I380" s="167" t="str">
        <f>IF('Lineær programmering opg 4'!$D$8=0,"-",'Lineær programmering opg 4'!$G$8)</f>
        <v>-</v>
      </c>
      <c r="J380" s="295">
        <f>A380*'Lineær programmering opg 4'!$C$11+Datatabel!C380*'Lineær programmering opg 4'!$D$11</f>
        <v>25809.599999999802</v>
      </c>
      <c r="K380" s="9">
        <f t="shared" si="27"/>
        <v>0</v>
      </c>
      <c r="L380" s="9">
        <f t="shared" si="28"/>
        <v>0</v>
      </c>
    </row>
    <row r="381" spans="1:12" ht="15" x14ac:dyDescent="0.25">
      <c r="A381" s="167">
        <f t="shared" si="26"/>
        <v>230.92800000000099</v>
      </c>
      <c r="B381" s="325">
        <f t="shared" si="29"/>
        <v>0.96220000000000416</v>
      </c>
      <c r="C381" s="167">
        <f t="shared" si="25"/>
        <v>18.143999999998016</v>
      </c>
      <c r="D381" s="167">
        <f>IF('Lineær programmering opg 4'!$M$4=0,"-",(-A381+'Lineær programmering opg 4'!$M$4)/'Lineær programmering opg 4'!$K$4*-1)</f>
        <v>18.143999999998016</v>
      </c>
      <c r="E381" s="167">
        <f>IF('Lineær programmering opg 4'!$M$5=0,"-",(-A381+'Lineær programmering opg 4'!$M$5)/'Lineær programmering opg 4'!$K$5*-1)</f>
        <v>126.80399999999926</v>
      </c>
      <c r="F381" s="167" t="str">
        <f>IF('Lineær programmering opg 4'!$E$6=0,"-",(-A381+'Lineær programmering opg 4'!$M$6)/'Lineær programmering opg 4'!$K$6*-1)</f>
        <v>-</v>
      </c>
      <c r="G381" s="167" t="str">
        <f>IF('Lineær programmering opg 4'!$D$7=0,"-",((-A381+'Lineær programmering opg 4'!$M$7)/'Lineær programmering opg 4'!$K$7)*-1)</f>
        <v>-</v>
      </c>
      <c r="H381" s="167" t="str">
        <f>IF('Lineær programmering opg 4'!$C$8=0,"-",((-A381+'Lineær programmering opg 4'!$M$8)/'Lineær programmering opg 4'!$K$8)*-1)</f>
        <v>-</v>
      </c>
      <c r="I381" s="167" t="str">
        <f>IF('Lineær programmering opg 4'!$D$8=0,"-",'Lineær programmering opg 4'!$G$8)</f>
        <v>-</v>
      </c>
      <c r="J381" s="295">
        <f>A381*'Lineær programmering opg 4'!$C$11+Datatabel!C381*'Lineær programmering opg 4'!$D$11</f>
        <v>25814.399999999801</v>
      </c>
      <c r="K381" s="9">
        <f t="shared" si="27"/>
        <v>0</v>
      </c>
      <c r="L381" s="9">
        <f t="shared" si="28"/>
        <v>0</v>
      </c>
    </row>
    <row r="382" spans="1:12" ht="15" x14ac:dyDescent="0.25">
      <c r="A382" s="167">
        <f t="shared" si="26"/>
        <v>230.90400000000099</v>
      </c>
      <c r="B382" s="325">
        <f t="shared" si="29"/>
        <v>0.96210000000000417</v>
      </c>
      <c r="C382" s="167">
        <f t="shared" si="25"/>
        <v>18.191999999998018</v>
      </c>
      <c r="D382" s="167">
        <f>IF('Lineær programmering opg 4'!$M$4=0,"-",(-A382+'Lineær programmering opg 4'!$M$4)/'Lineær programmering opg 4'!$K$4*-1)</f>
        <v>18.191999999998018</v>
      </c>
      <c r="E382" s="167">
        <f>IF('Lineær programmering opg 4'!$M$5=0,"-",(-A382+'Lineær programmering opg 4'!$M$5)/'Lineær programmering opg 4'!$K$5*-1)</f>
        <v>126.82199999999926</v>
      </c>
      <c r="F382" s="167" t="str">
        <f>IF('Lineær programmering opg 4'!$E$6=0,"-",(-A382+'Lineær programmering opg 4'!$M$6)/'Lineær programmering opg 4'!$K$6*-1)</f>
        <v>-</v>
      </c>
      <c r="G382" s="167" t="str">
        <f>IF('Lineær programmering opg 4'!$D$7=0,"-",((-A382+'Lineær programmering opg 4'!$M$7)/'Lineær programmering opg 4'!$K$7)*-1)</f>
        <v>-</v>
      </c>
      <c r="H382" s="167" t="str">
        <f>IF('Lineær programmering opg 4'!$C$8=0,"-",((-A382+'Lineær programmering opg 4'!$M$8)/'Lineær programmering opg 4'!$K$8)*-1)</f>
        <v>-</v>
      </c>
      <c r="I382" s="167" t="str">
        <f>IF('Lineær programmering opg 4'!$D$8=0,"-",'Lineær programmering opg 4'!$G$8)</f>
        <v>-</v>
      </c>
      <c r="J382" s="295">
        <f>A382*'Lineær programmering opg 4'!$C$11+Datatabel!C382*'Lineær programmering opg 4'!$D$11</f>
        <v>25819.199999999801</v>
      </c>
      <c r="K382" s="9">
        <f t="shared" si="27"/>
        <v>0</v>
      </c>
      <c r="L382" s="9">
        <f t="shared" si="28"/>
        <v>0</v>
      </c>
    </row>
    <row r="383" spans="1:12" ht="15" x14ac:dyDescent="0.25">
      <c r="A383" s="167">
        <f t="shared" si="26"/>
        <v>230.88000000000102</v>
      </c>
      <c r="B383" s="325">
        <f t="shared" si="29"/>
        <v>0.96200000000000419</v>
      </c>
      <c r="C383" s="167">
        <f t="shared" si="25"/>
        <v>18.239999999997963</v>
      </c>
      <c r="D383" s="167">
        <f>IF('Lineær programmering opg 4'!$M$4=0,"-",(-A383+'Lineær programmering opg 4'!$M$4)/'Lineær programmering opg 4'!$K$4*-1)</f>
        <v>18.239999999997963</v>
      </c>
      <c r="E383" s="167">
        <f>IF('Lineær programmering opg 4'!$M$5=0,"-",(-A383+'Lineær programmering opg 4'!$M$5)/'Lineær programmering opg 4'!$K$5*-1)</f>
        <v>126.83999999999924</v>
      </c>
      <c r="F383" s="167" t="str">
        <f>IF('Lineær programmering opg 4'!$E$6=0,"-",(-A383+'Lineær programmering opg 4'!$M$6)/'Lineær programmering opg 4'!$K$6*-1)</f>
        <v>-</v>
      </c>
      <c r="G383" s="167" t="str">
        <f>IF('Lineær programmering opg 4'!$D$7=0,"-",((-A383+'Lineær programmering opg 4'!$M$7)/'Lineær programmering opg 4'!$K$7)*-1)</f>
        <v>-</v>
      </c>
      <c r="H383" s="167" t="str">
        <f>IF('Lineær programmering opg 4'!$C$8=0,"-",((-A383+'Lineær programmering opg 4'!$M$8)/'Lineær programmering opg 4'!$K$8)*-1)</f>
        <v>-</v>
      </c>
      <c r="I383" s="167" t="str">
        <f>IF('Lineær programmering opg 4'!$D$8=0,"-",'Lineær programmering opg 4'!$G$8)</f>
        <v>-</v>
      </c>
      <c r="J383" s="295">
        <f>A383*'Lineær programmering opg 4'!$C$11+Datatabel!C383*'Lineær programmering opg 4'!$D$11</f>
        <v>25823.999999999796</v>
      </c>
      <c r="K383" s="9">
        <f t="shared" si="27"/>
        <v>0</v>
      </c>
      <c r="L383" s="9">
        <f t="shared" si="28"/>
        <v>0</v>
      </c>
    </row>
    <row r="384" spans="1:12" ht="15" x14ac:dyDescent="0.25">
      <c r="A384" s="167">
        <f t="shared" si="26"/>
        <v>230.85600000000102</v>
      </c>
      <c r="B384" s="325">
        <f t="shared" si="29"/>
        <v>0.9619000000000042</v>
      </c>
      <c r="C384" s="167">
        <f t="shared" si="25"/>
        <v>18.287999999997965</v>
      </c>
      <c r="D384" s="167">
        <f>IF('Lineær programmering opg 4'!$M$4=0,"-",(-A384+'Lineær programmering opg 4'!$M$4)/'Lineær programmering opg 4'!$K$4*-1)</f>
        <v>18.287999999997965</v>
      </c>
      <c r="E384" s="167">
        <f>IF('Lineær programmering opg 4'!$M$5=0,"-",(-A384+'Lineær programmering opg 4'!$M$5)/'Lineær programmering opg 4'!$K$5*-1)</f>
        <v>126.85799999999924</v>
      </c>
      <c r="F384" s="167" t="str">
        <f>IF('Lineær programmering opg 4'!$E$6=0,"-",(-A384+'Lineær programmering opg 4'!$M$6)/'Lineær programmering opg 4'!$K$6*-1)</f>
        <v>-</v>
      </c>
      <c r="G384" s="167" t="str">
        <f>IF('Lineær programmering opg 4'!$D$7=0,"-",((-A384+'Lineær programmering opg 4'!$M$7)/'Lineær programmering opg 4'!$K$7)*-1)</f>
        <v>-</v>
      </c>
      <c r="H384" s="167" t="str">
        <f>IF('Lineær programmering opg 4'!$C$8=0,"-",((-A384+'Lineær programmering opg 4'!$M$8)/'Lineær programmering opg 4'!$K$8)*-1)</f>
        <v>-</v>
      </c>
      <c r="I384" s="167" t="str">
        <f>IF('Lineær programmering opg 4'!$D$8=0,"-",'Lineær programmering opg 4'!$G$8)</f>
        <v>-</v>
      </c>
      <c r="J384" s="295">
        <f>A384*'Lineær programmering opg 4'!$C$11+Datatabel!C384*'Lineær programmering opg 4'!$D$11</f>
        <v>25828.799999999796</v>
      </c>
      <c r="K384" s="9">
        <f t="shared" si="27"/>
        <v>0</v>
      </c>
      <c r="L384" s="9">
        <f t="shared" si="28"/>
        <v>0</v>
      </c>
    </row>
    <row r="385" spans="1:12" ht="15" x14ac:dyDescent="0.25">
      <c r="A385" s="167">
        <f t="shared" si="26"/>
        <v>230.83200000000102</v>
      </c>
      <c r="B385" s="325">
        <f t="shared" si="29"/>
        <v>0.96180000000000421</v>
      </c>
      <c r="C385" s="167">
        <f t="shared" si="25"/>
        <v>18.335999999997966</v>
      </c>
      <c r="D385" s="167">
        <f>IF('Lineær programmering opg 4'!$M$4=0,"-",(-A385+'Lineær programmering opg 4'!$M$4)/'Lineær programmering opg 4'!$K$4*-1)</f>
        <v>18.335999999997966</v>
      </c>
      <c r="E385" s="167">
        <f>IF('Lineær programmering opg 4'!$M$5=0,"-",(-A385+'Lineær programmering opg 4'!$M$5)/'Lineær programmering opg 4'!$K$5*-1)</f>
        <v>126.87599999999924</v>
      </c>
      <c r="F385" s="167" t="str">
        <f>IF('Lineær programmering opg 4'!$E$6=0,"-",(-A385+'Lineær programmering opg 4'!$M$6)/'Lineær programmering opg 4'!$K$6*-1)</f>
        <v>-</v>
      </c>
      <c r="G385" s="167" t="str">
        <f>IF('Lineær programmering opg 4'!$D$7=0,"-",((-A385+'Lineær programmering opg 4'!$M$7)/'Lineær programmering opg 4'!$K$7)*-1)</f>
        <v>-</v>
      </c>
      <c r="H385" s="167" t="str">
        <f>IF('Lineær programmering opg 4'!$C$8=0,"-",((-A385+'Lineær programmering opg 4'!$M$8)/'Lineær programmering opg 4'!$K$8)*-1)</f>
        <v>-</v>
      </c>
      <c r="I385" s="167" t="str">
        <f>IF('Lineær programmering opg 4'!$D$8=0,"-",'Lineær programmering opg 4'!$G$8)</f>
        <v>-</v>
      </c>
      <c r="J385" s="295">
        <f>A385*'Lineær programmering opg 4'!$C$11+Datatabel!C385*'Lineær programmering opg 4'!$D$11</f>
        <v>25833.599999999798</v>
      </c>
      <c r="K385" s="9">
        <f t="shared" si="27"/>
        <v>0</v>
      </c>
      <c r="L385" s="9">
        <f t="shared" si="28"/>
        <v>0</v>
      </c>
    </row>
    <row r="386" spans="1:12" ht="15" x14ac:dyDescent="0.25">
      <c r="A386" s="167">
        <f t="shared" si="26"/>
        <v>230.80800000000102</v>
      </c>
      <c r="B386" s="325">
        <f t="shared" si="29"/>
        <v>0.96170000000000422</v>
      </c>
      <c r="C386" s="167">
        <f t="shared" si="25"/>
        <v>18.383999999997968</v>
      </c>
      <c r="D386" s="167">
        <f>IF('Lineær programmering opg 4'!$M$4=0,"-",(-A386+'Lineær programmering opg 4'!$M$4)/'Lineær programmering opg 4'!$K$4*-1)</f>
        <v>18.383999999997968</v>
      </c>
      <c r="E386" s="167">
        <f>IF('Lineær programmering opg 4'!$M$5=0,"-",(-A386+'Lineær programmering opg 4'!$M$5)/'Lineær programmering opg 4'!$K$5*-1)</f>
        <v>126.89399999999924</v>
      </c>
      <c r="F386" s="167" t="str">
        <f>IF('Lineær programmering opg 4'!$E$6=0,"-",(-A386+'Lineær programmering opg 4'!$M$6)/'Lineær programmering opg 4'!$K$6*-1)</f>
        <v>-</v>
      </c>
      <c r="G386" s="167" t="str">
        <f>IF('Lineær programmering opg 4'!$D$7=0,"-",((-A386+'Lineær programmering opg 4'!$M$7)/'Lineær programmering opg 4'!$K$7)*-1)</f>
        <v>-</v>
      </c>
      <c r="H386" s="167" t="str">
        <f>IF('Lineær programmering opg 4'!$C$8=0,"-",((-A386+'Lineær programmering opg 4'!$M$8)/'Lineær programmering opg 4'!$K$8)*-1)</f>
        <v>-</v>
      </c>
      <c r="I386" s="167" t="str">
        <f>IF('Lineær programmering opg 4'!$D$8=0,"-",'Lineær programmering opg 4'!$G$8)</f>
        <v>-</v>
      </c>
      <c r="J386" s="295">
        <f>A386*'Lineær programmering opg 4'!$C$11+Datatabel!C386*'Lineær programmering opg 4'!$D$11</f>
        <v>25838.399999999798</v>
      </c>
      <c r="K386" s="9">
        <f t="shared" si="27"/>
        <v>0</v>
      </c>
      <c r="L386" s="9">
        <f t="shared" si="28"/>
        <v>0</v>
      </c>
    </row>
    <row r="387" spans="1:12" ht="15" x14ac:dyDescent="0.25">
      <c r="A387" s="167">
        <f t="shared" si="26"/>
        <v>230.78400000000101</v>
      </c>
      <c r="B387" s="325">
        <f t="shared" si="29"/>
        <v>0.96160000000000423</v>
      </c>
      <c r="C387" s="167">
        <f t="shared" ref="C387:C450" si="30">MIN(D387,E387,F387,G387,H387,I387)</f>
        <v>18.43199999999797</v>
      </c>
      <c r="D387" s="167">
        <f>IF('Lineær programmering opg 4'!$M$4=0,"-",(-A387+'Lineær programmering opg 4'!$M$4)/'Lineær programmering opg 4'!$K$4*-1)</f>
        <v>18.43199999999797</v>
      </c>
      <c r="E387" s="167">
        <f>IF('Lineær programmering opg 4'!$M$5=0,"-",(-A387+'Lineær programmering opg 4'!$M$5)/'Lineær programmering opg 4'!$K$5*-1)</f>
        <v>126.91199999999924</v>
      </c>
      <c r="F387" s="167" t="str">
        <f>IF('Lineær programmering opg 4'!$E$6=0,"-",(-A387+'Lineær programmering opg 4'!$M$6)/'Lineær programmering opg 4'!$K$6*-1)</f>
        <v>-</v>
      </c>
      <c r="G387" s="167" t="str">
        <f>IF('Lineær programmering opg 4'!$D$7=0,"-",((-A387+'Lineær programmering opg 4'!$M$7)/'Lineær programmering opg 4'!$K$7)*-1)</f>
        <v>-</v>
      </c>
      <c r="H387" s="167" t="str">
        <f>IF('Lineær programmering opg 4'!$C$8=0,"-",((-A387+'Lineær programmering opg 4'!$M$8)/'Lineær programmering opg 4'!$K$8)*-1)</f>
        <v>-</v>
      </c>
      <c r="I387" s="167" t="str">
        <f>IF('Lineær programmering opg 4'!$D$8=0,"-",'Lineær programmering opg 4'!$G$8)</f>
        <v>-</v>
      </c>
      <c r="J387" s="295">
        <f>A387*'Lineær programmering opg 4'!$C$11+Datatabel!C387*'Lineær programmering opg 4'!$D$11</f>
        <v>25843.199999999801</v>
      </c>
      <c r="K387" s="9">
        <f t="shared" si="27"/>
        <v>0</v>
      </c>
      <c r="L387" s="9">
        <f t="shared" si="28"/>
        <v>0</v>
      </c>
    </row>
    <row r="388" spans="1:12" ht="15" x14ac:dyDescent="0.25">
      <c r="A388" s="167">
        <f t="shared" ref="A388:A451" si="31">$A$3*B388</f>
        <v>230.76000000000101</v>
      </c>
      <c r="B388" s="325">
        <f t="shared" si="29"/>
        <v>0.96150000000000424</v>
      </c>
      <c r="C388" s="167">
        <f t="shared" si="30"/>
        <v>18.479999999997972</v>
      </c>
      <c r="D388" s="167">
        <f>IF('Lineær programmering opg 4'!$M$4=0,"-",(-A388+'Lineær programmering opg 4'!$M$4)/'Lineær programmering opg 4'!$K$4*-1)</f>
        <v>18.479999999997972</v>
      </c>
      <c r="E388" s="167">
        <f>IF('Lineær programmering opg 4'!$M$5=0,"-",(-A388+'Lineær programmering opg 4'!$M$5)/'Lineær programmering opg 4'!$K$5*-1)</f>
        <v>126.92999999999924</v>
      </c>
      <c r="F388" s="167" t="str">
        <f>IF('Lineær programmering opg 4'!$E$6=0,"-",(-A388+'Lineær programmering opg 4'!$M$6)/'Lineær programmering opg 4'!$K$6*-1)</f>
        <v>-</v>
      </c>
      <c r="G388" s="167" t="str">
        <f>IF('Lineær programmering opg 4'!$D$7=0,"-",((-A388+'Lineær programmering opg 4'!$M$7)/'Lineær programmering opg 4'!$K$7)*-1)</f>
        <v>-</v>
      </c>
      <c r="H388" s="167" t="str">
        <f>IF('Lineær programmering opg 4'!$C$8=0,"-",((-A388+'Lineær programmering opg 4'!$M$8)/'Lineær programmering opg 4'!$K$8)*-1)</f>
        <v>-</v>
      </c>
      <c r="I388" s="167" t="str">
        <f>IF('Lineær programmering opg 4'!$D$8=0,"-",'Lineær programmering opg 4'!$G$8)</f>
        <v>-</v>
      </c>
      <c r="J388" s="295">
        <f>A388*'Lineær programmering opg 4'!$C$11+Datatabel!C388*'Lineær programmering opg 4'!$D$11</f>
        <v>25847.999999999796</v>
      </c>
      <c r="K388" s="9">
        <f t="shared" ref="K388:K451" si="32">IF($J$10004=J388,A388,0)</f>
        <v>0</v>
      </c>
      <c r="L388" s="9">
        <f t="shared" ref="L388:L451" si="33">IF(J388=$J$10004,C388,0)</f>
        <v>0</v>
      </c>
    </row>
    <row r="389" spans="1:12" ht="15" x14ac:dyDescent="0.25">
      <c r="A389" s="167">
        <f t="shared" si="31"/>
        <v>230.73600000000101</v>
      </c>
      <c r="B389" s="325">
        <f t="shared" ref="B389:B452" si="34">B388-0.01%</f>
        <v>0.96140000000000425</v>
      </c>
      <c r="C389" s="167">
        <f t="shared" si="30"/>
        <v>18.527999999997974</v>
      </c>
      <c r="D389" s="167">
        <f>IF('Lineær programmering opg 4'!$M$4=0,"-",(-A389+'Lineær programmering opg 4'!$M$4)/'Lineær programmering opg 4'!$K$4*-1)</f>
        <v>18.527999999997974</v>
      </c>
      <c r="E389" s="167">
        <f>IF('Lineær programmering opg 4'!$M$5=0,"-",(-A389+'Lineær programmering opg 4'!$M$5)/'Lineær programmering opg 4'!$K$5*-1)</f>
        <v>126.94799999999924</v>
      </c>
      <c r="F389" s="167" t="str">
        <f>IF('Lineær programmering opg 4'!$E$6=0,"-",(-A389+'Lineær programmering opg 4'!$M$6)/'Lineær programmering opg 4'!$K$6*-1)</f>
        <v>-</v>
      </c>
      <c r="G389" s="167" t="str">
        <f>IF('Lineær programmering opg 4'!$D$7=0,"-",((-A389+'Lineær programmering opg 4'!$M$7)/'Lineær programmering opg 4'!$K$7)*-1)</f>
        <v>-</v>
      </c>
      <c r="H389" s="167" t="str">
        <f>IF('Lineær programmering opg 4'!$C$8=0,"-",((-A389+'Lineær programmering opg 4'!$M$8)/'Lineær programmering opg 4'!$K$8)*-1)</f>
        <v>-</v>
      </c>
      <c r="I389" s="167" t="str">
        <f>IF('Lineær programmering opg 4'!$D$8=0,"-",'Lineær programmering opg 4'!$G$8)</f>
        <v>-</v>
      </c>
      <c r="J389" s="295">
        <f>A389*'Lineær programmering opg 4'!$C$11+Datatabel!C389*'Lineær programmering opg 4'!$D$11</f>
        <v>25852.799999999796</v>
      </c>
      <c r="K389" s="9">
        <f t="shared" si="32"/>
        <v>0</v>
      </c>
      <c r="L389" s="9">
        <f t="shared" si="33"/>
        <v>0</v>
      </c>
    </row>
    <row r="390" spans="1:12" ht="15" x14ac:dyDescent="0.25">
      <c r="A390" s="167">
        <f t="shared" si="31"/>
        <v>230.71200000000101</v>
      </c>
      <c r="B390" s="325">
        <f t="shared" si="34"/>
        <v>0.96130000000000426</v>
      </c>
      <c r="C390" s="167">
        <f t="shared" si="30"/>
        <v>18.575999999997975</v>
      </c>
      <c r="D390" s="167">
        <f>IF('Lineær programmering opg 4'!$M$4=0,"-",(-A390+'Lineær programmering opg 4'!$M$4)/'Lineær programmering opg 4'!$K$4*-1)</f>
        <v>18.575999999997975</v>
      </c>
      <c r="E390" s="167">
        <f>IF('Lineær programmering opg 4'!$M$5=0,"-",(-A390+'Lineær programmering opg 4'!$M$5)/'Lineær programmering opg 4'!$K$5*-1)</f>
        <v>126.96599999999924</v>
      </c>
      <c r="F390" s="167" t="str">
        <f>IF('Lineær programmering opg 4'!$E$6=0,"-",(-A390+'Lineær programmering opg 4'!$M$6)/'Lineær programmering opg 4'!$K$6*-1)</f>
        <v>-</v>
      </c>
      <c r="G390" s="167" t="str">
        <f>IF('Lineær programmering opg 4'!$D$7=0,"-",((-A390+'Lineær programmering opg 4'!$M$7)/'Lineær programmering opg 4'!$K$7)*-1)</f>
        <v>-</v>
      </c>
      <c r="H390" s="167" t="str">
        <f>IF('Lineær programmering opg 4'!$C$8=0,"-",((-A390+'Lineær programmering opg 4'!$M$8)/'Lineær programmering opg 4'!$K$8)*-1)</f>
        <v>-</v>
      </c>
      <c r="I390" s="167" t="str">
        <f>IF('Lineær programmering opg 4'!$D$8=0,"-",'Lineær programmering opg 4'!$G$8)</f>
        <v>-</v>
      </c>
      <c r="J390" s="295">
        <f>A390*'Lineær programmering opg 4'!$C$11+Datatabel!C390*'Lineær programmering opg 4'!$D$11</f>
        <v>25857.599999999798</v>
      </c>
      <c r="K390" s="9">
        <f t="shared" si="32"/>
        <v>0</v>
      </c>
      <c r="L390" s="9">
        <f t="shared" si="33"/>
        <v>0</v>
      </c>
    </row>
    <row r="391" spans="1:12" ht="15" x14ac:dyDescent="0.25">
      <c r="A391" s="167">
        <f t="shared" si="31"/>
        <v>230.68800000000101</v>
      </c>
      <c r="B391" s="325">
        <f t="shared" si="34"/>
        <v>0.96120000000000427</v>
      </c>
      <c r="C391" s="167">
        <f t="shared" si="30"/>
        <v>18.623999999997977</v>
      </c>
      <c r="D391" s="167">
        <f>IF('Lineær programmering opg 4'!$M$4=0,"-",(-A391+'Lineær programmering opg 4'!$M$4)/'Lineær programmering opg 4'!$K$4*-1)</f>
        <v>18.623999999997977</v>
      </c>
      <c r="E391" s="167">
        <f>IF('Lineær programmering opg 4'!$M$5=0,"-",(-A391+'Lineær programmering opg 4'!$M$5)/'Lineær programmering opg 4'!$K$5*-1)</f>
        <v>126.98399999999924</v>
      </c>
      <c r="F391" s="167" t="str">
        <f>IF('Lineær programmering opg 4'!$E$6=0,"-",(-A391+'Lineær programmering opg 4'!$M$6)/'Lineær programmering opg 4'!$K$6*-1)</f>
        <v>-</v>
      </c>
      <c r="G391" s="167" t="str">
        <f>IF('Lineær programmering opg 4'!$D$7=0,"-",((-A391+'Lineær programmering opg 4'!$M$7)/'Lineær programmering opg 4'!$K$7)*-1)</f>
        <v>-</v>
      </c>
      <c r="H391" s="167" t="str">
        <f>IF('Lineær programmering opg 4'!$C$8=0,"-",((-A391+'Lineær programmering opg 4'!$M$8)/'Lineær programmering opg 4'!$K$8)*-1)</f>
        <v>-</v>
      </c>
      <c r="I391" s="167" t="str">
        <f>IF('Lineær programmering opg 4'!$D$8=0,"-",'Lineær programmering opg 4'!$G$8)</f>
        <v>-</v>
      </c>
      <c r="J391" s="295">
        <f>A391*'Lineær programmering opg 4'!$C$11+Datatabel!C391*'Lineær programmering opg 4'!$D$11</f>
        <v>25862.399999999798</v>
      </c>
      <c r="K391" s="9">
        <f t="shared" si="32"/>
        <v>0</v>
      </c>
      <c r="L391" s="9">
        <f t="shared" si="33"/>
        <v>0</v>
      </c>
    </row>
    <row r="392" spans="1:12" ht="15" x14ac:dyDescent="0.25">
      <c r="A392" s="167">
        <f t="shared" si="31"/>
        <v>230.66400000000104</v>
      </c>
      <c r="B392" s="325">
        <f t="shared" si="34"/>
        <v>0.96110000000000428</v>
      </c>
      <c r="C392" s="167">
        <f t="shared" si="30"/>
        <v>18.671999999997922</v>
      </c>
      <c r="D392" s="167">
        <f>IF('Lineær programmering opg 4'!$M$4=0,"-",(-A392+'Lineær programmering opg 4'!$M$4)/'Lineær programmering opg 4'!$K$4*-1)</f>
        <v>18.671999999997922</v>
      </c>
      <c r="E392" s="167">
        <f>IF('Lineær programmering opg 4'!$M$5=0,"-",(-A392+'Lineær programmering opg 4'!$M$5)/'Lineær programmering opg 4'!$K$5*-1)</f>
        <v>127.00199999999923</v>
      </c>
      <c r="F392" s="167" t="str">
        <f>IF('Lineær programmering opg 4'!$E$6=0,"-",(-A392+'Lineær programmering opg 4'!$M$6)/'Lineær programmering opg 4'!$K$6*-1)</f>
        <v>-</v>
      </c>
      <c r="G392" s="167" t="str">
        <f>IF('Lineær programmering opg 4'!$D$7=0,"-",((-A392+'Lineær programmering opg 4'!$M$7)/'Lineær programmering opg 4'!$K$7)*-1)</f>
        <v>-</v>
      </c>
      <c r="H392" s="167" t="str">
        <f>IF('Lineær programmering opg 4'!$C$8=0,"-",((-A392+'Lineær programmering opg 4'!$M$8)/'Lineær programmering opg 4'!$K$8)*-1)</f>
        <v>-</v>
      </c>
      <c r="I392" s="167" t="str">
        <f>IF('Lineær programmering opg 4'!$D$8=0,"-",'Lineær programmering opg 4'!$G$8)</f>
        <v>-</v>
      </c>
      <c r="J392" s="295">
        <f>A392*'Lineær programmering opg 4'!$C$11+Datatabel!C392*'Lineær programmering opg 4'!$D$11</f>
        <v>25867.199999999793</v>
      </c>
      <c r="K392" s="9">
        <f t="shared" si="32"/>
        <v>0</v>
      </c>
      <c r="L392" s="9">
        <f t="shared" si="33"/>
        <v>0</v>
      </c>
    </row>
    <row r="393" spans="1:12" ht="15" x14ac:dyDescent="0.25">
      <c r="A393" s="167">
        <f t="shared" si="31"/>
        <v>230.64000000000104</v>
      </c>
      <c r="B393" s="325">
        <f t="shared" si="34"/>
        <v>0.9610000000000043</v>
      </c>
      <c r="C393" s="167">
        <f t="shared" si="30"/>
        <v>18.719999999997924</v>
      </c>
      <c r="D393" s="167">
        <f>IF('Lineær programmering opg 4'!$M$4=0,"-",(-A393+'Lineær programmering opg 4'!$M$4)/'Lineær programmering opg 4'!$K$4*-1)</f>
        <v>18.719999999997924</v>
      </c>
      <c r="E393" s="167">
        <f>IF('Lineær programmering opg 4'!$M$5=0,"-",(-A393+'Lineær programmering opg 4'!$M$5)/'Lineær programmering opg 4'!$K$5*-1)</f>
        <v>127.01999999999923</v>
      </c>
      <c r="F393" s="167" t="str">
        <f>IF('Lineær programmering opg 4'!$E$6=0,"-",(-A393+'Lineær programmering opg 4'!$M$6)/'Lineær programmering opg 4'!$K$6*-1)</f>
        <v>-</v>
      </c>
      <c r="G393" s="167" t="str">
        <f>IF('Lineær programmering opg 4'!$D$7=0,"-",((-A393+'Lineær programmering opg 4'!$M$7)/'Lineær programmering opg 4'!$K$7)*-1)</f>
        <v>-</v>
      </c>
      <c r="H393" s="167" t="str">
        <f>IF('Lineær programmering opg 4'!$C$8=0,"-",((-A393+'Lineær programmering opg 4'!$M$8)/'Lineær programmering opg 4'!$K$8)*-1)</f>
        <v>-</v>
      </c>
      <c r="I393" s="167" t="str">
        <f>IF('Lineær programmering opg 4'!$D$8=0,"-",'Lineær programmering opg 4'!$G$8)</f>
        <v>-</v>
      </c>
      <c r="J393" s="295">
        <f>A393*'Lineær programmering opg 4'!$C$11+Datatabel!C393*'Lineær programmering opg 4'!$D$11</f>
        <v>25871.999999999793</v>
      </c>
      <c r="K393" s="9">
        <f t="shared" si="32"/>
        <v>0</v>
      </c>
      <c r="L393" s="9">
        <f t="shared" si="33"/>
        <v>0</v>
      </c>
    </row>
    <row r="394" spans="1:12" ht="15" x14ac:dyDescent="0.25">
      <c r="A394" s="167">
        <f t="shared" si="31"/>
        <v>230.61600000000104</v>
      </c>
      <c r="B394" s="325">
        <f t="shared" si="34"/>
        <v>0.96090000000000431</v>
      </c>
      <c r="C394" s="167">
        <f t="shared" si="30"/>
        <v>18.767999999997926</v>
      </c>
      <c r="D394" s="167">
        <f>IF('Lineær programmering opg 4'!$M$4=0,"-",(-A394+'Lineær programmering opg 4'!$M$4)/'Lineær programmering opg 4'!$K$4*-1)</f>
        <v>18.767999999997926</v>
      </c>
      <c r="E394" s="167">
        <f>IF('Lineær programmering opg 4'!$M$5=0,"-",(-A394+'Lineær programmering opg 4'!$M$5)/'Lineær programmering opg 4'!$K$5*-1)</f>
        <v>127.03799999999923</v>
      </c>
      <c r="F394" s="167" t="str">
        <f>IF('Lineær programmering opg 4'!$E$6=0,"-",(-A394+'Lineær programmering opg 4'!$M$6)/'Lineær programmering opg 4'!$K$6*-1)</f>
        <v>-</v>
      </c>
      <c r="G394" s="167" t="str">
        <f>IF('Lineær programmering opg 4'!$D$7=0,"-",((-A394+'Lineær programmering opg 4'!$M$7)/'Lineær programmering opg 4'!$K$7)*-1)</f>
        <v>-</v>
      </c>
      <c r="H394" s="167" t="str">
        <f>IF('Lineær programmering opg 4'!$C$8=0,"-",((-A394+'Lineær programmering opg 4'!$M$8)/'Lineær programmering opg 4'!$K$8)*-1)</f>
        <v>-</v>
      </c>
      <c r="I394" s="167" t="str">
        <f>IF('Lineær programmering opg 4'!$D$8=0,"-",'Lineær programmering opg 4'!$G$8)</f>
        <v>-</v>
      </c>
      <c r="J394" s="295">
        <f>A394*'Lineær programmering opg 4'!$C$11+Datatabel!C394*'Lineær programmering opg 4'!$D$11</f>
        <v>25876.799999999792</v>
      </c>
      <c r="K394" s="9">
        <f t="shared" si="32"/>
        <v>0</v>
      </c>
      <c r="L394" s="9">
        <f t="shared" si="33"/>
        <v>0</v>
      </c>
    </row>
    <row r="395" spans="1:12" ht="15" x14ac:dyDescent="0.25">
      <c r="A395" s="167">
        <f t="shared" si="31"/>
        <v>230.59200000000104</v>
      </c>
      <c r="B395" s="325">
        <f t="shared" si="34"/>
        <v>0.96080000000000432</v>
      </c>
      <c r="C395" s="167">
        <f t="shared" si="30"/>
        <v>18.815999999997928</v>
      </c>
      <c r="D395" s="167">
        <f>IF('Lineær programmering opg 4'!$M$4=0,"-",(-A395+'Lineær programmering opg 4'!$M$4)/'Lineær programmering opg 4'!$K$4*-1)</f>
        <v>18.815999999997928</v>
      </c>
      <c r="E395" s="167">
        <f>IF('Lineær programmering opg 4'!$M$5=0,"-",(-A395+'Lineær programmering opg 4'!$M$5)/'Lineær programmering opg 4'!$K$5*-1)</f>
        <v>127.05599999999923</v>
      </c>
      <c r="F395" s="167" t="str">
        <f>IF('Lineær programmering opg 4'!$E$6=0,"-",(-A395+'Lineær programmering opg 4'!$M$6)/'Lineær programmering opg 4'!$K$6*-1)</f>
        <v>-</v>
      </c>
      <c r="G395" s="167" t="str">
        <f>IF('Lineær programmering opg 4'!$D$7=0,"-",((-A395+'Lineær programmering opg 4'!$M$7)/'Lineær programmering opg 4'!$K$7)*-1)</f>
        <v>-</v>
      </c>
      <c r="H395" s="167" t="str">
        <f>IF('Lineær programmering opg 4'!$C$8=0,"-",((-A395+'Lineær programmering opg 4'!$M$8)/'Lineær programmering opg 4'!$K$8)*-1)</f>
        <v>-</v>
      </c>
      <c r="I395" s="167" t="str">
        <f>IF('Lineær programmering opg 4'!$D$8=0,"-",'Lineær programmering opg 4'!$G$8)</f>
        <v>-</v>
      </c>
      <c r="J395" s="295">
        <f>A395*'Lineær programmering opg 4'!$C$11+Datatabel!C395*'Lineær programmering opg 4'!$D$11</f>
        <v>25881.599999999791</v>
      </c>
      <c r="K395" s="9">
        <f t="shared" si="32"/>
        <v>0</v>
      </c>
      <c r="L395" s="9">
        <f t="shared" si="33"/>
        <v>0</v>
      </c>
    </row>
    <row r="396" spans="1:12" ht="15" x14ac:dyDescent="0.25">
      <c r="A396" s="167">
        <f t="shared" si="31"/>
        <v>230.56800000000104</v>
      </c>
      <c r="B396" s="325">
        <f t="shared" si="34"/>
        <v>0.96070000000000433</v>
      </c>
      <c r="C396" s="167">
        <f t="shared" si="30"/>
        <v>18.86399999999793</v>
      </c>
      <c r="D396" s="167">
        <f>IF('Lineær programmering opg 4'!$M$4=0,"-",(-A396+'Lineær programmering opg 4'!$M$4)/'Lineær programmering opg 4'!$K$4*-1)</f>
        <v>18.86399999999793</v>
      </c>
      <c r="E396" s="167">
        <f>IF('Lineær programmering opg 4'!$M$5=0,"-",(-A396+'Lineær programmering opg 4'!$M$5)/'Lineær programmering opg 4'!$K$5*-1)</f>
        <v>127.07399999999923</v>
      </c>
      <c r="F396" s="167" t="str">
        <f>IF('Lineær programmering opg 4'!$E$6=0,"-",(-A396+'Lineær programmering opg 4'!$M$6)/'Lineær programmering opg 4'!$K$6*-1)</f>
        <v>-</v>
      </c>
      <c r="G396" s="167" t="str">
        <f>IF('Lineær programmering opg 4'!$D$7=0,"-",((-A396+'Lineær programmering opg 4'!$M$7)/'Lineær programmering opg 4'!$K$7)*-1)</f>
        <v>-</v>
      </c>
      <c r="H396" s="167" t="str">
        <f>IF('Lineær programmering opg 4'!$C$8=0,"-",((-A396+'Lineær programmering opg 4'!$M$8)/'Lineær programmering opg 4'!$K$8)*-1)</f>
        <v>-</v>
      </c>
      <c r="I396" s="167" t="str">
        <f>IF('Lineær programmering opg 4'!$D$8=0,"-",'Lineær programmering opg 4'!$G$8)</f>
        <v>-</v>
      </c>
      <c r="J396" s="295">
        <f>A396*'Lineær programmering opg 4'!$C$11+Datatabel!C396*'Lineær programmering opg 4'!$D$11</f>
        <v>25886.399999999794</v>
      </c>
      <c r="K396" s="9">
        <f t="shared" si="32"/>
        <v>0</v>
      </c>
      <c r="L396" s="9">
        <f t="shared" si="33"/>
        <v>0</v>
      </c>
    </row>
    <row r="397" spans="1:12" ht="15" x14ac:dyDescent="0.25">
      <c r="A397" s="167">
        <f t="shared" si="31"/>
        <v>230.54400000000103</v>
      </c>
      <c r="B397" s="325">
        <f t="shared" si="34"/>
        <v>0.96060000000000434</v>
      </c>
      <c r="C397" s="167">
        <f t="shared" si="30"/>
        <v>18.911999999997931</v>
      </c>
      <c r="D397" s="167">
        <f>IF('Lineær programmering opg 4'!$M$4=0,"-",(-A397+'Lineær programmering opg 4'!$M$4)/'Lineær programmering opg 4'!$K$4*-1)</f>
        <v>18.911999999997931</v>
      </c>
      <c r="E397" s="167">
        <f>IF('Lineær programmering opg 4'!$M$5=0,"-",(-A397+'Lineær programmering opg 4'!$M$5)/'Lineær programmering opg 4'!$K$5*-1)</f>
        <v>127.09199999999923</v>
      </c>
      <c r="F397" s="167" t="str">
        <f>IF('Lineær programmering opg 4'!$E$6=0,"-",(-A397+'Lineær programmering opg 4'!$M$6)/'Lineær programmering opg 4'!$K$6*-1)</f>
        <v>-</v>
      </c>
      <c r="G397" s="167" t="str">
        <f>IF('Lineær programmering opg 4'!$D$7=0,"-",((-A397+'Lineær programmering opg 4'!$M$7)/'Lineær programmering opg 4'!$K$7)*-1)</f>
        <v>-</v>
      </c>
      <c r="H397" s="167" t="str">
        <f>IF('Lineær programmering opg 4'!$C$8=0,"-",((-A397+'Lineær programmering opg 4'!$M$8)/'Lineær programmering opg 4'!$K$8)*-1)</f>
        <v>-</v>
      </c>
      <c r="I397" s="167" t="str">
        <f>IF('Lineær programmering opg 4'!$D$8=0,"-",'Lineær programmering opg 4'!$G$8)</f>
        <v>-</v>
      </c>
      <c r="J397" s="295">
        <f>A397*'Lineær programmering opg 4'!$C$11+Datatabel!C397*'Lineær programmering opg 4'!$D$11</f>
        <v>25891.199999999793</v>
      </c>
      <c r="K397" s="9">
        <f t="shared" si="32"/>
        <v>0</v>
      </c>
      <c r="L397" s="9">
        <f t="shared" si="33"/>
        <v>0</v>
      </c>
    </row>
    <row r="398" spans="1:12" ht="15" x14ac:dyDescent="0.25">
      <c r="A398" s="167">
        <f t="shared" si="31"/>
        <v>230.52000000000103</v>
      </c>
      <c r="B398" s="325">
        <f t="shared" si="34"/>
        <v>0.96050000000000435</v>
      </c>
      <c r="C398" s="167">
        <f t="shared" si="30"/>
        <v>18.959999999997933</v>
      </c>
      <c r="D398" s="167">
        <f>IF('Lineær programmering opg 4'!$M$4=0,"-",(-A398+'Lineær programmering opg 4'!$M$4)/'Lineær programmering opg 4'!$K$4*-1)</f>
        <v>18.959999999997933</v>
      </c>
      <c r="E398" s="167">
        <f>IF('Lineær programmering opg 4'!$M$5=0,"-",(-A398+'Lineær programmering opg 4'!$M$5)/'Lineær programmering opg 4'!$K$5*-1)</f>
        <v>127.10999999999923</v>
      </c>
      <c r="F398" s="167" t="str">
        <f>IF('Lineær programmering opg 4'!$E$6=0,"-",(-A398+'Lineær programmering opg 4'!$M$6)/'Lineær programmering opg 4'!$K$6*-1)</f>
        <v>-</v>
      </c>
      <c r="G398" s="167" t="str">
        <f>IF('Lineær programmering opg 4'!$D$7=0,"-",((-A398+'Lineær programmering opg 4'!$M$7)/'Lineær programmering opg 4'!$K$7)*-1)</f>
        <v>-</v>
      </c>
      <c r="H398" s="167" t="str">
        <f>IF('Lineær programmering opg 4'!$C$8=0,"-",((-A398+'Lineær programmering opg 4'!$M$8)/'Lineær programmering opg 4'!$K$8)*-1)</f>
        <v>-</v>
      </c>
      <c r="I398" s="167" t="str">
        <f>IF('Lineær programmering opg 4'!$D$8=0,"-",'Lineær programmering opg 4'!$G$8)</f>
        <v>-</v>
      </c>
      <c r="J398" s="295">
        <f>A398*'Lineær programmering opg 4'!$C$11+Datatabel!C398*'Lineær programmering opg 4'!$D$11</f>
        <v>25895.999999999793</v>
      </c>
      <c r="K398" s="9">
        <f t="shared" si="32"/>
        <v>0</v>
      </c>
      <c r="L398" s="9">
        <f t="shared" si="33"/>
        <v>0</v>
      </c>
    </row>
    <row r="399" spans="1:12" ht="15" x14ac:dyDescent="0.25">
      <c r="A399" s="167">
        <f t="shared" si="31"/>
        <v>230.49600000000106</v>
      </c>
      <c r="B399" s="325">
        <f t="shared" si="34"/>
        <v>0.96040000000000436</v>
      </c>
      <c r="C399" s="167">
        <f t="shared" si="30"/>
        <v>19.007999999997878</v>
      </c>
      <c r="D399" s="167">
        <f>IF('Lineær programmering opg 4'!$M$4=0,"-",(-A399+'Lineær programmering opg 4'!$M$4)/'Lineær programmering opg 4'!$K$4*-1)</f>
        <v>19.007999999997878</v>
      </c>
      <c r="E399" s="167">
        <f>IF('Lineær programmering opg 4'!$M$5=0,"-",(-A399+'Lineær programmering opg 4'!$M$5)/'Lineær programmering opg 4'!$K$5*-1)</f>
        <v>127.1279999999992</v>
      </c>
      <c r="F399" s="167" t="str">
        <f>IF('Lineær programmering opg 4'!$E$6=0,"-",(-A399+'Lineær programmering opg 4'!$M$6)/'Lineær programmering opg 4'!$K$6*-1)</f>
        <v>-</v>
      </c>
      <c r="G399" s="167" t="str">
        <f>IF('Lineær programmering opg 4'!$D$7=0,"-",((-A399+'Lineær programmering opg 4'!$M$7)/'Lineær programmering opg 4'!$K$7)*-1)</f>
        <v>-</v>
      </c>
      <c r="H399" s="167" t="str">
        <f>IF('Lineær programmering opg 4'!$C$8=0,"-",((-A399+'Lineær programmering opg 4'!$M$8)/'Lineær programmering opg 4'!$K$8)*-1)</f>
        <v>-</v>
      </c>
      <c r="I399" s="167" t="str">
        <f>IF('Lineær programmering opg 4'!$D$8=0,"-",'Lineær programmering opg 4'!$G$8)</f>
        <v>-</v>
      </c>
      <c r="J399" s="295">
        <f>A399*'Lineær programmering opg 4'!$C$11+Datatabel!C399*'Lineær programmering opg 4'!$D$11</f>
        <v>25900.799999999788</v>
      </c>
      <c r="K399" s="9">
        <f t="shared" si="32"/>
        <v>0</v>
      </c>
      <c r="L399" s="9">
        <f t="shared" si="33"/>
        <v>0</v>
      </c>
    </row>
    <row r="400" spans="1:12" ht="15" x14ac:dyDescent="0.25">
      <c r="A400" s="167">
        <f t="shared" si="31"/>
        <v>230.47200000000106</v>
      </c>
      <c r="B400" s="325">
        <f t="shared" si="34"/>
        <v>0.96030000000000437</v>
      </c>
      <c r="C400" s="167">
        <f t="shared" si="30"/>
        <v>19.05599999999788</v>
      </c>
      <c r="D400" s="167">
        <f>IF('Lineær programmering opg 4'!$M$4=0,"-",(-A400+'Lineær programmering opg 4'!$M$4)/'Lineær programmering opg 4'!$K$4*-1)</f>
        <v>19.05599999999788</v>
      </c>
      <c r="E400" s="167">
        <f>IF('Lineær programmering opg 4'!$M$5=0,"-",(-A400+'Lineær programmering opg 4'!$M$5)/'Lineær programmering opg 4'!$K$5*-1)</f>
        <v>127.1459999999992</v>
      </c>
      <c r="F400" s="167" t="str">
        <f>IF('Lineær programmering opg 4'!$E$6=0,"-",(-A400+'Lineær programmering opg 4'!$M$6)/'Lineær programmering opg 4'!$K$6*-1)</f>
        <v>-</v>
      </c>
      <c r="G400" s="167" t="str">
        <f>IF('Lineær programmering opg 4'!$D$7=0,"-",((-A400+'Lineær programmering opg 4'!$M$7)/'Lineær programmering opg 4'!$K$7)*-1)</f>
        <v>-</v>
      </c>
      <c r="H400" s="167" t="str">
        <f>IF('Lineær programmering opg 4'!$C$8=0,"-",((-A400+'Lineær programmering opg 4'!$M$8)/'Lineær programmering opg 4'!$K$8)*-1)</f>
        <v>-</v>
      </c>
      <c r="I400" s="167" t="str">
        <f>IF('Lineær programmering opg 4'!$D$8=0,"-",'Lineær programmering opg 4'!$G$8)</f>
        <v>-</v>
      </c>
      <c r="J400" s="295">
        <f>A400*'Lineær programmering opg 4'!$C$11+Datatabel!C400*'Lineær programmering opg 4'!$D$11</f>
        <v>25905.599999999788</v>
      </c>
      <c r="K400" s="9">
        <f t="shared" si="32"/>
        <v>0</v>
      </c>
      <c r="L400" s="9">
        <f t="shared" si="33"/>
        <v>0</v>
      </c>
    </row>
    <row r="401" spans="1:12" ht="15" x14ac:dyDescent="0.25">
      <c r="A401" s="167">
        <f t="shared" si="31"/>
        <v>230.44800000000106</v>
      </c>
      <c r="B401" s="325">
        <f t="shared" si="34"/>
        <v>0.96020000000000438</v>
      </c>
      <c r="C401" s="167">
        <f t="shared" si="30"/>
        <v>19.103999999997882</v>
      </c>
      <c r="D401" s="167">
        <f>IF('Lineær programmering opg 4'!$M$4=0,"-",(-A401+'Lineær programmering opg 4'!$M$4)/'Lineær programmering opg 4'!$K$4*-1)</f>
        <v>19.103999999997882</v>
      </c>
      <c r="E401" s="167">
        <f>IF('Lineær programmering opg 4'!$M$5=0,"-",(-A401+'Lineær programmering opg 4'!$M$5)/'Lineær programmering opg 4'!$K$5*-1)</f>
        <v>127.16399999999921</v>
      </c>
      <c r="F401" s="167" t="str">
        <f>IF('Lineær programmering opg 4'!$E$6=0,"-",(-A401+'Lineær programmering opg 4'!$M$6)/'Lineær programmering opg 4'!$K$6*-1)</f>
        <v>-</v>
      </c>
      <c r="G401" s="167" t="str">
        <f>IF('Lineær programmering opg 4'!$D$7=0,"-",((-A401+'Lineær programmering opg 4'!$M$7)/'Lineær programmering opg 4'!$K$7)*-1)</f>
        <v>-</v>
      </c>
      <c r="H401" s="167" t="str">
        <f>IF('Lineær programmering opg 4'!$C$8=0,"-",((-A401+'Lineær programmering opg 4'!$M$8)/'Lineær programmering opg 4'!$K$8)*-1)</f>
        <v>-</v>
      </c>
      <c r="I401" s="167" t="str">
        <f>IF('Lineær programmering opg 4'!$D$8=0,"-",'Lineær programmering opg 4'!$G$8)</f>
        <v>-</v>
      </c>
      <c r="J401" s="295">
        <f>A401*'Lineær programmering opg 4'!$C$11+Datatabel!C401*'Lineær programmering opg 4'!$D$11</f>
        <v>25910.399999999787</v>
      </c>
      <c r="K401" s="9">
        <f t="shared" si="32"/>
        <v>0</v>
      </c>
      <c r="L401" s="9">
        <f t="shared" si="33"/>
        <v>0</v>
      </c>
    </row>
    <row r="402" spans="1:12" ht="15" x14ac:dyDescent="0.25">
      <c r="A402" s="167">
        <f t="shared" si="31"/>
        <v>230.42400000000106</v>
      </c>
      <c r="B402" s="325">
        <f t="shared" si="34"/>
        <v>0.96010000000000439</v>
      </c>
      <c r="C402" s="167">
        <f t="shared" si="30"/>
        <v>19.151999999997884</v>
      </c>
      <c r="D402" s="167">
        <f>IF('Lineær programmering opg 4'!$M$4=0,"-",(-A402+'Lineær programmering opg 4'!$M$4)/'Lineær programmering opg 4'!$K$4*-1)</f>
        <v>19.151999999997884</v>
      </c>
      <c r="E402" s="167">
        <f>IF('Lineær programmering opg 4'!$M$5=0,"-",(-A402+'Lineær programmering opg 4'!$M$5)/'Lineær programmering opg 4'!$K$5*-1)</f>
        <v>127.18199999999921</v>
      </c>
      <c r="F402" s="167" t="str">
        <f>IF('Lineær programmering opg 4'!$E$6=0,"-",(-A402+'Lineær programmering opg 4'!$M$6)/'Lineær programmering opg 4'!$K$6*-1)</f>
        <v>-</v>
      </c>
      <c r="G402" s="167" t="str">
        <f>IF('Lineær programmering opg 4'!$D$7=0,"-",((-A402+'Lineær programmering opg 4'!$M$7)/'Lineær programmering opg 4'!$K$7)*-1)</f>
        <v>-</v>
      </c>
      <c r="H402" s="167" t="str">
        <f>IF('Lineær programmering opg 4'!$C$8=0,"-",((-A402+'Lineær programmering opg 4'!$M$8)/'Lineær programmering opg 4'!$K$8)*-1)</f>
        <v>-</v>
      </c>
      <c r="I402" s="167" t="str">
        <f>IF('Lineær programmering opg 4'!$D$8=0,"-",'Lineær programmering opg 4'!$G$8)</f>
        <v>-</v>
      </c>
      <c r="J402" s="295">
        <f>A402*'Lineær programmering opg 4'!$C$11+Datatabel!C402*'Lineær programmering opg 4'!$D$11</f>
        <v>25915.19999999979</v>
      </c>
      <c r="K402" s="9">
        <f t="shared" si="32"/>
        <v>0</v>
      </c>
      <c r="L402" s="9">
        <f t="shared" si="33"/>
        <v>0</v>
      </c>
    </row>
    <row r="403" spans="1:12" ht="15" x14ac:dyDescent="0.25">
      <c r="A403" s="167">
        <f t="shared" si="31"/>
        <v>230.40000000000106</v>
      </c>
      <c r="B403" s="325">
        <f t="shared" si="34"/>
        <v>0.96000000000000441</v>
      </c>
      <c r="C403" s="167">
        <f t="shared" si="30"/>
        <v>19.199999999997885</v>
      </c>
      <c r="D403" s="167">
        <f>IF('Lineær programmering opg 4'!$M$4=0,"-",(-A403+'Lineær programmering opg 4'!$M$4)/'Lineær programmering opg 4'!$K$4*-1)</f>
        <v>19.199999999997885</v>
      </c>
      <c r="E403" s="167">
        <f>IF('Lineær programmering opg 4'!$M$5=0,"-",(-A403+'Lineær programmering opg 4'!$M$5)/'Lineær programmering opg 4'!$K$5*-1)</f>
        <v>127.19999999999921</v>
      </c>
      <c r="F403" s="167" t="str">
        <f>IF('Lineær programmering opg 4'!$E$6=0,"-",(-A403+'Lineær programmering opg 4'!$M$6)/'Lineær programmering opg 4'!$K$6*-1)</f>
        <v>-</v>
      </c>
      <c r="G403" s="167" t="str">
        <f>IF('Lineær programmering opg 4'!$D$7=0,"-",((-A403+'Lineær programmering opg 4'!$M$7)/'Lineær programmering opg 4'!$K$7)*-1)</f>
        <v>-</v>
      </c>
      <c r="H403" s="167" t="str">
        <f>IF('Lineær programmering opg 4'!$C$8=0,"-",((-A403+'Lineær programmering opg 4'!$M$8)/'Lineær programmering opg 4'!$K$8)*-1)</f>
        <v>-</v>
      </c>
      <c r="I403" s="167" t="str">
        <f>IF('Lineær programmering opg 4'!$D$8=0,"-",'Lineær programmering opg 4'!$G$8)</f>
        <v>-</v>
      </c>
      <c r="J403" s="295">
        <f>A403*'Lineær programmering opg 4'!$C$11+Datatabel!C403*'Lineær programmering opg 4'!$D$11</f>
        <v>25919.999999999789</v>
      </c>
      <c r="K403" s="9">
        <f t="shared" si="32"/>
        <v>0</v>
      </c>
      <c r="L403" s="9">
        <f t="shared" si="33"/>
        <v>0</v>
      </c>
    </row>
    <row r="404" spans="1:12" ht="15" x14ac:dyDescent="0.25">
      <c r="A404" s="167">
        <f t="shared" si="31"/>
        <v>230.37600000000106</v>
      </c>
      <c r="B404" s="325">
        <f t="shared" si="34"/>
        <v>0.95990000000000442</v>
      </c>
      <c r="C404" s="167">
        <f t="shared" si="30"/>
        <v>19.247999999997887</v>
      </c>
      <c r="D404" s="167">
        <f>IF('Lineær programmering opg 4'!$M$4=0,"-",(-A404+'Lineær programmering opg 4'!$M$4)/'Lineær programmering opg 4'!$K$4*-1)</f>
        <v>19.247999999997887</v>
      </c>
      <c r="E404" s="167">
        <f>IF('Lineær programmering opg 4'!$M$5=0,"-",(-A404+'Lineær programmering opg 4'!$M$5)/'Lineær programmering opg 4'!$K$5*-1)</f>
        <v>127.21799999999921</v>
      </c>
      <c r="F404" s="167" t="str">
        <f>IF('Lineær programmering opg 4'!$E$6=0,"-",(-A404+'Lineær programmering opg 4'!$M$6)/'Lineær programmering opg 4'!$K$6*-1)</f>
        <v>-</v>
      </c>
      <c r="G404" s="167" t="str">
        <f>IF('Lineær programmering opg 4'!$D$7=0,"-",((-A404+'Lineær programmering opg 4'!$M$7)/'Lineær programmering opg 4'!$K$7)*-1)</f>
        <v>-</v>
      </c>
      <c r="H404" s="167" t="str">
        <f>IF('Lineær programmering opg 4'!$C$8=0,"-",((-A404+'Lineær programmering opg 4'!$M$8)/'Lineær programmering opg 4'!$K$8)*-1)</f>
        <v>-</v>
      </c>
      <c r="I404" s="167" t="str">
        <f>IF('Lineær programmering opg 4'!$D$8=0,"-",'Lineær programmering opg 4'!$G$8)</f>
        <v>-</v>
      </c>
      <c r="J404" s="295">
        <f>A404*'Lineær programmering opg 4'!$C$11+Datatabel!C404*'Lineær programmering opg 4'!$D$11</f>
        <v>25924.799999999788</v>
      </c>
      <c r="K404" s="9">
        <f t="shared" si="32"/>
        <v>0</v>
      </c>
      <c r="L404" s="9">
        <f t="shared" si="33"/>
        <v>0</v>
      </c>
    </row>
    <row r="405" spans="1:12" ht="15" x14ac:dyDescent="0.25">
      <c r="A405" s="167">
        <f t="shared" si="31"/>
        <v>230.35200000000106</v>
      </c>
      <c r="B405" s="325">
        <f t="shared" si="34"/>
        <v>0.95980000000000443</v>
      </c>
      <c r="C405" s="167">
        <f t="shared" si="30"/>
        <v>19.295999999997889</v>
      </c>
      <c r="D405" s="167">
        <f>IF('Lineær programmering opg 4'!$M$4=0,"-",(-A405+'Lineær programmering opg 4'!$M$4)/'Lineær programmering opg 4'!$K$4*-1)</f>
        <v>19.295999999997889</v>
      </c>
      <c r="E405" s="167">
        <f>IF('Lineær programmering opg 4'!$M$5=0,"-",(-A405+'Lineær programmering opg 4'!$M$5)/'Lineær programmering opg 4'!$K$5*-1)</f>
        <v>127.23599999999921</v>
      </c>
      <c r="F405" s="167" t="str">
        <f>IF('Lineær programmering opg 4'!$E$6=0,"-",(-A405+'Lineær programmering opg 4'!$M$6)/'Lineær programmering opg 4'!$K$6*-1)</f>
        <v>-</v>
      </c>
      <c r="G405" s="167" t="str">
        <f>IF('Lineær programmering opg 4'!$D$7=0,"-",((-A405+'Lineær programmering opg 4'!$M$7)/'Lineær programmering opg 4'!$K$7)*-1)</f>
        <v>-</v>
      </c>
      <c r="H405" s="167" t="str">
        <f>IF('Lineær programmering opg 4'!$C$8=0,"-",((-A405+'Lineær programmering opg 4'!$M$8)/'Lineær programmering opg 4'!$K$8)*-1)</f>
        <v>-</v>
      </c>
      <c r="I405" s="167" t="str">
        <f>IF('Lineær programmering opg 4'!$D$8=0,"-",'Lineær programmering opg 4'!$G$8)</f>
        <v>-</v>
      </c>
      <c r="J405" s="295">
        <f>A405*'Lineær programmering opg 4'!$C$11+Datatabel!C405*'Lineær programmering opg 4'!$D$11</f>
        <v>25929.599999999788</v>
      </c>
      <c r="K405" s="9">
        <f t="shared" si="32"/>
        <v>0</v>
      </c>
      <c r="L405" s="9">
        <f t="shared" si="33"/>
        <v>0</v>
      </c>
    </row>
    <row r="406" spans="1:12" ht="15" x14ac:dyDescent="0.25">
      <c r="A406" s="167">
        <f t="shared" si="31"/>
        <v>230.32800000000105</v>
      </c>
      <c r="B406" s="325">
        <f t="shared" si="34"/>
        <v>0.95970000000000444</v>
      </c>
      <c r="C406" s="167">
        <f t="shared" si="30"/>
        <v>19.343999999997891</v>
      </c>
      <c r="D406" s="167">
        <f>IF('Lineær programmering opg 4'!$M$4=0,"-",(-A406+'Lineær programmering opg 4'!$M$4)/'Lineær programmering opg 4'!$K$4*-1)</f>
        <v>19.343999999997891</v>
      </c>
      <c r="E406" s="167">
        <f>IF('Lineær programmering opg 4'!$M$5=0,"-",(-A406+'Lineær programmering opg 4'!$M$5)/'Lineær programmering opg 4'!$K$5*-1)</f>
        <v>127.25399999999921</v>
      </c>
      <c r="F406" s="167" t="str">
        <f>IF('Lineær programmering opg 4'!$E$6=0,"-",(-A406+'Lineær programmering opg 4'!$M$6)/'Lineær programmering opg 4'!$K$6*-1)</f>
        <v>-</v>
      </c>
      <c r="G406" s="167" t="str">
        <f>IF('Lineær programmering opg 4'!$D$7=0,"-",((-A406+'Lineær programmering opg 4'!$M$7)/'Lineær programmering opg 4'!$K$7)*-1)</f>
        <v>-</v>
      </c>
      <c r="H406" s="167" t="str">
        <f>IF('Lineær programmering opg 4'!$C$8=0,"-",((-A406+'Lineær programmering opg 4'!$M$8)/'Lineær programmering opg 4'!$K$8)*-1)</f>
        <v>-</v>
      </c>
      <c r="I406" s="167" t="str">
        <f>IF('Lineær programmering opg 4'!$D$8=0,"-",'Lineær programmering opg 4'!$G$8)</f>
        <v>-</v>
      </c>
      <c r="J406" s="295">
        <f>A406*'Lineær programmering opg 4'!$C$11+Datatabel!C406*'Lineær programmering opg 4'!$D$11</f>
        <v>25934.39999999979</v>
      </c>
      <c r="K406" s="9">
        <f t="shared" si="32"/>
        <v>0</v>
      </c>
      <c r="L406" s="9">
        <f t="shared" si="33"/>
        <v>0</v>
      </c>
    </row>
    <row r="407" spans="1:12" ht="15" x14ac:dyDescent="0.25">
      <c r="A407" s="167">
        <f t="shared" si="31"/>
        <v>230.30400000000105</v>
      </c>
      <c r="B407" s="325">
        <f t="shared" si="34"/>
        <v>0.95960000000000445</v>
      </c>
      <c r="C407" s="167">
        <f t="shared" si="30"/>
        <v>19.391999999997893</v>
      </c>
      <c r="D407" s="167">
        <f>IF('Lineær programmering opg 4'!$M$4=0,"-",(-A407+'Lineær programmering opg 4'!$M$4)/'Lineær programmering opg 4'!$K$4*-1)</f>
        <v>19.391999999997893</v>
      </c>
      <c r="E407" s="167">
        <f>IF('Lineær programmering opg 4'!$M$5=0,"-",(-A407+'Lineær programmering opg 4'!$M$5)/'Lineær programmering opg 4'!$K$5*-1)</f>
        <v>127.27199999999921</v>
      </c>
      <c r="F407" s="167" t="str">
        <f>IF('Lineær programmering opg 4'!$E$6=0,"-",(-A407+'Lineær programmering opg 4'!$M$6)/'Lineær programmering opg 4'!$K$6*-1)</f>
        <v>-</v>
      </c>
      <c r="G407" s="167" t="str">
        <f>IF('Lineær programmering opg 4'!$D$7=0,"-",((-A407+'Lineær programmering opg 4'!$M$7)/'Lineær programmering opg 4'!$K$7)*-1)</f>
        <v>-</v>
      </c>
      <c r="H407" s="167" t="str">
        <f>IF('Lineær programmering opg 4'!$C$8=0,"-",((-A407+'Lineær programmering opg 4'!$M$8)/'Lineær programmering opg 4'!$K$8)*-1)</f>
        <v>-</v>
      </c>
      <c r="I407" s="167" t="str">
        <f>IF('Lineær programmering opg 4'!$D$8=0,"-",'Lineær programmering opg 4'!$G$8)</f>
        <v>-</v>
      </c>
      <c r="J407" s="295">
        <f>A407*'Lineær programmering opg 4'!$C$11+Datatabel!C407*'Lineær programmering opg 4'!$D$11</f>
        <v>25939.19999999979</v>
      </c>
      <c r="K407" s="9">
        <f t="shared" si="32"/>
        <v>0</v>
      </c>
      <c r="L407" s="9">
        <f t="shared" si="33"/>
        <v>0</v>
      </c>
    </row>
    <row r="408" spans="1:12" ht="15" x14ac:dyDescent="0.25">
      <c r="A408" s="167">
        <f t="shared" si="31"/>
        <v>230.28000000000108</v>
      </c>
      <c r="B408" s="325">
        <f t="shared" si="34"/>
        <v>0.95950000000000446</v>
      </c>
      <c r="C408" s="167">
        <f t="shared" si="30"/>
        <v>19.439999999997838</v>
      </c>
      <c r="D408" s="167">
        <f>IF('Lineær programmering opg 4'!$M$4=0,"-",(-A408+'Lineær programmering opg 4'!$M$4)/'Lineær programmering opg 4'!$K$4*-1)</f>
        <v>19.439999999997838</v>
      </c>
      <c r="E408" s="167">
        <f>IF('Lineær programmering opg 4'!$M$5=0,"-",(-A408+'Lineær programmering opg 4'!$M$5)/'Lineær programmering opg 4'!$K$5*-1)</f>
        <v>127.2899999999992</v>
      </c>
      <c r="F408" s="167" t="str">
        <f>IF('Lineær programmering opg 4'!$E$6=0,"-",(-A408+'Lineær programmering opg 4'!$M$6)/'Lineær programmering opg 4'!$K$6*-1)</f>
        <v>-</v>
      </c>
      <c r="G408" s="167" t="str">
        <f>IF('Lineær programmering opg 4'!$D$7=0,"-",((-A408+'Lineær programmering opg 4'!$M$7)/'Lineær programmering opg 4'!$K$7)*-1)</f>
        <v>-</v>
      </c>
      <c r="H408" s="167" t="str">
        <f>IF('Lineær programmering opg 4'!$C$8=0,"-",((-A408+'Lineær programmering opg 4'!$M$8)/'Lineær programmering opg 4'!$K$8)*-1)</f>
        <v>-</v>
      </c>
      <c r="I408" s="167" t="str">
        <f>IF('Lineær programmering opg 4'!$D$8=0,"-",'Lineær programmering opg 4'!$G$8)</f>
        <v>-</v>
      </c>
      <c r="J408" s="295">
        <f>A408*'Lineær programmering opg 4'!$C$11+Datatabel!C408*'Lineær programmering opg 4'!$D$11</f>
        <v>25943.999999999785</v>
      </c>
      <c r="K408" s="9">
        <f t="shared" si="32"/>
        <v>0</v>
      </c>
      <c r="L408" s="9">
        <f t="shared" si="33"/>
        <v>0</v>
      </c>
    </row>
    <row r="409" spans="1:12" ht="15" x14ac:dyDescent="0.25">
      <c r="A409" s="167">
        <f t="shared" si="31"/>
        <v>230.25600000000108</v>
      </c>
      <c r="B409" s="325">
        <f t="shared" si="34"/>
        <v>0.95940000000000447</v>
      </c>
      <c r="C409" s="167">
        <f t="shared" si="30"/>
        <v>19.487999999997839</v>
      </c>
      <c r="D409" s="167">
        <f>IF('Lineær programmering opg 4'!$M$4=0,"-",(-A409+'Lineær programmering opg 4'!$M$4)/'Lineær programmering opg 4'!$K$4*-1)</f>
        <v>19.487999999997839</v>
      </c>
      <c r="E409" s="167">
        <f>IF('Lineær programmering opg 4'!$M$5=0,"-",(-A409+'Lineær programmering opg 4'!$M$5)/'Lineær programmering opg 4'!$K$5*-1)</f>
        <v>127.3079999999992</v>
      </c>
      <c r="F409" s="167" t="str">
        <f>IF('Lineær programmering opg 4'!$E$6=0,"-",(-A409+'Lineær programmering opg 4'!$M$6)/'Lineær programmering opg 4'!$K$6*-1)</f>
        <v>-</v>
      </c>
      <c r="G409" s="167" t="str">
        <f>IF('Lineær programmering opg 4'!$D$7=0,"-",((-A409+'Lineær programmering opg 4'!$M$7)/'Lineær programmering opg 4'!$K$7)*-1)</f>
        <v>-</v>
      </c>
      <c r="H409" s="167" t="str">
        <f>IF('Lineær programmering opg 4'!$C$8=0,"-",((-A409+'Lineær programmering opg 4'!$M$8)/'Lineær programmering opg 4'!$K$8)*-1)</f>
        <v>-</v>
      </c>
      <c r="I409" s="167" t="str">
        <f>IF('Lineær programmering opg 4'!$D$8=0,"-",'Lineær programmering opg 4'!$G$8)</f>
        <v>-</v>
      </c>
      <c r="J409" s="295">
        <f>A409*'Lineær programmering opg 4'!$C$11+Datatabel!C409*'Lineær programmering opg 4'!$D$11</f>
        <v>25948.799999999785</v>
      </c>
      <c r="K409" s="9">
        <f t="shared" si="32"/>
        <v>0</v>
      </c>
      <c r="L409" s="9">
        <f t="shared" si="33"/>
        <v>0</v>
      </c>
    </row>
    <row r="410" spans="1:12" ht="15" x14ac:dyDescent="0.25">
      <c r="A410" s="167">
        <f t="shared" si="31"/>
        <v>230.23200000000108</v>
      </c>
      <c r="B410" s="325">
        <f t="shared" si="34"/>
        <v>0.95930000000000448</v>
      </c>
      <c r="C410" s="167">
        <f t="shared" si="30"/>
        <v>19.535999999997841</v>
      </c>
      <c r="D410" s="167">
        <f>IF('Lineær programmering opg 4'!$M$4=0,"-",(-A410+'Lineær programmering opg 4'!$M$4)/'Lineær programmering opg 4'!$K$4*-1)</f>
        <v>19.535999999997841</v>
      </c>
      <c r="E410" s="167">
        <f>IF('Lineær programmering opg 4'!$M$5=0,"-",(-A410+'Lineær programmering opg 4'!$M$5)/'Lineær programmering opg 4'!$K$5*-1)</f>
        <v>127.3259999999992</v>
      </c>
      <c r="F410" s="167" t="str">
        <f>IF('Lineær programmering opg 4'!$E$6=0,"-",(-A410+'Lineær programmering opg 4'!$M$6)/'Lineær programmering opg 4'!$K$6*-1)</f>
        <v>-</v>
      </c>
      <c r="G410" s="167" t="str">
        <f>IF('Lineær programmering opg 4'!$D$7=0,"-",((-A410+'Lineær programmering opg 4'!$M$7)/'Lineær programmering opg 4'!$K$7)*-1)</f>
        <v>-</v>
      </c>
      <c r="H410" s="167" t="str">
        <f>IF('Lineær programmering opg 4'!$C$8=0,"-",((-A410+'Lineær programmering opg 4'!$M$8)/'Lineær programmering opg 4'!$K$8)*-1)</f>
        <v>-</v>
      </c>
      <c r="I410" s="167" t="str">
        <f>IF('Lineær programmering opg 4'!$D$8=0,"-",'Lineær programmering opg 4'!$G$8)</f>
        <v>-</v>
      </c>
      <c r="J410" s="295">
        <f>A410*'Lineær programmering opg 4'!$C$11+Datatabel!C410*'Lineær programmering opg 4'!$D$11</f>
        <v>25953.599999999784</v>
      </c>
      <c r="K410" s="9">
        <f t="shared" si="32"/>
        <v>0</v>
      </c>
      <c r="L410" s="9">
        <f t="shared" si="33"/>
        <v>0</v>
      </c>
    </row>
    <row r="411" spans="1:12" ht="15" x14ac:dyDescent="0.25">
      <c r="A411" s="167">
        <f t="shared" si="31"/>
        <v>230.20800000000108</v>
      </c>
      <c r="B411" s="325">
        <f t="shared" si="34"/>
        <v>0.95920000000000449</v>
      </c>
      <c r="C411" s="167">
        <f t="shared" si="30"/>
        <v>19.583999999997843</v>
      </c>
      <c r="D411" s="167">
        <f>IF('Lineær programmering opg 4'!$M$4=0,"-",(-A411+'Lineær programmering opg 4'!$M$4)/'Lineær programmering opg 4'!$K$4*-1)</f>
        <v>19.583999999997843</v>
      </c>
      <c r="E411" s="167">
        <f>IF('Lineær programmering opg 4'!$M$5=0,"-",(-A411+'Lineær programmering opg 4'!$M$5)/'Lineær programmering opg 4'!$K$5*-1)</f>
        <v>127.3439999999992</v>
      </c>
      <c r="F411" s="167" t="str">
        <f>IF('Lineær programmering opg 4'!$E$6=0,"-",(-A411+'Lineær programmering opg 4'!$M$6)/'Lineær programmering opg 4'!$K$6*-1)</f>
        <v>-</v>
      </c>
      <c r="G411" s="167" t="str">
        <f>IF('Lineær programmering opg 4'!$D$7=0,"-",((-A411+'Lineær programmering opg 4'!$M$7)/'Lineær programmering opg 4'!$K$7)*-1)</f>
        <v>-</v>
      </c>
      <c r="H411" s="167" t="str">
        <f>IF('Lineær programmering opg 4'!$C$8=0,"-",((-A411+'Lineær programmering opg 4'!$M$8)/'Lineær programmering opg 4'!$K$8)*-1)</f>
        <v>-</v>
      </c>
      <c r="I411" s="167" t="str">
        <f>IF('Lineær programmering opg 4'!$D$8=0,"-",'Lineær programmering opg 4'!$G$8)</f>
        <v>-</v>
      </c>
      <c r="J411" s="295">
        <f>A411*'Lineær programmering opg 4'!$C$11+Datatabel!C411*'Lineær programmering opg 4'!$D$11</f>
        <v>25958.399999999783</v>
      </c>
      <c r="K411" s="9">
        <f t="shared" si="32"/>
        <v>0</v>
      </c>
      <c r="L411" s="9">
        <f t="shared" si="33"/>
        <v>0</v>
      </c>
    </row>
    <row r="412" spans="1:12" ht="15" x14ac:dyDescent="0.25">
      <c r="A412" s="167">
        <f t="shared" si="31"/>
        <v>230.18400000000108</v>
      </c>
      <c r="B412" s="325">
        <f t="shared" si="34"/>
        <v>0.9591000000000045</v>
      </c>
      <c r="C412" s="167">
        <f t="shared" si="30"/>
        <v>19.631999999997845</v>
      </c>
      <c r="D412" s="167">
        <f>IF('Lineær programmering opg 4'!$M$4=0,"-",(-A412+'Lineær programmering opg 4'!$M$4)/'Lineær programmering opg 4'!$K$4*-1)</f>
        <v>19.631999999997845</v>
      </c>
      <c r="E412" s="167">
        <f>IF('Lineær programmering opg 4'!$M$5=0,"-",(-A412+'Lineær programmering opg 4'!$M$5)/'Lineær programmering opg 4'!$K$5*-1)</f>
        <v>127.3619999999992</v>
      </c>
      <c r="F412" s="167" t="str">
        <f>IF('Lineær programmering opg 4'!$E$6=0,"-",(-A412+'Lineær programmering opg 4'!$M$6)/'Lineær programmering opg 4'!$K$6*-1)</f>
        <v>-</v>
      </c>
      <c r="G412" s="167" t="str">
        <f>IF('Lineær programmering opg 4'!$D$7=0,"-",((-A412+'Lineær programmering opg 4'!$M$7)/'Lineær programmering opg 4'!$K$7)*-1)</f>
        <v>-</v>
      </c>
      <c r="H412" s="167" t="str">
        <f>IF('Lineær programmering opg 4'!$C$8=0,"-",((-A412+'Lineær programmering opg 4'!$M$8)/'Lineær programmering opg 4'!$K$8)*-1)</f>
        <v>-</v>
      </c>
      <c r="I412" s="167" t="str">
        <f>IF('Lineær programmering opg 4'!$D$8=0,"-",'Lineær programmering opg 4'!$G$8)</f>
        <v>-</v>
      </c>
      <c r="J412" s="295">
        <f>A412*'Lineær programmering opg 4'!$C$11+Datatabel!C412*'Lineær programmering opg 4'!$D$11</f>
        <v>25963.199999999782</v>
      </c>
      <c r="K412" s="9">
        <f t="shared" si="32"/>
        <v>0</v>
      </c>
      <c r="L412" s="9">
        <f t="shared" si="33"/>
        <v>0</v>
      </c>
    </row>
    <row r="413" spans="1:12" ht="15" x14ac:dyDescent="0.25">
      <c r="A413" s="167">
        <f t="shared" si="31"/>
        <v>230.16000000000108</v>
      </c>
      <c r="B413" s="325">
        <f t="shared" si="34"/>
        <v>0.95900000000000452</v>
      </c>
      <c r="C413" s="167">
        <f t="shared" si="30"/>
        <v>19.679999999997847</v>
      </c>
      <c r="D413" s="167">
        <f>IF('Lineær programmering opg 4'!$M$4=0,"-",(-A413+'Lineær programmering opg 4'!$M$4)/'Lineær programmering opg 4'!$K$4*-1)</f>
        <v>19.679999999997847</v>
      </c>
      <c r="E413" s="167">
        <f>IF('Lineær programmering opg 4'!$M$5=0,"-",(-A413+'Lineær programmering opg 4'!$M$5)/'Lineær programmering opg 4'!$K$5*-1)</f>
        <v>127.3799999999992</v>
      </c>
      <c r="F413" s="167" t="str">
        <f>IF('Lineær programmering opg 4'!$E$6=0,"-",(-A413+'Lineær programmering opg 4'!$M$6)/'Lineær programmering opg 4'!$K$6*-1)</f>
        <v>-</v>
      </c>
      <c r="G413" s="167" t="str">
        <f>IF('Lineær programmering opg 4'!$D$7=0,"-",((-A413+'Lineær programmering opg 4'!$M$7)/'Lineær programmering opg 4'!$K$7)*-1)</f>
        <v>-</v>
      </c>
      <c r="H413" s="167" t="str">
        <f>IF('Lineær programmering opg 4'!$C$8=0,"-",((-A413+'Lineær programmering opg 4'!$M$8)/'Lineær programmering opg 4'!$K$8)*-1)</f>
        <v>-</v>
      </c>
      <c r="I413" s="167" t="str">
        <f>IF('Lineær programmering opg 4'!$D$8=0,"-",'Lineær programmering opg 4'!$G$8)</f>
        <v>-</v>
      </c>
      <c r="J413" s="295">
        <f>A413*'Lineær programmering opg 4'!$C$11+Datatabel!C413*'Lineær programmering opg 4'!$D$11</f>
        <v>25967.999999999785</v>
      </c>
      <c r="K413" s="9">
        <f t="shared" si="32"/>
        <v>0</v>
      </c>
      <c r="L413" s="9">
        <f t="shared" si="33"/>
        <v>0</v>
      </c>
    </row>
    <row r="414" spans="1:12" ht="15" x14ac:dyDescent="0.25">
      <c r="A414" s="167">
        <f t="shared" si="31"/>
        <v>230.13600000000108</v>
      </c>
      <c r="B414" s="325">
        <f t="shared" si="34"/>
        <v>0.95890000000000453</v>
      </c>
      <c r="C414" s="167">
        <f t="shared" si="30"/>
        <v>19.727999999997849</v>
      </c>
      <c r="D414" s="167">
        <f>IF('Lineær programmering opg 4'!$M$4=0,"-",(-A414+'Lineær programmering opg 4'!$M$4)/'Lineær programmering opg 4'!$K$4*-1)</f>
        <v>19.727999999997849</v>
      </c>
      <c r="E414" s="167">
        <f>IF('Lineær programmering opg 4'!$M$5=0,"-",(-A414+'Lineær programmering opg 4'!$M$5)/'Lineær programmering opg 4'!$K$5*-1)</f>
        <v>127.3979999999992</v>
      </c>
      <c r="F414" s="167" t="str">
        <f>IF('Lineær programmering opg 4'!$E$6=0,"-",(-A414+'Lineær programmering opg 4'!$M$6)/'Lineær programmering opg 4'!$K$6*-1)</f>
        <v>-</v>
      </c>
      <c r="G414" s="167" t="str">
        <f>IF('Lineær programmering opg 4'!$D$7=0,"-",((-A414+'Lineær programmering opg 4'!$M$7)/'Lineær programmering opg 4'!$K$7)*-1)</f>
        <v>-</v>
      </c>
      <c r="H414" s="167" t="str">
        <f>IF('Lineær programmering opg 4'!$C$8=0,"-",((-A414+'Lineær programmering opg 4'!$M$8)/'Lineær programmering opg 4'!$K$8)*-1)</f>
        <v>-</v>
      </c>
      <c r="I414" s="167" t="str">
        <f>IF('Lineær programmering opg 4'!$D$8=0,"-",'Lineær programmering opg 4'!$G$8)</f>
        <v>-</v>
      </c>
      <c r="J414" s="295">
        <f>A414*'Lineær programmering opg 4'!$C$11+Datatabel!C414*'Lineær programmering opg 4'!$D$11</f>
        <v>25972.799999999785</v>
      </c>
      <c r="K414" s="9">
        <f t="shared" si="32"/>
        <v>0</v>
      </c>
      <c r="L414" s="9">
        <f t="shared" si="33"/>
        <v>0</v>
      </c>
    </row>
    <row r="415" spans="1:12" ht="15" x14ac:dyDescent="0.25">
      <c r="A415" s="167">
        <f t="shared" si="31"/>
        <v>230.1120000000011</v>
      </c>
      <c r="B415" s="325">
        <f t="shared" si="34"/>
        <v>0.95880000000000454</v>
      </c>
      <c r="C415" s="167">
        <f t="shared" si="30"/>
        <v>19.775999999997794</v>
      </c>
      <c r="D415" s="167">
        <f>IF('Lineær programmering opg 4'!$M$4=0,"-",(-A415+'Lineær programmering opg 4'!$M$4)/'Lineær programmering opg 4'!$K$4*-1)</f>
        <v>19.775999999997794</v>
      </c>
      <c r="E415" s="167">
        <f>IF('Lineær programmering opg 4'!$M$5=0,"-",(-A415+'Lineær programmering opg 4'!$M$5)/'Lineær programmering opg 4'!$K$5*-1)</f>
        <v>127.41599999999917</v>
      </c>
      <c r="F415" s="167" t="str">
        <f>IF('Lineær programmering opg 4'!$E$6=0,"-",(-A415+'Lineær programmering opg 4'!$M$6)/'Lineær programmering opg 4'!$K$6*-1)</f>
        <v>-</v>
      </c>
      <c r="G415" s="167" t="str">
        <f>IF('Lineær programmering opg 4'!$D$7=0,"-",((-A415+'Lineær programmering opg 4'!$M$7)/'Lineær programmering opg 4'!$K$7)*-1)</f>
        <v>-</v>
      </c>
      <c r="H415" s="167" t="str">
        <f>IF('Lineær programmering opg 4'!$C$8=0,"-",((-A415+'Lineær programmering opg 4'!$M$8)/'Lineær programmering opg 4'!$K$8)*-1)</f>
        <v>-</v>
      </c>
      <c r="I415" s="167" t="str">
        <f>IF('Lineær programmering opg 4'!$D$8=0,"-",'Lineær programmering opg 4'!$G$8)</f>
        <v>-</v>
      </c>
      <c r="J415" s="295">
        <f>A415*'Lineær programmering opg 4'!$C$11+Datatabel!C415*'Lineær programmering opg 4'!$D$11</f>
        <v>25977.59999999978</v>
      </c>
      <c r="K415" s="9">
        <f t="shared" si="32"/>
        <v>0</v>
      </c>
      <c r="L415" s="9">
        <f t="shared" si="33"/>
        <v>0</v>
      </c>
    </row>
    <row r="416" spans="1:12" ht="15" x14ac:dyDescent="0.25">
      <c r="A416" s="167">
        <f t="shared" si="31"/>
        <v>230.0880000000011</v>
      </c>
      <c r="B416" s="325">
        <f t="shared" si="34"/>
        <v>0.95870000000000455</v>
      </c>
      <c r="C416" s="167">
        <f t="shared" si="30"/>
        <v>19.823999999997795</v>
      </c>
      <c r="D416" s="167">
        <f>IF('Lineær programmering opg 4'!$M$4=0,"-",(-A416+'Lineær programmering opg 4'!$M$4)/'Lineær programmering opg 4'!$K$4*-1)</f>
        <v>19.823999999997795</v>
      </c>
      <c r="E416" s="167">
        <f>IF('Lineær programmering opg 4'!$M$5=0,"-",(-A416+'Lineær programmering opg 4'!$M$5)/'Lineær programmering opg 4'!$K$5*-1)</f>
        <v>127.43399999999917</v>
      </c>
      <c r="F416" s="167" t="str">
        <f>IF('Lineær programmering opg 4'!$E$6=0,"-",(-A416+'Lineær programmering opg 4'!$M$6)/'Lineær programmering opg 4'!$K$6*-1)</f>
        <v>-</v>
      </c>
      <c r="G416" s="167" t="str">
        <f>IF('Lineær programmering opg 4'!$D$7=0,"-",((-A416+'Lineær programmering opg 4'!$M$7)/'Lineær programmering opg 4'!$K$7)*-1)</f>
        <v>-</v>
      </c>
      <c r="H416" s="167" t="str">
        <f>IF('Lineær programmering opg 4'!$C$8=0,"-",((-A416+'Lineær programmering opg 4'!$M$8)/'Lineær programmering opg 4'!$K$8)*-1)</f>
        <v>-</v>
      </c>
      <c r="I416" s="167" t="str">
        <f>IF('Lineær programmering opg 4'!$D$8=0,"-",'Lineær programmering opg 4'!$G$8)</f>
        <v>-</v>
      </c>
      <c r="J416" s="295">
        <f>A416*'Lineær programmering opg 4'!$C$11+Datatabel!C416*'Lineær programmering opg 4'!$D$11</f>
        <v>25982.399999999783</v>
      </c>
      <c r="K416" s="9">
        <f t="shared" si="32"/>
        <v>0</v>
      </c>
      <c r="L416" s="9">
        <f t="shared" si="33"/>
        <v>0</v>
      </c>
    </row>
    <row r="417" spans="1:12" ht="15" x14ac:dyDescent="0.25">
      <c r="A417" s="167">
        <f t="shared" si="31"/>
        <v>230.0640000000011</v>
      </c>
      <c r="B417" s="325">
        <f t="shared" si="34"/>
        <v>0.95860000000000456</v>
      </c>
      <c r="C417" s="167">
        <f t="shared" si="30"/>
        <v>19.871999999997797</v>
      </c>
      <c r="D417" s="167">
        <f>IF('Lineær programmering opg 4'!$M$4=0,"-",(-A417+'Lineær programmering opg 4'!$M$4)/'Lineær programmering opg 4'!$K$4*-1)</f>
        <v>19.871999999997797</v>
      </c>
      <c r="E417" s="167">
        <f>IF('Lineær programmering opg 4'!$M$5=0,"-",(-A417+'Lineær programmering opg 4'!$M$5)/'Lineær programmering opg 4'!$K$5*-1)</f>
        <v>127.45199999999917</v>
      </c>
      <c r="F417" s="167" t="str">
        <f>IF('Lineær programmering opg 4'!$E$6=0,"-",(-A417+'Lineær programmering opg 4'!$M$6)/'Lineær programmering opg 4'!$K$6*-1)</f>
        <v>-</v>
      </c>
      <c r="G417" s="167" t="str">
        <f>IF('Lineær programmering opg 4'!$D$7=0,"-",((-A417+'Lineær programmering opg 4'!$M$7)/'Lineær programmering opg 4'!$K$7)*-1)</f>
        <v>-</v>
      </c>
      <c r="H417" s="167" t="str">
        <f>IF('Lineær programmering opg 4'!$C$8=0,"-",((-A417+'Lineær programmering opg 4'!$M$8)/'Lineær programmering opg 4'!$K$8)*-1)</f>
        <v>-</v>
      </c>
      <c r="I417" s="167" t="str">
        <f>IF('Lineær programmering opg 4'!$D$8=0,"-",'Lineær programmering opg 4'!$G$8)</f>
        <v>-</v>
      </c>
      <c r="J417" s="295">
        <f>A417*'Lineær programmering opg 4'!$C$11+Datatabel!C417*'Lineær programmering opg 4'!$D$11</f>
        <v>25987.199999999779</v>
      </c>
      <c r="K417" s="9">
        <f t="shared" si="32"/>
        <v>0</v>
      </c>
      <c r="L417" s="9">
        <f t="shared" si="33"/>
        <v>0</v>
      </c>
    </row>
    <row r="418" spans="1:12" ht="15" x14ac:dyDescent="0.25">
      <c r="A418" s="167">
        <f t="shared" si="31"/>
        <v>230.0400000000011</v>
      </c>
      <c r="B418" s="325">
        <f t="shared" si="34"/>
        <v>0.95850000000000457</v>
      </c>
      <c r="C418" s="167">
        <f t="shared" si="30"/>
        <v>19.919999999997799</v>
      </c>
      <c r="D418" s="167">
        <f>IF('Lineær programmering opg 4'!$M$4=0,"-",(-A418+'Lineær programmering opg 4'!$M$4)/'Lineær programmering opg 4'!$K$4*-1)</f>
        <v>19.919999999997799</v>
      </c>
      <c r="E418" s="167">
        <f>IF('Lineær programmering opg 4'!$M$5=0,"-",(-A418+'Lineær programmering opg 4'!$M$5)/'Lineær programmering opg 4'!$K$5*-1)</f>
        <v>127.46999999999917</v>
      </c>
      <c r="F418" s="167" t="str">
        <f>IF('Lineær programmering opg 4'!$E$6=0,"-",(-A418+'Lineær programmering opg 4'!$M$6)/'Lineær programmering opg 4'!$K$6*-1)</f>
        <v>-</v>
      </c>
      <c r="G418" s="167" t="str">
        <f>IF('Lineær programmering opg 4'!$D$7=0,"-",((-A418+'Lineær programmering opg 4'!$M$7)/'Lineær programmering opg 4'!$K$7)*-1)</f>
        <v>-</v>
      </c>
      <c r="H418" s="167" t="str">
        <f>IF('Lineær programmering opg 4'!$C$8=0,"-",((-A418+'Lineær programmering opg 4'!$M$8)/'Lineær programmering opg 4'!$K$8)*-1)</f>
        <v>-</v>
      </c>
      <c r="I418" s="167" t="str">
        <f>IF('Lineær programmering opg 4'!$D$8=0,"-",'Lineær programmering opg 4'!$G$8)</f>
        <v>-</v>
      </c>
      <c r="J418" s="295">
        <f>A418*'Lineær programmering opg 4'!$C$11+Datatabel!C418*'Lineær programmering opg 4'!$D$11</f>
        <v>25991.999999999778</v>
      </c>
      <c r="K418" s="9">
        <f t="shared" si="32"/>
        <v>0</v>
      </c>
      <c r="L418" s="9">
        <f t="shared" si="33"/>
        <v>0</v>
      </c>
    </row>
    <row r="419" spans="1:12" ht="15" x14ac:dyDescent="0.25">
      <c r="A419" s="167">
        <f t="shared" si="31"/>
        <v>230.0160000000011</v>
      </c>
      <c r="B419" s="325">
        <f t="shared" si="34"/>
        <v>0.95840000000000458</v>
      </c>
      <c r="C419" s="167">
        <f t="shared" si="30"/>
        <v>19.967999999997801</v>
      </c>
      <c r="D419" s="167">
        <f>IF('Lineær programmering opg 4'!$M$4=0,"-",(-A419+'Lineær programmering opg 4'!$M$4)/'Lineær programmering opg 4'!$K$4*-1)</f>
        <v>19.967999999997801</v>
      </c>
      <c r="E419" s="167">
        <f>IF('Lineær programmering opg 4'!$M$5=0,"-",(-A419+'Lineær programmering opg 4'!$M$5)/'Lineær programmering opg 4'!$K$5*-1)</f>
        <v>127.48799999999918</v>
      </c>
      <c r="F419" s="167" t="str">
        <f>IF('Lineær programmering opg 4'!$E$6=0,"-",(-A419+'Lineær programmering opg 4'!$M$6)/'Lineær programmering opg 4'!$K$6*-1)</f>
        <v>-</v>
      </c>
      <c r="G419" s="167" t="str">
        <f>IF('Lineær programmering opg 4'!$D$7=0,"-",((-A419+'Lineær programmering opg 4'!$M$7)/'Lineær programmering opg 4'!$K$7)*-1)</f>
        <v>-</v>
      </c>
      <c r="H419" s="167" t="str">
        <f>IF('Lineær programmering opg 4'!$C$8=0,"-",((-A419+'Lineær programmering opg 4'!$M$8)/'Lineær programmering opg 4'!$K$8)*-1)</f>
        <v>-</v>
      </c>
      <c r="I419" s="167" t="str">
        <f>IF('Lineær programmering opg 4'!$D$8=0,"-",'Lineær programmering opg 4'!$G$8)</f>
        <v>-</v>
      </c>
      <c r="J419" s="295">
        <f>A419*'Lineær programmering opg 4'!$C$11+Datatabel!C419*'Lineær programmering opg 4'!$D$11</f>
        <v>25996.799999999781</v>
      </c>
      <c r="K419" s="9">
        <f t="shared" si="32"/>
        <v>0</v>
      </c>
      <c r="L419" s="9">
        <f t="shared" si="33"/>
        <v>0</v>
      </c>
    </row>
    <row r="420" spans="1:12" ht="15" x14ac:dyDescent="0.25">
      <c r="A420" s="167">
        <f t="shared" si="31"/>
        <v>229.9920000000011</v>
      </c>
      <c r="B420" s="325">
        <f t="shared" si="34"/>
        <v>0.95830000000000459</v>
      </c>
      <c r="C420" s="167">
        <f t="shared" si="30"/>
        <v>20.015999999997803</v>
      </c>
      <c r="D420" s="167">
        <f>IF('Lineær programmering opg 4'!$M$4=0,"-",(-A420+'Lineær programmering opg 4'!$M$4)/'Lineær programmering opg 4'!$K$4*-1)</f>
        <v>20.015999999997803</v>
      </c>
      <c r="E420" s="167">
        <f>IF('Lineær programmering opg 4'!$M$5=0,"-",(-A420+'Lineær programmering opg 4'!$M$5)/'Lineær programmering opg 4'!$K$5*-1)</f>
        <v>127.50599999999918</v>
      </c>
      <c r="F420" s="167" t="str">
        <f>IF('Lineær programmering opg 4'!$E$6=0,"-",(-A420+'Lineær programmering opg 4'!$M$6)/'Lineær programmering opg 4'!$K$6*-1)</f>
        <v>-</v>
      </c>
      <c r="G420" s="167" t="str">
        <f>IF('Lineær programmering opg 4'!$D$7=0,"-",((-A420+'Lineær programmering opg 4'!$M$7)/'Lineær programmering opg 4'!$K$7)*-1)</f>
        <v>-</v>
      </c>
      <c r="H420" s="167" t="str">
        <f>IF('Lineær programmering opg 4'!$C$8=0,"-",((-A420+'Lineær programmering opg 4'!$M$8)/'Lineær programmering opg 4'!$K$8)*-1)</f>
        <v>-</v>
      </c>
      <c r="I420" s="167" t="str">
        <f>IF('Lineær programmering opg 4'!$D$8=0,"-",'Lineær programmering opg 4'!$G$8)</f>
        <v>-</v>
      </c>
      <c r="J420" s="295">
        <f>A420*'Lineær programmering opg 4'!$C$11+Datatabel!C420*'Lineær programmering opg 4'!$D$11</f>
        <v>26001.59999999978</v>
      </c>
      <c r="K420" s="9">
        <f t="shared" si="32"/>
        <v>0</v>
      </c>
      <c r="L420" s="9">
        <f t="shared" si="33"/>
        <v>0</v>
      </c>
    </row>
    <row r="421" spans="1:12" ht="15" x14ac:dyDescent="0.25">
      <c r="A421" s="167">
        <f t="shared" si="31"/>
        <v>229.9680000000011</v>
      </c>
      <c r="B421" s="325">
        <f t="shared" si="34"/>
        <v>0.9582000000000046</v>
      </c>
      <c r="C421" s="167">
        <f t="shared" si="30"/>
        <v>20.063999999997804</v>
      </c>
      <c r="D421" s="167">
        <f>IF('Lineær programmering opg 4'!$M$4=0,"-",(-A421+'Lineær programmering opg 4'!$M$4)/'Lineær programmering opg 4'!$K$4*-1)</f>
        <v>20.063999999997804</v>
      </c>
      <c r="E421" s="167">
        <f>IF('Lineær programmering opg 4'!$M$5=0,"-",(-A421+'Lineær programmering opg 4'!$M$5)/'Lineær programmering opg 4'!$K$5*-1)</f>
        <v>127.52399999999918</v>
      </c>
      <c r="F421" s="167" t="str">
        <f>IF('Lineær programmering opg 4'!$E$6=0,"-",(-A421+'Lineær programmering opg 4'!$M$6)/'Lineær programmering opg 4'!$K$6*-1)</f>
        <v>-</v>
      </c>
      <c r="G421" s="167" t="str">
        <f>IF('Lineær programmering opg 4'!$D$7=0,"-",((-A421+'Lineær programmering opg 4'!$M$7)/'Lineær programmering opg 4'!$K$7)*-1)</f>
        <v>-</v>
      </c>
      <c r="H421" s="167" t="str">
        <f>IF('Lineær programmering opg 4'!$C$8=0,"-",((-A421+'Lineær programmering opg 4'!$M$8)/'Lineær programmering opg 4'!$K$8)*-1)</f>
        <v>-</v>
      </c>
      <c r="I421" s="167" t="str">
        <f>IF('Lineær programmering opg 4'!$D$8=0,"-",'Lineær programmering opg 4'!$G$8)</f>
        <v>-</v>
      </c>
      <c r="J421" s="295">
        <f>A421*'Lineær programmering opg 4'!$C$11+Datatabel!C421*'Lineær programmering opg 4'!$D$11</f>
        <v>26006.39999999978</v>
      </c>
      <c r="K421" s="9">
        <f t="shared" si="32"/>
        <v>0</v>
      </c>
      <c r="L421" s="9">
        <f t="shared" si="33"/>
        <v>0</v>
      </c>
    </row>
    <row r="422" spans="1:12" ht="15" x14ac:dyDescent="0.25">
      <c r="A422" s="167">
        <f t="shared" si="31"/>
        <v>229.9440000000011</v>
      </c>
      <c r="B422" s="325">
        <f t="shared" si="34"/>
        <v>0.95810000000000461</v>
      </c>
      <c r="C422" s="167">
        <f t="shared" si="30"/>
        <v>20.111999999997806</v>
      </c>
      <c r="D422" s="167">
        <f>IF('Lineær programmering opg 4'!$M$4=0,"-",(-A422+'Lineær programmering opg 4'!$M$4)/'Lineær programmering opg 4'!$K$4*-1)</f>
        <v>20.111999999997806</v>
      </c>
      <c r="E422" s="167">
        <f>IF('Lineær programmering opg 4'!$M$5=0,"-",(-A422+'Lineær programmering opg 4'!$M$5)/'Lineær programmering opg 4'!$K$5*-1)</f>
        <v>127.54199999999918</v>
      </c>
      <c r="F422" s="167" t="str">
        <f>IF('Lineær programmering opg 4'!$E$6=0,"-",(-A422+'Lineær programmering opg 4'!$M$6)/'Lineær programmering opg 4'!$K$6*-1)</f>
        <v>-</v>
      </c>
      <c r="G422" s="167" t="str">
        <f>IF('Lineær programmering opg 4'!$D$7=0,"-",((-A422+'Lineær programmering opg 4'!$M$7)/'Lineær programmering opg 4'!$K$7)*-1)</f>
        <v>-</v>
      </c>
      <c r="H422" s="167" t="str">
        <f>IF('Lineær programmering opg 4'!$C$8=0,"-",((-A422+'Lineær programmering opg 4'!$M$8)/'Lineær programmering opg 4'!$K$8)*-1)</f>
        <v>-</v>
      </c>
      <c r="I422" s="167" t="str">
        <f>IF('Lineær programmering opg 4'!$D$8=0,"-",'Lineær programmering opg 4'!$G$8)</f>
        <v>-</v>
      </c>
      <c r="J422" s="295">
        <f>A422*'Lineær programmering opg 4'!$C$11+Datatabel!C422*'Lineær programmering opg 4'!$D$11</f>
        <v>26011.199999999782</v>
      </c>
      <c r="K422" s="9">
        <f t="shared" si="32"/>
        <v>0</v>
      </c>
      <c r="L422" s="9">
        <f t="shared" si="33"/>
        <v>0</v>
      </c>
    </row>
    <row r="423" spans="1:12" ht="15" x14ac:dyDescent="0.25">
      <c r="A423" s="167">
        <f t="shared" si="31"/>
        <v>229.9200000000011</v>
      </c>
      <c r="B423" s="325">
        <f t="shared" si="34"/>
        <v>0.95800000000000463</v>
      </c>
      <c r="C423" s="167">
        <f t="shared" si="30"/>
        <v>20.159999999997808</v>
      </c>
      <c r="D423" s="167">
        <f>IF('Lineær programmering opg 4'!$M$4=0,"-",(-A423+'Lineær programmering opg 4'!$M$4)/'Lineær programmering opg 4'!$K$4*-1)</f>
        <v>20.159999999997808</v>
      </c>
      <c r="E423" s="167">
        <f>IF('Lineær programmering opg 4'!$M$5=0,"-",(-A423+'Lineær programmering opg 4'!$M$5)/'Lineær programmering opg 4'!$K$5*-1)</f>
        <v>127.55999999999918</v>
      </c>
      <c r="F423" s="167" t="str">
        <f>IF('Lineær programmering opg 4'!$E$6=0,"-",(-A423+'Lineær programmering opg 4'!$M$6)/'Lineær programmering opg 4'!$K$6*-1)</f>
        <v>-</v>
      </c>
      <c r="G423" s="167" t="str">
        <f>IF('Lineær programmering opg 4'!$D$7=0,"-",((-A423+'Lineær programmering opg 4'!$M$7)/'Lineær programmering opg 4'!$K$7)*-1)</f>
        <v>-</v>
      </c>
      <c r="H423" s="167" t="str">
        <f>IF('Lineær programmering opg 4'!$C$8=0,"-",((-A423+'Lineær programmering opg 4'!$M$8)/'Lineær programmering opg 4'!$K$8)*-1)</f>
        <v>-</v>
      </c>
      <c r="I423" s="167" t="str">
        <f>IF('Lineær programmering opg 4'!$D$8=0,"-",'Lineær programmering opg 4'!$G$8)</f>
        <v>-</v>
      </c>
      <c r="J423" s="295">
        <f>A423*'Lineær programmering opg 4'!$C$11+Datatabel!C423*'Lineær programmering opg 4'!$D$11</f>
        <v>26015.999999999782</v>
      </c>
      <c r="K423" s="9">
        <f t="shared" si="32"/>
        <v>0</v>
      </c>
      <c r="L423" s="9">
        <f t="shared" si="33"/>
        <v>0</v>
      </c>
    </row>
    <row r="424" spans="1:12" ht="15" x14ac:dyDescent="0.25">
      <c r="A424" s="167">
        <f t="shared" si="31"/>
        <v>229.89600000000112</v>
      </c>
      <c r="B424" s="325">
        <f t="shared" si="34"/>
        <v>0.95790000000000464</v>
      </c>
      <c r="C424" s="167">
        <f t="shared" si="30"/>
        <v>20.207999999997753</v>
      </c>
      <c r="D424" s="167">
        <f>IF('Lineær programmering opg 4'!$M$4=0,"-",(-A424+'Lineær programmering opg 4'!$M$4)/'Lineær programmering opg 4'!$K$4*-1)</f>
        <v>20.207999999997753</v>
      </c>
      <c r="E424" s="167">
        <f>IF('Lineær programmering opg 4'!$M$5=0,"-",(-A424+'Lineær programmering opg 4'!$M$5)/'Lineær programmering opg 4'!$K$5*-1)</f>
        <v>127.57799999999916</v>
      </c>
      <c r="F424" s="167" t="str">
        <f>IF('Lineær programmering opg 4'!$E$6=0,"-",(-A424+'Lineær programmering opg 4'!$M$6)/'Lineær programmering opg 4'!$K$6*-1)</f>
        <v>-</v>
      </c>
      <c r="G424" s="167" t="str">
        <f>IF('Lineær programmering opg 4'!$D$7=0,"-",((-A424+'Lineær programmering opg 4'!$M$7)/'Lineær programmering opg 4'!$K$7)*-1)</f>
        <v>-</v>
      </c>
      <c r="H424" s="167" t="str">
        <f>IF('Lineær programmering opg 4'!$C$8=0,"-",((-A424+'Lineær programmering opg 4'!$M$8)/'Lineær programmering opg 4'!$K$8)*-1)</f>
        <v>-</v>
      </c>
      <c r="I424" s="167" t="str">
        <f>IF('Lineær programmering opg 4'!$D$8=0,"-",'Lineær programmering opg 4'!$G$8)</f>
        <v>-</v>
      </c>
      <c r="J424" s="295">
        <f>A424*'Lineær programmering opg 4'!$C$11+Datatabel!C424*'Lineær programmering opg 4'!$D$11</f>
        <v>26020.799999999774</v>
      </c>
      <c r="K424" s="9">
        <f t="shared" si="32"/>
        <v>0</v>
      </c>
      <c r="L424" s="9">
        <f t="shared" si="33"/>
        <v>0</v>
      </c>
    </row>
    <row r="425" spans="1:12" ht="15" x14ac:dyDescent="0.25">
      <c r="A425" s="167">
        <f t="shared" si="31"/>
        <v>229.87200000000112</v>
      </c>
      <c r="B425" s="325">
        <f t="shared" si="34"/>
        <v>0.95780000000000465</v>
      </c>
      <c r="C425" s="167">
        <f t="shared" si="30"/>
        <v>20.255999999997755</v>
      </c>
      <c r="D425" s="167">
        <f>IF('Lineær programmering opg 4'!$M$4=0,"-",(-A425+'Lineær programmering opg 4'!$M$4)/'Lineær programmering opg 4'!$K$4*-1)</f>
        <v>20.255999999997755</v>
      </c>
      <c r="E425" s="167">
        <f>IF('Lineær programmering opg 4'!$M$5=0,"-",(-A425+'Lineær programmering opg 4'!$M$5)/'Lineær programmering opg 4'!$K$5*-1)</f>
        <v>127.59599999999917</v>
      </c>
      <c r="F425" s="167" t="str">
        <f>IF('Lineær programmering opg 4'!$E$6=0,"-",(-A425+'Lineær programmering opg 4'!$M$6)/'Lineær programmering opg 4'!$K$6*-1)</f>
        <v>-</v>
      </c>
      <c r="G425" s="167" t="str">
        <f>IF('Lineær programmering opg 4'!$D$7=0,"-",((-A425+'Lineær programmering opg 4'!$M$7)/'Lineær programmering opg 4'!$K$7)*-1)</f>
        <v>-</v>
      </c>
      <c r="H425" s="167" t="str">
        <f>IF('Lineær programmering opg 4'!$C$8=0,"-",((-A425+'Lineær programmering opg 4'!$M$8)/'Lineær programmering opg 4'!$K$8)*-1)</f>
        <v>-</v>
      </c>
      <c r="I425" s="167" t="str">
        <f>IF('Lineær programmering opg 4'!$D$8=0,"-",'Lineær programmering opg 4'!$G$8)</f>
        <v>-</v>
      </c>
      <c r="J425" s="295">
        <f>A425*'Lineær programmering opg 4'!$C$11+Datatabel!C425*'Lineær programmering opg 4'!$D$11</f>
        <v>26025.599999999777</v>
      </c>
      <c r="K425" s="9">
        <f t="shared" si="32"/>
        <v>0</v>
      </c>
      <c r="L425" s="9">
        <f t="shared" si="33"/>
        <v>0</v>
      </c>
    </row>
    <row r="426" spans="1:12" ht="15" x14ac:dyDescent="0.25">
      <c r="A426" s="167">
        <f t="shared" si="31"/>
        <v>229.84800000000112</v>
      </c>
      <c r="B426" s="325">
        <f t="shared" si="34"/>
        <v>0.95770000000000466</v>
      </c>
      <c r="C426" s="167">
        <f t="shared" si="30"/>
        <v>20.303999999997757</v>
      </c>
      <c r="D426" s="167">
        <f>IF('Lineær programmering opg 4'!$M$4=0,"-",(-A426+'Lineær programmering opg 4'!$M$4)/'Lineær programmering opg 4'!$K$4*-1)</f>
        <v>20.303999999997757</v>
      </c>
      <c r="E426" s="167">
        <f>IF('Lineær programmering opg 4'!$M$5=0,"-",(-A426+'Lineær programmering opg 4'!$M$5)/'Lineær programmering opg 4'!$K$5*-1)</f>
        <v>127.61399999999917</v>
      </c>
      <c r="F426" s="167" t="str">
        <f>IF('Lineær programmering opg 4'!$E$6=0,"-",(-A426+'Lineær programmering opg 4'!$M$6)/'Lineær programmering opg 4'!$K$6*-1)</f>
        <v>-</v>
      </c>
      <c r="G426" s="167" t="str">
        <f>IF('Lineær programmering opg 4'!$D$7=0,"-",((-A426+'Lineær programmering opg 4'!$M$7)/'Lineær programmering opg 4'!$K$7)*-1)</f>
        <v>-</v>
      </c>
      <c r="H426" s="167" t="str">
        <f>IF('Lineær programmering opg 4'!$C$8=0,"-",((-A426+'Lineær programmering opg 4'!$M$8)/'Lineær programmering opg 4'!$K$8)*-1)</f>
        <v>-</v>
      </c>
      <c r="I426" s="167" t="str">
        <f>IF('Lineær programmering opg 4'!$D$8=0,"-",'Lineær programmering opg 4'!$G$8)</f>
        <v>-</v>
      </c>
      <c r="J426" s="295">
        <f>A426*'Lineær programmering opg 4'!$C$11+Datatabel!C426*'Lineær programmering opg 4'!$D$11</f>
        <v>26030.399999999776</v>
      </c>
      <c r="K426" s="9">
        <f t="shared" si="32"/>
        <v>0</v>
      </c>
      <c r="L426" s="9">
        <f t="shared" si="33"/>
        <v>0</v>
      </c>
    </row>
    <row r="427" spans="1:12" ht="15" x14ac:dyDescent="0.25">
      <c r="A427" s="167">
        <f t="shared" si="31"/>
        <v>229.82400000000112</v>
      </c>
      <c r="B427" s="325">
        <f t="shared" si="34"/>
        <v>0.95760000000000467</v>
      </c>
      <c r="C427" s="167">
        <f t="shared" si="30"/>
        <v>20.351999999997759</v>
      </c>
      <c r="D427" s="167">
        <f>IF('Lineær programmering opg 4'!$M$4=0,"-",(-A427+'Lineær programmering opg 4'!$M$4)/'Lineær programmering opg 4'!$K$4*-1)</f>
        <v>20.351999999997759</v>
      </c>
      <c r="E427" s="167">
        <f>IF('Lineær programmering opg 4'!$M$5=0,"-",(-A427+'Lineær programmering opg 4'!$M$5)/'Lineær programmering opg 4'!$K$5*-1)</f>
        <v>127.63199999999917</v>
      </c>
      <c r="F427" s="167" t="str">
        <f>IF('Lineær programmering opg 4'!$E$6=0,"-",(-A427+'Lineær programmering opg 4'!$M$6)/'Lineær programmering opg 4'!$K$6*-1)</f>
        <v>-</v>
      </c>
      <c r="G427" s="167" t="str">
        <f>IF('Lineær programmering opg 4'!$D$7=0,"-",((-A427+'Lineær programmering opg 4'!$M$7)/'Lineær programmering opg 4'!$K$7)*-1)</f>
        <v>-</v>
      </c>
      <c r="H427" s="167" t="str">
        <f>IF('Lineær programmering opg 4'!$C$8=0,"-",((-A427+'Lineær programmering opg 4'!$M$8)/'Lineær programmering opg 4'!$K$8)*-1)</f>
        <v>-</v>
      </c>
      <c r="I427" s="167" t="str">
        <f>IF('Lineær programmering opg 4'!$D$8=0,"-",'Lineær programmering opg 4'!$G$8)</f>
        <v>-</v>
      </c>
      <c r="J427" s="295">
        <f>A427*'Lineær programmering opg 4'!$C$11+Datatabel!C427*'Lineær programmering opg 4'!$D$11</f>
        <v>26035.199999999775</v>
      </c>
      <c r="K427" s="9">
        <f t="shared" si="32"/>
        <v>0</v>
      </c>
      <c r="L427" s="9">
        <f t="shared" si="33"/>
        <v>0</v>
      </c>
    </row>
    <row r="428" spans="1:12" ht="15" x14ac:dyDescent="0.25">
      <c r="A428" s="167">
        <f t="shared" si="31"/>
        <v>229.80000000000112</v>
      </c>
      <c r="B428" s="325">
        <f t="shared" si="34"/>
        <v>0.95750000000000468</v>
      </c>
      <c r="C428" s="167">
        <f t="shared" si="30"/>
        <v>20.39999999999776</v>
      </c>
      <c r="D428" s="167">
        <f>IF('Lineær programmering opg 4'!$M$4=0,"-",(-A428+'Lineær programmering opg 4'!$M$4)/'Lineær programmering opg 4'!$K$4*-1)</f>
        <v>20.39999999999776</v>
      </c>
      <c r="E428" s="167">
        <f>IF('Lineær programmering opg 4'!$M$5=0,"-",(-A428+'Lineær programmering opg 4'!$M$5)/'Lineær programmering opg 4'!$K$5*-1)</f>
        <v>127.64999999999917</v>
      </c>
      <c r="F428" s="167" t="str">
        <f>IF('Lineær programmering opg 4'!$E$6=0,"-",(-A428+'Lineær programmering opg 4'!$M$6)/'Lineær programmering opg 4'!$K$6*-1)</f>
        <v>-</v>
      </c>
      <c r="G428" s="167" t="str">
        <f>IF('Lineær programmering opg 4'!$D$7=0,"-",((-A428+'Lineær programmering opg 4'!$M$7)/'Lineær programmering opg 4'!$K$7)*-1)</f>
        <v>-</v>
      </c>
      <c r="H428" s="167" t="str">
        <f>IF('Lineær programmering opg 4'!$C$8=0,"-",((-A428+'Lineær programmering opg 4'!$M$8)/'Lineær programmering opg 4'!$K$8)*-1)</f>
        <v>-</v>
      </c>
      <c r="I428" s="167" t="str">
        <f>IF('Lineær programmering opg 4'!$D$8=0,"-",'Lineær programmering opg 4'!$G$8)</f>
        <v>-</v>
      </c>
      <c r="J428" s="295">
        <f>A428*'Lineær programmering opg 4'!$C$11+Datatabel!C428*'Lineær programmering opg 4'!$D$11</f>
        <v>26039.999999999778</v>
      </c>
      <c r="K428" s="9">
        <f t="shared" si="32"/>
        <v>0</v>
      </c>
      <c r="L428" s="9">
        <f t="shared" si="33"/>
        <v>0</v>
      </c>
    </row>
    <row r="429" spans="1:12" ht="15" x14ac:dyDescent="0.25">
      <c r="A429" s="167">
        <f t="shared" si="31"/>
        <v>229.77600000000112</v>
      </c>
      <c r="B429" s="325">
        <f t="shared" si="34"/>
        <v>0.95740000000000469</v>
      </c>
      <c r="C429" s="167">
        <f t="shared" si="30"/>
        <v>20.447999999997762</v>
      </c>
      <c r="D429" s="167">
        <f>IF('Lineær programmering opg 4'!$M$4=0,"-",(-A429+'Lineær programmering opg 4'!$M$4)/'Lineær programmering opg 4'!$K$4*-1)</f>
        <v>20.447999999997762</v>
      </c>
      <c r="E429" s="167">
        <f>IF('Lineær programmering opg 4'!$M$5=0,"-",(-A429+'Lineær programmering opg 4'!$M$5)/'Lineær programmering opg 4'!$K$5*-1)</f>
        <v>127.66799999999917</v>
      </c>
      <c r="F429" s="167" t="str">
        <f>IF('Lineær programmering opg 4'!$E$6=0,"-",(-A429+'Lineær programmering opg 4'!$M$6)/'Lineær programmering opg 4'!$K$6*-1)</f>
        <v>-</v>
      </c>
      <c r="G429" s="167" t="str">
        <f>IF('Lineær programmering opg 4'!$D$7=0,"-",((-A429+'Lineær programmering opg 4'!$M$7)/'Lineær programmering opg 4'!$K$7)*-1)</f>
        <v>-</v>
      </c>
      <c r="H429" s="167" t="str">
        <f>IF('Lineær programmering opg 4'!$C$8=0,"-",((-A429+'Lineær programmering opg 4'!$M$8)/'Lineær programmering opg 4'!$K$8)*-1)</f>
        <v>-</v>
      </c>
      <c r="I429" s="167" t="str">
        <f>IF('Lineær programmering opg 4'!$D$8=0,"-",'Lineær programmering opg 4'!$G$8)</f>
        <v>-</v>
      </c>
      <c r="J429" s="295">
        <f>A429*'Lineær programmering opg 4'!$C$11+Datatabel!C429*'Lineær programmering opg 4'!$D$11</f>
        <v>26044.799999999777</v>
      </c>
      <c r="K429" s="9">
        <f t="shared" si="32"/>
        <v>0</v>
      </c>
      <c r="L429" s="9">
        <f t="shared" si="33"/>
        <v>0</v>
      </c>
    </row>
    <row r="430" spans="1:12" ht="15" x14ac:dyDescent="0.25">
      <c r="A430" s="167">
        <f t="shared" si="31"/>
        <v>229.75200000000112</v>
      </c>
      <c r="B430" s="325">
        <f t="shared" si="34"/>
        <v>0.9573000000000047</v>
      </c>
      <c r="C430" s="167">
        <f t="shared" si="30"/>
        <v>20.495999999997764</v>
      </c>
      <c r="D430" s="167">
        <f>IF('Lineær programmering opg 4'!$M$4=0,"-",(-A430+'Lineær programmering opg 4'!$M$4)/'Lineær programmering opg 4'!$K$4*-1)</f>
        <v>20.495999999997764</v>
      </c>
      <c r="E430" s="167">
        <f>IF('Lineær programmering opg 4'!$M$5=0,"-",(-A430+'Lineær programmering opg 4'!$M$5)/'Lineær programmering opg 4'!$K$5*-1)</f>
        <v>127.68599999999917</v>
      </c>
      <c r="F430" s="167" t="str">
        <f>IF('Lineær programmering opg 4'!$E$6=0,"-",(-A430+'Lineær programmering opg 4'!$M$6)/'Lineær programmering opg 4'!$K$6*-1)</f>
        <v>-</v>
      </c>
      <c r="G430" s="167" t="str">
        <f>IF('Lineær programmering opg 4'!$D$7=0,"-",((-A430+'Lineær programmering opg 4'!$M$7)/'Lineær programmering opg 4'!$K$7)*-1)</f>
        <v>-</v>
      </c>
      <c r="H430" s="167" t="str">
        <f>IF('Lineær programmering opg 4'!$C$8=0,"-",((-A430+'Lineær programmering opg 4'!$M$8)/'Lineær programmering opg 4'!$K$8)*-1)</f>
        <v>-</v>
      </c>
      <c r="I430" s="167" t="str">
        <f>IF('Lineær programmering opg 4'!$D$8=0,"-",'Lineær programmering opg 4'!$G$8)</f>
        <v>-</v>
      </c>
      <c r="J430" s="295">
        <f>A430*'Lineær programmering opg 4'!$C$11+Datatabel!C430*'Lineær programmering opg 4'!$D$11</f>
        <v>26049.599999999777</v>
      </c>
      <c r="K430" s="9">
        <f t="shared" si="32"/>
        <v>0</v>
      </c>
      <c r="L430" s="9">
        <f t="shared" si="33"/>
        <v>0</v>
      </c>
    </row>
    <row r="431" spans="1:12" ht="15" x14ac:dyDescent="0.25">
      <c r="A431" s="167">
        <f t="shared" si="31"/>
        <v>229.72800000000115</v>
      </c>
      <c r="B431" s="325">
        <f t="shared" si="34"/>
        <v>0.95720000000000471</v>
      </c>
      <c r="C431" s="167">
        <f t="shared" si="30"/>
        <v>20.543999999997709</v>
      </c>
      <c r="D431" s="167">
        <f>IF('Lineær programmering opg 4'!$M$4=0,"-",(-A431+'Lineær programmering opg 4'!$M$4)/'Lineær programmering opg 4'!$K$4*-1)</f>
        <v>20.543999999997709</v>
      </c>
      <c r="E431" s="167">
        <f>IF('Lineær programmering opg 4'!$M$5=0,"-",(-A431+'Lineær programmering opg 4'!$M$5)/'Lineær programmering opg 4'!$K$5*-1)</f>
        <v>127.70399999999914</v>
      </c>
      <c r="F431" s="167" t="str">
        <f>IF('Lineær programmering opg 4'!$E$6=0,"-",(-A431+'Lineær programmering opg 4'!$M$6)/'Lineær programmering opg 4'!$K$6*-1)</f>
        <v>-</v>
      </c>
      <c r="G431" s="167" t="str">
        <f>IF('Lineær programmering opg 4'!$D$7=0,"-",((-A431+'Lineær programmering opg 4'!$M$7)/'Lineær programmering opg 4'!$K$7)*-1)</f>
        <v>-</v>
      </c>
      <c r="H431" s="167" t="str">
        <f>IF('Lineær programmering opg 4'!$C$8=0,"-",((-A431+'Lineær programmering opg 4'!$M$8)/'Lineær programmering opg 4'!$K$8)*-1)</f>
        <v>-</v>
      </c>
      <c r="I431" s="167" t="str">
        <f>IF('Lineær programmering opg 4'!$D$8=0,"-",'Lineær programmering opg 4'!$G$8)</f>
        <v>-</v>
      </c>
      <c r="J431" s="295">
        <f>A431*'Lineær programmering opg 4'!$C$11+Datatabel!C431*'Lineær programmering opg 4'!$D$11</f>
        <v>26054.399999999772</v>
      </c>
      <c r="K431" s="9">
        <f t="shared" si="32"/>
        <v>0</v>
      </c>
      <c r="L431" s="9">
        <f t="shared" si="33"/>
        <v>0</v>
      </c>
    </row>
    <row r="432" spans="1:12" ht="15" x14ac:dyDescent="0.25">
      <c r="A432" s="167">
        <f t="shared" si="31"/>
        <v>229.70400000000114</v>
      </c>
      <c r="B432" s="325">
        <f t="shared" si="34"/>
        <v>0.95710000000000472</v>
      </c>
      <c r="C432" s="167">
        <f t="shared" si="30"/>
        <v>20.591999999997711</v>
      </c>
      <c r="D432" s="167">
        <f>IF('Lineær programmering opg 4'!$M$4=0,"-",(-A432+'Lineær programmering opg 4'!$M$4)/'Lineær programmering opg 4'!$K$4*-1)</f>
        <v>20.591999999997711</v>
      </c>
      <c r="E432" s="167">
        <f>IF('Lineær programmering opg 4'!$M$5=0,"-",(-A432+'Lineær programmering opg 4'!$M$5)/'Lineær programmering opg 4'!$K$5*-1)</f>
        <v>127.72199999999914</v>
      </c>
      <c r="F432" s="167" t="str">
        <f>IF('Lineær programmering opg 4'!$E$6=0,"-",(-A432+'Lineær programmering opg 4'!$M$6)/'Lineær programmering opg 4'!$K$6*-1)</f>
        <v>-</v>
      </c>
      <c r="G432" s="167" t="str">
        <f>IF('Lineær programmering opg 4'!$D$7=0,"-",((-A432+'Lineær programmering opg 4'!$M$7)/'Lineær programmering opg 4'!$K$7)*-1)</f>
        <v>-</v>
      </c>
      <c r="H432" s="167" t="str">
        <f>IF('Lineær programmering opg 4'!$C$8=0,"-",((-A432+'Lineær programmering opg 4'!$M$8)/'Lineær programmering opg 4'!$K$8)*-1)</f>
        <v>-</v>
      </c>
      <c r="I432" s="167" t="str">
        <f>IF('Lineær programmering opg 4'!$D$8=0,"-",'Lineær programmering opg 4'!$G$8)</f>
        <v>-</v>
      </c>
      <c r="J432" s="295">
        <f>A432*'Lineær programmering opg 4'!$C$11+Datatabel!C432*'Lineær programmering opg 4'!$D$11</f>
        <v>26059.199999999772</v>
      </c>
      <c r="K432" s="9">
        <f t="shared" si="32"/>
        <v>0</v>
      </c>
      <c r="L432" s="9">
        <f t="shared" si="33"/>
        <v>0</v>
      </c>
    </row>
    <row r="433" spans="1:12" ht="15" x14ac:dyDescent="0.25">
      <c r="A433" s="167">
        <f t="shared" si="31"/>
        <v>229.68000000000114</v>
      </c>
      <c r="B433" s="325">
        <f t="shared" si="34"/>
        <v>0.95700000000000474</v>
      </c>
      <c r="C433" s="167">
        <f t="shared" si="30"/>
        <v>20.639999999997713</v>
      </c>
      <c r="D433" s="167">
        <f>IF('Lineær programmering opg 4'!$M$4=0,"-",(-A433+'Lineær programmering opg 4'!$M$4)/'Lineær programmering opg 4'!$K$4*-1)</f>
        <v>20.639999999997713</v>
      </c>
      <c r="E433" s="167">
        <f>IF('Lineær programmering opg 4'!$M$5=0,"-",(-A433+'Lineær programmering opg 4'!$M$5)/'Lineær programmering opg 4'!$K$5*-1)</f>
        <v>127.73999999999914</v>
      </c>
      <c r="F433" s="167" t="str">
        <f>IF('Lineær programmering opg 4'!$E$6=0,"-",(-A433+'Lineær programmering opg 4'!$M$6)/'Lineær programmering opg 4'!$K$6*-1)</f>
        <v>-</v>
      </c>
      <c r="G433" s="167" t="str">
        <f>IF('Lineær programmering opg 4'!$D$7=0,"-",((-A433+'Lineær programmering opg 4'!$M$7)/'Lineær programmering opg 4'!$K$7)*-1)</f>
        <v>-</v>
      </c>
      <c r="H433" s="167" t="str">
        <f>IF('Lineær programmering opg 4'!$C$8=0,"-",((-A433+'Lineær programmering opg 4'!$M$8)/'Lineær programmering opg 4'!$K$8)*-1)</f>
        <v>-</v>
      </c>
      <c r="I433" s="167" t="str">
        <f>IF('Lineær programmering opg 4'!$D$8=0,"-",'Lineær programmering opg 4'!$G$8)</f>
        <v>-</v>
      </c>
      <c r="J433" s="295">
        <f>A433*'Lineær programmering opg 4'!$C$11+Datatabel!C433*'Lineær programmering opg 4'!$D$11</f>
        <v>26063.999999999771</v>
      </c>
      <c r="K433" s="9">
        <f t="shared" si="32"/>
        <v>0</v>
      </c>
      <c r="L433" s="9">
        <f t="shared" si="33"/>
        <v>0</v>
      </c>
    </row>
    <row r="434" spans="1:12" ht="15" x14ac:dyDescent="0.25">
      <c r="A434" s="167">
        <f t="shared" si="31"/>
        <v>229.65600000000114</v>
      </c>
      <c r="B434" s="325">
        <f t="shared" si="34"/>
        <v>0.95690000000000475</v>
      </c>
      <c r="C434" s="167">
        <f t="shared" si="30"/>
        <v>20.687999999997714</v>
      </c>
      <c r="D434" s="167">
        <f>IF('Lineær programmering opg 4'!$M$4=0,"-",(-A434+'Lineær programmering opg 4'!$M$4)/'Lineær programmering opg 4'!$K$4*-1)</f>
        <v>20.687999999997714</v>
      </c>
      <c r="E434" s="167">
        <f>IF('Lineær programmering opg 4'!$M$5=0,"-",(-A434+'Lineær programmering opg 4'!$M$5)/'Lineær programmering opg 4'!$K$5*-1)</f>
        <v>127.75799999999914</v>
      </c>
      <c r="F434" s="167" t="str">
        <f>IF('Lineær programmering opg 4'!$E$6=0,"-",(-A434+'Lineær programmering opg 4'!$M$6)/'Lineær programmering opg 4'!$K$6*-1)</f>
        <v>-</v>
      </c>
      <c r="G434" s="167" t="str">
        <f>IF('Lineær programmering opg 4'!$D$7=0,"-",((-A434+'Lineær programmering opg 4'!$M$7)/'Lineær programmering opg 4'!$K$7)*-1)</f>
        <v>-</v>
      </c>
      <c r="H434" s="167" t="str">
        <f>IF('Lineær programmering opg 4'!$C$8=0,"-",((-A434+'Lineær programmering opg 4'!$M$8)/'Lineær programmering opg 4'!$K$8)*-1)</f>
        <v>-</v>
      </c>
      <c r="I434" s="167" t="str">
        <f>IF('Lineær programmering opg 4'!$D$8=0,"-",'Lineær programmering opg 4'!$G$8)</f>
        <v>-</v>
      </c>
      <c r="J434" s="295">
        <f>A434*'Lineær programmering opg 4'!$C$11+Datatabel!C434*'Lineær programmering opg 4'!$D$11</f>
        <v>26068.79999999977</v>
      </c>
      <c r="K434" s="9">
        <f t="shared" si="32"/>
        <v>0</v>
      </c>
      <c r="L434" s="9">
        <f t="shared" si="33"/>
        <v>0</v>
      </c>
    </row>
    <row r="435" spans="1:12" ht="15" x14ac:dyDescent="0.25">
      <c r="A435" s="167">
        <f t="shared" si="31"/>
        <v>229.63200000000114</v>
      </c>
      <c r="B435" s="325">
        <f t="shared" si="34"/>
        <v>0.95680000000000476</v>
      </c>
      <c r="C435" s="167">
        <f t="shared" si="30"/>
        <v>20.735999999997716</v>
      </c>
      <c r="D435" s="167">
        <f>IF('Lineær programmering opg 4'!$M$4=0,"-",(-A435+'Lineær programmering opg 4'!$M$4)/'Lineær programmering opg 4'!$K$4*-1)</f>
        <v>20.735999999997716</v>
      </c>
      <c r="E435" s="167">
        <f>IF('Lineær programmering opg 4'!$M$5=0,"-",(-A435+'Lineær programmering opg 4'!$M$5)/'Lineær programmering opg 4'!$K$5*-1)</f>
        <v>127.77599999999914</v>
      </c>
      <c r="F435" s="167" t="str">
        <f>IF('Lineær programmering opg 4'!$E$6=0,"-",(-A435+'Lineær programmering opg 4'!$M$6)/'Lineær programmering opg 4'!$K$6*-1)</f>
        <v>-</v>
      </c>
      <c r="G435" s="167" t="str">
        <f>IF('Lineær programmering opg 4'!$D$7=0,"-",((-A435+'Lineær programmering opg 4'!$M$7)/'Lineær programmering opg 4'!$K$7)*-1)</f>
        <v>-</v>
      </c>
      <c r="H435" s="167" t="str">
        <f>IF('Lineær programmering opg 4'!$C$8=0,"-",((-A435+'Lineær programmering opg 4'!$M$8)/'Lineær programmering opg 4'!$K$8)*-1)</f>
        <v>-</v>
      </c>
      <c r="I435" s="167" t="str">
        <f>IF('Lineær programmering opg 4'!$D$8=0,"-",'Lineær programmering opg 4'!$G$8)</f>
        <v>-</v>
      </c>
      <c r="J435" s="295">
        <f>A435*'Lineær programmering opg 4'!$C$11+Datatabel!C435*'Lineær programmering opg 4'!$D$11</f>
        <v>26073.599999999773</v>
      </c>
      <c r="K435" s="9">
        <f t="shared" si="32"/>
        <v>0</v>
      </c>
      <c r="L435" s="9">
        <f t="shared" si="33"/>
        <v>0</v>
      </c>
    </row>
    <row r="436" spans="1:12" ht="15" x14ac:dyDescent="0.25">
      <c r="A436" s="167">
        <f t="shared" si="31"/>
        <v>229.60800000000114</v>
      </c>
      <c r="B436" s="325">
        <f t="shared" si="34"/>
        <v>0.95670000000000477</v>
      </c>
      <c r="C436" s="167">
        <f t="shared" si="30"/>
        <v>20.783999999997718</v>
      </c>
      <c r="D436" s="167">
        <f>IF('Lineær programmering opg 4'!$M$4=0,"-",(-A436+'Lineær programmering opg 4'!$M$4)/'Lineær programmering opg 4'!$K$4*-1)</f>
        <v>20.783999999997718</v>
      </c>
      <c r="E436" s="167">
        <f>IF('Lineær programmering opg 4'!$M$5=0,"-",(-A436+'Lineær programmering opg 4'!$M$5)/'Lineær programmering opg 4'!$K$5*-1)</f>
        <v>127.79399999999914</v>
      </c>
      <c r="F436" s="167" t="str">
        <f>IF('Lineær programmering opg 4'!$E$6=0,"-",(-A436+'Lineær programmering opg 4'!$M$6)/'Lineær programmering opg 4'!$K$6*-1)</f>
        <v>-</v>
      </c>
      <c r="G436" s="167" t="str">
        <f>IF('Lineær programmering opg 4'!$D$7=0,"-",((-A436+'Lineær programmering opg 4'!$M$7)/'Lineær programmering opg 4'!$K$7)*-1)</f>
        <v>-</v>
      </c>
      <c r="H436" s="167" t="str">
        <f>IF('Lineær programmering opg 4'!$C$8=0,"-",((-A436+'Lineær programmering opg 4'!$M$8)/'Lineær programmering opg 4'!$K$8)*-1)</f>
        <v>-</v>
      </c>
      <c r="I436" s="167" t="str">
        <f>IF('Lineær programmering opg 4'!$D$8=0,"-",'Lineær programmering opg 4'!$G$8)</f>
        <v>-</v>
      </c>
      <c r="J436" s="295">
        <f>A436*'Lineær programmering opg 4'!$C$11+Datatabel!C436*'Lineær programmering opg 4'!$D$11</f>
        <v>26078.399999999772</v>
      </c>
      <c r="K436" s="9">
        <f t="shared" si="32"/>
        <v>0</v>
      </c>
      <c r="L436" s="9">
        <f t="shared" si="33"/>
        <v>0</v>
      </c>
    </row>
    <row r="437" spans="1:12" ht="15" x14ac:dyDescent="0.25">
      <c r="A437" s="167">
        <f t="shared" si="31"/>
        <v>229.58400000000114</v>
      </c>
      <c r="B437" s="325">
        <f t="shared" si="34"/>
        <v>0.95660000000000478</v>
      </c>
      <c r="C437" s="167">
        <f t="shared" si="30"/>
        <v>20.83199999999772</v>
      </c>
      <c r="D437" s="167">
        <f>IF('Lineær programmering opg 4'!$M$4=0,"-",(-A437+'Lineær programmering opg 4'!$M$4)/'Lineær programmering opg 4'!$K$4*-1)</f>
        <v>20.83199999999772</v>
      </c>
      <c r="E437" s="167">
        <f>IF('Lineær programmering opg 4'!$M$5=0,"-",(-A437+'Lineær programmering opg 4'!$M$5)/'Lineær programmering opg 4'!$K$5*-1)</f>
        <v>127.81199999999914</v>
      </c>
      <c r="F437" s="167" t="str">
        <f>IF('Lineær programmering opg 4'!$E$6=0,"-",(-A437+'Lineær programmering opg 4'!$M$6)/'Lineær programmering opg 4'!$K$6*-1)</f>
        <v>-</v>
      </c>
      <c r="G437" s="167" t="str">
        <f>IF('Lineær programmering opg 4'!$D$7=0,"-",((-A437+'Lineær programmering opg 4'!$M$7)/'Lineær programmering opg 4'!$K$7)*-1)</f>
        <v>-</v>
      </c>
      <c r="H437" s="167" t="str">
        <f>IF('Lineær programmering opg 4'!$C$8=0,"-",((-A437+'Lineær programmering opg 4'!$M$8)/'Lineær programmering opg 4'!$K$8)*-1)</f>
        <v>-</v>
      </c>
      <c r="I437" s="167" t="str">
        <f>IF('Lineær programmering opg 4'!$D$8=0,"-",'Lineær programmering opg 4'!$G$8)</f>
        <v>-</v>
      </c>
      <c r="J437" s="295">
        <f>A437*'Lineær programmering opg 4'!$C$11+Datatabel!C437*'Lineær programmering opg 4'!$D$11</f>
        <v>26083.199999999772</v>
      </c>
      <c r="K437" s="9">
        <f t="shared" si="32"/>
        <v>0</v>
      </c>
      <c r="L437" s="9">
        <f t="shared" si="33"/>
        <v>0</v>
      </c>
    </row>
    <row r="438" spans="1:12" ht="15" x14ac:dyDescent="0.25">
      <c r="A438" s="167">
        <f t="shared" si="31"/>
        <v>229.56000000000114</v>
      </c>
      <c r="B438" s="325">
        <f t="shared" si="34"/>
        <v>0.95650000000000479</v>
      </c>
      <c r="C438" s="167">
        <f t="shared" si="30"/>
        <v>20.879999999997722</v>
      </c>
      <c r="D438" s="167">
        <f>IF('Lineær programmering opg 4'!$M$4=0,"-",(-A438+'Lineær programmering opg 4'!$M$4)/'Lineær programmering opg 4'!$K$4*-1)</f>
        <v>20.879999999997722</v>
      </c>
      <c r="E438" s="167">
        <f>IF('Lineær programmering opg 4'!$M$5=0,"-",(-A438+'Lineær programmering opg 4'!$M$5)/'Lineær programmering opg 4'!$K$5*-1)</f>
        <v>127.82999999999915</v>
      </c>
      <c r="F438" s="167" t="str">
        <f>IF('Lineær programmering opg 4'!$E$6=0,"-",(-A438+'Lineær programmering opg 4'!$M$6)/'Lineær programmering opg 4'!$K$6*-1)</f>
        <v>-</v>
      </c>
      <c r="G438" s="167" t="str">
        <f>IF('Lineær programmering opg 4'!$D$7=0,"-",((-A438+'Lineær programmering opg 4'!$M$7)/'Lineær programmering opg 4'!$K$7)*-1)</f>
        <v>-</v>
      </c>
      <c r="H438" s="167" t="str">
        <f>IF('Lineær programmering opg 4'!$C$8=0,"-",((-A438+'Lineær programmering opg 4'!$M$8)/'Lineær programmering opg 4'!$K$8)*-1)</f>
        <v>-</v>
      </c>
      <c r="I438" s="167" t="str">
        <f>IF('Lineær programmering opg 4'!$D$8=0,"-",'Lineær programmering opg 4'!$G$8)</f>
        <v>-</v>
      </c>
      <c r="J438" s="295">
        <f>A438*'Lineær programmering opg 4'!$C$11+Datatabel!C438*'Lineær programmering opg 4'!$D$11</f>
        <v>26087.999999999771</v>
      </c>
      <c r="K438" s="9">
        <f t="shared" si="32"/>
        <v>0</v>
      </c>
      <c r="L438" s="9">
        <f t="shared" si="33"/>
        <v>0</v>
      </c>
    </row>
    <row r="439" spans="1:12" ht="15" x14ac:dyDescent="0.25">
      <c r="A439" s="167">
        <f t="shared" si="31"/>
        <v>229.53600000000114</v>
      </c>
      <c r="B439" s="325">
        <f t="shared" si="34"/>
        <v>0.9564000000000048</v>
      </c>
      <c r="C439" s="167">
        <f t="shared" si="30"/>
        <v>20.927999999997724</v>
      </c>
      <c r="D439" s="167">
        <f>IF('Lineær programmering opg 4'!$M$4=0,"-",(-A439+'Lineær programmering opg 4'!$M$4)/'Lineær programmering opg 4'!$K$4*-1)</f>
        <v>20.927999999997724</v>
      </c>
      <c r="E439" s="167">
        <f>IF('Lineær programmering opg 4'!$M$5=0,"-",(-A439+'Lineær programmering opg 4'!$M$5)/'Lineær programmering opg 4'!$K$5*-1)</f>
        <v>127.84799999999915</v>
      </c>
      <c r="F439" s="167" t="str">
        <f>IF('Lineær programmering opg 4'!$E$6=0,"-",(-A439+'Lineær programmering opg 4'!$M$6)/'Lineær programmering opg 4'!$K$6*-1)</f>
        <v>-</v>
      </c>
      <c r="G439" s="167" t="str">
        <f>IF('Lineær programmering opg 4'!$D$7=0,"-",((-A439+'Lineær programmering opg 4'!$M$7)/'Lineær programmering opg 4'!$K$7)*-1)</f>
        <v>-</v>
      </c>
      <c r="H439" s="167" t="str">
        <f>IF('Lineær programmering opg 4'!$C$8=0,"-",((-A439+'Lineær programmering opg 4'!$M$8)/'Lineær programmering opg 4'!$K$8)*-1)</f>
        <v>-</v>
      </c>
      <c r="I439" s="167" t="str">
        <f>IF('Lineær programmering opg 4'!$D$8=0,"-",'Lineær programmering opg 4'!$G$8)</f>
        <v>-</v>
      </c>
      <c r="J439" s="295">
        <f>A439*'Lineær programmering opg 4'!$C$11+Datatabel!C439*'Lineær programmering opg 4'!$D$11</f>
        <v>26092.799999999774</v>
      </c>
      <c r="K439" s="9">
        <f t="shared" si="32"/>
        <v>0</v>
      </c>
      <c r="L439" s="9">
        <f t="shared" si="33"/>
        <v>0</v>
      </c>
    </row>
    <row r="440" spans="1:12" ht="15" x14ac:dyDescent="0.25">
      <c r="A440" s="167">
        <f t="shared" si="31"/>
        <v>229.51200000000117</v>
      </c>
      <c r="B440" s="325">
        <f t="shared" si="34"/>
        <v>0.95630000000000481</v>
      </c>
      <c r="C440" s="167">
        <f t="shared" si="30"/>
        <v>20.975999999997669</v>
      </c>
      <c r="D440" s="167">
        <f>IF('Lineær programmering opg 4'!$M$4=0,"-",(-A440+'Lineær programmering opg 4'!$M$4)/'Lineær programmering opg 4'!$K$4*-1)</f>
        <v>20.975999999997669</v>
      </c>
      <c r="E440" s="167">
        <f>IF('Lineær programmering opg 4'!$M$5=0,"-",(-A440+'Lineær programmering opg 4'!$M$5)/'Lineær programmering opg 4'!$K$5*-1)</f>
        <v>127.86599999999913</v>
      </c>
      <c r="F440" s="167" t="str">
        <f>IF('Lineær programmering opg 4'!$E$6=0,"-",(-A440+'Lineær programmering opg 4'!$M$6)/'Lineær programmering opg 4'!$K$6*-1)</f>
        <v>-</v>
      </c>
      <c r="G440" s="167" t="str">
        <f>IF('Lineær programmering opg 4'!$D$7=0,"-",((-A440+'Lineær programmering opg 4'!$M$7)/'Lineær programmering opg 4'!$K$7)*-1)</f>
        <v>-</v>
      </c>
      <c r="H440" s="167" t="str">
        <f>IF('Lineær programmering opg 4'!$C$8=0,"-",((-A440+'Lineær programmering opg 4'!$M$8)/'Lineær programmering opg 4'!$K$8)*-1)</f>
        <v>-</v>
      </c>
      <c r="I440" s="167" t="str">
        <f>IF('Lineær programmering opg 4'!$D$8=0,"-",'Lineær programmering opg 4'!$G$8)</f>
        <v>-</v>
      </c>
      <c r="J440" s="295">
        <f>A440*'Lineær programmering opg 4'!$C$11+Datatabel!C440*'Lineær programmering opg 4'!$D$11</f>
        <v>26097.599999999766</v>
      </c>
      <c r="K440" s="9">
        <f t="shared" si="32"/>
        <v>0</v>
      </c>
      <c r="L440" s="9">
        <f t="shared" si="33"/>
        <v>0</v>
      </c>
    </row>
    <row r="441" spans="1:12" ht="15" x14ac:dyDescent="0.25">
      <c r="A441" s="167">
        <f t="shared" si="31"/>
        <v>229.48800000000116</v>
      </c>
      <c r="B441" s="325">
        <f t="shared" si="34"/>
        <v>0.95620000000000482</v>
      </c>
      <c r="C441" s="167">
        <f t="shared" si="30"/>
        <v>21.02399999999767</v>
      </c>
      <c r="D441" s="167">
        <f>IF('Lineær programmering opg 4'!$M$4=0,"-",(-A441+'Lineær programmering opg 4'!$M$4)/'Lineær programmering opg 4'!$K$4*-1)</f>
        <v>21.02399999999767</v>
      </c>
      <c r="E441" s="167">
        <f>IF('Lineær programmering opg 4'!$M$5=0,"-",(-A441+'Lineær programmering opg 4'!$M$5)/'Lineær programmering opg 4'!$K$5*-1)</f>
        <v>127.88399999999913</v>
      </c>
      <c r="F441" s="167" t="str">
        <f>IF('Lineær programmering opg 4'!$E$6=0,"-",(-A441+'Lineær programmering opg 4'!$M$6)/'Lineær programmering opg 4'!$K$6*-1)</f>
        <v>-</v>
      </c>
      <c r="G441" s="167" t="str">
        <f>IF('Lineær programmering opg 4'!$D$7=0,"-",((-A441+'Lineær programmering opg 4'!$M$7)/'Lineær programmering opg 4'!$K$7)*-1)</f>
        <v>-</v>
      </c>
      <c r="H441" s="167" t="str">
        <f>IF('Lineær programmering opg 4'!$C$8=0,"-",((-A441+'Lineær programmering opg 4'!$M$8)/'Lineær programmering opg 4'!$K$8)*-1)</f>
        <v>-</v>
      </c>
      <c r="I441" s="167" t="str">
        <f>IF('Lineær programmering opg 4'!$D$8=0,"-",'Lineær programmering opg 4'!$G$8)</f>
        <v>-</v>
      </c>
      <c r="J441" s="295">
        <f>A441*'Lineær programmering opg 4'!$C$11+Datatabel!C441*'Lineær programmering opg 4'!$D$11</f>
        <v>26102.399999999765</v>
      </c>
      <c r="K441" s="9">
        <f t="shared" si="32"/>
        <v>0</v>
      </c>
      <c r="L441" s="9">
        <f t="shared" si="33"/>
        <v>0</v>
      </c>
    </row>
    <row r="442" spans="1:12" ht="15" x14ac:dyDescent="0.25">
      <c r="A442" s="167">
        <f t="shared" si="31"/>
        <v>229.46400000000116</v>
      </c>
      <c r="B442" s="325">
        <f t="shared" si="34"/>
        <v>0.95610000000000483</v>
      </c>
      <c r="C442" s="167">
        <f t="shared" si="30"/>
        <v>21.071999999997672</v>
      </c>
      <c r="D442" s="167">
        <f>IF('Lineær programmering opg 4'!$M$4=0,"-",(-A442+'Lineær programmering opg 4'!$M$4)/'Lineær programmering opg 4'!$K$4*-1)</f>
        <v>21.071999999997672</v>
      </c>
      <c r="E442" s="167">
        <f>IF('Lineær programmering opg 4'!$M$5=0,"-",(-A442+'Lineær programmering opg 4'!$M$5)/'Lineær programmering opg 4'!$K$5*-1)</f>
        <v>127.90199999999913</v>
      </c>
      <c r="F442" s="167" t="str">
        <f>IF('Lineær programmering opg 4'!$E$6=0,"-",(-A442+'Lineær programmering opg 4'!$M$6)/'Lineær programmering opg 4'!$K$6*-1)</f>
        <v>-</v>
      </c>
      <c r="G442" s="167" t="str">
        <f>IF('Lineær programmering opg 4'!$D$7=0,"-",((-A442+'Lineær programmering opg 4'!$M$7)/'Lineær programmering opg 4'!$K$7)*-1)</f>
        <v>-</v>
      </c>
      <c r="H442" s="167" t="str">
        <f>IF('Lineær programmering opg 4'!$C$8=0,"-",((-A442+'Lineær programmering opg 4'!$M$8)/'Lineær programmering opg 4'!$K$8)*-1)</f>
        <v>-</v>
      </c>
      <c r="I442" s="167" t="str">
        <f>IF('Lineær programmering opg 4'!$D$8=0,"-",'Lineær programmering opg 4'!$G$8)</f>
        <v>-</v>
      </c>
      <c r="J442" s="295">
        <f>A442*'Lineær programmering opg 4'!$C$11+Datatabel!C442*'Lineær programmering opg 4'!$D$11</f>
        <v>26107.199999999768</v>
      </c>
      <c r="K442" s="9">
        <f t="shared" si="32"/>
        <v>0</v>
      </c>
      <c r="L442" s="9">
        <f t="shared" si="33"/>
        <v>0</v>
      </c>
    </row>
    <row r="443" spans="1:12" ht="15" x14ac:dyDescent="0.25">
      <c r="A443" s="167">
        <f t="shared" si="31"/>
        <v>229.44000000000116</v>
      </c>
      <c r="B443" s="325">
        <f t="shared" si="34"/>
        <v>0.95600000000000485</v>
      </c>
      <c r="C443" s="167">
        <f t="shared" si="30"/>
        <v>21.119999999997674</v>
      </c>
      <c r="D443" s="167">
        <f>IF('Lineær programmering opg 4'!$M$4=0,"-",(-A443+'Lineær programmering opg 4'!$M$4)/'Lineær programmering opg 4'!$K$4*-1)</f>
        <v>21.119999999997674</v>
      </c>
      <c r="E443" s="167">
        <f>IF('Lineær programmering opg 4'!$M$5=0,"-",(-A443+'Lineær programmering opg 4'!$M$5)/'Lineær programmering opg 4'!$K$5*-1)</f>
        <v>127.91999999999913</v>
      </c>
      <c r="F443" s="167" t="str">
        <f>IF('Lineær programmering opg 4'!$E$6=0,"-",(-A443+'Lineær programmering opg 4'!$M$6)/'Lineær programmering opg 4'!$K$6*-1)</f>
        <v>-</v>
      </c>
      <c r="G443" s="167" t="str">
        <f>IF('Lineær programmering opg 4'!$D$7=0,"-",((-A443+'Lineær programmering opg 4'!$M$7)/'Lineær programmering opg 4'!$K$7)*-1)</f>
        <v>-</v>
      </c>
      <c r="H443" s="167" t="str">
        <f>IF('Lineær programmering opg 4'!$C$8=0,"-",((-A443+'Lineær programmering opg 4'!$M$8)/'Lineær programmering opg 4'!$K$8)*-1)</f>
        <v>-</v>
      </c>
      <c r="I443" s="167" t="str">
        <f>IF('Lineær programmering opg 4'!$D$8=0,"-",'Lineær programmering opg 4'!$G$8)</f>
        <v>-</v>
      </c>
      <c r="J443" s="295">
        <f>A443*'Lineær programmering opg 4'!$C$11+Datatabel!C443*'Lineær programmering opg 4'!$D$11</f>
        <v>26111.999999999767</v>
      </c>
      <c r="K443" s="9">
        <f t="shared" si="32"/>
        <v>0</v>
      </c>
      <c r="L443" s="9">
        <f t="shared" si="33"/>
        <v>0</v>
      </c>
    </row>
    <row r="444" spans="1:12" ht="15" x14ac:dyDescent="0.25">
      <c r="A444" s="167">
        <f t="shared" si="31"/>
        <v>229.41600000000116</v>
      </c>
      <c r="B444" s="325">
        <f t="shared" si="34"/>
        <v>0.95590000000000486</v>
      </c>
      <c r="C444" s="167">
        <f t="shared" si="30"/>
        <v>21.167999999997676</v>
      </c>
      <c r="D444" s="167">
        <f>IF('Lineær programmering opg 4'!$M$4=0,"-",(-A444+'Lineær programmering opg 4'!$M$4)/'Lineær programmering opg 4'!$K$4*-1)</f>
        <v>21.167999999997676</v>
      </c>
      <c r="E444" s="167">
        <f>IF('Lineær programmering opg 4'!$M$5=0,"-",(-A444+'Lineær programmering opg 4'!$M$5)/'Lineær programmering opg 4'!$K$5*-1)</f>
        <v>127.93799999999914</v>
      </c>
      <c r="F444" s="167" t="str">
        <f>IF('Lineær programmering opg 4'!$E$6=0,"-",(-A444+'Lineær programmering opg 4'!$M$6)/'Lineær programmering opg 4'!$K$6*-1)</f>
        <v>-</v>
      </c>
      <c r="G444" s="167" t="str">
        <f>IF('Lineær programmering opg 4'!$D$7=0,"-",((-A444+'Lineær programmering opg 4'!$M$7)/'Lineær programmering opg 4'!$K$7)*-1)</f>
        <v>-</v>
      </c>
      <c r="H444" s="167" t="str">
        <f>IF('Lineær programmering opg 4'!$C$8=0,"-",((-A444+'Lineær programmering opg 4'!$M$8)/'Lineær programmering opg 4'!$K$8)*-1)</f>
        <v>-</v>
      </c>
      <c r="I444" s="167" t="str">
        <f>IF('Lineær programmering opg 4'!$D$8=0,"-",'Lineær programmering opg 4'!$G$8)</f>
        <v>-</v>
      </c>
      <c r="J444" s="295">
        <f>A444*'Lineær programmering opg 4'!$C$11+Datatabel!C444*'Lineær programmering opg 4'!$D$11</f>
        <v>26116.799999999766</v>
      </c>
      <c r="K444" s="9">
        <f t="shared" si="32"/>
        <v>0</v>
      </c>
      <c r="L444" s="9">
        <f t="shared" si="33"/>
        <v>0</v>
      </c>
    </row>
    <row r="445" spans="1:12" ht="15" x14ac:dyDescent="0.25">
      <c r="A445" s="167">
        <f t="shared" si="31"/>
        <v>229.39200000000116</v>
      </c>
      <c r="B445" s="325">
        <f t="shared" si="34"/>
        <v>0.95580000000000487</v>
      </c>
      <c r="C445" s="167">
        <f t="shared" si="30"/>
        <v>21.215999999997678</v>
      </c>
      <c r="D445" s="167">
        <f>IF('Lineær programmering opg 4'!$M$4=0,"-",(-A445+'Lineær programmering opg 4'!$M$4)/'Lineær programmering opg 4'!$K$4*-1)</f>
        <v>21.215999999997678</v>
      </c>
      <c r="E445" s="167">
        <f>IF('Lineær programmering opg 4'!$M$5=0,"-",(-A445+'Lineær programmering opg 4'!$M$5)/'Lineær programmering opg 4'!$K$5*-1)</f>
        <v>127.95599999999914</v>
      </c>
      <c r="F445" s="167" t="str">
        <f>IF('Lineær programmering opg 4'!$E$6=0,"-",(-A445+'Lineær programmering opg 4'!$M$6)/'Lineær programmering opg 4'!$K$6*-1)</f>
        <v>-</v>
      </c>
      <c r="G445" s="167" t="str">
        <f>IF('Lineær programmering opg 4'!$D$7=0,"-",((-A445+'Lineær programmering opg 4'!$M$7)/'Lineær programmering opg 4'!$K$7)*-1)</f>
        <v>-</v>
      </c>
      <c r="H445" s="167" t="str">
        <f>IF('Lineær programmering opg 4'!$C$8=0,"-",((-A445+'Lineær programmering opg 4'!$M$8)/'Lineær programmering opg 4'!$K$8)*-1)</f>
        <v>-</v>
      </c>
      <c r="I445" s="167" t="str">
        <f>IF('Lineær programmering opg 4'!$D$8=0,"-",'Lineær programmering opg 4'!$G$8)</f>
        <v>-</v>
      </c>
      <c r="J445" s="295">
        <f>A445*'Lineær programmering opg 4'!$C$11+Datatabel!C445*'Lineær programmering opg 4'!$D$11</f>
        <v>26121.599999999769</v>
      </c>
      <c r="K445" s="9">
        <f t="shared" si="32"/>
        <v>0</v>
      </c>
      <c r="L445" s="9">
        <f t="shared" si="33"/>
        <v>0</v>
      </c>
    </row>
    <row r="446" spans="1:12" ht="15" x14ac:dyDescent="0.25">
      <c r="A446" s="167">
        <f t="shared" si="31"/>
        <v>229.36800000000116</v>
      </c>
      <c r="B446" s="325">
        <f t="shared" si="34"/>
        <v>0.95570000000000488</v>
      </c>
      <c r="C446" s="167">
        <f t="shared" si="30"/>
        <v>21.263999999997679</v>
      </c>
      <c r="D446" s="167">
        <f>IF('Lineær programmering opg 4'!$M$4=0,"-",(-A446+'Lineær programmering opg 4'!$M$4)/'Lineær programmering opg 4'!$K$4*-1)</f>
        <v>21.263999999997679</v>
      </c>
      <c r="E446" s="167">
        <f>IF('Lineær programmering opg 4'!$M$5=0,"-",(-A446+'Lineær programmering opg 4'!$M$5)/'Lineær programmering opg 4'!$K$5*-1)</f>
        <v>127.97399999999914</v>
      </c>
      <c r="F446" s="167" t="str">
        <f>IF('Lineær programmering opg 4'!$E$6=0,"-",(-A446+'Lineær programmering opg 4'!$M$6)/'Lineær programmering opg 4'!$K$6*-1)</f>
        <v>-</v>
      </c>
      <c r="G446" s="167" t="str">
        <f>IF('Lineær programmering opg 4'!$D$7=0,"-",((-A446+'Lineær programmering opg 4'!$M$7)/'Lineær programmering opg 4'!$K$7)*-1)</f>
        <v>-</v>
      </c>
      <c r="H446" s="167" t="str">
        <f>IF('Lineær programmering opg 4'!$C$8=0,"-",((-A446+'Lineær programmering opg 4'!$M$8)/'Lineær programmering opg 4'!$K$8)*-1)</f>
        <v>-</v>
      </c>
      <c r="I446" s="167" t="str">
        <f>IF('Lineær programmering opg 4'!$D$8=0,"-",'Lineær programmering opg 4'!$G$8)</f>
        <v>-</v>
      </c>
      <c r="J446" s="295">
        <f>A446*'Lineær programmering opg 4'!$C$11+Datatabel!C446*'Lineær programmering opg 4'!$D$11</f>
        <v>26126.399999999769</v>
      </c>
      <c r="K446" s="9">
        <f t="shared" si="32"/>
        <v>0</v>
      </c>
      <c r="L446" s="9">
        <f t="shared" si="33"/>
        <v>0</v>
      </c>
    </row>
    <row r="447" spans="1:12" ht="15" x14ac:dyDescent="0.25">
      <c r="A447" s="167">
        <f t="shared" si="31"/>
        <v>229.34400000000119</v>
      </c>
      <c r="B447" s="325">
        <f t="shared" si="34"/>
        <v>0.95560000000000489</v>
      </c>
      <c r="C447" s="167">
        <f t="shared" si="30"/>
        <v>21.311999999997624</v>
      </c>
      <c r="D447" s="167">
        <f>IF('Lineær programmering opg 4'!$M$4=0,"-",(-A447+'Lineær programmering opg 4'!$M$4)/'Lineær programmering opg 4'!$K$4*-1)</f>
        <v>21.311999999997624</v>
      </c>
      <c r="E447" s="167">
        <f>IF('Lineær programmering opg 4'!$M$5=0,"-",(-A447+'Lineær programmering opg 4'!$M$5)/'Lineær programmering opg 4'!$K$5*-1)</f>
        <v>127.99199999999911</v>
      </c>
      <c r="F447" s="167" t="str">
        <f>IF('Lineær programmering opg 4'!$E$6=0,"-",(-A447+'Lineær programmering opg 4'!$M$6)/'Lineær programmering opg 4'!$K$6*-1)</f>
        <v>-</v>
      </c>
      <c r="G447" s="167" t="str">
        <f>IF('Lineær programmering opg 4'!$D$7=0,"-",((-A447+'Lineær programmering opg 4'!$M$7)/'Lineær programmering opg 4'!$K$7)*-1)</f>
        <v>-</v>
      </c>
      <c r="H447" s="167" t="str">
        <f>IF('Lineær programmering opg 4'!$C$8=0,"-",((-A447+'Lineær programmering opg 4'!$M$8)/'Lineær programmering opg 4'!$K$8)*-1)</f>
        <v>-</v>
      </c>
      <c r="I447" s="167" t="str">
        <f>IF('Lineær programmering opg 4'!$D$8=0,"-",'Lineær programmering opg 4'!$G$8)</f>
        <v>-</v>
      </c>
      <c r="J447" s="295">
        <f>A447*'Lineær programmering opg 4'!$C$11+Datatabel!C447*'Lineær programmering opg 4'!$D$11</f>
        <v>26131.199999999761</v>
      </c>
      <c r="K447" s="9">
        <f t="shared" si="32"/>
        <v>0</v>
      </c>
      <c r="L447" s="9">
        <f t="shared" si="33"/>
        <v>0</v>
      </c>
    </row>
    <row r="448" spans="1:12" ht="15" x14ac:dyDescent="0.25">
      <c r="A448" s="167">
        <f t="shared" si="31"/>
        <v>229.32000000000119</v>
      </c>
      <c r="B448" s="325">
        <f t="shared" si="34"/>
        <v>0.9555000000000049</v>
      </c>
      <c r="C448" s="167">
        <f t="shared" si="30"/>
        <v>21.359999999997626</v>
      </c>
      <c r="D448" s="167">
        <f>IF('Lineær programmering opg 4'!$M$4=0,"-",(-A448+'Lineær programmering opg 4'!$M$4)/'Lineær programmering opg 4'!$K$4*-1)</f>
        <v>21.359999999997626</v>
      </c>
      <c r="E448" s="167">
        <f>IF('Lineær programmering opg 4'!$M$5=0,"-",(-A448+'Lineær programmering opg 4'!$M$5)/'Lineær programmering opg 4'!$K$5*-1)</f>
        <v>128.00999999999911</v>
      </c>
      <c r="F448" s="167" t="str">
        <f>IF('Lineær programmering opg 4'!$E$6=0,"-",(-A448+'Lineær programmering opg 4'!$M$6)/'Lineær programmering opg 4'!$K$6*-1)</f>
        <v>-</v>
      </c>
      <c r="G448" s="167" t="str">
        <f>IF('Lineær programmering opg 4'!$D$7=0,"-",((-A448+'Lineær programmering opg 4'!$M$7)/'Lineær programmering opg 4'!$K$7)*-1)</f>
        <v>-</v>
      </c>
      <c r="H448" s="167" t="str">
        <f>IF('Lineær programmering opg 4'!$C$8=0,"-",((-A448+'Lineær programmering opg 4'!$M$8)/'Lineær programmering opg 4'!$K$8)*-1)</f>
        <v>-</v>
      </c>
      <c r="I448" s="167" t="str">
        <f>IF('Lineær programmering opg 4'!$D$8=0,"-",'Lineær programmering opg 4'!$G$8)</f>
        <v>-</v>
      </c>
      <c r="J448" s="295">
        <f>A448*'Lineær programmering opg 4'!$C$11+Datatabel!C448*'Lineær programmering opg 4'!$D$11</f>
        <v>26135.999999999764</v>
      </c>
      <c r="K448" s="9">
        <f t="shared" si="32"/>
        <v>0</v>
      </c>
      <c r="L448" s="9">
        <f t="shared" si="33"/>
        <v>0</v>
      </c>
    </row>
    <row r="449" spans="1:12" ht="15" x14ac:dyDescent="0.25">
      <c r="A449" s="167">
        <f t="shared" si="31"/>
        <v>229.29600000000119</v>
      </c>
      <c r="B449" s="325">
        <f t="shared" si="34"/>
        <v>0.95540000000000491</v>
      </c>
      <c r="C449" s="167">
        <f t="shared" si="30"/>
        <v>21.407999999997628</v>
      </c>
      <c r="D449" s="167">
        <f>IF('Lineær programmering opg 4'!$M$4=0,"-",(-A449+'Lineær programmering opg 4'!$M$4)/'Lineær programmering opg 4'!$K$4*-1)</f>
        <v>21.407999999997628</v>
      </c>
      <c r="E449" s="167">
        <f>IF('Lineær programmering opg 4'!$M$5=0,"-",(-A449+'Lineær programmering opg 4'!$M$5)/'Lineær programmering opg 4'!$K$5*-1)</f>
        <v>128.02799999999911</v>
      </c>
      <c r="F449" s="167" t="str">
        <f>IF('Lineær programmering opg 4'!$E$6=0,"-",(-A449+'Lineær programmering opg 4'!$M$6)/'Lineær programmering opg 4'!$K$6*-1)</f>
        <v>-</v>
      </c>
      <c r="G449" s="167" t="str">
        <f>IF('Lineær programmering opg 4'!$D$7=0,"-",((-A449+'Lineær programmering opg 4'!$M$7)/'Lineær programmering opg 4'!$K$7)*-1)</f>
        <v>-</v>
      </c>
      <c r="H449" s="167" t="str">
        <f>IF('Lineær programmering opg 4'!$C$8=0,"-",((-A449+'Lineær programmering opg 4'!$M$8)/'Lineær programmering opg 4'!$K$8)*-1)</f>
        <v>-</v>
      </c>
      <c r="I449" s="167" t="str">
        <f>IF('Lineær programmering opg 4'!$D$8=0,"-",'Lineær programmering opg 4'!$G$8)</f>
        <v>-</v>
      </c>
      <c r="J449" s="295">
        <f>A449*'Lineær programmering opg 4'!$C$11+Datatabel!C449*'Lineær programmering opg 4'!$D$11</f>
        <v>26140.799999999763</v>
      </c>
      <c r="K449" s="9">
        <f t="shared" si="32"/>
        <v>0</v>
      </c>
      <c r="L449" s="9">
        <f t="shared" si="33"/>
        <v>0</v>
      </c>
    </row>
    <row r="450" spans="1:12" ht="15" x14ac:dyDescent="0.25">
      <c r="A450" s="167">
        <f t="shared" si="31"/>
        <v>229.27200000000119</v>
      </c>
      <c r="B450" s="325">
        <f t="shared" si="34"/>
        <v>0.95530000000000492</v>
      </c>
      <c r="C450" s="167">
        <f t="shared" si="30"/>
        <v>21.45599999999763</v>
      </c>
      <c r="D450" s="167">
        <f>IF('Lineær programmering opg 4'!$M$4=0,"-",(-A450+'Lineær programmering opg 4'!$M$4)/'Lineær programmering opg 4'!$K$4*-1)</f>
        <v>21.45599999999763</v>
      </c>
      <c r="E450" s="167">
        <f>IF('Lineær programmering opg 4'!$M$5=0,"-",(-A450+'Lineær programmering opg 4'!$M$5)/'Lineær programmering opg 4'!$K$5*-1)</f>
        <v>128.04599999999911</v>
      </c>
      <c r="F450" s="167" t="str">
        <f>IF('Lineær programmering opg 4'!$E$6=0,"-",(-A450+'Lineær programmering opg 4'!$M$6)/'Lineær programmering opg 4'!$K$6*-1)</f>
        <v>-</v>
      </c>
      <c r="G450" s="167" t="str">
        <f>IF('Lineær programmering opg 4'!$D$7=0,"-",((-A450+'Lineær programmering opg 4'!$M$7)/'Lineær programmering opg 4'!$K$7)*-1)</f>
        <v>-</v>
      </c>
      <c r="H450" s="167" t="str">
        <f>IF('Lineær programmering opg 4'!$C$8=0,"-",((-A450+'Lineær programmering opg 4'!$M$8)/'Lineær programmering opg 4'!$K$8)*-1)</f>
        <v>-</v>
      </c>
      <c r="I450" s="167" t="str">
        <f>IF('Lineær programmering opg 4'!$D$8=0,"-",'Lineær programmering opg 4'!$G$8)</f>
        <v>-</v>
      </c>
      <c r="J450" s="295">
        <f>A450*'Lineær programmering opg 4'!$C$11+Datatabel!C450*'Lineær programmering opg 4'!$D$11</f>
        <v>26145.599999999762</v>
      </c>
      <c r="K450" s="9">
        <f t="shared" si="32"/>
        <v>0</v>
      </c>
      <c r="L450" s="9">
        <f t="shared" si="33"/>
        <v>0</v>
      </c>
    </row>
    <row r="451" spans="1:12" ht="15" x14ac:dyDescent="0.25">
      <c r="A451" s="167">
        <f t="shared" si="31"/>
        <v>229.24800000000118</v>
      </c>
      <c r="B451" s="325">
        <f t="shared" si="34"/>
        <v>0.95520000000000493</v>
      </c>
      <c r="C451" s="167">
        <f t="shared" ref="C451:C514" si="35">MIN(D451,E451,F451,G451,H451,I451)</f>
        <v>21.503999999997632</v>
      </c>
      <c r="D451" s="167">
        <f>IF('Lineær programmering opg 4'!$M$4=0,"-",(-A451+'Lineær programmering opg 4'!$M$4)/'Lineær programmering opg 4'!$K$4*-1)</f>
        <v>21.503999999997632</v>
      </c>
      <c r="E451" s="167">
        <f>IF('Lineær programmering opg 4'!$M$5=0,"-",(-A451+'Lineær programmering opg 4'!$M$5)/'Lineær programmering opg 4'!$K$5*-1)</f>
        <v>128.06399999999911</v>
      </c>
      <c r="F451" s="167" t="str">
        <f>IF('Lineær programmering opg 4'!$E$6=0,"-",(-A451+'Lineær programmering opg 4'!$M$6)/'Lineær programmering opg 4'!$K$6*-1)</f>
        <v>-</v>
      </c>
      <c r="G451" s="167" t="str">
        <f>IF('Lineær programmering opg 4'!$D$7=0,"-",((-A451+'Lineær programmering opg 4'!$M$7)/'Lineær programmering opg 4'!$K$7)*-1)</f>
        <v>-</v>
      </c>
      <c r="H451" s="167" t="str">
        <f>IF('Lineær programmering opg 4'!$C$8=0,"-",((-A451+'Lineær programmering opg 4'!$M$8)/'Lineær programmering opg 4'!$K$8)*-1)</f>
        <v>-</v>
      </c>
      <c r="I451" s="167" t="str">
        <f>IF('Lineær programmering opg 4'!$D$8=0,"-",'Lineær programmering opg 4'!$G$8)</f>
        <v>-</v>
      </c>
      <c r="J451" s="295">
        <f>A451*'Lineær programmering opg 4'!$C$11+Datatabel!C451*'Lineær programmering opg 4'!$D$11</f>
        <v>26150.399999999765</v>
      </c>
      <c r="K451" s="9">
        <f t="shared" si="32"/>
        <v>0</v>
      </c>
      <c r="L451" s="9">
        <f t="shared" si="33"/>
        <v>0</v>
      </c>
    </row>
    <row r="452" spans="1:12" ht="15" x14ac:dyDescent="0.25">
      <c r="A452" s="167">
        <f t="shared" ref="A452:A515" si="36">$A$3*B452</f>
        <v>229.22400000000118</v>
      </c>
      <c r="B452" s="325">
        <f t="shared" si="34"/>
        <v>0.95510000000000495</v>
      </c>
      <c r="C452" s="167">
        <f t="shared" si="35"/>
        <v>21.551999999997633</v>
      </c>
      <c r="D452" s="167">
        <f>IF('Lineær programmering opg 4'!$M$4=0,"-",(-A452+'Lineær programmering opg 4'!$M$4)/'Lineær programmering opg 4'!$K$4*-1)</f>
        <v>21.551999999997633</v>
      </c>
      <c r="E452" s="167">
        <f>IF('Lineær programmering opg 4'!$M$5=0,"-",(-A452+'Lineær programmering opg 4'!$M$5)/'Lineær programmering opg 4'!$K$5*-1)</f>
        <v>128.08199999999911</v>
      </c>
      <c r="F452" s="167" t="str">
        <f>IF('Lineær programmering opg 4'!$E$6=0,"-",(-A452+'Lineær programmering opg 4'!$M$6)/'Lineær programmering opg 4'!$K$6*-1)</f>
        <v>-</v>
      </c>
      <c r="G452" s="167" t="str">
        <f>IF('Lineær programmering opg 4'!$D$7=0,"-",((-A452+'Lineær programmering opg 4'!$M$7)/'Lineær programmering opg 4'!$K$7)*-1)</f>
        <v>-</v>
      </c>
      <c r="H452" s="167" t="str">
        <f>IF('Lineær programmering opg 4'!$C$8=0,"-",((-A452+'Lineær programmering opg 4'!$M$8)/'Lineær programmering opg 4'!$K$8)*-1)</f>
        <v>-</v>
      </c>
      <c r="I452" s="167" t="str">
        <f>IF('Lineær programmering opg 4'!$D$8=0,"-",'Lineær programmering opg 4'!$G$8)</f>
        <v>-</v>
      </c>
      <c r="J452" s="295">
        <f>A452*'Lineær programmering opg 4'!$C$11+Datatabel!C452*'Lineær programmering opg 4'!$D$11</f>
        <v>26155.199999999764</v>
      </c>
      <c r="K452" s="9">
        <f t="shared" ref="K452:K515" si="37">IF($J$10004=J452,A452,0)</f>
        <v>0</v>
      </c>
      <c r="L452" s="9">
        <f t="shared" ref="L452:L515" si="38">IF(J452=$J$10004,C452,0)</f>
        <v>0</v>
      </c>
    </row>
    <row r="453" spans="1:12" ht="15" x14ac:dyDescent="0.25">
      <c r="A453" s="167">
        <f t="shared" si="36"/>
        <v>229.20000000000118</v>
      </c>
      <c r="B453" s="325">
        <f t="shared" ref="B453:B516" si="39">B452-0.01%</f>
        <v>0.95500000000000496</v>
      </c>
      <c r="C453" s="167">
        <f t="shared" si="35"/>
        <v>21.599999999997635</v>
      </c>
      <c r="D453" s="167">
        <f>IF('Lineær programmering opg 4'!$M$4=0,"-",(-A453+'Lineær programmering opg 4'!$M$4)/'Lineær programmering opg 4'!$K$4*-1)</f>
        <v>21.599999999997635</v>
      </c>
      <c r="E453" s="167">
        <f>IF('Lineær programmering opg 4'!$M$5=0,"-",(-A453+'Lineær programmering opg 4'!$M$5)/'Lineær programmering opg 4'!$K$5*-1)</f>
        <v>128.09999999999911</v>
      </c>
      <c r="F453" s="167" t="str">
        <f>IF('Lineær programmering opg 4'!$E$6=0,"-",(-A453+'Lineær programmering opg 4'!$M$6)/'Lineær programmering opg 4'!$K$6*-1)</f>
        <v>-</v>
      </c>
      <c r="G453" s="167" t="str">
        <f>IF('Lineær programmering opg 4'!$D$7=0,"-",((-A453+'Lineær programmering opg 4'!$M$7)/'Lineær programmering opg 4'!$K$7)*-1)</f>
        <v>-</v>
      </c>
      <c r="H453" s="167" t="str">
        <f>IF('Lineær programmering opg 4'!$C$8=0,"-",((-A453+'Lineær programmering opg 4'!$M$8)/'Lineær programmering opg 4'!$K$8)*-1)</f>
        <v>-</v>
      </c>
      <c r="I453" s="167" t="str">
        <f>IF('Lineær programmering opg 4'!$D$8=0,"-",'Lineær programmering opg 4'!$G$8)</f>
        <v>-</v>
      </c>
      <c r="J453" s="295">
        <f>A453*'Lineær programmering opg 4'!$C$11+Datatabel!C453*'Lineær programmering opg 4'!$D$11</f>
        <v>26159.99999999976</v>
      </c>
      <c r="K453" s="9">
        <f t="shared" si="37"/>
        <v>0</v>
      </c>
      <c r="L453" s="9">
        <f t="shared" si="38"/>
        <v>0</v>
      </c>
    </row>
    <row r="454" spans="1:12" ht="15" x14ac:dyDescent="0.25">
      <c r="A454" s="167">
        <f t="shared" si="36"/>
        <v>229.17600000000118</v>
      </c>
      <c r="B454" s="325">
        <f t="shared" si="39"/>
        <v>0.95490000000000497</v>
      </c>
      <c r="C454" s="167">
        <f t="shared" si="35"/>
        <v>21.647999999997637</v>
      </c>
      <c r="D454" s="167">
        <f>IF('Lineær programmering opg 4'!$M$4=0,"-",(-A454+'Lineær programmering opg 4'!$M$4)/'Lineær programmering opg 4'!$K$4*-1)</f>
        <v>21.647999999997637</v>
      </c>
      <c r="E454" s="167">
        <f>IF('Lineær programmering opg 4'!$M$5=0,"-",(-A454+'Lineær programmering opg 4'!$M$5)/'Lineær programmering opg 4'!$K$5*-1)</f>
        <v>128.11799999999911</v>
      </c>
      <c r="F454" s="167" t="str">
        <f>IF('Lineær programmering opg 4'!$E$6=0,"-",(-A454+'Lineær programmering opg 4'!$M$6)/'Lineær programmering opg 4'!$K$6*-1)</f>
        <v>-</v>
      </c>
      <c r="G454" s="167" t="str">
        <f>IF('Lineær programmering opg 4'!$D$7=0,"-",((-A454+'Lineær programmering opg 4'!$M$7)/'Lineær programmering opg 4'!$K$7)*-1)</f>
        <v>-</v>
      </c>
      <c r="H454" s="167" t="str">
        <f>IF('Lineær programmering opg 4'!$C$8=0,"-",((-A454+'Lineær programmering opg 4'!$M$8)/'Lineær programmering opg 4'!$K$8)*-1)</f>
        <v>-</v>
      </c>
      <c r="I454" s="167" t="str">
        <f>IF('Lineær programmering opg 4'!$D$8=0,"-",'Lineær programmering opg 4'!$G$8)</f>
        <v>-</v>
      </c>
      <c r="J454" s="295">
        <f>A454*'Lineær programmering opg 4'!$C$11+Datatabel!C454*'Lineær programmering opg 4'!$D$11</f>
        <v>26164.799999999763</v>
      </c>
      <c r="K454" s="9">
        <f t="shared" si="37"/>
        <v>0</v>
      </c>
      <c r="L454" s="9">
        <f t="shared" si="38"/>
        <v>0</v>
      </c>
    </row>
    <row r="455" spans="1:12" ht="15" x14ac:dyDescent="0.25">
      <c r="A455" s="167">
        <f t="shared" si="36"/>
        <v>229.15200000000118</v>
      </c>
      <c r="B455" s="325">
        <f t="shared" si="39"/>
        <v>0.95480000000000498</v>
      </c>
      <c r="C455" s="167">
        <f t="shared" si="35"/>
        <v>21.695999999997639</v>
      </c>
      <c r="D455" s="167">
        <f>IF('Lineær programmering opg 4'!$M$4=0,"-",(-A455+'Lineær programmering opg 4'!$M$4)/'Lineær programmering opg 4'!$K$4*-1)</f>
        <v>21.695999999997639</v>
      </c>
      <c r="E455" s="167">
        <f>IF('Lineær programmering opg 4'!$M$5=0,"-",(-A455+'Lineær programmering opg 4'!$M$5)/'Lineær programmering opg 4'!$K$5*-1)</f>
        <v>128.13599999999911</v>
      </c>
      <c r="F455" s="167" t="str">
        <f>IF('Lineær programmering opg 4'!$E$6=0,"-",(-A455+'Lineær programmering opg 4'!$M$6)/'Lineær programmering opg 4'!$K$6*-1)</f>
        <v>-</v>
      </c>
      <c r="G455" s="167" t="str">
        <f>IF('Lineær programmering opg 4'!$D$7=0,"-",((-A455+'Lineær programmering opg 4'!$M$7)/'Lineær programmering opg 4'!$K$7)*-1)</f>
        <v>-</v>
      </c>
      <c r="H455" s="167" t="str">
        <f>IF('Lineær programmering opg 4'!$C$8=0,"-",((-A455+'Lineær programmering opg 4'!$M$8)/'Lineær programmering opg 4'!$K$8)*-1)</f>
        <v>-</v>
      </c>
      <c r="I455" s="167" t="str">
        <f>IF('Lineær programmering opg 4'!$D$8=0,"-",'Lineær programmering opg 4'!$G$8)</f>
        <v>-</v>
      </c>
      <c r="J455" s="295">
        <f>A455*'Lineær programmering opg 4'!$C$11+Datatabel!C455*'Lineær programmering opg 4'!$D$11</f>
        <v>26169.599999999762</v>
      </c>
      <c r="K455" s="9">
        <f t="shared" si="37"/>
        <v>0</v>
      </c>
      <c r="L455" s="9">
        <f t="shared" si="38"/>
        <v>0</v>
      </c>
    </row>
    <row r="456" spans="1:12" ht="15" x14ac:dyDescent="0.25">
      <c r="A456" s="167">
        <f t="shared" si="36"/>
        <v>229.12800000000121</v>
      </c>
      <c r="B456" s="325">
        <f t="shared" si="39"/>
        <v>0.95470000000000499</v>
      </c>
      <c r="C456" s="167">
        <f t="shared" si="35"/>
        <v>21.743999999997584</v>
      </c>
      <c r="D456" s="167">
        <f>IF('Lineær programmering opg 4'!$M$4=0,"-",(-A456+'Lineær programmering opg 4'!$M$4)/'Lineær programmering opg 4'!$K$4*-1)</f>
        <v>21.743999999997584</v>
      </c>
      <c r="E456" s="167">
        <f>IF('Lineær programmering opg 4'!$M$5=0,"-",(-A456+'Lineær programmering opg 4'!$M$5)/'Lineær programmering opg 4'!$K$5*-1)</f>
        <v>128.15399999999912</v>
      </c>
      <c r="F456" s="167" t="str">
        <f>IF('Lineær programmering opg 4'!$E$6=0,"-",(-A456+'Lineær programmering opg 4'!$M$6)/'Lineær programmering opg 4'!$K$6*-1)</f>
        <v>-</v>
      </c>
      <c r="G456" s="167" t="str">
        <f>IF('Lineær programmering opg 4'!$D$7=0,"-",((-A456+'Lineær programmering opg 4'!$M$7)/'Lineær programmering opg 4'!$K$7)*-1)</f>
        <v>-</v>
      </c>
      <c r="H456" s="167" t="str">
        <f>IF('Lineær programmering opg 4'!$C$8=0,"-",((-A456+'Lineær programmering opg 4'!$M$8)/'Lineær programmering opg 4'!$K$8)*-1)</f>
        <v>-</v>
      </c>
      <c r="I456" s="167" t="str">
        <f>IF('Lineær programmering opg 4'!$D$8=0,"-",'Lineær programmering opg 4'!$G$8)</f>
        <v>-</v>
      </c>
      <c r="J456" s="295">
        <f>A456*'Lineær programmering opg 4'!$C$11+Datatabel!C456*'Lineær programmering opg 4'!$D$11</f>
        <v>26174.399999999758</v>
      </c>
      <c r="K456" s="9">
        <f t="shared" si="37"/>
        <v>0</v>
      </c>
      <c r="L456" s="9">
        <f t="shared" si="38"/>
        <v>0</v>
      </c>
    </row>
    <row r="457" spans="1:12" ht="15" x14ac:dyDescent="0.25">
      <c r="A457" s="167">
        <f t="shared" si="36"/>
        <v>229.10400000000121</v>
      </c>
      <c r="B457" s="325">
        <f t="shared" si="39"/>
        <v>0.954600000000005</v>
      </c>
      <c r="C457" s="167">
        <f t="shared" si="35"/>
        <v>21.791999999997586</v>
      </c>
      <c r="D457" s="167">
        <f>IF('Lineær programmering opg 4'!$M$4=0,"-",(-A457+'Lineær programmering opg 4'!$M$4)/'Lineær programmering opg 4'!$K$4*-1)</f>
        <v>21.791999999997586</v>
      </c>
      <c r="E457" s="167">
        <f>IF('Lineær programmering opg 4'!$M$5=0,"-",(-A457+'Lineær programmering opg 4'!$M$5)/'Lineær programmering opg 4'!$K$5*-1)</f>
        <v>128.17199999999912</v>
      </c>
      <c r="F457" s="167" t="str">
        <f>IF('Lineær programmering opg 4'!$E$6=0,"-",(-A457+'Lineær programmering opg 4'!$M$6)/'Lineær programmering opg 4'!$K$6*-1)</f>
        <v>-</v>
      </c>
      <c r="G457" s="167" t="str">
        <f>IF('Lineær programmering opg 4'!$D$7=0,"-",((-A457+'Lineær programmering opg 4'!$M$7)/'Lineær programmering opg 4'!$K$7)*-1)</f>
        <v>-</v>
      </c>
      <c r="H457" s="167" t="str">
        <f>IF('Lineær programmering opg 4'!$C$8=0,"-",((-A457+'Lineær programmering opg 4'!$M$8)/'Lineær programmering opg 4'!$K$8)*-1)</f>
        <v>-</v>
      </c>
      <c r="I457" s="167" t="str">
        <f>IF('Lineær programmering opg 4'!$D$8=0,"-",'Lineær programmering opg 4'!$G$8)</f>
        <v>-</v>
      </c>
      <c r="J457" s="295">
        <f>A457*'Lineær programmering opg 4'!$C$11+Datatabel!C457*'Lineær programmering opg 4'!$D$11</f>
        <v>26179.199999999761</v>
      </c>
      <c r="K457" s="9">
        <f t="shared" si="37"/>
        <v>0</v>
      </c>
      <c r="L457" s="9">
        <f t="shared" si="38"/>
        <v>0</v>
      </c>
    </row>
    <row r="458" spans="1:12" ht="15" x14ac:dyDescent="0.25">
      <c r="A458" s="167">
        <f t="shared" si="36"/>
        <v>229.08000000000121</v>
      </c>
      <c r="B458" s="325">
        <f t="shared" si="39"/>
        <v>0.95450000000000501</v>
      </c>
      <c r="C458" s="167">
        <f t="shared" si="35"/>
        <v>21.839999999997588</v>
      </c>
      <c r="D458" s="167">
        <f>IF('Lineær programmering opg 4'!$M$4=0,"-",(-A458+'Lineær programmering opg 4'!$M$4)/'Lineær programmering opg 4'!$K$4*-1)</f>
        <v>21.839999999997588</v>
      </c>
      <c r="E458" s="167">
        <f>IF('Lineær programmering opg 4'!$M$5=0,"-",(-A458+'Lineær programmering opg 4'!$M$5)/'Lineær programmering opg 4'!$K$5*-1)</f>
        <v>128.18999999999912</v>
      </c>
      <c r="F458" s="167" t="str">
        <f>IF('Lineær programmering opg 4'!$E$6=0,"-",(-A458+'Lineær programmering opg 4'!$M$6)/'Lineær programmering opg 4'!$K$6*-1)</f>
        <v>-</v>
      </c>
      <c r="G458" s="167" t="str">
        <f>IF('Lineær programmering opg 4'!$D$7=0,"-",((-A458+'Lineær programmering opg 4'!$M$7)/'Lineær programmering opg 4'!$K$7)*-1)</f>
        <v>-</v>
      </c>
      <c r="H458" s="167" t="str">
        <f>IF('Lineær programmering opg 4'!$C$8=0,"-",((-A458+'Lineær programmering opg 4'!$M$8)/'Lineær programmering opg 4'!$K$8)*-1)</f>
        <v>-</v>
      </c>
      <c r="I458" s="167" t="str">
        <f>IF('Lineær programmering opg 4'!$D$8=0,"-",'Lineær programmering opg 4'!$G$8)</f>
        <v>-</v>
      </c>
      <c r="J458" s="295">
        <f>A458*'Lineær programmering opg 4'!$C$11+Datatabel!C458*'Lineær programmering opg 4'!$D$11</f>
        <v>26183.99999999976</v>
      </c>
      <c r="K458" s="9">
        <f t="shared" si="37"/>
        <v>0</v>
      </c>
      <c r="L458" s="9">
        <f t="shared" si="38"/>
        <v>0</v>
      </c>
    </row>
    <row r="459" spans="1:12" ht="15" x14ac:dyDescent="0.25">
      <c r="A459" s="167">
        <f t="shared" si="36"/>
        <v>229.05600000000121</v>
      </c>
      <c r="B459" s="325">
        <f t="shared" si="39"/>
        <v>0.95440000000000502</v>
      </c>
      <c r="C459" s="167">
        <f t="shared" si="35"/>
        <v>21.887999999997589</v>
      </c>
      <c r="D459" s="167">
        <f>IF('Lineær programmering opg 4'!$M$4=0,"-",(-A459+'Lineær programmering opg 4'!$M$4)/'Lineær programmering opg 4'!$K$4*-1)</f>
        <v>21.887999999997589</v>
      </c>
      <c r="E459" s="167">
        <f>IF('Lineær programmering opg 4'!$M$5=0,"-",(-A459+'Lineær programmering opg 4'!$M$5)/'Lineær programmering opg 4'!$K$5*-1)</f>
        <v>128.20799999999912</v>
      </c>
      <c r="F459" s="167" t="str">
        <f>IF('Lineær programmering opg 4'!$E$6=0,"-",(-A459+'Lineær programmering opg 4'!$M$6)/'Lineær programmering opg 4'!$K$6*-1)</f>
        <v>-</v>
      </c>
      <c r="G459" s="167" t="str">
        <f>IF('Lineær programmering opg 4'!$D$7=0,"-",((-A459+'Lineær programmering opg 4'!$M$7)/'Lineær programmering opg 4'!$K$7)*-1)</f>
        <v>-</v>
      </c>
      <c r="H459" s="167" t="str">
        <f>IF('Lineær programmering opg 4'!$C$8=0,"-",((-A459+'Lineær programmering opg 4'!$M$8)/'Lineær programmering opg 4'!$K$8)*-1)</f>
        <v>-</v>
      </c>
      <c r="I459" s="167" t="str">
        <f>IF('Lineær programmering opg 4'!$D$8=0,"-",'Lineær programmering opg 4'!$G$8)</f>
        <v>-</v>
      </c>
      <c r="J459" s="295">
        <f>A459*'Lineær programmering opg 4'!$C$11+Datatabel!C459*'Lineær programmering opg 4'!$D$11</f>
        <v>26188.799999999759</v>
      </c>
      <c r="K459" s="9">
        <f t="shared" si="37"/>
        <v>0</v>
      </c>
      <c r="L459" s="9">
        <f t="shared" si="38"/>
        <v>0</v>
      </c>
    </row>
    <row r="460" spans="1:12" ht="15" x14ac:dyDescent="0.25">
      <c r="A460" s="167">
        <f t="shared" si="36"/>
        <v>229.0320000000012</v>
      </c>
      <c r="B460" s="325">
        <f t="shared" si="39"/>
        <v>0.95430000000000503</v>
      </c>
      <c r="C460" s="167">
        <f t="shared" si="35"/>
        <v>21.935999999997591</v>
      </c>
      <c r="D460" s="167">
        <f>IF('Lineær programmering opg 4'!$M$4=0,"-",(-A460+'Lineær programmering opg 4'!$M$4)/'Lineær programmering opg 4'!$K$4*-1)</f>
        <v>21.935999999997591</v>
      </c>
      <c r="E460" s="167">
        <f>IF('Lineær programmering opg 4'!$M$5=0,"-",(-A460+'Lineær programmering opg 4'!$M$5)/'Lineær programmering opg 4'!$K$5*-1)</f>
        <v>128.22599999999912</v>
      </c>
      <c r="F460" s="167" t="str">
        <f>IF('Lineær programmering opg 4'!$E$6=0,"-",(-A460+'Lineær programmering opg 4'!$M$6)/'Lineær programmering opg 4'!$K$6*-1)</f>
        <v>-</v>
      </c>
      <c r="G460" s="167" t="str">
        <f>IF('Lineær programmering opg 4'!$D$7=0,"-",((-A460+'Lineær programmering opg 4'!$M$7)/'Lineær programmering opg 4'!$K$7)*-1)</f>
        <v>-</v>
      </c>
      <c r="H460" s="167" t="str">
        <f>IF('Lineær programmering opg 4'!$C$8=0,"-",((-A460+'Lineær programmering opg 4'!$M$8)/'Lineær programmering opg 4'!$K$8)*-1)</f>
        <v>-</v>
      </c>
      <c r="I460" s="167" t="str">
        <f>IF('Lineær programmering opg 4'!$D$8=0,"-",'Lineær programmering opg 4'!$G$8)</f>
        <v>-</v>
      </c>
      <c r="J460" s="295">
        <f>A460*'Lineær programmering opg 4'!$C$11+Datatabel!C460*'Lineær programmering opg 4'!$D$11</f>
        <v>26193.599999999758</v>
      </c>
      <c r="K460" s="9">
        <f t="shared" si="37"/>
        <v>0</v>
      </c>
      <c r="L460" s="9">
        <f t="shared" si="38"/>
        <v>0</v>
      </c>
    </row>
    <row r="461" spans="1:12" ht="15" x14ac:dyDescent="0.25">
      <c r="A461" s="167">
        <f t="shared" si="36"/>
        <v>229.0080000000012</v>
      </c>
      <c r="B461" s="325">
        <f t="shared" si="39"/>
        <v>0.95420000000000504</v>
      </c>
      <c r="C461" s="167">
        <f t="shared" si="35"/>
        <v>21.983999999997593</v>
      </c>
      <c r="D461" s="167">
        <f>IF('Lineær programmering opg 4'!$M$4=0,"-",(-A461+'Lineær programmering opg 4'!$M$4)/'Lineær programmering opg 4'!$K$4*-1)</f>
        <v>21.983999999997593</v>
      </c>
      <c r="E461" s="167">
        <f>IF('Lineær programmering opg 4'!$M$5=0,"-",(-A461+'Lineær programmering opg 4'!$M$5)/'Lineær programmering opg 4'!$K$5*-1)</f>
        <v>128.24399999999912</v>
      </c>
      <c r="F461" s="167" t="str">
        <f>IF('Lineær programmering opg 4'!$E$6=0,"-",(-A461+'Lineær programmering opg 4'!$M$6)/'Lineær programmering opg 4'!$K$6*-1)</f>
        <v>-</v>
      </c>
      <c r="G461" s="167" t="str">
        <f>IF('Lineær programmering opg 4'!$D$7=0,"-",((-A461+'Lineær programmering opg 4'!$M$7)/'Lineær programmering opg 4'!$K$7)*-1)</f>
        <v>-</v>
      </c>
      <c r="H461" s="167" t="str">
        <f>IF('Lineær programmering opg 4'!$C$8=0,"-",((-A461+'Lineær programmering opg 4'!$M$8)/'Lineær programmering opg 4'!$K$8)*-1)</f>
        <v>-</v>
      </c>
      <c r="I461" s="167" t="str">
        <f>IF('Lineær programmering opg 4'!$D$8=0,"-",'Lineær programmering opg 4'!$G$8)</f>
        <v>-</v>
      </c>
      <c r="J461" s="295">
        <f>A461*'Lineær programmering opg 4'!$C$11+Datatabel!C461*'Lineær programmering opg 4'!$D$11</f>
        <v>26198.399999999758</v>
      </c>
      <c r="K461" s="9">
        <f t="shared" si="37"/>
        <v>0</v>
      </c>
      <c r="L461" s="9">
        <f t="shared" si="38"/>
        <v>0</v>
      </c>
    </row>
    <row r="462" spans="1:12" ht="15" x14ac:dyDescent="0.25">
      <c r="A462" s="167">
        <f t="shared" si="36"/>
        <v>228.9840000000012</v>
      </c>
      <c r="B462" s="325">
        <f t="shared" si="39"/>
        <v>0.95410000000000506</v>
      </c>
      <c r="C462" s="167">
        <f t="shared" si="35"/>
        <v>22.031999999997595</v>
      </c>
      <c r="D462" s="167">
        <f>IF('Lineær programmering opg 4'!$M$4=0,"-",(-A462+'Lineær programmering opg 4'!$M$4)/'Lineær programmering opg 4'!$K$4*-1)</f>
        <v>22.031999999997595</v>
      </c>
      <c r="E462" s="167">
        <f>IF('Lineær programmering opg 4'!$M$5=0,"-",(-A462+'Lineær programmering opg 4'!$M$5)/'Lineær programmering opg 4'!$K$5*-1)</f>
        <v>128.26199999999912</v>
      </c>
      <c r="F462" s="167" t="str">
        <f>IF('Lineær programmering opg 4'!$E$6=0,"-",(-A462+'Lineær programmering opg 4'!$M$6)/'Lineær programmering opg 4'!$K$6*-1)</f>
        <v>-</v>
      </c>
      <c r="G462" s="167" t="str">
        <f>IF('Lineær programmering opg 4'!$D$7=0,"-",((-A462+'Lineær programmering opg 4'!$M$7)/'Lineær programmering opg 4'!$K$7)*-1)</f>
        <v>-</v>
      </c>
      <c r="H462" s="167" t="str">
        <f>IF('Lineær programmering opg 4'!$C$8=0,"-",((-A462+'Lineær programmering opg 4'!$M$8)/'Lineær programmering opg 4'!$K$8)*-1)</f>
        <v>-</v>
      </c>
      <c r="I462" s="167" t="str">
        <f>IF('Lineær programmering opg 4'!$D$8=0,"-",'Lineær programmering opg 4'!$G$8)</f>
        <v>-</v>
      </c>
      <c r="J462" s="295">
        <f>A462*'Lineær programmering opg 4'!$C$11+Datatabel!C462*'Lineær programmering opg 4'!$D$11</f>
        <v>26203.199999999761</v>
      </c>
      <c r="K462" s="9">
        <f t="shared" si="37"/>
        <v>0</v>
      </c>
      <c r="L462" s="9">
        <f t="shared" si="38"/>
        <v>0</v>
      </c>
    </row>
    <row r="463" spans="1:12" ht="15" x14ac:dyDescent="0.25">
      <c r="A463" s="167">
        <f t="shared" si="36"/>
        <v>228.96000000000123</v>
      </c>
      <c r="B463" s="325">
        <f t="shared" si="39"/>
        <v>0.95400000000000507</v>
      </c>
      <c r="C463" s="167">
        <f t="shared" si="35"/>
        <v>22.07999999999754</v>
      </c>
      <c r="D463" s="167">
        <f>IF('Lineær programmering opg 4'!$M$4=0,"-",(-A463+'Lineær programmering opg 4'!$M$4)/'Lineær programmering opg 4'!$K$4*-1)</f>
        <v>22.07999999999754</v>
      </c>
      <c r="E463" s="167">
        <f>IF('Lineær programmering opg 4'!$M$5=0,"-",(-A463+'Lineær programmering opg 4'!$M$5)/'Lineær programmering opg 4'!$K$5*-1)</f>
        <v>128.27999999999909</v>
      </c>
      <c r="F463" s="167" t="str">
        <f>IF('Lineær programmering opg 4'!$E$6=0,"-",(-A463+'Lineær programmering opg 4'!$M$6)/'Lineær programmering opg 4'!$K$6*-1)</f>
        <v>-</v>
      </c>
      <c r="G463" s="167" t="str">
        <f>IF('Lineær programmering opg 4'!$D$7=0,"-",((-A463+'Lineær programmering opg 4'!$M$7)/'Lineær programmering opg 4'!$K$7)*-1)</f>
        <v>-</v>
      </c>
      <c r="H463" s="167" t="str">
        <f>IF('Lineær programmering opg 4'!$C$8=0,"-",((-A463+'Lineær programmering opg 4'!$M$8)/'Lineær programmering opg 4'!$K$8)*-1)</f>
        <v>-</v>
      </c>
      <c r="I463" s="167" t="str">
        <f>IF('Lineær programmering opg 4'!$D$8=0,"-",'Lineær programmering opg 4'!$G$8)</f>
        <v>-</v>
      </c>
      <c r="J463" s="295">
        <f>A463*'Lineær programmering opg 4'!$C$11+Datatabel!C463*'Lineær programmering opg 4'!$D$11</f>
        <v>26207.999999999753</v>
      </c>
      <c r="K463" s="9">
        <f t="shared" si="37"/>
        <v>0</v>
      </c>
      <c r="L463" s="9">
        <f t="shared" si="38"/>
        <v>0</v>
      </c>
    </row>
    <row r="464" spans="1:12" ht="15" x14ac:dyDescent="0.25">
      <c r="A464" s="167">
        <f t="shared" si="36"/>
        <v>228.93600000000123</v>
      </c>
      <c r="B464" s="325">
        <f t="shared" si="39"/>
        <v>0.95390000000000508</v>
      </c>
      <c r="C464" s="167">
        <f t="shared" si="35"/>
        <v>22.127999999997542</v>
      </c>
      <c r="D464" s="167">
        <f>IF('Lineær programmering opg 4'!$M$4=0,"-",(-A464+'Lineær programmering opg 4'!$M$4)/'Lineær programmering opg 4'!$K$4*-1)</f>
        <v>22.127999999997542</v>
      </c>
      <c r="E464" s="167">
        <f>IF('Lineær programmering opg 4'!$M$5=0,"-",(-A464+'Lineær programmering opg 4'!$M$5)/'Lineær programmering opg 4'!$K$5*-1)</f>
        <v>128.29799999999909</v>
      </c>
      <c r="F464" s="167" t="str">
        <f>IF('Lineær programmering opg 4'!$E$6=0,"-",(-A464+'Lineær programmering opg 4'!$M$6)/'Lineær programmering opg 4'!$K$6*-1)</f>
        <v>-</v>
      </c>
      <c r="G464" s="167" t="str">
        <f>IF('Lineær programmering opg 4'!$D$7=0,"-",((-A464+'Lineær programmering opg 4'!$M$7)/'Lineær programmering opg 4'!$K$7)*-1)</f>
        <v>-</v>
      </c>
      <c r="H464" s="167" t="str">
        <f>IF('Lineær programmering opg 4'!$C$8=0,"-",((-A464+'Lineær programmering opg 4'!$M$8)/'Lineær programmering opg 4'!$K$8)*-1)</f>
        <v>-</v>
      </c>
      <c r="I464" s="167" t="str">
        <f>IF('Lineær programmering opg 4'!$D$8=0,"-",'Lineær programmering opg 4'!$G$8)</f>
        <v>-</v>
      </c>
      <c r="J464" s="295">
        <f>A464*'Lineær programmering opg 4'!$C$11+Datatabel!C464*'Lineær programmering opg 4'!$D$11</f>
        <v>26212.799999999756</v>
      </c>
      <c r="K464" s="9">
        <f t="shared" si="37"/>
        <v>0</v>
      </c>
      <c r="L464" s="9">
        <f t="shared" si="38"/>
        <v>0</v>
      </c>
    </row>
    <row r="465" spans="1:12" ht="15" x14ac:dyDescent="0.25">
      <c r="A465" s="167">
        <f t="shared" si="36"/>
        <v>228.91200000000123</v>
      </c>
      <c r="B465" s="325">
        <f t="shared" si="39"/>
        <v>0.95380000000000509</v>
      </c>
      <c r="C465" s="167">
        <f t="shared" si="35"/>
        <v>22.175999999997543</v>
      </c>
      <c r="D465" s="167">
        <f>IF('Lineær programmering opg 4'!$M$4=0,"-",(-A465+'Lineær programmering opg 4'!$M$4)/'Lineær programmering opg 4'!$K$4*-1)</f>
        <v>22.175999999997543</v>
      </c>
      <c r="E465" s="167">
        <f>IF('Lineær programmering opg 4'!$M$5=0,"-",(-A465+'Lineær programmering opg 4'!$M$5)/'Lineær programmering opg 4'!$K$5*-1)</f>
        <v>128.31599999999909</v>
      </c>
      <c r="F465" s="167" t="str">
        <f>IF('Lineær programmering opg 4'!$E$6=0,"-",(-A465+'Lineær programmering opg 4'!$M$6)/'Lineær programmering opg 4'!$K$6*-1)</f>
        <v>-</v>
      </c>
      <c r="G465" s="167" t="str">
        <f>IF('Lineær programmering opg 4'!$D$7=0,"-",((-A465+'Lineær programmering opg 4'!$M$7)/'Lineær programmering opg 4'!$K$7)*-1)</f>
        <v>-</v>
      </c>
      <c r="H465" s="167" t="str">
        <f>IF('Lineær programmering opg 4'!$C$8=0,"-",((-A465+'Lineær programmering opg 4'!$M$8)/'Lineær programmering opg 4'!$K$8)*-1)</f>
        <v>-</v>
      </c>
      <c r="I465" s="167" t="str">
        <f>IF('Lineær programmering opg 4'!$D$8=0,"-",'Lineær programmering opg 4'!$G$8)</f>
        <v>-</v>
      </c>
      <c r="J465" s="295">
        <f>A465*'Lineær programmering opg 4'!$C$11+Datatabel!C465*'Lineær programmering opg 4'!$D$11</f>
        <v>26217.599999999755</v>
      </c>
      <c r="K465" s="9">
        <f t="shared" si="37"/>
        <v>0</v>
      </c>
      <c r="L465" s="9">
        <f t="shared" si="38"/>
        <v>0</v>
      </c>
    </row>
    <row r="466" spans="1:12" ht="15" x14ac:dyDescent="0.25">
      <c r="A466" s="167">
        <f t="shared" si="36"/>
        <v>228.88800000000123</v>
      </c>
      <c r="B466" s="325">
        <f t="shared" si="39"/>
        <v>0.9537000000000051</v>
      </c>
      <c r="C466" s="167">
        <f t="shared" si="35"/>
        <v>22.223999999997545</v>
      </c>
      <c r="D466" s="167">
        <f>IF('Lineær programmering opg 4'!$M$4=0,"-",(-A466+'Lineær programmering opg 4'!$M$4)/'Lineær programmering opg 4'!$K$4*-1)</f>
        <v>22.223999999997545</v>
      </c>
      <c r="E466" s="167">
        <f>IF('Lineær programmering opg 4'!$M$5=0,"-",(-A466+'Lineær programmering opg 4'!$M$5)/'Lineær programmering opg 4'!$K$5*-1)</f>
        <v>128.33399999999909</v>
      </c>
      <c r="F466" s="167" t="str">
        <f>IF('Lineær programmering opg 4'!$E$6=0,"-",(-A466+'Lineær programmering opg 4'!$M$6)/'Lineær programmering opg 4'!$K$6*-1)</f>
        <v>-</v>
      </c>
      <c r="G466" s="167" t="str">
        <f>IF('Lineær programmering opg 4'!$D$7=0,"-",((-A466+'Lineær programmering opg 4'!$M$7)/'Lineær programmering opg 4'!$K$7)*-1)</f>
        <v>-</v>
      </c>
      <c r="H466" s="167" t="str">
        <f>IF('Lineær programmering opg 4'!$C$8=0,"-",((-A466+'Lineær programmering opg 4'!$M$8)/'Lineær programmering opg 4'!$K$8)*-1)</f>
        <v>-</v>
      </c>
      <c r="I466" s="167" t="str">
        <f>IF('Lineær programmering opg 4'!$D$8=0,"-",'Lineær programmering opg 4'!$G$8)</f>
        <v>-</v>
      </c>
      <c r="J466" s="295">
        <f>A466*'Lineær programmering opg 4'!$C$11+Datatabel!C466*'Lineær programmering opg 4'!$D$11</f>
        <v>26222.399999999754</v>
      </c>
      <c r="K466" s="9">
        <f t="shared" si="37"/>
        <v>0</v>
      </c>
      <c r="L466" s="9">
        <f t="shared" si="38"/>
        <v>0</v>
      </c>
    </row>
    <row r="467" spans="1:12" ht="15" x14ac:dyDescent="0.25">
      <c r="A467" s="167">
        <f t="shared" si="36"/>
        <v>228.86400000000123</v>
      </c>
      <c r="B467" s="325">
        <f t="shared" si="39"/>
        <v>0.95360000000000511</v>
      </c>
      <c r="C467" s="167">
        <f t="shared" si="35"/>
        <v>22.271999999997547</v>
      </c>
      <c r="D467" s="167">
        <f>IF('Lineær programmering opg 4'!$M$4=0,"-",(-A467+'Lineær programmering opg 4'!$M$4)/'Lineær programmering opg 4'!$K$4*-1)</f>
        <v>22.271999999997547</v>
      </c>
      <c r="E467" s="167">
        <f>IF('Lineær programmering opg 4'!$M$5=0,"-",(-A467+'Lineær programmering opg 4'!$M$5)/'Lineær programmering opg 4'!$K$5*-1)</f>
        <v>128.35199999999909</v>
      </c>
      <c r="F467" s="167" t="str">
        <f>IF('Lineær programmering opg 4'!$E$6=0,"-",(-A467+'Lineær programmering opg 4'!$M$6)/'Lineær programmering opg 4'!$K$6*-1)</f>
        <v>-</v>
      </c>
      <c r="G467" s="167" t="str">
        <f>IF('Lineær programmering opg 4'!$D$7=0,"-",((-A467+'Lineær programmering opg 4'!$M$7)/'Lineær programmering opg 4'!$K$7)*-1)</f>
        <v>-</v>
      </c>
      <c r="H467" s="167" t="str">
        <f>IF('Lineær programmering opg 4'!$C$8=0,"-",((-A467+'Lineær programmering opg 4'!$M$8)/'Lineær programmering opg 4'!$K$8)*-1)</f>
        <v>-</v>
      </c>
      <c r="I467" s="167" t="str">
        <f>IF('Lineær programmering opg 4'!$D$8=0,"-",'Lineær programmering opg 4'!$G$8)</f>
        <v>-</v>
      </c>
      <c r="J467" s="295">
        <f>A467*'Lineær programmering opg 4'!$C$11+Datatabel!C467*'Lineær programmering opg 4'!$D$11</f>
        <v>26227.199999999753</v>
      </c>
      <c r="K467" s="9">
        <f t="shared" si="37"/>
        <v>0</v>
      </c>
      <c r="L467" s="9">
        <f t="shared" si="38"/>
        <v>0</v>
      </c>
    </row>
    <row r="468" spans="1:12" ht="15" x14ac:dyDescent="0.25">
      <c r="A468" s="167">
        <f t="shared" si="36"/>
        <v>228.84000000000123</v>
      </c>
      <c r="B468" s="325">
        <f t="shared" si="39"/>
        <v>0.95350000000000512</v>
      </c>
      <c r="C468" s="167">
        <f t="shared" si="35"/>
        <v>22.319999999997549</v>
      </c>
      <c r="D468" s="167">
        <f>IF('Lineær programmering opg 4'!$M$4=0,"-",(-A468+'Lineær programmering opg 4'!$M$4)/'Lineær programmering opg 4'!$K$4*-1)</f>
        <v>22.319999999997549</v>
      </c>
      <c r="E468" s="167">
        <f>IF('Lineær programmering opg 4'!$M$5=0,"-",(-A468+'Lineær programmering opg 4'!$M$5)/'Lineær programmering opg 4'!$K$5*-1)</f>
        <v>128.3699999999991</v>
      </c>
      <c r="F468" s="167" t="str">
        <f>IF('Lineær programmering opg 4'!$E$6=0,"-",(-A468+'Lineær programmering opg 4'!$M$6)/'Lineær programmering opg 4'!$K$6*-1)</f>
        <v>-</v>
      </c>
      <c r="G468" s="167" t="str">
        <f>IF('Lineær programmering opg 4'!$D$7=0,"-",((-A468+'Lineær programmering opg 4'!$M$7)/'Lineær programmering opg 4'!$K$7)*-1)</f>
        <v>-</v>
      </c>
      <c r="H468" s="167" t="str">
        <f>IF('Lineær programmering opg 4'!$C$8=0,"-",((-A468+'Lineær programmering opg 4'!$M$8)/'Lineær programmering opg 4'!$K$8)*-1)</f>
        <v>-</v>
      </c>
      <c r="I468" s="167" t="str">
        <f>IF('Lineær programmering opg 4'!$D$8=0,"-",'Lineær programmering opg 4'!$G$8)</f>
        <v>-</v>
      </c>
      <c r="J468" s="295">
        <f>A468*'Lineær programmering opg 4'!$C$11+Datatabel!C468*'Lineær programmering opg 4'!$D$11</f>
        <v>26231.999999999756</v>
      </c>
      <c r="K468" s="9">
        <f t="shared" si="37"/>
        <v>0</v>
      </c>
      <c r="L468" s="9">
        <f t="shared" si="38"/>
        <v>0</v>
      </c>
    </row>
    <row r="469" spans="1:12" ht="15" x14ac:dyDescent="0.25">
      <c r="A469" s="167">
        <f t="shared" si="36"/>
        <v>228.81600000000122</v>
      </c>
      <c r="B469" s="325">
        <f t="shared" si="39"/>
        <v>0.95340000000000513</v>
      </c>
      <c r="C469" s="167">
        <f t="shared" si="35"/>
        <v>22.367999999997551</v>
      </c>
      <c r="D469" s="167">
        <f>IF('Lineær programmering opg 4'!$M$4=0,"-",(-A469+'Lineær programmering opg 4'!$M$4)/'Lineær programmering opg 4'!$K$4*-1)</f>
        <v>22.367999999997551</v>
      </c>
      <c r="E469" s="167">
        <f>IF('Lineær programmering opg 4'!$M$5=0,"-",(-A469+'Lineær programmering opg 4'!$M$5)/'Lineær programmering opg 4'!$K$5*-1)</f>
        <v>128.3879999999991</v>
      </c>
      <c r="F469" s="167" t="str">
        <f>IF('Lineær programmering opg 4'!$E$6=0,"-",(-A469+'Lineær programmering opg 4'!$M$6)/'Lineær programmering opg 4'!$K$6*-1)</f>
        <v>-</v>
      </c>
      <c r="G469" s="167" t="str">
        <f>IF('Lineær programmering opg 4'!$D$7=0,"-",((-A469+'Lineær programmering opg 4'!$M$7)/'Lineær programmering opg 4'!$K$7)*-1)</f>
        <v>-</v>
      </c>
      <c r="H469" s="167" t="str">
        <f>IF('Lineær programmering opg 4'!$C$8=0,"-",((-A469+'Lineær programmering opg 4'!$M$8)/'Lineær programmering opg 4'!$K$8)*-1)</f>
        <v>-</v>
      </c>
      <c r="I469" s="167" t="str">
        <f>IF('Lineær programmering opg 4'!$D$8=0,"-",'Lineær programmering opg 4'!$G$8)</f>
        <v>-</v>
      </c>
      <c r="J469" s="295">
        <f>A469*'Lineær programmering opg 4'!$C$11+Datatabel!C469*'Lineær programmering opg 4'!$D$11</f>
        <v>26236.799999999756</v>
      </c>
      <c r="K469" s="9">
        <f t="shared" si="37"/>
        <v>0</v>
      </c>
      <c r="L469" s="9">
        <f t="shared" si="38"/>
        <v>0</v>
      </c>
    </row>
    <row r="470" spans="1:12" ht="15" x14ac:dyDescent="0.25">
      <c r="A470" s="167">
        <f t="shared" si="36"/>
        <v>228.79200000000122</v>
      </c>
      <c r="B470" s="325">
        <f t="shared" si="39"/>
        <v>0.95330000000000514</v>
      </c>
      <c r="C470" s="167">
        <f t="shared" si="35"/>
        <v>22.415999999997553</v>
      </c>
      <c r="D470" s="167">
        <f>IF('Lineær programmering opg 4'!$M$4=0,"-",(-A470+'Lineær programmering opg 4'!$M$4)/'Lineær programmering opg 4'!$K$4*-1)</f>
        <v>22.415999999997553</v>
      </c>
      <c r="E470" s="167">
        <f>IF('Lineær programmering opg 4'!$M$5=0,"-",(-A470+'Lineær programmering opg 4'!$M$5)/'Lineær programmering opg 4'!$K$5*-1)</f>
        <v>128.4059999999991</v>
      </c>
      <c r="F470" s="167" t="str">
        <f>IF('Lineær programmering opg 4'!$E$6=0,"-",(-A470+'Lineær programmering opg 4'!$M$6)/'Lineær programmering opg 4'!$K$6*-1)</f>
        <v>-</v>
      </c>
      <c r="G470" s="167" t="str">
        <f>IF('Lineær programmering opg 4'!$D$7=0,"-",((-A470+'Lineær programmering opg 4'!$M$7)/'Lineær programmering opg 4'!$K$7)*-1)</f>
        <v>-</v>
      </c>
      <c r="H470" s="167" t="str">
        <f>IF('Lineær programmering opg 4'!$C$8=0,"-",((-A470+'Lineær programmering opg 4'!$M$8)/'Lineær programmering opg 4'!$K$8)*-1)</f>
        <v>-</v>
      </c>
      <c r="I470" s="167" t="str">
        <f>IF('Lineær programmering opg 4'!$D$8=0,"-",'Lineær programmering opg 4'!$G$8)</f>
        <v>-</v>
      </c>
      <c r="J470" s="295">
        <f>A470*'Lineær programmering opg 4'!$C$11+Datatabel!C470*'Lineær programmering opg 4'!$D$11</f>
        <v>26241.599999999755</v>
      </c>
      <c r="K470" s="9">
        <f t="shared" si="37"/>
        <v>0</v>
      </c>
      <c r="L470" s="9">
        <f t="shared" si="38"/>
        <v>0</v>
      </c>
    </row>
    <row r="471" spans="1:12" ht="15" x14ac:dyDescent="0.25">
      <c r="A471" s="167">
        <f t="shared" si="36"/>
        <v>228.76800000000122</v>
      </c>
      <c r="B471" s="325">
        <f t="shared" si="39"/>
        <v>0.95320000000000515</v>
      </c>
      <c r="C471" s="167">
        <f t="shared" si="35"/>
        <v>22.463999999997554</v>
      </c>
      <c r="D471" s="167">
        <f>IF('Lineær programmering opg 4'!$M$4=0,"-",(-A471+'Lineær programmering opg 4'!$M$4)/'Lineær programmering opg 4'!$K$4*-1)</f>
        <v>22.463999999997554</v>
      </c>
      <c r="E471" s="167">
        <f>IF('Lineær programmering opg 4'!$M$5=0,"-",(-A471+'Lineær programmering opg 4'!$M$5)/'Lineær programmering opg 4'!$K$5*-1)</f>
        <v>128.4239999999991</v>
      </c>
      <c r="F471" s="167" t="str">
        <f>IF('Lineær programmering opg 4'!$E$6=0,"-",(-A471+'Lineær programmering opg 4'!$M$6)/'Lineær programmering opg 4'!$K$6*-1)</f>
        <v>-</v>
      </c>
      <c r="G471" s="167" t="str">
        <f>IF('Lineær programmering opg 4'!$D$7=0,"-",((-A471+'Lineær programmering opg 4'!$M$7)/'Lineær programmering opg 4'!$K$7)*-1)</f>
        <v>-</v>
      </c>
      <c r="H471" s="167" t="str">
        <f>IF('Lineær programmering opg 4'!$C$8=0,"-",((-A471+'Lineær programmering opg 4'!$M$8)/'Lineær programmering opg 4'!$K$8)*-1)</f>
        <v>-</v>
      </c>
      <c r="I471" s="167" t="str">
        <f>IF('Lineær programmering opg 4'!$D$8=0,"-",'Lineær programmering opg 4'!$G$8)</f>
        <v>-</v>
      </c>
      <c r="J471" s="295">
        <f>A471*'Lineær programmering opg 4'!$C$11+Datatabel!C471*'Lineær programmering opg 4'!$D$11</f>
        <v>26246.399999999754</v>
      </c>
      <c r="K471" s="9">
        <f t="shared" si="37"/>
        <v>0</v>
      </c>
      <c r="L471" s="9">
        <f t="shared" si="38"/>
        <v>0</v>
      </c>
    </row>
    <row r="472" spans="1:12" ht="15" x14ac:dyDescent="0.25">
      <c r="A472" s="167">
        <f t="shared" si="36"/>
        <v>228.74400000000125</v>
      </c>
      <c r="B472" s="325">
        <f t="shared" si="39"/>
        <v>0.95310000000000517</v>
      </c>
      <c r="C472" s="167">
        <f t="shared" si="35"/>
        <v>22.511999999997499</v>
      </c>
      <c r="D472" s="167">
        <f>IF('Lineær programmering opg 4'!$M$4=0,"-",(-A472+'Lineær programmering opg 4'!$M$4)/'Lineær programmering opg 4'!$K$4*-1)</f>
        <v>22.511999999997499</v>
      </c>
      <c r="E472" s="167">
        <f>IF('Lineær programmering opg 4'!$M$5=0,"-",(-A472+'Lineær programmering opg 4'!$M$5)/'Lineær programmering opg 4'!$K$5*-1)</f>
        <v>128.44199999999907</v>
      </c>
      <c r="F472" s="167" t="str">
        <f>IF('Lineær programmering opg 4'!$E$6=0,"-",(-A472+'Lineær programmering opg 4'!$M$6)/'Lineær programmering opg 4'!$K$6*-1)</f>
        <v>-</v>
      </c>
      <c r="G472" s="167" t="str">
        <f>IF('Lineær programmering opg 4'!$D$7=0,"-",((-A472+'Lineær programmering opg 4'!$M$7)/'Lineær programmering opg 4'!$K$7)*-1)</f>
        <v>-</v>
      </c>
      <c r="H472" s="167" t="str">
        <f>IF('Lineær programmering opg 4'!$C$8=0,"-",((-A472+'Lineær programmering opg 4'!$M$8)/'Lineær programmering opg 4'!$K$8)*-1)</f>
        <v>-</v>
      </c>
      <c r="I472" s="167" t="str">
        <f>IF('Lineær programmering opg 4'!$D$8=0,"-",'Lineær programmering opg 4'!$G$8)</f>
        <v>-</v>
      </c>
      <c r="J472" s="295">
        <f>A472*'Lineær programmering opg 4'!$C$11+Datatabel!C472*'Lineær programmering opg 4'!$D$11</f>
        <v>26251.19999999975</v>
      </c>
      <c r="K472" s="9">
        <f t="shared" si="37"/>
        <v>0</v>
      </c>
      <c r="L472" s="9">
        <f t="shared" si="38"/>
        <v>0</v>
      </c>
    </row>
    <row r="473" spans="1:12" ht="15" x14ac:dyDescent="0.25">
      <c r="A473" s="167">
        <f t="shared" si="36"/>
        <v>228.72000000000125</v>
      </c>
      <c r="B473" s="325">
        <f t="shared" si="39"/>
        <v>0.95300000000000518</v>
      </c>
      <c r="C473" s="167">
        <f t="shared" si="35"/>
        <v>22.559999999997501</v>
      </c>
      <c r="D473" s="167">
        <f>IF('Lineær programmering opg 4'!$M$4=0,"-",(-A473+'Lineær programmering opg 4'!$M$4)/'Lineær programmering opg 4'!$K$4*-1)</f>
        <v>22.559999999997501</v>
      </c>
      <c r="E473" s="167">
        <f>IF('Lineær programmering opg 4'!$M$5=0,"-",(-A473+'Lineær programmering opg 4'!$M$5)/'Lineær programmering opg 4'!$K$5*-1)</f>
        <v>128.45999999999907</v>
      </c>
      <c r="F473" s="167" t="str">
        <f>IF('Lineær programmering opg 4'!$E$6=0,"-",(-A473+'Lineær programmering opg 4'!$M$6)/'Lineær programmering opg 4'!$K$6*-1)</f>
        <v>-</v>
      </c>
      <c r="G473" s="167" t="str">
        <f>IF('Lineær programmering opg 4'!$D$7=0,"-",((-A473+'Lineær programmering opg 4'!$M$7)/'Lineær programmering opg 4'!$K$7)*-1)</f>
        <v>-</v>
      </c>
      <c r="H473" s="167" t="str">
        <f>IF('Lineær programmering opg 4'!$C$8=0,"-",((-A473+'Lineær programmering opg 4'!$M$8)/'Lineær programmering opg 4'!$K$8)*-1)</f>
        <v>-</v>
      </c>
      <c r="I473" s="167" t="str">
        <f>IF('Lineær programmering opg 4'!$D$8=0,"-",'Lineær programmering opg 4'!$G$8)</f>
        <v>-</v>
      </c>
      <c r="J473" s="295">
        <f>A473*'Lineær programmering opg 4'!$C$11+Datatabel!C473*'Lineær programmering opg 4'!$D$11</f>
        <v>26255.999999999749</v>
      </c>
      <c r="K473" s="9">
        <f t="shared" si="37"/>
        <v>0</v>
      </c>
      <c r="L473" s="9">
        <f t="shared" si="38"/>
        <v>0</v>
      </c>
    </row>
    <row r="474" spans="1:12" ht="15" x14ac:dyDescent="0.25">
      <c r="A474" s="167">
        <f t="shared" si="36"/>
        <v>228.69600000000125</v>
      </c>
      <c r="B474" s="325">
        <f t="shared" si="39"/>
        <v>0.95290000000000519</v>
      </c>
      <c r="C474" s="167">
        <f t="shared" si="35"/>
        <v>22.607999999997503</v>
      </c>
      <c r="D474" s="167">
        <f>IF('Lineær programmering opg 4'!$M$4=0,"-",(-A474+'Lineær programmering opg 4'!$M$4)/'Lineær programmering opg 4'!$K$4*-1)</f>
        <v>22.607999999997503</v>
      </c>
      <c r="E474" s="167">
        <f>IF('Lineær programmering opg 4'!$M$5=0,"-",(-A474+'Lineær programmering opg 4'!$M$5)/'Lineær programmering opg 4'!$K$5*-1)</f>
        <v>128.47799999999907</v>
      </c>
      <c r="F474" s="167" t="str">
        <f>IF('Lineær programmering opg 4'!$E$6=0,"-",(-A474+'Lineær programmering opg 4'!$M$6)/'Lineær programmering opg 4'!$K$6*-1)</f>
        <v>-</v>
      </c>
      <c r="G474" s="167" t="str">
        <f>IF('Lineær programmering opg 4'!$D$7=0,"-",((-A474+'Lineær programmering opg 4'!$M$7)/'Lineær programmering opg 4'!$K$7)*-1)</f>
        <v>-</v>
      </c>
      <c r="H474" s="167" t="str">
        <f>IF('Lineær programmering opg 4'!$C$8=0,"-",((-A474+'Lineær programmering opg 4'!$M$8)/'Lineær programmering opg 4'!$K$8)*-1)</f>
        <v>-</v>
      </c>
      <c r="I474" s="167" t="str">
        <f>IF('Lineær programmering opg 4'!$D$8=0,"-",'Lineær programmering opg 4'!$G$8)</f>
        <v>-</v>
      </c>
      <c r="J474" s="295">
        <f>A474*'Lineær programmering opg 4'!$C$11+Datatabel!C474*'Lineær programmering opg 4'!$D$11</f>
        <v>26260.799999999752</v>
      </c>
      <c r="K474" s="9">
        <f t="shared" si="37"/>
        <v>0</v>
      </c>
      <c r="L474" s="9">
        <f t="shared" si="38"/>
        <v>0</v>
      </c>
    </row>
    <row r="475" spans="1:12" ht="15" x14ac:dyDescent="0.25">
      <c r="A475" s="167">
        <f t="shared" si="36"/>
        <v>228.67200000000125</v>
      </c>
      <c r="B475" s="325">
        <f t="shared" si="39"/>
        <v>0.9528000000000052</v>
      </c>
      <c r="C475" s="167">
        <f t="shared" si="35"/>
        <v>22.655999999997505</v>
      </c>
      <c r="D475" s="167">
        <f>IF('Lineær programmering opg 4'!$M$4=0,"-",(-A475+'Lineær programmering opg 4'!$M$4)/'Lineær programmering opg 4'!$K$4*-1)</f>
        <v>22.655999999997505</v>
      </c>
      <c r="E475" s="167">
        <f>IF('Lineær programmering opg 4'!$M$5=0,"-",(-A475+'Lineær programmering opg 4'!$M$5)/'Lineær programmering opg 4'!$K$5*-1)</f>
        <v>128.49599999999907</v>
      </c>
      <c r="F475" s="167" t="str">
        <f>IF('Lineær programmering opg 4'!$E$6=0,"-",(-A475+'Lineær programmering opg 4'!$M$6)/'Lineær programmering opg 4'!$K$6*-1)</f>
        <v>-</v>
      </c>
      <c r="G475" s="167" t="str">
        <f>IF('Lineær programmering opg 4'!$D$7=0,"-",((-A475+'Lineær programmering opg 4'!$M$7)/'Lineær programmering opg 4'!$K$7)*-1)</f>
        <v>-</v>
      </c>
      <c r="H475" s="167" t="str">
        <f>IF('Lineær programmering opg 4'!$C$8=0,"-",((-A475+'Lineær programmering opg 4'!$M$8)/'Lineær programmering opg 4'!$K$8)*-1)</f>
        <v>-</v>
      </c>
      <c r="I475" s="167" t="str">
        <f>IF('Lineær programmering opg 4'!$D$8=0,"-",'Lineær programmering opg 4'!$G$8)</f>
        <v>-</v>
      </c>
      <c r="J475" s="295">
        <f>A475*'Lineær programmering opg 4'!$C$11+Datatabel!C475*'Lineær programmering opg 4'!$D$11</f>
        <v>26265.599999999751</v>
      </c>
      <c r="K475" s="9">
        <f t="shared" si="37"/>
        <v>0</v>
      </c>
      <c r="L475" s="9">
        <f t="shared" si="38"/>
        <v>0</v>
      </c>
    </row>
    <row r="476" spans="1:12" ht="15" x14ac:dyDescent="0.25">
      <c r="A476" s="167">
        <f t="shared" si="36"/>
        <v>228.64800000000125</v>
      </c>
      <c r="B476" s="325">
        <f t="shared" si="39"/>
        <v>0.95270000000000521</v>
      </c>
      <c r="C476" s="167">
        <f t="shared" si="35"/>
        <v>22.703999999997507</v>
      </c>
      <c r="D476" s="167">
        <f>IF('Lineær programmering opg 4'!$M$4=0,"-",(-A476+'Lineær programmering opg 4'!$M$4)/'Lineær programmering opg 4'!$K$4*-1)</f>
        <v>22.703999999997507</v>
      </c>
      <c r="E476" s="167">
        <f>IF('Lineær programmering opg 4'!$M$5=0,"-",(-A476+'Lineær programmering opg 4'!$M$5)/'Lineær programmering opg 4'!$K$5*-1)</f>
        <v>128.51399999999907</v>
      </c>
      <c r="F476" s="167" t="str">
        <f>IF('Lineær programmering opg 4'!$E$6=0,"-",(-A476+'Lineær programmering opg 4'!$M$6)/'Lineær programmering opg 4'!$K$6*-1)</f>
        <v>-</v>
      </c>
      <c r="G476" s="167" t="str">
        <f>IF('Lineær programmering opg 4'!$D$7=0,"-",((-A476+'Lineær programmering opg 4'!$M$7)/'Lineær programmering opg 4'!$K$7)*-1)</f>
        <v>-</v>
      </c>
      <c r="H476" s="167" t="str">
        <f>IF('Lineær programmering opg 4'!$C$8=0,"-",((-A476+'Lineær programmering opg 4'!$M$8)/'Lineær programmering opg 4'!$K$8)*-1)</f>
        <v>-</v>
      </c>
      <c r="I476" s="167" t="str">
        <f>IF('Lineær programmering opg 4'!$D$8=0,"-",'Lineær programmering opg 4'!$G$8)</f>
        <v>-</v>
      </c>
      <c r="J476" s="295">
        <f>A476*'Lineær programmering opg 4'!$C$11+Datatabel!C476*'Lineær programmering opg 4'!$D$11</f>
        <v>26270.39999999975</v>
      </c>
      <c r="K476" s="9">
        <f t="shared" si="37"/>
        <v>0</v>
      </c>
      <c r="L476" s="9">
        <f t="shared" si="38"/>
        <v>0</v>
      </c>
    </row>
    <row r="477" spans="1:12" ht="15" x14ac:dyDescent="0.25">
      <c r="A477" s="167">
        <f t="shared" si="36"/>
        <v>228.62400000000125</v>
      </c>
      <c r="B477" s="325">
        <f t="shared" si="39"/>
        <v>0.95260000000000522</v>
      </c>
      <c r="C477" s="167">
        <f t="shared" si="35"/>
        <v>22.751999999997508</v>
      </c>
      <c r="D477" s="167">
        <f>IF('Lineær programmering opg 4'!$M$4=0,"-",(-A477+'Lineær programmering opg 4'!$M$4)/'Lineær programmering opg 4'!$K$4*-1)</f>
        <v>22.751999999997508</v>
      </c>
      <c r="E477" s="167">
        <f>IF('Lineær programmering opg 4'!$M$5=0,"-",(-A477+'Lineær programmering opg 4'!$M$5)/'Lineær programmering opg 4'!$K$5*-1)</f>
        <v>128.53199999999907</v>
      </c>
      <c r="F477" s="167" t="str">
        <f>IF('Lineær programmering opg 4'!$E$6=0,"-",(-A477+'Lineær programmering opg 4'!$M$6)/'Lineær programmering opg 4'!$K$6*-1)</f>
        <v>-</v>
      </c>
      <c r="G477" s="167" t="str">
        <f>IF('Lineær programmering opg 4'!$D$7=0,"-",((-A477+'Lineær programmering opg 4'!$M$7)/'Lineær programmering opg 4'!$K$7)*-1)</f>
        <v>-</v>
      </c>
      <c r="H477" s="167" t="str">
        <f>IF('Lineær programmering opg 4'!$C$8=0,"-",((-A477+'Lineær programmering opg 4'!$M$8)/'Lineær programmering opg 4'!$K$8)*-1)</f>
        <v>-</v>
      </c>
      <c r="I477" s="167" t="str">
        <f>IF('Lineær programmering opg 4'!$D$8=0,"-",'Lineær programmering opg 4'!$G$8)</f>
        <v>-</v>
      </c>
      <c r="J477" s="295">
        <f>A477*'Lineær programmering opg 4'!$C$11+Datatabel!C477*'Lineær programmering opg 4'!$D$11</f>
        <v>26275.19999999975</v>
      </c>
      <c r="K477" s="9">
        <f t="shared" si="37"/>
        <v>0</v>
      </c>
      <c r="L477" s="9">
        <f t="shared" si="38"/>
        <v>0</v>
      </c>
    </row>
    <row r="478" spans="1:12" ht="15" x14ac:dyDescent="0.25">
      <c r="A478" s="167">
        <f t="shared" si="36"/>
        <v>228.60000000000124</v>
      </c>
      <c r="B478" s="325">
        <f t="shared" si="39"/>
        <v>0.95250000000000523</v>
      </c>
      <c r="C478" s="167">
        <f t="shared" si="35"/>
        <v>22.79999999999751</v>
      </c>
      <c r="D478" s="167">
        <f>IF('Lineær programmering opg 4'!$M$4=0,"-",(-A478+'Lineær programmering opg 4'!$M$4)/'Lineær programmering opg 4'!$K$4*-1)</f>
        <v>22.79999999999751</v>
      </c>
      <c r="E478" s="167">
        <f>IF('Lineær programmering opg 4'!$M$5=0,"-",(-A478+'Lineær programmering opg 4'!$M$5)/'Lineær programmering opg 4'!$K$5*-1)</f>
        <v>128.54999999999907</v>
      </c>
      <c r="F478" s="167" t="str">
        <f>IF('Lineær programmering opg 4'!$E$6=0,"-",(-A478+'Lineær programmering opg 4'!$M$6)/'Lineær programmering opg 4'!$K$6*-1)</f>
        <v>-</v>
      </c>
      <c r="G478" s="167" t="str">
        <f>IF('Lineær programmering opg 4'!$D$7=0,"-",((-A478+'Lineær programmering opg 4'!$M$7)/'Lineær programmering opg 4'!$K$7)*-1)</f>
        <v>-</v>
      </c>
      <c r="H478" s="167" t="str">
        <f>IF('Lineær programmering opg 4'!$C$8=0,"-",((-A478+'Lineær programmering opg 4'!$M$8)/'Lineær programmering opg 4'!$K$8)*-1)</f>
        <v>-</v>
      </c>
      <c r="I478" s="167" t="str">
        <f>IF('Lineær programmering opg 4'!$D$8=0,"-",'Lineær programmering opg 4'!$G$8)</f>
        <v>-</v>
      </c>
      <c r="J478" s="295">
        <f>A478*'Lineær programmering opg 4'!$C$11+Datatabel!C478*'Lineær programmering opg 4'!$D$11</f>
        <v>26279.999999999749</v>
      </c>
      <c r="K478" s="9">
        <f t="shared" si="37"/>
        <v>0</v>
      </c>
      <c r="L478" s="9">
        <f t="shared" si="38"/>
        <v>0</v>
      </c>
    </row>
    <row r="479" spans="1:12" ht="15" x14ac:dyDescent="0.25">
      <c r="A479" s="167">
        <f t="shared" si="36"/>
        <v>228.57600000000127</v>
      </c>
      <c r="B479" s="325">
        <f t="shared" si="39"/>
        <v>0.95240000000000524</v>
      </c>
      <c r="C479" s="167">
        <f t="shared" si="35"/>
        <v>22.847999999997455</v>
      </c>
      <c r="D479" s="167">
        <f>IF('Lineær programmering opg 4'!$M$4=0,"-",(-A479+'Lineær programmering opg 4'!$M$4)/'Lineær programmering opg 4'!$K$4*-1)</f>
        <v>22.847999999997455</v>
      </c>
      <c r="E479" s="167">
        <f>IF('Lineær programmering opg 4'!$M$5=0,"-",(-A479+'Lineær programmering opg 4'!$M$5)/'Lineær programmering opg 4'!$K$5*-1)</f>
        <v>128.56799999999905</v>
      </c>
      <c r="F479" s="167" t="str">
        <f>IF('Lineær programmering opg 4'!$E$6=0,"-",(-A479+'Lineær programmering opg 4'!$M$6)/'Lineær programmering opg 4'!$K$6*-1)</f>
        <v>-</v>
      </c>
      <c r="G479" s="167" t="str">
        <f>IF('Lineær programmering opg 4'!$D$7=0,"-",((-A479+'Lineær programmering opg 4'!$M$7)/'Lineær programmering opg 4'!$K$7)*-1)</f>
        <v>-</v>
      </c>
      <c r="H479" s="167" t="str">
        <f>IF('Lineær programmering opg 4'!$C$8=0,"-",((-A479+'Lineær programmering opg 4'!$M$8)/'Lineær programmering opg 4'!$K$8)*-1)</f>
        <v>-</v>
      </c>
      <c r="I479" s="167" t="str">
        <f>IF('Lineær programmering opg 4'!$D$8=0,"-",'Lineær programmering opg 4'!$G$8)</f>
        <v>-</v>
      </c>
      <c r="J479" s="295">
        <f>A479*'Lineær programmering opg 4'!$C$11+Datatabel!C479*'Lineær programmering opg 4'!$D$11</f>
        <v>26284.799999999745</v>
      </c>
      <c r="K479" s="9">
        <f t="shared" si="37"/>
        <v>0</v>
      </c>
      <c r="L479" s="9">
        <f t="shared" si="38"/>
        <v>0</v>
      </c>
    </row>
    <row r="480" spans="1:12" ht="15" x14ac:dyDescent="0.25">
      <c r="A480" s="167">
        <f t="shared" si="36"/>
        <v>228.55200000000127</v>
      </c>
      <c r="B480" s="325">
        <f t="shared" si="39"/>
        <v>0.95230000000000525</v>
      </c>
      <c r="C480" s="167">
        <f t="shared" si="35"/>
        <v>22.895999999997457</v>
      </c>
      <c r="D480" s="167">
        <f>IF('Lineær programmering opg 4'!$M$4=0,"-",(-A480+'Lineær programmering opg 4'!$M$4)/'Lineær programmering opg 4'!$K$4*-1)</f>
        <v>22.895999999997457</v>
      </c>
      <c r="E480" s="167">
        <f>IF('Lineær programmering opg 4'!$M$5=0,"-",(-A480+'Lineær programmering opg 4'!$M$5)/'Lineær programmering opg 4'!$K$5*-1)</f>
        <v>128.58599999999905</v>
      </c>
      <c r="F480" s="167" t="str">
        <f>IF('Lineær programmering opg 4'!$E$6=0,"-",(-A480+'Lineær programmering opg 4'!$M$6)/'Lineær programmering opg 4'!$K$6*-1)</f>
        <v>-</v>
      </c>
      <c r="G480" s="167" t="str">
        <f>IF('Lineær programmering opg 4'!$D$7=0,"-",((-A480+'Lineær programmering opg 4'!$M$7)/'Lineær programmering opg 4'!$K$7)*-1)</f>
        <v>-</v>
      </c>
      <c r="H480" s="167" t="str">
        <f>IF('Lineær programmering opg 4'!$C$8=0,"-",((-A480+'Lineær programmering opg 4'!$M$8)/'Lineær programmering opg 4'!$K$8)*-1)</f>
        <v>-</v>
      </c>
      <c r="I480" s="167" t="str">
        <f>IF('Lineær programmering opg 4'!$D$8=0,"-",'Lineær programmering opg 4'!$G$8)</f>
        <v>-</v>
      </c>
      <c r="J480" s="295">
        <f>A480*'Lineær programmering opg 4'!$C$11+Datatabel!C480*'Lineær programmering opg 4'!$D$11</f>
        <v>26289.599999999748</v>
      </c>
      <c r="K480" s="9">
        <f t="shared" si="37"/>
        <v>0</v>
      </c>
      <c r="L480" s="9">
        <f t="shared" si="38"/>
        <v>0</v>
      </c>
    </row>
    <row r="481" spans="1:12" ht="15" x14ac:dyDescent="0.25">
      <c r="A481" s="167">
        <f t="shared" si="36"/>
        <v>228.52800000000127</v>
      </c>
      <c r="B481" s="325">
        <f t="shared" si="39"/>
        <v>0.95220000000000526</v>
      </c>
      <c r="C481" s="167">
        <f t="shared" si="35"/>
        <v>22.943999999997459</v>
      </c>
      <c r="D481" s="167">
        <f>IF('Lineær programmering opg 4'!$M$4=0,"-",(-A481+'Lineær programmering opg 4'!$M$4)/'Lineær programmering opg 4'!$K$4*-1)</f>
        <v>22.943999999997459</v>
      </c>
      <c r="E481" s="167">
        <f>IF('Lineær programmering opg 4'!$M$5=0,"-",(-A481+'Lineær programmering opg 4'!$M$5)/'Lineær programmering opg 4'!$K$5*-1)</f>
        <v>128.60399999999905</v>
      </c>
      <c r="F481" s="167" t="str">
        <f>IF('Lineær programmering opg 4'!$E$6=0,"-",(-A481+'Lineær programmering opg 4'!$M$6)/'Lineær programmering opg 4'!$K$6*-1)</f>
        <v>-</v>
      </c>
      <c r="G481" s="167" t="str">
        <f>IF('Lineær programmering opg 4'!$D$7=0,"-",((-A481+'Lineær programmering opg 4'!$M$7)/'Lineær programmering opg 4'!$K$7)*-1)</f>
        <v>-</v>
      </c>
      <c r="H481" s="167" t="str">
        <f>IF('Lineær programmering opg 4'!$C$8=0,"-",((-A481+'Lineær programmering opg 4'!$M$8)/'Lineær programmering opg 4'!$K$8)*-1)</f>
        <v>-</v>
      </c>
      <c r="I481" s="167" t="str">
        <f>IF('Lineær programmering opg 4'!$D$8=0,"-",'Lineær programmering opg 4'!$G$8)</f>
        <v>-</v>
      </c>
      <c r="J481" s="295">
        <f>A481*'Lineær programmering opg 4'!$C$11+Datatabel!C481*'Lineær programmering opg 4'!$D$11</f>
        <v>26294.399999999747</v>
      </c>
      <c r="K481" s="9">
        <f t="shared" si="37"/>
        <v>0</v>
      </c>
      <c r="L481" s="9">
        <f t="shared" si="38"/>
        <v>0</v>
      </c>
    </row>
    <row r="482" spans="1:12" ht="15" x14ac:dyDescent="0.25">
      <c r="A482" s="167">
        <f t="shared" si="36"/>
        <v>228.50400000000127</v>
      </c>
      <c r="B482" s="325">
        <f t="shared" si="39"/>
        <v>0.95210000000000528</v>
      </c>
      <c r="C482" s="167">
        <f t="shared" si="35"/>
        <v>22.991999999997461</v>
      </c>
      <c r="D482" s="167">
        <f>IF('Lineær programmering opg 4'!$M$4=0,"-",(-A482+'Lineær programmering opg 4'!$M$4)/'Lineær programmering opg 4'!$K$4*-1)</f>
        <v>22.991999999997461</v>
      </c>
      <c r="E482" s="167">
        <f>IF('Lineær programmering opg 4'!$M$5=0,"-",(-A482+'Lineær programmering opg 4'!$M$5)/'Lineær programmering opg 4'!$K$5*-1)</f>
        <v>128.62199999999905</v>
      </c>
      <c r="F482" s="167" t="str">
        <f>IF('Lineær programmering opg 4'!$E$6=0,"-",(-A482+'Lineær programmering opg 4'!$M$6)/'Lineær programmering opg 4'!$K$6*-1)</f>
        <v>-</v>
      </c>
      <c r="G482" s="167" t="str">
        <f>IF('Lineær programmering opg 4'!$D$7=0,"-",((-A482+'Lineær programmering opg 4'!$M$7)/'Lineær programmering opg 4'!$K$7)*-1)</f>
        <v>-</v>
      </c>
      <c r="H482" s="167" t="str">
        <f>IF('Lineær programmering opg 4'!$C$8=0,"-",((-A482+'Lineær programmering opg 4'!$M$8)/'Lineær programmering opg 4'!$K$8)*-1)</f>
        <v>-</v>
      </c>
      <c r="I482" s="167" t="str">
        <f>IF('Lineær programmering opg 4'!$D$8=0,"-",'Lineær programmering opg 4'!$G$8)</f>
        <v>-</v>
      </c>
      <c r="J482" s="295">
        <f>A482*'Lineær programmering opg 4'!$C$11+Datatabel!C482*'Lineær programmering opg 4'!$D$11</f>
        <v>26299.199999999742</v>
      </c>
      <c r="K482" s="9">
        <f t="shared" si="37"/>
        <v>0</v>
      </c>
      <c r="L482" s="9">
        <f t="shared" si="38"/>
        <v>0</v>
      </c>
    </row>
    <row r="483" spans="1:12" ht="15" x14ac:dyDescent="0.25">
      <c r="A483" s="167">
        <f t="shared" si="36"/>
        <v>228.48000000000127</v>
      </c>
      <c r="B483" s="325">
        <f t="shared" si="39"/>
        <v>0.95200000000000529</v>
      </c>
      <c r="C483" s="167">
        <f t="shared" si="35"/>
        <v>23.039999999997463</v>
      </c>
      <c r="D483" s="167">
        <f>IF('Lineær programmering opg 4'!$M$4=0,"-",(-A483+'Lineær programmering opg 4'!$M$4)/'Lineær programmering opg 4'!$K$4*-1)</f>
        <v>23.039999999997463</v>
      </c>
      <c r="E483" s="167">
        <f>IF('Lineær programmering opg 4'!$M$5=0,"-",(-A483+'Lineær programmering opg 4'!$M$5)/'Lineær programmering opg 4'!$K$5*-1)</f>
        <v>128.63999999999905</v>
      </c>
      <c r="F483" s="167" t="str">
        <f>IF('Lineær programmering opg 4'!$E$6=0,"-",(-A483+'Lineær programmering opg 4'!$M$6)/'Lineær programmering opg 4'!$K$6*-1)</f>
        <v>-</v>
      </c>
      <c r="G483" s="167" t="str">
        <f>IF('Lineær programmering opg 4'!$D$7=0,"-",((-A483+'Lineær programmering opg 4'!$M$7)/'Lineær programmering opg 4'!$K$7)*-1)</f>
        <v>-</v>
      </c>
      <c r="H483" s="167" t="str">
        <f>IF('Lineær programmering opg 4'!$C$8=0,"-",((-A483+'Lineær programmering opg 4'!$M$8)/'Lineær programmering opg 4'!$K$8)*-1)</f>
        <v>-</v>
      </c>
      <c r="I483" s="167" t="str">
        <f>IF('Lineær programmering opg 4'!$D$8=0,"-",'Lineær programmering opg 4'!$G$8)</f>
        <v>-</v>
      </c>
      <c r="J483" s="295">
        <f>A483*'Lineær programmering opg 4'!$C$11+Datatabel!C483*'Lineær programmering opg 4'!$D$11</f>
        <v>26303.999999999745</v>
      </c>
      <c r="K483" s="9">
        <f t="shared" si="37"/>
        <v>0</v>
      </c>
      <c r="L483" s="9">
        <f t="shared" si="38"/>
        <v>0</v>
      </c>
    </row>
    <row r="484" spans="1:12" ht="15" x14ac:dyDescent="0.25">
      <c r="A484" s="167">
        <f t="shared" si="36"/>
        <v>228.45600000000127</v>
      </c>
      <c r="B484" s="325">
        <f t="shared" si="39"/>
        <v>0.9519000000000053</v>
      </c>
      <c r="C484" s="167">
        <f t="shared" si="35"/>
        <v>23.087999999997464</v>
      </c>
      <c r="D484" s="167">
        <f>IF('Lineær programmering opg 4'!$M$4=0,"-",(-A484+'Lineær programmering opg 4'!$M$4)/'Lineær programmering opg 4'!$K$4*-1)</f>
        <v>23.087999999997464</v>
      </c>
      <c r="E484" s="167">
        <f>IF('Lineær programmering opg 4'!$M$5=0,"-",(-A484+'Lineær programmering opg 4'!$M$5)/'Lineær programmering opg 4'!$K$5*-1)</f>
        <v>128.65799999999905</v>
      </c>
      <c r="F484" s="167" t="str">
        <f>IF('Lineær programmering opg 4'!$E$6=0,"-",(-A484+'Lineær programmering opg 4'!$M$6)/'Lineær programmering opg 4'!$K$6*-1)</f>
        <v>-</v>
      </c>
      <c r="G484" s="167" t="str">
        <f>IF('Lineær programmering opg 4'!$D$7=0,"-",((-A484+'Lineær programmering opg 4'!$M$7)/'Lineær programmering opg 4'!$K$7)*-1)</f>
        <v>-</v>
      </c>
      <c r="H484" s="167" t="str">
        <f>IF('Lineær programmering opg 4'!$C$8=0,"-",((-A484+'Lineær programmering opg 4'!$M$8)/'Lineær programmering opg 4'!$K$8)*-1)</f>
        <v>-</v>
      </c>
      <c r="I484" s="167" t="str">
        <f>IF('Lineær programmering opg 4'!$D$8=0,"-",'Lineær programmering opg 4'!$G$8)</f>
        <v>-</v>
      </c>
      <c r="J484" s="295">
        <f>A484*'Lineær programmering opg 4'!$C$11+Datatabel!C484*'Lineær programmering opg 4'!$D$11</f>
        <v>26308.799999999745</v>
      </c>
      <c r="K484" s="9">
        <f t="shared" si="37"/>
        <v>0</v>
      </c>
      <c r="L484" s="9">
        <f t="shared" si="38"/>
        <v>0</v>
      </c>
    </row>
    <row r="485" spans="1:12" ht="15" x14ac:dyDescent="0.25">
      <c r="A485" s="167">
        <f t="shared" si="36"/>
        <v>228.43200000000127</v>
      </c>
      <c r="B485" s="325">
        <f t="shared" si="39"/>
        <v>0.95180000000000531</v>
      </c>
      <c r="C485" s="167">
        <f t="shared" si="35"/>
        <v>23.135999999997466</v>
      </c>
      <c r="D485" s="167">
        <f>IF('Lineær programmering opg 4'!$M$4=0,"-",(-A485+'Lineær programmering opg 4'!$M$4)/'Lineær programmering opg 4'!$K$4*-1)</f>
        <v>23.135999999997466</v>
      </c>
      <c r="E485" s="167">
        <f>IF('Lineær programmering opg 4'!$M$5=0,"-",(-A485+'Lineær programmering opg 4'!$M$5)/'Lineær programmering opg 4'!$K$5*-1)</f>
        <v>128.67599999999905</v>
      </c>
      <c r="F485" s="167" t="str">
        <f>IF('Lineær programmering opg 4'!$E$6=0,"-",(-A485+'Lineær programmering opg 4'!$M$6)/'Lineær programmering opg 4'!$K$6*-1)</f>
        <v>-</v>
      </c>
      <c r="G485" s="167" t="str">
        <f>IF('Lineær programmering opg 4'!$D$7=0,"-",((-A485+'Lineær programmering opg 4'!$M$7)/'Lineær programmering opg 4'!$K$7)*-1)</f>
        <v>-</v>
      </c>
      <c r="H485" s="167" t="str">
        <f>IF('Lineær programmering opg 4'!$C$8=0,"-",((-A485+'Lineær programmering opg 4'!$M$8)/'Lineær programmering opg 4'!$K$8)*-1)</f>
        <v>-</v>
      </c>
      <c r="I485" s="167" t="str">
        <f>IF('Lineær programmering opg 4'!$D$8=0,"-",'Lineær programmering opg 4'!$G$8)</f>
        <v>-</v>
      </c>
      <c r="J485" s="295">
        <f>A485*'Lineær programmering opg 4'!$C$11+Datatabel!C485*'Lineær programmering opg 4'!$D$11</f>
        <v>26313.599999999748</v>
      </c>
      <c r="K485" s="9">
        <f t="shared" si="37"/>
        <v>0</v>
      </c>
      <c r="L485" s="9">
        <f t="shared" si="38"/>
        <v>0</v>
      </c>
    </row>
    <row r="486" spans="1:12" ht="15" x14ac:dyDescent="0.25">
      <c r="A486" s="167">
        <f t="shared" si="36"/>
        <v>228.40800000000127</v>
      </c>
      <c r="B486" s="325">
        <f t="shared" si="39"/>
        <v>0.95170000000000532</v>
      </c>
      <c r="C486" s="167">
        <f t="shared" si="35"/>
        <v>23.183999999997468</v>
      </c>
      <c r="D486" s="167">
        <f>IF('Lineær programmering opg 4'!$M$4=0,"-",(-A486+'Lineær programmering opg 4'!$M$4)/'Lineær programmering opg 4'!$K$4*-1)</f>
        <v>23.183999999997468</v>
      </c>
      <c r="E486" s="167">
        <f>IF('Lineær programmering opg 4'!$M$5=0,"-",(-A486+'Lineær programmering opg 4'!$M$5)/'Lineær programmering opg 4'!$K$5*-1)</f>
        <v>128.69399999999905</v>
      </c>
      <c r="F486" s="167" t="str">
        <f>IF('Lineær programmering opg 4'!$E$6=0,"-",(-A486+'Lineær programmering opg 4'!$M$6)/'Lineær programmering opg 4'!$K$6*-1)</f>
        <v>-</v>
      </c>
      <c r="G486" s="167" t="str">
        <f>IF('Lineær programmering opg 4'!$D$7=0,"-",((-A486+'Lineær programmering opg 4'!$M$7)/'Lineær programmering opg 4'!$K$7)*-1)</f>
        <v>-</v>
      </c>
      <c r="H486" s="167" t="str">
        <f>IF('Lineær programmering opg 4'!$C$8=0,"-",((-A486+'Lineær programmering opg 4'!$M$8)/'Lineær programmering opg 4'!$K$8)*-1)</f>
        <v>-</v>
      </c>
      <c r="I486" s="167" t="str">
        <f>IF('Lineær programmering opg 4'!$D$8=0,"-",'Lineær programmering opg 4'!$G$8)</f>
        <v>-</v>
      </c>
      <c r="J486" s="295">
        <f>A486*'Lineær programmering opg 4'!$C$11+Datatabel!C486*'Lineær programmering opg 4'!$D$11</f>
        <v>26318.399999999747</v>
      </c>
      <c r="K486" s="9">
        <f t="shared" si="37"/>
        <v>0</v>
      </c>
      <c r="L486" s="9">
        <f t="shared" si="38"/>
        <v>0</v>
      </c>
    </row>
    <row r="487" spans="1:12" ht="15" x14ac:dyDescent="0.25">
      <c r="A487" s="167">
        <f t="shared" si="36"/>
        <v>228.38400000000127</v>
      </c>
      <c r="B487" s="325">
        <f t="shared" si="39"/>
        <v>0.95160000000000533</v>
      </c>
      <c r="C487" s="167">
        <f t="shared" si="35"/>
        <v>23.23199999999747</v>
      </c>
      <c r="D487" s="167">
        <f>IF('Lineær programmering opg 4'!$M$4=0,"-",(-A487+'Lineær programmering opg 4'!$M$4)/'Lineær programmering opg 4'!$K$4*-1)</f>
        <v>23.23199999999747</v>
      </c>
      <c r="E487" s="167">
        <f>IF('Lineær programmering opg 4'!$M$5=0,"-",(-A487+'Lineær programmering opg 4'!$M$5)/'Lineær programmering opg 4'!$K$5*-1)</f>
        <v>128.71199999999905</v>
      </c>
      <c r="F487" s="167" t="str">
        <f>IF('Lineær programmering opg 4'!$E$6=0,"-",(-A487+'Lineær programmering opg 4'!$M$6)/'Lineær programmering opg 4'!$K$6*-1)</f>
        <v>-</v>
      </c>
      <c r="G487" s="167" t="str">
        <f>IF('Lineær programmering opg 4'!$D$7=0,"-",((-A487+'Lineær programmering opg 4'!$M$7)/'Lineær programmering opg 4'!$K$7)*-1)</f>
        <v>-</v>
      </c>
      <c r="H487" s="167" t="str">
        <f>IF('Lineær programmering opg 4'!$C$8=0,"-",((-A487+'Lineær programmering opg 4'!$M$8)/'Lineær programmering opg 4'!$K$8)*-1)</f>
        <v>-</v>
      </c>
      <c r="I487" s="167" t="str">
        <f>IF('Lineær programmering opg 4'!$D$8=0,"-",'Lineær programmering opg 4'!$G$8)</f>
        <v>-</v>
      </c>
      <c r="J487" s="295">
        <f>A487*'Lineær programmering opg 4'!$C$11+Datatabel!C487*'Lineær programmering opg 4'!$D$11</f>
        <v>26323.199999999746</v>
      </c>
      <c r="K487" s="9">
        <f t="shared" si="37"/>
        <v>0</v>
      </c>
      <c r="L487" s="9">
        <f t="shared" si="38"/>
        <v>0</v>
      </c>
    </row>
    <row r="488" spans="1:12" ht="15" x14ac:dyDescent="0.25">
      <c r="A488" s="167">
        <f t="shared" si="36"/>
        <v>228.36000000000129</v>
      </c>
      <c r="B488" s="325">
        <f t="shared" si="39"/>
        <v>0.95150000000000534</v>
      </c>
      <c r="C488" s="167">
        <f t="shared" si="35"/>
        <v>23.279999999997415</v>
      </c>
      <c r="D488" s="167">
        <f>IF('Lineær programmering opg 4'!$M$4=0,"-",(-A488+'Lineær programmering opg 4'!$M$4)/'Lineær programmering opg 4'!$K$4*-1)</f>
        <v>23.279999999997415</v>
      </c>
      <c r="E488" s="167">
        <f>IF('Lineær programmering opg 4'!$M$5=0,"-",(-A488+'Lineær programmering opg 4'!$M$5)/'Lineær programmering opg 4'!$K$5*-1)</f>
        <v>128.72999999999905</v>
      </c>
      <c r="F488" s="167" t="str">
        <f>IF('Lineær programmering opg 4'!$E$6=0,"-",(-A488+'Lineær programmering opg 4'!$M$6)/'Lineær programmering opg 4'!$K$6*-1)</f>
        <v>-</v>
      </c>
      <c r="G488" s="167" t="str">
        <f>IF('Lineær programmering opg 4'!$D$7=0,"-",((-A488+'Lineær programmering opg 4'!$M$7)/'Lineær programmering opg 4'!$K$7)*-1)</f>
        <v>-</v>
      </c>
      <c r="H488" s="167" t="str">
        <f>IF('Lineær programmering opg 4'!$C$8=0,"-",((-A488+'Lineær programmering opg 4'!$M$8)/'Lineær programmering opg 4'!$K$8)*-1)</f>
        <v>-</v>
      </c>
      <c r="I488" s="167" t="str">
        <f>IF('Lineær programmering opg 4'!$D$8=0,"-",'Lineær programmering opg 4'!$G$8)</f>
        <v>-</v>
      </c>
      <c r="J488" s="295">
        <f>A488*'Lineær programmering opg 4'!$C$11+Datatabel!C488*'Lineær programmering opg 4'!$D$11</f>
        <v>26327.999999999742</v>
      </c>
      <c r="K488" s="9">
        <f t="shared" si="37"/>
        <v>0</v>
      </c>
      <c r="L488" s="9">
        <f t="shared" si="38"/>
        <v>0</v>
      </c>
    </row>
    <row r="489" spans="1:12" ht="15" x14ac:dyDescent="0.25">
      <c r="A489" s="167">
        <f t="shared" si="36"/>
        <v>228.33600000000129</v>
      </c>
      <c r="B489" s="325">
        <f t="shared" si="39"/>
        <v>0.95140000000000535</v>
      </c>
      <c r="C489" s="167">
        <f t="shared" si="35"/>
        <v>23.327999999997417</v>
      </c>
      <c r="D489" s="167">
        <f>IF('Lineær programmering opg 4'!$M$4=0,"-",(-A489+'Lineær programmering opg 4'!$M$4)/'Lineær programmering opg 4'!$K$4*-1)</f>
        <v>23.327999999997417</v>
      </c>
      <c r="E489" s="167">
        <f>IF('Lineær programmering opg 4'!$M$5=0,"-",(-A489+'Lineær programmering opg 4'!$M$5)/'Lineær programmering opg 4'!$K$5*-1)</f>
        <v>128.74799999999905</v>
      </c>
      <c r="F489" s="167" t="str">
        <f>IF('Lineær programmering opg 4'!$E$6=0,"-",(-A489+'Lineær programmering opg 4'!$M$6)/'Lineær programmering opg 4'!$K$6*-1)</f>
        <v>-</v>
      </c>
      <c r="G489" s="167" t="str">
        <f>IF('Lineær programmering opg 4'!$D$7=0,"-",((-A489+'Lineær programmering opg 4'!$M$7)/'Lineær programmering opg 4'!$K$7)*-1)</f>
        <v>-</v>
      </c>
      <c r="H489" s="167" t="str">
        <f>IF('Lineær programmering opg 4'!$C$8=0,"-",((-A489+'Lineær programmering opg 4'!$M$8)/'Lineær programmering opg 4'!$K$8)*-1)</f>
        <v>-</v>
      </c>
      <c r="I489" s="167" t="str">
        <f>IF('Lineær programmering opg 4'!$D$8=0,"-",'Lineær programmering opg 4'!$G$8)</f>
        <v>-</v>
      </c>
      <c r="J489" s="295">
        <f>A489*'Lineær programmering opg 4'!$C$11+Datatabel!C489*'Lineær programmering opg 4'!$D$11</f>
        <v>26332.799999999741</v>
      </c>
      <c r="K489" s="9">
        <f t="shared" si="37"/>
        <v>0</v>
      </c>
      <c r="L489" s="9">
        <f t="shared" si="38"/>
        <v>0</v>
      </c>
    </row>
    <row r="490" spans="1:12" ht="15" x14ac:dyDescent="0.25">
      <c r="A490" s="167">
        <f t="shared" si="36"/>
        <v>228.31200000000129</v>
      </c>
      <c r="B490" s="325">
        <f t="shared" si="39"/>
        <v>0.95130000000000536</v>
      </c>
      <c r="C490" s="167">
        <f t="shared" si="35"/>
        <v>23.375999999997418</v>
      </c>
      <c r="D490" s="167">
        <f>IF('Lineær programmering opg 4'!$M$4=0,"-",(-A490+'Lineær programmering opg 4'!$M$4)/'Lineær programmering opg 4'!$K$4*-1)</f>
        <v>23.375999999997418</v>
      </c>
      <c r="E490" s="167">
        <f>IF('Lineær programmering opg 4'!$M$5=0,"-",(-A490+'Lineær programmering opg 4'!$M$5)/'Lineær programmering opg 4'!$K$5*-1)</f>
        <v>128.76599999999905</v>
      </c>
      <c r="F490" s="167" t="str">
        <f>IF('Lineær programmering opg 4'!$E$6=0,"-",(-A490+'Lineær programmering opg 4'!$M$6)/'Lineær programmering opg 4'!$K$6*-1)</f>
        <v>-</v>
      </c>
      <c r="G490" s="167" t="str">
        <f>IF('Lineær programmering opg 4'!$D$7=0,"-",((-A490+'Lineær programmering opg 4'!$M$7)/'Lineær programmering opg 4'!$K$7)*-1)</f>
        <v>-</v>
      </c>
      <c r="H490" s="167" t="str">
        <f>IF('Lineær programmering opg 4'!$C$8=0,"-",((-A490+'Lineær programmering opg 4'!$M$8)/'Lineær programmering opg 4'!$K$8)*-1)</f>
        <v>-</v>
      </c>
      <c r="I490" s="167" t="str">
        <f>IF('Lineær programmering opg 4'!$D$8=0,"-",'Lineær programmering opg 4'!$G$8)</f>
        <v>-</v>
      </c>
      <c r="J490" s="295">
        <f>A490*'Lineær programmering opg 4'!$C$11+Datatabel!C490*'Lineær programmering opg 4'!$D$11</f>
        <v>26337.59999999974</v>
      </c>
      <c r="K490" s="9">
        <f t="shared" si="37"/>
        <v>0</v>
      </c>
      <c r="L490" s="9">
        <f t="shared" si="38"/>
        <v>0</v>
      </c>
    </row>
    <row r="491" spans="1:12" ht="15" x14ac:dyDescent="0.25">
      <c r="A491" s="167">
        <f t="shared" si="36"/>
        <v>228.28800000000129</v>
      </c>
      <c r="B491" s="325">
        <f t="shared" si="39"/>
        <v>0.95120000000000537</v>
      </c>
      <c r="C491" s="167">
        <f t="shared" si="35"/>
        <v>23.42399999999742</v>
      </c>
      <c r="D491" s="167">
        <f>IF('Lineær programmering opg 4'!$M$4=0,"-",(-A491+'Lineær programmering opg 4'!$M$4)/'Lineær programmering opg 4'!$K$4*-1)</f>
        <v>23.42399999999742</v>
      </c>
      <c r="E491" s="167">
        <f>IF('Lineær programmering opg 4'!$M$5=0,"-",(-A491+'Lineær programmering opg 4'!$M$5)/'Lineær programmering opg 4'!$K$5*-1)</f>
        <v>128.78399999999905</v>
      </c>
      <c r="F491" s="167" t="str">
        <f>IF('Lineær programmering opg 4'!$E$6=0,"-",(-A491+'Lineær programmering opg 4'!$M$6)/'Lineær programmering opg 4'!$K$6*-1)</f>
        <v>-</v>
      </c>
      <c r="G491" s="167" t="str">
        <f>IF('Lineær programmering opg 4'!$D$7=0,"-",((-A491+'Lineær programmering opg 4'!$M$7)/'Lineær programmering opg 4'!$K$7)*-1)</f>
        <v>-</v>
      </c>
      <c r="H491" s="167" t="str">
        <f>IF('Lineær programmering opg 4'!$C$8=0,"-",((-A491+'Lineær programmering opg 4'!$M$8)/'Lineær programmering opg 4'!$K$8)*-1)</f>
        <v>-</v>
      </c>
      <c r="I491" s="167" t="str">
        <f>IF('Lineær programmering opg 4'!$D$8=0,"-",'Lineær programmering opg 4'!$G$8)</f>
        <v>-</v>
      </c>
      <c r="J491" s="295">
        <f>A491*'Lineær programmering opg 4'!$C$11+Datatabel!C491*'Lineær programmering opg 4'!$D$11</f>
        <v>26342.399999999743</v>
      </c>
      <c r="K491" s="9">
        <f t="shared" si="37"/>
        <v>0</v>
      </c>
      <c r="L491" s="9">
        <f t="shared" si="38"/>
        <v>0</v>
      </c>
    </row>
    <row r="492" spans="1:12" ht="15" x14ac:dyDescent="0.25">
      <c r="A492" s="167">
        <f t="shared" si="36"/>
        <v>228.26400000000129</v>
      </c>
      <c r="B492" s="325">
        <f t="shared" si="39"/>
        <v>0.95110000000000539</v>
      </c>
      <c r="C492" s="167">
        <f t="shared" si="35"/>
        <v>23.471999999997422</v>
      </c>
      <c r="D492" s="167">
        <f>IF('Lineær programmering opg 4'!$M$4=0,"-",(-A492+'Lineær programmering opg 4'!$M$4)/'Lineær programmering opg 4'!$K$4*-1)</f>
        <v>23.471999999997422</v>
      </c>
      <c r="E492" s="167">
        <f>IF('Lineær programmering opg 4'!$M$5=0,"-",(-A492+'Lineær programmering opg 4'!$M$5)/'Lineær programmering opg 4'!$K$5*-1)</f>
        <v>128.80199999999905</v>
      </c>
      <c r="F492" s="167" t="str">
        <f>IF('Lineær programmering opg 4'!$E$6=0,"-",(-A492+'Lineær programmering opg 4'!$M$6)/'Lineær programmering opg 4'!$K$6*-1)</f>
        <v>-</v>
      </c>
      <c r="G492" s="167" t="str">
        <f>IF('Lineær programmering opg 4'!$D$7=0,"-",((-A492+'Lineær programmering opg 4'!$M$7)/'Lineær programmering opg 4'!$K$7)*-1)</f>
        <v>-</v>
      </c>
      <c r="H492" s="167" t="str">
        <f>IF('Lineær programmering opg 4'!$C$8=0,"-",((-A492+'Lineær programmering opg 4'!$M$8)/'Lineær programmering opg 4'!$K$8)*-1)</f>
        <v>-</v>
      </c>
      <c r="I492" s="167" t="str">
        <f>IF('Lineær programmering opg 4'!$D$8=0,"-",'Lineær programmering opg 4'!$G$8)</f>
        <v>-</v>
      </c>
      <c r="J492" s="295">
        <f>A492*'Lineær programmering opg 4'!$C$11+Datatabel!C492*'Lineær programmering opg 4'!$D$11</f>
        <v>26347.199999999742</v>
      </c>
      <c r="K492" s="9">
        <f t="shared" si="37"/>
        <v>0</v>
      </c>
      <c r="L492" s="9">
        <f t="shared" si="38"/>
        <v>0</v>
      </c>
    </row>
    <row r="493" spans="1:12" ht="15" x14ac:dyDescent="0.25">
      <c r="A493" s="167">
        <f t="shared" si="36"/>
        <v>228.24000000000129</v>
      </c>
      <c r="B493" s="325">
        <f t="shared" si="39"/>
        <v>0.9510000000000054</v>
      </c>
      <c r="C493" s="167">
        <f t="shared" si="35"/>
        <v>23.519999999997424</v>
      </c>
      <c r="D493" s="167">
        <f>IF('Lineær programmering opg 4'!$M$4=0,"-",(-A493+'Lineær programmering opg 4'!$M$4)/'Lineær programmering opg 4'!$K$4*-1)</f>
        <v>23.519999999997424</v>
      </c>
      <c r="E493" s="167">
        <f>IF('Lineær programmering opg 4'!$M$5=0,"-",(-A493+'Lineær programmering opg 4'!$M$5)/'Lineær programmering opg 4'!$K$5*-1)</f>
        <v>128.81999999999906</v>
      </c>
      <c r="F493" s="167" t="str">
        <f>IF('Lineær programmering opg 4'!$E$6=0,"-",(-A493+'Lineær programmering opg 4'!$M$6)/'Lineær programmering opg 4'!$K$6*-1)</f>
        <v>-</v>
      </c>
      <c r="G493" s="167" t="str">
        <f>IF('Lineær programmering opg 4'!$D$7=0,"-",((-A493+'Lineær programmering opg 4'!$M$7)/'Lineær programmering opg 4'!$K$7)*-1)</f>
        <v>-</v>
      </c>
      <c r="H493" s="167" t="str">
        <f>IF('Lineær programmering opg 4'!$C$8=0,"-",((-A493+'Lineær programmering opg 4'!$M$8)/'Lineær programmering opg 4'!$K$8)*-1)</f>
        <v>-</v>
      </c>
      <c r="I493" s="167" t="str">
        <f>IF('Lineær programmering opg 4'!$D$8=0,"-",'Lineær programmering opg 4'!$G$8)</f>
        <v>-</v>
      </c>
      <c r="J493" s="295">
        <f>A493*'Lineær programmering opg 4'!$C$11+Datatabel!C493*'Lineær programmering opg 4'!$D$11</f>
        <v>26351.999999999742</v>
      </c>
      <c r="K493" s="9">
        <f t="shared" si="37"/>
        <v>0</v>
      </c>
      <c r="L493" s="9">
        <f t="shared" si="38"/>
        <v>0</v>
      </c>
    </row>
    <row r="494" spans="1:12" ht="15" x14ac:dyDescent="0.25">
      <c r="A494" s="167">
        <f t="shared" si="36"/>
        <v>228.21600000000129</v>
      </c>
      <c r="B494" s="325">
        <f t="shared" si="39"/>
        <v>0.95090000000000541</v>
      </c>
      <c r="C494" s="167">
        <f t="shared" si="35"/>
        <v>23.567999999997426</v>
      </c>
      <c r="D494" s="167">
        <f>IF('Lineær programmering opg 4'!$M$4=0,"-",(-A494+'Lineær programmering opg 4'!$M$4)/'Lineær programmering opg 4'!$K$4*-1)</f>
        <v>23.567999999997426</v>
      </c>
      <c r="E494" s="167">
        <f>IF('Lineær programmering opg 4'!$M$5=0,"-",(-A494+'Lineær programmering opg 4'!$M$5)/'Lineær programmering opg 4'!$K$5*-1)</f>
        <v>128.83799999999906</v>
      </c>
      <c r="F494" s="167" t="str">
        <f>IF('Lineær programmering opg 4'!$E$6=0,"-",(-A494+'Lineær programmering opg 4'!$M$6)/'Lineær programmering opg 4'!$K$6*-1)</f>
        <v>-</v>
      </c>
      <c r="G494" s="167" t="str">
        <f>IF('Lineær programmering opg 4'!$D$7=0,"-",((-A494+'Lineær programmering opg 4'!$M$7)/'Lineær programmering opg 4'!$K$7)*-1)</f>
        <v>-</v>
      </c>
      <c r="H494" s="167" t="str">
        <f>IF('Lineær programmering opg 4'!$C$8=0,"-",((-A494+'Lineær programmering opg 4'!$M$8)/'Lineær programmering opg 4'!$K$8)*-1)</f>
        <v>-</v>
      </c>
      <c r="I494" s="167" t="str">
        <f>IF('Lineær programmering opg 4'!$D$8=0,"-",'Lineær programmering opg 4'!$G$8)</f>
        <v>-</v>
      </c>
      <c r="J494" s="295">
        <f>A494*'Lineær programmering opg 4'!$C$11+Datatabel!C494*'Lineær programmering opg 4'!$D$11</f>
        <v>26356.799999999745</v>
      </c>
      <c r="K494" s="9">
        <f t="shared" si="37"/>
        <v>0</v>
      </c>
      <c r="L494" s="9">
        <f t="shared" si="38"/>
        <v>0</v>
      </c>
    </row>
    <row r="495" spans="1:12" ht="15" x14ac:dyDescent="0.25">
      <c r="A495" s="167">
        <f t="shared" si="36"/>
        <v>228.19200000000131</v>
      </c>
      <c r="B495" s="325">
        <f t="shared" si="39"/>
        <v>0.95080000000000542</v>
      </c>
      <c r="C495" s="167">
        <f t="shared" si="35"/>
        <v>23.615999999997371</v>
      </c>
      <c r="D495" s="167">
        <f>IF('Lineær programmering opg 4'!$M$4=0,"-",(-A495+'Lineær programmering opg 4'!$M$4)/'Lineær programmering opg 4'!$K$4*-1)</f>
        <v>23.615999999997371</v>
      </c>
      <c r="E495" s="167">
        <f>IF('Lineær programmering opg 4'!$M$5=0,"-",(-A495+'Lineær programmering opg 4'!$M$5)/'Lineær programmering opg 4'!$K$5*-1)</f>
        <v>128.85599999999903</v>
      </c>
      <c r="F495" s="167" t="str">
        <f>IF('Lineær programmering opg 4'!$E$6=0,"-",(-A495+'Lineær programmering opg 4'!$M$6)/'Lineær programmering opg 4'!$K$6*-1)</f>
        <v>-</v>
      </c>
      <c r="G495" s="167" t="str">
        <f>IF('Lineær programmering opg 4'!$D$7=0,"-",((-A495+'Lineær programmering opg 4'!$M$7)/'Lineær programmering opg 4'!$K$7)*-1)</f>
        <v>-</v>
      </c>
      <c r="H495" s="167" t="str">
        <f>IF('Lineær programmering opg 4'!$C$8=0,"-",((-A495+'Lineær programmering opg 4'!$M$8)/'Lineær programmering opg 4'!$K$8)*-1)</f>
        <v>-</v>
      </c>
      <c r="I495" s="167" t="str">
        <f>IF('Lineær programmering opg 4'!$D$8=0,"-",'Lineær programmering opg 4'!$G$8)</f>
        <v>-</v>
      </c>
      <c r="J495" s="295">
        <f>A495*'Lineær programmering opg 4'!$C$11+Datatabel!C495*'Lineær programmering opg 4'!$D$11</f>
        <v>26361.599999999737</v>
      </c>
      <c r="K495" s="9">
        <f t="shared" si="37"/>
        <v>0</v>
      </c>
      <c r="L495" s="9">
        <f t="shared" si="38"/>
        <v>0</v>
      </c>
    </row>
    <row r="496" spans="1:12" ht="15" x14ac:dyDescent="0.25">
      <c r="A496" s="167">
        <f t="shared" si="36"/>
        <v>228.16800000000131</v>
      </c>
      <c r="B496" s="325">
        <f t="shared" si="39"/>
        <v>0.95070000000000543</v>
      </c>
      <c r="C496" s="167">
        <f t="shared" si="35"/>
        <v>23.663999999997372</v>
      </c>
      <c r="D496" s="167">
        <f>IF('Lineær programmering opg 4'!$M$4=0,"-",(-A496+'Lineær programmering opg 4'!$M$4)/'Lineær programmering opg 4'!$K$4*-1)</f>
        <v>23.663999999997372</v>
      </c>
      <c r="E496" s="167">
        <f>IF('Lineær programmering opg 4'!$M$5=0,"-",(-A496+'Lineær programmering opg 4'!$M$5)/'Lineær programmering opg 4'!$K$5*-1)</f>
        <v>128.87399999999903</v>
      </c>
      <c r="F496" s="167" t="str">
        <f>IF('Lineær programmering opg 4'!$E$6=0,"-",(-A496+'Lineær programmering opg 4'!$M$6)/'Lineær programmering opg 4'!$K$6*-1)</f>
        <v>-</v>
      </c>
      <c r="G496" s="167" t="str">
        <f>IF('Lineær programmering opg 4'!$D$7=0,"-",((-A496+'Lineær programmering opg 4'!$M$7)/'Lineær programmering opg 4'!$K$7)*-1)</f>
        <v>-</v>
      </c>
      <c r="H496" s="167" t="str">
        <f>IF('Lineær programmering opg 4'!$C$8=0,"-",((-A496+'Lineær programmering opg 4'!$M$8)/'Lineær programmering opg 4'!$K$8)*-1)</f>
        <v>-</v>
      </c>
      <c r="I496" s="167" t="str">
        <f>IF('Lineær programmering opg 4'!$D$8=0,"-",'Lineær programmering opg 4'!$G$8)</f>
        <v>-</v>
      </c>
      <c r="J496" s="295">
        <f>A496*'Lineær programmering opg 4'!$C$11+Datatabel!C496*'Lineær programmering opg 4'!$D$11</f>
        <v>26366.399999999736</v>
      </c>
      <c r="K496" s="9">
        <f t="shared" si="37"/>
        <v>0</v>
      </c>
      <c r="L496" s="9">
        <f t="shared" si="38"/>
        <v>0</v>
      </c>
    </row>
    <row r="497" spans="1:12" ht="15" x14ac:dyDescent="0.25">
      <c r="A497" s="167">
        <f t="shared" si="36"/>
        <v>228.14400000000131</v>
      </c>
      <c r="B497" s="325">
        <f t="shared" si="39"/>
        <v>0.95060000000000544</v>
      </c>
      <c r="C497" s="167">
        <f t="shared" si="35"/>
        <v>23.711999999997374</v>
      </c>
      <c r="D497" s="167">
        <f>IF('Lineær programmering opg 4'!$M$4=0,"-",(-A497+'Lineær programmering opg 4'!$M$4)/'Lineær programmering opg 4'!$K$4*-1)</f>
        <v>23.711999999997374</v>
      </c>
      <c r="E497" s="167">
        <f>IF('Lineær programmering opg 4'!$M$5=0,"-",(-A497+'Lineær programmering opg 4'!$M$5)/'Lineær programmering opg 4'!$K$5*-1)</f>
        <v>128.89199999999903</v>
      </c>
      <c r="F497" s="167" t="str">
        <f>IF('Lineær programmering opg 4'!$E$6=0,"-",(-A497+'Lineær programmering opg 4'!$M$6)/'Lineær programmering opg 4'!$K$6*-1)</f>
        <v>-</v>
      </c>
      <c r="G497" s="167" t="str">
        <f>IF('Lineær programmering opg 4'!$D$7=0,"-",((-A497+'Lineær programmering opg 4'!$M$7)/'Lineær programmering opg 4'!$K$7)*-1)</f>
        <v>-</v>
      </c>
      <c r="H497" s="167" t="str">
        <f>IF('Lineær programmering opg 4'!$C$8=0,"-",((-A497+'Lineær programmering opg 4'!$M$8)/'Lineær programmering opg 4'!$K$8)*-1)</f>
        <v>-</v>
      </c>
      <c r="I497" s="167" t="str">
        <f>IF('Lineær programmering opg 4'!$D$8=0,"-",'Lineær programmering opg 4'!$G$8)</f>
        <v>-</v>
      </c>
      <c r="J497" s="295">
        <f>A497*'Lineær programmering opg 4'!$C$11+Datatabel!C497*'Lineær programmering opg 4'!$D$11</f>
        <v>26371.199999999739</v>
      </c>
      <c r="K497" s="9">
        <f t="shared" si="37"/>
        <v>0</v>
      </c>
      <c r="L497" s="9">
        <f t="shared" si="38"/>
        <v>0</v>
      </c>
    </row>
    <row r="498" spans="1:12" ht="15" x14ac:dyDescent="0.25">
      <c r="A498" s="167">
        <f t="shared" si="36"/>
        <v>228.12000000000131</v>
      </c>
      <c r="B498" s="325">
        <f t="shared" si="39"/>
        <v>0.95050000000000545</v>
      </c>
      <c r="C498" s="167">
        <f t="shared" si="35"/>
        <v>23.759999999997376</v>
      </c>
      <c r="D498" s="167">
        <f>IF('Lineær programmering opg 4'!$M$4=0,"-",(-A498+'Lineær programmering opg 4'!$M$4)/'Lineær programmering opg 4'!$K$4*-1)</f>
        <v>23.759999999997376</v>
      </c>
      <c r="E498" s="167">
        <f>IF('Lineær programmering opg 4'!$M$5=0,"-",(-A498+'Lineær programmering opg 4'!$M$5)/'Lineær programmering opg 4'!$K$5*-1)</f>
        <v>128.90999999999903</v>
      </c>
      <c r="F498" s="167" t="str">
        <f>IF('Lineær programmering opg 4'!$E$6=0,"-",(-A498+'Lineær programmering opg 4'!$M$6)/'Lineær programmering opg 4'!$K$6*-1)</f>
        <v>-</v>
      </c>
      <c r="G498" s="167" t="str">
        <f>IF('Lineær programmering opg 4'!$D$7=0,"-",((-A498+'Lineær programmering opg 4'!$M$7)/'Lineær programmering opg 4'!$K$7)*-1)</f>
        <v>-</v>
      </c>
      <c r="H498" s="167" t="str">
        <f>IF('Lineær programmering opg 4'!$C$8=0,"-",((-A498+'Lineær programmering opg 4'!$M$8)/'Lineær programmering opg 4'!$K$8)*-1)</f>
        <v>-</v>
      </c>
      <c r="I498" s="167" t="str">
        <f>IF('Lineær programmering opg 4'!$D$8=0,"-",'Lineær programmering opg 4'!$G$8)</f>
        <v>-</v>
      </c>
      <c r="J498" s="295">
        <f>A498*'Lineær programmering opg 4'!$C$11+Datatabel!C498*'Lineær programmering opg 4'!$D$11</f>
        <v>26375.999999999738</v>
      </c>
      <c r="K498" s="9">
        <f t="shared" si="37"/>
        <v>0</v>
      </c>
      <c r="L498" s="9">
        <f t="shared" si="38"/>
        <v>0</v>
      </c>
    </row>
    <row r="499" spans="1:12" ht="15" x14ac:dyDescent="0.25">
      <c r="A499" s="167">
        <f t="shared" si="36"/>
        <v>228.09600000000131</v>
      </c>
      <c r="B499" s="325">
        <f t="shared" si="39"/>
        <v>0.95040000000000546</v>
      </c>
      <c r="C499" s="167">
        <f t="shared" si="35"/>
        <v>23.807999999997378</v>
      </c>
      <c r="D499" s="167">
        <f>IF('Lineær programmering opg 4'!$M$4=0,"-",(-A499+'Lineær programmering opg 4'!$M$4)/'Lineær programmering opg 4'!$K$4*-1)</f>
        <v>23.807999999997378</v>
      </c>
      <c r="E499" s="167">
        <f>IF('Lineær programmering opg 4'!$M$5=0,"-",(-A499+'Lineær programmering opg 4'!$M$5)/'Lineær programmering opg 4'!$K$5*-1)</f>
        <v>128.92799999999903</v>
      </c>
      <c r="F499" s="167" t="str">
        <f>IF('Lineær programmering opg 4'!$E$6=0,"-",(-A499+'Lineær programmering opg 4'!$M$6)/'Lineær programmering opg 4'!$K$6*-1)</f>
        <v>-</v>
      </c>
      <c r="G499" s="167" t="str">
        <f>IF('Lineær programmering opg 4'!$D$7=0,"-",((-A499+'Lineær programmering opg 4'!$M$7)/'Lineær programmering opg 4'!$K$7)*-1)</f>
        <v>-</v>
      </c>
      <c r="H499" s="167" t="str">
        <f>IF('Lineær programmering opg 4'!$C$8=0,"-",((-A499+'Lineær programmering opg 4'!$M$8)/'Lineær programmering opg 4'!$K$8)*-1)</f>
        <v>-</v>
      </c>
      <c r="I499" s="167" t="str">
        <f>IF('Lineær programmering opg 4'!$D$8=0,"-",'Lineær programmering opg 4'!$G$8)</f>
        <v>-</v>
      </c>
      <c r="J499" s="295">
        <f>A499*'Lineær programmering opg 4'!$C$11+Datatabel!C499*'Lineær programmering opg 4'!$D$11</f>
        <v>26380.799999999737</v>
      </c>
      <c r="K499" s="9">
        <f t="shared" si="37"/>
        <v>0</v>
      </c>
      <c r="L499" s="9">
        <f t="shared" si="38"/>
        <v>0</v>
      </c>
    </row>
    <row r="500" spans="1:12" ht="15" x14ac:dyDescent="0.25">
      <c r="A500" s="167">
        <f t="shared" si="36"/>
        <v>228.07200000000131</v>
      </c>
      <c r="B500" s="325">
        <f t="shared" si="39"/>
        <v>0.95030000000000547</v>
      </c>
      <c r="C500" s="167">
        <f t="shared" si="35"/>
        <v>23.85599999999738</v>
      </c>
      <c r="D500" s="167">
        <f>IF('Lineær programmering opg 4'!$M$4=0,"-",(-A500+'Lineær programmering opg 4'!$M$4)/'Lineær programmering opg 4'!$K$4*-1)</f>
        <v>23.85599999999738</v>
      </c>
      <c r="E500" s="167">
        <f>IF('Lineær programmering opg 4'!$M$5=0,"-",(-A500+'Lineær programmering opg 4'!$M$5)/'Lineær programmering opg 4'!$K$5*-1)</f>
        <v>128.94599999999903</v>
      </c>
      <c r="F500" s="167" t="str">
        <f>IF('Lineær programmering opg 4'!$E$6=0,"-",(-A500+'Lineær programmering opg 4'!$M$6)/'Lineær programmering opg 4'!$K$6*-1)</f>
        <v>-</v>
      </c>
      <c r="G500" s="167" t="str">
        <f>IF('Lineær programmering opg 4'!$D$7=0,"-",((-A500+'Lineær programmering opg 4'!$M$7)/'Lineær programmering opg 4'!$K$7)*-1)</f>
        <v>-</v>
      </c>
      <c r="H500" s="167" t="str">
        <f>IF('Lineær programmering opg 4'!$C$8=0,"-",((-A500+'Lineær programmering opg 4'!$M$8)/'Lineær programmering opg 4'!$K$8)*-1)</f>
        <v>-</v>
      </c>
      <c r="I500" s="167" t="str">
        <f>IF('Lineær programmering opg 4'!$D$8=0,"-",'Lineær programmering opg 4'!$G$8)</f>
        <v>-</v>
      </c>
      <c r="J500" s="295">
        <f>A500*'Lineær programmering opg 4'!$C$11+Datatabel!C500*'Lineær programmering opg 4'!$D$11</f>
        <v>26385.599999999737</v>
      </c>
      <c r="K500" s="9">
        <f t="shared" si="37"/>
        <v>0</v>
      </c>
      <c r="L500" s="9">
        <f t="shared" si="38"/>
        <v>0</v>
      </c>
    </row>
    <row r="501" spans="1:12" ht="15" x14ac:dyDescent="0.25">
      <c r="A501" s="167">
        <f t="shared" si="36"/>
        <v>228.04800000000131</v>
      </c>
      <c r="B501" s="325">
        <f t="shared" si="39"/>
        <v>0.95020000000000548</v>
      </c>
      <c r="C501" s="167">
        <f t="shared" si="35"/>
        <v>23.903999999997382</v>
      </c>
      <c r="D501" s="167">
        <f>IF('Lineær programmering opg 4'!$M$4=0,"-",(-A501+'Lineær programmering opg 4'!$M$4)/'Lineær programmering opg 4'!$K$4*-1)</f>
        <v>23.903999999997382</v>
      </c>
      <c r="E501" s="167">
        <f>IF('Lineær programmering opg 4'!$M$5=0,"-",(-A501+'Lineær programmering opg 4'!$M$5)/'Lineær programmering opg 4'!$K$5*-1)</f>
        <v>128.96399999999903</v>
      </c>
      <c r="F501" s="167" t="str">
        <f>IF('Lineær programmering opg 4'!$E$6=0,"-",(-A501+'Lineær programmering opg 4'!$M$6)/'Lineær programmering opg 4'!$K$6*-1)</f>
        <v>-</v>
      </c>
      <c r="G501" s="167" t="str">
        <f>IF('Lineær programmering opg 4'!$D$7=0,"-",((-A501+'Lineær programmering opg 4'!$M$7)/'Lineær programmering opg 4'!$K$7)*-1)</f>
        <v>-</v>
      </c>
      <c r="H501" s="167" t="str">
        <f>IF('Lineær programmering opg 4'!$C$8=0,"-",((-A501+'Lineær programmering opg 4'!$M$8)/'Lineær programmering opg 4'!$K$8)*-1)</f>
        <v>-</v>
      </c>
      <c r="I501" s="167" t="str">
        <f>IF('Lineær programmering opg 4'!$D$8=0,"-",'Lineær programmering opg 4'!$G$8)</f>
        <v>-</v>
      </c>
      <c r="J501" s="295">
        <f>A501*'Lineær programmering opg 4'!$C$11+Datatabel!C501*'Lineær programmering opg 4'!$D$11</f>
        <v>26390.39999999974</v>
      </c>
      <c r="K501" s="9">
        <f t="shared" si="37"/>
        <v>0</v>
      </c>
      <c r="L501" s="9">
        <f t="shared" si="38"/>
        <v>0</v>
      </c>
    </row>
    <row r="502" spans="1:12" ht="15" x14ac:dyDescent="0.25">
      <c r="A502" s="167">
        <f t="shared" si="36"/>
        <v>228.02400000000131</v>
      </c>
      <c r="B502" s="325">
        <f t="shared" si="39"/>
        <v>0.9501000000000055</v>
      </c>
      <c r="C502" s="167">
        <f t="shared" si="35"/>
        <v>23.951999999997383</v>
      </c>
      <c r="D502" s="167">
        <f>IF('Lineær programmering opg 4'!$M$4=0,"-",(-A502+'Lineær programmering opg 4'!$M$4)/'Lineær programmering opg 4'!$K$4*-1)</f>
        <v>23.951999999997383</v>
      </c>
      <c r="E502" s="167">
        <f>IF('Lineær programmering opg 4'!$M$5=0,"-",(-A502+'Lineær programmering opg 4'!$M$5)/'Lineær programmering opg 4'!$K$5*-1)</f>
        <v>128.98199999999903</v>
      </c>
      <c r="F502" s="167" t="str">
        <f>IF('Lineær programmering opg 4'!$E$6=0,"-",(-A502+'Lineær programmering opg 4'!$M$6)/'Lineær programmering opg 4'!$K$6*-1)</f>
        <v>-</v>
      </c>
      <c r="G502" s="167" t="str">
        <f>IF('Lineær programmering opg 4'!$D$7=0,"-",((-A502+'Lineær programmering opg 4'!$M$7)/'Lineær programmering opg 4'!$K$7)*-1)</f>
        <v>-</v>
      </c>
      <c r="H502" s="167" t="str">
        <f>IF('Lineær programmering opg 4'!$C$8=0,"-",((-A502+'Lineær programmering opg 4'!$M$8)/'Lineær programmering opg 4'!$K$8)*-1)</f>
        <v>-</v>
      </c>
      <c r="I502" s="167" t="str">
        <f>IF('Lineær programmering opg 4'!$D$8=0,"-",'Lineær programmering opg 4'!$G$8)</f>
        <v>-</v>
      </c>
      <c r="J502" s="295">
        <f>A502*'Lineær programmering opg 4'!$C$11+Datatabel!C502*'Lineær programmering opg 4'!$D$11</f>
        <v>26395.199999999739</v>
      </c>
      <c r="K502" s="9">
        <f t="shared" si="37"/>
        <v>0</v>
      </c>
      <c r="L502" s="9">
        <f t="shared" si="38"/>
        <v>0</v>
      </c>
    </row>
    <row r="503" spans="1:12" ht="15" x14ac:dyDescent="0.25">
      <c r="A503" s="167">
        <f t="shared" si="36"/>
        <v>228.00000000000131</v>
      </c>
      <c r="B503" s="325">
        <f t="shared" si="39"/>
        <v>0.95000000000000551</v>
      </c>
      <c r="C503" s="167">
        <f t="shared" si="35"/>
        <v>23.999999999997385</v>
      </c>
      <c r="D503" s="167">
        <f>IF('Lineær programmering opg 4'!$M$4=0,"-",(-A503+'Lineær programmering opg 4'!$M$4)/'Lineær programmering opg 4'!$K$4*-1)</f>
        <v>23.999999999997385</v>
      </c>
      <c r="E503" s="167">
        <f>IF('Lineær programmering opg 4'!$M$5=0,"-",(-A503+'Lineær programmering opg 4'!$M$5)/'Lineær programmering opg 4'!$K$5*-1)</f>
        <v>128.99999999999903</v>
      </c>
      <c r="F503" s="167" t="str">
        <f>IF('Lineær programmering opg 4'!$E$6=0,"-",(-A503+'Lineær programmering opg 4'!$M$6)/'Lineær programmering opg 4'!$K$6*-1)</f>
        <v>-</v>
      </c>
      <c r="G503" s="167" t="str">
        <f>IF('Lineær programmering opg 4'!$D$7=0,"-",((-A503+'Lineær programmering opg 4'!$M$7)/'Lineær programmering opg 4'!$K$7)*-1)</f>
        <v>-</v>
      </c>
      <c r="H503" s="167" t="str">
        <f>IF('Lineær programmering opg 4'!$C$8=0,"-",((-A503+'Lineær programmering opg 4'!$M$8)/'Lineær programmering opg 4'!$K$8)*-1)</f>
        <v>-</v>
      </c>
      <c r="I503" s="167" t="str">
        <f>IF('Lineær programmering opg 4'!$D$8=0,"-",'Lineær programmering opg 4'!$G$8)</f>
        <v>-</v>
      </c>
      <c r="J503" s="295">
        <f>A503*'Lineær programmering opg 4'!$C$11+Datatabel!C503*'Lineær programmering opg 4'!$D$11</f>
        <v>26399.999999999738</v>
      </c>
      <c r="K503" s="9">
        <f t="shared" si="37"/>
        <v>0</v>
      </c>
      <c r="L503" s="9">
        <f t="shared" si="38"/>
        <v>0</v>
      </c>
    </row>
    <row r="504" spans="1:12" ht="15" x14ac:dyDescent="0.25">
      <c r="A504" s="167">
        <f t="shared" si="36"/>
        <v>227.97600000000133</v>
      </c>
      <c r="B504" s="325">
        <f t="shared" si="39"/>
        <v>0.94990000000000552</v>
      </c>
      <c r="C504" s="167">
        <f t="shared" si="35"/>
        <v>24.04799999999733</v>
      </c>
      <c r="D504" s="167">
        <f>IF('Lineær programmering opg 4'!$M$4=0,"-",(-A504+'Lineær programmering opg 4'!$M$4)/'Lineær programmering opg 4'!$K$4*-1)</f>
        <v>24.04799999999733</v>
      </c>
      <c r="E504" s="167">
        <f>IF('Lineær programmering opg 4'!$M$5=0,"-",(-A504+'Lineær programmering opg 4'!$M$5)/'Lineær programmering opg 4'!$K$5*-1)</f>
        <v>129.01799999999901</v>
      </c>
      <c r="F504" s="167" t="str">
        <f>IF('Lineær programmering opg 4'!$E$6=0,"-",(-A504+'Lineær programmering opg 4'!$M$6)/'Lineær programmering opg 4'!$K$6*-1)</f>
        <v>-</v>
      </c>
      <c r="G504" s="167" t="str">
        <f>IF('Lineær programmering opg 4'!$D$7=0,"-",((-A504+'Lineær programmering opg 4'!$M$7)/'Lineær programmering opg 4'!$K$7)*-1)</f>
        <v>-</v>
      </c>
      <c r="H504" s="167" t="str">
        <f>IF('Lineær programmering opg 4'!$C$8=0,"-",((-A504+'Lineær programmering opg 4'!$M$8)/'Lineær programmering opg 4'!$K$8)*-1)</f>
        <v>-</v>
      </c>
      <c r="I504" s="167" t="str">
        <f>IF('Lineær programmering opg 4'!$D$8=0,"-",'Lineær programmering opg 4'!$G$8)</f>
        <v>-</v>
      </c>
      <c r="J504" s="295">
        <f>A504*'Lineær programmering opg 4'!$C$11+Datatabel!C504*'Lineær programmering opg 4'!$D$11</f>
        <v>26404.799999999734</v>
      </c>
      <c r="K504" s="9">
        <f t="shared" si="37"/>
        <v>0</v>
      </c>
      <c r="L504" s="9">
        <f t="shared" si="38"/>
        <v>0</v>
      </c>
    </row>
    <row r="505" spans="1:12" ht="15" x14ac:dyDescent="0.25">
      <c r="A505" s="167">
        <f t="shared" si="36"/>
        <v>227.95200000000133</v>
      </c>
      <c r="B505" s="325">
        <f t="shared" si="39"/>
        <v>0.94980000000000553</v>
      </c>
      <c r="C505" s="167">
        <f t="shared" si="35"/>
        <v>24.095999999997332</v>
      </c>
      <c r="D505" s="167">
        <f>IF('Lineær programmering opg 4'!$M$4=0,"-",(-A505+'Lineær programmering opg 4'!$M$4)/'Lineær programmering opg 4'!$K$4*-1)</f>
        <v>24.095999999997332</v>
      </c>
      <c r="E505" s="167">
        <f>IF('Lineær programmering opg 4'!$M$5=0,"-",(-A505+'Lineær programmering opg 4'!$M$5)/'Lineær programmering opg 4'!$K$5*-1)</f>
        <v>129.03599999999901</v>
      </c>
      <c r="F505" s="167" t="str">
        <f>IF('Lineær programmering opg 4'!$E$6=0,"-",(-A505+'Lineær programmering opg 4'!$M$6)/'Lineær programmering opg 4'!$K$6*-1)</f>
        <v>-</v>
      </c>
      <c r="G505" s="167" t="str">
        <f>IF('Lineær programmering opg 4'!$D$7=0,"-",((-A505+'Lineær programmering opg 4'!$M$7)/'Lineær programmering opg 4'!$K$7)*-1)</f>
        <v>-</v>
      </c>
      <c r="H505" s="167" t="str">
        <f>IF('Lineær programmering opg 4'!$C$8=0,"-",((-A505+'Lineær programmering opg 4'!$M$8)/'Lineær programmering opg 4'!$K$8)*-1)</f>
        <v>-</v>
      </c>
      <c r="I505" s="167" t="str">
        <f>IF('Lineær programmering opg 4'!$D$8=0,"-",'Lineær programmering opg 4'!$G$8)</f>
        <v>-</v>
      </c>
      <c r="J505" s="295">
        <f>A505*'Lineær programmering opg 4'!$C$11+Datatabel!C505*'Lineær programmering opg 4'!$D$11</f>
        <v>26409.599999999733</v>
      </c>
      <c r="K505" s="9">
        <f t="shared" si="37"/>
        <v>0</v>
      </c>
      <c r="L505" s="9">
        <f t="shared" si="38"/>
        <v>0</v>
      </c>
    </row>
    <row r="506" spans="1:12" ht="15" x14ac:dyDescent="0.25">
      <c r="A506" s="167">
        <f t="shared" si="36"/>
        <v>227.92800000000133</v>
      </c>
      <c r="B506" s="325">
        <f t="shared" si="39"/>
        <v>0.94970000000000554</v>
      </c>
      <c r="C506" s="167">
        <f t="shared" si="35"/>
        <v>24.143999999997334</v>
      </c>
      <c r="D506" s="167">
        <f>IF('Lineær programmering opg 4'!$M$4=0,"-",(-A506+'Lineær programmering opg 4'!$M$4)/'Lineær programmering opg 4'!$K$4*-1)</f>
        <v>24.143999999997334</v>
      </c>
      <c r="E506" s="167">
        <f>IF('Lineær programmering opg 4'!$M$5=0,"-",(-A506+'Lineær programmering opg 4'!$M$5)/'Lineær programmering opg 4'!$K$5*-1)</f>
        <v>129.05399999999901</v>
      </c>
      <c r="F506" s="167" t="str">
        <f>IF('Lineær programmering opg 4'!$E$6=0,"-",(-A506+'Lineær programmering opg 4'!$M$6)/'Lineær programmering opg 4'!$K$6*-1)</f>
        <v>-</v>
      </c>
      <c r="G506" s="167" t="str">
        <f>IF('Lineær programmering opg 4'!$D$7=0,"-",((-A506+'Lineær programmering opg 4'!$M$7)/'Lineær programmering opg 4'!$K$7)*-1)</f>
        <v>-</v>
      </c>
      <c r="H506" s="167" t="str">
        <f>IF('Lineær programmering opg 4'!$C$8=0,"-",((-A506+'Lineær programmering opg 4'!$M$8)/'Lineær programmering opg 4'!$K$8)*-1)</f>
        <v>-</v>
      </c>
      <c r="I506" s="167" t="str">
        <f>IF('Lineær programmering opg 4'!$D$8=0,"-",'Lineær programmering opg 4'!$G$8)</f>
        <v>-</v>
      </c>
      <c r="J506" s="295">
        <f>A506*'Lineær programmering opg 4'!$C$11+Datatabel!C506*'Lineær programmering opg 4'!$D$11</f>
        <v>26414.399999999732</v>
      </c>
      <c r="K506" s="9">
        <f t="shared" si="37"/>
        <v>0</v>
      </c>
      <c r="L506" s="9">
        <f t="shared" si="38"/>
        <v>0</v>
      </c>
    </row>
    <row r="507" spans="1:12" ht="15" x14ac:dyDescent="0.25">
      <c r="A507" s="167">
        <f t="shared" si="36"/>
        <v>227.90400000000133</v>
      </c>
      <c r="B507" s="325">
        <f t="shared" si="39"/>
        <v>0.94960000000000555</v>
      </c>
      <c r="C507" s="167">
        <f t="shared" si="35"/>
        <v>24.191999999997336</v>
      </c>
      <c r="D507" s="167">
        <f>IF('Lineær programmering opg 4'!$M$4=0,"-",(-A507+'Lineær programmering opg 4'!$M$4)/'Lineær programmering opg 4'!$K$4*-1)</f>
        <v>24.191999999997336</v>
      </c>
      <c r="E507" s="167">
        <f>IF('Lineær programmering opg 4'!$M$5=0,"-",(-A507+'Lineær programmering opg 4'!$M$5)/'Lineær programmering opg 4'!$K$5*-1)</f>
        <v>129.07199999999901</v>
      </c>
      <c r="F507" s="167" t="str">
        <f>IF('Lineær programmering opg 4'!$E$6=0,"-",(-A507+'Lineær programmering opg 4'!$M$6)/'Lineær programmering opg 4'!$K$6*-1)</f>
        <v>-</v>
      </c>
      <c r="G507" s="167" t="str">
        <f>IF('Lineær programmering opg 4'!$D$7=0,"-",((-A507+'Lineær programmering opg 4'!$M$7)/'Lineær programmering opg 4'!$K$7)*-1)</f>
        <v>-</v>
      </c>
      <c r="H507" s="167" t="str">
        <f>IF('Lineær programmering opg 4'!$C$8=0,"-",((-A507+'Lineær programmering opg 4'!$M$8)/'Lineær programmering opg 4'!$K$8)*-1)</f>
        <v>-</v>
      </c>
      <c r="I507" s="167" t="str">
        <f>IF('Lineær programmering opg 4'!$D$8=0,"-",'Lineær programmering opg 4'!$G$8)</f>
        <v>-</v>
      </c>
      <c r="J507" s="295">
        <f>A507*'Lineær programmering opg 4'!$C$11+Datatabel!C507*'Lineær programmering opg 4'!$D$11</f>
        <v>26419.199999999732</v>
      </c>
      <c r="K507" s="9">
        <f t="shared" si="37"/>
        <v>0</v>
      </c>
      <c r="L507" s="9">
        <f t="shared" si="38"/>
        <v>0</v>
      </c>
    </row>
    <row r="508" spans="1:12" ht="15" x14ac:dyDescent="0.25">
      <c r="A508" s="167">
        <f t="shared" si="36"/>
        <v>227.88000000000133</v>
      </c>
      <c r="B508" s="325">
        <f t="shared" si="39"/>
        <v>0.94950000000000556</v>
      </c>
      <c r="C508" s="167">
        <f t="shared" si="35"/>
        <v>24.239999999997337</v>
      </c>
      <c r="D508" s="167">
        <f>IF('Lineær programmering opg 4'!$M$4=0,"-",(-A508+'Lineær programmering opg 4'!$M$4)/'Lineær programmering opg 4'!$K$4*-1)</f>
        <v>24.239999999997337</v>
      </c>
      <c r="E508" s="167">
        <f>IF('Lineær programmering opg 4'!$M$5=0,"-",(-A508+'Lineær programmering opg 4'!$M$5)/'Lineær programmering opg 4'!$K$5*-1)</f>
        <v>129.08999999999901</v>
      </c>
      <c r="F508" s="167" t="str">
        <f>IF('Lineær programmering opg 4'!$E$6=0,"-",(-A508+'Lineær programmering opg 4'!$M$6)/'Lineær programmering opg 4'!$K$6*-1)</f>
        <v>-</v>
      </c>
      <c r="G508" s="167" t="str">
        <f>IF('Lineær programmering opg 4'!$D$7=0,"-",((-A508+'Lineær programmering opg 4'!$M$7)/'Lineær programmering opg 4'!$K$7)*-1)</f>
        <v>-</v>
      </c>
      <c r="H508" s="167" t="str">
        <f>IF('Lineær programmering opg 4'!$C$8=0,"-",((-A508+'Lineær programmering opg 4'!$M$8)/'Lineær programmering opg 4'!$K$8)*-1)</f>
        <v>-</v>
      </c>
      <c r="I508" s="167" t="str">
        <f>IF('Lineær programmering opg 4'!$D$8=0,"-",'Lineær programmering opg 4'!$G$8)</f>
        <v>-</v>
      </c>
      <c r="J508" s="295">
        <f>A508*'Lineær programmering opg 4'!$C$11+Datatabel!C508*'Lineær programmering opg 4'!$D$11</f>
        <v>26423.999999999734</v>
      </c>
      <c r="K508" s="9">
        <f t="shared" si="37"/>
        <v>0</v>
      </c>
      <c r="L508" s="9">
        <f t="shared" si="38"/>
        <v>0</v>
      </c>
    </row>
    <row r="509" spans="1:12" ht="15" x14ac:dyDescent="0.25">
      <c r="A509" s="167">
        <f t="shared" si="36"/>
        <v>227.85600000000133</v>
      </c>
      <c r="B509" s="325">
        <f t="shared" si="39"/>
        <v>0.94940000000000557</v>
      </c>
      <c r="C509" s="167">
        <f t="shared" si="35"/>
        <v>24.287999999997339</v>
      </c>
      <c r="D509" s="167">
        <f>IF('Lineær programmering opg 4'!$M$4=0,"-",(-A509+'Lineær programmering opg 4'!$M$4)/'Lineær programmering opg 4'!$K$4*-1)</f>
        <v>24.287999999997339</v>
      </c>
      <c r="E509" s="167">
        <f>IF('Lineær programmering opg 4'!$M$5=0,"-",(-A509+'Lineær programmering opg 4'!$M$5)/'Lineær programmering opg 4'!$K$5*-1)</f>
        <v>129.10799999999901</v>
      </c>
      <c r="F509" s="167" t="str">
        <f>IF('Lineær programmering opg 4'!$E$6=0,"-",(-A509+'Lineær programmering opg 4'!$M$6)/'Lineær programmering opg 4'!$K$6*-1)</f>
        <v>-</v>
      </c>
      <c r="G509" s="167" t="str">
        <f>IF('Lineær programmering opg 4'!$D$7=0,"-",((-A509+'Lineær programmering opg 4'!$M$7)/'Lineær programmering opg 4'!$K$7)*-1)</f>
        <v>-</v>
      </c>
      <c r="H509" s="167" t="str">
        <f>IF('Lineær programmering opg 4'!$C$8=0,"-",((-A509+'Lineær programmering opg 4'!$M$8)/'Lineær programmering opg 4'!$K$8)*-1)</f>
        <v>-</v>
      </c>
      <c r="I509" s="167" t="str">
        <f>IF('Lineær programmering opg 4'!$D$8=0,"-",'Lineær programmering opg 4'!$G$8)</f>
        <v>-</v>
      </c>
      <c r="J509" s="295">
        <f>A509*'Lineær programmering opg 4'!$C$11+Datatabel!C509*'Lineær programmering opg 4'!$D$11</f>
        <v>26428.799999999734</v>
      </c>
      <c r="K509" s="9">
        <f t="shared" si="37"/>
        <v>0</v>
      </c>
      <c r="L509" s="9">
        <f t="shared" si="38"/>
        <v>0</v>
      </c>
    </row>
    <row r="510" spans="1:12" ht="15" x14ac:dyDescent="0.25">
      <c r="A510" s="167">
        <f t="shared" si="36"/>
        <v>227.83200000000133</v>
      </c>
      <c r="B510" s="325">
        <f t="shared" si="39"/>
        <v>0.94930000000000558</v>
      </c>
      <c r="C510" s="167">
        <f t="shared" si="35"/>
        <v>24.335999999997341</v>
      </c>
      <c r="D510" s="167">
        <f>IF('Lineær programmering opg 4'!$M$4=0,"-",(-A510+'Lineær programmering opg 4'!$M$4)/'Lineær programmering opg 4'!$K$4*-1)</f>
        <v>24.335999999997341</v>
      </c>
      <c r="E510" s="167">
        <f>IF('Lineær programmering opg 4'!$M$5=0,"-",(-A510+'Lineær programmering opg 4'!$M$5)/'Lineær programmering opg 4'!$K$5*-1)</f>
        <v>129.12599999999901</v>
      </c>
      <c r="F510" s="167" t="str">
        <f>IF('Lineær programmering opg 4'!$E$6=0,"-",(-A510+'Lineær programmering opg 4'!$M$6)/'Lineær programmering opg 4'!$K$6*-1)</f>
        <v>-</v>
      </c>
      <c r="G510" s="167" t="str">
        <f>IF('Lineær programmering opg 4'!$D$7=0,"-",((-A510+'Lineær programmering opg 4'!$M$7)/'Lineær programmering opg 4'!$K$7)*-1)</f>
        <v>-</v>
      </c>
      <c r="H510" s="167" t="str">
        <f>IF('Lineær programmering opg 4'!$C$8=0,"-",((-A510+'Lineær programmering opg 4'!$M$8)/'Lineær programmering opg 4'!$K$8)*-1)</f>
        <v>-</v>
      </c>
      <c r="I510" s="167" t="str">
        <f>IF('Lineær programmering opg 4'!$D$8=0,"-",'Lineær programmering opg 4'!$G$8)</f>
        <v>-</v>
      </c>
      <c r="J510" s="295">
        <f>A510*'Lineær programmering opg 4'!$C$11+Datatabel!C510*'Lineær programmering opg 4'!$D$11</f>
        <v>26433.599999999733</v>
      </c>
      <c r="K510" s="9">
        <f t="shared" si="37"/>
        <v>0</v>
      </c>
      <c r="L510" s="9">
        <f t="shared" si="38"/>
        <v>0</v>
      </c>
    </row>
    <row r="511" spans="1:12" ht="15" x14ac:dyDescent="0.25">
      <c r="A511" s="167">
        <f t="shared" si="36"/>
        <v>227.80800000000136</v>
      </c>
      <c r="B511" s="325">
        <f t="shared" si="39"/>
        <v>0.94920000000000559</v>
      </c>
      <c r="C511" s="167">
        <f t="shared" si="35"/>
        <v>24.383999999997286</v>
      </c>
      <c r="D511" s="167">
        <f>IF('Lineær programmering opg 4'!$M$4=0,"-",(-A511+'Lineær programmering opg 4'!$M$4)/'Lineær programmering opg 4'!$K$4*-1)</f>
        <v>24.383999999997286</v>
      </c>
      <c r="E511" s="167">
        <f>IF('Lineær programmering opg 4'!$M$5=0,"-",(-A511+'Lineær programmering opg 4'!$M$5)/'Lineær programmering opg 4'!$K$5*-1)</f>
        <v>129.14399999999898</v>
      </c>
      <c r="F511" s="167" t="str">
        <f>IF('Lineær programmering opg 4'!$E$6=0,"-",(-A511+'Lineær programmering opg 4'!$M$6)/'Lineær programmering opg 4'!$K$6*-1)</f>
        <v>-</v>
      </c>
      <c r="G511" s="167" t="str">
        <f>IF('Lineær programmering opg 4'!$D$7=0,"-",((-A511+'Lineær programmering opg 4'!$M$7)/'Lineær programmering opg 4'!$K$7)*-1)</f>
        <v>-</v>
      </c>
      <c r="H511" s="167" t="str">
        <f>IF('Lineær programmering opg 4'!$C$8=0,"-",((-A511+'Lineær programmering opg 4'!$M$8)/'Lineær programmering opg 4'!$K$8)*-1)</f>
        <v>-</v>
      </c>
      <c r="I511" s="167" t="str">
        <f>IF('Lineær programmering opg 4'!$D$8=0,"-",'Lineær programmering opg 4'!$G$8)</f>
        <v>-</v>
      </c>
      <c r="J511" s="295">
        <f>A511*'Lineær programmering opg 4'!$C$11+Datatabel!C511*'Lineær programmering opg 4'!$D$11</f>
        <v>26438.399999999725</v>
      </c>
      <c r="K511" s="9">
        <f t="shared" si="37"/>
        <v>0</v>
      </c>
      <c r="L511" s="9">
        <f t="shared" si="38"/>
        <v>0</v>
      </c>
    </row>
    <row r="512" spans="1:12" ht="15" x14ac:dyDescent="0.25">
      <c r="A512" s="167">
        <f t="shared" si="36"/>
        <v>227.78400000000136</v>
      </c>
      <c r="B512" s="325">
        <f t="shared" si="39"/>
        <v>0.94910000000000561</v>
      </c>
      <c r="C512" s="167">
        <f t="shared" si="35"/>
        <v>24.431999999997288</v>
      </c>
      <c r="D512" s="167">
        <f>IF('Lineær programmering opg 4'!$M$4=0,"-",(-A512+'Lineær programmering opg 4'!$M$4)/'Lineær programmering opg 4'!$K$4*-1)</f>
        <v>24.431999999997288</v>
      </c>
      <c r="E512" s="167">
        <f>IF('Lineær programmering opg 4'!$M$5=0,"-",(-A512+'Lineær programmering opg 4'!$M$5)/'Lineær programmering opg 4'!$K$5*-1)</f>
        <v>129.16199999999898</v>
      </c>
      <c r="F512" s="167" t="str">
        <f>IF('Lineær programmering opg 4'!$E$6=0,"-",(-A512+'Lineær programmering opg 4'!$M$6)/'Lineær programmering opg 4'!$K$6*-1)</f>
        <v>-</v>
      </c>
      <c r="G512" s="167" t="str">
        <f>IF('Lineær programmering opg 4'!$D$7=0,"-",((-A512+'Lineær programmering opg 4'!$M$7)/'Lineær programmering opg 4'!$K$7)*-1)</f>
        <v>-</v>
      </c>
      <c r="H512" s="167" t="str">
        <f>IF('Lineær programmering opg 4'!$C$8=0,"-",((-A512+'Lineær programmering opg 4'!$M$8)/'Lineær programmering opg 4'!$K$8)*-1)</f>
        <v>-</v>
      </c>
      <c r="I512" s="167" t="str">
        <f>IF('Lineær programmering opg 4'!$D$8=0,"-",'Lineær programmering opg 4'!$G$8)</f>
        <v>-</v>
      </c>
      <c r="J512" s="295">
        <f>A512*'Lineær programmering opg 4'!$C$11+Datatabel!C512*'Lineær programmering opg 4'!$D$11</f>
        <v>26443.199999999728</v>
      </c>
      <c r="K512" s="9">
        <f t="shared" si="37"/>
        <v>0</v>
      </c>
      <c r="L512" s="9">
        <f t="shared" si="38"/>
        <v>0</v>
      </c>
    </row>
    <row r="513" spans="1:12" ht="15" x14ac:dyDescent="0.25">
      <c r="A513" s="167">
        <f t="shared" si="36"/>
        <v>227.76000000000136</v>
      </c>
      <c r="B513" s="325">
        <f t="shared" si="39"/>
        <v>0.94900000000000562</v>
      </c>
      <c r="C513" s="167">
        <f t="shared" si="35"/>
        <v>24.47999999999729</v>
      </c>
      <c r="D513" s="167">
        <f>IF('Lineær programmering opg 4'!$M$4=0,"-",(-A513+'Lineær programmering opg 4'!$M$4)/'Lineær programmering opg 4'!$K$4*-1)</f>
        <v>24.47999999999729</v>
      </c>
      <c r="E513" s="167">
        <f>IF('Lineær programmering opg 4'!$M$5=0,"-",(-A513+'Lineær programmering opg 4'!$M$5)/'Lineær programmering opg 4'!$K$5*-1)</f>
        <v>129.17999999999898</v>
      </c>
      <c r="F513" s="167" t="str">
        <f>IF('Lineær programmering opg 4'!$E$6=0,"-",(-A513+'Lineær programmering opg 4'!$M$6)/'Lineær programmering opg 4'!$K$6*-1)</f>
        <v>-</v>
      </c>
      <c r="G513" s="167" t="str">
        <f>IF('Lineær programmering opg 4'!$D$7=0,"-",((-A513+'Lineær programmering opg 4'!$M$7)/'Lineær programmering opg 4'!$K$7)*-1)</f>
        <v>-</v>
      </c>
      <c r="H513" s="167" t="str">
        <f>IF('Lineær programmering opg 4'!$C$8=0,"-",((-A513+'Lineær programmering opg 4'!$M$8)/'Lineær programmering opg 4'!$K$8)*-1)</f>
        <v>-</v>
      </c>
      <c r="I513" s="167" t="str">
        <f>IF('Lineær programmering opg 4'!$D$8=0,"-",'Lineær programmering opg 4'!$G$8)</f>
        <v>-</v>
      </c>
      <c r="J513" s="295">
        <f>A513*'Lineær programmering opg 4'!$C$11+Datatabel!C513*'Lineær programmering opg 4'!$D$11</f>
        <v>26447.999999999727</v>
      </c>
      <c r="K513" s="9">
        <f t="shared" si="37"/>
        <v>0</v>
      </c>
      <c r="L513" s="9">
        <f t="shared" si="38"/>
        <v>0</v>
      </c>
    </row>
    <row r="514" spans="1:12" ht="15" x14ac:dyDescent="0.25">
      <c r="A514" s="167">
        <f t="shared" si="36"/>
        <v>227.73600000000135</v>
      </c>
      <c r="B514" s="325">
        <f t="shared" si="39"/>
        <v>0.94890000000000563</v>
      </c>
      <c r="C514" s="167">
        <f t="shared" si="35"/>
        <v>24.527999999997292</v>
      </c>
      <c r="D514" s="167">
        <f>IF('Lineær programmering opg 4'!$M$4=0,"-",(-A514+'Lineær programmering opg 4'!$M$4)/'Lineær programmering opg 4'!$K$4*-1)</f>
        <v>24.527999999997292</v>
      </c>
      <c r="E514" s="167">
        <f>IF('Lineær programmering opg 4'!$M$5=0,"-",(-A514+'Lineær programmering opg 4'!$M$5)/'Lineær programmering opg 4'!$K$5*-1)</f>
        <v>129.19799999999898</v>
      </c>
      <c r="F514" s="167" t="str">
        <f>IF('Lineær programmering opg 4'!$E$6=0,"-",(-A514+'Lineær programmering opg 4'!$M$6)/'Lineær programmering opg 4'!$K$6*-1)</f>
        <v>-</v>
      </c>
      <c r="G514" s="167" t="str">
        <f>IF('Lineær programmering opg 4'!$D$7=0,"-",((-A514+'Lineær programmering opg 4'!$M$7)/'Lineær programmering opg 4'!$K$7)*-1)</f>
        <v>-</v>
      </c>
      <c r="H514" s="167" t="str">
        <f>IF('Lineær programmering opg 4'!$C$8=0,"-",((-A514+'Lineær programmering opg 4'!$M$8)/'Lineær programmering opg 4'!$K$8)*-1)</f>
        <v>-</v>
      </c>
      <c r="I514" s="167" t="str">
        <f>IF('Lineær programmering opg 4'!$D$8=0,"-",'Lineær programmering opg 4'!$G$8)</f>
        <v>-</v>
      </c>
      <c r="J514" s="295">
        <f>A514*'Lineær programmering opg 4'!$C$11+Datatabel!C514*'Lineær programmering opg 4'!$D$11</f>
        <v>26452.79999999973</v>
      </c>
      <c r="K514" s="9">
        <f t="shared" si="37"/>
        <v>0</v>
      </c>
      <c r="L514" s="9">
        <f t="shared" si="38"/>
        <v>0</v>
      </c>
    </row>
    <row r="515" spans="1:12" ht="15" x14ac:dyDescent="0.25">
      <c r="A515" s="167">
        <f t="shared" si="36"/>
        <v>227.71200000000135</v>
      </c>
      <c r="B515" s="325">
        <f t="shared" si="39"/>
        <v>0.94880000000000564</v>
      </c>
      <c r="C515" s="167">
        <f t="shared" ref="C515:C578" si="40">MIN(D515,E515,F515,G515,H515,I515)</f>
        <v>24.575999999997293</v>
      </c>
      <c r="D515" s="167">
        <f>IF('Lineær programmering opg 4'!$M$4=0,"-",(-A515+'Lineær programmering opg 4'!$M$4)/'Lineær programmering opg 4'!$K$4*-1)</f>
        <v>24.575999999997293</v>
      </c>
      <c r="E515" s="167">
        <f>IF('Lineær programmering opg 4'!$M$5=0,"-",(-A515+'Lineær programmering opg 4'!$M$5)/'Lineær programmering opg 4'!$K$5*-1)</f>
        <v>129.21599999999899</v>
      </c>
      <c r="F515" s="167" t="str">
        <f>IF('Lineær programmering opg 4'!$E$6=0,"-",(-A515+'Lineær programmering opg 4'!$M$6)/'Lineær programmering opg 4'!$K$6*-1)</f>
        <v>-</v>
      </c>
      <c r="G515" s="167" t="str">
        <f>IF('Lineær programmering opg 4'!$D$7=0,"-",((-A515+'Lineær programmering opg 4'!$M$7)/'Lineær programmering opg 4'!$K$7)*-1)</f>
        <v>-</v>
      </c>
      <c r="H515" s="167" t="str">
        <f>IF('Lineær programmering opg 4'!$C$8=0,"-",((-A515+'Lineær programmering opg 4'!$M$8)/'Lineær programmering opg 4'!$K$8)*-1)</f>
        <v>-</v>
      </c>
      <c r="I515" s="167" t="str">
        <f>IF('Lineær programmering opg 4'!$D$8=0,"-",'Lineær programmering opg 4'!$G$8)</f>
        <v>-</v>
      </c>
      <c r="J515" s="295">
        <f>A515*'Lineær programmering opg 4'!$C$11+Datatabel!C515*'Lineær programmering opg 4'!$D$11</f>
        <v>26457.599999999729</v>
      </c>
      <c r="K515" s="9">
        <f t="shared" si="37"/>
        <v>0</v>
      </c>
      <c r="L515" s="9">
        <f t="shared" si="38"/>
        <v>0</v>
      </c>
    </row>
    <row r="516" spans="1:12" ht="15" x14ac:dyDescent="0.25">
      <c r="A516" s="167">
        <f t="shared" ref="A516:A579" si="41">$A$3*B516</f>
        <v>227.68800000000135</v>
      </c>
      <c r="B516" s="325">
        <f t="shared" si="39"/>
        <v>0.94870000000000565</v>
      </c>
      <c r="C516" s="167">
        <f t="shared" si="40"/>
        <v>24.623999999997295</v>
      </c>
      <c r="D516" s="167">
        <f>IF('Lineær programmering opg 4'!$M$4=0,"-",(-A516+'Lineær programmering opg 4'!$M$4)/'Lineær programmering opg 4'!$K$4*-1)</f>
        <v>24.623999999997295</v>
      </c>
      <c r="E516" s="167">
        <f>IF('Lineær programmering opg 4'!$M$5=0,"-",(-A516+'Lineær programmering opg 4'!$M$5)/'Lineær programmering opg 4'!$K$5*-1)</f>
        <v>129.23399999999899</v>
      </c>
      <c r="F516" s="167" t="str">
        <f>IF('Lineær programmering opg 4'!$E$6=0,"-",(-A516+'Lineær programmering opg 4'!$M$6)/'Lineær programmering opg 4'!$K$6*-1)</f>
        <v>-</v>
      </c>
      <c r="G516" s="167" t="str">
        <f>IF('Lineær programmering opg 4'!$D$7=0,"-",((-A516+'Lineær programmering opg 4'!$M$7)/'Lineær programmering opg 4'!$K$7)*-1)</f>
        <v>-</v>
      </c>
      <c r="H516" s="167" t="str">
        <f>IF('Lineær programmering opg 4'!$C$8=0,"-",((-A516+'Lineær programmering opg 4'!$M$8)/'Lineær programmering opg 4'!$K$8)*-1)</f>
        <v>-</v>
      </c>
      <c r="I516" s="167" t="str">
        <f>IF('Lineær programmering opg 4'!$D$8=0,"-",'Lineær programmering opg 4'!$G$8)</f>
        <v>-</v>
      </c>
      <c r="J516" s="295">
        <f>A516*'Lineær programmering opg 4'!$C$11+Datatabel!C516*'Lineær programmering opg 4'!$D$11</f>
        <v>26462.399999999729</v>
      </c>
      <c r="K516" s="9">
        <f t="shared" ref="K516:K579" si="42">IF($J$10004=J516,A516,0)</f>
        <v>0</v>
      </c>
      <c r="L516" s="9">
        <f t="shared" ref="L516:L579" si="43">IF(J516=$J$10004,C516,0)</f>
        <v>0</v>
      </c>
    </row>
    <row r="517" spans="1:12" ht="15" x14ac:dyDescent="0.25">
      <c r="A517" s="167">
        <f t="shared" si="41"/>
        <v>227.66400000000135</v>
      </c>
      <c r="B517" s="325">
        <f t="shared" ref="B517:B580" si="44">B516-0.01%</f>
        <v>0.94860000000000566</v>
      </c>
      <c r="C517" s="167">
        <f t="shared" si="40"/>
        <v>24.671999999997297</v>
      </c>
      <c r="D517" s="167">
        <f>IF('Lineær programmering opg 4'!$M$4=0,"-",(-A517+'Lineær programmering opg 4'!$M$4)/'Lineær programmering opg 4'!$K$4*-1)</f>
        <v>24.671999999997297</v>
      </c>
      <c r="E517" s="167">
        <f>IF('Lineær programmering opg 4'!$M$5=0,"-",(-A517+'Lineær programmering opg 4'!$M$5)/'Lineær programmering opg 4'!$K$5*-1)</f>
        <v>129.25199999999899</v>
      </c>
      <c r="F517" s="167" t="str">
        <f>IF('Lineær programmering opg 4'!$E$6=0,"-",(-A517+'Lineær programmering opg 4'!$M$6)/'Lineær programmering opg 4'!$K$6*-1)</f>
        <v>-</v>
      </c>
      <c r="G517" s="167" t="str">
        <f>IF('Lineær programmering opg 4'!$D$7=0,"-",((-A517+'Lineær programmering opg 4'!$M$7)/'Lineær programmering opg 4'!$K$7)*-1)</f>
        <v>-</v>
      </c>
      <c r="H517" s="167" t="str">
        <f>IF('Lineær programmering opg 4'!$C$8=0,"-",((-A517+'Lineær programmering opg 4'!$M$8)/'Lineær programmering opg 4'!$K$8)*-1)</f>
        <v>-</v>
      </c>
      <c r="I517" s="167" t="str">
        <f>IF('Lineær programmering opg 4'!$D$8=0,"-",'Lineær programmering opg 4'!$G$8)</f>
        <v>-</v>
      </c>
      <c r="J517" s="295">
        <f>A517*'Lineær programmering opg 4'!$C$11+Datatabel!C517*'Lineær programmering opg 4'!$D$11</f>
        <v>26467.199999999732</v>
      </c>
      <c r="K517" s="9">
        <f t="shared" si="42"/>
        <v>0</v>
      </c>
      <c r="L517" s="9">
        <f t="shared" si="43"/>
        <v>0</v>
      </c>
    </row>
    <row r="518" spans="1:12" ht="15" x14ac:dyDescent="0.25">
      <c r="A518" s="167">
        <f t="shared" si="41"/>
        <v>227.64000000000135</v>
      </c>
      <c r="B518" s="325">
        <f t="shared" si="44"/>
        <v>0.94850000000000567</v>
      </c>
      <c r="C518" s="167">
        <f t="shared" si="40"/>
        <v>24.719999999997299</v>
      </c>
      <c r="D518" s="167">
        <f>IF('Lineær programmering opg 4'!$M$4=0,"-",(-A518+'Lineær programmering opg 4'!$M$4)/'Lineær programmering opg 4'!$K$4*-1)</f>
        <v>24.719999999997299</v>
      </c>
      <c r="E518" s="167">
        <f>IF('Lineær programmering opg 4'!$M$5=0,"-",(-A518+'Lineær programmering opg 4'!$M$5)/'Lineær programmering opg 4'!$K$5*-1)</f>
        <v>129.26999999999899</v>
      </c>
      <c r="F518" s="167" t="str">
        <f>IF('Lineær programmering opg 4'!$E$6=0,"-",(-A518+'Lineær programmering opg 4'!$M$6)/'Lineær programmering opg 4'!$K$6*-1)</f>
        <v>-</v>
      </c>
      <c r="G518" s="167" t="str">
        <f>IF('Lineær programmering opg 4'!$D$7=0,"-",((-A518+'Lineær programmering opg 4'!$M$7)/'Lineær programmering opg 4'!$K$7)*-1)</f>
        <v>-</v>
      </c>
      <c r="H518" s="167" t="str">
        <f>IF('Lineær programmering opg 4'!$C$8=0,"-",((-A518+'Lineær programmering opg 4'!$M$8)/'Lineær programmering opg 4'!$K$8)*-1)</f>
        <v>-</v>
      </c>
      <c r="I518" s="167" t="str">
        <f>IF('Lineær programmering opg 4'!$D$8=0,"-",'Lineær programmering opg 4'!$G$8)</f>
        <v>-</v>
      </c>
      <c r="J518" s="295">
        <f>A518*'Lineær programmering opg 4'!$C$11+Datatabel!C518*'Lineær programmering opg 4'!$D$11</f>
        <v>26471.999999999731</v>
      </c>
      <c r="K518" s="9">
        <f t="shared" si="42"/>
        <v>0</v>
      </c>
      <c r="L518" s="9">
        <f t="shared" si="43"/>
        <v>0</v>
      </c>
    </row>
    <row r="519" spans="1:12" ht="15" x14ac:dyDescent="0.25">
      <c r="A519" s="167">
        <f t="shared" si="41"/>
        <v>227.61600000000135</v>
      </c>
      <c r="B519" s="325">
        <f t="shared" si="44"/>
        <v>0.94840000000000568</v>
      </c>
      <c r="C519" s="167">
        <f t="shared" si="40"/>
        <v>24.767999999997301</v>
      </c>
      <c r="D519" s="167">
        <f>IF('Lineær programmering opg 4'!$M$4=0,"-",(-A519+'Lineær programmering opg 4'!$M$4)/'Lineær programmering opg 4'!$K$4*-1)</f>
        <v>24.767999999997301</v>
      </c>
      <c r="E519" s="167">
        <f>IF('Lineær programmering opg 4'!$M$5=0,"-",(-A519+'Lineær programmering opg 4'!$M$5)/'Lineær programmering opg 4'!$K$5*-1)</f>
        <v>129.28799999999899</v>
      </c>
      <c r="F519" s="167" t="str">
        <f>IF('Lineær programmering opg 4'!$E$6=0,"-",(-A519+'Lineær programmering opg 4'!$M$6)/'Lineær programmering opg 4'!$K$6*-1)</f>
        <v>-</v>
      </c>
      <c r="G519" s="167" t="str">
        <f>IF('Lineær programmering opg 4'!$D$7=0,"-",((-A519+'Lineær programmering opg 4'!$M$7)/'Lineær programmering opg 4'!$K$7)*-1)</f>
        <v>-</v>
      </c>
      <c r="H519" s="167" t="str">
        <f>IF('Lineær programmering opg 4'!$C$8=0,"-",((-A519+'Lineær programmering opg 4'!$M$8)/'Lineær programmering opg 4'!$K$8)*-1)</f>
        <v>-</v>
      </c>
      <c r="I519" s="167" t="str">
        <f>IF('Lineær programmering opg 4'!$D$8=0,"-",'Lineær programmering opg 4'!$G$8)</f>
        <v>-</v>
      </c>
      <c r="J519" s="295">
        <f>A519*'Lineær programmering opg 4'!$C$11+Datatabel!C519*'Lineær programmering opg 4'!$D$11</f>
        <v>26476.799999999734</v>
      </c>
      <c r="K519" s="9">
        <f t="shared" si="42"/>
        <v>0</v>
      </c>
      <c r="L519" s="9">
        <f t="shared" si="43"/>
        <v>0</v>
      </c>
    </row>
    <row r="520" spans="1:12" ht="15" x14ac:dyDescent="0.25">
      <c r="A520" s="167">
        <f t="shared" si="41"/>
        <v>227.59200000000138</v>
      </c>
      <c r="B520" s="325">
        <f t="shared" si="44"/>
        <v>0.94830000000000569</v>
      </c>
      <c r="C520" s="167">
        <f t="shared" si="40"/>
        <v>24.815999999997246</v>
      </c>
      <c r="D520" s="167">
        <f>IF('Lineær programmering opg 4'!$M$4=0,"-",(-A520+'Lineær programmering opg 4'!$M$4)/'Lineær programmering opg 4'!$K$4*-1)</f>
        <v>24.815999999997246</v>
      </c>
      <c r="E520" s="167">
        <f>IF('Lineær programmering opg 4'!$M$5=0,"-",(-A520+'Lineær programmering opg 4'!$M$5)/'Lineær programmering opg 4'!$K$5*-1)</f>
        <v>129.30599999999899</v>
      </c>
      <c r="F520" s="167" t="str">
        <f>IF('Lineær programmering opg 4'!$E$6=0,"-",(-A520+'Lineær programmering opg 4'!$M$6)/'Lineær programmering opg 4'!$K$6*-1)</f>
        <v>-</v>
      </c>
      <c r="G520" s="167" t="str">
        <f>IF('Lineær programmering opg 4'!$D$7=0,"-",((-A520+'Lineær programmering opg 4'!$M$7)/'Lineær programmering opg 4'!$K$7)*-1)</f>
        <v>-</v>
      </c>
      <c r="H520" s="167" t="str">
        <f>IF('Lineær programmering opg 4'!$C$8=0,"-",((-A520+'Lineær programmering opg 4'!$M$8)/'Lineær programmering opg 4'!$K$8)*-1)</f>
        <v>-</v>
      </c>
      <c r="I520" s="167" t="str">
        <f>IF('Lineær programmering opg 4'!$D$8=0,"-",'Lineær programmering opg 4'!$G$8)</f>
        <v>-</v>
      </c>
      <c r="J520" s="295">
        <f>A520*'Lineær programmering opg 4'!$C$11+Datatabel!C520*'Lineær programmering opg 4'!$D$11</f>
        <v>26481.599999999726</v>
      </c>
      <c r="K520" s="9">
        <f t="shared" si="42"/>
        <v>0</v>
      </c>
      <c r="L520" s="9">
        <f t="shared" si="43"/>
        <v>0</v>
      </c>
    </row>
    <row r="521" spans="1:12" ht="15" x14ac:dyDescent="0.25">
      <c r="A521" s="167">
        <f t="shared" si="41"/>
        <v>227.56800000000138</v>
      </c>
      <c r="B521" s="325">
        <f t="shared" si="44"/>
        <v>0.9482000000000057</v>
      </c>
      <c r="C521" s="167">
        <f t="shared" si="40"/>
        <v>24.863999999997247</v>
      </c>
      <c r="D521" s="167">
        <f>IF('Lineær programmering opg 4'!$M$4=0,"-",(-A521+'Lineær programmering opg 4'!$M$4)/'Lineær programmering opg 4'!$K$4*-1)</f>
        <v>24.863999999997247</v>
      </c>
      <c r="E521" s="167">
        <f>IF('Lineær programmering opg 4'!$M$5=0,"-",(-A521+'Lineær programmering opg 4'!$M$5)/'Lineær programmering opg 4'!$K$5*-1)</f>
        <v>129.32399999999899</v>
      </c>
      <c r="F521" s="167" t="str">
        <f>IF('Lineær programmering opg 4'!$E$6=0,"-",(-A521+'Lineær programmering opg 4'!$M$6)/'Lineær programmering opg 4'!$K$6*-1)</f>
        <v>-</v>
      </c>
      <c r="G521" s="167" t="str">
        <f>IF('Lineær programmering opg 4'!$D$7=0,"-",((-A521+'Lineær programmering opg 4'!$M$7)/'Lineær programmering opg 4'!$K$7)*-1)</f>
        <v>-</v>
      </c>
      <c r="H521" s="167" t="str">
        <f>IF('Lineær programmering opg 4'!$C$8=0,"-",((-A521+'Lineær programmering opg 4'!$M$8)/'Lineær programmering opg 4'!$K$8)*-1)</f>
        <v>-</v>
      </c>
      <c r="I521" s="167" t="str">
        <f>IF('Lineær programmering opg 4'!$D$8=0,"-",'Lineær programmering opg 4'!$G$8)</f>
        <v>-</v>
      </c>
      <c r="J521" s="295">
        <f>A521*'Lineær programmering opg 4'!$C$11+Datatabel!C521*'Lineær programmering opg 4'!$D$11</f>
        <v>26486.399999999725</v>
      </c>
      <c r="K521" s="9">
        <f t="shared" si="42"/>
        <v>0</v>
      </c>
      <c r="L521" s="9">
        <f t="shared" si="43"/>
        <v>0</v>
      </c>
    </row>
    <row r="522" spans="1:12" ht="15" x14ac:dyDescent="0.25">
      <c r="A522" s="167">
        <f t="shared" si="41"/>
        <v>227.54400000000138</v>
      </c>
      <c r="B522" s="325">
        <f t="shared" si="44"/>
        <v>0.94810000000000572</v>
      </c>
      <c r="C522" s="167">
        <f t="shared" si="40"/>
        <v>24.911999999997249</v>
      </c>
      <c r="D522" s="167">
        <f>IF('Lineær programmering opg 4'!$M$4=0,"-",(-A522+'Lineær programmering opg 4'!$M$4)/'Lineær programmering opg 4'!$K$4*-1)</f>
        <v>24.911999999997249</v>
      </c>
      <c r="E522" s="167">
        <f>IF('Lineær programmering opg 4'!$M$5=0,"-",(-A522+'Lineær programmering opg 4'!$M$5)/'Lineær programmering opg 4'!$K$5*-1)</f>
        <v>129.34199999999899</v>
      </c>
      <c r="F522" s="167" t="str">
        <f>IF('Lineær programmering opg 4'!$E$6=0,"-",(-A522+'Lineær programmering opg 4'!$M$6)/'Lineær programmering opg 4'!$K$6*-1)</f>
        <v>-</v>
      </c>
      <c r="G522" s="167" t="str">
        <f>IF('Lineær programmering opg 4'!$D$7=0,"-",((-A522+'Lineær programmering opg 4'!$M$7)/'Lineær programmering opg 4'!$K$7)*-1)</f>
        <v>-</v>
      </c>
      <c r="H522" s="167" t="str">
        <f>IF('Lineær programmering opg 4'!$C$8=0,"-",((-A522+'Lineær programmering opg 4'!$M$8)/'Lineær programmering opg 4'!$K$8)*-1)</f>
        <v>-</v>
      </c>
      <c r="I522" s="167" t="str">
        <f>IF('Lineær programmering opg 4'!$D$8=0,"-",'Lineær programmering opg 4'!$G$8)</f>
        <v>-</v>
      </c>
      <c r="J522" s="295">
        <f>A522*'Lineær programmering opg 4'!$C$11+Datatabel!C522*'Lineær programmering opg 4'!$D$11</f>
        <v>26491.199999999724</v>
      </c>
      <c r="K522" s="9">
        <f t="shared" si="42"/>
        <v>0</v>
      </c>
      <c r="L522" s="9">
        <f t="shared" si="43"/>
        <v>0</v>
      </c>
    </row>
    <row r="523" spans="1:12" ht="15" x14ac:dyDescent="0.25">
      <c r="A523" s="167">
        <f t="shared" si="41"/>
        <v>227.52000000000137</v>
      </c>
      <c r="B523" s="325">
        <f t="shared" si="44"/>
        <v>0.94800000000000573</v>
      </c>
      <c r="C523" s="167">
        <f t="shared" si="40"/>
        <v>24.959999999997251</v>
      </c>
      <c r="D523" s="167">
        <f>IF('Lineær programmering opg 4'!$M$4=0,"-",(-A523+'Lineær programmering opg 4'!$M$4)/'Lineær programmering opg 4'!$K$4*-1)</f>
        <v>24.959999999997251</v>
      </c>
      <c r="E523" s="167">
        <f>IF('Lineær programmering opg 4'!$M$5=0,"-",(-A523+'Lineær programmering opg 4'!$M$5)/'Lineær programmering opg 4'!$K$5*-1)</f>
        <v>129.35999999999899</v>
      </c>
      <c r="F523" s="167" t="str">
        <f>IF('Lineær programmering opg 4'!$E$6=0,"-",(-A523+'Lineær programmering opg 4'!$M$6)/'Lineær programmering opg 4'!$K$6*-1)</f>
        <v>-</v>
      </c>
      <c r="G523" s="167" t="str">
        <f>IF('Lineær programmering opg 4'!$D$7=0,"-",((-A523+'Lineær programmering opg 4'!$M$7)/'Lineær programmering opg 4'!$K$7)*-1)</f>
        <v>-</v>
      </c>
      <c r="H523" s="167" t="str">
        <f>IF('Lineær programmering opg 4'!$C$8=0,"-",((-A523+'Lineær programmering opg 4'!$M$8)/'Lineær programmering opg 4'!$K$8)*-1)</f>
        <v>-</v>
      </c>
      <c r="I523" s="167" t="str">
        <f>IF('Lineær programmering opg 4'!$D$8=0,"-",'Lineær programmering opg 4'!$G$8)</f>
        <v>-</v>
      </c>
      <c r="J523" s="295">
        <f>A523*'Lineær programmering opg 4'!$C$11+Datatabel!C523*'Lineær programmering opg 4'!$D$11</f>
        <v>26495.999999999727</v>
      </c>
      <c r="K523" s="9">
        <f t="shared" si="42"/>
        <v>0</v>
      </c>
      <c r="L523" s="9">
        <f t="shared" si="43"/>
        <v>0</v>
      </c>
    </row>
    <row r="524" spans="1:12" ht="15" x14ac:dyDescent="0.25">
      <c r="A524" s="167">
        <f t="shared" si="41"/>
        <v>227.49600000000137</v>
      </c>
      <c r="B524" s="325">
        <f t="shared" si="44"/>
        <v>0.94790000000000574</v>
      </c>
      <c r="C524" s="167">
        <f t="shared" si="40"/>
        <v>25.007999999997253</v>
      </c>
      <c r="D524" s="167">
        <f>IF('Lineær programmering opg 4'!$M$4=0,"-",(-A524+'Lineær programmering opg 4'!$M$4)/'Lineær programmering opg 4'!$K$4*-1)</f>
        <v>25.007999999997253</v>
      </c>
      <c r="E524" s="167">
        <f>IF('Lineær programmering opg 4'!$M$5=0,"-",(-A524+'Lineær programmering opg 4'!$M$5)/'Lineær programmering opg 4'!$K$5*-1)</f>
        <v>129.37799999999899</v>
      </c>
      <c r="F524" s="167" t="str">
        <f>IF('Lineær programmering opg 4'!$E$6=0,"-",(-A524+'Lineær programmering opg 4'!$M$6)/'Lineær programmering opg 4'!$K$6*-1)</f>
        <v>-</v>
      </c>
      <c r="G524" s="167" t="str">
        <f>IF('Lineær programmering opg 4'!$D$7=0,"-",((-A524+'Lineær programmering opg 4'!$M$7)/'Lineær programmering opg 4'!$K$7)*-1)</f>
        <v>-</v>
      </c>
      <c r="H524" s="167" t="str">
        <f>IF('Lineær programmering opg 4'!$C$8=0,"-",((-A524+'Lineær programmering opg 4'!$M$8)/'Lineær programmering opg 4'!$K$8)*-1)</f>
        <v>-</v>
      </c>
      <c r="I524" s="167" t="str">
        <f>IF('Lineær programmering opg 4'!$D$8=0,"-",'Lineær programmering opg 4'!$G$8)</f>
        <v>-</v>
      </c>
      <c r="J524" s="295">
        <f>A524*'Lineær programmering opg 4'!$C$11+Datatabel!C524*'Lineær programmering opg 4'!$D$11</f>
        <v>26500.799999999726</v>
      </c>
      <c r="K524" s="9">
        <f t="shared" si="42"/>
        <v>0</v>
      </c>
      <c r="L524" s="9">
        <f t="shared" si="43"/>
        <v>0</v>
      </c>
    </row>
    <row r="525" spans="1:12" ht="15" x14ac:dyDescent="0.25">
      <c r="A525" s="167">
        <f t="shared" si="41"/>
        <v>227.47200000000137</v>
      </c>
      <c r="B525" s="325">
        <f t="shared" si="44"/>
        <v>0.94780000000000575</v>
      </c>
      <c r="C525" s="167">
        <f t="shared" si="40"/>
        <v>25.055999999997255</v>
      </c>
      <c r="D525" s="167">
        <f>IF('Lineær programmering opg 4'!$M$4=0,"-",(-A525+'Lineær programmering opg 4'!$M$4)/'Lineær programmering opg 4'!$K$4*-1)</f>
        <v>25.055999999997255</v>
      </c>
      <c r="E525" s="167">
        <f>IF('Lineær programmering opg 4'!$M$5=0,"-",(-A525+'Lineær programmering opg 4'!$M$5)/'Lineær programmering opg 4'!$K$5*-1)</f>
        <v>129.39599999999899</v>
      </c>
      <c r="F525" s="167" t="str">
        <f>IF('Lineær programmering opg 4'!$E$6=0,"-",(-A525+'Lineær programmering opg 4'!$M$6)/'Lineær programmering opg 4'!$K$6*-1)</f>
        <v>-</v>
      </c>
      <c r="G525" s="167" t="str">
        <f>IF('Lineær programmering opg 4'!$D$7=0,"-",((-A525+'Lineær programmering opg 4'!$M$7)/'Lineær programmering opg 4'!$K$7)*-1)</f>
        <v>-</v>
      </c>
      <c r="H525" s="167" t="str">
        <f>IF('Lineær programmering opg 4'!$C$8=0,"-",((-A525+'Lineær programmering opg 4'!$M$8)/'Lineær programmering opg 4'!$K$8)*-1)</f>
        <v>-</v>
      </c>
      <c r="I525" s="167" t="str">
        <f>IF('Lineær programmering opg 4'!$D$8=0,"-",'Lineær programmering opg 4'!$G$8)</f>
        <v>-</v>
      </c>
      <c r="J525" s="295">
        <f>A525*'Lineær programmering opg 4'!$C$11+Datatabel!C525*'Lineær programmering opg 4'!$D$11</f>
        <v>26505.599999999726</v>
      </c>
      <c r="K525" s="9">
        <f t="shared" si="42"/>
        <v>0</v>
      </c>
      <c r="L525" s="9">
        <f t="shared" si="43"/>
        <v>0</v>
      </c>
    </row>
    <row r="526" spans="1:12" ht="15" x14ac:dyDescent="0.25">
      <c r="A526" s="167">
        <f t="shared" si="41"/>
        <v>227.44800000000137</v>
      </c>
      <c r="B526" s="325">
        <f t="shared" si="44"/>
        <v>0.94770000000000576</v>
      </c>
      <c r="C526" s="167">
        <f t="shared" si="40"/>
        <v>25.103999999997257</v>
      </c>
      <c r="D526" s="167">
        <f>IF('Lineær programmering opg 4'!$M$4=0,"-",(-A526+'Lineær programmering opg 4'!$M$4)/'Lineær programmering opg 4'!$K$4*-1)</f>
        <v>25.103999999997257</v>
      </c>
      <c r="E526" s="167">
        <f>IF('Lineær programmering opg 4'!$M$5=0,"-",(-A526+'Lineær programmering opg 4'!$M$5)/'Lineær programmering opg 4'!$K$5*-1)</f>
        <v>129.41399999999899</v>
      </c>
      <c r="F526" s="167" t="str">
        <f>IF('Lineær programmering opg 4'!$E$6=0,"-",(-A526+'Lineær programmering opg 4'!$M$6)/'Lineær programmering opg 4'!$K$6*-1)</f>
        <v>-</v>
      </c>
      <c r="G526" s="167" t="str">
        <f>IF('Lineær programmering opg 4'!$D$7=0,"-",((-A526+'Lineær programmering opg 4'!$M$7)/'Lineær programmering opg 4'!$K$7)*-1)</f>
        <v>-</v>
      </c>
      <c r="H526" s="167" t="str">
        <f>IF('Lineær programmering opg 4'!$C$8=0,"-",((-A526+'Lineær programmering opg 4'!$M$8)/'Lineær programmering opg 4'!$K$8)*-1)</f>
        <v>-</v>
      </c>
      <c r="I526" s="167" t="str">
        <f>IF('Lineær programmering opg 4'!$D$8=0,"-",'Lineær programmering opg 4'!$G$8)</f>
        <v>-</v>
      </c>
      <c r="J526" s="295">
        <f>A526*'Lineær programmering opg 4'!$C$11+Datatabel!C526*'Lineær programmering opg 4'!$D$11</f>
        <v>26510.399999999725</v>
      </c>
      <c r="K526" s="9">
        <f t="shared" si="42"/>
        <v>0</v>
      </c>
      <c r="L526" s="9">
        <f t="shared" si="43"/>
        <v>0</v>
      </c>
    </row>
    <row r="527" spans="1:12" ht="15" x14ac:dyDescent="0.25">
      <c r="A527" s="167">
        <f t="shared" si="41"/>
        <v>227.4240000000014</v>
      </c>
      <c r="B527" s="325">
        <f t="shared" si="44"/>
        <v>0.94760000000000577</v>
      </c>
      <c r="C527" s="167">
        <f t="shared" si="40"/>
        <v>25.151999999997201</v>
      </c>
      <c r="D527" s="167">
        <f>IF('Lineær programmering opg 4'!$M$4=0,"-",(-A527+'Lineær programmering opg 4'!$M$4)/'Lineær programmering opg 4'!$K$4*-1)</f>
        <v>25.151999999997201</v>
      </c>
      <c r="E527" s="167">
        <f>IF('Lineær programmering opg 4'!$M$5=0,"-",(-A527+'Lineær programmering opg 4'!$M$5)/'Lineær programmering opg 4'!$K$5*-1)</f>
        <v>129.43199999999896</v>
      </c>
      <c r="F527" s="167" t="str">
        <f>IF('Lineær programmering opg 4'!$E$6=0,"-",(-A527+'Lineær programmering opg 4'!$M$6)/'Lineær programmering opg 4'!$K$6*-1)</f>
        <v>-</v>
      </c>
      <c r="G527" s="167" t="str">
        <f>IF('Lineær programmering opg 4'!$D$7=0,"-",((-A527+'Lineær programmering opg 4'!$M$7)/'Lineær programmering opg 4'!$K$7)*-1)</f>
        <v>-</v>
      </c>
      <c r="H527" s="167" t="str">
        <f>IF('Lineær programmering opg 4'!$C$8=0,"-",((-A527+'Lineær programmering opg 4'!$M$8)/'Lineær programmering opg 4'!$K$8)*-1)</f>
        <v>-</v>
      </c>
      <c r="I527" s="167" t="str">
        <f>IF('Lineær programmering opg 4'!$D$8=0,"-",'Lineær programmering opg 4'!$G$8)</f>
        <v>-</v>
      </c>
      <c r="J527" s="295">
        <f>A527*'Lineær programmering opg 4'!$C$11+Datatabel!C527*'Lineær programmering opg 4'!$D$11</f>
        <v>26515.199999999721</v>
      </c>
      <c r="K527" s="9">
        <f t="shared" si="42"/>
        <v>0</v>
      </c>
      <c r="L527" s="9">
        <f t="shared" si="43"/>
        <v>0</v>
      </c>
    </row>
    <row r="528" spans="1:12" ht="15" x14ac:dyDescent="0.25">
      <c r="A528" s="167">
        <f t="shared" si="41"/>
        <v>227.4000000000014</v>
      </c>
      <c r="B528" s="325">
        <f t="shared" si="44"/>
        <v>0.94750000000000578</v>
      </c>
      <c r="C528" s="167">
        <f t="shared" si="40"/>
        <v>25.199999999997203</v>
      </c>
      <c r="D528" s="167">
        <f>IF('Lineær programmering opg 4'!$M$4=0,"-",(-A528+'Lineær programmering opg 4'!$M$4)/'Lineær programmering opg 4'!$K$4*-1)</f>
        <v>25.199999999997203</v>
      </c>
      <c r="E528" s="167">
        <f>IF('Lineær programmering opg 4'!$M$5=0,"-",(-A528+'Lineær programmering opg 4'!$M$5)/'Lineær programmering opg 4'!$K$5*-1)</f>
        <v>129.44999999999897</v>
      </c>
      <c r="F528" s="167" t="str">
        <f>IF('Lineær programmering opg 4'!$E$6=0,"-",(-A528+'Lineær programmering opg 4'!$M$6)/'Lineær programmering opg 4'!$K$6*-1)</f>
        <v>-</v>
      </c>
      <c r="G528" s="167" t="str">
        <f>IF('Lineær programmering opg 4'!$D$7=0,"-",((-A528+'Lineær programmering opg 4'!$M$7)/'Lineær programmering opg 4'!$K$7)*-1)</f>
        <v>-</v>
      </c>
      <c r="H528" s="167" t="str">
        <f>IF('Lineær programmering opg 4'!$C$8=0,"-",((-A528+'Lineær programmering opg 4'!$M$8)/'Lineær programmering opg 4'!$K$8)*-1)</f>
        <v>-</v>
      </c>
      <c r="I528" s="167" t="str">
        <f>IF('Lineær programmering opg 4'!$D$8=0,"-",'Lineær programmering opg 4'!$G$8)</f>
        <v>-</v>
      </c>
      <c r="J528" s="295">
        <f>A528*'Lineær programmering opg 4'!$C$11+Datatabel!C528*'Lineær programmering opg 4'!$D$11</f>
        <v>26519.99999999972</v>
      </c>
      <c r="K528" s="9">
        <f t="shared" si="42"/>
        <v>0</v>
      </c>
      <c r="L528" s="9">
        <f t="shared" si="43"/>
        <v>0</v>
      </c>
    </row>
    <row r="529" spans="1:12" ht="15" x14ac:dyDescent="0.25">
      <c r="A529" s="167">
        <f t="shared" si="41"/>
        <v>227.3760000000014</v>
      </c>
      <c r="B529" s="325">
        <f t="shared" si="44"/>
        <v>0.94740000000000579</v>
      </c>
      <c r="C529" s="167">
        <f t="shared" si="40"/>
        <v>25.247999999997205</v>
      </c>
      <c r="D529" s="167">
        <f>IF('Lineær programmering opg 4'!$M$4=0,"-",(-A529+'Lineær programmering opg 4'!$M$4)/'Lineær programmering opg 4'!$K$4*-1)</f>
        <v>25.247999999997205</v>
      </c>
      <c r="E529" s="167">
        <f>IF('Lineær programmering opg 4'!$M$5=0,"-",(-A529+'Lineær programmering opg 4'!$M$5)/'Lineær programmering opg 4'!$K$5*-1)</f>
        <v>129.46799999999897</v>
      </c>
      <c r="F529" s="167" t="str">
        <f>IF('Lineær programmering opg 4'!$E$6=0,"-",(-A529+'Lineær programmering opg 4'!$M$6)/'Lineær programmering opg 4'!$K$6*-1)</f>
        <v>-</v>
      </c>
      <c r="G529" s="167" t="str">
        <f>IF('Lineær programmering opg 4'!$D$7=0,"-",((-A529+'Lineær programmering opg 4'!$M$7)/'Lineær programmering opg 4'!$K$7)*-1)</f>
        <v>-</v>
      </c>
      <c r="H529" s="167" t="str">
        <f>IF('Lineær programmering opg 4'!$C$8=0,"-",((-A529+'Lineær programmering opg 4'!$M$8)/'Lineær programmering opg 4'!$K$8)*-1)</f>
        <v>-</v>
      </c>
      <c r="I529" s="167" t="str">
        <f>IF('Lineær programmering opg 4'!$D$8=0,"-",'Lineær programmering opg 4'!$G$8)</f>
        <v>-</v>
      </c>
      <c r="J529" s="295">
        <f>A529*'Lineær programmering opg 4'!$C$11+Datatabel!C529*'Lineær programmering opg 4'!$D$11</f>
        <v>26524.799999999719</v>
      </c>
      <c r="K529" s="9">
        <f t="shared" si="42"/>
        <v>0</v>
      </c>
      <c r="L529" s="9">
        <f t="shared" si="43"/>
        <v>0</v>
      </c>
    </row>
    <row r="530" spans="1:12" ht="15" x14ac:dyDescent="0.25">
      <c r="A530" s="167">
        <f t="shared" si="41"/>
        <v>227.3520000000014</v>
      </c>
      <c r="B530" s="325">
        <f t="shared" si="44"/>
        <v>0.9473000000000058</v>
      </c>
      <c r="C530" s="167">
        <f t="shared" si="40"/>
        <v>25.295999999997207</v>
      </c>
      <c r="D530" s="167">
        <f>IF('Lineær programmering opg 4'!$M$4=0,"-",(-A530+'Lineær programmering opg 4'!$M$4)/'Lineær programmering opg 4'!$K$4*-1)</f>
        <v>25.295999999997207</v>
      </c>
      <c r="E530" s="167">
        <f>IF('Lineær programmering opg 4'!$M$5=0,"-",(-A530+'Lineær programmering opg 4'!$M$5)/'Lineær programmering opg 4'!$K$5*-1)</f>
        <v>129.48599999999897</v>
      </c>
      <c r="F530" s="167" t="str">
        <f>IF('Lineær programmering opg 4'!$E$6=0,"-",(-A530+'Lineær programmering opg 4'!$M$6)/'Lineær programmering opg 4'!$K$6*-1)</f>
        <v>-</v>
      </c>
      <c r="G530" s="167" t="str">
        <f>IF('Lineær programmering opg 4'!$D$7=0,"-",((-A530+'Lineær programmering opg 4'!$M$7)/'Lineær programmering opg 4'!$K$7)*-1)</f>
        <v>-</v>
      </c>
      <c r="H530" s="167" t="str">
        <f>IF('Lineær programmering opg 4'!$C$8=0,"-",((-A530+'Lineær programmering opg 4'!$M$8)/'Lineær programmering opg 4'!$K$8)*-1)</f>
        <v>-</v>
      </c>
      <c r="I530" s="167" t="str">
        <f>IF('Lineær programmering opg 4'!$D$8=0,"-",'Lineær programmering opg 4'!$G$8)</f>
        <v>-</v>
      </c>
      <c r="J530" s="295">
        <f>A530*'Lineær programmering opg 4'!$C$11+Datatabel!C530*'Lineær programmering opg 4'!$D$11</f>
        <v>26529.599999999722</v>
      </c>
      <c r="K530" s="9">
        <f t="shared" si="42"/>
        <v>0</v>
      </c>
      <c r="L530" s="9">
        <f t="shared" si="43"/>
        <v>0</v>
      </c>
    </row>
    <row r="531" spans="1:12" ht="15" x14ac:dyDescent="0.25">
      <c r="A531" s="167">
        <f t="shared" si="41"/>
        <v>227.3280000000014</v>
      </c>
      <c r="B531" s="325">
        <f t="shared" si="44"/>
        <v>0.94720000000000582</v>
      </c>
      <c r="C531" s="167">
        <f t="shared" si="40"/>
        <v>25.343999999997209</v>
      </c>
      <c r="D531" s="167">
        <f>IF('Lineær programmering opg 4'!$M$4=0,"-",(-A531+'Lineær programmering opg 4'!$M$4)/'Lineær programmering opg 4'!$K$4*-1)</f>
        <v>25.343999999997209</v>
      </c>
      <c r="E531" s="167">
        <f>IF('Lineær programmering opg 4'!$M$5=0,"-",(-A531+'Lineær programmering opg 4'!$M$5)/'Lineær programmering opg 4'!$K$5*-1)</f>
        <v>129.50399999999897</v>
      </c>
      <c r="F531" s="167" t="str">
        <f>IF('Lineær programmering opg 4'!$E$6=0,"-",(-A531+'Lineær programmering opg 4'!$M$6)/'Lineær programmering opg 4'!$K$6*-1)</f>
        <v>-</v>
      </c>
      <c r="G531" s="167" t="str">
        <f>IF('Lineær programmering opg 4'!$D$7=0,"-",((-A531+'Lineær programmering opg 4'!$M$7)/'Lineær programmering opg 4'!$K$7)*-1)</f>
        <v>-</v>
      </c>
      <c r="H531" s="167" t="str">
        <f>IF('Lineær programmering opg 4'!$C$8=0,"-",((-A531+'Lineær programmering opg 4'!$M$8)/'Lineær programmering opg 4'!$K$8)*-1)</f>
        <v>-</v>
      </c>
      <c r="I531" s="167" t="str">
        <f>IF('Lineær programmering opg 4'!$D$8=0,"-",'Lineær programmering opg 4'!$G$8)</f>
        <v>-</v>
      </c>
      <c r="J531" s="295">
        <f>A531*'Lineær programmering opg 4'!$C$11+Datatabel!C531*'Lineær programmering opg 4'!$D$11</f>
        <v>26534.399999999721</v>
      </c>
      <c r="K531" s="9">
        <f t="shared" si="42"/>
        <v>0</v>
      </c>
      <c r="L531" s="9">
        <f t="shared" si="43"/>
        <v>0</v>
      </c>
    </row>
    <row r="532" spans="1:12" ht="15" x14ac:dyDescent="0.25">
      <c r="A532" s="167">
        <f t="shared" si="41"/>
        <v>227.30400000000139</v>
      </c>
      <c r="B532" s="325">
        <f t="shared" si="44"/>
        <v>0.94710000000000583</v>
      </c>
      <c r="C532" s="167">
        <f t="shared" si="40"/>
        <v>25.391999999997211</v>
      </c>
      <c r="D532" s="167">
        <f>IF('Lineær programmering opg 4'!$M$4=0,"-",(-A532+'Lineær programmering opg 4'!$M$4)/'Lineær programmering opg 4'!$K$4*-1)</f>
        <v>25.391999999997211</v>
      </c>
      <c r="E532" s="167">
        <f>IF('Lineær programmering opg 4'!$M$5=0,"-",(-A532+'Lineær programmering opg 4'!$M$5)/'Lineær programmering opg 4'!$K$5*-1)</f>
        <v>129.52199999999897</v>
      </c>
      <c r="F532" s="167" t="str">
        <f>IF('Lineær programmering opg 4'!$E$6=0,"-",(-A532+'Lineær programmering opg 4'!$M$6)/'Lineær programmering opg 4'!$K$6*-1)</f>
        <v>-</v>
      </c>
      <c r="G532" s="167" t="str">
        <f>IF('Lineær programmering opg 4'!$D$7=0,"-",((-A532+'Lineær programmering opg 4'!$M$7)/'Lineær programmering opg 4'!$K$7)*-1)</f>
        <v>-</v>
      </c>
      <c r="H532" s="167" t="str">
        <f>IF('Lineær programmering opg 4'!$C$8=0,"-",((-A532+'Lineær programmering opg 4'!$M$8)/'Lineær programmering opg 4'!$K$8)*-1)</f>
        <v>-</v>
      </c>
      <c r="I532" s="167" t="str">
        <f>IF('Lineær programmering opg 4'!$D$8=0,"-",'Lineær programmering opg 4'!$G$8)</f>
        <v>-</v>
      </c>
      <c r="J532" s="295">
        <f>A532*'Lineær programmering opg 4'!$C$11+Datatabel!C532*'Lineær programmering opg 4'!$D$11</f>
        <v>26539.199999999721</v>
      </c>
      <c r="K532" s="9">
        <f t="shared" si="42"/>
        <v>0</v>
      </c>
      <c r="L532" s="9">
        <f t="shared" si="43"/>
        <v>0</v>
      </c>
    </row>
    <row r="533" spans="1:12" ht="15" x14ac:dyDescent="0.25">
      <c r="A533" s="167">
        <f t="shared" si="41"/>
        <v>227.28000000000139</v>
      </c>
      <c r="B533" s="325">
        <f t="shared" si="44"/>
        <v>0.94700000000000584</v>
      </c>
      <c r="C533" s="167">
        <f t="shared" si="40"/>
        <v>25.439999999997212</v>
      </c>
      <c r="D533" s="167">
        <f>IF('Lineær programmering opg 4'!$M$4=0,"-",(-A533+'Lineær programmering opg 4'!$M$4)/'Lineær programmering opg 4'!$K$4*-1)</f>
        <v>25.439999999997212</v>
      </c>
      <c r="E533" s="167">
        <f>IF('Lineær programmering opg 4'!$M$5=0,"-",(-A533+'Lineær programmering opg 4'!$M$5)/'Lineær programmering opg 4'!$K$5*-1)</f>
        <v>129.53999999999897</v>
      </c>
      <c r="F533" s="167" t="str">
        <f>IF('Lineær programmering opg 4'!$E$6=0,"-",(-A533+'Lineær programmering opg 4'!$M$6)/'Lineær programmering opg 4'!$K$6*-1)</f>
        <v>-</v>
      </c>
      <c r="G533" s="167" t="str">
        <f>IF('Lineær programmering opg 4'!$D$7=0,"-",((-A533+'Lineær programmering opg 4'!$M$7)/'Lineær programmering opg 4'!$K$7)*-1)</f>
        <v>-</v>
      </c>
      <c r="H533" s="167" t="str">
        <f>IF('Lineær programmering opg 4'!$C$8=0,"-",((-A533+'Lineær programmering opg 4'!$M$8)/'Lineær programmering opg 4'!$K$8)*-1)</f>
        <v>-</v>
      </c>
      <c r="I533" s="167" t="str">
        <f>IF('Lineær programmering opg 4'!$D$8=0,"-",'Lineær programmering opg 4'!$G$8)</f>
        <v>-</v>
      </c>
      <c r="J533" s="295">
        <f>A533*'Lineær programmering opg 4'!$C$11+Datatabel!C533*'Lineær programmering opg 4'!$D$11</f>
        <v>26543.99999999972</v>
      </c>
      <c r="K533" s="9">
        <f t="shared" si="42"/>
        <v>0</v>
      </c>
      <c r="L533" s="9">
        <f t="shared" si="43"/>
        <v>0</v>
      </c>
    </row>
    <row r="534" spans="1:12" ht="15" x14ac:dyDescent="0.25">
      <c r="A534" s="167">
        <f t="shared" si="41"/>
        <v>227.25600000000139</v>
      </c>
      <c r="B534" s="325">
        <f t="shared" si="44"/>
        <v>0.94690000000000585</v>
      </c>
      <c r="C534" s="167">
        <f t="shared" si="40"/>
        <v>25.487999999997214</v>
      </c>
      <c r="D534" s="167">
        <f>IF('Lineær programmering opg 4'!$M$4=0,"-",(-A534+'Lineær programmering opg 4'!$M$4)/'Lineær programmering opg 4'!$K$4*-1)</f>
        <v>25.487999999997214</v>
      </c>
      <c r="E534" s="167">
        <f>IF('Lineær programmering opg 4'!$M$5=0,"-",(-A534+'Lineær programmering opg 4'!$M$5)/'Lineær programmering opg 4'!$K$5*-1)</f>
        <v>129.55799999999897</v>
      </c>
      <c r="F534" s="167" t="str">
        <f>IF('Lineær programmering opg 4'!$E$6=0,"-",(-A534+'Lineær programmering opg 4'!$M$6)/'Lineær programmering opg 4'!$K$6*-1)</f>
        <v>-</v>
      </c>
      <c r="G534" s="167" t="str">
        <f>IF('Lineær programmering opg 4'!$D$7=0,"-",((-A534+'Lineær programmering opg 4'!$M$7)/'Lineær programmering opg 4'!$K$7)*-1)</f>
        <v>-</v>
      </c>
      <c r="H534" s="167" t="str">
        <f>IF('Lineær programmering opg 4'!$C$8=0,"-",((-A534+'Lineær programmering opg 4'!$M$8)/'Lineær programmering opg 4'!$K$8)*-1)</f>
        <v>-</v>
      </c>
      <c r="I534" s="167" t="str">
        <f>IF('Lineær programmering opg 4'!$D$8=0,"-",'Lineær programmering opg 4'!$G$8)</f>
        <v>-</v>
      </c>
      <c r="J534" s="295">
        <f>A534*'Lineær programmering opg 4'!$C$11+Datatabel!C534*'Lineær programmering opg 4'!$D$11</f>
        <v>26548.799999999723</v>
      </c>
      <c r="K534" s="9">
        <f t="shared" si="42"/>
        <v>0</v>
      </c>
      <c r="L534" s="9">
        <f t="shared" si="43"/>
        <v>0</v>
      </c>
    </row>
    <row r="535" spans="1:12" ht="15" x14ac:dyDescent="0.25">
      <c r="A535" s="167">
        <f t="shared" si="41"/>
        <v>227.23200000000139</v>
      </c>
      <c r="B535" s="325">
        <f t="shared" si="44"/>
        <v>0.94680000000000586</v>
      </c>
      <c r="C535" s="167">
        <f t="shared" si="40"/>
        <v>25.535999999997216</v>
      </c>
      <c r="D535" s="167">
        <f>IF('Lineær programmering opg 4'!$M$4=0,"-",(-A535+'Lineær programmering opg 4'!$M$4)/'Lineær programmering opg 4'!$K$4*-1)</f>
        <v>25.535999999997216</v>
      </c>
      <c r="E535" s="167">
        <f>IF('Lineær programmering opg 4'!$M$5=0,"-",(-A535+'Lineær programmering opg 4'!$M$5)/'Lineær programmering opg 4'!$K$5*-1)</f>
        <v>129.57599999999897</v>
      </c>
      <c r="F535" s="167" t="str">
        <f>IF('Lineær programmering opg 4'!$E$6=0,"-",(-A535+'Lineær programmering opg 4'!$M$6)/'Lineær programmering opg 4'!$K$6*-1)</f>
        <v>-</v>
      </c>
      <c r="G535" s="167" t="str">
        <f>IF('Lineær programmering opg 4'!$D$7=0,"-",((-A535+'Lineær programmering opg 4'!$M$7)/'Lineær programmering opg 4'!$K$7)*-1)</f>
        <v>-</v>
      </c>
      <c r="H535" s="167" t="str">
        <f>IF('Lineær programmering opg 4'!$C$8=0,"-",((-A535+'Lineær programmering opg 4'!$M$8)/'Lineær programmering opg 4'!$K$8)*-1)</f>
        <v>-</v>
      </c>
      <c r="I535" s="167" t="str">
        <f>IF('Lineær programmering opg 4'!$D$8=0,"-",'Lineær programmering opg 4'!$G$8)</f>
        <v>-</v>
      </c>
      <c r="J535" s="295">
        <f>A535*'Lineær programmering opg 4'!$C$11+Datatabel!C535*'Lineær programmering opg 4'!$D$11</f>
        <v>26553.599999999722</v>
      </c>
      <c r="K535" s="9">
        <f t="shared" si="42"/>
        <v>0</v>
      </c>
      <c r="L535" s="9">
        <f t="shared" si="43"/>
        <v>0</v>
      </c>
    </row>
    <row r="536" spans="1:12" ht="15" x14ac:dyDescent="0.25">
      <c r="A536" s="167">
        <f t="shared" si="41"/>
        <v>227.20800000000142</v>
      </c>
      <c r="B536" s="325">
        <f t="shared" si="44"/>
        <v>0.94670000000000587</v>
      </c>
      <c r="C536" s="167">
        <f t="shared" si="40"/>
        <v>25.583999999997161</v>
      </c>
      <c r="D536" s="167">
        <f>IF('Lineær programmering opg 4'!$M$4=0,"-",(-A536+'Lineær programmering opg 4'!$M$4)/'Lineær programmering opg 4'!$K$4*-1)</f>
        <v>25.583999999997161</v>
      </c>
      <c r="E536" s="167">
        <f>IF('Lineær programmering opg 4'!$M$5=0,"-",(-A536+'Lineær programmering opg 4'!$M$5)/'Lineær programmering opg 4'!$K$5*-1)</f>
        <v>129.59399999999894</v>
      </c>
      <c r="F536" s="167" t="str">
        <f>IF('Lineær programmering opg 4'!$E$6=0,"-",(-A536+'Lineær programmering opg 4'!$M$6)/'Lineær programmering opg 4'!$K$6*-1)</f>
        <v>-</v>
      </c>
      <c r="G536" s="167" t="str">
        <f>IF('Lineær programmering opg 4'!$D$7=0,"-",((-A536+'Lineær programmering opg 4'!$M$7)/'Lineær programmering opg 4'!$K$7)*-1)</f>
        <v>-</v>
      </c>
      <c r="H536" s="167" t="str">
        <f>IF('Lineær programmering opg 4'!$C$8=0,"-",((-A536+'Lineær programmering opg 4'!$M$8)/'Lineær programmering opg 4'!$K$8)*-1)</f>
        <v>-</v>
      </c>
      <c r="I536" s="167" t="str">
        <f>IF('Lineær programmering opg 4'!$D$8=0,"-",'Lineær programmering opg 4'!$G$8)</f>
        <v>-</v>
      </c>
      <c r="J536" s="295">
        <f>A536*'Lineær programmering opg 4'!$C$11+Datatabel!C536*'Lineær programmering opg 4'!$D$11</f>
        <v>26558.399999999714</v>
      </c>
      <c r="K536" s="9">
        <f t="shared" si="42"/>
        <v>0</v>
      </c>
      <c r="L536" s="9">
        <f t="shared" si="43"/>
        <v>0</v>
      </c>
    </row>
    <row r="537" spans="1:12" ht="15" x14ac:dyDescent="0.25">
      <c r="A537" s="167">
        <f t="shared" si="41"/>
        <v>227.18400000000142</v>
      </c>
      <c r="B537" s="325">
        <f t="shared" si="44"/>
        <v>0.94660000000000588</v>
      </c>
      <c r="C537" s="167">
        <f t="shared" si="40"/>
        <v>25.631999999997163</v>
      </c>
      <c r="D537" s="167">
        <f>IF('Lineær programmering opg 4'!$M$4=0,"-",(-A537+'Lineær programmering opg 4'!$M$4)/'Lineær programmering opg 4'!$K$4*-1)</f>
        <v>25.631999999997163</v>
      </c>
      <c r="E537" s="167">
        <f>IF('Lineær programmering opg 4'!$M$5=0,"-",(-A537+'Lineær programmering opg 4'!$M$5)/'Lineær programmering opg 4'!$K$5*-1)</f>
        <v>129.61199999999894</v>
      </c>
      <c r="F537" s="167" t="str">
        <f>IF('Lineær programmering opg 4'!$E$6=0,"-",(-A537+'Lineær programmering opg 4'!$M$6)/'Lineær programmering opg 4'!$K$6*-1)</f>
        <v>-</v>
      </c>
      <c r="G537" s="167" t="str">
        <f>IF('Lineær programmering opg 4'!$D$7=0,"-",((-A537+'Lineær programmering opg 4'!$M$7)/'Lineær programmering opg 4'!$K$7)*-1)</f>
        <v>-</v>
      </c>
      <c r="H537" s="167" t="str">
        <f>IF('Lineær programmering opg 4'!$C$8=0,"-",((-A537+'Lineær programmering opg 4'!$M$8)/'Lineær programmering opg 4'!$K$8)*-1)</f>
        <v>-</v>
      </c>
      <c r="I537" s="167" t="str">
        <f>IF('Lineær programmering opg 4'!$D$8=0,"-",'Lineær programmering opg 4'!$G$8)</f>
        <v>-</v>
      </c>
      <c r="J537" s="295">
        <f>A537*'Lineær programmering opg 4'!$C$11+Datatabel!C537*'Lineær programmering opg 4'!$D$11</f>
        <v>26563.199999999717</v>
      </c>
      <c r="K537" s="9">
        <f t="shared" si="42"/>
        <v>0</v>
      </c>
      <c r="L537" s="9">
        <f t="shared" si="43"/>
        <v>0</v>
      </c>
    </row>
    <row r="538" spans="1:12" ht="15" x14ac:dyDescent="0.25">
      <c r="A538" s="167">
        <f t="shared" si="41"/>
        <v>227.16000000000142</v>
      </c>
      <c r="B538" s="325">
        <f t="shared" si="44"/>
        <v>0.94650000000000589</v>
      </c>
      <c r="C538" s="167">
        <f t="shared" si="40"/>
        <v>25.679999999997165</v>
      </c>
      <c r="D538" s="167">
        <f>IF('Lineær programmering opg 4'!$M$4=0,"-",(-A538+'Lineær programmering opg 4'!$M$4)/'Lineær programmering opg 4'!$K$4*-1)</f>
        <v>25.679999999997165</v>
      </c>
      <c r="E538" s="167">
        <f>IF('Lineær programmering opg 4'!$M$5=0,"-",(-A538+'Lineær programmering opg 4'!$M$5)/'Lineær programmering opg 4'!$K$5*-1)</f>
        <v>129.62999999999894</v>
      </c>
      <c r="F538" s="167" t="str">
        <f>IF('Lineær programmering opg 4'!$E$6=0,"-",(-A538+'Lineær programmering opg 4'!$M$6)/'Lineær programmering opg 4'!$K$6*-1)</f>
        <v>-</v>
      </c>
      <c r="G538" s="167" t="str">
        <f>IF('Lineær programmering opg 4'!$D$7=0,"-",((-A538+'Lineær programmering opg 4'!$M$7)/'Lineær programmering opg 4'!$K$7)*-1)</f>
        <v>-</v>
      </c>
      <c r="H538" s="167" t="str">
        <f>IF('Lineær programmering opg 4'!$C$8=0,"-",((-A538+'Lineær programmering opg 4'!$M$8)/'Lineær programmering opg 4'!$K$8)*-1)</f>
        <v>-</v>
      </c>
      <c r="I538" s="167" t="str">
        <f>IF('Lineær programmering opg 4'!$D$8=0,"-",'Lineær programmering opg 4'!$G$8)</f>
        <v>-</v>
      </c>
      <c r="J538" s="295">
        <f>A538*'Lineær programmering opg 4'!$C$11+Datatabel!C538*'Lineær programmering opg 4'!$D$11</f>
        <v>26567.999999999716</v>
      </c>
      <c r="K538" s="9">
        <f t="shared" si="42"/>
        <v>0</v>
      </c>
      <c r="L538" s="9">
        <f t="shared" si="43"/>
        <v>0</v>
      </c>
    </row>
    <row r="539" spans="1:12" ht="15" x14ac:dyDescent="0.25">
      <c r="A539" s="167">
        <f t="shared" si="41"/>
        <v>227.13600000000142</v>
      </c>
      <c r="B539" s="325">
        <f t="shared" si="44"/>
        <v>0.9464000000000059</v>
      </c>
      <c r="C539" s="167">
        <f t="shared" si="40"/>
        <v>25.727999999997166</v>
      </c>
      <c r="D539" s="167">
        <f>IF('Lineær programmering opg 4'!$M$4=0,"-",(-A539+'Lineær programmering opg 4'!$M$4)/'Lineær programmering opg 4'!$K$4*-1)</f>
        <v>25.727999999997166</v>
      </c>
      <c r="E539" s="167">
        <f>IF('Lineær programmering opg 4'!$M$5=0,"-",(-A539+'Lineær programmering opg 4'!$M$5)/'Lineær programmering opg 4'!$K$5*-1)</f>
        <v>129.64799999999894</v>
      </c>
      <c r="F539" s="167" t="str">
        <f>IF('Lineær programmering opg 4'!$E$6=0,"-",(-A539+'Lineær programmering opg 4'!$M$6)/'Lineær programmering opg 4'!$K$6*-1)</f>
        <v>-</v>
      </c>
      <c r="G539" s="167" t="str">
        <f>IF('Lineær programmering opg 4'!$D$7=0,"-",((-A539+'Lineær programmering opg 4'!$M$7)/'Lineær programmering opg 4'!$K$7)*-1)</f>
        <v>-</v>
      </c>
      <c r="H539" s="167" t="str">
        <f>IF('Lineær programmering opg 4'!$C$8=0,"-",((-A539+'Lineær programmering opg 4'!$M$8)/'Lineær programmering opg 4'!$K$8)*-1)</f>
        <v>-</v>
      </c>
      <c r="I539" s="167" t="str">
        <f>IF('Lineær programmering opg 4'!$D$8=0,"-",'Lineær programmering opg 4'!$G$8)</f>
        <v>-</v>
      </c>
      <c r="J539" s="295">
        <f>A539*'Lineær programmering opg 4'!$C$11+Datatabel!C539*'Lineær programmering opg 4'!$D$11</f>
        <v>26572.799999999716</v>
      </c>
      <c r="K539" s="9">
        <f t="shared" si="42"/>
        <v>0</v>
      </c>
      <c r="L539" s="9">
        <f t="shared" si="43"/>
        <v>0</v>
      </c>
    </row>
    <row r="540" spans="1:12" ht="15" x14ac:dyDescent="0.25">
      <c r="A540" s="167">
        <f t="shared" si="41"/>
        <v>227.11200000000142</v>
      </c>
      <c r="B540" s="325">
        <f t="shared" si="44"/>
        <v>0.94630000000000591</v>
      </c>
      <c r="C540" s="167">
        <f t="shared" si="40"/>
        <v>25.775999999997168</v>
      </c>
      <c r="D540" s="167">
        <f>IF('Lineær programmering opg 4'!$M$4=0,"-",(-A540+'Lineær programmering opg 4'!$M$4)/'Lineær programmering opg 4'!$K$4*-1)</f>
        <v>25.775999999997168</v>
      </c>
      <c r="E540" s="167">
        <f>IF('Lineær programmering opg 4'!$M$5=0,"-",(-A540+'Lineær programmering opg 4'!$M$5)/'Lineær programmering opg 4'!$K$5*-1)</f>
        <v>129.66599999999895</v>
      </c>
      <c r="F540" s="167" t="str">
        <f>IF('Lineær programmering opg 4'!$E$6=0,"-",(-A540+'Lineær programmering opg 4'!$M$6)/'Lineær programmering opg 4'!$K$6*-1)</f>
        <v>-</v>
      </c>
      <c r="G540" s="167" t="str">
        <f>IF('Lineær programmering opg 4'!$D$7=0,"-",((-A540+'Lineær programmering opg 4'!$M$7)/'Lineær programmering opg 4'!$K$7)*-1)</f>
        <v>-</v>
      </c>
      <c r="H540" s="167" t="str">
        <f>IF('Lineær programmering opg 4'!$C$8=0,"-",((-A540+'Lineær programmering opg 4'!$M$8)/'Lineær programmering opg 4'!$K$8)*-1)</f>
        <v>-</v>
      </c>
      <c r="I540" s="167" t="str">
        <f>IF('Lineær programmering opg 4'!$D$8=0,"-",'Lineær programmering opg 4'!$G$8)</f>
        <v>-</v>
      </c>
      <c r="J540" s="295">
        <f>A540*'Lineær programmering opg 4'!$C$11+Datatabel!C540*'Lineær programmering opg 4'!$D$11</f>
        <v>26577.599999999718</v>
      </c>
      <c r="K540" s="9">
        <f t="shared" si="42"/>
        <v>0</v>
      </c>
      <c r="L540" s="9">
        <f t="shared" si="43"/>
        <v>0</v>
      </c>
    </row>
    <row r="541" spans="1:12" ht="15" x14ac:dyDescent="0.25">
      <c r="A541" s="167">
        <f t="shared" si="41"/>
        <v>227.08800000000141</v>
      </c>
      <c r="B541" s="325">
        <f t="shared" si="44"/>
        <v>0.94620000000000593</v>
      </c>
      <c r="C541" s="167">
        <f t="shared" si="40"/>
        <v>25.82399999999717</v>
      </c>
      <c r="D541" s="167">
        <f>IF('Lineær programmering opg 4'!$M$4=0,"-",(-A541+'Lineær programmering opg 4'!$M$4)/'Lineær programmering opg 4'!$K$4*-1)</f>
        <v>25.82399999999717</v>
      </c>
      <c r="E541" s="167">
        <f>IF('Lineær programmering opg 4'!$M$5=0,"-",(-A541+'Lineær programmering opg 4'!$M$5)/'Lineær programmering opg 4'!$K$5*-1)</f>
        <v>129.68399999999895</v>
      </c>
      <c r="F541" s="167" t="str">
        <f>IF('Lineær programmering opg 4'!$E$6=0,"-",(-A541+'Lineær programmering opg 4'!$M$6)/'Lineær programmering opg 4'!$K$6*-1)</f>
        <v>-</v>
      </c>
      <c r="G541" s="167" t="str">
        <f>IF('Lineær programmering opg 4'!$D$7=0,"-",((-A541+'Lineær programmering opg 4'!$M$7)/'Lineær programmering opg 4'!$K$7)*-1)</f>
        <v>-</v>
      </c>
      <c r="H541" s="167" t="str">
        <f>IF('Lineær programmering opg 4'!$C$8=0,"-",((-A541+'Lineær programmering opg 4'!$M$8)/'Lineær programmering opg 4'!$K$8)*-1)</f>
        <v>-</v>
      </c>
      <c r="I541" s="167" t="str">
        <f>IF('Lineær programmering opg 4'!$D$8=0,"-",'Lineær programmering opg 4'!$G$8)</f>
        <v>-</v>
      </c>
      <c r="J541" s="295">
        <f>A541*'Lineær programmering opg 4'!$C$11+Datatabel!C541*'Lineær programmering opg 4'!$D$11</f>
        <v>26582.399999999718</v>
      </c>
      <c r="K541" s="9">
        <f t="shared" si="42"/>
        <v>0</v>
      </c>
      <c r="L541" s="9">
        <f t="shared" si="43"/>
        <v>0</v>
      </c>
    </row>
    <row r="542" spans="1:12" ht="15" x14ac:dyDescent="0.25">
      <c r="A542" s="167">
        <f t="shared" si="41"/>
        <v>227.06400000000141</v>
      </c>
      <c r="B542" s="325">
        <f t="shared" si="44"/>
        <v>0.94610000000000594</v>
      </c>
      <c r="C542" s="167">
        <f t="shared" si="40"/>
        <v>25.871999999997172</v>
      </c>
      <c r="D542" s="167">
        <f>IF('Lineær programmering opg 4'!$M$4=0,"-",(-A542+'Lineær programmering opg 4'!$M$4)/'Lineær programmering opg 4'!$K$4*-1)</f>
        <v>25.871999999997172</v>
      </c>
      <c r="E542" s="167">
        <f>IF('Lineær programmering opg 4'!$M$5=0,"-",(-A542+'Lineær programmering opg 4'!$M$5)/'Lineær programmering opg 4'!$K$5*-1)</f>
        <v>129.70199999999895</v>
      </c>
      <c r="F542" s="167" t="str">
        <f>IF('Lineær programmering opg 4'!$E$6=0,"-",(-A542+'Lineær programmering opg 4'!$M$6)/'Lineær programmering opg 4'!$K$6*-1)</f>
        <v>-</v>
      </c>
      <c r="G542" s="167" t="str">
        <f>IF('Lineær programmering opg 4'!$D$7=0,"-",((-A542+'Lineær programmering opg 4'!$M$7)/'Lineær programmering opg 4'!$K$7)*-1)</f>
        <v>-</v>
      </c>
      <c r="H542" s="167" t="str">
        <f>IF('Lineær programmering opg 4'!$C$8=0,"-",((-A542+'Lineær programmering opg 4'!$M$8)/'Lineær programmering opg 4'!$K$8)*-1)</f>
        <v>-</v>
      </c>
      <c r="I542" s="167" t="str">
        <f>IF('Lineær programmering opg 4'!$D$8=0,"-",'Lineær programmering opg 4'!$G$8)</f>
        <v>-</v>
      </c>
      <c r="J542" s="295">
        <f>A542*'Lineær programmering opg 4'!$C$11+Datatabel!C542*'Lineær programmering opg 4'!$D$11</f>
        <v>26587.199999999717</v>
      </c>
      <c r="K542" s="9">
        <f t="shared" si="42"/>
        <v>0</v>
      </c>
      <c r="L542" s="9">
        <f t="shared" si="43"/>
        <v>0</v>
      </c>
    </row>
    <row r="543" spans="1:12" ht="15" x14ac:dyDescent="0.25">
      <c r="A543" s="167">
        <f t="shared" si="41"/>
        <v>227.04000000000144</v>
      </c>
      <c r="B543" s="325">
        <f t="shared" si="44"/>
        <v>0.94600000000000595</v>
      </c>
      <c r="C543" s="167">
        <f t="shared" si="40"/>
        <v>25.919999999997117</v>
      </c>
      <c r="D543" s="167">
        <f>IF('Lineær programmering opg 4'!$M$4=0,"-",(-A543+'Lineær programmering opg 4'!$M$4)/'Lineær programmering opg 4'!$K$4*-1)</f>
        <v>25.919999999997117</v>
      </c>
      <c r="E543" s="167">
        <f>IF('Lineær programmering opg 4'!$M$5=0,"-",(-A543+'Lineær programmering opg 4'!$M$5)/'Lineær programmering opg 4'!$K$5*-1)</f>
        <v>129.71999999999892</v>
      </c>
      <c r="F543" s="167" t="str">
        <f>IF('Lineær programmering opg 4'!$E$6=0,"-",(-A543+'Lineær programmering opg 4'!$M$6)/'Lineær programmering opg 4'!$K$6*-1)</f>
        <v>-</v>
      </c>
      <c r="G543" s="167" t="str">
        <f>IF('Lineær programmering opg 4'!$D$7=0,"-",((-A543+'Lineær programmering opg 4'!$M$7)/'Lineær programmering opg 4'!$K$7)*-1)</f>
        <v>-</v>
      </c>
      <c r="H543" s="167" t="str">
        <f>IF('Lineær programmering opg 4'!$C$8=0,"-",((-A543+'Lineær programmering opg 4'!$M$8)/'Lineær programmering opg 4'!$K$8)*-1)</f>
        <v>-</v>
      </c>
      <c r="I543" s="167" t="str">
        <f>IF('Lineær programmering opg 4'!$D$8=0,"-",'Lineær programmering opg 4'!$G$8)</f>
        <v>-</v>
      </c>
      <c r="J543" s="295">
        <f>A543*'Lineær programmering opg 4'!$C$11+Datatabel!C543*'Lineær programmering opg 4'!$D$11</f>
        <v>26591.999999999713</v>
      </c>
      <c r="K543" s="9">
        <f t="shared" si="42"/>
        <v>0</v>
      </c>
      <c r="L543" s="9">
        <f t="shared" si="43"/>
        <v>0</v>
      </c>
    </row>
    <row r="544" spans="1:12" ht="15" x14ac:dyDescent="0.25">
      <c r="A544" s="167">
        <f t="shared" si="41"/>
        <v>227.01600000000144</v>
      </c>
      <c r="B544" s="325">
        <f t="shared" si="44"/>
        <v>0.94590000000000596</v>
      </c>
      <c r="C544" s="167">
        <f t="shared" si="40"/>
        <v>25.967999999997119</v>
      </c>
      <c r="D544" s="167">
        <f>IF('Lineær programmering opg 4'!$M$4=0,"-",(-A544+'Lineær programmering opg 4'!$M$4)/'Lineær programmering opg 4'!$K$4*-1)</f>
        <v>25.967999999997119</v>
      </c>
      <c r="E544" s="167">
        <f>IF('Lineær programmering opg 4'!$M$5=0,"-",(-A544+'Lineær programmering opg 4'!$M$5)/'Lineær programmering opg 4'!$K$5*-1)</f>
        <v>129.73799999999892</v>
      </c>
      <c r="F544" s="167" t="str">
        <f>IF('Lineær programmering opg 4'!$E$6=0,"-",(-A544+'Lineær programmering opg 4'!$M$6)/'Lineær programmering opg 4'!$K$6*-1)</f>
        <v>-</v>
      </c>
      <c r="G544" s="167" t="str">
        <f>IF('Lineær programmering opg 4'!$D$7=0,"-",((-A544+'Lineær programmering opg 4'!$M$7)/'Lineær programmering opg 4'!$K$7)*-1)</f>
        <v>-</v>
      </c>
      <c r="H544" s="167" t="str">
        <f>IF('Lineær programmering opg 4'!$C$8=0,"-",((-A544+'Lineær programmering opg 4'!$M$8)/'Lineær programmering opg 4'!$K$8)*-1)</f>
        <v>-</v>
      </c>
      <c r="I544" s="167" t="str">
        <f>IF('Lineær programmering opg 4'!$D$8=0,"-",'Lineær programmering opg 4'!$G$8)</f>
        <v>-</v>
      </c>
      <c r="J544" s="295">
        <f>A544*'Lineær programmering opg 4'!$C$11+Datatabel!C544*'Lineær programmering opg 4'!$D$11</f>
        <v>26596.799999999712</v>
      </c>
      <c r="K544" s="9">
        <f t="shared" si="42"/>
        <v>0</v>
      </c>
      <c r="L544" s="9">
        <f t="shared" si="43"/>
        <v>0</v>
      </c>
    </row>
    <row r="545" spans="1:12" ht="15" x14ac:dyDescent="0.25">
      <c r="A545" s="167">
        <f t="shared" si="41"/>
        <v>226.99200000000144</v>
      </c>
      <c r="B545" s="325">
        <f t="shared" si="44"/>
        <v>0.94580000000000597</v>
      </c>
      <c r="C545" s="167">
        <f t="shared" si="40"/>
        <v>26.015999999997121</v>
      </c>
      <c r="D545" s="167">
        <f>IF('Lineær programmering opg 4'!$M$4=0,"-",(-A545+'Lineær programmering opg 4'!$M$4)/'Lineær programmering opg 4'!$K$4*-1)</f>
        <v>26.015999999997121</v>
      </c>
      <c r="E545" s="167">
        <f>IF('Lineær programmering opg 4'!$M$5=0,"-",(-A545+'Lineær programmering opg 4'!$M$5)/'Lineær programmering opg 4'!$K$5*-1)</f>
        <v>129.75599999999892</v>
      </c>
      <c r="F545" s="167" t="str">
        <f>IF('Lineær programmering opg 4'!$E$6=0,"-",(-A545+'Lineær programmering opg 4'!$M$6)/'Lineær programmering opg 4'!$K$6*-1)</f>
        <v>-</v>
      </c>
      <c r="G545" s="167" t="str">
        <f>IF('Lineær programmering opg 4'!$D$7=0,"-",((-A545+'Lineær programmering opg 4'!$M$7)/'Lineær programmering opg 4'!$K$7)*-1)</f>
        <v>-</v>
      </c>
      <c r="H545" s="167" t="str">
        <f>IF('Lineær programmering opg 4'!$C$8=0,"-",((-A545+'Lineær programmering opg 4'!$M$8)/'Lineær programmering opg 4'!$K$8)*-1)</f>
        <v>-</v>
      </c>
      <c r="I545" s="167" t="str">
        <f>IF('Lineær programmering opg 4'!$D$8=0,"-",'Lineær programmering opg 4'!$G$8)</f>
        <v>-</v>
      </c>
      <c r="J545" s="295">
        <f>A545*'Lineær programmering opg 4'!$C$11+Datatabel!C545*'Lineær programmering opg 4'!$D$11</f>
        <v>26601.599999999711</v>
      </c>
      <c r="K545" s="9">
        <f t="shared" si="42"/>
        <v>0</v>
      </c>
      <c r="L545" s="9">
        <f t="shared" si="43"/>
        <v>0</v>
      </c>
    </row>
    <row r="546" spans="1:12" ht="15" x14ac:dyDescent="0.25">
      <c r="A546" s="167">
        <f t="shared" si="41"/>
        <v>226.96800000000144</v>
      </c>
      <c r="B546" s="325">
        <f t="shared" si="44"/>
        <v>0.94570000000000598</v>
      </c>
      <c r="C546" s="167">
        <f t="shared" si="40"/>
        <v>26.063999999997122</v>
      </c>
      <c r="D546" s="167">
        <f>IF('Lineær programmering opg 4'!$M$4=0,"-",(-A546+'Lineær programmering opg 4'!$M$4)/'Lineær programmering opg 4'!$K$4*-1)</f>
        <v>26.063999999997122</v>
      </c>
      <c r="E546" s="167">
        <f>IF('Lineær programmering opg 4'!$M$5=0,"-",(-A546+'Lineær programmering opg 4'!$M$5)/'Lineær programmering opg 4'!$K$5*-1)</f>
        <v>129.77399999999892</v>
      </c>
      <c r="F546" s="167" t="str">
        <f>IF('Lineær programmering opg 4'!$E$6=0,"-",(-A546+'Lineær programmering opg 4'!$M$6)/'Lineær programmering opg 4'!$K$6*-1)</f>
        <v>-</v>
      </c>
      <c r="G546" s="167" t="str">
        <f>IF('Lineær programmering opg 4'!$D$7=0,"-",((-A546+'Lineær programmering opg 4'!$M$7)/'Lineær programmering opg 4'!$K$7)*-1)</f>
        <v>-</v>
      </c>
      <c r="H546" s="167" t="str">
        <f>IF('Lineær programmering opg 4'!$C$8=0,"-",((-A546+'Lineær programmering opg 4'!$M$8)/'Lineær programmering opg 4'!$K$8)*-1)</f>
        <v>-</v>
      </c>
      <c r="I546" s="167" t="str">
        <f>IF('Lineær programmering opg 4'!$D$8=0,"-",'Lineær programmering opg 4'!$G$8)</f>
        <v>-</v>
      </c>
      <c r="J546" s="295">
        <f>A546*'Lineær programmering opg 4'!$C$11+Datatabel!C546*'Lineær programmering opg 4'!$D$11</f>
        <v>26606.399999999714</v>
      </c>
      <c r="K546" s="9">
        <f t="shared" si="42"/>
        <v>0</v>
      </c>
      <c r="L546" s="9">
        <f t="shared" si="43"/>
        <v>0</v>
      </c>
    </row>
    <row r="547" spans="1:12" ht="15" x14ac:dyDescent="0.25">
      <c r="A547" s="167">
        <f t="shared" si="41"/>
        <v>226.94400000000144</v>
      </c>
      <c r="B547" s="325">
        <f t="shared" si="44"/>
        <v>0.94560000000000599</v>
      </c>
      <c r="C547" s="167">
        <f t="shared" si="40"/>
        <v>26.111999999997124</v>
      </c>
      <c r="D547" s="167">
        <f>IF('Lineær programmering opg 4'!$M$4=0,"-",(-A547+'Lineær programmering opg 4'!$M$4)/'Lineær programmering opg 4'!$K$4*-1)</f>
        <v>26.111999999997124</v>
      </c>
      <c r="E547" s="167">
        <f>IF('Lineær programmering opg 4'!$M$5=0,"-",(-A547+'Lineær programmering opg 4'!$M$5)/'Lineær programmering opg 4'!$K$5*-1)</f>
        <v>129.79199999999892</v>
      </c>
      <c r="F547" s="167" t="str">
        <f>IF('Lineær programmering opg 4'!$E$6=0,"-",(-A547+'Lineær programmering opg 4'!$M$6)/'Lineær programmering opg 4'!$K$6*-1)</f>
        <v>-</v>
      </c>
      <c r="G547" s="167" t="str">
        <f>IF('Lineær programmering opg 4'!$D$7=0,"-",((-A547+'Lineær programmering opg 4'!$M$7)/'Lineær programmering opg 4'!$K$7)*-1)</f>
        <v>-</v>
      </c>
      <c r="H547" s="167" t="str">
        <f>IF('Lineær programmering opg 4'!$C$8=0,"-",((-A547+'Lineær programmering opg 4'!$M$8)/'Lineær programmering opg 4'!$K$8)*-1)</f>
        <v>-</v>
      </c>
      <c r="I547" s="167" t="str">
        <f>IF('Lineær programmering opg 4'!$D$8=0,"-",'Lineær programmering opg 4'!$G$8)</f>
        <v>-</v>
      </c>
      <c r="J547" s="295">
        <f>A547*'Lineær programmering opg 4'!$C$11+Datatabel!C547*'Lineær programmering opg 4'!$D$11</f>
        <v>26611.199999999713</v>
      </c>
      <c r="K547" s="9">
        <f t="shared" si="42"/>
        <v>0</v>
      </c>
      <c r="L547" s="9">
        <f t="shared" si="43"/>
        <v>0</v>
      </c>
    </row>
    <row r="548" spans="1:12" ht="15" x14ac:dyDescent="0.25">
      <c r="A548" s="167">
        <f t="shared" si="41"/>
        <v>226.92000000000144</v>
      </c>
      <c r="B548" s="325">
        <f t="shared" si="44"/>
        <v>0.945500000000006</v>
      </c>
      <c r="C548" s="167">
        <f t="shared" si="40"/>
        <v>26.159999999997126</v>
      </c>
      <c r="D548" s="167">
        <f>IF('Lineær programmering opg 4'!$M$4=0,"-",(-A548+'Lineær programmering opg 4'!$M$4)/'Lineær programmering opg 4'!$K$4*-1)</f>
        <v>26.159999999997126</v>
      </c>
      <c r="E548" s="167">
        <f>IF('Lineær programmering opg 4'!$M$5=0,"-",(-A548+'Lineær programmering opg 4'!$M$5)/'Lineær programmering opg 4'!$K$5*-1)</f>
        <v>129.80999999999892</v>
      </c>
      <c r="F548" s="167" t="str">
        <f>IF('Lineær programmering opg 4'!$E$6=0,"-",(-A548+'Lineær programmering opg 4'!$M$6)/'Lineær programmering opg 4'!$K$6*-1)</f>
        <v>-</v>
      </c>
      <c r="G548" s="167" t="str">
        <f>IF('Lineær programmering opg 4'!$D$7=0,"-",((-A548+'Lineær programmering opg 4'!$M$7)/'Lineær programmering opg 4'!$K$7)*-1)</f>
        <v>-</v>
      </c>
      <c r="H548" s="167" t="str">
        <f>IF('Lineær programmering opg 4'!$C$8=0,"-",((-A548+'Lineær programmering opg 4'!$M$8)/'Lineær programmering opg 4'!$K$8)*-1)</f>
        <v>-</v>
      </c>
      <c r="I548" s="167" t="str">
        <f>IF('Lineær programmering opg 4'!$D$8=0,"-",'Lineær programmering opg 4'!$G$8)</f>
        <v>-</v>
      </c>
      <c r="J548" s="295">
        <f>A548*'Lineær programmering opg 4'!$C$11+Datatabel!C548*'Lineær programmering opg 4'!$D$11</f>
        <v>26615.999999999716</v>
      </c>
      <c r="K548" s="9">
        <f t="shared" si="42"/>
        <v>0</v>
      </c>
      <c r="L548" s="9">
        <f t="shared" si="43"/>
        <v>0</v>
      </c>
    </row>
    <row r="549" spans="1:12" ht="15" x14ac:dyDescent="0.25">
      <c r="A549" s="167">
        <f t="shared" si="41"/>
        <v>226.89600000000144</v>
      </c>
      <c r="B549" s="325">
        <f t="shared" si="44"/>
        <v>0.94540000000000601</v>
      </c>
      <c r="C549" s="167">
        <f t="shared" si="40"/>
        <v>26.207999999997128</v>
      </c>
      <c r="D549" s="167">
        <f>IF('Lineær programmering opg 4'!$M$4=0,"-",(-A549+'Lineær programmering opg 4'!$M$4)/'Lineær programmering opg 4'!$K$4*-1)</f>
        <v>26.207999999997128</v>
      </c>
      <c r="E549" s="167">
        <f>IF('Lineær programmering opg 4'!$M$5=0,"-",(-A549+'Lineær programmering opg 4'!$M$5)/'Lineær programmering opg 4'!$K$5*-1)</f>
        <v>129.82799999999892</v>
      </c>
      <c r="F549" s="167" t="str">
        <f>IF('Lineær programmering opg 4'!$E$6=0,"-",(-A549+'Lineær programmering opg 4'!$M$6)/'Lineær programmering opg 4'!$K$6*-1)</f>
        <v>-</v>
      </c>
      <c r="G549" s="167" t="str">
        <f>IF('Lineær programmering opg 4'!$D$7=0,"-",((-A549+'Lineær programmering opg 4'!$M$7)/'Lineær programmering opg 4'!$K$7)*-1)</f>
        <v>-</v>
      </c>
      <c r="H549" s="167" t="str">
        <f>IF('Lineær programmering opg 4'!$C$8=0,"-",((-A549+'Lineær programmering opg 4'!$M$8)/'Lineær programmering opg 4'!$K$8)*-1)</f>
        <v>-</v>
      </c>
      <c r="I549" s="167" t="str">
        <f>IF('Lineær programmering opg 4'!$D$8=0,"-",'Lineær programmering opg 4'!$G$8)</f>
        <v>-</v>
      </c>
      <c r="J549" s="295">
        <f>A549*'Lineær programmering opg 4'!$C$11+Datatabel!C549*'Lineær programmering opg 4'!$D$11</f>
        <v>26620.799999999712</v>
      </c>
      <c r="K549" s="9">
        <f t="shared" si="42"/>
        <v>0</v>
      </c>
      <c r="L549" s="9">
        <f t="shared" si="43"/>
        <v>0</v>
      </c>
    </row>
    <row r="550" spans="1:12" ht="15" x14ac:dyDescent="0.25">
      <c r="A550" s="167">
        <f t="shared" si="41"/>
        <v>226.87200000000144</v>
      </c>
      <c r="B550" s="325">
        <f t="shared" si="44"/>
        <v>0.94530000000000602</v>
      </c>
      <c r="C550" s="167">
        <f t="shared" si="40"/>
        <v>26.25599999999713</v>
      </c>
      <c r="D550" s="167">
        <f>IF('Lineær programmering opg 4'!$M$4=0,"-",(-A550+'Lineær programmering opg 4'!$M$4)/'Lineær programmering opg 4'!$K$4*-1)</f>
        <v>26.25599999999713</v>
      </c>
      <c r="E550" s="167">
        <f>IF('Lineær programmering opg 4'!$M$5=0,"-",(-A550+'Lineær programmering opg 4'!$M$5)/'Lineær programmering opg 4'!$K$5*-1)</f>
        <v>129.84599999999892</v>
      </c>
      <c r="F550" s="167" t="str">
        <f>IF('Lineær programmering opg 4'!$E$6=0,"-",(-A550+'Lineær programmering opg 4'!$M$6)/'Lineær programmering opg 4'!$K$6*-1)</f>
        <v>-</v>
      </c>
      <c r="G550" s="167" t="str">
        <f>IF('Lineær programmering opg 4'!$D$7=0,"-",((-A550+'Lineær programmering opg 4'!$M$7)/'Lineær programmering opg 4'!$K$7)*-1)</f>
        <v>-</v>
      </c>
      <c r="H550" s="167" t="str">
        <f>IF('Lineær programmering opg 4'!$C$8=0,"-",((-A550+'Lineær programmering opg 4'!$M$8)/'Lineær programmering opg 4'!$K$8)*-1)</f>
        <v>-</v>
      </c>
      <c r="I550" s="167" t="str">
        <f>IF('Lineær programmering opg 4'!$D$8=0,"-",'Lineær programmering opg 4'!$G$8)</f>
        <v>-</v>
      </c>
      <c r="J550" s="295">
        <f>A550*'Lineær programmering opg 4'!$C$11+Datatabel!C550*'Lineær programmering opg 4'!$D$11</f>
        <v>26625.599999999711</v>
      </c>
      <c r="K550" s="9">
        <f t="shared" si="42"/>
        <v>0</v>
      </c>
      <c r="L550" s="9">
        <f t="shared" si="43"/>
        <v>0</v>
      </c>
    </row>
    <row r="551" spans="1:12" ht="15" x14ac:dyDescent="0.25">
      <c r="A551" s="167">
        <f t="shared" si="41"/>
        <v>226.84800000000143</v>
      </c>
      <c r="B551" s="325">
        <f t="shared" si="44"/>
        <v>0.94520000000000604</v>
      </c>
      <c r="C551" s="167">
        <f t="shared" si="40"/>
        <v>26.303999999997131</v>
      </c>
      <c r="D551" s="167">
        <f>IF('Lineær programmering opg 4'!$M$4=0,"-",(-A551+'Lineær programmering opg 4'!$M$4)/'Lineær programmering opg 4'!$K$4*-1)</f>
        <v>26.303999999997131</v>
      </c>
      <c r="E551" s="167">
        <f>IF('Lineær programmering opg 4'!$M$5=0,"-",(-A551+'Lineær programmering opg 4'!$M$5)/'Lineær programmering opg 4'!$K$5*-1)</f>
        <v>129.86399999999892</v>
      </c>
      <c r="F551" s="167" t="str">
        <f>IF('Lineær programmering opg 4'!$E$6=0,"-",(-A551+'Lineær programmering opg 4'!$M$6)/'Lineær programmering opg 4'!$K$6*-1)</f>
        <v>-</v>
      </c>
      <c r="G551" s="167" t="str">
        <f>IF('Lineær programmering opg 4'!$D$7=0,"-",((-A551+'Lineær programmering opg 4'!$M$7)/'Lineær programmering opg 4'!$K$7)*-1)</f>
        <v>-</v>
      </c>
      <c r="H551" s="167" t="str">
        <f>IF('Lineær programmering opg 4'!$C$8=0,"-",((-A551+'Lineær programmering opg 4'!$M$8)/'Lineær programmering opg 4'!$K$8)*-1)</f>
        <v>-</v>
      </c>
      <c r="I551" s="167" t="str">
        <f>IF('Lineær programmering opg 4'!$D$8=0,"-",'Lineær programmering opg 4'!$G$8)</f>
        <v>-</v>
      </c>
      <c r="J551" s="295">
        <f>A551*'Lineær programmering opg 4'!$C$11+Datatabel!C551*'Lineær programmering opg 4'!$D$11</f>
        <v>26630.399999999714</v>
      </c>
      <c r="K551" s="9">
        <f t="shared" si="42"/>
        <v>0</v>
      </c>
      <c r="L551" s="9">
        <f t="shared" si="43"/>
        <v>0</v>
      </c>
    </row>
    <row r="552" spans="1:12" ht="15" x14ac:dyDescent="0.25">
      <c r="A552" s="167">
        <f t="shared" si="41"/>
        <v>226.82400000000146</v>
      </c>
      <c r="B552" s="325">
        <f t="shared" si="44"/>
        <v>0.94510000000000605</v>
      </c>
      <c r="C552" s="167">
        <f t="shared" si="40"/>
        <v>26.351999999997076</v>
      </c>
      <c r="D552" s="167">
        <f>IF('Lineær programmering opg 4'!$M$4=0,"-",(-A552+'Lineær programmering opg 4'!$M$4)/'Lineær programmering opg 4'!$K$4*-1)</f>
        <v>26.351999999997076</v>
      </c>
      <c r="E552" s="167">
        <f>IF('Lineær programmering opg 4'!$M$5=0,"-",(-A552+'Lineær programmering opg 4'!$M$5)/'Lineær programmering opg 4'!$K$5*-1)</f>
        <v>129.88199999999892</v>
      </c>
      <c r="F552" s="167" t="str">
        <f>IF('Lineær programmering opg 4'!$E$6=0,"-",(-A552+'Lineær programmering opg 4'!$M$6)/'Lineær programmering opg 4'!$K$6*-1)</f>
        <v>-</v>
      </c>
      <c r="G552" s="167" t="str">
        <f>IF('Lineær programmering opg 4'!$D$7=0,"-",((-A552+'Lineær programmering opg 4'!$M$7)/'Lineær programmering opg 4'!$K$7)*-1)</f>
        <v>-</v>
      </c>
      <c r="H552" s="167" t="str">
        <f>IF('Lineær programmering opg 4'!$C$8=0,"-",((-A552+'Lineær programmering opg 4'!$M$8)/'Lineær programmering opg 4'!$K$8)*-1)</f>
        <v>-</v>
      </c>
      <c r="I552" s="167" t="str">
        <f>IF('Lineær programmering opg 4'!$D$8=0,"-",'Lineær programmering opg 4'!$G$8)</f>
        <v>-</v>
      </c>
      <c r="J552" s="295">
        <f>A552*'Lineær programmering opg 4'!$C$11+Datatabel!C552*'Lineær programmering opg 4'!$D$11</f>
        <v>26635.19999999971</v>
      </c>
      <c r="K552" s="9">
        <f t="shared" si="42"/>
        <v>0</v>
      </c>
      <c r="L552" s="9">
        <f t="shared" si="43"/>
        <v>0</v>
      </c>
    </row>
    <row r="553" spans="1:12" ht="15" x14ac:dyDescent="0.25">
      <c r="A553" s="167">
        <f t="shared" si="41"/>
        <v>226.80000000000146</v>
      </c>
      <c r="B553" s="325">
        <f t="shared" si="44"/>
        <v>0.94500000000000606</v>
      </c>
      <c r="C553" s="167">
        <f t="shared" si="40"/>
        <v>26.399999999997078</v>
      </c>
      <c r="D553" s="167">
        <f>IF('Lineær programmering opg 4'!$M$4=0,"-",(-A553+'Lineær programmering opg 4'!$M$4)/'Lineær programmering opg 4'!$K$4*-1)</f>
        <v>26.399999999997078</v>
      </c>
      <c r="E553" s="167">
        <f>IF('Lineær programmering opg 4'!$M$5=0,"-",(-A553+'Lineær programmering opg 4'!$M$5)/'Lineær programmering opg 4'!$K$5*-1)</f>
        <v>129.89999999999893</v>
      </c>
      <c r="F553" s="167" t="str">
        <f>IF('Lineær programmering opg 4'!$E$6=0,"-",(-A553+'Lineær programmering opg 4'!$M$6)/'Lineær programmering opg 4'!$K$6*-1)</f>
        <v>-</v>
      </c>
      <c r="G553" s="167" t="str">
        <f>IF('Lineær programmering opg 4'!$D$7=0,"-",((-A553+'Lineær programmering opg 4'!$M$7)/'Lineær programmering opg 4'!$K$7)*-1)</f>
        <v>-</v>
      </c>
      <c r="H553" s="167" t="str">
        <f>IF('Lineær programmering opg 4'!$C$8=0,"-",((-A553+'Lineær programmering opg 4'!$M$8)/'Lineær programmering opg 4'!$K$8)*-1)</f>
        <v>-</v>
      </c>
      <c r="I553" s="167" t="str">
        <f>IF('Lineær programmering opg 4'!$D$8=0,"-",'Lineær programmering opg 4'!$G$8)</f>
        <v>-</v>
      </c>
      <c r="J553" s="295">
        <f>A553*'Lineær programmering opg 4'!$C$11+Datatabel!C553*'Lineær programmering opg 4'!$D$11</f>
        <v>26639.999999999709</v>
      </c>
      <c r="K553" s="9">
        <f t="shared" si="42"/>
        <v>0</v>
      </c>
      <c r="L553" s="9">
        <f t="shared" si="43"/>
        <v>0</v>
      </c>
    </row>
    <row r="554" spans="1:12" ht="15" x14ac:dyDescent="0.25">
      <c r="A554" s="167">
        <f t="shared" si="41"/>
        <v>226.77600000000146</v>
      </c>
      <c r="B554" s="325">
        <f t="shared" si="44"/>
        <v>0.94490000000000607</v>
      </c>
      <c r="C554" s="167">
        <f t="shared" si="40"/>
        <v>26.44799999999708</v>
      </c>
      <c r="D554" s="167">
        <f>IF('Lineær programmering opg 4'!$M$4=0,"-",(-A554+'Lineær programmering opg 4'!$M$4)/'Lineær programmering opg 4'!$K$4*-1)</f>
        <v>26.44799999999708</v>
      </c>
      <c r="E554" s="167">
        <f>IF('Lineær programmering opg 4'!$M$5=0,"-",(-A554+'Lineær programmering opg 4'!$M$5)/'Lineær programmering opg 4'!$K$5*-1)</f>
        <v>129.91799999999893</v>
      </c>
      <c r="F554" s="167" t="str">
        <f>IF('Lineær programmering opg 4'!$E$6=0,"-",(-A554+'Lineær programmering opg 4'!$M$6)/'Lineær programmering opg 4'!$K$6*-1)</f>
        <v>-</v>
      </c>
      <c r="G554" s="167" t="str">
        <f>IF('Lineær programmering opg 4'!$D$7=0,"-",((-A554+'Lineær programmering opg 4'!$M$7)/'Lineær programmering opg 4'!$K$7)*-1)</f>
        <v>-</v>
      </c>
      <c r="H554" s="167" t="str">
        <f>IF('Lineær programmering opg 4'!$C$8=0,"-",((-A554+'Lineær programmering opg 4'!$M$8)/'Lineær programmering opg 4'!$K$8)*-1)</f>
        <v>-</v>
      </c>
      <c r="I554" s="167" t="str">
        <f>IF('Lineær programmering opg 4'!$D$8=0,"-",'Lineær programmering opg 4'!$G$8)</f>
        <v>-</v>
      </c>
      <c r="J554" s="295">
        <f>A554*'Lineær programmering opg 4'!$C$11+Datatabel!C554*'Lineær programmering opg 4'!$D$11</f>
        <v>26644.799999999708</v>
      </c>
      <c r="K554" s="9">
        <f t="shared" si="42"/>
        <v>0</v>
      </c>
      <c r="L554" s="9">
        <f t="shared" si="43"/>
        <v>0</v>
      </c>
    </row>
    <row r="555" spans="1:12" ht="15" x14ac:dyDescent="0.25">
      <c r="A555" s="167">
        <f t="shared" si="41"/>
        <v>226.75200000000146</v>
      </c>
      <c r="B555" s="325">
        <f t="shared" si="44"/>
        <v>0.94480000000000608</v>
      </c>
      <c r="C555" s="167">
        <f t="shared" si="40"/>
        <v>26.495999999997082</v>
      </c>
      <c r="D555" s="167">
        <f>IF('Lineær programmering opg 4'!$M$4=0,"-",(-A555+'Lineær programmering opg 4'!$M$4)/'Lineær programmering opg 4'!$K$4*-1)</f>
        <v>26.495999999997082</v>
      </c>
      <c r="E555" s="167">
        <f>IF('Lineær programmering opg 4'!$M$5=0,"-",(-A555+'Lineær programmering opg 4'!$M$5)/'Lineær programmering opg 4'!$K$5*-1)</f>
        <v>129.93599999999893</v>
      </c>
      <c r="F555" s="167" t="str">
        <f>IF('Lineær programmering opg 4'!$E$6=0,"-",(-A555+'Lineær programmering opg 4'!$M$6)/'Lineær programmering opg 4'!$K$6*-1)</f>
        <v>-</v>
      </c>
      <c r="G555" s="167" t="str">
        <f>IF('Lineær programmering opg 4'!$D$7=0,"-",((-A555+'Lineær programmering opg 4'!$M$7)/'Lineær programmering opg 4'!$K$7)*-1)</f>
        <v>-</v>
      </c>
      <c r="H555" s="167" t="str">
        <f>IF('Lineær programmering opg 4'!$C$8=0,"-",((-A555+'Lineær programmering opg 4'!$M$8)/'Lineær programmering opg 4'!$K$8)*-1)</f>
        <v>-</v>
      </c>
      <c r="I555" s="167" t="str">
        <f>IF('Lineær programmering opg 4'!$D$8=0,"-",'Lineær programmering opg 4'!$G$8)</f>
        <v>-</v>
      </c>
      <c r="J555" s="295">
        <f>A555*'Lineær programmering opg 4'!$C$11+Datatabel!C555*'Lineær programmering opg 4'!$D$11</f>
        <v>26649.599999999708</v>
      </c>
      <c r="K555" s="9">
        <f t="shared" si="42"/>
        <v>0</v>
      </c>
      <c r="L555" s="9">
        <f t="shared" si="43"/>
        <v>0</v>
      </c>
    </row>
    <row r="556" spans="1:12" ht="15" x14ac:dyDescent="0.25">
      <c r="A556" s="167">
        <f t="shared" si="41"/>
        <v>226.72800000000146</v>
      </c>
      <c r="B556" s="325">
        <f t="shared" si="44"/>
        <v>0.94470000000000609</v>
      </c>
      <c r="C556" s="167">
        <f t="shared" si="40"/>
        <v>26.543999999997084</v>
      </c>
      <c r="D556" s="167">
        <f>IF('Lineær programmering opg 4'!$M$4=0,"-",(-A556+'Lineær programmering opg 4'!$M$4)/'Lineær programmering opg 4'!$K$4*-1)</f>
        <v>26.543999999997084</v>
      </c>
      <c r="E556" s="167">
        <f>IF('Lineær programmering opg 4'!$M$5=0,"-",(-A556+'Lineær programmering opg 4'!$M$5)/'Lineær programmering opg 4'!$K$5*-1)</f>
        <v>129.95399999999893</v>
      </c>
      <c r="F556" s="167" t="str">
        <f>IF('Lineær programmering opg 4'!$E$6=0,"-",(-A556+'Lineær programmering opg 4'!$M$6)/'Lineær programmering opg 4'!$K$6*-1)</f>
        <v>-</v>
      </c>
      <c r="G556" s="167" t="str">
        <f>IF('Lineær programmering opg 4'!$D$7=0,"-",((-A556+'Lineær programmering opg 4'!$M$7)/'Lineær programmering opg 4'!$K$7)*-1)</f>
        <v>-</v>
      </c>
      <c r="H556" s="167" t="str">
        <f>IF('Lineær programmering opg 4'!$C$8=0,"-",((-A556+'Lineær programmering opg 4'!$M$8)/'Lineær programmering opg 4'!$K$8)*-1)</f>
        <v>-</v>
      </c>
      <c r="I556" s="167" t="str">
        <f>IF('Lineær programmering opg 4'!$D$8=0,"-",'Lineær programmering opg 4'!$G$8)</f>
        <v>-</v>
      </c>
      <c r="J556" s="295">
        <f>A556*'Lineær programmering opg 4'!$C$11+Datatabel!C556*'Lineær programmering opg 4'!$D$11</f>
        <v>26654.399999999707</v>
      </c>
      <c r="K556" s="9">
        <f t="shared" si="42"/>
        <v>0</v>
      </c>
      <c r="L556" s="9">
        <f t="shared" si="43"/>
        <v>0</v>
      </c>
    </row>
    <row r="557" spans="1:12" ht="15" x14ac:dyDescent="0.25">
      <c r="A557" s="167">
        <f t="shared" si="41"/>
        <v>226.70400000000146</v>
      </c>
      <c r="B557" s="325">
        <f t="shared" si="44"/>
        <v>0.9446000000000061</v>
      </c>
      <c r="C557" s="167">
        <f t="shared" si="40"/>
        <v>26.591999999997086</v>
      </c>
      <c r="D557" s="167">
        <f>IF('Lineær programmering opg 4'!$M$4=0,"-",(-A557+'Lineær programmering opg 4'!$M$4)/'Lineær programmering opg 4'!$K$4*-1)</f>
        <v>26.591999999997086</v>
      </c>
      <c r="E557" s="167">
        <f>IF('Lineær programmering opg 4'!$M$5=0,"-",(-A557+'Lineær programmering opg 4'!$M$5)/'Lineær programmering opg 4'!$K$5*-1)</f>
        <v>129.97199999999893</v>
      </c>
      <c r="F557" s="167" t="str">
        <f>IF('Lineær programmering opg 4'!$E$6=0,"-",(-A557+'Lineær programmering opg 4'!$M$6)/'Lineær programmering opg 4'!$K$6*-1)</f>
        <v>-</v>
      </c>
      <c r="G557" s="167" t="str">
        <f>IF('Lineær programmering opg 4'!$D$7=0,"-",((-A557+'Lineær programmering opg 4'!$M$7)/'Lineær programmering opg 4'!$K$7)*-1)</f>
        <v>-</v>
      </c>
      <c r="H557" s="167" t="str">
        <f>IF('Lineær programmering opg 4'!$C$8=0,"-",((-A557+'Lineær programmering opg 4'!$M$8)/'Lineær programmering opg 4'!$K$8)*-1)</f>
        <v>-</v>
      </c>
      <c r="I557" s="167" t="str">
        <f>IF('Lineær programmering opg 4'!$D$8=0,"-",'Lineær programmering opg 4'!$G$8)</f>
        <v>-</v>
      </c>
      <c r="J557" s="295">
        <f>A557*'Lineær programmering opg 4'!$C$11+Datatabel!C557*'Lineær programmering opg 4'!$D$11</f>
        <v>26659.19999999971</v>
      </c>
      <c r="K557" s="9">
        <f t="shared" si="42"/>
        <v>0</v>
      </c>
      <c r="L557" s="9">
        <f t="shared" si="43"/>
        <v>0</v>
      </c>
    </row>
    <row r="558" spans="1:12" ht="15" x14ac:dyDescent="0.25">
      <c r="A558" s="167">
        <f t="shared" si="41"/>
        <v>226.68000000000146</v>
      </c>
      <c r="B558" s="325">
        <f t="shared" si="44"/>
        <v>0.94450000000000611</v>
      </c>
      <c r="C558" s="167">
        <f t="shared" si="40"/>
        <v>26.639999999997087</v>
      </c>
      <c r="D558" s="167">
        <f>IF('Lineær programmering opg 4'!$M$4=0,"-",(-A558+'Lineær programmering opg 4'!$M$4)/'Lineær programmering opg 4'!$K$4*-1)</f>
        <v>26.639999999997087</v>
      </c>
      <c r="E558" s="167">
        <f>IF('Lineær programmering opg 4'!$M$5=0,"-",(-A558+'Lineær programmering opg 4'!$M$5)/'Lineær programmering opg 4'!$K$5*-1)</f>
        <v>129.98999999999893</v>
      </c>
      <c r="F558" s="167" t="str">
        <f>IF('Lineær programmering opg 4'!$E$6=0,"-",(-A558+'Lineær programmering opg 4'!$M$6)/'Lineær programmering opg 4'!$K$6*-1)</f>
        <v>-</v>
      </c>
      <c r="G558" s="167" t="str">
        <f>IF('Lineær programmering opg 4'!$D$7=0,"-",((-A558+'Lineær programmering opg 4'!$M$7)/'Lineær programmering opg 4'!$K$7)*-1)</f>
        <v>-</v>
      </c>
      <c r="H558" s="167" t="str">
        <f>IF('Lineær programmering opg 4'!$C$8=0,"-",((-A558+'Lineær programmering opg 4'!$M$8)/'Lineær programmering opg 4'!$K$8)*-1)</f>
        <v>-</v>
      </c>
      <c r="I558" s="167" t="str">
        <f>IF('Lineær programmering opg 4'!$D$8=0,"-",'Lineær programmering opg 4'!$G$8)</f>
        <v>-</v>
      </c>
      <c r="J558" s="295">
        <f>A558*'Lineær programmering opg 4'!$C$11+Datatabel!C558*'Lineær programmering opg 4'!$D$11</f>
        <v>26663.999999999709</v>
      </c>
      <c r="K558" s="9">
        <f t="shared" si="42"/>
        <v>0</v>
      </c>
      <c r="L558" s="9">
        <f t="shared" si="43"/>
        <v>0</v>
      </c>
    </row>
    <row r="559" spans="1:12" ht="15" x14ac:dyDescent="0.25">
      <c r="A559" s="167">
        <f t="shared" si="41"/>
        <v>226.65600000000148</v>
      </c>
      <c r="B559" s="325">
        <f t="shared" si="44"/>
        <v>0.94440000000000612</v>
      </c>
      <c r="C559" s="167">
        <f t="shared" si="40"/>
        <v>26.687999999997032</v>
      </c>
      <c r="D559" s="167">
        <f>IF('Lineær programmering opg 4'!$M$4=0,"-",(-A559+'Lineær programmering opg 4'!$M$4)/'Lineær programmering opg 4'!$K$4*-1)</f>
        <v>26.687999999997032</v>
      </c>
      <c r="E559" s="167">
        <f>IF('Lineær programmering opg 4'!$M$5=0,"-",(-A559+'Lineær programmering opg 4'!$M$5)/'Lineær programmering opg 4'!$K$5*-1)</f>
        <v>130.0079999999989</v>
      </c>
      <c r="F559" s="167" t="str">
        <f>IF('Lineær programmering opg 4'!$E$6=0,"-",(-A559+'Lineær programmering opg 4'!$M$6)/'Lineær programmering opg 4'!$K$6*-1)</f>
        <v>-</v>
      </c>
      <c r="G559" s="167" t="str">
        <f>IF('Lineær programmering opg 4'!$D$7=0,"-",((-A559+'Lineær programmering opg 4'!$M$7)/'Lineær programmering opg 4'!$K$7)*-1)</f>
        <v>-</v>
      </c>
      <c r="H559" s="167" t="str">
        <f>IF('Lineær programmering opg 4'!$C$8=0,"-",((-A559+'Lineær programmering opg 4'!$M$8)/'Lineær programmering opg 4'!$K$8)*-1)</f>
        <v>-</v>
      </c>
      <c r="I559" s="167" t="str">
        <f>IF('Lineær programmering opg 4'!$D$8=0,"-",'Lineær programmering opg 4'!$G$8)</f>
        <v>-</v>
      </c>
      <c r="J559" s="295">
        <f>A559*'Lineær programmering opg 4'!$C$11+Datatabel!C559*'Lineær programmering opg 4'!$D$11</f>
        <v>26668.799999999705</v>
      </c>
      <c r="K559" s="9">
        <f t="shared" si="42"/>
        <v>0</v>
      </c>
      <c r="L559" s="9">
        <f t="shared" si="43"/>
        <v>0</v>
      </c>
    </row>
    <row r="560" spans="1:12" ht="15" x14ac:dyDescent="0.25">
      <c r="A560" s="167">
        <f t="shared" si="41"/>
        <v>226.63200000000148</v>
      </c>
      <c r="B560" s="325">
        <f t="shared" si="44"/>
        <v>0.94430000000000613</v>
      </c>
      <c r="C560" s="167">
        <f t="shared" si="40"/>
        <v>26.735999999997034</v>
      </c>
      <c r="D560" s="167">
        <f>IF('Lineær programmering opg 4'!$M$4=0,"-",(-A560+'Lineær programmering opg 4'!$M$4)/'Lineær programmering opg 4'!$K$4*-1)</f>
        <v>26.735999999997034</v>
      </c>
      <c r="E560" s="167">
        <f>IF('Lineær programmering opg 4'!$M$5=0,"-",(-A560+'Lineær programmering opg 4'!$M$5)/'Lineær programmering opg 4'!$K$5*-1)</f>
        <v>130.0259999999989</v>
      </c>
      <c r="F560" s="167" t="str">
        <f>IF('Lineær programmering opg 4'!$E$6=0,"-",(-A560+'Lineær programmering opg 4'!$M$6)/'Lineær programmering opg 4'!$K$6*-1)</f>
        <v>-</v>
      </c>
      <c r="G560" s="167" t="str">
        <f>IF('Lineær programmering opg 4'!$D$7=0,"-",((-A560+'Lineær programmering opg 4'!$M$7)/'Lineær programmering opg 4'!$K$7)*-1)</f>
        <v>-</v>
      </c>
      <c r="H560" s="167" t="str">
        <f>IF('Lineær programmering opg 4'!$C$8=0,"-",((-A560+'Lineær programmering opg 4'!$M$8)/'Lineær programmering opg 4'!$K$8)*-1)</f>
        <v>-</v>
      </c>
      <c r="I560" s="167" t="str">
        <f>IF('Lineær programmering opg 4'!$D$8=0,"-",'Lineær programmering opg 4'!$G$8)</f>
        <v>-</v>
      </c>
      <c r="J560" s="295">
        <f>A560*'Lineær programmering opg 4'!$C$11+Datatabel!C560*'Lineær programmering opg 4'!$D$11</f>
        <v>26673.599999999704</v>
      </c>
      <c r="K560" s="9">
        <f t="shared" si="42"/>
        <v>0</v>
      </c>
      <c r="L560" s="9">
        <f t="shared" si="43"/>
        <v>0</v>
      </c>
    </row>
    <row r="561" spans="1:12" ht="15" x14ac:dyDescent="0.25">
      <c r="A561" s="167">
        <f t="shared" si="41"/>
        <v>226.60800000000148</v>
      </c>
      <c r="B561" s="325">
        <f t="shared" si="44"/>
        <v>0.94420000000000615</v>
      </c>
      <c r="C561" s="167">
        <f t="shared" si="40"/>
        <v>26.783999999997036</v>
      </c>
      <c r="D561" s="167">
        <f>IF('Lineær programmering opg 4'!$M$4=0,"-",(-A561+'Lineær programmering opg 4'!$M$4)/'Lineær programmering opg 4'!$K$4*-1)</f>
        <v>26.783999999997036</v>
      </c>
      <c r="E561" s="167">
        <f>IF('Lineær programmering opg 4'!$M$5=0,"-",(-A561+'Lineær programmering opg 4'!$M$5)/'Lineær programmering opg 4'!$K$5*-1)</f>
        <v>130.0439999999989</v>
      </c>
      <c r="F561" s="167" t="str">
        <f>IF('Lineær programmering opg 4'!$E$6=0,"-",(-A561+'Lineær programmering opg 4'!$M$6)/'Lineær programmering opg 4'!$K$6*-1)</f>
        <v>-</v>
      </c>
      <c r="G561" s="167" t="str">
        <f>IF('Lineær programmering opg 4'!$D$7=0,"-",((-A561+'Lineær programmering opg 4'!$M$7)/'Lineær programmering opg 4'!$K$7)*-1)</f>
        <v>-</v>
      </c>
      <c r="H561" s="167" t="str">
        <f>IF('Lineær programmering opg 4'!$C$8=0,"-",((-A561+'Lineær programmering opg 4'!$M$8)/'Lineær programmering opg 4'!$K$8)*-1)</f>
        <v>-</v>
      </c>
      <c r="I561" s="167" t="str">
        <f>IF('Lineær programmering opg 4'!$D$8=0,"-",'Lineær programmering opg 4'!$G$8)</f>
        <v>-</v>
      </c>
      <c r="J561" s="295">
        <f>A561*'Lineær programmering opg 4'!$C$11+Datatabel!C561*'Lineær programmering opg 4'!$D$11</f>
        <v>26678.399999999703</v>
      </c>
      <c r="K561" s="9">
        <f t="shared" si="42"/>
        <v>0</v>
      </c>
      <c r="L561" s="9">
        <f t="shared" si="43"/>
        <v>0</v>
      </c>
    </row>
    <row r="562" spans="1:12" ht="15" x14ac:dyDescent="0.25">
      <c r="A562" s="167">
        <f t="shared" si="41"/>
        <v>226.58400000000148</v>
      </c>
      <c r="B562" s="325">
        <f t="shared" si="44"/>
        <v>0.94410000000000616</v>
      </c>
      <c r="C562" s="167">
        <f t="shared" si="40"/>
        <v>26.831999999997038</v>
      </c>
      <c r="D562" s="167">
        <f>IF('Lineær programmering opg 4'!$M$4=0,"-",(-A562+'Lineær programmering opg 4'!$M$4)/'Lineær programmering opg 4'!$K$4*-1)</f>
        <v>26.831999999997038</v>
      </c>
      <c r="E562" s="167">
        <f>IF('Lineær programmering opg 4'!$M$5=0,"-",(-A562+'Lineær programmering opg 4'!$M$5)/'Lineær programmering opg 4'!$K$5*-1)</f>
        <v>130.0619999999989</v>
      </c>
      <c r="F562" s="167" t="str">
        <f>IF('Lineær programmering opg 4'!$E$6=0,"-",(-A562+'Lineær programmering opg 4'!$M$6)/'Lineær programmering opg 4'!$K$6*-1)</f>
        <v>-</v>
      </c>
      <c r="G562" s="167" t="str">
        <f>IF('Lineær programmering opg 4'!$D$7=0,"-",((-A562+'Lineær programmering opg 4'!$M$7)/'Lineær programmering opg 4'!$K$7)*-1)</f>
        <v>-</v>
      </c>
      <c r="H562" s="167" t="str">
        <f>IF('Lineær programmering opg 4'!$C$8=0,"-",((-A562+'Lineær programmering opg 4'!$M$8)/'Lineær programmering opg 4'!$K$8)*-1)</f>
        <v>-</v>
      </c>
      <c r="I562" s="167" t="str">
        <f>IF('Lineær programmering opg 4'!$D$8=0,"-",'Lineær programmering opg 4'!$G$8)</f>
        <v>-</v>
      </c>
      <c r="J562" s="295">
        <f>A562*'Lineær programmering opg 4'!$C$11+Datatabel!C562*'Lineær programmering opg 4'!$D$11</f>
        <v>26683.199999999702</v>
      </c>
      <c r="K562" s="9">
        <f t="shared" si="42"/>
        <v>0</v>
      </c>
      <c r="L562" s="9">
        <f t="shared" si="43"/>
        <v>0</v>
      </c>
    </row>
    <row r="563" spans="1:12" ht="15" x14ac:dyDescent="0.25">
      <c r="A563" s="167">
        <f t="shared" si="41"/>
        <v>226.56000000000148</v>
      </c>
      <c r="B563" s="325">
        <f t="shared" si="44"/>
        <v>0.94400000000000617</v>
      </c>
      <c r="C563" s="167">
        <f t="shared" si="40"/>
        <v>26.87999999999704</v>
      </c>
      <c r="D563" s="167">
        <f>IF('Lineær programmering opg 4'!$M$4=0,"-",(-A563+'Lineær programmering opg 4'!$M$4)/'Lineær programmering opg 4'!$K$4*-1)</f>
        <v>26.87999999999704</v>
      </c>
      <c r="E563" s="167">
        <f>IF('Lineær programmering opg 4'!$M$5=0,"-",(-A563+'Lineær programmering opg 4'!$M$5)/'Lineær programmering opg 4'!$K$5*-1)</f>
        <v>130.0799999999989</v>
      </c>
      <c r="F563" s="167" t="str">
        <f>IF('Lineær programmering opg 4'!$E$6=0,"-",(-A563+'Lineær programmering opg 4'!$M$6)/'Lineær programmering opg 4'!$K$6*-1)</f>
        <v>-</v>
      </c>
      <c r="G563" s="167" t="str">
        <f>IF('Lineær programmering opg 4'!$D$7=0,"-",((-A563+'Lineær programmering opg 4'!$M$7)/'Lineær programmering opg 4'!$K$7)*-1)</f>
        <v>-</v>
      </c>
      <c r="H563" s="167" t="str">
        <f>IF('Lineær programmering opg 4'!$C$8=0,"-",((-A563+'Lineær programmering opg 4'!$M$8)/'Lineær programmering opg 4'!$K$8)*-1)</f>
        <v>-</v>
      </c>
      <c r="I563" s="167" t="str">
        <f>IF('Lineær programmering opg 4'!$D$8=0,"-",'Lineær programmering opg 4'!$G$8)</f>
        <v>-</v>
      </c>
      <c r="J563" s="295">
        <f>A563*'Lineær programmering opg 4'!$C$11+Datatabel!C563*'Lineær programmering opg 4'!$D$11</f>
        <v>26687.999999999705</v>
      </c>
      <c r="K563" s="9">
        <f t="shared" si="42"/>
        <v>0</v>
      </c>
      <c r="L563" s="9">
        <f t="shared" si="43"/>
        <v>0</v>
      </c>
    </row>
    <row r="564" spans="1:12" ht="15" x14ac:dyDescent="0.25">
      <c r="A564" s="167">
        <f t="shared" si="41"/>
        <v>226.53600000000148</v>
      </c>
      <c r="B564" s="325">
        <f t="shared" si="44"/>
        <v>0.94390000000000618</v>
      </c>
      <c r="C564" s="167">
        <f t="shared" si="40"/>
        <v>26.927999999997041</v>
      </c>
      <c r="D564" s="167">
        <f>IF('Lineær programmering opg 4'!$M$4=0,"-",(-A564+'Lineær programmering opg 4'!$M$4)/'Lineær programmering opg 4'!$K$4*-1)</f>
        <v>26.927999999997041</v>
      </c>
      <c r="E564" s="167">
        <f>IF('Lineær programmering opg 4'!$M$5=0,"-",(-A564+'Lineær programmering opg 4'!$M$5)/'Lineær programmering opg 4'!$K$5*-1)</f>
        <v>130.0979999999989</v>
      </c>
      <c r="F564" s="167" t="str">
        <f>IF('Lineær programmering opg 4'!$E$6=0,"-",(-A564+'Lineær programmering opg 4'!$M$6)/'Lineær programmering opg 4'!$K$6*-1)</f>
        <v>-</v>
      </c>
      <c r="G564" s="167" t="str">
        <f>IF('Lineær programmering opg 4'!$D$7=0,"-",((-A564+'Lineær programmering opg 4'!$M$7)/'Lineær programmering opg 4'!$K$7)*-1)</f>
        <v>-</v>
      </c>
      <c r="H564" s="167" t="str">
        <f>IF('Lineær programmering opg 4'!$C$8=0,"-",((-A564+'Lineær programmering opg 4'!$M$8)/'Lineær programmering opg 4'!$K$8)*-1)</f>
        <v>-</v>
      </c>
      <c r="I564" s="167" t="str">
        <f>IF('Lineær programmering opg 4'!$D$8=0,"-",'Lineær programmering opg 4'!$G$8)</f>
        <v>-</v>
      </c>
      <c r="J564" s="295">
        <f>A564*'Lineær programmering opg 4'!$C$11+Datatabel!C564*'Lineær programmering opg 4'!$D$11</f>
        <v>26692.799999999705</v>
      </c>
      <c r="K564" s="9">
        <f t="shared" si="42"/>
        <v>0</v>
      </c>
      <c r="L564" s="9">
        <f t="shared" si="43"/>
        <v>0</v>
      </c>
    </row>
    <row r="565" spans="1:12" ht="15" x14ac:dyDescent="0.25">
      <c r="A565" s="167">
        <f t="shared" si="41"/>
        <v>226.51200000000148</v>
      </c>
      <c r="B565" s="325">
        <f t="shared" si="44"/>
        <v>0.94380000000000619</v>
      </c>
      <c r="C565" s="167">
        <f t="shared" si="40"/>
        <v>26.975999999997043</v>
      </c>
      <c r="D565" s="167">
        <f>IF('Lineær programmering opg 4'!$M$4=0,"-",(-A565+'Lineær programmering opg 4'!$M$4)/'Lineær programmering opg 4'!$K$4*-1)</f>
        <v>26.975999999997043</v>
      </c>
      <c r="E565" s="167">
        <f>IF('Lineær programmering opg 4'!$M$5=0,"-",(-A565+'Lineær programmering opg 4'!$M$5)/'Lineær programmering opg 4'!$K$5*-1)</f>
        <v>130.11599999999891</v>
      </c>
      <c r="F565" s="167" t="str">
        <f>IF('Lineær programmering opg 4'!$E$6=0,"-",(-A565+'Lineær programmering opg 4'!$M$6)/'Lineær programmering opg 4'!$K$6*-1)</f>
        <v>-</v>
      </c>
      <c r="G565" s="167" t="str">
        <f>IF('Lineær programmering opg 4'!$D$7=0,"-",((-A565+'Lineær programmering opg 4'!$M$7)/'Lineær programmering opg 4'!$K$7)*-1)</f>
        <v>-</v>
      </c>
      <c r="H565" s="167" t="str">
        <f>IF('Lineær programmering opg 4'!$C$8=0,"-",((-A565+'Lineær programmering opg 4'!$M$8)/'Lineær programmering opg 4'!$K$8)*-1)</f>
        <v>-</v>
      </c>
      <c r="I565" s="167" t="str">
        <f>IF('Lineær programmering opg 4'!$D$8=0,"-",'Lineær programmering opg 4'!$G$8)</f>
        <v>-</v>
      </c>
      <c r="J565" s="295">
        <f>A565*'Lineær programmering opg 4'!$C$11+Datatabel!C565*'Lineær programmering opg 4'!$D$11</f>
        <v>26697.599999999704</v>
      </c>
      <c r="K565" s="9">
        <f t="shared" si="42"/>
        <v>0</v>
      </c>
      <c r="L565" s="9">
        <f t="shared" si="43"/>
        <v>0</v>
      </c>
    </row>
    <row r="566" spans="1:12" ht="15" x14ac:dyDescent="0.25">
      <c r="A566" s="167">
        <f t="shared" si="41"/>
        <v>226.48800000000148</v>
      </c>
      <c r="B566" s="325">
        <f t="shared" si="44"/>
        <v>0.9437000000000062</v>
      </c>
      <c r="C566" s="167">
        <f t="shared" si="40"/>
        <v>27.023999999997045</v>
      </c>
      <c r="D566" s="167">
        <f>IF('Lineær programmering opg 4'!$M$4=0,"-",(-A566+'Lineær programmering opg 4'!$M$4)/'Lineær programmering opg 4'!$K$4*-1)</f>
        <v>27.023999999997045</v>
      </c>
      <c r="E566" s="167">
        <f>IF('Lineær programmering opg 4'!$M$5=0,"-",(-A566+'Lineær programmering opg 4'!$M$5)/'Lineær programmering opg 4'!$K$5*-1)</f>
        <v>130.13399999999891</v>
      </c>
      <c r="F566" s="167" t="str">
        <f>IF('Lineær programmering opg 4'!$E$6=0,"-",(-A566+'Lineær programmering opg 4'!$M$6)/'Lineær programmering opg 4'!$K$6*-1)</f>
        <v>-</v>
      </c>
      <c r="G566" s="167" t="str">
        <f>IF('Lineær programmering opg 4'!$D$7=0,"-",((-A566+'Lineær programmering opg 4'!$M$7)/'Lineær programmering opg 4'!$K$7)*-1)</f>
        <v>-</v>
      </c>
      <c r="H566" s="167" t="str">
        <f>IF('Lineær programmering opg 4'!$C$8=0,"-",((-A566+'Lineær programmering opg 4'!$M$8)/'Lineær programmering opg 4'!$K$8)*-1)</f>
        <v>-</v>
      </c>
      <c r="I566" s="167" t="str">
        <f>IF('Lineær programmering opg 4'!$D$8=0,"-",'Lineær programmering opg 4'!$G$8)</f>
        <v>-</v>
      </c>
      <c r="J566" s="295">
        <f>A566*'Lineær programmering opg 4'!$C$11+Datatabel!C566*'Lineær programmering opg 4'!$D$11</f>
        <v>26702.399999999703</v>
      </c>
      <c r="K566" s="9">
        <f t="shared" si="42"/>
        <v>0</v>
      </c>
      <c r="L566" s="9">
        <f t="shared" si="43"/>
        <v>0</v>
      </c>
    </row>
    <row r="567" spans="1:12" ht="15" x14ac:dyDescent="0.25">
      <c r="A567" s="167">
        <f t="shared" si="41"/>
        <v>226.46400000000148</v>
      </c>
      <c r="B567" s="325">
        <f t="shared" si="44"/>
        <v>0.94360000000000621</v>
      </c>
      <c r="C567" s="167">
        <f t="shared" si="40"/>
        <v>27.071999999997047</v>
      </c>
      <c r="D567" s="167">
        <f>IF('Lineær programmering opg 4'!$M$4=0,"-",(-A567+'Lineær programmering opg 4'!$M$4)/'Lineær programmering opg 4'!$K$4*-1)</f>
        <v>27.071999999997047</v>
      </c>
      <c r="E567" s="167">
        <f>IF('Lineær programmering opg 4'!$M$5=0,"-",(-A567+'Lineær programmering opg 4'!$M$5)/'Lineær programmering opg 4'!$K$5*-1)</f>
        <v>130.15199999999891</v>
      </c>
      <c r="F567" s="167" t="str">
        <f>IF('Lineær programmering opg 4'!$E$6=0,"-",(-A567+'Lineær programmering opg 4'!$M$6)/'Lineær programmering opg 4'!$K$6*-1)</f>
        <v>-</v>
      </c>
      <c r="G567" s="167" t="str">
        <f>IF('Lineær programmering opg 4'!$D$7=0,"-",((-A567+'Lineær programmering opg 4'!$M$7)/'Lineær programmering opg 4'!$K$7)*-1)</f>
        <v>-</v>
      </c>
      <c r="H567" s="167" t="str">
        <f>IF('Lineær programmering opg 4'!$C$8=0,"-",((-A567+'Lineær programmering opg 4'!$M$8)/'Lineær programmering opg 4'!$K$8)*-1)</f>
        <v>-</v>
      </c>
      <c r="I567" s="167" t="str">
        <f>IF('Lineær programmering opg 4'!$D$8=0,"-",'Lineær programmering opg 4'!$G$8)</f>
        <v>-</v>
      </c>
      <c r="J567" s="295">
        <f>A567*'Lineær programmering opg 4'!$C$11+Datatabel!C567*'Lineær programmering opg 4'!$D$11</f>
        <v>26707.199999999706</v>
      </c>
      <c r="K567" s="9">
        <f t="shared" si="42"/>
        <v>0</v>
      </c>
      <c r="L567" s="9">
        <f t="shared" si="43"/>
        <v>0</v>
      </c>
    </row>
    <row r="568" spans="1:12" ht="15" x14ac:dyDescent="0.25">
      <c r="A568" s="167">
        <f t="shared" si="41"/>
        <v>226.4400000000015</v>
      </c>
      <c r="B568" s="325">
        <f t="shared" si="44"/>
        <v>0.94350000000000622</v>
      </c>
      <c r="C568" s="167">
        <f t="shared" si="40"/>
        <v>27.119999999996992</v>
      </c>
      <c r="D568" s="167">
        <f>IF('Lineær programmering opg 4'!$M$4=0,"-",(-A568+'Lineær programmering opg 4'!$M$4)/'Lineær programmering opg 4'!$K$4*-1)</f>
        <v>27.119999999996992</v>
      </c>
      <c r="E568" s="167">
        <f>IF('Lineær programmering opg 4'!$M$5=0,"-",(-A568+'Lineær programmering opg 4'!$M$5)/'Lineær programmering opg 4'!$K$5*-1)</f>
        <v>130.16999999999888</v>
      </c>
      <c r="F568" s="167" t="str">
        <f>IF('Lineær programmering opg 4'!$E$6=0,"-",(-A568+'Lineær programmering opg 4'!$M$6)/'Lineær programmering opg 4'!$K$6*-1)</f>
        <v>-</v>
      </c>
      <c r="G568" s="167" t="str">
        <f>IF('Lineær programmering opg 4'!$D$7=0,"-",((-A568+'Lineær programmering opg 4'!$M$7)/'Lineær programmering opg 4'!$K$7)*-1)</f>
        <v>-</v>
      </c>
      <c r="H568" s="167" t="str">
        <f>IF('Lineær programmering opg 4'!$C$8=0,"-",((-A568+'Lineær programmering opg 4'!$M$8)/'Lineær programmering opg 4'!$K$8)*-1)</f>
        <v>-</v>
      </c>
      <c r="I568" s="167" t="str">
        <f>IF('Lineær programmering opg 4'!$D$8=0,"-",'Lineær programmering opg 4'!$G$8)</f>
        <v>-</v>
      </c>
      <c r="J568" s="295">
        <f>A568*'Lineær programmering opg 4'!$C$11+Datatabel!C568*'Lineær programmering opg 4'!$D$11</f>
        <v>26711.999999999698</v>
      </c>
      <c r="K568" s="9">
        <f t="shared" si="42"/>
        <v>0</v>
      </c>
      <c r="L568" s="9">
        <f t="shared" si="43"/>
        <v>0</v>
      </c>
    </row>
    <row r="569" spans="1:12" ht="15" x14ac:dyDescent="0.25">
      <c r="A569" s="167">
        <f t="shared" si="41"/>
        <v>226.4160000000015</v>
      </c>
      <c r="B569" s="325">
        <f t="shared" si="44"/>
        <v>0.94340000000000623</v>
      </c>
      <c r="C569" s="167">
        <f t="shared" si="40"/>
        <v>27.167999999996994</v>
      </c>
      <c r="D569" s="167">
        <f>IF('Lineær programmering opg 4'!$M$4=0,"-",(-A569+'Lineær programmering opg 4'!$M$4)/'Lineær programmering opg 4'!$K$4*-1)</f>
        <v>27.167999999996994</v>
      </c>
      <c r="E569" s="167">
        <f>IF('Lineær programmering opg 4'!$M$5=0,"-",(-A569+'Lineær programmering opg 4'!$M$5)/'Lineær programmering opg 4'!$K$5*-1)</f>
        <v>130.18799999999888</v>
      </c>
      <c r="F569" s="167" t="str">
        <f>IF('Lineær programmering opg 4'!$E$6=0,"-",(-A569+'Lineær programmering opg 4'!$M$6)/'Lineær programmering opg 4'!$K$6*-1)</f>
        <v>-</v>
      </c>
      <c r="G569" s="167" t="str">
        <f>IF('Lineær programmering opg 4'!$D$7=0,"-",((-A569+'Lineær programmering opg 4'!$M$7)/'Lineær programmering opg 4'!$K$7)*-1)</f>
        <v>-</v>
      </c>
      <c r="H569" s="167" t="str">
        <f>IF('Lineær programmering opg 4'!$C$8=0,"-",((-A569+'Lineær programmering opg 4'!$M$8)/'Lineær programmering opg 4'!$K$8)*-1)</f>
        <v>-</v>
      </c>
      <c r="I569" s="167" t="str">
        <f>IF('Lineær programmering opg 4'!$D$8=0,"-",'Lineær programmering opg 4'!$G$8)</f>
        <v>-</v>
      </c>
      <c r="J569" s="295">
        <f>A569*'Lineær programmering opg 4'!$C$11+Datatabel!C569*'Lineær programmering opg 4'!$D$11</f>
        <v>26716.799999999701</v>
      </c>
      <c r="K569" s="9">
        <f t="shared" si="42"/>
        <v>0</v>
      </c>
      <c r="L569" s="9">
        <f t="shared" si="43"/>
        <v>0</v>
      </c>
    </row>
    <row r="570" spans="1:12" ht="15" x14ac:dyDescent="0.25">
      <c r="A570" s="167">
        <f t="shared" si="41"/>
        <v>226.3920000000015</v>
      </c>
      <c r="B570" s="325">
        <f t="shared" si="44"/>
        <v>0.94330000000000624</v>
      </c>
      <c r="C570" s="167">
        <f t="shared" si="40"/>
        <v>27.215999999996995</v>
      </c>
      <c r="D570" s="167">
        <f>IF('Lineær programmering opg 4'!$M$4=0,"-",(-A570+'Lineær programmering opg 4'!$M$4)/'Lineær programmering opg 4'!$K$4*-1)</f>
        <v>27.215999999996995</v>
      </c>
      <c r="E570" s="167">
        <f>IF('Lineær programmering opg 4'!$M$5=0,"-",(-A570+'Lineær programmering opg 4'!$M$5)/'Lineær programmering opg 4'!$K$5*-1)</f>
        <v>130.20599999999888</v>
      </c>
      <c r="F570" s="167" t="str">
        <f>IF('Lineær programmering opg 4'!$E$6=0,"-",(-A570+'Lineær programmering opg 4'!$M$6)/'Lineær programmering opg 4'!$K$6*-1)</f>
        <v>-</v>
      </c>
      <c r="G570" s="167" t="str">
        <f>IF('Lineær programmering opg 4'!$D$7=0,"-",((-A570+'Lineær programmering opg 4'!$M$7)/'Lineær programmering opg 4'!$K$7)*-1)</f>
        <v>-</v>
      </c>
      <c r="H570" s="167" t="str">
        <f>IF('Lineær programmering opg 4'!$C$8=0,"-",((-A570+'Lineær programmering opg 4'!$M$8)/'Lineær programmering opg 4'!$K$8)*-1)</f>
        <v>-</v>
      </c>
      <c r="I570" s="167" t="str">
        <f>IF('Lineær programmering opg 4'!$D$8=0,"-",'Lineær programmering opg 4'!$G$8)</f>
        <v>-</v>
      </c>
      <c r="J570" s="295">
        <f>A570*'Lineær programmering opg 4'!$C$11+Datatabel!C570*'Lineær programmering opg 4'!$D$11</f>
        <v>26721.5999999997</v>
      </c>
      <c r="K570" s="9">
        <f t="shared" si="42"/>
        <v>0</v>
      </c>
      <c r="L570" s="9">
        <f t="shared" si="43"/>
        <v>0</v>
      </c>
    </row>
    <row r="571" spans="1:12" ht="15" x14ac:dyDescent="0.25">
      <c r="A571" s="167">
        <f t="shared" si="41"/>
        <v>226.3680000000015</v>
      </c>
      <c r="B571" s="325">
        <f t="shared" si="44"/>
        <v>0.94320000000000626</v>
      </c>
      <c r="C571" s="167">
        <f t="shared" si="40"/>
        <v>27.263999999996997</v>
      </c>
      <c r="D571" s="167">
        <f>IF('Lineær programmering opg 4'!$M$4=0,"-",(-A571+'Lineær programmering opg 4'!$M$4)/'Lineær programmering opg 4'!$K$4*-1)</f>
        <v>27.263999999996997</v>
      </c>
      <c r="E571" s="167">
        <f>IF('Lineær programmering opg 4'!$M$5=0,"-",(-A571+'Lineær programmering opg 4'!$M$5)/'Lineær programmering opg 4'!$K$5*-1)</f>
        <v>130.22399999999888</v>
      </c>
      <c r="F571" s="167" t="str">
        <f>IF('Lineær programmering opg 4'!$E$6=0,"-",(-A571+'Lineær programmering opg 4'!$M$6)/'Lineær programmering opg 4'!$K$6*-1)</f>
        <v>-</v>
      </c>
      <c r="G571" s="167" t="str">
        <f>IF('Lineær programmering opg 4'!$D$7=0,"-",((-A571+'Lineær programmering opg 4'!$M$7)/'Lineær programmering opg 4'!$K$7)*-1)</f>
        <v>-</v>
      </c>
      <c r="H571" s="167" t="str">
        <f>IF('Lineær programmering opg 4'!$C$8=0,"-",((-A571+'Lineær programmering opg 4'!$M$8)/'Lineær programmering opg 4'!$K$8)*-1)</f>
        <v>-</v>
      </c>
      <c r="I571" s="167" t="str">
        <f>IF('Lineær programmering opg 4'!$D$8=0,"-",'Lineær programmering opg 4'!$G$8)</f>
        <v>-</v>
      </c>
      <c r="J571" s="295">
        <f>A571*'Lineær programmering opg 4'!$C$11+Datatabel!C571*'Lineær programmering opg 4'!$D$11</f>
        <v>26726.3999999997</v>
      </c>
      <c r="K571" s="9">
        <f t="shared" si="42"/>
        <v>0</v>
      </c>
      <c r="L571" s="9">
        <f t="shared" si="43"/>
        <v>0</v>
      </c>
    </row>
    <row r="572" spans="1:12" ht="15" x14ac:dyDescent="0.25">
      <c r="A572" s="167">
        <f t="shared" si="41"/>
        <v>226.3440000000015</v>
      </c>
      <c r="B572" s="325">
        <f t="shared" si="44"/>
        <v>0.94310000000000627</v>
      </c>
      <c r="C572" s="167">
        <f t="shared" si="40"/>
        <v>27.311999999996999</v>
      </c>
      <c r="D572" s="167">
        <f>IF('Lineær programmering opg 4'!$M$4=0,"-",(-A572+'Lineær programmering opg 4'!$M$4)/'Lineær programmering opg 4'!$K$4*-1)</f>
        <v>27.311999999996999</v>
      </c>
      <c r="E572" s="167">
        <f>IF('Lineær programmering opg 4'!$M$5=0,"-",(-A572+'Lineær programmering opg 4'!$M$5)/'Lineær programmering opg 4'!$K$5*-1)</f>
        <v>130.24199999999888</v>
      </c>
      <c r="F572" s="167" t="str">
        <f>IF('Lineær programmering opg 4'!$E$6=0,"-",(-A572+'Lineær programmering opg 4'!$M$6)/'Lineær programmering opg 4'!$K$6*-1)</f>
        <v>-</v>
      </c>
      <c r="G572" s="167" t="str">
        <f>IF('Lineær programmering opg 4'!$D$7=0,"-",((-A572+'Lineær programmering opg 4'!$M$7)/'Lineær programmering opg 4'!$K$7)*-1)</f>
        <v>-</v>
      </c>
      <c r="H572" s="167" t="str">
        <f>IF('Lineær programmering opg 4'!$C$8=0,"-",((-A572+'Lineær programmering opg 4'!$M$8)/'Lineær programmering opg 4'!$K$8)*-1)</f>
        <v>-</v>
      </c>
      <c r="I572" s="167" t="str">
        <f>IF('Lineær programmering opg 4'!$D$8=0,"-",'Lineær programmering opg 4'!$G$8)</f>
        <v>-</v>
      </c>
      <c r="J572" s="295">
        <f>A572*'Lineær programmering opg 4'!$C$11+Datatabel!C572*'Lineær programmering opg 4'!$D$11</f>
        <v>26731.199999999699</v>
      </c>
      <c r="K572" s="9">
        <f t="shared" si="42"/>
        <v>0</v>
      </c>
      <c r="L572" s="9">
        <f t="shared" si="43"/>
        <v>0</v>
      </c>
    </row>
    <row r="573" spans="1:12" ht="15" x14ac:dyDescent="0.25">
      <c r="A573" s="167">
        <f t="shared" si="41"/>
        <v>226.3200000000015</v>
      </c>
      <c r="B573" s="325">
        <f t="shared" si="44"/>
        <v>0.94300000000000628</v>
      </c>
      <c r="C573" s="167">
        <f t="shared" si="40"/>
        <v>27.359999999997001</v>
      </c>
      <c r="D573" s="167">
        <f>IF('Lineær programmering opg 4'!$M$4=0,"-",(-A573+'Lineær programmering opg 4'!$M$4)/'Lineær programmering opg 4'!$K$4*-1)</f>
        <v>27.359999999997001</v>
      </c>
      <c r="E573" s="167">
        <f>IF('Lineær programmering opg 4'!$M$5=0,"-",(-A573+'Lineær programmering opg 4'!$M$5)/'Lineær programmering opg 4'!$K$5*-1)</f>
        <v>130.25999999999888</v>
      </c>
      <c r="F573" s="167" t="str">
        <f>IF('Lineær programmering opg 4'!$E$6=0,"-",(-A573+'Lineær programmering opg 4'!$M$6)/'Lineær programmering opg 4'!$K$6*-1)</f>
        <v>-</v>
      </c>
      <c r="G573" s="167" t="str">
        <f>IF('Lineær programmering opg 4'!$D$7=0,"-",((-A573+'Lineær programmering opg 4'!$M$7)/'Lineær programmering opg 4'!$K$7)*-1)</f>
        <v>-</v>
      </c>
      <c r="H573" s="167" t="str">
        <f>IF('Lineær programmering opg 4'!$C$8=0,"-",((-A573+'Lineær programmering opg 4'!$M$8)/'Lineær programmering opg 4'!$K$8)*-1)</f>
        <v>-</v>
      </c>
      <c r="I573" s="167" t="str">
        <f>IF('Lineær programmering opg 4'!$D$8=0,"-",'Lineær programmering opg 4'!$G$8)</f>
        <v>-</v>
      </c>
      <c r="J573" s="295">
        <f>A573*'Lineær programmering opg 4'!$C$11+Datatabel!C573*'Lineær programmering opg 4'!$D$11</f>
        <v>26735.999999999698</v>
      </c>
      <c r="K573" s="9">
        <f t="shared" si="42"/>
        <v>0</v>
      </c>
      <c r="L573" s="9">
        <f t="shared" si="43"/>
        <v>0</v>
      </c>
    </row>
    <row r="574" spans="1:12" ht="15" x14ac:dyDescent="0.25">
      <c r="A574" s="167">
        <f t="shared" si="41"/>
        <v>226.2960000000015</v>
      </c>
      <c r="B574" s="325">
        <f t="shared" si="44"/>
        <v>0.94290000000000629</v>
      </c>
      <c r="C574" s="167">
        <f t="shared" si="40"/>
        <v>27.407999999997003</v>
      </c>
      <c r="D574" s="167">
        <f>IF('Lineær programmering opg 4'!$M$4=0,"-",(-A574+'Lineær programmering opg 4'!$M$4)/'Lineær programmering opg 4'!$K$4*-1)</f>
        <v>27.407999999997003</v>
      </c>
      <c r="E574" s="167">
        <f>IF('Lineær programmering opg 4'!$M$5=0,"-",(-A574+'Lineær programmering opg 4'!$M$5)/'Lineær programmering opg 4'!$K$5*-1)</f>
        <v>130.27799999999888</v>
      </c>
      <c r="F574" s="167" t="str">
        <f>IF('Lineær programmering opg 4'!$E$6=0,"-",(-A574+'Lineær programmering opg 4'!$M$6)/'Lineær programmering opg 4'!$K$6*-1)</f>
        <v>-</v>
      </c>
      <c r="G574" s="167" t="str">
        <f>IF('Lineær programmering opg 4'!$D$7=0,"-",((-A574+'Lineær programmering opg 4'!$M$7)/'Lineær programmering opg 4'!$K$7)*-1)</f>
        <v>-</v>
      </c>
      <c r="H574" s="167" t="str">
        <f>IF('Lineær programmering opg 4'!$C$8=0,"-",((-A574+'Lineær programmering opg 4'!$M$8)/'Lineær programmering opg 4'!$K$8)*-1)</f>
        <v>-</v>
      </c>
      <c r="I574" s="167" t="str">
        <f>IF('Lineær programmering opg 4'!$D$8=0,"-",'Lineær programmering opg 4'!$G$8)</f>
        <v>-</v>
      </c>
      <c r="J574" s="295">
        <f>A574*'Lineær programmering opg 4'!$C$11+Datatabel!C574*'Lineær programmering opg 4'!$D$11</f>
        <v>26740.799999999701</v>
      </c>
      <c r="K574" s="9">
        <f t="shared" si="42"/>
        <v>0</v>
      </c>
      <c r="L574" s="9">
        <f t="shared" si="43"/>
        <v>0</v>
      </c>
    </row>
    <row r="575" spans="1:12" ht="15" x14ac:dyDescent="0.25">
      <c r="A575" s="167">
        <f t="shared" si="41"/>
        <v>226.27200000000153</v>
      </c>
      <c r="B575" s="325">
        <f t="shared" si="44"/>
        <v>0.9428000000000063</v>
      </c>
      <c r="C575" s="167">
        <f t="shared" si="40"/>
        <v>27.455999999996948</v>
      </c>
      <c r="D575" s="167">
        <f>IF('Lineær programmering opg 4'!$M$4=0,"-",(-A575+'Lineær programmering opg 4'!$M$4)/'Lineær programmering opg 4'!$K$4*-1)</f>
        <v>27.455999999996948</v>
      </c>
      <c r="E575" s="167">
        <f>IF('Lineær programmering opg 4'!$M$5=0,"-",(-A575+'Lineær programmering opg 4'!$M$5)/'Lineær programmering opg 4'!$K$5*-1)</f>
        <v>130.29599999999886</v>
      </c>
      <c r="F575" s="167" t="str">
        <f>IF('Lineær programmering opg 4'!$E$6=0,"-",(-A575+'Lineær programmering opg 4'!$M$6)/'Lineær programmering opg 4'!$K$6*-1)</f>
        <v>-</v>
      </c>
      <c r="G575" s="167" t="str">
        <f>IF('Lineær programmering opg 4'!$D$7=0,"-",((-A575+'Lineær programmering opg 4'!$M$7)/'Lineær programmering opg 4'!$K$7)*-1)</f>
        <v>-</v>
      </c>
      <c r="H575" s="167" t="str">
        <f>IF('Lineær programmering opg 4'!$C$8=0,"-",((-A575+'Lineær programmering opg 4'!$M$8)/'Lineær programmering opg 4'!$K$8)*-1)</f>
        <v>-</v>
      </c>
      <c r="I575" s="167" t="str">
        <f>IF('Lineær programmering opg 4'!$D$8=0,"-",'Lineær programmering opg 4'!$G$8)</f>
        <v>-</v>
      </c>
      <c r="J575" s="295">
        <f>A575*'Lineær programmering opg 4'!$C$11+Datatabel!C575*'Lineær programmering opg 4'!$D$11</f>
        <v>26745.599999999697</v>
      </c>
      <c r="K575" s="9">
        <f t="shared" si="42"/>
        <v>0</v>
      </c>
      <c r="L575" s="9">
        <f t="shared" si="43"/>
        <v>0</v>
      </c>
    </row>
    <row r="576" spans="1:12" ht="15" x14ac:dyDescent="0.25">
      <c r="A576" s="167">
        <f t="shared" si="41"/>
        <v>226.24800000000153</v>
      </c>
      <c r="B576" s="325">
        <f t="shared" si="44"/>
        <v>0.94270000000000631</v>
      </c>
      <c r="C576" s="167">
        <f t="shared" si="40"/>
        <v>27.50399999999695</v>
      </c>
      <c r="D576" s="167">
        <f>IF('Lineær programmering opg 4'!$M$4=0,"-",(-A576+'Lineær programmering opg 4'!$M$4)/'Lineær programmering opg 4'!$K$4*-1)</f>
        <v>27.50399999999695</v>
      </c>
      <c r="E576" s="167">
        <f>IF('Lineær programmering opg 4'!$M$5=0,"-",(-A576+'Lineær programmering opg 4'!$M$5)/'Lineær programmering opg 4'!$K$5*-1)</f>
        <v>130.31399999999886</v>
      </c>
      <c r="F576" s="167" t="str">
        <f>IF('Lineær programmering opg 4'!$E$6=0,"-",(-A576+'Lineær programmering opg 4'!$M$6)/'Lineær programmering opg 4'!$K$6*-1)</f>
        <v>-</v>
      </c>
      <c r="G576" s="167" t="str">
        <f>IF('Lineær programmering opg 4'!$D$7=0,"-",((-A576+'Lineær programmering opg 4'!$M$7)/'Lineær programmering opg 4'!$K$7)*-1)</f>
        <v>-</v>
      </c>
      <c r="H576" s="167" t="str">
        <f>IF('Lineær programmering opg 4'!$C$8=0,"-",((-A576+'Lineær programmering opg 4'!$M$8)/'Lineær programmering opg 4'!$K$8)*-1)</f>
        <v>-</v>
      </c>
      <c r="I576" s="167" t="str">
        <f>IF('Lineær programmering opg 4'!$D$8=0,"-",'Lineær programmering opg 4'!$G$8)</f>
        <v>-</v>
      </c>
      <c r="J576" s="295">
        <f>A576*'Lineær programmering opg 4'!$C$11+Datatabel!C576*'Lineær programmering opg 4'!$D$11</f>
        <v>26750.399999999696</v>
      </c>
      <c r="K576" s="9">
        <f t="shared" si="42"/>
        <v>0</v>
      </c>
      <c r="L576" s="9">
        <f t="shared" si="43"/>
        <v>0</v>
      </c>
    </row>
    <row r="577" spans="1:12" ht="15" x14ac:dyDescent="0.25">
      <c r="A577" s="167">
        <f t="shared" si="41"/>
        <v>226.22400000000152</v>
      </c>
      <c r="B577" s="325">
        <f t="shared" si="44"/>
        <v>0.94260000000000632</v>
      </c>
      <c r="C577" s="167">
        <f t="shared" si="40"/>
        <v>27.551999999996951</v>
      </c>
      <c r="D577" s="167">
        <f>IF('Lineær programmering opg 4'!$M$4=0,"-",(-A577+'Lineær programmering opg 4'!$M$4)/'Lineær programmering opg 4'!$K$4*-1)</f>
        <v>27.551999999996951</v>
      </c>
      <c r="E577" s="167">
        <f>IF('Lineær programmering opg 4'!$M$5=0,"-",(-A577+'Lineær programmering opg 4'!$M$5)/'Lineær programmering opg 4'!$K$5*-1)</f>
        <v>130.33199999999886</v>
      </c>
      <c r="F577" s="167" t="str">
        <f>IF('Lineær programmering opg 4'!$E$6=0,"-",(-A577+'Lineær programmering opg 4'!$M$6)/'Lineær programmering opg 4'!$K$6*-1)</f>
        <v>-</v>
      </c>
      <c r="G577" s="167" t="str">
        <f>IF('Lineær programmering opg 4'!$D$7=0,"-",((-A577+'Lineær programmering opg 4'!$M$7)/'Lineær programmering opg 4'!$K$7)*-1)</f>
        <v>-</v>
      </c>
      <c r="H577" s="167" t="str">
        <f>IF('Lineær programmering opg 4'!$C$8=0,"-",((-A577+'Lineær programmering opg 4'!$M$8)/'Lineær programmering opg 4'!$K$8)*-1)</f>
        <v>-</v>
      </c>
      <c r="I577" s="167" t="str">
        <f>IF('Lineær programmering opg 4'!$D$8=0,"-",'Lineær programmering opg 4'!$G$8)</f>
        <v>-</v>
      </c>
      <c r="J577" s="295">
        <f>A577*'Lineær programmering opg 4'!$C$11+Datatabel!C577*'Lineær programmering opg 4'!$D$11</f>
        <v>26755.199999999699</v>
      </c>
      <c r="K577" s="9">
        <f t="shared" si="42"/>
        <v>0</v>
      </c>
      <c r="L577" s="9">
        <f t="shared" si="43"/>
        <v>0</v>
      </c>
    </row>
    <row r="578" spans="1:12" ht="15" x14ac:dyDescent="0.25">
      <c r="A578" s="167">
        <f t="shared" si="41"/>
        <v>226.20000000000152</v>
      </c>
      <c r="B578" s="325">
        <f t="shared" si="44"/>
        <v>0.94250000000000633</v>
      </c>
      <c r="C578" s="167">
        <f t="shared" si="40"/>
        <v>27.599999999996953</v>
      </c>
      <c r="D578" s="167">
        <f>IF('Lineær programmering opg 4'!$M$4=0,"-",(-A578+'Lineær programmering opg 4'!$M$4)/'Lineær programmering opg 4'!$K$4*-1)</f>
        <v>27.599999999996953</v>
      </c>
      <c r="E578" s="167">
        <f>IF('Lineær programmering opg 4'!$M$5=0,"-",(-A578+'Lineær programmering opg 4'!$M$5)/'Lineær programmering opg 4'!$K$5*-1)</f>
        <v>130.34999999999886</v>
      </c>
      <c r="F578" s="167" t="str">
        <f>IF('Lineær programmering opg 4'!$E$6=0,"-",(-A578+'Lineær programmering opg 4'!$M$6)/'Lineær programmering opg 4'!$K$6*-1)</f>
        <v>-</v>
      </c>
      <c r="G578" s="167" t="str">
        <f>IF('Lineær programmering opg 4'!$D$7=0,"-",((-A578+'Lineær programmering opg 4'!$M$7)/'Lineær programmering opg 4'!$K$7)*-1)</f>
        <v>-</v>
      </c>
      <c r="H578" s="167" t="str">
        <f>IF('Lineær programmering opg 4'!$C$8=0,"-",((-A578+'Lineær programmering opg 4'!$M$8)/'Lineær programmering opg 4'!$K$8)*-1)</f>
        <v>-</v>
      </c>
      <c r="I578" s="167" t="str">
        <f>IF('Lineær programmering opg 4'!$D$8=0,"-",'Lineær programmering opg 4'!$G$8)</f>
        <v>-</v>
      </c>
      <c r="J578" s="295">
        <f>A578*'Lineær programmering opg 4'!$C$11+Datatabel!C578*'Lineær programmering opg 4'!$D$11</f>
        <v>26759.999999999694</v>
      </c>
      <c r="K578" s="9">
        <f t="shared" si="42"/>
        <v>0</v>
      </c>
      <c r="L578" s="9">
        <f t="shared" si="43"/>
        <v>0</v>
      </c>
    </row>
    <row r="579" spans="1:12" ht="15" x14ac:dyDescent="0.25">
      <c r="A579" s="167">
        <f t="shared" si="41"/>
        <v>226.17600000000152</v>
      </c>
      <c r="B579" s="325">
        <f t="shared" si="44"/>
        <v>0.94240000000000634</v>
      </c>
      <c r="C579" s="167">
        <f t="shared" ref="C579:C642" si="45">MIN(D579,E579,F579,G579,H579,I579)</f>
        <v>27.647999999996955</v>
      </c>
      <c r="D579" s="167">
        <f>IF('Lineær programmering opg 4'!$M$4=0,"-",(-A579+'Lineær programmering opg 4'!$M$4)/'Lineær programmering opg 4'!$K$4*-1)</f>
        <v>27.647999999996955</v>
      </c>
      <c r="E579" s="167">
        <f>IF('Lineær programmering opg 4'!$M$5=0,"-",(-A579+'Lineær programmering opg 4'!$M$5)/'Lineær programmering opg 4'!$K$5*-1)</f>
        <v>130.36799999999886</v>
      </c>
      <c r="F579" s="167" t="str">
        <f>IF('Lineær programmering opg 4'!$E$6=0,"-",(-A579+'Lineær programmering opg 4'!$M$6)/'Lineær programmering opg 4'!$K$6*-1)</f>
        <v>-</v>
      </c>
      <c r="G579" s="167" t="str">
        <f>IF('Lineær programmering opg 4'!$D$7=0,"-",((-A579+'Lineær programmering opg 4'!$M$7)/'Lineær programmering opg 4'!$K$7)*-1)</f>
        <v>-</v>
      </c>
      <c r="H579" s="167" t="str">
        <f>IF('Lineær programmering opg 4'!$C$8=0,"-",((-A579+'Lineær programmering opg 4'!$M$8)/'Lineær programmering opg 4'!$K$8)*-1)</f>
        <v>-</v>
      </c>
      <c r="I579" s="167" t="str">
        <f>IF('Lineær programmering opg 4'!$D$8=0,"-",'Lineær programmering opg 4'!$G$8)</f>
        <v>-</v>
      </c>
      <c r="J579" s="295">
        <f>A579*'Lineær programmering opg 4'!$C$11+Datatabel!C579*'Lineær programmering opg 4'!$D$11</f>
        <v>26764.799999999694</v>
      </c>
      <c r="K579" s="9">
        <f t="shared" si="42"/>
        <v>0</v>
      </c>
      <c r="L579" s="9">
        <f t="shared" si="43"/>
        <v>0</v>
      </c>
    </row>
    <row r="580" spans="1:12" ht="15" x14ac:dyDescent="0.25">
      <c r="A580" s="167">
        <f t="shared" ref="A580:A643" si="46">$A$3*B580</f>
        <v>226.15200000000152</v>
      </c>
      <c r="B580" s="325">
        <f t="shared" si="44"/>
        <v>0.94230000000000635</v>
      </c>
      <c r="C580" s="167">
        <f t="shared" si="45"/>
        <v>27.695999999996957</v>
      </c>
      <c r="D580" s="167">
        <f>IF('Lineær programmering opg 4'!$M$4=0,"-",(-A580+'Lineær programmering opg 4'!$M$4)/'Lineær programmering opg 4'!$K$4*-1)</f>
        <v>27.695999999996957</v>
      </c>
      <c r="E580" s="167">
        <f>IF('Lineær programmering opg 4'!$M$5=0,"-",(-A580+'Lineær programmering opg 4'!$M$5)/'Lineær programmering opg 4'!$K$5*-1)</f>
        <v>130.38599999999886</v>
      </c>
      <c r="F580" s="167" t="str">
        <f>IF('Lineær programmering opg 4'!$E$6=0,"-",(-A580+'Lineær programmering opg 4'!$M$6)/'Lineær programmering opg 4'!$K$6*-1)</f>
        <v>-</v>
      </c>
      <c r="G580" s="167" t="str">
        <f>IF('Lineær programmering opg 4'!$D$7=0,"-",((-A580+'Lineær programmering opg 4'!$M$7)/'Lineær programmering opg 4'!$K$7)*-1)</f>
        <v>-</v>
      </c>
      <c r="H580" s="167" t="str">
        <f>IF('Lineær programmering opg 4'!$C$8=0,"-",((-A580+'Lineær programmering opg 4'!$M$8)/'Lineær programmering opg 4'!$K$8)*-1)</f>
        <v>-</v>
      </c>
      <c r="I580" s="167" t="str">
        <f>IF('Lineær programmering opg 4'!$D$8=0,"-",'Lineær programmering opg 4'!$G$8)</f>
        <v>-</v>
      </c>
      <c r="J580" s="295">
        <f>A580*'Lineær programmering opg 4'!$C$11+Datatabel!C580*'Lineær programmering opg 4'!$D$11</f>
        <v>26769.599999999697</v>
      </c>
      <c r="K580" s="9">
        <f t="shared" ref="K580:K643" si="47">IF($J$10004=J580,A580,0)</f>
        <v>0</v>
      </c>
      <c r="L580" s="9">
        <f t="shared" ref="L580:L643" si="48">IF(J580=$J$10004,C580,0)</f>
        <v>0</v>
      </c>
    </row>
    <row r="581" spans="1:12" ht="15" x14ac:dyDescent="0.25">
      <c r="A581" s="167">
        <f t="shared" si="46"/>
        <v>226.12800000000152</v>
      </c>
      <c r="B581" s="325">
        <f t="shared" ref="B581:B644" si="49">B580-0.01%</f>
        <v>0.94220000000000637</v>
      </c>
      <c r="C581" s="167">
        <f t="shared" si="45"/>
        <v>27.743999999996959</v>
      </c>
      <c r="D581" s="167">
        <f>IF('Lineær programmering opg 4'!$M$4=0,"-",(-A581+'Lineær programmering opg 4'!$M$4)/'Lineær programmering opg 4'!$K$4*-1)</f>
        <v>27.743999999996959</v>
      </c>
      <c r="E581" s="167">
        <f>IF('Lineær programmering opg 4'!$M$5=0,"-",(-A581+'Lineær programmering opg 4'!$M$5)/'Lineær programmering opg 4'!$K$5*-1)</f>
        <v>130.40399999999886</v>
      </c>
      <c r="F581" s="167" t="str">
        <f>IF('Lineær programmering opg 4'!$E$6=0,"-",(-A581+'Lineær programmering opg 4'!$M$6)/'Lineær programmering opg 4'!$K$6*-1)</f>
        <v>-</v>
      </c>
      <c r="G581" s="167" t="str">
        <f>IF('Lineær programmering opg 4'!$D$7=0,"-",((-A581+'Lineær programmering opg 4'!$M$7)/'Lineær programmering opg 4'!$K$7)*-1)</f>
        <v>-</v>
      </c>
      <c r="H581" s="167" t="str">
        <f>IF('Lineær programmering opg 4'!$C$8=0,"-",((-A581+'Lineær programmering opg 4'!$M$8)/'Lineær programmering opg 4'!$K$8)*-1)</f>
        <v>-</v>
      </c>
      <c r="I581" s="167" t="str">
        <f>IF('Lineær programmering opg 4'!$D$8=0,"-",'Lineær programmering opg 4'!$G$8)</f>
        <v>-</v>
      </c>
      <c r="J581" s="295">
        <f>A581*'Lineær programmering opg 4'!$C$11+Datatabel!C581*'Lineær programmering opg 4'!$D$11</f>
        <v>26774.399999999696</v>
      </c>
      <c r="K581" s="9">
        <f t="shared" si="47"/>
        <v>0</v>
      </c>
      <c r="L581" s="9">
        <f t="shared" si="48"/>
        <v>0</v>
      </c>
    </row>
    <row r="582" spans="1:12" ht="15" x14ac:dyDescent="0.25">
      <c r="A582" s="167">
        <f t="shared" si="46"/>
        <v>226.10400000000152</v>
      </c>
      <c r="B582" s="325">
        <f t="shared" si="49"/>
        <v>0.94210000000000638</v>
      </c>
      <c r="C582" s="167">
        <f t="shared" si="45"/>
        <v>27.79199999999696</v>
      </c>
      <c r="D582" s="167">
        <f>IF('Lineær programmering opg 4'!$M$4=0,"-",(-A582+'Lineær programmering opg 4'!$M$4)/'Lineær programmering opg 4'!$K$4*-1)</f>
        <v>27.79199999999696</v>
      </c>
      <c r="E582" s="167">
        <f>IF('Lineær programmering opg 4'!$M$5=0,"-",(-A582+'Lineær programmering opg 4'!$M$5)/'Lineær programmering opg 4'!$K$5*-1)</f>
        <v>130.42199999999886</v>
      </c>
      <c r="F582" s="167" t="str">
        <f>IF('Lineær programmering opg 4'!$E$6=0,"-",(-A582+'Lineær programmering opg 4'!$M$6)/'Lineær programmering opg 4'!$K$6*-1)</f>
        <v>-</v>
      </c>
      <c r="G582" s="167" t="str">
        <f>IF('Lineær programmering opg 4'!$D$7=0,"-",((-A582+'Lineær programmering opg 4'!$M$7)/'Lineær programmering opg 4'!$K$7)*-1)</f>
        <v>-</v>
      </c>
      <c r="H582" s="167" t="str">
        <f>IF('Lineær programmering opg 4'!$C$8=0,"-",((-A582+'Lineær programmering opg 4'!$M$8)/'Lineær programmering opg 4'!$K$8)*-1)</f>
        <v>-</v>
      </c>
      <c r="I582" s="167" t="str">
        <f>IF('Lineær programmering opg 4'!$D$8=0,"-",'Lineær programmering opg 4'!$G$8)</f>
        <v>-</v>
      </c>
      <c r="J582" s="295">
        <f>A582*'Lineær programmering opg 4'!$C$11+Datatabel!C582*'Lineær programmering opg 4'!$D$11</f>
        <v>26779.199999999695</v>
      </c>
      <c r="K582" s="9">
        <f t="shared" si="47"/>
        <v>0</v>
      </c>
      <c r="L582" s="9">
        <f t="shared" si="48"/>
        <v>0</v>
      </c>
    </row>
    <row r="583" spans="1:12" ht="15" x14ac:dyDescent="0.25">
      <c r="A583" s="167">
        <f t="shared" si="46"/>
        <v>226.08000000000152</v>
      </c>
      <c r="B583" s="325">
        <f t="shared" si="49"/>
        <v>0.94200000000000639</v>
      </c>
      <c r="C583" s="167">
        <f t="shared" si="45"/>
        <v>27.839999999996962</v>
      </c>
      <c r="D583" s="167">
        <f>IF('Lineær programmering opg 4'!$M$4=0,"-",(-A583+'Lineær programmering opg 4'!$M$4)/'Lineær programmering opg 4'!$K$4*-1)</f>
        <v>27.839999999996962</v>
      </c>
      <c r="E583" s="167">
        <f>IF('Lineær programmering opg 4'!$M$5=0,"-",(-A583+'Lineær programmering opg 4'!$M$5)/'Lineær programmering opg 4'!$K$5*-1)</f>
        <v>130.43999999999886</v>
      </c>
      <c r="F583" s="167" t="str">
        <f>IF('Lineær programmering opg 4'!$E$6=0,"-",(-A583+'Lineær programmering opg 4'!$M$6)/'Lineær programmering opg 4'!$K$6*-1)</f>
        <v>-</v>
      </c>
      <c r="G583" s="167" t="str">
        <f>IF('Lineær programmering opg 4'!$D$7=0,"-",((-A583+'Lineær programmering opg 4'!$M$7)/'Lineær programmering opg 4'!$K$7)*-1)</f>
        <v>-</v>
      </c>
      <c r="H583" s="167" t="str">
        <f>IF('Lineær programmering opg 4'!$C$8=0,"-",((-A583+'Lineær programmering opg 4'!$M$8)/'Lineær programmering opg 4'!$K$8)*-1)</f>
        <v>-</v>
      </c>
      <c r="I583" s="167" t="str">
        <f>IF('Lineær programmering opg 4'!$D$8=0,"-",'Lineær programmering opg 4'!$G$8)</f>
        <v>-</v>
      </c>
      <c r="J583" s="295">
        <f>A583*'Lineær programmering opg 4'!$C$11+Datatabel!C583*'Lineær programmering opg 4'!$D$11</f>
        <v>26783.999999999698</v>
      </c>
      <c r="K583" s="9">
        <f t="shared" si="47"/>
        <v>0</v>
      </c>
      <c r="L583" s="9">
        <f t="shared" si="48"/>
        <v>0</v>
      </c>
    </row>
    <row r="584" spans="1:12" ht="15" x14ac:dyDescent="0.25">
      <c r="A584" s="167">
        <f t="shared" si="46"/>
        <v>226.05600000000155</v>
      </c>
      <c r="B584" s="325">
        <f t="shared" si="49"/>
        <v>0.9419000000000064</v>
      </c>
      <c r="C584" s="167">
        <f t="shared" si="45"/>
        <v>27.887999999996907</v>
      </c>
      <c r="D584" s="167">
        <f>IF('Lineær programmering opg 4'!$M$4=0,"-",(-A584+'Lineær programmering opg 4'!$M$4)/'Lineær programmering opg 4'!$K$4*-1)</f>
        <v>27.887999999996907</v>
      </c>
      <c r="E584" s="167">
        <f>IF('Lineær programmering opg 4'!$M$5=0,"-",(-A584+'Lineær programmering opg 4'!$M$5)/'Lineær programmering opg 4'!$K$5*-1)</f>
        <v>130.45799999999886</v>
      </c>
      <c r="F584" s="167" t="str">
        <f>IF('Lineær programmering opg 4'!$E$6=0,"-",(-A584+'Lineær programmering opg 4'!$M$6)/'Lineær programmering opg 4'!$K$6*-1)</f>
        <v>-</v>
      </c>
      <c r="G584" s="167" t="str">
        <f>IF('Lineær programmering opg 4'!$D$7=0,"-",((-A584+'Lineær programmering opg 4'!$M$7)/'Lineær programmering opg 4'!$K$7)*-1)</f>
        <v>-</v>
      </c>
      <c r="H584" s="167" t="str">
        <f>IF('Lineær programmering opg 4'!$C$8=0,"-",((-A584+'Lineær programmering opg 4'!$M$8)/'Lineær programmering opg 4'!$K$8)*-1)</f>
        <v>-</v>
      </c>
      <c r="I584" s="167" t="str">
        <f>IF('Lineær programmering opg 4'!$D$8=0,"-",'Lineær programmering opg 4'!$G$8)</f>
        <v>-</v>
      </c>
      <c r="J584" s="295">
        <f>A584*'Lineær programmering opg 4'!$C$11+Datatabel!C584*'Lineær programmering opg 4'!$D$11</f>
        <v>26788.79999999969</v>
      </c>
      <c r="K584" s="9">
        <f t="shared" si="47"/>
        <v>0</v>
      </c>
      <c r="L584" s="9">
        <f t="shared" si="48"/>
        <v>0</v>
      </c>
    </row>
    <row r="585" spans="1:12" ht="15" x14ac:dyDescent="0.25">
      <c r="A585" s="167">
        <f t="shared" si="46"/>
        <v>226.03200000000155</v>
      </c>
      <c r="B585" s="325">
        <f t="shared" si="49"/>
        <v>0.94180000000000641</v>
      </c>
      <c r="C585" s="167">
        <f t="shared" si="45"/>
        <v>27.935999999996909</v>
      </c>
      <c r="D585" s="167">
        <f>IF('Lineær programmering opg 4'!$M$4=0,"-",(-A585+'Lineær programmering opg 4'!$M$4)/'Lineær programmering opg 4'!$K$4*-1)</f>
        <v>27.935999999996909</v>
      </c>
      <c r="E585" s="167">
        <f>IF('Lineær programmering opg 4'!$M$5=0,"-",(-A585+'Lineær programmering opg 4'!$M$5)/'Lineær programmering opg 4'!$K$5*-1)</f>
        <v>130.47599999999886</v>
      </c>
      <c r="F585" s="167" t="str">
        <f>IF('Lineær programmering opg 4'!$E$6=0,"-",(-A585+'Lineær programmering opg 4'!$M$6)/'Lineær programmering opg 4'!$K$6*-1)</f>
        <v>-</v>
      </c>
      <c r="G585" s="167" t="str">
        <f>IF('Lineær programmering opg 4'!$D$7=0,"-",((-A585+'Lineær programmering opg 4'!$M$7)/'Lineær programmering opg 4'!$K$7)*-1)</f>
        <v>-</v>
      </c>
      <c r="H585" s="167" t="str">
        <f>IF('Lineær programmering opg 4'!$C$8=0,"-",((-A585+'Lineær programmering opg 4'!$M$8)/'Lineær programmering opg 4'!$K$8)*-1)</f>
        <v>-</v>
      </c>
      <c r="I585" s="167" t="str">
        <f>IF('Lineær programmering opg 4'!$D$8=0,"-",'Lineær programmering opg 4'!$G$8)</f>
        <v>-</v>
      </c>
      <c r="J585" s="295">
        <f>A585*'Lineær programmering opg 4'!$C$11+Datatabel!C585*'Lineær programmering opg 4'!$D$11</f>
        <v>26793.599999999689</v>
      </c>
      <c r="K585" s="9">
        <f t="shared" si="47"/>
        <v>0</v>
      </c>
      <c r="L585" s="9">
        <f t="shared" si="48"/>
        <v>0</v>
      </c>
    </row>
    <row r="586" spans="1:12" ht="15" x14ac:dyDescent="0.25">
      <c r="A586" s="167">
        <f t="shared" si="46"/>
        <v>226.00800000000154</v>
      </c>
      <c r="B586" s="325">
        <f t="shared" si="49"/>
        <v>0.94170000000000642</v>
      </c>
      <c r="C586" s="167">
        <f t="shared" si="45"/>
        <v>27.983999999996911</v>
      </c>
      <c r="D586" s="167">
        <f>IF('Lineær programmering opg 4'!$M$4=0,"-",(-A586+'Lineær programmering opg 4'!$M$4)/'Lineær programmering opg 4'!$K$4*-1)</f>
        <v>27.983999999996911</v>
      </c>
      <c r="E586" s="167">
        <f>IF('Lineær programmering opg 4'!$M$5=0,"-",(-A586+'Lineær programmering opg 4'!$M$5)/'Lineær programmering opg 4'!$K$5*-1)</f>
        <v>130.49399999999886</v>
      </c>
      <c r="F586" s="167" t="str">
        <f>IF('Lineær programmering opg 4'!$E$6=0,"-",(-A586+'Lineær programmering opg 4'!$M$6)/'Lineær programmering opg 4'!$K$6*-1)</f>
        <v>-</v>
      </c>
      <c r="G586" s="167" t="str">
        <f>IF('Lineær programmering opg 4'!$D$7=0,"-",((-A586+'Lineær programmering opg 4'!$M$7)/'Lineær programmering opg 4'!$K$7)*-1)</f>
        <v>-</v>
      </c>
      <c r="H586" s="167" t="str">
        <f>IF('Lineær programmering opg 4'!$C$8=0,"-",((-A586+'Lineær programmering opg 4'!$M$8)/'Lineær programmering opg 4'!$K$8)*-1)</f>
        <v>-</v>
      </c>
      <c r="I586" s="167" t="str">
        <f>IF('Lineær programmering opg 4'!$D$8=0,"-",'Lineær programmering opg 4'!$G$8)</f>
        <v>-</v>
      </c>
      <c r="J586" s="295">
        <f>A586*'Lineær programmering opg 4'!$C$11+Datatabel!C586*'Lineær programmering opg 4'!$D$11</f>
        <v>26798.399999999692</v>
      </c>
      <c r="K586" s="9">
        <f t="shared" si="47"/>
        <v>0</v>
      </c>
      <c r="L586" s="9">
        <f t="shared" si="48"/>
        <v>0</v>
      </c>
    </row>
    <row r="587" spans="1:12" ht="15" x14ac:dyDescent="0.25">
      <c r="A587" s="167">
        <f t="shared" si="46"/>
        <v>225.98400000000154</v>
      </c>
      <c r="B587" s="325">
        <f t="shared" si="49"/>
        <v>0.94160000000000643</v>
      </c>
      <c r="C587" s="167">
        <f t="shared" si="45"/>
        <v>28.031999999996913</v>
      </c>
      <c r="D587" s="167">
        <f>IF('Lineær programmering opg 4'!$M$4=0,"-",(-A587+'Lineær programmering opg 4'!$M$4)/'Lineær programmering opg 4'!$K$4*-1)</f>
        <v>28.031999999996913</v>
      </c>
      <c r="E587" s="167">
        <f>IF('Lineær programmering opg 4'!$M$5=0,"-",(-A587+'Lineær programmering opg 4'!$M$5)/'Lineær programmering opg 4'!$K$5*-1)</f>
        <v>130.51199999999886</v>
      </c>
      <c r="F587" s="167" t="str">
        <f>IF('Lineær programmering opg 4'!$E$6=0,"-",(-A587+'Lineær programmering opg 4'!$M$6)/'Lineær programmering opg 4'!$K$6*-1)</f>
        <v>-</v>
      </c>
      <c r="G587" s="167" t="str">
        <f>IF('Lineær programmering opg 4'!$D$7=0,"-",((-A587+'Lineær programmering opg 4'!$M$7)/'Lineær programmering opg 4'!$K$7)*-1)</f>
        <v>-</v>
      </c>
      <c r="H587" s="167" t="str">
        <f>IF('Lineær programmering opg 4'!$C$8=0,"-",((-A587+'Lineær programmering opg 4'!$M$8)/'Lineær programmering opg 4'!$K$8)*-1)</f>
        <v>-</v>
      </c>
      <c r="I587" s="167" t="str">
        <f>IF('Lineær programmering opg 4'!$D$8=0,"-",'Lineær programmering opg 4'!$G$8)</f>
        <v>-</v>
      </c>
      <c r="J587" s="295">
        <f>A587*'Lineær programmering opg 4'!$C$11+Datatabel!C587*'Lineær programmering opg 4'!$D$11</f>
        <v>26803.199999999691</v>
      </c>
      <c r="K587" s="9">
        <f t="shared" si="47"/>
        <v>0</v>
      </c>
      <c r="L587" s="9">
        <f t="shared" si="48"/>
        <v>0</v>
      </c>
    </row>
    <row r="588" spans="1:12" ht="15" x14ac:dyDescent="0.25">
      <c r="A588" s="167">
        <f t="shared" si="46"/>
        <v>225.96000000000154</v>
      </c>
      <c r="B588" s="325">
        <f t="shared" si="49"/>
        <v>0.94150000000000644</v>
      </c>
      <c r="C588" s="167">
        <f t="shared" si="45"/>
        <v>28.079999999996915</v>
      </c>
      <c r="D588" s="167">
        <f>IF('Lineær programmering opg 4'!$M$4=0,"-",(-A588+'Lineær programmering opg 4'!$M$4)/'Lineær programmering opg 4'!$K$4*-1)</f>
        <v>28.079999999996915</v>
      </c>
      <c r="E588" s="167">
        <f>IF('Lineær programmering opg 4'!$M$5=0,"-",(-A588+'Lineær programmering opg 4'!$M$5)/'Lineær programmering opg 4'!$K$5*-1)</f>
        <v>130.52999999999886</v>
      </c>
      <c r="F588" s="167" t="str">
        <f>IF('Lineær programmering opg 4'!$E$6=0,"-",(-A588+'Lineær programmering opg 4'!$M$6)/'Lineær programmering opg 4'!$K$6*-1)</f>
        <v>-</v>
      </c>
      <c r="G588" s="167" t="str">
        <f>IF('Lineær programmering opg 4'!$D$7=0,"-",((-A588+'Lineær programmering opg 4'!$M$7)/'Lineær programmering opg 4'!$K$7)*-1)</f>
        <v>-</v>
      </c>
      <c r="H588" s="167" t="str">
        <f>IF('Lineær programmering opg 4'!$C$8=0,"-",((-A588+'Lineær programmering opg 4'!$M$8)/'Lineær programmering opg 4'!$K$8)*-1)</f>
        <v>-</v>
      </c>
      <c r="I588" s="167" t="str">
        <f>IF('Lineær programmering opg 4'!$D$8=0,"-",'Lineær programmering opg 4'!$G$8)</f>
        <v>-</v>
      </c>
      <c r="J588" s="295">
        <f>A588*'Lineær programmering opg 4'!$C$11+Datatabel!C588*'Lineær programmering opg 4'!$D$11</f>
        <v>26807.999999999691</v>
      </c>
      <c r="K588" s="9">
        <f t="shared" si="47"/>
        <v>0</v>
      </c>
      <c r="L588" s="9">
        <f t="shared" si="48"/>
        <v>0</v>
      </c>
    </row>
    <row r="589" spans="1:12" ht="15" x14ac:dyDescent="0.25">
      <c r="A589" s="167">
        <f t="shared" si="46"/>
        <v>225.93600000000154</v>
      </c>
      <c r="B589" s="325">
        <f t="shared" si="49"/>
        <v>0.94140000000000645</v>
      </c>
      <c r="C589" s="167">
        <f t="shared" si="45"/>
        <v>28.127999999996916</v>
      </c>
      <c r="D589" s="167">
        <f>IF('Lineær programmering opg 4'!$M$4=0,"-",(-A589+'Lineær programmering opg 4'!$M$4)/'Lineær programmering opg 4'!$K$4*-1)</f>
        <v>28.127999999996916</v>
      </c>
      <c r="E589" s="167">
        <f>IF('Lineær programmering opg 4'!$M$5=0,"-",(-A589+'Lineær programmering opg 4'!$M$5)/'Lineær programmering opg 4'!$K$5*-1)</f>
        <v>130.54799999999886</v>
      </c>
      <c r="F589" s="167" t="str">
        <f>IF('Lineær programmering opg 4'!$E$6=0,"-",(-A589+'Lineær programmering opg 4'!$M$6)/'Lineær programmering opg 4'!$K$6*-1)</f>
        <v>-</v>
      </c>
      <c r="G589" s="167" t="str">
        <f>IF('Lineær programmering opg 4'!$D$7=0,"-",((-A589+'Lineær programmering opg 4'!$M$7)/'Lineær programmering opg 4'!$K$7)*-1)</f>
        <v>-</v>
      </c>
      <c r="H589" s="167" t="str">
        <f>IF('Lineær programmering opg 4'!$C$8=0,"-",((-A589+'Lineær programmering opg 4'!$M$8)/'Lineær programmering opg 4'!$K$8)*-1)</f>
        <v>-</v>
      </c>
      <c r="I589" s="167" t="str">
        <f>IF('Lineær programmering opg 4'!$D$8=0,"-",'Lineær programmering opg 4'!$G$8)</f>
        <v>-</v>
      </c>
      <c r="J589" s="295">
        <f>A589*'Lineær programmering opg 4'!$C$11+Datatabel!C589*'Lineær programmering opg 4'!$D$11</f>
        <v>26812.799999999694</v>
      </c>
      <c r="K589" s="9">
        <f t="shared" si="47"/>
        <v>0</v>
      </c>
      <c r="L589" s="9">
        <f t="shared" si="48"/>
        <v>0</v>
      </c>
    </row>
    <row r="590" spans="1:12" ht="15" x14ac:dyDescent="0.25">
      <c r="A590" s="167">
        <f t="shared" si="46"/>
        <v>225.91200000000154</v>
      </c>
      <c r="B590" s="325">
        <f t="shared" si="49"/>
        <v>0.94130000000000646</v>
      </c>
      <c r="C590" s="167">
        <f t="shared" si="45"/>
        <v>28.175999999996918</v>
      </c>
      <c r="D590" s="167">
        <f>IF('Lineær programmering opg 4'!$M$4=0,"-",(-A590+'Lineær programmering opg 4'!$M$4)/'Lineær programmering opg 4'!$K$4*-1)</f>
        <v>28.175999999996918</v>
      </c>
      <c r="E590" s="167">
        <f>IF('Lineær programmering opg 4'!$M$5=0,"-",(-A590+'Lineær programmering opg 4'!$M$5)/'Lineær programmering opg 4'!$K$5*-1)</f>
        <v>130.56599999999887</v>
      </c>
      <c r="F590" s="167" t="str">
        <f>IF('Lineær programmering opg 4'!$E$6=0,"-",(-A590+'Lineær programmering opg 4'!$M$6)/'Lineær programmering opg 4'!$K$6*-1)</f>
        <v>-</v>
      </c>
      <c r="G590" s="167" t="str">
        <f>IF('Lineær programmering opg 4'!$D$7=0,"-",((-A590+'Lineær programmering opg 4'!$M$7)/'Lineær programmering opg 4'!$K$7)*-1)</f>
        <v>-</v>
      </c>
      <c r="H590" s="167" t="str">
        <f>IF('Lineær programmering opg 4'!$C$8=0,"-",((-A590+'Lineær programmering opg 4'!$M$8)/'Lineær programmering opg 4'!$K$8)*-1)</f>
        <v>-</v>
      </c>
      <c r="I590" s="167" t="str">
        <f>IF('Lineær programmering opg 4'!$D$8=0,"-",'Lineær programmering opg 4'!$G$8)</f>
        <v>-</v>
      </c>
      <c r="J590" s="295">
        <f>A590*'Lineær programmering opg 4'!$C$11+Datatabel!C590*'Lineær programmering opg 4'!$D$11</f>
        <v>26817.599999999693</v>
      </c>
      <c r="K590" s="9">
        <f t="shared" si="47"/>
        <v>0</v>
      </c>
      <c r="L590" s="9">
        <f t="shared" si="48"/>
        <v>0</v>
      </c>
    </row>
    <row r="591" spans="1:12" ht="15" x14ac:dyDescent="0.25">
      <c r="A591" s="167">
        <f t="shared" si="46"/>
        <v>225.88800000000157</v>
      </c>
      <c r="B591" s="325">
        <f t="shared" si="49"/>
        <v>0.94120000000000648</v>
      </c>
      <c r="C591" s="167">
        <f t="shared" si="45"/>
        <v>28.223999999996863</v>
      </c>
      <c r="D591" s="167">
        <f>IF('Lineær programmering opg 4'!$M$4=0,"-",(-A591+'Lineær programmering opg 4'!$M$4)/'Lineær programmering opg 4'!$K$4*-1)</f>
        <v>28.223999999996863</v>
      </c>
      <c r="E591" s="167">
        <f>IF('Lineær programmering opg 4'!$M$5=0,"-",(-A591+'Lineær programmering opg 4'!$M$5)/'Lineær programmering opg 4'!$K$5*-1)</f>
        <v>130.58399999999884</v>
      </c>
      <c r="F591" s="167" t="str">
        <f>IF('Lineær programmering opg 4'!$E$6=0,"-",(-A591+'Lineær programmering opg 4'!$M$6)/'Lineær programmering opg 4'!$K$6*-1)</f>
        <v>-</v>
      </c>
      <c r="G591" s="167" t="str">
        <f>IF('Lineær programmering opg 4'!$D$7=0,"-",((-A591+'Lineær programmering opg 4'!$M$7)/'Lineær programmering opg 4'!$K$7)*-1)</f>
        <v>-</v>
      </c>
      <c r="H591" s="167" t="str">
        <f>IF('Lineær programmering opg 4'!$C$8=0,"-",((-A591+'Lineær programmering opg 4'!$M$8)/'Lineær programmering opg 4'!$K$8)*-1)</f>
        <v>-</v>
      </c>
      <c r="I591" s="167" t="str">
        <f>IF('Lineær programmering opg 4'!$D$8=0,"-",'Lineær programmering opg 4'!$G$8)</f>
        <v>-</v>
      </c>
      <c r="J591" s="295">
        <f>A591*'Lineær programmering opg 4'!$C$11+Datatabel!C591*'Lineær programmering opg 4'!$D$11</f>
        <v>26822.399999999685</v>
      </c>
      <c r="K591" s="9">
        <f t="shared" si="47"/>
        <v>0</v>
      </c>
      <c r="L591" s="9">
        <f t="shared" si="48"/>
        <v>0</v>
      </c>
    </row>
    <row r="592" spans="1:12" ht="15" x14ac:dyDescent="0.25">
      <c r="A592" s="167">
        <f t="shared" si="46"/>
        <v>225.86400000000157</v>
      </c>
      <c r="B592" s="325">
        <f t="shared" si="49"/>
        <v>0.94110000000000649</v>
      </c>
      <c r="C592" s="167">
        <f t="shared" si="45"/>
        <v>28.271999999996865</v>
      </c>
      <c r="D592" s="167">
        <f>IF('Lineær programmering opg 4'!$M$4=0,"-",(-A592+'Lineær programmering opg 4'!$M$4)/'Lineær programmering opg 4'!$K$4*-1)</f>
        <v>28.271999999996865</v>
      </c>
      <c r="E592" s="167">
        <f>IF('Lineær programmering opg 4'!$M$5=0,"-",(-A592+'Lineær programmering opg 4'!$M$5)/'Lineær programmering opg 4'!$K$5*-1)</f>
        <v>130.60199999999884</v>
      </c>
      <c r="F592" s="167" t="str">
        <f>IF('Lineær programmering opg 4'!$E$6=0,"-",(-A592+'Lineær programmering opg 4'!$M$6)/'Lineær programmering opg 4'!$K$6*-1)</f>
        <v>-</v>
      </c>
      <c r="G592" s="167" t="str">
        <f>IF('Lineær programmering opg 4'!$D$7=0,"-",((-A592+'Lineær programmering opg 4'!$M$7)/'Lineær programmering opg 4'!$K$7)*-1)</f>
        <v>-</v>
      </c>
      <c r="H592" s="167" t="str">
        <f>IF('Lineær programmering opg 4'!$C$8=0,"-",((-A592+'Lineær programmering opg 4'!$M$8)/'Lineær programmering opg 4'!$K$8)*-1)</f>
        <v>-</v>
      </c>
      <c r="I592" s="167" t="str">
        <f>IF('Lineær programmering opg 4'!$D$8=0,"-",'Lineær programmering opg 4'!$G$8)</f>
        <v>-</v>
      </c>
      <c r="J592" s="295">
        <f>A592*'Lineær programmering opg 4'!$C$11+Datatabel!C592*'Lineær programmering opg 4'!$D$11</f>
        <v>26827.199999999688</v>
      </c>
      <c r="K592" s="9">
        <f t="shared" si="47"/>
        <v>0</v>
      </c>
      <c r="L592" s="9">
        <f t="shared" si="48"/>
        <v>0</v>
      </c>
    </row>
    <row r="593" spans="1:12" ht="15" x14ac:dyDescent="0.25">
      <c r="A593" s="167">
        <f t="shared" si="46"/>
        <v>225.84000000000157</v>
      </c>
      <c r="B593" s="325">
        <f t="shared" si="49"/>
        <v>0.9410000000000065</v>
      </c>
      <c r="C593" s="167">
        <f t="shared" si="45"/>
        <v>28.319999999996867</v>
      </c>
      <c r="D593" s="167">
        <f>IF('Lineær programmering opg 4'!$M$4=0,"-",(-A593+'Lineær programmering opg 4'!$M$4)/'Lineær programmering opg 4'!$K$4*-1)</f>
        <v>28.319999999996867</v>
      </c>
      <c r="E593" s="167">
        <f>IF('Lineær programmering opg 4'!$M$5=0,"-",(-A593+'Lineær programmering opg 4'!$M$5)/'Lineær programmering opg 4'!$K$5*-1)</f>
        <v>130.61999999999884</v>
      </c>
      <c r="F593" s="167" t="str">
        <f>IF('Lineær programmering opg 4'!$E$6=0,"-",(-A593+'Lineær programmering opg 4'!$M$6)/'Lineær programmering opg 4'!$K$6*-1)</f>
        <v>-</v>
      </c>
      <c r="G593" s="167" t="str">
        <f>IF('Lineær programmering opg 4'!$D$7=0,"-",((-A593+'Lineær programmering opg 4'!$M$7)/'Lineær programmering opg 4'!$K$7)*-1)</f>
        <v>-</v>
      </c>
      <c r="H593" s="167" t="str">
        <f>IF('Lineær programmering opg 4'!$C$8=0,"-",((-A593+'Lineær programmering opg 4'!$M$8)/'Lineær programmering opg 4'!$K$8)*-1)</f>
        <v>-</v>
      </c>
      <c r="I593" s="167" t="str">
        <f>IF('Lineær programmering opg 4'!$D$8=0,"-",'Lineær programmering opg 4'!$G$8)</f>
        <v>-</v>
      </c>
      <c r="J593" s="295">
        <f>A593*'Lineær programmering opg 4'!$C$11+Datatabel!C593*'Lineær programmering opg 4'!$D$11</f>
        <v>26831.999999999687</v>
      </c>
      <c r="K593" s="9">
        <f t="shared" si="47"/>
        <v>0</v>
      </c>
      <c r="L593" s="9">
        <f t="shared" si="48"/>
        <v>0</v>
      </c>
    </row>
    <row r="594" spans="1:12" ht="15" x14ac:dyDescent="0.25">
      <c r="A594" s="167">
        <f t="shared" si="46"/>
        <v>225.81600000000157</v>
      </c>
      <c r="B594" s="325">
        <f t="shared" si="49"/>
        <v>0.94090000000000651</v>
      </c>
      <c r="C594" s="167">
        <f t="shared" si="45"/>
        <v>28.367999999996869</v>
      </c>
      <c r="D594" s="167">
        <f>IF('Lineær programmering opg 4'!$M$4=0,"-",(-A594+'Lineær programmering opg 4'!$M$4)/'Lineær programmering opg 4'!$K$4*-1)</f>
        <v>28.367999999996869</v>
      </c>
      <c r="E594" s="167">
        <f>IF('Lineær programmering opg 4'!$M$5=0,"-",(-A594+'Lineær programmering opg 4'!$M$5)/'Lineær programmering opg 4'!$K$5*-1)</f>
        <v>130.63799999999884</v>
      </c>
      <c r="F594" s="167" t="str">
        <f>IF('Lineær programmering opg 4'!$E$6=0,"-",(-A594+'Lineær programmering opg 4'!$M$6)/'Lineær programmering opg 4'!$K$6*-1)</f>
        <v>-</v>
      </c>
      <c r="G594" s="167" t="str">
        <f>IF('Lineær programmering opg 4'!$D$7=0,"-",((-A594+'Lineær programmering opg 4'!$M$7)/'Lineær programmering opg 4'!$K$7)*-1)</f>
        <v>-</v>
      </c>
      <c r="H594" s="167" t="str">
        <f>IF('Lineær programmering opg 4'!$C$8=0,"-",((-A594+'Lineær programmering opg 4'!$M$8)/'Lineær programmering opg 4'!$K$8)*-1)</f>
        <v>-</v>
      </c>
      <c r="I594" s="167" t="str">
        <f>IF('Lineær programmering opg 4'!$D$8=0,"-",'Lineær programmering opg 4'!$G$8)</f>
        <v>-</v>
      </c>
      <c r="J594" s="295">
        <f>A594*'Lineær programmering opg 4'!$C$11+Datatabel!C594*'Lineær programmering opg 4'!$D$11</f>
        <v>26836.799999999686</v>
      </c>
      <c r="K594" s="9">
        <f t="shared" si="47"/>
        <v>0</v>
      </c>
      <c r="L594" s="9">
        <f t="shared" si="48"/>
        <v>0</v>
      </c>
    </row>
    <row r="595" spans="1:12" ht="15" x14ac:dyDescent="0.25">
      <c r="A595" s="167">
        <f t="shared" si="46"/>
        <v>225.79200000000156</v>
      </c>
      <c r="B595" s="325">
        <f t="shared" si="49"/>
        <v>0.94080000000000652</v>
      </c>
      <c r="C595" s="167">
        <f t="shared" si="45"/>
        <v>28.41599999999687</v>
      </c>
      <c r="D595" s="167">
        <f>IF('Lineær programmering opg 4'!$M$4=0,"-",(-A595+'Lineær programmering opg 4'!$M$4)/'Lineær programmering opg 4'!$K$4*-1)</f>
        <v>28.41599999999687</v>
      </c>
      <c r="E595" s="167">
        <f>IF('Lineær programmering opg 4'!$M$5=0,"-",(-A595+'Lineær programmering opg 4'!$M$5)/'Lineær programmering opg 4'!$K$5*-1)</f>
        <v>130.65599999999884</v>
      </c>
      <c r="F595" s="167" t="str">
        <f>IF('Lineær programmering opg 4'!$E$6=0,"-",(-A595+'Lineær programmering opg 4'!$M$6)/'Lineær programmering opg 4'!$K$6*-1)</f>
        <v>-</v>
      </c>
      <c r="G595" s="167" t="str">
        <f>IF('Lineær programmering opg 4'!$D$7=0,"-",((-A595+'Lineær programmering opg 4'!$M$7)/'Lineær programmering opg 4'!$K$7)*-1)</f>
        <v>-</v>
      </c>
      <c r="H595" s="167" t="str">
        <f>IF('Lineær programmering opg 4'!$C$8=0,"-",((-A595+'Lineær programmering opg 4'!$M$8)/'Lineær programmering opg 4'!$K$8)*-1)</f>
        <v>-</v>
      </c>
      <c r="I595" s="167" t="str">
        <f>IF('Lineær programmering opg 4'!$D$8=0,"-",'Lineær programmering opg 4'!$G$8)</f>
        <v>-</v>
      </c>
      <c r="J595" s="295">
        <f>A595*'Lineær programmering opg 4'!$C$11+Datatabel!C595*'Lineær programmering opg 4'!$D$11</f>
        <v>26841.599999999686</v>
      </c>
      <c r="K595" s="9">
        <f t="shared" si="47"/>
        <v>0</v>
      </c>
      <c r="L595" s="9">
        <f t="shared" si="48"/>
        <v>0</v>
      </c>
    </row>
    <row r="596" spans="1:12" ht="15" x14ac:dyDescent="0.25">
      <c r="A596" s="167">
        <f t="shared" si="46"/>
        <v>225.76800000000156</v>
      </c>
      <c r="B596" s="325">
        <f t="shared" si="49"/>
        <v>0.94070000000000653</v>
      </c>
      <c r="C596" s="167">
        <f t="shared" si="45"/>
        <v>28.463999999996872</v>
      </c>
      <c r="D596" s="167">
        <f>IF('Lineær programmering opg 4'!$M$4=0,"-",(-A596+'Lineær programmering opg 4'!$M$4)/'Lineær programmering opg 4'!$K$4*-1)</f>
        <v>28.463999999996872</v>
      </c>
      <c r="E596" s="167">
        <f>IF('Lineær programmering opg 4'!$M$5=0,"-",(-A596+'Lineær programmering opg 4'!$M$5)/'Lineær programmering opg 4'!$K$5*-1)</f>
        <v>130.67399999999884</v>
      </c>
      <c r="F596" s="167" t="str">
        <f>IF('Lineær programmering opg 4'!$E$6=0,"-",(-A596+'Lineær programmering opg 4'!$M$6)/'Lineær programmering opg 4'!$K$6*-1)</f>
        <v>-</v>
      </c>
      <c r="G596" s="167" t="str">
        <f>IF('Lineær programmering opg 4'!$D$7=0,"-",((-A596+'Lineær programmering opg 4'!$M$7)/'Lineær programmering opg 4'!$K$7)*-1)</f>
        <v>-</v>
      </c>
      <c r="H596" s="167" t="str">
        <f>IF('Lineær programmering opg 4'!$C$8=0,"-",((-A596+'Lineær programmering opg 4'!$M$8)/'Lineær programmering opg 4'!$K$8)*-1)</f>
        <v>-</v>
      </c>
      <c r="I596" s="167" t="str">
        <f>IF('Lineær programmering opg 4'!$D$8=0,"-",'Lineær programmering opg 4'!$G$8)</f>
        <v>-</v>
      </c>
      <c r="J596" s="295">
        <f>A596*'Lineær programmering opg 4'!$C$11+Datatabel!C596*'Lineær programmering opg 4'!$D$11</f>
        <v>26846.399999999689</v>
      </c>
      <c r="K596" s="9">
        <f t="shared" si="47"/>
        <v>0</v>
      </c>
      <c r="L596" s="9">
        <f t="shared" si="48"/>
        <v>0</v>
      </c>
    </row>
    <row r="597" spans="1:12" ht="15" x14ac:dyDescent="0.25">
      <c r="A597" s="167">
        <f t="shared" si="46"/>
        <v>225.74400000000156</v>
      </c>
      <c r="B597" s="325">
        <f t="shared" si="49"/>
        <v>0.94060000000000654</v>
      </c>
      <c r="C597" s="167">
        <f t="shared" si="45"/>
        <v>28.511999999996874</v>
      </c>
      <c r="D597" s="167">
        <f>IF('Lineær programmering opg 4'!$M$4=0,"-",(-A597+'Lineær programmering opg 4'!$M$4)/'Lineær programmering opg 4'!$K$4*-1)</f>
        <v>28.511999999996874</v>
      </c>
      <c r="E597" s="167">
        <f>IF('Lineær programmering opg 4'!$M$5=0,"-",(-A597+'Lineær programmering opg 4'!$M$5)/'Lineær programmering opg 4'!$K$5*-1)</f>
        <v>130.69199999999884</v>
      </c>
      <c r="F597" s="167" t="str">
        <f>IF('Lineær programmering opg 4'!$E$6=0,"-",(-A597+'Lineær programmering opg 4'!$M$6)/'Lineær programmering opg 4'!$K$6*-1)</f>
        <v>-</v>
      </c>
      <c r="G597" s="167" t="str">
        <f>IF('Lineær programmering opg 4'!$D$7=0,"-",((-A597+'Lineær programmering opg 4'!$M$7)/'Lineær programmering opg 4'!$K$7)*-1)</f>
        <v>-</v>
      </c>
      <c r="H597" s="167" t="str">
        <f>IF('Lineær programmering opg 4'!$C$8=0,"-",((-A597+'Lineær programmering opg 4'!$M$8)/'Lineær programmering opg 4'!$K$8)*-1)</f>
        <v>-</v>
      </c>
      <c r="I597" s="167" t="str">
        <f>IF('Lineær programmering opg 4'!$D$8=0,"-",'Lineær programmering opg 4'!$G$8)</f>
        <v>-</v>
      </c>
      <c r="J597" s="295">
        <f>A597*'Lineær programmering opg 4'!$C$11+Datatabel!C597*'Lineær programmering opg 4'!$D$11</f>
        <v>26851.199999999688</v>
      </c>
      <c r="K597" s="9">
        <f t="shared" si="47"/>
        <v>0</v>
      </c>
      <c r="L597" s="9">
        <f t="shared" si="48"/>
        <v>0</v>
      </c>
    </row>
    <row r="598" spans="1:12" ht="15" x14ac:dyDescent="0.25">
      <c r="A598" s="167">
        <f t="shared" si="46"/>
        <v>225.72000000000156</v>
      </c>
      <c r="B598" s="325">
        <f t="shared" si="49"/>
        <v>0.94050000000000655</v>
      </c>
      <c r="C598" s="167">
        <f t="shared" si="45"/>
        <v>28.559999999996876</v>
      </c>
      <c r="D598" s="167">
        <f>IF('Lineær programmering opg 4'!$M$4=0,"-",(-A598+'Lineær programmering opg 4'!$M$4)/'Lineær programmering opg 4'!$K$4*-1)</f>
        <v>28.559999999996876</v>
      </c>
      <c r="E598" s="167">
        <f>IF('Lineær programmering opg 4'!$M$5=0,"-",(-A598+'Lineær programmering opg 4'!$M$5)/'Lineær programmering opg 4'!$K$5*-1)</f>
        <v>130.70999999999884</v>
      </c>
      <c r="F598" s="167" t="str">
        <f>IF('Lineær programmering opg 4'!$E$6=0,"-",(-A598+'Lineær programmering opg 4'!$M$6)/'Lineær programmering opg 4'!$K$6*-1)</f>
        <v>-</v>
      </c>
      <c r="G598" s="167" t="str">
        <f>IF('Lineær programmering opg 4'!$D$7=0,"-",((-A598+'Lineær programmering opg 4'!$M$7)/'Lineær programmering opg 4'!$K$7)*-1)</f>
        <v>-</v>
      </c>
      <c r="H598" s="167" t="str">
        <f>IF('Lineær programmering opg 4'!$C$8=0,"-",((-A598+'Lineær programmering opg 4'!$M$8)/'Lineær programmering opg 4'!$K$8)*-1)</f>
        <v>-</v>
      </c>
      <c r="I598" s="167" t="str">
        <f>IF('Lineær programmering opg 4'!$D$8=0,"-",'Lineær programmering opg 4'!$G$8)</f>
        <v>-</v>
      </c>
      <c r="J598" s="295">
        <f>A598*'Lineær programmering opg 4'!$C$11+Datatabel!C598*'Lineær programmering opg 4'!$D$11</f>
        <v>26855.999999999687</v>
      </c>
      <c r="K598" s="9">
        <f t="shared" si="47"/>
        <v>0</v>
      </c>
      <c r="L598" s="9">
        <f t="shared" si="48"/>
        <v>0</v>
      </c>
    </row>
    <row r="599" spans="1:12" ht="15" x14ac:dyDescent="0.25">
      <c r="A599" s="167">
        <f t="shared" si="46"/>
        <v>225.69600000000156</v>
      </c>
      <c r="B599" s="325">
        <f t="shared" si="49"/>
        <v>0.94040000000000656</v>
      </c>
      <c r="C599" s="167">
        <f t="shared" si="45"/>
        <v>28.607999999996878</v>
      </c>
      <c r="D599" s="167">
        <f>IF('Lineær programmering opg 4'!$M$4=0,"-",(-A599+'Lineær programmering opg 4'!$M$4)/'Lineær programmering opg 4'!$K$4*-1)</f>
        <v>28.607999999996878</v>
      </c>
      <c r="E599" s="167">
        <f>IF('Lineær programmering opg 4'!$M$5=0,"-",(-A599+'Lineær programmering opg 4'!$M$5)/'Lineær programmering opg 4'!$K$5*-1)</f>
        <v>130.72799999999884</v>
      </c>
      <c r="F599" s="167" t="str">
        <f>IF('Lineær programmering opg 4'!$E$6=0,"-",(-A599+'Lineær programmering opg 4'!$M$6)/'Lineær programmering opg 4'!$K$6*-1)</f>
        <v>-</v>
      </c>
      <c r="G599" s="167" t="str">
        <f>IF('Lineær programmering opg 4'!$D$7=0,"-",((-A599+'Lineær programmering opg 4'!$M$7)/'Lineær programmering opg 4'!$K$7)*-1)</f>
        <v>-</v>
      </c>
      <c r="H599" s="167" t="str">
        <f>IF('Lineær programmering opg 4'!$C$8=0,"-",((-A599+'Lineær programmering opg 4'!$M$8)/'Lineær programmering opg 4'!$K$8)*-1)</f>
        <v>-</v>
      </c>
      <c r="I599" s="167" t="str">
        <f>IF('Lineær programmering opg 4'!$D$8=0,"-",'Lineær programmering opg 4'!$G$8)</f>
        <v>-</v>
      </c>
      <c r="J599" s="295">
        <f>A599*'Lineær programmering opg 4'!$C$11+Datatabel!C599*'Lineær programmering opg 4'!$D$11</f>
        <v>26860.799999999686</v>
      </c>
      <c r="K599" s="9">
        <f t="shared" si="47"/>
        <v>0</v>
      </c>
      <c r="L599" s="9">
        <f t="shared" si="48"/>
        <v>0</v>
      </c>
    </row>
    <row r="600" spans="1:12" ht="15" x14ac:dyDescent="0.25">
      <c r="A600" s="167">
        <f t="shared" si="46"/>
        <v>225.67200000000159</v>
      </c>
      <c r="B600" s="325">
        <f t="shared" si="49"/>
        <v>0.94030000000000658</v>
      </c>
      <c r="C600" s="167">
        <f t="shared" si="45"/>
        <v>28.655999999996823</v>
      </c>
      <c r="D600" s="167">
        <f>IF('Lineær programmering opg 4'!$M$4=0,"-",(-A600+'Lineær programmering opg 4'!$M$4)/'Lineær programmering opg 4'!$K$4*-1)</f>
        <v>28.655999999996823</v>
      </c>
      <c r="E600" s="167">
        <f>IF('Lineær programmering opg 4'!$M$5=0,"-",(-A600+'Lineær programmering opg 4'!$M$5)/'Lineær programmering opg 4'!$K$5*-1)</f>
        <v>130.74599999999882</v>
      </c>
      <c r="F600" s="167" t="str">
        <f>IF('Lineær programmering opg 4'!$E$6=0,"-",(-A600+'Lineær programmering opg 4'!$M$6)/'Lineær programmering opg 4'!$K$6*-1)</f>
        <v>-</v>
      </c>
      <c r="G600" s="167" t="str">
        <f>IF('Lineær programmering opg 4'!$D$7=0,"-",((-A600+'Lineær programmering opg 4'!$M$7)/'Lineær programmering opg 4'!$K$7)*-1)</f>
        <v>-</v>
      </c>
      <c r="H600" s="167" t="str">
        <f>IF('Lineær programmering opg 4'!$C$8=0,"-",((-A600+'Lineær programmering opg 4'!$M$8)/'Lineær programmering opg 4'!$K$8)*-1)</f>
        <v>-</v>
      </c>
      <c r="I600" s="167" t="str">
        <f>IF('Lineær programmering opg 4'!$D$8=0,"-",'Lineær programmering opg 4'!$G$8)</f>
        <v>-</v>
      </c>
      <c r="J600" s="295">
        <f>A600*'Lineær programmering opg 4'!$C$11+Datatabel!C600*'Lineær programmering opg 4'!$D$11</f>
        <v>26865.599999999678</v>
      </c>
      <c r="K600" s="9">
        <f t="shared" si="47"/>
        <v>0</v>
      </c>
      <c r="L600" s="9">
        <f t="shared" si="48"/>
        <v>0</v>
      </c>
    </row>
    <row r="601" spans="1:12" ht="15" x14ac:dyDescent="0.25">
      <c r="A601" s="167">
        <f t="shared" si="46"/>
        <v>225.64800000000159</v>
      </c>
      <c r="B601" s="325">
        <f t="shared" si="49"/>
        <v>0.94020000000000659</v>
      </c>
      <c r="C601" s="167">
        <f t="shared" si="45"/>
        <v>28.703999999996824</v>
      </c>
      <c r="D601" s="167">
        <f>IF('Lineær programmering opg 4'!$M$4=0,"-",(-A601+'Lineær programmering opg 4'!$M$4)/'Lineær programmering opg 4'!$K$4*-1)</f>
        <v>28.703999999996824</v>
      </c>
      <c r="E601" s="167">
        <f>IF('Lineær programmering opg 4'!$M$5=0,"-",(-A601+'Lineær programmering opg 4'!$M$5)/'Lineær programmering opg 4'!$K$5*-1)</f>
        <v>130.76399999999882</v>
      </c>
      <c r="F601" s="167" t="str">
        <f>IF('Lineær programmering opg 4'!$E$6=0,"-",(-A601+'Lineær programmering opg 4'!$M$6)/'Lineær programmering opg 4'!$K$6*-1)</f>
        <v>-</v>
      </c>
      <c r="G601" s="167" t="str">
        <f>IF('Lineær programmering opg 4'!$D$7=0,"-",((-A601+'Lineær programmering opg 4'!$M$7)/'Lineær programmering opg 4'!$K$7)*-1)</f>
        <v>-</v>
      </c>
      <c r="H601" s="167" t="str">
        <f>IF('Lineær programmering opg 4'!$C$8=0,"-",((-A601+'Lineær programmering opg 4'!$M$8)/'Lineær programmering opg 4'!$K$8)*-1)</f>
        <v>-</v>
      </c>
      <c r="I601" s="167" t="str">
        <f>IF('Lineær programmering opg 4'!$D$8=0,"-",'Lineær programmering opg 4'!$G$8)</f>
        <v>-</v>
      </c>
      <c r="J601" s="295">
        <f>A601*'Lineær programmering opg 4'!$C$11+Datatabel!C601*'Lineær programmering opg 4'!$D$11</f>
        <v>26870.399999999681</v>
      </c>
      <c r="K601" s="9">
        <f t="shared" si="47"/>
        <v>0</v>
      </c>
      <c r="L601" s="9">
        <f t="shared" si="48"/>
        <v>0</v>
      </c>
    </row>
    <row r="602" spans="1:12" ht="15" x14ac:dyDescent="0.25">
      <c r="A602" s="167">
        <f t="shared" si="46"/>
        <v>225.62400000000159</v>
      </c>
      <c r="B602" s="325">
        <f t="shared" si="49"/>
        <v>0.9401000000000066</v>
      </c>
      <c r="C602" s="167">
        <f t="shared" si="45"/>
        <v>28.751999999996826</v>
      </c>
      <c r="D602" s="167">
        <f>IF('Lineær programmering opg 4'!$M$4=0,"-",(-A602+'Lineær programmering opg 4'!$M$4)/'Lineær programmering opg 4'!$K$4*-1)</f>
        <v>28.751999999996826</v>
      </c>
      <c r="E602" s="167">
        <f>IF('Lineær programmering opg 4'!$M$5=0,"-",(-A602+'Lineær programmering opg 4'!$M$5)/'Lineær programmering opg 4'!$K$5*-1)</f>
        <v>130.78199999999882</v>
      </c>
      <c r="F602" s="167" t="str">
        <f>IF('Lineær programmering opg 4'!$E$6=0,"-",(-A602+'Lineær programmering opg 4'!$M$6)/'Lineær programmering opg 4'!$K$6*-1)</f>
        <v>-</v>
      </c>
      <c r="G602" s="167" t="str">
        <f>IF('Lineær programmering opg 4'!$D$7=0,"-",((-A602+'Lineær programmering opg 4'!$M$7)/'Lineær programmering opg 4'!$K$7)*-1)</f>
        <v>-</v>
      </c>
      <c r="H602" s="167" t="str">
        <f>IF('Lineær programmering opg 4'!$C$8=0,"-",((-A602+'Lineær programmering opg 4'!$M$8)/'Lineær programmering opg 4'!$K$8)*-1)</f>
        <v>-</v>
      </c>
      <c r="I602" s="167" t="str">
        <f>IF('Lineær programmering opg 4'!$D$8=0,"-",'Lineær programmering opg 4'!$G$8)</f>
        <v>-</v>
      </c>
      <c r="J602" s="295">
        <f>A602*'Lineær programmering opg 4'!$C$11+Datatabel!C602*'Lineær programmering opg 4'!$D$11</f>
        <v>26875.199999999681</v>
      </c>
      <c r="K602" s="9">
        <f t="shared" si="47"/>
        <v>0</v>
      </c>
      <c r="L602" s="9">
        <f t="shared" si="48"/>
        <v>0</v>
      </c>
    </row>
    <row r="603" spans="1:12" ht="15" x14ac:dyDescent="0.25">
      <c r="A603" s="167">
        <f t="shared" si="46"/>
        <v>225.60000000000159</v>
      </c>
      <c r="B603" s="325">
        <f t="shared" si="49"/>
        <v>0.94000000000000661</v>
      </c>
      <c r="C603" s="167">
        <f t="shared" si="45"/>
        <v>28.799999999996828</v>
      </c>
      <c r="D603" s="167">
        <f>IF('Lineær programmering opg 4'!$M$4=0,"-",(-A603+'Lineær programmering opg 4'!$M$4)/'Lineær programmering opg 4'!$K$4*-1)</f>
        <v>28.799999999996828</v>
      </c>
      <c r="E603" s="167">
        <f>IF('Lineær programmering opg 4'!$M$5=0,"-",(-A603+'Lineær programmering opg 4'!$M$5)/'Lineær programmering opg 4'!$K$5*-1)</f>
        <v>130.79999999999882</v>
      </c>
      <c r="F603" s="167" t="str">
        <f>IF('Lineær programmering opg 4'!$E$6=0,"-",(-A603+'Lineær programmering opg 4'!$M$6)/'Lineær programmering opg 4'!$K$6*-1)</f>
        <v>-</v>
      </c>
      <c r="G603" s="167" t="str">
        <f>IF('Lineær programmering opg 4'!$D$7=0,"-",((-A603+'Lineær programmering opg 4'!$M$7)/'Lineær programmering opg 4'!$K$7)*-1)</f>
        <v>-</v>
      </c>
      <c r="H603" s="167" t="str">
        <f>IF('Lineær programmering opg 4'!$C$8=0,"-",((-A603+'Lineær programmering opg 4'!$M$8)/'Lineær programmering opg 4'!$K$8)*-1)</f>
        <v>-</v>
      </c>
      <c r="I603" s="167" t="str">
        <f>IF('Lineær programmering opg 4'!$D$8=0,"-",'Lineær programmering opg 4'!$G$8)</f>
        <v>-</v>
      </c>
      <c r="J603" s="295">
        <f>A603*'Lineær programmering opg 4'!$C$11+Datatabel!C603*'Lineær programmering opg 4'!$D$11</f>
        <v>26879.999999999683</v>
      </c>
      <c r="K603" s="9">
        <f t="shared" si="47"/>
        <v>0</v>
      </c>
      <c r="L603" s="9">
        <f t="shared" si="48"/>
        <v>0</v>
      </c>
    </row>
    <row r="604" spans="1:12" ht="15" x14ac:dyDescent="0.25">
      <c r="A604" s="167">
        <f t="shared" si="46"/>
        <v>225.57600000000159</v>
      </c>
      <c r="B604" s="325">
        <f t="shared" si="49"/>
        <v>0.93990000000000662</v>
      </c>
      <c r="C604" s="167">
        <f t="shared" si="45"/>
        <v>28.84799999999683</v>
      </c>
      <c r="D604" s="167">
        <f>IF('Lineær programmering opg 4'!$M$4=0,"-",(-A604+'Lineær programmering opg 4'!$M$4)/'Lineær programmering opg 4'!$K$4*-1)</f>
        <v>28.84799999999683</v>
      </c>
      <c r="E604" s="167">
        <f>IF('Lineær programmering opg 4'!$M$5=0,"-",(-A604+'Lineær programmering opg 4'!$M$5)/'Lineær programmering opg 4'!$K$5*-1)</f>
        <v>130.81799999999882</v>
      </c>
      <c r="F604" s="167" t="str">
        <f>IF('Lineær programmering opg 4'!$E$6=0,"-",(-A604+'Lineær programmering opg 4'!$M$6)/'Lineær programmering opg 4'!$K$6*-1)</f>
        <v>-</v>
      </c>
      <c r="G604" s="167" t="str">
        <f>IF('Lineær programmering opg 4'!$D$7=0,"-",((-A604+'Lineær programmering opg 4'!$M$7)/'Lineær programmering opg 4'!$K$7)*-1)</f>
        <v>-</v>
      </c>
      <c r="H604" s="167" t="str">
        <f>IF('Lineær programmering opg 4'!$C$8=0,"-",((-A604+'Lineær programmering opg 4'!$M$8)/'Lineær programmering opg 4'!$K$8)*-1)</f>
        <v>-</v>
      </c>
      <c r="I604" s="167" t="str">
        <f>IF('Lineær programmering opg 4'!$D$8=0,"-",'Lineær programmering opg 4'!$G$8)</f>
        <v>-</v>
      </c>
      <c r="J604" s="295">
        <f>A604*'Lineær programmering opg 4'!$C$11+Datatabel!C604*'Lineær programmering opg 4'!$D$11</f>
        <v>26884.799999999683</v>
      </c>
      <c r="K604" s="9">
        <f t="shared" si="47"/>
        <v>0</v>
      </c>
      <c r="L604" s="9">
        <f t="shared" si="48"/>
        <v>0</v>
      </c>
    </row>
    <row r="605" spans="1:12" ht="15" x14ac:dyDescent="0.25">
      <c r="A605" s="167">
        <f t="shared" si="46"/>
        <v>225.55200000000158</v>
      </c>
      <c r="B605" s="325">
        <f t="shared" si="49"/>
        <v>0.93980000000000663</v>
      </c>
      <c r="C605" s="167">
        <f t="shared" si="45"/>
        <v>28.895999999996832</v>
      </c>
      <c r="D605" s="167">
        <f>IF('Lineær programmering opg 4'!$M$4=0,"-",(-A605+'Lineær programmering opg 4'!$M$4)/'Lineær programmering opg 4'!$K$4*-1)</f>
        <v>28.895999999996832</v>
      </c>
      <c r="E605" s="167">
        <f>IF('Lineær programmering opg 4'!$M$5=0,"-",(-A605+'Lineær programmering opg 4'!$M$5)/'Lineær programmering opg 4'!$K$5*-1)</f>
        <v>130.83599999999882</v>
      </c>
      <c r="F605" s="167" t="str">
        <f>IF('Lineær programmering opg 4'!$E$6=0,"-",(-A605+'Lineær programmering opg 4'!$M$6)/'Lineær programmering opg 4'!$K$6*-1)</f>
        <v>-</v>
      </c>
      <c r="G605" s="167" t="str">
        <f>IF('Lineær programmering opg 4'!$D$7=0,"-",((-A605+'Lineær programmering opg 4'!$M$7)/'Lineær programmering opg 4'!$K$7)*-1)</f>
        <v>-</v>
      </c>
      <c r="H605" s="167" t="str">
        <f>IF('Lineær programmering opg 4'!$C$8=0,"-",((-A605+'Lineær programmering opg 4'!$M$8)/'Lineær programmering opg 4'!$K$8)*-1)</f>
        <v>-</v>
      </c>
      <c r="I605" s="167" t="str">
        <f>IF('Lineær programmering opg 4'!$D$8=0,"-",'Lineær programmering opg 4'!$G$8)</f>
        <v>-</v>
      </c>
      <c r="J605" s="295">
        <f>A605*'Lineær programmering opg 4'!$C$11+Datatabel!C605*'Lineær programmering opg 4'!$D$11</f>
        <v>26889.599999999682</v>
      </c>
      <c r="K605" s="9">
        <f t="shared" si="47"/>
        <v>0</v>
      </c>
      <c r="L605" s="9">
        <f t="shared" si="48"/>
        <v>0</v>
      </c>
    </row>
    <row r="606" spans="1:12" ht="15" x14ac:dyDescent="0.25">
      <c r="A606" s="167">
        <f t="shared" si="46"/>
        <v>225.52800000000158</v>
      </c>
      <c r="B606" s="325">
        <f t="shared" si="49"/>
        <v>0.93970000000000664</v>
      </c>
      <c r="C606" s="167">
        <f t="shared" si="45"/>
        <v>28.943999999996834</v>
      </c>
      <c r="D606" s="167">
        <f>IF('Lineær programmering opg 4'!$M$4=0,"-",(-A606+'Lineær programmering opg 4'!$M$4)/'Lineær programmering opg 4'!$K$4*-1)</f>
        <v>28.943999999996834</v>
      </c>
      <c r="E606" s="167">
        <f>IF('Lineær programmering opg 4'!$M$5=0,"-",(-A606+'Lineær programmering opg 4'!$M$5)/'Lineær programmering opg 4'!$K$5*-1)</f>
        <v>130.85399999999882</v>
      </c>
      <c r="F606" s="167" t="str">
        <f>IF('Lineær programmering opg 4'!$E$6=0,"-",(-A606+'Lineær programmering opg 4'!$M$6)/'Lineær programmering opg 4'!$K$6*-1)</f>
        <v>-</v>
      </c>
      <c r="G606" s="167" t="str">
        <f>IF('Lineær programmering opg 4'!$D$7=0,"-",((-A606+'Lineær programmering opg 4'!$M$7)/'Lineær programmering opg 4'!$K$7)*-1)</f>
        <v>-</v>
      </c>
      <c r="H606" s="167" t="str">
        <f>IF('Lineær programmering opg 4'!$C$8=0,"-",((-A606+'Lineær programmering opg 4'!$M$8)/'Lineær programmering opg 4'!$K$8)*-1)</f>
        <v>-</v>
      </c>
      <c r="I606" s="167" t="str">
        <f>IF('Lineær programmering opg 4'!$D$8=0,"-",'Lineær programmering opg 4'!$G$8)</f>
        <v>-</v>
      </c>
      <c r="J606" s="295">
        <f>A606*'Lineær programmering opg 4'!$C$11+Datatabel!C606*'Lineær programmering opg 4'!$D$11</f>
        <v>26894.399999999685</v>
      </c>
      <c r="K606" s="9">
        <f t="shared" si="47"/>
        <v>0</v>
      </c>
      <c r="L606" s="9">
        <f t="shared" si="48"/>
        <v>0</v>
      </c>
    </row>
    <row r="607" spans="1:12" ht="15" x14ac:dyDescent="0.25">
      <c r="A607" s="167">
        <f t="shared" si="46"/>
        <v>225.50400000000161</v>
      </c>
      <c r="B607" s="325">
        <f t="shared" si="49"/>
        <v>0.93960000000000665</v>
      </c>
      <c r="C607" s="167">
        <f t="shared" si="45"/>
        <v>28.991999999996779</v>
      </c>
      <c r="D607" s="167">
        <f>IF('Lineær programmering opg 4'!$M$4=0,"-",(-A607+'Lineær programmering opg 4'!$M$4)/'Lineær programmering opg 4'!$K$4*-1)</f>
        <v>28.991999999996779</v>
      </c>
      <c r="E607" s="167">
        <f>IF('Lineær programmering opg 4'!$M$5=0,"-",(-A607+'Lineær programmering opg 4'!$M$5)/'Lineær programmering opg 4'!$K$5*-1)</f>
        <v>130.87199999999879</v>
      </c>
      <c r="F607" s="167" t="str">
        <f>IF('Lineær programmering opg 4'!$E$6=0,"-",(-A607+'Lineær programmering opg 4'!$M$6)/'Lineær programmering opg 4'!$K$6*-1)</f>
        <v>-</v>
      </c>
      <c r="G607" s="167" t="str">
        <f>IF('Lineær programmering opg 4'!$D$7=0,"-",((-A607+'Lineær programmering opg 4'!$M$7)/'Lineær programmering opg 4'!$K$7)*-1)</f>
        <v>-</v>
      </c>
      <c r="H607" s="167" t="str">
        <f>IF('Lineær programmering opg 4'!$C$8=0,"-",((-A607+'Lineær programmering opg 4'!$M$8)/'Lineær programmering opg 4'!$K$8)*-1)</f>
        <v>-</v>
      </c>
      <c r="I607" s="167" t="str">
        <f>IF('Lineær programmering opg 4'!$D$8=0,"-",'Lineær programmering opg 4'!$G$8)</f>
        <v>-</v>
      </c>
      <c r="J607" s="295">
        <f>A607*'Lineær programmering opg 4'!$C$11+Datatabel!C607*'Lineær programmering opg 4'!$D$11</f>
        <v>26899.199999999677</v>
      </c>
      <c r="K607" s="9">
        <f t="shared" si="47"/>
        <v>0</v>
      </c>
      <c r="L607" s="9">
        <f t="shared" si="48"/>
        <v>0</v>
      </c>
    </row>
    <row r="608" spans="1:12" ht="15" x14ac:dyDescent="0.25">
      <c r="A608" s="167">
        <f t="shared" si="46"/>
        <v>225.48000000000161</v>
      </c>
      <c r="B608" s="325">
        <f t="shared" si="49"/>
        <v>0.93950000000000666</v>
      </c>
      <c r="C608" s="167">
        <f t="shared" si="45"/>
        <v>29.03999999999678</v>
      </c>
      <c r="D608" s="167">
        <f>IF('Lineær programmering opg 4'!$M$4=0,"-",(-A608+'Lineær programmering opg 4'!$M$4)/'Lineær programmering opg 4'!$K$4*-1)</f>
        <v>29.03999999999678</v>
      </c>
      <c r="E608" s="167">
        <f>IF('Lineær programmering opg 4'!$M$5=0,"-",(-A608+'Lineær programmering opg 4'!$M$5)/'Lineær programmering opg 4'!$K$5*-1)</f>
        <v>130.88999999999879</v>
      </c>
      <c r="F608" s="167" t="str">
        <f>IF('Lineær programmering opg 4'!$E$6=0,"-",(-A608+'Lineær programmering opg 4'!$M$6)/'Lineær programmering opg 4'!$K$6*-1)</f>
        <v>-</v>
      </c>
      <c r="G608" s="167" t="str">
        <f>IF('Lineær programmering opg 4'!$D$7=0,"-",((-A608+'Lineær programmering opg 4'!$M$7)/'Lineær programmering opg 4'!$K$7)*-1)</f>
        <v>-</v>
      </c>
      <c r="H608" s="167" t="str">
        <f>IF('Lineær programmering opg 4'!$C$8=0,"-",((-A608+'Lineær programmering opg 4'!$M$8)/'Lineær programmering opg 4'!$K$8)*-1)</f>
        <v>-</v>
      </c>
      <c r="I608" s="167" t="str">
        <f>IF('Lineær programmering opg 4'!$D$8=0,"-",'Lineær programmering opg 4'!$G$8)</f>
        <v>-</v>
      </c>
      <c r="J608" s="295">
        <f>A608*'Lineær programmering opg 4'!$C$11+Datatabel!C608*'Lineær programmering opg 4'!$D$11</f>
        <v>26903.999999999676</v>
      </c>
      <c r="K608" s="9">
        <f t="shared" si="47"/>
        <v>0</v>
      </c>
      <c r="L608" s="9">
        <f t="shared" si="48"/>
        <v>0</v>
      </c>
    </row>
    <row r="609" spans="1:12" ht="15" x14ac:dyDescent="0.25">
      <c r="A609" s="167">
        <f t="shared" si="46"/>
        <v>225.45600000000161</v>
      </c>
      <c r="B609" s="325">
        <f t="shared" si="49"/>
        <v>0.93940000000000667</v>
      </c>
      <c r="C609" s="167">
        <f t="shared" si="45"/>
        <v>29.087999999996782</v>
      </c>
      <c r="D609" s="167">
        <f>IF('Lineær programmering opg 4'!$M$4=0,"-",(-A609+'Lineær programmering opg 4'!$M$4)/'Lineær programmering opg 4'!$K$4*-1)</f>
        <v>29.087999999996782</v>
      </c>
      <c r="E609" s="167">
        <f>IF('Lineær programmering opg 4'!$M$5=0,"-",(-A609+'Lineær programmering opg 4'!$M$5)/'Lineær programmering opg 4'!$K$5*-1)</f>
        <v>130.90799999999879</v>
      </c>
      <c r="F609" s="167" t="str">
        <f>IF('Lineær programmering opg 4'!$E$6=0,"-",(-A609+'Lineær programmering opg 4'!$M$6)/'Lineær programmering opg 4'!$K$6*-1)</f>
        <v>-</v>
      </c>
      <c r="G609" s="167" t="str">
        <f>IF('Lineær programmering opg 4'!$D$7=0,"-",((-A609+'Lineær programmering opg 4'!$M$7)/'Lineær programmering opg 4'!$K$7)*-1)</f>
        <v>-</v>
      </c>
      <c r="H609" s="167" t="str">
        <f>IF('Lineær programmering opg 4'!$C$8=0,"-",((-A609+'Lineær programmering opg 4'!$M$8)/'Lineær programmering opg 4'!$K$8)*-1)</f>
        <v>-</v>
      </c>
      <c r="I609" s="167" t="str">
        <f>IF('Lineær programmering opg 4'!$D$8=0,"-",'Lineær programmering opg 4'!$G$8)</f>
        <v>-</v>
      </c>
      <c r="J609" s="295">
        <f>A609*'Lineær programmering opg 4'!$C$11+Datatabel!C609*'Lineær programmering opg 4'!$D$11</f>
        <v>26908.799999999679</v>
      </c>
      <c r="K609" s="9">
        <f t="shared" si="47"/>
        <v>0</v>
      </c>
      <c r="L609" s="9">
        <f t="shared" si="48"/>
        <v>0</v>
      </c>
    </row>
    <row r="610" spans="1:12" ht="15" x14ac:dyDescent="0.25">
      <c r="A610" s="167">
        <f t="shared" si="46"/>
        <v>225.43200000000161</v>
      </c>
      <c r="B610" s="325">
        <f t="shared" si="49"/>
        <v>0.93930000000000669</v>
      </c>
      <c r="C610" s="167">
        <f t="shared" si="45"/>
        <v>29.135999999996784</v>
      </c>
      <c r="D610" s="167">
        <f>IF('Lineær programmering opg 4'!$M$4=0,"-",(-A610+'Lineær programmering opg 4'!$M$4)/'Lineær programmering opg 4'!$K$4*-1)</f>
        <v>29.135999999996784</v>
      </c>
      <c r="E610" s="167">
        <f>IF('Lineær programmering opg 4'!$M$5=0,"-",(-A610+'Lineær programmering opg 4'!$M$5)/'Lineær programmering opg 4'!$K$5*-1)</f>
        <v>130.92599999999879</v>
      </c>
      <c r="F610" s="167" t="str">
        <f>IF('Lineær programmering opg 4'!$E$6=0,"-",(-A610+'Lineær programmering opg 4'!$M$6)/'Lineær programmering opg 4'!$K$6*-1)</f>
        <v>-</v>
      </c>
      <c r="G610" s="167" t="str">
        <f>IF('Lineær programmering opg 4'!$D$7=0,"-",((-A610+'Lineær programmering opg 4'!$M$7)/'Lineær programmering opg 4'!$K$7)*-1)</f>
        <v>-</v>
      </c>
      <c r="H610" s="167" t="str">
        <f>IF('Lineær programmering opg 4'!$C$8=0,"-",((-A610+'Lineær programmering opg 4'!$M$8)/'Lineær programmering opg 4'!$K$8)*-1)</f>
        <v>-</v>
      </c>
      <c r="I610" s="167" t="str">
        <f>IF('Lineær programmering opg 4'!$D$8=0,"-",'Lineær programmering opg 4'!$G$8)</f>
        <v>-</v>
      </c>
      <c r="J610" s="295">
        <f>A610*'Lineær programmering opg 4'!$C$11+Datatabel!C610*'Lineær programmering opg 4'!$D$11</f>
        <v>26913.599999999678</v>
      </c>
      <c r="K610" s="9">
        <f t="shared" si="47"/>
        <v>0</v>
      </c>
      <c r="L610" s="9">
        <f t="shared" si="48"/>
        <v>0</v>
      </c>
    </row>
    <row r="611" spans="1:12" ht="15" x14ac:dyDescent="0.25">
      <c r="A611" s="167">
        <f t="shared" si="46"/>
        <v>225.40800000000161</v>
      </c>
      <c r="B611" s="325">
        <f t="shared" si="49"/>
        <v>0.9392000000000067</v>
      </c>
      <c r="C611" s="167">
        <f t="shared" si="45"/>
        <v>29.183999999996786</v>
      </c>
      <c r="D611" s="167">
        <f>IF('Lineær programmering opg 4'!$M$4=0,"-",(-A611+'Lineær programmering opg 4'!$M$4)/'Lineær programmering opg 4'!$K$4*-1)</f>
        <v>29.183999999996786</v>
      </c>
      <c r="E611" s="167">
        <f>IF('Lineær programmering opg 4'!$M$5=0,"-",(-A611+'Lineær programmering opg 4'!$M$5)/'Lineær programmering opg 4'!$K$5*-1)</f>
        <v>130.94399999999879</v>
      </c>
      <c r="F611" s="167" t="str">
        <f>IF('Lineær programmering opg 4'!$E$6=0,"-",(-A611+'Lineær programmering opg 4'!$M$6)/'Lineær programmering opg 4'!$K$6*-1)</f>
        <v>-</v>
      </c>
      <c r="G611" s="167" t="str">
        <f>IF('Lineær programmering opg 4'!$D$7=0,"-",((-A611+'Lineær programmering opg 4'!$M$7)/'Lineær programmering opg 4'!$K$7)*-1)</f>
        <v>-</v>
      </c>
      <c r="H611" s="167" t="str">
        <f>IF('Lineær programmering opg 4'!$C$8=0,"-",((-A611+'Lineær programmering opg 4'!$M$8)/'Lineær programmering opg 4'!$K$8)*-1)</f>
        <v>-</v>
      </c>
      <c r="I611" s="167" t="str">
        <f>IF('Lineær programmering opg 4'!$D$8=0,"-",'Lineær programmering opg 4'!$G$8)</f>
        <v>-</v>
      </c>
      <c r="J611" s="295">
        <f>A611*'Lineær programmering opg 4'!$C$11+Datatabel!C611*'Lineær programmering opg 4'!$D$11</f>
        <v>26918.399999999678</v>
      </c>
      <c r="K611" s="9">
        <f t="shared" si="47"/>
        <v>0</v>
      </c>
      <c r="L611" s="9">
        <f t="shared" si="48"/>
        <v>0</v>
      </c>
    </row>
    <row r="612" spans="1:12" ht="15" x14ac:dyDescent="0.25">
      <c r="A612" s="167">
        <f t="shared" si="46"/>
        <v>225.38400000000161</v>
      </c>
      <c r="B612" s="325">
        <f t="shared" si="49"/>
        <v>0.93910000000000671</v>
      </c>
      <c r="C612" s="167">
        <f t="shared" si="45"/>
        <v>29.231999999996788</v>
      </c>
      <c r="D612" s="167">
        <f>IF('Lineær programmering opg 4'!$M$4=0,"-",(-A612+'Lineær programmering opg 4'!$M$4)/'Lineær programmering opg 4'!$K$4*-1)</f>
        <v>29.231999999996788</v>
      </c>
      <c r="E612" s="167">
        <f>IF('Lineær programmering opg 4'!$M$5=0,"-",(-A612+'Lineær programmering opg 4'!$M$5)/'Lineær programmering opg 4'!$K$5*-1)</f>
        <v>130.9619999999988</v>
      </c>
      <c r="F612" s="167" t="str">
        <f>IF('Lineær programmering opg 4'!$E$6=0,"-",(-A612+'Lineær programmering opg 4'!$M$6)/'Lineær programmering opg 4'!$K$6*-1)</f>
        <v>-</v>
      </c>
      <c r="G612" s="167" t="str">
        <f>IF('Lineær programmering opg 4'!$D$7=0,"-",((-A612+'Lineær programmering opg 4'!$M$7)/'Lineær programmering opg 4'!$K$7)*-1)</f>
        <v>-</v>
      </c>
      <c r="H612" s="167" t="str">
        <f>IF('Lineær programmering opg 4'!$C$8=0,"-",((-A612+'Lineær programmering opg 4'!$M$8)/'Lineær programmering opg 4'!$K$8)*-1)</f>
        <v>-</v>
      </c>
      <c r="I612" s="167" t="str">
        <f>IF('Lineær programmering opg 4'!$D$8=0,"-",'Lineær programmering opg 4'!$G$8)</f>
        <v>-</v>
      </c>
      <c r="J612" s="295">
        <f>A612*'Lineær programmering opg 4'!$C$11+Datatabel!C612*'Lineær programmering opg 4'!$D$11</f>
        <v>26923.199999999681</v>
      </c>
      <c r="K612" s="9">
        <f t="shared" si="47"/>
        <v>0</v>
      </c>
      <c r="L612" s="9">
        <f t="shared" si="48"/>
        <v>0</v>
      </c>
    </row>
    <row r="613" spans="1:12" ht="15" x14ac:dyDescent="0.25">
      <c r="A613" s="167">
        <f t="shared" si="46"/>
        <v>225.36000000000161</v>
      </c>
      <c r="B613" s="325">
        <f t="shared" si="49"/>
        <v>0.93900000000000672</v>
      </c>
      <c r="C613" s="167">
        <f t="shared" si="45"/>
        <v>29.279999999996789</v>
      </c>
      <c r="D613" s="167">
        <f>IF('Lineær programmering opg 4'!$M$4=0,"-",(-A613+'Lineær programmering opg 4'!$M$4)/'Lineær programmering opg 4'!$K$4*-1)</f>
        <v>29.279999999996789</v>
      </c>
      <c r="E613" s="167">
        <f>IF('Lineær programmering opg 4'!$M$5=0,"-",(-A613+'Lineær programmering opg 4'!$M$5)/'Lineær programmering opg 4'!$K$5*-1)</f>
        <v>130.9799999999988</v>
      </c>
      <c r="F613" s="167" t="str">
        <f>IF('Lineær programmering opg 4'!$E$6=0,"-",(-A613+'Lineær programmering opg 4'!$M$6)/'Lineær programmering opg 4'!$K$6*-1)</f>
        <v>-</v>
      </c>
      <c r="G613" s="167" t="str">
        <f>IF('Lineær programmering opg 4'!$D$7=0,"-",((-A613+'Lineær programmering opg 4'!$M$7)/'Lineær programmering opg 4'!$K$7)*-1)</f>
        <v>-</v>
      </c>
      <c r="H613" s="167" t="str">
        <f>IF('Lineær programmering opg 4'!$C$8=0,"-",((-A613+'Lineær programmering opg 4'!$M$8)/'Lineær programmering opg 4'!$K$8)*-1)</f>
        <v>-</v>
      </c>
      <c r="I613" s="167" t="str">
        <f>IF('Lineær programmering opg 4'!$D$8=0,"-",'Lineær programmering opg 4'!$G$8)</f>
        <v>-</v>
      </c>
      <c r="J613" s="295">
        <f>A613*'Lineær programmering opg 4'!$C$11+Datatabel!C613*'Lineær programmering opg 4'!$D$11</f>
        <v>26927.99999999968</v>
      </c>
      <c r="K613" s="9">
        <f t="shared" si="47"/>
        <v>0</v>
      </c>
      <c r="L613" s="9">
        <f t="shared" si="48"/>
        <v>0</v>
      </c>
    </row>
    <row r="614" spans="1:12" ht="15" x14ac:dyDescent="0.25">
      <c r="A614" s="167">
        <f t="shared" si="46"/>
        <v>225.3360000000016</v>
      </c>
      <c r="B614" s="325">
        <f t="shared" si="49"/>
        <v>0.93890000000000673</v>
      </c>
      <c r="C614" s="167">
        <f t="shared" si="45"/>
        <v>29.327999999996791</v>
      </c>
      <c r="D614" s="167">
        <f>IF('Lineær programmering opg 4'!$M$4=0,"-",(-A614+'Lineær programmering opg 4'!$M$4)/'Lineær programmering opg 4'!$K$4*-1)</f>
        <v>29.327999999996791</v>
      </c>
      <c r="E614" s="167">
        <f>IF('Lineær programmering opg 4'!$M$5=0,"-",(-A614+'Lineær programmering opg 4'!$M$5)/'Lineær programmering opg 4'!$K$5*-1)</f>
        <v>130.9979999999988</v>
      </c>
      <c r="F614" s="167" t="str">
        <f>IF('Lineær programmering opg 4'!$E$6=0,"-",(-A614+'Lineær programmering opg 4'!$M$6)/'Lineær programmering opg 4'!$K$6*-1)</f>
        <v>-</v>
      </c>
      <c r="G614" s="167" t="str">
        <f>IF('Lineær programmering opg 4'!$D$7=0,"-",((-A614+'Lineær programmering opg 4'!$M$7)/'Lineær programmering opg 4'!$K$7)*-1)</f>
        <v>-</v>
      </c>
      <c r="H614" s="167" t="str">
        <f>IF('Lineær programmering opg 4'!$C$8=0,"-",((-A614+'Lineær programmering opg 4'!$M$8)/'Lineær programmering opg 4'!$K$8)*-1)</f>
        <v>-</v>
      </c>
      <c r="I614" s="167" t="str">
        <f>IF('Lineær programmering opg 4'!$D$8=0,"-",'Lineær programmering opg 4'!$G$8)</f>
        <v>-</v>
      </c>
      <c r="J614" s="295">
        <f>A614*'Lineær programmering opg 4'!$C$11+Datatabel!C614*'Lineær programmering opg 4'!$D$11</f>
        <v>26932.799999999675</v>
      </c>
      <c r="K614" s="9">
        <f t="shared" si="47"/>
        <v>0</v>
      </c>
      <c r="L614" s="9">
        <f t="shared" si="48"/>
        <v>0</v>
      </c>
    </row>
    <row r="615" spans="1:12" ht="15" x14ac:dyDescent="0.25">
      <c r="A615" s="167">
        <f t="shared" si="46"/>
        <v>225.3120000000016</v>
      </c>
      <c r="B615" s="325">
        <f t="shared" si="49"/>
        <v>0.93880000000000674</v>
      </c>
      <c r="C615" s="167">
        <f t="shared" si="45"/>
        <v>29.375999999996793</v>
      </c>
      <c r="D615" s="167">
        <f>IF('Lineær programmering opg 4'!$M$4=0,"-",(-A615+'Lineær programmering opg 4'!$M$4)/'Lineær programmering opg 4'!$K$4*-1)</f>
        <v>29.375999999996793</v>
      </c>
      <c r="E615" s="167">
        <f>IF('Lineær programmering opg 4'!$M$5=0,"-",(-A615+'Lineær programmering opg 4'!$M$5)/'Lineær programmering opg 4'!$K$5*-1)</f>
        <v>131.0159999999988</v>
      </c>
      <c r="F615" s="167" t="str">
        <f>IF('Lineær programmering opg 4'!$E$6=0,"-",(-A615+'Lineær programmering opg 4'!$M$6)/'Lineær programmering opg 4'!$K$6*-1)</f>
        <v>-</v>
      </c>
      <c r="G615" s="167" t="str">
        <f>IF('Lineær programmering opg 4'!$D$7=0,"-",((-A615+'Lineær programmering opg 4'!$M$7)/'Lineær programmering opg 4'!$K$7)*-1)</f>
        <v>-</v>
      </c>
      <c r="H615" s="167" t="str">
        <f>IF('Lineær programmering opg 4'!$C$8=0,"-",((-A615+'Lineær programmering opg 4'!$M$8)/'Lineær programmering opg 4'!$K$8)*-1)</f>
        <v>-</v>
      </c>
      <c r="I615" s="167" t="str">
        <f>IF('Lineær programmering opg 4'!$D$8=0,"-",'Lineær programmering opg 4'!$G$8)</f>
        <v>-</v>
      </c>
      <c r="J615" s="295">
        <f>A615*'Lineær programmering opg 4'!$C$11+Datatabel!C615*'Lineær programmering opg 4'!$D$11</f>
        <v>26937.599999999678</v>
      </c>
      <c r="K615" s="9">
        <f t="shared" si="47"/>
        <v>0</v>
      </c>
      <c r="L615" s="9">
        <f t="shared" si="48"/>
        <v>0</v>
      </c>
    </row>
    <row r="616" spans="1:12" ht="15" x14ac:dyDescent="0.25">
      <c r="A616" s="167">
        <f t="shared" si="46"/>
        <v>225.28800000000163</v>
      </c>
      <c r="B616" s="325">
        <f t="shared" si="49"/>
        <v>0.93870000000000675</v>
      </c>
      <c r="C616" s="167">
        <f t="shared" si="45"/>
        <v>29.423999999996738</v>
      </c>
      <c r="D616" s="167">
        <f>IF('Lineær programmering opg 4'!$M$4=0,"-",(-A616+'Lineær programmering opg 4'!$M$4)/'Lineær programmering opg 4'!$K$4*-1)</f>
        <v>29.423999999996738</v>
      </c>
      <c r="E616" s="167">
        <f>IF('Lineær programmering opg 4'!$M$5=0,"-",(-A616+'Lineær programmering opg 4'!$M$5)/'Lineær programmering opg 4'!$K$5*-1)</f>
        <v>131.0339999999988</v>
      </c>
      <c r="F616" s="167" t="str">
        <f>IF('Lineær programmering opg 4'!$E$6=0,"-",(-A616+'Lineær programmering opg 4'!$M$6)/'Lineær programmering opg 4'!$K$6*-1)</f>
        <v>-</v>
      </c>
      <c r="G616" s="167" t="str">
        <f>IF('Lineær programmering opg 4'!$D$7=0,"-",((-A616+'Lineær programmering opg 4'!$M$7)/'Lineær programmering opg 4'!$K$7)*-1)</f>
        <v>-</v>
      </c>
      <c r="H616" s="167" t="str">
        <f>IF('Lineær programmering opg 4'!$C$8=0,"-",((-A616+'Lineær programmering opg 4'!$M$8)/'Lineær programmering opg 4'!$K$8)*-1)</f>
        <v>-</v>
      </c>
      <c r="I616" s="167" t="str">
        <f>IF('Lineær programmering opg 4'!$D$8=0,"-",'Lineær programmering opg 4'!$G$8)</f>
        <v>-</v>
      </c>
      <c r="J616" s="295">
        <f>A616*'Lineær programmering opg 4'!$C$11+Datatabel!C616*'Lineær programmering opg 4'!$D$11</f>
        <v>26942.399999999674</v>
      </c>
      <c r="K616" s="9">
        <f t="shared" si="47"/>
        <v>0</v>
      </c>
      <c r="L616" s="9">
        <f t="shared" si="48"/>
        <v>0</v>
      </c>
    </row>
    <row r="617" spans="1:12" ht="15" x14ac:dyDescent="0.25">
      <c r="A617" s="167">
        <f t="shared" si="46"/>
        <v>225.26400000000163</v>
      </c>
      <c r="B617" s="325">
        <f t="shared" si="49"/>
        <v>0.93860000000000676</v>
      </c>
      <c r="C617" s="167">
        <f t="shared" si="45"/>
        <v>29.47199999999674</v>
      </c>
      <c r="D617" s="167">
        <f>IF('Lineær programmering opg 4'!$M$4=0,"-",(-A617+'Lineær programmering opg 4'!$M$4)/'Lineær programmering opg 4'!$K$4*-1)</f>
        <v>29.47199999999674</v>
      </c>
      <c r="E617" s="167">
        <f>IF('Lineær programmering opg 4'!$M$5=0,"-",(-A617+'Lineær programmering opg 4'!$M$5)/'Lineær programmering opg 4'!$K$5*-1)</f>
        <v>131.0519999999988</v>
      </c>
      <c r="F617" s="167" t="str">
        <f>IF('Lineær programmering opg 4'!$E$6=0,"-",(-A617+'Lineær programmering opg 4'!$M$6)/'Lineær programmering opg 4'!$K$6*-1)</f>
        <v>-</v>
      </c>
      <c r="G617" s="167" t="str">
        <f>IF('Lineær programmering opg 4'!$D$7=0,"-",((-A617+'Lineær programmering opg 4'!$M$7)/'Lineær programmering opg 4'!$K$7)*-1)</f>
        <v>-</v>
      </c>
      <c r="H617" s="167" t="str">
        <f>IF('Lineær programmering opg 4'!$C$8=0,"-",((-A617+'Lineær programmering opg 4'!$M$8)/'Lineær programmering opg 4'!$K$8)*-1)</f>
        <v>-</v>
      </c>
      <c r="I617" s="167" t="str">
        <f>IF('Lineær programmering opg 4'!$D$8=0,"-",'Lineær programmering opg 4'!$G$8)</f>
        <v>-</v>
      </c>
      <c r="J617" s="295">
        <f>A617*'Lineær programmering opg 4'!$C$11+Datatabel!C617*'Lineær programmering opg 4'!$D$11</f>
        <v>26947.199999999673</v>
      </c>
      <c r="K617" s="9">
        <f t="shared" si="47"/>
        <v>0</v>
      </c>
      <c r="L617" s="9">
        <f t="shared" si="48"/>
        <v>0</v>
      </c>
    </row>
    <row r="618" spans="1:12" ht="15" x14ac:dyDescent="0.25">
      <c r="A618" s="167">
        <f t="shared" si="46"/>
        <v>225.24000000000163</v>
      </c>
      <c r="B618" s="325">
        <f t="shared" si="49"/>
        <v>0.93850000000000677</v>
      </c>
      <c r="C618" s="167">
        <f t="shared" si="45"/>
        <v>29.519999999996742</v>
      </c>
      <c r="D618" s="167">
        <f>IF('Lineær programmering opg 4'!$M$4=0,"-",(-A618+'Lineær programmering opg 4'!$M$4)/'Lineær programmering opg 4'!$K$4*-1)</f>
        <v>29.519999999996742</v>
      </c>
      <c r="E618" s="167">
        <f>IF('Lineær programmering opg 4'!$M$5=0,"-",(-A618+'Lineær programmering opg 4'!$M$5)/'Lineær programmering opg 4'!$K$5*-1)</f>
        <v>131.0699999999988</v>
      </c>
      <c r="F618" s="167" t="str">
        <f>IF('Lineær programmering opg 4'!$E$6=0,"-",(-A618+'Lineær programmering opg 4'!$M$6)/'Lineær programmering opg 4'!$K$6*-1)</f>
        <v>-</v>
      </c>
      <c r="G618" s="167" t="str">
        <f>IF('Lineær programmering opg 4'!$D$7=0,"-",((-A618+'Lineær programmering opg 4'!$M$7)/'Lineær programmering opg 4'!$K$7)*-1)</f>
        <v>-</v>
      </c>
      <c r="H618" s="167" t="str">
        <f>IF('Lineær programmering opg 4'!$C$8=0,"-",((-A618+'Lineær programmering opg 4'!$M$8)/'Lineær programmering opg 4'!$K$8)*-1)</f>
        <v>-</v>
      </c>
      <c r="I618" s="167" t="str">
        <f>IF('Lineær programmering opg 4'!$D$8=0,"-",'Lineær programmering opg 4'!$G$8)</f>
        <v>-</v>
      </c>
      <c r="J618" s="295">
        <f>A618*'Lineær programmering opg 4'!$C$11+Datatabel!C618*'Lineær programmering opg 4'!$D$11</f>
        <v>26951.999999999676</v>
      </c>
      <c r="K618" s="9">
        <f t="shared" si="47"/>
        <v>0</v>
      </c>
      <c r="L618" s="9">
        <f t="shared" si="48"/>
        <v>0</v>
      </c>
    </row>
    <row r="619" spans="1:12" ht="15" x14ac:dyDescent="0.25">
      <c r="A619" s="167">
        <f t="shared" si="46"/>
        <v>225.21600000000163</v>
      </c>
      <c r="B619" s="325">
        <f t="shared" si="49"/>
        <v>0.93840000000000678</v>
      </c>
      <c r="C619" s="167">
        <f t="shared" si="45"/>
        <v>29.567999999996744</v>
      </c>
      <c r="D619" s="167">
        <f>IF('Lineær programmering opg 4'!$M$4=0,"-",(-A619+'Lineær programmering opg 4'!$M$4)/'Lineær programmering opg 4'!$K$4*-1)</f>
        <v>29.567999999996744</v>
      </c>
      <c r="E619" s="167">
        <f>IF('Lineær programmering opg 4'!$M$5=0,"-",(-A619+'Lineær programmering opg 4'!$M$5)/'Lineær programmering opg 4'!$K$5*-1)</f>
        <v>131.0879999999988</v>
      </c>
      <c r="F619" s="167" t="str">
        <f>IF('Lineær programmering opg 4'!$E$6=0,"-",(-A619+'Lineær programmering opg 4'!$M$6)/'Lineær programmering opg 4'!$K$6*-1)</f>
        <v>-</v>
      </c>
      <c r="G619" s="167" t="str">
        <f>IF('Lineær programmering opg 4'!$D$7=0,"-",((-A619+'Lineær programmering opg 4'!$M$7)/'Lineær programmering opg 4'!$K$7)*-1)</f>
        <v>-</v>
      </c>
      <c r="H619" s="167" t="str">
        <f>IF('Lineær programmering opg 4'!$C$8=0,"-",((-A619+'Lineær programmering opg 4'!$M$8)/'Lineær programmering opg 4'!$K$8)*-1)</f>
        <v>-</v>
      </c>
      <c r="I619" s="167" t="str">
        <f>IF('Lineær programmering opg 4'!$D$8=0,"-",'Lineær programmering opg 4'!$G$8)</f>
        <v>-</v>
      </c>
      <c r="J619" s="295">
        <f>A619*'Lineær programmering opg 4'!$C$11+Datatabel!C619*'Lineær programmering opg 4'!$D$11</f>
        <v>26956.799999999675</v>
      </c>
      <c r="K619" s="9">
        <f t="shared" si="47"/>
        <v>0</v>
      </c>
      <c r="L619" s="9">
        <f t="shared" si="48"/>
        <v>0</v>
      </c>
    </row>
    <row r="620" spans="1:12" ht="15" x14ac:dyDescent="0.25">
      <c r="A620" s="167">
        <f t="shared" si="46"/>
        <v>225.19200000000163</v>
      </c>
      <c r="B620" s="325">
        <f t="shared" si="49"/>
        <v>0.9383000000000068</v>
      </c>
      <c r="C620" s="167">
        <f t="shared" si="45"/>
        <v>29.615999999996745</v>
      </c>
      <c r="D620" s="167">
        <f>IF('Lineær programmering opg 4'!$M$4=0,"-",(-A620+'Lineær programmering opg 4'!$M$4)/'Lineær programmering opg 4'!$K$4*-1)</f>
        <v>29.615999999996745</v>
      </c>
      <c r="E620" s="167">
        <f>IF('Lineær programmering opg 4'!$M$5=0,"-",(-A620+'Lineær programmering opg 4'!$M$5)/'Lineær programmering opg 4'!$K$5*-1)</f>
        <v>131.1059999999988</v>
      </c>
      <c r="F620" s="167" t="str">
        <f>IF('Lineær programmering opg 4'!$E$6=0,"-",(-A620+'Lineær programmering opg 4'!$M$6)/'Lineær programmering opg 4'!$K$6*-1)</f>
        <v>-</v>
      </c>
      <c r="G620" s="167" t="str">
        <f>IF('Lineær programmering opg 4'!$D$7=0,"-",((-A620+'Lineær programmering opg 4'!$M$7)/'Lineær programmering opg 4'!$K$7)*-1)</f>
        <v>-</v>
      </c>
      <c r="H620" s="167" t="str">
        <f>IF('Lineær programmering opg 4'!$C$8=0,"-",((-A620+'Lineær programmering opg 4'!$M$8)/'Lineær programmering opg 4'!$K$8)*-1)</f>
        <v>-</v>
      </c>
      <c r="I620" s="167" t="str">
        <f>IF('Lineær programmering opg 4'!$D$8=0,"-",'Lineær programmering opg 4'!$G$8)</f>
        <v>-</v>
      </c>
      <c r="J620" s="295">
        <f>A620*'Lineær programmering opg 4'!$C$11+Datatabel!C620*'Lineær programmering opg 4'!$D$11</f>
        <v>26961.599999999678</v>
      </c>
      <c r="K620" s="9">
        <f t="shared" si="47"/>
        <v>0</v>
      </c>
      <c r="L620" s="9">
        <f t="shared" si="48"/>
        <v>0</v>
      </c>
    </row>
    <row r="621" spans="1:12" ht="15" x14ac:dyDescent="0.25">
      <c r="A621" s="167">
        <f t="shared" si="46"/>
        <v>225.16800000000163</v>
      </c>
      <c r="B621" s="325">
        <f t="shared" si="49"/>
        <v>0.93820000000000681</v>
      </c>
      <c r="C621" s="167">
        <f t="shared" si="45"/>
        <v>29.663999999996747</v>
      </c>
      <c r="D621" s="167">
        <f>IF('Lineær programmering opg 4'!$M$4=0,"-",(-A621+'Lineær programmering opg 4'!$M$4)/'Lineær programmering opg 4'!$K$4*-1)</f>
        <v>29.663999999996747</v>
      </c>
      <c r="E621" s="167">
        <f>IF('Lineær programmering opg 4'!$M$5=0,"-",(-A621+'Lineær programmering opg 4'!$M$5)/'Lineær programmering opg 4'!$K$5*-1)</f>
        <v>131.1239999999988</v>
      </c>
      <c r="F621" s="167" t="str">
        <f>IF('Lineær programmering opg 4'!$E$6=0,"-",(-A621+'Lineær programmering opg 4'!$M$6)/'Lineær programmering opg 4'!$K$6*-1)</f>
        <v>-</v>
      </c>
      <c r="G621" s="167" t="str">
        <f>IF('Lineær programmering opg 4'!$D$7=0,"-",((-A621+'Lineær programmering opg 4'!$M$7)/'Lineær programmering opg 4'!$K$7)*-1)</f>
        <v>-</v>
      </c>
      <c r="H621" s="167" t="str">
        <f>IF('Lineær programmering opg 4'!$C$8=0,"-",((-A621+'Lineær programmering opg 4'!$M$8)/'Lineær programmering opg 4'!$K$8)*-1)</f>
        <v>-</v>
      </c>
      <c r="I621" s="167" t="str">
        <f>IF('Lineær programmering opg 4'!$D$8=0,"-",'Lineær programmering opg 4'!$G$8)</f>
        <v>-</v>
      </c>
      <c r="J621" s="295">
        <f>A621*'Lineær programmering opg 4'!$C$11+Datatabel!C621*'Lineær programmering opg 4'!$D$11</f>
        <v>26966.399999999674</v>
      </c>
      <c r="K621" s="9">
        <f t="shared" si="47"/>
        <v>0</v>
      </c>
      <c r="L621" s="9">
        <f t="shared" si="48"/>
        <v>0</v>
      </c>
    </row>
    <row r="622" spans="1:12" ht="15" x14ac:dyDescent="0.25">
      <c r="A622" s="167">
        <f t="shared" si="46"/>
        <v>225.14400000000163</v>
      </c>
      <c r="B622" s="325">
        <f t="shared" si="49"/>
        <v>0.93810000000000682</v>
      </c>
      <c r="C622" s="167">
        <f t="shared" si="45"/>
        <v>29.711999999996749</v>
      </c>
      <c r="D622" s="167">
        <f>IF('Lineær programmering opg 4'!$M$4=0,"-",(-A622+'Lineær programmering opg 4'!$M$4)/'Lineær programmering opg 4'!$K$4*-1)</f>
        <v>29.711999999996749</v>
      </c>
      <c r="E622" s="167">
        <f>IF('Lineær programmering opg 4'!$M$5=0,"-",(-A622+'Lineær programmering opg 4'!$M$5)/'Lineær programmering opg 4'!$K$5*-1)</f>
        <v>131.1419999999988</v>
      </c>
      <c r="F622" s="167" t="str">
        <f>IF('Lineær programmering opg 4'!$E$6=0,"-",(-A622+'Lineær programmering opg 4'!$M$6)/'Lineær programmering opg 4'!$K$6*-1)</f>
        <v>-</v>
      </c>
      <c r="G622" s="167" t="str">
        <f>IF('Lineær programmering opg 4'!$D$7=0,"-",((-A622+'Lineær programmering opg 4'!$M$7)/'Lineær programmering opg 4'!$K$7)*-1)</f>
        <v>-</v>
      </c>
      <c r="H622" s="167" t="str">
        <f>IF('Lineær programmering opg 4'!$C$8=0,"-",((-A622+'Lineær programmering opg 4'!$M$8)/'Lineær programmering opg 4'!$K$8)*-1)</f>
        <v>-</v>
      </c>
      <c r="I622" s="167" t="str">
        <f>IF('Lineær programmering opg 4'!$D$8=0,"-",'Lineær programmering opg 4'!$G$8)</f>
        <v>-</v>
      </c>
      <c r="J622" s="295">
        <f>A622*'Lineær programmering opg 4'!$C$11+Datatabel!C622*'Lineær programmering opg 4'!$D$11</f>
        <v>26971.199999999673</v>
      </c>
      <c r="K622" s="9">
        <f t="shared" si="47"/>
        <v>0</v>
      </c>
      <c r="L622" s="9">
        <f t="shared" si="48"/>
        <v>0</v>
      </c>
    </row>
    <row r="623" spans="1:12" ht="15" x14ac:dyDescent="0.25">
      <c r="A623" s="167">
        <f t="shared" si="46"/>
        <v>225.12000000000165</v>
      </c>
      <c r="B623" s="325">
        <f t="shared" si="49"/>
        <v>0.93800000000000683</v>
      </c>
      <c r="C623" s="167">
        <f t="shared" si="45"/>
        <v>29.759999999996694</v>
      </c>
      <c r="D623" s="167">
        <f>IF('Lineær programmering opg 4'!$M$4=0,"-",(-A623+'Lineær programmering opg 4'!$M$4)/'Lineær programmering opg 4'!$K$4*-1)</f>
        <v>29.759999999996694</v>
      </c>
      <c r="E623" s="167">
        <f>IF('Lineær programmering opg 4'!$M$5=0,"-",(-A623+'Lineær programmering opg 4'!$M$5)/'Lineær programmering opg 4'!$K$5*-1)</f>
        <v>131.15999999999877</v>
      </c>
      <c r="F623" s="167" t="str">
        <f>IF('Lineær programmering opg 4'!$E$6=0,"-",(-A623+'Lineær programmering opg 4'!$M$6)/'Lineær programmering opg 4'!$K$6*-1)</f>
        <v>-</v>
      </c>
      <c r="G623" s="167" t="str">
        <f>IF('Lineær programmering opg 4'!$D$7=0,"-",((-A623+'Lineær programmering opg 4'!$M$7)/'Lineær programmering opg 4'!$K$7)*-1)</f>
        <v>-</v>
      </c>
      <c r="H623" s="167" t="str">
        <f>IF('Lineær programmering opg 4'!$C$8=0,"-",((-A623+'Lineær programmering opg 4'!$M$8)/'Lineær programmering opg 4'!$K$8)*-1)</f>
        <v>-</v>
      </c>
      <c r="I623" s="167" t="str">
        <f>IF('Lineær programmering opg 4'!$D$8=0,"-",'Lineær programmering opg 4'!$G$8)</f>
        <v>-</v>
      </c>
      <c r="J623" s="295">
        <f>A623*'Lineær programmering opg 4'!$C$11+Datatabel!C623*'Lineær programmering opg 4'!$D$11</f>
        <v>26975.999999999669</v>
      </c>
      <c r="K623" s="9">
        <f t="shared" si="47"/>
        <v>0</v>
      </c>
      <c r="L623" s="9">
        <f t="shared" si="48"/>
        <v>0</v>
      </c>
    </row>
    <row r="624" spans="1:12" ht="15" x14ac:dyDescent="0.25">
      <c r="A624" s="167">
        <f t="shared" si="46"/>
        <v>225.09600000000165</v>
      </c>
      <c r="B624" s="325">
        <f t="shared" si="49"/>
        <v>0.93790000000000684</v>
      </c>
      <c r="C624" s="167">
        <f t="shared" si="45"/>
        <v>29.807999999996696</v>
      </c>
      <c r="D624" s="167">
        <f>IF('Lineær programmering opg 4'!$M$4=0,"-",(-A624+'Lineær programmering opg 4'!$M$4)/'Lineær programmering opg 4'!$K$4*-1)</f>
        <v>29.807999999996696</v>
      </c>
      <c r="E624" s="167">
        <f>IF('Lineær programmering opg 4'!$M$5=0,"-",(-A624+'Lineær programmering opg 4'!$M$5)/'Lineær programmering opg 4'!$K$5*-1)</f>
        <v>131.17799999999878</v>
      </c>
      <c r="F624" s="167" t="str">
        <f>IF('Lineær programmering opg 4'!$E$6=0,"-",(-A624+'Lineær programmering opg 4'!$M$6)/'Lineær programmering opg 4'!$K$6*-1)</f>
        <v>-</v>
      </c>
      <c r="G624" s="167" t="str">
        <f>IF('Lineær programmering opg 4'!$D$7=0,"-",((-A624+'Lineær programmering opg 4'!$M$7)/'Lineær programmering opg 4'!$K$7)*-1)</f>
        <v>-</v>
      </c>
      <c r="H624" s="167" t="str">
        <f>IF('Lineær programmering opg 4'!$C$8=0,"-",((-A624+'Lineær programmering opg 4'!$M$8)/'Lineær programmering opg 4'!$K$8)*-1)</f>
        <v>-</v>
      </c>
      <c r="I624" s="167" t="str">
        <f>IF('Lineær programmering opg 4'!$D$8=0,"-",'Lineær programmering opg 4'!$G$8)</f>
        <v>-</v>
      </c>
      <c r="J624" s="295">
        <f>A624*'Lineær programmering opg 4'!$C$11+Datatabel!C624*'Lineær programmering opg 4'!$D$11</f>
        <v>26980.799999999668</v>
      </c>
      <c r="K624" s="9">
        <f t="shared" si="47"/>
        <v>0</v>
      </c>
      <c r="L624" s="9">
        <f t="shared" si="48"/>
        <v>0</v>
      </c>
    </row>
    <row r="625" spans="1:12" ht="15" x14ac:dyDescent="0.25">
      <c r="A625" s="167">
        <f t="shared" si="46"/>
        <v>225.07200000000165</v>
      </c>
      <c r="B625" s="325">
        <f t="shared" si="49"/>
        <v>0.93780000000000685</v>
      </c>
      <c r="C625" s="167">
        <f t="shared" si="45"/>
        <v>29.855999999996698</v>
      </c>
      <c r="D625" s="167">
        <f>IF('Lineær programmering opg 4'!$M$4=0,"-",(-A625+'Lineær programmering opg 4'!$M$4)/'Lineær programmering opg 4'!$K$4*-1)</f>
        <v>29.855999999996698</v>
      </c>
      <c r="E625" s="167">
        <f>IF('Lineær programmering opg 4'!$M$5=0,"-",(-A625+'Lineær programmering opg 4'!$M$5)/'Lineær programmering opg 4'!$K$5*-1)</f>
        <v>131.19599999999878</v>
      </c>
      <c r="F625" s="167" t="str">
        <f>IF('Lineær programmering opg 4'!$E$6=0,"-",(-A625+'Lineær programmering opg 4'!$M$6)/'Lineær programmering opg 4'!$K$6*-1)</f>
        <v>-</v>
      </c>
      <c r="G625" s="167" t="str">
        <f>IF('Lineær programmering opg 4'!$D$7=0,"-",((-A625+'Lineær programmering opg 4'!$M$7)/'Lineær programmering opg 4'!$K$7)*-1)</f>
        <v>-</v>
      </c>
      <c r="H625" s="167" t="str">
        <f>IF('Lineær programmering opg 4'!$C$8=0,"-",((-A625+'Lineær programmering opg 4'!$M$8)/'Lineær programmering opg 4'!$K$8)*-1)</f>
        <v>-</v>
      </c>
      <c r="I625" s="167" t="str">
        <f>IF('Lineær programmering opg 4'!$D$8=0,"-",'Lineær programmering opg 4'!$G$8)</f>
        <v>-</v>
      </c>
      <c r="J625" s="295">
        <f>A625*'Lineær programmering opg 4'!$C$11+Datatabel!C625*'Lineær programmering opg 4'!$D$11</f>
        <v>26985.599999999671</v>
      </c>
      <c r="K625" s="9">
        <f t="shared" si="47"/>
        <v>0</v>
      </c>
      <c r="L625" s="9">
        <f t="shared" si="48"/>
        <v>0</v>
      </c>
    </row>
    <row r="626" spans="1:12" ht="15" x14ac:dyDescent="0.25">
      <c r="A626" s="167">
        <f t="shared" si="46"/>
        <v>225.04800000000165</v>
      </c>
      <c r="B626" s="325">
        <f t="shared" si="49"/>
        <v>0.93770000000000686</v>
      </c>
      <c r="C626" s="167">
        <f t="shared" si="45"/>
        <v>29.903999999996699</v>
      </c>
      <c r="D626" s="167">
        <f>IF('Lineær programmering opg 4'!$M$4=0,"-",(-A626+'Lineær programmering opg 4'!$M$4)/'Lineær programmering opg 4'!$K$4*-1)</f>
        <v>29.903999999996699</v>
      </c>
      <c r="E626" s="167">
        <f>IF('Lineær programmering opg 4'!$M$5=0,"-",(-A626+'Lineær programmering opg 4'!$M$5)/'Lineær programmering opg 4'!$K$5*-1)</f>
        <v>131.21399999999878</v>
      </c>
      <c r="F626" s="167" t="str">
        <f>IF('Lineær programmering opg 4'!$E$6=0,"-",(-A626+'Lineær programmering opg 4'!$M$6)/'Lineær programmering opg 4'!$K$6*-1)</f>
        <v>-</v>
      </c>
      <c r="G626" s="167" t="str">
        <f>IF('Lineær programmering opg 4'!$D$7=0,"-",((-A626+'Lineær programmering opg 4'!$M$7)/'Lineær programmering opg 4'!$K$7)*-1)</f>
        <v>-</v>
      </c>
      <c r="H626" s="167" t="str">
        <f>IF('Lineær programmering opg 4'!$C$8=0,"-",((-A626+'Lineær programmering opg 4'!$M$8)/'Lineær programmering opg 4'!$K$8)*-1)</f>
        <v>-</v>
      </c>
      <c r="I626" s="167" t="str">
        <f>IF('Lineær programmering opg 4'!$D$8=0,"-",'Lineær programmering opg 4'!$G$8)</f>
        <v>-</v>
      </c>
      <c r="J626" s="295">
        <f>A626*'Lineær programmering opg 4'!$C$11+Datatabel!C626*'Lineær programmering opg 4'!$D$11</f>
        <v>26990.39999999967</v>
      </c>
      <c r="K626" s="9">
        <f t="shared" si="47"/>
        <v>0</v>
      </c>
      <c r="L626" s="9">
        <f t="shared" si="48"/>
        <v>0</v>
      </c>
    </row>
    <row r="627" spans="1:12" ht="15" x14ac:dyDescent="0.25">
      <c r="A627" s="167">
        <f t="shared" si="46"/>
        <v>225.02400000000165</v>
      </c>
      <c r="B627" s="325">
        <f t="shared" si="49"/>
        <v>0.93760000000000687</v>
      </c>
      <c r="C627" s="167">
        <f t="shared" si="45"/>
        <v>29.951999999996701</v>
      </c>
      <c r="D627" s="167">
        <f>IF('Lineær programmering opg 4'!$M$4=0,"-",(-A627+'Lineær programmering opg 4'!$M$4)/'Lineær programmering opg 4'!$K$4*-1)</f>
        <v>29.951999999996701</v>
      </c>
      <c r="E627" s="167">
        <f>IF('Lineær programmering opg 4'!$M$5=0,"-",(-A627+'Lineær programmering opg 4'!$M$5)/'Lineær programmering opg 4'!$K$5*-1)</f>
        <v>131.23199999999878</v>
      </c>
      <c r="F627" s="167" t="str">
        <f>IF('Lineær programmering opg 4'!$E$6=0,"-",(-A627+'Lineær programmering opg 4'!$M$6)/'Lineær programmering opg 4'!$K$6*-1)</f>
        <v>-</v>
      </c>
      <c r="G627" s="167" t="str">
        <f>IF('Lineær programmering opg 4'!$D$7=0,"-",((-A627+'Lineær programmering opg 4'!$M$7)/'Lineær programmering opg 4'!$K$7)*-1)</f>
        <v>-</v>
      </c>
      <c r="H627" s="167" t="str">
        <f>IF('Lineær programmering opg 4'!$C$8=0,"-",((-A627+'Lineær programmering opg 4'!$M$8)/'Lineær programmering opg 4'!$K$8)*-1)</f>
        <v>-</v>
      </c>
      <c r="I627" s="167" t="str">
        <f>IF('Lineær programmering opg 4'!$D$8=0,"-",'Lineær programmering opg 4'!$G$8)</f>
        <v>-</v>
      </c>
      <c r="J627" s="295">
        <f>A627*'Lineær programmering opg 4'!$C$11+Datatabel!C627*'Lineær programmering opg 4'!$D$11</f>
        <v>26995.19999999967</v>
      </c>
      <c r="K627" s="9">
        <f t="shared" si="47"/>
        <v>0</v>
      </c>
      <c r="L627" s="9">
        <f t="shared" si="48"/>
        <v>0</v>
      </c>
    </row>
    <row r="628" spans="1:12" ht="15" x14ac:dyDescent="0.25">
      <c r="A628" s="167">
        <f t="shared" si="46"/>
        <v>225.00000000000165</v>
      </c>
      <c r="B628" s="325">
        <f t="shared" si="49"/>
        <v>0.93750000000000688</v>
      </c>
      <c r="C628" s="167">
        <f t="shared" si="45"/>
        <v>29.999999999996703</v>
      </c>
      <c r="D628" s="167">
        <f>IF('Lineær programmering opg 4'!$M$4=0,"-",(-A628+'Lineær programmering opg 4'!$M$4)/'Lineær programmering opg 4'!$K$4*-1)</f>
        <v>29.999999999996703</v>
      </c>
      <c r="E628" s="167">
        <f>IF('Lineær programmering opg 4'!$M$5=0,"-",(-A628+'Lineær programmering opg 4'!$M$5)/'Lineær programmering opg 4'!$K$5*-1)</f>
        <v>131.24999999999878</v>
      </c>
      <c r="F628" s="167" t="str">
        <f>IF('Lineær programmering opg 4'!$E$6=0,"-",(-A628+'Lineær programmering opg 4'!$M$6)/'Lineær programmering opg 4'!$K$6*-1)</f>
        <v>-</v>
      </c>
      <c r="G628" s="167" t="str">
        <f>IF('Lineær programmering opg 4'!$D$7=0,"-",((-A628+'Lineær programmering opg 4'!$M$7)/'Lineær programmering opg 4'!$K$7)*-1)</f>
        <v>-</v>
      </c>
      <c r="H628" s="167" t="str">
        <f>IF('Lineær programmering opg 4'!$C$8=0,"-",((-A628+'Lineær programmering opg 4'!$M$8)/'Lineær programmering opg 4'!$K$8)*-1)</f>
        <v>-</v>
      </c>
      <c r="I628" s="167" t="str">
        <f>IF('Lineær programmering opg 4'!$D$8=0,"-",'Lineær programmering opg 4'!$G$8)</f>
        <v>-</v>
      </c>
      <c r="J628" s="295">
        <f>A628*'Lineær programmering opg 4'!$C$11+Datatabel!C628*'Lineær programmering opg 4'!$D$11</f>
        <v>26999.999999999669</v>
      </c>
      <c r="K628" s="9">
        <f t="shared" si="47"/>
        <v>0</v>
      </c>
      <c r="L628" s="9">
        <f t="shared" si="48"/>
        <v>0</v>
      </c>
    </row>
    <row r="629" spans="1:12" ht="15" x14ac:dyDescent="0.25">
      <c r="A629" s="167">
        <f t="shared" si="46"/>
        <v>224.97600000000165</v>
      </c>
      <c r="B629" s="325">
        <f t="shared" si="49"/>
        <v>0.93740000000000689</v>
      </c>
      <c r="C629" s="167">
        <f t="shared" si="45"/>
        <v>30.047999999996705</v>
      </c>
      <c r="D629" s="167">
        <f>IF('Lineær programmering opg 4'!$M$4=0,"-",(-A629+'Lineær programmering opg 4'!$M$4)/'Lineær programmering opg 4'!$K$4*-1)</f>
        <v>30.047999999996705</v>
      </c>
      <c r="E629" s="167">
        <f>IF('Lineær programmering opg 4'!$M$5=0,"-",(-A629+'Lineær programmering opg 4'!$M$5)/'Lineær programmering opg 4'!$K$5*-1)</f>
        <v>131.26799999999878</v>
      </c>
      <c r="F629" s="167" t="str">
        <f>IF('Lineær programmering opg 4'!$E$6=0,"-",(-A629+'Lineær programmering opg 4'!$M$6)/'Lineær programmering opg 4'!$K$6*-1)</f>
        <v>-</v>
      </c>
      <c r="G629" s="167" t="str">
        <f>IF('Lineær programmering opg 4'!$D$7=0,"-",((-A629+'Lineær programmering opg 4'!$M$7)/'Lineær programmering opg 4'!$K$7)*-1)</f>
        <v>-</v>
      </c>
      <c r="H629" s="167" t="str">
        <f>IF('Lineær programmering opg 4'!$C$8=0,"-",((-A629+'Lineær programmering opg 4'!$M$8)/'Lineær programmering opg 4'!$K$8)*-1)</f>
        <v>-</v>
      </c>
      <c r="I629" s="167" t="str">
        <f>IF('Lineær programmering opg 4'!$D$8=0,"-",'Lineær programmering opg 4'!$G$8)</f>
        <v>-</v>
      </c>
      <c r="J629" s="295">
        <f>A629*'Lineær programmering opg 4'!$C$11+Datatabel!C629*'Lineær programmering opg 4'!$D$11</f>
        <v>27004.799999999672</v>
      </c>
      <c r="K629" s="9">
        <f t="shared" si="47"/>
        <v>0</v>
      </c>
      <c r="L629" s="9">
        <f t="shared" si="48"/>
        <v>0</v>
      </c>
    </row>
    <row r="630" spans="1:12" ht="15" x14ac:dyDescent="0.25">
      <c r="A630" s="167">
        <f t="shared" si="46"/>
        <v>224.95200000000165</v>
      </c>
      <c r="B630" s="325">
        <f t="shared" si="49"/>
        <v>0.93730000000000691</v>
      </c>
      <c r="C630" s="167">
        <f t="shared" si="45"/>
        <v>30.095999999996707</v>
      </c>
      <c r="D630" s="167">
        <f>IF('Lineær programmering opg 4'!$M$4=0,"-",(-A630+'Lineær programmering opg 4'!$M$4)/'Lineær programmering opg 4'!$K$4*-1)</f>
        <v>30.095999999996707</v>
      </c>
      <c r="E630" s="167">
        <f>IF('Lineær programmering opg 4'!$M$5=0,"-",(-A630+'Lineær programmering opg 4'!$M$5)/'Lineær programmering opg 4'!$K$5*-1)</f>
        <v>131.28599999999878</v>
      </c>
      <c r="F630" s="167" t="str">
        <f>IF('Lineær programmering opg 4'!$E$6=0,"-",(-A630+'Lineær programmering opg 4'!$M$6)/'Lineær programmering opg 4'!$K$6*-1)</f>
        <v>-</v>
      </c>
      <c r="G630" s="167" t="str">
        <f>IF('Lineær programmering opg 4'!$D$7=0,"-",((-A630+'Lineær programmering opg 4'!$M$7)/'Lineær programmering opg 4'!$K$7)*-1)</f>
        <v>-</v>
      </c>
      <c r="H630" s="167" t="str">
        <f>IF('Lineær programmering opg 4'!$C$8=0,"-",((-A630+'Lineær programmering opg 4'!$M$8)/'Lineær programmering opg 4'!$K$8)*-1)</f>
        <v>-</v>
      </c>
      <c r="I630" s="167" t="str">
        <f>IF('Lineær programmering opg 4'!$D$8=0,"-",'Lineær programmering opg 4'!$G$8)</f>
        <v>-</v>
      </c>
      <c r="J630" s="295">
        <f>A630*'Lineær programmering opg 4'!$C$11+Datatabel!C630*'Lineær programmering opg 4'!$D$11</f>
        <v>27009.599999999671</v>
      </c>
      <c r="K630" s="9">
        <f t="shared" si="47"/>
        <v>0</v>
      </c>
      <c r="L630" s="9">
        <f t="shared" si="48"/>
        <v>0</v>
      </c>
    </row>
    <row r="631" spans="1:12" ht="15" x14ac:dyDescent="0.25">
      <c r="A631" s="167">
        <f t="shared" si="46"/>
        <v>224.92800000000165</v>
      </c>
      <c r="B631" s="325">
        <f t="shared" si="49"/>
        <v>0.93720000000000692</v>
      </c>
      <c r="C631" s="167">
        <f t="shared" si="45"/>
        <v>30.143999999996709</v>
      </c>
      <c r="D631" s="167">
        <f>IF('Lineær programmering opg 4'!$M$4=0,"-",(-A631+'Lineær programmering opg 4'!$M$4)/'Lineær programmering opg 4'!$K$4*-1)</f>
        <v>30.143999999996709</v>
      </c>
      <c r="E631" s="167">
        <f>IF('Lineær programmering opg 4'!$M$5=0,"-",(-A631+'Lineær programmering opg 4'!$M$5)/'Lineær programmering opg 4'!$K$5*-1)</f>
        <v>131.30399999999878</v>
      </c>
      <c r="F631" s="167" t="str">
        <f>IF('Lineær programmering opg 4'!$E$6=0,"-",(-A631+'Lineær programmering opg 4'!$M$6)/'Lineær programmering opg 4'!$K$6*-1)</f>
        <v>-</v>
      </c>
      <c r="G631" s="167" t="str">
        <f>IF('Lineær programmering opg 4'!$D$7=0,"-",((-A631+'Lineær programmering opg 4'!$M$7)/'Lineær programmering opg 4'!$K$7)*-1)</f>
        <v>-</v>
      </c>
      <c r="H631" s="167" t="str">
        <f>IF('Lineær programmering opg 4'!$C$8=0,"-",((-A631+'Lineær programmering opg 4'!$M$8)/'Lineær programmering opg 4'!$K$8)*-1)</f>
        <v>-</v>
      </c>
      <c r="I631" s="167" t="str">
        <f>IF('Lineær programmering opg 4'!$D$8=0,"-",'Lineær programmering opg 4'!$G$8)</f>
        <v>-</v>
      </c>
      <c r="J631" s="295">
        <f>A631*'Lineær programmering opg 4'!$C$11+Datatabel!C631*'Lineær programmering opg 4'!$D$11</f>
        <v>27014.39999999967</v>
      </c>
      <c r="K631" s="9">
        <f t="shared" si="47"/>
        <v>0</v>
      </c>
      <c r="L631" s="9">
        <f t="shared" si="48"/>
        <v>0</v>
      </c>
    </row>
    <row r="632" spans="1:12" ht="15" x14ac:dyDescent="0.25">
      <c r="A632" s="167">
        <f t="shared" si="46"/>
        <v>224.90400000000167</v>
      </c>
      <c r="B632" s="325">
        <f t="shared" si="49"/>
        <v>0.93710000000000693</v>
      </c>
      <c r="C632" s="167">
        <f t="shared" si="45"/>
        <v>30.191999999996654</v>
      </c>
      <c r="D632" s="167">
        <f>IF('Lineær programmering opg 4'!$M$4=0,"-",(-A632+'Lineær programmering opg 4'!$M$4)/'Lineær programmering opg 4'!$K$4*-1)</f>
        <v>30.191999999996654</v>
      </c>
      <c r="E632" s="167">
        <f>IF('Lineær programmering opg 4'!$M$5=0,"-",(-A632+'Lineær programmering opg 4'!$M$5)/'Lineær programmering opg 4'!$K$5*-1)</f>
        <v>131.32199999999875</v>
      </c>
      <c r="F632" s="167" t="str">
        <f>IF('Lineær programmering opg 4'!$E$6=0,"-",(-A632+'Lineær programmering opg 4'!$M$6)/'Lineær programmering opg 4'!$K$6*-1)</f>
        <v>-</v>
      </c>
      <c r="G632" s="167" t="str">
        <f>IF('Lineær programmering opg 4'!$D$7=0,"-",((-A632+'Lineær programmering opg 4'!$M$7)/'Lineær programmering opg 4'!$K$7)*-1)</f>
        <v>-</v>
      </c>
      <c r="H632" s="167" t="str">
        <f>IF('Lineær programmering opg 4'!$C$8=0,"-",((-A632+'Lineær programmering opg 4'!$M$8)/'Lineær programmering opg 4'!$K$8)*-1)</f>
        <v>-</v>
      </c>
      <c r="I632" s="167" t="str">
        <f>IF('Lineær programmering opg 4'!$D$8=0,"-",'Lineær programmering opg 4'!$G$8)</f>
        <v>-</v>
      </c>
      <c r="J632" s="295">
        <f>A632*'Lineær programmering opg 4'!$C$11+Datatabel!C632*'Lineær programmering opg 4'!$D$11</f>
        <v>27019.199999999666</v>
      </c>
      <c r="K632" s="9">
        <f t="shared" si="47"/>
        <v>0</v>
      </c>
      <c r="L632" s="9">
        <f t="shared" si="48"/>
        <v>0</v>
      </c>
    </row>
    <row r="633" spans="1:12" ht="15" x14ac:dyDescent="0.25">
      <c r="A633" s="167">
        <f t="shared" si="46"/>
        <v>224.88000000000167</v>
      </c>
      <c r="B633" s="325">
        <f t="shared" si="49"/>
        <v>0.93700000000000694</v>
      </c>
      <c r="C633" s="167">
        <f t="shared" si="45"/>
        <v>30.239999999996655</v>
      </c>
      <c r="D633" s="167">
        <f>IF('Lineær programmering opg 4'!$M$4=0,"-",(-A633+'Lineær programmering opg 4'!$M$4)/'Lineær programmering opg 4'!$K$4*-1)</f>
        <v>30.239999999996655</v>
      </c>
      <c r="E633" s="167">
        <f>IF('Lineær programmering opg 4'!$M$5=0,"-",(-A633+'Lineær programmering opg 4'!$M$5)/'Lineær programmering opg 4'!$K$5*-1)</f>
        <v>131.33999999999875</v>
      </c>
      <c r="F633" s="167" t="str">
        <f>IF('Lineær programmering opg 4'!$E$6=0,"-",(-A633+'Lineær programmering opg 4'!$M$6)/'Lineær programmering opg 4'!$K$6*-1)</f>
        <v>-</v>
      </c>
      <c r="G633" s="167" t="str">
        <f>IF('Lineær programmering opg 4'!$D$7=0,"-",((-A633+'Lineær programmering opg 4'!$M$7)/'Lineær programmering opg 4'!$K$7)*-1)</f>
        <v>-</v>
      </c>
      <c r="H633" s="167" t="str">
        <f>IF('Lineær programmering opg 4'!$C$8=0,"-",((-A633+'Lineær programmering opg 4'!$M$8)/'Lineær programmering opg 4'!$K$8)*-1)</f>
        <v>-</v>
      </c>
      <c r="I633" s="167" t="str">
        <f>IF('Lineær programmering opg 4'!$D$8=0,"-",'Lineær programmering opg 4'!$G$8)</f>
        <v>-</v>
      </c>
      <c r="J633" s="295">
        <f>A633*'Lineær programmering opg 4'!$C$11+Datatabel!C633*'Lineær programmering opg 4'!$D$11</f>
        <v>27023.999999999665</v>
      </c>
      <c r="K633" s="9">
        <f t="shared" si="47"/>
        <v>0</v>
      </c>
      <c r="L633" s="9">
        <f t="shared" si="48"/>
        <v>0</v>
      </c>
    </row>
    <row r="634" spans="1:12" ht="15" x14ac:dyDescent="0.25">
      <c r="A634" s="167">
        <f t="shared" si="46"/>
        <v>224.85600000000167</v>
      </c>
      <c r="B634" s="325">
        <f t="shared" si="49"/>
        <v>0.93690000000000695</v>
      </c>
      <c r="C634" s="167">
        <f t="shared" si="45"/>
        <v>30.287999999996657</v>
      </c>
      <c r="D634" s="167">
        <f>IF('Lineær programmering opg 4'!$M$4=0,"-",(-A634+'Lineær programmering opg 4'!$M$4)/'Lineær programmering opg 4'!$K$4*-1)</f>
        <v>30.287999999996657</v>
      </c>
      <c r="E634" s="167">
        <f>IF('Lineær programmering opg 4'!$M$5=0,"-",(-A634+'Lineær programmering opg 4'!$M$5)/'Lineær programmering opg 4'!$K$5*-1)</f>
        <v>131.35799999999875</v>
      </c>
      <c r="F634" s="167" t="str">
        <f>IF('Lineær programmering opg 4'!$E$6=0,"-",(-A634+'Lineær programmering opg 4'!$M$6)/'Lineær programmering opg 4'!$K$6*-1)</f>
        <v>-</v>
      </c>
      <c r="G634" s="167" t="str">
        <f>IF('Lineær programmering opg 4'!$D$7=0,"-",((-A634+'Lineær programmering opg 4'!$M$7)/'Lineær programmering opg 4'!$K$7)*-1)</f>
        <v>-</v>
      </c>
      <c r="H634" s="167" t="str">
        <f>IF('Lineær programmering opg 4'!$C$8=0,"-",((-A634+'Lineær programmering opg 4'!$M$8)/'Lineær programmering opg 4'!$K$8)*-1)</f>
        <v>-</v>
      </c>
      <c r="I634" s="167" t="str">
        <f>IF('Lineær programmering opg 4'!$D$8=0,"-",'Lineær programmering opg 4'!$G$8)</f>
        <v>-</v>
      </c>
      <c r="J634" s="295">
        <f>A634*'Lineær programmering opg 4'!$C$11+Datatabel!C634*'Lineær programmering opg 4'!$D$11</f>
        <v>27028.799999999665</v>
      </c>
      <c r="K634" s="9">
        <f t="shared" si="47"/>
        <v>0</v>
      </c>
      <c r="L634" s="9">
        <f t="shared" si="48"/>
        <v>0</v>
      </c>
    </row>
    <row r="635" spans="1:12" ht="15" x14ac:dyDescent="0.25">
      <c r="A635" s="167">
        <f t="shared" si="46"/>
        <v>224.83200000000167</v>
      </c>
      <c r="B635" s="325">
        <f t="shared" si="49"/>
        <v>0.93680000000000696</v>
      </c>
      <c r="C635" s="167">
        <f t="shared" si="45"/>
        <v>30.335999999996659</v>
      </c>
      <c r="D635" s="167">
        <f>IF('Lineær programmering opg 4'!$M$4=0,"-",(-A635+'Lineær programmering opg 4'!$M$4)/'Lineær programmering opg 4'!$K$4*-1)</f>
        <v>30.335999999996659</v>
      </c>
      <c r="E635" s="167">
        <f>IF('Lineær programmering opg 4'!$M$5=0,"-",(-A635+'Lineær programmering opg 4'!$M$5)/'Lineær programmering opg 4'!$K$5*-1)</f>
        <v>131.37599999999875</v>
      </c>
      <c r="F635" s="167" t="str">
        <f>IF('Lineær programmering opg 4'!$E$6=0,"-",(-A635+'Lineær programmering opg 4'!$M$6)/'Lineær programmering opg 4'!$K$6*-1)</f>
        <v>-</v>
      </c>
      <c r="G635" s="167" t="str">
        <f>IF('Lineær programmering opg 4'!$D$7=0,"-",((-A635+'Lineær programmering opg 4'!$M$7)/'Lineær programmering opg 4'!$K$7)*-1)</f>
        <v>-</v>
      </c>
      <c r="H635" s="167" t="str">
        <f>IF('Lineær programmering opg 4'!$C$8=0,"-",((-A635+'Lineær programmering opg 4'!$M$8)/'Lineær programmering opg 4'!$K$8)*-1)</f>
        <v>-</v>
      </c>
      <c r="I635" s="167" t="str">
        <f>IF('Lineær programmering opg 4'!$D$8=0,"-",'Lineær programmering opg 4'!$G$8)</f>
        <v>-</v>
      </c>
      <c r="J635" s="295">
        <f>A635*'Lineær programmering opg 4'!$C$11+Datatabel!C635*'Lineær programmering opg 4'!$D$11</f>
        <v>27033.599999999667</v>
      </c>
      <c r="K635" s="9">
        <f t="shared" si="47"/>
        <v>0</v>
      </c>
      <c r="L635" s="9">
        <f t="shared" si="48"/>
        <v>0</v>
      </c>
    </row>
    <row r="636" spans="1:12" ht="15" x14ac:dyDescent="0.25">
      <c r="A636" s="167">
        <f t="shared" si="46"/>
        <v>224.80800000000167</v>
      </c>
      <c r="B636" s="325">
        <f t="shared" si="49"/>
        <v>0.93670000000000697</v>
      </c>
      <c r="C636" s="167">
        <f t="shared" si="45"/>
        <v>30.383999999996661</v>
      </c>
      <c r="D636" s="167">
        <f>IF('Lineær programmering opg 4'!$M$4=0,"-",(-A636+'Lineær programmering opg 4'!$M$4)/'Lineær programmering opg 4'!$K$4*-1)</f>
        <v>30.383999999996661</v>
      </c>
      <c r="E636" s="167">
        <f>IF('Lineær programmering opg 4'!$M$5=0,"-",(-A636+'Lineær programmering opg 4'!$M$5)/'Lineær programmering opg 4'!$K$5*-1)</f>
        <v>131.39399999999875</v>
      </c>
      <c r="F636" s="167" t="str">
        <f>IF('Lineær programmering opg 4'!$E$6=0,"-",(-A636+'Lineær programmering opg 4'!$M$6)/'Lineær programmering opg 4'!$K$6*-1)</f>
        <v>-</v>
      </c>
      <c r="G636" s="167" t="str">
        <f>IF('Lineær programmering opg 4'!$D$7=0,"-",((-A636+'Lineær programmering opg 4'!$M$7)/'Lineær programmering opg 4'!$K$7)*-1)</f>
        <v>-</v>
      </c>
      <c r="H636" s="167" t="str">
        <f>IF('Lineær programmering opg 4'!$C$8=0,"-",((-A636+'Lineær programmering opg 4'!$M$8)/'Lineær programmering opg 4'!$K$8)*-1)</f>
        <v>-</v>
      </c>
      <c r="I636" s="167" t="str">
        <f>IF('Lineær programmering opg 4'!$D$8=0,"-",'Lineær programmering opg 4'!$G$8)</f>
        <v>-</v>
      </c>
      <c r="J636" s="295">
        <f>A636*'Lineær programmering opg 4'!$C$11+Datatabel!C636*'Lineær programmering opg 4'!$D$11</f>
        <v>27038.399999999667</v>
      </c>
      <c r="K636" s="9">
        <f t="shared" si="47"/>
        <v>0</v>
      </c>
      <c r="L636" s="9">
        <f t="shared" si="48"/>
        <v>0</v>
      </c>
    </row>
    <row r="637" spans="1:12" ht="15" x14ac:dyDescent="0.25">
      <c r="A637" s="167">
        <f t="shared" si="46"/>
        <v>224.78400000000167</v>
      </c>
      <c r="B637" s="325">
        <f t="shared" si="49"/>
        <v>0.93660000000000698</v>
      </c>
      <c r="C637" s="167">
        <f t="shared" si="45"/>
        <v>30.431999999996663</v>
      </c>
      <c r="D637" s="167">
        <f>IF('Lineær programmering opg 4'!$M$4=0,"-",(-A637+'Lineær programmering opg 4'!$M$4)/'Lineær programmering opg 4'!$K$4*-1)</f>
        <v>30.431999999996663</v>
      </c>
      <c r="E637" s="167">
        <f>IF('Lineær programmering opg 4'!$M$5=0,"-",(-A637+'Lineær programmering opg 4'!$M$5)/'Lineær programmering opg 4'!$K$5*-1)</f>
        <v>131.41199999999876</v>
      </c>
      <c r="F637" s="167" t="str">
        <f>IF('Lineær programmering opg 4'!$E$6=0,"-",(-A637+'Lineær programmering opg 4'!$M$6)/'Lineær programmering opg 4'!$K$6*-1)</f>
        <v>-</v>
      </c>
      <c r="G637" s="167" t="str">
        <f>IF('Lineær programmering opg 4'!$D$7=0,"-",((-A637+'Lineær programmering opg 4'!$M$7)/'Lineær programmering opg 4'!$K$7)*-1)</f>
        <v>-</v>
      </c>
      <c r="H637" s="167" t="str">
        <f>IF('Lineær programmering opg 4'!$C$8=0,"-",((-A637+'Lineær programmering opg 4'!$M$8)/'Lineær programmering opg 4'!$K$8)*-1)</f>
        <v>-</v>
      </c>
      <c r="I637" s="167" t="str">
        <f>IF('Lineær programmering opg 4'!$D$8=0,"-",'Lineær programmering opg 4'!$G$8)</f>
        <v>-</v>
      </c>
      <c r="J637" s="295">
        <f>A637*'Lineær programmering opg 4'!$C$11+Datatabel!C637*'Lineær programmering opg 4'!$D$11</f>
        <v>27043.199999999662</v>
      </c>
      <c r="K637" s="9">
        <f t="shared" si="47"/>
        <v>0</v>
      </c>
      <c r="L637" s="9">
        <f t="shared" si="48"/>
        <v>0</v>
      </c>
    </row>
    <row r="638" spans="1:12" ht="15" x14ac:dyDescent="0.25">
      <c r="A638" s="167">
        <f t="shared" si="46"/>
        <v>224.76000000000167</v>
      </c>
      <c r="B638" s="325">
        <f t="shared" si="49"/>
        <v>0.93650000000000699</v>
      </c>
      <c r="C638" s="167">
        <f t="shared" si="45"/>
        <v>30.479999999996664</v>
      </c>
      <c r="D638" s="167">
        <f>IF('Lineær programmering opg 4'!$M$4=0,"-",(-A638+'Lineær programmering opg 4'!$M$4)/'Lineær programmering opg 4'!$K$4*-1)</f>
        <v>30.479999999996664</v>
      </c>
      <c r="E638" s="167">
        <f>IF('Lineær programmering opg 4'!$M$5=0,"-",(-A638+'Lineær programmering opg 4'!$M$5)/'Lineær programmering opg 4'!$K$5*-1)</f>
        <v>131.42999999999876</v>
      </c>
      <c r="F638" s="167" t="str">
        <f>IF('Lineær programmering opg 4'!$E$6=0,"-",(-A638+'Lineær programmering opg 4'!$M$6)/'Lineær programmering opg 4'!$K$6*-1)</f>
        <v>-</v>
      </c>
      <c r="G638" s="167" t="str">
        <f>IF('Lineær programmering opg 4'!$D$7=0,"-",((-A638+'Lineær programmering opg 4'!$M$7)/'Lineær programmering opg 4'!$K$7)*-1)</f>
        <v>-</v>
      </c>
      <c r="H638" s="167" t="str">
        <f>IF('Lineær programmering opg 4'!$C$8=0,"-",((-A638+'Lineær programmering opg 4'!$M$8)/'Lineær programmering opg 4'!$K$8)*-1)</f>
        <v>-</v>
      </c>
      <c r="I638" s="167" t="str">
        <f>IF('Lineær programmering opg 4'!$D$8=0,"-",'Lineær programmering opg 4'!$G$8)</f>
        <v>-</v>
      </c>
      <c r="J638" s="295">
        <f>A638*'Lineær programmering opg 4'!$C$11+Datatabel!C638*'Lineær programmering opg 4'!$D$11</f>
        <v>27047.999999999665</v>
      </c>
      <c r="K638" s="9">
        <f t="shared" si="47"/>
        <v>0</v>
      </c>
      <c r="L638" s="9">
        <f t="shared" si="48"/>
        <v>0</v>
      </c>
    </row>
    <row r="639" spans="1:12" ht="15" x14ac:dyDescent="0.25">
      <c r="A639" s="167">
        <f t="shared" si="46"/>
        <v>224.7360000000017</v>
      </c>
      <c r="B639" s="325">
        <f t="shared" si="49"/>
        <v>0.936400000000007</v>
      </c>
      <c r="C639" s="167">
        <f t="shared" si="45"/>
        <v>30.527999999996609</v>
      </c>
      <c r="D639" s="167">
        <f>IF('Lineær programmering opg 4'!$M$4=0,"-",(-A639+'Lineær programmering opg 4'!$M$4)/'Lineær programmering opg 4'!$K$4*-1)</f>
        <v>30.527999999996609</v>
      </c>
      <c r="E639" s="167">
        <f>IF('Lineær programmering opg 4'!$M$5=0,"-",(-A639+'Lineær programmering opg 4'!$M$5)/'Lineær programmering opg 4'!$K$5*-1)</f>
        <v>131.44799999999873</v>
      </c>
      <c r="F639" s="167" t="str">
        <f>IF('Lineær programmering opg 4'!$E$6=0,"-",(-A639+'Lineær programmering opg 4'!$M$6)/'Lineær programmering opg 4'!$K$6*-1)</f>
        <v>-</v>
      </c>
      <c r="G639" s="167" t="str">
        <f>IF('Lineær programmering opg 4'!$D$7=0,"-",((-A639+'Lineær programmering opg 4'!$M$7)/'Lineær programmering opg 4'!$K$7)*-1)</f>
        <v>-</v>
      </c>
      <c r="H639" s="167" t="str">
        <f>IF('Lineær programmering opg 4'!$C$8=0,"-",((-A639+'Lineær programmering opg 4'!$M$8)/'Lineær programmering opg 4'!$K$8)*-1)</f>
        <v>-</v>
      </c>
      <c r="I639" s="167" t="str">
        <f>IF('Lineær programmering opg 4'!$D$8=0,"-",'Lineær programmering opg 4'!$G$8)</f>
        <v>-</v>
      </c>
      <c r="J639" s="295">
        <f>A639*'Lineær programmering opg 4'!$C$11+Datatabel!C639*'Lineær programmering opg 4'!$D$11</f>
        <v>27052.799999999661</v>
      </c>
      <c r="K639" s="9">
        <f t="shared" si="47"/>
        <v>0</v>
      </c>
      <c r="L639" s="9">
        <f t="shared" si="48"/>
        <v>0</v>
      </c>
    </row>
    <row r="640" spans="1:12" ht="15" x14ac:dyDescent="0.25">
      <c r="A640" s="167">
        <f t="shared" si="46"/>
        <v>224.71200000000169</v>
      </c>
      <c r="B640" s="325">
        <f t="shared" si="49"/>
        <v>0.93630000000000702</v>
      </c>
      <c r="C640" s="167">
        <f t="shared" si="45"/>
        <v>30.575999999996611</v>
      </c>
      <c r="D640" s="167">
        <f>IF('Lineær programmering opg 4'!$M$4=0,"-",(-A640+'Lineær programmering opg 4'!$M$4)/'Lineær programmering opg 4'!$K$4*-1)</f>
        <v>30.575999999996611</v>
      </c>
      <c r="E640" s="167">
        <f>IF('Lineær programmering opg 4'!$M$5=0,"-",(-A640+'Lineær programmering opg 4'!$M$5)/'Lineær programmering opg 4'!$K$5*-1)</f>
        <v>131.46599999999873</v>
      </c>
      <c r="F640" s="167" t="str">
        <f>IF('Lineær programmering opg 4'!$E$6=0,"-",(-A640+'Lineær programmering opg 4'!$M$6)/'Lineær programmering opg 4'!$K$6*-1)</f>
        <v>-</v>
      </c>
      <c r="G640" s="167" t="str">
        <f>IF('Lineær programmering opg 4'!$D$7=0,"-",((-A640+'Lineær programmering opg 4'!$M$7)/'Lineær programmering opg 4'!$K$7)*-1)</f>
        <v>-</v>
      </c>
      <c r="H640" s="167" t="str">
        <f>IF('Lineær programmering opg 4'!$C$8=0,"-",((-A640+'Lineær programmering opg 4'!$M$8)/'Lineær programmering opg 4'!$K$8)*-1)</f>
        <v>-</v>
      </c>
      <c r="I640" s="167" t="str">
        <f>IF('Lineær programmering opg 4'!$D$8=0,"-",'Lineær programmering opg 4'!$G$8)</f>
        <v>-</v>
      </c>
      <c r="J640" s="295">
        <f>A640*'Lineær programmering opg 4'!$C$11+Datatabel!C640*'Lineær programmering opg 4'!$D$11</f>
        <v>27057.59999999966</v>
      </c>
      <c r="K640" s="9">
        <f t="shared" si="47"/>
        <v>0</v>
      </c>
      <c r="L640" s="9">
        <f t="shared" si="48"/>
        <v>0</v>
      </c>
    </row>
    <row r="641" spans="1:12" ht="15" x14ac:dyDescent="0.25">
      <c r="A641" s="167">
        <f t="shared" si="46"/>
        <v>224.68800000000169</v>
      </c>
      <c r="B641" s="325">
        <f t="shared" si="49"/>
        <v>0.93620000000000703</v>
      </c>
      <c r="C641" s="167">
        <f t="shared" si="45"/>
        <v>30.623999999996613</v>
      </c>
      <c r="D641" s="167">
        <f>IF('Lineær programmering opg 4'!$M$4=0,"-",(-A641+'Lineær programmering opg 4'!$M$4)/'Lineær programmering opg 4'!$K$4*-1)</f>
        <v>30.623999999996613</v>
      </c>
      <c r="E641" s="167">
        <f>IF('Lineær programmering opg 4'!$M$5=0,"-",(-A641+'Lineær programmering opg 4'!$M$5)/'Lineær programmering opg 4'!$K$5*-1)</f>
        <v>131.48399999999873</v>
      </c>
      <c r="F641" s="167" t="str">
        <f>IF('Lineær programmering opg 4'!$E$6=0,"-",(-A641+'Lineær programmering opg 4'!$M$6)/'Lineær programmering opg 4'!$K$6*-1)</f>
        <v>-</v>
      </c>
      <c r="G641" s="167" t="str">
        <f>IF('Lineær programmering opg 4'!$D$7=0,"-",((-A641+'Lineær programmering opg 4'!$M$7)/'Lineær programmering opg 4'!$K$7)*-1)</f>
        <v>-</v>
      </c>
      <c r="H641" s="167" t="str">
        <f>IF('Lineær programmering opg 4'!$C$8=0,"-",((-A641+'Lineær programmering opg 4'!$M$8)/'Lineær programmering opg 4'!$K$8)*-1)</f>
        <v>-</v>
      </c>
      <c r="I641" s="167" t="str">
        <f>IF('Lineær programmering opg 4'!$D$8=0,"-",'Lineær programmering opg 4'!$G$8)</f>
        <v>-</v>
      </c>
      <c r="J641" s="295">
        <f>A641*'Lineær programmering opg 4'!$C$11+Datatabel!C641*'Lineær programmering opg 4'!$D$11</f>
        <v>27062.399999999663</v>
      </c>
      <c r="K641" s="9">
        <f t="shared" si="47"/>
        <v>0</v>
      </c>
      <c r="L641" s="9">
        <f t="shared" si="48"/>
        <v>0</v>
      </c>
    </row>
    <row r="642" spans="1:12" ht="15" x14ac:dyDescent="0.25">
      <c r="A642" s="167">
        <f t="shared" si="46"/>
        <v>224.66400000000169</v>
      </c>
      <c r="B642" s="325">
        <f t="shared" si="49"/>
        <v>0.93610000000000704</v>
      </c>
      <c r="C642" s="167">
        <f t="shared" si="45"/>
        <v>30.671999999996615</v>
      </c>
      <c r="D642" s="167">
        <f>IF('Lineær programmering opg 4'!$M$4=0,"-",(-A642+'Lineær programmering opg 4'!$M$4)/'Lineær programmering opg 4'!$K$4*-1)</f>
        <v>30.671999999996615</v>
      </c>
      <c r="E642" s="167">
        <f>IF('Lineær programmering opg 4'!$M$5=0,"-",(-A642+'Lineær programmering opg 4'!$M$5)/'Lineær programmering opg 4'!$K$5*-1)</f>
        <v>131.50199999999873</v>
      </c>
      <c r="F642" s="167" t="str">
        <f>IF('Lineær programmering opg 4'!$E$6=0,"-",(-A642+'Lineær programmering opg 4'!$M$6)/'Lineær programmering opg 4'!$K$6*-1)</f>
        <v>-</v>
      </c>
      <c r="G642" s="167" t="str">
        <f>IF('Lineær programmering opg 4'!$D$7=0,"-",((-A642+'Lineær programmering opg 4'!$M$7)/'Lineær programmering opg 4'!$K$7)*-1)</f>
        <v>-</v>
      </c>
      <c r="H642" s="167" t="str">
        <f>IF('Lineær programmering opg 4'!$C$8=0,"-",((-A642+'Lineær programmering opg 4'!$M$8)/'Lineær programmering opg 4'!$K$8)*-1)</f>
        <v>-</v>
      </c>
      <c r="I642" s="167" t="str">
        <f>IF('Lineær programmering opg 4'!$D$8=0,"-",'Lineær programmering opg 4'!$G$8)</f>
        <v>-</v>
      </c>
      <c r="J642" s="295">
        <f>A642*'Lineær programmering opg 4'!$C$11+Datatabel!C642*'Lineær programmering opg 4'!$D$11</f>
        <v>27067.199999999662</v>
      </c>
      <c r="K642" s="9">
        <f t="shared" si="47"/>
        <v>0</v>
      </c>
      <c r="L642" s="9">
        <f t="shared" si="48"/>
        <v>0</v>
      </c>
    </row>
    <row r="643" spans="1:12" ht="15" x14ac:dyDescent="0.25">
      <c r="A643" s="167">
        <f t="shared" si="46"/>
        <v>224.64000000000169</v>
      </c>
      <c r="B643" s="325">
        <f t="shared" si="49"/>
        <v>0.93600000000000705</v>
      </c>
      <c r="C643" s="167">
        <f t="shared" ref="C643:C706" si="50">MIN(D643,E643,F643,G643,H643,I643)</f>
        <v>30.719999999996617</v>
      </c>
      <c r="D643" s="167">
        <f>IF('Lineær programmering opg 4'!$M$4=0,"-",(-A643+'Lineær programmering opg 4'!$M$4)/'Lineær programmering opg 4'!$K$4*-1)</f>
        <v>30.719999999996617</v>
      </c>
      <c r="E643" s="167">
        <f>IF('Lineær programmering opg 4'!$M$5=0,"-",(-A643+'Lineær programmering opg 4'!$M$5)/'Lineær programmering opg 4'!$K$5*-1)</f>
        <v>131.51999999999873</v>
      </c>
      <c r="F643" s="167" t="str">
        <f>IF('Lineær programmering opg 4'!$E$6=0,"-",(-A643+'Lineær programmering opg 4'!$M$6)/'Lineær programmering opg 4'!$K$6*-1)</f>
        <v>-</v>
      </c>
      <c r="G643" s="167" t="str">
        <f>IF('Lineær programmering opg 4'!$D$7=0,"-",((-A643+'Lineær programmering opg 4'!$M$7)/'Lineær programmering opg 4'!$K$7)*-1)</f>
        <v>-</v>
      </c>
      <c r="H643" s="167" t="str">
        <f>IF('Lineær programmering opg 4'!$C$8=0,"-",((-A643+'Lineær programmering opg 4'!$M$8)/'Lineær programmering opg 4'!$K$8)*-1)</f>
        <v>-</v>
      </c>
      <c r="I643" s="167" t="str">
        <f>IF('Lineær programmering opg 4'!$D$8=0,"-",'Lineær programmering opg 4'!$G$8)</f>
        <v>-</v>
      </c>
      <c r="J643" s="295">
        <f>A643*'Lineær programmering opg 4'!$C$11+Datatabel!C643*'Lineær programmering opg 4'!$D$11</f>
        <v>27071.999999999658</v>
      </c>
      <c r="K643" s="9">
        <f t="shared" si="47"/>
        <v>0</v>
      </c>
      <c r="L643" s="9">
        <f t="shared" si="48"/>
        <v>0</v>
      </c>
    </row>
    <row r="644" spans="1:12" ht="15" x14ac:dyDescent="0.25">
      <c r="A644" s="167">
        <f t="shared" ref="A644:A707" si="51">$A$3*B644</f>
        <v>224.61600000000169</v>
      </c>
      <c r="B644" s="325">
        <f t="shared" si="49"/>
        <v>0.93590000000000706</v>
      </c>
      <c r="C644" s="167">
        <f t="shared" si="50"/>
        <v>30.767999999996618</v>
      </c>
      <c r="D644" s="167">
        <f>IF('Lineær programmering opg 4'!$M$4=0,"-",(-A644+'Lineær programmering opg 4'!$M$4)/'Lineær programmering opg 4'!$K$4*-1)</f>
        <v>30.767999999996618</v>
      </c>
      <c r="E644" s="167">
        <f>IF('Lineær programmering opg 4'!$M$5=0,"-",(-A644+'Lineær programmering opg 4'!$M$5)/'Lineær programmering opg 4'!$K$5*-1)</f>
        <v>131.53799999999873</v>
      </c>
      <c r="F644" s="167" t="str">
        <f>IF('Lineær programmering opg 4'!$E$6=0,"-",(-A644+'Lineær programmering opg 4'!$M$6)/'Lineær programmering opg 4'!$K$6*-1)</f>
        <v>-</v>
      </c>
      <c r="G644" s="167" t="str">
        <f>IF('Lineær programmering opg 4'!$D$7=0,"-",((-A644+'Lineær programmering opg 4'!$M$7)/'Lineær programmering opg 4'!$K$7)*-1)</f>
        <v>-</v>
      </c>
      <c r="H644" s="167" t="str">
        <f>IF('Lineær programmering opg 4'!$C$8=0,"-",((-A644+'Lineær programmering opg 4'!$M$8)/'Lineær programmering opg 4'!$K$8)*-1)</f>
        <v>-</v>
      </c>
      <c r="I644" s="167" t="str">
        <f>IF('Lineær programmering opg 4'!$D$8=0,"-",'Lineær programmering opg 4'!$G$8)</f>
        <v>-</v>
      </c>
      <c r="J644" s="295">
        <f>A644*'Lineær programmering opg 4'!$C$11+Datatabel!C644*'Lineær programmering opg 4'!$D$11</f>
        <v>27076.799999999661</v>
      </c>
      <c r="K644" s="9">
        <f t="shared" ref="K644:K707" si="52">IF($J$10004=J644,A644,0)</f>
        <v>0</v>
      </c>
      <c r="L644" s="9">
        <f t="shared" ref="L644:L707" si="53">IF(J644=$J$10004,C644,0)</f>
        <v>0</v>
      </c>
    </row>
    <row r="645" spans="1:12" ht="15" x14ac:dyDescent="0.25">
      <c r="A645" s="167">
        <f t="shared" si="51"/>
        <v>224.59200000000169</v>
      </c>
      <c r="B645" s="325">
        <f t="shared" ref="B645:B708" si="54">B644-0.01%</f>
        <v>0.93580000000000707</v>
      </c>
      <c r="C645" s="167">
        <f t="shared" si="50"/>
        <v>30.81599999999662</v>
      </c>
      <c r="D645" s="167">
        <f>IF('Lineær programmering opg 4'!$M$4=0,"-",(-A645+'Lineær programmering opg 4'!$M$4)/'Lineær programmering opg 4'!$K$4*-1)</f>
        <v>30.81599999999662</v>
      </c>
      <c r="E645" s="167">
        <f>IF('Lineær programmering opg 4'!$M$5=0,"-",(-A645+'Lineær programmering opg 4'!$M$5)/'Lineær programmering opg 4'!$K$5*-1)</f>
        <v>131.55599999999873</v>
      </c>
      <c r="F645" s="167" t="str">
        <f>IF('Lineær programmering opg 4'!$E$6=0,"-",(-A645+'Lineær programmering opg 4'!$M$6)/'Lineær programmering opg 4'!$K$6*-1)</f>
        <v>-</v>
      </c>
      <c r="G645" s="167" t="str">
        <f>IF('Lineær programmering opg 4'!$D$7=0,"-",((-A645+'Lineær programmering opg 4'!$M$7)/'Lineær programmering opg 4'!$K$7)*-1)</f>
        <v>-</v>
      </c>
      <c r="H645" s="167" t="str">
        <f>IF('Lineær programmering opg 4'!$C$8=0,"-",((-A645+'Lineær programmering opg 4'!$M$8)/'Lineær programmering opg 4'!$K$8)*-1)</f>
        <v>-</v>
      </c>
      <c r="I645" s="167" t="str">
        <f>IF('Lineær programmering opg 4'!$D$8=0,"-",'Lineær programmering opg 4'!$G$8)</f>
        <v>-</v>
      </c>
      <c r="J645" s="295">
        <f>A645*'Lineær programmering opg 4'!$C$11+Datatabel!C645*'Lineær programmering opg 4'!$D$11</f>
        <v>27081.59999999966</v>
      </c>
      <c r="K645" s="9">
        <f t="shared" si="52"/>
        <v>0</v>
      </c>
      <c r="L645" s="9">
        <f t="shared" si="53"/>
        <v>0</v>
      </c>
    </row>
    <row r="646" spans="1:12" ht="15" x14ac:dyDescent="0.25">
      <c r="A646" s="167">
        <f t="shared" si="51"/>
        <v>224.56800000000169</v>
      </c>
      <c r="B646" s="325">
        <f t="shared" si="54"/>
        <v>0.93570000000000708</v>
      </c>
      <c r="C646" s="167">
        <f t="shared" si="50"/>
        <v>30.863999999996622</v>
      </c>
      <c r="D646" s="167">
        <f>IF('Lineær programmering opg 4'!$M$4=0,"-",(-A646+'Lineær programmering opg 4'!$M$4)/'Lineær programmering opg 4'!$K$4*-1)</f>
        <v>30.863999999996622</v>
      </c>
      <c r="E646" s="167">
        <f>IF('Lineær programmering opg 4'!$M$5=0,"-",(-A646+'Lineær programmering opg 4'!$M$5)/'Lineær programmering opg 4'!$K$5*-1)</f>
        <v>131.57399999999873</v>
      </c>
      <c r="F646" s="167" t="str">
        <f>IF('Lineær programmering opg 4'!$E$6=0,"-",(-A646+'Lineær programmering opg 4'!$M$6)/'Lineær programmering opg 4'!$K$6*-1)</f>
        <v>-</v>
      </c>
      <c r="G646" s="167" t="str">
        <f>IF('Lineær programmering opg 4'!$D$7=0,"-",((-A646+'Lineær programmering opg 4'!$M$7)/'Lineær programmering opg 4'!$K$7)*-1)</f>
        <v>-</v>
      </c>
      <c r="H646" s="167" t="str">
        <f>IF('Lineær programmering opg 4'!$C$8=0,"-",((-A646+'Lineær programmering opg 4'!$M$8)/'Lineær programmering opg 4'!$K$8)*-1)</f>
        <v>-</v>
      </c>
      <c r="I646" s="167" t="str">
        <f>IF('Lineær programmering opg 4'!$D$8=0,"-",'Lineær programmering opg 4'!$G$8)</f>
        <v>-</v>
      </c>
      <c r="J646" s="295">
        <f>A646*'Lineær programmering opg 4'!$C$11+Datatabel!C646*'Lineær programmering opg 4'!$D$11</f>
        <v>27086.399999999663</v>
      </c>
      <c r="K646" s="9">
        <f t="shared" si="52"/>
        <v>0</v>
      </c>
      <c r="L646" s="9">
        <f t="shared" si="53"/>
        <v>0</v>
      </c>
    </row>
    <row r="647" spans="1:12" ht="15" x14ac:dyDescent="0.25">
      <c r="A647" s="167">
        <f t="shared" si="51"/>
        <v>224.54400000000169</v>
      </c>
      <c r="B647" s="325">
        <f t="shared" si="54"/>
        <v>0.93560000000000709</v>
      </c>
      <c r="C647" s="167">
        <f t="shared" si="50"/>
        <v>30.911999999996624</v>
      </c>
      <c r="D647" s="167">
        <f>IF('Lineær programmering opg 4'!$M$4=0,"-",(-A647+'Lineær programmering opg 4'!$M$4)/'Lineær programmering opg 4'!$K$4*-1)</f>
        <v>30.911999999996624</v>
      </c>
      <c r="E647" s="167">
        <f>IF('Lineær programmering opg 4'!$M$5=0,"-",(-A647+'Lineær programmering opg 4'!$M$5)/'Lineær programmering opg 4'!$K$5*-1)</f>
        <v>131.59199999999873</v>
      </c>
      <c r="F647" s="167" t="str">
        <f>IF('Lineær programmering opg 4'!$E$6=0,"-",(-A647+'Lineær programmering opg 4'!$M$6)/'Lineær programmering opg 4'!$K$6*-1)</f>
        <v>-</v>
      </c>
      <c r="G647" s="167" t="str">
        <f>IF('Lineær programmering opg 4'!$D$7=0,"-",((-A647+'Lineær programmering opg 4'!$M$7)/'Lineær programmering opg 4'!$K$7)*-1)</f>
        <v>-</v>
      </c>
      <c r="H647" s="167" t="str">
        <f>IF('Lineær programmering opg 4'!$C$8=0,"-",((-A647+'Lineær programmering opg 4'!$M$8)/'Lineær programmering opg 4'!$K$8)*-1)</f>
        <v>-</v>
      </c>
      <c r="I647" s="167" t="str">
        <f>IF('Lineær programmering opg 4'!$D$8=0,"-",'Lineær programmering opg 4'!$G$8)</f>
        <v>-</v>
      </c>
      <c r="J647" s="295">
        <f>A647*'Lineær programmering opg 4'!$C$11+Datatabel!C647*'Lineær programmering opg 4'!$D$11</f>
        <v>27091.199999999662</v>
      </c>
      <c r="K647" s="9">
        <f t="shared" si="52"/>
        <v>0</v>
      </c>
      <c r="L647" s="9">
        <f t="shared" si="53"/>
        <v>0</v>
      </c>
    </row>
    <row r="648" spans="1:12" ht="15" x14ac:dyDescent="0.25">
      <c r="A648" s="167">
        <f t="shared" si="51"/>
        <v>224.52000000000172</v>
      </c>
      <c r="B648" s="325">
        <f t="shared" si="54"/>
        <v>0.9355000000000071</v>
      </c>
      <c r="C648" s="167">
        <f t="shared" si="50"/>
        <v>30.959999999996569</v>
      </c>
      <c r="D648" s="167">
        <f>IF('Lineær programmering opg 4'!$M$4=0,"-",(-A648+'Lineær programmering opg 4'!$M$4)/'Lineær programmering opg 4'!$K$4*-1)</f>
        <v>30.959999999996569</v>
      </c>
      <c r="E648" s="167">
        <f>IF('Lineær programmering opg 4'!$M$5=0,"-",(-A648+'Lineær programmering opg 4'!$M$5)/'Lineær programmering opg 4'!$K$5*-1)</f>
        <v>131.60999999999873</v>
      </c>
      <c r="F648" s="167" t="str">
        <f>IF('Lineær programmering opg 4'!$E$6=0,"-",(-A648+'Lineær programmering opg 4'!$M$6)/'Lineær programmering opg 4'!$K$6*-1)</f>
        <v>-</v>
      </c>
      <c r="G648" s="167" t="str">
        <f>IF('Lineær programmering opg 4'!$D$7=0,"-",((-A648+'Lineær programmering opg 4'!$M$7)/'Lineær programmering opg 4'!$K$7)*-1)</f>
        <v>-</v>
      </c>
      <c r="H648" s="167" t="str">
        <f>IF('Lineær programmering opg 4'!$C$8=0,"-",((-A648+'Lineær programmering opg 4'!$M$8)/'Lineær programmering opg 4'!$K$8)*-1)</f>
        <v>-</v>
      </c>
      <c r="I648" s="167" t="str">
        <f>IF('Lineær programmering opg 4'!$D$8=0,"-",'Lineær programmering opg 4'!$G$8)</f>
        <v>-</v>
      </c>
      <c r="J648" s="295">
        <f>A648*'Lineær programmering opg 4'!$C$11+Datatabel!C648*'Lineær programmering opg 4'!$D$11</f>
        <v>27095.999999999658</v>
      </c>
      <c r="K648" s="9">
        <f t="shared" si="52"/>
        <v>0</v>
      </c>
      <c r="L648" s="9">
        <f t="shared" si="53"/>
        <v>0</v>
      </c>
    </row>
    <row r="649" spans="1:12" ht="15" x14ac:dyDescent="0.25">
      <c r="A649" s="167">
        <f t="shared" si="51"/>
        <v>224.49600000000171</v>
      </c>
      <c r="B649" s="325">
        <f t="shared" si="54"/>
        <v>0.93540000000000711</v>
      </c>
      <c r="C649" s="167">
        <f t="shared" si="50"/>
        <v>31.007999999996571</v>
      </c>
      <c r="D649" s="167">
        <f>IF('Lineær programmering opg 4'!$M$4=0,"-",(-A649+'Lineær programmering opg 4'!$M$4)/'Lineær programmering opg 4'!$K$4*-1)</f>
        <v>31.007999999996571</v>
      </c>
      <c r="E649" s="167">
        <f>IF('Lineær programmering opg 4'!$M$5=0,"-",(-A649+'Lineær programmering opg 4'!$M$5)/'Lineær programmering opg 4'!$K$5*-1)</f>
        <v>131.62799999999874</v>
      </c>
      <c r="F649" s="167" t="str">
        <f>IF('Lineær programmering opg 4'!$E$6=0,"-",(-A649+'Lineær programmering opg 4'!$M$6)/'Lineær programmering opg 4'!$K$6*-1)</f>
        <v>-</v>
      </c>
      <c r="G649" s="167" t="str">
        <f>IF('Lineær programmering opg 4'!$D$7=0,"-",((-A649+'Lineær programmering opg 4'!$M$7)/'Lineær programmering opg 4'!$K$7)*-1)</f>
        <v>-</v>
      </c>
      <c r="H649" s="167" t="str">
        <f>IF('Lineær programmering opg 4'!$C$8=0,"-",((-A649+'Lineær programmering opg 4'!$M$8)/'Lineær programmering opg 4'!$K$8)*-1)</f>
        <v>-</v>
      </c>
      <c r="I649" s="167" t="str">
        <f>IF('Lineær programmering opg 4'!$D$8=0,"-",'Lineær programmering opg 4'!$G$8)</f>
        <v>-</v>
      </c>
      <c r="J649" s="295">
        <f>A649*'Lineær programmering opg 4'!$C$11+Datatabel!C649*'Lineær programmering opg 4'!$D$11</f>
        <v>27100.799999999661</v>
      </c>
      <c r="K649" s="9">
        <f t="shared" si="52"/>
        <v>0</v>
      </c>
      <c r="L649" s="9">
        <f t="shared" si="53"/>
        <v>0</v>
      </c>
    </row>
    <row r="650" spans="1:12" ht="15" x14ac:dyDescent="0.25">
      <c r="A650" s="167">
        <f t="shared" si="51"/>
        <v>224.47200000000171</v>
      </c>
      <c r="B650" s="325">
        <f t="shared" si="54"/>
        <v>0.93530000000000713</v>
      </c>
      <c r="C650" s="167">
        <f t="shared" si="50"/>
        <v>31.055999999996573</v>
      </c>
      <c r="D650" s="167">
        <f>IF('Lineær programmering opg 4'!$M$4=0,"-",(-A650+'Lineær programmering opg 4'!$M$4)/'Lineær programmering opg 4'!$K$4*-1)</f>
        <v>31.055999999996573</v>
      </c>
      <c r="E650" s="167">
        <f>IF('Lineær programmering opg 4'!$M$5=0,"-",(-A650+'Lineær programmering opg 4'!$M$5)/'Lineær programmering opg 4'!$K$5*-1)</f>
        <v>131.64599999999874</v>
      </c>
      <c r="F650" s="167" t="str">
        <f>IF('Lineær programmering opg 4'!$E$6=0,"-",(-A650+'Lineær programmering opg 4'!$M$6)/'Lineær programmering opg 4'!$K$6*-1)</f>
        <v>-</v>
      </c>
      <c r="G650" s="167" t="str">
        <f>IF('Lineær programmering opg 4'!$D$7=0,"-",((-A650+'Lineær programmering opg 4'!$M$7)/'Lineær programmering opg 4'!$K$7)*-1)</f>
        <v>-</v>
      </c>
      <c r="H650" s="167" t="str">
        <f>IF('Lineær programmering opg 4'!$C$8=0,"-",((-A650+'Lineær programmering opg 4'!$M$8)/'Lineær programmering opg 4'!$K$8)*-1)</f>
        <v>-</v>
      </c>
      <c r="I650" s="167" t="str">
        <f>IF('Lineær programmering opg 4'!$D$8=0,"-",'Lineær programmering opg 4'!$G$8)</f>
        <v>-</v>
      </c>
      <c r="J650" s="295">
        <f>A650*'Lineær programmering opg 4'!$C$11+Datatabel!C650*'Lineær programmering opg 4'!$D$11</f>
        <v>27105.599999999657</v>
      </c>
      <c r="K650" s="9">
        <f t="shared" si="52"/>
        <v>0</v>
      </c>
      <c r="L650" s="9">
        <f t="shared" si="53"/>
        <v>0</v>
      </c>
    </row>
    <row r="651" spans="1:12" ht="15" x14ac:dyDescent="0.25">
      <c r="A651" s="167">
        <f t="shared" si="51"/>
        <v>224.44800000000171</v>
      </c>
      <c r="B651" s="325">
        <f t="shared" si="54"/>
        <v>0.93520000000000714</v>
      </c>
      <c r="C651" s="167">
        <f t="shared" si="50"/>
        <v>31.103999999996574</v>
      </c>
      <c r="D651" s="167">
        <f>IF('Lineær programmering opg 4'!$M$4=0,"-",(-A651+'Lineær programmering opg 4'!$M$4)/'Lineær programmering opg 4'!$K$4*-1)</f>
        <v>31.103999999996574</v>
      </c>
      <c r="E651" s="167">
        <f>IF('Lineær programmering opg 4'!$M$5=0,"-",(-A651+'Lineær programmering opg 4'!$M$5)/'Lineær programmering opg 4'!$K$5*-1)</f>
        <v>131.66399999999874</v>
      </c>
      <c r="F651" s="167" t="str">
        <f>IF('Lineær programmering opg 4'!$E$6=0,"-",(-A651+'Lineær programmering opg 4'!$M$6)/'Lineær programmering opg 4'!$K$6*-1)</f>
        <v>-</v>
      </c>
      <c r="G651" s="167" t="str">
        <f>IF('Lineær programmering opg 4'!$D$7=0,"-",((-A651+'Lineær programmering opg 4'!$M$7)/'Lineær programmering opg 4'!$K$7)*-1)</f>
        <v>-</v>
      </c>
      <c r="H651" s="167" t="str">
        <f>IF('Lineær programmering opg 4'!$C$8=0,"-",((-A651+'Lineær programmering opg 4'!$M$8)/'Lineær programmering opg 4'!$K$8)*-1)</f>
        <v>-</v>
      </c>
      <c r="I651" s="167" t="str">
        <f>IF('Lineær programmering opg 4'!$D$8=0,"-",'Lineær programmering opg 4'!$G$8)</f>
        <v>-</v>
      </c>
      <c r="J651" s="295">
        <f>A651*'Lineær programmering opg 4'!$C$11+Datatabel!C651*'Lineær programmering opg 4'!$D$11</f>
        <v>27110.399999999656</v>
      </c>
      <c r="K651" s="9">
        <f t="shared" si="52"/>
        <v>0</v>
      </c>
      <c r="L651" s="9">
        <f t="shared" si="53"/>
        <v>0</v>
      </c>
    </row>
    <row r="652" spans="1:12" ht="15" x14ac:dyDescent="0.25">
      <c r="A652" s="167">
        <f t="shared" si="51"/>
        <v>224.42400000000171</v>
      </c>
      <c r="B652" s="325">
        <f t="shared" si="54"/>
        <v>0.93510000000000715</v>
      </c>
      <c r="C652" s="167">
        <f t="shared" si="50"/>
        <v>31.151999999996576</v>
      </c>
      <c r="D652" s="167">
        <f>IF('Lineær programmering opg 4'!$M$4=0,"-",(-A652+'Lineær programmering opg 4'!$M$4)/'Lineær programmering opg 4'!$K$4*-1)</f>
        <v>31.151999999996576</v>
      </c>
      <c r="E652" s="167">
        <f>IF('Lineær programmering opg 4'!$M$5=0,"-",(-A652+'Lineær programmering opg 4'!$M$5)/'Lineær programmering opg 4'!$K$5*-1)</f>
        <v>131.68199999999874</v>
      </c>
      <c r="F652" s="167" t="str">
        <f>IF('Lineær programmering opg 4'!$E$6=0,"-",(-A652+'Lineær programmering opg 4'!$M$6)/'Lineær programmering opg 4'!$K$6*-1)</f>
        <v>-</v>
      </c>
      <c r="G652" s="167" t="str">
        <f>IF('Lineær programmering opg 4'!$D$7=0,"-",((-A652+'Lineær programmering opg 4'!$M$7)/'Lineær programmering opg 4'!$K$7)*-1)</f>
        <v>-</v>
      </c>
      <c r="H652" s="167" t="str">
        <f>IF('Lineær programmering opg 4'!$C$8=0,"-",((-A652+'Lineær programmering opg 4'!$M$8)/'Lineær programmering opg 4'!$K$8)*-1)</f>
        <v>-</v>
      </c>
      <c r="I652" s="167" t="str">
        <f>IF('Lineær programmering opg 4'!$D$8=0,"-",'Lineær programmering opg 4'!$G$8)</f>
        <v>-</v>
      </c>
      <c r="J652" s="295">
        <f>A652*'Lineær programmering opg 4'!$C$11+Datatabel!C652*'Lineær programmering opg 4'!$D$11</f>
        <v>27115.199999999659</v>
      </c>
      <c r="K652" s="9">
        <f t="shared" si="52"/>
        <v>0</v>
      </c>
      <c r="L652" s="9">
        <f t="shared" si="53"/>
        <v>0</v>
      </c>
    </row>
    <row r="653" spans="1:12" ht="15" x14ac:dyDescent="0.25">
      <c r="A653" s="167">
        <f t="shared" si="51"/>
        <v>224.40000000000171</v>
      </c>
      <c r="B653" s="325">
        <f t="shared" si="54"/>
        <v>0.93500000000000716</v>
      </c>
      <c r="C653" s="167">
        <f t="shared" si="50"/>
        <v>31.199999999996578</v>
      </c>
      <c r="D653" s="167">
        <f>IF('Lineær programmering opg 4'!$M$4=0,"-",(-A653+'Lineær programmering opg 4'!$M$4)/'Lineær programmering opg 4'!$K$4*-1)</f>
        <v>31.199999999996578</v>
      </c>
      <c r="E653" s="167">
        <f>IF('Lineær programmering opg 4'!$M$5=0,"-",(-A653+'Lineær programmering opg 4'!$M$5)/'Lineær programmering opg 4'!$K$5*-1)</f>
        <v>131.69999999999874</v>
      </c>
      <c r="F653" s="167" t="str">
        <f>IF('Lineær programmering opg 4'!$E$6=0,"-",(-A653+'Lineær programmering opg 4'!$M$6)/'Lineær programmering opg 4'!$K$6*-1)</f>
        <v>-</v>
      </c>
      <c r="G653" s="167" t="str">
        <f>IF('Lineær programmering opg 4'!$D$7=0,"-",((-A653+'Lineær programmering opg 4'!$M$7)/'Lineær programmering opg 4'!$K$7)*-1)</f>
        <v>-</v>
      </c>
      <c r="H653" s="167" t="str">
        <f>IF('Lineær programmering opg 4'!$C$8=0,"-",((-A653+'Lineær programmering opg 4'!$M$8)/'Lineær programmering opg 4'!$K$8)*-1)</f>
        <v>-</v>
      </c>
      <c r="I653" s="167" t="str">
        <f>IF('Lineær programmering opg 4'!$D$8=0,"-",'Lineær programmering opg 4'!$G$8)</f>
        <v>-</v>
      </c>
      <c r="J653" s="295">
        <f>A653*'Lineær programmering opg 4'!$C$11+Datatabel!C653*'Lineær programmering opg 4'!$D$11</f>
        <v>27119.999999999658</v>
      </c>
      <c r="K653" s="9">
        <f t="shared" si="52"/>
        <v>0</v>
      </c>
      <c r="L653" s="9">
        <f t="shared" si="53"/>
        <v>0</v>
      </c>
    </row>
    <row r="654" spans="1:12" ht="15" x14ac:dyDescent="0.25">
      <c r="A654" s="167">
        <f t="shared" si="51"/>
        <v>224.37600000000171</v>
      </c>
      <c r="B654" s="325">
        <f t="shared" si="54"/>
        <v>0.93490000000000717</v>
      </c>
      <c r="C654" s="167">
        <f t="shared" si="50"/>
        <v>31.24799999999658</v>
      </c>
      <c r="D654" s="167">
        <f>IF('Lineær programmering opg 4'!$M$4=0,"-",(-A654+'Lineær programmering opg 4'!$M$4)/'Lineær programmering opg 4'!$K$4*-1)</f>
        <v>31.24799999999658</v>
      </c>
      <c r="E654" s="167">
        <f>IF('Lineær programmering opg 4'!$M$5=0,"-",(-A654+'Lineær programmering opg 4'!$M$5)/'Lineær programmering opg 4'!$K$5*-1)</f>
        <v>131.71799999999874</v>
      </c>
      <c r="F654" s="167" t="str">
        <f>IF('Lineær programmering opg 4'!$E$6=0,"-",(-A654+'Lineær programmering opg 4'!$M$6)/'Lineær programmering opg 4'!$K$6*-1)</f>
        <v>-</v>
      </c>
      <c r="G654" s="167" t="str">
        <f>IF('Lineær programmering opg 4'!$D$7=0,"-",((-A654+'Lineær programmering opg 4'!$M$7)/'Lineær programmering opg 4'!$K$7)*-1)</f>
        <v>-</v>
      </c>
      <c r="H654" s="167" t="str">
        <f>IF('Lineær programmering opg 4'!$C$8=0,"-",((-A654+'Lineær programmering opg 4'!$M$8)/'Lineær programmering opg 4'!$K$8)*-1)</f>
        <v>-</v>
      </c>
      <c r="I654" s="167" t="str">
        <f>IF('Lineær programmering opg 4'!$D$8=0,"-",'Lineær programmering opg 4'!$G$8)</f>
        <v>-</v>
      </c>
      <c r="J654" s="295">
        <f>A654*'Lineær programmering opg 4'!$C$11+Datatabel!C654*'Lineær programmering opg 4'!$D$11</f>
        <v>27124.799999999657</v>
      </c>
      <c r="K654" s="9">
        <f t="shared" si="52"/>
        <v>0</v>
      </c>
      <c r="L654" s="9">
        <f t="shared" si="53"/>
        <v>0</v>
      </c>
    </row>
    <row r="655" spans="1:12" ht="15" x14ac:dyDescent="0.25">
      <c r="A655" s="167">
        <f t="shared" si="51"/>
        <v>224.35200000000174</v>
      </c>
      <c r="B655" s="325">
        <f t="shared" si="54"/>
        <v>0.93480000000000718</v>
      </c>
      <c r="C655" s="167">
        <f t="shared" si="50"/>
        <v>31.295999999996525</v>
      </c>
      <c r="D655" s="167">
        <f>IF('Lineær programmering opg 4'!$M$4=0,"-",(-A655+'Lineær programmering opg 4'!$M$4)/'Lineær programmering opg 4'!$K$4*-1)</f>
        <v>31.295999999996525</v>
      </c>
      <c r="E655" s="167">
        <f>IF('Lineær programmering opg 4'!$M$5=0,"-",(-A655+'Lineær programmering opg 4'!$M$5)/'Lineær programmering opg 4'!$K$5*-1)</f>
        <v>131.73599999999871</v>
      </c>
      <c r="F655" s="167" t="str">
        <f>IF('Lineær programmering opg 4'!$E$6=0,"-",(-A655+'Lineær programmering opg 4'!$M$6)/'Lineær programmering opg 4'!$K$6*-1)</f>
        <v>-</v>
      </c>
      <c r="G655" s="167" t="str">
        <f>IF('Lineær programmering opg 4'!$D$7=0,"-",((-A655+'Lineær programmering opg 4'!$M$7)/'Lineær programmering opg 4'!$K$7)*-1)</f>
        <v>-</v>
      </c>
      <c r="H655" s="167" t="str">
        <f>IF('Lineær programmering opg 4'!$C$8=0,"-",((-A655+'Lineær programmering opg 4'!$M$8)/'Lineær programmering opg 4'!$K$8)*-1)</f>
        <v>-</v>
      </c>
      <c r="I655" s="167" t="str">
        <f>IF('Lineær programmering opg 4'!$D$8=0,"-",'Lineær programmering opg 4'!$G$8)</f>
        <v>-</v>
      </c>
      <c r="J655" s="295">
        <f>A655*'Lineær programmering opg 4'!$C$11+Datatabel!C655*'Lineær programmering opg 4'!$D$11</f>
        <v>27129.599999999653</v>
      </c>
      <c r="K655" s="9">
        <f t="shared" si="52"/>
        <v>0</v>
      </c>
      <c r="L655" s="9">
        <f t="shared" si="53"/>
        <v>0</v>
      </c>
    </row>
    <row r="656" spans="1:12" ht="15" x14ac:dyDescent="0.25">
      <c r="A656" s="167">
        <f t="shared" si="51"/>
        <v>224.32800000000174</v>
      </c>
      <c r="B656" s="325">
        <f t="shared" si="54"/>
        <v>0.93470000000000719</v>
      </c>
      <c r="C656" s="167">
        <f t="shared" si="50"/>
        <v>31.343999999996527</v>
      </c>
      <c r="D656" s="167">
        <f>IF('Lineær programmering opg 4'!$M$4=0,"-",(-A656+'Lineær programmering opg 4'!$M$4)/'Lineær programmering opg 4'!$K$4*-1)</f>
        <v>31.343999999996527</v>
      </c>
      <c r="E656" s="167">
        <f>IF('Lineær programmering opg 4'!$M$5=0,"-",(-A656+'Lineær programmering opg 4'!$M$5)/'Lineær programmering opg 4'!$K$5*-1)</f>
        <v>131.75399999999871</v>
      </c>
      <c r="F656" s="167" t="str">
        <f>IF('Lineær programmering opg 4'!$E$6=0,"-",(-A656+'Lineær programmering opg 4'!$M$6)/'Lineær programmering opg 4'!$K$6*-1)</f>
        <v>-</v>
      </c>
      <c r="G656" s="167" t="str">
        <f>IF('Lineær programmering opg 4'!$D$7=0,"-",((-A656+'Lineær programmering opg 4'!$M$7)/'Lineær programmering opg 4'!$K$7)*-1)</f>
        <v>-</v>
      </c>
      <c r="H656" s="167" t="str">
        <f>IF('Lineær programmering opg 4'!$C$8=0,"-",((-A656+'Lineær programmering opg 4'!$M$8)/'Lineær programmering opg 4'!$K$8)*-1)</f>
        <v>-</v>
      </c>
      <c r="I656" s="167" t="str">
        <f>IF('Lineær programmering opg 4'!$D$8=0,"-",'Lineær programmering opg 4'!$G$8)</f>
        <v>-</v>
      </c>
      <c r="J656" s="295">
        <f>A656*'Lineær programmering opg 4'!$C$11+Datatabel!C656*'Lineær programmering opg 4'!$D$11</f>
        <v>27134.399999999652</v>
      </c>
      <c r="K656" s="9">
        <f t="shared" si="52"/>
        <v>0</v>
      </c>
      <c r="L656" s="9">
        <f t="shared" si="53"/>
        <v>0</v>
      </c>
    </row>
    <row r="657" spans="1:12" ht="15" x14ac:dyDescent="0.25">
      <c r="A657" s="167">
        <f t="shared" si="51"/>
        <v>224.30400000000174</v>
      </c>
      <c r="B657" s="325">
        <f t="shared" si="54"/>
        <v>0.9346000000000072</v>
      </c>
      <c r="C657" s="167">
        <f t="shared" si="50"/>
        <v>31.391999999996528</v>
      </c>
      <c r="D657" s="167">
        <f>IF('Lineær programmering opg 4'!$M$4=0,"-",(-A657+'Lineær programmering opg 4'!$M$4)/'Lineær programmering opg 4'!$K$4*-1)</f>
        <v>31.391999999996528</v>
      </c>
      <c r="E657" s="167">
        <f>IF('Lineær programmering opg 4'!$M$5=0,"-",(-A657+'Lineær programmering opg 4'!$M$5)/'Lineær programmering opg 4'!$K$5*-1)</f>
        <v>131.77199999999871</v>
      </c>
      <c r="F657" s="167" t="str">
        <f>IF('Lineær programmering opg 4'!$E$6=0,"-",(-A657+'Lineær programmering opg 4'!$M$6)/'Lineær programmering opg 4'!$K$6*-1)</f>
        <v>-</v>
      </c>
      <c r="G657" s="167" t="str">
        <f>IF('Lineær programmering opg 4'!$D$7=0,"-",((-A657+'Lineær programmering opg 4'!$M$7)/'Lineær programmering opg 4'!$K$7)*-1)</f>
        <v>-</v>
      </c>
      <c r="H657" s="167" t="str">
        <f>IF('Lineær programmering opg 4'!$C$8=0,"-",((-A657+'Lineær programmering opg 4'!$M$8)/'Lineær programmering opg 4'!$K$8)*-1)</f>
        <v>-</v>
      </c>
      <c r="I657" s="167" t="str">
        <f>IF('Lineær programmering opg 4'!$D$8=0,"-",'Lineær programmering opg 4'!$G$8)</f>
        <v>-</v>
      </c>
      <c r="J657" s="295">
        <f>A657*'Lineær programmering opg 4'!$C$11+Datatabel!C657*'Lineær programmering opg 4'!$D$11</f>
        <v>27139.199999999651</v>
      </c>
      <c r="K657" s="9">
        <f t="shared" si="52"/>
        <v>0</v>
      </c>
      <c r="L657" s="9">
        <f t="shared" si="53"/>
        <v>0</v>
      </c>
    </row>
    <row r="658" spans="1:12" ht="15" x14ac:dyDescent="0.25">
      <c r="A658" s="167">
        <f t="shared" si="51"/>
        <v>224.28000000000173</v>
      </c>
      <c r="B658" s="325">
        <f t="shared" si="54"/>
        <v>0.93450000000000721</v>
      </c>
      <c r="C658" s="167">
        <f t="shared" si="50"/>
        <v>31.43999999999653</v>
      </c>
      <c r="D658" s="167">
        <f>IF('Lineær programmering opg 4'!$M$4=0,"-",(-A658+'Lineær programmering opg 4'!$M$4)/'Lineær programmering opg 4'!$K$4*-1)</f>
        <v>31.43999999999653</v>
      </c>
      <c r="E658" s="167">
        <f>IF('Lineær programmering opg 4'!$M$5=0,"-",(-A658+'Lineær programmering opg 4'!$M$5)/'Lineær programmering opg 4'!$K$5*-1)</f>
        <v>131.78999999999871</v>
      </c>
      <c r="F658" s="167" t="str">
        <f>IF('Lineær programmering opg 4'!$E$6=0,"-",(-A658+'Lineær programmering opg 4'!$M$6)/'Lineær programmering opg 4'!$K$6*-1)</f>
        <v>-</v>
      </c>
      <c r="G658" s="167" t="str">
        <f>IF('Lineær programmering opg 4'!$D$7=0,"-",((-A658+'Lineær programmering opg 4'!$M$7)/'Lineær programmering opg 4'!$K$7)*-1)</f>
        <v>-</v>
      </c>
      <c r="H658" s="167" t="str">
        <f>IF('Lineær programmering opg 4'!$C$8=0,"-",((-A658+'Lineær programmering opg 4'!$M$8)/'Lineær programmering opg 4'!$K$8)*-1)</f>
        <v>-</v>
      </c>
      <c r="I658" s="167" t="str">
        <f>IF('Lineær programmering opg 4'!$D$8=0,"-",'Lineær programmering opg 4'!$G$8)</f>
        <v>-</v>
      </c>
      <c r="J658" s="295">
        <f>A658*'Lineær programmering opg 4'!$C$11+Datatabel!C658*'Lineær programmering opg 4'!$D$11</f>
        <v>27143.999999999654</v>
      </c>
      <c r="K658" s="9">
        <f t="shared" si="52"/>
        <v>0</v>
      </c>
      <c r="L658" s="9">
        <f t="shared" si="53"/>
        <v>0</v>
      </c>
    </row>
    <row r="659" spans="1:12" ht="15" x14ac:dyDescent="0.25">
      <c r="A659" s="167">
        <f t="shared" si="51"/>
        <v>224.25600000000173</v>
      </c>
      <c r="B659" s="325">
        <f t="shared" si="54"/>
        <v>0.93440000000000722</v>
      </c>
      <c r="C659" s="167">
        <f t="shared" si="50"/>
        <v>31.487999999996532</v>
      </c>
      <c r="D659" s="167">
        <f>IF('Lineær programmering opg 4'!$M$4=0,"-",(-A659+'Lineær programmering opg 4'!$M$4)/'Lineær programmering opg 4'!$K$4*-1)</f>
        <v>31.487999999996532</v>
      </c>
      <c r="E659" s="167">
        <f>IF('Lineær programmering opg 4'!$M$5=0,"-",(-A659+'Lineær programmering opg 4'!$M$5)/'Lineær programmering opg 4'!$K$5*-1)</f>
        <v>131.80799999999871</v>
      </c>
      <c r="F659" s="167" t="str">
        <f>IF('Lineær programmering opg 4'!$E$6=0,"-",(-A659+'Lineær programmering opg 4'!$M$6)/'Lineær programmering opg 4'!$K$6*-1)</f>
        <v>-</v>
      </c>
      <c r="G659" s="167" t="str">
        <f>IF('Lineær programmering opg 4'!$D$7=0,"-",((-A659+'Lineær programmering opg 4'!$M$7)/'Lineær programmering opg 4'!$K$7)*-1)</f>
        <v>-</v>
      </c>
      <c r="H659" s="167" t="str">
        <f>IF('Lineær programmering opg 4'!$C$8=0,"-",((-A659+'Lineær programmering opg 4'!$M$8)/'Lineær programmering opg 4'!$K$8)*-1)</f>
        <v>-</v>
      </c>
      <c r="I659" s="167" t="str">
        <f>IF('Lineær programmering opg 4'!$D$8=0,"-",'Lineær programmering opg 4'!$G$8)</f>
        <v>-</v>
      </c>
      <c r="J659" s="295">
        <f>A659*'Lineær programmering opg 4'!$C$11+Datatabel!C659*'Lineær programmering opg 4'!$D$11</f>
        <v>27148.799999999654</v>
      </c>
      <c r="K659" s="9">
        <f t="shared" si="52"/>
        <v>0</v>
      </c>
      <c r="L659" s="9">
        <f t="shared" si="53"/>
        <v>0</v>
      </c>
    </row>
    <row r="660" spans="1:12" ht="15" x14ac:dyDescent="0.25">
      <c r="A660" s="167">
        <f t="shared" si="51"/>
        <v>224.23200000000173</v>
      </c>
      <c r="B660" s="325">
        <f t="shared" si="54"/>
        <v>0.93430000000000724</v>
      </c>
      <c r="C660" s="167">
        <f t="shared" si="50"/>
        <v>31.535999999996534</v>
      </c>
      <c r="D660" s="167">
        <f>IF('Lineær programmering opg 4'!$M$4=0,"-",(-A660+'Lineær programmering opg 4'!$M$4)/'Lineær programmering opg 4'!$K$4*-1)</f>
        <v>31.535999999996534</v>
      </c>
      <c r="E660" s="167">
        <f>IF('Lineær programmering opg 4'!$M$5=0,"-",(-A660+'Lineær programmering opg 4'!$M$5)/'Lineær programmering opg 4'!$K$5*-1)</f>
        <v>131.82599999999871</v>
      </c>
      <c r="F660" s="167" t="str">
        <f>IF('Lineær programmering opg 4'!$E$6=0,"-",(-A660+'Lineær programmering opg 4'!$M$6)/'Lineær programmering opg 4'!$K$6*-1)</f>
        <v>-</v>
      </c>
      <c r="G660" s="167" t="str">
        <f>IF('Lineær programmering opg 4'!$D$7=0,"-",((-A660+'Lineær programmering opg 4'!$M$7)/'Lineær programmering opg 4'!$K$7)*-1)</f>
        <v>-</v>
      </c>
      <c r="H660" s="167" t="str">
        <f>IF('Lineær programmering opg 4'!$C$8=0,"-",((-A660+'Lineær programmering opg 4'!$M$8)/'Lineær programmering opg 4'!$K$8)*-1)</f>
        <v>-</v>
      </c>
      <c r="I660" s="167" t="str">
        <f>IF('Lineær programmering opg 4'!$D$8=0,"-",'Lineær programmering opg 4'!$G$8)</f>
        <v>-</v>
      </c>
      <c r="J660" s="295">
        <f>A660*'Lineær programmering opg 4'!$C$11+Datatabel!C660*'Lineær programmering opg 4'!$D$11</f>
        <v>27153.599999999653</v>
      </c>
      <c r="K660" s="9">
        <f t="shared" si="52"/>
        <v>0</v>
      </c>
      <c r="L660" s="9">
        <f t="shared" si="53"/>
        <v>0</v>
      </c>
    </row>
    <row r="661" spans="1:12" ht="15" x14ac:dyDescent="0.25">
      <c r="A661" s="167">
        <f t="shared" si="51"/>
        <v>224.20800000000173</v>
      </c>
      <c r="B661" s="325">
        <f t="shared" si="54"/>
        <v>0.93420000000000725</v>
      </c>
      <c r="C661" s="167">
        <f t="shared" si="50"/>
        <v>31.583999999996536</v>
      </c>
      <c r="D661" s="167">
        <f>IF('Lineær programmering opg 4'!$M$4=0,"-",(-A661+'Lineær programmering opg 4'!$M$4)/'Lineær programmering opg 4'!$K$4*-1)</f>
        <v>31.583999999996536</v>
      </c>
      <c r="E661" s="167">
        <f>IF('Lineær programmering opg 4'!$M$5=0,"-",(-A661+'Lineær programmering opg 4'!$M$5)/'Lineær programmering opg 4'!$K$5*-1)</f>
        <v>131.84399999999872</v>
      </c>
      <c r="F661" s="167" t="str">
        <f>IF('Lineær programmering opg 4'!$E$6=0,"-",(-A661+'Lineær programmering opg 4'!$M$6)/'Lineær programmering opg 4'!$K$6*-1)</f>
        <v>-</v>
      </c>
      <c r="G661" s="167" t="str">
        <f>IF('Lineær programmering opg 4'!$D$7=0,"-",((-A661+'Lineær programmering opg 4'!$M$7)/'Lineær programmering opg 4'!$K$7)*-1)</f>
        <v>-</v>
      </c>
      <c r="H661" s="167" t="str">
        <f>IF('Lineær programmering opg 4'!$C$8=0,"-",((-A661+'Lineær programmering opg 4'!$M$8)/'Lineær programmering opg 4'!$K$8)*-1)</f>
        <v>-</v>
      </c>
      <c r="I661" s="167" t="str">
        <f>IF('Lineær programmering opg 4'!$D$8=0,"-",'Lineær programmering opg 4'!$G$8)</f>
        <v>-</v>
      </c>
      <c r="J661" s="295">
        <f>A661*'Lineær programmering opg 4'!$C$11+Datatabel!C661*'Lineær programmering opg 4'!$D$11</f>
        <v>27158.399999999652</v>
      </c>
      <c r="K661" s="9">
        <f t="shared" si="52"/>
        <v>0</v>
      </c>
      <c r="L661" s="9">
        <f t="shared" si="53"/>
        <v>0</v>
      </c>
    </row>
    <row r="662" spans="1:12" ht="15" x14ac:dyDescent="0.25">
      <c r="A662" s="167">
        <f t="shared" si="51"/>
        <v>224.18400000000173</v>
      </c>
      <c r="B662" s="325">
        <f t="shared" si="54"/>
        <v>0.93410000000000726</v>
      </c>
      <c r="C662" s="167">
        <f t="shared" si="50"/>
        <v>31.631999999996538</v>
      </c>
      <c r="D662" s="167">
        <f>IF('Lineær programmering opg 4'!$M$4=0,"-",(-A662+'Lineær programmering opg 4'!$M$4)/'Lineær programmering opg 4'!$K$4*-1)</f>
        <v>31.631999999996538</v>
      </c>
      <c r="E662" s="167">
        <f>IF('Lineær programmering opg 4'!$M$5=0,"-",(-A662+'Lineær programmering opg 4'!$M$5)/'Lineær programmering opg 4'!$K$5*-1)</f>
        <v>131.86199999999872</v>
      </c>
      <c r="F662" s="167" t="str">
        <f>IF('Lineær programmering opg 4'!$E$6=0,"-",(-A662+'Lineær programmering opg 4'!$M$6)/'Lineær programmering opg 4'!$K$6*-1)</f>
        <v>-</v>
      </c>
      <c r="G662" s="167" t="str">
        <f>IF('Lineær programmering opg 4'!$D$7=0,"-",((-A662+'Lineær programmering opg 4'!$M$7)/'Lineær programmering opg 4'!$K$7)*-1)</f>
        <v>-</v>
      </c>
      <c r="H662" s="167" t="str">
        <f>IF('Lineær programmering opg 4'!$C$8=0,"-",((-A662+'Lineær programmering opg 4'!$M$8)/'Lineær programmering opg 4'!$K$8)*-1)</f>
        <v>-</v>
      </c>
      <c r="I662" s="167" t="str">
        <f>IF('Lineær programmering opg 4'!$D$8=0,"-",'Lineær programmering opg 4'!$G$8)</f>
        <v>-</v>
      </c>
      <c r="J662" s="295">
        <f>A662*'Lineær programmering opg 4'!$C$11+Datatabel!C662*'Lineær programmering opg 4'!$D$11</f>
        <v>27163.199999999655</v>
      </c>
      <c r="K662" s="9">
        <f t="shared" si="52"/>
        <v>0</v>
      </c>
      <c r="L662" s="9">
        <f t="shared" si="53"/>
        <v>0</v>
      </c>
    </row>
    <row r="663" spans="1:12" ht="15" x14ac:dyDescent="0.25">
      <c r="A663" s="167">
        <f t="shared" si="51"/>
        <v>224.16000000000173</v>
      </c>
      <c r="B663" s="325">
        <f t="shared" si="54"/>
        <v>0.93400000000000727</v>
      </c>
      <c r="C663" s="167">
        <f t="shared" si="50"/>
        <v>31.679999999996539</v>
      </c>
      <c r="D663" s="167">
        <f>IF('Lineær programmering opg 4'!$M$4=0,"-",(-A663+'Lineær programmering opg 4'!$M$4)/'Lineær programmering opg 4'!$K$4*-1)</f>
        <v>31.679999999996539</v>
      </c>
      <c r="E663" s="167">
        <f>IF('Lineær programmering opg 4'!$M$5=0,"-",(-A663+'Lineær programmering opg 4'!$M$5)/'Lineær programmering opg 4'!$K$5*-1)</f>
        <v>131.87999999999872</v>
      </c>
      <c r="F663" s="167" t="str">
        <f>IF('Lineær programmering opg 4'!$E$6=0,"-",(-A663+'Lineær programmering opg 4'!$M$6)/'Lineær programmering opg 4'!$K$6*-1)</f>
        <v>-</v>
      </c>
      <c r="G663" s="167" t="str">
        <f>IF('Lineær programmering opg 4'!$D$7=0,"-",((-A663+'Lineær programmering opg 4'!$M$7)/'Lineær programmering opg 4'!$K$7)*-1)</f>
        <v>-</v>
      </c>
      <c r="H663" s="167" t="str">
        <f>IF('Lineær programmering opg 4'!$C$8=0,"-",((-A663+'Lineær programmering opg 4'!$M$8)/'Lineær programmering opg 4'!$K$8)*-1)</f>
        <v>-</v>
      </c>
      <c r="I663" s="167" t="str">
        <f>IF('Lineær programmering opg 4'!$D$8=0,"-",'Lineær programmering opg 4'!$G$8)</f>
        <v>-</v>
      </c>
      <c r="J663" s="295">
        <f>A663*'Lineær programmering opg 4'!$C$11+Datatabel!C663*'Lineær programmering opg 4'!$D$11</f>
        <v>27167.999999999654</v>
      </c>
      <c r="K663" s="9">
        <f t="shared" si="52"/>
        <v>0</v>
      </c>
      <c r="L663" s="9">
        <f t="shared" si="53"/>
        <v>0</v>
      </c>
    </row>
    <row r="664" spans="1:12" ht="15" x14ac:dyDescent="0.25">
      <c r="A664" s="167">
        <f t="shared" si="51"/>
        <v>224.13600000000176</v>
      </c>
      <c r="B664" s="325">
        <f t="shared" si="54"/>
        <v>0.93390000000000728</v>
      </c>
      <c r="C664" s="167">
        <f t="shared" si="50"/>
        <v>31.727999999996484</v>
      </c>
      <c r="D664" s="167">
        <f>IF('Lineær programmering opg 4'!$M$4=0,"-",(-A664+'Lineær programmering opg 4'!$M$4)/'Lineær programmering opg 4'!$K$4*-1)</f>
        <v>31.727999999996484</v>
      </c>
      <c r="E664" s="167">
        <f>IF('Lineær programmering opg 4'!$M$5=0,"-",(-A664+'Lineær programmering opg 4'!$M$5)/'Lineær programmering opg 4'!$K$5*-1)</f>
        <v>131.89799999999869</v>
      </c>
      <c r="F664" s="167" t="str">
        <f>IF('Lineær programmering opg 4'!$E$6=0,"-",(-A664+'Lineær programmering opg 4'!$M$6)/'Lineær programmering opg 4'!$K$6*-1)</f>
        <v>-</v>
      </c>
      <c r="G664" s="167" t="str">
        <f>IF('Lineær programmering opg 4'!$D$7=0,"-",((-A664+'Lineær programmering opg 4'!$M$7)/'Lineær programmering opg 4'!$K$7)*-1)</f>
        <v>-</v>
      </c>
      <c r="H664" s="167" t="str">
        <f>IF('Lineær programmering opg 4'!$C$8=0,"-",((-A664+'Lineær programmering opg 4'!$M$8)/'Lineær programmering opg 4'!$K$8)*-1)</f>
        <v>-</v>
      </c>
      <c r="I664" s="167" t="str">
        <f>IF('Lineær programmering opg 4'!$D$8=0,"-",'Lineær programmering opg 4'!$G$8)</f>
        <v>-</v>
      </c>
      <c r="J664" s="295">
        <f>A664*'Lineær programmering opg 4'!$C$11+Datatabel!C664*'Lineær programmering opg 4'!$D$11</f>
        <v>27172.79999999965</v>
      </c>
      <c r="K664" s="9">
        <f t="shared" si="52"/>
        <v>0</v>
      </c>
      <c r="L664" s="9">
        <f t="shared" si="53"/>
        <v>0</v>
      </c>
    </row>
    <row r="665" spans="1:12" ht="15" x14ac:dyDescent="0.25">
      <c r="A665" s="167">
        <f t="shared" si="51"/>
        <v>224.11200000000176</v>
      </c>
      <c r="B665" s="325">
        <f t="shared" si="54"/>
        <v>0.93380000000000729</v>
      </c>
      <c r="C665" s="167">
        <f t="shared" si="50"/>
        <v>31.775999999996486</v>
      </c>
      <c r="D665" s="167">
        <f>IF('Lineær programmering opg 4'!$M$4=0,"-",(-A665+'Lineær programmering opg 4'!$M$4)/'Lineær programmering opg 4'!$K$4*-1)</f>
        <v>31.775999999996486</v>
      </c>
      <c r="E665" s="167">
        <f>IF('Lineær programmering opg 4'!$M$5=0,"-",(-A665+'Lineær programmering opg 4'!$M$5)/'Lineær programmering opg 4'!$K$5*-1)</f>
        <v>131.91599999999869</v>
      </c>
      <c r="F665" s="167" t="str">
        <f>IF('Lineær programmering opg 4'!$E$6=0,"-",(-A665+'Lineær programmering opg 4'!$M$6)/'Lineær programmering opg 4'!$K$6*-1)</f>
        <v>-</v>
      </c>
      <c r="G665" s="167" t="str">
        <f>IF('Lineær programmering opg 4'!$D$7=0,"-",((-A665+'Lineær programmering opg 4'!$M$7)/'Lineær programmering opg 4'!$K$7)*-1)</f>
        <v>-</v>
      </c>
      <c r="H665" s="167" t="str">
        <f>IF('Lineær programmering opg 4'!$C$8=0,"-",((-A665+'Lineær programmering opg 4'!$M$8)/'Lineær programmering opg 4'!$K$8)*-1)</f>
        <v>-</v>
      </c>
      <c r="I665" s="167" t="str">
        <f>IF('Lineær programmering opg 4'!$D$8=0,"-",'Lineær programmering opg 4'!$G$8)</f>
        <v>-</v>
      </c>
      <c r="J665" s="295">
        <f>A665*'Lineær programmering opg 4'!$C$11+Datatabel!C665*'Lineær programmering opg 4'!$D$11</f>
        <v>27177.599999999649</v>
      </c>
      <c r="K665" s="9">
        <f t="shared" si="52"/>
        <v>0</v>
      </c>
      <c r="L665" s="9">
        <f t="shared" si="53"/>
        <v>0</v>
      </c>
    </row>
    <row r="666" spans="1:12" ht="15" x14ac:dyDescent="0.25">
      <c r="A666" s="167">
        <f t="shared" si="51"/>
        <v>224.08800000000176</v>
      </c>
      <c r="B666" s="325">
        <f t="shared" si="54"/>
        <v>0.9337000000000073</v>
      </c>
      <c r="C666" s="167">
        <f t="shared" si="50"/>
        <v>31.823999999996488</v>
      </c>
      <c r="D666" s="167">
        <f>IF('Lineær programmering opg 4'!$M$4=0,"-",(-A666+'Lineær programmering opg 4'!$M$4)/'Lineær programmering opg 4'!$K$4*-1)</f>
        <v>31.823999999996488</v>
      </c>
      <c r="E666" s="167">
        <f>IF('Lineær programmering opg 4'!$M$5=0,"-",(-A666+'Lineær programmering opg 4'!$M$5)/'Lineær programmering opg 4'!$K$5*-1)</f>
        <v>131.93399999999869</v>
      </c>
      <c r="F666" s="167" t="str">
        <f>IF('Lineær programmering opg 4'!$E$6=0,"-",(-A666+'Lineær programmering opg 4'!$M$6)/'Lineær programmering opg 4'!$K$6*-1)</f>
        <v>-</v>
      </c>
      <c r="G666" s="167" t="str">
        <f>IF('Lineær programmering opg 4'!$D$7=0,"-",((-A666+'Lineær programmering opg 4'!$M$7)/'Lineær programmering opg 4'!$K$7)*-1)</f>
        <v>-</v>
      </c>
      <c r="H666" s="167" t="str">
        <f>IF('Lineær programmering opg 4'!$C$8=0,"-",((-A666+'Lineær programmering opg 4'!$M$8)/'Lineær programmering opg 4'!$K$8)*-1)</f>
        <v>-</v>
      </c>
      <c r="I666" s="167" t="str">
        <f>IF('Lineær programmering opg 4'!$D$8=0,"-",'Lineær programmering opg 4'!$G$8)</f>
        <v>-</v>
      </c>
      <c r="J666" s="295">
        <f>A666*'Lineær programmering opg 4'!$C$11+Datatabel!C666*'Lineær programmering opg 4'!$D$11</f>
        <v>27182.399999999645</v>
      </c>
      <c r="K666" s="9">
        <f t="shared" si="52"/>
        <v>0</v>
      </c>
      <c r="L666" s="9">
        <f t="shared" si="53"/>
        <v>0</v>
      </c>
    </row>
    <row r="667" spans="1:12" ht="15" x14ac:dyDescent="0.25">
      <c r="A667" s="167">
        <f t="shared" si="51"/>
        <v>224.06400000000176</v>
      </c>
      <c r="B667" s="325">
        <f t="shared" si="54"/>
        <v>0.93360000000000731</v>
      </c>
      <c r="C667" s="167">
        <f t="shared" si="50"/>
        <v>31.87199999999649</v>
      </c>
      <c r="D667" s="167">
        <f>IF('Lineær programmering opg 4'!$M$4=0,"-",(-A667+'Lineær programmering opg 4'!$M$4)/'Lineær programmering opg 4'!$K$4*-1)</f>
        <v>31.87199999999649</v>
      </c>
      <c r="E667" s="167">
        <f>IF('Lineær programmering opg 4'!$M$5=0,"-",(-A667+'Lineær programmering opg 4'!$M$5)/'Lineær programmering opg 4'!$K$5*-1)</f>
        <v>131.95199999999869</v>
      </c>
      <c r="F667" s="167" t="str">
        <f>IF('Lineær programmering opg 4'!$E$6=0,"-",(-A667+'Lineær programmering opg 4'!$M$6)/'Lineær programmering opg 4'!$K$6*-1)</f>
        <v>-</v>
      </c>
      <c r="G667" s="167" t="str">
        <f>IF('Lineær programmering opg 4'!$D$7=0,"-",((-A667+'Lineær programmering opg 4'!$M$7)/'Lineær programmering opg 4'!$K$7)*-1)</f>
        <v>-</v>
      </c>
      <c r="H667" s="167" t="str">
        <f>IF('Lineær programmering opg 4'!$C$8=0,"-",((-A667+'Lineær programmering opg 4'!$M$8)/'Lineær programmering opg 4'!$K$8)*-1)</f>
        <v>-</v>
      </c>
      <c r="I667" s="167" t="str">
        <f>IF('Lineær programmering opg 4'!$D$8=0,"-",'Lineær programmering opg 4'!$G$8)</f>
        <v>-</v>
      </c>
      <c r="J667" s="295">
        <f>A667*'Lineær programmering opg 4'!$C$11+Datatabel!C667*'Lineær programmering opg 4'!$D$11</f>
        <v>27187.199999999648</v>
      </c>
      <c r="K667" s="9">
        <f t="shared" si="52"/>
        <v>0</v>
      </c>
      <c r="L667" s="9">
        <f t="shared" si="53"/>
        <v>0</v>
      </c>
    </row>
    <row r="668" spans="1:12" ht="15" x14ac:dyDescent="0.25">
      <c r="A668" s="167">
        <f t="shared" si="51"/>
        <v>224.04000000000175</v>
      </c>
      <c r="B668" s="325">
        <f t="shared" si="54"/>
        <v>0.93350000000000732</v>
      </c>
      <c r="C668" s="167">
        <f t="shared" si="50"/>
        <v>31.919999999996492</v>
      </c>
      <c r="D668" s="167">
        <f>IF('Lineær programmering opg 4'!$M$4=0,"-",(-A668+'Lineær programmering opg 4'!$M$4)/'Lineær programmering opg 4'!$K$4*-1)</f>
        <v>31.919999999996492</v>
      </c>
      <c r="E668" s="167">
        <f>IF('Lineær programmering opg 4'!$M$5=0,"-",(-A668+'Lineær programmering opg 4'!$M$5)/'Lineær programmering opg 4'!$K$5*-1)</f>
        <v>131.96999999999869</v>
      </c>
      <c r="F668" s="167" t="str">
        <f>IF('Lineær programmering opg 4'!$E$6=0,"-",(-A668+'Lineær programmering opg 4'!$M$6)/'Lineær programmering opg 4'!$K$6*-1)</f>
        <v>-</v>
      </c>
      <c r="G668" s="167" t="str">
        <f>IF('Lineær programmering opg 4'!$D$7=0,"-",((-A668+'Lineær programmering opg 4'!$M$7)/'Lineær programmering opg 4'!$K$7)*-1)</f>
        <v>-</v>
      </c>
      <c r="H668" s="167" t="str">
        <f>IF('Lineær programmering opg 4'!$C$8=0,"-",((-A668+'Lineær programmering opg 4'!$M$8)/'Lineær programmering opg 4'!$K$8)*-1)</f>
        <v>-</v>
      </c>
      <c r="I668" s="167" t="str">
        <f>IF('Lineær programmering opg 4'!$D$8=0,"-",'Lineær programmering opg 4'!$G$8)</f>
        <v>-</v>
      </c>
      <c r="J668" s="295">
        <f>A668*'Lineær programmering opg 4'!$C$11+Datatabel!C668*'Lineær programmering opg 4'!$D$11</f>
        <v>27191.999999999647</v>
      </c>
      <c r="K668" s="9">
        <f t="shared" si="52"/>
        <v>0</v>
      </c>
      <c r="L668" s="9">
        <f t="shared" si="53"/>
        <v>0</v>
      </c>
    </row>
    <row r="669" spans="1:12" ht="15" x14ac:dyDescent="0.25">
      <c r="A669" s="167">
        <f t="shared" si="51"/>
        <v>224.01600000000175</v>
      </c>
      <c r="B669" s="325">
        <f t="shared" si="54"/>
        <v>0.93340000000000733</v>
      </c>
      <c r="C669" s="167">
        <f t="shared" si="50"/>
        <v>31.967999999996493</v>
      </c>
      <c r="D669" s="167">
        <f>IF('Lineær programmering opg 4'!$M$4=0,"-",(-A669+'Lineær programmering opg 4'!$M$4)/'Lineær programmering opg 4'!$K$4*-1)</f>
        <v>31.967999999996493</v>
      </c>
      <c r="E669" s="167">
        <f>IF('Lineær programmering opg 4'!$M$5=0,"-",(-A669+'Lineær programmering opg 4'!$M$5)/'Lineær programmering opg 4'!$K$5*-1)</f>
        <v>131.98799999999869</v>
      </c>
      <c r="F669" s="167" t="str">
        <f>IF('Lineær programmering opg 4'!$E$6=0,"-",(-A669+'Lineær programmering opg 4'!$M$6)/'Lineær programmering opg 4'!$K$6*-1)</f>
        <v>-</v>
      </c>
      <c r="G669" s="167" t="str">
        <f>IF('Lineær programmering opg 4'!$D$7=0,"-",((-A669+'Lineær programmering opg 4'!$M$7)/'Lineær programmering opg 4'!$K$7)*-1)</f>
        <v>-</v>
      </c>
      <c r="H669" s="167" t="str">
        <f>IF('Lineær programmering opg 4'!$C$8=0,"-",((-A669+'Lineær programmering opg 4'!$M$8)/'Lineær programmering opg 4'!$K$8)*-1)</f>
        <v>-</v>
      </c>
      <c r="I669" s="167" t="str">
        <f>IF('Lineær programmering opg 4'!$D$8=0,"-",'Lineær programmering opg 4'!$G$8)</f>
        <v>-</v>
      </c>
      <c r="J669" s="295">
        <f>A669*'Lineær programmering opg 4'!$C$11+Datatabel!C669*'Lineær programmering opg 4'!$D$11</f>
        <v>27196.79999999965</v>
      </c>
      <c r="K669" s="9">
        <f t="shared" si="52"/>
        <v>0</v>
      </c>
      <c r="L669" s="9">
        <f t="shared" si="53"/>
        <v>0</v>
      </c>
    </row>
    <row r="670" spans="1:12" ht="15" x14ac:dyDescent="0.25">
      <c r="A670" s="167">
        <f t="shared" si="51"/>
        <v>223.99200000000175</v>
      </c>
      <c r="B670" s="325">
        <f t="shared" si="54"/>
        <v>0.93330000000000735</v>
      </c>
      <c r="C670" s="167">
        <f t="shared" si="50"/>
        <v>32.015999999996495</v>
      </c>
      <c r="D670" s="167">
        <f>IF('Lineær programmering opg 4'!$M$4=0,"-",(-A670+'Lineær programmering opg 4'!$M$4)/'Lineær programmering opg 4'!$K$4*-1)</f>
        <v>32.015999999996495</v>
      </c>
      <c r="E670" s="167">
        <f>IF('Lineær programmering opg 4'!$M$5=0,"-",(-A670+'Lineær programmering opg 4'!$M$5)/'Lineær programmering opg 4'!$K$5*-1)</f>
        <v>132.00599999999869</v>
      </c>
      <c r="F670" s="167" t="str">
        <f>IF('Lineær programmering opg 4'!$E$6=0,"-",(-A670+'Lineær programmering opg 4'!$M$6)/'Lineær programmering opg 4'!$K$6*-1)</f>
        <v>-</v>
      </c>
      <c r="G670" s="167" t="str">
        <f>IF('Lineær programmering opg 4'!$D$7=0,"-",((-A670+'Lineær programmering opg 4'!$M$7)/'Lineær programmering opg 4'!$K$7)*-1)</f>
        <v>-</v>
      </c>
      <c r="H670" s="167" t="str">
        <f>IF('Lineær programmering opg 4'!$C$8=0,"-",((-A670+'Lineær programmering opg 4'!$M$8)/'Lineær programmering opg 4'!$K$8)*-1)</f>
        <v>-</v>
      </c>
      <c r="I670" s="167" t="str">
        <f>IF('Lineær programmering opg 4'!$D$8=0,"-",'Lineær programmering opg 4'!$G$8)</f>
        <v>-</v>
      </c>
      <c r="J670" s="295">
        <f>A670*'Lineær programmering opg 4'!$C$11+Datatabel!C670*'Lineær programmering opg 4'!$D$11</f>
        <v>27201.599999999649</v>
      </c>
      <c r="K670" s="9">
        <f t="shared" si="52"/>
        <v>0</v>
      </c>
      <c r="L670" s="9">
        <f t="shared" si="53"/>
        <v>0</v>
      </c>
    </row>
    <row r="671" spans="1:12" ht="15" x14ac:dyDescent="0.25">
      <c r="A671" s="167">
        <f t="shared" si="51"/>
        <v>223.96800000000178</v>
      </c>
      <c r="B671" s="325">
        <f t="shared" si="54"/>
        <v>0.93320000000000736</v>
      </c>
      <c r="C671" s="167">
        <f t="shared" si="50"/>
        <v>32.06399999999644</v>
      </c>
      <c r="D671" s="167">
        <f>IF('Lineær programmering opg 4'!$M$4=0,"-",(-A671+'Lineær programmering opg 4'!$M$4)/'Lineær programmering opg 4'!$K$4*-1)</f>
        <v>32.06399999999644</v>
      </c>
      <c r="E671" s="167">
        <f>IF('Lineær programmering opg 4'!$M$5=0,"-",(-A671+'Lineær programmering opg 4'!$M$5)/'Lineær programmering opg 4'!$K$5*-1)</f>
        <v>132.02399999999867</v>
      </c>
      <c r="F671" s="167" t="str">
        <f>IF('Lineær programmering opg 4'!$E$6=0,"-",(-A671+'Lineær programmering opg 4'!$M$6)/'Lineær programmering opg 4'!$K$6*-1)</f>
        <v>-</v>
      </c>
      <c r="G671" s="167" t="str">
        <f>IF('Lineær programmering opg 4'!$D$7=0,"-",((-A671+'Lineær programmering opg 4'!$M$7)/'Lineær programmering opg 4'!$K$7)*-1)</f>
        <v>-</v>
      </c>
      <c r="H671" s="167" t="str">
        <f>IF('Lineær programmering opg 4'!$C$8=0,"-",((-A671+'Lineær programmering opg 4'!$M$8)/'Lineær programmering opg 4'!$K$8)*-1)</f>
        <v>-</v>
      </c>
      <c r="I671" s="167" t="str">
        <f>IF('Lineær programmering opg 4'!$D$8=0,"-",'Lineær programmering opg 4'!$G$8)</f>
        <v>-</v>
      </c>
      <c r="J671" s="295">
        <f>A671*'Lineær programmering opg 4'!$C$11+Datatabel!C671*'Lineær programmering opg 4'!$D$11</f>
        <v>27206.399999999645</v>
      </c>
      <c r="K671" s="9">
        <f t="shared" si="52"/>
        <v>0</v>
      </c>
      <c r="L671" s="9">
        <f t="shared" si="53"/>
        <v>0</v>
      </c>
    </row>
    <row r="672" spans="1:12" ht="15" x14ac:dyDescent="0.25">
      <c r="A672" s="167">
        <f t="shared" si="51"/>
        <v>223.94400000000178</v>
      </c>
      <c r="B672" s="325">
        <f t="shared" si="54"/>
        <v>0.93310000000000737</v>
      </c>
      <c r="C672" s="167">
        <f t="shared" si="50"/>
        <v>32.111999999996442</v>
      </c>
      <c r="D672" s="167">
        <f>IF('Lineær programmering opg 4'!$M$4=0,"-",(-A672+'Lineær programmering opg 4'!$M$4)/'Lineær programmering opg 4'!$K$4*-1)</f>
        <v>32.111999999996442</v>
      </c>
      <c r="E672" s="167">
        <f>IF('Lineær programmering opg 4'!$M$5=0,"-",(-A672+'Lineær programmering opg 4'!$M$5)/'Lineær programmering opg 4'!$K$5*-1)</f>
        <v>132.04199999999867</v>
      </c>
      <c r="F672" s="167" t="str">
        <f>IF('Lineær programmering opg 4'!$E$6=0,"-",(-A672+'Lineær programmering opg 4'!$M$6)/'Lineær programmering opg 4'!$K$6*-1)</f>
        <v>-</v>
      </c>
      <c r="G672" s="167" t="str">
        <f>IF('Lineær programmering opg 4'!$D$7=0,"-",((-A672+'Lineær programmering opg 4'!$M$7)/'Lineær programmering opg 4'!$K$7)*-1)</f>
        <v>-</v>
      </c>
      <c r="H672" s="167" t="str">
        <f>IF('Lineær programmering opg 4'!$C$8=0,"-",((-A672+'Lineær programmering opg 4'!$M$8)/'Lineær programmering opg 4'!$K$8)*-1)</f>
        <v>-</v>
      </c>
      <c r="I672" s="167" t="str">
        <f>IF('Lineær programmering opg 4'!$D$8=0,"-",'Lineær programmering opg 4'!$G$8)</f>
        <v>-</v>
      </c>
      <c r="J672" s="295">
        <f>A672*'Lineær programmering opg 4'!$C$11+Datatabel!C672*'Lineær programmering opg 4'!$D$11</f>
        <v>27211.199999999641</v>
      </c>
      <c r="K672" s="9">
        <f t="shared" si="52"/>
        <v>0</v>
      </c>
      <c r="L672" s="9">
        <f t="shared" si="53"/>
        <v>0</v>
      </c>
    </row>
    <row r="673" spans="1:12" ht="15" x14ac:dyDescent="0.25">
      <c r="A673" s="167">
        <f t="shared" si="51"/>
        <v>223.92000000000178</v>
      </c>
      <c r="B673" s="325">
        <f t="shared" si="54"/>
        <v>0.93300000000000738</v>
      </c>
      <c r="C673" s="167">
        <f t="shared" si="50"/>
        <v>32.159999999996444</v>
      </c>
      <c r="D673" s="167">
        <f>IF('Lineær programmering opg 4'!$M$4=0,"-",(-A673+'Lineær programmering opg 4'!$M$4)/'Lineær programmering opg 4'!$K$4*-1)</f>
        <v>32.159999999996444</v>
      </c>
      <c r="E673" s="167">
        <f>IF('Lineær programmering opg 4'!$M$5=0,"-",(-A673+'Lineær programmering opg 4'!$M$5)/'Lineær programmering opg 4'!$K$5*-1)</f>
        <v>132.05999999999867</v>
      </c>
      <c r="F673" s="167" t="str">
        <f>IF('Lineær programmering opg 4'!$E$6=0,"-",(-A673+'Lineær programmering opg 4'!$M$6)/'Lineær programmering opg 4'!$K$6*-1)</f>
        <v>-</v>
      </c>
      <c r="G673" s="167" t="str">
        <f>IF('Lineær programmering opg 4'!$D$7=0,"-",((-A673+'Lineær programmering opg 4'!$M$7)/'Lineær programmering opg 4'!$K$7)*-1)</f>
        <v>-</v>
      </c>
      <c r="H673" s="167" t="str">
        <f>IF('Lineær programmering opg 4'!$C$8=0,"-",((-A673+'Lineær programmering opg 4'!$M$8)/'Lineær programmering opg 4'!$K$8)*-1)</f>
        <v>-</v>
      </c>
      <c r="I673" s="167" t="str">
        <f>IF('Lineær programmering opg 4'!$D$8=0,"-",'Lineær programmering opg 4'!$G$8)</f>
        <v>-</v>
      </c>
      <c r="J673" s="295">
        <f>A673*'Lineær programmering opg 4'!$C$11+Datatabel!C673*'Lineær programmering opg 4'!$D$11</f>
        <v>27215.999999999643</v>
      </c>
      <c r="K673" s="9">
        <f t="shared" si="52"/>
        <v>0</v>
      </c>
      <c r="L673" s="9">
        <f t="shared" si="53"/>
        <v>0</v>
      </c>
    </row>
    <row r="674" spans="1:12" ht="15" x14ac:dyDescent="0.25">
      <c r="A674" s="167">
        <f t="shared" si="51"/>
        <v>223.89600000000178</v>
      </c>
      <c r="B674" s="325">
        <f t="shared" si="54"/>
        <v>0.93290000000000739</v>
      </c>
      <c r="C674" s="167">
        <f t="shared" si="50"/>
        <v>32.207999999996446</v>
      </c>
      <c r="D674" s="167">
        <f>IF('Lineær programmering opg 4'!$M$4=0,"-",(-A674+'Lineær programmering opg 4'!$M$4)/'Lineær programmering opg 4'!$K$4*-1)</f>
        <v>32.207999999996446</v>
      </c>
      <c r="E674" s="167">
        <f>IF('Lineær programmering opg 4'!$M$5=0,"-",(-A674+'Lineær programmering opg 4'!$M$5)/'Lineær programmering opg 4'!$K$5*-1)</f>
        <v>132.07799999999867</v>
      </c>
      <c r="F674" s="167" t="str">
        <f>IF('Lineær programmering opg 4'!$E$6=0,"-",(-A674+'Lineær programmering opg 4'!$M$6)/'Lineær programmering opg 4'!$K$6*-1)</f>
        <v>-</v>
      </c>
      <c r="G674" s="167" t="str">
        <f>IF('Lineær programmering opg 4'!$D$7=0,"-",((-A674+'Lineær programmering opg 4'!$M$7)/'Lineær programmering opg 4'!$K$7)*-1)</f>
        <v>-</v>
      </c>
      <c r="H674" s="167" t="str">
        <f>IF('Lineær programmering opg 4'!$C$8=0,"-",((-A674+'Lineær programmering opg 4'!$M$8)/'Lineær programmering opg 4'!$K$8)*-1)</f>
        <v>-</v>
      </c>
      <c r="I674" s="167" t="str">
        <f>IF('Lineær programmering opg 4'!$D$8=0,"-",'Lineær programmering opg 4'!$G$8)</f>
        <v>-</v>
      </c>
      <c r="J674" s="295">
        <f>A674*'Lineær programmering opg 4'!$C$11+Datatabel!C674*'Lineær programmering opg 4'!$D$11</f>
        <v>27220.799999999643</v>
      </c>
      <c r="K674" s="9">
        <f t="shared" si="52"/>
        <v>0</v>
      </c>
      <c r="L674" s="9">
        <f t="shared" si="53"/>
        <v>0</v>
      </c>
    </row>
    <row r="675" spans="1:12" ht="15" x14ac:dyDescent="0.25">
      <c r="A675" s="167">
        <f t="shared" si="51"/>
        <v>223.87200000000178</v>
      </c>
      <c r="B675" s="325">
        <f t="shared" si="54"/>
        <v>0.9328000000000074</v>
      </c>
      <c r="C675" s="167">
        <f t="shared" si="50"/>
        <v>32.255999999996448</v>
      </c>
      <c r="D675" s="167">
        <f>IF('Lineær programmering opg 4'!$M$4=0,"-",(-A675+'Lineær programmering opg 4'!$M$4)/'Lineær programmering opg 4'!$K$4*-1)</f>
        <v>32.255999999996448</v>
      </c>
      <c r="E675" s="167">
        <f>IF('Lineær programmering opg 4'!$M$5=0,"-",(-A675+'Lineær programmering opg 4'!$M$5)/'Lineær programmering opg 4'!$K$5*-1)</f>
        <v>132.09599999999867</v>
      </c>
      <c r="F675" s="167" t="str">
        <f>IF('Lineær programmering opg 4'!$E$6=0,"-",(-A675+'Lineær programmering opg 4'!$M$6)/'Lineær programmering opg 4'!$K$6*-1)</f>
        <v>-</v>
      </c>
      <c r="G675" s="167" t="str">
        <f>IF('Lineær programmering opg 4'!$D$7=0,"-",((-A675+'Lineær programmering opg 4'!$M$7)/'Lineær programmering opg 4'!$K$7)*-1)</f>
        <v>-</v>
      </c>
      <c r="H675" s="167" t="str">
        <f>IF('Lineær programmering opg 4'!$C$8=0,"-",((-A675+'Lineær programmering opg 4'!$M$8)/'Lineær programmering opg 4'!$K$8)*-1)</f>
        <v>-</v>
      </c>
      <c r="I675" s="167" t="str">
        <f>IF('Lineær programmering opg 4'!$D$8=0,"-",'Lineær programmering opg 4'!$G$8)</f>
        <v>-</v>
      </c>
      <c r="J675" s="295">
        <f>A675*'Lineær programmering opg 4'!$C$11+Datatabel!C675*'Lineær programmering opg 4'!$D$11</f>
        <v>27225.599999999646</v>
      </c>
      <c r="K675" s="9">
        <f t="shared" si="52"/>
        <v>0</v>
      </c>
      <c r="L675" s="9">
        <f t="shared" si="53"/>
        <v>0</v>
      </c>
    </row>
    <row r="676" spans="1:12" ht="15" x14ac:dyDescent="0.25">
      <c r="A676" s="167">
        <f t="shared" si="51"/>
        <v>223.84800000000178</v>
      </c>
      <c r="B676" s="325">
        <f t="shared" si="54"/>
        <v>0.93270000000000741</v>
      </c>
      <c r="C676" s="167">
        <f t="shared" si="50"/>
        <v>32.303999999996449</v>
      </c>
      <c r="D676" s="167">
        <f>IF('Lineær programmering opg 4'!$M$4=0,"-",(-A676+'Lineær programmering opg 4'!$M$4)/'Lineær programmering opg 4'!$K$4*-1)</f>
        <v>32.303999999996449</v>
      </c>
      <c r="E676" s="167">
        <f>IF('Lineær programmering opg 4'!$M$5=0,"-",(-A676+'Lineær programmering opg 4'!$M$5)/'Lineær programmering opg 4'!$K$5*-1)</f>
        <v>132.11399999999867</v>
      </c>
      <c r="F676" s="167" t="str">
        <f>IF('Lineær programmering opg 4'!$E$6=0,"-",(-A676+'Lineær programmering opg 4'!$M$6)/'Lineær programmering opg 4'!$K$6*-1)</f>
        <v>-</v>
      </c>
      <c r="G676" s="167" t="str">
        <f>IF('Lineær programmering opg 4'!$D$7=0,"-",((-A676+'Lineær programmering opg 4'!$M$7)/'Lineær programmering opg 4'!$K$7)*-1)</f>
        <v>-</v>
      </c>
      <c r="H676" s="167" t="str">
        <f>IF('Lineær programmering opg 4'!$C$8=0,"-",((-A676+'Lineær programmering opg 4'!$M$8)/'Lineær programmering opg 4'!$K$8)*-1)</f>
        <v>-</v>
      </c>
      <c r="I676" s="167" t="str">
        <f>IF('Lineær programmering opg 4'!$D$8=0,"-",'Lineær programmering opg 4'!$G$8)</f>
        <v>-</v>
      </c>
      <c r="J676" s="295">
        <f>A676*'Lineær programmering opg 4'!$C$11+Datatabel!C676*'Lineær programmering opg 4'!$D$11</f>
        <v>27230.399999999645</v>
      </c>
      <c r="K676" s="9">
        <f t="shared" si="52"/>
        <v>0</v>
      </c>
      <c r="L676" s="9">
        <f t="shared" si="53"/>
        <v>0</v>
      </c>
    </row>
    <row r="677" spans="1:12" ht="15" x14ac:dyDescent="0.25">
      <c r="A677" s="167">
        <f t="shared" si="51"/>
        <v>223.82400000000177</v>
      </c>
      <c r="B677" s="325">
        <f t="shared" si="54"/>
        <v>0.93260000000000742</v>
      </c>
      <c r="C677" s="167">
        <f t="shared" si="50"/>
        <v>32.351999999996451</v>
      </c>
      <c r="D677" s="167">
        <f>IF('Lineær programmering opg 4'!$M$4=0,"-",(-A677+'Lineær programmering opg 4'!$M$4)/'Lineær programmering opg 4'!$K$4*-1)</f>
        <v>32.351999999996451</v>
      </c>
      <c r="E677" s="167">
        <f>IF('Lineær programmering opg 4'!$M$5=0,"-",(-A677+'Lineær programmering opg 4'!$M$5)/'Lineær programmering opg 4'!$K$5*-1)</f>
        <v>132.13199999999867</v>
      </c>
      <c r="F677" s="167" t="str">
        <f>IF('Lineær programmering opg 4'!$E$6=0,"-",(-A677+'Lineær programmering opg 4'!$M$6)/'Lineær programmering opg 4'!$K$6*-1)</f>
        <v>-</v>
      </c>
      <c r="G677" s="167" t="str">
        <f>IF('Lineær programmering opg 4'!$D$7=0,"-",((-A677+'Lineær programmering opg 4'!$M$7)/'Lineær programmering opg 4'!$K$7)*-1)</f>
        <v>-</v>
      </c>
      <c r="H677" s="167" t="str">
        <f>IF('Lineær programmering opg 4'!$C$8=0,"-",((-A677+'Lineær programmering opg 4'!$M$8)/'Lineær programmering opg 4'!$K$8)*-1)</f>
        <v>-</v>
      </c>
      <c r="I677" s="167" t="str">
        <f>IF('Lineær programmering opg 4'!$D$8=0,"-",'Lineær programmering opg 4'!$G$8)</f>
        <v>-</v>
      </c>
      <c r="J677" s="295">
        <f>A677*'Lineær programmering opg 4'!$C$11+Datatabel!C677*'Lineær programmering opg 4'!$D$11</f>
        <v>27235.199999999644</v>
      </c>
      <c r="K677" s="9">
        <f t="shared" si="52"/>
        <v>0</v>
      </c>
      <c r="L677" s="9">
        <f t="shared" si="53"/>
        <v>0</v>
      </c>
    </row>
    <row r="678" spans="1:12" ht="15" x14ac:dyDescent="0.25">
      <c r="A678" s="167">
        <f t="shared" si="51"/>
        <v>223.80000000000177</v>
      </c>
      <c r="B678" s="325">
        <f t="shared" si="54"/>
        <v>0.93250000000000743</v>
      </c>
      <c r="C678" s="167">
        <f t="shared" si="50"/>
        <v>32.399999999996453</v>
      </c>
      <c r="D678" s="167">
        <f>IF('Lineær programmering opg 4'!$M$4=0,"-",(-A678+'Lineær programmering opg 4'!$M$4)/'Lineær programmering opg 4'!$K$4*-1)</f>
        <v>32.399999999996453</v>
      </c>
      <c r="E678" s="167">
        <f>IF('Lineær programmering opg 4'!$M$5=0,"-",(-A678+'Lineær programmering opg 4'!$M$5)/'Lineær programmering opg 4'!$K$5*-1)</f>
        <v>132.14999999999867</v>
      </c>
      <c r="F678" s="167" t="str">
        <f>IF('Lineær programmering opg 4'!$E$6=0,"-",(-A678+'Lineær programmering opg 4'!$M$6)/'Lineær programmering opg 4'!$K$6*-1)</f>
        <v>-</v>
      </c>
      <c r="G678" s="167" t="str">
        <f>IF('Lineær programmering opg 4'!$D$7=0,"-",((-A678+'Lineær programmering opg 4'!$M$7)/'Lineær programmering opg 4'!$K$7)*-1)</f>
        <v>-</v>
      </c>
      <c r="H678" s="167" t="str">
        <f>IF('Lineær programmering opg 4'!$C$8=0,"-",((-A678+'Lineær programmering opg 4'!$M$8)/'Lineær programmering opg 4'!$K$8)*-1)</f>
        <v>-</v>
      </c>
      <c r="I678" s="167" t="str">
        <f>IF('Lineær programmering opg 4'!$D$8=0,"-",'Lineær programmering opg 4'!$G$8)</f>
        <v>-</v>
      </c>
      <c r="J678" s="295">
        <f>A678*'Lineær programmering opg 4'!$C$11+Datatabel!C678*'Lineær programmering opg 4'!$D$11</f>
        <v>27239.999999999647</v>
      </c>
      <c r="K678" s="9">
        <f t="shared" si="52"/>
        <v>0</v>
      </c>
      <c r="L678" s="9">
        <f t="shared" si="53"/>
        <v>0</v>
      </c>
    </row>
    <row r="679" spans="1:12" ht="15" x14ac:dyDescent="0.25">
      <c r="A679" s="167">
        <f t="shared" si="51"/>
        <v>223.77600000000177</v>
      </c>
      <c r="B679" s="325">
        <f t="shared" si="54"/>
        <v>0.93240000000000745</v>
      </c>
      <c r="C679" s="167">
        <f t="shared" si="50"/>
        <v>32.447999999996455</v>
      </c>
      <c r="D679" s="167">
        <f>IF('Lineær programmering opg 4'!$M$4=0,"-",(-A679+'Lineær programmering opg 4'!$M$4)/'Lineær programmering opg 4'!$K$4*-1)</f>
        <v>32.447999999996455</v>
      </c>
      <c r="E679" s="167">
        <f>IF('Lineær programmering opg 4'!$M$5=0,"-",(-A679+'Lineær programmering opg 4'!$M$5)/'Lineær programmering opg 4'!$K$5*-1)</f>
        <v>132.16799999999867</v>
      </c>
      <c r="F679" s="167" t="str">
        <f>IF('Lineær programmering opg 4'!$E$6=0,"-",(-A679+'Lineær programmering opg 4'!$M$6)/'Lineær programmering opg 4'!$K$6*-1)</f>
        <v>-</v>
      </c>
      <c r="G679" s="167" t="str">
        <f>IF('Lineær programmering opg 4'!$D$7=0,"-",((-A679+'Lineær programmering opg 4'!$M$7)/'Lineær programmering opg 4'!$K$7)*-1)</f>
        <v>-</v>
      </c>
      <c r="H679" s="167" t="str">
        <f>IF('Lineær programmering opg 4'!$C$8=0,"-",((-A679+'Lineær programmering opg 4'!$M$8)/'Lineær programmering opg 4'!$K$8)*-1)</f>
        <v>-</v>
      </c>
      <c r="I679" s="167" t="str">
        <f>IF('Lineær programmering opg 4'!$D$8=0,"-",'Lineær programmering opg 4'!$G$8)</f>
        <v>-</v>
      </c>
      <c r="J679" s="295">
        <f>A679*'Lineær programmering opg 4'!$C$11+Datatabel!C679*'Lineær programmering opg 4'!$D$11</f>
        <v>27244.799999999646</v>
      </c>
      <c r="K679" s="9">
        <f t="shared" si="52"/>
        <v>0</v>
      </c>
      <c r="L679" s="9">
        <f t="shared" si="53"/>
        <v>0</v>
      </c>
    </row>
    <row r="680" spans="1:12" ht="15" x14ac:dyDescent="0.25">
      <c r="A680" s="167">
        <f t="shared" si="51"/>
        <v>223.7520000000018</v>
      </c>
      <c r="B680" s="325">
        <f t="shared" si="54"/>
        <v>0.93230000000000746</v>
      </c>
      <c r="C680" s="167">
        <f t="shared" si="50"/>
        <v>32.4959999999964</v>
      </c>
      <c r="D680" s="167">
        <f>IF('Lineær programmering opg 4'!$M$4=0,"-",(-A680+'Lineær programmering opg 4'!$M$4)/'Lineær programmering opg 4'!$K$4*-1)</f>
        <v>32.4959999999964</v>
      </c>
      <c r="E680" s="167">
        <f>IF('Lineær programmering opg 4'!$M$5=0,"-",(-A680+'Lineær programmering opg 4'!$M$5)/'Lineær programmering opg 4'!$K$5*-1)</f>
        <v>132.18599999999867</v>
      </c>
      <c r="F680" s="167" t="str">
        <f>IF('Lineær programmering opg 4'!$E$6=0,"-",(-A680+'Lineær programmering opg 4'!$M$6)/'Lineær programmering opg 4'!$K$6*-1)</f>
        <v>-</v>
      </c>
      <c r="G680" s="167" t="str">
        <f>IF('Lineær programmering opg 4'!$D$7=0,"-",((-A680+'Lineær programmering opg 4'!$M$7)/'Lineær programmering opg 4'!$K$7)*-1)</f>
        <v>-</v>
      </c>
      <c r="H680" s="167" t="str">
        <f>IF('Lineær programmering opg 4'!$C$8=0,"-",((-A680+'Lineær programmering opg 4'!$M$8)/'Lineær programmering opg 4'!$K$8)*-1)</f>
        <v>-</v>
      </c>
      <c r="I680" s="167" t="str">
        <f>IF('Lineær programmering opg 4'!$D$8=0,"-",'Lineær programmering opg 4'!$G$8)</f>
        <v>-</v>
      </c>
      <c r="J680" s="295">
        <f>A680*'Lineær programmering opg 4'!$C$11+Datatabel!C680*'Lineær programmering opg 4'!$D$11</f>
        <v>27249.599999999638</v>
      </c>
      <c r="K680" s="9">
        <f t="shared" si="52"/>
        <v>0</v>
      </c>
      <c r="L680" s="9">
        <f t="shared" si="53"/>
        <v>0</v>
      </c>
    </row>
    <row r="681" spans="1:12" ht="15" x14ac:dyDescent="0.25">
      <c r="A681" s="167">
        <f t="shared" si="51"/>
        <v>223.7280000000018</v>
      </c>
      <c r="B681" s="325">
        <f t="shared" si="54"/>
        <v>0.93220000000000747</v>
      </c>
      <c r="C681" s="167">
        <f t="shared" si="50"/>
        <v>32.543999999996402</v>
      </c>
      <c r="D681" s="167">
        <f>IF('Lineær programmering opg 4'!$M$4=0,"-",(-A681+'Lineær programmering opg 4'!$M$4)/'Lineær programmering opg 4'!$K$4*-1)</f>
        <v>32.543999999996402</v>
      </c>
      <c r="E681" s="167">
        <f>IF('Lineær programmering opg 4'!$M$5=0,"-",(-A681+'Lineær programmering opg 4'!$M$5)/'Lineær programmering opg 4'!$K$5*-1)</f>
        <v>132.20399999999867</v>
      </c>
      <c r="F681" s="167" t="str">
        <f>IF('Lineær programmering opg 4'!$E$6=0,"-",(-A681+'Lineær programmering opg 4'!$M$6)/'Lineær programmering opg 4'!$K$6*-1)</f>
        <v>-</v>
      </c>
      <c r="G681" s="167" t="str">
        <f>IF('Lineær programmering opg 4'!$D$7=0,"-",((-A681+'Lineær programmering opg 4'!$M$7)/'Lineær programmering opg 4'!$K$7)*-1)</f>
        <v>-</v>
      </c>
      <c r="H681" s="167" t="str">
        <f>IF('Lineær programmering opg 4'!$C$8=0,"-",((-A681+'Lineær programmering opg 4'!$M$8)/'Lineær programmering opg 4'!$K$8)*-1)</f>
        <v>-</v>
      </c>
      <c r="I681" s="167" t="str">
        <f>IF('Lineær programmering opg 4'!$D$8=0,"-",'Lineær programmering opg 4'!$G$8)</f>
        <v>-</v>
      </c>
      <c r="J681" s="295">
        <f>A681*'Lineær programmering opg 4'!$C$11+Datatabel!C681*'Lineær programmering opg 4'!$D$11</f>
        <v>27254.399999999641</v>
      </c>
      <c r="K681" s="9">
        <f t="shared" si="52"/>
        <v>0</v>
      </c>
      <c r="L681" s="9">
        <f t="shared" si="53"/>
        <v>0</v>
      </c>
    </row>
    <row r="682" spans="1:12" ht="15" x14ac:dyDescent="0.25">
      <c r="A682" s="167">
        <f t="shared" si="51"/>
        <v>223.7040000000018</v>
      </c>
      <c r="B682" s="325">
        <f t="shared" si="54"/>
        <v>0.93210000000000748</v>
      </c>
      <c r="C682" s="167">
        <f t="shared" si="50"/>
        <v>32.591999999996403</v>
      </c>
      <c r="D682" s="167">
        <f>IF('Lineær programmering opg 4'!$M$4=0,"-",(-A682+'Lineær programmering opg 4'!$M$4)/'Lineær programmering opg 4'!$K$4*-1)</f>
        <v>32.591999999996403</v>
      </c>
      <c r="E682" s="167">
        <f>IF('Lineær programmering opg 4'!$M$5=0,"-",(-A682+'Lineær programmering opg 4'!$M$5)/'Lineær programmering opg 4'!$K$5*-1)</f>
        <v>132.22199999999867</v>
      </c>
      <c r="F682" s="167" t="str">
        <f>IF('Lineær programmering opg 4'!$E$6=0,"-",(-A682+'Lineær programmering opg 4'!$M$6)/'Lineær programmering opg 4'!$K$6*-1)</f>
        <v>-</v>
      </c>
      <c r="G682" s="167" t="str">
        <f>IF('Lineær programmering opg 4'!$D$7=0,"-",((-A682+'Lineær programmering opg 4'!$M$7)/'Lineær programmering opg 4'!$K$7)*-1)</f>
        <v>-</v>
      </c>
      <c r="H682" s="167" t="str">
        <f>IF('Lineær programmering opg 4'!$C$8=0,"-",((-A682+'Lineær programmering opg 4'!$M$8)/'Lineær programmering opg 4'!$K$8)*-1)</f>
        <v>-</v>
      </c>
      <c r="I682" s="167" t="str">
        <f>IF('Lineær programmering opg 4'!$D$8=0,"-",'Lineær programmering opg 4'!$G$8)</f>
        <v>-</v>
      </c>
      <c r="J682" s="295">
        <f>A682*'Lineær programmering opg 4'!$C$11+Datatabel!C682*'Lineær programmering opg 4'!$D$11</f>
        <v>27259.199999999641</v>
      </c>
      <c r="K682" s="9">
        <f t="shared" si="52"/>
        <v>0</v>
      </c>
      <c r="L682" s="9">
        <f t="shared" si="53"/>
        <v>0</v>
      </c>
    </row>
    <row r="683" spans="1:12" ht="15" x14ac:dyDescent="0.25">
      <c r="A683" s="167">
        <f t="shared" si="51"/>
        <v>223.6800000000018</v>
      </c>
      <c r="B683" s="325">
        <f t="shared" si="54"/>
        <v>0.93200000000000749</v>
      </c>
      <c r="C683" s="167">
        <f t="shared" si="50"/>
        <v>32.639999999996405</v>
      </c>
      <c r="D683" s="167">
        <f>IF('Lineær programmering opg 4'!$M$4=0,"-",(-A683+'Lineær programmering opg 4'!$M$4)/'Lineær programmering opg 4'!$K$4*-1)</f>
        <v>32.639999999996405</v>
      </c>
      <c r="E683" s="167">
        <f>IF('Lineær programmering opg 4'!$M$5=0,"-",(-A683+'Lineær programmering opg 4'!$M$5)/'Lineær programmering opg 4'!$K$5*-1)</f>
        <v>132.23999999999867</v>
      </c>
      <c r="F683" s="167" t="str">
        <f>IF('Lineær programmering opg 4'!$E$6=0,"-",(-A683+'Lineær programmering opg 4'!$M$6)/'Lineær programmering opg 4'!$K$6*-1)</f>
        <v>-</v>
      </c>
      <c r="G683" s="167" t="str">
        <f>IF('Lineær programmering opg 4'!$D$7=0,"-",((-A683+'Lineær programmering opg 4'!$M$7)/'Lineær programmering opg 4'!$K$7)*-1)</f>
        <v>-</v>
      </c>
      <c r="H683" s="167" t="str">
        <f>IF('Lineær programmering opg 4'!$C$8=0,"-",((-A683+'Lineær programmering opg 4'!$M$8)/'Lineær programmering opg 4'!$K$8)*-1)</f>
        <v>-</v>
      </c>
      <c r="I683" s="167" t="str">
        <f>IF('Lineær programmering opg 4'!$D$8=0,"-",'Lineær programmering opg 4'!$G$8)</f>
        <v>-</v>
      </c>
      <c r="J683" s="295">
        <f>A683*'Lineær programmering opg 4'!$C$11+Datatabel!C683*'Lineær programmering opg 4'!$D$11</f>
        <v>27263.99999999964</v>
      </c>
      <c r="K683" s="9">
        <f t="shared" si="52"/>
        <v>0</v>
      </c>
      <c r="L683" s="9">
        <f t="shared" si="53"/>
        <v>0</v>
      </c>
    </row>
    <row r="684" spans="1:12" ht="15" x14ac:dyDescent="0.25">
      <c r="A684" s="167">
        <f t="shared" si="51"/>
        <v>223.6560000000018</v>
      </c>
      <c r="B684" s="325">
        <f t="shared" si="54"/>
        <v>0.9319000000000075</v>
      </c>
      <c r="C684" s="167">
        <f t="shared" si="50"/>
        <v>32.687999999996407</v>
      </c>
      <c r="D684" s="167">
        <f>IF('Lineær programmering opg 4'!$M$4=0,"-",(-A684+'Lineær programmering opg 4'!$M$4)/'Lineær programmering opg 4'!$K$4*-1)</f>
        <v>32.687999999996407</v>
      </c>
      <c r="E684" s="167">
        <f>IF('Lineær programmering opg 4'!$M$5=0,"-",(-A684+'Lineær programmering opg 4'!$M$5)/'Lineær programmering opg 4'!$K$5*-1)</f>
        <v>132.25799999999867</v>
      </c>
      <c r="F684" s="167" t="str">
        <f>IF('Lineær programmering opg 4'!$E$6=0,"-",(-A684+'Lineær programmering opg 4'!$M$6)/'Lineær programmering opg 4'!$K$6*-1)</f>
        <v>-</v>
      </c>
      <c r="G684" s="167" t="str">
        <f>IF('Lineær programmering opg 4'!$D$7=0,"-",((-A684+'Lineær programmering opg 4'!$M$7)/'Lineær programmering opg 4'!$K$7)*-1)</f>
        <v>-</v>
      </c>
      <c r="H684" s="167" t="str">
        <f>IF('Lineær programmering opg 4'!$C$8=0,"-",((-A684+'Lineær programmering opg 4'!$M$8)/'Lineær programmering opg 4'!$K$8)*-1)</f>
        <v>-</v>
      </c>
      <c r="I684" s="167" t="str">
        <f>IF('Lineær programmering opg 4'!$D$8=0,"-",'Lineær programmering opg 4'!$G$8)</f>
        <v>-</v>
      </c>
      <c r="J684" s="295">
        <f>A684*'Lineær programmering opg 4'!$C$11+Datatabel!C684*'Lineær programmering opg 4'!$D$11</f>
        <v>27268.799999999643</v>
      </c>
      <c r="K684" s="9">
        <f t="shared" si="52"/>
        <v>0</v>
      </c>
      <c r="L684" s="9">
        <f t="shared" si="53"/>
        <v>0</v>
      </c>
    </row>
    <row r="685" spans="1:12" ht="15" x14ac:dyDescent="0.25">
      <c r="A685" s="167">
        <f t="shared" si="51"/>
        <v>223.6320000000018</v>
      </c>
      <c r="B685" s="325">
        <f t="shared" si="54"/>
        <v>0.93180000000000751</v>
      </c>
      <c r="C685" s="167">
        <f t="shared" si="50"/>
        <v>32.735999999996409</v>
      </c>
      <c r="D685" s="167">
        <f>IF('Lineær programmering opg 4'!$M$4=0,"-",(-A685+'Lineær programmering opg 4'!$M$4)/'Lineær programmering opg 4'!$K$4*-1)</f>
        <v>32.735999999996409</v>
      </c>
      <c r="E685" s="167">
        <f>IF('Lineær programmering opg 4'!$M$5=0,"-",(-A685+'Lineær programmering opg 4'!$M$5)/'Lineær programmering opg 4'!$K$5*-1)</f>
        <v>132.27599999999867</v>
      </c>
      <c r="F685" s="167" t="str">
        <f>IF('Lineær programmering opg 4'!$E$6=0,"-",(-A685+'Lineær programmering opg 4'!$M$6)/'Lineær programmering opg 4'!$K$6*-1)</f>
        <v>-</v>
      </c>
      <c r="G685" s="167" t="str">
        <f>IF('Lineær programmering opg 4'!$D$7=0,"-",((-A685+'Lineær programmering opg 4'!$M$7)/'Lineær programmering opg 4'!$K$7)*-1)</f>
        <v>-</v>
      </c>
      <c r="H685" s="167" t="str">
        <f>IF('Lineær programmering opg 4'!$C$8=0,"-",((-A685+'Lineær programmering opg 4'!$M$8)/'Lineær programmering opg 4'!$K$8)*-1)</f>
        <v>-</v>
      </c>
      <c r="I685" s="167" t="str">
        <f>IF('Lineær programmering opg 4'!$D$8=0,"-",'Lineær programmering opg 4'!$G$8)</f>
        <v>-</v>
      </c>
      <c r="J685" s="295">
        <f>A685*'Lineær programmering opg 4'!$C$11+Datatabel!C685*'Lineær programmering opg 4'!$D$11</f>
        <v>27273.599999999642</v>
      </c>
      <c r="K685" s="9">
        <f t="shared" si="52"/>
        <v>0</v>
      </c>
      <c r="L685" s="9">
        <f t="shared" si="53"/>
        <v>0</v>
      </c>
    </row>
    <row r="686" spans="1:12" ht="15" x14ac:dyDescent="0.25">
      <c r="A686" s="167">
        <f t="shared" si="51"/>
        <v>223.60800000000179</v>
      </c>
      <c r="B686" s="325">
        <f t="shared" si="54"/>
        <v>0.93170000000000752</v>
      </c>
      <c r="C686" s="167">
        <f t="shared" si="50"/>
        <v>32.783999999996411</v>
      </c>
      <c r="D686" s="167">
        <f>IF('Lineær programmering opg 4'!$M$4=0,"-",(-A686+'Lineær programmering opg 4'!$M$4)/'Lineær programmering opg 4'!$K$4*-1)</f>
        <v>32.783999999996411</v>
      </c>
      <c r="E686" s="167">
        <f>IF('Lineær programmering opg 4'!$M$5=0,"-",(-A686+'Lineær programmering opg 4'!$M$5)/'Lineær programmering opg 4'!$K$5*-1)</f>
        <v>132.29399999999868</v>
      </c>
      <c r="F686" s="167" t="str">
        <f>IF('Lineær programmering opg 4'!$E$6=0,"-",(-A686+'Lineær programmering opg 4'!$M$6)/'Lineær programmering opg 4'!$K$6*-1)</f>
        <v>-</v>
      </c>
      <c r="G686" s="167" t="str">
        <f>IF('Lineær programmering opg 4'!$D$7=0,"-",((-A686+'Lineær programmering opg 4'!$M$7)/'Lineær programmering opg 4'!$K$7)*-1)</f>
        <v>-</v>
      </c>
      <c r="H686" s="167" t="str">
        <f>IF('Lineær programmering opg 4'!$C$8=0,"-",((-A686+'Lineær programmering opg 4'!$M$8)/'Lineær programmering opg 4'!$K$8)*-1)</f>
        <v>-</v>
      </c>
      <c r="I686" s="167" t="str">
        <f>IF('Lineær programmering opg 4'!$D$8=0,"-",'Lineær programmering opg 4'!$G$8)</f>
        <v>-</v>
      </c>
      <c r="J686" s="295">
        <f>A686*'Lineær programmering opg 4'!$C$11+Datatabel!C686*'Lineær programmering opg 4'!$D$11</f>
        <v>27278.399999999645</v>
      </c>
      <c r="K686" s="9">
        <f t="shared" si="52"/>
        <v>0</v>
      </c>
      <c r="L686" s="9">
        <f t="shared" si="53"/>
        <v>0</v>
      </c>
    </row>
    <row r="687" spans="1:12" ht="15" x14ac:dyDescent="0.25">
      <c r="A687" s="167">
        <f t="shared" si="51"/>
        <v>223.58400000000182</v>
      </c>
      <c r="B687" s="325">
        <f t="shared" si="54"/>
        <v>0.93160000000000753</v>
      </c>
      <c r="C687" s="167">
        <f t="shared" si="50"/>
        <v>32.831999999996356</v>
      </c>
      <c r="D687" s="167">
        <f>IF('Lineær programmering opg 4'!$M$4=0,"-",(-A687+'Lineær programmering opg 4'!$M$4)/'Lineær programmering opg 4'!$K$4*-1)</f>
        <v>32.831999999996356</v>
      </c>
      <c r="E687" s="167">
        <f>IF('Lineær programmering opg 4'!$M$5=0,"-",(-A687+'Lineær programmering opg 4'!$M$5)/'Lineær programmering opg 4'!$K$5*-1)</f>
        <v>132.31199999999865</v>
      </c>
      <c r="F687" s="167" t="str">
        <f>IF('Lineær programmering opg 4'!$E$6=0,"-",(-A687+'Lineær programmering opg 4'!$M$6)/'Lineær programmering opg 4'!$K$6*-1)</f>
        <v>-</v>
      </c>
      <c r="G687" s="167" t="str">
        <f>IF('Lineær programmering opg 4'!$D$7=0,"-",((-A687+'Lineær programmering opg 4'!$M$7)/'Lineær programmering opg 4'!$K$7)*-1)</f>
        <v>-</v>
      </c>
      <c r="H687" s="167" t="str">
        <f>IF('Lineær programmering opg 4'!$C$8=0,"-",((-A687+'Lineær programmering opg 4'!$M$8)/'Lineær programmering opg 4'!$K$8)*-1)</f>
        <v>-</v>
      </c>
      <c r="I687" s="167" t="str">
        <f>IF('Lineær programmering opg 4'!$D$8=0,"-",'Lineær programmering opg 4'!$G$8)</f>
        <v>-</v>
      </c>
      <c r="J687" s="295">
        <f>A687*'Lineær programmering opg 4'!$C$11+Datatabel!C687*'Lineær programmering opg 4'!$D$11</f>
        <v>27283.199999999637</v>
      </c>
      <c r="K687" s="9">
        <f t="shared" si="52"/>
        <v>0</v>
      </c>
      <c r="L687" s="9">
        <f t="shared" si="53"/>
        <v>0</v>
      </c>
    </row>
    <row r="688" spans="1:12" ht="15" x14ac:dyDescent="0.25">
      <c r="A688" s="167">
        <f t="shared" si="51"/>
        <v>223.56000000000182</v>
      </c>
      <c r="B688" s="325">
        <f t="shared" si="54"/>
        <v>0.93150000000000754</v>
      </c>
      <c r="C688" s="167">
        <f t="shared" si="50"/>
        <v>32.879999999996357</v>
      </c>
      <c r="D688" s="167">
        <f>IF('Lineær programmering opg 4'!$M$4=0,"-",(-A688+'Lineær programmering opg 4'!$M$4)/'Lineær programmering opg 4'!$K$4*-1)</f>
        <v>32.879999999996357</v>
      </c>
      <c r="E688" s="167">
        <f>IF('Lineær programmering opg 4'!$M$5=0,"-",(-A688+'Lineær programmering opg 4'!$M$5)/'Lineær programmering opg 4'!$K$5*-1)</f>
        <v>132.32999999999865</v>
      </c>
      <c r="F688" s="167" t="str">
        <f>IF('Lineær programmering opg 4'!$E$6=0,"-",(-A688+'Lineær programmering opg 4'!$M$6)/'Lineær programmering opg 4'!$K$6*-1)</f>
        <v>-</v>
      </c>
      <c r="G688" s="167" t="str">
        <f>IF('Lineær programmering opg 4'!$D$7=0,"-",((-A688+'Lineær programmering opg 4'!$M$7)/'Lineær programmering opg 4'!$K$7)*-1)</f>
        <v>-</v>
      </c>
      <c r="H688" s="167" t="str">
        <f>IF('Lineær programmering opg 4'!$C$8=0,"-",((-A688+'Lineær programmering opg 4'!$M$8)/'Lineær programmering opg 4'!$K$8)*-1)</f>
        <v>-</v>
      </c>
      <c r="I688" s="167" t="str">
        <f>IF('Lineær programmering opg 4'!$D$8=0,"-",'Lineær programmering opg 4'!$G$8)</f>
        <v>-</v>
      </c>
      <c r="J688" s="295">
        <f>A688*'Lineær programmering opg 4'!$C$11+Datatabel!C688*'Lineær programmering opg 4'!$D$11</f>
        <v>27287.999999999636</v>
      </c>
      <c r="K688" s="9">
        <f t="shared" si="52"/>
        <v>0</v>
      </c>
      <c r="L688" s="9">
        <f t="shared" si="53"/>
        <v>0</v>
      </c>
    </row>
    <row r="689" spans="1:12" ht="15" x14ac:dyDescent="0.25">
      <c r="A689" s="167">
        <f t="shared" si="51"/>
        <v>223.53600000000182</v>
      </c>
      <c r="B689" s="325">
        <f t="shared" si="54"/>
        <v>0.93140000000000756</v>
      </c>
      <c r="C689" s="167">
        <f t="shared" si="50"/>
        <v>32.927999999996359</v>
      </c>
      <c r="D689" s="167">
        <f>IF('Lineær programmering opg 4'!$M$4=0,"-",(-A689+'Lineær programmering opg 4'!$M$4)/'Lineær programmering opg 4'!$K$4*-1)</f>
        <v>32.927999999996359</v>
      </c>
      <c r="E689" s="167">
        <f>IF('Lineær programmering opg 4'!$M$5=0,"-",(-A689+'Lineær programmering opg 4'!$M$5)/'Lineær programmering opg 4'!$K$5*-1)</f>
        <v>132.34799999999865</v>
      </c>
      <c r="F689" s="167" t="str">
        <f>IF('Lineær programmering opg 4'!$E$6=0,"-",(-A689+'Lineær programmering opg 4'!$M$6)/'Lineær programmering opg 4'!$K$6*-1)</f>
        <v>-</v>
      </c>
      <c r="G689" s="167" t="str">
        <f>IF('Lineær programmering opg 4'!$D$7=0,"-",((-A689+'Lineær programmering opg 4'!$M$7)/'Lineær programmering opg 4'!$K$7)*-1)</f>
        <v>-</v>
      </c>
      <c r="H689" s="167" t="str">
        <f>IF('Lineær programmering opg 4'!$C$8=0,"-",((-A689+'Lineær programmering opg 4'!$M$8)/'Lineær programmering opg 4'!$K$8)*-1)</f>
        <v>-</v>
      </c>
      <c r="I689" s="167" t="str">
        <f>IF('Lineær programmering opg 4'!$D$8=0,"-",'Lineær programmering opg 4'!$G$8)</f>
        <v>-</v>
      </c>
      <c r="J689" s="295">
        <f>A689*'Lineær programmering opg 4'!$C$11+Datatabel!C689*'Lineær programmering opg 4'!$D$11</f>
        <v>27292.799999999635</v>
      </c>
      <c r="K689" s="9">
        <f t="shared" si="52"/>
        <v>0</v>
      </c>
      <c r="L689" s="9">
        <f t="shared" si="53"/>
        <v>0</v>
      </c>
    </row>
    <row r="690" spans="1:12" ht="15" x14ac:dyDescent="0.25">
      <c r="A690" s="167">
        <f t="shared" si="51"/>
        <v>223.51200000000182</v>
      </c>
      <c r="B690" s="325">
        <f t="shared" si="54"/>
        <v>0.93130000000000757</v>
      </c>
      <c r="C690" s="167">
        <f t="shared" si="50"/>
        <v>32.975999999996361</v>
      </c>
      <c r="D690" s="167">
        <f>IF('Lineær programmering opg 4'!$M$4=0,"-",(-A690+'Lineær programmering opg 4'!$M$4)/'Lineær programmering opg 4'!$K$4*-1)</f>
        <v>32.975999999996361</v>
      </c>
      <c r="E690" s="167">
        <f>IF('Lineær programmering opg 4'!$M$5=0,"-",(-A690+'Lineær programmering opg 4'!$M$5)/'Lineær programmering opg 4'!$K$5*-1)</f>
        <v>132.36599999999865</v>
      </c>
      <c r="F690" s="167" t="str">
        <f>IF('Lineær programmering opg 4'!$E$6=0,"-",(-A690+'Lineær programmering opg 4'!$M$6)/'Lineær programmering opg 4'!$K$6*-1)</f>
        <v>-</v>
      </c>
      <c r="G690" s="167" t="str">
        <f>IF('Lineær programmering opg 4'!$D$7=0,"-",((-A690+'Lineær programmering opg 4'!$M$7)/'Lineær programmering opg 4'!$K$7)*-1)</f>
        <v>-</v>
      </c>
      <c r="H690" s="167" t="str">
        <f>IF('Lineær programmering opg 4'!$C$8=0,"-",((-A690+'Lineær programmering opg 4'!$M$8)/'Lineær programmering opg 4'!$K$8)*-1)</f>
        <v>-</v>
      </c>
      <c r="I690" s="167" t="str">
        <f>IF('Lineær programmering opg 4'!$D$8=0,"-",'Lineær programmering opg 4'!$G$8)</f>
        <v>-</v>
      </c>
      <c r="J690" s="295">
        <f>A690*'Lineær programmering opg 4'!$C$11+Datatabel!C690*'Lineær programmering opg 4'!$D$11</f>
        <v>27297.599999999635</v>
      </c>
      <c r="K690" s="9">
        <f t="shared" si="52"/>
        <v>0</v>
      </c>
      <c r="L690" s="9">
        <f t="shared" si="53"/>
        <v>0</v>
      </c>
    </row>
    <row r="691" spans="1:12" ht="15" x14ac:dyDescent="0.25">
      <c r="A691" s="167">
        <f t="shared" si="51"/>
        <v>223.48800000000182</v>
      </c>
      <c r="B691" s="325">
        <f t="shared" si="54"/>
        <v>0.93120000000000758</v>
      </c>
      <c r="C691" s="167">
        <f t="shared" si="50"/>
        <v>33.023999999996363</v>
      </c>
      <c r="D691" s="167">
        <f>IF('Lineær programmering opg 4'!$M$4=0,"-",(-A691+'Lineær programmering opg 4'!$M$4)/'Lineær programmering opg 4'!$K$4*-1)</f>
        <v>33.023999999996363</v>
      </c>
      <c r="E691" s="167">
        <f>IF('Lineær programmering opg 4'!$M$5=0,"-",(-A691+'Lineær programmering opg 4'!$M$5)/'Lineær programmering opg 4'!$K$5*-1)</f>
        <v>132.38399999999865</v>
      </c>
      <c r="F691" s="167" t="str">
        <f>IF('Lineær programmering opg 4'!$E$6=0,"-",(-A691+'Lineær programmering opg 4'!$M$6)/'Lineær programmering opg 4'!$K$6*-1)</f>
        <v>-</v>
      </c>
      <c r="G691" s="167" t="str">
        <f>IF('Lineær programmering opg 4'!$D$7=0,"-",((-A691+'Lineær programmering opg 4'!$M$7)/'Lineær programmering opg 4'!$K$7)*-1)</f>
        <v>-</v>
      </c>
      <c r="H691" s="167" t="str">
        <f>IF('Lineær programmering opg 4'!$C$8=0,"-",((-A691+'Lineær programmering opg 4'!$M$8)/'Lineær programmering opg 4'!$K$8)*-1)</f>
        <v>-</v>
      </c>
      <c r="I691" s="167" t="str">
        <f>IF('Lineær programmering opg 4'!$D$8=0,"-",'Lineær programmering opg 4'!$G$8)</f>
        <v>-</v>
      </c>
      <c r="J691" s="295">
        <f>A691*'Lineær programmering opg 4'!$C$11+Datatabel!C691*'Lineær programmering opg 4'!$D$11</f>
        <v>27302.399999999638</v>
      </c>
      <c r="K691" s="9">
        <f t="shared" si="52"/>
        <v>0</v>
      </c>
      <c r="L691" s="9">
        <f t="shared" si="53"/>
        <v>0</v>
      </c>
    </row>
    <row r="692" spans="1:12" ht="15" x14ac:dyDescent="0.25">
      <c r="A692" s="167">
        <f t="shared" si="51"/>
        <v>223.46400000000182</v>
      </c>
      <c r="B692" s="325">
        <f t="shared" si="54"/>
        <v>0.93110000000000759</v>
      </c>
      <c r="C692" s="167">
        <f t="shared" si="50"/>
        <v>33.071999999996365</v>
      </c>
      <c r="D692" s="167">
        <f>IF('Lineær programmering opg 4'!$M$4=0,"-",(-A692+'Lineær programmering opg 4'!$M$4)/'Lineær programmering opg 4'!$K$4*-1)</f>
        <v>33.071999999996365</v>
      </c>
      <c r="E692" s="167">
        <f>IF('Lineær programmering opg 4'!$M$5=0,"-",(-A692+'Lineær programmering opg 4'!$M$5)/'Lineær programmering opg 4'!$K$5*-1)</f>
        <v>132.40199999999865</v>
      </c>
      <c r="F692" s="167" t="str">
        <f>IF('Lineær programmering opg 4'!$E$6=0,"-",(-A692+'Lineær programmering opg 4'!$M$6)/'Lineær programmering opg 4'!$K$6*-1)</f>
        <v>-</v>
      </c>
      <c r="G692" s="167" t="str">
        <f>IF('Lineær programmering opg 4'!$D$7=0,"-",((-A692+'Lineær programmering opg 4'!$M$7)/'Lineær programmering opg 4'!$K$7)*-1)</f>
        <v>-</v>
      </c>
      <c r="H692" s="167" t="str">
        <f>IF('Lineær programmering opg 4'!$C$8=0,"-",((-A692+'Lineær programmering opg 4'!$M$8)/'Lineær programmering opg 4'!$K$8)*-1)</f>
        <v>-</v>
      </c>
      <c r="I692" s="167" t="str">
        <f>IF('Lineær programmering opg 4'!$D$8=0,"-",'Lineær programmering opg 4'!$G$8)</f>
        <v>-</v>
      </c>
      <c r="J692" s="295">
        <f>A692*'Lineær programmering opg 4'!$C$11+Datatabel!C692*'Lineær programmering opg 4'!$D$11</f>
        <v>27307.199999999637</v>
      </c>
      <c r="K692" s="9">
        <f t="shared" si="52"/>
        <v>0</v>
      </c>
      <c r="L692" s="9">
        <f t="shared" si="53"/>
        <v>0</v>
      </c>
    </row>
    <row r="693" spans="1:12" ht="15" x14ac:dyDescent="0.25">
      <c r="A693" s="167">
        <f t="shared" si="51"/>
        <v>223.44000000000182</v>
      </c>
      <c r="B693" s="325">
        <f t="shared" si="54"/>
        <v>0.9310000000000076</v>
      </c>
      <c r="C693" s="167">
        <f t="shared" si="50"/>
        <v>33.119999999996367</v>
      </c>
      <c r="D693" s="167">
        <f>IF('Lineær programmering opg 4'!$M$4=0,"-",(-A693+'Lineær programmering opg 4'!$M$4)/'Lineær programmering opg 4'!$K$4*-1)</f>
        <v>33.119999999996367</v>
      </c>
      <c r="E693" s="167">
        <f>IF('Lineær programmering opg 4'!$M$5=0,"-",(-A693+'Lineær programmering opg 4'!$M$5)/'Lineær programmering opg 4'!$K$5*-1)</f>
        <v>132.41999999999865</v>
      </c>
      <c r="F693" s="167" t="str">
        <f>IF('Lineær programmering opg 4'!$E$6=0,"-",(-A693+'Lineær programmering opg 4'!$M$6)/'Lineær programmering opg 4'!$K$6*-1)</f>
        <v>-</v>
      </c>
      <c r="G693" s="167" t="str">
        <f>IF('Lineær programmering opg 4'!$D$7=0,"-",((-A693+'Lineær programmering opg 4'!$M$7)/'Lineær programmering opg 4'!$K$7)*-1)</f>
        <v>-</v>
      </c>
      <c r="H693" s="167" t="str">
        <f>IF('Lineær programmering opg 4'!$C$8=0,"-",((-A693+'Lineær programmering opg 4'!$M$8)/'Lineær programmering opg 4'!$K$8)*-1)</f>
        <v>-</v>
      </c>
      <c r="I693" s="167" t="str">
        <f>IF('Lineær programmering opg 4'!$D$8=0,"-",'Lineær programmering opg 4'!$G$8)</f>
        <v>-</v>
      </c>
      <c r="J693" s="295">
        <f>A693*'Lineær programmering opg 4'!$C$11+Datatabel!C693*'Lineær programmering opg 4'!$D$11</f>
        <v>27311.999999999636</v>
      </c>
      <c r="K693" s="9">
        <f t="shared" si="52"/>
        <v>0</v>
      </c>
      <c r="L693" s="9">
        <f t="shared" si="53"/>
        <v>0</v>
      </c>
    </row>
    <row r="694" spans="1:12" ht="15" x14ac:dyDescent="0.25">
      <c r="A694" s="167">
        <f t="shared" si="51"/>
        <v>223.41600000000182</v>
      </c>
      <c r="B694" s="325">
        <f t="shared" si="54"/>
        <v>0.93090000000000761</v>
      </c>
      <c r="C694" s="167">
        <f t="shared" si="50"/>
        <v>33.167999999996368</v>
      </c>
      <c r="D694" s="167">
        <f>IF('Lineær programmering opg 4'!$M$4=0,"-",(-A694+'Lineær programmering opg 4'!$M$4)/'Lineær programmering opg 4'!$K$4*-1)</f>
        <v>33.167999999996368</v>
      </c>
      <c r="E694" s="167">
        <f>IF('Lineær programmering opg 4'!$M$5=0,"-",(-A694+'Lineær programmering opg 4'!$M$5)/'Lineær programmering opg 4'!$K$5*-1)</f>
        <v>132.43799999999865</v>
      </c>
      <c r="F694" s="167" t="str">
        <f>IF('Lineær programmering opg 4'!$E$6=0,"-",(-A694+'Lineær programmering opg 4'!$M$6)/'Lineær programmering opg 4'!$K$6*-1)</f>
        <v>-</v>
      </c>
      <c r="G694" s="167" t="str">
        <f>IF('Lineær programmering opg 4'!$D$7=0,"-",((-A694+'Lineær programmering opg 4'!$M$7)/'Lineær programmering opg 4'!$K$7)*-1)</f>
        <v>-</v>
      </c>
      <c r="H694" s="167" t="str">
        <f>IF('Lineær programmering opg 4'!$C$8=0,"-",((-A694+'Lineær programmering opg 4'!$M$8)/'Lineær programmering opg 4'!$K$8)*-1)</f>
        <v>-</v>
      </c>
      <c r="I694" s="167" t="str">
        <f>IF('Lineær programmering opg 4'!$D$8=0,"-",'Lineær programmering opg 4'!$G$8)</f>
        <v>-</v>
      </c>
      <c r="J694" s="295">
        <f>A694*'Lineær programmering opg 4'!$C$11+Datatabel!C694*'Lineær programmering opg 4'!$D$11</f>
        <v>27316.799999999635</v>
      </c>
      <c r="K694" s="9">
        <f t="shared" si="52"/>
        <v>0</v>
      </c>
      <c r="L694" s="9">
        <f t="shared" si="53"/>
        <v>0</v>
      </c>
    </row>
    <row r="695" spans="1:12" ht="15" x14ac:dyDescent="0.25">
      <c r="A695" s="167">
        <f t="shared" si="51"/>
        <v>223.39200000000181</v>
      </c>
      <c r="B695" s="325">
        <f t="shared" si="54"/>
        <v>0.93080000000000762</v>
      </c>
      <c r="C695" s="167">
        <f t="shared" si="50"/>
        <v>33.21599999999637</v>
      </c>
      <c r="D695" s="167">
        <f>IF('Lineær programmering opg 4'!$M$4=0,"-",(-A695+'Lineær programmering opg 4'!$M$4)/'Lineær programmering opg 4'!$K$4*-1)</f>
        <v>33.21599999999637</v>
      </c>
      <c r="E695" s="167">
        <f>IF('Lineær programmering opg 4'!$M$5=0,"-",(-A695+'Lineær programmering opg 4'!$M$5)/'Lineær programmering opg 4'!$K$5*-1)</f>
        <v>132.45599999999865</v>
      </c>
      <c r="F695" s="167" t="str">
        <f>IF('Lineær programmering opg 4'!$E$6=0,"-",(-A695+'Lineær programmering opg 4'!$M$6)/'Lineær programmering opg 4'!$K$6*-1)</f>
        <v>-</v>
      </c>
      <c r="G695" s="167" t="str">
        <f>IF('Lineær programmering opg 4'!$D$7=0,"-",((-A695+'Lineær programmering opg 4'!$M$7)/'Lineær programmering opg 4'!$K$7)*-1)</f>
        <v>-</v>
      </c>
      <c r="H695" s="167" t="str">
        <f>IF('Lineær programmering opg 4'!$C$8=0,"-",((-A695+'Lineær programmering opg 4'!$M$8)/'Lineær programmering opg 4'!$K$8)*-1)</f>
        <v>-</v>
      </c>
      <c r="I695" s="167" t="str">
        <f>IF('Lineær programmering opg 4'!$D$8=0,"-",'Lineær programmering opg 4'!$G$8)</f>
        <v>-</v>
      </c>
      <c r="J695" s="295">
        <f>A695*'Lineær programmering opg 4'!$C$11+Datatabel!C695*'Lineær programmering opg 4'!$D$11</f>
        <v>27321.599999999638</v>
      </c>
      <c r="K695" s="9">
        <f t="shared" si="52"/>
        <v>0</v>
      </c>
      <c r="L695" s="9">
        <f t="shared" si="53"/>
        <v>0</v>
      </c>
    </row>
    <row r="696" spans="1:12" ht="15" x14ac:dyDescent="0.25">
      <c r="A696" s="167">
        <f t="shared" si="51"/>
        <v>223.36800000000184</v>
      </c>
      <c r="B696" s="325">
        <f t="shared" si="54"/>
        <v>0.93070000000000763</v>
      </c>
      <c r="C696" s="167">
        <f t="shared" si="50"/>
        <v>33.263999999996315</v>
      </c>
      <c r="D696" s="167">
        <f>IF('Lineær programmering opg 4'!$M$4=0,"-",(-A696+'Lineær programmering opg 4'!$M$4)/'Lineær programmering opg 4'!$K$4*-1)</f>
        <v>33.263999999996315</v>
      </c>
      <c r="E696" s="167">
        <f>IF('Lineær programmering opg 4'!$M$5=0,"-",(-A696+'Lineær programmering opg 4'!$M$5)/'Lineær programmering opg 4'!$K$5*-1)</f>
        <v>132.47399999999863</v>
      </c>
      <c r="F696" s="167" t="str">
        <f>IF('Lineær programmering opg 4'!$E$6=0,"-",(-A696+'Lineær programmering opg 4'!$M$6)/'Lineær programmering opg 4'!$K$6*-1)</f>
        <v>-</v>
      </c>
      <c r="G696" s="167" t="str">
        <f>IF('Lineær programmering opg 4'!$D$7=0,"-",((-A696+'Lineær programmering opg 4'!$M$7)/'Lineær programmering opg 4'!$K$7)*-1)</f>
        <v>-</v>
      </c>
      <c r="H696" s="167" t="str">
        <f>IF('Lineær programmering opg 4'!$C$8=0,"-",((-A696+'Lineær programmering opg 4'!$M$8)/'Lineær programmering opg 4'!$K$8)*-1)</f>
        <v>-</v>
      </c>
      <c r="I696" s="167" t="str">
        <f>IF('Lineær programmering opg 4'!$D$8=0,"-",'Lineær programmering opg 4'!$G$8)</f>
        <v>-</v>
      </c>
      <c r="J696" s="295">
        <f>A696*'Lineær programmering opg 4'!$C$11+Datatabel!C696*'Lineær programmering opg 4'!$D$11</f>
        <v>27326.39999999963</v>
      </c>
      <c r="K696" s="9">
        <f t="shared" si="52"/>
        <v>0</v>
      </c>
      <c r="L696" s="9">
        <f t="shared" si="53"/>
        <v>0</v>
      </c>
    </row>
    <row r="697" spans="1:12" ht="15" x14ac:dyDescent="0.25">
      <c r="A697" s="167">
        <f t="shared" si="51"/>
        <v>223.34400000000184</v>
      </c>
      <c r="B697" s="325">
        <f t="shared" si="54"/>
        <v>0.93060000000000764</v>
      </c>
      <c r="C697" s="167">
        <f t="shared" si="50"/>
        <v>33.311999999996317</v>
      </c>
      <c r="D697" s="167">
        <f>IF('Lineær programmering opg 4'!$M$4=0,"-",(-A697+'Lineær programmering opg 4'!$M$4)/'Lineær programmering opg 4'!$K$4*-1)</f>
        <v>33.311999999996317</v>
      </c>
      <c r="E697" s="167">
        <f>IF('Lineær programmering opg 4'!$M$5=0,"-",(-A697+'Lineær programmering opg 4'!$M$5)/'Lineær programmering opg 4'!$K$5*-1)</f>
        <v>132.49199999999863</v>
      </c>
      <c r="F697" s="167" t="str">
        <f>IF('Lineær programmering opg 4'!$E$6=0,"-",(-A697+'Lineær programmering opg 4'!$M$6)/'Lineær programmering opg 4'!$K$6*-1)</f>
        <v>-</v>
      </c>
      <c r="G697" s="167" t="str">
        <f>IF('Lineær programmering opg 4'!$D$7=0,"-",((-A697+'Lineær programmering opg 4'!$M$7)/'Lineær programmering opg 4'!$K$7)*-1)</f>
        <v>-</v>
      </c>
      <c r="H697" s="167" t="str">
        <f>IF('Lineær programmering opg 4'!$C$8=0,"-",((-A697+'Lineær programmering opg 4'!$M$8)/'Lineær programmering opg 4'!$K$8)*-1)</f>
        <v>-</v>
      </c>
      <c r="I697" s="167" t="str">
        <f>IF('Lineær programmering opg 4'!$D$8=0,"-",'Lineær programmering opg 4'!$G$8)</f>
        <v>-</v>
      </c>
      <c r="J697" s="295">
        <f>A697*'Lineær programmering opg 4'!$C$11+Datatabel!C697*'Lineær programmering opg 4'!$D$11</f>
        <v>27331.19999999963</v>
      </c>
      <c r="K697" s="9">
        <f t="shared" si="52"/>
        <v>0</v>
      </c>
      <c r="L697" s="9">
        <f t="shared" si="53"/>
        <v>0</v>
      </c>
    </row>
    <row r="698" spans="1:12" ht="15" x14ac:dyDescent="0.25">
      <c r="A698" s="167">
        <f t="shared" si="51"/>
        <v>223.32000000000184</v>
      </c>
      <c r="B698" s="325">
        <f t="shared" si="54"/>
        <v>0.93050000000000765</v>
      </c>
      <c r="C698" s="167">
        <f t="shared" si="50"/>
        <v>33.359999999996319</v>
      </c>
      <c r="D698" s="167">
        <f>IF('Lineær programmering opg 4'!$M$4=0,"-",(-A698+'Lineær programmering opg 4'!$M$4)/'Lineær programmering opg 4'!$K$4*-1)</f>
        <v>33.359999999996319</v>
      </c>
      <c r="E698" s="167">
        <f>IF('Lineær programmering opg 4'!$M$5=0,"-",(-A698+'Lineær programmering opg 4'!$M$5)/'Lineær programmering opg 4'!$K$5*-1)</f>
        <v>132.50999999999863</v>
      </c>
      <c r="F698" s="167" t="str">
        <f>IF('Lineær programmering opg 4'!$E$6=0,"-",(-A698+'Lineær programmering opg 4'!$M$6)/'Lineær programmering opg 4'!$K$6*-1)</f>
        <v>-</v>
      </c>
      <c r="G698" s="167" t="str">
        <f>IF('Lineær programmering opg 4'!$D$7=0,"-",((-A698+'Lineær programmering opg 4'!$M$7)/'Lineær programmering opg 4'!$K$7)*-1)</f>
        <v>-</v>
      </c>
      <c r="H698" s="167" t="str">
        <f>IF('Lineær programmering opg 4'!$C$8=0,"-",((-A698+'Lineær programmering opg 4'!$M$8)/'Lineær programmering opg 4'!$K$8)*-1)</f>
        <v>-</v>
      </c>
      <c r="I698" s="167" t="str">
        <f>IF('Lineær programmering opg 4'!$D$8=0,"-",'Lineær programmering opg 4'!$G$8)</f>
        <v>-</v>
      </c>
      <c r="J698" s="295">
        <f>A698*'Lineær programmering opg 4'!$C$11+Datatabel!C698*'Lineær programmering opg 4'!$D$11</f>
        <v>27335.999999999633</v>
      </c>
      <c r="K698" s="9">
        <f t="shared" si="52"/>
        <v>0</v>
      </c>
      <c r="L698" s="9">
        <f t="shared" si="53"/>
        <v>0</v>
      </c>
    </row>
    <row r="699" spans="1:12" ht="15" x14ac:dyDescent="0.25">
      <c r="A699" s="167">
        <f t="shared" si="51"/>
        <v>223.29600000000184</v>
      </c>
      <c r="B699" s="325">
        <f t="shared" si="54"/>
        <v>0.93040000000000767</v>
      </c>
      <c r="C699" s="167">
        <f t="shared" si="50"/>
        <v>33.407999999996321</v>
      </c>
      <c r="D699" s="167">
        <f>IF('Lineær programmering opg 4'!$M$4=0,"-",(-A699+'Lineær programmering opg 4'!$M$4)/'Lineær programmering opg 4'!$K$4*-1)</f>
        <v>33.407999999996321</v>
      </c>
      <c r="E699" s="167">
        <f>IF('Lineær programmering opg 4'!$M$5=0,"-",(-A699+'Lineær programmering opg 4'!$M$5)/'Lineær programmering opg 4'!$K$5*-1)</f>
        <v>132.52799999999863</v>
      </c>
      <c r="F699" s="167" t="str">
        <f>IF('Lineær programmering opg 4'!$E$6=0,"-",(-A699+'Lineær programmering opg 4'!$M$6)/'Lineær programmering opg 4'!$K$6*-1)</f>
        <v>-</v>
      </c>
      <c r="G699" s="167" t="str">
        <f>IF('Lineær programmering opg 4'!$D$7=0,"-",((-A699+'Lineær programmering opg 4'!$M$7)/'Lineær programmering opg 4'!$K$7)*-1)</f>
        <v>-</v>
      </c>
      <c r="H699" s="167" t="str">
        <f>IF('Lineær programmering opg 4'!$C$8=0,"-",((-A699+'Lineær programmering opg 4'!$M$8)/'Lineær programmering opg 4'!$K$8)*-1)</f>
        <v>-</v>
      </c>
      <c r="I699" s="167" t="str">
        <f>IF('Lineær programmering opg 4'!$D$8=0,"-",'Lineær programmering opg 4'!$G$8)</f>
        <v>-</v>
      </c>
      <c r="J699" s="295">
        <f>A699*'Lineær programmering opg 4'!$C$11+Datatabel!C699*'Lineær programmering opg 4'!$D$11</f>
        <v>27340.799999999632</v>
      </c>
      <c r="K699" s="9">
        <f t="shared" si="52"/>
        <v>0</v>
      </c>
      <c r="L699" s="9">
        <f t="shared" si="53"/>
        <v>0</v>
      </c>
    </row>
    <row r="700" spans="1:12" ht="15" x14ac:dyDescent="0.25">
      <c r="A700" s="167">
        <f t="shared" si="51"/>
        <v>223.27200000000184</v>
      </c>
      <c r="B700" s="325">
        <f t="shared" si="54"/>
        <v>0.93030000000000768</v>
      </c>
      <c r="C700" s="167">
        <f t="shared" si="50"/>
        <v>33.455999999996322</v>
      </c>
      <c r="D700" s="167">
        <f>IF('Lineær programmering opg 4'!$M$4=0,"-",(-A700+'Lineær programmering opg 4'!$M$4)/'Lineær programmering opg 4'!$K$4*-1)</f>
        <v>33.455999999996322</v>
      </c>
      <c r="E700" s="167">
        <f>IF('Lineær programmering opg 4'!$M$5=0,"-",(-A700+'Lineær programmering opg 4'!$M$5)/'Lineær programmering opg 4'!$K$5*-1)</f>
        <v>132.54599999999863</v>
      </c>
      <c r="F700" s="167" t="str">
        <f>IF('Lineær programmering opg 4'!$E$6=0,"-",(-A700+'Lineær programmering opg 4'!$M$6)/'Lineær programmering opg 4'!$K$6*-1)</f>
        <v>-</v>
      </c>
      <c r="G700" s="167" t="str">
        <f>IF('Lineær programmering opg 4'!$D$7=0,"-",((-A700+'Lineær programmering opg 4'!$M$7)/'Lineær programmering opg 4'!$K$7)*-1)</f>
        <v>-</v>
      </c>
      <c r="H700" s="167" t="str">
        <f>IF('Lineær programmering opg 4'!$C$8=0,"-",((-A700+'Lineær programmering opg 4'!$M$8)/'Lineær programmering opg 4'!$K$8)*-1)</f>
        <v>-</v>
      </c>
      <c r="I700" s="167" t="str">
        <f>IF('Lineær programmering opg 4'!$D$8=0,"-",'Lineær programmering opg 4'!$G$8)</f>
        <v>-</v>
      </c>
      <c r="J700" s="295">
        <f>A700*'Lineær programmering opg 4'!$C$11+Datatabel!C700*'Lineær programmering opg 4'!$D$11</f>
        <v>27345.599999999631</v>
      </c>
      <c r="K700" s="9">
        <f t="shared" si="52"/>
        <v>0</v>
      </c>
      <c r="L700" s="9">
        <f t="shared" si="53"/>
        <v>0</v>
      </c>
    </row>
    <row r="701" spans="1:12" ht="15" x14ac:dyDescent="0.25">
      <c r="A701" s="167">
        <f t="shared" si="51"/>
        <v>223.24800000000184</v>
      </c>
      <c r="B701" s="325">
        <f t="shared" si="54"/>
        <v>0.93020000000000769</v>
      </c>
      <c r="C701" s="167">
        <f t="shared" si="50"/>
        <v>33.503999999996324</v>
      </c>
      <c r="D701" s="167">
        <f>IF('Lineær programmering opg 4'!$M$4=0,"-",(-A701+'Lineær programmering opg 4'!$M$4)/'Lineær programmering opg 4'!$K$4*-1)</f>
        <v>33.503999999996324</v>
      </c>
      <c r="E701" s="167">
        <f>IF('Lineær programmering opg 4'!$M$5=0,"-",(-A701+'Lineær programmering opg 4'!$M$5)/'Lineær programmering opg 4'!$K$5*-1)</f>
        <v>132.56399999999863</v>
      </c>
      <c r="F701" s="167" t="str">
        <f>IF('Lineær programmering opg 4'!$E$6=0,"-",(-A701+'Lineær programmering opg 4'!$M$6)/'Lineær programmering opg 4'!$K$6*-1)</f>
        <v>-</v>
      </c>
      <c r="G701" s="167" t="str">
        <f>IF('Lineær programmering opg 4'!$D$7=0,"-",((-A701+'Lineær programmering opg 4'!$M$7)/'Lineær programmering opg 4'!$K$7)*-1)</f>
        <v>-</v>
      </c>
      <c r="H701" s="167" t="str">
        <f>IF('Lineær programmering opg 4'!$C$8=0,"-",((-A701+'Lineær programmering opg 4'!$M$8)/'Lineær programmering opg 4'!$K$8)*-1)</f>
        <v>-</v>
      </c>
      <c r="I701" s="167" t="str">
        <f>IF('Lineær programmering opg 4'!$D$8=0,"-",'Lineær programmering opg 4'!$G$8)</f>
        <v>-</v>
      </c>
      <c r="J701" s="295">
        <f>A701*'Lineær programmering opg 4'!$C$11+Datatabel!C701*'Lineær programmering opg 4'!$D$11</f>
        <v>27350.399999999634</v>
      </c>
      <c r="K701" s="9">
        <f t="shared" si="52"/>
        <v>0</v>
      </c>
      <c r="L701" s="9">
        <f t="shared" si="53"/>
        <v>0</v>
      </c>
    </row>
    <row r="702" spans="1:12" ht="15" x14ac:dyDescent="0.25">
      <c r="A702" s="167">
        <f t="shared" si="51"/>
        <v>223.22400000000184</v>
      </c>
      <c r="B702" s="325">
        <f t="shared" si="54"/>
        <v>0.9301000000000077</v>
      </c>
      <c r="C702" s="167">
        <f t="shared" si="50"/>
        <v>33.551999999996326</v>
      </c>
      <c r="D702" s="167">
        <f>IF('Lineær programmering opg 4'!$M$4=0,"-",(-A702+'Lineær programmering opg 4'!$M$4)/'Lineær programmering opg 4'!$K$4*-1)</f>
        <v>33.551999999996326</v>
      </c>
      <c r="E702" s="167">
        <f>IF('Lineær programmering opg 4'!$M$5=0,"-",(-A702+'Lineær programmering opg 4'!$M$5)/'Lineær programmering opg 4'!$K$5*-1)</f>
        <v>132.58199999999863</v>
      </c>
      <c r="F702" s="167" t="str">
        <f>IF('Lineær programmering opg 4'!$E$6=0,"-",(-A702+'Lineær programmering opg 4'!$M$6)/'Lineær programmering opg 4'!$K$6*-1)</f>
        <v>-</v>
      </c>
      <c r="G702" s="167" t="str">
        <f>IF('Lineær programmering opg 4'!$D$7=0,"-",((-A702+'Lineær programmering opg 4'!$M$7)/'Lineær programmering opg 4'!$K$7)*-1)</f>
        <v>-</v>
      </c>
      <c r="H702" s="167" t="str">
        <f>IF('Lineær programmering opg 4'!$C$8=0,"-",((-A702+'Lineær programmering opg 4'!$M$8)/'Lineær programmering opg 4'!$K$8)*-1)</f>
        <v>-</v>
      </c>
      <c r="I702" s="167" t="str">
        <f>IF('Lineær programmering opg 4'!$D$8=0,"-",'Lineær programmering opg 4'!$G$8)</f>
        <v>-</v>
      </c>
      <c r="J702" s="295">
        <f>A702*'Lineær programmering opg 4'!$C$11+Datatabel!C702*'Lineær programmering opg 4'!$D$11</f>
        <v>27355.199999999633</v>
      </c>
      <c r="K702" s="9">
        <f t="shared" si="52"/>
        <v>0</v>
      </c>
      <c r="L702" s="9">
        <f t="shared" si="53"/>
        <v>0</v>
      </c>
    </row>
    <row r="703" spans="1:12" ht="15" x14ac:dyDescent="0.25">
      <c r="A703" s="167">
        <f t="shared" si="51"/>
        <v>223.20000000000186</v>
      </c>
      <c r="B703" s="325">
        <f t="shared" si="54"/>
        <v>0.93000000000000771</v>
      </c>
      <c r="C703" s="167">
        <f t="shared" si="50"/>
        <v>33.599999999996271</v>
      </c>
      <c r="D703" s="167">
        <f>IF('Lineær programmering opg 4'!$M$4=0,"-",(-A703+'Lineær programmering opg 4'!$M$4)/'Lineær programmering opg 4'!$K$4*-1)</f>
        <v>33.599999999996271</v>
      </c>
      <c r="E703" s="167">
        <f>IF('Lineær programmering opg 4'!$M$5=0,"-",(-A703+'Lineær programmering opg 4'!$M$5)/'Lineær programmering opg 4'!$K$5*-1)</f>
        <v>132.5999999999986</v>
      </c>
      <c r="F703" s="167" t="str">
        <f>IF('Lineær programmering opg 4'!$E$6=0,"-",(-A703+'Lineær programmering opg 4'!$M$6)/'Lineær programmering opg 4'!$K$6*-1)</f>
        <v>-</v>
      </c>
      <c r="G703" s="167" t="str">
        <f>IF('Lineær programmering opg 4'!$D$7=0,"-",((-A703+'Lineær programmering opg 4'!$M$7)/'Lineær programmering opg 4'!$K$7)*-1)</f>
        <v>-</v>
      </c>
      <c r="H703" s="167" t="str">
        <f>IF('Lineær programmering opg 4'!$C$8=0,"-",((-A703+'Lineær programmering opg 4'!$M$8)/'Lineær programmering opg 4'!$K$8)*-1)</f>
        <v>-</v>
      </c>
      <c r="I703" s="167" t="str">
        <f>IF('Lineær programmering opg 4'!$D$8=0,"-",'Lineær programmering opg 4'!$G$8)</f>
        <v>-</v>
      </c>
      <c r="J703" s="295">
        <f>A703*'Lineær programmering opg 4'!$C$11+Datatabel!C703*'Lineær programmering opg 4'!$D$11</f>
        <v>27359.999999999625</v>
      </c>
      <c r="K703" s="9">
        <f t="shared" si="52"/>
        <v>0</v>
      </c>
      <c r="L703" s="9">
        <f t="shared" si="53"/>
        <v>0</v>
      </c>
    </row>
    <row r="704" spans="1:12" ht="15" x14ac:dyDescent="0.25">
      <c r="A704" s="167">
        <f t="shared" si="51"/>
        <v>223.17600000000186</v>
      </c>
      <c r="B704" s="325">
        <f t="shared" si="54"/>
        <v>0.92990000000000772</v>
      </c>
      <c r="C704" s="167">
        <f t="shared" si="50"/>
        <v>33.647999999996273</v>
      </c>
      <c r="D704" s="167">
        <f>IF('Lineær programmering opg 4'!$M$4=0,"-",(-A704+'Lineær programmering opg 4'!$M$4)/'Lineær programmering opg 4'!$K$4*-1)</f>
        <v>33.647999999996273</v>
      </c>
      <c r="E704" s="167">
        <f>IF('Lineær programmering opg 4'!$M$5=0,"-",(-A704+'Lineær programmering opg 4'!$M$5)/'Lineær programmering opg 4'!$K$5*-1)</f>
        <v>132.6179999999986</v>
      </c>
      <c r="F704" s="167" t="str">
        <f>IF('Lineær programmering opg 4'!$E$6=0,"-",(-A704+'Lineær programmering opg 4'!$M$6)/'Lineær programmering opg 4'!$K$6*-1)</f>
        <v>-</v>
      </c>
      <c r="G704" s="167" t="str">
        <f>IF('Lineær programmering opg 4'!$D$7=0,"-",((-A704+'Lineær programmering opg 4'!$M$7)/'Lineær programmering opg 4'!$K$7)*-1)</f>
        <v>-</v>
      </c>
      <c r="H704" s="167" t="str">
        <f>IF('Lineær programmering opg 4'!$C$8=0,"-",((-A704+'Lineær programmering opg 4'!$M$8)/'Lineær programmering opg 4'!$K$8)*-1)</f>
        <v>-</v>
      </c>
      <c r="I704" s="167" t="str">
        <f>IF('Lineær programmering opg 4'!$D$8=0,"-",'Lineær programmering opg 4'!$G$8)</f>
        <v>-</v>
      </c>
      <c r="J704" s="295">
        <f>A704*'Lineær programmering opg 4'!$C$11+Datatabel!C704*'Lineær programmering opg 4'!$D$11</f>
        <v>27364.799999999628</v>
      </c>
      <c r="K704" s="9">
        <f t="shared" si="52"/>
        <v>0</v>
      </c>
      <c r="L704" s="9">
        <f t="shared" si="53"/>
        <v>0</v>
      </c>
    </row>
    <row r="705" spans="1:12" ht="15" x14ac:dyDescent="0.25">
      <c r="A705" s="167">
        <f t="shared" si="51"/>
        <v>223.15200000000186</v>
      </c>
      <c r="B705" s="325">
        <f t="shared" si="54"/>
        <v>0.92980000000000773</v>
      </c>
      <c r="C705" s="167">
        <f t="shared" si="50"/>
        <v>33.695999999996275</v>
      </c>
      <c r="D705" s="167">
        <f>IF('Lineær programmering opg 4'!$M$4=0,"-",(-A705+'Lineær programmering opg 4'!$M$4)/'Lineær programmering opg 4'!$K$4*-1)</f>
        <v>33.695999999996275</v>
      </c>
      <c r="E705" s="167">
        <f>IF('Lineær programmering opg 4'!$M$5=0,"-",(-A705+'Lineær programmering opg 4'!$M$5)/'Lineær programmering opg 4'!$K$5*-1)</f>
        <v>132.6359999999986</v>
      </c>
      <c r="F705" s="167" t="str">
        <f>IF('Lineær programmering opg 4'!$E$6=0,"-",(-A705+'Lineær programmering opg 4'!$M$6)/'Lineær programmering opg 4'!$K$6*-1)</f>
        <v>-</v>
      </c>
      <c r="G705" s="167" t="str">
        <f>IF('Lineær programmering opg 4'!$D$7=0,"-",((-A705+'Lineær programmering opg 4'!$M$7)/'Lineær programmering opg 4'!$K$7)*-1)</f>
        <v>-</v>
      </c>
      <c r="H705" s="167" t="str">
        <f>IF('Lineær programmering opg 4'!$C$8=0,"-",((-A705+'Lineær programmering opg 4'!$M$8)/'Lineær programmering opg 4'!$K$8)*-1)</f>
        <v>-</v>
      </c>
      <c r="I705" s="167" t="str">
        <f>IF('Lineær programmering opg 4'!$D$8=0,"-",'Lineær programmering opg 4'!$G$8)</f>
        <v>-</v>
      </c>
      <c r="J705" s="295">
        <f>A705*'Lineær programmering opg 4'!$C$11+Datatabel!C705*'Lineær programmering opg 4'!$D$11</f>
        <v>27369.599999999627</v>
      </c>
      <c r="K705" s="9">
        <f t="shared" si="52"/>
        <v>0</v>
      </c>
      <c r="L705" s="9">
        <f t="shared" si="53"/>
        <v>0</v>
      </c>
    </row>
    <row r="706" spans="1:12" ht="15" x14ac:dyDescent="0.25">
      <c r="A706" s="167">
        <f t="shared" si="51"/>
        <v>223.12800000000186</v>
      </c>
      <c r="B706" s="325">
        <f t="shared" si="54"/>
        <v>0.92970000000000774</v>
      </c>
      <c r="C706" s="167">
        <f t="shared" si="50"/>
        <v>33.743999999996277</v>
      </c>
      <c r="D706" s="167">
        <f>IF('Lineær programmering opg 4'!$M$4=0,"-",(-A706+'Lineær programmering opg 4'!$M$4)/'Lineær programmering opg 4'!$K$4*-1)</f>
        <v>33.743999999996277</v>
      </c>
      <c r="E706" s="167">
        <f>IF('Lineær programmering opg 4'!$M$5=0,"-",(-A706+'Lineær programmering opg 4'!$M$5)/'Lineær programmering opg 4'!$K$5*-1)</f>
        <v>132.6539999999986</v>
      </c>
      <c r="F706" s="167" t="str">
        <f>IF('Lineær programmering opg 4'!$E$6=0,"-",(-A706+'Lineær programmering opg 4'!$M$6)/'Lineær programmering opg 4'!$K$6*-1)</f>
        <v>-</v>
      </c>
      <c r="G706" s="167" t="str">
        <f>IF('Lineær programmering opg 4'!$D$7=0,"-",((-A706+'Lineær programmering opg 4'!$M$7)/'Lineær programmering opg 4'!$K$7)*-1)</f>
        <v>-</v>
      </c>
      <c r="H706" s="167" t="str">
        <f>IF('Lineær programmering opg 4'!$C$8=0,"-",((-A706+'Lineær programmering opg 4'!$M$8)/'Lineær programmering opg 4'!$K$8)*-1)</f>
        <v>-</v>
      </c>
      <c r="I706" s="167" t="str">
        <f>IF('Lineær programmering opg 4'!$D$8=0,"-",'Lineær programmering opg 4'!$G$8)</f>
        <v>-</v>
      </c>
      <c r="J706" s="295">
        <f>A706*'Lineær programmering opg 4'!$C$11+Datatabel!C706*'Lineær programmering opg 4'!$D$11</f>
        <v>27374.399999999627</v>
      </c>
      <c r="K706" s="9">
        <f t="shared" si="52"/>
        <v>0</v>
      </c>
      <c r="L706" s="9">
        <f t="shared" si="53"/>
        <v>0</v>
      </c>
    </row>
    <row r="707" spans="1:12" ht="15" x14ac:dyDescent="0.25">
      <c r="A707" s="167">
        <f t="shared" si="51"/>
        <v>223.10400000000186</v>
      </c>
      <c r="B707" s="325">
        <f t="shared" si="54"/>
        <v>0.92960000000000775</v>
      </c>
      <c r="C707" s="167">
        <f t="shared" ref="C707:C770" si="55">MIN(D707,E707,F707,G707,H707,I707)</f>
        <v>33.791999999996278</v>
      </c>
      <c r="D707" s="167">
        <f>IF('Lineær programmering opg 4'!$M$4=0,"-",(-A707+'Lineær programmering opg 4'!$M$4)/'Lineær programmering opg 4'!$K$4*-1)</f>
        <v>33.791999999996278</v>
      </c>
      <c r="E707" s="167">
        <f>IF('Lineær programmering opg 4'!$M$5=0,"-",(-A707+'Lineær programmering opg 4'!$M$5)/'Lineær programmering opg 4'!$K$5*-1)</f>
        <v>132.6719999999986</v>
      </c>
      <c r="F707" s="167" t="str">
        <f>IF('Lineær programmering opg 4'!$E$6=0,"-",(-A707+'Lineær programmering opg 4'!$M$6)/'Lineær programmering opg 4'!$K$6*-1)</f>
        <v>-</v>
      </c>
      <c r="G707" s="167" t="str">
        <f>IF('Lineær programmering opg 4'!$D$7=0,"-",((-A707+'Lineær programmering opg 4'!$M$7)/'Lineær programmering opg 4'!$K$7)*-1)</f>
        <v>-</v>
      </c>
      <c r="H707" s="167" t="str">
        <f>IF('Lineær programmering opg 4'!$C$8=0,"-",((-A707+'Lineær programmering opg 4'!$M$8)/'Lineær programmering opg 4'!$K$8)*-1)</f>
        <v>-</v>
      </c>
      <c r="I707" s="167" t="str">
        <f>IF('Lineær programmering opg 4'!$D$8=0,"-",'Lineær programmering opg 4'!$G$8)</f>
        <v>-</v>
      </c>
      <c r="J707" s="295">
        <f>A707*'Lineær programmering opg 4'!$C$11+Datatabel!C707*'Lineær programmering opg 4'!$D$11</f>
        <v>27379.19999999963</v>
      </c>
      <c r="K707" s="9">
        <f t="shared" si="52"/>
        <v>0</v>
      </c>
      <c r="L707" s="9">
        <f t="shared" si="53"/>
        <v>0</v>
      </c>
    </row>
    <row r="708" spans="1:12" ht="15" x14ac:dyDescent="0.25">
      <c r="A708" s="167">
        <f t="shared" ref="A708:A771" si="56">$A$3*B708</f>
        <v>223.08000000000186</v>
      </c>
      <c r="B708" s="325">
        <f t="shared" si="54"/>
        <v>0.92950000000000776</v>
      </c>
      <c r="C708" s="167">
        <f t="shared" si="55"/>
        <v>33.83999999999628</v>
      </c>
      <c r="D708" s="167">
        <f>IF('Lineær programmering opg 4'!$M$4=0,"-",(-A708+'Lineær programmering opg 4'!$M$4)/'Lineær programmering opg 4'!$K$4*-1)</f>
        <v>33.83999999999628</v>
      </c>
      <c r="E708" s="167">
        <f>IF('Lineær programmering opg 4'!$M$5=0,"-",(-A708+'Lineær programmering opg 4'!$M$5)/'Lineær programmering opg 4'!$K$5*-1)</f>
        <v>132.68999999999861</v>
      </c>
      <c r="F708" s="167" t="str">
        <f>IF('Lineær programmering opg 4'!$E$6=0,"-",(-A708+'Lineær programmering opg 4'!$M$6)/'Lineær programmering opg 4'!$K$6*-1)</f>
        <v>-</v>
      </c>
      <c r="G708" s="167" t="str">
        <f>IF('Lineær programmering opg 4'!$D$7=0,"-",((-A708+'Lineær programmering opg 4'!$M$7)/'Lineær programmering opg 4'!$K$7)*-1)</f>
        <v>-</v>
      </c>
      <c r="H708" s="167" t="str">
        <f>IF('Lineær programmering opg 4'!$C$8=0,"-",((-A708+'Lineær programmering opg 4'!$M$8)/'Lineær programmering opg 4'!$K$8)*-1)</f>
        <v>-</v>
      </c>
      <c r="I708" s="167" t="str">
        <f>IF('Lineær programmering opg 4'!$D$8=0,"-",'Lineær programmering opg 4'!$G$8)</f>
        <v>-</v>
      </c>
      <c r="J708" s="295">
        <f>A708*'Lineær programmering opg 4'!$C$11+Datatabel!C708*'Lineær programmering opg 4'!$D$11</f>
        <v>27383.999999999629</v>
      </c>
      <c r="K708" s="9">
        <f t="shared" ref="K708:K771" si="57">IF($J$10004=J708,A708,0)</f>
        <v>0</v>
      </c>
      <c r="L708" s="9">
        <f t="shared" ref="L708:L771" si="58">IF(J708=$J$10004,C708,0)</f>
        <v>0</v>
      </c>
    </row>
    <row r="709" spans="1:12" ht="15" x14ac:dyDescent="0.25">
      <c r="A709" s="167">
        <f t="shared" si="56"/>
        <v>223.05600000000186</v>
      </c>
      <c r="B709" s="325">
        <f t="shared" ref="B709:B772" si="59">B708-0.01%</f>
        <v>0.92940000000000778</v>
      </c>
      <c r="C709" s="167">
        <f t="shared" si="55"/>
        <v>33.887999999996282</v>
      </c>
      <c r="D709" s="167">
        <f>IF('Lineær programmering opg 4'!$M$4=0,"-",(-A709+'Lineær programmering opg 4'!$M$4)/'Lineær programmering opg 4'!$K$4*-1)</f>
        <v>33.887999999996282</v>
      </c>
      <c r="E709" s="167">
        <f>IF('Lineær programmering opg 4'!$M$5=0,"-",(-A709+'Lineær programmering opg 4'!$M$5)/'Lineær programmering opg 4'!$K$5*-1)</f>
        <v>132.70799999999861</v>
      </c>
      <c r="F709" s="167" t="str">
        <f>IF('Lineær programmering opg 4'!$E$6=0,"-",(-A709+'Lineær programmering opg 4'!$M$6)/'Lineær programmering opg 4'!$K$6*-1)</f>
        <v>-</v>
      </c>
      <c r="G709" s="167" t="str">
        <f>IF('Lineær programmering opg 4'!$D$7=0,"-",((-A709+'Lineær programmering opg 4'!$M$7)/'Lineær programmering opg 4'!$K$7)*-1)</f>
        <v>-</v>
      </c>
      <c r="H709" s="167" t="str">
        <f>IF('Lineær programmering opg 4'!$C$8=0,"-",((-A709+'Lineær programmering opg 4'!$M$8)/'Lineær programmering opg 4'!$K$8)*-1)</f>
        <v>-</v>
      </c>
      <c r="I709" s="167" t="str">
        <f>IF('Lineær programmering opg 4'!$D$8=0,"-",'Lineær programmering opg 4'!$G$8)</f>
        <v>-</v>
      </c>
      <c r="J709" s="295">
        <f>A709*'Lineær programmering opg 4'!$C$11+Datatabel!C709*'Lineær programmering opg 4'!$D$11</f>
        <v>27388.799999999632</v>
      </c>
      <c r="K709" s="9">
        <f t="shared" si="57"/>
        <v>0</v>
      </c>
      <c r="L709" s="9">
        <f t="shared" si="58"/>
        <v>0</v>
      </c>
    </row>
    <row r="710" spans="1:12" ht="15" x14ac:dyDescent="0.25">
      <c r="A710" s="167">
        <f t="shared" si="56"/>
        <v>223.03200000000186</v>
      </c>
      <c r="B710" s="325">
        <f t="shared" si="59"/>
        <v>0.92930000000000779</v>
      </c>
      <c r="C710" s="167">
        <f t="shared" si="55"/>
        <v>33.935999999996284</v>
      </c>
      <c r="D710" s="167">
        <f>IF('Lineær programmering opg 4'!$M$4=0,"-",(-A710+'Lineær programmering opg 4'!$M$4)/'Lineær programmering opg 4'!$K$4*-1)</f>
        <v>33.935999999996284</v>
      </c>
      <c r="E710" s="167">
        <f>IF('Lineær programmering opg 4'!$M$5=0,"-",(-A710+'Lineær programmering opg 4'!$M$5)/'Lineær programmering opg 4'!$K$5*-1)</f>
        <v>132.72599999999861</v>
      </c>
      <c r="F710" s="167" t="str">
        <f>IF('Lineær programmering opg 4'!$E$6=0,"-",(-A710+'Lineær programmering opg 4'!$M$6)/'Lineær programmering opg 4'!$K$6*-1)</f>
        <v>-</v>
      </c>
      <c r="G710" s="167" t="str">
        <f>IF('Lineær programmering opg 4'!$D$7=0,"-",((-A710+'Lineær programmering opg 4'!$M$7)/'Lineær programmering opg 4'!$K$7)*-1)</f>
        <v>-</v>
      </c>
      <c r="H710" s="167" t="str">
        <f>IF('Lineær programmering opg 4'!$C$8=0,"-",((-A710+'Lineær programmering opg 4'!$M$8)/'Lineær programmering opg 4'!$K$8)*-1)</f>
        <v>-</v>
      </c>
      <c r="I710" s="167" t="str">
        <f>IF('Lineær programmering opg 4'!$D$8=0,"-",'Lineær programmering opg 4'!$G$8)</f>
        <v>-</v>
      </c>
      <c r="J710" s="295">
        <f>A710*'Lineær programmering opg 4'!$C$11+Datatabel!C710*'Lineær programmering opg 4'!$D$11</f>
        <v>27393.599999999627</v>
      </c>
      <c r="K710" s="9">
        <f t="shared" si="57"/>
        <v>0</v>
      </c>
      <c r="L710" s="9">
        <f t="shared" si="58"/>
        <v>0</v>
      </c>
    </row>
    <row r="711" spans="1:12" ht="15" x14ac:dyDescent="0.25">
      <c r="A711" s="167">
        <f t="shared" si="56"/>
        <v>223.00800000000186</v>
      </c>
      <c r="B711" s="325">
        <f t="shared" si="59"/>
        <v>0.9292000000000078</v>
      </c>
      <c r="C711" s="167">
        <f t="shared" si="55"/>
        <v>33.983999999996286</v>
      </c>
      <c r="D711" s="167">
        <f>IF('Lineær programmering opg 4'!$M$4=0,"-",(-A711+'Lineær programmering opg 4'!$M$4)/'Lineær programmering opg 4'!$K$4*-1)</f>
        <v>33.983999999996286</v>
      </c>
      <c r="E711" s="167">
        <f>IF('Lineær programmering opg 4'!$M$5=0,"-",(-A711+'Lineær programmering opg 4'!$M$5)/'Lineær programmering opg 4'!$K$5*-1)</f>
        <v>132.74399999999861</v>
      </c>
      <c r="F711" s="167" t="str">
        <f>IF('Lineær programmering opg 4'!$E$6=0,"-",(-A711+'Lineær programmering opg 4'!$M$6)/'Lineær programmering opg 4'!$K$6*-1)</f>
        <v>-</v>
      </c>
      <c r="G711" s="167" t="str">
        <f>IF('Lineær programmering opg 4'!$D$7=0,"-",((-A711+'Lineær programmering opg 4'!$M$7)/'Lineær programmering opg 4'!$K$7)*-1)</f>
        <v>-</v>
      </c>
      <c r="H711" s="167" t="str">
        <f>IF('Lineær programmering opg 4'!$C$8=0,"-",((-A711+'Lineær programmering opg 4'!$M$8)/'Lineær programmering opg 4'!$K$8)*-1)</f>
        <v>-</v>
      </c>
      <c r="I711" s="167" t="str">
        <f>IF('Lineær programmering opg 4'!$D$8=0,"-",'Lineær programmering opg 4'!$G$8)</f>
        <v>-</v>
      </c>
      <c r="J711" s="295">
        <f>A711*'Lineær programmering opg 4'!$C$11+Datatabel!C711*'Lineær programmering opg 4'!$D$11</f>
        <v>27398.399999999627</v>
      </c>
      <c r="K711" s="9">
        <f t="shared" si="57"/>
        <v>0</v>
      </c>
      <c r="L711" s="9">
        <f t="shared" si="58"/>
        <v>0</v>
      </c>
    </row>
    <row r="712" spans="1:12" ht="15" x14ac:dyDescent="0.25">
      <c r="A712" s="167">
        <f t="shared" si="56"/>
        <v>222.98400000000188</v>
      </c>
      <c r="B712" s="325">
        <f t="shared" si="59"/>
        <v>0.92910000000000781</v>
      </c>
      <c r="C712" s="167">
        <f t="shared" si="55"/>
        <v>34.031999999996231</v>
      </c>
      <c r="D712" s="167">
        <f>IF('Lineær programmering opg 4'!$M$4=0,"-",(-A712+'Lineær programmering opg 4'!$M$4)/'Lineær programmering opg 4'!$K$4*-1)</f>
        <v>34.031999999996231</v>
      </c>
      <c r="E712" s="167">
        <f>IF('Lineær programmering opg 4'!$M$5=0,"-",(-A712+'Lineær programmering opg 4'!$M$5)/'Lineær programmering opg 4'!$K$5*-1)</f>
        <v>132.76199999999861</v>
      </c>
      <c r="F712" s="167" t="str">
        <f>IF('Lineær programmering opg 4'!$E$6=0,"-",(-A712+'Lineær programmering opg 4'!$M$6)/'Lineær programmering opg 4'!$K$6*-1)</f>
        <v>-</v>
      </c>
      <c r="G712" s="167" t="str">
        <f>IF('Lineær programmering opg 4'!$D$7=0,"-",((-A712+'Lineær programmering opg 4'!$M$7)/'Lineær programmering opg 4'!$K$7)*-1)</f>
        <v>-</v>
      </c>
      <c r="H712" s="167" t="str">
        <f>IF('Lineær programmering opg 4'!$C$8=0,"-",((-A712+'Lineær programmering opg 4'!$M$8)/'Lineær programmering opg 4'!$K$8)*-1)</f>
        <v>-</v>
      </c>
      <c r="I712" s="167" t="str">
        <f>IF('Lineær programmering opg 4'!$D$8=0,"-",'Lineær programmering opg 4'!$G$8)</f>
        <v>-</v>
      </c>
      <c r="J712" s="295">
        <f>A712*'Lineær programmering opg 4'!$C$11+Datatabel!C712*'Lineær programmering opg 4'!$D$11</f>
        <v>27403.199999999622</v>
      </c>
      <c r="K712" s="9">
        <f t="shared" si="57"/>
        <v>0</v>
      </c>
      <c r="L712" s="9">
        <f t="shared" si="58"/>
        <v>0</v>
      </c>
    </row>
    <row r="713" spans="1:12" ht="15" x14ac:dyDescent="0.25">
      <c r="A713" s="167">
        <f t="shared" si="56"/>
        <v>222.96000000000188</v>
      </c>
      <c r="B713" s="325">
        <f t="shared" si="59"/>
        <v>0.92900000000000782</v>
      </c>
      <c r="C713" s="167">
        <f t="shared" si="55"/>
        <v>34.079999999996232</v>
      </c>
      <c r="D713" s="167">
        <f>IF('Lineær programmering opg 4'!$M$4=0,"-",(-A713+'Lineær programmering opg 4'!$M$4)/'Lineær programmering opg 4'!$K$4*-1)</f>
        <v>34.079999999996232</v>
      </c>
      <c r="E713" s="167">
        <f>IF('Lineær programmering opg 4'!$M$5=0,"-",(-A713+'Lineær programmering opg 4'!$M$5)/'Lineær programmering opg 4'!$K$5*-1)</f>
        <v>132.77999999999861</v>
      </c>
      <c r="F713" s="167" t="str">
        <f>IF('Lineær programmering opg 4'!$E$6=0,"-",(-A713+'Lineær programmering opg 4'!$M$6)/'Lineær programmering opg 4'!$K$6*-1)</f>
        <v>-</v>
      </c>
      <c r="G713" s="167" t="str">
        <f>IF('Lineær programmering opg 4'!$D$7=0,"-",((-A713+'Lineær programmering opg 4'!$M$7)/'Lineær programmering opg 4'!$K$7)*-1)</f>
        <v>-</v>
      </c>
      <c r="H713" s="167" t="str">
        <f>IF('Lineær programmering opg 4'!$C$8=0,"-",((-A713+'Lineær programmering opg 4'!$M$8)/'Lineær programmering opg 4'!$K$8)*-1)</f>
        <v>-</v>
      </c>
      <c r="I713" s="167" t="str">
        <f>IF('Lineær programmering opg 4'!$D$8=0,"-",'Lineær programmering opg 4'!$G$8)</f>
        <v>-</v>
      </c>
      <c r="J713" s="295">
        <f>A713*'Lineær programmering opg 4'!$C$11+Datatabel!C713*'Lineær programmering opg 4'!$D$11</f>
        <v>27407.999999999625</v>
      </c>
      <c r="K713" s="9">
        <f t="shared" si="57"/>
        <v>0</v>
      </c>
      <c r="L713" s="9">
        <f t="shared" si="58"/>
        <v>0</v>
      </c>
    </row>
    <row r="714" spans="1:12" ht="15" x14ac:dyDescent="0.25">
      <c r="A714" s="167">
        <f t="shared" si="56"/>
        <v>222.93600000000188</v>
      </c>
      <c r="B714" s="325">
        <f t="shared" si="59"/>
        <v>0.92890000000000783</v>
      </c>
      <c r="C714" s="167">
        <f t="shared" si="55"/>
        <v>34.127999999996234</v>
      </c>
      <c r="D714" s="167">
        <f>IF('Lineær programmering opg 4'!$M$4=0,"-",(-A714+'Lineær programmering opg 4'!$M$4)/'Lineær programmering opg 4'!$K$4*-1)</f>
        <v>34.127999999996234</v>
      </c>
      <c r="E714" s="167">
        <f>IF('Lineær programmering opg 4'!$M$5=0,"-",(-A714+'Lineær programmering opg 4'!$M$5)/'Lineær programmering opg 4'!$K$5*-1)</f>
        <v>132.79799999999861</v>
      </c>
      <c r="F714" s="167" t="str">
        <f>IF('Lineær programmering opg 4'!$E$6=0,"-",(-A714+'Lineær programmering opg 4'!$M$6)/'Lineær programmering opg 4'!$K$6*-1)</f>
        <v>-</v>
      </c>
      <c r="G714" s="167" t="str">
        <f>IF('Lineær programmering opg 4'!$D$7=0,"-",((-A714+'Lineær programmering opg 4'!$M$7)/'Lineær programmering opg 4'!$K$7)*-1)</f>
        <v>-</v>
      </c>
      <c r="H714" s="167" t="str">
        <f>IF('Lineær programmering opg 4'!$C$8=0,"-",((-A714+'Lineær programmering opg 4'!$M$8)/'Lineær programmering opg 4'!$K$8)*-1)</f>
        <v>-</v>
      </c>
      <c r="I714" s="167" t="str">
        <f>IF('Lineær programmering opg 4'!$D$8=0,"-",'Lineær programmering opg 4'!$G$8)</f>
        <v>-</v>
      </c>
      <c r="J714" s="295">
        <f>A714*'Lineær programmering opg 4'!$C$11+Datatabel!C714*'Lineær programmering opg 4'!$D$11</f>
        <v>27412.799999999625</v>
      </c>
      <c r="K714" s="9">
        <f t="shared" si="57"/>
        <v>0</v>
      </c>
      <c r="L714" s="9">
        <f t="shared" si="58"/>
        <v>0</v>
      </c>
    </row>
    <row r="715" spans="1:12" ht="15" x14ac:dyDescent="0.25">
      <c r="A715" s="167">
        <f t="shared" si="56"/>
        <v>222.91200000000188</v>
      </c>
      <c r="B715" s="325">
        <f t="shared" si="59"/>
        <v>0.92880000000000784</v>
      </c>
      <c r="C715" s="167">
        <f t="shared" si="55"/>
        <v>34.175999999996236</v>
      </c>
      <c r="D715" s="167">
        <f>IF('Lineær programmering opg 4'!$M$4=0,"-",(-A715+'Lineær programmering opg 4'!$M$4)/'Lineær programmering opg 4'!$K$4*-1)</f>
        <v>34.175999999996236</v>
      </c>
      <c r="E715" s="167">
        <f>IF('Lineær programmering opg 4'!$M$5=0,"-",(-A715+'Lineær programmering opg 4'!$M$5)/'Lineær programmering opg 4'!$K$5*-1)</f>
        <v>132.81599999999861</v>
      </c>
      <c r="F715" s="167" t="str">
        <f>IF('Lineær programmering opg 4'!$E$6=0,"-",(-A715+'Lineær programmering opg 4'!$M$6)/'Lineær programmering opg 4'!$K$6*-1)</f>
        <v>-</v>
      </c>
      <c r="G715" s="167" t="str">
        <f>IF('Lineær programmering opg 4'!$D$7=0,"-",((-A715+'Lineær programmering opg 4'!$M$7)/'Lineær programmering opg 4'!$K$7)*-1)</f>
        <v>-</v>
      </c>
      <c r="H715" s="167" t="str">
        <f>IF('Lineær programmering opg 4'!$C$8=0,"-",((-A715+'Lineær programmering opg 4'!$M$8)/'Lineær programmering opg 4'!$K$8)*-1)</f>
        <v>-</v>
      </c>
      <c r="I715" s="167" t="str">
        <f>IF('Lineær programmering opg 4'!$D$8=0,"-",'Lineær programmering opg 4'!$G$8)</f>
        <v>-</v>
      </c>
      <c r="J715" s="295">
        <f>A715*'Lineær programmering opg 4'!$C$11+Datatabel!C715*'Lineær programmering opg 4'!$D$11</f>
        <v>27417.599999999627</v>
      </c>
      <c r="K715" s="9">
        <f t="shared" si="57"/>
        <v>0</v>
      </c>
      <c r="L715" s="9">
        <f t="shared" si="58"/>
        <v>0</v>
      </c>
    </row>
    <row r="716" spans="1:12" ht="15" x14ac:dyDescent="0.25">
      <c r="A716" s="167">
        <f t="shared" si="56"/>
        <v>222.88800000000188</v>
      </c>
      <c r="B716" s="325">
        <f t="shared" si="59"/>
        <v>0.92870000000000785</v>
      </c>
      <c r="C716" s="167">
        <f t="shared" si="55"/>
        <v>34.223999999996238</v>
      </c>
      <c r="D716" s="167">
        <f>IF('Lineær programmering opg 4'!$M$4=0,"-",(-A716+'Lineær programmering opg 4'!$M$4)/'Lineær programmering opg 4'!$K$4*-1)</f>
        <v>34.223999999996238</v>
      </c>
      <c r="E716" s="167">
        <f>IF('Lineær programmering opg 4'!$M$5=0,"-",(-A716+'Lineær programmering opg 4'!$M$5)/'Lineær programmering opg 4'!$K$5*-1)</f>
        <v>132.83399999999861</v>
      </c>
      <c r="F716" s="167" t="str">
        <f>IF('Lineær programmering opg 4'!$E$6=0,"-",(-A716+'Lineær programmering opg 4'!$M$6)/'Lineær programmering opg 4'!$K$6*-1)</f>
        <v>-</v>
      </c>
      <c r="G716" s="167" t="str">
        <f>IF('Lineær programmering opg 4'!$D$7=0,"-",((-A716+'Lineær programmering opg 4'!$M$7)/'Lineær programmering opg 4'!$K$7)*-1)</f>
        <v>-</v>
      </c>
      <c r="H716" s="167" t="str">
        <f>IF('Lineær programmering opg 4'!$C$8=0,"-",((-A716+'Lineær programmering opg 4'!$M$8)/'Lineær programmering opg 4'!$K$8)*-1)</f>
        <v>-</v>
      </c>
      <c r="I716" s="167" t="str">
        <f>IF('Lineær programmering opg 4'!$D$8=0,"-",'Lineær programmering opg 4'!$G$8)</f>
        <v>-</v>
      </c>
      <c r="J716" s="295">
        <f>A716*'Lineær programmering opg 4'!$C$11+Datatabel!C716*'Lineær programmering opg 4'!$D$11</f>
        <v>27422.399999999623</v>
      </c>
      <c r="K716" s="9">
        <f t="shared" si="57"/>
        <v>0</v>
      </c>
      <c r="L716" s="9">
        <f t="shared" si="58"/>
        <v>0</v>
      </c>
    </row>
    <row r="717" spans="1:12" ht="15" x14ac:dyDescent="0.25">
      <c r="A717" s="167">
        <f t="shared" si="56"/>
        <v>222.86400000000188</v>
      </c>
      <c r="B717" s="325">
        <f t="shared" si="59"/>
        <v>0.92860000000000786</v>
      </c>
      <c r="C717" s="167">
        <f t="shared" si="55"/>
        <v>34.27199999999624</v>
      </c>
      <c r="D717" s="167">
        <f>IF('Lineær programmering opg 4'!$M$4=0,"-",(-A717+'Lineær programmering opg 4'!$M$4)/'Lineær programmering opg 4'!$K$4*-1)</f>
        <v>34.27199999999624</v>
      </c>
      <c r="E717" s="167">
        <f>IF('Lineær programmering opg 4'!$M$5=0,"-",(-A717+'Lineær programmering opg 4'!$M$5)/'Lineær programmering opg 4'!$K$5*-1)</f>
        <v>132.85199999999861</v>
      </c>
      <c r="F717" s="167" t="str">
        <f>IF('Lineær programmering opg 4'!$E$6=0,"-",(-A717+'Lineær programmering opg 4'!$M$6)/'Lineær programmering opg 4'!$K$6*-1)</f>
        <v>-</v>
      </c>
      <c r="G717" s="167" t="str">
        <f>IF('Lineær programmering opg 4'!$D$7=0,"-",((-A717+'Lineær programmering opg 4'!$M$7)/'Lineær programmering opg 4'!$K$7)*-1)</f>
        <v>-</v>
      </c>
      <c r="H717" s="167" t="str">
        <f>IF('Lineær programmering opg 4'!$C$8=0,"-",((-A717+'Lineær programmering opg 4'!$M$8)/'Lineær programmering opg 4'!$K$8)*-1)</f>
        <v>-</v>
      </c>
      <c r="I717" s="167" t="str">
        <f>IF('Lineær programmering opg 4'!$D$8=0,"-",'Lineær programmering opg 4'!$G$8)</f>
        <v>-</v>
      </c>
      <c r="J717" s="295">
        <f>A717*'Lineær programmering opg 4'!$C$11+Datatabel!C717*'Lineær programmering opg 4'!$D$11</f>
        <v>27427.199999999622</v>
      </c>
      <c r="K717" s="9">
        <f t="shared" si="57"/>
        <v>0</v>
      </c>
      <c r="L717" s="9">
        <f t="shared" si="58"/>
        <v>0</v>
      </c>
    </row>
    <row r="718" spans="1:12" ht="15" x14ac:dyDescent="0.25">
      <c r="A718" s="167">
        <f t="shared" si="56"/>
        <v>222.84000000000188</v>
      </c>
      <c r="B718" s="325">
        <f t="shared" si="59"/>
        <v>0.92850000000000787</v>
      </c>
      <c r="C718" s="167">
        <f t="shared" si="55"/>
        <v>34.319999999996242</v>
      </c>
      <c r="D718" s="167">
        <f>IF('Lineær programmering opg 4'!$M$4=0,"-",(-A718+'Lineær programmering opg 4'!$M$4)/'Lineær programmering opg 4'!$K$4*-1)</f>
        <v>34.319999999996242</v>
      </c>
      <c r="E718" s="167">
        <f>IF('Lineær programmering opg 4'!$M$5=0,"-",(-A718+'Lineær programmering opg 4'!$M$5)/'Lineær programmering opg 4'!$K$5*-1)</f>
        <v>132.86999999999861</v>
      </c>
      <c r="F718" s="167" t="str">
        <f>IF('Lineær programmering opg 4'!$E$6=0,"-",(-A718+'Lineær programmering opg 4'!$M$6)/'Lineær programmering opg 4'!$K$6*-1)</f>
        <v>-</v>
      </c>
      <c r="G718" s="167" t="str">
        <f>IF('Lineær programmering opg 4'!$D$7=0,"-",((-A718+'Lineær programmering opg 4'!$M$7)/'Lineær programmering opg 4'!$K$7)*-1)</f>
        <v>-</v>
      </c>
      <c r="H718" s="167" t="str">
        <f>IF('Lineær programmering opg 4'!$C$8=0,"-",((-A718+'Lineær programmering opg 4'!$M$8)/'Lineær programmering opg 4'!$K$8)*-1)</f>
        <v>-</v>
      </c>
      <c r="I718" s="167" t="str">
        <f>IF('Lineær programmering opg 4'!$D$8=0,"-",'Lineær programmering opg 4'!$G$8)</f>
        <v>-</v>
      </c>
      <c r="J718" s="295">
        <f>A718*'Lineær programmering opg 4'!$C$11+Datatabel!C718*'Lineær programmering opg 4'!$D$11</f>
        <v>27431.999999999625</v>
      </c>
      <c r="K718" s="9">
        <f t="shared" si="57"/>
        <v>0</v>
      </c>
      <c r="L718" s="9">
        <f t="shared" si="58"/>
        <v>0</v>
      </c>
    </row>
    <row r="719" spans="1:12" ht="15" x14ac:dyDescent="0.25">
      <c r="A719" s="167">
        <f t="shared" si="56"/>
        <v>222.81600000000191</v>
      </c>
      <c r="B719" s="325">
        <f t="shared" si="59"/>
        <v>0.92840000000000789</v>
      </c>
      <c r="C719" s="167">
        <f t="shared" si="55"/>
        <v>34.367999999996186</v>
      </c>
      <c r="D719" s="167">
        <f>IF('Lineær programmering opg 4'!$M$4=0,"-",(-A719+'Lineær programmering opg 4'!$M$4)/'Lineær programmering opg 4'!$K$4*-1)</f>
        <v>34.367999999996186</v>
      </c>
      <c r="E719" s="167">
        <f>IF('Lineær programmering opg 4'!$M$5=0,"-",(-A719+'Lineær programmering opg 4'!$M$5)/'Lineær programmering opg 4'!$K$5*-1)</f>
        <v>132.88799999999858</v>
      </c>
      <c r="F719" s="167" t="str">
        <f>IF('Lineær programmering opg 4'!$E$6=0,"-",(-A719+'Lineær programmering opg 4'!$M$6)/'Lineær programmering opg 4'!$K$6*-1)</f>
        <v>-</v>
      </c>
      <c r="G719" s="167" t="str">
        <f>IF('Lineær programmering opg 4'!$D$7=0,"-",((-A719+'Lineær programmering opg 4'!$M$7)/'Lineær programmering opg 4'!$K$7)*-1)</f>
        <v>-</v>
      </c>
      <c r="H719" s="167" t="str">
        <f>IF('Lineær programmering opg 4'!$C$8=0,"-",((-A719+'Lineær programmering opg 4'!$M$8)/'Lineær programmering opg 4'!$K$8)*-1)</f>
        <v>-</v>
      </c>
      <c r="I719" s="167" t="str">
        <f>IF('Lineær programmering opg 4'!$D$8=0,"-",'Lineær programmering opg 4'!$G$8)</f>
        <v>-</v>
      </c>
      <c r="J719" s="295">
        <f>A719*'Lineær programmering opg 4'!$C$11+Datatabel!C719*'Lineær programmering opg 4'!$D$11</f>
        <v>27436.799999999617</v>
      </c>
      <c r="K719" s="9">
        <f t="shared" si="57"/>
        <v>0</v>
      </c>
      <c r="L719" s="9">
        <f t="shared" si="58"/>
        <v>0</v>
      </c>
    </row>
    <row r="720" spans="1:12" ht="15" x14ac:dyDescent="0.25">
      <c r="A720" s="167">
        <f t="shared" si="56"/>
        <v>222.79200000000191</v>
      </c>
      <c r="B720" s="325">
        <f t="shared" si="59"/>
        <v>0.9283000000000079</v>
      </c>
      <c r="C720" s="167">
        <f t="shared" si="55"/>
        <v>34.415999999996188</v>
      </c>
      <c r="D720" s="167">
        <f>IF('Lineær programmering opg 4'!$M$4=0,"-",(-A720+'Lineær programmering opg 4'!$M$4)/'Lineær programmering opg 4'!$K$4*-1)</f>
        <v>34.415999999996188</v>
      </c>
      <c r="E720" s="167">
        <f>IF('Lineær programmering opg 4'!$M$5=0,"-",(-A720+'Lineær programmering opg 4'!$M$5)/'Lineær programmering opg 4'!$K$5*-1)</f>
        <v>132.90599999999858</v>
      </c>
      <c r="F720" s="167" t="str">
        <f>IF('Lineær programmering opg 4'!$E$6=0,"-",(-A720+'Lineær programmering opg 4'!$M$6)/'Lineær programmering opg 4'!$K$6*-1)</f>
        <v>-</v>
      </c>
      <c r="G720" s="167" t="str">
        <f>IF('Lineær programmering opg 4'!$D$7=0,"-",((-A720+'Lineær programmering opg 4'!$M$7)/'Lineær programmering opg 4'!$K$7)*-1)</f>
        <v>-</v>
      </c>
      <c r="H720" s="167" t="str">
        <f>IF('Lineær programmering opg 4'!$C$8=0,"-",((-A720+'Lineær programmering opg 4'!$M$8)/'Lineær programmering opg 4'!$K$8)*-1)</f>
        <v>-</v>
      </c>
      <c r="I720" s="167" t="str">
        <f>IF('Lineær programmering opg 4'!$D$8=0,"-",'Lineær programmering opg 4'!$G$8)</f>
        <v>-</v>
      </c>
      <c r="J720" s="295">
        <f>A720*'Lineær programmering opg 4'!$C$11+Datatabel!C720*'Lineær programmering opg 4'!$D$11</f>
        <v>27441.59999999962</v>
      </c>
      <c r="K720" s="9">
        <f t="shared" si="57"/>
        <v>0</v>
      </c>
      <c r="L720" s="9">
        <f t="shared" si="58"/>
        <v>0</v>
      </c>
    </row>
    <row r="721" spans="1:12" ht="15" x14ac:dyDescent="0.25">
      <c r="A721" s="167">
        <f t="shared" si="56"/>
        <v>222.7680000000019</v>
      </c>
      <c r="B721" s="325">
        <f t="shared" si="59"/>
        <v>0.92820000000000791</v>
      </c>
      <c r="C721" s="167">
        <f t="shared" si="55"/>
        <v>34.46399999999619</v>
      </c>
      <c r="D721" s="167">
        <f>IF('Lineær programmering opg 4'!$M$4=0,"-",(-A721+'Lineær programmering opg 4'!$M$4)/'Lineær programmering opg 4'!$K$4*-1)</f>
        <v>34.46399999999619</v>
      </c>
      <c r="E721" s="167">
        <f>IF('Lineær programmering opg 4'!$M$5=0,"-",(-A721+'Lineær programmering opg 4'!$M$5)/'Lineær programmering opg 4'!$K$5*-1)</f>
        <v>132.92399999999859</v>
      </c>
      <c r="F721" s="167" t="str">
        <f>IF('Lineær programmering opg 4'!$E$6=0,"-",(-A721+'Lineær programmering opg 4'!$M$6)/'Lineær programmering opg 4'!$K$6*-1)</f>
        <v>-</v>
      </c>
      <c r="G721" s="167" t="str">
        <f>IF('Lineær programmering opg 4'!$D$7=0,"-",((-A721+'Lineær programmering opg 4'!$M$7)/'Lineær programmering opg 4'!$K$7)*-1)</f>
        <v>-</v>
      </c>
      <c r="H721" s="167" t="str">
        <f>IF('Lineær programmering opg 4'!$C$8=0,"-",((-A721+'Lineær programmering opg 4'!$M$8)/'Lineær programmering opg 4'!$K$8)*-1)</f>
        <v>-</v>
      </c>
      <c r="I721" s="167" t="str">
        <f>IF('Lineær programmering opg 4'!$D$8=0,"-",'Lineær programmering opg 4'!$G$8)</f>
        <v>-</v>
      </c>
      <c r="J721" s="295">
        <f>A721*'Lineær programmering opg 4'!$C$11+Datatabel!C721*'Lineær programmering opg 4'!$D$11</f>
        <v>27446.399999999619</v>
      </c>
      <c r="K721" s="9">
        <f t="shared" si="57"/>
        <v>0</v>
      </c>
      <c r="L721" s="9">
        <f t="shared" si="58"/>
        <v>0</v>
      </c>
    </row>
    <row r="722" spans="1:12" ht="15" x14ac:dyDescent="0.25">
      <c r="A722" s="167">
        <f t="shared" si="56"/>
        <v>222.7440000000019</v>
      </c>
      <c r="B722" s="325">
        <f t="shared" si="59"/>
        <v>0.92810000000000792</v>
      </c>
      <c r="C722" s="167">
        <f t="shared" si="55"/>
        <v>34.511999999996192</v>
      </c>
      <c r="D722" s="167">
        <f>IF('Lineær programmering opg 4'!$M$4=0,"-",(-A722+'Lineær programmering opg 4'!$M$4)/'Lineær programmering opg 4'!$K$4*-1)</f>
        <v>34.511999999996192</v>
      </c>
      <c r="E722" s="167">
        <f>IF('Lineær programmering opg 4'!$M$5=0,"-",(-A722+'Lineær programmering opg 4'!$M$5)/'Lineær programmering opg 4'!$K$5*-1)</f>
        <v>132.94199999999859</v>
      </c>
      <c r="F722" s="167" t="str">
        <f>IF('Lineær programmering opg 4'!$E$6=0,"-",(-A722+'Lineær programmering opg 4'!$M$6)/'Lineær programmering opg 4'!$K$6*-1)</f>
        <v>-</v>
      </c>
      <c r="G722" s="167" t="str">
        <f>IF('Lineær programmering opg 4'!$D$7=0,"-",((-A722+'Lineær programmering opg 4'!$M$7)/'Lineær programmering opg 4'!$K$7)*-1)</f>
        <v>-</v>
      </c>
      <c r="H722" s="167" t="str">
        <f>IF('Lineær programmering opg 4'!$C$8=0,"-",((-A722+'Lineær programmering opg 4'!$M$8)/'Lineær programmering opg 4'!$K$8)*-1)</f>
        <v>-</v>
      </c>
      <c r="I722" s="167" t="str">
        <f>IF('Lineær programmering opg 4'!$D$8=0,"-",'Lineær programmering opg 4'!$G$8)</f>
        <v>-</v>
      </c>
      <c r="J722" s="295">
        <f>A722*'Lineær programmering opg 4'!$C$11+Datatabel!C722*'Lineær programmering opg 4'!$D$11</f>
        <v>27451.199999999619</v>
      </c>
      <c r="K722" s="9">
        <f t="shared" si="57"/>
        <v>0</v>
      </c>
      <c r="L722" s="9">
        <f t="shared" si="58"/>
        <v>0</v>
      </c>
    </row>
    <row r="723" spans="1:12" ht="15" x14ac:dyDescent="0.25">
      <c r="A723" s="167">
        <f t="shared" si="56"/>
        <v>222.7200000000019</v>
      </c>
      <c r="B723" s="325">
        <f t="shared" si="59"/>
        <v>0.92800000000000793</v>
      </c>
      <c r="C723" s="167">
        <f t="shared" si="55"/>
        <v>34.559999999996194</v>
      </c>
      <c r="D723" s="167">
        <f>IF('Lineær programmering opg 4'!$M$4=0,"-",(-A723+'Lineær programmering opg 4'!$M$4)/'Lineær programmering opg 4'!$K$4*-1)</f>
        <v>34.559999999996194</v>
      </c>
      <c r="E723" s="167">
        <f>IF('Lineær programmering opg 4'!$M$5=0,"-",(-A723+'Lineær programmering opg 4'!$M$5)/'Lineær programmering opg 4'!$K$5*-1)</f>
        <v>132.95999999999859</v>
      </c>
      <c r="F723" s="167" t="str">
        <f>IF('Lineær programmering opg 4'!$E$6=0,"-",(-A723+'Lineær programmering opg 4'!$M$6)/'Lineær programmering opg 4'!$K$6*-1)</f>
        <v>-</v>
      </c>
      <c r="G723" s="167" t="str">
        <f>IF('Lineær programmering opg 4'!$D$7=0,"-",((-A723+'Lineær programmering opg 4'!$M$7)/'Lineær programmering opg 4'!$K$7)*-1)</f>
        <v>-</v>
      </c>
      <c r="H723" s="167" t="str">
        <f>IF('Lineær programmering opg 4'!$C$8=0,"-",((-A723+'Lineær programmering opg 4'!$M$8)/'Lineær programmering opg 4'!$K$8)*-1)</f>
        <v>-</v>
      </c>
      <c r="I723" s="167" t="str">
        <f>IF('Lineær programmering opg 4'!$D$8=0,"-",'Lineær programmering opg 4'!$G$8)</f>
        <v>-</v>
      </c>
      <c r="J723" s="295">
        <f>A723*'Lineær programmering opg 4'!$C$11+Datatabel!C723*'Lineær programmering opg 4'!$D$11</f>
        <v>27455.999999999618</v>
      </c>
      <c r="K723" s="9">
        <f t="shared" si="57"/>
        <v>0</v>
      </c>
      <c r="L723" s="9">
        <f t="shared" si="58"/>
        <v>0</v>
      </c>
    </row>
    <row r="724" spans="1:12" ht="15" x14ac:dyDescent="0.25">
      <c r="A724" s="167">
        <f t="shared" si="56"/>
        <v>222.6960000000019</v>
      </c>
      <c r="B724" s="325">
        <f t="shared" si="59"/>
        <v>0.92790000000000794</v>
      </c>
      <c r="C724" s="167">
        <f t="shared" si="55"/>
        <v>34.607999999996196</v>
      </c>
      <c r="D724" s="167">
        <f>IF('Lineær programmering opg 4'!$M$4=0,"-",(-A724+'Lineær programmering opg 4'!$M$4)/'Lineær programmering opg 4'!$K$4*-1)</f>
        <v>34.607999999996196</v>
      </c>
      <c r="E724" s="167">
        <f>IF('Lineær programmering opg 4'!$M$5=0,"-",(-A724+'Lineær programmering opg 4'!$M$5)/'Lineær programmering opg 4'!$K$5*-1)</f>
        <v>132.97799999999859</v>
      </c>
      <c r="F724" s="167" t="str">
        <f>IF('Lineær programmering opg 4'!$E$6=0,"-",(-A724+'Lineær programmering opg 4'!$M$6)/'Lineær programmering opg 4'!$K$6*-1)</f>
        <v>-</v>
      </c>
      <c r="G724" s="167" t="str">
        <f>IF('Lineær programmering opg 4'!$D$7=0,"-",((-A724+'Lineær programmering opg 4'!$M$7)/'Lineær programmering opg 4'!$K$7)*-1)</f>
        <v>-</v>
      </c>
      <c r="H724" s="167" t="str">
        <f>IF('Lineær programmering opg 4'!$C$8=0,"-",((-A724+'Lineær programmering opg 4'!$M$8)/'Lineær programmering opg 4'!$K$8)*-1)</f>
        <v>-</v>
      </c>
      <c r="I724" s="167" t="str">
        <f>IF('Lineær programmering opg 4'!$D$8=0,"-",'Lineær programmering opg 4'!$G$8)</f>
        <v>-</v>
      </c>
      <c r="J724" s="295">
        <f>A724*'Lineær programmering opg 4'!$C$11+Datatabel!C724*'Lineær programmering opg 4'!$D$11</f>
        <v>27460.799999999621</v>
      </c>
      <c r="K724" s="9">
        <f t="shared" si="57"/>
        <v>0</v>
      </c>
      <c r="L724" s="9">
        <f t="shared" si="58"/>
        <v>0</v>
      </c>
    </row>
    <row r="725" spans="1:12" ht="15" x14ac:dyDescent="0.25">
      <c r="A725" s="167">
        <f t="shared" si="56"/>
        <v>222.6720000000019</v>
      </c>
      <c r="B725" s="325">
        <f t="shared" si="59"/>
        <v>0.92780000000000795</v>
      </c>
      <c r="C725" s="167">
        <f t="shared" si="55"/>
        <v>34.655999999996197</v>
      </c>
      <c r="D725" s="167">
        <f>IF('Lineær programmering opg 4'!$M$4=0,"-",(-A725+'Lineær programmering opg 4'!$M$4)/'Lineær programmering opg 4'!$K$4*-1)</f>
        <v>34.655999999996197</v>
      </c>
      <c r="E725" s="167">
        <f>IF('Lineær programmering opg 4'!$M$5=0,"-",(-A725+'Lineær programmering opg 4'!$M$5)/'Lineær programmering opg 4'!$K$5*-1)</f>
        <v>132.99599999999859</v>
      </c>
      <c r="F725" s="167" t="str">
        <f>IF('Lineær programmering opg 4'!$E$6=0,"-",(-A725+'Lineær programmering opg 4'!$M$6)/'Lineær programmering opg 4'!$K$6*-1)</f>
        <v>-</v>
      </c>
      <c r="G725" s="167" t="str">
        <f>IF('Lineær programmering opg 4'!$D$7=0,"-",((-A725+'Lineær programmering opg 4'!$M$7)/'Lineær programmering opg 4'!$K$7)*-1)</f>
        <v>-</v>
      </c>
      <c r="H725" s="167" t="str">
        <f>IF('Lineær programmering opg 4'!$C$8=0,"-",((-A725+'Lineær programmering opg 4'!$M$8)/'Lineær programmering opg 4'!$K$8)*-1)</f>
        <v>-</v>
      </c>
      <c r="I725" s="167" t="str">
        <f>IF('Lineær programmering opg 4'!$D$8=0,"-",'Lineær programmering opg 4'!$G$8)</f>
        <v>-</v>
      </c>
      <c r="J725" s="295">
        <f>A725*'Lineær programmering opg 4'!$C$11+Datatabel!C725*'Lineær programmering opg 4'!$D$11</f>
        <v>27465.59999999962</v>
      </c>
      <c r="K725" s="9">
        <f t="shared" si="57"/>
        <v>0</v>
      </c>
      <c r="L725" s="9">
        <f t="shared" si="58"/>
        <v>0</v>
      </c>
    </row>
    <row r="726" spans="1:12" ht="15" x14ac:dyDescent="0.25">
      <c r="A726" s="167">
        <f t="shared" si="56"/>
        <v>222.6480000000019</v>
      </c>
      <c r="B726" s="325">
        <f t="shared" si="59"/>
        <v>0.92770000000000796</v>
      </c>
      <c r="C726" s="167">
        <f t="shared" si="55"/>
        <v>34.703999999996199</v>
      </c>
      <c r="D726" s="167">
        <f>IF('Lineær programmering opg 4'!$M$4=0,"-",(-A726+'Lineær programmering opg 4'!$M$4)/'Lineær programmering opg 4'!$K$4*-1)</f>
        <v>34.703999999996199</v>
      </c>
      <c r="E726" s="167">
        <f>IF('Lineær programmering opg 4'!$M$5=0,"-",(-A726+'Lineær programmering opg 4'!$M$5)/'Lineær programmering opg 4'!$K$5*-1)</f>
        <v>133.01399999999859</v>
      </c>
      <c r="F726" s="167" t="str">
        <f>IF('Lineær programmering opg 4'!$E$6=0,"-",(-A726+'Lineær programmering opg 4'!$M$6)/'Lineær programmering opg 4'!$K$6*-1)</f>
        <v>-</v>
      </c>
      <c r="G726" s="167" t="str">
        <f>IF('Lineær programmering opg 4'!$D$7=0,"-",((-A726+'Lineær programmering opg 4'!$M$7)/'Lineær programmering opg 4'!$K$7)*-1)</f>
        <v>-</v>
      </c>
      <c r="H726" s="167" t="str">
        <f>IF('Lineær programmering opg 4'!$C$8=0,"-",((-A726+'Lineær programmering opg 4'!$M$8)/'Lineær programmering opg 4'!$K$8)*-1)</f>
        <v>-</v>
      </c>
      <c r="I726" s="167" t="str">
        <f>IF('Lineær programmering opg 4'!$D$8=0,"-",'Lineær programmering opg 4'!$G$8)</f>
        <v>-</v>
      </c>
      <c r="J726" s="295">
        <f>A726*'Lineær programmering opg 4'!$C$11+Datatabel!C726*'Lineær programmering opg 4'!$D$11</f>
        <v>27470.399999999619</v>
      </c>
      <c r="K726" s="9">
        <f t="shared" si="57"/>
        <v>0</v>
      </c>
      <c r="L726" s="9">
        <f t="shared" si="58"/>
        <v>0</v>
      </c>
    </row>
    <row r="727" spans="1:12" ht="15" x14ac:dyDescent="0.25">
      <c r="A727" s="167">
        <f t="shared" si="56"/>
        <v>222.6240000000019</v>
      </c>
      <c r="B727" s="325">
        <f t="shared" si="59"/>
        <v>0.92760000000000797</v>
      </c>
      <c r="C727" s="167">
        <f t="shared" si="55"/>
        <v>34.751999999996201</v>
      </c>
      <c r="D727" s="167">
        <f>IF('Lineær programmering opg 4'!$M$4=0,"-",(-A727+'Lineær programmering opg 4'!$M$4)/'Lineær programmering opg 4'!$K$4*-1)</f>
        <v>34.751999999996201</v>
      </c>
      <c r="E727" s="167">
        <f>IF('Lineær programmering opg 4'!$M$5=0,"-",(-A727+'Lineær programmering opg 4'!$M$5)/'Lineær programmering opg 4'!$K$5*-1)</f>
        <v>133.03199999999859</v>
      </c>
      <c r="F727" s="167" t="str">
        <f>IF('Lineær programmering opg 4'!$E$6=0,"-",(-A727+'Lineær programmering opg 4'!$M$6)/'Lineær programmering opg 4'!$K$6*-1)</f>
        <v>-</v>
      </c>
      <c r="G727" s="167" t="str">
        <f>IF('Lineær programmering opg 4'!$D$7=0,"-",((-A727+'Lineær programmering opg 4'!$M$7)/'Lineær programmering opg 4'!$K$7)*-1)</f>
        <v>-</v>
      </c>
      <c r="H727" s="167" t="str">
        <f>IF('Lineær programmering opg 4'!$C$8=0,"-",((-A727+'Lineær programmering opg 4'!$M$8)/'Lineær programmering opg 4'!$K$8)*-1)</f>
        <v>-</v>
      </c>
      <c r="I727" s="167" t="str">
        <f>IF('Lineær programmering opg 4'!$D$8=0,"-",'Lineær programmering opg 4'!$G$8)</f>
        <v>-</v>
      </c>
      <c r="J727" s="295">
        <f>A727*'Lineær programmering opg 4'!$C$11+Datatabel!C727*'Lineær programmering opg 4'!$D$11</f>
        <v>27475.199999999619</v>
      </c>
      <c r="K727" s="9">
        <f t="shared" si="57"/>
        <v>0</v>
      </c>
      <c r="L727" s="9">
        <f t="shared" si="58"/>
        <v>0</v>
      </c>
    </row>
    <row r="728" spans="1:12" ht="15" x14ac:dyDescent="0.25">
      <c r="A728" s="167">
        <f t="shared" si="56"/>
        <v>222.60000000000193</v>
      </c>
      <c r="B728" s="325">
        <f t="shared" si="59"/>
        <v>0.92750000000000798</v>
      </c>
      <c r="C728" s="167">
        <f t="shared" si="55"/>
        <v>34.799999999996146</v>
      </c>
      <c r="D728" s="167">
        <f>IF('Lineær programmering opg 4'!$M$4=0,"-",(-A728+'Lineær programmering opg 4'!$M$4)/'Lineær programmering opg 4'!$K$4*-1)</f>
        <v>34.799999999996146</v>
      </c>
      <c r="E728" s="167">
        <f>IF('Lineær programmering opg 4'!$M$5=0,"-",(-A728+'Lineær programmering opg 4'!$M$5)/'Lineær programmering opg 4'!$K$5*-1)</f>
        <v>133.04999999999856</v>
      </c>
      <c r="F728" s="167" t="str">
        <f>IF('Lineær programmering opg 4'!$E$6=0,"-",(-A728+'Lineær programmering opg 4'!$M$6)/'Lineær programmering opg 4'!$K$6*-1)</f>
        <v>-</v>
      </c>
      <c r="G728" s="167" t="str">
        <f>IF('Lineær programmering opg 4'!$D$7=0,"-",((-A728+'Lineær programmering opg 4'!$M$7)/'Lineær programmering opg 4'!$K$7)*-1)</f>
        <v>-</v>
      </c>
      <c r="H728" s="167" t="str">
        <f>IF('Lineær programmering opg 4'!$C$8=0,"-",((-A728+'Lineær programmering opg 4'!$M$8)/'Lineær programmering opg 4'!$K$8)*-1)</f>
        <v>-</v>
      </c>
      <c r="I728" s="167" t="str">
        <f>IF('Lineær programmering opg 4'!$D$8=0,"-",'Lineær programmering opg 4'!$G$8)</f>
        <v>-</v>
      </c>
      <c r="J728" s="295">
        <f>A728*'Lineær programmering opg 4'!$C$11+Datatabel!C728*'Lineær programmering opg 4'!$D$11</f>
        <v>27479.999999999614</v>
      </c>
      <c r="K728" s="9">
        <f t="shared" si="57"/>
        <v>0</v>
      </c>
      <c r="L728" s="9">
        <f t="shared" si="58"/>
        <v>0</v>
      </c>
    </row>
    <row r="729" spans="1:12" ht="15" x14ac:dyDescent="0.25">
      <c r="A729" s="167">
        <f t="shared" si="56"/>
        <v>222.57600000000193</v>
      </c>
      <c r="B729" s="325">
        <f t="shared" si="59"/>
        <v>0.927400000000008</v>
      </c>
      <c r="C729" s="167">
        <f t="shared" si="55"/>
        <v>34.847999999996148</v>
      </c>
      <c r="D729" s="167">
        <f>IF('Lineær programmering opg 4'!$M$4=0,"-",(-A729+'Lineær programmering opg 4'!$M$4)/'Lineær programmering opg 4'!$K$4*-1)</f>
        <v>34.847999999996148</v>
      </c>
      <c r="E729" s="167">
        <f>IF('Lineær programmering opg 4'!$M$5=0,"-",(-A729+'Lineær programmering opg 4'!$M$5)/'Lineær programmering opg 4'!$K$5*-1)</f>
        <v>133.06799999999856</v>
      </c>
      <c r="F729" s="167" t="str">
        <f>IF('Lineær programmering opg 4'!$E$6=0,"-",(-A729+'Lineær programmering opg 4'!$M$6)/'Lineær programmering opg 4'!$K$6*-1)</f>
        <v>-</v>
      </c>
      <c r="G729" s="167" t="str">
        <f>IF('Lineær programmering opg 4'!$D$7=0,"-",((-A729+'Lineær programmering opg 4'!$M$7)/'Lineær programmering opg 4'!$K$7)*-1)</f>
        <v>-</v>
      </c>
      <c r="H729" s="167" t="str">
        <f>IF('Lineær programmering opg 4'!$C$8=0,"-",((-A729+'Lineær programmering opg 4'!$M$8)/'Lineær programmering opg 4'!$K$8)*-1)</f>
        <v>-</v>
      </c>
      <c r="I729" s="167" t="str">
        <f>IF('Lineær programmering opg 4'!$D$8=0,"-",'Lineær programmering opg 4'!$G$8)</f>
        <v>-</v>
      </c>
      <c r="J729" s="295">
        <f>A729*'Lineær programmering opg 4'!$C$11+Datatabel!C729*'Lineær programmering opg 4'!$D$11</f>
        <v>27484.799999999614</v>
      </c>
      <c r="K729" s="9">
        <f t="shared" si="57"/>
        <v>0</v>
      </c>
      <c r="L729" s="9">
        <f t="shared" si="58"/>
        <v>0</v>
      </c>
    </row>
    <row r="730" spans="1:12" ht="15" x14ac:dyDescent="0.25">
      <c r="A730" s="167">
        <f t="shared" si="56"/>
        <v>222.55200000000193</v>
      </c>
      <c r="B730" s="325">
        <f t="shared" si="59"/>
        <v>0.92730000000000801</v>
      </c>
      <c r="C730" s="167">
        <f t="shared" si="55"/>
        <v>34.89599999999615</v>
      </c>
      <c r="D730" s="167">
        <f>IF('Lineær programmering opg 4'!$M$4=0,"-",(-A730+'Lineær programmering opg 4'!$M$4)/'Lineær programmering opg 4'!$K$4*-1)</f>
        <v>34.89599999999615</v>
      </c>
      <c r="E730" s="167">
        <f>IF('Lineær programmering opg 4'!$M$5=0,"-",(-A730+'Lineær programmering opg 4'!$M$5)/'Lineær programmering opg 4'!$K$5*-1)</f>
        <v>133.08599999999856</v>
      </c>
      <c r="F730" s="167" t="str">
        <f>IF('Lineær programmering opg 4'!$E$6=0,"-",(-A730+'Lineær programmering opg 4'!$M$6)/'Lineær programmering opg 4'!$K$6*-1)</f>
        <v>-</v>
      </c>
      <c r="G730" s="167" t="str">
        <f>IF('Lineær programmering opg 4'!$D$7=0,"-",((-A730+'Lineær programmering opg 4'!$M$7)/'Lineær programmering opg 4'!$K$7)*-1)</f>
        <v>-</v>
      </c>
      <c r="H730" s="167" t="str">
        <f>IF('Lineær programmering opg 4'!$C$8=0,"-",((-A730+'Lineær programmering opg 4'!$M$8)/'Lineær programmering opg 4'!$K$8)*-1)</f>
        <v>-</v>
      </c>
      <c r="I730" s="167" t="str">
        <f>IF('Lineær programmering opg 4'!$D$8=0,"-",'Lineær programmering opg 4'!$G$8)</f>
        <v>-</v>
      </c>
      <c r="J730" s="295">
        <f>A730*'Lineær programmering opg 4'!$C$11+Datatabel!C730*'Lineær programmering opg 4'!$D$11</f>
        <v>27489.599999999617</v>
      </c>
      <c r="K730" s="9">
        <f t="shared" si="57"/>
        <v>0</v>
      </c>
      <c r="L730" s="9">
        <f t="shared" si="58"/>
        <v>0</v>
      </c>
    </row>
    <row r="731" spans="1:12" ht="15" x14ac:dyDescent="0.25">
      <c r="A731" s="167">
        <f t="shared" si="56"/>
        <v>222.52800000000192</v>
      </c>
      <c r="B731" s="325">
        <f t="shared" si="59"/>
        <v>0.92720000000000802</v>
      </c>
      <c r="C731" s="167">
        <f t="shared" si="55"/>
        <v>34.943999999996151</v>
      </c>
      <c r="D731" s="167">
        <f>IF('Lineær programmering opg 4'!$M$4=0,"-",(-A731+'Lineær programmering opg 4'!$M$4)/'Lineær programmering opg 4'!$K$4*-1)</f>
        <v>34.943999999996151</v>
      </c>
      <c r="E731" s="167">
        <f>IF('Lineær programmering opg 4'!$M$5=0,"-",(-A731+'Lineær programmering opg 4'!$M$5)/'Lineær programmering opg 4'!$K$5*-1)</f>
        <v>133.10399999999856</v>
      </c>
      <c r="F731" s="167" t="str">
        <f>IF('Lineær programmering opg 4'!$E$6=0,"-",(-A731+'Lineær programmering opg 4'!$M$6)/'Lineær programmering opg 4'!$K$6*-1)</f>
        <v>-</v>
      </c>
      <c r="G731" s="167" t="str">
        <f>IF('Lineær programmering opg 4'!$D$7=0,"-",((-A731+'Lineær programmering opg 4'!$M$7)/'Lineær programmering opg 4'!$K$7)*-1)</f>
        <v>-</v>
      </c>
      <c r="H731" s="167" t="str">
        <f>IF('Lineær programmering opg 4'!$C$8=0,"-",((-A731+'Lineær programmering opg 4'!$M$8)/'Lineær programmering opg 4'!$K$8)*-1)</f>
        <v>-</v>
      </c>
      <c r="I731" s="167" t="str">
        <f>IF('Lineær programmering opg 4'!$D$8=0,"-",'Lineær programmering opg 4'!$G$8)</f>
        <v>-</v>
      </c>
      <c r="J731" s="295">
        <f>A731*'Lineær programmering opg 4'!$C$11+Datatabel!C731*'Lineær programmering opg 4'!$D$11</f>
        <v>27494.399999999616</v>
      </c>
      <c r="K731" s="9">
        <f t="shared" si="57"/>
        <v>0</v>
      </c>
      <c r="L731" s="9">
        <f t="shared" si="58"/>
        <v>0</v>
      </c>
    </row>
    <row r="732" spans="1:12" ht="15" x14ac:dyDescent="0.25">
      <c r="A732" s="167">
        <f t="shared" si="56"/>
        <v>222.50400000000192</v>
      </c>
      <c r="B732" s="325">
        <f t="shared" si="59"/>
        <v>0.92710000000000803</v>
      </c>
      <c r="C732" s="167">
        <f t="shared" si="55"/>
        <v>34.991999999996153</v>
      </c>
      <c r="D732" s="167">
        <f>IF('Lineær programmering opg 4'!$M$4=0,"-",(-A732+'Lineær programmering opg 4'!$M$4)/'Lineær programmering opg 4'!$K$4*-1)</f>
        <v>34.991999999996153</v>
      </c>
      <c r="E732" s="167">
        <f>IF('Lineær programmering opg 4'!$M$5=0,"-",(-A732+'Lineær programmering opg 4'!$M$5)/'Lineær programmering opg 4'!$K$5*-1)</f>
        <v>133.12199999999856</v>
      </c>
      <c r="F732" s="167" t="str">
        <f>IF('Lineær programmering opg 4'!$E$6=0,"-",(-A732+'Lineær programmering opg 4'!$M$6)/'Lineær programmering opg 4'!$K$6*-1)</f>
        <v>-</v>
      </c>
      <c r="G732" s="167" t="str">
        <f>IF('Lineær programmering opg 4'!$D$7=0,"-",((-A732+'Lineær programmering opg 4'!$M$7)/'Lineær programmering opg 4'!$K$7)*-1)</f>
        <v>-</v>
      </c>
      <c r="H732" s="167" t="str">
        <f>IF('Lineær programmering opg 4'!$C$8=0,"-",((-A732+'Lineær programmering opg 4'!$M$8)/'Lineær programmering opg 4'!$K$8)*-1)</f>
        <v>-</v>
      </c>
      <c r="I732" s="167" t="str">
        <f>IF('Lineær programmering opg 4'!$D$8=0,"-",'Lineær programmering opg 4'!$G$8)</f>
        <v>-</v>
      </c>
      <c r="J732" s="295">
        <f>A732*'Lineær programmering opg 4'!$C$11+Datatabel!C732*'Lineær programmering opg 4'!$D$11</f>
        <v>27499.199999999611</v>
      </c>
      <c r="K732" s="9">
        <f t="shared" si="57"/>
        <v>0</v>
      </c>
      <c r="L732" s="9">
        <f t="shared" si="58"/>
        <v>0</v>
      </c>
    </row>
    <row r="733" spans="1:12" ht="15" x14ac:dyDescent="0.25">
      <c r="A733" s="167">
        <f t="shared" si="56"/>
        <v>222.48000000000192</v>
      </c>
      <c r="B733" s="325">
        <f t="shared" si="59"/>
        <v>0.92700000000000804</v>
      </c>
      <c r="C733" s="167">
        <f t="shared" si="55"/>
        <v>35.039999999996155</v>
      </c>
      <c r="D733" s="167">
        <f>IF('Lineær programmering opg 4'!$M$4=0,"-",(-A733+'Lineær programmering opg 4'!$M$4)/'Lineær programmering opg 4'!$K$4*-1)</f>
        <v>35.039999999996155</v>
      </c>
      <c r="E733" s="167">
        <f>IF('Lineær programmering opg 4'!$M$5=0,"-",(-A733+'Lineær programmering opg 4'!$M$5)/'Lineær programmering opg 4'!$K$5*-1)</f>
        <v>133.13999999999857</v>
      </c>
      <c r="F733" s="167" t="str">
        <f>IF('Lineær programmering opg 4'!$E$6=0,"-",(-A733+'Lineær programmering opg 4'!$M$6)/'Lineær programmering opg 4'!$K$6*-1)</f>
        <v>-</v>
      </c>
      <c r="G733" s="167" t="str">
        <f>IF('Lineær programmering opg 4'!$D$7=0,"-",((-A733+'Lineær programmering opg 4'!$M$7)/'Lineær programmering opg 4'!$K$7)*-1)</f>
        <v>-</v>
      </c>
      <c r="H733" s="167" t="str">
        <f>IF('Lineær programmering opg 4'!$C$8=0,"-",((-A733+'Lineær programmering opg 4'!$M$8)/'Lineær programmering opg 4'!$K$8)*-1)</f>
        <v>-</v>
      </c>
      <c r="I733" s="167" t="str">
        <f>IF('Lineær programmering opg 4'!$D$8=0,"-",'Lineær programmering opg 4'!$G$8)</f>
        <v>-</v>
      </c>
      <c r="J733" s="295">
        <f>A733*'Lineær programmering opg 4'!$C$11+Datatabel!C733*'Lineær programmering opg 4'!$D$11</f>
        <v>27503.999999999614</v>
      </c>
      <c r="K733" s="9">
        <f t="shared" si="57"/>
        <v>0</v>
      </c>
      <c r="L733" s="9">
        <f t="shared" si="58"/>
        <v>0</v>
      </c>
    </row>
    <row r="734" spans="1:12" ht="15" x14ac:dyDescent="0.25">
      <c r="A734" s="167">
        <f t="shared" si="56"/>
        <v>222.45600000000192</v>
      </c>
      <c r="B734" s="325">
        <f t="shared" si="59"/>
        <v>0.92690000000000805</v>
      </c>
      <c r="C734" s="167">
        <f t="shared" si="55"/>
        <v>35.087999999996157</v>
      </c>
      <c r="D734" s="167">
        <f>IF('Lineær programmering opg 4'!$M$4=0,"-",(-A734+'Lineær programmering opg 4'!$M$4)/'Lineær programmering opg 4'!$K$4*-1)</f>
        <v>35.087999999996157</v>
      </c>
      <c r="E734" s="167">
        <f>IF('Lineær programmering opg 4'!$M$5=0,"-",(-A734+'Lineær programmering opg 4'!$M$5)/'Lineær programmering opg 4'!$K$5*-1)</f>
        <v>133.15799999999857</v>
      </c>
      <c r="F734" s="167" t="str">
        <f>IF('Lineær programmering opg 4'!$E$6=0,"-",(-A734+'Lineær programmering opg 4'!$M$6)/'Lineær programmering opg 4'!$K$6*-1)</f>
        <v>-</v>
      </c>
      <c r="G734" s="167" t="str">
        <f>IF('Lineær programmering opg 4'!$D$7=0,"-",((-A734+'Lineær programmering opg 4'!$M$7)/'Lineær programmering opg 4'!$K$7)*-1)</f>
        <v>-</v>
      </c>
      <c r="H734" s="167" t="str">
        <f>IF('Lineær programmering opg 4'!$C$8=0,"-",((-A734+'Lineær programmering opg 4'!$M$8)/'Lineær programmering opg 4'!$K$8)*-1)</f>
        <v>-</v>
      </c>
      <c r="I734" s="167" t="str">
        <f>IF('Lineær programmering opg 4'!$D$8=0,"-",'Lineær programmering opg 4'!$G$8)</f>
        <v>-</v>
      </c>
      <c r="J734" s="295">
        <f>A734*'Lineær programmering opg 4'!$C$11+Datatabel!C734*'Lineær programmering opg 4'!$D$11</f>
        <v>27508.799999999614</v>
      </c>
      <c r="K734" s="9">
        <f t="shared" si="57"/>
        <v>0</v>
      </c>
      <c r="L734" s="9">
        <f t="shared" si="58"/>
        <v>0</v>
      </c>
    </row>
    <row r="735" spans="1:12" ht="15" x14ac:dyDescent="0.25">
      <c r="A735" s="167">
        <f t="shared" si="56"/>
        <v>222.43200000000195</v>
      </c>
      <c r="B735" s="325">
        <f t="shared" si="59"/>
        <v>0.92680000000000806</v>
      </c>
      <c r="C735" s="167">
        <f t="shared" si="55"/>
        <v>35.135999999996102</v>
      </c>
      <c r="D735" s="167">
        <f>IF('Lineær programmering opg 4'!$M$4=0,"-",(-A735+'Lineær programmering opg 4'!$M$4)/'Lineær programmering opg 4'!$K$4*-1)</f>
        <v>35.135999999996102</v>
      </c>
      <c r="E735" s="167">
        <f>IF('Lineær programmering opg 4'!$M$5=0,"-",(-A735+'Lineær programmering opg 4'!$M$5)/'Lineær programmering opg 4'!$K$5*-1)</f>
        <v>133.17599999999854</v>
      </c>
      <c r="F735" s="167" t="str">
        <f>IF('Lineær programmering opg 4'!$E$6=0,"-",(-A735+'Lineær programmering opg 4'!$M$6)/'Lineær programmering opg 4'!$K$6*-1)</f>
        <v>-</v>
      </c>
      <c r="G735" s="167" t="str">
        <f>IF('Lineær programmering opg 4'!$D$7=0,"-",((-A735+'Lineær programmering opg 4'!$M$7)/'Lineær programmering opg 4'!$K$7)*-1)</f>
        <v>-</v>
      </c>
      <c r="H735" s="167" t="str">
        <f>IF('Lineær programmering opg 4'!$C$8=0,"-",((-A735+'Lineær programmering opg 4'!$M$8)/'Lineær programmering opg 4'!$K$8)*-1)</f>
        <v>-</v>
      </c>
      <c r="I735" s="167" t="str">
        <f>IF('Lineær programmering opg 4'!$D$8=0,"-",'Lineær programmering opg 4'!$G$8)</f>
        <v>-</v>
      </c>
      <c r="J735" s="295">
        <f>A735*'Lineær programmering opg 4'!$C$11+Datatabel!C735*'Lineær programmering opg 4'!$D$11</f>
        <v>27513.599999999609</v>
      </c>
      <c r="K735" s="9">
        <f t="shared" si="57"/>
        <v>0</v>
      </c>
      <c r="L735" s="9">
        <f t="shared" si="58"/>
        <v>0</v>
      </c>
    </row>
    <row r="736" spans="1:12" ht="15" x14ac:dyDescent="0.25">
      <c r="A736" s="167">
        <f t="shared" si="56"/>
        <v>222.40800000000195</v>
      </c>
      <c r="B736" s="325">
        <f t="shared" si="59"/>
        <v>0.92670000000000807</v>
      </c>
      <c r="C736" s="167">
        <f t="shared" si="55"/>
        <v>35.183999999996104</v>
      </c>
      <c r="D736" s="167">
        <f>IF('Lineær programmering opg 4'!$M$4=0,"-",(-A736+'Lineær programmering opg 4'!$M$4)/'Lineær programmering opg 4'!$K$4*-1)</f>
        <v>35.183999999996104</v>
      </c>
      <c r="E736" s="167">
        <f>IF('Lineær programmering opg 4'!$M$5=0,"-",(-A736+'Lineær programmering opg 4'!$M$5)/'Lineær programmering opg 4'!$K$5*-1)</f>
        <v>133.19399999999854</v>
      </c>
      <c r="F736" s="167" t="str">
        <f>IF('Lineær programmering opg 4'!$E$6=0,"-",(-A736+'Lineær programmering opg 4'!$M$6)/'Lineær programmering opg 4'!$K$6*-1)</f>
        <v>-</v>
      </c>
      <c r="G736" s="167" t="str">
        <f>IF('Lineær programmering opg 4'!$D$7=0,"-",((-A736+'Lineær programmering opg 4'!$M$7)/'Lineær programmering opg 4'!$K$7)*-1)</f>
        <v>-</v>
      </c>
      <c r="H736" s="167" t="str">
        <f>IF('Lineær programmering opg 4'!$C$8=0,"-",((-A736+'Lineær programmering opg 4'!$M$8)/'Lineær programmering opg 4'!$K$8)*-1)</f>
        <v>-</v>
      </c>
      <c r="I736" s="167" t="str">
        <f>IF('Lineær programmering opg 4'!$D$8=0,"-",'Lineær programmering opg 4'!$G$8)</f>
        <v>-</v>
      </c>
      <c r="J736" s="295">
        <f>A736*'Lineær programmering opg 4'!$C$11+Datatabel!C736*'Lineær programmering opg 4'!$D$11</f>
        <v>27518.399999999612</v>
      </c>
      <c r="K736" s="9">
        <f t="shared" si="57"/>
        <v>0</v>
      </c>
      <c r="L736" s="9">
        <f t="shared" si="58"/>
        <v>0</v>
      </c>
    </row>
    <row r="737" spans="1:12" ht="15" x14ac:dyDescent="0.25">
      <c r="A737" s="167">
        <f t="shared" si="56"/>
        <v>222.38400000000195</v>
      </c>
      <c r="B737" s="325">
        <f t="shared" si="59"/>
        <v>0.92660000000000808</v>
      </c>
      <c r="C737" s="167">
        <f t="shared" si="55"/>
        <v>35.231999999996106</v>
      </c>
      <c r="D737" s="167">
        <f>IF('Lineær programmering opg 4'!$M$4=0,"-",(-A737+'Lineær programmering opg 4'!$M$4)/'Lineær programmering opg 4'!$K$4*-1)</f>
        <v>35.231999999996106</v>
      </c>
      <c r="E737" s="167">
        <f>IF('Lineær programmering opg 4'!$M$5=0,"-",(-A737+'Lineær programmering opg 4'!$M$5)/'Lineær programmering opg 4'!$K$5*-1)</f>
        <v>133.21199999999854</v>
      </c>
      <c r="F737" s="167" t="str">
        <f>IF('Lineær programmering opg 4'!$E$6=0,"-",(-A737+'Lineær programmering opg 4'!$M$6)/'Lineær programmering opg 4'!$K$6*-1)</f>
        <v>-</v>
      </c>
      <c r="G737" s="167" t="str">
        <f>IF('Lineær programmering opg 4'!$D$7=0,"-",((-A737+'Lineær programmering opg 4'!$M$7)/'Lineær programmering opg 4'!$K$7)*-1)</f>
        <v>-</v>
      </c>
      <c r="H737" s="167" t="str">
        <f>IF('Lineær programmering opg 4'!$C$8=0,"-",((-A737+'Lineær programmering opg 4'!$M$8)/'Lineær programmering opg 4'!$K$8)*-1)</f>
        <v>-</v>
      </c>
      <c r="I737" s="167" t="str">
        <f>IF('Lineær programmering opg 4'!$D$8=0,"-",'Lineær programmering opg 4'!$G$8)</f>
        <v>-</v>
      </c>
      <c r="J737" s="295">
        <f>A737*'Lineær programmering opg 4'!$C$11+Datatabel!C737*'Lineær programmering opg 4'!$D$11</f>
        <v>27523.199999999611</v>
      </c>
      <c r="K737" s="9">
        <f t="shared" si="57"/>
        <v>0</v>
      </c>
      <c r="L737" s="9">
        <f t="shared" si="58"/>
        <v>0</v>
      </c>
    </row>
    <row r="738" spans="1:12" ht="15" x14ac:dyDescent="0.25">
      <c r="A738" s="167">
        <f t="shared" si="56"/>
        <v>222.36000000000195</v>
      </c>
      <c r="B738" s="325">
        <f t="shared" si="59"/>
        <v>0.92650000000000809</v>
      </c>
      <c r="C738" s="167">
        <f t="shared" si="55"/>
        <v>35.279999999996107</v>
      </c>
      <c r="D738" s="167">
        <f>IF('Lineær programmering opg 4'!$M$4=0,"-",(-A738+'Lineær programmering opg 4'!$M$4)/'Lineær programmering opg 4'!$K$4*-1)</f>
        <v>35.279999999996107</v>
      </c>
      <c r="E738" s="167">
        <f>IF('Lineær programmering opg 4'!$M$5=0,"-",(-A738+'Lineær programmering opg 4'!$M$5)/'Lineær programmering opg 4'!$K$5*-1)</f>
        <v>133.22999999999854</v>
      </c>
      <c r="F738" s="167" t="str">
        <f>IF('Lineær programmering opg 4'!$E$6=0,"-",(-A738+'Lineær programmering opg 4'!$M$6)/'Lineær programmering opg 4'!$K$6*-1)</f>
        <v>-</v>
      </c>
      <c r="G738" s="167" t="str">
        <f>IF('Lineær programmering opg 4'!$D$7=0,"-",((-A738+'Lineær programmering opg 4'!$M$7)/'Lineær programmering opg 4'!$K$7)*-1)</f>
        <v>-</v>
      </c>
      <c r="H738" s="167" t="str">
        <f>IF('Lineær programmering opg 4'!$C$8=0,"-",((-A738+'Lineær programmering opg 4'!$M$8)/'Lineær programmering opg 4'!$K$8)*-1)</f>
        <v>-</v>
      </c>
      <c r="I738" s="167" t="str">
        <f>IF('Lineær programmering opg 4'!$D$8=0,"-",'Lineær programmering opg 4'!$G$8)</f>
        <v>-</v>
      </c>
      <c r="J738" s="295">
        <f>A738*'Lineær programmering opg 4'!$C$11+Datatabel!C738*'Lineær programmering opg 4'!$D$11</f>
        <v>27527.999999999614</v>
      </c>
      <c r="K738" s="9">
        <f t="shared" si="57"/>
        <v>0</v>
      </c>
      <c r="L738" s="9">
        <f t="shared" si="58"/>
        <v>0</v>
      </c>
    </row>
    <row r="739" spans="1:12" ht="15" x14ac:dyDescent="0.25">
      <c r="A739" s="167">
        <f t="shared" si="56"/>
        <v>222.33600000000195</v>
      </c>
      <c r="B739" s="325">
        <f t="shared" si="59"/>
        <v>0.92640000000000811</v>
      </c>
      <c r="C739" s="167">
        <f t="shared" si="55"/>
        <v>35.327999999996109</v>
      </c>
      <c r="D739" s="167">
        <f>IF('Lineær programmering opg 4'!$M$4=0,"-",(-A739+'Lineær programmering opg 4'!$M$4)/'Lineær programmering opg 4'!$K$4*-1)</f>
        <v>35.327999999996109</v>
      </c>
      <c r="E739" s="167">
        <f>IF('Lineær programmering opg 4'!$M$5=0,"-",(-A739+'Lineær programmering opg 4'!$M$5)/'Lineær programmering opg 4'!$K$5*-1)</f>
        <v>133.24799999999854</v>
      </c>
      <c r="F739" s="167" t="str">
        <f>IF('Lineær programmering opg 4'!$E$6=0,"-",(-A739+'Lineær programmering opg 4'!$M$6)/'Lineær programmering opg 4'!$K$6*-1)</f>
        <v>-</v>
      </c>
      <c r="G739" s="167" t="str">
        <f>IF('Lineær programmering opg 4'!$D$7=0,"-",((-A739+'Lineær programmering opg 4'!$M$7)/'Lineær programmering opg 4'!$K$7)*-1)</f>
        <v>-</v>
      </c>
      <c r="H739" s="167" t="str">
        <f>IF('Lineær programmering opg 4'!$C$8=0,"-",((-A739+'Lineær programmering opg 4'!$M$8)/'Lineær programmering opg 4'!$K$8)*-1)</f>
        <v>-</v>
      </c>
      <c r="I739" s="167" t="str">
        <f>IF('Lineær programmering opg 4'!$D$8=0,"-",'Lineær programmering opg 4'!$G$8)</f>
        <v>-</v>
      </c>
      <c r="J739" s="295">
        <f>A739*'Lineær programmering opg 4'!$C$11+Datatabel!C739*'Lineær programmering opg 4'!$D$11</f>
        <v>27532.79999999961</v>
      </c>
      <c r="K739" s="9">
        <f t="shared" si="57"/>
        <v>0</v>
      </c>
      <c r="L739" s="9">
        <f t="shared" si="58"/>
        <v>0</v>
      </c>
    </row>
    <row r="740" spans="1:12" ht="15" x14ac:dyDescent="0.25">
      <c r="A740" s="167">
        <f t="shared" si="56"/>
        <v>222.31200000000194</v>
      </c>
      <c r="B740" s="325">
        <f t="shared" si="59"/>
        <v>0.92630000000000812</v>
      </c>
      <c r="C740" s="167">
        <f t="shared" si="55"/>
        <v>35.375999999996111</v>
      </c>
      <c r="D740" s="167">
        <f>IF('Lineær programmering opg 4'!$M$4=0,"-",(-A740+'Lineær programmering opg 4'!$M$4)/'Lineær programmering opg 4'!$K$4*-1)</f>
        <v>35.375999999996111</v>
      </c>
      <c r="E740" s="167">
        <f>IF('Lineær programmering opg 4'!$M$5=0,"-",(-A740+'Lineær programmering opg 4'!$M$5)/'Lineær programmering opg 4'!$K$5*-1)</f>
        <v>133.26599999999854</v>
      </c>
      <c r="F740" s="167" t="str">
        <f>IF('Lineær programmering opg 4'!$E$6=0,"-",(-A740+'Lineær programmering opg 4'!$M$6)/'Lineær programmering opg 4'!$K$6*-1)</f>
        <v>-</v>
      </c>
      <c r="G740" s="167" t="str">
        <f>IF('Lineær programmering opg 4'!$D$7=0,"-",((-A740+'Lineær programmering opg 4'!$M$7)/'Lineær programmering opg 4'!$K$7)*-1)</f>
        <v>-</v>
      </c>
      <c r="H740" s="167" t="str">
        <f>IF('Lineær programmering opg 4'!$C$8=0,"-",((-A740+'Lineær programmering opg 4'!$M$8)/'Lineær programmering opg 4'!$K$8)*-1)</f>
        <v>-</v>
      </c>
      <c r="I740" s="167" t="str">
        <f>IF('Lineær programmering opg 4'!$D$8=0,"-",'Lineær programmering opg 4'!$G$8)</f>
        <v>-</v>
      </c>
      <c r="J740" s="295">
        <f>A740*'Lineær programmering opg 4'!$C$11+Datatabel!C740*'Lineær programmering opg 4'!$D$11</f>
        <v>27537.599999999609</v>
      </c>
      <c r="K740" s="9">
        <f t="shared" si="57"/>
        <v>0</v>
      </c>
      <c r="L740" s="9">
        <f t="shared" si="58"/>
        <v>0</v>
      </c>
    </row>
    <row r="741" spans="1:12" ht="15" x14ac:dyDescent="0.25">
      <c r="A741" s="167">
        <f t="shared" si="56"/>
        <v>222.28800000000194</v>
      </c>
      <c r="B741" s="325">
        <f t="shared" si="59"/>
        <v>0.92620000000000813</v>
      </c>
      <c r="C741" s="167">
        <f t="shared" si="55"/>
        <v>35.423999999996113</v>
      </c>
      <c r="D741" s="167">
        <f>IF('Lineær programmering opg 4'!$M$4=0,"-",(-A741+'Lineær programmering opg 4'!$M$4)/'Lineær programmering opg 4'!$K$4*-1)</f>
        <v>35.423999999996113</v>
      </c>
      <c r="E741" s="167">
        <f>IF('Lineær programmering opg 4'!$M$5=0,"-",(-A741+'Lineær programmering opg 4'!$M$5)/'Lineær programmering opg 4'!$K$5*-1)</f>
        <v>133.28399999999854</v>
      </c>
      <c r="F741" s="167" t="str">
        <f>IF('Lineær programmering opg 4'!$E$6=0,"-",(-A741+'Lineær programmering opg 4'!$M$6)/'Lineær programmering opg 4'!$K$6*-1)</f>
        <v>-</v>
      </c>
      <c r="G741" s="167" t="str">
        <f>IF('Lineær programmering opg 4'!$D$7=0,"-",((-A741+'Lineær programmering opg 4'!$M$7)/'Lineær programmering opg 4'!$K$7)*-1)</f>
        <v>-</v>
      </c>
      <c r="H741" s="167" t="str">
        <f>IF('Lineær programmering opg 4'!$C$8=0,"-",((-A741+'Lineær programmering opg 4'!$M$8)/'Lineær programmering opg 4'!$K$8)*-1)</f>
        <v>-</v>
      </c>
      <c r="I741" s="167" t="str">
        <f>IF('Lineær programmering opg 4'!$D$8=0,"-",'Lineær programmering opg 4'!$G$8)</f>
        <v>-</v>
      </c>
      <c r="J741" s="295">
        <f>A741*'Lineær programmering opg 4'!$C$11+Datatabel!C741*'Lineær programmering opg 4'!$D$11</f>
        <v>27542.399999999612</v>
      </c>
      <c r="K741" s="9">
        <f t="shared" si="57"/>
        <v>0</v>
      </c>
      <c r="L741" s="9">
        <f t="shared" si="58"/>
        <v>0</v>
      </c>
    </row>
    <row r="742" spans="1:12" ht="15" x14ac:dyDescent="0.25">
      <c r="A742" s="167">
        <f t="shared" si="56"/>
        <v>222.26400000000194</v>
      </c>
      <c r="B742" s="325">
        <f t="shared" si="59"/>
        <v>0.92610000000000814</v>
      </c>
      <c r="C742" s="167">
        <f t="shared" si="55"/>
        <v>35.471999999996115</v>
      </c>
      <c r="D742" s="167">
        <f>IF('Lineær programmering opg 4'!$M$4=0,"-",(-A742+'Lineær programmering opg 4'!$M$4)/'Lineær programmering opg 4'!$K$4*-1)</f>
        <v>35.471999999996115</v>
      </c>
      <c r="E742" s="167">
        <f>IF('Lineær programmering opg 4'!$M$5=0,"-",(-A742+'Lineær programmering opg 4'!$M$5)/'Lineær programmering opg 4'!$K$5*-1)</f>
        <v>133.30199999999854</v>
      </c>
      <c r="F742" s="167" t="str">
        <f>IF('Lineær programmering opg 4'!$E$6=0,"-",(-A742+'Lineær programmering opg 4'!$M$6)/'Lineær programmering opg 4'!$K$6*-1)</f>
        <v>-</v>
      </c>
      <c r="G742" s="167" t="str">
        <f>IF('Lineær programmering opg 4'!$D$7=0,"-",((-A742+'Lineær programmering opg 4'!$M$7)/'Lineær programmering opg 4'!$K$7)*-1)</f>
        <v>-</v>
      </c>
      <c r="H742" s="167" t="str">
        <f>IF('Lineær programmering opg 4'!$C$8=0,"-",((-A742+'Lineær programmering opg 4'!$M$8)/'Lineær programmering opg 4'!$K$8)*-1)</f>
        <v>-</v>
      </c>
      <c r="I742" s="167" t="str">
        <f>IF('Lineær programmering opg 4'!$D$8=0,"-",'Lineær programmering opg 4'!$G$8)</f>
        <v>-</v>
      </c>
      <c r="J742" s="295">
        <f>A742*'Lineær programmering opg 4'!$C$11+Datatabel!C742*'Lineær programmering opg 4'!$D$11</f>
        <v>27547.199999999611</v>
      </c>
      <c r="K742" s="9">
        <f t="shared" si="57"/>
        <v>0</v>
      </c>
      <c r="L742" s="9">
        <f t="shared" si="58"/>
        <v>0</v>
      </c>
    </row>
    <row r="743" spans="1:12" ht="15" x14ac:dyDescent="0.25">
      <c r="A743" s="167">
        <f t="shared" si="56"/>
        <v>222.24000000000194</v>
      </c>
      <c r="B743" s="325">
        <f t="shared" si="59"/>
        <v>0.92600000000000815</v>
      </c>
      <c r="C743" s="167">
        <f t="shared" si="55"/>
        <v>35.519999999996116</v>
      </c>
      <c r="D743" s="167">
        <f>IF('Lineær programmering opg 4'!$M$4=0,"-",(-A743+'Lineær programmering opg 4'!$M$4)/'Lineær programmering opg 4'!$K$4*-1)</f>
        <v>35.519999999996116</v>
      </c>
      <c r="E743" s="167">
        <f>IF('Lineær programmering opg 4'!$M$5=0,"-",(-A743+'Lineær programmering opg 4'!$M$5)/'Lineær programmering opg 4'!$K$5*-1)</f>
        <v>133.31999999999854</v>
      </c>
      <c r="F743" s="167" t="str">
        <f>IF('Lineær programmering opg 4'!$E$6=0,"-",(-A743+'Lineær programmering opg 4'!$M$6)/'Lineær programmering opg 4'!$K$6*-1)</f>
        <v>-</v>
      </c>
      <c r="G743" s="167" t="str">
        <f>IF('Lineær programmering opg 4'!$D$7=0,"-",((-A743+'Lineær programmering opg 4'!$M$7)/'Lineær programmering opg 4'!$K$7)*-1)</f>
        <v>-</v>
      </c>
      <c r="H743" s="167" t="str">
        <f>IF('Lineær programmering opg 4'!$C$8=0,"-",((-A743+'Lineær programmering opg 4'!$M$8)/'Lineær programmering opg 4'!$K$8)*-1)</f>
        <v>-</v>
      </c>
      <c r="I743" s="167" t="str">
        <f>IF('Lineær programmering opg 4'!$D$8=0,"-",'Lineær programmering opg 4'!$G$8)</f>
        <v>-</v>
      </c>
      <c r="J743" s="295">
        <f>A743*'Lineær programmering opg 4'!$C$11+Datatabel!C743*'Lineær programmering opg 4'!$D$11</f>
        <v>27551.999999999611</v>
      </c>
      <c r="K743" s="9">
        <f t="shared" si="57"/>
        <v>0</v>
      </c>
      <c r="L743" s="9">
        <f t="shared" si="58"/>
        <v>0</v>
      </c>
    </row>
    <row r="744" spans="1:12" ht="15" x14ac:dyDescent="0.25">
      <c r="A744" s="167">
        <f t="shared" si="56"/>
        <v>222.21600000000197</v>
      </c>
      <c r="B744" s="325">
        <f t="shared" si="59"/>
        <v>0.92590000000000816</v>
      </c>
      <c r="C744" s="167">
        <f t="shared" si="55"/>
        <v>35.567999999996061</v>
      </c>
      <c r="D744" s="167">
        <f>IF('Lineær programmering opg 4'!$M$4=0,"-",(-A744+'Lineær programmering opg 4'!$M$4)/'Lineær programmering opg 4'!$K$4*-1)</f>
        <v>35.567999999996061</v>
      </c>
      <c r="E744" s="167">
        <f>IF('Lineær programmering opg 4'!$M$5=0,"-",(-A744+'Lineær programmering opg 4'!$M$5)/'Lineær programmering opg 4'!$K$5*-1)</f>
        <v>133.33799999999854</v>
      </c>
      <c r="F744" s="167" t="str">
        <f>IF('Lineær programmering opg 4'!$E$6=0,"-",(-A744+'Lineær programmering opg 4'!$M$6)/'Lineær programmering opg 4'!$K$6*-1)</f>
        <v>-</v>
      </c>
      <c r="G744" s="167" t="str">
        <f>IF('Lineær programmering opg 4'!$D$7=0,"-",((-A744+'Lineær programmering opg 4'!$M$7)/'Lineær programmering opg 4'!$K$7)*-1)</f>
        <v>-</v>
      </c>
      <c r="H744" s="167" t="str">
        <f>IF('Lineær programmering opg 4'!$C$8=0,"-",((-A744+'Lineær programmering opg 4'!$M$8)/'Lineær programmering opg 4'!$K$8)*-1)</f>
        <v>-</v>
      </c>
      <c r="I744" s="167" t="str">
        <f>IF('Lineær programmering opg 4'!$D$8=0,"-",'Lineær programmering opg 4'!$G$8)</f>
        <v>-</v>
      </c>
      <c r="J744" s="295">
        <f>A744*'Lineær programmering opg 4'!$C$11+Datatabel!C744*'Lineær programmering opg 4'!$D$11</f>
        <v>27556.79999999961</v>
      </c>
      <c r="K744" s="9">
        <f t="shared" si="57"/>
        <v>0</v>
      </c>
      <c r="L744" s="9">
        <f t="shared" si="58"/>
        <v>0</v>
      </c>
    </row>
    <row r="745" spans="1:12" ht="15" x14ac:dyDescent="0.25">
      <c r="A745" s="167">
        <f t="shared" si="56"/>
        <v>222.19200000000197</v>
      </c>
      <c r="B745" s="325">
        <f t="shared" si="59"/>
        <v>0.92580000000000817</v>
      </c>
      <c r="C745" s="167">
        <f t="shared" si="55"/>
        <v>35.615999999996063</v>
      </c>
      <c r="D745" s="167">
        <f>IF('Lineær programmering opg 4'!$M$4=0,"-",(-A745+'Lineær programmering opg 4'!$M$4)/'Lineær programmering opg 4'!$K$4*-1)</f>
        <v>35.615999999996063</v>
      </c>
      <c r="E745" s="167">
        <f>IF('Lineær programmering opg 4'!$M$5=0,"-",(-A745+'Lineær programmering opg 4'!$M$5)/'Lineær programmering opg 4'!$K$5*-1)</f>
        <v>133.35599999999855</v>
      </c>
      <c r="F745" s="167" t="str">
        <f>IF('Lineær programmering opg 4'!$E$6=0,"-",(-A745+'Lineær programmering opg 4'!$M$6)/'Lineær programmering opg 4'!$K$6*-1)</f>
        <v>-</v>
      </c>
      <c r="G745" s="167" t="str">
        <f>IF('Lineær programmering opg 4'!$D$7=0,"-",((-A745+'Lineær programmering opg 4'!$M$7)/'Lineær programmering opg 4'!$K$7)*-1)</f>
        <v>-</v>
      </c>
      <c r="H745" s="167" t="str">
        <f>IF('Lineær programmering opg 4'!$C$8=0,"-",((-A745+'Lineær programmering opg 4'!$M$8)/'Lineær programmering opg 4'!$K$8)*-1)</f>
        <v>-</v>
      </c>
      <c r="I745" s="167" t="str">
        <f>IF('Lineær programmering opg 4'!$D$8=0,"-",'Lineær programmering opg 4'!$G$8)</f>
        <v>-</v>
      </c>
      <c r="J745" s="295">
        <f>A745*'Lineær programmering opg 4'!$C$11+Datatabel!C745*'Lineær programmering opg 4'!$D$11</f>
        <v>27561.599999999606</v>
      </c>
      <c r="K745" s="9">
        <f t="shared" si="57"/>
        <v>0</v>
      </c>
      <c r="L745" s="9">
        <f t="shared" si="58"/>
        <v>0</v>
      </c>
    </row>
    <row r="746" spans="1:12" ht="15" x14ac:dyDescent="0.25">
      <c r="A746" s="167">
        <f t="shared" si="56"/>
        <v>222.16800000000197</v>
      </c>
      <c r="B746" s="325">
        <f t="shared" si="59"/>
        <v>0.92570000000000818</v>
      </c>
      <c r="C746" s="167">
        <f t="shared" si="55"/>
        <v>35.663999999996065</v>
      </c>
      <c r="D746" s="167">
        <f>IF('Lineær programmering opg 4'!$M$4=0,"-",(-A746+'Lineær programmering opg 4'!$M$4)/'Lineær programmering opg 4'!$K$4*-1)</f>
        <v>35.663999999996065</v>
      </c>
      <c r="E746" s="167">
        <f>IF('Lineær programmering opg 4'!$M$5=0,"-",(-A746+'Lineær programmering opg 4'!$M$5)/'Lineær programmering opg 4'!$K$5*-1)</f>
        <v>133.37399999999855</v>
      </c>
      <c r="F746" s="167" t="str">
        <f>IF('Lineær programmering opg 4'!$E$6=0,"-",(-A746+'Lineær programmering opg 4'!$M$6)/'Lineær programmering opg 4'!$K$6*-1)</f>
        <v>-</v>
      </c>
      <c r="G746" s="167" t="str">
        <f>IF('Lineær programmering opg 4'!$D$7=0,"-",((-A746+'Lineær programmering opg 4'!$M$7)/'Lineær programmering opg 4'!$K$7)*-1)</f>
        <v>-</v>
      </c>
      <c r="H746" s="167" t="str">
        <f>IF('Lineær programmering opg 4'!$C$8=0,"-",((-A746+'Lineær programmering opg 4'!$M$8)/'Lineær programmering opg 4'!$K$8)*-1)</f>
        <v>-</v>
      </c>
      <c r="I746" s="167" t="str">
        <f>IF('Lineær programmering opg 4'!$D$8=0,"-",'Lineær programmering opg 4'!$G$8)</f>
        <v>-</v>
      </c>
      <c r="J746" s="295">
        <f>A746*'Lineær programmering opg 4'!$C$11+Datatabel!C746*'Lineær programmering opg 4'!$D$11</f>
        <v>27566.399999999605</v>
      </c>
      <c r="K746" s="9">
        <f t="shared" si="57"/>
        <v>0</v>
      </c>
      <c r="L746" s="9">
        <f t="shared" si="58"/>
        <v>0</v>
      </c>
    </row>
    <row r="747" spans="1:12" ht="15" x14ac:dyDescent="0.25">
      <c r="A747" s="167">
        <f t="shared" si="56"/>
        <v>222.14400000000197</v>
      </c>
      <c r="B747" s="325">
        <f t="shared" si="59"/>
        <v>0.92560000000000819</v>
      </c>
      <c r="C747" s="167">
        <f t="shared" si="55"/>
        <v>35.711999999996067</v>
      </c>
      <c r="D747" s="167">
        <f>IF('Lineær programmering opg 4'!$M$4=0,"-",(-A747+'Lineær programmering opg 4'!$M$4)/'Lineær programmering opg 4'!$K$4*-1)</f>
        <v>35.711999999996067</v>
      </c>
      <c r="E747" s="167">
        <f>IF('Lineær programmering opg 4'!$M$5=0,"-",(-A747+'Lineær programmering opg 4'!$M$5)/'Lineær programmering opg 4'!$K$5*-1)</f>
        <v>133.39199999999855</v>
      </c>
      <c r="F747" s="167" t="str">
        <f>IF('Lineær programmering opg 4'!$E$6=0,"-",(-A747+'Lineær programmering opg 4'!$M$6)/'Lineær programmering opg 4'!$K$6*-1)</f>
        <v>-</v>
      </c>
      <c r="G747" s="167" t="str">
        <f>IF('Lineær programmering opg 4'!$D$7=0,"-",((-A747+'Lineær programmering opg 4'!$M$7)/'Lineær programmering opg 4'!$K$7)*-1)</f>
        <v>-</v>
      </c>
      <c r="H747" s="167" t="str">
        <f>IF('Lineær programmering opg 4'!$C$8=0,"-",((-A747+'Lineær programmering opg 4'!$M$8)/'Lineær programmering opg 4'!$K$8)*-1)</f>
        <v>-</v>
      </c>
      <c r="I747" s="167" t="str">
        <f>IF('Lineær programmering opg 4'!$D$8=0,"-",'Lineær programmering opg 4'!$G$8)</f>
        <v>-</v>
      </c>
      <c r="J747" s="295">
        <f>A747*'Lineær programmering opg 4'!$C$11+Datatabel!C747*'Lineær programmering opg 4'!$D$11</f>
        <v>27571.199999999608</v>
      </c>
      <c r="K747" s="9">
        <f t="shared" si="57"/>
        <v>0</v>
      </c>
      <c r="L747" s="9">
        <f t="shared" si="58"/>
        <v>0</v>
      </c>
    </row>
    <row r="748" spans="1:12" ht="15" x14ac:dyDescent="0.25">
      <c r="A748" s="167">
        <f t="shared" si="56"/>
        <v>222.12000000000197</v>
      </c>
      <c r="B748" s="325">
        <f t="shared" si="59"/>
        <v>0.9255000000000082</v>
      </c>
      <c r="C748" s="167">
        <f t="shared" si="55"/>
        <v>35.759999999996069</v>
      </c>
      <c r="D748" s="167">
        <f>IF('Lineær programmering opg 4'!$M$4=0,"-",(-A748+'Lineær programmering opg 4'!$M$4)/'Lineær programmering opg 4'!$K$4*-1)</f>
        <v>35.759999999996069</v>
      </c>
      <c r="E748" s="167">
        <f>IF('Lineær programmering opg 4'!$M$5=0,"-",(-A748+'Lineær programmering opg 4'!$M$5)/'Lineær programmering opg 4'!$K$5*-1)</f>
        <v>133.40999999999855</v>
      </c>
      <c r="F748" s="167" t="str">
        <f>IF('Lineær programmering opg 4'!$E$6=0,"-",(-A748+'Lineær programmering opg 4'!$M$6)/'Lineær programmering opg 4'!$K$6*-1)</f>
        <v>-</v>
      </c>
      <c r="G748" s="167" t="str">
        <f>IF('Lineær programmering opg 4'!$D$7=0,"-",((-A748+'Lineær programmering opg 4'!$M$7)/'Lineær programmering opg 4'!$K$7)*-1)</f>
        <v>-</v>
      </c>
      <c r="H748" s="167" t="str">
        <f>IF('Lineær programmering opg 4'!$C$8=0,"-",((-A748+'Lineær programmering opg 4'!$M$8)/'Lineær programmering opg 4'!$K$8)*-1)</f>
        <v>-</v>
      </c>
      <c r="I748" s="167" t="str">
        <f>IF('Lineær programmering opg 4'!$D$8=0,"-",'Lineær programmering opg 4'!$G$8)</f>
        <v>-</v>
      </c>
      <c r="J748" s="295">
        <f>A748*'Lineær programmering opg 4'!$C$11+Datatabel!C748*'Lineær programmering opg 4'!$D$11</f>
        <v>27575.999999999607</v>
      </c>
      <c r="K748" s="9">
        <f t="shared" si="57"/>
        <v>0</v>
      </c>
      <c r="L748" s="9">
        <f t="shared" si="58"/>
        <v>0</v>
      </c>
    </row>
    <row r="749" spans="1:12" ht="15" x14ac:dyDescent="0.25">
      <c r="A749" s="167">
        <f t="shared" si="56"/>
        <v>222.09600000000196</v>
      </c>
      <c r="B749" s="325">
        <f t="shared" si="59"/>
        <v>0.92540000000000822</v>
      </c>
      <c r="C749" s="167">
        <f t="shared" si="55"/>
        <v>35.807999999996071</v>
      </c>
      <c r="D749" s="167">
        <f>IF('Lineær programmering opg 4'!$M$4=0,"-",(-A749+'Lineær programmering opg 4'!$M$4)/'Lineær programmering opg 4'!$K$4*-1)</f>
        <v>35.807999999996071</v>
      </c>
      <c r="E749" s="167">
        <f>IF('Lineær programmering opg 4'!$M$5=0,"-",(-A749+'Lineær programmering opg 4'!$M$5)/'Lineær programmering opg 4'!$K$5*-1)</f>
        <v>133.42799999999855</v>
      </c>
      <c r="F749" s="167" t="str">
        <f>IF('Lineær programmering opg 4'!$E$6=0,"-",(-A749+'Lineær programmering opg 4'!$M$6)/'Lineær programmering opg 4'!$K$6*-1)</f>
        <v>-</v>
      </c>
      <c r="G749" s="167" t="str">
        <f>IF('Lineær programmering opg 4'!$D$7=0,"-",((-A749+'Lineær programmering opg 4'!$M$7)/'Lineær programmering opg 4'!$K$7)*-1)</f>
        <v>-</v>
      </c>
      <c r="H749" s="167" t="str">
        <f>IF('Lineær programmering opg 4'!$C$8=0,"-",((-A749+'Lineær programmering opg 4'!$M$8)/'Lineær programmering opg 4'!$K$8)*-1)</f>
        <v>-</v>
      </c>
      <c r="I749" s="167" t="str">
        <f>IF('Lineær programmering opg 4'!$D$8=0,"-",'Lineær programmering opg 4'!$G$8)</f>
        <v>-</v>
      </c>
      <c r="J749" s="295">
        <f>A749*'Lineær programmering opg 4'!$C$11+Datatabel!C749*'Lineær programmering opg 4'!$D$11</f>
        <v>27580.799999999606</v>
      </c>
      <c r="K749" s="9">
        <f t="shared" si="57"/>
        <v>0</v>
      </c>
      <c r="L749" s="9">
        <f t="shared" si="58"/>
        <v>0</v>
      </c>
    </row>
    <row r="750" spans="1:12" ht="15" x14ac:dyDescent="0.25">
      <c r="A750" s="167">
        <f t="shared" si="56"/>
        <v>222.07200000000196</v>
      </c>
      <c r="B750" s="325">
        <f t="shared" si="59"/>
        <v>0.92530000000000823</v>
      </c>
      <c r="C750" s="167">
        <f t="shared" si="55"/>
        <v>35.855999999996072</v>
      </c>
      <c r="D750" s="167">
        <f>IF('Lineær programmering opg 4'!$M$4=0,"-",(-A750+'Lineær programmering opg 4'!$M$4)/'Lineær programmering opg 4'!$K$4*-1)</f>
        <v>35.855999999996072</v>
      </c>
      <c r="E750" s="167">
        <f>IF('Lineær programmering opg 4'!$M$5=0,"-",(-A750+'Lineær programmering opg 4'!$M$5)/'Lineær programmering opg 4'!$K$5*-1)</f>
        <v>133.44599999999855</v>
      </c>
      <c r="F750" s="167" t="str">
        <f>IF('Lineær programmering opg 4'!$E$6=0,"-",(-A750+'Lineær programmering opg 4'!$M$6)/'Lineær programmering opg 4'!$K$6*-1)</f>
        <v>-</v>
      </c>
      <c r="G750" s="167" t="str">
        <f>IF('Lineær programmering opg 4'!$D$7=0,"-",((-A750+'Lineær programmering opg 4'!$M$7)/'Lineær programmering opg 4'!$K$7)*-1)</f>
        <v>-</v>
      </c>
      <c r="H750" s="167" t="str">
        <f>IF('Lineær programmering opg 4'!$C$8=0,"-",((-A750+'Lineær programmering opg 4'!$M$8)/'Lineær programmering opg 4'!$K$8)*-1)</f>
        <v>-</v>
      </c>
      <c r="I750" s="167" t="str">
        <f>IF('Lineær programmering opg 4'!$D$8=0,"-",'Lineær programmering opg 4'!$G$8)</f>
        <v>-</v>
      </c>
      <c r="J750" s="295">
        <f>A750*'Lineær programmering opg 4'!$C$11+Datatabel!C750*'Lineær programmering opg 4'!$D$11</f>
        <v>27585.599999999609</v>
      </c>
      <c r="K750" s="9">
        <f t="shared" si="57"/>
        <v>0</v>
      </c>
      <c r="L750" s="9">
        <f t="shared" si="58"/>
        <v>0</v>
      </c>
    </row>
    <row r="751" spans="1:12" ht="15" x14ac:dyDescent="0.25">
      <c r="A751" s="167">
        <f t="shared" si="56"/>
        <v>222.04800000000199</v>
      </c>
      <c r="B751" s="325">
        <f t="shared" si="59"/>
        <v>0.92520000000000824</v>
      </c>
      <c r="C751" s="167">
        <f t="shared" si="55"/>
        <v>35.903999999996017</v>
      </c>
      <c r="D751" s="167">
        <f>IF('Lineær programmering opg 4'!$M$4=0,"-",(-A751+'Lineær programmering opg 4'!$M$4)/'Lineær programmering opg 4'!$K$4*-1)</f>
        <v>35.903999999996017</v>
      </c>
      <c r="E751" s="167">
        <f>IF('Lineær programmering opg 4'!$M$5=0,"-",(-A751+'Lineær programmering opg 4'!$M$5)/'Lineær programmering opg 4'!$K$5*-1)</f>
        <v>133.46399999999852</v>
      </c>
      <c r="F751" s="167" t="str">
        <f>IF('Lineær programmering opg 4'!$E$6=0,"-",(-A751+'Lineær programmering opg 4'!$M$6)/'Lineær programmering opg 4'!$K$6*-1)</f>
        <v>-</v>
      </c>
      <c r="G751" s="167" t="str">
        <f>IF('Lineær programmering opg 4'!$D$7=0,"-",((-A751+'Lineær programmering opg 4'!$M$7)/'Lineær programmering opg 4'!$K$7)*-1)</f>
        <v>-</v>
      </c>
      <c r="H751" s="167" t="str">
        <f>IF('Lineær programmering opg 4'!$C$8=0,"-",((-A751+'Lineær programmering opg 4'!$M$8)/'Lineær programmering opg 4'!$K$8)*-1)</f>
        <v>-</v>
      </c>
      <c r="I751" s="167" t="str">
        <f>IF('Lineær programmering opg 4'!$D$8=0,"-",'Lineær programmering opg 4'!$G$8)</f>
        <v>-</v>
      </c>
      <c r="J751" s="295">
        <f>A751*'Lineær programmering opg 4'!$C$11+Datatabel!C751*'Lineær programmering opg 4'!$D$11</f>
        <v>27590.399999999601</v>
      </c>
      <c r="K751" s="9">
        <f t="shared" si="57"/>
        <v>0</v>
      </c>
      <c r="L751" s="9">
        <f t="shared" si="58"/>
        <v>0</v>
      </c>
    </row>
    <row r="752" spans="1:12" ht="15" x14ac:dyDescent="0.25">
      <c r="A752" s="167">
        <f t="shared" si="56"/>
        <v>222.02400000000199</v>
      </c>
      <c r="B752" s="325">
        <f t="shared" si="59"/>
        <v>0.92510000000000825</v>
      </c>
      <c r="C752" s="167">
        <f t="shared" si="55"/>
        <v>35.951999999996019</v>
      </c>
      <c r="D752" s="167">
        <f>IF('Lineær programmering opg 4'!$M$4=0,"-",(-A752+'Lineær programmering opg 4'!$M$4)/'Lineær programmering opg 4'!$K$4*-1)</f>
        <v>35.951999999996019</v>
      </c>
      <c r="E752" s="167">
        <f>IF('Lineær programmering opg 4'!$M$5=0,"-",(-A752+'Lineær programmering opg 4'!$M$5)/'Lineær programmering opg 4'!$K$5*-1)</f>
        <v>133.48199999999852</v>
      </c>
      <c r="F752" s="167" t="str">
        <f>IF('Lineær programmering opg 4'!$E$6=0,"-",(-A752+'Lineær programmering opg 4'!$M$6)/'Lineær programmering opg 4'!$K$6*-1)</f>
        <v>-</v>
      </c>
      <c r="G752" s="167" t="str">
        <f>IF('Lineær programmering opg 4'!$D$7=0,"-",((-A752+'Lineær programmering opg 4'!$M$7)/'Lineær programmering opg 4'!$K$7)*-1)</f>
        <v>-</v>
      </c>
      <c r="H752" s="167" t="str">
        <f>IF('Lineær programmering opg 4'!$C$8=0,"-",((-A752+'Lineær programmering opg 4'!$M$8)/'Lineær programmering opg 4'!$K$8)*-1)</f>
        <v>-</v>
      </c>
      <c r="I752" s="167" t="str">
        <f>IF('Lineær programmering opg 4'!$D$8=0,"-",'Lineær programmering opg 4'!$G$8)</f>
        <v>-</v>
      </c>
      <c r="J752" s="295">
        <f>A752*'Lineær programmering opg 4'!$C$11+Datatabel!C752*'Lineær programmering opg 4'!$D$11</f>
        <v>27595.199999999601</v>
      </c>
      <c r="K752" s="9">
        <f t="shared" si="57"/>
        <v>0</v>
      </c>
      <c r="L752" s="9">
        <f t="shared" si="58"/>
        <v>0</v>
      </c>
    </row>
    <row r="753" spans="1:12" ht="15" x14ac:dyDescent="0.25">
      <c r="A753" s="167">
        <f t="shared" si="56"/>
        <v>222.00000000000199</v>
      </c>
      <c r="B753" s="325">
        <f t="shared" si="59"/>
        <v>0.92500000000000826</v>
      </c>
      <c r="C753" s="167">
        <f t="shared" si="55"/>
        <v>35.999999999996021</v>
      </c>
      <c r="D753" s="167">
        <f>IF('Lineær programmering opg 4'!$M$4=0,"-",(-A753+'Lineær programmering opg 4'!$M$4)/'Lineær programmering opg 4'!$K$4*-1)</f>
        <v>35.999999999996021</v>
      </c>
      <c r="E753" s="167">
        <f>IF('Lineær programmering opg 4'!$M$5=0,"-",(-A753+'Lineær programmering opg 4'!$M$5)/'Lineær programmering opg 4'!$K$5*-1)</f>
        <v>133.49999999999852</v>
      </c>
      <c r="F753" s="167" t="str">
        <f>IF('Lineær programmering opg 4'!$E$6=0,"-",(-A753+'Lineær programmering opg 4'!$M$6)/'Lineær programmering opg 4'!$K$6*-1)</f>
        <v>-</v>
      </c>
      <c r="G753" s="167" t="str">
        <f>IF('Lineær programmering opg 4'!$D$7=0,"-",((-A753+'Lineær programmering opg 4'!$M$7)/'Lineær programmering opg 4'!$K$7)*-1)</f>
        <v>-</v>
      </c>
      <c r="H753" s="167" t="str">
        <f>IF('Lineær programmering opg 4'!$C$8=0,"-",((-A753+'Lineær programmering opg 4'!$M$8)/'Lineær programmering opg 4'!$K$8)*-1)</f>
        <v>-</v>
      </c>
      <c r="I753" s="167" t="str">
        <f>IF('Lineær programmering opg 4'!$D$8=0,"-",'Lineær programmering opg 4'!$G$8)</f>
        <v>-</v>
      </c>
      <c r="J753" s="295">
        <f>A753*'Lineær programmering opg 4'!$C$11+Datatabel!C753*'Lineær programmering opg 4'!$D$11</f>
        <v>27599.999999999603</v>
      </c>
      <c r="K753" s="9">
        <f t="shared" si="57"/>
        <v>0</v>
      </c>
      <c r="L753" s="9">
        <f t="shared" si="58"/>
        <v>0</v>
      </c>
    </row>
    <row r="754" spans="1:12" ht="15" x14ac:dyDescent="0.25">
      <c r="A754" s="167">
        <f t="shared" si="56"/>
        <v>221.97600000000199</v>
      </c>
      <c r="B754" s="325">
        <f t="shared" si="59"/>
        <v>0.92490000000000827</v>
      </c>
      <c r="C754" s="167">
        <f t="shared" si="55"/>
        <v>36.047999999996023</v>
      </c>
      <c r="D754" s="167">
        <f>IF('Lineær programmering opg 4'!$M$4=0,"-",(-A754+'Lineær programmering opg 4'!$M$4)/'Lineær programmering opg 4'!$K$4*-1)</f>
        <v>36.047999999996023</v>
      </c>
      <c r="E754" s="167">
        <f>IF('Lineær programmering opg 4'!$M$5=0,"-",(-A754+'Lineær programmering opg 4'!$M$5)/'Lineær programmering opg 4'!$K$5*-1)</f>
        <v>133.51799999999852</v>
      </c>
      <c r="F754" s="167" t="str">
        <f>IF('Lineær programmering opg 4'!$E$6=0,"-",(-A754+'Lineær programmering opg 4'!$M$6)/'Lineær programmering opg 4'!$K$6*-1)</f>
        <v>-</v>
      </c>
      <c r="G754" s="167" t="str">
        <f>IF('Lineær programmering opg 4'!$D$7=0,"-",((-A754+'Lineær programmering opg 4'!$M$7)/'Lineær programmering opg 4'!$K$7)*-1)</f>
        <v>-</v>
      </c>
      <c r="H754" s="167" t="str">
        <f>IF('Lineær programmering opg 4'!$C$8=0,"-",((-A754+'Lineær programmering opg 4'!$M$8)/'Lineær programmering opg 4'!$K$8)*-1)</f>
        <v>-</v>
      </c>
      <c r="I754" s="167" t="str">
        <f>IF('Lineær programmering opg 4'!$D$8=0,"-",'Lineær programmering opg 4'!$G$8)</f>
        <v>-</v>
      </c>
      <c r="J754" s="295">
        <f>A754*'Lineær programmering opg 4'!$C$11+Datatabel!C754*'Lineær programmering opg 4'!$D$11</f>
        <v>27604.799999999603</v>
      </c>
      <c r="K754" s="9">
        <f t="shared" si="57"/>
        <v>0</v>
      </c>
      <c r="L754" s="9">
        <f t="shared" si="58"/>
        <v>0</v>
      </c>
    </row>
    <row r="755" spans="1:12" ht="15" x14ac:dyDescent="0.25">
      <c r="A755" s="167">
        <f t="shared" si="56"/>
        <v>221.95200000000199</v>
      </c>
      <c r="B755" s="325">
        <f t="shared" si="59"/>
        <v>0.92480000000000828</v>
      </c>
      <c r="C755" s="167">
        <f t="shared" si="55"/>
        <v>36.095999999996025</v>
      </c>
      <c r="D755" s="167">
        <f>IF('Lineær programmering opg 4'!$M$4=0,"-",(-A755+'Lineær programmering opg 4'!$M$4)/'Lineær programmering opg 4'!$K$4*-1)</f>
        <v>36.095999999996025</v>
      </c>
      <c r="E755" s="167">
        <f>IF('Lineær programmering opg 4'!$M$5=0,"-",(-A755+'Lineær programmering opg 4'!$M$5)/'Lineær programmering opg 4'!$K$5*-1)</f>
        <v>133.53599999999852</v>
      </c>
      <c r="F755" s="167" t="str">
        <f>IF('Lineær programmering opg 4'!$E$6=0,"-",(-A755+'Lineær programmering opg 4'!$M$6)/'Lineær programmering opg 4'!$K$6*-1)</f>
        <v>-</v>
      </c>
      <c r="G755" s="167" t="str">
        <f>IF('Lineær programmering opg 4'!$D$7=0,"-",((-A755+'Lineær programmering opg 4'!$M$7)/'Lineær programmering opg 4'!$K$7)*-1)</f>
        <v>-</v>
      </c>
      <c r="H755" s="167" t="str">
        <f>IF('Lineær programmering opg 4'!$C$8=0,"-",((-A755+'Lineær programmering opg 4'!$M$8)/'Lineær programmering opg 4'!$K$8)*-1)</f>
        <v>-</v>
      </c>
      <c r="I755" s="167" t="str">
        <f>IF('Lineær programmering opg 4'!$D$8=0,"-",'Lineær programmering opg 4'!$G$8)</f>
        <v>-</v>
      </c>
      <c r="J755" s="295">
        <f>A755*'Lineær programmering opg 4'!$C$11+Datatabel!C755*'Lineær programmering opg 4'!$D$11</f>
        <v>27609.599999999602</v>
      </c>
      <c r="K755" s="9">
        <f t="shared" si="57"/>
        <v>0</v>
      </c>
      <c r="L755" s="9">
        <f t="shared" si="58"/>
        <v>0</v>
      </c>
    </row>
    <row r="756" spans="1:12" ht="15" x14ac:dyDescent="0.25">
      <c r="A756" s="167">
        <f t="shared" si="56"/>
        <v>221.92800000000199</v>
      </c>
      <c r="B756" s="325">
        <f t="shared" si="59"/>
        <v>0.92470000000000829</v>
      </c>
      <c r="C756" s="167">
        <f t="shared" si="55"/>
        <v>36.143999999996026</v>
      </c>
      <c r="D756" s="167">
        <f>IF('Lineær programmering opg 4'!$M$4=0,"-",(-A756+'Lineær programmering opg 4'!$M$4)/'Lineær programmering opg 4'!$K$4*-1)</f>
        <v>36.143999999996026</v>
      </c>
      <c r="E756" s="167">
        <f>IF('Lineær programmering opg 4'!$M$5=0,"-",(-A756+'Lineær programmering opg 4'!$M$5)/'Lineær programmering opg 4'!$K$5*-1)</f>
        <v>133.55399999999852</v>
      </c>
      <c r="F756" s="167" t="str">
        <f>IF('Lineær programmering opg 4'!$E$6=0,"-",(-A756+'Lineær programmering opg 4'!$M$6)/'Lineær programmering opg 4'!$K$6*-1)</f>
        <v>-</v>
      </c>
      <c r="G756" s="167" t="str">
        <f>IF('Lineær programmering opg 4'!$D$7=0,"-",((-A756+'Lineær programmering opg 4'!$M$7)/'Lineær programmering opg 4'!$K$7)*-1)</f>
        <v>-</v>
      </c>
      <c r="H756" s="167" t="str">
        <f>IF('Lineær programmering opg 4'!$C$8=0,"-",((-A756+'Lineær programmering opg 4'!$M$8)/'Lineær programmering opg 4'!$K$8)*-1)</f>
        <v>-</v>
      </c>
      <c r="I756" s="167" t="str">
        <f>IF('Lineær programmering opg 4'!$D$8=0,"-",'Lineær programmering opg 4'!$G$8)</f>
        <v>-</v>
      </c>
      <c r="J756" s="295">
        <f>A756*'Lineær programmering opg 4'!$C$11+Datatabel!C756*'Lineær programmering opg 4'!$D$11</f>
        <v>27614.399999999601</v>
      </c>
      <c r="K756" s="9">
        <f t="shared" si="57"/>
        <v>0</v>
      </c>
      <c r="L756" s="9">
        <f t="shared" si="58"/>
        <v>0</v>
      </c>
    </row>
    <row r="757" spans="1:12" ht="15" x14ac:dyDescent="0.25">
      <c r="A757" s="167">
        <f t="shared" si="56"/>
        <v>221.90400000000199</v>
      </c>
      <c r="B757" s="325">
        <f t="shared" si="59"/>
        <v>0.9246000000000083</v>
      </c>
      <c r="C757" s="167">
        <f t="shared" si="55"/>
        <v>36.191999999996028</v>
      </c>
      <c r="D757" s="167">
        <f>IF('Lineær programmering opg 4'!$M$4=0,"-",(-A757+'Lineær programmering opg 4'!$M$4)/'Lineær programmering opg 4'!$K$4*-1)</f>
        <v>36.191999999996028</v>
      </c>
      <c r="E757" s="167">
        <f>IF('Lineær programmering opg 4'!$M$5=0,"-",(-A757+'Lineær programmering opg 4'!$M$5)/'Lineær programmering opg 4'!$K$5*-1)</f>
        <v>133.57199999999852</v>
      </c>
      <c r="F757" s="167" t="str">
        <f>IF('Lineær programmering opg 4'!$E$6=0,"-",(-A757+'Lineær programmering opg 4'!$M$6)/'Lineær programmering opg 4'!$K$6*-1)</f>
        <v>-</v>
      </c>
      <c r="G757" s="167" t="str">
        <f>IF('Lineær programmering opg 4'!$D$7=0,"-",((-A757+'Lineær programmering opg 4'!$M$7)/'Lineær programmering opg 4'!$K$7)*-1)</f>
        <v>-</v>
      </c>
      <c r="H757" s="167" t="str">
        <f>IF('Lineær programmering opg 4'!$C$8=0,"-",((-A757+'Lineær programmering opg 4'!$M$8)/'Lineær programmering opg 4'!$K$8)*-1)</f>
        <v>-</v>
      </c>
      <c r="I757" s="167" t="str">
        <f>IF('Lineær programmering opg 4'!$D$8=0,"-",'Lineær programmering opg 4'!$G$8)</f>
        <v>-</v>
      </c>
      <c r="J757" s="295">
        <f>A757*'Lineær programmering opg 4'!$C$11+Datatabel!C757*'Lineær programmering opg 4'!$D$11</f>
        <v>27619.199999999604</v>
      </c>
      <c r="K757" s="9">
        <f t="shared" si="57"/>
        <v>0</v>
      </c>
      <c r="L757" s="9">
        <f t="shared" si="58"/>
        <v>0</v>
      </c>
    </row>
    <row r="758" spans="1:12" ht="15" x14ac:dyDescent="0.25">
      <c r="A758" s="167">
        <f t="shared" si="56"/>
        <v>221.88000000000198</v>
      </c>
      <c r="B758" s="325">
        <f t="shared" si="59"/>
        <v>0.92450000000000832</v>
      </c>
      <c r="C758" s="167">
        <f t="shared" si="55"/>
        <v>36.23999999999603</v>
      </c>
      <c r="D758" s="167">
        <f>IF('Lineær programmering opg 4'!$M$4=0,"-",(-A758+'Lineær programmering opg 4'!$M$4)/'Lineær programmering opg 4'!$K$4*-1)</f>
        <v>36.23999999999603</v>
      </c>
      <c r="E758" s="167">
        <f>IF('Lineær programmering opg 4'!$M$5=0,"-",(-A758+'Lineær programmering opg 4'!$M$5)/'Lineær programmering opg 4'!$K$5*-1)</f>
        <v>133.58999999999853</v>
      </c>
      <c r="F758" s="167" t="str">
        <f>IF('Lineær programmering opg 4'!$E$6=0,"-",(-A758+'Lineær programmering opg 4'!$M$6)/'Lineær programmering opg 4'!$K$6*-1)</f>
        <v>-</v>
      </c>
      <c r="G758" s="167" t="str">
        <f>IF('Lineær programmering opg 4'!$D$7=0,"-",((-A758+'Lineær programmering opg 4'!$M$7)/'Lineær programmering opg 4'!$K$7)*-1)</f>
        <v>-</v>
      </c>
      <c r="H758" s="167" t="str">
        <f>IF('Lineær programmering opg 4'!$C$8=0,"-",((-A758+'Lineær programmering opg 4'!$M$8)/'Lineær programmering opg 4'!$K$8)*-1)</f>
        <v>-</v>
      </c>
      <c r="I758" s="167" t="str">
        <f>IF('Lineær programmering opg 4'!$D$8=0,"-",'Lineær programmering opg 4'!$G$8)</f>
        <v>-</v>
      </c>
      <c r="J758" s="295">
        <f>A758*'Lineær programmering opg 4'!$C$11+Datatabel!C758*'Lineær programmering opg 4'!$D$11</f>
        <v>27623.999999999603</v>
      </c>
      <c r="K758" s="9">
        <f t="shared" si="57"/>
        <v>0</v>
      </c>
      <c r="L758" s="9">
        <f t="shared" si="58"/>
        <v>0</v>
      </c>
    </row>
    <row r="759" spans="1:12" ht="15" x14ac:dyDescent="0.25">
      <c r="A759" s="167">
        <f t="shared" si="56"/>
        <v>221.85600000000198</v>
      </c>
      <c r="B759" s="325">
        <f t="shared" si="59"/>
        <v>0.92440000000000833</v>
      </c>
      <c r="C759" s="167">
        <f t="shared" si="55"/>
        <v>36.287999999996032</v>
      </c>
      <c r="D759" s="167">
        <f>IF('Lineær programmering opg 4'!$M$4=0,"-",(-A759+'Lineær programmering opg 4'!$M$4)/'Lineær programmering opg 4'!$K$4*-1)</f>
        <v>36.287999999996032</v>
      </c>
      <c r="E759" s="167">
        <f>IF('Lineær programmering opg 4'!$M$5=0,"-",(-A759+'Lineær programmering opg 4'!$M$5)/'Lineær programmering opg 4'!$K$5*-1)</f>
        <v>133.60799999999853</v>
      </c>
      <c r="F759" s="167" t="str">
        <f>IF('Lineær programmering opg 4'!$E$6=0,"-",(-A759+'Lineær programmering opg 4'!$M$6)/'Lineær programmering opg 4'!$K$6*-1)</f>
        <v>-</v>
      </c>
      <c r="G759" s="167" t="str">
        <f>IF('Lineær programmering opg 4'!$D$7=0,"-",((-A759+'Lineær programmering opg 4'!$M$7)/'Lineær programmering opg 4'!$K$7)*-1)</f>
        <v>-</v>
      </c>
      <c r="H759" s="167" t="str">
        <f>IF('Lineær programmering opg 4'!$C$8=0,"-",((-A759+'Lineær programmering opg 4'!$M$8)/'Lineær programmering opg 4'!$K$8)*-1)</f>
        <v>-</v>
      </c>
      <c r="I759" s="167" t="str">
        <f>IF('Lineær programmering opg 4'!$D$8=0,"-",'Lineær programmering opg 4'!$G$8)</f>
        <v>-</v>
      </c>
      <c r="J759" s="295">
        <f>A759*'Lineær programmering opg 4'!$C$11+Datatabel!C759*'Lineær programmering opg 4'!$D$11</f>
        <v>27628.799999999603</v>
      </c>
      <c r="K759" s="9">
        <f t="shared" si="57"/>
        <v>0</v>
      </c>
      <c r="L759" s="9">
        <f t="shared" si="58"/>
        <v>0</v>
      </c>
    </row>
    <row r="760" spans="1:12" ht="15" x14ac:dyDescent="0.25">
      <c r="A760" s="167">
        <f t="shared" si="56"/>
        <v>221.83200000000201</v>
      </c>
      <c r="B760" s="325">
        <f t="shared" si="59"/>
        <v>0.92430000000000834</v>
      </c>
      <c r="C760" s="167">
        <f t="shared" si="55"/>
        <v>36.335999999995977</v>
      </c>
      <c r="D760" s="167">
        <f>IF('Lineær programmering opg 4'!$M$4=0,"-",(-A760+'Lineær programmering opg 4'!$M$4)/'Lineær programmering opg 4'!$K$4*-1)</f>
        <v>36.335999999995977</v>
      </c>
      <c r="E760" s="167">
        <f>IF('Lineær programmering opg 4'!$M$5=0,"-",(-A760+'Lineær programmering opg 4'!$M$5)/'Lineær programmering opg 4'!$K$5*-1)</f>
        <v>133.6259999999985</v>
      </c>
      <c r="F760" s="167" t="str">
        <f>IF('Lineær programmering opg 4'!$E$6=0,"-",(-A760+'Lineær programmering opg 4'!$M$6)/'Lineær programmering opg 4'!$K$6*-1)</f>
        <v>-</v>
      </c>
      <c r="G760" s="167" t="str">
        <f>IF('Lineær programmering opg 4'!$D$7=0,"-",((-A760+'Lineær programmering opg 4'!$M$7)/'Lineær programmering opg 4'!$K$7)*-1)</f>
        <v>-</v>
      </c>
      <c r="H760" s="167" t="str">
        <f>IF('Lineær programmering opg 4'!$C$8=0,"-",((-A760+'Lineær programmering opg 4'!$M$8)/'Lineær programmering opg 4'!$K$8)*-1)</f>
        <v>-</v>
      </c>
      <c r="I760" s="167" t="str">
        <f>IF('Lineær programmering opg 4'!$D$8=0,"-",'Lineær programmering opg 4'!$G$8)</f>
        <v>-</v>
      </c>
      <c r="J760" s="295">
        <f>A760*'Lineær programmering opg 4'!$C$11+Datatabel!C760*'Lineær programmering opg 4'!$D$11</f>
        <v>27633.599999999598</v>
      </c>
      <c r="K760" s="9">
        <f t="shared" si="57"/>
        <v>0</v>
      </c>
      <c r="L760" s="9">
        <f t="shared" si="58"/>
        <v>0</v>
      </c>
    </row>
    <row r="761" spans="1:12" ht="15" x14ac:dyDescent="0.25">
      <c r="A761" s="167">
        <f t="shared" si="56"/>
        <v>221.80800000000201</v>
      </c>
      <c r="B761" s="325">
        <f t="shared" si="59"/>
        <v>0.92420000000000835</v>
      </c>
      <c r="C761" s="167">
        <f t="shared" si="55"/>
        <v>36.383999999995979</v>
      </c>
      <c r="D761" s="167">
        <f>IF('Lineær programmering opg 4'!$M$4=0,"-",(-A761+'Lineær programmering opg 4'!$M$4)/'Lineær programmering opg 4'!$K$4*-1)</f>
        <v>36.383999999995979</v>
      </c>
      <c r="E761" s="167">
        <f>IF('Lineær programmering opg 4'!$M$5=0,"-",(-A761+'Lineær programmering opg 4'!$M$5)/'Lineær programmering opg 4'!$K$5*-1)</f>
        <v>133.6439999999985</v>
      </c>
      <c r="F761" s="167" t="str">
        <f>IF('Lineær programmering opg 4'!$E$6=0,"-",(-A761+'Lineær programmering opg 4'!$M$6)/'Lineær programmering opg 4'!$K$6*-1)</f>
        <v>-</v>
      </c>
      <c r="G761" s="167" t="str">
        <f>IF('Lineær programmering opg 4'!$D$7=0,"-",((-A761+'Lineær programmering opg 4'!$M$7)/'Lineær programmering opg 4'!$K$7)*-1)</f>
        <v>-</v>
      </c>
      <c r="H761" s="167" t="str">
        <f>IF('Lineær programmering opg 4'!$C$8=0,"-",((-A761+'Lineær programmering opg 4'!$M$8)/'Lineær programmering opg 4'!$K$8)*-1)</f>
        <v>-</v>
      </c>
      <c r="I761" s="167" t="str">
        <f>IF('Lineær programmering opg 4'!$D$8=0,"-",'Lineær programmering opg 4'!$G$8)</f>
        <v>-</v>
      </c>
      <c r="J761" s="295">
        <f>A761*'Lineær programmering opg 4'!$C$11+Datatabel!C761*'Lineær programmering opg 4'!$D$11</f>
        <v>27638.399999999594</v>
      </c>
      <c r="K761" s="9">
        <f t="shared" si="57"/>
        <v>0</v>
      </c>
      <c r="L761" s="9">
        <f t="shared" si="58"/>
        <v>0</v>
      </c>
    </row>
    <row r="762" spans="1:12" ht="15" x14ac:dyDescent="0.25">
      <c r="A762" s="167">
        <f t="shared" si="56"/>
        <v>221.78400000000201</v>
      </c>
      <c r="B762" s="325">
        <f t="shared" si="59"/>
        <v>0.92410000000000836</v>
      </c>
      <c r="C762" s="167">
        <f t="shared" si="55"/>
        <v>36.43199999999598</v>
      </c>
      <c r="D762" s="167">
        <f>IF('Lineær programmering opg 4'!$M$4=0,"-",(-A762+'Lineær programmering opg 4'!$M$4)/'Lineær programmering opg 4'!$K$4*-1)</f>
        <v>36.43199999999598</v>
      </c>
      <c r="E762" s="167">
        <f>IF('Lineær programmering opg 4'!$M$5=0,"-",(-A762+'Lineær programmering opg 4'!$M$5)/'Lineær programmering opg 4'!$K$5*-1)</f>
        <v>133.6619999999985</v>
      </c>
      <c r="F762" s="167" t="str">
        <f>IF('Lineær programmering opg 4'!$E$6=0,"-",(-A762+'Lineær programmering opg 4'!$M$6)/'Lineær programmering opg 4'!$K$6*-1)</f>
        <v>-</v>
      </c>
      <c r="G762" s="167" t="str">
        <f>IF('Lineær programmering opg 4'!$D$7=0,"-",((-A762+'Lineær programmering opg 4'!$M$7)/'Lineær programmering opg 4'!$K$7)*-1)</f>
        <v>-</v>
      </c>
      <c r="H762" s="167" t="str">
        <f>IF('Lineær programmering opg 4'!$C$8=0,"-",((-A762+'Lineær programmering opg 4'!$M$8)/'Lineær programmering opg 4'!$K$8)*-1)</f>
        <v>-</v>
      </c>
      <c r="I762" s="167" t="str">
        <f>IF('Lineær programmering opg 4'!$D$8=0,"-",'Lineær programmering opg 4'!$G$8)</f>
        <v>-</v>
      </c>
      <c r="J762" s="295">
        <f>A762*'Lineær programmering opg 4'!$C$11+Datatabel!C762*'Lineær programmering opg 4'!$D$11</f>
        <v>27643.199999999597</v>
      </c>
      <c r="K762" s="9">
        <f t="shared" si="57"/>
        <v>0</v>
      </c>
      <c r="L762" s="9">
        <f t="shared" si="58"/>
        <v>0</v>
      </c>
    </row>
    <row r="763" spans="1:12" ht="15" x14ac:dyDescent="0.25">
      <c r="A763" s="167">
        <f t="shared" si="56"/>
        <v>221.76000000000201</v>
      </c>
      <c r="B763" s="325">
        <f t="shared" si="59"/>
        <v>0.92400000000000837</v>
      </c>
      <c r="C763" s="167">
        <f t="shared" si="55"/>
        <v>36.479999999995982</v>
      </c>
      <c r="D763" s="167">
        <f>IF('Lineær programmering opg 4'!$M$4=0,"-",(-A763+'Lineær programmering opg 4'!$M$4)/'Lineær programmering opg 4'!$K$4*-1)</f>
        <v>36.479999999995982</v>
      </c>
      <c r="E763" s="167">
        <f>IF('Lineær programmering opg 4'!$M$5=0,"-",(-A763+'Lineær programmering opg 4'!$M$5)/'Lineær programmering opg 4'!$K$5*-1)</f>
        <v>133.6799999999985</v>
      </c>
      <c r="F763" s="167" t="str">
        <f>IF('Lineær programmering opg 4'!$E$6=0,"-",(-A763+'Lineær programmering opg 4'!$M$6)/'Lineær programmering opg 4'!$K$6*-1)</f>
        <v>-</v>
      </c>
      <c r="G763" s="167" t="str">
        <f>IF('Lineær programmering opg 4'!$D$7=0,"-",((-A763+'Lineær programmering opg 4'!$M$7)/'Lineær programmering opg 4'!$K$7)*-1)</f>
        <v>-</v>
      </c>
      <c r="H763" s="167" t="str">
        <f>IF('Lineær programmering opg 4'!$C$8=0,"-",((-A763+'Lineær programmering opg 4'!$M$8)/'Lineær programmering opg 4'!$K$8)*-1)</f>
        <v>-</v>
      </c>
      <c r="I763" s="167" t="str">
        <f>IF('Lineær programmering opg 4'!$D$8=0,"-",'Lineær programmering opg 4'!$G$8)</f>
        <v>-</v>
      </c>
      <c r="J763" s="295">
        <f>A763*'Lineær programmering opg 4'!$C$11+Datatabel!C763*'Lineær programmering opg 4'!$D$11</f>
        <v>27647.999999999596</v>
      </c>
      <c r="K763" s="9">
        <f t="shared" si="57"/>
        <v>0</v>
      </c>
      <c r="L763" s="9">
        <f t="shared" si="58"/>
        <v>0</v>
      </c>
    </row>
    <row r="764" spans="1:12" ht="15" x14ac:dyDescent="0.25">
      <c r="A764" s="167">
        <f t="shared" si="56"/>
        <v>221.73600000000201</v>
      </c>
      <c r="B764" s="325">
        <f t="shared" si="59"/>
        <v>0.92390000000000838</v>
      </c>
      <c r="C764" s="167">
        <f t="shared" si="55"/>
        <v>36.527999999995984</v>
      </c>
      <c r="D764" s="167">
        <f>IF('Lineær programmering opg 4'!$M$4=0,"-",(-A764+'Lineær programmering opg 4'!$M$4)/'Lineær programmering opg 4'!$K$4*-1)</f>
        <v>36.527999999995984</v>
      </c>
      <c r="E764" s="167">
        <f>IF('Lineær programmering opg 4'!$M$5=0,"-",(-A764+'Lineær programmering opg 4'!$M$5)/'Lineær programmering opg 4'!$K$5*-1)</f>
        <v>133.6979999999985</v>
      </c>
      <c r="F764" s="167" t="str">
        <f>IF('Lineær programmering opg 4'!$E$6=0,"-",(-A764+'Lineær programmering opg 4'!$M$6)/'Lineær programmering opg 4'!$K$6*-1)</f>
        <v>-</v>
      </c>
      <c r="G764" s="167" t="str">
        <f>IF('Lineær programmering opg 4'!$D$7=0,"-",((-A764+'Lineær programmering opg 4'!$M$7)/'Lineær programmering opg 4'!$K$7)*-1)</f>
        <v>-</v>
      </c>
      <c r="H764" s="167" t="str">
        <f>IF('Lineær programmering opg 4'!$C$8=0,"-",((-A764+'Lineær programmering opg 4'!$M$8)/'Lineær programmering opg 4'!$K$8)*-1)</f>
        <v>-</v>
      </c>
      <c r="I764" s="167" t="str">
        <f>IF('Lineær programmering opg 4'!$D$8=0,"-",'Lineær programmering opg 4'!$G$8)</f>
        <v>-</v>
      </c>
      <c r="J764" s="295">
        <f>A764*'Lineær programmering opg 4'!$C$11+Datatabel!C764*'Lineær programmering opg 4'!$D$11</f>
        <v>27652.799999999599</v>
      </c>
      <c r="K764" s="9">
        <f t="shared" si="57"/>
        <v>0</v>
      </c>
      <c r="L764" s="9">
        <f t="shared" si="58"/>
        <v>0</v>
      </c>
    </row>
    <row r="765" spans="1:12" ht="15" x14ac:dyDescent="0.25">
      <c r="A765" s="167">
        <f t="shared" si="56"/>
        <v>221.71200000000201</v>
      </c>
      <c r="B765" s="325">
        <f t="shared" si="59"/>
        <v>0.92380000000000839</v>
      </c>
      <c r="C765" s="167">
        <f t="shared" si="55"/>
        <v>36.575999999995986</v>
      </c>
      <c r="D765" s="167">
        <f>IF('Lineær programmering opg 4'!$M$4=0,"-",(-A765+'Lineær programmering opg 4'!$M$4)/'Lineær programmering opg 4'!$K$4*-1)</f>
        <v>36.575999999995986</v>
      </c>
      <c r="E765" s="167">
        <f>IF('Lineær programmering opg 4'!$M$5=0,"-",(-A765+'Lineær programmering opg 4'!$M$5)/'Lineær programmering opg 4'!$K$5*-1)</f>
        <v>133.7159999999985</v>
      </c>
      <c r="F765" s="167" t="str">
        <f>IF('Lineær programmering opg 4'!$E$6=0,"-",(-A765+'Lineær programmering opg 4'!$M$6)/'Lineær programmering opg 4'!$K$6*-1)</f>
        <v>-</v>
      </c>
      <c r="G765" s="167" t="str">
        <f>IF('Lineær programmering opg 4'!$D$7=0,"-",((-A765+'Lineær programmering opg 4'!$M$7)/'Lineær programmering opg 4'!$K$7)*-1)</f>
        <v>-</v>
      </c>
      <c r="H765" s="167" t="str">
        <f>IF('Lineær programmering opg 4'!$C$8=0,"-",((-A765+'Lineær programmering opg 4'!$M$8)/'Lineær programmering opg 4'!$K$8)*-1)</f>
        <v>-</v>
      </c>
      <c r="I765" s="167" t="str">
        <f>IF('Lineær programmering opg 4'!$D$8=0,"-",'Lineær programmering opg 4'!$G$8)</f>
        <v>-</v>
      </c>
      <c r="J765" s="295">
        <f>A765*'Lineær programmering opg 4'!$C$11+Datatabel!C765*'Lineær programmering opg 4'!$D$11</f>
        <v>27657.599999999598</v>
      </c>
      <c r="K765" s="9">
        <f t="shared" si="57"/>
        <v>0</v>
      </c>
      <c r="L765" s="9">
        <f t="shared" si="58"/>
        <v>0</v>
      </c>
    </row>
    <row r="766" spans="1:12" ht="15" x14ac:dyDescent="0.25">
      <c r="A766" s="167">
        <f t="shared" si="56"/>
        <v>221.68800000000201</v>
      </c>
      <c r="B766" s="325">
        <f t="shared" si="59"/>
        <v>0.9237000000000084</v>
      </c>
      <c r="C766" s="167">
        <f t="shared" si="55"/>
        <v>36.623999999995988</v>
      </c>
      <c r="D766" s="167">
        <f>IF('Lineær programmering opg 4'!$M$4=0,"-",(-A766+'Lineær programmering opg 4'!$M$4)/'Lineær programmering opg 4'!$K$4*-1)</f>
        <v>36.623999999995988</v>
      </c>
      <c r="E766" s="167">
        <f>IF('Lineær programmering opg 4'!$M$5=0,"-",(-A766+'Lineær programmering opg 4'!$M$5)/'Lineær programmering opg 4'!$K$5*-1)</f>
        <v>133.7339999999985</v>
      </c>
      <c r="F766" s="167" t="str">
        <f>IF('Lineær programmering opg 4'!$E$6=0,"-",(-A766+'Lineær programmering opg 4'!$M$6)/'Lineær programmering opg 4'!$K$6*-1)</f>
        <v>-</v>
      </c>
      <c r="G766" s="167" t="str">
        <f>IF('Lineær programmering opg 4'!$D$7=0,"-",((-A766+'Lineær programmering opg 4'!$M$7)/'Lineær programmering opg 4'!$K$7)*-1)</f>
        <v>-</v>
      </c>
      <c r="H766" s="167" t="str">
        <f>IF('Lineær programmering opg 4'!$C$8=0,"-",((-A766+'Lineær programmering opg 4'!$M$8)/'Lineær programmering opg 4'!$K$8)*-1)</f>
        <v>-</v>
      </c>
      <c r="I766" s="167" t="str">
        <f>IF('Lineær programmering opg 4'!$D$8=0,"-",'Lineær programmering opg 4'!$G$8)</f>
        <v>-</v>
      </c>
      <c r="J766" s="295">
        <f>A766*'Lineær programmering opg 4'!$C$11+Datatabel!C766*'Lineær programmering opg 4'!$D$11</f>
        <v>27662.399999999598</v>
      </c>
      <c r="K766" s="9">
        <f t="shared" si="57"/>
        <v>0</v>
      </c>
      <c r="L766" s="9">
        <f t="shared" si="58"/>
        <v>0</v>
      </c>
    </row>
    <row r="767" spans="1:12" ht="15" x14ac:dyDescent="0.25">
      <c r="A767" s="167">
        <f t="shared" si="56"/>
        <v>221.66400000000203</v>
      </c>
      <c r="B767" s="325">
        <f t="shared" si="59"/>
        <v>0.92360000000000841</v>
      </c>
      <c r="C767" s="167">
        <f t="shared" si="55"/>
        <v>36.671999999995933</v>
      </c>
      <c r="D767" s="167">
        <f>IF('Lineær programmering opg 4'!$M$4=0,"-",(-A767+'Lineær programmering opg 4'!$M$4)/'Lineær programmering opg 4'!$K$4*-1)</f>
        <v>36.671999999995933</v>
      </c>
      <c r="E767" s="167">
        <f>IF('Lineær programmering opg 4'!$M$5=0,"-",(-A767+'Lineær programmering opg 4'!$M$5)/'Lineær programmering opg 4'!$K$5*-1)</f>
        <v>133.75199999999847</v>
      </c>
      <c r="F767" s="167" t="str">
        <f>IF('Lineær programmering opg 4'!$E$6=0,"-",(-A767+'Lineær programmering opg 4'!$M$6)/'Lineær programmering opg 4'!$K$6*-1)</f>
        <v>-</v>
      </c>
      <c r="G767" s="167" t="str">
        <f>IF('Lineær programmering opg 4'!$D$7=0,"-",((-A767+'Lineær programmering opg 4'!$M$7)/'Lineær programmering opg 4'!$K$7)*-1)</f>
        <v>-</v>
      </c>
      <c r="H767" s="167" t="str">
        <f>IF('Lineær programmering opg 4'!$C$8=0,"-",((-A767+'Lineær programmering opg 4'!$M$8)/'Lineær programmering opg 4'!$K$8)*-1)</f>
        <v>-</v>
      </c>
      <c r="I767" s="167" t="str">
        <f>IF('Lineær programmering opg 4'!$D$8=0,"-",'Lineær programmering opg 4'!$G$8)</f>
        <v>-</v>
      </c>
      <c r="J767" s="295">
        <f>A767*'Lineær programmering opg 4'!$C$11+Datatabel!C767*'Lineær programmering opg 4'!$D$11</f>
        <v>27667.199999999597</v>
      </c>
      <c r="K767" s="9">
        <f t="shared" si="57"/>
        <v>0</v>
      </c>
      <c r="L767" s="9">
        <f t="shared" si="58"/>
        <v>0</v>
      </c>
    </row>
    <row r="768" spans="1:12" ht="15" x14ac:dyDescent="0.25">
      <c r="A768" s="167">
        <f t="shared" si="56"/>
        <v>221.64000000000203</v>
      </c>
      <c r="B768" s="325">
        <f t="shared" si="59"/>
        <v>0.92350000000000843</v>
      </c>
      <c r="C768" s="167">
        <f t="shared" si="55"/>
        <v>36.719999999995935</v>
      </c>
      <c r="D768" s="167">
        <f>IF('Lineær programmering opg 4'!$M$4=0,"-",(-A768+'Lineær programmering opg 4'!$M$4)/'Lineær programmering opg 4'!$K$4*-1)</f>
        <v>36.719999999995935</v>
      </c>
      <c r="E768" s="167">
        <f>IF('Lineær programmering opg 4'!$M$5=0,"-",(-A768+'Lineær programmering opg 4'!$M$5)/'Lineær programmering opg 4'!$K$5*-1)</f>
        <v>133.76999999999848</v>
      </c>
      <c r="F768" s="167" t="str">
        <f>IF('Lineær programmering opg 4'!$E$6=0,"-",(-A768+'Lineær programmering opg 4'!$M$6)/'Lineær programmering opg 4'!$K$6*-1)</f>
        <v>-</v>
      </c>
      <c r="G768" s="167" t="str">
        <f>IF('Lineær programmering opg 4'!$D$7=0,"-",((-A768+'Lineær programmering opg 4'!$M$7)/'Lineær programmering opg 4'!$K$7)*-1)</f>
        <v>-</v>
      </c>
      <c r="H768" s="167" t="str">
        <f>IF('Lineær programmering opg 4'!$C$8=0,"-",((-A768+'Lineær programmering opg 4'!$M$8)/'Lineær programmering opg 4'!$K$8)*-1)</f>
        <v>-</v>
      </c>
      <c r="I768" s="167" t="str">
        <f>IF('Lineær programmering opg 4'!$D$8=0,"-",'Lineær programmering opg 4'!$G$8)</f>
        <v>-</v>
      </c>
      <c r="J768" s="295">
        <f>A768*'Lineær programmering opg 4'!$C$11+Datatabel!C768*'Lineær programmering opg 4'!$D$11</f>
        <v>27671.999999999593</v>
      </c>
      <c r="K768" s="9">
        <f t="shared" si="57"/>
        <v>0</v>
      </c>
      <c r="L768" s="9">
        <f t="shared" si="58"/>
        <v>0</v>
      </c>
    </row>
    <row r="769" spans="1:12" ht="15" x14ac:dyDescent="0.25">
      <c r="A769" s="167">
        <f t="shared" si="56"/>
        <v>221.61600000000203</v>
      </c>
      <c r="B769" s="325">
        <f t="shared" si="59"/>
        <v>0.92340000000000844</v>
      </c>
      <c r="C769" s="167">
        <f t="shared" si="55"/>
        <v>36.767999999995936</v>
      </c>
      <c r="D769" s="167">
        <f>IF('Lineær programmering opg 4'!$M$4=0,"-",(-A769+'Lineær programmering opg 4'!$M$4)/'Lineær programmering opg 4'!$K$4*-1)</f>
        <v>36.767999999995936</v>
      </c>
      <c r="E769" s="167">
        <f>IF('Lineær programmering opg 4'!$M$5=0,"-",(-A769+'Lineær programmering opg 4'!$M$5)/'Lineær programmering opg 4'!$K$5*-1)</f>
        <v>133.78799999999848</v>
      </c>
      <c r="F769" s="167" t="str">
        <f>IF('Lineær programmering opg 4'!$E$6=0,"-",(-A769+'Lineær programmering opg 4'!$M$6)/'Lineær programmering opg 4'!$K$6*-1)</f>
        <v>-</v>
      </c>
      <c r="G769" s="167" t="str">
        <f>IF('Lineær programmering opg 4'!$D$7=0,"-",((-A769+'Lineær programmering opg 4'!$M$7)/'Lineær programmering opg 4'!$K$7)*-1)</f>
        <v>-</v>
      </c>
      <c r="H769" s="167" t="str">
        <f>IF('Lineær programmering opg 4'!$C$8=0,"-",((-A769+'Lineær programmering opg 4'!$M$8)/'Lineær programmering opg 4'!$K$8)*-1)</f>
        <v>-</v>
      </c>
      <c r="I769" s="167" t="str">
        <f>IF('Lineær programmering opg 4'!$D$8=0,"-",'Lineær programmering opg 4'!$G$8)</f>
        <v>-</v>
      </c>
      <c r="J769" s="295">
        <f>A769*'Lineær programmering opg 4'!$C$11+Datatabel!C769*'Lineær programmering opg 4'!$D$11</f>
        <v>27676.799999999592</v>
      </c>
      <c r="K769" s="9">
        <f t="shared" si="57"/>
        <v>0</v>
      </c>
      <c r="L769" s="9">
        <f t="shared" si="58"/>
        <v>0</v>
      </c>
    </row>
    <row r="770" spans="1:12" ht="15" x14ac:dyDescent="0.25">
      <c r="A770" s="167">
        <f t="shared" si="56"/>
        <v>221.59200000000203</v>
      </c>
      <c r="B770" s="325">
        <f t="shared" si="59"/>
        <v>0.92330000000000845</v>
      </c>
      <c r="C770" s="167">
        <f t="shared" si="55"/>
        <v>36.815999999995938</v>
      </c>
      <c r="D770" s="167">
        <f>IF('Lineær programmering opg 4'!$M$4=0,"-",(-A770+'Lineær programmering opg 4'!$M$4)/'Lineær programmering opg 4'!$K$4*-1)</f>
        <v>36.815999999995938</v>
      </c>
      <c r="E770" s="167">
        <f>IF('Lineær programmering opg 4'!$M$5=0,"-",(-A770+'Lineær programmering opg 4'!$M$5)/'Lineær programmering opg 4'!$K$5*-1)</f>
        <v>133.80599999999848</v>
      </c>
      <c r="F770" s="167" t="str">
        <f>IF('Lineær programmering opg 4'!$E$6=0,"-",(-A770+'Lineær programmering opg 4'!$M$6)/'Lineær programmering opg 4'!$K$6*-1)</f>
        <v>-</v>
      </c>
      <c r="G770" s="167" t="str">
        <f>IF('Lineær programmering opg 4'!$D$7=0,"-",((-A770+'Lineær programmering opg 4'!$M$7)/'Lineær programmering opg 4'!$K$7)*-1)</f>
        <v>-</v>
      </c>
      <c r="H770" s="167" t="str">
        <f>IF('Lineær programmering opg 4'!$C$8=0,"-",((-A770+'Lineær programmering opg 4'!$M$8)/'Lineær programmering opg 4'!$K$8)*-1)</f>
        <v>-</v>
      </c>
      <c r="I770" s="167" t="str">
        <f>IF('Lineær programmering opg 4'!$D$8=0,"-",'Lineær programmering opg 4'!$G$8)</f>
        <v>-</v>
      </c>
      <c r="J770" s="295">
        <f>A770*'Lineær programmering opg 4'!$C$11+Datatabel!C770*'Lineær programmering opg 4'!$D$11</f>
        <v>27681.599999999595</v>
      </c>
      <c r="K770" s="9">
        <f t="shared" si="57"/>
        <v>0</v>
      </c>
      <c r="L770" s="9">
        <f t="shared" si="58"/>
        <v>0</v>
      </c>
    </row>
    <row r="771" spans="1:12" ht="15" x14ac:dyDescent="0.25">
      <c r="A771" s="167">
        <f t="shared" si="56"/>
        <v>221.56800000000203</v>
      </c>
      <c r="B771" s="325">
        <f t="shared" si="59"/>
        <v>0.92320000000000846</v>
      </c>
      <c r="C771" s="167">
        <f t="shared" ref="C771:C834" si="60">MIN(D771,E771,F771,G771,H771,I771)</f>
        <v>36.86399999999594</v>
      </c>
      <c r="D771" s="167">
        <f>IF('Lineær programmering opg 4'!$M$4=0,"-",(-A771+'Lineær programmering opg 4'!$M$4)/'Lineær programmering opg 4'!$K$4*-1)</f>
        <v>36.86399999999594</v>
      </c>
      <c r="E771" s="167">
        <f>IF('Lineær programmering opg 4'!$M$5=0,"-",(-A771+'Lineær programmering opg 4'!$M$5)/'Lineær programmering opg 4'!$K$5*-1)</f>
        <v>133.82399999999848</v>
      </c>
      <c r="F771" s="167" t="str">
        <f>IF('Lineær programmering opg 4'!$E$6=0,"-",(-A771+'Lineær programmering opg 4'!$M$6)/'Lineær programmering opg 4'!$K$6*-1)</f>
        <v>-</v>
      </c>
      <c r="G771" s="167" t="str">
        <f>IF('Lineær programmering opg 4'!$D$7=0,"-",((-A771+'Lineær programmering opg 4'!$M$7)/'Lineær programmering opg 4'!$K$7)*-1)</f>
        <v>-</v>
      </c>
      <c r="H771" s="167" t="str">
        <f>IF('Lineær programmering opg 4'!$C$8=0,"-",((-A771+'Lineær programmering opg 4'!$M$8)/'Lineær programmering opg 4'!$K$8)*-1)</f>
        <v>-</v>
      </c>
      <c r="I771" s="167" t="str">
        <f>IF('Lineær programmering opg 4'!$D$8=0,"-",'Lineær programmering opg 4'!$G$8)</f>
        <v>-</v>
      </c>
      <c r="J771" s="295">
        <f>A771*'Lineær programmering opg 4'!$C$11+Datatabel!C771*'Lineær programmering opg 4'!$D$11</f>
        <v>27686.399999999594</v>
      </c>
      <c r="K771" s="9">
        <f t="shared" si="57"/>
        <v>0</v>
      </c>
      <c r="L771" s="9">
        <f t="shared" si="58"/>
        <v>0</v>
      </c>
    </row>
    <row r="772" spans="1:12" ht="15" x14ac:dyDescent="0.25">
      <c r="A772" s="167">
        <f t="shared" ref="A772:A835" si="61">$A$3*B772</f>
        <v>221.54400000000203</v>
      </c>
      <c r="B772" s="325">
        <f t="shared" si="59"/>
        <v>0.92310000000000847</v>
      </c>
      <c r="C772" s="167">
        <f t="shared" si="60"/>
        <v>36.911999999995942</v>
      </c>
      <c r="D772" s="167">
        <f>IF('Lineær programmering opg 4'!$M$4=0,"-",(-A772+'Lineær programmering opg 4'!$M$4)/'Lineær programmering opg 4'!$K$4*-1)</f>
        <v>36.911999999995942</v>
      </c>
      <c r="E772" s="167">
        <f>IF('Lineær programmering opg 4'!$M$5=0,"-",(-A772+'Lineær programmering opg 4'!$M$5)/'Lineær programmering opg 4'!$K$5*-1)</f>
        <v>133.84199999999848</v>
      </c>
      <c r="F772" s="167" t="str">
        <f>IF('Lineær programmering opg 4'!$E$6=0,"-",(-A772+'Lineær programmering opg 4'!$M$6)/'Lineær programmering opg 4'!$K$6*-1)</f>
        <v>-</v>
      </c>
      <c r="G772" s="167" t="str">
        <f>IF('Lineær programmering opg 4'!$D$7=0,"-",((-A772+'Lineær programmering opg 4'!$M$7)/'Lineær programmering opg 4'!$K$7)*-1)</f>
        <v>-</v>
      </c>
      <c r="H772" s="167" t="str">
        <f>IF('Lineær programmering opg 4'!$C$8=0,"-",((-A772+'Lineær programmering opg 4'!$M$8)/'Lineær programmering opg 4'!$K$8)*-1)</f>
        <v>-</v>
      </c>
      <c r="I772" s="167" t="str">
        <f>IF('Lineær programmering opg 4'!$D$8=0,"-",'Lineær programmering opg 4'!$G$8)</f>
        <v>-</v>
      </c>
      <c r="J772" s="295">
        <f>A772*'Lineær programmering opg 4'!$C$11+Datatabel!C772*'Lineær programmering opg 4'!$D$11</f>
        <v>27691.199999999593</v>
      </c>
      <c r="K772" s="9">
        <f t="shared" ref="K772:K835" si="62">IF($J$10004=J772,A772,0)</f>
        <v>0</v>
      </c>
      <c r="L772" s="9">
        <f t="shared" ref="L772:L835" si="63">IF(J772=$J$10004,C772,0)</f>
        <v>0</v>
      </c>
    </row>
    <row r="773" spans="1:12" ht="15" x14ac:dyDescent="0.25">
      <c r="A773" s="167">
        <f t="shared" si="61"/>
        <v>221.52000000000203</v>
      </c>
      <c r="B773" s="325">
        <f t="shared" ref="B773:B836" si="64">B772-0.01%</f>
        <v>0.92300000000000848</v>
      </c>
      <c r="C773" s="167">
        <f t="shared" si="60"/>
        <v>36.959999999995944</v>
      </c>
      <c r="D773" s="167">
        <f>IF('Lineær programmering opg 4'!$M$4=0,"-",(-A773+'Lineær programmering opg 4'!$M$4)/'Lineær programmering opg 4'!$K$4*-1)</f>
        <v>36.959999999995944</v>
      </c>
      <c r="E773" s="167">
        <f>IF('Lineær programmering opg 4'!$M$5=0,"-",(-A773+'Lineær programmering opg 4'!$M$5)/'Lineær programmering opg 4'!$K$5*-1)</f>
        <v>133.85999999999848</v>
      </c>
      <c r="F773" s="167" t="str">
        <f>IF('Lineær programmering opg 4'!$E$6=0,"-",(-A773+'Lineær programmering opg 4'!$M$6)/'Lineær programmering opg 4'!$K$6*-1)</f>
        <v>-</v>
      </c>
      <c r="G773" s="167" t="str">
        <f>IF('Lineær programmering opg 4'!$D$7=0,"-",((-A773+'Lineær programmering opg 4'!$M$7)/'Lineær programmering opg 4'!$K$7)*-1)</f>
        <v>-</v>
      </c>
      <c r="H773" s="167" t="str">
        <f>IF('Lineær programmering opg 4'!$C$8=0,"-",((-A773+'Lineær programmering opg 4'!$M$8)/'Lineær programmering opg 4'!$K$8)*-1)</f>
        <v>-</v>
      </c>
      <c r="I773" s="167" t="str">
        <f>IF('Lineær programmering opg 4'!$D$8=0,"-",'Lineær programmering opg 4'!$G$8)</f>
        <v>-</v>
      </c>
      <c r="J773" s="295">
        <f>A773*'Lineær programmering opg 4'!$C$11+Datatabel!C773*'Lineær programmering opg 4'!$D$11</f>
        <v>27695.999999999596</v>
      </c>
      <c r="K773" s="9">
        <f t="shared" si="62"/>
        <v>0</v>
      </c>
      <c r="L773" s="9">
        <f t="shared" si="63"/>
        <v>0</v>
      </c>
    </row>
    <row r="774" spans="1:12" ht="15" x14ac:dyDescent="0.25">
      <c r="A774" s="167">
        <f t="shared" si="61"/>
        <v>221.49600000000203</v>
      </c>
      <c r="B774" s="325">
        <f t="shared" si="64"/>
        <v>0.92290000000000849</v>
      </c>
      <c r="C774" s="167">
        <f t="shared" si="60"/>
        <v>37.007999999995945</v>
      </c>
      <c r="D774" s="167">
        <f>IF('Lineær programmering opg 4'!$M$4=0,"-",(-A774+'Lineær programmering opg 4'!$M$4)/'Lineær programmering opg 4'!$K$4*-1)</f>
        <v>37.007999999995945</v>
      </c>
      <c r="E774" s="167">
        <f>IF('Lineær programmering opg 4'!$M$5=0,"-",(-A774+'Lineær programmering opg 4'!$M$5)/'Lineær programmering opg 4'!$K$5*-1)</f>
        <v>133.87799999999848</v>
      </c>
      <c r="F774" s="167" t="str">
        <f>IF('Lineær programmering opg 4'!$E$6=0,"-",(-A774+'Lineær programmering opg 4'!$M$6)/'Lineær programmering opg 4'!$K$6*-1)</f>
        <v>-</v>
      </c>
      <c r="G774" s="167" t="str">
        <f>IF('Lineær programmering opg 4'!$D$7=0,"-",((-A774+'Lineær programmering opg 4'!$M$7)/'Lineær programmering opg 4'!$K$7)*-1)</f>
        <v>-</v>
      </c>
      <c r="H774" s="167" t="str">
        <f>IF('Lineær programmering opg 4'!$C$8=0,"-",((-A774+'Lineær programmering opg 4'!$M$8)/'Lineær programmering opg 4'!$K$8)*-1)</f>
        <v>-</v>
      </c>
      <c r="I774" s="167" t="str">
        <f>IF('Lineær programmering opg 4'!$D$8=0,"-",'Lineær programmering opg 4'!$G$8)</f>
        <v>-</v>
      </c>
      <c r="J774" s="295">
        <f>A774*'Lineær programmering opg 4'!$C$11+Datatabel!C774*'Lineær programmering opg 4'!$D$11</f>
        <v>27700.799999999595</v>
      </c>
      <c r="K774" s="9">
        <f t="shared" si="62"/>
        <v>0</v>
      </c>
      <c r="L774" s="9">
        <f t="shared" si="63"/>
        <v>0</v>
      </c>
    </row>
    <row r="775" spans="1:12" ht="15" x14ac:dyDescent="0.25">
      <c r="A775" s="167">
        <f t="shared" si="61"/>
        <v>221.47200000000203</v>
      </c>
      <c r="B775" s="325">
        <f t="shared" si="64"/>
        <v>0.9228000000000085</v>
      </c>
      <c r="C775" s="167">
        <f t="shared" si="60"/>
        <v>37.055999999995947</v>
      </c>
      <c r="D775" s="167">
        <f>IF('Lineær programmering opg 4'!$M$4=0,"-",(-A775+'Lineær programmering opg 4'!$M$4)/'Lineær programmering opg 4'!$K$4*-1)</f>
        <v>37.055999999995947</v>
      </c>
      <c r="E775" s="167">
        <f>IF('Lineær programmering opg 4'!$M$5=0,"-",(-A775+'Lineær programmering opg 4'!$M$5)/'Lineær programmering opg 4'!$K$5*-1)</f>
        <v>133.89599999999848</v>
      </c>
      <c r="F775" s="167" t="str">
        <f>IF('Lineær programmering opg 4'!$E$6=0,"-",(-A775+'Lineær programmering opg 4'!$M$6)/'Lineær programmering opg 4'!$K$6*-1)</f>
        <v>-</v>
      </c>
      <c r="G775" s="167" t="str">
        <f>IF('Lineær programmering opg 4'!$D$7=0,"-",((-A775+'Lineær programmering opg 4'!$M$7)/'Lineær programmering opg 4'!$K$7)*-1)</f>
        <v>-</v>
      </c>
      <c r="H775" s="167" t="str">
        <f>IF('Lineær programmering opg 4'!$C$8=0,"-",((-A775+'Lineær programmering opg 4'!$M$8)/'Lineær programmering opg 4'!$K$8)*-1)</f>
        <v>-</v>
      </c>
      <c r="I775" s="167" t="str">
        <f>IF('Lineær programmering opg 4'!$D$8=0,"-",'Lineær programmering opg 4'!$G$8)</f>
        <v>-</v>
      </c>
      <c r="J775" s="295">
        <f>A775*'Lineær programmering opg 4'!$C$11+Datatabel!C775*'Lineær programmering opg 4'!$D$11</f>
        <v>27705.599999999591</v>
      </c>
      <c r="K775" s="9">
        <f t="shared" si="62"/>
        <v>0</v>
      </c>
      <c r="L775" s="9">
        <f t="shared" si="63"/>
        <v>0</v>
      </c>
    </row>
    <row r="776" spans="1:12" ht="15" x14ac:dyDescent="0.25">
      <c r="A776" s="167">
        <f t="shared" si="61"/>
        <v>221.44800000000205</v>
      </c>
      <c r="B776" s="325">
        <f t="shared" si="64"/>
        <v>0.92270000000000851</v>
      </c>
      <c r="C776" s="167">
        <f t="shared" si="60"/>
        <v>37.103999999995892</v>
      </c>
      <c r="D776" s="167">
        <f>IF('Lineær programmering opg 4'!$M$4=0,"-",(-A776+'Lineær programmering opg 4'!$M$4)/'Lineær programmering opg 4'!$K$4*-1)</f>
        <v>37.103999999995892</v>
      </c>
      <c r="E776" s="167">
        <f>IF('Lineær programmering opg 4'!$M$5=0,"-",(-A776+'Lineær programmering opg 4'!$M$5)/'Lineær programmering opg 4'!$K$5*-1)</f>
        <v>133.91399999999848</v>
      </c>
      <c r="F776" s="167" t="str">
        <f>IF('Lineær programmering opg 4'!$E$6=0,"-",(-A776+'Lineær programmering opg 4'!$M$6)/'Lineær programmering opg 4'!$K$6*-1)</f>
        <v>-</v>
      </c>
      <c r="G776" s="167" t="str">
        <f>IF('Lineær programmering opg 4'!$D$7=0,"-",((-A776+'Lineær programmering opg 4'!$M$7)/'Lineær programmering opg 4'!$K$7)*-1)</f>
        <v>-</v>
      </c>
      <c r="H776" s="167" t="str">
        <f>IF('Lineær programmering opg 4'!$C$8=0,"-",((-A776+'Lineær programmering opg 4'!$M$8)/'Lineær programmering opg 4'!$K$8)*-1)</f>
        <v>-</v>
      </c>
      <c r="I776" s="167" t="str">
        <f>IF('Lineær programmering opg 4'!$D$8=0,"-",'Lineær programmering opg 4'!$G$8)</f>
        <v>-</v>
      </c>
      <c r="J776" s="295">
        <f>A776*'Lineær programmering opg 4'!$C$11+Datatabel!C776*'Lineær programmering opg 4'!$D$11</f>
        <v>27710.39999999959</v>
      </c>
      <c r="K776" s="9">
        <f t="shared" si="62"/>
        <v>0</v>
      </c>
      <c r="L776" s="9">
        <f t="shared" si="63"/>
        <v>0</v>
      </c>
    </row>
    <row r="777" spans="1:12" ht="15" x14ac:dyDescent="0.25">
      <c r="A777" s="167">
        <f t="shared" si="61"/>
        <v>221.42400000000205</v>
      </c>
      <c r="B777" s="325">
        <f t="shared" si="64"/>
        <v>0.92260000000000852</v>
      </c>
      <c r="C777" s="167">
        <f t="shared" si="60"/>
        <v>37.151999999995894</v>
      </c>
      <c r="D777" s="167">
        <f>IF('Lineær programmering opg 4'!$M$4=0,"-",(-A777+'Lineær programmering opg 4'!$M$4)/'Lineær programmering opg 4'!$K$4*-1)</f>
        <v>37.151999999995894</v>
      </c>
      <c r="E777" s="167">
        <f>IF('Lineær programmering opg 4'!$M$5=0,"-",(-A777+'Lineær programmering opg 4'!$M$5)/'Lineær programmering opg 4'!$K$5*-1)</f>
        <v>133.93199999999848</v>
      </c>
      <c r="F777" s="167" t="str">
        <f>IF('Lineær programmering opg 4'!$E$6=0,"-",(-A777+'Lineær programmering opg 4'!$M$6)/'Lineær programmering opg 4'!$K$6*-1)</f>
        <v>-</v>
      </c>
      <c r="G777" s="167" t="str">
        <f>IF('Lineær programmering opg 4'!$D$7=0,"-",((-A777+'Lineær programmering opg 4'!$M$7)/'Lineær programmering opg 4'!$K$7)*-1)</f>
        <v>-</v>
      </c>
      <c r="H777" s="167" t="str">
        <f>IF('Lineær programmering opg 4'!$C$8=0,"-",((-A777+'Lineær programmering opg 4'!$M$8)/'Lineær programmering opg 4'!$K$8)*-1)</f>
        <v>-</v>
      </c>
      <c r="I777" s="167" t="str">
        <f>IF('Lineær programmering opg 4'!$D$8=0,"-",'Lineær programmering opg 4'!$G$8)</f>
        <v>-</v>
      </c>
      <c r="J777" s="295">
        <f>A777*'Lineær programmering opg 4'!$C$11+Datatabel!C777*'Lineær programmering opg 4'!$D$11</f>
        <v>27715.19999999959</v>
      </c>
      <c r="K777" s="9">
        <f t="shared" si="62"/>
        <v>0</v>
      </c>
      <c r="L777" s="9">
        <f t="shared" si="63"/>
        <v>0</v>
      </c>
    </row>
    <row r="778" spans="1:12" ht="15" x14ac:dyDescent="0.25">
      <c r="A778" s="167">
        <f t="shared" si="61"/>
        <v>221.40000000000205</v>
      </c>
      <c r="B778" s="325">
        <f t="shared" si="64"/>
        <v>0.92250000000000854</v>
      </c>
      <c r="C778" s="167">
        <f t="shared" si="60"/>
        <v>37.199999999995896</v>
      </c>
      <c r="D778" s="167">
        <f>IF('Lineær programmering opg 4'!$M$4=0,"-",(-A778+'Lineær programmering opg 4'!$M$4)/'Lineær programmering opg 4'!$K$4*-1)</f>
        <v>37.199999999995896</v>
      </c>
      <c r="E778" s="167">
        <f>IF('Lineær programmering opg 4'!$M$5=0,"-",(-A778+'Lineær programmering opg 4'!$M$5)/'Lineær programmering opg 4'!$K$5*-1)</f>
        <v>133.94999999999848</v>
      </c>
      <c r="F778" s="167" t="str">
        <f>IF('Lineær programmering opg 4'!$E$6=0,"-",(-A778+'Lineær programmering opg 4'!$M$6)/'Lineær programmering opg 4'!$K$6*-1)</f>
        <v>-</v>
      </c>
      <c r="G778" s="167" t="str">
        <f>IF('Lineær programmering opg 4'!$D$7=0,"-",((-A778+'Lineær programmering opg 4'!$M$7)/'Lineær programmering opg 4'!$K$7)*-1)</f>
        <v>-</v>
      </c>
      <c r="H778" s="167" t="str">
        <f>IF('Lineær programmering opg 4'!$C$8=0,"-",((-A778+'Lineær programmering opg 4'!$M$8)/'Lineær programmering opg 4'!$K$8)*-1)</f>
        <v>-</v>
      </c>
      <c r="I778" s="167" t="str">
        <f>IF('Lineær programmering opg 4'!$D$8=0,"-",'Lineær programmering opg 4'!$G$8)</f>
        <v>-</v>
      </c>
      <c r="J778" s="295">
        <f>A778*'Lineær programmering opg 4'!$C$11+Datatabel!C778*'Lineær programmering opg 4'!$D$11</f>
        <v>27719.999999999589</v>
      </c>
      <c r="K778" s="9">
        <f t="shared" si="62"/>
        <v>0</v>
      </c>
      <c r="L778" s="9">
        <f t="shared" si="63"/>
        <v>0</v>
      </c>
    </row>
    <row r="779" spans="1:12" ht="15" x14ac:dyDescent="0.25">
      <c r="A779" s="167">
        <f t="shared" si="61"/>
        <v>221.37600000000205</v>
      </c>
      <c r="B779" s="325">
        <f t="shared" si="64"/>
        <v>0.92240000000000855</v>
      </c>
      <c r="C779" s="167">
        <f t="shared" si="60"/>
        <v>37.247999999995898</v>
      </c>
      <c r="D779" s="167">
        <f>IF('Lineær programmering opg 4'!$M$4=0,"-",(-A779+'Lineær programmering opg 4'!$M$4)/'Lineær programmering opg 4'!$K$4*-1)</f>
        <v>37.247999999995898</v>
      </c>
      <c r="E779" s="167">
        <f>IF('Lineær programmering opg 4'!$M$5=0,"-",(-A779+'Lineær programmering opg 4'!$M$5)/'Lineær programmering opg 4'!$K$5*-1)</f>
        <v>133.96799999999848</v>
      </c>
      <c r="F779" s="167" t="str">
        <f>IF('Lineær programmering opg 4'!$E$6=0,"-",(-A779+'Lineær programmering opg 4'!$M$6)/'Lineær programmering opg 4'!$K$6*-1)</f>
        <v>-</v>
      </c>
      <c r="G779" s="167" t="str">
        <f>IF('Lineær programmering opg 4'!$D$7=0,"-",((-A779+'Lineær programmering opg 4'!$M$7)/'Lineær programmering opg 4'!$K$7)*-1)</f>
        <v>-</v>
      </c>
      <c r="H779" s="167" t="str">
        <f>IF('Lineær programmering opg 4'!$C$8=0,"-",((-A779+'Lineær programmering opg 4'!$M$8)/'Lineær programmering opg 4'!$K$8)*-1)</f>
        <v>-</v>
      </c>
      <c r="I779" s="167" t="str">
        <f>IF('Lineær programmering opg 4'!$D$8=0,"-",'Lineær programmering opg 4'!$G$8)</f>
        <v>-</v>
      </c>
      <c r="J779" s="295">
        <f>A779*'Lineær programmering opg 4'!$C$11+Datatabel!C779*'Lineær programmering opg 4'!$D$11</f>
        <v>27724.799999999592</v>
      </c>
      <c r="K779" s="9">
        <f t="shared" si="62"/>
        <v>0</v>
      </c>
      <c r="L779" s="9">
        <f t="shared" si="63"/>
        <v>0</v>
      </c>
    </row>
    <row r="780" spans="1:12" ht="15" x14ac:dyDescent="0.25">
      <c r="A780" s="167">
        <f t="shared" si="61"/>
        <v>221.35200000000205</v>
      </c>
      <c r="B780" s="325">
        <f t="shared" si="64"/>
        <v>0.92230000000000856</v>
      </c>
      <c r="C780" s="167">
        <f t="shared" si="60"/>
        <v>37.2959999999959</v>
      </c>
      <c r="D780" s="167">
        <f>IF('Lineær programmering opg 4'!$M$4=0,"-",(-A780+'Lineær programmering opg 4'!$M$4)/'Lineær programmering opg 4'!$K$4*-1)</f>
        <v>37.2959999999959</v>
      </c>
      <c r="E780" s="167">
        <f>IF('Lineær programmering opg 4'!$M$5=0,"-",(-A780+'Lineær programmering opg 4'!$M$5)/'Lineær programmering opg 4'!$K$5*-1)</f>
        <v>133.98599999999848</v>
      </c>
      <c r="F780" s="167" t="str">
        <f>IF('Lineær programmering opg 4'!$E$6=0,"-",(-A780+'Lineær programmering opg 4'!$M$6)/'Lineær programmering opg 4'!$K$6*-1)</f>
        <v>-</v>
      </c>
      <c r="G780" s="167" t="str">
        <f>IF('Lineær programmering opg 4'!$D$7=0,"-",((-A780+'Lineær programmering opg 4'!$M$7)/'Lineær programmering opg 4'!$K$7)*-1)</f>
        <v>-</v>
      </c>
      <c r="H780" s="167" t="str">
        <f>IF('Lineær programmering opg 4'!$C$8=0,"-",((-A780+'Lineær programmering opg 4'!$M$8)/'Lineær programmering opg 4'!$K$8)*-1)</f>
        <v>-</v>
      </c>
      <c r="I780" s="167" t="str">
        <f>IF('Lineær programmering opg 4'!$D$8=0,"-",'Lineær programmering opg 4'!$G$8)</f>
        <v>-</v>
      </c>
      <c r="J780" s="295">
        <f>A780*'Lineær programmering opg 4'!$C$11+Datatabel!C780*'Lineær programmering opg 4'!$D$11</f>
        <v>27729.599999999591</v>
      </c>
      <c r="K780" s="9">
        <f t="shared" si="62"/>
        <v>0</v>
      </c>
      <c r="L780" s="9">
        <f t="shared" si="63"/>
        <v>0</v>
      </c>
    </row>
    <row r="781" spans="1:12" ht="15" x14ac:dyDescent="0.25">
      <c r="A781" s="167">
        <f t="shared" si="61"/>
        <v>221.32800000000205</v>
      </c>
      <c r="B781" s="325">
        <f t="shared" si="64"/>
        <v>0.92220000000000857</v>
      </c>
      <c r="C781" s="167">
        <f t="shared" si="60"/>
        <v>37.343999999995901</v>
      </c>
      <c r="D781" s="167">
        <f>IF('Lineær programmering opg 4'!$M$4=0,"-",(-A781+'Lineær programmering opg 4'!$M$4)/'Lineær programmering opg 4'!$K$4*-1)</f>
        <v>37.343999999995901</v>
      </c>
      <c r="E781" s="167">
        <f>IF('Lineær programmering opg 4'!$M$5=0,"-",(-A781+'Lineær programmering opg 4'!$M$5)/'Lineær programmering opg 4'!$K$5*-1)</f>
        <v>134.00399999999848</v>
      </c>
      <c r="F781" s="167" t="str">
        <f>IF('Lineær programmering opg 4'!$E$6=0,"-",(-A781+'Lineær programmering opg 4'!$M$6)/'Lineær programmering opg 4'!$K$6*-1)</f>
        <v>-</v>
      </c>
      <c r="G781" s="167" t="str">
        <f>IF('Lineær programmering opg 4'!$D$7=0,"-",((-A781+'Lineær programmering opg 4'!$M$7)/'Lineær programmering opg 4'!$K$7)*-1)</f>
        <v>-</v>
      </c>
      <c r="H781" s="167" t="str">
        <f>IF('Lineær programmering opg 4'!$C$8=0,"-",((-A781+'Lineær programmering opg 4'!$M$8)/'Lineær programmering opg 4'!$K$8)*-1)</f>
        <v>-</v>
      </c>
      <c r="I781" s="167" t="str">
        <f>IF('Lineær programmering opg 4'!$D$8=0,"-",'Lineær programmering opg 4'!$G$8)</f>
        <v>-</v>
      </c>
      <c r="J781" s="295">
        <f>A781*'Lineær programmering opg 4'!$C$11+Datatabel!C781*'Lineær programmering opg 4'!$D$11</f>
        <v>27734.399999999594</v>
      </c>
      <c r="K781" s="9">
        <f t="shared" si="62"/>
        <v>0</v>
      </c>
      <c r="L781" s="9">
        <f t="shared" si="63"/>
        <v>0</v>
      </c>
    </row>
    <row r="782" spans="1:12" ht="15" x14ac:dyDescent="0.25">
      <c r="A782" s="167">
        <f t="shared" si="61"/>
        <v>221.30400000000205</v>
      </c>
      <c r="B782" s="325">
        <f t="shared" si="64"/>
        <v>0.92210000000000858</v>
      </c>
      <c r="C782" s="167">
        <f t="shared" si="60"/>
        <v>37.391999999995903</v>
      </c>
      <c r="D782" s="167">
        <f>IF('Lineær programmering opg 4'!$M$4=0,"-",(-A782+'Lineær programmering opg 4'!$M$4)/'Lineær programmering opg 4'!$K$4*-1)</f>
        <v>37.391999999995903</v>
      </c>
      <c r="E782" s="167">
        <f>IF('Lineær programmering opg 4'!$M$5=0,"-",(-A782+'Lineær programmering opg 4'!$M$5)/'Lineær programmering opg 4'!$K$5*-1)</f>
        <v>134.02199999999849</v>
      </c>
      <c r="F782" s="167" t="str">
        <f>IF('Lineær programmering opg 4'!$E$6=0,"-",(-A782+'Lineær programmering opg 4'!$M$6)/'Lineær programmering opg 4'!$K$6*-1)</f>
        <v>-</v>
      </c>
      <c r="G782" s="167" t="str">
        <f>IF('Lineær programmering opg 4'!$D$7=0,"-",((-A782+'Lineær programmering opg 4'!$M$7)/'Lineær programmering opg 4'!$K$7)*-1)</f>
        <v>-</v>
      </c>
      <c r="H782" s="167" t="str">
        <f>IF('Lineær programmering opg 4'!$C$8=0,"-",((-A782+'Lineær programmering opg 4'!$M$8)/'Lineær programmering opg 4'!$K$8)*-1)</f>
        <v>-</v>
      </c>
      <c r="I782" s="167" t="str">
        <f>IF('Lineær programmering opg 4'!$D$8=0,"-",'Lineær programmering opg 4'!$G$8)</f>
        <v>-</v>
      </c>
      <c r="J782" s="295">
        <f>A782*'Lineær programmering opg 4'!$C$11+Datatabel!C782*'Lineær programmering opg 4'!$D$11</f>
        <v>27739.19999999959</v>
      </c>
      <c r="K782" s="9">
        <f t="shared" si="62"/>
        <v>0</v>
      </c>
      <c r="L782" s="9">
        <f t="shared" si="63"/>
        <v>0</v>
      </c>
    </row>
    <row r="783" spans="1:12" ht="15" x14ac:dyDescent="0.25">
      <c r="A783" s="167">
        <f t="shared" si="61"/>
        <v>221.28000000000208</v>
      </c>
      <c r="B783" s="325">
        <f t="shared" si="64"/>
        <v>0.92200000000000859</v>
      </c>
      <c r="C783" s="167">
        <f t="shared" si="60"/>
        <v>37.439999999995848</v>
      </c>
      <c r="D783" s="167">
        <f>IF('Lineær programmering opg 4'!$M$4=0,"-",(-A783+'Lineær programmering opg 4'!$M$4)/'Lineær programmering opg 4'!$K$4*-1)</f>
        <v>37.439999999995848</v>
      </c>
      <c r="E783" s="167">
        <f>IF('Lineær programmering opg 4'!$M$5=0,"-",(-A783+'Lineær programmering opg 4'!$M$5)/'Lineær programmering opg 4'!$K$5*-1)</f>
        <v>134.03999999999846</v>
      </c>
      <c r="F783" s="167" t="str">
        <f>IF('Lineær programmering opg 4'!$E$6=0,"-",(-A783+'Lineær programmering opg 4'!$M$6)/'Lineær programmering opg 4'!$K$6*-1)</f>
        <v>-</v>
      </c>
      <c r="G783" s="167" t="str">
        <f>IF('Lineær programmering opg 4'!$D$7=0,"-",((-A783+'Lineær programmering opg 4'!$M$7)/'Lineær programmering opg 4'!$K$7)*-1)</f>
        <v>-</v>
      </c>
      <c r="H783" s="167" t="str">
        <f>IF('Lineær programmering opg 4'!$C$8=0,"-",((-A783+'Lineær programmering opg 4'!$M$8)/'Lineær programmering opg 4'!$K$8)*-1)</f>
        <v>-</v>
      </c>
      <c r="I783" s="167" t="str">
        <f>IF('Lineær programmering opg 4'!$D$8=0,"-",'Lineær programmering opg 4'!$G$8)</f>
        <v>-</v>
      </c>
      <c r="J783" s="295">
        <f>A783*'Lineær programmering opg 4'!$C$11+Datatabel!C783*'Lineær programmering opg 4'!$D$11</f>
        <v>27743.999999999585</v>
      </c>
      <c r="K783" s="9">
        <f t="shared" si="62"/>
        <v>0</v>
      </c>
      <c r="L783" s="9">
        <f t="shared" si="63"/>
        <v>0</v>
      </c>
    </row>
    <row r="784" spans="1:12" ht="15" x14ac:dyDescent="0.25">
      <c r="A784" s="167">
        <f t="shared" si="61"/>
        <v>221.25600000000208</v>
      </c>
      <c r="B784" s="325">
        <f t="shared" si="64"/>
        <v>0.9219000000000086</v>
      </c>
      <c r="C784" s="167">
        <f t="shared" si="60"/>
        <v>37.48799999999585</v>
      </c>
      <c r="D784" s="167">
        <f>IF('Lineær programmering opg 4'!$M$4=0,"-",(-A784+'Lineær programmering opg 4'!$M$4)/'Lineær programmering opg 4'!$K$4*-1)</f>
        <v>37.48799999999585</v>
      </c>
      <c r="E784" s="167">
        <f>IF('Lineær programmering opg 4'!$M$5=0,"-",(-A784+'Lineær programmering opg 4'!$M$5)/'Lineær programmering opg 4'!$K$5*-1)</f>
        <v>134.05799999999846</v>
      </c>
      <c r="F784" s="167" t="str">
        <f>IF('Lineær programmering opg 4'!$E$6=0,"-",(-A784+'Lineær programmering opg 4'!$M$6)/'Lineær programmering opg 4'!$K$6*-1)</f>
        <v>-</v>
      </c>
      <c r="G784" s="167" t="str">
        <f>IF('Lineær programmering opg 4'!$D$7=0,"-",((-A784+'Lineær programmering opg 4'!$M$7)/'Lineær programmering opg 4'!$K$7)*-1)</f>
        <v>-</v>
      </c>
      <c r="H784" s="167" t="str">
        <f>IF('Lineær programmering opg 4'!$C$8=0,"-",((-A784+'Lineær programmering opg 4'!$M$8)/'Lineær programmering opg 4'!$K$8)*-1)</f>
        <v>-</v>
      </c>
      <c r="I784" s="167" t="str">
        <f>IF('Lineær programmering opg 4'!$D$8=0,"-",'Lineær programmering opg 4'!$G$8)</f>
        <v>-</v>
      </c>
      <c r="J784" s="295">
        <f>A784*'Lineær programmering opg 4'!$C$11+Datatabel!C784*'Lineær programmering opg 4'!$D$11</f>
        <v>27748.799999999585</v>
      </c>
      <c r="K784" s="9">
        <f t="shared" si="62"/>
        <v>0</v>
      </c>
      <c r="L784" s="9">
        <f t="shared" si="63"/>
        <v>0</v>
      </c>
    </row>
    <row r="785" spans="1:12" ht="15" x14ac:dyDescent="0.25">
      <c r="A785" s="167">
        <f t="shared" si="61"/>
        <v>221.23200000000207</v>
      </c>
      <c r="B785" s="325">
        <f t="shared" si="64"/>
        <v>0.92180000000000861</v>
      </c>
      <c r="C785" s="167">
        <f t="shared" si="60"/>
        <v>37.535999999995852</v>
      </c>
      <c r="D785" s="167">
        <f>IF('Lineær programmering opg 4'!$M$4=0,"-",(-A785+'Lineær programmering opg 4'!$M$4)/'Lineær programmering opg 4'!$K$4*-1)</f>
        <v>37.535999999995852</v>
      </c>
      <c r="E785" s="167">
        <f>IF('Lineær programmering opg 4'!$M$5=0,"-",(-A785+'Lineær programmering opg 4'!$M$5)/'Lineær programmering opg 4'!$K$5*-1)</f>
        <v>134.07599999999846</v>
      </c>
      <c r="F785" s="167" t="str">
        <f>IF('Lineær programmering opg 4'!$E$6=0,"-",(-A785+'Lineær programmering opg 4'!$M$6)/'Lineær programmering opg 4'!$K$6*-1)</f>
        <v>-</v>
      </c>
      <c r="G785" s="167" t="str">
        <f>IF('Lineær programmering opg 4'!$D$7=0,"-",((-A785+'Lineær programmering opg 4'!$M$7)/'Lineær programmering opg 4'!$K$7)*-1)</f>
        <v>-</v>
      </c>
      <c r="H785" s="167" t="str">
        <f>IF('Lineær programmering opg 4'!$C$8=0,"-",((-A785+'Lineær programmering opg 4'!$M$8)/'Lineær programmering opg 4'!$K$8)*-1)</f>
        <v>-</v>
      </c>
      <c r="I785" s="167" t="str">
        <f>IF('Lineær programmering opg 4'!$D$8=0,"-",'Lineær programmering opg 4'!$G$8)</f>
        <v>-</v>
      </c>
      <c r="J785" s="295">
        <f>A785*'Lineær programmering opg 4'!$C$11+Datatabel!C785*'Lineær programmering opg 4'!$D$11</f>
        <v>27753.599999999584</v>
      </c>
      <c r="K785" s="9">
        <f t="shared" si="62"/>
        <v>0</v>
      </c>
      <c r="L785" s="9">
        <f t="shared" si="63"/>
        <v>0</v>
      </c>
    </row>
    <row r="786" spans="1:12" ht="15" x14ac:dyDescent="0.25">
      <c r="A786" s="167">
        <f t="shared" si="61"/>
        <v>221.20800000000207</v>
      </c>
      <c r="B786" s="325">
        <f t="shared" si="64"/>
        <v>0.92170000000000862</v>
      </c>
      <c r="C786" s="167">
        <f t="shared" si="60"/>
        <v>37.583999999995854</v>
      </c>
      <c r="D786" s="167">
        <f>IF('Lineær programmering opg 4'!$M$4=0,"-",(-A786+'Lineær programmering opg 4'!$M$4)/'Lineær programmering opg 4'!$K$4*-1)</f>
        <v>37.583999999995854</v>
      </c>
      <c r="E786" s="167">
        <f>IF('Lineær programmering opg 4'!$M$5=0,"-",(-A786+'Lineær programmering opg 4'!$M$5)/'Lineær programmering opg 4'!$K$5*-1)</f>
        <v>134.09399999999846</v>
      </c>
      <c r="F786" s="167" t="str">
        <f>IF('Lineær programmering opg 4'!$E$6=0,"-",(-A786+'Lineær programmering opg 4'!$M$6)/'Lineær programmering opg 4'!$K$6*-1)</f>
        <v>-</v>
      </c>
      <c r="G786" s="167" t="str">
        <f>IF('Lineær programmering opg 4'!$D$7=0,"-",((-A786+'Lineær programmering opg 4'!$M$7)/'Lineær programmering opg 4'!$K$7)*-1)</f>
        <v>-</v>
      </c>
      <c r="H786" s="167" t="str">
        <f>IF('Lineær programmering opg 4'!$C$8=0,"-",((-A786+'Lineær programmering opg 4'!$M$8)/'Lineær programmering opg 4'!$K$8)*-1)</f>
        <v>-</v>
      </c>
      <c r="I786" s="167" t="str">
        <f>IF('Lineær programmering opg 4'!$D$8=0,"-",'Lineær programmering opg 4'!$G$8)</f>
        <v>-</v>
      </c>
      <c r="J786" s="295">
        <f>A786*'Lineær programmering opg 4'!$C$11+Datatabel!C786*'Lineær programmering opg 4'!$D$11</f>
        <v>27758.399999999587</v>
      </c>
      <c r="K786" s="9">
        <f t="shared" si="62"/>
        <v>0</v>
      </c>
      <c r="L786" s="9">
        <f t="shared" si="63"/>
        <v>0</v>
      </c>
    </row>
    <row r="787" spans="1:12" ht="15" x14ac:dyDescent="0.25">
      <c r="A787" s="167">
        <f t="shared" si="61"/>
        <v>221.18400000000207</v>
      </c>
      <c r="B787" s="325">
        <f t="shared" si="64"/>
        <v>0.92160000000000863</v>
      </c>
      <c r="C787" s="167">
        <f t="shared" si="60"/>
        <v>37.631999999995855</v>
      </c>
      <c r="D787" s="167">
        <f>IF('Lineær programmering opg 4'!$M$4=0,"-",(-A787+'Lineær programmering opg 4'!$M$4)/'Lineær programmering opg 4'!$K$4*-1)</f>
        <v>37.631999999995855</v>
      </c>
      <c r="E787" s="167">
        <f>IF('Lineær programmering opg 4'!$M$5=0,"-",(-A787+'Lineær programmering opg 4'!$M$5)/'Lineær programmering opg 4'!$K$5*-1)</f>
        <v>134.11199999999846</v>
      </c>
      <c r="F787" s="167" t="str">
        <f>IF('Lineær programmering opg 4'!$E$6=0,"-",(-A787+'Lineær programmering opg 4'!$M$6)/'Lineær programmering opg 4'!$K$6*-1)</f>
        <v>-</v>
      </c>
      <c r="G787" s="167" t="str">
        <f>IF('Lineær programmering opg 4'!$D$7=0,"-",((-A787+'Lineær programmering opg 4'!$M$7)/'Lineær programmering opg 4'!$K$7)*-1)</f>
        <v>-</v>
      </c>
      <c r="H787" s="167" t="str">
        <f>IF('Lineær programmering opg 4'!$C$8=0,"-",((-A787+'Lineær programmering opg 4'!$M$8)/'Lineær programmering opg 4'!$K$8)*-1)</f>
        <v>-</v>
      </c>
      <c r="I787" s="167" t="str">
        <f>IF('Lineær programmering opg 4'!$D$8=0,"-",'Lineær programmering opg 4'!$G$8)</f>
        <v>-</v>
      </c>
      <c r="J787" s="295">
        <f>A787*'Lineær programmering opg 4'!$C$11+Datatabel!C787*'Lineær programmering opg 4'!$D$11</f>
        <v>27763.199999999586</v>
      </c>
      <c r="K787" s="9">
        <f t="shared" si="62"/>
        <v>0</v>
      </c>
      <c r="L787" s="9">
        <f t="shared" si="63"/>
        <v>0</v>
      </c>
    </row>
    <row r="788" spans="1:12" ht="15" x14ac:dyDescent="0.25">
      <c r="A788" s="167">
        <f t="shared" si="61"/>
        <v>221.16000000000207</v>
      </c>
      <c r="B788" s="325">
        <f t="shared" si="64"/>
        <v>0.92150000000000865</v>
      </c>
      <c r="C788" s="167">
        <f t="shared" si="60"/>
        <v>37.679999999995857</v>
      </c>
      <c r="D788" s="167">
        <f>IF('Lineær programmering opg 4'!$M$4=0,"-",(-A788+'Lineær programmering opg 4'!$M$4)/'Lineær programmering opg 4'!$K$4*-1)</f>
        <v>37.679999999995857</v>
      </c>
      <c r="E788" s="167">
        <f>IF('Lineær programmering opg 4'!$M$5=0,"-",(-A788+'Lineær programmering opg 4'!$M$5)/'Lineær programmering opg 4'!$K$5*-1)</f>
        <v>134.12999999999846</v>
      </c>
      <c r="F788" s="167" t="str">
        <f>IF('Lineær programmering opg 4'!$E$6=0,"-",(-A788+'Lineær programmering opg 4'!$M$6)/'Lineær programmering opg 4'!$K$6*-1)</f>
        <v>-</v>
      </c>
      <c r="G788" s="167" t="str">
        <f>IF('Lineær programmering opg 4'!$D$7=0,"-",((-A788+'Lineær programmering opg 4'!$M$7)/'Lineær programmering opg 4'!$K$7)*-1)</f>
        <v>-</v>
      </c>
      <c r="H788" s="167" t="str">
        <f>IF('Lineær programmering opg 4'!$C$8=0,"-",((-A788+'Lineær programmering opg 4'!$M$8)/'Lineær programmering opg 4'!$K$8)*-1)</f>
        <v>-</v>
      </c>
      <c r="I788" s="167" t="str">
        <f>IF('Lineær programmering opg 4'!$D$8=0,"-",'Lineær programmering opg 4'!$G$8)</f>
        <v>-</v>
      </c>
      <c r="J788" s="295">
        <f>A788*'Lineær programmering opg 4'!$C$11+Datatabel!C788*'Lineær programmering opg 4'!$D$11</f>
        <v>27767.999999999585</v>
      </c>
      <c r="K788" s="9">
        <f t="shared" si="62"/>
        <v>0</v>
      </c>
      <c r="L788" s="9">
        <f t="shared" si="63"/>
        <v>0</v>
      </c>
    </row>
    <row r="789" spans="1:12" ht="15" x14ac:dyDescent="0.25">
      <c r="A789" s="167">
        <f t="shared" si="61"/>
        <v>221.13600000000207</v>
      </c>
      <c r="B789" s="325">
        <f t="shared" si="64"/>
        <v>0.92140000000000866</v>
      </c>
      <c r="C789" s="167">
        <f t="shared" si="60"/>
        <v>37.727999999995859</v>
      </c>
      <c r="D789" s="167">
        <f>IF('Lineær programmering opg 4'!$M$4=0,"-",(-A789+'Lineær programmering opg 4'!$M$4)/'Lineær programmering opg 4'!$K$4*-1)</f>
        <v>37.727999999995859</v>
      </c>
      <c r="E789" s="167">
        <f>IF('Lineær programmering opg 4'!$M$5=0,"-",(-A789+'Lineær programmering opg 4'!$M$5)/'Lineær programmering opg 4'!$K$5*-1)</f>
        <v>134.14799999999846</v>
      </c>
      <c r="F789" s="167" t="str">
        <f>IF('Lineær programmering opg 4'!$E$6=0,"-",(-A789+'Lineær programmering opg 4'!$M$6)/'Lineær programmering opg 4'!$K$6*-1)</f>
        <v>-</v>
      </c>
      <c r="G789" s="167" t="str">
        <f>IF('Lineær programmering opg 4'!$D$7=0,"-",((-A789+'Lineær programmering opg 4'!$M$7)/'Lineær programmering opg 4'!$K$7)*-1)</f>
        <v>-</v>
      </c>
      <c r="H789" s="167" t="str">
        <f>IF('Lineær programmering opg 4'!$C$8=0,"-",((-A789+'Lineær programmering opg 4'!$M$8)/'Lineær programmering opg 4'!$K$8)*-1)</f>
        <v>-</v>
      </c>
      <c r="I789" s="167" t="str">
        <f>IF('Lineær programmering opg 4'!$D$8=0,"-",'Lineær programmering opg 4'!$G$8)</f>
        <v>-</v>
      </c>
      <c r="J789" s="295">
        <f>A789*'Lineær programmering opg 4'!$C$11+Datatabel!C789*'Lineær programmering opg 4'!$D$11</f>
        <v>27772.799999999585</v>
      </c>
      <c r="K789" s="9">
        <f t="shared" si="62"/>
        <v>0</v>
      </c>
      <c r="L789" s="9">
        <f t="shared" si="63"/>
        <v>0</v>
      </c>
    </row>
    <row r="790" spans="1:12" ht="15" x14ac:dyDescent="0.25">
      <c r="A790" s="167">
        <f t="shared" si="61"/>
        <v>221.11200000000207</v>
      </c>
      <c r="B790" s="325">
        <f t="shared" si="64"/>
        <v>0.92130000000000867</v>
      </c>
      <c r="C790" s="167">
        <f t="shared" si="60"/>
        <v>37.775999999995861</v>
      </c>
      <c r="D790" s="167">
        <f>IF('Lineær programmering opg 4'!$M$4=0,"-",(-A790+'Lineær programmering opg 4'!$M$4)/'Lineær programmering opg 4'!$K$4*-1)</f>
        <v>37.775999999995861</v>
      </c>
      <c r="E790" s="167">
        <f>IF('Lineær programmering opg 4'!$M$5=0,"-",(-A790+'Lineær programmering opg 4'!$M$5)/'Lineær programmering opg 4'!$K$5*-1)</f>
        <v>134.16599999999846</v>
      </c>
      <c r="F790" s="167" t="str">
        <f>IF('Lineær programmering opg 4'!$E$6=0,"-",(-A790+'Lineær programmering opg 4'!$M$6)/'Lineær programmering opg 4'!$K$6*-1)</f>
        <v>-</v>
      </c>
      <c r="G790" s="167" t="str">
        <f>IF('Lineær programmering opg 4'!$D$7=0,"-",((-A790+'Lineær programmering opg 4'!$M$7)/'Lineær programmering opg 4'!$K$7)*-1)</f>
        <v>-</v>
      </c>
      <c r="H790" s="167" t="str">
        <f>IF('Lineær programmering opg 4'!$C$8=0,"-",((-A790+'Lineær programmering opg 4'!$M$8)/'Lineær programmering opg 4'!$K$8)*-1)</f>
        <v>-</v>
      </c>
      <c r="I790" s="167" t="str">
        <f>IF('Lineær programmering opg 4'!$D$8=0,"-",'Lineær programmering opg 4'!$G$8)</f>
        <v>-</v>
      </c>
      <c r="J790" s="295">
        <f>A790*'Lineær programmering opg 4'!$C$11+Datatabel!C790*'Lineær programmering opg 4'!$D$11</f>
        <v>27777.599999999587</v>
      </c>
      <c r="K790" s="9">
        <f t="shared" si="62"/>
        <v>0</v>
      </c>
      <c r="L790" s="9">
        <f t="shared" si="63"/>
        <v>0</v>
      </c>
    </row>
    <row r="791" spans="1:12" ht="15" x14ac:dyDescent="0.25">
      <c r="A791" s="167">
        <f t="shared" si="61"/>
        <v>221.08800000000207</v>
      </c>
      <c r="B791" s="325">
        <f t="shared" si="64"/>
        <v>0.92120000000000868</v>
      </c>
      <c r="C791" s="167">
        <f t="shared" si="60"/>
        <v>37.823999999995863</v>
      </c>
      <c r="D791" s="167">
        <f>IF('Lineær programmering opg 4'!$M$4=0,"-",(-A791+'Lineær programmering opg 4'!$M$4)/'Lineær programmering opg 4'!$K$4*-1)</f>
        <v>37.823999999995863</v>
      </c>
      <c r="E791" s="167">
        <f>IF('Lineær programmering opg 4'!$M$5=0,"-",(-A791+'Lineær programmering opg 4'!$M$5)/'Lineær programmering opg 4'!$K$5*-1)</f>
        <v>134.18399999999846</v>
      </c>
      <c r="F791" s="167" t="str">
        <f>IF('Lineær programmering opg 4'!$E$6=0,"-",(-A791+'Lineær programmering opg 4'!$M$6)/'Lineær programmering opg 4'!$K$6*-1)</f>
        <v>-</v>
      </c>
      <c r="G791" s="167" t="str">
        <f>IF('Lineær programmering opg 4'!$D$7=0,"-",((-A791+'Lineær programmering opg 4'!$M$7)/'Lineær programmering opg 4'!$K$7)*-1)</f>
        <v>-</v>
      </c>
      <c r="H791" s="167" t="str">
        <f>IF('Lineær programmering opg 4'!$C$8=0,"-",((-A791+'Lineær programmering opg 4'!$M$8)/'Lineær programmering opg 4'!$K$8)*-1)</f>
        <v>-</v>
      </c>
      <c r="I791" s="167" t="str">
        <f>IF('Lineær programmering opg 4'!$D$8=0,"-",'Lineær programmering opg 4'!$G$8)</f>
        <v>-</v>
      </c>
      <c r="J791" s="295">
        <f>A791*'Lineær programmering opg 4'!$C$11+Datatabel!C791*'Lineær programmering opg 4'!$D$11</f>
        <v>27782.399999999587</v>
      </c>
      <c r="K791" s="9">
        <f t="shared" si="62"/>
        <v>0</v>
      </c>
      <c r="L791" s="9">
        <f t="shared" si="63"/>
        <v>0</v>
      </c>
    </row>
    <row r="792" spans="1:12" ht="15" x14ac:dyDescent="0.25">
      <c r="A792" s="167">
        <f t="shared" si="61"/>
        <v>221.0640000000021</v>
      </c>
      <c r="B792" s="325">
        <f t="shared" si="64"/>
        <v>0.92110000000000869</v>
      </c>
      <c r="C792" s="167">
        <f t="shared" si="60"/>
        <v>37.871999999995808</v>
      </c>
      <c r="D792" s="167">
        <f>IF('Lineær programmering opg 4'!$M$4=0,"-",(-A792+'Lineær programmering opg 4'!$M$4)/'Lineær programmering opg 4'!$K$4*-1)</f>
        <v>37.871999999995808</v>
      </c>
      <c r="E792" s="167">
        <f>IF('Lineær programmering opg 4'!$M$5=0,"-",(-A792+'Lineær programmering opg 4'!$M$5)/'Lineær programmering opg 4'!$K$5*-1)</f>
        <v>134.20199999999843</v>
      </c>
      <c r="F792" s="167" t="str">
        <f>IF('Lineær programmering opg 4'!$E$6=0,"-",(-A792+'Lineær programmering opg 4'!$M$6)/'Lineær programmering opg 4'!$K$6*-1)</f>
        <v>-</v>
      </c>
      <c r="G792" s="167" t="str">
        <f>IF('Lineær programmering opg 4'!$D$7=0,"-",((-A792+'Lineær programmering opg 4'!$M$7)/'Lineær programmering opg 4'!$K$7)*-1)</f>
        <v>-</v>
      </c>
      <c r="H792" s="167" t="str">
        <f>IF('Lineær programmering opg 4'!$C$8=0,"-",((-A792+'Lineær programmering opg 4'!$M$8)/'Lineær programmering opg 4'!$K$8)*-1)</f>
        <v>-</v>
      </c>
      <c r="I792" s="167" t="str">
        <f>IF('Lineær programmering opg 4'!$D$8=0,"-",'Lineær programmering opg 4'!$G$8)</f>
        <v>-</v>
      </c>
      <c r="J792" s="295">
        <f>A792*'Lineær programmering opg 4'!$C$11+Datatabel!C792*'Lineær programmering opg 4'!$D$11</f>
        <v>27787.199999999579</v>
      </c>
      <c r="K792" s="9">
        <f t="shared" si="62"/>
        <v>0</v>
      </c>
      <c r="L792" s="9">
        <f t="shared" si="63"/>
        <v>0</v>
      </c>
    </row>
    <row r="793" spans="1:12" ht="15" x14ac:dyDescent="0.25">
      <c r="A793" s="167">
        <f t="shared" si="61"/>
        <v>221.0400000000021</v>
      </c>
      <c r="B793" s="325">
        <f t="shared" si="64"/>
        <v>0.9210000000000087</v>
      </c>
      <c r="C793" s="167">
        <f t="shared" si="60"/>
        <v>37.91999999999581</v>
      </c>
      <c r="D793" s="167">
        <f>IF('Lineær programmering opg 4'!$M$4=0,"-",(-A793+'Lineær programmering opg 4'!$M$4)/'Lineær programmering opg 4'!$K$4*-1)</f>
        <v>37.91999999999581</v>
      </c>
      <c r="E793" s="167">
        <f>IF('Lineær programmering opg 4'!$M$5=0,"-",(-A793+'Lineær programmering opg 4'!$M$5)/'Lineær programmering opg 4'!$K$5*-1)</f>
        <v>134.21999999999844</v>
      </c>
      <c r="F793" s="167" t="str">
        <f>IF('Lineær programmering opg 4'!$E$6=0,"-",(-A793+'Lineær programmering opg 4'!$M$6)/'Lineær programmering opg 4'!$K$6*-1)</f>
        <v>-</v>
      </c>
      <c r="G793" s="167" t="str">
        <f>IF('Lineær programmering opg 4'!$D$7=0,"-",((-A793+'Lineær programmering opg 4'!$M$7)/'Lineær programmering opg 4'!$K$7)*-1)</f>
        <v>-</v>
      </c>
      <c r="H793" s="167" t="str">
        <f>IF('Lineær programmering opg 4'!$C$8=0,"-",((-A793+'Lineær programmering opg 4'!$M$8)/'Lineær programmering opg 4'!$K$8)*-1)</f>
        <v>-</v>
      </c>
      <c r="I793" s="167" t="str">
        <f>IF('Lineær programmering opg 4'!$D$8=0,"-",'Lineær programmering opg 4'!$G$8)</f>
        <v>-</v>
      </c>
      <c r="J793" s="295">
        <f>A793*'Lineær programmering opg 4'!$C$11+Datatabel!C793*'Lineær programmering opg 4'!$D$11</f>
        <v>27791.999999999582</v>
      </c>
      <c r="K793" s="9">
        <f t="shared" si="62"/>
        <v>0</v>
      </c>
      <c r="L793" s="9">
        <f t="shared" si="63"/>
        <v>0</v>
      </c>
    </row>
    <row r="794" spans="1:12" ht="15" x14ac:dyDescent="0.25">
      <c r="A794" s="167">
        <f t="shared" si="61"/>
        <v>221.01600000000209</v>
      </c>
      <c r="B794" s="325">
        <f t="shared" si="64"/>
        <v>0.92090000000000871</v>
      </c>
      <c r="C794" s="167">
        <f t="shared" si="60"/>
        <v>37.967999999995811</v>
      </c>
      <c r="D794" s="167">
        <f>IF('Lineær programmering opg 4'!$M$4=0,"-",(-A794+'Lineær programmering opg 4'!$M$4)/'Lineær programmering opg 4'!$K$4*-1)</f>
        <v>37.967999999995811</v>
      </c>
      <c r="E794" s="167">
        <f>IF('Lineær programmering opg 4'!$M$5=0,"-",(-A794+'Lineær programmering opg 4'!$M$5)/'Lineær programmering opg 4'!$K$5*-1)</f>
        <v>134.23799999999844</v>
      </c>
      <c r="F794" s="167" t="str">
        <f>IF('Lineær programmering opg 4'!$E$6=0,"-",(-A794+'Lineær programmering opg 4'!$M$6)/'Lineær programmering opg 4'!$K$6*-1)</f>
        <v>-</v>
      </c>
      <c r="G794" s="167" t="str">
        <f>IF('Lineær programmering opg 4'!$D$7=0,"-",((-A794+'Lineær programmering opg 4'!$M$7)/'Lineær programmering opg 4'!$K$7)*-1)</f>
        <v>-</v>
      </c>
      <c r="H794" s="167" t="str">
        <f>IF('Lineær programmering opg 4'!$C$8=0,"-",((-A794+'Lineær programmering opg 4'!$M$8)/'Lineær programmering opg 4'!$K$8)*-1)</f>
        <v>-</v>
      </c>
      <c r="I794" s="167" t="str">
        <f>IF('Lineær programmering opg 4'!$D$8=0,"-",'Lineær programmering opg 4'!$G$8)</f>
        <v>-</v>
      </c>
      <c r="J794" s="295">
        <f>A794*'Lineær programmering opg 4'!$C$11+Datatabel!C794*'Lineær programmering opg 4'!$D$11</f>
        <v>27796.799999999581</v>
      </c>
      <c r="K794" s="9">
        <f t="shared" si="62"/>
        <v>0</v>
      </c>
      <c r="L794" s="9">
        <f t="shared" si="63"/>
        <v>0</v>
      </c>
    </row>
    <row r="795" spans="1:12" ht="15" x14ac:dyDescent="0.25">
      <c r="A795" s="167">
        <f t="shared" si="61"/>
        <v>220.99200000000209</v>
      </c>
      <c r="B795" s="325">
        <f t="shared" si="64"/>
        <v>0.92080000000000872</v>
      </c>
      <c r="C795" s="167">
        <f t="shared" si="60"/>
        <v>38.015999999995813</v>
      </c>
      <c r="D795" s="167">
        <f>IF('Lineær programmering opg 4'!$M$4=0,"-",(-A795+'Lineær programmering opg 4'!$M$4)/'Lineær programmering opg 4'!$K$4*-1)</f>
        <v>38.015999999995813</v>
      </c>
      <c r="E795" s="167">
        <f>IF('Lineær programmering opg 4'!$M$5=0,"-",(-A795+'Lineær programmering opg 4'!$M$5)/'Lineær programmering opg 4'!$K$5*-1)</f>
        <v>134.25599999999844</v>
      </c>
      <c r="F795" s="167" t="str">
        <f>IF('Lineær programmering opg 4'!$E$6=0,"-",(-A795+'Lineær programmering opg 4'!$M$6)/'Lineær programmering opg 4'!$K$6*-1)</f>
        <v>-</v>
      </c>
      <c r="G795" s="167" t="str">
        <f>IF('Lineær programmering opg 4'!$D$7=0,"-",((-A795+'Lineær programmering opg 4'!$M$7)/'Lineær programmering opg 4'!$K$7)*-1)</f>
        <v>-</v>
      </c>
      <c r="H795" s="167" t="str">
        <f>IF('Lineær programmering opg 4'!$C$8=0,"-",((-A795+'Lineær programmering opg 4'!$M$8)/'Lineær programmering opg 4'!$K$8)*-1)</f>
        <v>-</v>
      </c>
      <c r="I795" s="167" t="str">
        <f>IF('Lineær programmering opg 4'!$D$8=0,"-",'Lineær programmering opg 4'!$G$8)</f>
        <v>-</v>
      </c>
      <c r="J795" s="295">
        <f>A795*'Lineær programmering opg 4'!$C$11+Datatabel!C795*'Lineær programmering opg 4'!$D$11</f>
        <v>27801.59999999958</v>
      </c>
      <c r="K795" s="9">
        <f t="shared" si="62"/>
        <v>0</v>
      </c>
      <c r="L795" s="9">
        <f t="shared" si="63"/>
        <v>0</v>
      </c>
    </row>
    <row r="796" spans="1:12" ht="15" x14ac:dyDescent="0.25">
      <c r="A796" s="167">
        <f t="shared" si="61"/>
        <v>220.96800000000209</v>
      </c>
      <c r="B796" s="325">
        <f t="shared" si="64"/>
        <v>0.92070000000000873</v>
      </c>
      <c r="C796" s="167">
        <f t="shared" si="60"/>
        <v>38.063999999995815</v>
      </c>
      <c r="D796" s="167">
        <f>IF('Lineær programmering opg 4'!$M$4=0,"-",(-A796+'Lineær programmering opg 4'!$M$4)/'Lineær programmering opg 4'!$K$4*-1)</f>
        <v>38.063999999995815</v>
      </c>
      <c r="E796" s="167">
        <f>IF('Lineær programmering opg 4'!$M$5=0,"-",(-A796+'Lineær programmering opg 4'!$M$5)/'Lineær programmering opg 4'!$K$5*-1)</f>
        <v>134.27399999999844</v>
      </c>
      <c r="F796" s="167" t="str">
        <f>IF('Lineær programmering opg 4'!$E$6=0,"-",(-A796+'Lineær programmering opg 4'!$M$6)/'Lineær programmering opg 4'!$K$6*-1)</f>
        <v>-</v>
      </c>
      <c r="G796" s="167" t="str">
        <f>IF('Lineær programmering opg 4'!$D$7=0,"-",((-A796+'Lineær programmering opg 4'!$M$7)/'Lineær programmering opg 4'!$K$7)*-1)</f>
        <v>-</v>
      </c>
      <c r="H796" s="167" t="str">
        <f>IF('Lineær programmering opg 4'!$C$8=0,"-",((-A796+'Lineær programmering opg 4'!$M$8)/'Lineær programmering opg 4'!$K$8)*-1)</f>
        <v>-</v>
      </c>
      <c r="I796" s="167" t="str">
        <f>IF('Lineær programmering opg 4'!$D$8=0,"-",'Lineær programmering opg 4'!$G$8)</f>
        <v>-</v>
      </c>
      <c r="J796" s="295">
        <f>A796*'Lineær programmering opg 4'!$C$11+Datatabel!C796*'Lineær programmering opg 4'!$D$11</f>
        <v>27806.399999999583</v>
      </c>
      <c r="K796" s="9">
        <f t="shared" si="62"/>
        <v>0</v>
      </c>
      <c r="L796" s="9">
        <f t="shared" si="63"/>
        <v>0</v>
      </c>
    </row>
    <row r="797" spans="1:12" ht="15" x14ac:dyDescent="0.25">
      <c r="A797" s="167">
        <f t="shared" si="61"/>
        <v>220.94400000000209</v>
      </c>
      <c r="B797" s="325">
        <f t="shared" si="64"/>
        <v>0.92060000000000874</v>
      </c>
      <c r="C797" s="167">
        <f t="shared" si="60"/>
        <v>38.111999999995817</v>
      </c>
      <c r="D797" s="167">
        <f>IF('Lineær programmering opg 4'!$M$4=0,"-",(-A797+'Lineær programmering opg 4'!$M$4)/'Lineær programmering opg 4'!$K$4*-1)</f>
        <v>38.111999999995817</v>
      </c>
      <c r="E797" s="167">
        <f>IF('Lineær programmering opg 4'!$M$5=0,"-",(-A797+'Lineær programmering opg 4'!$M$5)/'Lineær programmering opg 4'!$K$5*-1)</f>
        <v>134.29199999999844</v>
      </c>
      <c r="F797" s="167" t="str">
        <f>IF('Lineær programmering opg 4'!$E$6=0,"-",(-A797+'Lineær programmering opg 4'!$M$6)/'Lineær programmering opg 4'!$K$6*-1)</f>
        <v>-</v>
      </c>
      <c r="G797" s="167" t="str">
        <f>IF('Lineær programmering opg 4'!$D$7=0,"-",((-A797+'Lineær programmering opg 4'!$M$7)/'Lineær programmering opg 4'!$K$7)*-1)</f>
        <v>-</v>
      </c>
      <c r="H797" s="167" t="str">
        <f>IF('Lineær programmering opg 4'!$C$8=0,"-",((-A797+'Lineær programmering opg 4'!$M$8)/'Lineær programmering opg 4'!$K$8)*-1)</f>
        <v>-</v>
      </c>
      <c r="I797" s="167" t="str">
        <f>IF('Lineær programmering opg 4'!$D$8=0,"-",'Lineær programmering opg 4'!$G$8)</f>
        <v>-</v>
      </c>
      <c r="J797" s="295">
        <f>A797*'Lineær programmering opg 4'!$C$11+Datatabel!C797*'Lineær programmering opg 4'!$D$11</f>
        <v>27811.199999999582</v>
      </c>
      <c r="K797" s="9">
        <f t="shared" si="62"/>
        <v>0</v>
      </c>
      <c r="L797" s="9">
        <f t="shared" si="63"/>
        <v>0</v>
      </c>
    </row>
    <row r="798" spans="1:12" ht="15" x14ac:dyDescent="0.25">
      <c r="A798" s="167">
        <f t="shared" si="61"/>
        <v>220.92000000000209</v>
      </c>
      <c r="B798" s="325">
        <f t="shared" si="64"/>
        <v>0.92050000000000876</v>
      </c>
      <c r="C798" s="167">
        <f t="shared" si="60"/>
        <v>38.159999999995819</v>
      </c>
      <c r="D798" s="167">
        <f>IF('Lineær programmering opg 4'!$M$4=0,"-",(-A798+'Lineær programmering opg 4'!$M$4)/'Lineær programmering opg 4'!$K$4*-1)</f>
        <v>38.159999999995819</v>
      </c>
      <c r="E798" s="167">
        <f>IF('Lineær programmering opg 4'!$M$5=0,"-",(-A798+'Lineær programmering opg 4'!$M$5)/'Lineær programmering opg 4'!$K$5*-1)</f>
        <v>134.30999999999844</v>
      </c>
      <c r="F798" s="167" t="str">
        <f>IF('Lineær programmering opg 4'!$E$6=0,"-",(-A798+'Lineær programmering opg 4'!$M$6)/'Lineær programmering opg 4'!$K$6*-1)</f>
        <v>-</v>
      </c>
      <c r="G798" s="167" t="str">
        <f>IF('Lineær programmering opg 4'!$D$7=0,"-",((-A798+'Lineær programmering opg 4'!$M$7)/'Lineær programmering opg 4'!$K$7)*-1)</f>
        <v>-</v>
      </c>
      <c r="H798" s="167" t="str">
        <f>IF('Lineær programmering opg 4'!$C$8=0,"-",((-A798+'Lineær programmering opg 4'!$M$8)/'Lineær programmering opg 4'!$K$8)*-1)</f>
        <v>-</v>
      </c>
      <c r="I798" s="167" t="str">
        <f>IF('Lineær programmering opg 4'!$D$8=0,"-",'Lineær programmering opg 4'!$G$8)</f>
        <v>-</v>
      </c>
      <c r="J798" s="295">
        <f>A798*'Lineær programmering opg 4'!$C$11+Datatabel!C798*'Lineær programmering opg 4'!$D$11</f>
        <v>27815.999999999578</v>
      </c>
      <c r="K798" s="9">
        <f t="shared" si="62"/>
        <v>0</v>
      </c>
      <c r="L798" s="9">
        <f t="shared" si="63"/>
        <v>0</v>
      </c>
    </row>
    <row r="799" spans="1:12" ht="15" x14ac:dyDescent="0.25">
      <c r="A799" s="167">
        <f t="shared" si="61"/>
        <v>220.89600000000212</v>
      </c>
      <c r="B799" s="325">
        <f t="shared" si="64"/>
        <v>0.92040000000000877</v>
      </c>
      <c r="C799" s="167">
        <f t="shared" si="60"/>
        <v>38.207999999995764</v>
      </c>
      <c r="D799" s="167">
        <f>IF('Lineær programmering opg 4'!$M$4=0,"-",(-A799+'Lineær programmering opg 4'!$M$4)/'Lineær programmering opg 4'!$K$4*-1)</f>
        <v>38.207999999995764</v>
      </c>
      <c r="E799" s="167">
        <f>IF('Lineær programmering opg 4'!$M$5=0,"-",(-A799+'Lineær programmering opg 4'!$M$5)/'Lineær programmering opg 4'!$K$5*-1)</f>
        <v>134.32799999999841</v>
      </c>
      <c r="F799" s="167" t="str">
        <f>IF('Lineær programmering opg 4'!$E$6=0,"-",(-A799+'Lineær programmering opg 4'!$M$6)/'Lineær programmering opg 4'!$K$6*-1)</f>
        <v>-</v>
      </c>
      <c r="G799" s="167" t="str">
        <f>IF('Lineær programmering opg 4'!$D$7=0,"-",((-A799+'Lineær programmering opg 4'!$M$7)/'Lineær programmering opg 4'!$K$7)*-1)</f>
        <v>-</v>
      </c>
      <c r="H799" s="167" t="str">
        <f>IF('Lineær programmering opg 4'!$C$8=0,"-",((-A799+'Lineær programmering opg 4'!$M$8)/'Lineær programmering opg 4'!$K$8)*-1)</f>
        <v>-</v>
      </c>
      <c r="I799" s="167" t="str">
        <f>IF('Lineær programmering opg 4'!$D$8=0,"-",'Lineær programmering opg 4'!$G$8)</f>
        <v>-</v>
      </c>
      <c r="J799" s="295">
        <f>A799*'Lineær programmering opg 4'!$C$11+Datatabel!C799*'Lineær programmering opg 4'!$D$11</f>
        <v>27820.799999999577</v>
      </c>
      <c r="K799" s="9">
        <f t="shared" si="62"/>
        <v>0</v>
      </c>
      <c r="L799" s="9">
        <f t="shared" si="63"/>
        <v>0</v>
      </c>
    </row>
    <row r="800" spans="1:12" ht="15" x14ac:dyDescent="0.25">
      <c r="A800" s="167">
        <f t="shared" si="61"/>
        <v>220.87200000000212</v>
      </c>
      <c r="B800" s="325">
        <f t="shared" si="64"/>
        <v>0.92030000000000878</v>
      </c>
      <c r="C800" s="167">
        <f t="shared" si="60"/>
        <v>38.255999999995765</v>
      </c>
      <c r="D800" s="167">
        <f>IF('Lineær programmering opg 4'!$M$4=0,"-",(-A800+'Lineær programmering opg 4'!$M$4)/'Lineær programmering opg 4'!$K$4*-1)</f>
        <v>38.255999999995765</v>
      </c>
      <c r="E800" s="167">
        <f>IF('Lineær programmering opg 4'!$M$5=0,"-",(-A800+'Lineær programmering opg 4'!$M$5)/'Lineær programmering opg 4'!$K$5*-1)</f>
        <v>134.34599999999841</v>
      </c>
      <c r="F800" s="167" t="str">
        <f>IF('Lineær programmering opg 4'!$E$6=0,"-",(-A800+'Lineær programmering opg 4'!$M$6)/'Lineær programmering opg 4'!$K$6*-1)</f>
        <v>-</v>
      </c>
      <c r="G800" s="167" t="str">
        <f>IF('Lineær programmering opg 4'!$D$7=0,"-",((-A800+'Lineær programmering opg 4'!$M$7)/'Lineær programmering opg 4'!$K$7)*-1)</f>
        <v>-</v>
      </c>
      <c r="H800" s="167" t="str">
        <f>IF('Lineær programmering opg 4'!$C$8=0,"-",((-A800+'Lineær programmering opg 4'!$M$8)/'Lineær programmering opg 4'!$K$8)*-1)</f>
        <v>-</v>
      </c>
      <c r="I800" s="167" t="str">
        <f>IF('Lineær programmering opg 4'!$D$8=0,"-",'Lineær programmering opg 4'!$G$8)</f>
        <v>-</v>
      </c>
      <c r="J800" s="295">
        <f>A800*'Lineær programmering opg 4'!$C$11+Datatabel!C800*'Lineær programmering opg 4'!$D$11</f>
        <v>27825.599999999577</v>
      </c>
      <c r="K800" s="9">
        <f t="shared" si="62"/>
        <v>0</v>
      </c>
      <c r="L800" s="9">
        <f t="shared" si="63"/>
        <v>0</v>
      </c>
    </row>
    <row r="801" spans="1:12" ht="15" x14ac:dyDescent="0.25">
      <c r="A801" s="167">
        <f t="shared" si="61"/>
        <v>220.84800000000212</v>
      </c>
      <c r="B801" s="325">
        <f t="shared" si="64"/>
        <v>0.92020000000000879</v>
      </c>
      <c r="C801" s="167">
        <f t="shared" si="60"/>
        <v>38.303999999995767</v>
      </c>
      <c r="D801" s="167">
        <f>IF('Lineær programmering opg 4'!$M$4=0,"-",(-A801+'Lineær programmering opg 4'!$M$4)/'Lineær programmering opg 4'!$K$4*-1)</f>
        <v>38.303999999995767</v>
      </c>
      <c r="E801" s="167">
        <f>IF('Lineær programmering opg 4'!$M$5=0,"-",(-A801+'Lineær programmering opg 4'!$M$5)/'Lineær programmering opg 4'!$K$5*-1)</f>
        <v>134.36399999999841</v>
      </c>
      <c r="F801" s="167" t="str">
        <f>IF('Lineær programmering opg 4'!$E$6=0,"-",(-A801+'Lineær programmering opg 4'!$M$6)/'Lineær programmering opg 4'!$K$6*-1)</f>
        <v>-</v>
      </c>
      <c r="G801" s="167" t="str">
        <f>IF('Lineær programmering opg 4'!$D$7=0,"-",((-A801+'Lineær programmering opg 4'!$M$7)/'Lineær programmering opg 4'!$K$7)*-1)</f>
        <v>-</v>
      </c>
      <c r="H801" s="167" t="str">
        <f>IF('Lineær programmering opg 4'!$C$8=0,"-",((-A801+'Lineær programmering opg 4'!$M$8)/'Lineær programmering opg 4'!$K$8)*-1)</f>
        <v>-</v>
      </c>
      <c r="I801" s="167" t="str">
        <f>IF('Lineær programmering opg 4'!$D$8=0,"-",'Lineær programmering opg 4'!$G$8)</f>
        <v>-</v>
      </c>
      <c r="J801" s="295">
        <f>A801*'Lineær programmering opg 4'!$C$11+Datatabel!C801*'Lineær programmering opg 4'!$D$11</f>
        <v>27830.399999999576</v>
      </c>
      <c r="K801" s="9">
        <f t="shared" si="62"/>
        <v>0</v>
      </c>
      <c r="L801" s="9">
        <f t="shared" si="63"/>
        <v>0</v>
      </c>
    </row>
    <row r="802" spans="1:12" ht="15" x14ac:dyDescent="0.25">
      <c r="A802" s="167">
        <f t="shared" si="61"/>
        <v>220.82400000000212</v>
      </c>
      <c r="B802" s="325">
        <f t="shared" si="64"/>
        <v>0.9201000000000088</v>
      </c>
      <c r="C802" s="167">
        <f t="shared" si="60"/>
        <v>38.351999999995769</v>
      </c>
      <c r="D802" s="167">
        <f>IF('Lineær programmering opg 4'!$M$4=0,"-",(-A802+'Lineær programmering opg 4'!$M$4)/'Lineær programmering opg 4'!$K$4*-1)</f>
        <v>38.351999999995769</v>
      </c>
      <c r="E802" s="167">
        <f>IF('Lineær programmering opg 4'!$M$5=0,"-",(-A802+'Lineær programmering opg 4'!$M$5)/'Lineær programmering opg 4'!$K$5*-1)</f>
        <v>134.38199999999841</v>
      </c>
      <c r="F802" s="167" t="str">
        <f>IF('Lineær programmering opg 4'!$E$6=0,"-",(-A802+'Lineær programmering opg 4'!$M$6)/'Lineær programmering opg 4'!$K$6*-1)</f>
        <v>-</v>
      </c>
      <c r="G802" s="167" t="str">
        <f>IF('Lineær programmering opg 4'!$D$7=0,"-",((-A802+'Lineær programmering opg 4'!$M$7)/'Lineær programmering opg 4'!$K$7)*-1)</f>
        <v>-</v>
      </c>
      <c r="H802" s="167" t="str">
        <f>IF('Lineær programmering opg 4'!$C$8=0,"-",((-A802+'Lineær programmering opg 4'!$M$8)/'Lineær programmering opg 4'!$K$8)*-1)</f>
        <v>-</v>
      </c>
      <c r="I802" s="167" t="str">
        <f>IF('Lineær programmering opg 4'!$D$8=0,"-",'Lineær programmering opg 4'!$G$8)</f>
        <v>-</v>
      </c>
      <c r="J802" s="295">
        <f>A802*'Lineær programmering opg 4'!$C$11+Datatabel!C802*'Lineær programmering opg 4'!$D$11</f>
        <v>27835.199999999579</v>
      </c>
      <c r="K802" s="9">
        <f t="shared" si="62"/>
        <v>0</v>
      </c>
      <c r="L802" s="9">
        <f t="shared" si="63"/>
        <v>0</v>
      </c>
    </row>
    <row r="803" spans="1:12" ht="15" x14ac:dyDescent="0.25">
      <c r="A803" s="167">
        <f t="shared" si="61"/>
        <v>220.80000000000211</v>
      </c>
      <c r="B803" s="325">
        <f t="shared" si="64"/>
        <v>0.92000000000000881</v>
      </c>
      <c r="C803" s="167">
        <f t="shared" si="60"/>
        <v>38.399999999995771</v>
      </c>
      <c r="D803" s="167">
        <f>IF('Lineær programmering opg 4'!$M$4=0,"-",(-A803+'Lineær programmering opg 4'!$M$4)/'Lineær programmering opg 4'!$K$4*-1)</f>
        <v>38.399999999995771</v>
      </c>
      <c r="E803" s="167">
        <f>IF('Lineær programmering opg 4'!$M$5=0,"-",(-A803+'Lineær programmering opg 4'!$M$5)/'Lineær programmering opg 4'!$K$5*-1)</f>
        <v>134.39999999999841</v>
      </c>
      <c r="F803" s="167" t="str">
        <f>IF('Lineær programmering opg 4'!$E$6=0,"-",(-A803+'Lineær programmering opg 4'!$M$6)/'Lineær programmering opg 4'!$K$6*-1)</f>
        <v>-</v>
      </c>
      <c r="G803" s="167" t="str">
        <f>IF('Lineær programmering opg 4'!$D$7=0,"-",((-A803+'Lineær programmering opg 4'!$M$7)/'Lineær programmering opg 4'!$K$7)*-1)</f>
        <v>-</v>
      </c>
      <c r="H803" s="167" t="str">
        <f>IF('Lineær programmering opg 4'!$C$8=0,"-",((-A803+'Lineær programmering opg 4'!$M$8)/'Lineær programmering opg 4'!$K$8)*-1)</f>
        <v>-</v>
      </c>
      <c r="I803" s="167" t="str">
        <f>IF('Lineær programmering opg 4'!$D$8=0,"-",'Lineær programmering opg 4'!$G$8)</f>
        <v>-</v>
      </c>
      <c r="J803" s="295">
        <f>A803*'Lineær programmering opg 4'!$C$11+Datatabel!C803*'Lineær programmering opg 4'!$D$11</f>
        <v>27839.999999999578</v>
      </c>
      <c r="K803" s="9">
        <f t="shared" si="62"/>
        <v>0</v>
      </c>
      <c r="L803" s="9">
        <f t="shared" si="63"/>
        <v>0</v>
      </c>
    </row>
    <row r="804" spans="1:12" ht="15" x14ac:dyDescent="0.25">
      <c r="A804" s="167">
        <f t="shared" si="61"/>
        <v>220.77600000000211</v>
      </c>
      <c r="B804" s="325">
        <f t="shared" si="64"/>
        <v>0.91990000000000882</v>
      </c>
      <c r="C804" s="167">
        <f t="shared" si="60"/>
        <v>38.447999999995773</v>
      </c>
      <c r="D804" s="167">
        <f>IF('Lineær programmering opg 4'!$M$4=0,"-",(-A804+'Lineær programmering opg 4'!$M$4)/'Lineær programmering opg 4'!$K$4*-1)</f>
        <v>38.447999999995773</v>
      </c>
      <c r="E804" s="167">
        <f>IF('Lineær programmering opg 4'!$M$5=0,"-",(-A804+'Lineær programmering opg 4'!$M$5)/'Lineær programmering opg 4'!$K$5*-1)</f>
        <v>134.41799999999841</v>
      </c>
      <c r="F804" s="167" t="str">
        <f>IF('Lineær programmering opg 4'!$E$6=0,"-",(-A804+'Lineær programmering opg 4'!$M$6)/'Lineær programmering opg 4'!$K$6*-1)</f>
        <v>-</v>
      </c>
      <c r="G804" s="167" t="str">
        <f>IF('Lineær programmering opg 4'!$D$7=0,"-",((-A804+'Lineær programmering opg 4'!$M$7)/'Lineær programmering opg 4'!$K$7)*-1)</f>
        <v>-</v>
      </c>
      <c r="H804" s="167" t="str">
        <f>IF('Lineær programmering opg 4'!$C$8=0,"-",((-A804+'Lineær programmering opg 4'!$M$8)/'Lineær programmering opg 4'!$K$8)*-1)</f>
        <v>-</v>
      </c>
      <c r="I804" s="167" t="str">
        <f>IF('Lineær programmering opg 4'!$D$8=0,"-",'Lineær programmering opg 4'!$G$8)</f>
        <v>-</v>
      </c>
      <c r="J804" s="295">
        <f>A804*'Lineær programmering opg 4'!$C$11+Datatabel!C804*'Lineær programmering opg 4'!$D$11</f>
        <v>27844.799999999574</v>
      </c>
      <c r="K804" s="9">
        <f t="shared" si="62"/>
        <v>0</v>
      </c>
      <c r="L804" s="9">
        <f t="shared" si="63"/>
        <v>0</v>
      </c>
    </row>
    <row r="805" spans="1:12" ht="15" x14ac:dyDescent="0.25">
      <c r="A805" s="167">
        <f t="shared" si="61"/>
        <v>220.75200000000211</v>
      </c>
      <c r="B805" s="325">
        <f t="shared" si="64"/>
        <v>0.91980000000000883</v>
      </c>
      <c r="C805" s="167">
        <f t="shared" si="60"/>
        <v>38.495999999995774</v>
      </c>
      <c r="D805" s="167">
        <f>IF('Lineær programmering opg 4'!$M$4=0,"-",(-A805+'Lineær programmering opg 4'!$M$4)/'Lineær programmering opg 4'!$K$4*-1)</f>
        <v>38.495999999995774</v>
      </c>
      <c r="E805" s="167">
        <f>IF('Lineær programmering opg 4'!$M$5=0,"-",(-A805+'Lineær programmering opg 4'!$M$5)/'Lineær programmering opg 4'!$K$5*-1)</f>
        <v>134.43599999999842</v>
      </c>
      <c r="F805" s="167" t="str">
        <f>IF('Lineær programmering opg 4'!$E$6=0,"-",(-A805+'Lineær programmering opg 4'!$M$6)/'Lineær programmering opg 4'!$K$6*-1)</f>
        <v>-</v>
      </c>
      <c r="G805" s="167" t="str">
        <f>IF('Lineær programmering opg 4'!$D$7=0,"-",((-A805+'Lineær programmering opg 4'!$M$7)/'Lineær programmering opg 4'!$K$7)*-1)</f>
        <v>-</v>
      </c>
      <c r="H805" s="167" t="str">
        <f>IF('Lineær programmering opg 4'!$C$8=0,"-",((-A805+'Lineær programmering opg 4'!$M$8)/'Lineær programmering opg 4'!$K$8)*-1)</f>
        <v>-</v>
      </c>
      <c r="I805" s="167" t="str">
        <f>IF('Lineær programmering opg 4'!$D$8=0,"-",'Lineær programmering opg 4'!$G$8)</f>
        <v>-</v>
      </c>
      <c r="J805" s="295">
        <f>A805*'Lineær programmering opg 4'!$C$11+Datatabel!C805*'Lineær programmering opg 4'!$D$11</f>
        <v>27849.599999999577</v>
      </c>
      <c r="K805" s="9">
        <f t="shared" si="62"/>
        <v>0</v>
      </c>
      <c r="L805" s="9">
        <f t="shared" si="63"/>
        <v>0</v>
      </c>
    </row>
    <row r="806" spans="1:12" ht="15" x14ac:dyDescent="0.25">
      <c r="A806" s="167">
        <f t="shared" si="61"/>
        <v>220.72800000000211</v>
      </c>
      <c r="B806" s="325">
        <f t="shared" si="64"/>
        <v>0.91970000000000884</v>
      </c>
      <c r="C806" s="167">
        <f t="shared" si="60"/>
        <v>38.543999999995776</v>
      </c>
      <c r="D806" s="167">
        <f>IF('Lineær programmering opg 4'!$M$4=0,"-",(-A806+'Lineær programmering opg 4'!$M$4)/'Lineær programmering opg 4'!$K$4*-1)</f>
        <v>38.543999999995776</v>
      </c>
      <c r="E806" s="167">
        <f>IF('Lineær programmering opg 4'!$M$5=0,"-",(-A806+'Lineær programmering opg 4'!$M$5)/'Lineær programmering opg 4'!$K$5*-1)</f>
        <v>134.45399999999842</v>
      </c>
      <c r="F806" s="167" t="str">
        <f>IF('Lineær programmering opg 4'!$E$6=0,"-",(-A806+'Lineær programmering opg 4'!$M$6)/'Lineær programmering opg 4'!$K$6*-1)</f>
        <v>-</v>
      </c>
      <c r="G806" s="167" t="str">
        <f>IF('Lineær programmering opg 4'!$D$7=0,"-",((-A806+'Lineær programmering opg 4'!$M$7)/'Lineær programmering opg 4'!$K$7)*-1)</f>
        <v>-</v>
      </c>
      <c r="H806" s="167" t="str">
        <f>IF('Lineær programmering opg 4'!$C$8=0,"-",((-A806+'Lineær programmering opg 4'!$M$8)/'Lineær programmering opg 4'!$K$8)*-1)</f>
        <v>-</v>
      </c>
      <c r="I806" s="167" t="str">
        <f>IF('Lineær programmering opg 4'!$D$8=0,"-",'Lineær programmering opg 4'!$G$8)</f>
        <v>-</v>
      </c>
      <c r="J806" s="295">
        <f>A806*'Lineær programmering opg 4'!$C$11+Datatabel!C806*'Lineær programmering opg 4'!$D$11</f>
        <v>27854.399999999576</v>
      </c>
      <c r="K806" s="9">
        <f t="shared" si="62"/>
        <v>0</v>
      </c>
      <c r="L806" s="9">
        <f t="shared" si="63"/>
        <v>0</v>
      </c>
    </row>
    <row r="807" spans="1:12" ht="15" x14ac:dyDescent="0.25">
      <c r="A807" s="167">
        <f t="shared" si="61"/>
        <v>220.70400000000211</v>
      </c>
      <c r="B807" s="325">
        <f t="shared" si="64"/>
        <v>0.91960000000000885</v>
      </c>
      <c r="C807" s="167">
        <f t="shared" si="60"/>
        <v>38.591999999995778</v>
      </c>
      <c r="D807" s="167">
        <f>IF('Lineær programmering opg 4'!$M$4=0,"-",(-A807+'Lineær programmering opg 4'!$M$4)/'Lineær programmering opg 4'!$K$4*-1)</f>
        <v>38.591999999995778</v>
      </c>
      <c r="E807" s="167">
        <f>IF('Lineær programmering opg 4'!$M$5=0,"-",(-A807+'Lineær programmering opg 4'!$M$5)/'Lineær programmering opg 4'!$K$5*-1)</f>
        <v>134.47199999999842</v>
      </c>
      <c r="F807" s="167" t="str">
        <f>IF('Lineær programmering opg 4'!$E$6=0,"-",(-A807+'Lineær programmering opg 4'!$M$6)/'Lineær programmering opg 4'!$K$6*-1)</f>
        <v>-</v>
      </c>
      <c r="G807" s="167" t="str">
        <f>IF('Lineær programmering opg 4'!$D$7=0,"-",((-A807+'Lineær programmering opg 4'!$M$7)/'Lineær programmering opg 4'!$K$7)*-1)</f>
        <v>-</v>
      </c>
      <c r="H807" s="167" t="str">
        <f>IF('Lineær programmering opg 4'!$C$8=0,"-",((-A807+'Lineær programmering opg 4'!$M$8)/'Lineær programmering opg 4'!$K$8)*-1)</f>
        <v>-</v>
      </c>
      <c r="I807" s="167" t="str">
        <f>IF('Lineær programmering opg 4'!$D$8=0,"-",'Lineær programmering opg 4'!$G$8)</f>
        <v>-</v>
      </c>
      <c r="J807" s="295">
        <f>A807*'Lineær programmering opg 4'!$C$11+Datatabel!C807*'Lineær programmering opg 4'!$D$11</f>
        <v>27859.199999999579</v>
      </c>
      <c r="K807" s="9">
        <f t="shared" si="62"/>
        <v>0</v>
      </c>
      <c r="L807" s="9">
        <f t="shared" si="63"/>
        <v>0</v>
      </c>
    </row>
    <row r="808" spans="1:12" ht="15" x14ac:dyDescent="0.25">
      <c r="A808" s="167">
        <f t="shared" si="61"/>
        <v>220.68000000000214</v>
      </c>
      <c r="B808" s="325">
        <f t="shared" si="64"/>
        <v>0.91950000000000887</v>
      </c>
      <c r="C808" s="167">
        <f t="shared" si="60"/>
        <v>38.639999999995723</v>
      </c>
      <c r="D808" s="167">
        <f>IF('Lineær programmering opg 4'!$M$4=0,"-",(-A808+'Lineær programmering opg 4'!$M$4)/'Lineær programmering opg 4'!$K$4*-1)</f>
        <v>38.639999999995723</v>
      </c>
      <c r="E808" s="167">
        <f>IF('Lineær programmering opg 4'!$M$5=0,"-",(-A808+'Lineær programmering opg 4'!$M$5)/'Lineær programmering opg 4'!$K$5*-1)</f>
        <v>134.48999999999842</v>
      </c>
      <c r="F808" s="167" t="str">
        <f>IF('Lineær programmering opg 4'!$E$6=0,"-",(-A808+'Lineær programmering opg 4'!$M$6)/'Lineær programmering opg 4'!$K$6*-1)</f>
        <v>-</v>
      </c>
      <c r="G808" s="167" t="str">
        <f>IF('Lineær programmering opg 4'!$D$7=0,"-",((-A808+'Lineær programmering opg 4'!$M$7)/'Lineær programmering opg 4'!$K$7)*-1)</f>
        <v>-</v>
      </c>
      <c r="H808" s="167" t="str">
        <f>IF('Lineær programmering opg 4'!$C$8=0,"-",((-A808+'Lineær programmering opg 4'!$M$8)/'Lineær programmering opg 4'!$K$8)*-1)</f>
        <v>-</v>
      </c>
      <c r="I808" s="167" t="str">
        <f>IF('Lineær programmering opg 4'!$D$8=0,"-",'Lineær programmering opg 4'!$G$8)</f>
        <v>-</v>
      </c>
      <c r="J808" s="295">
        <f>A808*'Lineær programmering opg 4'!$C$11+Datatabel!C808*'Lineær programmering opg 4'!$D$11</f>
        <v>27863.999999999574</v>
      </c>
      <c r="K808" s="9">
        <f t="shared" si="62"/>
        <v>0</v>
      </c>
      <c r="L808" s="9">
        <f t="shared" si="63"/>
        <v>0</v>
      </c>
    </row>
    <row r="809" spans="1:12" ht="15" x14ac:dyDescent="0.25">
      <c r="A809" s="167">
        <f t="shared" si="61"/>
        <v>220.65600000000214</v>
      </c>
      <c r="B809" s="325">
        <f t="shared" si="64"/>
        <v>0.91940000000000888</v>
      </c>
      <c r="C809" s="167">
        <f t="shared" si="60"/>
        <v>38.687999999995725</v>
      </c>
      <c r="D809" s="167">
        <f>IF('Lineær programmering opg 4'!$M$4=0,"-",(-A809+'Lineær programmering opg 4'!$M$4)/'Lineær programmering opg 4'!$K$4*-1)</f>
        <v>38.687999999995725</v>
      </c>
      <c r="E809" s="167">
        <f>IF('Lineær programmering opg 4'!$M$5=0,"-",(-A809+'Lineær programmering opg 4'!$M$5)/'Lineær programmering opg 4'!$K$5*-1)</f>
        <v>134.50799999999842</v>
      </c>
      <c r="F809" s="167" t="str">
        <f>IF('Lineær programmering opg 4'!$E$6=0,"-",(-A809+'Lineær programmering opg 4'!$M$6)/'Lineær programmering opg 4'!$K$6*-1)</f>
        <v>-</v>
      </c>
      <c r="G809" s="167" t="str">
        <f>IF('Lineær programmering opg 4'!$D$7=0,"-",((-A809+'Lineær programmering opg 4'!$M$7)/'Lineær programmering opg 4'!$K$7)*-1)</f>
        <v>-</v>
      </c>
      <c r="H809" s="167" t="str">
        <f>IF('Lineær programmering opg 4'!$C$8=0,"-",((-A809+'Lineær programmering opg 4'!$M$8)/'Lineær programmering opg 4'!$K$8)*-1)</f>
        <v>-</v>
      </c>
      <c r="I809" s="167" t="str">
        <f>IF('Lineær programmering opg 4'!$D$8=0,"-",'Lineær programmering opg 4'!$G$8)</f>
        <v>-</v>
      </c>
      <c r="J809" s="295">
        <f>A809*'Lineær programmering opg 4'!$C$11+Datatabel!C809*'Lineær programmering opg 4'!$D$11</f>
        <v>27868.799999999574</v>
      </c>
      <c r="K809" s="9">
        <f t="shared" si="62"/>
        <v>0</v>
      </c>
      <c r="L809" s="9">
        <f t="shared" si="63"/>
        <v>0</v>
      </c>
    </row>
    <row r="810" spans="1:12" ht="15" x14ac:dyDescent="0.25">
      <c r="A810" s="167">
        <f t="shared" si="61"/>
        <v>220.63200000000214</v>
      </c>
      <c r="B810" s="325">
        <f t="shared" si="64"/>
        <v>0.91930000000000889</v>
      </c>
      <c r="C810" s="167">
        <f t="shared" si="60"/>
        <v>38.735999999995727</v>
      </c>
      <c r="D810" s="167">
        <f>IF('Lineær programmering opg 4'!$M$4=0,"-",(-A810+'Lineær programmering opg 4'!$M$4)/'Lineær programmering opg 4'!$K$4*-1)</f>
        <v>38.735999999995727</v>
      </c>
      <c r="E810" s="167">
        <f>IF('Lineær programmering opg 4'!$M$5=0,"-",(-A810+'Lineær programmering opg 4'!$M$5)/'Lineær programmering opg 4'!$K$5*-1)</f>
        <v>134.52599999999842</v>
      </c>
      <c r="F810" s="167" t="str">
        <f>IF('Lineær programmering opg 4'!$E$6=0,"-",(-A810+'Lineær programmering opg 4'!$M$6)/'Lineær programmering opg 4'!$K$6*-1)</f>
        <v>-</v>
      </c>
      <c r="G810" s="167" t="str">
        <f>IF('Lineær programmering opg 4'!$D$7=0,"-",((-A810+'Lineær programmering opg 4'!$M$7)/'Lineær programmering opg 4'!$K$7)*-1)</f>
        <v>-</v>
      </c>
      <c r="H810" s="167" t="str">
        <f>IF('Lineær programmering opg 4'!$C$8=0,"-",((-A810+'Lineær programmering opg 4'!$M$8)/'Lineær programmering opg 4'!$K$8)*-1)</f>
        <v>-</v>
      </c>
      <c r="I810" s="167" t="str">
        <f>IF('Lineær programmering opg 4'!$D$8=0,"-",'Lineær programmering opg 4'!$G$8)</f>
        <v>-</v>
      </c>
      <c r="J810" s="295">
        <f>A810*'Lineær programmering opg 4'!$C$11+Datatabel!C810*'Lineær programmering opg 4'!$D$11</f>
        <v>27873.599999999577</v>
      </c>
      <c r="K810" s="9">
        <f t="shared" si="62"/>
        <v>0</v>
      </c>
      <c r="L810" s="9">
        <f t="shared" si="63"/>
        <v>0</v>
      </c>
    </row>
    <row r="811" spans="1:12" ht="15" x14ac:dyDescent="0.25">
      <c r="A811" s="167">
        <f t="shared" si="61"/>
        <v>220.60800000000214</v>
      </c>
      <c r="B811" s="325">
        <f t="shared" si="64"/>
        <v>0.9192000000000089</v>
      </c>
      <c r="C811" s="167">
        <f t="shared" si="60"/>
        <v>38.783999999995729</v>
      </c>
      <c r="D811" s="167">
        <f>IF('Lineær programmering opg 4'!$M$4=0,"-",(-A811+'Lineær programmering opg 4'!$M$4)/'Lineær programmering opg 4'!$K$4*-1)</f>
        <v>38.783999999995729</v>
      </c>
      <c r="E811" s="167">
        <f>IF('Lineær programmering opg 4'!$M$5=0,"-",(-A811+'Lineær programmering opg 4'!$M$5)/'Lineær programmering opg 4'!$K$5*-1)</f>
        <v>134.54399999999842</v>
      </c>
      <c r="F811" s="167" t="str">
        <f>IF('Lineær programmering opg 4'!$E$6=0,"-",(-A811+'Lineær programmering opg 4'!$M$6)/'Lineær programmering opg 4'!$K$6*-1)</f>
        <v>-</v>
      </c>
      <c r="G811" s="167" t="str">
        <f>IF('Lineær programmering opg 4'!$D$7=0,"-",((-A811+'Lineær programmering opg 4'!$M$7)/'Lineær programmering opg 4'!$K$7)*-1)</f>
        <v>-</v>
      </c>
      <c r="H811" s="167" t="str">
        <f>IF('Lineær programmering opg 4'!$C$8=0,"-",((-A811+'Lineær programmering opg 4'!$M$8)/'Lineær programmering opg 4'!$K$8)*-1)</f>
        <v>-</v>
      </c>
      <c r="I811" s="167" t="str">
        <f>IF('Lineær programmering opg 4'!$D$8=0,"-",'Lineær programmering opg 4'!$G$8)</f>
        <v>-</v>
      </c>
      <c r="J811" s="295">
        <f>A811*'Lineær programmering opg 4'!$C$11+Datatabel!C811*'Lineær programmering opg 4'!$D$11</f>
        <v>27878.399999999572</v>
      </c>
      <c r="K811" s="9">
        <f t="shared" si="62"/>
        <v>0</v>
      </c>
      <c r="L811" s="9">
        <f t="shared" si="63"/>
        <v>0</v>
      </c>
    </row>
    <row r="812" spans="1:12" ht="15" x14ac:dyDescent="0.25">
      <c r="A812" s="167">
        <f t="shared" si="61"/>
        <v>220.58400000000213</v>
      </c>
      <c r="B812" s="325">
        <f t="shared" si="64"/>
        <v>0.91910000000000891</v>
      </c>
      <c r="C812" s="167">
        <f t="shared" si="60"/>
        <v>38.83199999999573</v>
      </c>
      <c r="D812" s="167">
        <f>IF('Lineær programmering opg 4'!$M$4=0,"-",(-A812+'Lineær programmering opg 4'!$M$4)/'Lineær programmering opg 4'!$K$4*-1)</f>
        <v>38.83199999999573</v>
      </c>
      <c r="E812" s="167">
        <f>IF('Lineær programmering opg 4'!$M$5=0,"-",(-A812+'Lineær programmering opg 4'!$M$5)/'Lineær programmering opg 4'!$K$5*-1)</f>
        <v>134.56199999999842</v>
      </c>
      <c r="F812" s="167" t="str">
        <f>IF('Lineær programmering opg 4'!$E$6=0,"-",(-A812+'Lineær programmering opg 4'!$M$6)/'Lineær programmering opg 4'!$K$6*-1)</f>
        <v>-</v>
      </c>
      <c r="G812" s="167" t="str">
        <f>IF('Lineær programmering opg 4'!$D$7=0,"-",((-A812+'Lineær programmering opg 4'!$M$7)/'Lineær programmering opg 4'!$K$7)*-1)</f>
        <v>-</v>
      </c>
      <c r="H812" s="167" t="str">
        <f>IF('Lineær programmering opg 4'!$C$8=0,"-",((-A812+'Lineær programmering opg 4'!$M$8)/'Lineær programmering opg 4'!$K$8)*-1)</f>
        <v>-</v>
      </c>
      <c r="I812" s="167" t="str">
        <f>IF('Lineær programmering opg 4'!$D$8=0,"-",'Lineær programmering opg 4'!$G$8)</f>
        <v>-</v>
      </c>
      <c r="J812" s="295">
        <f>A812*'Lineær programmering opg 4'!$C$11+Datatabel!C812*'Lineær programmering opg 4'!$D$11</f>
        <v>27883.199999999571</v>
      </c>
      <c r="K812" s="9">
        <f t="shared" si="62"/>
        <v>0</v>
      </c>
      <c r="L812" s="9">
        <f t="shared" si="63"/>
        <v>0</v>
      </c>
    </row>
    <row r="813" spans="1:12" ht="15" x14ac:dyDescent="0.25">
      <c r="A813" s="167">
        <f t="shared" si="61"/>
        <v>220.56000000000213</v>
      </c>
      <c r="B813" s="325">
        <f t="shared" si="64"/>
        <v>0.91900000000000892</v>
      </c>
      <c r="C813" s="167">
        <f t="shared" si="60"/>
        <v>38.879999999995732</v>
      </c>
      <c r="D813" s="167">
        <f>IF('Lineær programmering opg 4'!$M$4=0,"-",(-A813+'Lineær programmering opg 4'!$M$4)/'Lineær programmering opg 4'!$K$4*-1)</f>
        <v>38.879999999995732</v>
      </c>
      <c r="E813" s="167">
        <f>IF('Lineær programmering opg 4'!$M$5=0,"-",(-A813+'Lineær programmering opg 4'!$M$5)/'Lineær programmering opg 4'!$K$5*-1)</f>
        <v>134.57999999999842</v>
      </c>
      <c r="F813" s="167" t="str">
        <f>IF('Lineær programmering opg 4'!$E$6=0,"-",(-A813+'Lineær programmering opg 4'!$M$6)/'Lineær programmering opg 4'!$K$6*-1)</f>
        <v>-</v>
      </c>
      <c r="G813" s="167" t="str">
        <f>IF('Lineær programmering opg 4'!$D$7=0,"-",((-A813+'Lineær programmering opg 4'!$M$7)/'Lineær programmering opg 4'!$K$7)*-1)</f>
        <v>-</v>
      </c>
      <c r="H813" s="167" t="str">
        <f>IF('Lineær programmering opg 4'!$C$8=0,"-",((-A813+'Lineær programmering opg 4'!$M$8)/'Lineær programmering opg 4'!$K$8)*-1)</f>
        <v>-</v>
      </c>
      <c r="I813" s="167" t="str">
        <f>IF('Lineær programmering opg 4'!$D$8=0,"-",'Lineær programmering opg 4'!$G$8)</f>
        <v>-</v>
      </c>
      <c r="J813" s="295">
        <f>A813*'Lineær programmering opg 4'!$C$11+Datatabel!C813*'Lineær programmering opg 4'!$D$11</f>
        <v>27887.999999999574</v>
      </c>
      <c r="K813" s="9">
        <f t="shared" si="62"/>
        <v>0</v>
      </c>
      <c r="L813" s="9">
        <f t="shared" si="63"/>
        <v>0</v>
      </c>
    </row>
    <row r="814" spans="1:12" ht="15" x14ac:dyDescent="0.25">
      <c r="A814" s="167">
        <f t="shared" si="61"/>
        <v>220.53600000000213</v>
      </c>
      <c r="B814" s="325">
        <f t="shared" si="64"/>
        <v>0.91890000000000893</v>
      </c>
      <c r="C814" s="167">
        <f t="shared" si="60"/>
        <v>38.927999999995734</v>
      </c>
      <c r="D814" s="167">
        <f>IF('Lineær programmering opg 4'!$M$4=0,"-",(-A814+'Lineær programmering opg 4'!$M$4)/'Lineær programmering opg 4'!$K$4*-1)</f>
        <v>38.927999999995734</v>
      </c>
      <c r="E814" s="167">
        <f>IF('Lineær programmering opg 4'!$M$5=0,"-",(-A814+'Lineær programmering opg 4'!$M$5)/'Lineær programmering opg 4'!$K$5*-1)</f>
        <v>134.59799999999842</v>
      </c>
      <c r="F814" s="167" t="str">
        <f>IF('Lineær programmering opg 4'!$E$6=0,"-",(-A814+'Lineær programmering opg 4'!$M$6)/'Lineær programmering opg 4'!$K$6*-1)</f>
        <v>-</v>
      </c>
      <c r="G814" s="167" t="str">
        <f>IF('Lineær programmering opg 4'!$D$7=0,"-",((-A814+'Lineær programmering opg 4'!$M$7)/'Lineær programmering opg 4'!$K$7)*-1)</f>
        <v>-</v>
      </c>
      <c r="H814" s="167" t="str">
        <f>IF('Lineær programmering opg 4'!$C$8=0,"-",((-A814+'Lineær programmering opg 4'!$M$8)/'Lineær programmering opg 4'!$K$8)*-1)</f>
        <v>-</v>
      </c>
      <c r="I814" s="167" t="str">
        <f>IF('Lineær programmering opg 4'!$D$8=0,"-",'Lineær programmering opg 4'!$G$8)</f>
        <v>-</v>
      </c>
      <c r="J814" s="295">
        <f>A814*'Lineær programmering opg 4'!$C$11+Datatabel!C814*'Lineær programmering opg 4'!$D$11</f>
        <v>27892.799999999574</v>
      </c>
      <c r="K814" s="9">
        <f t="shared" si="62"/>
        <v>0</v>
      </c>
      <c r="L814" s="9">
        <f t="shared" si="63"/>
        <v>0</v>
      </c>
    </row>
    <row r="815" spans="1:12" ht="15" x14ac:dyDescent="0.25">
      <c r="A815" s="167">
        <f t="shared" si="61"/>
        <v>220.51200000000216</v>
      </c>
      <c r="B815" s="325">
        <f t="shared" si="64"/>
        <v>0.91880000000000894</v>
      </c>
      <c r="C815" s="167">
        <f t="shared" si="60"/>
        <v>38.975999999995679</v>
      </c>
      <c r="D815" s="167">
        <f>IF('Lineær programmering opg 4'!$M$4=0,"-",(-A815+'Lineær programmering opg 4'!$M$4)/'Lineær programmering opg 4'!$K$4*-1)</f>
        <v>38.975999999995679</v>
      </c>
      <c r="E815" s="167">
        <f>IF('Lineær programmering opg 4'!$M$5=0,"-",(-A815+'Lineær programmering opg 4'!$M$5)/'Lineær programmering opg 4'!$K$5*-1)</f>
        <v>134.61599999999839</v>
      </c>
      <c r="F815" s="167" t="str">
        <f>IF('Lineær programmering opg 4'!$E$6=0,"-",(-A815+'Lineær programmering opg 4'!$M$6)/'Lineær programmering opg 4'!$K$6*-1)</f>
        <v>-</v>
      </c>
      <c r="G815" s="167" t="str">
        <f>IF('Lineær programmering opg 4'!$D$7=0,"-",((-A815+'Lineær programmering opg 4'!$M$7)/'Lineær programmering opg 4'!$K$7)*-1)</f>
        <v>-</v>
      </c>
      <c r="H815" s="167" t="str">
        <f>IF('Lineær programmering opg 4'!$C$8=0,"-",((-A815+'Lineær programmering opg 4'!$M$8)/'Lineær programmering opg 4'!$K$8)*-1)</f>
        <v>-</v>
      </c>
      <c r="I815" s="167" t="str">
        <f>IF('Lineær programmering opg 4'!$D$8=0,"-",'Lineær programmering opg 4'!$G$8)</f>
        <v>-</v>
      </c>
      <c r="J815" s="295">
        <f>A815*'Lineær programmering opg 4'!$C$11+Datatabel!C815*'Lineær programmering opg 4'!$D$11</f>
        <v>27897.599999999569</v>
      </c>
      <c r="K815" s="9">
        <f t="shared" si="62"/>
        <v>0</v>
      </c>
      <c r="L815" s="9">
        <f t="shared" si="63"/>
        <v>0</v>
      </c>
    </row>
    <row r="816" spans="1:12" ht="15" x14ac:dyDescent="0.25">
      <c r="A816" s="167">
        <f t="shared" si="61"/>
        <v>220.48800000000216</v>
      </c>
      <c r="B816" s="325">
        <f t="shared" si="64"/>
        <v>0.91870000000000895</v>
      </c>
      <c r="C816" s="167">
        <f t="shared" si="60"/>
        <v>39.023999999995681</v>
      </c>
      <c r="D816" s="167">
        <f>IF('Lineær programmering opg 4'!$M$4=0,"-",(-A816+'Lineær programmering opg 4'!$M$4)/'Lineær programmering opg 4'!$K$4*-1)</f>
        <v>39.023999999995681</v>
      </c>
      <c r="E816" s="167">
        <f>IF('Lineær programmering opg 4'!$M$5=0,"-",(-A816+'Lineær programmering opg 4'!$M$5)/'Lineær programmering opg 4'!$K$5*-1)</f>
        <v>134.63399999999839</v>
      </c>
      <c r="F816" s="167" t="str">
        <f>IF('Lineær programmering opg 4'!$E$6=0,"-",(-A816+'Lineær programmering opg 4'!$M$6)/'Lineær programmering opg 4'!$K$6*-1)</f>
        <v>-</v>
      </c>
      <c r="G816" s="167" t="str">
        <f>IF('Lineær programmering opg 4'!$D$7=0,"-",((-A816+'Lineær programmering opg 4'!$M$7)/'Lineær programmering opg 4'!$K$7)*-1)</f>
        <v>-</v>
      </c>
      <c r="H816" s="167" t="str">
        <f>IF('Lineær programmering opg 4'!$C$8=0,"-",((-A816+'Lineær programmering opg 4'!$M$8)/'Lineær programmering opg 4'!$K$8)*-1)</f>
        <v>-</v>
      </c>
      <c r="I816" s="167" t="str">
        <f>IF('Lineær programmering opg 4'!$D$8=0,"-",'Lineær programmering opg 4'!$G$8)</f>
        <v>-</v>
      </c>
      <c r="J816" s="295">
        <f>A816*'Lineær programmering opg 4'!$C$11+Datatabel!C816*'Lineær programmering opg 4'!$D$11</f>
        <v>27902.399999999569</v>
      </c>
      <c r="K816" s="9">
        <f t="shared" si="62"/>
        <v>0</v>
      </c>
      <c r="L816" s="9">
        <f t="shared" si="63"/>
        <v>0</v>
      </c>
    </row>
    <row r="817" spans="1:12" ht="15" x14ac:dyDescent="0.25">
      <c r="A817" s="167">
        <f t="shared" si="61"/>
        <v>220.46400000000216</v>
      </c>
      <c r="B817" s="325">
        <f t="shared" si="64"/>
        <v>0.91860000000000896</v>
      </c>
      <c r="C817" s="167">
        <f t="shared" si="60"/>
        <v>39.071999999995683</v>
      </c>
      <c r="D817" s="167">
        <f>IF('Lineær programmering opg 4'!$M$4=0,"-",(-A817+'Lineær programmering opg 4'!$M$4)/'Lineær programmering opg 4'!$K$4*-1)</f>
        <v>39.071999999995683</v>
      </c>
      <c r="E817" s="167">
        <f>IF('Lineær programmering opg 4'!$M$5=0,"-",(-A817+'Lineær programmering opg 4'!$M$5)/'Lineær programmering opg 4'!$K$5*-1)</f>
        <v>134.6519999999984</v>
      </c>
      <c r="F817" s="167" t="str">
        <f>IF('Lineær programmering opg 4'!$E$6=0,"-",(-A817+'Lineær programmering opg 4'!$M$6)/'Lineær programmering opg 4'!$K$6*-1)</f>
        <v>-</v>
      </c>
      <c r="G817" s="167" t="str">
        <f>IF('Lineær programmering opg 4'!$D$7=0,"-",((-A817+'Lineær programmering opg 4'!$M$7)/'Lineær programmering opg 4'!$K$7)*-1)</f>
        <v>-</v>
      </c>
      <c r="H817" s="167" t="str">
        <f>IF('Lineær programmering opg 4'!$C$8=0,"-",((-A817+'Lineær programmering opg 4'!$M$8)/'Lineær programmering opg 4'!$K$8)*-1)</f>
        <v>-</v>
      </c>
      <c r="I817" s="167" t="str">
        <f>IF('Lineær programmering opg 4'!$D$8=0,"-",'Lineær programmering opg 4'!$G$8)</f>
        <v>-</v>
      </c>
      <c r="J817" s="295">
        <f>A817*'Lineær programmering opg 4'!$C$11+Datatabel!C817*'Lineær programmering opg 4'!$D$11</f>
        <v>27907.199999999568</v>
      </c>
      <c r="K817" s="9">
        <f t="shared" si="62"/>
        <v>0</v>
      </c>
      <c r="L817" s="9">
        <f t="shared" si="63"/>
        <v>0</v>
      </c>
    </row>
    <row r="818" spans="1:12" ht="15" x14ac:dyDescent="0.25">
      <c r="A818" s="167">
        <f t="shared" si="61"/>
        <v>220.44000000000216</v>
      </c>
      <c r="B818" s="325">
        <f t="shared" si="64"/>
        <v>0.91850000000000898</v>
      </c>
      <c r="C818" s="167">
        <f t="shared" si="60"/>
        <v>39.119999999995684</v>
      </c>
      <c r="D818" s="167">
        <f>IF('Lineær programmering opg 4'!$M$4=0,"-",(-A818+'Lineær programmering opg 4'!$M$4)/'Lineær programmering opg 4'!$K$4*-1)</f>
        <v>39.119999999995684</v>
      </c>
      <c r="E818" s="167">
        <f>IF('Lineær programmering opg 4'!$M$5=0,"-",(-A818+'Lineær programmering opg 4'!$M$5)/'Lineær programmering opg 4'!$K$5*-1)</f>
        <v>134.6699999999984</v>
      </c>
      <c r="F818" s="167" t="str">
        <f>IF('Lineær programmering opg 4'!$E$6=0,"-",(-A818+'Lineær programmering opg 4'!$M$6)/'Lineær programmering opg 4'!$K$6*-1)</f>
        <v>-</v>
      </c>
      <c r="G818" s="167" t="str">
        <f>IF('Lineær programmering opg 4'!$D$7=0,"-",((-A818+'Lineær programmering opg 4'!$M$7)/'Lineær programmering opg 4'!$K$7)*-1)</f>
        <v>-</v>
      </c>
      <c r="H818" s="167" t="str">
        <f>IF('Lineær programmering opg 4'!$C$8=0,"-",((-A818+'Lineær programmering opg 4'!$M$8)/'Lineær programmering opg 4'!$K$8)*-1)</f>
        <v>-</v>
      </c>
      <c r="I818" s="167" t="str">
        <f>IF('Lineær programmering opg 4'!$D$8=0,"-",'Lineær programmering opg 4'!$G$8)</f>
        <v>-</v>
      </c>
      <c r="J818" s="295">
        <f>A818*'Lineær programmering opg 4'!$C$11+Datatabel!C818*'Lineær programmering opg 4'!$D$11</f>
        <v>27911.999999999567</v>
      </c>
      <c r="K818" s="9">
        <f t="shared" si="62"/>
        <v>0</v>
      </c>
      <c r="L818" s="9">
        <f t="shared" si="63"/>
        <v>0</v>
      </c>
    </row>
    <row r="819" spans="1:12" ht="15" x14ac:dyDescent="0.25">
      <c r="A819" s="167">
        <f t="shared" si="61"/>
        <v>220.41600000000216</v>
      </c>
      <c r="B819" s="325">
        <f t="shared" si="64"/>
        <v>0.91840000000000899</v>
      </c>
      <c r="C819" s="167">
        <f t="shared" si="60"/>
        <v>39.167999999995686</v>
      </c>
      <c r="D819" s="167">
        <f>IF('Lineær programmering opg 4'!$M$4=0,"-",(-A819+'Lineær programmering opg 4'!$M$4)/'Lineær programmering opg 4'!$K$4*-1)</f>
        <v>39.167999999995686</v>
      </c>
      <c r="E819" s="167">
        <f>IF('Lineær programmering opg 4'!$M$5=0,"-",(-A819+'Lineær programmering opg 4'!$M$5)/'Lineær programmering opg 4'!$K$5*-1)</f>
        <v>134.6879999999984</v>
      </c>
      <c r="F819" s="167" t="str">
        <f>IF('Lineær programmering opg 4'!$E$6=0,"-",(-A819+'Lineær programmering opg 4'!$M$6)/'Lineær programmering opg 4'!$K$6*-1)</f>
        <v>-</v>
      </c>
      <c r="G819" s="167" t="str">
        <f>IF('Lineær programmering opg 4'!$D$7=0,"-",((-A819+'Lineær programmering opg 4'!$M$7)/'Lineær programmering opg 4'!$K$7)*-1)</f>
        <v>-</v>
      </c>
      <c r="H819" s="167" t="str">
        <f>IF('Lineær programmering opg 4'!$C$8=0,"-",((-A819+'Lineær programmering opg 4'!$M$8)/'Lineær programmering opg 4'!$K$8)*-1)</f>
        <v>-</v>
      </c>
      <c r="I819" s="167" t="str">
        <f>IF('Lineær programmering opg 4'!$D$8=0,"-",'Lineær programmering opg 4'!$G$8)</f>
        <v>-</v>
      </c>
      <c r="J819" s="295">
        <f>A819*'Lineær programmering opg 4'!$C$11+Datatabel!C819*'Lineær programmering opg 4'!$D$11</f>
        <v>27916.79999999957</v>
      </c>
      <c r="K819" s="9">
        <f t="shared" si="62"/>
        <v>0</v>
      </c>
      <c r="L819" s="9">
        <f t="shared" si="63"/>
        <v>0</v>
      </c>
    </row>
    <row r="820" spans="1:12" ht="15" x14ac:dyDescent="0.25">
      <c r="A820" s="167">
        <f t="shared" si="61"/>
        <v>220.39200000000216</v>
      </c>
      <c r="B820" s="325">
        <f t="shared" si="64"/>
        <v>0.918300000000009</v>
      </c>
      <c r="C820" s="167">
        <f t="shared" si="60"/>
        <v>39.215999999995688</v>
      </c>
      <c r="D820" s="167">
        <f>IF('Lineær programmering opg 4'!$M$4=0,"-",(-A820+'Lineær programmering opg 4'!$M$4)/'Lineær programmering opg 4'!$K$4*-1)</f>
        <v>39.215999999995688</v>
      </c>
      <c r="E820" s="167">
        <f>IF('Lineær programmering opg 4'!$M$5=0,"-",(-A820+'Lineær programmering opg 4'!$M$5)/'Lineær programmering opg 4'!$K$5*-1)</f>
        <v>134.7059999999984</v>
      </c>
      <c r="F820" s="167" t="str">
        <f>IF('Lineær programmering opg 4'!$E$6=0,"-",(-A820+'Lineær programmering opg 4'!$M$6)/'Lineær programmering opg 4'!$K$6*-1)</f>
        <v>-</v>
      </c>
      <c r="G820" s="167" t="str">
        <f>IF('Lineær programmering opg 4'!$D$7=0,"-",((-A820+'Lineær programmering opg 4'!$M$7)/'Lineær programmering opg 4'!$K$7)*-1)</f>
        <v>-</v>
      </c>
      <c r="H820" s="167" t="str">
        <f>IF('Lineær programmering opg 4'!$C$8=0,"-",((-A820+'Lineær programmering opg 4'!$M$8)/'Lineær programmering opg 4'!$K$8)*-1)</f>
        <v>-</v>
      </c>
      <c r="I820" s="167" t="str">
        <f>IF('Lineær programmering opg 4'!$D$8=0,"-",'Lineær programmering opg 4'!$G$8)</f>
        <v>-</v>
      </c>
      <c r="J820" s="295">
        <f>A820*'Lineær programmering opg 4'!$C$11+Datatabel!C820*'Lineær programmering opg 4'!$D$11</f>
        <v>27921.599999999569</v>
      </c>
      <c r="K820" s="9">
        <f t="shared" si="62"/>
        <v>0</v>
      </c>
      <c r="L820" s="9">
        <f t="shared" si="63"/>
        <v>0</v>
      </c>
    </row>
    <row r="821" spans="1:12" ht="15" x14ac:dyDescent="0.25">
      <c r="A821" s="167">
        <f t="shared" si="61"/>
        <v>220.36800000000216</v>
      </c>
      <c r="B821" s="325">
        <f t="shared" si="64"/>
        <v>0.91820000000000901</v>
      </c>
      <c r="C821" s="167">
        <f t="shared" si="60"/>
        <v>39.26399999999569</v>
      </c>
      <c r="D821" s="167">
        <f>IF('Lineær programmering opg 4'!$M$4=0,"-",(-A821+'Lineær programmering opg 4'!$M$4)/'Lineær programmering opg 4'!$K$4*-1)</f>
        <v>39.26399999999569</v>
      </c>
      <c r="E821" s="167">
        <f>IF('Lineær programmering opg 4'!$M$5=0,"-",(-A821+'Lineær programmering opg 4'!$M$5)/'Lineær programmering opg 4'!$K$5*-1)</f>
        <v>134.7239999999984</v>
      </c>
      <c r="F821" s="167" t="str">
        <f>IF('Lineær programmering opg 4'!$E$6=0,"-",(-A821+'Lineær programmering opg 4'!$M$6)/'Lineær programmering opg 4'!$K$6*-1)</f>
        <v>-</v>
      </c>
      <c r="G821" s="167" t="str">
        <f>IF('Lineær programmering opg 4'!$D$7=0,"-",((-A821+'Lineær programmering opg 4'!$M$7)/'Lineær programmering opg 4'!$K$7)*-1)</f>
        <v>-</v>
      </c>
      <c r="H821" s="167" t="str">
        <f>IF('Lineær programmering opg 4'!$C$8=0,"-",((-A821+'Lineær programmering opg 4'!$M$8)/'Lineær programmering opg 4'!$K$8)*-1)</f>
        <v>-</v>
      </c>
      <c r="I821" s="167" t="str">
        <f>IF('Lineær programmering opg 4'!$D$8=0,"-",'Lineær programmering opg 4'!$G$8)</f>
        <v>-</v>
      </c>
      <c r="J821" s="295">
        <f>A821*'Lineær programmering opg 4'!$C$11+Datatabel!C821*'Lineær programmering opg 4'!$D$11</f>
        <v>27926.399999999569</v>
      </c>
      <c r="K821" s="9">
        <f t="shared" si="62"/>
        <v>0</v>
      </c>
      <c r="L821" s="9">
        <f t="shared" si="63"/>
        <v>0</v>
      </c>
    </row>
    <row r="822" spans="1:12" ht="15" x14ac:dyDescent="0.25">
      <c r="A822" s="167">
        <f t="shared" si="61"/>
        <v>220.34400000000215</v>
      </c>
      <c r="B822" s="325">
        <f t="shared" si="64"/>
        <v>0.91810000000000902</v>
      </c>
      <c r="C822" s="167">
        <f t="shared" si="60"/>
        <v>39.311999999995692</v>
      </c>
      <c r="D822" s="167">
        <f>IF('Lineær programmering opg 4'!$M$4=0,"-",(-A822+'Lineær programmering opg 4'!$M$4)/'Lineær programmering opg 4'!$K$4*-1)</f>
        <v>39.311999999995692</v>
      </c>
      <c r="E822" s="167">
        <f>IF('Lineær programmering opg 4'!$M$5=0,"-",(-A822+'Lineær programmering opg 4'!$M$5)/'Lineær programmering opg 4'!$K$5*-1)</f>
        <v>134.7419999999984</v>
      </c>
      <c r="F822" s="167" t="str">
        <f>IF('Lineær programmering opg 4'!$E$6=0,"-",(-A822+'Lineær programmering opg 4'!$M$6)/'Lineær programmering opg 4'!$K$6*-1)</f>
        <v>-</v>
      </c>
      <c r="G822" s="167" t="str">
        <f>IF('Lineær programmering opg 4'!$D$7=0,"-",((-A822+'Lineær programmering opg 4'!$M$7)/'Lineær programmering opg 4'!$K$7)*-1)</f>
        <v>-</v>
      </c>
      <c r="H822" s="167" t="str">
        <f>IF('Lineær programmering opg 4'!$C$8=0,"-",((-A822+'Lineær programmering opg 4'!$M$8)/'Lineær programmering opg 4'!$K$8)*-1)</f>
        <v>-</v>
      </c>
      <c r="I822" s="167" t="str">
        <f>IF('Lineær programmering opg 4'!$D$8=0,"-",'Lineær programmering opg 4'!$G$8)</f>
        <v>-</v>
      </c>
      <c r="J822" s="295">
        <f>A822*'Lineær programmering opg 4'!$C$11+Datatabel!C822*'Lineær programmering opg 4'!$D$11</f>
        <v>27931.199999999568</v>
      </c>
      <c r="K822" s="9">
        <f t="shared" si="62"/>
        <v>0</v>
      </c>
      <c r="L822" s="9">
        <f t="shared" si="63"/>
        <v>0</v>
      </c>
    </row>
    <row r="823" spans="1:12" ht="15" x14ac:dyDescent="0.25">
      <c r="A823" s="167">
        <f t="shared" si="61"/>
        <v>220.32000000000215</v>
      </c>
      <c r="B823" s="325">
        <f t="shared" si="64"/>
        <v>0.91800000000000903</v>
      </c>
      <c r="C823" s="167">
        <f t="shared" si="60"/>
        <v>39.359999999995694</v>
      </c>
      <c r="D823" s="167">
        <f>IF('Lineær programmering opg 4'!$M$4=0,"-",(-A823+'Lineær programmering opg 4'!$M$4)/'Lineær programmering opg 4'!$K$4*-1)</f>
        <v>39.359999999995694</v>
      </c>
      <c r="E823" s="167">
        <f>IF('Lineær programmering opg 4'!$M$5=0,"-",(-A823+'Lineær programmering opg 4'!$M$5)/'Lineær programmering opg 4'!$K$5*-1)</f>
        <v>134.7599999999984</v>
      </c>
      <c r="F823" s="167" t="str">
        <f>IF('Lineær programmering opg 4'!$E$6=0,"-",(-A823+'Lineær programmering opg 4'!$M$6)/'Lineær programmering opg 4'!$K$6*-1)</f>
        <v>-</v>
      </c>
      <c r="G823" s="167" t="str">
        <f>IF('Lineær programmering opg 4'!$D$7=0,"-",((-A823+'Lineær programmering opg 4'!$M$7)/'Lineær programmering opg 4'!$K$7)*-1)</f>
        <v>-</v>
      </c>
      <c r="H823" s="167" t="str">
        <f>IF('Lineær programmering opg 4'!$C$8=0,"-",((-A823+'Lineær programmering opg 4'!$M$8)/'Lineær programmering opg 4'!$K$8)*-1)</f>
        <v>-</v>
      </c>
      <c r="I823" s="167" t="str">
        <f>IF('Lineær programmering opg 4'!$D$8=0,"-",'Lineær programmering opg 4'!$G$8)</f>
        <v>-</v>
      </c>
      <c r="J823" s="295">
        <f>A823*'Lineær programmering opg 4'!$C$11+Datatabel!C823*'Lineær programmering opg 4'!$D$11</f>
        <v>27935.999999999571</v>
      </c>
      <c r="K823" s="9">
        <f t="shared" si="62"/>
        <v>0</v>
      </c>
      <c r="L823" s="9">
        <f t="shared" si="63"/>
        <v>0</v>
      </c>
    </row>
    <row r="824" spans="1:12" ht="15" x14ac:dyDescent="0.25">
      <c r="A824" s="167">
        <f t="shared" si="61"/>
        <v>220.29600000000218</v>
      </c>
      <c r="B824" s="325">
        <f t="shared" si="64"/>
        <v>0.91790000000000904</v>
      </c>
      <c r="C824" s="167">
        <f t="shared" si="60"/>
        <v>39.407999999995639</v>
      </c>
      <c r="D824" s="167">
        <f>IF('Lineær programmering opg 4'!$M$4=0,"-",(-A824+'Lineær programmering opg 4'!$M$4)/'Lineær programmering opg 4'!$K$4*-1)</f>
        <v>39.407999999995639</v>
      </c>
      <c r="E824" s="167">
        <f>IF('Lineær programmering opg 4'!$M$5=0,"-",(-A824+'Lineær programmering opg 4'!$M$5)/'Lineær programmering opg 4'!$K$5*-1)</f>
        <v>134.77799999999837</v>
      </c>
      <c r="F824" s="167" t="str">
        <f>IF('Lineær programmering opg 4'!$E$6=0,"-",(-A824+'Lineær programmering opg 4'!$M$6)/'Lineær programmering opg 4'!$K$6*-1)</f>
        <v>-</v>
      </c>
      <c r="G824" s="167" t="str">
        <f>IF('Lineær programmering opg 4'!$D$7=0,"-",((-A824+'Lineær programmering opg 4'!$M$7)/'Lineær programmering opg 4'!$K$7)*-1)</f>
        <v>-</v>
      </c>
      <c r="H824" s="167" t="str">
        <f>IF('Lineær programmering opg 4'!$C$8=0,"-",((-A824+'Lineær programmering opg 4'!$M$8)/'Lineær programmering opg 4'!$K$8)*-1)</f>
        <v>-</v>
      </c>
      <c r="I824" s="167" t="str">
        <f>IF('Lineær programmering opg 4'!$D$8=0,"-",'Lineær programmering opg 4'!$G$8)</f>
        <v>-</v>
      </c>
      <c r="J824" s="295">
        <f>A824*'Lineær programmering opg 4'!$C$11+Datatabel!C824*'Lineær programmering opg 4'!$D$11</f>
        <v>27940.799999999563</v>
      </c>
      <c r="K824" s="9">
        <f t="shared" si="62"/>
        <v>0</v>
      </c>
      <c r="L824" s="9">
        <f t="shared" si="63"/>
        <v>0</v>
      </c>
    </row>
    <row r="825" spans="1:12" ht="15" x14ac:dyDescent="0.25">
      <c r="A825" s="167">
        <f t="shared" si="61"/>
        <v>220.27200000000218</v>
      </c>
      <c r="B825" s="325">
        <f t="shared" si="64"/>
        <v>0.91780000000000905</v>
      </c>
      <c r="C825" s="167">
        <f t="shared" si="60"/>
        <v>39.45599999999564</v>
      </c>
      <c r="D825" s="167">
        <f>IF('Lineær programmering opg 4'!$M$4=0,"-",(-A825+'Lineær programmering opg 4'!$M$4)/'Lineær programmering opg 4'!$K$4*-1)</f>
        <v>39.45599999999564</v>
      </c>
      <c r="E825" s="167">
        <f>IF('Lineær programmering opg 4'!$M$5=0,"-",(-A825+'Lineær programmering opg 4'!$M$5)/'Lineær programmering opg 4'!$K$5*-1)</f>
        <v>134.79599999999837</v>
      </c>
      <c r="F825" s="167" t="str">
        <f>IF('Lineær programmering opg 4'!$E$6=0,"-",(-A825+'Lineær programmering opg 4'!$M$6)/'Lineær programmering opg 4'!$K$6*-1)</f>
        <v>-</v>
      </c>
      <c r="G825" s="167" t="str">
        <f>IF('Lineær programmering opg 4'!$D$7=0,"-",((-A825+'Lineær programmering opg 4'!$M$7)/'Lineær programmering opg 4'!$K$7)*-1)</f>
        <v>-</v>
      </c>
      <c r="H825" s="167" t="str">
        <f>IF('Lineær programmering opg 4'!$C$8=0,"-",((-A825+'Lineær programmering opg 4'!$M$8)/'Lineær programmering opg 4'!$K$8)*-1)</f>
        <v>-</v>
      </c>
      <c r="I825" s="167" t="str">
        <f>IF('Lineær programmering opg 4'!$D$8=0,"-",'Lineær programmering opg 4'!$G$8)</f>
        <v>-</v>
      </c>
      <c r="J825" s="295">
        <f>A825*'Lineær programmering opg 4'!$C$11+Datatabel!C825*'Lineær programmering opg 4'!$D$11</f>
        <v>27945.599999999566</v>
      </c>
      <c r="K825" s="9">
        <f t="shared" si="62"/>
        <v>0</v>
      </c>
      <c r="L825" s="9">
        <f t="shared" si="63"/>
        <v>0</v>
      </c>
    </row>
    <row r="826" spans="1:12" ht="15" x14ac:dyDescent="0.25">
      <c r="A826" s="167">
        <f t="shared" si="61"/>
        <v>220.24800000000218</v>
      </c>
      <c r="B826" s="325">
        <f t="shared" si="64"/>
        <v>0.91770000000000906</v>
      </c>
      <c r="C826" s="167">
        <f t="shared" si="60"/>
        <v>39.503999999995642</v>
      </c>
      <c r="D826" s="167">
        <f>IF('Lineær programmering opg 4'!$M$4=0,"-",(-A826+'Lineær programmering opg 4'!$M$4)/'Lineær programmering opg 4'!$K$4*-1)</f>
        <v>39.503999999995642</v>
      </c>
      <c r="E826" s="167">
        <f>IF('Lineær programmering opg 4'!$M$5=0,"-",(-A826+'Lineær programmering opg 4'!$M$5)/'Lineær programmering opg 4'!$K$5*-1)</f>
        <v>134.81399999999837</v>
      </c>
      <c r="F826" s="167" t="str">
        <f>IF('Lineær programmering opg 4'!$E$6=0,"-",(-A826+'Lineær programmering opg 4'!$M$6)/'Lineær programmering opg 4'!$K$6*-1)</f>
        <v>-</v>
      </c>
      <c r="G826" s="167" t="str">
        <f>IF('Lineær programmering opg 4'!$D$7=0,"-",((-A826+'Lineær programmering opg 4'!$M$7)/'Lineær programmering opg 4'!$K$7)*-1)</f>
        <v>-</v>
      </c>
      <c r="H826" s="167" t="str">
        <f>IF('Lineær programmering opg 4'!$C$8=0,"-",((-A826+'Lineær programmering opg 4'!$M$8)/'Lineær programmering opg 4'!$K$8)*-1)</f>
        <v>-</v>
      </c>
      <c r="I826" s="167" t="str">
        <f>IF('Lineær programmering opg 4'!$D$8=0,"-",'Lineær programmering opg 4'!$G$8)</f>
        <v>-</v>
      </c>
      <c r="J826" s="295">
        <f>A826*'Lineær programmering opg 4'!$C$11+Datatabel!C826*'Lineær programmering opg 4'!$D$11</f>
        <v>27950.399999999565</v>
      </c>
      <c r="K826" s="9">
        <f t="shared" si="62"/>
        <v>0</v>
      </c>
      <c r="L826" s="9">
        <f t="shared" si="63"/>
        <v>0</v>
      </c>
    </row>
    <row r="827" spans="1:12" ht="15" x14ac:dyDescent="0.25">
      <c r="A827" s="167">
        <f t="shared" si="61"/>
        <v>220.22400000000218</v>
      </c>
      <c r="B827" s="325">
        <f t="shared" si="64"/>
        <v>0.91760000000000908</v>
      </c>
      <c r="C827" s="167">
        <f t="shared" si="60"/>
        <v>39.551999999995644</v>
      </c>
      <c r="D827" s="167">
        <f>IF('Lineær programmering opg 4'!$M$4=0,"-",(-A827+'Lineær programmering opg 4'!$M$4)/'Lineær programmering opg 4'!$K$4*-1)</f>
        <v>39.551999999995644</v>
      </c>
      <c r="E827" s="167">
        <f>IF('Lineær programmering opg 4'!$M$5=0,"-",(-A827+'Lineær programmering opg 4'!$M$5)/'Lineær programmering opg 4'!$K$5*-1)</f>
        <v>134.83199999999837</v>
      </c>
      <c r="F827" s="167" t="str">
        <f>IF('Lineær programmering opg 4'!$E$6=0,"-",(-A827+'Lineær programmering opg 4'!$M$6)/'Lineær programmering opg 4'!$K$6*-1)</f>
        <v>-</v>
      </c>
      <c r="G827" s="167" t="str">
        <f>IF('Lineær programmering opg 4'!$D$7=0,"-",((-A827+'Lineær programmering opg 4'!$M$7)/'Lineær programmering opg 4'!$K$7)*-1)</f>
        <v>-</v>
      </c>
      <c r="H827" s="167" t="str">
        <f>IF('Lineær programmering opg 4'!$C$8=0,"-",((-A827+'Lineær programmering opg 4'!$M$8)/'Lineær programmering opg 4'!$K$8)*-1)</f>
        <v>-</v>
      </c>
      <c r="I827" s="167" t="str">
        <f>IF('Lineær programmering opg 4'!$D$8=0,"-",'Lineær programmering opg 4'!$G$8)</f>
        <v>-</v>
      </c>
      <c r="J827" s="295">
        <f>A827*'Lineær programmering opg 4'!$C$11+Datatabel!C827*'Lineær programmering opg 4'!$D$11</f>
        <v>27955.199999999561</v>
      </c>
      <c r="K827" s="9">
        <f t="shared" si="62"/>
        <v>0</v>
      </c>
      <c r="L827" s="9">
        <f t="shared" si="63"/>
        <v>0</v>
      </c>
    </row>
    <row r="828" spans="1:12" ht="15" x14ac:dyDescent="0.25">
      <c r="A828" s="167">
        <f t="shared" si="61"/>
        <v>220.20000000000218</v>
      </c>
      <c r="B828" s="325">
        <f t="shared" si="64"/>
        <v>0.91750000000000909</v>
      </c>
      <c r="C828" s="167">
        <f t="shared" si="60"/>
        <v>39.599999999995646</v>
      </c>
      <c r="D828" s="167">
        <f>IF('Lineær programmering opg 4'!$M$4=0,"-",(-A828+'Lineær programmering opg 4'!$M$4)/'Lineær programmering opg 4'!$K$4*-1)</f>
        <v>39.599999999995646</v>
      </c>
      <c r="E828" s="167">
        <f>IF('Lineær programmering opg 4'!$M$5=0,"-",(-A828+'Lineær programmering opg 4'!$M$5)/'Lineær programmering opg 4'!$K$5*-1)</f>
        <v>134.84999999999837</v>
      </c>
      <c r="F828" s="167" t="str">
        <f>IF('Lineær programmering opg 4'!$E$6=0,"-",(-A828+'Lineær programmering opg 4'!$M$6)/'Lineær programmering opg 4'!$K$6*-1)</f>
        <v>-</v>
      </c>
      <c r="G828" s="167" t="str">
        <f>IF('Lineær programmering opg 4'!$D$7=0,"-",((-A828+'Lineær programmering opg 4'!$M$7)/'Lineær programmering opg 4'!$K$7)*-1)</f>
        <v>-</v>
      </c>
      <c r="H828" s="167" t="str">
        <f>IF('Lineær programmering opg 4'!$C$8=0,"-",((-A828+'Lineær programmering opg 4'!$M$8)/'Lineær programmering opg 4'!$K$8)*-1)</f>
        <v>-</v>
      </c>
      <c r="I828" s="167" t="str">
        <f>IF('Lineær programmering opg 4'!$D$8=0,"-",'Lineær programmering opg 4'!$G$8)</f>
        <v>-</v>
      </c>
      <c r="J828" s="295">
        <f>A828*'Lineær programmering opg 4'!$C$11+Datatabel!C828*'Lineær programmering opg 4'!$D$11</f>
        <v>27959.999999999563</v>
      </c>
      <c r="K828" s="9">
        <f t="shared" si="62"/>
        <v>0</v>
      </c>
      <c r="L828" s="9">
        <f t="shared" si="63"/>
        <v>0</v>
      </c>
    </row>
    <row r="829" spans="1:12" ht="15" x14ac:dyDescent="0.25">
      <c r="A829" s="167">
        <f t="shared" si="61"/>
        <v>220.17600000000218</v>
      </c>
      <c r="B829" s="325">
        <f t="shared" si="64"/>
        <v>0.9174000000000091</v>
      </c>
      <c r="C829" s="167">
        <f t="shared" si="60"/>
        <v>39.647999999995648</v>
      </c>
      <c r="D829" s="167">
        <f>IF('Lineær programmering opg 4'!$M$4=0,"-",(-A829+'Lineær programmering opg 4'!$M$4)/'Lineær programmering opg 4'!$K$4*-1)</f>
        <v>39.647999999995648</v>
      </c>
      <c r="E829" s="167">
        <f>IF('Lineær programmering opg 4'!$M$5=0,"-",(-A829+'Lineær programmering opg 4'!$M$5)/'Lineær programmering opg 4'!$K$5*-1)</f>
        <v>134.86799999999837</v>
      </c>
      <c r="F829" s="167" t="str">
        <f>IF('Lineær programmering opg 4'!$E$6=0,"-",(-A829+'Lineær programmering opg 4'!$M$6)/'Lineær programmering opg 4'!$K$6*-1)</f>
        <v>-</v>
      </c>
      <c r="G829" s="167" t="str">
        <f>IF('Lineær programmering opg 4'!$D$7=0,"-",((-A829+'Lineær programmering opg 4'!$M$7)/'Lineær programmering opg 4'!$K$7)*-1)</f>
        <v>-</v>
      </c>
      <c r="H829" s="167" t="str">
        <f>IF('Lineær programmering opg 4'!$C$8=0,"-",((-A829+'Lineær programmering opg 4'!$M$8)/'Lineær programmering opg 4'!$K$8)*-1)</f>
        <v>-</v>
      </c>
      <c r="I829" s="167" t="str">
        <f>IF('Lineær programmering opg 4'!$D$8=0,"-",'Lineær programmering opg 4'!$G$8)</f>
        <v>-</v>
      </c>
      <c r="J829" s="295">
        <f>A829*'Lineær programmering opg 4'!$C$11+Datatabel!C829*'Lineær programmering opg 4'!$D$11</f>
        <v>27964.799999999563</v>
      </c>
      <c r="K829" s="9">
        <f t="shared" si="62"/>
        <v>0</v>
      </c>
      <c r="L829" s="9">
        <f t="shared" si="63"/>
        <v>0</v>
      </c>
    </row>
    <row r="830" spans="1:12" ht="15" x14ac:dyDescent="0.25">
      <c r="A830" s="167">
        <f t="shared" si="61"/>
        <v>220.15200000000218</v>
      </c>
      <c r="B830" s="325">
        <f t="shared" si="64"/>
        <v>0.91730000000000911</v>
      </c>
      <c r="C830" s="167">
        <f t="shared" si="60"/>
        <v>39.695999999995649</v>
      </c>
      <c r="D830" s="167">
        <f>IF('Lineær programmering opg 4'!$M$4=0,"-",(-A830+'Lineær programmering opg 4'!$M$4)/'Lineær programmering opg 4'!$K$4*-1)</f>
        <v>39.695999999995649</v>
      </c>
      <c r="E830" s="167">
        <f>IF('Lineær programmering opg 4'!$M$5=0,"-",(-A830+'Lineær programmering opg 4'!$M$5)/'Lineær programmering opg 4'!$K$5*-1)</f>
        <v>134.88599999999838</v>
      </c>
      <c r="F830" s="167" t="str">
        <f>IF('Lineær programmering opg 4'!$E$6=0,"-",(-A830+'Lineær programmering opg 4'!$M$6)/'Lineær programmering opg 4'!$K$6*-1)</f>
        <v>-</v>
      </c>
      <c r="G830" s="167" t="str">
        <f>IF('Lineær programmering opg 4'!$D$7=0,"-",((-A830+'Lineær programmering opg 4'!$M$7)/'Lineær programmering opg 4'!$K$7)*-1)</f>
        <v>-</v>
      </c>
      <c r="H830" s="167" t="str">
        <f>IF('Lineær programmering opg 4'!$C$8=0,"-",((-A830+'Lineær programmering opg 4'!$M$8)/'Lineær programmering opg 4'!$K$8)*-1)</f>
        <v>-</v>
      </c>
      <c r="I830" s="167" t="str">
        <f>IF('Lineær programmering opg 4'!$D$8=0,"-",'Lineær programmering opg 4'!$G$8)</f>
        <v>-</v>
      </c>
      <c r="J830" s="295">
        <f>A830*'Lineær programmering opg 4'!$C$11+Datatabel!C830*'Lineær programmering opg 4'!$D$11</f>
        <v>27969.599999999566</v>
      </c>
      <c r="K830" s="9">
        <f t="shared" si="62"/>
        <v>0</v>
      </c>
      <c r="L830" s="9">
        <f t="shared" si="63"/>
        <v>0</v>
      </c>
    </row>
    <row r="831" spans="1:12" ht="15" x14ac:dyDescent="0.25">
      <c r="A831" s="167">
        <f t="shared" si="61"/>
        <v>220.1280000000022</v>
      </c>
      <c r="B831" s="325">
        <f t="shared" si="64"/>
        <v>0.91720000000000912</v>
      </c>
      <c r="C831" s="167">
        <f t="shared" si="60"/>
        <v>39.743999999995594</v>
      </c>
      <c r="D831" s="167">
        <f>IF('Lineær programmering opg 4'!$M$4=0,"-",(-A831+'Lineær programmering opg 4'!$M$4)/'Lineær programmering opg 4'!$K$4*-1)</f>
        <v>39.743999999995594</v>
      </c>
      <c r="E831" s="167">
        <f>IF('Lineær programmering opg 4'!$M$5=0,"-",(-A831+'Lineær programmering opg 4'!$M$5)/'Lineær programmering opg 4'!$K$5*-1)</f>
        <v>134.90399999999835</v>
      </c>
      <c r="F831" s="167" t="str">
        <f>IF('Lineær programmering opg 4'!$E$6=0,"-",(-A831+'Lineær programmering opg 4'!$M$6)/'Lineær programmering opg 4'!$K$6*-1)</f>
        <v>-</v>
      </c>
      <c r="G831" s="167" t="str">
        <f>IF('Lineær programmering opg 4'!$D$7=0,"-",((-A831+'Lineær programmering opg 4'!$M$7)/'Lineær programmering opg 4'!$K$7)*-1)</f>
        <v>-</v>
      </c>
      <c r="H831" s="167" t="str">
        <f>IF('Lineær programmering opg 4'!$C$8=0,"-",((-A831+'Lineær programmering opg 4'!$M$8)/'Lineær programmering opg 4'!$K$8)*-1)</f>
        <v>-</v>
      </c>
      <c r="I831" s="167" t="str">
        <f>IF('Lineær programmering opg 4'!$D$8=0,"-",'Lineær programmering opg 4'!$G$8)</f>
        <v>-</v>
      </c>
      <c r="J831" s="295">
        <f>A831*'Lineær programmering opg 4'!$C$11+Datatabel!C831*'Lineær programmering opg 4'!$D$11</f>
        <v>27974.399999999561</v>
      </c>
      <c r="K831" s="9">
        <f t="shared" si="62"/>
        <v>0</v>
      </c>
      <c r="L831" s="9">
        <f t="shared" si="63"/>
        <v>0</v>
      </c>
    </row>
    <row r="832" spans="1:12" ht="15" x14ac:dyDescent="0.25">
      <c r="A832" s="167">
        <f t="shared" si="61"/>
        <v>220.1040000000022</v>
      </c>
      <c r="B832" s="325">
        <f t="shared" si="64"/>
        <v>0.91710000000000913</v>
      </c>
      <c r="C832" s="167">
        <f t="shared" si="60"/>
        <v>39.791999999995596</v>
      </c>
      <c r="D832" s="167">
        <f>IF('Lineær programmering opg 4'!$M$4=0,"-",(-A832+'Lineær programmering opg 4'!$M$4)/'Lineær programmering opg 4'!$K$4*-1)</f>
        <v>39.791999999995596</v>
      </c>
      <c r="E832" s="167">
        <f>IF('Lineær programmering opg 4'!$M$5=0,"-",(-A832+'Lineær programmering opg 4'!$M$5)/'Lineær programmering opg 4'!$K$5*-1)</f>
        <v>134.92199999999835</v>
      </c>
      <c r="F832" s="167" t="str">
        <f>IF('Lineær programmering opg 4'!$E$6=0,"-",(-A832+'Lineær programmering opg 4'!$M$6)/'Lineær programmering opg 4'!$K$6*-1)</f>
        <v>-</v>
      </c>
      <c r="G832" s="167" t="str">
        <f>IF('Lineær programmering opg 4'!$D$7=0,"-",((-A832+'Lineær programmering opg 4'!$M$7)/'Lineær programmering opg 4'!$K$7)*-1)</f>
        <v>-</v>
      </c>
      <c r="H832" s="167" t="str">
        <f>IF('Lineær programmering opg 4'!$C$8=0,"-",((-A832+'Lineær programmering opg 4'!$M$8)/'Lineær programmering opg 4'!$K$8)*-1)</f>
        <v>-</v>
      </c>
      <c r="I832" s="167" t="str">
        <f>IF('Lineær programmering opg 4'!$D$8=0,"-",'Lineær programmering opg 4'!$G$8)</f>
        <v>-</v>
      </c>
      <c r="J832" s="295">
        <f>A832*'Lineær programmering opg 4'!$C$11+Datatabel!C832*'Lineær programmering opg 4'!$D$11</f>
        <v>27979.199999999561</v>
      </c>
      <c r="K832" s="9">
        <f t="shared" si="62"/>
        <v>0</v>
      </c>
      <c r="L832" s="9">
        <f t="shared" si="63"/>
        <v>0</v>
      </c>
    </row>
    <row r="833" spans="1:12" ht="15" x14ac:dyDescent="0.25">
      <c r="A833" s="167">
        <f t="shared" si="61"/>
        <v>220.0800000000022</v>
      </c>
      <c r="B833" s="325">
        <f t="shared" si="64"/>
        <v>0.91700000000000914</v>
      </c>
      <c r="C833" s="167">
        <f t="shared" si="60"/>
        <v>39.839999999995598</v>
      </c>
      <c r="D833" s="167">
        <f>IF('Lineær programmering opg 4'!$M$4=0,"-",(-A833+'Lineær programmering opg 4'!$M$4)/'Lineær programmering opg 4'!$K$4*-1)</f>
        <v>39.839999999995598</v>
      </c>
      <c r="E833" s="167">
        <f>IF('Lineær programmering opg 4'!$M$5=0,"-",(-A833+'Lineær programmering opg 4'!$M$5)/'Lineær programmering opg 4'!$K$5*-1)</f>
        <v>134.93999999999835</v>
      </c>
      <c r="F833" s="167" t="str">
        <f>IF('Lineær programmering opg 4'!$E$6=0,"-",(-A833+'Lineær programmering opg 4'!$M$6)/'Lineær programmering opg 4'!$K$6*-1)</f>
        <v>-</v>
      </c>
      <c r="G833" s="167" t="str">
        <f>IF('Lineær programmering opg 4'!$D$7=0,"-",((-A833+'Lineær programmering opg 4'!$M$7)/'Lineær programmering opg 4'!$K$7)*-1)</f>
        <v>-</v>
      </c>
      <c r="H833" s="167" t="str">
        <f>IF('Lineær programmering opg 4'!$C$8=0,"-",((-A833+'Lineær programmering opg 4'!$M$8)/'Lineær programmering opg 4'!$K$8)*-1)</f>
        <v>-</v>
      </c>
      <c r="I833" s="167" t="str">
        <f>IF('Lineær programmering opg 4'!$D$8=0,"-",'Lineær programmering opg 4'!$G$8)</f>
        <v>-</v>
      </c>
      <c r="J833" s="295">
        <f>A833*'Lineær programmering opg 4'!$C$11+Datatabel!C833*'Lineær programmering opg 4'!$D$11</f>
        <v>27983.999999999556</v>
      </c>
      <c r="K833" s="9">
        <f t="shared" si="62"/>
        <v>0</v>
      </c>
      <c r="L833" s="9">
        <f t="shared" si="63"/>
        <v>0</v>
      </c>
    </row>
    <row r="834" spans="1:12" ht="15" x14ac:dyDescent="0.25">
      <c r="A834" s="167">
        <f t="shared" si="61"/>
        <v>220.0560000000022</v>
      </c>
      <c r="B834" s="325">
        <f t="shared" si="64"/>
        <v>0.91690000000000915</v>
      </c>
      <c r="C834" s="167">
        <f t="shared" si="60"/>
        <v>39.8879999999956</v>
      </c>
      <c r="D834" s="167">
        <f>IF('Lineær programmering opg 4'!$M$4=0,"-",(-A834+'Lineær programmering opg 4'!$M$4)/'Lineær programmering opg 4'!$K$4*-1)</f>
        <v>39.8879999999956</v>
      </c>
      <c r="E834" s="167">
        <f>IF('Lineær programmering opg 4'!$M$5=0,"-",(-A834+'Lineær programmering opg 4'!$M$5)/'Lineær programmering opg 4'!$K$5*-1)</f>
        <v>134.95799999999835</v>
      </c>
      <c r="F834" s="167" t="str">
        <f>IF('Lineær programmering opg 4'!$E$6=0,"-",(-A834+'Lineær programmering opg 4'!$M$6)/'Lineær programmering opg 4'!$K$6*-1)</f>
        <v>-</v>
      </c>
      <c r="G834" s="167" t="str">
        <f>IF('Lineær programmering opg 4'!$D$7=0,"-",((-A834+'Lineær programmering opg 4'!$M$7)/'Lineær programmering opg 4'!$K$7)*-1)</f>
        <v>-</v>
      </c>
      <c r="H834" s="167" t="str">
        <f>IF('Lineær programmering opg 4'!$C$8=0,"-",((-A834+'Lineær programmering opg 4'!$M$8)/'Lineær programmering opg 4'!$K$8)*-1)</f>
        <v>-</v>
      </c>
      <c r="I834" s="167" t="str">
        <f>IF('Lineær programmering opg 4'!$D$8=0,"-",'Lineær programmering opg 4'!$G$8)</f>
        <v>-</v>
      </c>
      <c r="J834" s="295">
        <f>A834*'Lineær programmering opg 4'!$C$11+Datatabel!C834*'Lineær programmering opg 4'!$D$11</f>
        <v>27988.799999999559</v>
      </c>
      <c r="K834" s="9">
        <f t="shared" si="62"/>
        <v>0</v>
      </c>
      <c r="L834" s="9">
        <f t="shared" si="63"/>
        <v>0</v>
      </c>
    </row>
    <row r="835" spans="1:12" ht="15" x14ac:dyDescent="0.25">
      <c r="A835" s="167">
        <f t="shared" si="61"/>
        <v>220.0320000000022</v>
      </c>
      <c r="B835" s="325">
        <f t="shared" si="64"/>
        <v>0.91680000000000916</v>
      </c>
      <c r="C835" s="167">
        <f t="shared" ref="C835:C898" si="65">MIN(D835,E835,F835,G835,H835,I835)</f>
        <v>39.935999999995602</v>
      </c>
      <c r="D835" s="167">
        <f>IF('Lineær programmering opg 4'!$M$4=0,"-",(-A835+'Lineær programmering opg 4'!$M$4)/'Lineær programmering opg 4'!$K$4*-1)</f>
        <v>39.935999999995602</v>
      </c>
      <c r="E835" s="167">
        <f>IF('Lineær programmering opg 4'!$M$5=0,"-",(-A835+'Lineær programmering opg 4'!$M$5)/'Lineær programmering opg 4'!$K$5*-1)</f>
        <v>134.97599999999835</v>
      </c>
      <c r="F835" s="167" t="str">
        <f>IF('Lineær programmering opg 4'!$E$6=0,"-",(-A835+'Lineær programmering opg 4'!$M$6)/'Lineær programmering opg 4'!$K$6*-1)</f>
        <v>-</v>
      </c>
      <c r="G835" s="167" t="str">
        <f>IF('Lineær programmering opg 4'!$D$7=0,"-",((-A835+'Lineær programmering opg 4'!$M$7)/'Lineær programmering opg 4'!$K$7)*-1)</f>
        <v>-</v>
      </c>
      <c r="H835" s="167" t="str">
        <f>IF('Lineær programmering opg 4'!$C$8=0,"-",((-A835+'Lineær programmering opg 4'!$M$8)/'Lineær programmering opg 4'!$K$8)*-1)</f>
        <v>-</v>
      </c>
      <c r="I835" s="167" t="str">
        <f>IF('Lineær programmering opg 4'!$D$8=0,"-",'Lineær programmering opg 4'!$G$8)</f>
        <v>-</v>
      </c>
      <c r="J835" s="295">
        <f>A835*'Lineær programmering opg 4'!$C$11+Datatabel!C835*'Lineær programmering opg 4'!$D$11</f>
        <v>27993.599999999558</v>
      </c>
      <c r="K835" s="9">
        <f t="shared" si="62"/>
        <v>0</v>
      </c>
      <c r="L835" s="9">
        <f t="shared" si="63"/>
        <v>0</v>
      </c>
    </row>
    <row r="836" spans="1:12" ht="15" x14ac:dyDescent="0.25">
      <c r="A836" s="167">
        <f t="shared" ref="A836:A899" si="66">$A$3*B836</f>
        <v>220.0080000000022</v>
      </c>
      <c r="B836" s="325">
        <f t="shared" si="64"/>
        <v>0.91670000000000917</v>
      </c>
      <c r="C836" s="167">
        <f t="shared" si="65"/>
        <v>39.983999999995604</v>
      </c>
      <c r="D836" s="167">
        <f>IF('Lineær programmering opg 4'!$M$4=0,"-",(-A836+'Lineær programmering opg 4'!$M$4)/'Lineær programmering opg 4'!$K$4*-1)</f>
        <v>39.983999999995604</v>
      </c>
      <c r="E836" s="167">
        <f>IF('Lineær programmering opg 4'!$M$5=0,"-",(-A836+'Lineær programmering opg 4'!$M$5)/'Lineær programmering opg 4'!$K$5*-1)</f>
        <v>134.99399999999835</v>
      </c>
      <c r="F836" s="167" t="str">
        <f>IF('Lineær programmering opg 4'!$E$6=0,"-",(-A836+'Lineær programmering opg 4'!$M$6)/'Lineær programmering opg 4'!$K$6*-1)</f>
        <v>-</v>
      </c>
      <c r="G836" s="167" t="str">
        <f>IF('Lineær programmering opg 4'!$D$7=0,"-",((-A836+'Lineær programmering opg 4'!$M$7)/'Lineær programmering opg 4'!$K$7)*-1)</f>
        <v>-</v>
      </c>
      <c r="H836" s="167" t="str">
        <f>IF('Lineær programmering opg 4'!$C$8=0,"-",((-A836+'Lineær programmering opg 4'!$M$8)/'Lineær programmering opg 4'!$K$8)*-1)</f>
        <v>-</v>
      </c>
      <c r="I836" s="167" t="str">
        <f>IF('Lineær programmering opg 4'!$D$8=0,"-",'Lineær programmering opg 4'!$G$8)</f>
        <v>-</v>
      </c>
      <c r="J836" s="295">
        <f>A836*'Lineær programmering opg 4'!$C$11+Datatabel!C836*'Lineær programmering opg 4'!$D$11</f>
        <v>27998.399999999561</v>
      </c>
      <c r="K836" s="9">
        <f t="shared" ref="K836:K899" si="67">IF($J$10004=J836,A836,0)</f>
        <v>0</v>
      </c>
      <c r="L836" s="9">
        <f t="shared" ref="L836:L899" si="68">IF(J836=$J$10004,C836,0)</f>
        <v>0</v>
      </c>
    </row>
    <row r="837" spans="1:12" ht="15" x14ac:dyDescent="0.25">
      <c r="A837" s="167">
        <f t="shared" si="66"/>
        <v>219.9840000000022</v>
      </c>
      <c r="B837" s="325">
        <f t="shared" ref="B837:B900" si="69">B836-0.01%</f>
        <v>0.91660000000000919</v>
      </c>
      <c r="C837" s="167">
        <f t="shared" si="65"/>
        <v>40.031999999995605</v>
      </c>
      <c r="D837" s="167">
        <f>IF('Lineær programmering opg 4'!$M$4=0,"-",(-A837+'Lineær programmering opg 4'!$M$4)/'Lineær programmering opg 4'!$K$4*-1)</f>
        <v>40.031999999995605</v>
      </c>
      <c r="E837" s="167">
        <f>IF('Lineær programmering opg 4'!$M$5=0,"-",(-A837+'Lineær programmering opg 4'!$M$5)/'Lineær programmering opg 4'!$K$5*-1)</f>
        <v>135.01199999999835</v>
      </c>
      <c r="F837" s="167" t="str">
        <f>IF('Lineær programmering opg 4'!$E$6=0,"-",(-A837+'Lineær programmering opg 4'!$M$6)/'Lineær programmering opg 4'!$K$6*-1)</f>
        <v>-</v>
      </c>
      <c r="G837" s="167" t="str">
        <f>IF('Lineær programmering opg 4'!$D$7=0,"-",((-A837+'Lineær programmering opg 4'!$M$7)/'Lineær programmering opg 4'!$K$7)*-1)</f>
        <v>-</v>
      </c>
      <c r="H837" s="167" t="str">
        <f>IF('Lineær programmering opg 4'!$C$8=0,"-",((-A837+'Lineær programmering opg 4'!$M$8)/'Lineær programmering opg 4'!$K$8)*-1)</f>
        <v>-</v>
      </c>
      <c r="I837" s="167" t="str">
        <f>IF('Lineær programmering opg 4'!$D$8=0,"-",'Lineær programmering opg 4'!$G$8)</f>
        <v>-</v>
      </c>
      <c r="J837" s="295">
        <f>A837*'Lineær programmering opg 4'!$C$11+Datatabel!C837*'Lineær programmering opg 4'!$D$11</f>
        <v>28003.199999999561</v>
      </c>
      <c r="K837" s="9">
        <f t="shared" si="67"/>
        <v>0</v>
      </c>
      <c r="L837" s="9">
        <f t="shared" si="68"/>
        <v>0</v>
      </c>
    </row>
    <row r="838" spans="1:12" ht="15" x14ac:dyDescent="0.25">
      <c r="A838" s="167">
        <f t="shared" si="66"/>
        <v>219.9600000000022</v>
      </c>
      <c r="B838" s="325">
        <f t="shared" si="69"/>
        <v>0.9165000000000092</v>
      </c>
      <c r="C838" s="167">
        <f t="shared" si="65"/>
        <v>40.079999999995607</v>
      </c>
      <c r="D838" s="167">
        <f>IF('Lineær programmering opg 4'!$M$4=0,"-",(-A838+'Lineær programmering opg 4'!$M$4)/'Lineær programmering opg 4'!$K$4*-1)</f>
        <v>40.079999999995607</v>
      </c>
      <c r="E838" s="167">
        <f>IF('Lineær programmering opg 4'!$M$5=0,"-",(-A838+'Lineær programmering opg 4'!$M$5)/'Lineær programmering opg 4'!$K$5*-1)</f>
        <v>135.02999999999835</v>
      </c>
      <c r="F838" s="167" t="str">
        <f>IF('Lineær programmering opg 4'!$E$6=0,"-",(-A838+'Lineær programmering opg 4'!$M$6)/'Lineær programmering opg 4'!$K$6*-1)</f>
        <v>-</v>
      </c>
      <c r="G838" s="167" t="str">
        <f>IF('Lineær programmering opg 4'!$D$7=0,"-",((-A838+'Lineær programmering opg 4'!$M$7)/'Lineær programmering opg 4'!$K$7)*-1)</f>
        <v>-</v>
      </c>
      <c r="H838" s="167" t="str">
        <f>IF('Lineær programmering opg 4'!$C$8=0,"-",((-A838+'Lineær programmering opg 4'!$M$8)/'Lineær programmering opg 4'!$K$8)*-1)</f>
        <v>-</v>
      </c>
      <c r="I838" s="167" t="str">
        <f>IF('Lineær programmering opg 4'!$D$8=0,"-",'Lineær programmering opg 4'!$G$8)</f>
        <v>-</v>
      </c>
      <c r="J838" s="295">
        <f>A838*'Lineær programmering opg 4'!$C$11+Datatabel!C838*'Lineær programmering opg 4'!$D$11</f>
        <v>28007.99999999956</v>
      </c>
      <c r="K838" s="9">
        <f t="shared" si="67"/>
        <v>0</v>
      </c>
      <c r="L838" s="9">
        <f t="shared" si="68"/>
        <v>0</v>
      </c>
    </row>
    <row r="839" spans="1:12" ht="15" x14ac:dyDescent="0.25">
      <c r="A839" s="167">
        <f t="shared" si="66"/>
        <v>219.9360000000022</v>
      </c>
      <c r="B839" s="325">
        <f t="shared" si="69"/>
        <v>0.91640000000000921</v>
      </c>
      <c r="C839" s="167">
        <f t="shared" si="65"/>
        <v>40.127999999995609</v>
      </c>
      <c r="D839" s="167">
        <f>IF('Lineær programmering opg 4'!$M$4=0,"-",(-A839+'Lineær programmering opg 4'!$M$4)/'Lineær programmering opg 4'!$K$4*-1)</f>
        <v>40.127999999995609</v>
      </c>
      <c r="E839" s="167">
        <f>IF('Lineær programmering opg 4'!$M$5=0,"-",(-A839+'Lineær programmering opg 4'!$M$5)/'Lineær programmering opg 4'!$K$5*-1)</f>
        <v>135.04799999999835</v>
      </c>
      <c r="F839" s="167" t="str">
        <f>IF('Lineær programmering opg 4'!$E$6=0,"-",(-A839+'Lineær programmering opg 4'!$M$6)/'Lineær programmering opg 4'!$K$6*-1)</f>
        <v>-</v>
      </c>
      <c r="G839" s="167" t="str">
        <f>IF('Lineær programmering opg 4'!$D$7=0,"-",((-A839+'Lineær programmering opg 4'!$M$7)/'Lineær programmering opg 4'!$K$7)*-1)</f>
        <v>-</v>
      </c>
      <c r="H839" s="167" t="str">
        <f>IF('Lineær programmering opg 4'!$C$8=0,"-",((-A839+'Lineær programmering opg 4'!$M$8)/'Lineær programmering opg 4'!$K$8)*-1)</f>
        <v>-</v>
      </c>
      <c r="I839" s="167" t="str">
        <f>IF('Lineær programmering opg 4'!$D$8=0,"-",'Lineær programmering opg 4'!$G$8)</f>
        <v>-</v>
      </c>
      <c r="J839" s="295">
        <f>A839*'Lineær programmering opg 4'!$C$11+Datatabel!C839*'Lineær programmering opg 4'!$D$11</f>
        <v>28012.799999999563</v>
      </c>
      <c r="K839" s="9">
        <f t="shared" si="67"/>
        <v>0</v>
      </c>
      <c r="L839" s="9">
        <f t="shared" si="68"/>
        <v>0</v>
      </c>
    </row>
    <row r="840" spans="1:12" ht="15" x14ac:dyDescent="0.25">
      <c r="A840" s="167">
        <f t="shared" si="66"/>
        <v>219.91200000000222</v>
      </c>
      <c r="B840" s="325">
        <f t="shared" si="69"/>
        <v>0.91630000000000922</v>
      </c>
      <c r="C840" s="167">
        <f t="shared" si="65"/>
        <v>40.175999999995554</v>
      </c>
      <c r="D840" s="167">
        <f>IF('Lineær programmering opg 4'!$M$4=0,"-",(-A840+'Lineær programmering opg 4'!$M$4)/'Lineær programmering opg 4'!$K$4*-1)</f>
        <v>40.175999999995554</v>
      </c>
      <c r="E840" s="167">
        <f>IF('Lineær programmering opg 4'!$M$5=0,"-",(-A840+'Lineær programmering opg 4'!$M$5)/'Lineær programmering opg 4'!$K$5*-1)</f>
        <v>135.06599999999835</v>
      </c>
      <c r="F840" s="167" t="str">
        <f>IF('Lineær programmering opg 4'!$E$6=0,"-",(-A840+'Lineær programmering opg 4'!$M$6)/'Lineær programmering opg 4'!$K$6*-1)</f>
        <v>-</v>
      </c>
      <c r="G840" s="167" t="str">
        <f>IF('Lineær programmering opg 4'!$D$7=0,"-",((-A840+'Lineær programmering opg 4'!$M$7)/'Lineær programmering opg 4'!$K$7)*-1)</f>
        <v>-</v>
      </c>
      <c r="H840" s="167" t="str">
        <f>IF('Lineær programmering opg 4'!$C$8=0,"-",((-A840+'Lineær programmering opg 4'!$M$8)/'Lineær programmering opg 4'!$K$8)*-1)</f>
        <v>-</v>
      </c>
      <c r="I840" s="167" t="str">
        <f>IF('Lineær programmering opg 4'!$D$8=0,"-",'Lineær programmering opg 4'!$G$8)</f>
        <v>-</v>
      </c>
      <c r="J840" s="295">
        <f>A840*'Lineær programmering opg 4'!$C$11+Datatabel!C840*'Lineær programmering opg 4'!$D$11</f>
        <v>28017.599999999555</v>
      </c>
      <c r="K840" s="9">
        <f t="shared" si="67"/>
        <v>0</v>
      </c>
      <c r="L840" s="9">
        <f t="shared" si="68"/>
        <v>0</v>
      </c>
    </row>
    <row r="841" spans="1:12" ht="15" x14ac:dyDescent="0.25">
      <c r="A841" s="167">
        <f t="shared" si="66"/>
        <v>219.88800000000222</v>
      </c>
      <c r="B841" s="325">
        <f t="shared" si="69"/>
        <v>0.91620000000000923</v>
      </c>
      <c r="C841" s="167">
        <f t="shared" si="65"/>
        <v>40.223999999995556</v>
      </c>
      <c r="D841" s="167">
        <f>IF('Lineær programmering opg 4'!$M$4=0,"-",(-A841+'Lineær programmering opg 4'!$M$4)/'Lineær programmering opg 4'!$K$4*-1)</f>
        <v>40.223999999995556</v>
      </c>
      <c r="E841" s="167">
        <f>IF('Lineær programmering opg 4'!$M$5=0,"-",(-A841+'Lineær programmering opg 4'!$M$5)/'Lineær programmering opg 4'!$K$5*-1)</f>
        <v>135.08399999999835</v>
      </c>
      <c r="F841" s="167" t="str">
        <f>IF('Lineær programmering opg 4'!$E$6=0,"-",(-A841+'Lineær programmering opg 4'!$M$6)/'Lineær programmering opg 4'!$K$6*-1)</f>
        <v>-</v>
      </c>
      <c r="G841" s="167" t="str">
        <f>IF('Lineær programmering opg 4'!$D$7=0,"-",((-A841+'Lineær programmering opg 4'!$M$7)/'Lineær programmering opg 4'!$K$7)*-1)</f>
        <v>-</v>
      </c>
      <c r="H841" s="167" t="str">
        <f>IF('Lineær programmering opg 4'!$C$8=0,"-",((-A841+'Lineær programmering opg 4'!$M$8)/'Lineær programmering opg 4'!$K$8)*-1)</f>
        <v>-</v>
      </c>
      <c r="I841" s="167" t="str">
        <f>IF('Lineær programmering opg 4'!$D$8=0,"-",'Lineær programmering opg 4'!$G$8)</f>
        <v>-</v>
      </c>
      <c r="J841" s="295">
        <f>A841*'Lineær programmering opg 4'!$C$11+Datatabel!C841*'Lineær programmering opg 4'!$D$11</f>
        <v>28022.399999999554</v>
      </c>
      <c r="K841" s="9">
        <f t="shared" si="67"/>
        <v>0</v>
      </c>
      <c r="L841" s="9">
        <f t="shared" si="68"/>
        <v>0</v>
      </c>
    </row>
    <row r="842" spans="1:12" ht="15" x14ac:dyDescent="0.25">
      <c r="A842" s="167">
        <f t="shared" si="66"/>
        <v>219.86400000000222</v>
      </c>
      <c r="B842" s="325">
        <f t="shared" si="69"/>
        <v>0.91610000000000924</v>
      </c>
      <c r="C842" s="167">
        <f t="shared" si="65"/>
        <v>40.271999999995558</v>
      </c>
      <c r="D842" s="167">
        <f>IF('Lineær programmering opg 4'!$M$4=0,"-",(-A842+'Lineær programmering opg 4'!$M$4)/'Lineær programmering opg 4'!$K$4*-1)</f>
        <v>40.271999999995558</v>
      </c>
      <c r="E842" s="167">
        <f>IF('Lineær programmering opg 4'!$M$5=0,"-",(-A842+'Lineær programmering opg 4'!$M$5)/'Lineær programmering opg 4'!$K$5*-1)</f>
        <v>135.10199999999836</v>
      </c>
      <c r="F842" s="167" t="str">
        <f>IF('Lineær programmering opg 4'!$E$6=0,"-",(-A842+'Lineær programmering opg 4'!$M$6)/'Lineær programmering opg 4'!$K$6*-1)</f>
        <v>-</v>
      </c>
      <c r="G842" s="167" t="str">
        <f>IF('Lineær programmering opg 4'!$D$7=0,"-",((-A842+'Lineær programmering opg 4'!$M$7)/'Lineær programmering opg 4'!$K$7)*-1)</f>
        <v>-</v>
      </c>
      <c r="H842" s="167" t="str">
        <f>IF('Lineær programmering opg 4'!$C$8=0,"-",((-A842+'Lineær programmering opg 4'!$M$8)/'Lineær programmering opg 4'!$K$8)*-1)</f>
        <v>-</v>
      </c>
      <c r="I842" s="167" t="str">
        <f>IF('Lineær programmering opg 4'!$D$8=0,"-",'Lineær programmering opg 4'!$G$8)</f>
        <v>-</v>
      </c>
      <c r="J842" s="295">
        <f>A842*'Lineær programmering opg 4'!$C$11+Datatabel!C842*'Lineær programmering opg 4'!$D$11</f>
        <v>28027.199999999557</v>
      </c>
      <c r="K842" s="9">
        <f t="shared" si="67"/>
        <v>0</v>
      </c>
      <c r="L842" s="9">
        <f t="shared" si="68"/>
        <v>0</v>
      </c>
    </row>
    <row r="843" spans="1:12" ht="15" x14ac:dyDescent="0.25">
      <c r="A843" s="167">
        <f t="shared" si="66"/>
        <v>219.84000000000222</v>
      </c>
      <c r="B843" s="325">
        <f t="shared" si="69"/>
        <v>0.91600000000000925</v>
      </c>
      <c r="C843" s="167">
        <f t="shared" si="65"/>
        <v>40.319999999995559</v>
      </c>
      <c r="D843" s="167">
        <f>IF('Lineær programmering opg 4'!$M$4=0,"-",(-A843+'Lineær programmering opg 4'!$M$4)/'Lineær programmering opg 4'!$K$4*-1)</f>
        <v>40.319999999995559</v>
      </c>
      <c r="E843" s="167">
        <f>IF('Lineær programmering opg 4'!$M$5=0,"-",(-A843+'Lineær programmering opg 4'!$M$5)/'Lineær programmering opg 4'!$K$5*-1)</f>
        <v>135.11999999999836</v>
      </c>
      <c r="F843" s="167" t="str">
        <f>IF('Lineær programmering opg 4'!$E$6=0,"-",(-A843+'Lineær programmering opg 4'!$M$6)/'Lineær programmering opg 4'!$K$6*-1)</f>
        <v>-</v>
      </c>
      <c r="G843" s="167" t="str">
        <f>IF('Lineær programmering opg 4'!$D$7=0,"-",((-A843+'Lineær programmering opg 4'!$M$7)/'Lineær programmering opg 4'!$K$7)*-1)</f>
        <v>-</v>
      </c>
      <c r="H843" s="167" t="str">
        <f>IF('Lineær programmering opg 4'!$C$8=0,"-",((-A843+'Lineær programmering opg 4'!$M$8)/'Lineær programmering opg 4'!$K$8)*-1)</f>
        <v>-</v>
      </c>
      <c r="I843" s="167" t="str">
        <f>IF('Lineær programmering opg 4'!$D$8=0,"-",'Lineær programmering opg 4'!$G$8)</f>
        <v>-</v>
      </c>
      <c r="J843" s="295">
        <f>A843*'Lineær programmering opg 4'!$C$11+Datatabel!C843*'Lineær programmering opg 4'!$D$11</f>
        <v>28031.999999999556</v>
      </c>
      <c r="K843" s="9">
        <f t="shared" si="67"/>
        <v>0</v>
      </c>
      <c r="L843" s="9">
        <f t="shared" si="68"/>
        <v>0</v>
      </c>
    </row>
    <row r="844" spans="1:12" ht="15" x14ac:dyDescent="0.25">
      <c r="A844" s="167">
        <f t="shared" si="66"/>
        <v>219.81600000000222</v>
      </c>
      <c r="B844" s="325">
        <f t="shared" si="69"/>
        <v>0.91590000000000926</v>
      </c>
      <c r="C844" s="167">
        <f t="shared" si="65"/>
        <v>40.367999999995561</v>
      </c>
      <c r="D844" s="167">
        <f>IF('Lineær programmering opg 4'!$M$4=0,"-",(-A844+'Lineær programmering opg 4'!$M$4)/'Lineær programmering opg 4'!$K$4*-1)</f>
        <v>40.367999999995561</v>
      </c>
      <c r="E844" s="167">
        <f>IF('Lineær programmering opg 4'!$M$5=0,"-",(-A844+'Lineær programmering opg 4'!$M$5)/'Lineær programmering opg 4'!$K$5*-1)</f>
        <v>135.13799999999836</v>
      </c>
      <c r="F844" s="167" t="str">
        <f>IF('Lineær programmering opg 4'!$E$6=0,"-",(-A844+'Lineær programmering opg 4'!$M$6)/'Lineær programmering opg 4'!$K$6*-1)</f>
        <v>-</v>
      </c>
      <c r="G844" s="167" t="str">
        <f>IF('Lineær programmering opg 4'!$D$7=0,"-",((-A844+'Lineær programmering opg 4'!$M$7)/'Lineær programmering opg 4'!$K$7)*-1)</f>
        <v>-</v>
      </c>
      <c r="H844" s="167" t="str">
        <f>IF('Lineær programmering opg 4'!$C$8=0,"-",((-A844+'Lineær programmering opg 4'!$M$8)/'Lineær programmering opg 4'!$K$8)*-1)</f>
        <v>-</v>
      </c>
      <c r="I844" s="167" t="str">
        <f>IF('Lineær programmering opg 4'!$D$8=0,"-",'Lineær programmering opg 4'!$G$8)</f>
        <v>-</v>
      </c>
      <c r="J844" s="295">
        <f>A844*'Lineær programmering opg 4'!$C$11+Datatabel!C844*'Lineær programmering opg 4'!$D$11</f>
        <v>28036.799999999555</v>
      </c>
      <c r="K844" s="9">
        <f t="shared" si="67"/>
        <v>0</v>
      </c>
      <c r="L844" s="9">
        <f t="shared" si="68"/>
        <v>0</v>
      </c>
    </row>
    <row r="845" spans="1:12" ht="15" x14ac:dyDescent="0.25">
      <c r="A845" s="167">
        <f t="shared" si="66"/>
        <v>219.79200000000222</v>
      </c>
      <c r="B845" s="325">
        <f t="shared" si="69"/>
        <v>0.91580000000000927</v>
      </c>
      <c r="C845" s="167">
        <f t="shared" si="65"/>
        <v>40.415999999995563</v>
      </c>
      <c r="D845" s="167">
        <f>IF('Lineær programmering opg 4'!$M$4=0,"-",(-A845+'Lineær programmering opg 4'!$M$4)/'Lineær programmering opg 4'!$K$4*-1)</f>
        <v>40.415999999995563</v>
      </c>
      <c r="E845" s="167">
        <f>IF('Lineær programmering opg 4'!$M$5=0,"-",(-A845+'Lineær programmering opg 4'!$M$5)/'Lineær programmering opg 4'!$K$5*-1)</f>
        <v>135.15599999999836</v>
      </c>
      <c r="F845" s="167" t="str">
        <f>IF('Lineær programmering opg 4'!$E$6=0,"-",(-A845+'Lineær programmering opg 4'!$M$6)/'Lineær programmering opg 4'!$K$6*-1)</f>
        <v>-</v>
      </c>
      <c r="G845" s="167" t="str">
        <f>IF('Lineær programmering opg 4'!$D$7=0,"-",((-A845+'Lineær programmering opg 4'!$M$7)/'Lineær programmering opg 4'!$K$7)*-1)</f>
        <v>-</v>
      </c>
      <c r="H845" s="167" t="str">
        <f>IF('Lineær programmering opg 4'!$C$8=0,"-",((-A845+'Lineær programmering opg 4'!$M$8)/'Lineær programmering opg 4'!$K$8)*-1)</f>
        <v>-</v>
      </c>
      <c r="I845" s="167" t="str">
        <f>IF('Lineær programmering opg 4'!$D$8=0,"-",'Lineær programmering opg 4'!$G$8)</f>
        <v>-</v>
      </c>
      <c r="J845" s="295">
        <f>A845*'Lineær programmering opg 4'!$C$11+Datatabel!C845*'Lineær programmering opg 4'!$D$11</f>
        <v>28041.599999999558</v>
      </c>
      <c r="K845" s="9">
        <f t="shared" si="67"/>
        <v>0</v>
      </c>
      <c r="L845" s="9">
        <f t="shared" si="68"/>
        <v>0</v>
      </c>
    </row>
    <row r="846" spans="1:12" ht="15" x14ac:dyDescent="0.25">
      <c r="A846" s="167">
        <f t="shared" si="66"/>
        <v>219.76800000000222</v>
      </c>
      <c r="B846" s="325">
        <f t="shared" si="69"/>
        <v>0.91570000000000928</v>
      </c>
      <c r="C846" s="167">
        <f t="shared" si="65"/>
        <v>40.463999999995565</v>
      </c>
      <c r="D846" s="167">
        <f>IF('Lineær programmering opg 4'!$M$4=0,"-",(-A846+'Lineær programmering opg 4'!$M$4)/'Lineær programmering opg 4'!$K$4*-1)</f>
        <v>40.463999999995565</v>
      </c>
      <c r="E846" s="167">
        <f>IF('Lineær programmering opg 4'!$M$5=0,"-",(-A846+'Lineær programmering opg 4'!$M$5)/'Lineær programmering opg 4'!$K$5*-1)</f>
        <v>135.17399999999836</v>
      </c>
      <c r="F846" s="167" t="str">
        <f>IF('Lineær programmering opg 4'!$E$6=0,"-",(-A846+'Lineær programmering opg 4'!$M$6)/'Lineær programmering opg 4'!$K$6*-1)</f>
        <v>-</v>
      </c>
      <c r="G846" s="167" t="str">
        <f>IF('Lineær programmering opg 4'!$D$7=0,"-",((-A846+'Lineær programmering opg 4'!$M$7)/'Lineær programmering opg 4'!$K$7)*-1)</f>
        <v>-</v>
      </c>
      <c r="H846" s="167" t="str">
        <f>IF('Lineær programmering opg 4'!$C$8=0,"-",((-A846+'Lineær programmering opg 4'!$M$8)/'Lineær programmering opg 4'!$K$8)*-1)</f>
        <v>-</v>
      </c>
      <c r="I846" s="167" t="str">
        <f>IF('Lineær programmering opg 4'!$D$8=0,"-",'Lineær programmering opg 4'!$G$8)</f>
        <v>-</v>
      </c>
      <c r="J846" s="295">
        <f>A846*'Lineær programmering opg 4'!$C$11+Datatabel!C846*'Lineær programmering opg 4'!$D$11</f>
        <v>28046.399999999558</v>
      </c>
      <c r="K846" s="9">
        <f t="shared" si="67"/>
        <v>0</v>
      </c>
      <c r="L846" s="9">
        <f t="shared" si="68"/>
        <v>0</v>
      </c>
    </row>
    <row r="847" spans="1:12" ht="15" x14ac:dyDescent="0.25">
      <c r="A847" s="167">
        <f t="shared" si="66"/>
        <v>219.74400000000225</v>
      </c>
      <c r="B847" s="325">
        <f t="shared" si="69"/>
        <v>0.9156000000000093</v>
      </c>
      <c r="C847" s="167">
        <f t="shared" si="65"/>
        <v>40.51199999999551</v>
      </c>
      <c r="D847" s="167">
        <f>IF('Lineær programmering opg 4'!$M$4=0,"-",(-A847+'Lineær programmering opg 4'!$M$4)/'Lineær programmering opg 4'!$K$4*-1)</f>
        <v>40.51199999999551</v>
      </c>
      <c r="E847" s="167">
        <f>IF('Lineær programmering opg 4'!$M$5=0,"-",(-A847+'Lineær programmering opg 4'!$M$5)/'Lineær programmering opg 4'!$K$5*-1)</f>
        <v>135.19199999999833</v>
      </c>
      <c r="F847" s="167" t="str">
        <f>IF('Lineær programmering opg 4'!$E$6=0,"-",(-A847+'Lineær programmering opg 4'!$M$6)/'Lineær programmering opg 4'!$K$6*-1)</f>
        <v>-</v>
      </c>
      <c r="G847" s="167" t="str">
        <f>IF('Lineær programmering opg 4'!$D$7=0,"-",((-A847+'Lineær programmering opg 4'!$M$7)/'Lineær programmering opg 4'!$K$7)*-1)</f>
        <v>-</v>
      </c>
      <c r="H847" s="167" t="str">
        <f>IF('Lineær programmering opg 4'!$C$8=0,"-",((-A847+'Lineær programmering opg 4'!$M$8)/'Lineær programmering opg 4'!$K$8)*-1)</f>
        <v>-</v>
      </c>
      <c r="I847" s="167" t="str">
        <f>IF('Lineær programmering opg 4'!$D$8=0,"-",'Lineær programmering opg 4'!$G$8)</f>
        <v>-</v>
      </c>
      <c r="J847" s="295">
        <f>A847*'Lineær programmering opg 4'!$C$11+Datatabel!C847*'Lineær programmering opg 4'!$D$11</f>
        <v>28051.19999999955</v>
      </c>
      <c r="K847" s="9">
        <f t="shared" si="67"/>
        <v>0</v>
      </c>
      <c r="L847" s="9">
        <f t="shared" si="68"/>
        <v>0</v>
      </c>
    </row>
    <row r="848" spans="1:12" ht="15" x14ac:dyDescent="0.25">
      <c r="A848" s="167">
        <f t="shared" si="66"/>
        <v>219.72000000000224</v>
      </c>
      <c r="B848" s="325">
        <f t="shared" si="69"/>
        <v>0.91550000000000931</v>
      </c>
      <c r="C848" s="167">
        <f t="shared" si="65"/>
        <v>40.559999999995512</v>
      </c>
      <c r="D848" s="167">
        <f>IF('Lineær programmering opg 4'!$M$4=0,"-",(-A848+'Lineær programmering opg 4'!$M$4)/'Lineær programmering opg 4'!$K$4*-1)</f>
        <v>40.559999999995512</v>
      </c>
      <c r="E848" s="167">
        <f>IF('Lineær programmering opg 4'!$M$5=0,"-",(-A848+'Lineær programmering opg 4'!$M$5)/'Lineær programmering opg 4'!$K$5*-1)</f>
        <v>135.20999999999833</v>
      </c>
      <c r="F848" s="167" t="str">
        <f>IF('Lineær programmering opg 4'!$E$6=0,"-",(-A848+'Lineær programmering opg 4'!$M$6)/'Lineær programmering opg 4'!$K$6*-1)</f>
        <v>-</v>
      </c>
      <c r="G848" s="167" t="str">
        <f>IF('Lineær programmering opg 4'!$D$7=0,"-",((-A848+'Lineær programmering opg 4'!$M$7)/'Lineær programmering opg 4'!$K$7)*-1)</f>
        <v>-</v>
      </c>
      <c r="H848" s="167" t="str">
        <f>IF('Lineær programmering opg 4'!$C$8=0,"-",((-A848+'Lineær programmering opg 4'!$M$8)/'Lineær programmering opg 4'!$K$8)*-1)</f>
        <v>-</v>
      </c>
      <c r="I848" s="167" t="str">
        <f>IF('Lineær programmering opg 4'!$D$8=0,"-",'Lineær programmering opg 4'!$G$8)</f>
        <v>-</v>
      </c>
      <c r="J848" s="295">
        <f>A848*'Lineær programmering opg 4'!$C$11+Datatabel!C848*'Lineær programmering opg 4'!$D$11</f>
        <v>28055.999999999553</v>
      </c>
      <c r="K848" s="9">
        <f t="shared" si="67"/>
        <v>0</v>
      </c>
      <c r="L848" s="9">
        <f t="shared" si="68"/>
        <v>0</v>
      </c>
    </row>
    <row r="849" spans="1:12" ht="15" x14ac:dyDescent="0.25">
      <c r="A849" s="167">
        <f t="shared" si="66"/>
        <v>219.69600000000224</v>
      </c>
      <c r="B849" s="325">
        <f t="shared" si="69"/>
        <v>0.91540000000000932</v>
      </c>
      <c r="C849" s="167">
        <f t="shared" si="65"/>
        <v>40.607999999995513</v>
      </c>
      <c r="D849" s="167">
        <f>IF('Lineær programmering opg 4'!$M$4=0,"-",(-A849+'Lineær programmering opg 4'!$M$4)/'Lineær programmering opg 4'!$K$4*-1)</f>
        <v>40.607999999995513</v>
      </c>
      <c r="E849" s="167">
        <f>IF('Lineær programmering opg 4'!$M$5=0,"-",(-A849+'Lineær programmering opg 4'!$M$5)/'Lineær programmering opg 4'!$K$5*-1)</f>
        <v>135.22799999999833</v>
      </c>
      <c r="F849" s="167" t="str">
        <f>IF('Lineær programmering opg 4'!$E$6=0,"-",(-A849+'Lineær programmering opg 4'!$M$6)/'Lineær programmering opg 4'!$K$6*-1)</f>
        <v>-</v>
      </c>
      <c r="G849" s="167" t="str">
        <f>IF('Lineær programmering opg 4'!$D$7=0,"-",((-A849+'Lineær programmering opg 4'!$M$7)/'Lineær programmering opg 4'!$K$7)*-1)</f>
        <v>-</v>
      </c>
      <c r="H849" s="167" t="str">
        <f>IF('Lineær programmering opg 4'!$C$8=0,"-",((-A849+'Lineær programmering opg 4'!$M$8)/'Lineær programmering opg 4'!$K$8)*-1)</f>
        <v>-</v>
      </c>
      <c r="I849" s="167" t="str">
        <f>IF('Lineær programmering opg 4'!$D$8=0,"-",'Lineær programmering opg 4'!$G$8)</f>
        <v>-</v>
      </c>
      <c r="J849" s="295">
        <f>A849*'Lineær programmering opg 4'!$C$11+Datatabel!C849*'Lineær programmering opg 4'!$D$11</f>
        <v>28060.799999999552</v>
      </c>
      <c r="K849" s="9">
        <f t="shared" si="67"/>
        <v>0</v>
      </c>
      <c r="L849" s="9">
        <f t="shared" si="68"/>
        <v>0</v>
      </c>
    </row>
    <row r="850" spans="1:12" ht="15" x14ac:dyDescent="0.25">
      <c r="A850" s="167">
        <f t="shared" si="66"/>
        <v>219.67200000000224</v>
      </c>
      <c r="B850" s="325">
        <f t="shared" si="69"/>
        <v>0.91530000000000933</v>
      </c>
      <c r="C850" s="167">
        <f t="shared" si="65"/>
        <v>40.655999999995515</v>
      </c>
      <c r="D850" s="167">
        <f>IF('Lineær programmering opg 4'!$M$4=0,"-",(-A850+'Lineær programmering opg 4'!$M$4)/'Lineær programmering opg 4'!$K$4*-1)</f>
        <v>40.655999999995515</v>
      </c>
      <c r="E850" s="167">
        <f>IF('Lineær programmering opg 4'!$M$5=0,"-",(-A850+'Lineær programmering opg 4'!$M$5)/'Lineær programmering opg 4'!$K$5*-1)</f>
        <v>135.24599999999833</v>
      </c>
      <c r="F850" s="167" t="str">
        <f>IF('Lineær programmering opg 4'!$E$6=0,"-",(-A850+'Lineær programmering opg 4'!$M$6)/'Lineær programmering opg 4'!$K$6*-1)</f>
        <v>-</v>
      </c>
      <c r="G850" s="167" t="str">
        <f>IF('Lineær programmering opg 4'!$D$7=0,"-",((-A850+'Lineær programmering opg 4'!$M$7)/'Lineær programmering opg 4'!$K$7)*-1)</f>
        <v>-</v>
      </c>
      <c r="H850" s="167" t="str">
        <f>IF('Lineær programmering opg 4'!$C$8=0,"-",((-A850+'Lineær programmering opg 4'!$M$8)/'Lineær programmering opg 4'!$K$8)*-1)</f>
        <v>-</v>
      </c>
      <c r="I850" s="167" t="str">
        <f>IF('Lineær programmering opg 4'!$D$8=0,"-",'Lineær programmering opg 4'!$G$8)</f>
        <v>-</v>
      </c>
      <c r="J850" s="295">
        <f>A850*'Lineær programmering opg 4'!$C$11+Datatabel!C850*'Lineær programmering opg 4'!$D$11</f>
        <v>28065.599999999551</v>
      </c>
      <c r="K850" s="9">
        <f t="shared" si="67"/>
        <v>0</v>
      </c>
      <c r="L850" s="9">
        <f t="shared" si="68"/>
        <v>0</v>
      </c>
    </row>
    <row r="851" spans="1:12" ht="15" x14ac:dyDescent="0.25">
      <c r="A851" s="167">
        <f t="shared" si="66"/>
        <v>219.64800000000224</v>
      </c>
      <c r="B851" s="325">
        <f t="shared" si="69"/>
        <v>0.91520000000000934</v>
      </c>
      <c r="C851" s="167">
        <f t="shared" si="65"/>
        <v>40.703999999995517</v>
      </c>
      <c r="D851" s="167">
        <f>IF('Lineær programmering opg 4'!$M$4=0,"-",(-A851+'Lineær programmering opg 4'!$M$4)/'Lineær programmering opg 4'!$K$4*-1)</f>
        <v>40.703999999995517</v>
      </c>
      <c r="E851" s="167">
        <f>IF('Lineær programmering opg 4'!$M$5=0,"-",(-A851+'Lineær programmering opg 4'!$M$5)/'Lineær programmering opg 4'!$K$5*-1)</f>
        <v>135.26399999999833</v>
      </c>
      <c r="F851" s="167" t="str">
        <f>IF('Lineær programmering opg 4'!$E$6=0,"-",(-A851+'Lineær programmering opg 4'!$M$6)/'Lineær programmering opg 4'!$K$6*-1)</f>
        <v>-</v>
      </c>
      <c r="G851" s="167" t="str">
        <f>IF('Lineær programmering opg 4'!$D$7=0,"-",((-A851+'Lineær programmering opg 4'!$M$7)/'Lineær programmering opg 4'!$K$7)*-1)</f>
        <v>-</v>
      </c>
      <c r="H851" s="167" t="str">
        <f>IF('Lineær programmering opg 4'!$C$8=0,"-",((-A851+'Lineær programmering opg 4'!$M$8)/'Lineær programmering opg 4'!$K$8)*-1)</f>
        <v>-</v>
      </c>
      <c r="I851" s="167" t="str">
        <f>IF('Lineær programmering opg 4'!$D$8=0,"-",'Lineær programmering opg 4'!$G$8)</f>
        <v>-</v>
      </c>
      <c r="J851" s="295">
        <f>A851*'Lineær programmering opg 4'!$C$11+Datatabel!C851*'Lineær programmering opg 4'!$D$11</f>
        <v>28070.39999999955</v>
      </c>
      <c r="K851" s="9">
        <f t="shared" si="67"/>
        <v>0</v>
      </c>
      <c r="L851" s="9">
        <f t="shared" si="68"/>
        <v>0</v>
      </c>
    </row>
    <row r="852" spans="1:12" ht="15" x14ac:dyDescent="0.25">
      <c r="A852" s="167">
        <f t="shared" si="66"/>
        <v>219.62400000000224</v>
      </c>
      <c r="B852" s="325">
        <f t="shared" si="69"/>
        <v>0.91510000000000935</v>
      </c>
      <c r="C852" s="167">
        <f t="shared" si="65"/>
        <v>40.751999999995519</v>
      </c>
      <c r="D852" s="167">
        <f>IF('Lineær programmering opg 4'!$M$4=0,"-",(-A852+'Lineær programmering opg 4'!$M$4)/'Lineær programmering opg 4'!$K$4*-1)</f>
        <v>40.751999999995519</v>
      </c>
      <c r="E852" s="167">
        <f>IF('Lineær programmering opg 4'!$M$5=0,"-",(-A852+'Lineær programmering opg 4'!$M$5)/'Lineær programmering opg 4'!$K$5*-1)</f>
        <v>135.28199999999833</v>
      </c>
      <c r="F852" s="167" t="str">
        <f>IF('Lineær programmering opg 4'!$E$6=0,"-",(-A852+'Lineær programmering opg 4'!$M$6)/'Lineær programmering opg 4'!$K$6*-1)</f>
        <v>-</v>
      </c>
      <c r="G852" s="167" t="str">
        <f>IF('Lineær programmering opg 4'!$D$7=0,"-",((-A852+'Lineær programmering opg 4'!$M$7)/'Lineær programmering opg 4'!$K$7)*-1)</f>
        <v>-</v>
      </c>
      <c r="H852" s="167" t="str">
        <f>IF('Lineær programmering opg 4'!$C$8=0,"-",((-A852+'Lineær programmering opg 4'!$M$8)/'Lineær programmering opg 4'!$K$8)*-1)</f>
        <v>-</v>
      </c>
      <c r="I852" s="167" t="str">
        <f>IF('Lineær programmering opg 4'!$D$8=0,"-",'Lineær programmering opg 4'!$G$8)</f>
        <v>-</v>
      </c>
      <c r="J852" s="295">
        <f>A852*'Lineær programmering opg 4'!$C$11+Datatabel!C852*'Lineær programmering opg 4'!$D$11</f>
        <v>28075.199999999553</v>
      </c>
      <c r="K852" s="9">
        <f t="shared" si="67"/>
        <v>0</v>
      </c>
      <c r="L852" s="9">
        <f t="shared" si="68"/>
        <v>0</v>
      </c>
    </row>
    <row r="853" spans="1:12" ht="15" x14ac:dyDescent="0.25">
      <c r="A853" s="167">
        <f t="shared" si="66"/>
        <v>219.60000000000224</v>
      </c>
      <c r="B853" s="325">
        <f t="shared" si="69"/>
        <v>0.91500000000000936</v>
      </c>
      <c r="C853" s="167">
        <f t="shared" si="65"/>
        <v>40.799999999995521</v>
      </c>
      <c r="D853" s="167">
        <f>IF('Lineær programmering opg 4'!$M$4=0,"-",(-A853+'Lineær programmering opg 4'!$M$4)/'Lineær programmering opg 4'!$K$4*-1)</f>
        <v>40.799999999995521</v>
      </c>
      <c r="E853" s="167">
        <f>IF('Lineær programmering opg 4'!$M$5=0,"-",(-A853+'Lineær programmering opg 4'!$M$5)/'Lineær programmering opg 4'!$K$5*-1)</f>
        <v>135.29999999999833</v>
      </c>
      <c r="F853" s="167" t="str">
        <f>IF('Lineær programmering opg 4'!$E$6=0,"-",(-A853+'Lineær programmering opg 4'!$M$6)/'Lineær programmering opg 4'!$K$6*-1)</f>
        <v>-</v>
      </c>
      <c r="G853" s="167" t="str">
        <f>IF('Lineær programmering opg 4'!$D$7=0,"-",((-A853+'Lineær programmering opg 4'!$M$7)/'Lineær programmering opg 4'!$K$7)*-1)</f>
        <v>-</v>
      </c>
      <c r="H853" s="167" t="str">
        <f>IF('Lineær programmering opg 4'!$C$8=0,"-",((-A853+'Lineær programmering opg 4'!$M$8)/'Lineær programmering opg 4'!$K$8)*-1)</f>
        <v>-</v>
      </c>
      <c r="I853" s="167" t="str">
        <f>IF('Lineær programmering opg 4'!$D$8=0,"-",'Lineær programmering opg 4'!$G$8)</f>
        <v>-</v>
      </c>
      <c r="J853" s="295">
        <f>A853*'Lineær programmering opg 4'!$C$11+Datatabel!C853*'Lineær programmering opg 4'!$D$11</f>
        <v>28079.999999999553</v>
      </c>
      <c r="K853" s="9">
        <f t="shared" si="67"/>
        <v>0</v>
      </c>
      <c r="L853" s="9">
        <f t="shared" si="68"/>
        <v>0</v>
      </c>
    </row>
    <row r="854" spans="1:12" ht="15" x14ac:dyDescent="0.25">
      <c r="A854" s="167">
        <f t="shared" si="66"/>
        <v>219.57600000000224</v>
      </c>
      <c r="B854" s="325">
        <f t="shared" si="69"/>
        <v>0.91490000000000937</v>
      </c>
      <c r="C854" s="167">
        <f t="shared" si="65"/>
        <v>40.847999999995523</v>
      </c>
      <c r="D854" s="167">
        <f>IF('Lineær programmering opg 4'!$M$4=0,"-",(-A854+'Lineær programmering opg 4'!$M$4)/'Lineær programmering opg 4'!$K$4*-1)</f>
        <v>40.847999999995523</v>
      </c>
      <c r="E854" s="167">
        <f>IF('Lineær programmering opg 4'!$M$5=0,"-",(-A854+'Lineær programmering opg 4'!$M$5)/'Lineær programmering opg 4'!$K$5*-1)</f>
        <v>135.31799999999834</v>
      </c>
      <c r="F854" s="167" t="str">
        <f>IF('Lineær programmering opg 4'!$E$6=0,"-",(-A854+'Lineær programmering opg 4'!$M$6)/'Lineær programmering opg 4'!$K$6*-1)</f>
        <v>-</v>
      </c>
      <c r="G854" s="167" t="str">
        <f>IF('Lineær programmering opg 4'!$D$7=0,"-",((-A854+'Lineær programmering opg 4'!$M$7)/'Lineær programmering opg 4'!$K$7)*-1)</f>
        <v>-</v>
      </c>
      <c r="H854" s="167" t="str">
        <f>IF('Lineær programmering opg 4'!$C$8=0,"-",((-A854+'Lineær programmering opg 4'!$M$8)/'Lineær programmering opg 4'!$K$8)*-1)</f>
        <v>-</v>
      </c>
      <c r="I854" s="167" t="str">
        <f>IF('Lineær programmering opg 4'!$D$8=0,"-",'Lineær programmering opg 4'!$G$8)</f>
        <v>-</v>
      </c>
      <c r="J854" s="295">
        <f>A854*'Lineær programmering opg 4'!$C$11+Datatabel!C854*'Lineær programmering opg 4'!$D$11</f>
        <v>28084.799999999552</v>
      </c>
      <c r="K854" s="9">
        <f t="shared" si="67"/>
        <v>0</v>
      </c>
      <c r="L854" s="9">
        <f t="shared" si="68"/>
        <v>0</v>
      </c>
    </row>
    <row r="855" spans="1:12" ht="15" x14ac:dyDescent="0.25">
      <c r="A855" s="167">
        <f t="shared" si="66"/>
        <v>219.55200000000224</v>
      </c>
      <c r="B855" s="325">
        <f t="shared" si="69"/>
        <v>0.91480000000000938</v>
      </c>
      <c r="C855" s="167">
        <f t="shared" si="65"/>
        <v>40.895999999995524</v>
      </c>
      <c r="D855" s="167">
        <f>IF('Lineær programmering opg 4'!$M$4=0,"-",(-A855+'Lineær programmering opg 4'!$M$4)/'Lineær programmering opg 4'!$K$4*-1)</f>
        <v>40.895999999995524</v>
      </c>
      <c r="E855" s="167">
        <f>IF('Lineær programmering opg 4'!$M$5=0,"-",(-A855+'Lineær programmering opg 4'!$M$5)/'Lineær programmering opg 4'!$K$5*-1)</f>
        <v>135.33599999999834</v>
      </c>
      <c r="F855" s="167" t="str">
        <f>IF('Lineær programmering opg 4'!$E$6=0,"-",(-A855+'Lineær programmering opg 4'!$M$6)/'Lineær programmering opg 4'!$K$6*-1)</f>
        <v>-</v>
      </c>
      <c r="G855" s="167" t="str">
        <f>IF('Lineær programmering opg 4'!$D$7=0,"-",((-A855+'Lineær programmering opg 4'!$M$7)/'Lineær programmering opg 4'!$K$7)*-1)</f>
        <v>-</v>
      </c>
      <c r="H855" s="167" t="str">
        <f>IF('Lineær programmering opg 4'!$C$8=0,"-",((-A855+'Lineær programmering opg 4'!$M$8)/'Lineær programmering opg 4'!$K$8)*-1)</f>
        <v>-</v>
      </c>
      <c r="I855" s="167" t="str">
        <f>IF('Lineær programmering opg 4'!$D$8=0,"-",'Lineær programmering opg 4'!$G$8)</f>
        <v>-</v>
      </c>
      <c r="J855" s="295">
        <f>A855*'Lineær programmering opg 4'!$C$11+Datatabel!C855*'Lineær programmering opg 4'!$D$11</f>
        <v>28089.599999999551</v>
      </c>
      <c r="K855" s="9">
        <f t="shared" si="67"/>
        <v>0</v>
      </c>
      <c r="L855" s="9">
        <f t="shared" si="68"/>
        <v>0</v>
      </c>
    </row>
    <row r="856" spans="1:12" ht="15" x14ac:dyDescent="0.25">
      <c r="A856" s="167">
        <f t="shared" si="66"/>
        <v>219.52800000000227</v>
      </c>
      <c r="B856" s="325">
        <f t="shared" si="69"/>
        <v>0.91470000000000939</v>
      </c>
      <c r="C856" s="167">
        <f t="shared" si="65"/>
        <v>40.943999999995469</v>
      </c>
      <c r="D856" s="167">
        <f>IF('Lineær programmering opg 4'!$M$4=0,"-",(-A856+'Lineær programmering opg 4'!$M$4)/'Lineær programmering opg 4'!$K$4*-1)</f>
        <v>40.943999999995469</v>
      </c>
      <c r="E856" s="167">
        <f>IF('Lineær programmering opg 4'!$M$5=0,"-",(-A856+'Lineær programmering opg 4'!$M$5)/'Lineær programmering opg 4'!$K$5*-1)</f>
        <v>135.35399999999831</v>
      </c>
      <c r="F856" s="167" t="str">
        <f>IF('Lineær programmering opg 4'!$E$6=0,"-",(-A856+'Lineær programmering opg 4'!$M$6)/'Lineær programmering opg 4'!$K$6*-1)</f>
        <v>-</v>
      </c>
      <c r="G856" s="167" t="str">
        <f>IF('Lineær programmering opg 4'!$D$7=0,"-",((-A856+'Lineær programmering opg 4'!$M$7)/'Lineær programmering opg 4'!$K$7)*-1)</f>
        <v>-</v>
      </c>
      <c r="H856" s="167" t="str">
        <f>IF('Lineær programmering opg 4'!$C$8=0,"-",((-A856+'Lineær programmering opg 4'!$M$8)/'Lineær programmering opg 4'!$K$8)*-1)</f>
        <v>-</v>
      </c>
      <c r="I856" s="167" t="str">
        <f>IF('Lineær programmering opg 4'!$D$8=0,"-",'Lineær programmering opg 4'!$G$8)</f>
        <v>-</v>
      </c>
      <c r="J856" s="295">
        <f>A856*'Lineær programmering opg 4'!$C$11+Datatabel!C856*'Lineær programmering opg 4'!$D$11</f>
        <v>28094.399999999543</v>
      </c>
      <c r="K856" s="9">
        <f t="shared" si="67"/>
        <v>0</v>
      </c>
      <c r="L856" s="9">
        <f t="shared" si="68"/>
        <v>0</v>
      </c>
    </row>
    <row r="857" spans="1:12" ht="15" x14ac:dyDescent="0.25">
      <c r="A857" s="167">
        <f t="shared" si="66"/>
        <v>219.50400000000226</v>
      </c>
      <c r="B857" s="325">
        <f t="shared" si="69"/>
        <v>0.91460000000000941</v>
      </c>
      <c r="C857" s="167">
        <f t="shared" si="65"/>
        <v>40.991999999995471</v>
      </c>
      <c r="D857" s="167">
        <f>IF('Lineær programmering opg 4'!$M$4=0,"-",(-A857+'Lineær programmering opg 4'!$M$4)/'Lineær programmering opg 4'!$K$4*-1)</f>
        <v>40.991999999995471</v>
      </c>
      <c r="E857" s="167">
        <f>IF('Lineær programmering opg 4'!$M$5=0,"-",(-A857+'Lineær programmering opg 4'!$M$5)/'Lineær programmering opg 4'!$K$5*-1)</f>
        <v>135.37199999999831</v>
      </c>
      <c r="F857" s="167" t="str">
        <f>IF('Lineær programmering opg 4'!$E$6=0,"-",(-A857+'Lineær programmering opg 4'!$M$6)/'Lineær programmering opg 4'!$K$6*-1)</f>
        <v>-</v>
      </c>
      <c r="G857" s="167" t="str">
        <f>IF('Lineær programmering opg 4'!$D$7=0,"-",((-A857+'Lineær programmering opg 4'!$M$7)/'Lineær programmering opg 4'!$K$7)*-1)</f>
        <v>-</v>
      </c>
      <c r="H857" s="167" t="str">
        <f>IF('Lineær programmering opg 4'!$C$8=0,"-",((-A857+'Lineær programmering opg 4'!$M$8)/'Lineær programmering opg 4'!$K$8)*-1)</f>
        <v>-</v>
      </c>
      <c r="I857" s="167" t="str">
        <f>IF('Lineær programmering opg 4'!$D$8=0,"-",'Lineær programmering opg 4'!$G$8)</f>
        <v>-</v>
      </c>
      <c r="J857" s="295">
        <f>A857*'Lineær programmering opg 4'!$C$11+Datatabel!C857*'Lineær programmering opg 4'!$D$11</f>
        <v>28099.199999999546</v>
      </c>
      <c r="K857" s="9">
        <f t="shared" si="67"/>
        <v>0</v>
      </c>
      <c r="L857" s="9">
        <f t="shared" si="68"/>
        <v>0</v>
      </c>
    </row>
    <row r="858" spans="1:12" ht="15" x14ac:dyDescent="0.25">
      <c r="A858" s="167">
        <f t="shared" si="66"/>
        <v>219.48000000000226</v>
      </c>
      <c r="B858" s="325">
        <f t="shared" si="69"/>
        <v>0.91450000000000942</v>
      </c>
      <c r="C858" s="167">
        <f t="shared" si="65"/>
        <v>41.039999999995473</v>
      </c>
      <c r="D858" s="167">
        <f>IF('Lineær programmering opg 4'!$M$4=0,"-",(-A858+'Lineær programmering opg 4'!$M$4)/'Lineær programmering opg 4'!$K$4*-1)</f>
        <v>41.039999999995473</v>
      </c>
      <c r="E858" s="167">
        <f>IF('Lineær programmering opg 4'!$M$5=0,"-",(-A858+'Lineær programmering opg 4'!$M$5)/'Lineær programmering opg 4'!$K$5*-1)</f>
        <v>135.38999999999831</v>
      </c>
      <c r="F858" s="167" t="str">
        <f>IF('Lineær programmering opg 4'!$E$6=0,"-",(-A858+'Lineær programmering opg 4'!$M$6)/'Lineær programmering opg 4'!$K$6*-1)</f>
        <v>-</v>
      </c>
      <c r="G858" s="167" t="str">
        <f>IF('Lineær programmering opg 4'!$D$7=0,"-",((-A858+'Lineær programmering opg 4'!$M$7)/'Lineær programmering opg 4'!$K$7)*-1)</f>
        <v>-</v>
      </c>
      <c r="H858" s="167" t="str">
        <f>IF('Lineær programmering opg 4'!$C$8=0,"-",((-A858+'Lineær programmering opg 4'!$M$8)/'Lineær programmering opg 4'!$K$8)*-1)</f>
        <v>-</v>
      </c>
      <c r="I858" s="167" t="str">
        <f>IF('Lineær programmering opg 4'!$D$8=0,"-",'Lineær programmering opg 4'!$G$8)</f>
        <v>-</v>
      </c>
      <c r="J858" s="295">
        <f>A858*'Lineær programmering opg 4'!$C$11+Datatabel!C858*'Lineær programmering opg 4'!$D$11</f>
        <v>28103.999999999545</v>
      </c>
      <c r="K858" s="9">
        <f t="shared" si="67"/>
        <v>0</v>
      </c>
      <c r="L858" s="9">
        <f t="shared" si="68"/>
        <v>0</v>
      </c>
    </row>
    <row r="859" spans="1:12" ht="15" x14ac:dyDescent="0.25">
      <c r="A859" s="167">
        <f t="shared" si="66"/>
        <v>219.45600000000226</v>
      </c>
      <c r="B859" s="325">
        <f t="shared" si="69"/>
        <v>0.91440000000000943</v>
      </c>
      <c r="C859" s="167">
        <f t="shared" si="65"/>
        <v>41.087999999995475</v>
      </c>
      <c r="D859" s="167">
        <f>IF('Lineær programmering opg 4'!$M$4=0,"-",(-A859+'Lineær programmering opg 4'!$M$4)/'Lineær programmering opg 4'!$K$4*-1)</f>
        <v>41.087999999995475</v>
      </c>
      <c r="E859" s="167">
        <f>IF('Lineær programmering opg 4'!$M$5=0,"-",(-A859+'Lineær programmering opg 4'!$M$5)/'Lineær programmering opg 4'!$K$5*-1)</f>
        <v>135.40799999999831</v>
      </c>
      <c r="F859" s="167" t="str">
        <f>IF('Lineær programmering opg 4'!$E$6=0,"-",(-A859+'Lineær programmering opg 4'!$M$6)/'Lineær programmering opg 4'!$K$6*-1)</f>
        <v>-</v>
      </c>
      <c r="G859" s="167" t="str">
        <f>IF('Lineær programmering opg 4'!$D$7=0,"-",((-A859+'Lineær programmering opg 4'!$M$7)/'Lineær programmering opg 4'!$K$7)*-1)</f>
        <v>-</v>
      </c>
      <c r="H859" s="167" t="str">
        <f>IF('Lineær programmering opg 4'!$C$8=0,"-",((-A859+'Lineær programmering opg 4'!$M$8)/'Lineær programmering opg 4'!$K$8)*-1)</f>
        <v>-</v>
      </c>
      <c r="I859" s="167" t="str">
        <f>IF('Lineær programmering opg 4'!$D$8=0,"-",'Lineær programmering opg 4'!$G$8)</f>
        <v>-</v>
      </c>
      <c r="J859" s="295">
        <f>A859*'Lineær programmering opg 4'!$C$11+Datatabel!C859*'Lineær programmering opg 4'!$D$11</f>
        <v>28108.799999999548</v>
      </c>
      <c r="K859" s="9">
        <f t="shared" si="67"/>
        <v>0</v>
      </c>
      <c r="L859" s="9">
        <f t="shared" si="68"/>
        <v>0</v>
      </c>
    </row>
    <row r="860" spans="1:12" ht="15" x14ac:dyDescent="0.25">
      <c r="A860" s="167">
        <f t="shared" si="66"/>
        <v>219.43200000000226</v>
      </c>
      <c r="B860" s="325">
        <f t="shared" si="69"/>
        <v>0.91430000000000944</v>
      </c>
      <c r="C860" s="167">
        <f t="shared" si="65"/>
        <v>41.135999999995477</v>
      </c>
      <c r="D860" s="167">
        <f>IF('Lineær programmering opg 4'!$M$4=0,"-",(-A860+'Lineær programmering opg 4'!$M$4)/'Lineær programmering opg 4'!$K$4*-1)</f>
        <v>41.135999999995477</v>
      </c>
      <c r="E860" s="167">
        <f>IF('Lineær programmering opg 4'!$M$5=0,"-",(-A860+'Lineær programmering opg 4'!$M$5)/'Lineær programmering opg 4'!$K$5*-1)</f>
        <v>135.42599999999831</v>
      </c>
      <c r="F860" s="167" t="str">
        <f>IF('Lineær programmering opg 4'!$E$6=0,"-",(-A860+'Lineær programmering opg 4'!$M$6)/'Lineær programmering opg 4'!$K$6*-1)</f>
        <v>-</v>
      </c>
      <c r="G860" s="167" t="str">
        <f>IF('Lineær programmering opg 4'!$D$7=0,"-",((-A860+'Lineær programmering opg 4'!$M$7)/'Lineær programmering opg 4'!$K$7)*-1)</f>
        <v>-</v>
      </c>
      <c r="H860" s="167" t="str">
        <f>IF('Lineær programmering opg 4'!$C$8=0,"-",((-A860+'Lineær programmering opg 4'!$M$8)/'Lineær programmering opg 4'!$K$8)*-1)</f>
        <v>-</v>
      </c>
      <c r="I860" s="167" t="str">
        <f>IF('Lineær programmering opg 4'!$D$8=0,"-",'Lineær programmering opg 4'!$G$8)</f>
        <v>-</v>
      </c>
      <c r="J860" s="295">
        <f>A860*'Lineær programmering opg 4'!$C$11+Datatabel!C860*'Lineær programmering opg 4'!$D$11</f>
        <v>28113.599999999547</v>
      </c>
      <c r="K860" s="9">
        <f t="shared" si="67"/>
        <v>0</v>
      </c>
      <c r="L860" s="9">
        <f t="shared" si="68"/>
        <v>0</v>
      </c>
    </row>
    <row r="861" spans="1:12" ht="15" x14ac:dyDescent="0.25">
      <c r="A861" s="167">
        <f t="shared" si="66"/>
        <v>219.40800000000226</v>
      </c>
      <c r="B861" s="325">
        <f t="shared" si="69"/>
        <v>0.91420000000000945</v>
      </c>
      <c r="C861" s="167">
        <f t="shared" si="65"/>
        <v>41.183999999995478</v>
      </c>
      <c r="D861" s="167">
        <f>IF('Lineær programmering opg 4'!$M$4=0,"-",(-A861+'Lineær programmering opg 4'!$M$4)/'Lineær programmering opg 4'!$K$4*-1)</f>
        <v>41.183999999995478</v>
      </c>
      <c r="E861" s="167">
        <f>IF('Lineær programmering opg 4'!$M$5=0,"-",(-A861+'Lineær programmering opg 4'!$M$5)/'Lineær programmering opg 4'!$K$5*-1)</f>
        <v>135.44399999999831</v>
      </c>
      <c r="F861" s="167" t="str">
        <f>IF('Lineær programmering opg 4'!$E$6=0,"-",(-A861+'Lineær programmering opg 4'!$M$6)/'Lineær programmering opg 4'!$K$6*-1)</f>
        <v>-</v>
      </c>
      <c r="G861" s="167" t="str">
        <f>IF('Lineær programmering opg 4'!$D$7=0,"-",((-A861+'Lineær programmering opg 4'!$M$7)/'Lineær programmering opg 4'!$K$7)*-1)</f>
        <v>-</v>
      </c>
      <c r="H861" s="167" t="str">
        <f>IF('Lineær programmering opg 4'!$C$8=0,"-",((-A861+'Lineær programmering opg 4'!$M$8)/'Lineær programmering opg 4'!$K$8)*-1)</f>
        <v>-</v>
      </c>
      <c r="I861" s="167" t="str">
        <f>IF('Lineær programmering opg 4'!$D$8=0,"-",'Lineær programmering opg 4'!$G$8)</f>
        <v>-</v>
      </c>
      <c r="J861" s="295">
        <f>A861*'Lineær programmering opg 4'!$C$11+Datatabel!C861*'Lineær programmering opg 4'!$D$11</f>
        <v>28118.399999999547</v>
      </c>
      <c r="K861" s="9">
        <f t="shared" si="67"/>
        <v>0</v>
      </c>
      <c r="L861" s="9">
        <f t="shared" si="68"/>
        <v>0</v>
      </c>
    </row>
    <row r="862" spans="1:12" ht="15" x14ac:dyDescent="0.25">
      <c r="A862" s="167">
        <f t="shared" si="66"/>
        <v>219.38400000000226</v>
      </c>
      <c r="B862" s="325">
        <f t="shared" si="69"/>
        <v>0.91410000000000946</v>
      </c>
      <c r="C862" s="167">
        <f t="shared" si="65"/>
        <v>41.23199999999548</v>
      </c>
      <c r="D862" s="167">
        <f>IF('Lineær programmering opg 4'!$M$4=0,"-",(-A862+'Lineær programmering opg 4'!$M$4)/'Lineær programmering opg 4'!$K$4*-1)</f>
        <v>41.23199999999548</v>
      </c>
      <c r="E862" s="167">
        <f>IF('Lineær programmering opg 4'!$M$5=0,"-",(-A862+'Lineær programmering opg 4'!$M$5)/'Lineær programmering opg 4'!$K$5*-1)</f>
        <v>135.46199999999831</v>
      </c>
      <c r="F862" s="167" t="str">
        <f>IF('Lineær programmering opg 4'!$E$6=0,"-",(-A862+'Lineær programmering opg 4'!$M$6)/'Lineær programmering opg 4'!$K$6*-1)</f>
        <v>-</v>
      </c>
      <c r="G862" s="167" t="str">
        <f>IF('Lineær programmering opg 4'!$D$7=0,"-",((-A862+'Lineær programmering opg 4'!$M$7)/'Lineær programmering opg 4'!$K$7)*-1)</f>
        <v>-</v>
      </c>
      <c r="H862" s="167" t="str">
        <f>IF('Lineær programmering opg 4'!$C$8=0,"-",((-A862+'Lineær programmering opg 4'!$M$8)/'Lineær programmering opg 4'!$K$8)*-1)</f>
        <v>-</v>
      </c>
      <c r="I862" s="167" t="str">
        <f>IF('Lineær programmering opg 4'!$D$8=0,"-",'Lineær programmering opg 4'!$G$8)</f>
        <v>-</v>
      </c>
      <c r="J862" s="295">
        <f>A862*'Lineær programmering opg 4'!$C$11+Datatabel!C862*'Lineær programmering opg 4'!$D$11</f>
        <v>28123.19999999955</v>
      </c>
      <c r="K862" s="9">
        <f t="shared" si="67"/>
        <v>0</v>
      </c>
      <c r="L862" s="9">
        <f t="shared" si="68"/>
        <v>0</v>
      </c>
    </row>
    <row r="863" spans="1:12" ht="15" x14ac:dyDescent="0.25">
      <c r="A863" s="167">
        <f t="shared" si="66"/>
        <v>219.36000000000229</v>
      </c>
      <c r="B863" s="325">
        <f t="shared" si="69"/>
        <v>0.91400000000000947</v>
      </c>
      <c r="C863" s="167">
        <f t="shared" si="65"/>
        <v>41.279999999995425</v>
      </c>
      <c r="D863" s="167">
        <f>IF('Lineær programmering opg 4'!$M$4=0,"-",(-A863+'Lineær programmering opg 4'!$M$4)/'Lineær programmering opg 4'!$K$4*-1)</f>
        <v>41.279999999995425</v>
      </c>
      <c r="E863" s="167">
        <f>IF('Lineær programmering opg 4'!$M$5=0,"-",(-A863+'Lineær programmering opg 4'!$M$5)/'Lineær programmering opg 4'!$K$5*-1)</f>
        <v>135.47999999999828</v>
      </c>
      <c r="F863" s="167" t="str">
        <f>IF('Lineær programmering opg 4'!$E$6=0,"-",(-A863+'Lineær programmering opg 4'!$M$6)/'Lineær programmering opg 4'!$K$6*-1)</f>
        <v>-</v>
      </c>
      <c r="G863" s="167" t="str">
        <f>IF('Lineær programmering opg 4'!$D$7=0,"-",((-A863+'Lineær programmering opg 4'!$M$7)/'Lineær programmering opg 4'!$K$7)*-1)</f>
        <v>-</v>
      </c>
      <c r="H863" s="167" t="str">
        <f>IF('Lineær programmering opg 4'!$C$8=0,"-",((-A863+'Lineær programmering opg 4'!$M$8)/'Lineær programmering opg 4'!$K$8)*-1)</f>
        <v>-</v>
      </c>
      <c r="I863" s="167" t="str">
        <f>IF('Lineær programmering opg 4'!$D$8=0,"-",'Lineær programmering opg 4'!$G$8)</f>
        <v>-</v>
      </c>
      <c r="J863" s="295">
        <f>A863*'Lineær programmering opg 4'!$C$11+Datatabel!C863*'Lineær programmering opg 4'!$D$11</f>
        <v>28127.999999999542</v>
      </c>
      <c r="K863" s="9">
        <f t="shared" si="67"/>
        <v>0</v>
      </c>
      <c r="L863" s="9">
        <f t="shared" si="68"/>
        <v>0</v>
      </c>
    </row>
    <row r="864" spans="1:12" ht="15" x14ac:dyDescent="0.25">
      <c r="A864" s="167">
        <f t="shared" si="66"/>
        <v>219.33600000000229</v>
      </c>
      <c r="B864" s="325">
        <f t="shared" si="69"/>
        <v>0.91390000000000948</v>
      </c>
      <c r="C864" s="167">
        <f t="shared" si="65"/>
        <v>41.327999999995427</v>
      </c>
      <c r="D864" s="167">
        <f>IF('Lineær programmering opg 4'!$M$4=0,"-",(-A864+'Lineær programmering opg 4'!$M$4)/'Lineær programmering opg 4'!$K$4*-1)</f>
        <v>41.327999999995427</v>
      </c>
      <c r="E864" s="167">
        <f>IF('Lineær programmering opg 4'!$M$5=0,"-",(-A864+'Lineær programmering opg 4'!$M$5)/'Lineær programmering opg 4'!$K$5*-1)</f>
        <v>135.49799999999829</v>
      </c>
      <c r="F864" s="167" t="str">
        <f>IF('Lineær programmering opg 4'!$E$6=0,"-",(-A864+'Lineær programmering opg 4'!$M$6)/'Lineær programmering opg 4'!$K$6*-1)</f>
        <v>-</v>
      </c>
      <c r="G864" s="167" t="str">
        <f>IF('Lineær programmering opg 4'!$D$7=0,"-",((-A864+'Lineær programmering opg 4'!$M$7)/'Lineær programmering opg 4'!$K$7)*-1)</f>
        <v>-</v>
      </c>
      <c r="H864" s="167" t="str">
        <f>IF('Lineær programmering opg 4'!$C$8=0,"-",((-A864+'Lineær programmering opg 4'!$M$8)/'Lineær programmering opg 4'!$K$8)*-1)</f>
        <v>-</v>
      </c>
      <c r="I864" s="167" t="str">
        <f>IF('Lineær programmering opg 4'!$D$8=0,"-",'Lineær programmering opg 4'!$G$8)</f>
        <v>-</v>
      </c>
      <c r="J864" s="295">
        <f>A864*'Lineær programmering opg 4'!$C$11+Datatabel!C864*'Lineær programmering opg 4'!$D$11</f>
        <v>28132.799999999541</v>
      </c>
      <c r="K864" s="9">
        <f t="shared" si="67"/>
        <v>0</v>
      </c>
      <c r="L864" s="9">
        <f t="shared" si="68"/>
        <v>0</v>
      </c>
    </row>
    <row r="865" spans="1:12" ht="15" x14ac:dyDescent="0.25">
      <c r="A865" s="167">
        <f t="shared" si="66"/>
        <v>219.31200000000229</v>
      </c>
      <c r="B865" s="325">
        <f t="shared" si="69"/>
        <v>0.91380000000000949</v>
      </c>
      <c r="C865" s="167">
        <f t="shared" si="65"/>
        <v>41.375999999995429</v>
      </c>
      <c r="D865" s="167">
        <f>IF('Lineær programmering opg 4'!$M$4=0,"-",(-A865+'Lineær programmering opg 4'!$M$4)/'Lineær programmering opg 4'!$K$4*-1)</f>
        <v>41.375999999995429</v>
      </c>
      <c r="E865" s="167">
        <f>IF('Lineær programmering opg 4'!$M$5=0,"-",(-A865+'Lineær programmering opg 4'!$M$5)/'Lineær programmering opg 4'!$K$5*-1)</f>
        <v>135.51599999999829</v>
      </c>
      <c r="F865" s="167" t="str">
        <f>IF('Lineær programmering opg 4'!$E$6=0,"-",(-A865+'Lineær programmering opg 4'!$M$6)/'Lineær programmering opg 4'!$K$6*-1)</f>
        <v>-</v>
      </c>
      <c r="G865" s="167" t="str">
        <f>IF('Lineær programmering opg 4'!$D$7=0,"-",((-A865+'Lineær programmering opg 4'!$M$7)/'Lineær programmering opg 4'!$K$7)*-1)</f>
        <v>-</v>
      </c>
      <c r="H865" s="167" t="str">
        <f>IF('Lineær programmering opg 4'!$C$8=0,"-",((-A865+'Lineær programmering opg 4'!$M$8)/'Lineær programmering opg 4'!$K$8)*-1)</f>
        <v>-</v>
      </c>
      <c r="I865" s="167" t="str">
        <f>IF('Lineær programmering opg 4'!$D$8=0,"-",'Lineær programmering opg 4'!$G$8)</f>
        <v>-</v>
      </c>
      <c r="J865" s="295">
        <f>A865*'Lineær programmering opg 4'!$C$11+Datatabel!C865*'Lineær programmering opg 4'!$D$11</f>
        <v>28137.599999999544</v>
      </c>
      <c r="K865" s="9">
        <f t="shared" si="67"/>
        <v>0</v>
      </c>
      <c r="L865" s="9">
        <f t="shared" si="68"/>
        <v>0</v>
      </c>
    </row>
    <row r="866" spans="1:12" ht="15" x14ac:dyDescent="0.25">
      <c r="A866" s="167">
        <f t="shared" si="66"/>
        <v>219.28800000000228</v>
      </c>
      <c r="B866" s="325">
        <f t="shared" si="69"/>
        <v>0.9137000000000095</v>
      </c>
      <c r="C866" s="167">
        <f t="shared" si="65"/>
        <v>41.423999999995431</v>
      </c>
      <c r="D866" s="167">
        <f>IF('Lineær programmering opg 4'!$M$4=0,"-",(-A866+'Lineær programmering opg 4'!$M$4)/'Lineær programmering opg 4'!$K$4*-1)</f>
        <v>41.423999999995431</v>
      </c>
      <c r="E866" s="167">
        <f>IF('Lineær programmering opg 4'!$M$5=0,"-",(-A866+'Lineær programmering opg 4'!$M$5)/'Lineær programmering opg 4'!$K$5*-1)</f>
        <v>135.53399999999829</v>
      </c>
      <c r="F866" s="167" t="str">
        <f>IF('Lineær programmering opg 4'!$E$6=0,"-",(-A866+'Lineær programmering opg 4'!$M$6)/'Lineær programmering opg 4'!$K$6*-1)</f>
        <v>-</v>
      </c>
      <c r="G866" s="167" t="str">
        <f>IF('Lineær programmering opg 4'!$D$7=0,"-",((-A866+'Lineær programmering opg 4'!$M$7)/'Lineær programmering opg 4'!$K$7)*-1)</f>
        <v>-</v>
      </c>
      <c r="H866" s="167" t="str">
        <f>IF('Lineær programmering opg 4'!$C$8=0,"-",((-A866+'Lineær programmering opg 4'!$M$8)/'Lineær programmering opg 4'!$K$8)*-1)</f>
        <v>-</v>
      </c>
      <c r="I866" s="167" t="str">
        <f>IF('Lineær programmering opg 4'!$D$8=0,"-",'Lineær programmering opg 4'!$G$8)</f>
        <v>-</v>
      </c>
      <c r="J866" s="295">
        <f>A866*'Lineær programmering opg 4'!$C$11+Datatabel!C866*'Lineær programmering opg 4'!$D$11</f>
        <v>28142.399999999543</v>
      </c>
      <c r="K866" s="9">
        <f t="shared" si="67"/>
        <v>0</v>
      </c>
      <c r="L866" s="9">
        <f t="shared" si="68"/>
        <v>0</v>
      </c>
    </row>
    <row r="867" spans="1:12" ht="15" x14ac:dyDescent="0.25">
      <c r="A867" s="167">
        <f t="shared" si="66"/>
        <v>219.26400000000228</v>
      </c>
      <c r="B867" s="325">
        <f t="shared" si="69"/>
        <v>0.91360000000000952</v>
      </c>
      <c r="C867" s="167">
        <f t="shared" si="65"/>
        <v>41.471999999995433</v>
      </c>
      <c r="D867" s="167">
        <f>IF('Lineær programmering opg 4'!$M$4=0,"-",(-A867+'Lineær programmering opg 4'!$M$4)/'Lineær programmering opg 4'!$K$4*-1)</f>
        <v>41.471999999995433</v>
      </c>
      <c r="E867" s="167">
        <f>IF('Lineær programmering opg 4'!$M$5=0,"-",(-A867+'Lineær programmering opg 4'!$M$5)/'Lineær programmering opg 4'!$K$5*-1)</f>
        <v>135.55199999999829</v>
      </c>
      <c r="F867" s="167" t="str">
        <f>IF('Lineær programmering opg 4'!$E$6=0,"-",(-A867+'Lineær programmering opg 4'!$M$6)/'Lineær programmering opg 4'!$K$6*-1)</f>
        <v>-</v>
      </c>
      <c r="G867" s="167" t="str">
        <f>IF('Lineær programmering opg 4'!$D$7=0,"-",((-A867+'Lineær programmering opg 4'!$M$7)/'Lineær programmering opg 4'!$K$7)*-1)</f>
        <v>-</v>
      </c>
      <c r="H867" s="167" t="str">
        <f>IF('Lineær programmering opg 4'!$C$8=0,"-",((-A867+'Lineær programmering opg 4'!$M$8)/'Lineær programmering opg 4'!$K$8)*-1)</f>
        <v>-</v>
      </c>
      <c r="I867" s="167" t="str">
        <f>IF('Lineær programmering opg 4'!$D$8=0,"-",'Lineær programmering opg 4'!$G$8)</f>
        <v>-</v>
      </c>
      <c r="J867" s="295">
        <f>A867*'Lineær programmering opg 4'!$C$11+Datatabel!C867*'Lineær programmering opg 4'!$D$11</f>
        <v>28147.199999999542</v>
      </c>
      <c r="K867" s="9">
        <f t="shared" si="67"/>
        <v>0</v>
      </c>
      <c r="L867" s="9">
        <f t="shared" si="68"/>
        <v>0</v>
      </c>
    </row>
    <row r="868" spans="1:12" ht="15" x14ac:dyDescent="0.25">
      <c r="A868" s="167">
        <f t="shared" si="66"/>
        <v>219.24000000000228</v>
      </c>
      <c r="B868" s="325">
        <f t="shared" si="69"/>
        <v>0.91350000000000953</v>
      </c>
      <c r="C868" s="167">
        <f t="shared" si="65"/>
        <v>41.519999999995434</v>
      </c>
      <c r="D868" s="167">
        <f>IF('Lineær programmering opg 4'!$M$4=0,"-",(-A868+'Lineær programmering opg 4'!$M$4)/'Lineær programmering opg 4'!$K$4*-1)</f>
        <v>41.519999999995434</v>
      </c>
      <c r="E868" s="167">
        <f>IF('Lineær programmering opg 4'!$M$5=0,"-",(-A868+'Lineær programmering opg 4'!$M$5)/'Lineær programmering opg 4'!$K$5*-1)</f>
        <v>135.56999999999829</v>
      </c>
      <c r="F868" s="167" t="str">
        <f>IF('Lineær programmering opg 4'!$E$6=0,"-",(-A868+'Lineær programmering opg 4'!$M$6)/'Lineær programmering opg 4'!$K$6*-1)</f>
        <v>-</v>
      </c>
      <c r="G868" s="167" t="str">
        <f>IF('Lineær programmering opg 4'!$D$7=0,"-",((-A868+'Lineær programmering opg 4'!$M$7)/'Lineær programmering opg 4'!$K$7)*-1)</f>
        <v>-</v>
      </c>
      <c r="H868" s="167" t="str">
        <f>IF('Lineær programmering opg 4'!$C$8=0,"-",((-A868+'Lineær programmering opg 4'!$M$8)/'Lineær programmering opg 4'!$K$8)*-1)</f>
        <v>-</v>
      </c>
      <c r="I868" s="167" t="str">
        <f>IF('Lineær programmering opg 4'!$D$8=0,"-",'Lineær programmering opg 4'!$G$8)</f>
        <v>-</v>
      </c>
      <c r="J868" s="295">
        <f>A868*'Lineær programmering opg 4'!$C$11+Datatabel!C868*'Lineær programmering opg 4'!$D$11</f>
        <v>28151.999999999545</v>
      </c>
      <c r="K868" s="9">
        <f t="shared" si="67"/>
        <v>0</v>
      </c>
      <c r="L868" s="9">
        <f t="shared" si="68"/>
        <v>0</v>
      </c>
    </row>
    <row r="869" spans="1:12" ht="15" x14ac:dyDescent="0.25">
      <c r="A869" s="167">
        <f t="shared" si="66"/>
        <v>219.21600000000228</v>
      </c>
      <c r="B869" s="325">
        <f t="shared" si="69"/>
        <v>0.91340000000000954</v>
      </c>
      <c r="C869" s="167">
        <f t="shared" si="65"/>
        <v>41.567999999995436</v>
      </c>
      <c r="D869" s="167">
        <f>IF('Lineær programmering opg 4'!$M$4=0,"-",(-A869+'Lineær programmering opg 4'!$M$4)/'Lineær programmering opg 4'!$K$4*-1)</f>
        <v>41.567999999995436</v>
      </c>
      <c r="E869" s="167">
        <f>IF('Lineær programmering opg 4'!$M$5=0,"-",(-A869+'Lineær programmering opg 4'!$M$5)/'Lineær programmering opg 4'!$K$5*-1)</f>
        <v>135.58799999999829</v>
      </c>
      <c r="F869" s="167" t="str">
        <f>IF('Lineær programmering opg 4'!$E$6=0,"-",(-A869+'Lineær programmering opg 4'!$M$6)/'Lineær programmering opg 4'!$K$6*-1)</f>
        <v>-</v>
      </c>
      <c r="G869" s="167" t="str">
        <f>IF('Lineær programmering opg 4'!$D$7=0,"-",((-A869+'Lineær programmering opg 4'!$M$7)/'Lineær programmering opg 4'!$K$7)*-1)</f>
        <v>-</v>
      </c>
      <c r="H869" s="167" t="str">
        <f>IF('Lineær programmering opg 4'!$C$8=0,"-",((-A869+'Lineær programmering opg 4'!$M$8)/'Lineær programmering opg 4'!$K$8)*-1)</f>
        <v>-</v>
      </c>
      <c r="I869" s="167" t="str">
        <f>IF('Lineær programmering opg 4'!$D$8=0,"-",'Lineær programmering opg 4'!$G$8)</f>
        <v>-</v>
      </c>
      <c r="J869" s="295">
        <f>A869*'Lineær programmering opg 4'!$C$11+Datatabel!C869*'Lineær programmering opg 4'!$D$11</f>
        <v>28156.799999999545</v>
      </c>
      <c r="K869" s="9">
        <f t="shared" si="67"/>
        <v>0</v>
      </c>
      <c r="L869" s="9">
        <f t="shared" si="68"/>
        <v>0</v>
      </c>
    </row>
    <row r="870" spans="1:12" ht="15" x14ac:dyDescent="0.25">
      <c r="A870" s="167">
        <f t="shared" si="66"/>
        <v>219.19200000000228</v>
      </c>
      <c r="B870" s="325">
        <f t="shared" si="69"/>
        <v>0.91330000000000955</v>
      </c>
      <c r="C870" s="167">
        <f t="shared" si="65"/>
        <v>41.615999999995438</v>
      </c>
      <c r="D870" s="167">
        <f>IF('Lineær programmering opg 4'!$M$4=0,"-",(-A870+'Lineær programmering opg 4'!$M$4)/'Lineær programmering opg 4'!$K$4*-1)</f>
        <v>41.615999999995438</v>
      </c>
      <c r="E870" s="167">
        <f>IF('Lineær programmering opg 4'!$M$5=0,"-",(-A870+'Lineær programmering opg 4'!$M$5)/'Lineær programmering opg 4'!$K$5*-1)</f>
        <v>135.60599999999829</v>
      </c>
      <c r="F870" s="167" t="str">
        <f>IF('Lineær programmering opg 4'!$E$6=0,"-",(-A870+'Lineær programmering opg 4'!$M$6)/'Lineær programmering opg 4'!$K$6*-1)</f>
        <v>-</v>
      </c>
      <c r="G870" s="167" t="str">
        <f>IF('Lineær programmering opg 4'!$D$7=0,"-",((-A870+'Lineær programmering opg 4'!$M$7)/'Lineær programmering opg 4'!$K$7)*-1)</f>
        <v>-</v>
      </c>
      <c r="H870" s="167" t="str">
        <f>IF('Lineær programmering opg 4'!$C$8=0,"-",((-A870+'Lineær programmering opg 4'!$M$8)/'Lineær programmering opg 4'!$K$8)*-1)</f>
        <v>-</v>
      </c>
      <c r="I870" s="167" t="str">
        <f>IF('Lineær programmering opg 4'!$D$8=0,"-",'Lineær programmering opg 4'!$G$8)</f>
        <v>-</v>
      </c>
      <c r="J870" s="295">
        <f>A870*'Lineær programmering opg 4'!$C$11+Datatabel!C870*'Lineær programmering opg 4'!$D$11</f>
        <v>28161.599999999547</v>
      </c>
      <c r="K870" s="9">
        <f t="shared" si="67"/>
        <v>0</v>
      </c>
      <c r="L870" s="9">
        <f t="shared" si="68"/>
        <v>0</v>
      </c>
    </row>
    <row r="871" spans="1:12" ht="15" x14ac:dyDescent="0.25">
      <c r="A871" s="167">
        <f t="shared" si="66"/>
        <v>219.16800000000228</v>
      </c>
      <c r="B871" s="325">
        <f t="shared" si="69"/>
        <v>0.91320000000000956</v>
      </c>
      <c r="C871" s="167">
        <f t="shared" si="65"/>
        <v>41.66399999999544</v>
      </c>
      <c r="D871" s="167">
        <f>IF('Lineær programmering opg 4'!$M$4=0,"-",(-A871+'Lineær programmering opg 4'!$M$4)/'Lineær programmering opg 4'!$K$4*-1)</f>
        <v>41.66399999999544</v>
      </c>
      <c r="E871" s="167">
        <f>IF('Lineær programmering opg 4'!$M$5=0,"-",(-A871+'Lineær programmering opg 4'!$M$5)/'Lineær programmering opg 4'!$K$5*-1)</f>
        <v>135.62399999999829</v>
      </c>
      <c r="F871" s="167" t="str">
        <f>IF('Lineær programmering opg 4'!$E$6=0,"-",(-A871+'Lineær programmering opg 4'!$M$6)/'Lineær programmering opg 4'!$K$6*-1)</f>
        <v>-</v>
      </c>
      <c r="G871" s="167" t="str">
        <f>IF('Lineær programmering opg 4'!$D$7=0,"-",((-A871+'Lineær programmering opg 4'!$M$7)/'Lineær programmering opg 4'!$K$7)*-1)</f>
        <v>-</v>
      </c>
      <c r="H871" s="167" t="str">
        <f>IF('Lineær programmering opg 4'!$C$8=0,"-",((-A871+'Lineær programmering opg 4'!$M$8)/'Lineær programmering opg 4'!$K$8)*-1)</f>
        <v>-</v>
      </c>
      <c r="I871" s="167" t="str">
        <f>IF('Lineær programmering opg 4'!$D$8=0,"-",'Lineær programmering opg 4'!$G$8)</f>
        <v>-</v>
      </c>
      <c r="J871" s="295">
        <f>A871*'Lineær programmering opg 4'!$C$11+Datatabel!C871*'Lineær programmering opg 4'!$D$11</f>
        <v>28166.399999999543</v>
      </c>
      <c r="K871" s="9">
        <f t="shared" si="67"/>
        <v>0</v>
      </c>
      <c r="L871" s="9">
        <f t="shared" si="68"/>
        <v>0</v>
      </c>
    </row>
    <row r="872" spans="1:12" ht="15" x14ac:dyDescent="0.25">
      <c r="A872" s="167">
        <f t="shared" si="66"/>
        <v>219.14400000000231</v>
      </c>
      <c r="B872" s="325">
        <f t="shared" si="69"/>
        <v>0.91310000000000957</v>
      </c>
      <c r="C872" s="167">
        <f t="shared" si="65"/>
        <v>41.711999999995385</v>
      </c>
      <c r="D872" s="167">
        <f>IF('Lineær programmering opg 4'!$M$4=0,"-",(-A872+'Lineær programmering opg 4'!$M$4)/'Lineær programmering opg 4'!$K$4*-1)</f>
        <v>41.711999999995385</v>
      </c>
      <c r="E872" s="167">
        <f>IF('Lineær programmering opg 4'!$M$5=0,"-",(-A872+'Lineær programmering opg 4'!$M$5)/'Lineær programmering opg 4'!$K$5*-1)</f>
        <v>135.64199999999829</v>
      </c>
      <c r="F872" s="167" t="str">
        <f>IF('Lineær programmering opg 4'!$E$6=0,"-",(-A872+'Lineær programmering opg 4'!$M$6)/'Lineær programmering opg 4'!$K$6*-1)</f>
        <v>-</v>
      </c>
      <c r="G872" s="167" t="str">
        <f>IF('Lineær programmering opg 4'!$D$7=0,"-",((-A872+'Lineær programmering opg 4'!$M$7)/'Lineær programmering opg 4'!$K$7)*-1)</f>
        <v>-</v>
      </c>
      <c r="H872" s="167" t="str">
        <f>IF('Lineær programmering opg 4'!$C$8=0,"-",((-A872+'Lineær programmering opg 4'!$M$8)/'Lineær programmering opg 4'!$K$8)*-1)</f>
        <v>-</v>
      </c>
      <c r="I872" s="167" t="str">
        <f>IF('Lineær programmering opg 4'!$D$8=0,"-",'Lineær programmering opg 4'!$G$8)</f>
        <v>-</v>
      </c>
      <c r="J872" s="295">
        <f>A872*'Lineær programmering opg 4'!$C$11+Datatabel!C872*'Lineær programmering opg 4'!$D$11</f>
        <v>28171.199999999539</v>
      </c>
      <c r="K872" s="9">
        <f t="shared" si="67"/>
        <v>0</v>
      </c>
      <c r="L872" s="9">
        <f t="shared" si="68"/>
        <v>0</v>
      </c>
    </row>
    <row r="873" spans="1:12" ht="15" x14ac:dyDescent="0.25">
      <c r="A873" s="167">
        <f t="shared" si="66"/>
        <v>219.12000000000231</v>
      </c>
      <c r="B873" s="325">
        <f t="shared" si="69"/>
        <v>0.91300000000000958</v>
      </c>
      <c r="C873" s="167">
        <f t="shared" si="65"/>
        <v>41.759999999995387</v>
      </c>
      <c r="D873" s="167">
        <f>IF('Lineær programmering opg 4'!$M$4=0,"-",(-A873+'Lineær programmering opg 4'!$M$4)/'Lineær programmering opg 4'!$K$4*-1)</f>
        <v>41.759999999995387</v>
      </c>
      <c r="E873" s="167">
        <f>IF('Lineær programmering opg 4'!$M$5=0,"-",(-A873+'Lineær programmering opg 4'!$M$5)/'Lineær programmering opg 4'!$K$5*-1)</f>
        <v>135.65999999999829</v>
      </c>
      <c r="F873" s="167" t="str">
        <f>IF('Lineær programmering opg 4'!$E$6=0,"-",(-A873+'Lineær programmering opg 4'!$M$6)/'Lineær programmering opg 4'!$K$6*-1)</f>
        <v>-</v>
      </c>
      <c r="G873" s="167" t="str">
        <f>IF('Lineær programmering opg 4'!$D$7=0,"-",((-A873+'Lineær programmering opg 4'!$M$7)/'Lineær programmering opg 4'!$K$7)*-1)</f>
        <v>-</v>
      </c>
      <c r="H873" s="167" t="str">
        <f>IF('Lineær programmering opg 4'!$C$8=0,"-",((-A873+'Lineær programmering opg 4'!$M$8)/'Lineær programmering opg 4'!$K$8)*-1)</f>
        <v>-</v>
      </c>
      <c r="I873" s="167" t="str">
        <f>IF('Lineær programmering opg 4'!$D$8=0,"-",'Lineær programmering opg 4'!$G$8)</f>
        <v>-</v>
      </c>
      <c r="J873" s="295">
        <f>A873*'Lineær programmering opg 4'!$C$11+Datatabel!C873*'Lineær programmering opg 4'!$D$11</f>
        <v>28175.999999999538</v>
      </c>
      <c r="K873" s="9">
        <f t="shared" si="67"/>
        <v>0</v>
      </c>
      <c r="L873" s="9">
        <f t="shared" si="68"/>
        <v>0</v>
      </c>
    </row>
    <row r="874" spans="1:12" ht="15" x14ac:dyDescent="0.25">
      <c r="A874" s="167">
        <f t="shared" si="66"/>
        <v>219.09600000000231</v>
      </c>
      <c r="B874" s="325">
        <f t="shared" si="69"/>
        <v>0.91290000000000959</v>
      </c>
      <c r="C874" s="167">
        <f t="shared" si="65"/>
        <v>41.807999999995388</v>
      </c>
      <c r="D874" s="167">
        <f>IF('Lineær programmering opg 4'!$M$4=0,"-",(-A874+'Lineær programmering opg 4'!$M$4)/'Lineær programmering opg 4'!$K$4*-1)</f>
        <v>41.807999999995388</v>
      </c>
      <c r="E874" s="167">
        <f>IF('Lineær programmering opg 4'!$M$5=0,"-",(-A874+'Lineær programmering opg 4'!$M$5)/'Lineær programmering opg 4'!$K$5*-1)</f>
        <v>135.67799999999829</v>
      </c>
      <c r="F874" s="167" t="str">
        <f>IF('Lineær programmering opg 4'!$E$6=0,"-",(-A874+'Lineær programmering opg 4'!$M$6)/'Lineær programmering opg 4'!$K$6*-1)</f>
        <v>-</v>
      </c>
      <c r="G874" s="167" t="str">
        <f>IF('Lineær programmering opg 4'!$D$7=0,"-",((-A874+'Lineær programmering opg 4'!$M$7)/'Lineær programmering opg 4'!$K$7)*-1)</f>
        <v>-</v>
      </c>
      <c r="H874" s="167" t="str">
        <f>IF('Lineær programmering opg 4'!$C$8=0,"-",((-A874+'Lineær programmering opg 4'!$M$8)/'Lineær programmering opg 4'!$K$8)*-1)</f>
        <v>-</v>
      </c>
      <c r="I874" s="167" t="str">
        <f>IF('Lineær programmering opg 4'!$D$8=0,"-",'Lineær programmering opg 4'!$G$8)</f>
        <v>-</v>
      </c>
      <c r="J874" s="295">
        <f>A874*'Lineær programmering opg 4'!$C$11+Datatabel!C874*'Lineær programmering opg 4'!$D$11</f>
        <v>28180.799999999541</v>
      </c>
      <c r="K874" s="9">
        <f t="shared" si="67"/>
        <v>0</v>
      </c>
      <c r="L874" s="9">
        <f t="shared" si="68"/>
        <v>0</v>
      </c>
    </row>
    <row r="875" spans="1:12" ht="15" x14ac:dyDescent="0.25">
      <c r="A875" s="167">
        <f t="shared" si="66"/>
        <v>219.0720000000023</v>
      </c>
      <c r="B875" s="325">
        <f t="shared" si="69"/>
        <v>0.9128000000000096</v>
      </c>
      <c r="C875" s="167">
        <f t="shared" si="65"/>
        <v>41.85599999999539</v>
      </c>
      <c r="D875" s="167">
        <f>IF('Lineær programmering opg 4'!$M$4=0,"-",(-A875+'Lineær programmering opg 4'!$M$4)/'Lineær programmering opg 4'!$K$4*-1)</f>
        <v>41.85599999999539</v>
      </c>
      <c r="E875" s="167">
        <f>IF('Lineær programmering opg 4'!$M$5=0,"-",(-A875+'Lineær programmering opg 4'!$M$5)/'Lineær programmering opg 4'!$K$5*-1)</f>
        <v>135.69599999999829</v>
      </c>
      <c r="F875" s="167" t="str">
        <f>IF('Lineær programmering opg 4'!$E$6=0,"-",(-A875+'Lineær programmering opg 4'!$M$6)/'Lineær programmering opg 4'!$K$6*-1)</f>
        <v>-</v>
      </c>
      <c r="G875" s="167" t="str">
        <f>IF('Lineær programmering opg 4'!$D$7=0,"-",((-A875+'Lineær programmering opg 4'!$M$7)/'Lineær programmering opg 4'!$K$7)*-1)</f>
        <v>-</v>
      </c>
      <c r="H875" s="167" t="str">
        <f>IF('Lineær programmering opg 4'!$C$8=0,"-",((-A875+'Lineær programmering opg 4'!$M$8)/'Lineær programmering opg 4'!$K$8)*-1)</f>
        <v>-</v>
      </c>
      <c r="I875" s="167" t="str">
        <f>IF('Lineær programmering opg 4'!$D$8=0,"-",'Lineær programmering opg 4'!$G$8)</f>
        <v>-</v>
      </c>
      <c r="J875" s="295">
        <f>A875*'Lineær programmering opg 4'!$C$11+Datatabel!C875*'Lineær programmering opg 4'!$D$11</f>
        <v>28185.59999999954</v>
      </c>
      <c r="K875" s="9">
        <f t="shared" si="67"/>
        <v>0</v>
      </c>
      <c r="L875" s="9">
        <f t="shared" si="68"/>
        <v>0</v>
      </c>
    </row>
    <row r="876" spans="1:12" ht="15" x14ac:dyDescent="0.25">
      <c r="A876" s="167">
        <f t="shared" si="66"/>
        <v>219.0480000000023</v>
      </c>
      <c r="B876" s="325">
        <f t="shared" si="69"/>
        <v>0.91270000000000961</v>
      </c>
      <c r="C876" s="167">
        <f t="shared" si="65"/>
        <v>41.903999999995392</v>
      </c>
      <c r="D876" s="167">
        <f>IF('Lineær programmering opg 4'!$M$4=0,"-",(-A876+'Lineær programmering opg 4'!$M$4)/'Lineær programmering opg 4'!$K$4*-1)</f>
        <v>41.903999999995392</v>
      </c>
      <c r="E876" s="167">
        <f>IF('Lineær programmering opg 4'!$M$5=0,"-",(-A876+'Lineær programmering opg 4'!$M$5)/'Lineær programmering opg 4'!$K$5*-1)</f>
        <v>135.71399999999829</v>
      </c>
      <c r="F876" s="167" t="str">
        <f>IF('Lineær programmering opg 4'!$E$6=0,"-",(-A876+'Lineær programmering opg 4'!$M$6)/'Lineær programmering opg 4'!$K$6*-1)</f>
        <v>-</v>
      </c>
      <c r="G876" s="167" t="str">
        <f>IF('Lineær programmering opg 4'!$D$7=0,"-",((-A876+'Lineær programmering opg 4'!$M$7)/'Lineær programmering opg 4'!$K$7)*-1)</f>
        <v>-</v>
      </c>
      <c r="H876" s="167" t="str">
        <f>IF('Lineær programmering opg 4'!$C$8=0,"-",((-A876+'Lineær programmering opg 4'!$M$8)/'Lineær programmering opg 4'!$K$8)*-1)</f>
        <v>-</v>
      </c>
      <c r="I876" s="167" t="str">
        <f>IF('Lineær programmering opg 4'!$D$8=0,"-",'Lineær programmering opg 4'!$G$8)</f>
        <v>-</v>
      </c>
      <c r="J876" s="295">
        <f>A876*'Lineær programmering opg 4'!$C$11+Datatabel!C876*'Lineær programmering opg 4'!$D$11</f>
        <v>28190.399999999543</v>
      </c>
      <c r="K876" s="9">
        <f t="shared" si="67"/>
        <v>0</v>
      </c>
      <c r="L876" s="9">
        <f t="shared" si="68"/>
        <v>0</v>
      </c>
    </row>
    <row r="877" spans="1:12" ht="15" x14ac:dyDescent="0.25">
      <c r="A877" s="167">
        <f t="shared" si="66"/>
        <v>219.0240000000023</v>
      </c>
      <c r="B877" s="325">
        <f t="shared" si="69"/>
        <v>0.91260000000000963</v>
      </c>
      <c r="C877" s="167">
        <f t="shared" si="65"/>
        <v>41.951999999995394</v>
      </c>
      <c r="D877" s="167">
        <f>IF('Lineær programmering opg 4'!$M$4=0,"-",(-A877+'Lineær programmering opg 4'!$M$4)/'Lineær programmering opg 4'!$K$4*-1)</f>
        <v>41.951999999995394</v>
      </c>
      <c r="E877" s="167">
        <f>IF('Lineær programmering opg 4'!$M$5=0,"-",(-A877+'Lineær programmering opg 4'!$M$5)/'Lineær programmering opg 4'!$K$5*-1)</f>
        <v>135.73199999999829</v>
      </c>
      <c r="F877" s="167" t="str">
        <f>IF('Lineær programmering opg 4'!$E$6=0,"-",(-A877+'Lineær programmering opg 4'!$M$6)/'Lineær programmering opg 4'!$K$6*-1)</f>
        <v>-</v>
      </c>
      <c r="G877" s="167" t="str">
        <f>IF('Lineær programmering opg 4'!$D$7=0,"-",((-A877+'Lineær programmering opg 4'!$M$7)/'Lineær programmering opg 4'!$K$7)*-1)</f>
        <v>-</v>
      </c>
      <c r="H877" s="167" t="str">
        <f>IF('Lineær programmering opg 4'!$C$8=0,"-",((-A877+'Lineær programmering opg 4'!$M$8)/'Lineær programmering opg 4'!$K$8)*-1)</f>
        <v>-</v>
      </c>
      <c r="I877" s="167" t="str">
        <f>IF('Lineær programmering opg 4'!$D$8=0,"-",'Lineær programmering opg 4'!$G$8)</f>
        <v>-</v>
      </c>
      <c r="J877" s="295">
        <f>A877*'Lineær programmering opg 4'!$C$11+Datatabel!C877*'Lineær programmering opg 4'!$D$11</f>
        <v>28195.199999999539</v>
      </c>
      <c r="K877" s="9">
        <f t="shared" si="67"/>
        <v>0</v>
      </c>
      <c r="L877" s="9">
        <f t="shared" si="68"/>
        <v>0</v>
      </c>
    </row>
    <row r="878" spans="1:12" ht="15" x14ac:dyDescent="0.25">
      <c r="A878" s="167">
        <f t="shared" si="66"/>
        <v>219.0000000000023</v>
      </c>
      <c r="B878" s="325">
        <f t="shared" si="69"/>
        <v>0.91250000000000964</v>
      </c>
      <c r="C878" s="167">
        <f t="shared" si="65"/>
        <v>41.999999999995396</v>
      </c>
      <c r="D878" s="167">
        <f>IF('Lineær programmering opg 4'!$M$4=0,"-",(-A878+'Lineær programmering opg 4'!$M$4)/'Lineær programmering opg 4'!$K$4*-1)</f>
        <v>41.999999999995396</v>
      </c>
      <c r="E878" s="167">
        <f>IF('Lineær programmering opg 4'!$M$5=0,"-",(-A878+'Lineær programmering opg 4'!$M$5)/'Lineær programmering opg 4'!$K$5*-1)</f>
        <v>135.74999999999829</v>
      </c>
      <c r="F878" s="167" t="str">
        <f>IF('Lineær programmering opg 4'!$E$6=0,"-",(-A878+'Lineær programmering opg 4'!$M$6)/'Lineær programmering opg 4'!$K$6*-1)</f>
        <v>-</v>
      </c>
      <c r="G878" s="167" t="str">
        <f>IF('Lineær programmering opg 4'!$D$7=0,"-",((-A878+'Lineær programmering opg 4'!$M$7)/'Lineær programmering opg 4'!$K$7)*-1)</f>
        <v>-</v>
      </c>
      <c r="H878" s="167" t="str">
        <f>IF('Lineær programmering opg 4'!$C$8=0,"-",((-A878+'Lineær programmering opg 4'!$M$8)/'Lineær programmering opg 4'!$K$8)*-1)</f>
        <v>-</v>
      </c>
      <c r="I878" s="167" t="str">
        <f>IF('Lineær programmering opg 4'!$D$8=0,"-",'Lineær programmering opg 4'!$G$8)</f>
        <v>-</v>
      </c>
      <c r="J878" s="295">
        <f>A878*'Lineær programmering opg 4'!$C$11+Datatabel!C878*'Lineær programmering opg 4'!$D$11</f>
        <v>28199.999999999538</v>
      </c>
      <c r="K878" s="9">
        <f t="shared" si="67"/>
        <v>0</v>
      </c>
      <c r="L878" s="9">
        <f t="shared" si="68"/>
        <v>0</v>
      </c>
    </row>
    <row r="879" spans="1:12" ht="15" x14ac:dyDescent="0.25">
      <c r="A879" s="167">
        <f t="shared" si="66"/>
        <v>218.97600000000233</v>
      </c>
      <c r="B879" s="325">
        <f t="shared" si="69"/>
        <v>0.91240000000000965</v>
      </c>
      <c r="C879" s="167">
        <f t="shared" si="65"/>
        <v>42.047999999995341</v>
      </c>
      <c r="D879" s="167">
        <f>IF('Lineær programmering opg 4'!$M$4=0,"-",(-A879+'Lineær programmering opg 4'!$M$4)/'Lineær programmering opg 4'!$K$4*-1)</f>
        <v>42.047999999995341</v>
      </c>
      <c r="E879" s="167">
        <f>IF('Lineær programmering opg 4'!$M$5=0,"-",(-A879+'Lineær programmering opg 4'!$M$5)/'Lineær programmering opg 4'!$K$5*-1)</f>
        <v>135.76799999999827</v>
      </c>
      <c r="F879" s="167" t="str">
        <f>IF('Lineær programmering opg 4'!$E$6=0,"-",(-A879+'Lineær programmering opg 4'!$M$6)/'Lineær programmering opg 4'!$K$6*-1)</f>
        <v>-</v>
      </c>
      <c r="G879" s="167" t="str">
        <f>IF('Lineær programmering opg 4'!$D$7=0,"-",((-A879+'Lineær programmering opg 4'!$M$7)/'Lineær programmering opg 4'!$K$7)*-1)</f>
        <v>-</v>
      </c>
      <c r="H879" s="167" t="str">
        <f>IF('Lineær programmering opg 4'!$C$8=0,"-",((-A879+'Lineær programmering opg 4'!$M$8)/'Lineær programmering opg 4'!$K$8)*-1)</f>
        <v>-</v>
      </c>
      <c r="I879" s="167" t="str">
        <f>IF('Lineær programmering opg 4'!$D$8=0,"-",'Lineær programmering opg 4'!$G$8)</f>
        <v>-</v>
      </c>
      <c r="J879" s="295">
        <f>A879*'Lineær programmering opg 4'!$C$11+Datatabel!C879*'Lineær programmering opg 4'!$D$11</f>
        <v>28204.799999999534</v>
      </c>
      <c r="K879" s="9">
        <f t="shared" si="67"/>
        <v>0</v>
      </c>
      <c r="L879" s="9">
        <f t="shared" si="68"/>
        <v>0</v>
      </c>
    </row>
    <row r="880" spans="1:12" ht="15" x14ac:dyDescent="0.25">
      <c r="A880" s="167">
        <f t="shared" si="66"/>
        <v>218.95200000000233</v>
      </c>
      <c r="B880" s="325">
        <f t="shared" si="69"/>
        <v>0.91230000000000966</v>
      </c>
      <c r="C880" s="167">
        <f t="shared" si="65"/>
        <v>42.095999999995342</v>
      </c>
      <c r="D880" s="167">
        <f>IF('Lineær programmering opg 4'!$M$4=0,"-",(-A880+'Lineær programmering opg 4'!$M$4)/'Lineær programmering opg 4'!$K$4*-1)</f>
        <v>42.095999999995342</v>
      </c>
      <c r="E880" s="167">
        <f>IF('Lineær programmering opg 4'!$M$5=0,"-",(-A880+'Lineær programmering opg 4'!$M$5)/'Lineær programmering opg 4'!$K$5*-1)</f>
        <v>135.78599999999827</v>
      </c>
      <c r="F880" s="167" t="str">
        <f>IF('Lineær programmering opg 4'!$E$6=0,"-",(-A880+'Lineær programmering opg 4'!$M$6)/'Lineær programmering opg 4'!$K$6*-1)</f>
        <v>-</v>
      </c>
      <c r="G880" s="167" t="str">
        <f>IF('Lineær programmering opg 4'!$D$7=0,"-",((-A880+'Lineær programmering opg 4'!$M$7)/'Lineær programmering opg 4'!$K$7)*-1)</f>
        <v>-</v>
      </c>
      <c r="H880" s="167" t="str">
        <f>IF('Lineær programmering opg 4'!$C$8=0,"-",((-A880+'Lineær programmering opg 4'!$M$8)/'Lineær programmering opg 4'!$K$8)*-1)</f>
        <v>-</v>
      </c>
      <c r="I880" s="167" t="str">
        <f>IF('Lineær programmering opg 4'!$D$8=0,"-",'Lineær programmering opg 4'!$G$8)</f>
        <v>-</v>
      </c>
      <c r="J880" s="295">
        <f>A880*'Lineær programmering opg 4'!$C$11+Datatabel!C880*'Lineær programmering opg 4'!$D$11</f>
        <v>28209.599999999533</v>
      </c>
      <c r="K880" s="9">
        <f t="shared" si="67"/>
        <v>0</v>
      </c>
      <c r="L880" s="9">
        <f t="shared" si="68"/>
        <v>0</v>
      </c>
    </row>
    <row r="881" spans="1:12" ht="15" x14ac:dyDescent="0.25">
      <c r="A881" s="167">
        <f t="shared" si="66"/>
        <v>218.92800000000233</v>
      </c>
      <c r="B881" s="325">
        <f t="shared" si="69"/>
        <v>0.91220000000000967</v>
      </c>
      <c r="C881" s="167">
        <f t="shared" si="65"/>
        <v>42.143999999995344</v>
      </c>
      <c r="D881" s="167">
        <f>IF('Lineær programmering opg 4'!$M$4=0,"-",(-A881+'Lineær programmering opg 4'!$M$4)/'Lineær programmering opg 4'!$K$4*-1)</f>
        <v>42.143999999995344</v>
      </c>
      <c r="E881" s="167">
        <f>IF('Lineær programmering opg 4'!$M$5=0,"-",(-A881+'Lineær programmering opg 4'!$M$5)/'Lineær programmering opg 4'!$K$5*-1)</f>
        <v>135.80399999999827</v>
      </c>
      <c r="F881" s="167" t="str">
        <f>IF('Lineær programmering opg 4'!$E$6=0,"-",(-A881+'Lineær programmering opg 4'!$M$6)/'Lineær programmering opg 4'!$K$6*-1)</f>
        <v>-</v>
      </c>
      <c r="G881" s="167" t="str">
        <f>IF('Lineær programmering opg 4'!$D$7=0,"-",((-A881+'Lineær programmering opg 4'!$M$7)/'Lineær programmering opg 4'!$K$7)*-1)</f>
        <v>-</v>
      </c>
      <c r="H881" s="167" t="str">
        <f>IF('Lineær programmering opg 4'!$C$8=0,"-",((-A881+'Lineær programmering opg 4'!$M$8)/'Lineær programmering opg 4'!$K$8)*-1)</f>
        <v>-</v>
      </c>
      <c r="I881" s="167" t="str">
        <f>IF('Lineær programmering opg 4'!$D$8=0,"-",'Lineær programmering opg 4'!$G$8)</f>
        <v>-</v>
      </c>
      <c r="J881" s="295">
        <f>A881*'Lineær programmering opg 4'!$C$11+Datatabel!C881*'Lineær programmering opg 4'!$D$11</f>
        <v>28214.399999999536</v>
      </c>
      <c r="K881" s="9">
        <f t="shared" si="67"/>
        <v>0</v>
      </c>
      <c r="L881" s="9">
        <f t="shared" si="68"/>
        <v>0</v>
      </c>
    </row>
    <row r="882" spans="1:12" ht="15" x14ac:dyDescent="0.25">
      <c r="A882" s="167">
        <f t="shared" si="66"/>
        <v>218.90400000000233</v>
      </c>
      <c r="B882" s="325">
        <f t="shared" si="69"/>
        <v>0.91210000000000968</v>
      </c>
      <c r="C882" s="167">
        <f t="shared" si="65"/>
        <v>42.191999999995346</v>
      </c>
      <c r="D882" s="167">
        <f>IF('Lineær programmering opg 4'!$M$4=0,"-",(-A882+'Lineær programmering opg 4'!$M$4)/'Lineær programmering opg 4'!$K$4*-1)</f>
        <v>42.191999999995346</v>
      </c>
      <c r="E882" s="167">
        <f>IF('Lineær programmering opg 4'!$M$5=0,"-",(-A882+'Lineær programmering opg 4'!$M$5)/'Lineær programmering opg 4'!$K$5*-1)</f>
        <v>135.82199999999827</v>
      </c>
      <c r="F882" s="167" t="str">
        <f>IF('Lineær programmering opg 4'!$E$6=0,"-",(-A882+'Lineær programmering opg 4'!$M$6)/'Lineær programmering opg 4'!$K$6*-1)</f>
        <v>-</v>
      </c>
      <c r="G882" s="167" t="str">
        <f>IF('Lineær programmering opg 4'!$D$7=0,"-",((-A882+'Lineær programmering opg 4'!$M$7)/'Lineær programmering opg 4'!$K$7)*-1)</f>
        <v>-</v>
      </c>
      <c r="H882" s="167" t="str">
        <f>IF('Lineær programmering opg 4'!$C$8=0,"-",((-A882+'Lineær programmering opg 4'!$M$8)/'Lineær programmering opg 4'!$K$8)*-1)</f>
        <v>-</v>
      </c>
      <c r="I882" s="167" t="str">
        <f>IF('Lineær programmering opg 4'!$D$8=0,"-",'Lineær programmering opg 4'!$G$8)</f>
        <v>-</v>
      </c>
      <c r="J882" s="295">
        <f>A882*'Lineær programmering opg 4'!$C$11+Datatabel!C882*'Lineær programmering opg 4'!$D$11</f>
        <v>28219.199999999535</v>
      </c>
      <c r="K882" s="9">
        <f t="shared" si="67"/>
        <v>0</v>
      </c>
      <c r="L882" s="9">
        <f t="shared" si="68"/>
        <v>0</v>
      </c>
    </row>
    <row r="883" spans="1:12" ht="15" x14ac:dyDescent="0.25">
      <c r="A883" s="167">
        <f t="shared" si="66"/>
        <v>218.88000000000233</v>
      </c>
      <c r="B883" s="325">
        <f t="shared" si="69"/>
        <v>0.91200000000000969</v>
      </c>
      <c r="C883" s="167">
        <f t="shared" si="65"/>
        <v>42.239999999995348</v>
      </c>
      <c r="D883" s="167">
        <f>IF('Lineær programmering opg 4'!$M$4=0,"-",(-A883+'Lineær programmering opg 4'!$M$4)/'Lineær programmering opg 4'!$K$4*-1)</f>
        <v>42.239999999995348</v>
      </c>
      <c r="E883" s="167">
        <f>IF('Lineær programmering opg 4'!$M$5=0,"-",(-A883+'Lineær programmering opg 4'!$M$5)/'Lineær programmering opg 4'!$K$5*-1)</f>
        <v>135.83999999999827</v>
      </c>
      <c r="F883" s="167" t="str">
        <f>IF('Lineær programmering opg 4'!$E$6=0,"-",(-A883+'Lineær programmering opg 4'!$M$6)/'Lineær programmering opg 4'!$K$6*-1)</f>
        <v>-</v>
      </c>
      <c r="G883" s="167" t="str">
        <f>IF('Lineær programmering opg 4'!$D$7=0,"-",((-A883+'Lineær programmering opg 4'!$M$7)/'Lineær programmering opg 4'!$K$7)*-1)</f>
        <v>-</v>
      </c>
      <c r="H883" s="167" t="str">
        <f>IF('Lineær programmering opg 4'!$C$8=0,"-",((-A883+'Lineær programmering opg 4'!$M$8)/'Lineær programmering opg 4'!$K$8)*-1)</f>
        <v>-</v>
      </c>
      <c r="I883" s="167" t="str">
        <f>IF('Lineær programmering opg 4'!$D$8=0,"-",'Lineær programmering opg 4'!$G$8)</f>
        <v>-</v>
      </c>
      <c r="J883" s="295">
        <f>A883*'Lineær programmering opg 4'!$C$11+Datatabel!C883*'Lineær programmering opg 4'!$D$11</f>
        <v>28223.999999999534</v>
      </c>
      <c r="K883" s="9">
        <f t="shared" si="67"/>
        <v>0</v>
      </c>
      <c r="L883" s="9">
        <f t="shared" si="68"/>
        <v>0</v>
      </c>
    </row>
    <row r="884" spans="1:12" ht="15" x14ac:dyDescent="0.25">
      <c r="A884" s="167">
        <f t="shared" si="66"/>
        <v>218.85600000000233</v>
      </c>
      <c r="B884" s="325">
        <f t="shared" si="69"/>
        <v>0.9119000000000097</v>
      </c>
      <c r="C884" s="167">
        <f t="shared" si="65"/>
        <v>42.28799999999535</v>
      </c>
      <c r="D884" s="167">
        <f>IF('Lineær programmering opg 4'!$M$4=0,"-",(-A884+'Lineær programmering opg 4'!$M$4)/'Lineær programmering opg 4'!$K$4*-1)</f>
        <v>42.28799999999535</v>
      </c>
      <c r="E884" s="167">
        <f>IF('Lineær programmering opg 4'!$M$5=0,"-",(-A884+'Lineær programmering opg 4'!$M$5)/'Lineær programmering opg 4'!$K$5*-1)</f>
        <v>135.85799999999827</v>
      </c>
      <c r="F884" s="167" t="str">
        <f>IF('Lineær programmering opg 4'!$E$6=0,"-",(-A884+'Lineær programmering opg 4'!$M$6)/'Lineær programmering opg 4'!$K$6*-1)</f>
        <v>-</v>
      </c>
      <c r="G884" s="167" t="str">
        <f>IF('Lineær programmering opg 4'!$D$7=0,"-",((-A884+'Lineær programmering opg 4'!$M$7)/'Lineær programmering opg 4'!$K$7)*-1)</f>
        <v>-</v>
      </c>
      <c r="H884" s="167" t="str">
        <f>IF('Lineær programmering opg 4'!$C$8=0,"-",((-A884+'Lineær programmering opg 4'!$M$8)/'Lineær programmering opg 4'!$K$8)*-1)</f>
        <v>-</v>
      </c>
      <c r="I884" s="167" t="str">
        <f>IF('Lineær programmering opg 4'!$D$8=0,"-",'Lineær programmering opg 4'!$G$8)</f>
        <v>-</v>
      </c>
      <c r="J884" s="295">
        <f>A884*'Lineær programmering opg 4'!$C$11+Datatabel!C884*'Lineær programmering opg 4'!$D$11</f>
        <v>28228.799999999534</v>
      </c>
      <c r="K884" s="9">
        <f t="shared" si="67"/>
        <v>0</v>
      </c>
      <c r="L884" s="9">
        <f t="shared" si="68"/>
        <v>0</v>
      </c>
    </row>
    <row r="885" spans="1:12" ht="15" x14ac:dyDescent="0.25">
      <c r="A885" s="167">
        <f t="shared" si="66"/>
        <v>218.83200000000232</v>
      </c>
      <c r="B885" s="325">
        <f t="shared" si="69"/>
        <v>0.91180000000000971</v>
      </c>
      <c r="C885" s="167">
        <f t="shared" si="65"/>
        <v>42.335999999995352</v>
      </c>
      <c r="D885" s="167">
        <f>IF('Lineær programmering opg 4'!$M$4=0,"-",(-A885+'Lineær programmering opg 4'!$M$4)/'Lineær programmering opg 4'!$K$4*-1)</f>
        <v>42.335999999995352</v>
      </c>
      <c r="E885" s="167">
        <f>IF('Lineær programmering opg 4'!$M$5=0,"-",(-A885+'Lineær programmering opg 4'!$M$5)/'Lineær programmering opg 4'!$K$5*-1)</f>
        <v>135.87599999999827</v>
      </c>
      <c r="F885" s="167" t="str">
        <f>IF('Lineær programmering opg 4'!$E$6=0,"-",(-A885+'Lineær programmering opg 4'!$M$6)/'Lineær programmering opg 4'!$K$6*-1)</f>
        <v>-</v>
      </c>
      <c r="G885" s="167" t="str">
        <f>IF('Lineær programmering opg 4'!$D$7=0,"-",((-A885+'Lineær programmering opg 4'!$M$7)/'Lineær programmering opg 4'!$K$7)*-1)</f>
        <v>-</v>
      </c>
      <c r="H885" s="167" t="str">
        <f>IF('Lineær programmering opg 4'!$C$8=0,"-",((-A885+'Lineær programmering opg 4'!$M$8)/'Lineær programmering opg 4'!$K$8)*-1)</f>
        <v>-</v>
      </c>
      <c r="I885" s="167" t="str">
        <f>IF('Lineær programmering opg 4'!$D$8=0,"-",'Lineær programmering opg 4'!$G$8)</f>
        <v>-</v>
      </c>
      <c r="J885" s="295">
        <f>A885*'Lineær programmering opg 4'!$C$11+Datatabel!C885*'Lineær programmering opg 4'!$D$11</f>
        <v>28233.599999999537</v>
      </c>
      <c r="K885" s="9">
        <f t="shared" si="67"/>
        <v>0</v>
      </c>
      <c r="L885" s="9">
        <f t="shared" si="68"/>
        <v>0</v>
      </c>
    </row>
    <row r="886" spans="1:12" ht="15" x14ac:dyDescent="0.25">
      <c r="A886" s="167">
        <f t="shared" si="66"/>
        <v>218.80800000000232</v>
      </c>
      <c r="B886" s="325">
        <f t="shared" si="69"/>
        <v>0.91170000000000972</v>
      </c>
      <c r="C886" s="167">
        <f t="shared" si="65"/>
        <v>42.383999999995353</v>
      </c>
      <c r="D886" s="167">
        <f>IF('Lineær programmering opg 4'!$M$4=0,"-",(-A886+'Lineær programmering opg 4'!$M$4)/'Lineær programmering opg 4'!$K$4*-1)</f>
        <v>42.383999999995353</v>
      </c>
      <c r="E886" s="167">
        <f>IF('Lineær programmering opg 4'!$M$5=0,"-",(-A886+'Lineær programmering opg 4'!$M$5)/'Lineær programmering opg 4'!$K$5*-1)</f>
        <v>135.89399999999827</v>
      </c>
      <c r="F886" s="167" t="str">
        <f>IF('Lineær programmering opg 4'!$E$6=0,"-",(-A886+'Lineær programmering opg 4'!$M$6)/'Lineær programmering opg 4'!$K$6*-1)</f>
        <v>-</v>
      </c>
      <c r="G886" s="167" t="str">
        <f>IF('Lineær programmering opg 4'!$D$7=0,"-",((-A886+'Lineær programmering opg 4'!$M$7)/'Lineær programmering opg 4'!$K$7)*-1)</f>
        <v>-</v>
      </c>
      <c r="H886" s="167" t="str">
        <f>IF('Lineær programmering opg 4'!$C$8=0,"-",((-A886+'Lineær programmering opg 4'!$M$8)/'Lineær programmering opg 4'!$K$8)*-1)</f>
        <v>-</v>
      </c>
      <c r="I886" s="167" t="str">
        <f>IF('Lineær programmering opg 4'!$D$8=0,"-",'Lineær programmering opg 4'!$G$8)</f>
        <v>-</v>
      </c>
      <c r="J886" s="295">
        <f>A886*'Lineær programmering opg 4'!$C$11+Datatabel!C886*'Lineær programmering opg 4'!$D$11</f>
        <v>28238.399999999536</v>
      </c>
      <c r="K886" s="9">
        <f t="shared" si="67"/>
        <v>0</v>
      </c>
      <c r="L886" s="9">
        <f t="shared" si="68"/>
        <v>0</v>
      </c>
    </row>
    <row r="887" spans="1:12" ht="15" x14ac:dyDescent="0.25">
      <c r="A887" s="167">
        <f t="shared" si="66"/>
        <v>218.78400000000232</v>
      </c>
      <c r="B887" s="325">
        <f t="shared" si="69"/>
        <v>0.91160000000000974</v>
      </c>
      <c r="C887" s="167">
        <f t="shared" si="65"/>
        <v>42.431999999995355</v>
      </c>
      <c r="D887" s="167">
        <f>IF('Lineær programmering opg 4'!$M$4=0,"-",(-A887+'Lineær programmering opg 4'!$M$4)/'Lineær programmering opg 4'!$K$4*-1)</f>
        <v>42.431999999995355</v>
      </c>
      <c r="E887" s="167">
        <f>IF('Lineær programmering opg 4'!$M$5=0,"-",(-A887+'Lineær programmering opg 4'!$M$5)/'Lineær programmering opg 4'!$K$5*-1)</f>
        <v>135.91199999999827</v>
      </c>
      <c r="F887" s="167" t="str">
        <f>IF('Lineær programmering opg 4'!$E$6=0,"-",(-A887+'Lineær programmering opg 4'!$M$6)/'Lineær programmering opg 4'!$K$6*-1)</f>
        <v>-</v>
      </c>
      <c r="G887" s="167" t="str">
        <f>IF('Lineær programmering opg 4'!$D$7=0,"-",((-A887+'Lineær programmering opg 4'!$M$7)/'Lineær programmering opg 4'!$K$7)*-1)</f>
        <v>-</v>
      </c>
      <c r="H887" s="167" t="str">
        <f>IF('Lineær programmering opg 4'!$C$8=0,"-",((-A887+'Lineær programmering opg 4'!$M$8)/'Lineær programmering opg 4'!$K$8)*-1)</f>
        <v>-</v>
      </c>
      <c r="I887" s="167" t="str">
        <f>IF('Lineær programmering opg 4'!$D$8=0,"-",'Lineær programmering opg 4'!$G$8)</f>
        <v>-</v>
      </c>
      <c r="J887" s="295">
        <f>A887*'Lineær programmering opg 4'!$C$11+Datatabel!C887*'Lineær programmering opg 4'!$D$11</f>
        <v>28243.199999999535</v>
      </c>
      <c r="K887" s="9">
        <f t="shared" si="67"/>
        <v>0</v>
      </c>
      <c r="L887" s="9">
        <f t="shared" si="68"/>
        <v>0</v>
      </c>
    </row>
    <row r="888" spans="1:12" ht="15" x14ac:dyDescent="0.25">
      <c r="A888" s="167">
        <f t="shared" si="66"/>
        <v>218.76000000000235</v>
      </c>
      <c r="B888" s="325">
        <f t="shared" si="69"/>
        <v>0.91150000000000975</v>
      </c>
      <c r="C888" s="167">
        <f t="shared" si="65"/>
        <v>42.4799999999953</v>
      </c>
      <c r="D888" s="167">
        <f>IF('Lineær programmering opg 4'!$M$4=0,"-",(-A888+'Lineær programmering opg 4'!$M$4)/'Lineær programmering opg 4'!$K$4*-1)</f>
        <v>42.4799999999953</v>
      </c>
      <c r="E888" s="167">
        <f>IF('Lineær programmering opg 4'!$M$5=0,"-",(-A888+'Lineær programmering opg 4'!$M$5)/'Lineær programmering opg 4'!$K$5*-1)</f>
        <v>135.92999999999824</v>
      </c>
      <c r="F888" s="167" t="str">
        <f>IF('Lineær programmering opg 4'!$E$6=0,"-",(-A888+'Lineær programmering opg 4'!$M$6)/'Lineær programmering opg 4'!$K$6*-1)</f>
        <v>-</v>
      </c>
      <c r="G888" s="167" t="str">
        <f>IF('Lineær programmering opg 4'!$D$7=0,"-",((-A888+'Lineær programmering opg 4'!$M$7)/'Lineær programmering opg 4'!$K$7)*-1)</f>
        <v>-</v>
      </c>
      <c r="H888" s="167" t="str">
        <f>IF('Lineær programmering opg 4'!$C$8=0,"-",((-A888+'Lineær programmering opg 4'!$M$8)/'Lineær programmering opg 4'!$K$8)*-1)</f>
        <v>-</v>
      </c>
      <c r="I888" s="167" t="str">
        <f>IF('Lineær programmering opg 4'!$D$8=0,"-",'Lineær programmering opg 4'!$G$8)</f>
        <v>-</v>
      </c>
      <c r="J888" s="295">
        <f>A888*'Lineær programmering opg 4'!$C$11+Datatabel!C888*'Lineær programmering opg 4'!$D$11</f>
        <v>28247.999999999531</v>
      </c>
      <c r="K888" s="9">
        <f t="shared" si="67"/>
        <v>0</v>
      </c>
      <c r="L888" s="9">
        <f t="shared" si="68"/>
        <v>0</v>
      </c>
    </row>
    <row r="889" spans="1:12" ht="15" x14ac:dyDescent="0.25">
      <c r="A889" s="167">
        <f t="shared" si="66"/>
        <v>218.73600000000235</v>
      </c>
      <c r="B889" s="325">
        <f t="shared" si="69"/>
        <v>0.91140000000000976</v>
      </c>
      <c r="C889" s="167">
        <f t="shared" si="65"/>
        <v>42.527999999995302</v>
      </c>
      <c r="D889" s="167">
        <f>IF('Lineær programmering opg 4'!$M$4=0,"-",(-A889+'Lineær programmering opg 4'!$M$4)/'Lineær programmering opg 4'!$K$4*-1)</f>
        <v>42.527999999995302</v>
      </c>
      <c r="E889" s="167">
        <f>IF('Lineær programmering opg 4'!$M$5=0,"-",(-A889+'Lineær programmering opg 4'!$M$5)/'Lineær programmering opg 4'!$K$5*-1)</f>
        <v>135.94799999999825</v>
      </c>
      <c r="F889" s="167" t="str">
        <f>IF('Lineær programmering opg 4'!$E$6=0,"-",(-A889+'Lineær programmering opg 4'!$M$6)/'Lineær programmering opg 4'!$K$6*-1)</f>
        <v>-</v>
      </c>
      <c r="G889" s="167" t="str">
        <f>IF('Lineær programmering opg 4'!$D$7=0,"-",((-A889+'Lineær programmering opg 4'!$M$7)/'Lineær programmering opg 4'!$K$7)*-1)</f>
        <v>-</v>
      </c>
      <c r="H889" s="167" t="str">
        <f>IF('Lineær programmering opg 4'!$C$8=0,"-",((-A889+'Lineær programmering opg 4'!$M$8)/'Lineær programmering opg 4'!$K$8)*-1)</f>
        <v>-</v>
      </c>
      <c r="I889" s="167" t="str">
        <f>IF('Lineær programmering opg 4'!$D$8=0,"-",'Lineær programmering opg 4'!$G$8)</f>
        <v>-</v>
      </c>
      <c r="J889" s="295">
        <f>A889*'Lineær programmering opg 4'!$C$11+Datatabel!C889*'Lineær programmering opg 4'!$D$11</f>
        <v>28252.79999999953</v>
      </c>
      <c r="K889" s="9">
        <f t="shared" si="67"/>
        <v>0</v>
      </c>
      <c r="L889" s="9">
        <f t="shared" si="68"/>
        <v>0</v>
      </c>
    </row>
    <row r="890" spans="1:12" ht="15" x14ac:dyDescent="0.25">
      <c r="A890" s="167">
        <f t="shared" si="66"/>
        <v>218.71200000000235</v>
      </c>
      <c r="B890" s="325">
        <f t="shared" si="69"/>
        <v>0.91130000000000977</v>
      </c>
      <c r="C890" s="167">
        <f t="shared" si="65"/>
        <v>42.575999999995304</v>
      </c>
      <c r="D890" s="167">
        <f>IF('Lineær programmering opg 4'!$M$4=0,"-",(-A890+'Lineær programmering opg 4'!$M$4)/'Lineær programmering opg 4'!$K$4*-1)</f>
        <v>42.575999999995304</v>
      </c>
      <c r="E890" s="167">
        <f>IF('Lineær programmering opg 4'!$M$5=0,"-",(-A890+'Lineær programmering opg 4'!$M$5)/'Lineær programmering opg 4'!$K$5*-1)</f>
        <v>135.96599999999825</v>
      </c>
      <c r="F890" s="167" t="str">
        <f>IF('Lineær programmering opg 4'!$E$6=0,"-",(-A890+'Lineær programmering opg 4'!$M$6)/'Lineær programmering opg 4'!$K$6*-1)</f>
        <v>-</v>
      </c>
      <c r="G890" s="167" t="str">
        <f>IF('Lineær programmering opg 4'!$D$7=0,"-",((-A890+'Lineær programmering opg 4'!$M$7)/'Lineær programmering opg 4'!$K$7)*-1)</f>
        <v>-</v>
      </c>
      <c r="H890" s="167" t="str">
        <f>IF('Lineær programmering opg 4'!$C$8=0,"-",((-A890+'Lineær programmering opg 4'!$M$8)/'Lineær programmering opg 4'!$K$8)*-1)</f>
        <v>-</v>
      </c>
      <c r="I890" s="167" t="str">
        <f>IF('Lineær programmering opg 4'!$D$8=0,"-",'Lineær programmering opg 4'!$G$8)</f>
        <v>-</v>
      </c>
      <c r="J890" s="295">
        <f>A890*'Lineær programmering opg 4'!$C$11+Datatabel!C890*'Lineær programmering opg 4'!$D$11</f>
        <v>28257.599999999529</v>
      </c>
      <c r="K890" s="9">
        <f t="shared" si="67"/>
        <v>0</v>
      </c>
      <c r="L890" s="9">
        <f t="shared" si="68"/>
        <v>0</v>
      </c>
    </row>
    <row r="891" spans="1:12" ht="15" x14ac:dyDescent="0.25">
      <c r="A891" s="167">
        <f t="shared" si="66"/>
        <v>218.68800000000235</v>
      </c>
      <c r="B891" s="325">
        <f t="shared" si="69"/>
        <v>0.91120000000000978</v>
      </c>
      <c r="C891" s="167">
        <f t="shared" si="65"/>
        <v>42.623999999995306</v>
      </c>
      <c r="D891" s="167">
        <f>IF('Lineær programmering opg 4'!$M$4=0,"-",(-A891+'Lineær programmering opg 4'!$M$4)/'Lineær programmering opg 4'!$K$4*-1)</f>
        <v>42.623999999995306</v>
      </c>
      <c r="E891" s="167">
        <f>IF('Lineær programmering opg 4'!$M$5=0,"-",(-A891+'Lineær programmering opg 4'!$M$5)/'Lineær programmering opg 4'!$K$5*-1)</f>
        <v>135.98399999999825</v>
      </c>
      <c r="F891" s="167" t="str">
        <f>IF('Lineær programmering opg 4'!$E$6=0,"-",(-A891+'Lineær programmering opg 4'!$M$6)/'Lineær programmering opg 4'!$K$6*-1)</f>
        <v>-</v>
      </c>
      <c r="G891" s="167" t="str">
        <f>IF('Lineær programmering opg 4'!$D$7=0,"-",((-A891+'Lineær programmering opg 4'!$M$7)/'Lineær programmering opg 4'!$K$7)*-1)</f>
        <v>-</v>
      </c>
      <c r="H891" s="167" t="str">
        <f>IF('Lineær programmering opg 4'!$C$8=0,"-",((-A891+'Lineær programmering opg 4'!$M$8)/'Lineær programmering opg 4'!$K$8)*-1)</f>
        <v>-</v>
      </c>
      <c r="I891" s="167" t="str">
        <f>IF('Lineær programmering opg 4'!$D$8=0,"-",'Lineær programmering opg 4'!$G$8)</f>
        <v>-</v>
      </c>
      <c r="J891" s="295">
        <f>A891*'Lineær programmering opg 4'!$C$11+Datatabel!C891*'Lineær programmering opg 4'!$D$11</f>
        <v>28262.399999999532</v>
      </c>
      <c r="K891" s="9">
        <f t="shared" si="67"/>
        <v>0</v>
      </c>
      <c r="L891" s="9">
        <f t="shared" si="68"/>
        <v>0</v>
      </c>
    </row>
    <row r="892" spans="1:12" ht="15" x14ac:dyDescent="0.25">
      <c r="A892" s="167">
        <f t="shared" si="66"/>
        <v>218.66400000000235</v>
      </c>
      <c r="B892" s="325">
        <f t="shared" si="69"/>
        <v>0.91110000000000979</v>
      </c>
      <c r="C892" s="167">
        <f t="shared" si="65"/>
        <v>42.671999999995307</v>
      </c>
      <c r="D892" s="167">
        <f>IF('Lineær programmering opg 4'!$M$4=0,"-",(-A892+'Lineær programmering opg 4'!$M$4)/'Lineær programmering opg 4'!$K$4*-1)</f>
        <v>42.671999999995307</v>
      </c>
      <c r="E892" s="167">
        <f>IF('Lineær programmering opg 4'!$M$5=0,"-",(-A892+'Lineær programmering opg 4'!$M$5)/'Lineær programmering opg 4'!$K$5*-1)</f>
        <v>136.00199999999825</v>
      </c>
      <c r="F892" s="167" t="str">
        <f>IF('Lineær programmering opg 4'!$E$6=0,"-",(-A892+'Lineær programmering opg 4'!$M$6)/'Lineær programmering opg 4'!$K$6*-1)</f>
        <v>-</v>
      </c>
      <c r="G892" s="167" t="str">
        <f>IF('Lineær programmering opg 4'!$D$7=0,"-",((-A892+'Lineær programmering opg 4'!$M$7)/'Lineær programmering opg 4'!$K$7)*-1)</f>
        <v>-</v>
      </c>
      <c r="H892" s="167" t="str">
        <f>IF('Lineær programmering opg 4'!$C$8=0,"-",((-A892+'Lineær programmering opg 4'!$M$8)/'Lineær programmering opg 4'!$K$8)*-1)</f>
        <v>-</v>
      </c>
      <c r="I892" s="167" t="str">
        <f>IF('Lineær programmering opg 4'!$D$8=0,"-",'Lineær programmering opg 4'!$G$8)</f>
        <v>-</v>
      </c>
      <c r="J892" s="295">
        <f>A892*'Lineær programmering opg 4'!$C$11+Datatabel!C892*'Lineær programmering opg 4'!$D$11</f>
        <v>28267.199999999531</v>
      </c>
      <c r="K892" s="9">
        <f t="shared" si="67"/>
        <v>0</v>
      </c>
      <c r="L892" s="9">
        <f t="shared" si="68"/>
        <v>0</v>
      </c>
    </row>
    <row r="893" spans="1:12" ht="15" x14ac:dyDescent="0.25">
      <c r="A893" s="167">
        <f t="shared" si="66"/>
        <v>218.64000000000235</v>
      </c>
      <c r="B893" s="325">
        <f t="shared" si="69"/>
        <v>0.9110000000000098</v>
      </c>
      <c r="C893" s="167">
        <f t="shared" si="65"/>
        <v>42.719999999995309</v>
      </c>
      <c r="D893" s="167">
        <f>IF('Lineær programmering opg 4'!$M$4=0,"-",(-A893+'Lineær programmering opg 4'!$M$4)/'Lineær programmering opg 4'!$K$4*-1)</f>
        <v>42.719999999995309</v>
      </c>
      <c r="E893" s="167">
        <f>IF('Lineær programmering opg 4'!$M$5=0,"-",(-A893+'Lineær programmering opg 4'!$M$5)/'Lineær programmering opg 4'!$K$5*-1)</f>
        <v>136.01999999999825</v>
      </c>
      <c r="F893" s="167" t="str">
        <f>IF('Lineær programmering opg 4'!$E$6=0,"-",(-A893+'Lineær programmering opg 4'!$M$6)/'Lineær programmering opg 4'!$K$6*-1)</f>
        <v>-</v>
      </c>
      <c r="G893" s="167" t="str">
        <f>IF('Lineær programmering opg 4'!$D$7=0,"-",((-A893+'Lineær programmering opg 4'!$M$7)/'Lineær programmering opg 4'!$K$7)*-1)</f>
        <v>-</v>
      </c>
      <c r="H893" s="167" t="str">
        <f>IF('Lineær programmering opg 4'!$C$8=0,"-",((-A893+'Lineær programmering opg 4'!$M$8)/'Lineær programmering opg 4'!$K$8)*-1)</f>
        <v>-</v>
      </c>
      <c r="I893" s="167" t="str">
        <f>IF('Lineær programmering opg 4'!$D$8=0,"-",'Lineær programmering opg 4'!$G$8)</f>
        <v>-</v>
      </c>
      <c r="J893" s="295">
        <f>A893*'Lineær programmering opg 4'!$C$11+Datatabel!C893*'Lineær programmering opg 4'!$D$11</f>
        <v>28271.999999999527</v>
      </c>
      <c r="K893" s="9">
        <f t="shared" si="67"/>
        <v>0</v>
      </c>
      <c r="L893" s="9">
        <f t="shared" si="68"/>
        <v>0</v>
      </c>
    </row>
    <row r="894" spans="1:12" ht="15" x14ac:dyDescent="0.25">
      <c r="A894" s="167">
        <f t="shared" si="66"/>
        <v>218.61600000000234</v>
      </c>
      <c r="B894" s="325">
        <f t="shared" si="69"/>
        <v>0.91090000000000981</v>
      </c>
      <c r="C894" s="167">
        <f t="shared" si="65"/>
        <v>42.767999999995311</v>
      </c>
      <c r="D894" s="167">
        <f>IF('Lineær programmering opg 4'!$M$4=0,"-",(-A894+'Lineær programmering opg 4'!$M$4)/'Lineær programmering opg 4'!$K$4*-1)</f>
        <v>42.767999999995311</v>
      </c>
      <c r="E894" s="167">
        <f>IF('Lineær programmering opg 4'!$M$5=0,"-",(-A894+'Lineær programmering opg 4'!$M$5)/'Lineær programmering opg 4'!$K$5*-1)</f>
        <v>136.03799999999825</v>
      </c>
      <c r="F894" s="167" t="str">
        <f>IF('Lineær programmering opg 4'!$E$6=0,"-",(-A894+'Lineær programmering opg 4'!$M$6)/'Lineær programmering opg 4'!$K$6*-1)</f>
        <v>-</v>
      </c>
      <c r="G894" s="167" t="str">
        <f>IF('Lineær programmering opg 4'!$D$7=0,"-",((-A894+'Lineær programmering opg 4'!$M$7)/'Lineær programmering opg 4'!$K$7)*-1)</f>
        <v>-</v>
      </c>
      <c r="H894" s="167" t="str">
        <f>IF('Lineær programmering opg 4'!$C$8=0,"-",((-A894+'Lineær programmering opg 4'!$M$8)/'Lineær programmering opg 4'!$K$8)*-1)</f>
        <v>-</v>
      </c>
      <c r="I894" s="167" t="str">
        <f>IF('Lineær programmering opg 4'!$D$8=0,"-",'Lineær programmering opg 4'!$G$8)</f>
        <v>-</v>
      </c>
      <c r="J894" s="295">
        <f>A894*'Lineær programmering opg 4'!$C$11+Datatabel!C894*'Lineær programmering opg 4'!$D$11</f>
        <v>28276.79999999953</v>
      </c>
      <c r="K894" s="9">
        <f t="shared" si="67"/>
        <v>0</v>
      </c>
      <c r="L894" s="9">
        <f t="shared" si="68"/>
        <v>0</v>
      </c>
    </row>
    <row r="895" spans="1:12" ht="15" x14ac:dyDescent="0.25">
      <c r="A895" s="167">
        <f t="shared" si="66"/>
        <v>218.59200000000237</v>
      </c>
      <c r="B895" s="325">
        <f t="shared" si="69"/>
        <v>0.91080000000000982</v>
      </c>
      <c r="C895" s="167">
        <f t="shared" si="65"/>
        <v>42.815999999995256</v>
      </c>
      <c r="D895" s="167">
        <f>IF('Lineær programmering opg 4'!$M$4=0,"-",(-A895+'Lineær programmering opg 4'!$M$4)/'Lineær programmering opg 4'!$K$4*-1)</f>
        <v>42.815999999995256</v>
      </c>
      <c r="E895" s="167">
        <f>IF('Lineær programmering opg 4'!$M$5=0,"-",(-A895+'Lineær programmering opg 4'!$M$5)/'Lineær programmering opg 4'!$K$5*-1)</f>
        <v>136.05599999999822</v>
      </c>
      <c r="F895" s="167" t="str">
        <f>IF('Lineær programmering opg 4'!$E$6=0,"-",(-A895+'Lineær programmering opg 4'!$M$6)/'Lineær programmering opg 4'!$K$6*-1)</f>
        <v>-</v>
      </c>
      <c r="G895" s="167" t="str">
        <f>IF('Lineær programmering opg 4'!$D$7=0,"-",((-A895+'Lineær programmering opg 4'!$M$7)/'Lineær programmering opg 4'!$K$7)*-1)</f>
        <v>-</v>
      </c>
      <c r="H895" s="167" t="str">
        <f>IF('Lineær programmering opg 4'!$C$8=0,"-",((-A895+'Lineær programmering opg 4'!$M$8)/'Lineær programmering opg 4'!$K$8)*-1)</f>
        <v>-</v>
      </c>
      <c r="I895" s="167" t="str">
        <f>IF('Lineær programmering opg 4'!$D$8=0,"-",'Lineær programmering opg 4'!$G$8)</f>
        <v>-</v>
      </c>
      <c r="J895" s="295">
        <f>A895*'Lineær programmering opg 4'!$C$11+Datatabel!C895*'Lineær programmering opg 4'!$D$11</f>
        <v>28281.599999999526</v>
      </c>
      <c r="K895" s="9">
        <f t="shared" si="67"/>
        <v>0</v>
      </c>
      <c r="L895" s="9">
        <f t="shared" si="68"/>
        <v>0</v>
      </c>
    </row>
    <row r="896" spans="1:12" ht="15" x14ac:dyDescent="0.25">
      <c r="A896" s="167">
        <f t="shared" si="66"/>
        <v>218.56800000000237</v>
      </c>
      <c r="B896" s="325">
        <f t="shared" si="69"/>
        <v>0.91070000000000983</v>
      </c>
      <c r="C896" s="167">
        <f t="shared" si="65"/>
        <v>42.863999999995258</v>
      </c>
      <c r="D896" s="167">
        <f>IF('Lineær programmering opg 4'!$M$4=0,"-",(-A896+'Lineær programmering opg 4'!$M$4)/'Lineær programmering opg 4'!$K$4*-1)</f>
        <v>42.863999999995258</v>
      </c>
      <c r="E896" s="167">
        <f>IF('Lineær programmering opg 4'!$M$5=0,"-",(-A896+'Lineær programmering opg 4'!$M$5)/'Lineær programmering opg 4'!$K$5*-1)</f>
        <v>136.07399999999822</v>
      </c>
      <c r="F896" s="167" t="str">
        <f>IF('Lineær programmering opg 4'!$E$6=0,"-",(-A896+'Lineær programmering opg 4'!$M$6)/'Lineær programmering opg 4'!$K$6*-1)</f>
        <v>-</v>
      </c>
      <c r="G896" s="167" t="str">
        <f>IF('Lineær programmering opg 4'!$D$7=0,"-",((-A896+'Lineær programmering opg 4'!$M$7)/'Lineær programmering opg 4'!$K$7)*-1)</f>
        <v>-</v>
      </c>
      <c r="H896" s="167" t="str">
        <f>IF('Lineær programmering opg 4'!$C$8=0,"-",((-A896+'Lineær programmering opg 4'!$M$8)/'Lineær programmering opg 4'!$K$8)*-1)</f>
        <v>-</v>
      </c>
      <c r="I896" s="167" t="str">
        <f>IF('Lineær programmering opg 4'!$D$8=0,"-",'Lineær programmering opg 4'!$G$8)</f>
        <v>-</v>
      </c>
      <c r="J896" s="295">
        <f>A896*'Lineær programmering opg 4'!$C$11+Datatabel!C896*'Lineær programmering opg 4'!$D$11</f>
        <v>28286.399999999525</v>
      </c>
      <c r="K896" s="9">
        <f t="shared" si="67"/>
        <v>0</v>
      </c>
      <c r="L896" s="9">
        <f t="shared" si="68"/>
        <v>0</v>
      </c>
    </row>
    <row r="897" spans="1:12" ht="15" x14ac:dyDescent="0.25">
      <c r="A897" s="167">
        <f t="shared" si="66"/>
        <v>218.54400000000237</v>
      </c>
      <c r="B897" s="325">
        <f t="shared" si="69"/>
        <v>0.91060000000000985</v>
      </c>
      <c r="C897" s="167">
        <f t="shared" si="65"/>
        <v>42.91199999999526</v>
      </c>
      <c r="D897" s="167">
        <f>IF('Lineær programmering opg 4'!$M$4=0,"-",(-A897+'Lineær programmering opg 4'!$M$4)/'Lineær programmering opg 4'!$K$4*-1)</f>
        <v>42.91199999999526</v>
      </c>
      <c r="E897" s="167">
        <f>IF('Lineær programmering opg 4'!$M$5=0,"-",(-A897+'Lineær programmering opg 4'!$M$5)/'Lineær programmering opg 4'!$K$5*-1)</f>
        <v>136.09199999999822</v>
      </c>
      <c r="F897" s="167" t="str">
        <f>IF('Lineær programmering opg 4'!$E$6=0,"-",(-A897+'Lineær programmering opg 4'!$M$6)/'Lineær programmering opg 4'!$K$6*-1)</f>
        <v>-</v>
      </c>
      <c r="G897" s="167" t="str">
        <f>IF('Lineær programmering opg 4'!$D$7=0,"-",((-A897+'Lineær programmering opg 4'!$M$7)/'Lineær programmering opg 4'!$K$7)*-1)</f>
        <v>-</v>
      </c>
      <c r="H897" s="167" t="str">
        <f>IF('Lineær programmering opg 4'!$C$8=0,"-",((-A897+'Lineær programmering opg 4'!$M$8)/'Lineær programmering opg 4'!$K$8)*-1)</f>
        <v>-</v>
      </c>
      <c r="I897" s="167" t="str">
        <f>IF('Lineær programmering opg 4'!$D$8=0,"-",'Lineær programmering opg 4'!$G$8)</f>
        <v>-</v>
      </c>
      <c r="J897" s="295">
        <f>A897*'Lineær programmering opg 4'!$C$11+Datatabel!C897*'Lineær programmering opg 4'!$D$11</f>
        <v>28291.199999999528</v>
      </c>
      <c r="K897" s="9">
        <f t="shared" si="67"/>
        <v>0</v>
      </c>
      <c r="L897" s="9">
        <f t="shared" si="68"/>
        <v>0</v>
      </c>
    </row>
    <row r="898" spans="1:12" ht="15" x14ac:dyDescent="0.25">
      <c r="A898" s="167">
        <f t="shared" si="66"/>
        <v>218.52000000000237</v>
      </c>
      <c r="B898" s="325">
        <f t="shared" si="69"/>
        <v>0.91050000000000986</v>
      </c>
      <c r="C898" s="167">
        <f t="shared" si="65"/>
        <v>42.959999999995262</v>
      </c>
      <c r="D898" s="167">
        <f>IF('Lineær programmering opg 4'!$M$4=0,"-",(-A898+'Lineær programmering opg 4'!$M$4)/'Lineær programmering opg 4'!$K$4*-1)</f>
        <v>42.959999999995262</v>
      </c>
      <c r="E898" s="167">
        <f>IF('Lineær programmering opg 4'!$M$5=0,"-",(-A898+'Lineær programmering opg 4'!$M$5)/'Lineær programmering opg 4'!$K$5*-1)</f>
        <v>136.10999999999822</v>
      </c>
      <c r="F898" s="167" t="str">
        <f>IF('Lineær programmering opg 4'!$E$6=0,"-",(-A898+'Lineær programmering opg 4'!$M$6)/'Lineær programmering opg 4'!$K$6*-1)</f>
        <v>-</v>
      </c>
      <c r="G898" s="167" t="str">
        <f>IF('Lineær programmering opg 4'!$D$7=0,"-",((-A898+'Lineær programmering opg 4'!$M$7)/'Lineær programmering opg 4'!$K$7)*-1)</f>
        <v>-</v>
      </c>
      <c r="H898" s="167" t="str">
        <f>IF('Lineær programmering opg 4'!$C$8=0,"-",((-A898+'Lineær programmering opg 4'!$M$8)/'Lineær programmering opg 4'!$K$8)*-1)</f>
        <v>-</v>
      </c>
      <c r="I898" s="167" t="str">
        <f>IF('Lineær programmering opg 4'!$D$8=0,"-",'Lineær programmering opg 4'!$G$8)</f>
        <v>-</v>
      </c>
      <c r="J898" s="295">
        <f>A898*'Lineær programmering opg 4'!$C$11+Datatabel!C898*'Lineær programmering opg 4'!$D$11</f>
        <v>28295.999999999527</v>
      </c>
      <c r="K898" s="9">
        <f t="shared" si="67"/>
        <v>0</v>
      </c>
      <c r="L898" s="9">
        <f t="shared" si="68"/>
        <v>0</v>
      </c>
    </row>
    <row r="899" spans="1:12" ht="15" x14ac:dyDescent="0.25">
      <c r="A899" s="167">
        <f t="shared" si="66"/>
        <v>218.49600000000237</v>
      </c>
      <c r="B899" s="325">
        <f t="shared" si="69"/>
        <v>0.91040000000000987</v>
      </c>
      <c r="C899" s="167">
        <f t="shared" ref="C899:C962" si="70">MIN(D899,E899,F899,G899,H899,I899)</f>
        <v>43.007999999995263</v>
      </c>
      <c r="D899" s="167">
        <f>IF('Lineær programmering opg 4'!$M$4=0,"-",(-A899+'Lineær programmering opg 4'!$M$4)/'Lineær programmering opg 4'!$K$4*-1)</f>
        <v>43.007999999995263</v>
      </c>
      <c r="E899" s="167">
        <f>IF('Lineær programmering opg 4'!$M$5=0,"-",(-A899+'Lineær programmering opg 4'!$M$5)/'Lineær programmering opg 4'!$K$5*-1)</f>
        <v>136.12799999999822</v>
      </c>
      <c r="F899" s="167" t="str">
        <f>IF('Lineær programmering opg 4'!$E$6=0,"-",(-A899+'Lineær programmering opg 4'!$M$6)/'Lineær programmering opg 4'!$K$6*-1)</f>
        <v>-</v>
      </c>
      <c r="G899" s="167" t="str">
        <f>IF('Lineær programmering opg 4'!$D$7=0,"-",((-A899+'Lineær programmering opg 4'!$M$7)/'Lineær programmering opg 4'!$K$7)*-1)</f>
        <v>-</v>
      </c>
      <c r="H899" s="167" t="str">
        <f>IF('Lineær programmering opg 4'!$C$8=0,"-",((-A899+'Lineær programmering opg 4'!$M$8)/'Lineær programmering opg 4'!$K$8)*-1)</f>
        <v>-</v>
      </c>
      <c r="I899" s="167" t="str">
        <f>IF('Lineær programmering opg 4'!$D$8=0,"-",'Lineær programmering opg 4'!$G$8)</f>
        <v>-</v>
      </c>
      <c r="J899" s="295">
        <f>A899*'Lineær programmering opg 4'!$C$11+Datatabel!C899*'Lineær programmering opg 4'!$D$11</f>
        <v>28300.79999999953</v>
      </c>
      <c r="K899" s="9">
        <f t="shared" si="67"/>
        <v>0</v>
      </c>
      <c r="L899" s="9">
        <f t="shared" si="68"/>
        <v>0</v>
      </c>
    </row>
    <row r="900" spans="1:12" ht="15" x14ac:dyDescent="0.25">
      <c r="A900" s="167">
        <f t="shared" ref="A900:A963" si="71">$A$3*B900</f>
        <v>218.47200000000237</v>
      </c>
      <c r="B900" s="325">
        <f t="shared" si="69"/>
        <v>0.91030000000000988</v>
      </c>
      <c r="C900" s="167">
        <f t="shared" si="70"/>
        <v>43.055999999995265</v>
      </c>
      <c r="D900" s="167">
        <f>IF('Lineær programmering opg 4'!$M$4=0,"-",(-A900+'Lineær programmering opg 4'!$M$4)/'Lineær programmering opg 4'!$K$4*-1)</f>
        <v>43.055999999995265</v>
      </c>
      <c r="E900" s="167">
        <f>IF('Lineær programmering opg 4'!$M$5=0,"-",(-A900+'Lineær programmering opg 4'!$M$5)/'Lineær programmering opg 4'!$K$5*-1)</f>
        <v>136.14599999999822</v>
      </c>
      <c r="F900" s="167" t="str">
        <f>IF('Lineær programmering opg 4'!$E$6=0,"-",(-A900+'Lineær programmering opg 4'!$M$6)/'Lineær programmering opg 4'!$K$6*-1)</f>
        <v>-</v>
      </c>
      <c r="G900" s="167" t="str">
        <f>IF('Lineær programmering opg 4'!$D$7=0,"-",((-A900+'Lineær programmering opg 4'!$M$7)/'Lineær programmering opg 4'!$K$7)*-1)</f>
        <v>-</v>
      </c>
      <c r="H900" s="167" t="str">
        <f>IF('Lineær programmering opg 4'!$C$8=0,"-",((-A900+'Lineær programmering opg 4'!$M$8)/'Lineær programmering opg 4'!$K$8)*-1)</f>
        <v>-</v>
      </c>
      <c r="I900" s="167" t="str">
        <f>IF('Lineær programmering opg 4'!$D$8=0,"-",'Lineær programmering opg 4'!$G$8)</f>
        <v>-</v>
      </c>
      <c r="J900" s="295">
        <f>A900*'Lineær programmering opg 4'!$C$11+Datatabel!C900*'Lineær programmering opg 4'!$D$11</f>
        <v>28305.599999999526</v>
      </c>
      <c r="K900" s="9">
        <f t="shared" ref="K900:K963" si="72">IF($J$10004=J900,A900,0)</f>
        <v>0</v>
      </c>
      <c r="L900" s="9">
        <f t="shared" ref="L900:L963" si="73">IF(J900=$J$10004,C900,0)</f>
        <v>0</v>
      </c>
    </row>
    <row r="901" spans="1:12" ht="15" x14ac:dyDescent="0.25">
      <c r="A901" s="167">
        <f t="shared" si="71"/>
        <v>218.44800000000237</v>
      </c>
      <c r="B901" s="325">
        <f t="shared" ref="B901:B964" si="74">B900-0.01%</f>
        <v>0.91020000000000989</v>
      </c>
      <c r="C901" s="167">
        <f t="shared" si="70"/>
        <v>43.103999999995267</v>
      </c>
      <c r="D901" s="167">
        <f>IF('Lineær programmering opg 4'!$M$4=0,"-",(-A901+'Lineær programmering opg 4'!$M$4)/'Lineær programmering opg 4'!$K$4*-1)</f>
        <v>43.103999999995267</v>
      </c>
      <c r="E901" s="167">
        <f>IF('Lineær programmering opg 4'!$M$5=0,"-",(-A901+'Lineær programmering opg 4'!$M$5)/'Lineær programmering opg 4'!$K$5*-1)</f>
        <v>136.16399999999823</v>
      </c>
      <c r="F901" s="167" t="str">
        <f>IF('Lineær programmering opg 4'!$E$6=0,"-",(-A901+'Lineær programmering opg 4'!$M$6)/'Lineær programmering opg 4'!$K$6*-1)</f>
        <v>-</v>
      </c>
      <c r="G901" s="167" t="str">
        <f>IF('Lineær programmering opg 4'!$D$7=0,"-",((-A901+'Lineær programmering opg 4'!$M$7)/'Lineær programmering opg 4'!$K$7)*-1)</f>
        <v>-</v>
      </c>
      <c r="H901" s="167" t="str">
        <f>IF('Lineær programmering opg 4'!$C$8=0,"-",((-A901+'Lineær programmering opg 4'!$M$8)/'Lineær programmering opg 4'!$K$8)*-1)</f>
        <v>-</v>
      </c>
      <c r="I901" s="167" t="str">
        <f>IF('Lineær programmering opg 4'!$D$8=0,"-",'Lineær programmering opg 4'!$G$8)</f>
        <v>-</v>
      </c>
      <c r="J901" s="295">
        <f>A901*'Lineær programmering opg 4'!$C$11+Datatabel!C901*'Lineær programmering opg 4'!$D$11</f>
        <v>28310.399999999525</v>
      </c>
      <c r="K901" s="9">
        <f t="shared" si="72"/>
        <v>0</v>
      </c>
      <c r="L901" s="9">
        <f t="shared" si="73"/>
        <v>0</v>
      </c>
    </row>
    <row r="902" spans="1:12" ht="15" x14ac:dyDescent="0.25">
      <c r="A902" s="167">
        <f t="shared" si="71"/>
        <v>218.42400000000237</v>
      </c>
      <c r="B902" s="325">
        <f t="shared" si="74"/>
        <v>0.9101000000000099</v>
      </c>
      <c r="C902" s="167">
        <f t="shared" si="70"/>
        <v>43.151999999995269</v>
      </c>
      <c r="D902" s="167">
        <f>IF('Lineær programmering opg 4'!$M$4=0,"-",(-A902+'Lineær programmering opg 4'!$M$4)/'Lineær programmering opg 4'!$K$4*-1)</f>
        <v>43.151999999995269</v>
      </c>
      <c r="E902" s="167">
        <f>IF('Lineær programmering opg 4'!$M$5=0,"-",(-A902+'Lineær programmering opg 4'!$M$5)/'Lineær programmering opg 4'!$K$5*-1)</f>
        <v>136.18199999999823</v>
      </c>
      <c r="F902" s="167" t="str">
        <f>IF('Lineær programmering opg 4'!$E$6=0,"-",(-A902+'Lineær programmering opg 4'!$M$6)/'Lineær programmering opg 4'!$K$6*-1)</f>
        <v>-</v>
      </c>
      <c r="G902" s="167" t="str">
        <f>IF('Lineær programmering opg 4'!$D$7=0,"-",((-A902+'Lineær programmering opg 4'!$M$7)/'Lineær programmering opg 4'!$K$7)*-1)</f>
        <v>-</v>
      </c>
      <c r="H902" s="167" t="str">
        <f>IF('Lineær programmering opg 4'!$C$8=0,"-",((-A902+'Lineær programmering opg 4'!$M$8)/'Lineær programmering opg 4'!$K$8)*-1)</f>
        <v>-</v>
      </c>
      <c r="I902" s="167" t="str">
        <f>IF('Lineær programmering opg 4'!$D$8=0,"-",'Lineær programmering opg 4'!$G$8)</f>
        <v>-</v>
      </c>
      <c r="J902" s="295">
        <f>A902*'Lineær programmering opg 4'!$C$11+Datatabel!C902*'Lineær programmering opg 4'!$D$11</f>
        <v>28315.199999999528</v>
      </c>
      <c r="K902" s="9">
        <f t="shared" si="72"/>
        <v>0</v>
      </c>
      <c r="L902" s="9">
        <f t="shared" si="73"/>
        <v>0</v>
      </c>
    </row>
    <row r="903" spans="1:12" ht="15" x14ac:dyDescent="0.25">
      <c r="A903" s="167">
        <f t="shared" si="71"/>
        <v>218.40000000000236</v>
      </c>
      <c r="B903" s="325">
        <f t="shared" si="74"/>
        <v>0.91000000000000991</v>
      </c>
      <c r="C903" s="167">
        <f t="shared" si="70"/>
        <v>43.199999999995271</v>
      </c>
      <c r="D903" s="167">
        <f>IF('Lineær programmering opg 4'!$M$4=0,"-",(-A903+'Lineær programmering opg 4'!$M$4)/'Lineær programmering opg 4'!$K$4*-1)</f>
        <v>43.199999999995271</v>
      </c>
      <c r="E903" s="167">
        <f>IF('Lineær programmering opg 4'!$M$5=0,"-",(-A903+'Lineær programmering opg 4'!$M$5)/'Lineær programmering opg 4'!$K$5*-1)</f>
        <v>136.19999999999823</v>
      </c>
      <c r="F903" s="167" t="str">
        <f>IF('Lineær programmering opg 4'!$E$6=0,"-",(-A903+'Lineær programmering opg 4'!$M$6)/'Lineær programmering opg 4'!$K$6*-1)</f>
        <v>-</v>
      </c>
      <c r="G903" s="167" t="str">
        <f>IF('Lineær programmering opg 4'!$D$7=0,"-",((-A903+'Lineær programmering opg 4'!$M$7)/'Lineær programmering opg 4'!$K$7)*-1)</f>
        <v>-</v>
      </c>
      <c r="H903" s="167" t="str">
        <f>IF('Lineær programmering opg 4'!$C$8=0,"-",((-A903+'Lineær programmering opg 4'!$M$8)/'Lineær programmering opg 4'!$K$8)*-1)</f>
        <v>-</v>
      </c>
      <c r="I903" s="167" t="str">
        <f>IF('Lineær programmering opg 4'!$D$8=0,"-",'Lineær programmering opg 4'!$G$8)</f>
        <v>-</v>
      </c>
      <c r="J903" s="295">
        <f>A903*'Lineær programmering opg 4'!$C$11+Datatabel!C903*'Lineær programmering opg 4'!$D$11</f>
        <v>28319.999999999527</v>
      </c>
      <c r="K903" s="9">
        <f t="shared" si="72"/>
        <v>0</v>
      </c>
      <c r="L903" s="9">
        <f t="shared" si="73"/>
        <v>0</v>
      </c>
    </row>
    <row r="904" spans="1:12" ht="15" x14ac:dyDescent="0.25">
      <c r="A904" s="167">
        <f t="shared" si="71"/>
        <v>218.37600000000239</v>
      </c>
      <c r="B904" s="325">
        <f t="shared" si="74"/>
        <v>0.90990000000000992</v>
      </c>
      <c r="C904" s="167">
        <f t="shared" si="70"/>
        <v>43.247999999995216</v>
      </c>
      <c r="D904" s="167">
        <f>IF('Lineær programmering opg 4'!$M$4=0,"-",(-A904+'Lineær programmering opg 4'!$M$4)/'Lineær programmering opg 4'!$K$4*-1)</f>
        <v>43.247999999995216</v>
      </c>
      <c r="E904" s="167">
        <f>IF('Lineær programmering opg 4'!$M$5=0,"-",(-A904+'Lineær programmering opg 4'!$M$5)/'Lineær programmering opg 4'!$K$5*-1)</f>
        <v>136.21799999999823</v>
      </c>
      <c r="F904" s="167" t="str">
        <f>IF('Lineær programmering opg 4'!$E$6=0,"-",(-A904+'Lineær programmering opg 4'!$M$6)/'Lineær programmering opg 4'!$K$6*-1)</f>
        <v>-</v>
      </c>
      <c r="G904" s="167" t="str">
        <f>IF('Lineær programmering opg 4'!$D$7=0,"-",((-A904+'Lineær programmering opg 4'!$M$7)/'Lineær programmering opg 4'!$K$7)*-1)</f>
        <v>-</v>
      </c>
      <c r="H904" s="167" t="str">
        <f>IF('Lineær programmering opg 4'!$C$8=0,"-",((-A904+'Lineær programmering opg 4'!$M$8)/'Lineær programmering opg 4'!$K$8)*-1)</f>
        <v>-</v>
      </c>
      <c r="I904" s="167" t="str">
        <f>IF('Lineær programmering opg 4'!$D$8=0,"-",'Lineær programmering opg 4'!$G$8)</f>
        <v>-</v>
      </c>
      <c r="J904" s="295">
        <f>A904*'Lineær programmering opg 4'!$C$11+Datatabel!C904*'Lineær programmering opg 4'!$D$11</f>
        <v>28324.799999999523</v>
      </c>
      <c r="K904" s="9">
        <f t="shared" si="72"/>
        <v>0</v>
      </c>
      <c r="L904" s="9">
        <f t="shared" si="73"/>
        <v>0</v>
      </c>
    </row>
    <row r="905" spans="1:12" ht="15" x14ac:dyDescent="0.25">
      <c r="A905" s="167">
        <f t="shared" si="71"/>
        <v>218.35200000000239</v>
      </c>
      <c r="B905" s="325">
        <f t="shared" si="74"/>
        <v>0.90980000000000993</v>
      </c>
      <c r="C905" s="167">
        <f t="shared" si="70"/>
        <v>43.295999999995217</v>
      </c>
      <c r="D905" s="167">
        <f>IF('Lineær programmering opg 4'!$M$4=0,"-",(-A905+'Lineær programmering opg 4'!$M$4)/'Lineær programmering opg 4'!$K$4*-1)</f>
        <v>43.295999999995217</v>
      </c>
      <c r="E905" s="167">
        <f>IF('Lineær programmering opg 4'!$M$5=0,"-",(-A905+'Lineær programmering opg 4'!$M$5)/'Lineær programmering opg 4'!$K$5*-1)</f>
        <v>136.23599999999823</v>
      </c>
      <c r="F905" s="167" t="str">
        <f>IF('Lineær programmering opg 4'!$E$6=0,"-",(-A905+'Lineær programmering opg 4'!$M$6)/'Lineær programmering opg 4'!$K$6*-1)</f>
        <v>-</v>
      </c>
      <c r="G905" s="167" t="str">
        <f>IF('Lineær programmering opg 4'!$D$7=0,"-",((-A905+'Lineær programmering opg 4'!$M$7)/'Lineær programmering opg 4'!$K$7)*-1)</f>
        <v>-</v>
      </c>
      <c r="H905" s="167" t="str">
        <f>IF('Lineær programmering opg 4'!$C$8=0,"-",((-A905+'Lineær programmering opg 4'!$M$8)/'Lineær programmering opg 4'!$K$8)*-1)</f>
        <v>-</v>
      </c>
      <c r="I905" s="167" t="str">
        <f>IF('Lineær programmering opg 4'!$D$8=0,"-",'Lineær programmering opg 4'!$G$8)</f>
        <v>-</v>
      </c>
      <c r="J905" s="295">
        <f>A905*'Lineær programmering opg 4'!$C$11+Datatabel!C905*'Lineær programmering opg 4'!$D$11</f>
        <v>28329.599999999526</v>
      </c>
      <c r="K905" s="9">
        <f t="shared" si="72"/>
        <v>0</v>
      </c>
      <c r="L905" s="9">
        <f t="shared" si="73"/>
        <v>0</v>
      </c>
    </row>
    <row r="906" spans="1:12" ht="15" x14ac:dyDescent="0.25">
      <c r="A906" s="167">
        <f t="shared" si="71"/>
        <v>218.32800000000239</v>
      </c>
      <c r="B906" s="325">
        <f t="shared" si="74"/>
        <v>0.90970000000000995</v>
      </c>
      <c r="C906" s="167">
        <f t="shared" si="70"/>
        <v>43.343999999995219</v>
      </c>
      <c r="D906" s="167">
        <f>IF('Lineær programmering opg 4'!$M$4=0,"-",(-A906+'Lineær programmering opg 4'!$M$4)/'Lineær programmering opg 4'!$K$4*-1)</f>
        <v>43.343999999995219</v>
      </c>
      <c r="E906" s="167">
        <f>IF('Lineær programmering opg 4'!$M$5=0,"-",(-A906+'Lineær programmering opg 4'!$M$5)/'Lineær programmering opg 4'!$K$5*-1)</f>
        <v>136.25399999999823</v>
      </c>
      <c r="F906" s="167" t="str">
        <f>IF('Lineær programmering opg 4'!$E$6=0,"-",(-A906+'Lineær programmering opg 4'!$M$6)/'Lineær programmering opg 4'!$K$6*-1)</f>
        <v>-</v>
      </c>
      <c r="G906" s="167" t="str">
        <f>IF('Lineær programmering opg 4'!$D$7=0,"-",((-A906+'Lineær programmering opg 4'!$M$7)/'Lineær programmering opg 4'!$K$7)*-1)</f>
        <v>-</v>
      </c>
      <c r="H906" s="167" t="str">
        <f>IF('Lineær programmering opg 4'!$C$8=0,"-",((-A906+'Lineær programmering opg 4'!$M$8)/'Lineær programmering opg 4'!$K$8)*-1)</f>
        <v>-</v>
      </c>
      <c r="I906" s="167" t="str">
        <f>IF('Lineær programmering opg 4'!$D$8=0,"-",'Lineær programmering opg 4'!$G$8)</f>
        <v>-</v>
      </c>
      <c r="J906" s="295">
        <f>A906*'Lineær programmering opg 4'!$C$11+Datatabel!C906*'Lineær programmering opg 4'!$D$11</f>
        <v>28334.399999999521</v>
      </c>
      <c r="K906" s="9">
        <f t="shared" si="72"/>
        <v>0</v>
      </c>
      <c r="L906" s="9">
        <f t="shared" si="73"/>
        <v>0</v>
      </c>
    </row>
    <row r="907" spans="1:12" ht="15" x14ac:dyDescent="0.25">
      <c r="A907" s="167">
        <f t="shared" si="71"/>
        <v>218.30400000000239</v>
      </c>
      <c r="B907" s="325">
        <f t="shared" si="74"/>
        <v>0.90960000000000996</v>
      </c>
      <c r="C907" s="167">
        <f t="shared" si="70"/>
        <v>43.391999999995221</v>
      </c>
      <c r="D907" s="167">
        <f>IF('Lineær programmering opg 4'!$M$4=0,"-",(-A907+'Lineær programmering opg 4'!$M$4)/'Lineær programmering opg 4'!$K$4*-1)</f>
        <v>43.391999999995221</v>
      </c>
      <c r="E907" s="167">
        <f>IF('Lineær programmering opg 4'!$M$5=0,"-",(-A907+'Lineær programmering opg 4'!$M$5)/'Lineær programmering opg 4'!$K$5*-1)</f>
        <v>136.27199999999823</v>
      </c>
      <c r="F907" s="167" t="str">
        <f>IF('Lineær programmering opg 4'!$E$6=0,"-",(-A907+'Lineær programmering opg 4'!$M$6)/'Lineær programmering opg 4'!$K$6*-1)</f>
        <v>-</v>
      </c>
      <c r="G907" s="167" t="str">
        <f>IF('Lineær programmering opg 4'!$D$7=0,"-",((-A907+'Lineær programmering opg 4'!$M$7)/'Lineær programmering opg 4'!$K$7)*-1)</f>
        <v>-</v>
      </c>
      <c r="H907" s="167" t="str">
        <f>IF('Lineær programmering opg 4'!$C$8=0,"-",((-A907+'Lineær programmering opg 4'!$M$8)/'Lineær programmering opg 4'!$K$8)*-1)</f>
        <v>-</v>
      </c>
      <c r="I907" s="167" t="str">
        <f>IF('Lineær programmering opg 4'!$D$8=0,"-",'Lineær programmering opg 4'!$G$8)</f>
        <v>-</v>
      </c>
      <c r="J907" s="295">
        <f>A907*'Lineær programmering opg 4'!$C$11+Datatabel!C907*'Lineær programmering opg 4'!$D$11</f>
        <v>28339.199999999521</v>
      </c>
      <c r="K907" s="9">
        <f t="shared" si="72"/>
        <v>0</v>
      </c>
      <c r="L907" s="9">
        <f t="shared" si="73"/>
        <v>0</v>
      </c>
    </row>
    <row r="908" spans="1:12" ht="15" x14ac:dyDescent="0.25">
      <c r="A908" s="167">
        <f t="shared" si="71"/>
        <v>218.28000000000239</v>
      </c>
      <c r="B908" s="325">
        <f t="shared" si="74"/>
        <v>0.90950000000000997</v>
      </c>
      <c r="C908" s="167">
        <f t="shared" si="70"/>
        <v>43.439999999995223</v>
      </c>
      <c r="D908" s="167">
        <f>IF('Lineær programmering opg 4'!$M$4=0,"-",(-A908+'Lineær programmering opg 4'!$M$4)/'Lineær programmering opg 4'!$K$4*-1)</f>
        <v>43.439999999995223</v>
      </c>
      <c r="E908" s="167">
        <f>IF('Lineær programmering opg 4'!$M$5=0,"-",(-A908+'Lineær programmering opg 4'!$M$5)/'Lineær programmering opg 4'!$K$5*-1)</f>
        <v>136.28999999999823</v>
      </c>
      <c r="F908" s="167" t="str">
        <f>IF('Lineær programmering opg 4'!$E$6=0,"-",(-A908+'Lineær programmering opg 4'!$M$6)/'Lineær programmering opg 4'!$K$6*-1)</f>
        <v>-</v>
      </c>
      <c r="G908" s="167" t="str">
        <f>IF('Lineær programmering opg 4'!$D$7=0,"-",((-A908+'Lineær programmering opg 4'!$M$7)/'Lineær programmering opg 4'!$K$7)*-1)</f>
        <v>-</v>
      </c>
      <c r="H908" s="167" t="str">
        <f>IF('Lineær programmering opg 4'!$C$8=0,"-",((-A908+'Lineær programmering opg 4'!$M$8)/'Lineær programmering opg 4'!$K$8)*-1)</f>
        <v>-</v>
      </c>
      <c r="I908" s="167" t="str">
        <f>IF('Lineær programmering opg 4'!$D$8=0,"-",'Lineær programmering opg 4'!$G$8)</f>
        <v>-</v>
      </c>
      <c r="J908" s="295">
        <f>A908*'Lineær programmering opg 4'!$C$11+Datatabel!C908*'Lineær programmering opg 4'!$D$11</f>
        <v>28343.999999999523</v>
      </c>
      <c r="K908" s="9">
        <f t="shared" si="72"/>
        <v>0</v>
      </c>
      <c r="L908" s="9">
        <f t="shared" si="73"/>
        <v>0</v>
      </c>
    </row>
    <row r="909" spans="1:12" ht="15" x14ac:dyDescent="0.25">
      <c r="A909" s="167">
        <f t="shared" si="71"/>
        <v>218.25600000000239</v>
      </c>
      <c r="B909" s="325">
        <f t="shared" si="74"/>
        <v>0.90940000000000998</v>
      </c>
      <c r="C909" s="167">
        <f t="shared" si="70"/>
        <v>43.487999999995225</v>
      </c>
      <c r="D909" s="167">
        <f>IF('Lineær programmering opg 4'!$M$4=0,"-",(-A909+'Lineær programmering opg 4'!$M$4)/'Lineær programmering opg 4'!$K$4*-1)</f>
        <v>43.487999999995225</v>
      </c>
      <c r="E909" s="167">
        <f>IF('Lineær programmering opg 4'!$M$5=0,"-",(-A909+'Lineær programmering opg 4'!$M$5)/'Lineær programmering opg 4'!$K$5*-1)</f>
        <v>136.30799999999823</v>
      </c>
      <c r="F909" s="167" t="str">
        <f>IF('Lineær programmering opg 4'!$E$6=0,"-",(-A909+'Lineær programmering opg 4'!$M$6)/'Lineær programmering opg 4'!$K$6*-1)</f>
        <v>-</v>
      </c>
      <c r="G909" s="167" t="str">
        <f>IF('Lineær programmering opg 4'!$D$7=0,"-",((-A909+'Lineær programmering opg 4'!$M$7)/'Lineær programmering opg 4'!$K$7)*-1)</f>
        <v>-</v>
      </c>
      <c r="H909" s="167" t="str">
        <f>IF('Lineær programmering opg 4'!$C$8=0,"-",((-A909+'Lineær programmering opg 4'!$M$8)/'Lineær programmering opg 4'!$K$8)*-1)</f>
        <v>-</v>
      </c>
      <c r="I909" s="167" t="str">
        <f>IF('Lineær programmering opg 4'!$D$8=0,"-",'Lineær programmering opg 4'!$G$8)</f>
        <v>-</v>
      </c>
      <c r="J909" s="295">
        <f>A909*'Lineær programmering opg 4'!$C$11+Datatabel!C909*'Lineær programmering opg 4'!$D$11</f>
        <v>28348.799999999523</v>
      </c>
      <c r="K909" s="9">
        <f t="shared" si="72"/>
        <v>0</v>
      </c>
      <c r="L909" s="9">
        <f t="shared" si="73"/>
        <v>0</v>
      </c>
    </row>
    <row r="910" spans="1:12" ht="15" x14ac:dyDescent="0.25">
      <c r="A910" s="167">
        <f t="shared" si="71"/>
        <v>218.23200000000239</v>
      </c>
      <c r="B910" s="325">
        <f t="shared" si="74"/>
        <v>0.90930000000000999</v>
      </c>
      <c r="C910" s="167">
        <f t="shared" si="70"/>
        <v>43.535999999995227</v>
      </c>
      <c r="D910" s="167">
        <f>IF('Lineær programmering opg 4'!$M$4=0,"-",(-A910+'Lineær programmering opg 4'!$M$4)/'Lineær programmering opg 4'!$K$4*-1)</f>
        <v>43.535999999995227</v>
      </c>
      <c r="E910" s="167">
        <f>IF('Lineær programmering opg 4'!$M$5=0,"-",(-A910+'Lineær programmering opg 4'!$M$5)/'Lineær programmering opg 4'!$K$5*-1)</f>
        <v>136.32599999999823</v>
      </c>
      <c r="F910" s="167" t="str">
        <f>IF('Lineær programmering opg 4'!$E$6=0,"-",(-A910+'Lineær programmering opg 4'!$M$6)/'Lineær programmering opg 4'!$K$6*-1)</f>
        <v>-</v>
      </c>
      <c r="G910" s="167" t="str">
        <f>IF('Lineær programmering opg 4'!$D$7=0,"-",((-A910+'Lineær programmering opg 4'!$M$7)/'Lineær programmering opg 4'!$K$7)*-1)</f>
        <v>-</v>
      </c>
      <c r="H910" s="167" t="str">
        <f>IF('Lineær programmering opg 4'!$C$8=0,"-",((-A910+'Lineær programmering opg 4'!$M$8)/'Lineær programmering opg 4'!$K$8)*-1)</f>
        <v>-</v>
      </c>
      <c r="I910" s="167" t="str">
        <f>IF('Lineær programmering opg 4'!$D$8=0,"-",'Lineær programmering opg 4'!$G$8)</f>
        <v>-</v>
      </c>
      <c r="J910" s="295">
        <f>A910*'Lineær programmering opg 4'!$C$11+Datatabel!C910*'Lineær programmering opg 4'!$D$11</f>
        <v>28353.599999999522</v>
      </c>
      <c r="K910" s="9">
        <f t="shared" si="72"/>
        <v>0</v>
      </c>
      <c r="L910" s="9">
        <f t="shared" si="73"/>
        <v>0</v>
      </c>
    </row>
    <row r="911" spans="1:12" ht="15" x14ac:dyDescent="0.25">
      <c r="A911" s="167">
        <f t="shared" si="71"/>
        <v>218.20800000000241</v>
      </c>
      <c r="B911" s="325">
        <f t="shared" si="74"/>
        <v>0.90920000000001</v>
      </c>
      <c r="C911" s="167">
        <f t="shared" si="70"/>
        <v>43.583999999995171</v>
      </c>
      <c r="D911" s="167">
        <f>IF('Lineær programmering opg 4'!$M$4=0,"-",(-A911+'Lineær programmering opg 4'!$M$4)/'Lineær programmering opg 4'!$K$4*-1)</f>
        <v>43.583999999995171</v>
      </c>
      <c r="E911" s="167">
        <f>IF('Lineær programmering opg 4'!$M$5=0,"-",(-A911+'Lineær programmering opg 4'!$M$5)/'Lineær programmering opg 4'!$K$5*-1)</f>
        <v>136.3439999999982</v>
      </c>
      <c r="F911" s="167" t="str">
        <f>IF('Lineær programmering opg 4'!$E$6=0,"-",(-A911+'Lineær programmering opg 4'!$M$6)/'Lineær programmering opg 4'!$K$6*-1)</f>
        <v>-</v>
      </c>
      <c r="G911" s="167" t="str">
        <f>IF('Lineær programmering opg 4'!$D$7=0,"-",((-A911+'Lineær programmering opg 4'!$M$7)/'Lineær programmering opg 4'!$K$7)*-1)</f>
        <v>-</v>
      </c>
      <c r="H911" s="167" t="str">
        <f>IF('Lineær programmering opg 4'!$C$8=0,"-",((-A911+'Lineær programmering opg 4'!$M$8)/'Lineær programmering opg 4'!$K$8)*-1)</f>
        <v>-</v>
      </c>
      <c r="I911" s="167" t="str">
        <f>IF('Lineær programmering opg 4'!$D$8=0,"-",'Lineær programmering opg 4'!$G$8)</f>
        <v>-</v>
      </c>
      <c r="J911" s="295">
        <f>A911*'Lineær programmering opg 4'!$C$11+Datatabel!C911*'Lineær programmering opg 4'!$D$11</f>
        <v>28358.399999999518</v>
      </c>
      <c r="K911" s="9">
        <f t="shared" si="72"/>
        <v>0</v>
      </c>
      <c r="L911" s="9">
        <f t="shared" si="73"/>
        <v>0</v>
      </c>
    </row>
    <row r="912" spans="1:12" ht="15" x14ac:dyDescent="0.25">
      <c r="A912" s="167">
        <f t="shared" si="71"/>
        <v>218.18400000000241</v>
      </c>
      <c r="B912" s="325">
        <f t="shared" si="74"/>
        <v>0.90910000000001001</v>
      </c>
      <c r="C912" s="167">
        <f t="shared" si="70"/>
        <v>43.631999999995173</v>
      </c>
      <c r="D912" s="167">
        <f>IF('Lineær programmering opg 4'!$M$4=0,"-",(-A912+'Lineær programmering opg 4'!$M$4)/'Lineær programmering opg 4'!$K$4*-1)</f>
        <v>43.631999999995173</v>
      </c>
      <c r="E912" s="167">
        <f>IF('Lineær programmering opg 4'!$M$5=0,"-",(-A912+'Lineær programmering opg 4'!$M$5)/'Lineær programmering opg 4'!$K$5*-1)</f>
        <v>136.3619999999982</v>
      </c>
      <c r="F912" s="167" t="str">
        <f>IF('Lineær programmering opg 4'!$E$6=0,"-",(-A912+'Lineær programmering opg 4'!$M$6)/'Lineær programmering opg 4'!$K$6*-1)</f>
        <v>-</v>
      </c>
      <c r="G912" s="167" t="str">
        <f>IF('Lineær programmering opg 4'!$D$7=0,"-",((-A912+'Lineær programmering opg 4'!$M$7)/'Lineær programmering opg 4'!$K$7)*-1)</f>
        <v>-</v>
      </c>
      <c r="H912" s="167" t="str">
        <f>IF('Lineær programmering opg 4'!$C$8=0,"-",((-A912+'Lineær programmering opg 4'!$M$8)/'Lineær programmering opg 4'!$K$8)*-1)</f>
        <v>-</v>
      </c>
      <c r="I912" s="167" t="str">
        <f>IF('Lineær programmering opg 4'!$D$8=0,"-",'Lineær programmering opg 4'!$G$8)</f>
        <v>-</v>
      </c>
      <c r="J912" s="295">
        <f>A912*'Lineær programmering opg 4'!$C$11+Datatabel!C912*'Lineær programmering opg 4'!$D$11</f>
        <v>28363.199999999517</v>
      </c>
      <c r="K912" s="9">
        <f t="shared" si="72"/>
        <v>0</v>
      </c>
      <c r="L912" s="9">
        <f t="shared" si="73"/>
        <v>0</v>
      </c>
    </row>
    <row r="913" spans="1:12" ht="15" x14ac:dyDescent="0.25">
      <c r="A913" s="167">
        <f t="shared" si="71"/>
        <v>218.16000000000241</v>
      </c>
      <c r="B913" s="325">
        <f t="shared" si="74"/>
        <v>0.90900000000001002</v>
      </c>
      <c r="C913" s="167">
        <f t="shared" si="70"/>
        <v>43.679999999995175</v>
      </c>
      <c r="D913" s="167">
        <f>IF('Lineær programmering opg 4'!$M$4=0,"-",(-A913+'Lineær programmering opg 4'!$M$4)/'Lineær programmering opg 4'!$K$4*-1)</f>
        <v>43.679999999995175</v>
      </c>
      <c r="E913" s="167">
        <f>IF('Lineær programmering opg 4'!$M$5=0,"-",(-A913+'Lineær programmering opg 4'!$M$5)/'Lineær programmering opg 4'!$K$5*-1)</f>
        <v>136.3799999999982</v>
      </c>
      <c r="F913" s="167" t="str">
        <f>IF('Lineær programmering opg 4'!$E$6=0,"-",(-A913+'Lineær programmering opg 4'!$M$6)/'Lineær programmering opg 4'!$K$6*-1)</f>
        <v>-</v>
      </c>
      <c r="G913" s="167" t="str">
        <f>IF('Lineær programmering opg 4'!$D$7=0,"-",((-A913+'Lineær programmering opg 4'!$M$7)/'Lineær programmering opg 4'!$K$7)*-1)</f>
        <v>-</v>
      </c>
      <c r="H913" s="167" t="str">
        <f>IF('Lineær programmering opg 4'!$C$8=0,"-",((-A913+'Lineær programmering opg 4'!$M$8)/'Lineær programmering opg 4'!$K$8)*-1)</f>
        <v>-</v>
      </c>
      <c r="I913" s="167" t="str">
        <f>IF('Lineær programmering opg 4'!$D$8=0,"-",'Lineær programmering opg 4'!$G$8)</f>
        <v>-</v>
      </c>
      <c r="J913" s="295">
        <f>A913*'Lineær programmering opg 4'!$C$11+Datatabel!C913*'Lineær programmering opg 4'!$D$11</f>
        <v>28367.999999999516</v>
      </c>
      <c r="K913" s="9">
        <f t="shared" si="72"/>
        <v>0</v>
      </c>
      <c r="L913" s="9">
        <f t="shared" si="73"/>
        <v>0</v>
      </c>
    </row>
    <row r="914" spans="1:12" ht="15" x14ac:dyDescent="0.25">
      <c r="A914" s="167">
        <f t="shared" si="71"/>
        <v>218.13600000000241</v>
      </c>
      <c r="B914" s="325">
        <f t="shared" si="74"/>
        <v>0.90890000000001003</v>
      </c>
      <c r="C914" s="167">
        <f t="shared" si="70"/>
        <v>43.727999999995177</v>
      </c>
      <c r="D914" s="167">
        <f>IF('Lineær programmering opg 4'!$M$4=0,"-",(-A914+'Lineær programmering opg 4'!$M$4)/'Lineær programmering opg 4'!$K$4*-1)</f>
        <v>43.727999999995177</v>
      </c>
      <c r="E914" s="167">
        <f>IF('Lineær programmering opg 4'!$M$5=0,"-",(-A914+'Lineær programmering opg 4'!$M$5)/'Lineær programmering opg 4'!$K$5*-1)</f>
        <v>136.39799999999821</v>
      </c>
      <c r="F914" s="167" t="str">
        <f>IF('Lineær programmering opg 4'!$E$6=0,"-",(-A914+'Lineær programmering opg 4'!$M$6)/'Lineær programmering opg 4'!$K$6*-1)</f>
        <v>-</v>
      </c>
      <c r="G914" s="167" t="str">
        <f>IF('Lineær programmering opg 4'!$D$7=0,"-",((-A914+'Lineær programmering opg 4'!$M$7)/'Lineær programmering opg 4'!$K$7)*-1)</f>
        <v>-</v>
      </c>
      <c r="H914" s="167" t="str">
        <f>IF('Lineær programmering opg 4'!$C$8=0,"-",((-A914+'Lineær programmering opg 4'!$M$8)/'Lineær programmering opg 4'!$K$8)*-1)</f>
        <v>-</v>
      </c>
      <c r="I914" s="167" t="str">
        <f>IF('Lineær programmering opg 4'!$D$8=0,"-",'Lineær programmering opg 4'!$G$8)</f>
        <v>-</v>
      </c>
      <c r="J914" s="295">
        <f>A914*'Lineær programmering opg 4'!$C$11+Datatabel!C914*'Lineær programmering opg 4'!$D$11</f>
        <v>28372.799999999519</v>
      </c>
      <c r="K914" s="9">
        <f t="shared" si="72"/>
        <v>0</v>
      </c>
      <c r="L914" s="9">
        <f t="shared" si="73"/>
        <v>0</v>
      </c>
    </row>
    <row r="915" spans="1:12" ht="15" x14ac:dyDescent="0.25">
      <c r="A915" s="167">
        <f t="shared" si="71"/>
        <v>218.11200000000241</v>
      </c>
      <c r="B915" s="325">
        <f t="shared" si="74"/>
        <v>0.90880000000001004</v>
      </c>
      <c r="C915" s="167">
        <f t="shared" si="70"/>
        <v>43.775999999995179</v>
      </c>
      <c r="D915" s="167">
        <f>IF('Lineær programmering opg 4'!$M$4=0,"-",(-A915+'Lineær programmering opg 4'!$M$4)/'Lineær programmering opg 4'!$K$4*-1)</f>
        <v>43.775999999995179</v>
      </c>
      <c r="E915" s="167">
        <f>IF('Lineær programmering opg 4'!$M$5=0,"-",(-A915+'Lineær programmering opg 4'!$M$5)/'Lineær programmering opg 4'!$K$5*-1)</f>
        <v>136.41599999999821</v>
      </c>
      <c r="F915" s="167" t="str">
        <f>IF('Lineær programmering opg 4'!$E$6=0,"-",(-A915+'Lineær programmering opg 4'!$M$6)/'Lineær programmering opg 4'!$K$6*-1)</f>
        <v>-</v>
      </c>
      <c r="G915" s="167" t="str">
        <f>IF('Lineær programmering opg 4'!$D$7=0,"-",((-A915+'Lineær programmering opg 4'!$M$7)/'Lineær programmering opg 4'!$K$7)*-1)</f>
        <v>-</v>
      </c>
      <c r="H915" s="167" t="str">
        <f>IF('Lineær programmering opg 4'!$C$8=0,"-",((-A915+'Lineær programmering opg 4'!$M$8)/'Lineær programmering opg 4'!$K$8)*-1)</f>
        <v>-</v>
      </c>
      <c r="I915" s="167" t="str">
        <f>IF('Lineær programmering opg 4'!$D$8=0,"-",'Lineær programmering opg 4'!$G$8)</f>
        <v>-</v>
      </c>
      <c r="J915" s="295">
        <f>A915*'Lineær programmering opg 4'!$C$11+Datatabel!C915*'Lineær programmering opg 4'!$D$11</f>
        <v>28377.599999999518</v>
      </c>
      <c r="K915" s="9">
        <f t="shared" si="72"/>
        <v>0</v>
      </c>
      <c r="L915" s="9">
        <f t="shared" si="73"/>
        <v>0</v>
      </c>
    </row>
    <row r="916" spans="1:12" ht="15" x14ac:dyDescent="0.25">
      <c r="A916" s="167">
        <f t="shared" si="71"/>
        <v>218.08800000000241</v>
      </c>
      <c r="B916" s="325">
        <f t="shared" si="74"/>
        <v>0.90870000000001006</v>
      </c>
      <c r="C916" s="167">
        <f t="shared" si="70"/>
        <v>43.823999999995181</v>
      </c>
      <c r="D916" s="167">
        <f>IF('Lineær programmering opg 4'!$M$4=0,"-",(-A916+'Lineær programmering opg 4'!$M$4)/'Lineær programmering opg 4'!$K$4*-1)</f>
        <v>43.823999999995181</v>
      </c>
      <c r="E916" s="167">
        <f>IF('Lineær programmering opg 4'!$M$5=0,"-",(-A916+'Lineær programmering opg 4'!$M$5)/'Lineær programmering opg 4'!$K$5*-1)</f>
        <v>136.43399999999821</v>
      </c>
      <c r="F916" s="167" t="str">
        <f>IF('Lineær programmering opg 4'!$E$6=0,"-",(-A916+'Lineær programmering opg 4'!$M$6)/'Lineær programmering opg 4'!$K$6*-1)</f>
        <v>-</v>
      </c>
      <c r="G916" s="167" t="str">
        <f>IF('Lineær programmering opg 4'!$D$7=0,"-",((-A916+'Lineær programmering opg 4'!$M$7)/'Lineær programmering opg 4'!$K$7)*-1)</f>
        <v>-</v>
      </c>
      <c r="H916" s="167" t="str">
        <f>IF('Lineær programmering opg 4'!$C$8=0,"-",((-A916+'Lineær programmering opg 4'!$M$8)/'Lineær programmering opg 4'!$K$8)*-1)</f>
        <v>-</v>
      </c>
      <c r="I916" s="167" t="str">
        <f>IF('Lineær programmering opg 4'!$D$8=0,"-",'Lineær programmering opg 4'!$G$8)</f>
        <v>-</v>
      </c>
      <c r="J916" s="295">
        <f>A916*'Lineær programmering opg 4'!$C$11+Datatabel!C916*'Lineær programmering opg 4'!$D$11</f>
        <v>28382.399999999518</v>
      </c>
      <c r="K916" s="9">
        <f t="shared" si="72"/>
        <v>0</v>
      </c>
      <c r="L916" s="9">
        <f t="shared" si="73"/>
        <v>0</v>
      </c>
    </row>
    <row r="917" spans="1:12" ht="15" x14ac:dyDescent="0.25">
      <c r="A917" s="167">
        <f t="shared" si="71"/>
        <v>218.06400000000241</v>
      </c>
      <c r="B917" s="325">
        <f t="shared" si="74"/>
        <v>0.90860000000001007</v>
      </c>
      <c r="C917" s="167">
        <f t="shared" si="70"/>
        <v>43.871999999995182</v>
      </c>
      <c r="D917" s="167">
        <f>IF('Lineær programmering opg 4'!$M$4=0,"-",(-A917+'Lineær programmering opg 4'!$M$4)/'Lineær programmering opg 4'!$K$4*-1)</f>
        <v>43.871999999995182</v>
      </c>
      <c r="E917" s="167">
        <f>IF('Lineær programmering opg 4'!$M$5=0,"-",(-A917+'Lineær programmering opg 4'!$M$5)/'Lineær programmering opg 4'!$K$5*-1)</f>
        <v>136.45199999999821</v>
      </c>
      <c r="F917" s="167" t="str">
        <f>IF('Lineær programmering opg 4'!$E$6=0,"-",(-A917+'Lineær programmering opg 4'!$M$6)/'Lineær programmering opg 4'!$K$6*-1)</f>
        <v>-</v>
      </c>
      <c r="G917" s="167" t="str">
        <f>IF('Lineær programmering opg 4'!$D$7=0,"-",((-A917+'Lineær programmering opg 4'!$M$7)/'Lineær programmering opg 4'!$K$7)*-1)</f>
        <v>-</v>
      </c>
      <c r="H917" s="167" t="str">
        <f>IF('Lineær programmering opg 4'!$C$8=0,"-",((-A917+'Lineær programmering opg 4'!$M$8)/'Lineær programmering opg 4'!$K$8)*-1)</f>
        <v>-</v>
      </c>
      <c r="I917" s="167" t="str">
        <f>IF('Lineær programmering opg 4'!$D$8=0,"-",'Lineær programmering opg 4'!$G$8)</f>
        <v>-</v>
      </c>
      <c r="J917" s="295">
        <f>A917*'Lineær programmering opg 4'!$C$11+Datatabel!C917*'Lineær programmering opg 4'!$D$11</f>
        <v>28387.199999999517</v>
      </c>
      <c r="K917" s="9">
        <f t="shared" si="72"/>
        <v>0</v>
      </c>
      <c r="L917" s="9">
        <f t="shared" si="73"/>
        <v>0</v>
      </c>
    </row>
    <row r="918" spans="1:12" ht="15" x14ac:dyDescent="0.25">
      <c r="A918" s="167">
        <f t="shared" si="71"/>
        <v>218.04000000000241</v>
      </c>
      <c r="B918" s="325">
        <f t="shared" si="74"/>
        <v>0.90850000000001008</v>
      </c>
      <c r="C918" s="167">
        <f t="shared" si="70"/>
        <v>43.919999999995184</v>
      </c>
      <c r="D918" s="167">
        <f>IF('Lineær programmering opg 4'!$M$4=0,"-",(-A918+'Lineær programmering opg 4'!$M$4)/'Lineær programmering opg 4'!$K$4*-1)</f>
        <v>43.919999999995184</v>
      </c>
      <c r="E918" s="167">
        <f>IF('Lineær programmering opg 4'!$M$5=0,"-",(-A918+'Lineær programmering opg 4'!$M$5)/'Lineær programmering opg 4'!$K$5*-1)</f>
        <v>136.46999999999821</v>
      </c>
      <c r="F918" s="167" t="str">
        <f>IF('Lineær programmering opg 4'!$E$6=0,"-",(-A918+'Lineær programmering opg 4'!$M$6)/'Lineær programmering opg 4'!$K$6*-1)</f>
        <v>-</v>
      </c>
      <c r="G918" s="167" t="str">
        <f>IF('Lineær programmering opg 4'!$D$7=0,"-",((-A918+'Lineær programmering opg 4'!$M$7)/'Lineær programmering opg 4'!$K$7)*-1)</f>
        <v>-</v>
      </c>
      <c r="H918" s="167" t="str">
        <f>IF('Lineær programmering opg 4'!$C$8=0,"-",((-A918+'Lineær programmering opg 4'!$M$8)/'Lineær programmering opg 4'!$K$8)*-1)</f>
        <v>-</v>
      </c>
      <c r="I918" s="167" t="str">
        <f>IF('Lineær programmering opg 4'!$D$8=0,"-",'Lineær programmering opg 4'!$G$8)</f>
        <v>-</v>
      </c>
      <c r="J918" s="295">
        <f>A918*'Lineær programmering opg 4'!$C$11+Datatabel!C918*'Lineær programmering opg 4'!$D$11</f>
        <v>28391.99999999952</v>
      </c>
      <c r="K918" s="9">
        <f t="shared" si="72"/>
        <v>0</v>
      </c>
      <c r="L918" s="9">
        <f t="shared" si="73"/>
        <v>0</v>
      </c>
    </row>
    <row r="919" spans="1:12" ht="15" x14ac:dyDescent="0.25">
      <c r="A919" s="167">
        <f t="shared" si="71"/>
        <v>218.01600000000241</v>
      </c>
      <c r="B919" s="325">
        <f t="shared" si="74"/>
        <v>0.90840000000001009</v>
      </c>
      <c r="C919" s="167">
        <f t="shared" si="70"/>
        <v>43.967999999995186</v>
      </c>
      <c r="D919" s="167">
        <f>IF('Lineær programmering opg 4'!$M$4=0,"-",(-A919+'Lineær programmering opg 4'!$M$4)/'Lineær programmering opg 4'!$K$4*-1)</f>
        <v>43.967999999995186</v>
      </c>
      <c r="E919" s="167">
        <f>IF('Lineær programmering opg 4'!$M$5=0,"-",(-A919+'Lineær programmering opg 4'!$M$5)/'Lineær programmering opg 4'!$K$5*-1)</f>
        <v>136.48799999999821</v>
      </c>
      <c r="F919" s="167" t="str">
        <f>IF('Lineær programmering opg 4'!$E$6=0,"-",(-A919+'Lineær programmering opg 4'!$M$6)/'Lineær programmering opg 4'!$K$6*-1)</f>
        <v>-</v>
      </c>
      <c r="G919" s="167" t="str">
        <f>IF('Lineær programmering opg 4'!$D$7=0,"-",((-A919+'Lineær programmering opg 4'!$M$7)/'Lineær programmering opg 4'!$K$7)*-1)</f>
        <v>-</v>
      </c>
      <c r="H919" s="167" t="str">
        <f>IF('Lineær programmering opg 4'!$C$8=0,"-",((-A919+'Lineær programmering opg 4'!$M$8)/'Lineær programmering opg 4'!$K$8)*-1)</f>
        <v>-</v>
      </c>
      <c r="I919" s="167" t="str">
        <f>IF('Lineær programmering opg 4'!$D$8=0,"-",'Lineær programmering opg 4'!$G$8)</f>
        <v>-</v>
      </c>
      <c r="J919" s="295">
        <f>A919*'Lineær programmering opg 4'!$C$11+Datatabel!C919*'Lineær programmering opg 4'!$D$11</f>
        <v>28396.799999999519</v>
      </c>
      <c r="K919" s="9">
        <f t="shared" si="72"/>
        <v>0</v>
      </c>
      <c r="L919" s="9">
        <f t="shared" si="73"/>
        <v>0</v>
      </c>
    </row>
    <row r="920" spans="1:12" ht="15" x14ac:dyDescent="0.25">
      <c r="A920" s="167">
        <f t="shared" si="71"/>
        <v>217.99200000000243</v>
      </c>
      <c r="B920" s="325">
        <f t="shared" si="74"/>
        <v>0.9083000000000101</v>
      </c>
      <c r="C920" s="167">
        <f t="shared" si="70"/>
        <v>44.015999999995131</v>
      </c>
      <c r="D920" s="167">
        <f>IF('Lineær programmering opg 4'!$M$4=0,"-",(-A920+'Lineær programmering opg 4'!$M$4)/'Lineær programmering opg 4'!$K$4*-1)</f>
        <v>44.015999999995131</v>
      </c>
      <c r="E920" s="167">
        <f>IF('Lineær programmering opg 4'!$M$5=0,"-",(-A920+'Lineær programmering opg 4'!$M$5)/'Lineær programmering opg 4'!$K$5*-1)</f>
        <v>136.50599999999818</v>
      </c>
      <c r="F920" s="167" t="str">
        <f>IF('Lineær programmering opg 4'!$E$6=0,"-",(-A920+'Lineær programmering opg 4'!$M$6)/'Lineær programmering opg 4'!$K$6*-1)</f>
        <v>-</v>
      </c>
      <c r="G920" s="167" t="str">
        <f>IF('Lineær programmering opg 4'!$D$7=0,"-",((-A920+'Lineær programmering opg 4'!$M$7)/'Lineær programmering opg 4'!$K$7)*-1)</f>
        <v>-</v>
      </c>
      <c r="H920" s="167" t="str">
        <f>IF('Lineær programmering opg 4'!$C$8=0,"-",((-A920+'Lineær programmering opg 4'!$M$8)/'Lineær programmering opg 4'!$K$8)*-1)</f>
        <v>-</v>
      </c>
      <c r="I920" s="167" t="str">
        <f>IF('Lineær programmering opg 4'!$D$8=0,"-",'Lineær programmering opg 4'!$G$8)</f>
        <v>-</v>
      </c>
      <c r="J920" s="295">
        <f>A920*'Lineær programmering opg 4'!$C$11+Datatabel!C920*'Lineær programmering opg 4'!$D$11</f>
        <v>28401.599999999515</v>
      </c>
      <c r="K920" s="9">
        <f t="shared" si="72"/>
        <v>0</v>
      </c>
      <c r="L920" s="9">
        <f t="shared" si="73"/>
        <v>0</v>
      </c>
    </row>
    <row r="921" spans="1:12" ht="15" x14ac:dyDescent="0.25">
      <c r="A921" s="167">
        <f t="shared" si="71"/>
        <v>217.96800000000243</v>
      </c>
      <c r="B921" s="325">
        <f t="shared" si="74"/>
        <v>0.90820000000001011</v>
      </c>
      <c r="C921" s="167">
        <f t="shared" si="70"/>
        <v>44.063999999995133</v>
      </c>
      <c r="D921" s="167">
        <f>IF('Lineær programmering opg 4'!$M$4=0,"-",(-A921+'Lineær programmering opg 4'!$M$4)/'Lineær programmering opg 4'!$K$4*-1)</f>
        <v>44.063999999995133</v>
      </c>
      <c r="E921" s="167">
        <f>IF('Lineær programmering opg 4'!$M$5=0,"-",(-A921+'Lineær programmering opg 4'!$M$5)/'Lineær programmering opg 4'!$K$5*-1)</f>
        <v>136.52399999999818</v>
      </c>
      <c r="F921" s="167" t="str">
        <f>IF('Lineær programmering opg 4'!$E$6=0,"-",(-A921+'Lineær programmering opg 4'!$M$6)/'Lineær programmering opg 4'!$K$6*-1)</f>
        <v>-</v>
      </c>
      <c r="G921" s="167" t="str">
        <f>IF('Lineær programmering opg 4'!$D$7=0,"-",((-A921+'Lineær programmering opg 4'!$M$7)/'Lineær programmering opg 4'!$K$7)*-1)</f>
        <v>-</v>
      </c>
      <c r="H921" s="167" t="str">
        <f>IF('Lineær programmering opg 4'!$C$8=0,"-",((-A921+'Lineær programmering opg 4'!$M$8)/'Lineær programmering opg 4'!$K$8)*-1)</f>
        <v>-</v>
      </c>
      <c r="I921" s="167" t="str">
        <f>IF('Lineær programmering opg 4'!$D$8=0,"-",'Lineær programmering opg 4'!$G$8)</f>
        <v>-</v>
      </c>
      <c r="J921" s="295">
        <f>A921*'Lineær programmering opg 4'!$C$11+Datatabel!C921*'Lineær programmering opg 4'!$D$11</f>
        <v>28406.399999999514</v>
      </c>
      <c r="K921" s="9">
        <f t="shared" si="72"/>
        <v>0</v>
      </c>
      <c r="L921" s="9">
        <f t="shared" si="73"/>
        <v>0</v>
      </c>
    </row>
    <row r="922" spans="1:12" ht="15" x14ac:dyDescent="0.25">
      <c r="A922" s="167">
        <f t="shared" si="71"/>
        <v>217.94400000000243</v>
      </c>
      <c r="B922" s="325">
        <f t="shared" si="74"/>
        <v>0.90810000000001012</v>
      </c>
      <c r="C922" s="167">
        <f t="shared" si="70"/>
        <v>44.111999999995135</v>
      </c>
      <c r="D922" s="167">
        <f>IF('Lineær programmering opg 4'!$M$4=0,"-",(-A922+'Lineær programmering opg 4'!$M$4)/'Lineær programmering opg 4'!$K$4*-1)</f>
        <v>44.111999999995135</v>
      </c>
      <c r="E922" s="167">
        <f>IF('Lineær programmering opg 4'!$M$5=0,"-",(-A922+'Lineær programmering opg 4'!$M$5)/'Lineær programmering opg 4'!$K$5*-1)</f>
        <v>136.54199999999818</v>
      </c>
      <c r="F922" s="167" t="str">
        <f>IF('Lineær programmering opg 4'!$E$6=0,"-",(-A922+'Lineær programmering opg 4'!$M$6)/'Lineær programmering opg 4'!$K$6*-1)</f>
        <v>-</v>
      </c>
      <c r="G922" s="167" t="str">
        <f>IF('Lineær programmering opg 4'!$D$7=0,"-",((-A922+'Lineær programmering opg 4'!$M$7)/'Lineær programmering opg 4'!$K$7)*-1)</f>
        <v>-</v>
      </c>
      <c r="H922" s="167" t="str">
        <f>IF('Lineær programmering opg 4'!$C$8=0,"-",((-A922+'Lineær programmering opg 4'!$M$8)/'Lineær programmering opg 4'!$K$8)*-1)</f>
        <v>-</v>
      </c>
      <c r="I922" s="167" t="str">
        <f>IF('Lineær programmering opg 4'!$D$8=0,"-",'Lineær programmering opg 4'!$G$8)</f>
        <v>-</v>
      </c>
      <c r="J922" s="295">
        <f>A922*'Lineær programmering opg 4'!$C$11+Datatabel!C922*'Lineær programmering opg 4'!$D$11</f>
        <v>28411.19999999951</v>
      </c>
      <c r="K922" s="9">
        <f t="shared" si="72"/>
        <v>0</v>
      </c>
      <c r="L922" s="9">
        <f t="shared" si="73"/>
        <v>0</v>
      </c>
    </row>
    <row r="923" spans="1:12" ht="15" x14ac:dyDescent="0.25">
      <c r="A923" s="167">
        <f t="shared" si="71"/>
        <v>217.92000000000243</v>
      </c>
      <c r="B923" s="325">
        <f t="shared" si="74"/>
        <v>0.90800000000001013</v>
      </c>
      <c r="C923" s="167">
        <f t="shared" si="70"/>
        <v>44.159999999995136</v>
      </c>
      <c r="D923" s="167">
        <f>IF('Lineær programmering opg 4'!$M$4=0,"-",(-A923+'Lineær programmering opg 4'!$M$4)/'Lineær programmering opg 4'!$K$4*-1)</f>
        <v>44.159999999995136</v>
      </c>
      <c r="E923" s="167">
        <f>IF('Lineær programmering opg 4'!$M$5=0,"-",(-A923+'Lineær programmering opg 4'!$M$5)/'Lineær programmering opg 4'!$K$5*-1)</f>
        <v>136.55999999999818</v>
      </c>
      <c r="F923" s="167" t="str">
        <f>IF('Lineær programmering opg 4'!$E$6=0,"-",(-A923+'Lineær programmering opg 4'!$M$6)/'Lineær programmering opg 4'!$K$6*-1)</f>
        <v>-</v>
      </c>
      <c r="G923" s="167" t="str">
        <f>IF('Lineær programmering opg 4'!$D$7=0,"-",((-A923+'Lineær programmering opg 4'!$M$7)/'Lineær programmering opg 4'!$K$7)*-1)</f>
        <v>-</v>
      </c>
      <c r="H923" s="167" t="str">
        <f>IF('Lineær programmering opg 4'!$C$8=0,"-",((-A923+'Lineær programmering opg 4'!$M$8)/'Lineær programmering opg 4'!$K$8)*-1)</f>
        <v>-</v>
      </c>
      <c r="I923" s="167" t="str">
        <f>IF('Lineær programmering opg 4'!$D$8=0,"-",'Lineær programmering opg 4'!$G$8)</f>
        <v>-</v>
      </c>
      <c r="J923" s="295">
        <f>A923*'Lineær programmering opg 4'!$C$11+Datatabel!C923*'Lineær programmering opg 4'!$D$11</f>
        <v>28415.999999999513</v>
      </c>
      <c r="K923" s="9">
        <f t="shared" si="72"/>
        <v>0</v>
      </c>
      <c r="L923" s="9">
        <f t="shared" si="73"/>
        <v>0</v>
      </c>
    </row>
    <row r="924" spans="1:12" ht="15" x14ac:dyDescent="0.25">
      <c r="A924" s="167">
        <f t="shared" si="71"/>
        <v>217.89600000000243</v>
      </c>
      <c r="B924" s="325">
        <f t="shared" si="74"/>
        <v>0.90790000000001014</v>
      </c>
      <c r="C924" s="167">
        <f t="shared" si="70"/>
        <v>44.207999999995138</v>
      </c>
      <c r="D924" s="167">
        <f>IF('Lineær programmering opg 4'!$M$4=0,"-",(-A924+'Lineær programmering opg 4'!$M$4)/'Lineær programmering opg 4'!$K$4*-1)</f>
        <v>44.207999999995138</v>
      </c>
      <c r="E924" s="167">
        <f>IF('Lineær programmering opg 4'!$M$5=0,"-",(-A924+'Lineær programmering opg 4'!$M$5)/'Lineær programmering opg 4'!$K$5*-1)</f>
        <v>136.57799999999818</v>
      </c>
      <c r="F924" s="167" t="str">
        <f>IF('Lineær programmering opg 4'!$E$6=0,"-",(-A924+'Lineær programmering opg 4'!$M$6)/'Lineær programmering opg 4'!$K$6*-1)</f>
        <v>-</v>
      </c>
      <c r="G924" s="167" t="str">
        <f>IF('Lineær programmering opg 4'!$D$7=0,"-",((-A924+'Lineær programmering opg 4'!$M$7)/'Lineær programmering opg 4'!$K$7)*-1)</f>
        <v>-</v>
      </c>
      <c r="H924" s="167" t="str">
        <f>IF('Lineær programmering opg 4'!$C$8=0,"-",((-A924+'Lineær programmering opg 4'!$M$8)/'Lineær programmering opg 4'!$K$8)*-1)</f>
        <v>-</v>
      </c>
      <c r="I924" s="167" t="str">
        <f>IF('Lineær programmering opg 4'!$D$8=0,"-",'Lineær programmering opg 4'!$G$8)</f>
        <v>-</v>
      </c>
      <c r="J924" s="295">
        <f>A924*'Lineær programmering opg 4'!$C$11+Datatabel!C924*'Lineær programmering opg 4'!$D$11</f>
        <v>28420.799999999512</v>
      </c>
      <c r="K924" s="9">
        <f t="shared" si="72"/>
        <v>0</v>
      </c>
      <c r="L924" s="9">
        <f t="shared" si="73"/>
        <v>0</v>
      </c>
    </row>
    <row r="925" spans="1:12" ht="15" x14ac:dyDescent="0.25">
      <c r="A925" s="167">
        <f t="shared" si="71"/>
        <v>217.87200000000243</v>
      </c>
      <c r="B925" s="325">
        <f t="shared" si="74"/>
        <v>0.90780000000001015</v>
      </c>
      <c r="C925" s="167">
        <f t="shared" si="70"/>
        <v>44.25599999999514</v>
      </c>
      <c r="D925" s="167">
        <f>IF('Lineær programmering opg 4'!$M$4=0,"-",(-A925+'Lineær programmering opg 4'!$M$4)/'Lineær programmering opg 4'!$K$4*-1)</f>
        <v>44.25599999999514</v>
      </c>
      <c r="E925" s="167">
        <f>IF('Lineær programmering opg 4'!$M$5=0,"-",(-A925+'Lineær programmering opg 4'!$M$5)/'Lineær programmering opg 4'!$K$5*-1)</f>
        <v>136.59599999999818</v>
      </c>
      <c r="F925" s="167" t="str">
        <f>IF('Lineær programmering opg 4'!$E$6=0,"-",(-A925+'Lineær programmering opg 4'!$M$6)/'Lineær programmering opg 4'!$K$6*-1)</f>
        <v>-</v>
      </c>
      <c r="G925" s="167" t="str">
        <f>IF('Lineær programmering opg 4'!$D$7=0,"-",((-A925+'Lineær programmering opg 4'!$M$7)/'Lineær programmering opg 4'!$K$7)*-1)</f>
        <v>-</v>
      </c>
      <c r="H925" s="167" t="str">
        <f>IF('Lineær programmering opg 4'!$C$8=0,"-",((-A925+'Lineær programmering opg 4'!$M$8)/'Lineær programmering opg 4'!$K$8)*-1)</f>
        <v>-</v>
      </c>
      <c r="I925" s="167" t="str">
        <f>IF('Lineær programmering opg 4'!$D$8=0,"-",'Lineær programmering opg 4'!$G$8)</f>
        <v>-</v>
      </c>
      <c r="J925" s="295">
        <f>A925*'Lineær programmering opg 4'!$C$11+Datatabel!C925*'Lineær programmering opg 4'!$D$11</f>
        <v>28425.599999999515</v>
      </c>
      <c r="K925" s="9">
        <f t="shared" si="72"/>
        <v>0</v>
      </c>
      <c r="L925" s="9">
        <f t="shared" si="73"/>
        <v>0</v>
      </c>
    </row>
    <row r="926" spans="1:12" ht="15" x14ac:dyDescent="0.25">
      <c r="A926" s="167">
        <f t="shared" si="71"/>
        <v>217.84800000000243</v>
      </c>
      <c r="B926" s="325">
        <f t="shared" si="74"/>
        <v>0.90770000000001017</v>
      </c>
      <c r="C926" s="167">
        <f t="shared" si="70"/>
        <v>44.303999999995142</v>
      </c>
      <c r="D926" s="167">
        <f>IF('Lineær programmering opg 4'!$M$4=0,"-",(-A926+'Lineær programmering opg 4'!$M$4)/'Lineær programmering opg 4'!$K$4*-1)</f>
        <v>44.303999999995142</v>
      </c>
      <c r="E926" s="167">
        <f>IF('Lineær programmering opg 4'!$M$5=0,"-",(-A926+'Lineær programmering opg 4'!$M$5)/'Lineær programmering opg 4'!$K$5*-1)</f>
        <v>136.61399999999819</v>
      </c>
      <c r="F926" s="167" t="str">
        <f>IF('Lineær programmering opg 4'!$E$6=0,"-",(-A926+'Lineær programmering opg 4'!$M$6)/'Lineær programmering opg 4'!$K$6*-1)</f>
        <v>-</v>
      </c>
      <c r="G926" s="167" t="str">
        <f>IF('Lineær programmering opg 4'!$D$7=0,"-",((-A926+'Lineær programmering opg 4'!$M$7)/'Lineær programmering opg 4'!$K$7)*-1)</f>
        <v>-</v>
      </c>
      <c r="H926" s="167" t="str">
        <f>IF('Lineær programmering opg 4'!$C$8=0,"-",((-A926+'Lineær programmering opg 4'!$M$8)/'Lineær programmering opg 4'!$K$8)*-1)</f>
        <v>-</v>
      </c>
      <c r="I926" s="167" t="str">
        <f>IF('Lineær programmering opg 4'!$D$8=0,"-",'Lineær programmering opg 4'!$G$8)</f>
        <v>-</v>
      </c>
      <c r="J926" s="295">
        <f>A926*'Lineær programmering opg 4'!$C$11+Datatabel!C926*'Lineær programmering opg 4'!$D$11</f>
        <v>28430.399999999514</v>
      </c>
      <c r="K926" s="9">
        <f t="shared" si="72"/>
        <v>0</v>
      </c>
      <c r="L926" s="9">
        <f t="shared" si="73"/>
        <v>0</v>
      </c>
    </row>
    <row r="927" spans="1:12" ht="15" x14ac:dyDescent="0.25">
      <c r="A927" s="167">
        <f t="shared" si="71"/>
        <v>217.82400000000246</v>
      </c>
      <c r="B927" s="325">
        <f t="shared" si="74"/>
        <v>0.90760000000001018</v>
      </c>
      <c r="C927" s="167">
        <f t="shared" si="70"/>
        <v>44.351999999995087</v>
      </c>
      <c r="D927" s="167">
        <f>IF('Lineær programmering opg 4'!$M$4=0,"-",(-A927+'Lineær programmering opg 4'!$M$4)/'Lineær programmering opg 4'!$K$4*-1)</f>
        <v>44.351999999995087</v>
      </c>
      <c r="E927" s="167">
        <f>IF('Lineær programmering opg 4'!$M$5=0,"-",(-A927+'Lineær programmering opg 4'!$M$5)/'Lineær programmering opg 4'!$K$5*-1)</f>
        <v>136.63199999999816</v>
      </c>
      <c r="F927" s="167" t="str">
        <f>IF('Lineær programmering opg 4'!$E$6=0,"-",(-A927+'Lineær programmering opg 4'!$M$6)/'Lineær programmering opg 4'!$K$6*-1)</f>
        <v>-</v>
      </c>
      <c r="G927" s="167" t="str">
        <f>IF('Lineær programmering opg 4'!$D$7=0,"-",((-A927+'Lineær programmering opg 4'!$M$7)/'Lineær programmering opg 4'!$K$7)*-1)</f>
        <v>-</v>
      </c>
      <c r="H927" s="167" t="str">
        <f>IF('Lineær programmering opg 4'!$C$8=0,"-",((-A927+'Lineær programmering opg 4'!$M$8)/'Lineær programmering opg 4'!$K$8)*-1)</f>
        <v>-</v>
      </c>
      <c r="I927" s="167" t="str">
        <f>IF('Lineær programmering opg 4'!$D$8=0,"-",'Lineær programmering opg 4'!$G$8)</f>
        <v>-</v>
      </c>
      <c r="J927" s="295">
        <f>A927*'Lineær programmering opg 4'!$C$11+Datatabel!C927*'Lineær programmering opg 4'!$D$11</f>
        <v>28435.19999999951</v>
      </c>
      <c r="K927" s="9">
        <f t="shared" si="72"/>
        <v>0</v>
      </c>
      <c r="L927" s="9">
        <f t="shared" si="73"/>
        <v>0</v>
      </c>
    </row>
    <row r="928" spans="1:12" ht="15" x14ac:dyDescent="0.25">
      <c r="A928" s="167">
        <f t="shared" si="71"/>
        <v>217.80000000000246</v>
      </c>
      <c r="B928" s="325">
        <f t="shared" si="74"/>
        <v>0.90750000000001019</v>
      </c>
      <c r="C928" s="167">
        <f t="shared" si="70"/>
        <v>44.399999999995089</v>
      </c>
      <c r="D928" s="167">
        <f>IF('Lineær programmering opg 4'!$M$4=0,"-",(-A928+'Lineær programmering opg 4'!$M$4)/'Lineær programmering opg 4'!$K$4*-1)</f>
        <v>44.399999999995089</v>
      </c>
      <c r="E928" s="167">
        <f>IF('Lineær programmering opg 4'!$M$5=0,"-",(-A928+'Lineær programmering opg 4'!$M$5)/'Lineær programmering opg 4'!$K$5*-1)</f>
        <v>136.64999999999816</v>
      </c>
      <c r="F928" s="167" t="str">
        <f>IF('Lineær programmering opg 4'!$E$6=0,"-",(-A928+'Lineær programmering opg 4'!$M$6)/'Lineær programmering opg 4'!$K$6*-1)</f>
        <v>-</v>
      </c>
      <c r="G928" s="167" t="str">
        <f>IF('Lineær programmering opg 4'!$D$7=0,"-",((-A928+'Lineær programmering opg 4'!$M$7)/'Lineær programmering opg 4'!$K$7)*-1)</f>
        <v>-</v>
      </c>
      <c r="H928" s="167" t="str">
        <f>IF('Lineær programmering opg 4'!$C$8=0,"-",((-A928+'Lineær programmering opg 4'!$M$8)/'Lineær programmering opg 4'!$K$8)*-1)</f>
        <v>-</v>
      </c>
      <c r="I928" s="167" t="str">
        <f>IF('Lineær programmering opg 4'!$D$8=0,"-",'Lineær programmering opg 4'!$G$8)</f>
        <v>-</v>
      </c>
      <c r="J928" s="295">
        <f>A928*'Lineær programmering opg 4'!$C$11+Datatabel!C928*'Lineær programmering opg 4'!$D$11</f>
        <v>28439.999999999513</v>
      </c>
      <c r="K928" s="9">
        <f t="shared" si="72"/>
        <v>0</v>
      </c>
      <c r="L928" s="9">
        <f t="shared" si="73"/>
        <v>0</v>
      </c>
    </row>
    <row r="929" spans="1:12" ht="15" x14ac:dyDescent="0.25">
      <c r="A929" s="167">
        <f t="shared" si="71"/>
        <v>217.77600000000245</v>
      </c>
      <c r="B929" s="325">
        <f t="shared" si="74"/>
        <v>0.9074000000000102</v>
      </c>
      <c r="C929" s="167">
        <f t="shared" si="70"/>
        <v>44.447999999995091</v>
      </c>
      <c r="D929" s="167">
        <f>IF('Lineær programmering opg 4'!$M$4=0,"-",(-A929+'Lineær programmering opg 4'!$M$4)/'Lineær programmering opg 4'!$K$4*-1)</f>
        <v>44.447999999995091</v>
      </c>
      <c r="E929" s="167">
        <f>IF('Lineær programmering opg 4'!$M$5=0,"-",(-A929+'Lineær programmering opg 4'!$M$5)/'Lineær programmering opg 4'!$K$5*-1)</f>
        <v>136.66799999999816</v>
      </c>
      <c r="F929" s="167" t="str">
        <f>IF('Lineær programmering opg 4'!$E$6=0,"-",(-A929+'Lineær programmering opg 4'!$M$6)/'Lineær programmering opg 4'!$K$6*-1)</f>
        <v>-</v>
      </c>
      <c r="G929" s="167" t="str">
        <f>IF('Lineær programmering opg 4'!$D$7=0,"-",((-A929+'Lineær programmering opg 4'!$M$7)/'Lineær programmering opg 4'!$K$7)*-1)</f>
        <v>-</v>
      </c>
      <c r="H929" s="167" t="str">
        <f>IF('Lineær programmering opg 4'!$C$8=0,"-",((-A929+'Lineær programmering opg 4'!$M$8)/'Lineær programmering opg 4'!$K$8)*-1)</f>
        <v>-</v>
      </c>
      <c r="I929" s="167" t="str">
        <f>IF('Lineær programmering opg 4'!$D$8=0,"-",'Lineær programmering opg 4'!$G$8)</f>
        <v>-</v>
      </c>
      <c r="J929" s="295">
        <f>A929*'Lineær programmering opg 4'!$C$11+Datatabel!C929*'Lineær programmering opg 4'!$D$11</f>
        <v>28444.799999999508</v>
      </c>
      <c r="K929" s="9">
        <f t="shared" si="72"/>
        <v>0</v>
      </c>
      <c r="L929" s="9">
        <f t="shared" si="73"/>
        <v>0</v>
      </c>
    </row>
    <row r="930" spans="1:12" ht="15" x14ac:dyDescent="0.25">
      <c r="A930" s="167">
        <f t="shared" si="71"/>
        <v>217.75200000000245</v>
      </c>
      <c r="B930" s="325">
        <f t="shared" si="74"/>
        <v>0.90730000000001021</v>
      </c>
      <c r="C930" s="167">
        <f t="shared" si="70"/>
        <v>44.495999999995092</v>
      </c>
      <c r="D930" s="167">
        <f>IF('Lineær programmering opg 4'!$M$4=0,"-",(-A930+'Lineær programmering opg 4'!$M$4)/'Lineær programmering opg 4'!$K$4*-1)</f>
        <v>44.495999999995092</v>
      </c>
      <c r="E930" s="167">
        <f>IF('Lineær programmering opg 4'!$M$5=0,"-",(-A930+'Lineær programmering opg 4'!$M$5)/'Lineær programmering opg 4'!$K$5*-1)</f>
        <v>136.68599999999816</v>
      </c>
      <c r="F930" s="167" t="str">
        <f>IF('Lineær programmering opg 4'!$E$6=0,"-",(-A930+'Lineær programmering opg 4'!$M$6)/'Lineær programmering opg 4'!$K$6*-1)</f>
        <v>-</v>
      </c>
      <c r="G930" s="167" t="str">
        <f>IF('Lineær programmering opg 4'!$D$7=0,"-",((-A930+'Lineær programmering opg 4'!$M$7)/'Lineær programmering opg 4'!$K$7)*-1)</f>
        <v>-</v>
      </c>
      <c r="H930" s="167" t="str">
        <f>IF('Lineær programmering opg 4'!$C$8=0,"-",((-A930+'Lineær programmering opg 4'!$M$8)/'Lineær programmering opg 4'!$K$8)*-1)</f>
        <v>-</v>
      </c>
      <c r="I930" s="167" t="str">
        <f>IF('Lineær programmering opg 4'!$D$8=0,"-",'Lineær programmering opg 4'!$G$8)</f>
        <v>-</v>
      </c>
      <c r="J930" s="295">
        <f>A930*'Lineær programmering opg 4'!$C$11+Datatabel!C930*'Lineær programmering opg 4'!$D$11</f>
        <v>28449.599999999507</v>
      </c>
      <c r="K930" s="9">
        <f t="shared" si="72"/>
        <v>0</v>
      </c>
      <c r="L930" s="9">
        <f t="shared" si="73"/>
        <v>0</v>
      </c>
    </row>
    <row r="931" spans="1:12" ht="15" x14ac:dyDescent="0.25">
      <c r="A931" s="167">
        <f t="shared" si="71"/>
        <v>217.72800000000245</v>
      </c>
      <c r="B931" s="325">
        <f t="shared" si="74"/>
        <v>0.90720000000001022</v>
      </c>
      <c r="C931" s="167">
        <f t="shared" si="70"/>
        <v>44.543999999995094</v>
      </c>
      <c r="D931" s="167">
        <f>IF('Lineær programmering opg 4'!$M$4=0,"-",(-A931+'Lineær programmering opg 4'!$M$4)/'Lineær programmering opg 4'!$K$4*-1)</f>
        <v>44.543999999995094</v>
      </c>
      <c r="E931" s="167">
        <f>IF('Lineær programmering opg 4'!$M$5=0,"-",(-A931+'Lineær programmering opg 4'!$M$5)/'Lineær programmering opg 4'!$K$5*-1)</f>
        <v>136.70399999999816</v>
      </c>
      <c r="F931" s="167" t="str">
        <f>IF('Lineær programmering opg 4'!$E$6=0,"-",(-A931+'Lineær programmering opg 4'!$M$6)/'Lineær programmering opg 4'!$K$6*-1)</f>
        <v>-</v>
      </c>
      <c r="G931" s="167" t="str">
        <f>IF('Lineær programmering opg 4'!$D$7=0,"-",((-A931+'Lineær programmering opg 4'!$M$7)/'Lineær programmering opg 4'!$K$7)*-1)</f>
        <v>-</v>
      </c>
      <c r="H931" s="167" t="str">
        <f>IF('Lineær programmering opg 4'!$C$8=0,"-",((-A931+'Lineær programmering opg 4'!$M$8)/'Lineær programmering opg 4'!$K$8)*-1)</f>
        <v>-</v>
      </c>
      <c r="I931" s="167" t="str">
        <f>IF('Lineær programmering opg 4'!$D$8=0,"-",'Lineær programmering opg 4'!$G$8)</f>
        <v>-</v>
      </c>
      <c r="J931" s="295">
        <f>A931*'Lineær programmering opg 4'!$C$11+Datatabel!C931*'Lineær programmering opg 4'!$D$11</f>
        <v>28454.39999999951</v>
      </c>
      <c r="K931" s="9">
        <f t="shared" si="72"/>
        <v>0</v>
      </c>
      <c r="L931" s="9">
        <f t="shared" si="73"/>
        <v>0</v>
      </c>
    </row>
    <row r="932" spans="1:12" ht="15" x14ac:dyDescent="0.25">
      <c r="A932" s="167">
        <f t="shared" si="71"/>
        <v>217.70400000000245</v>
      </c>
      <c r="B932" s="325">
        <f t="shared" si="74"/>
        <v>0.90710000000001023</v>
      </c>
      <c r="C932" s="167">
        <f t="shared" si="70"/>
        <v>44.591999999995096</v>
      </c>
      <c r="D932" s="167">
        <f>IF('Lineær programmering opg 4'!$M$4=0,"-",(-A932+'Lineær programmering opg 4'!$M$4)/'Lineær programmering opg 4'!$K$4*-1)</f>
        <v>44.591999999995096</v>
      </c>
      <c r="E932" s="167">
        <f>IF('Lineær programmering opg 4'!$M$5=0,"-",(-A932+'Lineær programmering opg 4'!$M$5)/'Lineær programmering opg 4'!$K$5*-1)</f>
        <v>136.72199999999816</v>
      </c>
      <c r="F932" s="167" t="str">
        <f>IF('Lineær programmering opg 4'!$E$6=0,"-",(-A932+'Lineær programmering opg 4'!$M$6)/'Lineær programmering opg 4'!$K$6*-1)</f>
        <v>-</v>
      </c>
      <c r="G932" s="167" t="str">
        <f>IF('Lineær programmering opg 4'!$D$7=0,"-",((-A932+'Lineær programmering opg 4'!$M$7)/'Lineær programmering opg 4'!$K$7)*-1)</f>
        <v>-</v>
      </c>
      <c r="H932" s="167" t="str">
        <f>IF('Lineær programmering opg 4'!$C$8=0,"-",((-A932+'Lineær programmering opg 4'!$M$8)/'Lineær programmering opg 4'!$K$8)*-1)</f>
        <v>-</v>
      </c>
      <c r="I932" s="167" t="str">
        <f>IF('Lineær programmering opg 4'!$D$8=0,"-",'Lineær programmering opg 4'!$G$8)</f>
        <v>-</v>
      </c>
      <c r="J932" s="295">
        <f>A932*'Lineær programmering opg 4'!$C$11+Datatabel!C932*'Lineær programmering opg 4'!$D$11</f>
        <v>28459.19999999951</v>
      </c>
      <c r="K932" s="9">
        <f t="shared" si="72"/>
        <v>0</v>
      </c>
      <c r="L932" s="9">
        <f t="shared" si="73"/>
        <v>0</v>
      </c>
    </row>
    <row r="933" spans="1:12" ht="15" x14ac:dyDescent="0.25">
      <c r="A933" s="167">
        <f t="shared" si="71"/>
        <v>217.68000000000245</v>
      </c>
      <c r="B933" s="325">
        <f t="shared" si="74"/>
        <v>0.90700000000001024</v>
      </c>
      <c r="C933" s="167">
        <f t="shared" si="70"/>
        <v>44.639999999995098</v>
      </c>
      <c r="D933" s="167">
        <f>IF('Lineær programmering opg 4'!$M$4=0,"-",(-A933+'Lineær programmering opg 4'!$M$4)/'Lineær programmering opg 4'!$K$4*-1)</f>
        <v>44.639999999995098</v>
      </c>
      <c r="E933" s="167">
        <f>IF('Lineær programmering opg 4'!$M$5=0,"-",(-A933+'Lineær programmering opg 4'!$M$5)/'Lineær programmering opg 4'!$K$5*-1)</f>
        <v>136.73999999999816</v>
      </c>
      <c r="F933" s="167" t="str">
        <f>IF('Lineær programmering opg 4'!$E$6=0,"-",(-A933+'Lineær programmering opg 4'!$M$6)/'Lineær programmering opg 4'!$K$6*-1)</f>
        <v>-</v>
      </c>
      <c r="G933" s="167" t="str">
        <f>IF('Lineær programmering opg 4'!$D$7=0,"-",((-A933+'Lineær programmering opg 4'!$M$7)/'Lineær programmering opg 4'!$K$7)*-1)</f>
        <v>-</v>
      </c>
      <c r="H933" s="167" t="str">
        <f>IF('Lineær programmering opg 4'!$C$8=0,"-",((-A933+'Lineær programmering opg 4'!$M$8)/'Lineær programmering opg 4'!$K$8)*-1)</f>
        <v>-</v>
      </c>
      <c r="I933" s="167" t="str">
        <f>IF('Lineær programmering opg 4'!$D$8=0,"-",'Lineær programmering opg 4'!$G$8)</f>
        <v>-</v>
      </c>
      <c r="J933" s="295">
        <f>A933*'Lineær programmering opg 4'!$C$11+Datatabel!C933*'Lineær programmering opg 4'!$D$11</f>
        <v>28463.999999999509</v>
      </c>
      <c r="K933" s="9">
        <f t="shared" si="72"/>
        <v>0</v>
      </c>
      <c r="L933" s="9">
        <f t="shared" si="73"/>
        <v>0</v>
      </c>
    </row>
    <row r="934" spans="1:12" ht="15" x14ac:dyDescent="0.25">
      <c r="A934" s="167">
        <f t="shared" si="71"/>
        <v>217.65600000000245</v>
      </c>
      <c r="B934" s="325">
        <f t="shared" si="74"/>
        <v>0.90690000000001025</v>
      </c>
      <c r="C934" s="167">
        <f t="shared" si="70"/>
        <v>44.6879999999951</v>
      </c>
      <c r="D934" s="167">
        <f>IF('Lineær programmering opg 4'!$M$4=0,"-",(-A934+'Lineær programmering opg 4'!$M$4)/'Lineær programmering opg 4'!$K$4*-1)</f>
        <v>44.6879999999951</v>
      </c>
      <c r="E934" s="167">
        <f>IF('Lineær programmering opg 4'!$M$5=0,"-",(-A934+'Lineær programmering opg 4'!$M$5)/'Lineær programmering opg 4'!$K$5*-1)</f>
        <v>136.75799999999816</v>
      </c>
      <c r="F934" s="167" t="str">
        <f>IF('Lineær programmering opg 4'!$E$6=0,"-",(-A934+'Lineær programmering opg 4'!$M$6)/'Lineær programmering opg 4'!$K$6*-1)</f>
        <v>-</v>
      </c>
      <c r="G934" s="167" t="str">
        <f>IF('Lineær programmering opg 4'!$D$7=0,"-",((-A934+'Lineær programmering opg 4'!$M$7)/'Lineær programmering opg 4'!$K$7)*-1)</f>
        <v>-</v>
      </c>
      <c r="H934" s="167" t="str">
        <f>IF('Lineær programmering opg 4'!$C$8=0,"-",((-A934+'Lineær programmering opg 4'!$M$8)/'Lineær programmering opg 4'!$K$8)*-1)</f>
        <v>-</v>
      </c>
      <c r="I934" s="167" t="str">
        <f>IF('Lineær programmering opg 4'!$D$8=0,"-",'Lineær programmering opg 4'!$G$8)</f>
        <v>-</v>
      </c>
      <c r="J934" s="295">
        <f>A934*'Lineær programmering opg 4'!$C$11+Datatabel!C934*'Lineær programmering opg 4'!$D$11</f>
        <v>28468.799999999512</v>
      </c>
      <c r="K934" s="9">
        <f t="shared" si="72"/>
        <v>0</v>
      </c>
      <c r="L934" s="9">
        <f t="shared" si="73"/>
        <v>0</v>
      </c>
    </row>
    <row r="935" spans="1:12" ht="15" x14ac:dyDescent="0.25">
      <c r="A935" s="167">
        <f t="shared" si="71"/>
        <v>217.63200000000245</v>
      </c>
      <c r="B935" s="325">
        <f t="shared" si="74"/>
        <v>0.90680000000001026</v>
      </c>
      <c r="C935" s="167">
        <f t="shared" si="70"/>
        <v>44.735999999995101</v>
      </c>
      <c r="D935" s="167">
        <f>IF('Lineær programmering opg 4'!$M$4=0,"-",(-A935+'Lineær programmering opg 4'!$M$4)/'Lineær programmering opg 4'!$K$4*-1)</f>
        <v>44.735999999995101</v>
      </c>
      <c r="E935" s="167">
        <f>IF('Lineær programmering opg 4'!$M$5=0,"-",(-A935+'Lineær programmering opg 4'!$M$5)/'Lineær programmering opg 4'!$K$5*-1)</f>
        <v>136.77599999999816</v>
      </c>
      <c r="F935" s="167" t="str">
        <f>IF('Lineær programmering opg 4'!$E$6=0,"-",(-A935+'Lineær programmering opg 4'!$M$6)/'Lineær programmering opg 4'!$K$6*-1)</f>
        <v>-</v>
      </c>
      <c r="G935" s="167" t="str">
        <f>IF('Lineær programmering opg 4'!$D$7=0,"-",((-A935+'Lineær programmering opg 4'!$M$7)/'Lineær programmering opg 4'!$K$7)*-1)</f>
        <v>-</v>
      </c>
      <c r="H935" s="167" t="str">
        <f>IF('Lineær programmering opg 4'!$C$8=0,"-",((-A935+'Lineær programmering opg 4'!$M$8)/'Lineær programmering opg 4'!$K$8)*-1)</f>
        <v>-</v>
      </c>
      <c r="I935" s="167" t="str">
        <f>IF('Lineær programmering opg 4'!$D$8=0,"-",'Lineær programmering opg 4'!$G$8)</f>
        <v>-</v>
      </c>
      <c r="J935" s="295">
        <f>A935*'Lineær programmering opg 4'!$C$11+Datatabel!C935*'Lineær programmering opg 4'!$D$11</f>
        <v>28473.599999999511</v>
      </c>
      <c r="K935" s="9">
        <f t="shared" si="72"/>
        <v>0</v>
      </c>
      <c r="L935" s="9">
        <f t="shared" si="73"/>
        <v>0</v>
      </c>
    </row>
    <row r="936" spans="1:12" ht="15" x14ac:dyDescent="0.25">
      <c r="A936" s="167">
        <f t="shared" si="71"/>
        <v>217.60800000000248</v>
      </c>
      <c r="B936" s="325">
        <f t="shared" si="74"/>
        <v>0.90670000000001028</v>
      </c>
      <c r="C936" s="167">
        <f t="shared" si="70"/>
        <v>44.783999999995046</v>
      </c>
      <c r="D936" s="167">
        <f>IF('Lineær programmering opg 4'!$M$4=0,"-",(-A936+'Lineær programmering opg 4'!$M$4)/'Lineær programmering opg 4'!$K$4*-1)</f>
        <v>44.783999999995046</v>
      </c>
      <c r="E936" s="167">
        <f>IF('Lineær programmering opg 4'!$M$5=0,"-",(-A936+'Lineær programmering opg 4'!$M$5)/'Lineær programmering opg 4'!$K$5*-1)</f>
        <v>136.79399999999816</v>
      </c>
      <c r="F936" s="167" t="str">
        <f>IF('Lineær programmering opg 4'!$E$6=0,"-",(-A936+'Lineær programmering opg 4'!$M$6)/'Lineær programmering opg 4'!$K$6*-1)</f>
        <v>-</v>
      </c>
      <c r="G936" s="167" t="str">
        <f>IF('Lineær programmering opg 4'!$D$7=0,"-",((-A936+'Lineær programmering opg 4'!$M$7)/'Lineær programmering opg 4'!$K$7)*-1)</f>
        <v>-</v>
      </c>
      <c r="H936" s="167" t="str">
        <f>IF('Lineær programmering opg 4'!$C$8=0,"-",((-A936+'Lineær programmering opg 4'!$M$8)/'Lineær programmering opg 4'!$K$8)*-1)</f>
        <v>-</v>
      </c>
      <c r="I936" s="167" t="str">
        <f>IF('Lineær programmering opg 4'!$D$8=0,"-",'Lineær programmering opg 4'!$G$8)</f>
        <v>-</v>
      </c>
      <c r="J936" s="295">
        <f>A936*'Lineær programmering opg 4'!$C$11+Datatabel!C936*'Lineær programmering opg 4'!$D$11</f>
        <v>28478.399999999503</v>
      </c>
      <c r="K936" s="9">
        <f t="shared" si="72"/>
        <v>0</v>
      </c>
      <c r="L936" s="9">
        <f t="shared" si="73"/>
        <v>0</v>
      </c>
    </row>
    <row r="937" spans="1:12" ht="15" x14ac:dyDescent="0.25">
      <c r="A937" s="167">
        <f t="shared" si="71"/>
        <v>217.58400000000248</v>
      </c>
      <c r="B937" s="325">
        <f t="shared" si="74"/>
        <v>0.90660000000001029</v>
      </c>
      <c r="C937" s="167">
        <f t="shared" si="70"/>
        <v>44.831999999995048</v>
      </c>
      <c r="D937" s="167">
        <f>IF('Lineær programmering opg 4'!$M$4=0,"-",(-A937+'Lineær programmering opg 4'!$M$4)/'Lineær programmering opg 4'!$K$4*-1)</f>
        <v>44.831999999995048</v>
      </c>
      <c r="E937" s="167">
        <f>IF('Lineær programmering opg 4'!$M$5=0,"-",(-A937+'Lineær programmering opg 4'!$M$5)/'Lineær programmering opg 4'!$K$5*-1)</f>
        <v>136.81199999999816</v>
      </c>
      <c r="F937" s="167" t="str">
        <f>IF('Lineær programmering opg 4'!$E$6=0,"-",(-A937+'Lineær programmering opg 4'!$M$6)/'Lineær programmering opg 4'!$K$6*-1)</f>
        <v>-</v>
      </c>
      <c r="G937" s="167" t="str">
        <f>IF('Lineær programmering opg 4'!$D$7=0,"-",((-A937+'Lineær programmering opg 4'!$M$7)/'Lineær programmering opg 4'!$K$7)*-1)</f>
        <v>-</v>
      </c>
      <c r="H937" s="167" t="str">
        <f>IF('Lineær programmering opg 4'!$C$8=0,"-",((-A937+'Lineær programmering opg 4'!$M$8)/'Lineær programmering opg 4'!$K$8)*-1)</f>
        <v>-</v>
      </c>
      <c r="I937" s="167" t="str">
        <f>IF('Lineær programmering opg 4'!$D$8=0,"-",'Lineær programmering opg 4'!$G$8)</f>
        <v>-</v>
      </c>
      <c r="J937" s="295">
        <f>A937*'Lineær programmering opg 4'!$C$11+Datatabel!C937*'Lineær programmering opg 4'!$D$11</f>
        <v>28483.199999999506</v>
      </c>
      <c r="K937" s="9">
        <f t="shared" si="72"/>
        <v>0</v>
      </c>
      <c r="L937" s="9">
        <f t="shared" si="73"/>
        <v>0</v>
      </c>
    </row>
    <row r="938" spans="1:12" ht="15" x14ac:dyDescent="0.25">
      <c r="A938" s="167">
        <f t="shared" si="71"/>
        <v>217.56000000000247</v>
      </c>
      <c r="B938" s="325">
        <f t="shared" si="74"/>
        <v>0.9065000000000103</v>
      </c>
      <c r="C938" s="167">
        <f t="shared" si="70"/>
        <v>44.87999999999505</v>
      </c>
      <c r="D938" s="167">
        <f>IF('Lineær programmering opg 4'!$M$4=0,"-",(-A938+'Lineær programmering opg 4'!$M$4)/'Lineær programmering opg 4'!$K$4*-1)</f>
        <v>44.87999999999505</v>
      </c>
      <c r="E938" s="167">
        <f>IF('Lineær programmering opg 4'!$M$5=0,"-",(-A938+'Lineær programmering opg 4'!$M$5)/'Lineær programmering opg 4'!$K$5*-1)</f>
        <v>136.82999999999817</v>
      </c>
      <c r="F938" s="167" t="str">
        <f>IF('Lineær programmering opg 4'!$E$6=0,"-",(-A938+'Lineær programmering opg 4'!$M$6)/'Lineær programmering opg 4'!$K$6*-1)</f>
        <v>-</v>
      </c>
      <c r="G938" s="167" t="str">
        <f>IF('Lineær programmering opg 4'!$D$7=0,"-",((-A938+'Lineær programmering opg 4'!$M$7)/'Lineær programmering opg 4'!$K$7)*-1)</f>
        <v>-</v>
      </c>
      <c r="H938" s="167" t="str">
        <f>IF('Lineær programmering opg 4'!$C$8=0,"-",((-A938+'Lineær programmering opg 4'!$M$8)/'Lineær programmering opg 4'!$K$8)*-1)</f>
        <v>-</v>
      </c>
      <c r="I938" s="167" t="str">
        <f>IF('Lineær programmering opg 4'!$D$8=0,"-",'Lineær programmering opg 4'!$G$8)</f>
        <v>-</v>
      </c>
      <c r="J938" s="295">
        <f>A938*'Lineær programmering opg 4'!$C$11+Datatabel!C938*'Lineær programmering opg 4'!$D$11</f>
        <v>28487.999999999505</v>
      </c>
      <c r="K938" s="9">
        <f t="shared" si="72"/>
        <v>0</v>
      </c>
      <c r="L938" s="9">
        <f t="shared" si="73"/>
        <v>0</v>
      </c>
    </row>
    <row r="939" spans="1:12" ht="15" x14ac:dyDescent="0.25">
      <c r="A939" s="167">
        <f t="shared" si="71"/>
        <v>217.53600000000247</v>
      </c>
      <c r="B939" s="325">
        <f t="shared" si="74"/>
        <v>0.90640000000001031</v>
      </c>
      <c r="C939" s="167">
        <f t="shared" si="70"/>
        <v>44.927999999995052</v>
      </c>
      <c r="D939" s="167">
        <f>IF('Lineær programmering opg 4'!$M$4=0,"-",(-A939+'Lineær programmering opg 4'!$M$4)/'Lineær programmering opg 4'!$K$4*-1)</f>
        <v>44.927999999995052</v>
      </c>
      <c r="E939" s="167">
        <f>IF('Lineær programmering opg 4'!$M$5=0,"-",(-A939+'Lineær programmering opg 4'!$M$5)/'Lineær programmering opg 4'!$K$5*-1)</f>
        <v>136.84799999999817</v>
      </c>
      <c r="F939" s="167" t="str">
        <f>IF('Lineær programmering opg 4'!$E$6=0,"-",(-A939+'Lineær programmering opg 4'!$M$6)/'Lineær programmering opg 4'!$K$6*-1)</f>
        <v>-</v>
      </c>
      <c r="G939" s="167" t="str">
        <f>IF('Lineær programmering opg 4'!$D$7=0,"-",((-A939+'Lineær programmering opg 4'!$M$7)/'Lineær programmering opg 4'!$K$7)*-1)</f>
        <v>-</v>
      </c>
      <c r="H939" s="167" t="str">
        <f>IF('Lineær programmering opg 4'!$C$8=0,"-",((-A939+'Lineær programmering opg 4'!$M$8)/'Lineær programmering opg 4'!$K$8)*-1)</f>
        <v>-</v>
      </c>
      <c r="I939" s="167" t="str">
        <f>IF('Lineær programmering opg 4'!$D$8=0,"-",'Lineær programmering opg 4'!$G$8)</f>
        <v>-</v>
      </c>
      <c r="J939" s="295">
        <f>A939*'Lineær programmering opg 4'!$C$11+Datatabel!C939*'Lineær programmering opg 4'!$D$11</f>
        <v>28492.799999999505</v>
      </c>
      <c r="K939" s="9">
        <f t="shared" si="72"/>
        <v>0</v>
      </c>
      <c r="L939" s="9">
        <f t="shared" si="73"/>
        <v>0</v>
      </c>
    </row>
    <row r="940" spans="1:12" ht="15" x14ac:dyDescent="0.25">
      <c r="A940" s="167">
        <f t="shared" si="71"/>
        <v>217.51200000000247</v>
      </c>
      <c r="B940" s="325">
        <f t="shared" si="74"/>
        <v>0.90630000000001032</v>
      </c>
      <c r="C940" s="167">
        <f t="shared" si="70"/>
        <v>44.975999999995054</v>
      </c>
      <c r="D940" s="167">
        <f>IF('Lineær programmering opg 4'!$M$4=0,"-",(-A940+'Lineær programmering opg 4'!$M$4)/'Lineær programmering opg 4'!$K$4*-1)</f>
        <v>44.975999999995054</v>
      </c>
      <c r="E940" s="167">
        <f>IF('Lineær programmering opg 4'!$M$5=0,"-",(-A940+'Lineær programmering opg 4'!$M$5)/'Lineær programmering opg 4'!$K$5*-1)</f>
        <v>136.86599999999817</v>
      </c>
      <c r="F940" s="167" t="str">
        <f>IF('Lineær programmering opg 4'!$E$6=0,"-",(-A940+'Lineær programmering opg 4'!$M$6)/'Lineær programmering opg 4'!$K$6*-1)</f>
        <v>-</v>
      </c>
      <c r="G940" s="167" t="str">
        <f>IF('Lineær programmering opg 4'!$D$7=0,"-",((-A940+'Lineær programmering opg 4'!$M$7)/'Lineær programmering opg 4'!$K$7)*-1)</f>
        <v>-</v>
      </c>
      <c r="H940" s="167" t="str">
        <f>IF('Lineær programmering opg 4'!$C$8=0,"-",((-A940+'Lineær programmering opg 4'!$M$8)/'Lineær programmering opg 4'!$K$8)*-1)</f>
        <v>-</v>
      </c>
      <c r="I940" s="167" t="str">
        <f>IF('Lineær programmering opg 4'!$D$8=0,"-",'Lineær programmering opg 4'!$G$8)</f>
        <v>-</v>
      </c>
      <c r="J940" s="295">
        <f>A940*'Lineær programmering opg 4'!$C$11+Datatabel!C940*'Lineær programmering opg 4'!$D$11</f>
        <v>28497.599999999507</v>
      </c>
      <c r="K940" s="9">
        <f t="shared" si="72"/>
        <v>0</v>
      </c>
      <c r="L940" s="9">
        <f t="shared" si="73"/>
        <v>0</v>
      </c>
    </row>
    <row r="941" spans="1:12" ht="15" x14ac:dyDescent="0.25">
      <c r="A941" s="167">
        <f t="shared" si="71"/>
        <v>217.48800000000247</v>
      </c>
      <c r="B941" s="325">
        <f t="shared" si="74"/>
        <v>0.90620000000001033</v>
      </c>
      <c r="C941" s="167">
        <f t="shared" si="70"/>
        <v>45.023999999995056</v>
      </c>
      <c r="D941" s="167">
        <f>IF('Lineær programmering opg 4'!$M$4=0,"-",(-A941+'Lineær programmering opg 4'!$M$4)/'Lineær programmering opg 4'!$K$4*-1)</f>
        <v>45.023999999995056</v>
      </c>
      <c r="E941" s="167">
        <f>IF('Lineær programmering opg 4'!$M$5=0,"-",(-A941+'Lineær programmering opg 4'!$M$5)/'Lineær programmering opg 4'!$K$5*-1)</f>
        <v>136.88399999999817</v>
      </c>
      <c r="F941" s="167" t="str">
        <f>IF('Lineær programmering opg 4'!$E$6=0,"-",(-A941+'Lineær programmering opg 4'!$M$6)/'Lineær programmering opg 4'!$K$6*-1)</f>
        <v>-</v>
      </c>
      <c r="G941" s="167" t="str">
        <f>IF('Lineær programmering opg 4'!$D$7=0,"-",((-A941+'Lineær programmering opg 4'!$M$7)/'Lineær programmering opg 4'!$K$7)*-1)</f>
        <v>-</v>
      </c>
      <c r="H941" s="167" t="str">
        <f>IF('Lineær programmering opg 4'!$C$8=0,"-",((-A941+'Lineær programmering opg 4'!$M$8)/'Lineær programmering opg 4'!$K$8)*-1)</f>
        <v>-</v>
      </c>
      <c r="I941" s="167" t="str">
        <f>IF('Lineær programmering opg 4'!$D$8=0,"-",'Lineær programmering opg 4'!$G$8)</f>
        <v>-</v>
      </c>
      <c r="J941" s="295">
        <f>A941*'Lineær programmering opg 4'!$C$11+Datatabel!C941*'Lineær programmering opg 4'!$D$11</f>
        <v>28502.399999999507</v>
      </c>
      <c r="K941" s="9">
        <f t="shared" si="72"/>
        <v>0</v>
      </c>
      <c r="L941" s="9">
        <f t="shared" si="73"/>
        <v>0</v>
      </c>
    </row>
    <row r="942" spans="1:12" ht="15" x14ac:dyDescent="0.25">
      <c r="A942" s="167">
        <f t="shared" si="71"/>
        <v>217.46400000000247</v>
      </c>
      <c r="B942" s="325">
        <f t="shared" si="74"/>
        <v>0.90610000000001034</v>
      </c>
      <c r="C942" s="167">
        <f t="shared" si="70"/>
        <v>45.071999999995057</v>
      </c>
      <c r="D942" s="167">
        <f>IF('Lineær programmering opg 4'!$M$4=0,"-",(-A942+'Lineær programmering opg 4'!$M$4)/'Lineær programmering opg 4'!$K$4*-1)</f>
        <v>45.071999999995057</v>
      </c>
      <c r="E942" s="167">
        <f>IF('Lineær programmering opg 4'!$M$5=0,"-",(-A942+'Lineær programmering opg 4'!$M$5)/'Lineær programmering opg 4'!$K$5*-1)</f>
        <v>136.90199999999817</v>
      </c>
      <c r="F942" s="167" t="str">
        <f>IF('Lineær programmering opg 4'!$E$6=0,"-",(-A942+'Lineær programmering opg 4'!$M$6)/'Lineær programmering opg 4'!$K$6*-1)</f>
        <v>-</v>
      </c>
      <c r="G942" s="167" t="str">
        <f>IF('Lineær programmering opg 4'!$D$7=0,"-",((-A942+'Lineær programmering opg 4'!$M$7)/'Lineær programmering opg 4'!$K$7)*-1)</f>
        <v>-</v>
      </c>
      <c r="H942" s="167" t="str">
        <f>IF('Lineær programmering opg 4'!$C$8=0,"-",((-A942+'Lineær programmering opg 4'!$M$8)/'Lineær programmering opg 4'!$K$8)*-1)</f>
        <v>-</v>
      </c>
      <c r="I942" s="167" t="str">
        <f>IF('Lineær programmering opg 4'!$D$8=0,"-",'Lineær programmering opg 4'!$G$8)</f>
        <v>-</v>
      </c>
      <c r="J942" s="295">
        <f>A942*'Lineær programmering opg 4'!$C$11+Datatabel!C942*'Lineær programmering opg 4'!$D$11</f>
        <v>28507.19999999951</v>
      </c>
      <c r="K942" s="9">
        <f t="shared" si="72"/>
        <v>0</v>
      </c>
      <c r="L942" s="9">
        <f t="shared" si="73"/>
        <v>0</v>
      </c>
    </row>
    <row r="943" spans="1:12" ht="15" x14ac:dyDescent="0.25">
      <c r="A943" s="167">
        <f t="shared" si="71"/>
        <v>217.4400000000025</v>
      </c>
      <c r="B943" s="325">
        <f t="shared" si="74"/>
        <v>0.90600000000001035</v>
      </c>
      <c r="C943" s="167">
        <f t="shared" si="70"/>
        <v>45.119999999995002</v>
      </c>
      <c r="D943" s="167">
        <f>IF('Lineær programmering opg 4'!$M$4=0,"-",(-A943+'Lineær programmering opg 4'!$M$4)/'Lineær programmering opg 4'!$K$4*-1)</f>
        <v>45.119999999995002</v>
      </c>
      <c r="E943" s="167">
        <f>IF('Lineær programmering opg 4'!$M$5=0,"-",(-A943+'Lineær programmering opg 4'!$M$5)/'Lineær programmering opg 4'!$K$5*-1)</f>
        <v>136.91999999999814</v>
      </c>
      <c r="F943" s="167" t="str">
        <f>IF('Lineær programmering opg 4'!$E$6=0,"-",(-A943+'Lineær programmering opg 4'!$M$6)/'Lineær programmering opg 4'!$K$6*-1)</f>
        <v>-</v>
      </c>
      <c r="G943" s="167" t="str">
        <f>IF('Lineær programmering opg 4'!$D$7=0,"-",((-A943+'Lineær programmering opg 4'!$M$7)/'Lineær programmering opg 4'!$K$7)*-1)</f>
        <v>-</v>
      </c>
      <c r="H943" s="167" t="str">
        <f>IF('Lineær programmering opg 4'!$C$8=0,"-",((-A943+'Lineær programmering opg 4'!$M$8)/'Lineær programmering opg 4'!$K$8)*-1)</f>
        <v>-</v>
      </c>
      <c r="I943" s="167" t="str">
        <f>IF('Lineær programmering opg 4'!$D$8=0,"-",'Lineær programmering opg 4'!$G$8)</f>
        <v>-</v>
      </c>
      <c r="J943" s="295">
        <f>A943*'Lineær programmering opg 4'!$C$11+Datatabel!C943*'Lineær programmering opg 4'!$D$11</f>
        <v>28511.999999999502</v>
      </c>
      <c r="K943" s="9">
        <f t="shared" si="72"/>
        <v>0</v>
      </c>
      <c r="L943" s="9">
        <f t="shared" si="73"/>
        <v>0</v>
      </c>
    </row>
    <row r="944" spans="1:12" ht="15" x14ac:dyDescent="0.25">
      <c r="A944" s="167">
        <f t="shared" si="71"/>
        <v>217.4160000000025</v>
      </c>
      <c r="B944" s="325">
        <f t="shared" si="74"/>
        <v>0.90590000000001036</v>
      </c>
      <c r="C944" s="167">
        <f t="shared" si="70"/>
        <v>45.167999999995004</v>
      </c>
      <c r="D944" s="167">
        <f>IF('Lineær programmering opg 4'!$M$4=0,"-",(-A944+'Lineær programmering opg 4'!$M$4)/'Lineær programmering opg 4'!$K$4*-1)</f>
        <v>45.167999999995004</v>
      </c>
      <c r="E944" s="167">
        <f>IF('Lineær programmering opg 4'!$M$5=0,"-",(-A944+'Lineær programmering opg 4'!$M$5)/'Lineær programmering opg 4'!$K$5*-1)</f>
        <v>136.93799999999814</v>
      </c>
      <c r="F944" s="167" t="str">
        <f>IF('Lineær programmering opg 4'!$E$6=0,"-",(-A944+'Lineær programmering opg 4'!$M$6)/'Lineær programmering opg 4'!$K$6*-1)</f>
        <v>-</v>
      </c>
      <c r="G944" s="167" t="str">
        <f>IF('Lineær programmering opg 4'!$D$7=0,"-",((-A944+'Lineær programmering opg 4'!$M$7)/'Lineær programmering opg 4'!$K$7)*-1)</f>
        <v>-</v>
      </c>
      <c r="H944" s="167" t="str">
        <f>IF('Lineær programmering opg 4'!$C$8=0,"-",((-A944+'Lineær programmering opg 4'!$M$8)/'Lineær programmering opg 4'!$K$8)*-1)</f>
        <v>-</v>
      </c>
      <c r="I944" s="167" t="str">
        <f>IF('Lineær programmering opg 4'!$D$8=0,"-",'Lineær programmering opg 4'!$G$8)</f>
        <v>-</v>
      </c>
      <c r="J944" s="295">
        <f>A944*'Lineær programmering opg 4'!$C$11+Datatabel!C944*'Lineær programmering opg 4'!$D$11</f>
        <v>28516.799999999501</v>
      </c>
      <c r="K944" s="9">
        <f t="shared" si="72"/>
        <v>0</v>
      </c>
      <c r="L944" s="9">
        <f t="shared" si="73"/>
        <v>0</v>
      </c>
    </row>
    <row r="945" spans="1:12" ht="15" x14ac:dyDescent="0.25">
      <c r="A945" s="167">
        <f t="shared" si="71"/>
        <v>217.3920000000025</v>
      </c>
      <c r="B945" s="325">
        <f t="shared" si="74"/>
        <v>0.90580000000001037</v>
      </c>
      <c r="C945" s="167">
        <f t="shared" si="70"/>
        <v>45.215999999995006</v>
      </c>
      <c r="D945" s="167">
        <f>IF('Lineær programmering opg 4'!$M$4=0,"-",(-A945+'Lineær programmering opg 4'!$M$4)/'Lineær programmering opg 4'!$K$4*-1)</f>
        <v>45.215999999995006</v>
      </c>
      <c r="E945" s="167">
        <f>IF('Lineær programmering opg 4'!$M$5=0,"-",(-A945+'Lineær programmering opg 4'!$M$5)/'Lineær programmering opg 4'!$K$5*-1)</f>
        <v>136.95599999999814</v>
      </c>
      <c r="F945" s="167" t="str">
        <f>IF('Lineær programmering opg 4'!$E$6=0,"-",(-A945+'Lineær programmering opg 4'!$M$6)/'Lineær programmering opg 4'!$K$6*-1)</f>
        <v>-</v>
      </c>
      <c r="G945" s="167" t="str">
        <f>IF('Lineær programmering opg 4'!$D$7=0,"-",((-A945+'Lineær programmering opg 4'!$M$7)/'Lineær programmering opg 4'!$K$7)*-1)</f>
        <v>-</v>
      </c>
      <c r="H945" s="167" t="str">
        <f>IF('Lineær programmering opg 4'!$C$8=0,"-",((-A945+'Lineær programmering opg 4'!$M$8)/'Lineær programmering opg 4'!$K$8)*-1)</f>
        <v>-</v>
      </c>
      <c r="I945" s="167" t="str">
        <f>IF('Lineær programmering opg 4'!$D$8=0,"-",'Lineær programmering opg 4'!$G$8)</f>
        <v>-</v>
      </c>
      <c r="J945" s="295">
        <f>A945*'Lineær programmering opg 4'!$C$11+Datatabel!C945*'Lineær programmering opg 4'!$D$11</f>
        <v>28521.5999999995</v>
      </c>
      <c r="K945" s="9">
        <f t="shared" si="72"/>
        <v>0</v>
      </c>
      <c r="L945" s="9">
        <f t="shared" si="73"/>
        <v>0</v>
      </c>
    </row>
    <row r="946" spans="1:12" ht="15" x14ac:dyDescent="0.25">
      <c r="A946" s="167">
        <f t="shared" si="71"/>
        <v>217.3680000000025</v>
      </c>
      <c r="B946" s="325">
        <f t="shared" si="74"/>
        <v>0.90570000000001039</v>
      </c>
      <c r="C946" s="167">
        <f t="shared" si="70"/>
        <v>45.263999999995008</v>
      </c>
      <c r="D946" s="167">
        <f>IF('Lineær programmering opg 4'!$M$4=0,"-",(-A946+'Lineær programmering opg 4'!$M$4)/'Lineær programmering opg 4'!$K$4*-1)</f>
        <v>45.263999999995008</v>
      </c>
      <c r="E946" s="167">
        <f>IF('Lineær programmering opg 4'!$M$5=0,"-",(-A946+'Lineær programmering opg 4'!$M$5)/'Lineær programmering opg 4'!$K$5*-1)</f>
        <v>136.97399999999814</v>
      </c>
      <c r="F946" s="167" t="str">
        <f>IF('Lineær programmering opg 4'!$E$6=0,"-",(-A946+'Lineær programmering opg 4'!$M$6)/'Lineær programmering opg 4'!$K$6*-1)</f>
        <v>-</v>
      </c>
      <c r="G946" s="167" t="str">
        <f>IF('Lineær programmering opg 4'!$D$7=0,"-",((-A946+'Lineær programmering opg 4'!$M$7)/'Lineær programmering opg 4'!$K$7)*-1)</f>
        <v>-</v>
      </c>
      <c r="H946" s="167" t="str">
        <f>IF('Lineær programmering opg 4'!$C$8=0,"-",((-A946+'Lineær programmering opg 4'!$M$8)/'Lineær programmering opg 4'!$K$8)*-1)</f>
        <v>-</v>
      </c>
      <c r="I946" s="167" t="str">
        <f>IF('Lineær programmering opg 4'!$D$8=0,"-",'Lineær programmering opg 4'!$G$8)</f>
        <v>-</v>
      </c>
      <c r="J946" s="295">
        <f>A946*'Lineær programmering opg 4'!$C$11+Datatabel!C946*'Lineær programmering opg 4'!$D$11</f>
        <v>28526.399999999499</v>
      </c>
      <c r="K946" s="9">
        <f t="shared" si="72"/>
        <v>0</v>
      </c>
      <c r="L946" s="9">
        <f t="shared" si="73"/>
        <v>0</v>
      </c>
    </row>
    <row r="947" spans="1:12" ht="15" x14ac:dyDescent="0.25">
      <c r="A947" s="167">
        <f t="shared" si="71"/>
        <v>217.3440000000025</v>
      </c>
      <c r="B947" s="325">
        <f t="shared" si="74"/>
        <v>0.9056000000000104</v>
      </c>
      <c r="C947" s="167">
        <f t="shared" si="70"/>
        <v>45.31199999999501</v>
      </c>
      <c r="D947" s="167">
        <f>IF('Lineær programmering opg 4'!$M$4=0,"-",(-A947+'Lineær programmering opg 4'!$M$4)/'Lineær programmering opg 4'!$K$4*-1)</f>
        <v>45.31199999999501</v>
      </c>
      <c r="E947" s="167">
        <f>IF('Lineær programmering opg 4'!$M$5=0,"-",(-A947+'Lineær programmering opg 4'!$M$5)/'Lineær programmering opg 4'!$K$5*-1)</f>
        <v>136.99199999999814</v>
      </c>
      <c r="F947" s="167" t="str">
        <f>IF('Lineær programmering opg 4'!$E$6=0,"-",(-A947+'Lineær programmering opg 4'!$M$6)/'Lineær programmering opg 4'!$K$6*-1)</f>
        <v>-</v>
      </c>
      <c r="G947" s="167" t="str">
        <f>IF('Lineær programmering opg 4'!$D$7=0,"-",((-A947+'Lineær programmering opg 4'!$M$7)/'Lineær programmering opg 4'!$K$7)*-1)</f>
        <v>-</v>
      </c>
      <c r="H947" s="167" t="str">
        <f>IF('Lineær programmering opg 4'!$C$8=0,"-",((-A947+'Lineær programmering opg 4'!$M$8)/'Lineær programmering opg 4'!$K$8)*-1)</f>
        <v>-</v>
      </c>
      <c r="I947" s="167" t="str">
        <f>IF('Lineær programmering opg 4'!$D$8=0,"-",'Lineær programmering opg 4'!$G$8)</f>
        <v>-</v>
      </c>
      <c r="J947" s="295">
        <f>A947*'Lineær programmering opg 4'!$C$11+Datatabel!C947*'Lineær programmering opg 4'!$D$11</f>
        <v>28531.199999999502</v>
      </c>
      <c r="K947" s="9">
        <f t="shared" si="72"/>
        <v>0</v>
      </c>
      <c r="L947" s="9">
        <f t="shared" si="73"/>
        <v>0</v>
      </c>
    </row>
    <row r="948" spans="1:12" ht="15" x14ac:dyDescent="0.25">
      <c r="A948" s="167">
        <f t="shared" si="71"/>
        <v>217.32000000000249</v>
      </c>
      <c r="B948" s="325">
        <f t="shared" si="74"/>
        <v>0.90550000000001041</v>
      </c>
      <c r="C948" s="167">
        <f t="shared" si="70"/>
        <v>45.359999999995011</v>
      </c>
      <c r="D948" s="167">
        <f>IF('Lineær programmering opg 4'!$M$4=0,"-",(-A948+'Lineær programmering opg 4'!$M$4)/'Lineær programmering opg 4'!$K$4*-1)</f>
        <v>45.359999999995011</v>
      </c>
      <c r="E948" s="167">
        <f>IF('Lineær programmering opg 4'!$M$5=0,"-",(-A948+'Lineær programmering opg 4'!$M$5)/'Lineær programmering opg 4'!$K$5*-1)</f>
        <v>137.00999999999814</v>
      </c>
      <c r="F948" s="167" t="str">
        <f>IF('Lineær programmering opg 4'!$E$6=0,"-",(-A948+'Lineær programmering opg 4'!$M$6)/'Lineær programmering opg 4'!$K$6*-1)</f>
        <v>-</v>
      </c>
      <c r="G948" s="167" t="str">
        <f>IF('Lineær programmering opg 4'!$D$7=0,"-",((-A948+'Lineær programmering opg 4'!$M$7)/'Lineær programmering opg 4'!$K$7)*-1)</f>
        <v>-</v>
      </c>
      <c r="H948" s="167" t="str">
        <f>IF('Lineær programmering opg 4'!$C$8=0,"-",((-A948+'Lineær programmering opg 4'!$M$8)/'Lineær programmering opg 4'!$K$8)*-1)</f>
        <v>-</v>
      </c>
      <c r="I948" s="167" t="str">
        <f>IF('Lineær programmering opg 4'!$D$8=0,"-",'Lineær programmering opg 4'!$G$8)</f>
        <v>-</v>
      </c>
      <c r="J948" s="295">
        <f>A948*'Lineær programmering opg 4'!$C$11+Datatabel!C948*'Lineær programmering opg 4'!$D$11</f>
        <v>28535.999999999502</v>
      </c>
      <c r="K948" s="9">
        <f t="shared" si="72"/>
        <v>0</v>
      </c>
      <c r="L948" s="9">
        <f t="shared" si="73"/>
        <v>0</v>
      </c>
    </row>
    <row r="949" spans="1:12" ht="15" x14ac:dyDescent="0.25">
      <c r="A949" s="167">
        <f t="shared" si="71"/>
        <v>217.29600000000249</v>
      </c>
      <c r="B949" s="325">
        <f t="shared" si="74"/>
        <v>0.90540000000001042</v>
      </c>
      <c r="C949" s="167">
        <f t="shared" si="70"/>
        <v>45.407999999995013</v>
      </c>
      <c r="D949" s="167">
        <f>IF('Lineær programmering opg 4'!$M$4=0,"-",(-A949+'Lineær programmering opg 4'!$M$4)/'Lineær programmering opg 4'!$K$4*-1)</f>
        <v>45.407999999995013</v>
      </c>
      <c r="E949" s="167">
        <f>IF('Lineær programmering opg 4'!$M$5=0,"-",(-A949+'Lineær programmering opg 4'!$M$5)/'Lineær programmering opg 4'!$K$5*-1)</f>
        <v>137.02799999999814</v>
      </c>
      <c r="F949" s="167" t="str">
        <f>IF('Lineær programmering opg 4'!$E$6=0,"-",(-A949+'Lineær programmering opg 4'!$M$6)/'Lineær programmering opg 4'!$K$6*-1)</f>
        <v>-</v>
      </c>
      <c r="G949" s="167" t="str">
        <f>IF('Lineær programmering opg 4'!$D$7=0,"-",((-A949+'Lineær programmering opg 4'!$M$7)/'Lineær programmering opg 4'!$K$7)*-1)</f>
        <v>-</v>
      </c>
      <c r="H949" s="167" t="str">
        <f>IF('Lineær programmering opg 4'!$C$8=0,"-",((-A949+'Lineær programmering opg 4'!$M$8)/'Lineær programmering opg 4'!$K$8)*-1)</f>
        <v>-</v>
      </c>
      <c r="I949" s="167" t="str">
        <f>IF('Lineær programmering opg 4'!$D$8=0,"-",'Lineær programmering opg 4'!$G$8)</f>
        <v>-</v>
      </c>
      <c r="J949" s="295">
        <f>A949*'Lineær programmering opg 4'!$C$11+Datatabel!C949*'Lineær programmering opg 4'!$D$11</f>
        <v>28540.799999999501</v>
      </c>
      <c r="K949" s="9">
        <f t="shared" si="72"/>
        <v>0</v>
      </c>
      <c r="L949" s="9">
        <f t="shared" si="73"/>
        <v>0</v>
      </c>
    </row>
    <row r="950" spans="1:12" ht="15" x14ac:dyDescent="0.25">
      <c r="A950" s="167">
        <f t="shared" si="71"/>
        <v>217.27200000000249</v>
      </c>
      <c r="B950" s="325">
        <f t="shared" si="74"/>
        <v>0.90530000000001043</v>
      </c>
      <c r="C950" s="167">
        <f t="shared" si="70"/>
        <v>45.455999999995015</v>
      </c>
      <c r="D950" s="167">
        <f>IF('Lineær programmering opg 4'!$M$4=0,"-",(-A950+'Lineær programmering opg 4'!$M$4)/'Lineær programmering opg 4'!$K$4*-1)</f>
        <v>45.455999999995015</v>
      </c>
      <c r="E950" s="167">
        <f>IF('Lineær programmering opg 4'!$M$5=0,"-",(-A950+'Lineær programmering opg 4'!$M$5)/'Lineær programmering opg 4'!$K$5*-1)</f>
        <v>137.04599999999814</v>
      </c>
      <c r="F950" s="167" t="str">
        <f>IF('Lineær programmering opg 4'!$E$6=0,"-",(-A950+'Lineær programmering opg 4'!$M$6)/'Lineær programmering opg 4'!$K$6*-1)</f>
        <v>-</v>
      </c>
      <c r="G950" s="167" t="str">
        <f>IF('Lineær programmering opg 4'!$D$7=0,"-",((-A950+'Lineær programmering opg 4'!$M$7)/'Lineær programmering opg 4'!$K$7)*-1)</f>
        <v>-</v>
      </c>
      <c r="H950" s="167" t="str">
        <f>IF('Lineær programmering opg 4'!$C$8=0,"-",((-A950+'Lineær programmering opg 4'!$M$8)/'Lineær programmering opg 4'!$K$8)*-1)</f>
        <v>-</v>
      </c>
      <c r="I950" s="167" t="str">
        <f>IF('Lineær programmering opg 4'!$D$8=0,"-",'Lineær programmering opg 4'!$G$8)</f>
        <v>-</v>
      </c>
      <c r="J950" s="295">
        <f>A950*'Lineær programmering opg 4'!$C$11+Datatabel!C950*'Lineær programmering opg 4'!$D$11</f>
        <v>28545.5999999995</v>
      </c>
      <c r="K950" s="9">
        <f t="shared" si="72"/>
        <v>0</v>
      </c>
      <c r="L950" s="9">
        <f t="shared" si="73"/>
        <v>0</v>
      </c>
    </row>
    <row r="951" spans="1:12" ht="15" x14ac:dyDescent="0.25">
      <c r="A951" s="167">
        <f t="shared" si="71"/>
        <v>217.24800000000249</v>
      </c>
      <c r="B951" s="325">
        <f t="shared" si="74"/>
        <v>0.90520000000001044</v>
      </c>
      <c r="C951" s="167">
        <f t="shared" si="70"/>
        <v>45.503999999995017</v>
      </c>
      <c r="D951" s="167">
        <f>IF('Lineær programmering opg 4'!$M$4=0,"-",(-A951+'Lineær programmering opg 4'!$M$4)/'Lineær programmering opg 4'!$K$4*-1)</f>
        <v>45.503999999995017</v>
      </c>
      <c r="E951" s="167">
        <f>IF('Lineær programmering opg 4'!$M$5=0,"-",(-A951+'Lineær programmering opg 4'!$M$5)/'Lineær programmering opg 4'!$K$5*-1)</f>
        <v>137.06399999999815</v>
      </c>
      <c r="F951" s="167" t="str">
        <f>IF('Lineær programmering opg 4'!$E$6=0,"-",(-A951+'Lineær programmering opg 4'!$M$6)/'Lineær programmering opg 4'!$K$6*-1)</f>
        <v>-</v>
      </c>
      <c r="G951" s="167" t="str">
        <f>IF('Lineær programmering opg 4'!$D$7=0,"-",((-A951+'Lineær programmering opg 4'!$M$7)/'Lineær programmering opg 4'!$K$7)*-1)</f>
        <v>-</v>
      </c>
      <c r="H951" s="167" t="str">
        <f>IF('Lineær programmering opg 4'!$C$8=0,"-",((-A951+'Lineær programmering opg 4'!$M$8)/'Lineær programmering opg 4'!$K$8)*-1)</f>
        <v>-</v>
      </c>
      <c r="I951" s="167" t="str">
        <f>IF('Lineær programmering opg 4'!$D$8=0,"-",'Lineær programmering opg 4'!$G$8)</f>
        <v>-</v>
      </c>
      <c r="J951" s="295">
        <f>A951*'Lineær programmering opg 4'!$C$11+Datatabel!C951*'Lineær programmering opg 4'!$D$11</f>
        <v>28550.399999999503</v>
      </c>
      <c r="K951" s="9">
        <f t="shared" si="72"/>
        <v>0</v>
      </c>
      <c r="L951" s="9">
        <f t="shared" si="73"/>
        <v>0</v>
      </c>
    </row>
    <row r="952" spans="1:12" ht="15" x14ac:dyDescent="0.25">
      <c r="A952" s="167">
        <f t="shared" si="71"/>
        <v>217.22400000000252</v>
      </c>
      <c r="B952" s="325">
        <f t="shared" si="74"/>
        <v>0.90510000000001045</v>
      </c>
      <c r="C952" s="167">
        <f t="shared" si="70"/>
        <v>45.551999999994962</v>
      </c>
      <c r="D952" s="167">
        <f>IF('Lineær programmering opg 4'!$M$4=0,"-",(-A952+'Lineær programmering opg 4'!$M$4)/'Lineær programmering opg 4'!$K$4*-1)</f>
        <v>45.551999999994962</v>
      </c>
      <c r="E952" s="167">
        <f>IF('Lineær programmering opg 4'!$M$5=0,"-",(-A952+'Lineær programmering opg 4'!$M$5)/'Lineær programmering opg 4'!$K$5*-1)</f>
        <v>137.08199999999812</v>
      </c>
      <c r="F952" s="167" t="str">
        <f>IF('Lineær programmering opg 4'!$E$6=0,"-",(-A952+'Lineær programmering opg 4'!$M$6)/'Lineær programmering opg 4'!$K$6*-1)</f>
        <v>-</v>
      </c>
      <c r="G952" s="167" t="str">
        <f>IF('Lineær programmering opg 4'!$D$7=0,"-",((-A952+'Lineær programmering opg 4'!$M$7)/'Lineær programmering opg 4'!$K$7)*-1)</f>
        <v>-</v>
      </c>
      <c r="H952" s="167" t="str">
        <f>IF('Lineær programmering opg 4'!$C$8=0,"-",((-A952+'Lineær programmering opg 4'!$M$8)/'Lineær programmering opg 4'!$K$8)*-1)</f>
        <v>-</v>
      </c>
      <c r="I952" s="167" t="str">
        <f>IF('Lineær programmering opg 4'!$D$8=0,"-",'Lineær programmering opg 4'!$G$8)</f>
        <v>-</v>
      </c>
      <c r="J952" s="295">
        <f>A952*'Lineær programmering opg 4'!$C$11+Datatabel!C952*'Lineær programmering opg 4'!$D$11</f>
        <v>28555.199999999495</v>
      </c>
      <c r="K952" s="9">
        <f t="shared" si="72"/>
        <v>0</v>
      </c>
      <c r="L952" s="9">
        <f t="shared" si="73"/>
        <v>0</v>
      </c>
    </row>
    <row r="953" spans="1:12" ht="15" x14ac:dyDescent="0.25">
      <c r="A953" s="167">
        <f t="shared" si="71"/>
        <v>217.20000000000252</v>
      </c>
      <c r="B953" s="325">
        <f t="shared" si="74"/>
        <v>0.90500000000001046</v>
      </c>
      <c r="C953" s="167">
        <f t="shared" si="70"/>
        <v>45.599999999994964</v>
      </c>
      <c r="D953" s="167">
        <f>IF('Lineær programmering opg 4'!$M$4=0,"-",(-A953+'Lineær programmering opg 4'!$M$4)/'Lineær programmering opg 4'!$K$4*-1)</f>
        <v>45.599999999994964</v>
      </c>
      <c r="E953" s="167">
        <f>IF('Lineær programmering opg 4'!$M$5=0,"-",(-A953+'Lineær programmering opg 4'!$M$5)/'Lineær programmering opg 4'!$K$5*-1)</f>
        <v>137.09999999999812</v>
      </c>
      <c r="F953" s="167" t="str">
        <f>IF('Lineær programmering opg 4'!$E$6=0,"-",(-A953+'Lineær programmering opg 4'!$M$6)/'Lineær programmering opg 4'!$K$6*-1)</f>
        <v>-</v>
      </c>
      <c r="G953" s="167" t="str">
        <f>IF('Lineær programmering opg 4'!$D$7=0,"-",((-A953+'Lineær programmering opg 4'!$M$7)/'Lineær programmering opg 4'!$K$7)*-1)</f>
        <v>-</v>
      </c>
      <c r="H953" s="167" t="str">
        <f>IF('Lineær programmering opg 4'!$C$8=0,"-",((-A953+'Lineær programmering opg 4'!$M$8)/'Lineær programmering opg 4'!$K$8)*-1)</f>
        <v>-</v>
      </c>
      <c r="I953" s="167" t="str">
        <f>IF('Lineær programmering opg 4'!$D$8=0,"-",'Lineær programmering opg 4'!$G$8)</f>
        <v>-</v>
      </c>
      <c r="J953" s="295">
        <f>A953*'Lineær programmering opg 4'!$C$11+Datatabel!C953*'Lineær programmering opg 4'!$D$11</f>
        <v>28559.999999999494</v>
      </c>
      <c r="K953" s="9">
        <f t="shared" si="72"/>
        <v>0</v>
      </c>
      <c r="L953" s="9">
        <f t="shared" si="73"/>
        <v>0</v>
      </c>
    </row>
    <row r="954" spans="1:12" ht="15" x14ac:dyDescent="0.25">
      <c r="A954" s="167">
        <f t="shared" si="71"/>
        <v>217.17600000000252</v>
      </c>
      <c r="B954" s="325">
        <f t="shared" si="74"/>
        <v>0.90490000000001047</v>
      </c>
      <c r="C954" s="167">
        <f t="shared" si="70"/>
        <v>45.647999999994965</v>
      </c>
      <c r="D954" s="167">
        <f>IF('Lineær programmering opg 4'!$M$4=0,"-",(-A954+'Lineær programmering opg 4'!$M$4)/'Lineær programmering opg 4'!$K$4*-1)</f>
        <v>45.647999999994965</v>
      </c>
      <c r="E954" s="167">
        <f>IF('Lineær programmering opg 4'!$M$5=0,"-",(-A954+'Lineær programmering opg 4'!$M$5)/'Lineær programmering opg 4'!$K$5*-1)</f>
        <v>137.11799999999812</v>
      </c>
      <c r="F954" s="167" t="str">
        <f>IF('Lineær programmering opg 4'!$E$6=0,"-",(-A954+'Lineær programmering opg 4'!$M$6)/'Lineær programmering opg 4'!$K$6*-1)</f>
        <v>-</v>
      </c>
      <c r="G954" s="167" t="str">
        <f>IF('Lineær programmering opg 4'!$D$7=0,"-",((-A954+'Lineær programmering opg 4'!$M$7)/'Lineær programmering opg 4'!$K$7)*-1)</f>
        <v>-</v>
      </c>
      <c r="H954" s="167" t="str">
        <f>IF('Lineær programmering opg 4'!$C$8=0,"-",((-A954+'Lineær programmering opg 4'!$M$8)/'Lineær programmering opg 4'!$K$8)*-1)</f>
        <v>-</v>
      </c>
      <c r="I954" s="167" t="str">
        <f>IF('Lineær programmering opg 4'!$D$8=0,"-",'Lineær programmering opg 4'!$G$8)</f>
        <v>-</v>
      </c>
      <c r="J954" s="295">
        <f>A954*'Lineær programmering opg 4'!$C$11+Datatabel!C954*'Lineær programmering opg 4'!$D$11</f>
        <v>28564.799999999497</v>
      </c>
      <c r="K954" s="9">
        <f t="shared" si="72"/>
        <v>0</v>
      </c>
      <c r="L954" s="9">
        <f t="shared" si="73"/>
        <v>0</v>
      </c>
    </row>
    <row r="955" spans="1:12" ht="15" x14ac:dyDescent="0.25">
      <c r="A955" s="167">
        <f t="shared" si="71"/>
        <v>217.15200000000252</v>
      </c>
      <c r="B955" s="325">
        <f t="shared" si="74"/>
        <v>0.90480000000001048</v>
      </c>
      <c r="C955" s="167">
        <f t="shared" si="70"/>
        <v>45.695999999994967</v>
      </c>
      <c r="D955" s="167">
        <f>IF('Lineær programmering opg 4'!$M$4=0,"-",(-A955+'Lineær programmering opg 4'!$M$4)/'Lineær programmering opg 4'!$K$4*-1)</f>
        <v>45.695999999994967</v>
      </c>
      <c r="E955" s="167">
        <f>IF('Lineær programmering opg 4'!$M$5=0,"-",(-A955+'Lineær programmering opg 4'!$M$5)/'Lineær programmering opg 4'!$K$5*-1)</f>
        <v>137.13599999999812</v>
      </c>
      <c r="F955" s="167" t="str">
        <f>IF('Lineær programmering opg 4'!$E$6=0,"-",(-A955+'Lineær programmering opg 4'!$M$6)/'Lineær programmering opg 4'!$K$6*-1)</f>
        <v>-</v>
      </c>
      <c r="G955" s="167" t="str">
        <f>IF('Lineær programmering opg 4'!$D$7=0,"-",((-A955+'Lineær programmering opg 4'!$M$7)/'Lineær programmering opg 4'!$K$7)*-1)</f>
        <v>-</v>
      </c>
      <c r="H955" s="167" t="str">
        <f>IF('Lineær programmering opg 4'!$C$8=0,"-",((-A955+'Lineær programmering opg 4'!$M$8)/'Lineær programmering opg 4'!$K$8)*-1)</f>
        <v>-</v>
      </c>
      <c r="I955" s="167" t="str">
        <f>IF('Lineær programmering opg 4'!$D$8=0,"-",'Lineær programmering opg 4'!$G$8)</f>
        <v>-</v>
      </c>
      <c r="J955" s="295">
        <f>A955*'Lineær programmering opg 4'!$C$11+Datatabel!C955*'Lineær programmering opg 4'!$D$11</f>
        <v>28569.599999999497</v>
      </c>
      <c r="K955" s="9">
        <f t="shared" si="72"/>
        <v>0</v>
      </c>
      <c r="L955" s="9">
        <f t="shared" si="73"/>
        <v>0</v>
      </c>
    </row>
    <row r="956" spans="1:12" ht="15" x14ac:dyDescent="0.25">
      <c r="A956" s="167">
        <f t="shared" si="71"/>
        <v>217.12800000000252</v>
      </c>
      <c r="B956" s="325">
        <f t="shared" si="74"/>
        <v>0.9047000000000105</v>
      </c>
      <c r="C956" s="167">
        <f t="shared" si="70"/>
        <v>45.743999999994969</v>
      </c>
      <c r="D956" s="167">
        <f>IF('Lineær programmering opg 4'!$M$4=0,"-",(-A956+'Lineær programmering opg 4'!$M$4)/'Lineær programmering opg 4'!$K$4*-1)</f>
        <v>45.743999999994969</v>
      </c>
      <c r="E956" s="167">
        <f>IF('Lineær programmering opg 4'!$M$5=0,"-",(-A956+'Lineær programmering opg 4'!$M$5)/'Lineær programmering opg 4'!$K$5*-1)</f>
        <v>137.15399999999812</v>
      </c>
      <c r="F956" s="167" t="str">
        <f>IF('Lineær programmering opg 4'!$E$6=0,"-",(-A956+'Lineær programmering opg 4'!$M$6)/'Lineær programmering opg 4'!$K$6*-1)</f>
        <v>-</v>
      </c>
      <c r="G956" s="167" t="str">
        <f>IF('Lineær programmering opg 4'!$D$7=0,"-",((-A956+'Lineær programmering opg 4'!$M$7)/'Lineær programmering opg 4'!$K$7)*-1)</f>
        <v>-</v>
      </c>
      <c r="H956" s="167" t="str">
        <f>IF('Lineær programmering opg 4'!$C$8=0,"-",((-A956+'Lineær programmering opg 4'!$M$8)/'Lineær programmering opg 4'!$K$8)*-1)</f>
        <v>-</v>
      </c>
      <c r="I956" s="167" t="str">
        <f>IF('Lineær programmering opg 4'!$D$8=0,"-",'Lineær programmering opg 4'!$G$8)</f>
        <v>-</v>
      </c>
      <c r="J956" s="295">
        <f>A956*'Lineær programmering opg 4'!$C$11+Datatabel!C956*'Lineær programmering opg 4'!$D$11</f>
        <v>28574.399999999496</v>
      </c>
      <c r="K956" s="9">
        <f t="shared" si="72"/>
        <v>0</v>
      </c>
      <c r="L956" s="9">
        <f t="shared" si="73"/>
        <v>0</v>
      </c>
    </row>
    <row r="957" spans="1:12" ht="15" x14ac:dyDescent="0.25">
      <c r="A957" s="167">
        <f t="shared" si="71"/>
        <v>217.10400000000251</v>
      </c>
      <c r="B957" s="325">
        <f t="shared" si="74"/>
        <v>0.90460000000001051</v>
      </c>
      <c r="C957" s="167">
        <f t="shared" si="70"/>
        <v>45.791999999994971</v>
      </c>
      <c r="D957" s="167">
        <f>IF('Lineær programmering opg 4'!$M$4=0,"-",(-A957+'Lineær programmering opg 4'!$M$4)/'Lineær programmering opg 4'!$K$4*-1)</f>
        <v>45.791999999994971</v>
      </c>
      <c r="E957" s="167">
        <f>IF('Lineær programmering opg 4'!$M$5=0,"-",(-A957+'Lineær programmering opg 4'!$M$5)/'Lineær programmering opg 4'!$K$5*-1)</f>
        <v>137.17199999999812</v>
      </c>
      <c r="F957" s="167" t="str">
        <f>IF('Lineær programmering opg 4'!$E$6=0,"-",(-A957+'Lineær programmering opg 4'!$M$6)/'Lineær programmering opg 4'!$K$6*-1)</f>
        <v>-</v>
      </c>
      <c r="G957" s="167" t="str">
        <f>IF('Lineær programmering opg 4'!$D$7=0,"-",((-A957+'Lineær programmering opg 4'!$M$7)/'Lineær programmering opg 4'!$K$7)*-1)</f>
        <v>-</v>
      </c>
      <c r="H957" s="167" t="str">
        <f>IF('Lineær programmering opg 4'!$C$8=0,"-",((-A957+'Lineær programmering opg 4'!$M$8)/'Lineær programmering opg 4'!$K$8)*-1)</f>
        <v>-</v>
      </c>
      <c r="I957" s="167" t="str">
        <f>IF('Lineær programmering opg 4'!$D$8=0,"-",'Lineær programmering opg 4'!$G$8)</f>
        <v>-</v>
      </c>
      <c r="J957" s="295">
        <f>A957*'Lineær programmering opg 4'!$C$11+Datatabel!C957*'Lineær programmering opg 4'!$D$11</f>
        <v>28579.199999999499</v>
      </c>
      <c r="K957" s="9">
        <f t="shared" si="72"/>
        <v>0</v>
      </c>
      <c r="L957" s="9">
        <f t="shared" si="73"/>
        <v>0</v>
      </c>
    </row>
    <row r="958" spans="1:12" ht="15" x14ac:dyDescent="0.25">
      <c r="A958" s="167">
        <f t="shared" si="71"/>
        <v>217.08000000000251</v>
      </c>
      <c r="B958" s="325">
        <f t="shared" si="74"/>
        <v>0.90450000000001052</v>
      </c>
      <c r="C958" s="167">
        <f t="shared" si="70"/>
        <v>45.839999999994973</v>
      </c>
      <c r="D958" s="167">
        <f>IF('Lineær programmering opg 4'!$M$4=0,"-",(-A958+'Lineær programmering opg 4'!$M$4)/'Lineær programmering opg 4'!$K$4*-1)</f>
        <v>45.839999999994973</v>
      </c>
      <c r="E958" s="167">
        <f>IF('Lineær programmering opg 4'!$M$5=0,"-",(-A958+'Lineær programmering opg 4'!$M$5)/'Lineær programmering opg 4'!$K$5*-1)</f>
        <v>137.18999999999812</v>
      </c>
      <c r="F958" s="167" t="str">
        <f>IF('Lineær programmering opg 4'!$E$6=0,"-",(-A958+'Lineær programmering opg 4'!$M$6)/'Lineær programmering opg 4'!$K$6*-1)</f>
        <v>-</v>
      </c>
      <c r="G958" s="167" t="str">
        <f>IF('Lineær programmering opg 4'!$D$7=0,"-",((-A958+'Lineær programmering opg 4'!$M$7)/'Lineær programmering opg 4'!$K$7)*-1)</f>
        <v>-</v>
      </c>
      <c r="H958" s="167" t="str">
        <f>IF('Lineær programmering opg 4'!$C$8=0,"-",((-A958+'Lineær programmering opg 4'!$M$8)/'Lineær programmering opg 4'!$K$8)*-1)</f>
        <v>-</v>
      </c>
      <c r="I958" s="167" t="str">
        <f>IF('Lineær programmering opg 4'!$D$8=0,"-",'Lineær programmering opg 4'!$G$8)</f>
        <v>-</v>
      </c>
      <c r="J958" s="295">
        <f>A958*'Lineær programmering opg 4'!$C$11+Datatabel!C958*'Lineær programmering opg 4'!$D$11</f>
        <v>28583.999999999498</v>
      </c>
      <c r="K958" s="9">
        <f t="shared" si="72"/>
        <v>0</v>
      </c>
      <c r="L958" s="9">
        <f t="shared" si="73"/>
        <v>0</v>
      </c>
    </row>
    <row r="959" spans="1:12" ht="15" x14ac:dyDescent="0.25">
      <c r="A959" s="167">
        <f t="shared" si="71"/>
        <v>217.05600000000254</v>
      </c>
      <c r="B959" s="325">
        <f t="shared" si="74"/>
        <v>0.90440000000001053</v>
      </c>
      <c r="C959" s="167">
        <f t="shared" si="70"/>
        <v>45.887999999994918</v>
      </c>
      <c r="D959" s="167">
        <f>IF('Lineær programmering opg 4'!$M$4=0,"-",(-A959+'Lineær programmering opg 4'!$M$4)/'Lineær programmering opg 4'!$K$4*-1)</f>
        <v>45.887999999994918</v>
      </c>
      <c r="E959" s="167">
        <f>IF('Lineær programmering opg 4'!$M$5=0,"-",(-A959+'Lineær programmering opg 4'!$M$5)/'Lineær programmering opg 4'!$K$5*-1)</f>
        <v>137.20799999999809</v>
      </c>
      <c r="F959" s="167" t="str">
        <f>IF('Lineær programmering opg 4'!$E$6=0,"-",(-A959+'Lineær programmering opg 4'!$M$6)/'Lineær programmering opg 4'!$K$6*-1)</f>
        <v>-</v>
      </c>
      <c r="G959" s="167" t="str">
        <f>IF('Lineær programmering opg 4'!$D$7=0,"-",((-A959+'Lineær programmering opg 4'!$M$7)/'Lineær programmering opg 4'!$K$7)*-1)</f>
        <v>-</v>
      </c>
      <c r="H959" s="167" t="str">
        <f>IF('Lineær programmering opg 4'!$C$8=0,"-",((-A959+'Lineær programmering opg 4'!$M$8)/'Lineær programmering opg 4'!$K$8)*-1)</f>
        <v>-</v>
      </c>
      <c r="I959" s="167" t="str">
        <f>IF('Lineær programmering opg 4'!$D$8=0,"-",'Lineær programmering opg 4'!$G$8)</f>
        <v>-</v>
      </c>
      <c r="J959" s="295">
        <f>A959*'Lineær programmering opg 4'!$C$11+Datatabel!C959*'Lineær programmering opg 4'!$D$11</f>
        <v>28588.79999999949</v>
      </c>
      <c r="K959" s="9">
        <f t="shared" si="72"/>
        <v>0</v>
      </c>
      <c r="L959" s="9">
        <f t="shared" si="73"/>
        <v>0</v>
      </c>
    </row>
    <row r="960" spans="1:12" ht="15" x14ac:dyDescent="0.25">
      <c r="A960" s="167">
        <f t="shared" si="71"/>
        <v>217.03200000000254</v>
      </c>
      <c r="B960" s="325">
        <f t="shared" si="74"/>
        <v>0.90430000000001054</v>
      </c>
      <c r="C960" s="167">
        <f t="shared" si="70"/>
        <v>45.93599999999492</v>
      </c>
      <c r="D960" s="167">
        <f>IF('Lineær programmering opg 4'!$M$4=0,"-",(-A960+'Lineær programmering opg 4'!$M$4)/'Lineær programmering opg 4'!$K$4*-1)</f>
        <v>45.93599999999492</v>
      </c>
      <c r="E960" s="167">
        <f>IF('Lineær programmering opg 4'!$M$5=0,"-",(-A960+'Lineær programmering opg 4'!$M$5)/'Lineær programmering opg 4'!$K$5*-1)</f>
        <v>137.22599999999809</v>
      </c>
      <c r="F960" s="167" t="str">
        <f>IF('Lineær programmering opg 4'!$E$6=0,"-",(-A960+'Lineær programmering opg 4'!$M$6)/'Lineær programmering opg 4'!$K$6*-1)</f>
        <v>-</v>
      </c>
      <c r="G960" s="167" t="str">
        <f>IF('Lineær programmering opg 4'!$D$7=0,"-",((-A960+'Lineær programmering opg 4'!$M$7)/'Lineær programmering opg 4'!$K$7)*-1)</f>
        <v>-</v>
      </c>
      <c r="H960" s="167" t="str">
        <f>IF('Lineær programmering opg 4'!$C$8=0,"-",((-A960+'Lineær programmering opg 4'!$M$8)/'Lineær programmering opg 4'!$K$8)*-1)</f>
        <v>-</v>
      </c>
      <c r="I960" s="167" t="str">
        <f>IF('Lineær programmering opg 4'!$D$8=0,"-",'Lineær programmering opg 4'!$G$8)</f>
        <v>-</v>
      </c>
      <c r="J960" s="295">
        <f>A960*'Lineær programmering opg 4'!$C$11+Datatabel!C960*'Lineær programmering opg 4'!$D$11</f>
        <v>28593.599999999493</v>
      </c>
      <c r="K960" s="9">
        <f t="shared" si="72"/>
        <v>0</v>
      </c>
      <c r="L960" s="9">
        <f t="shared" si="73"/>
        <v>0</v>
      </c>
    </row>
    <row r="961" spans="1:12" ht="15" x14ac:dyDescent="0.25">
      <c r="A961" s="167">
        <f t="shared" si="71"/>
        <v>217.00800000000254</v>
      </c>
      <c r="B961" s="325">
        <f t="shared" si="74"/>
        <v>0.90420000000001055</v>
      </c>
      <c r="C961" s="167">
        <f t="shared" si="70"/>
        <v>45.983999999994921</v>
      </c>
      <c r="D961" s="167">
        <f>IF('Lineær programmering opg 4'!$M$4=0,"-",(-A961+'Lineær programmering opg 4'!$M$4)/'Lineær programmering opg 4'!$K$4*-1)</f>
        <v>45.983999999994921</v>
      </c>
      <c r="E961" s="167">
        <f>IF('Lineær programmering opg 4'!$M$5=0,"-",(-A961+'Lineær programmering opg 4'!$M$5)/'Lineær programmering opg 4'!$K$5*-1)</f>
        <v>137.2439999999981</v>
      </c>
      <c r="F961" s="167" t="str">
        <f>IF('Lineær programmering opg 4'!$E$6=0,"-",(-A961+'Lineær programmering opg 4'!$M$6)/'Lineær programmering opg 4'!$K$6*-1)</f>
        <v>-</v>
      </c>
      <c r="G961" s="167" t="str">
        <f>IF('Lineær programmering opg 4'!$D$7=0,"-",((-A961+'Lineær programmering opg 4'!$M$7)/'Lineær programmering opg 4'!$K$7)*-1)</f>
        <v>-</v>
      </c>
      <c r="H961" s="167" t="str">
        <f>IF('Lineær programmering opg 4'!$C$8=0,"-",((-A961+'Lineær programmering opg 4'!$M$8)/'Lineær programmering opg 4'!$K$8)*-1)</f>
        <v>-</v>
      </c>
      <c r="I961" s="167" t="str">
        <f>IF('Lineær programmering opg 4'!$D$8=0,"-",'Lineær programmering opg 4'!$G$8)</f>
        <v>-</v>
      </c>
      <c r="J961" s="295">
        <f>A961*'Lineær programmering opg 4'!$C$11+Datatabel!C961*'Lineær programmering opg 4'!$D$11</f>
        <v>28598.399999999492</v>
      </c>
      <c r="K961" s="9">
        <f t="shared" si="72"/>
        <v>0</v>
      </c>
      <c r="L961" s="9">
        <f t="shared" si="73"/>
        <v>0</v>
      </c>
    </row>
    <row r="962" spans="1:12" ht="15" x14ac:dyDescent="0.25">
      <c r="A962" s="167">
        <f t="shared" si="71"/>
        <v>216.98400000000254</v>
      </c>
      <c r="B962" s="325">
        <f t="shared" si="74"/>
        <v>0.90410000000001056</v>
      </c>
      <c r="C962" s="167">
        <f t="shared" si="70"/>
        <v>46.031999999994923</v>
      </c>
      <c r="D962" s="167">
        <f>IF('Lineær programmering opg 4'!$M$4=0,"-",(-A962+'Lineær programmering opg 4'!$M$4)/'Lineær programmering opg 4'!$K$4*-1)</f>
        <v>46.031999999994923</v>
      </c>
      <c r="E962" s="167">
        <f>IF('Lineær programmering opg 4'!$M$5=0,"-",(-A962+'Lineær programmering opg 4'!$M$5)/'Lineær programmering opg 4'!$K$5*-1)</f>
        <v>137.2619999999981</v>
      </c>
      <c r="F962" s="167" t="str">
        <f>IF('Lineær programmering opg 4'!$E$6=0,"-",(-A962+'Lineær programmering opg 4'!$M$6)/'Lineær programmering opg 4'!$K$6*-1)</f>
        <v>-</v>
      </c>
      <c r="G962" s="167" t="str">
        <f>IF('Lineær programmering opg 4'!$D$7=0,"-",((-A962+'Lineær programmering opg 4'!$M$7)/'Lineær programmering opg 4'!$K$7)*-1)</f>
        <v>-</v>
      </c>
      <c r="H962" s="167" t="str">
        <f>IF('Lineær programmering opg 4'!$C$8=0,"-",((-A962+'Lineær programmering opg 4'!$M$8)/'Lineær programmering opg 4'!$K$8)*-1)</f>
        <v>-</v>
      </c>
      <c r="I962" s="167" t="str">
        <f>IF('Lineær programmering opg 4'!$D$8=0,"-",'Lineær programmering opg 4'!$G$8)</f>
        <v>-</v>
      </c>
      <c r="J962" s="295">
        <f>A962*'Lineær programmering opg 4'!$C$11+Datatabel!C962*'Lineær programmering opg 4'!$D$11</f>
        <v>28603.199999999491</v>
      </c>
      <c r="K962" s="9">
        <f t="shared" si="72"/>
        <v>0</v>
      </c>
      <c r="L962" s="9">
        <f t="shared" si="73"/>
        <v>0</v>
      </c>
    </row>
    <row r="963" spans="1:12" ht="15" x14ac:dyDescent="0.25">
      <c r="A963" s="167">
        <f t="shared" si="71"/>
        <v>216.96000000000254</v>
      </c>
      <c r="B963" s="325">
        <f t="shared" si="74"/>
        <v>0.90400000000001057</v>
      </c>
      <c r="C963" s="167">
        <f t="shared" ref="C963:C1026" si="75">MIN(D963,E963,F963,G963,H963,I963)</f>
        <v>46.079999999994925</v>
      </c>
      <c r="D963" s="167">
        <f>IF('Lineær programmering opg 4'!$M$4=0,"-",(-A963+'Lineær programmering opg 4'!$M$4)/'Lineær programmering opg 4'!$K$4*-1)</f>
        <v>46.079999999994925</v>
      </c>
      <c r="E963" s="167">
        <f>IF('Lineær programmering opg 4'!$M$5=0,"-",(-A963+'Lineær programmering opg 4'!$M$5)/'Lineær programmering opg 4'!$K$5*-1)</f>
        <v>137.2799999999981</v>
      </c>
      <c r="F963" s="167" t="str">
        <f>IF('Lineær programmering opg 4'!$E$6=0,"-",(-A963+'Lineær programmering opg 4'!$M$6)/'Lineær programmering opg 4'!$K$6*-1)</f>
        <v>-</v>
      </c>
      <c r="G963" s="167" t="str">
        <f>IF('Lineær programmering opg 4'!$D$7=0,"-",((-A963+'Lineær programmering opg 4'!$M$7)/'Lineær programmering opg 4'!$K$7)*-1)</f>
        <v>-</v>
      </c>
      <c r="H963" s="167" t="str">
        <f>IF('Lineær programmering opg 4'!$C$8=0,"-",((-A963+'Lineær programmering opg 4'!$M$8)/'Lineær programmering opg 4'!$K$8)*-1)</f>
        <v>-</v>
      </c>
      <c r="I963" s="167" t="str">
        <f>IF('Lineær programmering opg 4'!$D$8=0,"-",'Lineær programmering opg 4'!$G$8)</f>
        <v>-</v>
      </c>
      <c r="J963" s="295">
        <f>A963*'Lineær programmering opg 4'!$C$11+Datatabel!C963*'Lineær programmering opg 4'!$D$11</f>
        <v>28607.999999999494</v>
      </c>
      <c r="K963" s="9">
        <f t="shared" si="72"/>
        <v>0</v>
      </c>
      <c r="L963" s="9">
        <f t="shared" si="73"/>
        <v>0</v>
      </c>
    </row>
    <row r="964" spans="1:12" ht="15" x14ac:dyDescent="0.25">
      <c r="A964" s="167">
        <f t="shared" ref="A964:A1027" si="76">$A$3*B964</f>
        <v>216.93600000000254</v>
      </c>
      <c r="B964" s="325">
        <f t="shared" si="74"/>
        <v>0.90390000000001058</v>
      </c>
      <c r="C964" s="167">
        <f t="shared" si="75"/>
        <v>46.127999999994927</v>
      </c>
      <c r="D964" s="167">
        <f>IF('Lineær programmering opg 4'!$M$4=0,"-",(-A964+'Lineær programmering opg 4'!$M$4)/'Lineær programmering opg 4'!$K$4*-1)</f>
        <v>46.127999999994927</v>
      </c>
      <c r="E964" s="167">
        <f>IF('Lineær programmering opg 4'!$M$5=0,"-",(-A964+'Lineær programmering opg 4'!$M$5)/'Lineær programmering opg 4'!$K$5*-1)</f>
        <v>137.2979999999981</v>
      </c>
      <c r="F964" s="167" t="str">
        <f>IF('Lineær programmering opg 4'!$E$6=0,"-",(-A964+'Lineær programmering opg 4'!$M$6)/'Lineær programmering opg 4'!$K$6*-1)</f>
        <v>-</v>
      </c>
      <c r="G964" s="167" t="str">
        <f>IF('Lineær programmering opg 4'!$D$7=0,"-",((-A964+'Lineær programmering opg 4'!$M$7)/'Lineær programmering opg 4'!$K$7)*-1)</f>
        <v>-</v>
      </c>
      <c r="H964" s="167" t="str">
        <f>IF('Lineær programmering opg 4'!$C$8=0,"-",((-A964+'Lineær programmering opg 4'!$M$8)/'Lineær programmering opg 4'!$K$8)*-1)</f>
        <v>-</v>
      </c>
      <c r="I964" s="167" t="str">
        <f>IF('Lineær programmering opg 4'!$D$8=0,"-",'Lineær programmering opg 4'!$G$8)</f>
        <v>-</v>
      </c>
      <c r="J964" s="295">
        <f>A964*'Lineær programmering opg 4'!$C$11+Datatabel!C964*'Lineær programmering opg 4'!$D$11</f>
        <v>28612.799999999494</v>
      </c>
      <c r="K964" s="9">
        <f t="shared" ref="K964:K1027" si="77">IF($J$10004=J964,A964,0)</f>
        <v>0</v>
      </c>
      <c r="L964" s="9">
        <f t="shared" ref="L964:L1027" si="78">IF(J964=$J$10004,C964,0)</f>
        <v>0</v>
      </c>
    </row>
    <row r="965" spans="1:12" ht="15" x14ac:dyDescent="0.25">
      <c r="A965" s="167">
        <f t="shared" si="76"/>
        <v>216.91200000000254</v>
      </c>
      <c r="B965" s="325">
        <f t="shared" ref="B965:B1028" si="79">B964-0.01%</f>
        <v>0.90380000000001059</v>
      </c>
      <c r="C965" s="167">
        <f t="shared" si="75"/>
        <v>46.175999999994929</v>
      </c>
      <c r="D965" s="167">
        <f>IF('Lineær programmering opg 4'!$M$4=0,"-",(-A965+'Lineær programmering opg 4'!$M$4)/'Lineær programmering opg 4'!$K$4*-1)</f>
        <v>46.175999999994929</v>
      </c>
      <c r="E965" s="167">
        <f>IF('Lineær programmering opg 4'!$M$5=0,"-",(-A965+'Lineær programmering opg 4'!$M$5)/'Lineær programmering opg 4'!$K$5*-1)</f>
        <v>137.3159999999981</v>
      </c>
      <c r="F965" s="167" t="str">
        <f>IF('Lineær programmering opg 4'!$E$6=0,"-",(-A965+'Lineær programmering opg 4'!$M$6)/'Lineær programmering opg 4'!$K$6*-1)</f>
        <v>-</v>
      </c>
      <c r="G965" s="167" t="str">
        <f>IF('Lineær programmering opg 4'!$D$7=0,"-",((-A965+'Lineær programmering opg 4'!$M$7)/'Lineær programmering opg 4'!$K$7)*-1)</f>
        <v>-</v>
      </c>
      <c r="H965" s="167" t="str">
        <f>IF('Lineær programmering opg 4'!$C$8=0,"-",((-A965+'Lineær programmering opg 4'!$M$8)/'Lineær programmering opg 4'!$K$8)*-1)</f>
        <v>-</v>
      </c>
      <c r="I965" s="167" t="str">
        <f>IF('Lineær programmering opg 4'!$D$8=0,"-",'Lineær programmering opg 4'!$G$8)</f>
        <v>-</v>
      </c>
      <c r="J965" s="295">
        <f>A965*'Lineær programmering opg 4'!$C$11+Datatabel!C965*'Lineær programmering opg 4'!$D$11</f>
        <v>28617.599999999489</v>
      </c>
      <c r="K965" s="9">
        <f t="shared" si="77"/>
        <v>0</v>
      </c>
      <c r="L965" s="9">
        <f t="shared" si="78"/>
        <v>0</v>
      </c>
    </row>
    <row r="966" spans="1:12" ht="15" x14ac:dyDescent="0.25">
      <c r="A966" s="167">
        <f t="shared" si="76"/>
        <v>216.88800000000253</v>
      </c>
      <c r="B966" s="325">
        <f t="shared" si="79"/>
        <v>0.90370000000001061</v>
      </c>
      <c r="C966" s="167">
        <f t="shared" si="75"/>
        <v>46.22399999999493</v>
      </c>
      <c r="D966" s="167">
        <f>IF('Lineær programmering opg 4'!$M$4=0,"-",(-A966+'Lineær programmering opg 4'!$M$4)/'Lineær programmering opg 4'!$K$4*-1)</f>
        <v>46.22399999999493</v>
      </c>
      <c r="E966" s="167">
        <f>IF('Lineær programmering opg 4'!$M$5=0,"-",(-A966+'Lineær programmering opg 4'!$M$5)/'Lineær programmering opg 4'!$K$5*-1)</f>
        <v>137.3339999999981</v>
      </c>
      <c r="F966" s="167" t="str">
        <f>IF('Lineær programmering opg 4'!$E$6=0,"-",(-A966+'Lineær programmering opg 4'!$M$6)/'Lineær programmering opg 4'!$K$6*-1)</f>
        <v>-</v>
      </c>
      <c r="G966" s="167" t="str">
        <f>IF('Lineær programmering opg 4'!$D$7=0,"-",((-A966+'Lineær programmering opg 4'!$M$7)/'Lineær programmering opg 4'!$K$7)*-1)</f>
        <v>-</v>
      </c>
      <c r="H966" s="167" t="str">
        <f>IF('Lineær programmering opg 4'!$C$8=0,"-",((-A966+'Lineær programmering opg 4'!$M$8)/'Lineær programmering opg 4'!$K$8)*-1)</f>
        <v>-</v>
      </c>
      <c r="I966" s="167" t="str">
        <f>IF('Lineær programmering opg 4'!$D$8=0,"-",'Lineær programmering opg 4'!$G$8)</f>
        <v>-</v>
      </c>
      <c r="J966" s="295">
        <f>A966*'Lineær programmering opg 4'!$C$11+Datatabel!C966*'Lineær programmering opg 4'!$D$11</f>
        <v>28622.399999999492</v>
      </c>
      <c r="K966" s="9">
        <f t="shared" si="77"/>
        <v>0</v>
      </c>
      <c r="L966" s="9">
        <f t="shared" si="78"/>
        <v>0</v>
      </c>
    </row>
    <row r="967" spans="1:12" ht="15" x14ac:dyDescent="0.25">
      <c r="A967" s="167">
        <f t="shared" si="76"/>
        <v>216.86400000000253</v>
      </c>
      <c r="B967" s="325">
        <f t="shared" si="79"/>
        <v>0.90360000000001062</v>
      </c>
      <c r="C967" s="167">
        <f t="shared" si="75"/>
        <v>46.271999999994932</v>
      </c>
      <c r="D967" s="167">
        <f>IF('Lineær programmering opg 4'!$M$4=0,"-",(-A967+'Lineær programmering opg 4'!$M$4)/'Lineær programmering opg 4'!$K$4*-1)</f>
        <v>46.271999999994932</v>
      </c>
      <c r="E967" s="167">
        <f>IF('Lineær programmering opg 4'!$M$5=0,"-",(-A967+'Lineær programmering opg 4'!$M$5)/'Lineær programmering opg 4'!$K$5*-1)</f>
        <v>137.3519999999981</v>
      </c>
      <c r="F967" s="167" t="str">
        <f>IF('Lineær programmering opg 4'!$E$6=0,"-",(-A967+'Lineær programmering opg 4'!$M$6)/'Lineær programmering opg 4'!$K$6*-1)</f>
        <v>-</v>
      </c>
      <c r="G967" s="167" t="str">
        <f>IF('Lineær programmering opg 4'!$D$7=0,"-",((-A967+'Lineær programmering opg 4'!$M$7)/'Lineær programmering opg 4'!$K$7)*-1)</f>
        <v>-</v>
      </c>
      <c r="H967" s="167" t="str">
        <f>IF('Lineær programmering opg 4'!$C$8=0,"-",((-A967+'Lineær programmering opg 4'!$M$8)/'Lineær programmering opg 4'!$K$8)*-1)</f>
        <v>-</v>
      </c>
      <c r="I967" s="167" t="str">
        <f>IF('Lineær programmering opg 4'!$D$8=0,"-",'Lineær programmering opg 4'!$G$8)</f>
        <v>-</v>
      </c>
      <c r="J967" s="295">
        <f>A967*'Lineær programmering opg 4'!$C$11+Datatabel!C967*'Lineær programmering opg 4'!$D$11</f>
        <v>28627.199999999491</v>
      </c>
      <c r="K967" s="9">
        <f t="shared" si="77"/>
        <v>0</v>
      </c>
      <c r="L967" s="9">
        <f t="shared" si="78"/>
        <v>0</v>
      </c>
    </row>
    <row r="968" spans="1:12" ht="15" x14ac:dyDescent="0.25">
      <c r="A968" s="167">
        <f t="shared" si="76"/>
        <v>216.84000000000256</v>
      </c>
      <c r="B968" s="325">
        <f t="shared" si="79"/>
        <v>0.90350000000001063</v>
      </c>
      <c r="C968" s="167">
        <f t="shared" si="75"/>
        <v>46.319999999994877</v>
      </c>
      <c r="D968" s="167">
        <f>IF('Lineær programmering opg 4'!$M$4=0,"-",(-A968+'Lineær programmering opg 4'!$M$4)/'Lineær programmering opg 4'!$K$4*-1)</f>
        <v>46.319999999994877</v>
      </c>
      <c r="E968" s="167">
        <f>IF('Lineær programmering opg 4'!$M$5=0,"-",(-A968+'Lineær programmering opg 4'!$M$5)/'Lineær programmering opg 4'!$K$5*-1)</f>
        <v>137.3699999999981</v>
      </c>
      <c r="F968" s="167" t="str">
        <f>IF('Lineær programmering opg 4'!$E$6=0,"-",(-A968+'Lineær programmering opg 4'!$M$6)/'Lineær programmering opg 4'!$K$6*-1)</f>
        <v>-</v>
      </c>
      <c r="G968" s="167" t="str">
        <f>IF('Lineær programmering opg 4'!$D$7=0,"-",((-A968+'Lineær programmering opg 4'!$M$7)/'Lineær programmering opg 4'!$K$7)*-1)</f>
        <v>-</v>
      </c>
      <c r="H968" s="167" t="str">
        <f>IF('Lineær programmering opg 4'!$C$8=0,"-",((-A968+'Lineær programmering opg 4'!$M$8)/'Lineær programmering opg 4'!$K$8)*-1)</f>
        <v>-</v>
      </c>
      <c r="I968" s="167" t="str">
        <f>IF('Lineær programmering opg 4'!$D$8=0,"-",'Lineær programmering opg 4'!$G$8)</f>
        <v>-</v>
      </c>
      <c r="J968" s="295">
        <f>A968*'Lineær programmering opg 4'!$C$11+Datatabel!C968*'Lineær programmering opg 4'!$D$11</f>
        <v>28631.999999999487</v>
      </c>
      <c r="K968" s="9">
        <f t="shared" si="77"/>
        <v>0</v>
      </c>
      <c r="L968" s="9">
        <f t="shared" si="78"/>
        <v>0</v>
      </c>
    </row>
    <row r="969" spans="1:12" ht="15" x14ac:dyDescent="0.25">
      <c r="A969" s="167">
        <f t="shared" si="76"/>
        <v>216.81600000000256</v>
      </c>
      <c r="B969" s="325">
        <f t="shared" si="79"/>
        <v>0.90340000000001064</v>
      </c>
      <c r="C969" s="167">
        <f t="shared" si="75"/>
        <v>46.367999999994879</v>
      </c>
      <c r="D969" s="167">
        <f>IF('Lineær programmering opg 4'!$M$4=0,"-",(-A969+'Lineær programmering opg 4'!$M$4)/'Lineær programmering opg 4'!$K$4*-1)</f>
        <v>46.367999999994879</v>
      </c>
      <c r="E969" s="167">
        <f>IF('Lineær programmering opg 4'!$M$5=0,"-",(-A969+'Lineær programmering opg 4'!$M$5)/'Lineær programmering opg 4'!$K$5*-1)</f>
        <v>137.3879999999981</v>
      </c>
      <c r="F969" s="167" t="str">
        <f>IF('Lineær programmering opg 4'!$E$6=0,"-",(-A969+'Lineær programmering opg 4'!$M$6)/'Lineær programmering opg 4'!$K$6*-1)</f>
        <v>-</v>
      </c>
      <c r="G969" s="167" t="str">
        <f>IF('Lineær programmering opg 4'!$D$7=0,"-",((-A969+'Lineær programmering opg 4'!$M$7)/'Lineær programmering opg 4'!$K$7)*-1)</f>
        <v>-</v>
      </c>
      <c r="H969" s="167" t="str">
        <f>IF('Lineær programmering opg 4'!$C$8=0,"-",((-A969+'Lineær programmering opg 4'!$M$8)/'Lineær programmering opg 4'!$K$8)*-1)</f>
        <v>-</v>
      </c>
      <c r="I969" s="167" t="str">
        <f>IF('Lineær programmering opg 4'!$D$8=0,"-",'Lineær programmering opg 4'!$G$8)</f>
        <v>-</v>
      </c>
      <c r="J969" s="295">
        <f>A969*'Lineær programmering opg 4'!$C$11+Datatabel!C969*'Lineær programmering opg 4'!$D$11</f>
        <v>28636.79999999949</v>
      </c>
      <c r="K969" s="9">
        <f t="shared" si="77"/>
        <v>0</v>
      </c>
      <c r="L969" s="9">
        <f t="shared" si="78"/>
        <v>0</v>
      </c>
    </row>
    <row r="970" spans="1:12" ht="15" x14ac:dyDescent="0.25">
      <c r="A970" s="167">
        <f t="shared" si="76"/>
        <v>216.79200000000256</v>
      </c>
      <c r="B970" s="325">
        <f t="shared" si="79"/>
        <v>0.90330000000001065</v>
      </c>
      <c r="C970" s="167">
        <f t="shared" si="75"/>
        <v>46.415999999994881</v>
      </c>
      <c r="D970" s="167">
        <f>IF('Lineær programmering opg 4'!$M$4=0,"-",(-A970+'Lineær programmering opg 4'!$M$4)/'Lineær programmering opg 4'!$K$4*-1)</f>
        <v>46.415999999994881</v>
      </c>
      <c r="E970" s="167">
        <f>IF('Lineær programmering opg 4'!$M$5=0,"-",(-A970+'Lineær programmering opg 4'!$M$5)/'Lineær programmering opg 4'!$K$5*-1)</f>
        <v>137.4059999999981</v>
      </c>
      <c r="F970" s="167" t="str">
        <f>IF('Lineær programmering opg 4'!$E$6=0,"-",(-A970+'Lineær programmering opg 4'!$M$6)/'Lineær programmering opg 4'!$K$6*-1)</f>
        <v>-</v>
      </c>
      <c r="G970" s="167" t="str">
        <f>IF('Lineær programmering opg 4'!$D$7=0,"-",((-A970+'Lineær programmering opg 4'!$M$7)/'Lineær programmering opg 4'!$K$7)*-1)</f>
        <v>-</v>
      </c>
      <c r="H970" s="167" t="str">
        <f>IF('Lineær programmering opg 4'!$C$8=0,"-",((-A970+'Lineær programmering opg 4'!$M$8)/'Lineær programmering opg 4'!$K$8)*-1)</f>
        <v>-</v>
      </c>
      <c r="I970" s="167" t="str">
        <f>IF('Lineær programmering opg 4'!$D$8=0,"-",'Lineær programmering opg 4'!$G$8)</f>
        <v>-</v>
      </c>
      <c r="J970" s="295">
        <f>A970*'Lineær programmering opg 4'!$C$11+Datatabel!C970*'Lineær programmering opg 4'!$D$11</f>
        <v>28641.599999999489</v>
      </c>
      <c r="K970" s="9">
        <f t="shared" si="77"/>
        <v>0</v>
      </c>
      <c r="L970" s="9">
        <f t="shared" si="78"/>
        <v>0</v>
      </c>
    </row>
    <row r="971" spans="1:12" ht="15" x14ac:dyDescent="0.25">
      <c r="A971" s="167">
        <f t="shared" si="76"/>
        <v>216.76800000000256</v>
      </c>
      <c r="B971" s="325">
        <f t="shared" si="79"/>
        <v>0.90320000000001066</v>
      </c>
      <c r="C971" s="167">
        <f t="shared" si="75"/>
        <v>46.463999999994883</v>
      </c>
      <c r="D971" s="167">
        <f>IF('Lineær programmering opg 4'!$M$4=0,"-",(-A971+'Lineær programmering opg 4'!$M$4)/'Lineær programmering opg 4'!$K$4*-1)</f>
        <v>46.463999999994883</v>
      </c>
      <c r="E971" s="167">
        <f>IF('Lineær programmering opg 4'!$M$5=0,"-",(-A971+'Lineær programmering opg 4'!$M$5)/'Lineær programmering opg 4'!$K$5*-1)</f>
        <v>137.4239999999981</v>
      </c>
      <c r="F971" s="167" t="str">
        <f>IF('Lineær programmering opg 4'!$E$6=0,"-",(-A971+'Lineær programmering opg 4'!$M$6)/'Lineær programmering opg 4'!$K$6*-1)</f>
        <v>-</v>
      </c>
      <c r="G971" s="167" t="str">
        <f>IF('Lineær programmering opg 4'!$D$7=0,"-",((-A971+'Lineær programmering opg 4'!$M$7)/'Lineær programmering opg 4'!$K$7)*-1)</f>
        <v>-</v>
      </c>
      <c r="H971" s="167" t="str">
        <f>IF('Lineær programmering opg 4'!$C$8=0,"-",((-A971+'Lineær programmering opg 4'!$M$8)/'Lineær programmering opg 4'!$K$8)*-1)</f>
        <v>-</v>
      </c>
      <c r="I971" s="167" t="str">
        <f>IF('Lineær programmering opg 4'!$D$8=0,"-",'Lineær programmering opg 4'!$G$8)</f>
        <v>-</v>
      </c>
      <c r="J971" s="295">
        <f>A971*'Lineær programmering opg 4'!$C$11+Datatabel!C971*'Lineær programmering opg 4'!$D$11</f>
        <v>28646.399999999492</v>
      </c>
      <c r="K971" s="9">
        <f t="shared" si="77"/>
        <v>0</v>
      </c>
      <c r="L971" s="9">
        <f t="shared" si="78"/>
        <v>0</v>
      </c>
    </row>
    <row r="972" spans="1:12" ht="15" x14ac:dyDescent="0.25">
      <c r="A972" s="167">
        <f t="shared" si="76"/>
        <v>216.74400000000256</v>
      </c>
      <c r="B972" s="325">
        <f t="shared" si="79"/>
        <v>0.90310000000001067</v>
      </c>
      <c r="C972" s="167">
        <f t="shared" si="75"/>
        <v>46.511999999994885</v>
      </c>
      <c r="D972" s="167">
        <f>IF('Lineær programmering opg 4'!$M$4=0,"-",(-A972+'Lineær programmering opg 4'!$M$4)/'Lineær programmering opg 4'!$K$4*-1)</f>
        <v>46.511999999994885</v>
      </c>
      <c r="E972" s="167">
        <f>IF('Lineær programmering opg 4'!$M$5=0,"-",(-A972+'Lineær programmering opg 4'!$M$5)/'Lineær programmering opg 4'!$K$5*-1)</f>
        <v>137.4419999999981</v>
      </c>
      <c r="F972" s="167" t="str">
        <f>IF('Lineær programmering opg 4'!$E$6=0,"-",(-A972+'Lineær programmering opg 4'!$M$6)/'Lineær programmering opg 4'!$K$6*-1)</f>
        <v>-</v>
      </c>
      <c r="G972" s="167" t="str">
        <f>IF('Lineær programmering opg 4'!$D$7=0,"-",((-A972+'Lineær programmering opg 4'!$M$7)/'Lineær programmering opg 4'!$K$7)*-1)</f>
        <v>-</v>
      </c>
      <c r="H972" s="167" t="str">
        <f>IF('Lineær programmering opg 4'!$C$8=0,"-",((-A972+'Lineær programmering opg 4'!$M$8)/'Lineær programmering opg 4'!$K$8)*-1)</f>
        <v>-</v>
      </c>
      <c r="I972" s="167" t="str">
        <f>IF('Lineær programmering opg 4'!$D$8=0,"-",'Lineær programmering opg 4'!$G$8)</f>
        <v>-</v>
      </c>
      <c r="J972" s="295">
        <f>A972*'Lineær programmering opg 4'!$C$11+Datatabel!C972*'Lineær programmering opg 4'!$D$11</f>
        <v>28651.199999999488</v>
      </c>
      <c r="K972" s="9">
        <f t="shared" si="77"/>
        <v>0</v>
      </c>
      <c r="L972" s="9">
        <f t="shared" si="78"/>
        <v>0</v>
      </c>
    </row>
    <row r="973" spans="1:12" ht="15" x14ac:dyDescent="0.25">
      <c r="A973" s="167">
        <f t="shared" si="76"/>
        <v>216.72000000000256</v>
      </c>
      <c r="B973" s="325">
        <f t="shared" si="79"/>
        <v>0.90300000000001068</v>
      </c>
      <c r="C973" s="167">
        <f t="shared" si="75"/>
        <v>46.559999999994886</v>
      </c>
      <c r="D973" s="167">
        <f>IF('Lineær programmering opg 4'!$M$4=0,"-",(-A973+'Lineær programmering opg 4'!$M$4)/'Lineær programmering opg 4'!$K$4*-1)</f>
        <v>46.559999999994886</v>
      </c>
      <c r="E973" s="167">
        <f>IF('Lineær programmering opg 4'!$M$5=0,"-",(-A973+'Lineær programmering opg 4'!$M$5)/'Lineær programmering opg 4'!$K$5*-1)</f>
        <v>137.4599999999981</v>
      </c>
      <c r="F973" s="167" t="str">
        <f>IF('Lineær programmering opg 4'!$E$6=0,"-",(-A973+'Lineær programmering opg 4'!$M$6)/'Lineær programmering opg 4'!$K$6*-1)</f>
        <v>-</v>
      </c>
      <c r="G973" s="167" t="str">
        <f>IF('Lineær programmering opg 4'!$D$7=0,"-",((-A973+'Lineær programmering opg 4'!$M$7)/'Lineær programmering opg 4'!$K$7)*-1)</f>
        <v>-</v>
      </c>
      <c r="H973" s="167" t="str">
        <f>IF('Lineær programmering opg 4'!$C$8=0,"-",((-A973+'Lineær programmering opg 4'!$M$8)/'Lineær programmering opg 4'!$K$8)*-1)</f>
        <v>-</v>
      </c>
      <c r="I973" s="167" t="str">
        <f>IF('Lineær programmering opg 4'!$D$8=0,"-",'Lineær programmering opg 4'!$G$8)</f>
        <v>-</v>
      </c>
      <c r="J973" s="295">
        <f>A973*'Lineær programmering opg 4'!$C$11+Datatabel!C973*'Lineær programmering opg 4'!$D$11</f>
        <v>28655.999999999487</v>
      </c>
      <c r="K973" s="9">
        <f t="shared" si="77"/>
        <v>0</v>
      </c>
      <c r="L973" s="9">
        <f t="shared" si="78"/>
        <v>0</v>
      </c>
    </row>
    <row r="974" spans="1:12" ht="15" x14ac:dyDescent="0.25">
      <c r="A974" s="167">
        <f t="shared" si="76"/>
        <v>216.69600000000256</v>
      </c>
      <c r="B974" s="325">
        <f t="shared" si="79"/>
        <v>0.90290000000001069</v>
      </c>
      <c r="C974" s="167">
        <f t="shared" si="75"/>
        <v>46.607999999994888</v>
      </c>
      <c r="D974" s="167">
        <f>IF('Lineær programmering opg 4'!$M$4=0,"-",(-A974+'Lineær programmering opg 4'!$M$4)/'Lineær programmering opg 4'!$K$4*-1)</f>
        <v>46.607999999994888</v>
      </c>
      <c r="E974" s="167">
        <f>IF('Lineær programmering opg 4'!$M$5=0,"-",(-A974+'Lineær programmering opg 4'!$M$5)/'Lineær programmering opg 4'!$K$5*-1)</f>
        <v>137.4779999999981</v>
      </c>
      <c r="F974" s="167" t="str">
        <f>IF('Lineær programmering opg 4'!$E$6=0,"-",(-A974+'Lineær programmering opg 4'!$M$6)/'Lineær programmering opg 4'!$K$6*-1)</f>
        <v>-</v>
      </c>
      <c r="G974" s="167" t="str">
        <f>IF('Lineær programmering opg 4'!$D$7=0,"-",((-A974+'Lineær programmering opg 4'!$M$7)/'Lineær programmering opg 4'!$K$7)*-1)</f>
        <v>-</v>
      </c>
      <c r="H974" s="167" t="str">
        <f>IF('Lineær programmering opg 4'!$C$8=0,"-",((-A974+'Lineær programmering opg 4'!$M$8)/'Lineær programmering opg 4'!$K$8)*-1)</f>
        <v>-</v>
      </c>
      <c r="I974" s="167" t="str">
        <f>IF('Lineær programmering opg 4'!$D$8=0,"-",'Lineær programmering opg 4'!$G$8)</f>
        <v>-</v>
      </c>
      <c r="J974" s="295">
        <f>A974*'Lineær programmering opg 4'!$C$11+Datatabel!C974*'Lineær programmering opg 4'!$D$11</f>
        <v>28660.79999999949</v>
      </c>
      <c r="K974" s="9">
        <f t="shared" si="77"/>
        <v>0</v>
      </c>
      <c r="L974" s="9">
        <f t="shared" si="78"/>
        <v>0</v>
      </c>
    </row>
    <row r="975" spans="1:12" ht="15" x14ac:dyDescent="0.25">
      <c r="A975" s="167">
        <f t="shared" si="76"/>
        <v>216.67200000000258</v>
      </c>
      <c r="B975" s="325">
        <f t="shared" si="79"/>
        <v>0.90280000000001071</v>
      </c>
      <c r="C975" s="167">
        <f t="shared" si="75"/>
        <v>46.655999999994833</v>
      </c>
      <c r="D975" s="167">
        <f>IF('Lineær programmering opg 4'!$M$4=0,"-",(-A975+'Lineær programmering opg 4'!$M$4)/'Lineær programmering opg 4'!$K$4*-1)</f>
        <v>46.655999999994833</v>
      </c>
      <c r="E975" s="167">
        <f>IF('Lineær programmering opg 4'!$M$5=0,"-",(-A975+'Lineær programmering opg 4'!$M$5)/'Lineær programmering opg 4'!$K$5*-1)</f>
        <v>137.49599999999808</v>
      </c>
      <c r="F975" s="167" t="str">
        <f>IF('Lineær programmering opg 4'!$E$6=0,"-",(-A975+'Lineær programmering opg 4'!$M$6)/'Lineær programmering opg 4'!$K$6*-1)</f>
        <v>-</v>
      </c>
      <c r="G975" s="167" t="str">
        <f>IF('Lineær programmering opg 4'!$D$7=0,"-",((-A975+'Lineær programmering opg 4'!$M$7)/'Lineær programmering opg 4'!$K$7)*-1)</f>
        <v>-</v>
      </c>
      <c r="H975" s="167" t="str">
        <f>IF('Lineær programmering opg 4'!$C$8=0,"-",((-A975+'Lineær programmering opg 4'!$M$8)/'Lineær programmering opg 4'!$K$8)*-1)</f>
        <v>-</v>
      </c>
      <c r="I975" s="167" t="str">
        <f>IF('Lineær programmering opg 4'!$D$8=0,"-",'Lineær programmering opg 4'!$G$8)</f>
        <v>-</v>
      </c>
      <c r="J975" s="295">
        <f>A975*'Lineær programmering opg 4'!$C$11+Datatabel!C975*'Lineær programmering opg 4'!$D$11</f>
        <v>28665.599999999482</v>
      </c>
      <c r="K975" s="9">
        <f t="shared" si="77"/>
        <v>0</v>
      </c>
      <c r="L975" s="9">
        <f t="shared" si="78"/>
        <v>0</v>
      </c>
    </row>
    <row r="976" spans="1:12" ht="15" x14ac:dyDescent="0.25">
      <c r="A976" s="167">
        <f t="shared" si="76"/>
        <v>216.64800000000258</v>
      </c>
      <c r="B976" s="325">
        <f t="shared" si="79"/>
        <v>0.90270000000001072</v>
      </c>
      <c r="C976" s="167">
        <f t="shared" si="75"/>
        <v>46.703999999994835</v>
      </c>
      <c r="D976" s="167">
        <f>IF('Lineær programmering opg 4'!$M$4=0,"-",(-A976+'Lineær programmering opg 4'!$M$4)/'Lineær programmering opg 4'!$K$4*-1)</f>
        <v>46.703999999994835</v>
      </c>
      <c r="E976" s="167">
        <f>IF('Lineær programmering opg 4'!$M$5=0,"-",(-A976+'Lineær programmering opg 4'!$M$5)/'Lineær programmering opg 4'!$K$5*-1)</f>
        <v>137.51399999999808</v>
      </c>
      <c r="F976" s="167" t="str">
        <f>IF('Lineær programmering opg 4'!$E$6=0,"-",(-A976+'Lineær programmering opg 4'!$M$6)/'Lineær programmering opg 4'!$K$6*-1)</f>
        <v>-</v>
      </c>
      <c r="G976" s="167" t="str">
        <f>IF('Lineær programmering opg 4'!$D$7=0,"-",((-A976+'Lineær programmering opg 4'!$M$7)/'Lineær programmering opg 4'!$K$7)*-1)</f>
        <v>-</v>
      </c>
      <c r="H976" s="167" t="str">
        <f>IF('Lineær programmering opg 4'!$C$8=0,"-",((-A976+'Lineær programmering opg 4'!$M$8)/'Lineær programmering opg 4'!$K$8)*-1)</f>
        <v>-</v>
      </c>
      <c r="I976" s="167" t="str">
        <f>IF('Lineær programmering opg 4'!$D$8=0,"-",'Lineær programmering opg 4'!$G$8)</f>
        <v>-</v>
      </c>
      <c r="J976" s="295">
        <f>A976*'Lineær programmering opg 4'!$C$11+Datatabel!C976*'Lineær programmering opg 4'!$D$11</f>
        <v>28670.399999999485</v>
      </c>
      <c r="K976" s="9">
        <f t="shared" si="77"/>
        <v>0</v>
      </c>
      <c r="L976" s="9">
        <f t="shared" si="78"/>
        <v>0</v>
      </c>
    </row>
    <row r="977" spans="1:12" ht="15" x14ac:dyDescent="0.25">
      <c r="A977" s="167">
        <f t="shared" si="76"/>
        <v>216.62400000000258</v>
      </c>
      <c r="B977" s="325">
        <f t="shared" si="79"/>
        <v>0.90260000000001073</v>
      </c>
      <c r="C977" s="167">
        <f t="shared" si="75"/>
        <v>46.751999999994837</v>
      </c>
      <c r="D977" s="167">
        <f>IF('Lineær programmering opg 4'!$M$4=0,"-",(-A977+'Lineær programmering opg 4'!$M$4)/'Lineær programmering opg 4'!$K$4*-1)</f>
        <v>46.751999999994837</v>
      </c>
      <c r="E977" s="167">
        <f>IF('Lineær programmering opg 4'!$M$5=0,"-",(-A977+'Lineær programmering opg 4'!$M$5)/'Lineær programmering opg 4'!$K$5*-1)</f>
        <v>137.53199999999808</v>
      </c>
      <c r="F977" s="167" t="str">
        <f>IF('Lineær programmering opg 4'!$E$6=0,"-",(-A977+'Lineær programmering opg 4'!$M$6)/'Lineær programmering opg 4'!$K$6*-1)</f>
        <v>-</v>
      </c>
      <c r="G977" s="167" t="str">
        <f>IF('Lineær programmering opg 4'!$D$7=0,"-",((-A977+'Lineær programmering opg 4'!$M$7)/'Lineær programmering opg 4'!$K$7)*-1)</f>
        <v>-</v>
      </c>
      <c r="H977" s="167" t="str">
        <f>IF('Lineær programmering opg 4'!$C$8=0,"-",((-A977+'Lineær programmering opg 4'!$M$8)/'Lineær programmering opg 4'!$K$8)*-1)</f>
        <v>-</v>
      </c>
      <c r="I977" s="167" t="str">
        <f>IF('Lineær programmering opg 4'!$D$8=0,"-",'Lineær programmering opg 4'!$G$8)</f>
        <v>-</v>
      </c>
      <c r="J977" s="295">
        <f>A977*'Lineær programmering opg 4'!$C$11+Datatabel!C977*'Lineær programmering opg 4'!$D$11</f>
        <v>28675.199999999484</v>
      </c>
      <c r="K977" s="9">
        <f t="shared" si="77"/>
        <v>0</v>
      </c>
      <c r="L977" s="9">
        <f t="shared" si="78"/>
        <v>0</v>
      </c>
    </row>
    <row r="978" spans="1:12" ht="15" x14ac:dyDescent="0.25">
      <c r="A978" s="167">
        <f t="shared" si="76"/>
        <v>216.60000000000258</v>
      </c>
      <c r="B978" s="325">
        <f t="shared" si="79"/>
        <v>0.90250000000001074</v>
      </c>
      <c r="C978" s="167">
        <f t="shared" si="75"/>
        <v>46.799999999994839</v>
      </c>
      <c r="D978" s="167">
        <f>IF('Lineær programmering opg 4'!$M$4=0,"-",(-A978+'Lineær programmering opg 4'!$M$4)/'Lineær programmering opg 4'!$K$4*-1)</f>
        <v>46.799999999994839</v>
      </c>
      <c r="E978" s="167">
        <f>IF('Lineær programmering opg 4'!$M$5=0,"-",(-A978+'Lineær programmering opg 4'!$M$5)/'Lineær programmering opg 4'!$K$5*-1)</f>
        <v>137.54999999999808</v>
      </c>
      <c r="F978" s="167" t="str">
        <f>IF('Lineær programmering opg 4'!$E$6=0,"-",(-A978+'Lineær programmering opg 4'!$M$6)/'Lineær programmering opg 4'!$K$6*-1)</f>
        <v>-</v>
      </c>
      <c r="G978" s="167" t="str">
        <f>IF('Lineær programmering opg 4'!$D$7=0,"-",((-A978+'Lineær programmering opg 4'!$M$7)/'Lineær programmering opg 4'!$K$7)*-1)</f>
        <v>-</v>
      </c>
      <c r="H978" s="167" t="str">
        <f>IF('Lineær programmering opg 4'!$C$8=0,"-",((-A978+'Lineær programmering opg 4'!$M$8)/'Lineær programmering opg 4'!$K$8)*-1)</f>
        <v>-</v>
      </c>
      <c r="I978" s="167" t="str">
        <f>IF('Lineær programmering opg 4'!$D$8=0,"-",'Lineær programmering opg 4'!$G$8)</f>
        <v>-</v>
      </c>
      <c r="J978" s="295">
        <f>A978*'Lineær programmering opg 4'!$C$11+Datatabel!C978*'Lineær programmering opg 4'!$D$11</f>
        <v>28679.999999999483</v>
      </c>
      <c r="K978" s="9">
        <f t="shared" si="77"/>
        <v>0</v>
      </c>
      <c r="L978" s="9">
        <f t="shared" si="78"/>
        <v>0</v>
      </c>
    </row>
    <row r="979" spans="1:12" ht="15" x14ac:dyDescent="0.25">
      <c r="A979" s="167">
        <f t="shared" si="76"/>
        <v>216.57600000000258</v>
      </c>
      <c r="B979" s="325">
        <f t="shared" si="79"/>
        <v>0.90240000000001075</v>
      </c>
      <c r="C979" s="167">
        <f t="shared" si="75"/>
        <v>46.84799999999484</v>
      </c>
      <c r="D979" s="167">
        <f>IF('Lineær programmering opg 4'!$M$4=0,"-",(-A979+'Lineær programmering opg 4'!$M$4)/'Lineær programmering opg 4'!$K$4*-1)</f>
        <v>46.84799999999484</v>
      </c>
      <c r="E979" s="167">
        <f>IF('Lineær programmering opg 4'!$M$5=0,"-",(-A979+'Lineær programmering opg 4'!$M$5)/'Lineær programmering opg 4'!$K$5*-1)</f>
        <v>137.56799999999808</v>
      </c>
      <c r="F979" s="167" t="str">
        <f>IF('Lineær programmering opg 4'!$E$6=0,"-",(-A979+'Lineær programmering opg 4'!$M$6)/'Lineær programmering opg 4'!$K$6*-1)</f>
        <v>-</v>
      </c>
      <c r="G979" s="167" t="str">
        <f>IF('Lineær programmering opg 4'!$D$7=0,"-",((-A979+'Lineær programmering opg 4'!$M$7)/'Lineær programmering opg 4'!$K$7)*-1)</f>
        <v>-</v>
      </c>
      <c r="H979" s="167" t="str">
        <f>IF('Lineær programmering opg 4'!$C$8=0,"-",((-A979+'Lineær programmering opg 4'!$M$8)/'Lineær programmering opg 4'!$K$8)*-1)</f>
        <v>-</v>
      </c>
      <c r="I979" s="167" t="str">
        <f>IF('Lineær programmering opg 4'!$D$8=0,"-",'Lineær programmering opg 4'!$G$8)</f>
        <v>-</v>
      </c>
      <c r="J979" s="295">
        <f>A979*'Lineær programmering opg 4'!$C$11+Datatabel!C979*'Lineær programmering opg 4'!$D$11</f>
        <v>28684.799999999483</v>
      </c>
      <c r="K979" s="9">
        <f t="shared" si="77"/>
        <v>0</v>
      </c>
      <c r="L979" s="9">
        <f t="shared" si="78"/>
        <v>0</v>
      </c>
    </row>
    <row r="980" spans="1:12" ht="15" x14ac:dyDescent="0.25">
      <c r="A980" s="167">
        <f t="shared" si="76"/>
        <v>216.55200000000258</v>
      </c>
      <c r="B980" s="325">
        <f t="shared" si="79"/>
        <v>0.90230000000001076</v>
      </c>
      <c r="C980" s="167">
        <f t="shared" si="75"/>
        <v>46.895999999994842</v>
      </c>
      <c r="D980" s="167">
        <f>IF('Lineær programmering opg 4'!$M$4=0,"-",(-A980+'Lineær programmering opg 4'!$M$4)/'Lineær programmering opg 4'!$K$4*-1)</f>
        <v>46.895999999994842</v>
      </c>
      <c r="E980" s="167">
        <f>IF('Lineær programmering opg 4'!$M$5=0,"-",(-A980+'Lineær programmering opg 4'!$M$5)/'Lineær programmering opg 4'!$K$5*-1)</f>
        <v>137.58599999999808</v>
      </c>
      <c r="F980" s="167" t="str">
        <f>IF('Lineær programmering opg 4'!$E$6=0,"-",(-A980+'Lineær programmering opg 4'!$M$6)/'Lineær programmering opg 4'!$K$6*-1)</f>
        <v>-</v>
      </c>
      <c r="G980" s="167" t="str">
        <f>IF('Lineær programmering opg 4'!$D$7=0,"-",((-A980+'Lineær programmering opg 4'!$M$7)/'Lineær programmering opg 4'!$K$7)*-1)</f>
        <v>-</v>
      </c>
      <c r="H980" s="167" t="str">
        <f>IF('Lineær programmering opg 4'!$C$8=0,"-",((-A980+'Lineær programmering opg 4'!$M$8)/'Lineær programmering opg 4'!$K$8)*-1)</f>
        <v>-</v>
      </c>
      <c r="I980" s="167" t="str">
        <f>IF('Lineær programmering opg 4'!$D$8=0,"-",'Lineær programmering opg 4'!$G$8)</f>
        <v>-</v>
      </c>
      <c r="J980" s="295">
        <f>A980*'Lineær programmering opg 4'!$C$11+Datatabel!C980*'Lineær programmering opg 4'!$D$11</f>
        <v>28689.599999999486</v>
      </c>
      <c r="K980" s="9">
        <f t="shared" si="77"/>
        <v>0</v>
      </c>
      <c r="L980" s="9">
        <f t="shared" si="78"/>
        <v>0</v>
      </c>
    </row>
    <row r="981" spans="1:12" ht="15" x14ac:dyDescent="0.25">
      <c r="A981" s="167">
        <f t="shared" si="76"/>
        <v>216.52800000000258</v>
      </c>
      <c r="B981" s="325">
        <f t="shared" si="79"/>
        <v>0.90220000000001077</v>
      </c>
      <c r="C981" s="167">
        <f t="shared" si="75"/>
        <v>46.943999999994844</v>
      </c>
      <c r="D981" s="167">
        <f>IF('Lineær programmering opg 4'!$M$4=0,"-",(-A981+'Lineær programmering opg 4'!$M$4)/'Lineær programmering opg 4'!$K$4*-1)</f>
        <v>46.943999999994844</v>
      </c>
      <c r="E981" s="167">
        <f>IF('Lineær programmering opg 4'!$M$5=0,"-",(-A981+'Lineær programmering opg 4'!$M$5)/'Lineær programmering opg 4'!$K$5*-1)</f>
        <v>137.60399999999808</v>
      </c>
      <c r="F981" s="167" t="str">
        <f>IF('Lineær programmering opg 4'!$E$6=0,"-",(-A981+'Lineær programmering opg 4'!$M$6)/'Lineær programmering opg 4'!$K$6*-1)</f>
        <v>-</v>
      </c>
      <c r="G981" s="167" t="str">
        <f>IF('Lineær programmering opg 4'!$D$7=0,"-",((-A981+'Lineær programmering opg 4'!$M$7)/'Lineær programmering opg 4'!$K$7)*-1)</f>
        <v>-</v>
      </c>
      <c r="H981" s="167" t="str">
        <f>IF('Lineær programmering opg 4'!$C$8=0,"-",((-A981+'Lineær programmering opg 4'!$M$8)/'Lineær programmering opg 4'!$K$8)*-1)</f>
        <v>-</v>
      </c>
      <c r="I981" s="167" t="str">
        <f>IF('Lineær programmering opg 4'!$D$8=0,"-",'Lineær programmering opg 4'!$G$8)</f>
        <v>-</v>
      </c>
      <c r="J981" s="295">
        <f>A981*'Lineær programmering opg 4'!$C$11+Datatabel!C981*'Lineær programmering opg 4'!$D$11</f>
        <v>28694.399999999485</v>
      </c>
      <c r="K981" s="9">
        <f t="shared" si="77"/>
        <v>0</v>
      </c>
      <c r="L981" s="9">
        <f t="shared" si="78"/>
        <v>0</v>
      </c>
    </row>
    <row r="982" spans="1:12" ht="15" x14ac:dyDescent="0.25">
      <c r="A982" s="167">
        <f t="shared" si="76"/>
        <v>216.50400000000258</v>
      </c>
      <c r="B982" s="325">
        <f t="shared" si="79"/>
        <v>0.90210000000001078</v>
      </c>
      <c r="C982" s="167">
        <f t="shared" si="75"/>
        <v>46.991999999994846</v>
      </c>
      <c r="D982" s="167">
        <f>IF('Lineær programmering opg 4'!$M$4=0,"-",(-A982+'Lineær programmering opg 4'!$M$4)/'Lineær programmering opg 4'!$K$4*-1)</f>
        <v>46.991999999994846</v>
      </c>
      <c r="E982" s="167">
        <f>IF('Lineær programmering opg 4'!$M$5=0,"-",(-A982+'Lineær programmering opg 4'!$M$5)/'Lineær programmering opg 4'!$K$5*-1)</f>
        <v>137.62199999999808</v>
      </c>
      <c r="F982" s="167" t="str">
        <f>IF('Lineær programmering opg 4'!$E$6=0,"-",(-A982+'Lineær programmering opg 4'!$M$6)/'Lineær programmering opg 4'!$K$6*-1)</f>
        <v>-</v>
      </c>
      <c r="G982" s="167" t="str">
        <f>IF('Lineær programmering opg 4'!$D$7=0,"-",((-A982+'Lineær programmering opg 4'!$M$7)/'Lineær programmering opg 4'!$K$7)*-1)</f>
        <v>-</v>
      </c>
      <c r="H982" s="167" t="str">
        <f>IF('Lineær programmering opg 4'!$C$8=0,"-",((-A982+'Lineær programmering opg 4'!$M$8)/'Lineær programmering opg 4'!$K$8)*-1)</f>
        <v>-</v>
      </c>
      <c r="I982" s="167" t="str">
        <f>IF('Lineær programmering opg 4'!$D$8=0,"-",'Lineær programmering opg 4'!$G$8)</f>
        <v>-</v>
      </c>
      <c r="J982" s="295">
        <f>A982*'Lineær programmering opg 4'!$C$11+Datatabel!C982*'Lineær programmering opg 4'!$D$11</f>
        <v>28699.199999999484</v>
      </c>
      <c r="K982" s="9">
        <f t="shared" si="77"/>
        <v>0</v>
      </c>
      <c r="L982" s="9">
        <f t="shared" si="78"/>
        <v>0</v>
      </c>
    </row>
    <row r="983" spans="1:12" ht="15" x14ac:dyDescent="0.25">
      <c r="A983" s="167">
        <f t="shared" si="76"/>
        <v>216.48000000000258</v>
      </c>
      <c r="B983" s="325">
        <f t="shared" si="79"/>
        <v>0.90200000000001079</v>
      </c>
      <c r="C983" s="167">
        <f t="shared" si="75"/>
        <v>47.039999999994848</v>
      </c>
      <c r="D983" s="167">
        <f>IF('Lineær programmering opg 4'!$M$4=0,"-",(-A983+'Lineær programmering opg 4'!$M$4)/'Lineær programmering opg 4'!$K$4*-1)</f>
        <v>47.039999999994848</v>
      </c>
      <c r="E983" s="167">
        <f>IF('Lineær programmering opg 4'!$M$5=0,"-",(-A983+'Lineær programmering opg 4'!$M$5)/'Lineær programmering opg 4'!$K$5*-1)</f>
        <v>137.63999999999808</v>
      </c>
      <c r="F983" s="167" t="str">
        <f>IF('Lineær programmering opg 4'!$E$6=0,"-",(-A983+'Lineær programmering opg 4'!$M$6)/'Lineær programmering opg 4'!$K$6*-1)</f>
        <v>-</v>
      </c>
      <c r="G983" s="167" t="str">
        <f>IF('Lineær programmering opg 4'!$D$7=0,"-",((-A983+'Lineær programmering opg 4'!$M$7)/'Lineær programmering opg 4'!$K$7)*-1)</f>
        <v>-</v>
      </c>
      <c r="H983" s="167" t="str">
        <f>IF('Lineær programmering opg 4'!$C$8=0,"-",((-A983+'Lineær programmering opg 4'!$M$8)/'Lineær programmering opg 4'!$K$8)*-1)</f>
        <v>-</v>
      </c>
      <c r="I983" s="167" t="str">
        <f>IF('Lineær programmering opg 4'!$D$8=0,"-",'Lineær programmering opg 4'!$G$8)</f>
        <v>-</v>
      </c>
      <c r="J983" s="295">
        <f>A983*'Lineær programmering opg 4'!$C$11+Datatabel!C983*'Lineær programmering opg 4'!$D$11</f>
        <v>28703.999999999483</v>
      </c>
      <c r="K983" s="9">
        <f t="shared" si="77"/>
        <v>0</v>
      </c>
      <c r="L983" s="9">
        <f t="shared" si="78"/>
        <v>0</v>
      </c>
    </row>
    <row r="984" spans="1:12" ht="15" x14ac:dyDescent="0.25">
      <c r="A984" s="167">
        <f t="shared" si="76"/>
        <v>216.4560000000026</v>
      </c>
      <c r="B984" s="325">
        <f t="shared" si="79"/>
        <v>0.9019000000000108</v>
      </c>
      <c r="C984" s="167">
        <f t="shared" si="75"/>
        <v>47.087999999994793</v>
      </c>
      <c r="D984" s="167">
        <f>IF('Lineær programmering opg 4'!$M$4=0,"-",(-A984+'Lineær programmering opg 4'!$M$4)/'Lineær programmering opg 4'!$K$4*-1)</f>
        <v>47.087999999994793</v>
      </c>
      <c r="E984" s="167">
        <f>IF('Lineær programmering opg 4'!$M$5=0,"-",(-A984+'Lineær programmering opg 4'!$M$5)/'Lineær programmering opg 4'!$K$5*-1)</f>
        <v>137.65799999999805</v>
      </c>
      <c r="F984" s="167" t="str">
        <f>IF('Lineær programmering opg 4'!$E$6=0,"-",(-A984+'Lineær programmering opg 4'!$M$6)/'Lineær programmering opg 4'!$K$6*-1)</f>
        <v>-</v>
      </c>
      <c r="G984" s="167" t="str">
        <f>IF('Lineær programmering opg 4'!$D$7=0,"-",((-A984+'Lineær programmering opg 4'!$M$7)/'Lineær programmering opg 4'!$K$7)*-1)</f>
        <v>-</v>
      </c>
      <c r="H984" s="167" t="str">
        <f>IF('Lineær programmering opg 4'!$C$8=0,"-",((-A984+'Lineær programmering opg 4'!$M$8)/'Lineær programmering opg 4'!$K$8)*-1)</f>
        <v>-</v>
      </c>
      <c r="I984" s="167" t="str">
        <f>IF('Lineær programmering opg 4'!$D$8=0,"-",'Lineær programmering opg 4'!$G$8)</f>
        <v>-</v>
      </c>
      <c r="J984" s="295">
        <f>A984*'Lineær programmering opg 4'!$C$11+Datatabel!C984*'Lineær programmering opg 4'!$D$11</f>
        <v>28708.799999999479</v>
      </c>
      <c r="K984" s="9">
        <f t="shared" si="77"/>
        <v>0</v>
      </c>
      <c r="L984" s="9">
        <f t="shared" si="78"/>
        <v>0</v>
      </c>
    </row>
    <row r="985" spans="1:12" ht="15" x14ac:dyDescent="0.25">
      <c r="A985" s="167">
        <f t="shared" si="76"/>
        <v>216.4320000000026</v>
      </c>
      <c r="B985" s="325">
        <f t="shared" si="79"/>
        <v>0.90180000000001082</v>
      </c>
      <c r="C985" s="167">
        <f t="shared" si="75"/>
        <v>47.135999999994795</v>
      </c>
      <c r="D985" s="167">
        <f>IF('Lineær programmering opg 4'!$M$4=0,"-",(-A985+'Lineær programmering opg 4'!$M$4)/'Lineær programmering opg 4'!$K$4*-1)</f>
        <v>47.135999999994795</v>
      </c>
      <c r="E985" s="167">
        <f>IF('Lineær programmering opg 4'!$M$5=0,"-",(-A985+'Lineær programmering opg 4'!$M$5)/'Lineær programmering opg 4'!$K$5*-1)</f>
        <v>137.67599999999806</v>
      </c>
      <c r="F985" s="167" t="str">
        <f>IF('Lineær programmering opg 4'!$E$6=0,"-",(-A985+'Lineær programmering opg 4'!$M$6)/'Lineær programmering opg 4'!$K$6*-1)</f>
        <v>-</v>
      </c>
      <c r="G985" s="167" t="str">
        <f>IF('Lineær programmering opg 4'!$D$7=0,"-",((-A985+'Lineær programmering opg 4'!$M$7)/'Lineær programmering opg 4'!$K$7)*-1)</f>
        <v>-</v>
      </c>
      <c r="H985" s="167" t="str">
        <f>IF('Lineær programmering opg 4'!$C$8=0,"-",((-A985+'Lineær programmering opg 4'!$M$8)/'Lineær programmering opg 4'!$K$8)*-1)</f>
        <v>-</v>
      </c>
      <c r="I985" s="167" t="str">
        <f>IF('Lineær programmering opg 4'!$D$8=0,"-",'Lineær programmering opg 4'!$G$8)</f>
        <v>-</v>
      </c>
      <c r="J985" s="295">
        <f>A985*'Lineær programmering opg 4'!$C$11+Datatabel!C985*'Lineær programmering opg 4'!$D$11</f>
        <v>28713.599999999478</v>
      </c>
      <c r="K985" s="9">
        <f t="shared" si="77"/>
        <v>0</v>
      </c>
      <c r="L985" s="9">
        <f t="shared" si="78"/>
        <v>0</v>
      </c>
    </row>
    <row r="986" spans="1:12" ht="15" x14ac:dyDescent="0.25">
      <c r="A986" s="167">
        <f t="shared" si="76"/>
        <v>216.4080000000026</v>
      </c>
      <c r="B986" s="325">
        <f t="shared" si="79"/>
        <v>0.90170000000001083</v>
      </c>
      <c r="C986" s="167">
        <f t="shared" si="75"/>
        <v>47.183999999994796</v>
      </c>
      <c r="D986" s="167">
        <f>IF('Lineær programmering opg 4'!$M$4=0,"-",(-A986+'Lineær programmering opg 4'!$M$4)/'Lineær programmering opg 4'!$K$4*-1)</f>
        <v>47.183999999994796</v>
      </c>
      <c r="E986" s="167">
        <f>IF('Lineær programmering opg 4'!$M$5=0,"-",(-A986+'Lineær programmering opg 4'!$M$5)/'Lineær programmering opg 4'!$K$5*-1)</f>
        <v>137.69399999999806</v>
      </c>
      <c r="F986" s="167" t="str">
        <f>IF('Lineær programmering opg 4'!$E$6=0,"-",(-A986+'Lineær programmering opg 4'!$M$6)/'Lineær programmering opg 4'!$K$6*-1)</f>
        <v>-</v>
      </c>
      <c r="G986" s="167" t="str">
        <f>IF('Lineær programmering opg 4'!$D$7=0,"-",((-A986+'Lineær programmering opg 4'!$M$7)/'Lineær programmering opg 4'!$K$7)*-1)</f>
        <v>-</v>
      </c>
      <c r="H986" s="167" t="str">
        <f>IF('Lineær programmering opg 4'!$C$8=0,"-",((-A986+'Lineær programmering opg 4'!$M$8)/'Lineær programmering opg 4'!$K$8)*-1)</f>
        <v>-</v>
      </c>
      <c r="I986" s="167" t="str">
        <f>IF('Lineær programmering opg 4'!$D$8=0,"-",'Lineær programmering opg 4'!$G$8)</f>
        <v>-</v>
      </c>
      <c r="J986" s="295">
        <f>A986*'Lineær programmering opg 4'!$C$11+Datatabel!C986*'Lineær programmering opg 4'!$D$11</f>
        <v>28718.399999999481</v>
      </c>
      <c r="K986" s="9">
        <f t="shared" si="77"/>
        <v>0</v>
      </c>
      <c r="L986" s="9">
        <f t="shared" si="78"/>
        <v>0</v>
      </c>
    </row>
    <row r="987" spans="1:12" ht="15" x14ac:dyDescent="0.25">
      <c r="A987" s="167">
        <f t="shared" si="76"/>
        <v>216.3840000000026</v>
      </c>
      <c r="B987" s="325">
        <f t="shared" si="79"/>
        <v>0.90160000000001084</v>
      </c>
      <c r="C987" s="167">
        <f t="shared" si="75"/>
        <v>47.231999999994798</v>
      </c>
      <c r="D987" s="167">
        <f>IF('Lineær programmering opg 4'!$M$4=0,"-",(-A987+'Lineær programmering opg 4'!$M$4)/'Lineær programmering opg 4'!$K$4*-1)</f>
        <v>47.231999999994798</v>
      </c>
      <c r="E987" s="167">
        <f>IF('Lineær programmering opg 4'!$M$5=0,"-",(-A987+'Lineær programmering opg 4'!$M$5)/'Lineær programmering opg 4'!$K$5*-1)</f>
        <v>137.71199999999806</v>
      </c>
      <c r="F987" s="167" t="str">
        <f>IF('Lineær programmering opg 4'!$E$6=0,"-",(-A987+'Lineær programmering opg 4'!$M$6)/'Lineær programmering opg 4'!$K$6*-1)</f>
        <v>-</v>
      </c>
      <c r="G987" s="167" t="str">
        <f>IF('Lineær programmering opg 4'!$D$7=0,"-",((-A987+'Lineær programmering opg 4'!$M$7)/'Lineær programmering opg 4'!$K$7)*-1)</f>
        <v>-</v>
      </c>
      <c r="H987" s="167" t="str">
        <f>IF('Lineær programmering opg 4'!$C$8=0,"-",((-A987+'Lineær programmering opg 4'!$M$8)/'Lineær programmering opg 4'!$K$8)*-1)</f>
        <v>-</v>
      </c>
      <c r="I987" s="167" t="str">
        <f>IF('Lineær programmering opg 4'!$D$8=0,"-",'Lineær programmering opg 4'!$G$8)</f>
        <v>-</v>
      </c>
      <c r="J987" s="295">
        <f>A987*'Lineær programmering opg 4'!$C$11+Datatabel!C987*'Lineær programmering opg 4'!$D$11</f>
        <v>28723.19999999948</v>
      </c>
      <c r="K987" s="9">
        <f t="shared" si="77"/>
        <v>0</v>
      </c>
      <c r="L987" s="9">
        <f t="shared" si="78"/>
        <v>0</v>
      </c>
    </row>
    <row r="988" spans="1:12" ht="15" x14ac:dyDescent="0.25">
      <c r="A988" s="167">
        <f t="shared" si="76"/>
        <v>216.3600000000026</v>
      </c>
      <c r="B988" s="325">
        <f t="shared" si="79"/>
        <v>0.90150000000001085</v>
      </c>
      <c r="C988" s="167">
        <f t="shared" si="75"/>
        <v>47.2799999999948</v>
      </c>
      <c r="D988" s="167">
        <f>IF('Lineær programmering opg 4'!$M$4=0,"-",(-A988+'Lineær programmering opg 4'!$M$4)/'Lineær programmering opg 4'!$K$4*-1)</f>
        <v>47.2799999999948</v>
      </c>
      <c r="E988" s="167">
        <f>IF('Lineær programmering opg 4'!$M$5=0,"-",(-A988+'Lineær programmering opg 4'!$M$5)/'Lineær programmering opg 4'!$K$5*-1)</f>
        <v>137.72999999999806</v>
      </c>
      <c r="F988" s="167" t="str">
        <f>IF('Lineær programmering opg 4'!$E$6=0,"-",(-A988+'Lineær programmering opg 4'!$M$6)/'Lineær programmering opg 4'!$K$6*-1)</f>
        <v>-</v>
      </c>
      <c r="G988" s="167" t="str">
        <f>IF('Lineær programmering opg 4'!$D$7=0,"-",((-A988+'Lineær programmering opg 4'!$M$7)/'Lineær programmering opg 4'!$K$7)*-1)</f>
        <v>-</v>
      </c>
      <c r="H988" s="167" t="str">
        <f>IF('Lineær programmering opg 4'!$C$8=0,"-",((-A988+'Lineær programmering opg 4'!$M$8)/'Lineær programmering opg 4'!$K$8)*-1)</f>
        <v>-</v>
      </c>
      <c r="I988" s="167" t="str">
        <f>IF('Lineær programmering opg 4'!$D$8=0,"-",'Lineær programmering opg 4'!$G$8)</f>
        <v>-</v>
      </c>
      <c r="J988" s="295">
        <f>A988*'Lineær programmering opg 4'!$C$11+Datatabel!C988*'Lineær programmering opg 4'!$D$11</f>
        <v>28727.999999999476</v>
      </c>
      <c r="K988" s="9">
        <f t="shared" si="77"/>
        <v>0</v>
      </c>
      <c r="L988" s="9">
        <f t="shared" si="78"/>
        <v>0</v>
      </c>
    </row>
    <row r="989" spans="1:12" ht="15" x14ac:dyDescent="0.25">
      <c r="A989" s="167">
        <f t="shared" si="76"/>
        <v>216.3360000000026</v>
      </c>
      <c r="B989" s="325">
        <f t="shared" si="79"/>
        <v>0.90140000000001086</v>
      </c>
      <c r="C989" s="167">
        <f t="shared" si="75"/>
        <v>47.327999999994802</v>
      </c>
      <c r="D989" s="167">
        <f>IF('Lineær programmering opg 4'!$M$4=0,"-",(-A989+'Lineær programmering opg 4'!$M$4)/'Lineær programmering opg 4'!$K$4*-1)</f>
        <v>47.327999999994802</v>
      </c>
      <c r="E989" s="167">
        <f>IF('Lineær programmering opg 4'!$M$5=0,"-",(-A989+'Lineær programmering opg 4'!$M$5)/'Lineær programmering opg 4'!$K$5*-1)</f>
        <v>137.74799999999806</v>
      </c>
      <c r="F989" s="167" t="str">
        <f>IF('Lineær programmering opg 4'!$E$6=0,"-",(-A989+'Lineær programmering opg 4'!$M$6)/'Lineær programmering opg 4'!$K$6*-1)</f>
        <v>-</v>
      </c>
      <c r="G989" s="167" t="str">
        <f>IF('Lineær programmering opg 4'!$D$7=0,"-",((-A989+'Lineær programmering opg 4'!$M$7)/'Lineær programmering opg 4'!$K$7)*-1)</f>
        <v>-</v>
      </c>
      <c r="H989" s="167" t="str">
        <f>IF('Lineær programmering opg 4'!$C$8=0,"-",((-A989+'Lineær programmering opg 4'!$M$8)/'Lineær programmering opg 4'!$K$8)*-1)</f>
        <v>-</v>
      </c>
      <c r="I989" s="167" t="str">
        <f>IF('Lineær programmering opg 4'!$D$8=0,"-",'Lineær programmering opg 4'!$G$8)</f>
        <v>-</v>
      </c>
      <c r="J989" s="295">
        <f>A989*'Lineær programmering opg 4'!$C$11+Datatabel!C989*'Lineær programmering opg 4'!$D$11</f>
        <v>28732.799999999479</v>
      </c>
      <c r="K989" s="9">
        <f t="shared" si="77"/>
        <v>0</v>
      </c>
      <c r="L989" s="9">
        <f t="shared" si="78"/>
        <v>0</v>
      </c>
    </row>
    <row r="990" spans="1:12" ht="15" x14ac:dyDescent="0.25">
      <c r="A990" s="167">
        <f t="shared" si="76"/>
        <v>216.3120000000026</v>
      </c>
      <c r="B990" s="325">
        <f t="shared" si="79"/>
        <v>0.90130000000001087</v>
      </c>
      <c r="C990" s="167">
        <f t="shared" si="75"/>
        <v>47.375999999994804</v>
      </c>
      <c r="D990" s="167">
        <f>IF('Lineær programmering opg 4'!$M$4=0,"-",(-A990+'Lineær programmering opg 4'!$M$4)/'Lineær programmering opg 4'!$K$4*-1)</f>
        <v>47.375999999994804</v>
      </c>
      <c r="E990" s="167">
        <f>IF('Lineær programmering opg 4'!$M$5=0,"-",(-A990+'Lineær programmering opg 4'!$M$5)/'Lineær programmering opg 4'!$K$5*-1)</f>
        <v>137.76599999999806</v>
      </c>
      <c r="F990" s="167" t="str">
        <f>IF('Lineær programmering opg 4'!$E$6=0,"-",(-A990+'Lineær programmering opg 4'!$M$6)/'Lineær programmering opg 4'!$K$6*-1)</f>
        <v>-</v>
      </c>
      <c r="G990" s="167" t="str">
        <f>IF('Lineær programmering opg 4'!$D$7=0,"-",((-A990+'Lineær programmering opg 4'!$M$7)/'Lineær programmering opg 4'!$K$7)*-1)</f>
        <v>-</v>
      </c>
      <c r="H990" s="167" t="str">
        <f>IF('Lineær programmering opg 4'!$C$8=0,"-",((-A990+'Lineær programmering opg 4'!$M$8)/'Lineær programmering opg 4'!$K$8)*-1)</f>
        <v>-</v>
      </c>
      <c r="I990" s="167" t="str">
        <f>IF('Lineær programmering opg 4'!$D$8=0,"-",'Lineær programmering opg 4'!$G$8)</f>
        <v>-</v>
      </c>
      <c r="J990" s="295">
        <f>A990*'Lineær programmering opg 4'!$C$11+Datatabel!C990*'Lineær programmering opg 4'!$D$11</f>
        <v>28737.599999999478</v>
      </c>
      <c r="K990" s="9">
        <f t="shared" si="77"/>
        <v>0</v>
      </c>
      <c r="L990" s="9">
        <f t="shared" si="78"/>
        <v>0</v>
      </c>
    </row>
    <row r="991" spans="1:12" ht="15" x14ac:dyDescent="0.25">
      <c r="A991" s="167">
        <f t="shared" si="76"/>
        <v>216.28800000000263</v>
      </c>
      <c r="B991" s="325">
        <f t="shared" si="79"/>
        <v>0.90120000000001088</v>
      </c>
      <c r="C991" s="167">
        <f t="shared" si="75"/>
        <v>47.423999999994749</v>
      </c>
      <c r="D991" s="167">
        <f>IF('Lineær programmering opg 4'!$M$4=0,"-",(-A991+'Lineær programmering opg 4'!$M$4)/'Lineær programmering opg 4'!$K$4*-1)</f>
        <v>47.423999999994749</v>
      </c>
      <c r="E991" s="167">
        <f>IF('Lineær programmering opg 4'!$M$5=0,"-",(-A991+'Lineær programmering opg 4'!$M$5)/'Lineær programmering opg 4'!$K$5*-1)</f>
        <v>137.78399999999803</v>
      </c>
      <c r="F991" s="167" t="str">
        <f>IF('Lineær programmering opg 4'!$E$6=0,"-",(-A991+'Lineær programmering opg 4'!$M$6)/'Lineær programmering opg 4'!$K$6*-1)</f>
        <v>-</v>
      </c>
      <c r="G991" s="167" t="str">
        <f>IF('Lineær programmering opg 4'!$D$7=0,"-",((-A991+'Lineær programmering opg 4'!$M$7)/'Lineær programmering opg 4'!$K$7)*-1)</f>
        <v>-</v>
      </c>
      <c r="H991" s="167" t="str">
        <f>IF('Lineær programmering opg 4'!$C$8=0,"-",((-A991+'Lineær programmering opg 4'!$M$8)/'Lineær programmering opg 4'!$K$8)*-1)</f>
        <v>-</v>
      </c>
      <c r="I991" s="167" t="str">
        <f>IF('Lineær programmering opg 4'!$D$8=0,"-",'Lineær programmering opg 4'!$G$8)</f>
        <v>-</v>
      </c>
      <c r="J991" s="295">
        <f>A991*'Lineær programmering opg 4'!$C$11+Datatabel!C991*'Lineær programmering opg 4'!$D$11</f>
        <v>28742.399999999474</v>
      </c>
      <c r="K991" s="9">
        <f t="shared" si="77"/>
        <v>0</v>
      </c>
      <c r="L991" s="9">
        <f t="shared" si="78"/>
        <v>0</v>
      </c>
    </row>
    <row r="992" spans="1:12" ht="15" x14ac:dyDescent="0.25">
      <c r="A992" s="167">
        <f t="shared" si="76"/>
        <v>216.26400000000262</v>
      </c>
      <c r="B992" s="325">
        <f t="shared" si="79"/>
        <v>0.90110000000001089</v>
      </c>
      <c r="C992" s="167">
        <f t="shared" si="75"/>
        <v>47.47199999999475</v>
      </c>
      <c r="D992" s="167">
        <f>IF('Lineær programmering opg 4'!$M$4=0,"-",(-A992+'Lineær programmering opg 4'!$M$4)/'Lineær programmering opg 4'!$K$4*-1)</f>
        <v>47.47199999999475</v>
      </c>
      <c r="E992" s="167">
        <f>IF('Lineær programmering opg 4'!$M$5=0,"-",(-A992+'Lineær programmering opg 4'!$M$5)/'Lineær programmering opg 4'!$K$5*-1)</f>
        <v>137.80199999999803</v>
      </c>
      <c r="F992" s="167" t="str">
        <f>IF('Lineær programmering opg 4'!$E$6=0,"-",(-A992+'Lineær programmering opg 4'!$M$6)/'Lineær programmering opg 4'!$K$6*-1)</f>
        <v>-</v>
      </c>
      <c r="G992" s="167" t="str">
        <f>IF('Lineær programmering opg 4'!$D$7=0,"-",((-A992+'Lineær programmering opg 4'!$M$7)/'Lineær programmering opg 4'!$K$7)*-1)</f>
        <v>-</v>
      </c>
      <c r="H992" s="167" t="str">
        <f>IF('Lineær programmering opg 4'!$C$8=0,"-",((-A992+'Lineær programmering opg 4'!$M$8)/'Lineær programmering opg 4'!$K$8)*-1)</f>
        <v>-</v>
      </c>
      <c r="I992" s="167" t="str">
        <f>IF('Lineær programmering opg 4'!$D$8=0,"-",'Lineær programmering opg 4'!$G$8)</f>
        <v>-</v>
      </c>
      <c r="J992" s="295">
        <f>A992*'Lineær programmering opg 4'!$C$11+Datatabel!C992*'Lineær programmering opg 4'!$D$11</f>
        <v>28747.199999999477</v>
      </c>
      <c r="K992" s="9">
        <f t="shared" si="77"/>
        <v>0</v>
      </c>
      <c r="L992" s="9">
        <f t="shared" si="78"/>
        <v>0</v>
      </c>
    </row>
    <row r="993" spans="1:12" ht="15" x14ac:dyDescent="0.25">
      <c r="A993" s="167">
        <f t="shared" si="76"/>
        <v>216.24000000000262</v>
      </c>
      <c r="B993" s="325">
        <f t="shared" si="79"/>
        <v>0.9010000000000109</v>
      </c>
      <c r="C993" s="167">
        <f t="shared" si="75"/>
        <v>47.519999999994752</v>
      </c>
      <c r="D993" s="167">
        <f>IF('Lineær programmering opg 4'!$M$4=0,"-",(-A993+'Lineær programmering opg 4'!$M$4)/'Lineær programmering opg 4'!$K$4*-1)</f>
        <v>47.519999999994752</v>
      </c>
      <c r="E993" s="167">
        <f>IF('Lineær programmering opg 4'!$M$5=0,"-",(-A993+'Lineær programmering opg 4'!$M$5)/'Lineær programmering opg 4'!$K$5*-1)</f>
        <v>137.81999999999803</v>
      </c>
      <c r="F993" s="167" t="str">
        <f>IF('Lineær programmering opg 4'!$E$6=0,"-",(-A993+'Lineær programmering opg 4'!$M$6)/'Lineær programmering opg 4'!$K$6*-1)</f>
        <v>-</v>
      </c>
      <c r="G993" s="167" t="str">
        <f>IF('Lineær programmering opg 4'!$D$7=0,"-",((-A993+'Lineær programmering opg 4'!$M$7)/'Lineær programmering opg 4'!$K$7)*-1)</f>
        <v>-</v>
      </c>
      <c r="H993" s="167" t="str">
        <f>IF('Lineær programmering opg 4'!$C$8=0,"-",((-A993+'Lineær programmering opg 4'!$M$8)/'Lineær programmering opg 4'!$K$8)*-1)</f>
        <v>-</v>
      </c>
      <c r="I993" s="167" t="str">
        <f>IF('Lineær programmering opg 4'!$D$8=0,"-",'Lineær programmering opg 4'!$G$8)</f>
        <v>-</v>
      </c>
      <c r="J993" s="295">
        <f>A993*'Lineær programmering opg 4'!$C$11+Datatabel!C993*'Lineær programmering opg 4'!$D$11</f>
        <v>28751.999999999476</v>
      </c>
      <c r="K993" s="9">
        <f t="shared" si="77"/>
        <v>0</v>
      </c>
      <c r="L993" s="9">
        <f t="shared" si="78"/>
        <v>0</v>
      </c>
    </row>
    <row r="994" spans="1:12" ht="15" x14ac:dyDescent="0.25">
      <c r="A994" s="167">
        <f t="shared" si="76"/>
        <v>216.21600000000262</v>
      </c>
      <c r="B994" s="325">
        <f t="shared" si="79"/>
        <v>0.90090000000001091</v>
      </c>
      <c r="C994" s="167">
        <f t="shared" si="75"/>
        <v>47.567999999994754</v>
      </c>
      <c r="D994" s="167">
        <f>IF('Lineær programmering opg 4'!$M$4=0,"-",(-A994+'Lineær programmering opg 4'!$M$4)/'Lineær programmering opg 4'!$K$4*-1)</f>
        <v>47.567999999994754</v>
      </c>
      <c r="E994" s="167">
        <f>IF('Lineær programmering opg 4'!$M$5=0,"-",(-A994+'Lineær programmering opg 4'!$M$5)/'Lineær programmering opg 4'!$K$5*-1)</f>
        <v>137.83799999999803</v>
      </c>
      <c r="F994" s="167" t="str">
        <f>IF('Lineær programmering opg 4'!$E$6=0,"-",(-A994+'Lineær programmering opg 4'!$M$6)/'Lineær programmering opg 4'!$K$6*-1)</f>
        <v>-</v>
      </c>
      <c r="G994" s="167" t="str">
        <f>IF('Lineær programmering opg 4'!$D$7=0,"-",((-A994+'Lineær programmering opg 4'!$M$7)/'Lineær programmering opg 4'!$K$7)*-1)</f>
        <v>-</v>
      </c>
      <c r="H994" s="167" t="str">
        <f>IF('Lineær programmering opg 4'!$C$8=0,"-",((-A994+'Lineær programmering opg 4'!$M$8)/'Lineær programmering opg 4'!$K$8)*-1)</f>
        <v>-</v>
      </c>
      <c r="I994" s="167" t="str">
        <f>IF('Lineær programmering opg 4'!$D$8=0,"-",'Lineær programmering opg 4'!$G$8)</f>
        <v>-</v>
      </c>
      <c r="J994" s="295">
        <f>A994*'Lineær programmering opg 4'!$C$11+Datatabel!C994*'Lineær programmering opg 4'!$D$11</f>
        <v>28756.799999999472</v>
      </c>
      <c r="K994" s="9">
        <f t="shared" si="77"/>
        <v>0</v>
      </c>
      <c r="L994" s="9">
        <f t="shared" si="78"/>
        <v>0</v>
      </c>
    </row>
    <row r="995" spans="1:12" ht="15" x14ac:dyDescent="0.25">
      <c r="A995" s="167">
        <f t="shared" si="76"/>
        <v>216.19200000000262</v>
      </c>
      <c r="B995" s="325">
        <f t="shared" si="79"/>
        <v>0.90080000000001093</v>
      </c>
      <c r="C995" s="167">
        <f t="shared" si="75"/>
        <v>47.615999999994756</v>
      </c>
      <c r="D995" s="167">
        <f>IF('Lineær programmering opg 4'!$M$4=0,"-",(-A995+'Lineær programmering opg 4'!$M$4)/'Lineær programmering opg 4'!$K$4*-1)</f>
        <v>47.615999999994756</v>
      </c>
      <c r="E995" s="167">
        <f>IF('Lineær programmering opg 4'!$M$5=0,"-",(-A995+'Lineær programmering opg 4'!$M$5)/'Lineær programmering opg 4'!$K$5*-1)</f>
        <v>137.85599999999803</v>
      </c>
      <c r="F995" s="167" t="str">
        <f>IF('Lineær programmering opg 4'!$E$6=0,"-",(-A995+'Lineær programmering opg 4'!$M$6)/'Lineær programmering opg 4'!$K$6*-1)</f>
        <v>-</v>
      </c>
      <c r="G995" s="167" t="str">
        <f>IF('Lineær programmering opg 4'!$D$7=0,"-",((-A995+'Lineær programmering opg 4'!$M$7)/'Lineær programmering opg 4'!$K$7)*-1)</f>
        <v>-</v>
      </c>
      <c r="H995" s="167" t="str">
        <f>IF('Lineær programmering opg 4'!$C$8=0,"-",((-A995+'Lineær programmering opg 4'!$M$8)/'Lineær programmering opg 4'!$K$8)*-1)</f>
        <v>-</v>
      </c>
      <c r="I995" s="167" t="str">
        <f>IF('Lineær programmering opg 4'!$D$8=0,"-",'Lineær programmering opg 4'!$G$8)</f>
        <v>-</v>
      </c>
      <c r="J995" s="295">
        <f>A995*'Lineær programmering opg 4'!$C$11+Datatabel!C995*'Lineær programmering opg 4'!$D$11</f>
        <v>28761.599999999475</v>
      </c>
      <c r="K995" s="9">
        <f t="shared" si="77"/>
        <v>0</v>
      </c>
      <c r="L995" s="9">
        <f t="shared" si="78"/>
        <v>0</v>
      </c>
    </row>
    <row r="996" spans="1:12" ht="15" x14ac:dyDescent="0.25">
      <c r="A996" s="167">
        <f t="shared" si="76"/>
        <v>216.16800000000262</v>
      </c>
      <c r="B996" s="325">
        <f t="shared" si="79"/>
        <v>0.90070000000001094</v>
      </c>
      <c r="C996" s="167">
        <f t="shared" si="75"/>
        <v>47.663999999994758</v>
      </c>
      <c r="D996" s="167">
        <f>IF('Lineær programmering opg 4'!$M$4=0,"-",(-A996+'Lineær programmering opg 4'!$M$4)/'Lineær programmering opg 4'!$K$4*-1)</f>
        <v>47.663999999994758</v>
      </c>
      <c r="E996" s="167">
        <f>IF('Lineær programmering opg 4'!$M$5=0,"-",(-A996+'Lineær programmering opg 4'!$M$5)/'Lineær programmering opg 4'!$K$5*-1)</f>
        <v>137.87399999999803</v>
      </c>
      <c r="F996" s="167" t="str">
        <f>IF('Lineær programmering opg 4'!$E$6=0,"-",(-A996+'Lineær programmering opg 4'!$M$6)/'Lineær programmering opg 4'!$K$6*-1)</f>
        <v>-</v>
      </c>
      <c r="G996" s="167" t="str">
        <f>IF('Lineær programmering opg 4'!$D$7=0,"-",((-A996+'Lineær programmering opg 4'!$M$7)/'Lineær programmering opg 4'!$K$7)*-1)</f>
        <v>-</v>
      </c>
      <c r="H996" s="167" t="str">
        <f>IF('Lineær programmering opg 4'!$C$8=0,"-",((-A996+'Lineær programmering opg 4'!$M$8)/'Lineær programmering opg 4'!$K$8)*-1)</f>
        <v>-</v>
      </c>
      <c r="I996" s="167" t="str">
        <f>IF('Lineær programmering opg 4'!$D$8=0,"-",'Lineær programmering opg 4'!$G$8)</f>
        <v>-</v>
      </c>
      <c r="J996" s="295">
        <f>A996*'Lineær programmering opg 4'!$C$11+Datatabel!C996*'Lineær programmering opg 4'!$D$11</f>
        <v>28766.399999999474</v>
      </c>
      <c r="K996" s="9">
        <f t="shared" si="77"/>
        <v>0</v>
      </c>
      <c r="L996" s="9">
        <f t="shared" si="78"/>
        <v>0</v>
      </c>
    </row>
    <row r="997" spans="1:12" ht="15" x14ac:dyDescent="0.25">
      <c r="A997" s="167">
        <f t="shared" si="76"/>
        <v>216.14400000000262</v>
      </c>
      <c r="B997" s="325">
        <f t="shared" si="79"/>
        <v>0.90060000000001095</v>
      </c>
      <c r="C997" s="167">
        <f t="shared" si="75"/>
        <v>47.711999999994759</v>
      </c>
      <c r="D997" s="167">
        <f>IF('Lineær programmering opg 4'!$M$4=0,"-",(-A997+'Lineær programmering opg 4'!$M$4)/'Lineær programmering opg 4'!$K$4*-1)</f>
        <v>47.711999999994759</v>
      </c>
      <c r="E997" s="167">
        <f>IF('Lineær programmering opg 4'!$M$5=0,"-",(-A997+'Lineær programmering opg 4'!$M$5)/'Lineær programmering opg 4'!$K$5*-1)</f>
        <v>137.89199999999803</v>
      </c>
      <c r="F997" s="167" t="str">
        <f>IF('Lineær programmering opg 4'!$E$6=0,"-",(-A997+'Lineær programmering opg 4'!$M$6)/'Lineær programmering opg 4'!$K$6*-1)</f>
        <v>-</v>
      </c>
      <c r="G997" s="167" t="str">
        <f>IF('Lineær programmering opg 4'!$D$7=0,"-",((-A997+'Lineær programmering opg 4'!$M$7)/'Lineær programmering opg 4'!$K$7)*-1)</f>
        <v>-</v>
      </c>
      <c r="H997" s="167" t="str">
        <f>IF('Lineær programmering opg 4'!$C$8=0,"-",((-A997+'Lineær programmering opg 4'!$M$8)/'Lineær programmering opg 4'!$K$8)*-1)</f>
        <v>-</v>
      </c>
      <c r="I997" s="167" t="str">
        <f>IF('Lineær programmering opg 4'!$D$8=0,"-",'Lineær programmering opg 4'!$G$8)</f>
        <v>-</v>
      </c>
      <c r="J997" s="295">
        <f>A997*'Lineær programmering opg 4'!$C$11+Datatabel!C997*'Lineær programmering opg 4'!$D$11</f>
        <v>28771.199999999477</v>
      </c>
      <c r="K997" s="9">
        <f t="shared" si="77"/>
        <v>0</v>
      </c>
      <c r="L997" s="9">
        <f t="shared" si="78"/>
        <v>0</v>
      </c>
    </row>
    <row r="998" spans="1:12" ht="15" x14ac:dyDescent="0.25">
      <c r="A998" s="167">
        <f t="shared" si="76"/>
        <v>216.12000000000262</v>
      </c>
      <c r="B998" s="325">
        <f t="shared" si="79"/>
        <v>0.90050000000001096</v>
      </c>
      <c r="C998" s="167">
        <f t="shared" si="75"/>
        <v>47.759999999994761</v>
      </c>
      <c r="D998" s="167">
        <f>IF('Lineær programmering opg 4'!$M$4=0,"-",(-A998+'Lineær programmering opg 4'!$M$4)/'Lineær programmering opg 4'!$K$4*-1)</f>
        <v>47.759999999994761</v>
      </c>
      <c r="E998" s="167">
        <f>IF('Lineær programmering opg 4'!$M$5=0,"-",(-A998+'Lineær programmering opg 4'!$M$5)/'Lineær programmering opg 4'!$K$5*-1)</f>
        <v>137.90999999999804</v>
      </c>
      <c r="F998" s="167" t="str">
        <f>IF('Lineær programmering opg 4'!$E$6=0,"-",(-A998+'Lineær programmering opg 4'!$M$6)/'Lineær programmering opg 4'!$K$6*-1)</f>
        <v>-</v>
      </c>
      <c r="G998" s="167" t="str">
        <f>IF('Lineær programmering opg 4'!$D$7=0,"-",((-A998+'Lineær programmering opg 4'!$M$7)/'Lineær programmering opg 4'!$K$7)*-1)</f>
        <v>-</v>
      </c>
      <c r="H998" s="167" t="str">
        <f>IF('Lineær programmering opg 4'!$C$8=0,"-",((-A998+'Lineær programmering opg 4'!$M$8)/'Lineær programmering opg 4'!$K$8)*-1)</f>
        <v>-</v>
      </c>
      <c r="I998" s="167" t="str">
        <f>IF('Lineær programmering opg 4'!$D$8=0,"-",'Lineær programmering opg 4'!$G$8)</f>
        <v>-</v>
      </c>
      <c r="J998" s="295">
        <f>A998*'Lineær programmering opg 4'!$C$11+Datatabel!C998*'Lineær programmering opg 4'!$D$11</f>
        <v>28775.999999999476</v>
      </c>
      <c r="K998" s="9">
        <f t="shared" si="77"/>
        <v>0</v>
      </c>
      <c r="L998" s="9">
        <f t="shared" si="78"/>
        <v>0</v>
      </c>
    </row>
    <row r="999" spans="1:12" ht="15" x14ac:dyDescent="0.25">
      <c r="A999" s="167">
        <f t="shared" si="76"/>
        <v>216.09600000000262</v>
      </c>
      <c r="B999" s="325">
        <f t="shared" si="79"/>
        <v>0.90040000000001097</v>
      </c>
      <c r="C999" s="167">
        <f t="shared" si="75"/>
        <v>47.807999999994763</v>
      </c>
      <c r="D999" s="167">
        <f>IF('Lineær programmering opg 4'!$M$4=0,"-",(-A999+'Lineær programmering opg 4'!$M$4)/'Lineær programmering opg 4'!$K$4*-1)</f>
        <v>47.807999999994763</v>
      </c>
      <c r="E999" s="167">
        <f>IF('Lineær programmering opg 4'!$M$5=0,"-",(-A999+'Lineær programmering opg 4'!$M$5)/'Lineær programmering opg 4'!$K$5*-1)</f>
        <v>137.92799999999804</v>
      </c>
      <c r="F999" s="167" t="str">
        <f>IF('Lineær programmering opg 4'!$E$6=0,"-",(-A999+'Lineær programmering opg 4'!$M$6)/'Lineær programmering opg 4'!$K$6*-1)</f>
        <v>-</v>
      </c>
      <c r="G999" s="167" t="str">
        <f>IF('Lineær programmering opg 4'!$D$7=0,"-",((-A999+'Lineær programmering opg 4'!$M$7)/'Lineær programmering opg 4'!$K$7)*-1)</f>
        <v>-</v>
      </c>
      <c r="H999" s="167" t="str">
        <f>IF('Lineær programmering opg 4'!$C$8=0,"-",((-A999+'Lineær programmering opg 4'!$M$8)/'Lineær programmering opg 4'!$K$8)*-1)</f>
        <v>-</v>
      </c>
      <c r="I999" s="167" t="str">
        <f>IF('Lineær programmering opg 4'!$D$8=0,"-",'Lineær programmering opg 4'!$G$8)</f>
        <v>-</v>
      </c>
      <c r="J999" s="295">
        <f>A999*'Lineær programmering opg 4'!$C$11+Datatabel!C999*'Lineær programmering opg 4'!$D$11</f>
        <v>28780.799999999475</v>
      </c>
      <c r="K999" s="9">
        <f t="shared" si="77"/>
        <v>0</v>
      </c>
      <c r="L999" s="9">
        <f t="shared" si="78"/>
        <v>0</v>
      </c>
    </row>
    <row r="1000" spans="1:12" ht="15" x14ac:dyDescent="0.25">
      <c r="A1000" s="167">
        <f t="shared" si="76"/>
        <v>216.07200000000265</v>
      </c>
      <c r="B1000" s="325">
        <f t="shared" si="79"/>
        <v>0.90030000000001098</v>
      </c>
      <c r="C1000" s="167">
        <f t="shared" si="75"/>
        <v>47.855999999994708</v>
      </c>
      <c r="D1000" s="167">
        <f>IF('Lineær programmering opg 4'!$M$4=0,"-",(-A1000+'Lineær programmering opg 4'!$M$4)/'Lineær programmering opg 4'!$K$4*-1)</f>
        <v>47.855999999994708</v>
      </c>
      <c r="E1000" s="167">
        <f>IF('Lineær programmering opg 4'!$M$5=0,"-",(-A1000+'Lineær programmering opg 4'!$M$5)/'Lineær programmering opg 4'!$K$5*-1)</f>
        <v>137.94599999999804</v>
      </c>
      <c r="F1000" s="167" t="str">
        <f>IF('Lineær programmering opg 4'!$E$6=0,"-",(-A1000+'Lineær programmering opg 4'!$M$6)/'Lineær programmering opg 4'!$K$6*-1)</f>
        <v>-</v>
      </c>
      <c r="G1000" s="167" t="str">
        <f>IF('Lineær programmering opg 4'!$D$7=0,"-",((-A1000+'Lineær programmering opg 4'!$M$7)/'Lineær programmering opg 4'!$K$7)*-1)</f>
        <v>-</v>
      </c>
      <c r="H1000" s="167" t="str">
        <f>IF('Lineær programmering opg 4'!$C$8=0,"-",((-A1000+'Lineær programmering opg 4'!$M$8)/'Lineær programmering opg 4'!$K$8)*-1)</f>
        <v>-</v>
      </c>
      <c r="I1000" s="167" t="str">
        <f>IF('Lineær programmering opg 4'!$D$8=0,"-",'Lineær programmering opg 4'!$G$8)</f>
        <v>-</v>
      </c>
      <c r="J1000" s="295">
        <f>A1000*'Lineær programmering opg 4'!$C$11+Datatabel!C1000*'Lineær programmering opg 4'!$D$11</f>
        <v>28785.599999999475</v>
      </c>
      <c r="K1000" s="9">
        <f t="shared" si="77"/>
        <v>0</v>
      </c>
      <c r="L1000" s="9">
        <f t="shared" si="78"/>
        <v>0</v>
      </c>
    </row>
    <row r="1001" spans="1:12" ht="15" x14ac:dyDescent="0.25">
      <c r="A1001" s="167">
        <f t="shared" si="76"/>
        <v>216.04800000000265</v>
      </c>
      <c r="B1001" s="325">
        <f t="shared" si="79"/>
        <v>0.90020000000001099</v>
      </c>
      <c r="C1001" s="167">
        <f t="shared" si="75"/>
        <v>47.90399999999471</v>
      </c>
      <c r="D1001" s="167">
        <f>IF('Lineær programmering opg 4'!$M$4=0,"-",(-A1001+'Lineær programmering opg 4'!$M$4)/'Lineær programmering opg 4'!$K$4*-1)</f>
        <v>47.90399999999471</v>
      </c>
      <c r="E1001" s="167">
        <f>IF('Lineær programmering opg 4'!$M$5=0,"-",(-A1001+'Lineær programmering opg 4'!$M$5)/'Lineær programmering opg 4'!$K$5*-1)</f>
        <v>137.96399999999804</v>
      </c>
      <c r="F1001" s="167" t="str">
        <f>IF('Lineær programmering opg 4'!$E$6=0,"-",(-A1001+'Lineær programmering opg 4'!$M$6)/'Lineær programmering opg 4'!$K$6*-1)</f>
        <v>-</v>
      </c>
      <c r="G1001" s="167" t="str">
        <f>IF('Lineær programmering opg 4'!$D$7=0,"-",((-A1001+'Lineær programmering opg 4'!$M$7)/'Lineær programmering opg 4'!$K$7)*-1)</f>
        <v>-</v>
      </c>
      <c r="H1001" s="167" t="str">
        <f>IF('Lineær programmering opg 4'!$C$8=0,"-",((-A1001+'Lineær programmering opg 4'!$M$8)/'Lineær programmering opg 4'!$K$8)*-1)</f>
        <v>-</v>
      </c>
      <c r="I1001" s="167" t="str">
        <f>IF('Lineær programmering opg 4'!$D$8=0,"-",'Lineær programmering opg 4'!$G$8)</f>
        <v>-</v>
      </c>
      <c r="J1001" s="295">
        <f>A1001*'Lineær programmering opg 4'!$C$11+Datatabel!C1001*'Lineær programmering opg 4'!$D$11</f>
        <v>28790.39999999947</v>
      </c>
      <c r="K1001" s="9">
        <f t="shared" si="77"/>
        <v>0</v>
      </c>
      <c r="L1001" s="9">
        <f t="shared" si="78"/>
        <v>0</v>
      </c>
    </row>
    <row r="1002" spans="1:12" ht="15" x14ac:dyDescent="0.25">
      <c r="A1002" s="167">
        <f t="shared" si="76"/>
        <v>216.02400000000264</v>
      </c>
      <c r="B1002" s="325">
        <f t="shared" si="79"/>
        <v>0.900100000000011</v>
      </c>
      <c r="C1002" s="167">
        <f t="shared" si="75"/>
        <v>47.951999999994712</v>
      </c>
      <c r="D1002" s="167">
        <f>IF('Lineær programmering opg 4'!$M$4=0,"-",(-A1002+'Lineær programmering opg 4'!$M$4)/'Lineær programmering opg 4'!$K$4*-1)</f>
        <v>47.951999999994712</v>
      </c>
      <c r="E1002" s="167">
        <f>IF('Lineær programmering opg 4'!$M$5=0,"-",(-A1002+'Lineær programmering opg 4'!$M$5)/'Lineær programmering opg 4'!$K$5*-1)</f>
        <v>137.98199999999804</v>
      </c>
      <c r="F1002" s="167" t="str">
        <f>IF('Lineær programmering opg 4'!$E$6=0,"-",(-A1002+'Lineær programmering opg 4'!$M$6)/'Lineær programmering opg 4'!$K$6*-1)</f>
        <v>-</v>
      </c>
      <c r="G1002" s="167" t="str">
        <f>IF('Lineær programmering opg 4'!$D$7=0,"-",((-A1002+'Lineær programmering opg 4'!$M$7)/'Lineær programmering opg 4'!$K$7)*-1)</f>
        <v>-</v>
      </c>
      <c r="H1002" s="167" t="str">
        <f>IF('Lineær programmering opg 4'!$C$8=0,"-",((-A1002+'Lineær programmering opg 4'!$M$8)/'Lineær programmering opg 4'!$K$8)*-1)</f>
        <v>-</v>
      </c>
      <c r="I1002" s="167" t="str">
        <f>IF('Lineær programmering opg 4'!$D$8=0,"-",'Lineær programmering opg 4'!$G$8)</f>
        <v>-</v>
      </c>
      <c r="J1002" s="295">
        <f>A1002*'Lineær programmering opg 4'!$C$11+Datatabel!C1002*'Lineær programmering opg 4'!$D$11</f>
        <v>28795.19999999947</v>
      </c>
      <c r="K1002" s="9">
        <f t="shared" si="77"/>
        <v>0</v>
      </c>
      <c r="L1002" s="9">
        <f t="shared" si="78"/>
        <v>0</v>
      </c>
    </row>
    <row r="1003" spans="1:12" ht="15" x14ac:dyDescent="0.25">
      <c r="A1003" s="167">
        <f t="shared" si="76"/>
        <v>216.00000000000264</v>
      </c>
      <c r="B1003" s="325">
        <f t="shared" si="79"/>
        <v>0.90000000000001101</v>
      </c>
      <c r="C1003" s="167">
        <f t="shared" si="75"/>
        <v>47.999999999994714</v>
      </c>
      <c r="D1003" s="167">
        <f>IF('Lineær programmering opg 4'!$M$4=0,"-",(-A1003+'Lineær programmering opg 4'!$M$4)/'Lineær programmering opg 4'!$K$4*-1)</f>
        <v>47.999999999994714</v>
      </c>
      <c r="E1003" s="167">
        <f>IF('Lineær programmering opg 4'!$M$5=0,"-",(-A1003+'Lineær programmering opg 4'!$M$5)/'Lineær programmering opg 4'!$K$5*-1)</f>
        <v>137.99999999999804</v>
      </c>
      <c r="F1003" s="167" t="str">
        <f>IF('Lineær programmering opg 4'!$E$6=0,"-",(-A1003+'Lineær programmering opg 4'!$M$6)/'Lineær programmering opg 4'!$K$6*-1)</f>
        <v>-</v>
      </c>
      <c r="G1003" s="167" t="str">
        <f>IF('Lineær programmering opg 4'!$D$7=0,"-",((-A1003+'Lineær programmering opg 4'!$M$7)/'Lineær programmering opg 4'!$K$7)*-1)</f>
        <v>-</v>
      </c>
      <c r="H1003" s="167" t="str">
        <f>IF('Lineær programmering opg 4'!$C$8=0,"-",((-A1003+'Lineær programmering opg 4'!$M$8)/'Lineær programmering opg 4'!$K$8)*-1)</f>
        <v>-</v>
      </c>
      <c r="I1003" s="167" t="str">
        <f>IF('Lineær programmering opg 4'!$D$8=0,"-",'Lineær programmering opg 4'!$G$8)</f>
        <v>-</v>
      </c>
      <c r="J1003" s="295">
        <f>A1003*'Lineær programmering opg 4'!$C$11+Datatabel!C1003*'Lineær programmering opg 4'!$D$11</f>
        <v>28799.999999999472</v>
      </c>
      <c r="K1003" s="9">
        <f t="shared" si="77"/>
        <v>0</v>
      </c>
      <c r="L1003" s="9">
        <f t="shared" si="78"/>
        <v>0</v>
      </c>
    </row>
    <row r="1004" spans="1:12" ht="15" x14ac:dyDescent="0.25">
      <c r="A1004" s="167">
        <f t="shared" si="76"/>
        <v>215.97600000000264</v>
      </c>
      <c r="B1004" s="325">
        <f t="shared" si="79"/>
        <v>0.89990000000001102</v>
      </c>
      <c r="C1004" s="167">
        <f t="shared" si="75"/>
        <v>48.047999999994715</v>
      </c>
      <c r="D1004" s="167">
        <f>IF('Lineær programmering opg 4'!$M$4=0,"-",(-A1004+'Lineær programmering opg 4'!$M$4)/'Lineær programmering opg 4'!$K$4*-1)</f>
        <v>48.047999999994715</v>
      </c>
      <c r="E1004" s="167">
        <f>IF('Lineær programmering opg 4'!$M$5=0,"-",(-A1004+'Lineær programmering opg 4'!$M$5)/'Lineær programmering opg 4'!$K$5*-1)</f>
        <v>138.01799999999804</v>
      </c>
      <c r="F1004" s="167" t="str">
        <f>IF('Lineær programmering opg 4'!$E$6=0,"-",(-A1004+'Lineær programmering opg 4'!$M$6)/'Lineær programmering opg 4'!$K$6*-1)</f>
        <v>-</v>
      </c>
      <c r="G1004" s="167" t="str">
        <f>IF('Lineær programmering opg 4'!$D$7=0,"-",((-A1004+'Lineær programmering opg 4'!$M$7)/'Lineær programmering opg 4'!$K$7)*-1)</f>
        <v>-</v>
      </c>
      <c r="H1004" s="167" t="str">
        <f>IF('Lineær programmering opg 4'!$C$8=0,"-",((-A1004+'Lineær programmering opg 4'!$M$8)/'Lineær programmering opg 4'!$K$8)*-1)</f>
        <v>-</v>
      </c>
      <c r="I1004" s="167" t="str">
        <f>IF('Lineær programmering opg 4'!$D$8=0,"-",'Lineær programmering opg 4'!$G$8)</f>
        <v>-</v>
      </c>
      <c r="J1004" s="295">
        <f>A1004*'Lineær programmering opg 4'!$C$11+Datatabel!C1004*'Lineær programmering opg 4'!$D$11</f>
        <v>28804.799999999472</v>
      </c>
      <c r="K1004" s="9">
        <f t="shared" si="77"/>
        <v>0</v>
      </c>
      <c r="L1004" s="9">
        <f t="shared" si="78"/>
        <v>0</v>
      </c>
    </row>
    <row r="1005" spans="1:12" ht="15" x14ac:dyDescent="0.25">
      <c r="A1005" s="167">
        <f t="shared" si="76"/>
        <v>215.95200000000264</v>
      </c>
      <c r="B1005" s="325">
        <f t="shared" si="79"/>
        <v>0.89980000000001104</v>
      </c>
      <c r="C1005" s="167">
        <f t="shared" si="75"/>
        <v>48.095999999994717</v>
      </c>
      <c r="D1005" s="167">
        <f>IF('Lineær programmering opg 4'!$M$4=0,"-",(-A1005+'Lineær programmering opg 4'!$M$4)/'Lineær programmering opg 4'!$K$4*-1)</f>
        <v>48.095999999994717</v>
      </c>
      <c r="E1005" s="167">
        <f>IF('Lineær programmering opg 4'!$M$5=0,"-",(-A1005+'Lineær programmering opg 4'!$M$5)/'Lineær programmering opg 4'!$K$5*-1)</f>
        <v>138.03599999999804</v>
      </c>
      <c r="F1005" s="167" t="str">
        <f>IF('Lineær programmering opg 4'!$E$6=0,"-",(-A1005+'Lineær programmering opg 4'!$M$6)/'Lineær programmering opg 4'!$K$6*-1)</f>
        <v>-</v>
      </c>
      <c r="G1005" s="167" t="str">
        <f>IF('Lineær programmering opg 4'!$D$7=0,"-",((-A1005+'Lineær programmering opg 4'!$M$7)/'Lineær programmering opg 4'!$K$7)*-1)</f>
        <v>-</v>
      </c>
      <c r="H1005" s="167" t="str">
        <f>IF('Lineær programmering opg 4'!$C$8=0,"-",((-A1005+'Lineær programmering opg 4'!$M$8)/'Lineær programmering opg 4'!$K$8)*-1)</f>
        <v>-</v>
      </c>
      <c r="I1005" s="167" t="str">
        <f>IF('Lineær programmering opg 4'!$D$8=0,"-",'Lineær programmering opg 4'!$G$8)</f>
        <v>-</v>
      </c>
      <c r="J1005" s="295">
        <f>A1005*'Lineær programmering opg 4'!$C$11+Datatabel!C1005*'Lineær programmering opg 4'!$D$11</f>
        <v>28809.599999999471</v>
      </c>
      <c r="K1005" s="9">
        <f t="shared" si="77"/>
        <v>0</v>
      </c>
      <c r="L1005" s="9">
        <f t="shared" si="78"/>
        <v>0</v>
      </c>
    </row>
    <row r="1006" spans="1:12" ht="15" x14ac:dyDescent="0.25">
      <c r="A1006" s="167">
        <f t="shared" si="76"/>
        <v>215.92800000000264</v>
      </c>
      <c r="B1006" s="325">
        <f t="shared" si="79"/>
        <v>0.89970000000001105</v>
      </c>
      <c r="C1006" s="167">
        <f t="shared" si="75"/>
        <v>48.143999999994719</v>
      </c>
      <c r="D1006" s="167">
        <f>IF('Lineær programmering opg 4'!$M$4=0,"-",(-A1006+'Lineær programmering opg 4'!$M$4)/'Lineær programmering opg 4'!$K$4*-1)</f>
        <v>48.143999999994719</v>
      </c>
      <c r="E1006" s="167">
        <f>IF('Lineær programmering opg 4'!$M$5=0,"-",(-A1006+'Lineær programmering opg 4'!$M$5)/'Lineær programmering opg 4'!$K$5*-1)</f>
        <v>138.05399999999804</v>
      </c>
      <c r="F1006" s="167" t="str">
        <f>IF('Lineær programmering opg 4'!$E$6=0,"-",(-A1006+'Lineær programmering opg 4'!$M$6)/'Lineær programmering opg 4'!$K$6*-1)</f>
        <v>-</v>
      </c>
      <c r="G1006" s="167" t="str">
        <f>IF('Lineær programmering opg 4'!$D$7=0,"-",((-A1006+'Lineær programmering opg 4'!$M$7)/'Lineær programmering opg 4'!$K$7)*-1)</f>
        <v>-</v>
      </c>
      <c r="H1006" s="167" t="str">
        <f>IF('Lineær programmering opg 4'!$C$8=0,"-",((-A1006+'Lineær programmering opg 4'!$M$8)/'Lineær programmering opg 4'!$K$8)*-1)</f>
        <v>-</v>
      </c>
      <c r="I1006" s="167" t="str">
        <f>IF('Lineær programmering opg 4'!$D$8=0,"-",'Lineær programmering opg 4'!$G$8)</f>
        <v>-</v>
      </c>
      <c r="J1006" s="295">
        <f>A1006*'Lineær programmering opg 4'!$C$11+Datatabel!C1006*'Lineær programmering opg 4'!$D$11</f>
        <v>28814.399999999474</v>
      </c>
      <c r="K1006" s="9">
        <f t="shared" si="77"/>
        <v>0</v>
      </c>
      <c r="L1006" s="9">
        <f t="shared" si="78"/>
        <v>0</v>
      </c>
    </row>
    <row r="1007" spans="1:12" ht="15" x14ac:dyDescent="0.25">
      <c r="A1007" s="167">
        <f t="shared" si="76"/>
        <v>215.90400000000267</v>
      </c>
      <c r="B1007" s="325">
        <f t="shared" si="79"/>
        <v>0.89960000000001106</v>
      </c>
      <c r="C1007" s="167">
        <f t="shared" si="75"/>
        <v>48.191999999994664</v>
      </c>
      <c r="D1007" s="167">
        <f>IF('Lineær programmering opg 4'!$M$4=0,"-",(-A1007+'Lineær programmering opg 4'!$M$4)/'Lineær programmering opg 4'!$K$4*-1)</f>
        <v>48.191999999994664</v>
      </c>
      <c r="E1007" s="167">
        <f>IF('Lineær programmering opg 4'!$M$5=0,"-",(-A1007+'Lineær programmering opg 4'!$M$5)/'Lineær programmering opg 4'!$K$5*-1)</f>
        <v>138.07199999999801</v>
      </c>
      <c r="F1007" s="167" t="str">
        <f>IF('Lineær programmering opg 4'!$E$6=0,"-",(-A1007+'Lineær programmering opg 4'!$M$6)/'Lineær programmering opg 4'!$K$6*-1)</f>
        <v>-</v>
      </c>
      <c r="G1007" s="167" t="str">
        <f>IF('Lineær programmering opg 4'!$D$7=0,"-",((-A1007+'Lineær programmering opg 4'!$M$7)/'Lineær programmering opg 4'!$K$7)*-1)</f>
        <v>-</v>
      </c>
      <c r="H1007" s="167" t="str">
        <f>IF('Lineær programmering opg 4'!$C$8=0,"-",((-A1007+'Lineær programmering opg 4'!$M$8)/'Lineær programmering opg 4'!$K$8)*-1)</f>
        <v>-</v>
      </c>
      <c r="I1007" s="167" t="str">
        <f>IF('Lineær programmering opg 4'!$D$8=0,"-",'Lineær programmering opg 4'!$G$8)</f>
        <v>-</v>
      </c>
      <c r="J1007" s="295">
        <f>A1007*'Lineær programmering opg 4'!$C$11+Datatabel!C1007*'Lineær programmering opg 4'!$D$11</f>
        <v>28819.199999999466</v>
      </c>
      <c r="K1007" s="9">
        <f t="shared" si="77"/>
        <v>0</v>
      </c>
      <c r="L1007" s="9">
        <f t="shared" si="78"/>
        <v>0</v>
      </c>
    </row>
    <row r="1008" spans="1:12" ht="15" x14ac:dyDescent="0.25">
      <c r="A1008" s="167">
        <f t="shared" si="76"/>
        <v>215.88000000000267</v>
      </c>
      <c r="B1008" s="325">
        <f t="shared" si="79"/>
        <v>0.89950000000001107</v>
      </c>
      <c r="C1008" s="167">
        <f t="shared" si="75"/>
        <v>48.239999999994666</v>
      </c>
      <c r="D1008" s="167">
        <f>IF('Lineær programmering opg 4'!$M$4=0,"-",(-A1008+'Lineær programmering opg 4'!$M$4)/'Lineær programmering opg 4'!$K$4*-1)</f>
        <v>48.239999999994666</v>
      </c>
      <c r="E1008" s="167">
        <f>IF('Lineær programmering opg 4'!$M$5=0,"-",(-A1008+'Lineær programmering opg 4'!$M$5)/'Lineær programmering opg 4'!$K$5*-1)</f>
        <v>138.08999999999801</v>
      </c>
      <c r="F1008" s="167" t="str">
        <f>IF('Lineær programmering opg 4'!$E$6=0,"-",(-A1008+'Lineær programmering opg 4'!$M$6)/'Lineær programmering opg 4'!$K$6*-1)</f>
        <v>-</v>
      </c>
      <c r="G1008" s="167" t="str">
        <f>IF('Lineær programmering opg 4'!$D$7=0,"-",((-A1008+'Lineær programmering opg 4'!$M$7)/'Lineær programmering opg 4'!$K$7)*-1)</f>
        <v>-</v>
      </c>
      <c r="H1008" s="167" t="str">
        <f>IF('Lineær programmering opg 4'!$C$8=0,"-",((-A1008+'Lineær programmering opg 4'!$M$8)/'Lineær programmering opg 4'!$K$8)*-1)</f>
        <v>-</v>
      </c>
      <c r="I1008" s="167" t="str">
        <f>IF('Lineær programmering opg 4'!$D$8=0,"-",'Lineær programmering opg 4'!$G$8)</f>
        <v>-</v>
      </c>
      <c r="J1008" s="295">
        <f>A1008*'Lineær programmering opg 4'!$C$11+Datatabel!C1008*'Lineær programmering opg 4'!$D$11</f>
        <v>28823.999999999465</v>
      </c>
      <c r="K1008" s="9">
        <f t="shared" si="77"/>
        <v>0</v>
      </c>
      <c r="L1008" s="9">
        <f t="shared" si="78"/>
        <v>0</v>
      </c>
    </row>
    <row r="1009" spans="1:12" ht="15" x14ac:dyDescent="0.25">
      <c r="A1009" s="167">
        <f t="shared" si="76"/>
        <v>215.85600000000267</v>
      </c>
      <c r="B1009" s="325">
        <f t="shared" si="79"/>
        <v>0.89940000000001108</v>
      </c>
      <c r="C1009" s="167">
        <f t="shared" si="75"/>
        <v>48.287999999994668</v>
      </c>
      <c r="D1009" s="167">
        <f>IF('Lineær programmering opg 4'!$M$4=0,"-",(-A1009+'Lineær programmering opg 4'!$M$4)/'Lineær programmering opg 4'!$K$4*-1)</f>
        <v>48.287999999994668</v>
      </c>
      <c r="E1009" s="167">
        <f>IF('Lineær programmering opg 4'!$M$5=0,"-",(-A1009+'Lineær programmering opg 4'!$M$5)/'Lineær programmering opg 4'!$K$5*-1)</f>
        <v>138.10799999999801</v>
      </c>
      <c r="F1009" s="167" t="str">
        <f>IF('Lineær programmering opg 4'!$E$6=0,"-",(-A1009+'Lineær programmering opg 4'!$M$6)/'Lineær programmering opg 4'!$K$6*-1)</f>
        <v>-</v>
      </c>
      <c r="G1009" s="167" t="str">
        <f>IF('Lineær programmering opg 4'!$D$7=0,"-",((-A1009+'Lineær programmering opg 4'!$M$7)/'Lineær programmering opg 4'!$K$7)*-1)</f>
        <v>-</v>
      </c>
      <c r="H1009" s="167" t="str">
        <f>IF('Lineær programmering opg 4'!$C$8=0,"-",((-A1009+'Lineær programmering opg 4'!$M$8)/'Lineær programmering opg 4'!$K$8)*-1)</f>
        <v>-</v>
      </c>
      <c r="I1009" s="167" t="str">
        <f>IF('Lineær programmering opg 4'!$D$8=0,"-",'Lineær programmering opg 4'!$G$8)</f>
        <v>-</v>
      </c>
      <c r="J1009" s="295">
        <f>A1009*'Lineær programmering opg 4'!$C$11+Datatabel!C1009*'Lineær programmering opg 4'!$D$11</f>
        <v>28828.799999999468</v>
      </c>
      <c r="K1009" s="9">
        <f t="shared" si="77"/>
        <v>0</v>
      </c>
      <c r="L1009" s="9">
        <f t="shared" si="78"/>
        <v>0</v>
      </c>
    </row>
    <row r="1010" spans="1:12" ht="15" x14ac:dyDescent="0.25">
      <c r="A1010" s="167">
        <f t="shared" si="76"/>
        <v>215.83200000000267</v>
      </c>
      <c r="B1010" s="325">
        <f t="shared" si="79"/>
        <v>0.89930000000001109</v>
      </c>
      <c r="C1010" s="167">
        <f t="shared" si="75"/>
        <v>48.335999999994669</v>
      </c>
      <c r="D1010" s="167">
        <f>IF('Lineær programmering opg 4'!$M$4=0,"-",(-A1010+'Lineær programmering opg 4'!$M$4)/'Lineær programmering opg 4'!$K$4*-1)</f>
        <v>48.335999999994669</v>
      </c>
      <c r="E1010" s="167">
        <f>IF('Lineær programmering opg 4'!$M$5=0,"-",(-A1010+'Lineær programmering opg 4'!$M$5)/'Lineær programmering opg 4'!$K$5*-1)</f>
        <v>138.12599999999802</v>
      </c>
      <c r="F1010" s="167" t="str">
        <f>IF('Lineær programmering opg 4'!$E$6=0,"-",(-A1010+'Lineær programmering opg 4'!$M$6)/'Lineær programmering opg 4'!$K$6*-1)</f>
        <v>-</v>
      </c>
      <c r="G1010" s="167" t="str">
        <f>IF('Lineær programmering opg 4'!$D$7=0,"-",((-A1010+'Lineær programmering opg 4'!$M$7)/'Lineær programmering opg 4'!$K$7)*-1)</f>
        <v>-</v>
      </c>
      <c r="H1010" s="167" t="str">
        <f>IF('Lineær programmering opg 4'!$C$8=0,"-",((-A1010+'Lineær programmering opg 4'!$M$8)/'Lineær programmering opg 4'!$K$8)*-1)</f>
        <v>-</v>
      </c>
      <c r="I1010" s="167" t="str">
        <f>IF('Lineær programmering opg 4'!$D$8=0,"-",'Lineær programmering opg 4'!$G$8)</f>
        <v>-</v>
      </c>
      <c r="J1010" s="295">
        <f>A1010*'Lineær programmering opg 4'!$C$11+Datatabel!C1010*'Lineær programmering opg 4'!$D$11</f>
        <v>28833.599999999467</v>
      </c>
      <c r="K1010" s="9">
        <f t="shared" si="77"/>
        <v>0</v>
      </c>
      <c r="L1010" s="9">
        <f t="shared" si="78"/>
        <v>0</v>
      </c>
    </row>
    <row r="1011" spans="1:12" ht="15" x14ac:dyDescent="0.25">
      <c r="A1011" s="167">
        <f t="shared" si="76"/>
        <v>215.80800000000266</v>
      </c>
      <c r="B1011" s="325">
        <f t="shared" si="79"/>
        <v>0.8992000000000111</v>
      </c>
      <c r="C1011" s="167">
        <f t="shared" si="75"/>
        <v>48.383999999994671</v>
      </c>
      <c r="D1011" s="167">
        <f>IF('Lineær programmering opg 4'!$M$4=0,"-",(-A1011+'Lineær programmering opg 4'!$M$4)/'Lineær programmering opg 4'!$K$4*-1)</f>
        <v>48.383999999994671</v>
      </c>
      <c r="E1011" s="167">
        <f>IF('Lineær programmering opg 4'!$M$5=0,"-",(-A1011+'Lineær programmering opg 4'!$M$5)/'Lineær programmering opg 4'!$K$5*-1)</f>
        <v>138.14399999999802</v>
      </c>
      <c r="F1011" s="167" t="str">
        <f>IF('Lineær programmering opg 4'!$E$6=0,"-",(-A1011+'Lineær programmering opg 4'!$M$6)/'Lineær programmering opg 4'!$K$6*-1)</f>
        <v>-</v>
      </c>
      <c r="G1011" s="167" t="str">
        <f>IF('Lineær programmering opg 4'!$D$7=0,"-",((-A1011+'Lineær programmering opg 4'!$M$7)/'Lineær programmering opg 4'!$K$7)*-1)</f>
        <v>-</v>
      </c>
      <c r="H1011" s="167" t="str">
        <f>IF('Lineær programmering opg 4'!$C$8=0,"-",((-A1011+'Lineær programmering opg 4'!$M$8)/'Lineær programmering opg 4'!$K$8)*-1)</f>
        <v>-</v>
      </c>
      <c r="I1011" s="167" t="str">
        <f>IF('Lineær programmering opg 4'!$D$8=0,"-",'Lineær programmering opg 4'!$G$8)</f>
        <v>-</v>
      </c>
      <c r="J1011" s="295">
        <f>A1011*'Lineær programmering opg 4'!$C$11+Datatabel!C1011*'Lineær programmering opg 4'!$D$11</f>
        <v>28838.399999999467</v>
      </c>
      <c r="K1011" s="9">
        <f t="shared" si="77"/>
        <v>0</v>
      </c>
      <c r="L1011" s="9">
        <f t="shared" si="78"/>
        <v>0</v>
      </c>
    </row>
    <row r="1012" spans="1:12" ht="15" x14ac:dyDescent="0.25">
      <c r="A1012" s="167">
        <f t="shared" si="76"/>
        <v>215.78400000000266</v>
      </c>
      <c r="B1012" s="325">
        <f t="shared" si="79"/>
        <v>0.89910000000001111</v>
      </c>
      <c r="C1012" s="167">
        <f t="shared" si="75"/>
        <v>48.431999999994673</v>
      </c>
      <c r="D1012" s="167">
        <f>IF('Lineær programmering opg 4'!$M$4=0,"-",(-A1012+'Lineær programmering opg 4'!$M$4)/'Lineær programmering opg 4'!$K$4*-1)</f>
        <v>48.431999999994673</v>
      </c>
      <c r="E1012" s="167">
        <f>IF('Lineær programmering opg 4'!$M$5=0,"-",(-A1012+'Lineær programmering opg 4'!$M$5)/'Lineær programmering opg 4'!$K$5*-1)</f>
        <v>138.16199999999802</v>
      </c>
      <c r="F1012" s="167" t="str">
        <f>IF('Lineær programmering opg 4'!$E$6=0,"-",(-A1012+'Lineær programmering opg 4'!$M$6)/'Lineær programmering opg 4'!$K$6*-1)</f>
        <v>-</v>
      </c>
      <c r="G1012" s="167" t="str">
        <f>IF('Lineær programmering opg 4'!$D$7=0,"-",((-A1012+'Lineær programmering opg 4'!$M$7)/'Lineær programmering opg 4'!$K$7)*-1)</f>
        <v>-</v>
      </c>
      <c r="H1012" s="167" t="str">
        <f>IF('Lineær programmering opg 4'!$C$8=0,"-",((-A1012+'Lineær programmering opg 4'!$M$8)/'Lineær programmering opg 4'!$K$8)*-1)</f>
        <v>-</v>
      </c>
      <c r="I1012" s="167" t="str">
        <f>IF('Lineær programmering opg 4'!$D$8=0,"-",'Lineær programmering opg 4'!$G$8)</f>
        <v>-</v>
      </c>
      <c r="J1012" s="295">
        <f>A1012*'Lineær programmering opg 4'!$C$11+Datatabel!C1012*'Lineær programmering opg 4'!$D$11</f>
        <v>28843.199999999466</v>
      </c>
      <c r="K1012" s="9">
        <f t="shared" si="77"/>
        <v>0</v>
      </c>
      <c r="L1012" s="9">
        <f t="shared" si="78"/>
        <v>0</v>
      </c>
    </row>
    <row r="1013" spans="1:12" ht="15" x14ac:dyDescent="0.25">
      <c r="A1013" s="167">
        <f t="shared" si="76"/>
        <v>215.76000000000266</v>
      </c>
      <c r="B1013" s="325">
        <f t="shared" si="79"/>
        <v>0.89900000000001112</v>
      </c>
      <c r="C1013" s="167">
        <f t="shared" si="75"/>
        <v>48.479999999994675</v>
      </c>
      <c r="D1013" s="167">
        <f>IF('Lineær programmering opg 4'!$M$4=0,"-",(-A1013+'Lineær programmering opg 4'!$M$4)/'Lineær programmering opg 4'!$K$4*-1)</f>
        <v>48.479999999994675</v>
      </c>
      <c r="E1013" s="167">
        <f>IF('Lineær programmering opg 4'!$M$5=0,"-",(-A1013+'Lineær programmering opg 4'!$M$5)/'Lineær programmering opg 4'!$K$5*-1)</f>
        <v>138.17999999999802</v>
      </c>
      <c r="F1013" s="167" t="str">
        <f>IF('Lineær programmering opg 4'!$E$6=0,"-",(-A1013+'Lineær programmering opg 4'!$M$6)/'Lineær programmering opg 4'!$K$6*-1)</f>
        <v>-</v>
      </c>
      <c r="G1013" s="167" t="str">
        <f>IF('Lineær programmering opg 4'!$D$7=0,"-",((-A1013+'Lineær programmering opg 4'!$M$7)/'Lineær programmering opg 4'!$K$7)*-1)</f>
        <v>-</v>
      </c>
      <c r="H1013" s="167" t="str">
        <f>IF('Lineær programmering opg 4'!$C$8=0,"-",((-A1013+'Lineær programmering opg 4'!$M$8)/'Lineær programmering opg 4'!$K$8)*-1)</f>
        <v>-</v>
      </c>
      <c r="I1013" s="167" t="str">
        <f>IF('Lineær programmering opg 4'!$D$8=0,"-",'Lineær programmering opg 4'!$G$8)</f>
        <v>-</v>
      </c>
      <c r="J1013" s="295">
        <f>A1013*'Lineær programmering opg 4'!$C$11+Datatabel!C1013*'Lineær programmering opg 4'!$D$11</f>
        <v>28847.999999999469</v>
      </c>
      <c r="K1013" s="9">
        <f t="shared" si="77"/>
        <v>0</v>
      </c>
      <c r="L1013" s="9">
        <f t="shared" si="78"/>
        <v>0</v>
      </c>
    </row>
    <row r="1014" spans="1:12" ht="15" x14ac:dyDescent="0.25">
      <c r="A1014" s="167">
        <f t="shared" si="76"/>
        <v>215.73600000000266</v>
      </c>
      <c r="B1014" s="325">
        <f t="shared" si="79"/>
        <v>0.89890000000001113</v>
      </c>
      <c r="C1014" s="167">
        <f t="shared" si="75"/>
        <v>48.527999999994677</v>
      </c>
      <c r="D1014" s="167">
        <f>IF('Lineær programmering opg 4'!$M$4=0,"-",(-A1014+'Lineær programmering opg 4'!$M$4)/'Lineær programmering opg 4'!$K$4*-1)</f>
        <v>48.527999999994677</v>
      </c>
      <c r="E1014" s="167">
        <f>IF('Lineær programmering opg 4'!$M$5=0,"-",(-A1014+'Lineær programmering opg 4'!$M$5)/'Lineær programmering opg 4'!$K$5*-1)</f>
        <v>138.19799999999802</v>
      </c>
      <c r="F1014" s="167" t="str">
        <f>IF('Lineær programmering opg 4'!$E$6=0,"-",(-A1014+'Lineær programmering opg 4'!$M$6)/'Lineær programmering opg 4'!$K$6*-1)</f>
        <v>-</v>
      </c>
      <c r="G1014" s="167" t="str">
        <f>IF('Lineær programmering opg 4'!$D$7=0,"-",((-A1014+'Lineær programmering opg 4'!$M$7)/'Lineær programmering opg 4'!$K$7)*-1)</f>
        <v>-</v>
      </c>
      <c r="H1014" s="167" t="str">
        <f>IF('Lineær programmering opg 4'!$C$8=0,"-",((-A1014+'Lineær programmering opg 4'!$M$8)/'Lineær programmering opg 4'!$K$8)*-1)</f>
        <v>-</v>
      </c>
      <c r="I1014" s="167" t="str">
        <f>IF('Lineær programmering opg 4'!$D$8=0,"-",'Lineær programmering opg 4'!$G$8)</f>
        <v>-</v>
      </c>
      <c r="J1014" s="295">
        <f>A1014*'Lineær programmering opg 4'!$C$11+Datatabel!C1014*'Lineær programmering opg 4'!$D$11</f>
        <v>28852.799999999468</v>
      </c>
      <c r="K1014" s="9">
        <f t="shared" si="77"/>
        <v>0</v>
      </c>
      <c r="L1014" s="9">
        <f t="shared" si="78"/>
        <v>0</v>
      </c>
    </row>
    <row r="1015" spans="1:12" ht="15" x14ac:dyDescent="0.25">
      <c r="A1015" s="167">
        <f t="shared" si="76"/>
        <v>215.71200000000266</v>
      </c>
      <c r="B1015" s="325">
        <f t="shared" si="79"/>
        <v>0.89880000000001115</v>
      </c>
      <c r="C1015" s="167">
        <f t="shared" si="75"/>
        <v>48.575999999994679</v>
      </c>
      <c r="D1015" s="167">
        <f>IF('Lineær programmering opg 4'!$M$4=0,"-",(-A1015+'Lineær programmering opg 4'!$M$4)/'Lineær programmering opg 4'!$K$4*-1)</f>
        <v>48.575999999994679</v>
      </c>
      <c r="E1015" s="167">
        <f>IF('Lineær programmering opg 4'!$M$5=0,"-",(-A1015+'Lineær programmering opg 4'!$M$5)/'Lineær programmering opg 4'!$K$5*-1)</f>
        <v>138.21599999999802</v>
      </c>
      <c r="F1015" s="167" t="str">
        <f>IF('Lineær programmering opg 4'!$E$6=0,"-",(-A1015+'Lineær programmering opg 4'!$M$6)/'Lineær programmering opg 4'!$K$6*-1)</f>
        <v>-</v>
      </c>
      <c r="G1015" s="167" t="str">
        <f>IF('Lineær programmering opg 4'!$D$7=0,"-",((-A1015+'Lineær programmering opg 4'!$M$7)/'Lineær programmering opg 4'!$K$7)*-1)</f>
        <v>-</v>
      </c>
      <c r="H1015" s="167" t="str">
        <f>IF('Lineær programmering opg 4'!$C$8=0,"-",((-A1015+'Lineær programmering opg 4'!$M$8)/'Lineær programmering opg 4'!$K$8)*-1)</f>
        <v>-</v>
      </c>
      <c r="I1015" s="167" t="str">
        <f>IF('Lineær programmering opg 4'!$D$8=0,"-",'Lineær programmering opg 4'!$G$8)</f>
        <v>-</v>
      </c>
      <c r="J1015" s="295">
        <f>A1015*'Lineær programmering opg 4'!$C$11+Datatabel!C1015*'Lineær programmering opg 4'!$D$11</f>
        <v>28857.599999999467</v>
      </c>
      <c r="K1015" s="9">
        <f t="shared" si="77"/>
        <v>0</v>
      </c>
      <c r="L1015" s="9">
        <f t="shared" si="78"/>
        <v>0</v>
      </c>
    </row>
    <row r="1016" spans="1:12" ht="15" x14ac:dyDescent="0.25">
      <c r="A1016" s="167">
        <f t="shared" si="76"/>
        <v>215.68800000000269</v>
      </c>
      <c r="B1016" s="325">
        <f t="shared" si="79"/>
        <v>0.89870000000001116</v>
      </c>
      <c r="C1016" s="167">
        <f t="shared" si="75"/>
        <v>48.623999999994624</v>
      </c>
      <c r="D1016" s="167">
        <f>IF('Lineær programmering opg 4'!$M$4=0,"-",(-A1016+'Lineær programmering opg 4'!$M$4)/'Lineær programmering opg 4'!$K$4*-1)</f>
        <v>48.623999999994624</v>
      </c>
      <c r="E1016" s="167">
        <f>IF('Lineær programmering opg 4'!$M$5=0,"-",(-A1016+'Lineær programmering opg 4'!$M$5)/'Lineær programmering opg 4'!$K$5*-1)</f>
        <v>138.23399999999799</v>
      </c>
      <c r="F1016" s="167" t="str">
        <f>IF('Lineær programmering opg 4'!$E$6=0,"-",(-A1016+'Lineær programmering opg 4'!$M$6)/'Lineær programmering opg 4'!$K$6*-1)</f>
        <v>-</v>
      </c>
      <c r="G1016" s="167" t="str">
        <f>IF('Lineær programmering opg 4'!$D$7=0,"-",((-A1016+'Lineær programmering opg 4'!$M$7)/'Lineær programmering opg 4'!$K$7)*-1)</f>
        <v>-</v>
      </c>
      <c r="H1016" s="167" t="str">
        <f>IF('Lineær programmering opg 4'!$C$8=0,"-",((-A1016+'Lineær programmering opg 4'!$M$8)/'Lineær programmering opg 4'!$K$8)*-1)</f>
        <v>-</v>
      </c>
      <c r="I1016" s="167" t="str">
        <f>IF('Lineær programmering opg 4'!$D$8=0,"-",'Lineær programmering opg 4'!$G$8)</f>
        <v>-</v>
      </c>
      <c r="J1016" s="295">
        <f>A1016*'Lineær programmering opg 4'!$C$11+Datatabel!C1016*'Lineær programmering opg 4'!$D$11</f>
        <v>28862.399999999463</v>
      </c>
      <c r="K1016" s="9">
        <f t="shared" si="77"/>
        <v>0</v>
      </c>
      <c r="L1016" s="9">
        <f t="shared" si="78"/>
        <v>0</v>
      </c>
    </row>
    <row r="1017" spans="1:12" ht="15" x14ac:dyDescent="0.25">
      <c r="A1017" s="167">
        <f t="shared" si="76"/>
        <v>215.66400000000269</v>
      </c>
      <c r="B1017" s="325">
        <f t="shared" si="79"/>
        <v>0.89860000000001117</v>
      </c>
      <c r="C1017" s="167">
        <f t="shared" si="75"/>
        <v>48.671999999994625</v>
      </c>
      <c r="D1017" s="167">
        <f>IF('Lineær programmering opg 4'!$M$4=0,"-",(-A1017+'Lineær programmering opg 4'!$M$4)/'Lineær programmering opg 4'!$K$4*-1)</f>
        <v>48.671999999994625</v>
      </c>
      <c r="E1017" s="167">
        <f>IF('Lineær programmering opg 4'!$M$5=0,"-",(-A1017+'Lineær programmering opg 4'!$M$5)/'Lineær programmering opg 4'!$K$5*-1)</f>
        <v>138.25199999999799</v>
      </c>
      <c r="F1017" s="167" t="str">
        <f>IF('Lineær programmering opg 4'!$E$6=0,"-",(-A1017+'Lineær programmering opg 4'!$M$6)/'Lineær programmering opg 4'!$K$6*-1)</f>
        <v>-</v>
      </c>
      <c r="G1017" s="167" t="str">
        <f>IF('Lineær programmering opg 4'!$D$7=0,"-",((-A1017+'Lineær programmering opg 4'!$M$7)/'Lineær programmering opg 4'!$K$7)*-1)</f>
        <v>-</v>
      </c>
      <c r="H1017" s="167" t="str">
        <f>IF('Lineær programmering opg 4'!$C$8=0,"-",((-A1017+'Lineær programmering opg 4'!$M$8)/'Lineær programmering opg 4'!$K$8)*-1)</f>
        <v>-</v>
      </c>
      <c r="I1017" s="167" t="str">
        <f>IF('Lineær programmering opg 4'!$D$8=0,"-",'Lineær programmering opg 4'!$G$8)</f>
        <v>-</v>
      </c>
      <c r="J1017" s="295">
        <f>A1017*'Lineær programmering opg 4'!$C$11+Datatabel!C1017*'Lineær programmering opg 4'!$D$11</f>
        <v>28867.199999999459</v>
      </c>
      <c r="K1017" s="9">
        <f t="shared" si="77"/>
        <v>0</v>
      </c>
      <c r="L1017" s="9">
        <f t="shared" si="78"/>
        <v>0</v>
      </c>
    </row>
    <row r="1018" spans="1:12" ht="15" x14ac:dyDescent="0.25">
      <c r="A1018" s="167">
        <f t="shared" si="76"/>
        <v>215.64000000000269</v>
      </c>
      <c r="B1018" s="325">
        <f t="shared" si="79"/>
        <v>0.89850000000001118</v>
      </c>
      <c r="C1018" s="167">
        <f t="shared" si="75"/>
        <v>48.719999999994627</v>
      </c>
      <c r="D1018" s="167">
        <f>IF('Lineær programmering opg 4'!$M$4=0,"-",(-A1018+'Lineær programmering opg 4'!$M$4)/'Lineær programmering opg 4'!$K$4*-1)</f>
        <v>48.719999999994627</v>
      </c>
      <c r="E1018" s="167">
        <f>IF('Lineær programmering opg 4'!$M$5=0,"-",(-A1018+'Lineær programmering opg 4'!$M$5)/'Lineær programmering opg 4'!$K$5*-1)</f>
        <v>138.26999999999799</v>
      </c>
      <c r="F1018" s="167" t="str">
        <f>IF('Lineær programmering opg 4'!$E$6=0,"-",(-A1018+'Lineær programmering opg 4'!$M$6)/'Lineær programmering opg 4'!$K$6*-1)</f>
        <v>-</v>
      </c>
      <c r="G1018" s="167" t="str">
        <f>IF('Lineær programmering opg 4'!$D$7=0,"-",((-A1018+'Lineær programmering opg 4'!$M$7)/'Lineær programmering opg 4'!$K$7)*-1)</f>
        <v>-</v>
      </c>
      <c r="H1018" s="167" t="str">
        <f>IF('Lineær programmering opg 4'!$C$8=0,"-",((-A1018+'Lineær programmering opg 4'!$M$8)/'Lineær programmering opg 4'!$K$8)*-1)</f>
        <v>-</v>
      </c>
      <c r="I1018" s="167" t="str">
        <f>IF('Lineær programmering opg 4'!$D$8=0,"-",'Lineær programmering opg 4'!$G$8)</f>
        <v>-</v>
      </c>
      <c r="J1018" s="295">
        <f>A1018*'Lineær programmering opg 4'!$C$11+Datatabel!C1018*'Lineær programmering opg 4'!$D$11</f>
        <v>28871.999999999462</v>
      </c>
      <c r="K1018" s="9">
        <f t="shared" si="77"/>
        <v>0</v>
      </c>
      <c r="L1018" s="9">
        <f t="shared" si="78"/>
        <v>0</v>
      </c>
    </row>
    <row r="1019" spans="1:12" ht="15" x14ac:dyDescent="0.25">
      <c r="A1019" s="167">
        <f t="shared" si="76"/>
        <v>215.61600000000269</v>
      </c>
      <c r="B1019" s="325">
        <f t="shared" si="79"/>
        <v>0.89840000000001119</v>
      </c>
      <c r="C1019" s="167">
        <f t="shared" si="75"/>
        <v>48.767999999994629</v>
      </c>
      <c r="D1019" s="167">
        <f>IF('Lineær programmering opg 4'!$M$4=0,"-",(-A1019+'Lineær programmering opg 4'!$M$4)/'Lineær programmering opg 4'!$K$4*-1)</f>
        <v>48.767999999994629</v>
      </c>
      <c r="E1019" s="167">
        <f>IF('Lineær programmering opg 4'!$M$5=0,"-",(-A1019+'Lineær programmering opg 4'!$M$5)/'Lineær programmering opg 4'!$K$5*-1)</f>
        <v>138.28799999999799</v>
      </c>
      <c r="F1019" s="167" t="str">
        <f>IF('Lineær programmering opg 4'!$E$6=0,"-",(-A1019+'Lineær programmering opg 4'!$M$6)/'Lineær programmering opg 4'!$K$6*-1)</f>
        <v>-</v>
      </c>
      <c r="G1019" s="167" t="str">
        <f>IF('Lineær programmering opg 4'!$D$7=0,"-",((-A1019+'Lineær programmering opg 4'!$M$7)/'Lineær programmering opg 4'!$K$7)*-1)</f>
        <v>-</v>
      </c>
      <c r="H1019" s="167" t="str">
        <f>IF('Lineær programmering opg 4'!$C$8=0,"-",((-A1019+'Lineær programmering opg 4'!$M$8)/'Lineær programmering opg 4'!$K$8)*-1)</f>
        <v>-</v>
      </c>
      <c r="I1019" s="167" t="str">
        <f>IF('Lineær programmering opg 4'!$D$8=0,"-",'Lineær programmering opg 4'!$G$8)</f>
        <v>-</v>
      </c>
      <c r="J1019" s="295">
        <f>A1019*'Lineær programmering opg 4'!$C$11+Datatabel!C1019*'Lineær programmering opg 4'!$D$11</f>
        <v>28876.799999999461</v>
      </c>
      <c r="K1019" s="9">
        <f t="shared" si="77"/>
        <v>0</v>
      </c>
      <c r="L1019" s="9">
        <f t="shared" si="78"/>
        <v>0</v>
      </c>
    </row>
    <row r="1020" spans="1:12" ht="15" x14ac:dyDescent="0.25">
      <c r="A1020" s="167">
        <f t="shared" si="76"/>
        <v>215.59200000000268</v>
      </c>
      <c r="B1020" s="325">
        <f t="shared" si="79"/>
        <v>0.8983000000000112</v>
      </c>
      <c r="C1020" s="167">
        <f t="shared" si="75"/>
        <v>48.815999999994631</v>
      </c>
      <c r="D1020" s="167">
        <f>IF('Lineær programmering opg 4'!$M$4=0,"-",(-A1020+'Lineær programmering opg 4'!$M$4)/'Lineær programmering opg 4'!$K$4*-1)</f>
        <v>48.815999999994631</v>
      </c>
      <c r="E1020" s="167">
        <f>IF('Lineær programmering opg 4'!$M$5=0,"-",(-A1020+'Lineær programmering opg 4'!$M$5)/'Lineær programmering opg 4'!$K$5*-1)</f>
        <v>138.30599999999799</v>
      </c>
      <c r="F1020" s="167" t="str">
        <f>IF('Lineær programmering opg 4'!$E$6=0,"-",(-A1020+'Lineær programmering opg 4'!$M$6)/'Lineær programmering opg 4'!$K$6*-1)</f>
        <v>-</v>
      </c>
      <c r="G1020" s="167" t="str">
        <f>IF('Lineær programmering opg 4'!$D$7=0,"-",((-A1020+'Lineær programmering opg 4'!$M$7)/'Lineær programmering opg 4'!$K$7)*-1)</f>
        <v>-</v>
      </c>
      <c r="H1020" s="167" t="str">
        <f>IF('Lineær programmering opg 4'!$C$8=0,"-",((-A1020+'Lineær programmering opg 4'!$M$8)/'Lineær programmering opg 4'!$K$8)*-1)</f>
        <v>-</v>
      </c>
      <c r="I1020" s="167" t="str">
        <f>IF('Lineær programmering opg 4'!$D$8=0,"-",'Lineær programmering opg 4'!$G$8)</f>
        <v>-</v>
      </c>
      <c r="J1020" s="295">
        <f>A1020*'Lineær programmering opg 4'!$C$11+Datatabel!C1020*'Lineær programmering opg 4'!$D$11</f>
        <v>28881.599999999464</v>
      </c>
      <c r="K1020" s="9">
        <f t="shared" si="77"/>
        <v>0</v>
      </c>
      <c r="L1020" s="9">
        <f t="shared" si="78"/>
        <v>0</v>
      </c>
    </row>
    <row r="1021" spans="1:12" ht="15" x14ac:dyDescent="0.25">
      <c r="A1021" s="167">
        <f t="shared" si="76"/>
        <v>215.56800000000268</v>
      </c>
      <c r="B1021" s="325">
        <f t="shared" si="79"/>
        <v>0.89820000000001121</v>
      </c>
      <c r="C1021" s="167">
        <f t="shared" si="75"/>
        <v>48.863999999994633</v>
      </c>
      <c r="D1021" s="167">
        <f>IF('Lineær programmering opg 4'!$M$4=0,"-",(-A1021+'Lineær programmering opg 4'!$M$4)/'Lineær programmering opg 4'!$K$4*-1)</f>
        <v>48.863999999994633</v>
      </c>
      <c r="E1021" s="167">
        <f>IF('Lineær programmering opg 4'!$M$5=0,"-",(-A1021+'Lineær programmering opg 4'!$M$5)/'Lineær programmering opg 4'!$K$5*-1)</f>
        <v>138.32399999999799</v>
      </c>
      <c r="F1021" s="167" t="str">
        <f>IF('Lineær programmering opg 4'!$E$6=0,"-",(-A1021+'Lineær programmering opg 4'!$M$6)/'Lineær programmering opg 4'!$K$6*-1)</f>
        <v>-</v>
      </c>
      <c r="G1021" s="167" t="str">
        <f>IF('Lineær programmering opg 4'!$D$7=0,"-",((-A1021+'Lineær programmering opg 4'!$M$7)/'Lineær programmering opg 4'!$K$7)*-1)</f>
        <v>-</v>
      </c>
      <c r="H1021" s="167" t="str">
        <f>IF('Lineær programmering opg 4'!$C$8=0,"-",((-A1021+'Lineær programmering opg 4'!$M$8)/'Lineær programmering opg 4'!$K$8)*-1)</f>
        <v>-</v>
      </c>
      <c r="I1021" s="167" t="str">
        <f>IF('Lineær programmering opg 4'!$D$8=0,"-",'Lineær programmering opg 4'!$G$8)</f>
        <v>-</v>
      </c>
      <c r="J1021" s="295">
        <f>A1021*'Lineær programmering opg 4'!$C$11+Datatabel!C1021*'Lineær programmering opg 4'!$D$11</f>
        <v>28886.399999999463</v>
      </c>
      <c r="K1021" s="9">
        <f t="shared" si="77"/>
        <v>0</v>
      </c>
      <c r="L1021" s="9">
        <f t="shared" si="78"/>
        <v>0</v>
      </c>
    </row>
    <row r="1022" spans="1:12" ht="15" x14ac:dyDescent="0.25">
      <c r="A1022" s="167">
        <f t="shared" si="76"/>
        <v>215.54400000000268</v>
      </c>
      <c r="B1022" s="325">
        <f t="shared" si="79"/>
        <v>0.89810000000001122</v>
      </c>
      <c r="C1022" s="167">
        <f t="shared" si="75"/>
        <v>48.911999999994634</v>
      </c>
      <c r="D1022" s="167">
        <f>IF('Lineær programmering opg 4'!$M$4=0,"-",(-A1022+'Lineær programmering opg 4'!$M$4)/'Lineær programmering opg 4'!$K$4*-1)</f>
        <v>48.911999999994634</v>
      </c>
      <c r="E1022" s="167">
        <f>IF('Lineær programmering opg 4'!$M$5=0,"-",(-A1022+'Lineær programmering opg 4'!$M$5)/'Lineær programmering opg 4'!$K$5*-1)</f>
        <v>138.341999999998</v>
      </c>
      <c r="F1022" s="167" t="str">
        <f>IF('Lineær programmering opg 4'!$E$6=0,"-",(-A1022+'Lineær programmering opg 4'!$M$6)/'Lineær programmering opg 4'!$K$6*-1)</f>
        <v>-</v>
      </c>
      <c r="G1022" s="167" t="str">
        <f>IF('Lineær programmering opg 4'!$D$7=0,"-",((-A1022+'Lineær programmering opg 4'!$M$7)/'Lineær programmering opg 4'!$K$7)*-1)</f>
        <v>-</v>
      </c>
      <c r="H1022" s="167" t="str">
        <f>IF('Lineær programmering opg 4'!$C$8=0,"-",((-A1022+'Lineær programmering opg 4'!$M$8)/'Lineær programmering opg 4'!$K$8)*-1)</f>
        <v>-</v>
      </c>
      <c r="I1022" s="167" t="str">
        <f>IF('Lineær programmering opg 4'!$D$8=0,"-",'Lineær programmering opg 4'!$G$8)</f>
        <v>-</v>
      </c>
      <c r="J1022" s="295">
        <f>A1022*'Lineær programmering opg 4'!$C$11+Datatabel!C1022*'Lineær programmering opg 4'!$D$11</f>
        <v>28891.199999999462</v>
      </c>
      <c r="K1022" s="9">
        <f t="shared" si="77"/>
        <v>0</v>
      </c>
      <c r="L1022" s="9">
        <f t="shared" si="78"/>
        <v>0</v>
      </c>
    </row>
    <row r="1023" spans="1:12" ht="15" x14ac:dyDescent="0.25">
      <c r="A1023" s="167">
        <f t="shared" si="76"/>
        <v>215.52000000000271</v>
      </c>
      <c r="B1023" s="325">
        <f t="shared" si="79"/>
        <v>0.89800000000001123</v>
      </c>
      <c r="C1023" s="167">
        <f t="shared" si="75"/>
        <v>48.959999999994579</v>
      </c>
      <c r="D1023" s="167">
        <f>IF('Lineær programmering opg 4'!$M$4=0,"-",(-A1023+'Lineær programmering opg 4'!$M$4)/'Lineær programmering opg 4'!$K$4*-1)</f>
        <v>48.959999999994579</v>
      </c>
      <c r="E1023" s="167">
        <f>IF('Lineær programmering opg 4'!$M$5=0,"-",(-A1023+'Lineær programmering opg 4'!$M$5)/'Lineær programmering opg 4'!$K$5*-1)</f>
        <v>138.35999999999797</v>
      </c>
      <c r="F1023" s="167" t="str">
        <f>IF('Lineær programmering opg 4'!$E$6=0,"-",(-A1023+'Lineær programmering opg 4'!$M$6)/'Lineær programmering opg 4'!$K$6*-1)</f>
        <v>-</v>
      </c>
      <c r="G1023" s="167" t="str">
        <f>IF('Lineær programmering opg 4'!$D$7=0,"-",((-A1023+'Lineær programmering opg 4'!$M$7)/'Lineær programmering opg 4'!$K$7)*-1)</f>
        <v>-</v>
      </c>
      <c r="H1023" s="167" t="str">
        <f>IF('Lineær programmering opg 4'!$C$8=0,"-",((-A1023+'Lineær programmering opg 4'!$M$8)/'Lineær programmering opg 4'!$K$8)*-1)</f>
        <v>-</v>
      </c>
      <c r="I1023" s="167" t="str">
        <f>IF('Lineær programmering opg 4'!$D$8=0,"-",'Lineær programmering opg 4'!$G$8)</f>
        <v>-</v>
      </c>
      <c r="J1023" s="295">
        <f>A1023*'Lineær programmering opg 4'!$C$11+Datatabel!C1023*'Lineær programmering opg 4'!$D$11</f>
        <v>28895.999999999454</v>
      </c>
      <c r="K1023" s="9">
        <f t="shared" si="77"/>
        <v>0</v>
      </c>
      <c r="L1023" s="9">
        <f t="shared" si="78"/>
        <v>0</v>
      </c>
    </row>
    <row r="1024" spans="1:12" ht="15" x14ac:dyDescent="0.25">
      <c r="A1024" s="167">
        <f t="shared" si="76"/>
        <v>215.49600000000271</v>
      </c>
      <c r="B1024" s="325">
        <f t="shared" si="79"/>
        <v>0.89790000000001124</v>
      </c>
      <c r="C1024" s="167">
        <f t="shared" si="75"/>
        <v>49.007999999994581</v>
      </c>
      <c r="D1024" s="167">
        <f>IF('Lineær programmering opg 4'!$M$4=0,"-",(-A1024+'Lineær programmering opg 4'!$M$4)/'Lineær programmering opg 4'!$K$4*-1)</f>
        <v>49.007999999994581</v>
      </c>
      <c r="E1024" s="167">
        <f>IF('Lineær programmering opg 4'!$M$5=0,"-",(-A1024+'Lineær programmering opg 4'!$M$5)/'Lineær programmering opg 4'!$K$5*-1)</f>
        <v>138.37799999999797</v>
      </c>
      <c r="F1024" s="167" t="str">
        <f>IF('Lineær programmering opg 4'!$E$6=0,"-",(-A1024+'Lineær programmering opg 4'!$M$6)/'Lineær programmering opg 4'!$K$6*-1)</f>
        <v>-</v>
      </c>
      <c r="G1024" s="167" t="str">
        <f>IF('Lineær programmering opg 4'!$D$7=0,"-",((-A1024+'Lineær programmering opg 4'!$M$7)/'Lineær programmering opg 4'!$K$7)*-1)</f>
        <v>-</v>
      </c>
      <c r="H1024" s="167" t="str">
        <f>IF('Lineær programmering opg 4'!$C$8=0,"-",((-A1024+'Lineær programmering opg 4'!$M$8)/'Lineær programmering opg 4'!$K$8)*-1)</f>
        <v>-</v>
      </c>
      <c r="I1024" s="167" t="str">
        <f>IF('Lineær programmering opg 4'!$D$8=0,"-",'Lineær programmering opg 4'!$G$8)</f>
        <v>-</v>
      </c>
      <c r="J1024" s="295">
        <f>A1024*'Lineær programmering opg 4'!$C$11+Datatabel!C1024*'Lineær programmering opg 4'!$D$11</f>
        <v>28900.799999999457</v>
      </c>
      <c r="K1024" s="9">
        <f t="shared" si="77"/>
        <v>0</v>
      </c>
      <c r="L1024" s="9">
        <f t="shared" si="78"/>
        <v>0</v>
      </c>
    </row>
    <row r="1025" spans="1:12" ht="15" x14ac:dyDescent="0.25">
      <c r="A1025" s="167">
        <f t="shared" si="76"/>
        <v>215.47200000000271</v>
      </c>
      <c r="B1025" s="325">
        <f t="shared" si="79"/>
        <v>0.89780000000001126</v>
      </c>
      <c r="C1025" s="167">
        <f t="shared" si="75"/>
        <v>49.055999999994583</v>
      </c>
      <c r="D1025" s="167">
        <f>IF('Lineær programmering opg 4'!$M$4=0,"-",(-A1025+'Lineær programmering opg 4'!$M$4)/'Lineær programmering opg 4'!$K$4*-1)</f>
        <v>49.055999999994583</v>
      </c>
      <c r="E1025" s="167">
        <f>IF('Lineær programmering opg 4'!$M$5=0,"-",(-A1025+'Lineær programmering opg 4'!$M$5)/'Lineær programmering opg 4'!$K$5*-1)</f>
        <v>138.39599999999797</v>
      </c>
      <c r="F1025" s="167" t="str">
        <f>IF('Lineær programmering opg 4'!$E$6=0,"-",(-A1025+'Lineær programmering opg 4'!$M$6)/'Lineær programmering opg 4'!$K$6*-1)</f>
        <v>-</v>
      </c>
      <c r="G1025" s="167" t="str">
        <f>IF('Lineær programmering opg 4'!$D$7=0,"-",((-A1025+'Lineær programmering opg 4'!$M$7)/'Lineær programmering opg 4'!$K$7)*-1)</f>
        <v>-</v>
      </c>
      <c r="H1025" s="167" t="str">
        <f>IF('Lineær programmering opg 4'!$C$8=0,"-",((-A1025+'Lineær programmering opg 4'!$M$8)/'Lineær programmering opg 4'!$K$8)*-1)</f>
        <v>-</v>
      </c>
      <c r="I1025" s="167" t="str">
        <f>IF('Lineær programmering opg 4'!$D$8=0,"-",'Lineær programmering opg 4'!$G$8)</f>
        <v>-</v>
      </c>
      <c r="J1025" s="295">
        <f>A1025*'Lineær programmering opg 4'!$C$11+Datatabel!C1025*'Lineær programmering opg 4'!$D$11</f>
        <v>28905.599999999456</v>
      </c>
      <c r="K1025" s="9">
        <f t="shared" si="77"/>
        <v>0</v>
      </c>
      <c r="L1025" s="9">
        <f t="shared" si="78"/>
        <v>0</v>
      </c>
    </row>
    <row r="1026" spans="1:12" ht="15" x14ac:dyDescent="0.25">
      <c r="A1026" s="167">
        <f t="shared" si="76"/>
        <v>215.44800000000271</v>
      </c>
      <c r="B1026" s="325">
        <f t="shared" si="79"/>
        <v>0.89770000000001127</v>
      </c>
      <c r="C1026" s="167">
        <f t="shared" si="75"/>
        <v>49.103999999994585</v>
      </c>
      <c r="D1026" s="167">
        <f>IF('Lineær programmering opg 4'!$M$4=0,"-",(-A1026+'Lineær programmering opg 4'!$M$4)/'Lineær programmering opg 4'!$K$4*-1)</f>
        <v>49.103999999994585</v>
      </c>
      <c r="E1026" s="167">
        <f>IF('Lineær programmering opg 4'!$M$5=0,"-",(-A1026+'Lineær programmering opg 4'!$M$5)/'Lineær programmering opg 4'!$K$5*-1)</f>
        <v>138.41399999999797</v>
      </c>
      <c r="F1026" s="167" t="str">
        <f>IF('Lineær programmering opg 4'!$E$6=0,"-",(-A1026+'Lineær programmering opg 4'!$M$6)/'Lineær programmering opg 4'!$K$6*-1)</f>
        <v>-</v>
      </c>
      <c r="G1026" s="167" t="str">
        <f>IF('Lineær programmering opg 4'!$D$7=0,"-",((-A1026+'Lineær programmering opg 4'!$M$7)/'Lineær programmering opg 4'!$K$7)*-1)</f>
        <v>-</v>
      </c>
      <c r="H1026" s="167" t="str">
        <f>IF('Lineær programmering opg 4'!$C$8=0,"-",((-A1026+'Lineær programmering opg 4'!$M$8)/'Lineær programmering opg 4'!$K$8)*-1)</f>
        <v>-</v>
      </c>
      <c r="I1026" s="167" t="str">
        <f>IF('Lineær programmering opg 4'!$D$8=0,"-",'Lineær programmering opg 4'!$G$8)</f>
        <v>-</v>
      </c>
      <c r="J1026" s="295">
        <f>A1026*'Lineær programmering opg 4'!$C$11+Datatabel!C1026*'Lineær programmering opg 4'!$D$11</f>
        <v>28910.399999999459</v>
      </c>
      <c r="K1026" s="9">
        <f t="shared" si="77"/>
        <v>0</v>
      </c>
      <c r="L1026" s="9">
        <f t="shared" si="78"/>
        <v>0</v>
      </c>
    </row>
    <row r="1027" spans="1:12" ht="15" x14ac:dyDescent="0.25">
      <c r="A1027" s="167">
        <f t="shared" si="76"/>
        <v>215.42400000000271</v>
      </c>
      <c r="B1027" s="325">
        <f t="shared" si="79"/>
        <v>0.89760000000001128</v>
      </c>
      <c r="C1027" s="167">
        <f t="shared" ref="C1027:C1090" si="80">MIN(D1027,E1027,F1027,G1027,H1027,I1027)</f>
        <v>49.151999999994587</v>
      </c>
      <c r="D1027" s="167">
        <f>IF('Lineær programmering opg 4'!$M$4=0,"-",(-A1027+'Lineær programmering opg 4'!$M$4)/'Lineær programmering opg 4'!$K$4*-1)</f>
        <v>49.151999999994587</v>
      </c>
      <c r="E1027" s="167">
        <f>IF('Lineær programmering opg 4'!$M$5=0,"-",(-A1027+'Lineær programmering opg 4'!$M$5)/'Lineær programmering opg 4'!$K$5*-1)</f>
        <v>138.43199999999797</v>
      </c>
      <c r="F1027" s="167" t="str">
        <f>IF('Lineær programmering opg 4'!$E$6=0,"-",(-A1027+'Lineær programmering opg 4'!$M$6)/'Lineær programmering opg 4'!$K$6*-1)</f>
        <v>-</v>
      </c>
      <c r="G1027" s="167" t="str">
        <f>IF('Lineær programmering opg 4'!$D$7=0,"-",((-A1027+'Lineær programmering opg 4'!$M$7)/'Lineær programmering opg 4'!$K$7)*-1)</f>
        <v>-</v>
      </c>
      <c r="H1027" s="167" t="str">
        <f>IF('Lineær programmering opg 4'!$C$8=0,"-",((-A1027+'Lineær programmering opg 4'!$M$8)/'Lineær programmering opg 4'!$K$8)*-1)</f>
        <v>-</v>
      </c>
      <c r="I1027" s="167" t="str">
        <f>IF('Lineær programmering opg 4'!$D$8=0,"-",'Lineær programmering opg 4'!$G$8)</f>
        <v>-</v>
      </c>
      <c r="J1027" s="295">
        <f>A1027*'Lineær programmering opg 4'!$C$11+Datatabel!C1027*'Lineær programmering opg 4'!$D$11</f>
        <v>28915.199999999459</v>
      </c>
      <c r="K1027" s="9">
        <f t="shared" si="77"/>
        <v>0</v>
      </c>
      <c r="L1027" s="9">
        <f t="shared" si="78"/>
        <v>0</v>
      </c>
    </row>
    <row r="1028" spans="1:12" ht="15" x14ac:dyDescent="0.25">
      <c r="A1028" s="167">
        <f t="shared" ref="A1028:A1091" si="81">$A$3*B1028</f>
        <v>215.40000000000271</v>
      </c>
      <c r="B1028" s="325">
        <f t="shared" si="79"/>
        <v>0.89750000000001129</v>
      </c>
      <c r="C1028" s="167">
        <f t="shared" si="80"/>
        <v>49.199999999994589</v>
      </c>
      <c r="D1028" s="167">
        <f>IF('Lineær programmering opg 4'!$M$4=0,"-",(-A1028+'Lineær programmering opg 4'!$M$4)/'Lineær programmering opg 4'!$K$4*-1)</f>
        <v>49.199999999994589</v>
      </c>
      <c r="E1028" s="167">
        <f>IF('Lineær programmering opg 4'!$M$5=0,"-",(-A1028+'Lineær programmering opg 4'!$M$5)/'Lineær programmering opg 4'!$K$5*-1)</f>
        <v>138.44999999999797</v>
      </c>
      <c r="F1028" s="167" t="str">
        <f>IF('Lineær programmering opg 4'!$E$6=0,"-",(-A1028+'Lineær programmering opg 4'!$M$6)/'Lineær programmering opg 4'!$K$6*-1)</f>
        <v>-</v>
      </c>
      <c r="G1028" s="167" t="str">
        <f>IF('Lineær programmering opg 4'!$D$7=0,"-",((-A1028+'Lineær programmering opg 4'!$M$7)/'Lineær programmering opg 4'!$K$7)*-1)</f>
        <v>-</v>
      </c>
      <c r="H1028" s="167" t="str">
        <f>IF('Lineær programmering opg 4'!$C$8=0,"-",((-A1028+'Lineær programmering opg 4'!$M$8)/'Lineær programmering opg 4'!$K$8)*-1)</f>
        <v>-</v>
      </c>
      <c r="I1028" s="167" t="str">
        <f>IF('Lineær programmering opg 4'!$D$8=0,"-",'Lineær programmering opg 4'!$G$8)</f>
        <v>-</v>
      </c>
      <c r="J1028" s="295">
        <f>A1028*'Lineær programmering opg 4'!$C$11+Datatabel!C1028*'Lineær programmering opg 4'!$D$11</f>
        <v>28919.999999999458</v>
      </c>
      <c r="K1028" s="9">
        <f t="shared" ref="K1028:K1091" si="82">IF($J$10004=J1028,A1028,0)</f>
        <v>0</v>
      </c>
      <c r="L1028" s="9">
        <f t="shared" ref="L1028:L1091" si="83">IF(J1028=$J$10004,C1028,0)</f>
        <v>0</v>
      </c>
    </row>
    <row r="1029" spans="1:12" ht="15" x14ac:dyDescent="0.25">
      <c r="A1029" s="167">
        <f t="shared" si="81"/>
        <v>215.3760000000027</v>
      </c>
      <c r="B1029" s="325">
        <f t="shared" ref="B1029:B1092" si="84">B1028-0.01%</f>
        <v>0.8974000000000113</v>
      </c>
      <c r="C1029" s="167">
        <f t="shared" si="80"/>
        <v>49.24799999999459</v>
      </c>
      <c r="D1029" s="167">
        <f>IF('Lineær programmering opg 4'!$M$4=0,"-",(-A1029+'Lineær programmering opg 4'!$M$4)/'Lineær programmering opg 4'!$K$4*-1)</f>
        <v>49.24799999999459</v>
      </c>
      <c r="E1029" s="167">
        <f>IF('Lineær programmering opg 4'!$M$5=0,"-",(-A1029+'Lineær programmering opg 4'!$M$5)/'Lineær programmering opg 4'!$K$5*-1)</f>
        <v>138.46799999999797</v>
      </c>
      <c r="F1029" s="167" t="str">
        <f>IF('Lineær programmering opg 4'!$E$6=0,"-",(-A1029+'Lineær programmering opg 4'!$M$6)/'Lineær programmering opg 4'!$K$6*-1)</f>
        <v>-</v>
      </c>
      <c r="G1029" s="167" t="str">
        <f>IF('Lineær programmering opg 4'!$D$7=0,"-",((-A1029+'Lineær programmering opg 4'!$M$7)/'Lineær programmering opg 4'!$K$7)*-1)</f>
        <v>-</v>
      </c>
      <c r="H1029" s="167" t="str">
        <f>IF('Lineær programmering opg 4'!$C$8=0,"-",((-A1029+'Lineær programmering opg 4'!$M$8)/'Lineær programmering opg 4'!$K$8)*-1)</f>
        <v>-</v>
      </c>
      <c r="I1029" s="167" t="str">
        <f>IF('Lineær programmering opg 4'!$D$8=0,"-",'Lineær programmering opg 4'!$G$8)</f>
        <v>-</v>
      </c>
      <c r="J1029" s="295">
        <f>A1029*'Lineær programmering opg 4'!$C$11+Datatabel!C1029*'Lineær programmering opg 4'!$D$11</f>
        <v>28924.799999999461</v>
      </c>
      <c r="K1029" s="9">
        <f t="shared" si="82"/>
        <v>0</v>
      </c>
      <c r="L1029" s="9">
        <f t="shared" si="83"/>
        <v>0</v>
      </c>
    </row>
    <row r="1030" spans="1:12" ht="15" x14ac:dyDescent="0.25">
      <c r="A1030" s="167">
        <f t="shared" si="81"/>
        <v>215.3520000000027</v>
      </c>
      <c r="B1030" s="325">
        <f t="shared" si="84"/>
        <v>0.89730000000001131</v>
      </c>
      <c r="C1030" s="167">
        <f t="shared" si="80"/>
        <v>49.295999999994592</v>
      </c>
      <c r="D1030" s="167">
        <f>IF('Lineær programmering opg 4'!$M$4=0,"-",(-A1030+'Lineær programmering opg 4'!$M$4)/'Lineær programmering opg 4'!$K$4*-1)</f>
        <v>49.295999999994592</v>
      </c>
      <c r="E1030" s="167">
        <f>IF('Lineær programmering opg 4'!$M$5=0,"-",(-A1030+'Lineær programmering opg 4'!$M$5)/'Lineær programmering opg 4'!$K$5*-1)</f>
        <v>138.48599999999797</v>
      </c>
      <c r="F1030" s="167" t="str">
        <f>IF('Lineær programmering opg 4'!$E$6=0,"-",(-A1030+'Lineær programmering opg 4'!$M$6)/'Lineær programmering opg 4'!$K$6*-1)</f>
        <v>-</v>
      </c>
      <c r="G1030" s="167" t="str">
        <f>IF('Lineær programmering opg 4'!$D$7=0,"-",((-A1030+'Lineær programmering opg 4'!$M$7)/'Lineær programmering opg 4'!$K$7)*-1)</f>
        <v>-</v>
      </c>
      <c r="H1030" s="167" t="str">
        <f>IF('Lineær programmering opg 4'!$C$8=0,"-",((-A1030+'Lineær programmering opg 4'!$M$8)/'Lineær programmering opg 4'!$K$8)*-1)</f>
        <v>-</v>
      </c>
      <c r="I1030" s="167" t="str">
        <f>IF('Lineær programmering opg 4'!$D$8=0,"-",'Lineær programmering opg 4'!$G$8)</f>
        <v>-</v>
      </c>
      <c r="J1030" s="295">
        <f>A1030*'Lineær programmering opg 4'!$C$11+Datatabel!C1030*'Lineær programmering opg 4'!$D$11</f>
        <v>28929.59999999946</v>
      </c>
      <c r="K1030" s="9">
        <f t="shared" si="82"/>
        <v>0</v>
      </c>
      <c r="L1030" s="9">
        <f t="shared" si="83"/>
        <v>0</v>
      </c>
    </row>
    <row r="1031" spans="1:12" ht="15" x14ac:dyDescent="0.25">
      <c r="A1031" s="167">
        <f t="shared" si="81"/>
        <v>215.3280000000027</v>
      </c>
      <c r="B1031" s="325">
        <f t="shared" si="84"/>
        <v>0.89720000000001132</v>
      </c>
      <c r="C1031" s="167">
        <f t="shared" si="80"/>
        <v>49.343999999994594</v>
      </c>
      <c r="D1031" s="167">
        <f>IF('Lineær programmering opg 4'!$M$4=0,"-",(-A1031+'Lineær programmering opg 4'!$M$4)/'Lineær programmering opg 4'!$K$4*-1)</f>
        <v>49.343999999994594</v>
      </c>
      <c r="E1031" s="167">
        <f>IF('Lineær programmering opg 4'!$M$5=0,"-",(-A1031+'Lineær programmering opg 4'!$M$5)/'Lineær programmering opg 4'!$K$5*-1)</f>
        <v>138.50399999999797</v>
      </c>
      <c r="F1031" s="167" t="str">
        <f>IF('Lineær programmering opg 4'!$E$6=0,"-",(-A1031+'Lineær programmering opg 4'!$M$6)/'Lineær programmering opg 4'!$K$6*-1)</f>
        <v>-</v>
      </c>
      <c r="G1031" s="167" t="str">
        <f>IF('Lineær programmering opg 4'!$D$7=0,"-",((-A1031+'Lineær programmering opg 4'!$M$7)/'Lineær programmering opg 4'!$K$7)*-1)</f>
        <v>-</v>
      </c>
      <c r="H1031" s="167" t="str">
        <f>IF('Lineær programmering opg 4'!$C$8=0,"-",((-A1031+'Lineær programmering opg 4'!$M$8)/'Lineær programmering opg 4'!$K$8)*-1)</f>
        <v>-</v>
      </c>
      <c r="I1031" s="167" t="str">
        <f>IF('Lineær programmering opg 4'!$D$8=0,"-",'Lineær programmering opg 4'!$G$8)</f>
        <v>-</v>
      </c>
      <c r="J1031" s="295">
        <f>A1031*'Lineær programmering opg 4'!$C$11+Datatabel!C1031*'Lineær programmering opg 4'!$D$11</f>
        <v>28934.399999999463</v>
      </c>
      <c r="K1031" s="9">
        <f t="shared" si="82"/>
        <v>0</v>
      </c>
      <c r="L1031" s="9">
        <f t="shared" si="83"/>
        <v>0</v>
      </c>
    </row>
    <row r="1032" spans="1:12" ht="15" x14ac:dyDescent="0.25">
      <c r="A1032" s="167">
        <f t="shared" si="81"/>
        <v>215.30400000000273</v>
      </c>
      <c r="B1032" s="325">
        <f t="shared" si="84"/>
        <v>0.89710000000001133</v>
      </c>
      <c r="C1032" s="167">
        <f t="shared" si="80"/>
        <v>49.391999999994539</v>
      </c>
      <c r="D1032" s="167">
        <f>IF('Lineær programmering opg 4'!$M$4=0,"-",(-A1032+'Lineær programmering opg 4'!$M$4)/'Lineær programmering opg 4'!$K$4*-1)</f>
        <v>49.391999999994539</v>
      </c>
      <c r="E1032" s="167">
        <f>IF('Lineær programmering opg 4'!$M$5=0,"-",(-A1032+'Lineær programmering opg 4'!$M$5)/'Lineær programmering opg 4'!$K$5*-1)</f>
        <v>138.52199999999797</v>
      </c>
      <c r="F1032" s="167" t="str">
        <f>IF('Lineær programmering opg 4'!$E$6=0,"-",(-A1032+'Lineær programmering opg 4'!$M$6)/'Lineær programmering opg 4'!$K$6*-1)</f>
        <v>-</v>
      </c>
      <c r="G1032" s="167" t="str">
        <f>IF('Lineær programmering opg 4'!$D$7=0,"-",((-A1032+'Lineær programmering opg 4'!$M$7)/'Lineær programmering opg 4'!$K$7)*-1)</f>
        <v>-</v>
      </c>
      <c r="H1032" s="167" t="str">
        <f>IF('Lineær programmering opg 4'!$C$8=0,"-",((-A1032+'Lineær programmering opg 4'!$M$8)/'Lineær programmering opg 4'!$K$8)*-1)</f>
        <v>-</v>
      </c>
      <c r="I1032" s="167" t="str">
        <f>IF('Lineær programmering opg 4'!$D$8=0,"-",'Lineær programmering opg 4'!$G$8)</f>
        <v>-</v>
      </c>
      <c r="J1032" s="295">
        <f>A1032*'Lineær programmering opg 4'!$C$11+Datatabel!C1032*'Lineær programmering opg 4'!$D$11</f>
        <v>28939.199999999455</v>
      </c>
      <c r="K1032" s="9">
        <f t="shared" si="82"/>
        <v>0</v>
      </c>
      <c r="L1032" s="9">
        <f t="shared" si="83"/>
        <v>0</v>
      </c>
    </row>
    <row r="1033" spans="1:12" ht="15" x14ac:dyDescent="0.25">
      <c r="A1033" s="167">
        <f t="shared" si="81"/>
        <v>215.28000000000273</v>
      </c>
      <c r="B1033" s="325">
        <f t="shared" si="84"/>
        <v>0.89700000000001134</v>
      </c>
      <c r="C1033" s="167">
        <f t="shared" si="80"/>
        <v>49.439999999994541</v>
      </c>
      <c r="D1033" s="167">
        <f>IF('Lineær programmering opg 4'!$M$4=0,"-",(-A1033+'Lineær programmering opg 4'!$M$4)/'Lineær programmering opg 4'!$K$4*-1)</f>
        <v>49.439999999994541</v>
      </c>
      <c r="E1033" s="167">
        <f>IF('Lineær programmering opg 4'!$M$5=0,"-",(-A1033+'Lineær programmering opg 4'!$M$5)/'Lineær programmering opg 4'!$K$5*-1)</f>
        <v>138.53999999999797</v>
      </c>
      <c r="F1033" s="167" t="str">
        <f>IF('Lineær programmering opg 4'!$E$6=0,"-",(-A1033+'Lineær programmering opg 4'!$M$6)/'Lineær programmering opg 4'!$K$6*-1)</f>
        <v>-</v>
      </c>
      <c r="G1033" s="167" t="str">
        <f>IF('Lineær programmering opg 4'!$D$7=0,"-",((-A1033+'Lineær programmering opg 4'!$M$7)/'Lineær programmering opg 4'!$K$7)*-1)</f>
        <v>-</v>
      </c>
      <c r="H1033" s="167" t="str">
        <f>IF('Lineær programmering opg 4'!$C$8=0,"-",((-A1033+'Lineær programmering opg 4'!$M$8)/'Lineær programmering opg 4'!$K$8)*-1)</f>
        <v>-</v>
      </c>
      <c r="I1033" s="167" t="str">
        <f>IF('Lineær programmering opg 4'!$D$8=0,"-",'Lineær programmering opg 4'!$G$8)</f>
        <v>-</v>
      </c>
      <c r="J1033" s="295">
        <f>A1033*'Lineær programmering opg 4'!$C$11+Datatabel!C1033*'Lineær programmering opg 4'!$D$11</f>
        <v>28943.999999999454</v>
      </c>
      <c r="K1033" s="9">
        <f t="shared" si="82"/>
        <v>0</v>
      </c>
      <c r="L1033" s="9">
        <f t="shared" si="83"/>
        <v>0</v>
      </c>
    </row>
    <row r="1034" spans="1:12" ht="15" x14ac:dyDescent="0.25">
      <c r="A1034" s="167">
        <f t="shared" si="81"/>
        <v>215.25600000000273</v>
      </c>
      <c r="B1034" s="325">
        <f t="shared" si="84"/>
        <v>0.89690000000001135</v>
      </c>
      <c r="C1034" s="167">
        <f t="shared" si="80"/>
        <v>49.487999999994543</v>
      </c>
      <c r="D1034" s="167">
        <f>IF('Lineær programmering opg 4'!$M$4=0,"-",(-A1034+'Lineær programmering opg 4'!$M$4)/'Lineær programmering opg 4'!$K$4*-1)</f>
        <v>49.487999999994543</v>
      </c>
      <c r="E1034" s="167">
        <f>IF('Lineær programmering opg 4'!$M$5=0,"-",(-A1034+'Lineær programmering opg 4'!$M$5)/'Lineær programmering opg 4'!$K$5*-1)</f>
        <v>138.55799999999797</v>
      </c>
      <c r="F1034" s="167" t="str">
        <f>IF('Lineær programmering opg 4'!$E$6=0,"-",(-A1034+'Lineær programmering opg 4'!$M$6)/'Lineær programmering opg 4'!$K$6*-1)</f>
        <v>-</v>
      </c>
      <c r="G1034" s="167" t="str">
        <f>IF('Lineær programmering opg 4'!$D$7=0,"-",((-A1034+'Lineær programmering opg 4'!$M$7)/'Lineær programmering opg 4'!$K$7)*-1)</f>
        <v>-</v>
      </c>
      <c r="H1034" s="167" t="str">
        <f>IF('Lineær programmering opg 4'!$C$8=0,"-",((-A1034+'Lineær programmering opg 4'!$M$8)/'Lineær programmering opg 4'!$K$8)*-1)</f>
        <v>-</v>
      </c>
      <c r="I1034" s="167" t="str">
        <f>IF('Lineær programmering opg 4'!$D$8=0,"-",'Lineær programmering opg 4'!$G$8)</f>
        <v>-</v>
      </c>
      <c r="J1034" s="295">
        <f>A1034*'Lineær programmering opg 4'!$C$11+Datatabel!C1034*'Lineær programmering opg 4'!$D$11</f>
        <v>28948.799999999454</v>
      </c>
      <c r="K1034" s="9">
        <f t="shared" si="82"/>
        <v>0</v>
      </c>
      <c r="L1034" s="9">
        <f t="shared" si="83"/>
        <v>0</v>
      </c>
    </row>
    <row r="1035" spans="1:12" ht="15" x14ac:dyDescent="0.25">
      <c r="A1035" s="167">
        <f t="shared" si="81"/>
        <v>215.23200000000273</v>
      </c>
      <c r="B1035" s="325">
        <f t="shared" si="84"/>
        <v>0.89680000000001137</v>
      </c>
      <c r="C1035" s="167">
        <f t="shared" si="80"/>
        <v>49.535999999994544</v>
      </c>
      <c r="D1035" s="167">
        <f>IF('Lineær programmering opg 4'!$M$4=0,"-",(-A1035+'Lineær programmering opg 4'!$M$4)/'Lineær programmering opg 4'!$K$4*-1)</f>
        <v>49.535999999994544</v>
      </c>
      <c r="E1035" s="167">
        <f>IF('Lineær programmering opg 4'!$M$5=0,"-",(-A1035+'Lineær programmering opg 4'!$M$5)/'Lineær programmering opg 4'!$K$5*-1)</f>
        <v>138.57599999999798</v>
      </c>
      <c r="F1035" s="167" t="str">
        <f>IF('Lineær programmering opg 4'!$E$6=0,"-",(-A1035+'Lineær programmering opg 4'!$M$6)/'Lineær programmering opg 4'!$K$6*-1)</f>
        <v>-</v>
      </c>
      <c r="G1035" s="167" t="str">
        <f>IF('Lineær programmering opg 4'!$D$7=0,"-",((-A1035+'Lineær programmering opg 4'!$M$7)/'Lineær programmering opg 4'!$K$7)*-1)</f>
        <v>-</v>
      </c>
      <c r="H1035" s="167" t="str">
        <f>IF('Lineær programmering opg 4'!$C$8=0,"-",((-A1035+'Lineær programmering opg 4'!$M$8)/'Lineær programmering opg 4'!$K$8)*-1)</f>
        <v>-</v>
      </c>
      <c r="I1035" s="167" t="str">
        <f>IF('Lineær programmering opg 4'!$D$8=0,"-",'Lineær programmering opg 4'!$G$8)</f>
        <v>-</v>
      </c>
      <c r="J1035" s="295">
        <f>A1035*'Lineær programmering opg 4'!$C$11+Datatabel!C1035*'Lineær programmering opg 4'!$D$11</f>
        <v>28953.599999999456</v>
      </c>
      <c r="K1035" s="9">
        <f t="shared" si="82"/>
        <v>0</v>
      </c>
      <c r="L1035" s="9">
        <f t="shared" si="83"/>
        <v>0</v>
      </c>
    </row>
    <row r="1036" spans="1:12" ht="15" x14ac:dyDescent="0.25">
      <c r="A1036" s="167">
        <f t="shared" si="81"/>
        <v>215.20800000000273</v>
      </c>
      <c r="B1036" s="325">
        <f t="shared" si="84"/>
        <v>0.89670000000001138</v>
      </c>
      <c r="C1036" s="167">
        <f t="shared" si="80"/>
        <v>49.583999999994546</v>
      </c>
      <c r="D1036" s="167">
        <f>IF('Lineær programmering opg 4'!$M$4=0,"-",(-A1036+'Lineær programmering opg 4'!$M$4)/'Lineær programmering opg 4'!$K$4*-1)</f>
        <v>49.583999999994546</v>
      </c>
      <c r="E1036" s="167">
        <f>IF('Lineær programmering opg 4'!$M$5=0,"-",(-A1036+'Lineær programmering opg 4'!$M$5)/'Lineær programmering opg 4'!$K$5*-1)</f>
        <v>138.59399999999798</v>
      </c>
      <c r="F1036" s="167" t="str">
        <f>IF('Lineær programmering opg 4'!$E$6=0,"-",(-A1036+'Lineær programmering opg 4'!$M$6)/'Lineær programmering opg 4'!$K$6*-1)</f>
        <v>-</v>
      </c>
      <c r="G1036" s="167" t="str">
        <f>IF('Lineær programmering opg 4'!$D$7=0,"-",((-A1036+'Lineær programmering opg 4'!$M$7)/'Lineær programmering opg 4'!$K$7)*-1)</f>
        <v>-</v>
      </c>
      <c r="H1036" s="167" t="str">
        <f>IF('Lineær programmering opg 4'!$C$8=0,"-",((-A1036+'Lineær programmering opg 4'!$M$8)/'Lineær programmering opg 4'!$K$8)*-1)</f>
        <v>-</v>
      </c>
      <c r="I1036" s="167" t="str">
        <f>IF('Lineær programmering opg 4'!$D$8=0,"-",'Lineær programmering opg 4'!$G$8)</f>
        <v>-</v>
      </c>
      <c r="J1036" s="295">
        <f>A1036*'Lineær programmering opg 4'!$C$11+Datatabel!C1036*'Lineær programmering opg 4'!$D$11</f>
        <v>28958.399999999456</v>
      </c>
      <c r="K1036" s="9">
        <f t="shared" si="82"/>
        <v>0</v>
      </c>
      <c r="L1036" s="9">
        <f t="shared" si="83"/>
        <v>0</v>
      </c>
    </row>
    <row r="1037" spans="1:12" ht="15" x14ac:dyDescent="0.25">
      <c r="A1037" s="167">
        <f t="shared" si="81"/>
        <v>215.18400000000273</v>
      </c>
      <c r="B1037" s="325">
        <f t="shared" si="84"/>
        <v>0.89660000000001139</v>
      </c>
      <c r="C1037" s="167">
        <f t="shared" si="80"/>
        <v>49.631999999994548</v>
      </c>
      <c r="D1037" s="167">
        <f>IF('Lineær programmering opg 4'!$M$4=0,"-",(-A1037+'Lineær programmering opg 4'!$M$4)/'Lineær programmering opg 4'!$K$4*-1)</f>
        <v>49.631999999994548</v>
      </c>
      <c r="E1037" s="167">
        <f>IF('Lineær programmering opg 4'!$M$5=0,"-",(-A1037+'Lineær programmering opg 4'!$M$5)/'Lineær programmering opg 4'!$K$5*-1)</f>
        <v>138.61199999999798</v>
      </c>
      <c r="F1037" s="167" t="str">
        <f>IF('Lineær programmering opg 4'!$E$6=0,"-",(-A1037+'Lineær programmering opg 4'!$M$6)/'Lineær programmering opg 4'!$K$6*-1)</f>
        <v>-</v>
      </c>
      <c r="G1037" s="167" t="str">
        <f>IF('Lineær programmering opg 4'!$D$7=0,"-",((-A1037+'Lineær programmering opg 4'!$M$7)/'Lineær programmering opg 4'!$K$7)*-1)</f>
        <v>-</v>
      </c>
      <c r="H1037" s="167" t="str">
        <f>IF('Lineær programmering opg 4'!$C$8=0,"-",((-A1037+'Lineær programmering opg 4'!$M$8)/'Lineær programmering opg 4'!$K$8)*-1)</f>
        <v>-</v>
      </c>
      <c r="I1037" s="167" t="str">
        <f>IF('Lineær programmering opg 4'!$D$8=0,"-",'Lineær programmering opg 4'!$G$8)</f>
        <v>-</v>
      </c>
      <c r="J1037" s="295">
        <f>A1037*'Lineær programmering opg 4'!$C$11+Datatabel!C1037*'Lineær programmering opg 4'!$D$11</f>
        <v>28963.199999999459</v>
      </c>
      <c r="K1037" s="9">
        <f t="shared" si="82"/>
        <v>0</v>
      </c>
      <c r="L1037" s="9">
        <f t="shared" si="83"/>
        <v>0</v>
      </c>
    </row>
    <row r="1038" spans="1:12" ht="15" x14ac:dyDescent="0.25">
      <c r="A1038" s="167">
        <f t="shared" si="81"/>
        <v>215.16000000000273</v>
      </c>
      <c r="B1038" s="325">
        <f t="shared" si="84"/>
        <v>0.8965000000000114</v>
      </c>
      <c r="C1038" s="167">
        <f t="shared" si="80"/>
        <v>49.67999999999455</v>
      </c>
      <c r="D1038" s="167">
        <f>IF('Lineær programmering opg 4'!$M$4=0,"-",(-A1038+'Lineær programmering opg 4'!$M$4)/'Lineær programmering opg 4'!$K$4*-1)</f>
        <v>49.67999999999455</v>
      </c>
      <c r="E1038" s="167">
        <f>IF('Lineær programmering opg 4'!$M$5=0,"-",(-A1038+'Lineær programmering opg 4'!$M$5)/'Lineær programmering opg 4'!$K$5*-1)</f>
        <v>138.62999999999798</v>
      </c>
      <c r="F1038" s="167" t="str">
        <f>IF('Lineær programmering opg 4'!$E$6=0,"-",(-A1038+'Lineær programmering opg 4'!$M$6)/'Lineær programmering opg 4'!$K$6*-1)</f>
        <v>-</v>
      </c>
      <c r="G1038" s="167" t="str">
        <f>IF('Lineær programmering opg 4'!$D$7=0,"-",((-A1038+'Lineær programmering opg 4'!$M$7)/'Lineær programmering opg 4'!$K$7)*-1)</f>
        <v>-</v>
      </c>
      <c r="H1038" s="167" t="str">
        <f>IF('Lineær programmering opg 4'!$C$8=0,"-",((-A1038+'Lineær programmering opg 4'!$M$8)/'Lineær programmering opg 4'!$K$8)*-1)</f>
        <v>-</v>
      </c>
      <c r="I1038" s="167" t="str">
        <f>IF('Lineær programmering opg 4'!$D$8=0,"-",'Lineær programmering opg 4'!$G$8)</f>
        <v>-</v>
      </c>
      <c r="J1038" s="295">
        <f>A1038*'Lineær programmering opg 4'!$C$11+Datatabel!C1038*'Lineær programmering opg 4'!$D$11</f>
        <v>28967.999999999454</v>
      </c>
      <c r="K1038" s="9">
        <f t="shared" si="82"/>
        <v>0</v>
      </c>
      <c r="L1038" s="9">
        <f t="shared" si="83"/>
        <v>0</v>
      </c>
    </row>
    <row r="1039" spans="1:12" ht="15" x14ac:dyDescent="0.25">
      <c r="A1039" s="167">
        <f t="shared" si="81"/>
        <v>215.13600000000275</v>
      </c>
      <c r="B1039" s="325">
        <f t="shared" si="84"/>
        <v>0.89640000000001141</v>
      </c>
      <c r="C1039" s="167">
        <f t="shared" si="80"/>
        <v>49.727999999994495</v>
      </c>
      <c r="D1039" s="167">
        <f>IF('Lineær programmering opg 4'!$M$4=0,"-",(-A1039+'Lineær programmering opg 4'!$M$4)/'Lineær programmering opg 4'!$K$4*-1)</f>
        <v>49.727999999994495</v>
      </c>
      <c r="E1039" s="167">
        <f>IF('Lineær programmering opg 4'!$M$5=0,"-",(-A1039+'Lineær programmering opg 4'!$M$5)/'Lineær programmering opg 4'!$K$5*-1)</f>
        <v>138.64799999999795</v>
      </c>
      <c r="F1039" s="167" t="str">
        <f>IF('Lineær programmering opg 4'!$E$6=0,"-",(-A1039+'Lineær programmering opg 4'!$M$6)/'Lineær programmering opg 4'!$K$6*-1)</f>
        <v>-</v>
      </c>
      <c r="G1039" s="167" t="str">
        <f>IF('Lineær programmering opg 4'!$D$7=0,"-",((-A1039+'Lineær programmering opg 4'!$M$7)/'Lineær programmering opg 4'!$K$7)*-1)</f>
        <v>-</v>
      </c>
      <c r="H1039" s="167" t="str">
        <f>IF('Lineær programmering opg 4'!$C$8=0,"-",((-A1039+'Lineær programmering opg 4'!$M$8)/'Lineær programmering opg 4'!$K$8)*-1)</f>
        <v>-</v>
      </c>
      <c r="I1039" s="167" t="str">
        <f>IF('Lineær programmering opg 4'!$D$8=0,"-",'Lineær programmering opg 4'!$G$8)</f>
        <v>-</v>
      </c>
      <c r="J1039" s="295">
        <f>A1039*'Lineær programmering opg 4'!$C$11+Datatabel!C1039*'Lineær programmering opg 4'!$D$11</f>
        <v>28972.79999999945</v>
      </c>
      <c r="K1039" s="9">
        <f t="shared" si="82"/>
        <v>0</v>
      </c>
      <c r="L1039" s="9">
        <f t="shared" si="83"/>
        <v>0</v>
      </c>
    </row>
    <row r="1040" spans="1:12" ht="15" x14ac:dyDescent="0.25">
      <c r="A1040" s="167">
        <f t="shared" si="81"/>
        <v>215.11200000000275</v>
      </c>
      <c r="B1040" s="325">
        <f t="shared" si="84"/>
        <v>0.89630000000001142</v>
      </c>
      <c r="C1040" s="167">
        <f t="shared" si="80"/>
        <v>49.775999999994497</v>
      </c>
      <c r="D1040" s="167">
        <f>IF('Lineær programmering opg 4'!$M$4=0,"-",(-A1040+'Lineær programmering opg 4'!$M$4)/'Lineær programmering opg 4'!$K$4*-1)</f>
        <v>49.775999999994497</v>
      </c>
      <c r="E1040" s="167">
        <f>IF('Lineær programmering opg 4'!$M$5=0,"-",(-A1040+'Lineær programmering opg 4'!$M$5)/'Lineær programmering opg 4'!$K$5*-1)</f>
        <v>138.66599999999795</v>
      </c>
      <c r="F1040" s="167" t="str">
        <f>IF('Lineær programmering opg 4'!$E$6=0,"-",(-A1040+'Lineær programmering opg 4'!$M$6)/'Lineær programmering opg 4'!$K$6*-1)</f>
        <v>-</v>
      </c>
      <c r="G1040" s="167" t="str">
        <f>IF('Lineær programmering opg 4'!$D$7=0,"-",((-A1040+'Lineær programmering opg 4'!$M$7)/'Lineær programmering opg 4'!$K$7)*-1)</f>
        <v>-</v>
      </c>
      <c r="H1040" s="167" t="str">
        <f>IF('Lineær programmering opg 4'!$C$8=0,"-",((-A1040+'Lineær programmering opg 4'!$M$8)/'Lineær programmering opg 4'!$K$8)*-1)</f>
        <v>-</v>
      </c>
      <c r="I1040" s="167" t="str">
        <f>IF('Lineær programmering opg 4'!$D$8=0,"-",'Lineær programmering opg 4'!$G$8)</f>
        <v>-</v>
      </c>
      <c r="J1040" s="295">
        <f>A1040*'Lineær programmering opg 4'!$C$11+Datatabel!C1040*'Lineær programmering opg 4'!$D$11</f>
        <v>28977.599999999449</v>
      </c>
      <c r="K1040" s="9">
        <f t="shared" si="82"/>
        <v>0</v>
      </c>
      <c r="L1040" s="9">
        <f t="shared" si="83"/>
        <v>0</v>
      </c>
    </row>
    <row r="1041" spans="1:12" ht="15" x14ac:dyDescent="0.25">
      <c r="A1041" s="167">
        <f t="shared" si="81"/>
        <v>215.08800000000275</v>
      </c>
      <c r="B1041" s="325">
        <f t="shared" si="84"/>
        <v>0.89620000000001143</v>
      </c>
      <c r="C1041" s="167">
        <f t="shared" si="80"/>
        <v>49.823999999994498</v>
      </c>
      <c r="D1041" s="167">
        <f>IF('Lineær programmering opg 4'!$M$4=0,"-",(-A1041+'Lineær programmering opg 4'!$M$4)/'Lineær programmering opg 4'!$K$4*-1)</f>
        <v>49.823999999994498</v>
      </c>
      <c r="E1041" s="167">
        <f>IF('Lineær programmering opg 4'!$M$5=0,"-",(-A1041+'Lineær programmering opg 4'!$M$5)/'Lineær programmering opg 4'!$K$5*-1)</f>
        <v>138.68399999999795</v>
      </c>
      <c r="F1041" s="167" t="str">
        <f>IF('Lineær programmering opg 4'!$E$6=0,"-",(-A1041+'Lineær programmering opg 4'!$M$6)/'Lineær programmering opg 4'!$K$6*-1)</f>
        <v>-</v>
      </c>
      <c r="G1041" s="167" t="str">
        <f>IF('Lineær programmering opg 4'!$D$7=0,"-",((-A1041+'Lineær programmering opg 4'!$M$7)/'Lineær programmering opg 4'!$K$7)*-1)</f>
        <v>-</v>
      </c>
      <c r="H1041" s="167" t="str">
        <f>IF('Lineær programmering opg 4'!$C$8=0,"-",((-A1041+'Lineær programmering opg 4'!$M$8)/'Lineær programmering opg 4'!$K$8)*-1)</f>
        <v>-</v>
      </c>
      <c r="I1041" s="167" t="str">
        <f>IF('Lineær programmering opg 4'!$D$8=0,"-",'Lineær programmering opg 4'!$G$8)</f>
        <v>-</v>
      </c>
      <c r="J1041" s="295">
        <f>A1041*'Lineær programmering opg 4'!$C$11+Datatabel!C1041*'Lineær programmering opg 4'!$D$11</f>
        <v>28982.399999999448</v>
      </c>
      <c r="K1041" s="9">
        <f t="shared" si="82"/>
        <v>0</v>
      </c>
      <c r="L1041" s="9">
        <f t="shared" si="83"/>
        <v>0</v>
      </c>
    </row>
    <row r="1042" spans="1:12" ht="15" x14ac:dyDescent="0.25">
      <c r="A1042" s="167">
        <f t="shared" si="81"/>
        <v>215.06400000000275</v>
      </c>
      <c r="B1042" s="325">
        <f t="shared" si="84"/>
        <v>0.89610000000001144</v>
      </c>
      <c r="C1042" s="167">
        <f t="shared" si="80"/>
        <v>49.8719999999945</v>
      </c>
      <c r="D1042" s="167">
        <f>IF('Lineær programmering opg 4'!$M$4=0,"-",(-A1042+'Lineær programmering opg 4'!$M$4)/'Lineær programmering opg 4'!$K$4*-1)</f>
        <v>49.8719999999945</v>
      </c>
      <c r="E1042" s="167">
        <f>IF('Lineær programmering opg 4'!$M$5=0,"-",(-A1042+'Lineær programmering opg 4'!$M$5)/'Lineær programmering opg 4'!$K$5*-1)</f>
        <v>138.70199999999795</v>
      </c>
      <c r="F1042" s="167" t="str">
        <f>IF('Lineær programmering opg 4'!$E$6=0,"-",(-A1042+'Lineær programmering opg 4'!$M$6)/'Lineær programmering opg 4'!$K$6*-1)</f>
        <v>-</v>
      </c>
      <c r="G1042" s="167" t="str">
        <f>IF('Lineær programmering opg 4'!$D$7=0,"-",((-A1042+'Lineær programmering opg 4'!$M$7)/'Lineær programmering opg 4'!$K$7)*-1)</f>
        <v>-</v>
      </c>
      <c r="H1042" s="167" t="str">
        <f>IF('Lineær programmering opg 4'!$C$8=0,"-",((-A1042+'Lineær programmering opg 4'!$M$8)/'Lineær programmering opg 4'!$K$8)*-1)</f>
        <v>-</v>
      </c>
      <c r="I1042" s="167" t="str">
        <f>IF('Lineær programmering opg 4'!$D$8=0,"-",'Lineær programmering opg 4'!$G$8)</f>
        <v>-</v>
      </c>
      <c r="J1042" s="295">
        <f>A1042*'Lineær programmering opg 4'!$C$11+Datatabel!C1042*'Lineær programmering opg 4'!$D$11</f>
        <v>28987.199999999451</v>
      </c>
      <c r="K1042" s="9">
        <f t="shared" si="82"/>
        <v>0</v>
      </c>
      <c r="L1042" s="9">
        <f t="shared" si="83"/>
        <v>0</v>
      </c>
    </row>
    <row r="1043" spans="1:12" ht="15" x14ac:dyDescent="0.25">
      <c r="A1043" s="167">
        <f t="shared" si="81"/>
        <v>215.04000000000275</v>
      </c>
      <c r="B1043" s="325">
        <f t="shared" si="84"/>
        <v>0.89600000000001145</v>
      </c>
      <c r="C1043" s="167">
        <f t="shared" si="80"/>
        <v>49.919999999994502</v>
      </c>
      <c r="D1043" s="167">
        <f>IF('Lineær programmering opg 4'!$M$4=0,"-",(-A1043+'Lineær programmering opg 4'!$M$4)/'Lineær programmering opg 4'!$K$4*-1)</f>
        <v>49.919999999994502</v>
      </c>
      <c r="E1043" s="167">
        <f>IF('Lineær programmering opg 4'!$M$5=0,"-",(-A1043+'Lineær programmering opg 4'!$M$5)/'Lineær programmering opg 4'!$K$5*-1)</f>
        <v>138.71999999999795</v>
      </c>
      <c r="F1043" s="167" t="str">
        <f>IF('Lineær programmering opg 4'!$E$6=0,"-",(-A1043+'Lineær programmering opg 4'!$M$6)/'Lineær programmering opg 4'!$K$6*-1)</f>
        <v>-</v>
      </c>
      <c r="G1043" s="167" t="str">
        <f>IF('Lineær programmering opg 4'!$D$7=0,"-",((-A1043+'Lineær programmering opg 4'!$M$7)/'Lineær programmering opg 4'!$K$7)*-1)</f>
        <v>-</v>
      </c>
      <c r="H1043" s="167" t="str">
        <f>IF('Lineær programmering opg 4'!$C$8=0,"-",((-A1043+'Lineær programmering opg 4'!$M$8)/'Lineær programmering opg 4'!$K$8)*-1)</f>
        <v>-</v>
      </c>
      <c r="I1043" s="167" t="str">
        <f>IF('Lineær programmering opg 4'!$D$8=0,"-",'Lineær programmering opg 4'!$G$8)</f>
        <v>-</v>
      </c>
      <c r="J1043" s="295">
        <f>A1043*'Lineær programmering opg 4'!$C$11+Datatabel!C1043*'Lineær programmering opg 4'!$D$11</f>
        <v>28991.999999999451</v>
      </c>
      <c r="K1043" s="9">
        <f t="shared" si="82"/>
        <v>0</v>
      </c>
      <c r="L1043" s="9">
        <f t="shared" si="83"/>
        <v>0</v>
      </c>
    </row>
    <row r="1044" spans="1:12" ht="15" x14ac:dyDescent="0.25">
      <c r="A1044" s="167">
        <f t="shared" si="81"/>
        <v>215.01600000000275</v>
      </c>
      <c r="B1044" s="325">
        <f t="shared" si="84"/>
        <v>0.89590000000001146</v>
      </c>
      <c r="C1044" s="167">
        <f t="shared" si="80"/>
        <v>49.967999999994504</v>
      </c>
      <c r="D1044" s="167">
        <f>IF('Lineær programmering opg 4'!$M$4=0,"-",(-A1044+'Lineær programmering opg 4'!$M$4)/'Lineær programmering opg 4'!$K$4*-1)</f>
        <v>49.967999999994504</v>
      </c>
      <c r="E1044" s="167">
        <f>IF('Lineær programmering opg 4'!$M$5=0,"-",(-A1044+'Lineær programmering opg 4'!$M$5)/'Lineær programmering opg 4'!$K$5*-1)</f>
        <v>138.73799999999795</v>
      </c>
      <c r="F1044" s="167" t="str">
        <f>IF('Lineær programmering opg 4'!$E$6=0,"-",(-A1044+'Lineær programmering opg 4'!$M$6)/'Lineær programmering opg 4'!$K$6*-1)</f>
        <v>-</v>
      </c>
      <c r="G1044" s="167" t="str">
        <f>IF('Lineær programmering opg 4'!$D$7=0,"-",((-A1044+'Lineær programmering opg 4'!$M$7)/'Lineær programmering opg 4'!$K$7)*-1)</f>
        <v>-</v>
      </c>
      <c r="H1044" s="167" t="str">
        <f>IF('Lineær programmering opg 4'!$C$8=0,"-",((-A1044+'Lineær programmering opg 4'!$M$8)/'Lineær programmering opg 4'!$K$8)*-1)</f>
        <v>-</v>
      </c>
      <c r="I1044" s="167" t="str">
        <f>IF('Lineær programmering opg 4'!$D$8=0,"-",'Lineær programmering opg 4'!$G$8)</f>
        <v>-</v>
      </c>
      <c r="J1044" s="295">
        <f>A1044*'Lineær programmering opg 4'!$C$11+Datatabel!C1044*'Lineær programmering opg 4'!$D$11</f>
        <v>28996.79999999945</v>
      </c>
      <c r="K1044" s="9">
        <f t="shared" si="82"/>
        <v>0</v>
      </c>
      <c r="L1044" s="9">
        <f t="shared" si="83"/>
        <v>0</v>
      </c>
    </row>
    <row r="1045" spans="1:12" ht="15" x14ac:dyDescent="0.25">
      <c r="A1045" s="167">
        <f t="shared" si="81"/>
        <v>214.99200000000275</v>
      </c>
      <c r="B1045" s="325">
        <f t="shared" si="84"/>
        <v>0.89580000000001148</v>
      </c>
      <c r="C1045" s="167">
        <f t="shared" si="80"/>
        <v>50.015999999994506</v>
      </c>
      <c r="D1045" s="167">
        <f>IF('Lineær programmering opg 4'!$M$4=0,"-",(-A1045+'Lineær programmering opg 4'!$M$4)/'Lineær programmering opg 4'!$K$4*-1)</f>
        <v>50.015999999994506</v>
      </c>
      <c r="E1045" s="167">
        <f>IF('Lineær programmering opg 4'!$M$5=0,"-",(-A1045+'Lineær programmering opg 4'!$M$5)/'Lineær programmering opg 4'!$K$5*-1)</f>
        <v>138.75599999999795</v>
      </c>
      <c r="F1045" s="167" t="str">
        <f>IF('Lineær programmering opg 4'!$E$6=0,"-",(-A1045+'Lineær programmering opg 4'!$M$6)/'Lineær programmering opg 4'!$K$6*-1)</f>
        <v>-</v>
      </c>
      <c r="G1045" s="167" t="str">
        <f>IF('Lineær programmering opg 4'!$D$7=0,"-",((-A1045+'Lineær programmering opg 4'!$M$7)/'Lineær programmering opg 4'!$K$7)*-1)</f>
        <v>-</v>
      </c>
      <c r="H1045" s="167" t="str">
        <f>IF('Lineær programmering opg 4'!$C$8=0,"-",((-A1045+'Lineær programmering opg 4'!$M$8)/'Lineær programmering opg 4'!$K$8)*-1)</f>
        <v>-</v>
      </c>
      <c r="I1045" s="167" t="str">
        <f>IF('Lineær programmering opg 4'!$D$8=0,"-",'Lineær programmering opg 4'!$G$8)</f>
        <v>-</v>
      </c>
      <c r="J1045" s="295">
        <f>A1045*'Lineær programmering opg 4'!$C$11+Datatabel!C1045*'Lineær programmering opg 4'!$D$11</f>
        <v>29001.599999999449</v>
      </c>
      <c r="K1045" s="9">
        <f t="shared" si="82"/>
        <v>0</v>
      </c>
      <c r="L1045" s="9">
        <f t="shared" si="83"/>
        <v>0</v>
      </c>
    </row>
    <row r="1046" spans="1:12" ht="15" x14ac:dyDescent="0.25">
      <c r="A1046" s="167">
        <f t="shared" si="81"/>
        <v>214.96800000000275</v>
      </c>
      <c r="B1046" s="325">
        <f t="shared" si="84"/>
        <v>0.89570000000001149</v>
      </c>
      <c r="C1046" s="167">
        <f t="shared" si="80"/>
        <v>50.063999999994508</v>
      </c>
      <c r="D1046" s="167">
        <f>IF('Lineær programmering opg 4'!$M$4=0,"-",(-A1046+'Lineær programmering opg 4'!$M$4)/'Lineær programmering opg 4'!$K$4*-1)</f>
        <v>50.063999999994508</v>
      </c>
      <c r="E1046" s="167">
        <f>IF('Lineær programmering opg 4'!$M$5=0,"-",(-A1046+'Lineær programmering opg 4'!$M$5)/'Lineær programmering opg 4'!$K$5*-1)</f>
        <v>138.77399999999795</v>
      </c>
      <c r="F1046" s="167" t="str">
        <f>IF('Lineær programmering opg 4'!$E$6=0,"-",(-A1046+'Lineær programmering opg 4'!$M$6)/'Lineær programmering opg 4'!$K$6*-1)</f>
        <v>-</v>
      </c>
      <c r="G1046" s="167" t="str">
        <f>IF('Lineær programmering opg 4'!$D$7=0,"-",((-A1046+'Lineær programmering opg 4'!$M$7)/'Lineær programmering opg 4'!$K$7)*-1)</f>
        <v>-</v>
      </c>
      <c r="H1046" s="167" t="str">
        <f>IF('Lineær programmering opg 4'!$C$8=0,"-",((-A1046+'Lineær programmering opg 4'!$M$8)/'Lineær programmering opg 4'!$K$8)*-1)</f>
        <v>-</v>
      </c>
      <c r="I1046" s="167" t="str">
        <f>IF('Lineær programmering opg 4'!$D$8=0,"-",'Lineær programmering opg 4'!$G$8)</f>
        <v>-</v>
      </c>
      <c r="J1046" s="295">
        <f>A1046*'Lineær programmering opg 4'!$C$11+Datatabel!C1046*'Lineær programmering opg 4'!$D$11</f>
        <v>29006.399999999452</v>
      </c>
      <c r="K1046" s="9">
        <f t="shared" si="82"/>
        <v>0</v>
      </c>
      <c r="L1046" s="9">
        <f t="shared" si="83"/>
        <v>0</v>
      </c>
    </row>
    <row r="1047" spans="1:12" ht="15" x14ac:dyDescent="0.25">
      <c r="A1047" s="167">
        <f t="shared" si="81"/>
        <v>214.94400000000275</v>
      </c>
      <c r="B1047" s="325">
        <f t="shared" si="84"/>
        <v>0.8956000000000115</v>
      </c>
      <c r="C1047" s="167">
        <f t="shared" si="80"/>
        <v>50.111999999994509</v>
      </c>
      <c r="D1047" s="167">
        <f>IF('Lineær programmering opg 4'!$M$4=0,"-",(-A1047+'Lineær programmering opg 4'!$M$4)/'Lineær programmering opg 4'!$K$4*-1)</f>
        <v>50.111999999994509</v>
      </c>
      <c r="E1047" s="167">
        <f>IF('Lineær programmering opg 4'!$M$5=0,"-",(-A1047+'Lineær programmering opg 4'!$M$5)/'Lineær programmering opg 4'!$K$5*-1)</f>
        <v>138.79199999999796</v>
      </c>
      <c r="F1047" s="167" t="str">
        <f>IF('Lineær programmering opg 4'!$E$6=0,"-",(-A1047+'Lineær programmering opg 4'!$M$6)/'Lineær programmering opg 4'!$K$6*-1)</f>
        <v>-</v>
      </c>
      <c r="G1047" s="167" t="str">
        <f>IF('Lineær programmering opg 4'!$D$7=0,"-",((-A1047+'Lineær programmering opg 4'!$M$7)/'Lineær programmering opg 4'!$K$7)*-1)</f>
        <v>-</v>
      </c>
      <c r="H1047" s="167" t="str">
        <f>IF('Lineær programmering opg 4'!$C$8=0,"-",((-A1047+'Lineær programmering opg 4'!$M$8)/'Lineær programmering opg 4'!$K$8)*-1)</f>
        <v>-</v>
      </c>
      <c r="I1047" s="167" t="str">
        <f>IF('Lineær programmering opg 4'!$D$8=0,"-",'Lineær programmering opg 4'!$G$8)</f>
        <v>-</v>
      </c>
      <c r="J1047" s="295">
        <f>A1047*'Lineær programmering opg 4'!$C$11+Datatabel!C1047*'Lineær programmering opg 4'!$D$11</f>
        <v>29011.199999999451</v>
      </c>
      <c r="K1047" s="9">
        <f t="shared" si="82"/>
        <v>0</v>
      </c>
      <c r="L1047" s="9">
        <f t="shared" si="83"/>
        <v>0</v>
      </c>
    </row>
    <row r="1048" spans="1:12" ht="15" x14ac:dyDescent="0.25">
      <c r="A1048" s="167">
        <f t="shared" si="81"/>
        <v>214.92000000000277</v>
      </c>
      <c r="B1048" s="325">
        <f t="shared" si="84"/>
        <v>0.89550000000001151</v>
      </c>
      <c r="C1048" s="167">
        <f t="shared" si="80"/>
        <v>50.159999999994454</v>
      </c>
      <c r="D1048" s="167">
        <f>IF('Lineær programmering opg 4'!$M$4=0,"-",(-A1048+'Lineær programmering opg 4'!$M$4)/'Lineær programmering opg 4'!$K$4*-1)</f>
        <v>50.159999999994454</v>
      </c>
      <c r="E1048" s="167">
        <f>IF('Lineær programmering opg 4'!$M$5=0,"-",(-A1048+'Lineær programmering opg 4'!$M$5)/'Lineær programmering opg 4'!$K$5*-1)</f>
        <v>138.80999999999793</v>
      </c>
      <c r="F1048" s="167" t="str">
        <f>IF('Lineær programmering opg 4'!$E$6=0,"-",(-A1048+'Lineær programmering opg 4'!$M$6)/'Lineær programmering opg 4'!$K$6*-1)</f>
        <v>-</v>
      </c>
      <c r="G1048" s="167" t="str">
        <f>IF('Lineær programmering opg 4'!$D$7=0,"-",((-A1048+'Lineær programmering opg 4'!$M$7)/'Lineær programmering opg 4'!$K$7)*-1)</f>
        <v>-</v>
      </c>
      <c r="H1048" s="167" t="str">
        <f>IF('Lineær programmering opg 4'!$C$8=0,"-",((-A1048+'Lineær programmering opg 4'!$M$8)/'Lineær programmering opg 4'!$K$8)*-1)</f>
        <v>-</v>
      </c>
      <c r="I1048" s="167" t="str">
        <f>IF('Lineær programmering opg 4'!$D$8=0,"-",'Lineær programmering opg 4'!$G$8)</f>
        <v>-</v>
      </c>
      <c r="J1048" s="295">
        <f>A1048*'Lineær programmering opg 4'!$C$11+Datatabel!C1048*'Lineær programmering opg 4'!$D$11</f>
        <v>29015.999999999443</v>
      </c>
      <c r="K1048" s="9">
        <f t="shared" si="82"/>
        <v>0</v>
      </c>
      <c r="L1048" s="9">
        <f t="shared" si="83"/>
        <v>0</v>
      </c>
    </row>
    <row r="1049" spans="1:12" ht="15" x14ac:dyDescent="0.25">
      <c r="A1049" s="167">
        <f t="shared" si="81"/>
        <v>214.89600000000277</v>
      </c>
      <c r="B1049" s="325">
        <f t="shared" si="84"/>
        <v>0.89540000000001152</v>
      </c>
      <c r="C1049" s="167">
        <f t="shared" si="80"/>
        <v>50.207999999994456</v>
      </c>
      <c r="D1049" s="167">
        <f>IF('Lineær programmering opg 4'!$M$4=0,"-",(-A1049+'Lineær programmering opg 4'!$M$4)/'Lineær programmering opg 4'!$K$4*-1)</f>
        <v>50.207999999994456</v>
      </c>
      <c r="E1049" s="167">
        <f>IF('Lineær programmering opg 4'!$M$5=0,"-",(-A1049+'Lineær programmering opg 4'!$M$5)/'Lineær programmering opg 4'!$K$5*-1)</f>
        <v>138.82799999999793</v>
      </c>
      <c r="F1049" s="167" t="str">
        <f>IF('Lineær programmering opg 4'!$E$6=0,"-",(-A1049+'Lineær programmering opg 4'!$M$6)/'Lineær programmering opg 4'!$K$6*-1)</f>
        <v>-</v>
      </c>
      <c r="G1049" s="167" t="str">
        <f>IF('Lineær programmering opg 4'!$D$7=0,"-",((-A1049+'Lineær programmering opg 4'!$M$7)/'Lineær programmering opg 4'!$K$7)*-1)</f>
        <v>-</v>
      </c>
      <c r="H1049" s="167" t="str">
        <f>IF('Lineær programmering opg 4'!$C$8=0,"-",((-A1049+'Lineær programmering opg 4'!$M$8)/'Lineær programmering opg 4'!$K$8)*-1)</f>
        <v>-</v>
      </c>
      <c r="I1049" s="167" t="str">
        <f>IF('Lineær programmering opg 4'!$D$8=0,"-",'Lineær programmering opg 4'!$G$8)</f>
        <v>-</v>
      </c>
      <c r="J1049" s="295">
        <f>A1049*'Lineær programmering opg 4'!$C$11+Datatabel!C1049*'Lineær programmering opg 4'!$D$11</f>
        <v>29020.799999999446</v>
      </c>
      <c r="K1049" s="9">
        <f t="shared" si="82"/>
        <v>0</v>
      </c>
      <c r="L1049" s="9">
        <f t="shared" si="83"/>
        <v>0</v>
      </c>
    </row>
    <row r="1050" spans="1:12" ht="15" x14ac:dyDescent="0.25">
      <c r="A1050" s="167">
        <f t="shared" si="81"/>
        <v>214.87200000000277</v>
      </c>
      <c r="B1050" s="325">
        <f t="shared" si="84"/>
        <v>0.89530000000001153</v>
      </c>
      <c r="C1050" s="167">
        <f t="shared" si="80"/>
        <v>50.255999999994458</v>
      </c>
      <c r="D1050" s="167">
        <f>IF('Lineær programmering opg 4'!$M$4=0,"-",(-A1050+'Lineær programmering opg 4'!$M$4)/'Lineær programmering opg 4'!$K$4*-1)</f>
        <v>50.255999999994458</v>
      </c>
      <c r="E1050" s="167">
        <f>IF('Lineær programmering opg 4'!$M$5=0,"-",(-A1050+'Lineær programmering opg 4'!$M$5)/'Lineær programmering opg 4'!$K$5*-1)</f>
        <v>138.84599999999793</v>
      </c>
      <c r="F1050" s="167" t="str">
        <f>IF('Lineær programmering opg 4'!$E$6=0,"-",(-A1050+'Lineær programmering opg 4'!$M$6)/'Lineær programmering opg 4'!$K$6*-1)</f>
        <v>-</v>
      </c>
      <c r="G1050" s="167" t="str">
        <f>IF('Lineær programmering opg 4'!$D$7=0,"-",((-A1050+'Lineær programmering opg 4'!$M$7)/'Lineær programmering opg 4'!$K$7)*-1)</f>
        <v>-</v>
      </c>
      <c r="H1050" s="167" t="str">
        <f>IF('Lineær programmering opg 4'!$C$8=0,"-",((-A1050+'Lineær programmering opg 4'!$M$8)/'Lineær programmering opg 4'!$K$8)*-1)</f>
        <v>-</v>
      </c>
      <c r="I1050" s="167" t="str">
        <f>IF('Lineær programmering opg 4'!$D$8=0,"-",'Lineær programmering opg 4'!$G$8)</f>
        <v>-</v>
      </c>
      <c r="J1050" s="295">
        <f>A1050*'Lineær programmering opg 4'!$C$11+Datatabel!C1050*'Lineær programmering opg 4'!$D$11</f>
        <v>29025.599999999446</v>
      </c>
      <c r="K1050" s="9">
        <f t="shared" si="82"/>
        <v>0</v>
      </c>
      <c r="L1050" s="9">
        <f t="shared" si="83"/>
        <v>0</v>
      </c>
    </row>
    <row r="1051" spans="1:12" ht="15" x14ac:dyDescent="0.25">
      <c r="A1051" s="167">
        <f t="shared" si="81"/>
        <v>214.84800000000277</v>
      </c>
      <c r="B1051" s="325">
        <f t="shared" si="84"/>
        <v>0.89520000000001154</v>
      </c>
      <c r="C1051" s="167">
        <f t="shared" si="80"/>
        <v>50.30399999999446</v>
      </c>
      <c r="D1051" s="167">
        <f>IF('Lineær programmering opg 4'!$M$4=0,"-",(-A1051+'Lineær programmering opg 4'!$M$4)/'Lineær programmering opg 4'!$K$4*-1)</f>
        <v>50.30399999999446</v>
      </c>
      <c r="E1051" s="167">
        <f>IF('Lineær programmering opg 4'!$M$5=0,"-",(-A1051+'Lineær programmering opg 4'!$M$5)/'Lineær programmering opg 4'!$K$5*-1)</f>
        <v>138.86399999999793</v>
      </c>
      <c r="F1051" s="167" t="str">
        <f>IF('Lineær programmering opg 4'!$E$6=0,"-",(-A1051+'Lineær programmering opg 4'!$M$6)/'Lineær programmering opg 4'!$K$6*-1)</f>
        <v>-</v>
      </c>
      <c r="G1051" s="167" t="str">
        <f>IF('Lineær programmering opg 4'!$D$7=0,"-",((-A1051+'Lineær programmering opg 4'!$M$7)/'Lineær programmering opg 4'!$K$7)*-1)</f>
        <v>-</v>
      </c>
      <c r="H1051" s="167" t="str">
        <f>IF('Lineær programmering opg 4'!$C$8=0,"-",((-A1051+'Lineær programmering opg 4'!$M$8)/'Lineær programmering opg 4'!$K$8)*-1)</f>
        <v>-</v>
      </c>
      <c r="I1051" s="167" t="str">
        <f>IF('Lineær programmering opg 4'!$D$8=0,"-",'Lineær programmering opg 4'!$G$8)</f>
        <v>-</v>
      </c>
      <c r="J1051" s="295">
        <f>A1051*'Lineær programmering opg 4'!$C$11+Datatabel!C1051*'Lineær programmering opg 4'!$D$11</f>
        <v>29030.399999999445</v>
      </c>
      <c r="K1051" s="9">
        <f t="shared" si="82"/>
        <v>0</v>
      </c>
      <c r="L1051" s="9">
        <f t="shared" si="83"/>
        <v>0</v>
      </c>
    </row>
    <row r="1052" spans="1:12" ht="15" x14ac:dyDescent="0.25">
      <c r="A1052" s="167">
        <f t="shared" si="81"/>
        <v>214.82400000000277</v>
      </c>
      <c r="B1052" s="325">
        <f t="shared" si="84"/>
        <v>0.89510000000001155</v>
      </c>
      <c r="C1052" s="167">
        <f t="shared" si="80"/>
        <v>50.351999999994462</v>
      </c>
      <c r="D1052" s="167">
        <f>IF('Lineær programmering opg 4'!$M$4=0,"-",(-A1052+'Lineær programmering opg 4'!$M$4)/'Lineær programmering opg 4'!$K$4*-1)</f>
        <v>50.351999999994462</v>
      </c>
      <c r="E1052" s="167">
        <f>IF('Lineær programmering opg 4'!$M$5=0,"-",(-A1052+'Lineær programmering opg 4'!$M$5)/'Lineær programmering opg 4'!$K$5*-1)</f>
        <v>138.88199999999793</v>
      </c>
      <c r="F1052" s="167" t="str">
        <f>IF('Lineær programmering opg 4'!$E$6=0,"-",(-A1052+'Lineær programmering opg 4'!$M$6)/'Lineær programmering opg 4'!$K$6*-1)</f>
        <v>-</v>
      </c>
      <c r="G1052" s="167" t="str">
        <f>IF('Lineær programmering opg 4'!$D$7=0,"-",((-A1052+'Lineær programmering opg 4'!$M$7)/'Lineær programmering opg 4'!$K$7)*-1)</f>
        <v>-</v>
      </c>
      <c r="H1052" s="167" t="str">
        <f>IF('Lineær programmering opg 4'!$C$8=0,"-",((-A1052+'Lineær programmering opg 4'!$M$8)/'Lineær programmering opg 4'!$K$8)*-1)</f>
        <v>-</v>
      </c>
      <c r="I1052" s="167" t="str">
        <f>IF('Lineær programmering opg 4'!$D$8=0,"-",'Lineær programmering opg 4'!$G$8)</f>
        <v>-</v>
      </c>
      <c r="J1052" s="295">
        <f>A1052*'Lineær programmering opg 4'!$C$11+Datatabel!C1052*'Lineær programmering opg 4'!$D$11</f>
        <v>29035.199999999448</v>
      </c>
      <c r="K1052" s="9">
        <f t="shared" si="82"/>
        <v>0</v>
      </c>
      <c r="L1052" s="9">
        <f t="shared" si="83"/>
        <v>0</v>
      </c>
    </row>
    <row r="1053" spans="1:12" ht="15" x14ac:dyDescent="0.25">
      <c r="A1053" s="167">
        <f t="shared" si="81"/>
        <v>214.80000000000277</v>
      </c>
      <c r="B1053" s="325">
        <f t="shared" si="84"/>
        <v>0.89500000000001156</v>
      </c>
      <c r="C1053" s="167">
        <f t="shared" si="80"/>
        <v>50.399999999994463</v>
      </c>
      <c r="D1053" s="167">
        <f>IF('Lineær programmering opg 4'!$M$4=0,"-",(-A1053+'Lineær programmering opg 4'!$M$4)/'Lineær programmering opg 4'!$K$4*-1)</f>
        <v>50.399999999994463</v>
      </c>
      <c r="E1053" s="167">
        <f>IF('Lineær programmering opg 4'!$M$5=0,"-",(-A1053+'Lineær programmering opg 4'!$M$5)/'Lineær programmering opg 4'!$K$5*-1)</f>
        <v>138.89999999999793</v>
      </c>
      <c r="F1053" s="167" t="str">
        <f>IF('Lineær programmering opg 4'!$E$6=0,"-",(-A1053+'Lineær programmering opg 4'!$M$6)/'Lineær programmering opg 4'!$K$6*-1)</f>
        <v>-</v>
      </c>
      <c r="G1053" s="167" t="str">
        <f>IF('Lineær programmering opg 4'!$D$7=0,"-",((-A1053+'Lineær programmering opg 4'!$M$7)/'Lineær programmering opg 4'!$K$7)*-1)</f>
        <v>-</v>
      </c>
      <c r="H1053" s="167" t="str">
        <f>IF('Lineær programmering opg 4'!$C$8=0,"-",((-A1053+'Lineær programmering opg 4'!$M$8)/'Lineær programmering opg 4'!$K$8)*-1)</f>
        <v>-</v>
      </c>
      <c r="I1053" s="167" t="str">
        <f>IF('Lineær programmering opg 4'!$D$8=0,"-",'Lineær programmering opg 4'!$G$8)</f>
        <v>-</v>
      </c>
      <c r="J1053" s="295">
        <f>A1053*'Lineær programmering opg 4'!$C$11+Datatabel!C1053*'Lineær programmering opg 4'!$D$11</f>
        <v>29039.999999999447</v>
      </c>
      <c r="K1053" s="9">
        <f t="shared" si="82"/>
        <v>0</v>
      </c>
      <c r="L1053" s="9">
        <f t="shared" si="83"/>
        <v>0</v>
      </c>
    </row>
    <row r="1054" spans="1:12" ht="15" x14ac:dyDescent="0.25">
      <c r="A1054" s="167">
        <f t="shared" si="81"/>
        <v>214.77600000000277</v>
      </c>
      <c r="B1054" s="325">
        <f t="shared" si="84"/>
        <v>0.89490000000001158</v>
      </c>
      <c r="C1054" s="167">
        <f t="shared" si="80"/>
        <v>50.447999999994465</v>
      </c>
      <c r="D1054" s="167">
        <f>IF('Lineær programmering opg 4'!$M$4=0,"-",(-A1054+'Lineær programmering opg 4'!$M$4)/'Lineær programmering opg 4'!$K$4*-1)</f>
        <v>50.447999999994465</v>
      </c>
      <c r="E1054" s="167">
        <f>IF('Lineær programmering opg 4'!$M$5=0,"-",(-A1054+'Lineær programmering opg 4'!$M$5)/'Lineær programmering opg 4'!$K$5*-1)</f>
        <v>138.91799999999793</v>
      </c>
      <c r="F1054" s="167" t="str">
        <f>IF('Lineær programmering opg 4'!$E$6=0,"-",(-A1054+'Lineær programmering opg 4'!$M$6)/'Lineær programmering opg 4'!$K$6*-1)</f>
        <v>-</v>
      </c>
      <c r="G1054" s="167" t="str">
        <f>IF('Lineær programmering opg 4'!$D$7=0,"-",((-A1054+'Lineær programmering opg 4'!$M$7)/'Lineær programmering opg 4'!$K$7)*-1)</f>
        <v>-</v>
      </c>
      <c r="H1054" s="167" t="str">
        <f>IF('Lineær programmering opg 4'!$C$8=0,"-",((-A1054+'Lineær programmering opg 4'!$M$8)/'Lineær programmering opg 4'!$K$8)*-1)</f>
        <v>-</v>
      </c>
      <c r="I1054" s="167" t="str">
        <f>IF('Lineær programmering opg 4'!$D$8=0,"-",'Lineær programmering opg 4'!$G$8)</f>
        <v>-</v>
      </c>
      <c r="J1054" s="295">
        <f>A1054*'Lineær programmering opg 4'!$C$11+Datatabel!C1054*'Lineær programmering opg 4'!$D$11</f>
        <v>29044.799999999443</v>
      </c>
      <c r="K1054" s="9">
        <f t="shared" si="82"/>
        <v>0</v>
      </c>
      <c r="L1054" s="9">
        <f t="shared" si="83"/>
        <v>0</v>
      </c>
    </row>
    <row r="1055" spans="1:12" ht="15" x14ac:dyDescent="0.25">
      <c r="A1055" s="167">
        <f t="shared" si="81"/>
        <v>214.75200000000279</v>
      </c>
      <c r="B1055" s="325">
        <f t="shared" si="84"/>
        <v>0.89480000000001159</v>
      </c>
      <c r="C1055" s="167">
        <f t="shared" si="80"/>
        <v>50.49599999999441</v>
      </c>
      <c r="D1055" s="167">
        <f>IF('Lineær programmering opg 4'!$M$4=0,"-",(-A1055+'Lineær programmering opg 4'!$M$4)/'Lineær programmering opg 4'!$K$4*-1)</f>
        <v>50.49599999999441</v>
      </c>
      <c r="E1055" s="167">
        <f>IF('Lineær programmering opg 4'!$M$5=0,"-",(-A1055+'Lineær programmering opg 4'!$M$5)/'Lineær programmering opg 4'!$K$5*-1)</f>
        <v>138.9359999999979</v>
      </c>
      <c r="F1055" s="167" t="str">
        <f>IF('Lineær programmering opg 4'!$E$6=0,"-",(-A1055+'Lineær programmering opg 4'!$M$6)/'Lineær programmering opg 4'!$K$6*-1)</f>
        <v>-</v>
      </c>
      <c r="G1055" s="167" t="str">
        <f>IF('Lineær programmering opg 4'!$D$7=0,"-",((-A1055+'Lineær programmering opg 4'!$M$7)/'Lineær programmering opg 4'!$K$7)*-1)</f>
        <v>-</v>
      </c>
      <c r="H1055" s="167" t="str">
        <f>IF('Lineær programmering opg 4'!$C$8=0,"-",((-A1055+'Lineær programmering opg 4'!$M$8)/'Lineær programmering opg 4'!$K$8)*-1)</f>
        <v>-</v>
      </c>
      <c r="I1055" s="167" t="str">
        <f>IF('Lineær programmering opg 4'!$D$8=0,"-",'Lineær programmering opg 4'!$G$8)</f>
        <v>-</v>
      </c>
      <c r="J1055" s="295">
        <f>A1055*'Lineær programmering opg 4'!$C$11+Datatabel!C1055*'Lineær programmering opg 4'!$D$11</f>
        <v>29049.599999999442</v>
      </c>
      <c r="K1055" s="9">
        <f t="shared" si="82"/>
        <v>0</v>
      </c>
      <c r="L1055" s="9">
        <f t="shared" si="83"/>
        <v>0</v>
      </c>
    </row>
    <row r="1056" spans="1:12" ht="15" x14ac:dyDescent="0.25">
      <c r="A1056" s="167">
        <f t="shared" si="81"/>
        <v>214.72800000000279</v>
      </c>
      <c r="B1056" s="325">
        <f t="shared" si="84"/>
        <v>0.8947000000000116</v>
      </c>
      <c r="C1056" s="167">
        <f t="shared" si="80"/>
        <v>50.543999999994412</v>
      </c>
      <c r="D1056" s="167">
        <f>IF('Lineær programmering opg 4'!$M$4=0,"-",(-A1056+'Lineær programmering opg 4'!$M$4)/'Lineær programmering opg 4'!$K$4*-1)</f>
        <v>50.543999999994412</v>
      </c>
      <c r="E1056" s="167">
        <f>IF('Lineær programmering opg 4'!$M$5=0,"-",(-A1056+'Lineær programmering opg 4'!$M$5)/'Lineær programmering opg 4'!$K$5*-1)</f>
        <v>138.9539999999979</v>
      </c>
      <c r="F1056" s="167" t="str">
        <f>IF('Lineær programmering opg 4'!$E$6=0,"-",(-A1056+'Lineær programmering opg 4'!$M$6)/'Lineær programmering opg 4'!$K$6*-1)</f>
        <v>-</v>
      </c>
      <c r="G1056" s="167" t="str">
        <f>IF('Lineær programmering opg 4'!$D$7=0,"-",((-A1056+'Lineær programmering opg 4'!$M$7)/'Lineær programmering opg 4'!$K$7)*-1)</f>
        <v>-</v>
      </c>
      <c r="H1056" s="167" t="str">
        <f>IF('Lineær programmering opg 4'!$C$8=0,"-",((-A1056+'Lineær programmering opg 4'!$M$8)/'Lineær programmering opg 4'!$K$8)*-1)</f>
        <v>-</v>
      </c>
      <c r="I1056" s="167" t="str">
        <f>IF('Lineær programmering opg 4'!$D$8=0,"-",'Lineær programmering opg 4'!$G$8)</f>
        <v>-</v>
      </c>
      <c r="J1056" s="295">
        <f>A1056*'Lineær programmering opg 4'!$C$11+Datatabel!C1056*'Lineær programmering opg 4'!$D$11</f>
        <v>29054.399999999441</v>
      </c>
      <c r="K1056" s="9">
        <f t="shared" si="82"/>
        <v>0</v>
      </c>
      <c r="L1056" s="9">
        <f t="shared" si="83"/>
        <v>0</v>
      </c>
    </row>
    <row r="1057" spans="1:12" ht="15" x14ac:dyDescent="0.25">
      <c r="A1057" s="167">
        <f t="shared" si="81"/>
        <v>214.70400000000279</v>
      </c>
      <c r="B1057" s="325">
        <f t="shared" si="84"/>
        <v>0.89460000000001161</v>
      </c>
      <c r="C1057" s="167">
        <f t="shared" si="80"/>
        <v>50.591999999994414</v>
      </c>
      <c r="D1057" s="167">
        <f>IF('Lineær programmering opg 4'!$M$4=0,"-",(-A1057+'Lineær programmering opg 4'!$M$4)/'Lineær programmering opg 4'!$K$4*-1)</f>
        <v>50.591999999994414</v>
      </c>
      <c r="E1057" s="167">
        <f>IF('Lineær programmering opg 4'!$M$5=0,"-",(-A1057+'Lineær programmering opg 4'!$M$5)/'Lineær programmering opg 4'!$K$5*-1)</f>
        <v>138.97199999999791</v>
      </c>
      <c r="F1057" s="167" t="str">
        <f>IF('Lineær programmering opg 4'!$E$6=0,"-",(-A1057+'Lineær programmering opg 4'!$M$6)/'Lineær programmering opg 4'!$K$6*-1)</f>
        <v>-</v>
      </c>
      <c r="G1057" s="167" t="str">
        <f>IF('Lineær programmering opg 4'!$D$7=0,"-",((-A1057+'Lineær programmering opg 4'!$M$7)/'Lineær programmering opg 4'!$K$7)*-1)</f>
        <v>-</v>
      </c>
      <c r="H1057" s="167" t="str">
        <f>IF('Lineær programmering opg 4'!$C$8=0,"-",((-A1057+'Lineær programmering opg 4'!$M$8)/'Lineær programmering opg 4'!$K$8)*-1)</f>
        <v>-</v>
      </c>
      <c r="I1057" s="167" t="str">
        <f>IF('Lineær programmering opg 4'!$D$8=0,"-",'Lineær programmering opg 4'!$G$8)</f>
        <v>-</v>
      </c>
      <c r="J1057" s="295">
        <f>A1057*'Lineær programmering opg 4'!$C$11+Datatabel!C1057*'Lineær programmering opg 4'!$D$11</f>
        <v>29059.19999999944</v>
      </c>
      <c r="K1057" s="9">
        <f t="shared" si="82"/>
        <v>0</v>
      </c>
      <c r="L1057" s="9">
        <f t="shared" si="83"/>
        <v>0</v>
      </c>
    </row>
    <row r="1058" spans="1:12" ht="15" x14ac:dyDescent="0.25">
      <c r="A1058" s="167">
        <f t="shared" si="81"/>
        <v>214.68000000000279</v>
      </c>
      <c r="B1058" s="325">
        <f t="shared" si="84"/>
        <v>0.89450000000001162</v>
      </c>
      <c r="C1058" s="167">
        <f t="shared" si="80"/>
        <v>50.639999999994416</v>
      </c>
      <c r="D1058" s="167">
        <f>IF('Lineær programmering opg 4'!$M$4=0,"-",(-A1058+'Lineær programmering opg 4'!$M$4)/'Lineær programmering opg 4'!$K$4*-1)</f>
        <v>50.639999999994416</v>
      </c>
      <c r="E1058" s="167">
        <f>IF('Lineær programmering opg 4'!$M$5=0,"-",(-A1058+'Lineær programmering opg 4'!$M$5)/'Lineær programmering opg 4'!$K$5*-1)</f>
        <v>138.98999999999791</v>
      </c>
      <c r="F1058" s="167" t="str">
        <f>IF('Lineær programmering opg 4'!$E$6=0,"-",(-A1058+'Lineær programmering opg 4'!$M$6)/'Lineær programmering opg 4'!$K$6*-1)</f>
        <v>-</v>
      </c>
      <c r="G1058" s="167" t="str">
        <f>IF('Lineær programmering opg 4'!$D$7=0,"-",((-A1058+'Lineær programmering opg 4'!$M$7)/'Lineær programmering opg 4'!$K$7)*-1)</f>
        <v>-</v>
      </c>
      <c r="H1058" s="167" t="str">
        <f>IF('Lineær programmering opg 4'!$C$8=0,"-",((-A1058+'Lineær programmering opg 4'!$M$8)/'Lineær programmering opg 4'!$K$8)*-1)</f>
        <v>-</v>
      </c>
      <c r="I1058" s="167" t="str">
        <f>IF('Lineær programmering opg 4'!$D$8=0,"-",'Lineær programmering opg 4'!$G$8)</f>
        <v>-</v>
      </c>
      <c r="J1058" s="295">
        <f>A1058*'Lineær programmering opg 4'!$C$11+Datatabel!C1058*'Lineær programmering opg 4'!$D$11</f>
        <v>29063.999999999443</v>
      </c>
      <c r="K1058" s="9">
        <f t="shared" si="82"/>
        <v>0</v>
      </c>
      <c r="L1058" s="9">
        <f t="shared" si="83"/>
        <v>0</v>
      </c>
    </row>
    <row r="1059" spans="1:12" ht="15" x14ac:dyDescent="0.25">
      <c r="A1059" s="167">
        <f t="shared" si="81"/>
        <v>214.65600000000279</v>
      </c>
      <c r="B1059" s="325">
        <f t="shared" si="84"/>
        <v>0.89440000000001163</v>
      </c>
      <c r="C1059" s="167">
        <f t="shared" si="80"/>
        <v>50.687999999994418</v>
      </c>
      <c r="D1059" s="167">
        <f>IF('Lineær programmering opg 4'!$M$4=0,"-",(-A1059+'Lineær programmering opg 4'!$M$4)/'Lineær programmering opg 4'!$K$4*-1)</f>
        <v>50.687999999994418</v>
      </c>
      <c r="E1059" s="167">
        <f>IF('Lineær programmering opg 4'!$M$5=0,"-",(-A1059+'Lineær programmering opg 4'!$M$5)/'Lineær programmering opg 4'!$K$5*-1)</f>
        <v>139.00799999999791</v>
      </c>
      <c r="F1059" s="167" t="str">
        <f>IF('Lineær programmering opg 4'!$E$6=0,"-",(-A1059+'Lineær programmering opg 4'!$M$6)/'Lineær programmering opg 4'!$K$6*-1)</f>
        <v>-</v>
      </c>
      <c r="G1059" s="167" t="str">
        <f>IF('Lineær programmering opg 4'!$D$7=0,"-",((-A1059+'Lineær programmering opg 4'!$M$7)/'Lineær programmering opg 4'!$K$7)*-1)</f>
        <v>-</v>
      </c>
      <c r="H1059" s="167" t="str">
        <f>IF('Lineær programmering opg 4'!$C$8=0,"-",((-A1059+'Lineær programmering opg 4'!$M$8)/'Lineær programmering opg 4'!$K$8)*-1)</f>
        <v>-</v>
      </c>
      <c r="I1059" s="167" t="str">
        <f>IF('Lineær programmering opg 4'!$D$8=0,"-",'Lineær programmering opg 4'!$G$8)</f>
        <v>-</v>
      </c>
      <c r="J1059" s="295">
        <f>A1059*'Lineær programmering opg 4'!$C$11+Datatabel!C1059*'Lineær programmering opg 4'!$D$11</f>
        <v>29068.799999999443</v>
      </c>
      <c r="K1059" s="9">
        <f t="shared" si="82"/>
        <v>0</v>
      </c>
      <c r="L1059" s="9">
        <f t="shared" si="83"/>
        <v>0</v>
      </c>
    </row>
    <row r="1060" spans="1:12" ht="15" x14ac:dyDescent="0.25">
      <c r="A1060" s="167">
        <f t="shared" si="81"/>
        <v>214.63200000000279</v>
      </c>
      <c r="B1060" s="325">
        <f t="shared" si="84"/>
        <v>0.89430000000001164</v>
      </c>
      <c r="C1060" s="167">
        <f t="shared" si="80"/>
        <v>50.735999999994419</v>
      </c>
      <c r="D1060" s="167">
        <f>IF('Lineær programmering opg 4'!$M$4=0,"-",(-A1060+'Lineær programmering opg 4'!$M$4)/'Lineær programmering opg 4'!$K$4*-1)</f>
        <v>50.735999999994419</v>
      </c>
      <c r="E1060" s="167">
        <f>IF('Lineær programmering opg 4'!$M$5=0,"-",(-A1060+'Lineær programmering opg 4'!$M$5)/'Lineær programmering opg 4'!$K$5*-1)</f>
        <v>139.02599999999791</v>
      </c>
      <c r="F1060" s="167" t="str">
        <f>IF('Lineær programmering opg 4'!$E$6=0,"-",(-A1060+'Lineær programmering opg 4'!$M$6)/'Lineær programmering opg 4'!$K$6*-1)</f>
        <v>-</v>
      </c>
      <c r="G1060" s="167" t="str">
        <f>IF('Lineær programmering opg 4'!$D$7=0,"-",((-A1060+'Lineær programmering opg 4'!$M$7)/'Lineær programmering opg 4'!$K$7)*-1)</f>
        <v>-</v>
      </c>
      <c r="H1060" s="167" t="str">
        <f>IF('Lineær programmering opg 4'!$C$8=0,"-",((-A1060+'Lineær programmering opg 4'!$M$8)/'Lineær programmering opg 4'!$K$8)*-1)</f>
        <v>-</v>
      </c>
      <c r="I1060" s="167" t="str">
        <f>IF('Lineær programmering opg 4'!$D$8=0,"-",'Lineær programmering opg 4'!$G$8)</f>
        <v>-</v>
      </c>
      <c r="J1060" s="295">
        <f>A1060*'Lineær programmering opg 4'!$C$11+Datatabel!C1060*'Lineær programmering opg 4'!$D$11</f>
        <v>29073.599999999446</v>
      </c>
      <c r="K1060" s="9">
        <f t="shared" si="82"/>
        <v>0</v>
      </c>
      <c r="L1060" s="9">
        <f t="shared" si="83"/>
        <v>0</v>
      </c>
    </row>
    <row r="1061" spans="1:12" ht="15" x14ac:dyDescent="0.25">
      <c r="A1061" s="167">
        <f t="shared" si="81"/>
        <v>214.60800000000279</v>
      </c>
      <c r="B1061" s="325">
        <f t="shared" si="84"/>
        <v>0.89420000000001165</v>
      </c>
      <c r="C1061" s="167">
        <f t="shared" si="80"/>
        <v>50.783999999994421</v>
      </c>
      <c r="D1061" s="167">
        <f>IF('Lineær programmering opg 4'!$M$4=0,"-",(-A1061+'Lineær programmering opg 4'!$M$4)/'Lineær programmering opg 4'!$K$4*-1)</f>
        <v>50.783999999994421</v>
      </c>
      <c r="E1061" s="167">
        <f>IF('Lineær programmering opg 4'!$M$5=0,"-",(-A1061+'Lineær programmering opg 4'!$M$5)/'Lineær programmering opg 4'!$K$5*-1)</f>
        <v>139.04399999999791</v>
      </c>
      <c r="F1061" s="167" t="str">
        <f>IF('Lineær programmering opg 4'!$E$6=0,"-",(-A1061+'Lineær programmering opg 4'!$M$6)/'Lineær programmering opg 4'!$K$6*-1)</f>
        <v>-</v>
      </c>
      <c r="G1061" s="167" t="str">
        <f>IF('Lineær programmering opg 4'!$D$7=0,"-",((-A1061+'Lineær programmering opg 4'!$M$7)/'Lineær programmering opg 4'!$K$7)*-1)</f>
        <v>-</v>
      </c>
      <c r="H1061" s="167" t="str">
        <f>IF('Lineær programmering opg 4'!$C$8=0,"-",((-A1061+'Lineær programmering opg 4'!$M$8)/'Lineær programmering opg 4'!$K$8)*-1)</f>
        <v>-</v>
      </c>
      <c r="I1061" s="167" t="str">
        <f>IF('Lineær programmering opg 4'!$D$8=0,"-",'Lineær programmering opg 4'!$G$8)</f>
        <v>-</v>
      </c>
      <c r="J1061" s="295">
        <f>A1061*'Lineær programmering opg 4'!$C$11+Datatabel!C1061*'Lineær programmering opg 4'!$D$11</f>
        <v>29078.399999999441</v>
      </c>
      <c r="K1061" s="9">
        <f t="shared" si="82"/>
        <v>0</v>
      </c>
      <c r="L1061" s="9">
        <f t="shared" si="83"/>
        <v>0</v>
      </c>
    </row>
    <row r="1062" spans="1:12" ht="15" x14ac:dyDescent="0.25">
      <c r="A1062" s="167">
        <f t="shared" si="81"/>
        <v>214.58400000000279</v>
      </c>
      <c r="B1062" s="325">
        <f t="shared" si="84"/>
        <v>0.89410000000001166</v>
      </c>
      <c r="C1062" s="167">
        <f t="shared" si="80"/>
        <v>50.831999999994423</v>
      </c>
      <c r="D1062" s="167">
        <f>IF('Lineær programmering opg 4'!$M$4=0,"-",(-A1062+'Lineær programmering opg 4'!$M$4)/'Lineær programmering opg 4'!$K$4*-1)</f>
        <v>50.831999999994423</v>
      </c>
      <c r="E1062" s="167">
        <f>IF('Lineær programmering opg 4'!$M$5=0,"-",(-A1062+'Lineær programmering opg 4'!$M$5)/'Lineær programmering opg 4'!$K$5*-1)</f>
        <v>139.06199999999791</v>
      </c>
      <c r="F1062" s="167" t="str">
        <f>IF('Lineær programmering opg 4'!$E$6=0,"-",(-A1062+'Lineær programmering opg 4'!$M$6)/'Lineær programmering opg 4'!$K$6*-1)</f>
        <v>-</v>
      </c>
      <c r="G1062" s="167" t="str">
        <f>IF('Lineær programmering opg 4'!$D$7=0,"-",((-A1062+'Lineær programmering opg 4'!$M$7)/'Lineær programmering opg 4'!$K$7)*-1)</f>
        <v>-</v>
      </c>
      <c r="H1062" s="167" t="str">
        <f>IF('Lineær programmering opg 4'!$C$8=0,"-",((-A1062+'Lineær programmering opg 4'!$M$8)/'Lineær programmering opg 4'!$K$8)*-1)</f>
        <v>-</v>
      </c>
      <c r="I1062" s="167" t="str">
        <f>IF('Lineær programmering opg 4'!$D$8=0,"-",'Lineær programmering opg 4'!$G$8)</f>
        <v>-</v>
      </c>
      <c r="J1062" s="295">
        <f>A1062*'Lineær programmering opg 4'!$C$11+Datatabel!C1062*'Lineær programmering opg 4'!$D$11</f>
        <v>29083.19999999944</v>
      </c>
      <c r="K1062" s="9">
        <f t="shared" si="82"/>
        <v>0</v>
      </c>
      <c r="L1062" s="9">
        <f t="shared" si="83"/>
        <v>0</v>
      </c>
    </row>
    <row r="1063" spans="1:12" ht="15" x14ac:dyDescent="0.25">
      <c r="A1063" s="167">
        <f t="shared" si="81"/>
        <v>214.56000000000279</v>
      </c>
      <c r="B1063" s="325">
        <f t="shared" si="84"/>
        <v>0.89400000000001167</v>
      </c>
      <c r="C1063" s="167">
        <f t="shared" si="80"/>
        <v>50.879999999994425</v>
      </c>
      <c r="D1063" s="167">
        <f>IF('Lineær programmering opg 4'!$M$4=0,"-",(-A1063+'Lineær programmering opg 4'!$M$4)/'Lineær programmering opg 4'!$K$4*-1)</f>
        <v>50.879999999994425</v>
      </c>
      <c r="E1063" s="167">
        <f>IF('Lineær programmering opg 4'!$M$5=0,"-",(-A1063+'Lineær programmering opg 4'!$M$5)/'Lineær programmering opg 4'!$K$5*-1)</f>
        <v>139.07999999999791</v>
      </c>
      <c r="F1063" s="167" t="str">
        <f>IF('Lineær programmering opg 4'!$E$6=0,"-",(-A1063+'Lineær programmering opg 4'!$M$6)/'Lineær programmering opg 4'!$K$6*-1)</f>
        <v>-</v>
      </c>
      <c r="G1063" s="167" t="str">
        <f>IF('Lineær programmering opg 4'!$D$7=0,"-",((-A1063+'Lineær programmering opg 4'!$M$7)/'Lineær programmering opg 4'!$K$7)*-1)</f>
        <v>-</v>
      </c>
      <c r="H1063" s="167" t="str">
        <f>IF('Lineær programmering opg 4'!$C$8=0,"-",((-A1063+'Lineær programmering opg 4'!$M$8)/'Lineær programmering opg 4'!$K$8)*-1)</f>
        <v>-</v>
      </c>
      <c r="I1063" s="167" t="str">
        <f>IF('Lineær programmering opg 4'!$D$8=0,"-",'Lineær programmering opg 4'!$G$8)</f>
        <v>-</v>
      </c>
      <c r="J1063" s="295">
        <f>A1063*'Lineær programmering opg 4'!$C$11+Datatabel!C1063*'Lineær programmering opg 4'!$D$11</f>
        <v>29087.999999999443</v>
      </c>
      <c r="K1063" s="9">
        <f t="shared" si="82"/>
        <v>0</v>
      </c>
      <c r="L1063" s="9">
        <f t="shared" si="83"/>
        <v>0</v>
      </c>
    </row>
    <row r="1064" spans="1:12" ht="15" x14ac:dyDescent="0.25">
      <c r="A1064" s="167">
        <f t="shared" si="81"/>
        <v>214.53600000000282</v>
      </c>
      <c r="B1064" s="325">
        <f t="shared" si="84"/>
        <v>0.89390000000001169</v>
      </c>
      <c r="C1064" s="167">
        <f t="shared" si="80"/>
        <v>50.92799999999437</v>
      </c>
      <c r="D1064" s="167">
        <f>IF('Lineær programmering opg 4'!$M$4=0,"-",(-A1064+'Lineær programmering opg 4'!$M$4)/'Lineær programmering opg 4'!$K$4*-1)</f>
        <v>50.92799999999437</v>
      </c>
      <c r="E1064" s="167">
        <f>IF('Lineær programmering opg 4'!$M$5=0,"-",(-A1064+'Lineær programmering opg 4'!$M$5)/'Lineær programmering opg 4'!$K$5*-1)</f>
        <v>139.09799999999791</v>
      </c>
      <c r="F1064" s="167" t="str">
        <f>IF('Lineær programmering opg 4'!$E$6=0,"-",(-A1064+'Lineær programmering opg 4'!$M$6)/'Lineær programmering opg 4'!$K$6*-1)</f>
        <v>-</v>
      </c>
      <c r="G1064" s="167" t="str">
        <f>IF('Lineær programmering opg 4'!$D$7=0,"-",((-A1064+'Lineær programmering opg 4'!$M$7)/'Lineær programmering opg 4'!$K$7)*-1)</f>
        <v>-</v>
      </c>
      <c r="H1064" s="167" t="str">
        <f>IF('Lineær programmering opg 4'!$C$8=0,"-",((-A1064+'Lineær programmering opg 4'!$M$8)/'Lineær programmering opg 4'!$K$8)*-1)</f>
        <v>-</v>
      </c>
      <c r="I1064" s="167" t="str">
        <f>IF('Lineær programmering opg 4'!$D$8=0,"-",'Lineær programmering opg 4'!$G$8)</f>
        <v>-</v>
      </c>
      <c r="J1064" s="295">
        <f>A1064*'Lineær programmering opg 4'!$C$11+Datatabel!C1064*'Lineær programmering opg 4'!$D$11</f>
        <v>29092.799999999439</v>
      </c>
      <c r="K1064" s="9">
        <f t="shared" si="82"/>
        <v>0</v>
      </c>
      <c r="L1064" s="9">
        <f t="shared" si="83"/>
        <v>0</v>
      </c>
    </row>
    <row r="1065" spans="1:12" ht="15" x14ac:dyDescent="0.25">
      <c r="A1065" s="167">
        <f t="shared" si="81"/>
        <v>214.51200000000281</v>
      </c>
      <c r="B1065" s="325">
        <f t="shared" si="84"/>
        <v>0.8938000000000117</v>
      </c>
      <c r="C1065" s="167">
        <f t="shared" si="80"/>
        <v>50.975999999994372</v>
      </c>
      <c r="D1065" s="167">
        <f>IF('Lineær programmering opg 4'!$M$4=0,"-",(-A1065+'Lineær programmering opg 4'!$M$4)/'Lineær programmering opg 4'!$K$4*-1)</f>
        <v>50.975999999994372</v>
      </c>
      <c r="E1065" s="167">
        <f>IF('Lineær programmering opg 4'!$M$5=0,"-",(-A1065+'Lineær programmering opg 4'!$M$5)/'Lineær programmering opg 4'!$K$5*-1)</f>
        <v>139.11599999999791</v>
      </c>
      <c r="F1065" s="167" t="str">
        <f>IF('Lineær programmering opg 4'!$E$6=0,"-",(-A1065+'Lineær programmering opg 4'!$M$6)/'Lineær programmering opg 4'!$K$6*-1)</f>
        <v>-</v>
      </c>
      <c r="G1065" s="167" t="str">
        <f>IF('Lineær programmering opg 4'!$D$7=0,"-",((-A1065+'Lineær programmering opg 4'!$M$7)/'Lineær programmering opg 4'!$K$7)*-1)</f>
        <v>-</v>
      </c>
      <c r="H1065" s="167" t="str">
        <f>IF('Lineær programmering opg 4'!$C$8=0,"-",((-A1065+'Lineær programmering opg 4'!$M$8)/'Lineær programmering opg 4'!$K$8)*-1)</f>
        <v>-</v>
      </c>
      <c r="I1065" s="167" t="str">
        <f>IF('Lineær programmering opg 4'!$D$8=0,"-",'Lineær programmering opg 4'!$G$8)</f>
        <v>-</v>
      </c>
      <c r="J1065" s="295">
        <f>A1065*'Lineær programmering opg 4'!$C$11+Datatabel!C1065*'Lineær programmering opg 4'!$D$11</f>
        <v>29097.599999999438</v>
      </c>
      <c r="K1065" s="9">
        <f t="shared" si="82"/>
        <v>0</v>
      </c>
      <c r="L1065" s="9">
        <f t="shared" si="83"/>
        <v>0</v>
      </c>
    </row>
    <row r="1066" spans="1:12" ht="15" x14ac:dyDescent="0.25">
      <c r="A1066" s="167">
        <f t="shared" si="81"/>
        <v>214.48800000000281</v>
      </c>
      <c r="B1066" s="325">
        <f t="shared" si="84"/>
        <v>0.89370000000001171</v>
      </c>
      <c r="C1066" s="167">
        <f t="shared" si="80"/>
        <v>51.023999999994373</v>
      </c>
      <c r="D1066" s="167">
        <f>IF('Lineær programmering opg 4'!$M$4=0,"-",(-A1066+'Lineær programmering opg 4'!$M$4)/'Lineær programmering opg 4'!$K$4*-1)</f>
        <v>51.023999999994373</v>
      </c>
      <c r="E1066" s="167">
        <f>IF('Lineær programmering opg 4'!$M$5=0,"-",(-A1066+'Lineær programmering opg 4'!$M$5)/'Lineær programmering opg 4'!$K$5*-1)</f>
        <v>139.13399999999791</v>
      </c>
      <c r="F1066" s="167" t="str">
        <f>IF('Lineær programmering opg 4'!$E$6=0,"-",(-A1066+'Lineær programmering opg 4'!$M$6)/'Lineær programmering opg 4'!$K$6*-1)</f>
        <v>-</v>
      </c>
      <c r="G1066" s="167" t="str">
        <f>IF('Lineær programmering opg 4'!$D$7=0,"-",((-A1066+'Lineær programmering opg 4'!$M$7)/'Lineær programmering opg 4'!$K$7)*-1)</f>
        <v>-</v>
      </c>
      <c r="H1066" s="167" t="str">
        <f>IF('Lineær programmering opg 4'!$C$8=0,"-",((-A1066+'Lineær programmering opg 4'!$M$8)/'Lineær programmering opg 4'!$K$8)*-1)</f>
        <v>-</v>
      </c>
      <c r="I1066" s="167" t="str">
        <f>IF('Lineær programmering opg 4'!$D$8=0,"-",'Lineær programmering opg 4'!$G$8)</f>
        <v>-</v>
      </c>
      <c r="J1066" s="295">
        <f>A1066*'Lineær programmering opg 4'!$C$11+Datatabel!C1066*'Lineær programmering opg 4'!$D$11</f>
        <v>29102.399999999441</v>
      </c>
      <c r="K1066" s="9">
        <f t="shared" si="82"/>
        <v>0</v>
      </c>
      <c r="L1066" s="9">
        <f t="shared" si="83"/>
        <v>0</v>
      </c>
    </row>
    <row r="1067" spans="1:12" ht="15" x14ac:dyDescent="0.25">
      <c r="A1067" s="167">
        <f t="shared" si="81"/>
        <v>214.46400000000281</v>
      </c>
      <c r="B1067" s="325">
        <f t="shared" si="84"/>
        <v>0.89360000000001172</v>
      </c>
      <c r="C1067" s="167">
        <f t="shared" si="80"/>
        <v>51.071999999994375</v>
      </c>
      <c r="D1067" s="167">
        <f>IF('Lineær programmering opg 4'!$M$4=0,"-",(-A1067+'Lineær programmering opg 4'!$M$4)/'Lineær programmering opg 4'!$K$4*-1)</f>
        <v>51.071999999994375</v>
      </c>
      <c r="E1067" s="167">
        <f>IF('Lineær programmering opg 4'!$M$5=0,"-",(-A1067+'Lineær programmering opg 4'!$M$5)/'Lineær programmering opg 4'!$K$5*-1)</f>
        <v>139.15199999999791</v>
      </c>
      <c r="F1067" s="167" t="str">
        <f>IF('Lineær programmering opg 4'!$E$6=0,"-",(-A1067+'Lineær programmering opg 4'!$M$6)/'Lineær programmering opg 4'!$K$6*-1)</f>
        <v>-</v>
      </c>
      <c r="G1067" s="167" t="str">
        <f>IF('Lineær programmering opg 4'!$D$7=0,"-",((-A1067+'Lineær programmering opg 4'!$M$7)/'Lineær programmering opg 4'!$K$7)*-1)</f>
        <v>-</v>
      </c>
      <c r="H1067" s="167" t="str">
        <f>IF('Lineær programmering opg 4'!$C$8=0,"-",((-A1067+'Lineær programmering opg 4'!$M$8)/'Lineær programmering opg 4'!$K$8)*-1)</f>
        <v>-</v>
      </c>
      <c r="I1067" s="167" t="str">
        <f>IF('Lineær programmering opg 4'!$D$8=0,"-",'Lineær programmering opg 4'!$G$8)</f>
        <v>-</v>
      </c>
      <c r="J1067" s="295">
        <f>A1067*'Lineær programmering opg 4'!$C$11+Datatabel!C1067*'Lineær programmering opg 4'!$D$11</f>
        <v>29107.199999999437</v>
      </c>
      <c r="K1067" s="9">
        <f t="shared" si="82"/>
        <v>0</v>
      </c>
      <c r="L1067" s="9">
        <f t="shared" si="83"/>
        <v>0</v>
      </c>
    </row>
    <row r="1068" spans="1:12" ht="15" x14ac:dyDescent="0.25">
      <c r="A1068" s="167">
        <f t="shared" si="81"/>
        <v>214.44000000000281</v>
      </c>
      <c r="B1068" s="325">
        <f t="shared" si="84"/>
        <v>0.89350000000001173</v>
      </c>
      <c r="C1068" s="167">
        <f t="shared" si="80"/>
        <v>51.119999999994377</v>
      </c>
      <c r="D1068" s="167">
        <f>IF('Lineær programmering opg 4'!$M$4=0,"-",(-A1068+'Lineær programmering opg 4'!$M$4)/'Lineær programmering opg 4'!$K$4*-1)</f>
        <v>51.119999999994377</v>
      </c>
      <c r="E1068" s="167">
        <f>IF('Lineær programmering opg 4'!$M$5=0,"-",(-A1068+'Lineær programmering opg 4'!$M$5)/'Lineær programmering opg 4'!$K$5*-1)</f>
        <v>139.16999999999791</v>
      </c>
      <c r="F1068" s="167" t="str">
        <f>IF('Lineær programmering opg 4'!$E$6=0,"-",(-A1068+'Lineær programmering opg 4'!$M$6)/'Lineær programmering opg 4'!$K$6*-1)</f>
        <v>-</v>
      </c>
      <c r="G1068" s="167" t="str">
        <f>IF('Lineær programmering opg 4'!$D$7=0,"-",((-A1068+'Lineær programmering opg 4'!$M$7)/'Lineær programmering opg 4'!$K$7)*-1)</f>
        <v>-</v>
      </c>
      <c r="H1068" s="167" t="str">
        <f>IF('Lineær programmering opg 4'!$C$8=0,"-",((-A1068+'Lineær programmering opg 4'!$M$8)/'Lineær programmering opg 4'!$K$8)*-1)</f>
        <v>-</v>
      </c>
      <c r="I1068" s="167" t="str">
        <f>IF('Lineær programmering opg 4'!$D$8=0,"-",'Lineær programmering opg 4'!$G$8)</f>
        <v>-</v>
      </c>
      <c r="J1068" s="295">
        <f>A1068*'Lineær programmering opg 4'!$C$11+Datatabel!C1068*'Lineær programmering opg 4'!$D$11</f>
        <v>29111.999999999436</v>
      </c>
      <c r="K1068" s="9">
        <f t="shared" si="82"/>
        <v>0</v>
      </c>
      <c r="L1068" s="9">
        <f t="shared" si="83"/>
        <v>0</v>
      </c>
    </row>
    <row r="1069" spans="1:12" ht="15" x14ac:dyDescent="0.25">
      <c r="A1069" s="167">
        <f t="shared" si="81"/>
        <v>214.41600000000281</v>
      </c>
      <c r="B1069" s="325">
        <f t="shared" si="84"/>
        <v>0.89340000000001174</v>
      </c>
      <c r="C1069" s="167">
        <f t="shared" si="80"/>
        <v>51.167999999994379</v>
      </c>
      <c r="D1069" s="167">
        <f>IF('Lineær programmering opg 4'!$M$4=0,"-",(-A1069+'Lineær programmering opg 4'!$M$4)/'Lineær programmering opg 4'!$K$4*-1)</f>
        <v>51.167999999994379</v>
      </c>
      <c r="E1069" s="167">
        <f>IF('Lineær programmering opg 4'!$M$5=0,"-",(-A1069+'Lineær programmering opg 4'!$M$5)/'Lineær programmering opg 4'!$K$5*-1)</f>
        <v>139.18799999999791</v>
      </c>
      <c r="F1069" s="167" t="str">
        <f>IF('Lineær programmering opg 4'!$E$6=0,"-",(-A1069+'Lineær programmering opg 4'!$M$6)/'Lineær programmering opg 4'!$K$6*-1)</f>
        <v>-</v>
      </c>
      <c r="G1069" s="167" t="str">
        <f>IF('Lineær programmering opg 4'!$D$7=0,"-",((-A1069+'Lineær programmering opg 4'!$M$7)/'Lineær programmering opg 4'!$K$7)*-1)</f>
        <v>-</v>
      </c>
      <c r="H1069" s="167" t="str">
        <f>IF('Lineær programmering opg 4'!$C$8=0,"-",((-A1069+'Lineær programmering opg 4'!$M$8)/'Lineær programmering opg 4'!$K$8)*-1)</f>
        <v>-</v>
      </c>
      <c r="I1069" s="167" t="str">
        <f>IF('Lineær programmering opg 4'!$D$8=0,"-",'Lineær programmering opg 4'!$G$8)</f>
        <v>-</v>
      </c>
      <c r="J1069" s="295">
        <f>A1069*'Lineær programmering opg 4'!$C$11+Datatabel!C1069*'Lineær programmering opg 4'!$D$11</f>
        <v>29116.799999999439</v>
      </c>
      <c r="K1069" s="9">
        <f t="shared" si="82"/>
        <v>0</v>
      </c>
      <c r="L1069" s="9">
        <f t="shared" si="83"/>
        <v>0</v>
      </c>
    </row>
    <row r="1070" spans="1:12" ht="15" x14ac:dyDescent="0.25">
      <c r="A1070" s="167">
        <f t="shared" si="81"/>
        <v>214.39200000000281</v>
      </c>
      <c r="B1070" s="325">
        <f t="shared" si="84"/>
        <v>0.89330000000001175</v>
      </c>
      <c r="C1070" s="167">
        <f t="shared" si="80"/>
        <v>51.215999999994381</v>
      </c>
      <c r="D1070" s="167">
        <f>IF('Lineær programmering opg 4'!$M$4=0,"-",(-A1070+'Lineær programmering opg 4'!$M$4)/'Lineær programmering opg 4'!$K$4*-1)</f>
        <v>51.215999999994381</v>
      </c>
      <c r="E1070" s="167">
        <f>IF('Lineær programmering opg 4'!$M$5=0,"-",(-A1070+'Lineær programmering opg 4'!$M$5)/'Lineær programmering opg 4'!$K$5*-1)</f>
        <v>139.20599999999791</v>
      </c>
      <c r="F1070" s="167" t="str">
        <f>IF('Lineær programmering opg 4'!$E$6=0,"-",(-A1070+'Lineær programmering opg 4'!$M$6)/'Lineær programmering opg 4'!$K$6*-1)</f>
        <v>-</v>
      </c>
      <c r="G1070" s="167" t="str">
        <f>IF('Lineær programmering opg 4'!$D$7=0,"-",((-A1070+'Lineær programmering opg 4'!$M$7)/'Lineær programmering opg 4'!$K$7)*-1)</f>
        <v>-</v>
      </c>
      <c r="H1070" s="167" t="str">
        <f>IF('Lineær programmering opg 4'!$C$8=0,"-",((-A1070+'Lineær programmering opg 4'!$M$8)/'Lineær programmering opg 4'!$K$8)*-1)</f>
        <v>-</v>
      </c>
      <c r="I1070" s="167" t="str">
        <f>IF('Lineær programmering opg 4'!$D$8=0,"-",'Lineær programmering opg 4'!$G$8)</f>
        <v>-</v>
      </c>
      <c r="J1070" s="295">
        <f>A1070*'Lineær programmering opg 4'!$C$11+Datatabel!C1070*'Lineær programmering opg 4'!$D$11</f>
        <v>29121.599999999438</v>
      </c>
      <c r="K1070" s="9">
        <f t="shared" si="82"/>
        <v>0</v>
      </c>
      <c r="L1070" s="9">
        <f t="shared" si="83"/>
        <v>0</v>
      </c>
    </row>
    <row r="1071" spans="1:12" ht="15" x14ac:dyDescent="0.25">
      <c r="A1071" s="167">
        <f t="shared" si="81"/>
        <v>214.36800000000284</v>
      </c>
      <c r="B1071" s="325">
        <f t="shared" si="84"/>
        <v>0.89320000000001176</v>
      </c>
      <c r="C1071" s="167">
        <f t="shared" si="80"/>
        <v>51.263999999994326</v>
      </c>
      <c r="D1071" s="167">
        <f>IF('Lineær programmering opg 4'!$M$4=0,"-",(-A1071+'Lineær programmering opg 4'!$M$4)/'Lineær programmering opg 4'!$K$4*-1)</f>
        <v>51.263999999994326</v>
      </c>
      <c r="E1071" s="167">
        <f>IF('Lineær programmering opg 4'!$M$5=0,"-",(-A1071+'Lineær programmering opg 4'!$M$5)/'Lineær programmering opg 4'!$K$5*-1)</f>
        <v>139.22399999999789</v>
      </c>
      <c r="F1071" s="167" t="str">
        <f>IF('Lineær programmering opg 4'!$E$6=0,"-",(-A1071+'Lineær programmering opg 4'!$M$6)/'Lineær programmering opg 4'!$K$6*-1)</f>
        <v>-</v>
      </c>
      <c r="G1071" s="167" t="str">
        <f>IF('Lineær programmering opg 4'!$D$7=0,"-",((-A1071+'Lineær programmering opg 4'!$M$7)/'Lineær programmering opg 4'!$K$7)*-1)</f>
        <v>-</v>
      </c>
      <c r="H1071" s="167" t="str">
        <f>IF('Lineær programmering opg 4'!$C$8=0,"-",((-A1071+'Lineær programmering opg 4'!$M$8)/'Lineær programmering opg 4'!$K$8)*-1)</f>
        <v>-</v>
      </c>
      <c r="I1071" s="167" t="str">
        <f>IF('Lineær programmering opg 4'!$D$8=0,"-",'Lineær programmering opg 4'!$G$8)</f>
        <v>-</v>
      </c>
      <c r="J1071" s="295">
        <f>A1071*'Lineær programmering opg 4'!$C$11+Datatabel!C1071*'Lineær programmering opg 4'!$D$11</f>
        <v>29126.399999999434</v>
      </c>
      <c r="K1071" s="9">
        <f t="shared" si="82"/>
        <v>0</v>
      </c>
      <c r="L1071" s="9">
        <f t="shared" si="83"/>
        <v>0</v>
      </c>
    </row>
    <row r="1072" spans="1:12" ht="15" x14ac:dyDescent="0.25">
      <c r="A1072" s="167">
        <f t="shared" si="81"/>
        <v>214.34400000000284</v>
      </c>
      <c r="B1072" s="325">
        <f t="shared" si="84"/>
        <v>0.89310000000001177</v>
      </c>
      <c r="C1072" s="167">
        <f t="shared" si="80"/>
        <v>51.311999999994327</v>
      </c>
      <c r="D1072" s="167">
        <f>IF('Lineær programmering opg 4'!$M$4=0,"-",(-A1072+'Lineær programmering opg 4'!$M$4)/'Lineær programmering opg 4'!$K$4*-1)</f>
        <v>51.311999999994327</v>
      </c>
      <c r="E1072" s="167">
        <f>IF('Lineær programmering opg 4'!$M$5=0,"-",(-A1072+'Lineær programmering opg 4'!$M$5)/'Lineær programmering opg 4'!$K$5*-1)</f>
        <v>139.24199999999789</v>
      </c>
      <c r="F1072" s="167" t="str">
        <f>IF('Lineær programmering opg 4'!$E$6=0,"-",(-A1072+'Lineær programmering opg 4'!$M$6)/'Lineær programmering opg 4'!$K$6*-1)</f>
        <v>-</v>
      </c>
      <c r="G1072" s="167" t="str">
        <f>IF('Lineær programmering opg 4'!$D$7=0,"-",((-A1072+'Lineær programmering opg 4'!$M$7)/'Lineær programmering opg 4'!$K$7)*-1)</f>
        <v>-</v>
      </c>
      <c r="H1072" s="167" t="str">
        <f>IF('Lineær programmering opg 4'!$C$8=0,"-",((-A1072+'Lineær programmering opg 4'!$M$8)/'Lineær programmering opg 4'!$K$8)*-1)</f>
        <v>-</v>
      </c>
      <c r="I1072" s="167" t="str">
        <f>IF('Lineær programmering opg 4'!$D$8=0,"-",'Lineær programmering opg 4'!$G$8)</f>
        <v>-</v>
      </c>
      <c r="J1072" s="295">
        <f>A1072*'Lineær programmering opg 4'!$C$11+Datatabel!C1072*'Lineær programmering opg 4'!$D$11</f>
        <v>29131.199999999433</v>
      </c>
      <c r="K1072" s="9">
        <f t="shared" si="82"/>
        <v>0</v>
      </c>
      <c r="L1072" s="9">
        <f t="shared" si="83"/>
        <v>0</v>
      </c>
    </row>
    <row r="1073" spans="1:12" ht="15" x14ac:dyDescent="0.25">
      <c r="A1073" s="167">
        <f t="shared" si="81"/>
        <v>214.32000000000284</v>
      </c>
      <c r="B1073" s="325">
        <f t="shared" si="84"/>
        <v>0.89300000000001178</v>
      </c>
      <c r="C1073" s="167">
        <f t="shared" si="80"/>
        <v>51.359999999994329</v>
      </c>
      <c r="D1073" s="167">
        <f>IF('Lineær programmering opg 4'!$M$4=0,"-",(-A1073+'Lineær programmering opg 4'!$M$4)/'Lineær programmering opg 4'!$K$4*-1)</f>
        <v>51.359999999994329</v>
      </c>
      <c r="E1073" s="167">
        <f>IF('Lineær programmering opg 4'!$M$5=0,"-",(-A1073+'Lineær programmering opg 4'!$M$5)/'Lineær programmering opg 4'!$K$5*-1)</f>
        <v>139.25999999999789</v>
      </c>
      <c r="F1073" s="167" t="str">
        <f>IF('Lineær programmering opg 4'!$E$6=0,"-",(-A1073+'Lineær programmering opg 4'!$M$6)/'Lineær programmering opg 4'!$K$6*-1)</f>
        <v>-</v>
      </c>
      <c r="G1073" s="167" t="str">
        <f>IF('Lineær programmering opg 4'!$D$7=0,"-",((-A1073+'Lineær programmering opg 4'!$M$7)/'Lineær programmering opg 4'!$K$7)*-1)</f>
        <v>-</v>
      </c>
      <c r="H1073" s="167" t="str">
        <f>IF('Lineær programmering opg 4'!$C$8=0,"-",((-A1073+'Lineær programmering opg 4'!$M$8)/'Lineær programmering opg 4'!$K$8)*-1)</f>
        <v>-</v>
      </c>
      <c r="I1073" s="167" t="str">
        <f>IF('Lineær programmering opg 4'!$D$8=0,"-",'Lineær programmering opg 4'!$G$8)</f>
        <v>-</v>
      </c>
      <c r="J1073" s="295">
        <f>A1073*'Lineær programmering opg 4'!$C$11+Datatabel!C1073*'Lineær programmering opg 4'!$D$11</f>
        <v>29135.999999999432</v>
      </c>
      <c r="K1073" s="9">
        <f t="shared" si="82"/>
        <v>0</v>
      </c>
      <c r="L1073" s="9">
        <f t="shared" si="83"/>
        <v>0</v>
      </c>
    </row>
    <row r="1074" spans="1:12" ht="15" x14ac:dyDescent="0.25">
      <c r="A1074" s="167">
        <f t="shared" si="81"/>
        <v>214.29600000000283</v>
      </c>
      <c r="B1074" s="325">
        <f t="shared" si="84"/>
        <v>0.8929000000000118</v>
      </c>
      <c r="C1074" s="167">
        <f t="shared" si="80"/>
        <v>51.407999999994331</v>
      </c>
      <c r="D1074" s="167">
        <f>IF('Lineær programmering opg 4'!$M$4=0,"-",(-A1074+'Lineær programmering opg 4'!$M$4)/'Lineær programmering opg 4'!$K$4*-1)</f>
        <v>51.407999999994331</v>
      </c>
      <c r="E1074" s="167">
        <f>IF('Lineær programmering opg 4'!$M$5=0,"-",(-A1074+'Lineær programmering opg 4'!$M$5)/'Lineær programmering opg 4'!$K$5*-1)</f>
        <v>139.27799999999789</v>
      </c>
      <c r="F1074" s="167" t="str">
        <f>IF('Lineær programmering opg 4'!$E$6=0,"-",(-A1074+'Lineær programmering opg 4'!$M$6)/'Lineær programmering opg 4'!$K$6*-1)</f>
        <v>-</v>
      </c>
      <c r="G1074" s="167" t="str">
        <f>IF('Lineær programmering opg 4'!$D$7=0,"-",((-A1074+'Lineær programmering opg 4'!$M$7)/'Lineær programmering opg 4'!$K$7)*-1)</f>
        <v>-</v>
      </c>
      <c r="H1074" s="167" t="str">
        <f>IF('Lineær programmering opg 4'!$C$8=0,"-",((-A1074+'Lineær programmering opg 4'!$M$8)/'Lineær programmering opg 4'!$K$8)*-1)</f>
        <v>-</v>
      </c>
      <c r="I1074" s="167" t="str">
        <f>IF('Lineær programmering opg 4'!$D$8=0,"-",'Lineær programmering opg 4'!$G$8)</f>
        <v>-</v>
      </c>
      <c r="J1074" s="295">
        <f>A1074*'Lineær programmering opg 4'!$C$11+Datatabel!C1074*'Lineær programmering opg 4'!$D$11</f>
        <v>29140.799999999432</v>
      </c>
      <c r="K1074" s="9">
        <f t="shared" si="82"/>
        <v>0</v>
      </c>
      <c r="L1074" s="9">
        <f t="shared" si="83"/>
        <v>0</v>
      </c>
    </row>
    <row r="1075" spans="1:12" ht="15" x14ac:dyDescent="0.25">
      <c r="A1075" s="167">
        <f t="shared" si="81"/>
        <v>214.27200000000283</v>
      </c>
      <c r="B1075" s="325">
        <f t="shared" si="84"/>
        <v>0.89280000000001181</v>
      </c>
      <c r="C1075" s="167">
        <f t="shared" si="80"/>
        <v>51.455999999994333</v>
      </c>
      <c r="D1075" s="167">
        <f>IF('Lineær programmering opg 4'!$M$4=0,"-",(-A1075+'Lineær programmering opg 4'!$M$4)/'Lineær programmering opg 4'!$K$4*-1)</f>
        <v>51.455999999994333</v>
      </c>
      <c r="E1075" s="167">
        <f>IF('Lineær programmering opg 4'!$M$5=0,"-",(-A1075+'Lineær programmering opg 4'!$M$5)/'Lineær programmering opg 4'!$K$5*-1)</f>
        <v>139.29599999999789</v>
      </c>
      <c r="F1075" s="167" t="str">
        <f>IF('Lineær programmering opg 4'!$E$6=0,"-",(-A1075+'Lineær programmering opg 4'!$M$6)/'Lineær programmering opg 4'!$K$6*-1)</f>
        <v>-</v>
      </c>
      <c r="G1075" s="167" t="str">
        <f>IF('Lineær programmering opg 4'!$D$7=0,"-",((-A1075+'Lineær programmering opg 4'!$M$7)/'Lineær programmering opg 4'!$K$7)*-1)</f>
        <v>-</v>
      </c>
      <c r="H1075" s="167" t="str">
        <f>IF('Lineær programmering opg 4'!$C$8=0,"-",((-A1075+'Lineær programmering opg 4'!$M$8)/'Lineær programmering opg 4'!$K$8)*-1)</f>
        <v>-</v>
      </c>
      <c r="I1075" s="167" t="str">
        <f>IF('Lineær programmering opg 4'!$D$8=0,"-",'Lineær programmering opg 4'!$G$8)</f>
        <v>-</v>
      </c>
      <c r="J1075" s="295">
        <f>A1075*'Lineær programmering opg 4'!$C$11+Datatabel!C1075*'Lineær programmering opg 4'!$D$11</f>
        <v>29145.599999999435</v>
      </c>
      <c r="K1075" s="9">
        <f t="shared" si="82"/>
        <v>0</v>
      </c>
      <c r="L1075" s="9">
        <f t="shared" si="83"/>
        <v>0</v>
      </c>
    </row>
    <row r="1076" spans="1:12" ht="15" x14ac:dyDescent="0.25">
      <c r="A1076" s="167">
        <f t="shared" si="81"/>
        <v>214.24800000000283</v>
      </c>
      <c r="B1076" s="325">
        <f t="shared" si="84"/>
        <v>0.89270000000001182</v>
      </c>
      <c r="C1076" s="167">
        <f t="shared" si="80"/>
        <v>51.503999999994335</v>
      </c>
      <c r="D1076" s="167">
        <f>IF('Lineær programmering opg 4'!$M$4=0,"-",(-A1076+'Lineær programmering opg 4'!$M$4)/'Lineær programmering opg 4'!$K$4*-1)</f>
        <v>51.503999999994335</v>
      </c>
      <c r="E1076" s="167">
        <f>IF('Lineær programmering opg 4'!$M$5=0,"-",(-A1076+'Lineær programmering opg 4'!$M$5)/'Lineær programmering opg 4'!$K$5*-1)</f>
        <v>139.31399999999789</v>
      </c>
      <c r="F1076" s="167" t="str">
        <f>IF('Lineær programmering opg 4'!$E$6=0,"-",(-A1076+'Lineær programmering opg 4'!$M$6)/'Lineær programmering opg 4'!$K$6*-1)</f>
        <v>-</v>
      </c>
      <c r="G1076" s="167" t="str">
        <f>IF('Lineær programmering opg 4'!$D$7=0,"-",((-A1076+'Lineær programmering opg 4'!$M$7)/'Lineær programmering opg 4'!$K$7)*-1)</f>
        <v>-</v>
      </c>
      <c r="H1076" s="167" t="str">
        <f>IF('Lineær programmering opg 4'!$C$8=0,"-",((-A1076+'Lineær programmering opg 4'!$M$8)/'Lineær programmering opg 4'!$K$8)*-1)</f>
        <v>-</v>
      </c>
      <c r="I1076" s="167" t="str">
        <f>IF('Lineær programmering opg 4'!$D$8=0,"-",'Lineær programmering opg 4'!$G$8)</f>
        <v>-</v>
      </c>
      <c r="J1076" s="295">
        <f>A1076*'Lineær programmering opg 4'!$C$11+Datatabel!C1076*'Lineær programmering opg 4'!$D$11</f>
        <v>29150.399999999434</v>
      </c>
      <c r="K1076" s="9">
        <f t="shared" si="82"/>
        <v>0</v>
      </c>
      <c r="L1076" s="9">
        <f t="shared" si="83"/>
        <v>0</v>
      </c>
    </row>
    <row r="1077" spans="1:12" ht="15" x14ac:dyDescent="0.25">
      <c r="A1077" s="167">
        <f t="shared" si="81"/>
        <v>214.22400000000283</v>
      </c>
      <c r="B1077" s="325">
        <f t="shared" si="84"/>
        <v>0.89260000000001183</v>
      </c>
      <c r="C1077" s="167">
        <f t="shared" si="80"/>
        <v>51.551999999994337</v>
      </c>
      <c r="D1077" s="167">
        <f>IF('Lineær programmering opg 4'!$M$4=0,"-",(-A1077+'Lineær programmering opg 4'!$M$4)/'Lineær programmering opg 4'!$K$4*-1)</f>
        <v>51.551999999994337</v>
      </c>
      <c r="E1077" s="167">
        <f>IF('Lineær programmering opg 4'!$M$5=0,"-",(-A1077+'Lineær programmering opg 4'!$M$5)/'Lineær programmering opg 4'!$K$5*-1)</f>
        <v>139.33199999999789</v>
      </c>
      <c r="F1077" s="167" t="str">
        <f>IF('Lineær programmering opg 4'!$E$6=0,"-",(-A1077+'Lineær programmering opg 4'!$M$6)/'Lineær programmering opg 4'!$K$6*-1)</f>
        <v>-</v>
      </c>
      <c r="G1077" s="167" t="str">
        <f>IF('Lineær programmering opg 4'!$D$7=0,"-",((-A1077+'Lineær programmering opg 4'!$M$7)/'Lineær programmering opg 4'!$K$7)*-1)</f>
        <v>-</v>
      </c>
      <c r="H1077" s="167" t="str">
        <f>IF('Lineær programmering opg 4'!$C$8=0,"-",((-A1077+'Lineær programmering opg 4'!$M$8)/'Lineær programmering opg 4'!$K$8)*-1)</f>
        <v>-</v>
      </c>
      <c r="I1077" s="167" t="str">
        <f>IF('Lineær programmering opg 4'!$D$8=0,"-",'Lineær programmering opg 4'!$G$8)</f>
        <v>-</v>
      </c>
      <c r="J1077" s="295">
        <f>A1077*'Lineær programmering opg 4'!$C$11+Datatabel!C1077*'Lineær programmering opg 4'!$D$11</f>
        <v>29155.199999999433</v>
      </c>
      <c r="K1077" s="9">
        <f t="shared" si="82"/>
        <v>0</v>
      </c>
      <c r="L1077" s="9">
        <f t="shared" si="83"/>
        <v>0</v>
      </c>
    </row>
    <row r="1078" spans="1:12" ht="15" x14ac:dyDescent="0.25">
      <c r="A1078" s="167">
        <f t="shared" si="81"/>
        <v>214.20000000000283</v>
      </c>
      <c r="B1078" s="325">
        <f t="shared" si="84"/>
        <v>0.89250000000001184</v>
      </c>
      <c r="C1078" s="167">
        <f t="shared" si="80"/>
        <v>51.599999999994338</v>
      </c>
      <c r="D1078" s="167">
        <f>IF('Lineær programmering opg 4'!$M$4=0,"-",(-A1078+'Lineær programmering opg 4'!$M$4)/'Lineær programmering opg 4'!$K$4*-1)</f>
        <v>51.599999999994338</v>
      </c>
      <c r="E1078" s="167">
        <f>IF('Lineær programmering opg 4'!$M$5=0,"-",(-A1078+'Lineær programmering opg 4'!$M$5)/'Lineær programmering opg 4'!$K$5*-1)</f>
        <v>139.34999999999789</v>
      </c>
      <c r="F1078" s="167" t="str">
        <f>IF('Lineær programmering opg 4'!$E$6=0,"-",(-A1078+'Lineær programmering opg 4'!$M$6)/'Lineær programmering opg 4'!$K$6*-1)</f>
        <v>-</v>
      </c>
      <c r="G1078" s="167" t="str">
        <f>IF('Lineær programmering opg 4'!$D$7=0,"-",((-A1078+'Lineær programmering opg 4'!$M$7)/'Lineær programmering opg 4'!$K$7)*-1)</f>
        <v>-</v>
      </c>
      <c r="H1078" s="167" t="str">
        <f>IF('Lineær programmering opg 4'!$C$8=0,"-",((-A1078+'Lineær programmering opg 4'!$M$8)/'Lineær programmering opg 4'!$K$8)*-1)</f>
        <v>-</v>
      </c>
      <c r="I1078" s="167" t="str">
        <f>IF('Lineær programmering opg 4'!$D$8=0,"-",'Lineær programmering opg 4'!$G$8)</f>
        <v>-</v>
      </c>
      <c r="J1078" s="295">
        <f>A1078*'Lineær programmering opg 4'!$C$11+Datatabel!C1078*'Lineær programmering opg 4'!$D$11</f>
        <v>29159.999999999432</v>
      </c>
      <c r="K1078" s="9">
        <f t="shared" si="82"/>
        <v>0</v>
      </c>
      <c r="L1078" s="9">
        <f t="shared" si="83"/>
        <v>0</v>
      </c>
    </row>
    <row r="1079" spans="1:12" ht="15" x14ac:dyDescent="0.25">
      <c r="A1079" s="167">
        <f t="shared" si="81"/>
        <v>214.17600000000283</v>
      </c>
      <c r="B1079" s="325">
        <f t="shared" si="84"/>
        <v>0.89240000000001185</v>
      </c>
      <c r="C1079" s="167">
        <f t="shared" si="80"/>
        <v>51.64799999999434</v>
      </c>
      <c r="D1079" s="167">
        <f>IF('Lineær programmering opg 4'!$M$4=0,"-",(-A1079+'Lineær programmering opg 4'!$M$4)/'Lineær programmering opg 4'!$K$4*-1)</f>
        <v>51.64799999999434</v>
      </c>
      <c r="E1079" s="167">
        <f>IF('Lineær programmering opg 4'!$M$5=0,"-",(-A1079+'Lineær programmering opg 4'!$M$5)/'Lineær programmering opg 4'!$K$5*-1)</f>
        <v>139.36799999999789</v>
      </c>
      <c r="F1079" s="167" t="str">
        <f>IF('Lineær programmering opg 4'!$E$6=0,"-",(-A1079+'Lineær programmering opg 4'!$M$6)/'Lineær programmering opg 4'!$K$6*-1)</f>
        <v>-</v>
      </c>
      <c r="G1079" s="167" t="str">
        <f>IF('Lineær programmering opg 4'!$D$7=0,"-",((-A1079+'Lineær programmering opg 4'!$M$7)/'Lineær programmering opg 4'!$K$7)*-1)</f>
        <v>-</v>
      </c>
      <c r="H1079" s="167" t="str">
        <f>IF('Lineær programmering opg 4'!$C$8=0,"-",((-A1079+'Lineær programmering opg 4'!$M$8)/'Lineær programmering opg 4'!$K$8)*-1)</f>
        <v>-</v>
      </c>
      <c r="I1079" s="167" t="str">
        <f>IF('Lineær programmering opg 4'!$D$8=0,"-",'Lineær programmering opg 4'!$G$8)</f>
        <v>-</v>
      </c>
      <c r="J1079" s="295">
        <f>A1079*'Lineær programmering opg 4'!$C$11+Datatabel!C1079*'Lineær programmering opg 4'!$D$11</f>
        <v>29164.799999999435</v>
      </c>
      <c r="K1079" s="9">
        <f t="shared" si="82"/>
        <v>0</v>
      </c>
      <c r="L1079" s="9">
        <f t="shared" si="83"/>
        <v>0</v>
      </c>
    </row>
    <row r="1080" spans="1:12" ht="15" x14ac:dyDescent="0.25">
      <c r="A1080" s="167">
        <f t="shared" si="81"/>
        <v>214.15200000000286</v>
      </c>
      <c r="B1080" s="325">
        <f t="shared" si="84"/>
        <v>0.89230000000001186</v>
      </c>
      <c r="C1080" s="167">
        <f t="shared" si="80"/>
        <v>51.695999999994285</v>
      </c>
      <c r="D1080" s="167">
        <f>IF('Lineær programmering opg 4'!$M$4=0,"-",(-A1080+'Lineær programmering opg 4'!$M$4)/'Lineær programmering opg 4'!$K$4*-1)</f>
        <v>51.695999999994285</v>
      </c>
      <c r="E1080" s="167">
        <f>IF('Lineær programmering opg 4'!$M$5=0,"-",(-A1080+'Lineær programmering opg 4'!$M$5)/'Lineær programmering opg 4'!$K$5*-1)</f>
        <v>139.38599999999786</v>
      </c>
      <c r="F1080" s="167" t="str">
        <f>IF('Lineær programmering opg 4'!$E$6=0,"-",(-A1080+'Lineær programmering opg 4'!$M$6)/'Lineær programmering opg 4'!$K$6*-1)</f>
        <v>-</v>
      </c>
      <c r="G1080" s="167" t="str">
        <f>IF('Lineær programmering opg 4'!$D$7=0,"-",((-A1080+'Lineær programmering opg 4'!$M$7)/'Lineær programmering opg 4'!$K$7)*-1)</f>
        <v>-</v>
      </c>
      <c r="H1080" s="167" t="str">
        <f>IF('Lineær programmering opg 4'!$C$8=0,"-",((-A1080+'Lineær programmering opg 4'!$M$8)/'Lineær programmering opg 4'!$K$8)*-1)</f>
        <v>-</v>
      </c>
      <c r="I1080" s="167" t="str">
        <f>IF('Lineær programmering opg 4'!$D$8=0,"-",'Lineær programmering opg 4'!$G$8)</f>
        <v>-</v>
      </c>
      <c r="J1080" s="295">
        <f>A1080*'Lineær programmering opg 4'!$C$11+Datatabel!C1080*'Lineær programmering opg 4'!$D$11</f>
        <v>29169.599999999427</v>
      </c>
      <c r="K1080" s="9">
        <f t="shared" si="82"/>
        <v>0</v>
      </c>
      <c r="L1080" s="9">
        <f t="shared" si="83"/>
        <v>0</v>
      </c>
    </row>
    <row r="1081" spans="1:12" ht="15" x14ac:dyDescent="0.25">
      <c r="A1081" s="167">
        <f t="shared" si="81"/>
        <v>214.12800000000286</v>
      </c>
      <c r="B1081" s="325">
        <f t="shared" si="84"/>
        <v>0.89220000000001187</v>
      </c>
      <c r="C1081" s="167">
        <f t="shared" si="80"/>
        <v>51.743999999994287</v>
      </c>
      <c r="D1081" s="167">
        <f>IF('Lineær programmering opg 4'!$M$4=0,"-",(-A1081+'Lineær programmering opg 4'!$M$4)/'Lineær programmering opg 4'!$K$4*-1)</f>
        <v>51.743999999994287</v>
      </c>
      <c r="E1081" s="167">
        <f>IF('Lineær programmering opg 4'!$M$5=0,"-",(-A1081+'Lineær programmering opg 4'!$M$5)/'Lineær programmering opg 4'!$K$5*-1)</f>
        <v>139.40399999999786</v>
      </c>
      <c r="F1081" s="167" t="str">
        <f>IF('Lineær programmering opg 4'!$E$6=0,"-",(-A1081+'Lineær programmering opg 4'!$M$6)/'Lineær programmering opg 4'!$K$6*-1)</f>
        <v>-</v>
      </c>
      <c r="G1081" s="167" t="str">
        <f>IF('Lineær programmering opg 4'!$D$7=0,"-",((-A1081+'Lineær programmering opg 4'!$M$7)/'Lineær programmering opg 4'!$K$7)*-1)</f>
        <v>-</v>
      </c>
      <c r="H1081" s="167" t="str">
        <f>IF('Lineær programmering opg 4'!$C$8=0,"-",((-A1081+'Lineær programmering opg 4'!$M$8)/'Lineær programmering opg 4'!$K$8)*-1)</f>
        <v>-</v>
      </c>
      <c r="I1081" s="167" t="str">
        <f>IF('Lineær programmering opg 4'!$D$8=0,"-",'Lineær programmering opg 4'!$G$8)</f>
        <v>-</v>
      </c>
      <c r="J1081" s="295">
        <f>A1081*'Lineær programmering opg 4'!$C$11+Datatabel!C1081*'Lineær programmering opg 4'!$D$11</f>
        <v>29174.39999999943</v>
      </c>
      <c r="K1081" s="9">
        <f t="shared" si="82"/>
        <v>0</v>
      </c>
      <c r="L1081" s="9">
        <f t="shared" si="83"/>
        <v>0</v>
      </c>
    </row>
    <row r="1082" spans="1:12" ht="15" x14ac:dyDescent="0.25">
      <c r="A1082" s="167">
        <f t="shared" si="81"/>
        <v>214.10400000000286</v>
      </c>
      <c r="B1082" s="325">
        <f t="shared" si="84"/>
        <v>0.89210000000001188</v>
      </c>
      <c r="C1082" s="167">
        <f t="shared" si="80"/>
        <v>51.791999999994289</v>
      </c>
      <c r="D1082" s="167">
        <f>IF('Lineær programmering opg 4'!$M$4=0,"-",(-A1082+'Lineær programmering opg 4'!$M$4)/'Lineær programmering opg 4'!$K$4*-1)</f>
        <v>51.791999999994289</v>
      </c>
      <c r="E1082" s="167">
        <f>IF('Lineær programmering opg 4'!$M$5=0,"-",(-A1082+'Lineær programmering opg 4'!$M$5)/'Lineær programmering opg 4'!$K$5*-1)</f>
        <v>139.42199999999787</v>
      </c>
      <c r="F1082" s="167" t="str">
        <f>IF('Lineær programmering opg 4'!$E$6=0,"-",(-A1082+'Lineær programmering opg 4'!$M$6)/'Lineær programmering opg 4'!$K$6*-1)</f>
        <v>-</v>
      </c>
      <c r="G1082" s="167" t="str">
        <f>IF('Lineær programmering opg 4'!$D$7=0,"-",((-A1082+'Lineær programmering opg 4'!$M$7)/'Lineær programmering opg 4'!$K$7)*-1)</f>
        <v>-</v>
      </c>
      <c r="H1082" s="167" t="str">
        <f>IF('Lineær programmering opg 4'!$C$8=0,"-",((-A1082+'Lineær programmering opg 4'!$M$8)/'Lineær programmering opg 4'!$K$8)*-1)</f>
        <v>-</v>
      </c>
      <c r="I1082" s="167" t="str">
        <f>IF('Lineær programmering opg 4'!$D$8=0,"-",'Lineær programmering opg 4'!$G$8)</f>
        <v>-</v>
      </c>
      <c r="J1082" s="295">
        <f>A1082*'Lineær programmering opg 4'!$C$11+Datatabel!C1082*'Lineær programmering opg 4'!$D$11</f>
        <v>29179.19999999943</v>
      </c>
      <c r="K1082" s="9">
        <f t="shared" si="82"/>
        <v>0</v>
      </c>
      <c r="L1082" s="9">
        <f t="shared" si="83"/>
        <v>0</v>
      </c>
    </row>
    <row r="1083" spans="1:12" ht="15" x14ac:dyDescent="0.25">
      <c r="A1083" s="167">
        <f t="shared" si="81"/>
        <v>214.08000000000285</v>
      </c>
      <c r="B1083" s="325">
        <f t="shared" si="84"/>
        <v>0.89200000000001189</v>
      </c>
      <c r="C1083" s="167">
        <f t="shared" si="80"/>
        <v>51.839999999994291</v>
      </c>
      <c r="D1083" s="167">
        <f>IF('Lineær programmering opg 4'!$M$4=0,"-",(-A1083+'Lineær programmering opg 4'!$M$4)/'Lineær programmering opg 4'!$K$4*-1)</f>
        <v>51.839999999994291</v>
      </c>
      <c r="E1083" s="167">
        <f>IF('Lineær programmering opg 4'!$M$5=0,"-",(-A1083+'Lineær programmering opg 4'!$M$5)/'Lineær programmering opg 4'!$K$5*-1)</f>
        <v>139.43999999999787</v>
      </c>
      <c r="F1083" s="167" t="str">
        <f>IF('Lineær programmering opg 4'!$E$6=0,"-",(-A1083+'Lineær programmering opg 4'!$M$6)/'Lineær programmering opg 4'!$K$6*-1)</f>
        <v>-</v>
      </c>
      <c r="G1083" s="167" t="str">
        <f>IF('Lineær programmering opg 4'!$D$7=0,"-",((-A1083+'Lineær programmering opg 4'!$M$7)/'Lineær programmering opg 4'!$K$7)*-1)</f>
        <v>-</v>
      </c>
      <c r="H1083" s="167" t="str">
        <f>IF('Lineær programmering opg 4'!$C$8=0,"-",((-A1083+'Lineær programmering opg 4'!$M$8)/'Lineær programmering opg 4'!$K$8)*-1)</f>
        <v>-</v>
      </c>
      <c r="I1083" s="167" t="str">
        <f>IF('Lineær programmering opg 4'!$D$8=0,"-",'Lineær programmering opg 4'!$G$8)</f>
        <v>-</v>
      </c>
      <c r="J1083" s="295">
        <f>A1083*'Lineær programmering opg 4'!$C$11+Datatabel!C1083*'Lineær programmering opg 4'!$D$11</f>
        <v>29183.999999999425</v>
      </c>
      <c r="K1083" s="9">
        <f t="shared" si="82"/>
        <v>0</v>
      </c>
      <c r="L1083" s="9">
        <f t="shared" si="83"/>
        <v>0</v>
      </c>
    </row>
    <row r="1084" spans="1:12" ht="15" x14ac:dyDescent="0.25">
      <c r="A1084" s="167">
        <f t="shared" si="81"/>
        <v>214.05600000000285</v>
      </c>
      <c r="B1084" s="325">
        <f t="shared" si="84"/>
        <v>0.89190000000001191</v>
      </c>
      <c r="C1084" s="167">
        <f t="shared" si="80"/>
        <v>51.887999999994292</v>
      </c>
      <c r="D1084" s="167">
        <f>IF('Lineær programmering opg 4'!$M$4=0,"-",(-A1084+'Lineær programmering opg 4'!$M$4)/'Lineær programmering opg 4'!$K$4*-1)</f>
        <v>51.887999999994292</v>
      </c>
      <c r="E1084" s="167">
        <f>IF('Lineær programmering opg 4'!$M$5=0,"-",(-A1084+'Lineær programmering opg 4'!$M$5)/'Lineær programmering opg 4'!$K$5*-1)</f>
        <v>139.45799999999787</v>
      </c>
      <c r="F1084" s="167" t="str">
        <f>IF('Lineær programmering opg 4'!$E$6=0,"-",(-A1084+'Lineær programmering opg 4'!$M$6)/'Lineær programmering opg 4'!$K$6*-1)</f>
        <v>-</v>
      </c>
      <c r="G1084" s="167" t="str">
        <f>IF('Lineær programmering opg 4'!$D$7=0,"-",((-A1084+'Lineær programmering opg 4'!$M$7)/'Lineær programmering opg 4'!$K$7)*-1)</f>
        <v>-</v>
      </c>
      <c r="H1084" s="167" t="str">
        <f>IF('Lineær programmering opg 4'!$C$8=0,"-",((-A1084+'Lineær programmering opg 4'!$M$8)/'Lineær programmering opg 4'!$K$8)*-1)</f>
        <v>-</v>
      </c>
      <c r="I1084" s="167" t="str">
        <f>IF('Lineær programmering opg 4'!$D$8=0,"-",'Lineær programmering opg 4'!$G$8)</f>
        <v>-</v>
      </c>
      <c r="J1084" s="295">
        <f>A1084*'Lineær programmering opg 4'!$C$11+Datatabel!C1084*'Lineær programmering opg 4'!$D$11</f>
        <v>29188.799999999428</v>
      </c>
      <c r="K1084" s="9">
        <f t="shared" si="82"/>
        <v>0</v>
      </c>
      <c r="L1084" s="9">
        <f t="shared" si="83"/>
        <v>0</v>
      </c>
    </row>
    <row r="1085" spans="1:12" ht="15" x14ac:dyDescent="0.25">
      <c r="A1085" s="167">
        <f t="shared" si="81"/>
        <v>214.03200000000285</v>
      </c>
      <c r="B1085" s="325">
        <f t="shared" si="84"/>
        <v>0.89180000000001192</v>
      </c>
      <c r="C1085" s="167">
        <f t="shared" si="80"/>
        <v>51.935999999994294</v>
      </c>
      <c r="D1085" s="167">
        <f>IF('Lineær programmering opg 4'!$M$4=0,"-",(-A1085+'Lineær programmering opg 4'!$M$4)/'Lineær programmering opg 4'!$K$4*-1)</f>
        <v>51.935999999994294</v>
      </c>
      <c r="E1085" s="167">
        <f>IF('Lineær programmering opg 4'!$M$5=0,"-",(-A1085+'Lineær programmering opg 4'!$M$5)/'Lineær programmering opg 4'!$K$5*-1)</f>
        <v>139.47599999999787</v>
      </c>
      <c r="F1085" s="167" t="str">
        <f>IF('Lineær programmering opg 4'!$E$6=0,"-",(-A1085+'Lineær programmering opg 4'!$M$6)/'Lineær programmering opg 4'!$K$6*-1)</f>
        <v>-</v>
      </c>
      <c r="G1085" s="167" t="str">
        <f>IF('Lineær programmering opg 4'!$D$7=0,"-",((-A1085+'Lineær programmering opg 4'!$M$7)/'Lineær programmering opg 4'!$K$7)*-1)</f>
        <v>-</v>
      </c>
      <c r="H1085" s="167" t="str">
        <f>IF('Lineær programmering opg 4'!$C$8=0,"-",((-A1085+'Lineær programmering opg 4'!$M$8)/'Lineær programmering opg 4'!$K$8)*-1)</f>
        <v>-</v>
      </c>
      <c r="I1085" s="167" t="str">
        <f>IF('Lineær programmering opg 4'!$D$8=0,"-",'Lineær programmering opg 4'!$G$8)</f>
        <v>-</v>
      </c>
      <c r="J1085" s="295">
        <f>A1085*'Lineær programmering opg 4'!$C$11+Datatabel!C1085*'Lineær programmering opg 4'!$D$11</f>
        <v>29193.599999999427</v>
      </c>
      <c r="K1085" s="9">
        <f t="shared" si="82"/>
        <v>0</v>
      </c>
      <c r="L1085" s="9">
        <f t="shared" si="83"/>
        <v>0</v>
      </c>
    </row>
    <row r="1086" spans="1:12" ht="15" x14ac:dyDescent="0.25">
      <c r="A1086" s="167">
        <f t="shared" si="81"/>
        <v>214.00800000000285</v>
      </c>
      <c r="B1086" s="325">
        <f t="shared" si="84"/>
        <v>0.89170000000001193</v>
      </c>
      <c r="C1086" s="167">
        <f t="shared" si="80"/>
        <v>51.983999999994296</v>
      </c>
      <c r="D1086" s="167">
        <f>IF('Lineær programmering opg 4'!$M$4=0,"-",(-A1086+'Lineær programmering opg 4'!$M$4)/'Lineær programmering opg 4'!$K$4*-1)</f>
        <v>51.983999999994296</v>
      </c>
      <c r="E1086" s="167">
        <f>IF('Lineær programmering opg 4'!$M$5=0,"-",(-A1086+'Lineær programmering opg 4'!$M$5)/'Lineær programmering opg 4'!$K$5*-1)</f>
        <v>139.49399999999787</v>
      </c>
      <c r="F1086" s="167" t="str">
        <f>IF('Lineær programmering opg 4'!$E$6=0,"-",(-A1086+'Lineær programmering opg 4'!$M$6)/'Lineær programmering opg 4'!$K$6*-1)</f>
        <v>-</v>
      </c>
      <c r="G1086" s="167" t="str">
        <f>IF('Lineær programmering opg 4'!$D$7=0,"-",((-A1086+'Lineær programmering opg 4'!$M$7)/'Lineær programmering opg 4'!$K$7)*-1)</f>
        <v>-</v>
      </c>
      <c r="H1086" s="167" t="str">
        <f>IF('Lineær programmering opg 4'!$C$8=0,"-",((-A1086+'Lineær programmering opg 4'!$M$8)/'Lineær programmering opg 4'!$K$8)*-1)</f>
        <v>-</v>
      </c>
      <c r="I1086" s="167" t="str">
        <f>IF('Lineær programmering opg 4'!$D$8=0,"-",'Lineær programmering opg 4'!$G$8)</f>
        <v>-</v>
      </c>
      <c r="J1086" s="295">
        <f>A1086*'Lineær programmering opg 4'!$C$11+Datatabel!C1086*'Lineær programmering opg 4'!$D$11</f>
        <v>29198.39999999943</v>
      </c>
      <c r="K1086" s="9">
        <f t="shared" si="82"/>
        <v>0</v>
      </c>
      <c r="L1086" s="9">
        <f t="shared" si="83"/>
        <v>0</v>
      </c>
    </row>
    <row r="1087" spans="1:12" ht="15" x14ac:dyDescent="0.25">
      <c r="A1087" s="167">
        <f t="shared" si="81"/>
        <v>213.98400000000288</v>
      </c>
      <c r="B1087" s="325">
        <f t="shared" si="84"/>
        <v>0.89160000000001194</v>
      </c>
      <c r="C1087" s="167">
        <f t="shared" si="80"/>
        <v>52.031999999994241</v>
      </c>
      <c r="D1087" s="167">
        <f>IF('Lineær programmering opg 4'!$M$4=0,"-",(-A1087+'Lineær programmering opg 4'!$M$4)/'Lineær programmering opg 4'!$K$4*-1)</f>
        <v>52.031999999994241</v>
      </c>
      <c r="E1087" s="167">
        <f>IF('Lineær programmering opg 4'!$M$5=0,"-",(-A1087+'Lineær programmering opg 4'!$M$5)/'Lineær programmering opg 4'!$K$5*-1)</f>
        <v>139.51199999999784</v>
      </c>
      <c r="F1087" s="167" t="str">
        <f>IF('Lineær programmering opg 4'!$E$6=0,"-",(-A1087+'Lineær programmering opg 4'!$M$6)/'Lineær programmering opg 4'!$K$6*-1)</f>
        <v>-</v>
      </c>
      <c r="G1087" s="167" t="str">
        <f>IF('Lineær programmering opg 4'!$D$7=0,"-",((-A1087+'Lineær programmering opg 4'!$M$7)/'Lineær programmering opg 4'!$K$7)*-1)</f>
        <v>-</v>
      </c>
      <c r="H1087" s="167" t="str">
        <f>IF('Lineær programmering opg 4'!$C$8=0,"-",((-A1087+'Lineær programmering opg 4'!$M$8)/'Lineær programmering opg 4'!$K$8)*-1)</f>
        <v>-</v>
      </c>
      <c r="I1087" s="167" t="str">
        <f>IF('Lineær programmering opg 4'!$D$8=0,"-",'Lineær programmering opg 4'!$G$8)</f>
        <v>-</v>
      </c>
      <c r="J1087" s="295">
        <f>A1087*'Lineær programmering opg 4'!$C$11+Datatabel!C1087*'Lineær programmering opg 4'!$D$11</f>
        <v>29203.199999999426</v>
      </c>
      <c r="K1087" s="9">
        <f t="shared" si="82"/>
        <v>0</v>
      </c>
      <c r="L1087" s="9">
        <f t="shared" si="83"/>
        <v>0</v>
      </c>
    </row>
    <row r="1088" spans="1:12" ht="15" x14ac:dyDescent="0.25">
      <c r="A1088" s="167">
        <f t="shared" si="81"/>
        <v>213.96000000000288</v>
      </c>
      <c r="B1088" s="325">
        <f t="shared" si="84"/>
        <v>0.89150000000001195</v>
      </c>
      <c r="C1088" s="167">
        <f t="shared" si="80"/>
        <v>52.079999999994243</v>
      </c>
      <c r="D1088" s="167">
        <f>IF('Lineær programmering opg 4'!$M$4=0,"-",(-A1088+'Lineær programmering opg 4'!$M$4)/'Lineær programmering opg 4'!$K$4*-1)</f>
        <v>52.079999999994243</v>
      </c>
      <c r="E1088" s="167">
        <f>IF('Lineær programmering opg 4'!$M$5=0,"-",(-A1088+'Lineær programmering opg 4'!$M$5)/'Lineær programmering opg 4'!$K$5*-1)</f>
        <v>139.52999999999784</v>
      </c>
      <c r="F1088" s="167" t="str">
        <f>IF('Lineær programmering opg 4'!$E$6=0,"-",(-A1088+'Lineær programmering opg 4'!$M$6)/'Lineær programmering opg 4'!$K$6*-1)</f>
        <v>-</v>
      </c>
      <c r="G1088" s="167" t="str">
        <f>IF('Lineær programmering opg 4'!$D$7=0,"-",((-A1088+'Lineær programmering opg 4'!$M$7)/'Lineær programmering opg 4'!$K$7)*-1)</f>
        <v>-</v>
      </c>
      <c r="H1088" s="167" t="str">
        <f>IF('Lineær programmering opg 4'!$C$8=0,"-",((-A1088+'Lineær programmering opg 4'!$M$8)/'Lineær programmering opg 4'!$K$8)*-1)</f>
        <v>-</v>
      </c>
      <c r="I1088" s="167" t="str">
        <f>IF('Lineær programmering opg 4'!$D$8=0,"-",'Lineær programmering opg 4'!$G$8)</f>
        <v>-</v>
      </c>
      <c r="J1088" s="295">
        <f>A1088*'Lineær programmering opg 4'!$C$11+Datatabel!C1088*'Lineær programmering opg 4'!$D$11</f>
        <v>29207.999999999425</v>
      </c>
      <c r="K1088" s="9">
        <f t="shared" si="82"/>
        <v>0</v>
      </c>
      <c r="L1088" s="9">
        <f t="shared" si="83"/>
        <v>0</v>
      </c>
    </row>
    <row r="1089" spans="1:12" ht="15" x14ac:dyDescent="0.25">
      <c r="A1089" s="167">
        <f t="shared" si="81"/>
        <v>213.93600000000288</v>
      </c>
      <c r="B1089" s="325">
        <f t="shared" si="84"/>
        <v>0.89140000000001196</v>
      </c>
      <c r="C1089" s="167">
        <f t="shared" si="80"/>
        <v>52.127999999994245</v>
      </c>
      <c r="D1089" s="167">
        <f>IF('Lineær programmering opg 4'!$M$4=0,"-",(-A1089+'Lineær programmering opg 4'!$M$4)/'Lineær programmering opg 4'!$K$4*-1)</f>
        <v>52.127999999994245</v>
      </c>
      <c r="E1089" s="167">
        <f>IF('Lineær programmering opg 4'!$M$5=0,"-",(-A1089+'Lineær programmering opg 4'!$M$5)/'Lineær programmering opg 4'!$K$5*-1)</f>
        <v>139.54799999999784</v>
      </c>
      <c r="F1089" s="167" t="str">
        <f>IF('Lineær programmering opg 4'!$E$6=0,"-",(-A1089+'Lineær programmering opg 4'!$M$6)/'Lineær programmering opg 4'!$K$6*-1)</f>
        <v>-</v>
      </c>
      <c r="G1089" s="167" t="str">
        <f>IF('Lineær programmering opg 4'!$D$7=0,"-",((-A1089+'Lineær programmering opg 4'!$M$7)/'Lineær programmering opg 4'!$K$7)*-1)</f>
        <v>-</v>
      </c>
      <c r="H1089" s="167" t="str">
        <f>IF('Lineær programmering opg 4'!$C$8=0,"-",((-A1089+'Lineær programmering opg 4'!$M$8)/'Lineær programmering opg 4'!$K$8)*-1)</f>
        <v>-</v>
      </c>
      <c r="I1089" s="167" t="str">
        <f>IF('Lineær programmering opg 4'!$D$8=0,"-",'Lineær programmering opg 4'!$G$8)</f>
        <v>-</v>
      </c>
      <c r="J1089" s="295">
        <f>A1089*'Lineær programmering opg 4'!$C$11+Datatabel!C1089*'Lineær programmering opg 4'!$D$11</f>
        <v>29212.799999999428</v>
      </c>
      <c r="K1089" s="9">
        <f t="shared" si="82"/>
        <v>0</v>
      </c>
      <c r="L1089" s="9">
        <f t="shared" si="83"/>
        <v>0</v>
      </c>
    </row>
    <row r="1090" spans="1:12" ht="15" x14ac:dyDescent="0.25">
      <c r="A1090" s="167">
        <f t="shared" si="81"/>
        <v>213.91200000000288</v>
      </c>
      <c r="B1090" s="325">
        <f t="shared" si="84"/>
        <v>0.89130000000001197</v>
      </c>
      <c r="C1090" s="167">
        <f t="shared" si="80"/>
        <v>52.175999999994247</v>
      </c>
      <c r="D1090" s="167">
        <f>IF('Lineær programmering opg 4'!$M$4=0,"-",(-A1090+'Lineær programmering opg 4'!$M$4)/'Lineær programmering opg 4'!$K$4*-1)</f>
        <v>52.175999999994247</v>
      </c>
      <c r="E1090" s="167">
        <f>IF('Lineær programmering opg 4'!$M$5=0,"-",(-A1090+'Lineær programmering opg 4'!$M$5)/'Lineær programmering opg 4'!$K$5*-1)</f>
        <v>139.56599999999784</v>
      </c>
      <c r="F1090" s="167" t="str">
        <f>IF('Lineær programmering opg 4'!$E$6=0,"-",(-A1090+'Lineær programmering opg 4'!$M$6)/'Lineær programmering opg 4'!$K$6*-1)</f>
        <v>-</v>
      </c>
      <c r="G1090" s="167" t="str">
        <f>IF('Lineær programmering opg 4'!$D$7=0,"-",((-A1090+'Lineær programmering opg 4'!$M$7)/'Lineær programmering opg 4'!$K$7)*-1)</f>
        <v>-</v>
      </c>
      <c r="H1090" s="167" t="str">
        <f>IF('Lineær programmering opg 4'!$C$8=0,"-",((-A1090+'Lineær programmering opg 4'!$M$8)/'Lineær programmering opg 4'!$K$8)*-1)</f>
        <v>-</v>
      </c>
      <c r="I1090" s="167" t="str">
        <f>IF('Lineær programmering opg 4'!$D$8=0,"-",'Lineær programmering opg 4'!$G$8)</f>
        <v>-</v>
      </c>
      <c r="J1090" s="295">
        <f>A1090*'Lineær programmering opg 4'!$C$11+Datatabel!C1090*'Lineær programmering opg 4'!$D$11</f>
        <v>29217.599999999424</v>
      </c>
      <c r="K1090" s="9">
        <f t="shared" si="82"/>
        <v>0</v>
      </c>
      <c r="L1090" s="9">
        <f t="shared" si="83"/>
        <v>0</v>
      </c>
    </row>
    <row r="1091" spans="1:12" ht="15" x14ac:dyDescent="0.25">
      <c r="A1091" s="167">
        <f t="shared" si="81"/>
        <v>213.88800000000288</v>
      </c>
      <c r="B1091" s="325">
        <f t="shared" si="84"/>
        <v>0.89120000000001198</v>
      </c>
      <c r="C1091" s="167">
        <f t="shared" ref="C1091:C1154" si="85">MIN(D1091,E1091,F1091,G1091,H1091,I1091)</f>
        <v>52.223999999994248</v>
      </c>
      <c r="D1091" s="167">
        <f>IF('Lineær programmering opg 4'!$M$4=0,"-",(-A1091+'Lineær programmering opg 4'!$M$4)/'Lineær programmering opg 4'!$K$4*-1)</f>
        <v>52.223999999994248</v>
      </c>
      <c r="E1091" s="167">
        <f>IF('Lineær programmering opg 4'!$M$5=0,"-",(-A1091+'Lineær programmering opg 4'!$M$5)/'Lineær programmering opg 4'!$K$5*-1)</f>
        <v>139.58399999999784</v>
      </c>
      <c r="F1091" s="167" t="str">
        <f>IF('Lineær programmering opg 4'!$E$6=0,"-",(-A1091+'Lineær programmering opg 4'!$M$6)/'Lineær programmering opg 4'!$K$6*-1)</f>
        <v>-</v>
      </c>
      <c r="G1091" s="167" t="str">
        <f>IF('Lineær programmering opg 4'!$D$7=0,"-",((-A1091+'Lineær programmering opg 4'!$M$7)/'Lineær programmering opg 4'!$K$7)*-1)</f>
        <v>-</v>
      </c>
      <c r="H1091" s="167" t="str">
        <f>IF('Lineær programmering opg 4'!$C$8=0,"-",((-A1091+'Lineær programmering opg 4'!$M$8)/'Lineær programmering opg 4'!$K$8)*-1)</f>
        <v>-</v>
      </c>
      <c r="I1091" s="167" t="str">
        <f>IF('Lineær programmering opg 4'!$D$8=0,"-",'Lineær programmering opg 4'!$G$8)</f>
        <v>-</v>
      </c>
      <c r="J1091" s="295">
        <f>A1091*'Lineær programmering opg 4'!$C$11+Datatabel!C1091*'Lineær programmering opg 4'!$D$11</f>
        <v>29222.399999999423</v>
      </c>
      <c r="K1091" s="9">
        <f t="shared" si="82"/>
        <v>0</v>
      </c>
      <c r="L1091" s="9">
        <f t="shared" si="83"/>
        <v>0</v>
      </c>
    </row>
    <row r="1092" spans="1:12" ht="15" x14ac:dyDescent="0.25">
      <c r="A1092" s="167">
        <f t="shared" ref="A1092:A1155" si="86">$A$3*B1092</f>
        <v>213.86400000000287</v>
      </c>
      <c r="B1092" s="325">
        <f t="shared" si="84"/>
        <v>0.89110000000001199</v>
      </c>
      <c r="C1092" s="167">
        <f t="shared" si="85"/>
        <v>52.27199999999425</v>
      </c>
      <c r="D1092" s="167">
        <f>IF('Lineær programmering opg 4'!$M$4=0,"-",(-A1092+'Lineær programmering opg 4'!$M$4)/'Lineær programmering opg 4'!$K$4*-1)</f>
        <v>52.27199999999425</v>
      </c>
      <c r="E1092" s="167">
        <f>IF('Lineær programmering opg 4'!$M$5=0,"-",(-A1092+'Lineær programmering opg 4'!$M$5)/'Lineær programmering opg 4'!$K$5*-1)</f>
        <v>139.60199999999784</v>
      </c>
      <c r="F1092" s="167" t="str">
        <f>IF('Lineær programmering opg 4'!$E$6=0,"-",(-A1092+'Lineær programmering opg 4'!$M$6)/'Lineær programmering opg 4'!$K$6*-1)</f>
        <v>-</v>
      </c>
      <c r="G1092" s="167" t="str">
        <f>IF('Lineær programmering opg 4'!$D$7=0,"-",((-A1092+'Lineær programmering opg 4'!$M$7)/'Lineær programmering opg 4'!$K$7)*-1)</f>
        <v>-</v>
      </c>
      <c r="H1092" s="167" t="str">
        <f>IF('Lineær programmering opg 4'!$C$8=0,"-",((-A1092+'Lineær programmering opg 4'!$M$8)/'Lineær programmering opg 4'!$K$8)*-1)</f>
        <v>-</v>
      </c>
      <c r="I1092" s="167" t="str">
        <f>IF('Lineær programmering opg 4'!$D$8=0,"-",'Lineær programmering opg 4'!$G$8)</f>
        <v>-</v>
      </c>
      <c r="J1092" s="295">
        <f>A1092*'Lineær programmering opg 4'!$C$11+Datatabel!C1092*'Lineær programmering opg 4'!$D$11</f>
        <v>29227.199999999426</v>
      </c>
      <c r="K1092" s="9">
        <f t="shared" ref="K1092:K1155" si="87">IF($J$10004=J1092,A1092,0)</f>
        <v>0</v>
      </c>
      <c r="L1092" s="9">
        <f t="shared" ref="L1092:L1155" si="88">IF(J1092=$J$10004,C1092,0)</f>
        <v>0</v>
      </c>
    </row>
    <row r="1093" spans="1:12" ht="15" x14ac:dyDescent="0.25">
      <c r="A1093" s="167">
        <f t="shared" si="86"/>
        <v>213.84000000000287</v>
      </c>
      <c r="B1093" s="325">
        <f t="shared" ref="B1093:B1156" si="89">B1092-0.01%</f>
        <v>0.891000000000012</v>
      </c>
      <c r="C1093" s="167">
        <f t="shared" si="85"/>
        <v>52.319999999994252</v>
      </c>
      <c r="D1093" s="167">
        <f>IF('Lineær programmering opg 4'!$M$4=0,"-",(-A1093+'Lineær programmering opg 4'!$M$4)/'Lineær programmering opg 4'!$K$4*-1)</f>
        <v>52.319999999994252</v>
      </c>
      <c r="E1093" s="167">
        <f>IF('Lineær programmering opg 4'!$M$5=0,"-",(-A1093+'Lineær programmering opg 4'!$M$5)/'Lineær programmering opg 4'!$K$5*-1)</f>
        <v>139.61999999999784</v>
      </c>
      <c r="F1093" s="167" t="str">
        <f>IF('Lineær programmering opg 4'!$E$6=0,"-",(-A1093+'Lineær programmering opg 4'!$M$6)/'Lineær programmering opg 4'!$K$6*-1)</f>
        <v>-</v>
      </c>
      <c r="G1093" s="167" t="str">
        <f>IF('Lineær programmering opg 4'!$D$7=0,"-",((-A1093+'Lineær programmering opg 4'!$M$7)/'Lineær programmering opg 4'!$K$7)*-1)</f>
        <v>-</v>
      </c>
      <c r="H1093" s="167" t="str">
        <f>IF('Lineær programmering opg 4'!$C$8=0,"-",((-A1093+'Lineær programmering opg 4'!$M$8)/'Lineær programmering opg 4'!$K$8)*-1)</f>
        <v>-</v>
      </c>
      <c r="I1093" s="167" t="str">
        <f>IF('Lineær programmering opg 4'!$D$8=0,"-",'Lineær programmering opg 4'!$G$8)</f>
        <v>-</v>
      </c>
      <c r="J1093" s="295">
        <f>A1093*'Lineær programmering opg 4'!$C$11+Datatabel!C1093*'Lineær programmering opg 4'!$D$11</f>
        <v>29231.999999999425</v>
      </c>
      <c r="K1093" s="9">
        <f t="shared" si="87"/>
        <v>0</v>
      </c>
      <c r="L1093" s="9">
        <f t="shared" si="88"/>
        <v>0</v>
      </c>
    </row>
    <row r="1094" spans="1:12" ht="15" x14ac:dyDescent="0.25">
      <c r="A1094" s="167">
        <f t="shared" si="86"/>
        <v>213.81600000000287</v>
      </c>
      <c r="B1094" s="325">
        <f t="shared" si="89"/>
        <v>0.89090000000001202</v>
      </c>
      <c r="C1094" s="167">
        <f t="shared" si="85"/>
        <v>52.367999999994254</v>
      </c>
      <c r="D1094" s="167">
        <f>IF('Lineær programmering opg 4'!$M$4=0,"-",(-A1094+'Lineær programmering opg 4'!$M$4)/'Lineær programmering opg 4'!$K$4*-1)</f>
        <v>52.367999999994254</v>
      </c>
      <c r="E1094" s="167">
        <f>IF('Lineær programmering opg 4'!$M$5=0,"-",(-A1094+'Lineær programmering opg 4'!$M$5)/'Lineær programmering opg 4'!$K$5*-1)</f>
        <v>139.63799999999785</v>
      </c>
      <c r="F1094" s="167" t="str">
        <f>IF('Lineær programmering opg 4'!$E$6=0,"-",(-A1094+'Lineær programmering opg 4'!$M$6)/'Lineær programmering opg 4'!$K$6*-1)</f>
        <v>-</v>
      </c>
      <c r="G1094" s="167" t="str">
        <f>IF('Lineær programmering opg 4'!$D$7=0,"-",((-A1094+'Lineær programmering opg 4'!$M$7)/'Lineær programmering opg 4'!$K$7)*-1)</f>
        <v>-</v>
      </c>
      <c r="H1094" s="167" t="str">
        <f>IF('Lineær programmering opg 4'!$C$8=0,"-",((-A1094+'Lineær programmering opg 4'!$M$8)/'Lineær programmering opg 4'!$K$8)*-1)</f>
        <v>-</v>
      </c>
      <c r="I1094" s="167" t="str">
        <f>IF('Lineær programmering opg 4'!$D$8=0,"-",'Lineær programmering opg 4'!$G$8)</f>
        <v>-</v>
      </c>
      <c r="J1094" s="295">
        <f>A1094*'Lineær programmering opg 4'!$C$11+Datatabel!C1094*'Lineær programmering opg 4'!$D$11</f>
        <v>29236.799999999424</v>
      </c>
      <c r="K1094" s="9">
        <f t="shared" si="87"/>
        <v>0</v>
      </c>
      <c r="L1094" s="9">
        <f t="shared" si="88"/>
        <v>0</v>
      </c>
    </row>
    <row r="1095" spans="1:12" ht="15" x14ac:dyDescent="0.25">
      <c r="A1095" s="167">
        <f t="shared" si="86"/>
        <v>213.79200000000287</v>
      </c>
      <c r="B1095" s="325">
        <f t="shared" si="89"/>
        <v>0.89080000000001203</v>
      </c>
      <c r="C1095" s="167">
        <f t="shared" si="85"/>
        <v>52.415999999994256</v>
      </c>
      <c r="D1095" s="167">
        <f>IF('Lineær programmering opg 4'!$M$4=0,"-",(-A1095+'Lineær programmering opg 4'!$M$4)/'Lineær programmering opg 4'!$K$4*-1)</f>
        <v>52.415999999994256</v>
      </c>
      <c r="E1095" s="167">
        <f>IF('Lineær programmering opg 4'!$M$5=0,"-",(-A1095+'Lineær programmering opg 4'!$M$5)/'Lineær programmering opg 4'!$K$5*-1)</f>
        <v>139.65599999999785</v>
      </c>
      <c r="F1095" s="167" t="str">
        <f>IF('Lineær programmering opg 4'!$E$6=0,"-",(-A1095+'Lineær programmering opg 4'!$M$6)/'Lineær programmering opg 4'!$K$6*-1)</f>
        <v>-</v>
      </c>
      <c r="G1095" s="167" t="str">
        <f>IF('Lineær programmering opg 4'!$D$7=0,"-",((-A1095+'Lineær programmering opg 4'!$M$7)/'Lineær programmering opg 4'!$K$7)*-1)</f>
        <v>-</v>
      </c>
      <c r="H1095" s="167" t="str">
        <f>IF('Lineær programmering opg 4'!$C$8=0,"-",((-A1095+'Lineær programmering opg 4'!$M$8)/'Lineær programmering opg 4'!$K$8)*-1)</f>
        <v>-</v>
      </c>
      <c r="I1095" s="167" t="str">
        <f>IF('Lineær programmering opg 4'!$D$8=0,"-",'Lineær programmering opg 4'!$G$8)</f>
        <v>-</v>
      </c>
      <c r="J1095" s="295">
        <f>A1095*'Lineær programmering opg 4'!$C$11+Datatabel!C1095*'Lineær programmering opg 4'!$D$11</f>
        <v>29241.599999999427</v>
      </c>
      <c r="K1095" s="9">
        <f t="shared" si="87"/>
        <v>0</v>
      </c>
      <c r="L1095" s="9">
        <f t="shared" si="88"/>
        <v>0</v>
      </c>
    </row>
    <row r="1096" spans="1:12" ht="15" x14ac:dyDescent="0.25">
      <c r="A1096" s="167">
        <f t="shared" si="86"/>
        <v>213.7680000000029</v>
      </c>
      <c r="B1096" s="325">
        <f t="shared" si="89"/>
        <v>0.89070000000001204</v>
      </c>
      <c r="C1096" s="167">
        <f t="shared" si="85"/>
        <v>52.463999999994201</v>
      </c>
      <c r="D1096" s="167">
        <f>IF('Lineær programmering opg 4'!$M$4=0,"-",(-A1096+'Lineær programmering opg 4'!$M$4)/'Lineær programmering opg 4'!$K$4*-1)</f>
        <v>52.463999999994201</v>
      </c>
      <c r="E1096" s="167">
        <f>IF('Lineær programmering opg 4'!$M$5=0,"-",(-A1096+'Lineær programmering opg 4'!$M$5)/'Lineær programmering opg 4'!$K$5*-1)</f>
        <v>139.67399999999785</v>
      </c>
      <c r="F1096" s="167" t="str">
        <f>IF('Lineær programmering opg 4'!$E$6=0,"-",(-A1096+'Lineær programmering opg 4'!$M$6)/'Lineær programmering opg 4'!$K$6*-1)</f>
        <v>-</v>
      </c>
      <c r="G1096" s="167" t="str">
        <f>IF('Lineær programmering opg 4'!$D$7=0,"-",((-A1096+'Lineær programmering opg 4'!$M$7)/'Lineær programmering opg 4'!$K$7)*-1)</f>
        <v>-</v>
      </c>
      <c r="H1096" s="167" t="str">
        <f>IF('Lineær programmering opg 4'!$C$8=0,"-",((-A1096+'Lineær programmering opg 4'!$M$8)/'Lineær programmering opg 4'!$K$8)*-1)</f>
        <v>-</v>
      </c>
      <c r="I1096" s="167" t="str">
        <f>IF('Lineær programmering opg 4'!$D$8=0,"-",'Lineær programmering opg 4'!$G$8)</f>
        <v>-</v>
      </c>
      <c r="J1096" s="295">
        <f>A1096*'Lineær programmering opg 4'!$C$11+Datatabel!C1096*'Lineær programmering opg 4'!$D$11</f>
        <v>29246.399999999419</v>
      </c>
      <c r="K1096" s="9">
        <f t="shared" si="87"/>
        <v>0</v>
      </c>
      <c r="L1096" s="9">
        <f t="shared" si="88"/>
        <v>0</v>
      </c>
    </row>
    <row r="1097" spans="1:12" ht="15" x14ac:dyDescent="0.25">
      <c r="A1097" s="167">
        <f t="shared" si="86"/>
        <v>213.7440000000029</v>
      </c>
      <c r="B1097" s="325">
        <f t="shared" si="89"/>
        <v>0.89060000000001205</v>
      </c>
      <c r="C1097" s="167">
        <f t="shared" si="85"/>
        <v>52.511999999994202</v>
      </c>
      <c r="D1097" s="167">
        <f>IF('Lineær programmering opg 4'!$M$4=0,"-",(-A1097+'Lineær programmering opg 4'!$M$4)/'Lineær programmering opg 4'!$K$4*-1)</f>
        <v>52.511999999994202</v>
      </c>
      <c r="E1097" s="167">
        <f>IF('Lineær programmering opg 4'!$M$5=0,"-",(-A1097+'Lineær programmering opg 4'!$M$5)/'Lineær programmering opg 4'!$K$5*-1)</f>
        <v>139.69199999999785</v>
      </c>
      <c r="F1097" s="167" t="str">
        <f>IF('Lineær programmering opg 4'!$E$6=0,"-",(-A1097+'Lineær programmering opg 4'!$M$6)/'Lineær programmering opg 4'!$K$6*-1)</f>
        <v>-</v>
      </c>
      <c r="G1097" s="167" t="str">
        <f>IF('Lineær programmering opg 4'!$D$7=0,"-",((-A1097+'Lineær programmering opg 4'!$M$7)/'Lineær programmering opg 4'!$K$7)*-1)</f>
        <v>-</v>
      </c>
      <c r="H1097" s="167" t="str">
        <f>IF('Lineær programmering opg 4'!$C$8=0,"-",((-A1097+'Lineær programmering opg 4'!$M$8)/'Lineær programmering opg 4'!$K$8)*-1)</f>
        <v>-</v>
      </c>
      <c r="I1097" s="167" t="str">
        <f>IF('Lineær programmering opg 4'!$D$8=0,"-",'Lineær programmering opg 4'!$G$8)</f>
        <v>-</v>
      </c>
      <c r="J1097" s="295">
        <f>A1097*'Lineær programmering opg 4'!$C$11+Datatabel!C1097*'Lineær programmering opg 4'!$D$11</f>
        <v>29251.199999999419</v>
      </c>
      <c r="K1097" s="9">
        <f t="shared" si="87"/>
        <v>0</v>
      </c>
      <c r="L1097" s="9">
        <f t="shared" si="88"/>
        <v>0</v>
      </c>
    </row>
    <row r="1098" spans="1:12" ht="15" x14ac:dyDescent="0.25">
      <c r="A1098" s="167">
        <f t="shared" si="86"/>
        <v>213.7200000000029</v>
      </c>
      <c r="B1098" s="325">
        <f t="shared" si="89"/>
        <v>0.89050000000001206</v>
      </c>
      <c r="C1098" s="167">
        <f t="shared" si="85"/>
        <v>52.559999999994204</v>
      </c>
      <c r="D1098" s="167">
        <f>IF('Lineær programmering opg 4'!$M$4=0,"-",(-A1098+'Lineær programmering opg 4'!$M$4)/'Lineær programmering opg 4'!$K$4*-1)</f>
        <v>52.559999999994204</v>
      </c>
      <c r="E1098" s="167">
        <f>IF('Lineær programmering opg 4'!$M$5=0,"-",(-A1098+'Lineær programmering opg 4'!$M$5)/'Lineær programmering opg 4'!$K$5*-1)</f>
        <v>139.70999999999785</v>
      </c>
      <c r="F1098" s="167" t="str">
        <f>IF('Lineær programmering opg 4'!$E$6=0,"-",(-A1098+'Lineær programmering opg 4'!$M$6)/'Lineær programmering opg 4'!$K$6*-1)</f>
        <v>-</v>
      </c>
      <c r="G1098" s="167" t="str">
        <f>IF('Lineær programmering opg 4'!$D$7=0,"-",((-A1098+'Lineær programmering opg 4'!$M$7)/'Lineær programmering opg 4'!$K$7)*-1)</f>
        <v>-</v>
      </c>
      <c r="H1098" s="167" t="str">
        <f>IF('Lineær programmering opg 4'!$C$8=0,"-",((-A1098+'Lineær programmering opg 4'!$M$8)/'Lineær programmering opg 4'!$K$8)*-1)</f>
        <v>-</v>
      </c>
      <c r="I1098" s="167" t="str">
        <f>IF('Lineær programmering opg 4'!$D$8=0,"-",'Lineær programmering opg 4'!$G$8)</f>
        <v>-</v>
      </c>
      <c r="J1098" s="295">
        <f>A1098*'Lineær programmering opg 4'!$C$11+Datatabel!C1098*'Lineær programmering opg 4'!$D$11</f>
        <v>29255.999999999422</v>
      </c>
      <c r="K1098" s="9">
        <f t="shared" si="87"/>
        <v>0</v>
      </c>
      <c r="L1098" s="9">
        <f t="shared" si="88"/>
        <v>0</v>
      </c>
    </row>
    <row r="1099" spans="1:12" ht="15" x14ac:dyDescent="0.25">
      <c r="A1099" s="167">
        <f t="shared" si="86"/>
        <v>213.6960000000029</v>
      </c>
      <c r="B1099" s="325">
        <f t="shared" si="89"/>
        <v>0.89040000000001207</v>
      </c>
      <c r="C1099" s="167">
        <f t="shared" si="85"/>
        <v>52.607999999994206</v>
      </c>
      <c r="D1099" s="167">
        <f>IF('Lineær programmering opg 4'!$M$4=0,"-",(-A1099+'Lineær programmering opg 4'!$M$4)/'Lineær programmering opg 4'!$K$4*-1)</f>
        <v>52.607999999994206</v>
      </c>
      <c r="E1099" s="167">
        <f>IF('Lineær programmering opg 4'!$M$5=0,"-",(-A1099+'Lineær programmering opg 4'!$M$5)/'Lineær programmering opg 4'!$K$5*-1)</f>
        <v>139.72799999999785</v>
      </c>
      <c r="F1099" s="167" t="str">
        <f>IF('Lineær programmering opg 4'!$E$6=0,"-",(-A1099+'Lineær programmering opg 4'!$M$6)/'Lineær programmering opg 4'!$K$6*-1)</f>
        <v>-</v>
      </c>
      <c r="G1099" s="167" t="str">
        <f>IF('Lineær programmering opg 4'!$D$7=0,"-",((-A1099+'Lineær programmering opg 4'!$M$7)/'Lineær programmering opg 4'!$K$7)*-1)</f>
        <v>-</v>
      </c>
      <c r="H1099" s="167" t="str">
        <f>IF('Lineær programmering opg 4'!$C$8=0,"-",((-A1099+'Lineær programmering opg 4'!$M$8)/'Lineær programmering opg 4'!$K$8)*-1)</f>
        <v>-</v>
      </c>
      <c r="I1099" s="167" t="str">
        <f>IF('Lineær programmering opg 4'!$D$8=0,"-",'Lineær programmering opg 4'!$G$8)</f>
        <v>-</v>
      </c>
      <c r="J1099" s="295">
        <f>A1099*'Lineær programmering opg 4'!$C$11+Datatabel!C1099*'Lineær programmering opg 4'!$D$11</f>
        <v>29260.799999999421</v>
      </c>
      <c r="K1099" s="9">
        <f t="shared" si="87"/>
        <v>0</v>
      </c>
      <c r="L1099" s="9">
        <f t="shared" si="88"/>
        <v>0</v>
      </c>
    </row>
    <row r="1100" spans="1:12" ht="15" x14ac:dyDescent="0.25">
      <c r="A1100" s="167">
        <f t="shared" si="86"/>
        <v>213.6720000000029</v>
      </c>
      <c r="B1100" s="325">
        <f t="shared" si="89"/>
        <v>0.89030000000001208</v>
      </c>
      <c r="C1100" s="167">
        <f t="shared" si="85"/>
        <v>52.655999999994208</v>
      </c>
      <c r="D1100" s="167">
        <f>IF('Lineær programmering opg 4'!$M$4=0,"-",(-A1100+'Lineær programmering opg 4'!$M$4)/'Lineær programmering opg 4'!$K$4*-1)</f>
        <v>52.655999999994208</v>
      </c>
      <c r="E1100" s="167">
        <f>IF('Lineær programmering opg 4'!$M$5=0,"-",(-A1100+'Lineær programmering opg 4'!$M$5)/'Lineær programmering opg 4'!$K$5*-1)</f>
        <v>139.74599999999785</v>
      </c>
      <c r="F1100" s="167" t="str">
        <f>IF('Lineær programmering opg 4'!$E$6=0,"-",(-A1100+'Lineær programmering opg 4'!$M$6)/'Lineær programmering opg 4'!$K$6*-1)</f>
        <v>-</v>
      </c>
      <c r="G1100" s="167" t="str">
        <f>IF('Lineær programmering opg 4'!$D$7=0,"-",((-A1100+'Lineær programmering opg 4'!$M$7)/'Lineær programmering opg 4'!$K$7)*-1)</f>
        <v>-</v>
      </c>
      <c r="H1100" s="167" t="str">
        <f>IF('Lineær programmering opg 4'!$C$8=0,"-",((-A1100+'Lineær programmering opg 4'!$M$8)/'Lineær programmering opg 4'!$K$8)*-1)</f>
        <v>-</v>
      </c>
      <c r="I1100" s="167" t="str">
        <f>IF('Lineær programmering opg 4'!$D$8=0,"-",'Lineær programmering opg 4'!$G$8)</f>
        <v>-</v>
      </c>
      <c r="J1100" s="295">
        <f>A1100*'Lineær programmering opg 4'!$C$11+Datatabel!C1100*'Lineær programmering opg 4'!$D$11</f>
        <v>29265.59999999942</v>
      </c>
      <c r="K1100" s="9">
        <f t="shared" si="87"/>
        <v>0</v>
      </c>
      <c r="L1100" s="9">
        <f t="shared" si="88"/>
        <v>0</v>
      </c>
    </row>
    <row r="1101" spans="1:12" ht="15" x14ac:dyDescent="0.25">
      <c r="A1101" s="167">
        <f t="shared" si="86"/>
        <v>213.6480000000029</v>
      </c>
      <c r="B1101" s="325">
        <f t="shared" si="89"/>
        <v>0.89020000000001209</v>
      </c>
      <c r="C1101" s="167">
        <f t="shared" si="85"/>
        <v>52.70399999999421</v>
      </c>
      <c r="D1101" s="167">
        <f>IF('Lineær programmering opg 4'!$M$4=0,"-",(-A1101+'Lineær programmering opg 4'!$M$4)/'Lineær programmering opg 4'!$K$4*-1)</f>
        <v>52.70399999999421</v>
      </c>
      <c r="E1101" s="167">
        <f>IF('Lineær programmering opg 4'!$M$5=0,"-",(-A1101+'Lineær programmering opg 4'!$M$5)/'Lineær programmering opg 4'!$K$5*-1)</f>
        <v>139.76399999999785</v>
      </c>
      <c r="F1101" s="167" t="str">
        <f>IF('Lineær programmering opg 4'!$E$6=0,"-",(-A1101+'Lineær programmering opg 4'!$M$6)/'Lineær programmering opg 4'!$K$6*-1)</f>
        <v>-</v>
      </c>
      <c r="G1101" s="167" t="str">
        <f>IF('Lineær programmering opg 4'!$D$7=0,"-",((-A1101+'Lineær programmering opg 4'!$M$7)/'Lineær programmering opg 4'!$K$7)*-1)</f>
        <v>-</v>
      </c>
      <c r="H1101" s="167" t="str">
        <f>IF('Lineær programmering opg 4'!$C$8=0,"-",((-A1101+'Lineær programmering opg 4'!$M$8)/'Lineær programmering opg 4'!$K$8)*-1)</f>
        <v>-</v>
      </c>
      <c r="I1101" s="167" t="str">
        <f>IF('Lineær programmering opg 4'!$D$8=0,"-",'Lineær programmering opg 4'!$G$8)</f>
        <v>-</v>
      </c>
      <c r="J1101" s="295">
        <f>A1101*'Lineær programmering opg 4'!$C$11+Datatabel!C1101*'Lineær programmering opg 4'!$D$11</f>
        <v>29270.399999999423</v>
      </c>
      <c r="K1101" s="9">
        <f t="shared" si="87"/>
        <v>0</v>
      </c>
      <c r="L1101" s="9">
        <f t="shared" si="88"/>
        <v>0</v>
      </c>
    </row>
    <row r="1102" spans="1:12" ht="15" x14ac:dyDescent="0.25">
      <c r="A1102" s="167">
        <f t="shared" si="86"/>
        <v>213.62400000000289</v>
      </c>
      <c r="B1102" s="325">
        <f t="shared" si="89"/>
        <v>0.8901000000000121</v>
      </c>
      <c r="C1102" s="167">
        <f t="shared" si="85"/>
        <v>52.751999999994212</v>
      </c>
      <c r="D1102" s="167">
        <f>IF('Lineær programmering opg 4'!$M$4=0,"-",(-A1102+'Lineær programmering opg 4'!$M$4)/'Lineær programmering opg 4'!$K$4*-1)</f>
        <v>52.751999999994212</v>
      </c>
      <c r="E1102" s="167">
        <f>IF('Lineær programmering opg 4'!$M$5=0,"-",(-A1102+'Lineær programmering opg 4'!$M$5)/'Lineær programmering opg 4'!$K$5*-1)</f>
        <v>139.78199999999785</v>
      </c>
      <c r="F1102" s="167" t="str">
        <f>IF('Lineær programmering opg 4'!$E$6=0,"-",(-A1102+'Lineær programmering opg 4'!$M$6)/'Lineær programmering opg 4'!$K$6*-1)</f>
        <v>-</v>
      </c>
      <c r="G1102" s="167" t="str">
        <f>IF('Lineær programmering opg 4'!$D$7=0,"-",((-A1102+'Lineær programmering opg 4'!$M$7)/'Lineær programmering opg 4'!$K$7)*-1)</f>
        <v>-</v>
      </c>
      <c r="H1102" s="167" t="str">
        <f>IF('Lineær programmering opg 4'!$C$8=0,"-",((-A1102+'Lineær programmering opg 4'!$M$8)/'Lineær programmering opg 4'!$K$8)*-1)</f>
        <v>-</v>
      </c>
      <c r="I1102" s="167" t="str">
        <f>IF('Lineær programmering opg 4'!$D$8=0,"-",'Lineær programmering opg 4'!$G$8)</f>
        <v>-</v>
      </c>
      <c r="J1102" s="295">
        <f>A1102*'Lineær programmering opg 4'!$C$11+Datatabel!C1102*'Lineær programmering opg 4'!$D$11</f>
        <v>29275.199999999422</v>
      </c>
      <c r="K1102" s="9">
        <f t="shared" si="87"/>
        <v>0</v>
      </c>
      <c r="L1102" s="9">
        <f t="shared" si="88"/>
        <v>0</v>
      </c>
    </row>
    <row r="1103" spans="1:12" ht="15" x14ac:dyDescent="0.25">
      <c r="A1103" s="167">
        <f t="shared" si="86"/>
        <v>213.60000000000292</v>
      </c>
      <c r="B1103" s="325">
        <f t="shared" si="89"/>
        <v>0.89000000000001211</v>
      </c>
      <c r="C1103" s="167">
        <f t="shared" si="85"/>
        <v>52.799999999994156</v>
      </c>
      <c r="D1103" s="167">
        <f>IF('Lineær programmering opg 4'!$M$4=0,"-",(-A1103+'Lineær programmering opg 4'!$M$4)/'Lineær programmering opg 4'!$K$4*-1)</f>
        <v>52.799999999994156</v>
      </c>
      <c r="E1103" s="167">
        <f>IF('Lineær programmering opg 4'!$M$5=0,"-",(-A1103+'Lineær programmering opg 4'!$M$5)/'Lineær programmering opg 4'!$K$5*-1)</f>
        <v>139.79999999999782</v>
      </c>
      <c r="F1103" s="167" t="str">
        <f>IF('Lineær programmering opg 4'!$E$6=0,"-",(-A1103+'Lineær programmering opg 4'!$M$6)/'Lineær programmering opg 4'!$K$6*-1)</f>
        <v>-</v>
      </c>
      <c r="G1103" s="167" t="str">
        <f>IF('Lineær programmering opg 4'!$D$7=0,"-",((-A1103+'Lineær programmering opg 4'!$M$7)/'Lineær programmering opg 4'!$K$7)*-1)</f>
        <v>-</v>
      </c>
      <c r="H1103" s="167" t="str">
        <f>IF('Lineær programmering opg 4'!$C$8=0,"-",((-A1103+'Lineær programmering opg 4'!$M$8)/'Lineær programmering opg 4'!$K$8)*-1)</f>
        <v>-</v>
      </c>
      <c r="I1103" s="167" t="str">
        <f>IF('Lineær programmering opg 4'!$D$8=0,"-",'Lineær programmering opg 4'!$G$8)</f>
        <v>-</v>
      </c>
      <c r="J1103" s="295">
        <f>A1103*'Lineær programmering opg 4'!$C$11+Datatabel!C1103*'Lineær programmering opg 4'!$D$11</f>
        <v>29279.999999999414</v>
      </c>
      <c r="K1103" s="9">
        <f t="shared" si="87"/>
        <v>0</v>
      </c>
      <c r="L1103" s="9">
        <f t="shared" si="88"/>
        <v>0</v>
      </c>
    </row>
    <row r="1104" spans="1:12" ht="15" x14ac:dyDescent="0.25">
      <c r="A1104" s="167">
        <f t="shared" si="86"/>
        <v>213.57600000000292</v>
      </c>
      <c r="B1104" s="325">
        <f t="shared" si="89"/>
        <v>0.88990000000001213</v>
      </c>
      <c r="C1104" s="167">
        <f t="shared" si="85"/>
        <v>52.847999999994158</v>
      </c>
      <c r="D1104" s="167">
        <f>IF('Lineær programmering opg 4'!$M$4=0,"-",(-A1104+'Lineær programmering opg 4'!$M$4)/'Lineær programmering opg 4'!$K$4*-1)</f>
        <v>52.847999999994158</v>
      </c>
      <c r="E1104" s="167">
        <f>IF('Lineær programmering opg 4'!$M$5=0,"-",(-A1104+'Lineær programmering opg 4'!$M$5)/'Lineær programmering opg 4'!$K$5*-1)</f>
        <v>139.81799999999782</v>
      </c>
      <c r="F1104" s="167" t="str">
        <f>IF('Lineær programmering opg 4'!$E$6=0,"-",(-A1104+'Lineær programmering opg 4'!$M$6)/'Lineær programmering opg 4'!$K$6*-1)</f>
        <v>-</v>
      </c>
      <c r="G1104" s="167" t="str">
        <f>IF('Lineær programmering opg 4'!$D$7=0,"-",((-A1104+'Lineær programmering opg 4'!$M$7)/'Lineær programmering opg 4'!$K$7)*-1)</f>
        <v>-</v>
      </c>
      <c r="H1104" s="167" t="str">
        <f>IF('Lineær programmering opg 4'!$C$8=0,"-",((-A1104+'Lineær programmering opg 4'!$M$8)/'Lineær programmering opg 4'!$K$8)*-1)</f>
        <v>-</v>
      </c>
      <c r="I1104" s="167" t="str">
        <f>IF('Lineær programmering opg 4'!$D$8=0,"-",'Lineær programmering opg 4'!$G$8)</f>
        <v>-</v>
      </c>
      <c r="J1104" s="295">
        <f>A1104*'Lineær programmering opg 4'!$C$11+Datatabel!C1104*'Lineær programmering opg 4'!$D$11</f>
        <v>29284.799999999417</v>
      </c>
      <c r="K1104" s="9">
        <f t="shared" si="87"/>
        <v>0</v>
      </c>
      <c r="L1104" s="9">
        <f t="shared" si="88"/>
        <v>0</v>
      </c>
    </row>
    <row r="1105" spans="1:12" ht="15" x14ac:dyDescent="0.25">
      <c r="A1105" s="167">
        <f t="shared" si="86"/>
        <v>213.55200000000292</v>
      </c>
      <c r="B1105" s="325">
        <f t="shared" si="89"/>
        <v>0.88980000000001214</v>
      </c>
      <c r="C1105" s="167">
        <f t="shared" si="85"/>
        <v>52.89599999999416</v>
      </c>
      <c r="D1105" s="167">
        <f>IF('Lineær programmering opg 4'!$M$4=0,"-",(-A1105+'Lineær programmering opg 4'!$M$4)/'Lineær programmering opg 4'!$K$4*-1)</f>
        <v>52.89599999999416</v>
      </c>
      <c r="E1105" s="167">
        <f>IF('Lineær programmering opg 4'!$M$5=0,"-",(-A1105+'Lineær programmering opg 4'!$M$5)/'Lineær programmering opg 4'!$K$5*-1)</f>
        <v>139.83599999999782</v>
      </c>
      <c r="F1105" s="167" t="str">
        <f>IF('Lineær programmering opg 4'!$E$6=0,"-",(-A1105+'Lineær programmering opg 4'!$M$6)/'Lineær programmering opg 4'!$K$6*-1)</f>
        <v>-</v>
      </c>
      <c r="G1105" s="167" t="str">
        <f>IF('Lineær programmering opg 4'!$D$7=0,"-",((-A1105+'Lineær programmering opg 4'!$M$7)/'Lineær programmering opg 4'!$K$7)*-1)</f>
        <v>-</v>
      </c>
      <c r="H1105" s="167" t="str">
        <f>IF('Lineær programmering opg 4'!$C$8=0,"-",((-A1105+'Lineær programmering opg 4'!$M$8)/'Lineær programmering opg 4'!$K$8)*-1)</f>
        <v>-</v>
      </c>
      <c r="I1105" s="167" t="str">
        <f>IF('Lineær programmering opg 4'!$D$8=0,"-",'Lineær programmering opg 4'!$G$8)</f>
        <v>-</v>
      </c>
      <c r="J1105" s="295">
        <f>A1105*'Lineær programmering opg 4'!$C$11+Datatabel!C1105*'Lineær programmering opg 4'!$D$11</f>
        <v>29289.599999999416</v>
      </c>
      <c r="K1105" s="9">
        <f t="shared" si="87"/>
        <v>0</v>
      </c>
      <c r="L1105" s="9">
        <f t="shared" si="88"/>
        <v>0</v>
      </c>
    </row>
    <row r="1106" spans="1:12" ht="15" x14ac:dyDescent="0.25">
      <c r="A1106" s="167">
        <f t="shared" si="86"/>
        <v>213.52800000000292</v>
      </c>
      <c r="B1106" s="325">
        <f t="shared" si="89"/>
        <v>0.88970000000001215</v>
      </c>
      <c r="C1106" s="167">
        <f t="shared" si="85"/>
        <v>52.943999999994162</v>
      </c>
      <c r="D1106" s="167">
        <f>IF('Lineær programmering opg 4'!$M$4=0,"-",(-A1106+'Lineær programmering opg 4'!$M$4)/'Lineær programmering opg 4'!$K$4*-1)</f>
        <v>52.943999999994162</v>
      </c>
      <c r="E1106" s="167">
        <f>IF('Lineær programmering opg 4'!$M$5=0,"-",(-A1106+'Lineær programmering opg 4'!$M$5)/'Lineær programmering opg 4'!$K$5*-1)</f>
        <v>139.85399999999782</v>
      </c>
      <c r="F1106" s="167" t="str">
        <f>IF('Lineær programmering opg 4'!$E$6=0,"-",(-A1106+'Lineær programmering opg 4'!$M$6)/'Lineær programmering opg 4'!$K$6*-1)</f>
        <v>-</v>
      </c>
      <c r="G1106" s="167" t="str">
        <f>IF('Lineær programmering opg 4'!$D$7=0,"-",((-A1106+'Lineær programmering opg 4'!$M$7)/'Lineær programmering opg 4'!$K$7)*-1)</f>
        <v>-</v>
      </c>
      <c r="H1106" s="167" t="str">
        <f>IF('Lineær programmering opg 4'!$C$8=0,"-",((-A1106+'Lineær programmering opg 4'!$M$8)/'Lineær programmering opg 4'!$K$8)*-1)</f>
        <v>-</v>
      </c>
      <c r="I1106" s="167" t="str">
        <f>IF('Lineær programmering opg 4'!$D$8=0,"-",'Lineær programmering opg 4'!$G$8)</f>
        <v>-</v>
      </c>
      <c r="J1106" s="295">
        <f>A1106*'Lineær programmering opg 4'!$C$11+Datatabel!C1106*'Lineær programmering opg 4'!$D$11</f>
        <v>29294.399999999416</v>
      </c>
      <c r="K1106" s="9">
        <f t="shared" si="87"/>
        <v>0</v>
      </c>
      <c r="L1106" s="9">
        <f t="shared" si="88"/>
        <v>0</v>
      </c>
    </row>
    <row r="1107" spans="1:12" ht="15" x14ac:dyDescent="0.25">
      <c r="A1107" s="167">
        <f t="shared" si="86"/>
        <v>213.50400000000292</v>
      </c>
      <c r="B1107" s="325">
        <f t="shared" si="89"/>
        <v>0.88960000000001216</v>
      </c>
      <c r="C1107" s="167">
        <f t="shared" si="85"/>
        <v>52.991999999994164</v>
      </c>
      <c r="D1107" s="167">
        <f>IF('Lineær programmering opg 4'!$M$4=0,"-",(-A1107+'Lineær programmering opg 4'!$M$4)/'Lineær programmering opg 4'!$K$4*-1)</f>
        <v>52.991999999994164</v>
      </c>
      <c r="E1107" s="167">
        <f>IF('Lineær programmering opg 4'!$M$5=0,"-",(-A1107+'Lineær programmering opg 4'!$M$5)/'Lineær programmering opg 4'!$K$5*-1)</f>
        <v>139.87199999999783</v>
      </c>
      <c r="F1107" s="167" t="str">
        <f>IF('Lineær programmering opg 4'!$E$6=0,"-",(-A1107+'Lineær programmering opg 4'!$M$6)/'Lineær programmering opg 4'!$K$6*-1)</f>
        <v>-</v>
      </c>
      <c r="G1107" s="167" t="str">
        <f>IF('Lineær programmering opg 4'!$D$7=0,"-",((-A1107+'Lineær programmering opg 4'!$M$7)/'Lineær programmering opg 4'!$K$7)*-1)</f>
        <v>-</v>
      </c>
      <c r="H1107" s="167" t="str">
        <f>IF('Lineær programmering opg 4'!$C$8=0,"-",((-A1107+'Lineær programmering opg 4'!$M$8)/'Lineær programmering opg 4'!$K$8)*-1)</f>
        <v>-</v>
      </c>
      <c r="I1107" s="167" t="str">
        <f>IF('Lineær programmering opg 4'!$D$8=0,"-",'Lineær programmering opg 4'!$G$8)</f>
        <v>-</v>
      </c>
      <c r="J1107" s="295">
        <f>A1107*'Lineær programmering opg 4'!$C$11+Datatabel!C1107*'Lineær programmering opg 4'!$D$11</f>
        <v>29299.199999999415</v>
      </c>
      <c r="K1107" s="9">
        <f t="shared" si="87"/>
        <v>0</v>
      </c>
      <c r="L1107" s="9">
        <f t="shared" si="88"/>
        <v>0</v>
      </c>
    </row>
    <row r="1108" spans="1:12" ht="15" x14ac:dyDescent="0.25">
      <c r="A1108" s="167">
        <f t="shared" si="86"/>
        <v>213.48000000000292</v>
      </c>
      <c r="B1108" s="325">
        <f t="shared" si="89"/>
        <v>0.88950000000001217</v>
      </c>
      <c r="C1108" s="167">
        <f t="shared" si="85"/>
        <v>53.039999999994166</v>
      </c>
      <c r="D1108" s="167">
        <f>IF('Lineær programmering opg 4'!$M$4=0,"-",(-A1108+'Lineær programmering opg 4'!$M$4)/'Lineær programmering opg 4'!$K$4*-1)</f>
        <v>53.039999999994166</v>
      </c>
      <c r="E1108" s="167">
        <f>IF('Lineær programmering opg 4'!$M$5=0,"-",(-A1108+'Lineær programmering opg 4'!$M$5)/'Lineær programmering opg 4'!$K$5*-1)</f>
        <v>139.88999999999783</v>
      </c>
      <c r="F1108" s="167" t="str">
        <f>IF('Lineær programmering opg 4'!$E$6=0,"-",(-A1108+'Lineær programmering opg 4'!$M$6)/'Lineær programmering opg 4'!$K$6*-1)</f>
        <v>-</v>
      </c>
      <c r="G1108" s="167" t="str">
        <f>IF('Lineær programmering opg 4'!$D$7=0,"-",((-A1108+'Lineær programmering opg 4'!$M$7)/'Lineær programmering opg 4'!$K$7)*-1)</f>
        <v>-</v>
      </c>
      <c r="H1108" s="167" t="str">
        <f>IF('Lineær programmering opg 4'!$C$8=0,"-",((-A1108+'Lineær programmering opg 4'!$M$8)/'Lineær programmering opg 4'!$K$8)*-1)</f>
        <v>-</v>
      </c>
      <c r="I1108" s="167" t="str">
        <f>IF('Lineær programmering opg 4'!$D$8=0,"-",'Lineær programmering opg 4'!$G$8)</f>
        <v>-</v>
      </c>
      <c r="J1108" s="295">
        <f>A1108*'Lineær programmering opg 4'!$C$11+Datatabel!C1108*'Lineær programmering opg 4'!$D$11</f>
        <v>29303.999999999418</v>
      </c>
      <c r="K1108" s="9">
        <f t="shared" si="87"/>
        <v>0</v>
      </c>
      <c r="L1108" s="9">
        <f t="shared" si="88"/>
        <v>0</v>
      </c>
    </row>
    <row r="1109" spans="1:12" ht="15" x14ac:dyDescent="0.25">
      <c r="A1109" s="167">
        <f t="shared" si="86"/>
        <v>213.45600000000292</v>
      </c>
      <c r="B1109" s="325">
        <f t="shared" si="89"/>
        <v>0.88940000000001218</v>
      </c>
      <c r="C1109" s="167">
        <f t="shared" si="85"/>
        <v>53.087999999994167</v>
      </c>
      <c r="D1109" s="167">
        <f>IF('Lineær programmering opg 4'!$M$4=0,"-",(-A1109+'Lineær programmering opg 4'!$M$4)/'Lineær programmering opg 4'!$K$4*-1)</f>
        <v>53.087999999994167</v>
      </c>
      <c r="E1109" s="167">
        <f>IF('Lineær programmering opg 4'!$M$5=0,"-",(-A1109+'Lineær programmering opg 4'!$M$5)/'Lineær programmering opg 4'!$K$5*-1)</f>
        <v>139.90799999999783</v>
      </c>
      <c r="F1109" s="167" t="str">
        <f>IF('Lineær programmering opg 4'!$E$6=0,"-",(-A1109+'Lineær programmering opg 4'!$M$6)/'Lineær programmering opg 4'!$K$6*-1)</f>
        <v>-</v>
      </c>
      <c r="G1109" s="167" t="str">
        <f>IF('Lineær programmering opg 4'!$D$7=0,"-",((-A1109+'Lineær programmering opg 4'!$M$7)/'Lineær programmering opg 4'!$K$7)*-1)</f>
        <v>-</v>
      </c>
      <c r="H1109" s="167" t="str">
        <f>IF('Lineær programmering opg 4'!$C$8=0,"-",((-A1109+'Lineær programmering opg 4'!$M$8)/'Lineær programmering opg 4'!$K$8)*-1)</f>
        <v>-</v>
      </c>
      <c r="I1109" s="167" t="str">
        <f>IF('Lineær programmering opg 4'!$D$8=0,"-",'Lineær programmering opg 4'!$G$8)</f>
        <v>-</v>
      </c>
      <c r="J1109" s="295">
        <f>A1109*'Lineær programmering opg 4'!$C$11+Datatabel!C1109*'Lineær programmering opg 4'!$D$11</f>
        <v>29308.799999999417</v>
      </c>
      <c r="K1109" s="9">
        <f t="shared" si="87"/>
        <v>0</v>
      </c>
      <c r="L1109" s="9">
        <f t="shared" si="88"/>
        <v>0</v>
      </c>
    </row>
    <row r="1110" spans="1:12" ht="15" x14ac:dyDescent="0.25">
      <c r="A1110" s="167">
        <f t="shared" si="86"/>
        <v>213.43200000000292</v>
      </c>
      <c r="B1110" s="325">
        <f t="shared" si="89"/>
        <v>0.88930000000001219</v>
      </c>
      <c r="C1110" s="167">
        <f t="shared" si="85"/>
        <v>53.135999999994169</v>
      </c>
      <c r="D1110" s="167">
        <f>IF('Lineær programmering opg 4'!$M$4=0,"-",(-A1110+'Lineær programmering opg 4'!$M$4)/'Lineær programmering opg 4'!$K$4*-1)</f>
        <v>53.135999999994169</v>
      </c>
      <c r="E1110" s="167">
        <f>IF('Lineær programmering opg 4'!$M$5=0,"-",(-A1110+'Lineær programmering opg 4'!$M$5)/'Lineær programmering opg 4'!$K$5*-1)</f>
        <v>139.92599999999783</v>
      </c>
      <c r="F1110" s="167" t="str">
        <f>IF('Lineær programmering opg 4'!$E$6=0,"-",(-A1110+'Lineær programmering opg 4'!$M$6)/'Lineær programmering opg 4'!$K$6*-1)</f>
        <v>-</v>
      </c>
      <c r="G1110" s="167" t="str">
        <f>IF('Lineær programmering opg 4'!$D$7=0,"-",((-A1110+'Lineær programmering opg 4'!$M$7)/'Lineær programmering opg 4'!$K$7)*-1)</f>
        <v>-</v>
      </c>
      <c r="H1110" s="167" t="str">
        <f>IF('Lineær programmering opg 4'!$C$8=0,"-",((-A1110+'Lineær programmering opg 4'!$M$8)/'Lineær programmering opg 4'!$K$8)*-1)</f>
        <v>-</v>
      </c>
      <c r="I1110" s="167" t="str">
        <f>IF('Lineær programmering opg 4'!$D$8=0,"-",'Lineær programmering opg 4'!$G$8)</f>
        <v>-</v>
      </c>
      <c r="J1110" s="295">
        <f>A1110*'Lineær programmering opg 4'!$C$11+Datatabel!C1110*'Lineær programmering opg 4'!$D$11</f>
        <v>29313.599999999416</v>
      </c>
      <c r="K1110" s="9">
        <f t="shared" si="87"/>
        <v>0</v>
      </c>
      <c r="L1110" s="9">
        <f t="shared" si="88"/>
        <v>0</v>
      </c>
    </row>
    <row r="1111" spans="1:12" ht="15" x14ac:dyDescent="0.25">
      <c r="A1111" s="167">
        <f t="shared" si="86"/>
        <v>213.40800000000291</v>
      </c>
      <c r="B1111" s="325">
        <f t="shared" si="89"/>
        <v>0.8892000000000122</v>
      </c>
      <c r="C1111" s="167">
        <f t="shared" si="85"/>
        <v>53.183999999994171</v>
      </c>
      <c r="D1111" s="167">
        <f>IF('Lineær programmering opg 4'!$M$4=0,"-",(-A1111+'Lineær programmering opg 4'!$M$4)/'Lineær programmering opg 4'!$K$4*-1)</f>
        <v>53.183999999994171</v>
      </c>
      <c r="E1111" s="167">
        <f>IF('Lineær programmering opg 4'!$M$5=0,"-",(-A1111+'Lineær programmering opg 4'!$M$5)/'Lineær programmering opg 4'!$K$5*-1)</f>
        <v>139.94399999999783</v>
      </c>
      <c r="F1111" s="167" t="str">
        <f>IF('Lineær programmering opg 4'!$E$6=0,"-",(-A1111+'Lineær programmering opg 4'!$M$6)/'Lineær programmering opg 4'!$K$6*-1)</f>
        <v>-</v>
      </c>
      <c r="G1111" s="167" t="str">
        <f>IF('Lineær programmering opg 4'!$D$7=0,"-",((-A1111+'Lineær programmering opg 4'!$M$7)/'Lineær programmering opg 4'!$K$7)*-1)</f>
        <v>-</v>
      </c>
      <c r="H1111" s="167" t="str">
        <f>IF('Lineær programmering opg 4'!$C$8=0,"-",((-A1111+'Lineær programmering opg 4'!$M$8)/'Lineær programmering opg 4'!$K$8)*-1)</f>
        <v>-</v>
      </c>
      <c r="I1111" s="167" t="str">
        <f>IF('Lineær programmering opg 4'!$D$8=0,"-",'Lineær programmering opg 4'!$G$8)</f>
        <v>-</v>
      </c>
      <c r="J1111" s="295">
        <f>A1111*'Lineær programmering opg 4'!$C$11+Datatabel!C1111*'Lineær programmering opg 4'!$D$11</f>
        <v>29318.399999999416</v>
      </c>
      <c r="K1111" s="9">
        <f t="shared" si="87"/>
        <v>0</v>
      </c>
      <c r="L1111" s="9">
        <f t="shared" si="88"/>
        <v>0</v>
      </c>
    </row>
    <row r="1112" spans="1:12" ht="15" x14ac:dyDescent="0.25">
      <c r="A1112" s="167">
        <f t="shared" si="86"/>
        <v>213.38400000000294</v>
      </c>
      <c r="B1112" s="325">
        <f t="shared" si="89"/>
        <v>0.88910000000001221</v>
      </c>
      <c r="C1112" s="167">
        <f t="shared" si="85"/>
        <v>53.231999999994116</v>
      </c>
      <c r="D1112" s="167">
        <f>IF('Lineær programmering opg 4'!$M$4=0,"-",(-A1112+'Lineær programmering opg 4'!$M$4)/'Lineær programmering opg 4'!$K$4*-1)</f>
        <v>53.231999999994116</v>
      </c>
      <c r="E1112" s="167">
        <f>IF('Lineær programmering opg 4'!$M$5=0,"-",(-A1112+'Lineær programmering opg 4'!$M$5)/'Lineær programmering opg 4'!$K$5*-1)</f>
        <v>139.9619999999978</v>
      </c>
      <c r="F1112" s="167" t="str">
        <f>IF('Lineær programmering opg 4'!$E$6=0,"-",(-A1112+'Lineær programmering opg 4'!$M$6)/'Lineær programmering opg 4'!$K$6*-1)</f>
        <v>-</v>
      </c>
      <c r="G1112" s="167" t="str">
        <f>IF('Lineær programmering opg 4'!$D$7=0,"-",((-A1112+'Lineær programmering opg 4'!$M$7)/'Lineær programmering opg 4'!$K$7)*-1)</f>
        <v>-</v>
      </c>
      <c r="H1112" s="167" t="str">
        <f>IF('Lineær programmering opg 4'!$C$8=0,"-",((-A1112+'Lineær programmering opg 4'!$M$8)/'Lineær programmering opg 4'!$K$8)*-1)</f>
        <v>-</v>
      </c>
      <c r="I1112" s="167" t="str">
        <f>IF('Lineær programmering opg 4'!$D$8=0,"-",'Lineær programmering opg 4'!$G$8)</f>
        <v>-</v>
      </c>
      <c r="J1112" s="295">
        <f>A1112*'Lineær programmering opg 4'!$C$11+Datatabel!C1112*'Lineær programmering opg 4'!$D$11</f>
        <v>29323.199999999408</v>
      </c>
      <c r="K1112" s="9">
        <f t="shared" si="87"/>
        <v>0</v>
      </c>
      <c r="L1112" s="9">
        <f t="shared" si="88"/>
        <v>0</v>
      </c>
    </row>
    <row r="1113" spans="1:12" ht="15" x14ac:dyDescent="0.25">
      <c r="A1113" s="167">
        <f t="shared" si="86"/>
        <v>213.36000000000294</v>
      </c>
      <c r="B1113" s="325">
        <f t="shared" si="89"/>
        <v>0.88900000000001222</v>
      </c>
      <c r="C1113" s="167">
        <f t="shared" si="85"/>
        <v>53.279999999994118</v>
      </c>
      <c r="D1113" s="167">
        <f>IF('Lineær programmering opg 4'!$M$4=0,"-",(-A1113+'Lineær programmering opg 4'!$M$4)/'Lineær programmering opg 4'!$K$4*-1)</f>
        <v>53.279999999994118</v>
      </c>
      <c r="E1113" s="167">
        <f>IF('Lineær programmering opg 4'!$M$5=0,"-",(-A1113+'Lineær programmering opg 4'!$M$5)/'Lineær programmering opg 4'!$K$5*-1)</f>
        <v>139.9799999999978</v>
      </c>
      <c r="F1113" s="167" t="str">
        <f>IF('Lineær programmering opg 4'!$E$6=0,"-",(-A1113+'Lineær programmering opg 4'!$M$6)/'Lineær programmering opg 4'!$K$6*-1)</f>
        <v>-</v>
      </c>
      <c r="G1113" s="167" t="str">
        <f>IF('Lineær programmering opg 4'!$D$7=0,"-",((-A1113+'Lineær programmering opg 4'!$M$7)/'Lineær programmering opg 4'!$K$7)*-1)</f>
        <v>-</v>
      </c>
      <c r="H1113" s="167" t="str">
        <f>IF('Lineær programmering opg 4'!$C$8=0,"-",((-A1113+'Lineær programmering opg 4'!$M$8)/'Lineær programmering opg 4'!$K$8)*-1)</f>
        <v>-</v>
      </c>
      <c r="I1113" s="167" t="str">
        <f>IF('Lineær programmering opg 4'!$D$8=0,"-",'Lineær programmering opg 4'!$G$8)</f>
        <v>-</v>
      </c>
      <c r="J1113" s="295">
        <f>A1113*'Lineær programmering opg 4'!$C$11+Datatabel!C1113*'Lineær programmering opg 4'!$D$11</f>
        <v>29327.999999999411</v>
      </c>
      <c r="K1113" s="9">
        <f t="shared" si="87"/>
        <v>0</v>
      </c>
      <c r="L1113" s="9">
        <f t="shared" si="88"/>
        <v>0</v>
      </c>
    </row>
    <row r="1114" spans="1:12" ht="15" x14ac:dyDescent="0.25">
      <c r="A1114" s="167">
        <f t="shared" si="86"/>
        <v>213.33600000000294</v>
      </c>
      <c r="B1114" s="325">
        <f t="shared" si="89"/>
        <v>0.88890000000001224</v>
      </c>
      <c r="C1114" s="167">
        <f t="shared" si="85"/>
        <v>53.32799999999412</v>
      </c>
      <c r="D1114" s="167">
        <f>IF('Lineær programmering opg 4'!$M$4=0,"-",(-A1114+'Lineær programmering opg 4'!$M$4)/'Lineær programmering opg 4'!$K$4*-1)</f>
        <v>53.32799999999412</v>
      </c>
      <c r="E1114" s="167">
        <f>IF('Lineær programmering opg 4'!$M$5=0,"-",(-A1114+'Lineær programmering opg 4'!$M$5)/'Lineær programmering opg 4'!$K$5*-1)</f>
        <v>139.9979999999978</v>
      </c>
      <c r="F1114" s="167" t="str">
        <f>IF('Lineær programmering opg 4'!$E$6=0,"-",(-A1114+'Lineær programmering opg 4'!$M$6)/'Lineær programmering opg 4'!$K$6*-1)</f>
        <v>-</v>
      </c>
      <c r="G1114" s="167" t="str">
        <f>IF('Lineær programmering opg 4'!$D$7=0,"-",((-A1114+'Lineær programmering opg 4'!$M$7)/'Lineær programmering opg 4'!$K$7)*-1)</f>
        <v>-</v>
      </c>
      <c r="H1114" s="167" t="str">
        <f>IF('Lineær programmering opg 4'!$C$8=0,"-",((-A1114+'Lineær programmering opg 4'!$M$8)/'Lineær programmering opg 4'!$K$8)*-1)</f>
        <v>-</v>
      </c>
      <c r="I1114" s="167" t="str">
        <f>IF('Lineær programmering opg 4'!$D$8=0,"-",'Lineær programmering opg 4'!$G$8)</f>
        <v>-</v>
      </c>
      <c r="J1114" s="295">
        <f>A1114*'Lineær programmering opg 4'!$C$11+Datatabel!C1114*'Lineær programmering opg 4'!$D$11</f>
        <v>29332.79999999941</v>
      </c>
      <c r="K1114" s="9">
        <f t="shared" si="87"/>
        <v>0</v>
      </c>
      <c r="L1114" s="9">
        <f t="shared" si="88"/>
        <v>0</v>
      </c>
    </row>
    <row r="1115" spans="1:12" ht="15" x14ac:dyDescent="0.25">
      <c r="A1115" s="167">
        <f t="shared" si="86"/>
        <v>213.31200000000294</v>
      </c>
      <c r="B1115" s="325">
        <f t="shared" si="89"/>
        <v>0.88880000000001225</v>
      </c>
      <c r="C1115" s="167">
        <f t="shared" si="85"/>
        <v>53.375999999994121</v>
      </c>
      <c r="D1115" s="167">
        <f>IF('Lineær programmering opg 4'!$M$4=0,"-",(-A1115+'Lineær programmering opg 4'!$M$4)/'Lineær programmering opg 4'!$K$4*-1)</f>
        <v>53.375999999994121</v>
      </c>
      <c r="E1115" s="167">
        <f>IF('Lineær programmering opg 4'!$M$5=0,"-",(-A1115+'Lineær programmering opg 4'!$M$5)/'Lineær programmering opg 4'!$K$5*-1)</f>
        <v>140.0159999999978</v>
      </c>
      <c r="F1115" s="167" t="str">
        <f>IF('Lineær programmering opg 4'!$E$6=0,"-",(-A1115+'Lineær programmering opg 4'!$M$6)/'Lineær programmering opg 4'!$K$6*-1)</f>
        <v>-</v>
      </c>
      <c r="G1115" s="167" t="str">
        <f>IF('Lineær programmering opg 4'!$D$7=0,"-",((-A1115+'Lineær programmering opg 4'!$M$7)/'Lineær programmering opg 4'!$K$7)*-1)</f>
        <v>-</v>
      </c>
      <c r="H1115" s="167" t="str">
        <f>IF('Lineær programmering opg 4'!$C$8=0,"-",((-A1115+'Lineær programmering opg 4'!$M$8)/'Lineær programmering opg 4'!$K$8)*-1)</f>
        <v>-</v>
      </c>
      <c r="I1115" s="167" t="str">
        <f>IF('Lineær programmering opg 4'!$D$8=0,"-",'Lineær programmering opg 4'!$G$8)</f>
        <v>-</v>
      </c>
      <c r="J1115" s="295">
        <f>A1115*'Lineær programmering opg 4'!$C$11+Datatabel!C1115*'Lineær programmering opg 4'!$D$11</f>
        <v>29337.599999999413</v>
      </c>
      <c r="K1115" s="9">
        <f t="shared" si="87"/>
        <v>0</v>
      </c>
      <c r="L1115" s="9">
        <f t="shared" si="88"/>
        <v>0</v>
      </c>
    </row>
    <row r="1116" spans="1:12" ht="15" x14ac:dyDescent="0.25">
      <c r="A1116" s="167">
        <f t="shared" si="86"/>
        <v>213.28800000000294</v>
      </c>
      <c r="B1116" s="325">
        <f t="shared" si="89"/>
        <v>0.88870000000001226</v>
      </c>
      <c r="C1116" s="167">
        <f t="shared" si="85"/>
        <v>53.423999999994123</v>
      </c>
      <c r="D1116" s="167">
        <f>IF('Lineær programmering opg 4'!$M$4=0,"-",(-A1116+'Lineær programmering opg 4'!$M$4)/'Lineær programmering opg 4'!$K$4*-1)</f>
        <v>53.423999999994123</v>
      </c>
      <c r="E1116" s="167">
        <f>IF('Lineær programmering opg 4'!$M$5=0,"-",(-A1116+'Lineær programmering opg 4'!$M$5)/'Lineær programmering opg 4'!$K$5*-1)</f>
        <v>140.0339999999978</v>
      </c>
      <c r="F1116" s="167" t="str">
        <f>IF('Lineær programmering opg 4'!$E$6=0,"-",(-A1116+'Lineær programmering opg 4'!$M$6)/'Lineær programmering opg 4'!$K$6*-1)</f>
        <v>-</v>
      </c>
      <c r="G1116" s="167" t="str">
        <f>IF('Lineær programmering opg 4'!$D$7=0,"-",((-A1116+'Lineær programmering opg 4'!$M$7)/'Lineær programmering opg 4'!$K$7)*-1)</f>
        <v>-</v>
      </c>
      <c r="H1116" s="167" t="str">
        <f>IF('Lineær programmering opg 4'!$C$8=0,"-",((-A1116+'Lineær programmering opg 4'!$M$8)/'Lineær programmering opg 4'!$K$8)*-1)</f>
        <v>-</v>
      </c>
      <c r="I1116" s="167" t="str">
        <f>IF('Lineær programmering opg 4'!$D$8=0,"-",'Lineær programmering opg 4'!$G$8)</f>
        <v>-</v>
      </c>
      <c r="J1116" s="295">
        <f>A1116*'Lineær programmering opg 4'!$C$11+Datatabel!C1116*'Lineær programmering opg 4'!$D$11</f>
        <v>29342.399999999412</v>
      </c>
      <c r="K1116" s="9">
        <f t="shared" si="87"/>
        <v>0</v>
      </c>
      <c r="L1116" s="9">
        <f t="shared" si="88"/>
        <v>0</v>
      </c>
    </row>
    <row r="1117" spans="1:12" ht="15" x14ac:dyDescent="0.25">
      <c r="A1117" s="167">
        <f t="shared" si="86"/>
        <v>213.26400000000294</v>
      </c>
      <c r="B1117" s="325">
        <f t="shared" si="89"/>
        <v>0.88860000000001227</v>
      </c>
      <c r="C1117" s="167">
        <f t="shared" si="85"/>
        <v>53.471999999994125</v>
      </c>
      <c r="D1117" s="167">
        <f>IF('Lineær programmering opg 4'!$M$4=0,"-",(-A1117+'Lineær programmering opg 4'!$M$4)/'Lineær programmering opg 4'!$K$4*-1)</f>
        <v>53.471999999994125</v>
      </c>
      <c r="E1117" s="167">
        <f>IF('Lineær programmering opg 4'!$M$5=0,"-",(-A1117+'Lineær programmering opg 4'!$M$5)/'Lineær programmering opg 4'!$K$5*-1)</f>
        <v>140.0519999999978</v>
      </c>
      <c r="F1117" s="167" t="str">
        <f>IF('Lineær programmering opg 4'!$E$6=0,"-",(-A1117+'Lineær programmering opg 4'!$M$6)/'Lineær programmering opg 4'!$K$6*-1)</f>
        <v>-</v>
      </c>
      <c r="G1117" s="167" t="str">
        <f>IF('Lineær programmering opg 4'!$D$7=0,"-",((-A1117+'Lineær programmering opg 4'!$M$7)/'Lineær programmering opg 4'!$K$7)*-1)</f>
        <v>-</v>
      </c>
      <c r="H1117" s="167" t="str">
        <f>IF('Lineær programmering opg 4'!$C$8=0,"-",((-A1117+'Lineær programmering opg 4'!$M$8)/'Lineær programmering opg 4'!$K$8)*-1)</f>
        <v>-</v>
      </c>
      <c r="I1117" s="167" t="str">
        <f>IF('Lineær programmering opg 4'!$D$8=0,"-",'Lineær programmering opg 4'!$G$8)</f>
        <v>-</v>
      </c>
      <c r="J1117" s="295">
        <f>A1117*'Lineær programmering opg 4'!$C$11+Datatabel!C1117*'Lineær programmering opg 4'!$D$11</f>
        <v>29347.199999999411</v>
      </c>
      <c r="K1117" s="9">
        <f t="shared" si="87"/>
        <v>0</v>
      </c>
      <c r="L1117" s="9">
        <f t="shared" si="88"/>
        <v>0</v>
      </c>
    </row>
    <row r="1118" spans="1:12" ht="15" x14ac:dyDescent="0.25">
      <c r="A1118" s="167">
        <f t="shared" si="86"/>
        <v>213.24000000000294</v>
      </c>
      <c r="B1118" s="325">
        <f t="shared" si="89"/>
        <v>0.88850000000001228</v>
      </c>
      <c r="C1118" s="167">
        <f t="shared" si="85"/>
        <v>53.519999999994127</v>
      </c>
      <c r="D1118" s="167">
        <f>IF('Lineær programmering opg 4'!$M$4=0,"-",(-A1118+'Lineær programmering opg 4'!$M$4)/'Lineær programmering opg 4'!$K$4*-1)</f>
        <v>53.519999999994127</v>
      </c>
      <c r="E1118" s="167">
        <f>IF('Lineær programmering opg 4'!$M$5=0,"-",(-A1118+'Lineær programmering opg 4'!$M$5)/'Lineær programmering opg 4'!$K$5*-1)</f>
        <v>140.0699999999978</v>
      </c>
      <c r="F1118" s="167" t="str">
        <f>IF('Lineær programmering opg 4'!$E$6=0,"-",(-A1118+'Lineær programmering opg 4'!$M$6)/'Lineær programmering opg 4'!$K$6*-1)</f>
        <v>-</v>
      </c>
      <c r="G1118" s="167" t="str">
        <f>IF('Lineær programmering opg 4'!$D$7=0,"-",((-A1118+'Lineær programmering opg 4'!$M$7)/'Lineær programmering opg 4'!$K$7)*-1)</f>
        <v>-</v>
      </c>
      <c r="H1118" s="167" t="str">
        <f>IF('Lineær programmering opg 4'!$C$8=0,"-",((-A1118+'Lineær programmering opg 4'!$M$8)/'Lineær programmering opg 4'!$K$8)*-1)</f>
        <v>-</v>
      </c>
      <c r="I1118" s="167" t="str">
        <f>IF('Lineær programmering opg 4'!$D$8=0,"-",'Lineær programmering opg 4'!$G$8)</f>
        <v>-</v>
      </c>
      <c r="J1118" s="295">
        <f>A1118*'Lineær programmering opg 4'!$C$11+Datatabel!C1118*'Lineær programmering opg 4'!$D$11</f>
        <v>29351.999999999414</v>
      </c>
      <c r="K1118" s="9">
        <f t="shared" si="87"/>
        <v>0</v>
      </c>
      <c r="L1118" s="9">
        <f t="shared" si="88"/>
        <v>0</v>
      </c>
    </row>
    <row r="1119" spans="1:12" ht="15" x14ac:dyDescent="0.25">
      <c r="A1119" s="167">
        <f t="shared" si="86"/>
        <v>213.21600000000296</v>
      </c>
      <c r="B1119" s="325">
        <f t="shared" si="89"/>
        <v>0.88840000000001229</v>
      </c>
      <c r="C1119" s="167">
        <f t="shared" si="85"/>
        <v>53.567999999994072</v>
      </c>
      <c r="D1119" s="167">
        <f>IF('Lineær programmering opg 4'!$M$4=0,"-",(-A1119+'Lineær programmering opg 4'!$M$4)/'Lineær programmering opg 4'!$K$4*-1)</f>
        <v>53.567999999994072</v>
      </c>
      <c r="E1119" s="167">
        <f>IF('Lineær programmering opg 4'!$M$5=0,"-",(-A1119+'Lineær programmering opg 4'!$M$5)/'Lineær programmering opg 4'!$K$5*-1)</f>
        <v>140.08799999999778</v>
      </c>
      <c r="F1119" s="167" t="str">
        <f>IF('Lineær programmering opg 4'!$E$6=0,"-",(-A1119+'Lineær programmering opg 4'!$M$6)/'Lineær programmering opg 4'!$K$6*-1)</f>
        <v>-</v>
      </c>
      <c r="G1119" s="167" t="str">
        <f>IF('Lineær programmering opg 4'!$D$7=0,"-",((-A1119+'Lineær programmering opg 4'!$M$7)/'Lineær programmering opg 4'!$K$7)*-1)</f>
        <v>-</v>
      </c>
      <c r="H1119" s="167" t="str">
        <f>IF('Lineær programmering opg 4'!$C$8=0,"-",((-A1119+'Lineær programmering opg 4'!$M$8)/'Lineær programmering opg 4'!$K$8)*-1)</f>
        <v>-</v>
      </c>
      <c r="I1119" s="167" t="str">
        <f>IF('Lineær programmering opg 4'!$D$8=0,"-",'Lineær programmering opg 4'!$G$8)</f>
        <v>-</v>
      </c>
      <c r="J1119" s="295">
        <f>A1119*'Lineær programmering opg 4'!$C$11+Datatabel!C1119*'Lineær programmering opg 4'!$D$11</f>
        <v>29356.799999999406</v>
      </c>
      <c r="K1119" s="9">
        <f t="shared" si="87"/>
        <v>0</v>
      </c>
      <c r="L1119" s="9">
        <f t="shared" si="88"/>
        <v>0</v>
      </c>
    </row>
    <row r="1120" spans="1:12" ht="15" x14ac:dyDescent="0.25">
      <c r="A1120" s="167">
        <f t="shared" si="86"/>
        <v>213.19200000000296</v>
      </c>
      <c r="B1120" s="325">
        <f t="shared" si="89"/>
        <v>0.8883000000000123</v>
      </c>
      <c r="C1120" s="167">
        <f t="shared" si="85"/>
        <v>53.615999999994074</v>
      </c>
      <c r="D1120" s="167">
        <f>IF('Lineær programmering opg 4'!$M$4=0,"-",(-A1120+'Lineær programmering opg 4'!$M$4)/'Lineær programmering opg 4'!$K$4*-1)</f>
        <v>53.615999999994074</v>
      </c>
      <c r="E1120" s="167">
        <f>IF('Lineær programmering opg 4'!$M$5=0,"-",(-A1120+'Lineær programmering opg 4'!$M$5)/'Lineær programmering opg 4'!$K$5*-1)</f>
        <v>140.10599999999778</v>
      </c>
      <c r="F1120" s="167" t="str">
        <f>IF('Lineær programmering opg 4'!$E$6=0,"-",(-A1120+'Lineær programmering opg 4'!$M$6)/'Lineær programmering opg 4'!$K$6*-1)</f>
        <v>-</v>
      </c>
      <c r="G1120" s="167" t="str">
        <f>IF('Lineær programmering opg 4'!$D$7=0,"-",((-A1120+'Lineær programmering opg 4'!$M$7)/'Lineær programmering opg 4'!$K$7)*-1)</f>
        <v>-</v>
      </c>
      <c r="H1120" s="167" t="str">
        <f>IF('Lineær programmering opg 4'!$C$8=0,"-",((-A1120+'Lineær programmering opg 4'!$M$8)/'Lineær programmering opg 4'!$K$8)*-1)</f>
        <v>-</v>
      </c>
      <c r="I1120" s="167" t="str">
        <f>IF('Lineær programmering opg 4'!$D$8=0,"-",'Lineær programmering opg 4'!$G$8)</f>
        <v>-</v>
      </c>
      <c r="J1120" s="295">
        <f>A1120*'Lineær programmering opg 4'!$C$11+Datatabel!C1120*'Lineær programmering opg 4'!$D$11</f>
        <v>29361.599999999406</v>
      </c>
      <c r="K1120" s="9">
        <f t="shared" si="87"/>
        <v>0</v>
      </c>
      <c r="L1120" s="9">
        <f t="shared" si="88"/>
        <v>0</v>
      </c>
    </row>
    <row r="1121" spans="1:12" ht="15" x14ac:dyDescent="0.25">
      <c r="A1121" s="167">
        <f t="shared" si="86"/>
        <v>213.16800000000296</v>
      </c>
      <c r="B1121" s="325">
        <f t="shared" si="89"/>
        <v>0.88820000000001231</v>
      </c>
      <c r="C1121" s="167">
        <f t="shared" si="85"/>
        <v>53.663999999994076</v>
      </c>
      <c r="D1121" s="167">
        <f>IF('Lineær programmering opg 4'!$M$4=0,"-",(-A1121+'Lineær programmering opg 4'!$M$4)/'Lineær programmering opg 4'!$K$4*-1)</f>
        <v>53.663999999994076</v>
      </c>
      <c r="E1121" s="167">
        <f>IF('Lineær programmering opg 4'!$M$5=0,"-",(-A1121+'Lineær programmering opg 4'!$M$5)/'Lineær programmering opg 4'!$K$5*-1)</f>
        <v>140.12399999999778</v>
      </c>
      <c r="F1121" s="167" t="str">
        <f>IF('Lineær programmering opg 4'!$E$6=0,"-",(-A1121+'Lineær programmering opg 4'!$M$6)/'Lineær programmering opg 4'!$K$6*-1)</f>
        <v>-</v>
      </c>
      <c r="G1121" s="167" t="str">
        <f>IF('Lineær programmering opg 4'!$D$7=0,"-",((-A1121+'Lineær programmering opg 4'!$M$7)/'Lineær programmering opg 4'!$K$7)*-1)</f>
        <v>-</v>
      </c>
      <c r="H1121" s="167" t="str">
        <f>IF('Lineær programmering opg 4'!$C$8=0,"-",((-A1121+'Lineær programmering opg 4'!$M$8)/'Lineær programmering opg 4'!$K$8)*-1)</f>
        <v>-</v>
      </c>
      <c r="I1121" s="167" t="str">
        <f>IF('Lineær programmering opg 4'!$D$8=0,"-",'Lineær programmering opg 4'!$G$8)</f>
        <v>-</v>
      </c>
      <c r="J1121" s="295">
        <f>A1121*'Lineær programmering opg 4'!$C$11+Datatabel!C1121*'Lineær programmering opg 4'!$D$11</f>
        <v>29366.399999999408</v>
      </c>
      <c r="K1121" s="9">
        <f t="shared" si="87"/>
        <v>0</v>
      </c>
      <c r="L1121" s="9">
        <f t="shared" si="88"/>
        <v>0</v>
      </c>
    </row>
    <row r="1122" spans="1:12" ht="15" x14ac:dyDescent="0.25">
      <c r="A1122" s="167">
        <f t="shared" si="86"/>
        <v>213.14400000000296</v>
      </c>
      <c r="B1122" s="325">
        <f t="shared" si="89"/>
        <v>0.88810000000001232</v>
      </c>
      <c r="C1122" s="167">
        <f t="shared" si="85"/>
        <v>53.711999999994077</v>
      </c>
      <c r="D1122" s="167">
        <f>IF('Lineær programmering opg 4'!$M$4=0,"-",(-A1122+'Lineær programmering opg 4'!$M$4)/'Lineær programmering opg 4'!$K$4*-1)</f>
        <v>53.711999999994077</v>
      </c>
      <c r="E1122" s="167">
        <f>IF('Lineær programmering opg 4'!$M$5=0,"-",(-A1122+'Lineær programmering opg 4'!$M$5)/'Lineær programmering opg 4'!$K$5*-1)</f>
        <v>140.14199999999778</v>
      </c>
      <c r="F1122" s="167" t="str">
        <f>IF('Lineær programmering opg 4'!$E$6=0,"-",(-A1122+'Lineær programmering opg 4'!$M$6)/'Lineær programmering opg 4'!$K$6*-1)</f>
        <v>-</v>
      </c>
      <c r="G1122" s="167" t="str">
        <f>IF('Lineær programmering opg 4'!$D$7=0,"-",((-A1122+'Lineær programmering opg 4'!$M$7)/'Lineær programmering opg 4'!$K$7)*-1)</f>
        <v>-</v>
      </c>
      <c r="H1122" s="167" t="str">
        <f>IF('Lineær programmering opg 4'!$C$8=0,"-",((-A1122+'Lineær programmering opg 4'!$M$8)/'Lineær programmering opg 4'!$K$8)*-1)</f>
        <v>-</v>
      </c>
      <c r="I1122" s="167" t="str">
        <f>IF('Lineær programmering opg 4'!$D$8=0,"-",'Lineær programmering opg 4'!$G$8)</f>
        <v>-</v>
      </c>
      <c r="J1122" s="295">
        <f>A1122*'Lineær programmering opg 4'!$C$11+Datatabel!C1122*'Lineær programmering opg 4'!$D$11</f>
        <v>29371.199999999408</v>
      </c>
      <c r="K1122" s="9">
        <f t="shared" si="87"/>
        <v>0</v>
      </c>
      <c r="L1122" s="9">
        <f t="shared" si="88"/>
        <v>0</v>
      </c>
    </row>
    <row r="1123" spans="1:12" ht="15" x14ac:dyDescent="0.25">
      <c r="A1123" s="167">
        <f t="shared" si="86"/>
        <v>213.12000000000296</v>
      </c>
      <c r="B1123" s="325">
        <f t="shared" si="89"/>
        <v>0.88800000000001234</v>
      </c>
      <c r="C1123" s="167">
        <f t="shared" si="85"/>
        <v>53.759999999994079</v>
      </c>
      <c r="D1123" s="167">
        <f>IF('Lineær programmering opg 4'!$M$4=0,"-",(-A1123+'Lineær programmering opg 4'!$M$4)/'Lineær programmering opg 4'!$K$4*-1)</f>
        <v>53.759999999994079</v>
      </c>
      <c r="E1123" s="167">
        <f>IF('Lineær programmering opg 4'!$M$5=0,"-",(-A1123+'Lineær programmering opg 4'!$M$5)/'Lineær programmering opg 4'!$K$5*-1)</f>
        <v>140.15999999999778</v>
      </c>
      <c r="F1123" s="167" t="str">
        <f>IF('Lineær programmering opg 4'!$E$6=0,"-",(-A1123+'Lineær programmering opg 4'!$M$6)/'Lineær programmering opg 4'!$K$6*-1)</f>
        <v>-</v>
      </c>
      <c r="G1123" s="167" t="str">
        <f>IF('Lineær programmering opg 4'!$D$7=0,"-",((-A1123+'Lineær programmering opg 4'!$M$7)/'Lineær programmering opg 4'!$K$7)*-1)</f>
        <v>-</v>
      </c>
      <c r="H1123" s="167" t="str">
        <f>IF('Lineær programmering opg 4'!$C$8=0,"-",((-A1123+'Lineær programmering opg 4'!$M$8)/'Lineær programmering opg 4'!$K$8)*-1)</f>
        <v>-</v>
      </c>
      <c r="I1123" s="167" t="str">
        <f>IF('Lineær programmering opg 4'!$D$8=0,"-",'Lineær programmering opg 4'!$G$8)</f>
        <v>-</v>
      </c>
      <c r="J1123" s="295">
        <f>A1123*'Lineær programmering opg 4'!$C$11+Datatabel!C1123*'Lineær programmering opg 4'!$D$11</f>
        <v>29375.999999999407</v>
      </c>
      <c r="K1123" s="9">
        <f t="shared" si="87"/>
        <v>0</v>
      </c>
      <c r="L1123" s="9">
        <f t="shared" si="88"/>
        <v>0</v>
      </c>
    </row>
    <row r="1124" spans="1:12" ht="15" x14ac:dyDescent="0.25">
      <c r="A1124" s="167">
        <f t="shared" si="86"/>
        <v>213.09600000000296</v>
      </c>
      <c r="B1124" s="325">
        <f t="shared" si="89"/>
        <v>0.88790000000001235</v>
      </c>
      <c r="C1124" s="167">
        <f t="shared" si="85"/>
        <v>53.807999999994081</v>
      </c>
      <c r="D1124" s="167">
        <f>IF('Lineær programmering opg 4'!$M$4=0,"-",(-A1124+'Lineær programmering opg 4'!$M$4)/'Lineær programmering opg 4'!$K$4*-1)</f>
        <v>53.807999999994081</v>
      </c>
      <c r="E1124" s="167">
        <f>IF('Lineær programmering opg 4'!$M$5=0,"-",(-A1124+'Lineær programmering opg 4'!$M$5)/'Lineær programmering opg 4'!$K$5*-1)</f>
        <v>140.17799999999778</v>
      </c>
      <c r="F1124" s="167" t="str">
        <f>IF('Lineær programmering opg 4'!$E$6=0,"-",(-A1124+'Lineær programmering opg 4'!$M$6)/'Lineær programmering opg 4'!$K$6*-1)</f>
        <v>-</v>
      </c>
      <c r="G1124" s="167" t="str">
        <f>IF('Lineær programmering opg 4'!$D$7=0,"-",((-A1124+'Lineær programmering opg 4'!$M$7)/'Lineær programmering opg 4'!$K$7)*-1)</f>
        <v>-</v>
      </c>
      <c r="H1124" s="167" t="str">
        <f>IF('Lineær programmering opg 4'!$C$8=0,"-",((-A1124+'Lineær programmering opg 4'!$M$8)/'Lineær programmering opg 4'!$K$8)*-1)</f>
        <v>-</v>
      </c>
      <c r="I1124" s="167" t="str">
        <f>IF('Lineær programmering opg 4'!$D$8=0,"-",'Lineær programmering opg 4'!$G$8)</f>
        <v>-</v>
      </c>
      <c r="J1124" s="295">
        <f>A1124*'Lineær programmering opg 4'!$C$11+Datatabel!C1124*'Lineær programmering opg 4'!$D$11</f>
        <v>29380.79999999941</v>
      </c>
      <c r="K1124" s="9">
        <f t="shared" si="87"/>
        <v>0</v>
      </c>
      <c r="L1124" s="9">
        <f t="shared" si="88"/>
        <v>0</v>
      </c>
    </row>
    <row r="1125" spans="1:12" ht="15" x14ac:dyDescent="0.25">
      <c r="A1125" s="167">
        <f t="shared" si="86"/>
        <v>213.07200000000296</v>
      </c>
      <c r="B1125" s="325">
        <f t="shared" si="89"/>
        <v>0.88780000000001236</v>
      </c>
      <c r="C1125" s="167">
        <f t="shared" si="85"/>
        <v>53.855999999994083</v>
      </c>
      <c r="D1125" s="167">
        <f>IF('Lineær programmering opg 4'!$M$4=0,"-",(-A1125+'Lineær programmering opg 4'!$M$4)/'Lineær programmering opg 4'!$K$4*-1)</f>
        <v>53.855999999994083</v>
      </c>
      <c r="E1125" s="167">
        <f>IF('Lineær programmering opg 4'!$M$5=0,"-",(-A1125+'Lineær programmering opg 4'!$M$5)/'Lineær programmering opg 4'!$K$5*-1)</f>
        <v>140.19599999999778</v>
      </c>
      <c r="F1125" s="167" t="str">
        <f>IF('Lineær programmering opg 4'!$E$6=0,"-",(-A1125+'Lineær programmering opg 4'!$M$6)/'Lineær programmering opg 4'!$K$6*-1)</f>
        <v>-</v>
      </c>
      <c r="G1125" s="167" t="str">
        <f>IF('Lineær programmering opg 4'!$D$7=0,"-",((-A1125+'Lineær programmering opg 4'!$M$7)/'Lineær programmering opg 4'!$K$7)*-1)</f>
        <v>-</v>
      </c>
      <c r="H1125" s="167" t="str">
        <f>IF('Lineær programmering opg 4'!$C$8=0,"-",((-A1125+'Lineær programmering opg 4'!$M$8)/'Lineær programmering opg 4'!$K$8)*-1)</f>
        <v>-</v>
      </c>
      <c r="I1125" s="167" t="str">
        <f>IF('Lineær programmering opg 4'!$D$8=0,"-",'Lineær programmering opg 4'!$G$8)</f>
        <v>-</v>
      </c>
      <c r="J1125" s="295">
        <f>A1125*'Lineær programmering opg 4'!$C$11+Datatabel!C1125*'Lineær programmering opg 4'!$D$11</f>
        <v>29385.599999999409</v>
      </c>
      <c r="K1125" s="9">
        <f t="shared" si="87"/>
        <v>0</v>
      </c>
      <c r="L1125" s="9">
        <f t="shared" si="88"/>
        <v>0</v>
      </c>
    </row>
    <row r="1126" spans="1:12" ht="15" x14ac:dyDescent="0.25">
      <c r="A1126" s="167">
        <f t="shared" si="86"/>
        <v>213.04800000000296</v>
      </c>
      <c r="B1126" s="325">
        <f t="shared" si="89"/>
        <v>0.88770000000001237</v>
      </c>
      <c r="C1126" s="167">
        <f t="shared" si="85"/>
        <v>53.903999999994085</v>
      </c>
      <c r="D1126" s="167">
        <f>IF('Lineær programmering opg 4'!$M$4=0,"-",(-A1126+'Lineær programmering opg 4'!$M$4)/'Lineær programmering opg 4'!$K$4*-1)</f>
        <v>53.903999999994085</v>
      </c>
      <c r="E1126" s="167">
        <f>IF('Lineær programmering opg 4'!$M$5=0,"-",(-A1126+'Lineær programmering opg 4'!$M$5)/'Lineær programmering opg 4'!$K$5*-1)</f>
        <v>140.21399999999778</v>
      </c>
      <c r="F1126" s="167" t="str">
        <f>IF('Lineær programmering opg 4'!$E$6=0,"-",(-A1126+'Lineær programmering opg 4'!$M$6)/'Lineær programmering opg 4'!$K$6*-1)</f>
        <v>-</v>
      </c>
      <c r="G1126" s="167" t="str">
        <f>IF('Lineær programmering opg 4'!$D$7=0,"-",((-A1126+'Lineær programmering opg 4'!$M$7)/'Lineær programmering opg 4'!$K$7)*-1)</f>
        <v>-</v>
      </c>
      <c r="H1126" s="167" t="str">
        <f>IF('Lineær programmering opg 4'!$C$8=0,"-",((-A1126+'Lineær programmering opg 4'!$M$8)/'Lineær programmering opg 4'!$K$8)*-1)</f>
        <v>-</v>
      </c>
      <c r="I1126" s="167" t="str">
        <f>IF('Lineær programmering opg 4'!$D$8=0,"-",'Lineær programmering opg 4'!$G$8)</f>
        <v>-</v>
      </c>
      <c r="J1126" s="295">
        <f>A1126*'Lineær programmering opg 4'!$C$11+Datatabel!C1126*'Lineær programmering opg 4'!$D$11</f>
        <v>29390.399999999405</v>
      </c>
      <c r="K1126" s="9">
        <f t="shared" si="87"/>
        <v>0</v>
      </c>
      <c r="L1126" s="9">
        <f t="shared" si="88"/>
        <v>0</v>
      </c>
    </row>
    <row r="1127" spans="1:12" ht="15" x14ac:dyDescent="0.25">
      <c r="A1127" s="167">
        <f t="shared" si="86"/>
        <v>213.02400000000296</v>
      </c>
      <c r="B1127" s="325">
        <f t="shared" si="89"/>
        <v>0.88760000000001238</v>
      </c>
      <c r="C1127" s="167">
        <f t="shared" si="85"/>
        <v>53.951999999994086</v>
      </c>
      <c r="D1127" s="167">
        <f>IF('Lineær programmering opg 4'!$M$4=0,"-",(-A1127+'Lineær programmering opg 4'!$M$4)/'Lineær programmering opg 4'!$K$4*-1)</f>
        <v>53.951999999994086</v>
      </c>
      <c r="E1127" s="167">
        <f>IF('Lineær programmering opg 4'!$M$5=0,"-",(-A1127+'Lineær programmering opg 4'!$M$5)/'Lineær programmering opg 4'!$K$5*-1)</f>
        <v>140.23199999999778</v>
      </c>
      <c r="F1127" s="167" t="str">
        <f>IF('Lineær programmering opg 4'!$E$6=0,"-",(-A1127+'Lineær programmering opg 4'!$M$6)/'Lineær programmering opg 4'!$K$6*-1)</f>
        <v>-</v>
      </c>
      <c r="G1127" s="167" t="str">
        <f>IF('Lineær programmering opg 4'!$D$7=0,"-",((-A1127+'Lineær programmering opg 4'!$M$7)/'Lineær programmering opg 4'!$K$7)*-1)</f>
        <v>-</v>
      </c>
      <c r="H1127" s="167" t="str">
        <f>IF('Lineær programmering opg 4'!$C$8=0,"-",((-A1127+'Lineær programmering opg 4'!$M$8)/'Lineær programmering opg 4'!$K$8)*-1)</f>
        <v>-</v>
      </c>
      <c r="I1127" s="167" t="str">
        <f>IF('Lineær programmering opg 4'!$D$8=0,"-",'Lineær programmering opg 4'!$G$8)</f>
        <v>-</v>
      </c>
      <c r="J1127" s="295">
        <f>A1127*'Lineær programmering opg 4'!$C$11+Datatabel!C1127*'Lineær programmering opg 4'!$D$11</f>
        <v>29395.199999999408</v>
      </c>
      <c r="K1127" s="9">
        <f t="shared" si="87"/>
        <v>0</v>
      </c>
      <c r="L1127" s="9">
        <f t="shared" si="88"/>
        <v>0</v>
      </c>
    </row>
    <row r="1128" spans="1:12" ht="15" x14ac:dyDescent="0.25">
      <c r="A1128" s="167">
        <f t="shared" si="86"/>
        <v>213.00000000000298</v>
      </c>
      <c r="B1128" s="325">
        <f t="shared" si="89"/>
        <v>0.88750000000001239</v>
      </c>
      <c r="C1128" s="167">
        <f t="shared" si="85"/>
        <v>53.999999999994031</v>
      </c>
      <c r="D1128" s="167">
        <f>IF('Lineær programmering opg 4'!$M$4=0,"-",(-A1128+'Lineær programmering opg 4'!$M$4)/'Lineær programmering opg 4'!$K$4*-1)</f>
        <v>53.999999999994031</v>
      </c>
      <c r="E1128" s="167">
        <f>IF('Lineær programmering opg 4'!$M$5=0,"-",(-A1128+'Lineær programmering opg 4'!$M$5)/'Lineær programmering opg 4'!$K$5*-1)</f>
        <v>140.24999999999778</v>
      </c>
      <c r="F1128" s="167" t="str">
        <f>IF('Lineær programmering opg 4'!$E$6=0,"-",(-A1128+'Lineær programmering opg 4'!$M$6)/'Lineær programmering opg 4'!$K$6*-1)</f>
        <v>-</v>
      </c>
      <c r="G1128" s="167" t="str">
        <f>IF('Lineær programmering opg 4'!$D$7=0,"-",((-A1128+'Lineær programmering opg 4'!$M$7)/'Lineær programmering opg 4'!$K$7)*-1)</f>
        <v>-</v>
      </c>
      <c r="H1128" s="167" t="str">
        <f>IF('Lineær programmering opg 4'!$C$8=0,"-",((-A1128+'Lineær programmering opg 4'!$M$8)/'Lineær programmering opg 4'!$K$8)*-1)</f>
        <v>-</v>
      </c>
      <c r="I1128" s="167" t="str">
        <f>IF('Lineær programmering opg 4'!$D$8=0,"-",'Lineær programmering opg 4'!$G$8)</f>
        <v>-</v>
      </c>
      <c r="J1128" s="295">
        <f>A1128*'Lineær programmering opg 4'!$C$11+Datatabel!C1128*'Lineær programmering opg 4'!$D$11</f>
        <v>29399.999999999403</v>
      </c>
      <c r="K1128" s="9">
        <f t="shared" si="87"/>
        <v>0</v>
      </c>
      <c r="L1128" s="9">
        <f t="shared" si="88"/>
        <v>0</v>
      </c>
    </row>
    <row r="1129" spans="1:12" ht="15" x14ac:dyDescent="0.25">
      <c r="A1129" s="167">
        <f t="shared" si="86"/>
        <v>212.97600000000298</v>
      </c>
      <c r="B1129" s="325">
        <f t="shared" si="89"/>
        <v>0.8874000000000124</v>
      </c>
      <c r="C1129" s="167">
        <f t="shared" si="85"/>
        <v>54.047999999994033</v>
      </c>
      <c r="D1129" s="167">
        <f>IF('Lineær programmering opg 4'!$M$4=0,"-",(-A1129+'Lineær programmering opg 4'!$M$4)/'Lineær programmering opg 4'!$K$4*-1)</f>
        <v>54.047999999994033</v>
      </c>
      <c r="E1129" s="167">
        <f>IF('Lineær programmering opg 4'!$M$5=0,"-",(-A1129+'Lineær programmering opg 4'!$M$5)/'Lineær programmering opg 4'!$K$5*-1)</f>
        <v>140.26799999999778</v>
      </c>
      <c r="F1129" s="167" t="str">
        <f>IF('Lineær programmering opg 4'!$E$6=0,"-",(-A1129+'Lineær programmering opg 4'!$M$6)/'Lineær programmering opg 4'!$K$6*-1)</f>
        <v>-</v>
      </c>
      <c r="G1129" s="167" t="str">
        <f>IF('Lineær programmering opg 4'!$D$7=0,"-",((-A1129+'Lineær programmering opg 4'!$M$7)/'Lineær programmering opg 4'!$K$7)*-1)</f>
        <v>-</v>
      </c>
      <c r="H1129" s="167" t="str">
        <f>IF('Lineær programmering opg 4'!$C$8=0,"-",((-A1129+'Lineær programmering opg 4'!$M$8)/'Lineær programmering opg 4'!$K$8)*-1)</f>
        <v>-</v>
      </c>
      <c r="I1129" s="167" t="str">
        <f>IF('Lineær programmering opg 4'!$D$8=0,"-",'Lineær programmering opg 4'!$G$8)</f>
        <v>-</v>
      </c>
      <c r="J1129" s="295">
        <f>A1129*'Lineær programmering opg 4'!$C$11+Datatabel!C1129*'Lineær programmering opg 4'!$D$11</f>
        <v>29404.799999999403</v>
      </c>
      <c r="K1129" s="9">
        <f t="shared" si="87"/>
        <v>0</v>
      </c>
      <c r="L1129" s="9">
        <f t="shared" si="88"/>
        <v>0</v>
      </c>
    </row>
    <row r="1130" spans="1:12" ht="15" x14ac:dyDescent="0.25">
      <c r="A1130" s="167">
        <f t="shared" si="86"/>
        <v>212.95200000000298</v>
      </c>
      <c r="B1130" s="325">
        <f t="shared" si="89"/>
        <v>0.88730000000001241</v>
      </c>
      <c r="C1130" s="167">
        <f t="shared" si="85"/>
        <v>54.095999999994035</v>
      </c>
      <c r="D1130" s="167">
        <f>IF('Lineær programmering opg 4'!$M$4=0,"-",(-A1130+'Lineær programmering opg 4'!$M$4)/'Lineær programmering opg 4'!$K$4*-1)</f>
        <v>54.095999999994035</v>
      </c>
      <c r="E1130" s="167">
        <f>IF('Lineær programmering opg 4'!$M$5=0,"-",(-A1130+'Lineær programmering opg 4'!$M$5)/'Lineær programmering opg 4'!$K$5*-1)</f>
        <v>140.28599999999778</v>
      </c>
      <c r="F1130" s="167" t="str">
        <f>IF('Lineær programmering opg 4'!$E$6=0,"-",(-A1130+'Lineær programmering opg 4'!$M$6)/'Lineær programmering opg 4'!$K$6*-1)</f>
        <v>-</v>
      </c>
      <c r="G1130" s="167" t="str">
        <f>IF('Lineær programmering opg 4'!$D$7=0,"-",((-A1130+'Lineær programmering opg 4'!$M$7)/'Lineær programmering opg 4'!$K$7)*-1)</f>
        <v>-</v>
      </c>
      <c r="H1130" s="167" t="str">
        <f>IF('Lineær programmering opg 4'!$C$8=0,"-",((-A1130+'Lineær programmering opg 4'!$M$8)/'Lineær programmering opg 4'!$K$8)*-1)</f>
        <v>-</v>
      </c>
      <c r="I1130" s="167" t="str">
        <f>IF('Lineær programmering opg 4'!$D$8=0,"-",'Lineær programmering opg 4'!$G$8)</f>
        <v>-</v>
      </c>
      <c r="J1130" s="295">
        <f>A1130*'Lineær programmering opg 4'!$C$11+Datatabel!C1130*'Lineær programmering opg 4'!$D$11</f>
        <v>29409.599999999406</v>
      </c>
      <c r="K1130" s="9">
        <f t="shared" si="87"/>
        <v>0</v>
      </c>
      <c r="L1130" s="9">
        <f t="shared" si="88"/>
        <v>0</v>
      </c>
    </row>
    <row r="1131" spans="1:12" ht="15" x14ac:dyDescent="0.25">
      <c r="A1131" s="167">
        <f t="shared" si="86"/>
        <v>212.92800000000298</v>
      </c>
      <c r="B1131" s="325">
        <f t="shared" si="89"/>
        <v>0.88720000000001242</v>
      </c>
      <c r="C1131" s="167">
        <f t="shared" si="85"/>
        <v>54.143999999994037</v>
      </c>
      <c r="D1131" s="167">
        <f>IF('Lineær programmering opg 4'!$M$4=0,"-",(-A1131+'Lineær programmering opg 4'!$M$4)/'Lineær programmering opg 4'!$K$4*-1)</f>
        <v>54.143999999994037</v>
      </c>
      <c r="E1131" s="167">
        <f>IF('Lineær programmering opg 4'!$M$5=0,"-",(-A1131+'Lineær programmering opg 4'!$M$5)/'Lineær programmering opg 4'!$K$5*-1)</f>
        <v>140.30399999999779</v>
      </c>
      <c r="F1131" s="167" t="str">
        <f>IF('Lineær programmering opg 4'!$E$6=0,"-",(-A1131+'Lineær programmering opg 4'!$M$6)/'Lineær programmering opg 4'!$K$6*-1)</f>
        <v>-</v>
      </c>
      <c r="G1131" s="167" t="str">
        <f>IF('Lineær programmering opg 4'!$D$7=0,"-",((-A1131+'Lineær programmering opg 4'!$M$7)/'Lineær programmering opg 4'!$K$7)*-1)</f>
        <v>-</v>
      </c>
      <c r="H1131" s="167" t="str">
        <f>IF('Lineær programmering opg 4'!$C$8=0,"-",((-A1131+'Lineær programmering opg 4'!$M$8)/'Lineær programmering opg 4'!$K$8)*-1)</f>
        <v>-</v>
      </c>
      <c r="I1131" s="167" t="str">
        <f>IF('Lineær programmering opg 4'!$D$8=0,"-",'Lineær programmering opg 4'!$G$8)</f>
        <v>-</v>
      </c>
      <c r="J1131" s="295">
        <f>A1131*'Lineær programmering opg 4'!$C$11+Datatabel!C1131*'Lineær programmering opg 4'!$D$11</f>
        <v>29414.399999999405</v>
      </c>
      <c r="K1131" s="9">
        <f t="shared" si="87"/>
        <v>0</v>
      </c>
      <c r="L1131" s="9">
        <f t="shared" si="88"/>
        <v>0</v>
      </c>
    </row>
    <row r="1132" spans="1:12" ht="15" x14ac:dyDescent="0.25">
      <c r="A1132" s="167">
        <f t="shared" si="86"/>
        <v>212.90400000000298</v>
      </c>
      <c r="B1132" s="325">
        <f t="shared" si="89"/>
        <v>0.88710000000001243</v>
      </c>
      <c r="C1132" s="167">
        <f t="shared" si="85"/>
        <v>54.191999999994039</v>
      </c>
      <c r="D1132" s="167">
        <f>IF('Lineær programmering opg 4'!$M$4=0,"-",(-A1132+'Lineær programmering opg 4'!$M$4)/'Lineær programmering opg 4'!$K$4*-1)</f>
        <v>54.191999999994039</v>
      </c>
      <c r="E1132" s="167">
        <f>IF('Lineær programmering opg 4'!$M$5=0,"-",(-A1132+'Lineær programmering opg 4'!$M$5)/'Lineær programmering opg 4'!$K$5*-1)</f>
        <v>140.32199999999779</v>
      </c>
      <c r="F1132" s="167" t="str">
        <f>IF('Lineær programmering opg 4'!$E$6=0,"-",(-A1132+'Lineær programmering opg 4'!$M$6)/'Lineær programmering opg 4'!$K$6*-1)</f>
        <v>-</v>
      </c>
      <c r="G1132" s="167" t="str">
        <f>IF('Lineær programmering opg 4'!$D$7=0,"-",((-A1132+'Lineær programmering opg 4'!$M$7)/'Lineær programmering opg 4'!$K$7)*-1)</f>
        <v>-</v>
      </c>
      <c r="H1132" s="167" t="str">
        <f>IF('Lineær programmering opg 4'!$C$8=0,"-",((-A1132+'Lineær programmering opg 4'!$M$8)/'Lineær programmering opg 4'!$K$8)*-1)</f>
        <v>-</v>
      </c>
      <c r="I1132" s="167" t="str">
        <f>IF('Lineær programmering opg 4'!$D$8=0,"-",'Lineær programmering opg 4'!$G$8)</f>
        <v>-</v>
      </c>
      <c r="J1132" s="295">
        <f>A1132*'Lineær programmering opg 4'!$C$11+Datatabel!C1132*'Lineær programmering opg 4'!$D$11</f>
        <v>29419.199999999408</v>
      </c>
      <c r="K1132" s="9">
        <f t="shared" si="87"/>
        <v>0</v>
      </c>
      <c r="L1132" s="9">
        <f t="shared" si="88"/>
        <v>0</v>
      </c>
    </row>
    <row r="1133" spans="1:12" ht="15" x14ac:dyDescent="0.25">
      <c r="A1133" s="167">
        <f t="shared" si="86"/>
        <v>212.88000000000298</v>
      </c>
      <c r="B1133" s="325">
        <f t="shared" si="89"/>
        <v>0.88700000000001245</v>
      </c>
      <c r="C1133" s="167">
        <f t="shared" si="85"/>
        <v>54.239999999994041</v>
      </c>
      <c r="D1133" s="167">
        <f>IF('Lineær programmering opg 4'!$M$4=0,"-",(-A1133+'Lineær programmering opg 4'!$M$4)/'Lineær programmering opg 4'!$K$4*-1)</f>
        <v>54.239999999994041</v>
      </c>
      <c r="E1133" s="167">
        <f>IF('Lineær programmering opg 4'!$M$5=0,"-",(-A1133+'Lineær programmering opg 4'!$M$5)/'Lineær programmering opg 4'!$K$5*-1)</f>
        <v>140.33999999999779</v>
      </c>
      <c r="F1133" s="167" t="str">
        <f>IF('Lineær programmering opg 4'!$E$6=0,"-",(-A1133+'Lineær programmering opg 4'!$M$6)/'Lineær programmering opg 4'!$K$6*-1)</f>
        <v>-</v>
      </c>
      <c r="G1133" s="167" t="str">
        <f>IF('Lineær programmering opg 4'!$D$7=0,"-",((-A1133+'Lineær programmering opg 4'!$M$7)/'Lineær programmering opg 4'!$K$7)*-1)</f>
        <v>-</v>
      </c>
      <c r="H1133" s="167" t="str">
        <f>IF('Lineær programmering opg 4'!$C$8=0,"-",((-A1133+'Lineær programmering opg 4'!$M$8)/'Lineær programmering opg 4'!$K$8)*-1)</f>
        <v>-</v>
      </c>
      <c r="I1133" s="167" t="str">
        <f>IF('Lineær programmering opg 4'!$D$8=0,"-",'Lineær programmering opg 4'!$G$8)</f>
        <v>-</v>
      </c>
      <c r="J1133" s="295">
        <f>A1133*'Lineær programmering opg 4'!$C$11+Datatabel!C1133*'Lineær programmering opg 4'!$D$11</f>
        <v>29423.999999999403</v>
      </c>
      <c r="K1133" s="9">
        <f t="shared" si="87"/>
        <v>0</v>
      </c>
      <c r="L1133" s="9">
        <f t="shared" si="88"/>
        <v>0</v>
      </c>
    </row>
    <row r="1134" spans="1:12" ht="15" x14ac:dyDescent="0.25">
      <c r="A1134" s="167">
        <f t="shared" si="86"/>
        <v>212.85600000000298</v>
      </c>
      <c r="B1134" s="325">
        <f t="shared" si="89"/>
        <v>0.88690000000001246</v>
      </c>
      <c r="C1134" s="167">
        <f t="shared" si="85"/>
        <v>54.287999999994042</v>
      </c>
      <c r="D1134" s="167">
        <f>IF('Lineær programmering opg 4'!$M$4=0,"-",(-A1134+'Lineær programmering opg 4'!$M$4)/'Lineær programmering opg 4'!$K$4*-1)</f>
        <v>54.287999999994042</v>
      </c>
      <c r="E1134" s="167">
        <f>IF('Lineær programmering opg 4'!$M$5=0,"-",(-A1134+'Lineær programmering opg 4'!$M$5)/'Lineær programmering opg 4'!$K$5*-1)</f>
        <v>140.35799999999779</v>
      </c>
      <c r="F1134" s="167" t="str">
        <f>IF('Lineær programmering opg 4'!$E$6=0,"-",(-A1134+'Lineær programmering opg 4'!$M$6)/'Lineær programmering opg 4'!$K$6*-1)</f>
        <v>-</v>
      </c>
      <c r="G1134" s="167" t="str">
        <f>IF('Lineær programmering opg 4'!$D$7=0,"-",((-A1134+'Lineær programmering opg 4'!$M$7)/'Lineær programmering opg 4'!$K$7)*-1)</f>
        <v>-</v>
      </c>
      <c r="H1134" s="167" t="str">
        <f>IF('Lineær programmering opg 4'!$C$8=0,"-",((-A1134+'Lineær programmering opg 4'!$M$8)/'Lineær programmering opg 4'!$K$8)*-1)</f>
        <v>-</v>
      </c>
      <c r="I1134" s="167" t="str">
        <f>IF('Lineær programmering opg 4'!$D$8=0,"-",'Lineær programmering opg 4'!$G$8)</f>
        <v>-</v>
      </c>
      <c r="J1134" s="295">
        <f>A1134*'Lineær programmering opg 4'!$C$11+Datatabel!C1134*'Lineær programmering opg 4'!$D$11</f>
        <v>29428.799999999403</v>
      </c>
      <c r="K1134" s="9">
        <f t="shared" si="87"/>
        <v>0</v>
      </c>
      <c r="L1134" s="9">
        <f t="shared" si="88"/>
        <v>0</v>
      </c>
    </row>
    <row r="1135" spans="1:12" ht="15" x14ac:dyDescent="0.25">
      <c r="A1135" s="167">
        <f t="shared" si="86"/>
        <v>212.83200000000301</v>
      </c>
      <c r="B1135" s="325">
        <f t="shared" si="89"/>
        <v>0.88680000000001247</v>
      </c>
      <c r="C1135" s="167">
        <f t="shared" si="85"/>
        <v>54.335999999993987</v>
      </c>
      <c r="D1135" s="167">
        <f>IF('Lineær programmering opg 4'!$M$4=0,"-",(-A1135+'Lineær programmering opg 4'!$M$4)/'Lineær programmering opg 4'!$K$4*-1)</f>
        <v>54.335999999993987</v>
      </c>
      <c r="E1135" s="167">
        <f>IF('Lineær programmering opg 4'!$M$5=0,"-",(-A1135+'Lineær programmering opg 4'!$M$5)/'Lineær programmering opg 4'!$K$5*-1)</f>
        <v>140.37599999999776</v>
      </c>
      <c r="F1135" s="167" t="str">
        <f>IF('Lineær programmering opg 4'!$E$6=0,"-",(-A1135+'Lineær programmering opg 4'!$M$6)/'Lineær programmering opg 4'!$K$6*-1)</f>
        <v>-</v>
      </c>
      <c r="G1135" s="167" t="str">
        <f>IF('Lineær programmering opg 4'!$D$7=0,"-",((-A1135+'Lineær programmering opg 4'!$M$7)/'Lineær programmering opg 4'!$K$7)*-1)</f>
        <v>-</v>
      </c>
      <c r="H1135" s="167" t="str">
        <f>IF('Lineær programmering opg 4'!$C$8=0,"-",((-A1135+'Lineær programmering opg 4'!$M$8)/'Lineær programmering opg 4'!$K$8)*-1)</f>
        <v>-</v>
      </c>
      <c r="I1135" s="167" t="str">
        <f>IF('Lineær programmering opg 4'!$D$8=0,"-",'Lineær programmering opg 4'!$G$8)</f>
        <v>-</v>
      </c>
      <c r="J1135" s="295">
        <f>A1135*'Lineær programmering opg 4'!$C$11+Datatabel!C1135*'Lineær programmering opg 4'!$D$11</f>
        <v>29433.599999999398</v>
      </c>
      <c r="K1135" s="9">
        <f t="shared" si="87"/>
        <v>0</v>
      </c>
      <c r="L1135" s="9">
        <f t="shared" si="88"/>
        <v>0</v>
      </c>
    </row>
    <row r="1136" spans="1:12" ht="15" x14ac:dyDescent="0.25">
      <c r="A1136" s="167">
        <f t="shared" si="86"/>
        <v>212.80800000000301</v>
      </c>
      <c r="B1136" s="325">
        <f t="shared" si="89"/>
        <v>0.88670000000001248</v>
      </c>
      <c r="C1136" s="167">
        <f t="shared" si="85"/>
        <v>54.383999999993989</v>
      </c>
      <c r="D1136" s="167">
        <f>IF('Lineær programmering opg 4'!$M$4=0,"-",(-A1136+'Lineær programmering opg 4'!$M$4)/'Lineær programmering opg 4'!$K$4*-1)</f>
        <v>54.383999999993989</v>
      </c>
      <c r="E1136" s="167">
        <f>IF('Lineær programmering opg 4'!$M$5=0,"-",(-A1136+'Lineær programmering opg 4'!$M$5)/'Lineær programmering opg 4'!$K$5*-1)</f>
        <v>140.39399999999776</v>
      </c>
      <c r="F1136" s="167" t="str">
        <f>IF('Lineær programmering opg 4'!$E$6=0,"-",(-A1136+'Lineær programmering opg 4'!$M$6)/'Lineær programmering opg 4'!$K$6*-1)</f>
        <v>-</v>
      </c>
      <c r="G1136" s="167" t="str">
        <f>IF('Lineær programmering opg 4'!$D$7=0,"-",((-A1136+'Lineær programmering opg 4'!$M$7)/'Lineær programmering opg 4'!$K$7)*-1)</f>
        <v>-</v>
      </c>
      <c r="H1136" s="167" t="str">
        <f>IF('Lineær programmering opg 4'!$C$8=0,"-",((-A1136+'Lineær programmering opg 4'!$M$8)/'Lineær programmering opg 4'!$K$8)*-1)</f>
        <v>-</v>
      </c>
      <c r="I1136" s="167" t="str">
        <f>IF('Lineær programmering opg 4'!$D$8=0,"-",'Lineær programmering opg 4'!$G$8)</f>
        <v>-</v>
      </c>
      <c r="J1136" s="295">
        <f>A1136*'Lineær programmering opg 4'!$C$11+Datatabel!C1136*'Lineær programmering opg 4'!$D$11</f>
        <v>29438.399999999398</v>
      </c>
      <c r="K1136" s="9">
        <f t="shared" si="87"/>
        <v>0</v>
      </c>
      <c r="L1136" s="9">
        <f t="shared" si="88"/>
        <v>0</v>
      </c>
    </row>
    <row r="1137" spans="1:12" ht="15" x14ac:dyDescent="0.25">
      <c r="A1137" s="167">
        <f t="shared" si="86"/>
        <v>212.784000000003</v>
      </c>
      <c r="B1137" s="325">
        <f t="shared" si="89"/>
        <v>0.88660000000001249</v>
      </c>
      <c r="C1137" s="167">
        <f t="shared" si="85"/>
        <v>54.431999999993991</v>
      </c>
      <c r="D1137" s="167">
        <f>IF('Lineær programmering opg 4'!$M$4=0,"-",(-A1137+'Lineær programmering opg 4'!$M$4)/'Lineær programmering opg 4'!$K$4*-1)</f>
        <v>54.431999999993991</v>
      </c>
      <c r="E1137" s="167">
        <f>IF('Lineær programmering opg 4'!$M$5=0,"-",(-A1137+'Lineær programmering opg 4'!$M$5)/'Lineær programmering opg 4'!$K$5*-1)</f>
        <v>140.41199999999776</v>
      </c>
      <c r="F1137" s="167" t="str">
        <f>IF('Lineær programmering opg 4'!$E$6=0,"-",(-A1137+'Lineær programmering opg 4'!$M$6)/'Lineær programmering opg 4'!$K$6*-1)</f>
        <v>-</v>
      </c>
      <c r="G1137" s="167" t="str">
        <f>IF('Lineær programmering opg 4'!$D$7=0,"-",((-A1137+'Lineær programmering opg 4'!$M$7)/'Lineær programmering opg 4'!$K$7)*-1)</f>
        <v>-</v>
      </c>
      <c r="H1137" s="167" t="str">
        <f>IF('Lineær programmering opg 4'!$C$8=0,"-",((-A1137+'Lineær programmering opg 4'!$M$8)/'Lineær programmering opg 4'!$K$8)*-1)</f>
        <v>-</v>
      </c>
      <c r="I1137" s="167" t="str">
        <f>IF('Lineær programmering opg 4'!$D$8=0,"-",'Lineær programmering opg 4'!$G$8)</f>
        <v>-</v>
      </c>
      <c r="J1137" s="295">
        <f>A1137*'Lineær programmering opg 4'!$C$11+Datatabel!C1137*'Lineær programmering opg 4'!$D$11</f>
        <v>29443.1999999994</v>
      </c>
      <c r="K1137" s="9">
        <f t="shared" si="87"/>
        <v>0</v>
      </c>
      <c r="L1137" s="9">
        <f t="shared" si="88"/>
        <v>0</v>
      </c>
    </row>
    <row r="1138" spans="1:12" ht="15" x14ac:dyDescent="0.25">
      <c r="A1138" s="167">
        <f t="shared" si="86"/>
        <v>212.760000000003</v>
      </c>
      <c r="B1138" s="325">
        <f t="shared" si="89"/>
        <v>0.8865000000000125</v>
      </c>
      <c r="C1138" s="167">
        <f t="shared" si="85"/>
        <v>54.479999999993993</v>
      </c>
      <c r="D1138" s="167">
        <f>IF('Lineær programmering opg 4'!$M$4=0,"-",(-A1138+'Lineær programmering opg 4'!$M$4)/'Lineær programmering opg 4'!$K$4*-1)</f>
        <v>54.479999999993993</v>
      </c>
      <c r="E1138" s="167">
        <f>IF('Lineær programmering opg 4'!$M$5=0,"-",(-A1138+'Lineær programmering opg 4'!$M$5)/'Lineær programmering opg 4'!$K$5*-1)</f>
        <v>140.42999999999776</v>
      </c>
      <c r="F1138" s="167" t="str">
        <f>IF('Lineær programmering opg 4'!$E$6=0,"-",(-A1138+'Lineær programmering opg 4'!$M$6)/'Lineær programmering opg 4'!$K$6*-1)</f>
        <v>-</v>
      </c>
      <c r="G1138" s="167" t="str">
        <f>IF('Lineær programmering opg 4'!$D$7=0,"-",((-A1138+'Lineær programmering opg 4'!$M$7)/'Lineær programmering opg 4'!$K$7)*-1)</f>
        <v>-</v>
      </c>
      <c r="H1138" s="167" t="str">
        <f>IF('Lineær programmering opg 4'!$C$8=0,"-",((-A1138+'Lineær programmering opg 4'!$M$8)/'Lineær programmering opg 4'!$K$8)*-1)</f>
        <v>-</v>
      </c>
      <c r="I1138" s="167" t="str">
        <f>IF('Lineær programmering opg 4'!$D$8=0,"-",'Lineær programmering opg 4'!$G$8)</f>
        <v>-</v>
      </c>
      <c r="J1138" s="295">
        <f>A1138*'Lineær programmering opg 4'!$C$11+Datatabel!C1138*'Lineær programmering opg 4'!$D$11</f>
        <v>29447.9999999994</v>
      </c>
      <c r="K1138" s="9">
        <f t="shared" si="87"/>
        <v>0</v>
      </c>
      <c r="L1138" s="9">
        <f t="shared" si="88"/>
        <v>0</v>
      </c>
    </row>
    <row r="1139" spans="1:12" ht="15" x14ac:dyDescent="0.25">
      <c r="A1139" s="167">
        <f t="shared" si="86"/>
        <v>212.736000000003</v>
      </c>
      <c r="B1139" s="325">
        <f t="shared" si="89"/>
        <v>0.88640000000001251</v>
      </c>
      <c r="C1139" s="167">
        <f t="shared" si="85"/>
        <v>54.527999999993995</v>
      </c>
      <c r="D1139" s="167">
        <f>IF('Lineær programmering opg 4'!$M$4=0,"-",(-A1139+'Lineær programmering opg 4'!$M$4)/'Lineær programmering opg 4'!$K$4*-1)</f>
        <v>54.527999999993995</v>
      </c>
      <c r="E1139" s="167">
        <f>IF('Lineær programmering opg 4'!$M$5=0,"-",(-A1139+'Lineær programmering opg 4'!$M$5)/'Lineær programmering opg 4'!$K$5*-1)</f>
        <v>140.44799999999776</v>
      </c>
      <c r="F1139" s="167" t="str">
        <f>IF('Lineær programmering opg 4'!$E$6=0,"-",(-A1139+'Lineær programmering opg 4'!$M$6)/'Lineær programmering opg 4'!$K$6*-1)</f>
        <v>-</v>
      </c>
      <c r="G1139" s="167" t="str">
        <f>IF('Lineær programmering opg 4'!$D$7=0,"-",((-A1139+'Lineær programmering opg 4'!$M$7)/'Lineær programmering opg 4'!$K$7)*-1)</f>
        <v>-</v>
      </c>
      <c r="H1139" s="167" t="str">
        <f>IF('Lineær programmering opg 4'!$C$8=0,"-",((-A1139+'Lineær programmering opg 4'!$M$8)/'Lineær programmering opg 4'!$K$8)*-1)</f>
        <v>-</v>
      </c>
      <c r="I1139" s="167" t="str">
        <f>IF('Lineær programmering opg 4'!$D$8=0,"-",'Lineær programmering opg 4'!$G$8)</f>
        <v>-</v>
      </c>
      <c r="J1139" s="295">
        <f>A1139*'Lineær programmering opg 4'!$C$11+Datatabel!C1139*'Lineær programmering opg 4'!$D$11</f>
        <v>29452.799999999399</v>
      </c>
      <c r="K1139" s="9">
        <f t="shared" si="87"/>
        <v>0</v>
      </c>
      <c r="L1139" s="9">
        <f t="shared" si="88"/>
        <v>0</v>
      </c>
    </row>
    <row r="1140" spans="1:12" ht="15" x14ac:dyDescent="0.25">
      <c r="A1140" s="167">
        <f t="shared" si="86"/>
        <v>212.712000000003</v>
      </c>
      <c r="B1140" s="325">
        <f t="shared" si="89"/>
        <v>0.88630000000001252</v>
      </c>
      <c r="C1140" s="167">
        <f t="shared" si="85"/>
        <v>54.575999999993996</v>
      </c>
      <c r="D1140" s="167">
        <f>IF('Lineær programmering opg 4'!$M$4=0,"-",(-A1140+'Lineær programmering opg 4'!$M$4)/'Lineær programmering opg 4'!$K$4*-1)</f>
        <v>54.575999999993996</v>
      </c>
      <c r="E1140" s="167">
        <f>IF('Lineær programmering opg 4'!$M$5=0,"-",(-A1140+'Lineær programmering opg 4'!$M$5)/'Lineær programmering opg 4'!$K$5*-1)</f>
        <v>140.46599999999776</v>
      </c>
      <c r="F1140" s="167" t="str">
        <f>IF('Lineær programmering opg 4'!$E$6=0,"-",(-A1140+'Lineær programmering opg 4'!$M$6)/'Lineær programmering opg 4'!$K$6*-1)</f>
        <v>-</v>
      </c>
      <c r="G1140" s="167" t="str">
        <f>IF('Lineær programmering opg 4'!$D$7=0,"-",((-A1140+'Lineær programmering opg 4'!$M$7)/'Lineær programmering opg 4'!$K$7)*-1)</f>
        <v>-</v>
      </c>
      <c r="H1140" s="167" t="str">
        <f>IF('Lineær programmering opg 4'!$C$8=0,"-",((-A1140+'Lineær programmering opg 4'!$M$8)/'Lineær programmering opg 4'!$K$8)*-1)</f>
        <v>-</v>
      </c>
      <c r="I1140" s="167" t="str">
        <f>IF('Lineær programmering opg 4'!$D$8=0,"-",'Lineær programmering opg 4'!$G$8)</f>
        <v>-</v>
      </c>
      <c r="J1140" s="295">
        <f>A1140*'Lineær programmering opg 4'!$C$11+Datatabel!C1140*'Lineær programmering opg 4'!$D$11</f>
        <v>29457.599999999398</v>
      </c>
      <c r="K1140" s="9">
        <f t="shared" si="87"/>
        <v>0</v>
      </c>
      <c r="L1140" s="9">
        <f t="shared" si="88"/>
        <v>0</v>
      </c>
    </row>
    <row r="1141" spans="1:12" ht="15" x14ac:dyDescent="0.25">
      <c r="A1141" s="167">
        <f t="shared" si="86"/>
        <v>212.688000000003</v>
      </c>
      <c r="B1141" s="325">
        <f t="shared" si="89"/>
        <v>0.88620000000001253</v>
      </c>
      <c r="C1141" s="167">
        <f t="shared" si="85"/>
        <v>54.623999999993998</v>
      </c>
      <c r="D1141" s="167">
        <f>IF('Lineær programmering opg 4'!$M$4=0,"-",(-A1141+'Lineær programmering opg 4'!$M$4)/'Lineær programmering opg 4'!$K$4*-1)</f>
        <v>54.623999999993998</v>
      </c>
      <c r="E1141" s="167">
        <f>IF('Lineær programmering opg 4'!$M$5=0,"-",(-A1141+'Lineær programmering opg 4'!$M$5)/'Lineær programmering opg 4'!$K$5*-1)</f>
        <v>140.48399999999776</v>
      </c>
      <c r="F1141" s="167" t="str">
        <f>IF('Lineær programmering opg 4'!$E$6=0,"-",(-A1141+'Lineær programmering opg 4'!$M$6)/'Lineær programmering opg 4'!$K$6*-1)</f>
        <v>-</v>
      </c>
      <c r="G1141" s="167" t="str">
        <f>IF('Lineær programmering opg 4'!$D$7=0,"-",((-A1141+'Lineær programmering opg 4'!$M$7)/'Lineær programmering opg 4'!$K$7)*-1)</f>
        <v>-</v>
      </c>
      <c r="H1141" s="167" t="str">
        <f>IF('Lineær programmering opg 4'!$C$8=0,"-",((-A1141+'Lineær programmering opg 4'!$M$8)/'Lineær programmering opg 4'!$K$8)*-1)</f>
        <v>-</v>
      </c>
      <c r="I1141" s="167" t="str">
        <f>IF('Lineær programmering opg 4'!$D$8=0,"-",'Lineær programmering opg 4'!$G$8)</f>
        <v>-</v>
      </c>
      <c r="J1141" s="295">
        <f>A1141*'Lineær programmering opg 4'!$C$11+Datatabel!C1141*'Lineær programmering opg 4'!$D$11</f>
        <v>29462.399999999401</v>
      </c>
      <c r="K1141" s="9">
        <f t="shared" si="87"/>
        <v>0</v>
      </c>
      <c r="L1141" s="9">
        <f t="shared" si="88"/>
        <v>0</v>
      </c>
    </row>
    <row r="1142" spans="1:12" ht="15" x14ac:dyDescent="0.25">
      <c r="A1142" s="167">
        <f t="shared" si="86"/>
        <v>212.664000000003</v>
      </c>
      <c r="B1142" s="325">
        <f t="shared" si="89"/>
        <v>0.88610000000001254</v>
      </c>
      <c r="C1142" s="167">
        <f t="shared" si="85"/>
        <v>54.671999999994</v>
      </c>
      <c r="D1142" s="167">
        <f>IF('Lineær programmering opg 4'!$M$4=0,"-",(-A1142+'Lineær programmering opg 4'!$M$4)/'Lineær programmering opg 4'!$K$4*-1)</f>
        <v>54.671999999994</v>
      </c>
      <c r="E1142" s="167">
        <f>IF('Lineær programmering opg 4'!$M$5=0,"-",(-A1142+'Lineær programmering opg 4'!$M$5)/'Lineær programmering opg 4'!$K$5*-1)</f>
        <v>140.50199999999776</v>
      </c>
      <c r="F1142" s="167" t="str">
        <f>IF('Lineær programmering opg 4'!$E$6=0,"-",(-A1142+'Lineær programmering opg 4'!$M$6)/'Lineær programmering opg 4'!$K$6*-1)</f>
        <v>-</v>
      </c>
      <c r="G1142" s="167" t="str">
        <f>IF('Lineær programmering opg 4'!$D$7=0,"-",((-A1142+'Lineær programmering opg 4'!$M$7)/'Lineær programmering opg 4'!$K$7)*-1)</f>
        <v>-</v>
      </c>
      <c r="H1142" s="167" t="str">
        <f>IF('Lineær programmering opg 4'!$C$8=0,"-",((-A1142+'Lineær programmering opg 4'!$M$8)/'Lineær programmering opg 4'!$K$8)*-1)</f>
        <v>-</v>
      </c>
      <c r="I1142" s="167" t="str">
        <f>IF('Lineær programmering opg 4'!$D$8=0,"-",'Lineær programmering opg 4'!$G$8)</f>
        <v>-</v>
      </c>
      <c r="J1142" s="295">
        <f>A1142*'Lineær programmering opg 4'!$C$11+Datatabel!C1142*'Lineær programmering opg 4'!$D$11</f>
        <v>29467.1999999994</v>
      </c>
      <c r="K1142" s="9">
        <f t="shared" si="87"/>
        <v>0</v>
      </c>
      <c r="L1142" s="9">
        <f t="shared" si="88"/>
        <v>0</v>
      </c>
    </row>
    <row r="1143" spans="1:12" ht="15" x14ac:dyDescent="0.25">
      <c r="A1143" s="167">
        <f t="shared" si="86"/>
        <v>212.640000000003</v>
      </c>
      <c r="B1143" s="325">
        <f t="shared" si="89"/>
        <v>0.88600000000001256</v>
      </c>
      <c r="C1143" s="167">
        <f t="shared" si="85"/>
        <v>54.719999999994002</v>
      </c>
      <c r="D1143" s="167">
        <f>IF('Lineær programmering opg 4'!$M$4=0,"-",(-A1143+'Lineær programmering opg 4'!$M$4)/'Lineær programmering opg 4'!$K$4*-1)</f>
        <v>54.719999999994002</v>
      </c>
      <c r="E1143" s="167">
        <f>IF('Lineær programmering opg 4'!$M$5=0,"-",(-A1143+'Lineær programmering opg 4'!$M$5)/'Lineær programmering opg 4'!$K$5*-1)</f>
        <v>140.51999999999776</v>
      </c>
      <c r="F1143" s="167" t="str">
        <f>IF('Lineær programmering opg 4'!$E$6=0,"-",(-A1143+'Lineær programmering opg 4'!$M$6)/'Lineær programmering opg 4'!$K$6*-1)</f>
        <v>-</v>
      </c>
      <c r="G1143" s="167" t="str">
        <f>IF('Lineær programmering opg 4'!$D$7=0,"-",((-A1143+'Lineær programmering opg 4'!$M$7)/'Lineær programmering opg 4'!$K$7)*-1)</f>
        <v>-</v>
      </c>
      <c r="H1143" s="167" t="str">
        <f>IF('Lineær programmering opg 4'!$C$8=0,"-",((-A1143+'Lineær programmering opg 4'!$M$8)/'Lineær programmering opg 4'!$K$8)*-1)</f>
        <v>-</v>
      </c>
      <c r="I1143" s="167" t="str">
        <f>IF('Lineær programmering opg 4'!$D$8=0,"-",'Lineær programmering opg 4'!$G$8)</f>
        <v>-</v>
      </c>
      <c r="J1143" s="295">
        <f>A1143*'Lineær programmering opg 4'!$C$11+Datatabel!C1143*'Lineær programmering opg 4'!$D$11</f>
        <v>29471.999999999396</v>
      </c>
      <c r="K1143" s="9">
        <f t="shared" si="87"/>
        <v>0</v>
      </c>
      <c r="L1143" s="9">
        <f t="shared" si="88"/>
        <v>0</v>
      </c>
    </row>
    <row r="1144" spans="1:12" ht="15" x14ac:dyDescent="0.25">
      <c r="A1144" s="167">
        <f t="shared" si="86"/>
        <v>212.61600000000303</v>
      </c>
      <c r="B1144" s="325">
        <f t="shared" si="89"/>
        <v>0.88590000000001257</v>
      </c>
      <c r="C1144" s="167">
        <f t="shared" si="85"/>
        <v>54.767999999993947</v>
      </c>
      <c r="D1144" s="167">
        <f>IF('Lineær programmering opg 4'!$M$4=0,"-",(-A1144+'Lineær programmering opg 4'!$M$4)/'Lineær programmering opg 4'!$K$4*-1)</f>
        <v>54.767999999993947</v>
      </c>
      <c r="E1144" s="167">
        <f>IF('Lineær programmering opg 4'!$M$5=0,"-",(-A1144+'Lineær programmering opg 4'!$M$5)/'Lineær programmering opg 4'!$K$5*-1)</f>
        <v>140.53799999999774</v>
      </c>
      <c r="F1144" s="167" t="str">
        <f>IF('Lineær programmering opg 4'!$E$6=0,"-",(-A1144+'Lineær programmering opg 4'!$M$6)/'Lineær programmering opg 4'!$K$6*-1)</f>
        <v>-</v>
      </c>
      <c r="G1144" s="167" t="str">
        <f>IF('Lineær programmering opg 4'!$D$7=0,"-",((-A1144+'Lineær programmering opg 4'!$M$7)/'Lineær programmering opg 4'!$K$7)*-1)</f>
        <v>-</v>
      </c>
      <c r="H1144" s="167" t="str">
        <f>IF('Lineær programmering opg 4'!$C$8=0,"-",((-A1144+'Lineær programmering opg 4'!$M$8)/'Lineær programmering opg 4'!$K$8)*-1)</f>
        <v>-</v>
      </c>
      <c r="I1144" s="167" t="str">
        <f>IF('Lineær programmering opg 4'!$D$8=0,"-",'Lineær programmering opg 4'!$G$8)</f>
        <v>-</v>
      </c>
      <c r="J1144" s="295">
        <f>A1144*'Lineær programmering opg 4'!$C$11+Datatabel!C1144*'Lineær programmering opg 4'!$D$11</f>
        <v>29476.799999999395</v>
      </c>
      <c r="K1144" s="9">
        <f t="shared" si="87"/>
        <v>0</v>
      </c>
      <c r="L1144" s="9">
        <f t="shared" si="88"/>
        <v>0</v>
      </c>
    </row>
    <row r="1145" spans="1:12" ht="15" x14ac:dyDescent="0.25">
      <c r="A1145" s="167">
        <f t="shared" si="86"/>
        <v>212.59200000000303</v>
      </c>
      <c r="B1145" s="325">
        <f t="shared" si="89"/>
        <v>0.88580000000001258</v>
      </c>
      <c r="C1145" s="167">
        <f t="shared" si="85"/>
        <v>54.815999999993949</v>
      </c>
      <c r="D1145" s="167">
        <f>IF('Lineær programmering opg 4'!$M$4=0,"-",(-A1145+'Lineær programmering opg 4'!$M$4)/'Lineær programmering opg 4'!$K$4*-1)</f>
        <v>54.815999999993949</v>
      </c>
      <c r="E1145" s="167">
        <f>IF('Lineær programmering opg 4'!$M$5=0,"-",(-A1145+'Lineær programmering opg 4'!$M$5)/'Lineær programmering opg 4'!$K$5*-1)</f>
        <v>140.55599999999774</v>
      </c>
      <c r="F1145" s="167" t="str">
        <f>IF('Lineær programmering opg 4'!$E$6=0,"-",(-A1145+'Lineær programmering opg 4'!$M$6)/'Lineær programmering opg 4'!$K$6*-1)</f>
        <v>-</v>
      </c>
      <c r="G1145" s="167" t="str">
        <f>IF('Lineær programmering opg 4'!$D$7=0,"-",((-A1145+'Lineær programmering opg 4'!$M$7)/'Lineær programmering opg 4'!$K$7)*-1)</f>
        <v>-</v>
      </c>
      <c r="H1145" s="167" t="str">
        <f>IF('Lineær programmering opg 4'!$C$8=0,"-",((-A1145+'Lineær programmering opg 4'!$M$8)/'Lineær programmering opg 4'!$K$8)*-1)</f>
        <v>-</v>
      </c>
      <c r="I1145" s="167" t="str">
        <f>IF('Lineær programmering opg 4'!$D$8=0,"-",'Lineær programmering opg 4'!$G$8)</f>
        <v>-</v>
      </c>
      <c r="J1145" s="295">
        <f>A1145*'Lineær programmering opg 4'!$C$11+Datatabel!C1145*'Lineær programmering opg 4'!$D$11</f>
        <v>29481.599999999395</v>
      </c>
      <c r="K1145" s="9">
        <f t="shared" si="87"/>
        <v>0</v>
      </c>
      <c r="L1145" s="9">
        <f t="shared" si="88"/>
        <v>0</v>
      </c>
    </row>
    <row r="1146" spans="1:12" ht="15" x14ac:dyDescent="0.25">
      <c r="A1146" s="167">
        <f t="shared" si="86"/>
        <v>212.56800000000302</v>
      </c>
      <c r="B1146" s="325">
        <f t="shared" si="89"/>
        <v>0.88570000000001259</v>
      </c>
      <c r="C1146" s="167">
        <f t="shared" si="85"/>
        <v>54.86399999999395</v>
      </c>
      <c r="D1146" s="167">
        <f>IF('Lineær programmering opg 4'!$M$4=0,"-",(-A1146+'Lineær programmering opg 4'!$M$4)/'Lineær programmering opg 4'!$K$4*-1)</f>
        <v>54.86399999999395</v>
      </c>
      <c r="E1146" s="167">
        <f>IF('Lineær programmering opg 4'!$M$5=0,"-",(-A1146+'Lineær programmering opg 4'!$M$5)/'Lineær programmering opg 4'!$K$5*-1)</f>
        <v>140.57399999999774</v>
      </c>
      <c r="F1146" s="167" t="str">
        <f>IF('Lineær programmering opg 4'!$E$6=0,"-",(-A1146+'Lineær programmering opg 4'!$M$6)/'Lineær programmering opg 4'!$K$6*-1)</f>
        <v>-</v>
      </c>
      <c r="G1146" s="167" t="str">
        <f>IF('Lineær programmering opg 4'!$D$7=0,"-",((-A1146+'Lineær programmering opg 4'!$M$7)/'Lineær programmering opg 4'!$K$7)*-1)</f>
        <v>-</v>
      </c>
      <c r="H1146" s="167" t="str">
        <f>IF('Lineær programmering opg 4'!$C$8=0,"-",((-A1146+'Lineær programmering opg 4'!$M$8)/'Lineær programmering opg 4'!$K$8)*-1)</f>
        <v>-</v>
      </c>
      <c r="I1146" s="167" t="str">
        <f>IF('Lineær programmering opg 4'!$D$8=0,"-",'Lineær programmering opg 4'!$G$8)</f>
        <v>-</v>
      </c>
      <c r="J1146" s="295">
        <f>A1146*'Lineær programmering opg 4'!$C$11+Datatabel!C1146*'Lineær programmering opg 4'!$D$11</f>
        <v>29486.399999999394</v>
      </c>
      <c r="K1146" s="9">
        <f t="shared" si="87"/>
        <v>0</v>
      </c>
      <c r="L1146" s="9">
        <f t="shared" si="88"/>
        <v>0</v>
      </c>
    </row>
    <row r="1147" spans="1:12" ht="15" x14ac:dyDescent="0.25">
      <c r="A1147" s="167">
        <f t="shared" si="86"/>
        <v>212.54400000000302</v>
      </c>
      <c r="B1147" s="325">
        <f t="shared" si="89"/>
        <v>0.8856000000000126</v>
      </c>
      <c r="C1147" s="167">
        <f t="shared" si="85"/>
        <v>54.911999999993952</v>
      </c>
      <c r="D1147" s="167">
        <f>IF('Lineær programmering opg 4'!$M$4=0,"-",(-A1147+'Lineær programmering opg 4'!$M$4)/'Lineær programmering opg 4'!$K$4*-1)</f>
        <v>54.911999999993952</v>
      </c>
      <c r="E1147" s="167">
        <f>IF('Lineær programmering opg 4'!$M$5=0,"-",(-A1147+'Lineær programmering opg 4'!$M$5)/'Lineær programmering opg 4'!$K$5*-1)</f>
        <v>140.59199999999774</v>
      </c>
      <c r="F1147" s="167" t="str">
        <f>IF('Lineær programmering opg 4'!$E$6=0,"-",(-A1147+'Lineær programmering opg 4'!$M$6)/'Lineær programmering opg 4'!$K$6*-1)</f>
        <v>-</v>
      </c>
      <c r="G1147" s="167" t="str">
        <f>IF('Lineær programmering opg 4'!$D$7=0,"-",((-A1147+'Lineær programmering opg 4'!$M$7)/'Lineær programmering opg 4'!$K$7)*-1)</f>
        <v>-</v>
      </c>
      <c r="H1147" s="167" t="str">
        <f>IF('Lineær programmering opg 4'!$C$8=0,"-",((-A1147+'Lineær programmering opg 4'!$M$8)/'Lineær programmering opg 4'!$K$8)*-1)</f>
        <v>-</v>
      </c>
      <c r="I1147" s="167" t="str">
        <f>IF('Lineær programmering opg 4'!$D$8=0,"-",'Lineær programmering opg 4'!$G$8)</f>
        <v>-</v>
      </c>
      <c r="J1147" s="295">
        <f>A1147*'Lineær programmering opg 4'!$C$11+Datatabel!C1147*'Lineær programmering opg 4'!$D$11</f>
        <v>29491.199999999397</v>
      </c>
      <c r="K1147" s="9">
        <f t="shared" si="87"/>
        <v>0</v>
      </c>
      <c r="L1147" s="9">
        <f t="shared" si="88"/>
        <v>0</v>
      </c>
    </row>
    <row r="1148" spans="1:12" ht="15" x14ac:dyDescent="0.25">
      <c r="A1148" s="167">
        <f t="shared" si="86"/>
        <v>212.52000000000302</v>
      </c>
      <c r="B1148" s="325">
        <f t="shared" si="89"/>
        <v>0.88550000000001261</v>
      </c>
      <c r="C1148" s="167">
        <f t="shared" si="85"/>
        <v>54.959999999993954</v>
      </c>
      <c r="D1148" s="167">
        <f>IF('Lineær programmering opg 4'!$M$4=0,"-",(-A1148+'Lineær programmering opg 4'!$M$4)/'Lineær programmering opg 4'!$K$4*-1)</f>
        <v>54.959999999993954</v>
      </c>
      <c r="E1148" s="167">
        <f>IF('Lineær programmering opg 4'!$M$5=0,"-",(-A1148+'Lineær programmering opg 4'!$M$5)/'Lineær programmering opg 4'!$K$5*-1)</f>
        <v>140.60999999999774</v>
      </c>
      <c r="F1148" s="167" t="str">
        <f>IF('Lineær programmering opg 4'!$E$6=0,"-",(-A1148+'Lineær programmering opg 4'!$M$6)/'Lineær programmering opg 4'!$K$6*-1)</f>
        <v>-</v>
      </c>
      <c r="G1148" s="167" t="str">
        <f>IF('Lineær programmering opg 4'!$D$7=0,"-",((-A1148+'Lineær programmering opg 4'!$M$7)/'Lineær programmering opg 4'!$K$7)*-1)</f>
        <v>-</v>
      </c>
      <c r="H1148" s="167" t="str">
        <f>IF('Lineær programmering opg 4'!$C$8=0,"-",((-A1148+'Lineær programmering opg 4'!$M$8)/'Lineær programmering opg 4'!$K$8)*-1)</f>
        <v>-</v>
      </c>
      <c r="I1148" s="167" t="str">
        <f>IF('Lineær programmering opg 4'!$D$8=0,"-",'Lineær programmering opg 4'!$G$8)</f>
        <v>-</v>
      </c>
      <c r="J1148" s="295">
        <f>A1148*'Lineær programmering opg 4'!$C$11+Datatabel!C1148*'Lineær programmering opg 4'!$D$11</f>
        <v>29495.999999999396</v>
      </c>
      <c r="K1148" s="9">
        <f t="shared" si="87"/>
        <v>0</v>
      </c>
      <c r="L1148" s="9">
        <f t="shared" si="88"/>
        <v>0</v>
      </c>
    </row>
    <row r="1149" spans="1:12" ht="15" x14ac:dyDescent="0.25">
      <c r="A1149" s="167">
        <f t="shared" si="86"/>
        <v>212.49600000000302</v>
      </c>
      <c r="B1149" s="325">
        <f t="shared" si="89"/>
        <v>0.88540000000001262</v>
      </c>
      <c r="C1149" s="167">
        <f t="shared" si="85"/>
        <v>55.007999999993956</v>
      </c>
      <c r="D1149" s="167">
        <f>IF('Lineær programmering opg 4'!$M$4=0,"-",(-A1149+'Lineær programmering opg 4'!$M$4)/'Lineær programmering opg 4'!$K$4*-1)</f>
        <v>55.007999999993956</v>
      </c>
      <c r="E1149" s="167">
        <f>IF('Lineær programmering opg 4'!$M$5=0,"-",(-A1149+'Lineær programmering opg 4'!$M$5)/'Lineær programmering opg 4'!$K$5*-1)</f>
        <v>140.62799999999774</v>
      </c>
      <c r="F1149" s="167" t="str">
        <f>IF('Lineær programmering opg 4'!$E$6=0,"-",(-A1149+'Lineær programmering opg 4'!$M$6)/'Lineær programmering opg 4'!$K$6*-1)</f>
        <v>-</v>
      </c>
      <c r="G1149" s="167" t="str">
        <f>IF('Lineær programmering opg 4'!$D$7=0,"-",((-A1149+'Lineær programmering opg 4'!$M$7)/'Lineær programmering opg 4'!$K$7)*-1)</f>
        <v>-</v>
      </c>
      <c r="H1149" s="167" t="str">
        <f>IF('Lineær programmering opg 4'!$C$8=0,"-",((-A1149+'Lineær programmering opg 4'!$M$8)/'Lineær programmering opg 4'!$K$8)*-1)</f>
        <v>-</v>
      </c>
      <c r="I1149" s="167" t="str">
        <f>IF('Lineær programmering opg 4'!$D$8=0,"-",'Lineær programmering opg 4'!$G$8)</f>
        <v>-</v>
      </c>
      <c r="J1149" s="295">
        <f>A1149*'Lineær programmering opg 4'!$C$11+Datatabel!C1149*'Lineær programmering opg 4'!$D$11</f>
        <v>29500.799999999392</v>
      </c>
      <c r="K1149" s="9">
        <f t="shared" si="87"/>
        <v>0</v>
      </c>
      <c r="L1149" s="9">
        <f t="shared" si="88"/>
        <v>0</v>
      </c>
    </row>
    <row r="1150" spans="1:12" ht="15" x14ac:dyDescent="0.25">
      <c r="A1150" s="167">
        <f t="shared" si="86"/>
        <v>212.47200000000302</v>
      </c>
      <c r="B1150" s="325">
        <f t="shared" si="89"/>
        <v>0.88530000000001263</v>
      </c>
      <c r="C1150" s="167">
        <f t="shared" si="85"/>
        <v>55.055999999993958</v>
      </c>
      <c r="D1150" s="167">
        <f>IF('Lineær programmering opg 4'!$M$4=0,"-",(-A1150+'Lineær programmering opg 4'!$M$4)/'Lineær programmering opg 4'!$K$4*-1)</f>
        <v>55.055999999993958</v>
      </c>
      <c r="E1150" s="167">
        <f>IF('Lineær programmering opg 4'!$M$5=0,"-",(-A1150+'Lineær programmering opg 4'!$M$5)/'Lineær programmering opg 4'!$K$5*-1)</f>
        <v>140.64599999999774</v>
      </c>
      <c r="F1150" s="167" t="str">
        <f>IF('Lineær programmering opg 4'!$E$6=0,"-",(-A1150+'Lineær programmering opg 4'!$M$6)/'Lineær programmering opg 4'!$K$6*-1)</f>
        <v>-</v>
      </c>
      <c r="G1150" s="167" t="str">
        <f>IF('Lineær programmering opg 4'!$D$7=0,"-",((-A1150+'Lineær programmering opg 4'!$M$7)/'Lineær programmering opg 4'!$K$7)*-1)</f>
        <v>-</v>
      </c>
      <c r="H1150" s="167" t="str">
        <f>IF('Lineær programmering opg 4'!$C$8=0,"-",((-A1150+'Lineær programmering opg 4'!$M$8)/'Lineær programmering opg 4'!$K$8)*-1)</f>
        <v>-</v>
      </c>
      <c r="I1150" s="167" t="str">
        <f>IF('Lineær programmering opg 4'!$D$8=0,"-",'Lineær programmering opg 4'!$G$8)</f>
        <v>-</v>
      </c>
      <c r="J1150" s="295">
        <f>A1150*'Lineær programmering opg 4'!$C$11+Datatabel!C1150*'Lineær programmering opg 4'!$D$11</f>
        <v>29505.599999999395</v>
      </c>
      <c r="K1150" s="9">
        <f t="shared" si="87"/>
        <v>0</v>
      </c>
      <c r="L1150" s="9">
        <f t="shared" si="88"/>
        <v>0</v>
      </c>
    </row>
    <row r="1151" spans="1:12" ht="15" x14ac:dyDescent="0.25">
      <c r="A1151" s="167">
        <f t="shared" si="86"/>
        <v>212.44800000000305</v>
      </c>
      <c r="B1151" s="325">
        <f t="shared" si="89"/>
        <v>0.88520000000001264</v>
      </c>
      <c r="C1151" s="167">
        <f t="shared" si="85"/>
        <v>55.103999999993903</v>
      </c>
      <c r="D1151" s="167">
        <f>IF('Lineær programmering opg 4'!$M$4=0,"-",(-A1151+'Lineær programmering opg 4'!$M$4)/'Lineær programmering opg 4'!$K$4*-1)</f>
        <v>55.103999999993903</v>
      </c>
      <c r="E1151" s="167">
        <f>IF('Lineær programmering opg 4'!$M$5=0,"-",(-A1151+'Lineær programmering opg 4'!$M$5)/'Lineær programmering opg 4'!$K$5*-1)</f>
        <v>140.66399999999771</v>
      </c>
      <c r="F1151" s="167" t="str">
        <f>IF('Lineær programmering opg 4'!$E$6=0,"-",(-A1151+'Lineær programmering opg 4'!$M$6)/'Lineær programmering opg 4'!$K$6*-1)</f>
        <v>-</v>
      </c>
      <c r="G1151" s="167" t="str">
        <f>IF('Lineær programmering opg 4'!$D$7=0,"-",((-A1151+'Lineær programmering opg 4'!$M$7)/'Lineær programmering opg 4'!$K$7)*-1)</f>
        <v>-</v>
      </c>
      <c r="H1151" s="167" t="str">
        <f>IF('Lineær programmering opg 4'!$C$8=0,"-",((-A1151+'Lineær programmering opg 4'!$M$8)/'Lineær programmering opg 4'!$K$8)*-1)</f>
        <v>-</v>
      </c>
      <c r="I1151" s="167" t="str">
        <f>IF('Lineær programmering opg 4'!$D$8=0,"-",'Lineær programmering opg 4'!$G$8)</f>
        <v>-</v>
      </c>
      <c r="J1151" s="295">
        <f>A1151*'Lineær programmering opg 4'!$C$11+Datatabel!C1151*'Lineær programmering opg 4'!$D$11</f>
        <v>29510.39999999939</v>
      </c>
      <c r="K1151" s="9">
        <f t="shared" si="87"/>
        <v>0</v>
      </c>
      <c r="L1151" s="9">
        <f t="shared" si="88"/>
        <v>0</v>
      </c>
    </row>
    <row r="1152" spans="1:12" ht="15" x14ac:dyDescent="0.25">
      <c r="A1152" s="167">
        <f t="shared" si="86"/>
        <v>212.42400000000305</v>
      </c>
      <c r="B1152" s="325">
        <f t="shared" si="89"/>
        <v>0.88510000000001265</v>
      </c>
      <c r="C1152" s="167">
        <f t="shared" si="85"/>
        <v>55.151999999993905</v>
      </c>
      <c r="D1152" s="167">
        <f>IF('Lineær programmering opg 4'!$M$4=0,"-",(-A1152+'Lineær programmering opg 4'!$M$4)/'Lineær programmering opg 4'!$K$4*-1)</f>
        <v>55.151999999993905</v>
      </c>
      <c r="E1152" s="167">
        <f>IF('Lineær programmering opg 4'!$M$5=0,"-",(-A1152+'Lineær programmering opg 4'!$M$5)/'Lineær programmering opg 4'!$K$5*-1)</f>
        <v>140.68199999999771</v>
      </c>
      <c r="F1152" s="167" t="str">
        <f>IF('Lineær programmering opg 4'!$E$6=0,"-",(-A1152+'Lineær programmering opg 4'!$M$6)/'Lineær programmering opg 4'!$K$6*-1)</f>
        <v>-</v>
      </c>
      <c r="G1152" s="167" t="str">
        <f>IF('Lineær programmering opg 4'!$D$7=0,"-",((-A1152+'Lineær programmering opg 4'!$M$7)/'Lineær programmering opg 4'!$K$7)*-1)</f>
        <v>-</v>
      </c>
      <c r="H1152" s="167" t="str">
        <f>IF('Lineær programmering opg 4'!$C$8=0,"-",((-A1152+'Lineær programmering opg 4'!$M$8)/'Lineær programmering opg 4'!$K$8)*-1)</f>
        <v>-</v>
      </c>
      <c r="I1152" s="167" t="str">
        <f>IF('Lineær programmering opg 4'!$D$8=0,"-",'Lineær programmering opg 4'!$G$8)</f>
        <v>-</v>
      </c>
      <c r="J1152" s="295">
        <f>A1152*'Lineær programmering opg 4'!$C$11+Datatabel!C1152*'Lineær programmering opg 4'!$D$11</f>
        <v>29515.19999999939</v>
      </c>
      <c r="K1152" s="9">
        <f t="shared" si="87"/>
        <v>0</v>
      </c>
      <c r="L1152" s="9">
        <f t="shared" si="88"/>
        <v>0</v>
      </c>
    </row>
    <row r="1153" spans="1:12" ht="15" x14ac:dyDescent="0.25">
      <c r="A1153" s="167">
        <f t="shared" si="86"/>
        <v>212.40000000000305</v>
      </c>
      <c r="B1153" s="325">
        <f t="shared" si="89"/>
        <v>0.88500000000001267</v>
      </c>
      <c r="C1153" s="167">
        <f t="shared" si="85"/>
        <v>55.199999999993906</v>
      </c>
      <c r="D1153" s="167">
        <f>IF('Lineær programmering opg 4'!$M$4=0,"-",(-A1153+'Lineær programmering opg 4'!$M$4)/'Lineær programmering opg 4'!$K$4*-1)</f>
        <v>55.199999999993906</v>
      </c>
      <c r="E1153" s="167">
        <f>IF('Lineær programmering opg 4'!$M$5=0,"-",(-A1153+'Lineær programmering opg 4'!$M$5)/'Lineær programmering opg 4'!$K$5*-1)</f>
        <v>140.69999999999771</v>
      </c>
      <c r="F1153" s="167" t="str">
        <f>IF('Lineær programmering opg 4'!$E$6=0,"-",(-A1153+'Lineær programmering opg 4'!$M$6)/'Lineær programmering opg 4'!$K$6*-1)</f>
        <v>-</v>
      </c>
      <c r="G1153" s="167" t="str">
        <f>IF('Lineær programmering opg 4'!$D$7=0,"-",((-A1153+'Lineær programmering opg 4'!$M$7)/'Lineær programmering opg 4'!$K$7)*-1)</f>
        <v>-</v>
      </c>
      <c r="H1153" s="167" t="str">
        <f>IF('Lineær programmering opg 4'!$C$8=0,"-",((-A1153+'Lineær programmering opg 4'!$M$8)/'Lineær programmering opg 4'!$K$8)*-1)</f>
        <v>-</v>
      </c>
      <c r="I1153" s="167" t="str">
        <f>IF('Lineær programmering opg 4'!$D$8=0,"-",'Lineær programmering opg 4'!$G$8)</f>
        <v>-</v>
      </c>
      <c r="J1153" s="295">
        <f>A1153*'Lineær programmering opg 4'!$C$11+Datatabel!C1153*'Lineær programmering opg 4'!$D$11</f>
        <v>29519.999999999392</v>
      </c>
      <c r="K1153" s="9">
        <f t="shared" si="87"/>
        <v>0</v>
      </c>
      <c r="L1153" s="9">
        <f t="shared" si="88"/>
        <v>0</v>
      </c>
    </row>
    <row r="1154" spans="1:12" ht="15" x14ac:dyDescent="0.25">
      <c r="A1154" s="167">
        <f t="shared" si="86"/>
        <v>212.37600000000305</v>
      </c>
      <c r="B1154" s="325">
        <f t="shared" si="89"/>
        <v>0.88490000000001268</v>
      </c>
      <c r="C1154" s="167">
        <f t="shared" si="85"/>
        <v>55.247999999993908</v>
      </c>
      <c r="D1154" s="167">
        <f>IF('Lineær programmering opg 4'!$M$4=0,"-",(-A1154+'Lineær programmering opg 4'!$M$4)/'Lineær programmering opg 4'!$K$4*-1)</f>
        <v>55.247999999993908</v>
      </c>
      <c r="E1154" s="167">
        <f>IF('Lineær programmering opg 4'!$M$5=0,"-",(-A1154+'Lineær programmering opg 4'!$M$5)/'Lineær programmering opg 4'!$K$5*-1)</f>
        <v>140.71799999999772</v>
      </c>
      <c r="F1154" s="167" t="str">
        <f>IF('Lineær programmering opg 4'!$E$6=0,"-",(-A1154+'Lineær programmering opg 4'!$M$6)/'Lineær programmering opg 4'!$K$6*-1)</f>
        <v>-</v>
      </c>
      <c r="G1154" s="167" t="str">
        <f>IF('Lineær programmering opg 4'!$D$7=0,"-",((-A1154+'Lineær programmering opg 4'!$M$7)/'Lineær programmering opg 4'!$K$7)*-1)</f>
        <v>-</v>
      </c>
      <c r="H1154" s="167" t="str">
        <f>IF('Lineær programmering opg 4'!$C$8=0,"-",((-A1154+'Lineær programmering opg 4'!$M$8)/'Lineær programmering opg 4'!$K$8)*-1)</f>
        <v>-</v>
      </c>
      <c r="I1154" s="167" t="str">
        <f>IF('Lineær programmering opg 4'!$D$8=0,"-",'Lineær programmering opg 4'!$G$8)</f>
        <v>-</v>
      </c>
      <c r="J1154" s="295">
        <f>A1154*'Lineær programmering opg 4'!$C$11+Datatabel!C1154*'Lineær programmering opg 4'!$D$11</f>
        <v>29524.799999999392</v>
      </c>
      <c r="K1154" s="9">
        <f t="shared" si="87"/>
        <v>0</v>
      </c>
      <c r="L1154" s="9">
        <f t="shared" si="88"/>
        <v>0</v>
      </c>
    </row>
    <row r="1155" spans="1:12" ht="15" x14ac:dyDescent="0.25">
      <c r="A1155" s="167">
        <f t="shared" si="86"/>
        <v>212.35200000000304</v>
      </c>
      <c r="B1155" s="325">
        <f t="shared" si="89"/>
        <v>0.88480000000001269</v>
      </c>
      <c r="C1155" s="167">
        <f t="shared" ref="C1155:C1218" si="90">MIN(D1155,E1155,F1155,G1155,H1155,I1155)</f>
        <v>55.29599999999391</v>
      </c>
      <c r="D1155" s="167">
        <f>IF('Lineær programmering opg 4'!$M$4=0,"-",(-A1155+'Lineær programmering opg 4'!$M$4)/'Lineær programmering opg 4'!$K$4*-1)</f>
        <v>55.29599999999391</v>
      </c>
      <c r="E1155" s="167">
        <f>IF('Lineær programmering opg 4'!$M$5=0,"-",(-A1155+'Lineær programmering opg 4'!$M$5)/'Lineær programmering opg 4'!$K$5*-1)</f>
        <v>140.73599999999772</v>
      </c>
      <c r="F1155" s="167" t="str">
        <f>IF('Lineær programmering opg 4'!$E$6=0,"-",(-A1155+'Lineær programmering opg 4'!$M$6)/'Lineær programmering opg 4'!$K$6*-1)</f>
        <v>-</v>
      </c>
      <c r="G1155" s="167" t="str">
        <f>IF('Lineær programmering opg 4'!$D$7=0,"-",((-A1155+'Lineær programmering opg 4'!$M$7)/'Lineær programmering opg 4'!$K$7)*-1)</f>
        <v>-</v>
      </c>
      <c r="H1155" s="167" t="str">
        <f>IF('Lineær programmering opg 4'!$C$8=0,"-",((-A1155+'Lineær programmering opg 4'!$M$8)/'Lineær programmering opg 4'!$K$8)*-1)</f>
        <v>-</v>
      </c>
      <c r="I1155" s="167" t="str">
        <f>IF('Lineær programmering opg 4'!$D$8=0,"-",'Lineær programmering opg 4'!$G$8)</f>
        <v>-</v>
      </c>
      <c r="J1155" s="295">
        <f>A1155*'Lineær programmering opg 4'!$C$11+Datatabel!C1155*'Lineær programmering opg 4'!$D$11</f>
        <v>29529.599999999387</v>
      </c>
      <c r="K1155" s="9">
        <f t="shared" si="87"/>
        <v>0</v>
      </c>
      <c r="L1155" s="9">
        <f t="shared" si="88"/>
        <v>0</v>
      </c>
    </row>
    <row r="1156" spans="1:12" ht="15" x14ac:dyDescent="0.25">
      <c r="A1156" s="167">
        <f t="shared" ref="A1156:A1219" si="91">$A$3*B1156</f>
        <v>212.32800000000304</v>
      </c>
      <c r="B1156" s="325">
        <f t="shared" si="89"/>
        <v>0.8847000000000127</v>
      </c>
      <c r="C1156" s="167">
        <f t="shared" si="90"/>
        <v>55.343999999993912</v>
      </c>
      <c r="D1156" s="167">
        <f>IF('Lineær programmering opg 4'!$M$4=0,"-",(-A1156+'Lineær programmering opg 4'!$M$4)/'Lineær programmering opg 4'!$K$4*-1)</f>
        <v>55.343999999993912</v>
      </c>
      <c r="E1156" s="167">
        <f>IF('Lineær programmering opg 4'!$M$5=0,"-",(-A1156+'Lineær programmering opg 4'!$M$5)/'Lineær programmering opg 4'!$K$5*-1)</f>
        <v>140.75399999999772</v>
      </c>
      <c r="F1156" s="167" t="str">
        <f>IF('Lineær programmering opg 4'!$E$6=0,"-",(-A1156+'Lineær programmering opg 4'!$M$6)/'Lineær programmering opg 4'!$K$6*-1)</f>
        <v>-</v>
      </c>
      <c r="G1156" s="167" t="str">
        <f>IF('Lineær programmering opg 4'!$D$7=0,"-",((-A1156+'Lineær programmering opg 4'!$M$7)/'Lineær programmering opg 4'!$K$7)*-1)</f>
        <v>-</v>
      </c>
      <c r="H1156" s="167" t="str">
        <f>IF('Lineær programmering opg 4'!$C$8=0,"-",((-A1156+'Lineær programmering opg 4'!$M$8)/'Lineær programmering opg 4'!$K$8)*-1)</f>
        <v>-</v>
      </c>
      <c r="I1156" s="167" t="str">
        <f>IF('Lineær programmering opg 4'!$D$8=0,"-",'Lineær programmering opg 4'!$G$8)</f>
        <v>-</v>
      </c>
      <c r="J1156" s="295">
        <f>A1156*'Lineær programmering opg 4'!$C$11+Datatabel!C1156*'Lineær programmering opg 4'!$D$11</f>
        <v>29534.39999999939</v>
      </c>
      <c r="K1156" s="9">
        <f t="shared" ref="K1156:K1219" si="92">IF($J$10004=J1156,A1156,0)</f>
        <v>0</v>
      </c>
      <c r="L1156" s="9">
        <f t="shared" ref="L1156:L1219" si="93">IF(J1156=$J$10004,C1156,0)</f>
        <v>0</v>
      </c>
    </row>
    <row r="1157" spans="1:12" ht="15" x14ac:dyDescent="0.25">
      <c r="A1157" s="167">
        <f t="shared" si="91"/>
        <v>212.30400000000304</v>
      </c>
      <c r="B1157" s="325">
        <f t="shared" ref="B1157:B1220" si="94">B1156-0.01%</f>
        <v>0.88460000000001271</v>
      </c>
      <c r="C1157" s="167">
        <f t="shared" si="90"/>
        <v>55.391999999993914</v>
      </c>
      <c r="D1157" s="167">
        <f>IF('Lineær programmering opg 4'!$M$4=0,"-",(-A1157+'Lineær programmering opg 4'!$M$4)/'Lineær programmering opg 4'!$K$4*-1)</f>
        <v>55.391999999993914</v>
      </c>
      <c r="E1157" s="167">
        <f>IF('Lineær programmering opg 4'!$M$5=0,"-",(-A1157+'Lineær programmering opg 4'!$M$5)/'Lineær programmering opg 4'!$K$5*-1)</f>
        <v>140.77199999999772</v>
      </c>
      <c r="F1157" s="167" t="str">
        <f>IF('Lineær programmering opg 4'!$E$6=0,"-",(-A1157+'Lineær programmering opg 4'!$M$6)/'Lineær programmering opg 4'!$K$6*-1)</f>
        <v>-</v>
      </c>
      <c r="G1157" s="167" t="str">
        <f>IF('Lineær programmering opg 4'!$D$7=0,"-",((-A1157+'Lineær programmering opg 4'!$M$7)/'Lineær programmering opg 4'!$K$7)*-1)</f>
        <v>-</v>
      </c>
      <c r="H1157" s="167" t="str">
        <f>IF('Lineær programmering opg 4'!$C$8=0,"-",((-A1157+'Lineær programmering opg 4'!$M$8)/'Lineær programmering opg 4'!$K$8)*-1)</f>
        <v>-</v>
      </c>
      <c r="I1157" s="167" t="str">
        <f>IF('Lineær programmering opg 4'!$D$8=0,"-",'Lineær programmering opg 4'!$G$8)</f>
        <v>-</v>
      </c>
      <c r="J1157" s="295">
        <f>A1157*'Lineær programmering opg 4'!$C$11+Datatabel!C1157*'Lineær programmering opg 4'!$D$11</f>
        <v>29539.19999999939</v>
      </c>
      <c r="K1157" s="9">
        <f t="shared" si="92"/>
        <v>0</v>
      </c>
      <c r="L1157" s="9">
        <f t="shared" si="93"/>
        <v>0</v>
      </c>
    </row>
    <row r="1158" spans="1:12" ht="15" x14ac:dyDescent="0.25">
      <c r="A1158" s="167">
        <f t="shared" si="91"/>
        <v>212.28000000000304</v>
      </c>
      <c r="B1158" s="325">
        <f t="shared" si="94"/>
        <v>0.88450000000001272</v>
      </c>
      <c r="C1158" s="167">
        <f t="shared" si="90"/>
        <v>55.439999999993915</v>
      </c>
      <c r="D1158" s="167">
        <f>IF('Lineær programmering opg 4'!$M$4=0,"-",(-A1158+'Lineær programmering opg 4'!$M$4)/'Lineær programmering opg 4'!$K$4*-1)</f>
        <v>55.439999999993915</v>
      </c>
      <c r="E1158" s="167">
        <f>IF('Lineær programmering opg 4'!$M$5=0,"-",(-A1158+'Lineær programmering opg 4'!$M$5)/'Lineær programmering opg 4'!$K$5*-1)</f>
        <v>140.78999999999772</v>
      </c>
      <c r="F1158" s="167" t="str">
        <f>IF('Lineær programmering opg 4'!$E$6=0,"-",(-A1158+'Lineær programmering opg 4'!$M$6)/'Lineær programmering opg 4'!$K$6*-1)</f>
        <v>-</v>
      </c>
      <c r="G1158" s="167" t="str">
        <f>IF('Lineær programmering opg 4'!$D$7=0,"-",((-A1158+'Lineær programmering opg 4'!$M$7)/'Lineær programmering opg 4'!$K$7)*-1)</f>
        <v>-</v>
      </c>
      <c r="H1158" s="167" t="str">
        <f>IF('Lineær programmering opg 4'!$C$8=0,"-",((-A1158+'Lineær programmering opg 4'!$M$8)/'Lineær programmering opg 4'!$K$8)*-1)</f>
        <v>-</v>
      </c>
      <c r="I1158" s="167" t="str">
        <f>IF('Lineær programmering opg 4'!$D$8=0,"-",'Lineær programmering opg 4'!$G$8)</f>
        <v>-</v>
      </c>
      <c r="J1158" s="295">
        <f>A1158*'Lineær programmering opg 4'!$C$11+Datatabel!C1158*'Lineær programmering opg 4'!$D$11</f>
        <v>29543.999999999392</v>
      </c>
      <c r="K1158" s="9">
        <f t="shared" si="92"/>
        <v>0</v>
      </c>
      <c r="L1158" s="9">
        <f t="shared" si="93"/>
        <v>0</v>
      </c>
    </row>
    <row r="1159" spans="1:12" ht="15" x14ac:dyDescent="0.25">
      <c r="A1159" s="167">
        <f t="shared" si="91"/>
        <v>212.25600000000304</v>
      </c>
      <c r="B1159" s="325">
        <f t="shared" si="94"/>
        <v>0.88440000000001273</v>
      </c>
      <c r="C1159" s="167">
        <f t="shared" si="90"/>
        <v>55.487999999993917</v>
      </c>
      <c r="D1159" s="167">
        <f>IF('Lineær programmering opg 4'!$M$4=0,"-",(-A1159+'Lineær programmering opg 4'!$M$4)/'Lineær programmering opg 4'!$K$4*-1)</f>
        <v>55.487999999993917</v>
      </c>
      <c r="E1159" s="167">
        <f>IF('Lineær programmering opg 4'!$M$5=0,"-",(-A1159+'Lineær programmering opg 4'!$M$5)/'Lineær programmering opg 4'!$K$5*-1)</f>
        <v>140.80799999999772</v>
      </c>
      <c r="F1159" s="167" t="str">
        <f>IF('Lineær programmering opg 4'!$E$6=0,"-",(-A1159+'Lineær programmering opg 4'!$M$6)/'Lineær programmering opg 4'!$K$6*-1)</f>
        <v>-</v>
      </c>
      <c r="G1159" s="167" t="str">
        <f>IF('Lineær programmering opg 4'!$D$7=0,"-",((-A1159+'Lineær programmering opg 4'!$M$7)/'Lineær programmering opg 4'!$K$7)*-1)</f>
        <v>-</v>
      </c>
      <c r="H1159" s="167" t="str">
        <f>IF('Lineær programmering opg 4'!$C$8=0,"-",((-A1159+'Lineær programmering opg 4'!$M$8)/'Lineær programmering opg 4'!$K$8)*-1)</f>
        <v>-</v>
      </c>
      <c r="I1159" s="167" t="str">
        <f>IF('Lineær programmering opg 4'!$D$8=0,"-",'Lineær programmering opg 4'!$G$8)</f>
        <v>-</v>
      </c>
      <c r="J1159" s="295">
        <f>A1159*'Lineær programmering opg 4'!$C$11+Datatabel!C1159*'Lineær programmering opg 4'!$D$11</f>
        <v>29548.799999999392</v>
      </c>
      <c r="K1159" s="9">
        <f t="shared" si="92"/>
        <v>0</v>
      </c>
      <c r="L1159" s="9">
        <f t="shared" si="93"/>
        <v>0</v>
      </c>
    </row>
    <row r="1160" spans="1:12" ht="15" x14ac:dyDescent="0.25">
      <c r="A1160" s="167">
        <f t="shared" si="91"/>
        <v>212.23200000000307</v>
      </c>
      <c r="B1160" s="325">
        <f t="shared" si="94"/>
        <v>0.88430000000001274</v>
      </c>
      <c r="C1160" s="167">
        <f t="shared" si="90"/>
        <v>55.535999999993862</v>
      </c>
      <c r="D1160" s="167">
        <f>IF('Lineær programmering opg 4'!$M$4=0,"-",(-A1160+'Lineær programmering opg 4'!$M$4)/'Lineær programmering opg 4'!$K$4*-1)</f>
        <v>55.535999999993862</v>
      </c>
      <c r="E1160" s="167">
        <f>IF('Lineær programmering opg 4'!$M$5=0,"-",(-A1160+'Lineær programmering opg 4'!$M$5)/'Lineær programmering opg 4'!$K$5*-1)</f>
        <v>140.82599999999772</v>
      </c>
      <c r="F1160" s="167" t="str">
        <f>IF('Lineær programmering opg 4'!$E$6=0,"-",(-A1160+'Lineær programmering opg 4'!$M$6)/'Lineær programmering opg 4'!$K$6*-1)</f>
        <v>-</v>
      </c>
      <c r="G1160" s="167" t="str">
        <f>IF('Lineær programmering opg 4'!$D$7=0,"-",((-A1160+'Lineær programmering opg 4'!$M$7)/'Lineær programmering opg 4'!$K$7)*-1)</f>
        <v>-</v>
      </c>
      <c r="H1160" s="167" t="str">
        <f>IF('Lineær programmering opg 4'!$C$8=0,"-",((-A1160+'Lineær programmering opg 4'!$M$8)/'Lineær programmering opg 4'!$K$8)*-1)</f>
        <v>-</v>
      </c>
      <c r="I1160" s="167" t="str">
        <f>IF('Lineær programmering opg 4'!$D$8=0,"-",'Lineær programmering opg 4'!$G$8)</f>
        <v>-</v>
      </c>
      <c r="J1160" s="295">
        <f>A1160*'Lineær programmering opg 4'!$C$11+Datatabel!C1160*'Lineær programmering opg 4'!$D$11</f>
        <v>29553.599999999387</v>
      </c>
      <c r="K1160" s="9">
        <f t="shared" si="92"/>
        <v>0</v>
      </c>
      <c r="L1160" s="9">
        <f t="shared" si="93"/>
        <v>0</v>
      </c>
    </row>
    <row r="1161" spans="1:12" ht="15" x14ac:dyDescent="0.25">
      <c r="A1161" s="167">
        <f t="shared" si="91"/>
        <v>212.20800000000307</v>
      </c>
      <c r="B1161" s="325">
        <f t="shared" si="94"/>
        <v>0.88420000000001275</v>
      </c>
      <c r="C1161" s="167">
        <f t="shared" si="90"/>
        <v>55.583999999993864</v>
      </c>
      <c r="D1161" s="167">
        <f>IF('Lineær programmering opg 4'!$M$4=0,"-",(-A1161+'Lineær programmering opg 4'!$M$4)/'Lineær programmering opg 4'!$K$4*-1)</f>
        <v>55.583999999993864</v>
      </c>
      <c r="E1161" s="167">
        <f>IF('Lineær programmering opg 4'!$M$5=0,"-",(-A1161+'Lineær programmering opg 4'!$M$5)/'Lineær programmering opg 4'!$K$5*-1)</f>
        <v>140.84399999999772</v>
      </c>
      <c r="F1161" s="167" t="str">
        <f>IF('Lineær programmering opg 4'!$E$6=0,"-",(-A1161+'Lineær programmering opg 4'!$M$6)/'Lineær programmering opg 4'!$K$6*-1)</f>
        <v>-</v>
      </c>
      <c r="G1161" s="167" t="str">
        <f>IF('Lineær programmering opg 4'!$D$7=0,"-",((-A1161+'Lineær programmering opg 4'!$M$7)/'Lineær programmering opg 4'!$K$7)*-1)</f>
        <v>-</v>
      </c>
      <c r="H1161" s="167" t="str">
        <f>IF('Lineær programmering opg 4'!$C$8=0,"-",((-A1161+'Lineær programmering opg 4'!$M$8)/'Lineær programmering opg 4'!$K$8)*-1)</f>
        <v>-</v>
      </c>
      <c r="I1161" s="167" t="str">
        <f>IF('Lineær programmering opg 4'!$D$8=0,"-",'Lineær programmering opg 4'!$G$8)</f>
        <v>-</v>
      </c>
      <c r="J1161" s="295">
        <f>A1161*'Lineær programmering opg 4'!$C$11+Datatabel!C1161*'Lineær programmering opg 4'!$D$11</f>
        <v>29558.39999999939</v>
      </c>
      <c r="K1161" s="9">
        <f t="shared" si="92"/>
        <v>0</v>
      </c>
      <c r="L1161" s="9">
        <f t="shared" si="93"/>
        <v>0</v>
      </c>
    </row>
    <row r="1162" spans="1:12" ht="15" x14ac:dyDescent="0.25">
      <c r="A1162" s="167">
        <f t="shared" si="91"/>
        <v>212.18400000000307</v>
      </c>
      <c r="B1162" s="325">
        <f t="shared" si="94"/>
        <v>0.88410000000001276</v>
      </c>
      <c r="C1162" s="167">
        <f t="shared" si="90"/>
        <v>55.631999999993866</v>
      </c>
      <c r="D1162" s="167">
        <f>IF('Lineær programmering opg 4'!$M$4=0,"-",(-A1162+'Lineær programmering opg 4'!$M$4)/'Lineær programmering opg 4'!$K$4*-1)</f>
        <v>55.631999999993866</v>
      </c>
      <c r="E1162" s="167">
        <f>IF('Lineær programmering opg 4'!$M$5=0,"-",(-A1162+'Lineær programmering opg 4'!$M$5)/'Lineær programmering opg 4'!$K$5*-1)</f>
        <v>140.86199999999772</v>
      </c>
      <c r="F1162" s="167" t="str">
        <f>IF('Lineær programmering opg 4'!$E$6=0,"-",(-A1162+'Lineær programmering opg 4'!$M$6)/'Lineær programmering opg 4'!$K$6*-1)</f>
        <v>-</v>
      </c>
      <c r="G1162" s="167" t="str">
        <f>IF('Lineær programmering opg 4'!$D$7=0,"-",((-A1162+'Lineær programmering opg 4'!$M$7)/'Lineær programmering opg 4'!$K$7)*-1)</f>
        <v>-</v>
      </c>
      <c r="H1162" s="167" t="str">
        <f>IF('Lineær programmering opg 4'!$C$8=0,"-",((-A1162+'Lineær programmering opg 4'!$M$8)/'Lineær programmering opg 4'!$K$8)*-1)</f>
        <v>-</v>
      </c>
      <c r="I1162" s="167" t="str">
        <f>IF('Lineær programmering opg 4'!$D$8=0,"-",'Lineær programmering opg 4'!$G$8)</f>
        <v>-</v>
      </c>
      <c r="J1162" s="295">
        <f>A1162*'Lineær programmering opg 4'!$C$11+Datatabel!C1162*'Lineær programmering opg 4'!$D$11</f>
        <v>29563.199999999386</v>
      </c>
      <c r="K1162" s="9">
        <f t="shared" si="92"/>
        <v>0</v>
      </c>
      <c r="L1162" s="9">
        <f t="shared" si="93"/>
        <v>0</v>
      </c>
    </row>
    <row r="1163" spans="1:12" ht="15" x14ac:dyDescent="0.25">
      <c r="A1163" s="167">
        <f t="shared" si="91"/>
        <v>212.16000000000307</v>
      </c>
      <c r="B1163" s="325">
        <f t="shared" si="94"/>
        <v>0.88400000000001278</v>
      </c>
      <c r="C1163" s="167">
        <f t="shared" si="90"/>
        <v>55.679999999993868</v>
      </c>
      <c r="D1163" s="167">
        <f>IF('Lineær programmering opg 4'!$M$4=0,"-",(-A1163+'Lineær programmering opg 4'!$M$4)/'Lineær programmering opg 4'!$K$4*-1)</f>
        <v>55.679999999993868</v>
      </c>
      <c r="E1163" s="167">
        <f>IF('Lineær programmering opg 4'!$M$5=0,"-",(-A1163+'Lineær programmering opg 4'!$M$5)/'Lineær programmering opg 4'!$K$5*-1)</f>
        <v>140.87999999999772</v>
      </c>
      <c r="F1163" s="167" t="str">
        <f>IF('Lineær programmering opg 4'!$E$6=0,"-",(-A1163+'Lineær programmering opg 4'!$M$6)/'Lineær programmering opg 4'!$K$6*-1)</f>
        <v>-</v>
      </c>
      <c r="G1163" s="167" t="str">
        <f>IF('Lineær programmering opg 4'!$D$7=0,"-",((-A1163+'Lineær programmering opg 4'!$M$7)/'Lineær programmering opg 4'!$K$7)*-1)</f>
        <v>-</v>
      </c>
      <c r="H1163" s="167" t="str">
        <f>IF('Lineær programmering opg 4'!$C$8=0,"-",((-A1163+'Lineær programmering opg 4'!$M$8)/'Lineær programmering opg 4'!$K$8)*-1)</f>
        <v>-</v>
      </c>
      <c r="I1163" s="167" t="str">
        <f>IF('Lineær programmering opg 4'!$D$8=0,"-",'Lineær programmering opg 4'!$G$8)</f>
        <v>-</v>
      </c>
      <c r="J1163" s="295">
        <f>A1163*'Lineær programmering opg 4'!$C$11+Datatabel!C1163*'Lineær programmering opg 4'!$D$11</f>
        <v>29567.999999999385</v>
      </c>
      <c r="K1163" s="9">
        <f t="shared" si="92"/>
        <v>0</v>
      </c>
      <c r="L1163" s="9">
        <f t="shared" si="93"/>
        <v>0</v>
      </c>
    </row>
    <row r="1164" spans="1:12" ht="15" x14ac:dyDescent="0.25">
      <c r="A1164" s="167">
        <f t="shared" si="91"/>
        <v>212.13600000000307</v>
      </c>
      <c r="B1164" s="325">
        <f t="shared" si="94"/>
        <v>0.88390000000001279</v>
      </c>
      <c r="C1164" s="167">
        <f t="shared" si="90"/>
        <v>55.72799999999387</v>
      </c>
      <c r="D1164" s="167">
        <f>IF('Lineær programmering opg 4'!$M$4=0,"-",(-A1164+'Lineær programmering opg 4'!$M$4)/'Lineær programmering opg 4'!$K$4*-1)</f>
        <v>55.72799999999387</v>
      </c>
      <c r="E1164" s="167">
        <f>IF('Lineær programmering opg 4'!$M$5=0,"-",(-A1164+'Lineær programmering opg 4'!$M$5)/'Lineær programmering opg 4'!$K$5*-1)</f>
        <v>140.89799999999772</v>
      </c>
      <c r="F1164" s="167" t="str">
        <f>IF('Lineær programmering opg 4'!$E$6=0,"-",(-A1164+'Lineær programmering opg 4'!$M$6)/'Lineær programmering opg 4'!$K$6*-1)</f>
        <v>-</v>
      </c>
      <c r="G1164" s="167" t="str">
        <f>IF('Lineær programmering opg 4'!$D$7=0,"-",((-A1164+'Lineær programmering opg 4'!$M$7)/'Lineær programmering opg 4'!$K$7)*-1)</f>
        <v>-</v>
      </c>
      <c r="H1164" s="167" t="str">
        <f>IF('Lineær programmering opg 4'!$C$8=0,"-",((-A1164+'Lineær programmering opg 4'!$M$8)/'Lineær programmering opg 4'!$K$8)*-1)</f>
        <v>-</v>
      </c>
      <c r="I1164" s="167" t="str">
        <f>IF('Lineær programmering opg 4'!$D$8=0,"-",'Lineær programmering opg 4'!$G$8)</f>
        <v>-</v>
      </c>
      <c r="J1164" s="295">
        <f>A1164*'Lineær programmering opg 4'!$C$11+Datatabel!C1164*'Lineær programmering opg 4'!$D$11</f>
        <v>29572.799999999388</v>
      </c>
      <c r="K1164" s="9">
        <f t="shared" si="92"/>
        <v>0</v>
      </c>
      <c r="L1164" s="9">
        <f t="shared" si="93"/>
        <v>0</v>
      </c>
    </row>
    <row r="1165" spans="1:12" ht="15" x14ac:dyDescent="0.25">
      <c r="A1165" s="167">
        <f t="shared" si="91"/>
        <v>212.11200000000306</v>
      </c>
      <c r="B1165" s="325">
        <f t="shared" si="94"/>
        <v>0.8838000000000128</v>
      </c>
      <c r="C1165" s="167">
        <f t="shared" si="90"/>
        <v>55.775999999993871</v>
      </c>
      <c r="D1165" s="167">
        <f>IF('Lineær programmering opg 4'!$M$4=0,"-",(-A1165+'Lineær programmering opg 4'!$M$4)/'Lineær programmering opg 4'!$K$4*-1)</f>
        <v>55.775999999993871</v>
      </c>
      <c r="E1165" s="167">
        <f>IF('Lineær programmering opg 4'!$M$5=0,"-",(-A1165+'Lineær programmering opg 4'!$M$5)/'Lineær programmering opg 4'!$K$5*-1)</f>
        <v>140.91599999999772</v>
      </c>
      <c r="F1165" s="167" t="str">
        <f>IF('Lineær programmering opg 4'!$E$6=0,"-",(-A1165+'Lineær programmering opg 4'!$M$6)/'Lineær programmering opg 4'!$K$6*-1)</f>
        <v>-</v>
      </c>
      <c r="G1165" s="167" t="str">
        <f>IF('Lineær programmering opg 4'!$D$7=0,"-",((-A1165+'Lineær programmering opg 4'!$M$7)/'Lineær programmering opg 4'!$K$7)*-1)</f>
        <v>-</v>
      </c>
      <c r="H1165" s="167" t="str">
        <f>IF('Lineær programmering opg 4'!$C$8=0,"-",((-A1165+'Lineær programmering opg 4'!$M$8)/'Lineær programmering opg 4'!$K$8)*-1)</f>
        <v>-</v>
      </c>
      <c r="I1165" s="167" t="str">
        <f>IF('Lineær programmering opg 4'!$D$8=0,"-",'Lineær programmering opg 4'!$G$8)</f>
        <v>-</v>
      </c>
      <c r="J1165" s="295">
        <f>A1165*'Lineær programmering opg 4'!$C$11+Datatabel!C1165*'Lineær programmering opg 4'!$D$11</f>
        <v>29577.599999999387</v>
      </c>
      <c r="K1165" s="9">
        <f t="shared" si="92"/>
        <v>0</v>
      </c>
      <c r="L1165" s="9">
        <f t="shared" si="93"/>
        <v>0</v>
      </c>
    </row>
    <row r="1166" spans="1:12" ht="15" x14ac:dyDescent="0.25">
      <c r="A1166" s="167">
        <f t="shared" si="91"/>
        <v>212.08800000000306</v>
      </c>
      <c r="B1166" s="325">
        <f t="shared" si="94"/>
        <v>0.88370000000001281</v>
      </c>
      <c r="C1166" s="167">
        <f t="shared" si="90"/>
        <v>55.823999999993873</v>
      </c>
      <c r="D1166" s="167">
        <f>IF('Lineær programmering opg 4'!$M$4=0,"-",(-A1166+'Lineær programmering opg 4'!$M$4)/'Lineær programmering opg 4'!$K$4*-1)</f>
        <v>55.823999999993873</v>
      </c>
      <c r="E1166" s="167">
        <f>IF('Lineær programmering opg 4'!$M$5=0,"-",(-A1166+'Lineær programmering opg 4'!$M$5)/'Lineær programmering opg 4'!$K$5*-1)</f>
        <v>140.93399999999772</v>
      </c>
      <c r="F1166" s="167" t="str">
        <f>IF('Lineær programmering opg 4'!$E$6=0,"-",(-A1166+'Lineær programmering opg 4'!$M$6)/'Lineær programmering opg 4'!$K$6*-1)</f>
        <v>-</v>
      </c>
      <c r="G1166" s="167" t="str">
        <f>IF('Lineær programmering opg 4'!$D$7=0,"-",((-A1166+'Lineær programmering opg 4'!$M$7)/'Lineær programmering opg 4'!$K$7)*-1)</f>
        <v>-</v>
      </c>
      <c r="H1166" s="167" t="str">
        <f>IF('Lineær programmering opg 4'!$C$8=0,"-",((-A1166+'Lineær programmering opg 4'!$M$8)/'Lineær programmering opg 4'!$K$8)*-1)</f>
        <v>-</v>
      </c>
      <c r="I1166" s="167" t="str">
        <f>IF('Lineær programmering opg 4'!$D$8=0,"-",'Lineær programmering opg 4'!$G$8)</f>
        <v>-</v>
      </c>
      <c r="J1166" s="295">
        <f>A1166*'Lineær programmering opg 4'!$C$11+Datatabel!C1166*'Lineær programmering opg 4'!$D$11</f>
        <v>29582.399999999387</v>
      </c>
      <c r="K1166" s="9">
        <f t="shared" si="92"/>
        <v>0</v>
      </c>
      <c r="L1166" s="9">
        <f t="shared" si="93"/>
        <v>0</v>
      </c>
    </row>
    <row r="1167" spans="1:12" ht="15" x14ac:dyDescent="0.25">
      <c r="A1167" s="167">
        <f t="shared" si="91"/>
        <v>212.06400000000309</v>
      </c>
      <c r="B1167" s="325">
        <f t="shared" si="94"/>
        <v>0.88360000000001282</v>
      </c>
      <c r="C1167" s="167">
        <f t="shared" si="90"/>
        <v>55.871999999993818</v>
      </c>
      <c r="D1167" s="167">
        <f>IF('Lineær programmering opg 4'!$M$4=0,"-",(-A1167+'Lineær programmering opg 4'!$M$4)/'Lineær programmering opg 4'!$K$4*-1)</f>
        <v>55.871999999993818</v>
      </c>
      <c r="E1167" s="167">
        <f>IF('Lineær programmering opg 4'!$M$5=0,"-",(-A1167+'Lineær programmering opg 4'!$M$5)/'Lineær programmering opg 4'!$K$5*-1)</f>
        <v>140.9519999999977</v>
      </c>
      <c r="F1167" s="167" t="str">
        <f>IF('Lineær programmering opg 4'!$E$6=0,"-",(-A1167+'Lineær programmering opg 4'!$M$6)/'Lineær programmering opg 4'!$K$6*-1)</f>
        <v>-</v>
      </c>
      <c r="G1167" s="167" t="str">
        <f>IF('Lineær programmering opg 4'!$D$7=0,"-",((-A1167+'Lineær programmering opg 4'!$M$7)/'Lineær programmering opg 4'!$K$7)*-1)</f>
        <v>-</v>
      </c>
      <c r="H1167" s="167" t="str">
        <f>IF('Lineær programmering opg 4'!$C$8=0,"-",((-A1167+'Lineær programmering opg 4'!$M$8)/'Lineær programmering opg 4'!$K$8)*-1)</f>
        <v>-</v>
      </c>
      <c r="I1167" s="167" t="str">
        <f>IF('Lineær programmering opg 4'!$D$8=0,"-",'Lineær programmering opg 4'!$G$8)</f>
        <v>-</v>
      </c>
      <c r="J1167" s="295">
        <f>A1167*'Lineær programmering opg 4'!$C$11+Datatabel!C1167*'Lineær programmering opg 4'!$D$11</f>
        <v>29587.199999999386</v>
      </c>
      <c r="K1167" s="9">
        <f t="shared" si="92"/>
        <v>0</v>
      </c>
      <c r="L1167" s="9">
        <f t="shared" si="93"/>
        <v>0</v>
      </c>
    </row>
    <row r="1168" spans="1:12" ht="15" x14ac:dyDescent="0.25">
      <c r="A1168" s="167">
        <f t="shared" si="91"/>
        <v>212.04000000000309</v>
      </c>
      <c r="B1168" s="325">
        <f t="shared" si="94"/>
        <v>0.88350000000001283</v>
      </c>
      <c r="C1168" s="167">
        <f t="shared" si="90"/>
        <v>55.91999999999382</v>
      </c>
      <c r="D1168" s="167">
        <f>IF('Lineær programmering opg 4'!$M$4=0,"-",(-A1168+'Lineær programmering opg 4'!$M$4)/'Lineær programmering opg 4'!$K$4*-1)</f>
        <v>55.91999999999382</v>
      </c>
      <c r="E1168" s="167">
        <f>IF('Lineær programmering opg 4'!$M$5=0,"-",(-A1168+'Lineær programmering opg 4'!$M$5)/'Lineær programmering opg 4'!$K$5*-1)</f>
        <v>140.9699999999977</v>
      </c>
      <c r="F1168" s="167" t="str">
        <f>IF('Lineær programmering opg 4'!$E$6=0,"-",(-A1168+'Lineær programmering opg 4'!$M$6)/'Lineær programmering opg 4'!$K$6*-1)</f>
        <v>-</v>
      </c>
      <c r="G1168" s="167" t="str">
        <f>IF('Lineær programmering opg 4'!$D$7=0,"-",((-A1168+'Lineær programmering opg 4'!$M$7)/'Lineær programmering opg 4'!$K$7)*-1)</f>
        <v>-</v>
      </c>
      <c r="H1168" s="167" t="str">
        <f>IF('Lineær programmering opg 4'!$C$8=0,"-",((-A1168+'Lineær programmering opg 4'!$M$8)/'Lineær programmering opg 4'!$K$8)*-1)</f>
        <v>-</v>
      </c>
      <c r="I1168" s="167" t="str">
        <f>IF('Lineær programmering opg 4'!$D$8=0,"-",'Lineær programmering opg 4'!$G$8)</f>
        <v>-</v>
      </c>
      <c r="J1168" s="295">
        <f>A1168*'Lineær programmering opg 4'!$C$11+Datatabel!C1168*'Lineær programmering opg 4'!$D$11</f>
        <v>29591.999999999382</v>
      </c>
      <c r="K1168" s="9">
        <f t="shared" si="92"/>
        <v>0</v>
      </c>
      <c r="L1168" s="9">
        <f t="shared" si="93"/>
        <v>0</v>
      </c>
    </row>
    <row r="1169" spans="1:12" ht="15" x14ac:dyDescent="0.25">
      <c r="A1169" s="167">
        <f t="shared" si="91"/>
        <v>212.01600000000309</v>
      </c>
      <c r="B1169" s="325">
        <f t="shared" si="94"/>
        <v>0.88340000000001284</v>
      </c>
      <c r="C1169" s="167">
        <f t="shared" si="90"/>
        <v>55.967999999993822</v>
      </c>
      <c r="D1169" s="167">
        <f>IF('Lineær programmering opg 4'!$M$4=0,"-",(-A1169+'Lineær programmering opg 4'!$M$4)/'Lineær programmering opg 4'!$K$4*-1)</f>
        <v>55.967999999993822</v>
      </c>
      <c r="E1169" s="167">
        <f>IF('Lineær programmering opg 4'!$M$5=0,"-",(-A1169+'Lineær programmering opg 4'!$M$5)/'Lineær programmering opg 4'!$K$5*-1)</f>
        <v>140.9879999999977</v>
      </c>
      <c r="F1169" s="167" t="str">
        <f>IF('Lineær programmering opg 4'!$E$6=0,"-",(-A1169+'Lineær programmering opg 4'!$M$6)/'Lineær programmering opg 4'!$K$6*-1)</f>
        <v>-</v>
      </c>
      <c r="G1169" s="167" t="str">
        <f>IF('Lineær programmering opg 4'!$D$7=0,"-",((-A1169+'Lineær programmering opg 4'!$M$7)/'Lineær programmering opg 4'!$K$7)*-1)</f>
        <v>-</v>
      </c>
      <c r="H1169" s="167" t="str">
        <f>IF('Lineær programmering opg 4'!$C$8=0,"-",((-A1169+'Lineær programmering opg 4'!$M$8)/'Lineær programmering opg 4'!$K$8)*-1)</f>
        <v>-</v>
      </c>
      <c r="I1169" s="167" t="str">
        <f>IF('Lineær programmering opg 4'!$D$8=0,"-",'Lineær programmering opg 4'!$G$8)</f>
        <v>-</v>
      </c>
      <c r="J1169" s="295">
        <f>A1169*'Lineær programmering opg 4'!$C$11+Datatabel!C1169*'Lineær programmering opg 4'!$D$11</f>
        <v>29596.799999999381</v>
      </c>
      <c r="K1169" s="9">
        <f t="shared" si="92"/>
        <v>0</v>
      </c>
      <c r="L1169" s="9">
        <f t="shared" si="93"/>
        <v>0</v>
      </c>
    </row>
    <row r="1170" spans="1:12" ht="15" x14ac:dyDescent="0.25">
      <c r="A1170" s="167">
        <f t="shared" si="91"/>
        <v>211.99200000000309</v>
      </c>
      <c r="B1170" s="325">
        <f t="shared" si="94"/>
        <v>0.88330000000001285</v>
      </c>
      <c r="C1170" s="167">
        <f t="shared" si="90"/>
        <v>56.015999999993824</v>
      </c>
      <c r="D1170" s="167">
        <f>IF('Lineær programmering opg 4'!$M$4=0,"-",(-A1170+'Lineær programmering opg 4'!$M$4)/'Lineær programmering opg 4'!$K$4*-1)</f>
        <v>56.015999999993824</v>
      </c>
      <c r="E1170" s="167">
        <f>IF('Lineær programmering opg 4'!$M$5=0,"-",(-A1170+'Lineær programmering opg 4'!$M$5)/'Lineær programmering opg 4'!$K$5*-1)</f>
        <v>141.0059999999977</v>
      </c>
      <c r="F1170" s="167" t="str">
        <f>IF('Lineær programmering opg 4'!$E$6=0,"-",(-A1170+'Lineær programmering opg 4'!$M$6)/'Lineær programmering opg 4'!$K$6*-1)</f>
        <v>-</v>
      </c>
      <c r="G1170" s="167" t="str">
        <f>IF('Lineær programmering opg 4'!$D$7=0,"-",((-A1170+'Lineær programmering opg 4'!$M$7)/'Lineær programmering opg 4'!$K$7)*-1)</f>
        <v>-</v>
      </c>
      <c r="H1170" s="167" t="str">
        <f>IF('Lineær programmering opg 4'!$C$8=0,"-",((-A1170+'Lineær programmering opg 4'!$M$8)/'Lineær programmering opg 4'!$K$8)*-1)</f>
        <v>-</v>
      </c>
      <c r="I1170" s="167" t="str">
        <f>IF('Lineær programmering opg 4'!$D$8=0,"-",'Lineær programmering opg 4'!$G$8)</f>
        <v>-</v>
      </c>
      <c r="J1170" s="295">
        <f>A1170*'Lineær programmering opg 4'!$C$11+Datatabel!C1170*'Lineær programmering opg 4'!$D$11</f>
        <v>29601.599999999384</v>
      </c>
      <c r="K1170" s="9">
        <f t="shared" si="92"/>
        <v>0</v>
      </c>
      <c r="L1170" s="9">
        <f t="shared" si="93"/>
        <v>0</v>
      </c>
    </row>
    <row r="1171" spans="1:12" ht="15" x14ac:dyDescent="0.25">
      <c r="A1171" s="167">
        <f t="shared" si="91"/>
        <v>211.96800000000309</v>
      </c>
      <c r="B1171" s="325">
        <f t="shared" si="94"/>
        <v>0.88320000000001286</v>
      </c>
      <c r="C1171" s="167">
        <f t="shared" si="90"/>
        <v>56.063999999993825</v>
      </c>
      <c r="D1171" s="167">
        <f>IF('Lineær programmering opg 4'!$M$4=0,"-",(-A1171+'Lineær programmering opg 4'!$M$4)/'Lineær programmering opg 4'!$K$4*-1)</f>
        <v>56.063999999993825</v>
      </c>
      <c r="E1171" s="167">
        <f>IF('Lineær programmering opg 4'!$M$5=0,"-",(-A1171+'Lineær programmering opg 4'!$M$5)/'Lineær programmering opg 4'!$K$5*-1)</f>
        <v>141.0239999999977</v>
      </c>
      <c r="F1171" s="167" t="str">
        <f>IF('Lineær programmering opg 4'!$E$6=0,"-",(-A1171+'Lineær programmering opg 4'!$M$6)/'Lineær programmering opg 4'!$K$6*-1)</f>
        <v>-</v>
      </c>
      <c r="G1171" s="167" t="str">
        <f>IF('Lineær programmering opg 4'!$D$7=0,"-",((-A1171+'Lineær programmering opg 4'!$M$7)/'Lineær programmering opg 4'!$K$7)*-1)</f>
        <v>-</v>
      </c>
      <c r="H1171" s="167" t="str">
        <f>IF('Lineær programmering opg 4'!$C$8=0,"-",((-A1171+'Lineær programmering opg 4'!$M$8)/'Lineær programmering opg 4'!$K$8)*-1)</f>
        <v>-</v>
      </c>
      <c r="I1171" s="167" t="str">
        <f>IF('Lineær programmering opg 4'!$D$8=0,"-",'Lineær programmering opg 4'!$G$8)</f>
        <v>-</v>
      </c>
      <c r="J1171" s="295">
        <f>A1171*'Lineær programmering opg 4'!$C$11+Datatabel!C1171*'Lineær programmering opg 4'!$D$11</f>
        <v>29606.399999999383</v>
      </c>
      <c r="K1171" s="9">
        <f t="shared" si="92"/>
        <v>0</v>
      </c>
      <c r="L1171" s="9">
        <f t="shared" si="93"/>
        <v>0</v>
      </c>
    </row>
    <row r="1172" spans="1:12" ht="15" x14ac:dyDescent="0.25">
      <c r="A1172" s="167">
        <f t="shared" si="91"/>
        <v>211.94400000000309</v>
      </c>
      <c r="B1172" s="325">
        <f t="shared" si="94"/>
        <v>0.88310000000001287</v>
      </c>
      <c r="C1172" s="167">
        <f t="shared" si="90"/>
        <v>56.111999999993827</v>
      </c>
      <c r="D1172" s="167">
        <f>IF('Lineær programmering opg 4'!$M$4=0,"-",(-A1172+'Lineær programmering opg 4'!$M$4)/'Lineær programmering opg 4'!$K$4*-1)</f>
        <v>56.111999999993827</v>
      </c>
      <c r="E1172" s="167">
        <f>IF('Lineær programmering opg 4'!$M$5=0,"-",(-A1172+'Lineær programmering opg 4'!$M$5)/'Lineær programmering opg 4'!$K$5*-1)</f>
        <v>141.0419999999977</v>
      </c>
      <c r="F1172" s="167" t="str">
        <f>IF('Lineær programmering opg 4'!$E$6=0,"-",(-A1172+'Lineær programmering opg 4'!$M$6)/'Lineær programmering opg 4'!$K$6*-1)</f>
        <v>-</v>
      </c>
      <c r="G1172" s="167" t="str">
        <f>IF('Lineær programmering opg 4'!$D$7=0,"-",((-A1172+'Lineær programmering opg 4'!$M$7)/'Lineær programmering opg 4'!$K$7)*-1)</f>
        <v>-</v>
      </c>
      <c r="H1172" s="167" t="str">
        <f>IF('Lineær programmering opg 4'!$C$8=0,"-",((-A1172+'Lineær programmering opg 4'!$M$8)/'Lineær programmering opg 4'!$K$8)*-1)</f>
        <v>-</v>
      </c>
      <c r="I1172" s="167" t="str">
        <f>IF('Lineær programmering opg 4'!$D$8=0,"-",'Lineær programmering opg 4'!$G$8)</f>
        <v>-</v>
      </c>
      <c r="J1172" s="295">
        <f>A1172*'Lineær programmering opg 4'!$C$11+Datatabel!C1172*'Lineær programmering opg 4'!$D$11</f>
        <v>29611.199999999379</v>
      </c>
      <c r="K1172" s="9">
        <f t="shared" si="92"/>
        <v>0</v>
      </c>
      <c r="L1172" s="9">
        <f t="shared" si="93"/>
        <v>0</v>
      </c>
    </row>
    <row r="1173" spans="1:12" ht="15" x14ac:dyDescent="0.25">
      <c r="A1173" s="167">
        <f t="shared" si="91"/>
        <v>211.92000000000309</v>
      </c>
      <c r="B1173" s="325">
        <f t="shared" si="94"/>
        <v>0.88300000000001289</v>
      </c>
      <c r="C1173" s="167">
        <f t="shared" si="90"/>
        <v>56.159999999993829</v>
      </c>
      <c r="D1173" s="167">
        <f>IF('Lineær programmering opg 4'!$M$4=0,"-",(-A1173+'Lineær programmering opg 4'!$M$4)/'Lineær programmering opg 4'!$K$4*-1)</f>
        <v>56.159999999993829</v>
      </c>
      <c r="E1173" s="167">
        <f>IF('Lineær programmering opg 4'!$M$5=0,"-",(-A1173+'Lineær programmering opg 4'!$M$5)/'Lineær programmering opg 4'!$K$5*-1)</f>
        <v>141.0599999999977</v>
      </c>
      <c r="F1173" s="167" t="str">
        <f>IF('Lineær programmering opg 4'!$E$6=0,"-",(-A1173+'Lineær programmering opg 4'!$M$6)/'Lineær programmering opg 4'!$K$6*-1)</f>
        <v>-</v>
      </c>
      <c r="G1173" s="167" t="str">
        <f>IF('Lineær programmering opg 4'!$D$7=0,"-",((-A1173+'Lineær programmering opg 4'!$M$7)/'Lineær programmering opg 4'!$K$7)*-1)</f>
        <v>-</v>
      </c>
      <c r="H1173" s="167" t="str">
        <f>IF('Lineær programmering opg 4'!$C$8=0,"-",((-A1173+'Lineær programmering opg 4'!$M$8)/'Lineær programmering opg 4'!$K$8)*-1)</f>
        <v>-</v>
      </c>
      <c r="I1173" s="167" t="str">
        <f>IF('Lineær programmering opg 4'!$D$8=0,"-",'Lineær programmering opg 4'!$G$8)</f>
        <v>-</v>
      </c>
      <c r="J1173" s="295">
        <f>A1173*'Lineær programmering opg 4'!$C$11+Datatabel!C1173*'Lineær programmering opg 4'!$D$11</f>
        <v>29615.999999999382</v>
      </c>
      <c r="K1173" s="9">
        <f t="shared" si="92"/>
        <v>0</v>
      </c>
      <c r="L1173" s="9">
        <f t="shared" si="93"/>
        <v>0</v>
      </c>
    </row>
    <row r="1174" spans="1:12" ht="15" x14ac:dyDescent="0.25">
      <c r="A1174" s="167">
        <f t="shared" si="91"/>
        <v>211.89600000000308</v>
      </c>
      <c r="B1174" s="325">
        <f t="shared" si="94"/>
        <v>0.8829000000000129</v>
      </c>
      <c r="C1174" s="167">
        <f t="shared" si="90"/>
        <v>56.207999999993831</v>
      </c>
      <c r="D1174" s="167">
        <f>IF('Lineær programmering opg 4'!$M$4=0,"-",(-A1174+'Lineær programmering opg 4'!$M$4)/'Lineær programmering opg 4'!$K$4*-1)</f>
        <v>56.207999999993831</v>
      </c>
      <c r="E1174" s="167">
        <f>IF('Lineær programmering opg 4'!$M$5=0,"-",(-A1174+'Lineær programmering opg 4'!$M$5)/'Lineær programmering opg 4'!$K$5*-1)</f>
        <v>141.0779999999977</v>
      </c>
      <c r="F1174" s="167" t="str">
        <f>IF('Lineær programmering opg 4'!$E$6=0,"-",(-A1174+'Lineær programmering opg 4'!$M$6)/'Lineær programmering opg 4'!$K$6*-1)</f>
        <v>-</v>
      </c>
      <c r="G1174" s="167" t="str">
        <f>IF('Lineær programmering opg 4'!$D$7=0,"-",((-A1174+'Lineær programmering opg 4'!$M$7)/'Lineær programmering opg 4'!$K$7)*-1)</f>
        <v>-</v>
      </c>
      <c r="H1174" s="167" t="str">
        <f>IF('Lineær programmering opg 4'!$C$8=0,"-",((-A1174+'Lineær programmering opg 4'!$M$8)/'Lineær programmering opg 4'!$K$8)*-1)</f>
        <v>-</v>
      </c>
      <c r="I1174" s="167" t="str">
        <f>IF('Lineær programmering opg 4'!$D$8=0,"-",'Lineær programmering opg 4'!$G$8)</f>
        <v>-</v>
      </c>
      <c r="J1174" s="295">
        <f>A1174*'Lineær programmering opg 4'!$C$11+Datatabel!C1174*'Lineær programmering opg 4'!$D$11</f>
        <v>29620.799999999384</v>
      </c>
      <c r="K1174" s="9">
        <f t="shared" si="92"/>
        <v>0</v>
      </c>
      <c r="L1174" s="9">
        <f t="shared" si="93"/>
        <v>0</v>
      </c>
    </row>
    <row r="1175" spans="1:12" ht="15" x14ac:dyDescent="0.25">
      <c r="A1175" s="167">
        <f t="shared" si="91"/>
        <v>211.87200000000308</v>
      </c>
      <c r="B1175" s="325">
        <f t="shared" si="94"/>
        <v>0.88280000000001291</v>
      </c>
      <c r="C1175" s="167">
        <f t="shared" si="90"/>
        <v>56.255999999993833</v>
      </c>
      <c r="D1175" s="167">
        <f>IF('Lineær programmering opg 4'!$M$4=0,"-",(-A1175+'Lineær programmering opg 4'!$M$4)/'Lineær programmering opg 4'!$K$4*-1)</f>
        <v>56.255999999993833</v>
      </c>
      <c r="E1175" s="167">
        <f>IF('Lineær programmering opg 4'!$M$5=0,"-",(-A1175+'Lineær programmering opg 4'!$M$5)/'Lineær programmering opg 4'!$K$5*-1)</f>
        <v>141.0959999999977</v>
      </c>
      <c r="F1175" s="167" t="str">
        <f>IF('Lineær programmering opg 4'!$E$6=0,"-",(-A1175+'Lineær programmering opg 4'!$M$6)/'Lineær programmering opg 4'!$K$6*-1)</f>
        <v>-</v>
      </c>
      <c r="G1175" s="167" t="str">
        <f>IF('Lineær programmering opg 4'!$D$7=0,"-",((-A1175+'Lineær programmering opg 4'!$M$7)/'Lineær programmering opg 4'!$K$7)*-1)</f>
        <v>-</v>
      </c>
      <c r="H1175" s="167" t="str">
        <f>IF('Lineær programmering opg 4'!$C$8=0,"-",((-A1175+'Lineær programmering opg 4'!$M$8)/'Lineær programmering opg 4'!$K$8)*-1)</f>
        <v>-</v>
      </c>
      <c r="I1175" s="167" t="str">
        <f>IF('Lineær programmering opg 4'!$D$8=0,"-",'Lineær programmering opg 4'!$G$8)</f>
        <v>-</v>
      </c>
      <c r="J1175" s="295">
        <f>A1175*'Lineær programmering opg 4'!$C$11+Datatabel!C1175*'Lineær programmering opg 4'!$D$11</f>
        <v>29625.599999999387</v>
      </c>
      <c r="K1175" s="9">
        <f t="shared" si="92"/>
        <v>0</v>
      </c>
      <c r="L1175" s="9">
        <f t="shared" si="93"/>
        <v>0</v>
      </c>
    </row>
    <row r="1176" spans="1:12" ht="15" x14ac:dyDescent="0.25">
      <c r="A1176" s="167">
        <f t="shared" si="91"/>
        <v>211.84800000000311</v>
      </c>
      <c r="B1176" s="325">
        <f t="shared" si="94"/>
        <v>0.88270000000001292</v>
      </c>
      <c r="C1176" s="167">
        <f t="shared" si="90"/>
        <v>56.303999999993778</v>
      </c>
      <c r="D1176" s="167">
        <f>IF('Lineær programmering opg 4'!$M$4=0,"-",(-A1176+'Lineær programmering opg 4'!$M$4)/'Lineær programmering opg 4'!$K$4*-1)</f>
        <v>56.303999999993778</v>
      </c>
      <c r="E1176" s="167">
        <f>IF('Lineær programmering opg 4'!$M$5=0,"-",(-A1176+'Lineær programmering opg 4'!$M$5)/'Lineær programmering opg 4'!$K$5*-1)</f>
        <v>141.11399999999767</v>
      </c>
      <c r="F1176" s="167" t="str">
        <f>IF('Lineær programmering opg 4'!$E$6=0,"-",(-A1176+'Lineær programmering opg 4'!$M$6)/'Lineær programmering opg 4'!$K$6*-1)</f>
        <v>-</v>
      </c>
      <c r="G1176" s="167" t="str">
        <f>IF('Lineær programmering opg 4'!$D$7=0,"-",((-A1176+'Lineær programmering opg 4'!$M$7)/'Lineær programmering opg 4'!$K$7)*-1)</f>
        <v>-</v>
      </c>
      <c r="H1176" s="167" t="str">
        <f>IF('Lineær programmering opg 4'!$C$8=0,"-",((-A1176+'Lineær programmering opg 4'!$M$8)/'Lineær programmering opg 4'!$K$8)*-1)</f>
        <v>-</v>
      </c>
      <c r="I1176" s="167" t="str">
        <f>IF('Lineær programmering opg 4'!$D$8=0,"-",'Lineær programmering opg 4'!$G$8)</f>
        <v>-</v>
      </c>
      <c r="J1176" s="295">
        <f>A1176*'Lineær programmering opg 4'!$C$11+Datatabel!C1176*'Lineær programmering opg 4'!$D$11</f>
        <v>29630.399999999379</v>
      </c>
      <c r="K1176" s="9">
        <f t="shared" si="92"/>
        <v>0</v>
      </c>
      <c r="L1176" s="9">
        <f t="shared" si="93"/>
        <v>0</v>
      </c>
    </row>
    <row r="1177" spans="1:12" ht="15" x14ac:dyDescent="0.25">
      <c r="A1177" s="167">
        <f t="shared" si="91"/>
        <v>211.82400000000311</v>
      </c>
      <c r="B1177" s="325">
        <f t="shared" si="94"/>
        <v>0.88260000000001293</v>
      </c>
      <c r="C1177" s="167">
        <f t="shared" si="90"/>
        <v>56.35199999999378</v>
      </c>
      <c r="D1177" s="167">
        <f>IF('Lineær programmering opg 4'!$M$4=0,"-",(-A1177+'Lineær programmering opg 4'!$M$4)/'Lineær programmering opg 4'!$K$4*-1)</f>
        <v>56.35199999999378</v>
      </c>
      <c r="E1177" s="167">
        <f>IF('Lineær programmering opg 4'!$M$5=0,"-",(-A1177+'Lineær programmering opg 4'!$M$5)/'Lineær programmering opg 4'!$K$5*-1)</f>
        <v>141.13199999999767</v>
      </c>
      <c r="F1177" s="167" t="str">
        <f>IF('Lineær programmering opg 4'!$E$6=0,"-",(-A1177+'Lineær programmering opg 4'!$M$6)/'Lineær programmering opg 4'!$K$6*-1)</f>
        <v>-</v>
      </c>
      <c r="G1177" s="167" t="str">
        <f>IF('Lineær programmering opg 4'!$D$7=0,"-",((-A1177+'Lineær programmering opg 4'!$M$7)/'Lineær programmering opg 4'!$K$7)*-1)</f>
        <v>-</v>
      </c>
      <c r="H1177" s="167" t="str">
        <f>IF('Lineær programmering opg 4'!$C$8=0,"-",((-A1177+'Lineær programmering opg 4'!$M$8)/'Lineær programmering opg 4'!$K$8)*-1)</f>
        <v>-</v>
      </c>
      <c r="I1177" s="167" t="str">
        <f>IF('Lineær programmering opg 4'!$D$8=0,"-",'Lineær programmering opg 4'!$G$8)</f>
        <v>-</v>
      </c>
      <c r="J1177" s="295">
        <f>A1177*'Lineær programmering opg 4'!$C$11+Datatabel!C1177*'Lineær programmering opg 4'!$D$11</f>
        <v>29635.199999999379</v>
      </c>
      <c r="K1177" s="9">
        <f t="shared" si="92"/>
        <v>0</v>
      </c>
      <c r="L1177" s="9">
        <f t="shared" si="93"/>
        <v>0</v>
      </c>
    </row>
    <row r="1178" spans="1:12" ht="15" x14ac:dyDescent="0.25">
      <c r="A1178" s="167">
        <f t="shared" si="91"/>
        <v>211.80000000000311</v>
      </c>
      <c r="B1178" s="325">
        <f t="shared" si="94"/>
        <v>0.88250000000001294</v>
      </c>
      <c r="C1178" s="167">
        <f t="shared" si="90"/>
        <v>56.399999999993781</v>
      </c>
      <c r="D1178" s="167">
        <f>IF('Lineær programmering opg 4'!$M$4=0,"-",(-A1178+'Lineær programmering opg 4'!$M$4)/'Lineær programmering opg 4'!$K$4*-1)</f>
        <v>56.399999999993781</v>
      </c>
      <c r="E1178" s="167">
        <f>IF('Lineær programmering opg 4'!$M$5=0,"-",(-A1178+'Lineær programmering opg 4'!$M$5)/'Lineær programmering opg 4'!$K$5*-1)</f>
        <v>141.14999999999768</v>
      </c>
      <c r="F1178" s="167" t="str">
        <f>IF('Lineær programmering opg 4'!$E$6=0,"-",(-A1178+'Lineær programmering opg 4'!$M$6)/'Lineær programmering opg 4'!$K$6*-1)</f>
        <v>-</v>
      </c>
      <c r="G1178" s="167" t="str">
        <f>IF('Lineær programmering opg 4'!$D$7=0,"-",((-A1178+'Lineær programmering opg 4'!$M$7)/'Lineær programmering opg 4'!$K$7)*-1)</f>
        <v>-</v>
      </c>
      <c r="H1178" s="167" t="str">
        <f>IF('Lineær programmering opg 4'!$C$8=0,"-",((-A1178+'Lineær programmering opg 4'!$M$8)/'Lineær programmering opg 4'!$K$8)*-1)</f>
        <v>-</v>
      </c>
      <c r="I1178" s="167" t="str">
        <f>IF('Lineær programmering opg 4'!$D$8=0,"-",'Lineær programmering opg 4'!$G$8)</f>
        <v>-</v>
      </c>
      <c r="J1178" s="295">
        <f>A1178*'Lineær programmering opg 4'!$C$11+Datatabel!C1178*'Lineær programmering opg 4'!$D$11</f>
        <v>29639.999999999374</v>
      </c>
      <c r="K1178" s="9">
        <f t="shared" si="92"/>
        <v>0</v>
      </c>
      <c r="L1178" s="9">
        <f t="shared" si="93"/>
        <v>0</v>
      </c>
    </row>
    <row r="1179" spans="1:12" ht="15" x14ac:dyDescent="0.25">
      <c r="A1179" s="167">
        <f t="shared" si="91"/>
        <v>211.77600000000311</v>
      </c>
      <c r="B1179" s="325">
        <f t="shared" si="94"/>
        <v>0.88240000000001295</v>
      </c>
      <c r="C1179" s="167">
        <f t="shared" si="90"/>
        <v>56.447999999993783</v>
      </c>
      <c r="D1179" s="167">
        <f>IF('Lineær programmering opg 4'!$M$4=0,"-",(-A1179+'Lineær programmering opg 4'!$M$4)/'Lineær programmering opg 4'!$K$4*-1)</f>
        <v>56.447999999993783</v>
      </c>
      <c r="E1179" s="167">
        <f>IF('Lineær programmering opg 4'!$M$5=0,"-",(-A1179+'Lineær programmering opg 4'!$M$5)/'Lineær programmering opg 4'!$K$5*-1)</f>
        <v>141.16799999999768</v>
      </c>
      <c r="F1179" s="167" t="str">
        <f>IF('Lineær programmering opg 4'!$E$6=0,"-",(-A1179+'Lineær programmering opg 4'!$M$6)/'Lineær programmering opg 4'!$K$6*-1)</f>
        <v>-</v>
      </c>
      <c r="G1179" s="167" t="str">
        <f>IF('Lineær programmering opg 4'!$D$7=0,"-",((-A1179+'Lineær programmering opg 4'!$M$7)/'Lineær programmering opg 4'!$K$7)*-1)</f>
        <v>-</v>
      </c>
      <c r="H1179" s="167" t="str">
        <f>IF('Lineær programmering opg 4'!$C$8=0,"-",((-A1179+'Lineær programmering opg 4'!$M$8)/'Lineær programmering opg 4'!$K$8)*-1)</f>
        <v>-</v>
      </c>
      <c r="I1179" s="167" t="str">
        <f>IF('Lineær programmering opg 4'!$D$8=0,"-",'Lineær programmering opg 4'!$G$8)</f>
        <v>-</v>
      </c>
      <c r="J1179" s="295">
        <f>A1179*'Lineær programmering opg 4'!$C$11+Datatabel!C1179*'Lineær programmering opg 4'!$D$11</f>
        <v>29644.799999999377</v>
      </c>
      <c r="K1179" s="9">
        <f t="shared" si="92"/>
        <v>0</v>
      </c>
      <c r="L1179" s="9">
        <f t="shared" si="93"/>
        <v>0</v>
      </c>
    </row>
    <row r="1180" spans="1:12" ht="15" x14ac:dyDescent="0.25">
      <c r="A1180" s="167">
        <f t="shared" si="91"/>
        <v>211.75200000000311</v>
      </c>
      <c r="B1180" s="325">
        <f t="shared" si="94"/>
        <v>0.88230000000001296</v>
      </c>
      <c r="C1180" s="167">
        <f t="shared" si="90"/>
        <v>56.495999999993785</v>
      </c>
      <c r="D1180" s="167">
        <f>IF('Lineær programmering opg 4'!$M$4=0,"-",(-A1180+'Lineær programmering opg 4'!$M$4)/'Lineær programmering opg 4'!$K$4*-1)</f>
        <v>56.495999999993785</v>
      </c>
      <c r="E1180" s="167">
        <f>IF('Lineær programmering opg 4'!$M$5=0,"-",(-A1180+'Lineær programmering opg 4'!$M$5)/'Lineær programmering opg 4'!$K$5*-1)</f>
        <v>141.18599999999768</v>
      </c>
      <c r="F1180" s="167" t="str">
        <f>IF('Lineær programmering opg 4'!$E$6=0,"-",(-A1180+'Lineær programmering opg 4'!$M$6)/'Lineær programmering opg 4'!$K$6*-1)</f>
        <v>-</v>
      </c>
      <c r="G1180" s="167" t="str">
        <f>IF('Lineær programmering opg 4'!$D$7=0,"-",((-A1180+'Lineær programmering opg 4'!$M$7)/'Lineær programmering opg 4'!$K$7)*-1)</f>
        <v>-</v>
      </c>
      <c r="H1180" s="167" t="str">
        <f>IF('Lineær programmering opg 4'!$C$8=0,"-",((-A1180+'Lineær programmering opg 4'!$M$8)/'Lineær programmering opg 4'!$K$8)*-1)</f>
        <v>-</v>
      </c>
      <c r="I1180" s="167" t="str">
        <f>IF('Lineær programmering opg 4'!$D$8=0,"-",'Lineær programmering opg 4'!$G$8)</f>
        <v>-</v>
      </c>
      <c r="J1180" s="295">
        <f>A1180*'Lineær programmering opg 4'!$C$11+Datatabel!C1180*'Lineær programmering opg 4'!$D$11</f>
        <v>29649.59999999938</v>
      </c>
      <c r="K1180" s="9">
        <f t="shared" si="92"/>
        <v>0</v>
      </c>
      <c r="L1180" s="9">
        <f t="shared" si="93"/>
        <v>0</v>
      </c>
    </row>
    <row r="1181" spans="1:12" ht="15" x14ac:dyDescent="0.25">
      <c r="A1181" s="167">
        <f t="shared" si="91"/>
        <v>211.72800000000311</v>
      </c>
      <c r="B1181" s="325">
        <f t="shared" si="94"/>
        <v>0.88220000000001297</v>
      </c>
      <c r="C1181" s="167">
        <f t="shared" si="90"/>
        <v>56.543999999993787</v>
      </c>
      <c r="D1181" s="167">
        <f>IF('Lineær programmering opg 4'!$M$4=0,"-",(-A1181+'Lineær programmering opg 4'!$M$4)/'Lineær programmering opg 4'!$K$4*-1)</f>
        <v>56.543999999993787</v>
      </c>
      <c r="E1181" s="167">
        <f>IF('Lineær programmering opg 4'!$M$5=0,"-",(-A1181+'Lineær programmering opg 4'!$M$5)/'Lineær programmering opg 4'!$K$5*-1)</f>
        <v>141.20399999999768</v>
      </c>
      <c r="F1181" s="167" t="str">
        <f>IF('Lineær programmering opg 4'!$E$6=0,"-",(-A1181+'Lineær programmering opg 4'!$M$6)/'Lineær programmering opg 4'!$K$6*-1)</f>
        <v>-</v>
      </c>
      <c r="G1181" s="167" t="str">
        <f>IF('Lineær programmering opg 4'!$D$7=0,"-",((-A1181+'Lineær programmering opg 4'!$M$7)/'Lineær programmering opg 4'!$K$7)*-1)</f>
        <v>-</v>
      </c>
      <c r="H1181" s="167" t="str">
        <f>IF('Lineær programmering opg 4'!$C$8=0,"-",((-A1181+'Lineær programmering opg 4'!$M$8)/'Lineær programmering opg 4'!$K$8)*-1)</f>
        <v>-</v>
      </c>
      <c r="I1181" s="167" t="str">
        <f>IF('Lineær programmering opg 4'!$D$8=0,"-",'Lineær programmering opg 4'!$G$8)</f>
        <v>-</v>
      </c>
      <c r="J1181" s="295">
        <f>A1181*'Lineær programmering opg 4'!$C$11+Datatabel!C1181*'Lineær programmering opg 4'!$D$11</f>
        <v>29654.399999999379</v>
      </c>
      <c r="K1181" s="9">
        <f t="shared" si="92"/>
        <v>0</v>
      </c>
      <c r="L1181" s="9">
        <f t="shared" si="93"/>
        <v>0</v>
      </c>
    </row>
    <row r="1182" spans="1:12" ht="15" x14ac:dyDescent="0.25">
      <c r="A1182" s="167">
        <f t="shared" si="91"/>
        <v>211.70400000000311</v>
      </c>
      <c r="B1182" s="325">
        <f t="shared" si="94"/>
        <v>0.88210000000001298</v>
      </c>
      <c r="C1182" s="167">
        <f t="shared" si="90"/>
        <v>56.591999999993789</v>
      </c>
      <c r="D1182" s="167">
        <f>IF('Lineær programmering opg 4'!$M$4=0,"-",(-A1182+'Lineær programmering opg 4'!$M$4)/'Lineær programmering opg 4'!$K$4*-1)</f>
        <v>56.591999999993789</v>
      </c>
      <c r="E1182" s="167">
        <f>IF('Lineær programmering opg 4'!$M$5=0,"-",(-A1182+'Lineær programmering opg 4'!$M$5)/'Lineær programmering opg 4'!$K$5*-1)</f>
        <v>141.22199999999768</v>
      </c>
      <c r="F1182" s="167" t="str">
        <f>IF('Lineær programmering opg 4'!$E$6=0,"-",(-A1182+'Lineær programmering opg 4'!$M$6)/'Lineær programmering opg 4'!$K$6*-1)</f>
        <v>-</v>
      </c>
      <c r="G1182" s="167" t="str">
        <f>IF('Lineær programmering opg 4'!$D$7=0,"-",((-A1182+'Lineær programmering opg 4'!$M$7)/'Lineær programmering opg 4'!$K$7)*-1)</f>
        <v>-</v>
      </c>
      <c r="H1182" s="167" t="str">
        <f>IF('Lineær programmering opg 4'!$C$8=0,"-",((-A1182+'Lineær programmering opg 4'!$M$8)/'Lineær programmering opg 4'!$K$8)*-1)</f>
        <v>-</v>
      </c>
      <c r="I1182" s="167" t="str">
        <f>IF('Lineær programmering opg 4'!$D$8=0,"-",'Lineær programmering opg 4'!$G$8)</f>
        <v>-</v>
      </c>
      <c r="J1182" s="295">
        <f>A1182*'Lineær programmering opg 4'!$C$11+Datatabel!C1182*'Lineær programmering opg 4'!$D$11</f>
        <v>29659.199999999379</v>
      </c>
      <c r="K1182" s="9">
        <f t="shared" si="92"/>
        <v>0</v>
      </c>
      <c r="L1182" s="9">
        <f t="shared" si="93"/>
        <v>0</v>
      </c>
    </row>
    <row r="1183" spans="1:12" ht="15" x14ac:dyDescent="0.25">
      <c r="A1183" s="167">
        <f t="shared" si="91"/>
        <v>211.68000000000313</v>
      </c>
      <c r="B1183" s="325">
        <f t="shared" si="94"/>
        <v>0.882000000000013</v>
      </c>
      <c r="C1183" s="167">
        <f t="shared" si="90"/>
        <v>56.639999999993734</v>
      </c>
      <c r="D1183" s="167">
        <f>IF('Lineær programmering opg 4'!$M$4=0,"-",(-A1183+'Lineær programmering opg 4'!$M$4)/'Lineær programmering opg 4'!$K$4*-1)</f>
        <v>56.639999999993734</v>
      </c>
      <c r="E1183" s="167">
        <f>IF('Lineær programmering opg 4'!$M$5=0,"-",(-A1183+'Lineær programmering opg 4'!$M$5)/'Lineær programmering opg 4'!$K$5*-1)</f>
        <v>141.23999999999765</v>
      </c>
      <c r="F1183" s="167" t="str">
        <f>IF('Lineær programmering opg 4'!$E$6=0,"-",(-A1183+'Lineær programmering opg 4'!$M$6)/'Lineær programmering opg 4'!$K$6*-1)</f>
        <v>-</v>
      </c>
      <c r="G1183" s="167" t="str">
        <f>IF('Lineær programmering opg 4'!$D$7=0,"-",((-A1183+'Lineær programmering opg 4'!$M$7)/'Lineær programmering opg 4'!$K$7)*-1)</f>
        <v>-</v>
      </c>
      <c r="H1183" s="167" t="str">
        <f>IF('Lineær programmering opg 4'!$C$8=0,"-",((-A1183+'Lineær programmering opg 4'!$M$8)/'Lineær programmering opg 4'!$K$8)*-1)</f>
        <v>-</v>
      </c>
      <c r="I1183" s="167" t="str">
        <f>IF('Lineær programmering opg 4'!$D$8=0,"-",'Lineær programmering opg 4'!$G$8)</f>
        <v>-</v>
      </c>
      <c r="J1183" s="295">
        <f>A1183*'Lineær programmering opg 4'!$C$11+Datatabel!C1183*'Lineær programmering opg 4'!$D$11</f>
        <v>29663.999999999374</v>
      </c>
      <c r="K1183" s="9">
        <f t="shared" si="92"/>
        <v>0</v>
      </c>
      <c r="L1183" s="9">
        <f t="shared" si="93"/>
        <v>0</v>
      </c>
    </row>
    <row r="1184" spans="1:12" ht="15" x14ac:dyDescent="0.25">
      <c r="A1184" s="167">
        <f t="shared" si="91"/>
        <v>211.65600000000313</v>
      </c>
      <c r="B1184" s="325">
        <f t="shared" si="94"/>
        <v>0.88190000000001301</v>
      </c>
      <c r="C1184" s="167">
        <f t="shared" si="90"/>
        <v>56.687999999993735</v>
      </c>
      <c r="D1184" s="167">
        <f>IF('Lineær programmering opg 4'!$M$4=0,"-",(-A1184+'Lineær programmering opg 4'!$M$4)/'Lineær programmering opg 4'!$K$4*-1)</f>
        <v>56.687999999993735</v>
      </c>
      <c r="E1184" s="167">
        <f>IF('Lineær programmering opg 4'!$M$5=0,"-",(-A1184+'Lineær programmering opg 4'!$M$5)/'Lineær programmering opg 4'!$K$5*-1)</f>
        <v>141.25799999999765</v>
      </c>
      <c r="F1184" s="167" t="str">
        <f>IF('Lineær programmering opg 4'!$E$6=0,"-",(-A1184+'Lineær programmering opg 4'!$M$6)/'Lineær programmering opg 4'!$K$6*-1)</f>
        <v>-</v>
      </c>
      <c r="G1184" s="167" t="str">
        <f>IF('Lineær programmering opg 4'!$D$7=0,"-",((-A1184+'Lineær programmering opg 4'!$M$7)/'Lineær programmering opg 4'!$K$7)*-1)</f>
        <v>-</v>
      </c>
      <c r="H1184" s="167" t="str">
        <f>IF('Lineær programmering opg 4'!$C$8=0,"-",((-A1184+'Lineær programmering opg 4'!$M$8)/'Lineær programmering opg 4'!$K$8)*-1)</f>
        <v>-</v>
      </c>
      <c r="I1184" s="167" t="str">
        <f>IF('Lineær programmering opg 4'!$D$8=0,"-",'Lineær programmering opg 4'!$G$8)</f>
        <v>-</v>
      </c>
      <c r="J1184" s="295">
        <f>A1184*'Lineær programmering opg 4'!$C$11+Datatabel!C1184*'Lineær programmering opg 4'!$D$11</f>
        <v>29668.79999999937</v>
      </c>
      <c r="K1184" s="9">
        <f t="shared" si="92"/>
        <v>0</v>
      </c>
      <c r="L1184" s="9">
        <f t="shared" si="93"/>
        <v>0</v>
      </c>
    </row>
    <row r="1185" spans="1:12" ht="15" x14ac:dyDescent="0.25">
      <c r="A1185" s="167">
        <f t="shared" si="91"/>
        <v>211.63200000000313</v>
      </c>
      <c r="B1185" s="325">
        <f t="shared" si="94"/>
        <v>0.88180000000001302</v>
      </c>
      <c r="C1185" s="167">
        <f t="shared" si="90"/>
        <v>56.735999999993737</v>
      </c>
      <c r="D1185" s="167">
        <f>IF('Lineær programmering opg 4'!$M$4=0,"-",(-A1185+'Lineær programmering opg 4'!$M$4)/'Lineær programmering opg 4'!$K$4*-1)</f>
        <v>56.735999999993737</v>
      </c>
      <c r="E1185" s="167">
        <f>IF('Lineær programmering opg 4'!$M$5=0,"-",(-A1185+'Lineær programmering opg 4'!$M$5)/'Lineær programmering opg 4'!$K$5*-1)</f>
        <v>141.27599999999765</v>
      </c>
      <c r="F1185" s="167" t="str">
        <f>IF('Lineær programmering opg 4'!$E$6=0,"-",(-A1185+'Lineær programmering opg 4'!$M$6)/'Lineær programmering opg 4'!$K$6*-1)</f>
        <v>-</v>
      </c>
      <c r="G1185" s="167" t="str">
        <f>IF('Lineær programmering opg 4'!$D$7=0,"-",((-A1185+'Lineær programmering opg 4'!$M$7)/'Lineær programmering opg 4'!$K$7)*-1)</f>
        <v>-</v>
      </c>
      <c r="H1185" s="167" t="str">
        <f>IF('Lineær programmering opg 4'!$C$8=0,"-",((-A1185+'Lineær programmering opg 4'!$M$8)/'Lineær programmering opg 4'!$K$8)*-1)</f>
        <v>-</v>
      </c>
      <c r="I1185" s="167" t="str">
        <f>IF('Lineær programmering opg 4'!$D$8=0,"-",'Lineær programmering opg 4'!$G$8)</f>
        <v>-</v>
      </c>
      <c r="J1185" s="295">
        <f>A1185*'Lineær programmering opg 4'!$C$11+Datatabel!C1185*'Lineær programmering opg 4'!$D$11</f>
        <v>29673.599999999373</v>
      </c>
      <c r="K1185" s="9">
        <f t="shared" si="92"/>
        <v>0</v>
      </c>
      <c r="L1185" s="9">
        <f t="shared" si="93"/>
        <v>0</v>
      </c>
    </row>
    <row r="1186" spans="1:12" ht="15" x14ac:dyDescent="0.25">
      <c r="A1186" s="167">
        <f t="shared" si="91"/>
        <v>211.60800000000313</v>
      </c>
      <c r="B1186" s="325">
        <f t="shared" si="94"/>
        <v>0.88170000000001303</v>
      </c>
      <c r="C1186" s="167">
        <f t="shared" si="90"/>
        <v>56.783999999993739</v>
      </c>
      <c r="D1186" s="167">
        <f>IF('Lineær programmering opg 4'!$M$4=0,"-",(-A1186+'Lineær programmering opg 4'!$M$4)/'Lineær programmering opg 4'!$K$4*-1)</f>
        <v>56.783999999993739</v>
      </c>
      <c r="E1186" s="167">
        <f>IF('Lineær programmering opg 4'!$M$5=0,"-",(-A1186+'Lineær programmering opg 4'!$M$5)/'Lineær programmering opg 4'!$K$5*-1)</f>
        <v>141.29399999999765</v>
      </c>
      <c r="F1186" s="167" t="str">
        <f>IF('Lineær programmering opg 4'!$E$6=0,"-",(-A1186+'Lineær programmering opg 4'!$M$6)/'Lineær programmering opg 4'!$K$6*-1)</f>
        <v>-</v>
      </c>
      <c r="G1186" s="167" t="str">
        <f>IF('Lineær programmering opg 4'!$D$7=0,"-",((-A1186+'Lineær programmering opg 4'!$M$7)/'Lineær programmering opg 4'!$K$7)*-1)</f>
        <v>-</v>
      </c>
      <c r="H1186" s="167" t="str">
        <f>IF('Lineær programmering opg 4'!$C$8=0,"-",((-A1186+'Lineær programmering opg 4'!$M$8)/'Lineær programmering opg 4'!$K$8)*-1)</f>
        <v>-</v>
      </c>
      <c r="I1186" s="167" t="str">
        <f>IF('Lineær programmering opg 4'!$D$8=0,"-",'Lineær programmering opg 4'!$G$8)</f>
        <v>-</v>
      </c>
      <c r="J1186" s="295">
        <f>A1186*'Lineær programmering opg 4'!$C$11+Datatabel!C1186*'Lineær programmering opg 4'!$D$11</f>
        <v>29678.399999999372</v>
      </c>
      <c r="K1186" s="9">
        <f t="shared" si="92"/>
        <v>0</v>
      </c>
      <c r="L1186" s="9">
        <f t="shared" si="93"/>
        <v>0</v>
      </c>
    </row>
    <row r="1187" spans="1:12" ht="15" x14ac:dyDescent="0.25">
      <c r="A1187" s="167">
        <f t="shared" si="91"/>
        <v>211.58400000000313</v>
      </c>
      <c r="B1187" s="325">
        <f t="shared" si="94"/>
        <v>0.88160000000001304</v>
      </c>
      <c r="C1187" s="167">
        <f t="shared" si="90"/>
        <v>56.831999999993741</v>
      </c>
      <c r="D1187" s="167">
        <f>IF('Lineær programmering opg 4'!$M$4=0,"-",(-A1187+'Lineær programmering opg 4'!$M$4)/'Lineær programmering opg 4'!$K$4*-1)</f>
        <v>56.831999999993741</v>
      </c>
      <c r="E1187" s="167">
        <f>IF('Lineær programmering opg 4'!$M$5=0,"-",(-A1187+'Lineær programmering opg 4'!$M$5)/'Lineær programmering opg 4'!$K$5*-1)</f>
        <v>141.31199999999765</v>
      </c>
      <c r="F1187" s="167" t="str">
        <f>IF('Lineær programmering opg 4'!$E$6=0,"-",(-A1187+'Lineær programmering opg 4'!$M$6)/'Lineær programmering opg 4'!$K$6*-1)</f>
        <v>-</v>
      </c>
      <c r="G1187" s="167" t="str">
        <f>IF('Lineær programmering opg 4'!$D$7=0,"-",((-A1187+'Lineær programmering opg 4'!$M$7)/'Lineær programmering opg 4'!$K$7)*-1)</f>
        <v>-</v>
      </c>
      <c r="H1187" s="167" t="str">
        <f>IF('Lineær programmering opg 4'!$C$8=0,"-",((-A1187+'Lineær programmering opg 4'!$M$8)/'Lineær programmering opg 4'!$K$8)*-1)</f>
        <v>-</v>
      </c>
      <c r="I1187" s="167" t="str">
        <f>IF('Lineær programmering opg 4'!$D$8=0,"-",'Lineær programmering opg 4'!$G$8)</f>
        <v>-</v>
      </c>
      <c r="J1187" s="295">
        <f>A1187*'Lineær programmering opg 4'!$C$11+Datatabel!C1187*'Lineær programmering opg 4'!$D$11</f>
        <v>29683.199999999375</v>
      </c>
      <c r="K1187" s="9">
        <f t="shared" si="92"/>
        <v>0</v>
      </c>
      <c r="L1187" s="9">
        <f t="shared" si="93"/>
        <v>0</v>
      </c>
    </row>
    <row r="1188" spans="1:12" ht="15" x14ac:dyDescent="0.25">
      <c r="A1188" s="167">
        <f t="shared" si="91"/>
        <v>211.56000000000313</v>
      </c>
      <c r="B1188" s="325">
        <f t="shared" si="94"/>
        <v>0.88150000000001305</v>
      </c>
      <c r="C1188" s="167">
        <f t="shared" si="90"/>
        <v>56.879999999993743</v>
      </c>
      <c r="D1188" s="167">
        <f>IF('Lineær programmering opg 4'!$M$4=0,"-",(-A1188+'Lineær programmering opg 4'!$M$4)/'Lineær programmering opg 4'!$K$4*-1)</f>
        <v>56.879999999993743</v>
      </c>
      <c r="E1188" s="167">
        <f>IF('Lineær programmering opg 4'!$M$5=0,"-",(-A1188+'Lineær programmering opg 4'!$M$5)/'Lineær programmering opg 4'!$K$5*-1)</f>
        <v>141.32999999999765</v>
      </c>
      <c r="F1188" s="167" t="str">
        <f>IF('Lineær programmering opg 4'!$E$6=0,"-",(-A1188+'Lineær programmering opg 4'!$M$6)/'Lineær programmering opg 4'!$K$6*-1)</f>
        <v>-</v>
      </c>
      <c r="G1188" s="167" t="str">
        <f>IF('Lineær programmering opg 4'!$D$7=0,"-",((-A1188+'Lineær programmering opg 4'!$M$7)/'Lineær programmering opg 4'!$K$7)*-1)</f>
        <v>-</v>
      </c>
      <c r="H1188" s="167" t="str">
        <f>IF('Lineær programmering opg 4'!$C$8=0,"-",((-A1188+'Lineær programmering opg 4'!$M$8)/'Lineær programmering opg 4'!$K$8)*-1)</f>
        <v>-</v>
      </c>
      <c r="I1188" s="167" t="str">
        <f>IF('Lineær programmering opg 4'!$D$8=0,"-",'Lineær programmering opg 4'!$G$8)</f>
        <v>-</v>
      </c>
      <c r="J1188" s="295">
        <f>A1188*'Lineær programmering opg 4'!$C$11+Datatabel!C1188*'Lineær programmering opg 4'!$D$11</f>
        <v>29687.999999999374</v>
      </c>
      <c r="K1188" s="9">
        <f t="shared" si="92"/>
        <v>0</v>
      </c>
      <c r="L1188" s="9">
        <f t="shared" si="93"/>
        <v>0</v>
      </c>
    </row>
    <row r="1189" spans="1:12" ht="15" x14ac:dyDescent="0.25">
      <c r="A1189" s="167">
        <f t="shared" si="91"/>
        <v>211.53600000000313</v>
      </c>
      <c r="B1189" s="325">
        <f t="shared" si="94"/>
        <v>0.88140000000001306</v>
      </c>
      <c r="C1189" s="167">
        <f t="shared" si="90"/>
        <v>56.927999999993744</v>
      </c>
      <c r="D1189" s="167">
        <f>IF('Lineær programmering opg 4'!$M$4=0,"-",(-A1189+'Lineær programmering opg 4'!$M$4)/'Lineær programmering opg 4'!$K$4*-1)</f>
        <v>56.927999999993744</v>
      </c>
      <c r="E1189" s="167">
        <f>IF('Lineær programmering opg 4'!$M$5=0,"-",(-A1189+'Lineær programmering opg 4'!$M$5)/'Lineær programmering opg 4'!$K$5*-1)</f>
        <v>141.34799999999765</v>
      </c>
      <c r="F1189" s="167" t="str">
        <f>IF('Lineær programmering opg 4'!$E$6=0,"-",(-A1189+'Lineær programmering opg 4'!$M$6)/'Lineær programmering opg 4'!$K$6*-1)</f>
        <v>-</v>
      </c>
      <c r="G1189" s="167" t="str">
        <f>IF('Lineær programmering opg 4'!$D$7=0,"-",((-A1189+'Lineær programmering opg 4'!$M$7)/'Lineær programmering opg 4'!$K$7)*-1)</f>
        <v>-</v>
      </c>
      <c r="H1189" s="167" t="str">
        <f>IF('Lineær programmering opg 4'!$C$8=0,"-",((-A1189+'Lineær programmering opg 4'!$M$8)/'Lineær programmering opg 4'!$K$8)*-1)</f>
        <v>-</v>
      </c>
      <c r="I1189" s="167" t="str">
        <f>IF('Lineær programmering opg 4'!$D$8=0,"-",'Lineær programmering opg 4'!$G$8)</f>
        <v>-</v>
      </c>
      <c r="J1189" s="295">
        <f>A1189*'Lineær programmering opg 4'!$C$11+Datatabel!C1189*'Lineær programmering opg 4'!$D$11</f>
        <v>29692.799999999374</v>
      </c>
      <c r="K1189" s="9">
        <f t="shared" si="92"/>
        <v>0</v>
      </c>
      <c r="L1189" s="9">
        <f t="shared" si="93"/>
        <v>0</v>
      </c>
    </row>
    <row r="1190" spans="1:12" ht="15" x14ac:dyDescent="0.25">
      <c r="A1190" s="167">
        <f t="shared" si="91"/>
        <v>211.51200000000313</v>
      </c>
      <c r="B1190" s="325">
        <f t="shared" si="94"/>
        <v>0.88130000000001307</v>
      </c>
      <c r="C1190" s="167">
        <f t="shared" si="90"/>
        <v>56.975999999993746</v>
      </c>
      <c r="D1190" s="167">
        <f>IF('Lineær programmering opg 4'!$M$4=0,"-",(-A1190+'Lineær programmering opg 4'!$M$4)/'Lineær programmering opg 4'!$K$4*-1)</f>
        <v>56.975999999993746</v>
      </c>
      <c r="E1190" s="167">
        <f>IF('Lineær programmering opg 4'!$M$5=0,"-",(-A1190+'Lineær programmering opg 4'!$M$5)/'Lineær programmering opg 4'!$K$5*-1)</f>
        <v>141.36599999999765</v>
      </c>
      <c r="F1190" s="167" t="str">
        <f>IF('Lineær programmering opg 4'!$E$6=0,"-",(-A1190+'Lineær programmering opg 4'!$M$6)/'Lineær programmering opg 4'!$K$6*-1)</f>
        <v>-</v>
      </c>
      <c r="G1190" s="167" t="str">
        <f>IF('Lineær programmering opg 4'!$D$7=0,"-",((-A1190+'Lineær programmering opg 4'!$M$7)/'Lineær programmering opg 4'!$K$7)*-1)</f>
        <v>-</v>
      </c>
      <c r="H1190" s="167" t="str">
        <f>IF('Lineær programmering opg 4'!$C$8=0,"-",((-A1190+'Lineær programmering opg 4'!$M$8)/'Lineær programmering opg 4'!$K$8)*-1)</f>
        <v>-</v>
      </c>
      <c r="I1190" s="167" t="str">
        <f>IF('Lineær programmering opg 4'!$D$8=0,"-",'Lineær programmering opg 4'!$G$8)</f>
        <v>-</v>
      </c>
      <c r="J1190" s="295">
        <f>A1190*'Lineær programmering opg 4'!$C$11+Datatabel!C1190*'Lineær programmering opg 4'!$D$11</f>
        <v>29697.599999999376</v>
      </c>
      <c r="K1190" s="9">
        <f t="shared" si="92"/>
        <v>0</v>
      </c>
      <c r="L1190" s="9">
        <f t="shared" si="93"/>
        <v>0</v>
      </c>
    </row>
    <row r="1191" spans="1:12" ht="15" x14ac:dyDescent="0.25">
      <c r="A1191" s="167">
        <f t="shared" si="91"/>
        <v>211.48800000000313</v>
      </c>
      <c r="B1191" s="325">
        <f t="shared" si="94"/>
        <v>0.88120000000001308</v>
      </c>
      <c r="C1191" s="167">
        <f t="shared" si="90"/>
        <v>57.023999999993748</v>
      </c>
      <c r="D1191" s="167">
        <f>IF('Lineær programmering opg 4'!$M$4=0,"-",(-A1191+'Lineær programmering opg 4'!$M$4)/'Lineær programmering opg 4'!$K$4*-1)</f>
        <v>57.023999999993748</v>
      </c>
      <c r="E1191" s="167">
        <f>IF('Lineær programmering opg 4'!$M$5=0,"-",(-A1191+'Lineær programmering opg 4'!$M$5)/'Lineær programmering opg 4'!$K$5*-1)</f>
        <v>141.38399999999766</v>
      </c>
      <c r="F1191" s="167" t="str">
        <f>IF('Lineær programmering opg 4'!$E$6=0,"-",(-A1191+'Lineær programmering opg 4'!$M$6)/'Lineær programmering opg 4'!$K$6*-1)</f>
        <v>-</v>
      </c>
      <c r="G1191" s="167" t="str">
        <f>IF('Lineær programmering opg 4'!$D$7=0,"-",((-A1191+'Lineær programmering opg 4'!$M$7)/'Lineær programmering opg 4'!$K$7)*-1)</f>
        <v>-</v>
      </c>
      <c r="H1191" s="167" t="str">
        <f>IF('Lineær programmering opg 4'!$C$8=0,"-",((-A1191+'Lineær programmering opg 4'!$M$8)/'Lineær programmering opg 4'!$K$8)*-1)</f>
        <v>-</v>
      </c>
      <c r="I1191" s="167" t="str">
        <f>IF('Lineær programmering opg 4'!$D$8=0,"-",'Lineær programmering opg 4'!$G$8)</f>
        <v>-</v>
      </c>
      <c r="J1191" s="295">
        <f>A1191*'Lineær programmering opg 4'!$C$11+Datatabel!C1191*'Lineær programmering opg 4'!$D$11</f>
        <v>29702.399999999376</v>
      </c>
      <c r="K1191" s="9">
        <f t="shared" si="92"/>
        <v>0</v>
      </c>
      <c r="L1191" s="9">
        <f t="shared" si="93"/>
        <v>0</v>
      </c>
    </row>
    <row r="1192" spans="1:12" ht="15" x14ac:dyDescent="0.25">
      <c r="A1192" s="167">
        <f t="shared" si="91"/>
        <v>211.46400000000315</v>
      </c>
      <c r="B1192" s="325">
        <f t="shared" si="94"/>
        <v>0.88110000000001309</v>
      </c>
      <c r="C1192" s="167">
        <f t="shared" si="90"/>
        <v>57.071999999993693</v>
      </c>
      <c r="D1192" s="167">
        <f>IF('Lineær programmering opg 4'!$M$4=0,"-",(-A1192+'Lineær programmering opg 4'!$M$4)/'Lineær programmering opg 4'!$K$4*-1)</f>
        <v>57.071999999993693</v>
      </c>
      <c r="E1192" s="167">
        <f>IF('Lineær programmering opg 4'!$M$5=0,"-",(-A1192+'Lineær programmering opg 4'!$M$5)/'Lineær programmering opg 4'!$K$5*-1)</f>
        <v>141.40199999999766</v>
      </c>
      <c r="F1192" s="167" t="str">
        <f>IF('Lineær programmering opg 4'!$E$6=0,"-",(-A1192+'Lineær programmering opg 4'!$M$6)/'Lineær programmering opg 4'!$K$6*-1)</f>
        <v>-</v>
      </c>
      <c r="G1192" s="167" t="str">
        <f>IF('Lineær programmering opg 4'!$D$7=0,"-",((-A1192+'Lineær programmering opg 4'!$M$7)/'Lineær programmering opg 4'!$K$7)*-1)</f>
        <v>-</v>
      </c>
      <c r="H1192" s="167" t="str">
        <f>IF('Lineær programmering opg 4'!$C$8=0,"-",((-A1192+'Lineær programmering opg 4'!$M$8)/'Lineær programmering opg 4'!$K$8)*-1)</f>
        <v>-</v>
      </c>
      <c r="I1192" s="167" t="str">
        <f>IF('Lineær programmering opg 4'!$D$8=0,"-",'Lineær programmering opg 4'!$G$8)</f>
        <v>-</v>
      </c>
      <c r="J1192" s="295">
        <f>A1192*'Lineær programmering opg 4'!$C$11+Datatabel!C1192*'Lineær programmering opg 4'!$D$11</f>
        <v>29707.199999999368</v>
      </c>
      <c r="K1192" s="9">
        <f t="shared" si="92"/>
        <v>0</v>
      </c>
      <c r="L1192" s="9">
        <f t="shared" si="93"/>
        <v>0</v>
      </c>
    </row>
    <row r="1193" spans="1:12" ht="15" x14ac:dyDescent="0.25">
      <c r="A1193" s="167">
        <f t="shared" si="91"/>
        <v>211.44000000000315</v>
      </c>
      <c r="B1193" s="325">
        <f t="shared" si="94"/>
        <v>0.88100000000001311</v>
      </c>
      <c r="C1193" s="167">
        <f t="shared" si="90"/>
        <v>57.119999999993695</v>
      </c>
      <c r="D1193" s="167">
        <f>IF('Lineær programmering opg 4'!$M$4=0,"-",(-A1193+'Lineær programmering opg 4'!$M$4)/'Lineær programmering opg 4'!$K$4*-1)</f>
        <v>57.119999999993695</v>
      </c>
      <c r="E1193" s="167">
        <f>IF('Lineær programmering opg 4'!$M$5=0,"-",(-A1193+'Lineær programmering opg 4'!$M$5)/'Lineær programmering opg 4'!$K$5*-1)</f>
        <v>141.41999999999766</v>
      </c>
      <c r="F1193" s="167" t="str">
        <f>IF('Lineær programmering opg 4'!$E$6=0,"-",(-A1193+'Lineær programmering opg 4'!$M$6)/'Lineær programmering opg 4'!$K$6*-1)</f>
        <v>-</v>
      </c>
      <c r="G1193" s="167" t="str">
        <f>IF('Lineær programmering opg 4'!$D$7=0,"-",((-A1193+'Lineær programmering opg 4'!$M$7)/'Lineær programmering opg 4'!$K$7)*-1)</f>
        <v>-</v>
      </c>
      <c r="H1193" s="167" t="str">
        <f>IF('Lineær programmering opg 4'!$C$8=0,"-",((-A1193+'Lineær programmering opg 4'!$M$8)/'Lineær programmering opg 4'!$K$8)*-1)</f>
        <v>-</v>
      </c>
      <c r="I1193" s="167" t="str">
        <f>IF('Lineær programmering opg 4'!$D$8=0,"-",'Lineær programmering opg 4'!$G$8)</f>
        <v>-</v>
      </c>
      <c r="J1193" s="295">
        <f>A1193*'Lineær programmering opg 4'!$C$11+Datatabel!C1193*'Lineær programmering opg 4'!$D$11</f>
        <v>29711.999999999371</v>
      </c>
      <c r="K1193" s="9">
        <f t="shared" si="92"/>
        <v>0</v>
      </c>
      <c r="L1193" s="9">
        <f t="shared" si="93"/>
        <v>0</v>
      </c>
    </row>
    <row r="1194" spans="1:12" ht="15" x14ac:dyDescent="0.25">
      <c r="A1194" s="167">
        <f t="shared" si="91"/>
        <v>211.41600000000315</v>
      </c>
      <c r="B1194" s="325">
        <f t="shared" si="94"/>
        <v>0.88090000000001312</v>
      </c>
      <c r="C1194" s="167">
        <f t="shared" si="90"/>
        <v>57.167999999993697</v>
      </c>
      <c r="D1194" s="167">
        <f>IF('Lineær programmering opg 4'!$M$4=0,"-",(-A1194+'Lineær programmering opg 4'!$M$4)/'Lineær programmering opg 4'!$K$4*-1)</f>
        <v>57.167999999993697</v>
      </c>
      <c r="E1194" s="167">
        <f>IF('Lineær programmering opg 4'!$M$5=0,"-",(-A1194+'Lineær programmering opg 4'!$M$5)/'Lineær programmering opg 4'!$K$5*-1)</f>
        <v>141.43799999999766</v>
      </c>
      <c r="F1194" s="167" t="str">
        <f>IF('Lineær programmering opg 4'!$E$6=0,"-",(-A1194+'Lineær programmering opg 4'!$M$6)/'Lineær programmering opg 4'!$K$6*-1)</f>
        <v>-</v>
      </c>
      <c r="G1194" s="167" t="str">
        <f>IF('Lineær programmering opg 4'!$D$7=0,"-",((-A1194+'Lineær programmering opg 4'!$M$7)/'Lineær programmering opg 4'!$K$7)*-1)</f>
        <v>-</v>
      </c>
      <c r="H1194" s="167" t="str">
        <f>IF('Lineær programmering opg 4'!$C$8=0,"-",((-A1194+'Lineær programmering opg 4'!$M$8)/'Lineær programmering opg 4'!$K$8)*-1)</f>
        <v>-</v>
      </c>
      <c r="I1194" s="167" t="str">
        <f>IF('Lineær programmering opg 4'!$D$8=0,"-",'Lineær programmering opg 4'!$G$8)</f>
        <v>-</v>
      </c>
      <c r="J1194" s="295">
        <f>A1194*'Lineær programmering opg 4'!$C$11+Datatabel!C1194*'Lineær programmering opg 4'!$D$11</f>
        <v>29716.79999999937</v>
      </c>
      <c r="K1194" s="9">
        <f t="shared" si="92"/>
        <v>0</v>
      </c>
      <c r="L1194" s="9">
        <f t="shared" si="93"/>
        <v>0</v>
      </c>
    </row>
    <row r="1195" spans="1:12" ht="15" x14ac:dyDescent="0.25">
      <c r="A1195" s="167">
        <f t="shared" si="91"/>
        <v>211.39200000000315</v>
      </c>
      <c r="B1195" s="325">
        <f t="shared" si="94"/>
        <v>0.88080000000001313</v>
      </c>
      <c r="C1195" s="167">
        <f t="shared" si="90"/>
        <v>57.215999999993699</v>
      </c>
      <c r="D1195" s="167">
        <f>IF('Lineær programmering opg 4'!$M$4=0,"-",(-A1195+'Lineær programmering opg 4'!$M$4)/'Lineær programmering opg 4'!$K$4*-1)</f>
        <v>57.215999999993699</v>
      </c>
      <c r="E1195" s="167">
        <f>IF('Lineær programmering opg 4'!$M$5=0,"-",(-A1195+'Lineær programmering opg 4'!$M$5)/'Lineær programmering opg 4'!$K$5*-1)</f>
        <v>141.45599999999766</v>
      </c>
      <c r="F1195" s="167" t="str">
        <f>IF('Lineær programmering opg 4'!$E$6=0,"-",(-A1195+'Lineær programmering opg 4'!$M$6)/'Lineær programmering opg 4'!$K$6*-1)</f>
        <v>-</v>
      </c>
      <c r="G1195" s="167" t="str">
        <f>IF('Lineær programmering opg 4'!$D$7=0,"-",((-A1195+'Lineær programmering opg 4'!$M$7)/'Lineær programmering opg 4'!$K$7)*-1)</f>
        <v>-</v>
      </c>
      <c r="H1195" s="167" t="str">
        <f>IF('Lineær programmering opg 4'!$C$8=0,"-",((-A1195+'Lineær programmering opg 4'!$M$8)/'Lineær programmering opg 4'!$K$8)*-1)</f>
        <v>-</v>
      </c>
      <c r="I1195" s="167" t="str">
        <f>IF('Lineær programmering opg 4'!$D$8=0,"-",'Lineær programmering opg 4'!$G$8)</f>
        <v>-</v>
      </c>
      <c r="J1195" s="295">
        <f>A1195*'Lineær programmering opg 4'!$C$11+Datatabel!C1195*'Lineær programmering opg 4'!$D$11</f>
        <v>29721.599999999369</v>
      </c>
      <c r="K1195" s="9">
        <f t="shared" si="92"/>
        <v>0</v>
      </c>
      <c r="L1195" s="9">
        <f t="shared" si="93"/>
        <v>0</v>
      </c>
    </row>
    <row r="1196" spans="1:12" ht="15" x14ac:dyDescent="0.25">
      <c r="A1196" s="167">
        <f t="shared" si="91"/>
        <v>211.36800000000315</v>
      </c>
      <c r="B1196" s="325">
        <f t="shared" si="94"/>
        <v>0.88070000000001314</v>
      </c>
      <c r="C1196" s="167">
        <f t="shared" si="90"/>
        <v>57.2639999999937</v>
      </c>
      <c r="D1196" s="167">
        <f>IF('Lineær programmering opg 4'!$M$4=0,"-",(-A1196+'Lineær programmering opg 4'!$M$4)/'Lineær programmering opg 4'!$K$4*-1)</f>
        <v>57.2639999999937</v>
      </c>
      <c r="E1196" s="167">
        <f>IF('Lineær programmering opg 4'!$M$5=0,"-",(-A1196+'Lineær programmering opg 4'!$M$5)/'Lineær programmering opg 4'!$K$5*-1)</f>
        <v>141.47399999999766</v>
      </c>
      <c r="F1196" s="167" t="str">
        <f>IF('Lineær programmering opg 4'!$E$6=0,"-",(-A1196+'Lineær programmering opg 4'!$M$6)/'Lineær programmering opg 4'!$K$6*-1)</f>
        <v>-</v>
      </c>
      <c r="G1196" s="167" t="str">
        <f>IF('Lineær programmering opg 4'!$D$7=0,"-",((-A1196+'Lineær programmering opg 4'!$M$7)/'Lineær programmering opg 4'!$K$7)*-1)</f>
        <v>-</v>
      </c>
      <c r="H1196" s="167" t="str">
        <f>IF('Lineær programmering opg 4'!$C$8=0,"-",((-A1196+'Lineær programmering opg 4'!$M$8)/'Lineær programmering opg 4'!$K$8)*-1)</f>
        <v>-</v>
      </c>
      <c r="I1196" s="167" t="str">
        <f>IF('Lineær programmering opg 4'!$D$8=0,"-",'Lineær programmering opg 4'!$G$8)</f>
        <v>-</v>
      </c>
      <c r="J1196" s="295">
        <f>A1196*'Lineær programmering opg 4'!$C$11+Datatabel!C1196*'Lineær programmering opg 4'!$D$11</f>
        <v>29726.399999999368</v>
      </c>
      <c r="K1196" s="9">
        <f t="shared" si="92"/>
        <v>0</v>
      </c>
      <c r="L1196" s="9">
        <f t="shared" si="93"/>
        <v>0</v>
      </c>
    </row>
    <row r="1197" spans="1:12" ht="15" x14ac:dyDescent="0.25">
      <c r="A1197" s="167">
        <f t="shared" si="91"/>
        <v>211.34400000000315</v>
      </c>
      <c r="B1197" s="325">
        <f t="shared" si="94"/>
        <v>0.88060000000001315</v>
      </c>
      <c r="C1197" s="167">
        <f t="shared" si="90"/>
        <v>57.311999999993702</v>
      </c>
      <c r="D1197" s="167">
        <f>IF('Lineær programmering opg 4'!$M$4=0,"-",(-A1197+'Lineær programmering opg 4'!$M$4)/'Lineær programmering opg 4'!$K$4*-1)</f>
        <v>57.311999999993702</v>
      </c>
      <c r="E1197" s="167">
        <f>IF('Lineær programmering opg 4'!$M$5=0,"-",(-A1197+'Lineær programmering opg 4'!$M$5)/'Lineær programmering opg 4'!$K$5*-1)</f>
        <v>141.49199999999766</v>
      </c>
      <c r="F1197" s="167" t="str">
        <f>IF('Lineær programmering opg 4'!$E$6=0,"-",(-A1197+'Lineær programmering opg 4'!$M$6)/'Lineær programmering opg 4'!$K$6*-1)</f>
        <v>-</v>
      </c>
      <c r="G1197" s="167" t="str">
        <f>IF('Lineær programmering opg 4'!$D$7=0,"-",((-A1197+'Lineær programmering opg 4'!$M$7)/'Lineær programmering opg 4'!$K$7)*-1)</f>
        <v>-</v>
      </c>
      <c r="H1197" s="167" t="str">
        <f>IF('Lineær programmering opg 4'!$C$8=0,"-",((-A1197+'Lineær programmering opg 4'!$M$8)/'Lineær programmering opg 4'!$K$8)*-1)</f>
        <v>-</v>
      </c>
      <c r="I1197" s="167" t="str">
        <f>IF('Lineær programmering opg 4'!$D$8=0,"-",'Lineær programmering opg 4'!$G$8)</f>
        <v>-</v>
      </c>
      <c r="J1197" s="295">
        <f>A1197*'Lineær programmering opg 4'!$C$11+Datatabel!C1197*'Lineær programmering opg 4'!$D$11</f>
        <v>29731.199999999371</v>
      </c>
      <c r="K1197" s="9">
        <f t="shared" si="92"/>
        <v>0</v>
      </c>
      <c r="L1197" s="9">
        <f t="shared" si="93"/>
        <v>0</v>
      </c>
    </row>
    <row r="1198" spans="1:12" ht="15" x14ac:dyDescent="0.25">
      <c r="A1198" s="167">
        <f t="shared" si="91"/>
        <v>211.32000000000315</v>
      </c>
      <c r="B1198" s="325">
        <f t="shared" si="94"/>
        <v>0.88050000000001316</v>
      </c>
      <c r="C1198" s="167">
        <f t="shared" si="90"/>
        <v>57.359999999993704</v>
      </c>
      <c r="D1198" s="167">
        <f>IF('Lineær programmering opg 4'!$M$4=0,"-",(-A1198+'Lineær programmering opg 4'!$M$4)/'Lineær programmering opg 4'!$K$4*-1)</f>
        <v>57.359999999993704</v>
      </c>
      <c r="E1198" s="167">
        <f>IF('Lineær programmering opg 4'!$M$5=0,"-",(-A1198+'Lineær programmering opg 4'!$M$5)/'Lineær programmering opg 4'!$K$5*-1)</f>
        <v>141.50999999999766</v>
      </c>
      <c r="F1198" s="167" t="str">
        <f>IF('Lineær programmering opg 4'!$E$6=0,"-",(-A1198+'Lineær programmering opg 4'!$M$6)/'Lineær programmering opg 4'!$K$6*-1)</f>
        <v>-</v>
      </c>
      <c r="G1198" s="167" t="str">
        <f>IF('Lineær programmering opg 4'!$D$7=0,"-",((-A1198+'Lineær programmering opg 4'!$M$7)/'Lineær programmering opg 4'!$K$7)*-1)</f>
        <v>-</v>
      </c>
      <c r="H1198" s="167" t="str">
        <f>IF('Lineær programmering opg 4'!$C$8=0,"-",((-A1198+'Lineær programmering opg 4'!$M$8)/'Lineær programmering opg 4'!$K$8)*-1)</f>
        <v>-</v>
      </c>
      <c r="I1198" s="167" t="str">
        <f>IF('Lineær programmering opg 4'!$D$8=0,"-",'Lineær programmering opg 4'!$G$8)</f>
        <v>-</v>
      </c>
      <c r="J1198" s="295">
        <f>A1198*'Lineær programmering opg 4'!$C$11+Datatabel!C1198*'Lineær programmering opg 4'!$D$11</f>
        <v>29735.999999999374</v>
      </c>
      <c r="K1198" s="9">
        <f t="shared" si="92"/>
        <v>0</v>
      </c>
      <c r="L1198" s="9">
        <f t="shared" si="93"/>
        <v>0</v>
      </c>
    </row>
    <row r="1199" spans="1:12" ht="15" x14ac:dyDescent="0.25">
      <c r="A1199" s="167">
        <f t="shared" si="91"/>
        <v>211.29600000000318</v>
      </c>
      <c r="B1199" s="325">
        <f t="shared" si="94"/>
        <v>0.88040000000001317</v>
      </c>
      <c r="C1199" s="167">
        <f t="shared" si="90"/>
        <v>57.407999999993649</v>
      </c>
      <c r="D1199" s="167">
        <f>IF('Lineær programmering opg 4'!$M$4=0,"-",(-A1199+'Lineær programmering opg 4'!$M$4)/'Lineær programmering opg 4'!$K$4*-1)</f>
        <v>57.407999999993649</v>
      </c>
      <c r="E1199" s="167">
        <f>IF('Lineær programmering opg 4'!$M$5=0,"-",(-A1199+'Lineær programmering opg 4'!$M$5)/'Lineær programmering opg 4'!$K$5*-1)</f>
        <v>141.52799999999763</v>
      </c>
      <c r="F1199" s="167" t="str">
        <f>IF('Lineær programmering opg 4'!$E$6=0,"-",(-A1199+'Lineær programmering opg 4'!$M$6)/'Lineær programmering opg 4'!$K$6*-1)</f>
        <v>-</v>
      </c>
      <c r="G1199" s="167" t="str">
        <f>IF('Lineær programmering opg 4'!$D$7=0,"-",((-A1199+'Lineær programmering opg 4'!$M$7)/'Lineær programmering opg 4'!$K$7)*-1)</f>
        <v>-</v>
      </c>
      <c r="H1199" s="167" t="str">
        <f>IF('Lineær programmering opg 4'!$C$8=0,"-",((-A1199+'Lineær programmering opg 4'!$M$8)/'Lineær programmering opg 4'!$K$8)*-1)</f>
        <v>-</v>
      </c>
      <c r="I1199" s="167" t="str">
        <f>IF('Lineær programmering opg 4'!$D$8=0,"-",'Lineær programmering opg 4'!$G$8)</f>
        <v>-</v>
      </c>
      <c r="J1199" s="295">
        <f>A1199*'Lineær programmering opg 4'!$C$11+Datatabel!C1199*'Lineær programmering opg 4'!$D$11</f>
        <v>29740.799999999366</v>
      </c>
      <c r="K1199" s="9">
        <f t="shared" si="92"/>
        <v>0</v>
      </c>
      <c r="L1199" s="9">
        <f t="shared" si="93"/>
        <v>0</v>
      </c>
    </row>
    <row r="1200" spans="1:12" ht="15" x14ac:dyDescent="0.25">
      <c r="A1200" s="167">
        <f t="shared" si="91"/>
        <v>211.27200000000317</v>
      </c>
      <c r="B1200" s="325">
        <f t="shared" si="94"/>
        <v>0.88030000000001318</v>
      </c>
      <c r="C1200" s="167">
        <f t="shared" si="90"/>
        <v>57.455999999993651</v>
      </c>
      <c r="D1200" s="167">
        <f>IF('Lineær programmering opg 4'!$M$4=0,"-",(-A1200+'Lineær programmering opg 4'!$M$4)/'Lineær programmering opg 4'!$K$4*-1)</f>
        <v>57.455999999993651</v>
      </c>
      <c r="E1200" s="167">
        <f>IF('Lineær programmering opg 4'!$M$5=0,"-",(-A1200+'Lineær programmering opg 4'!$M$5)/'Lineær programmering opg 4'!$K$5*-1)</f>
        <v>141.54599999999763</v>
      </c>
      <c r="F1200" s="167" t="str">
        <f>IF('Lineær programmering opg 4'!$E$6=0,"-",(-A1200+'Lineær programmering opg 4'!$M$6)/'Lineær programmering opg 4'!$K$6*-1)</f>
        <v>-</v>
      </c>
      <c r="G1200" s="167" t="str">
        <f>IF('Lineær programmering opg 4'!$D$7=0,"-",((-A1200+'Lineær programmering opg 4'!$M$7)/'Lineær programmering opg 4'!$K$7)*-1)</f>
        <v>-</v>
      </c>
      <c r="H1200" s="167" t="str">
        <f>IF('Lineær programmering opg 4'!$C$8=0,"-",((-A1200+'Lineær programmering opg 4'!$M$8)/'Lineær programmering opg 4'!$K$8)*-1)</f>
        <v>-</v>
      </c>
      <c r="I1200" s="167" t="str">
        <f>IF('Lineær programmering opg 4'!$D$8=0,"-",'Lineær programmering opg 4'!$G$8)</f>
        <v>-</v>
      </c>
      <c r="J1200" s="295">
        <f>A1200*'Lineær programmering opg 4'!$C$11+Datatabel!C1200*'Lineær programmering opg 4'!$D$11</f>
        <v>29745.599999999366</v>
      </c>
      <c r="K1200" s="9">
        <f t="shared" si="92"/>
        <v>0</v>
      </c>
      <c r="L1200" s="9">
        <f t="shared" si="93"/>
        <v>0</v>
      </c>
    </row>
    <row r="1201" spans="1:12" ht="15" x14ac:dyDescent="0.25">
      <c r="A1201" s="167">
        <f t="shared" si="91"/>
        <v>211.24800000000317</v>
      </c>
      <c r="B1201" s="325">
        <f t="shared" si="94"/>
        <v>0.88020000000001319</v>
      </c>
      <c r="C1201" s="167">
        <f t="shared" si="90"/>
        <v>57.503999999993653</v>
      </c>
      <c r="D1201" s="167">
        <f>IF('Lineær programmering opg 4'!$M$4=0,"-",(-A1201+'Lineær programmering opg 4'!$M$4)/'Lineær programmering opg 4'!$K$4*-1)</f>
        <v>57.503999999993653</v>
      </c>
      <c r="E1201" s="167">
        <f>IF('Lineær programmering opg 4'!$M$5=0,"-",(-A1201+'Lineær programmering opg 4'!$M$5)/'Lineær programmering opg 4'!$K$5*-1)</f>
        <v>141.56399999999763</v>
      </c>
      <c r="F1201" s="167" t="str">
        <f>IF('Lineær programmering opg 4'!$E$6=0,"-",(-A1201+'Lineær programmering opg 4'!$M$6)/'Lineær programmering opg 4'!$K$6*-1)</f>
        <v>-</v>
      </c>
      <c r="G1201" s="167" t="str">
        <f>IF('Lineær programmering opg 4'!$D$7=0,"-",((-A1201+'Lineær programmering opg 4'!$M$7)/'Lineær programmering opg 4'!$K$7)*-1)</f>
        <v>-</v>
      </c>
      <c r="H1201" s="167" t="str">
        <f>IF('Lineær programmering opg 4'!$C$8=0,"-",((-A1201+'Lineær programmering opg 4'!$M$8)/'Lineær programmering opg 4'!$K$8)*-1)</f>
        <v>-</v>
      </c>
      <c r="I1201" s="167" t="str">
        <f>IF('Lineær programmering opg 4'!$D$8=0,"-",'Lineær programmering opg 4'!$G$8)</f>
        <v>-</v>
      </c>
      <c r="J1201" s="295">
        <f>A1201*'Lineær programmering opg 4'!$C$11+Datatabel!C1201*'Lineær programmering opg 4'!$D$11</f>
        <v>29750.399999999361</v>
      </c>
      <c r="K1201" s="9">
        <f t="shared" si="92"/>
        <v>0</v>
      </c>
      <c r="L1201" s="9">
        <f t="shared" si="93"/>
        <v>0</v>
      </c>
    </row>
    <row r="1202" spans="1:12" ht="15" x14ac:dyDescent="0.25">
      <c r="A1202" s="167">
        <f t="shared" si="91"/>
        <v>211.22400000000317</v>
      </c>
      <c r="B1202" s="325">
        <f t="shared" si="94"/>
        <v>0.88010000000001321</v>
      </c>
      <c r="C1202" s="167">
        <f t="shared" si="90"/>
        <v>57.551999999993654</v>
      </c>
      <c r="D1202" s="167">
        <f>IF('Lineær programmering opg 4'!$M$4=0,"-",(-A1202+'Lineær programmering opg 4'!$M$4)/'Lineær programmering opg 4'!$K$4*-1)</f>
        <v>57.551999999993654</v>
      </c>
      <c r="E1202" s="167">
        <f>IF('Lineær programmering opg 4'!$M$5=0,"-",(-A1202+'Lineær programmering opg 4'!$M$5)/'Lineær programmering opg 4'!$K$5*-1)</f>
        <v>141.58199999999763</v>
      </c>
      <c r="F1202" s="167" t="str">
        <f>IF('Lineær programmering opg 4'!$E$6=0,"-",(-A1202+'Lineær programmering opg 4'!$M$6)/'Lineær programmering opg 4'!$K$6*-1)</f>
        <v>-</v>
      </c>
      <c r="G1202" s="167" t="str">
        <f>IF('Lineær programmering opg 4'!$D$7=0,"-",((-A1202+'Lineær programmering opg 4'!$M$7)/'Lineær programmering opg 4'!$K$7)*-1)</f>
        <v>-</v>
      </c>
      <c r="H1202" s="167" t="str">
        <f>IF('Lineær programmering opg 4'!$C$8=0,"-",((-A1202+'Lineær programmering opg 4'!$M$8)/'Lineær programmering opg 4'!$K$8)*-1)</f>
        <v>-</v>
      </c>
      <c r="I1202" s="167" t="str">
        <f>IF('Lineær programmering opg 4'!$D$8=0,"-",'Lineær programmering opg 4'!$G$8)</f>
        <v>-</v>
      </c>
      <c r="J1202" s="295">
        <f>A1202*'Lineær programmering opg 4'!$C$11+Datatabel!C1202*'Lineær programmering opg 4'!$D$11</f>
        <v>29755.199999999364</v>
      </c>
      <c r="K1202" s="9">
        <f t="shared" si="92"/>
        <v>0</v>
      </c>
      <c r="L1202" s="9">
        <f t="shared" si="93"/>
        <v>0</v>
      </c>
    </row>
    <row r="1203" spans="1:12" ht="15" x14ac:dyDescent="0.25">
      <c r="A1203" s="167">
        <f t="shared" si="91"/>
        <v>211.20000000000317</v>
      </c>
      <c r="B1203" s="325">
        <f t="shared" si="94"/>
        <v>0.88000000000001322</v>
      </c>
      <c r="C1203" s="167">
        <f t="shared" si="90"/>
        <v>57.599999999993656</v>
      </c>
      <c r="D1203" s="167">
        <f>IF('Lineær programmering opg 4'!$M$4=0,"-",(-A1203+'Lineær programmering opg 4'!$M$4)/'Lineær programmering opg 4'!$K$4*-1)</f>
        <v>57.599999999993656</v>
      </c>
      <c r="E1203" s="167">
        <f>IF('Lineær programmering opg 4'!$M$5=0,"-",(-A1203+'Lineær programmering opg 4'!$M$5)/'Lineær programmering opg 4'!$K$5*-1)</f>
        <v>141.59999999999764</v>
      </c>
      <c r="F1203" s="167" t="str">
        <f>IF('Lineær programmering opg 4'!$E$6=0,"-",(-A1203+'Lineær programmering opg 4'!$M$6)/'Lineær programmering opg 4'!$K$6*-1)</f>
        <v>-</v>
      </c>
      <c r="G1203" s="167" t="str">
        <f>IF('Lineær programmering opg 4'!$D$7=0,"-",((-A1203+'Lineær programmering opg 4'!$M$7)/'Lineær programmering opg 4'!$K$7)*-1)</f>
        <v>-</v>
      </c>
      <c r="H1203" s="167" t="str">
        <f>IF('Lineær programmering opg 4'!$C$8=0,"-",((-A1203+'Lineær programmering opg 4'!$M$8)/'Lineær programmering opg 4'!$K$8)*-1)</f>
        <v>-</v>
      </c>
      <c r="I1203" s="167" t="str">
        <f>IF('Lineær programmering opg 4'!$D$8=0,"-",'Lineær programmering opg 4'!$G$8)</f>
        <v>-</v>
      </c>
      <c r="J1203" s="295">
        <f>A1203*'Lineær programmering opg 4'!$C$11+Datatabel!C1203*'Lineær programmering opg 4'!$D$11</f>
        <v>29759.999999999367</v>
      </c>
      <c r="K1203" s="9">
        <f t="shared" si="92"/>
        <v>0</v>
      </c>
      <c r="L1203" s="9">
        <f t="shared" si="93"/>
        <v>0</v>
      </c>
    </row>
    <row r="1204" spans="1:12" ht="15" x14ac:dyDescent="0.25">
      <c r="A1204" s="167">
        <f t="shared" si="91"/>
        <v>211.17600000000317</v>
      </c>
      <c r="B1204" s="325">
        <f t="shared" si="94"/>
        <v>0.87990000000001323</v>
      </c>
      <c r="C1204" s="167">
        <f t="shared" si="90"/>
        <v>57.647999999993658</v>
      </c>
      <c r="D1204" s="167">
        <f>IF('Lineær programmering opg 4'!$M$4=0,"-",(-A1204+'Lineær programmering opg 4'!$M$4)/'Lineær programmering opg 4'!$K$4*-1)</f>
        <v>57.647999999993658</v>
      </c>
      <c r="E1204" s="167">
        <f>IF('Lineær programmering opg 4'!$M$5=0,"-",(-A1204+'Lineær programmering opg 4'!$M$5)/'Lineær programmering opg 4'!$K$5*-1)</f>
        <v>141.61799999999764</v>
      </c>
      <c r="F1204" s="167" t="str">
        <f>IF('Lineær programmering opg 4'!$E$6=0,"-",(-A1204+'Lineær programmering opg 4'!$M$6)/'Lineær programmering opg 4'!$K$6*-1)</f>
        <v>-</v>
      </c>
      <c r="G1204" s="167" t="str">
        <f>IF('Lineær programmering opg 4'!$D$7=0,"-",((-A1204+'Lineær programmering opg 4'!$M$7)/'Lineær programmering opg 4'!$K$7)*-1)</f>
        <v>-</v>
      </c>
      <c r="H1204" s="167" t="str">
        <f>IF('Lineær programmering opg 4'!$C$8=0,"-",((-A1204+'Lineær programmering opg 4'!$M$8)/'Lineær programmering opg 4'!$K$8)*-1)</f>
        <v>-</v>
      </c>
      <c r="I1204" s="167" t="str">
        <f>IF('Lineær programmering opg 4'!$D$8=0,"-",'Lineær programmering opg 4'!$G$8)</f>
        <v>-</v>
      </c>
      <c r="J1204" s="295">
        <f>A1204*'Lineær programmering opg 4'!$C$11+Datatabel!C1204*'Lineær programmering opg 4'!$D$11</f>
        <v>29764.79999999937</v>
      </c>
      <c r="K1204" s="9">
        <f t="shared" si="92"/>
        <v>0</v>
      </c>
      <c r="L1204" s="9">
        <f t="shared" si="93"/>
        <v>0</v>
      </c>
    </row>
    <row r="1205" spans="1:12" ht="15" x14ac:dyDescent="0.25">
      <c r="A1205" s="167">
        <f t="shared" si="91"/>
        <v>211.15200000000317</v>
      </c>
      <c r="B1205" s="325">
        <f t="shared" si="94"/>
        <v>0.87980000000001324</v>
      </c>
      <c r="C1205" s="167">
        <f t="shared" si="90"/>
        <v>57.69599999999366</v>
      </c>
      <c r="D1205" s="167">
        <f>IF('Lineær programmering opg 4'!$M$4=0,"-",(-A1205+'Lineær programmering opg 4'!$M$4)/'Lineær programmering opg 4'!$K$4*-1)</f>
        <v>57.69599999999366</v>
      </c>
      <c r="E1205" s="167">
        <f>IF('Lineær programmering opg 4'!$M$5=0,"-",(-A1205+'Lineær programmering opg 4'!$M$5)/'Lineær programmering opg 4'!$K$5*-1)</f>
        <v>141.63599999999764</v>
      </c>
      <c r="F1205" s="167" t="str">
        <f>IF('Lineær programmering opg 4'!$E$6=0,"-",(-A1205+'Lineær programmering opg 4'!$M$6)/'Lineær programmering opg 4'!$K$6*-1)</f>
        <v>-</v>
      </c>
      <c r="G1205" s="167" t="str">
        <f>IF('Lineær programmering opg 4'!$D$7=0,"-",((-A1205+'Lineær programmering opg 4'!$M$7)/'Lineær programmering opg 4'!$K$7)*-1)</f>
        <v>-</v>
      </c>
      <c r="H1205" s="167" t="str">
        <f>IF('Lineær programmering opg 4'!$C$8=0,"-",((-A1205+'Lineær programmering opg 4'!$M$8)/'Lineær programmering opg 4'!$K$8)*-1)</f>
        <v>-</v>
      </c>
      <c r="I1205" s="167" t="str">
        <f>IF('Lineær programmering opg 4'!$D$8=0,"-",'Lineær programmering opg 4'!$G$8)</f>
        <v>-</v>
      </c>
      <c r="J1205" s="295">
        <f>A1205*'Lineær programmering opg 4'!$C$11+Datatabel!C1205*'Lineær programmering opg 4'!$D$11</f>
        <v>29769.599999999366</v>
      </c>
      <c r="K1205" s="9">
        <f t="shared" si="92"/>
        <v>0</v>
      </c>
      <c r="L1205" s="9">
        <f t="shared" si="93"/>
        <v>0</v>
      </c>
    </row>
    <row r="1206" spans="1:12" ht="15" x14ac:dyDescent="0.25">
      <c r="A1206" s="167">
        <f t="shared" si="91"/>
        <v>211.12800000000317</v>
      </c>
      <c r="B1206" s="325">
        <f t="shared" si="94"/>
        <v>0.87970000000001325</v>
      </c>
      <c r="C1206" s="167">
        <f t="shared" si="90"/>
        <v>57.743999999993662</v>
      </c>
      <c r="D1206" s="167">
        <f>IF('Lineær programmering opg 4'!$M$4=0,"-",(-A1206+'Lineær programmering opg 4'!$M$4)/'Lineær programmering opg 4'!$K$4*-1)</f>
        <v>57.743999999993662</v>
      </c>
      <c r="E1206" s="167">
        <f>IF('Lineær programmering opg 4'!$M$5=0,"-",(-A1206+'Lineær programmering opg 4'!$M$5)/'Lineær programmering opg 4'!$K$5*-1)</f>
        <v>141.65399999999764</v>
      </c>
      <c r="F1206" s="167" t="str">
        <f>IF('Lineær programmering opg 4'!$E$6=0,"-",(-A1206+'Lineær programmering opg 4'!$M$6)/'Lineær programmering opg 4'!$K$6*-1)</f>
        <v>-</v>
      </c>
      <c r="G1206" s="167" t="str">
        <f>IF('Lineær programmering opg 4'!$D$7=0,"-",((-A1206+'Lineær programmering opg 4'!$M$7)/'Lineær programmering opg 4'!$K$7)*-1)</f>
        <v>-</v>
      </c>
      <c r="H1206" s="167" t="str">
        <f>IF('Lineær programmering opg 4'!$C$8=0,"-",((-A1206+'Lineær programmering opg 4'!$M$8)/'Lineær programmering opg 4'!$K$8)*-1)</f>
        <v>-</v>
      </c>
      <c r="I1206" s="167" t="str">
        <f>IF('Lineær programmering opg 4'!$D$8=0,"-",'Lineær programmering opg 4'!$G$8)</f>
        <v>-</v>
      </c>
      <c r="J1206" s="295">
        <f>A1206*'Lineær programmering opg 4'!$C$11+Datatabel!C1206*'Lineær programmering opg 4'!$D$11</f>
        <v>29774.399999999365</v>
      </c>
      <c r="K1206" s="9">
        <f t="shared" si="92"/>
        <v>0</v>
      </c>
      <c r="L1206" s="9">
        <f t="shared" si="93"/>
        <v>0</v>
      </c>
    </row>
    <row r="1207" spans="1:12" ht="15" x14ac:dyDescent="0.25">
      <c r="A1207" s="167">
        <f t="shared" si="91"/>
        <v>211.10400000000317</v>
      </c>
      <c r="B1207" s="325">
        <f t="shared" si="94"/>
        <v>0.87960000000001326</v>
      </c>
      <c r="C1207" s="167">
        <f t="shared" si="90"/>
        <v>57.791999999993664</v>
      </c>
      <c r="D1207" s="167">
        <f>IF('Lineær programmering opg 4'!$M$4=0,"-",(-A1207+'Lineær programmering opg 4'!$M$4)/'Lineær programmering opg 4'!$K$4*-1)</f>
        <v>57.791999999993664</v>
      </c>
      <c r="E1207" s="167">
        <f>IF('Lineær programmering opg 4'!$M$5=0,"-",(-A1207+'Lineær programmering opg 4'!$M$5)/'Lineær programmering opg 4'!$K$5*-1)</f>
        <v>141.67199999999764</v>
      </c>
      <c r="F1207" s="167" t="str">
        <f>IF('Lineær programmering opg 4'!$E$6=0,"-",(-A1207+'Lineær programmering opg 4'!$M$6)/'Lineær programmering opg 4'!$K$6*-1)</f>
        <v>-</v>
      </c>
      <c r="G1207" s="167" t="str">
        <f>IF('Lineær programmering opg 4'!$D$7=0,"-",((-A1207+'Lineær programmering opg 4'!$M$7)/'Lineær programmering opg 4'!$K$7)*-1)</f>
        <v>-</v>
      </c>
      <c r="H1207" s="167" t="str">
        <f>IF('Lineær programmering opg 4'!$C$8=0,"-",((-A1207+'Lineær programmering opg 4'!$M$8)/'Lineær programmering opg 4'!$K$8)*-1)</f>
        <v>-</v>
      </c>
      <c r="I1207" s="167" t="str">
        <f>IF('Lineær programmering opg 4'!$D$8=0,"-",'Lineær programmering opg 4'!$G$8)</f>
        <v>-</v>
      </c>
      <c r="J1207" s="295">
        <f>A1207*'Lineær programmering opg 4'!$C$11+Datatabel!C1207*'Lineær programmering opg 4'!$D$11</f>
        <v>29779.199999999368</v>
      </c>
      <c r="K1207" s="9">
        <f t="shared" si="92"/>
        <v>0</v>
      </c>
      <c r="L1207" s="9">
        <f t="shared" si="93"/>
        <v>0</v>
      </c>
    </row>
    <row r="1208" spans="1:12" ht="15" x14ac:dyDescent="0.25">
      <c r="A1208" s="167">
        <f t="shared" si="91"/>
        <v>211.0800000000032</v>
      </c>
      <c r="B1208" s="325">
        <f t="shared" si="94"/>
        <v>0.87950000000001327</v>
      </c>
      <c r="C1208" s="167">
        <f t="shared" si="90"/>
        <v>57.839999999993609</v>
      </c>
      <c r="D1208" s="167">
        <f>IF('Lineær programmering opg 4'!$M$4=0,"-",(-A1208+'Lineær programmering opg 4'!$M$4)/'Lineær programmering opg 4'!$K$4*-1)</f>
        <v>57.839999999993609</v>
      </c>
      <c r="E1208" s="167">
        <f>IF('Lineær programmering opg 4'!$M$5=0,"-",(-A1208+'Lineær programmering opg 4'!$M$5)/'Lineær programmering opg 4'!$K$5*-1)</f>
        <v>141.68999999999761</v>
      </c>
      <c r="F1208" s="167" t="str">
        <f>IF('Lineær programmering opg 4'!$E$6=0,"-",(-A1208+'Lineær programmering opg 4'!$M$6)/'Lineær programmering opg 4'!$K$6*-1)</f>
        <v>-</v>
      </c>
      <c r="G1208" s="167" t="str">
        <f>IF('Lineær programmering opg 4'!$D$7=0,"-",((-A1208+'Lineær programmering opg 4'!$M$7)/'Lineær programmering opg 4'!$K$7)*-1)</f>
        <v>-</v>
      </c>
      <c r="H1208" s="167" t="str">
        <f>IF('Lineær programmering opg 4'!$C$8=0,"-",((-A1208+'Lineær programmering opg 4'!$M$8)/'Lineær programmering opg 4'!$K$8)*-1)</f>
        <v>-</v>
      </c>
      <c r="I1208" s="167" t="str">
        <f>IF('Lineær programmering opg 4'!$D$8=0,"-",'Lineær programmering opg 4'!$G$8)</f>
        <v>-</v>
      </c>
      <c r="J1208" s="295">
        <f>A1208*'Lineær programmering opg 4'!$C$11+Datatabel!C1208*'Lineær programmering opg 4'!$D$11</f>
        <v>29783.99999999936</v>
      </c>
      <c r="K1208" s="9">
        <f t="shared" si="92"/>
        <v>0</v>
      </c>
      <c r="L1208" s="9">
        <f t="shared" si="93"/>
        <v>0</v>
      </c>
    </row>
    <row r="1209" spans="1:12" ht="15" x14ac:dyDescent="0.25">
      <c r="A1209" s="167">
        <f t="shared" si="91"/>
        <v>211.05600000000319</v>
      </c>
      <c r="B1209" s="325">
        <f t="shared" si="94"/>
        <v>0.87940000000001328</v>
      </c>
      <c r="C1209" s="167">
        <f t="shared" si="90"/>
        <v>57.88799999999361</v>
      </c>
      <c r="D1209" s="167">
        <f>IF('Lineær programmering opg 4'!$M$4=0,"-",(-A1209+'Lineær programmering opg 4'!$M$4)/'Lineær programmering opg 4'!$K$4*-1)</f>
        <v>57.88799999999361</v>
      </c>
      <c r="E1209" s="167">
        <f>IF('Lineær programmering opg 4'!$M$5=0,"-",(-A1209+'Lineær programmering opg 4'!$M$5)/'Lineær programmering opg 4'!$K$5*-1)</f>
        <v>141.70799999999761</v>
      </c>
      <c r="F1209" s="167" t="str">
        <f>IF('Lineær programmering opg 4'!$E$6=0,"-",(-A1209+'Lineær programmering opg 4'!$M$6)/'Lineær programmering opg 4'!$K$6*-1)</f>
        <v>-</v>
      </c>
      <c r="G1209" s="167" t="str">
        <f>IF('Lineær programmering opg 4'!$D$7=0,"-",((-A1209+'Lineær programmering opg 4'!$M$7)/'Lineær programmering opg 4'!$K$7)*-1)</f>
        <v>-</v>
      </c>
      <c r="H1209" s="167" t="str">
        <f>IF('Lineær programmering opg 4'!$C$8=0,"-",((-A1209+'Lineær programmering opg 4'!$M$8)/'Lineær programmering opg 4'!$K$8)*-1)</f>
        <v>-</v>
      </c>
      <c r="I1209" s="167" t="str">
        <f>IF('Lineær programmering opg 4'!$D$8=0,"-",'Lineær programmering opg 4'!$G$8)</f>
        <v>-</v>
      </c>
      <c r="J1209" s="295">
        <f>A1209*'Lineær programmering opg 4'!$C$11+Datatabel!C1209*'Lineær programmering opg 4'!$D$11</f>
        <v>29788.799999999363</v>
      </c>
      <c r="K1209" s="9">
        <f t="shared" si="92"/>
        <v>0</v>
      </c>
      <c r="L1209" s="9">
        <f t="shared" si="93"/>
        <v>0</v>
      </c>
    </row>
    <row r="1210" spans="1:12" ht="15" x14ac:dyDescent="0.25">
      <c r="A1210" s="167">
        <f t="shared" si="91"/>
        <v>211.03200000000319</v>
      </c>
      <c r="B1210" s="325">
        <f t="shared" si="94"/>
        <v>0.87930000000001329</v>
      </c>
      <c r="C1210" s="167">
        <f t="shared" si="90"/>
        <v>57.935999999993612</v>
      </c>
      <c r="D1210" s="167">
        <f>IF('Lineær programmering opg 4'!$M$4=0,"-",(-A1210+'Lineær programmering opg 4'!$M$4)/'Lineær programmering opg 4'!$K$4*-1)</f>
        <v>57.935999999993612</v>
      </c>
      <c r="E1210" s="167">
        <f>IF('Lineær programmering opg 4'!$M$5=0,"-",(-A1210+'Lineær programmering opg 4'!$M$5)/'Lineær programmering opg 4'!$K$5*-1)</f>
        <v>141.72599999999761</v>
      </c>
      <c r="F1210" s="167" t="str">
        <f>IF('Lineær programmering opg 4'!$E$6=0,"-",(-A1210+'Lineær programmering opg 4'!$M$6)/'Lineær programmering opg 4'!$K$6*-1)</f>
        <v>-</v>
      </c>
      <c r="G1210" s="167" t="str">
        <f>IF('Lineær programmering opg 4'!$D$7=0,"-",((-A1210+'Lineær programmering opg 4'!$M$7)/'Lineær programmering opg 4'!$K$7)*-1)</f>
        <v>-</v>
      </c>
      <c r="H1210" s="167" t="str">
        <f>IF('Lineær programmering opg 4'!$C$8=0,"-",((-A1210+'Lineær programmering opg 4'!$M$8)/'Lineær programmering opg 4'!$K$8)*-1)</f>
        <v>-</v>
      </c>
      <c r="I1210" s="167" t="str">
        <f>IF('Lineær programmering opg 4'!$D$8=0,"-",'Lineær programmering opg 4'!$G$8)</f>
        <v>-</v>
      </c>
      <c r="J1210" s="295">
        <f>A1210*'Lineær programmering opg 4'!$C$11+Datatabel!C1210*'Lineær programmering opg 4'!$D$11</f>
        <v>29793.599999999362</v>
      </c>
      <c r="K1210" s="9">
        <f t="shared" si="92"/>
        <v>0</v>
      </c>
      <c r="L1210" s="9">
        <f t="shared" si="93"/>
        <v>0</v>
      </c>
    </row>
    <row r="1211" spans="1:12" ht="15" x14ac:dyDescent="0.25">
      <c r="A1211" s="167">
        <f t="shared" si="91"/>
        <v>211.00800000000319</v>
      </c>
      <c r="B1211" s="325">
        <f t="shared" si="94"/>
        <v>0.8792000000000133</v>
      </c>
      <c r="C1211" s="167">
        <f t="shared" si="90"/>
        <v>57.983999999993614</v>
      </c>
      <c r="D1211" s="167">
        <f>IF('Lineær programmering opg 4'!$M$4=0,"-",(-A1211+'Lineær programmering opg 4'!$M$4)/'Lineær programmering opg 4'!$K$4*-1)</f>
        <v>57.983999999993614</v>
      </c>
      <c r="E1211" s="167">
        <f>IF('Lineær programmering opg 4'!$M$5=0,"-",(-A1211+'Lineær programmering opg 4'!$M$5)/'Lineær programmering opg 4'!$K$5*-1)</f>
        <v>141.74399999999761</v>
      </c>
      <c r="F1211" s="167" t="str">
        <f>IF('Lineær programmering opg 4'!$E$6=0,"-",(-A1211+'Lineær programmering opg 4'!$M$6)/'Lineær programmering opg 4'!$K$6*-1)</f>
        <v>-</v>
      </c>
      <c r="G1211" s="167" t="str">
        <f>IF('Lineær programmering opg 4'!$D$7=0,"-",((-A1211+'Lineær programmering opg 4'!$M$7)/'Lineær programmering opg 4'!$K$7)*-1)</f>
        <v>-</v>
      </c>
      <c r="H1211" s="167" t="str">
        <f>IF('Lineær programmering opg 4'!$C$8=0,"-",((-A1211+'Lineær programmering opg 4'!$M$8)/'Lineær programmering opg 4'!$K$8)*-1)</f>
        <v>-</v>
      </c>
      <c r="I1211" s="167" t="str">
        <f>IF('Lineær programmering opg 4'!$D$8=0,"-",'Lineær programmering opg 4'!$G$8)</f>
        <v>-</v>
      </c>
      <c r="J1211" s="295">
        <f>A1211*'Lineær programmering opg 4'!$C$11+Datatabel!C1211*'Lineær programmering opg 4'!$D$11</f>
        <v>29798.399999999361</v>
      </c>
      <c r="K1211" s="9">
        <f t="shared" si="92"/>
        <v>0</v>
      </c>
      <c r="L1211" s="9">
        <f t="shared" si="93"/>
        <v>0</v>
      </c>
    </row>
    <row r="1212" spans="1:12" ht="15" x14ac:dyDescent="0.25">
      <c r="A1212" s="167">
        <f t="shared" si="91"/>
        <v>210.98400000000319</v>
      </c>
      <c r="B1212" s="325">
        <f t="shared" si="94"/>
        <v>0.87910000000001332</v>
      </c>
      <c r="C1212" s="167">
        <f t="shared" si="90"/>
        <v>58.031999999993616</v>
      </c>
      <c r="D1212" s="167">
        <f>IF('Lineær programmering opg 4'!$M$4=0,"-",(-A1212+'Lineær programmering opg 4'!$M$4)/'Lineær programmering opg 4'!$K$4*-1)</f>
        <v>58.031999999993616</v>
      </c>
      <c r="E1212" s="167">
        <f>IF('Lineær programmering opg 4'!$M$5=0,"-",(-A1212+'Lineær programmering opg 4'!$M$5)/'Lineær programmering opg 4'!$K$5*-1)</f>
        <v>141.76199999999761</v>
      </c>
      <c r="F1212" s="167" t="str">
        <f>IF('Lineær programmering opg 4'!$E$6=0,"-",(-A1212+'Lineær programmering opg 4'!$M$6)/'Lineær programmering opg 4'!$K$6*-1)</f>
        <v>-</v>
      </c>
      <c r="G1212" s="167" t="str">
        <f>IF('Lineær programmering opg 4'!$D$7=0,"-",((-A1212+'Lineær programmering opg 4'!$M$7)/'Lineær programmering opg 4'!$K$7)*-1)</f>
        <v>-</v>
      </c>
      <c r="H1212" s="167" t="str">
        <f>IF('Lineær programmering opg 4'!$C$8=0,"-",((-A1212+'Lineær programmering opg 4'!$M$8)/'Lineær programmering opg 4'!$K$8)*-1)</f>
        <v>-</v>
      </c>
      <c r="I1212" s="167" t="str">
        <f>IF('Lineær programmering opg 4'!$D$8=0,"-",'Lineær programmering opg 4'!$G$8)</f>
        <v>-</v>
      </c>
      <c r="J1212" s="295">
        <f>A1212*'Lineær programmering opg 4'!$C$11+Datatabel!C1212*'Lineær programmering opg 4'!$D$11</f>
        <v>29803.19999999936</v>
      </c>
      <c r="K1212" s="9">
        <f t="shared" si="92"/>
        <v>0</v>
      </c>
      <c r="L1212" s="9">
        <f t="shared" si="93"/>
        <v>0</v>
      </c>
    </row>
    <row r="1213" spans="1:12" ht="15" x14ac:dyDescent="0.25">
      <c r="A1213" s="167">
        <f t="shared" si="91"/>
        <v>210.96000000000319</v>
      </c>
      <c r="B1213" s="325">
        <f t="shared" si="94"/>
        <v>0.87900000000001333</v>
      </c>
      <c r="C1213" s="167">
        <f t="shared" si="90"/>
        <v>58.079999999993618</v>
      </c>
      <c r="D1213" s="167">
        <f>IF('Lineær programmering opg 4'!$M$4=0,"-",(-A1213+'Lineær programmering opg 4'!$M$4)/'Lineær programmering opg 4'!$K$4*-1)</f>
        <v>58.079999999993618</v>
      </c>
      <c r="E1213" s="167">
        <f>IF('Lineær programmering opg 4'!$M$5=0,"-",(-A1213+'Lineær programmering opg 4'!$M$5)/'Lineær programmering opg 4'!$K$5*-1)</f>
        <v>141.77999999999761</v>
      </c>
      <c r="F1213" s="167" t="str">
        <f>IF('Lineær programmering opg 4'!$E$6=0,"-",(-A1213+'Lineær programmering opg 4'!$M$6)/'Lineær programmering opg 4'!$K$6*-1)</f>
        <v>-</v>
      </c>
      <c r="G1213" s="167" t="str">
        <f>IF('Lineær programmering opg 4'!$D$7=0,"-",((-A1213+'Lineær programmering opg 4'!$M$7)/'Lineær programmering opg 4'!$K$7)*-1)</f>
        <v>-</v>
      </c>
      <c r="H1213" s="167" t="str">
        <f>IF('Lineær programmering opg 4'!$C$8=0,"-",((-A1213+'Lineær programmering opg 4'!$M$8)/'Lineær programmering opg 4'!$K$8)*-1)</f>
        <v>-</v>
      </c>
      <c r="I1213" s="167" t="str">
        <f>IF('Lineær programmering opg 4'!$D$8=0,"-",'Lineær programmering opg 4'!$G$8)</f>
        <v>-</v>
      </c>
      <c r="J1213" s="295">
        <f>A1213*'Lineær programmering opg 4'!$C$11+Datatabel!C1213*'Lineær programmering opg 4'!$D$11</f>
        <v>29807.999999999363</v>
      </c>
      <c r="K1213" s="9">
        <f t="shared" si="92"/>
        <v>0</v>
      </c>
      <c r="L1213" s="9">
        <f t="shared" si="93"/>
        <v>0</v>
      </c>
    </row>
    <row r="1214" spans="1:12" ht="15" x14ac:dyDescent="0.25">
      <c r="A1214" s="167">
        <f t="shared" si="91"/>
        <v>210.93600000000319</v>
      </c>
      <c r="B1214" s="325">
        <f t="shared" si="94"/>
        <v>0.87890000000001334</v>
      </c>
      <c r="C1214" s="167">
        <f t="shared" si="90"/>
        <v>58.127999999993619</v>
      </c>
      <c r="D1214" s="167">
        <f>IF('Lineær programmering opg 4'!$M$4=0,"-",(-A1214+'Lineær programmering opg 4'!$M$4)/'Lineær programmering opg 4'!$K$4*-1)</f>
        <v>58.127999999993619</v>
      </c>
      <c r="E1214" s="167">
        <f>IF('Lineær programmering opg 4'!$M$5=0,"-",(-A1214+'Lineær programmering opg 4'!$M$5)/'Lineær programmering opg 4'!$K$5*-1)</f>
        <v>141.79799999999761</v>
      </c>
      <c r="F1214" s="167" t="str">
        <f>IF('Lineær programmering opg 4'!$E$6=0,"-",(-A1214+'Lineær programmering opg 4'!$M$6)/'Lineær programmering opg 4'!$K$6*-1)</f>
        <v>-</v>
      </c>
      <c r="G1214" s="167" t="str">
        <f>IF('Lineær programmering opg 4'!$D$7=0,"-",((-A1214+'Lineær programmering opg 4'!$M$7)/'Lineær programmering opg 4'!$K$7)*-1)</f>
        <v>-</v>
      </c>
      <c r="H1214" s="167" t="str">
        <f>IF('Lineær programmering opg 4'!$C$8=0,"-",((-A1214+'Lineær programmering opg 4'!$M$8)/'Lineær programmering opg 4'!$K$8)*-1)</f>
        <v>-</v>
      </c>
      <c r="I1214" s="167" t="str">
        <f>IF('Lineær programmering opg 4'!$D$8=0,"-",'Lineær programmering opg 4'!$G$8)</f>
        <v>-</v>
      </c>
      <c r="J1214" s="295">
        <f>A1214*'Lineær programmering opg 4'!$C$11+Datatabel!C1214*'Lineær programmering opg 4'!$D$11</f>
        <v>29812.799999999363</v>
      </c>
      <c r="K1214" s="9">
        <f t="shared" si="92"/>
        <v>0</v>
      </c>
      <c r="L1214" s="9">
        <f t="shared" si="93"/>
        <v>0</v>
      </c>
    </row>
    <row r="1215" spans="1:12" ht="15" x14ac:dyDescent="0.25">
      <c r="A1215" s="167">
        <f t="shared" si="91"/>
        <v>210.91200000000322</v>
      </c>
      <c r="B1215" s="325">
        <f t="shared" si="94"/>
        <v>0.87880000000001335</v>
      </c>
      <c r="C1215" s="167">
        <f t="shared" si="90"/>
        <v>58.175999999993564</v>
      </c>
      <c r="D1215" s="167">
        <f>IF('Lineær programmering opg 4'!$M$4=0,"-",(-A1215+'Lineær programmering opg 4'!$M$4)/'Lineær programmering opg 4'!$K$4*-1)</f>
        <v>58.175999999993564</v>
      </c>
      <c r="E1215" s="167">
        <f>IF('Lineær programmering opg 4'!$M$5=0,"-",(-A1215+'Lineær programmering opg 4'!$M$5)/'Lineær programmering opg 4'!$K$5*-1)</f>
        <v>141.81599999999759</v>
      </c>
      <c r="F1215" s="167" t="str">
        <f>IF('Lineær programmering opg 4'!$E$6=0,"-",(-A1215+'Lineær programmering opg 4'!$M$6)/'Lineær programmering opg 4'!$K$6*-1)</f>
        <v>-</v>
      </c>
      <c r="G1215" s="167" t="str">
        <f>IF('Lineær programmering opg 4'!$D$7=0,"-",((-A1215+'Lineær programmering opg 4'!$M$7)/'Lineær programmering opg 4'!$K$7)*-1)</f>
        <v>-</v>
      </c>
      <c r="H1215" s="167" t="str">
        <f>IF('Lineær programmering opg 4'!$C$8=0,"-",((-A1215+'Lineær programmering opg 4'!$M$8)/'Lineær programmering opg 4'!$K$8)*-1)</f>
        <v>-</v>
      </c>
      <c r="I1215" s="167" t="str">
        <f>IF('Lineær programmering opg 4'!$D$8=0,"-",'Lineær programmering opg 4'!$G$8)</f>
        <v>-</v>
      </c>
      <c r="J1215" s="295">
        <f>A1215*'Lineær programmering opg 4'!$C$11+Datatabel!C1215*'Lineær programmering opg 4'!$D$11</f>
        <v>29817.599999999355</v>
      </c>
      <c r="K1215" s="9">
        <f t="shared" si="92"/>
        <v>0</v>
      </c>
      <c r="L1215" s="9">
        <f t="shared" si="93"/>
        <v>0</v>
      </c>
    </row>
    <row r="1216" spans="1:12" ht="15" x14ac:dyDescent="0.25">
      <c r="A1216" s="167">
        <f t="shared" si="91"/>
        <v>210.88800000000322</v>
      </c>
      <c r="B1216" s="325">
        <f t="shared" si="94"/>
        <v>0.87870000000001336</v>
      </c>
      <c r="C1216" s="167">
        <f t="shared" si="90"/>
        <v>58.223999999993566</v>
      </c>
      <c r="D1216" s="167">
        <f>IF('Lineær programmering opg 4'!$M$4=0,"-",(-A1216+'Lineær programmering opg 4'!$M$4)/'Lineær programmering opg 4'!$K$4*-1)</f>
        <v>58.223999999993566</v>
      </c>
      <c r="E1216" s="167">
        <f>IF('Lineær programmering opg 4'!$M$5=0,"-",(-A1216+'Lineær programmering opg 4'!$M$5)/'Lineær programmering opg 4'!$K$5*-1)</f>
        <v>141.83399999999759</v>
      </c>
      <c r="F1216" s="167" t="str">
        <f>IF('Lineær programmering opg 4'!$E$6=0,"-",(-A1216+'Lineær programmering opg 4'!$M$6)/'Lineær programmering opg 4'!$K$6*-1)</f>
        <v>-</v>
      </c>
      <c r="G1216" s="167" t="str">
        <f>IF('Lineær programmering opg 4'!$D$7=0,"-",((-A1216+'Lineær programmering opg 4'!$M$7)/'Lineær programmering opg 4'!$K$7)*-1)</f>
        <v>-</v>
      </c>
      <c r="H1216" s="167" t="str">
        <f>IF('Lineær programmering opg 4'!$C$8=0,"-",((-A1216+'Lineær programmering opg 4'!$M$8)/'Lineær programmering opg 4'!$K$8)*-1)</f>
        <v>-</v>
      </c>
      <c r="I1216" s="167" t="str">
        <f>IF('Lineær programmering opg 4'!$D$8=0,"-",'Lineær programmering opg 4'!$G$8)</f>
        <v>-</v>
      </c>
      <c r="J1216" s="295">
        <f>A1216*'Lineær programmering opg 4'!$C$11+Datatabel!C1216*'Lineær programmering opg 4'!$D$11</f>
        <v>29822.399999999358</v>
      </c>
      <c r="K1216" s="9">
        <f t="shared" si="92"/>
        <v>0</v>
      </c>
      <c r="L1216" s="9">
        <f t="shared" si="93"/>
        <v>0</v>
      </c>
    </row>
    <row r="1217" spans="1:12" ht="15" x14ac:dyDescent="0.25">
      <c r="A1217" s="167">
        <f t="shared" si="91"/>
        <v>210.86400000000322</v>
      </c>
      <c r="B1217" s="325">
        <f t="shared" si="94"/>
        <v>0.87860000000001337</v>
      </c>
      <c r="C1217" s="167">
        <f t="shared" si="90"/>
        <v>58.271999999993568</v>
      </c>
      <c r="D1217" s="167">
        <f>IF('Lineær programmering opg 4'!$M$4=0,"-",(-A1217+'Lineær programmering opg 4'!$M$4)/'Lineær programmering opg 4'!$K$4*-1)</f>
        <v>58.271999999993568</v>
      </c>
      <c r="E1217" s="167">
        <f>IF('Lineær programmering opg 4'!$M$5=0,"-",(-A1217+'Lineær programmering opg 4'!$M$5)/'Lineær programmering opg 4'!$K$5*-1)</f>
        <v>141.85199999999759</v>
      </c>
      <c r="F1217" s="167" t="str">
        <f>IF('Lineær programmering opg 4'!$E$6=0,"-",(-A1217+'Lineær programmering opg 4'!$M$6)/'Lineær programmering opg 4'!$K$6*-1)</f>
        <v>-</v>
      </c>
      <c r="G1217" s="167" t="str">
        <f>IF('Lineær programmering opg 4'!$D$7=0,"-",((-A1217+'Lineær programmering opg 4'!$M$7)/'Lineær programmering opg 4'!$K$7)*-1)</f>
        <v>-</v>
      </c>
      <c r="H1217" s="167" t="str">
        <f>IF('Lineær programmering opg 4'!$C$8=0,"-",((-A1217+'Lineær programmering opg 4'!$M$8)/'Lineær programmering opg 4'!$K$8)*-1)</f>
        <v>-</v>
      </c>
      <c r="I1217" s="167" t="str">
        <f>IF('Lineær programmering opg 4'!$D$8=0,"-",'Lineær programmering opg 4'!$G$8)</f>
        <v>-</v>
      </c>
      <c r="J1217" s="295">
        <f>A1217*'Lineær programmering opg 4'!$C$11+Datatabel!C1217*'Lineær programmering opg 4'!$D$11</f>
        <v>29827.199999999357</v>
      </c>
      <c r="K1217" s="9">
        <f t="shared" si="92"/>
        <v>0</v>
      </c>
      <c r="L1217" s="9">
        <f t="shared" si="93"/>
        <v>0</v>
      </c>
    </row>
    <row r="1218" spans="1:12" ht="15" x14ac:dyDescent="0.25">
      <c r="A1218" s="167">
        <f t="shared" si="91"/>
        <v>210.84000000000322</v>
      </c>
      <c r="B1218" s="325">
        <f t="shared" si="94"/>
        <v>0.87850000000001338</v>
      </c>
      <c r="C1218" s="167">
        <f t="shared" si="90"/>
        <v>58.31999999999357</v>
      </c>
      <c r="D1218" s="167">
        <f>IF('Lineær programmering opg 4'!$M$4=0,"-",(-A1218+'Lineær programmering opg 4'!$M$4)/'Lineær programmering opg 4'!$K$4*-1)</f>
        <v>58.31999999999357</v>
      </c>
      <c r="E1218" s="167">
        <f>IF('Lineær programmering opg 4'!$M$5=0,"-",(-A1218+'Lineær programmering opg 4'!$M$5)/'Lineær programmering opg 4'!$K$5*-1)</f>
        <v>141.86999999999759</v>
      </c>
      <c r="F1218" s="167" t="str">
        <f>IF('Lineær programmering opg 4'!$E$6=0,"-",(-A1218+'Lineær programmering opg 4'!$M$6)/'Lineær programmering opg 4'!$K$6*-1)</f>
        <v>-</v>
      </c>
      <c r="G1218" s="167" t="str">
        <f>IF('Lineær programmering opg 4'!$D$7=0,"-",((-A1218+'Lineær programmering opg 4'!$M$7)/'Lineær programmering opg 4'!$K$7)*-1)</f>
        <v>-</v>
      </c>
      <c r="H1218" s="167" t="str">
        <f>IF('Lineær programmering opg 4'!$C$8=0,"-",((-A1218+'Lineær programmering opg 4'!$M$8)/'Lineær programmering opg 4'!$K$8)*-1)</f>
        <v>-</v>
      </c>
      <c r="I1218" s="167" t="str">
        <f>IF('Lineær programmering opg 4'!$D$8=0,"-",'Lineær programmering opg 4'!$G$8)</f>
        <v>-</v>
      </c>
      <c r="J1218" s="295">
        <f>A1218*'Lineær programmering opg 4'!$C$11+Datatabel!C1218*'Lineær programmering opg 4'!$D$11</f>
        <v>29831.999999999356</v>
      </c>
      <c r="K1218" s="9">
        <f t="shared" si="92"/>
        <v>0</v>
      </c>
      <c r="L1218" s="9">
        <f t="shared" si="93"/>
        <v>0</v>
      </c>
    </row>
    <row r="1219" spans="1:12" ht="15" x14ac:dyDescent="0.25">
      <c r="A1219" s="167">
        <f t="shared" si="91"/>
        <v>210.81600000000321</v>
      </c>
      <c r="B1219" s="325">
        <f t="shared" si="94"/>
        <v>0.87840000000001339</v>
      </c>
      <c r="C1219" s="167">
        <f t="shared" ref="C1219:C1282" si="95">MIN(D1219,E1219,F1219,G1219,H1219,I1219)</f>
        <v>58.367999999993572</v>
      </c>
      <c r="D1219" s="167">
        <f>IF('Lineær programmering opg 4'!$M$4=0,"-",(-A1219+'Lineær programmering opg 4'!$M$4)/'Lineær programmering opg 4'!$K$4*-1)</f>
        <v>58.367999999993572</v>
      </c>
      <c r="E1219" s="167">
        <f>IF('Lineær programmering opg 4'!$M$5=0,"-",(-A1219+'Lineær programmering opg 4'!$M$5)/'Lineær programmering opg 4'!$K$5*-1)</f>
        <v>141.88799999999759</v>
      </c>
      <c r="F1219" s="167" t="str">
        <f>IF('Lineær programmering opg 4'!$E$6=0,"-",(-A1219+'Lineær programmering opg 4'!$M$6)/'Lineær programmering opg 4'!$K$6*-1)</f>
        <v>-</v>
      </c>
      <c r="G1219" s="167" t="str">
        <f>IF('Lineær programmering opg 4'!$D$7=0,"-",((-A1219+'Lineær programmering opg 4'!$M$7)/'Lineær programmering opg 4'!$K$7)*-1)</f>
        <v>-</v>
      </c>
      <c r="H1219" s="167" t="str">
        <f>IF('Lineær programmering opg 4'!$C$8=0,"-",((-A1219+'Lineær programmering opg 4'!$M$8)/'Lineær programmering opg 4'!$K$8)*-1)</f>
        <v>-</v>
      </c>
      <c r="I1219" s="167" t="str">
        <f>IF('Lineær programmering opg 4'!$D$8=0,"-",'Lineær programmering opg 4'!$G$8)</f>
        <v>-</v>
      </c>
      <c r="J1219" s="295">
        <f>A1219*'Lineær programmering opg 4'!$C$11+Datatabel!C1219*'Lineær programmering opg 4'!$D$11</f>
        <v>29836.799999999359</v>
      </c>
      <c r="K1219" s="9">
        <f t="shared" si="92"/>
        <v>0</v>
      </c>
      <c r="L1219" s="9">
        <f t="shared" si="93"/>
        <v>0</v>
      </c>
    </row>
    <row r="1220" spans="1:12" ht="15" x14ac:dyDescent="0.25">
      <c r="A1220" s="167">
        <f t="shared" ref="A1220:A1283" si="96">$A$3*B1220</f>
        <v>210.79200000000321</v>
      </c>
      <c r="B1220" s="325">
        <f t="shared" si="94"/>
        <v>0.8783000000000134</v>
      </c>
      <c r="C1220" s="167">
        <f t="shared" si="95"/>
        <v>58.415999999993574</v>
      </c>
      <c r="D1220" s="167">
        <f>IF('Lineær programmering opg 4'!$M$4=0,"-",(-A1220+'Lineær programmering opg 4'!$M$4)/'Lineær programmering opg 4'!$K$4*-1)</f>
        <v>58.415999999993574</v>
      </c>
      <c r="E1220" s="167">
        <f>IF('Lineær programmering opg 4'!$M$5=0,"-",(-A1220+'Lineær programmering opg 4'!$M$5)/'Lineær programmering opg 4'!$K$5*-1)</f>
        <v>141.90599999999759</v>
      </c>
      <c r="F1220" s="167" t="str">
        <f>IF('Lineær programmering opg 4'!$E$6=0,"-",(-A1220+'Lineær programmering opg 4'!$M$6)/'Lineær programmering opg 4'!$K$6*-1)</f>
        <v>-</v>
      </c>
      <c r="G1220" s="167" t="str">
        <f>IF('Lineær programmering opg 4'!$D$7=0,"-",((-A1220+'Lineær programmering opg 4'!$M$7)/'Lineær programmering opg 4'!$K$7)*-1)</f>
        <v>-</v>
      </c>
      <c r="H1220" s="167" t="str">
        <f>IF('Lineær programmering opg 4'!$C$8=0,"-",((-A1220+'Lineær programmering opg 4'!$M$8)/'Lineær programmering opg 4'!$K$8)*-1)</f>
        <v>-</v>
      </c>
      <c r="I1220" s="167" t="str">
        <f>IF('Lineær programmering opg 4'!$D$8=0,"-",'Lineær programmering opg 4'!$G$8)</f>
        <v>-</v>
      </c>
      <c r="J1220" s="295">
        <f>A1220*'Lineær programmering opg 4'!$C$11+Datatabel!C1220*'Lineær programmering opg 4'!$D$11</f>
        <v>29841.599999999358</v>
      </c>
      <c r="K1220" s="9">
        <f t="shared" ref="K1220:K1283" si="97">IF($J$10004=J1220,A1220,0)</f>
        <v>0</v>
      </c>
      <c r="L1220" s="9">
        <f t="shared" ref="L1220:L1283" si="98">IF(J1220=$J$10004,C1220,0)</f>
        <v>0</v>
      </c>
    </row>
    <row r="1221" spans="1:12" ht="15" x14ac:dyDescent="0.25">
      <c r="A1221" s="167">
        <f t="shared" si="96"/>
        <v>210.76800000000321</v>
      </c>
      <c r="B1221" s="325">
        <f t="shared" ref="B1221:B1284" si="99">B1220-0.01%</f>
        <v>0.87820000000001341</v>
      </c>
      <c r="C1221" s="167">
        <f t="shared" si="95"/>
        <v>58.463999999993575</v>
      </c>
      <c r="D1221" s="167">
        <f>IF('Lineær programmering opg 4'!$M$4=0,"-",(-A1221+'Lineær programmering opg 4'!$M$4)/'Lineær programmering opg 4'!$K$4*-1)</f>
        <v>58.463999999993575</v>
      </c>
      <c r="E1221" s="167">
        <f>IF('Lineær programmering opg 4'!$M$5=0,"-",(-A1221+'Lineær programmering opg 4'!$M$5)/'Lineær programmering opg 4'!$K$5*-1)</f>
        <v>141.92399999999759</v>
      </c>
      <c r="F1221" s="167" t="str">
        <f>IF('Lineær programmering opg 4'!$E$6=0,"-",(-A1221+'Lineær programmering opg 4'!$M$6)/'Lineær programmering opg 4'!$K$6*-1)</f>
        <v>-</v>
      </c>
      <c r="G1221" s="167" t="str">
        <f>IF('Lineær programmering opg 4'!$D$7=0,"-",((-A1221+'Lineær programmering opg 4'!$M$7)/'Lineær programmering opg 4'!$K$7)*-1)</f>
        <v>-</v>
      </c>
      <c r="H1221" s="167" t="str">
        <f>IF('Lineær programmering opg 4'!$C$8=0,"-",((-A1221+'Lineær programmering opg 4'!$M$8)/'Lineær programmering opg 4'!$K$8)*-1)</f>
        <v>-</v>
      </c>
      <c r="I1221" s="167" t="str">
        <f>IF('Lineær programmering opg 4'!$D$8=0,"-",'Lineær programmering opg 4'!$G$8)</f>
        <v>-</v>
      </c>
      <c r="J1221" s="295">
        <f>A1221*'Lineær programmering opg 4'!$C$11+Datatabel!C1221*'Lineær programmering opg 4'!$D$11</f>
        <v>29846.399999999361</v>
      </c>
      <c r="K1221" s="9">
        <f t="shared" si="97"/>
        <v>0</v>
      </c>
      <c r="L1221" s="9">
        <f t="shared" si="98"/>
        <v>0</v>
      </c>
    </row>
    <row r="1222" spans="1:12" ht="15" x14ac:dyDescent="0.25">
      <c r="A1222" s="167">
        <f t="shared" si="96"/>
        <v>210.74400000000321</v>
      </c>
      <c r="B1222" s="325">
        <f t="shared" si="99"/>
        <v>0.87810000000001343</v>
      </c>
      <c r="C1222" s="167">
        <f t="shared" si="95"/>
        <v>58.511999999993577</v>
      </c>
      <c r="D1222" s="167">
        <f>IF('Lineær programmering opg 4'!$M$4=0,"-",(-A1222+'Lineær programmering opg 4'!$M$4)/'Lineær programmering opg 4'!$K$4*-1)</f>
        <v>58.511999999993577</v>
      </c>
      <c r="E1222" s="167">
        <f>IF('Lineær programmering opg 4'!$M$5=0,"-",(-A1222+'Lineær programmering opg 4'!$M$5)/'Lineær programmering opg 4'!$K$5*-1)</f>
        <v>141.94199999999759</v>
      </c>
      <c r="F1222" s="167" t="str">
        <f>IF('Lineær programmering opg 4'!$E$6=0,"-",(-A1222+'Lineær programmering opg 4'!$M$6)/'Lineær programmering opg 4'!$K$6*-1)</f>
        <v>-</v>
      </c>
      <c r="G1222" s="167" t="str">
        <f>IF('Lineær programmering opg 4'!$D$7=0,"-",((-A1222+'Lineær programmering opg 4'!$M$7)/'Lineær programmering opg 4'!$K$7)*-1)</f>
        <v>-</v>
      </c>
      <c r="H1222" s="167" t="str">
        <f>IF('Lineær programmering opg 4'!$C$8=0,"-",((-A1222+'Lineær programmering opg 4'!$M$8)/'Lineær programmering opg 4'!$K$8)*-1)</f>
        <v>-</v>
      </c>
      <c r="I1222" s="167" t="str">
        <f>IF('Lineær programmering opg 4'!$D$8=0,"-",'Lineær programmering opg 4'!$G$8)</f>
        <v>-</v>
      </c>
      <c r="J1222" s="295">
        <f>A1222*'Lineær programmering opg 4'!$C$11+Datatabel!C1222*'Lineær programmering opg 4'!$D$11</f>
        <v>29851.199999999357</v>
      </c>
      <c r="K1222" s="9">
        <f t="shared" si="97"/>
        <v>0</v>
      </c>
      <c r="L1222" s="9">
        <f t="shared" si="98"/>
        <v>0</v>
      </c>
    </row>
    <row r="1223" spans="1:12" ht="15" x14ac:dyDescent="0.25">
      <c r="A1223" s="167">
        <f t="shared" si="96"/>
        <v>210.72000000000321</v>
      </c>
      <c r="B1223" s="325">
        <f t="shared" si="99"/>
        <v>0.87800000000001344</v>
      </c>
      <c r="C1223" s="167">
        <f t="shared" si="95"/>
        <v>58.559999999993579</v>
      </c>
      <c r="D1223" s="167">
        <f>IF('Lineær programmering opg 4'!$M$4=0,"-",(-A1223+'Lineær programmering opg 4'!$M$4)/'Lineær programmering opg 4'!$K$4*-1)</f>
        <v>58.559999999993579</v>
      </c>
      <c r="E1223" s="167">
        <f>IF('Lineær programmering opg 4'!$M$5=0,"-",(-A1223+'Lineær programmering opg 4'!$M$5)/'Lineær programmering opg 4'!$K$5*-1)</f>
        <v>141.95999999999759</v>
      </c>
      <c r="F1223" s="167" t="str">
        <f>IF('Lineær programmering opg 4'!$E$6=0,"-",(-A1223+'Lineær programmering opg 4'!$M$6)/'Lineær programmering opg 4'!$K$6*-1)</f>
        <v>-</v>
      </c>
      <c r="G1223" s="167" t="str">
        <f>IF('Lineær programmering opg 4'!$D$7=0,"-",((-A1223+'Lineær programmering opg 4'!$M$7)/'Lineær programmering opg 4'!$K$7)*-1)</f>
        <v>-</v>
      </c>
      <c r="H1223" s="167" t="str">
        <f>IF('Lineær programmering opg 4'!$C$8=0,"-",((-A1223+'Lineær programmering opg 4'!$M$8)/'Lineær programmering opg 4'!$K$8)*-1)</f>
        <v>-</v>
      </c>
      <c r="I1223" s="167" t="str">
        <f>IF('Lineær programmering opg 4'!$D$8=0,"-",'Lineær programmering opg 4'!$G$8)</f>
        <v>-</v>
      </c>
      <c r="J1223" s="295">
        <f>A1223*'Lineær programmering opg 4'!$C$11+Datatabel!C1223*'Lineær programmering opg 4'!$D$11</f>
        <v>29855.999999999356</v>
      </c>
      <c r="K1223" s="9">
        <f t="shared" si="97"/>
        <v>0</v>
      </c>
      <c r="L1223" s="9">
        <f t="shared" si="98"/>
        <v>0</v>
      </c>
    </row>
    <row r="1224" spans="1:12" ht="15" x14ac:dyDescent="0.25">
      <c r="A1224" s="167">
        <f t="shared" si="96"/>
        <v>210.69600000000324</v>
      </c>
      <c r="B1224" s="325">
        <f t="shared" si="99"/>
        <v>0.87790000000001345</v>
      </c>
      <c r="C1224" s="167">
        <f t="shared" si="95"/>
        <v>58.607999999993524</v>
      </c>
      <c r="D1224" s="167">
        <f>IF('Lineær programmering opg 4'!$M$4=0,"-",(-A1224+'Lineær programmering opg 4'!$M$4)/'Lineær programmering opg 4'!$K$4*-1)</f>
        <v>58.607999999993524</v>
      </c>
      <c r="E1224" s="167">
        <f>IF('Lineær programmering opg 4'!$M$5=0,"-",(-A1224+'Lineær programmering opg 4'!$M$5)/'Lineær programmering opg 4'!$K$5*-1)</f>
        <v>141.97799999999759</v>
      </c>
      <c r="F1224" s="167" t="str">
        <f>IF('Lineær programmering opg 4'!$E$6=0,"-",(-A1224+'Lineær programmering opg 4'!$M$6)/'Lineær programmering opg 4'!$K$6*-1)</f>
        <v>-</v>
      </c>
      <c r="G1224" s="167" t="str">
        <f>IF('Lineær programmering opg 4'!$D$7=0,"-",((-A1224+'Lineær programmering opg 4'!$M$7)/'Lineær programmering opg 4'!$K$7)*-1)</f>
        <v>-</v>
      </c>
      <c r="H1224" s="167" t="str">
        <f>IF('Lineær programmering opg 4'!$C$8=0,"-",((-A1224+'Lineær programmering opg 4'!$M$8)/'Lineær programmering opg 4'!$K$8)*-1)</f>
        <v>-</v>
      </c>
      <c r="I1224" s="167" t="str">
        <f>IF('Lineær programmering opg 4'!$D$8=0,"-",'Lineær programmering opg 4'!$G$8)</f>
        <v>-</v>
      </c>
      <c r="J1224" s="295">
        <f>A1224*'Lineær programmering opg 4'!$C$11+Datatabel!C1224*'Lineær programmering opg 4'!$D$11</f>
        <v>29860.799999999352</v>
      </c>
      <c r="K1224" s="9">
        <f t="shared" si="97"/>
        <v>0</v>
      </c>
      <c r="L1224" s="9">
        <f t="shared" si="98"/>
        <v>0</v>
      </c>
    </row>
    <row r="1225" spans="1:12" ht="15" x14ac:dyDescent="0.25">
      <c r="A1225" s="167">
        <f t="shared" si="96"/>
        <v>210.67200000000324</v>
      </c>
      <c r="B1225" s="325">
        <f t="shared" si="99"/>
        <v>0.87780000000001346</v>
      </c>
      <c r="C1225" s="167">
        <f t="shared" si="95"/>
        <v>58.655999999993526</v>
      </c>
      <c r="D1225" s="167">
        <f>IF('Lineær programmering opg 4'!$M$4=0,"-",(-A1225+'Lineær programmering opg 4'!$M$4)/'Lineær programmering opg 4'!$K$4*-1)</f>
        <v>58.655999999993526</v>
      </c>
      <c r="E1225" s="167">
        <f>IF('Lineær programmering opg 4'!$M$5=0,"-",(-A1225+'Lineær programmering opg 4'!$M$5)/'Lineær programmering opg 4'!$K$5*-1)</f>
        <v>141.99599999999759</v>
      </c>
      <c r="F1225" s="167" t="str">
        <f>IF('Lineær programmering opg 4'!$E$6=0,"-",(-A1225+'Lineær programmering opg 4'!$M$6)/'Lineær programmering opg 4'!$K$6*-1)</f>
        <v>-</v>
      </c>
      <c r="G1225" s="167" t="str">
        <f>IF('Lineær programmering opg 4'!$D$7=0,"-",((-A1225+'Lineær programmering opg 4'!$M$7)/'Lineær programmering opg 4'!$K$7)*-1)</f>
        <v>-</v>
      </c>
      <c r="H1225" s="167" t="str">
        <f>IF('Lineær programmering opg 4'!$C$8=0,"-",((-A1225+'Lineær programmering opg 4'!$M$8)/'Lineær programmering opg 4'!$K$8)*-1)</f>
        <v>-</v>
      </c>
      <c r="I1225" s="167" t="str">
        <f>IF('Lineær programmering opg 4'!$D$8=0,"-",'Lineær programmering opg 4'!$G$8)</f>
        <v>-</v>
      </c>
      <c r="J1225" s="295">
        <f>A1225*'Lineær programmering opg 4'!$C$11+Datatabel!C1225*'Lineær programmering opg 4'!$D$11</f>
        <v>29865.599999999351</v>
      </c>
      <c r="K1225" s="9">
        <f t="shared" si="97"/>
        <v>0</v>
      </c>
      <c r="L1225" s="9">
        <f t="shared" si="98"/>
        <v>0</v>
      </c>
    </row>
    <row r="1226" spans="1:12" ht="15" x14ac:dyDescent="0.25">
      <c r="A1226" s="167">
        <f t="shared" si="96"/>
        <v>210.64800000000324</v>
      </c>
      <c r="B1226" s="325">
        <f t="shared" si="99"/>
        <v>0.87770000000001347</v>
      </c>
      <c r="C1226" s="167">
        <f t="shared" si="95"/>
        <v>58.703999999993528</v>
      </c>
      <c r="D1226" s="167">
        <f>IF('Lineær programmering opg 4'!$M$4=0,"-",(-A1226+'Lineær programmering opg 4'!$M$4)/'Lineær programmering opg 4'!$K$4*-1)</f>
        <v>58.703999999993528</v>
      </c>
      <c r="E1226" s="167">
        <f>IF('Lineær programmering opg 4'!$M$5=0,"-",(-A1226+'Lineær programmering opg 4'!$M$5)/'Lineær programmering opg 4'!$K$5*-1)</f>
        <v>142.01399999999759</v>
      </c>
      <c r="F1226" s="167" t="str">
        <f>IF('Lineær programmering opg 4'!$E$6=0,"-",(-A1226+'Lineær programmering opg 4'!$M$6)/'Lineær programmering opg 4'!$K$6*-1)</f>
        <v>-</v>
      </c>
      <c r="G1226" s="167" t="str">
        <f>IF('Lineær programmering opg 4'!$D$7=0,"-",((-A1226+'Lineær programmering opg 4'!$M$7)/'Lineær programmering opg 4'!$K$7)*-1)</f>
        <v>-</v>
      </c>
      <c r="H1226" s="167" t="str">
        <f>IF('Lineær programmering opg 4'!$C$8=0,"-",((-A1226+'Lineær programmering opg 4'!$M$8)/'Lineær programmering opg 4'!$K$8)*-1)</f>
        <v>-</v>
      </c>
      <c r="I1226" s="167" t="str">
        <f>IF('Lineær programmering opg 4'!$D$8=0,"-",'Lineær programmering opg 4'!$G$8)</f>
        <v>-</v>
      </c>
      <c r="J1226" s="295">
        <f>A1226*'Lineær programmering opg 4'!$C$11+Datatabel!C1226*'Lineær programmering opg 4'!$D$11</f>
        <v>29870.399999999354</v>
      </c>
      <c r="K1226" s="9">
        <f t="shared" si="97"/>
        <v>0</v>
      </c>
      <c r="L1226" s="9">
        <f t="shared" si="98"/>
        <v>0</v>
      </c>
    </row>
    <row r="1227" spans="1:12" ht="15" x14ac:dyDescent="0.25">
      <c r="A1227" s="167">
        <f t="shared" si="96"/>
        <v>210.62400000000324</v>
      </c>
      <c r="B1227" s="325">
        <f t="shared" si="99"/>
        <v>0.87760000000001348</v>
      </c>
      <c r="C1227" s="167">
        <f t="shared" si="95"/>
        <v>58.751999999993529</v>
      </c>
      <c r="D1227" s="167">
        <f>IF('Lineær programmering opg 4'!$M$4=0,"-",(-A1227+'Lineær programmering opg 4'!$M$4)/'Lineær programmering opg 4'!$K$4*-1)</f>
        <v>58.751999999993529</v>
      </c>
      <c r="E1227" s="167">
        <f>IF('Lineær programmering opg 4'!$M$5=0,"-",(-A1227+'Lineær programmering opg 4'!$M$5)/'Lineær programmering opg 4'!$K$5*-1)</f>
        <v>142.03199999999759</v>
      </c>
      <c r="F1227" s="167" t="str">
        <f>IF('Lineær programmering opg 4'!$E$6=0,"-",(-A1227+'Lineær programmering opg 4'!$M$6)/'Lineær programmering opg 4'!$K$6*-1)</f>
        <v>-</v>
      </c>
      <c r="G1227" s="167" t="str">
        <f>IF('Lineær programmering opg 4'!$D$7=0,"-",((-A1227+'Lineær programmering opg 4'!$M$7)/'Lineær programmering opg 4'!$K$7)*-1)</f>
        <v>-</v>
      </c>
      <c r="H1227" s="167" t="str">
        <f>IF('Lineær programmering opg 4'!$C$8=0,"-",((-A1227+'Lineær programmering opg 4'!$M$8)/'Lineær programmering opg 4'!$K$8)*-1)</f>
        <v>-</v>
      </c>
      <c r="I1227" s="167" t="str">
        <f>IF('Lineær programmering opg 4'!$D$8=0,"-",'Lineær programmering opg 4'!$G$8)</f>
        <v>-</v>
      </c>
      <c r="J1227" s="295">
        <f>A1227*'Lineær programmering opg 4'!$C$11+Datatabel!C1227*'Lineær programmering opg 4'!$D$11</f>
        <v>29875.199999999357</v>
      </c>
      <c r="K1227" s="9">
        <f t="shared" si="97"/>
        <v>0</v>
      </c>
      <c r="L1227" s="9">
        <f t="shared" si="98"/>
        <v>0</v>
      </c>
    </row>
    <row r="1228" spans="1:12" ht="15" x14ac:dyDescent="0.25">
      <c r="A1228" s="167">
        <f t="shared" si="96"/>
        <v>210.60000000000323</v>
      </c>
      <c r="B1228" s="325">
        <f t="shared" si="99"/>
        <v>0.87750000000001349</v>
      </c>
      <c r="C1228" s="167">
        <f t="shared" si="95"/>
        <v>58.799999999993531</v>
      </c>
      <c r="D1228" s="167">
        <f>IF('Lineær programmering opg 4'!$M$4=0,"-",(-A1228+'Lineær programmering opg 4'!$M$4)/'Lineær programmering opg 4'!$K$4*-1)</f>
        <v>58.799999999993531</v>
      </c>
      <c r="E1228" s="167">
        <f>IF('Lineær programmering opg 4'!$M$5=0,"-",(-A1228+'Lineær programmering opg 4'!$M$5)/'Lineær programmering opg 4'!$K$5*-1)</f>
        <v>142.0499999999976</v>
      </c>
      <c r="F1228" s="167" t="str">
        <f>IF('Lineær programmering opg 4'!$E$6=0,"-",(-A1228+'Lineær programmering opg 4'!$M$6)/'Lineær programmering opg 4'!$K$6*-1)</f>
        <v>-</v>
      </c>
      <c r="G1228" s="167" t="str">
        <f>IF('Lineær programmering opg 4'!$D$7=0,"-",((-A1228+'Lineær programmering opg 4'!$M$7)/'Lineær programmering opg 4'!$K$7)*-1)</f>
        <v>-</v>
      </c>
      <c r="H1228" s="167" t="str">
        <f>IF('Lineær programmering opg 4'!$C$8=0,"-",((-A1228+'Lineær programmering opg 4'!$M$8)/'Lineær programmering opg 4'!$K$8)*-1)</f>
        <v>-</v>
      </c>
      <c r="I1228" s="167" t="str">
        <f>IF('Lineær programmering opg 4'!$D$8=0,"-",'Lineær programmering opg 4'!$G$8)</f>
        <v>-</v>
      </c>
      <c r="J1228" s="295">
        <f>A1228*'Lineær programmering opg 4'!$C$11+Datatabel!C1228*'Lineær programmering opg 4'!$D$11</f>
        <v>29879.999999999352</v>
      </c>
      <c r="K1228" s="9">
        <f t="shared" si="97"/>
        <v>0</v>
      </c>
      <c r="L1228" s="9">
        <f t="shared" si="98"/>
        <v>0</v>
      </c>
    </row>
    <row r="1229" spans="1:12" ht="15" x14ac:dyDescent="0.25">
      <c r="A1229" s="167">
        <f t="shared" si="96"/>
        <v>210.57600000000323</v>
      </c>
      <c r="B1229" s="325">
        <f t="shared" si="99"/>
        <v>0.8774000000000135</v>
      </c>
      <c r="C1229" s="167">
        <f t="shared" si="95"/>
        <v>58.847999999993533</v>
      </c>
      <c r="D1229" s="167">
        <f>IF('Lineær programmering opg 4'!$M$4=0,"-",(-A1229+'Lineær programmering opg 4'!$M$4)/'Lineær programmering opg 4'!$K$4*-1)</f>
        <v>58.847999999993533</v>
      </c>
      <c r="E1229" s="167">
        <f>IF('Lineær programmering opg 4'!$M$5=0,"-",(-A1229+'Lineær programmering opg 4'!$M$5)/'Lineær programmering opg 4'!$K$5*-1)</f>
        <v>142.0679999999976</v>
      </c>
      <c r="F1229" s="167" t="str">
        <f>IF('Lineær programmering opg 4'!$E$6=0,"-",(-A1229+'Lineær programmering opg 4'!$M$6)/'Lineær programmering opg 4'!$K$6*-1)</f>
        <v>-</v>
      </c>
      <c r="G1229" s="167" t="str">
        <f>IF('Lineær programmering opg 4'!$D$7=0,"-",((-A1229+'Lineær programmering opg 4'!$M$7)/'Lineær programmering opg 4'!$K$7)*-1)</f>
        <v>-</v>
      </c>
      <c r="H1229" s="167" t="str">
        <f>IF('Lineær programmering opg 4'!$C$8=0,"-",((-A1229+'Lineær programmering opg 4'!$M$8)/'Lineær programmering opg 4'!$K$8)*-1)</f>
        <v>-</v>
      </c>
      <c r="I1229" s="167" t="str">
        <f>IF('Lineær programmering opg 4'!$D$8=0,"-",'Lineær programmering opg 4'!$G$8)</f>
        <v>-</v>
      </c>
      <c r="J1229" s="295">
        <f>A1229*'Lineær programmering opg 4'!$C$11+Datatabel!C1229*'Lineær programmering opg 4'!$D$11</f>
        <v>29884.799999999352</v>
      </c>
      <c r="K1229" s="9">
        <f t="shared" si="97"/>
        <v>0</v>
      </c>
      <c r="L1229" s="9">
        <f t="shared" si="98"/>
        <v>0</v>
      </c>
    </row>
    <row r="1230" spans="1:12" ht="15" x14ac:dyDescent="0.25">
      <c r="A1230" s="167">
        <f t="shared" si="96"/>
        <v>210.55200000000323</v>
      </c>
      <c r="B1230" s="325">
        <f t="shared" si="99"/>
        <v>0.87730000000001351</v>
      </c>
      <c r="C1230" s="167">
        <f t="shared" si="95"/>
        <v>58.895999999993535</v>
      </c>
      <c r="D1230" s="167">
        <f>IF('Lineær programmering opg 4'!$M$4=0,"-",(-A1230+'Lineær programmering opg 4'!$M$4)/'Lineær programmering opg 4'!$K$4*-1)</f>
        <v>58.895999999993535</v>
      </c>
      <c r="E1230" s="167">
        <f>IF('Lineær programmering opg 4'!$M$5=0,"-",(-A1230+'Lineær programmering opg 4'!$M$5)/'Lineær programmering opg 4'!$K$5*-1)</f>
        <v>142.0859999999976</v>
      </c>
      <c r="F1230" s="167" t="str">
        <f>IF('Lineær programmering opg 4'!$E$6=0,"-",(-A1230+'Lineær programmering opg 4'!$M$6)/'Lineær programmering opg 4'!$K$6*-1)</f>
        <v>-</v>
      </c>
      <c r="G1230" s="167" t="str">
        <f>IF('Lineær programmering opg 4'!$D$7=0,"-",((-A1230+'Lineær programmering opg 4'!$M$7)/'Lineær programmering opg 4'!$K$7)*-1)</f>
        <v>-</v>
      </c>
      <c r="H1230" s="167" t="str">
        <f>IF('Lineær programmering opg 4'!$C$8=0,"-",((-A1230+'Lineær programmering opg 4'!$M$8)/'Lineær programmering opg 4'!$K$8)*-1)</f>
        <v>-</v>
      </c>
      <c r="I1230" s="167" t="str">
        <f>IF('Lineær programmering opg 4'!$D$8=0,"-",'Lineær programmering opg 4'!$G$8)</f>
        <v>-</v>
      </c>
      <c r="J1230" s="295">
        <f>A1230*'Lineær programmering opg 4'!$C$11+Datatabel!C1230*'Lineær programmering opg 4'!$D$11</f>
        <v>29889.599999999355</v>
      </c>
      <c r="K1230" s="9">
        <f t="shared" si="97"/>
        <v>0</v>
      </c>
      <c r="L1230" s="9">
        <f t="shared" si="98"/>
        <v>0</v>
      </c>
    </row>
    <row r="1231" spans="1:12" ht="15" x14ac:dyDescent="0.25">
      <c r="A1231" s="167">
        <f t="shared" si="96"/>
        <v>210.52800000000326</v>
      </c>
      <c r="B1231" s="325">
        <f t="shared" si="99"/>
        <v>0.87720000000001352</v>
      </c>
      <c r="C1231" s="167">
        <f t="shared" si="95"/>
        <v>58.94399999999348</v>
      </c>
      <c r="D1231" s="167">
        <f>IF('Lineær programmering opg 4'!$M$4=0,"-",(-A1231+'Lineær programmering opg 4'!$M$4)/'Lineær programmering opg 4'!$K$4*-1)</f>
        <v>58.94399999999348</v>
      </c>
      <c r="E1231" s="167">
        <f>IF('Lineær programmering opg 4'!$M$5=0,"-",(-A1231+'Lineær programmering opg 4'!$M$5)/'Lineær programmering opg 4'!$K$5*-1)</f>
        <v>142.10399999999757</v>
      </c>
      <c r="F1231" s="167" t="str">
        <f>IF('Lineær programmering opg 4'!$E$6=0,"-",(-A1231+'Lineær programmering opg 4'!$M$6)/'Lineær programmering opg 4'!$K$6*-1)</f>
        <v>-</v>
      </c>
      <c r="G1231" s="167" t="str">
        <f>IF('Lineær programmering opg 4'!$D$7=0,"-",((-A1231+'Lineær programmering opg 4'!$M$7)/'Lineær programmering opg 4'!$K$7)*-1)</f>
        <v>-</v>
      </c>
      <c r="H1231" s="167" t="str">
        <f>IF('Lineær programmering opg 4'!$C$8=0,"-",((-A1231+'Lineær programmering opg 4'!$M$8)/'Lineær programmering opg 4'!$K$8)*-1)</f>
        <v>-</v>
      </c>
      <c r="I1231" s="167" t="str">
        <f>IF('Lineær programmering opg 4'!$D$8=0,"-",'Lineær programmering opg 4'!$G$8)</f>
        <v>-</v>
      </c>
      <c r="J1231" s="295">
        <f>A1231*'Lineær programmering opg 4'!$C$11+Datatabel!C1231*'Lineær programmering opg 4'!$D$11</f>
        <v>29894.399999999347</v>
      </c>
      <c r="K1231" s="9">
        <f t="shared" si="97"/>
        <v>0</v>
      </c>
      <c r="L1231" s="9">
        <f t="shared" si="98"/>
        <v>0</v>
      </c>
    </row>
    <row r="1232" spans="1:12" ht="15" x14ac:dyDescent="0.25">
      <c r="A1232" s="167">
        <f t="shared" si="96"/>
        <v>210.50400000000326</v>
      </c>
      <c r="B1232" s="325">
        <f t="shared" si="99"/>
        <v>0.87710000000001354</v>
      </c>
      <c r="C1232" s="167">
        <f t="shared" si="95"/>
        <v>58.991999999993482</v>
      </c>
      <c r="D1232" s="167">
        <f>IF('Lineær programmering opg 4'!$M$4=0,"-",(-A1232+'Lineær programmering opg 4'!$M$4)/'Lineær programmering opg 4'!$K$4*-1)</f>
        <v>58.991999999993482</v>
      </c>
      <c r="E1232" s="167">
        <f>IF('Lineær programmering opg 4'!$M$5=0,"-",(-A1232+'Lineær programmering opg 4'!$M$5)/'Lineær programmering opg 4'!$K$5*-1)</f>
        <v>142.12199999999757</v>
      </c>
      <c r="F1232" s="167" t="str">
        <f>IF('Lineær programmering opg 4'!$E$6=0,"-",(-A1232+'Lineær programmering opg 4'!$M$6)/'Lineær programmering opg 4'!$K$6*-1)</f>
        <v>-</v>
      </c>
      <c r="G1232" s="167" t="str">
        <f>IF('Lineær programmering opg 4'!$D$7=0,"-",((-A1232+'Lineær programmering opg 4'!$M$7)/'Lineær programmering opg 4'!$K$7)*-1)</f>
        <v>-</v>
      </c>
      <c r="H1232" s="167" t="str">
        <f>IF('Lineær programmering opg 4'!$C$8=0,"-",((-A1232+'Lineær programmering opg 4'!$M$8)/'Lineær programmering opg 4'!$K$8)*-1)</f>
        <v>-</v>
      </c>
      <c r="I1232" s="167" t="str">
        <f>IF('Lineær programmering opg 4'!$D$8=0,"-",'Lineær programmering opg 4'!$G$8)</f>
        <v>-</v>
      </c>
      <c r="J1232" s="295">
        <f>A1232*'Lineær programmering opg 4'!$C$11+Datatabel!C1232*'Lineær programmering opg 4'!$D$11</f>
        <v>29899.19999999935</v>
      </c>
      <c r="K1232" s="9">
        <f t="shared" si="97"/>
        <v>0</v>
      </c>
      <c r="L1232" s="9">
        <f t="shared" si="98"/>
        <v>0</v>
      </c>
    </row>
    <row r="1233" spans="1:12" ht="15" x14ac:dyDescent="0.25">
      <c r="A1233" s="167">
        <f t="shared" si="96"/>
        <v>210.48000000000326</v>
      </c>
      <c r="B1233" s="325">
        <f t="shared" si="99"/>
        <v>0.87700000000001355</v>
      </c>
      <c r="C1233" s="167">
        <f t="shared" si="95"/>
        <v>59.039999999993483</v>
      </c>
      <c r="D1233" s="167">
        <f>IF('Lineær programmering opg 4'!$M$4=0,"-",(-A1233+'Lineær programmering opg 4'!$M$4)/'Lineær programmering opg 4'!$K$4*-1)</f>
        <v>59.039999999993483</v>
      </c>
      <c r="E1233" s="167">
        <f>IF('Lineær programmering opg 4'!$M$5=0,"-",(-A1233+'Lineær programmering opg 4'!$M$5)/'Lineær programmering opg 4'!$K$5*-1)</f>
        <v>142.13999999999757</v>
      </c>
      <c r="F1233" s="167" t="str">
        <f>IF('Lineær programmering opg 4'!$E$6=0,"-",(-A1233+'Lineær programmering opg 4'!$M$6)/'Lineær programmering opg 4'!$K$6*-1)</f>
        <v>-</v>
      </c>
      <c r="G1233" s="167" t="str">
        <f>IF('Lineær programmering opg 4'!$D$7=0,"-",((-A1233+'Lineær programmering opg 4'!$M$7)/'Lineær programmering opg 4'!$K$7)*-1)</f>
        <v>-</v>
      </c>
      <c r="H1233" s="167" t="str">
        <f>IF('Lineær programmering opg 4'!$C$8=0,"-",((-A1233+'Lineær programmering opg 4'!$M$8)/'Lineær programmering opg 4'!$K$8)*-1)</f>
        <v>-</v>
      </c>
      <c r="I1233" s="167" t="str">
        <f>IF('Lineær programmering opg 4'!$D$8=0,"-",'Lineær programmering opg 4'!$G$8)</f>
        <v>-</v>
      </c>
      <c r="J1233" s="295">
        <f>A1233*'Lineær programmering opg 4'!$C$11+Datatabel!C1233*'Lineær programmering opg 4'!$D$11</f>
        <v>29903.999999999352</v>
      </c>
      <c r="K1233" s="9">
        <f t="shared" si="97"/>
        <v>0</v>
      </c>
      <c r="L1233" s="9">
        <f t="shared" si="98"/>
        <v>0</v>
      </c>
    </row>
    <row r="1234" spans="1:12" ht="15" x14ac:dyDescent="0.25">
      <c r="A1234" s="167">
        <f t="shared" si="96"/>
        <v>210.45600000000326</v>
      </c>
      <c r="B1234" s="325">
        <f t="shared" si="99"/>
        <v>0.87690000000001356</v>
      </c>
      <c r="C1234" s="167">
        <f t="shared" si="95"/>
        <v>59.087999999993485</v>
      </c>
      <c r="D1234" s="167">
        <f>IF('Lineær programmering opg 4'!$M$4=0,"-",(-A1234+'Lineær programmering opg 4'!$M$4)/'Lineær programmering opg 4'!$K$4*-1)</f>
        <v>59.087999999993485</v>
      </c>
      <c r="E1234" s="167">
        <f>IF('Lineær programmering opg 4'!$M$5=0,"-",(-A1234+'Lineær programmering opg 4'!$M$5)/'Lineær programmering opg 4'!$K$5*-1)</f>
        <v>142.15799999999757</v>
      </c>
      <c r="F1234" s="167" t="str">
        <f>IF('Lineær programmering opg 4'!$E$6=0,"-",(-A1234+'Lineær programmering opg 4'!$M$6)/'Lineær programmering opg 4'!$K$6*-1)</f>
        <v>-</v>
      </c>
      <c r="G1234" s="167" t="str">
        <f>IF('Lineær programmering opg 4'!$D$7=0,"-",((-A1234+'Lineær programmering opg 4'!$M$7)/'Lineær programmering opg 4'!$K$7)*-1)</f>
        <v>-</v>
      </c>
      <c r="H1234" s="167" t="str">
        <f>IF('Lineær programmering opg 4'!$C$8=0,"-",((-A1234+'Lineær programmering opg 4'!$M$8)/'Lineær programmering opg 4'!$K$8)*-1)</f>
        <v>-</v>
      </c>
      <c r="I1234" s="167" t="str">
        <f>IF('Lineær programmering opg 4'!$D$8=0,"-",'Lineær programmering opg 4'!$G$8)</f>
        <v>-</v>
      </c>
      <c r="J1234" s="295">
        <f>A1234*'Lineær programmering opg 4'!$C$11+Datatabel!C1234*'Lineær programmering opg 4'!$D$11</f>
        <v>29908.799999999348</v>
      </c>
      <c r="K1234" s="9">
        <f t="shared" si="97"/>
        <v>0</v>
      </c>
      <c r="L1234" s="9">
        <f t="shared" si="98"/>
        <v>0</v>
      </c>
    </row>
    <row r="1235" spans="1:12" ht="15" x14ac:dyDescent="0.25">
      <c r="A1235" s="167">
        <f t="shared" si="96"/>
        <v>210.43200000000326</v>
      </c>
      <c r="B1235" s="325">
        <f t="shared" si="99"/>
        <v>0.87680000000001357</v>
      </c>
      <c r="C1235" s="167">
        <f t="shared" si="95"/>
        <v>59.135999999993487</v>
      </c>
      <c r="D1235" s="167">
        <f>IF('Lineær programmering opg 4'!$M$4=0,"-",(-A1235+'Lineær programmering opg 4'!$M$4)/'Lineær programmering opg 4'!$K$4*-1)</f>
        <v>59.135999999993487</v>
      </c>
      <c r="E1235" s="167">
        <f>IF('Lineær programmering opg 4'!$M$5=0,"-",(-A1235+'Lineær programmering opg 4'!$M$5)/'Lineær programmering opg 4'!$K$5*-1)</f>
        <v>142.17599999999757</v>
      </c>
      <c r="F1235" s="167" t="str">
        <f>IF('Lineær programmering opg 4'!$E$6=0,"-",(-A1235+'Lineær programmering opg 4'!$M$6)/'Lineær programmering opg 4'!$K$6*-1)</f>
        <v>-</v>
      </c>
      <c r="G1235" s="167" t="str">
        <f>IF('Lineær programmering opg 4'!$D$7=0,"-",((-A1235+'Lineær programmering opg 4'!$M$7)/'Lineær programmering opg 4'!$K$7)*-1)</f>
        <v>-</v>
      </c>
      <c r="H1235" s="167" t="str">
        <f>IF('Lineær programmering opg 4'!$C$8=0,"-",((-A1235+'Lineær programmering opg 4'!$M$8)/'Lineær programmering opg 4'!$K$8)*-1)</f>
        <v>-</v>
      </c>
      <c r="I1235" s="167" t="str">
        <f>IF('Lineær programmering opg 4'!$D$8=0,"-",'Lineær programmering opg 4'!$G$8)</f>
        <v>-</v>
      </c>
      <c r="J1235" s="295">
        <f>A1235*'Lineær programmering opg 4'!$C$11+Datatabel!C1235*'Lineær programmering opg 4'!$D$11</f>
        <v>29913.599999999347</v>
      </c>
      <c r="K1235" s="9">
        <f t="shared" si="97"/>
        <v>0</v>
      </c>
      <c r="L1235" s="9">
        <f t="shared" si="98"/>
        <v>0</v>
      </c>
    </row>
    <row r="1236" spans="1:12" ht="15" x14ac:dyDescent="0.25">
      <c r="A1236" s="167">
        <f t="shared" si="96"/>
        <v>210.40800000000326</v>
      </c>
      <c r="B1236" s="325">
        <f t="shared" si="99"/>
        <v>0.87670000000001358</v>
      </c>
      <c r="C1236" s="167">
        <f t="shared" si="95"/>
        <v>59.183999999993489</v>
      </c>
      <c r="D1236" s="167">
        <f>IF('Lineær programmering opg 4'!$M$4=0,"-",(-A1236+'Lineær programmering opg 4'!$M$4)/'Lineær programmering opg 4'!$K$4*-1)</f>
        <v>59.183999999993489</v>
      </c>
      <c r="E1236" s="167">
        <f>IF('Lineær programmering opg 4'!$M$5=0,"-",(-A1236+'Lineær programmering opg 4'!$M$5)/'Lineær programmering opg 4'!$K$5*-1)</f>
        <v>142.19399999999757</v>
      </c>
      <c r="F1236" s="167" t="str">
        <f>IF('Lineær programmering opg 4'!$E$6=0,"-",(-A1236+'Lineær programmering opg 4'!$M$6)/'Lineær programmering opg 4'!$K$6*-1)</f>
        <v>-</v>
      </c>
      <c r="G1236" s="167" t="str">
        <f>IF('Lineær programmering opg 4'!$D$7=0,"-",((-A1236+'Lineær programmering opg 4'!$M$7)/'Lineær programmering opg 4'!$K$7)*-1)</f>
        <v>-</v>
      </c>
      <c r="H1236" s="167" t="str">
        <f>IF('Lineær programmering opg 4'!$C$8=0,"-",((-A1236+'Lineær programmering opg 4'!$M$8)/'Lineær programmering opg 4'!$K$8)*-1)</f>
        <v>-</v>
      </c>
      <c r="I1236" s="167" t="str">
        <f>IF('Lineær programmering opg 4'!$D$8=0,"-",'Lineær programmering opg 4'!$G$8)</f>
        <v>-</v>
      </c>
      <c r="J1236" s="295">
        <f>A1236*'Lineær programmering opg 4'!$C$11+Datatabel!C1236*'Lineær programmering opg 4'!$D$11</f>
        <v>29918.39999999935</v>
      </c>
      <c r="K1236" s="9">
        <f t="shared" si="97"/>
        <v>0</v>
      </c>
      <c r="L1236" s="9">
        <f t="shared" si="98"/>
        <v>0</v>
      </c>
    </row>
    <row r="1237" spans="1:12" ht="15" x14ac:dyDescent="0.25">
      <c r="A1237" s="167">
        <f t="shared" si="96"/>
        <v>210.38400000000325</v>
      </c>
      <c r="B1237" s="325">
        <f t="shared" si="99"/>
        <v>0.87660000000001359</v>
      </c>
      <c r="C1237" s="167">
        <f t="shared" si="95"/>
        <v>59.231999999993491</v>
      </c>
      <c r="D1237" s="167">
        <f>IF('Lineær programmering opg 4'!$M$4=0,"-",(-A1237+'Lineær programmering opg 4'!$M$4)/'Lineær programmering opg 4'!$K$4*-1)</f>
        <v>59.231999999993491</v>
      </c>
      <c r="E1237" s="167">
        <f>IF('Lineær programmering opg 4'!$M$5=0,"-",(-A1237+'Lineær programmering opg 4'!$M$5)/'Lineær programmering opg 4'!$K$5*-1)</f>
        <v>142.21199999999757</v>
      </c>
      <c r="F1237" s="167" t="str">
        <f>IF('Lineær programmering opg 4'!$E$6=0,"-",(-A1237+'Lineær programmering opg 4'!$M$6)/'Lineær programmering opg 4'!$K$6*-1)</f>
        <v>-</v>
      </c>
      <c r="G1237" s="167" t="str">
        <f>IF('Lineær programmering opg 4'!$D$7=0,"-",((-A1237+'Lineær programmering opg 4'!$M$7)/'Lineær programmering opg 4'!$K$7)*-1)</f>
        <v>-</v>
      </c>
      <c r="H1237" s="167" t="str">
        <f>IF('Lineær programmering opg 4'!$C$8=0,"-",((-A1237+'Lineær programmering opg 4'!$M$8)/'Lineær programmering opg 4'!$K$8)*-1)</f>
        <v>-</v>
      </c>
      <c r="I1237" s="167" t="str">
        <f>IF('Lineær programmering opg 4'!$D$8=0,"-",'Lineær programmering opg 4'!$G$8)</f>
        <v>-</v>
      </c>
      <c r="J1237" s="295">
        <f>A1237*'Lineær programmering opg 4'!$C$11+Datatabel!C1237*'Lineær programmering opg 4'!$D$11</f>
        <v>29923.19999999935</v>
      </c>
      <c r="K1237" s="9">
        <f t="shared" si="97"/>
        <v>0</v>
      </c>
      <c r="L1237" s="9">
        <f t="shared" si="98"/>
        <v>0</v>
      </c>
    </row>
    <row r="1238" spans="1:12" ht="15" x14ac:dyDescent="0.25">
      <c r="A1238" s="167">
        <f t="shared" si="96"/>
        <v>210.36000000000325</v>
      </c>
      <c r="B1238" s="325">
        <f t="shared" si="99"/>
        <v>0.8765000000000136</v>
      </c>
      <c r="C1238" s="167">
        <f t="shared" si="95"/>
        <v>59.279999999993493</v>
      </c>
      <c r="D1238" s="167">
        <f>IF('Lineær programmering opg 4'!$M$4=0,"-",(-A1238+'Lineær programmering opg 4'!$M$4)/'Lineær programmering opg 4'!$K$4*-1)</f>
        <v>59.279999999993493</v>
      </c>
      <c r="E1238" s="167">
        <f>IF('Lineær programmering opg 4'!$M$5=0,"-",(-A1238+'Lineær programmering opg 4'!$M$5)/'Lineær programmering opg 4'!$K$5*-1)</f>
        <v>142.22999999999757</v>
      </c>
      <c r="F1238" s="167" t="str">
        <f>IF('Lineær programmering opg 4'!$E$6=0,"-",(-A1238+'Lineær programmering opg 4'!$M$6)/'Lineær programmering opg 4'!$K$6*-1)</f>
        <v>-</v>
      </c>
      <c r="G1238" s="167" t="str">
        <f>IF('Lineær programmering opg 4'!$D$7=0,"-",((-A1238+'Lineær programmering opg 4'!$M$7)/'Lineær programmering opg 4'!$K$7)*-1)</f>
        <v>-</v>
      </c>
      <c r="H1238" s="167" t="str">
        <f>IF('Lineær programmering opg 4'!$C$8=0,"-",((-A1238+'Lineær programmering opg 4'!$M$8)/'Lineær programmering opg 4'!$K$8)*-1)</f>
        <v>-</v>
      </c>
      <c r="I1238" s="167" t="str">
        <f>IF('Lineær programmering opg 4'!$D$8=0,"-",'Lineær programmering opg 4'!$G$8)</f>
        <v>-</v>
      </c>
      <c r="J1238" s="295">
        <f>A1238*'Lineær programmering opg 4'!$C$11+Datatabel!C1238*'Lineær programmering opg 4'!$D$11</f>
        <v>29927.999999999345</v>
      </c>
      <c r="K1238" s="9">
        <f t="shared" si="97"/>
        <v>0</v>
      </c>
      <c r="L1238" s="9">
        <f t="shared" si="98"/>
        <v>0</v>
      </c>
    </row>
    <row r="1239" spans="1:12" ht="15" x14ac:dyDescent="0.25">
      <c r="A1239" s="167">
        <f t="shared" si="96"/>
        <v>210.33600000000325</v>
      </c>
      <c r="B1239" s="325">
        <f t="shared" si="99"/>
        <v>0.87640000000001361</v>
      </c>
      <c r="C1239" s="167">
        <f t="shared" si="95"/>
        <v>59.327999999993494</v>
      </c>
      <c r="D1239" s="167">
        <f>IF('Lineær programmering opg 4'!$M$4=0,"-",(-A1239+'Lineær programmering opg 4'!$M$4)/'Lineær programmering opg 4'!$K$4*-1)</f>
        <v>59.327999999993494</v>
      </c>
      <c r="E1239" s="167">
        <f>IF('Lineær programmering opg 4'!$M$5=0,"-",(-A1239+'Lineær programmering opg 4'!$M$5)/'Lineær programmering opg 4'!$K$5*-1)</f>
        <v>142.24799999999757</v>
      </c>
      <c r="F1239" s="167" t="str">
        <f>IF('Lineær programmering opg 4'!$E$6=0,"-",(-A1239+'Lineær programmering opg 4'!$M$6)/'Lineær programmering opg 4'!$K$6*-1)</f>
        <v>-</v>
      </c>
      <c r="G1239" s="167" t="str">
        <f>IF('Lineær programmering opg 4'!$D$7=0,"-",((-A1239+'Lineær programmering opg 4'!$M$7)/'Lineær programmering opg 4'!$K$7)*-1)</f>
        <v>-</v>
      </c>
      <c r="H1239" s="167" t="str">
        <f>IF('Lineær programmering opg 4'!$C$8=0,"-",((-A1239+'Lineær programmering opg 4'!$M$8)/'Lineær programmering opg 4'!$K$8)*-1)</f>
        <v>-</v>
      </c>
      <c r="I1239" s="167" t="str">
        <f>IF('Lineær programmering opg 4'!$D$8=0,"-",'Lineær programmering opg 4'!$G$8)</f>
        <v>-</v>
      </c>
      <c r="J1239" s="295">
        <f>A1239*'Lineær programmering opg 4'!$C$11+Datatabel!C1239*'Lineær programmering opg 4'!$D$11</f>
        <v>29932.799999999348</v>
      </c>
      <c r="K1239" s="9">
        <f t="shared" si="97"/>
        <v>0</v>
      </c>
      <c r="L1239" s="9">
        <f t="shared" si="98"/>
        <v>0</v>
      </c>
    </row>
    <row r="1240" spans="1:12" ht="15" x14ac:dyDescent="0.25">
      <c r="A1240" s="167">
        <f t="shared" si="96"/>
        <v>210.31200000000328</v>
      </c>
      <c r="B1240" s="325">
        <f t="shared" si="99"/>
        <v>0.87630000000001362</v>
      </c>
      <c r="C1240" s="167">
        <f t="shared" si="95"/>
        <v>59.375999999993439</v>
      </c>
      <c r="D1240" s="167">
        <f>IF('Lineær programmering opg 4'!$M$4=0,"-",(-A1240+'Lineær programmering opg 4'!$M$4)/'Lineær programmering opg 4'!$K$4*-1)</f>
        <v>59.375999999993439</v>
      </c>
      <c r="E1240" s="167">
        <f>IF('Lineær programmering opg 4'!$M$5=0,"-",(-A1240+'Lineær programmering opg 4'!$M$5)/'Lineær programmering opg 4'!$K$5*-1)</f>
        <v>142.26599999999755</v>
      </c>
      <c r="F1240" s="167" t="str">
        <f>IF('Lineær programmering opg 4'!$E$6=0,"-",(-A1240+'Lineær programmering opg 4'!$M$6)/'Lineær programmering opg 4'!$K$6*-1)</f>
        <v>-</v>
      </c>
      <c r="G1240" s="167" t="str">
        <f>IF('Lineær programmering opg 4'!$D$7=0,"-",((-A1240+'Lineær programmering opg 4'!$M$7)/'Lineær programmering opg 4'!$K$7)*-1)</f>
        <v>-</v>
      </c>
      <c r="H1240" s="167" t="str">
        <f>IF('Lineær programmering opg 4'!$C$8=0,"-",((-A1240+'Lineær programmering opg 4'!$M$8)/'Lineær programmering opg 4'!$K$8)*-1)</f>
        <v>-</v>
      </c>
      <c r="I1240" s="167" t="str">
        <f>IF('Lineær programmering opg 4'!$D$8=0,"-",'Lineær programmering opg 4'!$G$8)</f>
        <v>-</v>
      </c>
      <c r="J1240" s="295">
        <f>A1240*'Lineær programmering opg 4'!$C$11+Datatabel!C1240*'Lineær programmering opg 4'!$D$11</f>
        <v>29937.599999999344</v>
      </c>
      <c r="K1240" s="9">
        <f t="shared" si="97"/>
        <v>0</v>
      </c>
      <c r="L1240" s="9">
        <f t="shared" si="98"/>
        <v>0</v>
      </c>
    </row>
    <row r="1241" spans="1:12" ht="15" x14ac:dyDescent="0.25">
      <c r="A1241" s="167">
        <f t="shared" si="96"/>
        <v>210.28800000000328</v>
      </c>
      <c r="B1241" s="325">
        <f t="shared" si="99"/>
        <v>0.87620000000001363</v>
      </c>
      <c r="C1241" s="167">
        <f t="shared" si="95"/>
        <v>59.423999999993441</v>
      </c>
      <c r="D1241" s="167">
        <f>IF('Lineær programmering opg 4'!$M$4=0,"-",(-A1241+'Lineær programmering opg 4'!$M$4)/'Lineær programmering opg 4'!$K$4*-1)</f>
        <v>59.423999999993441</v>
      </c>
      <c r="E1241" s="167">
        <f>IF('Lineær programmering opg 4'!$M$5=0,"-",(-A1241+'Lineær programmering opg 4'!$M$5)/'Lineær programmering opg 4'!$K$5*-1)</f>
        <v>142.28399999999755</v>
      </c>
      <c r="F1241" s="167" t="str">
        <f>IF('Lineær programmering opg 4'!$E$6=0,"-",(-A1241+'Lineær programmering opg 4'!$M$6)/'Lineær programmering opg 4'!$K$6*-1)</f>
        <v>-</v>
      </c>
      <c r="G1241" s="167" t="str">
        <f>IF('Lineær programmering opg 4'!$D$7=0,"-",((-A1241+'Lineær programmering opg 4'!$M$7)/'Lineær programmering opg 4'!$K$7)*-1)</f>
        <v>-</v>
      </c>
      <c r="H1241" s="167" t="str">
        <f>IF('Lineær programmering opg 4'!$C$8=0,"-",((-A1241+'Lineær programmering opg 4'!$M$8)/'Lineær programmering opg 4'!$K$8)*-1)</f>
        <v>-</v>
      </c>
      <c r="I1241" s="167" t="str">
        <f>IF('Lineær programmering opg 4'!$D$8=0,"-",'Lineær programmering opg 4'!$G$8)</f>
        <v>-</v>
      </c>
      <c r="J1241" s="295">
        <f>A1241*'Lineær programmering opg 4'!$C$11+Datatabel!C1241*'Lineær programmering opg 4'!$D$11</f>
        <v>29942.399999999343</v>
      </c>
      <c r="K1241" s="9">
        <f t="shared" si="97"/>
        <v>0</v>
      </c>
      <c r="L1241" s="9">
        <f t="shared" si="98"/>
        <v>0</v>
      </c>
    </row>
    <row r="1242" spans="1:12" ht="15" x14ac:dyDescent="0.25">
      <c r="A1242" s="167">
        <f t="shared" si="96"/>
        <v>210.26400000000328</v>
      </c>
      <c r="B1242" s="325">
        <f t="shared" si="99"/>
        <v>0.87610000000001365</v>
      </c>
      <c r="C1242" s="167">
        <f t="shared" si="95"/>
        <v>59.471999999993443</v>
      </c>
      <c r="D1242" s="167">
        <f>IF('Lineær programmering opg 4'!$M$4=0,"-",(-A1242+'Lineær programmering opg 4'!$M$4)/'Lineær programmering opg 4'!$K$4*-1)</f>
        <v>59.471999999993443</v>
      </c>
      <c r="E1242" s="167">
        <f>IF('Lineær programmering opg 4'!$M$5=0,"-",(-A1242+'Lineær programmering opg 4'!$M$5)/'Lineær programmering opg 4'!$K$5*-1)</f>
        <v>142.30199999999755</v>
      </c>
      <c r="F1242" s="167" t="str">
        <f>IF('Lineær programmering opg 4'!$E$6=0,"-",(-A1242+'Lineær programmering opg 4'!$M$6)/'Lineær programmering opg 4'!$K$6*-1)</f>
        <v>-</v>
      </c>
      <c r="G1242" s="167" t="str">
        <f>IF('Lineær programmering opg 4'!$D$7=0,"-",((-A1242+'Lineær programmering opg 4'!$M$7)/'Lineær programmering opg 4'!$K$7)*-1)</f>
        <v>-</v>
      </c>
      <c r="H1242" s="167" t="str">
        <f>IF('Lineær programmering opg 4'!$C$8=0,"-",((-A1242+'Lineær programmering opg 4'!$M$8)/'Lineær programmering opg 4'!$K$8)*-1)</f>
        <v>-</v>
      </c>
      <c r="I1242" s="167" t="str">
        <f>IF('Lineær programmering opg 4'!$D$8=0,"-",'Lineær programmering opg 4'!$G$8)</f>
        <v>-</v>
      </c>
      <c r="J1242" s="295">
        <f>A1242*'Lineær programmering opg 4'!$C$11+Datatabel!C1242*'Lineær programmering opg 4'!$D$11</f>
        <v>29947.199999999346</v>
      </c>
      <c r="K1242" s="9">
        <f t="shared" si="97"/>
        <v>0</v>
      </c>
      <c r="L1242" s="9">
        <f t="shared" si="98"/>
        <v>0</v>
      </c>
    </row>
    <row r="1243" spans="1:12" ht="15" x14ac:dyDescent="0.25">
      <c r="A1243" s="167">
        <f t="shared" si="96"/>
        <v>210.24000000000328</v>
      </c>
      <c r="B1243" s="325">
        <f t="shared" si="99"/>
        <v>0.87600000000001366</v>
      </c>
      <c r="C1243" s="167">
        <f t="shared" si="95"/>
        <v>59.519999999993445</v>
      </c>
      <c r="D1243" s="167">
        <f>IF('Lineær programmering opg 4'!$M$4=0,"-",(-A1243+'Lineær programmering opg 4'!$M$4)/'Lineær programmering opg 4'!$K$4*-1)</f>
        <v>59.519999999993445</v>
      </c>
      <c r="E1243" s="167">
        <f>IF('Lineær programmering opg 4'!$M$5=0,"-",(-A1243+'Lineær programmering opg 4'!$M$5)/'Lineær programmering opg 4'!$K$5*-1)</f>
        <v>142.31999999999755</v>
      </c>
      <c r="F1243" s="167" t="str">
        <f>IF('Lineær programmering opg 4'!$E$6=0,"-",(-A1243+'Lineær programmering opg 4'!$M$6)/'Lineær programmering opg 4'!$K$6*-1)</f>
        <v>-</v>
      </c>
      <c r="G1243" s="167" t="str">
        <f>IF('Lineær programmering opg 4'!$D$7=0,"-",((-A1243+'Lineær programmering opg 4'!$M$7)/'Lineær programmering opg 4'!$K$7)*-1)</f>
        <v>-</v>
      </c>
      <c r="H1243" s="167" t="str">
        <f>IF('Lineær programmering opg 4'!$C$8=0,"-",((-A1243+'Lineær programmering opg 4'!$M$8)/'Lineær programmering opg 4'!$K$8)*-1)</f>
        <v>-</v>
      </c>
      <c r="I1243" s="167" t="str">
        <f>IF('Lineær programmering opg 4'!$D$8=0,"-",'Lineær programmering opg 4'!$G$8)</f>
        <v>-</v>
      </c>
      <c r="J1243" s="295">
        <f>A1243*'Lineær programmering opg 4'!$C$11+Datatabel!C1243*'Lineær programmering opg 4'!$D$11</f>
        <v>29951.999999999345</v>
      </c>
      <c r="K1243" s="9">
        <f t="shared" si="97"/>
        <v>0</v>
      </c>
      <c r="L1243" s="9">
        <f t="shared" si="98"/>
        <v>0</v>
      </c>
    </row>
    <row r="1244" spans="1:12" ht="15" x14ac:dyDescent="0.25">
      <c r="A1244" s="167">
        <f t="shared" si="96"/>
        <v>210.21600000000328</v>
      </c>
      <c r="B1244" s="325">
        <f t="shared" si="99"/>
        <v>0.87590000000001367</v>
      </c>
      <c r="C1244" s="167">
        <f t="shared" si="95"/>
        <v>59.567999999993447</v>
      </c>
      <c r="D1244" s="167">
        <f>IF('Lineær programmering opg 4'!$M$4=0,"-",(-A1244+'Lineær programmering opg 4'!$M$4)/'Lineær programmering opg 4'!$K$4*-1)</f>
        <v>59.567999999993447</v>
      </c>
      <c r="E1244" s="167">
        <f>IF('Lineær programmering opg 4'!$M$5=0,"-",(-A1244+'Lineær programmering opg 4'!$M$5)/'Lineær programmering opg 4'!$K$5*-1)</f>
        <v>142.33799999999755</v>
      </c>
      <c r="F1244" s="167" t="str">
        <f>IF('Lineær programmering opg 4'!$E$6=0,"-",(-A1244+'Lineær programmering opg 4'!$M$6)/'Lineær programmering opg 4'!$K$6*-1)</f>
        <v>-</v>
      </c>
      <c r="G1244" s="167" t="str">
        <f>IF('Lineær programmering opg 4'!$D$7=0,"-",((-A1244+'Lineær programmering opg 4'!$M$7)/'Lineær programmering opg 4'!$K$7)*-1)</f>
        <v>-</v>
      </c>
      <c r="H1244" s="167" t="str">
        <f>IF('Lineær programmering opg 4'!$C$8=0,"-",((-A1244+'Lineær programmering opg 4'!$M$8)/'Lineær programmering opg 4'!$K$8)*-1)</f>
        <v>-</v>
      </c>
      <c r="I1244" s="167" t="str">
        <f>IF('Lineær programmering opg 4'!$D$8=0,"-",'Lineær programmering opg 4'!$G$8)</f>
        <v>-</v>
      </c>
      <c r="J1244" s="295">
        <f>A1244*'Lineær programmering opg 4'!$C$11+Datatabel!C1244*'Lineær programmering opg 4'!$D$11</f>
        <v>29956.799999999341</v>
      </c>
      <c r="K1244" s="9">
        <f t="shared" si="97"/>
        <v>0</v>
      </c>
      <c r="L1244" s="9">
        <f t="shared" si="98"/>
        <v>0</v>
      </c>
    </row>
    <row r="1245" spans="1:12" ht="15" x14ac:dyDescent="0.25">
      <c r="A1245" s="167">
        <f t="shared" si="96"/>
        <v>210.19200000000328</v>
      </c>
      <c r="B1245" s="325">
        <f t="shared" si="99"/>
        <v>0.87580000000001368</v>
      </c>
      <c r="C1245" s="167">
        <f t="shared" si="95"/>
        <v>59.615999999993448</v>
      </c>
      <c r="D1245" s="167">
        <f>IF('Lineær programmering opg 4'!$M$4=0,"-",(-A1245+'Lineær programmering opg 4'!$M$4)/'Lineær programmering opg 4'!$K$4*-1)</f>
        <v>59.615999999993448</v>
      </c>
      <c r="E1245" s="167">
        <f>IF('Lineær programmering opg 4'!$M$5=0,"-",(-A1245+'Lineær programmering opg 4'!$M$5)/'Lineær programmering opg 4'!$K$5*-1)</f>
        <v>142.35599999999755</v>
      </c>
      <c r="F1245" s="167" t="str">
        <f>IF('Lineær programmering opg 4'!$E$6=0,"-",(-A1245+'Lineær programmering opg 4'!$M$6)/'Lineær programmering opg 4'!$K$6*-1)</f>
        <v>-</v>
      </c>
      <c r="G1245" s="167" t="str">
        <f>IF('Lineær programmering opg 4'!$D$7=0,"-",((-A1245+'Lineær programmering opg 4'!$M$7)/'Lineær programmering opg 4'!$K$7)*-1)</f>
        <v>-</v>
      </c>
      <c r="H1245" s="167" t="str">
        <f>IF('Lineær programmering opg 4'!$C$8=0,"-",((-A1245+'Lineær programmering opg 4'!$M$8)/'Lineær programmering opg 4'!$K$8)*-1)</f>
        <v>-</v>
      </c>
      <c r="I1245" s="167" t="str">
        <f>IF('Lineær programmering opg 4'!$D$8=0,"-",'Lineær programmering opg 4'!$G$8)</f>
        <v>-</v>
      </c>
      <c r="J1245" s="295">
        <f>A1245*'Lineær programmering opg 4'!$C$11+Datatabel!C1245*'Lineær programmering opg 4'!$D$11</f>
        <v>29961.599999999344</v>
      </c>
      <c r="K1245" s="9">
        <f t="shared" si="97"/>
        <v>0</v>
      </c>
      <c r="L1245" s="9">
        <f t="shared" si="98"/>
        <v>0</v>
      </c>
    </row>
    <row r="1246" spans="1:12" ht="15" x14ac:dyDescent="0.25">
      <c r="A1246" s="167">
        <f t="shared" si="96"/>
        <v>210.16800000000327</v>
      </c>
      <c r="B1246" s="325">
        <f t="shared" si="99"/>
        <v>0.87570000000001369</v>
      </c>
      <c r="C1246" s="167">
        <f t="shared" si="95"/>
        <v>59.66399999999345</v>
      </c>
      <c r="D1246" s="167">
        <f>IF('Lineær programmering opg 4'!$M$4=0,"-",(-A1246+'Lineær programmering opg 4'!$M$4)/'Lineær programmering opg 4'!$K$4*-1)</f>
        <v>59.66399999999345</v>
      </c>
      <c r="E1246" s="167">
        <f>IF('Lineær programmering opg 4'!$M$5=0,"-",(-A1246+'Lineær programmering opg 4'!$M$5)/'Lineær programmering opg 4'!$K$5*-1)</f>
        <v>142.37399999999755</v>
      </c>
      <c r="F1246" s="167" t="str">
        <f>IF('Lineær programmering opg 4'!$E$6=0,"-",(-A1246+'Lineær programmering opg 4'!$M$6)/'Lineær programmering opg 4'!$K$6*-1)</f>
        <v>-</v>
      </c>
      <c r="G1246" s="167" t="str">
        <f>IF('Lineær programmering opg 4'!$D$7=0,"-",((-A1246+'Lineær programmering opg 4'!$M$7)/'Lineær programmering opg 4'!$K$7)*-1)</f>
        <v>-</v>
      </c>
      <c r="H1246" s="167" t="str">
        <f>IF('Lineær programmering opg 4'!$C$8=0,"-",((-A1246+'Lineær programmering opg 4'!$M$8)/'Lineær programmering opg 4'!$K$8)*-1)</f>
        <v>-</v>
      </c>
      <c r="I1246" s="167" t="str">
        <f>IF('Lineær programmering opg 4'!$D$8=0,"-",'Lineær programmering opg 4'!$G$8)</f>
        <v>-</v>
      </c>
      <c r="J1246" s="295">
        <f>A1246*'Lineær programmering opg 4'!$C$11+Datatabel!C1246*'Lineær programmering opg 4'!$D$11</f>
        <v>29966.399999999347</v>
      </c>
      <c r="K1246" s="9">
        <f t="shared" si="97"/>
        <v>0</v>
      </c>
      <c r="L1246" s="9">
        <f t="shared" si="98"/>
        <v>0</v>
      </c>
    </row>
    <row r="1247" spans="1:12" ht="15" x14ac:dyDescent="0.25">
      <c r="A1247" s="167">
        <f t="shared" si="96"/>
        <v>210.1440000000033</v>
      </c>
      <c r="B1247" s="325">
        <f t="shared" si="99"/>
        <v>0.8756000000000137</v>
      </c>
      <c r="C1247" s="167">
        <f t="shared" si="95"/>
        <v>59.711999999993395</v>
      </c>
      <c r="D1247" s="167">
        <f>IF('Lineær programmering opg 4'!$M$4=0,"-",(-A1247+'Lineær programmering opg 4'!$M$4)/'Lineær programmering opg 4'!$K$4*-1)</f>
        <v>59.711999999993395</v>
      </c>
      <c r="E1247" s="167">
        <f>IF('Lineær programmering opg 4'!$M$5=0,"-",(-A1247+'Lineær programmering opg 4'!$M$5)/'Lineær programmering opg 4'!$K$5*-1)</f>
        <v>142.39199999999752</v>
      </c>
      <c r="F1247" s="167" t="str">
        <f>IF('Lineær programmering opg 4'!$E$6=0,"-",(-A1247+'Lineær programmering opg 4'!$M$6)/'Lineær programmering opg 4'!$K$6*-1)</f>
        <v>-</v>
      </c>
      <c r="G1247" s="167" t="str">
        <f>IF('Lineær programmering opg 4'!$D$7=0,"-",((-A1247+'Lineær programmering opg 4'!$M$7)/'Lineær programmering opg 4'!$K$7)*-1)</f>
        <v>-</v>
      </c>
      <c r="H1247" s="167" t="str">
        <f>IF('Lineær programmering opg 4'!$C$8=0,"-",((-A1247+'Lineær programmering opg 4'!$M$8)/'Lineær programmering opg 4'!$K$8)*-1)</f>
        <v>-</v>
      </c>
      <c r="I1247" s="167" t="str">
        <f>IF('Lineær programmering opg 4'!$D$8=0,"-",'Lineær programmering opg 4'!$G$8)</f>
        <v>-</v>
      </c>
      <c r="J1247" s="295">
        <f>A1247*'Lineær programmering opg 4'!$C$11+Datatabel!C1247*'Lineær programmering opg 4'!$D$11</f>
        <v>29971.199999999339</v>
      </c>
      <c r="K1247" s="9">
        <f t="shared" si="97"/>
        <v>0</v>
      </c>
      <c r="L1247" s="9">
        <f t="shared" si="98"/>
        <v>0</v>
      </c>
    </row>
    <row r="1248" spans="1:12" ht="15" x14ac:dyDescent="0.25">
      <c r="A1248" s="167">
        <f t="shared" si="96"/>
        <v>210.1200000000033</v>
      </c>
      <c r="B1248" s="325">
        <f t="shared" si="99"/>
        <v>0.87550000000001371</v>
      </c>
      <c r="C1248" s="167">
        <f t="shared" si="95"/>
        <v>59.759999999993397</v>
      </c>
      <c r="D1248" s="167">
        <f>IF('Lineær programmering opg 4'!$M$4=0,"-",(-A1248+'Lineær programmering opg 4'!$M$4)/'Lineær programmering opg 4'!$K$4*-1)</f>
        <v>59.759999999993397</v>
      </c>
      <c r="E1248" s="167">
        <f>IF('Lineær programmering opg 4'!$M$5=0,"-",(-A1248+'Lineær programmering opg 4'!$M$5)/'Lineær programmering opg 4'!$K$5*-1)</f>
        <v>142.40999999999752</v>
      </c>
      <c r="F1248" s="167" t="str">
        <f>IF('Lineær programmering opg 4'!$E$6=0,"-",(-A1248+'Lineær programmering opg 4'!$M$6)/'Lineær programmering opg 4'!$K$6*-1)</f>
        <v>-</v>
      </c>
      <c r="G1248" s="167" t="str">
        <f>IF('Lineær programmering opg 4'!$D$7=0,"-",((-A1248+'Lineær programmering opg 4'!$M$7)/'Lineær programmering opg 4'!$K$7)*-1)</f>
        <v>-</v>
      </c>
      <c r="H1248" s="167" t="str">
        <f>IF('Lineær programmering opg 4'!$C$8=0,"-",((-A1248+'Lineær programmering opg 4'!$M$8)/'Lineær programmering opg 4'!$K$8)*-1)</f>
        <v>-</v>
      </c>
      <c r="I1248" s="167" t="str">
        <f>IF('Lineær programmering opg 4'!$D$8=0,"-",'Lineær programmering opg 4'!$G$8)</f>
        <v>-</v>
      </c>
      <c r="J1248" s="295">
        <f>A1248*'Lineær programmering opg 4'!$C$11+Datatabel!C1248*'Lineær programmering opg 4'!$D$11</f>
        <v>29975.999999999342</v>
      </c>
      <c r="K1248" s="9">
        <f t="shared" si="97"/>
        <v>0</v>
      </c>
      <c r="L1248" s="9">
        <f t="shared" si="98"/>
        <v>0</v>
      </c>
    </row>
    <row r="1249" spans="1:12" ht="15" x14ac:dyDescent="0.25">
      <c r="A1249" s="167">
        <f t="shared" si="96"/>
        <v>210.0960000000033</v>
      </c>
      <c r="B1249" s="325">
        <f t="shared" si="99"/>
        <v>0.87540000000001372</v>
      </c>
      <c r="C1249" s="167">
        <f t="shared" si="95"/>
        <v>59.807999999993399</v>
      </c>
      <c r="D1249" s="167">
        <f>IF('Lineær programmering opg 4'!$M$4=0,"-",(-A1249+'Lineær programmering opg 4'!$M$4)/'Lineær programmering opg 4'!$K$4*-1)</f>
        <v>59.807999999993399</v>
      </c>
      <c r="E1249" s="167">
        <f>IF('Lineær programmering opg 4'!$M$5=0,"-",(-A1249+'Lineær programmering opg 4'!$M$5)/'Lineær programmering opg 4'!$K$5*-1)</f>
        <v>142.42799999999752</v>
      </c>
      <c r="F1249" s="167" t="str">
        <f>IF('Lineær programmering opg 4'!$E$6=0,"-",(-A1249+'Lineær programmering opg 4'!$M$6)/'Lineær programmering opg 4'!$K$6*-1)</f>
        <v>-</v>
      </c>
      <c r="G1249" s="167" t="str">
        <f>IF('Lineær programmering opg 4'!$D$7=0,"-",((-A1249+'Lineær programmering opg 4'!$M$7)/'Lineær programmering opg 4'!$K$7)*-1)</f>
        <v>-</v>
      </c>
      <c r="H1249" s="167" t="str">
        <f>IF('Lineær programmering opg 4'!$C$8=0,"-",((-A1249+'Lineær programmering opg 4'!$M$8)/'Lineær programmering opg 4'!$K$8)*-1)</f>
        <v>-</v>
      </c>
      <c r="I1249" s="167" t="str">
        <f>IF('Lineær programmering opg 4'!$D$8=0,"-",'Lineær programmering opg 4'!$G$8)</f>
        <v>-</v>
      </c>
      <c r="J1249" s="295">
        <f>A1249*'Lineær programmering opg 4'!$C$11+Datatabel!C1249*'Lineær programmering opg 4'!$D$11</f>
        <v>29980.799999999341</v>
      </c>
      <c r="K1249" s="9">
        <f t="shared" si="97"/>
        <v>0</v>
      </c>
      <c r="L1249" s="9">
        <f t="shared" si="98"/>
        <v>0</v>
      </c>
    </row>
    <row r="1250" spans="1:12" ht="15" x14ac:dyDescent="0.25">
      <c r="A1250" s="167">
        <f t="shared" si="96"/>
        <v>210.0720000000033</v>
      </c>
      <c r="B1250" s="325">
        <f t="shared" si="99"/>
        <v>0.87530000000001373</v>
      </c>
      <c r="C1250" s="167">
        <f t="shared" si="95"/>
        <v>59.855999999993401</v>
      </c>
      <c r="D1250" s="167">
        <f>IF('Lineær programmering opg 4'!$M$4=0,"-",(-A1250+'Lineær programmering opg 4'!$M$4)/'Lineær programmering opg 4'!$K$4*-1)</f>
        <v>59.855999999993401</v>
      </c>
      <c r="E1250" s="167">
        <f>IF('Lineær programmering opg 4'!$M$5=0,"-",(-A1250+'Lineær programmering opg 4'!$M$5)/'Lineær programmering opg 4'!$K$5*-1)</f>
        <v>142.44599999999753</v>
      </c>
      <c r="F1250" s="167" t="str">
        <f>IF('Lineær programmering opg 4'!$E$6=0,"-",(-A1250+'Lineær programmering opg 4'!$M$6)/'Lineær programmering opg 4'!$K$6*-1)</f>
        <v>-</v>
      </c>
      <c r="G1250" s="167" t="str">
        <f>IF('Lineær programmering opg 4'!$D$7=0,"-",((-A1250+'Lineær programmering opg 4'!$M$7)/'Lineær programmering opg 4'!$K$7)*-1)</f>
        <v>-</v>
      </c>
      <c r="H1250" s="167" t="str">
        <f>IF('Lineær programmering opg 4'!$C$8=0,"-",((-A1250+'Lineær programmering opg 4'!$M$8)/'Lineær programmering opg 4'!$K$8)*-1)</f>
        <v>-</v>
      </c>
      <c r="I1250" s="167" t="str">
        <f>IF('Lineær programmering opg 4'!$D$8=0,"-",'Lineær programmering opg 4'!$G$8)</f>
        <v>-</v>
      </c>
      <c r="J1250" s="295">
        <f>A1250*'Lineær programmering opg 4'!$C$11+Datatabel!C1250*'Lineær programmering opg 4'!$D$11</f>
        <v>29985.599999999344</v>
      </c>
      <c r="K1250" s="9">
        <f t="shared" si="97"/>
        <v>0</v>
      </c>
      <c r="L1250" s="9">
        <f t="shared" si="98"/>
        <v>0</v>
      </c>
    </row>
    <row r="1251" spans="1:12" ht="15" x14ac:dyDescent="0.25">
      <c r="A1251" s="167">
        <f t="shared" si="96"/>
        <v>210.0480000000033</v>
      </c>
      <c r="B1251" s="325">
        <f t="shared" si="99"/>
        <v>0.87520000000001374</v>
      </c>
      <c r="C1251" s="167">
        <f t="shared" si="95"/>
        <v>59.903999999993403</v>
      </c>
      <c r="D1251" s="167">
        <f>IF('Lineær programmering opg 4'!$M$4=0,"-",(-A1251+'Lineær programmering opg 4'!$M$4)/'Lineær programmering opg 4'!$K$4*-1)</f>
        <v>59.903999999993403</v>
      </c>
      <c r="E1251" s="167">
        <f>IF('Lineær programmering opg 4'!$M$5=0,"-",(-A1251+'Lineær programmering opg 4'!$M$5)/'Lineær programmering opg 4'!$K$5*-1)</f>
        <v>142.46399999999753</v>
      </c>
      <c r="F1251" s="167" t="str">
        <f>IF('Lineær programmering opg 4'!$E$6=0,"-",(-A1251+'Lineær programmering opg 4'!$M$6)/'Lineær programmering opg 4'!$K$6*-1)</f>
        <v>-</v>
      </c>
      <c r="G1251" s="167" t="str">
        <f>IF('Lineær programmering opg 4'!$D$7=0,"-",((-A1251+'Lineær programmering opg 4'!$M$7)/'Lineær programmering opg 4'!$K$7)*-1)</f>
        <v>-</v>
      </c>
      <c r="H1251" s="167" t="str">
        <f>IF('Lineær programmering opg 4'!$C$8=0,"-",((-A1251+'Lineær programmering opg 4'!$M$8)/'Lineær programmering opg 4'!$K$8)*-1)</f>
        <v>-</v>
      </c>
      <c r="I1251" s="167" t="str">
        <f>IF('Lineær programmering opg 4'!$D$8=0,"-",'Lineær programmering opg 4'!$G$8)</f>
        <v>-</v>
      </c>
      <c r="J1251" s="295">
        <f>A1251*'Lineær programmering opg 4'!$C$11+Datatabel!C1251*'Lineær programmering opg 4'!$D$11</f>
        <v>29990.399999999339</v>
      </c>
      <c r="K1251" s="9">
        <f t="shared" si="97"/>
        <v>0</v>
      </c>
      <c r="L1251" s="9">
        <f t="shared" si="98"/>
        <v>0</v>
      </c>
    </row>
    <row r="1252" spans="1:12" ht="15" x14ac:dyDescent="0.25">
      <c r="A1252" s="167">
        <f t="shared" si="96"/>
        <v>210.0240000000033</v>
      </c>
      <c r="B1252" s="325">
        <f t="shared" si="99"/>
        <v>0.87510000000001376</v>
      </c>
      <c r="C1252" s="167">
        <f t="shared" si="95"/>
        <v>59.951999999993404</v>
      </c>
      <c r="D1252" s="167">
        <f>IF('Lineær programmering opg 4'!$M$4=0,"-",(-A1252+'Lineær programmering opg 4'!$M$4)/'Lineær programmering opg 4'!$K$4*-1)</f>
        <v>59.951999999993404</v>
      </c>
      <c r="E1252" s="167">
        <f>IF('Lineær programmering opg 4'!$M$5=0,"-",(-A1252+'Lineær programmering opg 4'!$M$5)/'Lineær programmering opg 4'!$K$5*-1)</f>
        <v>142.48199999999753</v>
      </c>
      <c r="F1252" s="167" t="str">
        <f>IF('Lineær programmering opg 4'!$E$6=0,"-",(-A1252+'Lineær programmering opg 4'!$M$6)/'Lineær programmering opg 4'!$K$6*-1)</f>
        <v>-</v>
      </c>
      <c r="G1252" s="167" t="str">
        <f>IF('Lineær programmering opg 4'!$D$7=0,"-",((-A1252+'Lineær programmering opg 4'!$M$7)/'Lineær programmering opg 4'!$K$7)*-1)</f>
        <v>-</v>
      </c>
      <c r="H1252" s="167" t="str">
        <f>IF('Lineær programmering opg 4'!$C$8=0,"-",((-A1252+'Lineær programmering opg 4'!$M$8)/'Lineær programmering opg 4'!$K$8)*-1)</f>
        <v>-</v>
      </c>
      <c r="I1252" s="167" t="str">
        <f>IF('Lineær programmering opg 4'!$D$8=0,"-",'Lineær programmering opg 4'!$G$8)</f>
        <v>-</v>
      </c>
      <c r="J1252" s="295">
        <f>A1252*'Lineær programmering opg 4'!$C$11+Datatabel!C1252*'Lineær programmering opg 4'!$D$11</f>
        <v>29995.199999999339</v>
      </c>
      <c r="K1252" s="9">
        <f t="shared" si="97"/>
        <v>0</v>
      </c>
      <c r="L1252" s="9">
        <f t="shared" si="98"/>
        <v>0</v>
      </c>
    </row>
    <row r="1253" spans="1:12" ht="15" x14ac:dyDescent="0.25">
      <c r="A1253" s="167">
        <f t="shared" si="96"/>
        <v>210.0000000000033</v>
      </c>
      <c r="B1253" s="325">
        <f t="shared" si="99"/>
        <v>0.87500000000001377</v>
      </c>
      <c r="C1253" s="167">
        <f t="shared" si="95"/>
        <v>59.999999999993406</v>
      </c>
      <c r="D1253" s="167">
        <f>IF('Lineær programmering opg 4'!$M$4=0,"-",(-A1253+'Lineær programmering opg 4'!$M$4)/'Lineær programmering opg 4'!$K$4*-1)</f>
        <v>59.999999999993406</v>
      </c>
      <c r="E1253" s="167">
        <f>IF('Lineær programmering opg 4'!$M$5=0,"-",(-A1253+'Lineær programmering opg 4'!$M$5)/'Lineær programmering opg 4'!$K$5*-1)</f>
        <v>142.49999999999753</v>
      </c>
      <c r="F1253" s="167" t="str">
        <f>IF('Lineær programmering opg 4'!$E$6=0,"-",(-A1253+'Lineær programmering opg 4'!$M$6)/'Lineær programmering opg 4'!$K$6*-1)</f>
        <v>-</v>
      </c>
      <c r="G1253" s="167" t="str">
        <f>IF('Lineær programmering opg 4'!$D$7=0,"-",((-A1253+'Lineær programmering opg 4'!$M$7)/'Lineær programmering opg 4'!$K$7)*-1)</f>
        <v>-</v>
      </c>
      <c r="H1253" s="167" t="str">
        <f>IF('Lineær programmering opg 4'!$C$8=0,"-",((-A1253+'Lineær programmering opg 4'!$M$8)/'Lineær programmering opg 4'!$K$8)*-1)</f>
        <v>-</v>
      </c>
      <c r="I1253" s="167" t="str">
        <f>IF('Lineær programmering opg 4'!$D$8=0,"-",'Lineær programmering opg 4'!$G$8)</f>
        <v>-</v>
      </c>
      <c r="J1253" s="295">
        <f>A1253*'Lineær programmering opg 4'!$C$11+Datatabel!C1253*'Lineær programmering opg 4'!$D$11</f>
        <v>29999.999999999342</v>
      </c>
      <c r="K1253" s="9">
        <f t="shared" si="97"/>
        <v>0</v>
      </c>
      <c r="L1253" s="9">
        <f t="shared" si="98"/>
        <v>0</v>
      </c>
    </row>
    <row r="1254" spans="1:12" ht="15" x14ac:dyDescent="0.25">
      <c r="A1254" s="167">
        <f t="shared" si="96"/>
        <v>209.9760000000033</v>
      </c>
      <c r="B1254" s="325">
        <f t="shared" si="99"/>
        <v>0.87490000000001378</v>
      </c>
      <c r="C1254" s="167">
        <f t="shared" si="95"/>
        <v>60.047999999993408</v>
      </c>
      <c r="D1254" s="167">
        <f>IF('Lineær programmering opg 4'!$M$4=0,"-",(-A1254+'Lineær programmering opg 4'!$M$4)/'Lineær programmering opg 4'!$K$4*-1)</f>
        <v>60.047999999993408</v>
      </c>
      <c r="E1254" s="167">
        <f>IF('Lineær programmering opg 4'!$M$5=0,"-",(-A1254+'Lineær programmering opg 4'!$M$5)/'Lineær programmering opg 4'!$K$5*-1)</f>
        <v>142.51799999999753</v>
      </c>
      <c r="F1254" s="167" t="str">
        <f>IF('Lineær programmering opg 4'!$E$6=0,"-",(-A1254+'Lineær programmering opg 4'!$M$6)/'Lineær programmering opg 4'!$K$6*-1)</f>
        <v>-</v>
      </c>
      <c r="G1254" s="167" t="str">
        <f>IF('Lineær programmering opg 4'!$D$7=0,"-",((-A1254+'Lineær programmering opg 4'!$M$7)/'Lineær programmering opg 4'!$K$7)*-1)</f>
        <v>-</v>
      </c>
      <c r="H1254" s="167" t="str">
        <f>IF('Lineær programmering opg 4'!$C$8=0,"-",((-A1254+'Lineær programmering opg 4'!$M$8)/'Lineær programmering opg 4'!$K$8)*-1)</f>
        <v>-</v>
      </c>
      <c r="I1254" s="167" t="str">
        <f>IF('Lineær programmering opg 4'!$D$8=0,"-",'Lineær programmering opg 4'!$G$8)</f>
        <v>-</v>
      </c>
      <c r="J1254" s="295">
        <f>A1254*'Lineær programmering opg 4'!$C$11+Datatabel!C1254*'Lineær programmering opg 4'!$D$11</f>
        <v>30004.799999999341</v>
      </c>
      <c r="K1254" s="9">
        <f t="shared" si="97"/>
        <v>0</v>
      </c>
      <c r="L1254" s="9">
        <f t="shared" si="98"/>
        <v>0</v>
      </c>
    </row>
    <row r="1255" spans="1:12" ht="15" x14ac:dyDescent="0.25">
      <c r="A1255" s="167">
        <f t="shared" si="96"/>
        <v>209.9520000000033</v>
      </c>
      <c r="B1255" s="325">
        <f t="shared" si="99"/>
        <v>0.87480000000001379</v>
      </c>
      <c r="C1255" s="167">
        <f t="shared" si="95"/>
        <v>60.09599999999341</v>
      </c>
      <c r="D1255" s="167">
        <f>IF('Lineær programmering opg 4'!$M$4=0,"-",(-A1255+'Lineær programmering opg 4'!$M$4)/'Lineær programmering opg 4'!$K$4*-1)</f>
        <v>60.09599999999341</v>
      </c>
      <c r="E1255" s="167">
        <f>IF('Lineær programmering opg 4'!$M$5=0,"-",(-A1255+'Lineær programmering opg 4'!$M$5)/'Lineær programmering opg 4'!$K$5*-1)</f>
        <v>142.53599999999753</v>
      </c>
      <c r="F1255" s="167" t="str">
        <f>IF('Lineær programmering opg 4'!$E$6=0,"-",(-A1255+'Lineær programmering opg 4'!$M$6)/'Lineær programmering opg 4'!$K$6*-1)</f>
        <v>-</v>
      </c>
      <c r="G1255" s="167" t="str">
        <f>IF('Lineær programmering opg 4'!$D$7=0,"-",((-A1255+'Lineær programmering opg 4'!$M$7)/'Lineær programmering opg 4'!$K$7)*-1)</f>
        <v>-</v>
      </c>
      <c r="H1255" s="167" t="str">
        <f>IF('Lineær programmering opg 4'!$C$8=0,"-",((-A1255+'Lineær programmering opg 4'!$M$8)/'Lineær programmering opg 4'!$K$8)*-1)</f>
        <v>-</v>
      </c>
      <c r="I1255" s="167" t="str">
        <f>IF('Lineær programmering opg 4'!$D$8=0,"-",'Lineær programmering opg 4'!$G$8)</f>
        <v>-</v>
      </c>
      <c r="J1255" s="295">
        <f>A1255*'Lineær programmering opg 4'!$C$11+Datatabel!C1255*'Lineær programmering opg 4'!$D$11</f>
        <v>30009.59999999934</v>
      </c>
      <c r="K1255" s="9">
        <f t="shared" si="97"/>
        <v>0</v>
      </c>
      <c r="L1255" s="9">
        <f t="shared" si="98"/>
        <v>0</v>
      </c>
    </row>
    <row r="1256" spans="1:12" ht="15" x14ac:dyDescent="0.25">
      <c r="A1256" s="167">
        <f t="shared" si="96"/>
        <v>209.92800000000332</v>
      </c>
      <c r="B1256" s="325">
        <f t="shared" si="99"/>
        <v>0.8747000000000138</v>
      </c>
      <c r="C1256" s="167">
        <f t="shared" si="95"/>
        <v>60.143999999993355</v>
      </c>
      <c r="D1256" s="167">
        <f>IF('Lineær programmering opg 4'!$M$4=0,"-",(-A1256+'Lineær programmering opg 4'!$M$4)/'Lineær programmering opg 4'!$K$4*-1)</f>
        <v>60.143999999993355</v>
      </c>
      <c r="E1256" s="167">
        <f>IF('Lineær programmering opg 4'!$M$5=0,"-",(-A1256+'Lineær programmering opg 4'!$M$5)/'Lineær programmering opg 4'!$K$5*-1)</f>
        <v>142.55399999999753</v>
      </c>
      <c r="F1256" s="167" t="str">
        <f>IF('Lineær programmering opg 4'!$E$6=0,"-",(-A1256+'Lineær programmering opg 4'!$M$6)/'Lineær programmering opg 4'!$K$6*-1)</f>
        <v>-</v>
      </c>
      <c r="G1256" s="167" t="str">
        <f>IF('Lineær programmering opg 4'!$D$7=0,"-",((-A1256+'Lineær programmering opg 4'!$M$7)/'Lineær programmering opg 4'!$K$7)*-1)</f>
        <v>-</v>
      </c>
      <c r="H1256" s="167" t="str">
        <f>IF('Lineær programmering opg 4'!$C$8=0,"-",((-A1256+'Lineær programmering opg 4'!$M$8)/'Lineær programmering opg 4'!$K$8)*-1)</f>
        <v>-</v>
      </c>
      <c r="I1256" s="167" t="str">
        <f>IF('Lineær programmering opg 4'!$D$8=0,"-",'Lineær programmering opg 4'!$G$8)</f>
        <v>-</v>
      </c>
      <c r="J1256" s="295">
        <f>A1256*'Lineær programmering opg 4'!$C$11+Datatabel!C1256*'Lineær programmering opg 4'!$D$11</f>
        <v>30014.399999999339</v>
      </c>
      <c r="K1256" s="9">
        <f t="shared" si="97"/>
        <v>0</v>
      </c>
      <c r="L1256" s="9">
        <f t="shared" si="98"/>
        <v>0</v>
      </c>
    </row>
    <row r="1257" spans="1:12" ht="15" x14ac:dyDescent="0.25">
      <c r="A1257" s="167">
        <f t="shared" si="96"/>
        <v>209.90400000000332</v>
      </c>
      <c r="B1257" s="325">
        <f t="shared" si="99"/>
        <v>0.87460000000001381</v>
      </c>
      <c r="C1257" s="167">
        <f t="shared" si="95"/>
        <v>60.191999999993357</v>
      </c>
      <c r="D1257" s="167">
        <f>IF('Lineær programmering opg 4'!$M$4=0,"-",(-A1257+'Lineær programmering opg 4'!$M$4)/'Lineær programmering opg 4'!$K$4*-1)</f>
        <v>60.191999999993357</v>
      </c>
      <c r="E1257" s="167">
        <f>IF('Lineær programmering opg 4'!$M$5=0,"-",(-A1257+'Lineær programmering opg 4'!$M$5)/'Lineær programmering opg 4'!$K$5*-1)</f>
        <v>142.57199999999753</v>
      </c>
      <c r="F1257" s="167" t="str">
        <f>IF('Lineær programmering opg 4'!$E$6=0,"-",(-A1257+'Lineær programmering opg 4'!$M$6)/'Lineær programmering opg 4'!$K$6*-1)</f>
        <v>-</v>
      </c>
      <c r="G1257" s="167" t="str">
        <f>IF('Lineær programmering opg 4'!$D$7=0,"-",((-A1257+'Lineær programmering opg 4'!$M$7)/'Lineær programmering opg 4'!$K$7)*-1)</f>
        <v>-</v>
      </c>
      <c r="H1257" s="167" t="str">
        <f>IF('Lineær programmering opg 4'!$C$8=0,"-",((-A1257+'Lineær programmering opg 4'!$M$8)/'Lineær programmering opg 4'!$K$8)*-1)</f>
        <v>-</v>
      </c>
      <c r="I1257" s="167" t="str">
        <f>IF('Lineær programmering opg 4'!$D$8=0,"-",'Lineær programmering opg 4'!$G$8)</f>
        <v>-</v>
      </c>
      <c r="J1257" s="295">
        <f>A1257*'Lineær programmering opg 4'!$C$11+Datatabel!C1257*'Lineær programmering opg 4'!$D$11</f>
        <v>30019.199999999335</v>
      </c>
      <c r="K1257" s="9">
        <f t="shared" si="97"/>
        <v>0</v>
      </c>
      <c r="L1257" s="9">
        <f t="shared" si="98"/>
        <v>0</v>
      </c>
    </row>
    <row r="1258" spans="1:12" ht="15" x14ac:dyDescent="0.25">
      <c r="A1258" s="167">
        <f t="shared" si="96"/>
        <v>209.88000000000332</v>
      </c>
      <c r="B1258" s="325">
        <f t="shared" si="99"/>
        <v>0.87450000000001382</v>
      </c>
      <c r="C1258" s="167">
        <f t="shared" si="95"/>
        <v>60.239999999993358</v>
      </c>
      <c r="D1258" s="167">
        <f>IF('Lineær programmering opg 4'!$M$4=0,"-",(-A1258+'Lineær programmering opg 4'!$M$4)/'Lineær programmering opg 4'!$K$4*-1)</f>
        <v>60.239999999993358</v>
      </c>
      <c r="E1258" s="167">
        <f>IF('Lineær programmering opg 4'!$M$5=0,"-",(-A1258+'Lineær programmering opg 4'!$M$5)/'Lineær programmering opg 4'!$K$5*-1)</f>
        <v>142.58999999999753</v>
      </c>
      <c r="F1258" s="167" t="str">
        <f>IF('Lineær programmering opg 4'!$E$6=0,"-",(-A1258+'Lineær programmering opg 4'!$M$6)/'Lineær programmering opg 4'!$K$6*-1)</f>
        <v>-</v>
      </c>
      <c r="G1258" s="167" t="str">
        <f>IF('Lineær programmering opg 4'!$D$7=0,"-",((-A1258+'Lineær programmering opg 4'!$M$7)/'Lineær programmering opg 4'!$K$7)*-1)</f>
        <v>-</v>
      </c>
      <c r="H1258" s="167" t="str">
        <f>IF('Lineær programmering opg 4'!$C$8=0,"-",((-A1258+'Lineær programmering opg 4'!$M$8)/'Lineær programmering opg 4'!$K$8)*-1)</f>
        <v>-</v>
      </c>
      <c r="I1258" s="167" t="str">
        <f>IF('Lineær programmering opg 4'!$D$8=0,"-",'Lineær programmering opg 4'!$G$8)</f>
        <v>-</v>
      </c>
      <c r="J1258" s="295">
        <f>A1258*'Lineær programmering opg 4'!$C$11+Datatabel!C1258*'Lineær programmering opg 4'!$D$11</f>
        <v>30023.999999999334</v>
      </c>
      <c r="K1258" s="9">
        <f t="shared" si="97"/>
        <v>0</v>
      </c>
      <c r="L1258" s="9">
        <f t="shared" si="98"/>
        <v>0</v>
      </c>
    </row>
    <row r="1259" spans="1:12" ht="15" x14ac:dyDescent="0.25">
      <c r="A1259" s="167">
        <f t="shared" si="96"/>
        <v>209.85600000000332</v>
      </c>
      <c r="B1259" s="325">
        <f t="shared" si="99"/>
        <v>0.87440000000001383</v>
      </c>
      <c r="C1259" s="167">
        <f t="shared" si="95"/>
        <v>60.28799999999336</v>
      </c>
      <c r="D1259" s="167">
        <f>IF('Lineær programmering opg 4'!$M$4=0,"-",(-A1259+'Lineær programmering opg 4'!$M$4)/'Lineær programmering opg 4'!$K$4*-1)</f>
        <v>60.28799999999336</v>
      </c>
      <c r="E1259" s="167">
        <f>IF('Lineær programmering opg 4'!$M$5=0,"-",(-A1259+'Lineær programmering opg 4'!$M$5)/'Lineær programmering opg 4'!$K$5*-1)</f>
        <v>142.60799999999753</v>
      </c>
      <c r="F1259" s="167" t="str">
        <f>IF('Lineær programmering opg 4'!$E$6=0,"-",(-A1259+'Lineær programmering opg 4'!$M$6)/'Lineær programmering opg 4'!$K$6*-1)</f>
        <v>-</v>
      </c>
      <c r="G1259" s="167" t="str">
        <f>IF('Lineær programmering opg 4'!$D$7=0,"-",((-A1259+'Lineær programmering opg 4'!$M$7)/'Lineær programmering opg 4'!$K$7)*-1)</f>
        <v>-</v>
      </c>
      <c r="H1259" s="167" t="str">
        <f>IF('Lineær programmering opg 4'!$C$8=0,"-",((-A1259+'Lineær programmering opg 4'!$M$8)/'Lineær programmering opg 4'!$K$8)*-1)</f>
        <v>-</v>
      </c>
      <c r="I1259" s="167" t="str">
        <f>IF('Lineær programmering opg 4'!$D$8=0,"-",'Lineær programmering opg 4'!$G$8)</f>
        <v>-</v>
      </c>
      <c r="J1259" s="295">
        <f>A1259*'Lineær programmering opg 4'!$C$11+Datatabel!C1259*'Lineær programmering opg 4'!$D$11</f>
        <v>30028.799999999337</v>
      </c>
      <c r="K1259" s="9">
        <f t="shared" si="97"/>
        <v>0</v>
      </c>
      <c r="L1259" s="9">
        <f t="shared" si="98"/>
        <v>0</v>
      </c>
    </row>
    <row r="1260" spans="1:12" ht="15" x14ac:dyDescent="0.25">
      <c r="A1260" s="167">
        <f t="shared" si="96"/>
        <v>209.83200000000332</v>
      </c>
      <c r="B1260" s="325">
        <f t="shared" si="99"/>
        <v>0.87430000000001384</v>
      </c>
      <c r="C1260" s="167">
        <f t="shared" si="95"/>
        <v>60.335999999993362</v>
      </c>
      <c r="D1260" s="167">
        <f>IF('Lineær programmering opg 4'!$M$4=0,"-",(-A1260+'Lineær programmering opg 4'!$M$4)/'Lineær programmering opg 4'!$K$4*-1)</f>
        <v>60.335999999993362</v>
      </c>
      <c r="E1260" s="167">
        <f>IF('Lineær programmering opg 4'!$M$5=0,"-",(-A1260+'Lineær programmering opg 4'!$M$5)/'Lineær programmering opg 4'!$K$5*-1)</f>
        <v>142.62599999999753</v>
      </c>
      <c r="F1260" s="167" t="str">
        <f>IF('Lineær programmering opg 4'!$E$6=0,"-",(-A1260+'Lineær programmering opg 4'!$M$6)/'Lineær programmering opg 4'!$K$6*-1)</f>
        <v>-</v>
      </c>
      <c r="G1260" s="167" t="str">
        <f>IF('Lineær programmering opg 4'!$D$7=0,"-",((-A1260+'Lineær programmering opg 4'!$M$7)/'Lineær programmering opg 4'!$K$7)*-1)</f>
        <v>-</v>
      </c>
      <c r="H1260" s="167" t="str">
        <f>IF('Lineær programmering opg 4'!$C$8=0,"-",((-A1260+'Lineær programmering opg 4'!$M$8)/'Lineær programmering opg 4'!$K$8)*-1)</f>
        <v>-</v>
      </c>
      <c r="I1260" s="167" t="str">
        <f>IF('Lineær programmering opg 4'!$D$8=0,"-",'Lineær programmering opg 4'!$G$8)</f>
        <v>-</v>
      </c>
      <c r="J1260" s="295">
        <f>A1260*'Lineær programmering opg 4'!$C$11+Datatabel!C1260*'Lineær programmering opg 4'!$D$11</f>
        <v>30033.599999999336</v>
      </c>
      <c r="K1260" s="9">
        <f t="shared" si="97"/>
        <v>0</v>
      </c>
      <c r="L1260" s="9">
        <f t="shared" si="98"/>
        <v>0</v>
      </c>
    </row>
    <row r="1261" spans="1:12" ht="15" x14ac:dyDescent="0.25">
      <c r="A1261" s="167">
        <f t="shared" si="96"/>
        <v>209.80800000000332</v>
      </c>
      <c r="B1261" s="325">
        <f t="shared" si="99"/>
        <v>0.87420000000001385</v>
      </c>
      <c r="C1261" s="167">
        <f t="shared" si="95"/>
        <v>60.383999999993364</v>
      </c>
      <c r="D1261" s="167">
        <f>IF('Lineær programmering opg 4'!$M$4=0,"-",(-A1261+'Lineær programmering opg 4'!$M$4)/'Lineær programmering opg 4'!$K$4*-1)</f>
        <v>60.383999999993364</v>
      </c>
      <c r="E1261" s="167">
        <f>IF('Lineær programmering opg 4'!$M$5=0,"-",(-A1261+'Lineær programmering opg 4'!$M$5)/'Lineær programmering opg 4'!$K$5*-1)</f>
        <v>142.64399999999753</v>
      </c>
      <c r="F1261" s="167" t="str">
        <f>IF('Lineær programmering opg 4'!$E$6=0,"-",(-A1261+'Lineær programmering opg 4'!$M$6)/'Lineær programmering opg 4'!$K$6*-1)</f>
        <v>-</v>
      </c>
      <c r="G1261" s="167" t="str">
        <f>IF('Lineær programmering opg 4'!$D$7=0,"-",((-A1261+'Lineær programmering opg 4'!$M$7)/'Lineær programmering opg 4'!$K$7)*-1)</f>
        <v>-</v>
      </c>
      <c r="H1261" s="167" t="str">
        <f>IF('Lineær programmering opg 4'!$C$8=0,"-",((-A1261+'Lineær programmering opg 4'!$M$8)/'Lineær programmering opg 4'!$K$8)*-1)</f>
        <v>-</v>
      </c>
      <c r="I1261" s="167" t="str">
        <f>IF('Lineær programmering opg 4'!$D$8=0,"-",'Lineær programmering opg 4'!$G$8)</f>
        <v>-</v>
      </c>
      <c r="J1261" s="295">
        <f>A1261*'Lineær programmering opg 4'!$C$11+Datatabel!C1261*'Lineær programmering opg 4'!$D$11</f>
        <v>30038.399999999336</v>
      </c>
      <c r="K1261" s="9">
        <f t="shared" si="97"/>
        <v>0</v>
      </c>
      <c r="L1261" s="9">
        <f t="shared" si="98"/>
        <v>0</v>
      </c>
    </row>
    <row r="1262" spans="1:12" ht="15" x14ac:dyDescent="0.25">
      <c r="A1262" s="167">
        <f t="shared" si="96"/>
        <v>209.78400000000332</v>
      </c>
      <c r="B1262" s="325">
        <f t="shared" si="99"/>
        <v>0.87410000000001387</v>
      </c>
      <c r="C1262" s="167">
        <f t="shared" si="95"/>
        <v>60.431999999993366</v>
      </c>
      <c r="D1262" s="167">
        <f>IF('Lineær programmering opg 4'!$M$4=0,"-",(-A1262+'Lineær programmering opg 4'!$M$4)/'Lineær programmering opg 4'!$K$4*-1)</f>
        <v>60.431999999993366</v>
      </c>
      <c r="E1262" s="167">
        <f>IF('Lineær programmering opg 4'!$M$5=0,"-",(-A1262+'Lineær programmering opg 4'!$M$5)/'Lineær programmering opg 4'!$K$5*-1)</f>
        <v>142.66199999999753</v>
      </c>
      <c r="F1262" s="167" t="str">
        <f>IF('Lineær programmering opg 4'!$E$6=0,"-",(-A1262+'Lineær programmering opg 4'!$M$6)/'Lineær programmering opg 4'!$K$6*-1)</f>
        <v>-</v>
      </c>
      <c r="G1262" s="167" t="str">
        <f>IF('Lineær programmering opg 4'!$D$7=0,"-",((-A1262+'Lineær programmering opg 4'!$M$7)/'Lineær programmering opg 4'!$K$7)*-1)</f>
        <v>-</v>
      </c>
      <c r="H1262" s="167" t="str">
        <f>IF('Lineær programmering opg 4'!$C$8=0,"-",((-A1262+'Lineær programmering opg 4'!$M$8)/'Lineær programmering opg 4'!$K$8)*-1)</f>
        <v>-</v>
      </c>
      <c r="I1262" s="167" t="str">
        <f>IF('Lineær programmering opg 4'!$D$8=0,"-",'Lineær programmering opg 4'!$G$8)</f>
        <v>-</v>
      </c>
      <c r="J1262" s="295">
        <f>A1262*'Lineær programmering opg 4'!$C$11+Datatabel!C1262*'Lineær programmering opg 4'!$D$11</f>
        <v>30043.199999999335</v>
      </c>
      <c r="K1262" s="9">
        <f t="shared" si="97"/>
        <v>0</v>
      </c>
      <c r="L1262" s="9">
        <f t="shared" si="98"/>
        <v>0</v>
      </c>
    </row>
    <row r="1263" spans="1:12" ht="15" x14ac:dyDescent="0.25">
      <c r="A1263" s="167">
        <f t="shared" si="96"/>
        <v>209.76000000000334</v>
      </c>
      <c r="B1263" s="325">
        <f t="shared" si="99"/>
        <v>0.87400000000001388</v>
      </c>
      <c r="C1263" s="167">
        <f t="shared" si="95"/>
        <v>60.479999999993311</v>
      </c>
      <c r="D1263" s="167">
        <f>IF('Lineær programmering opg 4'!$M$4=0,"-",(-A1263+'Lineær programmering opg 4'!$M$4)/'Lineær programmering opg 4'!$K$4*-1)</f>
        <v>60.479999999993311</v>
      </c>
      <c r="E1263" s="167">
        <f>IF('Lineær programmering opg 4'!$M$5=0,"-",(-A1263+'Lineær programmering opg 4'!$M$5)/'Lineær programmering opg 4'!$K$5*-1)</f>
        <v>142.67999999999751</v>
      </c>
      <c r="F1263" s="167" t="str">
        <f>IF('Lineær programmering opg 4'!$E$6=0,"-",(-A1263+'Lineær programmering opg 4'!$M$6)/'Lineær programmering opg 4'!$K$6*-1)</f>
        <v>-</v>
      </c>
      <c r="G1263" s="167" t="str">
        <f>IF('Lineær programmering opg 4'!$D$7=0,"-",((-A1263+'Lineær programmering opg 4'!$M$7)/'Lineær programmering opg 4'!$K$7)*-1)</f>
        <v>-</v>
      </c>
      <c r="H1263" s="167" t="str">
        <f>IF('Lineær programmering opg 4'!$C$8=0,"-",((-A1263+'Lineær programmering opg 4'!$M$8)/'Lineær programmering opg 4'!$K$8)*-1)</f>
        <v>-</v>
      </c>
      <c r="I1263" s="167" t="str">
        <f>IF('Lineær programmering opg 4'!$D$8=0,"-",'Lineær programmering opg 4'!$G$8)</f>
        <v>-</v>
      </c>
      <c r="J1263" s="295">
        <f>A1263*'Lineær programmering opg 4'!$C$11+Datatabel!C1263*'Lineær programmering opg 4'!$D$11</f>
        <v>30047.999999999331</v>
      </c>
      <c r="K1263" s="9">
        <f t="shared" si="97"/>
        <v>0</v>
      </c>
      <c r="L1263" s="9">
        <f t="shared" si="98"/>
        <v>0</v>
      </c>
    </row>
    <row r="1264" spans="1:12" ht="15" x14ac:dyDescent="0.25">
      <c r="A1264" s="167">
        <f t="shared" si="96"/>
        <v>209.73600000000334</v>
      </c>
      <c r="B1264" s="325">
        <f t="shared" si="99"/>
        <v>0.87390000000001389</v>
      </c>
      <c r="C1264" s="167">
        <f t="shared" si="95"/>
        <v>60.527999999993312</v>
      </c>
      <c r="D1264" s="167">
        <f>IF('Lineær programmering opg 4'!$M$4=0,"-",(-A1264+'Lineær programmering opg 4'!$M$4)/'Lineær programmering opg 4'!$K$4*-1)</f>
        <v>60.527999999993312</v>
      </c>
      <c r="E1264" s="167">
        <f>IF('Lineær programmering opg 4'!$M$5=0,"-",(-A1264+'Lineær programmering opg 4'!$M$5)/'Lineær programmering opg 4'!$K$5*-1)</f>
        <v>142.69799999999751</v>
      </c>
      <c r="F1264" s="167" t="str">
        <f>IF('Lineær programmering opg 4'!$E$6=0,"-",(-A1264+'Lineær programmering opg 4'!$M$6)/'Lineær programmering opg 4'!$K$6*-1)</f>
        <v>-</v>
      </c>
      <c r="G1264" s="167" t="str">
        <f>IF('Lineær programmering opg 4'!$D$7=0,"-",((-A1264+'Lineær programmering opg 4'!$M$7)/'Lineær programmering opg 4'!$K$7)*-1)</f>
        <v>-</v>
      </c>
      <c r="H1264" s="167" t="str">
        <f>IF('Lineær programmering opg 4'!$C$8=0,"-",((-A1264+'Lineær programmering opg 4'!$M$8)/'Lineær programmering opg 4'!$K$8)*-1)</f>
        <v>-</v>
      </c>
      <c r="I1264" s="167" t="str">
        <f>IF('Lineær programmering opg 4'!$D$8=0,"-",'Lineær programmering opg 4'!$G$8)</f>
        <v>-</v>
      </c>
      <c r="J1264" s="295">
        <f>A1264*'Lineær programmering opg 4'!$C$11+Datatabel!C1264*'Lineær programmering opg 4'!$D$11</f>
        <v>30052.79999999933</v>
      </c>
      <c r="K1264" s="9">
        <f t="shared" si="97"/>
        <v>0</v>
      </c>
      <c r="L1264" s="9">
        <f t="shared" si="98"/>
        <v>0</v>
      </c>
    </row>
    <row r="1265" spans="1:12" ht="15" x14ac:dyDescent="0.25">
      <c r="A1265" s="167">
        <f t="shared" si="96"/>
        <v>209.71200000000334</v>
      </c>
      <c r="B1265" s="325">
        <f t="shared" si="99"/>
        <v>0.8738000000000139</v>
      </c>
      <c r="C1265" s="167">
        <f t="shared" si="95"/>
        <v>60.575999999993314</v>
      </c>
      <c r="D1265" s="167">
        <f>IF('Lineær programmering opg 4'!$M$4=0,"-",(-A1265+'Lineær programmering opg 4'!$M$4)/'Lineær programmering opg 4'!$K$4*-1)</f>
        <v>60.575999999993314</v>
      </c>
      <c r="E1265" s="167">
        <f>IF('Lineær programmering opg 4'!$M$5=0,"-",(-A1265+'Lineær programmering opg 4'!$M$5)/'Lineær programmering opg 4'!$K$5*-1)</f>
        <v>142.71599999999751</v>
      </c>
      <c r="F1265" s="167" t="str">
        <f>IF('Lineær programmering opg 4'!$E$6=0,"-",(-A1265+'Lineær programmering opg 4'!$M$6)/'Lineær programmering opg 4'!$K$6*-1)</f>
        <v>-</v>
      </c>
      <c r="G1265" s="167" t="str">
        <f>IF('Lineær programmering opg 4'!$D$7=0,"-",((-A1265+'Lineær programmering opg 4'!$M$7)/'Lineær programmering opg 4'!$K$7)*-1)</f>
        <v>-</v>
      </c>
      <c r="H1265" s="167" t="str">
        <f>IF('Lineær programmering opg 4'!$C$8=0,"-",((-A1265+'Lineær programmering opg 4'!$M$8)/'Lineær programmering opg 4'!$K$8)*-1)</f>
        <v>-</v>
      </c>
      <c r="I1265" s="167" t="str">
        <f>IF('Lineær programmering opg 4'!$D$8=0,"-",'Lineær programmering opg 4'!$G$8)</f>
        <v>-</v>
      </c>
      <c r="J1265" s="295">
        <f>A1265*'Lineær programmering opg 4'!$C$11+Datatabel!C1265*'Lineær programmering opg 4'!$D$11</f>
        <v>30057.599999999333</v>
      </c>
      <c r="K1265" s="9">
        <f t="shared" si="97"/>
        <v>0</v>
      </c>
      <c r="L1265" s="9">
        <f t="shared" si="98"/>
        <v>0</v>
      </c>
    </row>
    <row r="1266" spans="1:12" ht="15" x14ac:dyDescent="0.25">
      <c r="A1266" s="167">
        <f t="shared" si="96"/>
        <v>209.68800000000334</v>
      </c>
      <c r="B1266" s="325">
        <f t="shared" si="99"/>
        <v>0.87370000000001391</v>
      </c>
      <c r="C1266" s="167">
        <f t="shared" si="95"/>
        <v>60.623999999993316</v>
      </c>
      <c r="D1266" s="167">
        <f>IF('Lineær programmering opg 4'!$M$4=0,"-",(-A1266+'Lineær programmering opg 4'!$M$4)/'Lineær programmering opg 4'!$K$4*-1)</f>
        <v>60.623999999993316</v>
      </c>
      <c r="E1266" s="167">
        <f>IF('Lineær programmering opg 4'!$M$5=0,"-",(-A1266+'Lineær programmering opg 4'!$M$5)/'Lineær programmering opg 4'!$K$5*-1)</f>
        <v>142.73399999999751</v>
      </c>
      <c r="F1266" s="167" t="str">
        <f>IF('Lineær programmering opg 4'!$E$6=0,"-",(-A1266+'Lineær programmering opg 4'!$M$6)/'Lineær programmering opg 4'!$K$6*-1)</f>
        <v>-</v>
      </c>
      <c r="G1266" s="167" t="str">
        <f>IF('Lineær programmering opg 4'!$D$7=0,"-",((-A1266+'Lineær programmering opg 4'!$M$7)/'Lineær programmering opg 4'!$K$7)*-1)</f>
        <v>-</v>
      </c>
      <c r="H1266" s="167" t="str">
        <f>IF('Lineær programmering opg 4'!$C$8=0,"-",((-A1266+'Lineær programmering opg 4'!$M$8)/'Lineær programmering opg 4'!$K$8)*-1)</f>
        <v>-</v>
      </c>
      <c r="I1266" s="167" t="str">
        <f>IF('Lineær programmering opg 4'!$D$8=0,"-",'Lineær programmering opg 4'!$G$8)</f>
        <v>-</v>
      </c>
      <c r="J1266" s="295">
        <f>A1266*'Lineær programmering opg 4'!$C$11+Datatabel!C1266*'Lineær programmering opg 4'!$D$11</f>
        <v>30062.399999999332</v>
      </c>
      <c r="K1266" s="9">
        <f t="shared" si="97"/>
        <v>0</v>
      </c>
      <c r="L1266" s="9">
        <f t="shared" si="98"/>
        <v>0</v>
      </c>
    </row>
    <row r="1267" spans="1:12" ht="15" x14ac:dyDescent="0.25">
      <c r="A1267" s="167">
        <f t="shared" si="96"/>
        <v>209.66400000000334</v>
      </c>
      <c r="B1267" s="325">
        <f t="shared" si="99"/>
        <v>0.87360000000001392</v>
      </c>
      <c r="C1267" s="167">
        <f t="shared" si="95"/>
        <v>60.671999999993318</v>
      </c>
      <c r="D1267" s="167">
        <f>IF('Lineær programmering opg 4'!$M$4=0,"-",(-A1267+'Lineær programmering opg 4'!$M$4)/'Lineær programmering opg 4'!$K$4*-1)</f>
        <v>60.671999999993318</v>
      </c>
      <c r="E1267" s="167">
        <f>IF('Lineær programmering opg 4'!$M$5=0,"-",(-A1267+'Lineær programmering opg 4'!$M$5)/'Lineær programmering opg 4'!$K$5*-1)</f>
        <v>142.75199999999751</v>
      </c>
      <c r="F1267" s="167" t="str">
        <f>IF('Lineær programmering opg 4'!$E$6=0,"-",(-A1267+'Lineær programmering opg 4'!$M$6)/'Lineær programmering opg 4'!$K$6*-1)</f>
        <v>-</v>
      </c>
      <c r="G1267" s="167" t="str">
        <f>IF('Lineær programmering opg 4'!$D$7=0,"-",((-A1267+'Lineær programmering opg 4'!$M$7)/'Lineær programmering opg 4'!$K$7)*-1)</f>
        <v>-</v>
      </c>
      <c r="H1267" s="167" t="str">
        <f>IF('Lineær programmering opg 4'!$C$8=0,"-",((-A1267+'Lineær programmering opg 4'!$M$8)/'Lineær programmering opg 4'!$K$8)*-1)</f>
        <v>-</v>
      </c>
      <c r="I1267" s="167" t="str">
        <f>IF('Lineær programmering opg 4'!$D$8=0,"-",'Lineær programmering opg 4'!$G$8)</f>
        <v>-</v>
      </c>
      <c r="J1267" s="295">
        <f>A1267*'Lineær programmering opg 4'!$C$11+Datatabel!C1267*'Lineær programmering opg 4'!$D$11</f>
        <v>30067.199999999328</v>
      </c>
      <c r="K1267" s="9">
        <f t="shared" si="97"/>
        <v>0</v>
      </c>
      <c r="L1267" s="9">
        <f t="shared" si="98"/>
        <v>0</v>
      </c>
    </row>
    <row r="1268" spans="1:12" ht="15" x14ac:dyDescent="0.25">
      <c r="A1268" s="167">
        <f t="shared" si="96"/>
        <v>209.64000000000334</v>
      </c>
      <c r="B1268" s="325">
        <f t="shared" si="99"/>
        <v>0.87350000000001393</v>
      </c>
      <c r="C1268" s="167">
        <f t="shared" si="95"/>
        <v>60.71999999999332</v>
      </c>
      <c r="D1268" s="167">
        <f>IF('Lineær programmering opg 4'!$M$4=0,"-",(-A1268+'Lineær programmering opg 4'!$M$4)/'Lineær programmering opg 4'!$K$4*-1)</f>
        <v>60.71999999999332</v>
      </c>
      <c r="E1268" s="167">
        <f>IF('Lineær programmering opg 4'!$M$5=0,"-",(-A1268+'Lineær programmering opg 4'!$M$5)/'Lineær programmering opg 4'!$K$5*-1)</f>
        <v>142.76999999999751</v>
      </c>
      <c r="F1268" s="167" t="str">
        <f>IF('Lineær programmering opg 4'!$E$6=0,"-",(-A1268+'Lineær programmering opg 4'!$M$6)/'Lineær programmering opg 4'!$K$6*-1)</f>
        <v>-</v>
      </c>
      <c r="G1268" s="167" t="str">
        <f>IF('Lineær programmering opg 4'!$D$7=0,"-",((-A1268+'Lineær programmering opg 4'!$M$7)/'Lineær programmering opg 4'!$K$7)*-1)</f>
        <v>-</v>
      </c>
      <c r="H1268" s="167" t="str">
        <f>IF('Lineær programmering opg 4'!$C$8=0,"-",((-A1268+'Lineær programmering opg 4'!$M$8)/'Lineær programmering opg 4'!$K$8)*-1)</f>
        <v>-</v>
      </c>
      <c r="I1268" s="167" t="str">
        <f>IF('Lineær programmering opg 4'!$D$8=0,"-",'Lineær programmering opg 4'!$G$8)</f>
        <v>-</v>
      </c>
      <c r="J1268" s="295">
        <f>A1268*'Lineær programmering opg 4'!$C$11+Datatabel!C1268*'Lineær programmering opg 4'!$D$11</f>
        <v>30071.999999999331</v>
      </c>
      <c r="K1268" s="9">
        <f t="shared" si="97"/>
        <v>0</v>
      </c>
      <c r="L1268" s="9">
        <f t="shared" si="98"/>
        <v>0</v>
      </c>
    </row>
    <row r="1269" spans="1:12" ht="15" x14ac:dyDescent="0.25">
      <c r="A1269" s="167">
        <f t="shared" si="96"/>
        <v>209.61600000000334</v>
      </c>
      <c r="B1269" s="325">
        <f t="shared" si="99"/>
        <v>0.87340000000001394</v>
      </c>
      <c r="C1269" s="167">
        <f t="shared" si="95"/>
        <v>60.767999999993322</v>
      </c>
      <c r="D1269" s="167">
        <f>IF('Lineær programmering opg 4'!$M$4=0,"-",(-A1269+'Lineær programmering opg 4'!$M$4)/'Lineær programmering opg 4'!$K$4*-1)</f>
        <v>60.767999999993322</v>
      </c>
      <c r="E1269" s="167">
        <f>IF('Lineær programmering opg 4'!$M$5=0,"-",(-A1269+'Lineær programmering opg 4'!$M$5)/'Lineær programmering opg 4'!$K$5*-1)</f>
        <v>142.78799999999751</v>
      </c>
      <c r="F1269" s="167" t="str">
        <f>IF('Lineær programmering opg 4'!$E$6=0,"-",(-A1269+'Lineær programmering opg 4'!$M$6)/'Lineær programmering opg 4'!$K$6*-1)</f>
        <v>-</v>
      </c>
      <c r="G1269" s="167" t="str">
        <f>IF('Lineær programmering opg 4'!$D$7=0,"-",((-A1269+'Lineær programmering opg 4'!$M$7)/'Lineær programmering opg 4'!$K$7)*-1)</f>
        <v>-</v>
      </c>
      <c r="H1269" s="167" t="str">
        <f>IF('Lineær programmering opg 4'!$C$8=0,"-",((-A1269+'Lineær programmering opg 4'!$M$8)/'Lineær programmering opg 4'!$K$8)*-1)</f>
        <v>-</v>
      </c>
      <c r="I1269" s="167" t="str">
        <f>IF('Lineær programmering opg 4'!$D$8=0,"-",'Lineær programmering opg 4'!$G$8)</f>
        <v>-</v>
      </c>
      <c r="J1269" s="295">
        <f>A1269*'Lineær programmering opg 4'!$C$11+Datatabel!C1269*'Lineær programmering opg 4'!$D$11</f>
        <v>30076.799999999334</v>
      </c>
      <c r="K1269" s="9">
        <f t="shared" si="97"/>
        <v>0</v>
      </c>
      <c r="L1269" s="9">
        <f t="shared" si="98"/>
        <v>0</v>
      </c>
    </row>
    <row r="1270" spans="1:12" ht="15" x14ac:dyDescent="0.25">
      <c r="A1270" s="167">
        <f t="shared" si="96"/>
        <v>209.59200000000334</v>
      </c>
      <c r="B1270" s="325">
        <f t="shared" si="99"/>
        <v>0.87330000000001395</v>
      </c>
      <c r="C1270" s="167">
        <f t="shared" si="95"/>
        <v>60.815999999993323</v>
      </c>
      <c r="D1270" s="167">
        <f>IF('Lineær programmering opg 4'!$M$4=0,"-",(-A1270+'Lineær programmering opg 4'!$M$4)/'Lineær programmering opg 4'!$K$4*-1)</f>
        <v>60.815999999993323</v>
      </c>
      <c r="E1270" s="167">
        <f>IF('Lineær programmering opg 4'!$M$5=0,"-",(-A1270+'Lineær programmering opg 4'!$M$5)/'Lineær programmering opg 4'!$K$5*-1)</f>
        <v>142.80599999999751</v>
      </c>
      <c r="F1270" s="167" t="str">
        <f>IF('Lineær programmering opg 4'!$E$6=0,"-",(-A1270+'Lineær programmering opg 4'!$M$6)/'Lineær programmering opg 4'!$K$6*-1)</f>
        <v>-</v>
      </c>
      <c r="G1270" s="167" t="str">
        <f>IF('Lineær programmering opg 4'!$D$7=0,"-",((-A1270+'Lineær programmering opg 4'!$M$7)/'Lineær programmering opg 4'!$K$7)*-1)</f>
        <v>-</v>
      </c>
      <c r="H1270" s="167" t="str">
        <f>IF('Lineær programmering opg 4'!$C$8=0,"-",((-A1270+'Lineær programmering opg 4'!$M$8)/'Lineær programmering opg 4'!$K$8)*-1)</f>
        <v>-</v>
      </c>
      <c r="I1270" s="167" t="str">
        <f>IF('Lineær programmering opg 4'!$D$8=0,"-",'Lineær programmering opg 4'!$G$8)</f>
        <v>-</v>
      </c>
      <c r="J1270" s="295">
        <f>A1270*'Lineær programmering opg 4'!$C$11+Datatabel!C1270*'Lineær programmering opg 4'!$D$11</f>
        <v>30081.599999999336</v>
      </c>
      <c r="K1270" s="9">
        <f t="shared" si="97"/>
        <v>0</v>
      </c>
      <c r="L1270" s="9">
        <f t="shared" si="98"/>
        <v>0</v>
      </c>
    </row>
    <row r="1271" spans="1:12" ht="15" x14ac:dyDescent="0.25">
      <c r="A1271" s="167">
        <f t="shared" si="96"/>
        <v>209.56800000000334</v>
      </c>
      <c r="B1271" s="325">
        <f t="shared" si="99"/>
        <v>0.87320000000001397</v>
      </c>
      <c r="C1271" s="167">
        <f t="shared" si="95"/>
        <v>60.863999999993325</v>
      </c>
      <c r="D1271" s="167">
        <f>IF('Lineær programmering opg 4'!$M$4=0,"-",(-A1271+'Lineær programmering opg 4'!$M$4)/'Lineær programmering opg 4'!$K$4*-1)</f>
        <v>60.863999999993325</v>
      </c>
      <c r="E1271" s="167">
        <f>IF('Lineær programmering opg 4'!$M$5=0,"-",(-A1271+'Lineær programmering opg 4'!$M$5)/'Lineær programmering opg 4'!$K$5*-1)</f>
        <v>142.82399999999751</v>
      </c>
      <c r="F1271" s="167" t="str">
        <f>IF('Lineær programmering opg 4'!$E$6=0,"-",(-A1271+'Lineær programmering opg 4'!$M$6)/'Lineær programmering opg 4'!$K$6*-1)</f>
        <v>-</v>
      </c>
      <c r="G1271" s="167" t="str">
        <f>IF('Lineær programmering opg 4'!$D$7=0,"-",((-A1271+'Lineær programmering opg 4'!$M$7)/'Lineær programmering opg 4'!$K$7)*-1)</f>
        <v>-</v>
      </c>
      <c r="H1271" s="167" t="str">
        <f>IF('Lineær programmering opg 4'!$C$8=0,"-",((-A1271+'Lineær programmering opg 4'!$M$8)/'Lineær programmering opg 4'!$K$8)*-1)</f>
        <v>-</v>
      </c>
      <c r="I1271" s="167" t="str">
        <f>IF('Lineær programmering opg 4'!$D$8=0,"-",'Lineær programmering opg 4'!$G$8)</f>
        <v>-</v>
      </c>
      <c r="J1271" s="295">
        <f>A1271*'Lineær programmering opg 4'!$C$11+Datatabel!C1271*'Lineær programmering opg 4'!$D$11</f>
        <v>30086.399999999332</v>
      </c>
      <c r="K1271" s="9">
        <f t="shared" si="97"/>
        <v>0</v>
      </c>
      <c r="L1271" s="9">
        <f t="shared" si="98"/>
        <v>0</v>
      </c>
    </row>
    <row r="1272" spans="1:12" ht="15" x14ac:dyDescent="0.25">
      <c r="A1272" s="167">
        <f t="shared" si="96"/>
        <v>209.54400000000336</v>
      </c>
      <c r="B1272" s="325">
        <f t="shared" si="99"/>
        <v>0.87310000000001398</v>
      </c>
      <c r="C1272" s="167">
        <f t="shared" si="95"/>
        <v>60.91199999999327</v>
      </c>
      <c r="D1272" s="167">
        <f>IF('Lineær programmering opg 4'!$M$4=0,"-",(-A1272+'Lineær programmering opg 4'!$M$4)/'Lineær programmering opg 4'!$K$4*-1)</f>
        <v>60.91199999999327</v>
      </c>
      <c r="E1272" s="167">
        <f>IF('Lineær programmering opg 4'!$M$5=0,"-",(-A1272+'Lineær programmering opg 4'!$M$5)/'Lineær programmering opg 4'!$K$5*-1)</f>
        <v>142.84199999999748</v>
      </c>
      <c r="F1272" s="167" t="str">
        <f>IF('Lineær programmering opg 4'!$E$6=0,"-",(-A1272+'Lineær programmering opg 4'!$M$6)/'Lineær programmering opg 4'!$K$6*-1)</f>
        <v>-</v>
      </c>
      <c r="G1272" s="167" t="str">
        <f>IF('Lineær programmering opg 4'!$D$7=0,"-",((-A1272+'Lineær programmering opg 4'!$M$7)/'Lineær programmering opg 4'!$K$7)*-1)</f>
        <v>-</v>
      </c>
      <c r="H1272" s="167" t="str">
        <f>IF('Lineær programmering opg 4'!$C$8=0,"-",((-A1272+'Lineær programmering opg 4'!$M$8)/'Lineær programmering opg 4'!$K$8)*-1)</f>
        <v>-</v>
      </c>
      <c r="I1272" s="167" t="str">
        <f>IF('Lineær programmering opg 4'!$D$8=0,"-",'Lineær programmering opg 4'!$G$8)</f>
        <v>-</v>
      </c>
      <c r="J1272" s="295">
        <f>A1272*'Lineær programmering opg 4'!$C$11+Datatabel!C1272*'Lineær programmering opg 4'!$D$11</f>
        <v>30091.199999999328</v>
      </c>
      <c r="K1272" s="9">
        <f t="shared" si="97"/>
        <v>0</v>
      </c>
      <c r="L1272" s="9">
        <f t="shared" si="98"/>
        <v>0</v>
      </c>
    </row>
    <row r="1273" spans="1:12" ht="15" x14ac:dyDescent="0.25">
      <c r="A1273" s="167">
        <f t="shared" si="96"/>
        <v>209.52000000000336</v>
      </c>
      <c r="B1273" s="325">
        <f t="shared" si="99"/>
        <v>0.87300000000001399</v>
      </c>
      <c r="C1273" s="167">
        <f t="shared" si="95"/>
        <v>60.959999999993272</v>
      </c>
      <c r="D1273" s="167">
        <f>IF('Lineær programmering opg 4'!$M$4=0,"-",(-A1273+'Lineær programmering opg 4'!$M$4)/'Lineær programmering opg 4'!$K$4*-1)</f>
        <v>60.959999999993272</v>
      </c>
      <c r="E1273" s="167">
        <f>IF('Lineær programmering opg 4'!$M$5=0,"-",(-A1273+'Lineær programmering opg 4'!$M$5)/'Lineær programmering opg 4'!$K$5*-1)</f>
        <v>142.85999999999748</v>
      </c>
      <c r="F1273" s="167" t="str">
        <f>IF('Lineær programmering opg 4'!$E$6=0,"-",(-A1273+'Lineær programmering opg 4'!$M$6)/'Lineær programmering opg 4'!$K$6*-1)</f>
        <v>-</v>
      </c>
      <c r="G1273" s="167" t="str">
        <f>IF('Lineær programmering opg 4'!$D$7=0,"-",((-A1273+'Lineær programmering opg 4'!$M$7)/'Lineær programmering opg 4'!$K$7)*-1)</f>
        <v>-</v>
      </c>
      <c r="H1273" s="167" t="str">
        <f>IF('Lineær programmering opg 4'!$C$8=0,"-",((-A1273+'Lineær programmering opg 4'!$M$8)/'Lineær programmering opg 4'!$K$8)*-1)</f>
        <v>-</v>
      </c>
      <c r="I1273" s="167" t="str">
        <f>IF('Lineær programmering opg 4'!$D$8=0,"-",'Lineær programmering opg 4'!$G$8)</f>
        <v>-</v>
      </c>
      <c r="J1273" s="295">
        <f>A1273*'Lineær programmering opg 4'!$C$11+Datatabel!C1273*'Lineær programmering opg 4'!$D$11</f>
        <v>30095.999999999323</v>
      </c>
      <c r="K1273" s="9">
        <f t="shared" si="97"/>
        <v>0</v>
      </c>
      <c r="L1273" s="9">
        <f t="shared" si="98"/>
        <v>0</v>
      </c>
    </row>
    <row r="1274" spans="1:12" ht="15" x14ac:dyDescent="0.25">
      <c r="A1274" s="167">
        <f t="shared" si="96"/>
        <v>209.49600000000336</v>
      </c>
      <c r="B1274" s="325">
        <f t="shared" si="99"/>
        <v>0.872900000000014</v>
      </c>
      <c r="C1274" s="167">
        <f t="shared" si="95"/>
        <v>61.007999999993274</v>
      </c>
      <c r="D1274" s="167">
        <f>IF('Lineær programmering opg 4'!$M$4=0,"-",(-A1274+'Lineær programmering opg 4'!$M$4)/'Lineær programmering opg 4'!$K$4*-1)</f>
        <v>61.007999999993274</v>
      </c>
      <c r="E1274" s="167">
        <f>IF('Lineær programmering opg 4'!$M$5=0,"-",(-A1274+'Lineær programmering opg 4'!$M$5)/'Lineær programmering opg 4'!$K$5*-1)</f>
        <v>142.87799999999748</v>
      </c>
      <c r="F1274" s="167" t="str">
        <f>IF('Lineær programmering opg 4'!$E$6=0,"-",(-A1274+'Lineær programmering opg 4'!$M$6)/'Lineær programmering opg 4'!$K$6*-1)</f>
        <v>-</v>
      </c>
      <c r="G1274" s="167" t="str">
        <f>IF('Lineær programmering opg 4'!$D$7=0,"-",((-A1274+'Lineær programmering opg 4'!$M$7)/'Lineær programmering opg 4'!$K$7)*-1)</f>
        <v>-</v>
      </c>
      <c r="H1274" s="167" t="str">
        <f>IF('Lineær programmering opg 4'!$C$8=0,"-",((-A1274+'Lineær programmering opg 4'!$M$8)/'Lineær programmering opg 4'!$K$8)*-1)</f>
        <v>-</v>
      </c>
      <c r="I1274" s="167" t="str">
        <f>IF('Lineær programmering opg 4'!$D$8=0,"-",'Lineær programmering opg 4'!$G$8)</f>
        <v>-</v>
      </c>
      <c r="J1274" s="295">
        <f>A1274*'Lineær programmering opg 4'!$C$11+Datatabel!C1274*'Lineær programmering opg 4'!$D$11</f>
        <v>30100.799999999326</v>
      </c>
      <c r="K1274" s="9">
        <f t="shared" si="97"/>
        <v>0</v>
      </c>
      <c r="L1274" s="9">
        <f t="shared" si="98"/>
        <v>0</v>
      </c>
    </row>
    <row r="1275" spans="1:12" ht="15" x14ac:dyDescent="0.25">
      <c r="A1275" s="167">
        <f t="shared" si="96"/>
        <v>209.47200000000336</v>
      </c>
      <c r="B1275" s="325">
        <f t="shared" si="99"/>
        <v>0.87280000000001401</v>
      </c>
      <c r="C1275" s="167">
        <f t="shared" si="95"/>
        <v>61.055999999993276</v>
      </c>
      <c r="D1275" s="167">
        <f>IF('Lineær programmering opg 4'!$M$4=0,"-",(-A1275+'Lineær programmering opg 4'!$M$4)/'Lineær programmering opg 4'!$K$4*-1)</f>
        <v>61.055999999993276</v>
      </c>
      <c r="E1275" s="167">
        <f>IF('Lineær programmering opg 4'!$M$5=0,"-",(-A1275+'Lineær programmering opg 4'!$M$5)/'Lineær programmering opg 4'!$K$5*-1)</f>
        <v>142.89599999999749</v>
      </c>
      <c r="F1275" s="167" t="str">
        <f>IF('Lineær programmering opg 4'!$E$6=0,"-",(-A1275+'Lineær programmering opg 4'!$M$6)/'Lineær programmering opg 4'!$K$6*-1)</f>
        <v>-</v>
      </c>
      <c r="G1275" s="167" t="str">
        <f>IF('Lineær programmering opg 4'!$D$7=0,"-",((-A1275+'Lineær programmering opg 4'!$M$7)/'Lineær programmering opg 4'!$K$7)*-1)</f>
        <v>-</v>
      </c>
      <c r="H1275" s="167" t="str">
        <f>IF('Lineær programmering opg 4'!$C$8=0,"-",((-A1275+'Lineær programmering opg 4'!$M$8)/'Lineær programmering opg 4'!$K$8)*-1)</f>
        <v>-</v>
      </c>
      <c r="I1275" s="167" t="str">
        <f>IF('Lineær programmering opg 4'!$D$8=0,"-",'Lineær programmering opg 4'!$G$8)</f>
        <v>-</v>
      </c>
      <c r="J1275" s="295">
        <f>A1275*'Lineær programmering opg 4'!$C$11+Datatabel!C1275*'Lineær programmering opg 4'!$D$11</f>
        <v>30105.599999999329</v>
      </c>
      <c r="K1275" s="9">
        <f t="shared" si="97"/>
        <v>0</v>
      </c>
      <c r="L1275" s="9">
        <f t="shared" si="98"/>
        <v>0</v>
      </c>
    </row>
    <row r="1276" spans="1:12" ht="15" x14ac:dyDescent="0.25">
      <c r="A1276" s="167">
        <f t="shared" si="96"/>
        <v>209.44800000000336</v>
      </c>
      <c r="B1276" s="325">
        <f t="shared" si="99"/>
        <v>0.87270000000001402</v>
      </c>
      <c r="C1276" s="167">
        <f t="shared" si="95"/>
        <v>61.103999999993277</v>
      </c>
      <c r="D1276" s="167">
        <f>IF('Lineær programmering opg 4'!$M$4=0,"-",(-A1276+'Lineær programmering opg 4'!$M$4)/'Lineær programmering opg 4'!$K$4*-1)</f>
        <v>61.103999999993277</v>
      </c>
      <c r="E1276" s="167">
        <f>IF('Lineær programmering opg 4'!$M$5=0,"-",(-A1276+'Lineær programmering opg 4'!$M$5)/'Lineær programmering opg 4'!$K$5*-1)</f>
        <v>142.91399999999749</v>
      </c>
      <c r="F1276" s="167" t="str">
        <f>IF('Lineær programmering opg 4'!$E$6=0,"-",(-A1276+'Lineær programmering opg 4'!$M$6)/'Lineær programmering opg 4'!$K$6*-1)</f>
        <v>-</v>
      </c>
      <c r="G1276" s="167" t="str">
        <f>IF('Lineær programmering opg 4'!$D$7=0,"-",((-A1276+'Lineær programmering opg 4'!$M$7)/'Lineær programmering opg 4'!$K$7)*-1)</f>
        <v>-</v>
      </c>
      <c r="H1276" s="167" t="str">
        <f>IF('Lineær programmering opg 4'!$C$8=0,"-",((-A1276+'Lineær programmering opg 4'!$M$8)/'Lineær programmering opg 4'!$K$8)*-1)</f>
        <v>-</v>
      </c>
      <c r="I1276" s="167" t="str">
        <f>IF('Lineær programmering opg 4'!$D$8=0,"-",'Lineær programmering opg 4'!$G$8)</f>
        <v>-</v>
      </c>
      <c r="J1276" s="295">
        <f>A1276*'Lineær programmering opg 4'!$C$11+Datatabel!C1276*'Lineær programmering opg 4'!$D$11</f>
        <v>30110.399999999328</v>
      </c>
      <c r="K1276" s="9">
        <f t="shared" si="97"/>
        <v>0</v>
      </c>
      <c r="L1276" s="9">
        <f t="shared" si="98"/>
        <v>0</v>
      </c>
    </row>
    <row r="1277" spans="1:12" ht="15" x14ac:dyDescent="0.25">
      <c r="A1277" s="167">
        <f t="shared" si="96"/>
        <v>209.42400000000336</v>
      </c>
      <c r="B1277" s="325">
        <f t="shared" si="99"/>
        <v>0.87260000000001403</v>
      </c>
      <c r="C1277" s="167">
        <f t="shared" si="95"/>
        <v>61.151999999993279</v>
      </c>
      <c r="D1277" s="167">
        <f>IF('Lineær programmering opg 4'!$M$4=0,"-",(-A1277+'Lineær programmering opg 4'!$M$4)/'Lineær programmering opg 4'!$K$4*-1)</f>
        <v>61.151999999993279</v>
      </c>
      <c r="E1277" s="167">
        <f>IF('Lineær programmering opg 4'!$M$5=0,"-",(-A1277+'Lineær programmering opg 4'!$M$5)/'Lineær programmering opg 4'!$K$5*-1)</f>
        <v>142.93199999999749</v>
      </c>
      <c r="F1277" s="167" t="str">
        <f>IF('Lineær programmering opg 4'!$E$6=0,"-",(-A1277+'Lineær programmering opg 4'!$M$6)/'Lineær programmering opg 4'!$K$6*-1)</f>
        <v>-</v>
      </c>
      <c r="G1277" s="167" t="str">
        <f>IF('Lineær programmering opg 4'!$D$7=0,"-",((-A1277+'Lineær programmering opg 4'!$M$7)/'Lineær programmering opg 4'!$K$7)*-1)</f>
        <v>-</v>
      </c>
      <c r="H1277" s="167" t="str">
        <f>IF('Lineær programmering opg 4'!$C$8=0,"-",((-A1277+'Lineær programmering opg 4'!$M$8)/'Lineær programmering opg 4'!$K$8)*-1)</f>
        <v>-</v>
      </c>
      <c r="I1277" s="167" t="str">
        <f>IF('Lineær programmering opg 4'!$D$8=0,"-",'Lineær programmering opg 4'!$G$8)</f>
        <v>-</v>
      </c>
      <c r="J1277" s="295">
        <f>A1277*'Lineær programmering opg 4'!$C$11+Datatabel!C1277*'Lineær programmering opg 4'!$D$11</f>
        <v>30115.199999999328</v>
      </c>
      <c r="K1277" s="9">
        <f t="shared" si="97"/>
        <v>0</v>
      </c>
      <c r="L1277" s="9">
        <f t="shared" si="98"/>
        <v>0</v>
      </c>
    </row>
    <row r="1278" spans="1:12" ht="15" x14ac:dyDescent="0.25">
      <c r="A1278" s="167">
        <f t="shared" si="96"/>
        <v>209.40000000000336</v>
      </c>
      <c r="B1278" s="325">
        <f t="shared" si="99"/>
        <v>0.87250000000001404</v>
      </c>
      <c r="C1278" s="167">
        <f t="shared" si="95"/>
        <v>61.199999999993281</v>
      </c>
      <c r="D1278" s="167">
        <f>IF('Lineær programmering opg 4'!$M$4=0,"-",(-A1278+'Lineær programmering opg 4'!$M$4)/'Lineær programmering opg 4'!$K$4*-1)</f>
        <v>61.199999999993281</v>
      </c>
      <c r="E1278" s="167">
        <f>IF('Lineær programmering opg 4'!$M$5=0,"-",(-A1278+'Lineær programmering opg 4'!$M$5)/'Lineær programmering opg 4'!$K$5*-1)</f>
        <v>142.94999999999749</v>
      </c>
      <c r="F1278" s="167" t="str">
        <f>IF('Lineær programmering opg 4'!$E$6=0,"-",(-A1278+'Lineær programmering opg 4'!$M$6)/'Lineær programmering opg 4'!$K$6*-1)</f>
        <v>-</v>
      </c>
      <c r="G1278" s="167" t="str">
        <f>IF('Lineær programmering opg 4'!$D$7=0,"-",((-A1278+'Lineær programmering opg 4'!$M$7)/'Lineær programmering opg 4'!$K$7)*-1)</f>
        <v>-</v>
      </c>
      <c r="H1278" s="167" t="str">
        <f>IF('Lineær programmering opg 4'!$C$8=0,"-",((-A1278+'Lineær programmering opg 4'!$M$8)/'Lineær programmering opg 4'!$K$8)*-1)</f>
        <v>-</v>
      </c>
      <c r="I1278" s="167" t="str">
        <f>IF('Lineær programmering opg 4'!$D$8=0,"-",'Lineær programmering opg 4'!$G$8)</f>
        <v>-</v>
      </c>
      <c r="J1278" s="295">
        <f>A1278*'Lineær programmering opg 4'!$C$11+Datatabel!C1278*'Lineær programmering opg 4'!$D$11</f>
        <v>30119.999999999327</v>
      </c>
      <c r="K1278" s="9">
        <f t="shared" si="97"/>
        <v>0</v>
      </c>
      <c r="L1278" s="9">
        <f t="shared" si="98"/>
        <v>0</v>
      </c>
    </row>
    <row r="1279" spans="1:12" ht="15" x14ac:dyDescent="0.25">
      <c r="A1279" s="167">
        <f t="shared" si="96"/>
        <v>209.37600000000339</v>
      </c>
      <c r="B1279" s="325">
        <f t="shared" si="99"/>
        <v>0.87240000000001405</v>
      </c>
      <c r="C1279" s="167">
        <f t="shared" si="95"/>
        <v>61.247999999993226</v>
      </c>
      <c r="D1279" s="167">
        <f>IF('Lineær programmering opg 4'!$M$4=0,"-",(-A1279+'Lineær programmering opg 4'!$M$4)/'Lineær programmering opg 4'!$K$4*-1)</f>
        <v>61.247999999993226</v>
      </c>
      <c r="E1279" s="167">
        <f>IF('Lineær programmering opg 4'!$M$5=0,"-",(-A1279+'Lineær programmering opg 4'!$M$5)/'Lineær programmering opg 4'!$K$5*-1)</f>
        <v>142.96799999999746</v>
      </c>
      <c r="F1279" s="167" t="str">
        <f>IF('Lineær programmering opg 4'!$E$6=0,"-",(-A1279+'Lineær programmering opg 4'!$M$6)/'Lineær programmering opg 4'!$K$6*-1)</f>
        <v>-</v>
      </c>
      <c r="G1279" s="167" t="str">
        <f>IF('Lineær programmering opg 4'!$D$7=0,"-",((-A1279+'Lineær programmering opg 4'!$M$7)/'Lineær programmering opg 4'!$K$7)*-1)</f>
        <v>-</v>
      </c>
      <c r="H1279" s="167" t="str">
        <f>IF('Lineær programmering opg 4'!$C$8=0,"-",((-A1279+'Lineær programmering opg 4'!$M$8)/'Lineær programmering opg 4'!$K$8)*-1)</f>
        <v>-</v>
      </c>
      <c r="I1279" s="167" t="str">
        <f>IF('Lineær programmering opg 4'!$D$8=0,"-",'Lineær programmering opg 4'!$G$8)</f>
        <v>-</v>
      </c>
      <c r="J1279" s="295">
        <f>A1279*'Lineær programmering opg 4'!$C$11+Datatabel!C1279*'Lineær programmering opg 4'!$D$11</f>
        <v>30124.799999999326</v>
      </c>
      <c r="K1279" s="9">
        <f t="shared" si="97"/>
        <v>0</v>
      </c>
      <c r="L1279" s="9">
        <f t="shared" si="98"/>
        <v>0</v>
      </c>
    </row>
    <row r="1280" spans="1:12" ht="15" x14ac:dyDescent="0.25">
      <c r="A1280" s="167">
        <f t="shared" si="96"/>
        <v>209.35200000000339</v>
      </c>
      <c r="B1280" s="325">
        <f t="shared" si="99"/>
        <v>0.87230000000001406</v>
      </c>
      <c r="C1280" s="167">
        <f t="shared" si="95"/>
        <v>61.295999999993228</v>
      </c>
      <c r="D1280" s="167">
        <f>IF('Lineær programmering opg 4'!$M$4=0,"-",(-A1280+'Lineær programmering opg 4'!$M$4)/'Lineær programmering opg 4'!$K$4*-1)</f>
        <v>61.295999999993228</v>
      </c>
      <c r="E1280" s="167">
        <f>IF('Lineær programmering opg 4'!$M$5=0,"-",(-A1280+'Lineær programmering opg 4'!$M$5)/'Lineær programmering opg 4'!$K$5*-1)</f>
        <v>142.98599999999746</v>
      </c>
      <c r="F1280" s="167" t="str">
        <f>IF('Lineær programmering opg 4'!$E$6=0,"-",(-A1280+'Lineær programmering opg 4'!$M$6)/'Lineær programmering opg 4'!$K$6*-1)</f>
        <v>-</v>
      </c>
      <c r="G1280" s="167" t="str">
        <f>IF('Lineær programmering opg 4'!$D$7=0,"-",((-A1280+'Lineær programmering opg 4'!$M$7)/'Lineær programmering opg 4'!$K$7)*-1)</f>
        <v>-</v>
      </c>
      <c r="H1280" s="167" t="str">
        <f>IF('Lineær programmering opg 4'!$C$8=0,"-",((-A1280+'Lineær programmering opg 4'!$M$8)/'Lineær programmering opg 4'!$K$8)*-1)</f>
        <v>-</v>
      </c>
      <c r="I1280" s="167" t="str">
        <f>IF('Lineær programmering opg 4'!$D$8=0,"-",'Lineær programmering opg 4'!$G$8)</f>
        <v>-</v>
      </c>
      <c r="J1280" s="295">
        <f>A1280*'Lineær programmering opg 4'!$C$11+Datatabel!C1280*'Lineær programmering opg 4'!$D$11</f>
        <v>30129.599999999322</v>
      </c>
      <c r="K1280" s="9">
        <f t="shared" si="97"/>
        <v>0</v>
      </c>
      <c r="L1280" s="9">
        <f t="shared" si="98"/>
        <v>0</v>
      </c>
    </row>
    <row r="1281" spans="1:12" ht="15" x14ac:dyDescent="0.25">
      <c r="A1281" s="167">
        <f t="shared" si="96"/>
        <v>209.32800000000339</v>
      </c>
      <c r="B1281" s="325">
        <f t="shared" si="99"/>
        <v>0.87220000000001408</v>
      </c>
      <c r="C1281" s="167">
        <f t="shared" si="95"/>
        <v>61.34399999999323</v>
      </c>
      <c r="D1281" s="167">
        <f>IF('Lineær programmering opg 4'!$M$4=0,"-",(-A1281+'Lineær programmering opg 4'!$M$4)/'Lineær programmering opg 4'!$K$4*-1)</f>
        <v>61.34399999999323</v>
      </c>
      <c r="E1281" s="167">
        <f>IF('Lineær programmering opg 4'!$M$5=0,"-",(-A1281+'Lineær programmering opg 4'!$M$5)/'Lineær programmering opg 4'!$K$5*-1)</f>
        <v>143.00399999999746</v>
      </c>
      <c r="F1281" s="167" t="str">
        <f>IF('Lineær programmering opg 4'!$E$6=0,"-",(-A1281+'Lineær programmering opg 4'!$M$6)/'Lineær programmering opg 4'!$K$6*-1)</f>
        <v>-</v>
      </c>
      <c r="G1281" s="167" t="str">
        <f>IF('Lineær programmering opg 4'!$D$7=0,"-",((-A1281+'Lineær programmering opg 4'!$M$7)/'Lineær programmering opg 4'!$K$7)*-1)</f>
        <v>-</v>
      </c>
      <c r="H1281" s="167" t="str">
        <f>IF('Lineær programmering opg 4'!$C$8=0,"-",((-A1281+'Lineær programmering opg 4'!$M$8)/'Lineær programmering opg 4'!$K$8)*-1)</f>
        <v>-</v>
      </c>
      <c r="I1281" s="167" t="str">
        <f>IF('Lineær programmering opg 4'!$D$8=0,"-",'Lineær programmering opg 4'!$G$8)</f>
        <v>-</v>
      </c>
      <c r="J1281" s="295">
        <f>A1281*'Lineær programmering opg 4'!$C$11+Datatabel!C1281*'Lineær programmering opg 4'!$D$11</f>
        <v>30134.399999999321</v>
      </c>
      <c r="K1281" s="9">
        <f t="shared" si="97"/>
        <v>0</v>
      </c>
      <c r="L1281" s="9">
        <f t="shared" si="98"/>
        <v>0</v>
      </c>
    </row>
    <row r="1282" spans="1:12" ht="15" x14ac:dyDescent="0.25">
      <c r="A1282" s="167">
        <f t="shared" si="96"/>
        <v>209.30400000000338</v>
      </c>
      <c r="B1282" s="325">
        <f t="shared" si="99"/>
        <v>0.87210000000001409</v>
      </c>
      <c r="C1282" s="167">
        <f t="shared" si="95"/>
        <v>61.391999999993232</v>
      </c>
      <c r="D1282" s="167">
        <f>IF('Lineær programmering opg 4'!$M$4=0,"-",(-A1282+'Lineær programmering opg 4'!$M$4)/'Lineær programmering opg 4'!$K$4*-1)</f>
        <v>61.391999999993232</v>
      </c>
      <c r="E1282" s="167">
        <f>IF('Lineær programmering opg 4'!$M$5=0,"-",(-A1282+'Lineær programmering opg 4'!$M$5)/'Lineær programmering opg 4'!$K$5*-1)</f>
        <v>143.02199999999746</v>
      </c>
      <c r="F1282" s="167" t="str">
        <f>IF('Lineær programmering opg 4'!$E$6=0,"-",(-A1282+'Lineær programmering opg 4'!$M$6)/'Lineær programmering opg 4'!$K$6*-1)</f>
        <v>-</v>
      </c>
      <c r="G1282" s="167" t="str">
        <f>IF('Lineær programmering opg 4'!$D$7=0,"-",((-A1282+'Lineær programmering opg 4'!$M$7)/'Lineær programmering opg 4'!$K$7)*-1)</f>
        <v>-</v>
      </c>
      <c r="H1282" s="167" t="str">
        <f>IF('Lineær programmering opg 4'!$C$8=0,"-",((-A1282+'Lineær programmering opg 4'!$M$8)/'Lineær programmering opg 4'!$K$8)*-1)</f>
        <v>-</v>
      </c>
      <c r="I1282" s="167" t="str">
        <f>IF('Lineær programmering opg 4'!$D$8=0,"-",'Lineær programmering opg 4'!$G$8)</f>
        <v>-</v>
      </c>
      <c r="J1282" s="295">
        <f>A1282*'Lineær programmering opg 4'!$C$11+Datatabel!C1282*'Lineær programmering opg 4'!$D$11</f>
        <v>30139.199999999324</v>
      </c>
      <c r="K1282" s="9">
        <f t="shared" si="97"/>
        <v>0</v>
      </c>
      <c r="L1282" s="9">
        <f t="shared" si="98"/>
        <v>0</v>
      </c>
    </row>
    <row r="1283" spans="1:12" ht="15" x14ac:dyDescent="0.25">
      <c r="A1283" s="167">
        <f t="shared" si="96"/>
        <v>209.28000000000338</v>
      </c>
      <c r="B1283" s="325">
        <f t="shared" si="99"/>
        <v>0.8720000000000141</v>
      </c>
      <c r="C1283" s="167">
        <f t="shared" ref="C1283:C1346" si="100">MIN(D1283,E1283,F1283,G1283,H1283,I1283)</f>
        <v>61.439999999993233</v>
      </c>
      <c r="D1283" s="167">
        <f>IF('Lineær programmering opg 4'!$M$4=0,"-",(-A1283+'Lineær programmering opg 4'!$M$4)/'Lineær programmering opg 4'!$K$4*-1)</f>
        <v>61.439999999993233</v>
      </c>
      <c r="E1283" s="167">
        <f>IF('Lineær programmering opg 4'!$M$5=0,"-",(-A1283+'Lineær programmering opg 4'!$M$5)/'Lineær programmering opg 4'!$K$5*-1)</f>
        <v>143.03999999999746</v>
      </c>
      <c r="F1283" s="167" t="str">
        <f>IF('Lineær programmering opg 4'!$E$6=0,"-",(-A1283+'Lineær programmering opg 4'!$M$6)/'Lineær programmering opg 4'!$K$6*-1)</f>
        <v>-</v>
      </c>
      <c r="G1283" s="167" t="str">
        <f>IF('Lineær programmering opg 4'!$D$7=0,"-",((-A1283+'Lineær programmering opg 4'!$M$7)/'Lineær programmering opg 4'!$K$7)*-1)</f>
        <v>-</v>
      </c>
      <c r="H1283" s="167" t="str">
        <f>IF('Lineær programmering opg 4'!$C$8=0,"-",((-A1283+'Lineær programmering opg 4'!$M$8)/'Lineær programmering opg 4'!$K$8)*-1)</f>
        <v>-</v>
      </c>
      <c r="I1283" s="167" t="str">
        <f>IF('Lineær programmering opg 4'!$D$8=0,"-",'Lineær programmering opg 4'!$G$8)</f>
        <v>-</v>
      </c>
      <c r="J1283" s="295">
        <f>A1283*'Lineær programmering opg 4'!$C$11+Datatabel!C1283*'Lineær programmering opg 4'!$D$11</f>
        <v>30143.999999999323</v>
      </c>
      <c r="K1283" s="9">
        <f t="shared" si="97"/>
        <v>0</v>
      </c>
      <c r="L1283" s="9">
        <f t="shared" si="98"/>
        <v>0</v>
      </c>
    </row>
    <row r="1284" spans="1:12" ht="15" x14ac:dyDescent="0.25">
      <c r="A1284" s="167">
        <f t="shared" ref="A1284:A1347" si="101">$A$3*B1284</f>
        <v>209.25600000000338</v>
      </c>
      <c r="B1284" s="325">
        <f t="shared" si="99"/>
        <v>0.87190000000001411</v>
      </c>
      <c r="C1284" s="167">
        <f t="shared" si="100"/>
        <v>61.487999999993235</v>
      </c>
      <c r="D1284" s="167">
        <f>IF('Lineær programmering opg 4'!$M$4=0,"-",(-A1284+'Lineær programmering opg 4'!$M$4)/'Lineær programmering opg 4'!$K$4*-1)</f>
        <v>61.487999999993235</v>
      </c>
      <c r="E1284" s="167">
        <f>IF('Lineær programmering opg 4'!$M$5=0,"-",(-A1284+'Lineær programmering opg 4'!$M$5)/'Lineær programmering opg 4'!$K$5*-1)</f>
        <v>143.05799999999746</v>
      </c>
      <c r="F1284" s="167" t="str">
        <f>IF('Lineær programmering opg 4'!$E$6=0,"-",(-A1284+'Lineær programmering opg 4'!$M$6)/'Lineær programmering opg 4'!$K$6*-1)</f>
        <v>-</v>
      </c>
      <c r="G1284" s="167" t="str">
        <f>IF('Lineær programmering opg 4'!$D$7=0,"-",((-A1284+'Lineær programmering opg 4'!$M$7)/'Lineær programmering opg 4'!$K$7)*-1)</f>
        <v>-</v>
      </c>
      <c r="H1284" s="167" t="str">
        <f>IF('Lineær programmering opg 4'!$C$8=0,"-",((-A1284+'Lineær programmering opg 4'!$M$8)/'Lineær programmering opg 4'!$K$8)*-1)</f>
        <v>-</v>
      </c>
      <c r="I1284" s="167" t="str">
        <f>IF('Lineær programmering opg 4'!$D$8=0,"-",'Lineær programmering opg 4'!$G$8)</f>
        <v>-</v>
      </c>
      <c r="J1284" s="295">
        <f>A1284*'Lineær programmering opg 4'!$C$11+Datatabel!C1284*'Lineær programmering opg 4'!$D$11</f>
        <v>30148.799999999323</v>
      </c>
      <c r="K1284" s="9">
        <f t="shared" ref="K1284:K1347" si="102">IF($J$10004=J1284,A1284,0)</f>
        <v>0</v>
      </c>
      <c r="L1284" s="9">
        <f t="shared" ref="L1284:L1347" si="103">IF(J1284=$J$10004,C1284,0)</f>
        <v>0</v>
      </c>
    </row>
    <row r="1285" spans="1:12" ht="15" x14ac:dyDescent="0.25">
      <c r="A1285" s="167">
        <f t="shared" si="101"/>
        <v>209.23200000000338</v>
      </c>
      <c r="B1285" s="325">
        <f t="shared" ref="B1285:B1348" si="104">B1284-0.01%</f>
        <v>0.87180000000001412</v>
      </c>
      <c r="C1285" s="167">
        <f t="shared" si="100"/>
        <v>61.535999999993237</v>
      </c>
      <c r="D1285" s="167">
        <f>IF('Lineær programmering opg 4'!$M$4=0,"-",(-A1285+'Lineær programmering opg 4'!$M$4)/'Lineær programmering opg 4'!$K$4*-1)</f>
        <v>61.535999999993237</v>
      </c>
      <c r="E1285" s="167">
        <f>IF('Lineær programmering opg 4'!$M$5=0,"-",(-A1285+'Lineær programmering opg 4'!$M$5)/'Lineær programmering opg 4'!$K$5*-1)</f>
        <v>143.07599999999746</v>
      </c>
      <c r="F1285" s="167" t="str">
        <f>IF('Lineær programmering opg 4'!$E$6=0,"-",(-A1285+'Lineær programmering opg 4'!$M$6)/'Lineær programmering opg 4'!$K$6*-1)</f>
        <v>-</v>
      </c>
      <c r="G1285" s="167" t="str">
        <f>IF('Lineær programmering opg 4'!$D$7=0,"-",((-A1285+'Lineær programmering opg 4'!$M$7)/'Lineær programmering opg 4'!$K$7)*-1)</f>
        <v>-</v>
      </c>
      <c r="H1285" s="167" t="str">
        <f>IF('Lineær programmering opg 4'!$C$8=0,"-",((-A1285+'Lineær programmering opg 4'!$M$8)/'Lineær programmering opg 4'!$K$8)*-1)</f>
        <v>-</v>
      </c>
      <c r="I1285" s="167" t="str">
        <f>IF('Lineær programmering opg 4'!$D$8=0,"-",'Lineær programmering opg 4'!$G$8)</f>
        <v>-</v>
      </c>
      <c r="J1285" s="295">
        <f>A1285*'Lineær programmering opg 4'!$C$11+Datatabel!C1285*'Lineær programmering opg 4'!$D$11</f>
        <v>30153.599999999326</v>
      </c>
      <c r="K1285" s="9">
        <f t="shared" si="102"/>
        <v>0</v>
      </c>
      <c r="L1285" s="9">
        <f t="shared" si="103"/>
        <v>0</v>
      </c>
    </row>
    <row r="1286" spans="1:12" ht="15" x14ac:dyDescent="0.25">
      <c r="A1286" s="167">
        <f t="shared" si="101"/>
        <v>209.20800000000338</v>
      </c>
      <c r="B1286" s="325">
        <f t="shared" si="104"/>
        <v>0.87170000000001413</v>
      </c>
      <c r="C1286" s="167">
        <f t="shared" si="100"/>
        <v>61.583999999993239</v>
      </c>
      <c r="D1286" s="167">
        <f>IF('Lineær programmering opg 4'!$M$4=0,"-",(-A1286+'Lineær programmering opg 4'!$M$4)/'Lineær programmering opg 4'!$K$4*-1)</f>
        <v>61.583999999993239</v>
      </c>
      <c r="E1286" s="167">
        <f>IF('Lineær programmering opg 4'!$M$5=0,"-",(-A1286+'Lineær programmering opg 4'!$M$5)/'Lineær programmering opg 4'!$K$5*-1)</f>
        <v>143.09399999999746</v>
      </c>
      <c r="F1286" s="167" t="str">
        <f>IF('Lineær programmering opg 4'!$E$6=0,"-",(-A1286+'Lineær programmering opg 4'!$M$6)/'Lineær programmering opg 4'!$K$6*-1)</f>
        <v>-</v>
      </c>
      <c r="G1286" s="167" t="str">
        <f>IF('Lineær programmering opg 4'!$D$7=0,"-",((-A1286+'Lineær programmering opg 4'!$M$7)/'Lineær programmering opg 4'!$K$7)*-1)</f>
        <v>-</v>
      </c>
      <c r="H1286" s="167" t="str">
        <f>IF('Lineær programmering opg 4'!$C$8=0,"-",((-A1286+'Lineær programmering opg 4'!$M$8)/'Lineær programmering opg 4'!$K$8)*-1)</f>
        <v>-</v>
      </c>
      <c r="I1286" s="167" t="str">
        <f>IF('Lineær programmering opg 4'!$D$8=0,"-",'Lineær programmering opg 4'!$G$8)</f>
        <v>-</v>
      </c>
      <c r="J1286" s="295">
        <f>A1286*'Lineær programmering opg 4'!$C$11+Datatabel!C1286*'Lineær programmering opg 4'!$D$11</f>
        <v>30158.399999999325</v>
      </c>
      <c r="K1286" s="9">
        <f t="shared" si="102"/>
        <v>0</v>
      </c>
      <c r="L1286" s="9">
        <f t="shared" si="103"/>
        <v>0</v>
      </c>
    </row>
    <row r="1287" spans="1:12" ht="15" x14ac:dyDescent="0.25">
      <c r="A1287" s="167">
        <f t="shared" si="101"/>
        <v>209.18400000000338</v>
      </c>
      <c r="B1287" s="325">
        <f t="shared" si="104"/>
        <v>0.87160000000001414</v>
      </c>
      <c r="C1287" s="167">
        <f t="shared" si="100"/>
        <v>61.631999999993241</v>
      </c>
      <c r="D1287" s="167">
        <f>IF('Lineær programmering opg 4'!$M$4=0,"-",(-A1287+'Lineær programmering opg 4'!$M$4)/'Lineær programmering opg 4'!$K$4*-1)</f>
        <v>61.631999999993241</v>
      </c>
      <c r="E1287" s="167">
        <f>IF('Lineær programmering opg 4'!$M$5=0,"-",(-A1287+'Lineær programmering opg 4'!$M$5)/'Lineær programmering opg 4'!$K$5*-1)</f>
        <v>143.11199999999747</v>
      </c>
      <c r="F1287" s="167" t="str">
        <f>IF('Lineær programmering opg 4'!$E$6=0,"-",(-A1287+'Lineær programmering opg 4'!$M$6)/'Lineær programmering opg 4'!$K$6*-1)</f>
        <v>-</v>
      </c>
      <c r="G1287" s="167" t="str">
        <f>IF('Lineær programmering opg 4'!$D$7=0,"-",((-A1287+'Lineær programmering opg 4'!$M$7)/'Lineær programmering opg 4'!$K$7)*-1)</f>
        <v>-</v>
      </c>
      <c r="H1287" s="167" t="str">
        <f>IF('Lineær programmering opg 4'!$C$8=0,"-",((-A1287+'Lineær programmering opg 4'!$M$8)/'Lineær programmering opg 4'!$K$8)*-1)</f>
        <v>-</v>
      </c>
      <c r="I1287" s="167" t="str">
        <f>IF('Lineær programmering opg 4'!$D$8=0,"-",'Lineær programmering opg 4'!$G$8)</f>
        <v>-</v>
      </c>
      <c r="J1287" s="295">
        <f>A1287*'Lineær programmering opg 4'!$C$11+Datatabel!C1287*'Lineær programmering opg 4'!$D$11</f>
        <v>30163.19999999932</v>
      </c>
      <c r="K1287" s="9">
        <f t="shared" si="102"/>
        <v>0</v>
      </c>
      <c r="L1287" s="9">
        <f t="shared" si="103"/>
        <v>0</v>
      </c>
    </row>
    <row r="1288" spans="1:12" ht="15" x14ac:dyDescent="0.25">
      <c r="A1288" s="167">
        <f t="shared" si="101"/>
        <v>209.16000000000341</v>
      </c>
      <c r="B1288" s="325">
        <f t="shared" si="104"/>
        <v>0.87150000000001415</v>
      </c>
      <c r="C1288" s="167">
        <f t="shared" si="100"/>
        <v>61.679999999993186</v>
      </c>
      <c r="D1288" s="167">
        <f>IF('Lineær programmering opg 4'!$M$4=0,"-",(-A1288+'Lineær programmering opg 4'!$M$4)/'Lineær programmering opg 4'!$K$4*-1)</f>
        <v>61.679999999993186</v>
      </c>
      <c r="E1288" s="167">
        <f>IF('Lineær programmering opg 4'!$M$5=0,"-",(-A1288+'Lineær programmering opg 4'!$M$5)/'Lineær programmering opg 4'!$K$5*-1)</f>
        <v>143.12999999999747</v>
      </c>
      <c r="F1288" s="167" t="str">
        <f>IF('Lineær programmering opg 4'!$E$6=0,"-",(-A1288+'Lineær programmering opg 4'!$M$6)/'Lineær programmering opg 4'!$K$6*-1)</f>
        <v>-</v>
      </c>
      <c r="G1288" s="167" t="str">
        <f>IF('Lineær programmering opg 4'!$D$7=0,"-",((-A1288+'Lineær programmering opg 4'!$M$7)/'Lineær programmering opg 4'!$K$7)*-1)</f>
        <v>-</v>
      </c>
      <c r="H1288" s="167" t="str">
        <f>IF('Lineær programmering opg 4'!$C$8=0,"-",((-A1288+'Lineær programmering opg 4'!$M$8)/'Lineær programmering opg 4'!$K$8)*-1)</f>
        <v>-</v>
      </c>
      <c r="I1288" s="167" t="str">
        <f>IF('Lineær programmering opg 4'!$D$8=0,"-",'Lineær programmering opg 4'!$G$8)</f>
        <v>-</v>
      </c>
      <c r="J1288" s="295">
        <f>A1288*'Lineær programmering opg 4'!$C$11+Datatabel!C1288*'Lineær programmering opg 4'!$D$11</f>
        <v>30167.99999999932</v>
      </c>
      <c r="K1288" s="9">
        <f t="shared" si="102"/>
        <v>0</v>
      </c>
      <c r="L1288" s="9">
        <f t="shared" si="103"/>
        <v>0</v>
      </c>
    </row>
    <row r="1289" spans="1:12" ht="15" x14ac:dyDescent="0.25">
      <c r="A1289" s="167">
        <f t="shared" si="101"/>
        <v>209.13600000000341</v>
      </c>
      <c r="B1289" s="325">
        <f t="shared" si="104"/>
        <v>0.87140000000001416</v>
      </c>
      <c r="C1289" s="167">
        <f t="shared" si="100"/>
        <v>61.727999999993187</v>
      </c>
      <c r="D1289" s="167">
        <f>IF('Lineær programmering opg 4'!$M$4=0,"-",(-A1289+'Lineær programmering opg 4'!$M$4)/'Lineær programmering opg 4'!$K$4*-1)</f>
        <v>61.727999999993187</v>
      </c>
      <c r="E1289" s="167">
        <f>IF('Lineær programmering opg 4'!$M$5=0,"-",(-A1289+'Lineær programmering opg 4'!$M$5)/'Lineær programmering opg 4'!$K$5*-1)</f>
        <v>143.14799999999747</v>
      </c>
      <c r="F1289" s="167" t="str">
        <f>IF('Lineær programmering opg 4'!$E$6=0,"-",(-A1289+'Lineær programmering opg 4'!$M$6)/'Lineær programmering opg 4'!$K$6*-1)</f>
        <v>-</v>
      </c>
      <c r="G1289" s="167" t="str">
        <f>IF('Lineær programmering opg 4'!$D$7=0,"-",((-A1289+'Lineær programmering opg 4'!$M$7)/'Lineær programmering opg 4'!$K$7)*-1)</f>
        <v>-</v>
      </c>
      <c r="H1289" s="167" t="str">
        <f>IF('Lineær programmering opg 4'!$C$8=0,"-",((-A1289+'Lineær programmering opg 4'!$M$8)/'Lineær programmering opg 4'!$K$8)*-1)</f>
        <v>-</v>
      </c>
      <c r="I1289" s="167" t="str">
        <f>IF('Lineær programmering opg 4'!$D$8=0,"-",'Lineær programmering opg 4'!$G$8)</f>
        <v>-</v>
      </c>
      <c r="J1289" s="295">
        <f>A1289*'Lineær programmering opg 4'!$C$11+Datatabel!C1289*'Lineær programmering opg 4'!$D$11</f>
        <v>30172.799999999319</v>
      </c>
      <c r="K1289" s="9">
        <f t="shared" si="102"/>
        <v>0</v>
      </c>
      <c r="L1289" s="9">
        <f t="shared" si="103"/>
        <v>0</v>
      </c>
    </row>
    <row r="1290" spans="1:12" ht="15" x14ac:dyDescent="0.25">
      <c r="A1290" s="167">
        <f t="shared" si="101"/>
        <v>209.11200000000341</v>
      </c>
      <c r="B1290" s="325">
        <f t="shared" si="104"/>
        <v>0.87130000000001417</v>
      </c>
      <c r="C1290" s="167">
        <f t="shared" si="100"/>
        <v>61.775999999993189</v>
      </c>
      <c r="D1290" s="167">
        <f>IF('Lineær programmering opg 4'!$M$4=0,"-",(-A1290+'Lineær programmering opg 4'!$M$4)/'Lineær programmering opg 4'!$K$4*-1)</f>
        <v>61.775999999993189</v>
      </c>
      <c r="E1290" s="167">
        <f>IF('Lineær programmering opg 4'!$M$5=0,"-",(-A1290+'Lineær programmering opg 4'!$M$5)/'Lineær programmering opg 4'!$K$5*-1)</f>
        <v>143.16599999999747</v>
      </c>
      <c r="F1290" s="167" t="str">
        <f>IF('Lineær programmering opg 4'!$E$6=0,"-",(-A1290+'Lineær programmering opg 4'!$M$6)/'Lineær programmering opg 4'!$K$6*-1)</f>
        <v>-</v>
      </c>
      <c r="G1290" s="167" t="str">
        <f>IF('Lineær programmering opg 4'!$D$7=0,"-",((-A1290+'Lineær programmering opg 4'!$M$7)/'Lineær programmering opg 4'!$K$7)*-1)</f>
        <v>-</v>
      </c>
      <c r="H1290" s="167" t="str">
        <f>IF('Lineær programmering opg 4'!$C$8=0,"-",((-A1290+'Lineær programmering opg 4'!$M$8)/'Lineær programmering opg 4'!$K$8)*-1)</f>
        <v>-</v>
      </c>
      <c r="I1290" s="167" t="str">
        <f>IF('Lineær programmering opg 4'!$D$8=0,"-",'Lineær programmering opg 4'!$G$8)</f>
        <v>-</v>
      </c>
      <c r="J1290" s="295">
        <f>A1290*'Lineær programmering opg 4'!$C$11+Datatabel!C1290*'Lineær programmering opg 4'!$D$11</f>
        <v>30177.599999999318</v>
      </c>
      <c r="K1290" s="9">
        <f t="shared" si="102"/>
        <v>0</v>
      </c>
      <c r="L1290" s="9">
        <f t="shared" si="103"/>
        <v>0</v>
      </c>
    </row>
    <row r="1291" spans="1:12" ht="15" x14ac:dyDescent="0.25">
      <c r="A1291" s="167">
        <f t="shared" si="101"/>
        <v>209.0880000000034</v>
      </c>
      <c r="B1291" s="325">
        <f t="shared" si="104"/>
        <v>0.87120000000001419</v>
      </c>
      <c r="C1291" s="167">
        <f t="shared" si="100"/>
        <v>61.823999999993191</v>
      </c>
      <c r="D1291" s="167">
        <f>IF('Lineær programmering opg 4'!$M$4=0,"-",(-A1291+'Lineær programmering opg 4'!$M$4)/'Lineær programmering opg 4'!$K$4*-1)</f>
        <v>61.823999999993191</v>
      </c>
      <c r="E1291" s="167">
        <f>IF('Lineær programmering opg 4'!$M$5=0,"-",(-A1291+'Lineær programmering opg 4'!$M$5)/'Lineær programmering opg 4'!$K$5*-1)</f>
        <v>143.18399999999747</v>
      </c>
      <c r="F1291" s="167" t="str">
        <f>IF('Lineær programmering opg 4'!$E$6=0,"-",(-A1291+'Lineær programmering opg 4'!$M$6)/'Lineær programmering opg 4'!$K$6*-1)</f>
        <v>-</v>
      </c>
      <c r="G1291" s="167" t="str">
        <f>IF('Lineær programmering opg 4'!$D$7=0,"-",((-A1291+'Lineær programmering opg 4'!$M$7)/'Lineær programmering opg 4'!$K$7)*-1)</f>
        <v>-</v>
      </c>
      <c r="H1291" s="167" t="str">
        <f>IF('Lineær programmering opg 4'!$C$8=0,"-",((-A1291+'Lineær programmering opg 4'!$M$8)/'Lineær programmering opg 4'!$K$8)*-1)</f>
        <v>-</v>
      </c>
      <c r="I1291" s="167" t="str">
        <f>IF('Lineær programmering opg 4'!$D$8=0,"-",'Lineær programmering opg 4'!$G$8)</f>
        <v>-</v>
      </c>
      <c r="J1291" s="295">
        <f>A1291*'Lineær programmering opg 4'!$C$11+Datatabel!C1291*'Lineær programmering opg 4'!$D$11</f>
        <v>30182.399999999318</v>
      </c>
      <c r="K1291" s="9">
        <f t="shared" si="102"/>
        <v>0</v>
      </c>
      <c r="L1291" s="9">
        <f t="shared" si="103"/>
        <v>0</v>
      </c>
    </row>
    <row r="1292" spans="1:12" ht="15" x14ac:dyDescent="0.25">
      <c r="A1292" s="167">
        <f t="shared" si="101"/>
        <v>209.0640000000034</v>
      </c>
      <c r="B1292" s="325">
        <f t="shared" si="104"/>
        <v>0.8711000000000142</v>
      </c>
      <c r="C1292" s="167">
        <f t="shared" si="100"/>
        <v>61.871999999993193</v>
      </c>
      <c r="D1292" s="167">
        <f>IF('Lineær programmering opg 4'!$M$4=0,"-",(-A1292+'Lineær programmering opg 4'!$M$4)/'Lineær programmering opg 4'!$K$4*-1)</f>
        <v>61.871999999993193</v>
      </c>
      <c r="E1292" s="167">
        <f>IF('Lineær programmering opg 4'!$M$5=0,"-",(-A1292+'Lineær programmering opg 4'!$M$5)/'Lineær programmering opg 4'!$K$5*-1)</f>
        <v>143.20199999999747</v>
      </c>
      <c r="F1292" s="167" t="str">
        <f>IF('Lineær programmering opg 4'!$E$6=0,"-",(-A1292+'Lineær programmering opg 4'!$M$6)/'Lineær programmering opg 4'!$K$6*-1)</f>
        <v>-</v>
      </c>
      <c r="G1292" s="167" t="str">
        <f>IF('Lineær programmering opg 4'!$D$7=0,"-",((-A1292+'Lineær programmering opg 4'!$M$7)/'Lineær programmering opg 4'!$K$7)*-1)</f>
        <v>-</v>
      </c>
      <c r="H1292" s="167" t="str">
        <f>IF('Lineær programmering opg 4'!$C$8=0,"-",((-A1292+'Lineær programmering opg 4'!$M$8)/'Lineær programmering opg 4'!$K$8)*-1)</f>
        <v>-</v>
      </c>
      <c r="I1292" s="167" t="str">
        <f>IF('Lineær programmering opg 4'!$D$8=0,"-",'Lineær programmering opg 4'!$G$8)</f>
        <v>-</v>
      </c>
      <c r="J1292" s="295">
        <f>A1292*'Lineær programmering opg 4'!$C$11+Datatabel!C1292*'Lineær programmering opg 4'!$D$11</f>
        <v>30187.19999999932</v>
      </c>
      <c r="K1292" s="9">
        <f t="shared" si="102"/>
        <v>0</v>
      </c>
      <c r="L1292" s="9">
        <f t="shared" si="103"/>
        <v>0</v>
      </c>
    </row>
    <row r="1293" spans="1:12" ht="15" x14ac:dyDescent="0.25">
      <c r="A1293" s="167">
        <f t="shared" si="101"/>
        <v>209.0400000000034</v>
      </c>
      <c r="B1293" s="325">
        <f t="shared" si="104"/>
        <v>0.87100000000001421</v>
      </c>
      <c r="C1293" s="167">
        <f t="shared" si="100"/>
        <v>61.919999999993195</v>
      </c>
      <c r="D1293" s="167">
        <f>IF('Lineær programmering opg 4'!$M$4=0,"-",(-A1293+'Lineær programmering opg 4'!$M$4)/'Lineær programmering opg 4'!$K$4*-1)</f>
        <v>61.919999999993195</v>
      </c>
      <c r="E1293" s="167">
        <f>IF('Lineær programmering opg 4'!$M$5=0,"-",(-A1293+'Lineær programmering opg 4'!$M$5)/'Lineær programmering opg 4'!$K$5*-1)</f>
        <v>143.21999999999747</v>
      </c>
      <c r="F1293" s="167" t="str">
        <f>IF('Lineær programmering opg 4'!$E$6=0,"-",(-A1293+'Lineær programmering opg 4'!$M$6)/'Lineær programmering opg 4'!$K$6*-1)</f>
        <v>-</v>
      </c>
      <c r="G1293" s="167" t="str">
        <f>IF('Lineær programmering opg 4'!$D$7=0,"-",((-A1293+'Lineær programmering opg 4'!$M$7)/'Lineær programmering opg 4'!$K$7)*-1)</f>
        <v>-</v>
      </c>
      <c r="H1293" s="167" t="str">
        <f>IF('Lineær programmering opg 4'!$C$8=0,"-",((-A1293+'Lineær programmering opg 4'!$M$8)/'Lineær programmering opg 4'!$K$8)*-1)</f>
        <v>-</v>
      </c>
      <c r="I1293" s="167" t="str">
        <f>IF('Lineær programmering opg 4'!$D$8=0,"-",'Lineær programmering opg 4'!$G$8)</f>
        <v>-</v>
      </c>
      <c r="J1293" s="295">
        <f>A1293*'Lineær programmering opg 4'!$C$11+Datatabel!C1293*'Lineær programmering opg 4'!$D$11</f>
        <v>30191.999999999323</v>
      </c>
      <c r="K1293" s="9">
        <f t="shared" si="102"/>
        <v>0</v>
      </c>
      <c r="L1293" s="9">
        <f t="shared" si="103"/>
        <v>0</v>
      </c>
    </row>
    <row r="1294" spans="1:12" ht="15" x14ac:dyDescent="0.25">
      <c r="A1294" s="167">
        <f t="shared" si="101"/>
        <v>209.0160000000034</v>
      </c>
      <c r="B1294" s="325">
        <f t="shared" si="104"/>
        <v>0.87090000000001422</v>
      </c>
      <c r="C1294" s="167">
        <f t="shared" si="100"/>
        <v>61.967999999993197</v>
      </c>
      <c r="D1294" s="167">
        <f>IF('Lineær programmering opg 4'!$M$4=0,"-",(-A1294+'Lineær programmering opg 4'!$M$4)/'Lineær programmering opg 4'!$K$4*-1)</f>
        <v>61.967999999993197</v>
      </c>
      <c r="E1294" s="167">
        <f>IF('Lineær programmering opg 4'!$M$5=0,"-",(-A1294+'Lineær programmering opg 4'!$M$5)/'Lineær programmering opg 4'!$K$5*-1)</f>
        <v>143.23799999999747</v>
      </c>
      <c r="F1294" s="167" t="str">
        <f>IF('Lineær programmering opg 4'!$E$6=0,"-",(-A1294+'Lineær programmering opg 4'!$M$6)/'Lineær programmering opg 4'!$K$6*-1)</f>
        <v>-</v>
      </c>
      <c r="G1294" s="167" t="str">
        <f>IF('Lineær programmering opg 4'!$D$7=0,"-",((-A1294+'Lineær programmering opg 4'!$M$7)/'Lineær programmering opg 4'!$K$7)*-1)</f>
        <v>-</v>
      </c>
      <c r="H1294" s="167" t="str">
        <f>IF('Lineær programmering opg 4'!$C$8=0,"-",((-A1294+'Lineær programmering opg 4'!$M$8)/'Lineær programmering opg 4'!$K$8)*-1)</f>
        <v>-</v>
      </c>
      <c r="I1294" s="167" t="str">
        <f>IF('Lineær programmering opg 4'!$D$8=0,"-",'Lineær programmering opg 4'!$G$8)</f>
        <v>-</v>
      </c>
      <c r="J1294" s="295">
        <f>A1294*'Lineær programmering opg 4'!$C$11+Datatabel!C1294*'Lineær programmering opg 4'!$D$11</f>
        <v>30196.799999999319</v>
      </c>
      <c r="K1294" s="9">
        <f t="shared" si="102"/>
        <v>0</v>
      </c>
      <c r="L1294" s="9">
        <f t="shared" si="103"/>
        <v>0</v>
      </c>
    </row>
    <row r="1295" spans="1:12" ht="15" x14ac:dyDescent="0.25">
      <c r="A1295" s="167">
        <f t="shared" si="101"/>
        <v>208.99200000000343</v>
      </c>
      <c r="B1295" s="325">
        <f t="shared" si="104"/>
        <v>0.87080000000001423</v>
      </c>
      <c r="C1295" s="167">
        <f t="shared" si="100"/>
        <v>62.015999999993142</v>
      </c>
      <c r="D1295" s="167">
        <f>IF('Lineær programmering opg 4'!$M$4=0,"-",(-A1295+'Lineær programmering opg 4'!$M$4)/'Lineær programmering opg 4'!$K$4*-1)</f>
        <v>62.015999999993142</v>
      </c>
      <c r="E1295" s="167">
        <f>IF('Lineær programmering opg 4'!$M$5=0,"-",(-A1295+'Lineær programmering opg 4'!$M$5)/'Lineær programmering opg 4'!$K$5*-1)</f>
        <v>143.25599999999744</v>
      </c>
      <c r="F1295" s="167" t="str">
        <f>IF('Lineær programmering opg 4'!$E$6=0,"-",(-A1295+'Lineær programmering opg 4'!$M$6)/'Lineær programmering opg 4'!$K$6*-1)</f>
        <v>-</v>
      </c>
      <c r="G1295" s="167" t="str">
        <f>IF('Lineær programmering opg 4'!$D$7=0,"-",((-A1295+'Lineær programmering opg 4'!$M$7)/'Lineær programmering opg 4'!$K$7)*-1)</f>
        <v>-</v>
      </c>
      <c r="H1295" s="167" t="str">
        <f>IF('Lineær programmering opg 4'!$C$8=0,"-",((-A1295+'Lineær programmering opg 4'!$M$8)/'Lineær programmering opg 4'!$K$8)*-1)</f>
        <v>-</v>
      </c>
      <c r="I1295" s="167" t="str">
        <f>IF('Lineær programmering opg 4'!$D$8=0,"-",'Lineær programmering opg 4'!$G$8)</f>
        <v>-</v>
      </c>
      <c r="J1295" s="295">
        <f>A1295*'Lineær programmering opg 4'!$C$11+Datatabel!C1295*'Lineær programmering opg 4'!$D$11</f>
        <v>30201.599999999315</v>
      </c>
      <c r="K1295" s="9">
        <f t="shared" si="102"/>
        <v>0</v>
      </c>
      <c r="L1295" s="9">
        <f t="shared" si="103"/>
        <v>0</v>
      </c>
    </row>
    <row r="1296" spans="1:12" ht="15" x14ac:dyDescent="0.25">
      <c r="A1296" s="167">
        <f t="shared" si="101"/>
        <v>208.96800000000343</v>
      </c>
      <c r="B1296" s="325">
        <f t="shared" si="104"/>
        <v>0.87070000000001424</v>
      </c>
      <c r="C1296" s="167">
        <f t="shared" si="100"/>
        <v>62.063999999993143</v>
      </c>
      <c r="D1296" s="167">
        <f>IF('Lineær programmering opg 4'!$M$4=0,"-",(-A1296+'Lineær programmering opg 4'!$M$4)/'Lineær programmering opg 4'!$K$4*-1)</f>
        <v>62.063999999993143</v>
      </c>
      <c r="E1296" s="167">
        <f>IF('Lineær programmering opg 4'!$M$5=0,"-",(-A1296+'Lineær programmering opg 4'!$M$5)/'Lineær programmering opg 4'!$K$5*-1)</f>
        <v>143.27399999999744</v>
      </c>
      <c r="F1296" s="167" t="str">
        <f>IF('Lineær programmering opg 4'!$E$6=0,"-",(-A1296+'Lineær programmering opg 4'!$M$6)/'Lineær programmering opg 4'!$K$6*-1)</f>
        <v>-</v>
      </c>
      <c r="G1296" s="167" t="str">
        <f>IF('Lineær programmering opg 4'!$D$7=0,"-",((-A1296+'Lineær programmering opg 4'!$M$7)/'Lineær programmering opg 4'!$K$7)*-1)</f>
        <v>-</v>
      </c>
      <c r="H1296" s="167" t="str">
        <f>IF('Lineær programmering opg 4'!$C$8=0,"-",((-A1296+'Lineær programmering opg 4'!$M$8)/'Lineær programmering opg 4'!$K$8)*-1)</f>
        <v>-</v>
      </c>
      <c r="I1296" s="167" t="str">
        <f>IF('Lineær programmering opg 4'!$D$8=0,"-",'Lineær programmering opg 4'!$G$8)</f>
        <v>-</v>
      </c>
      <c r="J1296" s="295">
        <f>A1296*'Lineær programmering opg 4'!$C$11+Datatabel!C1296*'Lineær programmering opg 4'!$D$11</f>
        <v>30206.39999999931</v>
      </c>
      <c r="K1296" s="9">
        <f t="shared" si="102"/>
        <v>0</v>
      </c>
      <c r="L1296" s="9">
        <f t="shared" si="103"/>
        <v>0</v>
      </c>
    </row>
    <row r="1297" spans="1:12" ht="15" x14ac:dyDescent="0.25">
      <c r="A1297" s="167">
        <f t="shared" si="101"/>
        <v>208.94400000000343</v>
      </c>
      <c r="B1297" s="325">
        <f t="shared" si="104"/>
        <v>0.87060000000001425</v>
      </c>
      <c r="C1297" s="167">
        <f t="shared" si="100"/>
        <v>62.111999999993145</v>
      </c>
      <c r="D1297" s="167">
        <f>IF('Lineær programmering opg 4'!$M$4=0,"-",(-A1297+'Lineær programmering opg 4'!$M$4)/'Lineær programmering opg 4'!$K$4*-1)</f>
        <v>62.111999999993145</v>
      </c>
      <c r="E1297" s="167">
        <f>IF('Lineær programmering opg 4'!$M$5=0,"-",(-A1297+'Lineær programmering opg 4'!$M$5)/'Lineær programmering opg 4'!$K$5*-1)</f>
        <v>143.29199999999744</v>
      </c>
      <c r="F1297" s="167" t="str">
        <f>IF('Lineær programmering opg 4'!$E$6=0,"-",(-A1297+'Lineær programmering opg 4'!$M$6)/'Lineær programmering opg 4'!$K$6*-1)</f>
        <v>-</v>
      </c>
      <c r="G1297" s="167" t="str">
        <f>IF('Lineær programmering opg 4'!$D$7=0,"-",((-A1297+'Lineær programmering opg 4'!$M$7)/'Lineær programmering opg 4'!$K$7)*-1)</f>
        <v>-</v>
      </c>
      <c r="H1297" s="167" t="str">
        <f>IF('Lineær programmering opg 4'!$C$8=0,"-",((-A1297+'Lineær programmering opg 4'!$M$8)/'Lineær programmering opg 4'!$K$8)*-1)</f>
        <v>-</v>
      </c>
      <c r="I1297" s="167" t="str">
        <f>IF('Lineær programmering opg 4'!$D$8=0,"-",'Lineær programmering opg 4'!$G$8)</f>
        <v>-</v>
      </c>
      <c r="J1297" s="295">
        <f>A1297*'Lineær programmering opg 4'!$C$11+Datatabel!C1297*'Lineær programmering opg 4'!$D$11</f>
        <v>30211.199999999313</v>
      </c>
      <c r="K1297" s="9">
        <f t="shared" si="102"/>
        <v>0</v>
      </c>
      <c r="L1297" s="9">
        <f t="shared" si="103"/>
        <v>0</v>
      </c>
    </row>
    <row r="1298" spans="1:12" ht="15" x14ac:dyDescent="0.25">
      <c r="A1298" s="167">
        <f t="shared" si="101"/>
        <v>208.92000000000343</v>
      </c>
      <c r="B1298" s="325">
        <f t="shared" si="104"/>
        <v>0.87050000000001426</v>
      </c>
      <c r="C1298" s="167">
        <f t="shared" si="100"/>
        <v>62.159999999993147</v>
      </c>
      <c r="D1298" s="167">
        <f>IF('Lineær programmering opg 4'!$M$4=0,"-",(-A1298+'Lineær programmering opg 4'!$M$4)/'Lineær programmering opg 4'!$K$4*-1)</f>
        <v>62.159999999993147</v>
      </c>
      <c r="E1298" s="167">
        <f>IF('Lineær programmering opg 4'!$M$5=0,"-",(-A1298+'Lineær programmering opg 4'!$M$5)/'Lineær programmering opg 4'!$K$5*-1)</f>
        <v>143.30999999999744</v>
      </c>
      <c r="F1298" s="167" t="str">
        <f>IF('Lineær programmering opg 4'!$E$6=0,"-",(-A1298+'Lineær programmering opg 4'!$M$6)/'Lineær programmering opg 4'!$K$6*-1)</f>
        <v>-</v>
      </c>
      <c r="G1298" s="167" t="str">
        <f>IF('Lineær programmering opg 4'!$D$7=0,"-",((-A1298+'Lineær programmering opg 4'!$M$7)/'Lineær programmering opg 4'!$K$7)*-1)</f>
        <v>-</v>
      </c>
      <c r="H1298" s="167" t="str">
        <f>IF('Lineær programmering opg 4'!$C$8=0,"-",((-A1298+'Lineær programmering opg 4'!$M$8)/'Lineær programmering opg 4'!$K$8)*-1)</f>
        <v>-</v>
      </c>
      <c r="I1298" s="167" t="str">
        <f>IF('Lineær programmering opg 4'!$D$8=0,"-",'Lineær programmering opg 4'!$G$8)</f>
        <v>-</v>
      </c>
      <c r="J1298" s="295">
        <f>A1298*'Lineær programmering opg 4'!$C$11+Datatabel!C1298*'Lineær programmering opg 4'!$D$11</f>
        <v>30215.999999999316</v>
      </c>
      <c r="K1298" s="9">
        <f t="shared" si="102"/>
        <v>0</v>
      </c>
      <c r="L1298" s="9">
        <f t="shared" si="103"/>
        <v>0</v>
      </c>
    </row>
    <row r="1299" spans="1:12" ht="15" x14ac:dyDescent="0.25">
      <c r="A1299" s="167">
        <f t="shared" si="101"/>
        <v>208.89600000000343</v>
      </c>
      <c r="B1299" s="325">
        <f t="shared" si="104"/>
        <v>0.87040000000001427</v>
      </c>
      <c r="C1299" s="167">
        <f t="shared" si="100"/>
        <v>62.207999999993149</v>
      </c>
      <c r="D1299" s="167">
        <f>IF('Lineær programmering opg 4'!$M$4=0,"-",(-A1299+'Lineær programmering opg 4'!$M$4)/'Lineær programmering opg 4'!$K$4*-1)</f>
        <v>62.207999999993149</v>
      </c>
      <c r="E1299" s="167">
        <f>IF('Lineær programmering opg 4'!$M$5=0,"-",(-A1299+'Lineær programmering opg 4'!$M$5)/'Lineær programmering opg 4'!$K$5*-1)</f>
        <v>143.32799999999745</v>
      </c>
      <c r="F1299" s="167" t="str">
        <f>IF('Lineær programmering opg 4'!$E$6=0,"-",(-A1299+'Lineær programmering opg 4'!$M$6)/'Lineær programmering opg 4'!$K$6*-1)</f>
        <v>-</v>
      </c>
      <c r="G1299" s="167" t="str">
        <f>IF('Lineær programmering opg 4'!$D$7=0,"-",((-A1299+'Lineær programmering opg 4'!$M$7)/'Lineær programmering opg 4'!$K$7)*-1)</f>
        <v>-</v>
      </c>
      <c r="H1299" s="167" t="str">
        <f>IF('Lineær programmering opg 4'!$C$8=0,"-",((-A1299+'Lineær programmering opg 4'!$M$8)/'Lineær programmering opg 4'!$K$8)*-1)</f>
        <v>-</v>
      </c>
      <c r="I1299" s="167" t="str">
        <f>IF('Lineær programmering opg 4'!$D$8=0,"-",'Lineær programmering opg 4'!$G$8)</f>
        <v>-</v>
      </c>
      <c r="J1299" s="295">
        <f>A1299*'Lineær programmering opg 4'!$C$11+Datatabel!C1299*'Lineær programmering opg 4'!$D$11</f>
        <v>30220.799999999319</v>
      </c>
      <c r="K1299" s="9">
        <f t="shared" si="102"/>
        <v>0</v>
      </c>
      <c r="L1299" s="9">
        <f t="shared" si="103"/>
        <v>0</v>
      </c>
    </row>
    <row r="1300" spans="1:12" ht="15" x14ac:dyDescent="0.25">
      <c r="A1300" s="167">
        <f t="shared" si="101"/>
        <v>208.87200000000342</v>
      </c>
      <c r="B1300" s="325">
        <f t="shared" si="104"/>
        <v>0.87030000000001428</v>
      </c>
      <c r="C1300" s="167">
        <f t="shared" si="100"/>
        <v>62.255999999993151</v>
      </c>
      <c r="D1300" s="167">
        <f>IF('Lineær programmering opg 4'!$M$4=0,"-",(-A1300+'Lineær programmering opg 4'!$M$4)/'Lineær programmering opg 4'!$K$4*-1)</f>
        <v>62.255999999993151</v>
      </c>
      <c r="E1300" s="167">
        <f>IF('Lineær programmering opg 4'!$M$5=0,"-",(-A1300+'Lineær programmering opg 4'!$M$5)/'Lineær programmering opg 4'!$K$5*-1)</f>
        <v>143.34599999999745</v>
      </c>
      <c r="F1300" s="167" t="str">
        <f>IF('Lineær programmering opg 4'!$E$6=0,"-",(-A1300+'Lineær programmering opg 4'!$M$6)/'Lineær programmering opg 4'!$K$6*-1)</f>
        <v>-</v>
      </c>
      <c r="G1300" s="167" t="str">
        <f>IF('Lineær programmering opg 4'!$D$7=0,"-",((-A1300+'Lineær programmering opg 4'!$M$7)/'Lineær programmering opg 4'!$K$7)*-1)</f>
        <v>-</v>
      </c>
      <c r="H1300" s="167" t="str">
        <f>IF('Lineær programmering opg 4'!$C$8=0,"-",((-A1300+'Lineær programmering opg 4'!$M$8)/'Lineær programmering opg 4'!$K$8)*-1)</f>
        <v>-</v>
      </c>
      <c r="I1300" s="167" t="str">
        <f>IF('Lineær programmering opg 4'!$D$8=0,"-",'Lineær programmering opg 4'!$G$8)</f>
        <v>-</v>
      </c>
      <c r="J1300" s="295">
        <f>A1300*'Lineær programmering opg 4'!$C$11+Datatabel!C1300*'Lineær programmering opg 4'!$D$11</f>
        <v>30225.599999999315</v>
      </c>
      <c r="K1300" s="9">
        <f t="shared" si="102"/>
        <v>0</v>
      </c>
      <c r="L1300" s="9">
        <f t="shared" si="103"/>
        <v>0</v>
      </c>
    </row>
    <row r="1301" spans="1:12" ht="15" x14ac:dyDescent="0.25">
      <c r="A1301" s="167">
        <f t="shared" si="101"/>
        <v>208.84800000000342</v>
      </c>
      <c r="B1301" s="325">
        <f t="shared" si="104"/>
        <v>0.8702000000000143</v>
      </c>
      <c r="C1301" s="167">
        <f t="shared" si="100"/>
        <v>62.303999999993152</v>
      </c>
      <c r="D1301" s="167">
        <f>IF('Lineær programmering opg 4'!$M$4=0,"-",(-A1301+'Lineær programmering opg 4'!$M$4)/'Lineær programmering opg 4'!$K$4*-1)</f>
        <v>62.303999999993152</v>
      </c>
      <c r="E1301" s="167">
        <f>IF('Lineær programmering opg 4'!$M$5=0,"-",(-A1301+'Lineær programmering opg 4'!$M$5)/'Lineær programmering opg 4'!$K$5*-1)</f>
        <v>143.36399999999745</v>
      </c>
      <c r="F1301" s="167" t="str">
        <f>IF('Lineær programmering opg 4'!$E$6=0,"-",(-A1301+'Lineær programmering opg 4'!$M$6)/'Lineær programmering opg 4'!$K$6*-1)</f>
        <v>-</v>
      </c>
      <c r="G1301" s="167" t="str">
        <f>IF('Lineær programmering opg 4'!$D$7=0,"-",((-A1301+'Lineær programmering opg 4'!$M$7)/'Lineær programmering opg 4'!$K$7)*-1)</f>
        <v>-</v>
      </c>
      <c r="H1301" s="167" t="str">
        <f>IF('Lineær programmering opg 4'!$C$8=0,"-",((-A1301+'Lineær programmering opg 4'!$M$8)/'Lineær programmering opg 4'!$K$8)*-1)</f>
        <v>-</v>
      </c>
      <c r="I1301" s="167" t="str">
        <f>IF('Lineær programmering opg 4'!$D$8=0,"-",'Lineær programmering opg 4'!$G$8)</f>
        <v>-</v>
      </c>
      <c r="J1301" s="295">
        <f>A1301*'Lineær programmering opg 4'!$C$11+Datatabel!C1301*'Lineær programmering opg 4'!$D$11</f>
        <v>30230.399999999314</v>
      </c>
      <c r="K1301" s="9">
        <f t="shared" si="102"/>
        <v>0</v>
      </c>
      <c r="L1301" s="9">
        <f t="shared" si="103"/>
        <v>0</v>
      </c>
    </row>
    <row r="1302" spans="1:12" ht="15" x14ac:dyDescent="0.25">
      <c r="A1302" s="167">
        <f t="shared" si="101"/>
        <v>208.82400000000342</v>
      </c>
      <c r="B1302" s="325">
        <f t="shared" si="104"/>
        <v>0.87010000000001431</v>
      </c>
      <c r="C1302" s="167">
        <f t="shared" si="100"/>
        <v>62.351999999993154</v>
      </c>
      <c r="D1302" s="167">
        <f>IF('Lineær programmering opg 4'!$M$4=0,"-",(-A1302+'Lineær programmering opg 4'!$M$4)/'Lineær programmering opg 4'!$K$4*-1)</f>
        <v>62.351999999993154</v>
      </c>
      <c r="E1302" s="167">
        <f>IF('Lineær programmering opg 4'!$M$5=0,"-",(-A1302+'Lineær programmering opg 4'!$M$5)/'Lineær programmering opg 4'!$K$5*-1)</f>
        <v>143.38199999999745</v>
      </c>
      <c r="F1302" s="167" t="str">
        <f>IF('Lineær programmering opg 4'!$E$6=0,"-",(-A1302+'Lineær programmering opg 4'!$M$6)/'Lineær programmering opg 4'!$K$6*-1)</f>
        <v>-</v>
      </c>
      <c r="G1302" s="167" t="str">
        <f>IF('Lineær programmering opg 4'!$D$7=0,"-",((-A1302+'Lineær programmering opg 4'!$M$7)/'Lineær programmering opg 4'!$K$7)*-1)</f>
        <v>-</v>
      </c>
      <c r="H1302" s="167" t="str">
        <f>IF('Lineær programmering opg 4'!$C$8=0,"-",((-A1302+'Lineær programmering opg 4'!$M$8)/'Lineær programmering opg 4'!$K$8)*-1)</f>
        <v>-</v>
      </c>
      <c r="I1302" s="167" t="str">
        <f>IF('Lineær programmering opg 4'!$D$8=0,"-",'Lineær programmering opg 4'!$G$8)</f>
        <v>-</v>
      </c>
      <c r="J1302" s="295">
        <f>A1302*'Lineær programmering opg 4'!$C$11+Datatabel!C1302*'Lineær programmering opg 4'!$D$11</f>
        <v>30235.199999999317</v>
      </c>
      <c r="K1302" s="9">
        <f t="shared" si="102"/>
        <v>0</v>
      </c>
      <c r="L1302" s="9">
        <f t="shared" si="103"/>
        <v>0</v>
      </c>
    </row>
    <row r="1303" spans="1:12" ht="15" x14ac:dyDescent="0.25">
      <c r="A1303" s="167">
        <f t="shared" si="101"/>
        <v>208.80000000000342</v>
      </c>
      <c r="B1303" s="325">
        <f t="shared" si="104"/>
        <v>0.87000000000001432</v>
      </c>
      <c r="C1303" s="167">
        <f t="shared" si="100"/>
        <v>62.399999999993156</v>
      </c>
      <c r="D1303" s="167">
        <f>IF('Lineær programmering opg 4'!$M$4=0,"-",(-A1303+'Lineær programmering opg 4'!$M$4)/'Lineær programmering opg 4'!$K$4*-1)</f>
        <v>62.399999999993156</v>
      </c>
      <c r="E1303" s="167">
        <f>IF('Lineær programmering opg 4'!$M$5=0,"-",(-A1303+'Lineær programmering opg 4'!$M$5)/'Lineær programmering opg 4'!$K$5*-1)</f>
        <v>143.39999999999745</v>
      </c>
      <c r="F1303" s="167" t="str">
        <f>IF('Lineær programmering opg 4'!$E$6=0,"-",(-A1303+'Lineær programmering opg 4'!$M$6)/'Lineær programmering opg 4'!$K$6*-1)</f>
        <v>-</v>
      </c>
      <c r="G1303" s="167" t="str">
        <f>IF('Lineær programmering opg 4'!$D$7=0,"-",((-A1303+'Lineær programmering opg 4'!$M$7)/'Lineær programmering opg 4'!$K$7)*-1)</f>
        <v>-</v>
      </c>
      <c r="H1303" s="167" t="str">
        <f>IF('Lineær programmering opg 4'!$C$8=0,"-",((-A1303+'Lineær programmering opg 4'!$M$8)/'Lineær programmering opg 4'!$K$8)*-1)</f>
        <v>-</v>
      </c>
      <c r="I1303" s="167" t="str">
        <f>IF('Lineær programmering opg 4'!$D$8=0,"-",'Lineær programmering opg 4'!$G$8)</f>
        <v>-</v>
      </c>
      <c r="J1303" s="295">
        <f>A1303*'Lineær programmering opg 4'!$C$11+Datatabel!C1303*'Lineær programmering opg 4'!$D$11</f>
        <v>30239.999999999316</v>
      </c>
      <c r="K1303" s="9">
        <f t="shared" si="102"/>
        <v>0</v>
      </c>
      <c r="L1303" s="9">
        <f t="shared" si="103"/>
        <v>0</v>
      </c>
    </row>
    <row r="1304" spans="1:12" ht="15" x14ac:dyDescent="0.25">
      <c r="A1304" s="167">
        <f t="shared" si="101"/>
        <v>208.77600000000345</v>
      </c>
      <c r="B1304" s="325">
        <f t="shared" si="104"/>
        <v>0.86990000000001433</v>
      </c>
      <c r="C1304" s="167">
        <f t="shared" si="100"/>
        <v>62.447999999993101</v>
      </c>
      <c r="D1304" s="167">
        <f>IF('Lineær programmering opg 4'!$M$4=0,"-",(-A1304+'Lineær programmering opg 4'!$M$4)/'Lineær programmering opg 4'!$K$4*-1)</f>
        <v>62.447999999993101</v>
      </c>
      <c r="E1304" s="167">
        <f>IF('Lineær programmering opg 4'!$M$5=0,"-",(-A1304+'Lineær programmering opg 4'!$M$5)/'Lineær programmering opg 4'!$K$5*-1)</f>
        <v>143.41799999999742</v>
      </c>
      <c r="F1304" s="167" t="str">
        <f>IF('Lineær programmering opg 4'!$E$6=0,"-",(-A1304+'Lineær programmering opg 4'!$M$6)/'Lineær programmering opg 4'!$K$6*-1)</f>
        <v>-</v>
      </c>
      <c r="G1304" s="167" t="str">
        <f>IF('Lineær programmering opg 4'!$D$7=0,"-",((-A1304+'Lineær programmering opg 4'!$M$7)/'Lineær programmering opg 4'!$K$7)*-1)</f>
        <v>-</v>
      </c>
      <c r="H1304" s="167" t="str">
        <f>IF('Lineær programmering opg 4'!$C$8=0,"-",((-A1304+'Lineær programmering opg 4'!$M$8)/'Lineær programmering opg 4'!$K$8)*-1)</f>
        <v>-</v>
      </c>
      <c r="I1304" s="167" t="str">
        <f>IF('Lineær programmering opg 4'!$D$8=0,"-",'Lineær programmering opg 4'!$G$8)</f>
        <v>-</v>
      </c>
      <c r="J1304" s="295">
        <f>A1304*'Lineær programmering opg 4'!$C$11+Datatabel!C1304*'Lineær programmering opg 4'!$D$11</f>
        <v>30244.799999999312</v>
      </c>
      <c r="K1304" s="9">
        <f t="shared" si="102"/>
        <v>0</v>
      </c>
      <c r="L1304" s="9">
        <f t="shared" si="103"/>
        <v>0</v>
      </c>
    </row>
    <row r="1305" spans="1:12" ht="15" x14ac:dyDescent="0.25">
      <c r="A1305" s="167">
        <f t="shared" si="101"/>
        <v>208.75200000000345</v>
      </c>
      <c r="B1305" s="325">
        <f t="shared" si="104"/>
        <v>0.86980000000001434</v>
      </c>
      <c r="C1305" s="167">
        <f t="shared" si="100"/>
        <v>62.495999999993103</v>
      </c>
      <c r="D1305" s="167">
        <f>IF('Lineær programmering opg 4'!$M$4=0,"-",(-A1305+'Lineær programmering opg 4'!$M$4)/'Lineær programmering opg 4'!$K$4*-1)</f>
        <v>62.495999999993103</v>
      </c>
      <c r="E1305" s="167">
        <f>IF('Lineær programmering opg 4'!$M$5=0,"-",(-A1305+'Lineær programmering opg 4'!$M$5)/'Lineær programmering opg 4'!$K$5*-1)</f>
        <v>143.43599999999742</v>
      </c>
      <c r="F1305" s="167" t="str">
        <f>IF('Lineær programmering opg 4'!$E$6=0,"-",(-A1305+'Lineær programmering opg 4'!$M$6)/'Lineær programmering opg 4'!$K$6*-1)</f>
        <v>-</v>
      </c>
      <c r="G1305" s="167" t="str">
        <f>IF('Lineær programmering opg 4'!$D$7=0,"-",((-A1305+'Lineær programmering opg 4'!$M$7)/'Lineær programmering opg 4'!$K$7)*-1)</f>
        <v>-</v>
      </c>
      <c r="H1305" s="167" t="str">
        <f>IF('Lineær programmering opg 4'!$C$8=0,"-",((-A1305+'Lineær programmering opg 4'!$M$8)/'Lineær programmering opg 4'!$K$8)*-1)</f>
        <v>-</v>
      </c>
      <c r="I1305" s="167" t="str">
        <f>IF('Lineær programmering opg 4'!$D$8=0,"-",'Lineær programmering opg 4'!$G$8)</f>
        <v>-</v>
      </c>
      <c r="J1305" s="295">
        <f>A1305*'Lineær programmering opg 4'!$C$11+Datatabel!C1305*'Lineær programmering opg 4'!$D$11</f>
        <v>30249.599999999311</v>
      </c>
      <c r="K1305" s="9">
        <f t="shared" si="102"/>
        <v>0</v>
      </c>
      <c r="L1305" s="9">
        <f t="shared" si="103"/>
        <v>0</v>
      </c>
    </row>
    <row r="1306" spans="1:12" ht="15" x14ac:dyDescent="0.25">
      <c r="A1306" s="167">
        <f t="shared" si="101"/>
        <v>208.72800000000345</v>
      </c>
      <c r="B1306" s="325">
        <f t="shared" si="104"/>
        <v>0.86970000000001435</v>
      </c>
      <c r="C1306" s="167">
        <f t="shared" si="100"/>
        <v>62.543999999993105</v>
      </c>
      <c r="D1306" s="167">
        <f>IF('Lineær programmering opg 4'!$M$4=0,"-",(-A1306+'Lineær programmering opg 4'!$M$4)/'Lineær programmering opg 4'!$K$4*-1)</f>
        <v>62.543999999993105</v>
      </c>
      <c r="E1306" s="167">
        <f>IF('Lineær programmering opg 4'!$M$5=0,"-",(-A1306+'Lineær programmering opg 4'!$M$5)/'Lineær programmering opg 4'!$K$5*-1)</f>
        <v>143.45399999999742</v>
      </c>
      <c r="F1306" s="167" t="str">
        <f>IF('Lineær programmering opg 4'!$E$6=0,"-",(-A1306+'Lineær programmering opg 4'!$M$6)/'Lineær programmering opg 4'!$K$6*-1)</f>
        <v>-</v>
      </c>
      <c r="G1306" s="167" t="str">
        <f>IF('Lineær programmering opg 4'!$D$7=0,"-",((-A1306+'Lineær programmering opg 4'!$M$7)/'Lineær programmering opg 4'!$K$7)*-1)</f>
        <v>-</v>
      </c>
      <c r="H1306" s="167" t="str">
        <f>IF('Lineær programmering opg 4'!$C$8=0,"-",((-A1306+'Lineær programmering opg 4'!$M$8)/'Lineær programmering opg 4'!$K$8)*-1)</f>
        <v>-</v>
      </c>
      <c r="I1306" s="167" t="str">
        <f>IF('Lineær programmering opg 4'!$D$8=0,"-",'Lineær programmering opg 4'!$G$8)</f>
        <v>-</v>
      </c>
      <c r="J1306" s="295">
        <f>A1306*'Lineær programmering opg 4'!$C$11+Datatabel!C1306*'Lineær programmering opg 4'!$D$11</f>
        <v>30254.39999999931</v>
      </c>
      <c r="K1306" s="9">
        <f t="shared" si="102"/>
        <v>0</v>
      </c>
      <c r="L1306" s="9">
        <f t="shared" si="103"/>
        <v>0</v>
      </c>
    </row>
    <row r="1307" spans="1:12" ht="15" x14ac:dyDescent="0.25">
      <c r="A1307" s="167">
        <f t="shared" si="101"/>
        <v>208.70400000000345</v>
      </c>
      <c r="B1307" s="325">
        <f t="shared" si="104"/>
        <v>0.86960000000001436</v>
      </c>
      <c r="C1307" s="167">
        <f t="shared" si="100"/>
        <v>62.591999999993106</v>
      </c>
      <c r="D1307" s="167">
        <f>IF('Lineær programmering opg 4'!$M$4=0,"-",(-A1307+'Lineær programmering opg 4'!$M$4)/'Lineær programmering opg 4'!$K$4*-1)</f>
        <v>62.591999999993106</v>
      </c>
      <c r="E1307" s="167">
        <f>IF('Lineær programmering opg 4'!$M$5=0,"-",(-A1307+'Lineær programmering opg 4'!$M$5)/'Lineær programmering opg 4'!$K$5*-1)</f>
        <v>143.47199999999742</v>
      </c>
      <c r="F1307" s="167" t="str">
        <f>IF('Lineær programmering opg 4'!$E$6=0,"-",(-A1307+'Lineær programmering opg 4'!$M$6)/'Lineær programmering opg 4'!$K$6*-1)</f>
        <v>-</v>
      </c>
      <c r="G1307" s="167" t="str">
        <f>IF('Lineær programmering opg 4'!$D$7=0,"-",((-A1307+'Lineær programmering opg 4'!$M$7)/'Lineær programmering opg 4'!$K$7)*-1)</f>
        <v>-</v>
      </c>
      <c r="H1307" s="167" t="str">
        <f>IF('Lineær programmering opg 4'!$C$8=0,"-",((-A1307+'Lineær programmering opg 4'!$M$8)/'Lineær programmering opg 4'!$K$8)*-1)</f>
        <v>-</v>
      </c>
      <c r="I1307" s="167" t="str">
        <f>IF('Lineær programmering opg 4'!$D$8=0,"-",'Lineær programmering opg 4'!$G$8)</f>
        <v>-</v>
      </c>
      <c r="J1307" s="295">
        <f>A1307*'Lineær programmering opg 4'!$C$11+Datatabel!C1307*'Lineær programmering opg 4'!$D$11</f>
        <v>30259.19999999931</v>
      </c>
      <c r="K1307" s="9">
        <f t="shared" si="102"/>
        <v>0</v>
      </c>
      <c r="L1307" s="9">
        <f t="shared" si="103"/>
        <v>0</v>
      </c>
    </row>
    <row r="1308" spans="1:12" ht="15" x14ac:dyDescent="0.25">
      <c r="A1308" s="167">
        <f t="shared" si="101"/>
        <v>208.68000000000345</v>
      </c>
      <c r="B1308" s="325">
        <f t="shared" si="104"/>
        <v>0.86950000000001437</v>
      </c>
      <c r="C1308" s="167">
        <f t="shared" si="100"/>
        <v>62.639999999993108</v>
      </c>
      <c r="D1308" s="167">
        <f>IF('Lineær programmering opg 4'!$M$4=0,"-",(-A1308+'Lineær programmering opg 4'!$M$4)/'Lineær programmering opg 4'!$K$4*-1)</f>
        <v>62.639999999993108</v>
      </c>
      <c r="E1308" s="167">
        <f>IF('Lineær programmering opg 4'!$M$5=0,"-",(-A1308+'Lineær programmering opg 4'!$M$5)/'Lineær programmering opg 4'!$K$5*-1)</f>
        <v>143.48999999999742</v>
      </c>
      <c r="F1308" s="167" t="str">
        <f>IF('Lineær programmering opg 4'!$E$6=0,"-",(-A1308+'Lineær programmering opg 4'!$M$6)/'Lineær programmering opg 4'!$K$6*-1)</f>
        <v>-</v>
      </c>
      <c r="G1308" s="167" t="str">
        <f>IF('Lineær programmering opg 4'!$D$7=0,"-",((-A1308+'Lineær programmering opg 4'!$M$7)/'Lineær programmering opg 4'!$K$7)*-1)</f>
        <v>-</v>
      </c>
      <c r="H1308" s="167" t="str">
        <f>IF('Lineær programmering opg 4'!$C$8=0,"-",((-A1308+'Lineær programmering opg 4'!$M$8)/'Lineær programmering opg 4'!$K$8)*-1)</f>
        <v>-</v>
      </c>
      <c r="I1308" s="167" t="str">
        <f>IF('Lineær programmering opg 4'!$D$8=0,"-",'Lineær programmering opg 4'!$G$8)</f>
        <v>-</v>
      </c>
      <c r="J1308" s="295">
        <f>A1308*'Lineær programmering opg 4'!$C$11+Datatabel!C1308*'Lineær programmering opg 4'!$D$11</f>
        <v>30263.999999999312</v>
      </c>
      <c r="K1308" s="9">
        <f t="shared" si="102"/>
        <v>0</v>
      </c>
      <c r="L1308" s="9">
        <f t="shared" si="103"/>
        <v>0</v>
      </c>
    </row>
    <row r="1309" spans="1:12" ht="15" x14ac:dyDescent="0.25">
      <c r="A1309" s="167">
        <f t="shared" si="101"/>
        <v>208.65600000000344</v>
      </c>
      <c r="B1309" s="325">
        <f t="shared" si="104"/>
        <v>0.86940000000001438</v>
      </c>
      <c r="C1309" s="167">
        <f t="shared" si="100"/>
        <v>62.68799999999311</v>
      </c>
      <c r="D1309" s="167">
        <f>IF('Lineær programmering opg 4'!$M$4=0,"-",(-A1309+'Lineær programmering opg 4'!$M$4)/'Lineær programmering opg 4'!$K$4*-1)</f>
        <v>62.68799999999311</v>
      </c>
      <c r="E1309" s="167">
        <f>IF('Lineær programmering opg 4'!$M$5=0,"-",(-A1309+'Lineær programmering opg 4'!$M$5)/'Lineær programmering opg 4'!$K$5*-1)</f>
        <v>143.50799999999742</v>
      </c>
      <c r="F1309" s="167" t="str">
        <f>IF('Lineær programmering opg 4'!$E$6=0,"-",(-A1309+'Lineær programmering opg 4'!$M$6)/'Lineær programmering opg 4'!$K$6*-1)</f>
        <v>-</v>
      </c>
      <c r="G1309" s="167" t="str">
        <f>IF('Lineær programmering opg 4'!$D$7=0,"-",((-A1309+'Lineær programmering opg 4'!$M$7)/'Lineær programmering opg 4'!$K$7)*-1)</f>
        <v>-</v>
      </c>
      <c r="H1309" s="167" t="str">
        <f>IF('Lineær programmering opg 4'!$C$8=0,"-",((-A1309+'Lineær programmering opg 4'!$M$8)/'Lineær programmering opg 4'!$K$8)*-1)</f>
        <v>-</v>
      </c>
      <c r="I1309" s="167" t="str">
        <f>IF('Lineær programmering opg 4'!$D$8=0,"-",'Lineær programmering opg 4'!$G$8)</f>
        <v>-</v>
      </c>
      <c r="J1309" s="295">
        <f>A1309*'Lineær programmering opg 4'!$C$11+Datatabel!C1309*'Lineær programmering opg 4'!$D$11</f>
        <v>30268.799999999312</v>
      </c>
      <c r="K1309" s="9">
        <f t="shared" si="102"/>
        <v>0</v>
      </c>
      <c r="L1309" s="9">
        <f t="shared" si="103"/>
        <v>0</v>
      </c>
    </row>
    <row r="1310" spans="1:12" ht="15" x14ac:dyDescent="0.25">
      <c r="A1310" s="167">
        <f t="shared" si="101"/>
        <v>208.63200000000344</v>
      </c>
      <c r="B1310" s="325">
        <f t="shared" si="104"/>
        <v>0.86930000000001439</v>
      </c>
      <c r="C1310" s="167">
        <f t="shared" si="100"/>
        <v>62.735999999993112</v>
      </c>
      <c r="D1310" s="167">
        <f>IF('Lineær programmering opg 4'!$M$4=0,"-",(-A1310+'Lineær programmering opg 4'!$M$4)/'Lineær programmering opg 4'!$K$4*-1)</f>
        <v>62.735999999993112</v>
      </c>
      <c r="E1310" s="167">
        <f>IF('Lineær programmering opg 4'!$M$5=0,"-",(-A1310+'Lineær programmering opg 4'!$M$5)/'Lineær programmering opg 4'!$K$5*-1)</f>
        <v>143.52599999999742</v>
      </c>
      <c r="F1310" s="167" t="str">
        <f>IF('Lineær programmering opg 4'!$E$6=0,"-",(-A1310+'Lineær programmering opg 4'!$M$6)/'Lineær programmering opg 4'!$K$6*-1)</f>
        <v>-</v>
      </c>
      <c r="G1310" s="167" t="str">
        <f>IF('Lineær programmering opg 4'!$D$7=0,"-",((-A1310+'Lineær programmering opg 4'!$M$7)/'Lineær programmering opg 4'!$K$7)*-1)</f>
        <v>-</v>
      </c>
      <c r="H1310" s="167" t="str">
        <f>IF('Lineær programmering opg 4'!$C$8=0,"-",((-A1310+'Lineær programmering opg 4'!$M$8)/'Lineær programmering opg 4'!$K$8)*-1)</f>
        <v>-</v>
      </c>
      <c r="I1310" s="167" t="str">
        <f>IF('Lineær programmering opg 4'!$D$8=0,"-",'Lineær programmering opg 4'!$G$8)</f>
        <v>-</v>
      </c>
      <c r="J1310" s="295">
        <f>A1310*'Lineær programmering opg 4'!$C$11+Datatabel!C1310*'Lineær programmering opg 4'!$D$11</f>
        <v>30273.599999999307</v>
      </c>
      <c r="K1310" s="9">
        <f t="shared" si="102"/>
        <v>0</v>
      </c>
      <c r="L1310" s="9">
        <f t="shared" si="103"/>
        <v>0</v>
      </c>
    </row>
    <row r="1311" spans="1:12" ht="15" x14ac:dyDescent="0.25">
      <c r="A1311" s="167">
        <f t="shared" si="101"/>
        <v>208.60800000000347</v>
      </c>
      <c r="B1311" s="325">
        <f t="shared" si="104"/>
        <v>0.86920000000001441</v>
      </c>
      <c r="C1311" s="167">
        <f t="shared" si="100"/>
        <v>62.783999999993057</v>
      </c>
      <c r="D1311" s="167">
        <f>IF('Lineær programmering opg 4'!$M$4=0,"-",(-A1311+'Lineær programmering opg 4'!$M$4)/'Lineær programmering opg 4'!$K$4*-1)</f>
        <v>62.783999999993057</v>
      </c>
      <c r="E1311" s="167">
        <f>IF('Lineær programmering opg 4'!$M$5=0,"-",(-A1311+'Lineær programmering opg 4'!$M$5)/'Lineær programmering opg 4'!$K$5*-1)</f>
        <v>143.5439999999974</v>
      </c>
      <c r="F1311" s="167" t="str">
        <f>IF('Lineær programmering opg 4'!$E$6=0,"-",(-A1311+'Lineær programmering opg 4'!$M$6)/'Lineær programmering opg 4'!$K$6*-1)</f>
        <v>-</v>
      </c>
      <c r="G1311" s="167" t="str">
        <f>IF('Lineær programmering opg 4'!$D$7=0,"-",((-A1311+'Lineær programmering opg 4'!$M$7)/'Lineær programmering opg 4'!$K$7)*-1)</f>
        <v>-</v>
      </c>
      <c r="H1311" s="167" t="str">
        <f>IF('Lineær programmering opg 4'!$C$8=0,"-",((-A1311+'Lineær programmering opg 4'!$M$8)/'Lineær programmering opg 4'!$K$8)*-1)</f>
        <v>-</v>
      </c>
      <c r="I1311" s="167" t="str">
        <f>IF('Lineær programmering opg 4'!$D$8=0,"-",'Lineær programmering opg 4'!$G$8)</f>
        <v>-</v>
      </c>
      <c r="J1311" s="295">
        <f>A1311*'Lineær programmering opg 4'!$C$11+Datatabel!C1311*'Lineær programmering opg 4'!$D$11</f>
        <v>30278.399999999307</v>
      </c>
      <c r="K1311" s="9">
        <f t="shared" si="102"/>
        <v>0</v>
      </c>
      <c r="L1311" s="9">
        <f t="shared" si="103"/>
        <v>0</v>
      </c>
    </row>
    <row r="1312" spans="1:12" ht="15" x14ac:dyDescent="0.25">
      <c r="A1312" s="167">
        <f t="shared" si="101"/>
        <v>208.58400000000347</v>
      </c>
      <c r="B1312" s="325">
        <f t="shared" si="104"/>
        <v>0.86910000000001442</v>
      </c>
      <c r="C1312" s="167">
        <f t="shared" si="100"/>
        <v>62.831999999993059</v>
      </c>
      <c r="D1312" s="167">
        <f>IF('Lineær programmering opg 4'!$M$4=0,"-",(-A1312+'Lineær programmering opg 4'!$M$4)/'Lineær programmering opg 4'!$K$4*-1)</f>
        <v>62.831999999993059</v>
      </c>
      <c r="E1312" s="167">
        <f>IF('Lineær programmering opg 4'!$M$5=0,"-",(-A1312+'Lineær programmering opg 4'!$M$5)/'Lineær programmering opg 4'!$K$5*-1)</f>
        <v>143.5619999999974</v>
      </c>
      <c r="F1312" s="167" t="str">
        <f>IF('Lineær programmering opg 4'!$E$6=0,"-",(-A1312+'Lineær programmering opg 4'!$M$6)/'Lineær programmering opg 4'!$K$6*-1)</f>
        <v>-</v>
      </c>
      <c r="G1312" s="167" t="str">
        <f>IF('Lineær programmering opg 4'!$D$7=0,"-",((-A1312+'Lineær programmering opg 4'!$M$7)/'Lineær programmering opg 4'!$K$7)*-1)</f>
        <v>-</v>
      </c>
      <c r="H1312" s="167" t="str">
        <f>IF('Lineær programmering opg 4'!$C$8=0,"-",((-A1312+'Lineær programmering opg 4'!$M$8)/'Lineær programmering opg 4'!$K$8)*-1)</f>
        <v>-</v>
      </c>
      <c r="I1312" s="167" t="str">
        <f>IF('Lineær programmering opg 4'!$D$8=0,"-",'Lineær programmering opg 4'!$G$8)</f>
        <v>-</v>
      </c>
      <c r="J1312" s="295">
        <f>A1312*'Lineær programmering opg 4'!$C$11+Datatabel!C1312*'Lineær programmering opg 4'!$D$11</f>
        <v>30283.199999999306</v>
      </c>
      <c r="K1312" s="9">
        <f t="shared" si="102"/>
        <v>0</v>
      </c>
      <c r="L1312" s="9">
        <f t="shared" si="103"/>
        <v>0</v>
      </c>
    </row>
    <row r="1313" spans="1:12" ht="15" x14ac:dyDescent="0.25">
      <c r="A1313" s="167">
        <f t="shared" si="101"/>
        <v>208.56000000000347</v>
      </c>
      <c r="B1313" s="325">
        <f t="shared" si="104"/>
        <v>0.86900000000001443</v>
      </c>
      <c r="C1313" s="167">
        <f t="shared" si="100"/>
        <v>62.879999999993061</v>
      </c>
      <c r="D1313" s="167">
        <f>IF('Lineær programmering opg 4'!$M$4=0,"-",(-A1313+'Lineær programmering opg 4'!$M$4)/'Lineær programmering opg 4'!$K$4*-1)</f>
        <v>62.879999999993061</v>
      </c>
      <c r="E1313" s="167">
        <f>IF('Lineær programmering opg 4'!$M$5=0,"-",(-A1313+'Lineær programmering opg 4'!$M$5)/'Lineær programmering opg 4'!$K$5*-1)</f>
        <v>143.5799999999974</v>
      </c>
      <c r="F1313" s="167" t="str">
        <f>IF('Lineær programmering opg 4'!$E$6=0,"-",(-A1313+'Lineær programmering opg 4'!$M$6)/'Lineær programmering opg 4'!$K$6*-1)</f>
        <v>-</v>
      </c>
      <c r="G1313" s="167" t="str">
        <f>IF('Lineær programmering opg 4'!$D$7=0,"-",((-A1313+'Lineær programmering opg 4'!$M$7)/'Lineær programmering opg 4'!$K$7)*-1)</f>
        <v>-</v>
      </c>
      <c r="H1313" s="167" t="str">
        <f>IF('Lineær programmering opg 4'!$C$8=0,"-",((-A1313+'Lineær programmering opg 4'!$M$8)/'Lineær programmering opg 4'!$K$8)*-1)</f>
        <v>-</v>
      </c>
      <c r="I1313" s="167" t="str">
        <f>IF('Lineær programmering opg 4'!$D$8=0,"-",'Lineær programmering opg 4'!$G$8)</f>
        <v>-</v>
      </c>
      <c r="J1313" s="295">
        <f>A1313*'Lineær programmering opg 4'!$C$11+Datatabel!C1313*'Lineær programmering opg 4'!$D$11</f>
        <v>30287.999999999305</v>
      </c>
      <c r="K1313" s="9">
        <f t="shared" si="102"/>
        <v>0</v>
      </c>
      <c r="L1313" s="9">
        <f t="shared" si="103"/>
        <v>0</v>
      </c>
    </row>
    <row r="1314" spans="1:12" ht="15" x14ac:dyDescent="0.25">
      <c r="A1314" s="167">
        <f t="shared" si="101"/>
        <v>208.53600000000347</v>
      </c>
      <c r="B1314" s="325">
        <f t="shared" si="104"/>
        <v>0.86890000000001444</v>
      </c>
      <c r="C1314" s="167">
        <f t="shared" si="100"/>
        <v>62.927999999993062</v>
      </c>
      <c r="D1314" s="167">
        <f>IF('Lineær programmering opg 4'!$M$4=0,"-",(-A1314+'Lineær programmering opg 4'!$M$4)/'Lineær programmering opg 4'!$K$4*-1)</f>
        <v>62.927999999993062</v>
      </c>
      <c r="E1314" s="167">
        <f>IF('Lineær programmering opg 4'!$M$5=0,"-",(-A1314+'Lineær programmering opg 4'!$M$5)/'Lineær programmering opg 4'!$K$5*-1)</f>
        <v>143.5979999999974</v>
      </c>
      <c r="F1314" s="167" t="str">
        <f>IF('Lineær programmering opg 4'!$E$6=0,"-",(-A1314+'Lineær programmering opg 4'!$M$6)/'Lineær programmering opg 4'!$K$6*-1)</f>
        <v>-</v>
      </c>
      <c r="G1314" s="167" t="str">
        <f>IF('Lineær programmering opg 4'!$D$7=0,"-",((-A1314+'Lineær programmering opg 4'!$M$7)/'Lineær programmering opg 4'!$K$7)*-1)</f>
        <v>-</v>
      </c>
      <c r="H1314" s="167" t="str">
        <f>IF('Lineær programmering opg 4'!$C$8=0,"-",((-A1314+'Lineær programmering opg 4'!$M$8)/'Lineær programmering opg 4'!$K$8)*-1)</f>
        <v>-</v>
      </c>
      <c r="I1314" s="167" t="str">
        <f>IF('Lineær programmering opg 4'!$D$8=0,"-",'Lineær programmering opg 4'!$G$8)</f>
        <v>-</v>
      </c>
      <c r="J1314" s="295">
        <f>A1314*'Lineær programmering opg 4'!$C$11+Datatabel!C1314*'Lineær programmering opg 4'!$D$11</f>
        <v>30292.799999999308</v>
      </c>
      <c r="K1314" s="9">
        <f t="shared" si="102"/>
        <v>0</v>
      </c>
      <c r="L1314" s="9">
        <f t="shared" si="103"/>
        <v>0</v>
      </c>
    </row>
    <row r="1315" spans="1:12" ht="15" x14ac:dyDescent="0.25">
      <c r="A1315" s="167">
        <f t="shared" si="101"/>
        <v>208.51200000000347</v>
      </c>
      <c r="B1315" s="325">
        <f t="shared" si="104"/>
        <v>0.86880000000001445</v>
      </c>
      <c r="C1315" s="167">
        <f t="shared" si="100"/>
        <v>62.975999999993064</v>
      </c>
      <c r="D1315" s="167">
        <f>IF('Lineær programmering opg 4'!$M$4=0,"-",(-A1315+'Lineær programmering opg 4'!$M$4)/'Lineær programmering opg 4'!$K$4*-1)</f>
        <v>62.975999999993064</v>
      </c>
      <c r="E1315" s="167">
        <f>IF('Lineær programmering opg 4'!$M$5=0,"-",(-A1315+'Lineær programmering opg 4'!$M$5)/'Lineær programmering opg 4'!$K$5*-1)</f>
        <v>143.6159999999974</v>
      </c>
      <c r="F1315" s="167" t="str">
        <f>IF('Lineær programmering opg 4'!$E$6=0,"-",(-A1315+'Lineær programmering opg 4'!$M$6)/'Lineær programmering opg 4'!$K$6*-1)</f>
        <v>-</v>
      </c>
      <c r="G1315" s="167" t="str">
        <f>IF('Lineær programmering opg 4'!$D$7=0,"-",((-A1315+'Lineær programmering opg 4'!$M$7)/'Lineær programmering opg 4'!$K$7)*-1)</f>
        <v>-</v>
      </c>
      <c r="H1315" s="167" t="str">
        <f>IF('Lineær programmering opg 4'!$C$8=0,"-",((-A1315+'Lineær programmering opg 4'!$M$8)/'Lineær programmering opg 4'!$K$8)*-1)</f>
        <v>-</v>
      </c>
      <c r="I1315" s="167" t="str">
        <f>IF('Lineær programmering opg 4'!$D$8=0,"-",'Lineær programmering opg 4'!$G$8)</f>
        <v>-</v>
      </c>
      <c r="J1315" s="295">
        <f>A1315*'Lineær programmering opg 4'!$C$11+Datatabel!C1315*'Lineær programmering opg 4'!$D$11</f>
        <v>30297.599999999307</v>
      </c>
      <c r="K1315" s="9">
        <f t="shared" si="102"/>
        <v>0</v>
      </c>
      <c r="L1315" s="9">
        <f t="shared" si="103"/>
        <v>0</v>
      </c>
    </row>
    <row r="1316" spans="1:12" ht="15" x14ac:dyDescent="0.25">
      <c r="A1316" s="167">
        <f t="shared" si="101"/>
        <v>208.48800000000347</v>
      </c>
      <c r="B1316" s="325">
        <f t="shared" si="104"/>
        <v>0.86870000000001446</v>
      </c>
      <c r="C1316" s="167">
        <f t="shared" si="100"/>
        <v>63.023999999993066</v>
      </c>
      <c r="D1316" s="167">
        <f>IF('Lineær programmering opg 4'!$M$4=0,"-",(-A1316+'Lineær programmering opg 4'!$M$4)/'Lineær programmering opg 4'!$K$4*-1)</f>
        <v>63.023999999993066</v>
      </c>
      <c r="E1316" s="167">
        <f>IF('Lineær programmering opg 4'!$M$5=0,"-",(-A1316+'Lineær programmering opg 4'!$M$5)/'Lineær programmering opg 4'!$K$5*-1)</f>
        <v>143.6339999999974</v>
      </c>
      <c r="F1316" s="167" t="str">
        <f>IF('Lineær programmering opg 4'!$E$6=0,"-",(-A1316+'Lineær programmering opg 4'!$M$6)/'Lineær programmering opg 4'!$K$6*-1)</f>
        <v>-</v>
      </c>
      <c r="G1316" s="167" t="str">
        <f>IF('Lineær programmering opg 4'!$D$7=0,"-",((-A1316+'Lineær programmering opg 4'!$M$7)/'Lineær programmering opg 4'!$K$7)*-1)</f>
        <v>-</v>
      </c>
      <c r="H1316" s="167" t="str">
        <f>IF('Lineær programmering opg 4'!$C$8=0,"-",((-A1316+'Lineær programmering opg 4'!$M$8)/'Lineær programmering opg 4'!$K$8)*-1)</f>
        <v>-</v>
      </c>
      <c r="I1316" s="167" t="str">
        <f>IF('Lineær programmering opg 4'!$D$8=0,"-",'Lineær programmering opg 4'!$G$8)</f>
        <v>-</v>
      </c>
      <c r="J1316" s="295">
        <f>A1316*'Lineær programmering opg 4'!$C$11+Datatabel!C1316*'Lineær programmering opg 4'!$D$11</f>
        <v>30302.399999999303</v>
      </c>
      <c r="K1316" s="9">
        <f t="shared" si="102"/>
        <v>0</v>
      </c>
      <c r="L1316" s="9">
        <f t="shared" si="103"/>
        <v>0</v>
      </c>
    </row>
    <row r="1317" spans="1:12" ht="15" x14ac:dyDescent="0.25">
      <c r="A1317" s="167">
        <f t="shared" si="101"/>
        <v>208.46400000000347</v>
      </c>
      <c r="B1317" s="325">
        <f t="shared" si="104"/>
        <v>0.86860000000001447</v>
      </c>
      <c r="C1317" s="167">
        <f t="shared" si="100"/>
        <v>63.071999999993068</v>
      </c>
      <c r="D1317" s="167">
        <f>IF('Lineær programmering opg 4'!$M$4=0,"-",(-A1317+'Lineær programmering opg 4'!$M$4)/'Lineær programmering opg 4'!$K$4*-1)</f>
        <v>63.071999999993068</v>
      </c>
      <c r="E1317" s="167">
        <f>IF('Lineær programmering opg 4'!$M$5=0,"-",(-A1317+'Lineær programmering opg 4'!$M$5)/'Lineær programmering opg 4'!$K$5*-1)</f>
        <v>143.6519999999974</v>
      </c>
      <c r="F1317" s="167" t="str">
        <f>IF('Lineær programmering opg 4'!$E$6=0,"-",(-A1317+'Lineær programmering opg 4'!$M$6)/'Lineær programmering opg 4'!$K$6*-1)</f>
        <v>-</v>
      </c>
      <c r="G1317" s="167" t="str">
        <f>IF('Lineær programmering opg 4'!$D$7=0,"-",((-A1317+'Lineær programmering opg 4'!$M$7)/'Lineær programmering opg 4'!$K$7)*-1)</f>
        <v>-</v>
      </c>
      <c r="H1317" s="167" t="str">
        <f>IF('Lineær programmering opg 4'!$C$8=0,"-",((-A1317+'Lineær programmering opg 4'!$M$8)/'Lineær programmering opg 4'!$K$8)*-1)</f>
        <v>-</v>
      </c>
      <c r="I1317" s="167" t="str">
        <f>IF('Lineær programmering opg 4'!$D$8=0,"-",'Lineær programmering opg 4'!$G$8)</f>
        <v>-</v>
      </c>
      <c r="J1317" s="295">
        <f>A1317*'Lineær programmering opg 4'!$C$11+Datatabel!C1317*'Lineær programmering opg 4'!$D$11</f>
        <v>30307.199999999306</v>
      </c>
      <c r="K1317" s="9">
        <f t="shared" si="102"/>
        <v>0</v>
      </c>
      <c r="L1317" s="9">
        <f t="shared" si="103"/>
        <v>0</v>
      </c>
    </row>
    <row r="1318" spans="1:12" ht="15" x14ac:dyDescent="0.25">
      <c r="A1318" s="167">
        <f t="shared" si="101"/>
        <v>208.44000000000347</v>
      </c>
      <c r="B1318" s="325">
        <f t="shared" si="104"/>
        <v>0.86850000000001448</v>
      </c>
      <c r="C1318" s="167">
        <f t="shared" si="100"/>
        <v>63.11999999999307</v>
      </c>
      <c r="D1318" s="167">
        <f>IF('Lineær programmering opg 4'!$M$4=0,"-",(-A1318+'Lineær programmering opg 4'!$M$4)/'Lineær programmering opg 4'!$K$4*-1)</f>
        <v>63.11999999999307</v>
      </c>
      <c r="E1318" s="167">
        <f>IF('Lineær programmering opg 4'!$M$5=0,"-",(-A1318+'Lineær programmering opg 4'!$M$5)/'Lineær programmering opg 4'!$K$5*-1)</f>
        <v>143.6699999999974</v>
      </c>
      <c r="F1318" s="167" t="str">
        <f>IF('Lineær programmering opg 4'!$E$6=0,"-",(-A1318+'Lineær programmering opg 4'!$M$6)/'Lineær programmering opg 4'!$K$6*-1)</f>
        <v>-</v>
      </c>
      <c r="G1318" s="167" t="str">
        <f>IF('Lineær programmering opg 4'!$D$7=0,"-",((-A1318+'Lineær programmering opg 4'!$M$7)/'Lineær programmering opg 4'!$K$7)*-1)</f>
        <v>-</v>
      </c>
      <c r="H1318" s="167" t="str">
        <f>IF('Lineær programmering opg 4'!$C$8=0,"-",((-A1318+'Lineær programmering opg 4'!$M$8)/'Lineær programmering opg 4'!$K$8)*-1)</f>
        <v>-</v>
      </c>
      <c r="I1318" s="167" t="str">
        <f>IF('Lineær programmering opg 4'!$D$8=0,"-",'Lineær programmering opg 4'!$G$8)</f>
        <v>-</v>
      </c>
      <c r="J1318" s="295">
        <f>A1318*'Lineær programmering opg 4'!$C$11+Datatabel!C1318*'Lineær programmering opg 4'!$D$11</f>
        <v>30311.999999999305</v>
      </c>
      <c r="K1318" s="9">
        <f t="shared" si="102"/>
        <v>0</v>
      </c>
      <c r="L1318" s="9">
        <f t="shared" si="103"/>
        <v>0</v>
      </c>
    </row>
    <row r="1319" spans="1:12" ht="15" x14ac:dyDescent="0.25">
      <c r="A1319" s="167">
        <f t="shared" si="101"/>
        <v>208.41600000000346</v>
      </c>
      <c r="B1319" s="325">
        <f t="shared" si="104"/>
        <v>0.86840000000001449</v>
      </c>
      <c r="C1319" s="167">
        <f t="shared" si="100"/>
        <v>63.167999999993071</v>
      </c>
      <c r="D1319" s="167">
        <f>IF('Lineær programmering opg 4'!$M$4=0,"-",(-A1319+'Lineær programmering opg 4'!$M$4)/'Lineær programmering opg 4'!$K$4*-1)</f>
        <v>63.167999999993071</v>
      </c>
      <c r="E1319" s="167">
        <f>IF('Lineær programmering opg 4'!$M$5=0,"-",(-A1319+'Lineær programmering opg 4'!$M$5)/'Lineær programmering opg 4'!$K$5*-1)</f>
        <v>143.6879999999974</v>
      </c>
      <c r="F1319" s="167" t="str">
        <f>IF('Lineær programmering opg 4'!$E$6=0,"-",(-A1319+'Lineær programmering opg 4'!$M$6)/'Lineær programmering opg 4'!$K$6*-1)</f>
        <v>-</v>
      </c>
      <c r="G1319" s="167" t="str">
        <f>IF('Lineær programmering opg 4'!$D$7=0,"-",((-A1319+'Lineær programmering opg 4'!$M$7)/'Lineær programmering opg 4'!$K$7)*-1)</f>
        <v>-</v>
      </c>
      <c r="H1319" s="167" t="str">
        <f>IF('Lineær programmering opg 4'!$C$8=0,"-",((-A1319+'Lineær programmering opg 4'!$M$8)/'Lineær programmering opg 4'!$K$8)*-1)</f>
        <v>-</v>
      </c>
      <c r="I1319" s="167" t="str">
        <f>IF('Lineær programmering opg 4'!$D$8=0,"-",'Lineær programmering opg 4'!$G$8)</f>
        <v>-</v>
      </c>
      <c r="J1319" s="295">
        <f>A1319*'Lineær programmering opg 4'!$C$11+Datatabel!C1319*'Lineær programmering opg 4'!$D$11</f>
        <v>30316.799999999308</v>
      </c>
      <c r="K1319" s="9">
        <f t="shared" si="102"/>
        <v>0</v>
      </c>
      <c r="L1319" s="9">
        <f t="shared" si="103"/>
        <v>0</v>
      </c>
    </row>
    <row r="1320" spans="1:12" ht="15" x14ac:dyDescent="0.25">
      <c r="A1320" s="167">
        <f t="shared" si="101"/>
        <v>208.39200000000349</v>
      </c>
      <c r="B1320" s="325">
        <f t="shared" si="104"/>
        <v>0.8683000000000145</v>
      </c>
      <c r="C1320" s="167">
        <f t="shared" si="100"/>
        <v>63.215999999993016</v>
      </c>
      <c r="D1320" s="167">
        <f>IF('Lineær programmering opg 4'!$M$4=0,"-",(-A1320+'Lineær programmering opg 4'!$M$4)/'Lineær programmering opg 4'!$K$4*-1)</f>
        <v>63.215999999993016</v>
      </c>
      <c r="E1320" s="167">
        <f>IF('Lineær programmering opg 4'!$M$5=0,"-",(-A1320+'Lineær programmering opg 4'!$M$5)/'Lineær programmering opg 4'!$K$5*-1)</f>
        <v>143.7059999999974</v>
      </c>
      <c r="F1320" s="167" t="str">
        <f>IF('Lineær programmering opg 4'!$E$6=0,"-",(-A1320+'Lineær programmering opg 4'!$M$6)/'Lineær programmering opg 4'!$K$6*-1)</f>
        <v>-</v>
      </c>
      <c r="G1320" s="167" t="str">
        <f>IF('Lineær programmering opg 4'!$D$7=0,"-",((-A1320+'Lineær programmering opg 4'!$M$7)/'Lineær programmering opg 4'!$K$7)*-1)</f>
        <v>-</v>
      </c>
      <c r="H1320" s="167" t="str">
        <f>IF('Lineær programmering opg 4'!$C$8=0,"-",((-A1320+'Lineær programmering opg 4'!$M$8)/'Lineær programmering opg 4'!$K$8)*-1)</f>
        <v>-</v>
      </c>
      <c r="I1320" s="167" t="str">
        <f>IF('Lineær programmering opg 4'!$D$8=0,"-",'Lineær programmering opg 4'!$G$8)</f>
        <v>-</v>
      </c>
      <c r="J1320" s="295">
        <f>A1320*'Lineær programmering opg 4'!$C$11+Datatabel!C1320*'Lineær programmering opg 4'!$D$11</f>
        <v>30321.5999999993</v>
      </c>
      <c r="K1320" s="9">
        <f t="shared" si="102"/>
        <v>0</v>
      </c>
      <c r="L1320" s="9">
        <f t="shared" si="103"/>
        <v>0</v>
      </c>
    </row>
    <row r="1321" spans="1:12" ht="15" x14ac:dyDescent="0.25">
      <c r="A1321" s="167">
        <f t="shared" si="101"/>
        <v>208.36800000000349</v>
      </c>
      <c r="B1321" s="325">
        <f t="shared" si="104"/>
        <v>0.86820000000001452</v>
      </c>
      <c r="C1321" s="167">
        <f t="shared" si="100"/>
        <v>63.263999999993018</v>
      </c>
      <c r="D1321" s="167">
        <f>IF('Lineær programmering opg 4'!$M$4=0,"-",(-A1321+'Lineær programmering opg 4'!$M$4)/'Lineær programmering opg 4'!$K$4*-1)</f>
        <v>63.263999999993018</v>
      </c>
      <c r="E1321" s="167">
        <f>IF('Lineær programmering opg 4'!$M$5=0,"-",(-A1321+'Lineær programmering opg 4'!$M$5)/'Lineær programmering opg 4'!$K$5*-1)</f>
        <v>143.7239999999974</v>
      </c>
      <c r="F1321" s="167" t="str">
        <f>IF('Lineær programmering opg 4'!$E$6=0,"-",(-A1321+'Lineær programmering opg 4'!$M$6)/'Lineær programmering opg 4'!$K$6*-1)</f>
        <v>-</v>
      </c>
      <c r="G1321" s="167" t="str">
        <f>IF('Lineær programmering opg 4'!$D$7=0,"-",((-A1321+'Lineær programmering opg 4'!$M$7)/'Lineær programmering opg 4'!$K$7)*-1)</f>
        <v>-</v>
      </c>
      <c r="H1321" s="167" t="str">
        <f>IF('Lineær programmering opg 4'!$C$8=0,"-",((-A1321+'Lineær programmering opg 4'!$M$8)/'Lineær programmering opg 4'!$K$8)*-1)</f>
        <v>-</v>
      </c>
      <c r="I1321" s="167" t="str">
        <f>IF('Lineær programmering opg 4'!$D$8=0,"-",'Lineær programmering opg 4'!$G$8)</f>
        <v>-</v>
      </c>
      <c r="J1321" s="295">
        <f>A1321*'Lineær programmering opg 4'!$C$11+Datatabel!C1321*'Lineær programmering opg 4'!$D$11</f>
        <v>30326.399999999303</v>
      </c>
      <c r="K1321" s="9">
        <f t="shared" si="102"/>
        <v>0</v>
      </c>
      <c r="L1321" s="9">
        <f t="shared" si="103"/>
        <v>0</v>
      </c>
    </row>
    <row r="1322" spans="1:12" ht="15" x14ac:dyDescent="0.25">
      <c r="A1322" s="167">
        <f t="shared" si="101"/>
        <v>208.34400000000349</v>
      </c>
      <c r="B1322" s="325">
        <f t="shared" si="104"/>
        <v>0.86810000000001453</v>
      </c>
      <c r="C1322" s="167">
        <f t="shared" si="100"/>
        <v>63.31199999999302</v>
      </c>
      <c r="D1322" s="167">
        <f>IF('Lineær programmering opg 4'!$M$4=0,"-",(-A1322+'Lineær programmering opg 4'!$M$4)/'Lineær programmering opg 4'!$K$4*-1)</f>
        <v>63.31199999999302</v>
      </c>
      <c r="E1322" s="167">
        <f>IF('Lineær programmering opg 4'!$M$5=0,"-",(-A1322+'Lineær programmering opg 4'!$M$5)/'Lineær programmering opg 4'!$K$5*-1)</f>
        <v>143.7419999999974</v>
      </c>
      <c r="F1322" s="167" t="str">
        <f>IF('Lineær programmering opg 4'!$E$6=0,"-",(-A1322+'Lineær programmering opg 4'!$M$6)/'Lineær programmering opg 4'!$K$6*-1)</f>
        <v>-</v>
      </c>
      <c r="G1322" s="167" t="str">
        <f>IF('Lineær programmering opg 4'!$D$7=0,"-",((-A1322+'Lineær programmering opg 4'!$M$7)/'Lineær programmering opg 4'!$K$7)*-1)</f>
        <v>-</v>
      </c>
      <c r="H1322" s="167" t="str">
        <f>IF('Lineær programmering opg 4'!$C$8=0,"-",((-A1322+'Lineær programmering opg 4'!$M$8)/'Lineær programmering opg 4'!$K$8)*-1)</f>
        <v>-</v>
      </c>
      <c r="I1322" s="167" t="str">
        <f>IF('Lineær programmering opg 4'!$D$8=0,"-",'Lineær programmering opg 4'!$G$8)</f>
        <v>-</v>
      </c>
      <c r="J1322" s="295">
        <f>A1322*'Lineær programmering opg 4'!$C$11+Datatabel!C1322*'Lineær programmering opg 4'!$D$11</f>
        <v>30331.199999999306</v>
      </c>
      <c r="K1322" s="9">
        <f t="shared" si="102"/>
        <v>0</v>
      </c>
      <c r="L1322" s="9">
        <f t="shared" si="103"/>
        <v>0</v>
      </c>
    </row>
    <row r="1323" spans="1:12" ht="15" x14ac:dyDescent="0.25">
      <c r="A1323" s="167">
        <f t="shared" si="101"/>
        <v>208.32000000000349</v>
      </c>
      <c r="B1323" s="325">
        <f t="shared" si="104"/>
        <v>0.86800000000001454</v>
      </c>
      <c r="C1323" s="167">
        <f t="shared" si="100"/>
        <v>63.359999999993022</v>
      </c>
      <c r="D1323" s="167">
        <f>IF('Lineær programmering opg 4'!$M$4=0,"-",(-A1323+'Lineær programmering opg 4'!$M$4)/'Lineær programmering opg 4'!$K$4*-1)</f>
        <v>63.359999999993022</v>
      </c>
      <c r="E1323" s="167">
        <f>IF('Lineær programmering opg 4'!$M$5=0,"-",(-A1323+'Lineær programmering opg 4'!$M$5)/'Lineær programmering opg 4'!$K$5*-1)</f>
        <v>143.7599999999974</v>
      </c>
      <c r="F1323" s="167" t="str">
        <f>IF('Lineær programmering opg 4'!$E$6=0,"-",(-A1323+'Lineær programmering opg 4'!$M$6)/'Lineær programmering opg 4'!$K$6*-1)</f>
        <v>-</v>
      </c>
      <c r="G1323" s="167" t="str">
        <f>IF('Lineær programmering opg 4'!$D$7=0,"-",((-A1323+'Lineær programmering opg 4'!$M$7)/'Lineær programmering opg 4'!$K$7)*-1)</f>
        <v>-</v>
      </c>
      <c r="H1323" s="167" t="str">
        <f>IF('Lineær programmering opg 4'!$C$8=0,"-",((-A1323+'Lineær programmering opg 4'!$M$8)/'Lineær programmering opg 4'!$K$8)*-1)</f>
        <v>-</v>
      </c>
      <c r="I1323" s="167" t="str">
        <f>IF('Lineær programmering opg 4'!$D$8=0,"-",'Lineær programmering opg 4'!$G$8)</f>
        <v>-</v>
      </c>
      <c r="J1323" s="295">
        <f>A1323*'Lineær programmering opg 4'!$C$11+Datatabel!C1323*'Lineær programmering opg 4'!$D$11</f>
        <v>30335.999999999302</v>
      </c>
      <c r="K1323" s="9">
        <f t="shared" si="102"/>
        <v>0</v>
      </c>
      <c r="L1323" s="9">
        <f t="shared" si="103"/>
        <v>0</v>
      </c>
    </row>
    <row r="1324" spans="1:12" ht="15" x14ac:dyDescent="0.25">
      <c r="A1324" s="167">
        <f t="shared" si="101"/>
        <v>208.29600000000349</v>
      </c>
      <c r="B1324" s="325">
        <f t="shared" si="104"/>
        <v>0.86790000000001455</v>
      </c>
      <c r="C1324" s="167">
        <f t="shared" si="100"/>
        <v>63.407999999993024</v>
      </c>
      <c r="D1324" s="167">
        <f>IF('Lineær programmering opg 4'!$M$4=0,"-",(-A1324+'Lineær programmering opg 4'!$M$4)/'Lineær programmering opg 4'!$K$4*-1)</f>
        <v>63.407999999993024</v>
      </c>
      <c r="E1324" s="167">
        <f>IF('Lineær programmering opg 4'!$M$5=0,"-",(-A1324+'Lineær programmering opg 4'!$M$5)/'Lineær programmering opg 4'!$K$5*-1)</f>
        <v>143.77799999999741</v>
      </c>
      <c r="F1324" s="167" t="str">
        <f>IF('Lineær programmering opg 4'!$E$6=0,"-",(-A1324+'Lineær programmering opg 4'!$M$6)/'Lineær programmering opg 4'!$K$6*-1)</f>
        <v>-</v>
      </c>
      <c r="G1324" s="167" t="str">
        <f>IF('Lineær programmering opg 4'!$D$7=0,"-",((-A1324+'Lineær programmering opg 4'!$M$7)/'Lineær programmering opg 4'!$K$7)*-1)</f>
        <v>-</v>
      </c>
      <c r="H1324" s="167" t="str">
        <f>IF('Lineær programmering opg 4'!$C$8=0,"-",((-A1324+'Lineær programmering opg 4'!$M$8)/'Lineær programmering opg 4'!$K$8)*-1)</f>
        <v>-</v>
      </c>
      <c r="I1324" s="167" t="str">
        <f>IF('Lineær programmering opg 4'!$D$8=0,"-",'Lineær programmering opg 4'!$G$8)</f>
        <v>-</v>
      </c>
      <c r="J1324" s="295">
        <f>A1324*'Lineær programmering opg 4'!$C$11+Datatabel!C1324*'Lineær programmering opg 4'!$D$11</f>
        <v>30340.799999999301</v>
      </c>
      <c r="K1324" s="9">
        <f t="shared" si="102"/>
        <v>0</v>
      </c>
      <c r="L1324" s="9">
        <f t="shared" si="103"/>
        <v>0</v>
      </c>
    </row>
    <row r="1325" spans="1:12" ht="15" x14ac:dyDescent="0.25">
      <c r="A1325" s="167">
        <f t="shared" si="101"/>
        <v>208.27200000000349</v>
      </c>
      <c r="B1325" s="325">
        <f t="shared" si="104"/>
        <v>0.86780000000001456</v>
      </c>
      <c r="C1325" s="167">
        <f t="shared" si="100"/>
        <v>63.455999999993026</v>
      </c>
      <c r="D1325" s="167">
        <f>IF('Lineær programmering opg 4'!$M$4=0,"-",(-A1325+'Lineær programmering opg 4'!$M$4)/'Lineær programmering opg 4'!$K$4*-1)</f>
        <v>63.455999999993026</v>
      </c>
      <c r="E1325" s="167">
        <f>IF('Lineær programmering opg 4'!$M$5=0,"-",(-A1325+'Lineær programmering opg 4'!$M$5)/'Lineær programmering opg 4'!$K$5*-1)</f>
        <v>143.79599999999741</v>
      </c>
      <c r="F1325" s="167" t="str">
        <f>IF('Lineær programmering opg 4'!$E$6=0,"-",(-A1325+'Lineær programmering opg 4'!$M$6)/'Lineær programmering opg 4'!$K$6*-1)</f>
        <v>-</v>
      </c>
      <c r="G1325" s="167" t="str">
        <f>IF('Lineær programmering opg 4'!$D$7=0,"-",((-A1325+'Lineær programmering opg 4'!$M$7)/'Lineær programmering opg 4'!$K$7)*-1)</f>
        <v>-</v>
      </c>
      <c r="H1325" s="167" t="str">
        <f>IF('Lineær programmering opg 4'!$C$8=0,"-",((-A1325+'Lineær programmering opg 4'!$M$8)/'Lineær programmering opg 4'!$K$8)*-1)</f>
        <v>-</v>
      </c>
      <c r="I1325" s="167" t="str">
        <f>IF('Lineær programmering opg 4'!$D$8=0,"-",'Lineær programmering opg 4'!$G$8)</f>
        <v>-</v>
      </c>
      <c r="J1325" s="295">
        <f>A1325*'Lineær programmering opg 4'!$C$11+Datatabel!C1325*'Lineær programmering opg 4'!$D$11</f>
        <v>30345.599999999304</v>
      </c>
      <c r="K1325" s="9">
        <f t="shared" si="102"/>
        <v>0</v>
      </c>
      <c r="L1325" s="9">
        <f t="shared" si="103"/>
        <v>0</v>
      </c>
    </row>
    <row r="1326" spans="1:12" ht="15" x14ac:dyDescent="0.25">
      <c r="A1326" s="167">
        <f t="shared" si="101"/>
        <v>208.24800000000349</v>
      </c>
      <c r="B1326" s="325">
        <f t="shared" si="104"/>
        <v>0.86770000000001457</v>
      </c>
      <c r="C1326" s="167">
        <f t="shared" si="100"/>
        <v>63.503999999993027</v>
      </c>
      <c r="D1326" s="167">
        <f>IF('Lineær programmering opg 4'!$M$4=0,"-",(-A1326+'Lineær programmering opg 4'!$M$4)/'Lineær programmering opg 4'!$K$4*-1)</f>
        <v>63.503999999993027</v>
      </c>
      <c r="E1326" s="167">
        <f>IF('Lineær programmering opg 4'!$M$5=0,"-",(-A1326+'Lineær programmering opg 4'!$M$5)/'Lineær programmering opg 4'!$K$5*-1)</f>
        <v>143.81399999999741</v>
      </c>
      <c r="F1326" s="167" t="str">
        <f>IF('Lineær programmering opg 4'!$E$6=0,"-",(-A1326+'Lineær programmering opg 4'!$M$6)/'Lineær programmering opg 4'!$K$6*-1)</f>
        <v>-</v>
      </c>
      <c r="G1326" s="167" t="str">
        <f>IF('Lineær programmering opg 4'!$D$7=0,"-",((-A1326+'Lineær programmering opg 4'!$M$7)/'Lineær programmering opg 4'!$K$7)*-1)</f>
        <v>-</v>
      </c>
      <c r="H1326" s="167" t="str">
        <f>IF('Lineær programmering opg 4'!$C$8=0,"-",((-A1326+'Lineær programmering opg 4'!$M$8)/'Lineær programmering opg 4'!$K$8)*-1)</f>
        <v>-</v>
      </c>
      <c r="I1326" s="167" t="str">
        <f>IF('Lineær programmering opg 4'!$D$8=0,"-",'Lineær programmering opg 4'!$G$8)</f>
        <v>-</v>
      </c>
      <c r="J1326" s="295">
        <f>A1326*'Lineær programmering opg 4'!$C$11+Datatabel!C1326*'Lineær programmering opg 4'!$D$11</f>
        <v>30350.399999999303</v>
      </c>
      <c r="K1326" s="9">
        <f t="shared" si="102"/>
        <v>0</v>
      </c>
      <c r="L1326" s="9">
        <f t="shared" si="103"/>
        <v>0</v>
      </c>
    </row>
    <row r="1327" spans="1:12" ht="15" x14ac:dyDescent="0.25">
      <c r="A1327" s="167">
        <f t="shared" si="101"/>
        <v>208.22400000000351</v>
      </c>
      <c r="B1327" s="325">
        <f t="shared" si="104"/>
        <v>0.86760000000001458</v>
      </c>
      <c r="C1327" s="167">
        <f t="shared" si="100"/>
        <v>63.551999999992972</v>
      </c>
      <c r="D1327" s="167">
        <f>IF('Lineær programmering opg 4'!$M$4=0,"-",(-A1327+'Lineær programmering opg 4'!$M$4)/'Lineær programmering opg 4'!$K$4*-1)</f>
        <v>63.551999999992972</v>
      </c>
      <c r="E1327" s="167">
        <f>IF('Lineær programmering opg 4'!$M$5=0,"-",(-A1327+'Lineær programmering opg 4'!$M$5)/'Lineær programmering opg 4'!$K$5*-1)</f>
        <v>143.83199999999738</v>
      </c>
      <c r="F1327" s="167" t="str">
        <f>IF('Lineær programmering opg 4'!$E$6=0,"-",(-A1327+'Lineær programmering opg 4'!$M$6)/'Lineær programmering opg 4'!$K$6*-1)</f>
        <v>-</v>
      </c>
      <c r="G1327" s="167" t="str">
        <f>IF('Lineær programmering opg 4'!$D$7=0,"-",((-A1327+'Lineær programmering opg 4'!$M$7)/'Lineær programmering opg 4'!$K$7)*-1)</f>
        <v>-</v>
      </c>
      <c r="H1327" s="167" t="str">
        <f>IF('Lineær programmering opg 4'!$C$8=0,"-",((-A1327+'Lineær programmering opg 4'!$M$8)/'Lineær programmering opg 4'!$K$8)*-1)</f>
        <v>-</v>
      </c>
      <c r="I1327" s="167" t="str">
        <f>IF('Lineær programmering opg 4'!$D$8=0,"-",'Lineær programmering opg 4'!$G$8)</f>
        <v>-</v>
      </c>
      <c r="J1327" s="295">
        <f>A1327*'Lineær programmering opg 4'!$C$11+Datatabel!C1327*'Lineær programmering opg 4'!$D$11</f>
        <v>30355.199999999299</v>
      </c>
      <c r="K1327" s="9">
        <f t="shared" si="102"/>
        <v>0</v>
      </c>
      <c r="L1327" s="9">
        <f t="shared" si="103"/>
        <v>0</v>
      </c>
    </row>
    <row r="1328" spans="1:12" ht="15" x14ac:dyDescent="0.25">
      <c r="A1328" s="167">
        <f t="shared" si="101"/>
        <v>208.20000000000351</v>
      </c>
      <c r="B1328" s="325">
        <f t="shared" si="104"/>
        <v>0.86750000000001459</v>
      </c>
      <c r="C1328" s="167">
        <f t="shared" si="100"/>
        <v>63.599999999992974</v>
      </c>
      <c r="D1328" s="167">
        <f>IF('Lineær programmering opg 4'!$M$4=0,"-",(-A1328+'Lineær programmering opg 4'!$M$4)/'Lineær programmering opg 4'!$K$4*-1)</f>
        <v>63.599999999992974</v>
      </c>
      <c r="E1328" s="167">
        <f>IF('Lineær programmering opg 4'!$M$5=0,"-",(-A1328+'Lineær programmering opg 4'!$M$5)/'Lineær programmering opg 4'!$K$5*-1)</f>
        <v>143.84999999999738</v>
      </c>
      <c r="F1328" s="167" t="str">
        <f>IF('Lineær programmering opg 4'!$E$6=0,"-",(-A1328+'Lineær programmering opg 4'!$M$6)/'Lineær programmering opg 4'!$K$6*-1)</f>
        <v>-</v>
      </c>
      <c r="G1328" s="167" t="str">
        <f>IF('Lineær programmering opg 4'!$D$7=0,"-",((-A1328+'Lineær programmering opg 4'!$M$7)/'Lineær programmering opg 4'!$K$7)*-1)</f>
        <v>-</v>
      </c>
      <c r="H1328" s="167" t="str">
        <f>IF('Lineær programmering opg 4'!$C$8=0,"-",((-A1328+'Lineær programmering opg 4'!$M$8)/'Lineær programmering opg 4'!$K$8)*-1)</f>
        <v>-</v>
      </c>
      <c r="I1328" s="167" t="str">
        <f>IF('Lineær programmering opg 4'!$D$8=0,"-",'Lineær programmering opg 4'!$G$8)</f>
        <v>-</v>
      </c>
      <c r="J1328" s="295">
        <f>A1328*'Lineær programmering opg 4'!$C$11+Datatabel!C1328*'Lineær programmering opg 4'!$D$11</f>
        <v>30359.999999999302</v>
      </c>
      <c r="K1328" s="9">
        <f t="shared" si="102"/>
        <v>0</v>
      </c>
      <c r="L1328" s="9">
        <f t="shared" si="103"/>
        <v>0</v>
      </c>
    </row>
    <row r="1329" spans="1:12" ht="15" x14ac:dyDescent="0.25">
      <c r="A1329" s="167">
        <f t="shared" si="101"/>
        <v>208.17600000000351</v>
      </c>
      <c r="B1329" s="325">
        <f t="shared" si="104"/>
        <v>0.8674000000000146</v>
      </c>
      <c r="C1329" s="167">
        <f t="shared" si="100"/>
        <v>63.647999999992976</v>
      </c>
      <c r="D1329" s="167">
        <f>IF('Lineær programmering opg 4'!$M$4=0,"-",(-A1329+'Lineær programmering opg 4'!$M$4)/'Lineær programmering opg 4'!$K$4*-1)</f>
        <v>63.647999999992976</v>
      </c>
      <c r="E1329" s="167">
        <f>IF('Lineær programmering opg 4'!$M$5=0,"-",(-A1329+'Lineær programmering opg 4'!$M$5)/'Lineær programmering opg 4'!$K$5*-1)</f>
        <v>143.86799999999738</v>
      </c>
      <c r="F1329" s="167" t="str">
        <f>IF('Lineær programmering opg 4'!$E$6=0,"-",(-A1329+'Lineær programmering opg 4'!$M$6)/'Lineær programmering opg 4'!$K$6*-1)</f>
        <v>-</v>
      </c>
      <c r="G1329" s="167" t="str">
        <f>IF('Lineær programmering opg 4'!$D$7=0,"-",((-A1329+'Lineær programmering opg 4'!$M$7)/'Lineær programmering opg 4'!$K$7)*-1)</f>
        <v>-</v>
      </c>
      <c r="H1329" s="167" t="str">
        <f>IF('Lineær programmering opg 4'!$C$8=0,"-",((-A1329+'Lineær programmering opg 4'!$M$8)/'Lineær programmering opg 4'!$K$8)*-1)</f>
        <v>-</v>
      </c>
      <c r="I1329" s="167" t="str">
        <f>IF('Lineær programmering opg 4'!$D$8=0,"-",'Lineær programmering opg 4'!$G$8)</f>
        <v>-</v>
      </c>
      <c r="J1329" s="295">
        <f>A1329*'Lineær programmering opg 4'!$C$11+Datatabel!C1329*'Lineær programmering opg 4'!$D$11</f>
        <v>30364.799999999297</v>
      </c>
      <c r="K1329" s="9">
        <f t="shared" si="102"/>
        <v>0</v>
      </c>
      <c r="L1329" s="9">
        <f t="shared" si="103"/>
        <v>0</v>
      </c>
    </row>
    <row r="1330" spans="1:12" ht="15" x14ac:dyDescent="0.25">
      <c r="A1330" s="167">
        <f t="shared" si="101"/>
        <v>208.15200000000351</v>
      </c>
      <c r="B1330" s="325">
        <f t="shared" si="104"/>
        <v>0.86730000000001461</v>
      </c>
      <c r="C1330" s="167">
        <f t="shared" si="100"/>
        <v>63.695999999992978</v>
      </c>
      <c r="D1330" s="167">
        <f>IF('Lineær programmering opg 4'!$M$4=0,"-",(-A1330+'Lineær programmering opg 4'!$M$4)/'Lineær programmering opg 4'!$K$4*-1)</f>
        <v>63.695999999992978</v>
      </c>
      <c r="E1330" s="167">
        <f>IF('Lineær programmering opg 4'!$M$5=0,"-",(-A1330+'Lineær programmering opg 4'!$M$5)/'Lineær programmering opg 4'!$K$5*-1)</f>
        <v>143.88599999999738</v>
      </c>
      <c r="F1330" s="167" t="str">
        <f>IF('Lineær programmering opg 4'!$E$6=0,"-",(-A1330+'Lineær programmering opg 4'!$M$6)/'Lineær programmering opg 4'!$K$6*-1)</f>
        <v>-</v>
      </c>
      <c r="G1330" s="167" t="str">
        <f>IF('Lineær programmering opg 4'!$D$7=0,"-",((-A1330+'Lineær programmering opg 4'!$M$7)/'Lineær programmering opg 4'!$K$7)*-1)</f>
        <v>-</v>
      </c>
      <c r="H1330" s="167" t="str">
        <f>IF('Lineær programmering opg 4'!$C$8=0,"-",((-A1330+'Lineær programmering opg 4'!$M$8)/'Lineær programmering opg 4'!$K$8)*-1)</f>
        <v>-</v>
      </c>
      <c r="I1330" s="167" t="str">
        <f>IF('Lineær programmering opg 4'!$D$8=0,"-",'Lineær programmering opg 4'!$G$8)</f>
        <v>-</v>
      </c>
      <c r="J1330" s="295">
        <f>A1330*'Lineær programmering opg 4'!$C$11+Datatabel!C1330*'Lineær programmering opg 4'!$D$11</f>
        <v>30369.599999999296</v>
      </c>
      <c r="K1330" s="9">
        <f t="shared" si="102"/>
        <v>0</v>
      </c>
      <c r="L1330" s="9">
        <f t="shared" si="103"/>
        <v>0</v>
      </c>
    </row>
    <row r="1331" spans="1:12" ht="15" x14ac:dyDescent="0.25">
      <c r="A1331" s="167">
        <f t="shared" si="101"/>
        <v>208.12800000000351</v>
      </c>
      <c r="B1331" s="325">
        <f t="shared" si="104"/>
        <v>0.86720000000001463</v>
      </c>
      <c r="C1331" s="167">
        <f t="shared" si="100"/>
        <v>63.74399999999298</v>
      </c>
      <c r="D1331" s="167">
        <f>IF('Lineær programmering opg 4'!$M$4=0,"-",(-A1331+'Lineær programmering opg 4'!$M$4)/'Lineær programmering opg 4'!$K$4*-1)</f>
        <v>63.74399999999298</v>
      </c>
      <c r="E1331" s="167">
        <f>IF('Lineær programmering opg 4'!$M$5=0,"-",(-A1331+'Lineær programmering opg 4'!$M$5)/'Lineær programmering opg 4'!$K$5*-1)</f>
        <v>143.90399999999738</v>
      </c>
      <c r="F1331" s="167" t="str">
        <f>IF('Lineær programmering opg 4'!$E$6=0,"-",(-A1331+'Lineær programmering opg 4'!$M$6)/'Lineær programmering opg 4'!$K$6*-1)</f>
        <v>-</v>
      </c>
      <c r="G1331" s="167" t="str">
        <f>IF('Lineær programmering opg 4'!$D$7=0,"-",((-A1331+'Lineær programmering opg 4'!$M$7)/'Lineær programmering opg 4'!$K$7)*-1)</f>
        <v>-</v>
      </c>
      <c r="H1331" s="167" t="str">
        <f>IF('Lineær programmering opg 4'!$C$8=0,"-",((-A1331+'Lineær programmering opg 4'!$M$8)/'Lineær programmering opg 4'!$K$8)*-1)</f>
        <v>-</v>
      </c>
      <c r="I1331" s="167" t="str">
        <f>IF('Lineær programmering opg 4'!$D$8=0,"-",'Lineær programmering opg 4'!$G$8)</f>
        <v>-</v>
      </c>
      <c r="J1331" s="295">
        <f>A1331*'Lineær programmering opg 4'!$C$11+Datatabel!C1331*'Lineær programmering opg 4'!$D$11</f>
        <v>30374.399999999299</v>
      </c>
      <c r="K1331" s="9">
        <f t="shared" si="102"/>
        <v>0</v>
      </c>
      <c r="L1331" s="9">
        <f t="shared" si="103"/>
        <v>0</v>
      </c>
    </row>
    <row r="1332" spans="1:12" ht="15" x14ac:dyDescent="0.25">
      <c r="A1332" s="167">
        <f t="shared" si="101"/>
        <v>208.10400000000351</v>
      </c>
      <c r="B1332" s="325">
        <f t="shared" si="104"/>
        <v>0.86710000000001464</v>
      </c>
      <c r="C1332" s="167">
        <f t="shared" si="100"/>
        <v>63.791999999992981</v>
      </c>
      <c r="D1332" s="167">
        <f>IF('Lineær programmering opg 4'!$M$4=0,"-",(-A1332+'Lineær programmering opg 4'!$M$4)/'Lineær programmering opg 4'!$K$4*-1)</f>
        <v>63.791999999992981</v>
      </c>
      <c r="E1332" s="167">
        <f>IF('Lineær programmering opg 4'!$M$5=0,"-",(-A1332+'Lineær programmering opg 4'!$M$5)/'Lineær programmering opg 4'!$K$5*-1)</f>
        <v>143.92199999999738</v>
      </c>
      <c r="F1332" s="167" t="str">
        <f>IF('Lineær programmering opg 4'!$E$6=0,"-",(-A1332+'Lineær programmering opg 4'!$M$6)/'Lineær programmering opg 4'!$K$6*-1)</f>
        <v>-</v>
      </c>
      <c r="G1332" s="167" t="str">
        <f>IF('Lineær programmering opg 4'!$D$7=0,"-",((-A1332+'Lineær programmering opg 4'!$M$7)/'Lineær programmering opg 4'!$K$7)*-1)</f>
        <v>-</v>
      </c>
      <c r="H1332" s="167" t="str">
        <f>IF('Lineær programmering opg 4'!$C$8=0,"-",((-A1332+'Lineær programmering opg 4'!$M$8)/'Lineær programmering opg 4'!$K$8)*-1)</f>
        <v>-</v>
      </c>
      <c r="I1332" s="167" t="str">
        <f>IF('Lineær programmering opg 4'!$D$8=0,"-",'Lineær programmering opg 4'!$G$8)</f>
        <v>-</v>
      </c>
      <c r="J1332" s="295">
        <f>A1332*'Lineær programmering opg 4'!$C$11+Datatabel!C1332*'Lineær programmering opg 4'!$D$11</f>
        <v>30379.199999999299</v>
      </c>
      <c r="K1332" s="9">
        <f t="shared" si="102"/>
        <v>0</v>
      </c>
      <c r="L1332" s="9">
        <f t="shared" si="103"/>
        <v>0</v>
      </c>
    </row>
    <row r="1333" spans="1:12" ht="15" x14ac:dyDescent="0.25">
      <c r="A1333" s="167">
        <f t="shared" si="101"/>
        <v>208.08000000000351</v>
      </c>
      <c r="B1333" s="325">
        <f t="shared" si="104"/>
        <v>0.86700000000001465</v>
      </c>
      <c r="C1333" s="167">
        <f t="shared" si="100"/>
        <v>63.839999999992983</v>
      </c>
      <c r="D1333" s="167">
        <f>IF('Lineær programmering opg 4'!$M$4=0,"-",(-A1333+'Lineær programmering opg 4'!$M$4)/'Lineær programmering opg 4'!$K$4*-1)</f>
        <v>63.839999999992983</v>
      </c>
      <c r="E1333" s="167">
        <f>IF('Lineær programmering opg 4'!$M$5=0,"-",(-A1333+'Lineær programmering opg 4'!$M$5)/'Lineær programmering opg 4'!$K$5*-1)</f>
        <v>143.93999999999738</v>
      </c>
      <c r="F1333" s="167" t="str">
        <f>IF('Lineær programmering opg 4'!$E$6=0,"-",(-A1333+'Lineær programmering opg 4'!$M$6)/'Lineær programmering opg 4'!$K$6*-1)</f>
        <v>-</v>
      </c>
      <c r="G1333" s="167" t="str">
        <f>IF('Lineær programmering opg 4'!$D$7=0,"-",((-A1333+'Lineær programmering opg 4'!$M$7)/'Lineær programmering opg 4'!$K$7)*-1)</f>
        <v>-</v>
      </c>
      <c r="H1333" s="167" t="str">
        <f>IF('Lineær programmering opg 4'!$C$8=0,"-",((-A1333+'Lineær programmering opg 4'!$M$8)/'Lineær programmering opg 4'!$K$8)*-1)</f>
        <v>-</v>
      </c>
      <c r="I1333" s="167" t="str">
        <f>IF('Lineær programmering opg 4'!$D$8=0,"-",'Lineær programmering opg 4'!$G$8)</f>
        <v>-</v>
      </c>
      <c r="J1333" s="295">
        <f>A1333*'Lineær programmering opg 4'!$C$11+Datatabel!C1333*'Lineær programmering opg 4'!$D$11</f>
        <v>30383.999999999294</v>
      </c>
      <c r="K1333" s="9">
        <f t="shared" si="102"/>
        <v>0</v>
      </c>
      <c r="L1333" s="9">
        <f t="shared" si="103"/>
        <v>0</v>
      </c>
    </row>
    <row r="1334" spans="1:12" ht="15" x14ac:dyDescent="0.25">
      <c r="A1334" s="167">
        <f t="shared" si="101"/>
        <v>208.05600000000351</v>
      </c>
      <c r="B1334" s="325">
        <f t="shared" si="104"/>
        <v>0.86690000000001466</v>
      </c>
      <c r="C1334" s="167">
        <f t="shared" si="100"/>
        <v>63.887999999992985</v>
      </c>
      <c r="D1334" s="167">
        <f>IF('Lineær programmering opg 4'!$M$4=0,"-",(-A1334+'Lineær programmering opg 4'!$M$4)/'Lineær programmering opg 4'!$K$4*-1)</f>
        <v>63.887999999992985</v>
      </c>
      <c r="E1334" s="167">
        <f>IF('Lineær programmering opg 4'!$M$5=0,"-",(-A1334+'Lineær programmering opg 4'!$M$5)/'Lineær programmering opg 4'!$K$5*-1)</f>
        <v>143.95799999999738</v>
      </c>
      <c r="F1334" s="167" t="str">
        <f>IF('Lineær programmering opg 4'!$E$6=0,"-",(-A1334+'Lineær programmering opg 4'!$M$6)/'Lineær programmering opg 4'!$K$6*-1)</f>
        <v>-</v>
      </c>
      <c r="G1334" s="167" t="str">
        <f>IF('Lineær programmering opg 4'!$D$7=0,"-",((-A1334+'Lineær programmering opg 4'!$M$7)/'Lineær programmering opg 4'!$K$7)*-1)</f>
        <v>-</v>
      </c>
      <c r="H1334" s="167" t="str">
        <f>IF('Lineær programmering opg 4'!$C$8=0,"-",((-A1334+'Lineær programmering opg 4'!$M$8)/'Lineær programmering opg 4'!$K$8)*-1)</f>
        <v>-</v>
      </c>
      <c r="I1334" s="167" t="str">
        <f>IF('Lineær programmering opg 4'!$D$8=0,"-",'Lineær programmering opg 4'!$G$8)</f>
        <v>-</v>
      </c>
      <c r="J1334" s="295">
        <f>A1334*'Lineær programmering opg 4'!$C$11+Datatabel!C1334*'Lineær programmering opg 4'!$D$11</f>
        <v>30388.799999999297</v>
      </c>
      <c r="K1334" s="9">
        <f t="shared" si="102"/>
        <v>0</v>
      </c>
      <c r="L1334" s="9">
        <f t="shared" si="103"/>
        <v>0</v>
      </c>
    </row>
    <row r="1335" spans="1:12" ht="15" x14ac:dyDescent="0.25">
      <c r="A1335" s="167">
        <f t="shared" si="101"/>
        <v>208.03200000000351</v>
      </c>
      <c r="B1335" s="325">
        <f t="shared" si="104"/>
        <v>0.86680000000001467</v>
      </c>
      <c r="C1335" s="167">
        <f t="shared" si="100"/>
        <v>63.935999999992987</v>
      </c>
      <c r="D1335" s="167">
        <f>IF('Lineær programmering opg 4'!$M$4=0,"-",(-A1335+'Lineær programmering opg 4'!$M$4)/'Lineær programmering opg 4'!$K$4*-1)</f>
        <v>63.935999999992987</v>
      </c>
      <c r="E1335" s="167">
        <f>IF('Lineær programmering opg 4'!$M$5=0,"-",(-A1335+'Lineær programmering opg 4'!$M$5)/'Lineær programmering opg 4'!$K$5*-1)</f>
        <v>143.97599999999738</v>
      </c>
      <c r="F1335" s="167" t="str">
        <f>IF('Lineær programmering opg 4'!$E$6=0,"-",(-A1335+'Lineær programmering opg 4'!$M$6)/'Lineær programmering opg 4'!$K$6*-1)</f>
        <v>-</v>
      </c>
      <c r="G1335" s="167" t="str">
        <f>IF('Lineær programmering opg 4'!$D$7=0,"-",((-A1335+'Lineær programmering opg 4'!$M$7)/'Lineær programmering opg 4'!$K$7)*-1)</f>
        <v>-</v>
      </c>
      <c r="H1335" s="167" t="str">
        <f>IF('Lineær programmering opg 4'!$C$8=0,"-",((-A1335+'Lineær programmering opg 4'!$M$8)/'Lineær programmering opg 4'!$K$8)*-1)</f>
        <v>-</v>
      </c>
      <c r="I1335" s="167" t="str">
        <f>IF('Lineær programmering opg 4'!$D$8=0,"-",'Lineær programmering opg 4'!$G$8)</f>
        <v>-</v>
      </c>
      <c r="J1335" s="295">
        <f>A1335*'Lineær programmering opg 4'!$C$11+Datatabel!C1335*'Lineær programmering opg 4'!$D$11</f>
        <v>30393.5999999993</v>
      </c>
      <c r="K1335" s="9">
        <f t="shared" si="102"/>
        <v>0</v>
      </c>
      <c r="L1335" s="9">
        <f t="shared" si="103"/>
        <v>0</v>
      </c>
    </row>
    <row r="1336" spans="1:12" ht="15" x14ac:dyDescent="0.25">
      <c r="A1336" s="167">
        <f t="shared" si="101"/>
        <v>208.00800000000353</v>
      </c>
      <c r="B1336" s="325">
        <f t="shared" si="104"/>
        <v>0.86670000000001468</v>
      </c>
      <c r="C1336" s="167">
        <f t="shared" si="100"/>
        <v>63.983999999992932</v>
      </c>
      <c r="D1336" s="167">
        <f>IF('Lineær programmering opg 4'!$M$4=0,"-",(-A1336+'Lineær programmering opg 4'!$M$4)/'Lineær programmering opg 4'!$K$4*-1)</f>
        <v>63.983999999992932</v>
      </c>
      <c r="E1336" s="167">
        <f>IF('Lineær programmering opg 4'!$M$5=0,"-",(-A1336+'Lineær programmering opg 4'!$M$5)/'Lineær programmering opg 4'!$K$5*-1)</f>
        <v>143.99399999999736</v>
      </c>
      <c r="F1336" s="167" t="str">
        <f>IF('Lineær programmering opg 4'!$E$6=0,"-",(-A1336+'Lineær programmering opg 4'!$M$6)/'Lineær programmering opg 4'!$K$6*-1)</f>
        <v>-</v>
      </c>
      <c r="G1336" s="167" t="str">
        <f>IF('Lineær programmering opg 4'!$D$7=0,"-",((-A1336+'Lineær programmering opg 4'!$M$7)/'Lineær programmering opg 4'!$K$7)*-1)</f>
        <v>-</v>
      </c>
      <c r="H1336" s="167" t="str">
        <f>IF('Lineær programmering opg 4'!$C$8=0,"-",((-A1336+'Lineær programmering opg 4'!$M$8)/'Lineær programmering opg 4'!$K$8)*-1)</f>
        <v>-</v>
      </c>
      <c r="I1336" s="167" t="str">
        <f>IF('Lineær programmering opg 4'!$D$8=0,"-",'Lineær programmering opg 4'!$G$8)</f>
        <v>-</v>
      </c>
      <c r="J1336" s="295">
        <f>A1336*'Lineær programmering opg 4'!$C$11+Datatabel!C1336*'Lineær programmering opg 4'!$D$11</f>
        <v>30398.399999999292</v>
      </c>
      <c r="K1336" s="9">
        <f t="shared" si="102"/>
        <v>0</v>
      </c>
      <c r="L1336" s="9">
        <f t="shared" si="103"/>
        <v>0</v>
      </c>
    </row>
    <row r="1337" spans="1:12" ht="15" x14ac:dyDescent="0.25">
      <c r="A1337" s="167">
        <f t="shared" si="101"/>
        <v>207.98400000000353</v>
      </c>
      <c r="B1337" s="325">
        <f t="shared" si="104"/>
        <v>0.86660000000001469</v>
      </c>
      <c r="C1337" s="167">
        <f t="shared" si="100"/>
        <v>64.031999999992934</v>
      </c>
      <c r="D1337" s="167">
        <f>IF('Lineær programmering opg 4'!$M$4=0,"-",(-A1337+'Lineær programmering opg 4'!$M$4)/'Lineær programmering opg 4'!$K$4*-1)</f>
        <v>64.031999999992934</v>
      </c>
      <c r="E1337" s="167">
        <f>IF('Lineær programmering opg 4'!$M$5=0,"-",(-A1337+'Lineær programmering opg 4'!$M$5)/'Lineær programmering opg 4'!$K$5*-1)</f>
        <v>144.01199999999736</v>
      </c>
      <c r="F1337" s="167" t="str">
        <f>IF('Lineær programmering opg 4'!$E$6=0,"-",(-A1337+'Lineær programmering opg 4'!$M$6)/'Lineær programmering opg 4'!$K$6*-1)</f>
        <v>-</v>
      </c>
      <c r="G1337" s="167" t="str">
        <f>IF('Lineær programmering opg 4'!$D$7=0,"-",((-A1337+'Lineær programmering opg 4'!$M$7)/'Lineær programmering opg 4'!$K$7)*-1)</f>
        <v>-</v>
      </c>
      <c r="H1337" s="167" t="str">
        <f>IF('Lineær programmering opg 4'!$C$8=0,"-",((-A1337+'Lineær programmering opg 4'!$M$8)/'Lineær programmering opg 4'!$K$8)*-1)</f>
        <v>-</v>
      </c>
      <c r="I1337" s="167" t="str">
        <f>IF('Lineær programmering opg 4'!$D$8=0,"-",'Lineær programmering opg 4'!$G$8)</f>
        <v>-</v>
      </c>
      <c r="J1337" s="295">
        <f>A1337*'Lineær programmering opg 4'!$C$11+Datatabel!C1337*'Lineær programmering opg 4'!$D$11</f>
        <v>30403.199999999295</v>
      </c>
      <c r="K1337" s="9">
        <f t="shared" si="102"/>
        <v>0</v>
      </c>
      <c r="L1337" s="9">
        <f t="shared" si="103"/>
        <v>0</v>
      </c>
    </row>
    <row r="1338" spans="1:12" ht="15" x14ac:dyDescent="0.25">
      <c r="A1338" s="167">
        <f t="shared" si="101"/>
        <v>207.96000000000353</v>
      </c>
      <c r="B1338" s="325">
        <f t="shared" si="104"/>
        <v>0.8665000000000147</v>
      </c>
      <c r="C1338" s="167">
        <f t="shared" si="100"/>
        <v>64.079999999992935</v>
      </c>
      <c r="D1338" s="167">
        <f>IF('Lineær programmering opg 4'!$M$4=0,"-",(-A1338+'Lineær programmering opg 4'!$M$4)/'Lineær programmering opg 4'!$K$4*-1)</f>
        <v>64.079999999992935</v>
      </c>
      <c r="E1338" s="167">
        <f>IF('Lineær programmering opg 4'!$M$5=0,"-",(-A1338+'Lineær programmering opg 4'!$M$5)/'Lineær programmering opg 4'!$K$5*-1)</f>
        <v>144.02999999999736</v>
      </c>
      <c r="F1338" s="167" t="str">
        <f>IF('Lineær programmering opg 4'!$E$6=0,"-",(-A1338+'Lineær programmering opg 4'!$M$6)/'Lineær programmering opg 4'!$K$6*-1)</f>
        <v>-</v>
      </c>
      <c r="G1338" s="167" t="str">
        <f>IF('Lineær programmering opg 4'!$D$7=0,"-",((-A1338+'Lineær programmering opg 4'!$M$7)/'Lineær programmering opg 4'!$K$7)*-1)</f>
        <v>-</v>
      </c>
      <c r="H1338" s="167" t="str">
        <f>IF('Lineær programmering opg 4'!$C$8=0,"-",((-A1338+'Lineær programmering opg 4'!$M$8)/'Lineær programmering opg 4'!$K$8)*-1)</f>
        <v>-</v>
      </c>
      <c r="I1338" s="167" t="str">
        <f>IF('Lineær programmering opg 4'!$D$8=0,"-",'Lineær programmering opg 4'!$G$8)</f>
        <v>-</v>
      </c>
      <c r="J1338" s="295">
        <f>A1338*'Lineær programmering opg 4'!$C$11+Datatabel!C1338*'Lineær programmering opg 4'!$D$11</f>
        <v>30407.999999999294</v>
      </c>
      <c r="K1338" s="9">
        <f t="shared" si="102"/>
        <v>0</v>
      </c>
      <c r="L1338" s="9">
        <f t="shared" si="103"/>
        <v>0</v>
      </c>
    </row>
    <row r="1339" spans="1:12" ht="15" x14ac:dyDescent="0.25">
      <c r="A1339" s="167">
        <f t="shared" si="101"/>
        <v>207.93600000000353</v>
      </c>
      <c r="B1339" s="325">
        <f t="shared" si="104"/>
        <v>0.86640000000001471</v>
      </c>
      <c r="C1339" s="167">
        <f t="shared" si="100"/>
        <v>64.127999999992937</v>
      </c>
      <c r="D1339" s="167">
        <f>IF('Lineær programmering opg 4'!$M$4=0,"-",(-A1339+'Lineær programmering opg 4'!$M$4)/'Lineær programmering opg 4'!$K$4*-1)</f>
        <v>64.127999999992937</v>
      </c>
      <c r="E1339" s="167">
        <f>IF('Lineær programmering opg 4'!$M$5=0,"-",(-A1339+'Lineær programmering opg 4'!$M$5)/'Lineær programmering opg 4'!$K$5*-1)</f>
        <v>144.04799999999736</v>
      </c>
      <c r="F1339" s="167" t="str">
        <f>IF('Lineær programmering opg 4'!$E$6=0,"-",(-A1339+'Lineær programmering opg 4'!$M$6)/'Lineær programmering opg 4'!$K$6*-1)</f>
        <v>-</v>
      </c>
      <c r="G1339" s="167" t="str">
        <f>IF('Lineær programmering opg 4'!$D$7=0,"-",((-A1339+'Lineær programmering opg 4'!$M$7)/'Lineær programmering opg 4'!$K$7)*-1)</f>
        <v>-</v>
      </c>
      <c r="H1339" s="167" t="str">
        <f>IF('Lineær programmering opg 4'!$C$8=0,"-",((-A1339+'Lineær programmering opg 4'!$M$8)/'Lineær programmering opg 4'!$K$8)*-1)</f>
        <v>-</v>
      </c>
      <c r="I1339" s="167" t="str">
        <f>IF('Lineær programmering opg 4'!$D$8=0,"-",'Lineær programmering opg 4'!$G$8)</f>
        <v>-</v>
      </c>
      <c r="J1339" s="295">
        <f>A1339*'Lineær programmering opg 4'!$C$11+Datatabel!C1339*'Lineær programmering opg 4'!$D$11</f>
        <v>30412.79999999929</v>
      </c>
      <c r="K1339" s="9">
        <f t="shared" si="102"/>
        <v>0</v>
      </c>
      <c r="L1339" s="9">
        <f t="shared" si="103"/>
        <v>0</v>
      </c>
    </row>
    <row r="1340" spans="1:12" ht="15" x14ac:dyDescent="0.25">
      <c r="A1340" s="167">
        <f t="shared" si="101"/>
        <v>207.91200000000353</v>
      </c>
      <c r="B1340" s="325">
        <f t="shared" si="104"/>
        <v>0.86630000000001472</v>
      </c>
      <c r="C1340" s="167">
        <f t="shared" si="100"/>
        <v>64.175999999992939</v>
      </c>
      <c r="D1340" s="167">
        <f>IF('Lineær programmering opg 4'!$M$4=0,"-",(-A1340+'Lineær programmering opg 4'!$M$4)/'Lineær programmering opg 4'!$K$4*-1)</f>
        <v>64.175999999992939</v>
      </c>
      <c r="E1340" s="167">
        <f>IF('Lineær programmering opg 4'!$M$5=0,"-",(-A1340+'Lineær programmering opg 4'!$M$5)/'Lineær programmering opg 4'!$K$5*-1)</f>
        <v>144.06599999999736</v>
      </c>
      <c r="F1340" s="167" t="str">
        <f>IF('Lineær programmering opg 4'!$E$6=0,"-",(-A1340+'Lineær programmering opg 4'!$M$6)/'Lineær programmering opg 4'!$K$6*-1)</f>
        <v>-</v>
      </c>
      <c r="G1340" s="167" t="str">
        <f>IF('Lineær programmering opg 4'!$D$7=0,"-",((-A1340+'Lineær programmering opg 4'!$M$7)/'Lineær programmering opg 4'!$K$7)*-1)</f>
        <v>-</v>
      </c>
      <c r="H1340" s="167" t="str">
        <f>IF('Lineær programmering opg 4'!$C$8=0,"-",((-A1340+'Lineær programmering opg 4'!$M$8)/'Lineær programmering opg 4'!$K$8)*-1)</f>
        <v>-</v>
      </c>
      <c r="I1340" s="167" t="str">
        <f>IF('Lineær programmering opg 4'!$D$8=0,"-",'Lineær programmering opg 4'!$G$8)</f>
        <v>-</v>
      </c>
      <c r="J1340" s="295">
        <f>A1340*'Lineær programmering opg 4'!$C$11+Datatabel!C1340*'Lineær programmering opg 4'!$D$11</f>
        <v>30417.599999999293</v>
      </c>
      <c r="K1340" s="9">
        <f t="shared" si="102"/>
        <v>0</v>
      </c>
      <c r="L1340" s="9">
        <f t="shared" si="103"/>
        <v>0</v>
      </c>
    </row>
    <row r="1341" spans="1:12" ht="15" x14ac:dyDescent="0.25">
      <c r="A1341" s="167">
        <f t="shared" si="101"/>
        <v>207.88800000000353</v>
      </c>
      <c r="B1341" s="325">
        <f t="shared" si="104"/>
        <v>0.86620000000001474</v>
      </c>
      <c r="C1341" s="167">
        <f t="shared" si="100"/>
        <v>64.223999999992941</v>
      </c>
      <c r="D1341" s="167">
        <f>IF('Lineær programmering opg 4'!$M$4=0,"-",(-A1341+'Lineær programmering opg 4'!$M$4)/'Lineær programmering opg 4'!$K$4*-1)</f>
        <v>64.223999999992941</v>
      </c>
      <c r="E1341" s="167">
        <f>IF('Lineær programmering opg 4'!$M$5=0,"-",(-A1341+'Lineær programmering opg 4'!$M$5)/'Lineær programmering opg 4'!$K$5*-1)</f>
        <v>144.08399999999736</v>
      </c>
      <c r="F1341" s="167" t="str">
        <f>IF('Lineær programmering opg 4'!$E$6=0,"-",(-A1341+'Lineær programmering opg 4'!$M$6)/'Lineær programmering opg 4'!$K$6*-1)</f>
        <v>-</v>
      </c>
      <c r="G1341" s="167" t="str">
        <f>IF('Lineær programmering opg 4'!$D$7=0,"-",((-A1341+'Lineær programmering opg 4'!$M$7)/'Lineær programmering opg 4'!$K$7)*-1)</f>
        <v>-</v>
      </c>
      <c r="H1341" s="167" t="str">
        <f>IF('Lineær programmering opg 4'!$C$8=0,"-",((-A1341+'Lineær programmering opg 4'!$M$8)/'Lineær programmering opg 4'!$K$8)*-1)</f>
        <v>-</v>
      </c>
      <c r="I1341" s="167" t="str">
        <f>IF('Lineær programmering opg 4'!$D$8=0,"-",'Lineær programmering opg 4'!$G$8)</f>
        <v>-</v>
      </c>
      <c r="J1341" s="295">
        <f>A1341*'Lineær programmering opg 4'!$C$11+Datatabel!C1341*'Lineær programmering opg 4'!$D$11</f>
        <v>30422.399999999296</v>
      </c>
      <c r="K1341" s="9">
        <f t="shared" si="102"/>
        <v>0</v>
      </c>
      <c r="L1341" s="9">
        <f t="shared" si="103"/>
        <v>0</v>
      </c>
    </row>
    <row r="1342" spans="1:12" ht="15" x14ac:dyDescent="0.25">
      <c r="A1342" s="167">
        <f t="shared" si="101"/>
        <v>207.86400000000353</v>
      </c>
      <c r="B1342" s="325">
        <f t="shared" si="104"/>
        <v>0.86610000000001475</v>
      </c>
      <c r="C1342" s="167">
        <f t="shared" si="100"/>
        <v>64.271999999992943</v>
      </c>
      <c r="D1342" s="167">
        <f>IF('Lineær programmering opg 4'!$M$4=0,"-",(-A1342+'Lineær programmering opg 4'!$M$4)/'Lineær programmering opg 4'!$K$4*-1)</f>
        <v>64.271999999992943</v>
      </c>
      <c r="E1342" s="167">
        <f>IF('Lineær programmering opg 4'!$M$5=0,"-",(-A1342+'Lineær programmering opg 4'!$M$5)/'Lineær programmering opg 4'!$K$5*-1)</f>
        <v>144.10199999999736</v>
      </c>
      <c r="F1342" s="167" t="str">
        <f>IF('Lineær programmering opg 4'!$E$6=0,"-",(-A1342+'Lineær programmering opg 4'!$M$6)/'Lineær programmering opg 4'!$K$6*-1)</f>
        <v>-</v>
      </c>
      <c r="G1342" s="167" t="str">
        <f>IF('Lineær programmering opg 4'!$D$7=0,"-",((-A1342+'Lineær programmering opg 4'!$M$7)/'Lineær programmering opg 4'!$K$7)*-1)</f>
        <v>-</v>
      </c>
      <c r="H1342" s="167" t="str">
        <f>IF('Lineær programmering opg 4'!$C$8=0,"-",((-A1342+'Lineær programmering opg 4'!$M$8)/'Lineær programmering opg 4'!$K$8)*-1)</f>
        <v>-</v>
      </c>
      <c r="I1342" s="167" t="str">
        <f>IF('Lineær programmering opg 4'!$D$8=0,"-",'Lineær programmering opg 4'!$G$8)</f>
        <v>-</v>
      </c>
      <c r="J1342" s="295">
        <f>A1342*'Lineær programmering opg 4'!$C$11+Datatabel!C1342*'Lineær programmering opg 4'!$D$11</f>
        <v>30427.199999999295</v>
      </c>
      <c r="K1342" s="9">
        <f t="shared" si="102"/>
        <v>0</v>
      </c>
      <c r="L1342" s="9">
        <f t="shared" si="103"/>
        <v>0</v>
      </c>
    </row>
    <row r="1343" spans="1:12" ht="15" x14ac:dyDescent="0.25">
      <c r="A1343" s="167">
        <f t="shared" si="101"/>
        <v>207.84000000000356</v>
      </c>
      <c r="B1343" s="325">
        <f t="shared" si="104"/>
        <v>0.86600000000001476</v>
      </c>
      <c r="C1343" s="167">
        <f t="shared" si="100"/>
        <v>64.319999999992888</v>
      </c>
      <c r="D1343" s="167">
        <f>IF('Lineær programmering opg 4'!$M$4=0,"-",(-A1343+'Lineær programmering opg 4'!$M$4)/'Lineær programmering opg 4'!$K$4*-1)</f>
        <v>64.319999999992888</v>
      </c>
      <c r="E1343" s="167">
        <f>IF('Lineær programmering opg 4'!$M$5=0,"-",(-A1343+'Lineær programmering opg 4'!$M$5)/'Lineær programmering opg 4'!$K$5*-1)</f>
        <v>144.11999999999733</v>
      </c>
      <c r="F1343" s="167" t="str">
        <f>IF('Lineær programmering opg 4'!$E$6=0,"-",(-A1343+'Lineær programmering opg 4'!$M$6)/'Lineær programmering opg 4'!$K$6*-1)</f>
        <v>-</v>
      </c>
      <c r="G1343" s="167" t="str">
        <f>IF('Lineær programmering opg 4'!$D$7=0,"-",((-A1343+'Lineær programmering opg 4'!$M$7)/'Lineær programmering opg 4'!$K$7)*-1)</f>
        <v>-</v>
      </c>
      <c r="H1343" s="167" t="str">
        <f>IF('Lineær programmering opg 4'!$C$8=0,"-",((-A1343+'Lineær programmering opg 4'!$M$8)/'Lineær programmering opg 4'!$K$8)*-1)</f>
        <v>-</v>
      </c>
      <c r="I1343" s="167" t="str">
        <f>IF('Lineær programmering opg 4'!$D$8=0,"-",'Lineær programmering opg 4'!$G$8)</f>
        <v>-</v>
      </c>
      <c r="J1343" s="295">
        <f>A1343*'Lineær programmering opg 4'!$C$11+Datatabel!C1343*'Lineær programmering opg 4'!$D$11</f>
        <v>30431.999999999291</v>
      </c>
      <c r="K1343" s="9">
        <f t="shared" si="102"/>
        <v>0</v>
      </c>
      <c r="L1343" s="9">
        <f t="shared" si="103"/>
        <v>0</v>
      </c>
    </row>
    <row r="1344" spans="1:12" ht="15" x14ac:dyDescent="0.25">
      <c r="A1344" s="167">
        <f t="shared" si="101"/>
        <v>207.81600000000356</v>
      </c>
      <c r="B1344" s="325">
        <f t="shared" si="104"/>
        <v>0.86590000000001477</v>
      </c>
      <c r="C1344" s="167">
        <f t="shared" si="100"/>
        <v>64.36799999999289</v>
      </c>
      <c r="D1344" s="167">
        <f>IF('Lineær programmering opg 4'!$M$4=0,"-",(-A1344+'Lineær programmering opg 4'!$M$4)/'Lineær programmering opg 4'!$K$4*-1)</f>
        <v>64.36799999999289</v>
      </c>
      <c r="E1344" s="167">
        <f>IF('Lineær programmering opg 4'!$M$5=0,"-",(-A1344+'Lineær programmering opg 4'!$M$5)/'Lineær programmering opg 4'!$K$5*-1)</f>
        <v>144.13799999999733</v>
      </c>
      <c r="F1344" s="167" t="str">
        <f>IF('Lineær programmering opg 4'!$E$6=0,"-",(-A1344+'Lineær programmering opg 4'!$M$6)/'Lineær programmering opg 4'!$K$6*-1)</f>
        <v>-</v>
      </c>
      <c r="G1344" s="167" t="str">
        <f>IF('Lineær programmering opg 4'!$D$7=0,"-",((-A1344+'Lineær programmering opg 4'!$M$7)/'Lineær programmering opg 4'!$K$7)*-1)</f>
        <v>-</v>
      </c>
      <c r="H1344" s="167" t="str">
        <f>IF('Lineær programmering opg 4'!$C$8=0,"-",((-A1344+'Lineær programmering opg 4'!$M$8)/'Lineær programmering opg 4'!$K$8)*-1)</f>
        <v>-</v>
      </c>
      <c r="I1344" s="167" t="str">
        <f>IF('Lineær programmering opg 4'!$D$8=0,"-",'Lineær programmering opg 4'!$G$8)</f>
        <v>-</v>
      </c>
      <c r="J1344" s="295">
        <f>A1344*'Lineær programmering opg 4'!$C$11+Datatabel!C1344*'Lineær programmering opg 4'!$D$11</f>
        <v>30436.79999999929</v>
      </c>
      <c r="K1344" s="9">
        <f t="shared" si="102"/>
        <v>0</v>
      </c>
      <c r="L1344" s="9">
        <f t="shared" si="103"/>
        <v>0</v>
      </c>
    </row>
    <row r="1345" spans="1:12" ht="15" x14ac:dyDescent="0.25">
      <c r="A1345" s="167">
        <f t="shared" si="101"/>
        <v>207.79200000000355</v>
      </c>
      <c r="B1345" s="325">
        <f t="shared" si="104"/>
        <v>0.86580000000001478</v>
      </c>
      <c r="C1345" s="167">
        <f t="shared" si="100"/>
        <v>64.415999999992891</v>
      </c>
      <c r="D1345" s="167">
        <f>IF('Lineær programmering opg 4'!$M$4=0,"-",(-A1345+'Lineær programmering opg 4'!$M$4)/'Lineær programmering opg 4'!$K$4*-1)</f>
        <v>64.415999999992891</v>
      </c>
      <c r="E1345" s="167">
        <f>IF('Lineær programmering opg 4'!$M$5=0,"-",(-A1345+'Lineær programmering opg 4'!$M$5)/'Lineær programmering opg 4'!$K$5*-1)</f>
        <v>144.15599999999733</v>
      </c>
      <c r="F1345" s="167" t="str">
        <f>IF('Lineær programmering opg 4'!$E$6=0,"-",(-A1345+'Lineær programmering opg 4'!$M$6)/'Lineær programmering opg 4'!$K$6*-1)</f>
        <v>-</v>
      </c>
      <c r="G1345" s="167" t="str">
        <f>IF('Lineær programmering opg 4'!$D$7=0,"-",((-A1345+'Lineær programmering opg 4'!$M$7)/'Lineær programmering opg 4'!$K$7)*-1)</f>
        <v>-</v>
      </c>
      <c r="H1345" s="167" t="str">
        <f>IF('Lineær programmering opg 4'!$C$8=0,"-",((-A1345+'Lineær programmering opg 4'!$M$8)/'Lineær programmering opg 4'!$K$8)*-1)</f>
        <v>-</v>
      </c>
      <c r="I1345" s="167" t="str">
        <f>IF('Lineær programmering opg 4'!$D$8=0,"-",'Lineær programmering opg 4'!$G$8)</f>
        <v>-</v>
      </c>
      <c r="J1345" s="295">
        <f>A1345*'Lineær programmering opg 4'!$C$11+Datatabel!C1345*'Lineær programmering opg 4'!$D$11</f>
        <v>30441.599999999286</v>
      </c>
      <c r="K1345" s="9">
        <f t="shared" si="102"/>
        <v>0</v>
      </c>
      <c r="L1345" s="9">
        <f t="shared" si="103"/>
        <v>0</v>
      </c>
    </row>
    <row r="1346" spans="1:12" ht="15" x14ac:dyDescent="0.25">
      <c r="A1346" s="167">
        <f t="shared" si="101"/>
        <v>207.76800000000355</v>
      </c>
      <c r="B1346" s="325">
        <f t="shared" si="104"/>
        <v>0.86570000000001479</v>
      </c>
      <c r="C1346" s="167">
        <f t="shared" si="100"/>
        <v>64.463999999992893</v>
      </c>
      <c r="D1346" s="167">
        <f>IF('Lineær programmering opg 4'!$M$4=0,"-",(-A1346+'Lineær programmering opg 4'!$M$4)/'Lineær programmering opg 4'!$K$4*-1)</f>
        <v>64.463999999992893</v>
      </c>
      <c r="E1346" s="167">
        <f>IF('Lineær programmering opg 4'!$M$5=0,"-",(-A1346+'Lineær programmering opg 4'!$M$5)/'Lineær programmering opg 4'!$K$5*-1)</f>
        <v>144.17399999999733</v>
      </c>
      <c r="F1346" s="167" t="str">
        <f>IF('Lineær programmering opg 4'!$E$6=0,"-",(-A1346+'Lineær programmering opg 4'!$M$6)/'Lineær programmering opg 4'!$K$6*-1)</f>
        <v>-</v>
      </c>
      <c r="G1346" s="167" t="str">
        <f>IF('Lineær programmering opg 4'!$D$7=0,"-",((-A1346+'Lineær programmering opg 4'!$M$7)/'Lineær programmering opg 4'!$K$7)*-1)</f>
        <v>-</v>
      </c>
      <c r="H1346" s="167" t="str">
        <f>IF('Lineær programmering opg 4'!$C$8=0,"-",((-A1346+'Lineær programmering opg 4'!$M$8)/'Lineær programmering opg 4'!$K$8)*-1)</f>
        <v>-</v>
      </c>
      <c r="I1346" s="167" t="str">
        <f>IF('Lineær programmering opg 4'!$D$8=0,"-",'Lineær programmering opg 4'!$G$8)</f>
        <v>-</v>
      </c>
      <c r="J1346" s="295">
        <f>A1346*'Lineær programmering opg 4'!$C$11+Datatabel!C1346*'Lineær programmering opg 4'!$D$11</f>
        <v>30446.399999999288</v>
      </c>
      <c r="K1346" s="9">
        <f t="shared" si="102"/>
        <v>0</v>
      </c>
      <c r="L1346" s="9">
        <f t="shared" si="103"/>
        <v>0</v>
      </c>
    </row>
    <row r="1347" spans="1:12" ht="15" x14ac:dyDescent="0.25">
      <c r="A1347" s="167">
        <f t="shared" si="101"/>
        <v>207.74400000000355</v>
      </c>
      <c r="B1347" s="325">
        <f t="shared" si="104"/>
        <v>0.8656000000000148</v>
      </c>
      <c r="C1347" s="167">
        <f t="shared" ref="C1347:C1410" si="105">MIN(D1347,E1347,F1347,G1347,H1347,I1347)</f>
        <v>64.511999999992895</v>
      </c>
      <c r="D1347" s="167">
        <f>IF('Lineær programmering opg 4'!$M$4=0,"-",(-A1347+'Lineær programmering opg 4'!$M$4)/'Lineær programmering opg 4'!$K$4*-1)</f>
        <v>64.511999999992895</v>
      </c>
      <c r="E1347" s="167">
        <f>IF('Lineær programmering opg 4'!$M$5=0,"-",(-A1347+'Lineær programmering opg 4'!$M$5)/'Lineær programmering opg 4'!$K$5*-1)</f>
        <v>144.19199999999734</v>
      </c>
      <c r="F1347" s="167" t="str">
        <f>IF('Lineær programmering opg 4'!$E$6=0,"-",(-A1347+'Lineær programmering opg 4'!$M$6)/'Lineær programmering opg 4'!$K$6*-1)</f>
        <v>-</v>
      </c>
      <c r="G1347" s="167" t="str">
        <f>IF('Lineær programmering opg 4'!$D$7=0,"-",((-A1347+'Lineær programmering opg 4'!$M$7)/'Lineær programmering opg 4'!$K$7)*-1)</f>
        <v>-</v>
      </c>
      <c r="H1347" s="167" t="str">
        <f>IF('Lineær programmering opg 4'!$C$8=0,"-",((-A1347+'Lineær programmering opg 4'!$M$8)/'Lineær programmering opg 4'!$K$8)*-1)</f>
        <v>-</v>
      </c>
      <c r="I1347" s="167" t="str">
        <f>IF('Lineær programmering opg 4'!$D$8=0,"-",'Lineær programmering opg 4'!$G$8)</f>
        <v>-</v>
      </c>
      <c r="J1347" s="295">
        <f>A1347*'Lineær programmering opg 4'!$C$11+Datatabel!C1347*'Lineær programmering opg 4'!$D$11</f>
        <v>30451.199999999288</v>
      </c>
      <c r="K1347" s="9">
        <f t="shared" si="102"/>
        <v>0</v>
      </c>
      <c r="L1347" s="9">
        <f t="shared" si="103"/>
        <v>0</v>
      </c>
    </row>
    <row r="1348" spans="1:12" ht="15" x14ac:dyDescent="0.25">
      <c r="A1348" s="167">
        <f t="shared" ref="A1348:A1411" si="106">$A$3*B1348</f>
        <v>207.72000000000355</v>
      </c>
      <c r="B1348" s="325">
        <f t="shared" si="104"/>
        <v>0.86550000000001481</v>
      </c>
      <c r="C1348" s="167">
        <f t="shared" si="105"/>
        <v>64.559999999992897</v>
      </c>
      <c r="D1348" s="167">
        <f>IF('Lineær programmering opg 4'!$M$4=0,"-",(-A1348+'Lineær programmering opg 4'!$M$4)/'Lineær programmering opg 4'!$K$4*-1)</f>
        <v>64.559999999992897</v>
      </c>
      <c r="E1348" s="167">
        <f>IF('Lineær programmering opg 4'!$M$5=0,"-",(-A1348+'Lineær programmering opg 4'!$M$5)/'Lineær programmering opg 4'!$K$5*-1)</f>
        <v>144.20999999999734</v>
      </c>
      <c r="F1348" s="167" t="str">
        <f>IF('Lineær programmering opg 4'!$E$6=0,"-",(-A1348+'Lineær programmering opg 4'!$M$6)/'Lineær programmering opg 4'!$K$6*-1)</f>
        <v>-</v>
      </c>
      <c r="G1348" s="167" t="str">
        <f>IF('Lineær programmering opg 4'!$D$7=0,"-",((-A1348+'Lineær programmering opg 4'!$M$7)/'Lineær programmering opg 4'!$K$7)*-1)</f>
        <v>-</v>
      </c>
      <c r="H1348" s="167" t="str">
        <f>IF('Lineær programmering opg 4'!$C$8=0,"-",((-A1348+'Lineær programmering opg 4'!$M$8)/'Lineær programmering opg 4'!$K$8)*-1)</f>
        <v>-</v>
      </c>
      <c r="I1348" s="167" t="str">
        <f>IF('Lineær programmering opg 4'!$D$8=0,"-",'Lineær programmering opg 4'!$G$8)</f>
        <v>-</v>
      </c>
      <c r="J1348" s="295">
        <f>A1348*'Lineær programmering opg 4'!$C$11+Datatabel!C1348*'Lineær programmering opg 4'!$D$11</f>
        <v>30455.999999999291</v>
      </c>
      <c r="K1348" s="9">
        <f t="shared" ref="K1348:K1411" si="107">IF($J$10004=J1348,A1348,0)</f>
        <v>0</v>
      </c>
      <c r="L1348" s="9">
        <f t="shared" ref="L1348:L1411" si="108">IF(J1348=$J$10004,C1348,0)</f>
        <v>0</v>
      </c>
    </row>
    <row r="1349" spans="1:12" ht="15" x14ac:dyDescent="0.25">
      <c r="A1349" s="167">
        <f t="shared" si="106"/>
        <v>207.69600000000355</v>
      </c>
      <c r="B1349" s="325">
        <f t="shared" ref="B1349:B1412" si="109">B1348-0.01%</f>
        <v>0.86540000000001482</v>
      </c>
      <c r="C1349" s="167">
        <f t="shared" si="105"/>
        <v>64.607999999992899</v>
      </c>
      <c r="D1349" s="167">
        <f>IF('Lineær programmering opg 4'!$M$4=0,"-",(-A1349+'Lineær programmering opg 4'!$M$4)/'Lineær programmering opg 4'!$K$4*-1)</f>
        <v>64.607999999992899</v>
      </c>
      <c r="E1349" s="167">
        <f>IF('Lineær programmering opg 4'!$M$5=0,"-",(-A1349+'Lineær programmering opg 4'!$M$5)/'Lineær programmering opg 4'!$K$5*-1)</f>
        <v>144.22799999999734</v>
      </c>
      <c r="F1349" s="167" t="str">
        <f>IF('Lineær programmering opg 4'!$E$6=0,"-",(-A1349+'Lineær programmering opg 4'!$M$6)/'Lineær programmering opg 4'!$K$6*-1)</f>
        <v>-</v>
      </c>
      <c r="G1349" s="167" t="str">
        <f>IF('Lineær programmering opg 4'!$D$7=0,"-",((-A1349+'Lineær programmering opg 4'!$M$7)/'Lineær programmering opg 4'!$K$7)*-1)</f>
        <v>-</v>
      </c>
      <c r="H1349" s="167" t="str">
        <f>IF('Lineær programmering opg 4'!$C$8=0,"-",((-A1349+'Lineær programmering opg 4'!$M$8)/'Lineær programmering opg 4'!$K$8)*-1)</f>
        <v>-</v>
      </c>
      <c r="I1349" s="167" t="str">
        <f>IF('Lineær programmering opg 4'!$D$8=0,"-",'Lineær programmering opg 4'!$G$8)</f>
        <v>-</v>
      </c>
      <c r="J1349" s="295">
        <f>A1349*'Lineær programmering opg 4'!$C$11+Datatabel!C1349*'Lineær programmering opg 4'!$D$11</f>
        <v>30460.79999999929</v>
      </c>
      <c r="K1349" s="9">
        <f t="shared" si="107"/>
        <v>0</v>
      </c>
      <c r="L1349" s="9">
        <f t="shared" si="108"/>
        <v>0</v>
      </c>
    </row>
    <row r="1350" spans="1:12" ht="15" x14ac:dyDescent="0.25">
      <c r="A1350" s="167">
        <f t="shared" si="106"/>
        <v>207.67200000000355</v>
      </c>
      <c r="B1350" s="325">
        <f t="shared" si="109"/>
        <v>0.86530000000001484</v>
      </c>
      <c r="C1350" s="167">
        <f t="shared" si="105"/>
        <v>64.6559999999929</v>
      </c>
      <c r="D1350" s="167">
        <f>IF('Lineær programmering opg 4'!$M$4=0,"-",(-A1350+'Lineær programmering opg 4'!$M$4)/'Lineær programmering opg 4'!$K$4*-1)</f>
        <v>64.6559999999929</v>
      </c>
      <c r="E1350" s="167">
        <f>IF('Lineær programmering opg 4'!$M$5=0,"-",(-A1350+'Lineær programmering opg 4'!$M$5)/'Lineær programmering opg 4'!$K$5*-1)</f>
        <v>144.24599999999734</v>
      </c>
      <c r="F1350" s="167" t="str">
        <f>IF('Lineær programmering opg 4'!$E$6=0,"-",(-A1350+'Lineær programmering opg 4'!$M$6)/'Lineær programmering opg 4'!$K$6*-1)</f>
        <v>-</v>
      </c>
      <c r="G1350" s="167" t="str">
        <f>IF('Lineær programmering opg 4'!$D$7=0,"-",((-A1350+'Lineær programmering opg 4'!$M$7)/'Lineær programmering opg 4'!$K$7)*-1)</f>
        <v>-</v>
      </c>
      <c r="H1350" s="167" t="str">
        <f>IF('Lineær programmering opg 4'!$C$8=0,"-",((-A1350+'Lineær programmering opg 4'!$M$8)/'Lineær programmering opg 4'!$K$8)*-1)</f>
        <v>-</v>
      </c>
      <c r="I1350" s="167" t="str">
        <f>IF('Lineær programmering opg 4'!$D$8=0,"-",'Lineær programmering opg 4'!$G$8)</f>
        <v>-</v>
      </c>
      <c r="J1350" s="295">
        <f>A1350*'Lineær programmering opg 4'!$C$11+Datatabel!C1350*'Lineær programmering opg 4'!$D$11</f>
        <v>30465.599999999289</v>
      </c>
      <c r="K1350" s="9">
        <f t="shared" si="107"/>
        <v>0</v>
      </c>
      <c r="L1350" s="9">
        <f t="shared" si="108"/>
        <v>0</v>
      </c>
    </row>
    <row r="1351" spans="1:12" ht="15" x14ac:dyDescent="0.25">
      <c r="A1351" s="167">
        <f t="shared" si="106"/>
        <v>207.64800000000355</v>
      </c>
      <c r="B1351" s="325">
        <f t="shared" si="109"/>
        <v>0.86520000000001485</v>
      </c>
      <c r="C1351" s="167">
        <f t="shared" si="105"/>
        <v>64.703999999992902</v>
      </c>
      <c r="D1351" s="167">
        <f>IF('Lineær programmering opg 4'!$M$4=0,"-",(-A1351+'Lineær programmering opg 4'!$M$4)/'Lineær programmering opg 4'!$K$4*-1)</f>
        <v>64.703999999992902</v>
      </c>
      <c r="E1351" s="167">
        <f>IF('Lineær programmering opg 4'!$M$5=0,"-",(-A1351+'Lineær programmering opg 4'!$M$5)/'Lineær programmering opg 4'!$K$5*-1)</f>
        <v>144.26399999999734</v>
      </c>
      <c r="F1351" s="167" t="str">
        <f>IF('Lineær programmering opg 4'!$E$6=0,"-",(-A1351+'Lineær programmering opg 4'!$M$6)/'Lineær programmering opg 4'!$K$6*-1)</f>
        <v>-</v>
      </c>
      <c r="G1351" s="167" t="str">
        <f>IF('Lineær programmering opg 4'!$D$7=0,"-",((-A1351+'Lineær programmering opg 4'!$M$7)/'Lineær programmering opg 4'!$K$7)*-1)</f>
        <v>-</v>
      </c>
      <c r="H1351" s="167" t="str">
        <f>IF('Lineær programmering opg 4'!$C$8=0,"-",((-A1351+'Lineær programmering opg 4'!$M$8)/'Lineær programmering opg 4'!$K$8)*-1)</f>
        <v>-</v>
      </c>
      <c r="I1351" s="167" t="str">
        <f>IF('Lineær programmering opg 4'!$D$8=0,"-",'Lineær programmering opg 4'!$G$8)</f>
        <v>-</v>
      </c>
      <c r="J1351" s="295">
        <f>A1351*'Lineær programmering opg 4'!$C$11+Datatabel!C1351*'Lineær programmering opg 4'!$D$11</f>
        <v>30470.399999999292</v>
      </c>
      <c r="K1351" s="9">
        <f t="shared" si="107"/>
        <v>0</v>
      </c>
      <c r="L1351" s="9">
        <f t="shared" si="108"/>
        <v>0</v>
      </c>
    </row>
    <row r="1352" spans="1:12" ht="15" x14ac:dyDescent="0.25">
      <c r="A1352" s="167">
        <f t="shared" si="106"/>
        <v>207.62400000000358</v>
      </c>
      <c r="B1352" s="325">
        <f t="shared" si="109"/>
        <v>0.86510000000001486</v>
      </c>
      <c r="C1352" s="167">
        <f t="shared" si="105"/>
        <v>64.751999999992847</v>
      </c>
      <c r="D1352" s="167">
        <f>IF('Lineær programmering opg 4'!$M$4=0,"-",(-A1352+'Lineær programmering opg 4'!$M$4)/'Lineær programmering opg 4'!$K$4*-1)</f>
        <v>64.751999999992847</v>
      </c>
      <c r="E1352" s="167">
        <f>IF('Lineær programmering opg 4'!$M$5=0,"-",(-A1352+'Lineær programmering opg 4'!$M$5)/'Lineær programmering opg 4'!$K$5*-1)</f>
        <v>144.28199999999734</v>
      </c>
      <c r="F1352" s="167" t="str">
        <f>IF('Lineær programmering opg 4'!$E$6=0,"-",(-A1352+'Lineær programmering opg 4'!$M$6)/'Lineær programmering opg 4'!$K$6*-1)</f>
        <v>-</v>
      </c>
      <c r="G1352" s="167" t="str">
        <f>IF('Lineær programmering opg 4'!$D$7=0,"-",((-A1352+'Lineær programmering opg 4'!$M$7)/'Lineær programmering opg 4'!$K$7)*-1)</f>
        <v>-</v>
      </c>
      <c r="H1352" s="167" t="str">
        <f>IF('Lineær programmering opg 4'!$C$8=0,"-",((-A1352+'Lineær programmering opg 4'!$M$8)/'Lineær programmering opg 4'!$K$8)*-1)</f>
        <v>-</v>
      </c>
      <c r="I1352" s="167" t="str">
        <f>IF('Lineær programmering opg 4'!$D$8=0,"-",'Lineær programmering opg 4'!$G$8)</f>
        <v>-</v>
      </c>
      <c r="J1352" s="295">
        <f>A1352*'Lineær programmering opg 4'!$C$11+Datatabel!C1352*'Lineær programmering opg 4'!$D$11</f>
        <v>30475.199999999284</v>
      </c>
      <c r="K1352" s="9">
        <f t="shared" si="107"/>
        <v>0</v>
      </c>
      <c r="L1352" s="9">
        <f t="shared" si="108"/>
        <v>0</v>
      </c>
    </row>
    <row r="1353" spans="1:12" ht="15" x14ac:dyDescent="0.25">
      <c r="A1353" s="167">
        <f t="shared" si="106"/>
        <v>207.60000000000358</v>
      </c>
      <c r="B1353" s="325">
        <f t="shared" si="109"/>
        <v>0.86500000000001487</v>
      </c>
      <c r="C1353" s="167">
        <f t="shared" si="105"/>
        <v>64.799999999992849</v>
      </c>
      <c r="D1353" s="167">
        <f>IF('Lineær programmering opg 4'!$M$4=0,"-",(-A1353+'Lineær programmering opg 4'!$M$4)/'Lineær programmering opg 4'!$K$4*-1)</f>
        <v>64.799999999992849</v>
      </c>
      <c r="E1353" s="167">
        <f>IF('Lineær programmering opg 4'!$M$5=0,"-",(-A1353+'Lineær programmering opg 4'!$M$5)/'Lineær programmering opg 4'!$K$5*-1)</f>
        <v>144.29999999999734</v>
      </c>
      <c r="F1353" s="167" t="str">
        <f>IF('Lineær programmering opg 4'!$E$6=0,"-",(-A1353+'Lineær programmering opg 4'!$M$6)/'Lineær programmering opg 4'!$K$6*-1)</f>
        <v>-</v>
      </c>
      <c r="G1353" s="167" t="str">
        <f>IF('Lineær programmering opg 4'!$D$7=0,"-",((-A1353+'Lineær programmering opg 4'!$M$7)/'Lineær programmering opg 4'!$K$7)*-1)</f>
        <v>-</v>
      </c>
      <c r="H1353" s="167" t="str">
        <f>IF('Lineær programmering opg 4'!$C$8=0,"-",((-A1353+'Lineær programmering opg 4'!$M$8)/'Lineær programmering opg 4'!$K$8)*-1)</f>
        <v>-</v>
      </c>
      <c r="I1353" s="167" t="str">
        <f>IF('Lineær programmering opg 4'!$D$8=0,"-",'Lineær programmering opg 4'!$G$8)</f>
        <v>-</v>
      </c>
      <c r="J1353" s="295">
        <f>A1353*'Lineær programmering opg 4'!$C$11+Datatabel!C1353*'Lineær programmering opg 4'!$D$11</f>
        <v>30479.999999999283</v>
      </c>
      <c r="K1353" s="9">
        <f t="shared" si="107"/>
        <v>0</v>
      </c>
      <c r="L1353" s="9">
        <f t="shared" si="108"/>
        <v>0</v>
      </c>
    </row>
    <row r="1354" spans="1:12" ht="15" x14ac:dyDescent="0.25">
      <c r="A1354" s="167">
        <f t="shared" si="106"/>
        <v>207.57600000000357</v>
      </c>
      <c r="B1354" s="325">
        <f t="shared" si="109"/>
        <v>0.86490000000001488</v>
      </c>
      <c r="C1354" s="167">
        <f t="shared" si="105"/>
        <v>64.847999999992851</v>
      </c>
      <c r="D1354" s="167">
        <f>IF('Lineær programmering opg 4'!$M$4=0,"-",(-A1354+'Lineær programmering opg 4'!$M$4)/'Lineær programmering opg 4'!$K$4*-1)</f>
        <v>64.847999999992851</v>
      </c>
      <c r="E1354" s="167">
        <f>IF('Lineær programmering opg 4'!$M$5=0,"-",(-A1354+'Lineær programmering opg 4'!$M$5)/'Lineær programmering opg 4'!$K$5*-1)</f>
        <v>144.31799999999734</v>
      </c>
      <c r="F1354" s="167" t="str">
        <f>IF('Lineær programmering opg 4'!$E$6=0,"-",(-A1354+'Lineær programmering opg 4'!$M$6)/'Lineær programmering opg 4'!$K$6*-1)</f>
        <v>-</v>
      </c>
      <c r="G1354" s="167" t="str">
        <f>IF('Lineær programmering opg 4'!$D$7=0,"-",((-A1354+'Lineær programmering opg 4'!$M$7)/'Lineær programmering opg 4'!$K$7)*-1)</f>
        <v>-</v>
      </c>
      <c r="H1354" s="167" t="str">
        <f>IF('Lineær programmering opg 4'!$C$8=0,"-",((-A1354+'Lineær programmering opg 4'!$M$8)/'Lineær programmering opg 4'!$K$8)*-1)</f>
        <v>-</v>
      </c>
      <c r="I1354" s="167" t="str">
        <f>IF('Lineær programmering opg 4'!$D$8=0,"-",'Lineær programmering opg 4'!$G$8)</f>
        <v>-</v>
      </c>
      <c r="J1354" s="295">
        <f>A1354*'Lineær programmering opg 4'!$C$11+Datatabel!C1354*'Lineær programmering opg 4'!$D$11</f>
        <v>30484.799999999286</v>
      </c>
      <c r="K1354" s="9">
        <f t="shared" si="107"/>
        <v>0</v>
      </c>
      <c r="L1354" s="9">
        <f t="shared" si="108"/>
        <v>0</v>
      </c>
    </row>
    <row r="1355" spans="1:12" ht="15" x14ac:dyDescent="0.25">
      <c r="A1355" s="167">
        <f t="shared" si="106"/>
        <v>207.55200000000357</v>
      </c>
      <c r="B1355" s="325">
        <f t="shared" si="109"/>
        <v>0.86480000000001489</v>
      </c>
      <c r="C1355" s="167">
        <f t="shared" si="105"/>
        <v>64.895999999992853</v>
      </c>
      <c r="D1355" s="167">
        <f>IF('Lineær programmering opg 4'!$M$4=0,"-",(-A1355+'Lineær programmering opg 4'!$M$4)/'Lineær programmering opg 4'!$K$4*-1)</f>
        <v>64.895999999992853</v>
      </c>
      <c r="E1355" s="167">
        <f>IF('Lineær programmering opg 4'!$M$5=0,"-",(-A1355+'Lineær programmering opg 4'!$M$5)/'Lineær programmering opg 4'!$K$5*-1)</f>
        <v>144.33599999999734</v>
      </c>
      <c r="F1355" s="167" t="str">
        <f>IF('Lineær programmering opg 4'!$E$6=0,"-",(-A1355+'Lineær programmering opg 4'!$M$6)/'Lineær programmering opg 4'!$K$6*-1)</f>
        <v>-</v>
      </c>
      <c r="G1355" s="167" t="str">
        <f>IF('Lineær programmering opg 4'!$D$7=0,"-",((-A1355+'Lineær programmering opg 4'!$M$7)/'Lineær programmering opg 4'!$K$7)*-1)</f>
        <v>-</v>
      </c>
      <c r="H1355" s="167" t="str">
        <f>IF('Lineær programmering opg 4'!$C$8=0,"-",((-A1355+'Lineær programmering opg 4'!$M$8)/'Lineær programmering opg 4'!$K$8)*-1)</f>
        <v>-</v>
      </c>
      <c r="I1355" s="167" t="str">
        <f>IF('Lineær programmering opg 4'!$D$8=0,"-",'Lineær programmering opg 4'!$G$8)</f>
        <v>-</v>
      </c>
      <c r="J1355" s="295">
        <f>A1355*'Lineær programmering opg 4'!$C$11+Datatabel!C1355*'Lineær programmering opg 4'!$D$11</f>
        <v>30489.599999999286</v>
      </c>
      <c r="K1355" s="9">
        <f t="shared" si="107"/>
        <v>0</v>
      </c>
      <c r="L1355" s="9">
        <f t="shared" si="108"/>
        <v>0</v>
      </c>
    </row>
    <row r="1356" spans="1:12" ht="15" x14ac:dyDescent="0.25">
      <c r="A1356" s="167">
        <f t="shared" si="106"/>
        <v>207.52800000000357</v>
      </c>
      <c r="B1356" s="325">
        <f t="shared" si="109"/>
        <v>0.8647000000000149</v>
      </c>
      <c r="C1356" s="167">
        <f t="shared" si="105"/>
        <v>64.943999999992855</v>
      </c>
      <c r="D1356" s="167">
        <f>IF('Lineær programmering opg 4'!$M$4=0,"-",(-A1356+'Lineær programmering opg 4'!$M$4)/'Lineær programmering opg 4'!$K$4*-1)</f>
        <v>64.943999999992855</v>
      </c>
      <c r="E1356" s="167">
        <f>IF('Lineær programmering opg 4'!$M$5=0,"-",(-A1356+'Lineær programmering opg 4'!$M$5)/'Lineær programmering opg 4'!$K$5*-1)</f>
        <v>144.35399999999734</v>
      </c>
      <c r="F1356" s="167" t="str">
        <f>IF('Lineær programmering opg 4'!$E$6=0,"-",(-A1356+'Lineær programmering opg 4'!$M$6)/'Lineær programmering opg 4'!$K$6*-1)</f>
        <v>-</v>
      </c>
      <c r="G1356" s="167" t="str">
        <f>IF('Lineær programmering opg 4'!$D$7=0,"-",((-A1356+'Lineær programmering opg 4'!$M$7)/'Lineær programmering opg 4'!$K$7)*-1)</f>
        <v>-</v>
      </c>
      <c r="H1356" s="167" t="str">
        <f>IF('Lineær programmering opg 4'!$C$8=0,"-",((-A1356+'Lineær programmering opg 4'!$M$8)/'Lineær programmering opg 4'!$K$8)*-1)</f>
        <v>-</v>
      </c>
      <c r="I1356" s="167" t="str">
        <f>IF('Lineær programmering opg 4'!$D$8=0,"-",'Lineær programmering opg 4'!$G$8)</f>
        <v>-</v>
      </c>
      <c r="J1356" s="295">
        <f>A1356*'Lineær programmering opg 4'!$C$11+Datatabel!C1356*'Lineær programmering opg 4'!$D$11</f>
        <v>30494.399999999285</v>
      </c>
      <c r="K1356" s="9">
        <f t="shared" si="107"/>
        <v>0</v>
      </c>
      <c r="L1356" s="9">
        <f t="shared" si="108"/>
        <v>0</v>
      </c>
    </row>
    <row r="1357" spans="1:12" ht="15" x14ac:dyDescent="0.25">
      <c r="A1357" s="167">
        <f t="shared" si="106"/>
        <v>207.50400000000357</v>
      </c>
      <c r="B1357" s="325">
        <f t="shared" si="109"/>
        <v>0.86460000000001491</v>
      </c>
      <c r="C1357" s="167">
        <f t="shared" si="105"/>
        <v>64.991999999992856</v>
      </c>
      <c r="D1357" s="167">
        <f>IF('Lineær programmering opg 4'!$M$4=0,"-",(-A1357+'Lineær programmering opg 4'!$M$4)/'Lineær programmering opg 4'!$K$4*-1)</f>
        <v>64.991999999992856</v>
      </c>
      <c r="E1357" s="167">
        <f>IF('Lineær programmering opg 4'!$M$5=0,"-",(-A1357+'Lineær programmering opg 4'!$M$5)/'Lineær programmering opg 4'!$K$5*-1)</f>
        <v>144.37199999999734</v>
      </c>
      <c r="F1357" s="167" t="str">
        <f>IF('Lineær programmering opg 4'!$E$6=0,"-",(-A1357+'Lineær programmering opg 4'!$M$6)/'Lineær programmering opg 4'!$K$6*-1)</f>
        <v>-</v>
      </c>
      <c r="G1357" s="167" t="str">
        <f>IF('Lineær programmering opg 4'!$D$7=0,"-",((-A1357+'Lineær programmering opg 4'!$M$7)/'Lineær programmering opg 4'!$K$7)*-1)</f>
        <v>-</v>
      </c>
      <c r="H1357" s="167" t="str">
        <f>IF('Lineær programmering opg 4'!$C$8=0,"-",((-A1357+'Lineær programmering opg 4'!$M$8)/'Lineær programmering opg 4'!$K$8)*-1)</f>
        <v>-</v>
      </c>
      <c r="I1357" s="167" t="str">
        <f>IF('Lineær programmering opg 4'!$D$8=0,"-",'Lineær programmering opg 4'!$G$8)</f>
        <v>-</v>
      </c>
      <c r="J1357" s="295">
        <f>A1357*'Lineær programmering opg 4'!$C$11+Datatabel!C1357*'Lineær programmering opg 4'!$D$11</f>
        <v>30499.199999999284</v>
      </c>
      <c r="K1357" s="9">
        <f t="shared" si="107"/>
        <v>0</v>
      </c>
      <c r="L1357" s="9">
        <f t="shared" si="108"/>
        <v>0</v>
      </c>
    </row>
    <row r="1358" spans="1:12" ht="15" x14ac:dyDescent="0.25">
      <c r="A1358" s="167">
        <f t="shared" si="106"/>
        <v>207.48000000000357</v>
      </c>
      <c r="B1358" s="325">
        <f t="shared" si="109"/>
        <v>0.86450000000001492</v>
      </c>
      <c r="C1358" s="167">
        <f t="shared" si="105"/>
        <v>65.039999999992858</v>
      </c>
      <c r="D1358" s="167">
        <f>IF('Lineær programmering opg 4'!$M$4=0,"-",(-A1358+'Lineær programmering opg 4'!$M$4)/'Lineær programmering opg 4'!$K$4*-1)</f>
        <v>65.039999999992858</v>
      </c>
      <c r="E1358" s="167">
        <f>IF('Lineær programmering opg 4'!$M$5=0,"-",(-A1358+'Lineær programmering opg 4'!$M$5)/'Lineær programmering opg 4'!$K$5*-1)</f>
        <v>144.38999999999734</v>
      </c>
      <c r="F1358" s="167" t="str">
        <f>IF('Lineær programmering opg 4'!$E$6=0,"-",(-A1358+'Lineær programmering opg 4'!$M$6)/'Lineær programmering opg 4'!$K$6*-1)</f>
        <v>-</v>
      </c>
      <c r="G1358" s="167" t="str">
        <f>IF('Lineær programmering opg 4'!$D$7=0,"-",((-A1358+'Lineær programmering opg 4'!$M$7)/'Lineær programmering opg 4'!$K$7)*-1)</f>
        <v>-</v>
      </c>
      <c r="H1358" s="167" t="str">
        <f>IF('Lineær programmering opg 4'!$C$8=0,"-",((-A1358+'Lineær programmering opg 4'!$M$8)/'Lineær programmering opg 4'!$K$8)*-1)</f>
        <v>-</v>
      </c>
      <c r="I1358" s="167" t="str">
        <f>IF('Lineær programmering opg 4'!$D$8=0,"-",'Lineær programmering opg 4'!$G$8)</f>
        <v>-</v>
      </c>
      <c r="J1358" s="295">
        <f>A1358*'Lineær programmering opg 4'!$C$11+Datatabel!C1358*'Lineær programmering opg 4'!$D$11</f>
        <v>30503.999999999287</v>
      </c>
      <c r="K1358" s="9">
        <f t="shared" si="107"/>
        <v>0</v>
      </c>
      <c r="L1358" s="9">
        <f t="shared" si="108"/>
        <v>0</v>
      </c>
    </row>
    <row r="1359" spans="1:12" ht="15" x14ac:dyDescent="0.25">
      <c r="A1359" s="167">
        <f t="shared" si="106"/>
        <v>207.4560000000036</v>
      </c>
      <c r="B1359" s="325">
        <f t="shared" si="109"/>
        <v>0.86440000000001493</v>
      </c>
      <c r="C1359" s="167">
        <f t="shared" si="105"/>
        <v>65.087999999992803</v>
      </c>
      <c r="D1359" s="167">
        <f>IF('Lineær programmering opg 4'!$M$4=0,"-",(-A1359+'Lineær programmering opg 4'!$M$4)/'Lineær programmering opg 4'!$K$4*-1)</f>
        <v>65.087999999992803</v>
      </c>
      <c r="E1359" s="167">
        <f>IF('Lineær programmering opg 4'!$M$5=0,"-",(-A1359+'Lineær programmering opg 4'!$M$5)/'Lineær programmering opg 4'!$K$5*-1)</f>
        <v>144.40799999999732</v>
      </c>
      <c r="F1359" s="167" t="str">
        <f>IF('Lineær programmering opg 4'!$E$6=0,"-",(-A1359+'Lineær programmering opg 4'!$M$6)/'Lineær programmering opg 4'!$K$6*-1)</f>
        <v>-</v>
      </c>
      <c r="G1359" s="167" t="str">
        <f>IF('Lineær programmering opg 4'!$D$7=0,"-",((-A1359+'Lineær programmering opg 4'!$M$7)/'Lineær programmering opg 4'!$K$7)*-1)</f>
        <v>-</v>
      </c>
      <c r="H1359" s="167" t="str">
        <f>IF('Lineær programmering opg 4'!$C$8=0,"-",((-A1359+'Lineær programmering opg 4'!$M$8)/'Lineær programmering opg 4'!$K$8)*-1)</f>
        <v>-</v>
      </c>
      <c r="I1359" s="167" t="str">
        <f>IF('Lineær programmering opg 4'!$D$8=0,"-",'Lineær programmering opg 4'!$G$8)</f>
        <v>-</v>
      </c>
      <c r="J1359" s="295">
        <f>A1359*'Lineær programmering opg 4'!$C$11+Datatabel!C1359*'Lineær programmering opg 4'!$D$11</f>
        <v>30508.799999999279</v>
      </c>
      <c r="K1359" s="9">
        <f t="shared" si="107"/>
        <v>0</v>
      </c>
      <c r="L1359" s="9">
        <f t="shared" si="108"/>
        <v>0</v>
      </c>
    </row>
    <row r="1360" spans="1:12" ht="15" x14ac:dyDescent="0.25">
      <c r="A1360" s="167">
        <f t="shared" si="106"/>
        <v>207.4320000000036</v>
      </c>
      <c r="B1360" s="325">
        <f t="shared" si="109"/>
        <v>0.86430000000001495</v>
      </c>
      <c r="C1360" s="167">
        <f t="shared" si="105"/>
        <v>65.135999999992805</v>
      </c>
      <c r="D1360" s="167">
        <f>IF('Lineær programmering opg 4'!$M$4=0,"-",(-A1360+'Lineær programmering opg 4'!$M$4)/'Lineær programmering opg 4'!$K$4*-1)</f>
        <v>65.135999999992805</v>
      </c>
      <c r="E1360" s="167">
        <f>IF('Lineær programmering opg 4'!$M$5=0,"-",(-A1360+'Lineær programmering opg 4'!$M$5)/'Lineær programmering opg 4'!$K$5*-1)</f>
        <v>144.42599999999732</v>
      </c>
      <c r="F1360" s="167" t="str">
        <f>IF('Lineær programmering opg 4'!$E$6=0,"-",(-A1360+'Lineær programmering opg 4'!$M$6)/'Lineær programmering opg 4'!$K$6*-1)</f>
        <v>-</v>
      </c>
      <c r="G1360" s="167" t="str">
        <f>IF('Lineær programmering opg 4'!$D$7=0,"-",((-A1360+'Lineær programmering opg 4'!$M$7)/'Lineær programmering opg 4'!$K$7)*-1)</f>
        <v>-</v>
      </c>
      <c r="H1360" s="167" t="str">
        <f>IF('Lineær programmering opg 4'!$C$8=0,"-",((-A1360+'Lineær programmering opg 4'!$M$8)/'Lineær programmering opg 4'!$K$8)*-1)</f>
        <v>-</v>
      </c>
      <c r="I1360" s="167" t="str">
        <f>IF('Lineær programmering opg 4'!$D$8=0,"-",'Lineær programmering opg 4'!$G$8)</f>
        <v>-</v>
      </c>
      <c r="J1360" s="295">
        <f>A1360*'Lineær programmering opg 4'!$C$11+Datatabel!C1360*'Lineær programmering opg 4'!$D$11</f>
        <v>30513.599999999282</v>
      </c>
      <c r="K1360" s="9">
        <f t="shared" si="107"/>
        <v>0</v>
      </c>
      <c r="L1360" s="9">
        <f t="shared" si="108"/>
        <v>0</v>
      </c>
    </row>
    <row r="1361" spans="1:12" ht="15" x14ac:dyDescent="0.25">
      <c r="A1361" s="167">
        <f t="shared" si="106"/>
        <v>207.4080000000036</v>
      </c>
      <c r="B1361" s="325">
        <f t="shared" si="109"/>
        <v>0.86420000000001496</v>
      </c>
      <c r="C1361" s="167">
        <f t="shared" si="105"/>
        <v>65.183999999992807</v>
      </c>
      <c r="D1361" s="167">
        <f>IF('Lineær programmering opg 4'!$M$4=0,"-",(-A1361+'Lineær programmering opg 4'!$M$4)/'Lineær programmering opg 4'!$K$4*-1)</f>
        <v>65.183999999992807</v>
      </c>
      <c r="E1361" s="167">
        <f>IF('Lineær programmering opg 4'!$M$5=0,"-",(-A1361+'Lineær programmering opg 4'!$M$5)/'Lineær programmering opg 4'!$K$5*-1)</f>
        <v>144.44399999999732</v>
      </c>
      <c r="F1361" s="167" t="str">
        <f>IF('Lineær programmering opg 4'!$E$6=0,"-",(-A1361+'Lineær programmering opg 4'!$M$6)/'Lineær programmering opg 4'!$K$6*-1)</f>
        <v>-</v>
      </c>
      <c r="G1361" s="167" t="str">
        <f>IF('Lineær programmering opg 4'!$D$7=0,"-",((-A1361+'Lineær programmering opg 4'!$M$7)/'Lineær programmering opg 4'!$K$7)*-1)</f>
        <v>-</v>
      </c>
      <c r="H1361" s="167" t="str">
        <f>IF('Lineær programmering opg 4'!$C$8=0,"-",((-A1361+'Lineær programmering opg 4'!$M$8)/'Lineær programmering opg 4'!$K$8)*-1)</f>
        <v>-</v>
      </c>
      <c r="I1361" s="167" t="str">
        <f>IF('Lineær programmering opg 4'!$D$8=0,"-",'Lineær programmering opg 4'!$G$8)</f>
        <v>-</v>
      </c>
      <c r="J1361" s="295">
        <f>A1361*'Lineær programmering opg 4'!$C$11+Datatabel!C1361*'Lineær programmering opg 4'!$D$11</f>
        <v>30518.399999999281</v>
      </c>
      <c r="K1361" s="9">
        <f t="shared" si="107"/>
        <v>0</v>
      </c>
      <c r="L1361" s="9">
        <f t="shared" si="108"/>
        <v>0</v>
      </c>
    </row>
    <row r="1362" spans="1:12" ht="15" x14ac:dyDescent="0.25">
      <c r="A1362" s="167">
        <f t="shared" si="106"/>
        <v>207.3840000000036</v>
      </c>
      <c r="B1362" s="325">
        <f t="shared" si="109"/>
        <v>0.86410000000001497</v>
      </c>
      <c r="C1362" s="167">
        <f t="shared" si="105"/>
        <v>65.231999999992809</v>
      </c>
      <c r="D1362" s="167">
        <f>IF('Lineær programmering opg 4'!$M$4=0,"-",(-A1362+'Lineær programmering opg 4'!$M$4)/'Lineær programmering opg 4'!$K$4*-1)</f>
        <v>65.231999999992809</v>
      </c>
      <c r="E1362" s="167">
        <f>IF('Lineær programmering opg 4'!$M$5=0,"-",(-A1362+'Lineær programmering opg 4'!$M$5)/'Lineær programmering opg 4'!$K$5*-1)</f>
        <v>144.46199999999732</v>
      </c>
      <c r="F1362" s="167" t="str">
        <f>IF('Lineær programmering opg 4'!$E$6=0,"-",(-A1362+'Lineær programmering opg 4'!$M$6)/'Lineær programmering opg 4'!$K$6*-1)</f>
        <v>-</v>
      </c>
      <c r="G1362" s="167" t="str">
        <f>IF('Lineær programmering opg 4'!$D$7=0,"-",((-A1362+'Lineær programmering opg 4'!$M$7)/'Lineær programmering opg 4'!$K$7)*-1)</f>
        <v>-</v>
      </c>
      <c r="H1362" s="167" t="str">
        <f>IF('Lineær programmering opg 4'!$C$8=0,"-",((-A1362+'Lineær programmering opg 4'!$M$8)/'Lineær programmering opg 4'!$K$8)*-1)</f>
        <v>-</v>
      </c>
      <c r="I1362" s="167" t="str">
        <f>IF('Lineær programmering opg 4'!$D$8=0,"-",'Lineær programmering opg 4'!$G$8)</f>
        <v>-</v>
      </c>
      <c r="J1362" s="295">
        <f>A1362*'Lineær programmering opg 4'!$C$11+Datatabel!C1362*'Lineær programmering opg 4'!$D$11</f>
        <v>30523.199999999277</v>
      </c>
      <c r="K1362" s="9">
        <f t="shared" si="107"/>
        <v>0</v>
      </c>
      <c r="L1362" s="9">
        <f t="shared" si="108"/>
        <v>0</v>
      </c>
    </row>
    <row r="1363" spans="1:12" ht="15" x14ac:dyDescent="0.25">
      <c r="A1363" s="167">
        <f t="shared" si="106"/>
        <v>207.36000000000359</v>
      </c>
      <c r="B1363" s="325">
        <f t="shared" si="109"/>
        <v>0.86400000000001498</v>
      </c>
      <c r="C1363" s="167">
        <f t="shared" si="105"/>
        <v>65.27999999999281</v>
      </c>
      <c r="D1363" s="167">
        <f>IF('Lineær programmering opg 4'!$M$4=0,"-",(-A1363+'Lineær programmering opg 4'!$M$4)/'Lineær programmering opg 4'!$K$4*-1)</f>
        <v>65.27999999999281</v>
      </c>
      <c r="E1363" s="167">
        <f>IF('Lineær programmering opg 4'!$M$5=0,"-",(-A1363+'Lineær programmering opg 4'!$M$5)/'Lineær programmering opg 4'!$K$5*-1)</f>
        <v>144.47999999999732</v>
      </c>
      <c r="F1363" s="167" t="str">
        <f>IF('Lineær programmering opg 4'!$E$6=0,"-",(-A1363+'Lineær programmering opg 4'!$M$6)/'Lineær programmering opg 4'!$K$6*-1)</f>
        <v>-</v>
      </c>
      <c r="G1363" s="167" t="str">
        <f>IF('Lineær programmering opg 4'!$D$7=0,"-",((-A1363+'Lineær programmering opg 4'!$M$7)/'Lineær programmering opg 4'!$K$7)*-1)</f>
        <v>-</v>
      </c>
      <c r="H1363" s="167" t="str">
        <f>IF('Lineær programmering opg 4'!$C$8=0,"-",((-A1363+'Lineær programmering opg 4'!$M$8)/'Lineær programmering opg 4'!$K$8)*-1)</f>
        <v>-</v>
      </c>
      <c r="I1363" s="167" t="str">
        <f>IF('Lineær programmering opg 4'!$D$8=0,"-",'Lineær programmering opg 4'!$G$8)</f>
        <v>-</v>
      </c>
      <c r="J1363" s="295">
        <f>A1363*'Lineær programmering opg 4'!$C$11+Datatabel!C1363*'Lineær programmering opg 4'!$D$11</f>
        <v>30527.99999999928</v>
      </c>
      <c r="K1363" s="9">
        <f t="shared" si="107"/>
        <v>0</v>
      </c>
      <c r="L1363" s="9">
        <f t="shared" si="108"/>
        <v>0</v>
      </c>
    </row>
    <row r="1364" spans="1:12" ht="15" x14ac:dyDescent="0.25">
      <c r="A1364" s="167">
        <f t="shared" si="106"/>
        <v>207.33600000000359</v>
      </c>
      <c r="B1364" s="325">
        <f t="shared" si="109"/>
        <v>0.86390000000001499</v>
      </c>
      <c r="C1364" s="167">
        <f t="shared" si="105"/>
        <v>65.327999999992812</v>
      </c>
      <c r="D1364" s="167">
        <f>IF('Lineær programmering opg 4'!$M$4=0,"-",(-A1364+'Lineær programmering opg 4'!$M$4)/'Lineær programmering opg 4'!$K$4*-1)</f>
        <v>65.327999999992812</v>
      </c>
      <c r="E1364" s="167">
        <f>IF('Lineær programmering opg 4'!$M$5=0,"-",(-A1364+'Lineær programmering opg 4'!$M$5)/'Lineær programmering opg 4'!$K$5*-1)</f>
        <v>144.49799999999732</v>
      </c>
      <c r="F1364" s="167" t="str">
        <f>IF('Lineær programmering opg 4'!$E$6=0,"-",(-A1364+'Lineær programmering opg 4'!$M$6)/'Lineær programmering opg 4'!$K$6*-1)</f>
        <v>-</v>
      </c>
      <c r="G1364" s="167" t="str">
        <f>IF('Lineær programmering opg 4'!$D$7=0,"-",((-A1364+'Lineær programmering opg 4'!$M$7)/'Lineær programmering opg 4'!$K$7)*-1)</f>
        <v>-</v>
      </c>
      <c r="H1364" s="167" t="str">
        <f>IF('Lineær programmering opg 4'!$C$8=0,"-",((-A1364+'Lineær programmering opg 4'!$M$8)/'Lineær programmering opg 4'!$K$8)*-1)</f>
        <v>-</v>
      </c>
      <c r="I1364" s="167" t="str">
        <f>IF('Lineær programmering opg 4'!$D$8=0,"-",'Lineær programmering opg 4'!$G$8)</f>
        <v>-</v>
      </c>
      <c r="J1364" s="295">
        <f>A1364*'Lineær programmering opg 4'!$C$11+Datatabel!C1364*'Lineær programmering opg 4'!$D$11</f>
        <v>30532.799999999283</v>
      </c>
      <c r="K1364" s="9">
        <f t="shared" si="107"/>
        <v>0</v>
      </c>
      <c r="L1364" s="9">
        <f t="shared" si="108"/>
        <v>0</v>
      </c>
    </row>
    <row r="1365" spans="1:12" ht="15" x14ac:dyDescent="0.25">
      <c r="A1365" s="167">
        <f t="shared" si="106"/>
        <v>207.31200000000359</v>
      </c>
      <c r="B1365" s="325">
        <f t="shared" si="109"/>
        <v>0.863800000000015</v>
      </c>
      <c r="C1365" s="167">
        <f t="shared" si="105"/>
        <v>65.375999999992814</v>
      </c>
      <c r="D1365" s="167">
        <f>IF('Lineær programmering opg 4'!$M$4=0,"-",(-A1365+'Lineær programmering opg 4'!$M$4)/'Lineær programmering opg 4'!$K$4*-1)</f>
        <v>65.375999999992814</v>
      </c>
      <c r="E1365" s="167">
        <f>IF('Lineær programmering opg 4'!$M$5=0,"-",(-A1365+'Lineær programmering opg 4'!$M$5)/'Lineær programmering opg 4'!$K$5*-1)</f>
        <v>144.51599999999732</v>
      </c>
      <c r="F1365" s="167" t="str">
        <f>IF('Lineær programmering opg 4'!$E$6=0,"-",(-A1365+'Lineær programmering opg 4'!$M$6)/'Lineær programmering opg 4'!$K$6*-1)</f>
        <v>-</v>
      </c>
      <c r="G1365" s="167" t="str">
        <f>IF('Lineær programmering opg 4'!$D$7=0,"-",((-A1365+'Lineær programmering opg 4'!$M$7)/'Lineær programmering opg 4'!$K$7)*-1)</f>
        <v>-</v>
      </c>
      <c r="H1365" s="167" t="str">
        <f>IF('Lineær programmering opg 4'!$C$8=0,"-",((-A1365+'Lineær programmering opg 4'!$M$8)/'Lineær programmering opg 4'!$K$8)*-1)</f>
        <v>-</v>
      </c>
      <c r="I1365" s="167" t="str">
        <f>IF('Lineær programmering opg 4'!$D$8=0,"-",'Lineær programmering opg 4'!$G$8)</f>
        <v>-</v>
      </c>
      <c r="J1365" s="295">
        <f>A1365*'Lineær programmering opg 4'!$C$11+Datatabel!C1365*'Lineær programmering opg 4'!$D$11</f>
        <v>30537.599999999286</v>
      </c>
      <c r="K1365" s="9">
        <f t="shared" si="107"/>
        <v>0</v>
      </c>
      <c r="L1365" s="9">
        <f t="shared" si="108"/>
        <v>0</v>
      </c>
    </row>
    <row r="1366" spans="1:12" ht="15" x14ac:dyDescent="0.25">
      <c r="A1366" s="167">
        <f t="shared" si="106"/>
        <v>207.28800000000359</v>
      </c>
      <c r="B1366" s="325">
        <f t="shared" si="109"/>
        <v>0.86370000000001501</v>
      </c>
      <c r="C1366" s="167">
        <f t="shared" si="105"/>
        <v>65.423999999992816</v>
      </c>
      <c r="D1366" s="167">
        <f>IF('Lineær programmering opg 4'!$M$4=0,"-",(-A1366+'Lineær programmering opg 4'!$M$4)/'Lineær programmering opg 4'!$K$4*-1)</f>
        <v>65.423999999992816</v>
      </c>
      <c r="E1366" s="167">
        <f>IF('Lineær programmering opg 4'!$M$5=0,"-",(-A1366+'Lineær programmering opg 4'!$M$5)/'Lineær programmering opg 4'!$K$5*-1)</f>
        <v>144.53399999999732</v>
      </c>
      <c r="F1366" s="167" t="str">
        <f>IF('Lineær programmering opg 4'!$E$6=0,"-",(-A1366+'Lineær programmering opg 4'!$M$6)/'Lineær programmering opg 4'!$K$6*-1)</f>
        <v>-</v>
      </c>
      <c r="G1366" s="167" t="str">
        <f>IF('Lineær programmering opg 4'!$D$7=0,"-",((-A1366+'Lineær programmering opg 4'!$M$7)/'Lineær programmering opg 4'!$K$7)*-1)</f>
        <v>-</v>
      </c>
      <c r="H1366" s="167" t="str">
        <f>IF('Lineær programmering opg 4'!$C$8=0,"-",((-A1366+'Lineær programmering opg 4'!$M$8)/'Lineær programmering opg 4'!$K$8)*-1)</f>
        <v>-</v>
      </c>
      <c r="I1366" s="167" t="str">
        <f>IF('Lineær programmering opg 4'!$D$8=0,"-",'Lineær programmering opg 4'!$G$8)</f>
        <v>-</v>
      </c>
      <c r="J1366" s="295">
        <f>A1366*'Lineær programmering opg 4'!$C$11+Datatabel!C1366*'Lineær programmering opg 4'!$D$11</f>
        <v>30542.399999999281</v>
      </c>
      <c r="K1366" s="9">
        <f t="shared" si="107"/>
        <v>0</v>
      </c>
      <c r="L1366" s="9">
        <f t="shared" si="108"/>
        <v>0</v>
      </c>
    </row>
    <row r="1367" spans="1:12" ht="15" x14ac:dyDescent="0.25">
      <c r="A1367" s="167">
        <f t="shared" si="106"/>
        <v>207.26400000000359</v>
      </c>
      <c r="B1367" s="325">
        <f t="shared" si="109"/>
        <v>0.86360000000001502</v>
      </c>
      <c r="C1367" s="167">
        <f t="shared" si="105"/>
        <v>65.471999999992818</v>
      </c>
      <c r="D1367" s="167">
        <f>IF('Lineær programmering opg 4'!$M$4=0,"-",(-A1367+'Lineær programmering opg 4'!$M$4)/'Lineær programmering opg 4'!$K$4*-1)</f>
        <v>65.471999999992818</v>
      </c>
      <c r="E1367" s="167">
        <f>IF('Lineær programmering opg 4'!$M$5=0,"-",(-A1367+'Lineær programmering opg 4'!$M$5)/'Lineær programmering opg 4'!$K$5*-1)</f>
        <v>144.55199999999732</v>
      </c>
      <c r="F1367" s="167" t="str">
        <f>IF('Lineær programmering opg 4'!$E$6=0,"-",(-A1367+'Lineær programmering opg 4'!$M$6)/'Lineær programmering opg 4'!$K$6*-1)</f>
        <v>-</v>
      </c>
      <c r="G1367" s="167" t="str">
        <f>IF('Lineær programmering opg 4'!$D$7=0,"-",((-A1367+'Lineær programmering opg 4'!$M$7)/'Lineær programmering opg 4'!$K$7)*-1)</f>
        <v>-</v>
      </c>
      <c r="H1367" s="167" t="str">
        <f>IF('Lineær programmering opg 4'!$C$8=0,"-",((-A1367+'Lineær programmering opg 4'!$M$8)/'Lineær programmering opg 4'!$K$8)*-1)</f>
        <v>-</v>
      </c>
      <c r="I1367" s="167" t="str">
        <f>IF('Lineær programmering opg 4'!$D$8=0,"-",'Lineær programmering opg 4'!$G$8)</f>
        <v>-</v>
      </c>
      <c r="J1367" s="295">
        <f>A1367*'Lineær programmering opg 4'!$C$11+Datatabel!C1367*'Lineær programmering opg 4'!$D$11</f>
        <v>30547.19999999928</v>
      </c>
      <c r="K1367" s="9">
        <f t="shared" si="107"/>
        <v>0</v>
      </c>
      <c r="L1367" s="9">
        <f t="shared" si="108"/>
        <v>0</v>
      </c>
    </row>
    <row r="1368" spans="1:12" ht="15" x14ac:dyDescent="0.25">
      <c r="A1368" s="167">
        <f t="shared" si="106"/>
        <v>207.24000000000362</v>
      </c>
      <c r="B1368" s="325">
        <f t="shared" si="109"/>
        <v>0.86350000000001503</v>
      </c>
      <c r="C1368" s="167">
        <f t="shared" si="105"/>
        <v>65.519999999992763</v>
      </c>
      <c r="D1368" s="167">
        <f>IF('Lineær programmering opg 4'!$M$4=0,"-",(-A1368+'Lineær programmering opg 4'!$M$4)/'Lineær programmering opg 4'!$K$4*-1)</f>
        <v>65.519999999992763</v>
      </c>
      <c r="E1368" s="167">
        <f>IF('Lineær programmering opg 4'!$M$5=0,"-",(-A1368+'Lineær programmering opg 4'!$M$5)/'Lineær programmering opg 4'!$K$5*-1)</f>
        <v>144.56999999999729</v>
      </c>
      <c r="F1368" s="167" t="str">
        <f>IF('Lineær programmering opg 4'!$E$6=0,"-",(-A1368+'Lineær programmering opg 4'!$M$6)/'Lineær programmering opg 4'!$K$6*-1)</f>
        <v>-</v>
      </c>
      <c r="G1368" s="167" t="str">
        <f>IF('Lineær programmering opg 4'!$D$7=0,"-",((-A1368+'Lineær programmering opg 4'!$M$7)/'Lineær programmering opg 4'!$K$7)*-1)</f>
        <v>-</v>
      </c>
      <c r="H1368" s="167" t="str">
        <f>IF('Lineær programmering opg 4'!$C$8=0,"-",((-A1368+'Lineær programmering opg 4'!$M$8)/'Lineær programmering opg 4'!$K$8)*-1)</f>
        <v>-</v>
      </c>
      <c r="I1368" s="167" t="str">
        <f>IF('Lineær programmering opg 4'!$D$8=0,"-",'Lineær programmering opg 4'!$G$8)</f>
        <v>-</v>
      </c>
      <c r="J1368" s="295">
        <f>A1368*'Lineær programmering opg 4'!$C$11+Datatabel!C1368*'Lineær programmering opg 4'!$D$11</f>
        <v>30551.999999999272</v>
      </c>
      <c r="K1368" s="9">
        <f t="shared" si="107"/>
        <v>0</v>
      </c>
      <c r="L1368" s="9">
        <f t="shared" si="108"/>
        <v>0</v>
      </c>
    </row>
    <row r="1369" spans="1:12" ht="15" x14ac:dyDescent="0.25">
      <c r="A1369" s="167">
        <f t="shared" si="106"/>
        <v>207.21600000000362</v>
      </c>
      <c r="B1369" s="325">
        <f t="shared" si="109"/>
        <v>0.86340000000001504</v>
      </c>
      <c r="C1369" s="167">
        <f t="shared" si="105"/>
        <v>65.567999999992765</v>
      </c>
      <c r="D1369" s="167">
        <f>IF('Lineær programmering opg 4'!$M$4=0,"-",(-A1369+'Lineær programmering opg 4'!$M$4)/'Lineær programmering opg 4'!$K$4*-1)</f>
        <v>65.567999999992765</v>
      </c>
      <c r="E1369" s="167">
        <f>IF('Lineær programmering opg 4'!$M$5=0,"-",(-A1369+'Lineær programmering opg 4'!$M$5)/'Lineær programmering opg 4'!$K$5*-1)</f>
        <v>144.58799999999729</v>
      </c>
      <c r="F1369" s="167" t="str">
        <f>IF('Lineær programmering opg 4'!$E$6=0,"-",(-A1369+'Lineær programmering opg 4'!$M$6)/'Lineær programmering opg 4'!$K$6*-1)</f>
        <v>-</v>
      </c>
      <c r="G1369" s="167" t="str">
        <f>IF('Lineær programmering opg 4'!$D$7=0,"-",((-A1369+'Lineær programmering opg 4'!$M$7)/'Lineær programmering opg 4'!$K$7)*-1)</f>
        <v>-</v>
      </c>
      <c r="H1369" s="167" t="str">
        <f>IF('Lineær programmering opg 4'!$C$8=0,"-",((-A1369+'Lineær programmering opg 4'!$M$8)/'Lineær programmering opg 4'!$K$8)*-1)</f>
        <v>-</v>
      </c>
      <c r="I1369" s="167" t="str">
        <f>IF('Lineær programmering opg 4'!$D$8=0,"-",'Lineær programmering opg 4'!$G$8)</f>
        <v>-</v>
      </c>
      <c r="J1369" s="295">
        <f>A1369*'Lineær programmering opg 4'!$C$11+Datatabel!C1369*'Lineær programmering opg 4'!$D$11</f>
        <v>30556.799999999275</v>
      </c>
      <c r="K1369" s="9">
        <f t="shared" si="107"/>
        <v>0</v>
      </c>
      <c r="L1369" s="9">
        <f t="shared" si="108"/>
        <v>0</v>
      </c>
    </row>
    <row r="1370" spans="1:12" ht="15" x14ac:dyDescent="0.25">
      <c r="A1370" s="167">
        <f t="shared" si="106"/>
        <v>207.19200000000362</v>
      </c>
      <c r="B1370" s="325">
        <f t="shared" si="109"/>
        <v>0.86330000000001506</v>
      </c>
      <c r="C1370" s="167">
        <f t="shared" si="105"/>
        <v>65.615999999992766</v>
      </c>
      <c r="D1370" s="167">
        <f>IF('Lineær programmering opg 4'!$M$4=0,"-",(-A1370+'Lineær programmering opg 4'!$M$4)/'Lineær programmering opg 4'!$K$4*-1)</f>
        <v>65.615999999992766</v>
      </c>
      <c r="E1370" s="167">
        <f>IF('Lineær programmering opg 4'!$M$5=0,"-",(-A1370+'Lineær programmering opg 4'!$M$5)/'Lineær programmering opg 4'!$K$5*-1)</f>
        <v>144.60599999999729</v>
      </c>
      <c r="F1370" s="167" t="str">
        <f>IF('Lineær programmering opg 4'!$E$6=0,"-",(-A1370+'Lineær programmering opg 4'!$M$6)/'Lineær programmering opg 4'!$K$6*-1)</f>
        <v>-</v>
      </c>
      <c r="G1370" s="167" t="str">
        <f>IF('Lineær programmering opg 4'!$D$7=0,"-",((-A1370+'Lineær programmering opg 4'!$M$7)/'Lineær programmering opg 4'!$K$7)*-1)</f>
        <v>-</v>
      </c>
      <c r="H1370" s="167" t="str">
        <f>IF('Lineær programmering opg 4'!$C$8=0,"-",((-A1370+'Lineær programmering opg 4'!$M$8)/'Lineær programmering opg 4'!$K$8)*-1)</f>
        <v>-</v>
      </c>
      <c r="I1370" s="167" t="str">
        <f>IF('Lineær programmering opg 4'!$D$8=0,"-",'Lineær programmering opg 4'!$G$8)</f>
        <v>-</v>
      </c>
      <c r="J1370" s="295">
        <f>A1370*'Lineær programmering opg 4'!$C$11+Datatabel!C1370*'Lineær programmering opg 4'!$D$11</f>
        <v>30561.599999999278</v>
      </c>
      <c r="K1370" s="9">
        <f t="shared" si="107"/>
        <v>0</v>
      </c>
      <c r="L1370" s="9">
        <f t="shared" si="108"/>
        <v>0</v>
      </c>
    </row>
    <row r="1371" spans="1:12" ht="15" x14ac:dyDescent="0.25">
      <c r="A1371" s="167">
        <f t="shared" si="106"/>
        <v>207.16800000000362</v>
      </c>
      <c r="B1371" s="325">
        <f t="shared" si="109"/>
        <v>0.86320000000001507</v>
      </c>
      <c r="C1371" s="167">
        <f t="shared" si="105"/>
        <v>65.663999999992768</v>
      </c>
      <c r="D1371" s="167">
        <f>IF('Lineær programmering opg 4'!$M$4=0,"-",(-A1371+'Lineær programmering opg 4'!$M$4)/'Lineær programmering opg 4'!$K$4*-1)</f>
        <v>65.663999999992768</v>
      </c>
      <c r="E1371" s="167">
        <f>IF('Lineær programmering opg 4'!$M$5=0,"-",(-A1371+'Lineær programmering opg 4'!$M$5)/'Lineær programmering opg 4'!$K$5*-1)</f>
        <v>144.6239999999973</v>
      </c>
      <c r="F1371" s="167" t="str">
        <f>IF('Lineær programmering opg 4'!$E$6=0,"-",(-A1371+'Lineær programmering opg 4'!$M$6)/'Lineær programmering opg 4'!$K$6*-1)</f>
        <v>-</v>
      </c>
      <c r="G1371" s="167" t="str">
        <f>IF('Lineær programmering opg 4'!$D$7=0,"-",((-A1371+'Lineær programmering opg 4'!$M$7)/'Lineær programmering opg 4'!$K$7)*-1)</f>
        <v>-</v>
      </c>
      <c r="H1371" s="167" t="str">
        <f>IF('Lineær programmering opg 4'!$C$8=0,"-",((-A1371+'Lineær programmering opg 4'!$M$8)/'Lineær programmering opg 4'!$K$8)*-1)</f>
        <v>-</v>
      </c>
      <c r="I1371" s="167" t="str">
        <f>IF('Lineær programmering opg 4'!$D$8=0,"-",'Lineær programmering opg 4'!$G$8)</f>
        <v>-</v>
      </c>
      <c r="J1371" s="295">
        <f>A1371*'Lineær programmering opg 4'!$C$11+Datatabel!C1371*'Lineær programmering opg 4'!$D$11</f>
        <v>30566.399999999277</v>
      </c>
      <c r="K1371" s="9">
        <f t="shared" si="107"/>
        <v>0</v>
      </c>
      <c r="L1371" s="9">
        <f t="shared" si="108"/>
        <v>0</v>
      </c>
    </row>
    <row r="1372" spans="1:12" ht="15" x14ac:dyDescent="0.25">
      <c r="A1372" s="167">
        <f t="shared" si="106"/>
        <v>207.14400000000362</v>
      </c>
      <c r="B1372" s="325">
        <f t="shared" si="109"/>
        <v>0.86310000000001508</v>
      </c>
      <c r="C1372" s="167">
        <f t="shared" si="105"/>
        <v>65.71199999999277</v>
      </c>
      <c r="D1372" s="167">
        <f>IF('Lineær programmering opg 4'!$M$4=0,"-",(-A1372+'Lineær programmering opg 4'!$M$4)/'Lineær programmering opg 4'!$K$4*-1)</f>
        <v>65.71199999999277</v>
      </c>
      <c r="E1372" s="167">
        <f>IF('Lineær programmering opg 4'!$M$5=0,"-",(-A1372+'Lineær programmering opg 4'!$M$5)/'Lineær programmering opg 4'!$K$5*-1)</f>
        <v>144.6419999999973</v>
      </c>
      <c r="F1372" s="167" t="str">
        <f>IF('Lineær programmering opg 4'!$E$6=0,"-",(-A1372+'Lineær programmering opg 4'!$M$6)/'Lineær programmering opg 4'!$K$6*-1)</f>
        <v>-</v>
      </c>
      <c r="G1372" s="167" t="str">
        <f>IF('Lineær programmering opg 4'!$D$7=0,"-",((-A1372+'Lineær programmering opg 4'!$M$7)/'Lineær programmering opg 4'!$K$7)*-1)</f>
        <v>-</v>
      </c>
      <c r="H1372" s="167" t="str">
        <f>IF('Lineær programmering opg 4'!$C$8=0,"-",((-A1372+'Lineær programmering opg 4'!$M$8)/'Lineær programmering opg 4'!$K$8)*-1)</f>
        <v>-</v>
      </c>
      <c r="I1372" s="167" t="str">
        <f>IF('Lineær programmering opg 4'!$D$8=0,"-",'Lineær programmering opg 4'!$G$8)</f>
        <v>-</v>
      </c>
      <c r="J1372" s="295">
        <f>A1372*'Lineær programmering opg 4'!$C$11+Datatabel!C1372*'Lineær programmering opg 4'!$D$11</f>
        <v>30571.199999999277</v>
      </c>
      <c r="K1372" s="9">
        <f t="shared" si="107"/>
        <v>0</v>
      </c>
      <c r="L1372" s="9">
        <f t="shared" si="108"/>
        <v>0</v>
      </c>
    </row>
    <row r="1373" spans="1:12" ht="15" x14ac:dyDescent="0.25">
      <c r="A1373" s="167">
        <f t="shared" si="106"/>
        <v>207.12000000000361</v>
      </c>
      <c r="B1373" s="325">
        <f t="shared" si="109"/>
        <v>0.86300000000001509</v>
      </c>
      <c r="C1373" s="167">
        <f t="shared" si="105"/>
        <v>65.759999999992772</v>
      </c>
      <c r="D1373" s="167">
        <f>IF('Lineær programmering opg 4'!$M$4=0,"-",(-A1373+'Lineær programmering opg 4'!$M$4)/'Lineær programmering opg 4'!$K$4*-1)</f>
        <v>65.759999999992772</v>
      </c>
      <c r="E1373" s="167">
        <f>IF('Lineær programmering opg 4'!$M$5=0,"-",(-A1373+'Lineær programmering opg 4'!$M$5)/'Lineær programmering opg 4'!$K$5*-1)</f>
        <v>144.6599999999973</v>
      </c>
      <c r="F1373" s="167" t="str">
        <f>IF('Lineær programmering opg 4'!$E$6=0,"-",(-A1373+'Lineær programmering opg 4'!$M$6)/'Lineær programmering opg 4'!$K$6*-1)</f>
        <v>-</v>
      </c>
      <c r="G1373" s="167" t="str">
        <f>IF('Lineær programmering opg 4'!$D$7=0,"-",((-A1373+'Lineær programmering opg 4'!$M$7)/'Lineær programmering opg 4'!$K$7)*-1)</f>
        <v>-</v>
      </c>
      <c r="H1373" s="167" t="str">
        <f>IF('Lineær programmering opg 4'!$C$8=0,"-",((-A1373+'Lineær programmering opg 4'!$M$8)/'Lineær programmering opg 4'!$K$8)*-1)</f>
        <v>-</v>
      </c>
      <c r="I1373" s="167" t="str">
        <f>IF('Lineær programmering opg 4'!$D$8=0,"-",'Lineær programmering opg 4'!$G$8)</f>
        <v>-</v>
      </c>
      <c r="J1373" s="295">
        <f>A1373*'Lineær programmering opg 4'!$C$11+Datatabel!C1373*'Lineær programmering opg 4'!$D$11</f>
        <v>30575.999999999276</v>
      </c>
      <c r="K1373" s="9">
        <f t="shared" si="107"/>
        <v>0</v>
      </c>
      <c r="L1373" s="9">
        <f t="shared" si="108"/>
        <v>0</v>
      </c>
    </row>
    <row r="1374" spans="1:12" ht="15" x14ac:dyDescent="0.25">
      <c r="A1374" s="167">
        <f t="shared" si="106"/>
        <v>207.09600000000361</v>
      </c>
      <c r="B1374" s="325">
        <f t="shared" si="109"/>
        <v>0.8629000000000151</v>
      </c>
      <c r="C1374" s="167">
        <f t="shared" si="105"/>
        <v>65.807999999992774</v>
      </c>
      <c r="D1374" s="167">
        <f>IF('Lineær programmering opg 4'!$M$4=0,"-",(-A1374+'Lineær programmering opg 4'!$M$4)/'Lineær programmering opg 4'!$K$4*-1)</f>
        <v>65.807999999992774</v>
      </c>
      <c r="E1374" s="167">
        <f>IF('Lineær programmering opg 4'!$M$5=0,"-",(-A1374+'Lineær programmering opg 4'!$M$5)/'Lineær programmering opg 4'!$K$5*-1)</f>
        <v>144.6779999999973</v>
      </c>
      <c r="F1374" s="167" t="str">
        <f>IF('Lineær programmering opg 4'!$E$6=0,"-",(-A1374+'Lineær programmering opg 4'!$M$6)/'Lineær programmering opg 4'!$K$6*-1)</f>
        <v>-</v>
      </c>
      <c r="G1374" s="167" t="str">
        <f>IF('Lineær programmering opg 4'!$D$7=0,"-",((-A1374+'Lineær programmering opg 4'!$M$7)/'Lineær programmering opg 4'!$K$7)*-1)</f>
        <v>-</v>
      </c>
      <c r="H1374" s="167" t="str">
        <f>IF('Lineær programmering opg 4'!$C$8=0,"-",((-A1374+'Lineær programmering opg 4'!$M$8)/'Lineær programmering opg 4'!$K$8)*-1)</f>
        <v>-</v>
      </c>
      <c r="I1374" s="167" t="str">
        <f>IF('Lineær programmering opg 4'!$D$8=0,"-",'Lineær programmering opg 4'!$G$8)</f>
        <v>-</v>
      </c>
      <c r="J1374" s="295">
        <f>A1374*'Lineær programmering opg 4'!$C$11+Datatabel!C1374*'Lineær programmering opg 4'!$D$11</f>
        <v>30580.799999999279</v>
      </c>
      <c r="K1374" s="9">
        <f t="shared" si="107"/>
        <v>0</v>
      </c>
      <c r="L1374" s="9">
        <f t="shared" si="108"/>
        <v>0</v>
      </c>
    </row>
    <row r="1375" spans="1:12" ht="15" x14ac:dyDescent="0.25">
      <c r="A1375" s="167">
        <f t="shared" si="106"/>
        <v>207.07200000000364</v>
      </c>
      <c r="B1375" s="325">
        <f t="shared" si="109"/>
        <v>0.86280000000001511</v>
      </c>
      <c r="C1375" s="167">
        <f t="shared" si="105"/>
        <v>65.855999999992719</v>
      </c>
      <c r="D1375" s="167">
        <f>IF('Lineær programmering opg 4'!$M$4=0,"-",(-A1375+'Lineær programmering opg 4'!$M$4)/'Lineær programmering opg 4'!$K$4*-1)</f>
        <v>65.855999999992719</v>
      </c>
      <c r="E1375" s="167">
        <f>IF('Lineær programmering opg 4'!$M$5=0,"-",(-A1375+'Lineær programmering opg 4'!$M$5)/'Lineær programmering opg 4'!$K$5*-1)</f>
        <v>144.69599999999727</v>
      </c>
      <c r="F1375" s="167" t="str">
        <f>IF('Lineær programmering opg 4'!$E$6=0,"-",(-A1375+'Lineær programmering opg 4'!$M$6)/'Lineær programmering opg 4'!$K$6*-1)</f>
        <v>-</v>
      </c>
      <c r="G1375" s="167" t="str">
        <f>IF('Lineær programmering opg 4'!$D$7=0,"-",((-A1375+'Lineær programmering opg 4'!$M$7)/'Lineær programmering opg 4'!$K$7)*-1)</f>
        <v>-</v>
      </c>
      <c r="H1375" s="167" t="str">
        <f>IF('Lineær programmering opg 4'!$C$8=0,"-",((-A1375+'Lineær programmering opg 4'!$M$8)/'Lineær programmering opg 4'!$K$8)*-1)</f>
        <v>-</v>
      </c>
      <c r="I1375" s="167" t="str">
        <f>IF('Lineær programmering opg 4'!$D$8=0,"-",'Lineær programmering opg 4'!$G$8)</f>
        <v>-</v>
      </c>
      <c r="J1375" s="295">
        <f>A1375*'Lineær programmering opg 4'!$C$11+Datatabel!C1375*'Lineær programmering opg 4'!$D$11</f>
        <v>30585.599999999271</v>
      </c>
      <c r="K1375" s="9">
        <f t="shared" si="107"/>
        <v>0</v>
      </c>
      <c r="L1375" s="9">
        <f t="shared" si="108"/>
        <v>0</v>
      </c>
    </row>
    <row r="1376" spans="1:12" ht="15" x14ac:dyDescent="0.25">
      <c r="A1376" s="167">
        <f t="shared" si="106"/>
        <v>207.04800000000364</v>
      </c>
      <c r="B1376" s="325">
        <f t="shared" si="109"/>
        <v>0.86270000000001512</v>
      </c>
      <c r="C1376" s="167">
        <f t="shared" si="105"/>
        <v>65.90399999999272</v>
      </c>
      <c r="D1376" s="167">
        <f>IF('Lineær programmering opg 4'!$M$4=0,"-",(-A1376+'Lineær programmering opg 4'!$M$4)/'Lineær programmering opg 4'!$K$4*-1)</f>
        <v>65.90399999999272</v>
      </c>
      <c r="E1376" s="167">
        <f>IF('Lineær programmering opg 4'!$M$5=0,"-",(-A1376+'Lineær programmering opg 4'!$M$5)/'Lineær programmering opg 4'!$K$5*-1)</f>
        <v>144.71399999999727</v>
      </c>
      <c r="F1376" s="167" t="str">
        <f>IF('Lineær programmering opg 4'!$E$6=0,"-",(-A1376+'Lineær programmering opg 4'!$M$6)/'Lineær programmering opg 4'!$K$6*-1)</f>
        <v>-</v>
      </c>
      <c r="G1376" s="167" t="str">
        <f>IF('Lineær programmering opg 4'!$D$7=0,"-",((-A1376+'Lineær programmering opg 4'!$M$7)/'Lineær programmering opg 4'!$K$7)*-1)</f>
        <v>-</v>
      </c>
      <c r="H1376" s="167" t="str">
        <f>IF('Lineær programmering opg 4'!$C$8=0,"-",((-A1376+'Lineær programmering opg 4'!$M$8)/'Lineær programmering opg 4'!$K$8)*-1)</f>
        <v>-</v>
      </c>
      <c r="I1376" s="167" t="str">
        <f>IF('Lineær programmering opg 4'!$D$8=0,"-",'Lineær programmering opg 4'!$G$8)</f>
        <v>-</v>
      </c>
      <c r="J1376" s="295">
        <f>A1376*'Lineær programmering opg 4'!$C$11+Datatabel!C1376*'Lineær programmering opg 4'!$D$11</f>
        <v>30590.39999999927</v>
      </c>
      <c r="K1376" s="9">
        <f t="shared" si="107"/>
        <v>0</v>
      </c>
      <c r="L1376" s="9">
        <f t="shared" si="108"/>
        <v>0</v>
      </c>
    </row>
    <row r="1377" spans="1:12" ht="15" x14ac:dyDescent="0.25">
      <c r="A1377" s="167">
        <f t="shared" si="106"/>
        <v>207.02400000000364</v>
      </c>
      <c r="B1377" s="325">
        <f t="shared" si="109"/>
        <v>0.86260000000001513</v>
      </c>
      <c r="C1377" s="167">
        <f t="shared" si="105"/>
        <v>65.951999999992722</v>
      </c>
      <c r="D1377" s="167">
        <f>IF('Lineær programmering opg 4'!$M$4=0,"-",(-A1377+'Lineær programmering opg 4'!$M$4)/'Lineær programmering opg 4'!$K$4*-1)</f>
        <v>65.951999999992722</v>
      </c>
      <c r="E1377" s="167">
        <f>IF('Lineær programmering opg 4'!$M$5=0,"-",(-A1377+'Lineær programmering opg 4'!$M$5)/'Lineær programmering opg 4'!$K$5*-1)</f>
        <v>144.73199999999727</v>
      </c>
      <c r="F1377" s="167" t="str">
        <f>IF('Lineær programmering opg 4'!$E$6=0,"-",(-A1377+'Lineær programmering opg 4'!$M$6)/'Lineær programmering opg 4'!$K$6*-1)</f>
        <v>-</v>
      </c>
      <c r="G1377" s="167" t="str">
        <f>IF('Lineær programmering opg 4'!$D$7=0,"-",((-A1377+'Lineær programmering opg 4'!$M$7)/'Lineær programmering opg 4'!$K$7)*-1)</f>
        <v>-</v>
      </c>
      <c r="H1377" s="167" t="str">
        <f>IF('Lineær programmering opg 4'!$C$8=0,"-",((-A1377+'Lineær programmering opg 4'!$M$8)/'Lineær programmering opg 4'!$K$8)*-1)</f>
        <v>-</v>
      </c>
      <c r="I1377" s="167" t="str">
        <f>IF('Lineær programmering opg 4'!$D$8=0,"-",'Lineær programmering opg 4'!$G$8)</f>
        <v>-</v>
      </c>
      <c r="J1377" s="295">
        <f>A1377*'Lineær programmering opg 4'!$C$11+Datatabel!C1377*'Lineær programmering opg 4'!$D$11</f>
        <v>30595.199999999273</v>
      </c>
      <c r="K1377" s="9">
        <f t="shared" si="107"/>
        <v>0</v>
      </c>
      <c r="L1377" s="9">
        <f t="shared" si="108"/>
        <v>0</v>
      </c>
    </row>
    <row r="1378" spans="1:12" ht="15" x14ac:dyDescent="0.25">
      <c r="A1378" s="167">
        <f t="shared" si="106"/>
        <v>207.00000000000364</v>
      </c>
      <c r="B1378" s="325">
        <f t="shared" si="109"/>
        <v>0.86250000000001514</v>
      </c>
      <c r="C1378" s="167">
        <f t="shared" si="105"/>
        <v>65.999999999992724</v>
      </c>
      <c r="D1378" s="167">
        <f>IF('Lineær programmering opg 4'!$M$4=0,"-",(-A1378+'Lineær programmering opg 4'!$M$4)/'Lineær programmering opg 4'!$K$4*-1)</f>
        <v>65.999999999992724</v>
      </c>
      <c r="E1378" s="167">
        <f>IF('Lineær programmering opg 4'!$M$5=0,"-",(-A1378+'Lineær programmering opg 4'!$M$5)/'Lineær programmering opg 4'!$K$5*-1)</f>
        <v>144.74999999999727</v>
      </c>
      <c r="F1378" s="167" t="str">
        <f>IF('Lineær programmering opg 4'!$E$6=0,"-",(-A1378+'Lineær programmering opg 4'!$M$6)/'Lineær programmering opg 4'!$K$6*-1)</f>
        <v>-</v>
      </c>
      <c r="G1378" s="167" t="str">
        <f>IF('Lineær programmering opg 4'!$D$7=0,"-",((-A1378+'Lineær programmering opg 4'!$M$7)/'Lineær programmering opg 4'!$K$7)*-1)</f>
        <v>-</v>
      </c>
      <c r="H1378" s="167" t="str">
        <f>IF('Lineær programmering opg 4'!$C$8=0,"-",((-A1378+'Lineær programmering opg 4'!$M$8)/'Lineær programmering opg 4'!$K$8)*-1)</f>
        <v>-</v>
      </c>
      <c r="I1378" s="167" t="str">
        <f>IF('Lineær programmering opg 4'!$D$8=0,"-",'Lineær programmering opg 4'!$G$8)</f>
        <v>-</v>
      </c>
      <c r="J1378" s="295">
        <f>A1378*'Lineær programmering opg 4'!$C$11+Datatabel!C1378*'Lineær programmering opg 4'!$D$11</f>
        <v>30599.999999999272</v>
      </c>
      <c r="K1378" s="9">
        <f t="shared" si="107"/>
        <v>0</v>
      </c>
      <c r="L1378" s="9">
        <f t="shared" si="108"/>
        <v>0</v>
      </c>
    </row>
    <row r="1379" spans="1:12" ht="15" x14ac:dyDescent="0.25">
      <c r="A1379" s="167">
        <f t="shared" si="106"/>
        <v>206.97600000000364</v>
      </c>
      <c r="B1379" s="325">
        <f t="shared" si="109"/>
        <v>0.86240000000001515</v>
      </c>
      <c r="C1379" s="167">
        <f t="shared" si="105"/>
        <v>66.047999999992726</v>
      </c>
      <c r="D1379" s="167">
        <f>IF('Lineær programmering opg 4'!$M$4=0,"-",(-A1379+'Lineær programmering opg 4'!$M$4)/'Lineær programmering opg 4'!$K$4*-1)</f>
        <v>66.047999999992726</v>
      </c>
      <c r="E1379" s="167">
        <f>IF('Lineær programmering opg 4'!$M$5=0,"-",(-A1379+'Lineær programmering opg 4'!$M$5)/'Lineær programmering opg 4'!$K$5*-1)</f>
        <v>144.76799999999727</v>
      </c>
      <c r="F1379" s="167" t="str">
        <f>IF('Lineær programmering opg 4'!$E$6=0,"-",(-A1379+'Lineær programmering opg 4'!$M$6)/'Lineær programmering opg 4'!$K$6*-1)</f>
        <v>-</v>
      </c>
      <c r="G1379" s="167" t="str">
        <f>IF('Lineær programmering opg 4'!$D$7=0,"-",((-A1379+'Lineær programmering opg 4'!$M$7)/'Lineær programmering opg 4'!$K$7)*-1)</f>
        <v>-</v>
      </c>
      <c r="H1379" s="167" t="str">
        <f>IF('Lineær programmering opg 4'!$C$8=0,"-",((-A1379+'Lineær programmering opg 4'!$M$8)/'Lineær programmering opg 4'!$K$8)*-1)</f>
        <v>-</v>
      </c>
      <c r="I1379" s="167" t="str">
        <f>IF('Lineær programmering opg 4'!$D$8=0,"-",'Lineær programmering opg 4'!$G$8)</f>
        <v>-</v>
      </c>
      <c r="J1379" s="295">
        <f>A1379*'Lineær programmering opg 4'!$C$11+Datatabel!C1379*'Lineær programmering opg 4'!$D$11</f>
        <v>30604.799999999272</v>
      </c>
      <c r="K1379" s="9">
        <f t="shared" si="107"/>
        <v>0</v>
      </c>
      <c r="L1379" s="9">
        <f t="shared" si="108"/>
        <v>0</v>
      </c>
    </row>
    <row r="1380" spans="1:12" ht="15" x14ac:dyDescent="0.25">
      <c r="A1380" s="167">
        <f t="shared" si="106"/>
        <v>206.95200000000364</v>
      </c>
      <c r="B1380" s="325">
        <f t="shared" si="109"/>
        <v>0.86230000000001517</v>
      </c>
      <c r="C1380" s="167">
        <f t="shared" si="105"/>
        <v>66.095999999992728</v>
      </c>
      <c r="D1380" s="167">
        <f>IF('Lineær programmering opg 4'!$M$4=0,"-",(-A1380+'Lineær programmering opg 4'!$M$4)/'Lineær programmering opg 4'!$K$4*-1)</f>
        <v>66.095999999992728</v>
      </c>
      <c r="E1380" s="167">
        <f>IF('Lineær programmering opg 4'!$M$5=0,"-",(-A1380+'Lineær programmering opg 4'!$M$5)/'Lineær programmering opg 4'!$K$5*-1)</f>
        <v>144.78599999999727</v>
      </c>
      <c r="F1380" s="167" t="str">
        <f>IF('Lineær programmering opg 4'!$E$6=0,"-",(-A1380+'Lineær programmering opg 4'!$M$6)/'Lineær programmering opg 4'!$K$6*-1)</f>
        <v>-</v>
      </c>
      <c r="G1380" s="167" t="str">
        <f>IF('Lineær programmering opg 4'!$D$7=0,"-",((-A1380+'Lineær programmering opg 4'!$M$7)/'Lineær programmering opg 4'!$K$7)*-1)</f>
        <v>-</v>
      </c>
      <c r="H1380" s="167" t="str">
        <f>IF('Lineær programmering opg 4'!$C$8=0,"-",((-A1380+'Lineær programmering opg 4'!$M$8)/'Lineær programmering opg 4'!$K$8)*-1)</f>
        <v>-</v>
      </c>
      <c r="I1380" s="167" t="str">
        <f>IF('Lineær programmering opg 4'!$D$8=0,"-",'Lineær programmering opg 4'!$G$8)</f>
        <v>-</v>
      </c>
      <c r="J1380" s="295">
        <f>A1380*'Lineær programmering opg 4'!$C$11+Datatabel!C1380*'Lineær programmering opg 4'!$D$11</f>
        <v>30609.599999999275</v>
      </c>
      <c r="K1380" s="9">
        <f t="shared" si="107"/>
        <v>0</v>
      </c>
      <c r="L1380" s="9">
        <f t="shared" si="108"/>
        <v>0</v>
      </c>
    </row>
    <row r="1381" spans="1:12" ht="15" x14ac:dyDescent="0.25">
      <c r="A1381" s="167">
        <f t="shared" si="106"/>
        <v>206.92800000000364</v>
      </c>
      <c r="B1381" s="325">
        <f t="shared" si="109"/>
        <v>0.86220000000001518</v>
      </c>
      <c r="C1381" s="167">
        <f t="shared" si="105"/>
        <v>66.143999999992729</v>
      </c>
      <c r="D1381" s="167">
        <f>IF('Lineær programmering opg 4'!$M$4=0,"-",(-A1381+'Lineær programmering opg 4'!$M$4)/'Lineær programmering opg 4'!$K$4*-1)</f>
        <v>66.143999999992729</v>
      </c>
      <c r="E1381" s="167">
        <f>IF('Lineær programmering opg 4'!$M$5=0,"-",(-A1381+'Lineær programmering opg 4'!$M$5)/'Lineær programmering opg 4'!$K$5*-1)</f>
        <v>144.80399999999727</v>
      </c>
      <c r="F1381" s="167" t="str">
        <f>IF('Lineær programmering opg 4'!$E$6=0,"-",(-A1381+'Lineær programmering opg 4'!$M$6)/'Lineær programmering opg 4'!$K$6*-1)</f>
        <v>-</v>
      </c>
      <c r="G1381" s="167" t="str">
        <f>IF('Lineær programmering opg 4'!$D$7=0,"-",((-A1381+'Lineær programmering opg 4'!$M$7)/'Lineær programmering opg 4'!$K$7)*-1)</f>
        <v>-</v>
      </c>
      <c r="H1381" s="167" t="str">
        <f>IF('Lineær programmering opg 4'!$C$8=0,"-",((-A1381+'Lineær programmering opg 4'!$M$8)/'Lineær programmering opg 4'!$K$8)*-1)</f>
        <v>-</v>
      </c>
      <c r="I1381" s="167" t="str">
        <f>IF('Lineær programmering opg 4'!$D$8=0,"-",'Lineær programmering opg 4'!$G$8)</f>
        <v>-</v>
      </c>
      <c r="J1381" s="295">
        <f>A1381*'Lineær programmering opg 4'!$C$11+Datatabel!C1381*'Lineær programmering opg 4'!$D$11</f>
        <v>30614.399999999274</v>
      </c>
      <c r="K1381" s="9">
        <f t="shared" si="107"/>
        <v>0</v>
      </c>
      <c r="L1381" s="9">
        <f t="shared" si="108"/>
        <v>0</v>
      </c>
    </row>
    <row r="1382" spans="1:12" ht="15" x14ac:dyDescent="0.25">
      <c r="A1382" s="167">
        <f t="shared" si="106"/>
        <v>206.90400000000363</v>
      </c>
      <c r="B1382" s="325">
        <f t="shared" si="109"/>
        <v>0.86210000000001519</v>
      </c>
      <c r="C1382" s="167">
        <f t="shared" si="105"/>
        <v>66.191999999992731</v>
      </c>
      <c r="D1382" s="167">
        <f>IF('Lineær programmering opg 4'!$M$4=0,"-",(-A1382+'Lineær programmering opg 4'!$M$4)/'Lineær programmering opg 4'!$K$4*-1)</f>
        <v>66.191999999992731</v>
      </c>
      <c r="E1382" s="167">
        <f>IF('Lineær programmering opg 4'!$M$5=0,"-",(-A1382+'Lineær programmering opg 4'!$M$5)/'Lineær programmering opg 4'!$K$5*-1)</f>
        <v>144.82199999999727</v>
      </c>
      <c r="F1382" s="167" t="str">
        <f>IF('Lineær programmering opg 4'!$E$6=0,"-",(-A1382+'Lineær programmering opg 4'!$M$6)/'Lineær programmering opg 4'!$K$6*-1)</f>
        <v>-</v>
      </c>
      <c r="G1382" s="167" t="str">
        <f>IF('Lineær programmering opg 4'!$D$7=0,"-",((-A1382+'Lineær programmering opg 4'!$M$7)/'Lineær programmering opg 4'!$K$7)*-1)</f>
        <v>-</v>
      </c>
      <c r="H1382" s="167" t="str">
        <f>IF('Lineær programmering opg 4'!$C$8=0,"-",((-A1382+'Lineær programmering opg 4'!$M$8)/'Lineær programmering opg 4'!$K$8)*-1)</f>
        <v>-</v>
      </c>
      <c r="I1382" s="167" t="str">
        <f>IF('Lineær programmering opg 4'!$D$8=0,"-",'Lineær programmering opg 4'!$G$8)</f>
        <v>-</v>
      </c>
      <c r="J1382" s="295">
        <f>A1382*'Lineær programmering opg 4'!$C$11+Datatabel!C1382*'Lineær programmering opg 4'!$D$11</f>
        <v>30619.199999999277</v>
      </c>
      <c r="K1382" s="9">
        <f t="shared" si="107"/>
        <v>0</v>
      </c>
      <c r="L1382" s="9">
        <f t="shared" si="108"/>
        <v>0</v>
      </c>
    </row>
    <row r="1383" spans="1:12" ht="15" x14ac:dyDescent="0.25">
      <c r="A1383" s="167">
        <f t="shared" si="106"/>
        <v>206.88000000000363</v>
      </c>
      <c r="B1383" s="325">
        <f t="shared" si="109"/>
        <v>0.8620000000000152</v>
      </c>
      <c r="C1383" s="167">
        <f t="shared" si="105"/>
        <v>66.239999999992733</v>
      </c>
      <c r="D1383" s="167">
        <f>IF('Lineær programmering opg 4'!$M$4=0,"-",(-A1383+'Lineær programmering opg 4'!$M$4)/'Lineær programmering opg 4'!$K$4*-1)</f>
        <v>66.239999999992733</v>
      </c>
      <c r="E1383" s="167">
        <f>IF('Lineær programmering opg 4'!$M$5=0,"-",(-A1383+'Lineær programmering opg 4'!$M$5)/'Lineær programmering opg 4'!$K$5*-1)</f>
        <v>144.83999999999727</v>
      </c>
      <c r="F1383" s="167" t="str">
        <f>IF('Lineær programmering opg 4'!$E$6=0,"-",(-A1383+'Lineær programmering opg 4'!$M$6)/'Lineær programmering opg 4'!$K$6*-1)</f>
        <v>-</v>
      </c>
      <c r="G1383" s="167" t="str">
        <f>IF('Lineær programmering opg 4'!$D$7=0,"-",((-A1383+'Lineær programmering opg 4'!$M$7)/'Lineær programmering opg 4'!$K$7)*-1)</f>
        <v>-</v>
      </c>
      <c r="H1383" s="167" t="str">
        <f>IF('Lineær programmering opg 4'!$C$8=0,"-",((-A1383+'Lineær programmering opg 4'!$M$8)/'Lineær programmering opg 4'!$K$8)*-1)</f>
        <v>-</v>
      </c>
      <c r="I1383" s="167" t="str">
        <f>IF('Lineær programmering opg 4'!$D$8=0,"-",'Lineær programmering opg 4'!$G$8)</f>
        <v>-</v>
      </c>
      <c r="J1383" s="295">
        <f>A1383*'Lineær programmering opg 4'!$C$11+Datatabel!C1383*'Lineær programmering opg 4'!$D$11</f>
        <v>30623.999999999272</v>
      </c>
      <c r="K1383" s="9">
        <f t="shared" si="107"/>
        <v>0</v>
      </c>
      <c r="L1383" s="9">
        <f t="shared" si="108"/>
        <v>0</v>
      </c>
    </row>
    <row r="1384" spans="1:12" ht="15" x14ac:dyDescent="0.25">
      <c r="A1384" s="167">
        <f t="shared" si="106"/>
        <v>206.85600000000366</v>
      </c>
      <c r="B1384" s="325">
        <f t="shared" si="109"/>
        <v>0.86190000000001521</v>
      </c>
      <c r="C1384" s="167">
        <f t="shared" si="105"/>
        <v>66.287999999992678</v>
      </c>
      <c r="D1384" s="167">
        <f>IF('Lineær programmering opg 4'!$M$4=0,"-",(-A1384+'Lineær programmering opg 4'!$M$4)/'Lineær programmering opg 4'!$K$4*-1)</f>
        <v>66.287999999992678</v>
      </c>
      <c r="E1384" s="167">
        <f>IF('Lineær programmering opg 4'!$M$5=0,"-",(-A1384+'Lineær programmering opg 4'!$M$5)/'Lineær programmering opg 4'!$K$5*-1)</f>
        <v>144.85799999999728</v>
      </c>
      <c r="F1384" s="167" t="str">
        <f>IF('Lineær programmering opg 4'!$E$6=0,"-",(-A1384+'Lineær programmering opg 4'!$M$6)/'Lineær programmering opg 4'!$K$6*-1)</f>
        <v>-</v>
      </c>
      <c r="G1384" s="167" t="str">
        <f>IF('Lineær programmering opg 4'!$D$7=0,"-",((-A1384+'Lineær programmering opg 4'!$M$7)/'Lineær programmering opg 4'!$K$7)*-1)</f>
        <v>-</v>
      </c>
      <c r="H1384" s="167" t="str">
        <f>IF('Lineær programmering opg 4'!$C$8=0,"-",((-A1384+'Lineær programmering opg 4'!$M$8)/'Lineær programmering opg 4'!$K$8)*-1)</f>
        <v>-</v>
      </c>
      <c r="I1384" s="167" t="str">
        <f>IF('Lineær programmering opg 4'!$D$8=0,"-",'Lineær programmering opg 4'!$G$8)</f>
        <v>-</v>
      </c>
      <c r="J1384" s="295">
        <f>A1384*'Lineær programmering opg 4'!$C$11+Datatabel!C1384*'Lineær programmering opg 4'!$D$11</f>
        <v>30628.799999999268</v>
      </c>
      <c r="K1384" s="9">
        <f t="shared" si="107"/>
        <v>0</v>
      </c>
      <c r="L1384" s="9">
        <f t="shared" si="108"/>
        <v>0</v>
      </c>
    </row>
    <row r="1385" spans="1:12" ht="15" x14ac:dyDescent="0.25">
      <c r="A1385" s="167">
        <f t="shared" si="106"/>
        <v>206.83200000000366</v>
      </c>
      <c r="B1385" s="325">
        <f t="shared" si="109"/>
        <v>0.86180000000001522</v>
      </c>
      <c r="C1385" s="167">
        <f t="shared" si="105"/>
        <v>66.33599999999268</v>
      </c>
      <c r="D1385" s="167">
        <f>IF('Lineær programmering opg 4'!$M$4=0,"-",(-A1385+'Lineær programmering opg 4'!$M$4)/'Lineær programmering opg 4'!$K$4*-1)</f>
        <v>66.33599999999268</v>
      </c>
      <c r="E1385" s="167">
        <f>IF('Lineær programmering opg 4'!$M$5=0,"-",(-A1385+'Lineær programmering opg 4'!$M$5)/'Lineær programmering opg 4'!$K$5*-1)</f>
        <v>144.87599999999728</v>
      </c>
      <c r="F1385" s="167" t="str">
        <f>IF('Lineær programmering opg 4'!$E$6=0,"-",(-A1385+'Lineær programmering opg 4'!$M$6)/'Lineær programmering opg 4'!$K$6*-1)</f>
        <v>-</v>
      </c>
      <c r="G1385" s="167" t="str">
        <f>IF('Lineær programmering opg 4'!$D$7=0,"-",((-A1385+'Lineær programmering opg 4'!$M$7)/'Lineær programmering opg 4'!$K$7)*-1)</f>
        <v>-</v>
      </c>
      <c r="H1385" s="167" t="str">
        <f>IF('Lineær programmering opg 4'!$C$8=0,"-",((-A1385+'Lineær programmering opg 4'!$M$8)/'Lineær programmering opg 4'!$K$8)*-1)</f>
        <v>-</v>
      </c>
      <c r="I1385" s="167" t="str">
        <f>IF('Lineær programmering opg 4'!$D$8=0,"-",'Lineær programmering opg 4'!$G$8)</f>
        <v>-</v>
      </c>
      <c r="J1385" s="295">
        <f>A1385*'Lineær programmering opg 4'!$C$11+Datatabel!C1385*'Lineær programmering opg 4'!$D$11</f>
        <v>30633.599999999267</v>
      </c>
      <c r="K1385" s="9">
        <f t="shared" si="107"/>
        <v>0</v>
      </c>
      <c r="L1385" s="9">
        <f t="shared" si="108"/>
        <v>0</v>
      </c>
    </row>
    <row r="1386" spans="1:12" ht="15" x14ac:dyDescent="0.25">
      <c r="A1386" s="167">
        <f t="shared" si="106"/>
        <v>206.80800000000366</v>
      </c>
      <c r="B1386" s="325">
        <f t="shared" si="109"/>
        <v>0.86170000000001523</v>
      </c>
      <c r="C1386" s="167">
        <f t="shared" si="105"/>
        <v>66.383999999992682</v>
      </c>
      <c r="D1386" s="167">
        <f>IF('Lineær programmering opg 4'!$M$4=0,"-",(-A1386+'Lineær programmering opg 4'!$M$4)/'Lineær programmering opg 4'!$K$4*-1)</f>
        <v>66.383999999992682</v>
      </c>
      <c r="E1386" s="167">
        <f>IF('Lineær programmering opg 4'!$M$5=0,"-",(-A1386+'Lineær programmering opg 4'!$M$5)/'Lineær programmering opg 4'!$K$5*-1)</f>
        <v>144.89399999999728</v>
      </c>
      <c r="F1386" s="167" t="str">
        <f>IF('Lineær programmering opg 4'!$E$6=0,"-",(-A1386+'Lineær programmering opg 4'!$M$6)/'Lineær programmering opg 4'!$K$6*-1)</f>
        <v>-</v>
      </c>
      <c r="G1386" s="167" t="str">
        <f>IF('Lineær programmering opg 4'!$D$7=0,"-",((-A1386+'Lineær programmering opg 4'!$M$7)/'Lineær programmering opg 4'!$K$7)*-1)</f>
        <v>-</v>
      </c>
      <c r="H1386" s="167" t="str">
        <f>IF('Lineær programmering opg 4'!$C$8=0,"-",((-A1386+'Lineær programmering opg 4'!$M$8)/'Lineær programmering opg 4'!$K$8)*-1)</f>
        <v>-</v>
      </c>
      <c r="I1386" s="167" t="str">
        <f>IF('Lineær programmering opg 4'!$D$8=0,"-",'Lineær programmering opg 4'!$G$8)</f>
        <v>-</v>
      </c>
      <c r="J1386" s="295">
        <f>A1386*'Lineær programmering opg 4'!$C$11+Datatabel!C1386*'Lineær programmering opg 4'!$D$11</f>
        <v>30638.399999999267</v>
      </c>
      <c r="K1386" s="9">
        <f t="shared" si="107"/>
        <v>0</v>
      </c>
      <c r="L1386" s="9">
        <f t="shared" si="108"/>
        <v>0</v>
      </c>
    </row>
    <row r="1387" spans="1:12" ht="15" x14ac:dyDescent="0.25">
      <c r="A1387" s="167">
        <f t="shared" si="106"/>
        <v>206.78400000000366</v>
      </c>
      <c r="B1387" s="325">
        <f t="shared" si="109"/>
        <v>0.86160000000001524</v>
      </c>
      <c r="C1387" s="167">
        <f t="shared" si="105"/>
        <v>66.431999999992684</v>
      </c>
      <c r="D1387" s="167">
        <f>IF('Lineær programmering opg 4'!$M$4=0,"-",(-A1387+'Lineær programmering opg 4'!$M$4)/'Lineær programmering opg 4'!$K$4*-1)</f>
        <v>66.431999999992684</v>
      </c>
      <c r="E1387" s="167">
        <f>IF('Lineær programmering opg 4'!$M$5=0,"-",(-A1387+'Lineær programmering opg 4'!$M$5)/'Lineær programmering opg 4'!$K$5*-1)</f>
        <v>144.91199999999728</v>
      </c>
      <c r="F1387" s="167" t="str">
        <f>IF('Lineær programmering opg 4'!$E$6=0,"-",(-A1387+'Lineær programmering opg 4'!$M$6)/'Lineær programmering opg 4'!$K$6*-1)</f>
        <v>-</v>
      </c>
      <c r="G1387" s="167" t="str">
        <f>IF('Lineær programmering opg 4'!$D$7=0,"-",((-A1387+'Lineær programmering opg 4'!$M$7)/'Lineær programmering opg 4'!$K$7)*-1)</f>
        <v>-</v>
      </c>
      <c r="H1387" s="167" t="str">
        <f>IF('Lineær programmering opg 4'!$C$8=0,"-",((-A1387+'Lineær programmering opg 4'!$M$8)/'Lineær programmering opg 4'!$K$8)*-1)</f>
        <v>-</v>
      </c>
      <c r="I1387" s="167" t="str">
        <f>IF('Lineær programmering opg 4'!$D$8=0,"-",'Lineær programmering opg 4'!$G$8)</f>
        <v>-</v>
      </c>
      <c r="J1387" s="295">
        <f>A1387*'Lineær programmering opg 4'!$C$11+Datatabel!C1387*'Lineær programmering opg 4'!$D$11</f>
        <v>30643.199999999269</v>
      </c>
      <c r="K1387" s="9">
        <f t="shared" si="107"/>
        <v>0</v>
      </c>
      <c r="L1387" s="9">
        <f t="shared" si="108"/>
        <v>0</v>
      </c>
    </row>
    <row r="1388" spans="1:12" ht="15" x14ac:dyDescent="0.25">
      <c r="A1388" s="167">
        <f t="shared" si="106"/>
        <v>206.76000000000366</v>
      </c>
      <c r="B1388" s="325">
        <f t="shared" si="109"/>
        <v>0.86150000000001525</v>
      </c>
      <c r="C1388" s="167">
        <f t="shared" si="105"/>
        <v>66.479999999992685</v>
      </c>
      <c r="D1388" s="167">
        <f>IF('Lineær programmering opg 4'!$M$4=0,"-",(-A1388+'Lineær programmering opg 4'!$M$4)/'Lineær programmering opg 4'!$K$4*-1)</f>
        <v>66.479999999992685</v>
      </c>
      <c r="E1388" s="167">
        <f>IF('Lineær programmering opg 4'!$M$5=0,"-",(-A1388+'Lineær programmering opg 4'!$M$5)/'Lineær programmering opg 4'!$K$5*-1)</f>
        <v>144.92999999999728</v>
      </c>
      <c r="F1388" s="167" t="str">
        <f>IF('Lineær programmering opg 4'!$E$6=0,"-",(-A1388+'Lineær programmering opg 4'!$M$6)/'Lineær programmering opg 4'!$K$6*-1)</f>
        <v>-</v>
      </c>
      <c r="G1388" s="167" t="str">
        <f>IF('Lineær programmering opg 4'!$D$7=0,"-",((-A1388+'Lineær programmering opg 4'!$M$7)/'Lineær programmering opg 4'!$K$7)*-1)</f>
        <v>-</v>
      </c>
      <c r="H1388" s="167" t="str">
        <f>IF('Lineær programmering opg 4'!$C$8=0,"-",((-A1388+'Lineær programmering opg 4'!$M$8)/'Lineær programmering opg 4'!$K$8)*-1)</f>
        <v>-</v>
      </c>
      <c r="I1388" s="167" t="str">
        <f>IF('Lineær programmering opg 4'!$D$8=0,"-",'Lineær programmering opg 4'!$G$8)</f>
        <v>-</v>
      </c>
      <c r="J1388" s="295">
        <f>A1388*'Lineær programmering opg 4'!$C$11+Datatabel!C1388*'Lineær programmering opg 4'!$D$11</f>
        <v>30647.999999999272</v>
      </c>
      <c r="K1388" s="9">
        <f t="shared" si="107"/>
        <v>0</v>
      </c>
      <c r="L1388" s="9">
        <f t="shared" si="108"/>
        <v>0</v>
      </c>
    </row>
    <row r="1389" spans="1:12" ht="15" x14ac:dyDescent="0.25">
      <c r="A1389" s="167">
        <f t="shared" si="106"/>
        <v>206.73600000000366</v>
      </c>
      <c r="B1389" s="325">
        <f t="shared" si="109"/>
        <v>0.86140000000001526</v>
      </c>
      <c r="C1389" s="167">
        <f t="shared" si="105"/>
        <v>66.527999999992687</v>
      </c>
      <c r="D1389" s="167">
        <f>IF('Lineær programmering opg 4'!$M$4=0,"-",(-A1389+'Lineær programmering opg 4'!$M$4)/'Lineær programmering opg 4'!$K$4*-1)</f>
        <v>66.527999999992687</v>
      </c>
      <c r="E1389" s="167">
        <f>IF('Lineær programmering opg 4'!$M$5=0,"-",(-A1389+'Lineær programmering opg 4'!$M$5)/'Lineær programmering opg 4'!$K$5*-1)</f>
        <v>144.94799999999728</v>
      </c>
      <c r="F1389" s="167" t="str">
        <f>IF('Lineær programmering opg 4'!$E$6=0,"-",(-A1389+'Lineær programmering opg 4'!$M$6)/'Lineær programmering opg 4'!$K$6*-1)</f>
        <v>-</v>
      </c>
      <c r="G1389" s="167" t="str">
        <f>IF('Lineær programmering opg 4'!$D$7=0,"-",((-A1389+'Lineær programmering opg 4'!$M$7)/'Lineær programmering opg 4'!$K$7)*-1)</f>
        <v>-</v>
      </c>
      <c r="H1389" s="167" t="str">
        <f>IF('Lineær programmering opg 4'!$C$8=0,"-",((-A1389+'Lineær programmering opg 4'!$M$8)/'Lineær programmering opg 4'!$K$8)*-1)</f>
        <v>-</v>
      </c>
      <c r="I1389" s="167" t="str">
        <f>IF('Lineær programmering opg 4'!$D$8=0,"-",'Lineær programmering opg 4'!$G$8)</f>
        <v>-</v>
      </c>
      <c r="J1389" s="295">
        <f>A1389*'Lineær programmering opg 4'!$C$11+Datatabel!C1389*'Lineær programmering opg 4'!$D$11</f>
        <v>30652.799999999268</v>
      </c>
      <c r="K1389" s="9">
        <f t="shared" si="107"/>
        <v>0</v>
      </c>
      <c r="L1389" s="9">
        <f t="shared" si="108"/>
        <v>0</v>
      </c>
    </row>
    <row r="1390" spans="1:12" ht="15" x14ac:dyDescent="0.25">
      <c r="A1390" s="167">
        <f t="shared" si="106"/>
        <v>206.71200000000366</v>
      </c>
      <c r="B1390" s="325">
        <f t="shared" si="109"/>
        <v>0.86130000000001528</v>
      </c>
      <c r="C1390" s="167">
        <f t="shared" si="105"/>
        <v>66.575999999992689</v>
      </c>
      <c r="D1390" s="167">
        <f>IF('Lineær programmering opg 4'!$M$4=0,"-",(-A1390+'Lineær programmering opg 4'!$M$4)/'Lineær programmering opg 4'!$K$4*-1)</f>
        <v>66.575999999992689</v>
      </c>
      <c r="E1390" s="167">
        <f>IF('Lineær programmering opg 4'!$M$5=0,"-",(-A1390+'Lineær programmering opg 4'!$M$5)/'Lineær programmering opg 4'!$K$5*-1)</f>
        <v>144.96599999999728</v>
      </c>
      <c r="F1390" s="167" t="str">
        <f>IF('Lineær programmering opg 4'!$E$6=0,"-",(-A1390+'Lineær programmering opg 4'!$M$6)/'Lineær programmering opg 4'!$K$6*-1)</f>
        <v>-</v>
      </c>
      <c r="G1390" s="167" t="str">
        <f>IF('Lineær programmering opg 4'!$D$7=0,"-",((-A1390+'Lineær programmering opg 4'!$M$7)/'Lineær programmering opg 4'!$K$7)*-1)</f>
        <v>-</v>
      </c>
      <c r="H1390" s="167" t="str">
        <f>IF('Lineær programmering opg 4'!$C$8=0,"-",((-A1390+'Lineær programmering opg 4'!$M$8)/'Lineær programmering opg 4'!$K$8)*-1)</f>
        <v>-</v>
      </c>
      <c r="I1390" s="167" t="str">
        <f>IF('Lineær programmering opg 4'!$D$8=0,"-",'Lineær programmering opg 4'!$G$8)</f>
        <v>-</v>
      </c>
      <c r="J1390" s="295">
        <f>A1390*'Lineær programmering opg 4'!$C$11+Datatabel!C1390*'Lineær programmering opg 4'!$D$11</f>
        <v>30657.599999999267</v>
      </c>
      <c r="K1390" s="9">
        <f t="shared" si="107"/>
        <v>0</v>
      </c>
      <c r="L1390" s="9">
        <f t="shared" si="108"/>
        <v>0</v>
      </c>
    </row>
    <row r="1391" spans="1:12" ht="15" x14ac:dyDescent="0.25">
      <c r="A1391" s="167">
        <f t="shared" si="106"/>
        <v>206.68800000000368</v>
      </c>
      <c r="B1391" s="325">
        <f t="shared" si="109"/>
        <v>0.86120000000001529</v>
      </c>
      <c r="C1391" s="167">
        <f t="shared" si="105"/>
        <v>66.623999999992634</v>
      </c>
      <c r="D1391" s="167">
        <f>IF('Lineær programmering opg 4'!$M$4=0,"-",(-A1391+'Lineær programmering opg 4'!$M$4)/'Lineær programmering opg 4'!$K$4*-1)</f>
        <v>66.623999999992634</v>
      </c>
      <c r="E1391" s="167">
        <f>IF('Lineær programmering opg 4'!$M$5=0,"-",(-A1391+'Lineær programmering opg 4'!$M$5)/'Lineær programmering opg 4'!$K$5*-1)</f>
        <v>144.98399999999725</v>
      </c>
      <c r="F1391" s="167" t="str">
        <f>IF('Lineær programmering opg 4'!$E$6=0,"-",(-A1391+'Lineær programmering opg 4'!$M$6)/'Lineær programmering opg 4'!$K$6*-1)</f>
        <v>-</v>
      </c>
      <c r="G1391" s="167" t="str">
        <f>IF('Lineær programmering opg 4'!$D$7=0,"-",((-A1391+'Lineær programmering opg 4'!$M$7)/'Lineær programmering opg 4'!$K$7)*-1)</f>
        <v>-</v>
      </c>
      <c r="H1391" s="167" t="str">
        <f>IF('Lineær programmering opg 4'!$C$8=0,"-",((-A1391+'Lineær programmering opg 4'!$M$8)/'Lineær programmering opg 4'!$K$8)*-1)</f>
        <v>-</v>
      </c>
      <c r="I1391" s="167" t="str">
        <f>IF('Lineær programmering opg 4'!$D$8=0,"-",'Lineær programmering opg 4'!$G$8)</f>
        <v>-</v>
      </c>
      <c r="J1391" s="295">
        <f>A1391*'Lineær programmering opg 4'!$C$11+Datatabel!C1391*'Lineær programmering opg 4'!$D$11</f>
        <v>30662.399999999259</v>
      </c>
      <c r="K1391" s="9">
        <f t="shared" si="107"/>
        <v>0</v>
      </c>
      <c r="L1391" s="9">
        <f t="shared" si="108"/>
        <v>0</v>
      </c>
    </row>
    <row r="1392" spans="1:12" ht="15" x14ac:dyDescent="0.25">
      <c r="A1392" s="167">
        <f t="shared" si="106"/>
        <v>206.66400000000368</v>
      </c>
      <c r="B1392" s="325">
        <f t="shared" si="109"/>
        <v>0.8611000000000153</v>
      </c>
      <c r="C1392" s="167">
        <f t="shared" si="105"/>
        <v>66.671999999992636</v>
      </c>
      <c r="D1392" s="167">
        <f>IF('Lineær programmering opg 4'!$M$4=0,"-",(-A1392+'Lineær programmering opg 4'!$M$4)/'Lineær programmering opg 4'!$K$4*-1)</f>
        <v>66.671999999992636</v>
      </c>
      <c r="E1392" s="167">
        <f>IF('Lineær programmering opg 4'!$M$5=0,"-",(-A1392+'Lineær programmering opg 4'!$M$5)/'Lineær programmering opg 4'!$K$5*-1)</f>
        <v>145.00199999999725</v>
      </c>
      <c r="F1392" s="167" t="str">
        <f>IF('Lineær programmering opg 4'!$E$6=0,"-",(-A1392+'Lineær programmering opg 4'!$M$6)/'Lineær programmering opg 4'!$K$6*-1)</f>
        <v>-</v>
      </c>
      <c r="G1392" s="167" t="str">
        <f>IF('Lineær programmering opg 4'!$D$7=0,"-",((-A1392+'Lineær programmering opg 4'!$M$7)/'Lineær programmering opg 4'!$K$7)*-1)</f>
        <v>-</v>
      </c>
      <c r="H1392" s="167" t="str">
        <f>IF('Lineær programmering opg 4'!$C$8=0,"-",((-A1392+'Lineær programmering opg 4'!$M$8)/'Lineær programmering opg 4'!$K$8)*-1)</f>
        <v>-</v>
      </c>
      <c r="I1392" s="167" t="str">
        <f>IF('Lineær programmering opg 4'!$D$8=0,"-",'Lineær programmering opg 4'!$G$8)</f>
        <v>-</v>
      </c>
      <c r="J1392" s="295">
        <f>A1392*'Lineær programmering opg 4'!$C$11+Datatabel!C1392*'Lineær programmering opg 4'!$D$11</f>
        <v>30667.199999999262</v>
      </c>
      <c r="K1392" s="9">
        <f t="shared" si="107"/>
        <v>0</v>
      </c>
      <c r="L1392" s="9">
        <f t="shared" si="108"/>
        <v>0</v>
      </c>
    </row>
    <row r="1393" spans="1:12" ht="15" x14ac:dyDescent="0.25">
      <c r="A1393" s="167">
        <f t="shared" si="106"/>
        <v>206.64000000000368</v>
      </c>
      <c r="B1393" s="325">
        <f t="shared" si="109"/>
        <v>0.86100000000001531</v>
      </c>
      <c r="C1393" s="167">
        <f t="shared" si="105"/>
        <v>66.719999999992638</v>
      </c>
      <c r="D1393" s="167">
        <f>IF('Lineær programmering opg 4'!$M$4=0,"-",(-A1393+'Lineær programmering opg 4'!$M$4)/'Lineær programmering opg 4'!$K$4*-1)</f>
        <v>66.719999999992638</v>
      </c>
      <c r="E1393" s="167">
        <f>IF('Lineær programmering opg 4'!$M$5=0,"-",(-A1393+'Lineær programmering opg 4'!$M$5)/'Lineær programmering opg 4'!$K$5*-1)</f>
        <v>145.01999999999725</v>
      </c>
      <c r="F1393" s="167" t="str">
        <f>IF('Lineær programmering opg 4'!$E$6=0,"-",(-A1393+'Lineær programmering opg 4'!$M$6)/'Lineær programmering opg 4'!$K$6*-1)</f>
        <v>-</v>
      </c>
      <c r="G1393" s="167" t="str">
        <f>IF('Lineær programmering opg 4'!$D$7=0,"-",((-A1393+'Lineær programmering opg 4'!$M$7)/'Lineær programmering opg 4'!$K$7)*-1)</f>
        <v>-</v>
      </c>
      <c r="H1393" s="167" t="str">
        <f>IF('Lineær programmering opg 4'!$C$8=0,"-",((-A1393+'Lineær programmering opg 4'!$M$8)/'Lineær programmering opg 4'!$K$8)*-1)</f>
        <v>-</v>
      </c>
      <c r="I1393" s="167" t="str">
        <f>IF('Lineær programmering opg 4'!$D$8=0,"-",'Lineær programmering opg 4'!$G$8)</f>
        <v>-</v>
      </c>
      <c r="J1393" s="295">
        <f>A1393*'Lineær programmering opg 4'!$C$11+Datatabel!C1393*'Lineær programmering opg 4'!$D$11</f>
        <v>30671.999999999265</v>
      </c>
      <c r="K1393" s="9">
        <f t="shared" si="107"/>
        <v>0</v>
      </c>
      <c r="L1393" s="9">
        <f t="shared" si="108"/>
        <v>0</v>
      </c>
    </row>
    <row r="1394" spans="1:12" ht="15" x14ac:dyDescent="0.25">
      <c r="A1394" s="167">
        <f t="shared" si="106"/>
        <v>206.61600000000368</v>
      </c>
      <c r="B1394" s="325">
        <f t="shared" si="109"/>
        <v>0.86090000000001532</v>
      </c>
      <c r="C1394" s="167">
        <f t="shared" si="105"/>
        <v>66.767999999992639</v>
      </c>
      <c r="D1394" s="167">
        <f>IF('Lineær programmering opg 4'!$M$4=0,"-",(-A1394+'Lineær programmering opg 4'!$M$4)/'Lineær programmering opg 4'!$K$4*-1)</f>
        <v>66.767999999992639</v>
      </c>
      <c r="E1394" s="167">
        <f>IF('Lineær programmering opg 4'!$M$5=0,"-",(-A1394+'Lineær programmering opg 4'!$M$5)/'Lineær programmering opg 4'!$K$5*-1)</f>
        <v>145.03799999999725</v>
      </c>
      <c r="F1394" s="167" t="str">
        <f>IF('Lineær programmering opg 4'!$E$6=0,"-",(-A1394+'Lineær programmering opg 4'!$M$6)/'Lineær programmering opg 4'!$K$6*-1)</f>
        <v>-</v>
      </c>
      <c r="G1394" s="167" t="str">
        <f>IF('Lineær programmering opg 4'!$D$7=0,"-",((-A1394+'Lineær programmering opg 4'!$M$7)/'Lineær programmering opg 4'!$K$7)*-1)</f>
        <v>-</v>
      </c>
      <c r="H1394" s="167" t="str">
        <f>IF('Lineær programmering opg 4'!$C$8=0,"-",((-A1394+'Lineær programmering opg 4'!$M$8)/'Lineær programmering opg 4'!$K$8)*-1)</f>
        <v>-</v>
      </c>
      <c r="I1394" s="167" t="str">
        <f>IF('Lineær programmering opg 4'!$D$8=0,"-",'Lineær programmering opg 4'!$G$8)</f>
        <v>-</v>
      </c>
      <c r="J1394" s="295">
        <f>A1394*'Lineær programmering opg 4'!$C$11+Datatabel!C1394*'Lineær programmering opg 4'!$D$11</f>
        <v>30676.799999999268</v>
      </c>
      <c r="K1394" s="9">
        <f t="shared" si="107"/>
        <v>0</v>
      </c>
      <c r="L1394" s="9">
        <f t="shared" si="108"/>
        <v>0</v>
      </c>
    </row>
    <row r="1395" spans="1:12" ht="15" x14ac:dyDescent="0.25">
      <c r="A1395" s="167">
        <f t="shared" si="106"/>
        <v>206.59200000000368</v>
      </c>
      <c r="B1395" s="325">
        <f t="shared" si="109"/>
        <v>0.86080000000001533</v>
      </c>
      <c r="C1395" s="167">
        <f t="shared" si="105"/>
        <v>66.815999999992641</v>
      </c>
      <c r="D1395" s="167">
        <f>IF('Lineær programmering opg 4'!$M$4=0,"-",(-A1395+'Lineær programmering opg 4'!$M$4)/'Lineær programmering opg 4'!$K$4*-1)</f>
        <v>66.815999999992641</v>
      </c>
      <c r="E1395" s="167">
        <f>IF('Lineær programmering opg 4'!$M$5=0,"-",(-A1395+'Lineær programmering opg 4'!$M$5)/'Lineær programmering opg 4'!$K$5*-1)</f>
        <v>145.05599999999725</v>
      </c>
      <c r="F1395" s="167" t="str">
        <f>IF('Lineær programmering opg 4'!$E$6=0,"-",(-A1395+'Lineær programmering opg 4'!$M$6)/'Lineær programmering opg 4'!$K$6*-1)</f>
        <v>-</v>
      </c>
      <c r="G1395" s="167" t="str">
        <f>IF('Lineær programmering opg 4'!$D$7=0,"-",((-A1395+'Lineær programmering opg 4'!$M$7)/'Lineær programmering opg 4'!$K$7)*-1)</f>
        <v>-</v>
      </c>
      <c r="H1395" s="167" t="str">
        <f>IF('Lineær programmering opg 4'!$C$8=0,"-",((-A1395+'Lineær programmering opg 4'!$M$8)/'Lineær programmering opg 4'!$K$8)*-1)</f>
        <v>-</v>
      </c>
      <c r="I1395" s="167" t="str">
        <f>IF('Lineær programmering opg 4'!$D$8=0,"-",'Lineær programmering opg 4'!$G$8)</f>
        <v>-</v>
      </c>
      <c r="J1395" s="295">
        <f>A1395*'Lineær programmering opg 4'!$C$11+Datatabel!C1395*'Lineær programmering opg 4'!$D$11</f>
        <v>30681.599999999264</v>
      </c>
      <c r="K1395" s="9">
        <f t="shared" si="107"/>
        <v>0</v>
      </c>
      <c r="L1395" s="9">
        <f t="shared" si="108"/>
        <v>0</v>
      </c>
    </row>
    <row r="1396" spans="1:12" ht="15" x14ac:dyDescent="0.25">
      <c r="A1396" s="167">
        <f t="shared" si="106"/>
        <v>206.56800000000368</v>
      </c>
      <c r="B1396" s="325">
        <f t="shared" si="109"/>
        <v>0.86070000000001534</v>
      </c>
      <c r="C1396" s="167">
        <f t="shared" si="105"/>
        <v>66.863999999992643</v>
      </c>
      <c r="D1396" s="167">
        <f>IF('Lineær programmering opg 4'!$M$4=0,"-",(-A1396+'Lineær programmering opg 4'!$M$4)/'Lineær programmering opg 4'!$K$4*-1)</f>
        <v>66.863999999992643</v>
      </c>
      <c r="E1396" s="167">
        <f>IF('Lineær programmering opg 4'!$M$5=0,"-",(-A1396+'Lineær programmering opg 4'!$M$5)/'Lineær programmering opg 4'!$K$5*-1)</f>
        <v>145.07399999999726</v>
      </c>
      <c r="F1396" s="167" t="str">
        <f>IF('Lineær programmering opg 4'!$E$6=0,"-",(-A1396+'Lineær programmering opg 4'!$M$6)/'Lineær programmering opg 4'!$K$6*-1)</f>
        <v>-</v>
      </c>
      <c r="G1396" s="167" t="str">
        <f>IF('Lineær programmering opg 4'!$D$7=0,"-",((-A1396+'Lineær programmering opg 4'!$M$7)/'Lineær programmering opg 4'!$K$7)*-1)</f>
        <v>-</v>
      </c>
      <c r="H1396" s="167" t="str">
        <f>IF('Lineær programmering opg 4'!$C$8=0,"-",((-A1396+'Lineær programmering opg 4'!$M$8)/'Lineær programmering opg 4'!$K$8)*-1)</f>
        <v>-</v>
      </c>
      <c r="I1396" s="167" t="str">
        <f>IF('Lineær programmering opg 4'!$D$8=0,"-",'Lineær programmering opg 4'!$G$8)</f>
        <v>-</v>
      </c>
      <c r="J1396" s="295">
        <f>A1396*'Lineær programmering opg 4'!$C$11+Datatabel!C1396*'Lineær programmering opg 4'!$D$11</f>
        <v>30686.399999999263</v>
      </c>
      <c r="K1396" s="9">
        <f t="shared" si="107"/>
        <v>0</v>
      </c>
      <c r="L1396" s="9">
        <f t="shared" si="108"/>
        <v>0</v>
      </c>
    </row>
    <row r="1397" spans="1:12" ht="15" x14ac:dyDescent="0.25">
      <c r="A1397" s="167">
        <f t="shared" si="106"/>
        <v>206.54400000000368</v>
      </c>
      <c r="B1397" s="325">
        <f t="shared" si="109"/>
        <v>0.86060000000001535</v>
      </c>
      <c r="C1397" s="167">
        <f t="shared" si="105"/>
        <v>66.911999999992645</v>
      </c>
      <c r="D1397" s="167">
        <f>IF('Lineær programmering opg 4'!$M$4=0,"-",(-A1397+'Lineær programmering opg 4'!$M$4)/'Lineær programmering opg 4'!$K$4*-1)</f>
        <v>66.911999999992645</v>
      </c>
      <c r="E1397" s="167">
        <f>IF('Lineær programmering opg 4'!$M$5=0,"-",(-A1397+'Lineær programmering opg 4'!$M$5)/'Lineær programmering opg 4'!$K$5*-1)</f>
        <v>145.09199999999726</v>
      </c>
      <c r="F1397" s="167" t="str">
        <f>IF('Lineær programmering opg 4'!$E$6=0,"-",(-A1397+'Lineær programmering opg 4'!$M$6)/'Lineær programmering opg 4'!$K$6*-1)</f>
        <v>-</v>
      </c>
      <c r="G1397" s="167" t="str">
        <f>IF('Lineær programmering opg 4'!$D$7=0,"-",((-A1397+'Lineær programmering opg 4'!$M$7)/'Lineær programmering opg 4'!$K$7)*-1)</f>
        <v>-</v>
      </c>
      <c r="H1397" s="167" t="str">
        <f>IF('Lineær programmering opg 4'!$C$8=0,"-",((-A1397+'Lineær programmering opg 4'!$M$8)/'Lineær programmering opg 4'!$K$8)*-1)</f>
        <v>-</v>
      </c>
      <c r="I1397" s="167" t="str">
        <f>IF('Lineær programmering opg 4'!$D$8=0,"-",'Lineær programmering opg 4'!$G$8)</f>
        <v>-</v>
      </c>
      <c r="J1397" s="295">
        <f>A1397*'Lineær programmering opg 4'!$C$11+Datatabel!C1397*'Lineær programmering opg 4'!$D$11</f>
        <v>30691.199999999266</v>
      </c>
      <c r="K1397" s="9">
        <f t="shared" si="107"/>
        <v>0</v>
      </c>
      <c r="L1397" s="9">
        <f t="shared" si="108"/>
        <v>0</v>
      </c>
    </row>
    <row r="1398" spans="1:12" ht="15" x14ac:dyDescent="0.25">
      <c r="A1398" s="167">
        <f t="shared" si="106"/>
        <v>206.52000000000368</v>
      </c>
      <c r="B1398" s="325">
        <f t="shared" si="109"/>
        <v>0.86050000000001536</v>
      </c>
      <c r="C1398" s="167">
        <f t="shared" si="105"/>
        <v>66.959999999992647</v>
      </c>
      <c r="D1398" s="167">
        <f>IF('Lineær programmering opg 4'!$M$4=0,"-",(-A1398+'Lineær programmering opg 4'!$M$4)/'Lineær programmering opg 4'!$K$4*-1)</f>
        <v>66.959999999992647</v>
      </c>
      <c r="E1398" s="167">
        <f>IF('Lineær programmering opg 4'!$M$5=0,"-",(-A1398+'Lineær programmering opg 4'!$M$5)/'Lineær programmering opg 4'!$K$5*-1)</f>
        <v>145.10999999999726</v>
      </c>
      <c r="F1398" s="167" t="str">
        <f>IF('Lineær programmering opg 4'!$E$6=0,"-",(-A1398+'Lineær programmering opg 4'!$M$6)/'Lineær programmering opg 4'!$K$6*-1)</f>
        <v>-</v>
      </c>
      <c r="G1398" s="167" t="str">
        <f>IF('Lineær programmering opg 4'!$D$7=0,"-",((-A1398+'Lineær programmering opg 4'!$M$7)/'Lineær programmering opg 4'!$K$7)*-1)</f>
        <v>-</v>
      </c>
      <c r="H1398" s="167" t="str">
        <f>IF('Lineær programmering opg 4'!$C$8=0,"-",((-A1398+'Lineær programmering opg 4'!$M$8)/'Lineær programmering opg 4'!$K$8)*-1)</f>
        <v>-</v>
      </c>
      <c r="I1398" s="167" t="str">
        <f>IF('Lineær programmering opg 4'!$D$8=0,"-",'Lineær programmering opg 4'!$G$8)</f>
        <v>-</v>
      </c>
      <c r="J1398" s="295">
        <f>A1398*'Lineær programmering opg 4'!$C$11+Datatabel!C1398*'Lineær programmering opg 4'!$D$11</f>
        <v>30695.999999999265</v>
      </c>
      <c r="K1398" s="9">
        <f t="shared" si="107"/>
        <v>0</v>
      </c>
      <c r="L1398" s="9">
        <f t="shared" si="108"/>
        <v>0</v>
      </c>
    </row>
    <row r="1399" spans="1:12" ht="15" x14ac:dyDescent="0.25">
      <c r="A1399" s="167">
        <f t="shared" si="106"/>
        <v>206.49600000000368</v>
      </c>
      <c r="B1399" s="325">
        <f t="shared" si="109"/>
        <v>0.86040000000001537</v>
      </c>
      <c r="C1399" s="167">
        <f t="shared" si="105"/>
        <v>67.007999999992649</v>
      </c>
      <c r="D1399" s="167">
        <f>IF('Lineær programmering opg 4'!$M$4=0,"-",(-A1399+'Lineær programmering opg 4'!$M$4)/'Lineær programmering opg 4'!$K$4*-1)</f>
        <v>67.007999999992649</v>
      </c>
      <c r="E1399" s="167">
        <f>IF('Lineær programmering opg 4'!$M$5=0,"-",(-A1399+'Lineær programmering opg 4'!$M$5)/'Lineær programmering opg 4'!$K$5*-1)</f>
        <v>145.12799999999726</v>
      </c>
      <c r="F1399" s="167" t="str">
        <f>IF('Lineær programmering opg 4'!$E$6=0,"-",(-A1399+'Lineær programmering opg 4'!$M$6)/'Lineær programmering opg 4'!$K$6*-1)</f>
        <v>-</v>
      </c>
      <c r="G1399" s="167" t="str">
        <f>IF('Lineær programmering opg 4'!$D$7=0,"-",((-A1399+'Lineær programmering opg 4'!$M$7)/'Lineær programmering opg 4'!$K$7)*-1)</f>
        <v>-</v>
      </c>
      <c r="H1399" s="167" t="str">
        <f>IF('Lineær programmering opg 4'!$C$8=0,"-",((-A1399+'Lineær programmering opg 4'!$M$8)/'Lineær programmering opg 4'!$K$8)*-1)</f>
        <v>-</v>
      </c>
      <c r="I1399" s="167" t="str">
        <f>IF('Lineær programmering opg 4'!$D$8=0,"-",'Lineær programmering opg 4'!$G$8)</f>
        <v>-</v>
      </c>
      <c r="J1399" s="295">
        <f>A1399*'Lineær programmering opg 4'!$C$11+Datatabel!C1399*'Lineær programmering opg 4'!$D$11</f>
        <v>30700.799999999261</v>
      </c>
      <c r="K1399" s="9">
        <f t="shared" si="107"/>
        <v>0</v>
      </c>
      <c r="L1399" s="9">
        <f t="shared" si="108"/>
        <v>0</v>
      </c>
    </row>
    <row r="1400" spans="1:12" ht="15" x14ac:dyDescent="0.25">
      <c r="A1400" s="167">
        <f t="shared" si="106"/>
        <v>206.4720000000037</v>
      </c>
      <c r="B1400" s="325">
        <f t="shared" si="109"/>
        <v>0.86030000000001539</v>
      </c>
      <c r="C1400" s="167">
        <f t="shared" si="105"/>
        <v>67.055999999992594</v>
      </c>
      <c r="D1400" s="167">
        <f>IF('Lineær programmering opg 4'!$M$4=0,"-",(-A1400+'Lineær programmering opg 4'!$M$4)/'Lineær programmering opg 4'!$K$4*-1)</f>
        <v>67.055999999992594</v>
      </c>
      <c r="E1400" s="167">
        <f>IF('Lineær programmering opg 4'!$M$5=0,"-",(-A1400+'Lineær programmering opg 4'!$M$5)/'Lineær programmering opg 4'!$K$5*-1)</f>
        <v>145.14599999999723</v>
      </c>
      <c r="F1400" s="167" t="str">
        <f>IF('Lineær programmering opg 4'!$E$6=0,"-",(-A1400+'Lineær programmering opg 4'!$M$6)/'Lineær programmering opg 4'!$K$6*-1)</f>
        <v>-</v>
      </c>
      <c r="G1400" s="167" t="str">
        <f>IF('Lineær programmering opg 4'!$D$7=0,"-",((-A1400+'Lineær programmering opg 4'!$M$7)/'Lineær programmering opg 4'!$K$7)*-1)</f>
        <v>-</v>
      </c>
      <c r="H1400" s="167" t="str">
        <f>IF('Lineær programmering opg 4'!$C$8=0,"-",((-A1400+'Lineær programmering opg 4'!$M$8)/'Lineær programmering opg 4'!$K$8)*-1)</f>
        <v>-</v>
      </c>
      <c r="I1400" s="167" t="str">
        <f>IF('Lineær programmering opg 4'!$D$8=0,"-",'Lineær programmering opg 4'!$G$8)</f>
        <v>-</v>
      </c>
      <c r="J1400" s="295">
        <f>A1400*'Lineær programmering opg 4'!$C$11+Datatabel!C1400*'Lineær programmering opg 4'!$D$11</f>
        <v>30705.59999999926</v>
      </c>
      <c r="K1400" s="9">
        <f t="shared" si="107"/>
        <v>0</v>
      </c>
      <c r="L1400" s="9">
        <f t="shared" si="108"/>
        <v>0</v>
      </c>
    </row>
    <row r="1401" spans="1:12" ht="15" x14ac:dyDescent="0.25">
      <c r="A1401" s="167">
        <f t="shared" si="106"/>
        <v>206.4480000000037</v>
      </c>
      <c r="B1401" s="325">
        <f t="shared" si="109"/>
        <v>0.8602000000000154</v>
      </c>
      <c r="C1401" s="167">
        <f t="shared" si="105"/>
        <v>67.103999999992595</v>
      </c>
      <c r="D1401" s="167">
        <f>IF('Lineær programmering opg 4'!$M$4=0,"-",(-A1401+'Lineær programmering opg 4'!$M$4)/'Lineær programmering opg 4'!$K$4*-1)</f>
        <v>67.103999999992595</v>
      </c>
      <c r="E1401" s="167">
        <f>IF('Lineær programmering opg 4'!$M$5=0,"-",(-A1401+'Lineær programmering opg 4'!$M$5)/'Lineær programmering opg 4'!$K$5*-1)</f>
        <v>145.16399999999723</v>
      </c>
      <c r="F1401" s="167" t="str">
        <f>IF('Lineær programmering opg 4'!$E$6=0,"-",(-A1401+'Lineær programmering opg 4'!$M$6)/'Lineær programmering opg 4'!$K$6*-1)</f>
        <v>-</v>
      </c>
      <c r="G1401" s="167" t="str">
        <f>IF('Lineær programmering opg 4'!$D$7=0,"-",((-A1401+'Lineær programmering opg 4'!$M$7)/'Lineær programmering opg 4'!$K$7)*-1)</f>
        <v>-</v>
      </c>
      <c r="H1401" s="167" t="str">
        <f>IF('Lineær programmering opg 4'!$C$8=0,"-",((-A1401+'Lineær programmering opg 4'!$M$8)/'Lineær programmering opg 4'!$K$8)*-1)</f>
        <v>-</v>
      </c>
      <c r="I1401" s="167" t="str">
        <f>IF('Lineær programmering opg 4'!$D$8=0,"-",'Lineær programmering opg 4'!$G$8)</f>
        <v>-</v>
      </c>
      <c r="J1401" s="295">
        <f>A1401*'Lineær programmering opg 4'!$C$11+Datatabel!C1401*'Lineær programmering opg 4'!$D$11</f>
        <v>30710.399999999259</v>
      </c>
      <c r="K1401" s="9">
        <f t="shared" si="107"/>
        <v>0</v>
      </c>
      <c r="L1401" s="9">
        <f t="shared" si="108"/>
        <v>0</v>
      </c>
    </row>
    <row r="1402" spans="1:12" ht="15" x14ac:dyDescent="0.25">
      <c r="A1402" s="167">
        <f t="shared" si="106"/>
        <v>206.4240000000037</v>
      </c>
      <c r="B1402" s="325">
        <f t="shared" si="109"/>
        <v>0.86010000000001541</v>
      </c>
      <c r="C1402" s="167">
        <f t="shared" si="105"/>
        <v>67.151999999992597</v>
      </c>
      <c r="D1402" s="167">
        <f>IF('Lineær programmering opg 4'!$M$4=0,"-",(-A1402+'Lineær programmering opg 4'!$M$4)/'Lineær programmering opg 4'!$K$4*-1)</f>
        <v>67.151999999992597</v>
      </c>
      <c r="E1402" s="167">
        <f>IF('Lineær programmering opg 4'!$M$5=0,"-",(-A1402+'Lineær programmering opg 4'!$M$5)/'Lineær programmering opg 4'!$K$5*-1)</f>
        <v>145.18199999999723</v>
      </c>
      <c r="F1402" s="167" t="str">
        <f>IF('Lineær programmering opg 4'!$E$6=0,"-",(-A1402+'Lineær programmering opg 4'!$M$6)/'Lineær programmering opg 4'!$K$6*-1)</f>
        <v>-</v>
      </c>
      <c r="G1402" s="167" t="str">
        <f>IF('Lineær programmering opg 4'!$D$7=0,"-",((-A1402+'Lineær programmering opg 4'!$M$7)/'Lineær programmering opg 4'!$K$7)*-1)</f>
        <v>-</v>
      </c>
      <c r="H1402" s="167" t="str">
        <f>IF('Lineær programmering opg 4'!$C$8=0,"-",((-A1402+'Lineær programmering opg 4'!$M$8)/'Lineær programmering opg 4'!$K$8)*-1)</f>
        <v>-</v>
      </c>
      <c r="I1402" s="167" t="str">
        <f>IF('Lineær programmering opg 4'!$D$8=0,"-",'Lineær programmering opg 4'!$G$8)</f>
        <v>-</v>
      </c>
      <c r="J1402" s="295">
        <f>A1402*'Lineær programmering opg 4'!$C$11+Datatabel!C1402*'Lineær programmering opg 4'!$D$11</f>
        <v>30715.199999999259</v>
      </c>
      <c r="K1402" s="9">
        <f t="shared" si="107"/>
        <v>0</v>
      </c>
      <c r="L1402" s="9">
        <f t="shared" si="108"/>
        <v>0</v>
      </c>
    </row>
    <row r="1403" spans="1:12" ht="15" x14ac:dyDescent="0.25">
      <c r="A1403" s="167">
        <f t="shared" si="106"/>
        <v>206.4000000000037</v>
      </c>
      <c r="B1403" s="325">
        <f t="shared" si="109"/>
        <v>0.86000000000001542</v>
      </c>
      <c r="C1403" s="167">
        <f t="shared" si="105"/>
        <v>67.199999999992599</v>
      </c>
      <c r="D1403" s="167">
        <f>IF('Lineær programmering opg 4'!$M$4=0,"-",(-A1403+'Lineær programmering opg 4'!$M$4)/'Lineær programmering opg 4'!$K$4*-1)</f>
        <v>67.199999999992599</v>
      </c>
      <c r="E1403" s="167">
        <f>IF('Lineær programmering opg 4'!$M$5=0,"-",(-A1403+'Lineær programmering opg 4'!$M$5)/'Lineær programmering opg 4'!$K$5*-1)</f>
        <v>145.19999999999723</v>
      </c>
      <c r="F1403" s="167" t="str">
        <f>IF('Lineær programmering opg 4'!$E$6=0,"-",(-A1403+'Lineær programmering opg 4'!$M$6)/'Lineær programmering opg 4'!$K$6*-1)</f>
        <v>-</v>
      </c>
      <c r="G1403" s="167" t="str">
        <f>IF('Lineær programmering opg 4'!$D$7=0,"-",((-A1403+'Lineær programmering opg 4'!$M$7)/'Lineær programmering opg 4'!$K$7)*-1)</f>
        <v>-</v>
      </c>
      <c r="H1403" s="167" t="str">
        <f>IF('Lineær programmering opg 4'!$C$8=0,"-",((-A1403+'Lineær programmering opg 4'!$M$8)/'Lineær programmering opg 4'!$K$8)*-1)</f>
        <v>-</v>
      </c>
      <c r="I1403" s="167" t="str">
        <f>IF('Lineær programmering opg 4'!$D$8=0,"-",'Lineær programmering opg 4'!$G$8)</f>
        <v>-</v>
      </c>
      <c r="J1403" s="295">
        <f>A1403*'Lineær programmering opg 4'!$C$11+Datatabel!C1403*'Lineær programmering opg 4'!$D$11</f>
        <v>30719.999999999261</v>
      </c>
      <c r="K1403" s="9">
        <f t="shared" si="107"/>
        <v>0</v>
      </c>
      <c r="L1403" s="9">
        <f t="shared" si="108"/>
        <v>0</v>
      </c>
    </row>
    <row r="1404" spans="1:12" ht="15" x14ac:dyDescent="0.25">
      <c r="A1404" s="167">
        <f t="shared" si="106"/>
        <v>206.3760000000037</v>
      </c>
      <c r="B1404" s="325">
        <f t="shared" si="109"/>
        <v>0.85990000000001543</v>
      </c>
      <c r="C1404" s="167">
        <f t="shared" si="105"/>
        <v>67.247999999992601</v>
      </c>
      <c r="D1404" s="167">
        <f>IF('Lineær programmering opg 4'!$M$4=0,"-",(-A1404+'Lineær programmering opg 4'!$M$4)/'Lineær programmering opg 4'!$K$4*-1)</f>
        <v>67.247999999992601</v>
      </c>
      <c r="E1404" s="167">
        <f>IF('Lineær programmering opg 4'!$M$5=0,"-",(-A1404+'Lineær programmering opg 4'!$M$5)/'Lineær programmering opg 4'!$K$5*-1)</f>
        <v>145.21799999999723</v>
      </c>
      <c r="F1404" s="167" t="str">
        <f>IF('Lineær programmering opg 4'!$E$6=0,"-",(-A1404+'Lineær programmering opg 4'!$M$6)/'Lineær programmering opg 4'!$K$6*-1)</f>
        <v>-</v>
      </c>
      <c r="G1404" s="167" t="str">
        <f>IF('Lineær programmering opg 4'!$D$7=0,"-",((-A1404+'Lineær programmering opg 4'!$M$7)/'Lineær programmering opg 4'!$K$7)*-1)</f>
        <v>-</v>
      </c>
      <c r="H1404" s="167" t="str">
        <f>IF('Lineær programmering opg 4'!$C$8=0,"-",((-A1404+'Lineær programmering opg 4'!$M$8)/'Lineær programmering opg 4'!$K$8)*-1)</f>
        <v>-</v>
      </c>
      <c r="I1404" s="167" t="str">
        <f>IF('Lineær programmering opg 4'!$D$8=0,"-",'Lineær programmering opg 4'!$G$8)</f>
        <v>-</v>
      </c>
      <c r="J1404" s="295">
        <f>A1404*'Lineær programmering opg 4'!$C$11+Datatabel!C1404*'Lineær programmering opg 4'!$D$11</f>
        <v>30724.799999999261</v>
      </c>
      <c r="K1404" s="9">
        <f t="shared" si="107"/>
        <v>0</v>
      </c>
      <c r="L1404" s="9">
        <f t="shared" si="108"/>
        <v>0</v>
      </c>
    </row>
    <row r="1405" spans="1:12" ht="15" x14ac:dyDescent="0.25">
      <c r="A1405" s="167">
        <f t="shared" si="106"/>
        <v>206.3520000000037</v>
      </c>
      <c r="B1405" s="325">
        <f t="shared" si="109"/>
        <v>0.85980000000001544</v>
      </c>
      <c r="C1405" s="167">
        <f t="shared" si="105"/>
        <v>67.295999999992603</v>
      </c>
      <c r="D1405" s="167">
        <f>IF('Lineær programmering opg 4'!$M$4=0,"-",(-A1405+'Lineær programmering opg 4'!$M$4)/'Lineær programmering opg 4'!$K$4*-1)</f>
        <v>67.295999999992603</v>
      </c>
      <c r="E1405" s="167">
        <f>IF('Lineær programmering opg 4'!$M$5=0,"-",(-A1405+'Lineær programmering opg 4'!$M$5)/'Lineær programmering opg 4'!$K$5*-1)</f>
        <v>145.23599999999723</v>
      </c>
      <c r="F1405" s="167" t="str">
        <f>IF('Lineær programmering opg 4'!$E$6=0,"-",(-A1405+'Lineær programmering opg 4'!$M$6)/'Lineær programmering opg 4'!$K$6*-1)</f>
        <v>-</v>
      </c>
      <c r="G1405" s="167" t="str">
        <f>IF('Lineær programmering opg 4'!$D$7=0,"-",((-A1405+'Lineær programmering opg 4'!$M$7)/'Lineær programmering opg 4'!$K$7)*-1)</f>
        <v>-</v>
      </c>
      <c r="H1405" s="167" t="str">
        <f>IF('Lineær programmering opg 4'!$C$8=0,"-",((-A1405+'Lineær programmering opg 4'!$M$8)/'Lineær programmering opg 4'!$K$8)*-1)</f>
        <v>-</v>
      </c>
      <c r="I1405" s="167" t="str">
        <f>IF('Lineær programmering opg 4'!$D$8=0,"-",'Lineær programmering opg 4'!$G$8)</f>
        <v>-</v>
      </c>
      <c r="J1405" s="295">
        <f>A1405*'Lineær programmering opg 4'!$C$11+Datatabel!C1405*'Lineær programmering opg 4'!$D$11</f>
        <v>30729.599999999256</v>
      </c>
      <c r="K1405" s="9">
        <f t="shared" si="107"/>
        <v>0</v>
      </c>
      <c r="L1405" s="9">
        <f t="shared" si="108"/>
        <v>0</v>
      </c>
    </row>
    <row r="1406" spans="1:12" ht="15" x14ac:dyDescent="0.25">
      <c r="A1406" s="167">
        <f t="shared" si="106"/>
        <v>206.3280000000037</v>
      </c>
      <c r="B1406" s="325">
        <f t="shared" si="109"/>
        <v>0.85970000000001545</v>
      </c>
      <c r="C1406" s="167">
        <f t="shared" si="105"/>
        <v>67.343999999992604</v>
      </c>
      <c r="D1406" s="167">
        <f>IF('Lineær programmering opg 4'!$M$4=0,"-",(-A1406+'Lineær programmering opg 4'!$M$4)/'Lineær programmering opg 4'!$K$4*-1)</f>
        <v>67.343999999992604</v>
      </c>
      <c r="E1406" s="167">
        <f>IF('Lineær programmering opg 4'!$M$5=0,"-",(-A1406+'Lineær programmering opg 4'!$M$5)/'Lineær programmering opg 4'!$K$5*-1)</f>
        <v>145.25399999999723</v>
      </c>
      <c r="F1406" s="167" t="str">
        <f>IF('Lineær programmering opg 4'!$E$6=0,"-",(-A1406+'Lineær programmering opg 4'!$M$6)/'Lineær programmering opg 4'!$K$6*-1)</f>
        <v>-</v>
      </c>
      <c r="G1406" s="167" t="str">
        <f>IF('Lineær programmering opg 4'!$D$7=0,"-",((-A1406+'Lineær programmering opg 4'!$M$7)/'Lineær programmering opg 4'!$K$7)*-1)</f>
        <v>-</v>
      </c>
      <c r="H1406" s="167" t="str">
        <f>IF('Lineær programmering opg 4'!$C$8=0,"-",((-A1406+'Lineær programmering opg 4'!$M$8)/'Lineær programmering opg 4'!$K$8)*-1)</f>
        <v>-</v>
      </c>
      <c r="I1406" s="167" t="str">
        <f>IF('Lineær programmering opg 4'!$D$8=0,"-",'Lineær programmering opg 4'!$G$8)</f>
        <v>-</v>
      </c>
      <c r="J1406" s="295">
        <f>A1406*'Lineær programmering opg 4'!$C$11+Datatabel!C1406*'Lineær programmering opg 4'!$D$11</f>
        <v>30734.399999999259</v>
      </c>
      <c r="K1406" s="9">
        <f t="shared" si="107"/>
        <v>0</v>
      </c>
      <c r="L1406" s="9">
        <f t="shared" si="108"/>
        <v>0</v>
      </c>
    </row>
    <row r="1407" spans="1:12" ht="15" x14ac:dyDescent="0.25">
      <c r="A1407" s="167">
        <f t="shared" si="106"/>
        <v>206.30400000000373</v>
      </c>
      <c r="B1407" s="325">
        <f t="shared" si="109"/>
        <v>0.85960000000001546</v>
      </c>
      <c r="C1407" s="167">
        <f t="shared" si="105"/>
        <v>67.391999999992549</v>
      </c>
      <c r="D1407" s="167">
        <f>IF('Lineær programmering opg 4'!$M$4=0,"-",(-A1407+'Lineær programmering opg 4'!$M$4)/'Lineær programmering opg 4'!$K$4*-1)</f>
        <v>67.391999999992549</v>
      </c>
      <c r="E1407" s="167">
        <f>IF('Lineær programmering opg 4'!$M$5=0,"-",(-A1407+'Lineær programmering opg 4'!$M$5)/'Lineær programmering opg 4'!$K$5*-1)</f>
        <v>145.27199999999721</v>
      </c>
      <c r="F1407" s="167" t="str">
        <f>IF('Lineær programmering opg 4'!$E$6=0,"-",(-A1407+'Lineær programmering opg 4'!$M$6)/'Lineær programmering opg 4'!$K$6*-1)</f>
        <v>-</v>
      </c>
      <c r="G1407" s="167" t="str">
        <f>IF('Lineær programmering opg 4'!$D$7=0,"-",((-A1407+'Lineær programmering opg 4'!$M$7)/'Lineær programmering opg 4'!$K$7)*-1)</f>
        <v>-</v>
      </c>
      <c r="H1407" s="167" t="str">
        <f>IF('Lineær programmering opg 4'!$C$8=0,"-",((-A1407+'Lineær programmering opg 4'!$M$8)/'Lineær programmering opg 4'!$K$8)*-1)</f>
        <v>-</v>
      </c>
      <c r="I1407" s="167" t="str">
        <f>IF('Lineær programmering opg 4'!$D$8=0,"-",'Lineær programmering opg 4'!$G$8)</f>
        <v>-</v>
      </c>
      <c r="J1407" s="295">
        <f>A1407*'Lineær programmering opg 4'!$C$11+Datatabel!C1407*'Lineær programmering opg 4'!$D$11</f>
        <v>30739.199999999255</v>
      </c>
      <c r="K1407" s="9">
        <f t="shared" si="107"/>
        <v>0</v>
      </c>
      <c r="L1407" s="9">
        <f t="shared" si="108"/>
        <v>0</v>
      </c>
    </row>
    <row r="1408" spans="1:12" ht="15" x14ac:dyDescent="0.25">
      <c r="A1408" s="167">
        <f t="shared" si="106"/>
        <v>206.28000000000372</v>
      </c>
      <c r="B1408" s="325">
        <f t="shared" si="109"/>
        <v>0.85950000000001547</v>
      </c>
      <c r="C1408" s="167">
        <f t="shared" si="105"/>
        <v>67.439999999992551</v>
      </c>
      <c r="D1408" s="167">
        <f>IF('Lineær programmering opg 4'!$M$4=0,"-",(-A1408+'Lineær programmering opg 4'!$M$4)/'Lineær programmering opg 4'!$K$4*-1)</f>
        <v>67.439999999992551</v>
      </c>
      <c r="E1408" s="167">
        <f>IF('Lineær programmering opg 4'!$M$5=0,"-",(-A1408+'Lineær programmering opg 4'!$M$5)/'Lineær programmering opg 4'!$K$5*-1)</f>
        <v>145.28999999999721</v>
      </c>
      <c r="F1408" s="167" t="str">
        <f>IF('Lineær programmering opg 4'!$E$6=0,"-",(-A1408+'Lineær programmering opg 4'!$M$6)/'Lineær programmering opg 4'!$K$6*-1)</f>
        <v>-</v>
      </c>
      <c r="G1408" s="167" t="str">
        <f>IF('Lineær programmering opg 4'!$D$7=0,"-",((-A1408+'Lineær programmering opg 4'!$M$7)/'Lineær programmering opg 4'!$K$7)*-1)</f>
        <v>-</v>
      </c>
      <c r="H1408" s="167" t="str">
        <f>IF('Lineær programmering opg 4'!$C$8=0,"-",((-A1408+'Lineær programmering opg 4'!$M$8)/'Lineær programmering opg 4'!$K$8)*-1)</f>
        <v>-</v>
      </c>
      <c r="I1408" s="167" t="str">
        <f>IF('Lineær programmering opg 4'!$D$8=0,"-",'Lineær programmering opg 4'!$G$8)</f>
        <v>-</v>
      </c>
      <c r="J1408" s="295">
        <f>A1408*'Lineær programmering opg 4'!$C$11+Datatabel!C1408*'Lineær programmering opg 4'!$D$11</f>
        <v>30743.999999999254</v>
      </c>
      <c r="K1408" s="9">
        <f t="shared" si="107"/>
        <v>0</v>
      </c>
      <c r="L1408" s="9">
        <f t="shared" si="108"/>
        <v>0</v>
      </c>
    </row>
    <row r="1409" spans="1:12" ht="15" x14ac:dyDescent="0.25">
      <c r="A1409" s="167">
        <f t="shared" si="106"/>
        <v>206.25600000000372</v>
      </c>
      <c r="B1409" s="325">
        <f t="shared" si="109"/>
        <v>0.85940000000001548</v>
      </c>
      <c r="C1409" s="167">
        <f t="shared" si="105"/>
        <v>67.487999999992553</v>
      </c>
      <c r="D1409" s="167">
        <f>IF('Lineær programmering opg 4'!$M$4=0,"-",(-A1409+'Lineær programmering opg 4'!$M$4)/'Lineær programmering opg 4'!$K$4*-1)</f>
        <v>67.487999999992553</v>
      </c>
      <c r="E1409" s="167">
        <f>IF('Lineær programmering opg 4'!$M$5=0,"-",(-A1409+'Lineær programmering opg 4'!$M$5)/'Lineær programmering opg 4'!$K$5*-1)</f>
        <v>145.30799999999721</v>
      </c>
      <c r="F1409" s="167" t="str">
        <f>IF('Lineær programmering opg 4'!$E$6=0,"-",(-A1409+'Lineær programmering opg 4'!$M$6)/'Lineær programmering opg 4'!$K$6*-1)</f>
        <v>-</v>
      </c>
      <c r="G1409" s="167" t="str">
        <f>IF('Lineær programmering opg 4'!$D$7=0,"-",((-A1409+'Lineær programmering opg 4'!$M$7)/'Lineær programmering opg 4'!$K$7)*-1)</f>
        <v>-</v>
      </c>
      <c r="H1409" s="167" t="str">
        <f>IF('Lineær programmering opg 4'!$C$8=0,"-",((-A1409+'Lineær programmering opg 4'!$M$8)/'Lineær programmering opg 4'!$K$8)*-1)</f>
        <v>-</v>
      </c>
      <c r="I1409" s="167" t="str">
        <f>IF('Lineær programmering opg 4'!$D$8=0,"-",'Lineær programmering opg 4'!$G$8)</f>
        <v>-</v>
      </c>
      <c r="J1409" s="295">
        <f>A1409*'Lineær programmering opg 4'!$C$11+Datatabel!C1409*'Lineær programmering opg 4'!$D$11</f>
        <v>30748.799999999257</v>
      </c>
      <c r="K1409" s="9">
        <f t="shared" si="107"/>
        <v>0</v>
      </c>
      <c r="L1409" s="9">
        <f t="shared" si="108"/>
        <v>0</v>
      </c>
    </row>
    <row r="1410" spans="1:12" ht="15" x14ac:dyDescent="0.25">
      <c r="A1410" s="167">
        <f t="shared" si="106"/>
        <v>206.23200000000372</v>
      </c>
      <c r="B1410" s="325">
        <f t="shared" si="109"/>
        <v>0.8593000000000155</v>
      </c>
      <c r="C1410" s="167">
        <f t="shared" si="105"/>
        <v>67.535999999992555</v>
      </c>
      <c r="D1410" s="167">
        <f>IF('Lineær programmering opg 4'!$M$4=0,"-",(-A1410+'Lineær programmering opg 4'!$M$4)/'Lineær programmering opg 4'!$K$4*-1)</f>
        <v>67.535999999992555</v>
      </c>
      <c r="E1410" s="167">
        <f>IF('Lineær programmering opg 4'!$M$5=0,"-",(-A1410+'Lineær programmering opg 4'!$M$5)/'Lineær programmering opg 4'!$K$5*-1)</f>
        <v>145.32599999999721</v>
      </c>
      <c r="F1410" s="167" t="str">
        <f>IF('Lineær programmering opg 4'!$E$6=0,"-",(-A1410+'Lineær programmering opg 4'!$M$6)/'Lineær programmering opg 4'!$K$6*-1)</f>
        <v>-</v>
      </c>
      <c r="G1410" s="167" t="str">
        <f>IF('Lineær programmering opg 4'!$D$7=0,"-",((-A1410+'Lineær programmering opg 4'!$M$7)/'Lineær programmering opg 4'!$K$7)*-1)</f>
        <v>-</v>
      </c>
      <c r="H1410" s="167" t="str">
        <f>IF('Lineær programmering opg 4'!$C$8=0,"-",((-A1410+'Lineær programmering opg 4'!$M$8)/'Lineær programmering opg 4'!$K$8)*-1)</f>
        <v>-</v>
      </c>
      <c r="I1410" s="167" t="str">
        <f>IF('Lineær programmering opg 4'!$D$8=0,"-",'Lineær programmering opg 4'!$G$8)</f>
        <v>-</v>
      </c>
      <c r="J1410" s="295">
        <f>A1410*'Lineær programmering opg 4'!$C$11+Datatabel!C1410*'Lineær programmering opg 4'!$D$11</f>
        <v>30753.599999999256</v>
      </c>
      <c r="K1410" s="9">
        <f t="shared" si="107"/>
        <v>0</v>
      </c>
      <c r="L1410" s="9">
        <f t="shared" si="108"/>
        <v>0</v>
      </c>
    </row>
    <row r="1411" spans="1:12" ht="15" x14ac:dyDescent="0.25">
      <c r="A1411" s="167">
        <f t="shared" si="106"/>
        <v>206.20800000000372</v>
      </c>
      <c r="B1411" s="325">
        <f t="shared" si="109"/>
        <v>0.85920000000001551</v>
      </c>
      <c r="C1411" s="167">
        <f t="shared" ref="C1411:C1474" si="110">MIN(D1411,E1411,F1411,G1411,H1411,I1411)</f>
        <v>67.583999999992557</v>
      </c>
      <c r="D1411" s="167">
        <f>IF('Lineær programmering opg 4'!$M$4=0,"-",(-A1411+'Lineær programmering opg 4'!$M$4)/'Lineær programmering opg 4'!$K$4*-1)</f>
        <v>67.583999999992557</v>
      </c>
      <c r="E1411" s="167">
        <f>IF('Lineær programmering opg 4'!$M$5=0,"-",(-A1411+'Lineær programmering opg 4'!$M$5)/'Lineær programmering opg 4'!$K$5*-1)</f>
        <v>145.34399999999721</v>
      </c>
      <c r="F1411" s="167" t="str">
        <f>IF('Lineær programmering opg 4'!$E$6=0,"-",(-A1411+'Lineær programmering opg 4'!$M$6)/'Lineær programmering opg 4'!$K$6*-1)</f>
        <v>-</v>
      </c>
      <c r="G1411" s="167" t="str">
        <f>IF('Lineær programmering opg 4'!$D$7=0,"-",((-A1411+'Lineær programmering opg 4'!$M$7)/'Lineær programmering opg 4'!$K$7)*-1)</f>
        <v>-</v>
      </c>
      <c r="H1411" s="167" t="str">
        <f>IF('Lineær programmering opg 4'!$C$8=0,"-",((-A1411+'Lineær programmering opg 4'!$M$8)/'Lineær programmering opg 4'!$K$8)*-1)</f>
        <v>-</v>
      </c>
      <c r="I1411" s="167" t="str">
        <f>IF('Lineær programmering opg 4'!$D$8=0,"-",'Lineær programmering opg 4'!$G$8)</f>
        <v>-</v>
      </c>
      <c r="J1411" s="295">
        <f>A1411*'Lineær programmering opg 4'!$C$11+Datatabel!C1411*'Lineær programmering opg 4'!$D$11</f>
        <v>30758.399999999259</v>
      </c>
      <c r="K1411" s="9">
        <f t="shared" si="107"/>
        <v>0</v>
      </c>
      <c r="L1411" s="9">
        <f t="shared" si="108"/>
        <v>0</v>
      </c>
    </row>
    <row r="1412" spans="1:12" ht="15" x14ac:dyDescent="0.25">
      <c r="A1412" s="167">
        <f t="shared" ref="A1412:A1475" si="111">$A$3*B1412</f>
        <v>206.18400000000372</v>
      </c>
      <c r="B1412" s="325">
        <f t="shared" si="109"/>
        <v>0.85910000000001552</v>
      </c>
      <c r="C1412" s="167">
        <f t="shared" si="110"/>
        <v>67.631999999992559</v>
      </c>
      <c r="D1412" s="167">
        <f>IF('Lineær programmering opg 4'!$M$4=0,"-",(-A1412+'Lineær programmering opg 4'!$M$4)/'Lineær programmering opg 4'!$K$4*-1)</f>
        <v>67.631999999992559</v>
      </c>
      <c r="E1412" s="167">
        <f>IF('Lineær programmering opg 4'!$M$5=0,"-",(-A1412+'Lineær programmering opg 4'!$M$5)/'Lineær programmering opg 4'!$K$5*-1)</f>
        <v>145.36199999999721</v>
      </c>
      <c r="F1412" s="167" t="str">
        <f>IF('Lineær programmering opg 4'!$E$6=0,"-",(-A1412+'Lineær programmering opg 4'!$M$6)/'Lineær programmering opg 4'!$K$6*-1)</f>
        <v>-</v>
      </c>
      <c r="G1412" s="167" t="str">
        <f>IF('Lineær programmering opg 4'!$D$7=0,"-",((-A1412+'Lineær programmering opg 4'!$M$7)/'Lineær programmering opg 4'!$K$7)*-1)</f>
        <v>-</v>
      </c>
      <c r="H1412" s="167" t="str">
        <f>IF('Lineær programmering opg 4'!$C$8=0,"-",((-A1412+'Lineær programmering opg 4'!$M$8)/'Lineær programmering opg 4'!$K$8)*-1)</f>
        <v>-</v>
      </c>
      <c r="I1412" s="167" t="str">
        <f>IF('Lineær programmering opg 4'!$D$8=0,"-",'Lineær programmering opg 4'!$G$8)</f>
        <v>-</v>
      </c>
      <c r="J1412" s="295">
        <f>A1412*'Lineær programmering opg 4'!$C$11+Datatabel!C1412*'Lineær programmering opg 4'!$D$11</f>
        <v>30763.199999999255</v>
      </c>
      <c r="K1412" s="9">
        <f t="shared" ref="K1412:K1475" si="112">IF($J$10004=J1412,A1412,0)</f>
        <v>0</v>
      </c>
      <c r="L1412" s="9">
        <f t="shared" ref="L1412:L1475" si="113">IF(J1412=$J$10004,C1412,0)</f>
        <v>0</v>
      </c>
    </row>
    <row r="1413" spans="1:12" ht="15" x14ac:dyDescent="0.25">
      <c r="A1413" s="167">
        <f t="shared" si="111"/>
        <v>206.16000000000372</v>
      </c>
      <c r="B1413" s="325">
        <f t="shared" ref="B1413:B1476" si="114">B1412-0.01%</f>
        <v>0.85900000000001553</v>
      </c>
      <c r="C1413" s="167">
        <f t="shared" si="110"/>
        <v>67.67999999999256</v>
      </c>
      <c r="D1413" s="167">
        <f>IF('Lineær programmering opg 4'!$M$4=0,"-",(-A1413+'Lineær programmering opg 4'!$M$4)/'Lineær programmering opg 4'!$K$4*-1)</f>
        <v>67.67999999999256</v>
      </c>
      <c r="E1413" s="167">
        <f>IF('Lineær programmering opg 4'!$M$5=0,"-",(-A1413+'Lineær programmering opg 4'!$M$5)/'Lineær programmering opg 4'!$K$5*-1)</f>
        <v>145.37999999999721</v>
      </c>
      <c r="F1413" s="167" t="str">
        <f>IF('Lineær programmering opg 4'!$E$6=0,"-",(-A1413+'Lineær programmering opg 4'!$M$6)/'Lineær programmering opg 4'!$K$6*-1)</f>
        <v>-</v>
      </c>
      <c r="G1413" s="167" t="str">
        <f>IF('Lineær programmering opg 4'!$D$7=0,"-",((-A1413+'Lineær programmering opg 4'!$M$7)/'Lineær programmering opg 4'!$K$7)*-1)</f>
        <v>-</v>
      </c>
      <c r="H1413" s="167" t="str">
        <f>IF('Lineær programmering opg 4'!$C$8=0,"-",((-A1413+'Lineær programmering opg 4'!$M$8)/'Lineær programmering opg 4'!$K$8)*-1)</f>
        <v>-</v>
      </c>
      <c r="I1413" s="167" t="str">
        <f>IF('Lineær programmering opg 4'!$D$8=0,"-",'Lineær programmering opg 4'!$G$8)</f>
        <v>-</v>
      </c>
      <c r="J1413" s="295">
        <f>A1413*'Lineær programmering opg 4'!$C$11+Datatabel!C1413*'Lineær programmering opg 4'!$D$11</f>
        <v>30767.999999999254</v>
      </c>
      <c r="K1413" s="9">
        <f t="shared" si="112"/>
        <v>0</v>
      </c>
      <c r="L1413" s="9">
        <f t="shared" si="113"/>
        <v>0</v>
      </c>
    </row>
    <row r="1414" spans="1:12" ht="15" x14ac:dyDescent="0.25">
      <c r="A1414" s="167">
        <f t="shared" si="111"/>
        <v>206.13600000000372</v>
      </c>
      <c r="B1414" s="325">
        <f t="shared" si="114"/>
        <v>0.85890000000001554</v>
      </c>
      <c r="C1414" s="167">
        <f t="shared" si="110"/>
        <v>67.727999999992562</v>
      </c>
      <c r="D1414" s="167">
        <f>IF('Lineær programmering opg 4'!$M$4=0,"-",(-A1414+'Lineær programmering opg 4'!$M$4)/'Lineær programmering opg 4'!$K$4*-1)</f>
        <v>67.727999999992562</v>
      </c>
      <c r="E1414" s="167">
        <f>IF('Lineær programmering opg 4'!$M$5=0,"-",(-A1414+'Lineær programmering opg 4'!$M$5)/'Lineær programmering opg 4'!$K$5*-1)</f>
        <v>145.39799999999721</v>
      </c>
      <c r="F1414" s="167" t="str">
        <f>IF('Lineær programmering opg 4'!$E$6=0,"-",(-A1414+'Lineær programmering opg 4'!$M$6)/'Lineær programmering opg 4'!$K$6*-1)</f>
        <v>-</v>
      </c>
      <c r="G1414" s="167" t="str">
        <f>IF('Lineær programmering opg 4'!$D$7=0,"-",((-A1414+'Lineær programmering opg 4'!$M$7)/'Lineær programmering opg 4'!$K$7)*-1)</f>
        <v>-</v>
      </c>
      <c r="H1414" s="167" t="str">
        <f>IF('Lineær programmering opg 4'!$C$8=0,"-",((-A1414+'Lineær programmering opg 4'!$M$8)/'Lineær programmering opg 4'!$K$8)*-1)</f>
        <v>-</v>
      </c>
      <c r="I1414" s="167" t="str">
        <f>IF('Lineær programmering opg 4'!$D$8=0,"-",'Lineær programmering opg 4'!$G$8)</f>
        <v>-</v>
      </c>
      <c r="J1414" s="295">
        <f>A1414*'Lineær programmering opg 4'!$C$11+Datatabel!C1414*'Lineær programmering opg 4'!$D$11</f>
        <v>30772.799999999257</v>
      </c>
      <c r="K1414" s="9">
        <f t="shared" si="112"/>
        <v>0</v>
      </c>
      <c r="L1414" s="9">
        <f t="shared" si="113"/>
        <v>0</v>
      </c>
    </row>
    <row r="1415" spans="1:12" ht="15" x14ac:dyDescent="0.25">
      <c r="A1415" s="167">
        <f t="shared" si="111"/>
        <v>206.11200000000372</v>
      </c>
      <c r="B1415" s="325">
        <f t="shared" si="114"/>
        <v>0.85880000000001555</v>
      </c>
      <c r="C1415" s="167">
        <f t="shared" si="110"/>
        <v>67.775999999992564</v>
      </c>
      <c r="D1415" s="167">
        <f>IF('Lineær programmering opg 4'!$M$4=0,"-",(-A1415+'Lineær programmering opg 4'!$M$4)/'Lineær programmering opg 4'!$K$4*-1)</f>
        <v>67.775999999992564</v>
      </c>
      <c r="E1415" s="167">
        <f>IF('Lineær programmering opg 4'!$M$5=0,"-",(-A1415+'Lineær programmering opg 4'!$M$5)/'Lineær programmering opg 4'!$K$5*-1)</f>
        <v>145.41599999999721</v>
      </c>
      <c r="F1415" s="167" t="str">
        <f>IF('Lineær programmering opg 4'!$E$6=0,"-",(-A1415+'Lineær programmering opg 4'!$M$6)/'Lineær programmering opg 4'!$K$6*-1)</f>
        <v>-</v>
      </c>
      <c r="G1415" s="167" t="str">
        <f>IF('Lineær programmering opg 4'!$D$7=0,"-",((-A1415+'Lineær programmering opg 4'!$M$7)/'Lineær programmering opg 4'!$K$7)*-1)</f>
        <v>-</v>
      </c>
      <c r="H1415" s="167" t="str">
        <f>IF('Lineær programmering opg 4'!$C$8=0,"-",((-A1415+'Lineær programmering opg 4'!$M$8)/'Lineær programmering opg 4'!$K$8)*-1)</f>
        <v>-</v>
      </c>
      <c r="I1415" s="167" t="str">
        <f>IF('Lineær programmering opg 4'!$D$8=0,"-",'Lineær programmering opg 4'!$G$8)</f>
        <v>-</v>
      </c>
      <c r="J1415" s="295">
        <f>A1415*'Lineær programmering opg 4'!$C$11+Datatabel!C1415*'Lineær programmering opg 4'!$D$11</f>
        <v>30777.599999999256</v>
      </c>
      <c r="K1415" s="9">
        <f t="shared" si="112"/>
        <v>0</v>
      </c>
      <c r="L1415" s="9">
        <f t="shared" si="113"/>
        <v>0</v>
      </c>
    </row>
    <row r="1416" spans="1:12" ht="15" x14ac:dyDescent="0.25">
      <c r="A1416" s="167">
        <f t="shared" si="111"/>
        <v>206.08800000000375</v>
      </c>
      <c r="B1416" s="325">
        <f t="shared" si="114"/>
        <v>0.85870000000001556</v>
      </c>
      <c r="C1416" s="167">
        <f t="shared" si="110"/>
        <v>67.823999999992509</v>
      </c>
      <c r="D1416" s="167">
        <f>IF('Lineær programmering opg 4'!$M$4=0,"-",(-A1416+'Lineær programmering opg 4'!$M$4)/'Lineær programmering opg 4'!$K$4*-1)</f>
        <v>67.823999999992509</v>
      </c>
      <c r="E1416" s="167">
        <f>IF('Lineær programmering opg 4'!$M$5=0,"-",(-A1416+'Lineær programmering opg 4'!$M$5)/'Lineær programmering opg 4'!$K$5*-1)</f>
        <v>145.43399999999721</v>
      </c>
      <c r="F1416" s="167" t="str">
        <f>IF('Lineær programmering opg 4'!$E$6=0,"-",(-A1416+'Lineær programmering opg 4'!$M$6)/'Lineær programmering opg 4'!$K$6*-1)</f>
        <v>-</v>
      </c>
      <c r="G1416" s="167" t="str">
        <f>IF('Lineær programmering opg 4'!$D$7=0,"-",((-A1416+'Lineær programmering opg 4'!$M$7)/'Lineær programmering opg 4'!$K$7)*-1)</f>
        <v>-</v>
      </c>
      <c r="H1416" s="167" t="str">
        <f>IF('Lineær programmering opg 4'!$C$8=0,"-",((-A1416+'Lineær programmering opg 4'!$M$8)/'Lineær programmering opg 4'!$K$8)*-1)</f>
        <v>-</v>
      </c>
      <c r="I1416" s="167" t="str">
        <f>IF('Lineær programmering opg 4'!$D$8=0,"-",'Lineær programmering opg 4'!$G$8)</f>
        <v>-</v>
      </c>
      <c r="J1416" s="295">
        <f>A1416*'Lineær programmering opg 4'!$C$11+Datatabel!C1416*'Lineær programmering opg 4'!$D$11</f>
        <v>30782.399999999252</v>
      </c>
      <c r="K1416" s="9">
        <f t="shared" si="112"/>
        <v>0</v>
      </c>
      <c r="L1416" s="9">
        <f t="shared" si="113"/>
        <v>0</v>
      </c>
    </row>
    <row r="1417" spans="1:12" ht="15" x14ac:dyDescent="0.25">
      <c r="A1417" s="167">
        <f t="shared" si="111"/>
        <v>206.06400000000374</v>
      </c>
      <c r="B1417" s="325">
        <f t="shared" si="114"/>
        <v>0.85860000000001557</v>
      </c>
      <c r="C1417" s="167">
        <f t="shared" si="110"/>
        <v>67.871999999992511</v>
      </c>
      <c r="D1417" s="167">
        <f>IF('Lineær programmering opg 4'!$M$4=0,"-",(-A1417+'Lineær programmering opg 4'!$M$4)/'Lineær programmering opg 4'!$K$4*-1)</f>
        <v>67.871999999992511</v>
      </c>
      <c r="E1417" s="167">
        <f>IF('Lineær programmering opg 4'!$M$5=0,"-",(-A1417+'Lineær programmering opg 4'!$M$5)/'Lineær programmering opg 4'!$K$5*-1)</f>
        <v>145.45199999999721</v>
      </c>
      <c r="F1417" s="167" t="str">
        <f>IF('Lineær programmering opg 4'!$E$6=0,"-",(-A1417+'Lineær programmering opg 4'!$M$6)/'Lineær programmering opg 4'!$K$6*-1)</f>
        <v>-</v>
      </c>
      <c r="G1417" s="167" t="str">
        <f>IF('Lineær programmering opg 4'!$D$7=0,"-",((-A1417+'Lineær programmering opg 4'!$M$7)/'Lineær programmering opg 4'!$K$7)*-1)</f>
        <v>-</v>
      </c>
      <c r="H1417" s="167" t="str">
        <f>IF('Lineær programmering opg 4'!$C$8=0,"-",((-A1417+'Lineær programmering opg 4'!$M$8)/'Lineær programmering opg 4'!$K$8)*-1)</f>
        <v>-</v>
      </c>
      <c r="I1417" s="167" t="str">
        <f>IF('Lineær programmering opg 4'!$D$8=0,"-",'Lineær programmering opg 4'!$G$8)</f>
        <v>-</v>
      </c>
      <c r="J1417" s="295">
        <f>A1417*'Lineær programmering opg 4'!$C$11+Datatabel!C1417*'Lineær programmering opg 4'!$D$11</f>
        <v>30787.199999999255</v>
      </c>
      <c r="K1417" s="9">
        <f t="shared" si="112"/>
        <v>0</v>
      </c>
      <c r="L1417" s="9">
        <f t="shared" si="113"/>
        <v>0</v>
      </c>
    </row>
    <row r="1418" spans="1:12" ht="15" x14ac:dyDescent="0.25">
      <c r="A1418" s="167">
        <f t="shared" si="111"/>
        <v>206.04000000000374</v>
      </c>
      <c r="B1418" s="325">
        <f t="shared" si="114"/>
        <v>0.85850000000001558</v>
      </c>
      <c r="C1418" s="167">
        <f t="shared" si="110"/>
        <v>67.919999999992513</v>
      </c>
      <c r="D1418" s="167">
        <f>IF('Lineær programmering opg 4'!$M$4=0,"-",(-A1418+'Lineær programmering opg 4'!$M$4)/'Lineær programmering opg 4'!$K$4*-1)</f>
        <v>67.919999999992513</v>
      </c>
      <c r="E1418" s="167">
        <f>IF('Lineær programmering opg 4'!$M$5=0,"-",(-A1418+'Lineær programmering opg 4'!$M$5)/'Lineær programmering opg 4'!$K$5*-1)</f>
        <v>145.46999999999721</v>
      </c>
      <c r="F1418" s="167" t="str">
        <f>IF('Lineær programmering opg 4'!$E$6=0,"-",(-A1418+'Lineær programmering opg 4'!$M$6)/'Lineær programmering opg 4'!$K$6*-1)</f>
        <v>-</v>
      </c>
      <c r="G1418" s="167" t="str">
        <f>IF('Lineær programmering opg 4'!$D$7=0,"-",((-A1418+'Lineær programmering opg 4'!$M$7)/'Lineær programmering opg 4'!$K$7)*-1)</f>
        <v>-</v>
      </c>
      <c r="H1418" s="167" t="str">
        <f>IF('Lineær programmering opg 4'!$C$8=0,"-",((-A1418+'Lineær programmering opg 4'!$M$8)/'Lineær programmering opg 4'!$K$8)*-1)</f>
        <v>-</v>
      </c>
      <c r="I1418" s="167" t="str">
        <f>IF('Lineær programmering opg 4'!$D$8=0,"-",'Lineær programmering opg 4'!$G$8)</f>
        <v>-</v>
      </c>
      <c r="J1418" s="295">
        <f>A1418*'Lineær programmering opg 4'!$C$11+Datatabel!C1418*'Lineær programmering opg 4'!$D$11</f>
        <v>30791.999999999251</v>
      </c>
      <c r="K1418" s="9">
        <f t="shared" si="112"/>
        <v>0</v>
      </c>
      <c r="L1418" s="9">
        <f t="shared" si="113"/>
        <v>0</v>
      </c>
    </row>
    <row r="1419" spans="1:12" ht="15" x14ac:dyDescent="0.25">
      <c r="A1419" s="167">
        <f t="shared" si="111"/>
        <v>206.01600000000374</v>
      </c>
      <c r="B1419" s="325">
        <f t="shared" si="114"/>
        <v>0.85840000000001559</v>
      </c>
      <c r="C1419" s="167">
        <f t="shared" si="110"/>
        <v>67.967999999992514</v>
      </c>
      <c r="D1419" s="167">
        <f>IF('Lineær programmering opg 4'!$M$4=0,"-",(-A1419+'Lineær programmering opg 4'!$M$4)/'Lineær programmering opg 4'!$K$4*-1)</f>
        <v>67.967999999992514</v>
      </c>
      <c r="E1419" s="167">
        <f>IF('Lineær programmering opg 4'!$M$5=0,"-",(-A1419+'Lineær programmering opg 4'!$M$5)/'Lineær programmering opg 4'!$K$5*-1)</f>
        <v>145.48799999999721</v>
      </c>
      <c r="F1419" s="167" t="str">
        <f>IF('Lineær programmering opg 4'!$E$6=0,"-",(-A1419+'Lineær programmering opg 4'!$M$6)/'Lineær programmering opg 4'!$K$6*-1)</f>
        <v>-</v>
      </c>
      <c r="G1419" s="167" t="str">
        <f>IF('Lineær programmering opg 4'!$D$7=0,"-",((-A1419+'Lineær programmering opg 4'!$M$7)/'Lineær programmering opg 4'!$K$7)*-1)</f>
        <v>-</v>
      </c>
      <c r="H1419" s="167" t="str">
        <f>IF('Lineær programmering opg 4'!$C$8=0,"-",((-A1419+'Lineær programmering opg 4'!$M$8)/'Lineær programmering opg 4'!$K$8)*-1)</f>
        <v>-</v>
      </c>
      <c r="I1419" s="167" t="str">
        <f>IF('Lineær programmering opg 4'!$D$8=0,"-",'Lineær programmering opg 4'!$G$8)</f>
        <v>-</v>
      </c>
      <c r="J1419" s="295">
        <f>A1419*'Lineær programmering opg 4'!$C$11+Datatabel!C1419*'Lineær programmering opg 4'!$D$11</f>
        <v>30796.79999999925</v>
      </c>
      <c r="K1419" s="9">
        <f t="shared" si="112"/>
        <v>0</v>
      </c>
      <c r="L1419" s="9">
        <f t="shared" si="113"/>
        <v>0</v>
      </c>
    </row>
    <row r="1420" spans="1:12" ht="15" x14ac:dyDescent="0.25">
      <c r="A1420" s="167">
        <f t="shared" si="111"/>
        <v>205.99200000000374</v>
      </c>
      <c r="B1420" s="325">
        <f t="shared" si="114"/>
        <v>0.85830000000001561</v>
      </c>
      <c r="C1420" s="167">
        <f t="shared" si="110"/>
        <v>68.015999999992516</v>
      </c>
      <c r="D1420" s="167">
        <f>IF('Lineær programmering opg 4'!$M$4=0,"-",(-A1420+'Lineær programmering opg 4'!$M$4)/'Lineær programmering opg 4'!$K$4*-1)</f>
        <v>68.015999999992516</v>
      </c>
      <c r="E1420" s="167">
        <f>IF('Lineær programmering opg 4'!$M$5=0,"-",(-A1420+'Lineær programmering opg 4'!$M$5)/'Lineær programmering opg 4'!$K$5*-1)</f>
        <v>145.50599999999721</v>
      </c>
      <c r="F1420" s="167" t="str">
        <f>IF('Lineær programmering opg 4'!$E$6=0,"-",(-A1420+'Lineær programmering opg 4'!$M$6)/'Lineær programmering opg 4'!$K$6*-1)</f>
        <v>-</v>
      </c>
      <c r="G1420" s="167" t="str">
        <f>IF('Lineær programmering opg 4'!$D$7=0,"-",((-A1420+'Lineær programmering opg 4'!$M$7)/'Lineær programmering opg 4'!$K$7)*-1)</f>
        <v>-</v>
      </c>
      <c r="H1420" s="167" t="str">
        <f>IF('Lineær programmering opg 4'!$C$8=0,"-",((-A1420+'Lineær programmering opg 4'!$M$8)/'Lineær programmering opg 4'!$K$8)*-1)</f>
        <v>-</v>
      </c>
      <c r="I1420" s="167" t="str">
        <f>IF('Lineær programmering opg 4'!$D$8=0,"-",'Lineær programmering opg 4'!$G$8)</f>
        <v>-</v>
      </c>
      <c r="J1420" s="295">
        <f>A1420*'Lineær programmering opg 4'!$C$11+Datatabel!C1420*'Lineær programmering opg 4'!$D$11</f>
        <v>30801.599999999253</v>
      </c>
      <c r="K1420" s="9">
        <f t="shared" si="112"/>
        <v>0</v>
      </c>
      <c r="L1420" s="9">
        <f t="shared" si="113"/>
        <v>0</v>
      </c>
    </row>
    <row r="1421" spans="1:12" ht="15" x14ac:dyDescent="0.25">
      <c r="A1421" s="167">
        <f t="shared" si="111"/>
        <v>205.96800000000374</v>
      </c>
      <c r="B1421" s="325">
        <f t="shared" si="114"/>
        <v>0.85820000000001562</v>
      </c>
      <c r="C1421" s="167">
        <f t="shared" si="110"/>
        <v>68.063999999992518</v>
      </c>
      <c r="D1421" s="167">
        <f>IF('Lineær programmering opg 4'!$M$4=0,"-",(-A1421+'Lineær programmering opg 4'!$M$4)/'Lineær programmering opg 4'!$K$4*-1)</f>
        <v>68.063999999992518</v>
      </c>
      <c r="E1421" s="167">
        <f>IF('Lineær programmering opg 4'!$M$5=0,"-",(-A1421+'Lineær programmering opg 4'!$M$5)/'Lineær programmering opg 4'!$K$5*-1)</f>
        <v>145.52399999999722</v>
      </c>
      <c r="F1421" s="167" t="str">
        <f>IF('Lineær programmering opg 4'!$E$6=0,"-",(-A1421+'Lineær programmering opg 4'!$M$6)/'Lineær programmering opg 4'!$K$6*-1)</f>
        <v>-</v>
      </c>
      <c r="G1421" s="167" t="str">
        <f>IF('Lineær programmering opg 4'!$D$7=0,"-",((-A1421+'Lineær programmering opg 4'!$M$7)/'Lineær programmering opg 4'!$K$7)*-1)</f>
        <v>-</v>
      </c>
      <c r="H1421" s="167" t="str">
        <f>IF('Lineær programmering opg 4'!$C$8=0,"-",((-A1421+'Lineær programmering opg 4'!$M$8)/'Lineær programmering opg 4'!$K$8)*-1)</f>
        <v>-</v>
      </c>
      <c r="I1421" s="167" t="str">
        <f>IF('Lineær programmering opg 4'!$D$8=0,"-",'Lineær programmering opg 4'!$G$8)</f>
        <v>-</v>
      </c>
      <c r="J1421" s="295">
        <f>A1421*'Lineær programmering opg 4'!$C$11+Datatabel!C1421*'Lineær programmering opg 4'!$D$11</f>
        <v>30806.399999999252</v>
      </c>
      <c r="K1421" s="9">
        <f t="shared" si="112"/>
        <v>0</v>
      </c>
      <c r="L1421" s="9">
        <f t="shared" si="113"/>
        <v>0</v>
      </c>
    </row>
    <row r="1422" spans="1:12" ht="15" x14ac:dyDescent="0.25">
      <c r="A1422" s="167">
        <f t="shared" si="111"/>
        <v>205.94400000000374</v>
      </c>
      <c r="B1422" s="325">
        <f t="shared" si="114"/>
        <v>0.85810000000001563</v>
      </c>
      <c r="C1422" s="167">
        <f t="shared" si="110"/>
        <v>68.11199999999252</v>
      </c>
      <c r="D1422" s="167">
        <f>IF('Lineær programmering opg 4'!$M$4=0,"-",(-A1422+'Lineær programmering opg 4'!$M$4)/'Lineær programmering opg 4'!$K$4*-1)</f>
        <v>68.11199999999252</v>
      </c>
      <c r="E1422" s="167">
        <f>IF('Lineær programmering opg 4'!$M$5=0,"-",(-A1422+'Lineær programmering opg 4'!$M$5)/'Lineær programmering opg 4'!$K$5*-1)</f>
        <v>145.54199999999722</v>
      </c>
      <c r="F1422" s="167" t="str">
        <f>IF('Lineær programmering opg 4'!$E$6=0,"-",(-A1422+'Lineær programmering opg 4'!$M$6)/'Lineær programmering opg 4'!$K$6*-1)</f>
        <v>-</v>
      </c>
      <c r="G1422" s="167" t="str">
        <f>IF('Lineær programmering opg 4'!$D$7=0,"-",((-A1422+'Lineær programmering opg 4'!$M$7)/'Lineær programmering opg 4'!$K$7)*-1)</f>
        <v>-</v>
      </c>
      <c r="H1422" s="167" t="str">
        <f>IF('Lineær programmering opg 4'!$C$8=0,"-",((-A1422+'Lineær programmering opg 4'!$M$8)/'Lineær programmering opg 4'!$K$8)*-1)</f>
        <v>-</v>
      </c>
      <c r="I1422" s="167" t="str">
        <f>IF('Lineær programmering opg 4'!$D$8=0,"-",'Lineær programmering opg 4'!$G$8)</f>
        <v>-</v>
      </c>
      <c r="J1422" s="295">
        <f>A1422*'Lineær programmering opg 4'!$C$11+Datatabel!C1422*'Lineær programmering opg 4'!$D$11</f>
        <v>30811.199999999251</v>
      </c>
      <c r="K1422" s="9">
        <f t="shared" si="112"/>
        <v>0</v>
      </c>
      <c r="L1422" s="9">
        <f t="shared" si="113"/>
        <v>0</v>
      </c>
    </row>
    <row r="1423" spans="1:12" ht="15" x14ac:dyDescent="0.25">
      <c r="A1423" s="167">
        <f t="shared" si="111"/>
        <v>205.92000000000377</v>
      </c>
      <c r="B1423" s="325">
        <f t="shared" si="114"/>
        <v>0.85800000000001564</v>
      </c>
      <c r="C1423" s="167">
        <f t="shared" si="110"/>
        <v>68.159999999992465</v>
      </c>
      <c r="D1423" s="167">
        <f>IF('Lineær programmering opg 4'!$M$4=0,"-",(-A1423+'Lineær programmering opg 4'!$M$4)/'Lineær programmering opg 4'!$K$4*-1)</f>
        <v>68.159999999992465</v>
      </c>
      <c r="E1423" s="167">
        <f>IF('Lineær programmering opg 4'!$M$5=0,"-",(-A1423+'Lineær programmering opg 4'!$M$5)/'Lineær programmering opg 4'!$K$5*-1)</f>
        <v>145.55999999999719</v>
      </c>
      <c r="F1423" s="167" t="str">
        <f>IF('Lineær programmering opg 4'!$E$6=0,"-",(-A1423+'Lineær programmering opg 4'!$M$6)/'Lineær programmering opg 4'!$K$6*-1)</f>
        <v>-</v>
      </c>
      <c r="G1423" s="167" t="str">
        <f>IF('Lineær programmering opg 4'!$D$7=0,"-",((-A1423+'Lineær programmering opg 4'!$M$7)/'Lineær programmering opg 4'!$K$7)*-1)</f>
        <v>-</v>
      </c>
      <c r="H1423" s="167" t="str">
        <f>IF('Lineær programmering opg 4'!$C$8=0,"-",((-A1423+'Lineær programmering opg 4'!$M$8)/'Lineær programmering opg 4'!$K$8)*-1)</f>
        <v>-</v>
      </c>
      <c r="I1423" s="167" t="str">
        <f>IF('Lineær programmering opg 4'!$D$8=0,"-",'Lineær programmering opg 4'!$G$8)</f>
        <v>-</v>
      </c>
      <c r="J1423" s="295">
        <f>A1423*'Lineær programmering opg 4'!$C$11+Datatabel!C1423*'Lineær programmering opg 4'!$D$11</f>
        <v>30815.999999999251</v>
      </c>
      <c r="K1423" s="9">
        <f t="shared" si="112"/>
        <v>0</v>
      </c>
      <c r="L1423" s="9">
        <f t="shared" si="113"/>
        <v>0</v>
      </c>
    </row>
    <row r="1424" spans="1:12" ht="15" x14ac:dyDescent="0.25">
      <c r="A1424" s="167">
        <f t="shared" si="111"/>
        <v>205.89600000000377</v>
      </c>
      <c r="B1424" s="325">
        <f t="shared" si="114"/>
        <v>0.85790000000001565</v>
      </c>
      <c r="C1424" s="167">
        <f t="shared" si="110"/>
        <v>68.207999999992467</v>
      </c>
      <c r="D1424" s="167">
        <f>IF('Lineær programmering opg 4'!$M$4=0,"-",(-A1424+'Lineær programmering opg 4'!$M$4)/'Lineær programmering opg 4'!$K$4*-1)</f>
        <v>68.207999999992467</v>
      </c>
      <c r="E1424" s="167">
        <f>IF('Lineær programmering opg 4'!$M$5=0,"-",(-A1424+'Lineær programmering opg 4'!$M$5)/'Lineær programmering opg 4'!$K$5*-1)</f>
        <v>145.57799999999719</v>
      </c>
      <c r="F1424" s="167" t="str">
        <f>IF('Lineær programmering opg 4'!$E$6=0,"-",(-A1424+'Lineær programmering opg 4'!$M$6)/'Lineær programmering opg 4'!$K$6*-1)</f>
        <v>-</v>
      </c>
      <c r="G1424" s="167" t="str">
        <f>IF('Lineær programmering opg 4'!$D$7=0,"-",((-A1424+'Lineær programmering opg 4'!$M$7)/'Lineær programmering opg 4'!$K$7)*-1)</f>
        <v>-</v>
      </c>
      <c r="H1424" s="167" t="str">
        <f>IF('Lineær programmering opg 4'!$C$8=0,"-",((-A1424+'Lineær programmering opg 4'!$M$8)/'Lineær programmering opg 4'!$K$8)*-1)</f>
        <v>-</v>
      </c>
      <c r="I1424" s="167" t="str">
        <f>IF('Lineær programmering opg 4'!$D$8=0,"-",'Lineær programmering opg 4'!$G$8)</f>
        <v>-</v>
      </c>
      <c r="J1424" s="295">
        <f>A1424*'Lineær programmering opg 4'!$C$11+Datatabel!C1424*'Lineær programmering opg 4'!$D$11</f>
        <v>30820.799999999246</v>
      </c>
      <c r="K1424" s="9">
        <f t="shared" si="112"/>
        <v>0</v>
      </c>
      <c r="L1424" s="9">
        <f t="shared" si="113"/>
        <v>0</v>
      </c>
    </row>
    <row r="1425" spans="1:12" ht="15" x14ac:dyDescent="0.25">
      <c r="A1425" s="167">
        <f t="shared" si="111"/>
        <v>205.87200000000377</v>
      </c>
      <c r="B1425" s="325">
        <f t="shared" si="114"/>
        <v>0.85780000000001566</v>
      </c>
      <c r="C1425" s="167">
        <f t="shared" si="110"/>
        <v>68.255999999992468</v>
      </c>
      <c r="D1425" s="167">
        <f>IF('Lineær programmering opg 4'!$M$4=0,"-",(-A1425+'Lineær programmering opg 4'!$M$4)/'Lineær programmering opg 4'!$K$4*-1)</f>
        <v>68.255999999992468</v>
      </c>
      <c r="E1425" s="167">
        <f>IF('Lineær programmering opg 4'!$M$5=0,"-",(-A1425+'Lineær programmering opg 4'!$M$5)/'Lineær programmering opg 4'!$K$5*-1)</f>
        <v>145.59599999999719</v>
      </c>
      <c r="F1425" s="167" t="str">
        <f>IF('Lineær programmering opg 4'!$E$6=0,"-",(-A1425+'Lineær programmering opg 4'!$M$6)/'Lineær programmering opg 4'!$K$6*-1)</f>
        <v>-</v>
      </c>
      <c r="G1425" s="167" t="str">
        <f>IF('Lineær programmering opg 4'!$D$7=0,"-",((-A1425+'Lineær programmering opg 4'!$M$7)/'Lineær programmering opg 4'!$K$7)*-1)</f>
        <v>-</v>
      </c>
      <c r="H1425" s="167" t="str">
        <f>IF('Lineær programmering opg 4'!$C$8=0,"-",((-A1425+'Lineær programmering opg 4'!$M$8)/'Lineær programmering opg 4'!$K$8)*-1)</f>
        <v>-</v>
      </c>
      <c r="I1425" s="167" t="str">
        <f>IF('Lineær programmering opg 4'!$D$8=0,"-",'Lineær programmering opg 4'!$G$8)</f>
        <v>-</v>
      </c>
      <c r="J1425" s="295">
        <f>A1425*'Lineær programmering opg 4'!$C$11+Datatabel!C1425*'Lineær programmering opg 4'!$D$11</f>
        <v>30825.599999999245</v>
      </c>
      <c r="K1425" s="9">
        <f t="shared" si="112"/>
        <v>0</v>
      </c>
      <c r="L1425" s="9">
        <f t="shared" si="113"/>
        <v>0</v>
      </c>
    </row>
    <row r="1426" spans="1:12" ht="15" x14ac:dyDescent="0.25">
      <c r="A1426" s="167">
        <f t="shared" si="111"/>
        <v>205.84800000000376</v>
      </c>
      <c r="B1426" s="325">
        <f t="shared" si="114"/>
        <v>0.85770000000001567</v>
      </c>
      <c r="C1426" s="167">
        <f t="shared" si="110"/>
        <v>68.30399999999247</v>
      </c>
      <c r="D1426" s="167">
        <f>IF('Lineær programmering opg 4'!$M$4=0,"-",(-A1426+'Lineær programmering opg 4'!$M$4)/'Lineær programmering opg 4'!$K$4*-1)</f>
        <v>68.30399999999247</v>
      </c>
      <c r="E1426" s="167">
        <f>IF('Lineær programmering opg 4'!$M$5=0,"-",(-A1426+'Lineær programmering opg 4'!$M$5)/'Lineær programmering opg 4'!$K$5*-1)</f>
        <v>145.61399999999719</v>
      </c>
      <c r="F1426" s="167" t="str">
        <f>IF('Lineær programmering opg 4'!$E$6=0,"-",(-A1426+'Lineær programmering opg 4'!$M$6)/'Lineær programmering opg 4'!$K$6*-1)</f>
        <v>-</v>
      </c>
      <c r="G1426" s="167" t="str">
        <f>IF('Lineær programmering opg 4'!$D$7=0,"-",((-A1426+'Lineær programmering opg 4'!$M$7)/'Lineær programmering opg 4'!$K$7)*-1)</f>
        <v>-</v>
      </c>
      <c r="H1426" s="167" t="str">
        <f>IF('Lineær programmering opg 4'!$C$8=0,"-",((-A1426+'Lineær programmering opg 4'!$M$8)/'Lineær programmering opg 4'!$K$8)*-1)</f>
        <v>-</v>
      </c>
      <c r="I1426" s="167" t="str">
        <f>IF('Lineær programmering opg 4'!$D$8=0,"-",'Lineær programmering opg 4'!$G$8)</f>
        <v>-</v>
      </c>
      <c r="J1426" s="295">
        <f>A1426*'Lineær programmering opg 4'!$C$11+Datatabel!C1426*'Lineær programmering opg 4'!$D$11</f>
        <v>30830.399999999248</v>
      </c>
      <c r="K1426" s="9">
        <f t="shared" si="112"/>
        <v>0</v>
      </c>
      <c r="L1426" s="9">
        <f t="shared" si="113"/>
        <v>0</v>
      </c>
    </row>
    <row r="1427" spans="1:12" ht="15" x14ac:dyDescent="0.25">
      <c r="A1427" s="167">
        <f t="shared" si="111"/>
        <v>205.82400000000376</v>
      </c>
      <c r="B1427" s="325">
        <f t="shared" si="114"/>
        <v>0.85760000000001568</v>
      </c>
      <c r="C1427" s="167">
        <f t="shared" si="110"/>
        <v>68.351999999992472</v>
      </c>
      <c r="D1427" s="167">
        <f>IF('Lineær programmering opg 4'!$M$4=0,"-",(-A1427+'Lineær programmering opg 4'!$M$4)/'Lineær programmering opg 4'!$K$4*-1)</f>
        <v>68.351999999992472</v>
      </c>
      <c r="E1427" s="167">
        <f>IF('Lineær programmering opg 4'!$M$5=0,"-",(-A1427+'Lineær programmering opg 4'!$M$5)/'Lineær programmering opg 4'!$K$5*-1)</f>
        <v>145.63199999999719</v>
      </c>
      <c r="F1427" s="167" t="str">
        <f>IF('Lineær programmering opg 4'!$E$6=0,"-",(-A1427+'Lineær programmering opg 4'!$M$6)/'Lineær programmering opg 4'!$K$6*-1)</f>
        <v>-</v>
      </c>
      <c r="G1427" s="167" t="str">
        <f>IF('Lineær programmering opg 4'!$D$7=0,"-",((-A1427+'Lineær programmering opg 4'!$M$7)/'Lineær programmering opg 4'!$K$7)*-1)</f>
        <v>-</v>
      </c>
      <c r="H1427" s="167" t="str">
        <f>IF('Lineær programmering opg 4'!$C$8=0,"-",((-A1427+'Lineær programmering opg 4'!$M$8)/'Lineær programmering opg 4'!$K$8)*-1)</f>
        <v>-</v>
      </c>
      <c r="I1427" s="167" t="str">
        <f>IF('Lineær programmering opg 4'!$D$8=0,"-",'Lineær programmering opg 4'!$G$8)</f>
        <v>-</v>
      </c>
      <c r="J1427" s="295">
        <f>A1427*'Lineær programmering opg 4'!$C$11+Datatabel!C1427*'Lineær programmering opg 4'!$D$11</f>
        <v>30835.199999999248</v>
      </c>
      <c r="K1427" s="9">
        <f t="shared" si="112"/>
        <v>0</v>
      </c>
      <c r="L1427" s="9">
        <f t="shared" si="113"/>
        <v>0</v>
      </c>
    </row>
    <row r="1428" spans="1:12" ht="15" x14ac:dyDescent="0.25">
      <c r="A1428" s="167">
        <f t="shared" si="111"/>
        <v>205.80000000000376</v>
      </c>
      <c r="B1428" s="325">
        <f t="shared" si="114"/>
        <v>0.85750000000001569</v>
      </c>
      <c r="C1428" s="167">
        <f t="shared" si="110"/>
        <v>68.399999999992474</v>
      </c>
      <c r="D1428" s="167">
        <f>IF('Lineær programmering opg 4'!$M$4=0,"-",(-A1428+'Lineær programmering opg 4'!$M$4)/'Lineær programmering opg 4'!$K$4*-1)</f>
        <v>68.399999999992474</v>
      </c>
      <c r="E1428" s="167">
        <f>IF('Lineær programmering opg 4'!$M$5=0,"-",(-A1428+'Lineær programmering opg 4'!$M$5)/'Lineær programmering opg 4'!$K$5*-1)</f>
        <v>145.64999999999719</v>
      </c>
      <c r="F1428" s="167" t="str">
        <f>IF('Lineær programmering opg 4'!$E$6=0,"-",(-A1428+'Lineær programmering opg 4'!$M$6)/'Lineær programmering opg 4'!$K$6*-1)</f>
        <v>-</v>
      </c>
      <c r="G1428" s="167" t="str">
        <f>IF('Lineær programmering opg 4'!$D$7=0,"-",((-A1428+'Lineær programmering opg 4'!$M$7)/'Lineær programmering opg 4'!$K$7)*-1)</f>
        <v>-</v>
      </c>
      <c r="H1428" s="167" t="str">
        <f>IF('Lineær programmering opg 4'!$C$8=0,"-",((-A1428+'Lineær programmering opg 4'!$M$8)/'Lineær programmering opg 4'!$K$8)*-1)</f>
        <v>-</v>
      </c>
      <c r="I1428" s="167" t="str">
        <f>IF('Lineær programmering opg 4'!$D$8=0,"-",'Lineær programmering opg 4'!$G$8)</f>
        <v>-</v>
      </c>
      <c r="J1428" s="295">
        <f>A1428*'Lineær programmering opg 4'!$C$11+Datatabel!C1428*'Lineær programmering opg 4'!$D$11</f>
        <v>30839.999999999243</v>
      </c>
      <c r="K1428" s="9">
        <f t="shared" si="112"/>
        <v>0</v>
      </c>
      <c r="L1428" s="9">
        <f t="shared" si="113"/>
        <v>0</v>
      </c>
    </row>
    <row r="1429" spans="1:12" ht="15" x14ac:dyDescent="0.25">
      <c r="A1429" s="167">
        <f t="shared" si="111"/>
        <v>205.77600000000376</v>
      </c>
      <c r="B1429" s="325">
        <f t="shared" si="114"/>
        <v>0.85740000000001571</v>
      </c>
      <c r="C1429" s="167">
        <f t="shared" si="110"/>
        <v>68.447999999992476</v>
      </c>
      <c r="D1429" s="167">
        <f>IF('Lineær programmering opg 4'!$M$4=0,"-",(-A1429+'Lineær programmering opg 4'!$M$4)/'Lineær programmering opg 4'!$K$4*-1)</f>
        <v>68.447999999992476</v>
      </c>
      <c r="E1429" s="167">
        <f>IF('Lineær programmering opg 4'!$M$5=0,"-",(-A1429+'Lineær programmering opg 4'!$M$5)/'Lineær programmering opg 4'!$K$5*-1)</f>
        <v>145.66799999999719</v>
      </c>
      <c r="F1429" s="167" t="str">
        <f>IF('Lineær programmering opg 4'!$E$6=0,"-",(-A1429+'Lineær programmering opg 4'!$M$6)/'Lineær programmering opg 4'!$K$6*-1)</f>
        <v>-</v>
      </c>
      <c r="G1429" s="167" t="str">
        <f>IF('Lineær programmering opg 4'!$D$7=0,"-",((-A1429+'Lineær programmering opg 4'!$M$7)/'Lineær programmering opg 4'!$K$7)*-1)</f>
        <v>-</v>
      </c>
      <c r="H1429" s="167" t="str">
        <f>IF('Lineær programmering opg 4'!$C$8=0,"-",((-A1429+'Lineær programmering opg 4'!$M$8)/'Lineær programmering opg 4'!$K$8)*-1)</f>
        <v>-</v>
      </c>
      <c r="I1429" s="167" t="str">
        <f>IF('Lineær programmering opg 4'!$D$8=0,"-",'Lineær programmering opg 4'!$G$8)</f>
        <v>-</v>
      </c>
      <c r="J1429" s="295">
        <f>A1429*'Lineær programmering opg 4'!$C$11+Datatabel!C1429*'Lineær programmering opg 4'!$D$11</f>
        <v>30844.799999999246</v>
      </c>
      <c r="K1429" s="9">
        <f t="shared" si="112"/>
        <v>0</v>
      </c>
      <c r="L1429" s="9">
        <f t="shared" si="113"/>
        <v>0</v>
      </c>
    </row>
    <row r="1430" spans="1:12" ht="15" x14ac:dyDescent="0.25">
      <c r="A1430" s="167">
        <f t="shared" si="111"/>
        <v>205.75200000000376</v>
      </c>
      <c r="B1430" s="325">
        <f t="shared" si="114"/>
        <v>0.85730000000001572</v>
      </c>
      <c r="C1430" s="167">
        <f t="shared" si="110"/>
        <v>68.495999999992478</v>
      </c>
      <c r="D1430" s="167">
        <f>IF('Lineær programmering opg 4'!$M$4=0,"-",(-A1430+'Lineær programmering opg 4'!$M$4)/'Lineær programmering opg 4'!$K$4*-1)</f>
        <v>68.495999999992478</v>
      </c>
      <c r="E1430" s="167">
        <f>IF('Lineær programmering opg 4'!$M$5=0,"-",(-A1430+'Lineær programmering opg 4'!$M$5)/'Lineær programmering opg 4'!$K$5*-1)</f>
        <v>145.68599999999719</v>
      </c>
      <c r="F1430" s="167" t="str">
        <f>IF('Lineær programmering opg 4'!$E$6=0,"-",(-A1430+'Lineær programmering opg 4'!$M$6)/'Lineær programmering opg 4'!$K$6*-1)</f>
        <v>-</v>
      </c>
      <c r="G1430" s="167" t="str">
        <f>IF('Lineær programmering opg 4'!$D$7=0,"-",((-A1430+'Lineær programmering opg 4'!$M$7)/'Lineær programmering opg 4'!$K$7)*-1)</f>
        <v>-</v>
      </c>
      <c r="H1430" s="167" t="str">
        <f>IF('Lineær programmering opg 4'!$C$8=0,"-",((-A1430+'Lineær programmering opg 4'!$M$8)/'Lineær programmering opg 4'!$K$8)*-1)</f>
        <v>-</v>
      </c>
      <c r="I1430" s="167" t="str">
        <f>IF('Lineær programmering opg 4'!$D$8=0,"-",'Lineær programmering opg 4'!$G$8)</f>
        <v>-</v>
      </c>
      <c r="J1430" s="295">
        <f>A1430*'Lineær programmering opg 4'!$C$11+Datatabel!C1430*'Lineær programmering opg 4'!$D$11</f>
        <v>30849.599999999249</v>
      </c>
      <c r="K1430" s="9">
        <f t="shared" si="112"/>
        <v>0</v>
      </c>
      <c r="L1430" s="9">
        <f t="shared" si="113"/>
        <v>0</v>
      </c>
    </row>
    <row r="1431" spans="1:12" ht="15" x14ac:dyDescent="0.25">
      <c r="A1431" s="167">
        <f t="shared" si="111"/>
        <v>205.72800000000376</v>
      </c>
      <c r="B1431" s="325">
        <f t="shared" si="114"/>
        <v>0.85720000000001573</v>
      </c>
      <c r="C1431" s="167">
        <f t="shared" si="110"/>
        <v>68.543999999992479</v>
      </c>
      <c r="D1431" s="167">
        <f>IF('Lineær programmering opg 4'!$M$4=0,"-",(-A1431+'Lineær programmering opg 4'!$M$4)/'Lineær programmering opg 4'!$K$4*-1)</f>
        <v>68.543999999992479</v>
      </c>
      <c r="E1431" s="167">
        <f>IF('Lineær programmering opg 4'!$M$5=0,"-",(-A1431+'Lineær programmering opg 4'!$M$5)/'Lineær programmering opg 4'!$K$5*-1)</f>
        <v>145.70399999999719</v>
      </c>
      <c r="F1431" s="167" t="str">
        <f>IF('Lineær programmering opg 4'!$E$6=0,"-",(-A1431+'Lineær programmering opg 4'!$M$6)/'Lineær programmering opg 4'!$K$6*-1)</f>
        <v>-</v>
      </c>
      <c r="G1431" s="167" t="str">
        <f>IF('Lineær programmering opg 4'!$D$7=0,"-",((-A1431+'Lineær programmering opg 4'!$M$7)/'Lineær programmering opg 4'!$K$7)*-1)</f>
        <v>-</v>
      </c>
      <c r="H1431" s="167" t="str">
        <f>IF('Lineær programmering opg 4'!$C$8=0,"-",((-A1431+'Lineær programmering opg 4'!$M$8)/'Lineær programmering opg 4'!$K$8)*-1)</f>
        <v>-</v>
      </c>
      <c r="I1431" s="167" t="str">
        <f>IF('Lineær programmering opg 4'!$D$8=0,"-",'Lineær programmering opg 4'!$G$8)</f>
        <v>-</v>
      </c>
      <c r="J1431" s="295">
        <f>A1431*'Lineær programmering opg 4'!$C$11+Datatabel!C1431*'Lineær programmering opg 4'!$D$11</f>
        <v>30854.399999999252</v>
      </c>
      <c r="K1431" s="9">
        <f t="shared" si="112"/>
        <v>0</v>
      </c>
      <c r="L1431" s="9">
        <f t="shared" si="113"/>
        <v>0</v>
      </c>
    </row>
    <row r="1432" spans="1:12" ht="15" x14ac:dyDescent="0.25">
      <c r="A1432" s="167">
        <f t="shared" si="111"/>
        <v>205.70400000000379</v>
      </c>
      <c r="B1432" s="325">
        <f t="shared" si="114"/>
        <v>0.85710000000001574</v>
      </c>
      <c r="C1432" s="167">
        <f t="shared" si="110"/>
        <v>68.591999999992424</v>
      </c>
      <c r="D1432" s="167">
        <f>IF('Lineær programmering opg 4'!$M$4=0,"-",(-A1432+'Lineær programmering opg 4'!$M$4)/'Lineær programmering opg 4'!$K$4*-1)</f>
        <v>68.591999999992424</v>
      </c>
      <c r="E1432" s="167">
        <f>IF('Lineær programmering opg 4'!$M$5=0,"-",(-A1432+'Lineær programmering opg 4'!$M$5)/'Lineær programmering opg 4'!$K$5*-1)</f>
        <v>145.72199999999717</v>
      </c>
      <c r="F1432" s="167" t="str">
        <f>IF('Lineær programmering opg 4'!$E$6=0,"-",(-A1432+'Lineær programmering opg 4'!$M$6)/'Lineær programmering opg 4'!$K$6*-1)</f>
        <v>-</v>
      </c>
      <c r="G1432" s="167" t="str">
        <f>IF('Lineær programmering opg 4'!$D$7=0,"-",((-A1432+'Lineær programmering opg 4'!$M$7)/'Lineær programmering opg 4'!$K$7)*-1)</f>
        <v>-</v>
      </c>
      <c r="H1432" s="167" t="str">
        <f>IF('Lineær programmering opg 4'!$C$8=0,"-",((-A1432+'Lineær programmering opg 4'!$M$8)/'Lineær programmering opg 4'!$K$8)*-1)</f>
        <v>-</v>
      </c>
      <c r="I1432" s="167" t="str">
        <f>IF('Lineær programmering opg 4'!$D$8=0,"-",'Lineær programmering opg 4'!$G$8)</f>
        <v>-</v>
      </c>
      <c r="J1432" s="295">
        <f>A1432*'Lineær programmering opg 4'!$C$11+Datatabel!C1432*'Lineær programmering opg 4'!$D$11</f>
        <v>30859.199999999244</v>
      </c>
      <c r="K1432" s="9">
        <f t="shared" si="112"/>
        <v>0</v>
      </c>
      <c r="L1432" s="9">
        <f t="shared" si="113"/>
        <v>0</v>
      </c>
    </row>
    <row r="1433" spans="1:12" ht="15" x14ac:dyDescent="0.25">
      <c r="A1433" s="167">
        <f t="shared" si="111"/>
        <v>205.68000000000379</v>
      </c>
      <c r="B1433" s="325">
        <f t="shared" si="114"/>
        <v>0.85700000000001575</v>
      </c>
      <c r="C1433" s="167">
        <f t="shared" si="110"/>
        <v>68.639999999992426</v>
      </c>
      <c r="D1433" s="167">
        <f>IF('Lineær programmering opg 4'!$M$4=0,"-",(-A1433+'Lineær programmering opg 4'!$M$4)/'Lineær programmering opg 4'!$K$4*-1)</f>
        <v>68.639999999992426</v>
      </c>
      <c r="E1433" s="167">
        <f>IF('Lineær programmering opg 4'!$M$5=0,"-",(-A1433+'Lineær programmering opg 4'!$M$5)/'Lineær programmering opg 4'!$K$5*-1)</f>
        <v>145.73999999999717</v>
      </c>
      <c r="F1433" s="167" t="str">
        <f>IF('Lineær programmering opg 4'!$E$6=0,"-",(-A1433+'Lineær programmering opg 4'!$M$6)/'Lineær programmering opg 4'!$K$6*-1)</f>
        <v>-</v>
      </c>
      <c r="G1433" s="167" t="str">
        <f>IF('Lineær programmering opg 4'!$D$7=0,"-",((-A1433+'Lineær programmering opg 4'!$M$7)/'Lineær programmering opg 4'!$K$7)*-1)</f>
        <v>-</v>
      </c>
      <c r="H1433" s="167" t="str">
        <f>IF('Lineær programmering opg 4'!$C$8=0,"-",((-A1433+'Lineær programmering opg 4'!$M$8)/'Lineær programmering opg 4'!$K$8)*-1)</f>
        <v>-</v>
      </c>
      <c r="I1433" s="167" t="str">
        <f>IF('Lineær programmering opg 4'!$D$8=0,"-",'Lineær programmering opg 4'!$G$8)</f>
        <v>-</v>
      </c>
      <c r="J1433" s="295">
        <f>A1433*'Lineær programmering opg 4'!$C$11+Datatabel!C1433*'Lineær programmering opg 4'!$D$11</f>
        <v>30863.999999999243</v>
      </c>
      <c r="K1433" s="9">
        <f t="shared" si="112"/>
        <v>0</v>
      </c>
      <c r="L1433" s="9">
        <f t="shared" si="113"/>
        <v>0</v>
      </c>
    </row>
    <row r="1434" spans="1:12" ht="15" x14ac:dyDescent="0.25">
      <c r="A1434" s="167">
        <f t="shared" si="111"/>
        <v>205.65600000000379</v>
      </c>
      <c r="B1434" s="325">
        <f t="shared" si="114"/>
        <v>0.85690000000001576</v>
      </c>
      <c r="C1434" s="167">
        <f t="shared" si="110"/>
        <v>68.687999999992428</v>
      </c>
      <c r="D1434" s="167">
        <f>IF('Lineær programmering opg 4'!$M$4=0,"-",(-A1434+'Lineær programmering opg 4'!$M$4)/'Lineær programmering opg 4'!$K$4*-1)</f>
        <v>68.687999999992428</v>
      </c>
      <c r="E1434" s="167">
        <f>IF('Lineær programmering opg 4'!$M$5=0,"-",(-A1434+'Lineær programmering opg 4'!$M$5)/'Lineær programmering opg 4'!$K$5*-1)</f>
        <v>145.75799999999717</v>
      </c>
      <c r="F1434" s="167" t="str">
        <f>IF('Lineær programmering opg 4'!$E$6=0,"-",(-A1434+'Lineær programmering opg 4'!$M$6)/'Lineær programmering opg 4'!$K$6*-1)</f>
        <v>-</v>
      </c>
      <c r="G1434" s="167" t="str">
        <f>IF('Lineær programmering opg 4'!$D$7=0,"-",((-A1434+'Lineær programmering opg 4'!$M$7)/'Lineær programmering opg 4'!$K$7)*-1)</f>
        <v>-</v>
      </c>
      <c r="H1434" s="167" t="str">
        <f>IF('Lineær programmering opg 4'!$C$8=0,"-",((-A1434+'Lineær programmering opg 4'!$M$8)/'Lineær programmering opg 4'!$K$8)*-1)</f>
        <v>-</v>
      </c>
      <c r="I1434" s="167" t="str">
        <f>IF('Lineær programmering opg 4'!$D$8=0,"-",'Lineær programmering opg 4'!$G$8)</f>
        <v>-</v>
      </c>
      <c r="J1434" s="295">
        <f>A1434*'Lineær programmering opg 4'!$C$11+Datatabel!C1434*'Lineær programmering opg 4'!$D$11</f>
        <v>30868.799999999239</v>
      </c>
      <c r="K1434" s="9">
        <f t="shared" si="112"/>
        <v>0</v>
      </c>
      <c r="L1434" s="9">
        <f t="shared" si="113"/>
        <v>0</v>
      </c>
    </row>
    <row r="1435" spans="1:12" ht="15" x14ac:dyDescent="0.25">
      <c r="A1435" s="167">
        <f t="shared" si="111"/>
        <v>205.63200000000379</v>
      </c>
      <c r="B1435" s="325">
        <f t="shared" si="114"/>
        <v>0.85680000000001577</v>
      </c>
      <c r="C1435" s="167">
        <f t="shared" si="110"/>
        <v>68.73599999999243</v>
      </c>
      <c r="D1435" s="167">
        <f>IF('Lineær programmering opg 4'!$M$4=0,"-",(-A1435+'Lineær programmering opg 4'!$M$4)/'Lineær programmering opg 4'!$K$4*-1)</f>
        <v>68.73599999999243</v>
      </c>
      <c r="E1435" s="167">
        <f>IF('Lineær programmering opg 4'!$M$5=0,"-",(-A1435+'Lineær programmering opg 4'!$M$5)/'Lineær programmering opg 4'!$K$5*-1)</f>
        <v>145.77599999999717</v>
      </c>
      <c r="F1435" s="167" t="str">
        <f>IF('Lineær programmering opg 4'!$E$6=0,"-",(-A1435+'Lineær programmering opg 4'!$M$6)/'Lineær programmering opg 4'!$K$6*-1)</f>
        <v>-</v>
      </c>
      <c r="G1435" s="167" t="str">
        <f>IF('Lineær programmering opg 4'!$D$7=0,"-",((-A1435+'Lineær programmering opg 4'!$M$7)/'Lineær programmering opg 4'!$K$7)*-1)</f>
        <v>-</v>
      </c>
      <c r="H1435" s="167" t="str">
        <f>IF('Lineær programmering opg 4'!$C$8=0,"-",((-A1435+'Lineær programmering opg 4'!$M$8)/'Lineær programmering opg 4'!$K$8)*-1)</f>
        <v>-</v>
      </c>
      <c r="I1435" s="167" t="str">
        <f>IF('Lineær programmering opg 4'!$D$8=0,"-",'Lineær programmering opg 4'!$G$8)</f>
        <v>-</v>
      </c>
      <c r="J1435" s="295">
        <f>A1435*'Lineær programmering opg 4'!$C$11+Datatabel!C1435*'Lineær programmering opg 4'!$D$11</f>
        <v>30873.599999999242</v>
      </c>
      <c r="K1435" s="9">
        <f t="shared" si="112"/>
        <v>0</v>
      </c>
      <c r="L1435" s="9">
        <f t="shared" si="113"/>
        <v>0</v>
      </c>
    </row>
    <row r="1436" spans="1:12" ht="15" x14ac:dyDescent="0.25">
      <c r="A1436" s="167">
        <f t="shared" si="111"/>
        <v>205.60800000000378</v>
      </c>
      <c r="B1436" s="325">
        <f t="shared" si="114"/>
        <v>0.85670000000001578</v>
      </c>
      <c r="C1436" s="167">
        <f t="shared" si="110"/>
        <v>68.783999999992432</v>
      </c>
      <c r="D1436" s="167">
        <f>IF('Lineær programmering opg 4'!$M$4=0,"-",(-A1436+'Lineær programmering opg 4'!$M$4)/'Lineær programmering opg 4'!$K$4*-1)</f>
        <v>68.783999999992432</v>
      </c>
      <c r="E1436" s="167">
        <f>IF('Lineær programmering opg 4'!$M$5=0,"-",(-A1436+'Lineær programmering opg 4'!$M$5)/'Lineær programmering opg 4'!$K$5*-1)</f>
        <v>145.79399999999717</v>
      </c>
      <c r="F1436" s="167" t="str">
        <f>IF('Lineær programmering opg 4'!$E$6=0,"-",(-A1436+'Lineær programmering opg 4'!$M$6)/'Lineær programmering opg 4'!$K$6*-1)</f>
        <v>-</v>
      </c>
      <c r="G1436" s="167" t="str">
        <f>IF('Lineær programmering opg 4'!$D$7=0,"-",((-A1436+'Lineær programmering opg 4'!$M$7)/'Lineær programmering opg 4'!$K$7)*-1)</f>
        <v>-</v>
      </c>
      <c r="H1436" s="167" t="str">
        <f>IF('Lineær programmering opg 4'!$C$8=0,"-",((-A1436+'Lineær programmering opg 4'!$M$8)/'Lineær programmering opg 4'!$K$8)*-1)</f>
        <v>-</v>
      </c>
      <c r="I1436" s="167" t="str">
        <f>IF('Lineær programmering opg 4'!$D$8=0,"-",'Lineær programmering opg 4'!$G$8)</f>
        <v>-</v>
      </c>
      <c r="J1436" s="295">
        <f>A1436*'Lineær programmering opg 4'!$C$11+Datatabel!C1436*'Lineær programmering opg 4'!$D$11</f>
        <v>30878.399999999245</v>
      </c>
      <c r="K1436" s="9">
        <f t="shared" si="112"/>
        <v>0</v>
      </c>
      <c r="L1436" s="9">
        <f t="shared" si="113"/>
        <v>0</v>
      </c>
    </row>
    <row r="1437" spans="1:12" ht="15" x14ac:dyDescent="0.25">
      <c r="A1437" s="167">
        <f t="shared" si="111"/>
        <v>205.58400000000378</v>
      </c>
      <c r="B1437" s="325">
        <f t="shared" si="114"/>
        <v>0.85660000000001579</v>
      </c>
      <c r="C1437" s="167">
        <f t="shared" si="110"/>
        <v>68.831999999992433</v>
      </c>
      <c r="D1437" s="167">
        <f>IF('Lineær programmering opg 4'!$M$4=0,"-",(-A1437+'Lineær programmering opg 4'!$M$4)/'Lineær programmering opg 4'!$K$4*-1)</f>
        <v>68.831999999992433</v>
      </c>
      <c r="E1437" s="167">
        <f>IF('Lineær programmering opg 4'!$M$5=0,"-",(-A1437+'Lineær programmering opg 4'!$M$5)/'Lineær programmering opg 4'!$K$5*-1)</f>
        <v>145.81199999999717</v>
      </c>
      <c r="F1437" s="167" t="str">
        <f>IF('Lineær programmering opg 4'!$E$6=0,"-",(-A1437+'Lineær programmering opg 4'!$M$6)/'Lineær programmering opg 4'!$K$6*-1)</f>
        <v>-</v>
      </c>
      <c r="G1437" s="167" t="str">
        <f>IF('Lineær programmering opg 4'!$D$7=0,"-",((-A1437+'Lineær programmering opg 4'!$M$7)/'Lineær programmering opg 4'!$K$7)*-1)</f>
        <v>-</v>
      </c>
      <c r="H1437" s="167" t="str">
        <f>IF('Lineær programmering opg 4'!$C$8=0,"-",((-A1437+'Lineær programmering opg 4'!$M$8)/'Lineær programmering opg 4'!$K$8)*-1)</f>
        <v>-</v>
      </c>
      <c r="I1437" s="167" t="str">
        <f>IF('Lineær programmering opg 4'!$D$8=0,"-",'Lineær programmering opg 4'!$G$8)</f>
        <v>-</v>
      </c>
      <c r="J1437" s="295">
        <f>A1437*'Lineær programmering opg 4'!$C$11+Datatabel!C1437*'Lineær programmering opg 4'!$D$11</f>
        <v>30883.199999999244</v>
      </c>
      <c r="K1437" s="9">
        <f t="shared" si="112"/>
        <v>0</v>
      </c>
      <c r="L1437" s="9">
        <f t="shared" si="113"/>
        <v>0</v>
      </c>
    </row>
    <row r="1438" spans="1:12" ht="15" x14ac:dyDescent="0.25">
      <c r="A1438" s="167">
        <f t="shared" si="111"/>
        <v>205.56000000000378</v>
      </c>
      <c r="B1438" s="325">
        <f t="shared" si="114"/>
        <v>0.8565000000000158</v>
      </c>
      <c r="C1438" s="167">
        <f t="shared" si="110"/>
        <v>68.879999999992435</v>
      </c>
      <c r="D1438" s="167">
        <f>IF('Lineær programmering opg 4'!$M$4=0,"-",(-A1438+'Lineær programmering opg 4'!$M$4)/'Lineær programmering opg 4'!$K$4*-1)</f>
        <v>68.879999999992435</v>
      </c>
      <c r="E1438" s="167">
        <f>IF('Lineær programmering opg 4'!$M$5=0,"-",(-A1438+'Lineær programmering opg 4'!$M$5)/'Lineær programmering opg 4'!$K$5*-1)</f>
        <v>145.82999999999717</v>
      </c>
      <c r="F1438" s="167" t="str">
        <f>IF('Lineær programmering opg 4'!$E$6=0,"-",(-A1438+'Lineær programmering opg 4'!$M$6)/'Lineær programmering opg 4'!$K$6*-1)</f>
        <v>-</v>
      </c>
      <c r="G1438" s="167" t="str">
        <f>IF('Lineær programmering opg 4'!$D$7=0,"-",((-A1438+'Lineær programmering opg 4'!$M$7)/'Lineær programmering opg 4'!$K$7)*-1)</f>
        <v>-</v>
      </c>
      <c r="H1438" s="167" t="str">
        <f>IF('Lineær programmering opg 4'!$C$8=0,"-",((-A1438+'Lineær programmering opg 4'!$M$8)/'Lineær programmering opg 4'!$K$8)*-1)</f>
        <v>-</v>
      </c>
      <c r="I1438" s="167" t="str">
        <f>IF('Lineær programmering opg 4'!$D$8=0,"-",'Lineær programmering opg 4'!$G$8)</f>
        <v>-</v>
      </c>
      <c r="J1438" s="295">
        <f>A1438*'Lineær programmering opg 4'!$C$11+Datatabel!C1438*'Lineær programmering opg 4'!$D$11</f>
        <v>30887.999999999243</v>
      </c>
      <c r="K1438" s="9">
        <f t="shared" si="112"/>
        <v>0</v>
      </c>
      <c r="L1438" s="9">
        <f t="shared" si="113"/>
        <v>0</v>
      </c>
    </row>
    <row r="1439" spans="1:12" ht="15" x14ac:dyDescent="0.25">
      <c r="A1439" s="167">
        <f t="shared" si="111"/>
        <v>205.53600000000381</v>
      </c>
      <c r="B1439" s="325">
        <f t="shared" si="114"/>
        <v>0.85640000000001582</v>
      </c>
      <c r="C1439" s="167">
        <f t="shared" si="110"/>
        <v>68.92799999999238</v>
      </c>
      <c r="D1439" s="167">
        <f>IF('Lineær programmering opg 4'!$M$4=0,"-",(-A1439+'Lineær programmering opg 4'!$M$4)/'Lineær programmering opg 4'!$K$4*-1)</f>
        <v>68.92799999999238</v>
      </c>
      <c r="E1439" s="167">
        <f>IF('Lineær programmering opg 4'!$M$5=0,"-",(-A1439+'Lineær programmering opg 4'!$M$5)/'Lineær programmering opg 4'!$K$5*-1)</f>
        <v>145.84799999999714</v>
      </c>
      <c r="F1439" s="167" t="str">
        <f>IF('Lineær programmering opg 4'!$E$6=0,"-",(-A1439+'Lineær programmering opg 4'!$M$6)/'Lineær programmering opg 4'!$K$6*-1)</f>
        <v>-</v>
      </c>
      <c r="G1439" s="167" t="str">
        <f>IF('Lineær programmering opg 4'!$D$7=0,"-",((-A1439+'Lineær programmering opg 4'!$M$7)/'Lineær programmering opg 4'!$K$7)*-1)</f>
        <v>-</v>
      </c>
      <c r="H1439" s="167" t="str">
        <f>IF('Lineær programmering opg 4'!$C$8=0,"-",((-A1439+'Lineær programmering opg 4'!$M$8)/'Lineær programmering opg 4'!$K$8)*-1)</f>
        <v>-</v>
      </c>
      <c r="I1439" s="167" t="str">
        <f>IF('Lineær programmering opg 4'!$D$8=0,"-",'Lineær programmering opg 4'!$G$8)</f>
        <v>-</v>
      </c>
      <c r="J1439" s="295">
        <f>A1439*'Lineær programmering opg 4'!$C$11+Datatabel!C1439*'Lineær programmering opg 4'!$D$11</f>
        <v>30892.799999999239</v>
      </c>
      <c r="K1439" s="9">
        <f t="shared" si="112"/>
        <v>0</v>
      </c>
      <c r="L1439" s="9">
        <f t="shared" si="113"/>
        <v>0</v>
      </c>
    </row>
    <row r="1440" spans="1:12" ht="15" x14ac:dyDescent="0.25">
      <c r="A1440" s="167">
        <f t="shared" si="111"/>
        <v>205.51200000000381</v>
      </c>
      <c r="B1440" s="325">
        <f t="shared" si="114"/>
        <v>0.85630000000001583</v>
      </c>
      <c r="C1440" s="167">
        <f t="shared" si="110"/>
        <v>68.975999999992382</v>
      </c>
      <c r="D1440" s="167">
        <f>IF('Lineær programmering opg 4'!$M$4=0,"-",(-A1440+'Lineær programmering opg 4'!$M$4)/'Lineær programmering opg 4'!$K$4*-1)</f>
        <v>68.975999999992382</v>
      </c>
      <c r="E1440" s="167">
        <f>IF('Lineær programmering opg 4'!$M$5=0,"-",(-A1440+'Lineær programmering opg 4'!$M$5)/'Lineær programmering opg 4'!$K$5*-1)</f>
        <v>145.86599999999714</v>
      </c>
      <c r="F1440" s="167" t="str">
        <f>IF('Lineær programmering opg 4'!$E$6=0,"-",(-A1440+'Lineær programmering opg 4'!$M$6)/'Lineær programmering opg 4'!$K$6*-1)</f>
        <v>-</v>
      </c>
      <c r="G1440" s="167" t="str">
        <f>IF('Lineær programmering opg 4'!$D$7=0,"-",((-A1440+'Lineær programmering opg 4'!$M$7)/'Lineær programmering opg 4'!$K$7)*-1)</f>
        <v>-</v>
      </c>
      <c r="H1440" s="167" t="str">
        <f>IF('Lineær programmering opg 4'!$C$8=0,"-",((-A1440+'Lineær programmering opg 4'!$M$8)/'Lineær programmering opg 4'!$K$8)*-1)</f>
        <v>-</v>
      </c>
      <c r="I1440" s="167" t="str">
        <f>IF('Lineær programmering opg 4'!$D$8=0,"-",'Lineær programmering opg 4'!$G$8)</f>
        <v>-</v>
      </c>
      <c r="J1440" s="295">
        <f>A1440*'Lineær programmering opg 4'!$C$11+Datatabel!C1440*'Lineær programmering opg 4'!$D$11</f>
        <v>30897.599999999242</v>
      </c>
      <c r="K1440" s="9">
        <f t="shared" si="112"/>
        <v>0</v>
      </c>
      <c r="L1440" s="9">
        <f t="shared" si="113"/>
        <v>0</v>
      </c>
    </row>
    <row r="1441" spans="1:12" ht="15" x14ac:dyDescent="0.25">
      <c r="A1441" s="167">
        <f t="shared" si="111"/>
        <v>205.48800000000381</v>
      </c>
      <c r="B1441" s="325">
        <f t="shared" si="114"/>
        <v>0.85620000000001584</v>
      </c>
      <c r="C1441" s="167">
        <f t="shared" si="110"/>
        <v>69.023999999992384</v>
      </c>
      <c r="D1441" s="167">
        <f>IF('Lineær programmering opg 4'!$M$4=0,"-",(-A1441+'Lineær programmering opg 4'!$M$4)/'Lineær programmering opg 4'!$K$4*-1)</f>
        <v>69.023999999992384</v>
      </c>
      <c r="E1441" s="167">
        <f>IF('Lineær programmering opg 4'!$M$5=0,"-",(-A1441+'Lineær programmering opg 4'!$M$5)/'Lineær programmering opg 4'!$K$5*-1)</f>
        <v>145.88399999999714</v>
      </c>
      <c r="F1441" s="167" t="str">
        <f>IF('Lineær programmering opg 4'!$E$6=0,"-",(-A1441+'Lineær programmering opg 4'!$M$6)/'Lineær programmering opg 4'!$K$6*-1)</f>
        <v>-</v>
      </c>
      <c r="G1441" s="167" t="str">
        <f>IF('Lineær programmering opg 4'!$D$7=0,"-",((-A1441+'Lineær programmering opg 4'!$M$7)/'Lineær programmering opg 4'!$K$7)*-1)</f>
        <v>-</v>
      </c>
      <c r="H1441" s="167" t="str">
        <f>IF('Lineær programmering opg 4'!$C$8=0,"-",((-A1441+'Lineær programmering opg 4'!$M$8)/'Lineær programmering opg 4'!$K$8)*-1)</f>
        <v>-</v>
      </c>
      <c r="I1441" s="167" t="str">
        <f>IF('Lineær programmering opg 4'!$D$8=0,"-",'Lineær programmering opg 4'!$G$8)</f>
        <v>-</v>
      </c>
      <c r="J1441" s="295">
        <f>A1441*'Lineær programmering opg 4'!$C$11+Datatabel!C1441*'Lineær programmering opg 4'!$D$11</f>
        <v>30902.399999999237</v>
      </c>
      <c r="K1441" s="9">
        <f t="shared" si="112"/>
        <v>0</v>
      </c>
      <c r="L1441" s="9">
        <f t="shared" si="113"/>
        <v>0</v>
      </c>
    </row>
    <row r="1442" spans="1:12" ht="15" x14ac:dyDescent="0.25">
      <c r="A1442" s="167">
        <f t="shared" si="111"/>
        <v>205.46400000000381</v>
      </c>
      <c r="B1442" s="325">
        <f t="shared" si="114"/>
        <v>0.85610000000001585</v>
      </c>
      <c r="C1442" s="167">
        <f t="shared" si="110"/>
        <v>69.071999999992386</v>
      </c>
      <c r="D1442" s="167">
        <f>IF('Lineær programmering opg 4'!$M$4=0,"-",(-A1442+'Lineær programmering opg 4'!$M$4)/'Lineær programmering opg 4'!$K$4*-1)</f>
        <v>69.071999999992386</v>
      </c>
      <c r="E1442" s="167">
        <f>IF('Lineær programmering opg 4'!$M$5=0,"-",(-A1442+'Lineær programmering opg 4'!$M$5)/'Lineær programmering opg 4'!$K$5*-1)</f>
        <v>145.90199999999714</v>
      </c>
      <c r="F1442" s="167" t="str">
        <f>IF('Lineær programmering opg 4'!$E$6=0,"-",(-A1442+'Lineær programmering opg 4'!$M$6)/'Lineær programmering opg 4'!$K$6*-1)</f>
        <v>-</v>
      </c>
      <c r="G1442" s="167" t="str">
        <f>IF('Lineær programmering opg 4'!$D$7=0,"-",((-A1442+'Lineær programmering opg 4'!$M$7)/'Lineær programmering opg 4'!$K$7)*-1)</f>
        <v>-</v>
      </c>
      <c r="H1442" s="167" t="str">
        <f>IF('Lineær programmering opg 4'!$C$8=0,"-",((-A1442+'Lineær programmering opg 4'!$M$8)/'Lineær programmering opg 4'!$K$8)*-1)</f>
        <v>-</v>
      </c>
      <c r="I1442" s="167" t="str">
        <f>IF('Lineær programmering opg 4'!$D$8=0,"-",'Lineær programmering opg 4'!$G$8)</f>
        <v>-</v>
      </c>
      <c r="J1442" s="295">
        <f>A1442*'Lineær programmering opg 4'!$C$11+Datatabel!C1442*'Lineær programmering opg 4'!$D$11</f>
        <v>30907.199999999237</v>
      </c>
      <c r="K1442" s="9">
        <f t="shared" si="112"/>
        <v>0</v>
      </c>
      <c r="L1442" s="9">
        <f t="shared" si="113"/>
        <v>0</v>
      </c>
    </row>
    <row r="1443" spans="1:12" ht="15" x14ac:dyDescent="0.25">
      <c r="A1443" s="167">
        <f t="shared" si="111"/>
        <v>205.44000000000381</v>
      </c>
      <c r="B1443" s="325">
        <f t="shared" si="114"/>
        <v>0.85600000000001586</v>
      </c>
      <c r="C1443" s="167">
        <f t="shared" si="110"/>
        <v>69.119999999992388</v>
      </c>
      <c r="D1443" s="167">
        <f>IF('Lineær programmering opg 4'!$M$4=0,"-",(-A1443+'Lineær programmering opg 4'!$M$4)/'Lineær programmering opg 4'!$K$4*-1)</f>
        <v>69.119999999992388</v>
      </c>
      <c r="E1443" s="167">
        <f>IF('Lineær programmering opg 4'!$M$5=0,"-",(-A1443+'Lineær programmering opg 4'!$M$5)/'Lineær programmering opg 4'!$K$5*-1)</f>
        <v>145.91999999999715</v>
      </c>
      <c r="F1443" s="167" t="str">
        <f>IF('Lineær programmering opg 4'!$E$6=0,"-",(-A1443+'Lineær programmering opg 4'!$M$6)/'Lineær programmering opg 4'!$K$6*-1)</f>
        <v>-</v>
      </c>
      <c r="G1443" s="167" t="str">
        <f>IF('Lineær programmering opg 4'!$D$7=0,"-",((-A1443+'Lineær programmering opg 4'!$M$7)/'Lineær programmering opg 4'!$K$7)*-1)</f>
        <v>-</v>
      </c>
      <c r="H1443" s="167" t="str">
        <f>IF('Lineær programmering opg 4'!$C$8=0,"-",((-A1443+'Lineær programmering opg 4'!$M$8)/'Lineær programmering opg 4'!$K$8)*-1)</f>
        <v>-</v>
      </c>
      <c r="I1443" s="167" t="str">
        <f>IF('Lineær programmering opg 4'!$D$8=0,"-",'Lineær programmering opg 4'!$G$8)</f>
        <v>-</v>
      </c>
      <c r="J1443" s="295">
        <f>A1443*'Lineær programmering opg 4'!$C$11+Datatabel!C1443*'Lineær programmering opg 4'!$D$11</f>
        <v>30911.99999999924</v>
      </c>
      <c r="K1443" s="9">
        <f t="shared" si="112"/>
        <v>0</v>
      </c>
      <c r="L1443" s="9">
        <f t="shared" si="113"/>
        <v>0</v>
      </c>
    </row>
    <row r="1444" spans="1:12" ht="15" x14ac:dyDescent="0.25">
      <c r="A1444" s="167">
        <f t="shared" si="111"/>
        <v>205.41600000000381</v>
      </c>
      <c r="B1444" s="325">
        <f t="shared" si="114"/>
        <v>0.85590000000001587</v>
      </c>
      <c r="C1444" s="167">
        <f t="shared" si="110"/>
        <v>69.167999999992389</v>
      </c>
      <c r="D1444" s="167">
        <f>IF('Lineær programmering opg 4'!$M$4=0,"-",(-A1444+'Lineær programmering opg 4'!$M$4)/'Lineær programmering opg 4'!$K$4*-1)</f>
        <v>69.167999999992389</v>
      </c>
      <c r="E1444" s="167">
        <f>IF('Lineær programmering opg 4'!$M$5=0,"-",(-A1444+'Lineær programmering opg 4'!$M$5)/'Lineær programmering opg 4'!$K$5*-1)</f>
        <v>145.93799999999715</v>
      </c>
      <c r="F1444" s="167" t="str">
        <f>IF('Lineær programmering opg 4'!$E$6=0,"-",(-A1444+'Lineær programmering opg 4'!$M$6)/'Lineær programmering opg 4'!$K$6*-1)</f>
        <v>-</v>
      </c>
      <c r="G1444" s="167" t="str">
        <f>IF('Lineær programmering opg 4'!$D$7=0,"-",((-A1444+'Lineær programmering opg 4'!$M$7)/'Lineær programmering opg 4'!$K$7)*-1)</f>
        <v>-</v>
      </c>
      <c r="H1444" s="167" t="str">
        <f>IF('Lineær programmering opg 4'!$C$8=0,"-",((-A1444+'Lineær programmering opg 4'!$M$8)/'Lineær programmering opg 4'!$K$8)*-1)</f>
        <v>-</v>
      </c>
      <c r="I1444" s="167" t="str">
        <f>IF('Lineær programmering opg 4'!$D$8=0,"-",'Lineær programmering opg 4'!$G$8)</f>
        <v>-</v>
      </c>
      <c r="J1444" s="295">
        <f>A1444*'Lineær programmering opg 4'!$C$11+Datatabel!C1444*'Lineær programmering opg 4'!$D$11</f>
        <v>30916.799999999239</v>
      </c>
      <c r="K1444" s="9">
        <f t="shared" si="112"/>
        <v>0</v>
      </c>
      <c r="L1444" s="9">
        <f t="shared" si="113"/>
        <v>0</v>
      </c>
    </row>
    <row r="1445" spans="1:12" ht="15" x14ac:dyDescent="0.25">
      <c r="A1445" s="167">
        <f t="shared" si="111"/>
        <v>205.3920000000038</v>
      </c>
      <c r="B1445" s="325">
        <f t="shared" si="114"/>
        <v>0.85580000000001588</v>
      </c>
      <c r="C1445" s="167">
        <f t="shared" si="110"/>
        <v>69.215999999992391</v>
      </c>
      <c r="D1445" s="167">
        <f>IF('Lineær programmering opg 4'!$M$4=0,"-",(-A1445+'Lineær programmering opg 4'!$M$4)/'Lineær programmering opg 4'!$K$4*-1)</f>
        <v>69.215999999992391</v>
      </c>
      <c r="E1445" s="167">
        <f>IF('Lineær programmering opg 4'!$M$5=0,"-",(-A1445+'Lineær programmering opg 4'!$M$5)/'Lineær programmering opg 4'!$K$5*-1)</f>
        <v>145.95599999999715</v>
      </c>
      <c r="F1445" s="167" t="str">
        <f>IF('Lineær programmering opg 4'!$E$6=0,"-",(-A1445+'Lineær programmering opg 4'!$M$6)/'Lineær programmering opg 4'!$K$6*-1)</f>
        <v>-</v>
      </c>
      <c r="G1445" s="167" t="str">
        <f>IF('Lineær programmering opg 4'!$D$7=0,"-",((-A1445+'Lineær programmering opg 4'!$M$7)/'Lineær programmering opg 4'!$K$7)*-1)</f>
        <v>-</v>
      </c>
      <c r="H1445" s="167" t="str">
        <f>IF('Lineær programmering opg 4'!$C$8=0,"-",((-A1445+'Lineær programmering opg 4'!$M$8)/'Lineær programmering opg 4'!$K$8)*-1)</f>
        <v>-</v>
      </c>
      <c r="I1445" s="167" t="str">
        <f>IF('Lineær programmering opg 4'!$D$8=0,"-",'Lineær programmering opg 4'!$G$8)</f>
        <v>-</v>
      </c>
      <c r="J1445" s="295">
        <f>A1445*'Lineær programmering opg 4'!$C$11+Datatabel!C1445*'Lineær programmering opg 4'!$D$11</f>
        <v>30921.599999999238</v>
      </c>
      <c r="K1445" s="9">
        <f t="shared" si="112"/>
        <v>0</v>
      </c>
      <c r="L1445" s="9">
        <f t="shared" si="113"/>
        <v>0</v>
      </c>
    </row>
    <row r="1446" spans="1:12" ht="15" x14ac:dyDescent="0.25">
      <c r="A1446" s="167">
        <f t="shared" si="111"/>
        <v>205.3680000000038</v>
      </c>
      <c r="B1446" s="325">
        <f t="shared" si="114"/>
        <v>0.85570000000001589</v>
      </c>
      <c r="C1446" s="167">
        <f t="shared" si="110"/>
        <v>69.263999999992393</v>
      </c>
      <c r="D1446" s="167">
        <f>IF('Lineær programmering opg 4'!$M$4=0,"-",(-A1446+'Lineær programmering opg 4'!$M$4)/'Lineær programmering opg 4'!$K$4*-1)</f>
        <v>69.263999999992393</v>
      </c>
      <c r="E1446" s="167">
        <f>IF('Lineær programmering opg 4'!$M$5=0,"-",(-A1446+'Lineær programmering opg 4'!$M$5)/'Lineær programmering opg 4'!$K$5*-1)</f>
        <v>145.97399999999715</v>
      </c>
      <c r="F1446" s="167" t="str">
        <f>IF('Lineær programmering opg 4'!$E$6=0,"-",(-A1446+'Lineær programmering opg 4'!$M$6)/'Lineær programmering opg 4'!$K$6*-1)</f>
        <v>-</v>
      </c>
      <c r="G1446" s="167" t="str">
        <f>IF('Lineær programmering opg 4'!$D$7=0,"-",((-A1446+'Lineær programmering opg 4'!$M$7)/'Lineær programmering opg 4'!$K$7)*-1)</f>
        <v>-</v>
      </c>
      <c r="H1446" s="167" t="str">
        <f>IF('Lineær programmering opg 4'!$C$8=0,"-",((-A1446+'Lineær programmering opg 4'!$M$8)/'Lineær programmering opg 4'!$K$8)*-1)</f>
        <v>-</v>
      </c>
      <c r="I1446" s="167" t="str">
        <f>IF('Lineær programmering opg 4'!$D$8=0,"-",'Lineær programmering opg 4'!$G$8)</f>
        <v>-</v>
      </c>
      <c r="J1446" s="295">
        <f>A1446*'Lineær programmering opg 4'!$C$11+Datatabel!C1446*'Lineær programmering opg 4'!$D$11</f>
        <v>30926.399999999241</v>
      </c>
      <c r="K1446" s="9">
        <f t="shared" si="112"/>
        <v>0</v>
      </c>
      <c r="L1446" s="9">
        <f t="shared" si="113"/>
        <v>0</v>
      </c>
    </row>
    <row r="1447" spans="1:12" ht="15" x14ac:dyDescent="0.25">
      <c r="A1447" s="167">
        <f t="shared" si="111"/>
        <v>205.3440000000038</v>
      </c>
      <c r="B1447" s="325">
        <f t="shared" si="114"/>
        <v>0.8556000000000159</v>
      </c>
      <c r="C1447" s="167">
        <f t="shared" si="110"/>
        <v>69.311999999992395</v>
      </c>
      <c r="D1447" s="167">
        <f>IF('Lineær programmering opg 4'!$M$4=0,"-",(-A1447+'Lineær programmering opg 4'!$M$4)/'Lineær programmering opg 4'!$K$4*-1)</f>
        <v>69.311999999992395</v>
      </c>
      <c r="E1447" s="167">
        <f>IF('Lineær programmering opg 4'!$M$5=0,"-",(-A1447+'Lineær programmering opg 4'!$M$5)/'Lineær programmering opg 4'!$K$5*-1)</f>
        <v>145.99199999999715</v>
      </c>
      <c r="F1447" s="167" t="str">
        <f>IF('Lineær programmering opg 4'!$E$6=0,"-",(-A1447+'Lineær programmering opg 4'!$M$6)/'Lineær programmering opg 4'!$K$6*-1)</f>
        <v>-</v>
      </c>
      <c r="G1447" s="167" t="str">
        <f>IF('Lineær programmering opg 4'!$D$7=0,"-",((-A1447+'Lineær programmering opg 4'!$M$7)/'Lineær programmering opg 4'!$K$7)*-1)</f>
        <v>-</v>
      </c>
      <c r="H1447" s="167" t="str">
        <f>IF('Lineær programmering opg 4'!$C$8=0,"-",((-A1447+'Lineær programmering opg 4'!$M$8)/'Lineær programmering opg 4'!$K$8)*-1)</f>
        <v>-</v>
      </c>
      <c r="I1447" s="167" t="str">
        <f>IF('Lineær programmering opg 4'!$D$8=0,"-",'Lineær programmering opg 4'!$G$8)</f>
        <v>-</v>
      </c>
      <c r="J1447" s="295">
        <f>A1447*'Lineær programmering opg 4'!$C$11+Datatabel!C1447*'Lineær programmering opg 4'!$D$11</f>
        <v>30931.19999999924</v>
      </c>
      <c r="K1447" s="9">
        <f t="shared" si="112"/>
        <v>0</v>
      </c>
      <c r="L1447" s="9">
        <f t="shared" si="113"/>
        <v>0</v>
      </c>
    </row>
    <row r="1448" spans="1:12" ht="15" x14ac:dyDescent="0.25">
      <c r="A1448" s="167">
        <f t="shared" si="111"/>
        <v>205.32000000000383</v>
      </c>
      <c r="B1448" s="325">
        <f t="shared" si="114"/>
        <v>0.85550000000001591</v>
      </c>
      <c r="C1448" s="167">
        <f t="shared" si="110"/>
        <v>69.35999999999234</v>
      </c>
      <c r="D1448" s="167">
        <f>IF('Lineær programmering opg 4'!$M$4=0,"-",(-A1448+'Lineær programmering opg 4'!$M$4)/'Lineær programmering opg 4'!$K$4*-1)</f>
        <v>69.35999999999234</v>
      </c>
      <c r="E1448" s="167">
        <f>IF('Lineær programmering opg 4'!$M$5=0,"-",(-A1448+'Lineær programmering opg 4'!$M$5)/'Lineær programmering opg 4'!$K$5*-1)</f>
        <v>146.00999999999715</v>
      </c>
      <c r="F1448" s="167" t="str">
        <f>IF('Lineær programmering opg 4'!$E$6=0,"-",(-A1448+'Lineær programmering opg 4'!$M$6)/'Lineær programmering opg 4'!$K$6*-1)</f>
        <v>-</v>
      </c>
      <c r="G1448" s="167" t="str">
        <f>IF('Lineær programmering opg 4'!$D$7=0,"-",((-A1448+'Lineær programmering opg 4'!$M$7)/'Lineær programmering opg 4'!$K$7)*-1)</f>
        <v>-</v>
      </c>
      <c r="H1448" s="167" t="str">
        <f>IF('Lineær programmering opg 4'!$C$8=0,"-",((-A1448+'Lineær programmering opg 4'!$M$8)/'Lineær programmering opg 4'!$K$8)*-1)</f>
        <v>-</v>
      </c>
      <c r="I1448" s="167" t="str">
        <f>IF('Lineær programmering opg 4'!$D$8=0,"-",'Lineær programmering opg 4'!$G$8)</f>
        <v>-</v>
      </c>
      <c r="J1448" s="295">
        <f>A1448*'Lineær programmering opg 4'!$C$11+Datatabel!C1448*'Lineær programmering opg 4'!$D$11</f>
        <v>30935.999999999232</v>
      </c>
      <c r="K1448" s="9">
        <f t="shared" si="112"/>
        <v>0</v>
      </c>
      <c r="L1448" s="9">
        <f t="shared" si="113"/>
        <v>0</v>
      </c>
    </row>
    <row r="1449" spans="1:12" ht="15" x14ac:dyDescent="0.25">
      <c r="A1449" s="167">
        <f t="shared" si="111"/>
        <v>205.29600000000383</v>
      </c>
      <c r="B1449" s="325">
        <f t="shared" si="114"/>
        <v>0.85540000000001593</v>
      </c>
      <c r="C1449" s="167">
        <f t="shared" si="110"/>
        <v>69.407999999992342</v>
      </c>
      <c r="D1449" s="167">
        <f>IF('Lineær programmering opg 4'!$M$4=0,"-",(-A1449+'Lineær programmering opg 4'!$M$4)/'Lineær programmering opg 4'!$K$4*-1)</f>
        <v>69.407999999992342</v>
      </c>
      <c r="E1449" s="167">
        <f>IF('Lineær programmering opg 4'!$M$5=0,"-",(-A1449+'Lineær programmering opg 4'!$M$5)/'Lineær programmering opg 4'!$K$5*-1)</f>
        <v>146.02799999999715</v>
      </c>
      <c r="F1449" s="167" t="str">
        <f>IF('Lineær programmering opg 4'!$E$6=0,"-",(-A1449+'Lineær programmering opg 4'!$M$6)/'Lineær programmering opg 4'!$K$6*-1)</f>
        <v>-</v>
      </c>
      <c r="G1449" s="167" t="str">
        <f>IF('Lineær programmering opg 4'!$D$7=0,"-",((-A1449+'Lineær programmering opg 4'!$M$7)/'Lineær programmering opg 4'!$K$7)*-1)</f>
        <v>-</v>
      </c>
      <c r="H1449" s="167" t="str">
        <f>IF('Lineær programmering opg 4'!$C$8=0,"-",((-A1449+'Lineær programmering opg 4'!$M$8)/'Lineær programmering opg 4'!$K$8)*-1)</f>
        <v>-</v>
      </c>
      <c r="I1449" s="167" t="str">
        <f>IF('Lineær programmering opg 4'!$D$8=0,"-",'Lineær programmering opg 4'!$G$8)</f>
        <v>-</v>
      </c>
      <c r="J1449" s="295">
        <f>A1449*'Lineær programmering opg 4'!$C$11+Datatabel!C1449*'Lineær programmering opg 4'!$D$11</f>
        <v>30940.799999999235</v>
      </c>
      <c r="K1449" s="9">
        <f t="shared" si="112"/>
        <v>0</v>
      </c>
      <c r="L1449" s="9">
        <f t="shared" si="113"/>
        <v>0</v>
      </c>
    </row>
    <row r="1450" spans="1:12" ht="15" x14ac:dyDescent="0.25">
      <c r="A1450" s="167">
        <f t="shared" si="111"/>
        <v>205.27200000000383</v>
      </c>
      <c r="B1450" s="325">
        <f t="shared" si="114"/>
        <v>0.85530000000001594</v>
      </c>
      <c r="C1450" s="167">
        <f t="shared" si="110"/>
        <v>69.455999999992343</v>
      </c>
      <c r="D1450" s="167">
        <f>IF('Lineær programmering opg 4'!$M$4=0,"-",(-A1450+'Lineær programmering opg 4'!$M$4)/'Lineær programmering opg 4'!$K$4*-1)</f>
        <v>69.455999999992343</v>
      </c>
      <c r="E1450" s="167">
        <f>IF('Lineær programmering opg 4'!$M$5=0,"-",(-A1450+'Lineær programmering opg 4'!$M$5)/'Lineær programmering opg 4'!$K$5*-1)</f>
        <v>146.04599999999715</v>
      </c>
      <c r="F1450" s="167" t="str">
        <f>IF('Lineær programmering opg 4'!$E$6=0,"-",(-A1450+'Lineær programmering opg 4'!$M$6)/'Lineær programmering opg 4'!$K$6*-1)</f>
        <v>-</v>
      </c>
      <c r="G1450" s="167" t="str">
        <f>IF('Lineær programmering opg 4'!$D$7=0,"-",((-A1450+'Lineær programmering opg 4'!$M$7)/'Lineær programmering opg 4'!$K$7)*-1)</f>
        <v>-</v>
      </c>
      <c r="H1450" s="167" t="str">
        <f>IF('Lineær programmering opg 4'!$C$8=0,"-",((-A1450+'Lineær programmering opg 4'!$M$8)/'Lineær programmering opg 4'!$K$8)*-1)</f>
        <v>-</v>
      </c>
      <c r="I1450" s="167" t="str">
        <f>IF('Lineær programmering opg 4'!$D$8=0,"-",'Lineær programmering opg 4'!$G$8)</f>
        <v>-</v>
      </c>
      <c r="J1450" s="295">
        <f>A1450*'Lineær programmering opg 4'!$C$11+Datatabel!C1450*'Lineær programmering opg 4'!$D$11</f>
        <v>30945.599999999235</v>
      </c>
      <c r="K1450" s="9">
        <f t="shared" si="112"/>
        <v>0</v>
      </c>
      <c r="L1450" s="9">
        <f t="shared" si="113"/>
        <v>0</v>
      </c>
    </row>
    <row r="1451" spans="1:12" ht="15" x14ac:dyDescent="0.25">
      <c r="A1451" s="167">
        <f t="shared" si="111"/>
        <v>205.24800000000383</v>
      </c>
      <c r="B1451" s="325">
        <f t="shared" si="114"/>
        <v>0.85520000000001595</v>
      </c>
      <c r="C1451" s="167">
        <f t="shared" si="110"/>
        <v>69.503999999992345</v>
      </c>
      <c r="D1451" s="167">
        <f>IF('Lineær programmering opg 4'!$M$4=0,"-",(-A1451+'Lineær programmering opg 4'!$M$4)/'Lineær programmering opg 4'!$K$4*-1)</f>
        <v>69.503999999992345</v>
      </c>
      <c r="E1451" s="167">
        <f>IF('Lineær programmering opg 4'!$M$5=0,"-",(-A1451+'Lineær programmering opg 4'!$M$5)/'Lineær programmering opg 4'!$K$5*-1)</f>
        <v>146.06399999999715</v>
      </c>
      <c r="F1451" s="167" t="str">
        <f>IF('Lineær programmering opg 4'!$E$6=0,"-",(-A1451+'Lineær programmering opg 4'!$M$6)/'Lineær programmering opg 4'!$K$6*-1)</f>
        <v>-</v>
      </c>
      <c r="G1451" s="167" t="str">
        <f>IF('Lineær programmering opg 4'!$D$7=0,"-",((-A1451+'Lineær programmering opg 4'!$M$7)/'Lineær programmering opg 4'!$K$7)*-1)</f>
        <v>-</v>
      </c>
      <c r="H1451" s="167" t="str">
        <f>IF('Lineær programmering opg 4'!$C$8=0,"-",((-A1451+'Lineær programmering opg 4'!$M$8)/'Lineær programmering opg 4'!$K$8)*-1)</f>
        <v>-</v>
      </c>
      <c r="I1451" s="167" t="str">
        <f>IF('Lineær programmering opg 4'!$D$8=0,"-",'Lineær programmering opg 4'!$G$8)</f>
        <v>-</v>
      </c>
      <c r="J1451" s="295">
        <f>A1451*'Lineær programmering opg 4'!$C$11+Datatabel!C1451*'Lineær programmering opg 4'!$D$11</f>
        <v>30950.399999999234</v>
      </c>
      <c r="K1451" s="9">
        <f t="shared" si="112"/>
        <v>0</v>
      </c>
      <c r="L1451" s="9">
        <f t="shared" si="113"/>
        <v>0</v>
      </c>
    </row>
    <row r="1452" spans="1:12" ht="15" x14ac:dyDescent="0.25">
      <c r="A1452" s="167">
        <f t="shared" si="111"/>
        <v>205.22400000000383</v>
      </c>
      <c r="B1452" s="325">
        <f t="shared" si="114"/>
        <v>0.85510000000001596</v>
      </c>
      <c r="C1452" s="167">
        <f t="shared" si="110"/>
        <v>69.551999999992347</v>
      </c>
      <c r="D1452" s="167">
        <f>IF('Lineær programmering opg 4'!$M$4=0,"-",(-A1452+'Lineær programmering opg 4'!$M$4)/'Lineær programmering opg 4'!$K$4*-1)</f>
        <v>69.551999999992347</v>
      </c>
      <c r="E1452" s="167">
        <f>IF('Lineær programmering opg 4'!$M$5=0,"-",(-A1452+'Lineær programmering opg 4'!$M$5)/'Lineær programmering opg 4'!$K$5*-1)</f>
        <v>146.08199999999715</v>
      </c>
      <c r="F1452" s="167" t="str">
        <f>IF('Lineær programmering opg 4'!$E$6=0,"-",(-A1452+'Lineær programmering opg 4'!$M$6)/'Lineær programmering opg 4'!$K$6*-1)</f>
        <v>-</v>
      </c>
      <c r="G1452" s="167" t="str">
        <f>IF('Lineær programmering opg 4'!$D$7=0,"-",((-A1452+'Lineær programmering opg 4'!$M$7)/'Lineær programmering opg 4'!$K$7)*-1)</f>
        <v>-</v>
      </c>
      <c r="H1452" s="167" t="str">
        <f>IF('Lineær programmering opg 4'!$C$8=0,"-",((-A1452+'Lineær programmering opg 4'!$M$8)/'Lineær programmering opg 4'!$K$8)*-1)</f>
        <v>-</v>
      </c>
      <c r="I1452" s="167" t="str">
        <f>IF('Lineær programmering opg 4'!$D$8=0,"-",'Lineær programmering opg 4'!$G$8)</f>
        <v>-</v>
      </c>
      <c r="J1452" s="295">
        <f>A1452*'Lineær programmering opg 4'!$C$11+Datatabel!C1452*'Lineær programmering opg 4'!$D$11</f>
        <v>30955.199999999233</v>
      </c>
      <c r="K1452" s="9">
        <f t="shared" si="112"/>
        <v>0</v>
      </c>
      <c r="L1452" s="9">
        <f t="shared" si="113"/>
        <v>0</v>
      </c>
    </row>
    <row r="1453" spans="1:12" ht="15" x14ac:dyDescent="0.25">
      <c r="A1453" s="167">
        <f t="shared" si="111"/>
        <v>205.20000000000383</v>
      </c>
      <c r="B1453" s="325">
        <f t="shared" si="114"/>
        <v>0.85500000000001597</v>
      </c>
      <c r="C1453" s="167">
        <f t="shared" si="110"/>
        <v>69.599999999992349</v>
      </c>
      <c r="D1453" s="167">
        <f>IF('Lineær programmering opg 4'!$M$4=0,"-",(-A1453+'Lineær programmering opg 4'!$M$4)/'Lineær programmering opg 4'!$K$4*-1)</f>
        <v>69.599999999992349</v>
      </c>
      <c r="E1453" s="167">
        <f>IF('Lineær programmering opg 4'!$M$5=0,"-",(-A1453+'Lineær programmering opg 4'!$M$5)/'Lineær programmering opg 4'!$K$5*-1)</f>
        <v>146.09999999999715</v>
      </c>
      <c r="F1453" s="167" t="str">
        <f>IF('Lineær programmering opg 4'!$E$6=0,"-",(-A1453+'Lineær programmering opg 4'!$M$6)/'Lineær programmering opg 4'!$K$6*-1)</f>
        <v>-</v>
      </c>
      <c r="G1453" s="167" t="str">
        <f>IF('Lineær programmering opg 4'!$D$7=0,"-",((-A1453+'Lineær programmering opg 4'!$M$7)/'Lineær programmering opg 4'!$K$7)*-1)</f>
        <v>-</v>
      </c>
      <c r="H1453" s="167" t="str">
        <f>IF('Lineær programmering opg 4'!$C$8=0,"-",((-A1453+'Lineær programmering opg 4'!$M$8)/'Lineær programmering opg 4'!$K$8)*-1)</f>
        <v>-</v>
      </c>
      <c r="I1453" s="167" t="str">
        <f>IF('Lineær programmering opg 4'!$D$8=0,"-",'Lineær programmering opg 4'!$G$8)</f>
        <v>-</v>
      </c>
      <c r="J1453" s="295">
        <f>A1453*'Lineær programmering opg 4'!$C$11+Datatabel!C1453*'Lineær programmering opg 4'!$D$11</f>
        <v>30959.999999999236</v>
      </c>
      <c r="K1453" s="9">
        <f t="shared" si="112"/>
        <v>0</v>
      </c>
      <c r="L1453" s="9">
        <f t="shared" si="113"/>
        <v>0</v>
      </c>
    </row>
    <row r="1454" spans="1:12" ht="15" x14ac:dyDescent="0.25">
      <c r="A1454" s="167">
        <f t="shared" si="111"/>
        <v>205.17600000000382</v>
      </c>
      <c r="B1454" s="325">
        <f t="shared" si="114"/>
        <v>0.85490000000001598</v>
      </c>
      <c r="C1454" s="167">
        <f t="shared" si="110"/>
        <v>69.647999999992351</v>
      </c>
      <c r="D1454" s="167">
        <f>IF('Lineær programmering opg 4'!$M$4=0,"-",(-A1454+'Lineær programmering opg 4'!$M$4)/'Lineær programmering opg 4'!$K$4*-1)</f>
        <v>69.647999999992351</v>
      </c>
      <c r="E1454" s="167">
        <f>IF('Lineær programmering opg 4'!$M$5=0,"-",(-A1454+'Lineær programmering opg 4'!$M$5)/'Lineær programmering opg 4'!$K$5*-1)</f>
        <v>146.11799999999715</v>
      </c>
      <c r="F1454" s="167" t="str">
        <f>IF('Lineær programmering opg 4'!$E$6=0,"-",(-A1454+'Lineær programmering opg 4'!$M$6)/'Lineær programmering opg 4'!$K$6*-1)</f>
        <v>-</v>
      </c>
      <c r="G1454" s="167" t="str">
        <f>IF('Lineær programmering opg 4'!$D$7=0,"-",((-A1454+'Lineær programmering opg 4'!$M$7)/'Lineær programmering opg 4'!$K$7)*-1)</f>
        <v>-</v>
      </c>
      <c r="H1454" s="167" t="str">
        <f>IF('Lineær programmering opg 4'!$C$8=0,"-",((-A1454+'Lineær programmering opg 4'!$M$8)/'Lineær programmering opg 4'!$K$8)*-1)</f>
        <v>-</v>
      </c>
      <c r="I1454" s="167" t="str">
        <f>IF('Lineær programmering opg 4'!$D$8=0,"-",'Lineær programmering opg 4'!$G$8)</f>
        <v>-</v>
      </c>
      <c r="J1454" s="295">
        <f>A1454*'Lineær programmering opg 4'!$C$11+Datatabel!C1454*'Lineær programmering opg 4'!$D$11</f>
        <v>30964.799999999239</v>
      </c>
      <c r="K1454" s="9">
        <f t="shared" si="112"/>
        <v>0</v>
      </c>
      <c r="L1454" s="9">
        <f t="shared" si="113"/>
        <v>0</v>
      </c>
    </row>
    <row r="1455" spans="1:12" ht="15" x14ac:dyDescent="0.25">
      <c r="A1455" s="167">
        <f t="shared" si="111"/>
        <v>205.15200000000385</v>
      </c>
      <c r="B1455" s="325">
        <f t="shared" si="114"/>
        <v>0.85480000000001599</v>
      </c>
      <c r="C1455" s="167">
        <f t="shared" si="110"/>
        <v>69.695999999992296</v>
      </c>
      <c r="D1455" s="167">
        <f>IF('Lineær programmering opg 4'!$M$4=0,"-",(-A1455+'Lineær programmering opg 4'!$M$4)/'Lineær programmering opg 4'!$K$4*-1)</f>
        <v>69.695999999992296</v>
      </c>
      <c r="E1455" s="167">
        <f>IF('Lineær programmering opg 4'!$M$5=0,"-",(-A1455+'Lineær programmering opg 4'!$M$5)/'Lineær programmering opg 4'!$K$5*-1)</f>
        <v>146.13599999999713</v>
      </c>
      <c r="F1455" s="167" t="str">
        <f>IF('Lineær programmering opg 4'!$E$6=0,"-",(-A1455+'Lineær programmering opg 4'!$M$6)/'Lineær programmering opg 4'!$K$6*-1)</f>
        <v>-</v>
      </c>
      <c r="G1455" s="167" t="str">
        <f>IF('Lineær programmering opg 4'!$D$7=0,"-",((-A1455+'Lineær programmering opg 4'!$M$7)/'Lineær programmering opg 4'!$K$7)*-1)</f>
        <v>-</v>
      </c>
      <c r="H1455" s="167" t="str">
        <f>IF('Lineær programmering opg 4'!$C$8=0,"-",((-A1455+'Lineær programmering opg 4'!$M$8)/'Lineær programmering opg 4'!$K$8)*-1)</f>
        <v>-</v>
      </c>
      <c r="I1455" s="167" t="str">
        <f>IF('Lineær programmering opg 4'!$D$8=0,"-",'Lineær programmering opg 4'!$G$8)</f>
        <v>-</v>
      </c>
      <c r="J1455" s="295">
        <f>A1455*'Lineær programmering opg 4'!$C$11+Datatabel!C1455*'Lineær programmering opg 4'!$D$11</f>
        <v>30969.599999999231</v>
      </c>
      <c r="K1455" s="9">
        <f t="shared" si="112"/>
        <v>0</v>
      </c>
      <c r="L1455" s="9">
        <f t="shared" si="113"/>
        <v>0</v>
      </c>
    </row>
    <row r="1456" spans="1:12" ht="15" x14ac:dyDescent="0.25">
      <c r="A1456" s="167">
        <f t="shared" si="111"/>
        <v>205.12800000000385</v>
      </c>
      <c r="B1456" s="325">
        <f t="shared" si="114"/>
        <v>0.854700000000016</v>
      </c>
      <c r="C1456" s="167">
        <f t="shared" si="110"/>
        <v>69.743999999992297</v>
      </c>
      <c r="D1456" s="167">
        <f>IF('Lineær programmering opg 4'!$M$4=0,"-",(-A1456+'Lineær programmering opg 4'!$M$4)/'Lineær programmering opg 4'!$K$4*-1)</f>
        <v>69.743999999992297</v>
      </c>
      <c r="E1456" s="167">
        <f>IF('Lineær programmering opg 4'!$M$5=0,"-",(-A1456+'Lineær programmering opg 4'!$M$5)/'Lineær programmering opg 4'!$K$5*-1)</f>
        <v>146.15399999999713</v>
      </c>
      <c r="F1456" s="167" t="str">
        <f>IF('Lineær programmering opg 4'!$E$6=0,"-",(-A1456+'Lineær programmering opg 4'!$M$6)/'Lineær programmering opg 4'!$K$6*-1)</f>
        <v>-</v>
      </c>
      <c r="G1456" s="167" t="str">
        <f>IF('Lineær programmering opg 4'!$D$7=0,"-",((-A1456+'Lineær programmering opg 4'!$M$7)/'Lineær programmering opg 4'!$K$7)*-1)</f>
        <v>-</v>
      </c>
      <c r="H1456" s="167" t="str">
        <f>IF('Lineær programmering opg 4'!$C$8=0,"-",((-A1456+'Lineær programmering opg 4'!$M$8)/'Lineær programmering opg 4'!$K$8)*-1)</f>
        <v>-</v>
      </c>
      <c r="I1456" s="167" t="str">
        <f>IF('Lineær programmering opg 4'!$D$8=0,"-",'Lineær programmering opg 4'!$G$8)</f>
        <v>-</v>
      </c>
      <c r="J1456" s="295">
        <f>A1456*'Lineær programmering opg 4'!$C$11+Datatabel!C1456*'Lineær programmering opg 4'!$D$11</f>
        <v>30974.39999999923</v>
      </c>
      <c r="K1456" s="9">
        <f t="shared" si="112"/>
        <v>0</v>
      </c>
      <c r="L1456" s="9">
        <f t="shared" si="113"/>
        <v>0</v>
      </c>
    </row>
    <row r="1457" spans="1:12" ht="15" x14ac:dyDescent="0.25">
      <c r="A1457" s="167">
        <f t="shared" si="111"/>
        <v>205.10400000000385</v>
      </c>
      <c r="B1457" s="325">
        <f t="shared" si="114"/>
        <v>0.85460000000001601</v>
      </c>
      <c r="C1457" s="167">
        <f t="shared" si="110"/>
        <v>69.791999999992299</v>
      </c>
      <c r="D1457" s="167">
        <f>IF('Lineær programmering opg 4'!$M$4=0,"-",(-A1457+'Lineær programmering opg 4'!$M$4)/'Lineær programmering opg 4'!$K$4*-1)</f>
        <v>69.791999999992299</v>
      </c>
      <c r="E1457" s="167">
        <f>IF('Lineær programmering opg 4'!$M$5=0,"-",(-A1457+'Lineær programmering opg 4'!$M$5)/'Lineær programmering opg 4'!$K$5*-1)</f>
        <v>146.17199999999713</v>
      </c>
      <c r="F1457" s="167" t="str">
        <f>IF('Lineær programmering opg 4'!$E$6=0,"-",(-A1457+'Lineær programmering opg 4'!$M$6)/'Lineær programmering opg 4'!$K$6*-1)</f>
        <v>-</v>
      </c>
      <c r="G1457" s="167" t="str">
        <f>IF('Lineær programmering opg 4'!$D$7=0,"-",((-A1457+'Lineær programmering opg 4'!$M$7)/'Lineær programmering opg 4'!$K$7)*-1)</f>
        <v>-</v>
      </c>
      <c r="H1457" s="167" t="str">
        <f>IF('Lineær programmering opg 4'!$C$8=0,"-",((-A1457+'Lineær programmering opg 4'!$M$8)/'Lineær programmering opg 4'!$K$8)*-1)</f>
        <v>-</v>
      </c>
      <c r="I1457" s="167" t="str">
        <f>IF('Lineær programmering opg 4'!$D$8=0,"-",'Lineær programmering opg 4'!$G$8)</f>
        <v>-</v>
      </c>
      <c r="J1457" s="295">
        <f>A1457*'Lineær programmering opg 4'!$C$11+Datatabel!C1457*'Lineær programmering opg 4'!$D$11</f>
        <v>30979.199999999226</v>
      </c>
      <c r="K1457" s="9">
        <f t="shared" si="112"/>
        <v>0</v>
      </c>
      <c r="L1457" s="9">
        <f t="shared" si="113"/>
        <v>0</v>
      </c>
    </row>
    <row r="1458" spans="1:12" ht="15" x14ac:dyDescent="0.25">
      <c r="A1458" s="167">
        <f t="shared" si="111"/>
        <v>205.08000000000385</v>
      </c>
      <c r="B1458" s="325">
        <f t="shared" si="114"/>
        <v>0.85450000000001602</v>
      </c>
      <c r="C1458" s="167">
        <f t="shared" si="110"/>
        <v>69.839999999992301</v>
      </c>
      <c r="D1458" s="167">
        <f>IF('Lineær programmering opg 4'!$M$4=0,"-",(-A1458+'Lineær programmering opg 4'!$M$4)/'Lineær programmering opg 4'!$K$4*-1)</f>
        <v>69.839999999992301</v>
      </c>
      <c r="E1458" s="167">
        <f>IF('Lineær programmering opg 4'!$M$5=0,"-",(-A1458+'Lineær programmering opg 4'!$M$5)/'Lineær programmering opg 4'!$K$5*-1)</f>
        <v>146.18999999999713</v>
      </c>
      <c r="F1458" s="167" t="str">
        <f>IF('Lineær programmering opg 4'!$E$6=0,"-",(-A1458+'Lineær programmering opg 4'!$M$6)/'Lineær programmering opg 4'!$K$6*-1)</f>
        <v>-</v>
      </c>
      <c r="G1458" s="167" t="str">
        <f>IF('Lineær programmering opg 4'!$D$7=0,"-",((-A1458+'Lineær programmering opg 4'!$M$7)/'Lineær programmering opg 4'!$K$7)*-1)</f>
        <v>-</v>
      </c>
      <c r="H1458" s="167" t="str">
        <f>IF('Lineær programmering opg 4'!$C$8=0,"-",((-A1458+'Lineær programmering opg 4'!$M$8)/'Lineær programmering opg 4'!$K$8)*-1)</f>
        <v>-</v>
      </c>
      <c r="I1458" s="167" t="str">
        <f>IF('Lineær programmering opg 4'!$D$8=0,"-",'Lineær programmering opg 4'!$G$8)</f>
        <v>-</v>
      </c>
      <c r="J1458" s="295">
        <f>A1458*'Lineær programmering opg 4'!$C$11+Datatabel!C1458*'Lineær programmering opg 4'!$D$11</f>
        <v>30983.999999999229</v>
      </c>
      <c r="K1458" s="9">
        <f t="shared" si="112"/>
        <v>0</v>
      </c>
      <c r="L1458" s="9">
        <f t="shared" si="113"/>
        <v>0</v>
      </c>
    </row>
    <row r="1459" spans="1:12" ht="15" x14ac:dyDescent="0.25">
      <c r="A1459" s="167">
        <f t="shared" si="111"/>
        <v>205.05600000000385</v>
      </c>
      <c r="B1459" s="325">
        <f t="shared" si="114"/>
        <v>0.85440000000001604</v>
      </c>
      <c r="C1459" s="167">
        <f t="shared" si="110"/>
        <v>69.887999999992303</v>
      </c>
      <c r="D1459" s="167">
        <f>IF('Lineær programmering opg 4'!$M$4=0,"-",(-A1459+'Lineær programmering opg 4'!$M$4)/'Lineær programmering opg 4'!$K$4*-1)</f>
        <v>69.887999999992303</v>
      </c>
      <c r="E1459" s="167">
        <f>IF('Lineær programmering opg 4'!$M$5=0,"-",(-A1459+'Lineær programmering opg 4'!$M$5)/'Lineær programmering opg 4'!$K$5*-1)</f>
        <v>146.20799999999713</v>
      </c>
      <c r="F1459" s="167" t="str">
        <f>IF('Lineær programmering opg 4'!$E$6=0,"-",(-A1459+'Lineær programmering opg 4'!$M$6)/'Lineær programmering opg 4'!$K$6*-1)</f>
        <v>-</v>
      </c>
      <c r="G1459" s="167" t="str">
        <f>IF('Lineær programmering opg 4'!$D$7=0,"-",((-A1459+'Lineær programmering opg 4'!$M$7)/'Lineær programmering opg 4'!$K$7)*-1)</f>
        <v>-</v>
      </c>
      <c r="H1459" s="167" t="str">
        <f>IF('Lineær programmering opg 4'!$C$8=0,"-",((-A1459+'Lineær programmering opg 4'!$M$8)/'Lineær programmering opg 4'!$K$8)*-1)</f>
        <v>-</v>
      </c>
      <c r="I1459" s="167" t="str">
        <f>IF('Lineær programmering opg 4'!$D$8=0,"-",'Lineær programmering opg 4'!$G$8)</f>
        <v>-</v>
      </c>
      <c r="J1459" s="295">
        <f>A1459*'Lineær programmering opg 4'!$C$11+Datatabel!C1459*'Lineær programmering opg 4'!$D$11</f>
        <v>30988.799999999232</v>
      </c>
      <c r="K1459" s="9">
        <f t="shared" si="112"/>
        <v>0</v>
      </c>
      <c r="L1459" s="9">
        <f t="shared" si="113"/>
        <v>0</v>
      </c>
    </row>
    <row r="1460" spans="1:12" ht="15" x14ac:dyDescent="0.25">
      <c r="A1460" s="167">
        <f t="shared" si="111"/>
        <v>205.03200000000385</v>
      </c>
      <c r="B1460" s="325">
        <f t="shared" si="114"/>
        <v>0.85430000000001605</v>
      </c>
      <c r="C1460" s="167">
        <f t="shared" si="110"/>
        <v>69.935999999992305</v>
      </c>
      <c r="D1460" s="167">
        <f>IF('Lineær programmering opg 4'!$M$4=0,"-",(-A1460+'Lineær programmering opg 4'!$M$4)/'Lineær programmering opg 4'!$K$4*-1)</f>
        <v>69.935999999992305</v>
      </c>
      <c r="E1460" s="167">
        <f>IF('Lineær programmering opg 4'!$M$5=0,"-",(-A1460+'Lineær programmering opg 4'!$M$5)/'Lineær programmering opg 4'!$K$5*-1)</f>
        <v>146.22599999999713</v>
      </c>
      <c r="F1460" s="167" t="str">
        <f>IF('Lineær programmering opg 4'!$E$6=0,"-",(-A1460+'Lineær programmering opg 4'!$M$6)/'Lineær programmering opg 4'!$K$6*-1)</f>
        <v>-</v>
      </c>
      <c r="G1460" s="167" t="str">
        <f>IF('Lineær programmering opg 4'!$D$7=0,"-",((-A1460+'Lineær programmering opg 4'!$M$7)/'Lineær programmering opg 4'!$K$7)*-1)</f>
        <v>-</v>
      </c>
      <c r="H1460" s="167" t="str">
        <f>IF('Lineær programmering opg 4'!$C$8=0,"-",((-A1460+'Lineær programmering opg 4'!$M$8)/'Lineær programmering opg 4'!$K$8)*-1)</f>
        <v>-</v>
      </c>
      <c r="I1460" s="167" t="str">
        <f>IF('Lineær programmering opg 4'!$D$8=0,"-",'Lineær programmering opg 4'!$G$8)</f>
        <v>-</v>
      </c>
      <c r="J1460" s="295">
        <f>A1460*'Lineær programmering opg 4'!$C$11+Datatabel!C1460*'Lineær programmering opg 4'!$D$11</f>
        <v>30993.599999999235</v>
      </c>
      <c r="K1460" s="9">
        <f t="shared" si="112"/>
        <v>0</v>
      </c>
      <c r="L1460" s="9">
        <f t="shared" si="113"/>
        <v>0</v>
      </c>
    </row>
    <row r="1461" spans="1:12" ht="15" x14ac:dyDescent="0.25">
      <c r="A1461" s="167">
        <f t="shared" si="111"/>
        <v>205.00800000000385</v>
      </c>
      <c r="B1461" s="325">
        <f t="shared" si="114"/>
        <v>0.85420000000001606</v>
      </c>
      <c r="C1461" s="167">
        <f t="shared" si="110"/>
        <v>69.983999999992307</v>
      </c>
      <c r="D1461" s="167">
        <f>IF('Lineær programmering opg 4'!$M$4=0,"-",(-A1461+'Lineær programmering opg 4'!$M$4)/'Lineær programmering opg 4'!$K$4*-1)</f>
        <v>69.983999999992307</v>
      </c>
      <c r="E1461" s="167">
        <f>IF('Lineær programmering opg 4'!$M$5=0,"-",(-A1461+'Lineær programmering opg 4'!$M$5)/'Lineær programmering opg 4'!$K$5*-1)</f>
        <v>146.24399999999713</v>
      </c>
      <c r="F1461" s="167" t="str">
        <f>IF('Lineær programmering opg 4'!$E$6=0,"-",(-A1461+'Lineær programmering opg 4'!$M$6)/'Lineær programmering opg 4'!$K$6*-1)</f>
        <v>-</v>
      </c>
      <c r="G1461" s="167" t="str">
        <f>IF('Lineær programmering opg 4'!$D$7=0,"-",((-A1461+'Lineær programmering opg 4'!$M$7)/'Lineær programmering opg 4'!$K$7)*-1)</f>
        <v>-</v>
      </c>
      <c r="H1461" s="167" t="str">
        <f>IF('Lineær programmering opg 4'!$C$8=0,"-",((-A1461+'Lineær programmering opg 4'!$M$8)/'Lineær programmering opg 4'!$K$8)*-1)</f>
        <v>-</v>
      </c>
      <c r="I1461" s="167" t="str">
        <f>IF('Lineær programmering opg 4'!$D$8=0,"-",'Lineær programmering opg 4'!$G$8)</f>
        <v>-</v>
      </c>
      <c r="J1461" s="295">
        <f>A1461*'Lineær programmering opg 4'!$C$11+Datatabel!C1461*'Lineær programmering opg 4'!$D$11</f>
        <v>30998.39999999923</v>
      </c>
      <c r="K1461" s="9">
        <f t="shared" si="112"/>
        <v>0</v>
      </c>
      <c r="L1461" s="9">
        <f t="shared" si="113"/>
        <v>0</v>
      </c>
    </row>
    <row r="1462" spans="1:12" ht="15" x14ac:dyDescent="0.25">
      <c r="A1462" s="167">
        <f t="shared" si="111"/>
        <v>204.98400000000385</v>
      </c>
      <c r="B1462" s="325">
        <f t="shared" si="114"/>
        <v>0.85410000000001607</v>
      </c>
      <c r="C1462" s="167">
        <f t="shared" si="110"/>
        <v>70.031999999992308</v>
      </c>
      <c r="D1462" s="167">
        <f>IF('Lineær programmering opg 4'!$M$4=0,"-",(-A1462+'Lineær programmering opg 4'!$M$4)/'Lineær programmering opg 4'!$K$4*-1)</f>
        <v>70.031999999992308</v>
      </c>
      <c r="E1462" s="167">
        <f>IF('Lineær programmering opg 4'!$M$5=0,"-",(-A1462+'Lineær programmering opg 4'!$M$5)/'Lineær programmering opg 4'!$K$5*-1)</f>
        <v>146.26199999999713</v>
      </c>
      <c r="F1462" s="167" t="str">
        <f>IF('Lineær programmering opg 4'!$E$6=0,"-",(-A1462+'Lineær programmering opg 4'!$M$6)/'Lineær programmering opg 4'!$K$6*-1)</f>
        <v>-</v>
      </c>
      <c r="G1462" s="167" t="str">
        <f>IF('Lineær programmering opg 4'!$D$7=0,"-",((-A1462+'Lineær programmering opg 4'!$M$7)/'Lineær programmering opg 4'!$K$7)*-1)</f>
        <v>-</v>
      </c>
      <c r="H1462" s="167" t="str">
        <f>IF('Lineær programmering opg 4'!$C$8=0,"-",((-A1462+'Lineær programmering opg 4'!$M$8)/'Lineær programmering opg 4'!$K$8)*-1)</f>
        <v>-</v>
      </c>
      <c r="I1462" s="167" t="str">
        <f>IF('Lineær programmering opg 4'!$D$8=0,"-",'Lineær programmering opg 4'!$G$8)</f>
        <v>-</v>
      </c>
      <c r="J1462" s="295">
        <f>A1462*'Lineær programmering opg 4'!$C$11+Datatabel!C1462*'Lineær programmering opg 4'!$D$11</f>
        <v>31003.199999999229</v>
      </c>
      <c r="K1462" s="9">
        <f t="shared" si="112"/>
        <v>0</v>
      </c>
      <c r="L1462" s="9">
        <f t="shared" si="113"/>
        <v>0</v>
      </c>
    </row>
    <row r="1463" spans="1:12" ht="15" x14ac:dyDescent="0.25">
      <c r="A1463" s="167">
        <f t="shared" si="111"/>
        <v>204.96000000000384</v>
      </c>
      <c r="B1463" s="325">
        <f t="shared" si="114"/>
        <v>0.85400000000001608</v>
      </c>
      <c r="C1463" s="167">
        <f t="shared" si="110"/>
        <v>70.07999999999231</v>
      </c>
      <c r="D1463" s="167">
        <f>IF('Lineær programmering opg 4'!$M$4=0,"-",(-A1463+'Lineær programmering opg 4'!$M$4)/'Lineær programmering opg 4'!$K$4*-1)</f>
        <v>70.07999999999231</v>
      </c>
      <c r="E1463" s="167">
        <f>IF('Lineær programmering opg 4'!$M$5=0,"-",(-A1463+'Lineær programmering opg 4'!$M$5)/'Lineær programmering opg 4'!$K$5*-1)</f>
        <v>146.27999999999713</v>
      </c>
      <c r="F1463" s="167" t="str">
        <f>IF('Lineær programmering opg 4'!$E$6=0,"-",(-A1463+'Lineær programmering opg 4'!$M$6)/'Lineær programmering opg 4'!$K$6*-1)</f>
        <v>-</v>
      </c>
      <c r="G1463" s="167" t="str">
        <f>IF('Lineær programmering opg 4'!$D$7=0,"-",((-A1463+'Lineær programmering opg 4'!$M$7)/'Lineær programmering opg 4'!$K$7)*-1)</f>
        <v>-</v>
      </c>
      <c r="H1463" s="167" t="str">
        <f>IF('Lineær programmering opg 4'!$C$8=0,"-",((-A1463+'Lineær programmering opg 4'!$M$8)/'Lineær programmering opg 4'!$K$8)*-1)</f>
        <v>-</v>
      </c>
      <c r="I1463" s="167" t="str">
        <f>IF('Lineær programmering opg 4'!$D$8=0,"-",'Lineær programmering opg 4'!$G$8)</f>
        <v>-</v>
      </c>
      <c r="J1463" s="295">
        <f>A1463*'Lineær programmering opg 4'!$C$11+Datatabel!C1463*'Lineær programmering opg 4'!$D$11</f>
        <v>31007.999999999232</v>
      </c>
      <c r="K1463" s="9">
        <f t="shared" si="112"/>
        <v>0</v>
      </c>
      <c r="L1463" s="9">
        <f t="shared" si="113"/>
        <v>0</v>
      </c>
    </row>
    <row r="1464" spans="1:12" ht="15" x14ac:dyDescent="0.25">
      <c r="A1464" s="167">
        <f t="shared" si="111"/>
        <v>204.93600000000387</v>
      </c>
      <c r="B1464" s="325">
        <f t="shared" si="114"/>
        <v>0.85390000000001609</v>
      </c>
      <c r="C1464" s="167">
        <f t="shared" si="110"/>
        <v>70.127999999992255</v>
      </c>
      <c r="D1464" s="167">
        <f>IF('Lineær programmering opg 4'!$M$4=0,"-",(-A1464+'Lineær programmering opg 4'!$M$4)/'Lineær programmering opg 4'!$K$4*-1)</f>
        <v>70.127999999992255</v>
      </c>
      <c r="E1464" s="167">
        <f>IF('Lineær programmering opg 4'!$M$5=0,"-",(-A1464+'Lineær programmering opg 4'!$M$5)/'Lineær programmering opg 4'!$K$5*-1)</f>
        <v>146.2979999999971</v>
      </c>
      <c r="F1464" s="167" t="str">
        <f>IF('Lineær programmering opg 4'!$E$6=0,"-",(-A1464+'Lineær programmering opg 4'!$M$6)/'Lineær programmering opg 4'!$K$6*-1)</f>
        <v>-</v>
      </c>
      <c r="G1464" s="167" t="str">
        <f>IF('Lineær programmering opg 4'!$D$7=0,"-",((-A1464+'Lineær programmering opg 4'!$M$7)/'Lineær programmering opg 4'!$K$7)*-1)</f>
        <v>-</v>
      </c>
      <c r="H1464" s="167" t="str">
        <f>IF('Lineær programmering opg 4'!$C$8=0,"-",((-A1464+'Lineær programmering opg 4'!$M$8)/'Lineær programmering opg 4'!$K$8)*-1)</f>
        <v>-</v>
      </c>
      <c r="I1464" s="167" t="str">
        <f>IF('Lineær programmering opg 4'!$D$8=0,"-",'Lineær programmering opg 4'!$G$8)</f>
        <v>-</v>
      </c>
      <c r="J1464" s="295">
        <f>A1464*'Lineær programmering opg 4'!$C$11+Datatabel!C1464*'Lineær programmering opg 4'!$D$11</f>
        <v>31012.799999999224</v>
      </c>
      <c r="K1464" s="9">
        <f t="shared" si="112"/>
        <v>0</v>
      </c>
      <c r="L1464" s="9">
        <f t="shared" si="113"/>
        <v>0</v>
      </c>
    </row>
    <row r="1465" spans="1:12" ht="15" x14ac:dyDescent="0.25">
      <c r="A1465" s="167">
        <f t="shared" si="111"/>
        <v>204.91200000000387</v>
      </c>
      <c r="B1465" s="325">
        <f t="shared" si="114"/>
        <v>0.8538000000000161</v>
      </c>
      <c r="C1465" s="167">
        <f t="shared" si="110"/>
        <v>70.175999999992257</v>
      </c>
      <c r="D1465" s="167">
        <f>IF('Lineær programmering opg 4'!$M$4=0,"-",(-A1465+'Lineær programmering opg 4'!$M$4)/'Lineær programmering opg 4'!$K$4*-1)</f>
        <v>70.175999999992257</v>
      </c>
      <c r="E1465" s="167">
        <f>IF('Lineær programmering opg 4'!$M$5=0,"-",(-A1465+'Lineær programmering opg 4'!$M$5)/'Lineær programmering opg 4'!$K$5*-1)</f>
        <v>146.3159999999971</v>
      </c>
      <c r="F1465" s="167" t="str">
        <f>IF('Lineær programmering opg 4'!$E$6=0,"-",(-A1465+'Lineær programmering opg 4'!$M$6)/'Lineær programmering opg 4'!$K$6*-1)</f>
        <v>-</v>
      </c>
      <c r="G1465" s="167" t="str">
        <f>IF('Lineær programmering opg 4'!$D$7=0,"-",((-A1465+'Lineær programmering opg 4'!$M$7)/'Lineær programmering opg 4'!$K$7)*-1)</f>
        <v>-</v>
      </c>
      <c r="H1465" s="167" t="str">
        <f>IF('Lineær programmering opg 4'!$C$8=0,"-",((-A1465+'Lineær programmering opg 4'!$M$8)/'Lineær programmering opg 4'!$K$8)*-1)</f>
        <v>-</v>
      </c>
      <c r="I1465" s="167" t="str">
        <f>IF('Lineær programmering opg 4'!$D$8=0,"-",'Lineær programmering opg 4'!$G$8)</f>
        <v>-</v>
      </c>
      <c r="J1465" s="295">
        <f>A1465*'Lineær programmering opg 4'!$C$11+Datatabel!C1465*'Lineær programmering opg 4'!$D$11</f>
        <v>31017.599999999227</v>
      </c>
      <c r="K1465" s="9">
        <f t="shared" si="112"/>
        <v>0</v>
      </c>
      <c r="L1465" s="9">
        <f t="shared" si="113"/>
        <v>0</v>
      </c>
    </row>
    <row r="1466" spans="1:12" ht="15" x14ac:dyDescent="0.25">
      <c r="A1466" s="167">
        <f t="shared" si="111"/>
        <v>204.88800000000387</v>
      </c>
      <c r="B1466" s="325">
        <f t="shared" si="114"/>
        <v>0.85370000000001611</v>
      </c>
      <c r="C1466" s="167">
        <f t="shared" si="110"/>
        <v>70.223999999992259</v>
      </c>
      <c r="D1466" s="167">
        <f>IF('Lineær programmering opg 4'!$M$4=0,"-",(-A1466+'Lineær programmering opg 4'!$M$4)/'Lineær programmering opg 4'!$K$4*-1)</f>
        <v>70.223999999992259</v>
      </c>
      <c r="E1466" s="167">
        <f>IF('Lineær programmering opg 4'!$M$5=0,"-",(-A1466+'Lineær programmering opg 4'!$M$5)/'Lineær programmering opg 4'!$K$5*-1)</f>
        <v>146.3339999999971</v>
      </c>
      <c r="F1466" s="167" t="str">
        <f>IF('Lineær programmering opg 4'!$E$6=0,"-",(-A1466+'Lineær programmering opg 4'!$M$6)/'Lineær programmering opg 4'!$K$6*-1)</f>
        <v>-</v>
      </c>
      <c r="G1466" s="167" t="str">
        <f>IF('Lineær programmering opg 4'!$D$7=0,"-",((-A1466+'Lineær programmering opg 4'!$M$7)/'Lineær programmering opg 4'!$K$7)*-1)</f>
        <v>-</v>
      </c>
      <c r="H1466" s="167" t="str">
        <f>IF('Lineær programmering opg 4'!$C$8=0,"-",((-A1466+'Lineær programmering opg 4'!$M$8)/'Lineær programmering opg 4'!$K$8)*-1)</f>
        <v>-</v>
      </c>
      <c r="I1466" s="167" t="str">
        <f>IF('Lineær programmering opg 4'!$D$8=0,"-",'Lineær programmering opg 4'!$G$8)</f>
        <v>-</v>
      </c>
      <c r="J1466" s="295">
        <f>A1466*'Lineær programmering opg 4'!$C$11+Datatabel!C1466*'Lineær programmering opg 4'!$D$11</f>
        <v>31022.399999999227</v>
      </c>
      <c r="K1466" s="9">
        <f t="shared" si="112"/>
        <v>0</v>
      </c>
      <c r="L1466" s="9">
        <f t="shared" si="113"/>
        <v>0</v>
      </c>
    </row>
    <row r="1467" spans="1:12" ht="15" x14ac:dyDescent="0.25">
      <c r="A1467" s="167">
        <f t="shared" si="111"/>
        <v>204.86400000000387</v>
      </c>
      <c r="B1467" s="325">
        <f t="shared" si="114"/>
        <v>0.85360000000001612</v>
      </c>
      <c r="C1467" s="167">
        <f t="shared" si="110"/>
        <v>70.271999999992261</v>
      </c>
      <c r="D1467" s="167">
        <f>IF('Lineær programmering opg 4'!$M$4=0,"-",(-A1467+'Lineær programmering opg 4'!$M$4)/'Lineær programmering opg 4'!$K$4*-1)</f>
        <v>70.271999999992261</v>
      </c>
      <c r="E1467" s="167">
        <f>IF('Lineær programmering opg 4'!$M$5=0,"-",(-A1467+'Lineær programmering opg 4'!$M$5)/'Lineær programmering opg 4'!$K$5*-1)</f>
        <v>146.3519999999971</v>
      </c>
      <c r="F1467" s="167" t="str">
        <f>IF('Lineær programmering opg 4'!$E$6=0,"-",(-A1467+'Lineær programmering opg 4'!$M$6)/'Lineær programmering opg 4'!$K$6*-1)</f>
        <v>-</v>
      </c>
      <c r="G1467" s="167" t="str">
        <f>IF('Lineær programmering opg 4'!$D$7=0,"-",((-A1467+'Lineær programmering opg 4'!$M$7)/'Lineær programmering opg 4'!$K$7)*-1)</f>
        <v>-</v>
      </c>
      <c r="H1467" s="167" t="str">
        <f>IF('Lineær programmering opg 4'!$C$8=0,"-",((-A1467+'Lineær programmering opg 4'!$M$8)/'Lineær programmering opg 4'!$K$8)*-1)</f>
        <v>-</v>
      </c>
      <c r="I1467" s="167" t="str">
        <f>IF('Lineær programmering opg 4'!$D$8=0,"-",'Lineær programmering opg 4'!$G$8)</f>
        <v>-</v>
      </c>
      <c r="J1467" s="295">
        <f>A1467*'Lineær programmering opg 4'!$C$11+Datatabel!C1467*'Lineær programmering opg 4'!$D$11</f>
        <v>31027.199999999226</v>
      </c>
      <c r="K1467" s="9">
        <f t="shared" si="112"/>
        <v>0</v>
      </c>
      <c r="L1467" s="9">
        <f t="shared" si="113"/>
        <v>0</v>
      </c>
    </row>
    <row r="1468" spans="1:12" ht="15" x14ac:dyDescent="0.25">
      <c r="A1468" s="167">
        <f t="shared" si="111"/>
        <v>204.84000000000387</v>
      </c>
      <c r="B1468" s="325">
        <f t="shared" si="114"/>
        <v>0.85350000000001613</v>
      </c>
      <c r="C1468" s="167">
        <f t="shared" si="110"/>
        <v>70.319999999992262</v>
      </c>
      <c r="D1468" s="167">
        <f>IF('Lineær programmering opg 4'!$M$4=0,"-",(-A1468+'Lineær programmering opg 4'!$M$4)/'Lineær programmering opg 4'!$K$4*-1)</f>
        <v>70.319999999992262</v>
      </c>
      <c r="E1468" s="167">
        <f>IF('Lineær programmering opg 4'!$M$5=0,"-",(-A1468+'Lineær programmering opg 4'!$M$5)/'Lineær programmering opg 4'!$K$5*-1)</f>
        <v>146.36999999999711</v>
      </c>
      <c r="F1468" s="167" t="str">
        <f>IF('Lineær programmering opg 4'!$E$6=0,"-",(-A1468+'Lineær programmering opg 4'!$M$6)/'Lineær programmering opg 4'!$K$6*-1)</f>
        <v>-</v>
      </c>
      <c r="G1468" s="167" t="str">
        <f>IF('Lineær programmering opg 4'!$D$7=0,"-",((-A1468+'Lineær programmering opg 4'!$M$7)/'Lineær programmering opg 4'!$K$7)*-1)</f>
        <v>-</v>
      </c>
      <c r="H1468" s="167" t="str">
        <f>IF('Lineær programmering opg 4'!$C$8=0,"-",((-A1468+'Lineær programmering opg 4'!$M$8)/'Lineær programmering opg 4'!$K$8)*-1)</f>
        <v>-</v>
      </c>
      <c r="I1468" s="167" t="str">
        <f>IF('Lineær programmering opg 4'!$D$8=0,"-",'Lineær programmering opg 4'!$G$8)</f>
        <v>-</v>
      </c>
      <c r="J1468" s="295">
        <f>A1468*'Lineær programmering opg 4'!$C$11+Datatabel!C1468*'Lineær programmering opg 4'!$D$11</f>
        <v>31031.999999999225</v>
      </c>
      <c r="K1468" s="9">
        <f t="shared" si="112"/>
        <v>0</v>
      </c>
      <c r="L1468" s="9">
        <f t="shared" si="113"/>
        <v>0</v>
      </c>
    </row>
    <row r="1469" spans="1:12" ht="15" x14ac:dyDescent="0.25">
      <c r="A1469" s="167">
        <f t="shared" si="111"/>
        <v>204.81600000000387</v>
      </c>
      <c r="B1469" s="325">
        <f t="shared" si="114"/>
        <v>0.85340000000001615</v>
      </c>
      <c r="C1469" s="167">
        <f t="shared" si="110"/>
        <v>70.367999999992264</v>
      </c>
      <c r="D1469" s="167">
        <f>IF('Lineær programmering opg 4'!$M$4=0,"-",(-A1469+'Lineær programmering opg 4'!$M$4)/'Lineær programmering opg 4'!$K$4*-1)</f>
        <v>70.367999999992264</v>
      </c>
      <c r="E1469" s="167">
        <f>IF('Lineær programmering opg 4'!$M$5=0,"-",(-A1469+'Lineær programmering opg 4'!$M$5)/'Lineær programmering opg 4'!$K$5*-1)</f>
        <v>146.38799999999711</v>
      </c>
      <c r="F1469" s="167" t="str">
        <f>IF('Lineær programmering opg 4'!$E$6=0,"-",(-A1469+'Lineær programmering opg 4'!$M$6)/'Lineær programmering opg 4'!$K$6*-1)</f>
        <v>-</v>
      </c>
      <c r="G1469" s="167" t="str">
        <f>IF('Lineær programmering opg 4'!$D$7=0,"-",((-A1469+'Lineær programmering opg 4'!$M$7)/'Lineær programmering opg 4'!$K$7)*-1)</f>
        <v>-</v>
      </c>
      <c r="H1469" s="167" t="str">
        <f>IF('Lineær programmering opg 4'!$C$8=0,"-",((-A1469+'Lineær programmering opg 4'!$M$8)/'Lineær programmering opg 4'!$K$8)*-1)</f>
        <v>-</v>
      </c>
      <c r="I1469" s="167" t="str">
        <f>IF('Lineær programmering opg 4'!$D$8=0,"-",'Lineær programmering opg 4'!$G$8)</f>
        <v>-</v>
      </c>
      <c r="J1469" s="295">
        <f>A1469*'Lineær programmering opg 4'!$C$11+Datatabel!C1469*'Lineær programmering opg 4'!$D$11</f>
        <v>31036.799999999228</v>
      </c>
      <c r="K1469" s="9">
        <f t="shared" si="112"/>
        <v>0</v>
      </c>
      <c r="L1469" s="9">
        <f t="shared" si="113"/>
        <v>0</v>
      </c>
    </row>
    <row r="1470" spans="1:12" ht="15" x14ac:dyDescent="0.25">
      <c r="A1470" s="167">
        <f t="shared" si="111"/>
        <v>204.79200000000387</v>
      </c>
      <c r="B1470" s="325">
        <f t="shared" si="114"/>
        <v>0.85330000000001616</v>
      </c>
      <c r="C1470" s="167">
        <f t="shared" si="110"/>
        <v>70.415999999992266</v>
      </c>
      <c r="D1470" s="167">
        <f>IF('Lineær programmering opg 4'!$M$4=0,"-",(-A1470+'Lineær programmering opg 4'!$M$4)/'Lineær programmering opg 4'!$K$4*-1)</f>
        <v>70.415999999992266</v>
      </c>
      <c r="E1470" s="167">
        <f>IF('Lineær programmering opg 4'!$M$5=0,"-",(-A1470+'Lineær programmering opg 4'!$M$5)/'Lineær programmering opg 4'!$K$5*-1)</f>
        <v>146.40599999999711</v>
      </c>
      <c r="F1470" s="167" t="str">
        <f>IF('Lineær programmering opg 4'!$E$6=0,"-",(-A1470+'Lineær programmering opg 4'!$M$6)/'Lineær programmering opg 4'!$K$6*-1)</f>
        <v>-</v>
      </c>
      <c r="G1470" s="167" t="str">
        <f>IF('Lineær programmering opg 4'!$D$7=0,"-",((-A1470+'Lineær programmering opg 4'!$M$7)/'Lineær programmering opg 4'!$K$7)*-1)</f>
        <v>-</v>
      </c>
      <c r="H1470" s="167" t="str">
        <f>IF('Lineær programmering opg 4'!$C$8=0,"-",((-A1470+'Lineær programmering opg 4'!$M$8)/'Lineær programmering opg 4'!$K$8)*-1)</f>
        <v>-</v>
      </c>
      <c r="I1470" s="167" t="str">
        <f>IF('Lineær programmering opg 4'!$D$8=0,"-",'Lineær programmering opg 4'!$G$8)</f>
        <v>-</v>
      </c>
      <c r="J1470" s="295">
        <f>A1470*'Lineær programmering opg 4'!$C$11+Datatabel!C1470*'Lineær programmering opg 4'!$D$11</f>
        <v>31041.599999999227</v>
      </c>
      <c r="K1470" s="9">
        <f t="shared" si="112"/>
        <v>0</v>
      </c>
      <c r="L1470" s="9">
        <f t="shared" si="113"/>
        <v>0</v>
      </c>
    </row>
    <row r="1471" spans="1:12" ht="15" x14ac:dyDescent="0.25">
      <c r="A1471" s="167">
        <f t="shared" si="111"/>
        <v>204.76800000000389</v>
      </c>
      <c r="B1471" s="325">
        <f t="shared" si="114"/>
        <v>0.85320000000001617</v>
      </c>
      <c r="C1471" s="167">
        <f t="shared" si="110"/>
        <v>70.463999999992211</v>
      </c>
      <c r="D1471" s="167">
        <f>IF('Lineær programmering opg 4'!$M$4=0,"-",(-A1471+'Lineær programmering opg 4'!$M$4)/'Lineær programmering opg 4'!$K$4*-1)</f>
        <v>70.463999999992211</v>
      </c>
      <c r="E1471" s="167">
        <f>IF('Lineær programmering opg 4'!$M$5=0,"-",(-A1471+'Lineær programmering opg 4'!$M$5)/'Lineær programmering opg 4'!$K$5*-1)</f>
        <v>146.42399999999708</v>
      </c>
      <c r="F1471" s="167" t="str">
        <f>IF('Lineær programmering opg 4'!$E$6=0,"-",(-A1471+'Lineær programmering opg 4'!$M$6)/'Lineær programmering opg 4'!$K$6*-1)</f>
        <v>-</v>
      </c>
      <c r="G1471" s="167" t="str">
        <f>IF('Lineær programmering opg 4'!$D$7=0,"-",((-A1471+'Lineær programmering opg 4'!$M$7)/'Lineær programmering opg 4'!$K$7)*-1)</f>
        <v>-</v>
      </c>
      <c r="H1471" s="167" t="str">
        <f>IF('Lineær programmering opg 4'!$C$8=0,"-",((-A1471+'Lineær programmering opg 4'!$M$8)/'Lineær programmering opg 4'!$K$8)*-1)</f>
        <v>-</v>
      </c>
      <c r="I1471" s="167" t="str">
        <f>IF('Lineær programmering opg 4'!$D$8=0,"-",'Lineær programmering opg 4'!$G$8)</f>
        <v>-</v>
      </c>
      <c r="J1471" s="295">
        <f>A1471*'Lineær programmering opg 4'!$C$11+Datatabel!C1471*'Lineær programmering opg 4'!$D$11</f>
        <v>31046.399999999219</v>
      </c>
      <c r="K1471" s="9">
        <f t="shared" si="112"/>
        <v>0</v>
      </c>
      <c r="L1471" s="9">
        <f t="shared" si="113"/>
        <v>0</v>
      </c>
    </row>
    <row r="1472" spans="1:12" ht="15" x14ac:dyDescent="0.25">
      <c r="A1472" s="167">
        <f t="shared" si="111"/>
        <v>204.74400000000389</v>
      </c>
      <c r="B1472" s="325">
        <f t="shared" si="114"/>
        <v>0.85310000000001618</v>
      </c>
      <c r="C1472" s="167">
        <f t="shared" si="110"/>
        <v>70.511999999992213</v>
      </c>
      <c r="D1472" s="167">
        <f>IF('Lineær programmering opg 4'!$M$4=0,"-",(-A1472+'Lineær programmering opg 4'!$M$4)/'Lineær programmering opg 4'!$K$4*-1)</f>
        <v>70.511999999992213</v>
      </c>
      <c r="E1472" s="167">
        <f>IF('Lineær programmering opg 4'!$M$5=0,"-",(-A1472+'Lineær programmering opg 4'!$M$5)/'Lineær programmering opg 4'!$K$5*-1)</f>
        <v>146.44199999999708</v>
      </c>
      <c r="F1472" s="167" t="str">
        <f>IF('Lineær programmering opg 4'!$E$6=0,"-",(-A1472+'Lineær programmering opg 4'!$M$6)/'Lineær programmering opg 4'!$K$6*-1)</f>
        <v>-</v>
      </c>
      <c r="G1472" s="167" t="str">
        <f>IF('Lineær programmering opg 4'!$D$7=0,"-",((-A1472+'Lineær programmering opg 4'!$M$7)/'Lineær programmering opg 4'!$K$7)*-1)</f>
        <v>-</v>
      </c>
      <c r="H1472" s="167" t="str">
        <f>IF('Lineær programmering opg 4'!$C$8=0,"-",((-A1472+'Lineær programmering opg 4'!$M$8)/'Lineær programmering opg 4'!$K$8)*-1)</f>
        <v>-</v>
      </c>
      <c r="I1472" s="167" t="str">
        <f>IF('Lineær programmering opg 4'!$D$8=0,"-",'Lineær programmering opg 4'!$G$8)</f>
        <v>-</v>
      </c>
      <c r="J1472" s="295">
        <f>A1472*'Lineær programmering opg 4'!$C$11+Datatabel!C1472*'Lineær programmering opg 4'!$D$11</f>
        <v>31051.199999999222</v>
      </c>
      <c r="K1472" s="9">
        <f t="shared" si="112"/>
        <v>0</v>
      </c>
      <c r="L1472" s="9">
        <f t="shared" si="113"/>
        <v>0</v>
      </c>
    </row>
    <row r="1473" spans="1:12" ht="15" x14ac:dyDescent="0.25">
      <c r="A1473" s="167">
        <f t="shared" si="111"/>
        <v>204.72000000000389</v>
      </c>
      <c r="B1473" s="325">
        <f t="shared" si="114"/>
        <v>0.85300000000001619</v>
      </c>
      <c r="C1473" s="167">
        <f t="shared" si="110"/>
        <v>70.559999999992215</v>
      </c>
      <c r="D1473" s="167">
        <f>IF('Lineær programmering opg 4'!$M$4=0,"-",(-A1473+'Lineær programmering opg 4'!$M$4)/'Lineær programmering opg 4'!$K$4*-1)</f>
        <v>70.559999999992215</v>
      </c>
      <c r="E1473" s="167">
        <f>IF('Lineær programmering opg 4'!$M$5=0,"-",(-A1473+'Lineær programmering opg 4'!$M$5)/'Lineær programmering opg 4'!$K$5*-1)</f>
        <v>146.45999999999708</v>
      </c>
      <c r="F1473" s="167" t="str">
        <f>IF('Lineær programmering opg 4'!$E$6=0,"-",(-A1473+'Lineær programmering opg 4'!$M$6)/'Lineær programmering opg 4'!$K$6*-1)</f>
        <v>-</v>
      </c>
      <c r="G1473" s="167" t="str">
        <f>IF('Lineær programmering opg 4'!$D$7=0,"-",((-A1473+'Lineær programmering opg 4'!$M$7)/'Lineær programmering opg 4'!$K$7)*-1)</f>
        <v>-</v>
      </c>
      <c r="H1473" s="167" t="str">
        <f>IF('Lineær programmering opg 4'!$C$8=0,"-",((-A1473+'Lineær programmering opg 4'!$M$8)/'Lineær programmering opg 4'!$K$8)*-1)</f>
        <v>-</v>
      </c>
      <c r="I1473" s="167" t="str">
        <f>IF('Lineær programmering opg 4'!$D$8=0,"-",'Lineær programmering opg 4'!$G$8)</f>
        <v>-</v>
      </c>
      <c r="J1473" s="295">
        <f>A1473*'Lineær programmering opg 4'!$C$11+Datatabel!C1473*'Lineær programmering opg 4'!$D$11</f>
        <v>31055.999999999221</v>
      </c>
      <c r="K1473" s="9">
        <f t="shared" si="112"/>
        <v>0</v>
      </c>
      <c r="L1473" s="9">
        <f t="shared" si="113"/>
        <v>0</v>
      </c>
    </row>
    <row r="1474" spans="1:12" ht="15" x14ac:dyDescent="0.25">
      <c r="A1474" s="167">
        <f t="shared" si="111"/>
        <v>204.69600000000389</v>
      </c>
      <c r="B1474" s="325">
        <f t="shared" si="114"/>
        <v>0.8529000000000162</v>
      </c>
      <c r="C1474" s="167">
        <f t="shared" si="110"/>
        <v>70.607999999992217</v>
      </c>
      <c r="D1474" s="167">
        <f>IF('Lineær programmering opg 4'!$M$4=0,"-",(-A1474+'Lineær programmering opg 4'!$M$4)/'Lineær programmering opg 4'!$K$4*-1)</f>
        <v>70.607999999992217</v>
      </c>
      <c r="E1474" s="167">
        <f>IF('Lineær programmering opg 4'!$M$5=0,"-",(-A1474+'Lineær programmering opg 4'!$M$5)/'Lineær programmering opg 4'!$K$5*-1)</f>
        <v>146.47799999999708</v>
      </c>
      <c r="F1474" s="167" t="str">
        <f>IF('Lineær programmering opg 4'!$E$6=0,"-",(-A1474+'Lineær programmering opg 4'!$M$6)/'Lineær programmering opg 4'!$K$6*-1)</f>
        <v>-</v>
      </c>
      <c r="G1474" s="167" t="str">
        <f>IF('Lineær programmering opg 4'!$D$7=0,"-",((-A1474+'Lineær programmering opg 4'!$M$7)/'Lineær programmering opg 4'!$K$7)*-1)</f>
        <v>-</v>
      </c>
      <c r="H1474" s="167" t="str">
        <f>IF('Lineær programmering opg 4'!$C$8=0,"-",((-A1474+'Lineær programmering opg 4'!$M$8)/'Lineær programmering opg 4'!$K$8)*-1)</f>
        <v>-</v>
      </c>
      <c r="I1474" s="167" t="str">
        <f>IF('Lineær programmering opg 4'!$D$8=0,"-",'Lineær programmering opg 4'!$G$8)</f>
        <v>-</v>
      </c>
      <c r="J1474" s="295">
        <f>A1474*'Lineær programmering opg 4'!$C$11+Datatabel!C1474*'Lineær programmering opg 4'!$D$11</f>
        <v>31060.799999999221</v>
      </c>
      <c r="K1474" s="9">
        <f t="shared" si="112"/>
        <v>0</v>
      </c>
      <c r="L1474" s="9">
        <f t="shared" si="113"/>
        <v>0</v>
      </c>
    </row>
    <row r="1475" spans="1:12" ht="15" x14ac:dyDescent="0.25">
      <c r="A1475" s="167">
        <f t="shared" si="111"/>
        <v>204.67200000000389</v>
      </c>
      <c r="B1475" s="325">
        <f t="shared" si="114"/>
        <v>0.85280000000001621</v>
      </c>
      <c r="C1475" s="167">
        <f t="shared" ref="C1475:C1538" si="115">MIN(D1475,E1475,F1475,G1475,H1475,I1475)</f>
        <v>70.655999999992218</v>
      </c>
      <c r="D1475" s="167">
        <f>IF('Lineær programmering opg 4'!$M$4=0,"-",(-A1475+'Lineær programmering opg 4'!$M$4)/'Lineær programmering opg 4'!$K$4*-1)</f>
        <v>70.655999999992218</v>
      </c>
      <c r="E1475" s="167">
        <f>IF('Lineær programmering opg 4'!$M$5=0,"-",(-A1475+'Lineær programmering opg 4'!$M$5)/'Lineær programmering opg 4'!$K$5*-1)</f>
        <v>146.49599999999708</v>
      </c>
      <c r="F1475" s="167" t="str">
        <f>IF('Lineær programmering opg 4'!$E$6=0,"-",(-A1475+'Lineær programmering opg 4'!$M$6)/'Lineær programmering opg 4'!$K$6*-1)</f>
        <v>-</v>
      </c>
      <c r="G1475" s="167" t="str">
        <f>IF('Lineær programmering opg 4'!$D$7=0,"-",((-A1475+'Lineær programmering opg 4'!$M$7)/'Lineær programmering opg 4'!$K$7)*-1)</f>
        <v>-</v>
      </c>
      <c r="H1475" s="167" t="str">
        <f>IF('Lineær programmering opg 4'!$C$8=0,"-",((-A1475+'Lineær programmering opg 4'!$M$8)/'Lineær programmering opg 4'!$K$8)*-1)</f>
        <v>-</v>
      </c>
      <c r="I1475" s="167" t="str">
        <f>IF('Lineær programmering opg 4'!$D$8=0,"-",'Lineær programmering opg 4'!$G$8)</f>
        <v>-</v>
      </c>
      <c r="J1475" s="295">
        <f>A1475*'Lineær programmering opg 4'!$C$11+Datatabel!C1475*'Lineær programmering opg 4'!$D$11</f>
        <v>31065.599999999224</v>
      </c>
      <c r="K1475" s="9">
        <f t="shared" si="112"/>
        <v>0</v>
      </c>
      <c r="L1475" s="9">
        <f t="shared" si="113"/>
        <v>0</v>
      </c>
    </row>
    <row r="1476" spans="1:12" ht="15" x14ac:dyDescent="0.25">
      <c r="A1476" s="167">
        <f t="shared" ref="A1476:A1539" si="116">$A$3*B1476</f>
        <v>204.64800000000389</v>
      </c>
      <c r="B1476" s="325">
        <f t="shared" si="114"/>
        <v>0.85270000000001622</v>
      </c>
      <c r="C1476" s="167">
        <f t="shared" si="115"/>
        <v>70.70399999999222</v>
      </c>
      <c r="D1476" s="167">
        <f>IF('Lineær programmering opg 4'!$M$4=0,"-",(-A1476+'Lineær programmering opg 4'!$M$4)/'Lineær programmering opg 4'!$K$4*-1)</f>
        <v>70.70399999999222</v>
      </c>
      <c r="E1476" s="167">
        <f>IF('Lineær programmering opg 4'!$M$5=0,"-",(-A1476+'Lineær programmering opg 4'!$M$5)/'Lineær programmering opg 4'!$K$5*-1)</f>
        <v>146.51399999999708</v>
      </c>
      <c r="F1476" s="167" t="str">
        <f>IF('Lineær programmering opg 4'!$E$6=0,"-",(-A1476+'Lineær programmering opg 4'!$M$6)/'Lineær programmering opg 4'!$K$6*-1)</f>
        <v>-</v>
      </c>
      <c r="G1476" s="167" t="str">
        <f>IF('Lineær programmering opg 4'!$D$7=0,"-",((-A1476+'Lineær programmering opg 4'!$M$7)/'Lineær programmering opg 4'!$K$7)*-1)</f>
        <v>-</v>
      </c>
      <c r="H1476" s="167" t="str">
        <f>IF('Lineær programmering opg 4'!$C$8=0,"-",((-A1476+'Lineær programmering opg 4'!$M$8)/'Lineær programmering opg 4'!$K$8)*-1)</f>
        <v>-</v>
      </c>
      <c r="I1476" s="167" t="str">
        <f>IF('Lineær programmering opg 4'!$D$8=0,"-",'Lineær programmering opg 4'!$G$8)</f>
        <v>-</v>
      </c>
      <c r="J1476" s="295">
        <f>A1476*'Lineær programmering opg 4'!$C$11+Datatabel!C1476*'Lineær programmering opg 4'!$D$11</f>
        <v>31070.399999999223</v>
      </c>
      <c r="K1476" s="9">
        <f t="shared" ref="K1476:K1539" si="117">IF($J$10004=J1476,A1476,0)</f>
        <v>0</v>
      </c>
      <c r="L1476" s="9">
        <f t="shared" ref="L1476:L1539" si="118">IF(J1476=$J$10004,C1476,0)</f>
        <v>0</v>
      </c>
    </row>
    <row r="1477" spans="1:12" ht="15" x14ac:dyDescent="0.25">
      <c r="A1477" s="167">
        <f t="shared" si="116"/>
        <v>204.62400000000389</v>
      </c>
      <c r="B1477" s="325">
        <f t="shared" ref="B1477:B1540" si="119">B1476-0.01%</f>
        <v>0.85260000000001623</v>
      </c>
      <c r="C1477" s="167">
        <f t="shared" si="115"/>
        <v>70.751999999992222</v>
      </c>
      <c r="D1477" s="167">
        <f>IF('Lineær programmering opg 4'!$M$4=0,"-",(-A1477+'Lineær programmering opg 4'!$M$4)/'Lineær programmering opg 4'!$K$4*-1)</f>
        <v>70.751999999992222</v>
      </c>
      <c r="E1477" s="167">
        <f>IF('Lineær programmering opg 4'!$M$5=0,"-",(-A1477+'Lineær programmering opg 4'!$M$5)/'Lineær programmering opg 4'!$K$5*-1)</f>
        <v>146.53199999999708</v>
      </c>
      <c r="F1477" s="167" t="str">
        <f>IF('Lineær programmering opg 4'!$E$6=0,"-",(-A1477+'Lineær programmering opg 4'!$M$6)/'Lineær programmering opg 4'!$K$6*-1)</f>
        <v>-</v>
      </c>
      <c r="G1477" s="167" t="str">
        <f>IF('Lineær programmering opg 4'!$D$7=0,"-",((-A1477+'Lineær programmering opg 4'!$M$7)/'Lineær programmering opg 4'!$K$7)*-1)</f>
        <v>-</v>
      </c>
      <c r="H1477" s="167" t="str">
        <f>IF('Lineær programmering opg 4'!$C$8=0,"-",((-A1477+'Lineær programmering opg 4'!$M$8)/'Lineær programmering opg 4'!$K$8)*-1)</f>
        <v>-</v>
      </c>
      <c r="I1477" s="167" t="str">
        <f>IF('Lineær programmering opg 4'!$D$8=0,"-",'Lineær programmering opg 4'!$G$8)</f>
        <v>-</v>
      </c>
      <c r="J1477" s="295">
        <f>A1477*'Lineær programmering opg 4'!$C$11+Datatabel!C1477*'Lineær programmering opg 4'!$D$11</f>
        <v>31075.199999999219</v>
      </c>
      <c r="K1477" s="9">
        <f t="shared" si="117"/>
        <v>0</v>
      </c>
      <c r="L1477" s="9">
        <f t="shared" si="118"/>
        <v>0</v>
      </c>
    </row>
    <row r="1478" spans="1:12" ht="15" x14ac:dyDescent="0.25">
      <c r="A1478" s="167">
        <f t="shared" si="116"/>
        <v>204.60000000000389</v>
      </c>
      <c r="B1478" s="325">
        <f t="shared" si="119"/>
        <v>0.85250000000001624</v>
      </c>
      <c r="C1478" s="167">
        <f t="shared" si="115"/>
        <v>70.799999999992224</v>
      </c>
      <c r="D1478" s="167">
        <f>IF('Lineær programmering opg 4'!$M$4=0,"-",(-A1478+'Lineær programmering opg 4'!$M$4)/'Lineær programmering opg 4'!$K$4*-1)</f>
        <v>70.799999999992224</v>
      </c>
      <c r="E1478" s="167">
        <f>IF('Lineær programmering opg 4'!$M$5=0,"-",(-A1478+'Lineær programmering opg 4'!$M$5)/'Lineær programmering opg 4'!$K$5*-1)</f>
        <v>146.54999999999708</v>
      </c>
      <c r="F1478" s="167" t="str">
        <f>IF('Lineær programmering opg 4'!$E$6=0,"-",(-A1478+'Lineær programmering opg 4'!$M$6)/'Lineær programmering opg 4'!$K$6*-1)</f>
        <v>-</v>
      </c>
      <c r="G1478" s="167" t="str">
        <f>IF('Lineær programmering opg 4'!$D$7=0,"-",((-A1478+'Lineær programmering opg 4'!$M$7)/'Lineær programmering opg 4'!$K$7)*-1)</f>
        <v>-</v>
      </c>
      <c r="H1478" s="167" t="str">
        <f>IF('Lineær programmering opg 4'!$C$8=0,"-",((-A1478+'Lineær programmering opg 4'!$M$8)/'Lineær programmering opg 4'!$K$8)*-1)</f>
        <v>-</v>
      </c>
      <c r="I1478" s="167" t="str">
        <f>IF('Lineær programmering opg 4'!$D$8=0,"-",'Lineær programmering opg 4'!$G$8)</f>
        <v>-</v>
      </c>
      <c r="J1478" s="295">
        <f>A1478*'Lineær programmering opg 4'!$C$11+Datatabel!C1478*'Lineær programmering opg 4'!$D$11</f>
        <v>31079.999999999221</v>
      </c>
      <c r="K1478" s="9">
        <f t="shared" si="117"/>
        <v>0</v>
      </c>
      <c r="L1478" s="9">
        <f t="shared" si="118"/>
        <v>0</v>
      </c>
    </row>
    <row r="1479" spans="1:12" ht="15" x14ac:dyDescent="0.25">
      <c r="A1479" s="167">
        <f t="shared" si="116"/>
        <v>204.57600000000389</v>
      </c>
      <c r="B1479" s="325">
        <f t="shared" si="119"/>
        <v>0.85240000000001626</v>
      </c>
      <c r="C1479" s="167">
        <f t="shared" si="115"/>
        <v>70.847999999992226</v>
      </c>
      <c r="D1479" s="167">
        <f>IF('Lineær programmering opg 4'!$M$4=0,"-",(-A1479+'Lineær programmering opg 4'!$M$4)/'Lineær programmering opg 4'!$K$4*-1)</f>
        <v>70.847999999992226</v>
      </c>
      <c r="E1479" s="167">
        <f>IF('Lineær programmering opg 4'!$M$5=0,"-",(-A1479+'Lineær programmering opg 4'!$M$5)/'Lineær programmering opg 4'!$K$5*-1)</f>
        <v>146.56799999999708</v>
      </c>
      <c r="F1479" s="167" t="str">
        <f>IF('Lineær programmering opg 4'!$E$6=0,"-",(-A1479+'Lineær programmering opg 4'!$M$6)/'Lineær programmering opg 4'!$K$6*-1)</f>
        <v>-</v>
      </c>
      <c r="G1479" s="167" t="str">
        <f>IF('Lineær programmering opg 4'!$D$7=0,"-",((-A1479+'Lineær programmering opg 4'!$M$7)/'Lineær programmering opg 4'!$K$7)*-1)</f>
        <v>-</v>
      </c>
      <c r="H1479" s="167" t="str">
        <f>IF('Lineær programmering opg 4'!$C$8=0,"-",((-A1479+'Lineær programmering opg 4'!$M$8)/'Lineær programmering opg 4'!$K$8)*-1)</f>
        <v>-</v>
      </c>
      <c r="I1479" s="167" t="str">
        <f>IF('Lineær programmering opg 4'!$D$8=0,"-",'Lineær programmering opg 4'!$G$8)</f>
        <v>-</v>
      </c>
      <c r="J1479" s="295">
        <f>A1479*'Lineær programmering opg 4'!$C$11+Datatabel!C1479*'Lineær programmering opg 4'!$D$11</f>
        <v>31084.799999999221</v>
      </c>
      <c r="K1479" s="9">
        <f t="shared" si="117"/>
        <v>0</v>
      </c>
      <c r="L1479" s="9">
        <f t="shared" si="118"/>
        <v>0</v>
      </c>
    </row>
    <row r="1480" spans="1:12" ht="15" x14ac:dyDescent="0.25">
      <c r="A1480" s="167">
        <f t="shared" si="116"/>
        <v>204.55200000000391</v>
      </c>
      <c r="B1480" s="325">
        <f t="shared" si="119"/>
        <v>0.85230000000001627</v>
      </c>
      <c r="C1480" s="167">
        <f t="shared" si="115"/>
        <v>70.895999999992171</v>
      </c>
      <c r="D1480" s="167">
        <f>IF('Lineær programmering opg 4'!$M$4=0,"-",(-A1480+'Lineær programmering opg 4'!$M$4)/'Lineær programmering opg 4'!$K$4*-1)</f>
        <v>70.895999999992171</v>
      </c>
      <c r="E1480" s="167">
        <f>IF('Lineær programmering opg 4'!$M$5=0,"-",(-A1480+'Lineær programmering opg 4'!$M$5)/'Lineær programmering opg 4'!$K$5*-1)</f>
        <v>146.58599999999709</v>
      </c>
      <c r="F1480" s="167" t="str">
        <f>IF('Lineær programmering opg 4'!$E$6=0,"-",(-A1480+'Lineær programmering opg 4'!$M$6)/'Lineær programmering opg 4'!$K$6*-1)</f>
        <v>-</v>
      </c>
      <c r="G1480" s="167" t="str">
        <f>IF('Lineær programmering opg 4'!$D$7=0,"-",((-A1480+'Lineær programmering opg 4'!$M$7)/'Lineær programmering opg 4'!$K$7)*-1)</f>
        <v>-</v>
      </c>
      <c r="H1480" s="167" t="str">
        <f>IF('Lineær programmering opg 4'!$C$8=0,"-",((-A1480+'Lineær programmering opg 4'!$M$8)/'Lineær programmering opg 4'!$K$8)*-1)</f>
        <v>-</v>
      </c>
      <c r="I1480" s="167" t="str">
        <f>IF('Lineær programmering opg 4'!$D$8=0,"-",'Lineær programmering opg 4'!$G$8)</f>
        <v>-</v>
      </c>
      <c r="J1480" s="295">
        <f>A1480*'Lineær programmering opg 4'!$C$11+Datatabel!C1480*'Lineær programmering opg 4'!$D$11</f>
        <v>31089.599999999216</v>
      </c>
      <c r="K1480" s="9">
        <f t="shared" si="117"/>
        <v>0</v>
      </c>
      <c r="L1480" s="9">
        <f t="shared" si="118"/>
        <v>0</v>
      </c>
    </row>
    <row r="1481" spans="1:12" ht="15" x14ac:dyDescent="0.25">
      <c r="A1481" s="167">
        <f t="shared" si="116"/>
        <v>204.52800000000391</v>
      </c>
      <c r="B1481" s="325">
        <f t="shared" si="119"/>
        <v>0.85220000000001628</v>
      </c>
      <c r="C1481" s="167">
        <f t="shared" si="115"/>
        <v>70.943999999992172</v>
      </c>
      <c r="D1481" s="167">
        <f>IF('Lineær programmering opg 4'!$M$4=0,"-",(-A1481+'Lineær programmering opg 4'!$M$4)/'Lineær programmering opg 4'!$K$4*-1)</f>
        <v>70.943999999992172</v>
      </c>
      <c r="E1481" s="167">
        <f>IF('Lineær programmering opg 4'!$M$5=0,"-",(-A1481+'Lineær programmering opg 4'!$M$5)/'Lineær programmering opg 4'!$K$5*-1)</f>
        <v>146.60399999999709</v>
      </c>
      <c r="F1481" s="167" t="str">
        <f>IF('Lineær programmering opg 4'!$E$6=0,"-",(-A1481+'Lineær programmering opg 4'!$M$6)/'Lineær programmering opg 4'!$K$6*-1)</f>
        <v>-</v>
      </c>
      <c r="G1481" s="167" t="str">
        <f>IF('Lineær programmering opg 4'!$D$7=0,"-",((-A1481+'Lineær programmering opg 4'!$M$7)/'Lineær programmering opg 4'!$K$7)*-1)</f>
        <v>-</v>
      </c>
      <c r="H1481" s="167" t="str">
        <f>IF('Lineær programmering opg 4'!$C$8=0,"-",((-A1481+'Lineær programmering opg 4'!$M$8)/'Lineær programmering opg 4'!$K$8)*-1)</f>
        <v>-</v>
      </c>
      <c r="I1481" s="167" t="str">
        <f>IF('Lineær programmering opg 4'!$D$8=0,"-",'Lineær programmering opg 4'!$G$8)</f>
        <v>-</v>
      </c>
      <c r="J1481" s="295">
        <f>A1481*'Lineær programmering opg 4'!$C$11+Datatabel!C1481*'Lineær programmering opg 4'!$D$11</f>
        <v>31094.399999999216</v>
      </c>
      <c r="K1481" s="9">
        <f t="shared" si="117"/>
        <v>0</v>
      </c>
      <c r="L1481" s="9">
        <f t="shared" si="118"/>
        <v>0</v>
      </c>
    </row>
    <row r="1482" spans="1:12" ht="15" x14ac:dyDescent="0.25">
      <c r="A1482" s="167">
        <f t="shared" si="116"/>
        <v>204.50400000000391</v>
      </c>
      <c r="B1482" s="325">
        <f t="shared" si="119"/>
        <v>0.85210000000001629</v>
      </c>
      <c r="C1482" s="167">
        <f t="shared" si="115"/>
        <v>70.991999999992174</v>
      </c>
      <c r="D1482" s="167">
        <f>IF('Lineær programmering opg 4'!$M$4=0,"-",(-A1482+'Lineær programmering opg 4'!$M$4)/'Lineær programmering opg 4'!$K$4*-1)</f>
        <v>70.991999999992174</v>
      </c>
      <c r="E1482" s="167">
        <f>IF('Lineær programmering opg 4'!$M$5=0,"-",(-A1482+'Lineær programmering opg 4'!$M$5)/'Lineær programmering opg 4'!$K$5*-1)</f>
        <v>146.62199999999709</v>
      </c>
      <c r="F1482" s="167" t="str">
        <f>IF('Lineær programmering opg 4'!$E$6=0,"-",(-A1482+'Lineær programmering opg 4'!$M$6)/'Lineær programmering opg 4'!$K$6*-1)</f>
        <v>-</v>
      </c>
      <c r="G1482" s="167" t="str">
        <f>IF('Lineær programmering opg 4'!$D$7=0,"-",((-A1482+'Lineær programmering opg 4'!$M$7)/'Lineær programmering opg 4'!$K$7)*-1)</f>
        <v>-</v>
      </c>
      <c r="H1482" s="167" t="str">
        <f>IF('Lineær programmering opg 4'!$C$8=0,"-",((-A1482+'Lineær programmering opg 4'!$M$8)/'Lineær programmering opg 4'!$K$8)*-1)</f>
        <v>-</v>
      </c>
      <c r="I1482" s="167" t="str">
        <f>IF('Lineær programmering opg 4'!$D$8=0,"-",'Lineær programmering opg 4'!$G$8)</f>
        <v>-</v>
      </c>
      <c r="J1482" s="295">
        <f>A1482*'Lineær programmering opg 4'!$C$11+Datatabel!C1482*'Lineær programmering opg 4'!$D$11</f>
        <v>31099.199999999219</v>
      </c>
      <c r="K1482" s="9">
        <f t="shared" si="117"/>
        <v>0</v>
      </c>
      <c r="L1482" s="9">
        <f t="shared" si="118"/>
        <v>0</v>
      </c>
    </row>
    <row r="1483" spans="1:12" ht="15" x14ac:dyDescent="0.25">
      <c r="A1483" s="167">
        <f t="shared" si="116"/>
        <v>204.48000000000391</v>
      </c>
      <c r="B1483" s="325">
        <f t="shared" si="119"/>
        <v>0.8520000000000163</v>
      </c>
      <c r="C1483" s="167">
        <f t="shared" si="115"/>
        <v>71.039999999992176</v>
      </c>
      <c r="D1483" s="167">
        <f>IF('Lineær programmering opg 4'!$M$4=0,"-",(-A1483+'Lineær programmering opg 4'!$M$4)/'Lineær programmering opg 4'!$K$4*-1)</f>
        <v>71.039999999992176</v>
      </c>
      <c r="E1483" s="167">
        <f>IF('Lineær programmering opg 4'!$M$5=0,"-",(-A1483+'Lineær programmering opg 4'!$M$5)/'Lineær programmering opg 4'!$K$5*-1)</f>
        <v>146.63999999999709</v>
      </c>
      <c r="F1483" s="167" t="str">
        <f>IF('Lineær programmering opg 4'!$E$6=0,"-",(-A1483+'Lineær programmering opg 4'!$M$6)/'Lineær programmering opg 4'!$K$6*-1)</f>
        <v>-</v>
      </c>
      <c r="G1483" s="167" t="str">
        <f>IF('Lineær programmering opg 4'!$D$7=0,"-",((-A1483+'Lineær programmering opg 4'!$M$7)/'Lineær programmering opg 4'!$K$7)*-1)</f>
        <v>-</v>
      </c>
      <c r="H1483" s="167" t="str">
        <f>IF('Lineær programmering opg 4'!$C$8=0,"-",((-A1483+'Lineær programmering opg 4'!$M$8)/'Lineær programmering opg 4'!$K$8)*-1)</f>
        <v>-</v>
      </c>
      <c r="I1483" s="167" t="str">
        <f>IF('Lineær programmering opg 4'!$D$8=0,"-",'Lineær programmering opg 4'!$G$8)</f>
        <v>-</v>
      </c>
      <c r="J1483" s="295">
        <f>A1483*'Lineær programmering opg 4'!$C$11+Datatabel!C1483*'Lineær programmering opg 4'!$D$11</f>
        <v>31103.999999999221</v>
      </c>
      <c r="K1483" s="9">
        <f t="shared" si="117"/>
        <v>0</v>
      </c>
      <c r="L1483" s="9">
        <f t="shared" si="118"/>
        <v>0</v>
      </c>
    </row>
    <row r="1484" spans="1:12" ht="15" x14ac:dyDescent="0.25">
      <c r="A1484" s="167">
        <f t="shared" si="116"/>
        <v>204.45600000000391</v>
      </c>
      <c r="B1484" s="325">
        <f t="shared" si="119"/>
        <v>0.85190000000001631</v>
      </c>
      <c r="C1484" s="167">
        <f t="shared" si="115"/>
        <v>71.087999999992178</v>
      </c>
      <c r="D1484" s="167">
        <f>IF('Lineær programmering opg 4'!$M$4=0,"-",(-A1484+'Lineær programmering opg 4'!$M$4)/'Lineær programmering opg 4'!$K$4*-1)</f>
        <v>71.087999999992178</v>
      </c>
      <c r="E1484" s="167">
        <f>IF('Lineær programmering opg 4'!$M$5=0,"-",(-A1484+'Lineær programmering opg 4'!$M$5)/'Lineær programmering opg 4'!$K$5*-1)</f>
        <v>146.65799999999709</v>
      </c>
      <c r="F1484" s="167" t="str">
        <f>IF('Lineær programmering opg 4'!$E$6=0,"-",(-A1484+'Lineær programmering opg 4'!$M$6)/'Lineær programmering opg 4'!$K$6*-1)</f>
        <v>-</v>
      </c>
      <c r="G1484" s="167" t="str">
        <f>IF('Lineær programmering opg 4'!$D$7=0,"-",((-A1484+'Lineær programmering opg 4'!$M$7)/'Lineær programmering opg 4'!$K$7)*-1)</f>
        <v>-</v>
      </c>
      <c r="H1484" s="167" t="str">
        <f>IF('Lineær programmering opg 4'!$C$8=0,"-",((-A1484+'Lineær programmering opg 4'!$M$8)/'Lineær programmering opg 4'!$K$8)*-1)</f>
        <v>-</v>
      </c>
      <c r="I1484" s="167" t="str">
        <f>IF('Lineær programmering opg 4'!$D$8=0,"-",'Lineær programmering opg 4'!$G$8)</f>
        <v>-</v>
      </c>
      <c r="J1484" s="295">
        <f>A1484*'Lineær programmering opg 4'!$C$11+Datatabel!C1484*'Lineær programmering opg 4'!$D$11</f>
        <v>31108.799999999217</v>
      </c>
      <c r="K1484" s="9">
        <f t="shared" si="117"/>
        <v>0</v>
      </c>
      <c r="L1484" s="9">
        <f t="shared" si="118"/>
        <v>0</v>
      </c>
    </row>
    <row r="1485" spans="1:12" ht="15" x14ac:dyDescent="0.25">
      <c r="A1485" s="167">
        <f t="shared" si="116"/>
        <v>204.43200000000391</v>
      </c>
      <c r="B1485" s="325">
        <f t="shared" si="119"/>
        <v>0.85180000000001632</v>
      </c>
      <c r="C1485" s="167">
        <f t="shared" si="115"/>
        <v>71.13599999999218</v>
      </c>
      <c r="D1485" s="167">
        <f>IF('Lineær programmering opg 4'!$M$4=0,"-",(-A1485+'Lineær programmering opg 4'!$M$4)/'Lineær programmering opg 4'!$K$4*-1)</f>
        <v>71.13599999999218</v>
      </c>
      <c r="E1485" s="167">
        <f>IF('Lineær programmering opg 4'!$M$5=0,"-",(-A1485+'Lineær programmering opg 4'!$M$5)/'Lineær programmering opg 4'!$K$5*-1)</f>
        <v>146.67599999999709</v>
      </c>
      <c r="F1485" s="167" t="str">
        <f>IF('Lineær programmering opg 4'!$E$6=0,"-",(-A1485+'Lineær programmering opg 4'!$M$6)/'Lineær programmering opg 4'!$K$6*-1)</f>
        <v>-</v>
      </c>
      <c r="G1485" s="167" t="str">
        <f>IF('Lineær programmering opg 4'!$D$7=0,"-",((-A1485+'Lineær programmering opg 4'!$M$7)/'Lineær programmering opg 4'!$K$7)*-1)</f>
        <v>-</v>
      </c>
      <c r="H1485" s="167" t="str">
        <f>IF('Lineær programmering opg 4'!$C$8=0,"-",((-A1485+'Lineær programmering opg 4'!$M$8)/'Lineær programmering opg 4'!$K$8)*-1)</f>
        <v>-</v>
      </c>
      <c r="I1485" s="167" t="str">
        <f>IF('Lineær programmering opg 4'!$D$8=0,"-",'Lineær programmering opg 4'!$G$8)</f>
        <v>-</v>
      </c>
      <c r="J1485" s="295">
        <f>A1485*'Lineær programmering opg 4'!$C$11+Datatabel!C1485*'Lineær programmering opg 4'!$D$11</f>
        <v>31113.599999999216</v>
      </c>
      <c r="K1485" s="9">
        <f t="shared" si="117"/>
        <v>0</v>
      </c>
      <c r="L1485" s="9">
        <f t="shared" si="118"/>
        <v>0</v>
      </c>
    </row>
    <row r="1486" spans="1:12" ht="15" x14ac:dyDescent="0.25">
      <c r="A1486" s="167">
        <f t="shared" si="116"/>
        <v>204.40800000000391</v>
      </c>
      <c r="B1486" s="325">
        <f t="shared" si="119"/>
        <v>0.85170000000001633</v>
      </c>
      <c r="C1486" s="167">
        <f t="shared" si="115"/>
        <v>71.183999999992182</v>
      </c>
      <c r="D1486" s="167">
        <f>IF('Lineær programmering opg 4'!$M$4=0,"-",(-A1486+'Lineær programmering opg 4'!$M$4)/'Lineær programmering opg 4'!$K$4*-1)</f>
        <v>71.183999999992182</v>
      </c>
      <c r="E1486" s="167">
        <f>IF('Lineær programmering opg 4'!$M$5=0,"-",(-A1486+'Lineær programmering opg 4'!$M$5)/'Lineær programmering opg 4'!$K$5*-1)</f>
        <v>146.69399999999709</v>
      </c>
      <c r="F1486" s="167" t="str">
        <f>IF('Lineær programmering opg 4'!$E$6=0,"-",(-A1486+'Lineær programmering opg 4'!$M$6)/'Lineær programmering opg 4'!$K$6*-1)</f>
        <v>-</v>
      </c>
      <c r="G1486" s="167" t="str">
        <f>IF('Lineær programmering opg 4'!$D$7=0,"-",((-A1486+'Lineær programmering opg 4'!$M$7)/'Lineær programmering opg 4'!$K$7)*-1)</f>
        <v>-</v>
      </c>
      <c r="H1486" s="167" t="str">
        <f>IF('Lineær programmering opg 4'!$C$8=0,"-",((-A1486+'Lineær programmering opg 4'!$M$8)/'Lineær programmering opg 4'!$K$8)*-1)</f>
        <v>-</v>
      </c>
      <c r="I1486" s="167" t="str">
        <f>IF('Lineær programmering opg 4'!$D$8=0,"-",'Lineær programmering opg 4'!$G$8)</f>
        <v>-</v>
      </c>
      <c r="J1486" s="295">
        <f>A1486*'Lineær programmering opg 4'!$C$11+Datatabel!C1486*'Lineær programmering opg 4'!$D$11</f>
        <v>31118.399999999219</v>
      </c>
      <c r="K1486" s="9">
        <f t="shared" si="117"/>
        <v>0</v>
      </c>
      <c r="L1486" s="9">
        <f t="shared" si="118"/>
        <v>0</v>
      </c>
    </row>
    <row r="1487" spans="1:12" ht="15" x14ac:dyDescent="0.25">
      <c r="A1487" s="167">
        <f t="shared" si="116"/>
        <v>204.38400000000394</v>
      </c>
      <c r="B1487" s="325">
        <f t="shared" si="119"/>
        <v>0.85160000000001634</v>
      </c>
      <c r="C1487" s="167">
        <f t="shared" si="115"/>
        <v>71.231999999992127</v>
      </c>
      <c r="D1487" s="167">
        <f>IF('Lineær programmering opg 4'!$M$4=0,"-",(-A1487+'Lineær programmering opg 4'!$M$4)/'Lineær programmering opg 4'!$K$4*-1)</f>
        <v>71.231999999992127</v>
      </c>
      <c r="E1487" s="167">
        <f>IF('Lineær programmering opg 4'!$M$5=0,"-",(-A1487+'Lineær programmering opg 4'!$M$5)/'Lineær programmering opg 4'!$K$5*-1)</f>
        <v>146.71199999999706</v>
      </c>
      <c r="F1487" s="167" t="str">
        <f>IF('Lineær programmering opg 4'!$E$6=0,"-",(-A1487+'Lineær programmering opg 4'!$M$6)/'Lineær programmering opg 4'!$K$6*-1)</f>
        <v>-</v>
      </c>
      <c r="G1487" s="167" t="str">
        <f>IF('Lineær programmering opg 4'!$D$7=0,"-",((-A1487+'Lineær programmering opg 4'!$M$7)/'Lineær programmering opg 4'!$K$7)*-1)</f>
        <v>-</v>
      </c>
      <c r="H1487" s="167" t="str">
        <f>IF('Lineær programmering opg 4'!$C$8=0,"-",((-A1487+'Lineær programmering opg 4'!$M$8)/'Lineær programmering opg 4'!$K$8)*-1)</f>
        <v>-</v>
      </c>
      <c r="I1487" s="167" t="str">
        <f>IF('Lineær programmering opg 4'!$D$8=0,"-",'Lineær programmering opg 4'!$G$8)</f>
        <v>-</v>
      </c>
      <c r="J1487" s="295">
        <f>A1487*'Lineær programmering opg 4'!$C$11+Datatabel!C1487*'Lineær programmering opg 4'!$D$11</f>
        <v>31123.199999999211</v>
      </c>
      <c r="K1487" s="9">
        <f t="shared" si="117"/>
        <v>0</v>
      </c>
      <c r="L1487" s="9">
        <f t="shared" si="118"/>
        <v>0</v>
      </c>
    </row>
    <row r="1488" spans="1:12" ht="15" x14ac:dyDescent="0.25">
      <c r="A1488" s="167">
        <f t="shared" si="116"/>
        <v>204.36000000000394</v>
      </c>
      <c r="B1488" s="325">
        <f t="shared" si="119"/>
        <v>0.85150000000001635</v>
      </c>
      <c r="C1488" s="167">
        <f t="shared" si="115"/>
        <v>71.279999999992128</v>
      </c>
      <c r="D1488" s="167">
        <f>IF('Lineær programmering opg 4'!$M$4=0,"-",(-A1488+'Lineær programmering opg 4'!$M$4)/'Lineær programmering opg 4'!$K$4*-1)</f>
        <v>71.279999999992128</v>
      </c>
      <c r="E1488" s="167">
        <f>IF('Lineær programmering opg 4'!$M$5=0,"-",(-A1488+'Lineær programmering opg 4'!$M$5)/'Lineær programmering opg 4'!$K$5*-1)</f>
        <v>146.72999999999706</v>
      </c>
      <c r="F1488" s="167" t="str">
        <f>IF('Lineær programmering opg 4'!$E$6=0,"-",(-A1488+'Lineær programmering opg 4'!$M$6)/'Lineær programmering opg 4'!$K$6*-1)</f>
        <v>-</v>
      </c>
      <c r="G1488" s="167" t="str">
        <f>IF('Lineær programmering opg 4'!$D$7=0,"-",((-A1488+'Lineær programmering opg 4'!$M$7)/'Lineær programmering opg 4'!$K$7)*-1)</f>
        <v>-</v>
      </c>
      <c r="H1488" s="167" t="str">
        <f>IF('Lineær programmering opg 4'!$C$8=0,"-",((-A1488+'Lineær programmering opg 4'!$M$8)/'Lineær programmering opg 4'!$K$8)*-1)</f>
        <v>-</v>
      </c>
      <c r="I1488" s="167" t="str">
        <f>IF('Lineær programmering opg 4'!$D$8=0,"-",'Lineær programmering opg 4'!$G$8)</f>
        <v>-</v>
      </c>
      <c r="J1488" s="295">
        <f>A1488*'Lineær programmering opg 4'!$C$11+Datatabel!C1488*'Lineær programmering opg 4'!$D$11</f>
        <v>31127.999999999214</v>
      </c>
      <c r="K1488" s="9">
        <f t="shared" si="117"/>
        <v>0</v>
      </c>
      <c r="L1488" s="9">
        <f t="shared" si="118"/>
        <v>0</v>
      </c>
    </row>
    <row r="1489" spans="1:12" ht="15" x14ac:dyDescent="0.25">
      <c r="A1489" s="167">
        <f t="shared" si="116"/>
        <v>204.33600000000393</v>
      </c>
      <c r="B1489" s="325">
        <f t="shared" si="119"/>
        <v>0.85140000000001637</v>
      </c>
      <c r="C1489" s="167">
        <f t="shared" si="115"/>
        <v>71.32799999999213</v>
      </c>
      <c r="D1489" s="167">
        <f>IF('Lineær programmering opg 4'!$M$4=0,"-",(-A1489+'Lineær programmering opg 4'!$M$4)/'Lineær programmering opg 4'!$K$4*-1)</f>
        <v>71.32799999999213</v>
      </c>
      <c r="E1489" s="167">
        <f>IF('Lineær programmering opg 4'!$M$5=0,"-",(-A1489+'Lineær programmering opg 4'!$M$5)/'Lineær programmering opg 4'!$K$5*-1)</f>
        <v>146.74799999999706</v>
      </c>
      <c r="F1489" s="167" t="str">
        <f>IF('Lineær programmering opg 4'!$E$6=0,"-",(-A1489+'Lineær programmering opg 4'!$M$6)/'Lineær programmering opg 4'!$K$6*-1)</f>
        <v>-</v>
      </c>
      <c r="G1489" s="167" t="str">
        <f>IF('Lineær programmering opg 4'!$D$7=0,"-",((-A1489+'Lineær programmering opg 4'!$M$7)/'Lineær programmering opg 4'!$K$7)*-1)</f>
        <v>-</v>
      </c>
      <c r="H1489" s="167" t="str">
        <f>IF('Lineær programmering opg 4'!$C$8=0,"-",((-A1489+'Lineær programmering opg 4'!$M$8)/'Lineær programmering opg 4'!$K$8)*-1)</f>
        <v>-</v>
      </c>
      <c r="I1489" s="167" t="str">
        <f>IF('Lineær programmering opg 4'!$D$8=0,"-",'Lineær programmering opg 4'!$G$8)</f>
        <v>-</v>
      </c>
      <c r="J1489" s="295">
        <f>A1489*'Lineær programmering opg 4'!$C$11+Datatabel!C1489*'Lineær programmering opg 4'!$D$11</f>
        <v>31132.799999999217</v>
      </c>
      <c r="K1489" s="9">
        <f t="shared" si="117"/>
        <v>0</v>
      </c>
      <c r="L1489" s="9">
        <f t="shared" si="118"/>
        <v>0</v>
      </c>
    </row>
    <row r="1490" spans="1:12" ht="15" x14ac:dyDescent="0.25">
      <c r="A1490" s="167">
        <f t="shared" si="116"/>
        <v>204.31200000000393</v>
      </c>
      <c r="B1490" s="325">
        <f t="shared" si="119"/>
        <v>0.85130000000001638</v>
      </c>
      <c r="C1490" s="167">
        <f t="shared" si="115"/>
        <v>71.375999999992132</v>
      </c>
      <c r="D1490" s="167">
        <f>IF('Lineær programmering opg 4'!$M$4=0,"-",(-A1490+'Lineær programmering opg 4'!$M$4)/'Lineær programmering opg 4'!$K$4*-1)</f>
        <v>71.375999999992132</v>
      </c>
      <c r="E1490" s="167">
        <f>IF('Lineær programmering opg 4'!$M$5=0,"-",(-A1490+'Lineær programmering opg 4'!$M$5)/'Lineær programmering opg 4'!$K$5*-1)</f>
        <v>146.76599999999706</v>
      </c>
      <c r="F1490" s="167" t="str">
        <f>IF('Lineær programmering opg 4'!$E$6=0,"-",(-A1490+'Lineær programmering opg 4'!$M$6)/'Lineær programmering opg 4'!$K$6*-1)</f>
        <v>-</v>
      </c>
      <c r="G1490" s="167" t="str">
        <f>IF('Lineær programmering opg 4'!$D$7=0,"-",((-A1490+'Lineær programmering opg 4'!$M$7)/'Lineær programmering opg 4'!$K$7)*-1)</f>
        <v>-</v>
      </c>
      <c r="H1490" s="167" t="str">
        <f>IF('Lineær programmering opg 4'!$C$8=0,"-",((-A1490+'Lineær programmering opg 4'!$M$8)/'Lineær programmering opg 4'!$K$8)*-1)</f>
        <v>-</v>
      </c>
      <c r="I1490" s="167" t="str">
        <f>IF('Lineær programmering opg 4'!$D$8=0,"-",'Lineær programmering opg 4'!$G$8)</f>
        <v>-</v>
      </c>
      <c r="J1490" s="295">
        <f>A1490*'Lineær programmering opg 4'!$C$11+Datatabel!C1490*'Lineær programmering opg 4'!$D$11</f>
        <v>31137.599999999213</v>
      </c>
      <c r="K1490" s="9">
        <f t="shared" si="117"/>
        <v>0</v>
      </c>
      <c r="L1490" s="9">
        <f t="shared" si="118"/>
        <v>0</v>
      </c>
    </row>
    <row r="1491" spans="1:12" ht="15" x14ac:dyDescent="0.25">
      <c r="A1491" s="167">
        <f t="shared" si="116"/>
        <v>204.28800000000393</v>
      </c>
      <c r="B1491" s="325">
        <f t="shared" si="119"/>
        <v>0.85120000000001639</v>
      </c>
      <c r="C1491" s="167">
        <f t="shared" si="115"/>
        <v>71.423999999992134</v>
      </c>
      <c r="D1491" s="167">
        <f>IF('Lineær programmering opg 4'!$M$4=0,"-",(-A1491+'Lineær programmering opg 4'!$M$4)/'Lineær programmering opg 4'!$K$4*-1)</f>
        <v>71.423999999992134</v>
      </c>
      <c r="E1491" s="167">
        <f>IF('Lineær programmering opg 4'!$M$5=0,"-",(-A1491+'Lineær programmering opg 4'!$M$5)/'Lineær programmering opg 4'!$K$5*-1)</f>
        <v>146.78399999999706</v>
      </c>
      <c r="F1491" s="167" t="str">
        <f>IF('Lineær programmering opg 4'!$E$6=0,"-",(-A1491+'Lineær programmering opg 4'!$M$6)/'Lineær programmering opg 4'!$K$6*-1)</f>
        <v>-</v>
      </c>
      <c r="G1491" s="167" t="str">
        <f>IF('Lineær programmering opg 4'!$D$7=0,"-",((-A1491+'Lineær programmering opg 4'!$M$7)/'Lineær programmering opg 4'!$K$7)*-1)</f>
        <v>-</v>
      </c>
      <c r="H1491" s="167" t="str">
        <f>IF('Lineær programmering opg 4'!$C$8=0,"-",((-A1491+'Lineær programmering opg 4'!$M$8)/'Lineær programmering opg 4'!$K$8)*-1)</f>
        <v>-</v>
      </c>
      <c r="I1491" s="167" t="str">
        <f>IF('Lineær programmering opg 4'!$D$8=0,"-",'Lineær programmering opg 4'!$G$8)</f>
        <v>-</v>
      </c>
      <c r="J1491" s="295">
        <f>A1491*'Lineær programmering opg 4'!$C$11+Datatabel!C1491*'Lineær programmering opg 4'!$D$11</f>
        <v>31142.399999999212</v>
      </c>
      <c r="K1491" s="9">
        <f t="shared" si="117"/>
        <v>0</v>
      </c>
      <c r="L1491" s="9">
        <f t="shared" si="118"/>
        <v>0</v>
      </c>
    </row>
    <row r="1492" spans="1:12" ht="15" x14ac:dyDescent="0.25">
      <c r="A1492" s="167">
        <f t="shared" si="116"/>
        <v>204.26400000000393</v>
      </c>
      <c r="B1492" s="325">
        <f t="shared" si="119"/>
        <v>0.8511000000000164</v>
      </c>
      <c r="C1492" s="167">
        <f t="shared" si="115"/>
        <v>71.471999999992136</v>
      </c>
      <c r="D1492" s="167">
        <f>IF('Lineær programmering opg 4'!$M$4=0,"-",(-A1492+'Lineær programmering opg 4'!$M$4)/'Lineær programmering opg 4'!$K$4*-1)</f>
        <v>71.471999999992136</v>
      </c>
      <c r="E1492" s="167">
        <f>IF('Lineær programmering opg 4'!$M$5=0,"-",(-A1492+'Lineær programmering opg 4'!$M$5)/'Lineær programmering opg 4'!$K$5*-1)</f>
        <v>146.80199999999707</v>
      </c>
      <c r="F1492" s="167" t="str">
        <f>IF('Lineær programmering opg 4'!$E$6=0,"-",(-A1492+'Lineær programmering opg 4'!$M$6)/'Lineær programmering opg 4'!$K$6*-1)</f>
        <v>-</v>
      </c>
      <c r="G1492" s="167" t="str">
        <f>IF('Lineær programmering opg 4'!$D$7=0,"-",((-A1492+'Lineær programmering opg 4'!$M$7)/'Lineær programmering opg 4'!$K$7)*-1)</f>
        <v>-</v>
      </c>
      <c r="H1492" s="167" t="str">
        <f>IF('Lineær programmering opg 4'!$C$8=0,"-",((-A1492+'Lineær programmering opg 4'!$M$8)/'Lineær programmering opg 4'!$K$8)*-1)</f>
        <v>-</v>
      </c>
      <c r="I1492" s="167" t="str">
        <f>IF('Lineær programmering opg 4'!$D$8=0,"-",'Lineær programmering opg 4'!$G$8)</f>
        <v>-</v>
      </c>
      <c r="J1492" s="295">
        <f>A1492*'Lineær programmering opg 4'!$C$11+Datatabel!C1492*'Lineær programmering opg 4'!$D$11</f>
        <v>31147.199999999215</v>
      </c>
      <c r="K1492" s="9">
        <f t="shared" si="117"/>
        <v>0</v>
      </c>
      <c r="L1492" s="9">
        <f t="shared" si="118"/>
        <v>0</v>
      </c>
    </row>
    <row r="1493" spans="1:12" ht="15" x14ac:dyDescent="0.25">
      <c r="A1493" s="167">
        <f t="shared" si="116"/>
        <v>204.24000000000393</v>
      </c>
      <c r="B1493" s="325">
        <f t="shared" si="119"/>
        <v>0.85100000000001641</v>
      </c>
      <c r="C1493" s="167">
        <f t="shared" si="115"/>
        <v>71.519999999992137</v>
      </c>
      <c r="D1493" s="167">
        <f>IF('Lineær programmering opg 4'!$M$4=0,"-",(-A1493+'Lineær programmering opg 4'!$M$4)/'Lineær programmering opg 4'!$K$4*-1)</f>
        <v>71.519999999992137</v>
      </c>
      <c r="E1493" s="167">
        <f>IF('Lineær programmering opg 4'!$M$5=0,"-",(-A1493+'Lineær programmering opg 4'!$M$5)/'Lineær programmering opg 4'!$K$5*-1)</f>
        <v>146.81999999999707</v>
      </c>
      <c r="F1493" s="167" t="str">
        <f>IF('Lineær programmering opg 4'!$E$6=0,"-",(-A1493+'Lineær programmering opg 4'!$M$6)/'Lineær programmering opg 4'!$K$6*-1)</f>
        <v>-</v>
      </c>
      <c r="G1493" s="167" t="str">
        <f>IF('Lineær programmering opg 4'!$D$7=0,"-",((-A1493+'Lineær programmering opg 4'!$M$7)/'Lineær programmering opg 4'!$K$7)*-1)</f>
        <v>-</v>
      </c>
      <c r="H1493" s="167" t="str">
        <f>IF('Lineær programmering opg 4'!$C$8=0,"-",((-A1493+'Lineær programmering opg 4'!$M$8)/'Lineær programmering opg 4'!$K$8)*-1)</f>
        <v>-</v>
      </c>
      <c r="I1493" s="167" t="str">
        <f>IF('Lineær programmering opg 4'!$D$8=0,"-",'Lineær programmering opg 4'!$G$8)</f>
        <v>-</v>
      </c>
      <c r="J1493" s="295">
        <f>A1493*'Lineær programmering opg 4'!$C$11+Datatabel!C1493*'Lineær programmering opg 4'!$D$11</f>
        <v>31151.999999999214</v>
      </c>
      <c r="K1493" s="9">
        <f t="shared" si="117"/>
        <v>0</v>
      </c>
      <c r="L1493" s="9">
        <f t="shared" si="118"/>
        <v>0</v>
      </c>
    </row>
    <row r="1494" spans="1:12" ht="15" x14ac:dyDescent="0.25">
      <c r="A1494" s="167">
        <f t="shared" si="116"/>
        <v>204.21600000000393</v>
      </c>
      <c r="B1494" s="325">
        <f t="shared" si="119"/>
        <v>0.85090000000001642</v>
      </c>
      <c r="C1494" s="167">
        <f t="shared" si="115"/>
        <v>71.567999999992139</v>
      </c>
      <c r="D1494" s="167">
        <f>IF('Lineær programmering opg 4'!$M$4=0,"-",(-A1494+'Lineær programmering opg 4'!$M$4)/'Lineær programmering opg 4'!$K$4*-1)</f>
        <v>71.567999999992139</v>
      </c>
      <c r="E1494" s="167">
        <f>IF('Lineær programmering opg 4'!$M$5=0,"-",(-A1494+'Lineær programmering opg 4'!$M$5)/'Lineær programmering opg 4'!$K$5*-1)</f>
        <v>146.83799999999707</v>
      </c>
      <c r="F1494" s="167" t="str">
        <f>IF('Lineær programmering opg 4'!$E$6=0,"-",(-A1494+'Lineær programmering opg 4'!$M$6)/'Lineær programmering opg 4'!$K$6*-1)</f>
        <v>-</v>
      </c>
      <c r="G1494" s="167" t="str">
        <f>IF('Lineær programmering opg 4'!$D$7=0,"-",((-A1494+'Lineær programmering opg 4'!$M$7)/'Lineær programmering opg 4'!$K$7)*-1)</f>
        <v>-</v>
      </c>
      <c r="H1494" s="167" t="str">
        <f>IF('Lineær programmering opg 4'!$C$8=0,"-",((-A1494+'Lineær programmering opg 4'!$M$8)/'Lineær programmering opg 4'!$K$8)*-1)</f>
        <v>-</v>
      </c>
      <c r="I1494" s="167" t="str">
        <f>IF('Lineær programmering opg 4'!$D$8=0,"-",'Lineær programmering opg 4'!$G$8)</f>
        <v>-</v>
      </c>
      <c r="J1494" s="295">
        <f>A1494*'Lineær programmering opg 4'!$C$11+Datatabel!C1494*'Lineær programmering opg 4'!$D$11</f>
        <v>31156.79999999921</v>
      </c>
      <c r="K1494" s="9">
        <f t="shared" si="117"/>
        <v>0</v>
      </c>
      <c r="L1494" s="9">
        <f t="shared" si="118"/>
        <v>0</v>
      </c>
    </row>
    <row r="1495" spans="1:12" ht="15" x14ac:dyDescent="0.25">
      <c r="A1495" s="167">
        <f t="shared" si="116"/>
        <v>204.19200000000393</v>
      </c>
      <c r="B1495" s="325">
        <f t="shared" si="119"/>
        <v>0.85080000000001643</v>
      </c>
      <c r="C1495" s="167">
        <f t="shared" si="115"/>
        <v>71.615999999992141</v>
      </c>
      <c r="D1495" s="167">
        <f>IF('Lineær programmering opg 4'!$M$4=0,"-",(-A1495+'Lineær programmering opg 4'!$M$4)/'Lineær programmering opg 4'!$K$4*-1)</f>
        <v>71.615999999992141</v>
      </c>
      <c r="E1495" s="167">
        <f>IF('Lineær programmering opg 4'!$M$5=0,"-",(-A1495+'Lineær programmering opg 4'!$M$5)/'Lineær programmering opg 4'!$K$5*-1)</f>
        <v>146.85599999999707</v>
      </c>
      <c r="F1495" s="167" t="str">
        <f>IF('Lineær programmering opg 4'!$E$6=0,"-",(-A1495+'Lineær programmering opg 4'!$M$6)/'Lineær programmering opg 4'!$K$6*-1)</f>
        <v>-</v>
      </c>
      <c r="G1495" s="167" t="str">
        <f>IF('Lineær programmering opg 4'!$D$7=0,"-",((-A1495+'Lineær programmering opg 4'!$M$7)/'Lineær programmering opg 4'!$K$7)*-1)</f>
        <v>-</v>
      </c>
      <c r="H1495" s="167" t="str">
        <f>IF('Lineær programmering opg 4'!$C$8=0,"-",((-A1495+'Lineær programmering opg 4'!$M$8)/'Lineær programmering opg 4'!$K$8)*-1)</f>
        <v>-</v>
      </c>
      <c r="I1495" s="167" t="str">
        <f>IF('Lineær programmering opg 4'!$D$8=0,"-",'Lineær programmering opg 4'!$G$8)</f>
        <v>-</v>
      </c>
      <c r="J1495" s="295">
        <f>A1495*'Lineær programmering opg 4'!$C$11+Datatabel!C1495*'Lineær programmering opg 4'!$D$11</f>
        <v>31161.599999999213</v>
      </c>
      <c r="K1495" s="9">
        <f t="shared" si="117"/>
        <v>0</v>
      </c>
      <c r="L1495" s="9">
        <f t="shared" si="118"/>
        <v>0</v>
      </c>
    </row>
    <row r="1496" spans="1:12" ht="15" x14ac:dyDescent="0.25">
      <c r="A1496" s="167">
        <f t="shared" si="116"/>
        <v>204.16800000000396</v>
      </c>
      <c r="B1496" s="325">
        <f t="shared" si="119"/>
        <v>0.85070000000001644</v>
      </c>
      <c r="C1496" s="167">
        <f t="shared" si="115"/>
        <v>71.663999999992086</v>
      </c>
      <c r="D1496" s="167">
        <f>IF('Lineær programmering opg 4'!$M$4=0,"-",(-A1496+'Lineær programmering opg 4'!$M$4)/'Lineær programmering opg 4'!$K$4*-1)</f>
        <v>71.663999999992086</v>
      </c>
      <c r="E1496" s="167">
        <f>IF('Lineær programmering opg 4'!$M$5=0,"-",(-A1496+'Lineær programmering opg 4'!$M$5)/'Lineær programmering opg 4'!$K$5*-1)</f>
        <v>146.87399999999704</v>
      </c>
      <c r="F1496" s="167" t="str">
        <f>IF('Lineær programmering opg 4'!$E$6=0,"-",(-A1496+'Lineær programmering opg 4'!$M$6)/'Lineær programmering opg 4'!$K$6*-1)</f>
        <v>-</v>
      </c>
      <c r="G1496" s="167" t="str">
        <f>IF('Lineær programmering opg 4'!$D$7=0,"-",((-A1496+'Lineær programmering opg 4'!$M$7)/'Lineær programmering opg 4'!$K$7)*-1)</f>
        <v>-</v>
      </c>
      <c r="H1496" s="167" t="str">
        <f>IF('Lineær programmering opg 4'!$C$8=0,"-",((-A1496+'Lineær programmering opg 4'!$M$8)/'Lineær programmering opg 4'!$K$8)*-1)</f>
        <v>-</v>
      </c>
      <c r="I1496" s="167" t="str">
        <f>IF('Lineær programmering opg 4'!$D$8=0,"-",'Lineær programmering opg 4'!$G$8)</f>
        <v>-</v>
      </c>
      <c r="J1496" s="295">
        <f>A1496*'Lineær programmering opg 4'!$C$11+Datatabel!C1496*'Lineær programmering opg 4'!$D$11</f>
        <v>31166.399999999208</v>
      </c>
      <c r="K1496" s="9">
        <f t="shared" si="117"/>
        <v>0</v>
      </c>
      <c r="L1496" s="9">
        <f t="shared" si="118"/>
        <v>0</v>
      </c>
    </row>
    <row r="1497" spans="1:12" ht="15" x14ac:dyDescent="0.25">
      <c r="A1497" s="167">
        <f t="shared" si="116"/>
        <v>204.14400000000396</v>
      </c>
      <c r="B1497" s="325">
        <f t="shared" si="119"/>
        <v>0.85060000000001645</v>
      </c>
      <c r="C1497" s="167">
        <f t="shared" si="115"/>
        <v>71.711999999992088</v>
      </c>
      <c r="D1497" s="167">
        <f>IF('Lineær programmering opg 4'!$M$4=0,"-",(-A1497+'Lineær programmering opg 4'!$M$4)/'Lineær programmering opg 4'!$K$4*-1)</f>
        <v>71.711999999992088</v>
      </c>
      <c r="E1497" s="167">
        <f>IF('Lineær programmering opg 4'!$M$5=0,"-",(-A1497+'Lineær programmering opg 4'!$M$5)/'Lineær programmering opg 4'!$K$5*-1)</f>
        <v>146.89199999999704</v>
      </c>
      <c r="F1497" s="167" t="str">
        <f>IF('Lineær programmering opg 4'!$E$6=0,"-",(-A1497+'Lineær programmering opg 4'!$M$6)/'Lineær programmering opg 4'!$K$6*-1)</f>
        <v>-</v>
      </c>
      <c r="G1497" s="167" t="str">
        <f>IF('Lineær programmering opg 4'!$D$7=0,"-",((-A1497+'Lineær programmering opg 4'!$M$7)/'Lineær programmering opg 4'!$K$7)*-1)</f>
        <v>-</v>
      </c>
      <c r="H1497" s="167" t="str">
        <f>IF('Lineær programmering opg 4'!$C$8=0,"-",((-A1497+'Lineær programmering opg 4'!$M$8)/'Lineær programmering opg 4'!$K$8)*-1)</f>
        <v>-</v>
      </c>
      <c r="I1497" s="167" t="str">
        <f>IF('Lineær programmering opg 4'!$D$8=0,"-",'Lineær programmering opg 4'!$G$8)</f>
        <v>-</v>
      </c>
      <c r="J1497" s="295">
        <f>A1497*'Lineær programmering opg 4'!$C$11+Datatabel!C1497*'Lineær programmering opg 4'!$D$11</f>
        <v>31171.199999999208</v>
      </c>
      <c r="K1497" s="9">
        <f t="shared" si="117"/>
        <v>0</v>
      </c>
      <c r="L1497" s="9">
        <f t="shared" si="118"/>
        <v>0</v>
      </c>
    </row>
    <row r="1498" spans="1:12" ht="15" x14ac:dyDescent="0.25">
      <c r="A1498" s="167">
        <f t="shared" si="116"/>
        <v>204.12000000000396</v>
      </c>
      <c r="B1498" s="325">
        <f t="shared" si="119"/>
        <v>0.85050000000001647</v>
      </c>
      <c r="C1498" s="167">
        <f t="shared" si="115"/>
        <v>71.75999999999209</v>
      </c>
      <c r="D1498" s="167">
        <f>IF('Lineær programmering opg 4'!$M$4=0,"-",(-A1498+'Lineær programmering opg 4'!$M$4)/'Lineær programmering opg 4'!$K$4*-1)</f>
        <v>71.75999999999209</v>
      </c>
      <c r="E1498" s="167">
        <f>IF('Lineær programmering opg 4'!$M$5=0,"-",(-A1498+'Lineær programmering opg 4'!$M$5)/'Lineær programmering opg 4'!$K$5*-1)</f>
        <v>146.90999999999704</v>
      </c>
      <c r="F1498" s="167" t="str">
        <f>IF('Lineær programmering opg 4'!$E$6=0,"-",(-A1498+'Lineær programmering opg 4'!$M$6)/'Lineær programmering opg 4'!$K$6*-1)</f>
        <v>-</v>
      </c>
      <c r="G1498" s="167" t="str">
        <f>IF('Lineær programmering opg 4'!$D$7=0,"-",((-A1498+'Lineær programmering opg 4'!$M$7)/'Lineær programmering opg 4'!$K$7)*-1)</f>
        <v>-</v>
      </c>
      <c r="H1498" s="167" t="str">
        <f>IF('Lineær programmering opg 4'!$C$8=0,"-",((-A1498+'Lineær programmering opg 4'!$M$8)/'Lineær programmering opg 4'!$K$8)*-1)</f>
        <v>-</v>
      </c>
      <c r="I1498" s="167" t="str">
        <f>IF('Lineær programmering opg 4'!$D$8=0,"-",'Lineær programmering opg 4'!$G$8)</f>
        <v>-</v>
      </c>
      <c r="J1498" s="295">
        <f>A1498*'Lineær programmering opg 4'!$C$11+Datatabel!C1498*'Lineær programmering opg 4'!$D$11</f>
        <v>31175.999999999211</v>
      </c>
      <c r="K1498" s="9">
        <f t="shared" si="117"/>
        <v>0</v>
      </c>
      <c r="L1498" s="9">
        <f t="shared" si="118"/>
        <v>0</v>
      </c>
    </row>
    <row r="1499" spans="1:12" ht="15" x14ac:dyDescent="0.25">
      <c r="A1499" s="167">
        <f t="shared" si="116"/>
        <v>204.09600000000395</v>
      </c>
      <c r="B1499" s="325">
        <f t="shared" si="119"/>
        <v>0.85040000000001648</v>
      </c>
      <c r="C1499" s="167">
        <f t="shared" si="115"/>
        <v>71.807999999992091</v>
      </c>
      <c r="D1499" s="167">
        <f>IF('Lineær programmering opg 4'!$M$4=0,"-",(-A1499+'Lineær programmering opg 4'!$M$4)/'Lineær programmering opg 4'!$K$4*-1)</f>
        <v>71.807999999992091</v>
      </c>
      <c r="E1499" s="167">
        <f>IF('Lineær programmering opg 4'!$M$5=0,"-",(-A1499+'Lineær programmering opg 4'!$M$5)/'Lineær programmering opg 4'!$K$5*-1)</f>
        <v>146.92799999999704</v>
      </c>
      <c r="F1499" s="167" t="str">
        <f>IF('Lineær programmering opg 4'!$E$6=0,"-",(-A1499+'Lineær programmering opg 4'!$M$6)/'Lineær programmering opg 4'!$K$6*-1)</f>
        <v>-</v>
      </c>
      <c r="G1499" s="167" t="str">
        <f>IF('Lineær programmering opg 4'!$D$7=0,"-",((-A1499+'Lineær programmering opg 4'!$M$7)/'Lineær programmering opg 4'!$K$7)*-1)</f>
        <v>-</v>
      </c>
      <c r="H1499" s="167" t="str">
        <f>IF('Lineær programmering opg 4'!$C$8=0,"-",((-A1499+'Lineær programmering opg 4'!$M$8)/'Lineær programmering opg 4'!$K$8)*-1)</f>
        <v>-</v>
      </c>
      <c r="I1499" s="167" t="str">
        <f>IF('Lineær programmering opg 4'!$D$8=0,"-",'Lineær programmering opg 4'!$G$8)</f>
        <v>-</v>
      </c>
      <c r="J1499" s="295">
        <f>A1499*'Lineær programmering opg 4'!$C$11+Datatabel!C1499*'Lineær programmering opg 4'!$D$11</f>
        <v>31180.79999999921</v>
      </c>
      <c r="K1499" s="9">
        <f t="shared" si="117"/>
        <v>0</v>
      </c>
      <c r="L1499" s="9">
        <f t="shared" si="118"/>
        <v>0</v>
      </c>
    </row>
    <row r="1500" spans="1:12" ht="15" x14ac:dyDescent="0.25">
      <c r="A1500" s="167">
        <f t="shared" si="116"/>
        <v>204.07200000000395</v>
      </c>
      <c r="B1500" s="325">
        <f t="shared" si="119"/>
        <v>0.85030000000001649</v>
      </c>
      <c r="C1500" s="167">
        <f t="shared" si="115"/>
        <v>71.855999999992093</v>
      </c>
      <c r="D1500" s="167">
        <f>IF('Lineær programmering opg 4'!$M$4=0,"-",(-A1500+'Lineær programmering opg 4'!$M$4)/'Lineær programmering opg 4'!$K$4*-1)</f>
        <v>71.855999999992093</v>
      </c>
      <c r="E1500" s="167">
        <f>IF('Lineær programmering opg 4'!$M$5=0,"-",(-A1500+'Lineær programmering opg 4'!$M$5)/'Lineær programmering opg 4'!$K$5*-1)</f>
        <v>146.94599999999704</v>
      </c>
      <c r="F1500" s="167" t="str">
        <f>IF('Lineær programmering opg 4'!$E$6=0,"-",(-A1500+'Lineær programmering opg 4'!$M$6)/'Lineær programmering opg 4'!$K$6*-1)</f>
        <v>-</v>
      </c>
      <c r="G1500" s="167" t="str">
        <f>IF('Lineær programmering opg 4'!$D$7=0,"-",((-A1500+'Lineær programmering opg 4'!$M$7)/'Lineær programmering opg 4'!$K$7)*-1)</f>
        <v>-</v>
      </c>
      <c r="H1500" s="167" t="str">
        <f>IF('Lineær programmering opg 4'!$C$8=0,"-",((-A1500+'Lineær programmering opg 4'!$M$8)/'Lineær programmering opg 4'!$K$8)*-1)</f>
        <v>-</v>
      </c>
      <c r="I1500" s="167" t="str">
        <f>IF('Lineær programmering opg 4'!$D$8=0,"-",'Lineær programmering opg 4'!$G$8)</f>
        <v>-</v>
      </c>
      <c r="J1500" s="295">
        <f>A1500*'Lineær programmering opg 4'!$C$11+Datatabel!C1500*'Lineær programmering opg 4'!$D$11</f>
        <v>31185.599999999205</v>
      </c>
      <c r="K1500" s="9">
        <f t="shared" si="117"/>
        <v>0</v>
      </c>
      <c r="L1500" s="9">
        <f t="shared" si="118"/>
        <v>0</v>
      </c>
    </row>
    <row r="1501" spans="1:12" ht="15" x14ac:dyDescent="0.25">
      <c r="A1501" s="167">
        <f t="shared" si="116"/>
        <v>204.04800000000395</v>
      </c>
      <c r="B1501" s="325">
        <f t="shared" si="119"/>
        <v>0.8502000000000165</v>
      </c>
      <c r="C1501" s="167">
        <f t="shared" si="115"/>
        <v>71.903999999992095</v>
      </c>
      <c r="D1501" s="167">
        <f>IF('Lineær programmering opg 4'!$M$4=0,"-",(-A1501+'Lineær programmering opg 4'!$M$4)/'Lineær programmering opg 4'!$K$4*-1)</f>
        <v>71.903999999992095</v>
      </c>
      <c r="E1501" s="167">
        <f>IF('Lineær programmering opg 4'!$M$5=0,"-",(-A1501+'Lineær programmering opg 4'!$M$5)/'Lineær programmering opg 4'!$K$5*-1)</f>
        <v>146.96399999999704</v>
      </c>
      <c r="F1501" s="167" t="str">
        <f>IF('Lineær programmering opg 4'!$E$6=0,"-",(-A1501+'Lineær programmering opg 4'!$M$6)/'Lineær programmering opg 4'!$K$6*-1)</f>
        <v>-</v>
      </c>
      <c r="G1501" s="167" t="str">
        <f>IF('Lineær programmering opg 4'!$D$7=0,"-",((-A1501+'Lineær programmering opg 4'!$M$7)/'Lineær programmering opg 4'!$K$7)*-1)</f>
        <v>-</v>
      </c>
      <c r="H1501" s="167" t="str">
        <f>IF('Lineær programmering opg 4'!$C$8=0,"-",((-A1501+'Lineær programmering opg 4'!$M$8)/'Lineær programmering opg 4'!$K$8)*-1)</f>
        <v>-</v>
      </c>
      <c r="I1501" s="167" t="str">
        <f>IF('Lineær programmering opg 4'!$D$8=0,"-",'Lineær programmering opg 4'!$G$8)</f>
        <v>-</v>
      </c>
      <c r="J1501" s="295">
        <f>A1501*'Lineær programmering opg 4'!$C$11+Datatabel!C1501*'Lineær programmering opg 4'!$D$11</f>
        <v>31190.399999999208</v>
      </c>
      <c r="K1501" s="9">
        <f t="shared" si="117"/>
        <v>0</v>
      </c>
      <c r="L1501" s="9">
        <f t="shared" si="118"/>
        <v>0</v>
      </c>
    </row>
    <row r="1502" spans="1:12" ht="15" x14ac:dyDescent="0.25">
      <c r="A1502" s="167">
        <f t="shared" si="116"/>
        <v>204.02400000000395</v>
      </c>
      <c r="B1502" s="325">
        <f t="shared" si="119"/>
        <v>0.85010000000001651</v>
      </c>
      <c r="C1502" s="167">
        <f t="shared" si="115"/>
        <v>71.951999999992097</v>
      </c>
      <c r="D1502" s="167">
        <f>IF('Lineær programmering opg 4'!$M$4=0,"-",(-A1502+'Lineær programmering opg 4'!$M$4)/'Lineær programmering opg 4'!$K$4*-1)</f>
        <v>71.951999999992097</v>
      </c>
      <c r="E1502" s="167">
        <f>IF('Lineær programmering opg 4'!$M$5=0,"-",(-A1502+'Lineær programmering opg 4'!$M$5)/'Lineær programmering opg 4'!$K$5*-1)</f>
        <v>146.98199999999704</v>
      </c>
      <c r="F1502" s="167" t="str">
        <f>IF('Lineær programmering opg 4'!$E$6=0,"-",(-A1502+'Lineær programmering opg 4'!$M$6)/'Lineær programmering opg 4'!$K$6*-1)</f>
        <v>-</v>
      </c>
      <c r="G1502" s="167" t="str">
        <f>IF('Lineær programmering opg 4'!$D$7=0,"-",((-A1502+'Lineær programmering opg 4'!$M$7)/'Lineær programmering opg 4'!$K$7)*-1)</f>
        <v>-</v>
      </c>
      <c r="H1502" s="167" t="str">
        <f>IF('Lineær programmering opg 4'!$C$8=0,"-",((-A1502+'Lineær programmering opg 4'!$M$8)/'Lineær programmering opg 4'!$K$8)*-1)</f>
        <v>-</v>
      </c>
      <c r="I1502" s="167" t="str">
        <f>IF('Lineær programmering opg 4'!$D$8=0,"-",'Lineær programmering opg 4'!$G$8)</f>
        <v>-</v>
      </c>
      <c r="J1502" s="295">
        <f>A1502*'Lineær programmering opg 4'!$C$11+Datatabel!C1502*'Lineær programmering opg 4'!$D$11</f>
        <v>31195.199999999211</v>
      </c>
      <c r="K1502" s="9">
        <f t="shared" si="117"/>
        <v>0</v>
      </c>
      <c r="L1502" s="9">
        <f t="shared" si="118"/>
        <v>0</v>
      </c>
    </row>
    <row r="1503" spans="1:12" ht="15" x14ac:dyDescent="0.25">
      <c r="A1503" s="167">
        <f t="shared" si="116"/>
        <v>204.00000000000398</v>
      </c>
      <c r="B1503" s="325">
        <f t="shared" si="119"/>
        <v>0.85000000000001652</v>
      </c>
      <c r="C1503" s="167">
        <f t="shared" si="115"/>
        <v>71.999999999992042</v>
      </c>
      <c r="D1503" s="167">
        <f>IF('Lineær programmering opg 4'!$M$4=0,"-",(-A1503+'Lineær programmering opg 4'!$M$4)/'Lineær programmering opg 4'!$K$4*-1)</f>
        <v>71.999999999992042</v>
      </c>
      <c r="E1503" s="167">
        <f>IF('Lineær programmering opg 4'!$M$5=0,"-",(-A1503+'Lineær programmering opg 4'!$M$5)/'Lineær programmering opg 4'!$K$5*-1)</f>
        <v>146.99999999999702</v>
      </c>
      <c r="F1503" s="167" t="str">
        <f>IF('Lineær programmering opg 4'!$E$6=0,"-",(-A1503+'Lineær programmering opg 4'!$M$6)/'Lineær programmering opg 4'!$K$6*-1)</f>
        <v>-</v>
      </c>
      <c r="G1503" s="167" t="str">
        <f>IF('Lineær programmering opg 4'!$D$7=0,"-",((-A1503+'Lineær programmering opg 4'!$M$7)/'Lineær programmering opg 4'!$K$7)*-1)</f>
        <v>-</v>
      </c>
      <c r="H1503" s="167" t="str">
        <f>IF('Lineær programmering opg 4'!$C$8=0,"-",((-A1503+'Lineær programmering opg 4'!$M$8)/'Lineær programmering opg 4'!$K$8)*-1)</f>
        <v>-</v>
      </c>
      <c r="I1503" s="167" t="str">
        <f>IF('Lineær programmering opg 4'!$D$8=0,"-",'Lineær programmering opg 4'!$G$8)</f>
        <v>-</v>
      </c>
      <c r="J1503" s="295">
        <f>A1503*'Lineær programmering opg 4'!$C$11+Datatabel!C1503*'Lineær programmering opg 4'!$D$11</f>
        <v>31199.999999999203</v>
      </c>
      <c r="K1503" s="9">
        <f t="shared" si="117"/>
        <v>0</v>
      </c>
      <c r="L1503" s="9">
        <f t="shared" si="118"/>
        <v>0</v>
      </c>
    </row>
    <row r="1504" spans="1:12" ht="15" x14ac:dyDescent="0.25">
      <c r="A1504" s="167">
        <f t="shared" si="116"/>
        <v>203.97600000000398</v>
      </c>
      <c r="B1504" s="325">
        <f t="shared" si="119"/>
        <v>0.84990000000001653</v>
      </c>
      <c r="C1504" s="167">
        <f t="shared" si="115"/>
        <v>72.047999999992044</v>
      </c>
      <c r="D1504" s="167">
        <f>IF('Lineær programmering opg 4'!$M$4=0,"-",(-A1504+'Lineær programmering opg 4'!$M$4)/'Lineær programmering opg 4'!$K$4*-1)</f>
        <v>72.047999999992044</v>
      </c>
      <c r="E1504" s="167">
        <f>IF('Lineær programmering opg 4'!$M$5=0,"-",(-A1504+'Lineær programmering opg 4'!$M$5)/'Lineær programmering opg 4'!$K$5*-1)</f>
        <v>147.01799999999702</v>
      </c>
      <c r="F1504" s="167" t="str">
        <f>IF('Lineær programmering opg 4'!$E$6=0,"-",(-A1504+'Lineær programmering opg 4'!$M$6)/'Lineær programmering opg 4'!$K$6*-1)</f>
        <v>-</v>
      </c>
      <c r="G1504" s="167" t="str">
        <f>IF('Lineær programmering opg 4'!$D$7=0,"-",((-A1504+'Lineær programmering opg 4'!$M$7)/'Lineær programmering opg 4'!$K$7)*-1)</f>
        <v>-</v>
      </c>
      <c r="H1504" s="167" t="str">
        <f>IF('Lineær programmering opg 4'!$C$8=0,"-",((-A1504+'Lineær programmering opg 4'!$M$8)/'Lineær programmering opg 4'!$K$8)*-1)</f>
        <v>-</v>
      </c>
      <c r="I1504" s="167" t="str">
        <f>IF('Lineær programmering opg 4'!$D$8=0,"-",'Lineær programmering opg 4'!$G$8)</f>
        <v>-</v>
      </c>
      <c r="J1504" s="295">
        <f>A1504*'Lineær programmering opg 4'!$C$11+Datatabel!C1504*'Lineær programmering opg 4'!$D$11</f>
        <v>31204.799999999206</v>
      </c>
      <c r="K1504" s="9">
        <f t="shared" si="117"/>
        <v>0</v>
      </c>
      <c r="L1504" s="9">
        <f t="shared" si="118"/>
        <v>0</v>
      </c>
    </row>
    <row r="1505" spans="1:12" ht="15" x14ac:dyDescent="0.25">
      <c r="A1505" s="167">
        <f t="shared" si="116"/>
        <v>203.95200000000398</v>
      </c>
      <c r="B1505" s="325">
        <f t="shared" si="119"/>
        <v>0.84980000000001654</v>
      </c>
      <c r="C1505" s="167">
        <f t="shared" si="115"/>
        <v>72.095999999992046</v>
      </c>
      <c r="D1505" s="167">
        <f>IF('Lineær programmering opg 4'!$M$4=0,"-",(-A1505+'Lineær programmering opg 4'!$M$4)/'Lineær programmering opg 4'!$K$4*-1)</f>
        <v>72.095999999992046</v>
      </c>
      <c r="E1505" s="167">
        <f>IF('Lineær programmering opg 4'!$M$5=0,"-",(-A1505+'Lineær programmering opg 4'!$M$5)/'Lineær programmering opg 4'!$K$5*-1)</f>
        <v>147.03599999999702</v>
      </c>
      <c r="F1505" s="167" t="str">
        <f>IF('Lineær programmering opg 4'!$E$6=0,"-",(-A1505+'Lineær programmering opg 4'!$M$6)/'Lineær programmering opg 4'!$K$6*-1)</f>
        <v>-</v>
      </c>
      <c r="G1505" s="167" t="str">
        <f>IF('Lineær programmering opg 4'!$D$7=0,"-",((-A1505+'Lineær programmering opg 4'!$M$7)/'Lineær programmering opg 4'!$K$7)*-1)</f>
        <v>-</v>
      </c>
      <c r="H1505" s="167" t="str">
        <f>IF('Lineær programmering opg 4'!$C$8=0,"-",((-A1505+'Lineær programmering opg 4'!$M$8)/'Lineær programmering opg 4'!$K$8)*-1)</f>
        <v>-</v>
      </c>
      <c r="I1505" s="167" t="str">
        <f>IF('Lineær programmering opg 4'!$D$8=0,"-",'Lineær programmering opg 4'!$G$8)</f>
        <v>-</v>
      </c>
      <c r="J1505" s="295">
        <f>A1505*'Lineær programmering opg 4'!$C$11+Datatabel!C1505*'Lineær programmering opg 4'!$D$11</f>
        <v>31209.599999999205</v>
      </c>
      <c r="K1505" s="9">
        <f t="shared" si="117"/>
        <v>0</v>
      </c>
      <c r="L1505" s="9">
        <f t="shared" si="118"/>
        <v>0</v>
      </c>
    </row>
    <row r="1506" spans="1:12" ht="15" x14ac:dyDescent="0.25">
      <c r="A1506" s="167">
        <f t="shared" si="116"/>
        <v>203.92800000000398</v>
      </c>
      <c r="B1506" s="325">
        <f t="shared" si="119"/>
        <v>0.84970000000001655</v>
      </c>
      <c r="C1506" s="167">
        <f t="shared" si="115"/>
        <v>72.143999999992047</v>
      </c>
      <c r="D1506" s="167">
        <f>IF('Lineær programmering opg 4'!$M$4=0,"-",(-A1506+'Lineær programmering opg 4'!$M$4)/'Lineær programmering opg 4'!$K$4*-1)</f>
        <v>72.143999999992047</v>
      </c>
      <c r="E1506" s="167">
        <f>IF('Lineær programmering opg 4'!$M$5=0,"-",(-A1506+'Lineær programmering opg 4'!$M$5)/'Lineær programmering opg 4'!$K$5*-1)</f>
        <v>147.05399999999702</v>
      </c>
      <c r="F1506" s="167" t="str">
        <f>IF('Lineær programmering opg 4'!$E$6=0,"-",(-A1506+'Lineær programmering opg 4'!$M$6)/'Lineær programmering opg 4'!$K$6*-1)</f>
        <v>-</v>
      </c>
      <c r="G1506" s="167" t="str">
        <f>IF('Lineær programmering opg 4'!$D$7=0,"-",((-A1506+'Lineær programmering opg 4'!$M$7)/'Lineær programmering opg 4'!$K$7)*-1)</f>
        <v>-</v>
      </c>
      <c r="H1506" s="167" t="str">
        <f>IF('Lineær programmering opg 4'!$C$8=0,"-",((-A1506+'Lineær programmering opg 4'!$M$8)/'Lineær programmering opg 4'!$K$8)*-1)</f>
        <v>-</v>
      </c>
      <c r="I1506" s="167" t="str">
        <f>IF('Lineær programmering opg 4'!$D$8=0,"-",'Lineær programmering opg 4'!$G$8)</f>
        <v>-</v>
      </c>
      <c r="J1506" s="295">
        <f>A1506*'Lineær programmering opg 4'!$C$11+Datatabel!C1506*'Lineær programmering opg 4'!$D$11</f>
        <v>31214.399999999201</v>
      </c>
      <c r="K1506" s="9">
        <f t="shared" si="117"/>
        <v>0</v>
      </c>
      <c r="L1506" s="9">
        <f t="shared" si="118"/>
        <v>0</v>
      </c>
    </row>
    <row r="1507" spans="1:12" ht="15" x14ac:dyDescent="0.25">
      <c r="A1507" s="167">
        <f t="shared" si="116"/>
        <v>203.90400000000398</v>
      </c>
      <c r="B1507" s="325">
        <f t="shared" si="119"/>
        <v>0.84960000000001656</v>
      </c>
      <c r="C1507" s="167">
        <f t="shared" si="115"/>
        <v>72.191999999992049</v>
      </c>
      <c r="D1507" s="167">
        <f>IF('Lineær programmering opg 4'!$M$4=0,"-",(-A1507+'Lineær programmering opg 4'!$M$4)/'Lineær programmering opg 4'!$K$4*-1)</f>
        <v>72.191999999992049</v>
      </c>
      <c r="E1507" s="167">
        <f>IF('Lineær programmering opg 4'!$M$5=0,"-",(-A1507+'Lineær programmering opg 4'!$M$5)/'Lineær programmering opg 4'!$K$5*-1)</f>
        <v>147.07199999999702</v>
      </c>
      <c r="F1507" s="167" t="str">
        <f>IF('Lineær programmering opg 4'!$E$6=0,"-",(-A1507+'Lineær programmering opg 4'!$M$6)/'Lineær programmering opg 4'!$K$6*-1)</f>
        <v>-</v>
      </c>
      <c r="G1507" s="167" t="str">
        <f>IF('Lineær programmering opg 4'!$D$7=0,"-",((-A1507+'Lineær programmering opg 4'!$M$7)/'Lineær programmering opg 4'!$K$7)*-1)</f>
        <v>-</v>
      </c>
      <c r="H1507" s="167" t="str">
        <f>IF('Lineær programmering opg 4'!$C$8=0,"-",((-A1507+'Lineær programmering opg 4'!$M$8)/'Lineær programmering opg 4'!$K$8)*-1)</f>
        <v>-</v>
      </c>
      <c r="I1507" s="167" t="str">
        <f>IF('Lineær programmering opg 4'!$D$8=0,"-",'Lineær programmering opg 4'!$G$8)</f>
        <v>-</v>
      </c>
      <c r="J1507" s="295">
        <f>A1507*'Lineær programmering opg 4'!$C$11+Datatabel!C1507*'Lineær programmering opg 4'!$D$11</f>
        <v>31219.199999999204</v>
      </c>
      <c r="K1507" s="9">
        <f t="shared" si="117"/>
        <v>0</v>
      </c>
      <c r="L1507" s="9">
        <f t="shared" si="118"/>
        <v>0</v>
      </c>
    </row>
    <row r="1508" spans="1:12" ht="15" x14ac:dyDescent="0.25">
      <c r="A1508" s="167">
        <f t="shared" si="116"/>
        <v>203.88000000000397</v>
      </c>
      <c r="B1508" s="325">
        <f t="shared" si="119"/>
        <v>0.84950000000001658</v>
      </c>
      <c r="C1508" s="167">
        <f t="shared" si="115"/>
        <v>72.239999999992051</v>
      </c>
      <c r="D1508" s="167">
        <f>IF('Lineær programmering opg 4'!$M$4=0,"-",(-A1508+'Lineær programmering opg 4'!$M$4)/'Lineær programmering opg 4'!$K$4*-1)</f>
        <v>72.239999999992051</v>
      </c>
      <c r="E1508" s="167">
        <f>IF('Lineær programmering opg 4'!$M$5=0,"-",(-A1508+'Lineær programmering opg 4'!$M$5)/'Lineær programmering opg 4'!$K$5*-1)</f>
        <v>147.08999999999702</v>
      </c>
      <c r="F1508" s="167" t="str">
        <f>IF('Lineær programmering opg 4'!$E$6=0,"-",(-A1508+'Lineær programmering opg 4'!$M$6)/'Lineær programmering opg 4'!$K$6*-1)</f>
        <v>-</v>
      </c>
      <c r="G1508" s="167" t="str">
        <f>IF('Lineær programmering opg 4'!$D$7=0,"-",((-A1508+'Lineær programmering opg 4'!$M$7)/'Lineær programmering opg 4'!$K$7)*-1)</f>
        <v>-</v>
      </c>
      <c r="H1508" s="167" t="str">
        <f>IF('Lineær programmering opg 4'!$C$8=0,"-",((-A1508+'Lineær programmering opg 4'!$M$8)/'Lineær programmering opg 4'!$K$8)*-1)</f>
        <v>-</v>
      </c>
      <c r="I1508" s="167" t="str">
        <f>IF('Lineær programmering opg 4'!$D$8=0,"-",'Lineær programmering opg 4'!$G$8)</f>
        <v>-</v>
      </c>
      <c r="J1508" s="295">
        <f>A1508*'Lineær programmering opg 4'!$C$11+Datatabel!C1508*'Lineær programmering opg 4'!$D$11</f>
        <v>31223.999999999203</v>
      </c>
      <c r="K1508" s="9">
        <f t="shared" si="117"/>
        <v>0</v>
      </c>
      <c r="L1508" s="9">
        <f t="shared" si="118"/>
        <v>0</v>
      </c>
    </row>
    <row r="1509" spans="1:12" ht="15" x14ac:dyDescent="0.25">
      <c r="A1509" s="167">
        <f t="shared" si="116"/>
        <v>203.85600000000397</v>
      </c>
      <c r="B1509" s="325">
        <f t="shared" si="119"/>
        <v>0.84940000000001659</v>
      </c>
      <c r="C1509" s="167">
        <f t="shared" si="115"/>
        <v>72.287999999992053</v>
      </c>
      <c r="D1509" s="167">
        <f>IF('Lineær programmering opg 4'!$M$4=0,"-",(-A1509+'Lineær programmering opg 4'!$M$4)/'Lineær programmering opg 4'!$K$4*-1)</f>
        <v>72.287999999992053</v>
      </c>
      <c r="E1509" s="167">
        <f>IF('Lineær programmering opg 4'!$M$5=0,"-",(-A1509+'Lineær programmering opg 4'!$M$5)/'Lineær programmering opg 4'!$K$5*-1)</f>
        <v>147.10799999999702</v>
      </c>
      <c r="F1509" s="167" t="str">
        <f>IF('Lineær programmering opg 4'!$E$6=0,"-",(-A1509+'Lineær programmering opg 4'!$M$6)/'Lineær programmering opg 4'!$K$6*-1)</f>
        <v>-</v>
      </c>
      <c r="G1509" s="167" t="str">
        <f>IF('Lineær programmering opg 4'!$D$7=0,"-",((-A1509+'Lineær programmering opg 4'!$M$7)/'Lineær programmering opg 4'!$K$7)*-1)</f>
        <v>-</v>
      </c>
      <c r="H1509" s="167" t="str">
        <f>IF('Lineær programmering opg 4'!$C$8=0,"-",((-A1509+'Lineær programmering opg 4'!$M$8)/'Lineær programmering opg 4'!$K$8)*-1)</f>
        <v>-</v>
      </c>
      <c r="I1509" s="167" t="str">
        <f>IF('Lineær programmering opg 4'!$D$8=0,"-",'Lineær programmering opg 4'!$G$8)</f>
        <v>-</v>
      </c>
      <c r="J1509" s="295">
        <f>A1509*'Lineær programmering opg 4'!$C$11+Datatabel!C1509*'Lineær programmering opg 4'!$D$11</f>
        <v>31228.799999999206</v>
      </c>
      <c r="K1509" s="9">
        <f t="shared" si="117"/>
        <v>0</v>
      </c>
      <c r="L1509" s="9">
        <f t="shared" si="118"/>
        <v>0</v>
      </c>
    </row>
    <row r="1510" spans="1:12" ht="15" x14ac:dyDescent="0.25">
      <c r="A1510" s="167">
        <f t="shared" si="116"/>
        <v>203.83200000000397</v>
      </c>
      <c r="B1510" s="325">
        <f t="shared" si="119"/>
        <v>0.8493000000000166</v>
      </c>
      <c r="C1510" s="167">
        <f t="shared" si="115"/>
        <v>72.335999999992055</v>
      </c>
      <c r="D1510" s="167">
        <f>IF('Lineær programmering opg 4'!$M$4=0,"-",(-A1510+'Lineær programmering opg 4'!$M$4)/'Lineær programmering opg 4'!$K$4*-1)</f>
        <v>72.335999999992055</v>
      </c>
      <c r="E1510" s="167">
        <f>IF('Lineær programmering opg 4'!$M$5=0,"-",(-A1510+'Lineær programmering opg 4'!$M$5)/'Lineær programmering opg 4'!$K$5*-1)</f>
        <v>147.12599999999702</v>
      </c>
      <c r="F1510" s="167" t="str">
        <f>IF('Lineær programmering opg 4'!$E$6=0,"-",(-A1510+'Lineær programmering opg 4'!$M$6)/'Lineær programmering opg 4'!$K$6*-1)</f>
        <v>-</v>
      </c>
      <c r="G1510" s="167" t="str">
        <f>IF('Lineær programmering opg 4'!$D$7=0,"-",((-A1510+'Lineær programmering opg 4'!$M$7)/'Lineær programmering opg 4'!$K$7)*-1)</f>
        <v>-</v>
      </c>
      <c r="H1510" s="167" t="str">
        <f>IF('Lineær programmering opg 4'!$C$8=0,"-",((-A1510+'Lineær programmering opg 4'!$M$8)/'Lineær programmering opg 4'!$K$8)*-1)</f>
        <v>-</v>
      </c>
      <c r="I1510" s="167" t="str">
        <f>IF('Lineær programmering opg 4'!$D$8=0,"-",'Lineær programmering opg 4'!$G$8)</f>
        <v>-</v>
      </c>
      <c r="J1510" s="295">
        <f>A1510*'Lineær programmering opg 4'!$C$11+Datatabel!C1510*'Lineær programmering opg 4'!$D$11</f>
        <v>31233.599999999205</v>
      </c>
      <c r="K1510" s="9">
        <f t="shared" si="117"/>
        <v>0</v>
      </c>
      <c r="L1510" s="9">
        <f t="shared" si="118"/>
        <v>0</v>
      </c>
    </row>
    <row r="1511" spans="1:12" ht="15" x14ac:dyDescent="0.25">
      <c r="A1511" s="167">
        <f t="shared" si="116"/>
        <v>203.80800000000397</v>
      </c>
      <c r="B1511" s="325">
        <f t="shared" si="119"/>
        <v>0.84920000000001661</v>
      </c>
      <c r="C1511" s="167">
        <f t="shared" si="115"/>
        <v>72.383999999992056</v>
      </c>
      <c r="D1511" s="167">
        <f>IF('Lineær programmering opg 4'!$M$4=0,"-",(-A1511+'Lineær programmering opg 4'!$M$4)/'Lineær programmering opg 4'!$K$4*-1)</f>
        <v>72.383999999992056</v>
      </c>
      <c r="E1511" s="167">
        <f>IF('Lineær programmering opg 4'!$M$5=0,"-",(-A1511+'Lineær programmering opg 4'!$M$5)/'Lineær programmering opg 4'!$K$5*-1)</f>
        <v>147.14399999999702</v>
      </c>
      <c r="F1511" s="167" t="str">
        <f>IF('Lineær programmering opg 4'!$E$6=0,"-",(-A1511+'Lineær programmering opg 4'!$M$6)/'Lineær programmering opg 4'!$K$6*-1)</f>
        <v>-</v>
      </c>
      <c r="G1511" s="167" t="str">
        <f>IF('Lineær programmering opg 4'!$D$7=0,"-",((-A1511+'Lineær programmering opg 4'!$M$7)/'Lineær programmering opg 4'!$K$7)*-1)</f>
        <v>-</v>
      </c>
      <c r="H1511" s="167" t="str">
        <f>IF('Lineær programmering opg 4'!$C$8=0,"-",((-A1511+'Lineær programmering opg 4'!$M$8)/'Lineær programmering opg 4'!$K$8)*-1)</f>
        <v>-</v>
      </c>
      <c r="I1511" s="167" t="str">
        <f>IF('Lineær programmering opg 4'!$D$8=0,"-",'Lineær programmering opg 4'!$G$8)</f>
        <v>-</v>
      </c>
      <c r="J1511" s="295">
        <f>A1511*'Lineær programmering opg 4'!$C$11+Datatabel!C1511*'Lineær programmering opg 4'!$D$11</f>
        <v>31238.399999999205</v>
      </c>
      <c r="K1511" s="9">
        <f t="shared" si="117"/>
        <v>0</v>
      </c>
      <c r="L1511" s="9">
        <f t="shared" si="118"/>
        <v>0</v>
      </c>
    </row>
    <row r="1512" spans="1:12" ht="15" x14ac:dyDescent="0.25">
      <c r="A1512" s="167">
        <f t="shared" si="116"/>
        <v>203.784000000004</v>
      </c>
      <c r="B1512" s="325">
        <f t="shared" si="119"/>
        <v>0.84910000000001662</v>
      </c>
      <c r="C1512" s="167">
        <f t="shared" si="115"/>
        <v>72.431999999992001</v>
      </c>
      <c r="D1512" s="167">
        <f>IF('Lineær programmering opg 4'!$M$4=0,"-",(-A1512+'Lineær programmering opg 4'!$M$4)/'Lineær programmering opg 4'!$K$4*-1)</f>
        <v>72.431999999992001</v>
      </c>
      <c r="E1512" s="167">
        <f>IF('Lineær programmering opg 4'!$M$5=0,"-",(-A1512+'Lineær programmering opg 4'!$M$5)/'Lineær programmering opg 4'!$K$5*-1)</f>
        <v>147.16199999999702</v>
      </c>
      <c r="F1512" s="167" t="str">
        <f>IF('Lineær programmering opg 4'!$E$6=0,"-",(-A1512+'Lineær programmering opg 4'!$M$6)/'Lineær programmering opg 4'!$K$6*-1)</f>
        <v>-</v>
      </c>
      <c r="G1512" s="167" t="str">
        <f>IF('Lineær programmering opg 4'!$D$7=0,"-",((-A1512+'Lineær programmering opg 4'!$M$7)/'Lineær programmering opg 4'!$K$7)*-1)</f>
        <v>-</v>
      </c>
      <c r="H1512" s="167" t="str">
        <f>IF('Lineær programmering opg 4'!$C$8=0,"-",((-A1512+'Lineær programmering opg 4'!$M$8)/'Lineær programmering opg 4'!$K$8)*-1)</f>
        <v>-</v>
      </c>
      <c r="I1512" s="167" t="str">
        <f>IF('Lineær programmering opg 4'!$D$8=0,"-",'Lineær programmering opg 4'!$G$8)</f>
        <v>-</v>
      </c>
      <c r="J1512" s="295">
        <f>A1512*'Lineær programmering opg 4'!$C$11+Datatabel!C1512*'Lineær programmering opg 4'!$D$11</f>
        <v>31243.199999999204</v>
      </c>
      <c r="K1512" s="9">
        <f t="shared" si="117"/>
        <v>0</v>
      </c>
      <c r="L1512" s="9">
        <f t="shared" si="118"/>
        <v>0</v>
      </c>
    </row>
    <row r="1513" spans="1:12" ht="15" x14ac:dyDescent="0.25">
      <c r="A1513" s="167">
        <f t="shared" si="116"/>
        <v>203.760000000004</v>
      </c>
      <c r="B1513" s="325">
        <f t="shared" si="119"/>
        <v>0.84900000000001663</v>
      </c>
      <c r="C1513" s="167">
        <f t="shared" si="115"/>
        <v>72.479999999992003</v>
      </c>
      <c r="D1513" s="167">
        <f>IF('Lineær programmering opg 4'!$M$4=0,"-",(-A1513+'Lineær programmering opg 4'!$M$4)/'Lineær programmering opg 4'!$K$4*-1)</f>
        <v>72.479999999992003</v>
      </c>
      <c r="E1513" s="167">
        <f>IF('Lineær programmering opg 4'!$M$5=0,"-",(-A1513+'Lineær programmering opg 4'!$M$5)/'Lineær programmering opg 4'!$K$5*-1)</f>
        <v>147.17999999999702</v>
      </c>
      <c r="F1513" s="167" t="str">
        <f>IF('Lineær programmering opg 4'!$E$6=0,"-",(-A1513+'Lineær programmering opg 4'!$M$6)/'Lineær programmering opg 4'!$K$6*-1)</f>
        <v>-</v>
      </c>
      <c r="G1513" s="167" t="str">
        <f>IF('Lineær programmering opg 4'!$D$7=0,"-",((-A1513+'Lineær programmering opg 4'!$M$7)/'Lineær programmering opg 4'!$K$7)*-1)</f>
        <v>-</v>
      </c>
      <c r="H1513" s="167" t="str">
        <f>IF('Lineær programmering opg 4'!$C$8=0,"-",((-A1513+'Lineær programmering opg 4'!$M$8)/'Lineær programmering opg 4'!$K$8)*-1)</f>
        <v>-</v>
      </c>
      <c r="I1513" s="167" t="str">
        <f>IF('Lineær programmering opg 4'!$D$8=0,"-",'Lineær programmering opg 4'!$G$8)</f>
        <v>-</v>
      </c>
      <c r="J1513" s="295">
        <f>A1513*'Lineær programmering opg 4'!$C$11+Datatabel!C1513*'Lineær programmering opg 4'!$D$11</f>
        <v>31247.9999999992</v>
      </c>
      <c r="K1513" s="9">
        <f t="shared" si="117"/>
        <v>0</v>
      </c>
      <c r="L1513" s="9">
        <f t="shared" si="118"/>
        <v>0</v>
      </c>
    </row>
    <row r="1514" spans="1:12" ht="15" x14ac:dyDescent="0.25">
      <c r="A1514" s="167">
        <f t="shared" si="116"/>
        <v>203.736000000004</v>
      </c>
      <c r="B1514" s="325">
        <f t="shared" si="119"/>
        <v>0.84890000000001664</v>
      </c>
      <c r="C1514" s="167">
        <f t="shared" si="115"/>
        <v>72.527999999992005</v>
      </c>
      <c r="D1514" s="167">
        <f>IF('Lineær programmering opg 4'!$M$4=0,"-",(-A1514+'Lineær programmering opg 4'!$M$4)/'Lineær programmering opg 4'!$K$4*-1)</f>
        <v>72.527999999992005</v>
      </c>
      <c r="E1514" s="167">
        <f>IF('Lineær programmering opg 4'!$M$5=0,"-",(-A1514+'Lineær programmering opg 4'!$M$5)/'Lineær programmering opg 4'!$K$5*-1)</f>
        <v>147.19799999999702</v>
      </c>
      <c r="F1514" s="167" t="str">
        <f>IF('Lineær programmering opg 4'!$E$6=0,"-",(-A1514+'Lineær programmering opg 4'!$M$6)/'Lineær programmering opg 4'!$K$6*-1)</f>
        <v>-</v>
      </c>
      <c r="G1514" s="167" t="str">
        <f>IF('Lineær programmering opg 4'!$D$7=0,"-",((-A1514+'Lineær programmering opg 4'!$M$7)/'Lineær programmering opg 4'!$K$7)*-1)</f>
        <v>-</v>
      </c>
      <c r="H1514" s="167" t="str">
        <f>IF('Lineær programmering opg 4'!$C$8=0,"-",((-A1514+'Lineær programmering opg 4'!$M$8)/'Lineær programmering opg 4'!$K$8)*-1)</f>
        <v>-</v>
      </c>
      <c r="I1514" s="167" t="str">
        <f>IF('Lineær programmering opg 4'!$D$8=0,"-",'Lineær programmering opg 4'!$G$8)</f>
        <v>-</v>
      </c>
      <c r="J1514" s="295">
        <f>A1514*'Lineær programmering opg 4'!$C$11+Datatabel!C1514*'Lineær programmering opg 4'!$D$11</f>
        <v>31252.799999999199</v>
      </c>
      <c r="K1514" s="9">
        <f t="shared" si="117"/>
        <v>0</v>
      </c>
      <c r="L1514" s="9">
        <f t="shared" si="118"/>
        <v>0</v>
      </c>
    </row>
    <row r="1515" spans="1:12" ht="15" x14ac:dyDescent="0.25">
      <c r="A1515" s="167">
        <f t="shared" si="116"/>
        <v>203.712000000004</v>
      </c>
      <c r="B1515" s="325">
        <f t="shared" si="119"/>
        <v>0.84880000000001665</v>
      </c>
      <c r="C1515" s="167">
        <f t="shared" si="115"/>
        <v>72.575999999992007</v>
      </c>
      <c r="D1515" s="167">
        <f>IF('Lineær programmering opg 4'!$M$4=0,"-",(-A1515+'Lineær programmering opg 4'!$M$4)/'Lineær programmering opg 4'!$K$4*-1)</f>
        <v>72.575999999992007</v>
      </c>
      <c r="E1515" s="167">
        <f>IF('Lineær programmering opg 4'!$M$5=0,"-",(-A1515+'Lineær programmering opg 4'!$M$5)/'Lineær programmering opg 4'!$K$5*-1)</f>
        <v>147.21599999999702</v>
      </c>
      <c r="F1515" s="167" t="str">
        <f>IF('Lineær programmering opg 4'!$E$6=0,"-",(-A1515+'Lineær programmering opg 4'!$M$6)/'Lineær programmering opg 4'!$K$6*-1)</f>
        <v>-</v>
      </c>
      <c r="G1515" s="167" t="str">
        <f>IF('Lineær programmering opg 4'!$D$7=0,"-",((-A1515+'Lineær programmering opg 4'!$M$7)/'Lineær programmering opg 4'!$K$7)*-1)</f>
        <v>-</v>
      </c>
      <c r="H1515" s="167" t="str">
        <f>IF('Lineær programmering opg 4'!$C$8=0,"-",((-A1515+'Lineær programmering opg 4'!$M$8)/'Lineær programmering opg 4'!$K$8)*-1)</f>
        <v>-</v>
      </c>
      <c r="I1515" s="167" t="str">
        <f>IF('Lineær programmering opg 4'!$D$8=0,"-",'Lineær programmering opg 4'!$G$8)</f>
        <v>-</v>
      </c>
      <c r="J1515" s="295">
        <f>A1515*'Lineær programmering opg 4'!$C$11+Datatabel!C1515*'Lineær programmering opg 4'!$D$11</f>
        <v>31257.599999999202</v>
      </c>
      <c r="K1515" s="9">
        <f t="shared" si="117"/>
        <v>0</v>
      </c>
      <c r="L1515" s="9">
        <f t="shared" si="118"/>
        <v>0</v>
      </c>
    </row>
    <row r="1516" spans="1:12" ht="15" x14ac:dyDescent="0.25">
      <c r="A1516" s="167">
        <f t="shared" si="116"/>
        <v>203.688000000004</v>
      </c>
      <c r="B1516" s="325">
        <f t="shared" si="119"/>
        <v>0.84870000000001666</v>
      </c>
      <c r="C1516" s="167">
        <f t="shared" si="115"/>
        <v>72.623999999992009</v>
      </c>
      <c r="D1516" s="167">
        <f>IF('Lineær programmering opg 4'!$M$4=0,"-",(-A1516+'Lineær programmering opg 4'!$M$4)/'Lineær programmering opg 4'!$K$4*-1)</f>
        <v>72.623999999992009</v>
      </c>
      <c r="E1516" s="167">
        <f>IF('Lineær programmering opg 4'!$M$5=0,"-",(-A1516+'Lineær programmering opg 4'!$M$5)/'Lineær programmering opg 4'!$K$5*-1)</f>
        <v>147.23399999999702</v>
      </c>
      <c r="F1516" s="167" t="str">
        <f>IF('Lineær programmering opg 4'!$E$6=0,"-",(-A1516+'Lineær programmering opg 4'!$M$6)/'Lineær programmering opg 4'!$K$6*-1)</f>
        <v>-</v>
      </c>
      <c r="G1516" s="167" t="str">
        <f>IF('Lineær programmering opg 4'!$D$7=0,"-",((-A1516+'Lineær programmering opg 4'!$M$7)/'Lineær programmering opg 4'!$K$7)*-1)</f>
        <v>-</v>
      </c>
      <c r="H1516" s="167" t="str">
        <f>IF('Lineær programmering opg 4'!$C$8=0,"-",((-A1516+'Lineær programmering opg 4'!$M$8)/'Lineær programmering opg 4'!$K$8)*-1)</f>
        <v>-</v>
      </c>
      <c r="I1516" s="167" t="str">
        <f>IF('Lineær programmering opg 4'!$D$8=0,"-",'Lineær programmering opg 4'!$G$8)</f>
        <v>-</v>
      </c>
      <c r="J1516" s="295">
        <f>A1516*'Lineær programmering opg 4'!$C$11+Datatabel!C1516*'Lineær programmering opg 4'!$D$11</f>
        <v>31262.399999999201</v>
      </c>
      <c r="K1516" s="9">
        <f t="shared" si="117"/>
        <v>0</v>
      </c>
      <c r="L1516" s="9">
        <f t="shared" si="118"/>
        <v>0</v>
      </c>
    </row>
    <row r="1517" spans="1:12" ht="15" x14ac:dyDescent="0.25">
      <c r="A1517" s="167">
        <f t="shared" si="116"/>
        <v>203.66400000000399</v>
      </c>
      <c r="B1517" s="325">
        <f t="shared" si="119"/>
        <v>0.84860000000001667</v>
      </c>
      <c r="C1517" s="167">
        <f t="shared" si="115"/>
        <v>72.671999999992011</v>
      </c>
      <c r="D1517" s="167">
        <f>IF('Lineær programmering opg 4'!$M$4=0,"-",(-A1517+'Lineær programmering opg 4'!$M$4)/'Lineær programmering opg 4'!$K$4*-1)</f>
        <v>72.671999999992011</v>
      </c>
      <c r="E1517" s="167">
        <f>IF('Lineær programmering opg 4'!$M$5=0,"-",(-A1517+'Lineær programmering opg 4'!$M$5)/'Lineær programmering opg 4'!$K$5*-1)</f>
        <v>147.25199999999703</v>
      </c>
      <c r="F1517" s="167" t="str">
        <f>IF('Lineær programmering opg 4'!$E$6=0,"-",(-A1517+'Lineær programmering opg 4'!$M$6)/'Lineær programmering opg 4'!$K$6*-1)</f>
        <v>-</v>
      </c>
      <c r="G1517" s="167" t="str">
        <f>IF('Lineær programmering opg 4'!$D$7=0,"-",((-A1517+'Lineær programmering opg 4'!$M$7)/'Lineær programmering opg 4'!$K$7)*-1)</f>
        <v>-</v>
      </c>
      <c r="H1517" s="167" t="str">
        <f>IF('Lineær programmering opg 4'!$C$8=0,"-",((-A1517+'Lineær programmering opg 4'!$M$8)/'Lineær programmering opg 4'!$K$8)*-1)</f>
        <v>-</v>
      </c>
      <c r="I1517" s="167" t="str">
        <f>IF('Lineær programmering opg 4'!$D$8=0,"-",'Lineær programmering opg 4'!$G$8)</f>
        <v>-</v>
      </c>
      <c r="J1517" s="295">
        <f>A1517*'Lineær programmering opg 4'!$C$11+Datatabel!C1517*'Lineær programmering opg 4'!$D$11</f>
        <v>31267.1999999992</v>
      </c>
      <c r="K1517" s="9">
        <f t="shared" si="117"/>
        <v>0</v>
      </c>
      <c r="L1517" s="9">
        <f t="shared" si="118"/>
        <v>0</v>
      </c>
    </row>
    <row r="1518" spans="1:12" ht="15" x14ac:dyDescent="0.25">
      <c r="A1518" s="167">
        <f t="shared" si="116"/>
        <v>203.64000000000399</v>
      </c>
      <c r="B1518" s="325">
        <f t="shared" si="119"/>
        <v>0.84850000000001669</v>
      </c>
      <c r="C1518" s="167">
        <f t="shared" si="115"/>
        <v>72.719999999992012</v>
      </c>
      <c r="D1518" s="167">
        <f>IF('Lineær programmering opg 4'!$M$4=0,"-",(-A1518+'Lineær programmering opg 4'!$M$4)/'Lineær programmering opg 4'!$K$4*-1)</f>
        <v>72.719999999992012</v>
      </c>
      <c r="E1518" s="167">
        <f>IF('Lineær programmering opg 4'!$M$5=0,"-",(-A1518+'Lineær programmering opg 4'!$M$5)/'Lineær programmering opg 4'!$K$5*-1)</f>
        <v>147.26999999999703</v>
      </c>
      <c r="F1518" s="167" t="str">
        <f>IF('Lineær programmering opg 4'!$E$6=0,"-",(-A1518+'Lineær programmering opg 4'!$M$6)/'Lineær programmering opg 4'!$K$6*-1)</f>
        <v>-</v>
      </c>
      <c r="G1518" s="167" t="str">
        <f>IF('Lineær programmering opg 4'!$D$7=0,"-",((-A1518+'Lineær programmering opg 4'!$M$7)/'Lineær programmering opg 4'!$K$7)*-1)</f>
        <v>-</v>
      </c>
      <c r="H1518" s="167" t="str">
        <f>IF('Lineær programmering opg 4'!$C$8=0,"-",((-A1518+'Lineær programmering opg 4'!$M$8)/'Lineær programmering opg 4'!$K$8)*-1)</f>
        <v>-</v>
      </c>
      <c r="I1518" s="167" t="str">
        <f>IF('Lineær programmering opg 4'!$D$8=0,"-",'Lineær programmering opg 4'!$G$8)</f>
        <v>-</v>
      </c>
      <c r="J1518" s="295">
        <f>A1518*'Lineær programmering opg 4'!$C$11+Datatabel!C1518*'Lineær programmering opg 4'!$D$11</f>
        <v>31271.9999999992</v>
      </c>
      <c r="K1518" s="9">
        <f t="shared" si="117"/>
        <v>0</v>
      </c>
      <c r="L1518" s="9">
        <f t="shared" si="118"/>
        <v>0</v>
      </c>
    </row>
    <row r="1519" spans="1:12" ht="15" x14ac:dyDescent="0.25">
      <c r="A1519" s="167">
        <f t="shared" si="116"/>
        <v>203.61600000000402</v>
      </c>
      <c r="B1519" s="325">
        <f t="shared" si="119"/>
        <v>0.8484000000000167</v>
      </c>
      <c r="C1519" s="167">
        <f t="shared" si="115"/>
        <v>72.767999999991957</v>
      </c>
      <c r="D1519" s="167">
        <f>IF('Lineær programmering opg 4'!$M$4=0,"-",(-A1519+'Lineær programmering opg 4'!$M$4)/'Lineær programmering opg 4'!$K$4*-1)</f>
        <v>72.767999999991957</v>
      </c>
      <c r="E1519" s="167">
        <f>IF('Lineær programmering opg 4'!$M$5=0,"-",(-A1519+'Lineær programmering opg 4'!$M$5)/'Lineær programmering opg 4'!$K$5*-1)</f>
        <v>147.287999999997</v>
      </c>
      <c r="F1519" s="167" t="str">
        <f>IF('Lineær programmering opg 4'!$E$6=0,"-",(-A1519+'Lineær programmering opg 4'!$M$6)/'Lineær programmering opg 4'!$K$6*-1)</f>
        <v>-</v>
      </c>
      <c r="G1519" s="167" t="str">
        <f>IF('Lineær programmering opg 4'!$D$7=0,"-",((-A1519+'Lineær programmering opg 4'!$M$7)/'Lineær programmering opg 4'!$K$7)*-1)</f>
        <v>-</v>
      </c>
      <c r="H1519" s="167" t="str">
        <f>IF('Lineær programmering opg 4'!$C$8=0,"-",((-A1519+'Lineær programmering opg 4'!$M$8)/'Lineær programmering opg 4'!$K$8)*-1)</f>
        <v>-</v>
      </c>
      <c r="I1519" s="167" t="str">
        <f>IF('Lineær programmering opg 4'!$D$8=0,"-",'Lineær programmering opg 4'!$G$8)</f>
        <v>-</v>
      </c>
      <c r="J1519" s="295">
        <f>A1519*'Lineær programmering opg 4'!$C$11+Datatabel!C1519*'Lineær programmering opg 4'!$D$11</f>
        <v>31276.799999999195</v>
      </c>
      <c r="K1519" s="9">
        <f t="shared" si="117"/>
        <v>0</v>
      </c>
      <c r="L1519" s="9">
        <f t="shared" si="118"/>
        <v>0</v>
      </c>
    </row>
    <row r="1520" spans="1:12" ht="15" x14ac:dyDescent="0.25">
      <c r="A1520" s="167">
        <f t="shared" si="116"/>
        <v>203.59200000000402</v>
      </c>
      <c r="B1520" s="325">
        <f t="shared" si="119"/>
        <v>0.84830000000001671</v>
      </c>
      <c r="C1520" s="167">
        <f t="shared" si="115"/>
        <v>72.815999999991959</v>
      </c>
      <c r="D1520" s="167">
        <f>IF('Lineær programmering opg 4'!$M$4=0,"-",(-A1520+'Lineær programmering opg 4'!$M$4)/'Lineær programmering opg 4'!$K$4*-1)</f>
        <v>72.815999999991959</v>
      </c>
      <c r="E1520" s="167">
        <f>IF('Lineær programmering opg 4'!$M$5=0,"-",(-A1520+'Lineær programmering opg 4'!$M$5)/'Lineær programmering opg 4'!$K$5*-1)</f>
        <v>147.305999999997</v>
      </c>
      <c r="F1520" s="167" t="str">
        <f>IF('Lineær programmering opg 4'!$E$6=0,"-",(-A1520+'Lineær programmering opg 4'!$M$6)/'Lineær programmering opg 4'!$K$6*-1)</f>
        <v>-</v>
      </c>
      <c r="G1520" s="167" t="str">
        <f>IF('Lineær programmering opg 4'!$D$7=0,"-",((-A1520+'Lineær programmering opg 4'!$M$7)/'Lineær programmering opg 4'!$K$7)*-1)</f>
        <v>-</v>
      </c>
      <c r="H1520" s="167" t="str">
        <f>IF('Lineær programmering opg 4'!$C$8=0,"-",((-A1520+'Lineær programmering opg 4'!$M$8)/'Lineær programmering opg 4'!$K$8)*-1)</f>
        <v>-</v>
      </c>
      <c r="I1520" s="167" t="str">
        <f>IF('Lineær programmering opg 4'!$D$8=0,"-",'Lineær programmering opg 4'!$G$8)</f>
        <v>-</v>
      </c>
      <c r="J1520" s="295">
        <f>A1520*'Lineær programmering opg 4'!$C$11+Datatabel!C1520*'Lineær programmering opg 4'!$D$11</f>
        <v>31281.599999999195</v>
      </c>
      <c r="K1520" s="9">
        <f t="shared" si="117"/>
        <v>0</v>
      </c>
      <c r="L1520" s="9">
        <f t="shared" si="118"/>
        <v>0</v>
      </c>
    </row>
    <row r="1521" spans="1:12" ht="15" x14ac:dyDescent="0.25">
      <c r="A1521" s="167">
        <f t="shared" si="116"/>
        <v>203.56800000000402</v>
      </c>
      <c r="B1521" s="325">
        <f t="shared" si="119"/>
        <v>0.84820000000001672</v>
      </c>
      <c r="C1521" s="167">
        <f t="shared" si="115"/>
        <v>72.863999999991961</v>
      </c>
      <c r="D1521" s="167">
        <f>IF('Lineær programmering opg 4'!$M$4=0,"-",(-A1521+'Lineær programmering opg 4'!$M$4)/'Lineær programmering opg 4'!$K$4*-1)</f>
        <v>72.863999999991961</v>
      </c>
      <c r="E1521" s="167">
        <f>IF('Lineær programmering opg 4'!$M$5=0,"-",(-A1521+'Lineær programmering opg 4'!$M$5)/'Lineær programmering opg 4'!$K$5*-1)</f>
        <v>147.323999999997</v>
      </c>
      <c r="F1521" s="167" t="str">
        <f>IF('Lineær programmering opg 4'!$E$6=0,"-",(-A1521+'Lineær programmering opg 4'!$M$6)/'Lineær programmering opg 4'!$K$6*-1)</f>
        <v>-</v>
      </c>
      <c r="G1521" s="167" t="str">
        <f>IF('Lineær programmering opg 4'!$D$7=0,"-",((-A1521+'Lineær programmering opg 4'!$M$7)/'Lineær programmering opg 4'!$K$7)*-1)</f>
        <v>-</v>
      </c>
      <c r="H1521" s="167" t="str">
        <f>IF('Lineær programmering opg 4'!$C$8=0,"-",((-A1521+'Lineær programmering opg 4'!$M$8)/'Lineær programmering opg 4'!$K$8)*-1)</f>
        <v>-</v>
      </c>
      <c r="I1521" s="167" t="str">
        <f>IF('Lineær programmering opg 4'!$D$8=0,"-",'Lineær programmering opg 4'!$G$8)</f>
        <v>-</v>
      </c>
      <c r="J1521" s="295">
        <f>A1521*'Lineær programmering opg 4'!$C$11+Datatabel!C1521*'Lineær programmering opg 4'!$D$11</f>
        <v>31286.399999999197</v>
      </c>
      <c r="K1521" s="9">
        <f t="shared" si="117"/>
        <v>0</v>
      </c>
      <c r="L1521" s="9">
        <f t="shared" si="118"/>
        <v>0</v>
      </c>
    </row>
    <row r="1522" spans="1:12" ht="15" x14ac:dyDescent="0.25">
      <c r="A1522" s="167">
        <f t="shared" si="116"/>
        <v>203.54400000000402</v>
      </c>
      <c r="B1522" s="325">
        <f t="shared" si="119"/>
        <v>0.84810000000001673</v>
      </c>
      <c r="C1522" s="167">
        <f t="shared" si="115"/>
        <v>72.911999999991963</v>
      </c>
      <c r="D1522" s="167">
        <f>IF('Lineær programmering opg 4'!$M$4=0,"-",(-A1522+'Lineær programmering opg 4'!$M$4)/'Lineær programmering opg 4'!$K$4*-1)</f>
        <v>72.911999999991963</v>
      </c>
      <c r="E1522" s="167">
        <f>IF('Lineær programmering opg 4'!$M$5=0,"-",(-A1522+'Lineær programmering opg 4'!$M$5)/'Lineær programmering opg 4'!$K$5*-1)</f>
        <v>147.341999999997</v>
      </c>
      <c r="F1522" s="167" t="str">
        <f>IF('Lineær programmering opg 4'!$E$6=0,"-",(-A1522+'Lineær programmering opg 4'!$M$6)/'Lineær programmering opg 4'!$K$6*-1)</f>
        <v>-</v>
      </c>
      <c r="G1522" s="167" t="str">
        <f>IF('Lineær programmering opg 4'!$D$7=0,"-",((-A1522+'Lineær programmering opg 4'!$M$7)/'Lineær programmering opg 4'!$K$7)*-1)</f>
        <v>-</v>
      </c>
      <c r="H1522" s="167" t="str">
        <f>IF('Lineær programmering opg 4'!$C$8=0,"-",((-A1522+'Lineær programmering opg 4'!$M$8)/'Lineær programmering opg 4'!$K$8)*-1)</f>
        <v>-</v>
      </c>
      <c r="I1522" s="167" t="str">
        <f>IF('Lineær programmering opg 4'!$D$8=0,"-",'Lineær programmering opg 4'!$G$8)</f>
        <v>-</v>
      </c>
      <c r="J1522" s="295">
        <f>A1522*'Lineær programmering opg 4'!$C$11+Datatabel!C1522*'Lineær programmering opg 4'!$D$11</f>
        <v>31291.199999999197</v>
      </c>
      <c r="K1522" s="9">
        <f t="shared" si="117"/>
        <v>0</v>
      </c>
      <c r="L1522" s="9">
        <f t="shared" si="118"/>
        <v>0</v>
      </c>
    </row>
    <row r="1523" spans="1:12" ht="15" x14ac:dyDescent="0.25">
      <c r="A1523" s="167">
        <f t="shared" si="116"/>
        <v>203.52000000000402</v>
      </c>
      <c r="B1523" s="325">
        <f t="shared" si="119"/>
        <v>0.84800000000001674</v>
      </c>
      <c r="C1523" s="167">
        <f t="shared" si="115"/>
        <v>72.959999999991965</v>
      </c>
      <c r="D1523" s="167">
        <f>IF('Lineær programmering opg 4'!$M$4=0,"-",(-A1523+'Lineær programmering opg 4'!$M$4)/'Lineær programmering opg 4'!$K$4*-1)</f>
        <v>72.959999999991965</v>
      </c>
      <c r="E1523" s="167">
        <f>IF('Lineær programmering opg 4'!$M$5=0,"-",(-A1523+'Lineær programmering opg 4'!$M$5)/'Lineær programmering opg 4'!$K$5*-1)</f>
        <v>147.359999999997</v>
      </c>
      <c r="F1523" s="167" t="str">
        <f>IF('Lineær programmering opg 4'!$E$6=0,"-",(-A1523+'Lineær programmering opg 4'!$M$6)/'Lineær programmering opg 4'!$K$6*-1)</f>
        <v>-</v>
      </c>
      <c r="G1523" s="167" t="str">
        <f>IF('Lineær programmering opg 4'!$D$7=0,"-",((-A1523+'Lineær programmering opg 4'!$M$7)/'Lineær programmering opg 4'!$K$7)*-1)</f>
        <v>-</v>
      </c>
      <c r="H1523" s="167" t="str">
        <f>IF('Lineær programmering opg 4'!$C$8=0,"-",((-A1523+'Lineær programmering opg 4'!$M$8)/'Lineær programmering opg 4'!$K$8)*-1)</f>
        <v>-</v>
      </c>
      <c r="I1523" s="167" t="str">
        <f>IF('Lineær programmering opg 4'!$D$8=0,"-",'Lineær programmering opg 4'!$G$8)</f>
        <v>-</v>
      </c>
      <c r="J1523" s="295">
        <f>A1523*'Lineær programmering opg 4'!$C$11+Datatabel!C1523*'Lineær programmering opg 4'!$D$11</f>
        <v>31295.999999999192</v>
      </c>
      <c r="K1523" s="9">
        <f t="shared" si="117"/>
        <v>0</v>
      </c>
      <c r="L1523" s="9">
        <f t="shared" si="118"/>
        <v>0</v>
      </c>
    </row>
    <row r="1524" spans="1:12" ht="15" x14ac:dyDescent="0.25">
      <c r="A1524" s="167">
        <f t="shared" si="116"/>
        <v>203.49600000000402</v>
      </c>
      <c r="B1524" s="325">
        <f t="shared" si="119"/>
        <v>0.84790000000001675</v>
      </c>
      <c r="C1524" s="167">
        <f t="shared" si="115"/>
        <v>73.007999999991966</v>
      </c>
      <c r="D1524" s="167">
        <f>IF('Lineær programmering opg 4'!$M$4=0,"-",(-A1524+'Lineær programmering opg 4'!$M$4)/'Lineær programmering opg 4'!$K$4*-1)</f>
        <v>73.007999999991966</v>
      </c>
      <c r="E1524" s="167">
        <f>IF('Lineær programmering opg 4'!$M$5=0,"-",(-A1524+'Lineær programmering opg 4'!$M$5)/'Lineær programmering opg 4'!$K$5*-1)</f>
        <v>147.377999999997</v>
      </c>
      <c r="F1524" s="167" t="str">
        <f>IF('Lineær programmering opg 4'!$E$6=0,"-",(-A1524+'Lineær programmering opg 4'!$M$6)/'Lineær programmering opg 4'!$K$6*-1)</f>
        <v>-</v>
      </c>
      <c r="G1524" s="167" t="str">
        <f>IF('Lineær programmering opg 4'!$D$7=0,"-",((-A1524+'Lineær programmering opg 4'!$M$7)/'Lineær programmering opg 4'!$K$7)*-1)</f>
        <v>-</v>
      </c>
      <c r="H1524" s="167" t="str">
        <f>IF('Lineær programmering opg 4'!$C$8=0,"-",((-A1524+'Lineær programmering opg 4'!$M$8)/'Lineær programmering opg 4'!$K$8)*-1)</f>
        <v>-</v>
      </c>
      <c r="I1524" s="167" t="str">
        <f>IF('Lineær programmering opg 4'!$D$8=0,"-",'Lineær programmering opg 4'!$G$8)</f>
        <v>-</v>
      </c>
      <c r="J1524" s="295">
        <f>A1524*'Lineær programmering opg 4'!$C$11+Datatabel!C1524*'Lineær programmering opg 4'!$D$11</f>
        <v>31300.799999999195</v>
      </c>
      <c r="K1524" s="9">
        <f t="shared" si="117"/>
        <v>0</v>
      </c>
      <c r="L1524" s="9">
        <f t="shared" si="118"/>
        <v>0</v>
      </c>
    </row>
    <row r="1525" spans="1:12" ht="15" x14ac:dyDescent="0.25">
      <c r="A1525" s="167">
        <f t="shared" si="116"/>
        <v>203.47200000000402</v>
      </c>
      <c r="B1525" s="325">
        <f t="shared" si="119"/>
        <v>0.84780000000001676</v>
      </c>
      <c r="C1525" s="167">
        <f t="shared" si="115"/>
        <v>73.055999999991968</v>
      </c>
      <c r="D1525" s="167">
        <f>IF('Lineær programmering opg 4'!$M$4=0,"-",(-A1525+'Lineær programmering opg 4'!$M$4)/'Lineær programmering opg 4'!$K$4*-1)</f>
        <v>73.055999999991968</v>
      </c>
      <c r="E1525" s="167">
        <f>IF('Lineær programmering opg 4'!$M$5=0,"-",(-A1525+'Lineær programmering opg 4'!$M$5)/'Lineær programmering opg 4'!$K$5*-1)</f>
        <v>147.395999999997</v>
      </c>
      <c r="F1525" s="167" t="str">
        <f>IF('Lineær programmering opg 4'!$E$6=0,"-",(-A1525+'Lineær programmering opg 4'!$M$6)/'Lineær programmering opg 4'!$K$6*-1)</f>
        <v>-</v>
      </c>
      <c r="G1525" s="167" t="str">
        <f>IF('Lineær programmering opg 4'!$D$7=0,"-",((-A1525+'Lineær programmering opg 4'!$M$7)/'Lineær programmering opg 4'!$K$7)*-1)</f>
        <v>-</v>
      </c>
      <c r="H1525" s="167" t="str">
        <f>IF('Lineær programmering opg 4'!$C$8=0,"-",((-A1525+'Lineær programmering opg 4'!$M$8)/'Lineær programmering opg 4'!$K$8)*-1)</f>
        <v>-</v>
      </c>
      <c r="I1525" s="167" t="str">
        <f>IF('Lineær programmering opg 4'!$D$8=0,"-",'Lineær programmering opg 4'!$G$8)</f>
        <v>-</v>
      </c>
      <c r="J1525" s="295">
        <f>A1525*'Lineær programmering opg 4'!$C$11+Datatabel!C1525*'Lineær programmering opg 4'!$D$11</f>
        <v>31305.599999999198</v>
      </c>
      <c r="K1525" s="9">
        <f t="shared" si="117"/>
        <v>0</v>
      </c>
      <c r="L1525" s="9">
        <f t="shared" si="118"/>
        <v>0</v>
      </c>
    </row>
    <row r="1526" spans="1:12" ht="15" x14ac:dyDescent="0.25">
      <c r="A1526" s="167">
        <f t="shared" si="116"/>
        <v>203.44800000000401</v>
      </c>
      <c r="B1526" s="325">
        <f t="shared" si="119"/>
        <v>0.84770000000001677</v>
      </c>
      <c r="C1526" s="167">
        <f t="shared" si="115"/>
        <v>73.10399999999197</v>
      </c>
      <c r="D1526" s="167">
        <f>IF('Lineær programmering opg 4'!$M$4=0,"-",(-A1526+'Lineær programmering opg 4'!$M$4)/'Lineær programmering opg 4'!$K$4*-1)</f>
        <v>73.10399999999197</v>
      </c>
      <c r="E1526" s="167">
        <f>IF('Lineær programmering opg 4'!$M$5=0,"-",(-A1526+'Lineær programmering opg 4'!$M$5)/'Lineær programmering opg 4'!$K$5*-1)</f>
        <v>147.413999999997</v>
      </c>
      <c r="F1526" s="167" t="str">
        <f>IF('Lineær programmering opg 4'!$E$6=0,"-",(-A1526+'Lineær programmering opg 4'!$M$6)/'Lineær programmering opg 4'!$K$6*-1)</f>
        <v>-</v>
      </c>
      <c r="G1526" s="167" t="str">
        <f>IF('Lineær programmering opg 4'!$D$7=0,"-",((-A1526+'Lineær programmering opg 4'!$M$7)/'Lineær programmering opg 4'!$K$7)*-1)</f>
        <v>-</v>
      </c>
      <c r="H1526" s="167" t="str">
        <f>IF('Lineær programmering opg 4'!$C$8=0,"-",((-A1526+'Lineær programmering opg 4'!$M$8)/'Lineær programmering opg 4'!$K$8)*-1)</f>
        <v>-</v>
      </c>
      <c r="I1526" s="167" t="str">
        <f>IF('Lineær programmering opg 4'!$D$8=0,"-",'Lineær programmering opg 4'!$G$8)</f>
        <v>-</v>
      </c>
      <c r="J1526" s="295">
        <f>A1526*'Lineær programmering opg 4'!$C$11+Datatabel!C1526*'Lineær programmering opg 4'!$D$11</f>
        <v>31310.399999999201</v>
      </c>
      <c r="K1526" s="9">
        <f t="shared" si="117"/>
        <v>0</v>
      </c>
      <c r="L1526" s="9">
        <f t="shared" si="118"/>
        <v>0</v>
      </c>
    </row>
    <row r="1527" spans="1:12" ht="15" x14ac:dyDescent="0.25">
      <c r="A1527" s="167">
        <f t="shared" si="116"/>
        <v>203.42400000000401</v>
      </c>
      <c r="B1527" s="325">
        <f t="shared" si="119"/>
        <v>0.84760000000001678</v>
      </c>
      <c r="C1527" s="167">
        <f t="shared" si="115"/>
        <v>73.151999999991972</v>
      </c>
      <c r="D1527" s="167">
        <f>IF('Lineær programmering opg 4'!$M$4=0,"-",(-A1527+'Lineær programmering opg 4'!$M$4)/'Lineær programmering opg 4'!$K$4*-1)</f>
        <v>73.151999999991972</v>
      </c>
      <c r="E1527" s="167">
        <f>IF('Lineær programmering opg 4'!$M$5=0,"-",(-A1527+'Lineær programmering opg 4'!$M$5)/'Lineær programmering opg 4'!$K$5*-1)</f>
        <v>147.431999999997</v>
      </c>
      <c r="F1527" s="167" t="str">
        <f>IF('Lineær programmering opg 4'!$E$6=0,"-",(-A1527+'Lineær programmering opg 4'!$M$6)/'Lineær programmering opg 4'!$K$6*-1)</f>
        <v>-</v>
      </c>
      <c r="G1527" s="167" t="str">
        <f>IF('Lineær programmering opg 4'!$D$7=0,"-",((-A1527+'Lineær programmering opg 4'!$M$7)/'Lineær programmering opg 4'!$K$7)*-1)</f>
        <v>-</v>
      </c>
      <c r="H1527" s="167" t="str">
        <f>IF('Lineær programmering opg 4'!$C$8=0,"-",((-A1527+'Lineær programmering opg 4'!$M$8)/'Lineær programmering opg 4'!$K$8)*-1)</f>
        <v>-</v>
      </c>
      <c r="I1527" s="167" t="str">
        <f>IF('Lineær programmering opg 4'!$D$8=0,"-",'Lineær programmering opg 4'!$G$8)</f>
        <v>-</v>
      </c>
      <c r="J1527" s="295">
        <f>A1527*'Lineær programmering opg 4'!$C$11+Datatabel!C1527*'Lineær programmering opg 4'!$D$11</f>
        <v>31315.199999999197</v>
      </c>
      <c r="K1527" s="9">
        <f t="shared" si="117"/>
        <v>0</v>
      </c>
      <c r="L1527" s="9">
        <f t="shared" si="118"/>
        <v>0</v>
      </c>
    </row>
    <row r="1528" spans="1:12" ht="15" x14ac:dyDescent="0.25">
      <c r="A1528" s="167">
        <f t="shared" si="116"/>
        <v>203.40000000000404</v>
      </c>
      <c r="B1528" s="325">
        <f t="shared" si="119"/>
        <v>0.8475000000000168</v>
      </c>
      <c r="C1528" s="167">
        <f t="shared" si="115"/>
        <v>73.199999999991917</v>
      </c>
      <c r="D1528" s="167">
        <f>IF('Lineær programmering opg 4'!$M$4=0,"-",(-A1528+'Lineær programmering opg 4'!$M$4)/'Lineær programmering opg 4'!$K$4*-1)</f>
        <v>73.199999999991917</v>
      </c>
      <c r="E1528" s="167">
        <f>IF('Lineær programmering opg 4'!$M$5=0,"-",(-A1528+'Lineær programmering opg 4'!$M$5)/'Lineær programmering opg 4'!$K$5*-1)</f>
        <v>147.44999999999698</v>
      </c>
      <c r="F1528" s="167" t="str">
        <f>IF('Lineær programmering opg 4'!$E$6=0,"-",(-A1528+'Lineær programmering opg 4'!$M$6)/'Lineær programmering opg 4'!$K$6*-1)</f>
        <v>-</v>
      </c>
      <c r="G1528" s="167" t="str">
        <f>IF('Lineær programmering opg 4'!$D$7=0,"-",((-A1528+'Lineær programmering opg 4'!$M$7)/'Lineær programmering opg 4'!$K$7)*-1)</f>
        <v>-</v>
      </c>
      <c r="H1528" s="167" t="str">
        <f>IF('Lineær programmering opg 4'!$C$8=0,"-",((-A1528+'Lineær programmering opg 4'!$M$8)/'Lineær programmering opg 4'!$K$8)*-1)</f>
        <v>-</v>
      </c>
      <c r="I1528" s="167" t="str">
        <f>IF('Lineær programmering opg 4'!$D$8=0,"-",'Lineær programmering opg 4'!$G$8)</f>
        <v>-</v>
      </c>
      <c r="J1528" s="295">
        <f>A1528*'Lineær programmering opg 4'!$C$11+Datatabel!C1528*'Lineær programmering opg 4'!$D$11</f>
        <v>31319.999999999192</v>
      </c>
      <c r="K1528" s="9">
        <f t="shared" si="117"/>
        <v>0</v>
      </c>
      <c r="L1528" s="9">
        <f t="shared" si="118"/>
        <v>0</v>
      </c>
    </row>
    <row r="1529" spans="1:12" ht="15" x14ac:dyDescent="0.25">
      <c r="A1529" s="167">
        <f t="shared" si="116"/>
        <v>203.37600000000404</v>
      </c>
      <c r="B1529" s="325">
        <f t="shared" si="119"/>
        <v>0.84740000000001681</v>
      </c>
      <c r="C1529" s="167">
        <f t="shared" si="115"/>
        <v>73.247999999991919</v>
      </c>
      <c r="D1529" s="167">
        <f>IF('Lineær programmering opg 4'!$M$4=0,"-",(-A1529+'Lineær programmering opg 4'!$M$4)/'Lineær programmering opg 4'!$K$4*-1)</f>
        <v>73.247999999991919</v>
      </c>
      <c r="E1529" s="167">
        <f>IF('Lineær programmering opg 4'!$M$5=0,"-",(-A1529+'Lineær programmering opg 4'!$M$5)/'Lineær programmering opg 4'!$K$5*-1)</f>
        <v>147.46799999999698</v>
      </c>
      <c r="F1529" s="167" t="str">
        <f>IF('Lineær programmering opg 4'!$E$6=0,"-",(-A1529+'Lineær programmering opg 4'!$M$6)/'Lineær programmering opg 4'!$K$6*-1)</f>
        <v>-</v>
      </c>
      <c r="G1529" s="167" t="str">
        <f>IF('Lineær programmering opg 4'!$D$7=0,"-",((-A1529+'Lineær programmering opg 4'!$M$7)/'Lineær programmering opg 4'!$K$7)*-1)</f>
        <v>-</v>
      </c>
      <c r="H1529" s="167" t="str">
        <f>IF('Lineær programmering opg 4'!$C$8=0,"-",((-A1529+'Lineær programmering opg 4'!$M$8)/'Lineær programmering opg 4'!$K$8)*-1)</f>
        <v>-</v>
      </c>
      <c r="I1529" s="167" t="str">
        <f>IF('Lineær programmering opg 4'!$D$8=0,"-",'Lineær programmering opg 4'!$G$8)</f>
        <v>-</v>
      </c>
      <c r="J1529" s="295">
        <f>A1529*'Lineær programmering opg 4'!$C$11+Datatabel!C1529*'Lineær programmering opg 4'!$D$11</f>
        <v>31324.799999999188</v>
      </c>
      <c r="K1529" s="9">
        <f t="shared" si="117"/>
        <v>0</v>
      </c>
      <c r="L1529" s="9">
        <f t="shared" si="118"/>
        <v>0</v>
      </c>
    </row>
    <row r="1530" spans="1:12" ht="15" x14ac:dyDescent="0.25">
      <c r="A1530" s="167">
        <f t="shared" si="116"/>
        <v>203.35200000000404</v>
      </c>
      <c r="B1530" s="325">
        <f t="shared" si="119"/>
        <v>0.84730000000001682</v>
      </c>
      <c r="C1530" s="167">
        <f t="shared" si="115"/>
        <v>73.295999999991921</v>
      </c>
      <c r="D1530" s="167">
        <f>IF('Lineær programmering opg 4'!$M$4=0,"-",(-A1530+'Lineær programmering opg 4'!$M$4)/'Lineær programmering opg 4'!$K$4*-1)</f>
        <v>73.295999999991921</v>
      </c>
      <c r="E1530" s="167">
        <f>IF('Lineær programmering opg 4'!$M$5=0,"-",(-A1530+'Lineær programmering opg 4'!$M$5)/'Lineær programmering opg 4'!$K$5*-1)</f>
        <v>147.48599999999698</v>
      </c>
      <c r="F1530" s="167" t="str">
        <f>IF('Lineær programmering opg 4'!$E$6=0,"-",(-A1530+'Lineær programmering opg 4'!$M$6)/'Lineær programmering opg 4'!$K$6*-1)</f>
        <v>-</v>
      </c>
      <c r="G1530" s="167" t="str">
        <f>IF('Lineær programmering opg 4'!$D$7=0,"-",((-A1530+'Lineær programmering opg 4'!$M$7)/'Lineær programmering opg 4'!$K$7)*-1)</f>
        <v>-</v>
      </c>
      <c r="H1530" s="167" t="str">
        <f>IF('Lineær programmering opg 4'!$C$8=0,"-",((-A1530+'Lineær programmering opg 4'!$M$8)/'Lineær programmering opg 4'!$K$8)*-1)</f>
        <v>-</v>
      </c>
      <c r="I1530" s="167" t="str">
        <f>IF('Lineær programmering opg 4'!$D$8=0,"-",'Lineær programmering opg 4'!$G$8)</f>
        <v>-</v>
      </c>
      <c r="J1530" s="295">
        <f>A1530*'Lineær programmering opg 4'!$C$11+Datatabel!C1530*'Lineær programmering opg 4'!$D$11</f>
        <v>31329.599999999191</v>
      </c>
      <c r="K1530" s="9">
        <f t="shared" si="117"/>
        <v>0</v>
      </c>
      <c r="L1530" s="9">
        <f t="shared" si="118"/>
        <v>0</v>
      </c>
    </row>
    <row r="1531" spans="1:12" ht="15" x14ac:dyDescent="0.25">
      <c r="A1531" s="167">
        <f t="shared" si="116"/>
        <v>203.32800000000404</v>
      </c>
      <c r="B1531" s="325">
        <f t="shared" si="119"/>
        <v>0.84720000000001683</v>
      </c>
      <c r="C1531" s="167">
        <f t="shared" si="115"/>
        <v>73.343999999991922</v>
      </c>
      <c r="D1531" s="167">
        <f>IF('Lineær programmering opg 4'!$M$4=0,"-",(-A1531+'Lineær programmering opg 4'!$M$4)/'Lineær programmering opg 4'!$K$4*-1)</f>
        <v>73.343999999991922</v>
      </c>
      <c r="E1531" s="167">
        <f>IF('Lineær programmering opg 4'!$M$5=0,"-",(-A1531+'Lineær programmering opg 4'!$M$5)/'Lineær programmering opg 4'!$K$5*-1)</f>
        <v>147.50399999999698</v>
      </c>
      <c r="F1531" s="167" t="str">
        <f>IF('Lineær programmering opg 4'!$E$6=0,"-",(-A1531+'Lineær programmering opg 4'!$M$6)/'Lineær programmering opg 4'!$K$6*-1)</f>
        <v>-</v>
      </c>
      <c r="G1531" s="167" t="str">
        <f>IF('Lineær programmering opg 4'!$D$7=0,"-",((-A1531+'Lineær programmering opg 4'!$M$7)/'Lineær programmering opg 4'!$K$7)*-1)</f>
        <v>-</v>
      </c>
      <c r="H1531" s="167" t="str">
        <f>IF('Lineær programmering opg 4'!$C$8=0,"-",((-A1531+'Lineær programmering opg 4'!$M$8)/'Lineær programmering opg 4'!$K$8)*-1)</f>
        <v>-</v>
      </c>
      <c r="I1531" s="167" t="str">
        <f>IF('Lineær programmering opg 4'!$D$8=0,"-",'Lineær programmering opg 4'!$G$8)</f>
        <v>-</v>
      </c>
      <c r="J1531" s="295">
        <f>A1531*'Lineær programmering opg 4'!$C$11+Datatabel!C1531*'Lineær programmering opg 4'!$D$11</f>
        <v>31334.399999999194</v>
      </c>
      <c r="K1531" s="9">
        <f t="shared" si="117"/>
        <v>0</v>
      </c>
      <c r="L1531" s="9">
        <f t="shared" si="118"/>
        <v>0</v>
      </c>
    </row>
    <row r="1532" spans="1:12" ht="15" x14ac:dyDescent="0.25">
      <c r="A1532" s="167">
        <f t="shared" si="116"/>
        <v>203.30400000000404</v>
      </c>
      <c r="B1532" s="325">
        <f t="shared" si="119"/>
        <v>0.84710000000001684</v>
      </c>
      <c r="C1532" s="167">
        <f t="shared" si="115"/>
        <v>73.391999999991924</v>
      </c>
      <c r="D1532" s="167">
        <f>IF('Lineær programmering opg 4'!$M$4=0,"-",(-A1532+'Lineær programmering opg 4'!$M$4)/'Lineær programmering opg 4'!$K$4*-1)</f>
        <v>73.391999999991924</v>
      </c>
      <c r="E1532" s="167">
        <f>IF('Lineær programmering opg 4'!$M$5=0,"-",(-A1532+'Lineær programmering opg 4'!$M$5)/'Lineær programmering opg 4'!$K$5*-1)</f>
        <v>147.52199999999698</v>
      </c>
      <c r="F1532" s="167" t="str">
        <f>IF('Lineær programmering opg 4'!$E$6=0,"-",(-A1532+'Lineær programmering opg 4'!$M$6)/'Lineær programmering opg 4'!$K$6*-1)</f>
        <v>-</v>
      </c>
      <c r="G1532" s="167" t="str">
        <f>IF('Lineær programmering opg 4'!$D$7=0,"-",((-A1532+'Lineær programmering opg 4'!$M$7)/'Lineær programmering opg 4'!$K$7)*-1)</f>
        <v>-</v>
      </c>
      <c r="H1532" s="167" t="str">
        <f>IF('Lineær programmering opg 4'!$C$8=0,"-",((-A1532+'Lineær programmering opg 4'!$M$8)/'Lineær programmering opg 4'!$K$8)*-1)</f>
        <v>-</v>
      </c>
      <c r="I1532" s="167" t="str">
        <f>IF('Lineær programmering opg 4'!$D$8=0,"-",'Lineær programmering opg 4'!$G$8)</f>
        <v>-</v>
      </c>
      <c r="J1532" s="295">
        <f>A1532*'Lineær programmering opg 4'!$C$11+Datatabel!C1532*'Lineær programmering opg 4'!$D$11</f>
        <v>31339.199999999193</v>
      </c>
      <c r="K1532" s="9">
        <f t="shared" si="117"/>
        <v>0</v>
      </c>
      <c r="L1532" s="9">
        <f t="shared" si="118"/>
        <v>0</v>
      </c>
    </row>
    <row r="1533" spans="1:12" ht="15" x14ac:dyDescent="0.25">
      <c r="A1533" s="167">
        <f t="shared" si="116"/>
        <v>203.28000000000404</v>
      </c>
      <c r="B1533" s="325">
        <f t="shared" si="119"/>
        <v>0.84700000000001685</v>
      </c>
      <c r="C1533" s="167">
        <f t="shared" si="115"/>
        <v>73.439999999991926</v>
      </c>
      <c r="D1533" s="167">
        <f>IF('Lineær programmering opg 4'!$M$4=0,"-",(-A1533+'Lineær programmering opg 4'!$M$4)/'Lineær programmering opg 4'!$K$4*-1)</f>
        <v>73.439999999991926</v>
      </c>
      <c r="E1533" s="167">
        <f>IF('Lineær programmering opg 4'!$M$5=0,"-",(-A1533+'Lineær programmering opg 4'!$M$5)/'Lineær programmering opg 4'!$K$5*-1)</f>
        <v>147.53999999999698</v>
      </c>
      <c r="F1533" s="167" t="str">
        <f>IF('Lineær programmering opg 4'!$E$6=0,"-",(-A1533+'Lineær programmering opg 4'!$M$6)/'Lineær programmering opg 4'!$K$6*-1)</f>
        <v>-</v>
      </c>
      <c r="G1533" s="167" t="str">
        <f>IF('Lineær programmering opg 4'!$D$7=0,"-",((-A1533+'Lineær programmering opg 4'!$M$7)/'Lineær programmering opg 4'!$K$7)*-1)</f>
        <v>-</v>
      </c>
      <c r="H1533" s="167" t="str">
        <f>IF('Lineær programmering opg 4'!$C$8=0,"-",((-A1533+'Lineær programmering opg 4'!$M$8)/'Lineær programmering opg 4'!$K$8)*-1)</f>
        <v>-</v>
      </c>
      <c r="I1533" s="167" t="str">
        <f>IF('Lineær programmering opg 4'!$D$8=0,"-",'Lineær programmering opg 4'!$G$8)</f>
        <v>-</v>
      </c>
      <c r="J1533" s="295">
        <f>A1533*'Lineær programmering opg 4'!$C$11+Datatabel!C1533*'Lineær programmering opg 4'!$D$11</f>
        <v>31343.999999999192</v>
      </c>
      <c r="K1533" s="9">
        <f t="shared" si="117"/>
        <v>0</v>
      </c>
      <c r="L1533" s="9">
        <f t="shared" si="118"/>
        <v>0</v>
      </c>
    </row>
    <row r="1534" spans="1:12" ht="15" x14ac:dyDescent="0.25">
      <c r="A1534" s="167">
        <f t="shared" si="116"/>
        <v>203.25600000000404</v>
      </c>
      <c r="B1534" s="325">
        <f t="shared" si="119"/>
        <v>0.84690000000001686</v>
      </c>
      <c r="C1534" s="167">
        <f t="shared" si="115"/>
        <v>73.487999999991928</v>
      </c>
      <c r="D1534" s="167">
        <f>IF('Lineær programmering opg 4'!$M$4=0,"-",(-A1534+'Lineær programmering opg 4'!$M$4)/'Lineær programmering opg 4'!$K$4*-1)</f>
        <v>73.487999999991928</v>
      </c>
      <c r="E1534" s="167">
        <f>IF('Lineær programmering opg 4'!$M$5=0,"-",(-A1534+'Lineær programmering opg 4'!$M$5)/'Lineær programmering opg 4'!$K$5*-1)</f>
        <v>147.55799999999698</v>
      </c>
      <c r="F1534" s="167" t="str">
        <f>IF('Lineær programmering opg 4'!$E$6=0,"-",(-A1534+'Lineær programmering opg 4'!$M$6)/'Lineær programmering opg 4'!$K$6*-1)</f>
        <v>-</v>
      </c>
      <c r="G1534" s="167" t="str">
        <f>IF('Lineær programmering opg 4'!$D$7=0,"-",((-A1534+'Lineær programmering opg 4'!$M$7)/'Lineær programmering opg 4'!$K$7)*-1)</f>
        <v>-</v>
      </c>
      <c r="H1534" s="167" t="str">
        <f>IF('Lineær programmering opg 4'!$C$8=0,"-",((-A1534+'Lineær programmering opg 4'!$M$8)/'Lineær programmering opg 4'!$K$8)*-1)</f>
        <v>-</v>
      </c>
      <c r="I1534" s="167" t="str">
        <f>IF('Lineær programmering opg 4'!$D$8=0,"-",'Lineær programmering opg 4'!$G$8)</f>
        <v>-</v>
      </c>
      <c r="J1534" s="295">
        <f>A1534*'Lineær programmering opg 4'!$C$11+Datatabel!C1534*'Lineær programmering opg 4'!$D$11</f>
        <v>31348.799999999192</v>
      </c>
      <c r="K1534" s="9">
        <f t="shared" si="117"/>
        <v>0</v>
      </c>
      <c r="L1534" s="9">
        <f t="shared" si="118"/>
        <v>0</v>
      </c>
    </row>
    <row r="1535" spans="1:12" ht="15" x14ac:dyDescent="0.25">
      <c r="A1535" s="167">
        <f t="shared" si="116"/>
        <v>203.23200000000406</v>
      </c>
      <c r="B1535" s="325">
        <f t="shared" si="119"/>
        <v>0.84680000000001687</v>
      </c>
      <c r="C1535" s="167">
        <f t="shared" si="115"/>
        <v>73.535999999991873</v>
      </c>
      <c r="D1535" s="167">
        <f>IF('Lineær programmering opg 4'!$M$4=0,"-",(-A1535+'Lineær programmering opg 4'!$M$4)/'Lineær programmering opg 4'!$K$4*-1)</f>
        <v>73.535999999991873</v>
      </c>
      <c r="E1535" s="167">
        <f>IF('Lineær programmering opg 4'!$M$5=0,"-",(-A1535+'Lineær programmering opg 4'!$M$5)/'Lineær programmering opg 4'!$K$5*-1)</f>
        <v>147.57599999999695</v>
      </c>
      <c r="F1535" s="167" t="str">
        <f>IF('Lineær programmering opg 4'!$E$6=0,"-",(-A1535+'Lineær programmering opg 4'!$M$6)/'Lineær programmering opg 4'!$K$6*-1)</f>
        <v>-</v>
      </c>
      <c r="G1535" s="167" t="str">
        <f>IF('Lineær programmering opg 4'!$D$7=0,"-",((-A1535+'Lineær programmering opg 4'!$M$7)/'Lineær programmering opg 4'!$K$7)*-1)</f>
        <v>-</v>
      </c>
      <c r="H1535" s="167" t="str">
        <f>IF('Lineær programmering opg 4'!$C$8=0,"-",((-A1535+'Lineær programmering opg 4'!$M$8)/'Lineær programmering opg 4'!$K$8)*-1)</f>
        <v>-</v>
      </c>
      <c r="I1535" s="167" t="str">
        <f>IF('Lineær programmering opg 4'!$D$8=0,"-",'Lineær programmering opg 4'!$G$8)</f>
        <v>-</v>
      </c>
      <c r="J1535" s="295">
        <f>A1535*'Lineær programmering opg 4'!$C$11+Datatabel!C1535*'Lineær programmering opg 4'!$D$11</f>
        <v>31353.599999999184</v>
      </c>
      <c r="K1535" s="9">
        <f t="shared" si="117"/>
        <v>0</v>
      </c>
      <c r="L1535" s="9">
        <f t="shared" si="118"/>
        <v>0</v>
      </c>
    </row>
    <row r="1536" spans="1:12" ht="15" x14ac:dyDescent="0.25">
      <c r="A1536" s="167">
        <f t="shared" si="116"/>
        <v>203.20800000000406</v>
      </c>
      <c r="B1536" s="325">
        <f t="shared" si="119"/>
        <v>0.84670000000001688</v>
      </c>
      <c r="C1536" s="167">
        <f t="shared" si="115"/>
        <v>73.583999999991875</v>
      </c>
      <c r="D1536" s="167">
        <f>IF('Lineær programmering opg 4'!$M$4=0,"-",(-A1536+'Lineær programmering opg 4'!$M$4)/'Lineær programmering opg 4'!$K$4*-1)</f>
        <v>73.583999999991875</v>
      </c>
      <c r="E1536" s="167">
        <f>IF('Lineær programmering opg 4'!$M$5=0,"-",(-A1536+'Lineær programmering opg 4'!$M$5)/'Lineær programmering opg 4'!$K$5*-1)</f>
        <v>147.59399999999695</v>
      </c>
      <c r="F1536" s="167" t="str">
        <f>IF('Lineær programmering opg 4'!$E$6=0,"-",(-A1536+'Lineær programmering opg 4'!$M$6)/'Lineær programmering opg 4'!$K$6*-1)</f>
        <v>-</v>
      </c>
      <c r="G1536" s="167" t="str">
        <f>IF('Lineær programmering opg 4'!$D$7=0,"-",((-A1536+'Lineær programmering opg 4'!$M$7)/'Lineær programmering opg 4'!$K$7)*-1)</f>
        <v>-</v>
      </c>
      <c r="H1536" s="167" t="str">
        <f>IF('Lineær programmering opg 4'!$C$8=0,"-",((-A1536+'Lineær programmering opg 4'!$M$8)/'Lineær programmering opg 4'!$K$8)*-1)</f>
        <v>-</v>
      </c>
      <c r="I1536" s="167" t="str">
        <f>IF('Lineær programmering opg 4'!$D$8=0,"-",'Lineær programmering opg 4'!$G$8)</f>
        <v>-</v>
      </c>
      <c r="J1536" s="295">
        <f>A1536*'Lineær programmering opg 4'!$C$11+Datatabel!C1536*'Lineær programmering opg 4'!$D$11</f>
        <v>31358.399999999187</v>
      </c>
      <c r="K1536" s="9">
        <f t="shared" si="117"/>
        <v>0</v>
      </c>
      <c r="L1536" s="9">
        <f t="shared" si="118"/>
        <v>0</v>
      </c>
    </row>
    <row r="1537" spans="1:12" ht="15" x14ac:dyDescent="0.25">
      <c r="A1537" s="167">
        <f t="shared" si="116"/>
        <v>203.18400000000406</v>
      </c>
      <c r="B1537" s="325">
        <f t="shared" si="119"/>
        <v>0.84660000000001689</v>
      </c>
      <c r="C1537" s="167">
        <f t="shared" si="115"/>
        <v>73.631999999991876</v>
      </c>
      <c r="D1537" s="167">
        <f>IF('Lineær programmering opg 4'!$M$4=0,"-",(-A1537+'Lineær programmering opg 4'!$M$4)/'Lineær programmering opg 4'!$K$4*-1)</f>
        <v>73.631999999991876</v>
      </c>
      <c r="E1537" s="167">
        <f>IF('Lineær programmering opg 4'!$M$5=0,"-",(-A1537+'Lineær programmering opg 4'!$M$5)/'Lineær programmering opg 4'!$K$5*-1)</f>
        <v>147.61199999999695</v>
      </c>
      <c r="F1537" s="167" t="str">
        <f>IF('Lineær programmering opg 4'!$E$6=0,"-",(-A1537+'Lineær programmering opg 4'!$M$6)/'Lineær programmering opg 4'!$K$6*-1)</f>
        <v>-</v>
      </c>
      <c r="G1537" s="167" t="str">
        <f>IF('Lineær programmering opg 4'!$D$7=0,"-",((-A1537+'Lineær programmering opg 4'!$M$7)/'Lineær programmering opg 4'!$K$7)*-1)</f>
        <v>-</v>
      </c>
      <c r="H1537" s="167" t="str">
        <f>IF('Lineær programmering opg 4'!$C$8=0,"-",((-A1537+'Lineær programmering opg 4'!$M$8)/'Lineær programmering opg 4'!$K$8)*-1)</f>
        <v>-</v>
      </c>
      <c r="I1537" s="167" t="str">
        <f>IF('Lineær programmering opg 4'!$D$8=0,"-",'Lineær programmering opg 4'!$G$8)</f>
        <v>-</v>
      </c>
      <c r="J1537" s="295">
        <f>A1537*'Lineær programmering opg 4'!$C$11+Datatabel!C1537*'Lineær programmering opg 4'!$D$11</f>
        <v>31363.199999999186</v>
      </c>
      <c r="K1537" s="9">
        <f t="shared" si="117"/>
        <v>0</v>
      </c>
      <c r="L1537" s="9">
        <f t="shared" si="118"/>
        <v>0</v>
      </c>
    </row>
    <row r="1538" spans="1:12" ht="15" x14ac:dyDescent="0.25">
      <c r="A1538" s="167">
        <f t="shared" si="116"/>
        <v>203.16000000000406</v>
      </c>
      <c r="B1538" s="325">
        <f t="shared" si="119"/>
        <v>0.84650000000001691</v>
      </c>
      <c r="C1538" s="167">
        <f t="shared" si="115"/>
        <v>73.679999999991878</v>
      </c>
      <c r="D1538" s="167">
        <f>IF('Lineær programmering opg 4'!$M$4=0,"-",(-A1538+'Lineær programmering opg 4'!$M$4)/'Lineær programmering opg 4'!$K$4*-1)</f>
        <v>73.679999999991878</v>
      </c>
      <c r="E1538" s="167">
        <f>IF('Lineær programmering opg 4'!$M$5=0,"-",(-A1538+'Lineær programmering opg 4'!$M$5)/'Lineær programmering opg 4'!$K$5*-1)</f>
        <v>147.62999999999695</v>
      </c>
      <c r="F1538" s="167" t="str">
        <f>IF('Lineær programmering opg 4'!$E$6=0,"-",(-A1538+'Lineær programmering opg 4'!$M$6)/'Lineær programmering opg 4'!$K$6*-1)</f>
        <v>-</v>
      </c>
      <c r="G1538" s="167" t="str">
        <f>IF('Lineær programmering opg 4'!$D$7=0,"-",((-A1538+'Lineær programmering opg 4'!$M$7)/'Lineær programmering opg 4'!$K$7)*-1)</f>
        <v>-</v>
      </c>
      <c r="H1538" s="167" t="str">
        <f>IF('Lineær programmering opg 4'!$C$8=0,"-",((-A1538+'Lineær programmering opg 4'!$M$8)/'Lineær programmering opg 4'!$K$8)*-1)</f>
        <v>-</v>
      </c>
      <c r="I1538" s="167" t="str">
        <f>IF('Lineær programmering opg 4'!$D$8=0,"-",'Lineær programmering opg 4'!$G$8)</f>
        <v>-</v>
      </c>
      <c r="J1538" s="295">
        <f>A1538*'Lineær programmering opg 4'!$C$11+Datatabel!C1538*'Lineær programmering opg 4'!$D$11</f>
        <v>31367.999999999189</v>
      </c>
      <c r="K1538" s="9">
        <f t="shared" si="117"/>
        <v>0</v>
      </c>
      <c r="L1538" s="9">
        <f t="shared" si="118"/>
        <v>0</v>
      </c>
    </row>
    <row r="1539" spans="1:12" ht="15" x14ac:dyDescent="0.25">
      <c r="A1539" s="167">
        <f t="shared" si="116"/>
        <v>203.13600000000406</v>
      </c>
      <c r="B1539" s="325">
        <f t="shared" si="119"/>
        <v>0.84640000000001692</v>
      </c>
      <c r="C1539" s="167">
        <f t="shared" ref="C1539:C1602" si="120">MIN(D1539,E1539,F1539,G1539,H1539,I1539)</f>
        <v>73.72799999999188</v>
      </c>
      <c r="D1539" s="167">
        <f>IF('Lineær programmering opg 4'!$M$4=0,"-",(-A1539+'Lineær programmering opg 4'!$M$4)/'Lineær programmering opg 4'!$K$4*-1)</f>
        <v>73.72799999999188</v>
      </c>
      <c r="E1539" s="167">
        <f>IF('Lineær programmering opg 4'!$M$5=0,"-",(-A1539+'Lineær programmering opg 4'!$M$5)/'Lineær programmering opg 4'!$K$5*-1)</f>
        <v>147.64799999999696</v>
      </c>
      <c r="F1539" s="167" t="str">
        <f>IF('Lineær programmering opg 4'!$E$6=0,"-",(-A1539+'Lineær programmering opg 4'!$M$6)/'Lineær programmering opg 4'!$K$6*-1)</f>
        <v>-</v>
      </c>
      <c r="G1539" s="167" t="str">
        <f>IF('Lineær programmering opg 4'!$D$7=0,"-",((-A1539+'Lineær programmering opg 4'!$M$7)/'Lineær programmering opg 4'!$K$7)*-1)</f>
        <v>-</v>
      </c>
      <c r="H1539" s="167" t="str">
        <f>IF('Lineær programmering opg 4'!$C$8=0,"-",((-A1539+'Lineær programmering opg 4'!$M$8)/'Lineær programmering opg 4'!$K$8)*-1)</f>
        <v>-</v>
      </c>
      <c r="I1539" s="167" t="str">
        <f>IF('Lineær programmering opg 4'!$D$8=0,"-",'Lineær programmering opg 4'!$G$8)</f>
        <v>-</v>
      </c>
      <c r="J1539" s="295">
        <f>A1539*'Lineær programmering opg 4'!$C$11+Datatabel!C1539*'Lineær programmering opg 4'!$D$11</f>
        <v>31372.799999999188</v>
      </c>
      <c r="K1539" s="9">
        <f t="shared" si="117"/>
        <v>0</v>
      </c>
      <c r="L1539" s="9">
        <f t="shared" si="118"/>
        <v>0</v>
      </c>
    </row>
    <row r="1540" spans="1:12" ht="15" x14ac:dyDescent="0.25">
      <c r="A1540" s="167">
        <f t="shared" ref="A1540:A1603" si="121">$A$3*B1540</f>
        <v>203.11200000000406</v>
      </c>
      <c r="B1540" s="325">
        <f t="shared" si="119"/>
        <v>0.84630000000001693</v>
      </c>
      <c r="C1540" s="167">
        <f t="shared" si="120"/>
        <v>73.775999999991882</v>
      </c>
      <c r="D1540" s="167">
        <f>IF('Lineær programmering opg 4'!$M$4=0,"-",(-A1540+'Lineær programmering opg 4'!$M$4)/'Lineær programmering opg 4'!$K$4*-1)</f>
        <v>73.775999999991882</v>
      </c>
      <c r="E1540" s="167">
        <f>IF('Lineær programmering opg 4'!$M$5=0,"-",(-A1540+'Lineær programmering opg 4'!$M$5)/'Lineær programmering opg 4'!$K$5*-1)</f>
        <v>147.66599999999696</v>
      </c>
      <c r="F1540" s="167" t="str">
        <f>IF('Lineær programmering opg 4'!$E$6=0,"-",(-A1540+'Lineær programmering opg 4'!$M$6)/'Lineær programmering opg 4'!$K$6*-1)</f>
        <v>-</v>
      </c>
      <c r="G1540" s="167" t="str">
        <f>IF('Lineær programmering opg 4'!$D$7=0,"-",((-A1540+'Lineær programmering opg 4'!$M$7)/'Lineær programmering opg 4'!$K$7)*-1)</f>
        <v>-</v>
      </c>
      <c r="H1540" s="167" t="str">
        <f>IF('Lineær programmering opg 4'!$C$8=0,"-",((-A1540+'Lineær programmering opg 4'!$M$8)/'Lineær programmering opg 4'!$K$8)*-1)</f>
        <v>-</v>
      </c>
      <c r="I1540" s="167" t="str">
        <f>IF('Lineær programmering opg 4'!$D$8=0,"-",'Lineær programmering opg 4'!$G$8)</f>
        <v>-</v>
      </c>
      <c r="J1540" s="295">
        <f>A1540*'Lineær programmering opg 4'!$C$11+Datatabel!C1540*'Lineær programmering opg 4'!$D$11</f>
        <v>31377.599999999187</v>
      </c>
      <c r="K1540" s="9">
        <f t="shared" ref="K1540:K1603" si="122">IF($J$10004=J1540,A1540,0)</f>
        <v>0</v>
      </c>
      <c r="L1540" s="9">
        <f t="shared" ref="L1540:L1603" si="123">IF(J1540=$J$10004,C1540,0)</f>
        <v>0</v>
      </c>
    </row>
    <row r="1541" spans="1:12" ht="15" x14ac:dyDescent="0.25">
      <c r="A1541" s="167">
        <f t="shared" si="121"/>
        <v>203.08800000000406</v>
      </c>
      <c r="B1541" s="325">
        <f t="shared" ref="B1541:B1604" si="124">B1540-0.01%</f>
        <v>0.84620000000001694</v>
      </c>
      <c r="C1541" s="167">
        <f t="shared" si="120"/>
        <v>73.823999999991884</v>
      </c>
      <c r="D1541" s="167">
        <f>IF('Lineær programmering opg 4'!$M$4=0,"-",(-A1541+'Lineær programmering opg 4'!$M$4)/'Lineær programmering opg 4'!$K$4*-1)</f>
        <v>73.823999999991884</v>
      </c>
      <c r="E1541" s="167">
        <f>IF('Lineær programmering opg 4'!$M$5=0,"-",(-A1541+'Lineær programmering opg 4'!$M$5)/'Lineær programmering opg 4'!$K$5*-1)</f>
        <v>147.68399999999696</v>
      </c>
      <c r="F1541" s="167" t="str">
        <f>IF('Lineær programmering opg 4'!$E$6=0,"-",(-A1541+'Lineær programmering opg 4'!$M$6)/'Lineær programmering opg 4'!$K$6*-1)</f>
        <v>-</v>
      </c>
      <c r="G1541" s="167" t="str">
        <f>IF('Lineær programmering opg 4'!$D$7=0,"-",((-A1541+'Lineær programmering opg 4'!$M$7)/'Lineær programmering opg 4'!$K$7)*-1)</f>
        <v>-</v>
      </c>
      <c r="H1541" s="167" t="str">
        <f>IF('Lineær programmering opg 4'!$C$8=0,"-",((-A1541+'Lineær programmering opg 4'!$M$8)/'Lineær programmering opg 4'!$K$8)*-1)</f>
        <v>-</v>
      </c>
      <c r="I1541" s="167" t="str">
        <f>IF('Lineær programmering opg 4'!$D$8=0,"-",'Lineær programmering opg 4'!$G$8)</f>
        <v>-</v>
      </c>
      <c r="J1541" s="295">
        <f>A1541*'Lineær programmering opg 4'!$C$11+Datatabel!C1541*'Lineær programmering opg 4'!$D$11</f>
        <v>31382.39999999919</v>
      </c>
      <c r="K1541" s="9">
        <f t="shared" si="122"/>
        <v>0</v>
      </c>
      <c r="L1541" s="9">
        <f t="shared" si="123"/>
        <v>0</v>
      </c>
    </row>
    <row r="1542" spans="1:12" ht="15" x14ac:dyDescent="0.25">
      <c r="A1542" s="167">
        <f t="shared" si="121"/>
        <v>203.06400000000406</v>
      </c>
      <c r="B1542" s="325">
        <f t="shared" si="124"/>
        <v>0.84610000000001695</v>
      </c>
      <c r="C1542" s="167">
        <f t="shared" si="120"/>
        <v>73.871999999991885</v>
      </c>
      <c r="D1542" s="167">
        <f>IF('Lineær programmering opg 4'!$M$4=0,"-",(-A1542+'Lineær programmering opg 4'!$M$4)/'Lineær programmering opg 4'!$K$4*-1)</f>
        <v>73.871999999991885</v>
      </c>
      <c r="E1542" s="167">
        <f>IF('Lineær programmering opg 4'!$M$5=0,"-",(-A1542+'Lineær programmering opg 4'!$M$5)/'Lineær programmering opg 4'!$K$5*-1)</f>
        <v>147.70199999999696</v>
      </c>
      <c r="F1542" s="167" t="str">
        <f>IF('Lineær programmering opg 4'!$E$6=0,"-",(-A1542+'Lineær programmering opg 4'!$M$6)/'Lineær programmering opg 4'!$K$6*-1)</f>
        <v>-</v>
      </c>
      <c r="G1542" s="167" t="str">
        <f>IF('Lineær programmering opg 4'!$D$7=0,"-",((-A1542+'Lineær programmering opg 4'!$M$7)/'Lineær programmering opg 4'!$K$7)*-1)</f>
        <v>-</v>
      </c>
      <c r="H1542" s="167" t="str">
        <f>IF('Lineær programmering opg 4'!$C$8=0,"-",((-A1542+'Lineær programmering opg 4'!$M$8)/'Lineær programmering opg 4'!$K$8)*-1)</f>
        <v>-</v>
      </c>
      <c r="I1542" s="167" t="str">
        <f>IF('Lineær programmering opg 4'!$D$8=0,"-",'Lineær programmering opg 4'!$G$8)</f>
        <v>-</v>
      </c>
      <c r="J1542" s="295">
        <f>A1542*'Lineær programmering opg 4'!$C$11+Datatabel!C1542*'Lineær programmering opg 4'!$D$11</f>
        <v>31387.199999999189</v>
      </c>
      <c r="K1542" s="9">
        <f t="shared" si="122"/>
        <v>0</v>
      </c>
      <c r="L1542" s="9">
        <f t="shared" si="123"/>
        <v>0</v>
      </c>
    </row>
    <row r="1543" spans="1:12" ht="15" x14ac:dyDescent="0.25">
      <c r="A1543" s="167">
        <f t="shared" si="121"/>
        <v>203.04000000000406</v>
      </c>
      <c r="B1543" s="325">
        <f t="shared" si="124"/>
        <v>0.84600000000001696</v>
      </c>
      <c r="C1543" s="167">
        <f t="shared" si="120"/>
        <v>73.919999999991887</v>
      </c>
      <c r="D1543" s="167">
        <f>IF('Lineær programmering opg 4'!$M$4=0,"-",(-A1543+'Lineær programmering opg 4'!$M$4)/'Lineær programmering opg 4'!$K$4*-1)</f>
        <v>73.919999999991887</v>
      </c>
      <c r="E1543" s="167">
        <f>IF('Lineær programmering opg 4'!$M$5=0,"-",(-A1543+'Lineær programmering opg 4'!$M$5)/'Lineær programmering opg 4'!$K$5*-1)</f>
        <v>147.71999999999696</v>
      </c>
      <c r="F1543" s="167" t="str">
        <f>IF('Lineær programmering opg 4'!$E$6=0,"-",(-A1543+'Lineær programmering opg 4'!$M$6)/'Lineær programmering opg 4'!$K$6*-1)</f>
        <v>-</v>
      </c>
      <c r="G1543" s="167" t="str">
        <f>IF('Lineær programmering opg 4'!$D$7=0,"-",((-A1543+'Lineær programmering opg 4'!$M$7)/'Lineær programmering opg 4'!$K$7)*-1)</f>
        <v>-</v>
      </c>
      <c r="H1543" s="167" t="str">
        <f>IF('Lineær programmering opg 4'!$C$8=0,"-",((-A1543+'Lineær programmering opg 4'!$M$8)/'Lineær programmering opg 4'!$K$8)*-1)</f>
        <v>-</v>
      </c>
      <c r="I1543" s="167" t="str">
        <f>IF('Lineær programmering opg 4'!$D$8=0,"-",'Lineær programmering opg 4'!$G$8)</f>
        <v>-</v>
      </c>
      <c r="J1543" s="295">
        <f>A1543*'Lineær programmering opg 4'!$C$11+Datatabel!C1543*'Lineær programmering opg 4'!$D$11</f>
        <v>31391.999999999192</v>
      </c>
      <c r="K1543" s="9">
        <f t="shared" si="122"/>
        <v>0</v>
      </c>
      <c r="L1543" s="9">
        <f t="shared" si="123"/>
        <v>0</v>
      </c>
    </row>
    <row r="1544" spans="1:12" ht="15" x14ac:dyDescent="0.25">
      <c r="A1544" s="167">
        <f t="shared" si="121"/>
        <v>203.01600000000408</v>
      </c>
      <c r="B1544" s="325">
        <f t="shared" si="124"/>
        <v>0.84590000000001697</v>
      </c>
      <c r="C1544" s="167">
        <f t="shared" si="120"/>
        <v>73.967999999991832</v>
      </c>
      <c r="D1544" s="167">
        <f>IF('Lineær programmering opg 4'!$M$4=0,"-",(-A1544+'Lineær programmering opg 4'!$M$4)/'Lineær programmering opg 4'!$K$4*-1)</f>
        <v>73.967999999991832</v>
      </c>
      <c r="E1544" s="167">
        <f>IF('Lineær programmering opg 4'!$M$5=0,"-",(-A1544+'Lineær programmering opg 4'!$M$5)/'Lineær programmering opg 4'!$K$5*-1)</f>
        <v>147.73799999999696</v>
      </c>
      <c r="F1544" s="167" t="str">
        <f>IF('Lineær programmering opg 4'!$E$6=0,"-",(-A1544+'Lineær programmering opg 4'!$M$6)/'Lineær programmering opg 4'!$K$6*-1)</f>
        <v>-</v>
      </c>
      <c r="G1544" s="167" t="str">
        <f>IF('Lineær programmering opg 4'!$D$7=0,"-",((-A1544+'Lineær programmering opg 4'!$M$7)/'Lineær programmering opg 4'!$K$7)*-1)</f>
        <v>-</v>
      </c>
      <c r="H1544" s="167" t="str">
        <f>IF('Lineær programmering opg 4'!$C$8=0,"-",((-A1544+'Lineær programmering opg 4'!$M$8)/'Lineær programmering opg 4'!$K$8)*-1)</f>
        <v>-</v>
      </c>
      <c r="I1544" s="167" t="str">
        <f>IF('Lineær programmering opg 4'!$D$8=0,"-",'Lineær programmering opg 4'!$G$8)</f>
        <v>-</v>
      </c>
      <c r="J1544" s="295">
        <f>A1544*'Lineær programmering opg 4'!$C$11+Datatabel!C1544*'Lineær programmering opg 4'!$D$11</f>
        <v>31396.799999999184</v>
      </c>
      <c r="K1544" s="9">
        <f t="shared" si="122"/>
        <v>0</v>
      </c>
      <c r="L1544" s="9">
        <f t="shared" si="123"/>
        <v>0</v>
      </c>
    </row>
    <row r="1545" spans="1:12" ht="15" x14ac:dyDescent="0.25">
      <c r="A1545" s="167">
        <f t="shared" si="121"/>
        <v>202.99200000000408</v>
      </c>
      <c r="B1545" s="325">
        <f t="shared" si="124"/>
        <v>0.84580000000001698</v>
      </c>
      <c r="C1545" s="167">
        <f t="shared" si="120"/>
        <v>74.015999999991834</v>
      </c>
      <c r="D1545" s="167">
        <f>IF('Lineær programmering opg 4'!$M$4=0,"-",(-A1545+'Lineær programmering opg 4'!$M$4)/'Lineær programmering opg 4'!$K$4*-1)</f>
        <v>74.015999999991834</v>
      </c>
      <c r="E1545" s="167">
        <f>IF('Lineær programmering opg 4'!$M$5=0,"-",(-A1545+'Lineær programmering opg 4'!$M$5)/'Lineær programmering opg 4'!$K$5*-1)</f>
        <v>147.75599999999696</v>
      </c>
      <c r="F1545" s="167" t="str">
        <f>IF('Lineær programmering opg 4'!$E$6=0,"-",(-A1545+'Lineær programmering opg 4'!$M$6)/'Lineær programmering opg 4'!$K$6*-1)</f>
        <v>-</v>
      </c>
      <c r="G1545" s="167" t="str">
        <f>IF('Lineær programmering opg 4'!$D$7=0,"-",((-A1545+'Lineær programmering opg 4'!$M$7)/'Lineær programmering opg 4'!$K$7)*-1)</f>
        <v>-</v>
      </c>
      <c r="H1545" s="167" t="str">
        <f>IF('Lineær programmering opg 4'!$C$8=0,"-",((-A1545+'Lineær programmering opg 4'!$M$8)/'Lineær programmering opg 4'!$K$8)*-1)</f>
        <v>-</v>
      </c>
      <c r="I1545" s="167" t="str">
        <f>IF('Lineær programmering opg 4'!$D$8=0,"-",'Lineær programmering opg 4'!$G$8)</f>
        <v>-</v>
      </c>
      <c r="J1545" s="295">
        <f>A1545*'Lineær programmering opg 4'!$C$11+Datatabel!C1545*'Lineær programmering opg 4'!$D$11</f>
        <v>31401.599999999184</v>
      </c>
      <c r="K1545" s="9">
        <f t="shared" si="122"/>
        <v>0</v>
      </c>
      <c r="L1545" s="9">
        <f t="shared" si="123"/>
        <v>0</v>
      </c>
    </row>
    <row r="1546" spans="1:12" ht="15" x14ac:dyDescent="0.25">
      <c r="A1546" s="167">
        <f t="shared" si="121"/>
        <v>202.96800000000408</v>
      </c>
      <c r="B1546" s="325">
        <f t="shared" si="124"/>
        <v>0.84570000000001699</v>
      </c>
      <c r="C1546" s="167">
        <f t="shared" si="120"/>
        <v>74.063999999991836</v>
      </c>
      <c r="D1546" s="167">
        <f>IF('Lineær programmering opg 4'!$M$4=0,"-",(-A1546+'Lineær programmering opg 4'!$M$4)/'Lineær programmering opg 4'!$K$4*-1)</f>
        <v>74.063999999991836</v>
      </c>
      <c r="E1546" s="167">
        <f>IF('Lineær programmering opg 4'!$M$5=0,"-",(-A1546+'Lineær programmering opg 4'!$M$5)/'Lineær programmering opg 4'!$K$5*-1)</f>
        <v>147.77399999999696</v>
      </c>
      <c r="F1546" s="167" t="str">
        <f>IF('Lineær programmering opg 4'!$E$6=0,"-",(-A1546+'Lineær programmering opg 4'!$M$6)/'Lineær programmering opg 4'!$K$6*-1)</f>
        <v>-</v>
      </c>
      <c r="G1546" s="167" t="str">
        <f>IF('Lineær programmering opg 4'!$D$7=0,"-",((-A1546+'Lineær programmering opg 4'!$M$7)/'Lineær programmering opg 4'!$K$7)*-1)</f>
        <v>-</v>
      </c>
      <c r="H1546" s="167" t="str">
        <f>IF('Lineær programmering opg 4'!$C$8=0,"-",((-A1546+'Lineær programmering opg 4'!$M$8)/'Lineær programmering opg 4'!$K$8)*-1)</f>
        <v>-</v>
      </c>
      <c r="I1546" s="167" t="str">
        <f>IF('Lineær programmering opg 4'!$D$8=0,"-",'Lineær programmering opg 4'!$G$8)</f>
        <v>-</v>
      </c>
      <c r="J1546" s="295">
        <f>A1546*'Lineær programmering opg 4'!$C$11+Datatabel!C1546*'Lineær programmering opg 4'!$D$11</f>
        <v>31406.399999999183</v>
      </c>
      <c r="K1546" s="9">
        <f t="shared" si="122"/>
        <v>0</v>
      </c>
      <c r="L1546" s="9">
        <f t="shared" si="123"/>
        <v>0</v>
      </c>
    </row>
    <row r="1547" spans="1:12" ht="15" x14ac:dyDescent="0.25">
      <c r="A1547" s="167">
        <f t="shared" si="121"/>
        <v>202.94400000000408</v>
      </c>
      <c r="B1547" s="325">
        <f t="shared" si="124"/>
        <v>0.845600000000017</v>
      </c>
      <c r="C1547" s="167">
        <f t="shared" si="120"/>
        <v>74.111999999991838</v>
      </c>
      <c r="D1547" s="167">
        <f>IF('Lineær programmering opg 4'!$M$4=0,"-",(-A1547+'Lineær programmering opg 4'!$M$4)/'Lineær programmering opg 4'!$K$4*-1)</f>
        <v>74.111999999991838</v>
      </c>
      <c r="E1547" s="167">
        <f>IF('Lineær programmering opg 4'!$M$5=0,"-",(-A1547+'Lineær programmering opg 4'!$M$5)/'Lineær programmering opg 4'!$K$5*-1)</f>
        <v>147.79199999999696</v>
      </c>
      <c r="F1547" s="167" t="str">
        <f>IF('Lineær programmering opg 4'!$E$6=0,"-",(-A1547+'Lineær programmering opg 4'!$M$6)/'Lineær programmering opg 4'!$K$6*-1)</f>
        <v>-</v>
      </c>
      <c r="G1547" s="167" t="str">
        <f>IF('Lineær programmering opg 4'!$D$7=0,"-",((-A1547+'Lineær programmering opg 4'!$M$7)/'Lineær programmering opg 4'!$K$7)*-1)</f>
        <v>-</v>
      </c>
      <c r="H1547" s="167" t="str">
        <f>IF('Lineær programmering opg 4'!$C$8=0,"-",((-A1547+'Lineær programmering opg 4'!$M$8)/'Lineær programmering opg 4'!$K$8)*-1)</f>
        <v>-</v>
      </c>
      <c r="I1547" s="167" t="str">
        <f>IF('Lineær programmering opg 4'!$D$8=0,"-",'Lineær programmering opg 4'!$G$8)</f>
        <v>-</v>
      </c>
      <c r="J1547" s="295">
        <f>A1547*'Lineær programmering opg 4'!$C$11+Datatabel!C1547*'Lineær programmering opg 4'!$D$11</f>
        <v>31411.199999999182</v>
      </c>
      <c r="K1547" s="9">
        <f t="shared" si="122"/>
        <v>0</v>
      </c>
      <c r="L1547" s="9">
        <f t="shared" si="123"/>
        <v>0</v>
      </c>
    </row>
    <row r="1548" spans="1:12" ht="15" x14ac:dyDescent="0.25">
      <c r="A1548" s="167">
        <f t="shared" si="121"/>
        <v>202.92000000000408</v>
      </c>
      <c r="B1548" s="325">
        <f t="shared" si="124"/>
        <v>0.84550000000001702</v>
      </c>
      <c r="C1548" s="167">
        <f t="shared" si="120"/>
        <v>74.15999999999184</v>
      </c>
      <c r="D1548" s="167">
        <f>IF('Lineær programmering opg 4'!$M$4=0,"-",(-A1548+'Lineær programmering opg 4'!$M$4)/'Lineær programmering opg 4'!$K$4*-1)</f>
        <v>74.15999999999184</v>
      </c>
      <c r="E1548" s="167">
        <f>IF('Lineær programmering opg 4'!$M$5=0,"-",(-A1548+'Lineær programmering opg 4'!$M$5)/'Lineær programmering opg 4'!$K$5*-1)</f>
        <v>147.80999999999696</v>
      </c>
      <c r="F1548" s="167" t="str">
        <f>IF('Lineær programmering opg 4'!$E$6=0,"-",(-A1548+'Lineær programmering opg 4'!$M$6)/'Lineær programmering opg 4'!$K$6*-1)</f>
        <v>-</v>
      </c>
      <c r="G1548" s="167" t="str">
        <f>IF('Lineær programmering opg 4'!$D$7=0,"-",((-A1548+'Lineær programmering opg 4'!$M$7)/'Lineær programmering opg 4'!$K$7)*-1)</f>
        <v>-</v>
      </c>
      <c r="H1548" s="167" t="str">
        <f>IF('Lineær programmering opg 4'!$C$8=0,"-",((-A1548+'Lineær programmering opg 4'!$M$8)/'Lineær programmering opg 4'!$K$8)*-1)</f>
        <v>-</v>
      </c>
      <c r="I1548" s="167" t="str">
        <f>IF('Lineær programmering opg 4'!$D$8=0,"-",'Lineær programmering opg 4'!$G$8)</f>
        <v>-</v>
      </c>
      <c r="J1548" s="295">
        <f>A1548*'Lineær programmering opg 4'!$C$11+Datatabel!C1548*'Lineær programmering opg 4'!$D$11</f>
        <v>31415.999999999185</v>
      </c>
      <c r="K1548" s="9">
        <f t="shared" si="122"/>
        <v>0</v>
      </c>
      <c r="L1548" s="9">
        <f t="shared" si="123"/>
        <v>0</v>
      </c>
    </row>
    <row r="1549" spans="1:12" ht="15" x14ac:dyDescent="0.25">
      <c r="A1549" s="167">
        <f t="shared" si="121"/>
        <v>202.89600000000408</v>
      </c>
      <c r="B1549" s="325">
        <f t="shared" si="124"/>
        <v>0.84540000000001703</v>
      </c>
      <c r="C1549" s="167">
        <f t="shared" si="120"/>
        <v>74.207999999991841</v>
      </c>
      <c r="D1549" s="167">
        <f>IF('Lineær programmering opg 4'!$M$4=0,"-",(-A1549+'Lineær programmering opg 4'!$M$4)/'Lineær programmering opg 4'!$K$4*-1)</f>
        <v>74.207999999991841</v>
      </c>
      <c r="E1549" s="167">
        <f>IF('Lineær programmering opg 4'!$M$5=0,"-",(-A1549+'Lineær programmering opg 4'!$M$5)/'Lineær programmering opg 4'!$K$5*-1)</f>
        <v>147.82799999999696</v>
      </c>
      <c r="F1549" s="167" t="str">
        <f>IF('Lineær programmering opg 4'!$E$6=0,"-",(-A1549+'Lineær programmering opg 4'!$M$6)/'Lineær programmering opg 4'!$K$6*-1)</f>
        <v>-</v>
      </c>
      <c r="G1549" s="167" t="str">
        <f>IF('Lineær programmering opg 4'!$D$7=0,"-",((-A1549+'Lineær programmering opg 4'!$M$7)/'Lineær programmering opg 4'!$K$7)*-1)</f>
        <v>-</v>
      </c>
      <c r="H1549" s="167" t="str">
        <f>IF('Lineær programmering opg 4'!$C$8=0,"-",((-A1549+'Lineær programmering opg 4'!$M$8)/'Lineær programmering opg 4'!$K$8)*-1)</f>
        <v>-</v>
      </c>
      <c r="I1549" s="167" t="str">
        <f>IF('Lineær programmering opg 4'!$D$8=0,"-",'Lineær programmering opg 4'!$G$8)</f>
        <v>-</v>
      </c>
      <c r="J1549" s="295">
        <f>A1549*'Lineær programmering opg 4'!$C$11+Datatabel!C1549*'Lineær programmering opg 4'!$D$11</f>
        <v>31420.799999999188</v>
      </c>
      <c r="K1549" s="9">
        <f t="shared" si="122"/>
        <v>0</v>
      </c>
      <c r="L1549" s="9">
        <f t="shared" si="123"/>
        <v>0</v>
      </c>
    </row>
    <row r="1550" spans="1:12" ht="15" x14ac:dyDescent="0.25">
      <c r="A1550" s="167">
        <f t="shared" si="121"/>
        <v>202.87200000000408</v>
      </c>
      <c r="B1550" s="325">
        <f t="shared" si="124"/>
        <v>0.84530000000001704</v>
      </c>
      <c r="C1550" s="167">
        <f t="shared" si="120"/>
        <v>74.255999999991843</v>
      </c>
      <c r="D1550" s="167">
        <f>IF('Lineær programmering opg 4'!$M$4=0,"-",(-A1550+'Lineær programmering opg 4'!$M$4)/'Lineær programmering opg 4'!$K$4*-1)</f>
        <v>74.255999999991843</v>
      </c>
      <c r="E1550" s="167">
        <f>IF('Lineær programmering opg 4'!$M$5=0,"-",(-A1550+'Lineær programmering opg 4'!$M$5)/'Lineær programmering opg 4'!$K$5*-1)</f>
        <v>147.84599999999696</v>
      </c>
      <c r="F1550" s="167" t="str">
        <f>IF('Lineær programmering opg 4'!$E$6=0,"-",(-A1550+'Lineær programmering opg 4'!$M$6)/'Lineær programmering opg 4'!$K$6*-1)</f>
        <v>-</v>
      </c>
      <c r="G1550" s="167" t="str">
        <f>IF('Lineær programmering opg 4'!$D$7=0,"-",((-A1550+'Lineær programmering opg 4'!$M$7)/'Lineær programmering opg 4'!$K$7)*-1)</f>
        <v>-</v>
      </c>
      <c r="H1550" s="167" t="str">
        <f>IF('Lineær programmering opg 4'!$C$8=0,"-",((-A1550+'Lineær programmering opg 4'!$M$8)/'Lineær programmering opg 4'!$K$8)*-1)</f>
        <v>-</v>
      </c>
      <c r="I1550" s="167" t="str">
        <f>IF('Lineær programmering opg 4'!$D$8=0,"-",'Lineær programmering opg 4'!$G$8)</f>
        <v>-</v>
      </c>
      <c r="J1550" s="295">
        <f>A1550*'Lineær programmering opg 4'!$C$11+Datatabel!C1550*'Lineær programmering opg 4'!$D$11</f>
        <v>31425.599999999184</v>
      </c>
      <c r="K1550" s="9">
        <f t="shared" si="122"/>
        <v>0</v>
      </c>
      <c r="L1550" s="9">
        <f t="shared" si="123"/>
        <v>0</v>
      </c>
    </row>
    <row r="1551" spans="1:12" ht="15" x14ac:dyDescent="0.25">
      <c r="A1551" s="167">
        <f t="shared" si="121"/>
        <v>202.84800000000411</v>
      </c>
      <c r="B1551" s="325">
        <f t="shared" si="124"/>
        <v>0.84520000000001705</v>
      </c>
      <c r="C1551" s="167">
        <f t="shared" si="120"/>
        <v>74.303999999991788</v>
      </c>
      <c r="D1551" s="167">
        <f>IF('Lineær programmering opg 4'!$M$4=0,"-",(-A1551+'Lineær programmering opg 4'!$M$4)/'Lineær programmering opg 4'!$K$4*-1)</f>
        <v>74.303999999991788</v>
      </c>
      <c r="E1551" s="167">
        <f>IF('Lineær programmering opg 4'!$M$5=0,"-",(-A1551+'Lineær programmering opg 4'!$M$5)/'Lineær programmering opg 4'!$K$5*-1)</f>
        <v>147.86399999999693</v>
      </c>
      <c r="F1551" s="167" t="str">
        <f>IF('Lineær programmering opg 4'!$E$6=0,"-",(-A1551+'Lineær programmering opg 4'!$M$6)/'Lineær programmering opg 4'!$K$6*-1)</f>
        <v>-</v>
      </c>
      <c r="G1551" s="167" t="str">
        <f>IF('Lineær programmering opg 4'!$D$7=0,"-",((-A1551+'Lineær programmering opg 4'!$M$7)/'Lineær programmering opg 4'!$K$7)*-1)</f>
        <v>-</v>
      </c>
      <c r="H1551" s="167" t="str">
        <f>IF('Lineær programmering opg 4'!$C$8=0,"-",((-A1551+'Lineær programmering opg 4'!$M$8)/'Lineær programmering opg 4'!$K$8)*-1)</f>
        <v>-</v>
      </c>
      <c r="I1551" s="167" t="str">
        <f>IF('Lineær programmering opg 4'!$D$8=0,"-",'Lineær programmering opg 4'!$G$8)</f>
        <v>-</v>
      </c>
      <c r="J1551" s="295">
        <f>A1551*'Lineær programmering opg 4'!$C$11+Datatabel!C1551*'Lineær programmering opg 4'!$D$11</f>
        <v>31430.399999999179</v>
      </c>
      <c r="K1551" s="9">
        <f t="shared" si="122"/>
        <v>0</v>
      </c>
      <c r="L1551" s="9">
        <f t="shared" si="123"/>
        <v>0</v>
      </c>
    </row>
    <row r="1552" spans="1:12" ht="15" x14ac:dyDescent="0.25">
      <c r="A1552" s="167">
        <f t="shared" si="121"/>
        <v>202.82400000000411</v>
      </c>
      <c r="B1552" s="325">
        <f t="shared" si="124"/>
        <v>0.84510000000001706</v>
      </c>
      <c r="C1552" s="167">
        <f t="shared" si="120"/>
        <v>74.35199999999179</v>
      </c>
      <c r="D1552" s="167">
        <f>IF('Lineær programmering opg 4'!$M$4=0,"-",(-A1552+'Lineær programmering opg 4'!$M$4)/'Lineær programmering opg 4'!$K$4*-1)</f>
        <v>74.35199999999179</v>
      </c>
      <c r="E1552" s="167">
        <f>IF('Lineær programmering opg 4'!$M$5=0,"-",(-A1552+'Lineær programmering opg 4'!$M$5)/'Lineær programmering opg 4'!$K$5*-1)</f>
        <v>147.88199999999694</v>
      </c>
      <c r="F1552" s="167" t="str">
        <f>IF('Lineær programmering opg 4'!$E$6=0,"-",(-A1552+'Lineær programmering opg 4'!$M$6)/'Lineær programmering opg 4'!$K$6*-1)</f>
        <v>-</v>
      </c>
      <c r="G1552" s="167" t="str">
        <f>IF('Lineær programmering opg 4'!$D$7=0,"-",((-A1552+'Lineær programmering opg 4'!$M$7)/'Lineær programmering opg 4'!$K$7)*-1)</f>
        <v>-</v>
      </c>
      <c r="H1552" s="167" t="str">
        <f>IF('Lineær programmering opg 4'!$C$8=0,"-",((-A1552+'Lineær programmering opg 4'!$M$8)/'Lineær programmering opg 4'!$K$8)*-1)</f>
        <v>-</v>
      </c>
      <c r="I1552" s="167" t="str">
        <f>IF('Lineær programmering opg 4'!$D$8=0,"-",'Lineær programmering opg 4'!$G$8)</f>
        <v>-</v>
      </c>
      <c r="J1552" s="295">
        <f>A1552*'Lineær programmering opg 4'!$C$11+Datatabel!C1552*'Lineær programmering opg 4'!$D$11</f>
        <v>31435.199999999175</v>
      </c>
      <c r="K1552" s="9">
        <f t="shared" si="122"/>
        <v>0</v>
      </c>
      <c r="L1552" s="9">
        <f t="shared" si="123"/>
        <v>0</v>
      </c>
    </row>
    <row r="1553" spans="1:12" ht="15" x14ac:dyDescent="0.25">
      <c r="A1553" s="167">
        <f t="shared" si="121"/>
        <v>202.8000000000041</v>
      </c>
      <c r="B1553" s="325">
        <f t="shared" si="124"/>
        <v>0.84500000000001707</v>
      </c>
      <c r="C1553" s="167">
        <f t="shared" si="120"/>
        <v>74.399999999991792</v>
      </c>
      <c r="D1553" s="167">
        <f>IF('Lineær programmering opg 4'!$M$4=0,"-",(-A1553+'Lineær programmering opg 4'!$M$4)/'Lineær programmering opg 4'!$K$4*-1)</f>
        <v>74.399999999991792</v>
      </c>
      <c r="E1553" s="167">
        <f>IF('Lineær programmering opg 4'!$M$5=0,"-",(-A1553+'Lineær programmering opg 4'!$M$5)/'Lineær programmering opg 4'!$K$5*-1)</f>
        <v>147.89999999999694</v>
      </c>
      <c r="F1553" s="167" t="str">
        <f>IF('Lineær programmering opg 4'!$E$6=0,"-",(-A1553+'Lineær programmering opg 4'!$M$6)/'Lineær programmering opg 4'!$K$6*-1)</f>
        <v>-</v>
      </c>
      <c r="G1553" s="167" t="str">
        <f>IF('Lineær programmering opg 4'!$D$7=0,"-",((-A1553+'Lineær programmering opg 4'!$M$7)/'Lineær programmering opg 4'!$K$7)*-1)</f>
        <v>-</v>
      </c>
      <c r="H1553" s="167" t="str">
        <f>IF('Lineær programmering opg 4'!$C$8=0,"-",((-A1553+'Lineær programmering opg 4'!$M$8)/'Lineær programmering opg 4'!$K$8)*-1)</f>
        <v>-</v>
      </c>
      <c r="I1553" s="167" t="str">
        <f>IF('Lineær programmering opg 4'!$D$8=0,"-",'Lineær programmering opg 4'!$G$8)</f>
        <v>-</v>
      </c>
      <c r="J1553" s="295">
        <f>A1553*'Lineær programmering opg 4'!$C$11+Datatabel!C1553*'Lineær programmering opg 4'!$D$11</f>
        <v>31439.999999999178</v>
      </c>
      <c r="K1553" s="9">
        <f t="shared" si="122"/>
        <v>0</v>
      </c>
      <c r="L1553" s="9">
        <f t="shared" si="123"/>
        <v>0</v>
      </c>
    </row>
    <row r="1554" spans="1:12" ht="15" x14ac:dyDescent="0.25">
      <c r="A1554" s="167">
        <f t="shared" si="121"/>
        <v>202.7760000000041</v>
      </c>
      <c r="B1554" s="325">
        <f t="shared" si="124"/>
        <v>0.84490000000001708</v>
      </c>
      <c r="C1554" s="167">
        <f t="shared" si="120"/>
        <v>74.447999999991794</v>
      </c>
      <c r="D1554" s="167">
        <f>IF('Lineær programmering opg 4'!$M$4=0,"-",(-A1554+'Lineær programmering opg 4'!$M$4)/'Lineær programmering opg 4'!$K$4*-1)</f>
        <v>74.447999999991794</v>
      </c>
      <c r="E1554" s="167">
        <f>IF('Lineær programmering opg 4'!$M$5=0,"-",(-A1554+'Lineær programmering opg 4'!$M$5)/'Lineær programmering opg 4'!$K$5*-1)</f>
        <v>147.91799999999694</v>
      </c>
      <c r="F1554" s="167" t="str">
        <f>IF('Lineær programmering opg 4'!$E$6=0,"-",(-A1554+'Lineær programmering opg 4'!$M$6)/'Lineær programmering opg 4'!$K$6*-1)</f>
        <v>-</v>
      </c>
      <c r="G1554" s="167" t="str">
        <f>IF('Lineær programmering opg 4'!$D$7=0,"-",((-A1554+'Lineær programmering opg 4'!$M$7)/'Lineær programmering opg 4'!$K$7)*-1)</f>
        <v>-</v>
      </c>
      <c r="H1554" s="167" t="str">
        <f>IF('Lineær programmering opg 4'!$C$8=0,"-",((-A1554+'Lineær programmering opg 4'!$M$8)/'Lineær programmering opg 4'!$K$8)*-1)</f>
        <v>-</v>
      </c>
      <c r="I1554" s="167" t="str">
        <f>IF('Lineær programmering opg 4'!$D$8=0,"-",'Lineær programmering opg 4'!$G$8)</f>
        <v>-</v>
      </c>
      <c r="J1554" s="295">
        <f>A1554*'Lineær programmering opg 4'!$C$11+Datatabel!C1554*'Lineær programmering opg 4'!$D$11</f>
        <v>31444.799999999181</v>
      </c>
      <c r="K1554" s="9">
        <f t="shared" si="122"/>
        <v>0</v>
      </c>
      <c r="L1554" s="9">
        <f t="shared" si="123"/>
        <v>0</v>
      </c>
    </row>
    <row r="1555" spans="1:12" ht="15" x14ac:dyDescent="0.25">
      <c r="A1555" s="167">
        <f t="shared" si="121"/>
        <v>202.7520000000041</v>
      </c>
      <c r="B1555" s="325">
        <f t="shared" si="124"/>
        <v>0.84480000000001709</v>
      </c>
      <c r="C1555" s="167">
        <f t="shared" si="120"/>
        <v>74.495999999991795</v>
      </c>
      <c r="D1555" s="167">
        <f>IF('Lineær programmering opg 4'!$M$4=0,"-",(-A1555+'Lineær programmering opg 4'!$M$4)/'Lineær programmering opg 4'!$K$4*-1)</f>
        <v>74.495999999991795</v>
      </c>
      <c r="E1555" s="167">
        <f>IF('Lineær programmering opg 4'!$M$5=0,"-",(-A1555+'Lineær programmering opg 4'!$M$5)/'Lineær programmering opg 4'!$K$5*-1)</f>
        <v>147.93599999999694</v>
      </c>
      <c r="F1555" s="167" t="str">
        <f>IF('Lineær programmering opg 4'!$E$6=0,"-",(-A1555+'Lineær programmering opg 4'!$M$6)/'Lineær programmering opg 4'!$K$6*-1)</f>
        <v>-</v>
      </c>
      <c r="G1555" s="167" t="str">
        <f>IF('Lineær programmering opg 4'!$D$7=0,"-",((-A1555+'Lineær programmering opg 4'!$M$7)/'Lineær programmering opg 4'!$K$7)*-1)</f>
        <v>-</v>
      </c>
      <c r="H1555" s="167" t="str">
        <f>IF('Lineær programmering opg 4'!$C$8=0,"-",((-A1555+'Lineær programmering opg 4'!$M$8)/'Lineær programmering opg 4'!$K$8)*-1)</f>
        <v>-</v>
      </c>
      <c r="I1555" s="167" t="str">
        <f>IF('Lineær programmering opg 4'!$D$8=0,"-",'Lineær programmering opg 4'!$G$8)</f>
        <v>-</v>
      </c>
      <c r="J1555" s="295">
        <f>A1555*'Lineær programmering opg 4'!$C$11+Datatabel!C1555*'Lineær programmering opg 4'!$D$11</f>
        <v>31449.599999999184</v>
      </c>
      <c r="K1555" s="9">
        <f t="shared" si="122"/>
        <v>0</v>
      </c>
      <c r="L1555" s="9">
        <f t="shared" si="123"/>
        <v>0</v>
      </c>
    </row>
    <row r="1556" spans="1:12" ht="15" x14ac:dyDescent="0.25">
      <c r="A1556" s="167">
        <f t="shared" si="121"/>
        <v>202.7280000000041</v>
      </c>
      <c r="B1556" s="325">
        <f t="shared" si="124"/>
        <v>0.8447000000000171</v>
      </c>
      <c r="C1556" s="167">
        <f t="shared" si="120"/>
        <v>74.543999999991797</v>
      </c>
      <c r="D1556" s="167">
        <f>IF('Lineær programmering opg 4'!$M$4=0,"-",(-A1556+'Lineær programmering opg 4'!$M$4)/'Lineær programmering opg 4'!$K$4*-1)</f>
        <v>74.543999999991797</v>
      </c>
      <c r="E1556" s="167">
        <f>IF('Lineær programmering opg 4'!$M$5=0,"-",(-A1556+'Lineær programmering opg 4'!$M$5)/'Lineær programmering opg 4'!$K$5*-1)</f>
        <v>147.95399999999694</v>
      </c>
      <c r="F1556" s="167" t="str">
        <f>IF('Lineær programmering opg 4'!$E$6=0,"-",(-A1556+'Lineær programmering opg 4'!$M$6)/'Lineær programmering opg 4'!$K$6*-1)</f>
        <v>-</v>
      </c>
      <c r="G1556" s="167" t="str">
        <f>IF('Lineær programmering opg 4'!$D$7=0,"-",((-A1556+'Lineær programmering opg 4'!$M$7)/'Lineær programmering opg 4'!$K$7)*-1)</f>
        <v>-</v>
      </c>
      <c r="H1556" s="167" t="str">
        <f>IF('Lineær programmering opg 4'!$C$8=0,"-",((-A1556+'Lineær programmering opg 4'!$M$8)/'Lineær programmering opg 4'!$K$8)*-1)</f>
        <v>-</v>
      </c>
      <c r="I1556" s="167" t="str">
        <f>IF('Lineær programmering opg 4'!$D$8=0,"-",'Lineær programmering opg 4'!$G$8)</f>
        <v>-</v>
      </c>
      <c r="J1556" s="295">
        <f>A1556*'Lineær programmering opg 4'!$C$11+Datatabel!C1556*'Lineær programmering opg 4'!$D$11</f>
        <v>31454.399999999179</v>
      </c>
      <c r="K1556" s="9">
        <f t="shared" si="122"/>
        <v>0</v>
      </c>
      <c r="L1556" s="9">
        <f t="shared" si="123"/>
        <v>0</v>
      </c>
    </row>
    <row r="1557" spans="1:12" ht="15" x14ac:dyDescent="0.25">
      <c r="A1557" s="167">
        <f t="shared" si="121"/>
        <v>202.7040000000041</v>
      </c>
      <c r="B1557" s="325">
        <f t="shared" si="124"/>
        <v>0.84460000000001711</v>
      </c>
      <c r="C1557" s="167">
        <f t="shared" si="120"/>
        <v>74.591999999991799</v>
      </c>
      <c r="D1557" s="167">
        <f>IF('Lineær programmering opg 4'!$M$4=0,"-",(-A1557+'Lineær programmering opg 4'!$M$4)/'Lineær programmering opg 4'!$K$4*-1)</f>
        <v>74.591999999991799</v>
      </c>
      <c r="E1557" s="167">
        <f>IF('Lineær programmering opg 4'!$M$5=0,"-",(-A1557+'Lineær programmering opg 4'!$M$5)/'Lineær programmering opg 4'!$K$5*-1)</f>
        <v>147.97199999999694</v>
      </c>
      <c r="F1557" s="167" t="str">
        <f>IF('Lineær programmering opg 4'!$E$6=0,"-",(-A1557+'Lineær programmering opg 4'!$M$6)/'Lineær programmering opg 4'!$K$6*-1)</f>
        <v>-</v>
      </c>
      <c r="G1557" s="167" t="str">
        <f>IF('Lineær programmering opg 4'!$D$7=0,"-",((-A1557+'Lineær programmering opg 4'!$M$7)/'Lineær programmering opg 4'!$K$7)*-1)</f>
        <v>-</v>
      </c>
      <c r="H1557" s="167" t="str">
        <f>IF('Lineær programmering opg 4'!$C$8=0,"-",((-A1557+'Lineær programmering opg 4'!$M$8)/'Lineær programmering opg 4'!$K$8)*-1)</f>
        <v>-</v>
      </c>
      <c r="I1557" s="167" t="str">
        <f>IF('Lineær programmering opg 4'!$D$8=0,"-",'Lineær programmering opg 4'!$G$8)</f>
        <v>-</v>
      </c>
      <c r="J1557" s="295">
        <f>A1557*'Lineær programmering opg 4'!$C$11+Datatabel!C1557*'Lineær programmering opg 4'!$D$11</f>
        <v>31459.199999999179</v>
      </c>
      <c r="K1557" s="9">
        <f t="shared" si="122"/>
        <v>0</v>
      </c>
      <c r="L1557" s="9">
        <f t="shared" si="123"/>
        <v>0</v>
      </c>
    </row>
    <row r="1558" spans="1:12" ht="15" x14ac:dyDescent="0.25">
      <c r="A1558" s="167">
        <f t="shared" si="121"/>
        <v>202.6800000000041</v>
      </c>
      <c r="B1558" s="325">
        <f t="shared" si="124"/>
        <v>0.84450000000001713</v>
      </c>
      <c r="C1558" s="167">
        <f t="shared" si="120"/>
        <v>74.639999999991801</v>
      </c>
      <c r="D1558" s="167">
        <f>IF('Lineær programmering opg 4'!$M$4=0,"-",(-A1558+'Lineær programmering opg 4'!$M$4)/'Lineær programmering opg 4'!$K$4*-1)</f>
        <v>74.639999999991801</v>
      </c>
      <c r="E1558" s="167">
        <f>IF('Lineær programmering opg 4'!$M$5=0,"-",(-A1558+'Lineær programmering opg 4'!$M$5)/'Lineær programmering opg 4'!$K$5*-1)</f>
        <v>147.98999999999694</v>
      </c>
      <c r="F1558" s="167" t="str">
        <f>IF('Lineær programmering opg 4'!$E$6=0,"-",(-A1558+'Lineær programmering opg 4'!$M$6)/'Lineær programmering opg 4'!$K$6*-1)</f>
        <v>-</v>
      </c>
      <c r="G1558" s="167" t="str">
        <f>IF('Lineær programmering opg 4'!$D$7=0,"-",((-A1558+'Lineær programmering opg 4'!$M$7)/'Lineær programmering opg 4'!$K$7)*-1)</f>
        <v>-</v>
      </c>
      <c r="H1558" s="167" t="str">
        <f>IF('Lineær programmering opg 4'!$C$8=0,"-",((-A1558+'Lineær programmering opg 4'!$M$8)/'Lineær programmering opg 4'!$K$8)*-1)</f>
        <v>-</v>
      </c>
      <c r="I1558" s="167" t="str">
        <f>IF('Lineær programmering opg 4'!$D$8=0,"-",'Lineær programmering opg 4'!$G$8)</f>
        <v>-</v>
      </c>
      <c r="J1558" s="295">
        <f>A1558*'Lineær programmering opg 4'!$C$11+Datatabel!C1558*'Lineær programmering opg 4'!$D$11</f>
        <v>31463.999999999181</v>
      </c>
      <c r="K1558" s="9">
        <f t="shared" si="122"/>
        <v>0</v>
      </c>
      <c r="L1558" s="9">
        <f t="shared" si="123"/>
        <v>0</v>
      </c>
    </row>
    <row r="1559" spans="1:12" ht="15" x14ac:dyDescent="0.25">
      <c r="A1559" s="167">
        <f t="shared" si="121"/>
        <v>202.6560000000041</v>
      </c>
      <c r="B1559" s="325">
        <f t="shared" si="124"/>
        <v>0.84440000000001714</v>
      </c>
      <c r="C1559" s="167">
        <f t="shared" si="120"/>
        <v>74.687999999991803</v>
      </c>
      <c r="D1559" s="167">
        <f>IF('Lineær programmering opg 4'!$M$4=0,"-",(-A1559+'Lineær programmering opg 4'!$M$4)/'Lineær programmering opg 4'!$K$4*-1)</f>
        <v>74.687999999991803</v>
      </c>
      <c r="E1559" s="167">
        <f>IF('Lineær programmering opg 4'!$M$5=0,"-",(-A1559+'Lineær programmering opg 4'!$M$5)/'Lineær programmering opg 4'!$K$5*-1)</f>
        <v>148.00799999999694</v>
      </c>
      <c r="F1559" s="167" t="str">
        <f>IF('Lineær programmering opg 4'!$E$6=0,"-",(-A1559+'Lineær programmering opg 4'!$M$6)/'Lineær programmering opg 4'!$K$6*-1)</f>
        <v>-</v>
      </c>
      <c r="G1559" s="167" t="str">
        <f>IF('Lineær programmering opg 4'!$D$7=0,"-",((-A1559+'Lineær programmering opg 4'!$M$7)/'Lineær programmering opg 4'!$K$7)*-1)</f>
        <v>-</v>
      </c>
      <c r="H1559" s="167" t="str">
        <f>IF('Lineær programmering opg 4'!$C$8=0,"-",((-A1559+'Lineær programmering opg 4'!$M$8)/'Lineær programmering opg 4'!$K$8)*-1)</f>
        <v>-</v>
      </c>
      <c r="I1559" s="167" t="str">
        <f>IF('Lineær programmering opg 4'!$D$8=0,"-",'Lineær programmering opg 4'!$G$8)</f>
        <v>-</v>
      </c>
      <c r="J1559" s="295">
        <f>A1559*'Lineær programmering opg 4'!$C$11+Datatabel!C1559*'Lineær programmering opg 4'!$D$11</f>
        <v>31468.799999999181</v>
      </c>
      <c r="K1559" s="9">
        <f t="shared" si="122"/>
        <v>0</v>
      </c>
      <c r="L1559" s="9">
        <f t="shared" si="123"/>
        <v>0</v>
      </c>
    </row>
    <row r="1560" spans="1:12" ht="15" x14ac:dyDescent="0.25">
      <c r="A1560" s="167">
        <f t="shared" si="121"/>
        <v>202.63200000000413</v>
      </c>
      <c r="B1560" s="325">
        <f t="shared" si="124"/>
        <v>0.84430000000001715</v>
      </c>
      <c r="C1560" s="167">
        <f t="shared" si="120"/>
        <v>74.735999999991748</v>
      </c>
      <c r="D1560" s="167">
        <f>IF('Lineær programmering opg 4'!$M$4=0,"-",(-A1560+'Lineær programmering opg 4'!$M$4)/'Lineær programmering opg 4'!$K$4*-1)</f>
        <v>74.735999999991748</v>
      </c>
      <c r="E1560" s="167">
        <f>IF('Lineær programmering opg 4'!$M$5=0,"-",(-A1560+'Lineær programmering opg 4'!$M$5)/'Lineær programmering opg 4'!$K$5*-1)</f>
        <v>148.02599999999691</v>
      </c>
      <c r="F1560" s="167" t="str">
        <f>IF('Lineær programmering opg 4'!$E$6=0,"-",(-A1560+'Lineær programmering opg 4'!$M$6)/'Lineær programmering opg 4'!$K$6*-1)</f>
        <v>-</v>
      </c>
      <c r="G1560" s="167" t="str">
        <f>IF('Lineær programmering opg 4'!$D$7=0,"-",((-A1560+'Lineær programmering opg 4'!$M$7)/'Lineær programmering opg 4'!$K$7)*-1)</f>
        <v>-</v>
      </c>
      <c r="H1560" s="167" t="str">
        <f>IF('Lineær programmering opg 4'!$C$8=0,"-",((-A1560+'Lineær programmering opg 4'!$M$8)/'Lineær programmering opg 4'!$K$8)*-1)</f>
        <v>-</v>
      </c>
      <c r="I1560" s="167" t="str">
        <f>IF('Lineær programmering opg 4'!$D$8=0,"-",'Lineær programmering opg 4'!$G$8)</f>
        <v>-</v>
      </c>
      <c r="J1560" s="295">
        <f>A1560*'Lineær programmering opg 4'!$C$11+Datatabel!C1560*'Lineær programmering opg 4'!$D$11</f>
        <v>31473.599999999176</v>
      </c>
      <c r="K1560" s="9">
        <f t="shared" si="122"/>
        <v>0</v>
      </c>
      <c r="L1560" s="9">
        <f t="shared" si="123"/>
        <v>0</v>
      </c>
    </row>
    <row r="1561" spans="1:12" ht="15" x14ac:dyDescent="0.25">
      <c r="A1561" s="167">
        <f t="shared" si="121"/>
        <v>202.60800000000413</v>
      </c>
      <c r="B1561" s="325">
        <f t="shared" si="124"/>
        <v>0.84420000000001716</v>
      </c>
      <c r="C1561" s="167">
        <f t="shared" si="120"/>
        <v>74.78399999999175</v>
      </c>
      <c r="D1561" s="167">
        <f>IF('Lineær programmering opg 4'!$M$4=0,"-",(-A1561+'Lineær programmering opg 4'!$M$4)/'Lineær programmering opg 4'!$K$4*-1)</f>
        <v>74.78399999999175</v>
      </c>
      <c r="E1561" s="167">
        <f>IF('Lineær programmering opg 4'!$M$5=0,"-",(-A1561+'Lineær programmering opg 4'!$M$5)/'Lineær programmering opg 4'!$K$5*-1)</f>
        <v>148.04399999999691</v>
      </c>
      <c r="F1561" s="167" t="str">
        <f>IF('Lineær programmering opg 4'!$E$6=0,"-",(-A1561+'Lineær programmering opg 4'!$M$6)/'Lineær programmering opg 4'!$K$6*-1)</f>
        <v>-</v>
      </c>
      <c r="G1561" s="167" t="str">
        <f>IF('Lineær programmering opg 4'!$D$7=0,"-",((-A1561+'Lineær programmering opg 4'!$M$7)/'Lineær programmering opg 4'!$K$7)*-1)</f>
        <v>-</v>
      </c>
      <c r="H1561" s="167" t="str">
        <f>IF('Lineær programmering opg 4'!$C$8=0,"-",((-A1561+'Lineær programmering opg 4'!$M$8)/'Lineær programmering opg 4'!$K$8)*-1)</f>
        <v>-</v>
      </c>
      <c r="I1561" s="167" t="str">
        <f>IF('Lineær programmering opg 4'!$D$8=0,"-",'Lineær programmering opg 4'!$G$8)</f>
        <v>-</v>
      </c>
      <c r="J1561" s="295">
        <f>A1561*'Lineær programmering opg 4'!$C$11+Datatabel!C1561*'Lineær programmering opg 4'!$D$11</f>
        <v>31478.399999999176</v>
      </c>
      <c r="K1561" s="9">
        <f t="shared" si="122"/>
        <v>0</v>
      </c>
      <c r="L1561" s="9">
        <f t="shared" si="123"/>
        <v>0</v>
      </c>
    </row>
    <row r="1562" spans="1:12" ht="15" x14ac:dyDescent="0.25">
      <c r="A1562" s="167">
        <f t="shared" si="121"/>
        <v>202.58400000000412</v>
      </c>
      <c r="B1562" s="325">
        <f t="shared" si="124"/>
        <v>0.84410000000001717</v>
      </c>
      <c r="C1562" s="167">
        <f t="shared" si="120"/>
        <v>74.831999999991751</v>
      </c>
      <c r="D1562" s="167">
        <f>IF('Lineær programmering opg 4'!$M$4=0,"-",(-A1562+'Lineær programmering opg 4'!$M$4)/'Lineær programmering opg 4'!$K$4*-1)</f>
        <v>74.831999999991751</v>
      </c>
      <c r="E1562" s="167">
        <f>IF('Lineær programmering opg 4'!$M$5=0,"-",(-A1562+'Lineær programmering opg 4'!$M$5)/'Lineær programmering opg 4'!$K$5*-1)</f>
        <v>148.06199999999691</v>
      </c>
      <c r="F1562" s="167" t="str">
        <f>IF('Lineær programmering opg 4'!$E$6=0,"-",(-A1562+'Lineær programmering opg 4'!$M$6)/'Lineær programmering opg 4'!$K$6*-1)</f>
        <v>-</v>
      </c>
      <c r="G1562" s="167" t="str">
        <f>IF('Lineær programmering opg 4'!$D$7=0,"-",((-A1562+'Lineær programmering opg 4'!$M$7)/'Lineær programmering opg 4'!$K$7)*-1)</f>
        <v>-</v>
      </c>
      <c r="H1562" s="167" t="str">
        <f>IF('Lineær programmering opg 4'!$C$8=0,"-",((-A1562+'Lineær programmering opg 4'!$M$8)/'Lineær programmering opg 4'!$K$8)*-1)</f>
        <v>-</v>
      </c>
      <c r="I1562" s="167" t="str">
        <f>IF('Lineær programmering opg 4'!$D$8=0,"-",'Lineær programmering opg 4'!$G$8)</f>
        <v>-</v>
      </c>
      <c r="J1562" s="295">
        <f>A1562*'Lineær programmering opg 4'!$C$11+Datatabel!C1562*'Lineær programmering opg 4'!$D$11</f>
        <v>31483.199999999175</v>
      </c>
      <c r="K1562" s="9">
        <f t="shared" si="122"/>
        <v>0</v>
      </c>
      <c r="L1562" s="9">
        <f t="shared" si="123"/>
        <v>0</v>
      </c>
    </row>
    <row r="1563" spans="1:12" ht="15" x14ac:dyDescent="0.25">
      <c r="A1563" s="167">
        <f t="shared" si="121"/>
        <v>202.56000000000412</v>
      </c>
      <c r="B1563" s="325">
        <f t="shared" si="124"/>
        <v>0.84400000000001718</v>
      </c>
      <c r="C1563" s="167">
        <f t="shared" si="120"/>
        <v>74.879999999991753</v>
      </c>
      <c r="D1563" s="167">
        <f>IF('Lineær programmering opg 4'!$M$4=0,"-",(-A1563+'Lineær programmering opg 4'!$M$4)/'Lineær programmering opg 4'!$K$4*-1)</f>
        <v>74.879999999991753</v>
      </c>
      <c r="E1563" s="167">
        <f>IF('Lineær programmering opg 4'!$M$5=0,"-",(-A1563+'Lineær programmering opg 4'!$M$5)/'Lineær programmering opg 4'!$K$5*-1)</f>
        <v>148.07999999999691</v>
      </c>
      <c r="F1563" s="167" t="str">
        <f>IF('Lineær programmering opg 4'!$E$6=0,"-",(-A1563+'Lineær programmering opg 4'!$M$6)/'Lineær programmering opg 4'!$K$6*-1)</f>
        <v>-</v>
      </c>
      <c r="G1563" s="167" t="str">
        <f>IF('Lineær programmering opg 4'!$D$7=0,"-",((-A1563+'Lineær programmering opg 4'!$M$7)/'Lineær programmering opg 4'!$K$7)*-1)</f>
        <v>-</v>
      </c>
      <c r="H1563" s="167" t="str">
        <f>IF('Lineær programmering opg 4'!$C$8=0,"-",((-A1563+'Lineær programmering opg 4'!$M$8)/'Lineær programmering opg 4'!$K$8)*-1)</f>
        <v>-</v>
      </c>
      <c r="I1563" s="167" t="str">
        <f>IF('Lineær programmering opg 4'!$D$8=0,"-",'Lineær programmering opg 4'!$G$8)</f>
        <v>-</v>
      </c>
      <c r="J1563" s="295">
        <f>A1563*'Lineær programmering opg 4'!$C$11+Datatabel!C1563*'Lineær programmering opg 4'!$D$11</f>
        <v>31487.999999999174</v>
      </c>
      <c r="K1563" s="9">
        <f t="shared" si="122"/>
        <v>0</v>
      </c>
      <c r="L1563" s="9">
        <f t="shared" si="123"/>
        <v>0</v>
      </c>
    </row>
    <row r="1564" spans="1:12" ht="15" x14ac:dyDescent="0.25">
      <c r="A1564" s="167">
        <f t="shared" si="121"/>
        <v>202.53600000000412</v>
      </c>
      <c r="B1564" s="325">
        <f t="shared" si="124"/>
        <v>0.84390000000001719</v>
      </c>
      <c r="C1564" s="167">
        <f t="shared" si="120"/>
        <v>74.927999999991755</v>
      </c>
      <c r="D1564" s="167">
        <f>IF('Lineær programmering opg 4'!$M$4=0,"-",(-A1564+'Lineær programmering opg 4'!$M$4)/'Lineær programmering opg 4'!$K$4*-1)</f>
        <v>74.927999999991755</v>
      </c>
      <c r="E1564" s="167">
        <f>IF('Lineær programmering opg 4'!$M$5=0,"-",(-A1564+'Lineær programmering opg 4'!$M$5)/'Lineær programmering opg 4'!$K$5*-1)</f>
        <v>148.09799999999692</v>
      </c>
      <c r="F1564" s="167" t="str">
        <f>IF('Lineær programmering opg 4'!$E$6=0,"-",(-A1564+'Lineær programmering opg 4'!$M$6)/'Lineær programmering opg 4'!$K$6*-1)</f>
        <v>-</v>
      </c>
      <c r="G1564" s="167" t="str">
        <f>IF('Lineær programmering opg 4'!$D$7=0,"-",((-A1564+'Lineær programmering opg 4'!$M$7)/'Lineær programmering opg 4'!$K$7)*-1)</f>
        <v>-</v>
      </c>
      <c r="H1564" s="167" t="str">
        <f>IF('Lineær programmering opg 4'!$C$8=0,"-",((-A1564+'Lineær programmering opg 4'!$M$8)/'Lineær programmering opg 4'!$K$8)*-1)</f>
        <v>-</v>
      </c>
      <c r="I1564" s="167" t="str">
        <f>IF('Lineær programmering opg 4'!$D$8=0,"-",'Lineær programmering opg 4'!$G$8)</f>
        <v>-</v>
      </c>
      <c r="J1564" s="295">
        <f>A1564*'Lineær programmering opg 4'!$C$11+Datatabel!C1564*'Lineær programmering opg 4'!$D$11</f>
        <v>31492.799999999177</v>
      </c>
      <c r="K1564" s="9">
        <f t="shared" si="122"/>
        <v>0</v>
      </c>
      <c r="L1564" s="9">
        <f t="shared" si="123"/>
        <v>0</v>
      </c>
    </row>
    <row r="1565" spans="1:12" ht="15" x14ac:dyDescent="0.25">
      <c r="A1565" s="167">
        <f t="shared" si="121"/>
        <v>202.51200000000412</v>
      </c>
      <c r="B1565" s="325">
        <f t="shared" si="124"/>
        <v>0.8438000000000172</v>
      </c>
      <c r="C1565" s="167">
        <f t="shared" si="120"/>
        <v>74.975999999991757</v>
      </c>
      <c r="D1565" s="167">
        <f>IF('Lineær programmering opg 4'!$M$4=0,"-",(-A1565+'Lineær programmering opg 4'!$M$4)/'Lineær programmering opg 4'!$K$4*-1)</f>
        <v>74.975999999991757</v>
      </c>
      <c r="E1565" s="167">
        <f>IF('Lineær programmering opg 4'!$M$5=0,"-",(-A1565+'Lineær programmering opg 4'!$M$5)/'Lineær programmering opg 4'!$K$5*-1)</f>
        <v>148.11599999999692</v>
      </c>
      <c r="F1565" s="167" t="str">
        <f>IF('Lineær programmering opg 4'!$E$6=0,"-",(-A1565+'Lineær programmering opg 4'!$M$6)/'Lineær programmering opg 4'!$K$6*-1)</f>
        <v>-</v>
      </c>
      <c r="G1565" s="167" t="str">
        <f>IF('Lineær programmering opg 4'!$D$7=0,"-",((-A1565+'Lineær programmering opg 4'!$M$7)/'Lineær programmering opg 4'!$K$7)*-1)</f>
        <v>-</v>
      </c>
      <c r="H1565" s="167" t="str">
        <f>IF('Lineær programmering opg 4'!$C$8=0,"-",((-A1565+'Lineær programmering opg 4'!$M$8)/'Lineær programmering opg 4'!$K$8)*-1)</f>
        <v>-</v>
      </c>
      <c r="I1565" s="167" t="str">
        <f>IF('Lineær programmering opg 4'!$D$8=0,"-",'Lineær programmering opg 4'!$G$8)</f>
        <v>-</v>
      </c>
      <c r="J1565" s="295">
        <f>A1565*'Lineær programmering opg 4'!$C$11+Datatabel!C1565*'Lineær programmering opg 4'!$D$11</f>
        <v>31497.599999999176</v>
      </c>
      <c r="K1565" s="9">
        <f t="shared" si="122"/>
        <v>0</v>
      </c>
      <c r="L1565" s="9">
        <f t="shared" si="123"/>
        <v>0</v>
      </c>
    </row>
    <row r="1566" spans="1:12" ht="15" x14ac:dyDescent="0.25">
      <c r="A1566" s="167">
        <f t="shared" si="121"/>
        <v>202.48800000000412</v>
      </c>
      <c r="B1566" s="325">
        <f t="shared" si="124"/>
        <v>0.84370000000001721</v>
      </c>
      <c r="C1566" s="167">
        <f t="shared" si="120"/>
        <v>75.023999999991759</v>
      </c>
      <c r="D1566" s="167">
        <f>IF('Lineær programmering opg 4'!$M$4=0,"-",(-A1566+'Lineær programmering opg 4'!$M$4)/'Lineær programmering opg 4'!$K$4*-1)</f>
        <v>75.023999999991759</v>
      </c>
      <c r="E1566" s="167">
        <f>IF('Lineær programmering opg 4'!$M$5=0,"-",(-A1566+'Lineær programmering opg 4'!$M$5)/'Lineær programmering opg 4'!$K$5*-1)</f>
        <v>148.13399999999692</v>
      </c>
      <c r="F1566" s="167" t="str">
        <f>IF('Lineær programmering opg 4'!$E$6=0,"-",(-A1566+'Lineær programmering opg 4'!$M$6)/'Lineær programmering opg 4'!$K$6*-1)</f>
        <v>-</v>
      </c>
      <c r="G1566" s="167" t="str">
        <f>IF('Lineær programmering opg 4'!$D$7=0,"-",((-A1566+'Lineær programmering opg 4'!$M$7)/'Lineær programmering opg 4'!$K$7)*-1)</f>
        <v>-</v>
      </c>
      <c r="H1566" s="167" t="str">
        <f>IF('Lineær programmering opg 4'!$C$8=0,"-",((-A1566+'Lineær programmering opg 4'!$M$8)/'Lineær programmering opg 4'!$K$8)*-1)</f>
        <v>-</v>
      </c>
      <c r="I1566" s="167" t="str">
        <f>IF('Lineær programmering opg 4'!$D$8=0,"-",'Lineær programmering opg 4'!$G$8)</f>
        <v>-</v>
      </c>
      <c r="J1566" s="295">
        <f>A1566*'Lineær programmering opg 4'!$C$11+Datatabel!C1566*'Lineær programmering opg 4'!$D$11</f>
        <v>31502.399999999172</v>
      </c>
      <c r="K1566" s="9">
        <f t="shared" si="122"/>
        <v>0</v>
      </c>
      <c r="L1566" s="9">
        <f t="shared" si="123"/>
        <v>0</v>
      </c>
    </row>
    <row r="1567" spans="1:12" ht="15" x14ac:dyDescent="0.25">
      <c r="A1567" s="167">
        <f t="shared" si="121"/>
        <v>202.46400000000415</v>
      </c>
      <c r="B1567" s="325">
        <f t="shared" si="124"/>
        <v>0.84360000000001722</v>
      </c>
      <c r="C1567" s="167">
        <f t="shared" si="120"/>
        <v>75.071999999991704</v>
      </c>
      <c r="D1567" s="167">
        <f>IF('Lineær programmering opg 4'!$M$4=0,"-",(-A1567+'Lineær programmering opg 4'!$M$4)/'Lineær programmering opg 4'!$K$4*-1)</f>
        <v>75.071999999991704</v>
      </c>
      <c r="E1567" s="167">
        <f>IF('Lineær programmering opg 4'!$M$5=0,"-",(-A1567+'Lineær programmering opg 4'!$M$5)/'Lineær programmering opg 4'!$K$5*-1)</f>
        <v>148.15199999999689</v>
      </c>
      <c r="F1567" s="167" t="str">
        <f>IF('Lineær programmering opg 4'!$E$6=0,"-",(-A1567+'Lineær programmering opg 4'!$M$6)/'Lineær programmering opg 4'!$K$6*-1)</f>
        <v>-</v>
      </c>
      <c r="G1567" s="167" t="str">
        <f>IF('Lineær programmering opg 4'!$D$7=0,"-",((-A1567+'Lineær programmering opg 4'!$M$7)/'Lineær programmering opg 4'!$K$7)*-1)</f>
        <v>-</v>
      </c>
      <c r="H1567" s="167" t="str">
        <f>IF('Lineær programmering opg 4'!$C$8=0,"-",((-A1567+'Lineær programmering opg 4'!$M$8)/'Lineær programmering opg 4'!$K$8)*-1)</f>
        <v>-</v>
      </c>
      <c r="I1567" s="167" t="str">
        <f>IF('Lineær programmering opg 4'!$D$8=0,"-",'Lineær programmering opg 4'!$G$8)</f>
        <v>-</v>
      </c>
      <c r="J1567" s="295">
        <f>A1567*'Lineær programmering opg 4'!$C$11+Datatabel!C1567*'Lineær programmering opg 4'!$D$11</f>
        <v>31507.199999999171</v>
      </c>
      <c r="K1567" s="9">
        <f t="shared" si="122"/>
        <v>0</v>
      </c>
      <c r="L1567" s="9">
        <f t="shared" si="123"/>
        <v>0</v>
      </c>
    </row>
    <row r="1568" spans="1:12" ht="15" x14ac:dyDescent="0.25">
      <c r="A1568" s="167">
        <f t="shared" si="121"/>
        <v>202.44000000000415</v>
      </c>
      <c r="B1568" s="325">
        <f t="shared" si="124"/>
        <v>0.84350000000001724</v>
      </c>
      <c r="C1568" s="167">
        <f t="shared" si="120"/>
        <v>75.119999999991705</v>
      </c>
      <c r="D1568" s="167">
        <f>IF('Lineær programmering opg 4'!$M$4=0,"-",(-A1568+'Lineær programmering opg 4'!$M$4)/'Lineær programmering opg 4'!$K$4*-1)</f>
        <v>75.119999999991705</v>
      </c>
      <c r="E1568" s="167">
        <f>IF('Lineær programmering opg 4'!$M$5=0,"-",(-A1568+'Lineær programmering opg 4'!$M$5)/'Lineær programmering opg 4'!$K$5*-1)</f>
        <v>148.16999999999689</v>
      </c>
      <c r="F1568" s="167" t="str">
        <f>IF('Lineær programmering opg 4'!$E$6=0,"-",(-A1568+'Lineær programmering opg 4'!$M$6)/'Lineær programmering opg 4'!$K$6*-1)</f>
        <v>-</v>
      </c>
      <c r="G1568" s="167" t="str">
        <f>IF('Lineær programmering opg 4'!$D$7=0,"-",((-A1568+'Lineær programmering opg 4'!$M$7)/'Lineær programmering opg 4'!$K$7)*-1)</f>
        <v>-</v>
      </c>
      <c r="H1568" s="167" t="str">
        <f>IF('Lineær programmering opg 4'!$C$8=0,"-",((-A1568+'Lineær programmering opg 4'!$M$8)/'Lineær programmering opg 4'!$K$8)*-1)</f>
        <v>-</v>
      </c>
      <c r="I1568" s="167" t="str">
        <f>IF('Lineær programmering opg 4'!$D$8=0,"-",'Lineær programmering opg 4'!$G$8)</f>
        <v>-</v>
      </c>
      <c r="J1568" s="295">
        <f>A1568*'Lineær programmering opg 4'!$C$11+Datatabel!C1568*'Lineær programmering opg 4'!$D$11</f>
        <v>31511.999999999171</v>
      </c>
      <c r="K1568" s="9">
        <f t="shared" si="122"/>
        <v>0</v>
      </c>
      <c r="L1568" s="9">
        <f t="shared" si="123"/>
        <v>0</v>
      </c>
    </row>
    <row r="1569" spans="1:12" ht="15" x14ac:dyDescent="0.25">
      <c r="A1569" s="167">
        <f t="shared" si="121"/>
        <v>202.41600000000415</v>
      </c>
      <c r="B1569" s="325">
        <f t="shared" si="124"/>
        <v>0.84340000000001725</v>
      </c>
      <c r="C1569" s="167">
        <f t="shared" si="120"/>
        <v>75.167999999991707</v>
      </c>
      <c r="D1569" s="167">
        <f>IF('Lineær programmering opg 4'!$M$4=0,"-",(-A1569+'Lineær programmering opg 4'!$M$4)/'Lineær programmering opg 4'!$K$4*-1)</f>
        <v>75.167999999991707</v>
      </c>
      <c r="E1569" s="167">
        <f>IF('Lineær programmering opg 4'!$M$5=0,"-",(-A1569+'Lineær programmering opg 4'!$M$5)/'Lineær programmering opg 4'!$K$5*-1)</f>
        <v>148.18799999999689</v>
      </c>
      <c r="F1569" s="167" t="str">
        <f>IF('Lineær programmering opg 4'!$E$6=0,"-",(-A1569+'Lineær programmering opg 4'!$M$6)/'Lineær programmering opg 4'!$K$6*-1)</f>
        <v>-</v>
      </c>
      <c r="G1569" s="167" t="str">
        <f>IF('Lineær programmering opg 4'!$D$7=0,"-",((-A1569+'Lineær programmering opg 4'!$M$7)/'Lineær programmering opg 4'!$K$7)*-1)</f>
        <v>-</v>
      </c>
      <c r="H1569" s="167" t="str">
        <f>IF('Lineær programmering opg 4'!$C$8=0,"-",((-A1569+'Lineær programmering opg 4'!$M$8)/'Lineær programmering opg 4'!$K$8)*-1)</f>
        <v>-</v>
      </c>
      <c r="I1569" s="167" t="str">
        <f>IF('Lineær programmering opg 4'!$D$8=0,"-",'Lineær programmering opg 4'!$G$8)</f>
        <v>-</v>
      </c>
      <c r="J1569" s="295">
        <f>A1569*'Lineær programmering opg 4'!$C$11+Datatabel!C1569*'Lineær programmering opg 4'!$D$11</f>
        <v>31516.79999999917</v>
      </c>
      <c r="K1569" s="9">
        <f t="shared" si="122"/>
        <v>0</v>
      </c>
      <c r="L1569" s="9">
        <f t="shared" si="123"/>
        <v>0</v>
      </c>
    </row>
    <row r="1570" spans="1:12" ht="15" x14ac:dyDescent="0.25">
      <c r="A1570" s="167">
        <f t="shared" si="121"/>
        <v>202.39200000000415</v>
      </c>
      <c r="B1570" s="325">
        <f t="shared" si="124"/>
        <v>0.84330000000001726</v>
      </c>
      <c r="C1570" s="167">
        <f t="shared" si="120"/>
        <v>75.215999999991709</v>
      </c>
      <c r="D1570" s="167">
        <f>IF('Lineær programmering opg 4'!$M$4=0,"-",(-A1570+'Lineær programmering opg 4'!$M$4)/'Lineær programmering opg 4'!$K$4*-1)</f>
        <v>75.215999999991709</v>
      </c>
      <c r="E1570" s="167">
        <f>IF('Lineær programmering opg 4'!$M$5=0,"-",(-A1570+'Lineær programmering opg 4'!$M$5)/'Lineær programmering opg 4'!$K$5*-1)</f>
        <v>148.20599999999689</v>
      </c>
      <c r="F1570" s="167" t="str">
        <f>IF('Lineær programmering opg 4'!$E$6=0,"-",(-A1570+'Lineær programmering opg 4'!$M$6)/'Lineær programmering opg 4'!$K$6*-1)</f>
        <v>-</v>
      </c>
      <c r="G1570" s="167" t="str">
        <f>IF('Lineær programmering opg 4'!$D$7=0,"-",((-A1570+'Lineær programmering opg 4'!$M$7)/'Lineær programmering opg 4'!$K$7)*-1)</f>
        <v>-</v>
      </c>
      <c r="H1570" s="167" t="str">
        <f>IF('Lineær programmering opg 4'!$C$8=0,"-",((-A1570+'Lineær programmering opg 4'!$M$8)/'Lineær programmering opg 4'!$K$8)*-1)</f>
        <v>-</v>
      </c>
      <c r="I1570" s="167" t="str">
        <f>IF('Lineær programmering opg 4'!$D$8=0,"-",'Lineær programmering opg 4'!$G$8)</f>
        <v>-</v>
      </c>
      <c r="J1570" s="295">
        <f>A1570*'Lineær programmering opg 4'!$C$11+Datatabel!C1570*'Lineær programmering opg 4'!$D$11</f>
        <v>31521.599999999173</v>
      </c>
      <c r="K1570" s="9">
        <f t="shared" si="122"/>
        <v>0</v>
      </c>
      <c r="L1570" s="9">
        <f t="shared" si="123"/>
        <v>0</v>
      </c>
    </row>
    <row r="1571" spans="1:12" ht="15" x14ac:dyDescent="0.25">
      <c r="A1571" s="167">
        <f t="shared" si="121"/>
        <v>202.36800000000414</v>
      </c>
      <c r="B1571" s="325">
        <f t="shared" si="124"/>
        <v>0.84320000000001727</v>
      </c>
      <c r="C1571" s="167">
        <f t="shared" si="120"/>
        <v>75.263999999991711</v>
      </c>
      <c r="D1571" s="167">
        <f>IF('Lineær programmering opg 4'!$M$4=0,"-",(-A1571+'Lineær programmering opg 4'!$M$4)/'Lineær programmering opg 4'!$K$4*-1)</f>
        <v>75.263999999991711</v>
      </c>
      <c r="E1571" s="167">
        <f>IF('Lineær programmering opg 4'!$M$5=0,"-",(-A1571+'Lineær programmering opg 4'!$M$5)/'Lineær programmering opg 4'!$K$5*-1)</f>
        <v>148.22399999999689</v>
      </c>
      <c r="F1571" s="167" t="str">
        <f>IF('Lineær programmering opg 4'!$E$6=0,"-",(-A1571+'Lineær programmering opg 4'!$M$6)/'Lineær programmering opg 4'!$K$6*-1)</f>
        <v>-</v>
      </c>
      <c r="G1571" s="167" t="str">
        <f>IF('Lineær programmering opg 4'!$D$7=0,"-",((-A1571+'Lineær programmering opg 4'!$M$7)/'Lineær programmering opg 4'!$K$7)*-1)</f>
        <v>-</v>
      </c>
      <c r="H1571" s="167" t="str">
        <f>IF('Lineær programmering opg 4'!$C$8=0,"-",((-A1571+'Lineær programmering opg 4'!$M$8)/'Lineær programmering opg 4'!$K$8)*-1)</f>
        <v>-</v>
      </c>
      <c r="I1571" s="167" t="str">
        <f>IF('Lineær programmering opg 4'!$D$8=0,"-",'Lineær programmering opg 4'!$G$8)</f>
        <v>-</v>
      </c>
      <c r="J1571" s="295">
        <f>A1571*'Lineær programmering opg 4'!$C$11+Datatabel!C1571*'Lineær programmering opg 4'!$D$11</f>
        <v>31526.399999999172</v>
      </c>
      <c r="K1571" s="9">
        <f t="shared" si="122"/>
        <v>0</v>
      </c>
      <c r="L1571" s="9">
        <f t="shared" si="123"/>
        <v>0</v>
      </c>
    </row>
    <row r="1572" spans="1:12" ht="15" x14ac:dyDescent="0.25">
      <c r="A1572" s="167">
        <f t="shared" si="121"/>
        <v>202.34400000000414</v>
      </c>
      <c r="B1572" s="325">
        <f t="shared" si="124"/>
        <v>0.84310000000001728</v>
      </c>
      <c r="C1572" s="167">
        <f t="shared" si="120"/>
        <v>75.311999999991713</v>
      </c>
      <c r="D1572" s="167">
        <f>IF('Lineær programmering opg 4'!$M$4=0,"-",(-A1572+'Lineær programmering opg 4'!$M$4)/'Lineær programmering opg 4'!$K$4*-1)</f>
        <v>75.311999999991713</v>
      </c>
      <c r="E1572" s="167">
        <f>IF('Lineær programmering opg 4'!$M$5=0,"-",(-A1572+'Lineær programmering opg 4'!$M$5)/'Lineær programmering opg 4'!$K$5*-1)</f>
        <v>148.24199999999689</v>
      </c>
      <c r="F1572" s="167" t="str">
        <f>IF('Lineær programmering opg 4'!$E$6=0,"-",(-A1572+'Lineær programmering opg 4'!$M$6)/'Lineær programmering opg 4'!$K$6*-1)</f>
        <v>-</v>
      </c>
      <c r="G1572" s="167" t="str">
        <f>IF('Lineær programmering opg 4'!$D$7=0,"-",((-A1572+'Lineær programmering opg 4'!$M$7)/'Lineær programmering opg 4'!$K$7)*-1)</f>
        <v>-</v>
      </c>
      <c r="H1572" s="167" t="str">
        <f>IF('Lineær programmering opg 4'!$C$8=0,"-",((-A1572+'Lineær programmering opg 4'!$M$8)/'Lineær programmering opg 4'!$K$8)*-1)</f>
        <v>-</v>
      </c>
      <c r="I1572" s="167" t="str">
        <f>IF('Lineær programmering opg 4'!$D$8=0,"-",'Lineær programmering opg 4'!$G$8)</f>
        <v>-</v>
      </c>
      <c r="J1572" s="295">
        <f>A1572*'Lineær programmering opg 4'!$C$11+Datatabel!C1572*'Lineær programmering opg 4'!$D$11</f>
        <v>31531.199999999175</v>
      </c>
      <c r="K1572" s="9">
        <f t="shared" si="122"/>
        <v>0</v>
      </c>
      <c r="L1572" s="9">
        <f t="shared" si="123"/>
        <v>0</v>
      </c>
    </row>
    <row r="1573" spans="1:12" ht="15" x14ac:dyDescent="0.25">
      <c r="A1573" s="167">
        <f t="shared" si="121"/>
        <v>202.32000000000414</v>
      </c>
      <c r="B1573" s="325">
        <f t="shared" si="124"/>
        <v>0.84300000000001729</v>
      </c>
      <c r="C1573" s="167">
        <f t="shared" si="120"/>
        <v>75.359999999991715</v>
      </c>
      <c r="D1573" s="167">
        <f>IF('Lineær programmering opg 4'!$M$4=0,"-",(-A1573+'Lineær programmering opg 4'!$M$4)/'Lineær programmering opg 4'!$K$4*-1)</f>
        <v>75.359999999991715</v>
      </c>
      <c r="E1573" s="167">
        <f>IF('Lineær programmering opg 4'!$M$5=0,"-",(-A1573+'Lineær programmering opg 4'!$M$5)/'Lineær programmering opg 4'!$K$5*-1)</f>
        <v>148.25999999999689</v>
      </c>
      <c r="F1573" s="167" t="str">
        <f>IF('Lineær programmering opg 4'!$E$6=0,"-",(-A1573+'Lineær programmering opg 4'!$M$6)/'Lineær programmering opg 4'!$K$6*-1)</f>
        <v>-</v>
      </c>
      <c r="G1573" s="167" t="str">
        <f>IF('Lineær programmering opg 4'!$D$7=0,"-",((-A1573+'Lineær programmering opg 4'!$M$7)/'Lineær programmering opg 4'!$K$7)*-1)</f>
        <v>-</v>
      </c>
      <c r="H1573" s="167" t="str">
        <f>IF('Lineær programmering opg 4'!$C$8=0,"-",((-A1573+'Lineær programmering opg 4'!$M$8)/'Lineær programmering opg 4'!$K$8)*-1)</f>
        <v>-</v>
      </c>
      <c r="I1573" s="167" t="str">
        <f>IF('Lineær programmering opg 4'!$D$8=0,"-",'Lineær programmering opg 4'!$G$8)</f>
        <v>-</v>
      </c>
      <c r="J1573" s="295">
        <f>A1573*'Lineær programmering opg 4'!$C$11+Datatabel!C1573*'Lineær programmering opg 4'!$D$11</f>
        <v>31535.999999999171</v>
      </c>
      <c r="K1573" s="9">
        <f t="shared" si="122"/>
        <v>0</v>
      </c>
      <c r="L1573" s="9">
        <f t="shared" si="123"/>
        <v>0</v>
      </c>
    </row>
    <row r="1574" spans="1:12" ht="15" x14ac:dyDescent="0.25">
      <c r="A1574" s="167">
        <f t="shared" si="121"/>
        <v>202.29600000000414</v>
      </c>
      <c r="B1574" s="325">
        <f t="shared" si="124"/>
        <v>0.8429000000000173</v>
      </c>
      <c r="C1574" s="167">
        <f t="shared" si="120"/>
        <v>75.407999999991716</v>
      </c>
      <c r="D1574" s="167">
        <f>IF('Lineær programmering opg 4'!$M$4=0,"-",(-A1574+'Lineær programmering opg 4'!$M$4)/'Lineær programmering opg 4'!$K$4*-1)</f>
        <v>75.407999999991716</v>
      </c>
      <c r="E1574" s="167">
        <f>IF('Lineær programmering opg 4'!$M$5=0,"-",(-A1574+'Lineær programmering opg 4'!$M$5)/'Lineær programmering opg 4'!$K$5*-1)</f>
        <v>148.27799999999689</v>
      </c>
      <c r="F1574" s="167" t="str">
        <f>IF('Lineær programmering opg 4'!$E$6=0,"-",(-A1574+'Lineær programmering opg 4'!$M$6)/'Lineær programmering opg 4'!$K$6*-1)</f>
        <v>-</v>
      </c>
      <c r="G1574" s="167" t="str">
        <f>IF('Lineær programmering opg 4'!$D$7=0,"-",((-A1574+'Lineær programmering opg 4'!$M$7)/'Lineær programmering opg 4'!$K$7)*-1)</f>
        <v>-</v>
      </c>
      <c r="H1574" s="167" t="str">
        <f>IF('Lineær programmering opg 4'!$C$8=0,"-",((-A1574+'Lineær programmering opg 4'!$M$8)/'Lineær programmering opg 4'!$K$8)*-1)</f>
        <v>-</v>
      </c>
      <c r="I1574" s="167" t="str">
        <f>IF('Lineær programmering opg 4'!$D$8=0,"-",'Lineær programmering opg 4'!$G$8)</f>
        <v>-</v>
      </c>
      <c r="J1574" s="295">
        <f>A1574*'Lineær programmering opg 4'!$C$11+Datatabel!C1574*'Lineær programmering opg 4'!$D$11</f>
        <v>31540.79999999917</v>
      </c>
      <c r="K1574" s="9">
        <f t="shared" si="122"/>
        <v>0</v>
      </c>
      <c r="L1574" s="9">
        <f t="shared" si="123"/>
        <v>0</v>
      </c>
    </row>
    <row r="1575" spans="1:12" ht="15" x14ac:dyDescent="0.25">
      <c r="A1575" s="167">
        <f t="shared" si="121"/>
        <v>202.27200000000414</v>
      </c>
      <c r="B1575" s="325">
        <f t="shared" si="124"/>
        <v>0.84280000000001731</v>
      </c>
      <c r="C1575" s="167">
        <f t="shared" si="120"/>
        <v>75.455999999991718</v>
      </c>
      <c r="D1575" s="167">
        <f>IF('Lineær programmering opg 4'!$M$4=0,"-",(-A1575+'Lineær programmering opg 4'!$M$4)/'Lineær programmering opg 4'!$K$4*-1)</f>
        <v>75.455999999991718</v>
      </c>
      <c r="E1575" s="167">
        <f>IF('Lineær programmering opg 4'!$M$5=0,"-",(-A1575+'Lineær programmering opg 4'!$M$5)/'Lineær programmering opg 4'!$K$5*-1)</f>
        <v>148.29599999999689</v>
      </c>
      <c r="F1575" s="167" t="str">
        <f>IF('Lineær programmering opg 4'!$E$6=0,"-",(-A1575+'Lineær programmering opg 4'!$M$6)/'Lineær programmering opg 4'!$K$6*-1)</f>
        <v>-</v>
      </c>
      <c r="G1575" s="167" t="str">
        <f>IF('Lineær programmering opg 4'!$D$7=0,"-",((-A1575+'Lineær programmering opg 4'!$M$7)/'Lineær programmering opg 4'!$K$7)*-1)</f>
        <v>-</v>
      </c>
      <c r="H1575" s="167" t="str">
        <f>IF('Lineær programmering opg 4'!$C$8=0,"-",((-A1575+'Lineær programmering opg 4'!$M$8)/'Lineær programmering opg 4'!$K$8)*-1)</f>
        <v>-</v>
      </c>
      <c r="I1575" s="167" t="str">
        <f>IF('Lineær programmering opg 4'!$D$8=0,"-",'Lineær programmering opg 4'!$G$8)</f>
        <v>-</v>
      </c>
      <c r="J1575" s="295">
        <f>A1575*'Lineær programmering opg 4'!$C$11+Datatabel!C1575*'Lineær programmering opg 4'!$D$11</f>
        <v>31545.599999999173</v>
      </c>
      <c r="K1575" s="9">
        <f t="shared" si="122"/>
        <v>0</v>
      </c>
      <c r="L1575" s="9">
        <f t="shared" si="123"/>
        <v>0</v>
      </c>
    </row>
    <row r="1576" spans="1:12" ht="15" x14ac:dyDescent="0.25">
      <c r="A1576" s="167">
        <f t="shared" si="121"/>
        <v>202.24800000000417</v>
      </c>
      <c r="B1576" s="325">
        <f t="shared" si="124"/>
        <v>0.84270000000001732</v>
      </c>
      <c r="C1576" s="167">
        <f t="shared" si="120"/>
        <v>75.503999999991663</v>
      </c>
      <c r="D1576" s="167">
        <f>IF('Lineær programmering opg 4'!$M$4=0,"-",(-A1576+'Lineær programmering opg 4'!$M$4)/'Lineær programmering opg 4'!$K$4*-1)</f>
        <v>75.503999999991663</v>
      </c>
      <c r="E1576" s="167">
        <f>IF('Lineær programmering opg 4'!$M$5=0,"-",(-A1576+'Lineær programmering opg 4'!$M$5)/'Lineær programmering opg 4'!$K$5*-1)</f>
        <v>148.31399999999689</v>
      </c>
      <c r="F1576" s="167" t="str">
        <f>IF('Lineær programmering opg 4'!$E$6=0,"-",(-A1576+'Lineær programmering opg 4'!$M$6)/'Lineær programmering opg 4'!$K$6*-1)</f>
        <v>-</v>
      </c>
      <c r="G1576" s="167" t="str">
        <f>IF('Lineær programmering opg 4'!$D$7=0,"-",((-A1576+'Lineær programmering opg 4'!$M$7)/'Lineær programmering opg 4'!$K$7)*-1)</f>
        <v>-</v>
      </c>
      <c r="H1576" s="167" t="str">
        <f>IF('Lineær programmering opg 4'!$C$8=0,"-",((-A1576+'Lineær programmering opg 4'!$M$8)/'Lineær programmering opg 4'!$K$8)*-1)</f>
        <v>-</v>
      </c>
      <c r="I1576" s="167" t="str">
        <f>IF('Lineær programmering opg 4'!$D$8=0,"-",'Lineær programmering opg 4'!$G$8)</f>
        <v>-</v>
      </c>
      <c r="J1576" s="295">
        <f>A1576*'Lineær programmering opg 4'!$C$11+Datatabel!C1576*'Lineær programmering opg 4'!$D$11</f>
        <v>31550.399999999165</v>
      </c>
      <c r="K1576" s="9">
        <f t="shared" si="122"/>
        <v>0</v>
      </c>
      <c r="L1576" s="9">
        <f t="shared" si="123"/>
        <v>0</v>
      </c>
    </row>
    <row r="1577" spans="1:12" ht="15" x14ac:dyDescent="0.25">
      <c r="A1577" s="167">
        <f t="shared" si="121"/>
        <v>202.22400000000417</v>
      </c>
      <c r="B1577" s="325">
        <f t="shared" si="124"/>
        <v>0.84260000000001734</v>
      </c>
      <c r="C1577" s="167">
        <f t="shared" si="120"/>
        <v>75.551999999991665</v>
      </c>
      <c r="D1577" s="167">
        <f>IF('Lineær programmering opg 4'!$M$4=0,"-",(-A1577+'Lineær programmering opg 4'!$M$4)/'Lineær programmering opg 4'!$K$4*-1)</f>
        <v>75.551999999991665</v>
      </c>
      <c r="E1577" s="167">
        <f>IF('Lineær programmering opg 4'!$M$5=0,"-",(-A1577+'Lineær programmering opg 4'!$M$5)/'Lineær programmering opg 4'!$K$5*-1)</f>
        <v>148.3319999999969</v>
      </c>
      <c r="F1577" s="167" t="str">
        <f>IF('Lineær programmering opg 4'!$E$6=0,"-",(-A1577+'Lineær programmering opg 4'!$M$6)/'Lineær programmering opg 4'!$K$6*-1)</f>
        <v>-</v>
      </c>
      <c r="G1577" s="167" t="str">
        <f>IF('Lineær programmering opg 4'!$D$7=0,"-",((-A1577+'Lineær programmering opg 4'!$M$7)/'Lineær programmering opg 4'!$K$7)*-1)</f>
        <v>-</v>
      </c>
      <c r="H1577" s="167" t="str">
        <f>IF('Lineær programmering opg 4'!$C$8=0,"-",((-A1577+'Lineær programmering opg 4'!$M$8)/'Lineær programmering opg 4'!$K$8)*-1)</f>
        <v>-</v>
      </c>
      <c r="I1577" s="167" t="str">
        <f>IF('Lineær programmering opg 4'!$D$8=0,"-",'Lineær programmering opg 4'!$G$8)</f>
        <v>-</v>
      </c>
      <c r="J1577" s="295">
        <f>A1577*'Lineær programmering opg 4'!$C$11+Datatabel!C1577*'Lineær programmering opg 4'!$D$11</f>
        <v>31555.199999999168</v>
      </c>
      <c r="K1577" s="9">
        <f t="shared" si="122"/>
        <v>0</v>
      </c>
      <c r="L1577" s="9">
        <f t="shared" si="123"/>
        <v>0</v>
      </c>
    </row>
    <row r="1578" spans="1:12" ht="15" x14ac:dyDescent="0.25">
      <c r="A1578" s="167">
        <f t="shared" si="121"/>
        <v>202.20000000000417</v>
      </c>
      <c r="B1578" s="325">
        <f t="shared" si="124"/>
        <v>0.84250000000001735</v>
      </c>
      <c r="C1578" s="167">
        <f t="shared" si="120"/>
        <v>75.599999999991667</v>
      </c>
      <c r="D1578" s="167">
        <f>IF('Lineær programmering opg 4'!$M$4=0,"-",(-A1578+'Lineær programmering opg 4'!$M$4)/'Lineær programmering opg 4'!$K$4*-1)</f>
        <v>75.599999999991667</v>
      </c>
      <c r="E1578" s="167">
        <f>IF('Lineær programmering opg 4'!$M$5=0,"-",(-A1578+'Lineær programmering opg 4'!$M$5)/'Lineær programmering opg 4'!$K$5*-1)</f>
        <v>148.3499999999969</v>
      </c>
      <c r="F1578" s="167" t="str">
        <f>IF('Lineær programmering opg 4'!$E$6=0,"-",(-A1578+'Lineær programmering opg 4'!$M$6)/'Lineær programmering opg 4'!$K$6*-1)</f>
        <v>-</v>
      </c>
      <c r="G1578" s="167" t="str">
        <f>IF('Lineær programmering opg 4'!$D$7=0,"-",((-A1578+'Lineær programmering opg 4'!$M$7)/'Lineær programmering opg 4'!$K$7)*-1)</f>
        <v>-</v>
      </c>
      <c r="H1578" s="167" t="str">
        <f>IF('Lineær programmering opg 4'!$C$8=0,"-",((-A1578+'Lineær programmering opg 4'!$M$8)/'Lineær programmering opg 4'!$K$8)*-1)</f>
        <v>-</v>
      </c>
      <c r="I1578" s="167" t="str">
        <f>IF('Lineær programmering opg 4'!$D$8=0,"-",'Lineær programmering opg 4'!$G$8)</f>
        <v>-</v>
      </c>
      <c r="J1578" s="295">
        <f>A1578*'Lineær programmering opg 4'!$C$11+Datatabel!C1578*'Lineær programmering opg 4'!$D$11</f>
        <v>31559.999999999171</v>
      </c>
      <c r="K1578" s="9">
        <f t="shared" si="122"/>
        <v>0</v>
      </c>
      <c r="L1578" s="9">
        <f t="shared" si="123"/>
        <v>0</v>
      </c>
    </row>
    <row r="1579" spans="1:12" ht="15" x14ac:dyDescent="0.25">
      <c r="A1579" s="167">
        <f t="shared" si="121"/>
        <v>202.17600000000417</v>
      </c>
      <c r="B1579" s="325">
        <f t="shared" si="124"/>
        <v>0.84240000000001736</v>
      </c>
      <c r="C1579" s="167">
        <f t="shared" si="120"/>
        <v>75.647999999991669</v>
      </c>
      <c r="D1579" s="167">
        <f>IF('Lineær programmering opg 4'!$M$4=0,"-",(-A1579+'Lineær programmering opg 4'!$M$4)/'Lineær programmering opg 4'!$K$4*-1)</f>
        <v>75.647999999991669</v>
      </c>
      <c r="E1579" s="167">
        <f>IF('Lineær programmering opg 4'!$M$5=0,"-",(-A1579+'Lineær programmering opg 4'!$M$5)/'Lineær programmering opg 4'!$K$5*-1)</f>
        <v>148.3679999999969</v>
      </c>
      <c r="F1579" s="167" t="str">
        <f>IF('Lineær programmering opg 4'!$E$6=0,"-",(-A1579+'Lineær programmering opg 4'!$M$6)/'Lineær programmering opg 4'!$K$6*-1)</f>
        <v>-</v>
      </c>
      <c r="G1579" s="167" t="str">
        <f>IF('Lineær programmering opg 4'!$D$7=0,"-",((-A1579+'Lineær programmering opg 4'!$M$7)/'Lineær programmering opg 4'!$K$7)*-1)</f>
        <v>-</v>
      </c>
      <c r="H1579" s="167" t="str">
        <f>IF('Lineær programmering opg 4'!$C$8=0,"-",((-A1579+'Lineær programmering opg 4'!$M$8)/'Lineær programmering opg 4'!$K$8)*-1)</f>
        <v>-</v>
      </c>
      <c r="I1579" s="167" t="str">
        <f>IF('Lineær programmering opg 4'!$D$8=0,"-",'Lineær programmering opg 4'!$G$8)</f>
        <v>-</v>
      </c>
      <c r="J1579" s="295">
        <f>A1579*'Lineær programmering opg 4'!$C$11+Datatabel!C1579*'Lineær programmering opg 4'!$D$11</f>
        <v>31564.799999999166</v>
      </c>
      <c r="K1579" s="9">
        <f t="shared" si="122"/>
        <v>0</v>
      </c>
      <c r="L1579" s="9">
        <f t="shared" si="123"/>
        <v>0</v>
      </c>
    </row>
    <row r="1580" spans="1:12" ht="15" x14ac:dyDescent="0.25">
      <c r="A1580" s="167">
        <f t="shared" si="121"/>
        <v>202.15200000000416</v>
      </c>
      <c r="B1580" s="325">
        <f t="shared" si="124"/>
        <v>0.84230000000001737</v>
      </c>
      <c r="C1580" s="167">
        <f t="shared" si="120"/>
        <v>75.69599999999167</v>
      </c>
      <c r="D1580" s="167">
        <f>IF('Lineær programmering opg 4'!$M$4=0,"-",(-A1580+'Lineær programmering opg 4'!$M$4)/'Lineær programmering opg 4'!$K$4*-1)</f>
        <v>75.69599999999167</v>
      </c>
      <c r="E1580" s="167">
        <f>IF('Lineær programmering opg 4'!$M$5=0,"-",(-A1580+'Lineær programmering opg 4'!$M$5)/'Lineær programmering opg 4'!$K$5*-1)</f>
        <v>148.3859999999969</v>
      </c>
      <c r="F1580" s="167" t="str">
        <f>IF('Lineær programmering opg 4'!$E$6=0,"-",(-A1580+'Lineær programmering opg 4'!$M$6)/'Lineær programmering opg 4'!$K$6*-1)</f>
        <v>-</v>
      </c>
      <c r="G1580" s="167" t="str">
        <f>IF('Lineær programmering opg 4'!$D$7=0,"-",((-A1580+'Lineær programmering opg 4'!$M$7)/'Lineær programmering opg 4'!$K$7)*-1)</f>
        <v>-</v>
      </c>
      <c r="H1580" s="167" t="str">
        <f>IF('Lineær programmering opg 4'!$C$8=0,"-",((-A1580+'Lineær programmering opg 4'!$M$8)/'Lineær programmering opg 4'!$K$8)*-1)</f>
        <v>-</v>
      </c>
      <c r="I1580" s="167" t="str">
        <f>IF('Lineær programmering opg 4'!$D$8=0,"-",'Lineær programmering opg 4'!$G$8)</f>
        <v>-</v>
      </c>
      <c r="J1580" s="295">
        <f>A1580*'Lineær programmering opg 4'!$C$11+Datatabel!C1580*'Lineær programmering opg 4'!$D$11</f>
        <v>31569.599999999165</v>
      </c>
      <c r="K1580" s="9">
        <f t="shared" si="122"/>
        <v>0</v>
      </c>
      <c r="L1580" s="9">
        <f t="shared" si="123"/>
        <v>0</v>
      </c>
    </row>
    <row r="1581" spans="1:12" ht="15" x14ac:dyDescent="0.25">
      <c r="A1581" s="167">
        <f t="shared" si="121"/>
        <v>202.12800000000416</v>
      </c>
      <c r="B1581" s="325">
        <f t="shared" si="124"/>
        <v>0.84220000000001738</v>
      </c>
      <c r="C1581" s="167">
        <f t="shared" si="120"/>
        <v>75.743999999991672</v>
      </c>
      <c r="D1581" s="167">
        <f>IF('Lineær programmering opg 4'!$M$4=0,"-",(-A1581+'Lineær programmering opg 4'!$M$4)/'Lineær programmering opg 4'!$K$4*-1)</f>
        <v>75.743999999991672</v>
      </c>
      <c r="E1581" s="167">
        <f>IF('Lineær programmering opg 4'!$M$5=0,"-",(-A1581+'Lineær programmering opg 4'!$M$5)/'Lineær programmering opg 4'!$K$5*-1)</f>
        <v>148.4039999999969</v>
      </c>
      <c r="F1581" s="167" t="str">
        <f>IF('Lineær programmering opg 4'!$E$6=0,"-",(-A1581+'Lineær programmering opg 4'!$M$6)/'Lineær programmering opg 4'!$K$6*-1)</f>
        <v>-</v>
      </c>
      <c r="G1581" s="167" t="str">
        <f>IF('Lineær programmering opg 4'!$D$7=0,"-",((-A1581+'Lineær programmering opg 4'!$M$7)/'Lineær programmering opg 4'!$K$7)*-1)</f>
        <v>-</v>
      </c>
      <c r="H1581" s="167" t="str">
        <f>IF('Lineær programmering opg 4'!$C$8=0,"-",((-A1581+'Lineær programmering opg 4'!$M$8)/'Lineær programmering opg 4'!$K$8)*-1)</f>
        <v>-</v>
      </c>
      <c r="I1581" s="167" t="str">
        <f>IF('Lineær programmering opg 4'!$D$8=0,"-",'Lineær programmering opg 4'!$G$8)</f>
        <v>-</v>
      </c>
      <c r="J1581" s="295">
        <f>A1581*'Lineær programmering opg 4'!$C$11+Datatabel!C1581*'Lineær programmering opg 4'!$D$11</f>
        <v>31574.399999999168</v>
      </c>
      <c r="K1581" s="9">
        <f t="shared" si="122"/>
        <v>0</v>
      </c>
      <c r="L1581" s="9">
        <f t="shared" si="123"/>
        <v>0</v>
      </c>
    </row>
    <row r="1582" spans="1:12" ht="15" x14ac:dyDescent="0.25">
      <c r="A1582" s="167">
        <f t="shared" si="121"/>
        <v>202.10400000000416</v>
      </c>
      <c r="B1582" s="325">
        <f t="shared" si="124"/>
        <v>0.84210000000001739</v>
      </c>
      <c r="C1582" s="167">
        <f t="shared" si="120"/>
        <v>75.791999999991674</v>
      </c>
      <c r="D1582" s="167">
        <f>IF('Lineær programmering opg 4'!$M$4=0,"-",(-A1582+'Lineær programmering opg 4'!$M$4)/'Lineær programmering opg 4'!$K$4*-1)</f>
        <v>75.791999999991674</v>
      </c>
      <c r="E1582" s="167">
        <f>IF('Lineær programmering opg 4'!$M$5=0,"-",(-A1582+'Lineær programmering opg 4'!$M$5)/'Lineær programmering opg 4'!$K$5*-1)</f>
        <v>148.4219999999969</v>
      </c>
      <c r="F1582" s="167" t="str">
        <f>IF('Lineær programmering opg 4'!$E$6=0,"-",(-A1582+'Lineær programmering opg 4'!$M$6)/'Lineær programmering opg 4'!$K$6*-1)</f>
        <v>-</v>
      </c>
      <c r="G1582" s="167" t="str">
        <f>IF('Lineær programmering opg 4'!$D$7=0,"-",((-A1582+'Lineær programmering opg 4'!$M$7)/'Lineær programmering opg 4'!$K$7)*-1)</f>
        <v>-</v>
      </c>
      <c r="H1582" s="167" t="str">
        <f>IF('Lineær programmering opg 4'!$C$8=0,"-",((-A1582+'Lineær programmering opg 4'!$M$8)/'Lineær programmering opg 4'!$K$8)*-1)</f>
        <v>-</v>
      </c>
      <c r="I1582" s="167" t="str">
        <f>IF('Lineær programmering opg 4'!$D$8=0,"-",'Lineær programmering opg 4'!$G$8)</f>
        <v>-</v>
      </c>
      <c r="J1582" s="295">
        <f>A1582*'Lineær programmering opg 4'!$C$11+Datatabel!C1582*'Lineær programmering opg 4'!$D$11</f>
        <v>31579.199999999168</v>
      </c>
      <c r="K1582" s="9">
        <f t="shared" si="122"/>
        <v>0</v>
      </c>
      <c r="L1582" s="9">
        <f t="shared" si="123"/>
        <v>0</v>
      </c>
    </row>
    <row r="1583" spans="1:12" ht="15" x14ac:dyDescent="0.25">
      <c r="A1583" s="167">
        <f t="shared" si="121"/>
        <v>202.08000000000419</v>
      </c>
      <c r="B1583" s="325">
        <f t="shared" si="124"/>
        <v>0.8420000000000174</v>
      </c>
      <c r="C1583" s="167">
        <f t="shared" si="120"/>
        <v>75.839999999991619</v>
      </c>
      <c r="D1583" s="167">
        <f>IF('Lineær programmering opg 4'!$M$4=0,"-",(-A1583+'Lineær programmering opg 4'!$M$4)/'Lineær programmering opg 4'!$K$4*-1)</f>
        <v>75.839999999991619</v>
      </c>
      <c r="E1583" s="167">
        <f>IF('Lineær programmering opg 4'!$M$5=0,"-",(-A1583+'Lineær programmering opg 4'!$M$5)/'Lineær programmering opg 4'!$K$5*-1)</f>
        <v>148.43999999999687</v>
      </c>
      <c r="F1583" s="167" t="str">
        <f>IF('Lineær programmering opg 4'!$E$6=0,"-",(-A1583+'Lineær programmering opg 4'!$M$6)/'Lineær programmering opg 4'!$K$6*-1)</f>
        <v>-</v>
      </c>
      <c r="G1583" s="167" t="str">
        <f>IF('Lineær programmering opg 4'!$D$7=0,"-",((-A1583+'Lineær programmering opg 4'!$M$7)/'Lineær programmering opg 4'!$K$7)*-1)</f>
        <v>-</v>
      </c>
      <c r="H1583" s="167" t="str">
        <f>IF('Lineær programmering opg 4'!$C$8=0,"-",((-A1583+'Lineær programmering opg 4'!$M$8)/'Lineær programmering opg 4'!$K$8)*-1)</f>
        <v>-</v>
      </c>
      <c r="I1583" s="167" t="str">
        <f>IF('Lineær programmering opg 4'!$D$8=0,"-",'Lineær programmering opg 4'!$G$8)</f>
        <v>-</v>
      </c>
      <c r="J1583" s="295">
        <f>A1583*'Lineær programmering opg 4'!$C$11+Datatabel!C1583*'Lineær programmering opg 4'!$D$11</f>
        <v>31583.999999999163</v>
      </c>
      <c r="K1583" s="9">
        <f t="shared" si="122"/>
        <v>0</v>
      </c>
      <c r="L1583" s="9">
        <f t="shared" si="123"/>
        <v>0</v>
      </c>
    </row>
    <row r="1584" spans="1:12" ht="15" x14ac:dyDescent="0.25">
      <c r="A1584" s="167">
        <f t="shared" si="121"/>
        <v>202.05600000000419</v>
      </c>
      <c r="B1584" s="325">
        <f t="shared" si="124"/>
        <v>0.84190000000001741</v>
      </c>
      <c r="C1584" s="167">
        <f t="shared" si="120"/>
        <v>75.887999999991621</v>
      </c>
      <c r="D1584" s="167">
        <f>IF('Lineær programmering opg 4'!$M$4=0,"-",(-A1584+'Lineær programmering opg 4'!$M$4)/'Lineær programmering opg 4'!$K$4*-1)</f>
        <v>75.887999999991621</v>
      </c>
      <c r="E1584" s="167">
        <f>IF('Lineær programmering opg 4'!$M$5=0,"-",(-A1584+'Lineær programmering opg 4'!$M$5)/'Lineær programmering opg 4'!$K$5*-1)</f>
        <v>148.45799999999687</v>
      </c>
      <c r="F1584" s="167" t="str">
        <f>IF('Lineær programmering opg 4'!$E$6=0,"-",(-A1584+'Lineær programmering opg 4'!$M$6)/'Lineær programmering opg 4'!$K$6*-1)</f>
        <v>-</v>
      </c>
      <c r="G1584" s="167" t="str">
        <f>IF('Lineær programmering opg 4'!$D$7=0,"-",((-A1584+'Lineær programmering opg 4'!$M$7)/'Lineær programmering opg 4'!$K$7)*-1)</f>
        <v>-</v>
      </c>
      <c r="H1584" s="167" t="str">
        <f>IF('Lineær programmering opg 4'!$C$8=0,"-",((-A1584+'Lineær programmering opg 4'!$M$8)/'Lineær programmering opg 4'!$K$8)*-1)</f>
        <v>-</v>
      </c>
      <c r="I1584" s="167" t="str">
        <f>IF('Lineær programmering opg 4'!$D$8=0,"-",'Lineær programmering opg 4'!$G$8)</f>
        <v>-</v>
      </c>
      <c r="J1584" s="295">
        <f>A1584*'Lineær programmering opg 4'!$C$11+Datatabel!C1584*'Lineær programmering opg 4'!$D$11</f>
        <v>31588.799999999166</v>
      </c>
      <c r="K1584" s="9">
        <f t="shared" si="122"/>
        <v>0</v>
      </c>
      <c r="L1584" s="9">
        <f t="shared" si="123"/>
        <v>0</v>
      </c>
    </row>
    <row r="1585" spans="1:12" ht="15" x14ac:dyDescent="0.25">
      <c r="A1585" s="167">
        <f t="shared" si="121"/>
        <v>202.03200000000419</v>
      </c>
      <c r="B1585" s="325">
        <f t="shared" si="124"/>
        <v>0.84180000000001742</v>
      </c>
      <c r="C1585" s="167">
        <f t="shared" si="120"/>
        <v>75.935999999991623</v>
      </c>
      <c r="D1585" s="167">
        <f>IF('Lineær programmering opg 4'!$M$4=0,"-",(-A1585+'Lineær programmering opg 4'!$M$4)/'Lineær programmering opg 4'!$K$4*-1)</f>
        <v>75.935999999991623</v>
      </c>
      <c r="E1585" s="167">
        <f>IF('Lineær programmering opg 4'!$M$5=0,"-",(-A1585+'Lineær programmering opg 4'!$M$5)/'Lineær programmering opg 4'!$K$5*-1)</f>
        <v>148.47599999999687</v>
      </c>
      <c r="F1585" s="167" t="str">
        <f>IF('Lineær programmering opg 4'!$E$6=0,"-",(-A1585+'Lineær programmering opg 4'!$M$6)/'Lineær programmering opg 4'!$K$6*-1)</f>
        <v>-</v>
      </c>
      <c r="G1585" s="167" t="str">
        <f>IF('Lineær programmering opg 4'!$D$7=0,"-",((-A1585+'Lineær programmering opg 4'!$M$7)/'Lineær programmering opg 4'!$K$7)*-1)</f>
        <v>-</v>
      </c>
      <c r="H1585" s="167" t="str">
        <f>IF('Lineær programmering opg 4'!$C$8=0,"-",((-A1585+'Lineær programmering opg 4'!$M$8)/'Lineær programmering opg 4'!$K$8)*-1)</f>
        <v>-</v>
      </c>
      <c r="I1585" s="167" t="str">
        <f>IF('Lineær programmering opg 4'!$D$8=0,"-",'Lineær programmering opg 4'!$G$8)</f>
        <v>-</v>
      </c>
      <c r="J1585" s="295">
        <f>A1585*'Lineær programmering opg 4'!$C$11+Datatabel!C1585*'Lineær programmering opg 4'!$D$11</f>
        <v>31593.599999999162</v>
      </c>
      <c r="K1585" s="9">
        <f t="shared" si="122"/>
        <v>0</v>
      </c>
      <c r="L1585" s="9">
        <f t="shared" si="123"/>
        <v>0</v>
      </c>
    </row>
    <row r="1586" spans="1:12" ht="15" x14ac:dyDescent="0.25">
      <c r="A1586" s="167">
        <f t="shared" si="121"/>
        <v>202.00800000000419</v>
      </c>
      <c r="B1586" s="325">
        <f t="shared" si="124"/>
        <v>0.84170000000001743</v>
      </c>
      <c r="C1586" s="167">
        <f t="shared" si="120"/>
        <v>75.983999999991624</v>
      </c>
      <c r="D1586" s="167">
        <f>IF('Lineær programmering opg 4'!$M$4=0,"-",(-A1586+'Lineær programmering opg 4'!$M$4)/'Lineær programmering opg 4'!$K$4*-1)</f>
        <v>75.983999999991624</v>
      </c>
      <c r="E1586" s="167">
        <f>IF('Lineær programmering opg 4'!$M$5=0,"-",(-A1586+'Lineær programmering opg 4'!$M$5)/'Lineær programmering opg 4'!$K$5*-1)</f>
        <v>148.49399999999687</v>
      </c>
      <c r="F1586" s="167" t="str">
        <f>IF('Lineær programmering opg 4'!$E$6=0,"-",(-A1586+'Lineær programmering opg 4'!$M$6)/'Lineær programmering opg 4'!$K$6*-1)</f>
        <v>-</v>
      </c>
      <c r="G1586" s="167" t="str">
        <f>IF('Lineær programmering opg 4'!$D$7=0,"-",((-A1586+'Lineær programmering opg 4'!$M$7)/'Lineær programmering opg 4'!$K$7)*-1)</f>
        <v>-</v>
      </c>
      <c r="H1586" s="167" t="str">
        <f>IF('Lineær programmering opg 4'!$C$8=0,"-",((-A1586+'Lineær programmering opg 4'!$M$8)/'Lineær programmering opg 4'!$K$8)*-1)</f>
        <v>-</v>
      </c>
      <c r="I1586" s="167" t="str">
        <f>IF('Lineær programmering opg 4'!$D$8=0,"-",'Lineær programmering opg 4'!$G$8)</f>
        <v>-</v>
      </c>
      <c r="J1586" s="295">
        <f>A1586*'Lineær programmering opg 4'!$C$11+Datatabel!C1586*'Lineær programmering opg 4'!$D$11</f>
        <v>31598.399999999161</v>
      </c>
      <c r="K1586" s="9">
        <f t="shared" si="122"/>
        <v>0</v>
      </c>
      <c r="L1586" s="9">
        <f t="shared" si="123"/>
        <v>0</v>
      </c>
    </row>
    <row r="1587" spans="1:12" ht="15" x14ac:dyDescent="0.25">
      <c r="A1587" s="167">
        <f t="shared" si="121"/>
        <v>201.98400000000419</v>
      </c>
      <c r="B1587" s="325">
        <f t="shared" si="124"/>
        <v>0.84160000000001745</v>
      </c>
      <c r="C1587" s="167">
        <f t="shared" si="120"/>
        <v>76.031999999991626</v>
      </c>
      <c r="D1587" s="167">
        <f>IF('Lineær programmering opg 4'!$M$4=0,"-",(-A1587+'Lineær programmering opg 4'!$M$4)/'Lineær programmering opg 4'!$K$4*-1)</f>
        <v>76.031999999991626</v>
      </c>
      <c r="E1587" s="167">
        <f>IF('Lineær programmering opg 4'!$M$5=0,"-",(-A1587+'Lineær programmering opg 4'!$M$5)/'Lineær programmering opg 4'!$K$5*-1)</f>
        <v>148.51199999999687</v>
      </c>
      <c r="F1587" s="167" t="str">
        <f>IF('Lineær programmering opg 4'!$E$6=0,"-",(-A1587+'Lineær programmering opg 4'!$M$6)/'Lineær programmering opg 4'!$K$6*-1)</f>
        <v>-</v>
      </c>
      <c r="G1587" s="167" t="str">
        <f>IF('Lineær programmering opg 4'!$D$7=0,"-",((-A1587+'Lineær programmering opg 4'!$M$7)/'Lineær programmering opg 4'!$K$7)*-1)</f>
        <v>-</v>
      </c>
      <c r="H1587" s="167" t="str">
        <f>IF('Lineær programmering opg 4'!$C$8=0,"-",((-A1587+'Lineær programmering opg 4'!$M$8)/'Lineær programmering opg 4'!$K$8)*-1)</f>
        <v>-</v>
      </c>
      <c r="I1587" s="167" t="str">
        <f>IF('Lineær programmering opg 4'!$D$8=0,"-",'Lineær programmering opg 4'!$G$8)</f>
        <v>-</v>
      </c>
      <c r="J1587" s="295">
        <f>A1587*'Lineær programmering opg 4'!$C$11+Datatabel!C1587*'Lineær programmering opg 4'!$D$11</f>
        <v>31603.199999999164</v>
      </c>
      <c r="K1587" s="9">
        <f t="shared" si="122"/>
        <v>0</v>
      </c>
      <c r="L1587" s="9">
        <f t="shared" si="123"/>
        <v>0</v>
      </c>
    </row>
    <row r="1588" spans="1:12" ht="15" x14ac:dyDescent="0.25">
      <c r="A1588" s="167">
        <f t="shared" si="121"/>
        <v>201.96000000000419</v>
      </c>
      <c r="B1588" s="325">
        <f t="shared" si="124"/>
        <v>0.84150000000001746</v>
      </c>
      <c r="C1588" s="167">
        <f t="shared" si="120"/>
        <v>76.079999999991628</v>
      </c>
      <c r="D1588" s="167">
        <f>IF('Lineær programmering opg 4'!$M$4=0,"-",(-A1588+'Lineær programmering opg 4'!$M$4)/'Lineær programmering opg 4'!$K$4*-1)</f>
        <v>76.079999999991628</v>
      </c>
      <c r="E1588" s="167">
        <f>IF('Lineær programmering opg 4'!$M$5=0,"-",(-A1588+'Lineær programmering opg 4'!$M$5)/'Lineær programmering opg 4'!$K$5*-1)</f>
        <v>148.52999999999687</v>
      </c>
      <c r="F1588" s="167" t="str">
        <f>IF('Lineær programmering opg 4'!$E$6=0,"-",(-A1588+'Lineær programmering opg 4'!$M$6)/'Lineær programmering opg 4'!$K$6*-1)</f>
        <v>-</v>
      </c>
      <c r="G1588" s="167" t="str">
        <f>IF('Lineær programmering opg 4'!$D$7=0,"-",((-A1588+'Lineær programmering opg 4'!$M$7)/'Lineær programmering opg 4'!$K$7)*-1)</f>
        <v>-</v>
      </c>
      <c r="H1588" s="167" t="str">
        <f>IF('Lineær programmering opg 4'!$C$8=0,"-",((-A1588+'Lineær programmering opg 4'!$M$8)/'Lineær programmering opg 4'!$K$8)*-1)</f>
        <v>-</v>
      </c>
      <c r="I1588" s="167" t="str">
        <f>IF('Lineær programmering opg 4'!$D$8=0,"-",'Lineær programmering opg 4'!$G$8)</f>
        <v>-</v>
      </c>
      <c r="J1588" s="295">
        <f>A1588*'Lineær programmering opg 4'!$C$11+Datatabel!C1588*'Lineær programmering opg 4'!$D$11</f>
        <v>31607.999999999163</v>
      </c>
      <c r="K1588" s="9">
        <f t="shared" si="122"/>
        <v>0</v>
      </c>
      <c r="L1588" s="9">
        <f t="shared" si="123"/>
        <v>0</v>
      </c>
    </row>
    <row r="1589" spans="1:12" ht="15" x14ac:dyDescent="0.25">
      <c r="A1589" s="167">
        <f t="shared" si="121"/>
        <v>201.93600000000419</v>
      </c>
      <c r="B1589" s="325">
        <f t="shared" si="124"/>
        <v>0.84140000000001747</v>
      </c>
      <c r="C1589" s="167">
        <f t="shared" si="120"/>
        <v>76.12799999999163</v>
      </c>
      <c r="D1589" s="167">
        <f>IF('Lineær programmering opg 4'!$M$4=0,"-",(-A1589+'Lineær programmering opg 4'!$M$4)/'Lineær programmering opg 4'!$K$4*-1)</f>
        <v>76.12799999999163</v>
      </c>
      <c r="E1589" s="167">
        <f>IF('Lineær programmering opg 4'!$M$5=0,"-",(-A1589+'Lineær programmering opg 4'!$M$5)/'Lineær programmering opg 4'!$K$5*-1)</f>
        <v>148.54799999999688</v>
      </c>
      <c r="F1589" s="167" t="str">
        <f>IF('Lineær programmering opg 4'!$E$6=0,"-",(-A1589+'Lineær programmering opg 4'!$M$6)/'Lineær programmering opg 4'!$K$6*-1)</f>
        <v>-</v>
      </c>
      <c r="G1589" s="167" t="str">
        <f>IF('Lineær programmering opg 4'!$D$7=0,"-",((-A1589+'Lineær programmering opg 4'!$M$7)/'Lineær programmering opg 4'!$K$7)*-1)</f>
        <v>-</v>
      </c>
      <c r="H1589" s="167" t="str">
        <f>IF('Lineær programmering opg 4'!$C$8=0,"-",((-A1589+'Lineær programmering opg 4'!$M$8)/'Lineær programmering opg 4'!$K$8)*-1)</f>
        <v>-</v>
      </c>
      <c r="I1589" s="167" t="str">
        <f>IF('Lineær programmering opg 4'!$D$8=0,"-",'Lineær programmering opg 4'!$G$8)</f>
        <v>-</v>
      </c>
      <c r="J1589" s="295">
        <f>A1589*'Lineær programmering opg 4'!$C$11+Datatabel!C1589*'Lineær programmering opg 4'!$D$11</f>
        <v>31612.799999999159</v>
      </c>
      <c r="K1589" s="9">
        <f t="shared" si="122"/>
        <v>0</v>
      </c>
      <c r="L1589" s="9">
        <f t="shared" si="123"/>
        <v>0</v>
      </c>
    </row>
    <row r="1590" spans="1:12" ht="15" x14ac:dyDescent="0.25">
      <c r="A1590" s="167">
        <f t="shared" si="121"/>
        <v>201.91200000000418</v>
      </c>
      <c r="B1590" s="325">
        <f t="shared" si="124"/>
        <v>0.84130000000001748</v>
      </c>
      <c r="C1590" s="167">
        <f t="shared" si="120"/>
        <v>76.175999999991632</v>
      </c>
      <c r="D1590" s="167">
        <f>IF('Lineær programmering opg 4'!$M$4=0,"-",(-A1590+'Lineær programmering opg 4'!$M$4)/'Lineær programmering opg 4'!$K$4*-1)</f>
        <v>76.175999999991632</v>
      </c>
      <c r="E1590" s="167">
        <f>IF('Lineær programmering opg 4'!$M$5=0,"-",(-A1590+'Lineær programmering opg 4'!$M$5)/'Lineær programmering opg 4'!$K$5*-1)</f>
        <v>148.56599999999688</v>
      </c>
      <c r="F1590" s="167" t="str">
        <f>IF('Lineær programmering opg 4'!$E$6=0,"-",(-A1590+'Lineær programmering opg 4'!$M$6)/'Lineær programmering opg 4'!$K$6*-1)</f>
        <v>-</v>
      </c>
      <c r="G1590" s="167" t="str">
        <f>IF('Lineær programmering opg 4'!$D$7=0,"-",((-A1590+'Lineær programmering opg 4'!$M$7)/'Lineær programmering opg 4'!$K$7)*-1)</f>
        <v>-</v>
      </c>
      <c r="H1590" s="167" t="str">
        <f>IF('Lineær programmering opg 4'!$C$8=0,"-",((-A1590+'Lineær programmering opg 4'!$M$8)/'Lineær programmering opg 4'!$K$8)*-1)</f>
        <v>-</v>
      </c>
      <c r="I1590" s="167" t="str">
        <f>IF('Lineær programmering opg 4'!$D$8=0,"-",'Lineær programmering opg 4'!$G$8)</f>
        <v>-</v>
      </c>
      <c r="J1590" s="295">
        <f>A1590*'Lineær programmering opg 4'!$C$11+Datatabel!C1590*'Lineær programmering opg 4'!$D$11</f>
        <v>31617.599999999162</v>
      </c>
      <c r="K1590" s="9">
        <f t="shared" si="122"/>
        <v>0</v>
      </c>
      <c r="L1590" s="9">
        <f t="shared" si="123"/>
        <v>0</v>
      </c>
    </row>
    <row r="1591" spans="1:12" ht="15" x14ac:dyDescent="0.25">
      <c r="A1591" s="167">
        <f t="shared" si="121"/>
        <v>201.88800000000418</v>
      </c>
      <c r="B1591" s="325">
        <f t="shared" si="124"/>
        <v>0.84120000000001749</v>
      </c>
      <c r="C1591" s="167">
        <f t="shared" si="120"/>
        <v>76.223999999991634</v>
      </c>
      <c r="D1591" s="167">
        <f>IF('Lineær programmering opg 4'!$M$4=0,"-",(-A1591+'Lineær programmering opg 4'!$M$4)/'Lineær programmering opg 4'!$K$4*-1)</f>
        <v>76.223999999991634</v>
      </c>
      <c r="E1591" s="167">
        <f>IF('Lineær programmering opg 4'!$M$5=0,"-",(-A1591+'Lineær programmering opg 4'!$M$5)/'Lineær programmering opg 4'!$K$5*-1)</f>
        <v>148.58399999999688</v>
      </c>
      <c r="F1591" s="167" t="str">
        <f>IF('Lineær programmering opg 4'!$E$6=0,"-",(-A1591+'Lineær programmering opg 4'!$M$6)/'Lineær programmering opg 4'!$K$6*-1)</f>
        <v>-</v>
      </c>
      <c r="G1591" s="167" t="str">
        <f>IF('Lineær programmering opg 4'!$D$7=0,"-",((-A1591+'Lineær programmering opg 4'!$M$7)/'Lineær programmering opg 4'!$K$7)*-1)</f>
        <v>-</v>
      </c>
      <c r="H1591" s="167" t="str">
        <f>IF('Lineær programmering opg 4'!$C$8=0,"-",((-A1591+'Lineær programmering opg 4'!$M$8)/'Lineær programmering opg 4'!$K$8)*-1)</f>
        <v>-</v>
      </c>
      <c r="I1591" s="167" t="str">
        <f>IF('Lineær programmering opg 4'!$D$8=0,"-",'Lineær programmering opg 4'!$G$8)</f>
        <v>-</v>
      </c>
      <c r="J1591" s="295">
        <f>A1591*'Lineær programmering opg 4'!$C$11+Datatabel!C1591*'Lineær programmering opg 4'!$D$11</f>
        <v>31622.399999999165</v>
      </c>
      <c r="K1591" s="9">
        <f t="shared" si="122"/>
        <v>0</v>
      </c>
      <c r="L1591" s="9">
        <f t="shared" si="123"/>
        <v>0</v>
      </c>
    </row>
    <row r="1592" spans="1:12" ht="15" x14ac:dyDescent="0.25">
      <c r="A1592" s="167">
        <f t="shared" si="121"/>
        <v>201.86400000000421</v>
      </c>
      <c r="B1592" s="325">
        <f t="shared" si="124"/>
        <v>0.8411000000000175</v>
      </c>
      <c r="C1592" s="167">
        <f t="shared" si="120"/>
        <v>76.271999999991579</v>
      </c>
      <c r="D1592" s="167">
        <f>IF('Lineær programmering opg 4'!$M$4=0,"-",(-A1592+'Lineær programmering opg 4'!$M$4)/'Lineær programmering opg 4'!$K$4*-1)</f>
        <v>76.271999999991579</v>
      </c>
      <c r="E1592" s="167">
        <f>IF('Lineær programmering opg 4'!$M$5=0,"-",(-A1592+'Lineær programmering opg 4'!$M$5)/'Lineær programmering opg 4'!$K$5*-1)</f>
        <v>148.60199999999685</v>
      </c>
      <c r="F1592" s="167" t="str">
        <f>IF('Lineær programmering opg 4'!$E$6=0,"-",(-A1592+'Lineær programmering opg 4'!$M$6)/'Lineær programmering opg 4'!$K$6*-1)</f>
        <v>-</v>
      </c>
      <c r="G1592" s="167" t="str">
        <f>IF('Lineær programmering opg 4'!$D$7=0,"-",((-A1592+'Lineær programmering opg 4'!$M$7)/'Lineær programmering opg 4'!$K$7)*-1)</f>
        <v>-</v>
      </c>
      <c r="H1592" s="167" t="str">
        <f>IF('Lineær programmering opg 4'!$C$8=0,"-",((-A1592+'Lineær programmering opg 4'!$M$8)/'Lineær programmering opg 4'!$K$8)*-1)</f>
        <v>-</v>
      </c>
      <c r="I1592" s="167" t="str">
        <f>IF('Lineær programmering opg 4'!$D$8=0,"-",'Lineær programmering opg 4'!$G$8)</f>
        <v>-</v>
      </c>
      <c r="J1592" s="295">
        <f>A1592*'Lineær programmering opg 4'!$C$11+Datatabel!C1592*'Lineær programmering opg 4'!$D$11</f>
        <v>31627.199999999157</v>
      </c>
      <c r="K1592" s="9">
        <f t="shared" si="122"/>
        <v>0</v>
      </c>
      <c r="L1592" s="9">
        <f t="shared" si="123"/>
        <v>0</v>
      </c>
    </row>
    <row r="1593" spans="1:12" ht="15" x14ac:dyDescent="0.25">
      <c r="A1593" s="167">
        <f t="shared" si="121"/>
        <v>201.84000000000421</v>
      </c>
      <c r="B1593" s="325">
        <f t="shared" si="124"/>
        <v>0.84100000000001751</v>
      </c>
      <c r="C1593" s="167">
        <f t="shared" si="120"/>
        <v>76.31999999999158</v>
      </c>
      <c r="D1593" s="167">
        <f>IF('Lineær programmering opg 4'!$M$4=0,"-",(-A1593+'Lineær programmering opg 4'!$M$4)/'Lineær programmering opg 4'!$K$4*-1)</f>
        <v>76.31999999999158</v>
      </c>
      <c r="E1593" s="167">
        <f>IF('Lineær programmering opg 4'!$M$5=0,"-",(-A1593+'Lineær programmering opg 4'!$M$5)/'Lineær programmering opg 4'!$K$5*-1)</f>
        <v>148.61999999999685</v>
      </c>
      <c r="F1593" s="167" t="str">
        <f>IF('Lineær programmering opg 4'!$E$6=0,"-",(-A1593+'Lineær programmering opg 4'!$M$6)/'Lineær programmering opg 4'!$K$6*-1)</f>
        <v>-</v>
      </c>
      <c r="G1593" s="167" t="str">
        <f>IF('Lineær programmering opg 4'!$D$7=0,"-",((-A1593+'Lineær programmering opg 4'!$M$7)/'Lineær programmering opg 4'!$K$7)*-1)</f>
        <v>-</v>
      </c>
      <c r="H1593" s="167" t="str">
        <f>IF('Lineær programmering opg 4'!$C$8=0,"-",((-A1593+'Lineær programmering opg 4'!$M$8)/'Lineær programmering opg 4'!$K$8)*-1)</f>
        <v>-</v>
      </c>
      <c r="I1593" s="167" t="str">
        <f>IF('Lineær programmering opg 4'!$D$8=0,"-",'Lineær programmering opg 4'!$G$8)</f>
        <v>-</v>
      </c>
      <c r="J1593" s="295">
        <f>A1593*'Lineær programmering opg 4'!$C$11+Datatabel!C1593*'Lineær programmering opg 4'!$D$11</f>
        <v>31631.99999999916</v>
      </c>
      <c r="K1593" s="9">
        <f t="shared" si="122"/>
        <v>0</v>
      </c>
      <c r="L1593" s="9">
        <f t="shared" si="123"/>
        <v>0</v>
      </c>
    </row>
    <row r="1594" spans="1:12" ht="15" x14ac:dyDescent="0.25">
      <c r="A1594" s="167">
        <f t="shared" si="121"/>
        <v>201.81600000000421</v>
      </c>
      <c r="B1594" s="325">
        <f t="shared" si="124"/>
        <v>0.84090000000001752</v>
      </c>
      <c r="C1594" s="167">
        <f t="shared" si="120"/>
        <v>76.367999999991582</v>
      </c>
      <c r="D1594" s="167">
        <f>IF('Lineær programmering opg 4'!$M$4=0,"-",(-A1594+'Lineær programmering opg 4'!$M$4)/'Lineær programmering opg 4'!$K$4*-1)</f>
        <v>76.367999999991582</v>
      </c>
      <c r="E1594" s="167">
        <f>IF('Lineær programmering opg 4'!$M$5=0,"-",(-A1594+'Lineær programmering opg 4'!$M$5)/'Lineær programmering opg 4'!$K$5*-1)</f>
        <v>148.63799999999685</v>
      </c>
      <c r="F1594" s="167" t="str">
        <f>IF('Lineær programmering opg 4'!$E$6=0,"-",(-A1594+'Lineær programmering opg 4'!$M$6)/'Lineær programmering opg 4'!$K$6*-1)</f>
        <v>-</v>
      </c>
      <c r="G1594" s="167" t="str">
        <f>IF('Lineær programmering opg 4'!$D$7=0,"-",((-A1594+'Lineær programmering opg 4'!$M$7)/'Lineær programmering opg 4'!$K$7)*-1)</f>
        <v>-</v>
      </c>
      <c r="H1594" s="167" t="str">
        <f>IF('Lineær programmering opg 4'!$C$8=0,"-",((-A1594+'Lineær programmering opg 4'!$M$8)/'Lineær programmering opg 4'!$K$8)*-1)</f>
        <v>-</v>
      </c>
      <c r="I1594" s="167" t="str">
        <f>IF('Lineær programmering opg 4'!$D$8=0,"-",'Lineær programmering opg 4'!$G$8)</f>
        <v>-</v>
      </c>
      <c r="J1594" s="295">
        <f>A1594*'Lineær programmering opg 4'!$C$11+Datatabel!C1594*'Lineær programmering opg 4'!$D$11</f>
        <v>31636.799999999159</v>
      </c>
      <c r="K1594" s="9">
        <f t="shared" si="122"/>
        <v>0</v>
      </c>
      <c r="L1594" s="9">
        <f t="shared" si="123"/>
        <v>0</v>
      </c>
    </row>
    <row r="1595" spans="1:12" ht="15" x14ac:dyDescent="0.25">
      <c r="A1595" s="167">
        <f t="shared" si="121"/>
        <v>201.79200000000421</v>
      </c>
      <c r="B1595" s="325">
        <f t="shared" si="124"/>
        <v>0.84080000000001753</v>
      </c>
      <c r="C1595" s="167">
        <f t="shared" si="120"/>
        <v>76.415999999991584</v>
      </c>
      <c r="D1595" s="167">
        <f>IF('Lineær programmering opg 4'!$M$4=0,"-",(-A1595+'Lineær programmering opg 4'!$M$4)/'Lineær programmering opg 4'!$K$4*-1)</f>
        <v>76.415999999991584</v>
      </c>
      <c r="E1595" s="167">
        <f>IF('Lineær programmering opg 4'!$M$5=0,"-",(-A1595+'Lineær programmering opg 4'!$M$5)/'Lineær programmering opg 4'!$K$5*-1)</f>
        <v>148.65599999999685</v>
      </c>
      <c r="F1595" s="167" t="str">
        <f>IF('Lineær programmering opg 4'!$E$6=0,"-",(-A1595+'Lineær programmering opg 4'!$M$6)/'Lineær programmering opg 4'!$K$6*-1)</f>
        <v>-</v>
      </c>
      <c r="G1595" s="167" t="str">
        <f>IF('Lineær programmering opg 4'!$D$7=0,"-",((-A1595+'Lineær programmering opg 4'!$M$7)/'Lineær programmering opg 4'!$K$7)*-1)</f>
        <v>-</v>
      </c>
      <c r="H1595" s="167" t="str">
        <f>IF('Lineær programmering opg 4'!$C$8=0,"-",((-A1595+'Lineær programmering opg 4'!$M$8)/'Lineær programmering opg 4'!$K$8)*-1)</f>
        <v>-</v>
      </c>
      <c r="I1595" s="167" t="str">
        <f>IF('Lineær programmering opg 4'!$D$8=0,"-",'Lineær programmering opg 4'!$G$8)</f>
        <v>-</v>
      </c>
      <c r="J1595" s="295">
        <f>A1595*'Lineær programmering opg 4'!$C$11+Datatabel!C1595*'Lineær programmering opg 4'!$D$11</f>
        <v>31641.599999999155</v>
      </c>
      <c r="K1595" s="9">
        <f t="shared" si="122"/>
        <v>0</v>
      </c>
      <c r="L1595" s="9">
        <f t="shared" si="123"/>
        <v>0</v>
      </c>
    </row>
    <row r="1596" spans="1:12" ht="15" x14ac:dyDescent="0.25">
      <c r="A1596" s="167">
        <f t="shared" si="121"/>
        <v>201.76800000000421</v>
      </c>
      <c r="B1596" s="325">
        <f t="shared" si="124"/>
        <v>0.84070000000001754</v>
      </c>
      <c r="C1596" s="167">
        <f t="shared" si="120"/>
        <v>76.463999999991586</v>
      </c>
      <c r="D1596" s="167">
        <f>IF('Lineær programmering opg 4'!$M$4=0,"-",(-A1596+'Lineær programmering opg 4'!$M$4)/'Lineær programmering opg 4'!$K$4*-1)</f>
        <v>76.463999999991586</v>
      </c>
      <c r="E1596" s="167">
        <f>IF('Lineær programmering opg 4'!$M$5=0,"-",(-A1596+'Lineær programmering opg 4'!$M$5)/'Lineær programmering opg 4'!$K$5*-1)</f>
        <v>148.67399999999685</v>
      </c>
      <c r="F1596" s="167" t="str">
        <f>IF('Lineær programmering opg 4'!$E$6=0,"-",(-A1596+'Lineær programmering opg 4'!$M$6)/'Lineær programmering opg 4'!$K$6*-1)</f>
        <v>-</v>
      </c>
      <c r="G1596" s="167" t="str">
        <f>IF('Lineær programmering opg 4'!$D$7=0,"-",((-A1596+'Lineær programmering opg 4'!$M$7)/'Lineær programmering opg 4'!$K$7)*-1)</f>
        <v>-</v>
      </c>
      <c r="H1596" s="167" t="str">
        <f>IF('Lineær programmering opg 4'!$C$8=0,"-",((-A1596+'Lineær programmering opg 4'!$M$8)/'Lineær programmering opg 4'!$K$8)*-1)</f>
        <v>-</v>
      </c>
      <c r="I1596" s="167" t="str">
        <f>IF('Lineær programmering opg 4'!$D$8=0,"-",'Lineær programmering opg 4'!$G$8)</f>
        <v>-</v>
      </c>
      <c r="J1596" s="295">
        <f>A1596*'Lineær programmering opg 4'!$C$11+Datatabel!C1596*'Lineær programmering opg 4'!$D$11</f>
        <v>31646.399999999157</v>
      </c>
      <c r="K1596" s="9">
        <f t="shared" si="122"/>
        <v>0</v>
      </c>
      <c r="L1596" s="9">
        <f t="shared" si="123"/>
        <v>0</v>
      </c>
    </row>
    <row r="1597" spans="1:12" ht="15" x14ac:dyDescent="0.25">
      <c r="A1597" s="167">
        <f t="shared" si="121"/>
        <v>201.74400000000421</v>
      </c>
      <c r="B1597" s="325">
        <f t="shared" si="124"/>
        <v>0.84060000000001756</v>
      </c>
      <c r="C1597" s="167">
        <f t="shared" si="120"/>
        <v>76.511999999991588</v>
      </c>
      <c r="D1597" s="167">
        <f>IF('Lineær programmering opg 4'!$M$4=0,"-",(-A1597+'Lineær programmering opg 4'!$M$4)/'Lineær programmering opg 4'!$K$4*-1)</f>
        <v>76.511999999991588</v>
      </c>
      <c r="E1597" s="167">
        <f>IF('Lineær programmering opg 4'!$M$5=0,"-",(-A1597+'Lineær programmering opg 4'!$M$5)/'Lineær programmering opg 4'!$K$5*-1)</f>
        <v>148.69199999999685</v>
      </c>
      <c r="F1597" s="167" t="str">
        <f>IF('Lineær programmering opg 4'!$E$6=0,"-",(-A1597+'Lineær programmering opg 4'!$M$6)/'Lineær programmering opg 4'!$K$6*-1)</f>
        <v>-</v>
      </c>
      <c r="G1597" s="167" t="str">
        <f>IF('Lineær programmering opg 4'!$D$7=0,"-",((-A1597+'Lineær programmering opg 4'!$M$7)/'Lineær programmering opg 4'!$K$7)*-1)</f>
        <v>-</v>
      </c>
      <c r="H1597" s="167" t="str">
        <f>IF('Lineær programmering opg 4'!$C$8=0,"-",((-A1597+'Lineær programmering opg 4'!$M$8)/'Lineær programmering opg 4'!$K$8)*-1)</f>
        <v>-</v>
      </c>
      <c r="I1597" s="167" t="str">
        <f>IF('Lineær programmering opg 4'!$D$8=0,"-",'Lineær programmering opg 4'!$G$8)</f>
        <v>-</v>
      </c>
      <c r="J1597" s="295">
        <f>A1597*'Lineær programmering opg 4'!$C$11+Datatabel!C1597*'Lineær programmering opg 4'!$D$11</f>
        <v>31651.19999999916</v>
      </c>
      <c r="K1597" s="9">
        <f t="shared" si="122"/>
        <v>0</v>
      </c>
      <c r="L1597" s="9">
        <f t="shared" si="123"/>
        <v>0</v>
      </c>
    </row>
    <row r="1598" spans="1:12" ht="15" x14ac:dyDescent="0.25">
      <c r="A1598" s="167">
        <f t="shared" si="121"/>
        <v>201.72000000000421</v>
      </c>
      <c r="B1598" s="325">
        <f t="shared" si="124"/>
        <v>0.84050000000001757</v>
      </c>
      <c r="C1598" s="167">
        <f t="shared" si="120"/>
        <v>76.559999999991589</v>
      </c>
      <c r="D1598" s="167">
        <f>IF('Lineær programmering opg 4'!$M$4=0,"-",(-A1598+'Lineær programmering opg 4'!$M$4)/'Lineær programmering opg 4'!$K$4*-1)</f>
        <v>76.559999999991589</v>
      </c>
      <c r="E1598" s="167">
        <f>IF('Lineær programmering opg 4'!$M$5=0,"-",(-A1598+'Lineær programmering opg 4'!$M$5)/'Lineær programmering opg 4'!$K$5*-1)</f>
        <v>148.70999999999685</v>
      </c>
      <c r="F1598" s="167" t="str">
        <f>IF('Lineær programmering opg 4'!$E$6=0,"-",(-A1598+'Lineær programmering opg 4'!$M$6)/'Lineær programmering opg 4'!$K$6*-1)</f>
        <v>-</v>
      </c>
      <c r="G1598" s="167" t="str">
        <f>IF('Lineær programmering opg 4'!$D$7=0,"-",((-A1598+'Lineær programmering opg 4'!$M$7)/'Lineær programmering opg 4'!$K$7)*-1)</f>
        <v>-</v>
      </c>
      <c r="H1598" s="167" t="str">
        <f>IF('Lineær programmering opg 4'!$C$8=0,"-",((-A1598+'Lineær programmering opg 4'!$M$8)/'Lineær programmering opg 4'!$K$8)*-1)</f>
        <v>-</v>
      </c>
      <c r="I1598" s="167" t="str">
        <f>IF('Lineær programmering opg 4'!$D$8=0,"-",'Lineær programmering opg 4'!$G$8)</f>
        <v>-</v>
      </c>
      <c r="J1598" s="295">
        <f>A1598*'Lineær programmering opg 4'!$C$11+Datatabel!C1598*'Lineær programmering opg 4'!$D$11</f>
        <v>31655.99999999916</v>
      </c>
      <c r="K1598" s="9">
        <f t="shared" si="122"/>
        <v>0</v>
      </c>
      <c r="L1598" s="9">
        <f t="shared" si="123"/>
        <v>0</v>
      </c>
    </row>
    <row r="1599" spans="1:12" ht="15" x14ac:dyDescent="0.25">
      <c r="A1599" s="167">
        <f t="shared" si="121"/>
        <v>201.69600000000423</v>
      </c>
      <c r="B1599" s="325">
        <f t="shared" si="124"/>
        <v>0.84040000000001758</v>
      </c>
      <c r="C1599" s="167">
        <f t="shared" si="120"/>
        <v>76.607999999991534</v>
      </c>
      <c r="D1599" s="167">
        <f>IF('Lineær programmering opg 4'!$M$4=0,"-",(-A1599+'Lineær programmering opg 4'!$M$4)/'Lineær programmering opg 4'!$K$4*-1)</f>
        <v>76.607999999991534</v>
      </c>
      <c r="E1599" s="167">
        <f>IF('Lineær programmering opg 4'!$M$5=0,"-",(-A1599+'Lineær programmering opg 4'!$M$5)/'Lineær programmering opg 4'!$K$5*-1)</f>
        <v>148.72799999999683</v>
      </c>
      <c r="F1599" s="167" t="str">
        <f>IF('Lineær programmering opg 4'!$E$6=0,"-",(-A1599+'Lineær programmering opg 4'!$M$6)/'Lineær programmering opg 4'!$K$6*-1)</f>
        <v>-</v>
      </c>
      <c r="G1599" s="167" t="str">
        <f>IF('Lineær programmering opg 4'!$D$7=0,"-",((-A1599+'Lineær programmering opg 4'!$M$7)/'Lineær programmering opg 4'!$K$7)*-1)</f>
        <v>-</v>
      </c>
      <c r="H1599" s="167" t="str">
        <f>IF('Lineær programmering opg 4'!$C$8=0,"-",((-A1599+'Lineær programmering opg 4'!$M$8)/'Lineær programmering opg 4'!$K$8)*-1)</f>
        <v>-</v>
      </c>
      <c r="I1599" s="167" t="str">
        <f>IF('Lineær programmering opg 4'!$D$8=0,"-",'Lineær programmering opg 4'!$G$8)</f>
        <v>-</v>
      </c>
      <c r="J1599" s="295">
        <f>A1599*'Lineær programmering opg 4'!$C$11+Datatabel!C1599*'Lineær programmering opg 4'!$D$11</f>
        <v>31660.799999999155</v>
      </c>
      <c r="K1599" s="9">
        <f t="shared" si="122"/>
        <v>0</v>
      </c>
      <c r="L1599" s="9">
        <f t="shared" si="123"/>
        <v>0</v>
      </c>
    </row>
    <row r="1600" spans="1:12" ht="15" x14ac:dyDescent="0.25">
      <c r="A1600" s="167">
        <f t="shared" si="121"/>
        <v>201.67200000000423</v>
      </c>
      <c r="B1600" s="325">
        <f t="shared" si="124"/>
        <v>0.84030000000001759</v>
      </c>
      <c r="C1600" s="167">
        <f t="shared" si="120"/>
        <v>76.655999999991536</v>
      </c>
      <c r="D1600" s="167">
        <f>IF('Lineær programmering opg 4'!$M$4=0,"-",(-A1600+'Lineær programmering opg 4'!$M$4)/'Lineær programmering opg 4'!$K$4*-1)</f>
        <v>76.655999999991536</v>
      </c>
      <c r="E1600" s="167">
        <f>IF('Lineær programmering opg 4'!$M$5=0,"-",(-A1600+'Lineær programmering opg 4'!$M$5)/'Lineær programmering opg 4'!$K$5*-1)</f>
        <v>148.74599999999683</v>
      </c>
      <c r="F1600" s="167" t="str">
        <f>IF('Lineær programmering opg 4'!$E$6=0,"-",(-A1600+'Lineær programmering opg 4'!$M$6)/'Lineær programmering opg 4'!$K$6*-1)</f>
        <v>-</v>
      </c>
      <c r="G1600" s="167" t="str">
        <f>IF('Lineær programmering opg 4'!$D$7=0,"-",((-A1600+'Lineær programmering opg 4'!$M$7)/'Lineær programmering opg 4'!$K$7)*-1)</f>
        <v>-</v>
      </c>
      <c r="H1600" s="167" t="str">
        <f>IF('Lineær programmering opg 4'!$C$8=0,"-",((-A1600+'Lineær programmering opg 4'!$M$8)/'Lineær programmering opg 4'!$K$8)*-1)</f>
        <v>-</v>
      </c>
      <c r="I1600" s="167" t="str">
        <f>IF('Lineær programmering opg 4'!$D$8=0,"-",'Lineær programmering opg 4'!$G$8)</f>
        <v>-</v>
      </c>
      <c r="J1600" s="295">
        <f>A1600*'Lineær programmering opg 4'!$C$11+Datatabel!C1600*'Lineær programmering opg 4'!$D$11</f>
        <v>31665.599999999155</v>
      </c>
      <c r="K1600" s="9">
        <f t="shared" si="122"/>
        <v>0</v>
      </c>
      <c r="L1600" s="9">
        <f t="shared" si="123"/>
        <v>0</v>
      </c>
    </row>
    <row r="1601" spans="1:12" ht="15" x14ac:dyDescent="0.25">
      <c r="A1601" s="167">
        <f t="shared" si="121"/>
        <v>201.64800000000423</v>
      </c>
      <c r="B1601" s="325">
        <f t="shared" si="124"/>
        <v>0.8402000000000176</v>
      </c>
      <c r="C1601" s="167">
        <f t="shared" si="120"/>
        <v>76.703999999991538</v>
      </c>
      <c r="D1601" s="167">
        <f>IF('Lineær programmering opg 4'!$M$4=0,"-",(-A1601+'Lineær programmering opg 4'!$M$4)/'Lineær programmering opg 4'!$K$4*-1)</f>
        <v>76.703999999991538</v>
      </c>
      <c r="E1601" s="167">
        <f>IF('Lineær programmering opg 4'!$M$5=0,"-",(-A1601+'Lineær programmering opg 4'!$M$5)/'Lineær programmering opg 4'!$K$5*-1)</f>
        <v>148.76399999999683</v>
      </c>
      <c r="F1601" s="167" t="str">
        <f>IF('Lineær programmering opg 4'!$E$6=0,"-",(-A1601+'Lineær programmering opg 4'!$M$6)/'Lineær programmering opg 4'!$K$6*-1)</f>
        <v>-</v>
      </c>
      <c r="G1601" s="167" t="str">
        <f>IF('Lineær programmering opg 4'!$D$7=0,"-",((-A1601+'Lineær programmering opg 4'!$M$7)/'Lineær programmering opg 4'!$K$7)*-1)</f>
        <v>-</v>
      </c>
      <c r="H1601" s="167" t="str">
        <f>IF('Lineær programmering opg 4'!$C$8=0,"-",((-A1601+'Lineær programmering opg 4'!$M$8)/'Lineær programmering opg 4'!$K$8)*-1)</f>
        <v>-</v>
      </c>
      <c r="I1601" s="167" t="str">
        <f>IF('Lineær programmering opg 4'!$D$8=0,"-",'Lineær programmering opg 4'!$G$8)</f>
        <v>-</v>
      </c>
      <c r="J1601" s="295">
        <f>A1601*'Lineær programmering opg 4'!$C$11+Datatabel!C1601*'Lineær programmering opg 4'!$D$11</f>
        <v>31670.399999999157</v>
      </c>
      <c r="K1601" s="9">
        <f t="shared" si="122"/>
        <v>0</v>
      </c>
      <c r="L1601" s="9">
        <f t="shared" si="123"/>
        <v>0</v>
      </c>
    </row>
    <row r="1602" spans="1:12" ht="15" x14ac:dyDescent="0.25">
      <c r="A1602" s="167">
        <f t="shared" si="121"/>
        <v>201.62400000000423</v>
      </c>
      <c r="B1602" s="325">
        <f t="shared" si="124"/>
        <v>0.84010000000001761</v>
      </c>
      <c r="C1602" s="167">
        <f t="shared" si="120"/>
        <v>76.75199999999154</v>
      </c>
      <c r="D1602" s="167">
        <f>IF('Lineær programmering opg 4'!$M$4=0,"-",(-A1602+'Lineær programmering opg 4'!$M$4)/'Lineær programmering opg 4'!$K$4*-1)</f>
        <v>76.75199999999154</v>
      </c>
      <c r="E1602" s="167">
        <f>IF('Lineær programmering opg 4'!$M$5=0,"-",(-A1602+'Lineær programmering opg 4'!$M$5)/'Lineær programmering opg 4'!$K$5*-1)</f>
        <v>148.78199999999683</v>
      </c>
      <c r="F1602" s="167" t="str">
        <f>IF('Lineær programmering opg 4'!$E$6=0,"-",(-A1602+'Lineær programmering opg 4'!$M$6)/'Lineær programmering opg 4'!$K$6*-1)</f>
        <v>-</v>
      </c>
      <c r="G1602" s="167" t="str">
        <f>IF('Lineær programmering opg 4'!$D$7=0,"-",((-A1602+'Lineær programmering opg 4'!$M$7)/'Lineær programmering opg 4'!$K$7)*-1)</f>
        <v>-</v>
      </c>
      <c r="H1602" s="167" t="str">
        <f>IF('Lineær programmering opg 4'!$C$8=0,"-",((-A1602+'Lineær programmering opg 4'!$M$8)/'Lineær programmering opg 4'!$K$8)*-1)</f>
        <v>-</v>
      </c>
      <c r="I1602" s="167" t="str">
        <f>IF('Lineær programmering opg 4'!$D$8=0,"-",'Lineær programmering opg 4'!$G$8)</f>
        <v>-</v>
      </c>
      <c r="J1602" s="295">
        <f>A1602*'Lineær programmering opg 4'!$C$11+Datatabel!C1602*'Lineær programmering opg 4'!$D$11</f>
        <v>31675.199999999153</v>
      </c>
      <c r="K1602" s="9">
        <f t="shared" si="122"/>
        <v>0</v>
      </c>
      <c r="L1602" s="9">
        <f t="shared" si="123"/>
        <v>0</v>
      </c>
    </row>
    <row r="1603" spans="1:12" ht="15" x14ac:dyDescent="0.25">
      <c r="A1603" s="167">
        <f t="shared" si="121"/>
        <v>201.60000000000423</v>
      </c>
      <c r="B1603" s="325">
        <f t="shared" si="124"/>
        <v>0.84000000000001762</v>
      </c>
      <c r="C1603" s="167">
        <f t="shared" ref="C1603:C1666" si="125">MIN(D1603,E1603,F1603,G1603,H1603,I1603)</f>
        <v>76.799999999991542</v>
      </c>
      <c r="D1603" s="167">
        <f>IF('Lineær programmering opg 4'!$M$4=0,"-",(-A1603+'Lineær programmering opg 4'!$M$4)/'Lineær programmering opg 4'!$K$4*-1)</f>
        <v>76.799999999991542</v>
      </c>
      <c r="E1603" s="167">
        <f>IF('Lineær programmering opg 4'!$M$5=0,"-",(-A1603+'Lineær programmering opg 4'!$M$5)/'Lineær programmering opg 4'!$K$5*-1)</f>
        <v>148.79999999999683</v>
      </c>
      <c r="F1603" s="167" t="str">
        <f>IF('Lineær programmering opg 4'!$E$6=0,"-",(-A1603+'Lineær programmering opg 4'!$M$6)/'Lineær programmering opg 4'!$K$6*-1)</f>
        <v>-</v>
      </c>
      <c r="G1603" s="167" t="str">
        <f>IF('Lineær programmering opg 4'!$D$7=0,"-",((-A1603+'Lineær programmering opg 4'!$M$7)/'Lineær programmering opg 4'!$K$7)*-1)</f>
        <v>-</v>
      </c>
      <c r="H1603" s="167" t="str">
        <f>IF('Lineær programmering opg 4'!$C$8=0,"-",((-A1603+'Lineær programmering opg 4'!$M$8)/'Lineær programmering opg 4'!$K$8)*-1)</f>
        <v>-</v>
      </c>
      <c r="I1603" s="167" t="str">
        <f>IF('Lineær programmering opg 4'!$D$8=0,"-",'Lineær programmering opg 4'!$G$8)</f>
        <v>-</v>
      </c>
      <c r="J1603" s="295">
        <f>A1603*'Lineær programmering opg 4'!$C$11+Datatabel!C1603*'Lineær programmering opg 4'!$D$11</f>
        <v>31679.999999999152</v>
      </c>
      <c r="K1603" s="9">
        <f t="shared" si="122"/>
        <v>0</v>
      </c>
      <c r="L1603" s="9">
        <f t="shared" si="123"/>
        <v>0</v>
      </c>
    </row>
    <row r="1604" spans="1:12" ht="15" x14ac:dyDescent="0.25">
      <c r="A1604" s="167">
        <f t="shared" ref="A1604:A1667" si="126">$A$3*B1604</f>
        <v>201.57600000000423</v>
      </c>
      <c r="B1604" s="325">
        <f t="shared" si="124"/>
        <v>0.83990000000001763</v>
      </c>
      <c r="C1604" s="167">
        <f t="shared" si="125"/>
        <v>76.847999999991544</v>
      </c>
      <c r="D1604" s="167">
        <f>IF('Lineær programmering opg 4'!$M$4=0,"-",(-A1604+'Lineær programmering opg 4'!$M$4)/'Lineær programmering opg 4'!$K$4*-1)</f>
        <v>76.847999999991544</v>
      </c>
      <c r="E1604" s="167">
        <f>IF('Lineær programmering opg 4'!$M$5=0,"-",(-A1604+'Lineær programmering opg 4'!$M$5)/'Lineær programmering opg 4'!$K$5*-1)</f>
        <v>148.81799999999683</v>
      </c>
      <c r="F1604" s="167" t="str">
        <f>IF('Lineær programmering opg 4'!$E$6=0,"-",(-A1604+'Lineær programmering opg 4'!$M$6)/'Lineær programmering opg 4'!$K$6*-1)</f>
        <v>-</v>
      </c>
      <c r="G1604" s="167" t="str">
        <f>IF('Lineær programmering opg 4'!$D$7=0,"-",((-A1604+'Lineær programmering opg 4'!$M$7)/'Lineær programmering opg 4'!$K$7)*-1)</f>
        <v>-</v>
      </c>
      <c r="H1604" s="167" t="str">
        <f>IF('Lineær programmering opg 4'!$C$8=0,"-",((-A1604+'Lineær programmering opg 4'!$M$8)/'Lineær programmering opg 4'!$K$8)*-1)</f>
        <v>-</v>
      </c>
      <c r="I1604" s="167" t="str">
        <f>IF('Lineær programmering opg 4'!$D$8=0,"-",'Lineær programmering opg 4'!$G$8)</f>
        <v>-</v>
      </c>
      <c r="J1604" s="295">
        <f>A1604*'Lineær programmering opg 4'!$C$11+Datatabel!C1604*'Lineær programmering opg 4'!$D$11</f>
        <v>31684.799999999155</v>
      </c>
      <c r="K1604" s="9">
        <f t="shared" ref="K1604:K1667" si="127">IF($J$10004=J1604,A1604,0)</f>
        <v>0</v>
      </c>
      <c r="L1604" s="9">
        <f t="shared" ref="L1604:L1667" si="128">IF(J1604=$J$10004,C1604,0)</f>
        <v>0</v>
      </c>
    </row>
    <row r="1605" spans="1:12" ht="15" x14ac:dyDescent="0.25">
      <c r="A1605" s="167">
        <f t="shared" si="126"/>
        <v>201.55200000000423</v>
      </c>
      <c r="B1605" s="325">
        <f t="shared" ref="B1605:B1668" si="129">B1604-0.01%</f>
        <v>0.83980000000001764</v>
      </c>
      <c r="C1605" s="167">
        <f t="shared" si="125"/>
        <v>76.895999999991545</v>
      </c>
      <c r="D1605" s="167">
        <f>IF('Lineær programmering opg 4'!$M$4=0,"-",(-A1605+'Lineær programmering opg 4'!$M$4)/'Lineær programmering opg 4'!$K$4*-1)</f>
        <v>76.895999999991545</v>
      </c>
      <c r="E1605" s="167">
        <f>IF('Lineær programmering opg 4'!$M$5=0,"-",(-A1605+'Lineær programmering opg 4'!$M$5)/'Lineær programmering opg 4'!$K$5*-1)</f>
        <v>148.83599999999683</v>
      </c>
      <c r="F1605" s="167" t="str">
        <f>IF('Lineær programmering opg 4'!$E$6=0,"-",(-A1605+'Lineær programmering opg 4'!$M$6)/'Lineær programmering opg 4'!$K$6*-1)</f>
        <v>-</v>
      </c>
      <c r="G1605" s="167" t="str">
        <f>IF('Lineær programmering opg 4'!$D$7=0,"-",((-A1605+'Lineær programmering opg 4'!$M$7)/'Lineær programmering opg 4'!$K$7)*-1)</f>
        <v>-</v>
      </c>
      <c r="H1605" s="167" t="str">
        <f>IF('Lineær programmering opg 4'!$C$8=0,"-",((-A1605+'Lineær programmering opg 4'!$M$8)/'Lineær programmering opg 4'!$K$8)*-1)</f>
        <v>-</v>
      </c>
      <c r="I1605" s="167" t="str">
        <f>IF('Lineær programmering opg 4'!$D$8=0,"-",'Lineær programmering opg 4'!$G$8)</f>
        <v>-</v>
      </c>
      <c r="J1605" s="295">
        <f>A1605*'Lineær programmering opg 4'!$C$11+Datatabel!C1605*'Lineær programmering opg 4'!$D$11</f>
        <v>31689.599999999155</v>
      </c>
      <c r="K1605" s="9">
        <f t="shared" si="127"/>
        <v>0</v>
      </c>
      <c r="L1605" s="9">
        <f t="shared" si="128"/>
        <v>0</v>
      </c>
    </row>
    <row r="1606" spans="1:12" ht="15" x14ac:dyDescent="0.25">
      <c r="A1606" s="167">
        <f t="shared" si="126"/>
        <v>201.52800000000423</v>
      </c>
      <c r="B1606" s="325">
        <f t="shared" si="129"/>
        <v>0.83970000000001765</v>
      </c>
      <c r="C1606" s="167">
        <f t="shared" si="125"/>
        <v>76.943999999991547</v>
      </c>
      <c r="D1606" s="167">
        <f>IF('Lineær programmering opg 4'!$M$4=0,"-",(-A1606+'Lineær programmering opg 4'!$M$4)/'Lineær programmering opg 4'!$K$4*-1)</f>
        <v>76.943999999991547</v>
      </c>
      <c r="E1606" s="167">
        <f>IF('Lineær programmering opg 4'!$M$5=0,"-",(-A1606+'Lineær programmering opg 4'!$M$5)/'Lineær programmering opg 4'!$K$5*-1)</f>
        <v>148.85399999999683</v>
      </c>
      <c r="F1606" s="167" t="str">
        <f>IF('Lineær programmering opg 4'!$E$6=0,"-",(-A1606+'Lineær programmering opg 4'!$M$6)/'Lineær programmering opg 4'!$K$6*-1)</f>
        <v>-</v>
      </c>
      <c r="G1606" s="167" t="str">
        <f>IF('Lineær programmering opg 4'!$D$7=0,"-",((-A1606+'Lineær programmering opg 4'!$M$7)/'Lineær programmering opg 4'!$K$7)*-1)</f>
        <v>-</v>
      </c>
      <c r="H1606" s="167" t="str">
        <f>IF('Lineær programmering opg 4'!$C$8=0,"-",((-A1606+'Lineær programmering opg 4'!$M$8)/'Lineær programmering opg 4'!$K$8)*-1)</f>
        <v>-</v>
      </c>
      <c r="I1606" s="167" t="str">
        <f>IF('Lineær programmering opg 4'!$D$8=0,"-",'Lineær programmering opg 4'!$G$8)</f>
        <v>-</v>
      </c>
      <c r="J1606" s="295">
        <f>A1606*'Lineær programmering opg 4'!$C$11+Datatabel!C1606*'Lineær programmering opg 4'!$D$11</f>
        <v>31694.399999999154</v>
      </c>
      <c r="K1606" s="9">
        <f t="shared" si="127"/>
        <v>0</v>
      </c>
      <c r="L1606" s="9">
        <f t="shared" si="128"/>
        <v>0</v>
      </c>
    </row>
    <row r="1607" spans="1:12" ht="15" x14ac:dyDescent="0.25">
      <c r="A1607" s="167">
        <f t="shared" si="126"/>
        <v>201.50400000000423</v>
      </c>
      <c r="B1607" s="325">
        <f t="shared" si="129"/>
        <v>0.83960000000001767</v>
      </c>
      <c r="C1607" s="167">
        <f t="shared" si="125"/>
        <v>76.991999999991549</v>
      </c>
      <c r="D1607" s="167">
        <f>IF('Lineær programmering opg 4'!$M$4=0,"-",(-A1607+'Lineær programmering opg 4'!$M$4)/'Lineær programmering opg 4'!$K$4*-1)</f>
        <v>76.991999999991549</v>
      </c>
      <c r="E1607" s="167">
        <f>IF('Lineær programmering opg 4'!$M$5=0,"-",(-A1607+'Lineær programmering opg 4'!$M$5)/'Lineær programmering opg 4'!$K$5*-1)</f>
        <v>148.87199999999683</v>
      </c>
      <c r="F1607" s="167" t="str">
        <f>IF('Lineær programmering opg 4'!$E$6=0,"-",(-A1607+'Lineær programmering opg 4'!$M$6)/'Lineær programmering opg 4'!$K$6*-1)</f>
        <v>-</v>
      </c>
      <c r="G1607" s="167" t="str">
        <f>IF('Lineær programmering opg 4'!$D$7=0,"-",((-A1607+'Lineær programmering opg 4'!$M$7)/'Lineær programmering opg 4'!$K$7)*-1)</f>
        <v>-</v>
      </c>
      <c r="H1607" s="167" t="str">
        <f>IF('Lineær programmering opg 4'!$C$8=0,"-",((-A1607+'Lineær programmering opg 4'!$M$8)/'Lineær programmering opg 4'!$K$8)*-1)</f>
        <v>-</v>
      </c>
      <c r="I1607" s="167" t="str">
        <f>IF('Lineær programmering opg 4'!$D$8=0,"-",'Lineær programmering opg 4'!$G$8)</f>
        <v>-</v>
      </c>
      <c r="J1607" s="295">
        <f>A1607*'Lineær programmering opg 4'!$C$11+Datatabel!C1607*'Lineær programmering opg 4'!$D$11</f>
        <v>31699.199999999157</v>
      </c>
      <c r="K1607" s="9">
        <f t="shared" si="127"/>
        <v>0</v>
      </c>
      <c r="L1607" s="9">
        <f t="shared" si="128"/>
        <v>0</v>
      </c>
    </row>
    <row r="1608" spans="1:12" ht="15" x14ac:dyDescent="0.25">
      <c r="A1608" s="167">
        <f t="shared" si="126"/>
        <v>201.48000000000425</v>
      </c>
      <c r="B1608" s="325">
        <f t="shared" si="129"/>
        <v>0.83950000000001768</v>
      </c>
      <c r="C1608" s="167">
        <f t="shared" si="125"/>
        <v>77.039999999991494</v>
      </c>
      <c r="D1608" s="167">
        <f>IF('Lineær programmering opg 4'!$M$4=0,"-",(-A1608+'Lineær programmering opg 4'!$M$4)/'Lineær programmering opg 4'!$K$4*-1)</f>
        <v>77.039999999991494</v>
      </c>
      <c r="E1608" s="167">
        <f>IF('Lineær programmering opg 4'!$M$5=0,"-",(-A1608+'Lineær programmering opg 4'!$M$5)/'Lineær programmering opg 4'!$K$5*-1)</f>
        <v>148.88999999999683</v>
      </c>
      <c r="F1608" s="167" t="str">
        <f>IF('Lineær programmering opg 4'!$E$6=0,"-",(-A1608+'Lineær programmering opg 4'!$M$6)/'Lineær programmering opg 4'!$K$6*-1)</f>
        <v>-</v>
      </c>
      <c r="G1608" s="167" t="str">
        <f>IF('Lineær programmering opg 4'!$D$7=0,"-",((-A1608+'Lineær programmering opg 4'!$M$7)/'Lineær programmering opg 4'!$K$7)*-1)</f>
        <v>-</v>
      </c>
      <c r="H1608" s="167" t="str">
        <f>IF('Lineær programmering opg 4'!$C$8=0,"-",((-A1608+'Lineær programmering opg 4'!$M$8)/'Lineær programmering opg 4'!$K$8)*-1)</f>
        <v>-</v>
      </c>
      <c r="I1608" s="167" t="str">
        <f>IF('Lineær programmering opg 4'!$D$8=0,"-",'Lineær programmering opg 4'!$G$8)</f>
        <v>-</v>
      </c>
      <c r="J1608" s="295">
        <f>A1608*'Lineær programmering opg 4'!$C$11+Datatabel!C1608*'Lineær programmering opg 4'!$D$11</f>
        <v>31703.999999999149</v>
      </c>
      <c r="K1608" s="9">
        <f t="shared" si="127"/>
        <v>0</v>
      </c>
      <c r="L1608" s="9">
        <f t="shared" si="128"/>
        <v>0</v>
      </c>
    </row>
    <row r="1609" spans="1:12" ht="15" x14ac:dyDescent="0.25">
      <c r="A1609" s="167">
        <f t="shared" si="126"/>
        <v>201.45600000000425</v>
      </c>
      <c r="B1609" s="325">
        <f t="shared" si="129"/>
        <v>0.83940000000001769</v>
      </c>
      <c r="C1609" s="167">
        <f t="shared" si="125"/>
        <v>77.087999999991496</v>
      </c>
      <c r="D1609" s="167">
        <f>IF('Lineær programmering opg 4'!$M$4=0,"-",(-A1609+'Lineær programmering opg 4'!$M$4)/'Lineær programmering opg 4'!$K$4*-1)</f>
        <v>77.087999999991496</v>
      </c>
      <c r="E1609" s="167">
        <f>IF('Lineær programmering opg 4'!$M$5=0,"-",(-A1609+'Lineær programmering opg 4'!$M$5)/'Lineær programmering opg 4'!$K$5*-1)</f>
        <v>148.90799999999683</v>
      </c>
      <c r="F1609" s="167" t="str">
        <f>IF('Lineær programmering opg 4'!$E$6=0,"-",(-A1609+'Lineær programmering opg 4'!$M$6)/'Lineær programmering opg 4'!$K$6*-1)</f>
        <v>-</v>
      </c>
      <c r="G1609" s="167" t="str">
        <f>IF('Lineær programmering opg 4'!$D$7=0,"-",((-A1609+'Lineær programmering opg 4'!$M$7)/'Lineær programmering opg 4'!$K$7)*-1)</f>
        <v>-</v>
      </c>
      <c r="H1609" s="167" t="str">
        <f>IF('Lineær programmering opg 4'!$C$8=0,"-",((-A1609+'Lineær programmering opg 4'!$M$8)/'Lineær programmering opg 4'!$K$8)*-1)</f>
        <v>-</v>
      </c>
      <c r="I1609" s="167" t="str">
        <f>IF('Lineær programmering opg 4'!$D$8=0,"-",'Lineær programmering opg 4'!$G$8)</f>
        <v>-</v>
      </c>
      <c r="J1609" s="295">
        <f>A1609*'Lineær programmering opg 4'!$C$11+Datatabel!C1609*'Lineær programmering opg 4'!$D$11</f>
        <v>31708.799999999148</v>
      </c>
      <c r="K1609" s="9">
        <f t="shared" si="127"/>
        <v>0</v>
      </c>
      <c r="L1609" s="9">
        <f t="shared" si="128"/>
        <v>0</v>
      </c>
    </row>
    <row r="1610" spans="1:12" ht="15" x14ac:dyDescent="0.25">
      <c r="A1610" s="167">
        <f t="shared" si="126"/>
        <v>201.43200000000425</v>
      </c>
      <c r="B1610" s="325">
        <f t="shared" si="129"/>
        <v>0.8393000000000177</v>
      </c>
      <c r="C1610" s="167">
        <f t="shared" si="125"/>
        <v>77.135999999991498</v>
      </c>
      <c r="D1610" s="167">
        <f>IF('Lineær programmering opg 4'!$M$4=0,"-",(-A1610+'Lineær programmering opg 4'!$M$4)/'Lineær programmering opg 4'!$K$4*-1)</f>
        <v>77.135999999991498</v>
      </c>
      <c r="E1610" s="167">
        <f>IF('Lineær programmering opg 4'!$M$5=0,"-",(-A1610+'Lineær programmering opg 4'!$M$5)/'Lineær programmering opg 4'!$K$5*-1)</f>
        <v>148.92599999999683</v>
      </c>
      <c r="F1610" s="167" t="str">
        <f>IF('Lineær programmering opg 4'!$E$6=0,"-",(-A1610+'Lineær programmering opg 4'!$M$6)/'Lineær programmering opg 4'!$K$6*-1)</f>
        <v>-</v>
      </c>
      <c r="G1610" s="167" t="str">
        <f>IF('Lineær programmering opg 4'!$D$7=0,"-",((-A1610+'Lineær programmering opg 4'!$M$7)/'Lineær programmering opg 4'!$K$7)*-1)</f>
        <v>-</v>
      </c>
      <c r="H1610" s="167" t="str">
        <f>IF('Lineær programmering opg 4'!$C$8=0,"-",((-A1610+'Lineær programmering opg 4'!$M$8)/'Lineær programmering opg 4'!$K$8)*-1)</f>
        <v>-</v>
      </c>
      <c r="I1610" s="167" t="str">
        <f>IF('Lineær programmering opg 4'!$D$8=0,"-",'Lineær programmering opg 4'!$G$8)</f>
        <v>-</v>
      </c>
      <c r="J1610" s="295">
        <f>A1610*'Lineær programmering opg 4'!$C$11+Datatabel!C1610*'Lineær programmering opg 4'!$D$11</f>
        <v>31713.599999999151</v>
      </c>
      <c r="K1610" s="9">
        <f t="shared" si="127"/>
        <v>0</v>
      </c>
      <c r="L1610" s="9">
        <f t="shared" si="128"/>
        <v>0</v>
      </c>
    </row>
    <row r="1611" spans="1:12" ht="15" x14ac:dyDescent="0.25">
      <c r="A1611" s="167">
        <f t="shared" si="126"/>
        <v>201.40800000000425</v>
      </c>
      <c r="B1611" s="325">
        <f t="shared" si="129"/>
        <v>0.83920000000001771</v>
      </c>
      <c r="C1611" s="167">
        <f t="shared" si="125"/>
        <v>77.183999999991499</v>
      </c>
      <c r="D1611" s="167">
        <f>IF('Lineær programmering opg 4'!$M$4=0,"-",(-A1611+'Lineær programmering opg 4'!$M$4)/'Lineær programmering opg 4'!$K$4*-1)</f>
        <v>77.183999999991499</v>
      </c>
      <c r="E1611" s="167">
        <f>IF('Lineær programmering opg 4'!$M$5=0,"-",(-A1611+'Lineær programmering opg 4'!$M$5)/'Lineær programmering opg 4'!$K$5*-1)</f>
        <v>148.94399999999683</v>
      </c>
      <c r="F1611" s="167" t="str">
        <f>IF('Lineær programmering opg 4'!$E$6=0,"-",(-A1611+'Lineær programmering opg 4'!$M$6)/'Lineær programmering opg 4'!$K$6*-1)</f>
        <v>-</v>
      </c>
      <c r="G1611" s="167" t="str">
        <f>IF('Lineær programmering opg 4'!$D$7=0,"-",((-A1611+'Lineær programmering opg 4'!$M$7)/'Lineær programmering opg 4'!$K$7)*-1)</f>
        <v>-</v>
      </c>
      <c r="H1611" s="167" t="str">
        <f>IF('Lineær programmering opg 4'!$C$8=0,"-",((-A1611+'Lineær programmering opg 4'!$M$8)/'Lineær programmering opg 4'!$K$8)*-1)</f>
        <v>-</v>
      </c>
      <c r="I1611" s="167" t="str">
        <f>IF('Lineær programmering opg 4'!$D$8=0,"-",'Lineær programmering opg 4'!$G$8)</f>
        <v>-</v>
      </c>
      <c r="J1611" s="295">
        <f>A1611*'Lineær programmering opg 4'!$C$11+Datatabel!C1611*'Lineær programmering opg 4'!$D$11</f>
        <v>31718.39999999915</v>
      </c>
      <c r="K1611" s="9">
        <f t="shared" si="127"/>
        <v>0</v>
      </c>
      <c r="L1611" s="9">
        <f t="shared" si="128"/>
        <v>0</v>
      </c>
    </row>
    <row r="1612" spans="1:12" ht="15" x14ac:dyDescent="0.25">
      <c r="A1612" s="167">
        <f t="shared" si="126"/>
        <v>201.38400000000425</v>
      </c>
      <c r="B1612" s="325">
        <f t="shared" si="129"/>
        <v>0.83910000000001772</v>
      </c>
      <c r="C1612" s="167">
        <f t="shared" si="125"/>
        <v>77.231999999991501</v>
      </c>
      <c r="D1612" s="167">
        <f>IF('Lineær programmering opg 4'!$M$4=0,"-",(-A1612+'Lineær programmering opg 4'!$M$4)/'Lineær programmering opg 4'!$K$4*-1)</f>
        <v>77.231999999991501</v>
      </c>
      <c r="E1612" s="167">
        <f>IF('Lineær programmering opg 4'!$M$5=0,"-",(-A1612+'Lineær programmering opg 4'!$M$5)/'Lineær programmering opg 4'!$K$5*-1)</f>
        <v>148.96199999999683</v>
      </c>
      <c r="F1612" s="167" t="str">
        <f>IF('Lineær programmering opg 4'!$E$6=0,"-",(-A1612+'Lineær programmering opg 4'!$M$6)/'Lineær programmering opg 4'!$K$6*-1)</f>
        <v>-</v>
      </c>
      <c r="G1612" s="167" t="str">
        <f>IF('Lineær programmering opg 4'!$D$7=0,"-",((-A1612+'Lineær programmering opg 4'!$M$7)/'Lineær programmering opg 4'!$K$7)*-1)</f>
        <v>-</v>
      </c>
      <c r="H1612" s="167" t="str">
        <f>IF('Lineær programmering opg 4'!$C$8=0,"-",((-A1612+'Lineær programmering opg 4'!$M$8)/'Lineær programmering opg 4'!$K$8)*-1)</f>
        <v>-</v>
      </c>
      <c r="I1612" s="167" t="str">
        <f>IF('Lineær programmering opg 4'!$D$8=0,"-",'Lineær programmering opg 4'!$G$8)</f>
        <v>-</v>
      </c>
      <c r="J1612" s="295">
        <f>A1612*'Lineær programmering opg 4'!$C$11+Datatabel!C1612*'Lineær programmering opg 4'!$D$11</f>
        <v>31723.199999999149</v>
      </c>
      <c r="K1612" s="9">
        <f t="shared" si="127"/>
        <v>0</v>
      </c>
      <c r="L1612" s="9">
        <f t="shared" si="128"/>
        <v>0</v>
      </c>
    </row>
    <row r="1613" spans="1:12" ht="15" x14ac:dyDescent="0.25">
      <c r="A1613" s="167">
        <f t="shared" si="126"/>
        <v>201.36000000000425</v>
      </c>
      <c r="B1613" s="325">
        <f t="shared" si="129"/>
        <v>0.83900000000001773</v>
      </c>
      <c r="C1613" s="167">
        <f t="shared" si="125"/>
        <v>77.279999999991503</v>
      </c>
      <c r="D1613" s="167">
        <f>IF('Lineær programmering opg 4'!$M$4=0,"-",(-A1613+'Lineær programmering opg 4'!$M$4)/'Lineær programmering opg 4'!$K$4*-1)</f>
        <v>77.279999999991503</v>
      </c>
      <c r="E1613" s="167">
        <f>IF('Lineær programmering opg 4'!$M$5=0,"-",(-A1613+'Lineær programmering opg 4'!$M$5)/'Lineær programmering opg 4'!$K$5*-1)</f>
        <v>148.97999999999683</v>
      </c>
      <c r="F1613" s="167" t="str">
        <f>IF('Lineær programmering opg 4'!$E$6=0,"-",(-A1613+'Lineær programmering opg 4'!$M$6)/'Lineær programmering opg 4'!$K$6*-1)</f>
        <v>-</v>
      </c>
      <c r="G1613" s="167" t="str">
        <f>IF('Lineær programmering opg 4'!$D$7=0,"-",((-A1613+'Lineær programmering opg 4'!$M$7)/'Lineær programmering opg 4'!$K$7)*-1)</f>
        <v>-</v>
      </c>
      <c r="H1613" s="167" t="str">
        <f>IF('Lineær programmering opg 4'!$C$8=0,"-",((-A1613+'Lineær programmering opg 4'!$M$8)/'Lineær programmering opg 4'!$K$8)*-1)</f>
        <v>-</v>
      </c>
      <c r="I1613" s="167" t="str">
        <f>IF('Lineær programmering opg 4'!$D$8=0,"-",'Lineær programmering opg 4'!$G$8)</f>
        <v>-</v>
      </c>
      <c r="J1613" s="295">
        <f>A1613*'Lineær programmering opg 4'!$C$11+Datatabel!C1613*'Lineær programmering opg 4'!$D$11</f>
        <v>31727.999999999149</v>
      </c>
      <c r="K1613" s="9">
        <f t="shared" si="127"/>
        <v>0</v>
      </c>
      <c r="L1613" s="9">
        <f t="shared" si="128"/>
        <v>0</v>
      </c>
    </row>
    <row r="1614" spans="1:12" ht="15" x14ac:dyDescent="0.25">
      <c r="A1614" s="167">
        <f t="shared" si="126"/>
        <v>201.33600000000425</v>
      </c>
      <c r="B1614" s="325">
        <f t="shared" si="129"/>
        <v>0.83890000000001774</v>
      </c>
      <c r="C1614" s="167">
        <f t="shared" si="125"/>
        <v>77.327999999991505</v>
      </c>
      <c r="D1614" s="167">
        <f>IF('Lineær programmering opg 4'!$M$4=0,"-",(-A1614+'Lineær programmering opg 4'!$M$4)/'Lineær programmering opg 4'!$K$4*-1)</f>
        <v>77.327999999991505</v>
      </c>
      <c r="E1614" s="167">
        <f>IF('Lineær programmering opg 4'!$M$5=0,"-",(-A1614+'Lineær programmering opg 4'!$M$5)/'Lineær programmering opg 4'!$K$5*-1)</f>
        <v>148.99799999999684</v>
      </c>
      <c r="F1614" s="167" t="str">
        <f>IF('Lineær programmering opg 4'!$E$6=0,"-",(-A1614+'Lineær programmering opg 4'!$M$6)/'Lineær programmering opg 4'!$K$6*-1)</f>
        <v>-</v>
      </c>
      <c r="G1614" s="167" t="str">
        <f>IF('Lineær programmering opg 4'!$D$7=0,"-",((-A1614+'Lineær programmering opg 4'!$M$7)/'Lineær programmering opg 4'!$K$7)*-1)</f>
        <v>-</v>
      </c>
      <c r="H1614" s="167" t="str">
        <f>IF('Lineær programmering opg 4'!$C$8=0,"-",((-A1614+'Lineær programmering opg 4'!$M$8)/'Lineær programmering opg 4'!$K$8)*-1)</f>
        <v>-</v>
      </c>
      <c r="I1614" s="167" t="str">
        <f>IF('Lineær programmering opg 4'!$D$8=0,"-",'Lineær programmering opg 4'!$G$8)</f>
        <v>-</v>
      </c>
      <c r="J1614" s="295">
        <f>A1614*'Lineær programmering opg 4'!$C$11+Datatabel!C1614*'Lineær programmering opg 4'!$D$11</f>
        <v>31732.799999999152</v>
      </c>
      <c r="K1614" s="9">
        <f t="shared" si="127"/>
        <v>0</v>
      </c>
      <c r="L1614" s="9">
        <f t="shared" si="128"/>
        <v>0</v>
      </c>
    </row>
    <row r="1615" spans="1:12" ht="15" x14ac:dyDescent="0.25">
      <c r="A1615" s="167">
        <f t="shared" si="126"/>
        <v>201.31200000000428</v>
      </c>
      <c r="B1615" s="325">
        <f t="shared" si="129"/>
        <v>0.83880000000001775</v>
      </c>
      <c r="C1615" s="167">
        <f t="shared" si="125"/>
        <v>77.37599999999145</v>
      </c>
      <c r="D1615" s="167">
        <f>IF('Lineær programmering opg 4'!$M$4=0,"-",(-A1615+'Lineær programmering opg 4'!$M$4)/'Lineær programmering opg 4'!$K$4*-1)</f>
        <v>77.37599999999145</v>
      </c>
      <c r="E1615" s="167">
        <f>IF('Lineær programmering opg 4'!$M$5=0,"-",(-A1615+'Lineær programmering opg 4'!$M$5)/'Lineær programmering opg 4'!$K$5*-1)</f>
        <v>149.01599999999681</v>
      </c>
      <c r="F1615" s="167" t="str">
        <f>IF('Lineær programmering opg 4'!$E$6=0,"-",(-A1615+'Lineær programmering opg 4'!$M$6)/'Lineær programmering opg 4'!$K$6*-1)</f>
        <v>-</v>
      </c>
      <c r="G1615" s="167" t="str">
        <f>IF('Lineær programmering opg 4'!$D$7=0,"-",((-A1615+'Lineær programmering opg 4'!$M$7)/'Lineær programmering opg 4'!$K$7)*-1)</f>
        <v>-</v>
      </c>
      <c r="H1615" s="167" t="str">
        <f>IF('Lineær programmering opg 4'!$C$8=0,"-",((-A1615+'Lineær programmering opg 4'!$M$8)/'Lineær programmering opg 4'!$K$8)*-1)</f>
        <v>-</v>
      </c>
      <c r="I1615" s="167" t="str">
        <f>IF('Lineær programmering opg 4'!$D$8=0,"-",'Lineær programmering opg 4'!$G$8)</f>
        <v>-</v>
      </c>
      <c r="J1615" s="295">
        <f>A1615*'Lineær programmering opg 4'!$C$11+Datatabel!C1615*'Lineær programmering opg 4'!$D$11</f>
        <v>31737.599999999144</v>
      </c>
      <c r="K1615" s="9">
        <f t="shared" si="127"/>
        <v>0</v>
      </c>
      <c r="L1615" s="9">
        <f t="shared" si="128"/>
        <v>0</v>
      </c>
    </row>
    <row r="1616" spans="1:12" ht="15" x14ac:dyDescent="0.25">
      <c r="A1616" s="167">
        <f t="shared" si="126"/>
        <v>201.28800000000427</v>
      </c>
      <c r="B1616" s="325">
        <f t="shared" si="129"/>
        <v>0.83870000000001776</v>
      </c>
      <c r="C1616" s="167">
        <f t="shared" si="125"/>
        <v>77.423999999991452</v>
      </c>
      <c r="D1616" s="167">
        <f>IF('Lineær programmering opg 4'!$M$4=0,"-",(-A1616+'Lineær programmering opg 4'!$M$4)/'Lineær programmering opg 4'!$K$4*-1)</f>
        <v>77.423999999991452</v>
      </c>
      <c r="E1616" s="167">
        <f>IF('Lineær programmering opg 4'!$M$5=0,"-",(-A1616+'Lineær programmering opg 4'!$M$5)/'Lineær programmering opg 4'!$K$5*-1)</f>
        <v>149.03399999999681</v>
      </c>
      <c r="F1616" s="167" t="str">
        <f>IF('Lineær programmering opg 4'!$E$6=0,"-",(-A1616+'Lineær programmering opg 4'!$M$6)/'Lineær programmering opg 4'!$K$6*-1)</f>
        <v>-</v>
      </c>
      <c r="G1616" s="167" t="str">
        <f>IF('Lineær programmering opg 4'!$D$7=0,"-",((-A1616+'Lineær programmering opg 4'!$M$7)/'Lineær programmering opg 4'!$K$7)*-1)</f>
        <v>-</v>
      </c>
      <c r="H1616" s="167" t="str">
        <f>IF('Lineær programmering opg 4'!$C$8=0,"-",((-A1616+'Lineær programmering opg 4'!$M$8)/'Lineær programmering opg 4'!$K$8)*-1)</f>
        <v>-</v>
      </c>
      <c r="I1616" s="167" t="str">
        <f>IF('Lineær programmering opg 4'!$D$8=0,"-",'Lineær programmering opg 4'!$G$8)</f>
        <v>-</v>
      </c>
      <c r="J1616" s="295">
        <f>A1616*'Lineær programmering opg 4'!$C$11+Datatabel!C1616*'Lineær programmering opg 4'!$D$11</f>
        <v>31742.399999999147</v>
      </c>
      <c r="K1616" s="9">
        <f t="shared" si="127"/>
        <v>0</v>
      </c>
      <c r="L1616" s="9">
        <f t="shared" si="128"/>
        <v>0</v>
      </c>
    </row>
    <row r="1617" spans="1:12" ht="15" x14ac:dyDescent="0.25">
      <c r="A1617" s="167">
        <f t="shared" si="126"/>
        <v>201.26400000000427</v>
      </c>
      <c r="B1617" s="325">
        <f t="shared" si="129"/>
        <v>0.83860000000001778</v>
      </c>
      <c r="C1617" s="167">
        <f t="shared" si="125"/>
        <v>77.471999999991453</v>
      </c>
      <c r="D1617" s="167">
        <f>IF('Lineær programmering opg 4'!$M$4=0,"-",(-A1617+'Lineær programmering opg 4'!$M$4)/'Lineær programmering opg 4'!$K$4*-1)</f>
        <v>77.471999999991453</v>
      </c>
      <c r="E1617" s="167">
        <f>IF('Lineær programmering opg 4'!$M$5=0,"-",(-A1617+'Lineær programmering opg 4'!$M$5)/'Lineær programmering opg 4'!$K$5*-1)</f>
        <v>149.05199999999681</v>
      </c>
      <c r="F1617" s="167" t="str">
        <f>IF('Lineær programmering opg 4'!$E$6=0,"-",(-A1617+'Lineær programmering opg 4'!$M$6)/'Lineær programmering opg 4'!$K$6*-1)</f>
        <v>-</v>
      </c>
      <c r="G1617" s="167" t="str">
        <f>IF('Lineær programmering opg 4'!$D$7=0,"-",((-A1617+'Lineær programmering opg 4'!$M$7)/'Lineær programmering opg 4'!$K$7)*-1)</f>
        <v>-</v>
      </c>
      <c r="H1617" s="167" t="str">
        <f>IF('Lineær programmering opg 4'!$C$8=0,"-",((-A1617+'Lineær programmering opg 4'!$M$8)/'Lineær programmering opg 4'!$K$8)*-1)</f>
        <v>-</v>
      </c>
      <c r="I1617" s="167" t="str">
        <f>IF('Lineær programmering opg 4'!$D$8=0,"-",'Lineær programmering opg 4'!$G$8)</f>
        <v>-</v>
      </c>
      <c r="J1617" s="295">
        <f>A1617*'Lineær programmering opg 4'!$C$11+Datatabel!C1617*'Lineær programmering opg 4'!$D$11</f>
        <v>31747.199999999146</v>
      </c>
      <c r="K1617" s="9">
        <f t="shared" si="127"/>
        <v>0</v>
      </c>
      <c r="L1617" s="9">
        <f t="shared" si="128"/>
        <v>0</v>
      </c>
    </row>
    <row r="1618" spans="1:12" ht="15" x14ac:dyDescent="0.25">
      <c r="A1618" s="167">
        <f t="shared" si="126"/>
        <v>201.24000000000427</v>
      </c>
      <c r="B1618" s="325">
        <f t="shared" si="129"/>
        <v>0.83850000000001779</v>
      </c>
      <c r="C1618" s="167">
        <f t="shared" si="125"/>
        <v>77.519999999991455</v>
      </c>
      <c r="D1618" s="167">
        <f>IF('Lineær programmering opg 4'!$M$4=0,"-",(-A1618+'Lineær programmering opg 4'!$M$4)/'Lineær programmering opg 4'!$K$4*-1)</f>
        <v>77.519999999991455</v>
      </c>
      <c r="E1618" s="167">
        <f>IF('Lineær programmering opg 4'!$M$5=0,"-",(-A1618+'Lineær programmering opg 4'!$M$5)/'Lineær programmering opg 4'!$K$5*-1)</f>
        <v>149.06999999999681</v>
      </c>
      <c r="F1618" s="167" t="str">
        <f>IF('Lineær programmering opg 4'!$E$6=0,"-",(-A1618+'Lineær programmering opg 4'!$M$6)/'Lineær programmering opg 4'!$K$6*-1)</f>
        <v>-</v>
      </c>
      <c r="G1618" s="167" t="str">
        <f>IF('Lineær programmering opg 4'!$D$7=0,"-",((-A1618+'Lineær programmering opg 4'!$M$7)/'Lineær programmering opg 4'!$K$7)*-1)</f>
        <v>-</v>
      </c>
      <c r="H1618" s="167" t="str">
        <f>IF('Lineær programmering opg 4'!$C$8=0,"-",((-A1618+'Lineær programmering opg 4'!$M$8)/'Lineær programmering opg 4'!$K$8)*-1)</f>
        <v>-</v>
      </c>
      <c r="I1618" s="167" t="str">
        <f>IF('Lineær programmering opg 4'!$D$8=0,"-",'Lineær programmering opg 4'!$G$8)</f>
        <v>-</v>
      </c>
      <c r="J1618" s="295">
        <f>A1618*'Lineær programmering opg 4'!$C$11+Datatabel!C1618*'Lineær programmering opg 4'!$D$11</f>
        <v>31751.999999999141</v>
      </c>
      <c r="K1618" s="9">
        <f t="shared" si="127"/>
        <v>0</v>
      </c>
      <c r="L1618" s="9">
        <f t="shared" si="128"/>
        <v>0</v>
      </c>
    </row>
    <row r="1619" spans="1:12" ht="15" x14ac:dyDescent="0.25">
      <c r="A1619" s="167">
        <f t="shared" si="126"/>
        <v>201.21600000000427</v>
      </c>
      <c r="B1619" s="325">
        <f t="shared" si="129"/>
        <v>0.8384000000000178</v>
      </c>
      <c r="C1619" s="167">
        <f t="shared" si="125"/>
        <v>77.567999999991457</v>
      </c>
      <c r="D1619" s="167">
        <f>IF('Lineær programmering opg 4'!$M$4=0,"-",(-A1619+'Lineær programmering opg 4'!$M$4)/'Lineær programmering opg 4'!$K$4*-1)</f>
        <v>77.567999999991457</v>
      </c>
      <c r="E1619" s="167">
        <f>IF('Lineær programmering opg 4'!$M$5=0,"-",(-A1619+'Lineær programmering opg 4'!$M$5)/'Lineær programmering opg 4'!$K$5*-1)</f>
        <v>149.08799999999681</v>
      </c>
      <c r="F1619" s="167" t="str">
        <f>IF('Lineær programmering opg 4'!$E$6=0,"-",(-A1619+'Lineær programmering opg 4'!$M$6)/'Lineær programmering opg 4'!$K$6*-1)</f>
        <v>-</v>
      </c>
      <c r="G1619" s="167" t="str">
        <f>IF('Lineær programmering opg 4'!$D$7=0,"-",((-A1619+'Lineær programmering opg 4'!$M$7)/'Lineær programmering opg 4'!$K$7)*-1)</f>
        <v>-</v>
      </c>
      <c r="H1619" s="167" t="str">
        <f>IF('Lineær programmering opg 4'!$C$8=0,"-",((-A1619+'Lineær programmering opg 4'!$M$8)/'Lineær programmering opg 4'!$K$8)*-1)</f>
        <v>-</v>
      </c>
      <c r="I1619" s="167" t="str">
        <f>IF('Lineær programmering opg 4'!$D$8=0,"-",'Lineær programmering opg 4'!$G$8)</f>
        <v>-</v>
      </c>
      <c r="J1619" s="295">
        <f>A1619*'Lineær programmering opg 4'!$C$11+Datatabel!C1619*'Lineær programmering opg 4'!$D$11</f>
        <v>31756.799999999144</v>
      </c>
      <c r="K1619" s="9">
        <f t="shared" si="127"/>
        <v>0</v>
      </c>
      <c r="L1619" s="9">
        <f t="shared" si="128"/>
        <v>0</v>
      </c>
    </row>
    <row r="1620" spans="1:12" ht="15" x14ac:dyDescent="0.25">
      <c r="A1620" s="167">
        <f t="shared" si="126"/>
        <v>201.19200000000427</v>
      </c>
      <c r="B1620" s="325">
        <f t="shared" si="129"/>
        <v>0.83830000000001781</v>
      </c>
      <c r="C1620" s="167">
        <f t="shared" si="125"/>
        <v>77.615999999991459</v>
      </c>
      <c r="D1620" s="167">
        <f>IF('Lineær programmering opg 4'!$M$4=0,"-",(-A1620+'Lineær programmering opg 4'!$M$4)/'Lineær programmering opg 4'!$K$4*-1)</f>
        <v>77.615999999991459</v>
      </c>
      <c r="E1620" s="167">
        <f>IF('Lineær programmering opg 4'!$M$5=0,"-",(-A1620+'Lineær programmering opg 4'!$M$5)/'Lineær programmering opg 4'!$K$5*-1)</f>
        <v>149.10599999999681</v>
      </c>
      <c r="F1620" s="167" t="str">
        <f>IF('Lineær programmering opg 4'!$E$6=0,"-",(-A1620+'Lineær programmering opg 4'!$M$6)/'Lineær programmering opg 4'!$K$6*-1)</f>
        <v>-</v>
      </c>
      <c r="G1620" s="167" t="str">
        <f>IF('Lineær programmering opg 4'!$D$7=0,"-",((-A1620+'Lineær programmering opg 4'!$M$7)/'Lineær programmering opg 4'!$K$7)*-1)</f>
        <v>-</v>
      </c>
      <c r="H1620" s="167" t="str">
        <f>IF('Lineær programmering opg 4'!$C$8=0,"-",((-A1620+'Lineær programmering opg 4'!$M$8)/'Lineær programmering opg 4'!$K$8)*-1)</f>
        <v>-</v>
      </c>
      <c r="I1620" s="167" t="str">
        <f>IF('Lineær programmering opg 4'!$D$8=0,"-",'Lineær programmering opg 4'!$G$8)</f>
        <v>-</v>
      </c>
      <c r="J1620" s="295">
        <f>A1620*'Lineær programmering opg 4'!$C$11+Datatabel!C1620*'Lineær programmering opg 4'!$D$11</f>
        <v>31761.599999999147</v>
      </c>
      <c r="K1620" s="9">
        <f t="shared" si="127"/>
        <v>0</v>
      </c>
      <c r="L1620" s="9">
        <f t="shared" si="128"/>
        <v>0</v>
      </c>
    </row>
    <row r="1621" spans="1:12" ht="15" x14ac:dyDescent="0.25">
      <c r="A1621" s="167">
        <f t="shared" si="126"/>
        <v>201.16800000000427</v>
      </c>
      <c r="B1621" s="325">
        <f t="shared" si="129"/>
        <v>0.83820000000001782</v>
      </c>
      <c r="C1621" s="167">
        <f t="shared" si="125"/>
        <v>77.663999999991461</v>
      </c>
      <c r="D1621" s="167">
        <f>IF('Lineær programmering opg 4'!$M$4=0,"-",(-A1621+'Lineær programmering opg 4'!$M$4)/'Lineær programmering opg 4'!$K$4*-1)</f>
        <v>77.663999999991461</v>
      </c>
      <c r="E1621" s="167">
        <f>IF('Lineær programmering opg 4'!$M$5=0,"-",(-A1621+'Lineær programmering opg 4'!$M$5)/'Lineær programmering opg 4'!$K$5*-1)</f>
        <v>149.12399999999681</v>
      </c>
      <c r="F1621" s="167" t="str">
        <f>IF('Lineær programmering opg 4'!$E$6=0,"-",(-A1621+'Lineær programmering opg 4'!$M$6)/'Lineær programmering opg 4'!$K$6*-1)</f>
        <v>-</v>
      </c>
      <c r="G1621" s="167" t="str">
        <f>IF('Lineær programmering opg 4'!$D$7=0,"-",((-A1621+'Lineær programmering opg 4'!$M$7)/'Lineær programmering opg 4'!$K$7)*-1)</f>
        <v>-</v>
      </c>
      <c r="H1621" s="167" t="str">
        <f>IF('Lineær programmering opg 4'!$C$8=0,"-",((-A1621+'Lineær programmering opg 4'!$M$8)/'Lineær programmering opg 4'!$K$8)*-1)</f>
        <v>-</v>
      </c>
      <c r="I1621" s="167" t="str">
        <f>IF('Lineær programmering opg 4'!$D$8=0,"-",'Lineær programmering opg 4'!$G$8)</f>
        <v>-</v>
      </c>
      <c r="J1621" s="295">
        <f>A1621*'Lineær programmering opg 4'!$C$11+Datatabel!C1621*'Lineær programmering opg 4'!$D$11</f>
        <v>31766.39999999915</v>
      </c>
      <c r="K1621" s="9">
        <f t="shared" si="127"/>
        <v>0</v>
      </c>
      <c r="L1621" s="9">
        <f t="shared" si="128"/>
        <v>0</v>
      </c>
    </row>
    <row r="1622" spans="1:12" ht="15" x14ac:dyDescent="0.25">
      <c r="A1622" s="167">
        <f t="shared" si="126"/>
        <v>201.14400000000427</v>
      </c>
      <c r="B1622" s="325">
        <f t="shared" si="129"/>
        <v>0.83810000000001783</v>
      </c>
      <c r="C1622" s="167">
        <f t="shared" si="125"/>
        <v>77.711999999991463</v>
      </c>
      <c r="D1622" s="167">
        <f>IF('Lineær programmering opg 4'!$M$4=0,"-",(-A1622+'Lineær programmering opg 4'!$M$4)/'Lineær programmering opg 4'!$K$4*-1)</f>
        <v>77.711999999991463</v>
      </c>
      <c r="E1622" s="167">
        <f>IF('Lineær programmering opg 4'!$M$5=0,"-",(-A1622+'Lineær programmering opg 4'!$M$5)/'Lineær programmering opg 4'!$K$5*-1)</f>
        <v>149.14199999999681</v>
      </c>
      <c r="F1622" s="167" t="str">
        <f>IF('Lineær programmering opg 4'!$E$6=0,"-",(-A1622+'Lineær programmering opg 4'!$M$6)/'Lineær programmering opg 4'!$K$6*-1)</f>
        <v>-</v>
      </c>
      <c r="G1622" s="167" t="str">
        <f>IF('Lineær programmering opg 4'!$D$7=0,"-",((-A1622+'Lineær programmering opg 4'!$M$7)/'Lineær programmering opg 4'!$K$7)*-1)</f>
        <v>-</v>
      </c>
      <c r="H1622" s="167" t="str">
        <f>IF('Lineær programmering opg 4'!$C$8=0,"-",((-A1622+'Lineær programmering opg 4'!$M$8)/'Lineær programmering opg 4'!$K$8)*-1)</f>
        <v>-</v>
      </c>
      <c r="I1622" s="167" t="str">
        <f>IF('Lineær programmering opg 4'!$D$8=0,"-",'Lineær programmering opg 4'!$G$8)</f>
        <v>-</v>
      </c>
      <c r="J1622" s="295">
        <f>A1622*'Lineær programmering opg 4'!$C$11+Datatabel!C1622*'Lineær programmering opg 4'!$D$11</f>
        <v>31771.199999999146</v>
      </c>
      <c r="K1622" s="9">
        <f t="shared" si="127"/>
        <v>0</v>
      </c>
      <c r="L1622" s="9">
        <f t="shared" si="128"/>
        <v>0</v>
      </c>
    </row>
    <row r="1623" spans="1:12" ht="15" x14ac:dyDescent="0.25">
      <c r="A1623" s="167">
        <f t="shared" si="126"/>
        <v>201.12000000000427</v>
      </c>
      <c r="B1623" s="325">
        <f t="shared" si="129"/>
        <v>0.83800000000001784</v>
      </c>
      <c r="C1623" s="167">
        <f t="shared" si="125"/>
        <v>77.759999999991464</v>
      </c>
      <c r="D1623" s="167">
        <f>IF('Lineær programmering opg 4'!$M$4=0,"-",(-A1623+'Lineær programmering opg 4'!$M$4)/'Lineær programmering opg 4'!$K$4*-1)</f>
        <v>77.759999999991464</v>
      </c>
      <c r="E1623" s="167">
        <f>IF('Lineær programmering opg 4'!$M$5=0,"-",(-A1623+'Lineær programmering opg 4'!$M$5)/'Lineær programmering opg 4'!$K$5*-1)</f>
        <v>149.15999999999681</v>
      </c>
      <c r="F1623" s="167" t="str">
        <f>IF('Lineær programmering opg 4'!$E$6=0,"-",(-A1623+'Lineær programmering opg 4'!$M$6)/'Lineær programmering opg 4'!$K$6*-1)</f>
        <v>-</v>
      </c>
      <c r="G1623" s="167" t="str">
        <f>IF('Lineær programmering opg 4'!$D$7=0,"-",((-A1623+'Lineær programmering opg 4'!$M$7)/'Lineær programmering opg 4'!$K$7)*-1)</f>
        <v>-</v>
      </c>
      <c r="H1623" s="167" t="str">
        <f>IF('Lineær programmering opg 4'!$C$8=0,"-",((-A1623+'Lineær programmering opg 4'!$M$8)/'Lineær programmering opg 4'!$K$8)*-1)</f>
        <v>-</v>
      </c>
      <c r="I1623" s="167" t="str">
        <f>IF('Lineær programmering opg 4'!$D$8=0,"-",'Lineær programmering opg 4'!$G$8)</f>
        <v>-</v>
      </c>
      <c r="J1623" s="295">
        <f>A1623*'Lineær programmering opg 4'!$C$11+Datatabel!C1623*'Lineær programmering opg 4'!$D$11</f>
        <v>31775.999999999145</v>
      </c>
      <c r="K1623" s="9">
        <f t="shared" si="127"/>
        <v>0</v>
      </c>
      <c r="L1623" s="9">
        <f t="shared" si="128"/>
        <v>0</v>
      </c>
    </row>
    <row r="1624" spans="1:12" ht="15" x14ac:dyDescent="0.25">
      <c r="A1624" s="167">
        <f t="shared" si="126"/>
        <v>201.0960000000043</v>
      </c>
      <c r="B1624" s="325">
        <f t="shared" si="129"/>
        <v>0.83790000000001785</v>
      </c>
      <c r="C1624" s="167">
        <f t="shared" si="125"/>
        <v>77.807999999991409</v>
      </c>
      <c r="D1624" s="167">
        <f>IF('Lineær programmering opg 4'!$M$4=0,"-",(-A1624+'Lineær programmering opg 4'!$M$4)/'Lineær programmering opg 4'!$K$4*-1)</f>
        <v>77.807999999991409</v>
      </c>
      <c r="E1624" s="167">
        <f>IF('Lineær programmering opg 4'!$M$5=0,"-",(-A1624+'Lineær programmering opg 4'!$M$5)/'Lineær programmering opg 4'!$K$5*-1)</f>
        <v>149.17799999999679</v>
      </c>
      <c r="F1624" s="167" t="str">
        <f>IF('Lineær programmering opg 4'!$E$6=0,"-",(-A1624+'Lineær programmering opg 4'!$M$6)/'Lineær programmering opg 4'!$K$6*-1)</f>
        <v>-</v>
      </c>
      <c r="G1624" s="167" t="str">
        <f>IF('Lineær programmering opg 4'!$D$7=0,"-",((-A1624+'Lineær programmering opg 4'!$M$7)/'Lineær programmering opg 4'!$K$7)*-1)</f>
        <v>-</v>
      </c>
      <c r="H1624" s="167" t="str">
        <f>IF('Lineær programmering opg 4'!$C$8=0,"-",((-A1624+'Lineær programmering opg 4'!$M$8)/'Lineær programmering opg 4'!$K$8)*-1)</f>
        <v>-</v>
      </c>
      <c r="I1624" s="167" t="str">
        <f>IF('Lineær programmering opg 4'!$D$8=0,"-",'Lineær programmering opg 4'!$G$8)</f>
        <v>-</v>
      </c>
      <c r="J1624" s="295">
        <f>A1624*'Lineær programmering opg 4'!$C$11+Datatabel!C1624*'Lineær programmering opg 4'!$D$11</f>
        <v>31780.799999999137</v>
      </c>
      <c r="K1624" s="9">
        <f t="shared" si="127"/>
        <v>0</v>
      </c>
      <c r="L1624" s="9">
        <f t="shared" si="128"/>
        <v>0</v>
      </c>
    </row>
    <row r="1625" spans="1:12" ht="15" x14ac:dyDescent="0.25">
      <c r="A1625" s="167">
        <f t="shared" si="126"/>
        <v>201.07200000000429</v>
      </c>
      <c r="B1625" s="325">
        <f t="shared" si="129"/>
        <v>0.83780000000001786</v>
      </c>
      <c r="C1625" s="167">
        <f t="shared" si="125"/>
        <v>77.855999999991411</v>
      </c>
      <c r="D1625" s="167">
        <f>IF('Lineær programmering opg 4'!$M$4=0,"-",(-A1625+'Lineær programmering opg 4'!$M$4)/'Lineær programmering opg 4'!$K$4*-1)</f>
        <v>77.855999999991411</v>
      </c>
      <c r="E1625" s="167">
        <f>IF('Lineær programmering opg 4'!$M$5=0,"-",(-A1625+'Lineær programmering opg 4'!$M$5)/'Lineær programmering opg 4'!$K$5*-1)</f>
        <v>149.19599999999679</v>
      </c>
      <c r="F1625" s="167" t="str">
        <f>IF('Lineær programmering opg 4'!$E$6=0,"-",(-A1625+'Lineær programmering opg 4'!$M$6)/'Lineær programmering opg 4'!$K$6*-1)</f>
        <v>-</v>
      </c>
      <c r="G1625" s="167" t="str">
        <f>IF('Lineær programmering opg 4'!$D$7=0,"-",((-A1625+'Lineær programmering opg 4'!$M$7)/'Lineær programmering opg 4'!$K$7)*-1)</f>
        <v>-</v>
      </c>
      <c r="H1625" s="167" t="str">
        <f>IF('Lineær programmering opg 4'!$C$8=0,"-",((-A1625+'Lineær programmering opg 4'!$M$8)/'Lineær programmering opg 4'!$K$8)*-1)</f>
        <v>-</v>
      </c>
      <c r="I1625" s="167" t="str">
        <f>IF('Lineær programmering opg 4'!$D$8=0,"-",'Lineær programmering opg 4'!$G$8)</f>
        <v>-</v>
      </c>
      <c r="J1625" s="295">
        <f>A1625*'Lineær programmering opg 4'!$C$11+Datatabel!C1625*'Lineær programmering opg 4'!$D$11</f>
        <v>31785.59999999914</v>
      </c>
      <c r="K1625" s="9">
        <f t="shared" si="127"/>
        <v>0</v>
      </c>
      <c r="L1625" s="9">
        <f t="shared" si="128"/>
        <v>0</v>
      </c>
    </row>
    <row r="1626" spans="1:12" ht="15" x14ac:dyDescent="0.25">
      <c r="A1626" s="167">
        <f t="shared" si="126"/>
        <v>201.04800000000429</v>
      </c>
      <c r="B1626" s="325">
        <f t="shared" si="129"/>
        <v>0.83770000000001787</v>
      </c>
      <c r="C1626" s="167">
        <f t="shared" si="125"/>
        <v>77.903999999991413</v>
      </c>
      <c r="D1626" s="167">
        <f>IF('Lineær programmering opg 4'!$M$4=0,"-",(-A1626+'Lineær programmering opg 4'!$M$4)/'Lineær programmering opg 4'!$K$4*-1)</f>
        <v>77.903999999991413</v>
      </c>
      <c r="E1626" s="167">
        <f>IF('Lineær programmering opg 4'!$M$5=0,"-",(-A1626+'Lineær programmering opg 4'!$M$5)/'Lineær programmering opg 4'!$K$5*-1)</f>
        <v>149.21399999999679</v>
      </c>
      <c r="F1626" s="167" t="str">
        <f>IF('Lineær programmering opg 4'!$E$6=0,"-",(-A1626+'Lineær programmering opg 4'!$M$6)/'Lineær programmering opg 4'!$K$6*-1)</f>
        <v>-</v>
      </c>
      <c r="G1626" s="167" t="str">
        <f>IF('Lineær programmering opg 4'!$D$7=0,"-",((-A1626+'Lineær programmering opg 4'!$M$7)/'Lineær programmering opg 4'!$K$7)*-1)</f>
        <v>-</v>
      </c>
      <c r="H1626" s="167" t="str">
        <f>IF('Lineær programmering opg 4'!$C$8=0,"-",((-A1626+'Lineær programmering opg 4'!$M$8)/'Lineær programmering opg 4'!$K$8)*-1)</f>
        <v>-</v>
      </c>
      <c r="I1626" s="167" t="str">
        <f>IF('Lineær programmering opg 4'!$D$8=0,"-",'Lineær programmering opg 4'!$G$8)</f>
        <v>-</v>
      </c>
      <c r="J1626" s="295">
        <f>A1626*'Lineær programmering opg 4'!$C$11+Datatabel!C1626*'Lineær programmering opg 4'!$D$11</f>
        <v>31790.399999999143</v>
      </c>
      <c r="K1626" s="9">
        <f t="shared" si="127"/>
        <v>0</v>
      </c>
      <c r="L1626" s="9">
        <f t="shared" si="128"/>
        <v>0</v>
      </c>
    </row>
    <row r="1627" spans="1:12" ht="15" x14ac:dyDescent="0.25">
      <c r="A1627" s="167">
        <f t="shared" si="126"/>
        <v>201.02400000000429</v>
      </c>
      <c r="B1627" s="325">
        <f t="shared" si="129"/>
        <v>0.83760000000001789</v>
      </c>
      <c r="C1627" s="167">
        <f t="shared" si="125"/>
        <v>77.951999999991415</v>
      </c>
      <c r="D1627" s="167">
        <f>IF('Lineær programmering opg 4'!$M$4=0,"-",(-A1627+'Lineær programmering opg 4'!$M$4)/'Lineær programmering opg 4'!$K$4*-1)</f>
        <v>77.951999999991415</v>
      </c>
      <c r="E1627" s="167">
        <f>IF('Lineær programmering opg 4'!$M$5=0,"-",(-A1627+'Lineær programmering opg 4'!$M$5)/'Lineær programmering opg 4'!$K$5*-1)</f>
        <v>149.23199999999679</v>
      </c>
      <c r="F1627" s="167" t="str">
        <f>IF('Lineær programmering opg 4'!$E$6=0,"-",(-A1627+'Lineær programmering opg 4'!$M$6)/'Lineær programmering opg 4'!$K$6*-1)</f>
        <v>-</v>
      </c>
      <c r="G1627" s="167" t="str">
        <f>IF('Lineær programmering opg 4'!$D$7=0,"-",((-A1627+'Lineær programmering opg 4'!$M$7)/'Lineær programmering opg 4'!$K$7)*-1)</f>
        <v>-</v>
      </c>
      <c r="H1627" s="167" t="str">
        <f>IF('Lineær programmering opg 4'!$C$8=0,"-",((-A1627+'Lineær programmering opg 4'!$M$8)/'Lineær programmering opg 4'!$K$8)*-1)</f>
        <v>-</v>
      </c>
      <c r="I1627" s="167" t="str">
        <f>IF('Lineær programmering opg 4'!$D$8=0,"-",'Lineær programmering opg 4'!$G$8)</f>
        <v>-</v>
      </c>
      <c r="J1627" s="295">
        <f>A1627*'Lineær programmering opg 4'!$C$11+Datatabel!C1627*'Lineær programmering opg 4'!$D$11</f>
        <v>31795.199999999142</v>
      </c>
      <c r="K1627" s="9">
        <f t="shared" si="127"/>
        <v>0</v>
      </c>
      <c r="L1627" s="9">
        <f t="shared" si="128"/>
        <v>0</v>
      </c>
    </row>
    <row r="1628" spans="1:12" ht="15" x14ac:dyDescent="0.25">
      <c r="A1628" s="167">
        <f t="shared" si="126"/>
        <v>201.00000000000429</v>
      </c>
      <c r="B1628" s="325">
        <f t="shared" si="129"/>
        <v>0.8375000000000179</v>
      </c>
      <c r="C1628" s="167">
        <f t="shared" si="125"/>
        <v>77.999999999991417</v>
      </c>
      <c r="D1628" s="167">
        <f>IF('Lineær programmering opg 4'!$M$4=0,"-",(-A1628+'Lineær programmering opg 4'!$M$4)/'Lineær programmering opg 4'!$K$4*-1)</f>
        <v>77.999999999991417</v>
      </c>
      <c r="E1628" s="167">
        <f>IF('Lineær programmering opg 4'!$M$5=0,"-",(-A1628+'Lineær programmering opg 4'!$M$5)/'Lineær programmering opg 4'!$K$5*-1)</f>
        <v>149.24999999999679</v>
      </c>
      <c r="F1628" s="167" t="str">
        <f>IF('Lineær programmering opg 4'!$E$6=0,"-",(-A1628+'Lineær programmering opg 4'!$M$6)/'Lineær programmering opg 4'!$K$6*-1)</f>
        <v>-</v>
      </c>
      <c r="G1628" s="167" t="str">
        <f>IF('Lineær programmering opg 4'!$D$7=0,"-",((-A1628+'Lineær programmering opg 4'!$M$7)/'Lineær programmering opg 4'!$K$7)*-1)</f>
        <v>-</v>
      </c>
      <c r="H1628" s="167" t="str">
        <f>IF('Lineær programmering opg 4'!$C$8=0,"-",((-A1628+'Lineær programmering opg 4'!$M$8)/'Lineær programmering opg 4'!$K$8)*-1)</f>
        <v>-</v>
      </c>
      <c r="I1628" s="167" t="str">
        <f>IF('Lineær programmering opg 4'!$D$8=0,"-",'Lineær programmering opg 4'!$G$8)</f>
        <v>-</v>
      </c>
      <c r="J1628" s="295">
        <f>A1628*'Lineær programmering opg 4'!$C$11+Datatabel!C1628*'Lineær programmering opg 4'!$D$11</f>
        <v>31799.999999999141</v>
      </c>
      <c r="K1628" s="9">
        <f t="shared" si="127"/>
        <v>0</v>
      </c>
      <c r="L1628" s="9">
        <f t="shared" si="128"/>
        <v>0</v>
      </c>
    </row>
    <row r="1629" spans="1:12" ht="15" x14ac:dyDescent="0.25">
      <c r="A1629" s="167">
        <f t="shared" si="126"/>
        <v>200.97600000000429</v>
      </c>
      <c r="B1629" s="325">
        <f t="shared" si="129"/>
        <v>0.83740000000001791</v>
      </c>
      <c r="C1629" s="167">
        <f t="shared" si="125"/>
        <v>78.047999999991418</v>
      </c>
      <c r="D1629" s="167">
        <f>IF('Lineær programmering opg 4'!$M$4=0,"-",(-A1629+'Lineær programmering opg 4'!$M$4)/'Lineær programmering opg 4'!$K$4*-1)</f>
        <v>78.047999999991418</v>
      </c>
      <c r="E1629" s="167">
        <f>IF('Lineær programmering opg 4'!$M$5=0,"-",(-A1629+'Lineær programmering opg 4'!$M$5)/'Lineær programmering opg 4'!$K$5*-1)</f>
        <v>149.26799999999679</v>
      </c>
      <c r="F1629" s="167" t="str">
        <f>IF('Lineær programmering opg 4'!$E$6=0,"-",(-A1629+'Lineær programmering opg 4'!$M$6)/'Lineær programmering opg 4'!$K$6*-1)</f>
        <v>-</v>
      </c>
      <c r="G1629" s="167" t="str">
        <f>IF('Lineær programmering opg 4'!$D$7=0,"-",((-A1629+'Lineær programmering opg 4'!$M$7)/'Lineær programmering opg 4'!$K$7)*-1)</f>
        <v>-</v>
      </c>
      <c r="H1629" s="167" t="str">
        <f>IF('Lineær programmering opg 4'!$C$8=0,"-",((-A1629+'Lineær programmering opg 4'!$M$8)/'Lineær programmering opg 4'!$K$8)*-1)</f>
        <v>-</v>
      </c>
      <c r="I1629" s="167" t="str">
        <f>IF('Lineær programmering opg 4'!$D$8=0,"-",'Lineær programmering opg 4'!$G$8)</f>
        <v>-</v>
      </c>
      <c r="J1629" s="295">
        <f>A1629*'Lineær programmering opg 4'!$C$11+Datatabel!C1629*'Lineær programmering opg 4'!$D$11</f>
        <v>31804.799999999141</v>
      </c>
      <c r="K1629" s="9">
        <f t="shared" si="127"/>
        <v>0</v>
      </c>
      <c r="L1629" s="9">
        <f t="shared" si="128"/>
        <v>0</v>
      </c>
    </row>
    <row r="1630" spans="1:12" ht="15" x14ac:dyDescent="0.25">
      <c r="A1630" s="167">
        <f t="shared" si="126"/>
        <v>200.95200000000429</v>
      </c>
      <c r="B1630" s="325">
        <f t="shared" si="129"/>
        <v>0.83730000000001792</v>
      </c>
      <c r="C1630" s="167">
        <f t="shared" si="125"/>
        <v>78.09599999999142</v>
      </c>
      <c r="D1630" s="167">
        <f>IF('Lineær programmering opg 4'!$M$4=0,"-",(-A1630+'Lineær programmering opg 4'!$M$4)/'Lineær programmering opg 4'!$K$4*-1)</f>
        <v>78.09599999999142</v>
      </c>
      <c r="E1630" s="167">
        <f>IF('Lineær programmering opg 4'!$M$5=0,"-",(-A1630+'Lineær programmering opg 4'!$M$5)/'Lineær programmering opg 4'!$K$5*-1)</f>
        <v>149.28599999999679</v>
      </c>
      <c r="F1630" s="167" t="str">
        <f>IF('Lineær programmering opg 4'!$E$6=0,"-",(-A1630+'Lineær programmering opg 4'!$M$6)/'Lineær programmering opg 4'!$K$6*-1)</f>
        <v>-</v>
      </c>
      <c r="G1630" s="167" t="str">
        <f>IF('Lineær programmering opg 4'!$D$7=0,"-",((-A1630+'Lineær programmering opg 4'!$M$7)/'Lineær programmering opg 4'!$K$7)*-1)</f>
        <v>-</v>
      </c>
      <c r="H1630" s="167" t="str">
        <f>IF('Lineær programmering opg 4'!$C$8=0,"-",((-A1630+'Lineær programmering opg 4'!$M$8)/'Lineær programmering opg 4'!$K$8)*-1)</f>
        <v>-</v>
      </c>
      <c r="I1630" s="167" t="str">
        <f>IF('Lineær programmering opg 4'!$D$8=0,"-",'Lineær programmering opg 4'!$G$8)</f>
        <v>-</v>
      </c>
      <c r="J1630" s="295">
        <f>A1630*'Lineær programmering opg 4'!$C$11+Datatabel!C1630*'Lineær programmering opg 4'!$D$11</f>
        <v>31809.599999999144</v>
      </c>
      <c r="K1630" s="9">
        <f t="shared" si="127"/>
        <v>0</v>
      </c>
      <c r="L1630" s="9">
        <f t="shared" si="128"/>
        <v>0</v>
      </c>
    </row>
    <row r="1631" spans="1:12" ht="15" x14ac:dyDescent="0.25">
      <c r="A1631" s="167">
        <f t="shared" si="126"/>
        <v>200.92800000000432</v>
      </c>
      <c r="B1631" s="325">
        <f t="shared" si="129"/>
        <v>0.83720000000001793</v>
      </c>
      <c r="C1631" s="167">
        <f t="shared" si="125"/>
        <v>78.143999999991365</v>
      </c>
      <c r="D1631" s="167">
        <f>IF('Lineær programmering opg 4'!$M$4=0,"-",(-A1631+'Lineær programmering opg 4'!$M$4)/'Lineær programmering opg 4'!$K$4*-1)</f>
        <v>78.143999999991365</v>
      </c>
      <c r="E1631" s="167">
        <f>IF('Lineær programmering opg 4'!$M$5=0,"-",(-A1631+'Lineær programmering opg 4'!$M$5)/'Lineær programmering opg 4'!$K$5*-1)</f>
        <v>149.30399999999676</v>
      </c>
      <c r="F1631" s="167" t="str">
        <f>IF('Lineær programmering opg 4'!$E$6=0,"-",(-A1631+'Lineær programmering opg 4'!$M$6)/'Lineær programmering opg 4'!$K$6*-1)</f>
        <v>-</v>
      </c>
      <c r="G1631" s="167" t="str">
        <f>IF('Lineær programmering opg 4'!$D$7=0,"-",((-A1631+'Lineær programmering opg 4'!$M$7)/'Lineær programmering opg 4'!$K$7)*-1)</f>
        <v>-</v>
      </c>
      <c r="H1631" s="167" t="str">
        <f>IF('Lineær programmering opg 4'!$C$8=0,"-",((-A1631+'Lineær programmering opg 4'!$M$8)/'Lineær programmering opg 4'!$K$8)*-1)</f>
        <v>-</v>
      </c>
      <c r="I1631" s="167" t="str">
        <f>IF('Lineær programmering opg 4'!$D$8=0,"-",'Lineær programmering opg 4'!$G$8)</f>
        <v>-</v>
      </c>
      <c r="J1631" s="295">
        <f>A1631*'Lineær programmering opg 4'!$C$11+Datatabel!C1631*'Lineær programmering opg 4'!$D$11</f>
        <v>31814.399999999136</v>
      </c>
      <c r="K1631" s="9">
        <f t="shared" si="127"/>
        <v>0</v>
      </c>
      <c r="L1631" s="9">
        <f t="shared" si="128"/>
        <v>0</v>
      </c>
    </row>
    <row r="1632" spans="1:12" ht="15" x14ac:dyDescent="0.25">
      <c r="A1632" s="167">
        <f t="shared" si="126"/>
        <v>200.90400000000432</v>
      </c>
      <c r="B1632" s="325">
        <f t="shared" si="129"/>
        <v>0.83710000000001794</v>
      </c>
      <c r="C1632" s="167">
        <f t="shared" si="125"/>
        <v>78.191999999991367</v>
      </c>
      <c r="D1632" s="167">
        <f>IF('Lineær programmering opg 4'!$M$4=0,"-",(-A1632+'Lineær programmering opg 4'!$M$4)/'Lineær programmering opg 4'!$K$4*-1)</f>
        <v>78.191999999991367</v>
      </c>
      <c r="E1632" s="167">
        <f>IF('Lineær programmering opg 4'!$M$5=0,"-",(-A1632+'Lineær programmering opg 4'!$M$5)/'Lineær programmering opg 4'!$K$5*-1)</f>
        <v>149.32199999999676</v>
      </c>
      <c r="F1632" s="167" t="str">
        <f>IF('Lineær programmering opg 4'!$E$6=0,"-",(-A1632+'Lineær programmering opg 4'!$M$6)/'Lineær programmering opg 4'!$K$6*-1)</f>
        <v>-</v>
      </c>
      <c r="G1632" s="167" t="str">
        <f>IF('Lineær programmering opg 4'!$D$7=0,"-",((-A1632+'Lineær programmering opg 4'!$M$7)/'Lineær programmering opg 4'!$K$7)*-1)</f>
        <v>-</v>
      </c>
      <c r="H1632" s="167" t="str">
        <f>IF('Lineær programmering opg 4'!$C$8=0,"-",((-A1632+'Lineær programmering opg 4'!$M$8)/'Lineær programmering opg 4'!$K$8)*-1)</f>
        <v>-</v>
      </c>
      <c r="I1632" s="167" t="str">
        <f>IF('Lineær programmering opg 4'!$D$8=0,"-",'Lineær programmering opg 4'!$G$8)</f>
        <v>-</v>
      </c>
      <c r="J1632" s="295">
        <f>A1632*'Lineær programmering opg 4'!$C$11+Datatabel!C1632*'Lineær programmering opg 4'!$D$11</f>
        <v>31819.199999999135</v>
      </c>
      <c r="K1632" s="9">
        <f t="shared" si="127"/>
        <v>0</v>
      </c>
      <c r="L1632" s="9">
        <f t="shared" si="128"/>
        <v>0</v>
      </c>
    </row>
    <row r="1633" spans="1:12" ht="15" x14ac:dyDescent="0.25">
      <c r="A1633" s="167">
        <f t="shared" si="126"/>
        <v>200.88000000000432</v>
      </c>
      <c r="B1633" s="325">
        <f t="shared" si="129"/>
        <v>0.83700000000001795</v>
      </c>
      <c r="C1633" s="167">
        <f t="shared" si="125"/>
        <v>78.239999999991369</v>
      </c>
      <c r="D1633" s="167">
        <f>IF('Lineær programmering opg 4'!$M$4=0,"-",(-A1633+'Lineær programmering opg 4'!$M$4)/'Lineær programmering opg 4'!$K$4*-1)</f>
        <v>78.239999999991369</v>
      </c>
      <c r="E1633" s="167">
        <f>IF('Lineær programmering opg 4'!$M$5=0,"-",(-A1633+'Lineær programmering opg 4'!$M$5)/'Lineær programmering opg 4'!$K$5*-1)</f>
        <v>149.33999999999676</v>
      </c>
      <c r="F1633" s="167" t="str">
        <f>IF('Lineær programmering opg 4'!$E$6=0,"-",(-A1633+'Lineær programmering opg 4'!$M$6)/'Lineær programmering opg 4'!$K$6*-1)</f>
        <v>-</v>
      </c>
      <c r="G1633" s="167" t="str">
        <f>IF('Lineær programmering opg 4'!$D$7=0,"-",((-A1633+'Lineær programmering opg 4'!$M$7)/'Lineær programmering opg 4'!$K$7)*-1)</f>
        <v>-</v>
      </c>
      <c r="H1633" s="167" t="str">
        <f>IF('Lineær programmering opg 4'!$C$8=0,"-",((-A1633+'Lineær programmering opg 4'!$M$8)/'Lineær programmering opg 4'!$K$8)*-1)</f>
        <v>-</v>
      </c>
      <c r="I1633" s="167" t="str">
        <f>IF('Lineær programmering opg 4'!$D$8=0,"-",'Lineær programmering opg 4'!$G$8)</f>
        <v>-</v>
      </c>
      <c r="J1633" s="295">
        <f>A1633*'Lineær programmering opg 4'!$C$11+Datatabel!C1633*'Lineær programmering opg 4'!$D$11</f>
        <v>31823.999999999138</v>
      </c>
      <c r="K1633" s="9">
        <f t="shared" si="127"/>
        <v>0</v>
      </c>
      <c r="L1633" s="9">
        <f t="shared" si="128"/>
        <v>0</v>
      </c>
    </row>
    <row r="1634" spans="1:12" ht="15" x14ac:dyDescent="0.25">
      <c r="A1634" s="167">
        <f t="shared" si="126"/>
        <v>200.85600000000431</v>
      </c>
      <c r="B1634" s="325">
        <f t="shared" si="129"/>
        <v>0.83690000000001796</v>
      </c>
      <c r="C1634" s="167">
        <f t="shared" si="125"/>
        <v>78.287999999991371</v>
      </c>
      <c r="D1634" s="167">
        <f>IF('Lineær programmering opg 4'!$M$4=0,"-",(-A1634+'Lineær programmering opg 4'!$M$4)/'Lineær programmering opg 4'!$K$4*-1)</f>
        <v>78.287999999991371</v>
      </c>
      <c r="E1634" s="167">
        <f>IF('Lineær programmering opg 4'!$M$5=0,"-",(-A1634+'Lineær programmering opg 4'!$M$5)/'Lineær programmering opg 4'!$K$5*-1)</f>
        <v>149.35799999999676</v>
      </c>
      <c r="F1634" s="167" t="str">
        <f>IF('Lineær programmering opg 4'!$E$6=0,"-",(-A1634+'Lineær programmering opg 4'!$M$6)/'Lineær programmering opg 4'!$K$6*-1)</f>
        <v>-</v>
      </c>
      <c r="G1634" s="167" t="str">
        <f>IF('Lineær programmering opg 4'!$D$7=0,"-",((-A1634+'Lineær programmering opg 4'!$M$7)/'Lineær programmering opg 4'!$K$7)*-1)</f>
        <v>-</v>
      </c>
      <c r="H1634" s="167" t="str">
        <f>IF('Lineær programmering opg 4'!$C$8=0,"-",((-A1634+'Lineær programmering opg 4'!$M$8)/'Lineær programmering opg 4'!$K$8)*-1)</f>
        <v>-</v>
      </c>
      <c r="I1634" s="167" t="str">
        <f>IF('Lineær programmering opg 4'!$D$8=0,"-",'Lineær programmering opg 4'!$G$8)</f>
        <v>-</v>
      </c>
      <c r="J1634" s="295">
        <f>A1634*'Lineær programmering opg 4'!$C$11+Datatabel!C1634*'Lineær programmering opg 4'!$D$11</f>
        <v>31828.799999999137</v>
      </c>
      <c r="K1634" s="9">
        <f t="shared" si="127"/>
        <v>0</v>
      </c>
      <c r="L1634" s="9">
        <f t="shared" si="128"/>
        <v>0</v>
      </c>
    </row>
    <row r="1635" spans="1:12" ht="15" x14ac:dyDescent="0.25">
      <c r="A1635" s="167">
        <f t="shared" si="126"/>
        <v>200.83200000000431</v>
      </c>
      <c r="B1635" s="325">
        <f t="shared" si="129"/>
        <v>0.83680000000001797</v>
      </c>
      <c r="C1635" s="167">
        <f t="shared" si="125"/>
        <v>78.335999999991373</v>
      </c>
      <c r="D1635" s="167">
        <f>IF('Lineær programmering opg 4'!$M$4=0,"-",(-A1635+'Lineær programmering opg 4'!$M$4)/'Lineær programmering opg 4'!$K$4*-1)</f>
        <v>78.335999999991373</v>
      </c>
      <c r="E1635" s="167">
        <f>IF('Lineær programmering opg 4'!$M$5=0,"-",(-A1635+'Lineær programmering opg 4'!$M$5)/'Lineær programmering opg 4'!$K$5*-1)</f>
        <v>149.37599999999676</v>
      </c>
      <c r="F1635" s="167" t="str">
        <f>IF('Lineær programmering opg 4'!$E$6=0,"-",(-A1635+'Lineær programmering opg 4'!$M$6)/'Lineær programmering opg 4'!$K$6*-1)</f>
        <v>-</v>
      </c>
      <c r="G1635" s="167" t="str">
        <f>IF('Lineær programmering opg 4'!$D$7=0,"-",((-A1635+'Lineær programmering opg 4'!$M$7)/'Lineær programmering opg 4'!$K$7)*-1)</f>
        <v>-</v>
      </c>
      <c r="H1635" s="167" t="str">
        <f>IF('Lineær programmering opg 4'!$C$8=0,"-",((-A1635+'Lineær programmering opg 4'!$M$8)/'Lineær programmering opg 4'!$K$8)*-1)</f>
        <v>-</v>
      </c>
      <c r="I1635" s="167" t="str">
        <f>IF('Lineær programmering opg 4'!$D$8=0,"-",'Lineær programmering opg 4'!$G$8)</f>
        <v>-</v>
      </c>
      <c r="J1635" s="295">
        <f>A1635*'Lineær programmering opg 4'!$C$11+Datatabel!C1635*'Lineær programmering opg 4'!$D$11</f>
        <v>31833.599999999136</v>
      </c>
      <c r="K1635" s="9">
        <f t="shared" si="127"/>
        <v>0</v>
      </c>
      <c r="L1635" s="9">
        <f t="shared" si="128"/>
        <v>0</v>
      </c>
    </row>
    <row r="1636" spans="1:12" ht="15" x14ac:dyDescent="0.25">
      <c r="A1636" s="167">
        <f t="shared" si="126"/>
        <v>200.80800000000431</v>
      </c>
      <c r="B1636" s="325">
        <f t="shared" si="129"/>
        <v>0.83670000000001798</v>
      </c>
      <c r="C1636" s="167">
        <f t="shared" si="125"/>
        <v>78.383999999991374</v>
      </c>
      <c r="D1636" s="167">
        <f>IF('Lineær programmering opg 4'!$M$4=0,"-",(-A1636+'Lineær programmering opg 4'!$M$4)/'Lineær programmering opg 4'!$K$4*-1)</f>
        <v>78.383999999991374</v>
      </c>
      <c r="E1636" s="167">
        <f>IF('Lineær programmering opg 4'!$M$5=0,"-",(-A1636+'Lineær programmering opg 4'!$M$5)/'Lineær programmering opg 4'!$K$5*-1)</f>
        <v>149.39399999999677</v>
      </c>
      <c r="F1636" s="167" t="str">
        <f>IF('Lineær programmering opg 4'!$E$6=0,"-",(-A1636+'Lineær programmering opg 4'!$M$6)/'Lineær programmering opg 4'!$K$6*-1)</f>
        <v>-</v>
      </c>
      <c r="G1636" s="167" t="str">
        <f>IF('Lineær programmering opg 4'!$D$7=0,"-",((-A1636+'Lineær programmering opg 4'!$M$7)/'Lineær programmering opg 4'!$K$7)*-1)</f>
        <v>-</v>
      </c>
      <c r="H1636" s="167" t="str">
        <f>IF('Lineær programmering opg 4'!$C$8=0,"-",((-A1636+'Lineær programmering opg 4'!$M$8)/'Lineær programmering opg 4'!$K$8)*-1)</f>
        <v>-</v>
      </c>
      <c r="I1636" s="167" t="str">
        <f>IF('Lineær programmering opg 4'!$D$8=0,"-",'Lineær programmering opg 4'!$G$8)</f>
        <v>-</v>
      </c>
      <c r="J1636" s="295">
        <f>A1636*'Lineær programmering opg 4'!$C$11+Datatabel!C1636*'Lineær programmering opg 4'!$D$11</f>
        <v>31838.399999999139</v>
      </c>
      <c r="K1636" s="9">
        <f t="shared" si="127"/>
        <v>0</v>
      </c>
      <c r="L1636" s="9">
        <f t="shared" si="128"/>
        <v>0</v>
      </c>
    </row>
    <row r="1637" spans="1:12" ht="15" x14ac:dyDescent="0.25">
      <c r="A1637" s="167">
        <f t="shared" si="126"/>
        <v>200.78400000000431</v>
      </c>
      <c r="B1637" s="325">
        <f t="shared" si="129"/>
        <v>0.836600000000018</v>
      </c>
      <c r="C1637" s="167">
        <f t="shared" si="125"/>
        <v>78.431999999991376</v>
      </c>
      <c r="D1637" s="167">
        <f>IF('Lineær programmering opg 4'!$M$4=0,"-",(-A1637+'Lineær programmering opg 4'!$M$4)/'Lineær programmering opg 4'!$K$4*-1)</f>
        <v>78.431999999991376</v>
      </c>
      <c r="E1637" s="167">
        <f>IF('Lineær programmering opg 4'!$M$5=0,"-",(-A1637+'Lineær programmering opg 4'!$M$5)/'Lineær programmering opg 4'!$K$5*-1)</f>
        <v>149.41199999999677</v>
      </c>
      <c r="F1637" s="167" t="str">
        <f>IF('Lineær programmering opg 4'!$E$6=0,"-",(-A1637+'Lineær programmering opg 4'!$M$6)/'Lineær programmering opg 4'!$K$6*-1)</f>
        <v>-</v>
      </c>
      <c r="G1637" s="167" t="str">
        <f>IF('Lineær programmering opg 4'!$D$7=0,"-",((-A1637+'Lineær programmering opg 4'!$M$7)/'Lineær programmering opg 4'!$K$7)*-1)</f>
        <v>-</v>
      </c>
      <c r="H1637" s="167" t="str">
        <f>IF('Lineær programmering opg 4'!$C$8=0,"-",((-A1637+'Lineær programmering opg 4'!$M$8)/'Lineær programmering opg 4'!$K$8)*-1)</f>
        <v>-</v>
      </c>
      <c r="I1637" s="167" t="str">
        <f>IF('Lineær programmering opg 4'!$D$8=0,"-",'Lineær programmering opg 4'!$G$8)</f>
        <v>-</v>
      </c>
      <c r="J1637" s="295">
        <f>A1637*'Lineær programmering opg 4'!$C$11+Datatabel!C1637*'Lineær programmering opg 4'!$D$11</f>
        <v>31843.199999999139</v>
      </c>
      <c r="K1637" s="9">
        <f t="shared" si="127"/>
        <v>0</v>
      </c>
      <c r="L1637" s="9">
        <f t="shared" si="128"/>
        <v>0</v>
      </c>
    </row>
    <row r="1638" spans="1:12" ht="15" x14ac:dyDescent="0.25">
      <c r="A1638" s="167">
        <f t="shared" si="126"/>
        <v>200.76000000000431</v>
      </c>
      <c r="B1638" s="325">
        <f t="shared" si="129"/>
        <v>0.83650000000001801</v>
      </c>
      <c r="C1638" s="167">
        <f t="shared" si="125"/>
        <v>78.479999999991378</v>
      </c>
      <c r="D1638" s="167">
        <f>IF('Lineær programmering opg 4'!$M$4=0,"-",(-A1638+'Lineær programmering opg 4'!$M$4)/'Lineær programmering opg 4'!$K$4*-1)</f>
        <v>78.479999999991378</v>
      </c>
      <c r="E1638" s="167">
        <f>IF('Lineær programmering opg 4'!$M$5=0,"-",(-A1638+'Lineær programmering opg 4'!$M$5)/'Lineær programmering opg 4'!$K$5*-1)</f>
        <v>149.42999999999677</v>
      </c>
      <c r="F1638" s="167" t="str">
        <f>IF('Lineær programmering opg 4'!$E$6=0,"-",(-A1638+'Lineær programmering opg 4'!$M$6)/'Lineær programmering opg 4'!$K$6*-1)</f>
        <v>-</v>
      </c>
      <c r="G1638" s="167" t="str">
        <f>IF('Lineær programmering opg 4'!$D$7=0,"-",((-A1638+'Lineær programmering opg 4'!$M$7)/'Lineær programmering opg 4'!$K$7)*-1)</f>
        <v>-</v>
      </c>
      <c r="H1638" s="167" t="str">
        <f>IF('Lineær programmering opg 4'!$C$8=0,"-",((-A1638+'Lineær programmering opg 4'!$M$8)/'Lineær programmering opg 4'!$K$8)*-1)</f>
        <v>-</v>
      </c>
      <c r="I1638" s="167" t="str">
        <f>IF('Lineær programmering opg 4'!$D$8=0,"-",'Lineær programmering opg 4'!$G$8)</f>
        <v>-</v>
      </c>
      <c r="J1638" s="295">
        <f>A1638*'Lineær programmering opg 4'!$C$11+Datatabel!C1638*'Lineær programmering opg 4'!$D$11</f>
        <v>31847.999999999134</v>
      </c>
      <c r="K1638" s="9">
        <f t="shared" si="127"/>
        <v>0</v>
      </c>
      <c r="L1638" s="9">
        <f t="shared" si="128"/>
        <v>0</v>
      </c>
    </row>
    <row r="1639" spans="1:12" ht="15" x14ac:dyDescent="0.25">
      <c r="A1639" s="167">
        <f t="shared" si="126"/>
        <v>200.73600000000431</v>
      </c>
      <c r="B1639" s="325">
        <f t="shared" si="129"/>
        <v>0.83640000000001802</v>
      </c>
      <c r="C1639" s="167">
        <f t="shared" si="125"/>
        <v>78.52799999999138</v>
      </c>
      <c r="D1639" s="167">
        <f>IF('Lineær programmering opg 4'!$M$4=0,"-",(-A1639+'Lineær programmering opg 4'!$M$4)/'Lineær programmering opg 4'!$K$4*-1)</f>
        <v>78.52799999999138</v>
      </c>
      <c r="E1639" s="167">
        <f>IF('Lineær programmering opg 4'!$M$5=0,"-",(-A1639+'Lineær programmering opg 4'!$M$5)/'Lineær programmering opg 4'!$K$5*-1)</f>
        <v>149.44799999999677</v>
      </c>
      <c r="F1639" s="167" t="str">
        <f>IF('Lineær programmering opg 4'!$E$6=0,"-",(-A1639+'Lineær programmering opg 4'!$M$6)/'Lineær programmering opg 4'!$K$6*-1)</f>
        <v>-</v>
      </c>
      <c r="G1639" s="167" t="str">
        <f>IF('Lineær programmering opg 4'!$D$7=0,"-",((-A1639+'Lineær programmering opg 4'!$M$7)/'Lineær programmering opg 4'!$K$7)*-1)</f>
        <v>-</v>
      </c>
      <c r="H1639" s="167" t="str">
        <f>IF('Lineær programmering opg 4'!$C$8=0,"-",((-A1639+'Lineær programmering opg 4'!$M$8)/'Lineær programmering opg 4'!$K$8)*-1)</f>
        <v>-</v>
      </c>
      <c r="I1639" s="167" t="str">
        <f>IF('Lineær programmering opg 4'!$D$8=0,"-",'Lineær programmering opg 4'!$G$8)</f>
        <v>-</v>
      </c>
      <c r="J1639" s="295">
        <f>A1639*'Lineær programmering opg 4'!$C$11+Datatabel!C1639*'Lineær programmering opg 4'!$D$11</f>
        <v>31852.799999999137</v>
      </c>
      <c r="K1639" s="9">
        <f t="shared" si="127"/>
        <v>0</v>
      </c>
      <c r="L1639" s="9">
        <f t="shared" si="128"/>
        <v>0</v>
      </c>
    </row>
    <row r="1640" spans="1:12" ht="15" x14ac:dyDescent="0.25">
      <c r="A1640" s="167">
        <f t="shared" si="126"/>
        <v>200.71200000000434</v>
      </c>
      <c r="B1640" s="325">
        <f t="shared" si="129"/>
        <v>0.83630000000001803</v>
      </c>
      <c r="C1640" s="167">
        <f t="shared" si="125"/>
        <v>78.575999999991325</v>
      </c>
      <c r="D1640" s="167">
        <f>IF('Lineær programmering opg 4'!$M$4=0,"-",(-A1640+'Lineær programmering opg 4'!$M$4)/'Lineær programmering opg 4'!$K$4*-1)</f>
        <v>78.575999999991325</v>
      </c>
      <c r="E1640" s="167">
        <f>IF('Lineær programmering opg 4'!$M$5=0,"-",(-A1640+'Lineær programmering opg 4'!$M$5)/'Lineær programmering opg 4'!$K$5*-1)</f>
        <v>149.46599999999677</v>
      </c>
      <c r="F1640" s="167" t="str">
        <f>IF('Lineær programmering opg 4'!$E$6=0,"-",(-A1640+'Lineær programmering opg 4'!$M$6)/'Lineær programmering opg 4'!$K$6*-1)</f>
        <v>-</v>
      </c>
      <c r="G1640" s="167" t="str">
        <f>IF('Lineær programmering opg 4'!$D$7=0,"-",((-A1640+'Lineær programmering opg 4'!$M$7)/'Lineær programmering opg 4'!$K$7)*-1)</f>
        <v>-</v>
      </c>
      <c r="H1640" s="167" t="str">
        <f>IF('Lineær programmering opg 4'!$C$8=0,"-",((-A1640+'Lineær programmering opg 4'!$M$8)/'Lineær programmering opg 4'!$K$8)*-1)</f>
        <v>-</v>
      </c>
      <c r="I1640" s="167" t="str">
        <f>IF('Lineær programmering opg 4'!$D$8=0,"-",'Lineær programmering opg 4'!$G$8)</f>
        <v>-</v>
      </c>
      <c r="J1640" s="295">
        <f>A1640*'Lineær programmering opg 4'!$C$11+Datatabel!C1640*'Lineær programmering opg 4'!$D$11</f>
        <v>31857.599999999133</v>
      </c>
      <c r="K1640" s="9">
        <f t="shared" si="127"/>
        <v>0</v>
      </c>
      <c r="L1640" s="9">
        <f t="shared" si="128"/>
        <v>0</v>
      </c>
    </row>
    <row r="1641" spans="1:12" ht="15" x14ac:dyDescent="0.25">
      <c r="A1641" s="167">
        <f t="shared" si="126"/>
        <v>200.68800000000434</v>
      </c>
      <c r="B1641" s="325">
        <f t="shared" si="129"/>
        <v>0.83620000000001804</v>
      </c>
      <c r="C1641" s="167">
        <f t="shared" si="125"/>
        <v>78.623999999991327</v>
      </c>
      <c r="D1641" s="167">
        <f>IF('Lineær programmering opg 4'!$M$4=0,"-",(-A1641+'Lineær programmering opg 4'!$M$4)/'Lineær programmering opg 4'!$K$4*-1)</f>
        <v>78.623999999991327</v>
      </c>
      <c r="E1641" s="167">
        <f>IF('Lineær programmering opg 4'!$M$5=0,"-",(-A1641+'Lineær programmering opg 4'!$M$5)/'Lineær programmering opg 4'!$K$5*-1)</f>
        <v>149.48399999999677</v>
      </c>
      <c r="F1641" s="167" t="str">
        <f>IF('Lineær programmering opg 4'!$E$6=0,"-",(-A1641+'Lineær programmering opg 4'!$M$6)/'Lineær programmering opg 4'!$K$6*-1)</f>
        <v>-</v>
      </c>
      <c r="G1641" s="167" t="str">
        <f>IF('Lineær programmering opg 4'!$D$7=0,"-",((-A1641+'Lineær programmering opg 4'!$M$7)/'Lineær programmering opg 4'!$K$7)*-1)</f>
        <v>-</v>
      </c>
      <c r="H1641" s="167" t="str">
        <f>IF('Lineær programmering opg 4'!$C$8=0,"-",((-A1641+'Lineær programmering opg 4'!$M$8)/'Lineær programmering opg 4'!$K$8)*-1)</f>
        <v>-</v>
      </c>
      <c r="I1641" s="167" t="str">
        <f>IF('Lineær programmering opg 4'!$D$8=0,"-",'Lineær programmering opg 4'!$G$8)</f>
        <v>-</v>
      </c>
      <c r="J1641" s="295">
        <f>A1641*'Lineær programmering opg 4'!$C$11+Datatabel!C1641*'Lineær programmering opg 4'!$D$11</f>
        <v>31862.399999999132</v>
      </c>
      <c r="K1641" s="9">
        <f t="shared" si="127"/>
        <v>0</v>
      </c>
      <c r="L1641" s="9">
        <f t="shared" si="128"/>
        <v>0</v>
      </c>
    </row>
    <row r="1642" spans="1:12" ht="15" x14ac:dyDescent="0.25">
      <c r="A1642" s="167">
        <f t="shared" si="126"/>
        <v>200.66400000000434</v>
      </c>
      <c r="B1642" s="325">
        <f t="shared" si="129"/>
        <v>0.83610000000001805</v>
      </c>
      <c r="C1642" s="167">
        <f t="shared" si="125"/>
        <v>78.671999999991328</v>
      </c>
      <c r="D1642" s="167">
        <f>IF('Lineær programmering opg 4'!$M$4=0,"-",(-A1642+'Lineær programmering opg 4'!$M$4)/'Lineær programmering opg 4'!$K$4*-1)</f>
        <v>78.671999999991328</v>
      </c>
      <c r="E1642" s="167">
        <f>IF('Lineær programmering opg 4'!$M$5=0,"-",(-A1642+'Lineær programmering opg 4'!$M$5)/'Lineær programmering opg 4'!$K$5*-1)</f>
        <v>149.50199999999677</v>
      </c>
      <c r="F1642" s="167" t="str">
        <f>IF('Lineær programmering opg 4'!$E$6=0,"-",(-A1642+'Lineær programmering opg 4'!$M$6)/'Lineær programmering opg 4'!$K$6*-1)</f>
        <v>-</v>
      </c>
      <c r="G1642" s="167" t="str">
        <f>IF('Lineær programmering opg 4'!$D$7=0,"-",((-A1642+'Lineær programmering opg 4'!$M$7)/'Lineær programmering opg 4'!$K$7)*-1)</f>
        <v>-</v>
      </c>
      <c r="H1642" s="167" t="str">
        <f>IF('Lineær programmering opg 4'!$C$8=0,"-",((-A1642+'Lineær programmering opg 4'!$M$8)/'Lineær programmering opg 4'!$K$8)*-1)</f>
        <v>-</v>
      </c>
      <c r="I1642" s="167" t="str">
        <f>IF('Lineær programmering opg 4'!$D$8=0,"-",'Lineær programmering opg 4'!$G$8)</f>
        <v>-</v>
      </c>
      <c r="J1642" s="295">
        <f>A1642*'Lineær programmering opg 4'!$C$11+Datatabel!C1642*'Lineær programmering opg 4'!$D$11</f>
        <v>31867.199999999131</v>
      </c>
      <c r="K1642" s="9">
        <f t="shared" si="127"/>
        <v>0</v>
      </c>
      <c r="L1642" s="9">
        <f t="shared" si="128"/>
        <v>0</v>
      </c>
    </row>
    <row r="1643" spans="1:12" ht="15" x14ac:dyDescent="0.25">
      <c r="A1643" s="167">
        <f t="shared" si="126"/>
        <v>200.64000000000433</v>
      </c>
      <c r="B1643" s="325">
        <f t="shared" si="129"/>
        <v>0.83600000000001806</v>
      </c>
      <c r="C1643" s="167">
        <f t="shared" si="125"/>
        <v>78.71999999999133</v>
      </c>
      <c r="D1643" s="167">
        <f>IF('Lineær programmering opg 4'!$M$4=0,"-",(-A1643+'Lineær programmering opg 4'!$M$4)/'Lineær programmering opg 4'!$K$4*-1)</f>
        <v>78.71999999999133</v>
      </c>
      <c r="E1643" s="167">
        <f>IF('Lineær programmering opg 4'!$M$5=0,"-",(-A1643+'Lineær programmering opg 4'!$M$5)/'Lineær programmering opg 4'!$K$5*-1)</f>
        <v>149.51999999999677</v>
      </c>
      <c r="F1643" s="167" t="str">
        <f>IF('Lineær programmering opg 4'!$E$6=0,"-",(-A1643+'Lineær programmering opg 4'!$M$6)/'Lineær programmering opg 4'!$K$6*-1)</f>
        <v>-</v>
      </c>
      <c r="G1643" s="167" t="str">
        <f>IF('Lineær programmering opg 4'!$D$7=0,"-",((-A1643+'Lineær programmering opg 4'!$M$7)/'Lineær programmering opg 4'!$K$7)*-1)</f>
        <v>-</v>
      </c>
      <c r="H1643" s="167" t="str">
        <f>IF('Lineær programmering opg 4'!$C$8=0,"-",((-A1643+'Lineær programmering opg 4'!$M$8)/'Lineær programmering opg 4'!$K$8)*-1)</f>
        <v>-</v>
      </c>
      <c r="I1643" s="167" t="str">
        <f>IF('Lineær programmering opg 4'!$D$8=0,"-",'Lineær programmering opg 4'!$G$8)</f>
        <v>-</v>
      </c>
      <c r="J1643" s="295">
        <f>A1643*'Lineær programmering opg 4'!$C$11+Datatabel!C1643*'Lineær programmering opg 4'!$D$11</f>
        <v>31871.999999999134</v>
      </c>
      <c r="K1643" s="9">
        <f t="shared" si="127"/>
        <v>0</v>
      </c>
      <c r="L1643" s="9">
        <f t="shared" si="128"/>
        <v>0</v>
      </c>
    </row>
    <row r="1644" spans="1:12" ht="15" x14ac:dyDescent="0.25">
      <c r="A1644" s="167">
        <f t="shared" si="126"/>
        <v>200.61600000000433</v>
      </c>
      <c r="B1644" s="325">
        <f t="shared" si="129"/>
        <v>0.83590000000001807</v>
      </c>
      <c r="C1644" s="167">
        <f t="shared" si="125"/>
        <v>78.767999999991332</v>
      </c>
      <c r="D1644" s="167">
        <f>IF('Lineær programmering opg 4'!$M$4=0,"-",(-A1644+'Lineær programmering opg 4'!$M$4)/'Lineær programmering opg 4'!$K$4*-1)</f>
        <v>78.767999999991332</v>
      </c>
      <c r="E1644" s="167">
        <f>IF('Lineær programmering opg 4'!$M$5=0,"-",(-A1644+'Lineær programmering opg 4'!$M$5)/'Lineær programmering opg 4'!$K$5*-1)</f>
        <v>149.53799999999677</v>
      </c>
      <c r="F1644" s="167" t="str">
        <f>IF('Lineær programmering opg 4'!$E$6=0,"-",(-A1644+'Lineær programmering opg 4'!$M$6)/'Lineær programmering opg 4'!$K$6*-1)</f>
        <v>-</v>
      </c>
      <c r="G1644" s="167" t="str">
        <f>IF('Lineær programmering opg 4'!$D$7=0,"-",((-A1644+'Lineær programmering opg 4'!$M$7)/'Lineær programmering opg 4'!$K$7)*-1)</f>
        <v>-</v>
      </c>
      <c r="H1644" s="167" t="str">
        <f>IF('Lineær programmering opg 4'!$C$8=0,"-",((-A1644+'Lineær programmering opg 4'!$M$8)/'Lineær programmering opg 4'!$K$8)*-1)</f>
        <v>-</v>
      </c>
      <c r="I1644" s="167" t="str">
        <f>IF('Lineær programmering opg 4'!$D$8=0,"-",'Lineær programmering opg 4'!$G$8)</f>
        <v>-</v>
      </c>
      <c r="J1644" s="295">
        <f>A1644*'Lineær programmering opg 4'!$C$11+Datatabel!C1644*'Lineær programmering opg 4'!$D$11</f>
        <v>31876.799999999137</v>
      </c>
      <c r="K1644" s="9">
        <f t="shared" si="127"/>
        <v>0</v>
      </c>
      <c r="L1644" s="9">
        <f t="shared" si="128"/>
        <v>0</v>
      </c>
    </row>
    <row r="1645" spans="1:12" ht="15" x14ac:dyDescent="0.25">
      <c r="A1645" s="167">
        <f t="shared" si="126"/>
        <v>200.59200000000433</v>
      </c>
      <c r="B1645" s="325">
        <f t="shared" si="129"/>
        <v>0.83580000000001808</v>
      </c>
      <c r="C1645" s="167">
        <f t="shared" si="125"/>
        <v>78.815999999991334</v>
      </c>
      <c r="D1645" s="167">
        <f>IF('Lineær programmering opg 4'!$M$4=0,"-",(-A1645+'Lineær programmering opg 4'!$M$4)/'Lineær programmering opg 4'!$K$4*-1)</f>
        <v>78.815999999991334</v>
      </c>
      <c r="E1645" s="167">
        <f>IF('Lineær programmering opg 4'!$M$5=0,"-",(-A1645+'Lineær programmering opg 4'!$M$5)/'Lineær programmering opg 4'!$K$5*-1)</f>
        <v>149.55599999999677</v>
      </c>
      <c r="F1645" s="167" t="str">
        <f>IF('Lineær programmering opg 4'!$E$6=0,"-",(-A1645+'Lineær programmering opg 4'!$M$6)/'Lineær programmering opg 4'!$K$6*-1)</f>
        <v>-</v>
      </c>
      <c r="G1645" s="167" t="str">
        <f>IF('Lineær programmering opg 4'!$D$7=0,"-",((-A1645+'Lineær programmering opg 4'!$M$7)/'Lineær programmering opg 4'!$K$7)*-1)</f>
        <v>-</v>
      </c>
      <c r="H1645" s="167" t="str">
        <f>IF('Lineær programmering opg 4'!$C$8=0,"-",((-A1645+'Lineær programmering opg 4'!$M$8)/'Lineær programmering opg 4'!$K$8)*-1)</f>
        <v>-</v>
      </c>
      <c r="I1645" s="167" t="str">
        <f>IF('Lineær programmering opg 4'!$D$8=0,"-",'Lineær programmering opg 4'!$G$8)</f>
        <v>-</v>
      </c>
      <c r="J1645" s="295">
        <f>A1645*'Lineær programmering opg 4'!$C$11+Datatabel!C1645*'Lineær programmering opg 4'!$D$11</f>
        <v>31881.599999999133</v>
      </c>
      <c r="K1645" s="9">
        <f t="shared" si="127"/>
        <v>0</v>
      </c>
      <c r="L1645" s="9">
        <f t="shared" si="128"/>
        <v>0</v>
      </c>
    </row>
    <row r="1646" spans="1:12" ht="15" x14ac:dyDescent="0.25">
      <c r="A1646" s="167">
        <f t="shared" si="126"/>
        <v>200.56800000000433</v>
      </c>
      <c r="B1646" s="325">
        <f t="shared" si="129"/>
        <v>0.8357000000000181</v>
      </c>
      <c r="C1646" s="167">
        <f t="shared" si="125"/>
        <v>78.863999999991336</v>
      </c>
      <c r="D1646" s="167">
        <f>IF('Lineær programmering opg 4'!$M$4=0,"-",(-A1646+'Lineær programmering opg 4'!$M$4)/'Lineær programmering opg 4'!$K$4*-1)</f>
        <v>78.863999999991336</v>
      </c>
      <c r="E1646" s="167">
        <f>IF('Lineær programmering opg 4'!$M$5=0,"-",(-A1646+'Lineær programmering opg 4'!$M$5)/'Lineær programmering opg 4'!$K$5*-1)</f>
        <v>149.57399999999677</v>
      </c>
      <c r="F1646" s="167" t="str">
        <f>IF('Lineær programmering opg 4'!$E$6=0,"-",(-A1646+'Lineær programmering opg 4'!$M$6)/'Lineær programmering opg 4'!$K$6*-1)</f>
        <v>-</v>
      </c>
      <c r="G1646" s="167" t="str">
        <f>IF('Lineær programmering opg 4'!$D$7=0,"-",((-A1646+'Lineær programmering opg 4'!$M$7)/'Lineær programmering opg 4'!$K$7)*-1)</f>
        <v>-</v>
      </c>
      <c r="H1646" s="167" t="str">
        <f>IF('Lineær programmering opg 4'!$C$8=0,"-",((-A1646+'Lineær programmering opg 4'!$M$8)/'Lineær programmering opg 4'!$K$8)*-1)</f>
        <v>-</v>
      </c>
      <c r="I1646" s="167" t="str">
        <f>IF('Lineær programmering opg 4'!$D$8=0,"-",'Lineær programmering opg 4'!$G$8)</f>
        <v>-</v>
      </c>
      <c r="J1646" s="295">
        <f>A1646*'Lineær programmering opg 4'!$C$11+Datatabel!C1646*'Lineær programmering opg 4'!$D$11</f>
        <v>31886.399999999132</v>
      </c>
      <c r="K1646" s="9">
        <f t="shared" si="127"/>
        <v>0</v>
      </c>
      <c r="L1646" s="9">
        <f t="shared" si="128"/>
        <v>0</v>
      </c>
    </row>
    <row r="1647" spans="1:12" ht="15" x14ac:dyDescent="0.25">
      <c r="A1647" s="167">
        <f t="shared" si="126"/>
        <v>200.54400000000436</v>
      </c>
      <c r="B1647" s="325">
        <f t="shared" si="129"/>
        <v>0.83560000000001811</v>
      </c>
      <c r="C1647" s="167">
        <f t="shared" si="125"/>
        <v>78.911999999991281</v>
      </c>
      <c r="D1647" s="167">
        <f>IF('Lineær programmering opg 4'!$M$4=0,"-",(-A1647+'Lineær programmering opg 4'!$M$4)/'Lineær programmering opg 4'!$K$4*-1)</f>
        <v>78.911999999991281</v>
      </c>
      <c r="E1647" s="167">
        <f>IF('Lineær programmering opg 4'!$M$5=0,"-",(-A1647+'Lineær programmering opg 4'!$M$5)/'Lineær programmering opg 4'!$K$5*-1)</f>
        <v>149.59199999999674</v>
      </c>
      <c r="F1647" s="167" t="str">
        <f>IF('Lineær programmering opg 4'!$E$6=0,"-",(-A1647+'Lineær programmering opg 4'!$M$6)/'Lineær programmering opg 4'!$K$6*-1)</f>
        <v>-</v>
      </c>
      <c r="G1647" s="167" t="str">
        <f>IF('Lineær programmering opg 4'!$D$7=0,"-",((-A1647+'Lineær programmering opg 4'!$M$7)/'Lineær programmering opg 4'!$K$7)*-1)</f>
        <v>-</v>
      </c>
      <c r="H1647" s="167" t="str">
        <f>IF('Lineær programmering opg 4'!$C$8=0,"-",((-A1647+'Lineær programmering opg 4'!$M$8)/'Lineær programmering opg 4'!$K$8)*-1)</f>
        <v>-</v>
      </c>
      <c r="I1647" s="167" t="str">
        <f>IF('Lineær programmering opg 4'!$D$8=0,"-",'Lineær programmering opg 4'!$G$8)</f>
        <v>-</v>
      </c>
      <c r="J1647" s="295">
        <f>A1647*'Lineær programmering opg 4'!$C$11+Datatabel!C1647*'Lineær programmering opg 4'!$D$11</f>
        <v>31891.199999999124</v>
      </c>
      <c r="K1647" s="9">
        <f t="shared" si="127"/>
        <v>0</v>
      </c>
      <c r="L1647" s="9">
        <f t="shared" si="128"/>
        <v>0</v>
      </c>
    </row>
    <row r="1648" spans="1:12" ht="15" x14ac:dyDescent="0.25">
      <c r="A1648" s="167">
        <f t="shared" si="126"/>
        <v>200.52000000000436</v>
      </c>
      <c r="B1648" s="325">
        <f t="shared" si="129"/>
        <v>0.83550000000001812</v>
      </c>
      <c r="C1648" s="167">
        <f t="shared" si="125"/>
        <v>78.959999999991282</v>
      </c>
      <c r="D1648" s="167">
        <f>IF('Lineær programmering opg 4'!$M$4=0,"-",(-A1648+'Lineær programmering opg 4'!$M$4)/'Lineær programmering opg 4'!$K$4*-1)</f>
        <v>78.959999999991282</v>
      </c>
      <c r="E1648" s="167">
        <f>IF('Lineær programmering opg 4'!$M$5=0,"-",(-A1648+'Lineær programmering opg 4'!$M$5)/'Lineær programmering opg 4'!$K$5*-1)</f>
        <v>149.60999999999675</v>
      </c>
      <c r="F1648" s="167" t="str">
        <f>IF('Lineær programmering opg 4'!$E$6=0,"-",(-A1648+'Lineær programmering opg 4'!$M$6)/'Lineær programmering opg 4'!$K$6*-1)</f>
        <v>-</v>
      </c>
      <c r="G1648" s="167" t="str">
        <f>IF('Lineær programmering opg 4'!$D$7=0,"-",((-A1648+'Lineær programmering opg 4'!$M$7)/'Lineær programmering opg 4'!$K$7)*-1)</f>
        <v>-</v>
      </c>
      <c r="H1648" s="167" t="str">
        <f>IF('Lineær programmering opg 4'!$C$8=0,"-",((-A1648+'Lineær programmering opg 4'!$M$8)/'Lineær programmering opg 4'!$K$8)*-1)</f>
        <v>-</v>
      </c>
      <c r="I1648" s="167" t="str">
        <f>IF('Lineær programmering opg 4'!$D$8=0,"-",'Lineær programmering opg 4'!$G$8)</f>
        <v>-</v>
      </c>
      <c r="J1648" s="295">
        <f>A1648*'Lineær programmering opg 4'!$C$11+Datatabel!C1648*'Lineær programmering opg 4'!$D$11</f>
        <v>31895.999999999127</v>
      </c>
      <c r="K1648" s="9">
        <f t="shared" si="127"/>
        <v>0</v>
      </c>
      <c r="L1648" s="9">
        <f t="shared" si="128"/>
        <v>0</v>
      </c>
    </row>
    <row r="1649" spans="1:12" ht="15" x14ac:dyDescent="0.25">
      <c r="A1649" s="167">
        <f t="shared" si="126"/>
        <v>200.49600000000436</v>
      </c>
      <c r="B1649" s="325">
        <f t="shared" si="129"/>
        <v>0.83540000000001813</v>
      </c>
      <c r="C1649" s="167">
        <f t="shared" si="125"/>
        <v>79.007999999991284</v>
      </c>
      <c r="D1649" s="167">
        <f>IF('Lineær programmering opg 4'!$M$4=0,"-",(-A1649+'Lineær programmering opg 4'!$M$4)/'Lineær programmering opg 4'!$K$4*-1)</f>
        <v>79.007999999991284</v>
      </c>
      <c r="E1649" s="167">
        <f>IF('Lineær programmering opg 4'!$M$5=0,"-",(-A1649+'Lineær programmering opg 4'!$M$5)/'Lineær programmering opg 4'!$K$5*-1)</f>
        <v>149.62799999999675</v>
      </c>
      <c r="F1649" s="167" t="str">
        <f>IF('Lineær programmering opg 4'!$E$6=0,"-",(-A1649+'Lineær programmering opg 4'!$M$6)/'Lineær programmering opg 4'!$K$6*-1)</f>
        <v>-</v>
      </c>
      <c r="G1649" s="167" t="str">
        <f>IF('Lineær programmering opg 4'!$D$7=0,"-",((-A1649+'Lineær programmering opg 4'!$M$7)/'Lineær programmering opg 4'!$K$7)*-1)</f>
        <v>-</v>
      </c>
      <c r="H1649" s="167" t="str">
        <f>IF('Lineær programmering opg 4'!$C$8=0,"-",((-A1649+'Lineær programmering opg 4'!$M$8)/'Lineær programmering opg 4'!$K$8)*-1)</f>
        <v>-</v>
      </c>
      <c r="I1649" s="167" t="str">
        <f>IF('Lineær programmering opg 4'!$D$8=0,"-",'Lineær programmering opg 4'!$G$8)</f>
        <v>-</v>
      </c>
      <c r="J1649" s="295">
        <f>A1649*'Lineær programmering opg 4'!$C$11+Datatabel!C1649*'Lineær programmering opg 4'!$D$11</f>
        <v>31900.79999999913</v>
      </c>
      <c r="K1649" s="9">
        <f t="shared" si="127"/>
        <v>0</v>
      </c>
      <c r="L1649" s="9">
        <f t="shared" si="128"/>
        <v>0</v>
      </c>
    </row>
    <row r="1650" spans="1:12" ht="15" x14ac:dyDescent="0.25">
      <c r="A1650" s="167">
        <f t="shared" si="126"/>
        <v>200.47200000000436</v>
      </c>
      <c r="B1650" s="325">
        <f t="shared" si="129"/>
        <v>0.83530000000001814</v>
      </c>
      <c r="C1650" s="167">
        <f t="shared" si="125"/>
        <v>79.055999999991286</v>
      </c>
      <c r="D1650" s="167">
        <f>IF('Lineær programmering opg 4'!$M$4=0,"-",(-A1650+'Lineær programmering opg 4'!$M$4)/'Lineær programmering opg 4'!$K$4*-1)</f>
        <v>79.055999999991286</v>
      </c>
      <c r="E1650" s="167">
        <f>IF('Lineær programmering opg 4'!$M$5=0,"-",(-A1650+'Lineær programmering opg 4'!$M$5)/'Lineær programmering opg 4'!$K$5*-1)</f>
        <v>149.64599999999675</v>
      </c>
      <c r="F1650" s="167" t="str">
        <f>IF('Lineær programmering opg 4'!$E$6=0,"-",(-A1650+'Lineær programmering opg 4'!$M$6)/'Lineær programmering opg 4'!$K$6*-1)</f>
        <v>-</v>
      </c>
      <c r="G1650" s="167" t="str">
        <f>IF('Lineær programmering opg 4'!$D$7=0,"-",((-A1650+'Lineær programmering opg 4'!$M$7)/'Lineær programmering opg 4'!$K$7)*-1)</f>
        <v>-</v>
      </c>
      <c r="H1650" s="167" t="str">
        <f>IF('Lineær programmering opg 4'!$C$8=0,"-",((-A1650+'Lineær programmering opg 4'!$M$8)/'Lineær programmering opg 4'!$K$8)*-1)</f>
        <v>-</v>
      </c>
      <c r="I1650" s="167" t="str">
        <f>IF('Lineær programmering opg 4'!$D$8=0,"-",'Lineær programmering opg 4'!$G$8)</f>
        <v>-</v>
      </c>
      <c r="J1650" s="295">
        <f>A1650*'Lineær programmering opg 4'!$C$11+Datatabel!C1650*'Lineær programmering opg 4'!$D$11</f>
        <v>31905.599999999133</v>
      </c>
      <c r="K1650" s="9">
        <f t="shared" si="127"/>
        <v>0</v>
      </c>
      <c r="L1650" s="9">
        <f t="shared" si="128"/>
        <v>0</v>
      </c>
    </row>
    <row r="1651" spans="1:12" ht="15" x14ac:dyDescent="0.25">
      <c r="A1651" s="167">
        <f t="shared" si="126"/>
        <v>200.44800000000436</v>
      </c>
      <c r="B1651" s="325">
        <f t="shared" si="129"/>
        <v>0.83520000000001815</v>
      </c>
      <c r="C1651" s="167">
        <f t="shared" si="125"/>
        <v>79.103999999991288</v>
      </c>
      <c r="D1651" s="167">
        <f>IF('Lineær programmering opg 4'!$M$4=0,"-",(-A1651+'Lineær programmering opg 4'!$M$4)/'Lineær programmering opg 4'!$K$4*-1)</f>
        <v>79.103999999991288</v>
      </c>
      <c r="E1651" s="167">
        <f>IF('Lineær programmering opg 4'!$M$5=0,"-",(-A1651+'Lineær programmering opg 4'!$M$5)/'Lineær programmering opg 4'!$K$5*-1)</f>
        <v>149.66399999999675</v>
      </c>
      <c r="F1651" s="167" t="str">
        <f>IF('Lineær programmering opg 4'!$E$6=0,"-",(-A1651+'Lineær programmering opg 4'!$M$6)/'Lineær programmering opg 4'!$K$6*-1)</f>
        <v>-</v>
      </c>
      <c r="G1651" s="167" t="str">
        <f>IF('Lineær programmering opg 4'!$D$7=0,"-",((-A1651+'Lineær programmering opg 4'!$M$7)/'Lineær programmering opg 4'!$K$7)*-1)</f>
        <v>-</v>
      </c>
      <c r="H1651" s="167" t="str">
        <f>IF('Lineær programmering opg 4'!$C$8=0,"-",((-A1651+'Lineær programmering opg 4'!$M$8)/'Lineær programmering opg 4'!$K$8)*-1)</f>
        <v>-</v>
      </c>
      <c r="I1651" s="167" t="str">
        <f>IF('Lineær programmering opg 4'!$D$8=0,"-",'Lineær programmering opg 4'!$G$8)</f>
        <v>-</v>
      </c>
      <c r="J1651" s="295">
        <f>A1651*'Lineær programmering opg 4'!$C$11+Datatabel!C1651*'Lineær programmering opg 4'!$D$11</f>
        <v>31910.399999999128</v>
      </c>
      <c r="K1651" s="9">
        <f t="shared" si="127"/>
        <v>0</v>
      </c>
      <c r="L1651" s="9">
        <f t="shared" si="128"/>
        <v>0</v>
      </c>
    </row>
    <row r="1652" spans="1:12" ht="15" x14ac:dyDescent="0.25">
      <c r="A1652" s="167">
        <f t="shared" si="126"/>
        <v>200.42400000000436</v>
      </c>
      <c r="B1652" s="325">
        <f t="shared" si="129"/>
        <v>0.83510000000001816</v>
      </c>
      <c r="C1652" s="167">
        <f t="shared" si="125"/>
        <v>79.15199999999129</v>
      </c>
      <c r="D1652" s="167">
        <f>IF('Lineær programmering opg 4'!$M$4=0,"-",(-A1652+'Lineær programmering opg 4'!$M$4)/'Lineær programmering opg 4'!$K$4*-1)</f>
        <v>79.15199999999129</v>
      </c>
      <c r="E1652" s="167">
        <f>IF('Lineær programmering opg 4'!$M$5=0,"-",(-A1652+'Lineær programmering opg 4'!$M$5)/'Lineær programmering opg 4'!$K$5*-1)</f>
        <v>149.68199999999675</v>
      </c>
      <c r="F1652" s="167" t="str">
        <f>IF('Lineær programmering opg 4'!$E$6=0,"-",(-A1652+'Lineær programmering opg 4'!$M$6)/'Lineær programmering opg 4'!$K$6*-1)</f>
        <v>-</v>
      </c>
      <c r="G1652" s="167" t="str">
        <f>IF('Lineær programmering opg 4'!$D$7=0,"-",((-A1652+'Lineær programmering opg 4'!$M$7)/'Lineær programmering opg 4'!$K$7)*-1)</f>
        <v>-</v>
      </c>
      <c r="H1652" s="167" t="str">
        <f>IF('Lineær programmering opg 4'!$C$8=0,"-",((-A1652+'Lineær programmering opg 4'!$M$8)/'Lineær programmering opg 4'!$K$8)*-1)</f>
        <v>-</v>
      </c>
      <c r="I1652" s="167" t="str">
        <f>IF('Lineær programmering opg 4'!$D$8=0,"-",'Lineær programmering opg 4'!$G$8)</f>
        <v>-</v>
      </c>
      <c r="J1652" s="295">
        <f>A1652*'Lineær programmering opg 4'!$C$11+Datatabel!C1652*'Lineær programmering opg 4'!$D$11</f>
        <v>31915.199999999128</v>
      </c>
      <c r="K1652" s="9">
        <f t="shared" si="127"/>
        <v>0</v>
      </c>
      <c r="L1652" s="9">
        <f t="shared" si="128"/>
        <v>0</v>
      </c>
    </row>
    <row r="1653" spans="1:12" ht="15" x14ac:dyDescent="0.25">
      <c r="A1653" s="167">
        <f t="shared" si="126"/>
        <v>200.40000000000435</v>
      </c>
      <c r="B1653" s="325">
        <f t="shared" si="129"/>
        <v>0.83500000000001817</v>
      </c>
      <c r="C1653" s="167">
        <f t="shared" si="125"/>
        <v>79.199999999991292</v>
      </c>
      <c r="D1653" s="167">
        <f>IF('Lineær programmering opg 4'!$M$4=0,"-",(-A1653+'Lineær programmering opg 4'!$M$4)/'Lineær programmering opg 4'!$K$4*-1)</f>
        <v>79.199999999991292</v>
      </c>
      <c r="E1653" s="167">
        <f>IF('Lineær programmering opg 4'!$M$5=0,"-",(-A1653+'Lineær programmering opg 4'!$M$5)/'Lineær programmering opg 4'!$K$5*-1)</f>
        <v>149.69999999999675</v>
      </c>
      <c r="F1653" s="167" t="str">
        <f>IF('Lineær programmering opg 4'!$E$6=0,"-",(-A1653+'Lineær programmering opg 4'!$M$6)/'Lineær programmering opg 4'!$K$6*-1)</f>
        <v>-</v>
      </c>
      <c r="G1653" s="167" t="str">
        <f>IF('Lineær programmering opg 4'!$D$7=0,"-",((-A1653+'Lineær programmering opg 4'!$M$7)/'Lineær programmering opg 4'!$K$7)*-1)</f>
        <v>-</v>
      </c>
      <c r="H1653" s="167" t="str">
        <f>IF('Lineær programmering opg 4'!$C$8=0,"-",((-A1653+'Lineær programmering opg 4'!$M$8)/'Lineær programmering opg 4'!$K$8)*-1)</f>
        <v>-</v>
      </c>
      <c r="I1653" s="167" t="str">
        <f>IF('Lineær programmering opg 4'!$D$8=0,"-",'Lineær programmering opg 4'!$G$8)</f>
        <v>-</v>
      </c>
      <c r="J1653" s="295">
        <f>A1653*'Lineær programmering opg 4'!$C$11+Datatabel!C1653*'Lineær programmering opg 4'!$D$11</f>
        <v>31919.999999999131</v>
      </c>
      <c r="K1653" s="9">
        <f t="shared" si="127"/>
        <v>0</v>
      </c>
      <c r="L1653" s="9">
        <f t="shared" si="128"/>
        <v>0</v>
      </c>
    </row>
    <row r="1654" spans="1:12" ht="15" x14ac:dyDescent="0.25">
      <c r="A1654" s="167">
        <f t="shared" si="126"/>
        <v>200.37600000000435</v>
      </c>
      <c r="B1654" s="325">
        <f t="shared" si="129"/>
        <v>0.83490000000001818</v>
      </c>
      <c r="C1654" s="167">
        <f t="shared" si="125"/>
        <v>79.247999999991293</v>
      </c>
      <c r="D1654" s="167">
        <f>IF('Lineær programmering opg 4'!$M$4=0,"-",(-A1654+'Lineær programmering opg 4'!$M$4)/'Lineær programmering opg 4'!$K$4*-1)</f>
        <v>79.247999999991293</v>
      </c>
      <c r="E1654" s="167">
        <f>IF('Lineær programmering opg 4'!$M$5=0,"-",(-A1654+'Lineær programmering opg 4'!$M$5)/'Lineær programmering opg 4'!$K$5*-1)</f>
        <v>149.71799999999675</v>
      </c>
      <c r="F1654" s="167" t="str">
        <f>IF('Lineær programmering opg 4'!$E$6=0,"-",(-A1654+'Lineær programmering opg 4'!$M$6)/'Lineær programmering opg 4'!$K$6*-1)</f>
        <v>-</v>
      </c>
      <c r="G1654" s="167" t="str">
        <f>IF('Lineær programmering opg 4'!$D$7=0,"-",((-A1654+'Lineær programmering opg 4'!$M$7)/'Lineær programmering opg 4'!$K$7)*-1)</f>
        <v>-</v>
      </c>
      <c r="H1654" s="167" t="str">
        <f>IF('Lineær programmering opg 4'!$C$8=0,"-",((-A1654+'Lineær programmering opg 4'!$M$8)/'Lineær programmering opg 4'!$K$8)*-1)</f>
        <v>-</v>
      </c>
      <c r="I1654" s="167" t="str">
        <f>IF('Lineær programmering opg 4'!$D$8=0,"-",'Lineær programmering opg 4'!$G$8)</f>
        <v>-</v>
      </c>
      <c r="J1654" s="295">
        <f>A1654*'Lineær programmering opg 4'!$C$11+Datatabel!C1654*'Lineær programmering opg 4'!$D$11</f>
        <v>31924.79999999913</v>
      </c>
      <c r="K1654" s="9">
        <f t="shared" si="127"/>
        <v>0</v>
      </c>
      <c r="L1654" s="9">
        <f t="shared" si="128"/>
        <v>0</v>
      </c>
    </row>
    <row r="1655" spans="1:12" ht="15" x14ac:dyDescent="0.25">
      <c r="A1655" s="167">
        <f t="shared" si="126"/>
        <v>200.35200000000435</v>
      </c>
      <c r="B1655" s="325">
        <f t="shared" si="129"/>
        <v>0.83480000000001819</v>
      </c>
      <c r="C1655" s="167">
        <f t="shared" si="125"/>
        <v>79.295999999991295</v>
      </c>
      <c r="D1655" s="167">
        <f>IF('Lineær programmering opg 4'!$M$4=0,"-",(-A1655+'Lineær programmering opg 4'!$M$4)/'Lineær programmering opg 4'!$K$4*-1)</f>
        <v>79.295999999991295</v>
      </c>
      <c r="E1655" s="167">
        <f>IF('Lineær programmering opg 4'!$M$5=0,"-",(-A1655+'Lineær programmering opg 4'!$M$5)/'Lineær programmering opg 4'!$K$5*-1)</f>
        <v>149.73599999999675</v>
      </c>
      <c r="F1655" s="167" t="str">
        <f>IF('Lineær programmering opg 4'!$E$6=0,"-",(-A1655+'Lineær programmering opg 4'!$M$6)/'Lineær programmering opg 4'!$K$6*-1)</f>
        <v>-</v>
      </c>
      <c r="G1655" s="167" t="str">
        <f>IF('Lineær programmering opg 4'!$D$7=0,"-",((-A1655+'Lineær programmering opg 4'!$M$7)/'Lineær programmering opg 4'!$K$7)*-1)</f>
        <v>-</v>
      </c>
      <c r="H1655" s="167" t="str">
        <f>IF('Lineær programmering opg 4'!$C$8=0,"-",((-A1655+'Lineær programmering opg 4'!$M$8)/'Lineær programmering opg 4'!$K$8)*-1)</f>
        <v>-</v>
      </c>
      <c r="I1655" s="167" t="str">
        <f>IF('Lineær programmering opg 4'!$D$8=0,"-",'Lineær programmering opg 4'!$G$8)</f>
        <v>-</v>
      </c>
      <c r="J1655" s="295">
        <f>A1655*'Lineær programmering opg 4'!$C$11+Datatabel!C1655*'Lineær programmering opg 4'!$D$11</f>
        <v>31929.599999999125</v>
      </c>
      <c r="K1655" s="9">
        <f t="shared" si="127"/>
        <v>0</v>
      </c>
      <c r="L1655" s="9">
        <f t="shared" si="128"/>
        <v>0</v>
      </c>
    </row>
    <row r="1656" spans="1:12" ht="15" x14ac:dyDescent="0.25">
      <c r="A1656" s="167">
        <f t="shared" si="126"/>
        <v>200.32800000000438</v>
      </c>
      <c r="B1656" s="325">
        <f t="shared" si="129"/>
        <v>0.83470000000001821</v>
      </c>
      <c r="C1656" s="167">
        <f t="shared" si="125"/>
        <v>79.34399999999124</v>
      </c>
      <c r="D1656" s="167">
        <f>IF('Lineær programmering opg 4'!$M$4=0,"-",(-A1656+'Lineær programmering opg 4'!$M$4)/'Lineær programmering opg 4'!$K$4*-1)</f>
        <v>79.34399999999124</v>
      </c>
      <c r="E1656" s="167">
        <f>IF('Lineær programmering opg 4'!$M$5=0,"-",(-A1656+'Lineær programmering opg 4'!$M$5)/'Lineær programmering opg 4'!$K$5*-1)</f>
        <v>149.75399999999672</v>
      </c>
      <c r="F1656" s="167" t="str">
        <f>IF('Lineær programmering opg 4'!$E$6=0,"-",(-A1656+'Lineær programmering opg 4'!$M$6)/'Lineær programmering opg 4'!$K$6*-1)</f>
        <v>-</v>
      </c>
      <c r="G1656" s="167" t="str">
        <f>IF('Lineær programmering opg 4'!$D$7=0,"-",((-A1656+'Lineær programmering opg 4'!$M$7)/'Lineær programmering opg 4'!$K$7)*-1)</f>
        <v>-</v>
      </c>
      <c r="H1656" s="167" t="str">
        <f>IF('Lineær programmering opg 4'!$C$8=0,"-",((-A1656+'Lineær programmering opg 4'!$M$8)/'Lineær programmering opg 4'!$K$8)*-1)</f>
        <v>-</v>
      </c>
      <c r="I1656" s="167" t="str">
        <f>IF('Lineær programmering opg 4'!$D$8=0,"-",'Lineær programmering opg 4'!$G$8)</f>
        <v>-</v>
      </c>
      <c r="J1656" s="295">
        <f>A1656*'Lineær programmering opg 4'!$C$11+Datatabel!C1656*'Lineær programmering opg 4'!$D$11</f>
        <v>31934.399999999125</v>
      </c>
      <c r="K1656" s="9">
        <f t="shared" si="127"/>
        <v>0</v>
      </c>
      <c r="L1656" s="9">
        <f t="shared" si="128"/>
        <v>0</v>
      </c>
    </row>
    <row r="1657" spans="1:12" ht="15" x14ac:dyDescent="0.25">
      <c r="A1657" s="167">
        <f t="shared" si="126"/>
        <v>200.30400000000438</v>
      </c>
      <c r="B1657" s="325">
        <f t="shared" si="129"/>
        <v>0.83460000000001822</v>
      </c>
      <c r="C1657" s="167">
        <f t="shared" si="125"/>
        <v>79.391999999991242</v>
      </c>
      <c r="D1657" s="167">
        <f>IF('Lineær programmering opg 4'!$M$4=0,"-",(-A1657+'Lineær programmering opg 4'!$M$4)/'Lineær programmering opg 4'!$K$4*-1)</f>
        <v>79.391999999991242</v>
      </c>
      <c r="E1657" s="167">
        <f>IF('Lineær programmering opg 4'!$M$5=0,"-",(-A1657+'Lineær programmering opg 4'!$M$5)/'Lineær programmering opg 4'!$K$5*-1)</f>
        <v>149.77199999999672</v>
      </c>
      <c r="F1657" s="167" t="str">
        <f>IF('Lineær programmering opg 4'!$E$6=0,"-",(-A1657+'Lineær programmering opg 4'!$M$6)/'Lineær programmering opg 4'!$K$6*-1)</f>
        <v>-</v>
      </c>
      <c r="G1657" s="167" t="str">
        <f>IF('Lineær programmering opg 4'!$D$7=0,"-",((-A1657+'Lineær programmering opg 4'!$M$7)/'Lineær programmering opg 4'!$K$7)*-1)</f>
        <v>-</v>
      </c>
      <c r="H1657" s="167" t="str">
        <f>IF('Lineær programmering opg 4'!$C$8=0,"-",((-A1657+'Lineær programmering opg 4'!$M$8)/'Lineær programmering opg 4'!$K$8)*-1)</f>
        <v>-</v>
      </c>
      <c r="I1657" s="167" t="str">
        <f>IF('Lineær programmering opg 4'!$D$8=0,"-",'Lineær programmering opg 4'!$G$8)</f>
        <v>-</v>
      </c>
      <c r="J1657" s="295">
        <f>A1657*'Lineær programmering opg 4'!$C$11+Datatabel!C1657*'Lineær programmering opg 4'!$D$11</f>
        <v>31939.199999999124</v>
      </c>
      <c r="K1657" s="9">
        <f t="shared" si="127"/>
        <v>0</v>
      </c>
      <c r="L1657" s="9">
        <f t="shared" si="128"/>
        <v>0</v>
      </c>
    </row>
    <row r="1658" spans="1:12" ht="15" x14ac:dyDescent="0.25">
      <c r="A1658" s="167">
        <f t="shared" si="126"/>
        <v>200.28000000000438</v>
      </c>
      <c r="B1658" s="325">
        <f t="shared" si="129"/>
        <v>0.83450000000001823</v>
      </c>
      <c r="C1658" s="167">
        <f t="shared" si="125"/>
        <v>79.439999999991244</v>
      </c>
      <c r="D1658" s="167">
        <f>IF('Lineær programmering opg 4'!$M$4=0,"-",(-A1658+'Lineær programmering opg 4'!$M$4)/'Lineær programmering opg 4'!$K$4*-1)</f>
        <v>79.439999999991244</v>
      </c>
      <c r="E1658" s="167">
        <f>IF('Lineær programmering opg 4'!$M$5=0,"-",(-A1658+'Lineær programmering opg 4'!$M$5)/'Lineær programmering opg 4'!$K$5*-1)</f>
        <v>149.78999999999672</v>
      </c>
      <c r="F1658" s="167" t="str">
        <f>IF('Lineær programmering opg 4'!$E$6=0,"-",(-A1658+'Lineær programmering opg 4'!$M$6)/'Lineær programmering opg 4'!$K$6*-1)</f>
        <v>-</v>
      </c>
      <c r="G1658" s="167" t="str">
        <f>IF('Lineær programmering opg 4'!$D$7=0,"-",((-A1658+'Lineær programmering opg 4'!$M$7)/'Lineær programmering opg 4'!$K$7)*-1)</f>
        <v>-</v>
      </c>
      <c r="H1658" s="167" t="str">
        <f>IF('Lineær programmering opg 4'!$C$8=0,"-",((-A1658+'Lineær programmering opg 4'!$M$8)/'Lineær programmering opg 4'!$K$8)*-1)</f>
        <v>-</v>
      </c>
      <c r="I1658" s="167" t="str">
        <f>IF('Lineær programmering opg 4'!$D$8=0,"-",'Lineær programmering opg 4'!$G$8)</f>
        <v>-</v>
      </c>
      <c r="J1658" s="295">
        <f>A1658*'Lineær programmering opg 4'!$C$11+Datatabel!C1658*'Lineær programmering opg 4'!$D$11</f>
        <v>31943.999999999123</v>
      </c>
      <c r="K1658" s="9">
        <f t="shared" si="127"/>
        <v>0</v>
      </c>
      <c r="L1658" s="9">
        <f t="shared" si="128"/>
        <v>0</v>
      </c>
    </row>
    <row r="1659" spans="1:12" ht="15" x14ac:dyDescent="0.25">
      <c r="A1659" s="167">
        <f t="shared" si="126"/>
        <v>200.25600000000438</v>
      </c>
      <c r="B1659" s="325">
        <f t="shared" si="129"/>
        <v>0.83440000000001824</v>
      </c>
      <c r="C1659" s="167">
        <f t="shared" si="125"/>
        <v>79.487999999991246</v>
      </c>
      <c r="D1659" s="167">
        <f>IF('Lineær programmering opg 4'!$M$4=0,"-",(-A1659+'Lineær programmering opg 4'!$M$4)/'Lineær programmering opg 4'!$K$4*-1)</f>
        <v>79.487999999991246</v>
      </c>
      <c r="E1659" s="167">
        <f>IF('Lineær programmering opg 4'!$M$5=0,"-",(-A1659+'Lineær programmering opg 4'!$M$5)/'Lineær programmering opg 4'!$K$5*-1)</f>
        <v>149.80799999999672</v>
      </c>
      <c r="F1659" s="167" t="str">
        <f>IF('Lineær programmering opg 4'!$E$6=0,"-",(-A1659+'Lineær programmering opg 4'!$M$6)/'Lineær programmering opg 4'!$K$6*-1)</f>
        <v>-</v>
      </c>
      <c r="G1659" s="167" t="str">
        <f>IF('Lineær programmering opg 4'!$D$7=0,"-",((-A1659+'Lineær programmering opg 4'!$M$7)/'Lineær programmering opg 4'!$K$7)*-1)</f>
        <v>-</v>
      </c>
      <c r="H1659" s="167" t="str">
        <f>IF('Lineær programmering opg 4'!$C$8=0,"-",((-A1659+'Lineær programmering opg 4'!$M$8)/'Lineær programmering opg 4'!$K$8)*-1)</f>
        <v>-</v>
      </c>
      <c r="I1659" s="167" t="str">
        <f>IF('Lineær programmering opg 4'!$D$8=0,"-",'Lineær programmering opg 4'!$G$8)</f>
        <v>-</v>
      </c>
      <c r="J1659" s="295">
        <f>A1659*'Lineær programmering opg 4'!$C$11+Datatabel!C1659*'Lineær programmering opg 4'!$D$11</f>
        <v>31948.799999999126</v>
      </c>
      <c r="K1659" s="9">
        <f t="shared" si="127"/>
        <v>0</v>
      </c>
      <c r="L1659" s="9">
        <f t="shared" si="128"/>
        <v>0</v>
      </c>
    </row>
    <row r="1660" spans="1:12" ht="15" x14ac:dyDescent="0.25">
      <c r="A1660" s="167">
        <f t="shared" si="126"/>
        <v>200.23200000000438</v>
      </c>
      <c r="B1660" s="325">
        <f t="shared" si="129"/>
        <v>0.83430000000001825</v>
      </c>
      <c r="C1660" s="167">
        <f t="shared" si="125"/>
        <v>79.535999999991247</v>
      </c>
      <c r="D1660" s="167">
        <f>IF('Lineær programmering opg 4'!$M$4=0,"-",(-A1660+'Lineær programmering opg 4'!$M$4)/'Lineær programmering opg 4'!$K$4*-1)</f>
        <v>79.535999999991247</v>
      </c>
      <c r="E1660" s="167">
        <f>IF('Lineær programmering opg 4'!$M$5=0,"-",(-A1660+'Lineær programmering opg 4'!$M$5)/'Lineær programmering opg 4'!$K$5*-1)</f>
        <v>149.82599999999672</v>
      </c>
      <c r="F1660" s="167" t="str">
        <f>IF('Lineær programmering opg 4'!$E$6=0,"-",(-A1660+'Lineær programmering opg 4'!$M$6)/'Lineær programmering opg 4'!$K$6*-1)</f>
        <v>-</v>
      </c>
      <c r="G1660" s="167" t="str">
        <f>IF('Lineær programmering opg 4'!$D$7=0,"-",((-A1660+'Lineær programmering opg 4'!$M$7)/'Lineær programmering opg 4'!$K$7)*-1)</f>
        <v>-</v>
      </c>
      <c r="H1660" s="167" t="str">
        <f>IF('Lineær programmering opg 4'!$C$8=0,"-",((-A1660+'Lineær programmering opg 4'!$M$8)/'Lineær programmering opg 4'!$K$8)*-1)</f>
        <v>-</v>
      </c>
      <c r="I1660" s="167" t="str">
        <f>IF('Lineær programmering opg 4'!$D$8=0,"-",'Lineær programmering opg 4'!$G$8)</f>
        <v>-</v>
      </c>
      <c r="J1660" s="295">
        <f>A1660*'Lineær programmering opg 4'!$C$11+Datatabel!C1660*'Lineær programmering opg 4'!$D$11</f>
        <v>31953.599999999125</v>
      </c>
      <c r="K1660" s="9">
        <f t="shared" si="127"/>
        <v>0</v>
      </c>
      <c r="L1660" s="9">
        <f t="shared" si="128"/>
        <v>0</v>
      </c>
    </row>
    <row r="1661" spans="1:12" ht="15" x14ac:dyDescent="0.25">
      <c r="A1661" s="167">
        <f t="shared" si="126"/>
        <v>200.20800000000438</v>
      </c>
      <c r="B1661" s="325">
        <f t="shared" si="129"/>
        <v>0.83420000000001826</v>
      </c>
      <c r="C1661" s="167">
        <f t="shared" si="125"/>
        <v>79.583999999991249</v>
      </c>
      <c r="D1661" s="167">
        <f>IF('Lineær programmering opg 4'!$M$4=0,"-",(-A1661+'Lineær programmering opg 4'!$M$4)/'Lineær programmering opg 4'!$K$4*-1)</f>
        <v>79.583999999991249</v>
      </c>
      <c r="E1661" s="167">
        <f>IF('Lineær programmering opg 4'!$M$5=0,"-",(-A1661+'Lineær programmering opg 4'!$M$5)/'Lineær programmering opg 4'!$K$5*-1)</f>
        <v>149.84399999999673</v>
      </c>
      <c r="F1661" s="167" t="str">
        <f>IF('Lineær programmering opg 4'!$E$6=0,"-",(-A1661+'Lineær programmering opg 4'!$M$6)/'Lineær programmering opg 4'!$K$6*-1)</f>
        <v>-</v>
      </c>
      <c r="G1661" s="167" t="str">
        <f>IF('Lineær programmering opg 4'!$D$7=0,"-",((-A1661+'Lineær programmering opg 4'!$M$7)/'Lineær programmering opg 4'!$K$7)*-1)</f>
        <v>-</v>
      </c>
      <c r="H1661" s="167" t="str">
        <f>IF('Lineær programmering opg 4'!$C$8=0,"-",((-A1661+'Lineær programmering opg 4'!$M$8)/'Lineær programmering opg 4'!$K$8)*-1)</f>
        <v>-</v>
      </c>
      <c r="I1661" s="167" t="str">
        <f>IF('Lineær programmering opg 4'!$D$8=0,"-",'Lineær programmering opg 4'!$G$8)</f>
        <v>-</v>
      </c>
      <c r="J1661" s="295">
        <f>A1661*'Lineær programmering opg 4'!$C$11+Datatabel!C1661*'Lineær programmering opg 4'!$D$11</f>
        <v>31958.399999999121</v>
      </c>
      <c r="K1661" s="9">
        <f t="shared" si="127"/>
        <v>0</v>
      </c>
      <c r="L1661" s="9">
        <f t="shared" si="128"/>
        <v>0</v>
      </c>
    </row>
    <row r="1662" spans="1:12" ht="15" x14ac:dyDescent="0.25">
      <c r="A1662" s="167">
        <f t="shared" si="126"/>
        <v>200.18400000000437</v>
      </c>
      <c r="B1662" s="325">
        <f t="shared" si="129"/>
        <v>0.83410000000001827</v>
      </c>
      <c r="C1662" s="167">
        <f t="shared" si="125"/>
        <v>79.631999999991251</v>
      </c>
      <c r="D1662" s="167">
        <f>IF('Lineær programmering opg 4'!$M$4=0,"-",(-A1662+'Lineær programmering opg 4'!$M$4)/'Lineær programmering opg 4'!$K$4*-1)</f>
        <v>79.631999999991251</v>
      </c>
      <c r="E1662" s="167">
        <f>IF('Lineær programmering opg 4'!$M$5=0,"-",(-A1662+'Lineær programmering opg 4'!$M$5)/'Lineær programmering opg 4'!$K$5*-1)</f>
        <v>149.86199999999673</v>
      </c>
      <c r="F1662" s="167" t="str">
        <f>IF('Lineær programmering opg 4'!$E$6=0,"-",(-A1662+'Lineær programmering opg 4'!$M$6)/'Lineær programmering opg 4'!$K$6*-1)</f>
        <v>-</v>
      </c>
      <c r="G1662" s="167" t="str">
        <f>IF('Lineær programmering opg 4'!$D$7=0,"-",((-A1662+'Lineær programmering opg 4'!$M$7)/'Lineær programmering opg 4'!$K$7)*-1)</f>
        <v>-</v>
      </c>
      <c r="H1662" s="167" t="str">
        <f>IF('Lineær programmering opg 4'!$C$8=0,"-",((-A1662+'Lineær programmering opg 4'!$M$8)/'Lineær programmering opg 4'!$K$8)*-1)</f>
        <v>-</v>
      </c>
      <c r="I1662" s="167" t="str">
        <f>IF('Lineær programmering opg 4'!$D$8=0,"-",'Lineær programmering opg 4'!$G$8)</f>
        <v>-</v>
      </c>
      <c r="J1662" s="295">
        <f>A1662*'Lineær programmering opg 4'!$C$11+Datatabel!C1662*'Lineær programmering opg 4'!$D$11</f>
        <v>31963.199999999124</v>
      </c>
      <c r="K1662" s="9">
        <f t="shared" si="127"/>
        <v>0</v>
      </c>
      <c r="L1662" s="9">
        <f t="shared" si="128"/>
        <v>0</v>
      </c>
    </row>
    <row r="1663" spans="1:12" ht="15" x14ac:dyDescent="0.25">
      <c r="A1663" s="167">
        <f t="shared" si="126"/>
        <v>200.1600000000044</v>
      </c>
      <c r="B1663" s="325">
        <f t="shared" si="129"/>
        <v>0.83400000000001828</v>
      </c>
      <c r="C1663" s="167">
        <f t="shared" si="125"/>
        <v>79.679999999991196</v>
      </c>
      <c r="D1663" s="167">
        <f>IF('Lineær programmering opg 4'!$M$4=0,"-",(-A1663+'Lineær programmering opg 4'!$M$4)/'Lineær programmering opg 4'!$K$4*-1)</f>
        <v>79.679999999991196</v>
      </c>
      <c r="E1663" s="167">
        <f>IF('Lineær programmering opg 4'!$M$5=0,"-",(-A1663+'Lineær programmering opg 4'!$M$5)/'Lineær programmering opg 4'!$K$5*-1)</f>
        <v>149.8799999999967</v>
      </c>
      <c r="F1663" s="167" t="str">
        <f>IF('Lineær programmering opg 4'!$E$6=0,"-",(-A1663+'Lineær programmering opg 4'!$M$6)/'Lineær programmering opg 4'!$K$6*-1)</f>
        <v>-</v>
      </c>
      <c r="G1663" s="167" t="str">
        <f>IF('Lineær programmering opg 4'!$D$7=0,"-",((-A1663+'Lineær programmering opg 4'!$M$7)/'Lineær programmering opg 4'!$K$7)*-1)</f>
        <v>-</v>
      </c>
      <c r="H1663" s="167" t="str">
        <f>IF('Lineær programmering opg 4'!$C$8=0,"-",((-A1663+'Lineær programmering opg 4'!$M$8)/'Lineær programmering opg 4'!$K$8)*-1)</f>
        <v>-</v>
      </c>
      <c r="I1663" s="167" t="str">
        <f>IF('Lineær programmering opg 4'!$D$8=0,"-",'Lineær programmering opg 4'!$G$8)</f>
        <v>-</v>
      </c>
      <c r="J1663" s="295">
        <f>A1663*'Lineær programmering opg 4'!$C$11+Datatabel!C1663*'Lineær programmering opg 4'!$D$11</f>
        <v>31967.99999999912</v>
      </c>
      <c r="K1663" s="9">
        <f t="shared" si="127"/>
        <v>0</v>
      </c>
      <c r="L1663" s="9">
        <f t="shared" si="128"/>
        <v>0</v>
      </c>
    </row>
    <row r="1664" spans="1:12" ht="15" x14ac:dyDescent="0.25">
      <c r="A1664" s="167">
        <f t="shared" si="126"/>
        <v>200.1360000000044</v>
      </c>
      <c r="B1664" s="325">
        <f t="shared" si="129"/>
        <v>0.83390000000001829</v>
      </c>
      <c r="C1664" s="167">
        <f t="shared" si="125"/>
        <v>79.727999999991198</v>
      </c>
      <c r="D1664" s="167">
        <f>IF('Lineær programmering opg 4'!$M$4=0,"-",(-A1664+'Lineær programmering opg 4'!$M$4)/'Lineær programmering opg 4'!$K$4*-1)</f>
        <v>79.727999999991198</v>
      </c>
      <c r="E1664" s="167">
        <f>IF('Lineær programmering opg 4'!$M$5=0,"-",(-A1664+'Lineær programmering opg 4'!$M$5)/'Lineær programmering opg 4'!$K$5*-1)</f>
        <v>149.8979999999967</v>
      </c>
      <c r="F1664" s="167" t="str">
        <f>IF('Lineær programmering opg 4'!$E$6=0,"-",(-A1664+'Lineær programmering opg 4'!$M$6)/'Lineær programmering opg 4'!$K$6*-1)</f>
        <v>-</v>
      </c>
      <c r="G1664" s="167" t="str">
        <f>IF('Lineær programmering opg 4'!$D$7=0,"-",((-A1664+'Lineær programmering opg 4'!$M$7)/'Lineær programmering opg 4'!$K$7)*-1)</f>
        <v>-</v>
      </c>
      <c r="H1664" s="167" t="str">
        <f>IF('Lineær programmering opg 4'!$C$8=0,"-",((-A1664+'Lineær programmering opg 4'!$M$8)/'Lineær programmering opg 4'!$K$8)*-1)</f>
        <v>-</v>
      </c>
      <c r="I1664" s="167" t="str">
        <f>IF('Lineær programmering opg 4'!$D$8=0,"-",'Lineær programmering opg 4'!$G$8)</f>
        <v>-</v>
      </c>
      <c r="J1664" s="295">
        <f>A1664*'Lineær programmering opg 4'!$C$11+Datatabel!C1664*'Lineær programmering opg 4'!$D$11</f>
        <v>31972.799999999119</v>
      </c>
      <c r="K1664" s="9">
        <f t="shared" si="127"/>
        <v>0</v>
      </c>
      <c r="L1664" s="9">
        <f t="shared" si="128"/>
        <v>0</v>
      </c>
    </row>
    <row r="1665" spans="1:12" ht="15" x14ac:dyDescent="0.25">
      <c r="A1665" s="167">
        <f t="shared" si="126"/>
        <v>200.1120000000044</v>
      </c>
      <c r="B1665" s="325">
        <f t="shared" si="129"/>
        <v>0.8338000000000183</v>
      </c>
      <c r="C1665" s="167">
        <f t="shared" si="125"/>
        <v>79.7759999999912</v>
      </c>
      <c r="D1665" s="167">
        <f>IF('Lineær programmering opg 4'!$M$4=0,"-",(-A1665+'Lineær programmering opg 4'!$M$4)/'Lineær programmering opg 4'!$K$4*-1)</f>
        <v>79.7759999999912</v>
      </c>
      <c r="E1665" s="167">
        <f>IF('Lineær programmering opg 4'!$M$5=0,"-",(-A1665+'Lineær programmering opg 4'!$M$5)/'Lineær programmering opg 4'!$K$5*-1)</f>
        <v>149.9159999999967</v>
      </c>
      <c r="F1665" s="167" t="str">
        <f>IF('Lineær programmering opg 4'!$E$6=0,"-",(-A1665+'Lineær programmering opg 4'!$M$6)/'Lineær programmering opg 4'!$K$6*-1)</f>
        <v>-</v>
      </c>
      <c r="G1665" s="167" t="str">
        <f>IF('Lineær programmering opg 4'!$D$7=0,"-",((-A1665+'Lineær programmering opg 4'!$M$7)/'Lineær programmering opg 4'!$K$7)*-1)</f>
        <v>-</v>
      </c>
      <c r="H1665" s="167" t="str">
        <f>IF('Lineær programmering opg 4'!$C$8=0,"-",((-A1665+'Lineær programmering opg 4'!$M$8)/'Lineær programmering opg 4'!$K$8)*-1)</f>
        <v>-</v>
      </c>
      <c r="I1665" s="167" t="str">
        <f>IF('Lineær programmering opg 4'!$D$8=0,"-",'Lineær programmering opg 4'!$G$8)</f>
        <v>-</v>
      </c>
      <c r="J1665" s="295">
        <f>A1665*'Lineær programmering opg 4'!$C$11+Datatabel!C1665*'Lineær programmering opg 4'!$D$11</f>
        <v>31977.599999999122</v>
      </c>
      <c r="K1665" s="9">
        <f t="shared" si="127"/>
        <v>0</v>
      </c>
      <c r="L1665" s="9">
        <f t="shared" si="128"/>
        <v>0</v>
      </c>
    </row>
    <row r="1666" spans="1:12" ht="15" x14ac:dyDescent="0.25">
      <c r="A1666" s="167">
        <f t="shared" si="126"/>
        <v>200.0880000000044</v>
      </c>
      <c r="B1666" s="325">
        <f t="shared" si="129"/>
        <v>0.83370000000001832</v>
      </c>
      <c r="C1666" s="167">
        <f t="shared" si="125"/>
        <v>79.823999999991202</v>
      </c>
      <c r="D1666" s="167">
        <f>IF('Lineær programmering opg 4'!$M$4=0,"-",(-A1666+'Lineær programmering opg 4'!$M$4)/'Lineær programmering opg 4'!$K$4*-1)</f>
        <v>79.823999999991202</v>
      </c>
      <c r="E1666" s="167">
        <f>IF('Lineær programmering opg 4'!$M$5=0,"-",(-A1666+'Lineær programmering opg 4'!$M$5)/'Lineær programmering opg 4'!$K$5*-1)</f>
        <v>149.9339999999967</v>
      </c>
      <c r="F1666" s="167" t="str">
        <f>IF('Lineær programmering opg 4'!$E$6=0,"-",(-A1666+'Lineær programmering opg 4'!$M$6)/'Lineær programmering opg 4'!$K$6*-1)</f>
        <v>-</v>
      </c>
      <c r="G1666" s="167" t="str">
        <f>IF('Lineær programmering opg 4'!$D$7=0,"-",((-A1666+'Lineær programmering opg 4'!$M$7)/'Lineær programmering opg 4'!$K$7)*-1)</f>
        <v>-</v>
      </c>
      <c r="H1666" s="167" t="str">
        <f>IF('Lineær programmering opg 4'!$C$8=0,"-",((-A1666+'Lineær programmering opg 4'!$M$8)/'Lineær programmering opg 4'!$K$8)*-1)</f>
        <v>-</v>
      </c>
      <c r="I1666" s="167" t="str">
        <f>IF('Lineær programmering opg 4'!$D$8=0,"-",'Lineær programmering opg 4'!$G$8)</f>
        <v>-</v>
      </c>
      <c r="J1666" s="295">
        <f>A1666*'Lineær programmering opg 4'!$C$11+Datatabel!C1666*'Lineær programmering opg 4'!$D$11</f>
        <v>31982.399999999121</v>
      </c>
      <c r="K1666" s="9">
        <f t="shared" si="127"/>
        <v>0</v>
      </c>
      <c r="L1666" s="9">
        <f t="shared" si="128"/>
        <v>0</v>
      </c>
    </row>
    <row r="1667" spans="1:12" ht="15" x14ac:dyDescent="0.25">
      <c r="A1667" s="167">
        <f t="shared" si="126"/>
        <v>200.0640000000044</v>
      </c>
      <c r="B1667" s="325">
        <f t="shared" si="129"/>
        <v>0.83360000000001833</v>
      </c>
      <c r="C1667" s="167">
        <f t="shared" ref="C1667:C1730" si="130">MIN(D1667,E1667,F1667,G1667,H1667,I1667)</f>
        <v>79.871999999991203</v>
      </c>
      <c r="D1667" s="167">
        <f>IF('Lineær programmering opg 4'!$M$4=0,"-",(-A1667+'Lineær programmering opg 4'!$M$4)/'Lineær programmering opg 4'!$K$4*-1)</f>
        <v>79.871999999991203</v>
      </c>
      <c r="E1667" s="167">
        <f>IF('Lineær programmering opg 4'!$M$5=0,"-",(-A1667+'Lineær programmering opg 4'!$M$5)/'Lineær programmering opg 4'!$K$5*-1)</f>
        <v>149.9519999999967</v>
      </c>
      <c r="F1667" s="167" t="str">
        <f>IF('Lineær programmering opg 4'!$E$6=0,"-",(-A1667+'Lineær programmering opg 4'!$M$6)/'Lineær programmering opg 4'!$K$6*-1)</f>
        <v>-</v>
      </c>
      <c r="G1667" s="167" t="str">
        <f>IF('Lineær programmering opg 4'!$D$7=0,"-",((-A1667+'Lineær programmering opg 4'!$M$7)/'Lineær programmering opg 4'!$K$7)*-1)</f>
        <v>-</v>
      </c>
      <c r="H1667" s="167" t="str">
        <f>IF('Lineær programmering opg 4'!$C$8=0,"-",((-A1667+'Lineær programmering opg 4'!$M$8)/'Lineær programmering opg 4'!$K$8)*-1)</f>
        <v>-</v>
      </c>
      <c r="I1667" s="167" t="str">
        <f>IF('Lineær programmering opg 4'!$D$8=0,"-",'Lineær programmering opg 4'!$G$8)</f>
        <v>-</v>
      </c>
      <c r="J1667" s="295">
        <f>A1667*'Lineær programmering opg 4'!$C$11+Datatabel!C1667*'Lineær programmering opg 4'!$D$11</f>
        <v>31987.199999999117</v>
      </c>
      <c r="K1667" s="9">
        <f t="shared" si="127"/>
        <v>0</v>
      </c>
      <c r="L1667" s="9">
        <f t="shared" si="128"/>
        <v>0</v>
      </c>
    </row>
    <row r="1668" spans="1:12" ht="15" x14ac:dyDescent="0.25">
      <c r="A1668" s="167">
        <f t="shared" ref="A1668:A1731" si="131">$A$3*B1668</f>
        <v>200.0400000000044</v>
      </c>
      <c r="B1668" s="325">
        <f t="shared" si="129"/>
        <v>0.83350000000001834</v>
      </c>
      <c r="C1668" s="167">
        <f t="shared" si="130"/>
        <v>79.919999999991205</v>
      </c>
      <c r="D1668" s="167">
        <f>IF('Lineær programmering opg 4'!$M$4=0,"-",(-A1668+'Lineær programmering opg 4'!$M$4)/'Lineær programmering opg 4'!$K$4*-1)</f>
        <v>79.919999999991205</v>
      </c>
      <c r="E1668" s="167">
        <f>IF('Lineær programmering opg 4'!$M$5=0,"-",(-A1668+'Lineær programmering opg 4'!$M$5)/'Lineær programmering opg 4'!$K$5*-1)</f>
        <v>149.9699999999967</v>
      </c>
      <c r="F1668" s="167" t="str">
        <f>IF('Lineær programmering opg 4'!$E$6=0,"-",(-A1668+'Lineær programmering opg 4'!$M$6)/'Lineær programmering opg 4'!$K$6*-1)</f>
        <v>-</v>
      </c>
      <c r="G1668" s="167" t="str">
        <f>IF('Lineær programmering opg 4'!$D$7=0,"-",((-A1668+'Lineær programmering opg 4'!$M$7)/'Lineær programmering opg 4'!$K$7)*-1)</f>
        <v>-</v>
      </c>
      <c r="H1668" s="167" t="str">
        <f>IF('Lineær programmering opg 4'!$C$8=0,"-",((-A1668+'Lineær programmering opg 4'!$M$8)/'Lineær programmering opg 4'!$K$8)*-1)</f>
        <v>-</v>
      </c>
      <c r="I1668" s="167" t="str">
        <f>IF('Lineær programmering opg 4'!$D$8=0,"-",'Lineær programmering opg 4'!$G$8)</f>
        <v>-</v>
      </c>
      <c r="J1668" s="295">
        <f>A1668*'Lineær programmering opg 4'!$C$11+Datatabel!C1668*'Lineær programmering opg 4'!$D$11</f>
        <v>31991.99999999912</v>
      </c>
      <c r="K1668" s="9">
        <f t="shared" ref="K1668:K1731" si="132">IF($J$10004=J1668,A1668,0)</f>
        <v>0</v>
      </c>
      <c r="L1668" s="9">
        <f t="shared" ref="L1668:L1731" si="133">IF(J1668=$J$10004,C1668,0)</f>
        <v>0</v>
      </c>
    </row>
    <row r="1669" spans="1:12" ht="15" x14ac:dyDescent="0.25">
      <c r="A1669" s="167">
        <f t="shared" si="131"/>
        <v>200.0160000000044</v>
      </c>
      <c r="B1669" s="325">
        <f t="shared" ref="B1669:B1732" si="134">B1668-0.01%</f>
        <v>0.83340000000001835</v>
      </c>
      <c r="C1669" s="167">
        <f t="shared" si="130"/>
        <v>79.967999999991207</v>
      </c>
      <c r="D1669" s="167">
        <f>IF('Lineær programmering opg 4'!$M$4=0,"-",(-A1669+'Lineær programmering opg 4'!$M$4)/'Lineær programmering opg 4'!$K$4*-1)</f>
        <v>79.967999999991207</v>
      </c>
      <c r="E1669" s="167">
        <f>IF('Lineær programmering opg 4'!$M$5=0,"-",(-A1669+'Lineær programmering opg 4'!$M$5)/'Lineær programmering opg 4'!$K$5*-1)</f>
        <v>149.9879999999967</v>
      </c>
      <c r="F1669" s="167" t="str">
        <f>IF('Lineær programmering opg 4'!$E$6=0,"-",(-A1669+'Lineær programmering opg 4'!$M$6)/'Lineær programmering opg 4'!$K$6*-1)</f>
        <v>-</v>
      </c>
      <c r="G1669" s="167" t="str">
        <f>IF('Lineær programmering opg 4'!$D$7=0,"-",((-A1669+'Lineær programmering opg 4'!$M$7)/'Lineær programmering opg 4'!$K$7)*-1)</f>
        <v>-</v>
      </c>
      <c r="H1669" s="167" t="str">
        <f>IF('Lineær programmering opg 4'!$C$8=0,"-",((-A1669+'Lineær programmering opg 4'!$M$8)/'Lineær programmering opg 4'!$K$8)*-1)</f>
        <v>-</v>
      </c>
      <c r="I1669" s="167" t="str">
        <f>IF('Lineær programmering opg 4'!$D$8=0,"-",'Lineær programmering opg 4'!$G$8)</f>
        <v>-</v>
      </c>
      <c r="J1669" s="295">
        <f>A1669*'Lineær programmering opg 4'!$C$11+Datatabel!C1669*'Lineær programmering opg 4'!$D$11</f>
        <v>31996.799999999119</v>
      </c>
      <c r="K1669" s="9">
        <f t="shared" si="132"/>
        <v>0</v>
      </c>
      <c r="L1669" s="9">
        <f t="shared" si="133"/>
        <v>0</v>
      </c>
    </row>
    <row r="1670" spans="1:12" ht="15" x14ac:dyDescent="0.25">
      <c r="A1670" s="167">
        <f t="shared" si="131"/>
        <v>199.9920000000044</v>
      </c>
      <c r="B1670" s="325">
        <f t="shared" si="134"/>
        <v>0.83330000000001836</v>
      </c>
      <c r="C1670" s="167">
        <f t="shared" si="130"/>
        <v>80.015999999991209</v>
      </c>
      <c r="D1670" s="167">
        <f>IF('Lineær programmering opg 4'!$M$4=0,"-",(-A1670+'Lineær programmering opg 4'!$M$4)/'Lineær programmering opg 4'!$K$4*-1)</f>
        <v>80.015999999991209</v>
      </c>
      <c r="E1670" s="167">
        <f>IF('Lineær programmering opg 4'!$M$5=0,"-",(-A1670+'Lineær programmering opg 4'!$M$5)/'Lineær programmering opg 4'!$K$5*-1)</f>
        <v>150.0059999999967</v>
      </c>
      <c r="F1670" s="167" t="str">
        <f>IF('Lineær programmering opg 4'!$E$6=0,"-",(-A1670+'Lineær programmering opg 4'!$M$6)/'Lineær programmering opg 4'!$K$6*-1)</f>
        <v>-</v>
      </c>
      <c r="G1670" s="167" t="str">
        <f>IF('Lineær programmering opg 4'!$D$7=0,"-",((-A1670+'Lineær programmering opg 4'!$M$7)/'Lineær programmering opg 4'!$K$7)*-1)</f>
        <v>-</v>
      </c>
      <c r="H1670" s="167" t="str">
        <f>IF('Lineær programmering opg 4'!$C$8=0,"-",((-A1670+'Lineær programmering opg 4'!$M$8)/'Lineær programmering opg 4'!$K$8)*-1)</f>
        <v>-</v>
      </c>
      <c r="I1670" s="167" t="str">
        <f>IF('Lineær programmering opg 4'!$D$8=0,"-",'Lineær programmering opg 4'!$G$8)</f>
        <v>-</v>
      </c>
      <c r="J1670" s="295">
        <f>A1670*'Lineær programmering opg 4'!$C$11+Datatabel!C1670*'Lineær programmering opg 4'!$D$11</f>
        <v>32001.599999999122</v>
      </c>
      <c r="K1670" s="9">
        <f t="shared" si="132"/>
        <v>0</v>
      </c>
      <c r="L1670" s="9">
        <f t="shared" si="133"/>
        <v>0</v>
      </c>
    </row>
    <row r="1671" spans="1:12" ht="15" x14ac:dyDescent="0.25">
      <c r="A1671" s="167">
        <f t="shared" si="131"/>
        <v>199.96800000000439</v>
      </c>
      <c r="B1671" s="325">
        <f t="shared" si="134"/>
        <v>0.83320000000001837</v>
      </c>
      <c r="C1671" s="167">
        <f t="shared" si="130"/>
        <v>80.063999999991211</v>
      </c>
      <c r="D1671" s="167">
        <f>IF('Lineær programmering opg 4'!$M$4=0,"-",(-A1671+'Lineær programmering opg 4'!$M$4)/'Lineær programmering opg 4'!$K$4*-1)</f>
        <v>80.063999999991211</v>
      </c>
      <c r="E1671" s="167">
        <f>IF('Lineær programmering opg 4'!$M$5=0,"-",(-A1671+'Lineær programmering opg 4'!$M$5)/'Lineær programmering opg 4'!$K$5*-1)</f>
        <v>150.0239999999967</v>
      </c>
      <c r="F1671" s="167" t="str">
        <f>IF('Lineær programmering opg 4'!$E$6=0,"-",(-A1671+'Lineær programmering opg 4'!$M$6)/'Lineær programmering opg 4'!$K$6*-1)</f>
        <v>-</v>
      </c>
      <c r="G1671" s="167" t="str">
        <f>IF('Lineær programmering opg 4'!$D$7=0,"-",((-A1671+'Lineær programmering opg 4'!$M$7)/'Lineær programmering opg 4'!$K$7)*-1)</f>
        <v>-</v>
      </c>
      <c r="H1671" s="167" t="str">
        <f>IF('Lineær programmering opg 4'!$C$8=0,"-",((-A1671+'Lineær programmering opg 4'!$M$8)/'Lineær programmering opg 4'!$K$8)*-1)</f>
        <v>-</v>
      </c>
      <c r="I1671" s="167" t="str">
        <f>IF('Lineær programmering opg 4'!$D$8=0,"-",'Lineær programmering opg 4'!$G$8)</f>
        <v>-</v>
      </c>
      <c r="J1671" s="295">
        <f>A1671*'Lineær programmering opg 4'!$C$11+Datatabel!C1671*'Lineær programmering opg 4'!$D$11</f>
        <v>32006.399999999121</v>
      </c>
      <c r="K1671" s="9">
        <f t="shared" si="132"/>
        <v>0</v>
      </c>
      <c r="L1671" s="9">
        <f t="shared" si="133"/>
        <v>0</v>
      </c>
    </row>
    <row r="1672" spans="1:12" ht="15" x14ac:dyDescent="0.25">
      <c r="A1672" s="167">
        <f t="shared" si="131"/>
        <v>199.94400000000442</v>
      </c>
      <c r="B1672" s="325">
        <f t="shared" si="134"/>
        <v>0.83310000000001838</v>
      </c>
      <c r="C1672" s="167">
        <f t="shared" si="130"/>
        <v>80.111999999991156</v>
      </c>
      <c r="D1672" s="167">
        <f>IF('Lineær programmering opg 4'!$M$4=0,"-",(-A1672+'Lineær programmering opg 4'!$M$4)/'Lineær programmering opg 4'!$K$4*-1)</f>
        <v>80.111999999991156</v>
      </c>
      <c r="E1672" s="167">
        <f>IF('Lineær programmering opg 4'!$M$5=0,"-",(-A1672+'Lineær programmering opg 4'!$M$5)/'Lineær programmering opg 4'!$K$5*-1)</f>
        <v>150.0419999999967</v>
      </c>
      <c r="F1672" s="167" t="str">
        <f>IF('Lineær programmering opg 4'!$E$6=0,"-",(-A1672+'Lineær programmering opg 4'!$M$6)/'Lineær programmering opg 4'!$K$6*-1)</f>
        <v>-</v>
      </c>
      <c r="G1672" s="167" t="str">
        <f>IF('Lineær programmering opg 4'!$D$7=0,"-",((-A1672+'Lineær programmering opg 4'!$M$7)/'Lineær programmering opg 4'!$K$7)*-1)</f>
        <v>-</v>
      </c>
      <c r="H1672" s="167" t="str">
        <f>IF('Lineær programmering opg 4'!$C$8=0,"-",((-A1672+'Lineær programmering opg 4'!$M$8)/'Lineær programmering opg 4'!$K$8)*-1)</f>
        <v>-</v>
      </c>
      <c r="I1672" s="167" t="str">
        <f>IF('Lineær programmering opg 4'!$D$8=0,"-",'Lineær programmering opg 4'!$G$8)</f>
        <v>-</v>
      </c>
      <c r="J1672" s="295">
        <f>A1672*'Lineær programmering opg 4'!$C$11+Datatabel!C1672*'Lineær programmering opg 4'!$D$11</f>
        <v>32011.199999999117</v>
      </c>
      <c r="K1672" s="9">
        <f t="shared" si="132"/>
        <v>0</v>
      </c>
      <c r="L1672" s="9">
        <f t="shared" si="133"/>
        <v>0</v>
      </c>
    </row>
    <row r="1673" spans="1:12" ht="15" x14ac:dyDescent="0.25">
      <c r="A1673" s="167">
        <f t="shared" si="131"/>
        <v>199.92000000000442</v>
      </c>
      <c r="B1673" s="325">
        <f t="shared" si="134"/>
        <v>0.83300000000001839</v>
      </c>
      <c r="C1673" s="167">
        <f t="shared" si="130"/>
        <v>80.159999999991157</v>
      </c>
      <c r="D1673" s="167">
        <f>IF('Lineær programmering opg 4'!$M$4=0,"-",(-A1673+'Lineær programmering opg 4'!$M$4)/'Lineær programmering opg 4'!$K$4*-1)</f>
        <v>80.159999999991157</v>
      </c>
      <c r="E1673" s="167">
        <f>IF('Lineær programmering opg 4'!$M$5=0,"-",(-A1673+'Lineær programmering opg 4'!$M$5)/'Lineær programmering opg 4'!$K$5*-1)</f>
        <v>150.05999999999671</v>
      </c>
      <c r="F1673" s="167" t="str">
        <f>IF('Lineær programmering opg 4'!$E$6=0,"-",(-A1673+'Lineær programmering opg 4'!$M$6)/'Lineær programmering opg 4'!$K$6*-1)</f>
        <v>-</v>
      </c>
      <c r="G1673" s="167" t="str">
        <f>IF('Lineær programmering opg 4'!$D$7=0,"-",((-A1673+'Lineær programmering opg 4'!$M$7)/'Lineær programmering opg 4'!$K$7)*-1)</f>
        <v>-</v>
      </c>
      <c r="H1673" s="167" t="str">
        <f>IF('Lineær programmering opg 4'!$C$8=0,"-",((-A1673+'Lineær programmering opg 4'!$M$8)/'Lineær programmering opg 4'!$K$8)*-1)</f>
        <v>-</v>
      </c>
      <c r="I1673" s="167" t="str">
        <f>IF('Lineær programmering opg 4'!$D$8=0,"-",'Lineær programmering opg 4'!$G$8)</f>
        <v>-</v>
      </c>
      <c r="J1673" s="295">
        <f>A1673*'Lineær programmering opg 4'!$C$11+Datatabel!C1673*'Lineær programmering opg 4'!$D$11</f>
        <v>32015.99999999912</v>
      </c>
      <c r="K1673" s="9">
        <f t="shared" si="132"/>
        <v>0</v>
      </c>
      <c r="L1673" s="9">
        <f t="shared" si="133"/>
        <v>0</v>
      </c>
    </row>
    <row r="1674" spans="1:12" ht="15" x14ac:dyDescent="0.25">
      <c r="A1674" s="167">
        <f t="shared" si="131"/>
        <v>199.89600000000442</v>
      </c>
      <c r="B1674" s="325">
        <f t="shared" si="134"/>
        <v>0.8329000000000184</v>
      </c>
      <c r="C1674" s="167">
        <f t="shared" si="130"/>
        <v>80.207999999991159</v>
      </c>
      <c r="D1674" s="167">
        <f>IF('Lineær programmering opg 4'!$M$4=0,"-",(-A1674+'Lineær programmering opg 4'!$M$4)/'Lineær programmering opg 4'!$K$4*-1)</f>
        <v>80.207999999991159</v>
      </c>
      <c r="E1674" s="167">
        <f>IF('Lineær programmering opg 4'!$M$5=0,"-",(-A1674+'Lineær programmering opg 4'!$M$5)/'Lineær programmering opg 4'!$K$5*-1)</f>
        <v>150.07799999999671</v>
      </c>
      <c r="F1674" s="167" t="str">
        <f>IF('Lineær programmering opg 4'!$E$6=0,"-",(-A1674+'Lineær programmering opg 4'!$M$6)/'Lineær programmering opg 4'!$K$6*-1)</f>
        <v>-</v>
      </c>
      <c r="G1674" s="167" t="str">
        <f>IF('Lineær programmering opg 4'!$D$7=0,"-",((-A1674+'Lineær programmering opg 4'!$M$7)/'Lineær programmering opg 4'!$K$7)*-1)</f>
        <v>-</v>
      </c>
      <c r="H1674" s="167" t="str">
        <f>IF('Lineær programmering opg 4'!$C$8=0,"-",((-A1674+'Lineær programmering opg 4'!$M$8)/'Lineær programmering opg 4'!$K$8)*-1)</f>
        <v>-</v>
      </c>
      <c r="I1674" s="167" t="str">
        <f>IF('Lineær programmering opg 4'!$D$8=0,"-",'Lineær programmering opg 4'!$G$8)</f>
        <v>-</v>
      </c>
      <c r="J1674" s="295">
        <f>A1674*'Lineær programmering opg 4'!$C$11+Datatabel!C1674*'Lineær programmering opg 4'!$D$11</f>
        <v>32020.799999999115</v>
      </c>
      <c r="K1674" s="9">
        <f t="shared" si="132"/>
        <v>0</v>
      </c>
      <c r="L1674" s="9">
        <f t="shared" si="133"/>
        <v>0</v>
      </c>
    </row>
    <row r="1675" spans="1:12" ht="15" x14ac:dyDescent="0.25">
      <c r="A1675" s="167">
        <f t="shared" si="131"/>
        <v>199.87200000000442</v>
      </c>
      <c r="B1675" s="325">
        <f t="shared" si="134"/>
        <v>0.83280000000001841</v>
      </c>
      <c r="C1675" s="167">
        <f t="shared" si="130"/>
        <v>80.255999999991161</v>
      </c>
      <c r="D1675" s="167">
        <f>IF('Lineær programmering opg 4'!$M$4=0,"-",(-A1675+'Lineær programmering opg 4'!$M$4)/'Lineær programmering opg 4'!$K$4*-1)</f>
        <v>80.255999999991161</v>
      </c>
      <c r="E1675" s="167">
        <f>IF('Lineær programmering opg 4'!$M$5=0,"-",(-A1675+'Lineær programmering opg 4'!$M$5)/'Lineær programmering opg 4'!$K$5*-1)</f>
        <v>150.09599999999671</v>
      </c>
      <c r="F1675" s="167" t="str">
        <f>IF('Lineær programmering opg 4'!$E$6=0,"-",(-A1675+'Lineær programmering opg 4'!$M$6)/'Lineær programmering opg 4'!$K$6*-1)</f>
        <v>-</v>
      </c>
      <c r="G1675" s="167" t="str">
        <f>IF('Lineær programmering opg 4'!$D$7=0,"-",((-A1675+'Lineær programmering opg 4'!$M$7)/'Lineær programmering opg 4'!$K$7)*-1)</f>
        <v>-</v>
      </c>
      <c r="H1675" s="167" t="str">
        <f>IF('Lineær programmering opg 4'!$C$8=0,"-",((-A1675+'Lineær programmering opg 4'!$M$8)/'Lineær programmering opg 4'!$K$8)*-1)</f>
        <v>-</v>
      </c>
      <c r="I1675" s="167" t="str">
        <f>IF('Lineær programmering opg 4'!$D$8=0,"-",'Lineær programmering opg 4'!$G$8)</f>
        <v>-</v>
      </c>
      <c r="J1675" s="295">
        <f>A1675*'Lineær programmering opg 4'!$C$11+Datatabel!C1675*'Lineær programmering opg 4'!$D$11</f>
        <v>32025.599999999115</v>
      </c>
      <c r="K1675" s="9">
        <f t="shared" si="132"/>
        <v>0</v>
      </c>
      <c r="L1675" s="9">
        <f t="shared" si="133"/>
        <v>0</v>
      </c>
    </row>
    <row r="1676" spans="1:12" ht="15" x14ac:dyDescent="0.25">
      <c r="A1676" s="167">
        <f t="shared" si="131"/>
        <v>199.84800000000442</v>
      </c>
      <c r="B1676" s="325">
        <f t="shared" si="134"/>
        <v>0.83270000000001843</v>
      </c>
      <c r="C1676" s="167">
        <f t="shared" si="130"/>
        <v>80.303999999991163</v>
      </c>
      <c r="D1676" s="167">
        <f>IF('Lineær programmering opg 4'!$M$4=0,"-",(-A1676+'Lineær programmering opg 4'!$M$4)/'Lineær programmering opg 4'!$K$4*-1)</f>
        <v>80.303999999991163</v>
      </c>
      <c r="E1676" s="167">
        <f>IF('Lineær programmering opg 4'!$M$5=0,"-",(-A1676+'Lineær programmering opg 4'!$M$5)/'Lineær programmering opg 4'!$K$5*-1)</f>
        <v>150.11399999999671</v>
      </c>
      <c r="F1676" s="167" t="str">
        <f>IF('Lineær programmering opg 4'!$E$6=0,"-",(-A1676+'Lineær programmering opg 4'!$M$6)/'Lineær programmering opg 4'!$K$6*-1)</f>
        <v>-</v>
      </c>
      <c r="G1676" s="167" t="str">
        <f>IF('Lineær programmering opg 4'!$D$7=0,"-",((-A1676+'Lineær programmering opg 4'!$M$7)/'Lineær programmering opg 4'!$K$7)*-1)</f>
        <v>-</v>
      </c>
      <c r="H1676" s="167" t="str">
        <f>IF('Lineær programmering opg 4'!$C$8=0,"-",((-A1676+'Lineær programmering opg 4'!$M$8)/'Lineær programmering opg 4'!$K$8)*-1)</f>
        <v>-</v>
      </c>
      <c r="I1676" s="167" t="str">
        <f>IF('Lineær programmering opg 4'!$D$8=0,"-",'Lineær programmering opg 4'!$G$8)</f>
        <v>-</v>
      </c>
      <c r="J1676" s="295">
        <f>A1676*'Lineær programmering opg 4'!$C$11+Datatabel!C1676*'Lineær programmering opg 4'!$D$11</f>
        <v>32030.399999999117</v>
      </c>
      <c r="K1676" s="9">
        <f t="shared" si="132"/>
        <v>0</v>
      </c>
      <c r="L1676" s="9">
        <f t="shared" si="133"/>
        <v>0</v>
      </c>
    </row>
    <row r="1677" spans="1:12" ht="15" x14ac:dyDescent="0.25">
      <c r="A1677" s="167">
        <f t="shared" si="131"/>
        <v>199.82400000000442</v>
      </c>
      <c r="B1677" s="325">
        <f t="shared" si="134"/>
        <v>0.83260000000001844</v>
      </c>
      <c r="C1677" s="167">
        <f t="shared" si="130"/>
        <v>80.351999999991165</v>
      </c>
      <c r="D1677" s="167">
        <f>IF('Lineær programmering opg 4'!$M$4=0,"-",(-A1677+'Lineær programmering opg 4'!$M$4)/'Lineær programmering opg 4'!$K$4*-1)</f>
        <v>80.351999999991165</v>
      </c>
      <c r="E1677" s="167">
        <f>IF('Lineær programmering opg 4'!$M$5=0,"-",(-A1677+'Lineær programmering opg 4'!$M$5)/'Lineær programmering opg 4'!$K$5*-1)</f>
        <v>150.13199999999671</v>
      </c>
      <c r="F1677" s="167" t="str">
        <f>IF('Lineær programmering opg 4'!$E$6=0,"-",(-A1677+'Lineær programmering opg 4'!$M$6)/'Lineær programmering opg 4'!$K$6*-1)</f>
        <v>-</v>
      </c>
      <c r="G1677" s="167" t="str">
        <f>IF('Lineær programmering opg 4'!$D$7=0,"-",((-A1677+'Lineær programmering opg 4'!$M$7)/'Lineær programmering opg 4'!$K$7)*-1)</f>
        <v>-</v>
      </c>
      <c r="H1677" s="167" t="str">
        <f>IF('Lineær programmering opg 4'!$C$8=0,"-",((-A1677+'Lineær programmering opg 4'!$M$8)/'Lineær programmering opg 4'!$K$8)*-1)</f>
        <v>-</v>
      </c>
      <c r="I1677" s="167" t="str">
        <f>IF('Lineær programmering opg 4'!$D$8=0,"-",'Lineær programmering opg 4'!$G$8)</f>
        <v>-</v>
      </c>
      <c r="J1677" s="295">
        <f>A1677*'Lineær programmering opg 4'!$C$11+Datatabel!C1677*'Lineær programmering opg 4'!$D$11</f>
        <v>32035.199999999117</v>
      </c>
      <c r="K1677" s="9">
        <f t="shared" si="132"/>
        <v>0</v>
      </c>
      <c r="L1677" s="9">
        <f t="shared" si="133"/>
        <v>0</v>
      </c>
    </row>
    <row r="1678" spans="1:12" ht="15" x14ac:dyDescent="0.25">
      <c r="A1678" s="167">
        <f t="shared" si="131"/>
        <v>199.80000000000442</v>
      </c>
      <c r="B1678" s="325">
        <f t="shared" si="134"/>
        <v>0.83250000000001845</v>
      </c>
      <c r="C1678" s="167">
        <f t="shared" si="130"/>
        <v>80.399999999991167</v>
      </c>
      <c r="D1678" s="167">
        <f>IF('Lineær programmering opg 4'!$M$4=0,"-",(-A1678+'Lineær programmering opg 4'!$M$4)/'Lineær programmering opg 4'!$K$4*-1)</f>
        <v>80.399999999991167</v>
      </c>
      <c r="E1678" s="167">
        <f>IF('Lineær programmering opg 4'!$M$5=0,"-",(-A1678+'Lineær programmering opg 4'!$M$5)/'Lineær programmering opg 4'!$K$5*-1)</f>
        <v>150.14999999999671</v>
      </c>
      <c r="F1678" s="167" t="str">
        <f>IF('Lineær programmering opg 4'!$E$6=0,"-",(-A1678+'Lineær programmering opg 4'!$M$6)/'Lineær programmering opg 4'!$K$6*-1)</f>
        <v>-</v>
      </c>
      <c r="G1678" s="167" t="str">
        <f>IF('Lineær programmering opg 4'!$D$7=0,"-",((-A1678+'Lineær programmering opg 4'!$M$7)/'Lineær programmering opg 4'!$K$7)*-1)</f>
        <v>-</v>
      </c>
      <c r="H1678" s="167" t="str">
        <f>IF('Lineær programmering opg 4'!$C$8=0,"-",((-A1678+'Lineær programmering opg 4'!$M$8)/'Lineær programmering opg 4'!$K$8)*-1)</f>
        <v>-</v>
      </c>
      <c r="I1678" s="167" t="str">
        <f>IF('Lineær programmering opg 4'!$D$8=0,"-",'Lineær programmering opg 4'!$G$8)</f>
        <v>-</v>
      </c>
      <c r="J1678" s="295">
        <f>A1678*'Lineær programmering opg 4'!$C$11+Datatabel!C1678*'Lineær programmering opg 4'!$D$11</f>
        <v>32039.999999999116</v>
      </c>
      <c r="K1678" s="9">
        <f t="shared" si="132"/>
        <v>0</v>
      </c>
      <c r="L1678" s="9">
        <f t="shared" si="133"/>
        <v>0</v>
      </c>
    </row>
    <row r="1679" spans="1:12" ht="15" x14ac:dyDescent="0.25">
      <c r="A1679" s="167">
        <f t="shared" si="131"/>
        <v>199.77600000000444</v>
      </c>
      <c r="B1679" s="325">
        <f t="shared" si="134"/>
        <v>0.83240000000001846</v>
      </c>
      <c r="C1679" s="167">
        <f t="shared" si="130"/>
        <v>80.447999999991112</v>
      </c>
      <c r="D1679" s="167">
        <f>IF('Lineær programmering opg 4'!$M$4=0,"-",(-A1679+'Lineær programmering opg 4'!$M$4)/'Lineær programmering opg 4'!$K$4*-1)</f>
        <v>80.447999999991112</v>
      </c>
      <c r="E1679" s="167">
        <f>IF('Lineær programmering opg 4'!$M$5=0,"-",(-A1679+'Lineær programmering opg 4'!$M$5)/'Lineær programmering opg 4'!$K$5*-1)</f>
        <v>150.16799999999668</v>
      </c>
      <c r="F1679" s="167" t="str">
        <f>IF('Lineær programmering opg 4'!$E$6=0,"-",(-A1679+'Lineær programmering opg 4'!$M$6)/'Lineær programmering opg 4'!$K$6*-1)</f>
        <v>-</v>
      </c>
      <c r="G1679" s="167" t="str">
        <f>IF('Lineær programmering opg 4'!$D$7=0,"-",((-A1679+'Lineær programmering opg 4'!$M$7)/'Lineær programmering opg 4'!$K$7)*-1)</f>
        <v>-</v>
      </c>
      <c r="H1679" s="167" t="str">
        <f>IF('Lineær programmering opg 4'!$C$8=0,"-",((-A1679+'Lineær programmering opg 4'!$M$8)/'Lineær programmering opg 4'!$K$8)*-1)</f>
        <v>-</v>
      </c>
      <c r="I1679" s="167" t="str">
        <f>IF('Lineær programmering opg 4'!$D$8=0,"-",'Lineær programmering opg 4'!$G$8)</f>
        <v>-</v>
      </c>
      <c r="J1679" s="295">
        <f>A1679*'Lineær programmering opg 4'!$C$11+Datatabel!C1679*'Lineær programmering opg 4'!$D$11</f>
        <v>32044.799999999115</v>
      </c>
      <c r="K1679" s="9">
        <f t="shared" si="132"/>
        <v>0</v>
      </c>
      <c r="L1679" s="9">
        <f t="shared" si="133"/>
        <v>0</v>
      </c>
    </row>
    <row r="1680" spans="1:12" ht="15" x14ac:dyDescent="0.25">
      <c r="A1680" s="167">
        <f t="shared" si="131"/>
        <v>199.75200000000444</v>
      </c>
      <c r="B1680" s="325">
        <f t="shared" si="134"/>
        <v>0.83230000000001847</v>
      </c>
      <c r="C1680" s="167">
        <f t="shared" si="130"/>
        <v>80.495999999991113</v>
      </c>
      <c r="D1680" s="167">
        <f>IF('Lineær programmering opg 4'!$M$4=0,"-",(-A1680+'Lineær programmering opg 4'!$M$4)/'Lineær programmering opg 4'!$K$4*-1)</f>
        <v>80.495999999991113</v>
      </c>
      <c r="E1680" s="167">
        <f>IF('Lineær programmering opg 4'!$M$5=0,"-",(-A1680+'Lineær programmering opg 4'!$M$5)/'Lineær programmering opg 4'!$K$5*-1)</f>
        <v>150.18599999999668</v>
      </c>
      <c r="F1680" s="167" t="str">
        <f>IF('Lineær programmering opg 4'!$E$6=0,"-",(-A1680+'Lineær programmering opg 4'!$M$6)/'Lineær programmering opg 4'!$K$6*-1)</f>
        <v>-</v>
      </c>
      <c r="G1680" s="167" t="str">
        <f>IF('Lineær programmering opg 4'!$D$7=0,"-",((-A1680+'Lineær programmering opg 4'!$M$7)/'Lineær programmering opg 4'!$K$7)*-1)</f>
        <v>-</v>
      </c>
      <c r="H1680" s="167" t="str">
        <f>IF('Lineær programmering opg 4'!$C$8=0,"-",((-A1680+'Lineær programmering opg 4'!$M$8)/'Lineær programmering opg 4'!$K$8)*-1)</f>
        <v>-</v>
      </c>
      <c r="I1680" s="167" t="str">
        <f>IF('Lineær programmering opg 4'!$D$8=0,"-",'Lineær programmering opg 4'!$G$8)</f>
        <v>-</v>
      </c>
      <c r="J1680" s="295">
        <f>A1680*'Lineær programmering opg 4'!$C$11+Datatabel!C1680*'Lineær programmering opg 4'!$D$11</f>
        <v>32049.599999999111</v>
      </c>
      <c r="K1680" s="9">
        <f t="shared" si="132"/>
        <v>0</v>
      </c>
      <c r="L1680" s="9">
        <f t="shared" si="133"/>
        <v>0</v>
      </c>
    </row>
    <row r="1681" spans="1:12" ht="15" x14ac:dyDescent="0.25">
      <c r="A1681" s="167">
        <f t="shared" si="131"/>
        <v>199.72800000000444</v>
      </c>
      <c r="B1681" s="325">
        <f t="shared" si="134"/>
        <v>0.83220000000001848</v>
      </c>
      <c r="C1681" s="167">
        <f t="shared" si="130"/>
        <v>80.543999999991115</v>
      </c>
      <c r="D1681" s="167">
        <f>IF('Lineær programmering opg 4'!$M$4=0,"-",(-A1681+'Lineær programmering opg 4'!$M$4)/'Lineær programmering opg 4'!$K$4*-1)</f>
        <v>80.543999999991115</v>
      </c>
      <c r="E1681" s="167">
        <f>IF('Lineær programmering opg 4'!$M$5=0,"-",(-A1681+'Lineær programmering opg 4'!$M$5)/'Lineær programmering opg 4'!$K$5*-1)</f>
        <v>150.20399999999668</v>
      </c>
      <c r="F1681" s="167" t="str">
        <f>IF('Lineær programmering opg 4'!$E$6=0,"-",(-A1681+'Lineær programmering opg 4'!$M$6)/'Lineær programmering opg 4'!$K$6*-1)</f>
        <v>-</v>
      </c>
      <c r="G1681" s="167" t="str">
        <f>IF('Lineær programmering opg 4'!$D$7=0,"-",((-A1681+'Lineær programmering opg 4'!$M$7)/'Lineær programmering opg 4'!$K$7)*-1)</f>
        <v>-</v>
      </c>
      <c r="H1681" s="167" t="str">
        <f>IF('Lineær programmering opg 4'!$C$8=0,"-",((-A1681+'Lineær programmering opg 4'!$M$8)/'Lineær programmering opg 4'!$K$8)*-1)</f>
        <v>-</v>
      </c>
      <c r="I1681" s="167" t="str">
        <f>IF('Lineær programmering opg 4'!$D$8=0,"-",'Lineær programmering opg 4'!$G$8)</f>
        <v>-</v>
      </c>
      <c r="J1681" s="295">
        <f>A1681*'Lineær programmering opg 4'!$C$11+Datatabel!C1681*'Lineær programmering opg 4'!$D$11</f>
        <v>32054.39999999911</v>
      </c>
      <c r="K1681" s="9">
        <f t="shared" si="132"/>
        <v>0</v>
      </c>
      <c r="L1681" s="9">
        <f t="shared" si="133"/>
        <v>0</v>
      </c>
    </row>
    <row r="1682" spans="1:12" ht="15" x14ac:dyDescent="0.25">
      <c r="A1682" s="167">
        <f t="shared" si="131"/>
        <v>199.70400000000444</v>
      </c>
      <c r="B1682" s="325">
        <f t="shared" si="134"/>
        <v>0.83210000000001849</v>
      </c>
      <c r="C1682" s="167">
        <f t="shared" si="130"/>
        <v>80.591999999991117</v>
      </c>
      <c r="D1682" s="167">
        <f>IF('Lineær programmering opg 4'!$M$4=0,"-",(-A1682+'Lineær programmering opg 4'!$M$4)/'Lineær programmering opg 4'!$K$4*-1)</f>
        <v>80.591999999991117</v>
      </c>
      <c r="E1682" s="167">
        <f>IF('Lineær programmering opg 4'!$M$5=0,"-",(-A1682+'Lineær programmering opg 4'!$M$5)/'Lineær programmering opg 4'!$K$5*-1)</f>
        <v>150.22199999999668</v>
      </c>
      <c r="F1682" s="167" t="str">
        <f>IF('Lineær programmering opg 4'!$E$6=0,"-",(-A1682+'Lineær programmering opg 4'!$M$6)/'Lineær programmering opg 4'!$K$6*-1)</f>
        <v>-</v>
      </c>
      <c r="G1682" s="167" t="str">
        <f>IF('Lineær programmering opg 4'!$D$7=0,"-",((-A1682+'Lineær programmering opg 4'!$M$7)/'Lineær programmering opg 4'!$K$7)*-1)</f>
        <v>-</v>
      </c>
      <c r="H1682" s="167" t="str">
        <f>IF('Lineær programmering opg 4'!$C$8=0,"-",((-A1682+'Lineær programmering opg 4'!$M$8)/'Lineær programmering opg 4'!$K$8)*-1)</f>
        <v>-</v>
      </c>
      <c r="I1682" s="167" t="str">
        <f>IF('Lineær programmering opg 4'!$D$8=0,"-",'Lineær programmering opg 4'!$G$8)</f>
        <v>-</v>
      </c>
      <c r="J1682" s="295">
        <f>A1682*'Lineær programmering opg 4'!$C$11+Datatabel!C1682*'Lineær programmering opg 4'!$D$11</f>
        <v>32059.199999999113</v>
      </c>
      <c r="K1682" s="9">
        <f t="shared" si="132"/>
        <v>0</v>
      </c>
      <c r="L1682" s="9">
        <f t="shared" si="133"/>
        <v>0</v>
      </c>
    </row>
    <row r="1683" spans="1:12" ht="15" x14ac:dyDescent="0.25">
      <c r="A1683" s="167">
        <f t="shared" si="131"/>
        <v>199.68000000000444</v>
      </c>
      <c r="B1683" s="325">
        <f t="shared" si="134"/>
        <v>0.8320000000000185</v>
      </c>
      <c r="C1683" s="167">
        <f t="shared" si="130"/>
        <v>80.639999999991119</v>
      </c>
      <c r="D1683" s="167">
        <f>IF('Lineær programmering opg 4'!$M$4=0,"-",(-A1683+'Lineær programmering opg 4'!$M$4)/'Lineær programmering opg 4'!$K$4*-1)</f>
        <v>80.639999999991119</v>
      </c>
      <c r="E1683" s="167">
        <f>IF('Lineær programmering opg 4'!$M$5=0,"-",(-A1683+'Lineær programmering opg 4'!$M$5)/'Lineær programmering opg 4'!$K$5*-1)</f>
        <v>150.23999999999668</v>
      </c>
      <c r="F1683" s="167" t="str">
        <f>IF('Lineær programmering opg 4'!$E$6=0,"-",(-A1683+'Lineær programmering opg 4'!$M$6)/'Lineær programmering opg 4'!$K$6*-1)</f>
        <v>-</v>
      </c>
      <c r="G1683" s="167" t="str">
        <f>IF('Lineær programmering opg 4'!$D$7=0,"-",((-A1683+'Lineær programmering opg 4'!$M$7)/'Lineær programmering opg 4'!$K$7)*-1)</f>
        <v>-</v>
      </c>
      <c r="H1683" s="167" t="str">
        <f>IF('Lineær programmering opg 4'!$C$8=0,"-",((-A1683+'Lineær programmering opg 4'!$M$8)/'Lineær programmering opg 4'!$K$8)*-1)</f>
        <v>-</v>
      </c>
      <c r="I1683" s="167" t="str">
        <f>IF('Lineær programmering opg 4'!$D$8=0,"-",'Lineær programmering opg 4'!$G$8)</f>
        <v>-</v>
      </c>
      <c r="J1683" s="295">
        <f>A1683*'Lineær programmering opg 4'!$C$11+Datatabel!C1683*'Lineær programmering opg 4'!$D$11</f>
        <v>32063.999999999112</v>
      </c>
      <c r="K1683" s="9">
        <f t="shared" si="132"/>
        <v>0</v>
      </c>
      <c r="L1683" s="9">
        <f t="shared" si="133"/>
        <v>0</v>
      </c>
    </row>
    <row r="1684" spans="1:12" ht="15" x14ac:dyDescent="0.25">
      <c r="A1684" s="167">
        <f t="shared" si="131"/>
        <v>199.65600000000444</v>
      </c>
      <c r="B1684" s="325">
        <f t="shared" si="134"/>
        <v>0.83190000000001851</v>
      </c>
      <c r="C1684" s="167">
        <f t="shared" si="130"/>
        <v>80.687999999991121</v>
      </c>
      <c r="D1684" s="167">
        <f>IF('Lineær programmering opg 4'!$M$4=0,"-",(-A1684+'Lineær programmering opg 4'!$M$4)/'Lineær programmering opg 4'!$K$4*-1)</f>
        <v>80.687999999991121</v>
      </c>
      <c r="E1684" s="167">
        <f>IF('Lineær programmering opg 4'!$M$5=0,"-",(-A1684+'Lineær programmering opg 4'!$M$5)/'Lineær programmering opg 4'!$K$5*-1)</f>
        <v>150.25799999999668</v>
      </c>
      <c r="F1684" s="167" t="str">
        <f>IF('Lineær programmering opg 4'!$E$6=0,"-",(-A1684+'Lineær programmering opg 4'!$M$6)/'Lineær programmering opg 4'!$K$6*-1)</f>
        <v>-</v>
      </c>
      <c r="G1684" s="167" t="str">
        <f>IF('Lineær programmering opg 4'!$D$7=0,"-",((-A1684+'Lineær programmering opg 4'!$M$7)/'Lineær programmering opg 4'!$K$7)*-1)</f>
        <v>-</v>
      </c>
      <c r="H1684" s="167" t="str">
        <f>IF('Lineær programmering opg 4'!$C$8=0,"-",((-A1684+'Lineær programmering opg 4'!$M$8)/'Lineær programmering opg 4'!$K$8)*-1)</f>
        <v>-</v>
      </c>
      <c r="I1684" s="167" t="str">
        <f>IF('Lineær programmering opg 4'!$D$8=0,"-",'Lineær programmering opg 4'!$G$8)</f>
        <v>-</v>
      </c>
      <c r="J1684" s="295">
        <f>A1684*'Lineær programmering opg 4'!$C$11+Datatabel!C1684*'Lineær programmering opg 4'!$D$11</f>
        <v>32068.799999999108</v>
      </c>
      <c r="K1684" s="9">
        <f t="shared" si="132"/>
        <v>0</v>
      </c>
      <c r="L1684" s="9">
        <f t="shared" si="133"/>
        <v>0</v>
      </c>
    </row>
    <row r="1685" spans="1:12" ht="15" x14ac:dyDescent="0.25">
      <c r="A1685" s="167">
        <f t="shared" si="131"/>
        <v>199.63200000000444</v>
      </c>
      <c r="B1685" s="325">
        <f t="shared" si="134"/>
        <v>0.83180000000001852</v>
      </c>
      <c r="C1685" s="167">
        <f t="shared" si="130"/>
        <v>80.735999999991122</v>
      </c>
      <c r="D1685" s="167">
        <f>IF('Lineær programmering opg 4'!$M$4=0,"-",(-A1685+'Lineær programmering opg 4'!$M$4)/'Lineær programmering opg 4'!$K$4*-1)</f>
        <v>80.735999999991122</v>
      </c>
      <c r="E1685" s="167">
        <f>IF('Lineær programmering opg 4'!$M$5=0,"-",(-A1685+'Lineær programmering opg 4'!$M$5)/'Lineær programmering opg 4'!$K$5*-1)</f>
        <v>150.27599999999669</v>
      </c>
      <c r="F1685" s="167" t="str">
        <f>IF('Lineær programmering opg 4'!$E$6=0,"-",(-A1685+'Lineær programmering opg 4'!$M$6)/'Lineær programmering opg 4'!$K$6*-1)</f>
        <v>-</v>
      </c>
      <c r="G1685" s="167" t="str">
        <f>IF('Lineær programmering opg 4'!$D$7=0,"-",((-A1685+'Lineær programmering opg 4'!$M$7)/'Lineær programmering opg 4'!$K$7)*-1)</f>
        <v>-</v>
      </c>
      <c r="H1685" s="167" t="str">
        <f>IF('Lineær programmering opg 4'!$C$8=0,"-",((-A1685+'Lineær programmering opg 4'!$M$8)/'Lineær programmering opg 4'!$K$8)*-1)</f>
        <v>-</v>
      </c>
      <c r="I1685" s="167" t="str">
        <f>IF('Lineær programmering opg 4'!$D$8=0,"-",'Lineær programmering opg 4'!$G$8)</f>
        <v>-</v>
      </c>
      <c r="J1685" s="295">
        <f>A1685*'Lineær programmering opg 4'!$C$11+Datatabel!C1685*'Lineær programmering opg 4'!$D$11</f>
        <v>32073.599999999111</v>
      </c>
      <c r="K1685" s="9">
        <f t="shared" si="132"/>
        <v>0</v>
      </c>
      <c r="L1685" s="9">
        <f t="shared" si="133"/>
        <v>0</v>
      </c>
    </row>
    <row r="1686" spans="1:12" ht="15" x14ac:dyDescent="0.25">
      <c r="A1686" s="167">
        <f t="shared" si="131"/>
        <v>199.60800000000444</v>
      </c>
      <c r="B1686" s="325">
        <f t="shared" si="134"/>
        <v>0.83170000000001854</v>
      </c>
      <c r="C1686" s="167">
        <f t="shared" si="130"/>
        <v>80.783999999991124</v>
      </c>
      <c r="D1686" s="167">
        <f>IF('Lineær programmering opg 4'!$M$4=0,"-",(-A1686+'Lineær programmering opg 4'!$M$4)/'Lineær programmering opg 4'!$K$4*-1)</f>
        <v>80.783999999991124</v>
      </c>
      <c r="E1686" s="167">
        <f>IF('Lineær programmering opg 4'!$M$5=0,"-",(-A1686+'Lineær programmering opg 4'!$M$5)/'Lineær programmering opg 4'!$K$5*-1)</f>
        <v>150.29399999999669</v>
      </c>
      <c r="F1686" s="167" t="str">
        <f>IF('Lineær programmering opg 4'!$E$6=0,"-",(-A1686+'Lineær programmering opg 4'!$M$6)/'Lineær programmering opg 4'!$K$6*-1)</f>
        <v>-</v>
      </c>
      <c r="G1686" s="167" t="str">
        <f>IF('Lineær programmering opg 4'!$D$7=0,"-",((-A1686+'Lineær programmering opg 4'!$M$7)/'Lineær programmering opg 4'!$K$7)*-1)</f>
        <v>-</v>
      </c>
      <c r="H1686" s="167" t="str">
        <f>IF('Lineær programmering opg 4'!$C$8=0,"-",((-A1686+'Lineær programmering opg 4'!$M$8)/'Lineær programmering opg 4'!$K$8)*-1)</f>
        <v>-</v>
      </c>
      <c r="I1686" s="167" t="str">
        <f>IF('Lineær programmering opg 4'!$D$8=0,"-",'Lineær programmering opg 4'!$G$8)</f>
        <v>-</v>
      </c>
      <c r="J1686" s="295">
        <f>A1686*'Lineær programmering opg 4'!$C$11+Datatabel!C1686*'Lineær programmering opg 4'!$D$11</f>
        <v>32078.399999999114</v>
      </c>
      <c r="K1686" s="9">
        <f t="shared" si="132"/>
        <v>0</v>
      </c>
      <c r="L1686" s="9">
        <f t="shared" si="133"/>
        <v>0</v>
      </c>
    </row>
    <row r="1687" spans="1:12" ht="15" x14ac:dyDescent="0.25">
      <c r="A1687" s="167">
        <f t="shared" si="131"/>
        <v>199.58400000000444</v>
      </c>
      <c r="B1687" s="325">
        <f t="shared" si="134"/>
        <v>0.83160000000001855</v>
      </c>
      <c r="C1687" s="167">
        <f t="shared" si="130"/>
        <v>80.831999999991126</v>
      </c>
      <c r="D1687" s="167">
        <f>IF('Lineær programmering opg 4'!$M$4=0,"-",(-A1687+'Lineær programmering opg 4'!$M$4)/'Lineær programmering opg 4'!$K$4*-1)</f>
        <v>80.831999999991126</v>
      </c>
      <c r="E1687" s="167">
        <f>IF('Lineær programmering opg 4'!$M$5=0,"-",(-A1687+'Lineær programmering opg 4'!$M$5)/'Lineær programmering opg 4'!$K$5*-1)</f>
        <v>150.31199999999669</v>
      </c>
      <c r="F1687" s="167" t="str">
        <f>IF('Lineær programmering opg 4'!$E$6=0,"-",(-A1687+'Lineær programmering opg 4'!$M$6)/'Lineær programmering opg 4'!$K$6*-1)</f>
        <v>-</v>
      </c>
      <c r="G1687" s="167" t="str">
        <f>IF('Lineær programmering opg 4'!$D$7=0,"-",((-A1687+'Lineær programmering opg 4'!$M$7)/'Lineær programmering opg 4'!$K$7)*-1)</f>
        <v>-</v>
      </c>
      <c r="H1687" s="167" t="str">
        <f>IF('Lineær programmering opg 4'!$C$8=0,"-",((-A1687+'Lineær programmering opg 4'!$M$8)/'Lineær programmering opg 4'!$K$8)*-1)</f>
        <v>-</v>
      </c>
      <c r="I1687" s="167" t="str">
        <f>IF('Lineær programmering opg 4'!$D$8=0,"-",'Lineær programmering opg 4'!$G$8)</f>
        <v>-</v>
      </c>
      <c r="J1687" s="295">
        <f>A1687*'Lineær programmering opg 4'!$C$11+Datatabel!C1687*'Lineær programmering opg 4'!$D$11</f>
        <v>32083.199999999117</v>
      </c>
      <c r="K1687" s="9">
        <f t="shared" si="132"/>
        <v>0</v>
      </c>
      <c r="L1687" s="9">
        <f t="shared" si="133"/>
        <v>0</v>
      </c>
    </row>
    <row r="1688" spans="1:12" ht="15" x14ac:dyDescent="0.25">
      <c r="A1688" s="167">
        <f t="shared" si="131"/>
        <v>199.56000000000446</v>
      </c>
      <c r="B1688" s="325">
        <f t="shared" si="134"/>
        <v>0.83150000000001856</v>
      </c>
      <c r="C1688" s="167">
        <f t="shared" si="130"/>
        <v>80.879999999991071</v>
      </c>
      <c r="D1688" s="167">
        <f>IF('Lineær programmering opg 4'!$M$4=0,"-",(-A1688+'Lineær programmering opg 4'!$M$4)/'Lineær programmering opg 4'!$K$4*-1)</f>
        <v>80.879999999991071</v>
      </c>
      <c r="E1688" s="167">
        <f>IF('Lineær programmering opg 4'!$M$5=0,"-",(-A1688+'Lineær programmering opg 4'!$M$5)/'Lineær programmering opg 4'!$K$5*-1)</f>
        <v>150.32999999999666</v>
      </c>
      <c r="F1688" s="167" t="str">
        <f>IF('Lineær programmering opg 4'!$E$6=0,"-",(-A1688+'Lineær programmering opg 4'!$M$6)/'Lineær programmering opg 4'!$K$6*-1)</f>
        <v>-</v>
      </c>
      <c r="G1688" s="167" t="str">
        <f>IF('Lineær programmering opg 4'!$D$7=0,"-",((-A1688+'Lineær programmering opg 4'!$M$7)/'Lineær programmering opg 4'!$K$7)*-1)</f>
        <v>-</v>
      </c>
      <c r="H1688" s="167" t="str">
        <f>IF('Lineær programmering opg 4'!$C$8=0,"-",((-A1688+'Lineær programmering opg 4'!$M$8)/'Lineær programmering opg 4'!$K$8)*-1)</f>
        <v>-</v>
      </c>
      <c r="I1688" s="167" t="str">
        <f>IF('Lineær programmering opg 4'!$D$8=0,"-",'Lineær programmering opg 4'!$G$8)</f>
        <v>-</v>
      </c>
      <c r="J1688" s="295">
        <f>A1688*'Lineær programmering opg 4'!$C$11+Datatabel!C1688*'Lineær programmering opg 4'!$D$11</f>
        <v>32087.999999999109</v>
      </c>
      <c r="K1688" s="9">
        <f t="shared" si="132"/>
        <v>0</v>
      </c>
      <c r="L1688" s="9">
        <f t="shared" si="133"/>
        <v>0</v>
      </c>
    </row>
    <row r="1689" spans="1:12" ht="15" x14ac:dyDescent="0.25">
      <c r="A1689" s="167">
        <f t="shared" si="131"/>
        <v>199.53600000000446</v>
      </c>
      <c r="B1689" s="325">
        <f t="shared" si="134"/>
        <v>0.83140000000001857</v>
      </c>
      <c r="C1689" s="167">
        <f t="shared" si="130"/>
        <v>80.927999999991073</v>
      </c>
      <c r="D1689" s="167">
        <f>IF('Lineær programmering opg 4'!$M$4=0,"-",(-A1689+'Lineær programmering opg 4'!$M$4)/'Lineær programmering opg 4'!$K$4*-1)</f>
        <v>80.927999999991073</v>
      </c>
      <c r="E1689" s="167">
        <f>IF('Lineær programmering opg 4'!$M$5=0,"-",(-A1689+'Lineær programmering opg 4'!$M$5)/'Lineær programmering opg 4'!$K$5*-1)</f>
        <v>150.34799999999666</v>
      </c>
      <c r="F1689" s="167" t="str">
        <f>IF('Lineær programmering opg 4'!$E$6=0,"-",(-A1689+'Lineær programmering opg 4'!$M$6)/'Lineær programmering opg 4'!$K$6*-1)</f>
        <v>-</v>
      </c>
      <c r="G1689" s="167" t="str">
        <f>IF('Lineær programmering opg 4'!$D$7=0,"-",((-A1689+'Lineær programmering opg 4'!$M$7)/'Lineær programmering opg 4'!$K$7)*-1)</f>
        <v>-</v>
      </c>
      <c r="H1689" s="167" t="str">
        <f>IF('Lineær programmering opg 4'!$C$8=0,"-",((-A1689+'Lineær programmering opg 4'!$M$8)/'Lineær programmering opg 4'!$K$8)*-1)</f>
        <v>-</v>
      </c>
      <c r="I1689" s="167" t="str">
        <f>IF('Lineær programmering opg 4'!$D$8=0,"-",'Lineær programmering opg 4'!$G$8)</f>
        <v>-</v>
      </c>
      <c r="J1689" s="295">
        <f>A1689*'Lineær programmering opg 4'!$C$11+Datatabel!C1689*'Lineær programmering opg 4'!$D$11</f>
        <v>32092.799999999108</v>
      </c>
      <c r="K1689" s="9">
        <f t="shared" si="132"/>
        <v>0</v>
      </c>
      <c r="L1689" s="9">
        <f t="shared" si="133"/>
        <v>0</v>
      </c>
    </row>
    <row r="1690" spans="1:12" ht="15" x14ac:dyDescent="0.25">
      <c r="A1690" s="167">
        <f t="shared" si="131"/>
        <v>199.51200000000446</v>
      </c>
      <c r="B1690" s="325">
        <f t="shared" si="134"/>
        <v>0.83130000000001858</v>
      </c>
      <c r="C1690" s="167">
        <f t="shared" si="130"/>
        <v>80.975999999991075</v>
      </c>
      <c r="D1690" s="167">
        <f>IF('Lineær programmering opg 4'!$M$4=0,"-",(-A1690+'Lineær programmering opg 4'!$M$4)/'Lineær programmering opg 4'!$K$4*-1)</f>
        <v>80.975999999991075</v>
      </c>
      <c r="E1690" s="167">
        <f>IF('Lineær programmering opg 4'!$M$5=0,"-",(-A1690+'Lineær programmering opg 4'!$M$5)/'Lineær programmering opg 4'!$K$5*-1)</f>
        <v>150.36599999999666</v>
      </c>
      <c r="F1690" s="167" t="str">
        <f>IF('Lineær programmering opg 4'!$E$6=0,"-",(-A1690+'Lineær programmering opg 4'!$M$6)/'Lineær programmering opg 4'!$K$6*-1)</f>
        <v>-</v>
      </c>
      <c r="G1690" s="167" t="str">
        <f>IF('Lineær programmering opg 4'!$D$7=0,"-",((-A1690+'Lineær programmering opg 4'!$M$7)/'Lineær programmering opg 4'!$K$7)*-1)</f>
        <v>-</v>
      </c>
      <c r="H1690" s="167" t="str">
        <f>IF('Lineær programmering opg 4'!$C$8=0,"-",((-A1690+'Lineær programmering opg 4'!$M$8)/'Lineær programmering opg 4'!$K$8)*-1)</f>
        <v>-</v>
      </c>
      <c r="I1690" s="167" t="str">
        <f>IF('Lineær programmering opg 4'!$D$8=0,"-",'Lineær programmering opg 4'!$G$8)</f>
        <v>-</v>
      </c>
      <c r="J1690" s="295">
        <f>A1690*'Lineær programmering opg 4'!$C$11+Datatabel!C1690*'Lineær programmering opg 4'!$D$11</f>
        <v>32097.599999999104</v>
      </c>
      <c r="K1690" s="9">
        <f t="shared" si="132"/>
        <v>0</v>
      </c>
      <c r="L1690" s="9">
        <f t="shared" si="133"/>
        <v>0</v>
      </c>
    </row>
    <row r="1691" spans="1:12" ht="15" x14ac:dyDescent="0.25">
      <c r="A1691" s="167">
        <f t="shared" si="131"/>
        <v>199.48800000000446</v>
      </c>
      <c r="B1691" s="325">
        <f t="shared" si="134"/>
        <v>0.83120000000001859</v>
      </c>
      <c r="C1691" s="167">
        <f t="shared" si="130"/>
        <v>81.023999999991076</v>
      </c>
      <c r="D1691" s="167">
        <f>IF('Lineær programmering opg 4'!$M$4=0,"-",(-A1691+'Lineær programmering opg 4'!$M$4)/'Lineær programmering opg 4'!$K$4*-1)</f>
        <v>81.023999999991076</v>
      </c>
      <c r="E1691" s="167">
        <f>IF('Lineær programmering opg 4'!$M$5=0,"-",(-A1691+'Lineær programmering opg 4'!$M$5)/'Lineær programmering opg 4'!$K$5*-1)</f>
        <v>150.38399999999666</v>
      </c>
      <c r="F1691" s="167" t="str">
        <f>IF('Lineær programmering opg 4'!$E$6=0,"-",(-A1691+'Lineær programmering opg 4'!$M$6)/'Lineær programmering opg 4'!$K$6*-1)</f>
        <v>-</v>
      </c>
      <c r="G1691" s="167" t="str">
        <f>IF('Lineær programmering opg 4'!$D$7=0,"-",((-A1691+'Lineær programmering opg 4'!$M$7)/'Lineær programmering opg 4'!$K$7)*-1)</f>
        <v>-</v>
      </c>
      <c r="H1691" s="167" t="str">
        <f>IF('Lineær programmering opg 4'!$C$8=0,"-",((-A1691+'Lineær programmering opg 4'!$M$8)/'Lineær programmering opg 4'!$K$8)*-1)</f>
        <v>-</v>
      </c>
      <c r="I1691" s="167" t="str">
        <f>IF('Lineær programmering opg 4'!$D$8=0,"-",'Lineær programmering opg 4'!$G$8)</f>
        <v>-</v>
      </c>
      <c r="J1691" s="295">
        <f>A1691*'Lineær programmering opg 4'!$C$11+Datatabel!C1691*'Lineær programmering opg 4'!$D$11</f>
        <v>32102.399999999107</v>
      </c>
      <c r="K1691" s="9">
        <f t="shared" si="132"/>
        <v>0</v>
      </c>
      <c r="L1691" s="9">
        <f t="shared" si="133"/>
        <v>0</v>
      </c>
    </row>
    <row r="1692" spans="1:12" ht="15" x14ac:dyDescent="0.25">
      <c r="A1692" s="167">
        <f t="shared" si="131"/>
        <v>199.46400000000446</v>
      </c>
      <c r="B1692" s="325">
        <f t="shared" si="134"/>
        <v>0.8311000000000186</v>
      </c>
      <c r="C1692" s="167">
        <f t="shared" si="130"/>
        <v>81.071999999991078</v>
      </c>
      <c r="D1692" s="167">
        <f>IF('Lineær programmering opg 4'!$M$4=0,"-",(-A1692+'Lineær programmering opg 4'!$M$4)/'Lineær programmering opg 4'!$K$4*-1)</f>
        <v>81.071999999991078</v>
      </c>
      <c r="E1692" s="167">
        <f>IF('Lineær programmering opg 4'!$M$5=0,"-",(-A1692+'Lineær programmering opg 4'!$M$5)/'Lineær programmering opg 4'!$K$5*-1)</f>
        <v>150.40199999999666</v>
      </c>
      <c r="F1692" s="167" t="str">
        <f>IF('Lineær programmering opg 4'!$E$6=0,"-",(-A1692+'Lineær programmering opg 4'!$M$6)/'Lineær programmering opg 4'!$K$6*-1)</f>
        <v>-</v>
      </c>
      <c r="G1692" s="167" t="str">
        <f>IF('Lineær programmering opg 4'!$D$7=0,"-",((-A1692+'Lineær programmering opg 4'!$M$7)/'Lineær programmering opg 4'!$K$7)*-1)</f>
        <v>-</v>
      </c>
      <c r="H1692" s="167" t="str">
        <f>IF('Lineær programmering opg 4'!$C$8=0,"-",((-A1692+'Lineær programmering opg 4'!$M$8)/'Lineær programmering opg 4'!$K$8)*-1)</f>
        <v>-</v>
      </c>
      <c r="I1692" s="167" t="str">
        <f>IF('Lineær programmering opg 4'!$D$8=0,"-",'Lineær programmering opg 4'!$G$8)</f>
        <v>-</v>
      </c>
      <c r="J1692" s="295">
        <f>A1692*'Lineær programmering opg 4'!$C$11+Datatabel!C1692*'Lineær programmering opg 4'!$D$11</f>
        <v>32107.199999999109</v>
      </c>
      <c r="K1692" s="9">
        <f t="shared" si="132"/>
        <v>0</v>
      </c>
      <c r="L1692" s="9">
        <f t="shared" si="133"/>
        <v>0</v>
      </c>
    </row>
    <row r="1693" spans="1:12" ht="15" x14ac:dyDescent="0.25">
      <c r="A1693" s="167">
        <f t="shared" si="131"/>
        <v>199.44000000000446</v>
      </c>
      <c r="B1693" s="325">
        <f t="shared" si="134"/>
        <v>0.83100000000001861</v>
      </c>
      <c r="C1693" s="167">
        <f t="shared" si="130"/>
        <v>81.11999999999108</v>
      </c>
      <c r="D1693" s="167">
        <f>IF('Lineær programmering opg 4'!$M$4=0,"-",(-A1693+'Lineær programmering opg 4'!$M$4)/'Lineær programmering opg 4'!$K$4*-1)</f>
        <v>81.11999999999108</v>
      </c>
      <c r="E1693" s="167">
        <f>IF('Lineær programmering opg 4'!$M$5=0,"-",(-A1693+'Lineær programmering opg 4'!$M$5)/'Lineær programmering opg 4'!$K$5*-1)</f>
        <v>150.41999999999666</v>
      </c>
      <c r="F1693" s="167" t="str">
        <f>IF('Lineær programmering opg 4'!$E$6=0,"-",(-A1693+'Lineær programmering opg 4'!$M$6)/'Lineær programmering opg 4'!$K$6*-1)</f>
        <v>-</v>
      </c>
      <c r="G1693" s="167" t="str">
        <f>IF('Lineær programmering opg 4'!$D$7=0,"-",((-A1693+'Lineær programmering opg 4'!$M$7)/'Lineær programmering opg 4'!$K$7)*-1)</f>
        <v>-</v>
      </c>
      <c r="H1693" s="167" t="str">
        <f>IF('Lineær programmering opg 4'!$C$8=0,"-",((-A1693+'Lineær programmering opg 4'!$M$8)/'Lineær programmering opg 4'!$K$8)*-1)</f>
        <v>-</v>
      </c>
      <c r="I1693" s="167" t="str">
        <f>IF('Lineær programmering opg 4'!$D$8=0,"-",'Lineær programmering opg 4'!$G$8)</f>
        <v>-</v>
      </c>
      <c r="J1693" s="295">
        <f>A1693*'Lineær programmering opg 4'!$C$11+Datatabel!C1693*'Lineær programmering opg 4'!$D$11</f>
        <v>32111.999999999109</v>
      </c>
      <c r="K1693" s="9">
        <f t="shared" si="132"/>
        <v>0</v>
      </c>
      <c r="L1693" s="9">
        <f t="shared" si="133"/>
        <v>0</v>
      </c>
    </row>
    <row r="1694" spans="1:12" ht="15" x14ac:dyDescent="0.25">
      <c r="A1694" s="167">
        <f t="shared" si="131"/>
        <v>199.41600000000446</v>
      </c>
      <c r="B1694" s="325">
        <f t="shared" si="134"/>
        <v>0.83090000000001862</v>
      </c>
      <c r="C1694" s="167">
        <f t="shared" si="130"/>
        <v>81.167999999991082</v>
      </c>
      <c r="D1694" s="167">
        <f>IF('Lineær programmering opg 4'!$M$4=0,"-",(-A1694+'Lineær programmering opg 4'!$M$4)/'Lineær programmering opg 4'!$K$4*-1)</f>
        <v>81.167999999991082</v>
      </c>
      <c r="E1694" s="167">
        <f>IF('Lineær programmering opg 4'!$M$5=0,"-",(-A1694+'Lineær programmering opg 4'!$M$5)/'Lineær programmering opg 4'!$K$5*-1)</f>
        <v>150.43799999999666</v>
      </c>
      <c r="F1694" s="167" t="str">
        <f>IF('Lineær programmering opg 4'!$E$6=0,"-",(-A1694+'Lineær programmering opg 4'!$M$6)/'Lineær programmering opg 4'!$K$6*-1)</f>
        <v>-</v>
      </c>
      <c r="G1694" s="167" t="str">
        <f>IF('Lineær programmering opg 4'!$D$7=0,"-",((-A1694+'Lineær programmering opg 4'!$M$7)/'Lineær programmering opg 4'!$K$7)*-1)</f>
        <v>-</v>
      </c>
      <c r="H1694" s="167" t="str">
        <f>IF('Lineær programmering opg 4'!$C$8=0,"-",((-A1694+'Lineær programmering opg 4'!$M$8)/'Lineær programmering opg 4'!$K$8)*-1)</f>
        <v>-</v>
      </c>
      <c r="I1694" s="167" t="str">
        <f>IF('Lineær programmering opg 4'!$D$8=0,"-",'Lineær programmering opg 4'!$G$8)</f>
        <v>-</v>
      </c>
      <c r="J1694" s="295">
        <f>A1694*'Lineær programmering opg 4'!$C$11+Datatabel!C1694*'Lineær programmering opg 4'!$D$11</f>
        <v>32116.799999999108</v>
      </c>
      <c r="K1694" s="9">
        <f t="shared" si="132"/>
        <v>0</v>
      </c>
      <c r="L1694" s="9">
        <f t="shared" si="133"/>
        <v>0</v>
      </c>
    </row>
    <row r="1695" spans="1:12" ht="15" x14ac:dyDescent="0.25">
      <c r="A1695" s="167">
        <f t="shared" si="131"/>
        <v>199.39200000000449</v>
      </c>
      <c r="B1695" s="325">
        <f t="shared" si="134"/>
        <v>0.83080000000001863</v>
      </c>
      <c r="C1695" s="167">
        <f t="shared" si="130"/>
        <v>81.215999999991027</v>
      </c>
      <c r="D1695" s="167">
        <f>IF('Lineær programmering opg 4'!$M$4=0,"-",(-A1695+'Lineær programmering opg 4'!$M$4)/'Lineær programmering opg 4'!$K$4*-1)</f>
        <v>81.215999999991027</v>
      </c>
      <c r="E1695" s="167">
        <f>IF('Lineær programmering opg 4'!$M$5=0,"-",(-A1695+'Lineær programmering opg 4'!$M$5)/'Lineær programmering opg 4'!$K$5*-1)</f>
        <v>150.45599999999664</v>
      </c>
      <c r="F1695" s="167" t="str">
        <f>IF('Lineær programmering opg 4'!$E$6=0,"-",(-A1695+'Lineær programmering opg 4'!$M$6)/'Lineær programmering opg 4'!$K$6*-1)</f>
        <v>-</v>
      </c>
      <c r="G1695" s="167" t="str">
        <f>IF('Lineær programmering opg 4'!$D$7=0,"-",((-A1695+'Lineær programmering opg 4'!$M$7)/'Lineær programmering opg 4'!$K$7)*-1)</f>
        <v>-</v>
      </c>
      <c r="H1695" s="167" t="str">
        <f>IF('Lineær programmering opg 4'!$C$8=0,"-",((-A1695+'Lineær programmering opg 4'!$M$8)/'Lineær programmering opg 4'!$K$8)*-1)</f>
        <v>-</v>
      </c>
      <c r="I1695" s="167" t="str">
        <f>IF('Lineær programmering opg 4'!$D$8=0,"-",'Lineær programmering opg 4'!$G$8)</f>
        <v>-</v>
      </c>
      <c r="J1695" s="295">
        <f>A1695*'Lineær programmering opg 4'!$C$11+Datatabel!C1695*'Lineær programmering opg 4'!$D$11</f>
        <v>32121.599999999104</v>
      </c>
      <c r="K1695" s="9">
        <f t="shared" si="132"/>
        <v>0</v>
      </c>
      <c r="L1695" s="9">
        <f t="shared" si="133"/>
        <v>0</v>
      </c>
    </row>
    <row r="1696" spans="1:12" ht="15" x14ac:dyDescent="0.25">
      <c r="A1696" s="167">
        <f t="shared" si="131"/>
        <v>199.36800000000449</v>
      </c>
      <c r="B1696" s="325">
        <f t="shared" si="134"/>
        <v>0.83070000000001865</v>
      </c>
      <c r="C1696" s="167">
        <f t="shared" si="130"/>
        <v>81.263999999991029</v>
      </c>
      <c r="D1696" s="167">
        <f>IF('Lineær programmering opg 4'!$M$4=0,"-",(-A1696+'Lineær programmering opg 4'!$M$4)/'Lineær programmering opg 4'!$K$4*-1)</f>
        <v>81.263999999991029</v>
      </c>
      <c r="E1696" s="167">
        <f>IF('Lineær programmering opg 4'!$M$5=0,"-",(-A1696+'Lineær programmering opg 4'!$M$5)/'Lineær programmering opg 4'!$K$5*-1)</f>
        <v>150.47399999999664</v>
      </c>
      <c r="F1696" s="167" t="str">
        <f>IF('Lineær programmering opg 4'!$E$6=0,"-",(-A1696+'Lineær programmering opg 4'!$M$6)/'Lineær programmering opg 4'!$K$6*-1)</f>
        <v>-</v>
      </c>
      <c r="G1696" s="167" t="str">
        <f>IF('Lineær programmering opg 4'!$D$7=0,"-",((-A1696+'Lineær programmering opg 4'!$M$7)/'Lineær programmering opg 4'!$K$7)*-1)</f>
        <v>-</v>
      </c>
      <c r="H1696" s="167" t="str">
        <f>IF('Lineær programmering opg 4'!$C$8=0,"-",((-A1696+'Lineær programmering opg 4'!$M$8)/'Lineær programmering opg 4'!$K$8)*-1)</f>
        <v>-</v>
      </c>
      <c r="I1696" s="167" t="str">
        <f>IF('Lineær programmering opg 4'!$D$8=0,"-",'Lineær programmering opg 4'!$G$8)</f>
        <v>-</v>
      </c>
      <c r="J1696" s="295">
        <f>A1696*'Lineær programmering opg 4'!$C$11+Datatabel!C1696*'Lineær programmering opg 4'!$D$11</f>
        <v>32126.399999999099</v>
      </c>
      <c r="K1696" s="9">
        <f t="shared" si="132"/>
        <v>0</v>
      </c>
      <c r="L1696" s="9">
        <f t="shared" si="133"/>
        <v>0</v>
      </c>
    </row>
    <row r="1697" spans="1:12" ht="15" x14ac:dyDescent="0.25">
      <c r="A1697" s="167">
        <f t="shared" si="131"/>
        <v>199.34400000000448</v>
      </c>
      <c r="B1697" s="325">
        <f t="shared" si="134"/>
        <v>0.83060000000001866</v>
      </c>
      <c r="C1697" s="167">
        <f t="shared" si="130"/>
        <v>81.311999999991031</v>
      </c>
      <c r="D1697" s="167">
        <f>IF('Lineær programmering opg 4'!$M$4=0,"-",(-A1697+'Lineær programmering opg 4'!$M$4)/'Lineær programmering opg 4'!$K$4*-1)</f>
        <v>81.311999999991031</v>
      </c>
      <c r="E1697" s="167">
        <f>IF('Lineær programmering opg 4'!$M$5=0,"-",(-A1697+'Lineær programmering opg 4'!$M$5)/'Lineær programmering opg 4'!$K$5*-1)</f>
        <v>150.49199999999664</v>
      </c>
      <c r="F1697" s="167" t="str">
        <f>IF('Lineær programmering opg 4'!$E$6=0,"-",(-A1697+'Lineær programmering opg 4'!$M$6)/'Lineær programmering opg 4'!$K$6*-1)</f>
        <v>-</v>
      </c>
      <c r="G1697" s="167" t="str">
        <f>IF('Lineær programmering opg 4'!$D$7=0,"-",((-A1697+'Lineær programmering opg 4'!$M$7)/'Lineær programmering opg 4'!$K$7)*-1)</f>
        <v>-</v>
      </c>
      <c r="H1697" s="167" t="str">
        <f>IF('Lineær programmering opg 4'!$C$8=0,"-",((-A1697+'Lineær programmering opg 4'!$M$8)/'Lineær programmering opg 4'!$K$8)*-1)</f>
        <v>-</v>
      </c>
      <c r="I1697" s="167" t="str">
        <f>IF('Lineær programmering opg 4'!$D$8=0,"-",'Lineær programmering opg 4'!$G$8)</f>
        <v>-</v>
      </c>
      <c r="J1697" s="295">
        <f>A1697*'Lineær programmering opg 4'!$C$11+Datatabel!C1697*'Lineær programmering opg 4'!$D$11</f>
        <v>32131.199999999102</v>
      </c>
      <c r="K1697" s="9">
        <f t="shared" si="132"/>
        <v>0</v>
      </c>
      <c r="L1697" s="9">
        <f t="shared" si="133"/>
        <v>0</v>
      </c>
    </row>
    <row r="1698" spans="1:12" ht="15" x14ac:dyDescent="0.25">
      <c r="A1698" s="167">
        <f t="shared" si="131"/>
        <v>199.32000000000448</v>
      </c>
      <c r="B1698" s="325">
        <f t="shared" si="134"/>
        <v>0.83050000000001867</v>
      </c>
      <c r="C1698" s="167">
        <f t="shared" si="130"/>
        <v>81.359999999991032</v>
      </c>
      <c r="D1698" s="167">
        <f>IF('Lineær programmering opg 4'!$M$4=0,"-",(-A1698+'Lineær programmering opg 4'!$M$4)/'Lineær programmering opg 4'!$K$4*-1)</f>
        <v>81.359999999991032</v>
      </c>
      <c r="E1698" s="167">
        <f>IF('Lineær programmering opg 4'!$M$5=0,"-",(-A1698+'Lineær programmering opg 4'!$M$5)/'Lineær programmering opg 4'!$K$5*-1)</f>
        <v>150.50999999999664</v>
      </c>
      <c r="F1698" s="167" t="str">
        <f>IF('Lineær programmering opg 4'!$E$6=0,"-",(-A1698+'Lineær programmering opg 4'!$M$6)/'Lineær programmering opg 4'!$K$6*-1)</f>
        <v>-</v>
      </c>
      <c r="G1698" s="167" t="str">
        <f>IF('Lineær programmering opg 4'!$D$7=0,"-",((-A1698+'Lineær programmering opg 4'!$M$7)/'Lineær programmering opg 4'!$K$7)*-1)</f>
        <v>-</v>
      </c>
      <c r="H1698" s="167" t="str">
        <f>IF('Lineær programmering opg 4'!$C$8=0,"-",((-A1698+'Lineær programmering opg 4'!$M$8)/'Lineær programmering opg 4'!$K$8)*-1)</f>
        <v>-</v>
      </c>
      <c r="I1698" s="167" t="str">
        <f>IF('Lineær programmering opg 4'!$D$8=0,"-",'Lineær programmering opg 4'!$G$8)</f>
        <v>-</v>
      </c>
      <c r="J1698" s="295">
        <f>A1698*'Lineær programmering opg 4'!$C$11+Datatabel!C1698*'Lineær programmering opg 4'!$D$11</f>
        <v>32135.999999999101</v>
      </c>
      <c r="K1698" s="9">
        <f t="shared" si="132"/>
        <v>0</v>
      </c>
      <c r="L1698" s="9">
        <f t="shared" si="133"/>
        <v>0</v>
      </c>
    </row>
    <row r="1699" spans="1:12" ht="15" x14ac:dyDescent="0.25">
      <c r="A1699" s="167">
        <f t="shared" si="131"/>
        <v>199.29600000000448</v>
      </c>
      <c r="B1699" s="325">
        <f t="shared" si="134"/>
        <v>0.83040000000001868</v>
      </c>
      <c r="C1699" s="167">
        <f t="shared" si="130"/>
        <v>81.407999999991034</v>
      </c>
      <c r="D1699" s="167">
        <f>IF('Lineær programmering opg 4'!$M$4=0,"-",(-A1699+'Lineær programmering opg 4'!$M$4)/'Lineær programmering opg 4'!$K$4*-1)</f>
        <v>81.407999999991034</v>
      </c>
      <c r="E1699" s="167">
        <f>IF('Lineær programmering opg 4'!$M$5=0,"-",(-A1699+'Lineær programmering opg 4'!$M$5)/'Lineær programmering opg 4'!$K$5*-1)</f>
        <v>150.52799999999664</v>
      </c>
      <c r="F1699" s="167" t="str">
        <f>IF('Lineær programmering opg 4'!$E$6=0,"-",(-A1699+'Lineær programmering opg 4'!$M$6)/'Lineær programmering opg 4'!$K$6*-1)</f>
        <v>-</v>
      </c>
      <c r="G1699" s="167" t="str">
        <f>IF('Lineær programmering opg 4'!$D$7=0,"-",((-A1699+'Lineær programmering opg 4'!$M$7)/'Lineær programmering opg 4'!$K$7)*-1)</f>
        <v>-</v>
      </c>
      <c r="H1699" s="167" t="str">
        <f>IF('Lineær programmering opg 4'!$C$8=0,"-",((-A1699+'Lineær programmering opg 4'!$M$8)/'Lineær programmering opg 4'!$K$8)*-1)</f>
        <v>-</v>
      </c>
      <c r="I1699" s="167" t="str">
        <f>IF('Lineær programmering opg 4'!$D$8=0,"-",'Lineær programmering opg 4'!$G$8)</f>
        <v>-</v>
      </c>
      <c r="J1699" s="295">
        <f>A1699*'Lineær programmering opg 4'!$C$11+Datatabel!C1699*'Lineær programmering opg 4'!$D$11</f>
        <v>32140.799999999104</v>
      </c>
      <c r="K1699" s="9">
        <f t="shared" si="132"/>
        <v>0</v>
      </c>
      <c r="L1699" s="9">
        <f t="shared" si="133"/>
        <v>0</v>
      </c>
    </row>
    <row r="1700" spans="1:12" ht="15" x14ac:dyDescent="0.25">
      <c r="A1700" s="167">
        <f t="shared" si="131"/>
        <v>199.27200000000448</v>
      </c>
      <c r="B1700" s="325">
        <f t="shared" si="134"/>
        <v>0.83030000000001869</v>
      </c>
      <c r="C1700" s="167">
        <f t="shared" si="130"/>
        <v>81.455999999991036</v>
      </c>
      <c r="D1700" s="167">
        <f>IF('Lineær programmering opg 4'!$M$4=0,"-",(-A1700+'Lineær programmering opg 4'!$M$4)/'Lineær programmering opg 4'!$K$4*-1)</f>
        <v>81.455999999991036</v>
      </c>
      <c r="E1700" s="167">
        <f>IF('Lineær programmering opg 4'!$M$5=0,"-",(-A1700+'Lineær programmering opg 4'!$M$5)/'Lineær programmering opg 4'!$K$5*-1)</f>
        <v>150.54599999999664</v>
      </c>
      <c r="F1700" s="167" t="str">
        <f>IF('Lineær programmering opg 4'!$E$6=0,"-",(-A1700+'Lineær programmering opg 4'!$M$6)/'Lineær programmering opg 4'!$K$6*-1)</f>
        <v>-</v>
      </c>
      <c r="G1700" s="167" t="str">
        <f>IF('Lineær programmering opg 4'!$D$7=0,"-",((-A1700+'Lineær programmering opg 4'!$M$7)/'Lineær programmering opg 4'!$K$7)*-1)</f>
        <v>-</v>
      </c>
      <c r="H1700" s="167" t="str">
        <f>IF('Lineær programmering opg 4'!$C$8=0,"-",((-A1700+'Lineær programmering opg 4'!$M$8)/'Lineær programmering opg 4'!$K$8)*-1)</f>
        <v>-</v>
      </c>
      <c r="I1700" s="167" t="str">
        <f>IF('Lineær programmering opg 4'!$D$8=0,"-",'Lineær programmering opg 4'!$G$8)</f>
        <v>-</v>
      </c>
      <c r="J1700" s="295">
        <f>A1700*'Lineær programmering opg 4'!$C$11+Datatabel!C1700*'Lineær programmering opg 4'!$D$11</f>
        <v>32145.599999999104</v>
      </c>
      <c r="K1700" s="9">
        <f t="shared" si="132"/>
        <v>0</v>
      </c>
      <c r="L1700" s="9">
        <f t="shared" si="133"/>
        <v>0</v>
      </c>
    </row>
    <row r="1701" spans="1:12" ht="15" x14ac:dyDescent="0.25">
      <c r="A1701" s="167">
        <f t="shared" si="131"/>
        <v>199.24800000000448</v>
      </c>
      <c r="B1701" s="325">
        <f t="shared" si="134"/>
        <v>0.8302000000000187</v>
      </c>
      <c r="C1701" s="167">
        <f t="shared" si="130"/>
        <v>81.503999999991038</v>
      </c>
      <c r="D1701" s="167">
        <f>IF('Lineær programmering opg 4'!$M$4=0,"-",(-A1701+'Lineær programmering opg 4'!$M$4)/'Lineær programmering opg 4'!$K$4*-1)</f>
        <v>81.503999999991038</v>
      </c>
      <c r="E1701" s="167">
        <f>IF('Lineær programmering opg 4'!$M$5=0,"-",(-A1701+'Lineær programmering opg 4'!$M$5)/'Lineær programmering opg 4'!$K$5*-1)</f>
        <v>150.56399999999664</v>
      </c>
      <c r="F1701" s="167" t="str">
        <f>IF('Lineær programmering opg 4'!$E$6=0,"-",(-A1701+'Lineær programmering opg 4'!$M$6)/'Lineær programmering opg 4'!$K$6*-1)</f>
        <v>-</v>
      </c>
      <c r="G1701" s="167" t="str">
        <f>IF('Lineær programmering opg 4'!$D$7=0,"-",((-A1701+'Lineær programmering opg 4'!$M$7)/'Lineær programmering opg 4'!$K$7)*-1)</f>
        <v>-</v>
      </c>
      <c r="H1701" s="167" t="str">
        <f>IF('Lineær programmering opg 4'!$C$8=0,"-",((-A1701+'Lineær programmering opg 4'!$M$8)/'Lineær programmering opg 4'!$K$8)*-1)</f>
        <v>-</v>
      </c>
      <c r="I1701" s="167" t="str">
        <f>IF('Lineær programmering opg 4'!$D$8=0,"-",'Lineær programmering opg 4'!$G$8)</f>
        <v>-</v>
      </c>
      <c r="J1701" s="295">
        <f>A1701*'Lineær programmering opg 4'!$C$11+Datatabel!C1701*'Lineær programmering opg 4'!$D$11</f>
        <v>32150.399999999103</v>
      </c>
      <c r="K1701" s="9">
        <f t="shared" si="132"/>
        <v>0</v>
      </c>
      <c r="L1701" s="9">
        <f t="shared" si="133"/>
        <v>0</v>
      </c>
    </row>
    <row r="1702" spans="1:12" ht="15" x14ac:dyDescent="0.25">
      <c r="A1702" s="167">
        <f t="shared" si="131"/>
        <v>199.22400000000448</v>
      </c>
      <c r="B1702" s="325">
        <f t="shared" si="134"/>
        <v>0.83010000000001871</v>
      </c>
      <c r="C1702" s="167">
        <f t="shared" si="130"/>
        <v>81.55199999999104</v>
      </c>
      <c r="D1702" s="167">
        <f>IF('Lineær programmering opg 4'!$M$4=0,"-",(-A1702+'Lineær programmering opg 4'!$M$4)/'Lineær programmering opg 4'!$K$4*-1)</f>
        <v>81.55199999999104</v>
      </c>
      <c r="E1702" s="167">
        <f>IF('Lineær programmering opg 4'!$M$5=0,"-",(-A1702+'Lineær programmering opg 4'!$M$5)/'Lineær programmering opg 4'!$K$5*-1)</f>
        <v>150.58199999999664</v>
      </c>
      <c r="F1702" s="167" t="str">
        <f>IF('Lineær programmering opg 4'!$E$6=0,"-",(-A1702+'Lineær programmering opg 4'!$M$6)/'Lineær programmering opg 4'!$K$6*-1)</f>
        <v>-</v>
      </c>
      <c r="G1702" s="167" t="str">
        <f>IF('Lineær programmering opg 4'!$D$7=0,"-",((-A1702+'Lineær programmering opg 4'!$M$7)/'Lineær programmering opg 4'!$K$7)*-1)</f>
        <v>-</v>
      </c>
      <c r="H1702" s="167" t="str">
        <f>IF('Lineær programmering opg 4'!$C$8=0,"-",((-A1702+'Lineær programmering opg 4'!$M$8)/'Lineær programmering opg 4'!$K$8)*-1)</f>
        <v>-</v>
      </c>
      <c r="I1702" s="167" t="str">
        <f>IF('Lineær programmering opg 4'!$D$8=0,"-",'Lineær programmering opg 4'!$G$8)</f>
        <v>-</v>
      </c>
      <c r="J1702" s="295">
        <f>A1702*'Lineær programmering opg 4'!$C$11+Datatabel!C1702*'Lineær programmering opg 4'!$D$11</f>
        <v>32155.199999999106</v>
      </c>
      <c r="K1702" s="9">
        <f t="shared" si="132"/>
        <v>0</v>
      </c>
      <c r="L1702" s="9">
        <f t="shared" si="133"/>
        <v>0</v>
      </c>
    </row>
    <row r="1703" spans="1:12" ht="15" x14ac:dyDescent="0.25">
      <c r="A1703" s="167">
        <f t="shared" si="131"/>
        <v>199.20000000000448</v>
      </c>
      <c r="B1703" s="325">
        <f t="shared" si="134"/>
        <v>0.83000000000001872</v>
      </c>
      <c r="C1703" s="167">
        <f t="shared" si="130"/>
        <v>81.599999999991041</v>
      </c>
      <c r="D1703" s="167">
        <f>IF('Lineær programmering opg 4'!$M$4=0,"-",(-A1703+'Lineær programmering opg 4'!$M$4)/'Lineær programmering opg 4'!$K$4*-1)</f>
        <v>81.599999999991041</v>
      </c>
      <c r="E1703" s="167">
        <f>IF('Lineær programmering opg 4'!$M$5=0,"-",(-A1703+'Lineær programmering opg 4'!$M$5)/'Lineær programmering opg 4'!$K$5*-1)</f>
        <v>150.59999999999664</v>
      </c>
      <c r="F1703" s="167" t="str">
        <f>IF('Lineær programmering opg 4'!$E$6=0,"-",(-A1703+'Lineær programmering opg 4'!$M$6)/'Lineær programmering opg 4'!$K$6*-1)</f>
        <v>-</v>
      </c>
      <c r="G1703" s="167" t="str">
        <f>IF('Lineær programmering opg 4'!$D$7=0,"-",((-A1703+'Lineær programmering opg 4'!$M$7)/'Lineær programmering opg 4'!$K$7)*-1)</f>
        <v>-</v>
      </c>
      <c r="H1703" s="167" t="str">
        <f>IF('Lineær programmering opg 4'!$C$8=0,"-",((-A1703+'Lineær programmering opg 4'!$M$8)/'Lineær programmering opg 4'!$K$8)*-1)</f>
        <v>-</v>
      </c>
      <c r="I1703" s="167" t="str">
        <f>IF('Lineær programmering opg 4'!$D$8=0,"-",'Lineær programmering opg 4'!$G$8)</f>
        <v>-</v>
      </c>
      <c r="J1703" s="295">
        <f>A1703*'Lineær programmering opg 4'!$C$11+Datatabel!C1703*'Lineær programmering opg 4'!$D$11</f>
        <v>32159.999999999105</v>
      </c>
      <c r="K1703" s="9">
        <f t="shared" si="132"/>
        <v>0</v>
      </c>
      <c r="L1703" s="9">
        <f t="shared" si="133"/>
        <v>0</v>
      </c>
    </row>
    <row r="1704" spans="1:12" ht="15" x14ac:dyDescent="0.25">
      <c r="A1704" s="167">
        <f t="shared" si="131"/>
        <v>199.17600000000451</v>
      </c>
      <c r="B1704" s="325">
        <f t="shared" si="134"/>
        <v>0.82990000000001873</v>
      </c>
      <c r="C1704" s="167">
        <f t="shared" si="130"/>
        <v>81.647999999990986</v>
      </c>
      <c r="D1704" s="167">
        <f>IF('Lineær programmering opg 4'!$M$4=0,"-",(-A1704+'Lineær programmering opg 4'!$M$4)/'Lineær programmering opg 4'!$K$4*-1)</f>
        <v>81.647999999990986</v>
      </c>
      <c r="E1704" s="167">
        <f>IF('Lineær programmering opg 4'!$M$5=0,"-",(-A1704+'Lineær programmering opg 4'!$M$5)/'Lineær programmering opg 4'!$K$5*-1)</f>
        <v>150.61799999999664</v>
      </c>
      <c r="F1704" s="167" t="str">
        <f>IF('Lineær programmering opg 4'!$E$6=0,"-",(-A1704+'Lineær programmering opg 4'!$M$6)/'Lineær programmering opg 4'!$K$6*-1)</f>
        <v>-</v>
      </c>
      <c r="G1704" s="167" t="str">
        <f>IF('Lineær programmering opg 4'!$D$7=0,"-",((-A1704+'Lineær programmering opg 4'!$M$7)/'Lineær programmering opg 4'!$K$7)*-1)</f>
        <v>-</v>
      </c>
      <c r="H1704" s="167" t="str">
        <f>IF('Lineær programmering opg 4'!$C$8=0,"-",((-A1704+'Lineær programmering opg 4'!$M$8)/'Lineær programmering opg 4'!$K$8)*-1)</f>
        <v>-</v>
      </c>
      <c r="I1704" s="167" t="str">
        <f>IF('Lineær programmering opg 4'!$D$8=0,"-",'Lineær programmering opg 4'!$G$8)</f>
        <v>-</v>
      </c>
      <c r="J1704" s="295">
        <f>A1704*'Lineær programmering opg 4'!$C$11+Datatabel!C1704*'Lineær programmering opg 4'!$D$11</f>
        <v>32164.799999999097</v>
      </c>
      <c r="K1704" s="9">
        <f t="shared" si="132"/>
        <v>0</v>
      </c>
      <c r="L1704" s="9">
        <f t="shared" si="133"/>
        <v>0</v>
      </c>
    </row>
    <row r="1705" spans="1:12" ht="15" x14ac:dyDescent="0.25">
      <c r="A1705" s="167">
        <f t="shared" si="131"/>
        <v>199.15200000000451</v>
      </c>
      <c r="B1705" s="325">
        <f t="shared" si="134"/>
        <v>0.82980000000001874</v>
      </c>
      <c r="C1705" s="167">
        <f t="shared" si="130"/>
        <v>81.695999999990988</v>
      </c>
      <c r="D1705" s="167">
        <f>IF('Lineær programmering opg 4'!$M$4=0,"-",(-A1705+'Lineær programmering opg 4'!$M$4)/'Lineær programmering opg 4'!$K$4*-1)</f>
        <v>81.695999999990988</v>
      </c>
      <c r="E1705" s="167">
        <f>IF('Lineær programmering opg 4'!$M$5=0,"-",(-A1705+'Lineær programmering opg 4'!$M$5)/'Lineær programmering opg 4'!$K$5*-1)</f>
        <v>150.63599999999664</v>
      </c>
      <c r="F1705" s="167" t="str">
        <f>IF('Lineær programmering opg 4'!$E$6=0,"-",(-A1705+'Lineær programmering opg 4'!$M$6)/'Lineær programmering opg 4'!$K$6*-1)</f>
        <v>-</v>
      </c>
      <c r="G1705" s="167" t="str">
        <f>IF('Lineær programmering opg 4'!$D$7=0,"-",((-A1705+'Lineær programmering opg 4'!$M$7)/'Lineær programmering opg 4'!$K$7)*-1)</f>
        <v>-</v>
      </c>
      <c r="H1705" s="167" t="str">
        <f>IF('Lineær programmering opg 4'!$C$8=0,"-",((-A1705+'Lineær programmering opg 4'!$M$8)/'Lineær programmering opg 4'!$K$8)*-1)</f>
        <v>-</v>
      </c>
      <c r="I1705" s="167" t="str">
        <f>IF('Lineær programmering opg 4'!$D$8=0,"-",'Lineær programmering opg 4'!$G$8)</f>
        <v>-</v>
      </c>
      <c r="J1705" s="295">
        <f>A1705*'Lineær programmering opg 4'!$C$11+Datatabel!C1705*'Lineær programmering opg 4'!$D$11</f>
        <v>32169.5999999991</v>
      </c>
      <c r="K1705" s="9">
        <f t="shared" si="132"/>
        <v>0</v>
      </c>
      <c r="L1705" s="9">
        <f t="shared" si="133"/>
        <v>0</v>
      </c>
    </row>
    <row r="1706" spans="1:12" ht="15" x14ac:dyDescent="0.25">
      <c r="A1706" s="167">
        <f t="shared" si="131"/>
        <v>199.1280000000045</v>
      </c>
      <c r="B1706" s="325">
        <f t="shared" si="134"/>
        <v>0.82970000000001876</v>
      </c>
      <c r="C1706" s="167">
        <f t="shared" si="130"/>
        <v>81.74399999999099</v>
      </c>
      <c r="D1706" s="167">
        <f>IF('Lineær programmering opg 4'!$M$4=0,"-",(-A1706+'Lineær programmering opg 4'!$M$4)/'Lineær programmering opg 4'!$K$4*-1)</f>
        <v>81.74399999999099</v>
      </c>
      <c r="E1706" s="167">
        <f>IF('Lineær programmering opg 4'!$M$5=0,"-",(-A1706+'Lineær programmering opg 4'!$M$5)/'Lineær programmering opg 4'!$K$5*-1)</f>
        <v>150.65399999999664</v>
      </c>
      <c r="F1706" s="167" t="str">
        <f>IF('Lineær programmering opg 4'!$E$6=0,"-",(-A1706+'Lineær programmering opg 4'!$M$6)/'Lineær programmering opg 4'!$K$6*-1)</f>
        <v>-</v>
      </c>
      <c r="G1706" s="167" t="str">
        <f>IF('Lineær programmering opg 4'!$D$7=0,"-",((-A1706+'Lineær programmering opg 4'!$M$7)/'Lineær programmering opg 4'!$K$7)*-1)</f>
        <v>-</v>
      </c>
      <c r="H1706" s="167" t="str">
        <f>IF('Lineær programmering opg 4'!$C$8=0,"-",((-A1706+'Lineær programmering opg 4'!$M$8)/'Lineær programmering opg 4'!$K$8)*-1)</f>
        <v>-</v>
      </c>
      <c r="I1706" s="167" t="str">
        <f>IF('Lineær programmering opg 4'!$D$8=0,"-",'Lineær programmering opg 4'!$G$8)</f>
        <v>-</v>
      </c>
      <c r="J1706" s="295">
        <f>A1706*'Lineær programmering opg 4'!$C$11+Datatabel!C1706*'Lineær programmering opg 4'!$D$11</f>
        <v>32174.399999999099</v>
      </c>
      <c r="K1706" s="9">
        <f t="shared" si="132"/>
        <v>0</v>
      </c>
      <c r="L1706" s="9">
        <f t="shared" si="133"/>
        <v>0</v>
      </c>
    </row>
    <row r="1707" spans="1:12" ht="15" x14ac:dyDescent="0.25">
      <c r="A1707" s="167">
        <f t="shared" si="131"/>
        <v>199.1040000000045</v>
      </c>
      <c r="B1707" s="325">
        <f t="shared" si="134"/>
        <v>0.82960000000001877</v>
      </c>
      <c r="C1707" s="167">
        <f t="shared" si="130"/>
        <v>81.791999999990992</v>
      </c>
      <c r="D1707" s="167">
        <f>IF('Lineær programmering opg 4'!$M$4=0,"-",(-A1707+'Lineær programmering opg 4'!$M$4)/'Lineær programmering opg 4'!$K$4*-1)</f>
        <v>81.791999999990992</v>
      </c>
      <c r="E1707" s="167">
        <f>IF('Lineær programmering opg 4'!$M$5=0,"-",(-A1707+'Lineær programmering opg 4'!$M$5)/'Lineær programmering opg 4'!$K$5*-1)</f>
        <v>150.67199999999664</v>
      </c>
      <c r="F1707" s="167" t="str">
        <f>IF('Lineær programmering opg 4'!$E$6=0,"-",(-A1707+'Lineær programmering opg 4'!$M$6)/'Lineær programmering opg 4'!$K$6*-1)</f>
        <v>-</v>
      </c>
      <c r="G1707" s="167" t="str">
        <f>IF('Lineær programmering opg 4'!$D$7=0,"-",((-A1707+'Lineær programmering opg 4'!$M$7)/'Lineær programmering opg 4'!$K$7)*-1)</f>
        <v>-</v>
      </c>
      <c r="H1707" s="167" t="str">
        <f>IF('Lineær programmering opg 4'!$C$8=0,"-",((-A1707+'Lineær programmering opg 4'!$M$8)/'Lineær programmering opg 4'!$K$8)*-1)</f>
        <v>-</v>
      </c>
      <c r="I1707" s="167" t="str">
        <f>IF('Lineær programmering opg 4'!$D$8=0,"-",'Lineær programmering opg 4'!$G$8)</f>
        <v>-</v>
      </c>
      <c r="J1707" s="295">
        <f>A1707*'Lineær programmering opg 4'!$C$11+Datatabel!C1707*'Lineær programmering opg 4'!$D$11</f>
        <v>32179.199999999099</v>
      </c>
      <c r="K1707" s="9">
        <f t="shared" si="132"/>
        <v>0</v>
      </c>
      <c r="L1707" s="9">
        <f t="shared" si="133"/>
        <v>0</v>
      </c>
    </row>
    <row r="1708" spans="1:12" ht="15" x14ac:dyDescent="0.25">
      <c r="A1708" s="167">
        <f t="shared" si="131"/>
        <v>199.0800000000045</v>
      </c>
      <c r="B1708" s="325">
        <f t="shared" si="134"/>
        <v>0.82950000000001878</v>
      </c>
      <c r="C1708" s="167">
        <f t="shared" si="130"/>
        <v>81.839999999990994</v>
      </c>
      <c r="D1708" s="167">
        <f>IF('Lineær programmering opg 4'!$M$4=0,"-",(-A1708+'Lineær programmering opg 4'!$M$4)/'Lineær programmering opg 4'!$K$4*-1)</f>
        <v>81.839999999990994</v>
      </c>
      <c r="E1708" s="167">
        <f>IF('Lineær programmering opg 4'!$M$5=0,"-",(-A1708+'Lineær programmering opg 4'!$M$5)/'Lineær programmering opg 4'!$K$5*-1)</f>
        <v>150.68999999999664</v>
      </c>
      <c r="F1708" s="167" t="str">
        <f>IF('Lineær programmering opg 4'!$E$6=0,"-",(-A1708+'Lineær programmering opg 4'!$M$6)/'Lineær programmering opg 4'!$K$6*-1)</f>
        <v>-</v>
      </c>
      <c r="G1708" s="167" t="str">
        <f>IF('Lineær programmering opg 4'!$D$7=0,"-",((-A1708+'Lineær programmering opg 4'!$M$7)/'Lineær programmering opg 4'!$K$7)*-1)</f>
        <v>-</v>
      </c>
      <c r="H1708" s="167" t="str">
        <f>IF('Lineær programmering opg 4'!$C$8=0,"-",((-A1708+'Lineær programmering opg 4'!$M$8)/'Lineær programmering opg 4'!$K$8)*-1)</f>
        <v>-</v>
      </c>
      <c r="I1708" s="167" t="str">
        <f>IF('Lineær programmering opg 4'!$D$8=0,"-",'Lineær programmering opg 4'!$G$8)</f>
        <v>-</v>
      </c>
      <c r="J1708" s="295">
        <f>A1708*'Lineær programmering opg 4'!$C$11+Datatabel!C1708*'Lineær programmering opg 4'!$D$11</f>
        <v>32183.999999999098</v>
      </c>
      <c r="K1708" s="9">
        <f t="shared" si="132"/>
        <v>0</v>
      </c>
      <c r="L1708" s="9">
        <f t="shared" si="133"/>
        <v>0</v>
      </c>
    </row>
    <row r="1709" spans="1:12" ht="15" x14ac:dyDescent="0.25">
      <c r="A1709" s="167">
        <f t="shared" si="131"/>
        <v>199.0560000000045</v>
      </c>
      <c r="B1709" s="325">
        <f t="shared" si="134"/>
        <v>0.82940000000001879</v>
      </c>
      <c r="C1709" s="167">
        <f t="shared" si="130"/>
        <v>81.887999999990996</v>
      </c>
      <c r="D1709" s="167">
        <f>IF('Lineær programmering opg 4'!$M$4=0,"-",(-A1709+'Lineær programmering opg 4'!$M$4)/'Lineær programmering opg 4'!$K$4*-1)</f>
        <v>81.887999999990996</v>
      </c>
      <c r="E1709" s="167">
        <f>IF('Lineær programmering opg 4'!$M$5=0,"-",(-A1709+'Lineær programmering opg 4'!$M$5)/'Lineær programmering opg 4'!$K$5*-1)</f>
        <v>150.70799999999664</v>
      </c>
      <c r="F1709" s="167" t="str">
        <f>IF('Lineær programmering opg 4'!$E$6=0,"-",(-A1709+'Lineær programmering opg 4'!$M$6)/'Lineær programmering opg 4'!$K$6*-1)</f>
        <v>-</v>
      </c>
      <c r="G1709" s="167" t="str">
        <f>IF('Lineær programmering opg 4'!$D$7=0,"-",((-A1709+'Lineær programmering opg 4'!$M$7)/'Lineær programmering opg 4'!$K$7)*-1)</f>
        <v>-</v>
      </c>
      <c r="H1709" s="167" t="str">
        <f>IF('Lineær programmering opg 4'!$C$8=0,"-",((-A1709+'Lineær programmering opg 4'!$M$8)/'Lineær programmering opg 4'!$K$8)*-1)</f>
        <v>-</v>
      </c>
      <c r="I1709" s="167" t="str">
        <f>IF('Lineær programmering opg 4'!$D$8=0,"-",'Lineær programmering opg 4'!$G$8)</f>
        <v>-</v>
      </c>
      <c r="J1709" s="295">
        <f>A1709*'Lineær programmering opg 4'!$C$11+Datatabel!C1709*'Lineær programmering opg 4'!$D$11</f>
        <v>32188.799999999101</v>
      </c>
      <c r="K1709" s="9">
        <f t="shared" si="132"/>
        <v>0</v>
      </c>
      <c r="L1709" s="9">
        <f t="shared" si="133"/>
        <v>0</v>
      </c>
    </row>
    <row r="1710" spans="1:12" ht="15" x14ac:dyDescent="0.25">
      <c r="A1710" s="167">
        <f t="shared" si="131"/>
        <v>199.0320000000045</v>
      </c>
      <c r="B1710" s="325">
        <f t="shared" si="134"/>
        <v>0.8293000000000188</v>
      </c>
      <c r="C1710" s="167">
        <f t="shared" si="130"/>
        <v>81.935999999990997</v>
      </c>
      <c r="D1710" s="167">
        <f>IF('Lineær programmering opg 4'!$M$4=0,"-",(-A1710+'Lineær programmering opg 4'!$M$4)/'Lineær programmering opg 4'!$K$4*-1)</f>
        <v>81.935999999990997</v>
      </c>
      <c r="E1710" s="167">
        <f>IF('Lineær programmering opg 4'!$M$5=0,"-",(-A1710+'Lineær programmering opg 4'!$M$5)/'Lineær programmering opg 4'!$K$5*-1)</f>
        <v>150.72599999999665</v>
      </c>
      <c r="F1710" s="167" t="str">
        <f>IF('Lineær programmering opg 4'!$E$6=0,"-",(-A1710+'Lineær programmering opg 4'!$M$6)/'Lineær programmering opg 4'!$K$6*-1)</f>
        <v>-</v>
      </c>
      <c r="G1710" s="167" t="str">
        <f>IF('Lineær programmering opg 4'!$D$7=0,"-",((-A1710+'Lineær programmering opg 4'!$M$7)/'Lineær programmering opg 4'!$K$7)*-1)</f>
        <v>-</v>
      </c>
      <c r="H1710" s="167" t="str">
        <f>IF('Lineær programmering opg 4'!$C$8=0,"-",((-A1710+'Lineær programmering opg 4'!$M$8)/'Lineær programmering opg 4'!$K$8)*-1)</f>
        <v>-</v>
      </c>
      <c r="I1710" s="167" t="str">
        <f>IF('Lineær programmering opg 4'!$D$8=0,"-",'Lineær programmering opg 4'!$G$8)</f>
        <v>-</v>
      </c>
      <c r="J1710" s="295">
        <f>A1710*'Lineær programmering opg 4'!$C$11+Datatabel!C1710*'Lineær programmering opg 4'!$D$11</f>
        <v>32193.599999999104</v>
      </c>
      <c r="K1710" s="9">
        <f t="shared" si="132"/>
        <v>0</v>
      </c>
      <c r="L1710" s="9">
        <f t="shared" si="133"/>
        <v>0</v>
      </c>
    </row>
    <row r="1711" spans="1:12" ht="15" x14ac:dyDescent="0.25">
      <c r="A1711" s="167">
        <f t="shared" si="131"/>
        <v>199.00800000000453</v>
      </c>
      <c r="B1711" s="325">
        <f t="shared" si="134"/>
        <v>0.82920000000001881</v>
      </c>
      <c r="C1711" s="167">
        <f t="shared" si="130"/>
        <v>81.983999999990942</v>
      </c>
      <c r="D1711" s="167">
        <f>IF('Lineær programmering opg 4'!$M$4=0,"-",(-A1711+'Lineær programmering opg 4'!$M$4)/'Lineær programmering opg 4'!$K$4*-1)</f>
        <v>81.983999999990942</v>
      </c>
      <c r="E1711" s="167">
        <f>IF('Lineær programmering opg 4'!$M$5=0,"-",(-A1711+'Lineær programmering opg 4'!$M$5)/'Lineær programmering opg 4'!$K$5*-1)</f>
        <v>150.74399999999662</v>
      </c>
      <c r="F1711" s="167" t="str">
        <f>IF('Lineær programmering opg 4'!$E$6=0,"-",(-A1711+'Lineær programmering opg 4'!$M$6)/'Lineær programmering opg 4'!$K$6*-1)</f>
        <v>-</v>
      </c>
      <c r="G1711" s="167" t="str">
        <f>IF('Lineær programmering opg 4'!$D$7=0,"-",((-A1711+'Lineær programmering opg 4'!$M$7)/'Lineær programmering opg 4'!$K$7)*-1)</f>
        <v>-</v>
      </c>
      <c r="H1711" s="167" t="str">
        <f>IF('Lineær programmering opg 4'!$C$8=0,"-",((-A1711+'Lineær programmering opg 4'!$M$8)/'Lineær programmering opg 4'!$K$8)*-1)</f>
        <v>-</v>
      </c>
      <c r="I1711" s="167" t="str">
        <f>IF('Lineær programmering opg 4'!$D$8=0,"-",'Lineær programmering opg 4'!$G$8)</f>
        <v>-</v>
      </c>
      <c r="J1711" s="295">
        <f>A1711*'Lineær programmering opg 4'!$C$11+Datatabel!C1711*'Lineær programmering opg 4'!$D$11</f>
        <v>32198.399999999096</v>
      </c>
      <c r="K1711" s="9">
        <f t="shared" si="132"/>
        <v>0</v>
      </c>
      <c r="L1711" s="9">
        <f t="shared" si="133"/>
        <v>0</v>
      </c>
    </row>
    <row r="1712" spans="1:12" ht="15" x14ac:dyDescent="0.25">
      <c r="A1712" s="167">
        <f t="shared" si="131"/>
        <v>198.98400000000453</v>
      </c>
      <c r="B1712" s="325">
        <f t="shared" si="134"/>
        <v>0.82910000000001882</v>
      </c>
      <c r="C1712" s="167">
        <f t="shared" si="130"/>
        <v>82.031999999990944</v>
      </c>
      <c r="D1712" s="167">
        <f>IF('Lineær programmering opg 4'!$M$4=0,"-",(-A1712+'Lineær programmering opg 4'!$M$4)/'Lineær programmering opg 4'!$K$4*-1)</f>
        <v>82.031999999990944</v>
      </c>
      <c r="E1712" s="167">
        <f>IF('Lineær programmering opg 4'!$M$5=0,"-",(-A1712+'Lineær programmering opg 4'!$M$5)/'Lineær programmering opg 4'!$K$5*-1)</f>
        <v>150.76199999999662</v>
      </c>
      <c r="F1712" s="167" t="str">
        <f>IF('Lineær programmering opg 4'!$E$6=0,"-",(-A1712+'Lineær programmering opg 4'!$M$6)/'Lineær programmering opg 4'!$K$6*-1)</f>
        <v>-</v>
      </c>
      <c r="G1712" s="167" t="str">
        <f>IF('Lineær programmering opg 4'!$D$7=0,"-",((-A1712+'Lineær programmering opg 4'!$M$7)/'Lineær programmering opg 4'!$K$7)*-1)</f>
        <v>-</v>
      </c>
      <c r="H1712" s="167" t="str">
        <f>IF('Lineær programmering opg 4'!$C$8=0,"-",((-A1712+'Lineær programmering opg 4'!$M$8)/'Lineær programmering opg 4'!$K$8)*-1)</f>
        <v>-</v>
      </c>
      <c r="I1712" s="167" t="str">
        <f>IF('Lineær programmering opg 4'!$D$8=0,"-",'Lineær programmering opg 4'!$G$8)</f>
        <v>-</v>
      </c>
      <c r="J1712" s="295">
        <f>A1712*'Lineær programmering opg 4'!$C$11+Datatabel!C1712*'Lineær programmering opg 4'!$D$11</f>
        <v>32203.199999999095</v>
      </c>
      <c r="K1712" s="9">
        <f t="shared" si="132"/>
        <v>0</v>
      </c>
      <c r="L1712" s="9">
        <f t="shared" si="133"/>
        <v>0</v>
      </c>
    </row>
    <row r="1713" spans="1:12" ht="15" x14ac:dyDescent="0.25">
      <c r="A1713" s="167">
        <f t="shared" si="131"/>
        <v>198.96000000000453</v>
      </c>
      <c r="B1713" s="325">
        <f t="shared" si="134"/>
        <v>0.82900000000001883</v>
      </c>
      <c r="C1713" s="167">
        <f t="shared" si="130"/>
        <v>82.079999999990946</v>
      </c>
      <c r="D1713" s="167">
        <f>IF('Lineær programmering opg 4'!$M$4=0,"-",(-A1713+'Lineær programmering opg 4'!$M$4)/'Lineær programmering opg 4'!$K$4*-1)</f>
        <v>82.079999999990946</v>
      </c>
      <c r="E1713" s="167">
        <f>IF('Lineær programmering opg 4'!$M$5=0,"-",(-A1713+'Lineær programmering opg 4'!$M$5)/'Lineær programmering opg 4'!$K$5*-1)</f>
        <v>150.77999999999662</v>
      </c>
      <c r="F1713" s="167" t="str">
        <f>IF('Lineær programmering opg 4'!$E$6=0,"-",(-A1713+'Lineær programmering opg 4'!$M$6)/'Lineær programmering opg 4'!$K$6*-1)</f>
        <v>-</v>
      </c>
      <c r="G1713" s="167" t="str">
        <f>IF('Lineær programmering opg 4'!$D$7=0,"-",((-A1713+'Lineær programmering opg 4'!$M$7)/'Lineær programmering opg 4'!$K$7)*-1)</f>
        <v>-</v>
      </c>
      <c r="H1713" s="167" t="str">
        <f>IF('Lineær programmering opg 4'!$C$8=0,"-",((-A1713+'Lineær programmering opg 4'!$M$8)/'Lineær programmering opg 4'!$K$8)*-1)</f>
        <v>-</v>
      </c>
      <c r="I1713" s="167" t="str">
        <f>IF('Lineær programmering opg 4'!$D$8=0,"-",'Lineær programmering opg 4'!$G$8)</f>
        <v>-</v>
      </c>
      <c r="J1713" s="295">
        <f>A1713*'Lineær programmering opg 4'!$C$11+Datatabel!C1713*'Lineær programmering opg 4'!$D$11</f>
        <v>32207.999999999091</v>
      </c>
      <c r="K1713" s="9">
        <f t="shared" si="132"/>
        <v>0</v>
      </c>
      <c r="L1713" s="9">
        <f t="shared" si="133"/>
        <v>0</v>
      </c>
    </row>
    <row r="1714" spans="1:12" ht="15" x14ac:dyDescent="0.25">
      <c r="A1714" s="167">
        <f t="shared" si="131"/>
        <v>198.93600000000453</v>
      </c>
      <c r="B1714" s="325">
        <f t="shared" si="134"/>
        <v>0.82890000000001884</v>
      </c>
      <c r="C1714" s="167">
        <f t="shared" si="130"/>
        <v>82.127999999990948</v>
      </c>
      <c r="D1714" s="167">
        <f>IF('Lineær programmering opg 4'!$M$4=0,"-",(-A1714+'Lineær programmering opg 4'!$M$4)/'Lineær programmering opg 4'!$K$4*-1)</f>
        <v>82.127999999990948</v>
      </c>
      <c r="E1714" s="167">
        <f>IF('Lineær programmering opg 4'!$M$5=0,"-",(-A1714+'Lineær programmering opg 4'!$M$5)/'Lineær programmering opg 4'!$K$5*-1)</f>
        <v>150.79799999999662</v>
      </c>
      <c r="F1714" s="167" t="str">
        <f>IF('Lineær programmering opg 4'!$E$6=0,"-",(-A1714+'Lineær programmering opg 4'!$M$6)/'Lineær programmering opg 4'!$K$6*-1)</f>
        <v>-</v>
      </c>
      <c r="G1714" s="167" t="str">
        <f>IF('Lineær programmering opg 4'!$D$7=0,"-",((-A1714+'Lineær programmering opg 4'!$M$7)/'Lineær programmering opg 4'!$K$7)*-1)</f>
        <v>-</v>
      </c>
      <c r="H1714" s="167" t="str">
        <f>IF('Lineær programmering opg 4'!$C$8=0,"-",((-A1714+'Lineær programmering opg 4'!$M$8)/'Lineær programmering opg 4'!$K$8)*-1)</f>
        <v>-</v>
      </c>
      <c r="I1714" s="167" t="str">
        <f>IF('Lineær programmering opg 4'!$D$8=0,"-",'Lineær programmering opg 4'!$G$8)</f>
        <v>-</v>
      </c>
      <c r="J1714" s="295">
        <f>A1714*'Lineær programmering opg 4'!$C$11+Datatabel!C1714*'Lineær programmering opg 4'!$D$11</f>
        <v>32212.799999999093</v>
      </c>
      <c r="K1714" s="9">
        <f t="shared" si="132"/>
        <v>0</v>
      </c>
      <c r="L1714" s="9">
        <f t="shared" si="133"/>
        <v>0</v>
      </c>
    </row>
    <row r="1715" spans="1:12" ht="15" x14ac:dyDescent="0.25">
      <c r="A1715" s="167">
        <f t="shared" si="131"/>
        <v>198.91200000000453</v>
      </c>
      <c r="B1715" s="325">
        <f t="shared" si="134"/>
        <v>0.82880000000001885</v>
      </c>
      <c r="C1715" s="167">
        <f t="shared" si="130"/>
        <v>82.17599999999095</v>
      </c>
      <c r="D1715" s="167">
        <f>IF('Lineær programmering opg 4'!$M$4=0,"-",(-A1715+'Lineær programmering opg 4'!$M$4)/'Lineær programmering opg 4'!$K$4*-1)</f>
        <v>82.17599999999095</v>
      </c>
      <c r="E1715" s="167">
        <f>IF('Lineær programmering opg 4'!$M$5=0,"-",(-A1715+'Lineær programmering opg 4'!$M$5)/'Lineær programmering opg 4'!$K$5*-1)</f>
        <v>150.81599999999662</v>
      </c>
      <c r="F1715" s="167" t="str">
        <f>IF('Lineær programmering opg 4'!$E$6=0,"-",(-A1715+'Lineær programmering opg 4'!$M$6)/'Lineær programmering opg 4'!$K$6*-1)</f>
        <v>-</v>
      </c>
      <c r="G1715" s="167" t="str">
        <f>IF('Lineær programmering opg 4'!$D$7=0,"-",((-A1715+'Lineær programmering opg 4'!$M$7)/'Lineær programmering opg 4'!$K$7)*-1)</f>
        <v>-</v>
      </c>
      <c r="H1715" s="167" t="str">
        <f>IF('Lineær programmering opg 4'!$C$8=0,"-",((-A1715+'Lineær programmering opg 4'!$M$8)/'Lineær programmering opg 4'!$K$8)*-1)</f>
        <v>-</v>
      </c>
      <c r="I1715" s="167" t="str">
        <f>IF('Lineær programmering opg 4'!$D$8=0,"-",'Lineær programmering opg 4'!$G$8)</f>
        <v>-</v>
      </c>
      <c r="J1715" s="295">
        <f>A1715*'Lineær programmering opg 4'!$C$11+Datatabel!C1715*'Lineær programmering opg 4'!$D$11</f>
        <v>32217.599999999096</v>
      </c>
      <c r="K1715" s="9">
        <f t="shared" si="132"/>
        <v>0</v>
      </c>
      <c r="L1715" s="9">
        <f t="shared" si="133"/>
        <v>0</v>
      </c>
    </row>
    <row r="1716" spans="1:12" ht="15" x14ac:dyDescent="0.25">
      <c r="A1716" s="167">
        <f t="shared" si="131"/>
        <v>198.88800000000452</v>
      </c>
      <c r="B1716" s="325">
        <f t="shared" si="134"/>
        <v>0.82870000000001887</v>
      </c>
      <c r="C1716" s="167">
        <f t="shared" si="130"/>
        <v>82.223999999990951</v>
      </c>
      <c r="D1716" s="167">
        <f>IF('Lineær programmering opg 4'!$M$4=0,"-",(-A1716+'Lineær programmering opg 4'!$M$4)/'Lineær programmering opg 4'!$K$4*-1)</f>
        <v>82.223999999990951</v>
      </c>
      <c r="E1716" s="167">
        <f>IF('Lineær programmering opg 4'!$M$5=0,"-",(-A1716+'Lineær programmering opg 4'!$M$5)/'Lineær programmering opg 4'!$K$5*-1)</f>
        <v>150.83399999999662</v>
      </c>
      <c r="F1716" s="167" t="str">
        <f>IF('Lineær programmering opg 4'!$E$6=0,"-",(-A1716+'Lineær programmering opg 4'!$M$6)/'Lineær programmering opg 4'!$K$6*-1)</f>
        <v>-</v>
      </c>
      <c r="G1716" s="167" t="str">
        <f>IF('Lineær programmering opg 4'!$D$7=0,"-",((-A1716+'Lineær programmering opg 4'!$M$7)/'Lineær programmering opg 4'!$K$7)*-1)</f>
        <v>-</v>
      </c>
      <c r="H1716" s="167" t="str">
        <f>IF('Lineær programmering opg 4'!$C$8=0,"-",((-A1716+'Lineær programmering opg 4'!$M$8)/'Lineær programmering opg 4'!$K$8)*-1)</f>
        <v>-</v>
      </c>
      <c r="I1716" s="167" t="str">
        <f>IF('Lineær programmering opg 4'!$D$8=0,"-",'Lineær programmering opg 4'!$G$8)</f>
        <v>-</v>
      </c>
      <c r="J1716" s="295">
        <f>A1716*'Lineær programmering opg 4'!$C$11+Datatabel!C1716*'Lineær programmering opg 4'!$D$11</f>
        <v>32222.399999999099</v>
      </c>
      <c r="K1716" s="9">
        <f t="shared" si="132"/>
        <v>0</v>
      </c>
      <c r="L1716" s="9">
        <f t="shared" si="133"/>
        <v>0</v>
      </c>
    </row>
    <row r="1717" spans="1:12" ht="15" x14ac:dyDescent="0.25">
      <c r="A1717" s="167">
        <f t="shared" si="131"/>
        <v>198.86400000000452</v>
      </c>
      <c r="B1717" s="325">
        <f t="shared" si="134"/>
        <v>0.82860000000001888</v>
      </c>
      <c r="C1717" s="167">
        <f t="shared" si="130"/>
        <v>82.271999999990953</v>
      </c>
      <c r="D1717" s="167">
        <f>IF('Lineær programmering opg 4'!$M$4=0,"-",(-A1717+'Lineær programmering opg 4'!$M$4)/'Lineær programmering opg 4'!$K$4*-1)</f>
        <v>82.271999999990953</v>
      </c>
      <c r="E1717" s="167">
        <f>IF('Lineær programmering opg 4'!$M$5=0,"-",(-A1717+'Lineær programmering opg 4'!$M$5)/'Lineær programmering opg 4'!$K$5*-1)</f>
        <v>150.85199999999662</v>
      </c>
      <c r="F1717" s="167" t="str">
        <f>IF('Lineær programmering opg 4'!$E$6=0,"-",(-A1717+'Lineær programmering opg 4'!$M$6)/'Lineær programmering opg 4'!$K$6*-1)</f>
        <v>-</v>
      </c>
      <c r="G1717" s="167" t="str">
        <f>IF('Lineær programmering opg 4'!$D$7=0,"-",((-A1717+'Lineær programmering opg 4'!$M$7)/'Lineær programmering opg 4'!$K$7)*-1)</f>
        <v>-</v>
      </c>
      <c r="H1717" s="167" t="str">
        <f>IF('Lineær programmering opg 4'!$C$8=0,"-",((-A1717+'Lineær programmering opg 4'!$M$8)/'Lineær programmering opg 4'!$K$8)*-1)</f>
        <v>-</v>
      </c>
      <c r="I1717" s="167" t="str">
        <f>IF('Lineær programmering opg 4'!$D$8=0,"-",'Lineær programmering opg 4'!$G$8)</f>
        <v>-</v>
      </c>
      <c r="J1717" s="295">
        <f>A1717*'Lineær programmering opg 4'!$C$11+Datatabel!C1717*'Lineær programmering opg 4'!$D$11</f>
        <v>32227.199999999095</v>
      </c>
      <c r="K1717" s="9">
        <f t="shared" si="132"/>
        <v>0</v>
      </c>
      <c r="L1717" s="9">
        <f t="shared" si="133"/>
        <v>0</v>
      </c>
    </row>
    <row r="1718" spans="1:12" ht="15" x14ac:dyDescent="0.25">
      <c r="A1718" s="167">
        <f t="shared" si="131"/>
        <v>198.84000000000452</v>
      </c>
      <c r="B1718" s="325">
        <f t="shared" si="134"/>
        <v>0.82850000000001889</v>
      </c>
      <c r="C1718" s="167">
        <f t="shared" si="130"/>
        <v>82.319999999990955</v>
      </c>
      <c r="D1718" s="167">
        <f>IF('Lineær programmering opg 4'!$M$4=0,"-",(-A1718+'Lineær programmering opg 4'!$M$4)/'Lineær programmering opg 4'!$K$4*-1)</f>
        <v>82.319999999990955</v>
      </c>
      <c r="E1718" s="167">
        <f>IF('Lineær programmering opg 4'!$M$5=0,"-",(-A1718+'Lineær programmering opg 4'!$M$5)/'Lineær programmering opg 4'!$K$5*-1)</f>
        <v>150.86999999999662</v>
      </c>
      <c r="F1718" s="167" t="str">
        <f>IF('Lineær programmering opg 4'!$E$6=0,"-",(-A1718+'Lineær programmering opg 4'!$M$6)/'Lineær programmering opg 4'!$K$6*-1)</f>
        <v>-</v>
      </c>
      <c r="G1718" s="167" t="str">
        <f>IF('Lineær programmering opg 4'!$D$7=0,"-",((-A1718+'Lineær programmering opg 4'!$M$7)/'Lineær programmering opg 4'!$K$7)*-1)</f>
        <v>-</v>
      </c>
      <c r="H1718" s="167" t="str">
        <f>IF('Lineær programmering opg 4'!$C$8=0,"-",((-A1718+'Lineær programmering opg 4'!$M$8)/'Lineær programmering opg 4'!$K$8)*-1)</f>
        <v>-</v>
      </c>
      <c r="I1718" s="167" t="str">
        <f>IF('Lineær programmering opg 4'!$D$8=0,"-",'Lineær programmering opg 4'!$G$8)</f>
        <v>-</v>
      </c>
      <c r="J1718" s="295">
        <f>A1718*'Lineær programmering opg 4'!$C$11+Datatabel!C1718*'Lineær programmering opg 4'!$D$11</f>
        <v>32231.999999999094</v>
      </c>
      <c r="K1718" s="9">
        <f t="shared" si="132"/>
        <v>0</v>
      </c>
      <c r="L1718" s="9">
        <f t="shared" si="133"/>
        <v>0</v>
      </c>
    </row>
    <row r="1719" spans="1:12" ht="15" x14ac:dyDescent="0.25">
      <c r="A1719" s="167">
        <f t="shared" si="131"/>
        <v>198.81600000000452</v>
      </c>
      <c r="B1719" s="325">
        <f t="shared" si="134"/>
        <v>0.8284000000000189</v>
      </c>
      <c r="C1719" s="167">
        <f t="shared" si="130"/>
        <v>82.367999999990957</v>
      </c>
      <c r="D1719" s="167">
        <f>IF('Lineær programmering opg 4'!$M$4=0,"-",(-A1719+'Lineær programmering opg 4'!$M$4)/'Lineær programmering opg 4'!$K$4*-1)</f>
        <v>82.367999999990957</v>
      </c>
      <c r="E1719" s="167">
        <f>IF('Lineær programmering opg 4'!$M$5=0,"-",(-A1719+'Lineær programmering opg 4'!$M$5)/'Lineær programmering opg 4'!$K$5*-1)</f>
        <v>150.88799999999662</v>
      </c>
      <c r="F1719" s="167" t="str">
        <f>IF('Lineær programmering opg 4'!$E$6=0,"-",(-A1719+'Lineær programmering opg 4'!$M$6)/'Lineær programmering opg 4'!$K$6*-1)</f>
        <v>-</v>
      </c>
      <c r="G1719" s="167" t="str">
        <f>IF('Lineær programmering opg 4'!$D$7=0,"-",((-A1719+'Lineær programmering opg 4'!$M$7)/'Lineær programmering opg 4'!$K$7)*-1)</f>
        <v>-</v>
      </c>
      <c r="H1719" s="167" t="str">
        <f>IF('Lineær programmering opg 4'!$C$8=0,"-",((-A1719+'Lineær programmering opg 4'!$M$8)/'Lineær programmering opg 4'!$K$8)*-1)</f>
        <v>-</v>
      </c>
      <c r="I1719" s="167" t="str">
        <f>IF('Lineær programmering opg 4'!$D$8=0,"-",'Lineær programmering opg 4'!$G$8)</f>
        <v>-</v>
      </c>
      <c r="J1719" s="295">
        <f>A1719*'Lineær programmering opg 4'!$C$11+Datatabel!C1719*'Lineær programmering opg 4'!$D$11</f>
        <v>32236.799999999097</v>
      </c>
      <c r="K1719" s="9">
        <f t="shared" si="132"/>
        <v>0</v>
      </c>
      <c r="L1719" s="9">
        <f t="shared" si="133"/>
        <v>0</v>
      </c>
    </row>
    <row r="1720" spans="1:12" ht="15" x14ac:dyDescent="0.25">
      <c r="A1720" s="167">
        <f t="shared" si="131"/>
        <v>198.79200000000455</v>
      </c>
      <c r="B1720" s="325">
        <f t="shared" si="134"/>
        <v>0.82830000000001891</v>
      </c>
      <c r="C1720" s="167">
        <f t="shared" si="130"/>
        <v>82.415999999990902</v>
      </c>
      <c r="D1720" s="167">
        <f>IF('Lineær programmering opg 4'!$M$4=0,"-",(-A1720+'Lineær programmering opg 4'!$M$4)/'Lineær programmering opg 4'!$K$4*-1)</f>
        <v>82.415999999990902</v>
      </c>
      <c r="E1720" s="167">
        <f>IF('Lineær programmering opg 4'!$M$5=0,"-",(-A1720+'Lineær programmering opg 4'!$M$5)/'Lineær programmering opg 4'!$K$5*-1)</f>
        <v>150.9059999999966</v>
      </c>
      <c r="F1720" s="167" t="str">
        <f>IF('Lineær programmering opg 4'!$E$6=0,"-",(-A1720+'Lineær programmering opg 4'!$M$6)/'Lineær programmering opg 4'!$K$6*-1)</f>
        <v>-</v>
      </c>
      <c r="G1720" s="167" t="str">
        <f>IF('Lineær programmering opg 4'!$D$7=0,"-",((-A1720+'Lineær programmering opg 4'!$M$7)/'Lineær programmering opg 4'!$K$7)*-1)</f>
        <v>-</v>
      </c>
      <c r="H1720" s="167" t="str">
        <f>IF('Lineær programmering opg 4'!$C$8=0,"-",((-A1720+'Lineær programmering opg 4'!$M$8)/'Lineær programmering opg 4'!$K$8)*-1)</f>
        <v>-</v>
      </c>
      <c r="I1720" s="167" t="str">
        <f>IF('Lineær programmering opg 4'!$D$8=0,"-",'Lineær programmering opg 4'!$G$8)</f>
        <v>-</v>
      </c>
      <c r="J1720" s="295">
        <f>A1720*'Lineær programmering opg 4'!$C$11+Datatabel!C1720*'Lineær programmering opg 4'!$D$11</f>
        <v>32241.599999999089</v>
      </c>
      <c r="K1720" s="9">
        <f t="shared" si="132"/>
        <v>0</v>
      </c>
      <c r="L1720" s="9">
        <f t="shared" si="133"/>
        <v>0</v>
      </c>
    </row>
    <row r="1721" spans="1:12" ht="15" x14ac:dyDescent="0.25">
      <c r="A1721" s="167">
        <f t="shared" si="131"/>
        <v>198.76800000000455</v>
      </c>
      <c r="B1721" s="325">
        <f t="shared" si="134"/>
        <v>0.82820000000001892</v>
      </c>
      <c r="C1721" s="167">
        <f t="shared" si="130"/>
        <v>82.463999999990904</v>
      </c>
      <c r="D1721" s="167">
        <f>IF('Lineær programmering opg 4'!$M$4=0,"-",(-A1721+'Lineær programmering opg 4'!$M$4)/'Lineær programmering opg 4'!$K$4*-1)</f>
        <v>82.463999999990904</v>
      </c>
      <c r="E1721" s="167">
        <f>IF('Lineær programmering opg 4'!$M$5=0,"-",(-A1721+'Lineær programmering opg 4'!$M$5)/'Lineær programmering opg 4'!$K$5*-1)</f>
        <v>150.9239999999966</v>
      </c>
      <c r="F1721" s="167" t="str">
        <f>IF('Lineær programmering opg 4'!$E$6=0,"-",(-A1721+'Lineær programmering opg 4'!$M$6)/'Lineær programmering opg 4'!$K$6*-1)</f>
        <v>-</v>
      </c>
      <c r="G1721" s="167" t="str">
        <f>IF('Lineær programmering opg 4'!$D$7=0,"-",((-A1721+'Lineær programmering opg 4'!$M$7)/'Lineær programmering opg 4'!$K$7)*-1)</f>
        <v>-</v>
      </c>
      <c r="H1721" s="167" t="str">
        <f>IF('Lineær programmering opg 4'!$C$8=0,"-",((-A1721+'Lineær programmering opg 4'!$M$8)/'Lineær programmering opg 4'!$K$8)*-1)</f>
        <v>-</v>
      </c>
      <c r="I1721" s="167" t="str">
        <f>IF('Lineær programmering opg 4'!$D$8=0,"-",'Lineær programmering opg 4'!$G$8)</f>
        <v>-</v>
      </c>
      <c r="J1721" s="295">
        <f>A1721*'Lineær programmering opg 4'!$C$11+Datatabel!C1721*'Lineær programmering opg 4'!$D$11</f>
        <v>32246.399999999092</v>
      </c>
      <c r="K1721" s="9">
        <f t="shared" si="132"/>
        <v>0</v>
      </c>
      <c r="L1721" s="9">
        <f t="shared" si="133"/>
        <v>0</v>
      </c>
    </row>
    <row r="1722" spans="1:12" ht="15" x14ac:dyDescent="0.25">
      <c r="A1722" s="167">
        <f t="shared" si="131"/>
        <v>198.74400000000455</v>
      </c>
      <c r="B1722" s="325">
        <f t="shared" si="134"/>
        <v>0.82810000000001893</v>
      </c>
      <c r="C1722" s="167">
        <f t="shared" si="130"/>
        <v>82.511999999990906</v>
      </c>
      <c r="D1722" s="167">
        <f>IF('Lineær programmering opg 4'!$M$4=0,"-",(-A1722+'Lineær programmering opg 4'!$M$4)/'Lineær programmering opg 4'!$K$4*-1)</f>
        <v>82.511999999990906</v>
      </c>
      <c r="E1722" s="167">
        <f>IF('Lineær programmering opg 4'!$M$5=0,"-",(-A1722+'Lineær programmering opg 4'!$M$5)/'Lineær programmering opg 4'!$K$5*-1)</f>
        <v>150.9419999999966</v>
      </c>
      <c r="F1722" s="167" t="str">
        <f>IF('Lineær programmering opg 4'!$E$6=0,"-",(-A1722+'Lineær programmering opg 4'!$M$6)/'Lineær programmering opg 4'!$K$6*-1)</f>
        <v>-</v>
      </c>
      <c r="G1722" s="167" t="str">
        <f>IF('Lineær programmering opg 4'!$D$7=0,"-",((-A1722+'Lineær programmering opg 4'!$M$7)/'Lineær programmering opg 4'!$K$7)*-1)</f>
        <v>-</v>
      </c>
      <c r="H1722" s="167" t="str">
        <f>IF('Lineær programmering opg 4'!$C$8=0,"-",((-A1722+'Lineær programmering opg 4'!$M$8)/'Lineær programmering opg 4'!$K$8)*-1)</f>
        <v>-</v>
      </c>
      <c r="I1722" s="167" t="str">
        <f>IF('Lineær programmering opg 4'!$D$8=0,"-",'Lineær programmering opg 4'!$G$8)</f>
        <v>-</v>
      </c>
      <c r="J1722" s="295">
        <f>A1722*'Lineær programmering opg 4'!$C$11+Datatabel!C1722*'Lineær programmering opg 4'!$D$11</f>
        <v>32251.199999999091</v>
      </c>
      <c r="K1722" s="9">
        <f t="shared" si="132"/>
        <v>0</v>
      </c>
      <c r="L1722" s="9">
        <f t="shared" si="133"/>
        <v>0</v>
      </c>
    </row>
    <row r="1723" spans="1:12" ht="15" x14ac:dyDescent="0.25">
      <c r="A1723" s="167">
        <f t="shared" si="131"/>
        <v>198.72000000000455</v>
      </c>
      <c r="B1723" s="325">
        <f t="shared" si="134"/>
        <v>0.82800000000001894</v>
      </c>
      <c r="C1723" s="167">
        <f t="shared" si="130"/>
        <v>82.559999999990907</v>
      </c>
      <c r="D1723" s="167">
        <f>IF('Lineær programmering opg 4'!$M$4=0,"-",(-A1723+'Lineær programmering opg 4'!$M$4)/'Lineær programmering opg 4'!$K$4*-1)</f>
        <v>82.559999999990907</v>
      </c>
      <c r="E1723" s="167">
        <f>IF('Lineær programmering opg 4'!$M$5=0,"-",(-A1723+'Lineær programmering opg 4'!$M$5)/'Lineær programmering opg 4'!$K$5*-1)</f>
        <v>150.9599999999966</v>
      </c>
      <c r="F1723" s="167" t="str">
        <f>IF('Lineær programmering opg 4'!$E$6=0,"-",(-A1723+'Lineær programmering opg 4'!$M$6)/'Lineær programmering opg 4'!$K$6*-1)</f>
        <v>-</v>
      </c>
      <c r="G1723" s="167" t="str">
        <f>IF('Lineær programmering opg 4'!$D$7=0,"-",((-A1723+'Lineær programmering opg 4'!$M$7)/'Lineær programmering opg 4'!$K$7)*-1)</f>
        <v>-</v>
      </c>
      <c r="H1723" s="167" t="str">
        <f>IF('Lineær programmering opg 4'!$C$8=0,"-",((-A1723+'Lineær programmering opg 4'!$M$8)/'Lineær programmering opg 4'!$K$8)*-1)</f>
        <v>-</v>
      </c>
      <c r="I1723" s="167" t="str">
        <f>IF('Lineær programmering opg 4'!$D$8=0,"-",'Lineær programmering opg 4'!$G$8)</f>
        <v>-</v>
      </c>
      <c r="J1723" s="295">
        <f>A1723*'Lineær programmering opg 4'!$C$11+Datatabel!C1723*'Lineær programmering opg 4'!$D$11</f>
        <v>32255.999999999091</v>
      </c>
      <c r="K1723" s="9">
        <f t="shared" si="132"/>
        <v>0</v>
      </c>
      <c r="L1723" s="9">
        <f t="shared" si="133"/>
        <v>0</v>
      </c>
    </row>
    <row r="1724" spans="1:12" ht="15" x14ac:dyDescent="0.25">
      <c r="A1724" s="167">
        <f t="shared" si="131"/>
        <v>198.69600000000455</v>
      </c>
      <c r="B1724" s="325">
        <f t="shared" si="134"/>
        <v>0.82790000000001895</v>
      </c>
      <c r="C1724" s="167">
        <f t="shared" si="130"/>
        <v>82.607999999990909</v>
      </c>
      <c r="D1724" s="167">
        <f>IF('Lineær programmering opg 4'!$M$4=0,"-",(-A1724+'Lineær programmering opg 4'!$M$4)/'Lineær programmering opg 4'!$K$4*-1)</f>
        <v>82.607999999990909</v>
      </c>
      <c r="E1724" s="167">
        <f>IF('Lineær programmering opg 4'!$M$5=0,"-",(-A1724+'Lineær programmering opg 4'!$M$5)/'Lineær programmering opg 4'!$K$5*-1)</f>
        <v>150.9779999999966</v>
      </c>
      <c r="F1724" s="167" t="str">
        <f>IF('Lineær programmering opg 4'!$E$6=0,"-",(-A1724+'Lineær programmering opg 4'!$M$6)/'Lineær programmering opg 4'!$K$6*-1)</f>
        <v>-</v>
      </c>
      <c r="G1724" s="167" t="str">
        <f>IF('Lineær programmering opg 4'!$D$7=0,"-",((-A1724+'Lineær programmering opg 4'!$M$7)/'Lineær programmering opg 4'!$K$7)*-1)</f>
        <v>-</v>
      </c>
      <c r="H1724" s="167" t="str">
        <f>IF('Lineær programmering opg 4'!$C$8=0,"-",((-A1724+'Lineær programmering opg 4'!$M$8)/'Lineær programmering opg 4'!$K$8)*-1)</f>
        <v>-</v>
      </c>
      <c r="I1724" s="167" t="str">
        <f>IF('Lineær programmering opg 4'!$D$8=0,"-",'Lineær programmering opg 4'!$G$8)</f>
        <v>-</v>
      </c>
      <c r="J1724" s="295">
        <f>A1724*'Lineær programmering opg 4'!$C$11+Datatabel!C1724*'Lineær programmering opg 4'!$D$11</f>
        <v>32260.79999999909</v>
      </c>
      <c r="K1724" s="9">
        <f t="shared" si="132"/>
        <v>0</v>
      </c>
      <c r="L1724" s="9">
        <f t="shared" si="133"/>
        <v>0</v>
      </c>
    </row>
    <row r="1725" spans="1:12" ht="15" x14ac:dyDescent="0.25">
      <c r="A1725" s="167">
        <f t="shared" si="131"/>
        <v>198.67200000000454</v>
      </c>
      <c r="B1725" s="325">
        <f t="shared" si="134"/>
        <v>0.82780000000001897</v>
      </c>
      <c r="C1725" s="167">
        <f t="shared" si="130"/>
        <v>82.655999999990911</v>
      </c>
      <c r="D1725" s="167">
        <f>IF('Lineær programmering opg 4'!$M$4=0,"-",(-A1725+'Lineær programmering opg 4'!$M$4)/'Lineær programmering opg 4'!$K$4*-1)</f>
        <v>82.655999999990911</v>
      </c>
      <c r="E1725" s="167">
        <f>IF('Lineær programmering opg 4'!$M$5=0,"-",(-A1725+'Lineær programmering opg 4'!$M$5)/'Lineær programmering opg 4'!$K$5*-1)</f>
        <v>150.9959999999966</v>
      </c>
      <c r="F1725" s="167" t="str">
        <f>IF('Lineær programmering opg 4'!$E$6=0,"-",(-A1725+'Lineær programmering opg 4'!$M$6)/'Lineær programmering opg 4'!$K$6*-1)</f>
        <v>-</v>
      </c>
      <c r="G1725" s="167" t="str">
        <f>IF('Lineær programmering opg 4'!$D$7=0,"-",((-A1725+'Lineær programmering opg 4'!$M$7)/'Lineær programmering opg 4'!$K$7)*-1)</f>
        <v>-</v>
      </c>
      <c r="H1725" s="167" t="str">
        <f>IF('Lineær programmering opg 4'!$C$8=0,"-",((-A1725+'Lineær programmering opg 4'!$M$8)/'Lineær programmering opg 4'!$K$8)*-1)</f>
        <v>-</v>
      </c>
      <c r="I1725" s="167" t="str">
        <f>IF('Lineær programmering opg 4'!$D$8=0,"-",'Lineær programmering opg 4'!$G$8)</f>
        <v>-</v>
      </c>
      <c r="J1725" s="295">
        <f>A1725*'Lineær programmering opg 4'!$C$11+Datatabel!C1725*'Lineær programmering opg 4'!$D$11</f>
        <v>32265.599999999093</v>
      </c>
      <c r="K1725" s="9">
        <f t="shared" si="132"/>
        <v>0</v>
      </c>
      <c r="L1725" s="9">
        <f t="shared" si="133"/>
        <v>0</v>
      </c>
    </row>
    <row r="1726" spans="1:12" ht="15" x14ac:dyDescent="0.25">
      <c r="A1726" s="167">
        <f t="shared" si="131"/>
        <v>198.64800000000454</v>
      </c>
      <c r="B1726" s="325">
        <f t="shared" si="134"/>
        <v>0.82770000000001898</v>
      </c>
      <c r="C1726" s="167">
        <f t="shared" si="130"/>
        <v>82.703999999990913</v>
      </c>
      <c r="D1726" s="167">
        <f>IF('Lineær programmering opg 4'!$M$4=0,"-",(-A1726+'Lineær programmering opg 4'!$M$4)/'Lineær programmering opg 4'!$K$4*-1)</f>
        <v>82.703999999990913</v>
      </c>
      <c r="E1726" s="167">
        <f>IF('Lineær programmering opg 4'!$M$5=0,"-",(-A1726+'Lineær programmering opg 4'!$M$5)/'Lineær programmering opg 4'!$K$5*-1)</f>
        <v>151.0139999999966</v>
      </c>
      <c r="F1726" s="167" t="str">
        <f>IF('Lineær programmering opg 4'!$E$6=0,"-",(-A1726+'Lineær programmering opg 4'!$M$6)/'Lineær programmering opg 4'!$K$6*-1)</f>
        <v>-</v>
      </c>
      <c r="G1726" s="167" t="str">
        <f>IF('Lineær programmering opg 4'!$D$7=0,"-",((-A1726+'Lineær programmering opg 4'!$M$7)/'Lineær programmering opg 4'!$K$7)*-1)</f>
        <v>-</v>
      </c>
      <c r="H1726" s="167" t="str">
        <f>IF('Lineær programmering opg 4'!$C$8=0,"-",((-A1726+'Lineær programmering opg 4'!$M$8)/'Lineær programmering opg 4'!$K$8)*-1)</f>
        <v>-</v>
      </c>
      <c r="I1726" s="167" t="str">
        <f>IF('Lineær programmering opg 4'!$D$8=0,"-",'Lineær programmering opg 4'!$G$8)</f>
        <v>-</v>
      </c>
      <c r="J1726" s="295">
        <f>A1726*'Lineær programmering opg 4'!$C$11+Datatabel!C1726*'Lineær programmering opg 4'!$D$11</f>
        <v>32270.399999999092</v>
      </c>
      <c r="K1726" s="9">
        <f t="shared" si="132"/>
        <v>0</v>
      </c>
      <c r="L1726" s="9">
        <f t="shared" si="133"/>
        <v>0</v>
      </c>
    </row>
    <row r="1727" spans="1:12" ht="15" x14ac:dyDescent="0.25">
      <c r="A1727" s="167">
        <f t="shared" si="131"/>
        <v>198.62400000000457</v>
      </c>
      <c r="B1727" s="325">
        <f t="shared" si="134"/>
        <v>0.82760000000001899</v>
      </c>
      <c r="C1727" s="167">
        <f t="shared" si="130"/>
        <v>82.751999999990858</v>
      </c>
      <c r="D1727" s="167">
        <f>IF('Lineær programmering opg 4'!$M$4=0,"-",(-A1727+'Lineær programmering opg 4'!$M$4)/'Lineær programmering opg 4'!$K$4*-1)</f>
        <v>82.751999999990858</v>
      </c>
      <c r="E1727" s="167">
        <f>IF('Lineær programmering opg 4'!$M$5=0,"-",(-A1727+'Lineær programmering opg 4'!$M$5)/'Lineær programmering opg 4'!$K$5*-1)</f>
        <v>151.03199999999657</v>
      </c>
      <c r="F1727" s="167" t="str">
        <f>IF('Lineær programmering opg 4'!$E$6=0,"-",(-A1727+'Lineær programmering opg 4'!$M$6)/'Lineær programmering opg 4'!$K$6*-1)</f>
        <v>-</v>
      </c>
      <c r="G1727" s="167" t="str">
        <f>IF('Lineær programmering opg 4'!$D$7=0,"-",((-A1727+'Lineær programmering opg 4'!$M$7)/'Lineær programmering opg 4'!$K$7)*-1)</f>
        <v>-</v>
      </c>
      <c r="H1727" s="167" t="str">
        <f>IF('Lineær programmering opg 4'!$C$8=0,"-",((-A1727+'Lineær programmering opg 4'!$M$8)/'Lineær programmering opg 4'!$K$8)*-1)</f>
        <v>-</v>
      </c>
      <c r="I1727" s="167" t="str">
        <f>IF('Lineær programmering opg 4'!$D$8=0,"-",'Lineær programmering opg 4'!$G$8)</f>
        <v>-</v>
      </c>
      <c r="J1727" s="295">
        <f>A1727*'Lineær programmering opg 4'!$C$11+Datatabel!C1727*'Lineær programmering opg 4'!$D$11</f>
        <v>32275.199999999084</v>
      </c>
      <c r="K1727" s="9">
        <f t="shared" si="132"/>
        <v>0</v>
      </c>
      <c r="L1727" s="9">
        <f t="shared" si="133"/>
        <v>0</v>
      </c>
    </row>
    <row r="1728" spans="1:12" ht="15" x14ac:dyDescent="0.25">
      <c r="A1728" s="167">
        <f t="shared" si="131"/>
        <v>198.60000000000457</v>
      </c>
      <c r="B1728" s="325">
        <f t="shared" si="134"/>
        <v>0.827500000000019</v>
      </c>
      <c r="C1728" s="167">
        <f t="shared" si="130"/>
        <v>82.79999999999086</v>
      </c>
      <c r="D1728" s="167">
        <f>IF('Lineær programmering opg 4'!$M$4=0,"-",(-A1728+'Lineær programmering opg 4'!$M$4)/'Lineær programmering opg 4'!$K$4*-1)</f>
        <v>82.79999999999086</v>
      </c>
      <c r="E1728" s="167">
        <f>IF('Lineær programmering opg 4'!$M$5=0,"-",(-A1728+'Lineær programmering opg 4'!$M$5)/'Lineær programmering opg 4'!$K$5*-1)</f>
        <v>151.04999999999657</v>
      </c>
      <c r="F1728" s="167" t="str">
        <f>IF('Lineær programmering opg 4'!$E$6=0,"-",(-A1728+'Lineær programmering opg 4'!$M$6)/'Lineær programmering opg 4'!$K$6*-1)</f>
        <v>-</v>
      </c>
      <c r="G1728" s="167" t="str">
        <f>IF('Lineær programmering opg 4'!$D$7=0,"-",((-A1728+'Lineær programmering opg 4'!$M$7)/'Lineær programmering opg 4'!$K$7)*-1)</f>
        <v>-</v>
      </c>
      <c r="H1728" s="167" t="str">
        <f>IF('Lineær programmering opg 4'!$C$8=0,"-",((-A1728+'Lineær programmering opg 4'!$M$8)/'Lineær programmering opg 4'!$K$8)*-1)</f>
        <v>-</v>
      </c>
      <c r="I1728" s="167" t="str">
        <f>IF('Lineær programmering opg 4'!$D$8=0,"-",'Lineær programmering opg 4'!$G$8)</f>
        <v>-</v>
      </c>
      <c r="J1728" s="295">
        <f>A1728*'Lineær programmering opg 4'!$C$11+Datatabel!C1728*'Lineær programmering opg 4'!$D$11</f>
        <v>32279.999999999087</v>
      </c>
      <c r="K1728" s="9">
        <f t="shared" si="132"/>
        <v>0</v>
      </c>
      <c r="L1728" s="9">
        <f t="shared" si="133"/>
        <v>0</v>
      </c>
    </row>
    <row r="1729" spans="1:12" ht="15" x14ac:dyDescent="0.25">
      <c r="A1729" s="167">
        <f t="shared" si="131"/>
        <v>198.57600000000457</v>
      </c>
      <c r="B1729" s="325">
        <f t="shared" si="134"/>
        <v>0.82740000000001901</v>
      </c>
      <c r="C1729" s="167">
        <f t="shared" si="130"/>
        <v>82.847999999990861</v>
      </c>
      <c r="D1729" s="167">
        <f>IF('Lineær programmering opg 4'!$M$4=0,"-",(-A1729+'Lineær programmering opg 4'!$M$4)/'Lineær programmering opg 4'!$K$4*-1)</f>
        <v>82.847999999990861</v>
      </c>
      <c r="E1729" s="167">
        <f>IF('Lineær programmering opg 4'!$M$5=0,"-",(-A1729+'Lineær programmering opg 4'!$M$5)/'Lineær programmering opg 4'!$K$5*-1)</f>
        <v>151.06799999999657</v>
      </c>
      <c r="F1729" s="167" t="str">
        <f>IF('Lineær programmering opg 4'!$E$6=0,"-",(-A1729+'Lineær programmering opg 4'!$M$6)/'Lineær programmering opg 4'!$K$6*-1)</f>
        <v>-</v>
      </c>
      <c r="G1729" s="167" t="str">
        <f>IF('Lineær programmering opg 4'!$D$7=0,"-",((-A1729+'Lineær programmering opg 4'!$M$7)/'Lineær programmering opg 4'!$K$7)*-1)</f>
        <v>-</v>
      </c>
      <c r="H1729" s="167" t="str">
        <f>IF('Lineær programmering opg 4'!$C$8=0,"-",((-A1729+'Lineær programmering opg 4'!$M$8)/'Lineær programmering opg 4'!$K$8)*-1)</f>
        <v>-</v>
      </c>
      <c r="I1729" s="167" t="str">
        <f>IF('Lineær programmering opg 4'!$D$8=0,"-",'Lineær programmering opg 4'!$G$8)</f>
        <v>-</v>
      </c>
      <c r="J1729" s="295">
        <f>A1729*'Lineær programmering opg 4'!$C$11+Datatabel!C1729*'Lineær programmering opg 4'!$D$11</f>
        <v>32284.799999999086</v>
      </c>
      <c r="K1729" s="9">
        <f t="shared" si="132"/>
        <v>0</v>
      </c>
      <c r="L1729" s="9">
        <f t="shared" si="133"/>
        <v>0</v>
      </c>
    </row>
    <row r="1730" spans="1:12" ht="15" x14ac:dyDescent="0.25">
      <c r="A1730" s="167">
        <f t="shared" si="131"/>
        <v>198.55200000000457</v>
      </c>
      <c r="B1730" s="325">
        <f t="shared" si="134"/>
        <v>0.82730000000001902</v>
      </c>
      <c r="C1730" s="167">
        <f t="shared" si="130"/>
        <v>82.895999999990863</v>
      </c>
      <c r="D1730" s="167">
        <f>IF('Lineær programmering opg 4'!$M$4=0,"-",(-A1730+'Lineær programmering opg 4'!$M$4)/'Lineær programmering opg 4'!$K$4*-1)</f>
        <v>82.895999999990863</v>
      </c>
      <c r="E1730" s="167">
        <f>IF('Lineær programmering opg 4'!$M$5=0,"-",(-A1730+'Lineær programmering opg 4'!$M$5)/'Lineær programmering opg 4'!$K$5*-1)</f>
        <v>151.08599999999657</v>
      </c>
      <c r="F1730" s="167" t="str">
        <f>IF('Lineær programmering opg 4'!$E$6=0,"-",(-A1730+'Lineær programmering opg 4'!$M$6)/'Lineær programmering opg 4'!$K$6*-1)</f>
        <v>-</v>
      </c>
      <c r="G1730" s="167" t="str">
        <f>IF('Lineær programmering opg 4'!$D$7=0,"-",((-A1730+'Lineær programmering opg 4'!$M$7)/'Lineær programmering opg 4'!$K$7)*-1)</f>
        <v>-</v>
      </c>
      <c r="H1730" s="167" t="str">
        <f>IF('Lineær programmering opg 4'!$C$8=0,"-",((-A1730+'Lineær programmering opg 4'!$M$8)/'Lineær programmering opg 4'!$K$8)*-1)</f>
        <v>-</v>
      </c>
      <c r="I1730" s="167" t="str">
        <f>IF('Lineær programmering opg 4'!$D$8=0,"-",'Lineær programmering opg 4'!$G$8)</f>
        <v>-</v>
      </c>
      <c r="J1730" s="295">
        <f>A1730*'Lineær programmering opg 4'!$C$11+Datatabel!C1730*'Lineær programmering opg 4'!$D$11</f>
        <v>32289.599999999085</v>
      </c>
      <c r="K1730" s="9">
        <f t="shared" si="132"/>
        <v>0</v>
      </c>
      <c r="L1730" s="9">
        <f t="shared" si="133"/>
        <v>0</v>
      </c>
    </row>
    <row r="1731" spans="1:12" ht="15" x14ac:dyDescent="0.25">
      <c r="A1731" s="167">
        <f t="shared" si="131"/>
        <v>198.52800000000457</v>
      </c>
      <c r="B1731" s="325">
        <f t="shared" si="134"/>
        <v>0.82720000000001903</v>
      </c>
      <c r="C1731" s="167">
        <f t="shared" ref="C1731:C1794" si="135">MIN(D1731,E1731,F1731,G1731,H1731,I1731)</f>
        <v>82.943999999990865</v>
      </c>
      <c r="D1731" s="167">
        <f>IF('Lineær programmering opg 4'!$M$4=0,"-",(-A1731+'Lineær programmering opg 4'!$M$4)/'Lineær programmering opg 4'!$K$4*-1)</f>
        <v>82.943999999990865</v>
      </c>
      <c r="E1731" s="167">
        <f>IF('Lineær programmering opg 4'!$M$5=0,"-",(-A1731+'Lineær programmering opg 4'!$M$5)/'Lineær programmering opg 4'!$K$5*-1)</f>
        <v>151.10399999999657</v>
      </c>
      <c r="F1731" s="167" t="str">
        <f>IF('Lineær programmering opg 4'!$E$6=0,"-",(-A1731+'Lineær programmering opg 4'!$M$6)/'Lineær programmering opg 4'!$K$6*-1)</f>
        <v>-</v>
      </c>
      <c r="G1731" s="167" t="str">
        <f>IF('Lineær programmering opg 4'!$D$7=0,"-",((-A1731+'Lineær programmering opg 4'!$M$7)/'Lineær programmering opg 4'!$K$7)*-1)</f>
        <v>-</v>
      </c>
      <c r="H1731" s="167" t="str">
        <f>IF('Lineær programmering opg 4'!$C$8=0,"-",((-A1731+'Lineær programmering opg 4'!$M$8)/'Lineær programmering opg 4'!$K$8)*-1)</f>
        <v>-</v>
      </c>
      <c r="I1731" s="167" t="str">
        <f>IF('Lineær programmering opg 4'!$D$8=0,"-",'Lineær programmering opg 4'!$G$8)</f>
        <v>-</v>
      </c>
      <c r="J1731" s="295">
        <f>A1731*'Lineær programmering opg 4'!$C$11+Datatabel!C1731*'Lineær programmering opg 4'!$D$11</f>
        <v>32294.399999999088</v>
      </c>
      <c r="K1731" s="9">
        <f t="shared" si="132"/>
        <v>0</v>
      </c>
      <c r="L1731" s="9">
        <f t="shared" si="133"/>
        <v>0</v>
      </c>
    </row>
    <row r="1732" spans="1:12" ht="15" x14ac:dyDescent="0.25">
      <c r="A1732" s="167">
        <f t="shared" ref="A1732:A1795" si="136">$A$3*B1732</f>
        <v>198.50400000000457</v>
      </c>
      <c r="B1732" s="325">
        <f t="shared" si="134"/>
        <v>0.82710000000001904</v>
      </c>
      <c r="C1732" s="167">
        <f t="shared" si="135"/>
        <v>82.991999999990867</v>
      </c>
      <c r="D1732" s="167">
        <f>IF('Lineær programmering opg 4'!$M$4=0,"-",(-A1732+'Lineær programmering opg 4'!$M$4)/'Lineær programmering opg 4'!$K$4*-1)</f>
        <v>82.991999999990867</v>
      </c>
      <c r="E1732" s="167">
        <f>IF('Lineær programmering opg 4'!$M$5=0,"-",(-A1732+'Lineær programmering opg 4'!$M$5)/'Lineær programmering opg 4'!$K$5*-1)</f>
        <v>151.12199999999658</v>
      </c>
      <c r="F1732" s="167" t="str">
        <f>IF('Lineær programmering opg 4'!$E$6=0,"-",(-A1732+'Lineær programmering opg 4'!$M$6)/'Lineær programmering opg 4'!$K$6*-1)</f>
        <v>-</v>
      </c>
      <c r="G1732" s="167" t="str">
        <f>IF('Lineær programmering opg 4'!$D$7=0,"-",((-A1732+'Lineær programmering opg 4'!$M$7)/'Lineær programmering opg 4'!$K$7)*-1)</f>
        <v>-</v>
      </c>
      <c r="H1732" s="167" t="str">
        <f>IF('Lineær programmering opg 4'!$C$8=0,"-",((-A1732+'Lineær programmering opg 4'!$M$8)/'Lineær programmering opg 4'!$K$8)*-1)</f>
        <v>-</v>
      </c>
      <c r="I1732" s="167" t="str">
        <f>IF('Lineær programmering opg 4'!$D$8=0,"-",'Lineær programmering opg 4'!$G$8)</f>
        <v>-</v>
      </c>
      <c r="J1732" s="295">
        <f>A1732*'Lineær programmering opg 4'!$C$11+Datatabel!C1732*'Lineær programmering opg 4'!$D$11</f>
        <v>32299.199999999088</v>
      </c>
      <c r="K1732" s="9">
        <f t="shared" ref="K1732:K1795" si="137">IF($J$10004=J1732,A1732,0)</f>
        <v>0</v>
      </c>
      <c r="L1732" s="9">
        <f t="shared" ref="L1732:L1795" si="138">IF(J1732=$J$10004,C1732,0)</f>
        <v>0</v>
      </c>
    </row>
    <row r="1733" spans="1:12" ht="15" x14ac:dyDescent="0.25">
      <c r="A1733" s="167">
        <f t="shared" si="136"/>
        <v>198.48000000000457</v>
      </c>
      <c r="B1733" s="325">
        <f t="shared" ref="B1733:B1796" si="139">B1732-0.01%</f>
        <v>0.82700000000001905</v>
      </c>
      <c r="C1733" s="167">
        <f t="shared" si="135"/>
        <v>83.039999999990869</v>
      </c>
      <c r="D1733" s="167">
        <f>IF('Lineær programmering opg 4'!$M$4=0,"-",(-A1733+'Lineær programmering opg 4'!$M$4)/'Lineær programmering opg 4'!$K$4*-1)</f>
        <v>83.039999999990869</v>
      </c>
      <c r="E1733" s="167">
        <f>IF('Lineær programmering opg 4'!$M$5=0,"-",(-A1733+'Lineær programmering opg 4'!$M$5)/'Lineær programmering opg 4'!$K$5*-1)</f>
        <v>151.13999999999658</v>
      </c>
      <c r="F1733" s="167" t="str">
        <f>IF('Lineær programmering opg 4'!$E$6=0,"-",(-A1733+'Lineær programmering opg 4'!$M$6)/'Lineær programmering opg 4'!$K$6*-1)</f>
        <v>-</v>
      </c>
      <c r="G1733" s="167" t="str">
        <f>IF('Lineær programmering opg 4'!$D$7=0,"-",((-A1733+'Lineær programmering opg 4'!$M$7)/'Lineær programmering opg 4'!$K$7)*-1)</f>
        <v>-</v>
      </c>
      <c r="H1733" s="167" t="str">
        <f>IF('Lineær programmering opg 4'!$C$8=0,"-",((-A1733+'Lineær programmering opg 4'!$M$8)/'Lineær programmering opg 4'!$K$8)*-1)</f>
        <v>-</v>
      </c>
      <c r="I1733" s="167" t="str">
        <f>IF('Lineær programmering opg 4'!$D$8=0,"-",'Lineær programmering opg 4'!$G$8)</f>
        <v>-</v>
      </c>
      <c r="J1733" s="295">
        <f>A1733*'Lineær programmering opg 4'!$C$11+Datatabel!C1733*'Lineær programmering opg 4'!$D$11</f>
        <v>32303.999999999091</v>
      </c>
      <c r="K1733" s="9">
        <f t="shared" si="137"/>
        <v>0</v>
      </c>
      <c r="L1733" s="9">
        <f t="shared" si="138"/>
        <v>0</v>
      </c>
    </row>
    <row r="1734" spans="1:12" ht="15" x14ac:dyDescent="0.25">
      <c r="A1734" s="167">
        <f t="shared" si="136"/>
        <v>198.45600000000456</v>
      </c>
      <c r="B1734" s="325">
        <f t="shared" si="139"/>
        <v>0.82690000000001906</v>
      </c>
      <c r="C1734" s="167">
        <f t="shared" si="135"/>
        <v>83.08799999999087</v>
      </c>
      <c r="D1734" s="167">
        <f>IF('Lineær programmering opg 4'!$M$4=0,"-",(-A1734+'Lineær programmering opg 4'!$M$4)/'Lineær programmering opg 4'!$K$4*-1)</f>
        <v>83.08799999999087</v>
      </c>
      <c r="E1734" s="167">
        <f>IF('Lineær programmering opg 4'!$M$5=0,"-",(-A1734+'Lineær programmering opg 4'!$M$5)/'Lineær programmering opg 4'!$K$5*-1)</f>
        <v>151.15799999999658</v>
      </c>
      <c r="F1734" s="167" t="str">
        <f>IF('Lineær programmering opg 4'!$E$6=0,"-",(-A1734+'Lineær programmering opg 4'!$M$6)/'Lineær programmering opg 4'!$K$6*-1)</f>
        <v>-</v>
      </c>
      <c r="G1734" s="167" t="str">
        <f>IF('Lineær programmering opg 4'!$D$7=0,"-",((-A1734+'Lineær programmering opg 4'!$M$7)/'Lineær programmering opg 4'!$K$7)*-1)</f>
        <v>-</v>
      </c>
      <c r="H1734" s="167" t="str">
        <f>IF('Lineær programmering opg 4'!$C$8=0,"-",((-A1734+'Lineær programmering opg 4'!$M$8)/'Lineær programmering opg 4'!$K$8)*-1)</f>
        <v>-</v>
      </c>
      <c r="I1734" s="167" t="str">
        <f>IF('Lineær programmering opg 4'!$D$8=0,"-",'Lineær programmering opg 4'!$G$8)</f>
        <v>-</v>
      </c>
      <c r="J1734" s="295">
        <f>A1734*'Lineær programmering opg 4'!$C$11+Datatabel!C1734*'Lineær programmering opg 4'!$D$11</f>
        <v>32308.799999999086</v>
      </c>
      <c r="K1734" s="9">
        <f t="shared" si="137"/>
        <v>0</v>
      </c>
      <c r="L1734" s="9">
        <f t="shared" si="138"/>
        <v>0</v>
      </c>
    </row>
    <row r="1735" spans="1:12" ht="15" x14ac:dyDescent="0.25">
      <c r="A1735" s="167">
        <f t="shared" si="136"/>
        <v>198.43200000000456</v>
      </c>
      <c r="B1735" s="325">
        <f t="shared" si="139"/>
        <v>0.82680000000001908</v>
      </c>
      <c r="C1735" s="167">
        <f t="shared" si="135"/>
        <v>83.135999999990872</v>
      </c>
      <c r="D1735" s="167">
        <f>IF('Lineær programmering opg 4'!$M$4=0,"-",(-A1735+'Lineær programmering opg 4'!$M$4)/'Lineær programmering opg 4'!$K$4*-1)</f>
        <v>83.135999999990872</v>
      </c>
      <c r="E1735" s="167">
        <f>IF('Lineær programmering opg 4'!$M$5=0,"-",(-A1735+'Lineær programmering opg 4'!$M$5)/'Lineær programmering opg 4'!$K$5*-1)</f>
        <v>151.17599999999658</v>
      </c>
      <c r="F1735" s="167" t="str">
        <f>IF('Lineær programmering opg 4'!$E$6=0,"-",(-A1735+'Lineær programmering opg 4'!$M$6)/'Lineær programmering opg 4'!$K$6*-1)</f>
        <v>-</v>
      </c>
      <c r="G1735" s="167" t="str">
        <f>IF('Lineær programmering opg 4'!$D$7=0,"-",((-A1735+'Lineær programmering opg 4'!$M$7)/'Lineær programmering opg 4'!$K$7)*-1)</f>
        <v>-</v>
      </c>
      <c r="H1735" s="167" t="str">
        <f>IF('Lineær programmering opg 4'!$C$8=0,"-",((-A1735+'Lineær programmering opg 4'!$M$8)/'Lineær programmering opg 4'!$K$8)*-1)</f>
        <v>-</v>
      </c>
      <c r="I1735" s="167" t="str">
        <f>IF('Lineær programmering opg 4'!$D$8=0,"-",'Lineær programmering opg 4'!$G$8)</f>
        <v>-</v>
      </c>
      <c r="J1735" s="295">
        <f>A1735*'Lineær programmering opg 4'!$C$11+Datatabel!C1735*'Lineær programmering opg 4'!$D$11</f>
        <v>32313.599999999085</v>
      </c>
      <c r="K1735" s="9">
        <f t="shared" si="137"/>
        <v>0</v>
      </c>
      <c r="L1735" s="9">
        <f t="shared" si="138"/>
        <v>0</v>
      </c>
    </row>
    <row r="1736" spans="1:12" ht="15" x14ac:dyDescent="0.25">
      <c r="A1736" s="167">
        <f t="shared" si="136"/>
        <v>198.40800000000459</v>
      </c>
      <c r="B1736" s="325">
        <f t="shared" si="139"/>
        <v>0.82670000000001909</v>
      </c>
      <c r="C1736" s="167">
        <f t="shared" si="135"/>
        <v>83.183999999990817</v>
      </c>
      <c r="D1736" s="167">
        <f>IF('Lineær programmering opg 4'!$M$4=0,"-",(-A1736+'Lineær programmering opg 4'!$M$4)/'Lineær programmering opg 4'!$K$4*-1)</f>
        <v>83.183999999990817</v>
      </c>
      <c r="E1736" s="167">
        <f>IF('Lineær programmering opg 4'!$M$5=0,"-",(-A1736+'Lineær programmering opg 4'!$M$5)/'Lineær programmering opg 4'!$K$5*-1)</f>
        <v>151.19399999999658</v>
      </c>
      <c r="F1736" s="167" t="str">
        <f>IF('Lineær programmering opg 4'!$E$6=0,"-",(-A1736+'Lineær programmering opg 4'!$M$6)/'Lineær programmering opg 4'!$K$6*-1)</f>
        <v>-</v>
      </c>
      <c r="G1736" s="167" t="str">
        <f>IF('Lineær programmering opg 4'!$D$7=0,"-",((-A1736+'Lineær programmering opg 4'!$M$7)/'Lineær programmering opg 4'!$K$7)*-1)</f>
        <v>-</v>
      </c>
      <c r="H1736" s="167" t="str">
        <f>IF('Lineær programmering opg 4'!$C$8=0,"-",((-A1736+'Lineær programmering opg 4'!$M$8)/'Lineær programmering opg 4'!$K$8)*-1)</f>
        <v>-</v>
      </c>
      <c r="I1736" s="167" t="str">
        <f>IF('Lineær programmering opg 4'!$D$8=0,"-",'Lineær programmering opg 4'!$G$8)</f>
        <v>-</v>
      </c>
      <c r="J1736" s="295">
        <f>A1736*'Lineær programmering opg 4'!$C$11+Datatabel!C1736*'Lineær programmering opg 4'!$D$11</f>
        <v>32318.399999999081</v>
      </c>
      <c r="K1736" s="9">
        <f t="shared" si="137"/>
        <v>0</v>
      </c>
      <c r="L1736" s="9">
        <f t="shared" si="138"/>
        <v>0</v>
      </c>
    </row>
    <row r="1737" spans="1:12" ht="15" x14ac:dyDescent="0.25">
      <c r="A1737" s="167">
        <f t="shared" si="136"/>
        <v>198.38400000000459</v>
      </c>
      <c r="B1737" s="325">
        <f t="shared" si="139"/>
        <v>0.8266000000000191</v>
      </c>
      <c r="C1737" s="167">
        <f t="shared" si="135"/>
        <v>83.231999999990819</v>
      </c>
      <c r="D1737" s="167">
        <f>IF('Lineær programmering opg 4'!$M$4=0,"-",(-A1737+'Lineær programmering opg 4'!$M$4)/'Lineær programmering opg 4'!$K$4*-1)</f>
        <v>83.231999999990819</v>
      </c>
      <c r="E1737" s="167">
        <f>IF('Lineær programmering opg 4'!$M$5=0,"-",(-A1737+'Lineær programmering opg 4'!$M$5)/'Lineær programmering opg 4'!$K$5*-1)</f>
        <v>151.21199999999658</v>
      </c>
      <c r="F1737" s="167" t="str">
        <f>IF('Lineær programmering opg 4'!$E$6=0,"-",(-A1737+'Lineær programmering opg 4'!$M$6)/'Lineær programmering opg 4'!$K$6*-1)</f>
        <v>-</v>
      </c>
      <c r="G1737" s="167" t="str">
        <f>IF('Lineær programmering opg 4'!$D$7=0,"-",((-A1737+'Lineær programmering opg 4'!$M$7)/'Lineær programmering opg 4'!$K$7)*-1)</f>
        <v>-</v>
      </c>
      <c r="H1737" s="167" t="str">
        <f>IF('Lineær programmering opg 4'!$C$8=0,"-",((-A1737+'Lineær programmering opg 4'!$M$8)/'Lineær programmering opg 4'!$K$8)*-1)</f>
        <v>-</v>
      </c>
      <c r="I1737" s="167" t="str">
        <f>IF('Lineær programmering opg 4'!$D$8=0,"-",'Lineær programmering opg 4'!$G$8)</f>
        <v>-</v>
      </c>
      <c r="J1737" s="295">
        <f>A1737*'Lineær programmering opg 4'!$C$11+Datatabel!C1737*'Lineær programmering opg 4'!$D$11</f>
        <v>32323.19999999908</v>
      </c>
      <c r="K1737" s="9">
        <f t="shared" si="137"/>
        <v>0</v>
      </c>
      <c r="L1737" s="9">
        <f t="shared" si="138"/>
        <v>0</v>
      </c>
    </row>
    <row r="1738" spans="1:12" ht="15" x14ac:dyDescent="0.25">
      <c r="A1738" s="167">
        <f t="shared" si="136"/>
        <v>198.36000000000459</v>
      </c>
      <c r="B1738" s="325">
        <f t="shared" si="139"/>
        <v>0.82650000000001911</v>
      </c>
      <c r="C1738" s="167">
        <f t="shared" si="135"/>
        <v>83.279999999990821</v>
      </c>
      <c r="D1738" s="167">
        <f>IF('Lineær programmering opg 4'!$M$4=0,"-",(-A1738+'Lineær programmering opg 4'!$M$4)/'Lineær programmering opg 4'!$K$4*-1)</f>
        <v>83.279999999990821</v>
      </c>
      <c r="E1738" s="167">
        <f>IF('Lineær programmering opg 4'!$M$5=0,"-",(-A1738+'Lineær programmering opg 4'!$M$5)/'Lineær programmering opg 4'!$K$5*-1)</f>
        <v>151.22999999999658</v>
      </c>
      <c r="F1738" s="167" t="str">
        <f>IF('Lineær programmering opg 4'!$E$6=0,"-",(-A1738+'Lineær programmering opg 4'!$M$6)/'Lineær programmering opg 4'!$K$6*-1)</f>
        <v>-</v>
      </c>
      <c r="G1738" s="167" t="str">
        <f>IF('Lineær programmering opg 4'!$D$7=0,"-",((-A1738+'Lineær programmering opg 4'!$M$7)/'Lineær programmering opg 4'!$K$7)*-1)</f>
        <v>-</v>
      </c>
      <c r="H1738" s="167" t="str">
        <f>IF('Lineær programmering opg 4'!$C$8=0,"-",((-A1738+'Lineær programmering opg 4'!$M$8)/'Lineær programmering opg 4'!$K$8)*-1)</f>
        <v>-</v>
      </c>
      <c r="I1738" s="167" t="str">
        <f>IF('Lineær programmering opg 4'!$D$8=0,"-",'Lineær programmering opg 4'!$G$8)</f>
        <v>-</v>
      </c>
      <c r="J1738" s="295">
        <f>A1738*'Lineær programmering opg 4'!$C$11+Datatabel!C1738*'Lineær programmering opg 4'!$D$11</f>
        <v>32327.999999999083</v>
      </c>
      <c r="K1738" s="9">
        <f t="shared" si="137"/>
        <v>0</v>
      </c>
      <c r="L1738" s="9">
        <f t="shared" si="138"/>
        <v>0</v>
      </c>
    </row>
    <row r="1739" spans="1:12" ht="15" x14ac:dyDescent="0.25">
      <c r="A1739" s="167">
        <f t="shared" si="136"/>
        <v>198.33600000000459</v>
      </c>
      <c r="B1739" s="325">
        <f t="shared" si="139"/>
        <v>0.82640000000001912</v>
      </c>
      <c r="C1739" s="167">
        <f t="shared" si="135"/>
        <v>83.327999999990823</v>
      </c>
      <c r="D1739" s="167">
        <f>IF('Lineær programmering opg 4'!$M$4=0,"-",(-A1739+'Lineær programmering opg 4'!$M$4)/'Lineær programmering opg 4'!$K$4*-1)</f>
        <v>83.327999999990823</v>
      </c>
      <c r="E1739" s="167">
        <f>IF('Lineær programmering opg 4'!$M$5=0,"-",(-A1739+'Lineær programmering opg 4'!$M$5)/'Lineær programmering opg 4'!$K$5*-1)</f>
        <v>151.24799999999658</v>
      </c>
      <c r="F1739" s="167" t="str">
        <f>IF('Lineær programmering opg 4'!$E$6=0,"-",(-A1739+'Lineær programmering opg 4'!$M$6)/'Lineær programmering opg 4'!$K$6*-1)</f>
        <v>-</v>
      </c>
      <c r="G1739" s="167" t="str">
        <f>IF('Lineær programmering opg 4'!$D$7=0,"-",((-A1739+'Lineær programmering opg 4'!$M$7)/'Lineær programmering opg 4'!$K$7)*-1)</f>
        <v>-</v>
      </c>
      <c r="H1739" s="167" t="str">
        <f>IF('Lineær programmering opg 4'!$C$8=0,"-",((-A1739+'Lineær programmering opg 4'!$M$8)/'Lineær programmering opg 4'!$K$8)*-1)</f>
        <v>-</v>
      </c>
      <c r="I1739" s="167" t="str">
        <f>IF('Lineær programmering opg 4'!$D$8=0,"-",'Lineær programmering opg 4'!$G$8)</f>
        <v>-</v>
      </c>
      <c r="J1739" s="295">
        <f>A1739*'Lineær programmering opg 4'!$C$11+Datatabel!C1739*'Lineær programmering opg 4'!$D$11</f>
        <v>32332.799999999086</v>
      </c>
      <c r="K1739" s="9">
        <f t="shared" si="137"/>
        <v>0</v>
      </c>
      <c r="L1739" s="9">
        <f t="shared" si="138"/>
        <v>0</v>
      </c>
    </row>
    <row r="1740" spans="1:12" ht="15" x14ac:dyDescent="0.25">
      <c r="A1740" s="167">
        <f t="shared" si="136"/>
        <v>198.31200000000459</v>
      </c>
      <c r="B1740" s="325">
        <f t="shared" si="139"/>
        <v>0.82630000000001913</v>
      </c>
      <c r="C1740" s="167">
        <f t="shared" si="135"/>
        <v>83.375999999990825</v>
      </c>
      <c r="D1740" s="167">
        <f>IF('Lineær programmering opg 4'!$M$4=0,"-",(-A1740+'Lineær programmering opg 4'!$M$4)/'Lineær programmering opg 4'!$K$4*-1)</f>
        <v>83.375999999990825</v>
      </c>
      <c r="E1740" s="167">
        <f>IF('Lineær programmering opg 4'!$M$5=0,"-",(-A1740+'Lineær programmering opg 4'!$M$5)/'Lineær programmering opg 4'!$K$5*-1)</f>
        <v>151.26599999999658</v>
      </c>
      <c r="F1740" s="167" t="str">
        <f>IF('Lineær programmering opg 4'!$E$6=0,"-",(-A1740+'Lineær programmering opg 4'!$M$6)/'Lineær programmering opg 4'!$K$6*-1)</f>
        <v>-</v>
      </c>
      <c r="G1740" s="167" t="str">
        <f>IF('Lineær programmering opg 4'!$D$7=0,"-",((-A1740+'Lineær programmering opg 4'!$M$7)/'Lineær programmering opg 4'!$K$7)*-1)</f>
        <v>-</v>
      </c>
      <c r="H1740" s="167" t="str">
        <f>IF('Lineær programmering opg 4'!$C$8=0,"-",((-A1740+'Lineær programmering opg 4'!$M$8)/'Lineær programmering opg 4'!$K$8)*-1)</f>
        <v>-</v>
      </c>
      <c r="I1740" s="167" t="str">
        <f>IF('Lineær programmering opg 4'!$D$8=0,"-",'Lineær programmering opg 4'!$G$8)</f>
        <v>-</v>
      </c>
      <c r="J1740" s="295">
        <f>A1740*'Lineær programmering opg 4'!$C$11+Datatabel!C1740*'Lineær programmering opg 4'!$D$11</f>
        <v>32337.599999999082</v>
      </c>
      <c r="K1740" s="9">
        <f t="shared" si="137"/>
        <v>0</v>
      </c>
      <c r="L1740" s="9">
        <f t="shared" si="138"/>
        <v>0</v>
      </c>
    </row>
    <row r="1741" spans="1:12" ht="15" x14ac:dyDescent="0.25">
      <c r="A1741" s="167">
        <f t="shared" si="136"/>
        <v>198.28800000000459</v>
      </c>
      <c r="B1741" s="325">
        <f t="shared" si="139"/>
        <v>0.82620000000001914</v>
      </c>
      <c r="C1741" s="167">
        <f t="shared" si="135"/>
        <v>83.423999999990826</v>
      </c>
      <c r="D1741" s="167">
        <f>IF('Lineær programmering opg 4'!$M$4=0,"-",(-A1741+'Lineær programmering opg 4'!$M$4)/'Lineær programmering opg 4'!$K$4*-1)</f>
        <v>83.423999999990826</v>
      </c>
      <c r="E1741" s="167">
        <f>IF('Lineær programmering opg 4'!$M$5=0,"-",(-A1741+'Lineær programmering opg 4'!$M$5)/'Lineær programmering opg 4'!$K$5*-1)</f>
        <v>151.28399999999658</v>
      </c>
      <c r="F1741" s="167" t="str">
        <f>IF('Lineær programmering opg 4'!$E$6=0,"-",(-A1741+'Lineær programmering opg 4'!$M$6)/'Lineær programmering opg 4'!$K$6*-1)</f>
        <v>-</v>
      </c>
      <c r="G1741" s="167" t="str">
        <f>IF('Lineær programmering opg 4'!$D$7=0,"-",((-A1741+'Lineær programmering opg 4'!$M$7)/'Lineær programmering opg 4'!$K$7)*-1)</f>
        <v>-</v>
      </c>
      <c r="H1741" s="167" t="str">
        <f>IF('Lineær programmering opg 4'!$C$8=0,"-",((-A1741+'Lineær programmering opg 4'!$M$8)/'Lineær programmering opg 4'!$K$8)*-1)</f>
        <v>-</v>
      </c>
      <c r="I1741" s="167" t="str">
        <f>IF('Lineær programmering opg 4'!$D$8=0,"-",'Lineær programmering opg 4'!$G$8)</f>
        <v>-</v>
      </c>
      <c r="J1741" s="295">
        <f>A1741*'Lineær programmering opg 4'!$C$11+Datatabel!C1741*'Lineær programmering opg 4'!$D$11</f>
        <v>32342.399999999081</v>
      </c>
      <c r="K1741" s="9">
        <f t="shared" si="137"/>
        <v>0</v>
      </c>
      <c r="L1741" s="9">
        <f t="shared" si="138"/>
        <v>0</v>
      </c>
    </row>
    <row r="1742" spans="1:12" ht="15" x14ac:dyDescent="0.25">
      <c r="A1742" s="167">
        <f t="shared" si="136"/>
        <v>198.26400000000459</v>
      </c>
      <c r="B1742" s="325">
        <f t="shared" si="139"/>
        <v>0.82610000000001915</v>
      </c>
      <c r="C1742" s="167">
        <f t="shared" si="135"/>
        <v>83.471999999990828</v>
      </c>
      <c r="D1742" s="167">
        <f>IF('Lineær programmering opg 4'!$M$4=0,"-",(-A1742+'Lineær programmering opg 4'!$M$4)/'Lineær programmering opg 4'!$K$4*-1)</f>
        <v>83.471999999990828</v>
      </c>
      <c r="E1742" s="167">
        <f>IF('Lineær programmering opg 4'!$M$5=0,"-",(-A1742+'Lineær programmering opg 4'!$M$5)/'Lineær programmering opg 4'!$K$5*-1)</f>
        <v>151.30199999999658</v>
      </c>
      <c r="F1742" s="167" t="str">
        <f>IF('Lineær programmering opg 4'!$E$6=0,"-",(-A1742+'Lineær programmering opg 4'!$M$6)/'Lineær programmering opg 4'!$K$6*-1)</f>
        <v>-</v>
      </c>
      <c r="G1742" s="167" t="str">
        <f>IF('Lineær programmering opg 4'!$D$7=0,"-",((-A1742+'Lineær programmering opg 4'!$M$7)/'Lineær programmering opg 4'!$K$7)*-1)</f>
        <v>-</v>
      </c>
      <c r="H1742" s="167" t="str">
        <f>IF('Lineær programmering opg 4'!$C$8=0,"-",((-A1742+'Lineær programmering opg 4'!$M$8)/'Lineær programmering opg 4'!$K$8)*-1)</f>
        <v>-</v>
      </c>
      <c r="I1742" s="167" t="str">
        <f>IF('Lineær programmering opg 4'!$D$8=0,"-",'Lineær programmering opg 4'!$G$8)</f>
        <v>-</v>
      </c>
      <c r="J1742" s="295">
        <f>A1742*'Lineær programmering opg 4'!$C$11+Datatabel!C1742*'Lineær programmering opg 4'!$D$11</f>
        <v>32347.199999999084</v>
      </c>
      <c r="K1742" s="9">
        <f t="shared" si="137"/>
        <v>0</v>
      </c>
      <c r="L1742" s="9">
        <f t="shared" si="138"/>
        <v>0</v>
      </c>
    </row>
    <row r="1743" spans="1:12" ht="15" x14ac:dyDescent="0.25">
      <c r="A1743" s="167">
        <f t="shared" si="136"/>
        <v>198.24000000000461</v>
      </c>
      <c r="B1743" s="325">
        <f t="shared" si="139"/>
        <v>0.82600000000001916</v>
      </c>
      <c r="C1743" s="167">
        <f t="shared" si="135"/>
        <v>83.519999999990773</v>
      </c>
      <c r="D1743" s="167">
        <f>IF('Lineær programmering opg 4'!$M$4=0,"-",(-A1743+'Lineær programmering opg 4'!$M$4)/'Lineær programmering opg 4'!$K$4*-1)</f>
        <v>83.519999999990773</v>
      </c>
      <c r="E1743" s="167">
        <f>IF('Lineær programmering opg 4'!$M$5=0,"-",(-A1743+'Lineær programmering opg 4'!$M$5)/'Lineær programmering opg 4'!$K$5*-1)</f>
        <v>151.31999999999655</v>
      </c>
      <c r="F1743" s="167" t="str">
        <f>IF('Lineær programmering opg 4'!$E$6=0,"-",(-A1743+'Lineær programmering opg 4'!$M$6)/'Lineær programmering opg 4'!$K$6*-1)</f>
        <v>-</v>
      </c>
      <c r="G1743" s="167" t="str">
        <f>IF('Lineær programmering opg 4'!$D$7=0,"-",((-A1743+'Lineær programmering opg 4'!$M$7)/'Lineær programmering opg 4'!$K$7)*-1)</f>
        <v>-</v>
      </c>
      <c r="H1743" s="167" t="str">
        <f>IF('Lineær programmering opg 4'!$C$8=0,"-",((-A1743+'Lineær programmering opg 4'!$M$8)/'Lineær programmering opg 4'!$K$8)*-1)</f>
        <v>-</v>
      </c>
      <c r="I1743" s="167" t="str">
        <f>IF('Lineær programmering opg 4'!$D$8=0,"-",'Lineær programmering opg 4'!$G$8)</f>
        <v>-</v>
      </c>
      <c r="J1743" s="295">
        <f>A1743*'Lineær programmering opg 4'!$C$11+Datatabel!C1743*'Lineær programmering opg 4'!$D$11</f>
        <v>32351.999999999076</v>
      </c>
      <c r="K1743" s="9">
        <f t="shared" si="137"/>
        <v>0</v>
      </c>
      <c r="L1743" s="9">
        <f t="shared" si="138"/>
        <v>0</v>
      </c>
    </row>
    <row r="1744" spans="1:12" ht="15" x14ac:dyDescent="0.25">
      <c r="A1744" s="167">
        <f t="shared" si="136"/>
        <v>198.21600000000461</v>
      </c>
      <c r="B1744" s="325">
        <f t="shared" si="139"/>
        <v>0.82590000000001917</v>
      </c>
      <c r="C1744" s="167">
        <f t="shared" si="135"/>
        <v>83.567999999990775</v>
      </c>
      <c r="D1744" s="167">
        <f>IF('Lineær programmering opg 4'!$M$4=0,"-",(-A1744+'Lineær programmering opg 4'!$M$4)/'Lineær programmering opg 4'!$K$4*-1)</f>
        <v>83.567999999990775</v>
      </c>
      <c r="E1744" s="167">
        <f>IF('Lineær programmering opg 4'!$M$5=0,"-",(-A1744+'Lineær programmering opg 4'!$M$5)/'Lineær programmering opg 4'!$K$5*-1)</f>
        <v>151.33799999999655</v>
      </c>
      <c r="F1744" s="167" t="str">
        <f>IF('Lineær programmering opg 4'!$E$6=0,"-",(-A1744+'Lineær programmering opg 4'!$M$6)/'Lineær programmering opg 4'!$K$6*-1)</f>
        <v>-</v>
      </c>
      <c r="G1744" s="167" t="str">
        <f>IF('Lineær programmering opg 4'!$D$7=0,"-",((-A1744+'Lineær programmering opg 4'!$M$7)/'Lineær programmering opg 4'!$K$7)*-1)</f>
        <v>-</v>
      </c>
      <c r="H1744" s="167" t="str">
        <f>IF('Lineær programmering opg 4'!$C$8=0,"-",((-A1744+'Lineær programmering opg 4'!$M$8)/'Lineær programmering opg 4'!$K$8)*-1)</f>
        <v>-</v>
      </c>
      <c r="I1744" s="167" t="str">
        <f>IF('Lineær programmering opg 4'!$D$8=0,"-",'Lineær programmering opg 4'!$G$8)</f>
        <v>-</v>
      </c>
      <c r="J1744" s="295">
        <f>A1744*'Lineær programmering opg 4'!$C$11+Datatabel!C1744*'Lineær programmering opg 4'!$D$11</f>
        <v>32356.799999999079</v>
      </c>
      <c r="K1744" s="9">
        <f t="shared" si="137"/>
        <v>0</v>
      </c>
      <c r="L1744" s="9">
        <f t="shared" si="138"/>
        <v>0</v>
      </c>
    </row>
    <row r="1745" spans="1:12" ht="15" x14ac:dyDescent="0.25">
      <c r="A1745" s="167">
        <f t="shared" si="136"/>
        <v>198.19200000000461</v>
      </c>
      <c r="B1745" s="325">
        <f t="shared" si="139"/>
        <v>0.82580000000001919</v>
      </c>
      <c r="C1745" s="167">
        <f t="shared" si="135"/>
        <v>83.615999999990777</v>
      </c>
      <c r="D1745" s="167">
        <f>IF('Lineær programmering opg 4'!$M$4=0,"-",(-A1745+'Lineær programmering opg 4'!$M$4)/'Lineær programmering opg 4'!$K$4*-1)</f>
        <v>83.615999999990777</v>
      </c>
      <c r="E1745" s="167">
        <f>IF('Lineær programmering opg 4'!$M$5=0,"-",(-A1745+'Lineær programmering opg 4'!$M$5)/'Lineær programmering opg 4'!$K$5*-1)</f>
        <v>151.35599999999656</v>
      </c>
      <c r="F1745" s="167" t="str">
        <f>IF('Lineær programmering opg 4'!$E$6=0,"-",(-A1745+'Lineær programmering opg 4'!$M$6)/'Lineær programmering opg 4'!$K$6*-1)</f>
        <v>-</v>
      </c>
      <c r="G1745" s="167" t="str">
        <f>IF('Lineær programmering opg 4'!$D$7=0,"-",((-A1745+'Lineær programmering opg 4'!$M$7)/'Lineær programmering opg 4'!$K$7)*-1)</f>
        <v>-</v>
      </c>
      <c r="H1745" s="167" t="str">
        <f>IF('Lineær programmering opg 4'!$C$8=0,"-",((-A1745+'Lineær programmering opg 4'!$M$8)/'Lineær programmering opg 4'!$K$8)*-1)</f>
        <v>-</v>
      </c>
      <c r="I1745" s="167" t="str">
        <f>IF('Lineær programmering opg 4'!$D$8=0,"-",'Lineær programmering opg 4'!$G$8)</f>
        <v>-</v>
      </c>
      <c r="J1745" s="295">
        <f>A1745*'Lineær programmering opg 4'!$C$11+Datatabel!C1745*'Lineær programmering opg 4'!$D$11</f>
        <v>32361.599999999082</v>
      </c>
      <c r="K1745" s="9">
        <f t="shared" si="137"/>
        <v>0</v>
      </c>
      <c r="L1745" s="9">
        <f t="shared" si="138"/>
        <v>0</v>
      </c>
    </row>
    <row r="1746" spans="1:12" ht="15" x14ac:dyDescent="0.25">
      <c r="A1746" s="167">
        <f t="shared" si="136"/>
        <v>198.16800000000461</v>
      </c>
      <c r="B1746" s="325">
        <f t="shared" si="139"/>
        <v>0.8257000000000192</v>
      </c>
      <c r="C1746" s="167">
        <f t="shared" si="135"/>
        <v>83.663999999990779</v>
      </c>
      <c r="D1746" s="167">
        <f>IF('Lineær programmering opg 4'!$M$4=0,"-",(-A1746+'Lineær programmering opg 4'!$M$4)/'Lineær programmering opg 4'!$K$4*-1)</f>
        <v>83.663999999990779</v>
      </c>
      <c r="E1746" s="167">
        <f>IF('Lineær programmering opg 4'!$M$5=0,"-",(-A1746+'Lineær programmering opg 4'!$M$5)/'Lineær programmering opg 4'!$K$5*-1)</f>
        <v>151.37399999999656</v>
      </c>
      <c r="F1746" s="167" t="str">
        <f>IF('Lineær programmering opg 4'!$E$6=0,"-",(-A1746+'Lineær programmering opg 4'!$M$6)/'Lineær programmering opg 4'!$K$6*-1)</f>
        <v>-</v>
      </c>
      <c r="G1746" s="167" t="str">
        <f>IF('Lineær programmering opg 4'!$D$7=0,"-",((-A1746+'Lineær programmering opg 4'!$M$7)/'Lineær programmering opg 4'!$K$7)*-1)</f>
        <v>-</v>
      </c>
      <c r="H1746" s="167" t="str">
        <f>IF('Lineær programmering opg 4'!$C$8=0,"-",((-A1746+'Lineær programmering opg 4'!$M$8)/'Lineær programmering opg 4'!$K$8)*-1)</f>
        <v>-</v>
      </c>
      <c r="I1746" s="167" t="str">
        <f>IF('Lineær programmering opg 4'!$D$8=0,"-",'Lineær programmering opg 4'!$G$8)</f>
        <v>-</v>
      </c>
      <c r="J1746" s="295">
        <f>A1746*'Lineær programmering opg 4'!$C$11+Datatabel!C1746*'Lineær programmering opg 4'!$D$11</f>
        <v>32366.399999999077</v>
      </c>
      <c r="K1746" s="9">
        <f t="shared" si="137"/>
        <v>0</v>
      </c>
      <c r="L1746" s="9">
        <f t="shared" si="138"/>
        <v>0</v>
      </c>
    </row>
    <row r="1747" spans="1:12" ht="15" x14ac:dyDescent="0.25">
      <c r="A1747" s="167">
        <f t="shared" si="136"/>
        <v>198.14400000000461</v>
      </c>
      <c r="B1747" s="325">
        <f t="shared" si="139"/>
        <v>0.82560000000001921</v>
      </c>
      <c r="C1747" s="167">
        <f t="shared" si="135"/>
        <v>83.71199999999078</v>
      </c>
      <c r="D1747" s="167">
        <f>IF('Lineær programmering opg 4'!$M$4=0,"-",(-A1747+'Lineær programmering opg 4'!$M$4)/'Lineær programmering opg 4'!$K$4*-1)</f>
        <v>83.71199999999078</v>
      </c>
      <c r="E1747" s="167">
        <f>IF('Lineær programmering opg 4'!$M$5=0,"-",(-A1747+'Lineær programmering opg 4'!$M$5)/'Lineær programmering opg 4'!$K$5*-1)</f>
        <v>151.39199999999656</v>
      </c>
      <c r="F1747" s="167" t="str">
        <f>IF('Lineær programmering opg 4'!$E$6=0,"-",(-A1747+'Lineær programmering opg 4'!$M$6)/'Lineær programmering opg 4'!$K$6*-1)</f>
        <v>-</v>
      </c>
      <c r="G1747" s="167" t="str">
        <f>IF('Lineær programmering opg 4'!$D$7=0,"-",((-A1747+'Lineær programmering opg 4'!$M$7)/'Lineær programmering opg 4'!$K$7)*-1)</f>
        <v>-</v>
      </c>
      <c r="H1747" s="167" t="str">
        <f>IF('Lineær programmering opg 4'!$C$8=0,"-",((-A1747+'Lineær programmering opg 4'!$M$8)/'Lineær programmering opg 4'!$K$8)*-1)</f>
        <v>-</v>
      </c>
      <c r="I1747" s="167" t="str">
        <f>IF('Lineær programmering opg 4'!$D$8=0,"-",'Lineær programmering opg 4'!$G$8)</f>
        <v>-</v>
      </c>
      <c r="J1747" s="295">
        <f>A1747*'Lineær programmering opg 4'!$C$11+Datatabel!C1747*'Lineær programmering opg 4'!$D$11</f>
        <v>32371.199999999077</v>
      </c>
      <c r="K1747" s="9">
        <f t="shared" si="137"/>
        <v>0</v>
      </c>
      <c r="L1747" s="9">
        <f t="shared" si="138"/>
        <v>0</v>
      </c>
    </row>
    <row r="1748" spans="1:12" ht="15" x14ac:dyDescent="0.25">
      <c r="A1748" s="167">
        <f t="shared" si="136"/>
        <v>198.12000000000461</v>
      </c>
      <c r="B1748" s="325">
        <f t="shared" si="139"/>
        <v>0.82550000000001922</v>
      </c>
      <c r="C1748" s="167">
        <f t="shared" si="135"/>
        <v>83.759999999990782</v>
      </c>
      <c r="D1748" s="167">
        <f>IF('Lineær programmering opg 4'!$M$4=0,"-",(-A1748+'Lineær programmering opg 4'!$M$4)/'Lineær programmering opg 4'!$K$4*-1)</f>
        <v>83.759999999990782</v>
      </c>
      <c r="E1748" s="167">
        <f>IF('Lineær programmering opg 4'!$M$5=0,"-",(-A1748+'Lineær programmering opg 4'!$M$5)/'Lineær programmering opg 4'!$K$5*-1)</f>
        <v>151.40999999999656</v>
      </c>
      <c r="F1748" s="167" t="str">
        <f>IF('Lineær programmering opg 4'!$E$6=0,"-",(-A1748+'Lineær programmering opg 4'!$M$6)/'Lineær programmering opg 4'!$K$6*-1)</f>
        <v>-</v>
      </c>
      <c r="G1748" s="167" t="str">
        <f>IF('Lineær programmering opg 4'!$D$7=0,"-",((-A1748+'Lineær programmering opg 4'!$M$7)/'Lineær programmering opg 4'!$K$7)*-1)</f>
        <v>-</v>
      </c>
      <c r="H1748" s="167" t="str">
        <f>IF('Lineær programmering opg 4'!$C$8=0,"-",((-A1748+'Lineær programmering opg 4'!$M$8)/'Lineær programmering opg 4'!$K$8)*-1)</f>
        <v>-</v>
      </c>
      <c r="I1748" s="167" t="str">
        <f>IF('Lineær programmering opg 4'!$D$8=0,"-",'Lineær programmering opg 4'!$G$8)</f>
        <v>-</v>
      </c>
      <c r="J1748" s="295">
        <f>A1748*'Lineær programmering opg 4'!$C$11+Datatabel!C1748*'Lineær programmering opg 4'!$D$11</f>
        <v>32375.99999999908</v>
      </c>
      <c r="K1748" s="9">
        <f t="shared" si="137"/>
        <v>0</v>
      </c>
      <c r="L1748" s="9">
        <f t="shared" si="138"/>
        <v>0</v>
      </c>
    </row>
    <row r="1749" spans="1:12" ht="15" x14ac:dyDescent="0.25">
      <c r="A1749" s="167">
        <f t="shared" si="136"/>
        <v>198.09600000000461</v>
      </c>
      <c r="B1749" s="325">
        <f t="shared" si="139"/>
        <v>0.82540000000001923</v>
      </c>
      <c r="C1749" s="167">
        <f t="shared" si="135"/>
        <v>83.807999999990784</v>
      </c>
      <c r="D1749" s="167">
        <f>IF('Lineær programmering opg 4'!$M$4=0,"-",(-A1749+'Lineær programmering opg 4'!$M$4)/'Lineær programmering opg 4'!$K$4*-1)</f>
        <v>83.807999999990784</v>
      </c>
      <c r="E1749" s="167">
        <f>IF('Lineær programmering opg 4'!$M$5=0,"-",(-A1749+'Lineær programmering opg 4'!$M$5)/'Lineær programmering opg 4'!$K$5*-1)</f>
        <v>151.42799999999656</v>
      </c>
      <c r="F1749" s="167" t="str">
        <f>IF('Lineær programmering opg 4'!$E$6=0,"-",(-A1749+'Lineær programmering opg 4'!$M$6)/'Lineær programmering opg 4'!$K$6*-1)</f>
        <v>-</v>
      </c>
      <c r="G1749" s="167" t="str">
        <f>IF('Lineær programmering opg 4'!$D$7=0,"-",((-A1749+'Lineær programmering opg 4'!$M$7)/'Lineær programmering opg 4'!$K$7)*-1)</f>
        <v>-</v>
      </c>
      <c r="H1749" s="167" t="str">
        <f>IF('Lineær programmering opg 4'!$C$8=0,"-",((-A1749+'Lineær programmering opg 4'!$M$8)/'Lineær programmering opg 4'!$K$8)*-1)</f>
        <v>-</v>
      </c>
      <c r="I1749" s="167" t="str">
        <f>IF('Lineær programmering opg 4'!$D$8=0,"-",'Lineær programmering opg 4'!$G$8)</f>
        <v>-</v>
      </c>
      <c r="J1749" s="295">
        <f>A1749*'Lineær programmering opg 4'!$C$11+Datatabel!C1749*'Lineær programmering opg 4'!$D$11</f>
        <v>32380.799999999079</v>
      </c>
      <c r="K1749" s="9">
        <f t="shared" si="137"/>
        <v>0</v>
      </c>
      <c r="L1749" s="9">
        <f t="shared" si="138"/>
        <v>0</v>
      </c>
    </row>
    <row r="1750" spans="1:12" ht="15" x14ac:dyDescent="0.25">
      <c r="A1750" s="167">
        <f t="shared" si="136"/>
        <v>198.07200000000461</v>
      </c>
      <c r="B1750" s="325">
        <f t="shared" si="139"/>
        <v>0.82530000000001924</v>
      </c>
      <c r="C1750" s="167">
        <f t="shared" si="135"/>
        <v>83.855999999990786</v>
      </c>
      <c r="D1750" s="167">
        <f>IF('Lineær programmering opg 4'!$M$4=0,"-",(-A1750+'Lineær programmering opg 4'!$M$4)/'Lineær programmering opg 4'!$K$4*-1)</f>
        <v>83.855999999990786</v>
      </c>
      <c r="E1750" s="167">
        <f>IF('Lineær programmering opg 4'!$M$5=0,"-",(-A1750+'Lineær programmering opg 4'!$M$5)/'Lineær programmering opg 4'!$K$5*-1)</f>
        <v>151.44599999999656</v>
      </c>
      <c r="F1750" s="167" t="str">
        <f>IF('Lineær programmering opg 4'!$E$6=0,"-",(-A1750+'Lineær programmering opg 4'!$M$6)/'Lineær programmering opg 4'!$K$6*-1)</f>
        <v>-</v>
      </c>
      <c r="G1750" s="167" t="str">
        <f>IF('Lineær programmering opg 4'!$D$7=0,"-",((-A1750+'Lineær programmering opg 4'!$M$7)/'Lineær programmering opg 4'!$K$7)*-1)</f>
        <v>-</v>
      </c>
      <c r="H1750" s="167" t="str">
        <f>IF('Lineær programmering opg 4'!$C$8=0,"-",((-A1750+'Lineær programmering opg 4'!$M$8)/'Lineær programmering opg 4'!$K$8)*-1)</f>
        <v>-</v>
      </c>
      <c r="I1750" s="167" t="str">
        <f>IF('Lineær programmering opg 4'!$D$8=0,"-",'Lineær programmering opg 4'!$G$8)</f>
        <v>-</v>
      </c>
      <c r="J1750" s="295">
        <f>A1750*'Lineær programmering opg 4'!$C$11+Datatabel!C1750*'Lineær programmering opg 4'!$D$11</f>
        <v>32385.599999999074</v>
      </c>
      <c r="K1750" s="9">
        <f t="shared" si="137"/>
        <v>0</v>
      </c>
      <c r="L1750" s="9">
        <f t="shared" si="138"/>
        <v>0</v>
      </c>
    </row>
    <row r="1751" spans="1:12" ht="15" x14ac:dyDescent="0.25">
      <c r="A1751" s="167">
        <f t="shared" si="136"/>
        <v>198.04800000000461</v>
      </c>
      <c r="B1751" s="325">
        <f t="shared" si="139"/>
        <v>0.82520000000001925</v>
      </c>
      <c r="C1751" s="167">
        <f t="shared" si="135"/>
        <v>83.903999999990788</v>
      </c>
      <c r="D1751" s="167">
        <f>IF('Lineær programmering opg 4'!$M$4=0,"-",(-A1751+'Lineær programmering opg 4'!$M$4)/'Lineær programmering opg 4'!$K$4*-1)</f>
        <v>83.903999999990788</v>
      </c>
      <c r="E1751" s="167">
        <f>IF('Lineær programmering opg 4'!$M$5=0,"-",(-A1751+'Lineær programmering opg 4'!$M$5)/'Lineær programmering opg 4'!$K$5*-1)</f>
        <v>151.46399999999656</v>
      </c>
      <c r="F1751" s="167" t="str">
        <f>IF('Lineær programmering opg 4'!$E$6=0,"-",(-A1751+'Lineær programmering opg 4'!$M$6)/'Lineær programmering opg 4'!$K$6*-1)</f>
        <v>-</v>
      </c>
      <c r="G1751" s="167" t="str">
        <f>IF('Lineær programmering opg 4'!$D$7=0,"-",((-A1751+'Lineær programmering opg 4'!$M$7)/'Lineær programmering opg 4'!$K$7)*-1)</f>
        <v>-</v>
      </c>
      <c r="H1751" s="167" t="str">
        <f>IF('Lineær programmering opg 4'!$C$8=0,"-",((-A1751+'Lineær programmering opg 4'!$M$8)/'Lineær programmering opg 4'!$K$8)*-1)</f>
        <v>-</v>
      </c>
      <c r="I1751" s="167" t="str">
        <f>IF('Lineær programmering opg 4'!$D$8=0,"-",'Lineær programmering opg 4'!$G$8)</f>
        <v>-</v>
      </c>
      <c r="J1751" s="295">
        <f>A1751*'Lineær programmering opg 4'!$C$11+Datatabel!C1751*'Lineær programmering opg 4'!$D$11</f>
        <v>32390.399999999077</v>
      </c>
      <c r="K1751" s="9">
        <f t="shared" si="137"/>
        <v>0</v>
      </c>
      <c r="L1751" s="9">
        <f t="shared" si="138"/>
        <v>0</v>
      </c>
    </row>
    <row r="1752" spans="1:12" ht="15" x14ac:dyDescent="0.25">
      <c r="A1752" s="167">
        <f t="shared" si="136"/>
        <v>198.02400000000463</v>
      </c>
      <c r="B1752" s="325">
        <f t="shared" si="139"/>
        <v>0.82510000000001926</v>
      </c>
      <c r="C1752" s="167">
        <f t="shared" si="135"/>
        <v>83.951999999990733</v>
      </c>
      <c r="D1752" s="167">
        <f>IF('Lineær programmering opg 4'!$M$4=0,"-",(-A1752+'Lineær programmering opg 4'!$M$4)/'Lineær programmering opg 4'!$K$4*-1)</f>
        <v>83.951999999990733</v>
      </c>
      <c r="E1752" s="167">
        <f>IF('Lineær programmering opg 4'!$M$5=0,"-",(-A1752+'Lineær programmering opg 4'!$M$5)/'Lineær programmering opg 4'!$K$5*-1)</f>
        <v>151.48199999999653</v>
      </c>
      <c r="F1752" s="167" t="str">
        <f>IF('Lineær programmering opg 4'!$E$6=0,"-",(-A1752+'Lineær programmering opg 4'!$M$6)/'Lineær programmering opg 4'!$K$6*-1)</f>
        <v>-</v>
      </c>
      <c r="G1752" s="167" t="str">
        <f>IF('Lineær programmering opg 4'!$D$7=0,"-",((-A1752+'Lineær programmering opg 4'!$M$7)/'Lineær programmering opg 4'!$K$7)*-1)</f>
        <v>-</v>
      </c>
      <c r="H1752" s="167" t="str">
        <f>IF('Lineær programmering opg 4'!$C$8=0,"-",((-A1752+'Lineær programmering opg 4'!$M$8)/'Lineær programmering opg 4'!$K$8)*-1)</f>
        <v>-</v>
      </c>
      <c r="I1752" s="167" t="str">
        <f>IF('Lineær programmering opg 4'!$D$8=0,"-",'Lineær programmering opg 4'!$G$8)</f>
        <v>-</v>
      </c>
      <c r="J1752" s="295">
        <f>A1752*'Lineær programmering opg 4'!$C$11+Datatabel!C1752*'Lineær programmering opg 4'!$D$11</f>
        <v>32395.199999999073</v>
      </c>
      <c r="K1752" s="9">
        <f t="shared" si="137"/>
        <v>0</v>
      </c>
      <c r="L1752" s="9">
        <f t="shared" si="138"/>
        <v>0</v>
      </c>
    </row>
    <row r="1753" spans="1:12" ht="15" x14ac:dyDescent="0.25">
      <c r="A1753" s="167">
        <f t="shared" si="136"/>
        <v>198.00000000000463</v>
      </c>
      <c r="B1753" s="325">
        <f t="shared" si="139"/>
        <v>0.82500000000001927</v>
      </c>
      <c r="C1753" s="167">
        <f t="shared" si="135"/>
        <v>83.999999999990735</v>
      </c>
      <c r="D1753" s="167">
        <f>IF('Lineær programmering opg 4'!$M$4=0,"-",(-A1753+'Lineær programmering opg 4'!$M$4)/'Lineær programmering opg 4'!$K$4*-1)</f>
        <v>83.999999999990735</v>
      </c>
      <c r="E1753" s="167">
        <f>IF('Lineær programmering opg 4'!$M$5=0,"-",(-A1753+'Lineær programmering opg 4'!$M$5)/'Lineær programmering opg 4'!$K$5*-1)</f>
        <v>151.49999999999653</v>
      </c>
      <c r="F1753" s="167" t="str">
        <f>IF('Lineær programmering opg 4'!$E$6=0,"-",(-A1753+'Lineær programmering opg 4'!$M$6)/'Lineær programmering opg 4'!$K$6*-1)</f>
        <v>-</v>
      </c>
      <c r="G1753" s="167" t="str">
        <f>IF('Lineær programmering opg 4'!$D$7=0,"-",((-A1753+'Lineær programmering opg 4'!$M$7)/'Lineær programmering opg 4'!$K$7)*-1)</f>
        <v>-</v>
      </c>
      <c r="H1753" s="167" t="str">
        <f>IF('Lineær programmering opg 4'!$C$8=0,"-",((-A1753+'Lineær programmering opg 4'!$M$8)/'Lineær programmering opg 4'!$K$8)*-1)</f>
        <v>-</v>
      </c>
      <c r="I1753" s="167" t="str">
        <f>IF('Lineær programmering opg 4'!$D$8=0,"-",'Lineær programmering opg 4'!$G$8)</f>
        <v>-</v>
      </c>
      <c r="J1753" s="295">
        <f>A1753*'Lineær programmering opg 4'!$C$11+Datatabel!C1753*'Lineær programmering opg 4'!$D$11</f>
        <v>32399.999999999072</v>
      </c>
      <c r="K1753" s="9">
        <f t="shared" si="137"/>
        <v>0</v>
      </c>
      <c r="L1753" s="9">
        <f t="shared" si="138"/>
        <v>0</v>
      </c>
    </row>
    <row r="1754" spans="1:12" ht="15" x14ac:dyDescent="0.25">
      <c r="A1754" s="167">
        <f t="shared" si="136"/>
        <v>197.97600000000463</v>
      </c>
      <c r="B1754" s="325">
        <f t="shared" si="139"/>
        <v>0.82490000000001928</v>
      </c>
      <c r="C1754" s="167">
        <f t="shared" si="135"/>
        <v>84.047999999990736</v>
      </c>
      <c r="D1754" s="167">
        <f>IF('Lineær programmering opg 4'!$M$4=0,"-",(-A1754+'Lineær programmering opg 4'!$M$4)/'Lineær programmering opg 4'!$K$4*-1)</f>
        <v>84.047999999990736</v>
      </c>
      <c r="E1754" s="167">
        <f>IF('Lineær programmering opg 4'!$M$5=0,"-",(-A1754+'Lineær programmering opg 4'!$M$5)/'Lineær programmering opg 4'!$K$5*-1)</f>
        <v>151.51799999999653</v>
      </c>
      <c r="F1754" s="167" t="str">
        <f>IF('Lineær programmering opg 4'!$E$6=0,"-",(-A1754+'Lineær programmering opg 4'!$M$6)/'Lineær programmering opg 4'!$K$6*-1)</f>
        <v>-</v>
      </c>
      <c r="G1754" s="167" t="str">
        <f>IF('Lineær programmering opg 4'!$D$7=0,"-",((-A1754+'Lineær programmering opg 4'!$M$7)/'Lineær programmering opg 4'!$K$7)*-1)</f>
        <v>-</v>
      </c>
      <c r="H1754" s="167" t="str">
        <f>IF('Lineær programmering opg 4'!$C$8=0,"-",((-A1754+'Lineær programmering opg 4'!$M$8)/'Lineær programmering opg 4'!$K$8)*-1)</f>
        <v>-</v>
      </c>
      <c r="I1754" s="167" t="str">
        <f>IF('Lineær programmering opg 4'!$D$8=0,"-",'Lineær programmering opg 4'!$G$8)</f>
        <v>-</v>
      </c>
      <c r="J1754" s="295">
        <f>A1754*'Lineær programmering opg 4'!$C$11+Datatabel!C1754*'Lineær programmering opg 4'!$D$11</f>
        <v>32404.799999999075</v>
      </c>
      <c r="K1754" s="9">
        <f t="shared" si="137"/>
        <v>0</v>
      </c>
      <c r="L1754" s="9">
        <f t="shared" si="138"/>
        <v>0</v>
      </c>
    </row>
    <row r="1755" spans="1:12" ht="15" x14ac:dyDescent="0.25">
      <c r="A1755" s="167">
        <f t="shared" si="136"/>
        <v>197.95200000000463</v>
      </c>
      <c r="B1755" s="325">
        <f t="shared" si="139"/>
        <v>0.8248000000000193</v>
      </c>
      <c r="C1755" s="167">
        <f t="shared" si="135"/>
        <v>84.095999999990738</v>
      </c>
      <c r="D1755" s="167">
        <f>IF('Lineær programmering opg 4'!$M$4=0,"-",(-A1755+'Lineær programmering opg 4'!$M$4)/'Lineær programmering opg 4'!$K$4*-1)</f>
        <v>84.095999999990738</v>
      </c>
      <c r="E1755" s="167">
        <f>IF('Lineær programmering opg 4'!$M$5=0,"-",(-A1755+'Lineær programmering opg 4'!$M$5)/'Lineær programmering opg 4'!$K$5*-1)</f>
        <v>151.53599999999653</v>
      </c>
      <c r="F1755" s="167" t="str">
        <f>IF('Lineær programmering opg 4'!$E$6=0,"-",(-A1755+'Lineær programmering opg 4'!$M$6)/'Lineær programmering opg 4'!$K$6*-1)</f>
        <v>-</v>
      </c>
      <c r="G1755" s="167" t="str">
        <f>IF('Lineær programmering opg 4'!$D$7=0,"-",((-A1755+'Lineær programmering opg 4'!$M$7)/'Lineær programmering opg 4'!$K$7)*-1)</f>
        <v>-</v>
      </c>
      <c r="H1755" s="167" t="str">
        <f>IF('Lineær programmering opg 4'!$C$8=0,"-",((-A1755+'Lineær programmering opg 4'!$M$8)/'Lineær programmering opg 4'!$K$8)*-1)</f>
        <v>-</v>
      </c>
      <c r="I1755" s="167" t="str">
        <f>IF('Lineær programmering opg 4'!$D$8=0,"-",'Lineær programmering opg 4'!$G$8)</f>
        <v>-</v>
      </c>
      <c r="J1755" s="295">
        <f>A1755*'Lineær programmering opg 4'!$C$11+Datatabel!C1755*'Lineær programmering opg 4'!$D$11</f>
        <v>32409.599999999074</v>
      </c>
      <c r="K1755" s="9">
        <f t="shared" si="137"/>
        <v>0</v>
      </c>
      <c r="L1755" s="9">
        <f t="shared" si="138"/>
        <v>0</v>
      </c>
    </row>
    <row r="1756" spans="1:12" ht="15" x14ac:dyDescent="0.25">
      <c r="A1756" s="167">
        <f t="shared" si="136"/>
        <v>197.92800000000463</v>
      </c>
      <c r="B1756" s="325">
        <f t="shared" si="139"/>
        <v>0.82470000000001931</v>
      </c>
      <c r="C1756" s="167">
        <f t="shared" si="135"/>
        <v>84.14399999999074</v>
      </c>
      <c r="D1756" s="167">
        <f>IF('Lineær programmering opg 4'!$M$4=0,"-",(-A1756+'Lineær programmering opg 4'!$M$4)/'Lineær programmering opg 4'!$K$4*-1)</f>
        <v>84.14399999999074</v>
      </c>
      <c r="E1756" s="167">
        <f>IF('Lineær programmering opg 4'!$M$5=0,"-",(-A1756+'Lineær programmering opg 4'!$M$5)/'Lineær programmering opg 4'!$K$5*-1)</f>
        <v>151.55399999999653</v>
      </c>
      <c r="F1756" s="167" t="str">
        <f>IF('Lineær programmering opg 4'!$E$6=0,"-",(-A1756+'Lineær programmering opg 4'!$M$6)/'Lineær programmering opg 4'!$K$6*-1)</f>
        <v>-</v>
      </c>
      <c r="G1756" s="167" t="str">
        <f>IF('Lineær programmering opg 4'!$D$7=0,"-",((-A1756+'Lineær programmering opg 4'!$M$7)/'Lineær programmering opg 4'!$K$7)*-1)</f>
        <v>-</v>
      </c>
      <c r="H1756" s="167" t="str">
        <f>IF('Lineær programmering opg 4'!$C$8=0,"-",((-A1756+'Lineær programmering opg 4'!$M$8)/'Lineær programmering opg 4'!$K$8)*-1)</f>
        <v>-</v>
      </c>
      <c r="I1756" s="167" t="str">
        <f>IF('Lineær programmering opg 4'!$D$8=0,"-",'Lineær programmering opg 4'!$G$8)</f>
        <v>-</v>
      </c>
      <c r="J1756" s="295">
        <f>A1756*'Lineær programmering opg 4'!$C$11+Datatabel!C1756*'Lineær programmering opg 4'!$D$11</f>
        <v>32414.39999999907</v>
      </c>
      <c r="K1756" s="9">
        <f t="shared" si="137"/>
        <v>0</v>
      </c>
      <c r="L1756" s="9">
        <f t="shared" si="138"/>
        <v>0</v>
      </c>
    </row>
    <row r="1757" spans="1:12" ht="15" x14ac:dyDescent="0.25">
      <c r="A1757" s="167">
        <f t="shared" si="136"/>
        <v>197.90400000000463</v>
      </c>
      <c r="B1757" s="325">
        <f t="shared" si="139"/>
        <v>0.82460000000001932</v>
      </c>
      <c r="C1757" s="167">
        <f t="shared" si="135"/>
        <v>84.191999999990742</v>
      </c>
      <c r="D1757" s="167">
        <f>IF('Lineær programmering opg 4'!$M$4=0,"-",(-A1757+'Lineær programmering opg 4'!$M$4)/'Lineær programmering opg 4'!$K$4*-1)</f>
        <v>84.191999999990742</v>
      </c>
      <c r="E1757" s="167">
        <f>IF('Lineær programmering opg 4'!$M$5=0,"-",(-A1757+'Lineær programmering opg 4'!$M$5)/'Lineær programmering opg 4'!$K$5*-1)</f>
        <v>151.57199999999654</v>
      </c>
      <c r="F1757" s="167" t="str">
        <f>IF('Lineær programmering opg 4'!$E$6=0,"-",(-A1757+'Lineær programmering opg 4'!$M$6)/'Lineær programmering opg 4'!$K$6*-1)</f>
        <v>-</v>
      </c>
      <c r="G1757" s="167" t="str">
        <f>IF('Lineær programmering opg 4'!$D$7=0,"-",((-A1757+'Lineær programmering opg 4'!$M$7)/'Lineær programmering opg 4'!$K$7)*-1)</f>
        <v>-</v>
      </c>
      <c r="H1757" s="167" t="str">
        <f>IF('Lineær programmering opg 4'!$C$8=0,"-",((-A1757+'Lineær programmering opg 4'!$M$8)/'Lineær programmering opg 4'!$K$8)*-1)</f>
        <v>-</v>
      </c>
      <c r="I1757" s="167" t="str">
        <f>IF('Lineær programmering opg 4'!$D$8=0,"-",'Lineær programmering opg 4'!$G$8)</f>
        <v>-</v>
      </c>
      <c r="J1757" s="295">
        <f>A1757*'Lineær programmering opg 4'!$C$11+Datatabel!C1757*'Lineær programmering opg 4'!$D$11</f>
        <v>32419.199999999073</v>
      </c>
      <c r="K1757" s="9">
        <f t="shared" si="137"/>
        <v>0</v>
      </c>
      <c r="L1757" s="9">
        <f t="shared" si="138"/>
        <v>0</v>
      </c>
    </row>
    <row r="1758" spans="1:12" ht="15" x14ac:dyDescent="0.25">
      <c r="A1758" s="167">
        <f t="shared" si="136"/>
        <v>197.88000000000463</v>
      </c>
      <c r="B1758" s="325">
        <f t="shared" si="139"/>
        <v>0.82450000000001933</v>
      </c>
      <c r="C1758" s="167">
        <f t="shared" si="135"/>
        <v>84.239999999990744</v>
      </c>
      <c r="D1758" s="167">
        <f>IF('Lineær programmering opg 4'!$M$4=0,"-",(-A1758+'Lineær programmering opg 4'!$M$4)/'Lineær programmering opg 4'!$K$4*-1)</f>
        <v>84.239999999990744</v>
      </c>
      <c r="E1758" s="167">
        <f>IF('Lineær programmering opg 4'!$M$5=0,"-",(-A1758+'Lineær programmering opg 4'!$M$5)/'Lineær programmering opg 4'!$K$5*-1)</f>
        <v>151.58999999999654</v>
      </c>
      <c r="F1758" s="167" t="str">
        <f>IF('Lineær programmering opg 4'!$E$6=0,"-",(-A1758+'Lineær programmering opg 4'!$M$6)/'Lineær programmering opg 4'!$K$6*-1)</f>
        <v>-</v>
      </c>
      <c r="G1758" s="167" t="str">
        <f>IF('Lineær programmering opg 4'!$D$7=0,"-",((-A1758+'Lineær programmering opg 4'!$M$7)/'Lineær programmering opg 4'!$K$7)*-1)</f>
        <v>-</v>
      </c>
      <c r="H1758" s="167" t="str">
        <f>IF('Lineær programmering opg 4'!$C$8=0,"-",((-A1758+'Lineær programmering opg 4'!$M$8)/'Lineær programmering opg 4'!$K$8)*-1)</f>
        <v>-</v>
      </c>
      <c r="I1758" s="167" t="str">
        <f>IF('Lineær programmering opg 4'!$D$8=0,"-",'Lineær programmering opg 4'!$G$8)</f>
        <v>-</v>
      </c>
      <c r="J1758" s="295">
        <f>A1758*'Lineær programmering opg 4'!$C$11+Datatabel!C1758*'Lineær programmering opg 4'!$D$11</f>
        <v>32423.999999999076</v>
      </c>
      <c r="K1758" s="9">
        <f t="shared" si="137"/>
        <v>0</v>
      </c>
      <c r="L1758" s="9">
        <f t="shared" si="138"/>
        <v>0</v>
      </c>
    </row>
    <row r="1759" spans="1:12" ht="15" x14ac:dyDescent="0.25">
      <c r="A1759" s="167">
        <f t="shared" si="136"/>
        <v>197.85600000000466</v>
      </c>
      <c r="B1759" s="325">
        <f t="shared" si="139"/>
        <v>0.82440000000001934</v>
      </c>
      <c r="C1759" s="167">
        <f t="shared" si="135"/>
        <v>84.287999999990689</v>
      </c>
      <c r="D1759" s="167">
        <f>IF('Lineær programmering opg 4'!$M$4=0,"-",(-A1759+'Lineær programmering opg 4'!$M$4)/'Lineær programmering opg 4'!$K$4*-1)</f>
        <v>84.287999999990689</v>
      </c>
      <c r="E1759" s="167">
        <f>IF('Lineær programmering opg 4'!$M$5=0,"-",(-A1759+'Lineær programmering opg 4'!$M$5)/'Lineær programmering opg 4'!$K$5*-1)</f>
        <v>151.60799999999651</v>
      </c>
      <c r="F1759" s="167" t="str">
        <f>IF('Lineær programmering opg 4'!$E$6=0,"-",(-A1759+'Lineær programmering opg 4'!$M$6)/'Lineær programmering opg 4'!$K$6*-1)</f>
        <v>-</v>
      </c>
      <c r="G1759" s="167" t="str">
        <f>IF('Lineær programmering opg 4'!$D$7=0,"-",((-A1759+'Lineær programmering opg 4'!$M$7)/'Lineær programmering opg 4'!$K$7)*-1)</f>
        <v>-</v>
      </c>
      <c r="H1759" s="167" t="str">
        <f>IF('Lineær programmering opg 4'!$C$8=0,"-",((-A1759+'Lineær programmering opg 4'!$M$8)/'Lineær programmering opg 4'!$K$8)*-1)</f>
        <v>-</v>
      </c>
      <c r="I1759" s="167" t="str">
        <f>IF('Lineær programmering opg 4'!$D$8=0,"-",'Lineær programmering opg 4'!$G$8)</f>
        <v>-</v>
      </c>
      <c r="J1759" s="295">
        <f>A1759*'Lineær programmering opg 4'!$C$11+Datatabel!C1759*'Lineær programmering opg 4'!$D$11</f>
        <v>32428.799999999068</v>
      </c>
      <c r="K1759" s="9">
        <f t="shared" si="137"/>
        <v>0</v>
      </c>
      <c r="L1759" s="9">
        <f t="shared" si="138"/>
        <v>0</v>
      </c>
    </row>
    <row r="1760" spans="1:12" ht="15" x14ac:dyDescent="0.25">
      <c r="A1760" s="167">
        <f t="shared" si="136"/>
        <v>197.83200000000465</v>
      </c>
      <c r="B1760" s="325">
        <f t="shared" si="139"/>
        <v>0.82430000000001935</v>
      </c>
      <c r="C1760" s="167">
        <f t="shared" si="135"/>
        <v>84.33599999999069</v>
      </c>
      <c r="D1760" s="167">
        <f>IF('Lineær programmering opg 4'!$M$4=0,"-",(-A1760+'Lineær programmering opg 4'!$M$4)/'Lineær programmering opg 4'!$K$4*-1)</f>
        <v>84.33599999999069</v>
      </c>
      <c r="E1760" s="167">
        <f>IF('Lineær programmering opg 4'!$M$5=0,"-",(-A1760+'Lineær programmering opg 4'!$M$5)/'Lineær programmering opg 4'!$K$5*-1)</f>
        <v>151.62599999999651</v>
      </c>
      <c r="F1760" s="167" t="str">
        <f>IF('Lineær programmering opg 4'!$E$6=0,"-",(-A1760+'Lineær programmering opg 4'!$M$6)/'Lineær programmering opg 4'!$K$6*-1)</f>
        <v>-</v>
      </c>
      <c r="G1760" s="167" t="str">
        <f>IF('Lineær programmering opg 4'!$D$7=0,"-",((-A1760+'Lineær programmering opg 4'!$M$7)/'Lineær programmering opg 4'!$K$7)*-1)</f>
        <v>-</v>
      </c>
      <c r="H1760" s="167" t="str">
        <f>IF('Lineær programmering opg 4'!$C$8=0,"-",((-A1760+'Lineær programmering opg 4'!$M$8)/'Lineær programmering opg 4'!$K$8)*-1)</f>
        <v>-</v>
      </c>
      <c r="I1760" s="167" t="str">
        <f>IF('Lineær programmering opg 4'!$D$8=0,"-",'Lineær programmering opg 4'!$G$8)</f>
        <v>-</v>
      </c>
      <c r="J1760" s="295">
        <f>A1760*'Lineær programmering opg 4'!$C$11+Datatabel!C1760*'Lineær programmering opg 4'!$D$11</f>
        <v>32433.599999999071</v>
      </c>
      <c r="K1760" s="9">
        <f t="shared" si="137"/>
        <v>0</v>
      </c>
      <c r="L1760" s="9">
        <f t="shared" si="138"/>
        <v>0</v>
      </c>
    </row>
    <row r="1761" spans="1:12" ht="15" x14ac:dyDescent="0.25">
      <c r="A1761" s="167">
        <f t="shared" si="136"/>
        <v>197.80800000000465</v>
      </c>
      <c r="B1761" s="325">
        <f t="shared" si="139"/>
        <v>0.82420000000001936</v>
      </c>
      <c r="C1761" s="167">
        <f t="shared" si="135"/>
        <v>84.383999999990692</v>
      </c>
      <c r="D1761" s="167">
        <f>IF('Lineær programmering opg 4'!$M$4=0,"-",(-A1761+'Lineær programmering opg 4'!$M$4)/'Lineær programmering opg 4'!$K$4*-1)</f>
        <v>84.383999999990692</v>
      </c>
      <c r="E1761" s="167">
        <f>IF('Lineær programmering opg 4'!$M$5=0,"-",(-A1761+'Lineær programmering opg 4'!$M$5)/'Lineær programmering opg 4'!$K$5*-1)</f>
        <v>151.64399999999651</v>
      </c>
      <c r="F1761" s="167" t="str">
        <f>IF('Lineær programmering opg 4'!$E$6=0,"-",(-A1761+'Lineær programmering opg 4'!$M$6)/'Lineær programmering opg 4'!$K$6*-1)</f>
        <v>-</v>
      </c>
      <c r="G1761" s="167" t="str">
        <f>IF('Lineær programmering opg 4'!$D$7=0,"-",((-A1761+'Lineær programmering opg 4'!$M$7)/'Lineær programmering opg 4'!$K$7)*-1)</f>
        <v>-</v>
      </c>
      <c r="H1761" s="167" t="str">
        <f>IF('Lineær programmering opg 4'!$C$8=0,"-",((-A1761+'Lineær programmering opg 4'!$M$8)/'Lineær programmering opg 4'!$K$8)*-1)</f>
        <v>-</v>
      </c>
      <c r="I1761" s="167" t="str">
        <f>IF('Lineær programmering opg 4'!$D$8=0,"-",'Lineær programmering opg 4'!$G$8)</f>
        <v>-</v>
      </c>
      <c r="J1761" s="295">
        <f>A1761*'Lineær programmering opg 4'!$C$11+Datatabel!C1761*'Lineær programmering opg 4'!$D$11</f>
        <v>32438.39999999907</v>
      </c>
      <c r="K1761" s="9">
        <f t="shared" si="137"/>
        <v>0</v>
      </c>
      <c r="L1761" s="9">
        <f t="shared" si="138"/>
        <v>0</v>
      </c>
    </row>
    <row r="1762" spans="1:12" ht="15" x14ac:dyDescent="0.25">
      <c r="A1762" s="167">
        <f t="shared" si="136"/>
        <v>197.78400000000465</v>
      </c>
      <c r="B1762" s="325">
        <f t="shared" si="139"/>
        <v>0.82410000000001937</v>
      </c>
      <c r="C1762" s="167">
        <f t="shared" si="135"/>
        <v>84.431999999990694</v>
      </c>
      <c r="D1762" s="167">
        <f>IF('Lineær programmering opg 4'!$M$4=0,"-",(-A1762+'Lineær programmering opg 4'!$M$4)/'Lineær programmering opg 4'!$K$4*-1)</f>
        <v>84.431999999990694</v>
      </c>
      <c r="E1762" s="167">
        <f>IF('Lineær programmering opg 4'!$M$5=0,"-",(-A1762+'Lineær programmering opg 4'!$M$5)/'Lineær programmering opg 4'!$K$5*-1)</f>
        <v>151.66199999999651</v>
      </c>
      <c r="F1762" s="167" t="str">
        <f>IF('Lineær programmering opg 4'!$E$6=0,"-",(-A1762+'Lineær programmering opg 4'!$M$6)/'Lineær programmering opg 4'!$K$6*-1)</f>
        <v>-</v>
      </c>
      <c r="G1762" s="167" t="str">
        <f>IF('Lineær programmering opg 4'!$D$7=0,"-",((-A1762+'Lineær programmering opg 4'!$M$7)/'Lineær programmering opg 4'!$K$7)*-1)</f>
        <v>-</v>
      </c>
      <c r="H1762" s="167" t="str">
        <f>IF('Lineær programmering opg 4'!$C$8=0,"-",((-A1762+'Lineær programmering opg 4'!$M$8)/'Lineær programmering opg 4'!$K$8)*-1)</f>
        <v>-</v>
      </c>
      <c r="I1762" s="167" t="str">
        <f>IF('Lineær programmering opg 4'!$D$8=0,"-",'Lineær programmering opg 4'!$G$8)</f>
        <v>-</v>
      </c>
      <c r="J1762" s="295">
        <f>A1762*'Lineær programmering opg 4'!$C$11+Datatabel!C1762*'Lineær programmering opg 4'!$D$11</f>
        <v>32443.199999999073</v>
      </c>
      <c r="K1762" s="9">
        <f t="shared" si="137"/>
        <v>0</v>
      </c>
      <c r="L1762" s="9">
        <f t="shared" si="138"/>
        <v>0</v>
      </c>
    </row>
    <row r="1763" spans="1:12" ht="15" x14ac:dyDescent="0.25">
      <c r="A1763" s="167">
        <f t="shared" si="136"/>
        <v>197.76000000000465</v>
      </c>
      <c r="B1763" s="325">
        <f t="shared" si="139"/>
        <v>0.82400000000001938</v>
      </c>
      <c r="C1763" s="167">
        <f t="shared" si="135"/>
        <v>84.479999999990696</v>
      </c>
      <c r="D1763" s="167">
        <f>IF('Lineær programmering opg 4'!$M$4=0,"-",(-A1763+'Lineær programmering opg 4'!$M$4)/'Lineær programmering opg 4'!$K$4*-1)</f>
        <v>84.479999999990696</v>
      </c>
      <c r="E1763" s="167">
        <f>IF('Lineær programmering opg 4'!$M$5=0,"-",(-A1763+'Lineær programmering opg 4'!$M$5)/'Lineær programmering opg 4'!$K$5*-1)</f>
        <v>151.67999999999651</v>
      </c>
      <c r="F1763" s="167" t="str">
        <f>IF('Lineær programmering opg 4'!$E$6=0,"-",(-A1763+'Lineær programmering opg 4'!$M$6)/'Lineær programmering opg 4'!$K$6*-1)</f>
        <v>-</v>
      </c>
      <c r="G1763" s="167" t="str">
        <f>IF('Lineær programmering opg 4'!$D$7=0,"-",((-A1763+'Lineær programmering opg 4'!$M$7)/'Lineær programmering opg 4'!$K$7)*-1)</f>
        <v>-</v>
      </c>
      <c r="H1763" s="167" t="str">
        <f>IF('Lineær programmering opg 4'!$C$8=0,"-",((-A1763+'Lineær programmering opg 4'!$M$8)/'Lineær programmering opg 4'!$K$8)*-1)</f>
        <v>-</v>
      </c>
      <c r="I1763" s="167" t="str">
        <f>IF('Lineær programmering opg 4'!$D$8=0,"-",'Lineær programmering opg 4'!$G$8)</f>
        <v>-</v>
      </c>
      <c r="J1763" s="295">
        <f>A1763*'Lineær programmering opg 4'!$C$11+Datatabel!C1763*'Lineær programmering opg 4'!$D$11</f>
        <v>32447.999999999069</v>
      </c>
      <c r="K1763" s="9">
        <f t="shared" si="137"/>
        <v>0</v>
      </c>
      <c r="L1763" s="9">
        <f t="shared" si="138"/>
        <v>0</v>
      </c>
    </row>
    <row r="1764" spans="1:12" ht="15" x14ac:dyDescent="0.25">
      <c r="A1764" s="167">
        <f t="shared" si="136"/>
        <v>197.73600000000465</v>
      </c>
      <c r="B1764" s="325">
        <f t="shared" si="139"/>
        <v>0.82390000000001939</v>
      </c>
      <c r="C1764" s="167">
        <f t="shared" si="135"/>
        <v>84.527999999990698</v>
      </c>
      <c r="D1764" s="167">
        <f>IF('Lineær programmering opg 4'!$M$4=0,"-",(-A1764+'Lineær programmering opg 4'!$M$4)/'Lineær programmering opg 4'!$K$4*-1)</f>
        <v>84.527999999990698</v>
      </c>
      <c r="E1764" s="167">
        <f>IF('Lineær programmering opg 4'!$M$5=0,"-",(-A1764+'Lineær programmering opg 4'!$M$5)/'Lineær programmering opg 4'!$K$5*-1)</f>
        <v>151.69799999999651</v>
      </c>
      <c r="F1764" s="167" t="str">
        <f>IF('Lineær programmering opg 4'!$E$6=0,"-",(-A1764+'Lineær programmering opg 4'!$M$6)/'Lineær programmering opg 4'!$K$6*-1)</f>
        <v>-</v>
      </c>
      <c r="G1764" s="167" t="str">
        <f>IF('Lineær programmering opg 4'!$D$7=0,"-",((-A1764+'Lineær programmering opg 4'!$M$7)/'Lineær programmering opg 4'!$K$7)*-1)</f>
        <v>-</v>
      </c>
      <c r="H1764" s="167" t="str">
        <f>IF('Lineær programmering opg 4'!$C$8=0,"-",((-A1764+'Lineær programmering opg 4'!$M$8)/'Lineær programmering opg 4'!$K$8)*-1)</f>
        <v>-</v>
      </c>
      <c r="I1764" s="167" t="str">
        <f>IF('Lineær programmering opg 4'!$D$8=0,"-",'Lineær programmering opg 4'!$G$8)</f>
        <v>-</v>
      </c>
      <c r="J1764" s="295">
        <f>A1764*'Lineær programmering opg 4'!$C$11+Datatabel!C1764*'Lineær programmering opg 4'!$D$11</f>
        <v>32452.799999999068</v>
      </c>
      <c r="K1764" s="9">
        <f t="shared" si="137"/>
        <v>0</v>
      </c>
      <c r="L1764" s="9">
        <f t="shared" si="138"/>
        <v>0</v>
      </c>
    </row>
    <row r="1765" spans="1:12" ht="15" x14ac:dyDescent="0.25">
      <c r="A1765" s="167">
        <f t="shared" si="136"/>
        <v>197.71200000000465</v>
      </c>
      <c r="B1765" s="325">
        <f t="shared" si="139"/>
        <v>0.82380000000001941</v>
      </c>
      <c r="C1765" s="167">
        <f t="shared" si="135"/>
        <v>84.5759999999907</v>
      </c>
      <c r="D1765" s="167">
        <f>IF('Lineær programmering opg 4'!$M$4=0,"-",(-A1765+'Lineær programmering opg 4'!$M$4)/'Lineær programmering opg 4'!$K$4*-1)</f>
        <v>84.5759999999907</v>
      </c>
      <c r="E1765" s="167">
        <f>IF('Lineær programmering opg 4'!$M$5=0,"-",(-A1765+'Lineær programmering opg 4'!$M$5)/'Lineær programmering opg 4'!$K$5*-1)</f>
        <v>151.71599999999651</v>
      </c>
      <c r="F1765" s="167" t="str">
        <f>IF('Lineær programmering opg 4'!$E$6=0,"-",(-A1765+'Lineær programmering opg 4'!$M$6)/'Lineær programmering opg 4'!$K$6*-1)</f>
        <v>-</v>
      </c>
      <c r="G1765" s="167" t="str">
        <f>IF('Lineær programmering opg 4'!$D$7=0,"-",((-A1765+'Lineær programmering opg 4'!$M$7)/'Lineær programmering opg 4'!$K$7)*-1)</f>
        <v>-</v>
      </c>
      <c r="H1765" s="167" t="str">
        <f>IF('Lineær programmering opg 4'!$C$8=0,"-",((-A1765+'Lineær programmering opg 4'!$M$8)/'Lineær programmering opg 4'!$K$8)*-1)</f>
        <v>-</v>
      </c>
      <c r="I1765" s="167" t="str">
        <f>IF('Lineær programmering opg 4'!$D$8=0,"-",'Lineær programmering opg 4'!$G$8)</f>
        <v>-</v>
      </c>
      <c r="J1765" s="295">
        <f>A1765*'Lineær programmering opg 4'!$C$11+Datatabel!C1765*'Lineær programmering opg 4'!$D$11</f>
        <v>32457.599999999071</v>
      </c>
      <c r="K1765" s="9">
        <f t="shared" si="137"/>
        <v>0</v>
      </c>
      <c r="L1765" s="9">
        <f t="shared" si="138"/>
        <v>0</v>
      </c>
    </row>
    <row r="1766" spans="1:12" ht="15" x14ac:dyDescent="0.25">
      <c r="A1766" s="167">
        <f t="shared" si="136"/>
        <v>197.68800000000465</v>
      </c>
      <c r="B1766" s="325">
        <f t="shared" si="139"/>
        <v>0.82370000000001942</v>
      </c>
      <c r="C1766" s="167">
        <f t="shared" si="135"/>
        <v>84.623999999990701</v>
      </c>
      <c r="D1766" s="167">
        <f>IF('Lineær programmering opg 4'!$M$4=0,"-",(-A1766+'Lineær programmering opg 4'!$M$4)/'Lineær programmering opg 4'!$K$4*-1)</f>
        <v>84.623999999990701</v>
      </c>
      <c r="E1766" s="167">
        <f>IF('Lineær programmering opg 4'!$M$5=0,"-",(-A1766+'Lineær programmering opg 4'!$M$5)/'Lineær programmering opg 4'!$K$5*-1)</f>
        <v>151.73399999999651</v>
      </c>
      <c r="F1766" s="167" t="str">
        <f>IF('Lineær programmering opg 4'!$E$6=0,"-",(-A1766+'Lineær programmering opg 4'!$M$6)/'Lineær programmering opg 4'!$K$6*-1)</f>
        <v>-</v>
      </c>
      <c r="G1766" s="167" t="str">
        <f>IF('Lineær programmering opg 4'!$D$7=0,"-",((-A1766+'Lineær programmering opg 4'!$M$7)/'Lineær programmering opg 4'!$K$7)*-1)</f>
        <v>-</v>
      </c>
      <c r="H1766" s="167" t="str">
        <f>IF('Lineær programmering opg 4'!$C$8=0,"-",((-A1766+'Lineær programmering opg 4'!$M$8)/'Lineær programmering opg 4'!$K$8)*-1)</f>
        <v>-</v>
      </c>
      <c r="I1766" s="167" t="str">
        <f>IF('Lineær programmering opg 4'!$D$8=0,"-",'Lineær programmering opg 4'!$G$8)</f>
        <v>-</v>
      </c>
      <c r="J1766" s="295">
        <f>A1766*'Lineær programmering opg 4'!$C$11+Datatabel!C1766*'Lineær programmering opg 4'!$D$11</f>
        <v>32462.39999999907</v>
      </c>
      <c r="K1766" s="9">
        <f t="shared" si="137"/>
        <v>0</v>
      </c>
      <c r="L1766" s="9">
        <f t="shared" si="138"/>
        <v>0</v>
      </c>
    </row>
    <row r="1767" spans="1:12" ht="15" x14ac:dyDescent="0.25">
      <c r="A1767" s="167">
        <f t="shared" si="136"/>
        <v>197.66400000000465</v>
      </c>
      <c r="B1767" s="325">
        <f t="shared" si="139"/>
        <v>0.82360000000001943</v>
      </c>
      <c r="C1767" s="167">
        <f t="shared" si="135"/>
        <v>84.671999999990703</v>
      </c>
      <c r="D1767" s="167">
        <f>IF('Lineær programmering opg 4'!$M$4=0,"-",(-A1767+'Lineær programmering opg 4'!$M$4)/'Lineær programmering opg 4'!$K$4*-1)</f>
        <v>84.671999999990703</v>
      </c>
      <c r="E1767" s="167">
        <f>IF('Lineær programmering opg 4'!$M$5=0,"-",(-A1767+'Lineær programmering opg 4'!$M$5)/'Lineær programmering opg 4'!$K$5*-1)</f>
        <v>151.75199999999651</v>
      </c>
      <c r="F1767" s="167" t="str">
        <f>IF('Lineær programmering opg 4'!$E$6=0,"-",(-A1767+'Lineær programmering opg 4'!$M$6)/'Lineær programmering opg 4'!$K$6*-1)</f>
        <v>-</v>
      </c>
      <c r="G1767" s="167" t="str">
        <f>IF('Lineær programmering opg 4'!$D$7=0,"-",((-A1767+'Lineær programmering opg 4'!$M$7)/'Lineær programmering opg 4'!$K$7)*-1)</f>
        <v>-</v>
      </c>
      <c r="H1767" s="167" t="str">
        <f>IF('Lineær programmering opg 4'!$C$8=0,"-",((-A1767+'Lineær programmering opg 4'!$M$8)/'Lineær programmering opg 4'!$K$8)*-1)</f>
        <v>-</v>
      </c>
      <c r="I1767" s="167" t="str">
        <f>IF('Lineær programmering opg 4'!$D$8=0,"-",'Lineær programmering opg 4'!$G$8)</f>
        <v>-</v>
      </c>
      <c r="J1767" s="295">
        <f>A1767*'Lineær programmering opg 4'!$C$11+Datatabel!C1767*'Lineær programmering opg 4'!$D$11</f>
        <v>32467.199999999069</v>
      </c>
      <c r="K1767" s="9">
        <f t="shared" si="137"/>
        <v>0</v>
      </c>
      <c r="L1767" s="9">
        <f t="shared" si="138"/>
        <v>0</v>
      </c>
    </row>
    <row r="1768" spans="1:12" ht="15" x14ac:dyDescent="0.25">
      <c r="A1768" s="167">
        <f t="shared" si="136"/>
        <v>197.64000000000468</v>
      </c>
      <c r="B1768" s="325">
        <f t="shared" si="139"/>
        <v>0.82350000000001944</v>
      </c>
      <c r="C1768" s="167">
        <f t="shared" si="135"/>
        <v>84.719999999990648</v>
      </c>
      <c r="D1768" s="167">
        <f>IF('Lineær programmering opg 4'!$M$4=0,"-",(-A1768+'Lineær programmering opg 4'!$M$4)/'Lineær programmering opg 4'!$K$4*-1)</f>
        <v>84.719999999990648</v>
      </c>
      <c r="E1768" s="167">
        <f>IF('Lineær programmering opg 4'!$M$5=0,"-",(-A1768+'Lineær programmering opg 4'!$M$5)/'Lineær programmering opg 4'!$K$5*-1)</f>
        <v>151.76999999999651</v>
      </c>
      <c r="F1768" s="167" t="str">
        <f>IF('Lineær programmering opg 4'!$E$6=0,"-",(-A1768+'Lineær programmering opg 4'!$M$6)/'Lineær programmering opg 4'!$K$6*-1)</f>
        <v>-</v>
      </c>
      <c r="G1768" s="167" t="str">
        <f>IF('Lineær programmering opg 4'!$D$7=0,"-",((-A1768+'Lineær programmering opg 4'!$M$7)/'Lineær programmering opg 4'!$K$7)*-1)</f>
        <v>-</v>
      </c>
      <c r="H1768" s="167" t="str">
        <f>IF('Lineær programmering opg 4'!$C$8=0,"-",((-A1768+'Lineær programmering opg 4'!$M$8)/'Lineær programmering opg 4'!$K$8)*-1)</f>
        <v>-</v>
      </c>
      <c r="I1768" s="167" t="str">
        <f>IF('Lineær programmering opg 4'!$D$8=0,"-",'Lineær programmering opg 4'!$G$8)</f>
        <v>-</v>
      </c>
      <c r="J1768" s="295">
        <f>A1768*'Lineær programmering opg 4'!$C$11+Datatabel!C1768*'Lineær programmering opg 4'!$D$11</f>
        <v>32471.999999999069</v>
      </c>
      <c r="K1768" s="9">
        <f t="shared" si="137"/>
        <v>0</v>
      </c>
      <c r="L1768" s="9">
        <f t="shared" si="138"/>
        <v>0</v>
      </c>
    </row>
    <row r="1769" spans="1:12" ht="15" x14ac:dyDescent="0.25">
      <c r="A1769" s="167">
        <f t="shared" si="136"/>
        <v>197.61600000000468</v>
      </c>
      <c r="B1769" s="325">
        <f t="shared" si="139"/>
        <v>0.82340000000001945</v>
      </c>
      <c r="C1769" s="167">
        <f t="shared" si="135"/>
        <v>84.76799999999065</v>
      </c>
      <c r="D1769" s="167">
        <f>IF('Lineær programmering opg 4'!$M$4=0,"-",(-A1769+'Lineær programmering opg 4'!$M$4)/'Lineær programmering opg 4'!$K$4*-1)</f>
        <v>84.76799999999065</v>
      </c>
      <c r="E1769" s="167">
        <f>IF('Lineær programmering opg 4'!$M$5=0,"-",(-A1769+'Lineær programmering opg 4'!$M$5)/'Lineær programmering opg 4'!$K$5*-1)</f>
        <v>151.78799999999652</v>
      </c>
      <c r="F1769" s="167" t="str">
        <f>IF('Lineær programmering opg 4'!$E$6=0,"-",(-A1769+'Lineær programmering opg 4'!$M$6)/'Lineær programmering opg 4'!$K$6*-1)</f>
        <v>-</v>
      </c>
      <c r="G1769" s="167" t="str">
        <f>IF('Lineær programmering opg 4'!$D$7=0,"-",((-A1769+'Lineær programmering opg 4'!$M$7)/'Lineær programmering opg 4'!$K$7)*-1)</f>
        <v>-</v>
      </c>
      <c r="H1769" s="167" t="str">
        <f>IF('Lineær programmering opg 4'!$C$8=0,"-",((-A1769+'Lineær programmering opg 4'!$M$8)/'Lineær programmering opg 4'!$K$8)*-1)</f>
        <v>-</v>
      </c>
      <c r="I1769" s="167" t="str">
        <f>IF('Lineær programmering opg 4'!$D$8=0,"-",'Lineær programmering opg 4'!$G$8)</f>
        <v>-</v>
      </c>
      <c r="J1769" s="295">
        <f>A1769*'Lineær programmering opg 4'!$C$11+Datatabel!C1769*'Lineær programmering opg 4'!$D$11</f>
        <v>32476.799999999064</v>
      </c>
      <c r="K1769" s="9">
        <f t="shared" si="137"/>
        <v>0</v>
      </c>
      <c r="L1769" s="9">
        <f t="shared" si="138"/>
        <v>0</v>
      </c>
    </row>
    <row r="1770" spans="1:12" ht="15" x14ac:dyDescent="0.25">
      <c r="A1770" s="167">
        <f t="shared" si="136"/>
        <v>197.59200000000467</v>
      </c>
      <c r="B1770" s="325">
        <f t="shared" si="139"/>
        <v>0.82330000000001946</v>
      </c>
      <c r="C1770" s="167">
        <f t="shared" si="135"/>
        <v>84.815999999990652</v>
      </c>
      <c r="D1770" s="167">
        <f>IF('Lineær programmering opg 4'!$M$4=0,"-",(-A1770+'Lineær programmering opg 4'!$M$4)/'Lineær programmering opg 4'!$K$4*-1)</f>
        <v>84.815999999990652</v>
      </c>
      <c r="E1770" s="167">
        <f>IF('Lineær programmering opg 4'!$M$5=0,"-",(-A1770+'Lineær programmering opg 4'!$M$5)/'Lineær programmering opg 4'!$K$5*-1)</f>
        <v>151.80599999999652</v>
      </c>
      <c r="F1770" s="167" t="str">
        <f>IF('Lineær programmering opg 4'!$E$6=0,"-",(-A1770+'Lineær programmering opg 4'!$M$6)/'Lineær programmering opg 4'!$K$6*-1)</f>
        <v>-</v>
      </c>
      <c r="G1770" s="167" t="str">
        <f>IF('Lineær programmering opg 4'!$D$7=0,"-",((-A1770+'Lineær programmering opg 4'!$M$7)/'Lineær programmering opg 4'!$K$7)*-1)</f>
        <v>-</v>
      </c>
      <c r="H1770" s="167" t="str">
        <f>IF('Lineær programmering opg 4'!$C$8=0,"-",((-A1770+'Lineær programmering opg 4'!$M$8)/'Lineær programmering opg 4'!$K$8)*-1)</f>
        <v>-</v>
      </c>
      <c r="I1770" s="167" t="str">
        <f>IF('Lineær programmering opg 4'!$D$8=0,"-",'Lineær programmering opg 4'!$G$8)</f>
        <v>-</v>
      </c>
      <c r="J1770" s="295">
        <f>A1770*'Lineær programmering opg 4'!$C$11+Datatabel!C1770*'Lineær programmering opg 4'!$D$11</f>
        <v>32481.599999999064</v>
      </c>
      <c r="K1770" s="9">
        <f t="shared" si="137"/>
        <v>0</v>
      </c>
      <c r="L1770" s="9">
        <f t="shared" si="138"/>
        <v>0</v>
      </c>
    </row>
    <row r="1771" spans="1:12" ht="15" x14ac:dyDescent="0.25">
      <c r="A1771" s="167">
        <f t="shared" si="136"/>
        <v>197.56800000000467</v>
      </c>
      <c r="B1771" s="325">
        <f t="shared" si="139"/>
        <v>0.82320000000001947</v>
      </c>
      <c r="C1771" s="167">
        <f t="shared" si="135"/>
        <v>84.863999999990654</v>
      </c>
      <c r="D1771" s="167">
        <f>IF('Lineær programmering opg 4'!$M$4=0,"-",(-A1771+'Lineær programmering opg 4'!$M$4)/'Lineær programmering opg 4'!$K$4*-1)</f>
        <v>84.863999999990654</v>
      </c>
      <c r="E1771" s="167">
        <f>IF('Lineær programmering opg 4'!$M$5=0,"-",(-A1771+'Lineær programmering opg 4'!$M$5)/'Lineær programmering opg 4'!$K$5*-1)</f>
        <v>151.82399999999652</v>
      </c>
      <c r="F1771" s="167" t="str">
        <f>IF('Lineær programmering opg 4'!$E$6=0,"-",(-A1771+'Lineær programmering opg 4'!$M$6)/'Lineær programmering opg 4'!$K$6*-1)</f>
        <v>-</v>
      </c>
      <c r="G1771" s="167" t="str">
        <f>IF('Lineær programmering opg 4'!$D$7=0,"-",((-A1771+'Lineær programmering opg 4'!$M$7)/'Lineær programmering opg 4'!$K$7)*-1)</f>
        <v>-</v>
      </c>
      <c r="H1771" s="167" t="str">
        <f>IF('Lineær programmering opg 4'!$C$8=0,"-",((-A1771+'Lineær programmering opg 4'!$M$8)/'Lineær programmering opg 4'!$K$8)*-1)</f>
        <v>-</v>
      </c>
      <c r="I1771" s="167" t="str">
        <f>IF('Lineær programmering opg 4'!$D$8=0,"-",'Lineær programmering opg 4'!$G$8)</f>
        <v>-</v>
      </c>
      <c r="J1771" s="295">
        <f>A1771*'Lineær programmering opg 4'!$C$11+Datatabel!C1771*'Lineær programmering opg 4'!$D$11</f>
        <v>32486.399999999066</v>
      </c>
      <c r="K1771" s="9">
        <f t="shared" si="137"/>
        <v>0</v>
      </c>
      <c r="L1771" s="9">
        <f t="shared" si="138"/>
        <v>0</v>
      </c>
    </row>
    <row r="1772" spans="1:12" ht="15" x14ac:dyDescent="0.25">
      <c r="A1772" s="167">
        <f t="shared" si="136"/>
        <v>197.54400000000467</v>
      </c>
      <c r="B1772" s="325">
        <f t="shared" si="139"/>
        <v>0.82310000000001948</v>
      </c>
      <c r="C1772" s="167">
        <f t="shared" si="135"/>
        <v>84.911999999990655</v>
      </c>
      <c r="D1772" s="167">
        <f>IF('Lineær programmering opg 4'!$M$4=0,"-",(-A1772+'Lineær programmering opg 4'!$M$4)/'Lineær programmering opg 4'!$K$4*-1)</f>
        <v>84.911999999990655</v>
      </c>
      <c r="E1772" s="167">
        <f>IF('Lineær programmering opg 4'!$M$5=0,"-",(-A1772+'Lineær programmering opg 4'!$M$5)/'Lineær programmering opg 4'!$K$5*-1)</f>
        <v>151.84199999999652</v>
      </c>
      <c r="F1772" s="167" t="str">
        <f>IF('Lineær programmering opg 4'!$E$6=0,"-",(-A1772+'Lineær programmering opg 4'!$M$6)/'Lineær programmering opg 4'!$K$6*-1)</f>
        <v>-</v>
      </c>
      <c r="G1772" s="167" t="str">
        <f>IF('Lineær programmering opg 4'!$D$7=0,"-",((-A1772+'Lineær programmering opg 4'!$M$7)/'Lineær programmering opg 4'!$K$7)*-1)</f>
        <v>-</v>
      </c>
      <c r="H1772" s="167" t="str">
        <f>IF('Lineær programmering opg 4'!$C$8=0,"-",((-A1772+'Lineær programmering opg 4'!$M$8)/'Lineær programmering opg 4'!$K$8)*-1)</f>
        <v>-</v>
      </c>
      <c r="I1772" s="167" t="str">
        <f>IF('Lineær programmering opg 4'!$D$8=0,"-",'Lineær programmering opg 4'!$G$8)</f>
        <v>-</v>
      </c>
      <c r="J1772" s="295">
        <f>A1772*'Lineær programmering opg 4'!$C$11+Datatabel!C1772*'Lineær programmering opg 4'!$D$11</f>
        <v>32491.199999999066</v>
      </c>
      <c r="K1772" s="9">
        <f t="shared" si="137"/>
        <v>0</v>
      </c>
      <c r="L1772" s="9">
        <f t="shared" si="138"/>
        <v>0</v>
      </c>
    </row>
    <row r="1773" spans="1:12" ht="15" x14ac:dyDescent="0.25">
      <c r="A1773" s="167">
        <f t="shared" si="136"/>
        <v>197.52000000000467</v>
      </c>
      <c r="B1773" s="325">
        <f t="shared" si="139"/>
        <v>0.82300000000001949</v>
      </c>
      <c r="C1773" s="167">
        <f t="shared" si="135"/>
        <v>84.959999999990657</v>
      </c>
      <c r="D1773" s="167">
        <f>IF('Lineær programmering opg 4'!$M$4=0,"-",(-A1773+'Lineær programmering opg 4'!$M$4)/'Lineær programmering opg 4'!$K$4*-1)</f>
        <v>84.959999999990657</v>
      </c>
      <c r="E1773" s="167">
        <f>IF('Lineær programmering opg 4'!$M$5=0,"-",(-A1773+'Lineær programmering opg 4'!$M$5)/'Lineær programmering opg 4'!$K$5*-1)</f>
        <v>151.85999999999652</v>
      </c>
      <c r="F1773" s="167" t="str">
        <f>IF('Lineær programmering opg 4'!$E$6=0,"-",(-A1773+'Lineær programmering opg 4'!$M$6)/'Lineær programmering opg 4'!$K$6*-1)</f>
        <v>-</v>
      </c>
      <c r="G1773" s="167" t="str">
        <f>IF('Lineær programmering opg 4'!$D$7=0,"-",((-A1773+'Lineær programmering opg 4'!$M$7)/'Lineær programmering opg 4'!$K$7)*-1)</f>
        <v>-</v>
      </c>
      <c r="H1773" s="167" t="str">
        <f>IF('Lineær programmering opg 4'!$C$8=0,"-",((-A1773+'Lineær programmering opg 4'!$M$8)/'Lineær programmering opg 4'!$K$8)*-1)</f>
        <v>-</v>
      </c>
      <c r="I1773" s="167" t="str">
        <f>IF('Lineær programmering opg 4'!$D$8=0,"-",'Lineær programmering opg 4'!$G$8)</f>
        <v>-</v>
      </c>
      <c r="J1773" s="295">
        <f>A1773*'Lineær programmering opg 4'!$C$11+Datatabel!C1773*'Lineær programmering opg 4'!$D$11</f>
        <v>32495.999999999065</v>
      </c>
      <c r="K1773" s="9">
        <f t="shared" si="137"/>
        <v>0</v>
      </c>
      <c r="L1773" s="9">
        <f t="shared" si="138"/>
        <v>0</v>
      </c>
    </row>
    <row r="1774" spans="1:12" ht="15" x14ac:dyDescent="0.25">
      <c r="A1774" s="167">
        <f t="shared" si="136"/>
        <v>197.49600000000467</v>
      </c>
      <c r="B1774" s="325">
        <f t="shared" si="139"/>
        <v>0.8229000000000195</v>
      </c>
      <c r="C1774" s="167">
        <f t="shared" si="135"/>
        <v>85.007999999990659</v>
      </c>
      <c r="D1774" s="167">
        <f>IF('Lineær programmering opg 4'!$M$4=0,"-",(-A1774+'Lineær programmering opg 4'!$M$4)/'Lineær programmering opg 4'!$K$4*-1)</f>
        <v>85.007999999990659</v>
      </c>
      <c r="E1774" s="167">
        <f>IF('Lineær programmering opg 4'!$M$5=0,"-",(-A1774+'Lineær programmering opg 4'!$M$5)/'Lineær programmering opg 4'!$K$5*-1)</f>
        <v>151.87799999999652</v>
      </c>
      <c r="F1774" s="167" t="str">
        <f>IF('Lineær programmering opg 4'!$E$6=0,"-",(-A1774+'Lineær programmering opg 4'!$M$6)/'Lineær programmering opg 4'!$K$6*-1)</f>
        <v>-</v>
      </c>
      <c r="G1774" s="167" t="str">
        <f>IF('Lineær programmering opg 4'!$D$7=0,"-",((-A1774+'Lineær programmering opg 4'!$M$7)/'Lineær programmering opg 4'!$K$7)*-1)</f>
        <v>-</v>
      </c>
      <c r="H1774" s="167" t="str">
        <f>IF('Lineær programmering opg 4'!$C$8=0,"-",((-A1774+'Lineær programmering opg 4'!$M$8)/'Lineær programmering opg 4'!$K$8)*-1)</f>
        <v>-</v>
      </c>
      <c r="I1774" s="167" t="str">
        <f>IF('Lineær programmering opg 4'!$D$8=0,"-",'Lineær programmering opg 4'!$G$8)</f>
        <v>-</v>
      </c>
      <c r="J1774" s="295">
        <f>A1774*'Lineær programmering opg 4'!$C$11+Datatabel!C1774*'Lineær programmering opg 4'!$D$11</f>
        <v>32500.799999999064</v>
      </c>
      <c r="K1774" s="9">
        <f t="shared" si="137"/>
        <v>0</v>
      </c>
      <c r="L1774" s="9">
        <f t="shared" si="138"/>
        <v>0</v>
      </c>
    </row>
    <row r="1775" spans="1:12" ht="15" x14ac:dyDescent="0.25">
      <c r="A1775" s="167">
        <f t="shared" si="136"/>
        <v>197.4720000000047</v>
      </c>
      <c r="B1775" s="325">
        <f t="shared" si="139"/>
        <v>0.82280000000001952</v>
      </c>
      <c r="C1775" s="167">
        <f t="shared" si="135"/>
        <v>85.055999999990604</v>
      </c>
      <c r="D1775" s="167">
        <f>IF('Lineær programmering opg 4'!$M$4=0,"-",(-A1775+'Lineær programmering opg 4'!$M$4)/'Lineær programmering opg 4'!$K$4*-1)</f>
        <v>85.055999999990604</v>
      </c>
      <c r="E1775" s="167">
        <f>IF('Lineær programmering opg 4'!$M$5=0,"-",(-A1775+'Lineær programmering opg 4'!$M$5)/'Lineær programmering opg 4'!$K$5*-1)</f>
        <v>151.89599999999649</v>
      </c>
      <c r="F1775" s="167" t="str">
        <f>IF('Lineær programmering opg 4'!$E$6=0,"-",(-A1775+'Lineær programmering opg 4'!$M$6)/'Lineær programmering opg 4'!$K$6*-1)</f>
        <v>-</v>
      </c>
      <c r="G1775" s="167" t="str">
        <f>IF('Lineær programmering opg 4'!$D$7=0,"-",((-A1775+'Lineær programmering opg 4'!$M$7)/'Lineær programmering opg 4'!$K$7)*-1)</f>
        <v>-</v>
      </c>
      <c r="H1775" s="167" t="str">
        <f>IF('Lineær programmering opg 4'!$C$8=0,"-",((-A1775+'Lineær programmering opg 4'!$M$8)/'Lineær programmering opg 4'!$K$8)*-1)</f>
        <v>-</v>
      </c>
      <c r="I1775" s="167" t="str">
        <f>IF('Lineær programmering opg 4'!$D$8=0,"-",'Lineær programmering opg 4'!$G$8)</f>
        <v>-</v>
      </c>
      <c r="J1775" s="295">
        <f>A1775*'Lineær programmering opg 4'!$C$11+Datatabel!C1775*'Lineær programmering opg 4'!$D$11</f>
        <v>32505.59999999906</v>
      </c>
      <c r="K1775" s="9">
        <f t="shared" si="137"/>
        <v>0</v>
      </c>
      <c r="L1775" s="9">
        <f t="shared" si="138"/>
        <v>0</v>
      </c>
    </row>
    <row r="1776" spans="1:12" ht="15" x14ac:dyDescent="0.25">
      <c r="A1776" s="167">
        <f t="shared" si="136"/>
        <v>197.4480000000047</v>
      </c>
      <c r="B1776" s="325">
        <f t="shared" si="139"/>
        <v>0.82270000000001953</v>
      </c>
      <c r="C1776" s="167">
        <f t="shared" si="135"/>
        <v>85.103999999990606</v>
      </c>
      <c r="D1776" s="167">
        <f>IF('Lineær programmering opg 4'!$M$4=0,"-",(-A1776+'Lineær programmering opg 4'!$M$4)/'Lineær programmering opg 4'!$K$4*-1)</f>
        <v>85.103999999990606</v>
      </c>
      <c r="E1776" s="167">
        <f>IF('Lineær programmering opg 4'!$M$5=0,"-",(-A1776+'Lineær programmering opg 4'!$M$5)/'Lineær programmering opg 4'!$K$5*-1)</f>
        <v>151.91399999999649</v>
      </c>
      <c r="F1776" s="167" t="str">
        <f>IF('Lineær programmering opg 4'!$E$6=0,"-",(-A1776+'Lineær programmering opg 4'!$M$6)/'Lineær programmering opg 4'!$K$6*-1)</f>
        <v>-</v>
      </c>
      <c r="G1776" s="167" t="str">
        <f>IF('Lineær programmering opg 4'!$D$7=0,"-",((-A1776+'Lineær programmering opg 4'!$M$7)/'Lineær programmering opg 4'!$K$7)*-1)</f>
        <v>-</v>
      </c>
      <c r="H1776" s="167" t="str">
        <f>IF('Lineær programmering opg 4'!$C$8=0,"-",((-A1776+'Lineær programmering opg 4'!$M$8)/'Lineær programmering opg 4'!$K$8)*-1)</f>
        <v>-</v>
      </c>
      <c r="I1776" s="167" t="str">
        <f>IF('Lineær programmering opg 4'!$D$8=0,"-",'Lineær programmering opg 4'!$G$8)</f>
        <v>-</v>
      </c>
      <c r="J1776" s="295">
        <f>A1776*'Lineær programmering opg 4'!$C$11+Datatabel!C1776*'Lineær programmering opg 4'!$D$11</f>
        <v>32510.399999999059</v>
      </c>
      <c r="K1776" s="9">
        <f t="shared" si="137"/>
        <v>0</v>
      </c>
      <c r="L1776" s="9">
        <f t="shared" si="138"/>
        <v>0</v>
      </c>
    </row>
    <row r="1777" spans="1:12" ht="15" x14ac:dyDescent="0.25">
      <c r="A1777" s="167">
        <f t="shared" si="136"/>
        <v>197.4240000000047</v>
      </c>
      <c r="B1777" s="325">
        <f t="shared" si="139"/>
        <v>0.82260000000001954</v>
      </c>
      <c r="C1777" s="167">
        <f t="shared" si="135"/>
        <v>85.151999999990608</v>
      </c>
      <c r="D1777" s="167">
        <f>IF('Lineær programmering opg 4'!$M$4=0,"-",(-A1777+'Lineær programmering opg 4'!$M$4)/'Lineær programmering opg 4'!$K$4*-1)</f>
        <v>85.151999999990608</v>
      </c>
      <c r="E1777" s="167">
        <f>IF('Lineær programmering opg 4'!$M$5=0,"-",(-A1777+'Lineær programmering opg 4'!$M$5)/'Lineær programmering opg 4'!$K$5*-1)</f>
        <v>151.93199999999649</v>
      </c>
      <c r="F1777" s="167" t="str">
        <f>IF('Lineær programmering opg 4'!$E$6=0,"-",(-A1777+'Lineær programmering opg 4'!$M$6)/'Lineær programmering opg 4'!$K$6*-1)</f>
        <v>-</v>
      </c>
      <c r="G1777" s="167" t="str">
        <f>IF('Lineær programmering opg 4'!$D$7=0,"-",((-A1777+'Lineær programmering opg 4'!$M$7)/'Lineær programmering opg 4'!$K$7)*-1)</f>
        <v>-</v>
      </c>
      <c r="H1777" s="167" t="str">
        <f>IF('Lineær programmering opg 4'!$C$8=0,"-",((-A1777+'Lineær programmering opg 4'!$M$8)/'Lineær programmering opg 4'!$K$8)*-1)</f>
        <v>-</v>
      </c>
      <c r="I1777" s="167" t="str">
        <f>IF('Lineær programmering opg 4'!$D$8=0,"-",'Lineær programmering opg 4'!$G$8)</f>
        <v>-</v>
      </c>
      <c r="J1777" s="295">
        <f>A1777*'Lineær programmering opg 4'!$C$11+Datatabel!C1777*'Lineær programmering opg 4'!$D$11</f>
        <v>32515.199999999062</v>
      </c>
      <c r="K1777" s="9">
        <f t="shared" si="137"/>
        <v>0</v>
      </c>
      <c r="L1777" s="9">
        <f t="shared" si="138"/>
        <v>0</v>
      </c>
    </row>
    <row r="1778" spans="1:12" ht="15" x14ac:dyDescent="0.25">
      <c r="A1778" s="167">
        <f t="shared" si="136"/>
        <v>197.4000000000047</v>
      </c>
      <c r="B1778" s="325">
        <f t="shared" si="139"/>
        <v>0.82250000000001955</v>
      </c>
      <c r="C1778" s="167">
        <f t="shared" si="135"/>
        <v>85.199999999990609</v>
      </c>
      <c r="D1778" s="167">
        <f>IF('Lineær programmering opg 4'!$M$4=0,"-",(-A1778+'Lineær programmering opg 4'!$M$4)/'Lineær programmering opg 4'!$K$4*-1)</f>
        <v>85.199999999990609</v>
      </c>
      <c r="E1778" s="167">
        <f>IF('Lineær programmering opg 4'!$M$5=0,"-",(-A1778+'Lineær programmering opg 4'!$M$5)/'Lineær programmering opg 4'!$K$5*-1)</f>
        <v>151.94999999999649</v>
      </c>
      <c r="F1778" s="167" t="str">
        <f>IF('Lineær programmering opg 4'!$E$6=0,"-",(-A1778+'Lineær programmering opg 4'!$M$6)/'Lineær programmering opg 4'!$K$6*-1)</f>
        <v>-</v>
      </c>
      <c r="G1778" s="167" t="str">
        <f>IF('Lineær programmering opg 4'!$D$7=0,"-",((-A1778+'Lineær programmering opg 4'!$M$7)/'Lineær programmering opg 4'!$K$7)*-1)</f>
        <v>-</v>
      </c>
      <c r="H1778" s="167" t="str">
        <f>IF('Lineær programmering opg 4'!$C$8=0,"-",((-A1778+'Lineær programmering opg 4'!$M$8)/'Lineær programmering opg 4'!$K$8)*-1)</f>
        <v>-</v>
      </c>
      <c r="I1778" s="167" t="str">
        <f>IF('Lineær programmering opg 4'!$D$8=0,"-",'Lineær programmering opg 4'!$G$8)</f>
        <v>-</v>
      </c>
      <c r="J1778" s="295">
        <f>A1778*'Lineær programmering opg 4'!$C$11+Datatabel!C1778*'Lineær programmering opg 4'!$D$11</f>
        <v>32519.999999999061</v>
      </c>
      <c r="K1778" s="9">
        <f t="shared" si="137"/>
        <v>0</v>
      </c>
      <c r="L1778" s="9">
        <f t="shared" si="138"/>
        <v>0</v>
      </c>
    </row>
    <row r="1779" spans="1:12" ht="15" x14ac:dyDescent="0.25">
      <c r="A1779" s="167">
        <f t="shared" si="136"/>
        <v>197.37600000000469</v>
      </c>
      <c r="B1779" s="325">
        <f t="shared" si="139"/>
        <v>0.82240000000001956</v>
      </c>
      <c r="C1779" s="167">
        <f t="shared" si="135"/>
        <v>85.247999999990611</v>
      </c>
      <c r="D1779" s="167">
        <f>IF('Lineær programmering opg 4'!$M$4=0,"-",(-A1779+'Lineær programmering opg 4'!$M$4)/'Lineær programmering opg 4'!$K$4*-1)</f>
        <v>85.247999999990611</v>
      </c>
      <c r="E1779" s="167">
        <f>IF('Lineær programmering opg 4'!$M$5=0,"-",(-A1779+'Lineær programmering opg 4'!$M$5)/'Lineær programmering opg 4'!$K$5*-1)</f>
        <v>151.96799999999649</v>
      </c>
      <c r="F1779" s="167" t="str">
        <f>IF('Lineær programmering opg 4'!$E$6=0,"-",(-A1779+'Lineær programmering opg 4'!$M$6)/'Lineær programmering opg 4'!$K$6*-1)</f>
        <v>-</v>
      </c>
      <c r="G1779" s="167" t="str">
        <f>IF('Lineær programmering opg 4'!$D$7=0,"-",((-A1779+'Lineær programmering opg 4'!$M$7)/'Lineær programmering opg 4'!$K$7)*-1)</f>
        <v>-</v>
      </c>
      <c r="H1779" s="167" t="str">
        <f>IF('Lineær programmering opg 4'!$C$8=0,"-",((-A1779+'Lineær programmering opg 4'!$M$8)/'Lineær programmering opg 4'!$K$8)*-1)</f>
        <v>-</v>
      </c>
      <c r="I1779" s="167" t="str">
        <f>IF('Lineær programmering opg 4'!$D$8=0,"-",'Lineær programmering opg 4'!$G$8)</f>
        <v>-</v>
      </c>
      <c r="J1779" s="295">
        <f>A1779*'Lineær programmering opg 4'!$C$11+Datatabel!C1779*'Lineær programmering opg 4'!$D$11</f>
        <v>32524.799999999057</v>
      </c>
      <c r="K1779" s="9">
        <f t="shared" si="137"/>
        <v>0</v>
      </c>
      <c r="L1779" s="9">
        <f t="shared" si="138"/>
        <v>0</v>
      </c>
    </row>
    <row r="1780" spans="1:12" ht="15" x14ac:dyDescent="0.25">
      <c r="A1780" s="167">
        <f t="shared" si="136"/>
        <v>197.35200000000469</v>
      </c>
      <c r="B1780" s="325">
        <f t="shared" si="139"/>
        <v>0.82230000000001957</v>
      </c>
      <c r="C1780" s="167">
        <f t="shared" si="135"/>
        <v>85.295999999990613</v>
      </c>
      <c r="D1780" s="167">
        <f>IF('Lineær programmering opg 4'!$M$4=0,"-",(-A1780+'Lineær programmering opg 4'!$M$4)/'Lineær programmering opg 4'!$K$4*-1)</f>
        <v>85.295999999990613</v>
      </c>
      <c r="E1780" s="167">
        <f>IF('Lineær programmering opg 4'!$M$5=0,"-",(-A1780+'Lineær programmering opg 4'!$M$5)/'Lineær programmering opg 4'!$K$5*-1)</f>
        <v>151.98599999999649</v>
      </c>
      <c r="F1780" s="167" t="str">
        <f>IF('Lineær programmering opg 4'!$E$6=0,"-",(-A1780+'Lineær programmering opg 4'!$M$6)/'Lineær programmering opg 4'!$K$6*-1)</f>
        <v>-</v>
      </c>
      <c r="G1780" s="167" t="str">
        <f>IF('Lineær programmering opg 4'!$D$7=0,"-",((-A1780+'Lineær programmering opg 4'!$M$7)/'Lineær programmering opg 4'!$K$7)*-1)</f>
        <v>-</v>
      </c>
      <c r="H1780" s="167" t="str">
        <f>IF('Lineær programmering opg 4'!$C$8=0,"-",((-A1780+'Lineær programmering opg 4'!$M$8)/'Lineær programmering opg 4'!$K$8)*-1)</f>
        <v>-</v>
      </c>
      <c r="I1780" s="167" t="str">
        <f>IF('Lineær programmering opg 4'!$D$8=0,"-",'Lineær programmering opg 4'!$G$8)</f>
        <v>-</v>
      </c>
      <c r="J1780" s="295">
        <f>A1780*'Lineær programmering opg 4'!$C$11+Datatabel!C1780*'Lineær programmering opg 4'!$D$11</f>
        <v>32529.59999999906</v>
      </c>
      <c r="K1780" s="9">
        <f t="shared" si="137"/>
        <v>0</v>
      </c>
      <c r="L1780" s="9">
        <f t="shared" si="138"/>
        <v>0</v>
      </c>
    </row>
    <row r="1781" spans="1:12" ht="15" x14ac:dyDescent="0.25">
      <c r="A1781" s="167">
        <f t="shared" si="136"/>
        <v>197.32800000000469</v>
      </c>
      <c r="B1781" s="325">
        <f t="shared" si="139"/>
        <v>0.82220000000001958</v>
      </c>
      <c r="C1781" s="167">
        <f t="shared" si="135"/>
        <v>85.343999999990615</v>
      </c>
      <c r="D1781" s="167">
        <f>IF('Lineær programmering opg 4'!$M$4=0,"-",(-A1781+'Lineær programmering opg 4'!$M$4)/'Lineær programmering opg 4'!$K$4*-1)</f>
        <v>85.343999999990615</v>
      </c>
      <c r="E1781" s="167">
        <f>IF('Lineær programmering opg 4'!$M$5=0,"-",(-A1781+'Lineær programmering opg 4'!$M$5)/'Lineær programmering opg 4'!$K$5*-1)</f>
        <v>152.00399999999649</v>
      </c>
      <c r="F1781" s="167" t="str">
        <f>IF('Lineær programmering opg 4'!$E$6=0,"-",(-A1781+'Lineær programmering opg 4'!$M$6)/'Lineær programmering opg 4'!$K$6*-1)</f>
        <v>-</v>
      </c>
      <c r="G1781" s="167" t="str">
        <f>IF('Lineær programmering opg 4'!$D$7=0,"-",((-A1781+'Lineær programmering opg 4'!$M$7)/'Lineær programmering opg 4'!$K$7)*-1)</f>
        <v>-</v>
      </c>
      <c r="H1781" s="167" t="str">
        <f>IF('Lineær programmering opg 4'!$C$8=0,"-",((-A1781+'Lineær programmering opg 4'!$M$8)/'Lineær programmering opg 4'!$K$8)*-1)</f>
        <v>-</v>
      </c>
      <c r="I1781" s="167" t="str">
        <f>IF('Lineær programmering opg 4'!$D$8=0,"-",'Lineær programmering opg 4'!$G$8)</f>
        <v>-</v>
      </c>
      <c r="J1781" s="295">
        <f>A1781*'Lineær programmering opg 4'!$C$11+Datatabel!C1781*'Lineær programmering opg 4'!$D$11</f>
        <v>32534.399999999063</v>
      </c>
      <c r="K1781" s="9">
        <f t="shared" si="137"/>
        <v>0</v>
      </c>
      <c r="L1781" s="9">
        <f t="shared" si="138"/>
        <v>0</v>
      </c>
    </row>
    <row r="1782" spans="1:12" ht="15" x14ac:dyDescent="0.25">
      <c r="A1782" s="167">
        <f t="shared" si="136"/>
        <v>197.30400000000469</v>
      </c>
      <c r="B1782" s="325">
        <f t="shared" si="139"/>
        <v>0.82210000000001959</v>
      </c>
      <c r="C1782" s="167">
        <f t="shared" si="135"/>
        <v>85.391999999990617</v>
      </c>
      <c r="D1782" s="167">
        <f>IF('Lineær programmering opg 4'!$M$4=0,"-",(-A1782+'Lineær programmering opg 4'!$M$4)/'Lineær programmering opg 4'!$K$4*-1)</f>
        <v>85.391999999990617</v>
      </c>
      <c r="E1782" s="167">
        <f>IF('Lineær programmering opg 4'!$M$5=0,"-",(-A1782+'Lineær programmering opg 4'!$M$5)/'Lineær programmering opg 4'!$K$5*-1)</f>
        <v>152.0219999999965</v>
      </c>
      <c r="F1782" s="167" t="str">
        <f>IF('Lineær programmering opg 4'!$E$6=0,"-",(-A1782+'Lineær programmering opg 4'!$M$6)/'Lineær programmering opg 4'!$K$6*-1)</f>
        <v>-</v>
      </c>
      <c r="G1782" s="167" t="str">
        <f>IF('Lineær programmering opg 4'!$D$7=0,"-",((-A1782+'Lineær programmering opg 4'!$M$7)/'Lineær programmering opg 4'!$K$7)*-1)</f>
        <v>-</v>
      </c>
      <c r="H1782" s="167" t="str">
        <f>IF('Lineær programmering opg 4'!$C$8=0,"-",((-A1782+'Lineær programmering opg 4'!$M$8)/'Lineær programmering opg 4'!$K$8)*-1)</f>
        <v>-</v>
      </c>
      <c r="I1782" s="167" t="str">
        <f>IF('Lineær programmering opg 4'!$D$8=0,"-",'Lineær programmering opg 4'!$G$8)</f>
        <v>-</v>
      </c>
      <c r="J1782" s="295">
        <f>A1782*'Lineær programmering opg 4'!$C$11+Datatabel!C1782*'Lineær programmering opg 4'!$D$11</f>
        <v>32539.199999999066</v>
      </c>
      <c r="K1782" s="9">
        <f t="shared" si="137"/>
        <v>0</v>
      </c>
      <c r="L1782" s="9">
        <f t="shared" si="138"/>
        <v>0</v>
      </c>
    </row>
    <row r="1783" spans="1:12" ht="15" x14ac:dyDescent="0.25">
      <c r="A1783" s="167">
        <f t="shared" si="136"/>
        <v>197.28000000000469</v>
      </c>
      <c r="B1783" s="325">
        <f t="shared" si="139"/>
        <v>0.8220000000000196</v>
      </c>
      <c r="C1783" s="167">
        <f t="shared" si="135"/>
        <v>85.439999999990619</v>
      </c>
      <c r="D1783" s="167">
        <f>IF('Lineær programmering opg 4'!$M$4=0,"-",(-A1783+'Lineær programmering opg 4'!$M$4)/'Lineær programmering opg 4'!$K$4*-1)</f>
        <v>85.439999999990619</v>
      </c>
      <c r="E1783" s="167">
        <f>IF('Lineær programmering opg 4'!$M$5=0,"-",(-A1783+'Lineær programmering opg 4'!$M$5)/'Lineær programmering opg 4'!$K$5*-1)</f>
        <v>152.0399999999965</v>
      </c>
      <c r="F1783" s="167" t="str">
        <f>IF('Lineær programmering opg 4'!$E$6=0,"-",(-A1783+'Lineær programmering opg 4'!$M$6)/'Lineær programmering opg 4'!$K$6*-1)</f>
        <v>-</v>
      </c>
      <c r="G1783" s="167" t="str">
        <f>IF('Lineær programmering opg 4'!$D$7=0,"-",((-A1783+'Lineær programmering opg 4'!$M$7)/'Lineær programmering opg 4'!$K$7)*-1)</f>
        <v>-</v>
      </c>
      <c r="H1783" s="167" t="str">
        <f>IF('Lineær programmering opg 4'!$C$8=0,"-",((-A1783+'Lineær programmering opg 4'!$M$8)/'Lineær programmering opg 4'!$K$8)*-1)</f>
        <v>-</v>
      </c>
      <c r="I1783" s="167" t="str">
        <f>IF('Lineær programmering opg 4'!$D$8=0,"-",'Lineær programmering opg 4'!$G$8)</f>
        <v>-</v>
      </c>
      <c r="J1783" s="295">
        <f>A1783*'Lineær programmering opg 4'!$C$11+Datatabel!C1783*'Lineær programmering opg 4'!$D$11</f>
        <v>32543.999999999061</v>
      </c>
      <c r="K1783" s="9">
        <f t="shared" si="137"/>
        <v>0</v>
      </c>
      <c r="L1783" s="9">
        <f t="shared" si="138"/>
        <v>0</v>
      </c>
    </row>
    <row r="1784" spans="1:12" ht="15" x14ac:dyDescent="0.25">
      <c r="A1784" s="167">
        <f t="shared" si="136"/>
        <v>197.25600000000472</v>
      </c>
      <c r="B1784" s="325">
        <f t="shared" si="139"/>
        <v>0.82190000000001961</v>
      </c>
      <c r="C1784" s="167">
        <f t="shared" si="135"/>
        <v>85.487999999990564</v>
      </c>
      <c r="D1784" s="167">
        <f>IF('Lineær programmering opg 4'!$M$4=0,"-",(-A1784+'Lineær programmering opg 4'!$M$4)/'Lineær programmering opg 4'!$K$4*-1)</f>
        <v>85.487999999990564</v>
      </c>
      <c r="E1784" s="167">
        <f>IF('Lineær programmering opg 4'!$M$5=0,"-",(-A1784+'Lineær programmering opg 4'!$M$5)/'Lineær programmering opg 4'!$K$5*-1)</f>
        <v>152.05799999999647</v>
      </c>
      <c r="F1784" s="167" t="str">
        <f>IF('Lineær programmering opg 4'!$E$6=0,"-",(-A1784+'Lineær programmering opg 4'!$M$6)/'Lineær programmering opg 4'!$K$6*-1)</f>
        <v>-</v>
      </c>
      <c r="G1784" s="167" t="str">
        <f>IF('Lineær programmering opg 4'!$D$7=0,"-",((-A1784+'Lineær programmering opg 4'!$M$7)/'Lineær programmering opg 4'!$K$7)*-1)</f>
        <v>-</v>
      </c>
      <c r="H1784" s="167" t="str">
        <f>IF('Lineær programmering opg 4'!$C$8=0,"-",((-A1784+'Lineær programmering opg 4'!$M$8)/'Lineær programmering opg 4'!$K$8)*-1)</f>
        <v>-</v>
      </c>
      <c r="I1784" s="167" t="str">
        <f>IF('Lineær programmering opg 4'!$D$8=0,"-",'Lineær programmering opg 4'!$G$8)</f>
        <v>-</v>
      </c>
      <c r="J1784" s="295">
        <f>A1784*'Lineær programmering opg 4'!$C$11+Datatabel!C1784*'Lineær programmering opg 4'!$D$11</f>
        <v>32548.799999999057</v>
      </c>
      <c r="K1784" s="9">
        <f t="shared" si="137"/>
        <v>0</v>
      </c>
      <c r="L1784" s="9">
        <f t="shared" si="138"/>
        <v>0</v>
      </c>
    </row>
    <row r="1785" spans="1:12" ht="15" x14ac:dyDescent="0.25">
      <c r="A1785" s="167">
        <f t="shared" si="136"/>
        <v>197.23200000000472</v>
      </c>
      <c r="B1785" s="325">
        <f t="shared" si="139"/>
        <v>0.82180000000001963</v>
      </c>
      <c r="C1785" s="167">
        <f t="shared" si="135"/>
        <v>85.535999999990565</v>
      </c>
      <c r="D1785" s="167">
        <f>IF('Lineær programmering opg 4'!$M$4=0,"-",(-A1785+'Lineær programmering opg 4'!$M$4)/'Lineær programmering opg 4'!$K$4*-1)</f>
        <v>85.535999999990565</v>
      </c>
      <c r="E1785" s="167">
        <f>IF('Lineær programmering opg 4'!$M$5=0,"-",(-A1785+'Lineær programmering opg 4'!$M$5)/'Lineær programmering opg 4'!$K$5*-1)</f>
        <v>152.07599999999647</v>
      </c>
      <c r="F1785" s="167" t="str">
        <f>IF('Lineær programmering opg 4'!$E$6=0,"-",(-A1785+'Lineær programmering opg 4'!$M$6)/'Lineær programmering opg 4'!$K$6*-1)</f>
        <v>-</v>
      </c>
      <c r="G1785" s="167" t="str">
        <f>IF('Lineær programmering opg 4'!$D$7=0,"-",((-A1785+'Lineær programmering opg 4'!$M$7)/'Lineær programmering opg 4'!$K$7)*-1)</f>
        <v>-</v>
      </c>
      <c r="H1785" s="167" t="str">
        <f>IF('Lineær programmering opg 4'!$C$8=0,"-",((-A1785+'Lineær programmering opg 4'!$M$8)/'Lineær programmering opg 4'!$K$8)*-1)</f>
        <v>-</v>
      </c>
      <c r="I1785" s="167" t="str">
        <f>IF('Lineær programmering opg 4'!$D$8=0,"-",'Lineær programmering opg 4'!$G$8)</f>
        <v>-</v>
      </c>
      <c r="J1785" s="295">
        <f>A1785*'Lineær programmering opg 4'!$C$11+Datatabel!C1785*'Lineær programmering opg 4'!$D$11</f>
        <v>32553.599999999053</v>
      </c>
      <c r="K1785" s="9">
        <f t="shared" si="137"/>
        <v>0</v>
      </c>
      <c r="L1785" s="9">
        <f t="shared" si="138"/>
        <v>0</v>
      </c>
    </row>
    <row r="1786" spans="1:12" ht="15" x14ac:dyDescent="0.25">
      <c r="A1786" s="167">
        <f t="shared" si="136"/>
        <v>197.20800000000472</v>
      </c>
      <c r="B1786" s="325">
        <f t="shared" si="139"/>
        <v>0.82170000000001964</v>
      </c>
      <c r="C1786" s="167">
        <f t="shared" si="135"/>
        <v>85.583999999990567</v>
      </c>
      <c r="D1786" s="167">
        <f>IF('Lineær programmering opg 4'!$M$4=0,"-",(-A1786+'Lineær programmering opg 4'!$M$4)/'Lineær programmering opg 4'!$K$4*-1)</f>
        <v>85.583999999990567</v>
      </c>
      <c r="E1786" s="167">
        <f>IF('Lineær programmering opg 4'!$M$5=0,"-",(-A1786+'Lineær programmering opg 4'!$M$5)/'Lineær programmering opg 4'!$K$5*-1)</f>
        <v>152.09399999999647</v>
      </c>
      <c r="F1786" s="167" t="str">
        <f>IF('Lineær programmering opg 4'!$E$6=0,"-",(-A1786+'Lineær programmering opg 4'!$M$6)/'Lineær programmering opg 4'!$K$6*-1)</f>
        <v>-</v>
      </c>
      <c r="G1786" s="167" t="str">
        <f>IF('Lineær programmering opg 4'!$D$7=0,"-",((-A1786+'Lineær programmering opg 4'!$M$7)/'Lineær programmering opg 4'!$K$7)*-1)</f>
        <v>-</v>
      </c>
      <c r="H1786" s="167" t="str">
        <f>IF('Lineær programmering opg 4'!$C$8=0,"-",((-A1786+'Lineær programmering opg 4'!$M$8)/'Lineær programmering opg 4'!$K$8)*-1)</f>
        <v>-</v>
      </c>
      <c r="I1786" s="167" t="str">
        <f>IF('Lineær programmering opg 4'!$D$8=0,"-",'Lineær programmering opg 4'!$G$8)</f>
        <v>-</v>
      </c>
      <c r="J1786" s="295">
        <f>A1786*'Lineær programmering opg 4'!$C$11+Datatabel!C1786*'Lineær programmering opg 4'!$D$11</f>
        <v>32558.399999999056</v>
      </c>
      <c r="K1786" s="9">
        <f t="shared" si="137"/>
        <v>0</v>
      </c>
      <c r="L1786" s="9">
        <f t="shared" si="138"/>
        <v>0</v>
      </c>
    </row>
    <row r="1787" spans="1:12" ht="15" x14ac:dyDescent="0.25">
      <c r="A1787" s="167">
        <f t="shared" si="136"/>
        <v>197.18400000000472</v>
      </c>
      <c r="B1787" s="325">
        <f t="shared" si="139"/>
        <v>0.82160000000001965</v>
      </c>
      <c r="C1787" s="167">
        <f t="shared" si="135"/>
        <v>85.631999999990569</v>
      </c>
      <c r="D1787" s="167">
        <f>IF('Lineær programmering opg 4'!$M$4=0,"-",(-A1787+'Lineær programmering opg 4'!$M$4)/'Lineær programmering opg 4'!$K$4*-1)</f>
        <v>85.631999999990569</v>
      </c>
      <c r="E1787" s="167">
        <f>IF('Lineær programmering opg 4'!$M$5=0,"-",(-A1787+'Lineær programmering opg 4'!$M$5)/'Lineær programmering opg 4'!$K$5*-1)</f>
        <v>152.11199999999647</v>
      </c>
      <c r="F1787" s="167" t="str">
        <f>IF('Lineær programmering opg 4'!$E$6=0,"-",(-A1787+'Lineær programmering opg 4'!$M$6)/'Lineær programmering opg 4'!$K$6*-1)</f>
        <v>-</v>
      </c>
      <c r="G1787" s="167" t="str">
        <f>IF('Lineær programmering opg 4'!$D$7=0,"-",((-A1787+'Lineær programmering opg 4'!$M$7)/'Lineær programmering opg 4'!$K$7)*-1)</f>
        <v>-</v>
      </c>
      <c r="H1787" s="167" t="str">
        <f>IF('Lineær programmering opg 4'!$C$8=0,"-",((-A1787+'Lineær programmering opg 4'!$M$8)/'Lineær programmering opg 4'!$K$8)*-1)</f>
        <v>-</v>
      </c>
      <c r="I1787" s="167" t="str">
        <f>IF('Lineær programmering opg 4'!$D$8=0,"-",'Lineær programmering opg 4'!$G$8)</f>
        <v>-</v>
      </c>
      <c r="J1787" s="295">
        <f>A1787*'Lineær programmering opg 4'!$C$11+Datatabel!C1787*'Lineær programmering opg 4'!$D$11</f>
        <v>32563.199999999058</v>
      </c>
      <c r="K1787" s="9">
        <f t="shared" si="137"/>
        <v>0</v>
      </c>
      <c r="L1787" s="9">
        <f t="shared" si="138"/>
        <v>0</v>
      </c>
    </row>
    <row r="1788" spans="1:12" ht="15" x14ac:dyDescent="0.25">
      <c r="A1788" s="167">
        <f t="shared" si="136"/>
        <v>197.16000000000471</v>
      </c>
      <c r="B1788" s="325">
        <f t="shared" si="139"/>
        <v>0.82150000000001966</v>
      </c>
      <c r="C1788" s="167">
        <f t="shared" si="135"/>
        <v>85.679999999990571</v>
      </c>
      <c r="D1788" s="167">
        <f>IF('Lineær programmering opg 4'!$M$4=0,"-",(-A1788+'Lineær programmering opg 4'!$M$4)/'Lineær programmering opg 4'!$K$4*-1)</f>
        <v>85.679999999990571</v>
      </c>
      <c r="E1788" s="167">
        <f>IF('Lineær programmering opg 4'!$M$5=0,"-",(-A1788+'Lineær programmering opg 4'!$M$5)/'Lineær programmering opg 4'!$K$5*-1)</f>
        <v>152.12999999999647</v>
      </c>
      <c r="F1788" s="167" t="str">
        <f>IF('Lineær programmering opg 4'!$E$6=0,"-",(-A1788+'Lineær programmering opg 4'!$M$6)/'Lineær programmering opg 4'!$K$6*-1)</f>
        <v>-</v>
      </c>
      <c r="G1788" s="167" t="str">
        <f>IF('Lineær programmering opg 4'!$D$7=0,"-",((-A1788+'Lineær programmering opg 4'!$M$7)/'Lineær programmering opg 4'!$K$7)*-1)</f>
        <v>-</v>
      </c>
      <c r="H1788" s="167" t="str">
        <f>IF('Lineær programmering opg 4'!$C$8=0,"-",((-A1788+'Lineær programmering opg 4'!$M$8)/'Lineær programmering opg 4'!$K$8)*-1)</f>
        <v>-</v>
      </c>
      <c r="I1788" s="167" t="str">
        <f>IF('Lineær programmering opg 4'!$D$8=0,"-",'Lineær programmering opg 4'!$G$8)</f>
        <v>-</v>
      </c>
      <c r="J1788" s="295">
        <f>A1788*'Lineær programmering opg 4'!$C$11+Datatabel!C1788*'Lineær programmering opg 4'!$D$11</f>
        <v>32567.999999999058</v>
      </c>
      <c r="K1788" s="9">
        <f t="shared" si="137"/>
        <v>0</v>
      </c>
      <c r="L1788" s="9">
        <f t="shared" si="138"/>
        <v>0</v>
      </c>
    </row>
    <row r="1789" spans="1:12" ht="15" x14ac:dyDescent="0.25">
      <c r="A1789" s="167">
        <f t="shared" si="136"/>
        <v>197.13600000000471</v>
      </c>
      <c r="B1789" s="325">
        <f t="shared" si="139"/>
        <v>0.82140000000001967</v>
      </c>
      <c r="C1789" s="167">
        <f t="shared" si="135"/>
        <v>85.727999999990573</v>
      </c>
      <c r="D1789" s="167">
        <f>IF('Lineær programmering opg 4'!$M$4=0,"-",(-A1789+'Lineær programmering opg 4'!$M$4)/'Lineær programmering opg 4'!$K$4*-1)</f>
        <v>85.727999999990573</v>
      </c>
      <c r="E1789" s="167">
        <f>IF('Lineær programmering opg 4'!$M$5=0,"-",(-A1789+'Lineær programmering opg 4'!$M$5)/'Lineær programmering opg 4'!$K$5*-1)</f>
        <v>152.14799999999647</v>
      </c>
      <c r="F1789" s="167" t="str">
        <f>IF('Lineær programmering opg 4'!$E$6=0,"-",(-A1789+'Lineær programmering opg 4'!$M$6)/'Lineær programmering opg 4'!$K$6*-1)</f>
        <v>-</v>
      </c>
      <c r="G1789" s="167" t="str">
        <f>IF('Lineær programmering opg 4'!$D$7=0,"-",((-A1789+'Lineær programmering opg 4'!$M$7)/'Lineær programmering opg 4'!$K$7)*-1)</f>
        <v>-</v>
      </c>
      <c r="H1789" s="167" t="str">
        <f>IF('Lineær programmering opg 4'!$C$8=0,"-",((-A1789+'Lineær programmering opg 4'!$M$8)/'Lineær programmering opg 4'!$K$8)*-1)</f>
        <v>-</v>
      </c>
      <c r="I1789" s="167" t="str">
        <f>IF('Lineær programmering opg 4'!$D$8=0,"-",'Lineær programmering opg 4'!$G$8)</f>
        <v>-</v>
      </c>
      <c r="J1789" s="295">
        <f>A1789*'Lineær programmering opg 4'!$C$11+Datatabel!C1789*'Lineær programmering opg 4'!$D$11</f>
        <v>32572.799999999057</v>
      </c>
      <c r="K1789" s="9">
        <f t="shared" si="137"/>
        <v>0</v>
      </c>
      <c r="L1789" s="9">
        <f t="shared" si="138"/>
        <v>0</v>
      </c>
    </row>
    <row r="1790" spans="1:12" ht="15" x14ac:dyDescent="0.25">
      <c r="A1790" s="167">
        <f t="shared" si="136"/>
        <v>197.11200000000471</v>
      </c>
      <c r="B1790" s="325">
        <f t="shared" si="139"/>
        <v>0.82130000000001968</v>
      </c>
      <c r="C1790" s="167">
        <f t="shared" si="135"/>
        <v>85.775999999990574</v>
      </c>
      <c r="D1790" s="167">
        <f>IF('Lineær programmering opg 4'!$M$4=0,"-",(-A1790+'Lineær programmering opg 4'!$M$4)/'Lineær programmering opg 4'!$K$4*-1)</f>
        <v>85.775999999990574</v>
      </c>
      <c r="E1790" s="167">
        <f>IF('Lineær programmering opg 4'!$M$5=0,"-",(-A1790+'Lineær programmering opg 4'!$M$5)/'Lineær programmering opg 4'!$K$5*-1)</f>
        <v>152.16599999999647</v>
      </c>
      <c r="F1790" s="167" t="str">
        <f>IF('Lineær programmering opg 4'!$E$6=0,"-",(-A1790+'Lineær programmering opg 4'!$M$6)/'Lineær programmering opg 4'!$K$6*-1)</f>
        <v>-</v>
      </c>
      <c r="G1790" s="167" t="str">
        <f>IF('Lineær programmering opg 4'!$D$7=0,"-",((-A1790+'Lineær programmering opg 4'!$M$7)/'Lineær programmering opg 4'!$K$7)*-1)</f>
        <v>-</v>
      </c>
      <c r="H1790" s="167" t="str">
        <f>IF('Lineær programmering opg 4'!$C$8=0,"-",((-A1790+'Lineær programmering opg 4'!$M$8)/'Lineær programmering opg 4'!$K$8)*-1)</f>
        <v>-</v>
      </c>
      <c r="I1790" s="167" t="str">
        <f>IF('Lineær programmering opg 4'!$D$8=0,"-",'Lineær programmering opg 4'!$G$8)</f>
        <v>-</v>
      </c>
      <c r="J1790" s="295">
        <f>A1790*'Lineær programmering opg 4'!$C$11+Datatabel!C1790*'Lineær programmering opg 4'!$D$11</f>
        <v>32577.599999999056</v>
      </c>
      <c r="K1790" s="9">
        <f t="shared" si="137"/>
        <v>0</v>
      </c>
      <c r="L1790" s="9">
        <f t="shared" si="138"/>
        <v>0</v>
      </c>
    </row>
    <row r="1791" spans="1:12" ht="15" x14ac:dyDescent="0.25">
      <c r="A1791" s="167">
        <f t="shared" si="136"/>
        <v>197.08800000000474</v>
      </c>
      <c r="B1791" s="325">
        <f t="shared" si="139"/>
        <v>0.82120000000001969</v>
      </c>
      <c r="C1791" s="167">
        <f t="shared" si="135"/>
        <v>85.823999999990519</v>
      </c>
      <c r="D1791" s="167">
        <f>IF('Lineær programmering opg 4'!$M$4=0,"-",(-A1791+'Lineær programmering opg 4'!$M$4)/'Lineær programmering opg 4'!$K$4*-1)</f>
        <v>85.823999999990519</v>
      </c>
      <c r="E1791" s="167">
        <f>IF('Lineær programmering opg 4'!$M$5=0,"-",(-A1791+'Lineær programmering opg 4'!$M$5)/'Lineær programmering opg 4'!$K$5*-1)</f>
        <v>152.18399999999644</v>
      </c>
      <c r="F1791" s="167" t="str">
        <f>IF('Lineær programmering opg 4'!$E$6=0,"-",(-A1791+'Lineær programmering opg 4'!$M$6)/'Lineær programmering opg 4'!$K$6*-1)</f>
        <v>-</v>
      </c>
      <c r="G1791" s="167" t="str">
        <f>IF('Lineær programmering opg 4'!$D$7=0,"-",((-A1791+'Lineær programmering opg 4'!$M$7)/'Lineær programmering opg 4'!$K$7)*-1)</f>
        <v>-</v>
      </c>
      <c r="H1791" s="167" t="str">
        <f>IF('Lineær programmering opg 4'!$C$8=0,"-",((-A1791+'Lineær programmering opg 4'!$M$8)/'Lineær programmering opg 4'!$K$8)*-1)</f>
        <v>-</v>
      </c>
      <c r="I1791" s="167" t="str">
        <f>IF('Lineær programmering opg 4'!$D$8=0,"-",'Lineær programmering opg 4'!$G$8)</f>
        <v>-</v>
      </c>
      <c r="J1791" s="295">
        <f>A1791*'Lineær programmering opg 4'!$C$11+Datatabel!C1791*'Lineær programmering opg 4'!$D$11</f>
        <v>32582.399999999056</v>
      </c>
      <c r="K1791" s="9">
        <f t="shared" si="137"/>
        <v>0</v>
      </c>
      <c r="L1791" s="9">
        <f t="shared" si="138"/>
        <v>0</v>
      </c>
    </row>
    <row r="1792" spans="1:12" ht="15" x14ac:dyDescent="0.25">
      <c r="A1792" s="167">
        <f t="shared" si="136"/>
        <v>197.06400000000474</v>
      </c>
      <c r="B1792" s="325">
        <f t="shared" si="139"/>
        <v>0.8211000000000197</v>
      </c>
      <c r="C1792" s="167">
        <f t="shared" si="135"/>
        <v>85.871999999990521</v>
      </c>
      <c r="D1792" s="167">
        <f>IF('Lineær programmering opg 4'!$M$4=0,"-",(-A1792+'Lineær programmering opg 4'!$M$4)/'Lineær programmering opg 4'!$K$4*-1)</f>
        <v>85.871999999990521</v>
      </c>
      <c r="E1792" s="167">
        <f>IF('Lineær programmering opg 4'!$M$5=0,"-",(-A1792+'Lineær programmering opg 4'!$M$5)/'Lineær programmering opg 4'!$K$5*-1)</f>
        <v>152.20199999999645</v>
      </c>
      <c r="F1792" s="167" t="str">
        <f>IF('Lineær programmering opg 4'!$E$6=0,"-",(-A1792+'Lineær programmering opg 4'!$M$6)/'Lineær programmering opg 4'!$K$6*-1)</f>
        <v>-</v>
      </c>
      <c r="G1792" s="167" t="str">
        <f>IF('Lineær programmering opg 4'!$D$7=0,"-",((-A1792+'Lineær programmering opg 4'!$M$7)/'Lineær programmering opg 4'!$K$7)*-1)</f>
        <v>-</v>
      </c>
      <c r="H1792" s="167" t="str">
        <f>IF('Lineær programmering opg 4'!$C$8=0,"-",((-A1792+'Lineær programmering opg 4'!$M$8)/'Lineær programmering opg 4'!$K$8)*-1)</f>
        <v>-</v>
      </c>
      <c r="I1792" s="167" t="str">
        <f>IF('Lineær programmering opg 4'!$D$8=0,"-",'Lineær programmering opg 4'!$G$8)</f>
        <v>-</v>
      </c>
      <c r="J1792" s="295">
        <f>A1792*'Lineær programmering opg 4'!$C$11+Datatabel!C1792*'Lineær programmering opg 4'!$D$11</f>
        <v>32587.199999999051</v>
      </c>
      <c r="K1792" s="9">
        <f t="shared" si="137"/>
        <v>0</v>
      </c>
      <c r="L1792" s="9">
        <f t="shared" si="138"/>
        <v>0</v>
      </c>
    </row>
    <row r="1793" spans="1:12" ht="15" x14ac:dyDescent="0.25">
      <c r="A1793" s="167">
        <f t="shared" si="136"/>
        <v>197.04000000000474</v>
      </c>
      <c r="B1793" s="325">
        <f t="shared" si="139"/>
        <v>0.82100000000001971</v>
      </c>
      <c r="C1793" s="167">
        <f t="shared" si="135"/>
        <v>85.919999999990523</v>
      </c>
      <c r="D1793" s="167">
        <f>IF('Lineær programmering opg 4'!$M$4=0,"-",(-A1793+'Lineær programmering opg 4'!$M$4)/'Lineær programmering opg 4'!$K$4*-1)</f>
        <v>85.919999999990523</v>
      </c>
      <c r="E1793" s="167">
        <f>IF('Lineær programmering opg 4'!$M$5=0,"-",(-A1793+'Lineær programmering opg 4'!$M$5)/'Lineær programmering opg 4'!$K$5*-1)</f>
        <v>152.21999999999645</v>
      </c>
      <c r="F1793" s="167" t="str">
        <f>IF('Lineær programmering opg 4'!$E$6=0,"-",(-A1793+'Lineær programmering opg 4'!$M$6)/'Lineær programmering opg 4'!$K$6*-1)</f>
        <v>-</v>
      </c>
      <c r="G1793" s="167" t="str">
        <f>IF('Lineær programmering opg 4'!$D$7=0,"-",((-A1793+'Lineær programmering opg 4'!$M$7)/'Lineær programmering opg 4'!$K$7)*-1)</f>
        <v>-</v>
      </c>
      <c r="H1793" s="167" t="str">
        <f>IF('Lineær programmering opg 4'!$C$8=0,"-",((-A1793+'Lineær programmering opg 4'!$M$8)/'Lineær programmering opg 4'!$K$8)*-1)</f>
        <v>-</v>
      </c>
      <c r="I1793" s="167" t="str">
        <f>IF('Lineær programmering opg 4'!$D$8=0,"-",'Lineær programmering opg 4'!$G$8)</f>
        <v>-</v>
      </c>
      <c r="J1793" s="295">
        <f>A1793*'Lineær programmering opg 4'!$C$11+Datatabel!C1793*'Lineær programmering opg 4'!$D$11</f>
        <v>32591.99999999905</v>
      </c>
      <c r="K1793" s="9">
        <f t="shared" si="137"/>
        <v>0</v>
      </c>
      <c r="L1793" s="9">
        <f t="shared" si="138"/>
        <v>0</v>
      </c>
    </row>
    <row r="1794" spans="1:12" ht="15" x14ac:dyDescent="0.25">
      <c r="A1794" s="167">
        <f t="shared" si="136"/>
        <v>197.01600000000474</v>
      </c>
      <c r="B1794" s="325">
        <f t="shared" si="139"/>
        <v>0.82090000000001973</v>
      </c>
      <c r="C1794" s="167">
        <f t="shared" si="135"/>
        <v>85.967999999990525</v>
      </c>
      <c r="D1794" s="167">
        <f>IF('Lineær programmering opg 4'!$M$4=0,"-",(-A1794+'Lineær programmering opg 4'!$M$4)/'Lineær programmering opg 4'!$K$4*-1)</f>
        <v>85.967999999990525</v>
      </c>
      <c r="E1794" s="167">
        <f>IF('Lineær programmering opg 4'!$M$5=0,"-",(-A1794+'Lineær programmering opg 4'!$M$5)/'Lineær programmering opg 4'!$K$5*-1)</f>
        <v>152.23799999999645</v>
      </c>
      <c r="F1794" s="167" t="str">
        <f>IF('Lineær programmering opg 4'!$E$6=0,"-",(-A1794+'Lineær programmering opg 4'!$M$6)/'Lineær programmering opg 4'!$K$6*-1)</f>
        <v>-</v>
      </c>
      <c r="G1794" s="167" t="str">
        <f>IF('Lineær programmering opg 4'!$D$7=0,"-",((-A1794+'Lineær programmering opg 4'!$M$7)/'Lineær programmering opg 4'!$K$7)*-1)</f>
        <v>-</v>
      </c>
      <c r="H1794" s="167" t="str">
        <f>IF('Lineær programmering opg 4'!$C$8=0,"-",((-A1794+'Lineær programmering opg 4'!$M$8)/'Lineær programmering opg 4'!$K$8)*-1)</f>
        <v>-</v>
      </c>
      <c r="I1794" s="167" t="str">
        <f>IF('Lineær programmering opg 4'!$D$8=0,"-",'Lineær programmering opg 4'!$G$8)</f>
        <v>-</v>
      </c>
      <c r="J1794" s="295">
        <f>A1794*'Lineær programmering opg 4'!$C$11+Datatabel!C1794*'Lineær programmering opg 4'!$D$11</f>
        <v>32596.799999999053</v>
      </c>
      <c r="K1794" s="9">
        <f t="shared" si="137"/>
        <v>0</v>
      </c>
      <c r="L1794" s="9">
        <f t="shared" si="138"/>
        <v>0</v>
      </c>
    </row>
    <row r="1795" spans="1:12" ht="15" x14ac:dyDescent="0.25">
      <c r="A1795" s="167">
        <f t="shared" si="136"/>
        <v>196.99200000000474</v>
      </c>
      <c r="B1795" s="325">
        <f t="shared" si="139"/>
        <v>0.82080000000001974</v>
      </c>
      <c r="C1795" s="167">
        <f t="shared" ref="C1795:C1858" si="140">MIN(D1795,E1795,F1795,G1795,H1795,I1795)</f>
        <v>86.015999999990527</v>
      </c>
      <c r="D1795" s="167">
        <f>IF('Lineær programmering opg 4'!$M$4=0,"-",(-A1795+'Lineær programmering opg 4'!$M$4)/'Lineær programmering opg 4'!$K$4*-1)</f>
        <v>86.015999999990527</v>
      </c>
      <c r="E1795" s="167">
        <f>IF('Lineær programmering opg 4'!$M$5=0,"-",(-A1795+'Lineær programmering opg 4'!$M$5)/'Lineær programmering opg 4'!$K$5*-1)</f>
        <v>152.25599999999645</v>
      </c>
      <c r="F1795" s="167" t="str">
        <f>IF('Lineær programmering opg 4'!$E$6=0,"-",(-A1795+'Lineær programmering opg 4'!$M$6)/'Lineær programmering opg 4'!$K$6*-1)</f>
        <v>-</v>
      </c>
      <c r="G1795" s="167" t="str">
        <f>IF('Lineær programmering opg 4'!$D$7=0,"-",((-A1795+'Lineær programmering opg 4'!$M$7)/'Lineær programmering opg 4'!$K$7)*-1)</f>
        <v>-</v>
      </c>
      <c r="H1795" s="167" t="str">
        <f>IF('Lineær programmering opg 4'!$C$8=0,"-",((-A1795+'Lineær programmering opg 4'!$M$8)/'Lineær programmering opg 4'!$K$8)*-1)</f>
        <v>-</v>
      </c>
      <c r="I1795" s="167" t="str">
        <f>IF('Lineær programmering opg 4'!$D$8=0,"-",'Lineær programmering opg 4'!$G$8)</f>
        <v>-</v>
      </c>
      <c r="J1795" s="295">
        <f>A1795*'Lineær programmering opg 4'!$C$11+Datatabel!C1795*'Lineær programmering opg 4'!$D$11</f>
        <v>32601.599999999053</v>
      </c>
      <c r="K1795" s="9">
        <f t="shared" si="137"/>
        <v>0</v>
      </c>
      <c r="L1795" s="9">
        <f t="shared" si="138"/>
        <v>0</v>
      </c>
    </row>
    <row r="1796" spans="1:12" ht="15" x14ac:dyDescent="0.25">
      <c r="A1796" s="167">
        <f t="shared" ref="A1796:A1859" si="141">$A$3*B1796</f>
        <v>196.96800000000474</v>
      </c>
      <c r="B1796" s="325">
        <f t="shared" si="139"/>
        <v>0.82070000000001975</v>
      </c>
      <c r="C1796" s="167">
        <f t="shared" si="140"/>
        <v>86.063999999990529</v>
      </c>
      <c r="D1796" s="167">
        <f>IF('Lineær programmering opg 4'!$M$4=0,"-",(-A1796+'Lineær programmering opg 4'!$M$4)/'Lineær programmering opg 4'!$K$4*-1)</f>
        <v>86.063999999990529</v>
      </c>
      <c r="E1796" s="167">
        <f>IF('Lineær programmering opg 4'!$M$5=0,"-",(-A1796+'Lineær programmering opg 4'!$M$5)/'Lineær programmering opg 4'!$K$5*-1)</f>
        <v>152.27399999999645</v>
      </c>
      <c r="F1796" s="167" t="str">
        <f>IF('Lineær programmering opg 4'!$E$6=0,"-",(-A1796+'Lineær programmering opg 4'!$M$6)/'Lineær programmering opg 4'!$K$6*-1)</f>
        <v>-</v>
      </c>
      <c r="G1796" s="167" t="str">
        <f>IF('Lineær programmering opg 4'!$D$7=0,"-",((-A1796+'Lineær programmering opg 4'!$M$7)/'Lineær programmering opg 4'!$K$7)*-1)</f>
        <v>-</v>
      </c>
      <c r="H1796" s="167" t="str">
        <f>IF('Lineær programmering opg 4'!$C$8=0,"-",((-A1796+'Lineær programmering opg 4'!$M$8)/'Lineær programmering opg 4'!$K$8)*-1)</f>
        <v>-</v>
      </c>
      <c r="I1796" s="167" t="str">
        <f>IF('Lineær programmering opg 4'!$D$8=0,"-",'Lineær programmering opg 4'!$G$8)</f>
        <v>-</v>
      </c>
      <c r="J1796" s="295">
        <f>A1796*'Lineær programmering opg 4'!$C$11+Datatabel!C1796*'Lineær programmering opg 4'!$D$11</f>
        <v>32606.399999999052</v>
      </c>
      <c r="K1796" s="9">
        <f t="shared" ref="K1796:K1859" si="142">IF($J$10004=J1796,A1796,0)</f>
        <v>0</v>
      </c>
      <c r="L1796" s="9">
        <f t="shared" ref="L1796:L1859" si="143">IF(J1796=$J$10004,C1796,0)</f>
        <v>0</v>
      </c>
    </row>
    <row r="1797" spans="1:12" ht="15" x14ac:dyDescent="0.25">
      <c r="A1797" s="167">
        <f t="shared" si="141"/>
        <v>196.94400000000473</v>
      </c>
      <c r="B1797" s="325">
        <f t="shared" ref="B1797:B1860" si="144">B1796-0.01%</f>
        <v>0.82060000000001976</v>
      </c>
      <c r="C1797" s="167">
        <f t="shared" si="140"/>
        <v>86.11199999999053</v>
      </c>
      <c r="D1797" s="167">
        <f>IF('Lineær programmering opg 4'!$M$4=0,"-",(-A1797+'Lineær programmering opg 4'!$M$4)/'Lineær programmering opg 4'!$K$4*-1)</f>
        <v>86.11199999999053</v>
      </c>
      <c r="E1797" s="167">
        <f>IF('Lineær programmering opg 4'!$M$5=0,"-",(-A1797+'Lineær programmering opg 4'!$M$5)/'Lineær programmering opg 4'!$K$5*-1)</f>
        <v>152.29199999999645</v>
      </c>
      <c r="F1797" s="167" t="str">
        <f>IF('Lineær programmering opg 4'!$E$6=0,"-",(-A1797+'Lineær programmering opg 4'!$M$6)/'Lineær programmering opg 4'!$K$6*-1)</f>
        <v>-</v>
      </c>
      <c r="G1797" s="167" t="str">
        <f>IF('Lineær programmering opg 4'!$D$7=0,"-",((-A1797+'Lineær programmering opg 4'!$M$7)/'Lineær programmering opg 4'!$K$7)*-1)</f>
        <v>-</v>
      </c>
      <c r="H1797" s="167" t="str">
        <f>IF('Lineær programmering opg 4'!$C$8=0,"-",((-A1797+'Lineær programmering opg 4'!$M$8)/'Lineær programmering opg 4'!$K$8)*-1)</f>
        <v>-</v>
      </c>
      <c r="I1797" s="167" t="str">
        <f>IF('Lineær programmering opg 4'!$D$8=0,"-",'Lineær programmering opg 4'!$G$8)</f>
        <v>-</v>
      </c>
      <c r="J1797" s="295">
        <f>A1797*'Lineær programmering opg 4'!$C$11+Datatabel!C1797*'Lineær programmering opg 4'!$D$11</f>
        <v>32611.199999999055</v>
      </c>
      <c r="K1797" s="9">
        <f t="shared" si="142"/>
        <v>0</v>
      </c>
      <c r="L1797" s="9">
        <f t="shared" si="143"/>
        <v>0</v>
      </c>
    </row>
    <row r="1798" spans="1:12" ht="15" x14ac:dyDescent="0.25">
      <c r="A1798" s="167">
        <f t="shared" si="141"/>
        <v>196.92000000000473</v>
      </c>
      <c r="B1798" s="325">
        <f t="shared" si="144"/>
        <v>0.82050000000001977</v>
      </c>
      <c r="C1798" s="167">
        <f t="shared" si="140"/>
        <v>86.159999999990532</v>
      </c>
      <c r="D1798" s="167">
        <f>IF('Lineær programmering opg 4'!$M$4=0,"-",(-A1798+'Lineær programmering opg 4'!$M$4)/'Lineær programmering opg 4'!$K$4*-1)</f>
        <v>86.159999999990532</v>
      </c>
      <c r="E1798" s="167">
        <f>IF('Lineær programmering opg 4'!$M$5=0,"-",(-A1798+'Lineær programmering opg 4'!$M$5)/'Lineær programmering opg 4'!$K$5*-1)</f>
        <v>152.30999999999645</v>
      </c>
      <c r="F1798" s="167" t="str">
        <f>IF('Lineær programmering opg 4'!$E$6=0,"-",(-A1798+'Lineær programmering opg 4'!$M$6)/'Lineær programmering opg 4'!$K$6*-1)</f>
        <v>-</v>
      </c>
      <c r="G1798" s="167" t="str">
        <f>IF('Lineær programmering opg 4'!$D$7=0,"-",((-A1798+'Lineær programmering opg 4'!$M$7)/'Lineær programmering opg 4'!$K$7)*-1)</f>
        <v>-</v>
      </c>
      <c r="H1798" s="167" t="str">
        <f>IF('Lineær programmering opg 4'!$C$8=0,"-",((-A1798+'Lineær programmering opg 4'!$M$8)/'Lineær programmering opg 4'!$K$8)*-1)</f>
        <v>-</v>
      </c>
      <c r="I1798" s="167" t="str">
        <f>IF('Lineær programmering opg 4'!$D$8=0,"-",'Lineær programmering opg 4'!$G$8)</f>
        <v>-</v>
      </c>
      <c r="J1798" s="295">
        <f>A1798*'Lineær programmering opg 4'!$C$11+Datatabel!C1798*'Lineær programmering opg 4'!$D$11</f>
        <v>32615.999999999054</v>
      </c>
      <c r="K1798" s="9">
        <f t="shared" si="142"/>
        <v>0</v>
      </c>
      <c r="L1798" s="9">
        <f t="shared" si="143"/>
        <v>0</v>
      </c>
    </row>
    <row r="1799" spans="1:12" ht="15" x14ac:dyDescent="0.25">
      <c r="A1799" s="167">
        <f t="shared" si="141"/>
        <v>196.89600000000473</v>
      </c>
      <c r="B1799" s="325">
        <f t="shared" si="144"/>
        <v>0.82040000000001978</v>
      </c>
      <c r="C1799" s="167">
        <f t="shared" si="140"/>
        <v>86.207999999990534</v>
      </c>
      <c r="D1799" s="167">
        <f>IF('Lineær programmering opg 4'!$M$4=0,"-",(-A1799+'Lineær programmering opg 4'!$M$4)/'Lineær programmering opg 4'!$K$4*-1)</f>
        <v>86.207999999990534</v>
      </c>
      <c r="E1799" s="167">
        <f>IF('Lineær programmering opg 4'!$M$5=0,"-",(-A1799+'Lineær programmering opg 4'!$M$5)/'Lineær programmering opg 4'!$K$5*-1)</f>
        <v>152.32799999999645</v>
      </c>
      <c r="F1799" s="167" t="str">
        <f>IF('Lineær programmering opg 4'!$E$6=0,"-",(-A1799+'Lineær programmering opg 4'!$M$6)/'Lineær programmering opg 4'!$K$6*-1)</f>
        <v>-</v>
      </c>
      <c r="G1799" s="167" t="str">
        <f>IF('Lineær programmering opg 4'!$D$7=0,"-",((-A1799+'Lineær programmering opg 4'!$M$7)/'Lineær programmering opg 4'!$K$7)*-1)</f>
        <v>-</v>
      </c>
      <c r="H1799" s="167" t="str">
        <f>IF('Lineær programmering opg 4'!$C$8=0,"-",((-A1799+'Lineær programmering opg 4'!$M$8)/'Lineær programmering opg 4'!$K$8)*-1)</f>
        <v>-</v>
      </c>
      <c r="I1799" s="167" t="str">
        <f>IF('Lineær programmering opg 4'!$D$8=0,"-",'Lineær programmering opg 4'!$G$8)</f>
        <v>-</v>
      </c>
      <c r="J1799" s="295">
        <f>A1799*'Lineær programmering opg 4'!$C$11+Datatabel!C1799*'Lineær programmering opg 4'!$D$11</f>
        <v>32620.79999999905</v>
      </c>
      <c r="K1799" s="9">
        <f t="shared" si="142"/>
        <v>0</v>
      </c>
      <c r="L1799" s="9">
        <f t="shared" si="143"/>
        <v>0</v>
      </c>
    </row>
    <row r="1800" spans="1:12" ht="15" x14ac:dyDescent="0.25">
      <c r="A1800" s="167">
        <f t="shared" si="141"/>
        <v>196.87200000000476</v>
      </c>
      <c r="B1800" s="325">
        <f t="shared" si="144"/>
        <v>0.82030000000001979</v>
      </c>
      <c r="C1800" s="167">
        <f t="shared" si="140"/>
        <v>86.255999999990479</v>
      </c>
      <c r="D1800" s="167">
        <f>IF('Lineær programmering opg 4'!$M$4=0,"-",(-A1800+'Lineær programmering opg 4'!$M$4)/'Lineær programmering opg 4'!$K$4*-1)</f>
        <v>86.255999999990479</v>
      </c>
      <c r="E1800" s="167">
        <f>IF('Lineær programmering opg 4'!$M$5=0,"-",(-A1800+'Lineær programmering opg 4'!$M$5)/'Lineær programmering opg 4'!$K$5*-1)</f>
        <v>152.34599999999645</v>
      </c>
      <c r="F1800" s="167" t="str">
        <f>IF('Lineær programmering opg 4'!$E$6=0,"-",(-A1800+'Lineær programmering opg 4'!$M$6)/'Lineær programmering opg 4'!$K$6*-1)</f>
        <v>-</v>
      </c>
      <c r="G1800" s="167" t="str">
        <f>IF('Lineær programmering opg 4'!$D$7=0,"-",((-A1800+'Lineær programmering opg 4'!$M$7)/'Lineær programmering opg 4'!$K$7)*-1)</f>
        <v>-</v>
      </c>
      <c r="H1800" s="167" t="str">
        <f>IF('Lineær programmering opg 4'!$C$8=0,"-",((-A1800+'Lineær programmering opg 4'!$M$8)/'Lineær programmering opg 4'!$K$8)*-1)</f>
        <v>-</v>
      </c>
      <c r="I1800" s="167" t="str">
        <f>IF('Lineær programmering opg 4'!$D$8=0,"-",'Lineær programmering opg 4'!$G$8)</f>
        <v>-</v>
      </c>
      <c r="J1800" s="295">
        <f>A1800*'Lineær programmering opg 4'!$C$11+Datatabel!C1800*'Lineær programmering opg 4'!$D$11</f>
        <v>32625.599999999049</v>
      </c>
      <c r="K1800" s="9">
        <f t="shared" si="142"/>
        <v>0</v>
      </c>
      <c r="L1800" s="9">
        <f t="shared" si="143"/>
        <v>0</v>
      </c>
    </row>
    <row r="1801" spans="1:12" ht="15" x14ac:dyDescent="0.25">
      <c r="A1801" s="167">
        <f t="shared" si="141"/>
        <v>196.84800000000476</v>
      </c>
      <c r="B1801" s="325">
        <f t="shared" si="144"/>
        <v>0.8202000000000198</v>
      </c>
      <c r="C1801" s="167">
        <f t="shared" si="140"/>
        <v>86.303999999990481</v>
      </c>
      <c r="D1801" s="167">
        <f>IF('Lineær programmering opg 4'!$M$4=0,"-",(-A1801+'Lineær programmering opg 4'!$M$4)/'Lineær programmering opg 4'!$K$4*-1)</f>
        <v>86.303999999990481</v>
      </c>
      <c r="E1801" s="167">
        <f>IF('Lineær programmering opg 4'!$M$5=0,"-",(-A1801+'Lineær programmering opg 4'!$M$5)/'Lineær programmering opg 4'!$K$5*-1)</f>
        <v>152.36399999999645</v>
      </c>
      <c r="F1801" s="167" t="str">
        <f>IF('Lineær programmering opg 4'!$E$6=0,"-",(-A1801+'Lineær programmering opg 4'!$M$6)/'Lineær programmering opg 4'!$K$6*-1)</f>
        <v>-</v>
      </c>
      <c r="G1801" s="167" t="str">
        <f>IF('Lineær programmering opg 4'!$D$7=0,"-",((-A1801+'Lineær programmering opg 4'!$M$7)/'Lineær programmering opg 4'!$K$7)*-1)</f>
        <v>-</v>
      </c>
      <c r="H1801" s="167" t="str">
        <f>IF('Lineær programmering opg 4'!$C$8=0,"-",((-A1801+'Lineær programmering opg 4'!$M$8)/'Lineær programmering opg 4'!$K$8)*-1)</f>
        <v>-</v>
      </c>
      <c r="I1801" s="167" t="str">
        <f>IF('Lineær programmering opg 4'!$D$8=0,"-",'Lineær programmering opg 4'!$G$8)</f>
        <v>-</v>
      </c>
      <c r="J1801" s="295">
        <f>A1801*'Lineær programmering opg 4'!$C$11+Datatabel!C1801*'Lineær programmering opg 4'!$D$11</f>
        <v>32630.399999999048</v>
      </c>
      <c r="K1801" s="9">
        <f t="shared" si="142"/>
        <v>0</v>
      </c>
      <c r="L1801" s="9">
        <f t="shared" si="143"/>
        <v>0</v>
      </c>
    </row>
    <row r="1802" spans="1:12" ht="15" x14ac:dyDescent="0.25">
      <c r="A1802" s="167">
        <f t="shared" si="141"/>
        <v>196.82400000000476</v>
      </c>
      <c r="B1802" s="325">
        <f t="shared" si="144"/>
        <v>0.82010000000001981</v>
      </c>
      <c r="C1802" s="167">
        <f t="shared" si="140"/>
        <v>86.351999999990483</v>
      </c>
      <c r="D1802" s="167">
        <f>IF('Lineær programmering opg 4'!$M$4=0,"-",(-A1802+'Lineær programmering opg 4'!$M$4)/'Lineær programmering opg 4'!$K$4*-1)</f>
        <v>86.351999999990483</v>
      </c>
      <c r="E1802" s="167">
        <f>IF('Lineær programmering opg 4'!$M$5=0,"-",(-A1802+'Lineær programmering opg 4'!$M$5)/'Lineær programmering opg 4'!$K$5*-1)</f>
        <v>152.38199999999645</v>
      </c>
      <c r="F1802" s="167" t="str">
        <f>IF('Lineær programmering opg 4'!$E$6=0,"-",(-A1802+'Lineær programmering opg 4'!$M$6)/'Lineær programmering opg 4'!$K$6*-1)</f>
        <v>-</v>
      </c>
      <c r="G1802" s="167" t="str">
        <f>IF('Lineær programmering opg 4'!$D$7=0,"-",((-A1802+'Lineær programmering opg 4'!$M$7)/'Lineær programmering opg 4'!$K$7)*-1)</f>
        <v>-</v>
      </c>
      <c r="H1802" s="167" t="str">
        <f>IF('Lineær programmering opg 4'!$C$8=0,"-",((-A1802+'Lineær programmering opg 4'!$M$8)/'Lineær programmering opg 4'!$K$8)*-1)</f>
        <v>-</v>
      </c>
      <c r="I1802" s="167" t="str">
        <f>IF('Lineær programmering opg 4'!$D$8=0,"-",'Lineær programmering opg 4'!$G$8)</f>
        <v>-</v>
      </c>
      <c r="J1802" s="295">
        <f>A1802*'Lineær programmering opg 4'!$C$11+Datatabel!C1802*'Lineær programmering opg 4'!$D$11</f>
        <v>32635.199999999048</v>
      </c>
      <c r="K1802" s="9">
        <f t="shared" si="142"/>
        <v>0</v>
      </c>
      <c r="L1802" s="9">
        <f t="shared" si="143"/>
        <v>0</v>
      </c>
    </row>
    <row r="1803" spans="1:12" ht="15" x14ac:dyDescent="0.25">
      <c r="A1803" s="167">
        <f t="shared" si="141"/>
        <v>196.80000000000476</v>
      </c>
      <c r="B1803" s="325">
        <f t="shared" si="144"/>
        <v>0.82000000000001982</v>
      </c>
      <c r="C1803" s="167">
        <f t="shared" si="140"/>
        <v>86.399999999990484</v>
      </c>
      <c r="D1803" s="167">
        <f>IF('Lineær programmering opg 4'!$M$4=0,"-",(-A1803+'Lineær programmering opg 4'!$M$4)/'Lineær programmering opg 4'!$K$4*-1)</f>
        <v>86.399999999990484</v>
      </c>
      <c r="E1803" s="167">
        <f>IF('Lineær programmering opg 4'!$M$5=0,"-",(-A1803+'Lineær programmering opg 4'!$M$5)/'Lineær programmering opg 4'!$K$5*-1)</f>
        <v>152.39999999999645</v>
      </c>
      <c r="F1803" s="167" t="str">
        <f>IF('Lineær programmering opg 4'!$E$6=0,"-",(-A1803+'Lineær programmering opg 4'!$M$6)/'Lineær programmering opg 4'!$K$6*-1)</f>
        <v>-</v>
      </c>
      <c r="G1803" s="167" t="str">
        <f>IF('Lineær programmering opg 4'!$D$7=0,"-",((-A1803+'Lineær programmering opg 4'!$M$7)/'Lineær programmering opg 4'!$K$7)*-1)</f>
        <v>-</v>
      </c>
      <c r="H1803" s="167" t="str">
        <f>IF('Lineær programmering opg 4'!$C$8=0,"-",((-A1803+'Lineær programmering opg 4'!$M$8)/'Lineær programmering opg 4'!$K$8)*-1)</f>
        <v>-</v>
      </c>
      <c r="I1803" s="167" t="str">
        <f>IF('Lineær programmering opg 4'!$D$8=0,"-",'Lineær programmering opg 4'!$G$8)</f>
        <v>-</v>
      </c>
      <c r="J1803" s="295">
        <f>A1803*'Lineær programmering opg 4'!$C$11+Datatabel!C1803*'Lineær programmering opg 4'!$D$11</f>
        <v>32639.999999999047</v>
      </c>
      <c r="K1803" s="9">
        <f t="shared" si="142"/>
        <v>0</v>
      </c>
      <c r="L1803" s="9">
        <f t="shared" si="143"/>
        <v>0</v>
      </c>
    </row>
    <row r="1804" spans="1:12" ht="15" x14ac:dyDescent="0.25">
      <c r="A1804" s="167">
        <f t="shared" si="141"/>
        <v>196.77600000000476</v>
      </c>
      <c r="B1804" s="325">
        <f t="shared" si="144"/>
        <v>0.81990000000001984</v>
      </c>
      <c r="C1804" s="167">
        <f t="shared" si="140"/>
        <v>86.447999999990486</v>
      </c>
      <c r="D1804" s="167">
        <f>IF('Lineær programmering opg 4'!$M$4=0,"-",(-A1804+'Lineær programmering opg 4'!$M$4)/'Lineær programmering opg 4'!$K$4*-1)</f>
        <v>86.447999999990486</v>
      </c>
      <c r="E1804" s="167">
        <f>IF('Lineær programmering opg 4'!$M$5=0,"-",(-A1804+'Lineær programmering opg 4'!$M$5)/'Lineær programmering opg 4'!$K$5*-1)</f>
        <v>152.41799999999645</v>
      </c>
      <c r="F1804" s="167" t="str">
        <f>IF('Lineær programmering opg 4'!$E$6=0,"-",(-A1804+'Lineær programmering opg 4'!$M$6)/'Lineær programmering opg 4'!$K$6*-1)</f>
        <v>-</v>
      </c>
      <c r="G1804" s="167" t="str">
        <f>IF('Lineær programmering opg 4'!$D$7=0,"-",((-A1804+'Lineær programmering opg 4'!$M$7)/'Lineær programmering opg 4'!$K$7)*-1)</f>
        <v>-</v>
      </c>
      <c r="H1804" s="167" t="str">
        <f>IF('Lineær programmering opg 4'!$C$8=0,"-",((-A1804+'Lineær programmering opg 4'!$M$8)/'Lineær programmering opg 4'!$K$8)*-1)</f>
        <v>-</v>
      </c>
      <c r="I1804" s="167" t="str">
        <f>IF('Lineær programmering opg 4'!$D$8=0,"-",'Lineær programmering opg 4'!$G$8)</f>
        <v>-</v>
      </c>
      <c r="J1804" s="295">
        <f>A1804*'Lineær programmering opg 4'!$C$11+Datatabel!C1804*'Lineær programmering opg 4'!$D$11</f>
        <v>32644.79999999905</v>
      </c>
      <c r="K1804" s="9">
        <f t="shared" si="142"/>
        <v>0</v>
      </c>
      <c r="L1804" s="9">
        <f t="shared" si="143"/>
        <v>0</v>
      </c>
    </row>
    <row r="1805" spans="1:12" ht="15" x14ac:dyDescent="0.25">
      <c r="A1805" s="167">
        <f t="shared" si="141"/>
        <v>196.75200000000476</v>
      </c>
      <c r="B1805" s="325">
        <f t="shared" si="144"/>
        <v>0.81980000000001985</v>
      </c>
      <c r="C1805" s="167">
        <f t="shared" si="140"/>
        <v>86.495999999990488</v>
      </c>
      <c r="D1805" s="167">
        <f>IF('Lineær programmering opg 4'!$M$4=0,"-",(-A1805+'Lineær programmering opg 4'!$M$4)/'Lineær programmering opg 4'!$K$4*-1)</f>
        <v>86.495999999990488</v>
      </c>
      <c r="E1805" s="167">
        <f>IF('Lineær programmering opg 4'!$M$5=0,"-",(-A1805+'Lineær programmering opg 4'!$M$5)/'Lineær programmering opg 4'!$K$5*-1)</f>
        <v>152.43599999999645</v>
      </c>
      <c r="F1805" s="167" t="str">
        <f>IF('Lineær programmering opg 4'!$E$6=0,"-",(-A1805+'Lineær programmering opg 4'!$M$6)/'Lineær programmering opg 4'!$K$6*-1)</f>
        <v>-</v>
      </c>
      <c r="G1805" s="167" t="str">
        <f>IF('Lineær programmering opg 4'!$D$7=0,"-",((-A1805+'Lineær programmering opg 4'!$M$7)/'Lineær programmering opg 4'!$K$7)*-1)</f>
        <v>-</v>
      </c>
      <c r="H1805" s="167" t="str">
        <f>IF('Lineær programmering opg 4'!$C$8=0,"-",((-A1805+'Lineær programmering opg 4'!$M$8)/'Lineær programmering opg 4'!$K$8)*-1)</f>
        <v>-</v>
      </c>
      <c r="I1805" s="167" t="str">
        <f>IF('Lineær programmering opg 4'!$D$8=0,"-",'Lineær programmering opg 4'!$G$8)</f>
        <v>-</v>
      </c>
      <c r="J1805" s="295">
        <f>A1805*'Lineær programmering opg 4'!$C$11+Datatabel!C1805*'Lineær programmering opg 4'!$D$11</f>
        <v>32649.599999999053</v>
      </c>
      <c r="K1805" s="9">
        <f t="shared" si="142"/>
        <v>0</v>
      </c>
      <c r="L1805" s="9">
        <f t="shared" si="143"/>
        <v>0</v>
      </c>
    </row>
    <row r="1806" spans="1:12" ht="15" x14ac:dyDescent="0.25">
      <c r="A1806" s="167">
        <f t="shared" si="141"/>
        <v>196.72800000000476</v>
      </c>
      <c r="B1806" s="325">
        <f t="shared" si="144"/>
        <v>0.81970000000001986</v>
      </c>
      <c r="C1806" s="167">
        <f t="shared" si="140"/>
        <v>86.54399999999049</v>
      </c>
      <c r="D1806" s="167">
        <f>IF('Lineær programmering opg 4'!$M$4=0,"-",(-A1806+'Lineær programmering opg 4'!$M$4)/'Lineær programmering opg 4'!$K$4*-1)</f>
        <v>86.54399999999049</v>
      </c>
      <c r="E1806" s="167">
        <f>IF('Lineær programmering opg 4'!$M$5=0,"-",(-A1806+'Lineær programmering opg 4'!$M$5)/'Lineær programmering opg 4'!$K$5*-1)</f>
        <v>152.45399999999646</v>
      </c>
      <c r="F1806" s="167" t="str">
        <f>IF('Lineær programmering opg 4'!$E$6=0,"-",(-A1806+'Lineær programmering opg 4'!$M$6)/'Lineær programmering opg 4'!$K$6*-1)</f>
        <v>-</v>
      </c>
      <c r="G1806" s="167" t="str">
        <f>IF('Lineær programmering opg 4'!$D$7=0,"-",((-A1806+'Lineær programmering opg 4'!$M$7)/'Lineær programmering opg 4'!$K$7)*-1)</f>
        <v>-</v>
      </c>
      <c r="H1806" s="167" t="str">
        <f>IF('Lineær programmering opg 4'!$C$8=0,"-",((-A1806+'Lineær programmering opg 4'!$M$8)/'Lineær programmering opg 4'!$K$8)*-1)</f>
        <v>-</v>
      </c>
      <c r="I1806" s="167" t="str">
        <f>IF('Lineær programmering opg 4'!$D$8=0,"-",'Lineær programmering opg 4'!$G$8)</f>
        <v>-</v>
      </c>
      <c r="J1806" s="295">
        <f>A1806*'Lineær programmering opg 4'!$C$11+Datatabel!C1806*'Lineær programmering opg 4'!$D$11</f>
        <v>32654.399999999048</v>
      </c>
      <c r="K1806" s="9">
        <f t="shared" si="142"/>
        <v>0</v>
      </c>
      <c r="L1806" s="9">
        <f t="shared" si="143"/>
        <v>0</v>
      </c>
    </row>
    <row r="1807" spans="1:12" ht="15" x14ac:dyDescent="0.25">
      <c r="A1807" s="167">
        <f t="shared" si="141"/>
        <v>196.70400000000478</v>
      </c>
      <c r="B1807" s="325">
        <f t="shared" si="144"/>
        <v>0.81960000000001987</v>
      </c>
      <c r="C1807" s="167">
        <f t="shared" si="140"/>
        <v>86.591999999990435</v>
      </c>
      <c r="D1807" s="167">
        <f>IF('Lineær programmering opg 4'!$M$4=0,"-",(-A1807+'Lineær programmering opg 4'!$M$4)/'Lineær programmering opg 4'!$K$4*-1)</f>
        <v>86.591999999990435</v>
      </c>
      <c r="E1807" s="167">
        <f>IF('Lineær programmering opg 4'!$M$5=0,"-",(-A1807+'Lineær programmering opg 4'!$M$5)/'Lineær programmering opg 4'!$K$5*-1)</f>
        <v>152.47199999999643</v>
      </c>
      <c r="F1807" s="167" t="str">
        <f>IF('Lineær programmering opg 4'!$E$6=0,"-",(-A1807+'Lineær programmering opg 4'!$M$6)/'Lineær programmering opg 4'!$K$6*-1)</f>
        <v>-</v>
      </c>
      <c r="G1807" s="167" t="str">
        <f>IF('Lineær programmering opg 4'!$D$7=0,"-",((-A1807+'Lineær programmering opg 4'!$M$7)/'Lineær programmering opg 4'!$K$7)*-1)</f>
        <v>-</v>
      </c>
      <c r="H1807" s="167" t="str">
        <f>IF('Lineær programmering opg 4'!$C$8=0,"-",((-A1807+'Lineær programmering opg 4'!$M$8)/'Lineær programmering opg 4'!$K$8)*-1)</f>
        <v>-</v>
      </c>
      <c r="I1807" s="167" t="str">
        <f>IF('Lineær programmering opg 4'!$D$8=0,"-",'Lineær programmering opg 4'!$G$8)</f>
        <v>-</v>
      </c>
      <c r="J1807" s="295">
        <f>A1807*'Lineær programmering opg 4'!$C$11+Datatabel!C1807*'Lineær programmering opg 4'!$D$11</f>
        <v>32659.199999999044</v>
      </c>
      <c r="K1807" s="9">
        <f t="shared" si="142"/>
        <v>0</v>
      </c>
      <c r="L1807" s="9">
        <f t="shared" si="143"/>
        <v>0</v>
      </c>
    </row>
    <row r="1808" spans="1:12" ht="15" x14ac:dyDescent="0.25">
      <c r="A1808" s="167">
        <f t="shared" si="141"/>
        <v>196.68000000000478</v>
      </c>
      <c r="B1808" s="325">
        <f t="shared" si="144"/>
        <v>0.81950000000001988</v>
      </c>
      <c r="C1808" s="167">
        <f t="shared" si="140"/>
        <v>86.639999999990437</v>
      </c>
      <c r="D1808" s="167">
        <f>IF('Lineær programmering opg 4'!$M$4=0,"-",(-A1808+'Lineær programmering opg 4'!$M$4)/'Lineær programmering opg 4'!$K$4*-1)</f>
        <v>86.639999999990437</v>
      </c>
      <c r="E1808" s="167">
        <f>IF('Lineær programmering opg 4'!$M$5=0,"-",(-A1808+'Lineær programmering opg 4'!$M$5)/'Lineær programmering opg 4'!$K$5*-1)</f>
        <v>152.48999999999643</v>
      </c>
      <c r="F1808" s="167" t="str">
        <f>IF('Lineær programmering opg 4'!$E$6=0,"-",(-A1808+'Lineær programmering opg 4'!$M$6)/'Lineær programmering opg 4'!$K$6*-1)</f>
        <v>-</v>
      </c>
      <c r="G1808" s="167" t="str">
        <f>IF('Lineær programmering opg 4'!$D$7=0,"-",((-A1808+'Lineær programmering opg 4'!$M$7)/'Lineær programmering opg 4'!$K$7)*-1)</f>
        <v>-</v>
      </c>
      <c r="H1808" s="167" t="str">
        <f>IF('Lineær programmering opg 4'!$C$8=0,"-",((-A1808+'Lineær programmering opg 4'!$M$8)/'Lineær programmering opg 4'!$K$8)*-1)</f>
        <v>-</v>
      </c>
      <c r="I1808" s="167" t="str">
        <f>IF('Lineær programmering opg 4'!$D$8=0,"-",'Lineær programmering opg 4'!$G$8)</f>
        <v>-</v>
      </c>
      <c r="J1808" s="295">
        <f>A1808*'Lineær programmering opg 4'!$C$11+Datatabel!C1808*'Lineær programmering opg 4'!$D$11</f>
        <v>32663.99999999904</v>
      </c>
      <c r="K1808" s="9">
        <f t="shared" si="142"/>
        <v>0</v>
      </c>
      <c r="L1808" s="9">
        <f t="shared" si="143"/>
        <v>0</v>
      </c>
    </row>
    <row r="1809" spans="1:12" ht="15" x14ac:dyDescent="0.25">
      <c r="A1809" s="167">
        <f t="shared" si="141"/>
        <v>196.65600000000478</v>
      </c>
      <c r="B1809" s="325">
        <f t="shared" si="144"/>
        <v>0.81940000000001989</v>
      </c>
      <c r="C1809" s="167">
        <f t="shared" si="140"/>
        <v>86.687999999990438</v>
      </c>
      <c r="D1809" s="167">
        <f>IF('Lineær programmering opg 4'!$M$4=0,"-",(-A1809+'Lineær programmering opg 4'!$M$4)/'Lineær programmering opg 4'!$K$4*-1)</f>
        <v>86.687999999990438</v>
      </c>
      <c r="E1809" s="167">
        <f>IF('Lineær programmering opg 4'!$M$5=0,"-",(-A1809+'Lineær programmering opg 4'!$M$5)/'Lineær programmering opg 4'!$K$5*-1)</f>
        <v>152.50799999999643</v>
      </c>
      <c r="F1809" s="167" t="str">
        <f>IF('Lineær programmering opg 4'!$E$6=0,"-",(-A1809+'Lineær programmering opg 4'!$M$6)/'Lineær programmering opg 4'!$K$6*-1)</f>
        <v>-</v>
      </c>
      <c r="G1809" s="167" t="str">
        <f>IF('Lineær programmering opg 4'!$D$7=0,"-",((-A1809+'Lineær programmering opg 4'!$M$7)/'Lineær programmering opg 4'!$K$7)*-1)</f>
        <v>-</v>
      </c>
      <c r="H1809" s="167" t="str">
        <f>IF('Lineær programmering opg 4'!$C$8=0,"-",((-A1809+'Lineær programmering opg 4'!$M$8)/'Lineær programmering opg 4'!$K$8)*-1)</f>
        <v>-</v>
      </c>
      <c r="I1809" s="167" t="str">
        <f>IF('Lineær programmering opg 4'!$D$8=0,"-",'Lineær programmering opg 4'!$G$8)</f>
        <v>-</v>
      </c>
      <c r="J1809" s="295">
        <f>A1809*'Lineær programmering opg 4'!$C$11+Datatabel!C1809*'Lineær programmering opg 4'!$D$11</f>
        <v>32668.799999999042</v>
      </c>
      <c r="K1809" s="9">
        <f t="shared" si="142"/>
        <v>0</v>
      </c>
      <c r="L1809" s="9">
        <f t="shared" si="143"/>
        <v>0</v>
      </c>
    </row>
    <row r="1810" spans="1:12" ht="15" x14ac:dyDescent="0.25">
      <c r="A1810" s="167">
        <f t="shared" si="141"/>
        <v>196.63200000000478</v>
      </c>
      <c r="B1810" s="325">
        <f t="shared" si="144"/>
        <v>0.8193000000000199</v>
      </c>
      <c r="C1810" s="167">
        <f t="shared" si="140"/>
        <v>86.73599999999044</v>
      </c>
      <c r="D1810" s="167">
        <f>IF('Lineær programmering opg 4'!$M$4=0,"-",(-A1810+'Lineær programmering opg 4'!$M$4)/'Lineær programmering opg 4'!$K$4*-1)</f>
        <v>86.73599999999044</v>
      </c>
      <c r="E1810" s="167">
        <f>IF('Lineær programmering opg 4'!$M$5=0,"-",(-A1810+'Lineær programmering opg 4'!$M$5)/'Lineær programmering opg 4'!$K$5*-1)</f>
        <v>152.52599999999643</v>
      </c>
      <c r="F1810" s="167" t="str">
        <f>IF('Lineær programmering opg 4'!$E$6=0,"-",(-A1810+'Lineær programmering opg 4'!$M$6)/'Lineær programmering opg 4'!$K$6*-1)</f>
        <v>-</v>
      </c>
      <c r="G1810" s="167" t="str">
        <f>IF('Lineær programmering opg 4'!$D$7=0,"-",((-A1810+'Lineær programmering opg 4'!$M$7)/'Lineær programmering opg 4'!$K$7)*-1)</f>
        <v>-</v>
      </c>
      <c r="H1810" s="167" t="str">
        <f>IF('Lineær programmering opg 4'!$C$8=0,"-",((-A1810+'Lineær programmering opg 4'!$M$8)/'Lineær programmering opg 4'!$K$8)*-1)</f>
        <v>-</v>
      </c>
      <c r="I1810" s="167" t="str">
        <f>IF('Lineær programmering opg 4'!$D$8=0,"-",'Lineær programmering opg 4'!$G$8)</f>
        <v>-</v>
      </c>
      <c r="J1810" s="295">
        <f>A1810*'Lineær programmering opg 4'!$C$11+Datatabel!C1810*'Lineær programmering opg 4'!$D$11</f>
        <v>32673.599999999045</v>
      </c>
      <c r="K1810" s="9">
        <f t="shared" si="142"/>
        <v>0</v>
      </c>
      <c r="L1810" s="9">
        <f t="shared" si="143"/>
        <v>0</v>
      </c>
    </row>
    <row r="1811" spans="1:12" ht="15" x14ac:dyDescent="0.25">
      <c r="A1811" s="167">
        <f t="shared" si="141"/>
        <v>196.60800000000478</v>
      </c>
      <c r="B1811" s="325">
        <f t="shared" si="144"/>
        <v>0.81920000000001991</v>
      </c>
      <c r="C1811" s="167">
        <f t="shared" si="140"/>
        <v>86.783999999990442</v>
      </c>
      <c r="D1811" s="167">
        <f>IF('Lineær programmering opg 4'!$M$4=0,"-",(-A1811+'Lineær programmering opg 4'!$M$4)/'Lineær programmering opg 4'!$K$4*-1)</f>
        <v>86.783999999990442</v>
      </c>
      <c r="E1811" s="167">
        <f>IF('Lineær programmering opg 4'!$M$5=0,"-",(-A1811+'Lineær programmering opg 4'!$M$5)/'Lineær programmering opg 4'!$K$5*-1)</f>
        <v>152.54399999999643</v>
      </c>
      <c r="F1811" s="167" t="str">
        <f>IF('Lineær programmering opg 4'!$E$6=0,"-",(-A1811+'Lineær programmering opg 4'!$M$6)/'Lineær programmering opg 4'!$K$6*-1)</f>
        <v>-</v>
      </c>
      <c r="G1811" s="167" t="str">
        <f>IF('Lineær programmering opg 4'!$D$7=0,"-",((-A1811+'Lineær programmering opg 4'!$M$7)/'Lineær programmering opg 4'!$K$7)*-1)</f>
        <v>-</v>
      </c>
      <c r="H1811" s="167" t="str">
        <f>IF('Lineær programmering opg 4'!$C$8=0,"-",((-A1811+'Lineær programmering opg 4'!$M$8)/'Lineær programmering opg 4'!$K$8)*-1)</f>
        <v>-</v>
      </c>
      <c r="I1811" s="167" t="str">
        <f>IF('Lineær programmering opg 4'!$D$8=0,"-",'Lineær programmering opg 4'!$G$8)</f>
        <v>-</v>
      </c>
      <c r="J1811" s="295">
        <f>A1811*'Lineær programmering opg 4'!$C$11+Datatabel!C1811*'Lineær programmering opg 4'!$D$11</f>
        <v>32678.399999999048</v>
      </c>
      <c r="K1811" s="9">
        <f t="shared" si="142"/>
        <v>0</v>
      </c>
      <c r="L1811" s="9">
        <f t="shared" si="143"/>
        <v>0</v>
      </c>
    </row>
    <row r="1812" spans="1:12" ht="15" x14ac:dyDescent="0.25">
      <c r="A1812" s="167">
        <f t="shared" si="141"/>
        <v>196.58400000000478</v>
      </c>
      <c r="B1812" s="325">
        <f t="shared" si="144"/>
        <v>0.81910000000001992</v>
      </c>
      <c r="C1812" s="167">
        <f t="shared" si="140"/>
        <v>86.831999999990444</v>
      </c>
      <c r="D1812" s="167">
        <f>IF('Lineær programmering opg 4'!$M$4=0,"-",(-A1812+'Lineær programmering opg 4'!$M$4)/'Lineær programmering opg 4'!$K$4*-1)</f>
        <v>86.831999999990444</v>
      </c>
      <c r="E1812" s="167">
        <f>IF('Lineær programmering opg 4'!$M$5=0,"-",(-A1812+'Lineær programmering opg 4'!$M$5)/'Lineær programmering opg 4'!$K$5*-1)</f>
        <v>152.56199999999643</v>
      </c>
      <c r="F1812" s="167" t="str">
        <f>IF('Lineær programmering opg 4'!$E$6=0,"-",(-A1812+'Lineær programmering opg 4'!$M$6)/'Lineær programmering opg 4'!$K$6*-1)</f>
        <v>-</v>
      </c>
      <c r="G1812" s="167" t="str">
        <f>IF('Lineær programmering opg 4'!$D$7=0,"-",((-A1812+'Lineær programmering opg 4'!$M$7)/'Lineær programmering opg 4'!$K$7)*-1)</f>
        <v>-</v>
      </c>
      <c r="H1812" s="167" t="str">
        <f>IF('Lineær programmering opg 4'!$C$8=0,"-",((-A1812+'Lineær programmering opg 4'!$M$8)/'Lineær programmering opg 4'!$K$8)*-1)</f>
        <v>-</v>
      </c>
      <c r="I1812" s="167" t="str">
        <f>IF('Lineær programmering opg 4'!$D$8=0,"-",'Lineær programmering opg 4'!$G$8)</f>
        <v>-</v>
      </c>
      <c r="J1812" s="295">
        <f>A1812*'Lineær programmering opg 4'!$C$11+Datatabel!C1812*'Lineær programmering opg 4'!$D$11</f>
        <v>32683.199999999044</v>
      </c>
      <c r="K1812" s="9">
        <f t="shared" si="142"/>
        <v>0</v>
      </c>
      <c r="L1812" s="9">
        <f t="shared" si="143"/>
        <v>0</v>
      </c>
    </row>
    <row r="1813" spans="1:12" ht="15" x14ac:dyDescent="0.25">
      <c r="A1813" s="167">
        <f t="shared" si="141"/>
        <v>196.56000000000478</v>
      </c>
      <c r="B1813" s="325">
        <f t="shared" si="144"/>
        <v>0.81900000000001993</v>
      </c>
      <c r="C1813" s="167">
        <f t="shared" si="140"/>
        <v>86.879999999990446</v>
      </c>
      <c r="D1813" s="167">
        <f>IF('Lineær programmering opg 4'!$M$4=0,"-",(-A1813+'Lineær programmering opg 4'!$M$4)/'Lineær programmering opg 4'!$K$4*-1)</f>
        <v>86.879999999990446</v>
      </c>
      <c r="E1813" s="167">
        <f>IF('Lineær programmering opg 4'!$M$5=0,"-",(-A1813+'Lineær programmering opg 4'!$M$5)/'Lineær programmering opg 4'!$K$5*-1)</f>
        <v>152.57999999999643</v>
      </c>
      <c r="F1813" s="167" t="str">
        <f>IF('Lineær programmering opg 4'!$E$6=0,"-",(-A1813+'Lineær programmering opg 4'!$M$6)/'Lineær programmering opg 4'!$K$6*-1)</f>
        <v>-</v>
      </c>
      <c r="G1813" s="167" t="str">
        <f>IF('Lineær programmering opg 4'!$D$7=0,"-",((-A1813+'Lineær programmering opg 4'!$M$7)/'Lineær programmering opg 4'!$K$7)*-1)</f>
        <v>-</v>
      </c>
      <c r="H1813" s="167" t="str">
        <f>IF('Lineær programmering opg 4'!$C$8=0,"-",((-A1813+'Lineær programmering opg 4'!$M$8)/'Lineær programmering opg 4'!$K$8)*-1)</f>
        <v>-</v>
      </c>
      <c r="I1813" s="167" t="str">
        <f>IF('Lineær programmering opg 4'!$D$8=0,"-",'Lineær programmering opg 4'!$G$8)</f>
        <v>-</v>
      </c>
      <c r="J1813" s="295">
        <f>A1813*'Lineær programmering opg 4'!$C$11+Datatabel!C1813*'Lineær programmering opg 4'!$D$11</f>
        <v>32687.999999999043</v>
      </c>
      <c r="K1813" s="9">
        <f t="shared" si="142"/>
        <v>0</v>
      </c>
      <c r="L1813" s="9">
        <f t="shared" si="143"/>
        <v>0</v>
      </c>
    </row>
    <row r="1814" spans="1:12" ht="15" x14ac:dyDescent="0.25">
      <c r="A1814" s="167">
        <f t="shared" si="141"/>
        <v>196.53600000000478</v>
      </c>
      <c r="B1814" s="325">
        <f t="shared" si="144"/>
        <v>0.81890000000001995</v>
      </c>
      <c r="C1814" s="167">
        <f t="shared" si="140"/>
        <v>86.927999999990448</v>
      </c>
      <c r="D1814" s="167">
        <f>IF('Lineær programmering opg 4'!$M$4=0,"-",(-A1814+'Lineær programmering opg 4'!$M$4)/'Lineær programmering opg 4'!$K$4*-1)</f>
        <v>86.927999999990448</v>
      </c>
      <c r="E1814" s="167">
        <f>IF('Lineær programmering opg 4'!$M$5=0,"-",(-A1814+'Lineær programmering opg 4'!$M$5)/'Lineær programmering opg 4'!$K$5*-1)</f>
        <v>152.59799999999643</v>
      </c>
      <c r="F1814" s="167" t="str">
        <f>IF('Lineær programmering opg 4'!$E$6=0,"-",(-A1814+'Lineær programmering opg 4'!$M$6)/'Lineær programmering opg 4'!$K$6*-1)</f>
        <v>-</v>
      </c>
      <c r="G1814" s="167" t="str">
        <f>IF('Lineær programmering opg 4'!$D$7=0,"-",((-A1814+'Lineær programmering opg 4'!$M$7)/'Lineær programmering opg 4'!$K$7)*-1)</f>
        <v>-</v>
      </c>
      <c r="H1814" s="167" t="str">
        <f>IF('Lineær programmering opg 4'!$C$8=0,"-",((-A1814+'Lineær programmering opg 4'!$M$8)/'Lineær programmering opg 4'!$K$8)*-1)</f>
        <v>-</v>
      </c>
      <c r="I1814" s="167" t="str">
        <f>IF('Lineær programmering opg 4'!$D$8=0,"-",'Lineær programmering opg 4'!$G$8)</f>
        <v>-</v>
      </c>
      <c r="J1814" s="295">
        <f>A1814*'Lineær programmering opg 4'!$C$11+Datatabel!C1814*'Lineær programmering opg 4'!$D$11</f>
        <v>32692.799999999046</v>
      </c>
      <c r="K1814" s="9">
        <f t="shared" si="142"/>
        <v>0</v>
      </c>
      <c r="L1814" s="9">
        <f t="shared" si="143"/>
        <v>0</v>
      </c>
    </row>
    <row r="1815" spans="1:12" ht="15" x14ac:dyDescent="0.25">
      <c r="A1815" s="167">
        <f t="shared" si="141"/>
        <v>196.51200000000478</v>
      </c>
      <c r="B1815" s="325">
        <f t="shared" si="144"/>
        <v>0.81880000000001996</v>
      </c>
      <c r="C1815" s="167">
        <f t="shared" si="140"/>
        <v>86.975999999990449</v>
      </c>
      <c r="D1815" s="167">
        <f>IF('Lineær programmering opg 4'!$M$4=0,"-",(-A1815+'Lineær programmering opg 4'!$M$4)/'Lineær programmering opg 4'!$K$4*-1)</f>
        <v>86.975999999990449</v>
      </c>
      <c r="E1815" s="167">
        <f>IF('Lineær programmering opg 4'!$M$5=0,"-",(-A1815+'Lineær programmering opg 4'!$M$5)/'Lineær programmering opg 4'!$K$5*-1)</f>
        <v>152.61599999999643</v>
      </c>
      <c r="F1815" s="167" t="str">
        <f>IF('Lineær programmering opg 4'!$E$6=0,"-",(-A1815+'Lineær programmering opg 4'!$M$6)/'Lineær programmering opg 4'!$K$6*-1)</f>
        <v>-</v>
      </c>
      <c r="G1815" s="167" t="str">
        <f>IF('Lineær programmering opg 4'!$D$7=0,"-",((-A1815+'Lineær programmering opg 4'!$M$7)/'Lineær programmering opg 4'!$K$7)*-1)</f>
        <v>-</v>
      </c>
      <c r="H1815" s="167" t="str">
        <f>IF('Lineær programmering opg 4'!$C$8=0,"-",((-A1815+'Lineær programmering opg 4'!$M$8)/'Lineær programmering opg 4'!$K$8)*-1)</f>
        <v>-</v>
      </c>
      <c r="I1815" s="167" t="str">
        <f>IF('Lineær programmering opg 4'!$D$8=0,"-",'Lineær programmering opg 4'!$G$8)</f>
        <v>-</v>
      </c>
      <c r="J1815" s="295">
        <f>A1815*'Lineær programmering opg 4'!$C$11+Datatabel!C1815*'Lineær programmering opg 4'!$D$11</f>
        <v>32697.599999999045</v>
      </c>
      <c r="K1815" s="9">
        <f t="shared" si="142"/>
        <v>0</v>
      </c>
      <c r="L1815" s="9">
        <f t="shared" si="143"/>
        <v>0</v>
      </c>
    </row>
    <row r="1816" spans="1:12" ht="15" x14ac:dyDescent="0.25">
      <c r="A1816" s="167">
        <f t="shared" si="141"/>
        <v>196.4880000000048</v>
      </c>
      <c r="B1816" s="325">
        <f t="shared" si="144"/>
        <v>0.81870000000001997</v>
      </c>
      <c r="C1816" s="167">
        <f t="shared" si="140"/>
        <v>87.023999999990394</v>
      </c>
      <c r="D1816" s="167">
        <f>IF('Lineær programmering opg 4'!$M$4=0,"-",(-A1816+'Lineær programmering opg 4'!$M$4)/'Lineær programmering opg 4'!$K$4*-1)</f>
        <v>87.023999999990394</v>
      </c>
      <c r="E1816" s="167">
        <f>IF('Lineær programmering opg 4'!$M$5=0,"-",(-A1816+'Lineær programmering opg 4'!$M$5)/'Lineær programmering opg 4'!$K$5*-1)</f>
        <v>152.6339999999964</v>
      </c>
      <c r="F1816" s="167" t="str">
        <f>IF('Lineær programmering opg 4'!$E$6=0,"-",(-A1816+'Lineær programmering opg 4'!$M$6)/'Lineær programmering opg 4'!$K$6*-1)</f>
        <v>-</v>
      </c>
      <c r="G1816" s="167" t="str">
        <f>IF('Lineær programmering opg 4'!$D$7=0,"-",((-A1816+'Lineær programmering opg 4'!$M$7)/'Lineær programmering opg 4'!$K$7)*-1)</f>
        <v>-</v>
      </c>
      <c r="H1816" s="167" t="str">
        <f>IF('Lineær programmering opg 4'!$C$8=0,"-",((-A1816+'Lineær programmering opg 4'!$M$8)/'Lineær programmering opg 4'!$K$8)*-1)</f>
        <v>-</v>
      </c>
      <c r="I1816" s="167" t="str">
        <f>IF('Lineær programmering opg 4'!$D$8=0,"-",'Lineær programmering opg 4'!$G$8)</f>
        <v>-</v>
      </c>
      <c r="J1816" s="295">
        <f>A1816*'Lineær programmering opg 4'!$C$11+Datatabel!C1816*'Lineær programmering opg 4'!$D$11</f>
        <v>32702.399999999041</v>
      </c>
      <c r="K1816" s="9">
        <f t="shared" si="142"/>
        <v>0</v>
      </c>
      <c r="L1816" s="9">
        <f t="shared" si="143"/>
        <v>0</v>
      </c>
    </row>
    <row r="1817" spans="1:12" ht="15" x14ac:dyDescent="0.25">
      <c r="A1817" s="167">
        <f t="shared" si="141"/>
        <v>196.4640000000048</v>
      </c>
      <c r="B1817" s="325">
        <f t="shared" si="144"/>
        <v>0.81860000000001998</v>
      </c>
      <c r="C1817" s="167">
        <f t="shared" si="140"/>
        <v>87.071999999990396</v>
      </c>
      <c r="D1817" s="167">
        <f>IF('Lineær programmering opg 4'!$M$4=0,"-",(-A1817+'Lineær programmering opg 4'!$M$4)/'Lineær programmering opg 4'!$K$4*-1)</f>
        <v>87.071999999990396</v>
      </c>
      <c r="E1817" s="167">
        <f>IF('Lineær programmering opg 4'!$M$5=0,"-",(-A1817+'Lineær programmering opg 4'!$M$5)/'Lineær programmering opg 4'!$K$5*-1)</f>
        <v>152.65199999999641</v>
      </c>
      <c r="F1817" s="167" t="str">
        <f>IF('Lineær programmering opg 4'!$E$6=0,"-",(-A1817+'Lineær programmering opg 4'!$M$6)/'Lineær programmering opg 4'!$K$6*-1)</f>
        <v>-</v>
      </c>
      <c r="G1817" s="167" t="str">
        <f>IF('Lineær programmering opg 4'!$D$7=0,"-",((-A1817+'Lineær programmering opg 4'!$M$7)/'Lineær programmering opg 4'!$K$7)*-1)</f>
        <v>-</v>
      </c>
      <c r="H1817" s="167" t="str">
        <f>IF('Lineær programmering opg 4'!$C$8=0,"-",((-A1817+'Lineær programmering opg 4'!$M$8)/'Lineær programmering opg 4'!$K$8)*-1)</f>
        <v>-</v>
      </c>
      <c r="I1817" s="167" t="str">
        <f>IF('Lineær programmering opg 4'!$D$8=0,"-",'Lineær programmering opg 4'!$G$8)</f>
        <v>-</v>
      </c>
      <c r="J1817" s="295">
        <f>A1817*'Lineær programmering opg 4'!$C$11+Datatabel!C1817*'Lineær programmering opg 4'!$D$11</f>
        <v>32707.19999999904</v>
      </c>
      <c r="K1817" s="9">
        <f t="shared" si="142"/>
        <v>0</v>
      </c>
      <c r="L1817" s="9">
        <f t="shared" si="143"/>
        <v>0</v>
      </c>
    </row>
    <row r="1818" spans="1:12" ht="15" x14ac:dyDescent="0.25">
      <c r="A1818" s="167">
        <f t="shared" si="141"/>
        <v>196.4400000000048</v>
      </c>
      <c r="B1818" s="325">
        <f t="shared" si="144"/>
        <v>0.81850000000001999</v>
      </c>
      <c r="C1818" s="167">
        <f t="shared" si="140"/>
        <v>87.119999999990398</v>
      </c>
      <c r="D1818" s="167">
        <f>IF('Lineær programmering opg 4'!$M$4=0,"-",(-A1818+'Lineær programmering opg 4'!$M$4)/'Lineær programmering opg 4'!$K$4*-1)</f>
        <v>87.119999999990398</v>
      </c>
      <c r="E1818" s="167">
        <f>IF('Lineær programmering opg 4'!$M$5=0,"-",(-A1818+'Lineær programmering opg 4'!$M$5)/'Lineær programmering opg 4'!$K$5*-1)</f>
        <v>152.66999999999641</v>
      </c>
      <c r="F1818" s="167" t="str">
        <f>IF('Lineær programmering opg 4'!$E$6=0,"-",(-A1818+'Lineær programmering opg 4'!$M$6)/'Lineær programmering opg 4'!$K$6*-1)</f>
        <v>-</v>
      </c>
      <c r="G1818" s="167" t="str">
        <f>IF('Lineær programmering opg 4'!$D$7=0,"-",((-A1818+'Lineær programmering opg 4'!$M$7)/'Lineær programmering opg 4'!$K$7)*-1)</f>
        <v>-</v>
      </c>
      <c r="H1818" s="167" t="str">
        <f>IF('Lineær programmering opg 4'!$C$8=0,"-",((-A1818+'Lineær programmering opg 4'!$M$8)/'Lineær programmering opg 4'!$K$8)*-1)</f>
        <v>-</v>
      </c>
      <c r="I1818" s="167" t="str">
        <f>IF('Lineær programmering opg 4'!$D$8=0,"-",'Lineær programmering opg 4'!$G$8)</f>
        <v>-</v>
      </c>
      <c r="J1818" s="295">
        <f>A1818*'Lineær programmering opg 4'!$C$11+Datatabel!C1818*'Lineær programmering opg 4'!$D$11</f>
        <v>32711.99999999904</v>
      </c>
      <c r="K1818" s="9">
        <f t="shared" si="142"/>
        <v>0</v>
      </c>
      <c r="L1818" s="9">
        <f t="shared" si="143"/>
        <v>0</v>
      </c>
    </row>
    <row r="1819" spans="1:12" ht="15" x14ac:dyDescent="0.25">
      <c r="A1819" s="167">
        <f t="shared" si="141"/>
        <v>196.4160000000048</v>
      </c>
      <c r="B1819" s="325">
        <f t="shared" si="144"/>
        <v>0.81840000000002</v>
      </c>
      <c r="C1819" s="167">
        <f t="shared" si="140"/>
        <v>87.1679999999904</v>
      </c>
      <c r="D1819" s="167">
        <f>IF('Lineær programmering opg 4'!$M$4=0,"-",(-A1819+'Lineær programmering opg 4'!$M$4)/'Lineær programmering opg 4'!$K$4*-1)</f>
        <v>87.1679999999904</v>
      </c>
      <c r="E1819" s="167">
        <f>IF('Lineær programmering opg 4'!$M$5=0,"-",(-A1819+'Lineær programmering opg 4'!$M$5)/'Lineær programmering opg 4'!$K$5*-1)</f>
        <v>152.68799999999641</v>
      </c>
      <c r="F1819" s="167" t="str">
        <f>IF('Lineær programmering opg 4'!$E$6=0,"-",(-A1819+'Lineær programmering opg 4'!$M$6)/'Lineær programmering opg 4'!$K$6*-1)</f>
        <v>-</v>
      </c>
      <c r="G1819" s="167" t="str">
        <f>IF('Lineær programmering opg 4'!$D$7=0,"-",((-A1819+'Lineær programmering opg 4'!$M$7)/'Lineær programmering opg 4'!$K$7)*-1)</f>
        <v>-</v>
      </c>
      <c r="H1819" s="167" t="str">
        <f>IF('Lineær programmering opg 4'!$C$8=0,"-",((-A1819+'Lineær programmering opg 4'!$M$8)/'Lineær programmering opg 4'!$K$8)*-1)</f>
        <v>-</v>
      </c>
      <c r="I1819" s="167" t="str">
        <f>IF('Lineær programmering opg 4'!$D$8=0,"-",'Lineær programmering opg 4'!$G$8)</f>
        <v>-</v>
      </c>
      <c r="J1819" s="295">
        <f>A1819*'Lineær programmering opg 4'!$C$11+Datatabel!C1819*'Lineær programmering opg 4'!$D$11</f>
        <v>32716.799999999039</v>
      </c>
      <c r="K1819" s="9">
        <f t="shared" si="142"/>
        <v>0</v>
      </c>
      <c r="L1819" s="9">
        <f t="shared" si="143"/>
        <v>0</v>
      </c>
    </row>
    <row r="1820" spans="1:12" ht="15" x14ac:dyDescent="0.25">
      <c r="A1820" s="167">
        <f t="shared" si="141"/>
        <v>196.3920000000048</v>
      </c>
      <c r="B1820" s="325">
        <f t="shared" si="144"/>
        <v>0.81830000000002001</v>
      </c>
      <c r="C1820" s="167">
        <f t="shared" si="140"/>
        <v>87.215999999990402</v>
      </c>
      <c r="D1820" s="167">
        <f>IF('Lineær programmering opg 4'!$M$4=0,"-",(-A1820+'Lineær programmering opg 4'!$M$4)/'Lineær programmering opg 4'!$K$4*-1)</f>
        <v>87.215999999990402</v>
      </c>
      <c r="E1820" s="167">
        <f>IF('Lineær programmering opg 4'!$M$5=0,"-",(-A1820+'Lineær programmering opg 4'!$M$5)/'Lineær programmering opg 4'!$K$5*-1)</f>
        <v>152.70599999999641</v>
      </c>
      <c r="F1820" s="167" t="str">
        <f>IF('Lineær programmering opg 4'!$E$6=0,"-",(-A1820+'Lineær programmering opg 4'!$M$6)/'Lineær programmering opg 4'!$K$6*-1)</f>
        <v>-</v>
      </c>
      <c r="G1820" s="167" t="str">
        <f>IF('Lineær programmering opg 4'!$D$7=0,"-",((-A1820+'Lineær programmering opg 4'!$M$7)/'Lineær programmering opg 4'!$K$7)*-1)</f>
        <v>-</v>
      </c>
      <c r="H1820" s="167" t="str">
        <f>IF('Lineær programmering opg 4'!$C$8=0,"-",((-A1820+'Lineær programmering opg 4'!$M$8)/'Lineær programmering opg 4'!$K$8)*-1)</f>
        <v>-</v>
      </c>
      <c r="I1820" s="167" t="str">
        <f>IF('Lineær programmering opg 4'!$D$8=0,"-",'Lineær programmering opg 4'!$G$8)</f>
        <v>-</v>
      </c>
      <c r="J1820" s="295">
        <f>A1820*'Lineær programmering opg 4'!$C$11+Datatabel!C1820*'Lineær programmering opg 4'!$D$11</f>
        <v>32721.599999999042</v>
      </c>
      <c r="K1820" s="9">
        <f t="shared" si="142"/>
        <v>0</v>
      </c>
      <c r="L1820" s="9">
        <f t="shared" si="143"/>
        <v>0</v>
      </c>
    </row>
    <row r="1821" spans="1:12" ht="15" x14ac:dyDescent="0.25">
      <c r="A1821" s="167">
        <f t="shared" si="141"/>
        <v>196.3680000000048</v>
      </c>
      <c r="B1821" s="325">
        <f t="shared" si="144"/>
        <v>0.81820000000002002</v>
      </c>
      <c r="C1821" s="167">
        <f t="shared" si="140"/>
        <v>87.263999999990403</v>
      </c>
      <c r="D1821" s="167">
        <f>IF('Lineær programmering opg 4'!$M$4=0,"-",(-A1821+'Lineær programmering opg 4'!$M$4)/'Lineær programmering opg 4'!$K$4*-1)</f>
        <v>87.263999999990403</v>
      </c>
      <c r="E1821" s="167">
        <f>IF('Lineær programmering opg 4'!$M$5=0,"-",(-A1821+'Lineær programmering opg 4'!$M$5)/'Lineær programmering opg 4'!$K$5*-1)</f>
        <v>152.72399999999641</v>
      </c>
      <c r="F1821" s="167" t="str">
        <f>IF('Lineær programmering opg 4'!$E$6=0,"-",(-A1821+'Lineær programmering opg 4'!$M$6)/'Lineær programmering opg 4'!$K$6*-1)</f>
        <v>-</v>
      </c>
      <c r="G1821" s="167" t="str">
        <f>IF('Lineær programmering opg 4'!$D$7=0,"-",((-A1821+'Lineær programmering opg 4'!$M$7)/'Lineær programmering opg 4'!$K$7)*-1)</f>
        <v>-</v>
      </c>
      <c r="H1821" s="167" t="str">
        <f>IF('Lineær programmering opg 4'!$C$8=0,"-",((-A1821+'Lineær programmering opg 4'!$M$8)/'Lineær programmering opg 4'!$K$8)*-1)</f>
        <v>-</v>
      </c>
      <c r="I1821" s="167" t="str">
        <f>IF('Lineær programmering opg 4'!$D$8=0,"-",'Lineær programmering opg 4'!$G$8)</f>
        <v>-</v>
      </c>
      <c r="J1821" s="295">
        <f>A1821*'Lineær programmering opg 4'!$C$11+Datatabel!C1821*'Lineær programmering opg 4'!$D$11</f>
        <v>32726.399999999041</v>
      </c>
      <c r="K1821" s="9">
        <f t="shared" si="142"/>
        <v>0</v>
      </c>
      <c r="L1821" s="9">
        <f t="shared" si="143"/>
        <v>0</v>
      </c>
    </row>
    <row r="1822" spans="1:12" ht="15" x14ac:dyDescent="0.25">
      <c r="A1822" s="167">
        <f t="shared" si="141"/>
        <v>196.3440000000048</v>
      </c>
      <c r="B1822" s="325">
        <f t="shared" si="144"/>
        <v>0.81810000000002003</v>
      </c>
      <c r="C1822" s="167">
        <f t="shared" si="140"/>
        <v>87.311999999990405</v>
      </c>
      <c r="D1822" s="167">
        <f>IF('Lineær programmering opg 4'!$M$4=0,"-",(-A1822+'Lineær programmering opg 4'!$M$4)/'Lineær programmering opg 4'!$K$4*-1)</f>
        <v>87.311999999990405</v>
      </c>
      <c r="E1822" s="167">
        <f>IF('Lineær programmering opg 4'!$M$5=0,"-",(-A1822+'Lineær programmering opg 4'!$M$5)/'Lineær programmering opg 4'!$K$5*-1)</f>
        <v>152.74199999999641</v>
      </c>
      <c r="F1822" s="167" t="str">
        <f>IF('Lineær programmering opg 4'!$E$6=0,"-",(-A1822+'Lineær programmering opg 4'!$M$6)/'Lineær programmering opg 4'!$K$6*-1)</f>
        <v>-</v>
      </c>
      <c r="G1822" s="167" t="str">
        <f>IF('Lineær programmering opg 4'!$D$7=0,"-",((-A1822+'Lineær programmering opg 4'!$M$7)/'Lineær programmering opg 4'!$K$7)*-1)</f>
        <v>-</v>
      </c>
      <c r="H1822" s="167" t="str">
        <f>IF('Lineær programmering opg 4'!$C$8=0,"-",((-A1822+'Lineær programmering opg 4'!$M$8)/'Lineær programmering opg 4'!$K$8)*-1)</f>
        <v>-</v>
      </c>
      <c r="I1822" s="167" t="str">
        <f>IF('Lineær programmering opg 4'!$D$8=0,"-",'Lineær programmering opg 4'!$G$8)</f>
        <v>-</v>
      </c>
      <c r="J1822" s="295">
        <f>A1822*'Lineær programmering opg 4'!$C$11+Datatabel!C1822*'Lineær programmering opg 4'!$D$11</f>
        <v>32731.199999999037</v>
      </c>
      <c r="K1822" s="9">
        <f t="shared" si="142"/>
        <v>0</v>
      </c>
      <c r="L1822" s="9">
        <f t="shared" si="143"/>
        <v>0</v>
      </c>
    </row>
    <row r="1823" spans="1:12" ht="15" x14ac:dyDescent="0.25">
      <c r="A1823" s="167">
        <f t="shared" si="141"/>
        <v>196.32000000000482</v>
      </c>
      <c r="B1823" s="325">
        <f t="shared" si="144"/>
        <v>0.81800000000002004</v>
      </c>
      <c r="C1823" s="167">
        <f t="shared" si="140"/>
        <v>87.35999999999035</v>
      </c>
      <c r="D1823" s="167">
        <f>IF('Lineær programmering opg 4'!$M$4=0,"-",(-A1823+'Lineær programmering opg 4'!$M$4)/'Lineær programmering opg 4'!$K$4*-1)</f>
        <v>87.35999999999035</v>
      </c>
      <c r="E1823" s="167">
        <f>IF('Lineær programmering opg 4'!$M$5=0,"-",(-A1823+'Lineær programmering opg 4'!$M$5)/'Lineær programmering opg 4'!$K$5*-1)</f>
        <v>152.75999999999638</v>
      </c>
      <c r="F1823" s="167" t="str">
        <f>IF('Lineær programmering opg 4'!$E$6=0,"-",(-A1823+'Lineær programmering opg 4'!$M$6)/'Lineær programmering opg 4'!$K$6*-1)</f>
        <v>-</v>
      </c>
      <c r="G1823" s="167" t="str">
        <f>IF('Lineær programmering opg 4'!$D$7=0,"-",((-A1823+'Lineær programmering opg 4'!$M$7)/'Lineær programmering opg 4'!$K$7)*-1)</f>
        <v>-</v>
      </c>
      <c r="H1823" s="167" t="str">
        <f>IF('Lineær programmering opg 4'!$C$8=0,"-",((-A1823+'Lineær programmering opg 4'!$M$8)/'Lineær programmering opg 4'!$K$8)*-1)</f>
        <v>-</v>
      </c>
      <c r="I1823" s="167" t="str">
        <f>IF('Lineær programmering opg 4'!$D$8=0,"-",'Lineær programmering opg 4'!$G$8)</f>
        <v>-</v>
      </c>
      <c r="J1823" s="295">
        <f>A1823*'Lineær programmering opg 4'!$C$11+Datatabel!C1823*'Lineær programmering opg 4'!$D$11</f>
        <v>32735.999999999036</v>
      </c>
      <c r="K1823" s="9">
        <f t="shared" si="142"/>
        <v>0</v>
      </c>
      <c r="L1823" s="9">
        <f t="shared" si="143"/>
        <v>0</v>
      </c>
    </row>
    <row r="1824" spans="1:12" ht="15" x14ac:dyDescent="0.25">
      <c r="A1824" s="167">
        <f t="shared" si="141"/>
        <v>196.29600000000482</v>
      </c>
      <c r="B1824" s="325">
        <f t="shared" si="144"/>
        <v>0.81790000000002006</v>
      </c>
      <c r="C1824" s="167">
        <f t="shared" si="140"/>
        <v>87.407999999990352</v>
      </c>
      <c r="D1824" s="167">
        <f>IF('Lineær programmering opg 4'!$M$4=0,"-",(-A1824+'Lineær programmering opg 4'!$M$4)/'Lineær programmering opg 4'!$K$4*-1)</f>
        <v>87.407999999990352</v>
      </c>
      <c r="E1824" s="167">
        <f>IF('Lineær programmering opg 4'!$M$5=0,"-",(-A1824+'Lineær programmering opg 4'!$M$5)/'Lineær programmering opg 4'!$K$5*-1)</f>
        <v>152.77799999999638</v>
      </c>
      <c r="F1824" s="167" t="str">
        <f>IF('Lineær programmering opg 4'!$E$6=0,"-",(-A1824+'Lineær programmering opg 4'!$M$6)/'Lineær programmering opg 4'!$K$6*-1)</f>
        <v>-</v>
      </c>
      <c r="G1824" s="167" t="str">
        <f>IF('Lineær programmering opg 4'!$D$7=0,"-",((-A1824+'Lineær programmering opg 4'!$M$7)/'Lineær programmering opg 4'!$K$7)*-1)</f>
        <v>-</v>
      </c>
      <c r="H1824" s="167" t="str">
        <f>IF('Lineær programmering opg 4'!$C$8=0,"-",((-A1824+'Lineær programmering opg 4'!$M$8)/'Lineær programmering opg 4'!$K$8)*-1)</f>
        <v>-</v>
      </c>
      <c r="I1824" s="167" t="str">
        <f>IF('Lineær programmering opg 4'!$D$8=0,"-",'Lineær programmering opg 4'!$G$8)</f>
        <v>-</v>
      </c>
      <c r="J1824" s="295">
        <f>A1824*'Lineær programmering opg 4'!$C$11+Datatabel!C1824*'Lineær programmering opg 4'!$D$11</f>
        <v>32740.799999999035</v>
      </c>
      <c r="K1824" s="9">
        <f t="shared" si="142"/>
        <v>0</v>
      </c>
      <c r="L1824" s="9">
        <f t="shared" si="143"/>
        <v>0</v>
      </c>
    </row>
    <row r="1825" spans="1:12" ht="15" x14ac:dyDescent="0.25">
      <c r="A1825" s="167">
        <f t="shared" si="141"/>
        <v>196.27200000000482</v>
      </c>
      <c r="B1825" s="325">
        <f t="shared" si="144"/>
        <v>0.81780000000002007</v>
      </c>
      <c r="C1825" s="167">
        <f t="shared" si="140"/>
        <v>87.455999999990354</v>
      </c>
      <c r="D1825" s="167">
        <f>IF('Lineær programmering opg 4'!$M$4=0,"-",(-A1825+'Lineær programmering opg 4'!$M$4)/'Lineær programmering opg 4'!$K$4*-1)</f>
        <v>87.455999999990354</v>
      </c>
      <c r="E1825" s="167">
        <f>IF('Lineær programmering opg 4'!$M$5=0,"-",(-A1825+'Lineær programmering opg 4'!$M$5)/'Lineær programmering opg 4'!$K$5*-1)</f>
        <v>152.79599999999638</v>
      </c>
      <c r="F1825" s="167" t="str">
        <f>IF('Lineær programmering opg 4'!$E$6=0,"-",(-A1825+'Lineær programmering opg 4'!$M$6)/'Lineær programmering opg 4'!$K$6*-1)</f>
        <v>-</v>
      </c>
      <c r="G1825" s="167" t="str">
        <f>IF('Lineær programmering opg 4'!$D$7=0,"-",((-A1825+'Lineær programmering opg 4'!$M$7)/'Lineær programmering opg 4'!$K$7)*-1)</f>
        <v>-</v>
      </c>
      <c r="H1825" s="167" t="str">
        <f>IF('Lineær programmering opg 4'!$C$8=0,"-",((-A1825+'Lineær programmering opg 4'!$M$8)/'Lineær programmering opg 4'!$K$8)*-1)</f>
        <v>-</v>
      </c>
      <c r="I1825" s="167" t="str">
        <f>IF('Lineær programmering opg 4'!$D$8=0,"-",'Lineær programmering opg 4'!$G$8)</f>
        <v>-</v>
      </c>
      <c r="J1825" s="295">
        <f>A1825*'Lineær programmering opg 4'!$C$11+Datatabel!C1825*'Lineær programmering opg 4'!$D$11</f>
        <v>32745.599999999034</v>
      </c>
      <c r="K1825" s="9">
        <f t="shared" si="142"/>
        <v>0</v>
      </c>
      <c r="L1825" s="9">
        <f t="shared" si="143"/>
        <v>0</v>
      </c>
    </row>
    <row r="1826" spans="1:12" ht="15" x14ac:dyDescent="0.25">
      <c r="A1826" s="167">
        <f t="shared" si="141"/>
        <v>196.24800000000482</v>
      </c>
      <c r="B1826" s="325">
        <f t="shared" si="144"/>
        <v>0.81770000000002008</v>
      </c>
      <c r="C1826" s="167">
        <f t="shared" si="140"/>
        <v>87.503999999990356</v>
      </c>
      <c r="D1826" s="167">
        <f>IF('Lineær programmering opg 4'!$M$4=0,"-",(-A1826+'Lineær programmering opg 4'!$M$4)/'Lineær programmering opg 4'!$K$4*-1)</f>
        <v>87.503999999990356</v>
      </c>
      <c r="E1826" s="167">
        <f>IF('Lineær programmering opg 4'!$M$5=0,"-",(-A1826+'Lineær programmering opg 4'!$M$5)/'Lineær programmering opg 4'!$K$5*-1)</f>
        <v>152.81399999999638</v>
      </c>
      <c r="F1826" s="167" t="str">
        <f>IF('Lineær programmering opg 4'!$E$6=0,"-",(-A1826+'Lineær programmering opg 4'!$M$6)/'Lineær programmering opg 4'!$K$6*-1)</f>
        <v>-</v>
      </c>
      <c r="G1826" s="167" t="str">
        <f>IF('Lineær programmering opg 4'!$D$7=0,"-",((-A1826+'Lineær programmering opg 4'!$M$7)/'Lineær programmering opg 4'!$K$7)*-1)</f>
        <v>-</v>
      </c>
      <c r="H1826" s="167" t="str">
        <f>IF('Lineær programmering opg 4'!$C$8=0,"-",((-A1826+'Lineær programmering opg 4'!$M$8)/'Lineær programmering opg 4'!$K$8)*-1)</f>
        <v>-</v>
      </c>
      <c r="I1826" s="167" t="str">
        <f>IF('Lineær programmering opg 4'!$D$8=0,"-",'Lineær programmering opg 4'!$G$8)</f>
        <v>-</v>
      </c>
      <c r="J1826" s="295">
        <f>A1826*'Lineær programmering opg 4'!$C$11+Datatabel!C1826*'Lineær programmering opg 4'!$D$11</f>
        <v>32750.399999999037</v>
      </c>
      <c r="K1826" s="9">
        <f t="shared" si="142"/>
        <v>0</v>
      </c>
      <c r="L1826" s="9">
        <f t="shared" si="143"/>
        <v>0</v>
      </c>
    </row>
    <row r="1827" spans="1:12" ht="15" x14ac:dyDescent="0.25">
      <c r="A1827" s="167">
        <f t="shared" si="141"/>
        <v>196.22400000000482</v>
      </c>
      <c r="B1827" s="325">
        <f t="shared" si="144"/>
        <v>0.81760000000002009</v>
      </c>
      <c r="C1827" s="167">
        <f t="shared" si="140"/>
        <v>87.551999999990358</v>
      </c>
      <c r="D1827" s="167">
        <f>IF('Lineær programmering opg 4'!$M$4=0,"-",(-A1827+'Lineær programmering opg 4'!$M$4)/'Lineær programmering opg 4'!$K$4*-1)</f>
        <v>87.551999999990358</v>
      </c>
      <c r="E1827" s="167">
        <f>IF('Lineær programmering opg 4'!$M$5=0,"-",(-A1827+'Lineær programmering opg 4'!$M$5)/'Lineær programmering opg 4'!$K$5*-1)</f>
        <v>152.83199999999638</v>
      </c>
      <c r="F1827" s="167" t="str">
        <f>IF('Lineær programmering opg 4'!$E$6=0,"-",(-A1827+'Lineær programmering opg 4'!$M$6)/'Lineær programmering opg 4'!$K$6*-1)</f>
        <v>-</v>
      </c>
      <c r="G1827" s="167" t="str">
        <f>IF('Lineær programmering opg 4'!$D$7=0,"-",((-A1827+'Lineær programmering opg 4'!$M$7)/'Lineær programmering opg 4'!$K$7)*-1)</f>
        <v>-</v>
      </c>
      <c r="H1827" s="167" t="str">
        <f>IF('Lineær programmering opg 4'!$C$8=0,"-",((-A1827+'Lineær programmering opg 4'!$M$8)/'Lineær programmering opg 4'!$K$8)*-1)</f>
        <v>-</v>
      </c>
      <c r="I1827" s="167" t="str">
        <f>IF('Lineær programmering opg 4'!$D$8=0,"-",'Lineær programmering opg 4'!$G$8)</f>
        <v>-</v>
      </c>
      <c r="J1827" s="295">
        <f>A1827*'Lineær programmering opg 4'!$C$11+Datatabel!C1827*'Lineær programmering opg 4'!$D$11</f>
        <v>32755.199999999037</v>
      </c>
      <c r="K1827" s="9">
        <f t="shared" si="142"/>
        <v>0</v>
      </c>
      <c r="L1827" s="9">
        <f t="shared" si="143"/>
        <v>0</v>
      </c>
    </row>
    <row r="1828" spans="1:12" ht="15" x14ac:dyDescent="0.25">
      <c r="A1828" s="167">
        <f t="shared" si="141"/>
        <v>196.20000000000482</v>
      </c>
      <c r="B1828" s="325">
        <f t="shared" si="144"/>
        <v>0.8175000000000201</v>
      </c>
      <c r="C1828" s="167">
        <f t="shared" si="140"/>
        <v>87.599999999990359</v>
      </c>
      <c r="D1828" s="167">
        <f>IF('Lineær programmering opg 4'!$M$4=0,"-",(-A1828+'Lineær programmering opg 4'!$M$4)/'Lineær programmering opg 4'!$K$4*-1)</f>
        <v>87.599999999990359</v>
      </c>
      <c r="E1828" s="167">
        <f>IF('Lineær programmering opg 4'!$M$5=0,"-",(-A1828+'Lineær programmering opg 4'!$M$5)/'Lineær programmering opg 4'!$K$5*-1)</f>
        <v>152.84999999999638</v>
      </c>
      <c r="F1828" s="167" t="str">
        <f>IF('Lineær programmering opg 4'!$E$6=0,"-",(-A1828+'Lineær programmering opg 4'!$M$6)/'Lineær programmering opg 4'!$K$6*-1)</f>
        <v>-</v>
      </c>
      <c r="G1828" s="167" t="str">
        <f>IF('Lineær programmering opg 4'!$D$7=0,"-",((-A1828+'Lineær programmering opg 4'!$M$7)/'Lineær programmering opg 4'!$K$7)*-1)</f>
        <v>-</v>
      </c>
      <c r="H1828" s="167" t="str">
        <f>IF('Lineær programmering opg 4'!$C$8=0,"-",((-A1828+'Lineær programmering opg 4'!$M$8)/'Lineær programmering opg 4'!$K$8)*-1)</f>
        <v>-</v>
      </c>
      <c r="I1828" s="167" t="str">
        <f>IF('Lineær programmering opg 4'!$D$8=0,"-",'Lineær programmering opg 4'!$G$8)</f>
        <v>-</v>
      </c>
      <c r="J1828" s="295">
        <f>A1828*'Lineær programmering opg 4'!$C$11+Datatabel!C1828*'Lineær programmering opg 4'!$D$11</f>
        <v>32759.999999999032</v>
      </c>
      <c r="K1828" s="9">
        <f t="shared" si="142"/>
        <v>0</v>
      </c>
      <c r="L1828" s="9">
        <f t="shared" si="143"/>
        <v>0</v>
      </c>
    </row>
    <row r="1829" spans="1:12" ht="15" x14ac:dyDescent="0.25">
      <c r="A1829" s="167">
        <f t="shared" si="141"/>
        <v>196.17600000000482</v>
      </c>
      <c r="B1829" s="325">
        <f t="shared" si="144"/>
        <v>0.81740000000002011</v>
      </c>
      <c r="C1829" s="167">
        <f t="shared" si="140"/>
        <v>87.647999999990361</v>
      </c>
      <c r="D1829" s="167">
        <f>IF('Lineær programmering opg 4'!$M$4=0,"-",(-A1829+'Lineær programmering opg 4'!$M$4)/'Lineær programmering opg 4'!$K$4*-1)</f>
        <v>87.647999999990361</v>
      </c>
      <c r="E1829" s="167">
        <f>IF('Lineær programmering opg 4'!$M$5=0,"-",(-A1829+'Lineær programmering opg 4'!$M$5)/'Lineær programmering opg 4'!$K$5*-1)</f>
        <v>152.86799999999639</v>
      </c>
      <c r="F1829" s="167" t="str">
        <f>IF('Lineær programmering opg 4'!$E$6=0,"-",(-A1829+'Lineær programmering opg 4'!$M$6)/'Lineær programmering opg 4'!$K$6*-1)</f>
        <v>-</v>
      </c>
      <c r="G1829" s="167" t="str">
        <f>IF('Lineær programmering opg 4'!$D$7=0,"-",((-A1829+'Lineær programmering opg 4'!$M$7)/'Lineær programmering opg 4'!$K$7)*-1)</f>
        <v>-</v>
      </c>
      <c r="H1829" s="167" t="str">
        <f>IF('Lineær programmering opg 4'!$C$8=0,"-",((-A1829+'Lineær programmering opg 4'!$M$8)/'Lineær programmering opg 4'!$K$8)*-1)</f>
        <v>-</v>
      </c>
      <c r="I1829" s="167" t="str">
        <f>IF('Lineær programmering opg 4'!$D$8=0,"-",'Lineær programmering opg 4'!$G$8)</f>
        <v>-</v>
      </c>
      <c r="J1829" s="295">
        <f>A1829*'Lineær programmering opg 4'!$C$11+Datatabel!C1829*'Lineær programmering opg 4'!$D$11</f>
        <v>32764.799999999035</v>
      </c>
      <c r="K1829" s="9">
        <f t="shared" si="142"/>
        <v>0</v>
      </c>
      <c r="L1829" s="9">
        <f t="shared" si="143"/>
        <v>0</v>
      </c>
    </row>
    <row r="1830" spans="1:12" ht="15" x14ac:dyDescent="0.25">
      <c r="A1830" s="167">
        <f t="shared" si="141"/>
        <v>196.15200000000482</v>
      </c>
      <c r="B1830" s="325">
        <f t="shared" si="144"/>
        <v>0.81730000000002012</v>
      </c>
      <c r="C1830" s="167">
        <f t="shared" si="140"/>
        <v>87.695999999990363</v>
      </c>
      <c r="D1830" s="167">
        <f>IF('Lineær programmering opg 4'!$M$4=0,"-",(-A1830+'Lineær programmering opg 4'!$M$4)/'Lineær programmering opg 4'!$K$4*-1)</f>
        <v>87.695999999990363</v>
      </c>
      <c r="E1830" s="167">
        <f>IF('Lineær programmering opg 4'!$M$5=0,"-",(-A1830+'Lineær programmering opg 4'!$M$5)/'Lineær programmering opg 4'!$K$5*-1)</f>
        <v>152.88599999999639</v>
      </c>
      <c r="F1830" s="167" t="str">
        <f>IF('Lineær programmering opg 4'!$E$6=0,"-",(-A1830+'Lineær programmering opg 4'!$M$6)/'Lineær programmering opg 4'!$K$6*-1)</f>
        <v>-</v>
      </c>
      <c r="G1830" s="167" t="str">
        <f>IF('Lineær programmering opg 4'!$D$7=0,"-",((-A1830+'Lineær programmering opg 4'!$M$7)/'Lineær programmering opg 4'!$K$7)*-1)</f>
        <v>-</v>
      </c>
      <c r="H1830" s="167" t="str">
        <f>IF('Lineær programmering opg 4'!$C$8=0,"-",((-A1830+'Lineær programmering opg 4'!$M$8)/'Lineær programmering opg 4'!$K$8)*-1)</f>
        <v>-</v>
      </c>
      <c r="I1830" s="167" t="str">
        <f>IF('Lineær programmering opg 4'!$D$8=0,"-",'Lineær programmering opg 4'!$G$8)</f>
        <v>-</v>
      </c>
      <c r="J1830" s="295">
        <f>A1830*'Lineær programmering opg 4'!$C$11+Datatabel!C1830*'Lineær programmering opg 4'!$D$11</f>
        <v>32769.599999999031</v>
      </c>
      <c r="K1830" s="9">
        <f t="shared" si="142"/>
        <v>0</v>
      </c>
      <c r="L1830" s="9">
        <f t="shared" si="143"/>
        <v>0</v>
      </c>
    </row>
    <row r="1831" spans="1:12" ht="15" x14ac:dyDescent="0.25">
      <c r="A1831" s="167">
        <f t="shared" si="141"/>
        <v>196.12800000000482</v>
      </c>
      <c r="B1831" s="325">
        <f t="shared" si="144"/>
        <v>0.81720000000002013</v>
      </c>
      <c r="C1831" s="167">
        <f t="shared" si="140"/>
        <v>87.743999999990365</v>
      </c>
      <c r="D1831" s="167">
        <f>IF('Lineær programmering opg 4'!$M$4=0,"-",(-A1831+'Lineær programmering opg 4'!$M$4)/'Lineær programmering opg 4'!$K$4*-1)</f>
        <v>87.743999999990365</v>
      </c>
      <c r="E1831" s="167">
        <f>IF('Lineær programmering opg 4'!$M$5=0,"-",(-A1831+'Lineær programmering opg 4'!$M$5)/'Lineær programmering opg 4'!$K$5*-1)</f>
        <v>152.90399999999639</v>
      </c>
      <c r="F1831" s="167" t="str">
        <f>IF('Lineær programmering opg 4'!$E$6=0,"-",(-A1831+'Lineær programmering opg 4'!$M$6)/'Lineær programmering opg 4'!$K$6*-1)</f>
        <v>-</v>
      </c>
      <c r="G1831" s="167" t="str">
        <f>IF('Lineær programmering opg 4'!$D$7=0,"-",((-A1831+'Lineær programmering opg 4'!$M$7)/'Lineær programmering opg 4'!$K$7)*-1)</f>
        <v>-</v>
      </c>
      <c r="H1831" s="167" t="str">
        <f>IF('Lineær programmering opg 4'!$C$8=0,"-",((-A1831+'Lineær programmering opg 4'!$M$8)/'Lineær programmering opg 4'!$K$8)*-1)</f>
        <v>-</v>
      </c>
      <c r="I1831" s="167" t="str">
        <f>IF('Lineær programmering opg 4'!$D$8=0,"-",'Lineær programmering opg 4'!$G$8)</f>
        <v>-</v>
      </c>
      <c r="J1831" s="295">
        <f>A1831*'Lineær programmering opg 4'!$C$11+Datatabel!C1831*'Lineær programmering opg 4'!$D$11</f>
        <v>32774.399999999034</v>
      </c>
      <c r="K1831" s="9">
        <f t="shared" si="142"/>
        <v>0</v>
      </c>
      <c r="L1831" s="9">
        <f t="shared" si="143"/>
        <v>0</v>
      </c>
    </row>
    <row r="1832" spans="1:12" ht="15" x14ac:dyDescent="0.25">
      <c r="A1832" s="167">
        <f t="shared" si="141"/>
        <v>196.10400000000485</v>
      </c>
      <c r="B1832" s="325">
        <f t="shared" si="144"/>
        <v>0.81710000000002014</v>
      </c>
      <c r="C1832" s="167">
        <f t="shared" si="140"/>
        <v>87.79199999999031</v>
      </c>
      <c r="D1832" s="167">
        <f>IF('Lineær programmering opg 4'!$M$4=0,"-",(-A1832+'Lineær programmering opg 4'!$M$4)/'Lineær programmering opg 4'!$K$4*-1)</f>
        <v>87.79199999999031</v>
      </c>
      <c r="E1832" s="167">
        <f>IF('Lineær programmering opg 4'!$M$5=0,"-",(-A1832+'Lineær programmering opg 4'!$M$5)/'Lineær programmering opg 4'!$K$5*-1)</f>
        <v>152.92199999999639</v>
      </c>
      <c r="F1832" s="167" t="str">
        <f>IF('Lineær programmering opg 4'!$E$6=0,"-",(-A1832+'Lineær programmering opg 4'!$M$6)/'Lineær programmering opg 4'!$K$6*-1)</f>
        <v>-</v>
      </c>
      <c r="G1832" s="167" t="str">
        <f>IF('Lineær programmering opg 4'!$D$7=0,"-",((-A1832+'Lineær programmering opg 4'!$M$7)/'Lineær programmering opg 4'!$K$7)*-1)</f>
        <v>-</v>
      </c>
      <c r="H1832" s="167" t="str">
        <f>IF('Lineær programmering opg 4'!$C$8=0,"-",((-A1832+'Lineær programmering opg 4'!$M$8)/'Lineær programmering opg 4'!$K$8)*-1)</f>
        <v>-</v>
      </c>
      <c r="I1832" s="167" t="str">
        <f>IF('Lineær programmering opg 4'!$D$8=0,"-",'Lineær programmering opg 4'!$G$8)</f>
        <v>-</v>
      </c>
      <c r="J1832" s="295">
        <f>A1832*'Lineær programmering opg 4'!$C$11+Datatabel!C1832*'Lineær programmering opg 4'!$D$11</f>
        <v>32779.199999999029</v>
      </c>
      <c r="K1832" s="9">
        <f t="shared" si="142"/>
        <v>0</v>
      </c>
      <c r="L1832" s="9">
        <f t="shared" si="143"/>
        <v>0</v>
      </c>
    </row>
    <row r="1833" spans="1:12" ht="15" x14ac:dyDescent="0.25">
      <c r="A1833" s="167">
        <f t="shared" si="141"/>
        <v>196.08000000000484</v>
      </c>
      <c r="B1833" s="325">
        <f t="shared" si="144"/>
        <v>0.81700000000002015</v>
      </c>
      <c r="C1833" s="167">
        <f t="shared" si="140"/>
        <v>87.839999999990312</v>
      </c>
      <c r="D1833" s="167">
        <f>IF('Lineær programmering opg 4'!$M$4=0,"-",(-A1833+'Lineær programmering opg 4'!$M$4)/'Lineær programmering opg 4'!$K$4*-1)</f>
        <v>87.839999999990312</v>
      </c>
      <c r="E1833" s="167">
        <f>IF('Lineær programmering opg 4'!$M$5=0,"-",(-A1833+'Lineær programmering opg 4'!$M$5)/'Lineær programmering opg 4'!$K$5*-1)</f>
        <v>152.93999999999639</v>
      </c>
      <c r="F1833" s="167" t="str">
        <f>IF('Lineær programmering opg 4'!$E$6=0,"-",(-A1833+'Lineær programmering opg 4'!$M$6)/'Lineær programmering opg 4'!$K$6*-1)</f>
        <v>-</v>
      </c>
      <c r="G1833" s="167" t="str">
        <f>IF('Lineær programmering opg 4'!$D$7=0,"-",((-A1833+'Lineær programmering opg 4'!$M$7)/'Lineær programmering opg 4'!$K$7)*-1)</f>
        <v>-</v>
      </c>
      <c r="H1833" s="167" t="str">
        <f>IF('Lineær programmering opg 4'!$C$8=0,"-",((-A1833+'Lineær programmering opg 4'!$M$8)/'Lineær programmering opg 4'!$K$8)*-1)</f>
        <v>-</v>
      </c>
      <c r="I1833" s="167" t="str">
        <f>IF('Lineær programmering opg 4'!$D$8=0,"-",'Lineær programmering opg 4'!$G$8)</f>
        <v>-</v>
      </c>
      <c r="J1833" s="295">
        <f>A1833*'Lineær programmering opg 4'!$C$11+Datatabel!C1833*'Lineær programmering opg 4'!$D$11</f>
        <v>32783.999999999032</v>
      </c>
      <c r="K1833" s="9">
        <f t="shared" si="142"/>
        <v>0</v>
      </c>
      <c r="L1833" s="9">
        <f t="shared" si="143"/>
        <v>0</v>
      </c>
    </row>
    <row r="1834" spans="1:12" ht="15" x14ac:dyDescent="0.25">
      <c r="A1834" s="167">
        <f t="shared" si="141"/>
        <v>196.05600000000484</v>
      </c>
      <c r="B1834" s="325">
        <f t="shared" si="144"/>
        <v>0.81690000000002017</v>
      </c>
      <c r="C1834" s="167">
        <f t="shared" si="140"/>
        <v>87.887999999990313</v>
      </c>
      <c r="D1834" s="167">
        <f>IF('Lineær programmering opg 4'!$M$4=0,"-",(-A1834+'Lineær programmering opg 4'!$M$4)/'Lineær programmering opg 4'!$K$4*-1)</f>
        <v>87.887999999990313</v>
      </c>
      <c r="E1834" s="167">
        <f>IF('Lineær programmering opg 4'!$M$5=0,"-",(-A1834+'Lineær programmering opg 4'!$M$5)/'Lineær programmering opg 4'!$K$5*-1)</f>
        <v>152.95799999999639</v>
      </c>
      <c r="F1834" s="167" t="str">
        <f>IF('Lineær programmering opg 4'!$E$6=0,"-",(-A1834+'Lineær programmering opg 4'!$M$6)/'Lineær programmering opg 4'!$K$6*-1)</f>
        <v>-</v>
      </c>
      <c r="G1834" s="167" t="str">
        <f>IF('Lineær programmering opg 4'!$D$7=0,"-",((-A1834+'Lineær programmering opg 4'!$M$7)/'Lineær programmering opg 4'!$K$7)*-1)</f>
        <v>-</v>
      </c>
      <c r="H1834" s="167" t="str">
        <f>IF('Lineær programmering opg 4'!$C$8=0,"-",((-A1834+'Lineær programmering opg 4'!$M$8)/'Lineær programmering opg 4'!$K$8)*-1)</f>
        <v>-</v>
      </c>
      <c r="I1834" s="167" t="str">
        <f>IF('Lineær programmering opg 4'!$D$8=0,"-",'Lineær programmering opg 4'!$G$8)</f>
        <v>-</v>
      </c>
      <c r="J1834" s="295">
        <f>A1834*'Lineær programmering opg 4'!$C$11+Datatabel!C1834*'Lineær programmering opg 4'!$D$11</f>
        <v>32788.799999999035</v>
      </c>
      <c r="K1834" s="9">
        <f t="shared" si="142"/>
        <v>0</v>
      </c>
      <c r="L1834" s="9">
        <f t="shared" si="143"/>
        <v>0</v>
      </c>
    </row>
    <row r="1835" spans="1:12" ht="15" x14ac:dyDescent="0.25">
      <c r="A1835" s="167">
        <f t="shared" si="141"/>
        <v>196.03200000000484</v>
      </c>
      <c r="B1835" s="325">
        <f t="shared" si="144"/>
        <v>0.81680000000002018</v>
      </c>
      <c r="C1835" s="167">
        <f t="shared" si="140"/>
        <v>87.935999999990315</v>
      </c>
      <c r="D1835" s="167">
        <f>IF('Lineær programmering opg 4'!$M$4=0,"-",(-A1835+'Lineær programmering opg 4'!$M$4)/'Lineær programmering opg 4'!$K$4*-1)</f>
        <v>87.935999999990315</v>
      </c>
      <c r="E1835" s="167">
        <f>IF('Lineær programmering opg 4'!$M$5=0,"-",(-A1835+'Lineær programmering opg 4'!$M$5)/'Lineær programmering opg 4'!$K$5*-1)</f>
        <v>152.97599999999639</v>
      </c>
      <c r="F1835" s="167" t="str">
        <f>IF('Lineær programmering opg 4'!$E$6=0,"-",(-A1835+'Lineær programmering opg 4'!$M$6)/'Lineær programmering opg 4'!$K$6*-1)</f>
        <v>-</v>
      </c>
      <c r="G1835" s="167" t="str">
        <f>IF('Lineær programmering opg 4'!$D$7=0,"-",((-A1835+'Lineær programmering opg 4'!$M$7)/'Lineær programmering opg 4'!$K$7)*-1)</f>
        <v>-</v>
      </c>
      <c r="H1835" s="167" t="str">
        <f>IF('Lineær programmering opg 4'!$C$8=0,"-",((-A1835+'Lineær programmering opg 4'!$M$8)/'Lineær programmering opg 4'!$K$8)*-1)</f>
        <v>-</v>
      </c>
      <c r="I1835" s="167" t="str">
        <f>IF('Lineær programmering opg 4'!$D$8=0,"-",'Lineær programmering opg 4'!$G$8)</f>
        <v>-</v>
      </c>
      <c r="J1835" s="295">
        <f>A1835*'Lineær programmering opg 4'!$C$11+Datatabel!C1835*'Lineær programmering opg 4'!$D$11</f>
        <v>32793.599999999031</v>
      </c>
      <c r="K1835" s="9">
        <f t="shared" si="142"/>
        <v>0</v>
      </c>
      <c r="L1835" s="9">
        <f t="shared" si="143"/>
        <v>0</v>
      </c>
    </row>
    <row r="1836" spans="1:12" ht="15" x14ac:dyDescent="0.25">
      <c r="A1836" s="167">
        <f t="shared" si="141"/>
        <v>196.00800000000484</v>
      </c>
      <c r="B1836" s="325">
        <f t="shared" si="144"/>
        <v>0.81670000000002019</v>
      </c>
      <c r="C1836" s="167">
        <f t="shared" si="140"/>
        <v>87.983999999990317</v>
      </c>
      <c r="D1836" s="167">
        <f>IF('Lineær programmering opg 4'!$M$4=0,"-",(-A1836+'Lineær programmering opg 4'!$M$4)/'Lineær programmering opg 4'!$K$4*-1)</f>
        <v>87.983999999990317</v>
      </c>
      <c r="E1836" s="167">
        <f>IF('Lineær programmering opg 4'!$M$5=0,"-",(-A1836+'Lineær programmering opg 4'!$M$5)/'Lineær programmering opg 4'!$K$5*-1)</f>
        <v>152.99399999999639</v>
      </c>
      <c r="F1836" s="167" t="str">
        <f>IF('Lineær programmering opg 4'!$E$6=0,"-",(-A1836+'Lineær programmering opg 4'!$M$6)/'Lineær programmering opg 4'!$K$6*-1)</f>
        <v>-</v>
      </c>
      <c r="G1836" s="167" t="str">
        <f>IF('Lineær programmering opg 4'!$D$7=0,"-",((-A1836+'Lineær programmering opg 4'!$M$7)/'Lineær programmering opg 4'!$K$7)*-1)</f>
        <v>-</v>
      </c>
      <c r="H1836" s="167" t="str">
        <f>IF('Lineær programmering opg 4'!$C$8=0,"-",((-A1836+'Lineær programmering opg 4'!$M$8)/'Lineær programmering opg 4'!$K$8)*-1)</f>
        <v>-</v>
      </c>
      <c r="I1836" s="167" t="str">
        <f>IF('Lineær programmering opg 4'!$D$8=0,"-",'Lineær programmering opg 4'!$G$8)</f>
        <v>-</v>
      </c>
      <c r="J1836" s="295">
        <f>A1836*'Lineær programmering opg 4'!$C$11+Datatabel!C1836*'Lineær programmering opg 4'!$D$11</f>
        <v>32798.399999999034</v>
      </c>
      <c r="K1836" s="9">
        <f t="shared" si="142"/>
        <v>0</v>
      </c>
      <c r="L1836" s="9">
        <f t="shared" si="143"/>
        <v>0</v>
      </c>
    </row>
    <row r="1837" spans="1:12" ht="15" x14ac:dyDescent="0.25">
      <c r="A1837" s="167">
        <f t="shared" si="141"/>
        <v>195.98400000000484</v>
      </c>
      <c r="B1837" s="325">
        <f t="shared" si="144"/>
        <v>0.8166000000000202</v>
      </c>
      <c r="C1837" s="167">
        <f t="shared" si="140"/>
        <v>88.031999999990319</v>
      </c>
      <c r="D1837" s="167">
        <f>IF('Lineær programmering opg 4'!$M$4=0,"-",(-A1837+'Lineær programmering opg 4'!$M$4)/'Lineær programmering opg 4'!$K$4*-1)</f>
        <v>88.031999999990319</v>
      </c>
      <c r="E1837" s="167">
        <f>IF('Lineær programmering opg 4'!$M$5=0,"-",(-A1837+'Lineær programmering opg 4'!$M$5)/'Lineær programmering opg 4'!$K$5*-1)</f>
        <v>153.01199999999639</v>
      </c>
      <c r="F1837" s="167" t="str">
        <f>IF('Lineær programmering opg 4'!$E$6=0,"-",(-A1837+'Lineær programmering opg 4'!$M$6)/'Lineær programmering opg 4'!$K$6*-1)</f>
        <v>-</v>
      </c>
      <c r="G1837" s="167" t="str">
        <f>IF('Lineær programmering opg 4'!$D$7=0,"-",((-A1837+'Lineær programmering opg 4'!$M$7)/'Lineær programmering opg 4'!$K$7)*-1)</f>
        <v>-</v>
      </c>
      <c r="H1837" s="167" t="str">
        <f>IF('Lineær programmering opg 4'!$C$8=0,"-",((-A1837+'Lineær programmering opg 4'!$M$8)/'Lineær programmering opg 4'!$K$8)*-1)</f>
        <v>-</v>
      </c>
      <c r="I1837" s="167" t="str">
        <f>IF('Lineær programmering opg 4'!$D$8=0,"-",'Lineær programmering opg 4'!$G$8)</f>
        <v>-</v>
      </c>
      <c r="J1837" s="295">
        <f>A1837*'Lineær programmering opg 4'!$C$11+Datatabel!C1837*'Lineær programmering opg 4'!$D$11</f>
        <v>32803.199999999037</v>
      </c>
      <c r="K1837" s="9">
        <f t="shared" si="142"/>
        <v>0</v>
      </c>
      <c r="L1837" s="9">
        <f t="shared" si="143"/>
        <v>0</v>
      </c>
    </row>
    <row r="1838" spans="1:12" ht="15" x14ac:dyDescent="0.25">
      <c r="A1838" s="167">
        <f t="shared" si="141"/>
        <v>195.96000000000484</v>
      </c>
      <c r="B1838" s="325">
        <f t="shared" si="144"/>
        <v>0.81650000000002021</v>
      </c>
      <c r="C1838" s="167">
        <f t="shared" si="140"/>
        <v>88.079999999990321</v>
      </c>
      <c r="D1838" s="167">
        <f>IF('Lineær programmering opg 4'!$M$4=0,"-",(-A1838+'Lineær programmering opg 4'!$M$4)/'Lineær programmering opg 4'!$K$4*-1)</f>
        <v>88.079999999990321</v>
      </c>
      <c r="E1838" s="167">
        <f>IF('Lineær programmering opg 4'!$M$5=0,"-",(-A1838+'Lineær programmering opg 4'!$M$5)/'Lineær programmering opg 4'!$K$5*-1)</f>
        <v>153.02999999999639</v>
      </c>
      <c r="F1838" s="167" t="str">
        <f>IF('Lineær programmering opg 4'!$E$6=0,"-",(-A1838+'Lineær programmering opg 4'!$M$6)/'Lineær programmering opg 4'!$K$6*-1)</f>
        <v>-</v>
      </c>
      <c r="G1838" s="167" t="str">
        <f>IF('Lineær programmering opg 4'!$D$7=0,"-",((-A1838+'Lineær programmering opg 4'!$M$7)/'Lineær programmering opg 4'!$K$7)*-1)</f>
        <v>-</v>
      </c>
      <c r="H1838" s="167" t="str">
        <f>IF('Lineær programmering opg 4'!$C$8=0,"-",((-A1838+'Lineær programmering opg 4'!$M$8)/'Lineær programmering opg 4'!$K$8)*-1)</f>
        <v>-</v>
      </c>
      <c r="I1838" s="167" t="str">
        <f>IF('Lineær programmering opg 4'!$D$8=0,"-",'Lineær programmering opg 4'!$G$8)</f>
        <v>-</v>
      </c>
      <c r="J1838" s="295">
        <f>A1838*'Lineær programmering opg 4'!$C$11+Datatabel!C1838*'Lineær programmering opg 4'!$D$11</f>
        <v>32807.999999999032</v>
      </c>
      <c r="K1838" s="9">
        <f t="shared" si="142"/>
        <v>0</v>
      </c>
      <c r="L1838" s="9">
        <f t="shared" si="143"/>
        <v>0</v>
      </c>
    </row>
    <row r="1839" spans="1:12" ht="15" x14ac:dyDescent="0.25">
      <c r="A1839" s="167">
        <f t="shared" si="141"/>
        <v>195.93600000000487</v>
      </c>
      <c r="B1839" s="325">
        <f t="shared" si="144"/>
        <v>0.81640000000002022</v>
      </c>
      <c r="C1839" s="167">
        <f t="shared" si="140"/>
        <v>88.127999999990266</v>
      </c>
      <c r="D1839" s="167">
        <f>IF('Lineær programmering opg 4'!$M$4=0,"-",(-A1839+'Lineær programmering opg 4'!$M$4)/'Lineær programmering opg 4'!$K$4*-1)</f>
        <v>88.127999999990266</v>
      </c>
      <c r="E1839" s="167">
        <f>IF('Lineær programmering opg 4'!$M$5=0,"-",(-A1839+'Lineær programmering opg 4'!$M$5)/'Lineær programmering opg 4'!$K$5*-1)</f>
        <v>153.04799999999636</v>
      </c>
      <c r="F1839" s="167" t="str">
        <f>IF('Lineær programmering opg 4'!$E$6=0,"-",(-A1839+'Lineær programmering opg 4'!$M$6)/'Lineær programmering opg 4'!$K$6*-1)</f>
        <v>-</v>
      </c>
      <c r="G1839" s="167" t="str">
        <f>IF('Lineær programmering opg 4'!$D$7=0,"-",((-A1839+'Lineær programmering opg 4'!$M$7)/'Lineær programmering opg 4'!$K$7)*-1)</f>
        <v>-</v>
      </c>
      <c r="H1839" s="167" t="str">
        <f>IF('Lineær programmering opg 4'!$C$8=0,"-",((-A1839+'Lineær programmering opg 4'!$M$8)/'Lineær programmering opg 4'!$K$8)*-1)</f>
        <v>-</v>
      </c>
      <c r="I1839" s="167" t="str">
        <f>IF('Lineær programmering opg 4'!$D$8=0,"-",'Lineær programmering opg 4'!$G$8)</f>
        <v>-</v>
      </c>
      <c r="J1839" s="295">
        <f>A1839*'Lineær programmering opg 4'!$C$11+Datatabel!C1839*'Lineær programmering opg 4'!$D$11</f>
        <v>32812.799999999028</v>
      </c>
      <c r="K1839" s="9">
        <f t="shared" si="142"/>
        <v>0</v>
      </c>
      <c r="L1839" s="9">
        <f t="shared" si="143"/>
        <v>0</v>
      </c>
    </row>
    <row r="1840" spans="1:12" ht="15" x14ac:dyDescent="0.25">
      <c r="A1840" s="167">
        <f t="shared" si="141"/>
        <v>195.91200000000487</v>
      </c>
      <c r="B1840" s="325">
        <f t="shared" si="144"/>
        <v>0.81630000000002023</v>
      </c>
      <c r="C1840" s="167">
        <f t="shared" si="140"/>
        <v>88.175999999990267</v>
      </c>
      <c r="D1840" s="167">
        <f>IF('Lineær programmering opg 4'!$M$4=0,"-",(-A1840+'Lineær programmering opg 4'!$M$4)/'Lineær programmering opg 4'!$K$4*-1)</f>
        <v>88.175999999990267</v>
      </c>
      <c r="E1840" s="167">
        <f>IF('Lineær programmering opg 4'!$M$5=0,"-",(-A1840+'Lineær programmering opg 4'!$M$5)/'Lineær programmering opg 4'!$K$5*-1)</f>
        <v>153.06599999999636</v>
      </c>
      <c r="F1840" s="167" t="str">
        <f>IF('Lineær programmering opg 4'!$E$6=0,"-",(-A1840+'Lineær programmering opg 4'!$M$6)/'Lineær programmering opg 4'!$K$6*-1)</f>
        <v>-</v>
      </c>
      <c r="G1840" s="167" t="str">
        <f>IF('Lineær programmering opg 4'!$D$7=0,"-",((-A1840+'Lineær programmering opg 4'!$M$7)/'Lineær programmering opg 4'!$K$7)*-1)</f>
        <v>-</v>
      </c>
      <c r="H1840" s="167" t="str">
        <f>IF('Lineær programmering opg 4'!$C$8=0,"-",((-A1840+'Lineær programmering opg 4'!$M$8)/'Lineær programmering opg 4'!$K$8)*-1)</f>
        <v>-</v>
      </c>
      <c r="I1840" s="167" t="str">
        <f>IF('Lineær programmering opg 4'!$D$8=0,"-",'Lineær programmering opg 4'!$G$8)</f>
        <v>-</v>
      </c>
      <c r="J1840" s="295">
        <f>A1840*'Lineær programmering opg 4'!$C$11+Datatabel!C1840*'Lineær programmering opg 4'!$D$11</f>
        <v>32817.599999999031</v>
      </c>
      <c r="K1840" s="9">
        <f t="shared" si="142"/>
        <v>0</v>
      </c>
      <c r="L1840" s="9">
        <f t="shared" si="143"/>
        <v>0</v>
      </c>
    </row>
    <row r="1841" spans="1:12" ht="15" x14ac:dyDescent="0.25">
      <c r="A1841" s="167">
        <f t="shared" si="141"/>
        <v>195.88800000000487</v>
      </c>
      <c r="B1841" s="325">
        <f t="shared" si="144"/>
        <v>0.81620000000002024</v>
      </c>
      <c r="C1841" s="167">
        <f t="shared" si="140"/>
        <v>88.223999999990269</v>
      </c>
      <c r="D1841" s="167">
        <f>IF('Lineær programmering opg 4'!$M$4=0,"-",(-A1841+'Lineær programmering opg 4'!$M$4)/'Lineær programmering opg 4'!$K$4*-1)</f>
        <v>88.223999999990269</v>
      </c>
      <c r="E1841" s="167">
        <f>IF('Lineær programmering opg 4'!$M$5=0,"-",(-A1841+'Lineær programmering opg 4'!$M$5)/'Lineær programmering opg 4'!$K$5*-1)</f>
        <v>153.08399999999637</v>
      </c>
      <c r="F1841" s="167" t="str">
        <f>IF('Lineær programmering opg 4'!$E$6=0,"-",(-A1841+'Lineær programmering opg 4'!$M$6)/'Lineær programmering opg 4'!$K$6*-1)</f>
        <v>-</v>
      </c>
      <c r="G1841" s="167" t="str">
        <f>IF('Lineær programmering opg 4'!$D$7=0,"-",((-A1841+'Lineær programmering opg 4'!$M$7)/'Lineær programmering opg 4'!$K$7)*-1)</f>
        <v>-</v>
      </c>
      <c r="H1841" s="167" t="str">
        <f>IF('Lineær programmering opg 4'!$C$8=0,"-",((-A1841+'Lineær programmering opg 4'!$M$8)/'Lineær programmering opg 4'!$K$8)*-1)</f>
        <v>-</v>
      </c>
      <c r="I1841" s="167" t="str">
        <f>IF('Lineær programmering opg 4'!$D$8=0,"-",'Lineær programmering opg 4'!$G$8)</f>
        <v>-</v>
      </c>
      <c r="J1841" s="295">
        <f>A1841*'Lineær programmering opg 4'!$C$11+Datatabel!C1841*'Lineær programmering opg 4'!$D$11</f>
        <v>32822.399999999026</v>
      </c>
      <c r="K1841" s="9">
        <f t="shared" si="142"/>
        <v>0</v>
      </c>
      <c r="L1841" s="9">
        <f t="shared" si="143"/>
        <v>0</v>
      </c>
    </row>
    <row r="1842" spans="1:12" ht="15" x14ac:dyDescent="0.25">
      <c r="A1842" s="167">
        <f t="shared" si="141"/>
        <v>195.86400000000486</v>
      </c>
      <c r="B1842" s="325">
        <f t="shared" si="144"/>
        <v>0.81610000000002025</v>
      </c>
      <c r="C1842" s="167">
        <f t="shared" si="140"/>
        <v>88.271999999990271</v>
      </c>
      <c r="D1842" s="167">
        <f>IF('Lineær programmering opg 4'!$M$4=0,"-",(-A1842+'Lineær programmering opg 4'!$M$4)/'Lineær programmering opg 4'!$K$4*-1)</f>
        <v>88.271999999990271</v>
      </c>
      <c r="E1842" s="167">
        <f>IF('Lineær programmering opg 4'!$M$5=0,"-",(-A1842+'Lineær programmering opg 4'!$M$5)/'Lineær programmering opg 4'!$K$5*-1)</f>
        <v>153.10199999999637</v>
      </c>
      <c r="F1842" s="167" t="str">
        <f>IF('Lineær programmering opg 4'!$E$6=0,"-",(-A1842+'Lineær programmering opg 4'!$M$6)/'Lineær programmering opg 4'!$K$6*-1)</f>
        <v>-</v>
      </c>
      <c r="G1842" s="167" t="str">
        <f>IF('Lineær programmering opg 4'!$D$7=0,"-",((-A1842+'Lineær programmering opg 4'!$M$7)/'Lineær programmering opg 4'!$K$7)*-1)</f>
        <v>-</v>
      </c>
      <c r="H1842" s="167" t="str">
        <f>IF('Lineær programmering opg 4'!$C$8=0,"-",((-A1842+'Lineær programmering opg 4'!$M$8)/'Lineær programmering opg 4'!$K$8)*-1)</f>
        <v>-</v>
      </c>
      <c r="I1842" s="167" t="str">
        <f>IF('Lineær programmering opg 4'!$D$8=0,"-",'Lineær programmering opg 4'!$G$8)</f>
        <v>-</v>
      </c>
      <c r="J1842" s="295">
        <f>A1842*'Lineær programmering opg 4'!$C$11+Datatabel!C1842*'Lineær programmering opg 4'!$D$11</f>
        <v>32827.199999999022</v>
      </c>
      <c r="K1842" s="9">
        <f t="shared" si="142"/>
        <v>0</v>
      </c>
      <c r="L1842" s="9">
        <f t="shared" si="143"/>
        <v>0</v>
      </c>
    </row>
    <row r="1843" spans="1:12" ht="15" x14ac:dyDescent="0.25">
      <c r="A1843" s="167">
        <f t="shared" si="141"/>
        <v>195.84000000000486</v>
      </c>
      <c r="B1843" s="325">
        <f t="shared" si="144"/>
        <v>0.81600000000002026</v>
      </c>
      <c r="C1843" s="167">
        <f t="shared" si="140"/>
        <v>88.319999999990273</v>
      </c>
      <c r="D1843" s="167">
        <f>IF('Lineær programmering opg 4'!$M$4=0,"-",(-A1843+'Lineær programmering opg 4'!$M$4)/'Lineær programmering opg 4'!$K$4*-1)</f>
        <v>88.319999999990273</v>
      </c>
      <c r="E1843" s="167">
        <f>IF('Lineær programmering opg 4'!$M$5=0,"-",(-A1843+'Lineær programmering opg 4'!$M$5)/'Lineær programmering opg 4'!$K$5*-1)</f>
        <v>153.11999999999637</v>
      </c>
      <c r="F1843" s="167" t="str">
        <f>IF('Lineær programmering opg 4'!$E$6=0,"-",(-A1843+'Lineær programmering opg 4'!$M$6)/'Lineær programmering opg 4'!$K$6*-1)</f>
        <v>-</v>
      </c>
      <c r="G1843" s="167" t="str">
        <f>IF('Lineær programmering opg 4'!$D$7=0,"-",((-A1843+'Lineær programmering opg 4'!$M$7)/'Lineær programmering opg 4'!$K$7)*-1)</f>
        <v>-</v>
      </c>
      <c r="H1843" s="167" t="str">
        <f>IF('Lineær programmering opg 4'!$C$8=0,"-",((-A1843+'Lineær programmering opg 4'!$M$8)/'Lineær programmering opg 4'!$K$8)*-1)</f>
        <v>-</v>
      </c>
      <c r="I1843" s="167" t="str">
        <f>IF('Lineær programmering opg 4'!$D$8=0,"-",'Lineær programmering opg 4'!$G$8)</f>
        <v>-</v>
      </c>
      <c r="J1843" s="295">
        <f>A1843*'Lineær programmering opg 4'!$C$11+Datatabel!C1843*'Lineær programmering opg 4'!$D$11</f>
        <v>32831.999999999025</v>
      </c>
      <c r="K1843" s="9">
        <f t="shared" si="142"/>
        <v>0</v>
      </c>
      <c r="L1843" s="9">
        <f t="shared" si="143"/>
        <v>0</v>
      </c>
    </row>
    <row r="1844" spans="1:12" ht="15" x14ac:dyDescent="0.25">
      <c r="A1844" s="167">
        <f t="shared" si="141"/>
        <v>195.81600000000486</v>
      </c>
      <c r="B1844" s="325">
        <f t="shared" si="144"/>
        <v>0.81590000000002028</v>
      </c>
      <c r="C1844" s="167">
        <f t="shared" si="140"/>
        <v>88.367999999990275</v>
      </c>
      <c r="D1844" s="167">
        <f>IF('Lineær programmering opg 4'!$M$4=0,"-",(-A1844+'Lineær programmering opg 4'!$M$4)/'Lineær programmering opg 4'!$K$4*-1)</f>
        <v>88.367999999990275</v>
      </c>
      <c r="E1844" s="167">
        <f>IF('Lineær programmering opg 4'!$M$5=0,"-",(-A1844+'Lineær programmering opg 4'!$M$5)/'Lineær programmering opg 4'!$K$5*-1)</f>
        <v>153.13799999999637</v>
      </c>
      <c r="F1844" s="167" t="str">
        <f>IF('Lineær programmering opg 4'!$E$6=0,"-",(-A1844+'Lineær programmering opg 4'!$M$6)/'Lineær programmering opg 4'!$K$6*-1)</f>
        <v>-</v>
      </c>
      <c r="G1844" s="167" t="str">
        <f>IF('Lineær programmering opg 4'!$D$7=0,"-",((-A1844+'Lineær programmering opg 4'!$M$7)/'Lineær programmering opg 4'!$K$7)*-1)</f>
        <v>-</v>
      </c>
      <c r="H1844" s="167" t="str">
        <f>IF('Lineær programmering opg 4'!$C$8=0,"-",((-A1844+'Lineær programmering opg 4'!$M$8)/'Lineær programmering opg 4'!$K$8)*-1)</f>
        <v>-</v>
      </c>
      <c r="I1844" s="167" t="str">
        <f>IF('Lineær programmering opg 4'!$D$8=0,"-",'Lineær programmering opg 4'!$G$8)</f>
        <v>-</v>
      </c>
      <c r="J1844" s="295">
        <f>A1844*'Lineær programmering opg 4'!$C$11+Datatabel!C1844*'Lineær programmering opg 4'!$D$11</f>
        <v>32836.799999999028</v>
      </c>
      <c r="K1844" s="9">
        <f t="shared" si="142"/>
        <v>0</v>
      </c>
      <c r="L1844" s="9">
        <f t="shared" si="143"/>
        <v>0</v>
      </c>
    </row>
    <row r="1845" spans="1:12" ht="15" x14ac:dyDescent="0.25">
      <c r="A1845" s="167">
        <f t="shared" si="141"/>
        <v>195.79200000000486</v>
      </c>
      <c r="B1845" s="325">
        <f t="shared" si="144"/>
        <v>0.81580000000002029</v>
      </c>
      <c r="C1845" s="167">
        <f t="shared" si="140"/>
        <v>88.415999999990277</v>
      </c>
      <c r="D1845" s="167">
        <f>IF('Lineær programmering opg 4'!$M$4=0,"-",(-A1845+'Lineær programmering opg 4'!$M$4)/'Lineær programmering opg 4'!$K$4*-1)</f>
        <v>88.415999999990277</v>
      </c>
      <c r="E1845" s="167">
        <f>IF('Lineær programmering opg 4'!$M$5=0,"-",(-A1845+'Lineær programmering opg 4'!$M$5)/'Lineær programmering opg 4'!$K$5*-1)</f>
        <v>153.15599999999637</v>
      </c>
      <c r="F1845" s="167" t="str">
        <f>IF('Lineær programmering opg 4'!$E$6=0,"-",(-A1845+'Lineær programmering opg 4'!$M$6)/'Lineær programmering opg 4'!$K$6*-1)</f>
        <v>-</v>
      </c>
      <c r="G1845" s="167" t="str">
        <f>IF('Lineær programmering opg 4'!$D$7=0,"-",((-A1845+'Lineær programmering opg 4'!$M$7)/'Lineær programmering opg 4'!$K$7)*-1)</f>
        <v>-</v>
      </c>
      <c r="H1845" s="167" t="str">
        <f>IF('Lineær programmering opg 4'!$C$8=0,"-",((-A1845+'Lineær programmering opg 4'!$M$8)/'Lineær programmering opg 4'!$K$8)*-1)</f>
        <v>-</v>
      </c>
      <c r="I1845" s="167" t="str">
        <f>IF('Lineær programmering opg 4'!$D$8=0,"-",'Lineær programmering opg 4'!$G$8)</f>
        <v>-</v>
      </c>
      <c r="J1845" s="295">
        <f>A1845*'Lineær programmering opg 4'!$C$11+Datatabel!C1845*'Lineær programmering opg 4'!$D$11</f>
        <v>32841.599999999024</v>
      </c>
      <c r="K1845" s="9">
        <f t="shared" si="142"/>
        <v>0</v>
      </c>
      <c r="L1845" s="9">
        <f t="shared" si="143"/>
        <v>0</v>
      </c>
    </row>
    <row r="1846" spans="1:12" ht="15" x14ac:dyDescent="0.25">
      <c r="A1846" s="167">
        <f t="shared" si="141"/>
        <v>195.76800000000486</v>
      </c>
      <c r="B1846" s="325">
        <f t="shared" si="144"/>
        <v>0.8157000000000203</v>
      </c>
      <c r="C1846" s="167">
        <f t="shared" si="140"/>
        <v>88.463999999990278</v>
      </c>
      <c r="D1846" s="167">
        <f>IF('Lineær programmering opg 4'!$M$4=0,"-",(-A1846+'Lineær programmering opg 4'!$M$4)/'Lineær programmering opg 4'!$K$4*-1)</f>
        <v>88.463999999990278</v>
      </c>
      <c r="E1846" s="167">
        <f>IF('Lineær programmering opg 4'!$M$5=0,"-",(-A1846+'Lineær programmering opg 4'!$M$5)/'Lineær programmering opg 4'!$K$5*-1)</f>
        <v>153.17399999999637</v>
      </c>
      <c r="F1846" s="167" t="str">
        <f>IF('Lineær programmering opg 4'!$E$6=0,"-",(-A1846+'Lineær programmering opg 4'!$M$6)/'Lineær programmering opg 4'!$K$6*-1)</f>
        <v>-</v>
      </c>
      <c r="G1846" s="167" t="str">
        <f>IF('Lineær programmering opg 4'!$D$7=0,"-",((-A1846+'Lineær programmering opg 4'!$M$7)/'Lineær programmering opg 4'!$K$7)*-1)</f>
        <v>-</v>
      </c>
      <c r="H1846" s="167" t="str">
        <f>IF('Lineær programmering opg 4'!$C$8=0,"-",((-A1846+'Lineær programmering opg 4'!$M$8)/'Lineær programmering opg 4'!$K$8)*-1)</f>
        <v>-</v>
      </c>
      <c r="I1846" s="167" t="str">
        <f>IF('Lineær programmering opg 4'!$D$8=0,"-",'Lineær programmering opg 4'!$G$8)</f>
        <v>-</v>
      </c>
      <c r="J1846" s="295">
        <f>A1846*'Lineær programmering opg 4'!$C$11+Datatabel!C1846*'Lineær programmering opg 4'!$D$11</f>
        <v>32846.399999999026</v>
      </c>
      <c r="K1846" s="9">
        <f t="shared" si="142"/>
        <v>0</v>
      </c>
      <c r="L1846" s="9">
        <f t="shared" si="143"/>
        <v>0</v>
      </c>
    </row>
    <row r="1847" spans="1:12" ht="15" x14ac:dyDescent="0.25">
      <c r="A1847" s="167">
        <f t="shared" si="141"/>
        <v>195.74400000000486</v>
      </c>
      <c r="B1847" s="325">
        <f t="shared" si="144"/>
        <v>0.81560000000002031</v>
      </c>
      <c r="C1847" s="167">
        <f t="shared" si="140"/>
        <v>88.51199999999028</v>
      </c>
      <c r="D1847" s="167">
        <f>IF('Lineær programmering opg 4'!$M$4=0,"-",(-A1847+'Lineær programmering opg 4'!$M$4)/'Lineær programmering opg 4'!$K$4*-1)</f>
        <v>88.51199999999028</v>
      </c>
      <c r="E1847" s="167">
        <f>IF('Lineær programmering opg 4'!$M$5=0,"-",(-A1847+'Lineær programmering opg 4'!$M$5)/'Lineær programmering opg 4'!$K$5*-1)</f>
        <v>153.19199999999637</v>
      </c>
      <c r="F1847" s="167" t="str">
        <f>IF('Lineær programmering opg 4'!$E$6=0,"-",(-A1847+'Lineær programmering opg 4'!$M$6)/'Lineær programmering opg 4'!$K$6*-1)</f>
        <v>-</v>
      </c>
      <c r="G1847" s="167" t="str">
        <f>IF('Lineær programmering opg 4'!$D$7=0,"-",((-A1847+'Lineær programmering opg 4'!$M$7)/'Lineær programmering opg 4'!$K$7)*-1)</f>
        <v>-</v>
      </c>
      <c r="H1847" s="167" t="str">
        <f>IF('Lineær programmering opg 4'!$C$8=0,"-",((-A1847+'Lineær programmering opg 4'!$M$8)/'Lineær programmering opg 4'!$K$8)*-1)</f>
        <v>-</v>
      </c>
      <c r="I1847" s="167" t="str">
        <f>IF('Lineær programmering opg 4'!$D$8=0,"-",'Lineær programmering opg 4'!$G$8)</f>
        <v>-</v>
      </c>
      <c r="J1847" s="295">
        <f>A1847*'Lineær programmering opg 4'!$C$11+Datatabel!C1847*'Lineær programmering opg 4'!$D$11</f>
        <v>32851.199999999029</v>
      </c>
      <c r="K1847" s="9">
        <f t="shared" si="142"/>
        <v>0</v>
      </c>
      <c r="L1847" s="9">
        <f t="shared" si="143"/>
        <v>0</v>
      </c>
    </row>
    <row r="1848" spans="1:12" ht="15" x14ac:dyDescent="0.25">
      <c r="A1848" s="167">
        <f t="shared" si="141"/>
        <v>195.72000000000489</v>
      </c>
      <c r="B1848" s="325">
        <f t="shared" si="144"/>
        <v>0.81550000000002032</v>
      </c>
      <c r="C1848" s="167">
        <f t="shared" si="140"/>
        <v>88.559999999990225</v>
      </c>
      <c r="D1848" s="167">
        <f>IF('Lineær programmering opg 4'!$M$4=0,"-",(-A1848+'Lineær programmering opg 4'!$M$4)/'Lineær programmering opg 4'!$K$4*-1)</f>
        <v>88.559999999990225</v>
      </c>
      <c r="E1848" s="167">
        <f>IF('Lineær programmering opg 4'!$M$5=0,"-",(-A1848+'Lineær programmering opg 4'!$M$5)/'Lineær programmering opg 4'!$K$5*-1)</f>
        <v>153.20999999999634</v>
      </c>
      <c r="F1848" s="167" t="str">
        <f>IF('Lineær programmering opg 4'!$E$6=0,"-",(-A1848+'Lineær programmering opg 4'!$M$6)/'Lineær programmering opg 4'!$K$6*-1)</f>
        <v>-</v>
      </c>
      <c r="G1848" s="167" t="str">
        <f>IF('Lineær programmering opg 4'!$D$7=0,"-",((-A1848+'Lineær programmering opg 4'!$M$7)/'Lineær programmering opg 4'!$K$7)*-1)</f>
        <v>-</v>
      </c>
      <c r="H1848" s="167" t="str">
        <f>IF('Lineær programmering opg 4'!$C$8=0,"-",((-A1848+'Lineær programmering opg 4'!$M$8)/'Lineær programmering opg 4'!$K$8)*-1)</f>
        <v>-</v>
      </c>
      <c r="I1848" s="167" t="str">
        <f>IF('Lineær programmering opg 4'!$D$8=0,"-",'Lineær programmering opg 4'!$G$8)</f>
        <v>-</v>
      </c>
      <c r="J1848" s="295">
        <f>A1848*'Lineær programmering opg 4'!$C$11+Datatabel!C1848*'Lineær programmering opg 4'!$D$11</f>
        <v>32855.999999999025</v>
      </c>
      <c r="K1848" s="9">
        <f t="shared" si="142"/>
        <v>0</v>
      </c>
      <c r="L1848" s="9">
        <f t="shared" si="143"/>
        <v>0</v>
      </c>
    </row>
    <row r="1849" spans="1:12" ht="15" x14ac:dyDescent="0.25">
      <c r="A1849" s="167">
        <f t="shared" si="141"/>
        <v>195.69600000000489</v>
      </c>
      <c r="B1849" s="325">
        <f t="shared" si="144"/>
        <v>0.81540000000002033</v>
      </c>
      <c r="C1849" s="167">
        <f t="shared" si="140"/>
        <v>88.607999999990227</v>
      </c>
      <c r="D1849" s="167">
        <f>IF('Lineær programmering opg 4'!$M$4=0,"-",(-A1849+'Lineær programmering opg 4'!$M$4)/'Lineær programmering opg 4'!$K$4*-1)</f>
        <v>88.607999999990227</v>
      </c>
      <c r="E1849" s="167">
        <f>IF('Lineær programmering opg 4'!$M$5=0,"-",(-A1849+'Lineær programmering opg 4'!$M$5)/'Lineær programmering opg 4'!$K$5*-1)</f>
        <v>153.22799999999634</v>
      </c>
      <c r="F1849" s="167" t="str">
        <f>IF('Lineær programmering opg 4'!$E$6=0,"-",(-A1849+'Lineær programmering opg 4'!$M$6)/'Lineær programmering opg 4'!$K$6*-1)</f>
        <v>-</v>
      </c>
      <c r="G1849" s="167" t="str">
        <f>IF('Lineær programmering opg 4'!$D$7=0,"-",((-A1849+'Lineær programmering opg 4'!$M$7)/'Lineær programmering opg 4'!$K$7)*-1)</f>
        <v>-</v>
      </c>
      <c r="H1849" s="167" t="str">
        <f>IF('Lineær programmering opg 4'!$C$8=0,"-",((-A1849+'Lineær programmering opg 4'!$M$8)/'Lineær programmering opg 4'!$K$8)*-1)</f>
        <v>-</v>
      </c>
      <c r="I1849" s="167" t="str">
        <f>IF('Lineær programmering opg 4'!$D$8=0,"-",'Lineær programmering opg 4'!$G$8)</f>
        <v>-</v>
      </c>
      <c r="J1849" s="295">
        <f>A1849*'Lineær programmering opg 4'!$C$11+Datatabel!C1849*'Lineær programmering opg 4'!$D$11</f>
        <v>32860.799999999028</v>
      </c>
      <c r="K1849" s="9">
        <f t="shared" si="142"/>
        <v>0</v>
      </c>
      <c r="L1849" s="9">
        <f t="shared" si="143"/>
        <v>0</v>
      </c>
    </row>
    <row r="1850" spans="1:12" ht="15" x14ac:dyDescent="0.25">
      <c r="A1850" s="167">
        <f t="shared" si="141"/>
        <v>195.67200000000489</v>
      </c>
      <c r="B1850" s="325">
        <f t="shared" si="144"/>
        <v>0.81530000000002034</v>
      </c>
      <c r="C1850" s="167">
        <f t="shared" si="140"/>
        <v>88.655999999990229</v>
      </c>
      <c r="D1850" s="167">
        <f>IF('Lineær programmering opg 4'!$M$4=0,"-",(-A1850+'Lineær programmering opg 4'!$M$4)/'Lineær programmering opg 4'!$K$4*-1)</f>
        <v>88.655999999990229</v>
      </c>
      <c r="E1850" s="167">
        <f>IF('Lineær programmering opg 4'!$M$5=0,"-",(-A1850+'Lineær programmering opg 4'!$M$5)/'Lineær programmering opg 4'!$K$5*-1)</f>
        <v>153.24599999999634</v>
      </c>
      <c r="F1850" s="167" t="str">
        <f>IF('Lineær programmering opg 4'!$E$6=0,"-",(-A1850+'Lineær programmering opg 4'!$M$6)/'Lineær programmering opg 4'!$K$6*-1)</f>
        <v>-</v>
      </c>
      <c r="G1850" s="167" t="str">
        <f>IF('Lineær programmering opg 4'!$D$7=0,"-",((-A1850+'Lineær programmering opg 4'!$M$7)/'Lineær programmering opg 4'!$K$7)*-1)</f>
        <v>-</v>
      </c>
      <c r="H1850" s="167" t="str">
        <f>IF('Lineær programmering opg 4'!$C$8=0,"-",((-A1850+'Lineær programmering opg 4'!$M$8)/'Lineær programmering opg 4'!$K$8)*-1)</f>
        <v>-</v>
      </c>
      <c r="I1850" s="167" t="str">
        <f>IF('Lineær programmering opg 4'!$D$8=0,"-",'Lineær programmering opg 4'!$G$8)</f>
        <v>-</v>
      </c>
      <c r="J1850" s="295">
        <f>A1850*'Lineær programmering opg 4'!$C$11+Datatabel!C1850*'Lineær programmering opg 4'!$D$11</f>
        <v>32865.599999999024</v>
      </c>
      <c r="K1850" s="9">
        <f t="shared" si="142"/>
        <v>0</v>
      </c>
      <c r="L1850" s="9">
        <f t="shared" si="143"/>
        <v>0</v>
      </c>
    </row>
    <row r="1851" spans="1:12" ht="15" x14ac:dyDescent="0.25">
      <c r="A1851" s="167">
        <f t="shared" si="141"/>
        <v>195.64800000000488</v>
      </c>
      <c r="B1851" s="325">
        <f t="shared" si="144"/>
        <v>0.81520000000002035</v>
      </c>
      <c r="C1851" s="167">
        <f t="shared" si="140"/>
        <v>88.703999999990231</v>
      </c>
      <c r="D1851" s="167">
        <f>IF('Lineær programmering opg 4'!$M$4=0,"-",(-A1851+'Lineær programmering opg 4'!$M$4)/'Lineær programmering opg 4'!$K$4*-1)</f>
        <v>88.703999999990231</v>
      </c>
      <c r="E1851" s="167">
        <f>IF('Lineær programmering opg 4'!$M$5=0,"-",(-A1851+'Lineær programmering opg 4'!$M$5)/'Lineær programmering opg 4'!$K$5*-1)</f>
        <v>153.26399999999634</v>
      </c>
      <c r="F1851" s="167" t="str">
        <f>IF('Lineær programmering opg 4'!$E$6=0,"-",(-A1851+'Lineær programmering opg 4'!$M$6)/'Lineær programmering opg 4'!$K$6*-1)</f>
        <v>-</v>
      </c>
      <c r="G1851" s="167" t="str">
        <f>IF('Lineær programmering opg 4'!$D$7=0,"-",((-A1851+'Lineær programmering opg 4'!$M$7)/'Lineær programmering opg 4'!$K$7)*-1)</f>
        <v>-</v>
      </c>
      <c r="H1851" s="167" t="str">
        <f>IF('Lineær programmering opg 4'!$C$8=0,"-",((-A1851+'Lineær programmering opg 4'!$M$8)/'Lineær programmering opg 4'!$K$8)*-1)</f>
        <v>-</v>
      </c>
      <c r="I1851" s="167" t="str">
        <f>IF('Lineær programmering opg 4'!$D$8=0,"-",'Lineær programmering opg 4'!$G$8)</f>
        <v>-</v>
      </c>
      <c r="J1851" s="295">
        <f>A1851*'Lineær programmering opg 4'!$C$11+Datatabel!C1851*'Lineær programmering opg 4'!$D$11</f>
        <v>32870.399999999019</v>
      </c>
      <c r="K1851" s="9">
        <f t="shared" si="142"/>
        <v>0</v>
      </c>
      <c r="L1851" s="9">
        <f t="shared" si="143"/>
        <v>0</v>
      </c>
    </row>
    <row r="1852" spans="1:12" ht="15" x14ac:dyDescent="0.25">
      <c r="A1852" s="167">
        <f t="shared" si="141"/>
        <v>195.62400000000488</v>
      </c>
      <c r="B1852" s="325">
        <f t="shared" si="144"/>
        <v>0.81510000000002036</v>
      </c>
      <c r="C1852" s="167">
        <f t="shared" si="140"/>
        <v>88.751999999990232</v>
      </c>
      <c r="D1852" s="167">
        <f>IF('Lineær programmering opg 4'!$M$4=0,"-",(-A1852+'Lineær programmering opg 4'!$M$4)/'Lineær programmering opg 4'!$K$4*-1)</f>
        <v>88.751999999990232</v>
      </c>
      <c r="E1852" s="167">
        <f>IF('Lineær programmering opg 4'!$M$5=0,"-",(-A1852+'Lineær programmering opg 4'!$M$5)/'Lineær programmering opg 4'!$K$5*-1)</f>
        <v>153.28199999999634</v>
      </c>
      <c r="F1852" s="167" t="str">
        <f>IF('Lineær programmering opg 4'!$E$6=0,"-",(-A1852+'Lineær programmering opg 4'!$M$6)/'Lineær programmering opg 4'!$K$6*-1)</f>
        <v>-</v>
      </c>
      <c r="G1852" s="167" t="str">
        <f>IF('Lineær programmering opg 4'!$D$7=0,"-",((-A1852+'Lineær programmering opg 4'!$M$7)/'Lineær programmering opg 4'!$K$7)*-1)</f>
        <v>-</v>
      </c>
      <c r="H1852" s="167" t="str">
        <f>IF('Lineær programmering opg 4'!$C$8=0,"-",((-A1852+'Lineær programmering opg 4'!$M$8)/'Lineær programmering opg 4'!$K$8)*-1)</f>
        <v>-</v>
      </c>
      <c r="I1852" s="167" t="str">
        <f>IF('Lineær programmering opg 4'!$D$8=0,"-",'Lineær programmering opg 4'!$G$8)</f>
        <v>-</v>
      </c>
      <c r="J1852" s="295">
        <f>A1852*'Lineær programmering opg 4'!$C$11+Datatabel!C1852*'Lineær programmering opg 4'!$D$11</f>
        <v>32875.199999999022</v>
      </c>
      <c r="K1852" s="9">
        <f t="shared" si="142"/>
        <v>0</v>
      </c>
      <c r="L1852" s="9">
        <f t="shared" si="143"/>
        <v>0</v>
      </c>
    </row>
    <row r="1853" spans="1:12" ht="15" x14ac:dyDescent="0.25">
      <c r="A1853" s="167">
        <f t="shared" si="141"/>
        <v>195.60000000000488</v>
      </c>
      <c r="B1853" s="325">
        <f t="shared" si="144"/>
        <v>0.81500000000002037</v>
      </c>
      <c r="C1853" s="167">
        <f t="shared" si="140"/>
        <v>88.799999999990234</v>
      </c>
      <c r="D1853" s="167">
        <f>IF('Lineær programmering opg 4'!$M$4=0,"-",(-A1853+'Lineær programmering opg 4'!$M$4)/'Lineær programmering opg 4'!$K$4*-1)</f>
        <v>88.799999999990234</v>
      </c>
      <c r="E1853" s="167">
        <f>IF('Lineær programmering opg 4'!$M$5=0,"-",(-A1853+'Lineær programmering opg 4'!$M$5)/'Lineær programmering opg 4'!$K$5*-1)</f>
        <v>153.29999999999634</v>
      </c>
      <c r="F1853" s="167" t="str">
        <f>IF('Lineær programmering opg 4'!$E$6=0,"-",(-A1853+'Lineær programmering opg 4'!$M$6)/'Lineær programmering opg 4'!$K$6*-1)</f>
        <v>-</v>
      </c>
      <c r="G1853" s="167" t="str">
        <f>IF('Lineær programmering opg 4'!$D$7=0,"-",((-A1853+'Lineær programmering opg 4'!$M$7)/'Lineær programmering opg 4'!$K$7)*-1)</f>
        <v>-</v>
      </c>
      <c r="H1853" s="167" t="str">
        <f>IF('Lineær programmering opg 4'!$C$8=0,"-",((-A1853+'Lineær programmering opg 4'!$M$8)/'Lineær programmering opg 4'!$K$8)*-1)</f>
        <v>-</v>
      </c>
      <c r="I1853" s="167" t="str">
        <f>IF('Lineær programmering opg 4'!$D$8=0,"-",'Lineær programmering opg 4'!$G$8)</f>
        <v>-</v>
      </c>
      <c r="J1853" s="295">
        <f>A1853*'Lineær programmering opg 4'!$C$11+Datatabel!C1853*'Lineær programmering opg 4'!$D$11</f>
        <v>32879.999999999025</v>
      </c>
      <c r="K1853" s="9">
        <f t="shared" si="142"/>
        <v>0</v>
      </c>
      <c r="L1853" s="9">
        <f t="shared" si="143"/>
        <v>0</v>
      </c>
    </row>
    <row r="1854" spans="1:12" ht="15" x14ac:dyDescent="0.25">
      <c r="A1854" s="167">
        <f t="shared" si="141"/>
        <v>195.57600000000488</v>
      </c>
      <c r="B1854" s="325">
        <f t="shared" si="144"/>
        <v>0.81490000000002039</v>
      </c>
      <c r="C1854" s="167">
        <f t="shared" si="140"/>
        <v>88.847999999990236</v>
      </c>
      <c r="D1854" s="167">
        <f>IF('Lineær programmering opg 4'!$M$4=0,"-",(-A1854+'Lineær programmering opg 4'!$M$4)/'Lineær programmering opg 4'!$K$4*-1)</f>
        <v>88.847999999990236</v>
      </c>
      <c r="E1854" s="167">
        <f>IF('Lineær programmering opg 4'!$M$5=0,"-",(-A1854+'Lineær programmering opg 4'!$M$5)/'Lineær programmering opg 4'!$K$5*-1)</f>
        <v>153.31799999999635</v>
      </c>
      <c r="F1854" s="167" t="str">
        <f>IF('Lineær programmering opg 4'!$E$6=0,"-",(-A1854+'Lineær programmering opg 4'!$M$6)/'Lineær programmering opg 4'!$K$6*-1)</f>
        <v>-</v>
      </c>
      <c r="G1854" s="167" t="str">
        <f>IF('Lineær programmering opg 4'!$D$7=0,"-",((-A1854+'Lineær programmering opg 4'!$M$7)/'Lineær programmering opg 4'!$K$7)*-1)</f>
        <v>-</v>
      </c>
      <c r="H1854" s="167" t="str">
        <f>IF('Lineær programmering opg 4'!$C$8=0,"-",((-A1854+'Lineær programmering opg 4'!$M$8)/'Lineær programmering opg 4'!$K$8)*-1)</f>
        <v>-</v>
      </c>
      <c r="I1854" s="167" t="str">
        <f>IF('Lineær programmering opg 4'!$D$8=0,"-",'Lineær programmering opg 4'!$G$8)</f>
        <v>-</v>
      </c>
      <c r="J1854" s="295">
        <f>A1854*'Lineær programmering opg 4'!$C$11+Datatabel!C1854*'Lineær programmering opg 4'!$D$11</f>
        <v>32884.799999999028</v>
      </c>
      <c r="K1854" s="9">
        <f t="shared" si="142"/>
        <v>0</v>
      </c>
      <c r="L1854" s="9">
        <f t="shared" si="143"/>
        <v>0</v>
      </c>
    </row>
    <row r="1855" spans="1:12" ht="15" x14ac:dyDescent="0.25">
      <c r="A1855" s="167">
        <f t="shared" si="141"/>
        <v>195.55200000000491</v>
      </c>
      <c r="B1855" s="325">
        <f t="shared" si="144"/>
        <v>0.8148000000000204</v>
      </c>
      <c r="C1855" s="167">
        <f t="shared" si="140"/>
        <v>88.895999999990181</v>
      </c>
      <c r="D1855" s="167">
        <f>IF('Lineær programmering opg 4'!$M$4=0,"-",(-A1855+'Lineær programmering opg 4'!$M$4)/'Lineær programmering opg 4'!$K$4*-1)</f>
        <v>88.895999999990181</v>
      </c>
      <c r="E1855" s="167">
        <f>IF('Lineær programmering opg 4'!$M$5=0,"-",(-A1855+'Lineær programmering opg 4'!$M$5)/'Lineær programmering opg 4'!$K$5*-1)</f>
        <v>153.33599999999632</v>
      </c>
      <c r="F1855" s="167" t="str">
        <f>IF('Lineær programmering opg 4'!$E$6=0,"-",(-A1855+'Lineær programmering opg 4'!$M$6)/'Lineær programmering opg 4'!$K$6*-1)</f>
        <v>-</v>
      </c>
      <c r="G1855" s="167" t="str">
        <f>IF('Lineær programmering opg 4'!$D$7=0,"-",((-A1855+'Lineær programmering opg 4'!$M$7)/'Lineær programmering opg 4'!$K$7)*-1)</f>
        <v>-</v>
      </c>
      <c r="H1855" s="167" t="str">
        <f>IF('Lineær programmering opg 4'!$C$8=0,"-",((-A1855+'Lineær programmering opg 4'!$M$8)/'Lineær programmering opg 4'!$K$8)*-1)</f>
        <v>-</v>
      </c>
      <c r="I1855" s="167" t="str">
        <f>IF('Lineær programmering opg 4'!$D$8=0,"-",'Lineær programmering opg 4'!$G$8)</f>
        <v>-</v>
      </c>
      <c r="J1855" s="295">
        <f>A1855*'Lineær programmering opg 4'!$C$11+Datatabel!C1855*'Lineær programmering opg 4'!$D$11</f>
        <v>32889.599999999016</v>
      </c>
      <c r="K1855" s="9">
        <f t="shared" si="142"/>
        <v>0</v>
      </c>
      <c r="L1855" s="9">
        <f t="shared" si="143"/>
        <v>0</v>
      </c>
    </row>
    <row r="1856" spans="1:12" ht="15" x14ac:dyDescent="0.25">
      <c r="A1856" s="167">
        <f t="shared" si="141"/>
        <v>195.52800000000491</v>
      </c>
      <c r="B1856" s="325">
        <f t="shared" si="144"/>
        <v>0.81470000000002041</v>
      </c>
      <c r="C1856" s="167">
        <f t="shared" si="140"/>
        <v>88.943999999990183</v>
      </c>
      <c r="D1856" s="167">
        <f>IF('Lineær programmering opg 4'!$M$4=0,"-",(-A1856+'Lineær programmering opg 4'!$M$4)/'Lineær programmering opg 4'!$K$4*-1)</f>
        <v>88.943999999990183</v>
      </c>
      <c r="E1856" s="167">
        <f>IF('Lineær programmering opg 4'!$M$5=0,"-",(-A1856+'Lineær programmering opg 4'!$M$5)/'Lineær programmering opg 4'!$K$5*-1)</f>
        <v>153.35399999999632</v>
      </c>
      <c r="F1856" s="167" t="str">
        <f>IF('Lineær programmering opg 4'!$E$6=0,"-",(-A1856+'Lineær programmering opg 4'!$M$6)/'Lineær programmering opg 4'!$K$6*-1)</f>
        <v>-</v>
      </c>
      <c r="G1856" s="167" t="str">
        <f>IF('Lineær programmering opg 4'!$D$7=0,"-",((-A1856+'Lineær programmering opg 4'!$M$7)/'Lineær programmering opg 4'!$K$7)*-1)</f>
        <v>-</v>
      </c>
      <c r="H1856" s="167" t="str">
        <f>IF('Lineær programmering opg 4'!$C$8=0,"-",((-A1856+'Lineær programmering opg 4'!$M$8)/'Lineær programmering opg 4'!$K$8)*-1)</f>
        <v>-</v>
      </c>
      <c r="I1856" s="167" t="str">
        <f>IF('Lineær programmering opg 4'!$D$8=0,"-",'Lineær programmering opg 4'!$G$8)</f>
        <v>-</v>
      </c>
      <c r="J1856" s="295">
        <f>A1856*'Lineær programmering opg 4'!$C$11+Datatabel!C1856*'Lineær programmering opg 4'!$D$11</f>
        <v>32894.399999999019</v>
      </c>
      <c r="K1856" s="9">
        <f t="shared" si="142"/>
        <v>0</v>
      </c>
      <c r="L1856" s="9">
        <f t="shared" si="143"/>
        <v>0</v>
      </c>
    </row>
    <row r="1857" spans="1:12" ht="15" x14ac:dyDescent="0.25">
      <c r="A1857" s="167">
        <f t="shared" si="141"/>
        <v>195.50400000000491</v>
      </c>
      <c r="B1857" s="325">
        <f t="shared" si="144"/>
        <v>0.81460000000002042</v>
      </c>
      <c r="C1857" s="167">
        <f t="shared" si="140"/>
        <v>88.991999999990185</v>
      </c>
      <c r="D1857" s="167">
        <f>IF('Lineær programmering opg 4'!$M$4=0,"-",(-A1857+'Lineær programmering opg 4'!$M$4)/'Lineær programmering opg 4'!$K$4*-1)</f>
        <v>88.991999999990185</v>
      </c>
      <c r="E1857" s="167">
        <f>IF('Lineær programmering opg 4'!$M$5=0,"-",(-A1857+'Lineær programmering opg 4'!$M$5)/'Lineær programmering opg 4'!$K$5*-1)</f>
        <v>153.37199999999632</v>
      </c>
      <c r="F1857" s="167" t="str">
        <f>IF('Lineær programmering opg 4'!$E$6=0,"-",(-A1857+'Lineær programmering opg 4'!$M$6)/'Lineær programmering opg 4'!$K$6*-1)</f>
        <v>-</v>
      </c>
      <c r="G1857" s="167" t="str">
        <f>IF('Lineær programmering opg 4'!$D$7=0,"-",((-A1857+'Lineær programmering opg 4'!$M$7)/'Lineær programmering opg 4'!$K$7)*-1)</f>
        <v>-</v>
      </c>
      <c r="H1857" s="167" t="str">
        <f>IF('Lineær programmering opg 4'!$C$8=0,"-",((-A1857+'Lineær programmering opg 4'!$M$8)/'Lineær programmering opg 4'!$K$8)*-1)</f>
        <v>-</v>
      </c>
      <c r="I1857" s="167" t="str">
        <f>IF('Lineær programmering opg 4'!$D$8=0,"-",'Lineær programmering opg 4'!$G$8)</f>
        <v>-</v>
      </c>
      <c r="J1857" s="295">
        <f>A1857*'Lineær programmering opg 4'!$C$11+Datatabel!C1857*'Lineær programmering opg 4'!$D$11</f>
        <v>32899.199999999015</v>
      </c>
      <c r="K1857" s="9">
        <f t="shared" si="142"/>
        <v>0</v>
      </c>
      <c r="L1857" s="9">
        <f t="shared" si="143"/>
        <v>0</v>
      </c>
    </row>
    <row r="1858" spans="1:12" ht="15" x14ac:dyDescent="0.25">
      <c r="A1858" s="167">
        <f t="shared" si="141"/>
        <v>195.48000000000491</v>
      </c>
      <c r="B1858" s="325">
        <f t="shared" si="144"/>
        <v>0.81450000000002043</v>
      </c>
      <c r="C1858" s="167">
        <f t="shared" si="140"/>
        <v>89.039999999990187</v>
      </c>
      <c r="D1858" s="167">
        <f>IF('Lineær programmering opg 4'!$M$4=0,"-",(-A1858+'Lineær programmering opg 4'!$M$4)/'Lineær programmering opg 4'!$K$4*-1)</f>
        <v>89.039999999990187</v>
      </c>
      <c r="E1858" s="167">
        <f>IF('Lineær programmering opg 4'!$M$5=0,"-",(-A1858+'Lineær programmering opg 4'!$M$5)/'Lineær programmering opg 4'!$K$5*-1)</f>
        <v>153.38999999999632</v>
      </c>
      <c r="F1858" s="167" t="str">
        <f>IF('Lineær programmering opg 4'!$E$6=0,"-",(-A1858+'Lineær programmering opg 4'!$M$6)/'Lineær programmering opg 4'!$K$6*-1)</f>
        <v>-</v>
      </c>
      <c r="G1858" s="167" t="str">
        <f>IF('Lineær programmering opg 4'!$D$7=0,"-",((-A1858+'Lineær programmering opg 4'!$M$7)/'Lineær programmering opg 4'!$K$7)*-1)</f>
        <v>-</v>
      </c>
      <c r="H1858" s="167" t="str">
        <f>IF('Lineær programmering opg 4'!$C$8=0,"-",((-A1858+'Lineær programmering opg 4'!$M$8)/'Lineær programmering opg 4'!$K$8)*-1)</f>
        <v>-</v>
      </c>
      <c r="I1858" s="167" t="str">
        <f>IF('Lineær programmering opg 4'!$D$8=0,"-",'Lineær programmering opg 4'!$G$8)</f>
        <v>-</v>
      </c>
      <c r="J1858" s="295">
        <f>A1858*'Lineær programmering opg 4'!$C$11+Datatabel!C1858*'Lineær programmering opg 4'!$D$11</f>
        <v>32903.999999999018</v>
      </c>
      <c r="K1858" s="9">
        <f t="shared" si="142"/>
        <v>0</v>
      </c>
      <c r="L1858" s="9">
        <f t="shared" si="143"/>
        <v>0</v>
      </c>
    </row>
    <row r="1859" spans="1:12" ht="15" x14ac:dyDescent="0.25">
      <c r="A1859" s="167">
        <f t="shared" si="141"/>
        <v>195.45600000000491</v>
      </c>
      <c r="B1859" s="325">
        <f t="shared" si="144"/>
        <v>0.81440000000002044</v>
      </c>
      <c r="C1859" s="167">
        <f t="shared" ref="C1859:C1922" si="145">MIN(D1859,E1859,F1859,G1859,H1859,I1859)</f>
        <v>89.087999999990188</v>
      </c>
      <c r="D1859" s="167">
        <f>IF('Lineær programmering opg 4'!$M$4=0,"-",(-A1859+'Lineær programmering opg 4'!$M$4)/'Lineær programmering opg 4'!$K$4*-1)</f>
        <v>89.087999999990188</v>
      </c>
      <c r="E1859" s="167">
        <f>IF('Lineær programmering opg 4'!$M$5=0,"-",(-A1859+'Lineær programmering opg 4'!$M$5)/'Lineær programmering opg 4'!$K$5*-1)</f>
        <v>153.40799999999632</v>
      </c>
      <c r="F1859" s="167" t="str">
        <f>IF('Lineær programmering opg 4'!$E$6=0,"-",(-A1859+'Lineær programmering opg 4'!$M$6)/'Lineær programmering opg 4'!$K$6*-1)</f>
        <v>-</v>
      </c>
      <c r="G1859" s="167" t="str">
        <f>IF('Lineær programmering opg 4'!$D$7=0,"-",((-A1859+'Lineær programmering opg 4'!$M$7)/'Lineær programmering opg 4'!$K$7)*-1)</f>
        <v>-</v>
      </c>
      <c r="H1859" s="167" t="str">
        <f>IF('Lineær programmering opg 4'!$C$8=0,"-",((-A1859+'Lineær programmering opg 4'!$M$8)/'Lineær programmering opg 4'!$K$8)*-1)</f>
        <v>-</v>
      </c>
      <c r="I1859" s="167" t="str">
        <f>IF('Lineær programmering opg 4'!$D$8=0,"-",'Lineær programmering opg 4'!$G$8)</f>
        <v>-</v>
      </c>
      <c r="J1859" s="295">
        <f>A1859*'Lineær programmering opg 4'!$C$11+Datatabel!C1859*'Lineær programmering opg 4'!$D$11</f>
        <v>32908.799999999013</v>
      </c>
      <c r="K1859" s="9">
        <f t="shared" si="142"/>
        <v>0</v>
      </c>
      <c r="L1859" s="9">
        <f t="shared" si="143"/>
        <v>0</v>
      </c>
    </row>
    <row r="1860" spans="1:12" ht="15" x14ac:dyDescent="0.25">
      <c r="A1860" s="167">
        <f t="shared" ref="A1860:A1923" si="146">$A$3*B1860</f>
        <v>195.4320000000049</v>
      </c>
      <c r="B1860" s="325">
        <f t="shared" si="144"/>
        <v>0.81430000000002045</v>
      </c>
      <c r="C1860" s="167">
        <f t="shared" si="145"/>
        <v>89.13599999999019</v>
      </c>
      <c r="D1860" s="167">
        <f>IF('Lineær programmering opg 4'!$M$4=0,"-",(-A1860+'Lineær programmering opg 4'!$M$4)/'Lineær programmering opg 4'!$K$4*-1)</f>
        <v>89.13599999999019</v>
      </c>
      <c r="E1860" s="167">
        <f>IF('Lineær programmering opg 4'!$M$5=0,"-",(-A1860+'Lineær programmering opg 4'!$M$5)/'Lineær programmering opg 4'!$K$5*-1)</f>
        <v>153.42599999999632</v>
      </c>
      <c r="F1860" s="167" t="str">
        <f>IF('Lineær programmering opg 4'!$E$6=0,"-",(-A1860+'Lineær programmering opg 4'!$M$6)/'Lineær programmering opg 4'!$K$6*-1)</f>
        <v>-</v>
      </c>
      <c r="G1860" s="167" t="str">
        <f>IF('Lineær programmering opg 4'!$D$7=0,"-",((-A1860+'Lineær programmering opg 4'!$M$7)/'Lineær programmering opg 4'!$K$7)*-1)</f>
        <v>-</v>
      </c>
      <c r="H1860" s="167" t="str">
        <f>IF('Lineær programmering opg 4'!$C$8=0,"-",((-A1860+'Lineær programmering opg 4'!$M$8)/'Lineær programmering opg 4'!$K$8)*-1)</f>
        <v>-</v>
      </c>
      <c r="I1860" s="167" t="str">
        <f>IF('Lineær programmering opg 4'!$D$8=0,"-",'Lineær programmering opg 4'!$G$8)</f>
        <v>-</v>
      </c>
      <c r="J1860" s="295">
        <f>A1860*'Lineær programmering opg 4'!$C$11+Datatabel!C1860*'Lineær programmering opg 4'!$D$11</f>
        <v>32913.599999999016</v>
      </c>
      <c r="K1860" s="9">
        <f t="shared" ref="K1860:K1923" si="147">IF($J$10004=J1860,A1860,0)</f>
        <v>0</v>
      </c>
      <c r="L1860" s="9">
        <f t="shared" ref="L1860:L1923" si="148">IF(J1860=$J$10004,C1860,0)</f>
        <v>0</v>
      </c>
    </row>
    <row r="1861" spans="1:12" ht="15" x14ac:dyDescent="0.25">
      <c r="A1861" s="167">
        <f t="shared" si="146"/>
        <v>195.4080000000049</v>
      </c>
      <c r="B1861" s="325">
        <f t="shared" ref="B1861:B1924" si="149">B1860-0.01%</f>
        <v>0.81420000000002046</v>
      </c>
      <c r="C1861" s="167">
        <f t="shared" si="145"/>
        <v>89.183999999990192</v>
      </c>
      <c r="D1861" s="167">
        <f>IF('Lineær programmering opg 4'!$M$4=0,"-",(-A1861+'Lineær programmering opg 4'!$M$4)/'Lineær programmering opg 4'!$K$4*-1)</f>
        <v>89.183999999990192</v>
      </c>
      <c r="E1861" s="167">
        <f>IF('Lineær programmering opg 4'!$M$5=0,"-",(-A1861+'Lineær programmering opg 4'!$M$5)/'Lineær programmering opg 4'!$K$5*-1)</f>
        <v>153.44399999999632</v>
      </c>
      <c r="F1861" s="167" t="str">
        <f>IF('Lineær programmering opg 4'!$E$6=0,"-",(-A1861+'Lineær programmering opg 4'!$M$6)/'Lineær programmering opg 4'!$K$6*-1)</f>
        <v>-</v>
      </c>
      <c r="G1861" s="167" t="str">
        <f>IF('Lineær programmering opg 4'!$D$7=0,"-",((-A1861+'Lineær programmering opg 4'!$M$7)/'Lineær programmering opg 4'!$K$7)*-1)</f>
        <v>-</v>
      </c>
      <c r="H1861" s="167" t="str">
        <f>IF('Lineær programmering opg 4'!$C$8=0,"-",((-A1861+'Lineær programmering opg 4'!$M$8)/'Lineær programmering opg 4'!$K$8)*-1)</f>
        <v>-</v>
      </c>
      <c r="I1861" s="167" t="str">
        <f>IF('Lineær programmering opg 4'!$D$8=0,"-",'Lineær programmering opg 4'!$G$8)</f>
        <v>-</v>
      </c>
      <c r="J1861" s="295">
        <f>A1861*'Lineær programmering opg 4'!$C$11+Datatabel!C1861*'Lineær programmering opg 4'!$D$11</f>
        <v>32918.399999999019</v>
      </c>
      <c r="K1861" s="9">
        <f t="shared" si="147"/>
        <v>0</v>
      </c>
      <c r="L1861" s="9">
        <f t="shared" si="148"/>
        <v>0</v>
      </c>
    </row>
    <row r="1862" spans="1:12" ht="15" x14ac:dyDescent="0.25">
      <c r="A1862" s="167">
        <f t="shared" si="146"/>
        <v>195.3840000000049</v>
      </c>
      <c r="B1862" s="325">
        <f t="shared" si="149"/>
        <v>0.81410000000002047</v>
      </c>
      <c r="C1862" s="167">
        <f t="shared" si="145"/>
        <v>89.231999999990194</v>
      </c>
      <c r="D1862" s="167">
        <f>IF('Lineær programmering opg 4'!$M$4=0,"-",(-A1862+'Lineær programmering opg 4'!$M$4)/'Lineær programmering opg 4'!$K$4*-1)</f>
        <v>89.231999999990194</v>
      </c>
      <c r="E1862" s="167">
        <f>IF('Lineær programmering opg 4'!$M$5=0,"-",(-A1862+'Lineær programmering opg 4'!$M$5)/'Lineær programmering opg 4'!$K$5*-1)</f>
        <v>153.46199999999632</v>
      </c>
      <c r="F1862" s="167" t="str">
        <f>IF('Lineær programmering opg 4'!$E$6=0,"-",(-A1862+'Lineær programmering opg 4'!$M$6)/'Lineær programmering opg 4'!$K$6*-1)</f>
        <v>-</v>
      </c>
      <c r="G1862" s="167" t="str">
        <f>IF('Lineær programmering opg 4'!$D$7=0,"-",((-A1862+'Lineær programmering opg 4'!$M$7)/'Lineær programmering opg 4'!$K$7)*-1)</f>
        <v>-</v>
      </c>
      <c r="H1862" s="167" t="str">
        <f>IF('Lineær programmering opg 4'!$C$8=0,"-",((-A1862+'Lineær programmering opg 4'!$M$8)/'Lineær programmering opg 4'!$K$8)*-1)</f>
        <v>-</v>
      </c>
      <c r="I1862" s="167" t="str">
        <f>IF('Lineær programmering opg 4'!$D$8=0,"-",'Lineær programmering opg 4'!$G$8)</f>
        <v>-</v>
      </c>
      <c r="J1862" s="295">
        <f>A1862*'Lineær programmering opg 4'!$C$11+Datatabel!C1862*'Lineær programmering opg 4'!$D$11</f>
        <v>32923.199999999022</v>
      </c>
      <c r="K1862" s="9">
        <f t="shared" si="147"/>
        <v>0</v>
      </c>
      <c r="L1862" s="9">
        <f t="shared" si="148"/>
        <v>0</v>
      </c>
    </row>
    <row r="1863" spans="1:12" ht="15" x14ac:dyDescent="0.25">
      <c r="A1863" s="167">
        <f t="shared" si="146"/>
        <v>195.3600000000049</v>
      </c>
      <c r="B1863" s="325">
        <f t="shared" si="149"/>
        <v>0.81400000000002048</v>
      </c>
      <c r="C1863" s="167">
        <f t="shared" si="145"/>
        <v>89.279999999990196</v>
      </c>
      <c r="D1863" s="167">
        <f>IF('Lineær programmering opg 4'!$M$4=0,"-",(-A1863+'Lineær programmering opg 4'!$M$4)/'Lineær programmering opg 4'!$K$4*-1)</f>
        <v>89.279999999990196</v>
      </c>
      <c r="E1863" s="167">
        <f>IF('Lineær programmering opg 4'!$M$5=0,"-",(-A1863+'Lineær programmering opg 4'!$M$5)/'Lineær programmering opg 4'!$K$5*-1)</f>
        <v>153.47999999999632</v>
      </c>
      <c r="F1863" s="167" t="str">
        <f>IF('Lineær programmering opg 4'!$E$6=0,"-",(-A1863+'Lineær programmering opg 4'!$M$6)/'Lineær programmering opg 4'!$K$6*-1)</f>
        <v>-</v>
      </c>
      <c r="G1863" s="167" t="str">
        <f>IF('Lineær programmering opg 4'!$D$7=0,"-",((-A1863+'Lineær programmering opg 4'!$M$7)/'Lineær programmering opg 4'!$K$7)*-1)</f>
        <v>-</v>
      </c>
      <c r="H1863" s="167" t="str">
        <f>IF('Lineær programmering opg 4'!$C$8=0,"-",((-A1863+'Lineær programmering opg 4'!$M$8)/'Lineær programmering opg 4'!$K$8)*-1)</f>
        <v>-</v>
      </c>
      <c r="I1863" s="167" t="str">
        <f>IF('Lineær programmering opg 4'!$D$8=0,"-",'Lineær programmering opg 4'!$G$8)</f>
        <v>-</v>
      </c>
      <c r="J1863" s="295">
        <f>A1863*'Lineær programmering opg 4'!$C$11+Datatabel!C1863*'Lineær programmering opg 4'!$D$11</f>
        <v>32927.999999999025</v>
      </c>
      <c r="K1863" s="9">
        <f t="shared" si="147"/>
        <v>0</v>
      </c>
      <c r="L1863" s="9">
        <f t="shared" si="148"/>
        <v>0</v>
      </c>
    </row>
    <row r="1864" spans="1:12" ht="15" x14ac:dyDescent="0.25">
      <c r="A1864" s="167">
        <f t="shared" si="146"/>
        <v>195.33600000000493</v>
      </c>
      <c r="B1864" s="325">
        <f t="shared" si="149"/>
        <v>0.8139000000000205</v>
      </c>
      <c r="C1864" s="167">
        <f t="shared" si="145"/>
        <v>89.327999999990141</v>
      </c>
      <c r="D1864" s="167">
        <f>IF('Lineær programmering opg 4'!$M$4=0,"-",(-A1864+'Lineær programmering opg 4'!$M$4)/'Lineær programmering opg 4'!$K$4*-1)</f>
        <v>89.327999999990141</v>
      </c>
      <c r="E1864" s="167">
        <f>IF('Lineær programmering opg 4'!$M$5=0,"-",(-A1864+'Lineær programmering opg 4'!$M$5)/'Lineær programmering opg 4'!$K$5*-1)</f>
        <v>153.49799999999632</v>
      </c>
      <c r="F1864" s="167" t="str">
        <f>IF('Lineær programmering opg 4'!$E$6=0,"-",(-A1864+'Lineær programmering opg 4'!$M$6)/'Lineær programmering opg 4'!$K$6*-1)</f>
        <v>-</v>
      </c>
      <c r="G1864" s="167" t="str">
        <f>IF('Lineær programmering opg 4'!$D$7=0,"-",((-A1864+'Lineær programmering opg 4'!$M$7)/'Lineær programmering opg 4'!$K$7)*-1)</f>
        <v>-</v>
      </c>
      <c r="H1864" s="167" t="str">
        <f>IF('Lineær programmering opg 4'!$C$8=0,"-",((-A1864+'Lineær programmering opg 4'!$M$8)/'Lineær programmering opg 4'!$K$8)*-1)</f>
        <v>-</v>
      </c>
      <c r="I1864" s="167" t="str">
        <f>IF('Lineær programmering opg 4'!$D$8=0,"-",'Lineær programmering opg 4'!$G$8)</f>
        <v>-</v>
      </c>
      <c r="J1864" s="295">
        <f>A1864*'Lineær programmering opg 4'!$C$11+Datatabel!C1864*'Lineær programmering opg 4'!$D$11</f>
        <v>32932.799999999013</v>
      </c>
      <c r="K1864" s="9">
        <f t="shared" si="147"/>
        <v>0</v>
      </c>
      <c r="L1864" s="9">
        <f t="shared" si="148"/>
        <v>0</v>
      </c>
    </row>
    <row r="1865" spans="1:12" ht="15" x14ac:dyDescent="0.25">
      <c r="A1865" s="167">
        <f t="shared" si="146"/>
        <v>195.31200000000493</v>
      </c>
      <c r="B1865" s="325">
        <f t="shared" si="149"/>
        <v>0.81380000000002051</v>
      </c>
      <c r="C1865" s="167">
        <f t="shared" si="145"/>
        <v>89.375999999990142</v>
      </c>
      <c r="D1865" s="167">
        <f>IF('Lineær programmering opg 4'!$M$4=0,"-",(-A1865+'Lineær programmering opg 4'!$M$4)/'Lineær programmering opg 4'!$K$4*-1)</f>
        <v>89.375999999990142</v>
      </c>
      <c r="E1865" s="167">
        <f>IF('Lineær programmering opg 4'!$M$5=0,"-",(-A1865+'Lineær programmering opg 4'!$M$5)/'Lineær programmering opg 4'!$K$5*-1)</f>
        <v>153.51599999999632</v>
      </c>
      <c r="F1865" s="167" t="str">
        <f>IF('Lineær programmering opg 4'!$E$6=0,"-",(-A1865+'Lineær programmering opg 4'!$M$6)/'Lineær programmering opg 4'!$K$6*-1)</f>
        <v>-</v>
      </c>
      <c r="G1865" s="167" t="str">
        <f>IF('Lineær programmering opg 4'!$D$7=0,"-",((-A1865+'Lineær programmering opg 4'!$M$7)/'Lineær programmering opg 4'!$K$7)*-1)</f>
        <v>-</v>
      </c>
      <c r="H1865" s="167" t="str">
        <f>IF('Lineær programmering opg 4'!$C$8=0,"-",((-A1865+'Lineær programmering opg 4'!$M$8)/'Lineær programmering opg 4'!$K$8)*-1)</f>
        <v>-</v>
      </c>
      <c r="I1865" s="167" t="str">
        <f>IF('Lineær programmering opg 4'!$D$8=0,"-",'Lineær programmering opg 4'!$G$8)</f>
        <v>-</v>
      </c>
      <c r="J1865" s="295">
        <f>A1865*'Lineær programmering opg 4'!$C$11+Datatabel!C1865*'Lineær programmering opg 4'!$D$11</f>
        <v>32937.599999999016</v>
      </c>
      <c r="K1865" s="9">
        <f t="shared" si="147"/>
        <v>0</v>
      </c>
      <c r="L1865" s="9">
        <f t="shared" si="148"/>
        <v>0</v>
      </c>
    </row>
    <row r="1866" spans="1:12" ht="15" x14ac:dyDescent="0.25">
      <c r="A1866" s="167">
        <f t="shared" si="146"/>
        <v>195.28800000000493</v>
      </c>
      <c r="B1866" s="325">
        <f t="shared" si="149"/>
        <v>0.81370000000002052</v>
      </c>
      <c r="C1866" s="167">
        <f t="shared" si="145"/>
        <v>89.423999999990144</v>
      </c>
      <c r="D1866" s="167">
        <f>IF('Lineær programmering opg 4'!$M$4=0,"-",(-A1866+'Lineær programmering opg 4'!$M$4)/'Lineær programmering opg 4'!$K$4*-1)</f>
        <v>89.423999999990144</v>
      </c>
      <c r="E1866" s="167">
        <f>IF('Lineær programmering opg 4'!$M$5=0,"-",(-A1866+'Lineær programmering opg 4'!$M$5)/'Lineær programmering opg 4'!$K$5*-1)</f>
        <v>153.53399999999633</v>
      </c>
      <c r="F1866" s="167" t="str">
        <f>IF('Lineær programmering opg 4'!$E$6=0,"-",(-A1866+'Lineær programmering opg 4'!$M$6)/'Lineær programmering opg 4'!$K$6*-1)</f>
        <v>-</v>
      </c>
      <c r="G1866" s="167" t="str">
        <f>IF('Lineær programmering opg 4'!$D$7=0,"-",((-A1866+'Lineær programmering opg 4'!$M$7)/'Lineær programmering opg 4'!$K$7)*-1)</f>
        <v>-</v>
      </c>
      <c r="H1866" s="167" t="str">
        <f>IF('Lineær programmering opg 4'!$C$8=0,"-",((-A1866+'Lineær programmering opg 4'!$M$8)/'Lineær programmering opg 4'!$K$8)*-1)</f>
        <v>-</v>
      </c>
      <c r="I1866" s="167" t="str">
        <f>IF('Lineær programmering opg 4'!$D$8=0,"-",'Lineær programmering opg 4'!$G$8)</f>
        <v>-</v>
      </c>
      <c r="J1866" s="295">
        <f>A1866*'Lineær programmering opg 4'!$C$11+Datatabel!C1866*'Lineær programmering opg 4'!$D$11</f>
        <v>32942.399999999019</v>
      </c>
      <c r="K1866" s="9">
        <f t="shared" si="147"/>
        <v>0</v>
      </c>
      <c r="L1866" s="9">
        <f t="shared" si="148"/>
        <v>0</v>
      </c>
    </row>
    <row r="1867" spans="1:12" ht="15" x14ac:dyDescent="0.25">
      <c r="A1867" s="167">
        <f t="shared" si="146"/>
        <v>195.26400000000493</v>
      </c>
      <c r="B1867" s="325">
        <f t="shared" si="149"/>
        <v>0.81360000000002053</v>
      </c>
      <c r="C1867" s="167">
        <f t="shared" si="145"/>
        <v>89.471999999990146</v>
      </c>
      <c r="D1867" s="167">
        <f>IF('Lineær programmering opg 4'!$M$4=0,"-",(-A1867+'Lineær programmering opg 4'!$M$4)/'Lineær programmering opg 4'!$K$4*-1)</f>
        <v>89.471999999990146</v>
      </c>
      <c r="E1867" s="167">
        <f>IF('Lineær programmering opg 4'!$M$5=0,"-",(-A1867+'Lineær programmering opg 4'!$M$5)/'Lineær programmering opg 4'!$K$5*-1)</f>
        <v>153.55199999999633</v>
      </c>
      <c r="F1867" s="167" t="str">
        <f>IF('Lineær programmering opg 4'!$E$6=0,"-",(-A1867+'Lineær programmering opg 4'!$M$6)/'Lineær programmering opg 4'!$K$6*-1)</f>
        <v>-</v>
      </c>
      <c r="G1867" s="167" t="str">
        <f>IF('Lineær programmering opg 4'!$D$7=0,"-",((-A1867+'Lineær programmering opg 4'!$M$7)/'Lineær programmering opg 4'!$K$7)*-1)</f>
        <v>-</v>
      </c>
      <c r="H1867" s="167" t="str">
        <f>IF('Lineær programmering opg 4'!$C$8=0,"-",((-A1867+'Lineær programmering opg 4'!$M$8)/'Lineær programmering opg 4'!$K$8)*-1)</f>
        <v>-</v>
      </c>
      <c r="I1867" s="167" t="str">
        <f>IF('Lineær programmering opg 4'!$D$8=0,"-",'Lineær programmering opg 4'!$G$8)</f>
        <v>-</v>
      </c>
      <c r="J1867" s="295">
        <f>A1867*'Lineær programmering opg 4'!$C$11+Datatabel!C1867*'Lineær programmering opg 4'!$D$11</f>
        <v>32947.199999999015</v>
      </c>
      <c r="K1867" s="9">
        <f t="shared" si="147"/>
        <v>0</v>
      </c>
      <c r="L1867" s="9">
        <f t="shared" si="148"/>
        <v>0</v>
      </c>
    </row>
    <row r="1868" spans="1:12" ht="15" x14ac:dyDescent="0.25">
      <c r="A1868" s="167">
        <f t="shared" si="146"/>
        <v>195.24000000000493</v>
      </c>
      <c r="B1868" s="325">
        <f t="shared" si="149"/>
        <v>0.81350000000002054</v>
      </c>
      <c r="C1868" s="167">
        <f t="shared" si="145"/>
        <v>89.519999999990148</v>
      </c>
      <c r="D1868" s="167">
        <f>IF('Lineær programmering opg 4'!$M$4=0,"-",(-A1868+'Lineær programmering opg 4'!$M$4)/'Lineær programmering opg 4'!$K$4*-1)</f>
        <v>89.519999999990148</v>
      </c>
      <c r="E1868" s="167">
        <f>IF('Lineær programmering opg 4'!$M$5=0,"-",(-A1868+'Lineær programmering opg 4'!$M$5)/'Lineær programmering opg 4'!$K$5*-1)</f>
        <v>153.56999999999633</v>
      </c>
      <c r="F1868" s="167" t="str">
        <f>IF('Lineær programmering opg 4'!$E$6=0,"-",(-A1868+'Lineær programmering opg 4'!$M$6)/'Lineær programmering opg 4'!$K$6*-1)</f>
        <v>-</v>
      </c>
      <c r="G1868" s="167" t="str">
        <f>IF('Lineær programmering opg 4'!$D$7=0,"-",((-A1868+'Lineær programmering opg 4'!$M$7)/'Lineær programmering opg 4'!$K$7)*-1)</f>
        <v>-</v>
      </c>
      <c r="H1868" s="167" t="str">
        <f>IF('Lineær programmering opg 4'!$C$8=0,"-",((-A1868+'Lineær programmering opg 4'!$M$8)/'Lineær programmering opg 4'!$K$8)*-1)</f>
        <v>-</v>
      </c>
      <c r="I1868" s="167" t="str">
        <f>IF('Lineær programmering opg 4'!$D$8=0,"-",'Lineær programmering opg 4'!$G$8)</f>
        <v>-</v>
      </c>
      <c r="J1868" s="295">
        <f>A1868*'Lineær programmering opg 4'!$C$11+Datatabel!C1868*'Lineær programmering opg 4'!$D$11</f>
        <v>32951.99999999901</v>
      </c>
      <c r="K1868" s="9">
        <f t="shared" si="147"/>
        <v>0</v>
      </c>
      <c r="L1868" s="9">
        <f t="shared" si="148"/>
        <v>0</v>
      </c>
    </row>
    <row r="1869" spans="1:12" ht="15" x14ac:dyDescent="0.25">
      <c r="A1869" s="167">
        <f t="shared" si="146"/>
        <v>195.21600000000493</v>
      </c>
      <c r="B1869" s="325">
        <f t="shared" si="149"/>
        <v>0.81340000000002055</v>
      </c>
      <c r="C1869" s="167">
        <f t="shared" si="145"/>
        <v>89.56799999999015</v>
      </c>
      <c r="D1869" s="167">
        <f>IF('Lineær programmering opg 4'!$M$4=0,"-",(-A1869+'Lineær programmering opg 4'!$M$4)/'Lineær programmering opg 4'!$K$4*-1)</f>
        <v>89.56799999999015</v>
      </c>
      <c r="E1869" s="167">
        <f>IF('Lineær programmering opg 4'!$M$5=0,"-",(-A1869+'Lineær programmering opg 4'!$M$5)/'Lineær programmering opg 4'!$K$5*-1)</f>
        <v>153.58799999999633</v>
      </c>
      <c r="F1869" s="167" t="str">
        <f>IF('Lineær programmering opg 4'!$E$6=0,"-",(-A1869+'Lineær programmering opg 4'!$M$6)/'Lineær programmering opg 4'!$K$6*-1)</f>
        <v>-</v>
      </c>
      <c r="G1869" s="167" t="str">
        <f>IF('Lineær programmering opg 4'!$D$7=0,"-",((-A1869+'Lineær programmering opg 4'!$M$7)/'Lineær programmering opg 4'!$K$7)*-1)</f>
        <v>-</v>
      </c>
      <c r="H1869" s="167" t="str">
        <f>IF('Lineær programmering opg 4'!$C$8=0,"-",((-A1869+'Lineær programmering opg 4'!$M$8)/'Lineær programmering opg 4'!$K$8)*-1)</f>
        <v>-</v>
      </c>
      <c r="I1869" s="167" t="str">
        <f>IF('Lineær programmering opg 4'!$D$8=0,"-",'Lineær programmering opg 4'!$G$8)</f>
        <v>-</v>
      </c>
      <c r="J1869" s="295">
        <f>A1869*'Lineær programmering opg 4'!$C$11+Datatabel!C1869*'Lineær programmering opg 4'!$D$11</f>
        <v>32956.799999999013</v>
      </c>
      <c r="K1869" s="9">
        <f t="shared" si="147"/>
        <v>0</v>
      </c>
      <c r="L1869" s="9">
        <f t="shared" si="148"/>
        <v>0</v>
      </c>
    </row>
    <row r="1870" spans="1:12" ht="15" x14ac:dyDescent="0.25">
      <c r="A1870" s="167">
        <f t="shared" si="146"/>
        <v>195.19200000000492</v>
      </c>
      <c r="B1870" s="325">
        <f t="shared" si="149"/>
        <v>0.81330000000002056</v>
      </c>
      <c r="C1870" s="167">
        <f t="shared" si="145"/>
        <v>89.615999999990152</v>
      </c>
      <c r="D1870" s="167">
        <f>IF('Lineær programmering opg 4'!$M$4=0,"-",(-A1870+'Lineær programmering opg 4'!$M$4)/'Lineær programmering opg 4'!$K$4*-1)</f>
        <v>89.615999999990152</v>
      </c>
      <c r="E1870" s="167">
        <f>IF('Lineær programmering opg 4'!$M$5=0,"-",(-A1870+'Lineær programmering opg 4'!$M$5)/'Lineær programmering opg 4'!$K$5*-1)</f>
        <v>153.60599999999633</v>
      </c>
      <c r="F1870" s="167" t="str">
        <f>IF('Lineær programmering opg 4'!$E$6=0,"-",(-A1870+'Lineær programmering opg 4'!$M$6)/'Lineær programmering opg 4'!$K$6*-1)</f>
        <v>-</v>
      </c>
      <c r="G1870" s="167" t="str">
        <f>IF('Lineær programmering opg 4'!$D$7=0,"-",((-A1870+'Lineær programmering opg 4'!$M$7)/'Lineær programmering opg 4'!$K$7)*-1)</f>
        <v>-</v>
      </c>
      <c r="H1870" s="167" t="str">
        <f>IF('Lineær programmering opg 4'!$C$8=0,"-",((-A1870+'Lineær programmering opg 4'!$M$8)/'Lineær programmering opg 4'!$K$8)*-1)</f>
        <v>-</v>
      </c>
      <c r="I1870" s="167" t="str">
        <f>IF('Lineær programmering opg 4'!$D$8=0,"-",'Lineær programmering opg 4'!$G$8)</f>
        <v>-</v>
      </c>
      <c r="J1870" s="295">
        <f>A1870*'Lineær programmering opg 4'!$C$11+Datatabel!C1870*'Lineær programmering opg 4'!$D$11</f>
        <v>32961.599999999016</v>
      </c>
      <c r="K1870" s="9">
        <f t="shared" si="147"/>
        <v>0</v>
      </c>
      <c r="L1870" s="9">
        <f t="shared" si="148"/>
        <v>0</v>
      </c>
    </row>
    <row r="1871" spans="1:12" ht="15" x14ac:dyDescent="0.25">
      <c r="A1871" s="167">
        <f t="shared" si="146"/>
        <v>195.16800000000495</v>
      </c>
      <c r="B1871" s="325">
        <f t="shared" si="149"/>
        <v>0.81320000000002057</v>
      </c>
      <c r="C1871" s="167">
        <f t="shared" si="145"/>
        <v>89.663999999990097</v>
      </c>
      <c r="D1871" s="167">
        <f>IF('Lineær programmering opg 4'!$M$4=0,"-",(-A1871+'Lineær programmering opg 4'!$M$4)/'Lineær programmering opg 4'!$K$4*-1)</f>
        <v>89.663999999990097</v>
      </c>
      <c r="E1871" s="167">
        <f>IF('Lineær programmering opg 4'!$M$5=0,"-",(-A1871+'Lineær programmering opg 4'!$M$5)/'Lineær programmering opg 4'!$K$5*-1)</f>
        <v>153.6239999999963</v>
      </c>
      <c r="F1871" s="167" t="str">
        <f>IF('Lineær programmering opg 4'!$E$6=0,"-",(-A1871+'Lineær programmering opg 4'!$M$6)/'Lineær programmering opg 4'!$K$6*-1)</f>
        <v>-</v>
      </c>
      <c r="G1871" s="167" t="str">
        <f>IF('Lineær programmering opg 4'!$D$7=0,"-",((-A1871+'Lineær programmering opg 4'!$M$7)/'Lineær programmering opg 4'!$K$7)*-1)</f>
        <v>-</v>
      </c>
      <c r="H1871" s="167" t="str">
        <f>IF('Lineær programmering opg 4'!$C$8=0,"-",((-A1871+'Lineær programmering opg 4'!$M$8)/'Lineær programmering opg 4'!$K$8)*-1)</f>
        <v>-</v>
      </c>
      <c r="I1871" s="167" t="str">
        <f>IF('Lineær programmering opg 4'!$D$8=0,"-",'Lineær programmering opg 4'!$G$8)</f>
        <v>-</v>
      </c>
      <c r="J1871" s="295">
        <f>A1871*'Lineær programmering opg 4'!$C$11+Datatabel!C1871*'Lineær programmering opg 4'!$D$11</f>
        <v>32966.399999999005</v>
      </c>
      <c r="K1871" s="9">
        <f t="shared" si="147"/>
        <v>0</v>
      </c>
      <c r="L1871" s="9">
        <f t="shared" si="148"/>
        <v>0</v>
      </c>
    </row>
    <row r="1872" spans="1:12" ht="15" x14ac:dyDescent="0.25">
      <c r="A1872" s="167">
        <f t="shared" si="146"/>
        <v>195.14400000000495</v>
      </c>
      <c r="B1872" s="325">
        <f t="shared" si="149"/>
        <v>0.81310000000002058</v>
      </c>
      <c r="C1872" s="167">
        <f t="shared" si="145"/>
        <v>89.711999999990098</v>
      </c>
      <c r="D1872" s="167">
        <f>IF('Lineær programmering opg 4'!$M$4=0,"-",(-A1872+'Lineær programmering opg 4'!$M$4)/'Lineær programmering opg 4'!$K$4*-1)</f>
        <v>89.711999999990098</v>
      </c>
      <c r="E1872" s="167">
        <f>IF('Lineær programmering opg 4'!$M$5=0,"-",(-A1872+'Lineær programmering opg 4'!$M$5)/'Lineær programmering opg 4'!$K$5*-1)</f>
        <v>153.6419999999963</v>
      </c>
      <c r="F1872" s="167" t="str">
        <f>IF('Lineær programmering opg 4'!$E$6=0,"-",(-A1872+'Lineær programmering opg 4'!$M$6)/'Lineær programmering opg 4'!$K$6*-1)</f>
        <v>-</v>
      </c>
      <c r="G1872" s="167" t="str">
        <f>IF('Lineær programmering opg 4'!$D$7=0,"-",((-A1872+'Lineær programmering opg 4'!$M$7)/'Lineær programmering opg 4'!$K$7)*-1)</f>
        <v>-</v>
      </c>
      <c r="H1872" s="167" t="str">
        <f>IF('Lineær programmering opg 4'!$C$8=0,"-",((-A1872+'Lineær programmering opg 4'!$M$8)/'Lineær programmering opg 4'!$K$8)*-1)</f>
        <v>-</v>
      </c>
      <c r="I1872" s="167" t="str">
        <f>IF('Lineær programmering opg 4'!$D$8=0,"-",'Lineær programmering opg 4'!$G$8)</f>
        <v>-</v>
      </c>
      <c r="J1872" s="295">
        <f>A1872*'Lineær programmering opg 4'!$C$11+Datatabel!C1872*'Lineær programmering opg 4'!$D$11</f>
        <v>32971.199999999008</v>
      </c>
      <c r="K1872" s="9">
        <f t="shared" si="147"/>
        <v>0</v>
      </c>
      <c r="L1872" s="9">
        <f t="shared" si="148"/>
        <v>0</v>
      </c>
    </row>
    <row r="1873" spans="1:12" ht="15" x14ac:dyDescent="0.25">
      <c r="A1873" s="167">
        <f t="shared" si="146"/>
        <v>195.12000000000495</v>
      </c>
      <c r="B1873" s="325">
        <f t="shared" si="149"/>
        <v>0.8130000000000206</v>
      </c>
      <c r="C1873" s="167">
        <f t="shared" si="145"/>
        <v>89.7599999999901</v>
      </c>
      <c r="D1873" s="167">
        <f>IF('Lineær programmering opg 4'!$M$4=0,"-",(-A1873+'Lineær programmering opg 4'!$M$4)/'Lineær programmering opg 4'!$K$4*-1)</f>
        <v>89.7599999999901</v>
      </c>
      <c r="E1873" s="167">
        <f>IF('Lineær programmering opg 4'!$M$5=0,"-",(-A1873+'Lineær programmering opg 4'!$M$5)/'Lineær programmering opg 4'!$K$5*-1)</f>
        <v>153.6599999999963</v>
      </c>
      <c r="F1873" s="167" t="str">
        <f>IF('Lineær programmering opg 4'!$E$6=0,"-",(-A1873+'Lineær programmering opg 4'!$M$6)/'Lineær programmering opg 4'!$K$6*-1)</f>
        <v>-</v>
      </c>
      <c r="G1873" s="167" t="str">
        <f>IF('Lineær programmering opg 4'!$D$7=0,"-",((-A1873+'Lineær programmering opg 4'!$M$7)/'Lineær programmering opg 4'!$K$7)*-1)</f>
        <v>-</v>
      </c>
      <c r="H1873" s="167" t="str">
        <f>IF('Lineær programmering opg 4'!$C$8=0,"-",((-A1873+'Lineær programmering opg 4'!$M$8)/'Lineær programmering opg 4'!$K$8)*-1)</f>
        <v>-</v>
      </c>
      <c r="I1873" s="167" t="str">
        <f>IF('Lineær programmering opg 4'!$D$8=0,"-",'Lineær programmering opg 4'!$G$8)</f>
        <v>-</v>
      </c>
      <c r="J1873" s="295">
        <f>A1873*'Lineær programmering opg 4'!$C$11+Datatabel!C1873*'Lineær programmering opg 4'!$D$11</f>
        <v>32975.99999999901</v>
      </c>
      <c r="K1873" s="9">
        <f t="shared" si="147"/>
        <v>0</v>
      </c>
      <c r="L1873" s="9">
        <f t="shared" si="148"/>
        <v>0</v>
      </c>
    </row>
    <row r="1874" spans="1:12" ht="15" x14ac:dyDescent="0.25">
      <c r="A1874" s="167">
        <f t="shared" si="146"/>
        <v>195.09600000000495</v>
      </c>
      <c r="B1874" s="325">
        <f t="shared" si="149"/>
        <v>0.81290000000002061</v>
      </c>
      <c r="C1874" s="167">
        <f t="shared" si="145"/>
        <v>89.807999999990102</v>
      </c>
      <c r="D1874" s="167">
        <f>IF('Lineær programmering opg 4'!$M$4=0,"-",(-A1874+'Lineær programmering opg 4'!$M$4)/'Lineær programmering opg 4'!$K$4*-1)</f>
        <v>89.807999999990102</v>
      </c>
      <c r="E1874" s="167">
        <f>IF('Lineær programmering opg 4'!$M$5=0,"-",(-A1874+'Lineær programmering opg 4'!$M$5)/'Lineær programmering opg 4'!$K$5*-1)</f>
        <v>153.6779999999963</v>
      </c>
      <c r="F1874" s="167" t="str">
        <f>IF('Lineær programmering opg 4'!$E$6=0,"-",(-A1874+'Lineær programmering opg 4'!$M$6)/'Lineær programmering opg 4'!$K$6*-1)</f>
        <v>-</v>
      </c>
      <c r="G1874" s="167" t="str">
        <f>IF('Lineær programmering opg 4'!$D$7=0,"-",((-A1874+'Lineær programmering opg 4'!$M$7)/'Lineær programmering opg 4'!$K$7)*-1)</f>
        <v>-</v>
      </c>
      <c r="H1874" s="167" t="str">
        <f>IF('Lineær programmering opg 4'!$C$8=0,"-",((-A1874+'Lineær programmering opg 4'!$M$8)/'Lineær programmering opg 4'!$K$8)*-1)</f>
        <v>-</v>
      </c>
      <c r="I1874" s="167" t="str">
        <f>IF('Lineær programmering opg 4'!$D$8=0,"-",'Lineær programmering opg 4'!$G$8)</f>
        <v>-</v>
      </c>
      <c r="J1874" s="295">
        <f>A1874*'Lineær programmering opg 4'!$C$11+Datatabel!C1874*'Lineær programmering opg 4'!$D$11</f>
        <v>32980.799999999006</v>
      </c>
      <c r="K1874" s="9">
        <f t="shared" si="147"/>
        <v>0</v>
      </c>
      <c r="L1874" s="9">
        <f t="shared" si="148"/>
        <v>0</v>
      </c>
    </row>
    <row r="1875" spans="1:12" ht="15" x14ac:dyDescent="0.25">
      <c r="A1875" s="167">
        <f t="shared" si="146"/>
        <v>195.07200000000495</v>
      </c>
      <c r="B1875" s="325">
        <f t="shared" si="149"/>
        <v>0.81280000000002062</v>
      </c>
      <c r="C1875" s="167">
        <f t="shared" si="145"/>
        <v>89.855999999990104</v>
      </c>
      <c r="D1875" s="167">
        <f>IF('Lineær programmering opg 4'!$M$4=0,"-",(-A1875+'Lineær programmering opg 4'!$M$4)/'Lineær programmering opg 4'!$K$4*-1)</f>
        <v>89.855999999990104</v>
      </c>
      <c r="E1875" s="167">
        <f>IF('Lineær programmering opg 4'!$M$5=0,"-",(-A1875+'Lineær programmering opg 4'!$M$5)/'Lineær programmering opg 4'!$K$5*-1)</f>
        <v>153.6959999999963</v>
      </c>
      <c r="F1875" s="167" t="str">
        <f>IF('Lineær programmering opg 4'!$E$6=0,"-",(-A1875+'Lineær programmering opg 4'!$M$6)/'Lineær programmering opg 4'!$K$6*-1)</f>
        <v>-</v>
      </c>
      <c r="G1875" s="167" t="str">
        <f>IF('Lineær programmering opg 4'!$D$7=0,"-",((-A1875+'Lineær programmering opg 4'!$M$7)/'Lineær programmering opg 4'!$K$7)*-1)</f>
        <v>-</v>
      </c>
      <c r="H1875" s="167" t="str">
        <f>IF('Lineær programmering opg 4'!$C$8=0,"-",((-A1875+'Lineær programmering opg 4'!$M$8)/'Lineær programmering opg 4'!$K$8)*-1)</f>
        <v>-</v>
      </c>
      <c r="I1875" s="167" t="str">
        <f>IF('Lineær programmering opg 4'!$D$8=0,"-",'Lineær programmering opg 4'!$G$8)</f>
        <v>-</v>
      </c>
      <c r="J1875" s="295">
        <f>A1875*'Lineær programmering opg 4'!$C$11+Datatabel!C1875*'Lineær programmering opg 4'!$D$11</f>
        <v>32985.599999999009</v>
      </c>
      <c r="K1875" s="9">
        <f t="shared" si="147"/>
        <v>0</v>
      </c>
      <c r="L1875" s="9">
        <f t="shared" si="148"/>
        <v>0</v>
      </c>
    </row>
    <row r="1876" spans="1:12" ht="15" x14ac:dyDescent="0.25">
      <c r="A1876" s="167">
        <f t="shared" si="146"/>
        <v>195.04800000000495</v>
      </c>
      <c r="B1876" s="325">
        <f t="shared" si="149"/>
        <v>0.81270000000002063</v>
      </c>
      <c r="C1876" s="167">
        <f t="shared" si="145"/>
        <v>89.903999999990106</v>
      </c>
      <c r="D1876" s="167">
        <f>IF('Lineær programmering opg 4'!$M$4=0,"-",(-A1876+'Lineær programmering opg 4'!$M$4)/'Lineær programmering opg 4'!$K$4*-1)</f>
        <v>89.903999999990106</v>
      </c>
      <c r="E1876" s="167">
        <f>IF('Lineær programmering opg 4'!$M$5=0,"-",(-A1876+'Lineær programmering opg 4'!$M$5)/'Lineær programmering opg 4'!$K$5*-1)</f>
        <v>153.7139999999963</v>
      </c>
      <c r="F1876" s="167" t="str">
        <f>IF('Lineær programmering opg 4'!$E$6=0,"-",(-A1876+'Lineær programmering opg 4'!$M$6)/'Lineær programmering opg 4'!$K$6*-1)</f>
        <v>-</v>
      </c>
      <c r="G1876" s="167" t="str">
        <f>IF('Lineær programmering opg 4'!$D$7=0,"-",((-A1876+'Lineær programmering opg 4'!$M$7)/'Lineær programmering opg 4'!$K$7)*-1)</f>
        <v>-</v>
      </c>
      <c r="H1876" s="167" t="str">
        <f>IF('Lineær programmering opg 4'!$C$8=0,"-",((-A1876+'Lineær programmering opg 4'!$M$8)/'Lineær programmering opg 4'!$K$8)*-1)</f>
        <v>-</v>
      </c>
      <c r="I1876" s="167" t="str">
        <f>IF('Lineær programmering opg 4'!$D$8=0,"-",'Lineær programmering opg 4'!$G$8)</f>
        <v>-</v>
      </c>
      <c r="J1876" s="295">
        <f>A1876*'Lineær programmering opg 4'!$C$11+Datatabel!C1876*'Lineær programmering opg 4'!$D$11</f>
        <v>32990.399999999012</v>
      </c>
      <c r="K1876" s="9">
        <f t="shared" si="147"/>
        <v>0</v>
      </c>
      <c r="L1876" s="9">
        <f t="shared" si="148"/>
        <v>0</v>
      </c>
    </row>
    <row r="1877" spans="1:12" ht="15" x14ac:dyDescent="0.25">
      <c r="A1877" s="167">
        <f t="shared" si="146"/>
        <v>195.02400000000495</v>
      </c>
      <c r="B1877" s="325">
        <f t="shared" si="149"/>
        <v>0.81260000000002064</v>
      </c>
      <c r="C1877" s="167">
        <f t="shared" si="145"/>
        <v>89.951999999990107</v>
      </c>
      <c r="D1877" s="167">
        <f>IF('Lineær programmering opg 4'!$M$4=0,"-",(-A1877+'Lineær programmering opg 4'!$M$4)/'Lineær programmering opg 4'!$K$4*-1)</f>
        <v>89.951999999990107</v>
      </c>
      <c r="E1877" s="167">
        <f>IF('Lineær programmering opg 4'!$M$5=0,"-",(-A1877+'Lineær programmering opg 4'!$M$5)/'Lineær programmering opg 4'!$K$5*-1)</f>
        <v>153.7319999999963</v>
      </c>
      <c r="F1877" s="167" t="str">
        <f>IF('Lineær programmering opg 4'!$E$6=0,"-",(-A1877+'Lineær programmering opg 4'!$M$6)/'Lineær programmering opg 4'!$K$6*-1)</f>
        <v>-</v>
      </c>
      <c r="G1877" s="167" t="str">
        <f>IF('Lineær programmering opg 4'!$D$7=0,"-",((-A1877+'Lineær programmering opg 4'!$M$7)/'Lineær programmering opg 4'!$K$7)*-1)</f>
        <v>-</v>
      </c>
      <c r="H1877" s="167" t="str">
        <f>IF('Lineær programmering opg 4'!$C$8=0,"-",((-A1877+'Lineær programmering opg 4'!$M$8)/'Lineær programmering opg 4'!$K$8)*-1)</f>
        <v>-</v>
      </c>
      <c r="I1877" s="167" t="str">
        <f>IF('Lineær programmering opg 4'!$D$8=0,"-",'Lineær programmering opg 4'!$G$8)</f>
        <v>-</v>
      </c>
      <c r="J1877" s="295">
        <f>A1877*'Lineær programmering opg 4'!$C$11+Datatabel!C1877*'Lineær programmering opg 4'!$D$11</f>
        <v>32995.199999999015</v>
      </c>
      <c r="K1877" s="9">
        <f t="shared" si="147"/>
        <v>0</v>
      </c>
      <c r="L1877" s="9">
        <f t="shared" si="148"/>
        <v>0</v>
      </c>
    </row>
    <row r="1878" spans="1:12" ht="15" x14ac:dyDescent="0.25">
      <c r="A1878" s="167">
        <f t="shared" si="146"/>
        <v>195.00000000000495</v>
      </c>
      <c r="B1878" s="325">
        <f t="shared" si="149"/>
        <v>0.81250000000002065</v>
      </c>
      <c r="C1878" s="167">
        <f t="shared" si="145"/>
        <v>89.999999999990109</v>
      </c>
      <c r="D1878" s="167">
        <f>IF('Lineær programmering opg 4'!$M$4=0,"-",(-A1878+'Lineær programmering opg 4'!$M$4)/'Lineær programmering opg 4'!$K$4*-1)</f>
        <v>89.999999999990109</v>
      </c>
      <c r="E1878" s="167">
        <f>IF('Lineær programmering opg 4'!$M$5=0,"-",(-A1878+'Lineær programmering opg 4'!$M$5)/'Lineær programmering opg 4'!$K$5*-1)</f>
        <v>153.74999999999631</v>
      </c>
      <c r="F1878" s="167" t="str">
        <f>IF('Lineær programmering opg 4'!$E$6=0,"-",(-A1878+'Lineær programmering opg 4'!$M$6)/'Lineær programmering opg 4'!$K$6*-1)</f>
        <v>-</v>
      </c>
      <c r="G1878" s="167" t="str">
        <f>IF('Lineær programmering opg 4'!$D$7=0,"-",((-A1878+'Lineær programmering opg 4'!$M$7)/'Lineær programmering opg 4'!$K$7)*-1)</f>
        <v>-</v>
      </c>
      <c r="H1878" s="167" t="str">
        <f>IF('Lineær programmering opg 4'!$C$8=0,"-",((-A1878+'Lineær programmering opg 4'!$M$8)/'Lineær programmering opg 4'!$K$8)*-1)</f>
        <v>-</v>
      </c>
      <c r="I1878" s="167" t="str">
        <f>IF('Lineær programmering opg 4'!$D$8=0,"-",'Lineær programmering opg 4'!$G$8)</f>
        <v>-</v>
      </c>
      <c r="J1878" s="295">
        <f>A1878*'Lineær programmering opg 4'!$C$11+Datatabel!C1878*'Lineær programmering opg 4'!$D$11</f>
        <v>32999.99999999901</v>
      </c>
      <c r="K1878" s="9">
        <f t="shared" si="147"/>
        <v>0</v>
      </c>
      <c r="L1878" s="9">
        <f t="shared" si="148"/>
        <v>0</v>
      </c>
    </row>
    <row r="1879" spans="1:12" ht="15" x14ac:dyDescent="0.25">
      <c r="A1879" s="167">
        <f t="shared" si="146"/>
        <v>194.97600000000494</v>
      </c>
      <c r="B1879" s="325">
        <f t="shared" si="149"/>
        <v>0.81240000000002066</v>
      </c>
      <c r="C1879" s="167">
        <f t="shared" si="145"/>
        <v>90.047999999990111</v>
      </c>
      <c r="D1879" s="167">
        <f>IF('Lineær programmering opg 4'!$M$4=0,"-",(-A1879+'Lineær programmering opg 4'!$M$4)/'Lineær programmering opg 4'!$K$4*-1)</f>
        <v>90.047999999990111</v>
      </c>
      <c r="E1879" s="167">
        <f>IF('Lineær programmering opg 4'!$M$5=0,"-",(-A1879+'Lineær programmering opg 4'!$M$5)/'Lineær programmering opg 4'!$K$5*-1)</f>
        <v>153.76799999999631</v>
      </c>
      <c r="F1879" s="167" t="str">
        <f>IF('Lineær programmering opg 4'!$E$6=0,"-",(-A1879+'Lineær programmering opg 4'!$M$6)/'Lineær programmering opg 4'!$K$6*-1)</f>
        <v>-</v>
      </c>
      <c r="G1879" s="167" t="str">
        <f>IF('Lineær programmering opg 4'!$D$7=0,"-",((-A1879+'Lineær programmering opg 4'!$M$7)/'Lineær programmering opg 4'!$K$7)*-1)</f>
        <v>-</v>
      </c>
      <c r="H1879" s="167" t="str">
        <f>IF('Lineær programmering opg 4'!$C$8=0,"-",((-A1879+'Lineær programmering opg 4'!$M$8)/'Lineær programmering opg 4'!$K$8)*-1)</f>
        <v>-</v>
      </c>
      <c r="I1879" s="167" t="str">
        <f>IF('Lineær programmering opg 4'!$D$8=0,"-",'Lineær programmering opg 4'!$G$8)</f>
        <v>-</v>
      </c>
      <c r="J1879" s="295">
        <f>A1879*'Lineær programmering opg 4'!$C$11+Datatabel!C1879*'Lineær programmering opg 4'!$D$11</f>
        <v>33004.799999999013</v>
      </c>
      <c r="K1879" s="9">
        <f t="shared" si="147"/>
        <v>0</v>
      </c>
      <c r="L1879" s="9">
        <f t="shared" si="148"/>
        <v>0</v>
      </c>
    </row>
    <row r="1880" spans="1:12" ht="15" x14ac:dyDescent="0.25">
      <c r="A1880" s="167">
        <f t="shared" si="146"/>
        <v>194.95200000000497</v>
      </c>
      <c r="B1880" s="325">
        <f t="shared" si="149"/>
        <v>0.81230000000002067</v>
      </c>
      <c r="C1880" s="167">
        <f t="shared" si="145"/>
        <v>90.095999999990056</v>
      </c>
      <c r="D1880" s="167">
        <f>IF('Lineær programmering opg 4'!$M$4=0,"-",(-A1880+'Lineær programmering opg 4'!$M$4)/'Lineær programmering opg 4'!$K$4*-1)</f>
        <v>90.095999999990056</v>
      </c>
      <c r="E1880" s="167">
        <f>IF('Lineær programmering opg 4'!$M$5=0,"-",(-A1880+'Lineær programmering opg 4'!$M$5)/'Lineær programmering opg 4'!$K$5*-1)</f>
        <v>153.78599999999628</v>
      </c>
      <c r="F1880" s="167" t="str">
        <f>IF('Lineær programmering opg 4'!$E$6=0,"-",(-A1880+'Lineær programmering opg 4'!$M$6)/'Lineær programmering opg 4'!$K$6*-1)</f>
        <v>-</v>
      </c>
      <c r="G1880" s="167" t="str">
        <f>IF('Lineær programmering opg 4'!$D$7=0,"-",((-A1880+'Lineær programmering opg 4'!$M$7)/'Lineær programmering opg 4'!$K$7)*-1)</f>
        <v>-</v>
      </c>
      <c r="H1880" s="167" t="str">
        <f>IF('Lineær programmering opg 4'!$C$8=0,"-",((-A1880+'Lineær programmering opg 4'!$M$8)/'Lineær programmering opg 4'!$K$8)*-1)</f>
        <v>-</v>
      </c>
      <c r="I1880" s="167" t="str">
        <f>IF('Lineær programmering opg 4'!$D$8=0,"-",'Lineær programmering opg 4'!$G$8)</f>
        <v>-</v>
      </c>
      <c r="J1880" s="295">
        <f>A1880*'Lineær programmering opg 4'!$C$11+Datatabel!C1880*'Lineær programmering opg 4'!$D$11</f>
        <v>33009.599999999002</v>
      </c>
      <c r="K1880" s="9">
        <f t="shared" si="147"/>
        <v>0</v>
      </c>
      <c r="L1880" s="9">
        <f t="shared" si="148"/>
        <v>0</v>
      </c>
    </row>
    <row r="1881" spans="1:12" ht="15" x14ac:dyDescent="0.25">
      <c r="A1881" s="167">
        <f t="shared" si="146"/>
        <v>194.92800000000497</v>
      </c>
      <c r="B1881" s="325">
        <f t="shared" si="149"/>
        <v>0.81220000000002068</v>
      </c>
      <c r="C1881" s="167">
        <f t="shared" si="145"/>
        <v>90.143999999990058</v>
      </c>
      <c r="D1881" s="167">
        <f>IF('Lineær programmering opg 4'!$M$4=0,"-",(-A1881+'Lineær programmering opg 4'!$M$4)/'Lineær programmering opg 4'!$K$4*-1)</f>
        <v>90.143999999990058</v>
      </c>
      <c r="E1881" s="167">
        <f>IF('Lineær programmering opg 4'!$M$5=0,"-",(-A1881+'Lineær programmering opg 4'!$M$5)/'Lineær programmering opg 4'!$K$5*-1)</f>
        <v>153.80399999999628</v>
      </c>
      <c r="F1881" s="167" t="str">
        <f>IF('Lineær programmering opg 4'!$E$6=0,"-",(-A1881+'Lineær programmering opg 4'!$M$6)/'Lineær programmering opg 4'!$K$6*-1)</f>
        <v>-</v>
      </c>
      <c r="G1881" s="167" t="str">
        <f>IF('Lineær programmering opg 4'!$D$7=0,"-",((-A1881+'Lineær programmering opg 4'!$M$7)/'Lineær programmering opg 4'!$K$7)*-1)</f>
        <v>-</v>
      </c>
      <c r="H1881" s="167" t="str">
        <f>IF('Lineær programmering opg 4'!$C$8=0,"-",((-A1881+'Lineær programmering opg 4'!$M$8)/'Lineær programmering opg 4'!$K$8)*-1)</f>
        <v>-</v>
      </c>
      <c r="I1881" s="167" t="str">
        <f>IF('Lineær programmering opg 4'!$D$8=0,"-",'Lineær programmering opg 4'!$G$8)</f>
        <v>-</v>
      </c>
      <c r="J1881" s="295">
        <f>A1881*'Lineær programmering opg 4'!$C$11+Datatabel!C1881*'Lineær programmering opg 4'!$D$11</f>
        <v>33014.399999999005</v>
      </c>
      <c r="K1881" s="9">
        <f t="shared" si="147"/>
        <v>0</v>
      </c>
      <c r="L1881" s="9">
        <f t="shared" si="148"/>
        <v>0</v>
      </c>
    </row>
    <row r="1882" spans="1:12" ht="15" x14ac:dyDescent="0.25">
      <c r="A1882" s="167">
        <f t="shared" si="146"/>
        <v>194.90400000000497</v>
      </c>
      <c r="B1882" s="325">
        <f t="shared" si="149"/>
        <v>0.81210000000002069</v>
      </c>
      <c r="C1882" s="167">
        <f t="shared" si="145"/>
        <v>90.19199999999006</v>
      </c>
      <c r="D1882" s="167">
        <f>IF('Lineær programmering opg 4'!$M$4=0,"-",(-A1882+'Lineær programmering opg 4'!$M$4)/'Lineær programmering opg 4'!$K$4*-1)</f>
        <v>90.19199999999006</v>
      </c>
      <c r="E1882" s="167">
        <f>IF('Lineær programmering opg 4'!$M$5=0,"-",(-A1882+'Lineær programmering opg 4'!$M$5)/'Lineær programmering opg 4'!$K$5*-1)</f>
        <v>153.82199999999628</v>
      </c>
      <c r="F1882" s="167" t="str">
        <f>IF('Lineær programmering opg 4'!$E$6=0,"-",(-A1882+'Lineær programmering opg 4'!$M$6)/'Lineær programmering opg 4'!$K$6*-1)</f>
        <v>-</v>
      </c>
      <c r="G1882" s="167" t="str">
        <f>IF('Lineær programmering opg 4'!$D$7=0,"-",((-A1882+'Lineær programmering opg 4'!$M$7)/'Lineær programmering opg 4'!$K$7)*-1)</f>
        <v>-</v>
      </c>
      <c r="H1882" s="167" t="str">
        <f>IF('Lineær programmering opg 4'!$C$8=0,"-",((-A1882+'Lineær programmering opg 4'!$M$8)/'Lineær programmering opg 4'!$K$8)*-1)</f>
        <v>-</v>
      </c>
      <c r="I1882" s="167" t="str">
        <f>IF('Lineær programmering opg 4'!$D$8=0,"-",'Lineær programmering opg 4'!$G$8)</f>
        <v>-</v>
      </c>
      <c r="J1882" s="295">
        <f>A1882*'Lineær programmering opg 4'!$C$11+Datatabel!C1882*'Lineær programmering opg 4'!$D$11</f>
        <v>33019.199999999008</v>
      </c>
      <c r="K1882" s="9">
        <f t="shared" si="147"/>
        <v>0</v>
      </c>
      <c r="L1882" s="9">
        <f t="shared" si="148"/>
        <v>0</v>
      </c>
    </row>
    <row r="1883" spans="1:12" ht="15" x14ac:dyDescent="0.25">
      <c r="A1883" s="167">
        <f t="shared" si="146"/>
        <v>194.88000000000497</v>
      </c>
      <c r="B1883" s="325">
        <f t="shared" si="149"/>
        <v>0.81200000000002071</v>
      </c>
      <c r="C1883" s="167">
        <f t="shared" si="145"/>
        <v>90.239999999990061</v>
      </c>
      <c r="D1883" s="167">
        <f>IF('Lineær programmering opg 4'!$M$4=0,"-",(-A1883+'Lineær programmering opg 4'!$M$4)/'Lineær programmering opg 4'!$K$4*-1)</f>
        <v>90.239999999990061</v>
      </c>
      <c r="E1883" s="167">
        <f>IF('Lineær programmering opg 4'!$M$5=0,"-",(-A1883+'Lineær programmering opg 4'!$M$5)/'Lineær programmering opg 4'!$K$5*-1)</f>
        <v>153.83999999999628</v>
      </c>
      <c r="F1883" s="167" t="str">
        <f>IF('Lineær programmering opg 4'!$E$6=0,"-",(-A1883+'Lineær programmering opg 4'!$M$6)/'Lineær programmering opg 4'!$K$6*-1)</f>
        <v>-</v>
      </c>
      <c r="G1883" s="167" t="str">
        <f>IF('Lineær programmering opg 4'!$D$7=0,"-",((-A1883+'Lineær programmering opg 4'!$M$7)/'Lineær programmering opg 4'!$K$7)*-1)</f>
        <v>-</v>
      </c>
      <c r="H1883" s="167" t="str">
        <f>IF('Lineær programmering opg 4'!$C$8=0,"-",((-A1883+'Lineær programmering opg 4'!$M$8)/'Lineær programmering opg 4'!$K$8)*-1)</f>
        <v>-</v>
      </c>
      <c r="I1883" s="167" t="str">
        <f>IF('Lineær programmering opg 4'!$D$8=0,"-",'Lineær programmering opg 4'!$G$8)</f>
        <v>-</v>
      </c>
      <c r="J1883" s="295">
        <f>A1883*'Lineær programmering opg 4'!$C$11+Datatabel!C1883*'Lineær programmering opg 4'!$D$11</f>
        <v>33023.99999999901</v>
      </c>
      <c r="K1883" s="9">
        <f t="shared" si="147"/>
        <v>0</v>
      </c>
      <c r="L1883" s="9">
        <f t="shared" si="148"/>
        <v>0</v>
      </c>
    </row>
    <row r="1884" spans="1:12" ht="15" x14ac:dyDescent="0.25">
      <c r="A1884" s="167">
        <f t="shared" si="146"/>
        <v>194.85600000000497</v>
      </c>
      <c r="B1884" s="325">
        <f t="shared" si="149"/>
        <v>0.81190000000002072</v>
      </c>
      <c r="C1884" s="167">
        <f t="shared" si="145"/>
        <v>90.287999999990063</v>
      </c>
      <c r="D1884" s="167">
        <f>IF('Lineær programmering opg 4'!$M$4=0,"-",(-A1884+'Lineær programmering opg 4'!$M$4)/'Lineær programmering opg 4'!$K$4*-1)</f>
        <v>90.287999999990063</v>
      </c>
      <c r="E1884" s="167">
        <f>IF('Lineær programmering opg 4'!$M$5=0,"-",(-A1884+'Lineær programmering opg 4'!$M$5)/'Lineær programmering opg 4'!$K$5*-1)</f>
        <v>153.85799999999628</v>
      </c>
      <c r="F1884" s="167" t="str">
        <f>IF('Lineær programmering opg 4'!$E$6=0,"-",(-A1884+'Lineær programmering opg 4'!$M$6)/'Lineær programmering opg 4'!$K$6*-1)</f>
        <v>-</v>
      </c>
      <c r="G1884" s="167" t="str">
        <f>IF('Lineær programmering opg 4'!$D$7=0,"-",((-A1884+'Lineær programmering opg 4'!$M$7)/'Lineær programmering opg 4'!$K$7)*-1)</f>
        <v>-</v>
      </c>
      <c r="H1884" s="167" t="str">
        <f>IF('Lineær programmering opg 4'!$C$8=0,"-",((-A1884+'Lineær programmering opg 4'!$M$8)/'Lineær programmering opg 4'!$K$8)*-1)</f>
        <v>-</v>
      </c>
      <c r="I1884" s="167" t="str">
        <f>IF('Lineær programmering opg 4'!$D$8=0,"-",'Lineær programmering opg 4'!$G$8)</f>
        <v>-</v>
      </c>
      <c r="J1884" s="295">
        <f>A1884*'Lineær programmering opg 4'!$C$11+Datatabel!C1884*'Lineær programmering opg 4'!$D$11</f>
        <v>33028.799999999006</v>
      </c>
      <c r="K1884" s="9">
        <f t="shared" si="147"/>
        <v>0</v>
      </c>
      <c r="L1884" s="9">
        <f t="shared" si="148"/>
        <v>0</v>
      </c>
    </row>
    <row r="1885" spans="1:12" ht="15" x14ac:dyDescent="0.25">
      <c r="A1885" s="167">
        <f t="shared" si="146"/>
        <v>194.83200000000497</v>
      </c>
      <c r="B1885" s="325">
        <f t="shared" si="149"/>
        <v>0.81180000000002073</v>
      </c>
      <c r="C1885" s="167">
        <f t="shared" si="145"/>
        <v>90.335999999990065</v>
      </c>
      <c r="D1885" s="167">
        <f>IF('Lineær programmering opg 4'!$M$4=0,"-",(-A1885+'Lineær programmering opg 4'!$M$4)/'Lineær programmering opg 4'!$K$4*-1)</f>
        <v>90.335999999990065</v>
      </c>
      <c r="E1885" s="167">
        <f>IF('Lineær programmering opg 4'!$M$5=0,"-",(-A1885+'Lineær programmering opg 4'!$M$5)/'Lineær programmering opg 4'!$K$5*-1)</f>
        <v>153.87599999999628</v>
      </c>
      <c r="F1885" s="167" t="str">
        <f>IF('Lineær programmering opg 4'!$E$6=0,"-",(-A1885+'Lineær programmering opg 4'!$M$6)/'Lineær programmering opg 4'!$K$6*-1)</f>
        <v>-</v>
      </c>
      <c r="G1885" s="167" t="str">
        <f>IF('Lineær programmering opg 4'!$D$7=0,"-",((-A1885+'Lineær programmering opg 4'!$M$7)/'Lineær programmering opg 4'!$K$7)*-1)</f>
        <v>-</v>
      </c>
      <c r="H1885" s="167" t="str">
        <f>IF('Lineær programmering opg 4'!$C$8=0,"-",((-A1885+'Lineær programmering opg 4'!$M$8)/'Lineær programmering opg 4'!$K$8)*-1)</f>
        <v>-</v>
      </c>
      <c r="I1885" s="167" t="str">
        <f>IF('Lineær programmering opg 4'!$D$8=0,"-",'Lineær programmering opg 4'!$G$8)</f>
        <v>-</v>
      </c>
      <c r="J1885" s="295">
        <f>A1885*'Lineær programmering opg 4'!$C$11+Datatabel!C1885*'Lineær programmering opg 4'!$D$11</f>
        <v>33033.599999999002</v>
      </c>
      <c r="K1885" s="9">
        <f t="shared" si="147"/>
        <v>0</v>
      </c>
      <c r="L1885" s="9">
        <f t="shared" si="148"/>
        <v>0</v>
      </c>
    </row>
    <row r="1886" spans="1:12" ht="15" x14ac:dyDescent="0.25">
      <c r="A1886" s="167">
        <f t="shared" si="146"/>
        <v>194.80800000000497</v>
      </c>
      <c r="B1886" s="325">
        <f t="shared" si="149"/>
        <v>0.81170000000002074</v>
      </c>
      <c r="C1886" s="167">
        <f t="shared" si="145"/>
        <v>90.383999999990067</v>
      </c>
      <c r="D1886" s="167">
        <f>IF('Lineær programmering opg 4'!$M$4=0,"-",(-A1886+'Lineær programmering opg 4'!$M$4)/'Lineær programmering opg 4'!$K$4*-1)</f>
        <v>90.383999999990067</v>
      </c>
      <c r="E1886" s="167">
        <f>IF('Lineær programmering opg 4'!$M$5=0,"-",(-A1886+'Lineær programmering opg 4'!$M$5)/'Lineær programmering opg 4'!$K$5*-1)</f>
        <v>153.89399999999628</v>
      </c>
      <c r="F1886" s="167" t="str">
        <f>IF('Lineær programmering opg 4'!$E$6=0,"-",(-A1886+'Lineær programmering opg 4'!$M$6)/'Lineær programmering opg 4'!$K$6*-1)</f>
        <v>-</v>
      </c>
      <c r="G1886" s="167" t="str">
        <f>IF('Lineær programmering opg 4'!$D$7=0,"-",((-A1886+'Lineær programmering opg 4'!$M$7)/'Lineær programmering opg 4'!$K$7)*-1)</f>
        <v>-</v>
      </c>
      <c r="H1886" s="167" t="str">
        <f>IF('Lineær programmering opg 4'!$C$8=0,"-",((-A1886+'Lineær programmering opg 4'!$M$8)/'Lineær programmering opg 4'!$K$8)*-1)</f>
        <v>-</v>
      </c>
      <c r="I1886" s="167" t="str">
        <f>IF('Lineær programmering opg 4'!$D$8=0,"-",'Lineær programmering opg 4'!$G$8)</f>
        <v>-</v>
      </c>
      <c r="J1886" s="295">
        <f>A1886*'Lineær programmering opg 4'!$C$11+Datatabel!C1886*'Lineær programmering opg 4'!$D$11</f>
        <v>33038.399999999005</v>
      </c>
      <c r="K1886" s="9">
        <f t="shared" si="147"/>
        <v>0</v>
      </c>
      <c r="L1886" s="9">
        <f t="shared" si="148"/>
        <v>0</v>
      </c>
    </row>
    <row r="1887" spans="1:12" ht="15" x14ac:dyDescent="0.25">
      <c r="A1887" s="167">
        <f t="shared" si="146"/>
        <v>194.78400000000499</v>
      </c>
      <c r="B1887" s="325">
        <f t="shared" si="149"/>
        <v>0.81160000000002075</v>
      </c>
      <c r="C1887" s="167">
        <f t="shared" si="145"/>
        <v>90.431999999990012</v>
      </c>
      <c r="D1887" s="167">
        <f>IF('Lineær programmering opg 4'!$M$4=0,"-",(-A1887+'Lineær programmering opg 4'!$M$4)/'Lineær programmering opg 4'!$K$4*-1)</f>
        <v>90.431999999990012</v>
      </c>
      <c r="E1887" s="167">
        <f>IF('Lineær programmering opg 4'!$M$5=0,"-",(-A1887+'Lineær programmering opg 4'!$M$5)/'Lineær programmering opg 4'!$K$5*-1)</f>
        <v>153.91199999999625</v>
      </c>
      <c r="F1887" s="167" t="str">
        <f>IF('Lineær programmering opg 4'!$E$6=0,"-",(-A1887+'Lineær programmering opg 4'!$M$6)/'Lineær programmering opg 4'!$K$6*-1)</f>
        <v>-</v>
      </c>
      <c r="G1887" s="167" t="str">
        <f>IF('Lineær programmering opg 4'!$D$7=0,"-",((-A1887+'Lineær programmering opg 4'!$M$7)/'Lineær programmering opg 4'!$K$7)*-1)</f>
        <v>-</v>
      </c>
      <c r="H1887" s="167" t="str">
        <f>IF('Lineær programmering opg 4'!$C$8=0,"-",((-A1887+'Lineær programmering opg 4'!$M$8)/'Lineær programmering opg 4'!$K$8)*-1)</f>
        <v>-</v>
      </c>
      <c r="I1887" s="167" t="str">
        <f>IF('Lineær programmering opg 4'!$D$8=0,"-",'Lineær programmering opg 4'!$G$8)</f>
        <v>-</v>
      </c>
      <c r="J1887" s="295">
        <f>A1887*'Lineær programmering opg 4'!$C$11+Datatabel!C1887*'Lineær programmering opg 4'!$D$11</f>
        <v>33043.199999999</v>
      </c>
      <c r="K1887" s="9">
        <f t="shared" si="147"/>
        <v>0</v>
      </c>
      <c r="L1887" s="9">
        <f t="shared" si="148"/>
        <v>0</v>
      </c>
    </row>
    <row r="1888" spans="1:12" ht="15" x14ac:dyDescent="0.25">
      <c r="A1888" s="167">
        <f t="shared" si="146"/>
        <v>194.76000000000499</v>
      </c>
      <c r="B1888" s="325">
        <f t="shared" si="149"/>
        <v>0.81150000000002076</v>
      </c>
      <c r="C1888" s="167">
        <f t="shared" si="145"/>
        <v>90.479999999990014</v>
      </c>
      <c r="D1888" s="167">
        <f>IF('Lineær programmering opg 4'!$M$4=0,"-",(-A1888+'Lineær programmering opg 4'!$M$4)/'Lineær programmering opg 4'!$K$4*-1)</f>
        <v>90.479999999990014</v>
      </c>
      <c r="E1888" s="167">
        <f>IF('Lineær programmering opg 4'!$M$5=0,"-",(-A1888+'Lineær programmering opg 4'!$M$5)/'Lineær programmering opg 4'!$K$5*-1)</f>
        <v>153.92999999999626</v>
      </c>
      <c r="F1888" s="167" t="str">
        <f>IF('Lineær programmering opg 4'!$E$6=0,"-",(-A1888+'Lineær programmering opg 4'!$M$6)/'Lineær programmering opg 4'!$K$6*-1)</f>
        <v>-</v>
      </c>
      <c r="G1888" s="167" t="str">
        <f>IF('Lineær programmering opg 4'!$D$7=0,"-",((-A1888+'Lineær programmering opg 4'!$M$7)/'Lineær programmering opg 4'!$K$7)*-1)</f>
        <v>-</v>
      </c>
      <c r="H1888" s="167" t="str">
        <f>IF('Lineær programmering opg 4'!$C$8=0,"-",((-A1888+'Lineær programmering opg 4'!$M$8)/'Lineær programmering opg 4'!$K$8)*-1)</f>
        <v>-</v>
      </c>
      <c r="I1888" s="167" t="str">
        <f>IF('Lineær programmering opg 4'!$D$8=0,"-",'Lineær programmering opg 4'!$G$8)</f>
        <v>-</v>
      </c>
      <c r="J1888" s="295">
        <f>A1888*'Lineær programmering opg 4'!$C$11+Datatabel!C1888*'Lineær programmering opg 4'!$D$11</f>
        <v>33047.999999998996</v>
      </c>
      <c r="K1888" s="9">
        <f t="shared" si="147"/>
        <v>0</v>
      </c>
      <c r="L1888" s="9">
        <f t="shared" si="148"/>
        <v>0</v>
      </c>
    </row>
    <row r="1889" spans="1:12" ht="15" x14ac:dyDescent="0.25">
      <c r="A1889" s="167">
        <f t="shared" si="146"/>
        <v>194.73600000000499</v>
      </c>
      <c r="B1889" s="325">
        <f t="shared" si="149"/>
        <v>0.81140000000002077</v>
      </c>
      <c r="C1889" s="167">
        <f t="shared" si="145"/>
        <v>90.527999999990016</v>
      </c>
      <c r="D1889" s="167">
        <f>IF('Lineær programmering opg 4'!$M$4=0,"-",(-A1889+'Lineær programmering opg 4'!$M$4)/'Lineær programmering opg 4'!$K$4*-1)</f>
        <v>90.527999999990016</v>
      </c>
      <c r="E1889" s="167">
        <f>IF('Lineær programmering opg 4'!$M$5=0,"-",(-A1889+'Lineær programmering opg 4'!$M$5)/'Lineær programmering opg 4'!$K$5*-1)</f>
        <v>153.94799999999626</v>
      </c>
      <c r="F1889" s="167" t="str">
        <f>IF('Lineær programmering opg 4'!$E$6=0,"-",(-A1889+'Lineær programmering opg 4'!$M$6)/'Lineær programmering opg 4'!$K$6*-1)</f>
        <v>-</v>
      </c>
      <c r="G1889" s="167" t="str">
        <f>IF('Lineær programmering opg 4'!$D$7=0,"-",((-A1889+'Lineær programmering opg 4'!$M$7)/'Lineær programmering opg 4'!$K$7)*-1)</f>
        <v>-</v>
      </c>
      <c r="H1889" s="167" t="str">
        <f>IF('Lineær programmering opg 4'!$C$8=0,"-",((-A1889+'Lineær programmering opg 4'!$M$8)/'Lineær programmering opg 4'!$K$8)*-1)</f>
        <v>-</v>
      </c>
      <c r="I1889" s="167" t="str">
        <f>IF('Lineær programmering opg 4'!$D$8=0,"-",'Lineær programmering opg 4'!$G$8)</f>
        <v>-</v>
      </c>
      <c r="J1889" s="295">
        <f>A1889*'Lineær programmering opg 4'!$C$11+Datatabel!C1889*'Lineær programmering opg 4'!$D$11</f>
        <v>33052.799999998999</v>
      </c>
      <c r="K1889" s="9">
        <f t="shared" si="147"/>
        <v>0</v>
      </c>
      <c r="L1889" s="9">
        <f t="shared" si="148"/>
        <v>0</v>
      </c>
    </row>
    <row r="1890" spans="1:12" ht="15" x14ac:dyDescent="0.25">
      <c r="A1890" s="167">
        <f t="shared" si="146"/>
        <v>194.71200000000499</v>
      </c>
      <c r="B1890" s="325">
        <f t="shared" si="149"/>
        <v>0.81130000000002078</v>
      </c>
      <c r="C1890" s="167">
        <f t="shared" si="145"/>
        <v>90.575999999990017</v>
      </c>
      <c r="D1890" s="167">
        <f>IF('Lineær programmering opg 4'!$M$4=0,"-",(-A1890+'Lineær programmering opg 4'!$M$4)/'Lineær programmering opg 4'!$K$4*-1)</f>
        <v>90.575999999990017</v>
      </c>
      <c r="E1890" s="167">
        <f>IF('Lineær programmering opg 4'!$M$5=0,"-",(-A1890+'Lineær programmering opg 4'!$M$5)/'Lineær programmering opg 4'!$K$5*-1)</f>
        <v>153.96599999999626</v>
      </c>
      <c r="F1890" s="167" t="str">
        <f>IF('Lineær programmering opg 4'!$E$6=0,"-",(-A1890+'Lineær programmering opg 4'!$M$6)/'Lineær programmering opg 4'!$K$6*-1)</f>
        <v>-</v>
      </c>
      <c r="G1890" s="167" t="str">
        <f>IF('Lineær programmering opg 4'!$D$7=0,"-",((-A1890+'Lineær programmering opg 4'!$M$7)/'Lineær programmering opg 4'!$K$7)*-1)</f>
        <v>-</v>
      </c>
      <c r="H1890" s="167" t="str">
        <f>IF('Lineær programmering opg 4'!$C$8=0,"-",((-A1890+'Lineær programmering opg 4'!$M$8)/'Lineær programmering opg 4'!$K$8)*-1)</f>
        <v>-</v>
      </c>
      <c r="I1890" s="167" t="str">
        <f>IF('Lineær programmering opg 4'!$D$8=0,"-",'Lineær programmering opg 4'!$G$8)</f>
        <v>-</v>
      </c>
      <c r="J1890" s="295">
        <f>A1890*'Lineær programmering opg 4'!$C$11+Datatabel!C1890*'Lineær programmering opg 4'!$D$11</f>
        <v>33057.599999999002</v>
      </c>
      <c r="K1890" s="9">
        <f t="shared" si="147"/>
        <v>0</v>
      </c>
      <c r="L1890" s="9">
        <f t="shared" si="148"/>
        <v>0</v>
      </c>
    </row>
    <row r="1891" spans="1:12" ht="15" x14ac:dyDescent="0.25">
      <c r="A1891" s="167">
        <f t="shared" si="146"/>
        <v>194.68800000000499</v>
      </c>
      <c r="B1891" s="325">
        <f t="shared" si="149"/>
        <v>0.81120000000002079</v>
      </c>
      <c r="C1891" s="167">
        <f t="shared" si="145"/>
        <v>90.623999999990019</v>
      </c>
      <c r="D1891" s="167">
        <f>IF('Lineær programmering opg 4'!$M$4=0,"-",(-A1891+'Lineær programmering opg 4'!$M$4)/'Lineær programmering opg 4'!$K$4*-1)</f>
        <v>90.623999999990019</v>
      </c>
      <c r="E1891" s="167">
        <f>IF('Lineær programmering opg 4'!$M$5=0,"-",(-A1891+'Lineær programmering opg 4'!$M$5)/'Lineær programmering opg 4'!$K$5*-1)</f>
        <v>153.98399999999626</v>
      </c>
      <c r="F1891" s="167" t="str">
        <f>IF('Lineær programmering opg 4'!$E$6=0,"-",(-A1891+'Lineær programmering opg 4'!$M$6)/'Lineær programmering opg 4'!$K$6*-1)</f>
        <v>-</v>
      </c>
      <c r="G1891" s="167" t="str">
        <f>IF('Lineær programmering opg 4'!$D$7=0,"-",((-A1891+'Lineær programmering opg 4'!$M$7)/'Lineær programmering opg 4'!$K$7)*-1)</f>
        <v>-</v>
      </c>
      <c r="H1891" s="167" t="str">
        <f>IF('Lineær programmering opg 4'!$C$8=0,"-",((-A1891+'Lineær programmering opg 4'!$M$8)/'Lineær programmering opg 4'!$K$8)*-1)</f>
        <v>-</v>
      </c>
      <c r="I1891" s="167" t="str">
        <f>IF('Lineær programmering opg 4'!$D$8=0,"-",'Lineær programmering opg 4'!$G$8)</f>
        <v>-</v>
      </c>
      <c r="J1891" s="295">
        <f>A1891*'Lineær programmering opg 4'!$C$11+Datatabel!C1891*'Lineær programmering opg 4'!$D$11</f>
        <v>33062.399999999005</v>
      </c>
      <c r="K1891" s="9">
        <f t="shared" si="147"/>
        <v>0</v>
      </c>
      <c r="L1891" s="9">
        <f t="shared" si="148"/>
        <v>0</v>
      </c>
    </row>
    <row r="1892" spans="1:12" ht="15" x14ac:dyDescent="0.25">
      <c r="A1892" s="167">
        <f t="shared" si="146"/>
        <v>194.66400000000499</v>
      </c>
      <c r="B1892" s="325">
        <f t="shared" si="149"/>
        <v>0.8111000000000208</v>
      </c>
      <c r="C1892" s="167">
        <f t="shared" si="145"/>
        <v>90.671999999990021</v>
      </c>
      <c r="D1892" s="167">
        <f>IF('Lineær programmering opg 4'!$M$4=0,"-",(-A1892+'Lineær programmering opg 4'!$M$4)/'Lineær programmering opg 4'!$K$4*-1)</f>
        <v>90.671999999990021</v>
      </c>
      <c r="E1892" s="167">
        <f>IF('Lineær programmering opg 4'!$M$5=0,"-",(-A1892+'Lineær programmering opg 4'!$M$5)/'Lineær programmering opg 4'!$K$5*-1)</f>
        <v>154.00199999999626</v>
      </c>
      <c r="F1892" s="167" t="str">
        <f>IF('Lineær programmering opg 4'!$E$6=0,"-",(-A1892+'Lineær programmering opg 4'!$M$6)/'Lineær programmering opg 4'!$K$6*-1)</f>
        <v>-</v>
      </c>
      <c r="G1892" s="167" t="str">
        <f>IF('Lineær programmering opg 4'!$D$7=0,"-",((-A1892+'Lineær programmering opg 4'!$M$7)/'Lineær programmering opg 4'!$K$7)*-1)</f>
        <v>-</v>
      </c>
      <c r="H1892" s="167" t="str">
        <f>IF('Lineær programmering opg 4'!$C$8=0,"-",((-A1892+'Lineær programmering opg 4'!$M$8)/'Lineær programmering opg 4'!$K$8)*-1)</f>
        <v>-</v>
      </c>
      <c r="I1892" s="167" t="str">
        <f>IF('Lineær programmering opg 4'!$D$8=0,"-",'Lineær programmering opg 4'!$G$8)</f>
        <v>-</v>
      </c>
      <c r="J1892" s="295">
        <f>A1892*'Lineær programmering opg 4'!$C$11+Datatabel!C1892*'Lineær programmering opg 4'!$D$11</f>
        <v>33067.199999999008</v>
      </c>
      <c r="K1892" s="9">
        <f t="shared" si="147"/>
        <v>0</v>
      </c>
      <c r="L1892" s="9">
        <f t="shared" si="148"/>
        <v>0</v>
      </c>
    </row>
    <row r="1893" spans="1:12" ht="15" x14ac:dyDescent="0.25">
      <c r="A1893" s="167">
        <f t="shared" si="146"/>
        <v>194.64000000000499</v>
      </c>
      <c r="B1893" s="325">
        <f t="shared" si="149"/>
        <v>0.81100000000002082</v>
      </c>
      <c r="C1893" s="167">
        <f t="shared" si="145"/>
        <v>90.719999999990023</v>
      </c>
      <c r="D1893" s="167">
        <f>IF('Lineær programmering opg 4'!$M$4=0,"-",(-A1893+'Lineær programmering opg 4'!$M$4)/'Lineær programmering opg 4'!$K$4*-1)</f>
        <v>90.719999999990023</v>
      </c>
      <c r="E1893" s="167">
        <f>IF('Lineær programmering opg 4'!$M$5=0,"-",(-A1893+'Lineær programmering opg 4'!$M$5)/'Lineær programmering opg 4'!$K$5*-1)</f>
        <v>154.01999999999626</v>
      </c>
      <c r="F1893" s="167" t="str">
        <f>IF('Lineær programmering opg 4'!$E$6=0,"-",(-A1893+'Lineær programmering opg 4'!$M$6)/'Lineær programmering opg 4'!$K$6*-1)</f>
        <v>-</v>
      </c>
      <c r="G1893" s="167" t="str">
        <f>IF('Lineær programmering opg 4'!$D$7=0,"-",((-A1893+'Lineær programmering opg 4'!$M$7)/'Lineær programmering opg 4'!$K$7)*-1)</f>
        <v>-</v>
      </c>
      <c r="H1893" s="167" t="str">
        <f>IF('Lineær programmering opg 4'!$C$8=0,"-",((-A1893+'Lineær programmering opg 4'!$M$8)/'Lineær programmering opg 4'!$K$8)*-1)</f>
        <v>-</v>
      </c>
      <c r="I1893" s="167" t="str">
        <f>IF('Lineær programmering opg 4'!$D$8=0,"-",'Lineær programmering opg 4'!$G$8)</f>
        <v>-</v>
      </c>
      <c r="J1893" s="295">
        <f>A1893*'Lineær programmering opg 4'!$C$11+Datatabel!C1893*'Lineær programmering opg 4'!$D$11</f>
        <v>33071.999999999003</v>
      </c>
      <c r="K1893" s="9">
        <f t="shared" si="147"/>
        <v>0</v>
      </c>
      <c r="L1893" s="9">
        <f t="shared" si="148"/>
        <v>0</v>
      </c>
    </row>
    <row r="1894" spans="1:12" ht="15" x14ac:dyDescent="0.25">
      <c r="A1894" s="167">
        <f t="shared" si="146"/>
        <v>194.61600000000499</v>
      </c>
      <c r="B1894" s="325">
        <f t="shared" si="149"/>
        <v>0.81090000000002083</v>
      </c>
      <c r="C1894" s="167">
        <f t="shared" si="145"/>
        <v>90.767999999990025</v>
      </c>
      <c r="D1894" s="167">
        <f>IF('Lineær programmering opg 4'!$M$4=0,"-",(-A1894+'Lineær programmering opg 4'!$M$4)/'Lineær programmering opg 4'!$K$4*-1)</f>
        <v>90.767999999990025</v>
      </c>
      <c r="E1894" s="167">
        <f>IF('Lineær programmering opg 4'!$M$5=0,"-",(-A1894+'Lineær programmering opg 4'!$M$5)/'Lineær programmering opg 4'!$K$5*-1)</f>
        <v>154.03799999999626</v>
      </c>
      <c r="F1894" s="167" t="str">
        <f>IF('Lineær programmering opg 4'!$E$6=0,"-",(-A1894+'Lineær programmering opg 4'!$M$6)/'Lineær programmering opg 4'!$K$6*-1)</f>
        <v>-</v>
      </c>
      <c r="G1894" s="167" t="str">
        <f>IF('Lineær programmering opg 4'!$D$7=0,"-",((-A1894+'Lineær programmering opg 4'!$M$7)/'Lineær programmering opg 4'!$K$7)*-1)</f>
        <v>-</v>
      </c>
      <c r="H1894" s="167" t="str">
        <f>IF('Lineær programmering opg 4'!$C$8=0,"-",((-A1894+'Lineær programmering opg 4'!$M$8)/'Lineær programmering opg 4'!$K$8)*-1)</f>
        <v>-</v>
      </c>
      <c r="I1894" s="167" t="str">
        <f>IF('Lineær programmering opg 4'!$D$8=0,"-",'Lineær programmering opg 4'!$G$8)</f>
        <v>-</v>
      </c>
      <c r="J1894" s="295">
        <f>A1894*'Lineær programmering opg 4'!$C$11+Datatabel!C1894*'Lineær programmering opg 4'!$D$11</f>
        <v>33076.799999999006</v>
      </c>
      <c r="K1894" s="9">
        <f t="shared" si="147"/>
        <v>0</v>
      </c>
      <c r="L1894" s="9">
        <f t="shared" si="148"/>
        <v>0</v>
      </c>
    </row>
    <row r="1895" spans="1:12" ht="15" x14ac:dyDescent="0.25">
      <c r="A1895" s="167">
        <f t="shared" si="146"/>
        <v>194.59200000000499</v>
      </c>
      <c r="B1895" s="325">
        <f t="shared" si="149"/>
        <v>0.81080000000002084</v>
      </c>
      <c r="C1895" s="167">
        <f t="shared" si="145"/>
        <v>90.815999999990026</v>
      </c>
      <c r="D1895" s="167">
        <f>IF('Lineær programmering opg 4'!$M$4=0,"-",(-A1895+'Lineær programmering opg 4'!$M$4)/'Lineær programmering opg 4'!$K$4*-1)</f>
        <v>90.815999999990026</v>
      </c>
      <c r="E1895" s="167">
        <f>IF('Lineær programmering opg 4'!$M$5=0,"-",(-A1895+'Lineær programmering opg 4'!$M$5)/'Lineær programmering opg 4'!$K$5*-1)</f>
        <v>154.05599999999626</v>
      </c>
      <c r="F1895" s="167" t="str">
        <f>IF('Lineær programmering opg 4'!$E$6=0,"-",(-A1895+'Lineær programmering opg 4'!$M$6)/'Lineær programmering opg 4'!$K$6*-1)</f>
        <v>-</v>
      </c>
      <c r="G1895" s="167" t="str">
        <f>IF('Lineær programmering opg 4'!$D$7=0,"-",((-A1895+'Lineær programmering opg 4'!$M$7)/'Lineær programmering opg 4'!$K$7)*-1)</f>
        <v>-</v>
      </c>
      <c r="H1895" s="167" t="str">
        <f>IF('Lineær programmering opg 4'!$C$8=0,"-",((-A1895+'Lineær programmering opg 4'!$M$8)/'Lineær programmering opg 4'!$K$8)*-1)</f>
        <v>-</v>
      </c>
      <c r="I1895" s="167" t="str">
        <f>IF('Lineær programmering opg 4'!$D$8=0,"-",'Lineær programmering opg 4'!$G$8)</f>
        <v>-</v>
      </c>
      <c r="J1895" s="295">
        <f>A1895*'Lineær programmering opg 4'!$C$11+Datatabel!C1895*'Lineær programmering opg 4'!$D$11</f>
        <v>33081.599999999002</v>
      </c>
      <c r="K1895" s="9">
        <f t="shared" si="147"/>
        <v>0</v>
      </c>
      <c r="L1895" s="9">
        <f t="shared" si="148"/>
        <v>0</v>
      </c>
    </row>
    <row r="1896" spans="1:12" ht="15" x14ac:dyDescent="0.25">
      <c r="A1896" s="167">
        <f t="shared" si="146"/>
        <v>194.56800000000501</v>
      </c>
      <c r="B1896" s="325">
        <f t="shared" si="149"/>
        <v>0.81070000000002085</v>
      </c>
      <c r="C1896" s="167">
        <f t="shared" si="145"/>
        <v>90.863999999989971</v>
      </c>
      <c r="D1896" s="167">
        <f>IF('Lineær programmering opg 4'!$M$4=0,"-",(-A1896+'Lineær programmering opg 4'!$M$4)/'Lineær programmering opg 4'!$K$4*-1)</f>
        <v>90.863999999989971</v>
      </c>
      <c r="E1896" s="167">
        <f>IF('Lineær programmering opg 4'!$M$5=0,"-",(-A1896+'Lineær programmering opg 4'!$M$5)/'Lineær programmering opg 4'!$K$5*-1)</f>
        <v>154.07399999999626</v>
      </c>
      <c r="F1896" s="167" t="str">
        <f>IF('Lineær programmering opg 4'!$E$6=0,"-",(-A1896+'Lineær programmering opg 4'!$M$6)/'Lineær programmering opg 4'!$K$6*-1)</f>
        <v>-</v>
      </c>
      <c r="G1896" s="167" t="str">
        <f>IF('Lineær programmering opg 4'!$D$7=0,"-",((-A1896+'Lineær programmering opg 4'!$M$7)/'Lineær programmering opg 4'!$K$7)*-1)</f>
        <v>-</v>
      </c>
      <c r="H1896" s="167" t="str">
        <f>IF('Lineær programmering opg 4'!$C$8=0,"-",((-A1896+'Lineær programmering opg 4'!$M$8)/'Lineær programmering opg 4'!$K$8)*-1)</f>
        <v>-</v>
      </c>
      <c r="I1896" s="167" t="str">
        <f>IF('Lineær programmering opg 4'!$D$8=0,"-",'Lineær programmering opg 4'!$G$8)</f>
        <v>-</v>
      </c>
      <c r="J1896" s="295">
        <f>A1896*'Lineær programmering opg 4'!$C$11+Datatabel!C1896*'Lineær programmering opg 4'!$D$11</f>
        <v>33086.399999998997</v>
      </c>
      <c r="K1896" s="9">
        <f t="shared" si="147"/>
        <v>0</v>
      </c>
      <c r="L1896" s="9">
        <f t="shared" si="148"/>
        <v>0</v>
      </c>
    </row>
    <row r="1897" spans="1:12" ht="15" x14ac:dyDescent="0.25">
      <c r="A1897" s="167">
        <f t="shared" si="146"/>
        <v>194.54400000000501</v>
      </c>
      <c r="B1897" s="325">
        <f t="shared" si="149"/>
        <v>0.81060000000002086</v>
      </c>
      <c r="C1897" s="167">
        <f t="shared" si="145"/>
        <v>90.911999999989973</v>
      </c>
      <c r="D1897" s="167">
        <f>IF('Lineær programmering opg 4'!$M$4=0,"-",(-A1897+'Lineær programmering opg 4'!$M$4)/'Lineær programmering opg 4'!$K$4*-1)</f>
        <v>90.911999999989973</v>
      </c>
      <c r="E1897" s="167">
        <f>IF('Lineær programmering opg 4'!$M$5=0,"-",(-A1897+'Lineær programmering opg 4'!$M$5)/'Lineær programmering opg 4'!$K$5*-1)</f>
        <v>154.09199999999626</v>
      </c>
      <c r="F1897" s="167" t="str">
        <f>IF('Lineær programmering opg 4'!$E$6=0,"-",(-A1897+'Lineær programmering opg 4'!$M$6)/'Lineær programmering opg 4'!$K$6*-1)</f>
        <v>-</v>
      </c>
      <c r="G1897" s="167" t="str">
        <f>IF('Lineær programmering opg 4'!$D$7=0,"-",((-A1897+'Lineær programmering opg 4'!$M$7)/'Lineær programmering opg 4'!$K$7)*-1)</f>
        <v>-</v>
      </c>
      <c r="H1897" s="167" t="str">
        <f>IF('Lineær programmering opg 4'!$C$8=0,"-",((-A1897+'Lineær programmering opg 4'!$M$8)/'Lineær programmering opg 4'!$K$8)*-1)</f>
        <v>-</v>
      </c>
      <c r="I1897" s="167" t="str">
        <f>IF('Lineær programmering opg 4'!$D$8=0,"-",'Lineær programmering opg 4'!$G$8)</f>
        <v>-</v>
      </c>
      <c r="J1897" s="295">
        <f>A1897*'Lineær programmering opg 4'!$C$11+Datatabel!C1897*'Lineær programmering opg 4'!$D$11</f>
        <v>33091.199999998993</v>
      </c>
      <c r="K1897" s="9">
        <f t="shared" si="147"/>
        <v>0</v>
      </c>
      <c r="L1897" s="9">
        <f t="shared" si="148"/>
        <v>0</v>
      </c>
    </row>
    <row r="1898" spans="1:12" ht="15" x14ac:dyDescent="0.25">
      <c r="A1898" s="167">
        <f t="shared" si="146"/>
        <v>194.52000000000501</v>
      </c>
      <c r="B1898" s="325">
        <f t="shared" si="149"/>
        <v>0.81050000000002087</v>
      </c>
      <c r="C1898" s="167">
        <f t="shared" si="145"/>
        <v>90.959999999989975</v>
      </c>
      <c r="D1898" s="167">
        <f>IF('Lineær programmering opg 4'!$M$4=0,"-",(-A1898+'Lineær programmering opg 4'!$M$4)/'Lineær programmering opg 4'!$K$4*-1)</f>
        <v>90.959999999989975</v>
      </c>
      <c r="E1898" s="167">
        <f>IF('Lineær programmering opg 4'!$M$5=0,"-",(-A1898+'Lineær programmering opg 4'!$M$5)/'Lineær programmering opg 4'!$K$5*-1)</f>
        <v>154.10999999999626</v>
      </c>
      <c r="F1898" s="167" t="str">
        <f>IF('Lineær programmering opg 4'!$E$6=0,"-",(-A1898+'Lineær programmering opg 4'!$M$6)/'Lineær programmering opg 4'!$K$6*-1)</f>
        <v>-</v>
      </c>
      <c r="G1898" s="167" t="str">
        <f>IF('Lineær programmering opg 4'!$D$7=0,"-",((-A1898+'Lineær programmering opg 4'!$M$7)/'Lineær programmering opg 4'!$K$7)*-1)</f>
        <v>-</v>
      </c>
      <c r="H1898" s="167" t="str">
        <f>IF('Lineær programmering opg 4'!$C$8=0,"-",((-A1898+'Lineær programmering opg 4'!$M$8)/'Lineær programmering opg 4'!$K$8)*-1)</f>
        <v>-</v>
      </c>
      <c r="I1898" s="167" t="str">
        <f>IF('Lineær programmering opg 4'!$D$8=0,"-",'Lineær programmering opg 4'!$G$8)</f>
        <v>-</v>
      </c>
      <c r="J1898" s="295">
        <f>A1898*'Lineær programmering opg 4'!$C$11+Datatabel!C1898*'Lineær programmering opg 4'!$D$11</f>
        <v>33095.999999998996</v>
      </c>
      <c r="K1898" s="9">
        <f t="shared" si="147"/>
        <v>0</v>
      </c>
      <c r="L1898" s="9">
        <f t="shared" si="148"/>
        <v>0</v>
      </c>
    </row>
    <row r="1899" spans="1:12" ht="15" x14ac:dyDescent="0.25">
      <c r="A1899" s="167">
        <f t="shared" si="146"/>
        <v>194.49600000000501</v>
      </c>
      <c r="B1899" s="325">
        <f t="shared" si="149"/>
        <v>0.81040000000002088</v>
      </c>
      <c r="C1899" s="167">
        <f t="shared" si="145"/>
        <v>91.007999999989977</v>
      </c>
      <c r="D1899" s="167">
        <f>IF('Lineær programmering opg 4'!$M$4=0,"-",(-A1899+'Lineær programmering opg 4'!$M$4)/'Lineær programmering opg 4'!$K$4*-1)</f>
        <v>91.007999999989977</v>
      </c>
      <c r="E1899" s="167">
        <f>IF('Lineær programmering opg 4'!$M$5=0,"-",(-A1899+'Lineær programmering opg 4'!$M$5)/'Lineær programmering opg 4'!$K$5*-1)</f>
        <v>154.12799999999626</v>
      </c>
      <c r="F1899" s="167" t="str">
        <f>IF('Lineær programmering opg 4'!$E$6=0,"-",(-A1899+'Lineær programmering opg 4'!$M$6)/'Lineær programmering opg 4'!$K$6*-1)</f>
        <v>-</v>
      </c>
      <c r="G1899" s="167" t="str">
        <f>IF('Lineær programmering opg 4'!$D$7=0,"-",((-A1899+'Lineær programmering opg 4'!$M$7)/'Lineær programmering opg 4'!$K$7)*-1)</f>
        <v>-</v>
      </c>
      <c r="H1899" s="167" t="str">
        <f>IF('Lineær programmering opg 4'!$C$8=0,"-",((-A1899+'Lineær programmering opg 4'!$M$8)/'Lineær programmering opg 4'!$K$8)*-1)</f>
        <v>-</v>
      </c>
      <c r="I1899" s="167" t="str">
        <f>IF('Lineær programmering opg 4'!$D$8=0,"-",'Lineær programmering opg 4'!$G$8)</f>
        <v>-</v>
      </c>
      <c r="J1899" s="295">
        <f>A1899*'Lineær programmering opg 4'!$C$11+Datatabel!C1899*'Lineær programmering opg 4'!$D$11</f>
        <v>33100.799999998999</v>
      </c>
      <c r="K1899" s="9">
        <f t="shared" si="147"/>
        <v>0</v>
      </c>
      <c r="L1899" s="9">
        <f t="shared" si="148"/>
        <v>0</v>
      </c>
    </row>
    <row r="1900" spans="1:12" ht="15" x14ac:dyDescent="0.25">
      <c r="A1900" s="167">
        <f t="shared" si="146"/>
        <v>194.47200000000501</v>
      </c>
      <c r="B1900" s="325">
        <f t="shared" si="149"/>
        <v>0.81030000000002089</v>
      </c>
      <c r="C1900" s="167">
        <f t="shared" si="145"/>
        <v>91.055999999989979</v>
      </c>
      <c r="D1900" s="167">
        <f>IF('Lineær programmering opg 4'!$M$4=0,"-",(-A1900+'Lineær programmering opg 4'!$M$4)/'Lineær programmering opg 4'!$K$4*-1)</f>
        <v>91.055999999989979</v>
      </c>
      <c r="E1900" s="167">
        <f>IF('Lineær programmering opg 4'!$M$5=0,"-",(-A1900+'Lineær programmering opg 4'!$M$5)/'Lineær programmering opg 4'!$K$5*-1)</f>
        <v>154.14599999999626</v>
      </c>
      <c r="F1900" s="167" t="str">
        <f>IF('Lineær programmering opg 4'!$E$6=0,"-",(-A1900+'Lineær programmering opg 4'!$M$6)/'Lineær programmering opg 4'!$K$6*-1)</f>
        <v>-</v>
      </c>
      <c r="G1900" s="167" t="str">
        <f>IF('Lineær programmering opg 4'!$D$7=0,"-",((-A1900+'Lineær programmering opg 4'!$M$7)/'Lineær programmering opg 4'!$K$7)*-1)</f>
        <v>-</v>
      </c>
      <c r="H1900" s="167" t="str">
        <f>IF('Lineær programmering opg 4'!$C$8=0,"-",((-A1900+'Lineær programmering opg 4'!$M$8)/'Lineær programmering opg 4'!$K$8)*-1)</f>
        <v>-</v>
      </c>
      <c r="I1900" s="167" t="str">
        <f>IF('Lineær programmering opg 4'!$D$8=0,"-",'Lineær programmering opg 4'!$G$8)</f>
        <v>-</v>
      </c>
      <c r="J1900" s="295">
        <f>A1900*'Lineær programmering opg 4'!$C$11+Datatabel!C1900*'Lineær programmering opg 4'!$D$11</f>
        <v>33105.599999999002</v>
      </c>
      <c r="K1900" s="9">
        <f t="shared" si="147"/>
        <v>0</v>
      </c>
      <c r="L1900" s="9">
        <f t="shared" si="148"/>
        <v>0</v>
      </c>
    </row>
    <row r="1901" spans="1:12" ht="15" x14ac:dyDescent="0.25">
      <c r="A1901" s="167">
        <f t="shared" si="146"/>
        <v>194.44800000000501</v>
      </c>
      <c r="B1901" s="325">
        <f t="shared" si="149"/>
        <v>0.8102000000000209</v>
      </c>
      <c r="C1901" s="167">
        <f t="shared" si="145"/>
        <v>91.103999999989981</v>
      </c>
      <c r="D1901" s="167">
        <f>IF('Lineær programmering opg 4'!$M$4=0,"-",(-A1901+'Lineær programmering opg 4'!$M$4)/'Lineær programmering opg 4'!$K$4*-1)</f>
        <v>91.103999999989981</v>
      </c>
      <c r="E1901" s="167">
        <f>IF('Lineær programmering opg 4'!$M$5=0,"-",(-A1901+'Lineær programmering opg 4'!$M$5)/'Lineær programmering opg 4'!$K$5*-1)</f>
        <v>154.16399999999626</v>
      </c>
      <c r="F1901" s="167" t="str">
        <f>IF('Lineær programmering opg 4'!$E$6=0,"-",(-A1901+'Lineær programmering opg 4'!$M$6)/'Lineær programmering opg 4'!$K$6*-1)</f>
        <v>-</v>
      </c>
      <c r="G1901" s="167" t="str">
        <f>IF('Lineær programmering opg 4'!$D$7=0,"-",((-A1901+'Lineær programmering opg 4'!$M$7)/'Lineær programmering opg 4'!$K$7)*-1)</f>
        <v>-</v>
      </c>
      <c r="H1901" s="167" t="str">
        <f>IF('Lineær programmering opg 4'!$C$8=0,"-",((-A1901+'Lineær programmering opg 4'!$M$8)/'Lineær programmering opg 4'!$K$8)*-1)</f>
        <v>-</v>
      </c>
      <c r="I1901" s="167" t="str">
        <f>IF('Lineær programmering opg 4'!$D$8=0,"-",'Lineær programmering opg 4'!$G$8)</f>
        <v>-</v>
      </c>
      <c r="J1901" s="295">
        <f>A1901*'Lineær programmering opg 4'!$C$11+Datatabel!C1901*'Lineær programmering opg 4'!$D$11</f>
        <v>33110.399999998997</v>
      </c>
      <c r="K1901" s="9">
        <f t="shared" si="147"/>
        <v>0</v>
      </c>
      <c r="L1901" s="9">
        <f t="shared" si="148"/>
        <v>0</v>
      </c>
    </row>
    <row r="1902" spans="1:12" ht="15" x14ac:dyDescent="0.25">
      <c r="A1902" s="167">
        <f t="shared" si="146"/>
        <v>194.42400000000501</v>
      </c>
      <c r="B1902" s="325">
        <f t="shared" si="149"/>
        <v>0.81010000000002091</v>
      </c>
      <c r="C1902" s="167">
        <f t="shared" si="145"/>
        <v>91.151999999989982</v>
      </c>
      <c r="D1902" s="167">
        <f>IF('Lineær programmering opg 4'!$M$4=0,"-",(-A1902+'Lineær programmering opg 4'!$M$4)/'Lineær programmering opg 4'!$K$4*-1)</f>
        <v>91.151999999989982</v>
      </c>
      <c r="E1902" s="167">
        <f>IF('Lineær programmering opg 4'!$M$5=0,"-",(-A1902+'Lineær programmering opg 4'!$M$5)/'Lineær programmering opg 4'!$K$5*-1)</f>
        <v>154.18199999999626</v>
      </c>
      <c r="F1902" s="167" t="str">
        <f>IF('Lineær programmering opg 4'!$E$6=0,"-",(-A1902+'Lineær programmering opg 4'!$M$6)/'Lineær programmering opg 4'!$K$6*-1)</f>
        <v>-</v>
      </c>
      <c r="G1902" s="167" t="str">
        <f>IF('Lineær programmering opg 4'!$D$7=0,"-",((-A1902+'Lineær programmering opg 4'!$M$7)/'Lineær programmering opg 4'!$K$7)*-1)</f>
        <v>-</v>
      </c>
      <c r="H1902" s="167" t="str">
        <f>IF('Lineær programmering opg 4'!$C$8=0,"-",((-A1902+'Lineær programmering opg 4'!$M$8)/'Lineær programmering opg 4'!$K$8)*-1)</f>
        <v>-</v>
      </c>
      <c r="I1902" s="167" t="str">
        <f>IF('Lineær programmering opg 4'!$D$8=0,"-",'Lineær programmering opg 4'!$G$8)</f>
        <v>-</v>
      </c>
      <c r="J1902" s="295">
        <f>A1902*'Lineær programmering opg 4'!$C$11+Datatabel!C1902*'Lineær programmering opg 4'!$D$11</f>
        <v>33115.199999998993</v>
      </c>
      <c r="K1902" s="9">
        <f t="shared" si="147"/>
        <v>0</v>
      </c>
      <c r="L1902" s="9">
        <f t="shared" si="148"/>
        <v>0</v>
      </c>
    </row>
    <row r="1903" spans="1:12" ht="15" x14ac:dyDescent="0.25">
      <c r="A1903" s="167">
        <f t="shared" si="146"/>
        <v>194.40000000000504</v>
      </c>
      <c r="B1903" s="325">
        <f t="shared" si="149"/>
        <v>0.81000000000002093</v>
      </c>
      <c r="C1903" s="167">
        <f t="shared" si="145"/>
        <v>91.199999999989927</v>
      </c>
      <c r="D1903" s="167">
        <f>IF('Lineær programmering opg 4'!$M$4=0,"-",(-A1903+'Lineær programmering opg 4'!$M$4)/'Lineær programmering opg 4'!$K$4*-1)</f>
        <v>91.199999999989927</v>
      </c>
      <c r="E1903" s="167">
        <f>IF('Lineær programmering opg 4'!$M$5=0,"-",(-A1903+'Lineær programmering opg 4'!$M$5)/'Lineær programmering opg 4'!$K$5*-1)</f>
        <v>154.19999999999624</v>
      </c>
      <c r="F1903" s="167" t="str">
        <f>IF('Lineær programmering opg 4'!$E$6=0,"-",(-A1903+'Lineær programmering opg 4'!$M$6)/'Lineær programmering opg 4'!$K$6*-1)</f>
        <v>-</v>
      </c>
      <c r="G1903" s="167" t="str">
        <f>IF('Lineær programmering opg 4'!$D$7=0,"-",((-A1903+'Lineær programmering opg 4'!$M$7)/'Lineær programmering opg 4'!$K$7)*-1)</f>
        <v>-</v>
      </c>
      <c r="H1903" s="167" t="str">
        <f>IF('Lineær programmering opg 4'!$C$8=0,"-",((-A1903+'Lineær programmering opg 4'!$M$8)/'Lineær programmering opg 4'!$K$8)*-1)</f>
        <v>-</v>
      </c>
      <c r="I1903" s="167" t="str">
        <f>IF('Lineær programmering opg 4'!$D$8=0,"-",'Lineær programmering opg 4'!$G$8)</f>
        <v>-</v>
      </c>
      <c r="J1903" s="295">
        <f>A1903*'Lineær programmering opg 4'!$C$11+Datatabel!C1903*'Lineær programmering opg 4'!$D$11</f>
        <v>33119.999999998989</v>
      </c>
      <c r="K1903" s="9">
        <f t="shared" si="147"/>
        <v>0</v>
      </c>
      <c r="L1903" s="9">
        <f t="shared" si="148"/>
        <v>0</v>
      </c>
    </row>
    <row r="1904" spans="1:12" ht="15" x14ac:dyDescent="0.25">
      <c r="A1904" s="167">
        <f t="shared" si="146"/>
        <v>194.37600000000504</v>
      </c>
      <c r="B1904" s="325">
        <f t="shared" si="149"/>
        <v>0.80990000000002094</v>
      </c>
      <c r="C1904" s="167">
        <f t="shared" si="145"/>
        <v>91.247999999989929</v>
      </c>
      <c r="D1904" s="167">
        <f>IF('Lineær programmering opg 4'!$M$4=0,"-",(-A1904+'Lineær programmering opg 4'!$M$4)/'Lineær programmering opg 4'!$K$4*-1)</f>
        <v>91.247999999989929</v>
      </c>
      <c r="E1904" s="167">
        <f>IF('Lineær programmering opg 4'!$M$5=0,"-",(-A1904+'Lineær programmering opg 4'!$M$5)/'Lineær programmering opg 4'!$K$5*-1)</f>
        <v>154.21799999999624</v>
      </c>
      <c r="F1904" s="167" t="str">
        <f>IF('Lineær programmering opg 4'!$E$6=0,"-",(-A1904+'Lineær programmering opg 4'!$M$6)/'Lineær programmering opg 4'!$K$6*-1)</f>
        <v>-</v>
      </c>
      <c r="G1904" s="167" t="str">
        <f>IF('Lineær programmering opg 4'!$D$7=0,"-",((-A1904+'Lineær programmering opg 4'!$M$7)/'Lineær programmering opg 4'!$K$7)*-1)</f>
        <v>-</v>
      </c>
      <c r="H1904" s="167" t="str">
        <f>IF('Lineær programmering opg 4'!$C$8=0,"-",((-A1904+'Lineær programmering opg 4'!$M$8)/'Lineær programmering opg 4'!$K$8)*-1)</f>
        <v>-</v>
      </c>
      <c r="I1904" s="167" t="str">
        <f>IF('Lineær programmering opg 4'!$D$8=0,"-",'Lineær programmering opg 4'!$G$8)</f>
        <v>-</v>
      </c>
      <c r="J1904" s="295">
        <f>A1904*'Lineær programmering opg 4'!$C$11+Datatabel!C1904*'Lineær programmering opg 4'!$D$11</f>
        <v>33124.799999998992</v>
      </c>
      <c r="K1904" s="9">
        <f t="shared" si="147"/>
        <v>0</v>
      </c>
      <c r="L1904" s="9">
        <f t="shared" si="148"/>
        <v>0</v>
      </c>
    </row>
    <row r="1905" spans="1:12" ht="15" x14ac:dyDescent="0.25">
      <c r="A1905" s="167">
        <f t="shared" si="146"/>
        <v>194.35200000000503</v>
      </c>
      <c r="B1905" s="325">
        <f t="shared" si="149"/>
        <v>0.80980000000002095</v>
      </c>
      <c r="C1905" s="167">
        <f t="shared" si="145"/>
        <v>91.295999999989931</v>
      </c>
      <c r="D1905" s="167">
        <f>IF('Lineær programmering opg 4'!$M$4=0,"-",(-A1905+'Lineær programmering opg 4'!$M$4)/'Lineær programmering opg 4'!$K$4*-1)</f>
        <v>91.295999999989931</v>
      </c>
      <c r="E1905" s="167">
        <f>IF('Lineær programmering opg 4'!$M$5=0,"-",(-A1905+'Lineær programmering opg 4'!$M$5)/'Lineær programmering opg 4'!$K$5*-1)</f>
        <v>154.23599999999624</v>
      </c>
      <c r="F1905" s="167" t="str">
        <f>IF('Lineær programmering opg 4'!$E$6=0,"-",(-A1905+'Lineær programmering opg 4'!$M$6)/'Lineær programmering opg 4'!$K$6*-1)</f>
        <v>-</v>
      </c>
      <c r="G1905" s="167" t="str">
        <f>IF('Lineær programmering opg 4'!$D$7=0,"-",((-A1905+'Lineær programmering opg 4'!$M$7)/'Lineær programmering opg 4'!$K$7)*-1)</f>
        <v>-</v>
      </c>
      <c r="H1905" s="167" t="str">
        <f>IF('Lineær programmering opg 4'!$C$8=0,"-",((-A1905+'Lineær programmering opg 4'!$M$8)/'Lineær programmering opg 4'!$K$8)*-1)</f>
        <v>-</v>
      </c>
      <c r="I1905" s="167" t="str">
        <f>IF('Lineær programmering opg 4'!$D$8=0,"-",'Lineær programmering opg 4'!$G$8)</f>
        <v>-</v>
      </c>
      <c r="J1905" s="295">
        <f>A1905*'Lineær programmering opg 4'!$C$11+Datatabel!C1905*'Lineær programmering opg 4'!$D$11</f>
        <v>33129.599999998994</v>
      </c>
      <c r="K1905" s="9">
        <f t="shared" si="147"/>
        <v>0</v>
      </c>
      <c r="L1905" s="9">
        <f t="shared" si="148"/>
        <v>0</v>
      </c>
    </row>
    <row r="1906" spans="1:12" ht="15" x14ac:dyDescent="0.25">
      <c r="A1906" s="167">
        <f t="shared" si="146"/>
        <v>194.32800000000503</v>
      </c>
      <c r="B1906" s="325">
        <f t="shared" si="149"/>
        <v>0.80970000000002096</v>
      </c>
      <c r="C1906" s="167">
        <f t="shared" si="145"/>
        <v>91.343999999989933</v>
      </c>
      <c r="D1906" s="167">
        <f>IF('Lineær programmering opg 4'!$M$4=0,"-",(-A1906+'Lineær programmering opg 4'!$M$4)/'Lineær programmering opg 4'!$K$4*-1)</f>
        <v>91.343999999989933</v>
      </c>
      <c r="E1906" s="167">
        <f>IF('Lineær programmering opg 4'!$M$5=0,"-",(-A1906+'Lineær programmering opg 4'!$M$5)/'Lineær programmering opg 4'!$K$5*-1)</f>
        <v>154.25399999999624</v>
      </c>
      <c r="F1906" s="167" t="str">
        <f>IF('Lineær programmering opg 4'!$E$6=0,"-",(-A1906+'Lineær programmering opg 4'!$M$6)/'Lineær programmering opg 4'!$K$6*-1)</f>
        <v>-</v>
      </c>
      <c r="G1906" s="167" t="str">
        <f>IF('Lineær programmering opg 4'!$D$7=0,"-",((-A1906+'Lineær programmering opg 4'!$M$7)/'Lineær programmering opg 4'!$K$7)*-1)</f>
        <v>-</v>
      </c>
      <c r="H1906" s="167" t="str">
        <f>IF('Lineær programmering opg 4'!$C$8=0,"-",((-A1906+'Lineær programmering opg 4'!$M$8)/'Lineær programmering opg 4'!$K$8)*-1)</f>
        <v>-</v>
      </c>
      <c r="I1906" s="167" t="str">
        <f>IF('Lineær programmering opg 4'!$D$8=0,"-",'Lineær programmering opg 4'!$G$8)</f>
        <v>-</v>
      </c>
      <c r="J1906" s="295">
        <f>A1906*'Lineær programmering opg 4'!$C$11+Datatabel!C1906*'Lineær programmering opg 4'!$D$11</f>
        <v>33134.399999998997</v>
      </c>
      <c r="K1906" s="9">
        <f t="shared" si="147"/>
        <v>0</v>
      </c>
      <c r="L1906" s="9">
        <f t="shared" si="148"/>
        <v>0</v>
      </c>
    </row>
    <row r="1907" spans="1:12" ht="15" x14ac:dyDescent="0.25">
      <c r="A1907" s="167">
        <f t="shared" si="146"/>
        <v>194.30400000000503</v>
      </c>
      <c r="B1907" s="325">
        <f t="shared" si="149"/>
        <v>0.80960000000002097</v>
      </c>
      <c r="C1907" s="167">
        <f t="shared" si="145"/>
        <v>91.391999999989935</v>
      </c>
      <c r="D1907" s="167">
        <f>IF('Lineær programmering opg 4'!$M$4=0,"-",(-A1907+'Lineær programmering opg 4'!$M$4)/'Lineær programmering opg 4'!$K$4*-1)</f>
        <v>91.391999999989935</v>
      </c>
      <c r="E1907" s="167">
        <f>IF('Lineær programmering opg 4'!$M$5=0,"-",(-A1907+'Lineær programmering opg 4'!$M$5)/'Lineær programmering opg 4'!$K$5*-1)</f>
        <v>154.27199999999624</v>
      </c>
      <c r="F1907" s="167" t="str">
        <f>IF('Lineær programmering opg 4'!$E$6=0,"-",(-A1907+'Lineær programmering opg 4'!$M$6)/'Lineær programmering opg 4'!$K$6*-1)</f>
        <v>-</v>
      </c>
      <c r="G1907" s="167" t="str">
        <f>IF('Lineær programmering opg 4'!$D$7=0,"-",((-A1907+'Lineær programmering opg 4'!$M$7)/'Lineær programmering opg 4'!$K$7)*-1)</f>
        <v>-</v>
      </c>
      <c r="H1907" s="167" t="str">
        <f>IF('Lineær programmering opg 4'!$C$8=0,"-",((-A1907+'Lineær programmering opg 4'!$M$8)/'Lineær programmering opg 4'!$K$8)*-1)</f>
        <v>-</v>
      </c>
      <c r="I1907" s="167" t="str">
        <f>IF('Lineær programmering opg 4'!$D$8=0,"-",'Lineær programmering opg 4'!$G$8)</f>
        <v>-</v>
      </c>
      <c r="J1907" s="295">
        <f>A1907*'Lineær programmering opg 4'!$C$11+Datatabel!C1907*'Lineær programmering opg 4'!$D$11</f>
        <v>33139.199999998993</v>
      </c>
      <c r="K1907" s="9">
        <f t="shared" si="147"/>
        <v>0</v>
      </c>
      <c r="L1907" s="9">
        <f t="shared" si="148"/>
        <v>0</v>
      </c>
    </row>
    <row r="1908" spans="1:12" ht="15" x14ac:dyDescent="0.25">
      <c r="A1908" s="167">
        <f t="shared" si="146"/>
        <v>194.28000000000503</v>
      </c>
      <c r="B1908" s="325">
        <f t="shared" si="149"/>
        <v>0.80950000000002098</v>
      </c>
      <c r="C1908" s="167">
        <f t="shared" si="145"/>
        <v>91.439999999989936</v>
      </c>
      <c r="D1908" s="167">
        <f>IF('Lineær programmering opg 4'!$M$4=0,"-",(-A1908+'Lineær programmering opg 4'!$M$4)/'Lineær programmering opg 4'!$K$4*-1)</f>
        <v>91.439999999989936</v>
      </c>
      <c r="E1908" s="167">
        <f>IF('Lineær programmering opg 4'!$M$5=0,"-",(-A1908+'Lineær programmering opg 4'!$M$5)/'Lineær programmering opg 4'!$K$5*-1)</f>
        <v>154.28999999999624</v>
      </c>
      <c r="F1908" s="167" t="str">
        <f>IF('Lineær programmering opg 4'!$E$6=0,"-",(-A1908+'Lineær programmering opg 4'!$M$6)/'Lineær programmering opg 4'!$K$6*-1)</f>
        <v>-</v>
      </c>
      <c r="G1908" s="167" t="str">
        <f>IF('Lineær programmering opg 4'!$D$7=0,"-",((-A1908+'Lineær programmering opg 4'!$M$7)/'Lineær programmering opg 4'!$K$7)*-1)</f>
        <v>-</v>
      </c>
      <c r="H1908" s="167" t="str">
        <f>IF('Lineær programmering opg 4'!$C$8=0,"-",((-A1908+'Lineær programmering opg 4'!$M$8)/'Lineær programmering opg 4'!$K$8)*-1)</f>
        <v>-</v>
      </c>
      <c r="I1908" s="167" t="str">
        <f>IF('Lineær programmering opg 4'!$D$8=0,"-",'Lineær programmering opg 4'!$G$8)</f>
        <v>-</v>
      </c>
      <c r="J1908" s="295">
        <f>A1908*'Lineær programmering opg 4'!$C$11+Datatabel!C1908*'Lineær programmering opg 4'!$D$11</f>
        <v>33143.999999998996</v>
      </c>
      <c r="K1908" s="9">
        <f t="shared" si="147"/>
        <v>0</v>
      </c>
      <c r="L1908" s="9">
        <f t="shared" si="148"/>
        <v>0</v>
      </c>
    </row>
    <row r="1909" spans="1:12" ht="15" x14ac:dyDescent="0.25">
      <c r="A1909" s="167">
        <f t="shared" si="146"/>
        <v>194.25600000000503</v>
      </c>
      <c r="B1909" s="325">
        <f t="shared" si="149"/>
        <v>0.80940000000002099</v>
      </c>
      <c r="C1909" s="167">
        <f t="shared" si="145"/>
        <v>91.487999999989938</v>
      </c>
      <c r="D1909" s="167">
        <f>IF('Lineær programmering opg 4'!$M$4=0,"-",(-A1909+'Lineær programmering opg 4'!$M$4)/'Lineær programmering opg 4'!$K$4*-1)</f>
        <v>91.487999999989938</v>
      </c>
      <c r="E1909" s="167">
        <f>IF('Lineær programmering opg 4'!$M$5=0,"-",(-A1909+'Lineær programmering opg 4'!$M$5)/'Lineær programmering opg 4'!$K$5*-1)</f>
        <v>154.30799999999624</v>
      </c>
      <c r="F1909" s="167" t="str">
        <f>IF('Lineær programmering opg 4'!$E$6=0,"-",(-A1909+'Lineær programmering opg 4'!$M$6)/'Lineær programmering opg 4'!$K$6*-1)</f>
        <v>-</v>
      </c>
      <c r="G1909" s="167" t="str">
        <f>IF('Lineær programmering opg 4'!$D$7=0,"-",((-A1909+'Lineær programmering opg 4'!$M$7)/'Lineær programmering opg 4'!$K$7)*-1)</f>
        <v>-</v>
      </c>
      <c r="H1909" s="167" t="str">
        <f>IF('Lineær programmering opg 4'!$C$8=0,"-",((-A1909+'Lineær programmering opg 4'!$M$8)/'Lineær programmering opg 4'!$K$8)*-1)</f>
        <v>-</v>
      </c>
      <c r="I1909" s="167" t="str">
        <f>IF('Lineær programmering opg 4'!$D$8=0,"-",'Lineær programmering opg 4'!$G$8)</f>
        <v>-</v>
      </c>
      <c r="J1909" s="295">
        <f>A1909*'Lineær programmering opg 4'!$C$11+Datatabel!C1909*'Lineær programmering opg 4'!$D$11</f>
        <v>33148.799999998999</v>
      </c>
      <c r="K1909" s="9">
        <f t="shared" si="147"/>
        <v>0</v>
      </c>
      <c r="L1909" s="9">
        <f t="shared" si="148"/>
        <v>0</v>
      </c>
    </row>
    <row r="1910" spans="1:12" ht="15" x14ac:dyDescent="0.25">
      <c r="A1910" s="167">
        <f t="shared" si="146"/>
        <v>194.23200000000503</v>
      </c>
      <c r="B1910" s="325">
        <f t="shared" si="149"/>
        <v>0.809300000000021</v>
      </c>
      <c r="C1910" s="167">
        <f t="shared" si="145"/>
        <v>91.53599999998994</v>
      </c>
      <c r="D1910" s="167">
        <f>IF('Lineær programmering opg 4'!$M$4=0,"-",(-A1910+'Lineær programmering opg 4'!$M$4)/'Lineær programmering opg 4'!$K$4*-1)</f>
        <v>91.53599999998994</v>
      </c>
      <c r="E1910" s="167">
        <f>IF('Lineær programmering opg 4'!$M$5=0,"-",(-A1910+'Lineær programmering opg 4'!$M$5)/'Lineær programmering opg 4'!$K$5*-1)</f>
        <v>154.32599999999624</v>
      </c>
      <c r="F1910" s="167" t="str">
        <f>IF('Lineær programmering opg 4'!$E$6=0,"-",(-A1910+'Lineær programmering opg 4'!$M$6)/'Lineær programmering opg 4'!$K$6*-1)</f>
        <v>-</v>
      </c>
      <c r="G1910" s="167" t="str">
        <f>IF('Lineær programmering opg 4'!$D$7=0,"-",((-A1910+'Lineær programmering opg 4'!$M$7)/'Lineær programmering opg 4'!$K$7)*-1)</f>
        <v>-</v>
      </c>
      <c r="H1910" s="167" t="str">
        <f>IF('Lineær programmering opg 4'!$C$8=0,"-",((-A1910+'Lineær programmering opg 4'!$M$8)/'Lineær programmering opg 4'!$K$8)*-1)</f>
        <v>-</v>
      </c>
      <c r="I1910" s="167" t="str">
        <f>IF('Lineær programmering opg 4'!$D$8=0,"-",'Lineær programmering opg 4'!$G$8)</f>
        <v>-</v>
      </c>
      <c r="J1910" s="295">
        <f>A1910*'Lineær programmering opg 4'!$C$11+Datatabel!C1910*'Lineær programmering opg 4'!$D$11</f>
        <v>33153.599999998994</v>
      </c>
      <c r="K1910" s="9">
        <f t="shared" si="147"/>
        <v>0</v>
      </c>
      <c r="L1910" s="9">
        <f t="shared" si="148"/>
        <v>0</v>
      </c>
    </row>
    <row r="1911" spans="1:12" ht="15" x14ac:dyDescent="0.25">
      <c r="A1911" s="167">
        <f t="shared" si="146"/>
        <v>194.20800000000503</v>
      </c>
      <c r="B1911" s="325">
        <f t="shared" si="149"/>
        <v>0.80920000000002101</v>
      </c>
      <c r="C1911" s="167">
        <f t="shared" si="145"/>
        <v>91.583999999989942</v>
      </c>
      <c r="D1911" s="167">
        <f>IF('Lineær programmering opg 4'!$M$4=0,"-",(-A1911+'Lineær programmering opg 4'!$M$4)/'Lineær programmering opg 4'!$K$4*-1)</f>
        <v>91.583999999989942</v>
      </c>
      <c r="E1911" s="167">
        <f>IF('Lineær programmering opg 4'!$M$5=0,"-",(-A1911+'Lineær programmering opg 4'!$M$5)/'Lineær programmering opg 4'!$K$5*-1)</f>
        <v>154.34399999999624</v>
      </c>
      <c r="F1911" s="167" t="str">
        <f>IF('Lineær programmering opg 4'!$E$6=0,"-",(-A1911+'Lineær programmering opg 4'!$M$6)/'Lineær programmering opg 4'!$K$6*-1)</f>
        <v>-</v>
      </c>
      <c r="G1911" s="167" t="str">
        <f>IF('Lineær programmering opg 4'!$D$7=0,"-",((-A1911+'Lineær programmering opg 4'!$M$7)/'Lineær programmering opg 4'!$K$7)*-1)</f>
        <v>-</v>
      </c>
      <c r="H1911" s="167" t="str">
        <f>IF('Lineær programmering opg 4'!$C$8=0,"-",((-A1911+'Lineær programmering opg 4'!$M$8)/'Lineær programmering opg 4'!$K$8)*-1)</f>
        <v>-</v>
      </c>
      <c r="I1911" s="167" t="str">
        <f>IF('Lineær programmering opg 4'!$D$8=0,"-",'Lineær programmering opg 4'!$G$8)</f>
        <v>-</v>
      </c>
      <c r="J1911" s="295">
        <f>A1911*'Lineær programmering opg 4'!$C$11+Datatabel!C1911*'Lineær programmering opg 4'!$D$11</f>
        <v>33158.39999999899</v>
      </c>
      <c r="K1911" s="9">
        <f t="shared" si="147"/>
        <v>0</v>
      </c>
      <c r="L1911" s="9">
        <f t="shared" si="148"/>
        <v>0</v>
      </c>
    </row>
    <row r="1912" spans="1:12" ht="15" x14ac:dyDescent="0.25">
      <c r="A1912" s="167">
        <f t="shared" si="146"/>
        <v>194.18400000000506</v>
      </c>
      <c r="B1912" s="325">
        <f t="shared" si="149"/>
        <v>0.80910000000002102</v>
      </c>
      <c r="C1912" s="167">
        <f t="shared" si="145"/>
        <v>91.631999999989887</v>
      </c>
      <c r="D1912" s="167">
        <f>IF('Lineær programmering opg 4'!$M$4=0,"-",(-A1912+'Lineær programmering opg 4'!$M$4)/'Lineær programmering opg 4'!$K$4*-1)</f>
        <v>91.631999999989887</v>
      </c>
      <c r="E1912" s="167">
        <f>IF('Lineær programmering opg 4'!$M$5=0,"-",(-A1912+'Lineær programmering opg 4'!$M$5)/'Lineær programmering opg 4'!$K$5*-1)</f>
        <v>154.36199999999621</v>
      </c>
      <c r="F1912" s="167" t="str">
        <f>IF('Lineær programmering opg 4'!$E$6=0,"-",(-A1912+'Lineær programmering opg 4'!$M$6)/'Lineær programmering opg 4'!$K$6*-1)</f>
        <v>-</v>
      </c>
      <c r="G1912" s="167" t="str">
        <f>IF('Lineær programmering opg 4'!$D$7=0,"-",((-A1912+'Lineær programmering opg 4'!$M$7)/'Lineær programmering opg 4'!$K$7)*-1)</f>
        <v>-</v>
      </c>
      <c r="H1912" s="167" t="str">
        <f>IF('Lineær programmering opg 4'!$C$8=0,"-",((-A1912+'Lineær programmering opg 4'!$M$8)/'Lineær programmering opg 4'!$K$8)*-1)</f>
        <v>-</v>
      </c>
      <c r="I1912" s="167" t="str">
        <f>IF('Lineær programmering opg 4'!$D$8=0,"-",'Lineær programmering opg 4'!$G$8)</f>
        <v>-</v>
      </c>
      <c r="J1912" s="295">
        <f>A1912*'Lineær programmering opg 4'!$C$11+Datatabel!C1912*'Lineær programmering opg 4'!$D$11</f>
        <v>33163.199999998993</v>
      </c>
      <c r="K1912" s="9">
        <f t="shared" si="147"/>
        <v>0</v>
      </c>
      <c r="L1912" s="9">
        <f t="shared" si="148"/>
        <v>0</v>
      </c>
    </row>
    <row r="1913" spans="1:12" ht="15" x14ac:dyDescent="0.25">
      <c r="A1913" s="167">
        <f t="shared" si="146"/>
        <v>194.16000000000506</v>
      </c>
      <c r="B1913" s="325">
        <f t="shared" si="149"/>
        <v>0.80900000000002104</v>
      </c>
      <c r="C1913" s="167">
        <f t="shared" si="145"/>
        <v>91.679999999989889</v>
      </c>
      <c r="D1913" s="167">
        <f>IF('Lineær programmering opg 4'!$M$4=0,"-",(-A1913+'Lineær programmering opg 4'!$M$4)/'Lineær programmering opg 4'!$K$4*-1)</f>
        <v>91.679999999989889</v>
      </c>
      <c r="E1913" s="167">
        <f>IF('Lineær programmering opg 4'!$M$5=0,"-",(-A1913+'Lineær programmering opg 4'!$M$5)/'Lineær programmering opg 4'!$K$5*-1)</f>
        <v>154.37999999999622</v>
      </c>
      <c r="F1913" s="167" t="str">
        <f>IF('Lineær programmering opg 4'!$E$6=0,"-",(-A1913+'Lineær programmering opg 4'!$M$6)/'Lineær programmering opg 4'!$K$6*-1)</f>
        <v>-</v>
      </c>
      <c r="G1913" s="167" t="str">
        <f>IF('Lineær programmering opg 4'!$D$7=0,"-",((-A1913+'Lineær programmering opg 4'!$M$7)/'Lineær programmering opg 4'!$K$7)*-1)</f>
        <v>-</v>
      </c>
      <c r="H1913" s="167" t="str">
        <f>IF('Lineær programmering opg 4'!$C$8=0,"-",((-A1913+'Lineær programmering opg 4'!$M$8)/'Lineær programmering opg 4'!$K$8)*-1)</f>
        <v>-</v>
      </c>
      <c r="I1913" s="167" t="str">
        <f>IF('Lineær programmering opg 4'!$D$8=0,"-",'Lineær programmering opg 4'!$G$8)</f>
        <v>-</v>
      </c>
      <c r="J1913" s="295">
        <f>A1913*'Lineær programmering opg 4'!$C$11+Datatabel!C1913*'Lineær programmering opg 4'!$D$11</f>
        <v>33167.999999998989</v>
      </c>
      <c r="K1913" s="9">
        <f t="shared" si="147"/>
        <v>0</v>
      </c>
      <c r="L1913" s="9">
        <f t="shared" si="148"/>
        <v>0</v>
      </c>
    </row>
    <row r="1914" spans="1:12" ht="15" x14ac:dyDescent="0.25">
      <c r="A1914" s="167">
        <f t="shared" si="146"/>
        <v>194.13600000000505</v>
      </c>
      <c r="B1914" s="325">
        <f t="shared" si="149"/>
        <v>0.80890000000002105</v>
      </c>
      <c r="C1914" s="167">
        <f t="shared" si="145"/>
        <v>91.727999999989891</v>
      </c>
      <c r="D1914" s="167">
        <f>IF('Lineær programmering opg 4'!$M$4=0,"-",(-A1914+'Lineær programmering opg 4'!$M$4)/'Lineær programmering opg 4'!$K$4*-1)</f>
        <v>91.727999999989891</v>
      </c>
      <c r="E1914" s="167">
        <f>IF('Lineær programmering opg 4'!$M$5=0,"-",(-A1914+'Lineær programmering opg 4'!$M$5)/'Lineær programmering opg 4'!$K$5*-1)</f>
        <v>154.39799999999622</v>
      </c>
      <c r="F1914" s="167" t="str">
        <f>IF('Lineær programmering opg 4'!$E$6=0,"-",(-A1914+'Lineær programmering opg 4'!$M$6)/'Lineær programmering opg 4'!$K$6*-1)</f>
        <v>-</v>
      </c>
      <c r="G1914" s="167" t="str">
        <f>IF('Lineær programmering opg 4'!$D$7=0,"-",((-A1914+'Lineær programmering opg 4'!$M$7)/'Lineær programmering opg 4'!$K$7)*-1)</f>
        <v>-</v>
      </c>
      <c r="H1914" s="167" t="str">
        <f>IF('Lineær programmering opg 4'!$C$8=0,"-",((-A1914+'Lineær programmering opg 4'!$M$8)/'Lineær programmering opg 4'!$K$8)*-1)</f>
        <v>-</v>
      </c>
      <c r="I1914" s="167" t="str">
        <f>IF('Lineær programmering opg 4'!$D$8=0,"-",'Lineær programmering opg 4'!$G$8)</f>
        <v>-</v>
      </c>
      <c r="J1914" s="295">
        <f>A1914*'Lineær programmering opg 4'!$C$11+Datatabel!C1914*'Lineær programmering opg 4'!$D$11</f>
        <v>33172.799999998984</v>
      </c>
      <c r="K1914" s="9">
        <f t="shared" si="147"/>
        <v>0</v>
      </c>
      <c r="L1914" s="9">
        <f t="shared" si="148"/>
        <v>0</v>
      </c>
    </row>
    <row r="1915" spans="1:12" ht="15" x14ac:dyDescent="0.25">
      <c r="A1915" s="167">
        <f t="shared" si="146"/>
        <v>194.11200000000505</v>
      </c>
      <c r="B1915" s="325">
        <f t="shared" si="149"/>
        <v>0.80880000000002106</v>
      </c>
      <c r="C1915" s="167">
        <f t="shared" si="145"/>
        <v>91.775999999989892</v>
      </c>
      <c r="D1915" s="167">
        <f>IF('Lineær programmering opg 4'!$M$4=0,"-",(-A1915+'Lineær programmering opg 4'!$M$4)/'Lineær programmering opg 4'!$K$4*-1)</f>
        <v>91.775999999989892</v>
      </c>
      <c r="E1915" s="167">
        <f>IF('Lineær programmering opg 4'!$M$5=0,"-",(-A1915+'Lineær programmering opg 4'!$M$5)/'Lineær programmering opg 4'!$K$5*-1)</f>
        <v>154.41599999999622</v>
      </c>
      <c r="F1915" s="167" t="str">
        <f>IF('Lineær programmering opg 4'!$E$6=0,"-",(-A1915+'Lineær programmering opg 4'!$M$6)/'Lineær programmering opg 4'!$K$6*-1)</f>
        <v>-</v>
      </c>
      <c r="G1915" s="167" t="str">
        <f>IF('Lineær programmering opg 4'!$D$7=0,"-",((-A1915+'Lineær programmering opg 4'!$M$7)/'Lineær programmering opg 4'!$K$7)*-1)</f>
        <v>-</v>
      </c>
      <c r="H1915" s="167" t="str">
        <f>IF('Lineær programmering opg 4'!$C$8=0,"-",((-A1915+'Lineær programmering opg 4'!$M$8)/'Lineær programmering opg 4'!$K$8)*-1)</f>
        <v>-</v>
      </c>
      <c r="I1915" s="167" t="str">
        <f>IF('Lineær programmering opg 4'!$D$8=0,"-",'Lineær programmering opg 4'!$G$8)</f>
        <v>-</v>
      </c>
      <c r="J1915" s="295">
        <f>A1915*'Lineær programmering opg 4'!$C$11+Datatabel!C1915*'Lineær programmering opg 4'!$D$11</f>
        <v>33177.599999998987</v>
      </c>
      <c r="K1915" s="9">
        <f t="shared" si="147"/>
        <v>0</v>
      </c>
      <c r="L1915" s="9">
        <f t="shared" si="148"/>
        <v>0</v>
      </c>
    </row>
    <row r="1916" spans="1:12" ht="15" x14ac:dyDescent="0.25">
      <c r="A1916" s="167">
        <f t="shared" si="146"/>
        <v>194.08800000000505</v>
      </c>
      <c r="B1916" s="325">
        <f t="shared" si="149"/>
        <v>0.80870000000002107</v>
      </c>
      <c r="C1916" s="167">
        <f t="shared" si="145"/>
        <v>91.823999999989894</v>
      </c>
      <c r="D1916" s="167">
        <f>IF('Lineær programmering opg 4'!$M$4=0,"-",(-A1916+'Lineær programmering opg 4'!$M$4)/'Lineær programmering opg 4'!$K$4*-1)</f>
        <v>91.823999999989894</v>
      </c>
      <c r="E1916" s="167">
        <f>IF('Lineær programmering opg 4'!$M$5=0,"-",(-A1916+'Lineær programmering opg 4'!$M$5)/'Lineær programmering opg 4'!$K$5*-1)</f>
        <v>154.43399999999622</v>
      </c>
      <c r="F1916" s="167" t="str">
        <f>IF('Lineær programmering opg 4'!$E$6=0,"-",(-A1916+'Lineær programmering opg 4'!$M$6)/'Lineær programmering opg 4'!$K$6*-1)</f>
        <v>-</v>
      </c>
      <c r="G1916" s="167" t="str">
        <f>IF('Lineær programmering opg 4'!$D$7=0,"-",((-A1916+'Lineær programmering opg 4'!$M$7)/'Lineær programmering opg 4'!$K$7)*-1)</f>
        <v>-</v>
      </c>
      <c r="H1916" s="167" t="str">
        <f>IF('Lineær programmering opg 4'!$C$8=0,"-",((-A1916+'Lineær programmering opg 4'!$M$8)/'Lineær programmering opg 4'!$K$8)*-1)</f>
        <v>-</v>
      </c>
      <c r="I1916" s="167" t="str">
        <f>IF('Lineær programmering opg 4'!$D$8=0,"-",'Lineær programmering opg 4'!$G$8)</f>
        <v>-</v>
      </c>
      <c r="J1916" s="295">
        <f>A1916*'Lineær programmering opg 4'!$C$11+Datatabel!C1916*'Lineær programmering opg 4'!$D$11</f>
        <v>33182.39999999899</v>
      </c>
      <c r="K1916" s="9">
        <f t="shared" si="147"/>
        <v>0</v>
      </c>
      <c r="L1916" s="9">
        <f t="shared" si="148"/>
        <v>0</v>
      </c>
    </row>
    <row r="1917" spans="1:12" ht="15" x14ac:dyDescent="0.25">
      <c r="A1917" s="167">
        <f t="shared" si="146"/>
        <v>194.06400000000505</v>
      </c>
      <c r="B1917" s="325">
        <f t="shared" si="149"/>
        <v>0.80860000000002108</v>
      </c>
      <c r="C1917" s="167">
        <f t="shared" si="145"/>
        <v>91.871999999989896</v>
      </c>
      <c r="D1917" s="167">
        <f>IF('Lineær programmering opg 4'!$M$4=0,"-",(-A1917+'Lineær programmering opg 4'!$M$4)/'Lineær programmering opg 4'!$K$4*-1)</f>
        <v>91.871999999989896</v>
      </c>
      <c r="E1917" s="167">
        <f>IF('Lineær programmering opg 4'!$M$5=0,"-",(-A1917+'Lineær programmering opg 4'!$M$5)/'Lineær programmering opg 4'!$K$5*-1)</f>
        <v>154.45199999999622</v>
      </c>
      <c r="F1917" s="167" t="str">
        <f>IF('Lineær programmering opg 4'!$E$6=0,"-",(-A1917+'Lineær programmering opg 4'!$M$6)/'Lineær programmering opg 4'!$K$6*-1)</f>
        <v>-</v>
      </c>
      <c r="G1917" s="167" t="str">
        <f>IF('Lineær programmering opg 4'!$D$7=0,"-",((-A1917+'Lineær programmering opg 4'!$M$7)/'Lineær programmering opg 4'!$K$7)*-1)</f>
        <v>-</v>
      </c>
      <c r="H1917" s="167" t="str">
        <f>IF('Lineær programmering opg 4'!$C$8=0,"-",((-A1917+'Lineær programmering opg 4'!$M$8)/'Lineær programmering opg 4'!$K$8)*-1)</f>
        <v>-</v>
      </c>
      <c r="I1917" s="167" t="str">
        <f>IF('Lineær programmering opg 4'!$D$8=0,"-",'Lineær programmering opg 4'!$G$8)</f>
        <v>-</v>
      </c>
      <c r="J1917" s="295">
        <f>A1917*'Lineær programmering opg 4'!$C$11+Datatabel!C1917*'Lineær programmering opg 4'!$D$11</f>
        <v>33187.199999998986</v>
      </c>
      <c r="K1917" s="9">
        <f t="shared" si="147"/>
        <v>0</v>
      </c>
      <c r="L1917" s="9">
        <f t="shared" si="148"/>
        <v>0</v>
      </c>
    </row>
    <row r="1918" spans="1:12" ht="15" x14ac:dyDescent="0.25">
      <c r="A1918" s="167">
        <f t="shared" si="146"/>
        <v>194.04000000000505</v>
      </c>
      <c r="B1918" s="325">
        <f t="shared" si="149"/>
        <v>0.80850000000002109</v>
      </c>
      <c r="C1918" s="167">
        <f t="shared" si="145"/>
        <v>91.919999999989898</v>
      </c>
      <c r="D1918" s="167">
        <f>IF('Lineær programmering opg 4'!$M$4=0,"-",(-A1918+'Lineær programmering opg 4'!$M$4)/'Lineær programmering opg 4'!$K$4*-1)</f>
        <v>91.919999999989898</v>
      </c>
      <c r="E1918" s="167">
        <f>IF('Lineær programmering opg 4'!$M$5=0,"-",(-A1918+'Lineær programmering opg 4'!$M$5)/'Lineær programmering opg 4'!$K$5*-1)</f>
        <v>154.46999999999622</v>
      </c>
      <c r="F1918" s="167" t="str">
        <f>IF('Lineær programmering opg 4'!$E$6=0,"-",(-A1918+'Lineær programmering opg 4'!$M$6)/'Lineær programmering opg 4'!$K$6*-1)</f>
        <v>-</v>
      </c>
      <c r="G1918" s="167" t="str">
        <f>IF('Lineær programmering opg 4'!$D$7=0,"-",((-A1918+'Lineær programmering opg 4'!$M$7)/'Lineær programmering opg 4'!$K$7)*-1)</f>
        <v>-</v>
      </c>
      <c r="H1918" s="167" t="str">
        <f>IF('Lineær programmering opg 4'!$C$8=0,"-",((-A1918+'Lineær programmering opg 4'!$M$8)/'Lineær programmering opg 4'!$K$8)*-1)</f>
        <v>-</v>
      </c>
      <c r="I1918" s="167" t="str">
        <f>IF('Lineær programmering opg 4'!$D$8=0,"-",'Lineær programmering opg 4'!$G$8)</f>
        <v>-</v>
      </c>
      <c r="J1918" s="295">
        <f>A1918*'Lineær programmering opg 4'!$C$11+Datatabel!C1918*'Lineær programmering opg 4'!$D$11</f>
        <v>33191.999999998989</v>
      </c>
      <c r="K1918" s="9">
        <f t="shared" si="147"/>
        <v>0</v>
      </c>
      <c r="L1918" s="9">
        <f t="shared" si="148"/>
        <v>0</v>
      </c>
    </row>
    <row r="1919" spans="1:12" ht="15" x14ac:dyDescent="0.25">
      <c r="A1919" s="167">
        <f t="shared" si="146"/>
        <v>194.01600000000508</v>
      </c>
      <c r="B1919" s="325">
        <f t="shared" si="149"/>
        <v>0.8084000000000211</v>
      </c>
      <c r="C1919" s="167">
        <f t="shared" si="145"/>
        <v>91.967999999989843</v>
      </c>
      <c r="D1919" s="167">
        <f>IF('Lineær programmering opg 4'!$M$4=0,"-",(-A1919+'Lineær programmering opg 4'!$M$4)/'Lineær programmering opg 4'!$K$4*-1)</f>
        <v>91.967999999989843</v>
      </c>
      <c r="E1919" s="167">
        <f>IF('Lineær programmering opg 4'!$M$5=0,"-",(-A1919+'Lineær programmering opg 4'!$M$5)/'Lineær programmering opg 4'!$K$5*-1)</f>
        <v>154.48799999999619</v>
      </c>
      <c r="F1919" s="167" t="str">
        <f>IF('Lineær programmering opg 4'!$E$6=0,"-",(-A1919+'Lineær programmering opg 4'!$M$6)/'Lineær programmering opg 4'!$K$6*-1)</f>
        <v>-</v>
      </c>
      <c r="G1919" s="167" t="str">
        <f>IF('Lineær programmering opg 4'!$D$7=0,"-",((-A1919+'Lineær programmering opg 4'!$M$7)/'Lineær programmering opg 4'!$K$7)*-1)</f>
        <v>-</v>
      </c>
      <c r="H1919" s="167" t="str">
        <f>IF('Lineær programmering opg 4'!$C$8=0,"-",((-A1919+'Lineær programmering opg 4'!$M$8)/'Lineær programmering opg 4'!$K$8)*-1)</f>
        <v>-</v>
      </c>
      <c r="I1919" s="167" t="str">
        <f>IF('Lineær programmering opg 4'!$D$8=0,"-",'Lineær programmering opg 4'!$G$8)</f>
        <v>-</v>
      </c>
      <c r="J1919" s="295">
        <f>A1919*'Lineær programmering opg 4'!$C$11+Datatabel!C1919*'Lineær programmering opg 4'!$D$11</f>
        <v>33196.799999998984</v>
      </c>
      <c r="K1919" s="9">
        <f t="shared" si="147"/>
        <v>0</v>
      </c>
      <c r="L1919" s="9">
        <f t="shared" si="148"/>
        <v>0</v>
      </c>
    </row>
    <row r="1920" spans="1:12" ht="15" x14ac:dyDescent="0.25">
      <c r="A1920" s="167">
        <f t="shared" si="146"/>
        <v>193.99200000000508</v>
      </c>
      <c r="B1920" s="325">
        <f t="shared" si="149"/>
        <v>0.80830000000002111</v>
      </c>
      <c r="C1920" s="167">
        <f t="shared" si="145"/>
        <v>92.015999999989845</v>
      </c>
      <c r="D1920" s="167">
        <f>IF('Lineær programmering opg 4'!$M$4=0,"-",(-A1920+'Lineær programmering opg 4'!$M$4)/'Lineær programmering opg 4'!$K$4*-1)</f>
        <v>92.015999999989845</v>
      </c>
      <c r="E1920" s="167">
        <f>IF('Lineær programmering opg 4'!$M$5=0,"-",(-A1920+'Lineær programmering opg 4'!$M$5)/'Lineær programmering opg 4'!$K$5*-1)</f>
        <v>154.50599999999619</v>
      </c>
      <c r="F1920" s="167" t="str">
        <f>IF('Lineær programmering opg 4'!$E$6=0,"-",(-A1920+'Lineær programmering opg 4'!$M$6)/'Lineær programmering opg 4'!$K$6*-1)</f>
        <v>-</v>
      </c>
      <c r="G1920" s="167" t="str">
        <f>IF('Lineær programmering opg 4'!$D$7=0,"-",((-A1920+'Lineær programmering opg 4'!$M$7)/'Lineær programmering opg 4'!$K$7)*-1)</f>
        <v>-</v>
      </c>
      <c r="H1920" s="167" t="str">
        <f>IF('Lineær programmering opg 4'!$C$8=0,"-",((-A1920+'Lineær programmering opg 4'!$M$8)/'Lineær programmering opg 4'!$K$8)*-1)</f>
        <v>-</v>
      </c>
      <c r="I1920" s="167" t="str">
        <f>IF('Lineær programmering opg 4'!$D$8=0,"-",'Lineær programmering opg 4'!$G$8)</f>
        <v>-</v>
      </c>
      <c r="J1920" s="295">
        <f>A1920*'Lineær programmering opg 4'!$C$11+Datatabel!C1920*'Lineær programmering opg 4'!$D$11</f>
        <v>33201.599999998987</v>
      </c>
      <c r="K1920" s="9">
        <f t="shared" si="147"/>
        <v>0</v>
      </c>
      <c r="L1920" s="9">
        <f t="shared" si="148"/>
        <v>0</v>
      </c>
    </row>
    <row r="1921" spans="1:12" ht="15" x14ac:dyDescent="0.25">
      <c r="A1921" s="167">
        <f t="shared" si="146"/>
        <v>193.96800000000508</v>
      </c>
      <c r="B1921" s="325">
        <f t="shared" si="149"/>
        <v>0.80820000000002112</v>
      </c>
      <c r="C1921" s="167">
        <f t="shared" si="145"/>
        <v>92.063999999989846</v>
      </c>
      <c r="D1921" s="167">
        <f>IF('Lineær programmering opg 4'!$M$4=0,"-",(-A1921+'Lineær programmering opg 4'!$M$4)/'Lineær programmering opg 4'!$K$4*-1)</f>
        <v>92.063999999989846</v>
      </c>
      <c r="E1921" s="167">
        <f>IF('Lineær programmering opg 4'!$M$5=0,"-",(-A1921+'Lineær programmering opg 4'!$M$5)/'Lineær programmering opg 4'!$K$5*-1)</f>
        <v>154.52399999999619</v>
      </c>
      <c r="F1921" s="167" t="str">
        <f>IF('Lineær programmering opg 4'!$E$6=0,"-",(-A1921+'Lineær programmering opg 4'!$M$6)/'Lineær programmering opg 4'!$K$6*-1)</f>
        <v>-</v>
      </c>
      <c r="G1921" s="167" t="str">
        <f>IF('Lineær programmering opg 4'!$D$7=0,"-",((-A1921+'Lineær programmering opg 4'!$M$7)/'Lineær programmering opg 4'!$K$7)*-1)</f>
        <v>-</v>
      </c>
      <c r="H1921" s="167" t="str">
        <f>IF('Lineær programmering opg 4'!$C$8=0,"-",((-A1921+'Lineær programmering opg 4'!$M$8)/'Lineær programmering opg 4'!$K$8)*-1)</f>
        <v>-</v>
      </c>
      <c r="I1921" s="167" t="str">
        <f>IF('Lineær programmering opg 4'!$D$8=0,"-",'Lineær programmering opg 4'!$G$8)</f>
        <v>-</v>
      </c>
      <c r="J1921" s="295">
        <f>A1921*'Lineær programmering opg 4'!$C$11+Datatabel!C1921*'Lineær programmering opg 4'!$D$11</f>
        <v>33206.39999999899</v>
      </c>
      <c r="K1921" s="9">
        <f t="shared" si="147"/>
        <v>0</v>
      </c>
      <c r="L1921" s="9">
        <f t="shared" si="148"/>
        <v>0</v>
      </c>
    </row>
    <row r="1922" spans="1:12" ht="15" x14ac:dyDescent="0.25">
      <c r="A1922" s="167">
        <f t="shared" si="146"/>
        <v>193.94400000000508</v>
      </c>
      <c r="B1922" s="325">
        <f t="shared" si="149"/>
        <v>0.80810000000002113</v>
      </c>
      <c r="C1922" s="167">
        <f t="shared" si="145"/>
        <v>92.111999999989848</v>
      </c>
      <c r="D1922" s="167">
        <f>IF('Lineær programmering opg 4'!$M$4=0,"-",(-A1922+'Lineær programmering opg 4'!$M$4)/'Lineær programmering opg 4'!$K$4*-1)</f>
        <v>92.111999999989848</v>
      </c>
      <c r="E1922" s="167">
        <f>IF('Lineær programmering opg 4'!$M$5=0,"-",(-A1922+'Lineær programmering opg 4'!$M$5)/'Lineær programmering opg 4'!$K$5*-1)</f>
        <v>154.54199999999619</v>
      </c>
      <c r="F1922" s="167" t="str">
        <f>IF('Lineær programmering opg 4'!$E$6=0,"-",(-A1922+'Lineær programmering opg 4'!$M$6)/'Lineær programmering opg 4'!$K$6*-1)</f>
        <v>-</v>
      </c>
      <c r="G1922" s="167" t="str">
        <f>IF('Lineær programmering opg 4'!$D$7=0,"-",((-A1922+'Lineær programmering opg 4'!$M$7)/'Lineær programmering opg 4'!$K$7)*-1)</f>
        <v>-</v>
      </c>
      <c r="H1922" s="167" t="str">
        <f>IF('Lineær programmering opg 4'!$C$8=0,"-",((-A1922+'Lineær programmering opg 4'!$M$8)/'Lineær programmering opg 4'!$K$8)*-1)</f>
        <v>-</v>
      </c>
      <c r="I1922" s="167" t="str">
        <f>IF('Lineær programmering opg 4'!$D$8=0,"-",'Lineær programmering opg 4'!$G$8)</f>
        <v>-</v>
      </c>
      <c r="J1922" s="295">
        <f>A1922*'Lineær programmering opg 4'!$C$11+Datatabel!C1922*'Lineær programmering opg 4'!$D$11</f>
        <v>33211.199999998986</v>
      </c>
      <c r="K1922" s="9">
        <f t="shared" si="147"/>
        <v>0</v>
      </c>
      <c r="L1922" s="9">
        <f t="shared" si="148"/>
        <v>0</v>
      </c>
    </row>
    <row r="1923" spans="1:12" ht="15" x14ac:dyDescent="0.25">
      <c r="A1923" s="167">
        <f t="shared" si="146"/>
        <v>193.92000000000507</v>
      </c>
      <c r="B1923" s="325">
        <f t="shared" si="149"/>
        <v>0.80800000000002115</v>
      </c>
      <c r="C1923" s="167">
        <f t="shared" ref="C1923:C1986" si="150">MIN(D1923,E1923,F1923,G1923,H1923,I1923)</f>
        <v>92.15999999998985</v>
      </c>
      <c r="D1923" s="167">
        <f>IF('Lineær programmering opg 4'!$M$4=0,"-",(-A1923+'Lineær programmering opg 4'!$M$4)/'Lineær programmering opg 4'!$K$4*-1)</f>
        <v>92.15999999998985</v>
      </c>
      <c r="E1923" s="167">
        <f>IF('Lineær programmering opg 4'!$M$5=0,"-",(-A1923+'Lineær programmering opg 4'!$M$5)/'Lineær programmering opg 4'!$K$5*-1)</f>
        <v>154.55999999999619</v>
      </c>
      <c r="F1923" s="167" t="str">
        <f>IF('Lineær programmering opg 4'!$E$6=0,"-",(-A1923+'Lineær programmering opg 4'!$M$6)/'Lineær programmering opg 4'!$K$6*-1)</f>
        <v>-</v>
      </c>
      <c r="G1923" s="167" t="str">
        <f>IF('Lineær programmering opg 4'!$D$7=0,"-",((-A1923+'Lineær programmering opg 4'!$M$7)/'Lineær programmering opg 4'!$K$7)*-1)</f>
        <v>-</v>
      </c>
      <c r="H1923" s="167" t="str">
        <f>IF('Lineær programmering opg 4'!$C$8=0,"-",((-A1923+'Lineær programmering opg 4'!$M$8)/'Lineær programmering opg 4'!$K$8)*-1)</f>
        <v>-</v>
      </c>
      <c r="I1923" s="167" t="str">
        <f>IF('Lineær programmering opg 4'!$D$8=0,"-",'Lineær programmering opg 4'!$G$8)</f>
        <v>-</v>
      </c>
      <c r="J1923" s="295">
        <f>A1923*'Lineær programmering opg 4'!$C$11+Datatabel!C1923*'Lineær programmering opg 4'!$D$11</f>
        <v>33215.999999998989</v>
      </c>
      <c r="K1923" s="9">
        <f t="shared" si="147"/>
        <v>0</v>
      </c>
      <c r="L1923" s="9">
        <f t="shared" si="148"/>
        <v>0</v>
      </c>
    </row>
    <row r="1924" spans="1:12" ht="15" x14ac:dyDescent="0.25">
      <c r="A1924" s="167">
        <f t="shared" ref="A1924:A1987" si="151">$A$3*B1924</f>
        <v>193.89600000000507</v>
      </c>
      <c r="B1924" s="325">
        <f t="shared" si="149"/>
        <v>0.80790000000002116</v>
      </c>
      <c r="C1924" s="167">
        <f t="shared" si="150"/>
        <v>92.207999999989852</v>
      </c>
      <c r="D1924" s="167">
        <f>IF('Lineær programmering opg 4'!$M$4=0,"-",(-A1924+'Lineær programmering opg 4'!$M$4)/'Lineær programmering opg 4'!$K$4*-1)</f>
        <v>92.207999999989852</v>
      </c>
      <c r="E1924" s="167">
        <f>IF('Lineær programmering opg 4'!$M$5=0,"-",(-A1924+'Lineær programmering opg 4'!$M$5)/'Lineær programmering opg 4'!$K$5*-1)</f>
        <v>154.57799999999619</v>
      </c>
      <c r="F1924" s="167" t="str">
        <f>IF('Lineær programmering opg 4'!$E$6=0,"-",(-A1924+'Lineær programmering opg 4'!$M$6)/'Lineær programmering opg 4'!$K$6*-1)</f>
        <v>-</v>
      </c>
      <c r="G1924" s="167" t="str">
        <f>IF('Lineær programmering opg 4'!$D$7=0,"-",((-A1924+'Lineær programmering opg 4'!$M$7)/'Lineær programmering opg 4'!$K$7)*-1)</f>
        <v>-</v>
      </c>
      <c r="H1924" s="167" t="str">
        <f>IF('Lineær programmering opg 4'!$C$8=0,"-",((-A1924+'Lineær programmering opg 4'!$M$8)/'Lineær programmering opg 4'!$K$8)*-1)</f>
        <v>-</v>
      </c>
      <c r="I1924" s="167" t="str">
        <f>IF('Lineær programmering opg 4'!$D$8=0,"-",'Lineær programmering opg 4'!$G$8)</f>
        <v>-</v>
      </c>
      <c r="J1924" s="295">
        <f>A1924*'Lineær programmering opg 4'!$C$11+Datatabel!C1924*'Lineær programmering opg 4'!$D$11</f>
        <v>33220.799999998984</v>
      </c>
      <c r="K1924" s="9">
        <f t="shared" ref="K1924:K1987" si="152">IF($J$10004=J1924,A1924,0)</f>
        <v>0</v>
      </c>
      <c r="L1924" s="9">
        <f t="shared" ref="L1924:L1987" si="153">IF(J1924=$J$10004,C1924,0)</f>
        <v>0</v>
      </c>
    </row>
    <row r="1925" spans="1:12" ht="15" x14ac:dyDescent="0.25">
      <c r="A1925" s="167">
        <f t="shared" si="151"/>
        <v>193.87200000000507</v>
      </c>
      <c r="B1925" s="325">
        <f t="shared" ref="B1925:B1988" si="154">B1924-0.01%</f>
        <v>0.80780000000002117</v>
      </c>
      <c r="C1925" s="167">
        <f t="shared" si="150"/>
        <v>92.255999999989854</v>
      </c>
      <c r="D1925" s="167">
        <f>IF('Lineær programmering opg 4'!$M$4=0,"-",(-A1925+'Lineær programmering opg 4'!$M$4)/'Lineær programmering opg 4'!$K$4*-1)</f>
        <v>92.255999999989854</v>
      </c>
      <c r="E1925" s="167">
        <f>IF('Lineær programmering opg 4'!$M$5=0,"-",(-A1925+'Lineær programmering opg 4'!$M$5)/'Lineær programmering opg 4'!$K$5*-1)</f>
        <v>154.5959999999962</v>
      </c>
      <c r="F1925" s="167" t="str">
        <f>IF('Lineær programmering opg 4'!$E$6=0,"-",(-A1925+'Lineær programmering opg 4'!$M$6)/'Lineær programmering opg 4'!$K$6*-1)</f>
        <v>-</v>
      </c>
      <c r="G1925" s="167" t="str">
        <f>IF('Lineær programmering opg 4'!$D$7=0,"-",((-A1925+'Lineær programmering opg 4'!$M$7)/'Lineær programmering opg 4'!$K$7)*-1)</f>
        <v>-</v>
      </c>
      <c r="H1925" s="167" t="str">
        <f>IF('Lineær programmering opg 4'!$C$8=0,"-",((-A1925+'Lineær programmering opg 4'!$M$8)/'Lineær programmering opg 4'!$K$8)*-1)</f>
        <v>-</v>
      </c>
      <c r="I1925" s="167" t="str">
        <f>IF('Lineær programmering opg 4'!$D$8=0,"-",'Lineær programmering opg 4'!$G$8)</f>
        <v>-</v>
      </c>
      <c r="J1925" s="295">
        <f>A1925*'Lineær programmering opg 4'!$C$11+Datatabel!C1925*'Lineær programmering opg 4'!$D$11</f>
        <v>33225.599999998987</v>
      </c>
      <c r="K1925" s="9">
        <f t="shared" si="152"/>
        <v>0</v>
      </c>
      <c r="L1925" s="9">
        <f t="shared" si="153"/>
        <v>0</v>
      </c>
    </row>
    <row r="1926" spans="1:12" ht="15" x14ac:dyDescent="0.25">
      <c r="A1926" s="167">
        <f t="shared" si="151"/>
        <v>193.84800000000507</v>
      </c>
      <c r="B1926" s="325">
        <f t="shared" si="154"/>
        <v>0.80770000000002118</v>
      </c>
      <c r="C1926" s="167">
        <f t="shared" si="150"/>
        <v>92.303999999989855</v>
      </c>
      <c r="D1926" s="167">
        <f>IF('Lineær programmering opg 4'!$M$4=0,"-",(-A1926+'Lineær programmering opg 4'!$M$4)/'Lineær programmering opg 4'!$K$4*-1)</f>
        <v>92.303999999989855</v>
      </c>
      <c r="E1926" s="167">
        <f>IF('Lineær programmering opg 4'!$M$5=0,"-",(-A1926+'Lineær programmering opg 4'!$M$5)/'Lineær programmering opg 4'!$K$5*-1)</f>
        <v>154.6139999999962</v>
      </c>
      <c r="F1926" s="167" t="str">
        <f>IF('Lineær programmering opg 4'!$E$6=0,"-",(-A1926+'Lineær programmering opg 4'!$M$6)/'Lineær programmering opg 4'!$K$6*-1)</f>
        <v>-</v>
      </c>
      <c r="G1926" s="167" t="str">
        <f>IF('Lineær programmering opg 4'!$D$7=0,"-",((-A1926+'Lineær programmering opg 4'!$M$7)/'Lineær programmering opg 4'!$K$7)*-1)</f>
        <v>-</v>
      </c>
      <c r="H1926" s="167" t="str">
        <f>IF('Lineær programmering opg 4'!$C$8=0,"-",((-A1926+'Lineær programmering opg 4'!$M$8)/'Lineær programmering opg 4'!$K$8)*-1)</f>
        <v>-</v>
      </c>
      <c r="I1926" s="167" t="str">
        <f>IF('Lineær programmering opg 4'!$D$8=0,"-",'Lineær programmering opg 4'!$G$8)</f>
        <v>-</v>
      </c>
      <c r="J1926" s="295">
        <f>A1926*'Lineær programmering opg 4'!$C$11+Datatabel!C1926*'Lineær programmering opg 4'!$D$11</f>
        <v>33230.39999999899</v>
      </c>
      <c r="K1926" s="9">
        <f t="shared" si="152"/>
        <v>0</v>
      </c>
      <c r="L1926" s="9">
        <f t="shared" si="153"/>
        <v>0</v>
      </c>
    </row>
    <row r="1927" spans="1:12" ht="15" x14ac:dyDescent="0.25">
      <c r="A1927" s="167">
        <f t="shared" si="151"/>
        <v>193.82400000000507</v>
      </c>
      <c r="B1927" s="325">
        <f t="shared" si="154"/>
        <v>0.80760000000002119</v>
      </c>
      <c r="C1927" s="167">
        <f t="shared" si="150"/>
        <v>92.351999999989857</v>
      </c>
      <c r="D1927" s="167">
        <f>IF('Lineær programmering opg 4'!$M$4=0,"-",(-A1927+'Lineær programmering opg 4'!$M$4)/'Lineær programmering opg 4'!$K$4*-1)</f>
        <v>92.351999999989857</v>
      </c>
      <c r="E1927" s="167">
        <f>IF('Lineær programmering opg 4'!$M$5=0,"-",(-A1927+'Lineær programmering opg 4'!$M$5)/'Lineær programmering opg 4'!$K$5*-1)</f>
        <v>154.6319999999962</v>
      </c>
      <c r="F1927" s="167" t="str">
        <f>IF('Lineær programmering opg 4'!$E$6=0,"-",(-A1927+'Lineær programmering opg 4'!$M$6)/'Lineær programmering opg 4'!$K$6*-1)</f>
        <v>-</v>
      </c>
      <c r="G1927" s="167" t="str">
        <f>IF('Lineær programmering opg 4'!$D$7=0,"-",((-A1927+'Lineær programmering opg 4'!$M$7)/'Lineær programmering opg 4'!$K$7)*-1)</f>
        <v>-</v>
      </c>
      <c r="H1927" s="167" t="str">
        <f>IF('Lineær programmering opg 4'!$C$8=0,"-",((-A1927+'Lineær programmering opg 4'!$M$8)/'Lineær programmering opg 4'!$K$8)*-1)</f>
        <v>-</v>
      </c>
      <c r="I1927" s="167" t="str">
        <f>IF('Lineær programmering opg 4'!$D$8=0,"-",'Lineær programmering opg 4'!$G$8)</f>
        <v>-</v>
      </c>
      <c r="J1927" s="295">
        <f>A1927*'Lineær programmering opg 4'!$C$11+Datatabel!C1927*'Lineær programmering opg 4'!$D$11</f>
        <v>33235.199999998986</v>
      </c>
      <c r="K1927" s="9">
        <f t="shared" si="152"/>
        <v>0</v>
      </c>
      <c r="L1927" s="9">
        <f t="shared" si="153"/>
        <v>0</v>
      </c>
    </row>
    <row r="1928" spans="1:12" ht="15" x14ac:dyDescent="0.25">
      <c r="A1928" s="167">
        <f t="shared" si="151"/>
        <v>193.8000000000051</v>
      </c>
      <c r="B1928" s="325">
        <f t="shared" si="154"/>
        <v>0.8075000000000212</v>
      </c>
      <c r="C1928" s="167">
        <f t="shared" si="150"/>
        <v>92.399999999989802</v>
      </c>
      <c r="D1928" s="167">
        <f>IF('Lineær programmering opg 4'!$M$4=0,"-",(-A1928+'Lineær programmering opg 4'!$M$4)/'Lineær programmering opg 4'!$K$4*-1)</f>
        <v>92.399999999989802</v>
      </c>
      <c r="E1928" s="167">
        <f>IF('Lineær programmering opg 4'!$M$5=0,"-",(-A1928+'Lineær programmering opg 4'!$M$5)/'Lineær programmering opg 4'!$K$5*-1)</f>
        <v>154.6499999999962</v>
      </c>
      <c r="F1928" s="167" t="str">
        <f>IF('Lineær programmering opg 4'!$E$6=0,"-",(-A1928+'Lineær programmering opg 4'!$M$6)/'Lineær programmering opg 4'!$K$6*-1)</f>
        <v>-</v>
      </c>
      <c r="G1928" s="167" t="str">
        <f>IF('Lineær programmering opg 4'!$D$7=0,"-",((-A1928+'Lineær programmering opg 4'!$M$7)/'Lineær programmering opg 4'!$K$7)*-1)</f>
        <v>-</v>
      </c>
      <c r="H1928" s="167" t="str">
        <f>IF('Lineær programmering opg 4'!$C$8=0,"-",((-A1928+'Lineær programmering opg 4'!$M$8)/'Lineær programmering opg 4'!$K$8)*-1)</f>
        <v>-</v>
      </c>
      <c r="I1928" s="167" t="str">
        <f>IF('Lineær programmering opg 4'!$D$8=0,"-",'Lineær programmering opg 4'!$G$8)</f>
        <v>-</v>
      </c>
      <c r="J1928" s="295">
        <f>A1928*'Lineær programmering opg 4'!$C$11+Datatabel!C1928*'Lineær programmering opg 4'!$D$11</f>
        <v>33239.999999998981</v>
      </c>
      <c r="K1928" s="9">
        <f t="shared" si="152"/>
        <v>0</v>
      </c>
      <c r="L1928" s="9">
        <f t="shared" si="153"/>
        <v>0</v>
      </c>
    </row>
    <row r="1929" spans="1:12" ht="15" x14ac:dyDescent="0.25">
      <c r="A1929" s="167">
        <f t="shared" si="151"/>
        <v>193.7760000000051</v>
      </c>
      <c r="B1929" s="325">
        <f t="shared" si="154"/>
        <v>0.80740000000002121</v>
      </c>
      <c r="C1929" s="167">
        <f t="shared" si="150"/>
        <v>92.447999999989804</v>
      </c>
      <c r="D1929" s="167">
        <f>IF('Lineær programmering opg 4'!$M$4=0,"-",(-A1929+'Lineær programmering opg 4'!$M$4)/'Lineær programmering opg 4'!$K$4*-1)</f>
        <v>92.447999999989804</v>
      </c>
      <c r="E1929" s="167">
        <f>IF('Lineær programmering opg 4'!$M$5=0,"-",(-A1929+'Lineær programmering opg 4'!$M$5)/'Lineær programmering opg 4'!$K$5*-1)</f>
        <v>154.6679999999962</v>
      </c>
      <c r="F1929" s="167" t="str">
        <f>IF('Lineær programmering opg 4'!$E$6=0,"-",(-A1929+'Lineær programmering opg 4'!$M$6)/'Lineær programmering opg 4'!$K$6*-1)</f>
        <v>-</v>
      </c>
      <c r="G1929" s="167" t="str">
        <f>IF('Lineær programmering opg 4'!$D$7=0,"-",((-A1929+'Lineær programmering opg 4'!$M$7)/'Lineær programmering opg 4'!$K$7)*-1)</f>
        <v>-</v>
      </c>
      <c r="H1929" s="167" t="str">
        <f>IF('Lineær programmering opg 4'!$C$8=0,"-",((-A1929+'Lineær programmering opg 4'!$M$8)/'Lineær programmering opg 4'!$K$8)*-1)</f>
        <v>-</v>
      </c>
      <c r="I1929" s="167" t="str">
        <f>IF('Lineær programmering opg 4'!$D$8=0,"-",'Lineær programmering opg 4'!$G$8)</f>
        <v>-</v>
      </c>
      <c r="J1929" s="295">
        <f>A1929*'Lineær programmering opg 4'!$C$11+Datatabel!C1929*'Lineær programmering opg 4'!$D$11</f>
        <v>33244.799999998984</v>
      </c>
      <c r="K1929" s="9">
        <f t="shared" si="152"/>
        <v>0</v>
      </c>
      <c r="L1929" s="9">
        <f t="shared" si="153"/>
        <v>0</v>
      </c>
    </row>
    <row r="1930" spans="1:12" ht="15" x14ac:dyDescent="0.25">
      <c r="A1930" s="167">
        <f t="shared" si="151"/>
        <v>193.7520000000051</v>
      </c>
      <c r="B1930" s="325">
        <f t="shared" si="154"/>
        <v>0.80730000000002122</v>
      </c>
      <c r="C1930" s="167">
        <f t="shared" si="150"/>
        <v>92.495999999989806</v>
      </c>
      <c r="D1930" s="167">
        <f>IF('Lineær programmering opg 4'!$M$4=0,"-",(-A1930+'Lineær programmering opg 4'!$M$4)/'Lineær programmering opg 4'!$K$4*-1)</f>
        <v>92.495999999989806</v>
      </c>
      <c r="E1930" s="167">
        <f>IF('Lineær programmering opg 4'!$M$5=0,"-",(-A1930+'Lineær programmering opg 4'!$M$5)/'Lineær programmering opg 4'!$K$5*-1)</f>
        <v>154.6859999999962</v>
      </c>
      <c r="F1930" s="167" t="str">
        <f>IF('Lineær programmering opg 4'!$E$6=0,"-",(-A1930+'Lineær programmering opg 4'!$M$6)/'Lineær programmering opg 4'!$K$6*-1)</f>
        <v>-</v>
      </c>
      <c r="G1930" s="167" t="str">
        <f>IF('Lineær programmering opg 4'!$D$7=0,"-",((-A1930+'Lineær programmering opg 4'!$M$7)/'Lineær programmering opg 4'!$K$7)*-1)</f>
        <v>-</v>
      </c>
      <c r="H1930" s="167" t="str">
        <f>IF('Lineær programmering opg 4'!$C$8=0,"-",((-A1930+'Lineær programmering opg 4'!$M$8)/'Lineær programmering opg 4'!$K$8)*-1)</f>
        <v>-</v>
      </c>
      <c r="I1930" s="167" t="str">
        <f>IF('Lineær programmering opg 4'!$D$8=0,"-",'Lineær programmering opg 4'!$G$8)</f>
        <v>-</v>
      </c>
      <c r="J1930" s="295">
        <f>A1930*'Lineær programmering opg 4'!$C$11+Datatabel!C1930*'Lineær programmering opg 4'!$D$11</f>
        <v>33249.59999999898</v>
      </c>
      <c r="K1930" s="9">
        <f t="shared" si="152"/>
        <v>0</v>
      </c>
      <c r="L1930" s="9">
        <f t="shared" si="153"/>
        <v>0</v>
      </c>
    </row>
    <row r="1931" spans="1:12" ht="15" x14ac:dyDescent="0.25">
      <c r="A1931" s="167">
        <f t="shared" si="151"/>
        <v>193.7280000000051</v>
      </c>
      <c r="B1931" s="325">
        <f t="shared" si="154"/>
        <v>0.80720000000002123</v>
      </c>
      <c r="C1931" s="167">
        <f t="shared" si="150"/>
        <v>92.543999999989808</v>
      </c>
      <c r="D1931" s="167">
        <f>IF('Lineær programmering opg 4'!$M$4=0,"-",(-A1931+'Lineær programmering opg 4'!$M$4)/'Lineær programmering opg 4'!$K$4*-1)</f>
        <v>92.543999999989808</v>
      </c>
      <c r="E1931" s="167">
        <f>IF('Lineær programmering opg 4'!$M$5=0,"-",(-A1931+'Lineær programmering opg 4'!$M$5)/'Lineær programmering opg 4'!$K$5*-1)</f>
        <v>154.7039999999962</v>
      </c>
      <c r="F1931" s="167" t="str">
        <f>IF('Lineær programmering opg 4'!$E$6=0,"-",(-A1931+'Lineær programmering opg 4'!$M$6)/'Lineær programmering opg 4'!$K$6*-1)</f>
        <v>-</v>
      </c>
      <c r="G1931" s="167" t="str">
        <f>IF('Lineær programmering opg 4'!$D$7=0,"-",((-A1931+'Lineær programmering opg 4'!$M$7)/'Lineær programmering opg 4'!$K$7)*-1)</f>
        <v>-</v>
      </c>
      <c r="H1931" s="167" t="str">
        <f>IF('Lineær programmering opg 4'!$C$8=0,"-",((-A1931+'Lineær programmering opg 4'!$M$8)/'Lineær programmering opg 4'!$K$8)*-1)</f>
        <v>-</v>
      </c>
      <c r="I1931" s="167" t="str">
        <f>IF('Lineær programmering opg 4'!$D$8=0,"-",'Lineær programmering opg 4'!$G$8)</f>
        <v>-</v>
      </c>
      <c r="J1931" s="295">
        <f>A1931*'Lineær programmering opg 4'!$C$11+Datatabel!C1931*'Lineær programmering opg 4'!$D$11</f>
        <v>33254.399999998976</v>
      </c>
      <c r="K1931" s="9">
        <f t="shared" si="152"/>
        <v>0</v>
      </c>
      <c r="L1931" s="9">
        <f t="shared" si="153"/>
        <v>0</v>
      </c>
    </row>
    <row r="1932" spans="1:12" ht="15" x14ac:dyDescent="0.25">
      <c r="A1932" s="167">
        <f t="shared" si="151"/>
        <v>193.7040000000051</v>
      </c>
      <c r="B1932" s="325">
        <f t="shared" si="154"/>
        <v>0.80710000000002124</v>
      </c>
      <c r="C1932" s="167">
        <f t="shared" si="150"/>
        <v>92.59199999998981</v>
      </c>
      <c r="D1932" s="167">
        <f>IF('Lineær programmering opg 4'!$M$4=0,"-",(-A1932+'Lineær programmering opg 4'!$M$4)/'Lineær programmering opg 4'!$K$4*-1)</f>
        <v>92.59199999998981</v>
      </c>
      <c r="E1932" s="167">
        <f>IF('Lineær programmering opg 4'!$M$5=0,"-",(-A1932+'Lineær programmering opg 4'!$M$5)/'Lineær programmering opg 4'!$K$5*-1)</f>
        <v>154.7219999999962</v>
      </c>
      <c r="F1932" s="167" t="str">
        <f>IF('Lineær programmering opg 4'!$E$6=0,"-",(-A1932+'Lineær programmering opg 4'!$M$6)/'Lineær programmering opg 4'!$K$6*-1)</f>
        <v>-</v>
      </c>
      <c r="G1932" s="167" t="str">
        <f>IF('Lineær programmering opg 4'!$D$7=0,"-",((-A1932+'Lineær programmering opg 4'!$M$7)/'Lineær programmering opg 4'!$K$7)*-1)</f>
        <v>-</v>
      </c>
      <c r="H1932" s="167" t="str">
        <f>IF('Lineær programmering opg 4'!$C$8=0,"-",((-A1932+'Lineær programmering opg 4'!$M$8)/'Lineær programmering opg 4'!$K$8)*-1)</f>
        <v>-</v>
      </c>
      <c r="I1932" s="167" t="str">
        <f>IF('Lineær programmering opg 4'!$D$8=0,"-",'Lineær programmering opg 4'!$G$8)</f>
        <v>-</v>
      </c>
      <c r="J1932" s="295">
        <f>A1932*'Lineær programmering opg 4'!$C$11+Datatabel!C1932*'Lineær programmering opg 4'!$D$11</f>
        <v>33259.199999998978</v>
      </c>
      <c r="K1932" s="9">
        <f t="shared" si="152"/>
        <v>0</v>
      </c>
      <c r="L1932" s="9">
        <f t="shared" si="153"/>
        <v>0</v>
      </c>
    </row>
    <row r="1933" spans="1:12" ht="15" x14ac:dyDescent="0.25">
      <c r="A1933" s="167">
        <f t="shared" si="151"/>
        <v>193.68000000000509</v>
      </c>
      <c r="B1933" s="325">
        <f t="shared" si="154"/>
        <v>0.80700000000002126</v>
      </c>
      <c r="C1933" s="167">
        <f t="shared" si="150"/>
        <v>92.639999999989811</v>
      </c>
      <c r="D1933" s="167">
        <f>IF('Lineær programmering opg 4'!$M$4=0,"-",(-A1933+'Lineær programmering opg 4'!$M$4)/'Lineær programmering opg 4'!$K$4*-1)</f>
        <v>92.639999999989811</v>
      </c>
      <c r="E1933" s="167">
        <f>IF('Lineær programmering opg 4'!$M$5=0,"-",(-A1933+'Lineær programmering opg 4'!$M$5)/'Lineær programmering opg 4'!$K$5*-1)</f>
        <v>154.7399999999962</v>
      </c>
      <c r="F1933" s="167" t="str">
        <f>IF('Lineær programmering opg 4'!$E$6=0,"-",(-A1933+'Lineær programmering opg 4'!$M$6)/'Lineær programmering opg 4'!$K$6*-1)</f>
        <v>-</v>
      </c>
      <c r="G1933" s="167" t="str">
        <f>IF('Lineær programmering opg 4'!$D$7=0,"-",((-A1933+'Lineær programmering opg 4'!$M$7)/'Lineær programmering opg 4'!$K$7)*-1)</f>
        <v>-</v>
      </c>
      <c r="H1933" s="167" t="str">
        <f>IF('Lineær programmering opg 4'!$C$8=0,"-",((-A1933+'Lineær programmering opg 4'!$M$8)/'Lineær programmering opg 4'!$K$8)*-1)</f>
        <v>-</v>
      </c>
      <c r="I1933" s="167" t="str">
        <f>IF('Lineær programmering opg 4'!$D$8=0,"-",'Lineær programmering opg 4'!$G$8)</f>
        <v>-</v>
      </c>
      <c r="J1933" s="295">
        <f>A1933*'Lineær programmering opg 4'!$C$11+Datatabel!C1933*'Lineær programmering opg 4'!$D$11</f>
        <v>33263.999999998981</v>
      </c>
      <c r="K1933" s="9">
        <f t="shared" si="152"/>
        <v>0</v>
      </c>
      <c r="L1933" s="9">
        <f t="shared" si="153"/>
        <v>0</v>
      </c>
    </row>
    <row r="1934" spans="1:12" ht="15" x14ac:dyDescent="0.25">
      <c r="A1934" s="167">
        <f t="shared" si="151"/>
        <v>193.65600000000509</v>
      </c>
      <c r="B1934" s="325">
        <f t="shared" si="154"/>
        <v>0.80690000000002127</v>
      </c>
      <c r="C1934" s="167">
        <f t="shared" si="150"/>
        <v>92.687999999989813</v>
      </c>
      <c r="D1934" s="167">
        <f>IF('Lineær programmering opg 4'!$M$4=0,"-",(-A1934+'Lineær programmering opg 4'!$M$4)/'Lineær programmering opg 4'!$K$4*-1)</f>
        <v>92.687999999989813</v>
      </c>
      <c r="E1934" s="167">
        <f>IF('Lineær programmering opg 4'!$M$5=0,"-",(-A1934+'Lineær programmering opg 4'!$M$5)/'Lineær programmering opg 4'!$K$5*-1)</f>
        <v>154.7579999999962</v>
      </c>
      <c r="F1934" s="167" t="str">
        <f>IF('Lineær programmering opg 4'!$E$6=0,"-",(-A1934+'Lineær programmering opg 4'!$M$6)/'Lineær programmering opg 4'!$K$6*-1)</f>
        <v>-</v>
      </c>
      <c r="G1934" s="167" t="str">
        <f>IF('Lineær programmering opg 4'!$D$7=0,"-",((-A1934+'Lineær programmering opg 4'!$M$7)/'Lineær programmering opg 4'!$K$7)*-1)</f>
        <v>-</v>
      </c>
      <c r="H1934" s="167" t="str">
        <f>IF('Lineær programmering opg 4'!$C$8=0,"-",((-A1934+'Lineær programmering opg 4'!$M$8)/'Lineær programmering opg 4'!$K$8)*-1)</f>
        <v>-</v>
      </c>
      <c r="I1934" s="167" t="str">
        <f>IF('Lineær programmering opg 4'!$D$8=0,"-",'Lineær programmering opg 4'!$G$8)</f>
        <v>-</v>
      </c>
      <c r="J1934" s="295">
        <f>A1934*'Lineær programmering opg 4'!$C$11+Datatabel!C1934*'Lineær programmering opg 4'!$D$11</f>
        <v>33268.799999998984</v>
      </c>
      <c r="K1934" s="9">
        <f t="shared" si="152"/>
        <v>0</v>
      </c>
      <c r="L1934" s="9">
        <f t="shared" si="153"/>
        <v>0</v>
      </c>
    </row>
    <row r="1935" spans="1:12" ht="15" x14ac:dyDescent="0.25">
      <c r="A1935" s="167">
        <f t="shared" si="151"/>
        <v>193.63200000000512</v>
      </c>
      <c r="B1935" s="325">
        <f t="shared" si="154"/>
        <v>0.80680000000002128</v>
      </c>
      <c r="C1935" s="167">
        <f t="shared" si="150"/>
        <v>92.735999999989758</v>
      </c>
      <c r="D1935" s="167">
        <f>IF('Lineær programmering opg 4'!$M$4=0,"-",(-A1935+'Lineær programmering opg 4'!$M$4)/'Lineær programmering opg 4'!$K$4*-1)</f>
        <v>92.735999999989758</v>
      </c>
      <c r="E1935" s="167">
        <f>IF('Lineær programmering opg 4'!$M$5=0,"-",(-A1935+'Lineær programmering opg 4'!$M$5)/'Lineær programmering opg 4'!$K$5*-1)</f>
        <v>154.77599999999617</v>
      </c>
      <c r="F1935" s="167" t="str">
        <f>IF('Lineær programmering opg 4'!$E$6=0,"-",(-A1935+'Lineær programmering opg 4'!$M$6)/'Lineær programmering opg 4'!$K$6*-1)</f>
        <v>-</v>
      </c>
      <c r="G1935" s="167" t="str">
        <f>IF('Lineær programmering opg 4'!$D$7=0,"-",((-A1935+'Lineær programmering opg 4'!$M$7)/'Lineær programmering opg 4'!$K$7)*-1)</f>
        <v>-</v>
      </c>
      <c r="H1935" s="167" t="str">
        <f>IF('Lineær programmering opg 4'!$C$8=0,"-",((-A1935+'Lineær programmering opg 4'!$M$8)/'Lineær programmering opg 4'!$K$8)*-1)</f>
        <v>-</v>
      </c>
      <c r="I1935" s="167" t="str">
        <f>IF('Lineær programmering opg 4'!$D$8=0,"-",'Lineær programmering opg 4'!$G$8)</f>
        <v>-</v>
      </c>
      <c r="J1935" s="295">
        <f>A1935*'Lineær programmering opg 4'!$C$11+Datatabel!C1935*'Lineær programmering opg 4'!$D$11</f>
        <v>33273.59999999898</v>
      </c>
      <c r="K1935" s="9">
        <f t="shared" si="152"/>
        <v>0</v>
      </c>
      <c r="L1935" s="9">
        <f t="shared" si="153"/>
        <v>0</v>
      </c>
    </row>
    <row r="1936" spans="1:12" ht="15" x14ac:dyDescent="0.25">
      <c r="A1936" s="167">
        <f t="shared" si="151"/>
        <v>193.60800000000512</v>
      </c>
      <c r="B1936" s="325">
        <f t="shared" si="154"/>
        <v>0.80670000000002129</v>
      </c>
      <c r="C1936" s="167">
        <f t="shared" si="150"/>
        <v>92.78399999998976</v>
      </c>
      <c r="D1936" s="167">
        <f>IF('Lineær programmering opg 4'!$M$4=0,"-",(-A1936+'Lineær programmering opg 4'!$M$4)/'Lineær programmering opg 4'!$K$4*-1)</f>
        <v>92.78399999998976</v>
      </c>
      <c r="E1936" s="167">
        <f>IF('Lineær programmering opg 4'!$M$5=0,"-",(-A1936+'Lineær programmering opg 4'!$M$5)/'Lineær programmering opg 4'!$K$5*-1)</f>
        <v>154.79399999999617</v>
      </c>
      <c r="F1936" s="167" t="str">
        <f>IF('Lineær programmering opg 4'!$E$6=0,"-",(-A1936+'Lineær programmering opg 4'!$M$6)/'Lineær programmering opg 4'!$K$6*-1)</f>
        <v>-</v>
      </c>
      <c r="G1936" s="167" t="str">
        <f>IF('Lineær programmering opg 4'!$D$7=0,"-",((-A1936+'Lineær programmering opg 4'!$M$7)/'Lineær programmering opg 4'!$K$7)*-1)</f>
        <v>-</v>
      </c>
      <c r="H1936" s="167" t="str">
        <f>IF('Lineær programmering opg 4'!$C$8=0,"-",((-A1936+'Lineær programmering opg 4'!$M$8)/'Lineær programmering opg 4'!$K$8)*-1)</f>
        <v>-</v>
      </c>
      <c r="I1936" s="167" t="str">
        <f>IF('Lineær programmering opg 4'!$D$8=0,"-",'Lineær programmering opg 4'!$G$8)</f>
        <v>-</v>
      </c>
      <c r="J1936" s="295">
        <f>A1936*'Lineær programmering opg 4'!$C$11+Datatabel!C1936*'Lineær programmering opg 4'!$D$11</f>
        <v>33278.399999998976</v>
      </c>
      <c r="K1936" s="9">
        <f t="shared" si="152"/>
        <v>0</v>
      </c>
      <c r="L1936" s="9">
        <f t="shared" si="153"/>
        <v>0</v>
      </c>
    </row>
    <row r="1937" spans="1:12" ht="15" x14ac:dyDescent="0.25">
      <c r="A1937" s="167">
        <f t="shared" si="151"/>
        <v>193.58400000000512</v>
      </c>
      <c r="B1937" s="325">
        <f t="shared" si="154"/>
        <v>0.8066000000000213</v>
      </c>
      <c r="C1937" s="167">
        <f t="shared" si="150"/>
        <v>92.831999999989762</v>
      </c>
      <c r="D1937" s="167">
        <f>IF('Lineær programmering opg 4'!$M$4=0,"-",(-A1937+'Lineær programmering opg 4'!$M$4)/'Lineær programmering opg 4'!$K$4*-1)</f>
        <v>92.831999999989762</v>
      </c>
      <c r="E1937" s="167">
        <f>IF('Lineær programmering opg 4'!$M$5=0,"-",(-A1937+'Lineær programmering opg 4'!$M$5)/'Lineær programmering opg 4'!$K$5*-1)</f>
        <v>154.81199999999617</v>
      </c>
      <c r="F1937" s="167" t="str">
        <f>IF('Lineær programmering opg 4'!$E$6=0,"-",(-A1937+'Lineær programmering opg 4'!$M$6)/'Lineær programmering opg 4'!$K$6*-1)</f>
        <v>-</v>
      </c>
      <c r="G1937" s="167" t="str">
        <f>IF('Lineær programmering opg 4'!$D$7=0,"-",((-A1937+'Lineær programmering opg 4'!$M$7)/'Lineær programmering opg 4'!$K$7)*-1)</f>
        <v>-</v>
      </c>
      <c r="H1937" s="167" t="str">
        <f>IF('Lineær programmering opg 4'!$C$8=0,"-",((-A1937+'Lineær programmering opg 4'!$M$8)/'Lineær programmering opg 4'!$K$8)*-1)</f>
        <v>-</v>
      </c>
      <c r="I1937" s="167" t="str">
        <f>IF('Lineær programmering opg 4'!$D$8=0,"-",'Lineær programmering opg 4'!$G$8)</f>
        <v>-</v>
      </c>
      <c r="J1937" s="295">
        <f>A1937*'Lineær programmering opg 4'!$C$11+Datatabel!C1937*'Lineær programmering opg 4'!$D$11</f>
        <v>33283.199999998978</v>
      </c>
      <c r="K1937" s="9">
        <f t="shared" si="152"/>
        <v>0</v>
      </c>
      <c r="L1937" s="9">
        <f t="shared" si="153"/>
        <v>0</v>
      </c>
    </row>
    <row r="1938" spans="1:12" ht="15" x14ac:dyDescent="0.25">
      <c r="A1938" s="167">
        <f t="shared" si="151"/>
        <v>193.56000000000512</v>
      </c>
      <c r="B1938" s="325">
        <f t="shared" si="154"/>
        <v>0.80650000000002131</v>
      </c>
      <c r="C1938" s="167">
        <f t="shared" si="150"/>
        <v>92.879999999989764</v>
      </c>
      <c r="D1938" s="167">
        <f>IF('Lineær programmering opg 4'!$M$4=0,"-",(-A1938+'Lineær programmering opg 4'!$M$4)/'Lineær programmering opg 4'!$K$4*-1)</f>
        <v>92.879999999989764</v>
      </c>
      <c r="E1938" s="167">
        <f>IF('Lineær programmering opg 4'!$M$5=0,"-",(-A1938+'Lineær programmering opg 4'!$M$5)/'Lineær programmering opg 4'!$K$5*-1)</f>
        <v>154.82999999999618</v>
      </c>
      <c r="F1938" s="167" t="str">
        <f>IF('Lineær programmering opg 4'!$E$6=0,"-",(-A1938+'Lineær programmering opg 4'!$M$6)/'Lineær programmering opg 4'!$K$6*-1)</f>
        <v>-</v>
      </c>
      <c r="G1938" s="167" t="str">
        <f>IF('Lineær programmering opg 4'!$D$7=0,"-",((-A1938+'Lineær programmering opg 4'!$M$7)/'Lineær programmering opg 4'!$K$7)*-1)</f>
        <v>-</v>
      </c>
      <c r="H1938" s="167" t="str">
        <f>IF('Lineær programmering opg 4'!$C$8=0,"-",((-A1938+'Lineær programmering opg 4'!$M$8)/'Lineær programmering opg 4'!$K$8)*-1)</f>
        <v>-</v>
      </c>
      <c r="I1938" s="167" t="str">
        <f>IF('Lineær programmering opg 4'!$D$8=0,"-",'Lineær programmering opg 4'!$G$8)</f>
        <v>-</v>
      </c>
      <c r="J1938" s="295">
        <f>A1938*'Lineær programmering opg 4'!$C$11+Datatabel!C1938*'Lineær programmering opg 4'!$D$11</f>
        <v>33287.999999998981</v>
      </c>
      <c r="K1938" s="9">
        <f t="shared" si="152"/>
        <v>0</v>
      </c>
      <c r="L1938" s="9">
        <f t="shared" si="153"/>
        <v>0</v>
      </c>
    </row>
    <row r="1939" spans="1:12" ht="15" x14ac:dyDescent="0.25">
      <c r="A1939" s="167">
        <f t="shared" si="151"/>
        <v>193.53600000000512</v>
      </c>
      <c r="B1939" s="325">
        <f t="shared" si="154"/>
        <v>0.80640000000002132</v>
      </c>
      <c r="C1939" s="167">
        <f t="shared" si="150"/>
        <v>92.927999999989765</v>
      </c>
      <c r="D1939" s="167">
        <f>IF('Lineær programmering opg 4'!$M$4=0,"-",(-A1939+'Lineær programmering opg 4'!$M$4)/'Lineær programmering opg 4'!$K$4*-1)</f>
        <v>92.927999999989765</v>
      </c>
      <c r="E1939" s="167">
        <f>IF('Lineær programmering opg 4'!$M$5=0,"-",(-A1939+'Lineær programmering opg 4'!$M$5)/'Lineær programmering opg 4'!$K$5*-1)</f>
        <v>154.84799999999618</v>
      </c>
      <c r="F1939" s="167" t="str">
        <f>IF('Lineær programmering opg 4'!$E$6=0,"-",(-A1939+'Lineær programmering opg 4'!$M$6)/'Lineær programmering opg 4'!$K$6*-1)</f>
        <v>-</v>
      </c>
      <c r="G1939" s="167" t="str">
        <f>IF('Lineær programmering opg 4'!$D$7=0,"-",((-A1939+'Lineær programmering opg 4'!$M$7)/'Lineær programmering opg 4'!$K$7)*-1)</f>
        <v>-</v>
      </c>
      <c r="H1939" s="167" t="str">
        <f>IF('Lineær programmering opg 4'!$C$8=0,"-",((-A1939+'Lineær programmering opg 4'!$M$8)/'Lineær programmering opg 4'!$K$8)*-1)</f>
        <v>-</v>
      </c>
      <c r="I1939" s="167" t="str">
        <f>IF('Lineær programmering opg 4'!$D$8=0,"-",'Lineær programmering opg 4'!$G$8)</f>
        <v>-</v>
      </c>
      <c r="J1939" s="295">
        <f>A1939*'Lineær programmering opg 4'!$C$11+Datatabel!C1939*'Lineær programmering opg 4'!$D$11</f>
        <v>33292.799999998977</v>
      </c>
      <c r="K1939" s="9">
        <f t="shared" si="152"/>
        <v>0</v>
      </c>
      <c r="L1939" s="9">
        <f t="shared" si="153"/>
        <v>0</v>
      </c>
    </row>
    <row r="1940" spans="1:12" ht="15" x14ac:dyDescent="0.25">
      <c r="A1940" s="167">
        <f t="shared" si="151"/>
        <v>193.51200000000512</v>
      </c>
      <c r="B1940" s="325">
        <f t="shared" si="154"/>
        <v>0.80630000000002133</v>
      </c>
      <c r="C1940" s="167">
        <f t="shared" si="150"/>
        <v>92.975999999989767</v>
      </c>
      <c r="D1940" s="167">
        <f>IF('Lineær programmering opg 4'!$M$4=0,"-",(-A1940+'Lineær programmering opg 4'!$M$4)/'Lineær programmering opg 4'!$K$4*-1)</f>
        <v>92.975999999989767</v>
      </c>
      <c r="E1940" s="167">
        <f>IF('Lineær programmering opg 4'!$M$5=0,"-",(-A1940+'Lineær programmering opg 4'!$M$5)/'Lineær programmering opg 4'!$K$5*-1)</f>
        <v>154.86599999999618</v>
      </c>
      <c r="F1940" s="167" t="str">
        <f>IF('Lineær programmering opg 4'!$E$6=0,"-",(-A1940+'Lineær programmering opg 4'!$M$6)/'Lineær programmering opg 4'!$K$6*-1)</f>
        <v>-</v>
      </c>
      <c r="G1940" s="167" t="str">
        <f>IF('Lineær programmering opg 4'!$D$7=0,"-",((-A1940+'Lineær programmering opg 4'!$M$7)/'Lineær programmering opg 4'!$K$7)*-1)</f>
        <v>-</v>
      </c>
      <c r="H1940" s="167" t="str">
        <f>IF('Lineær programmering opg 4'!$C$8=0,"-",((-A1940+'Lineær programmering opg 4'!$M$8)/'Lineær programmering opg 4'!$K$8)*-1)</f>
        <v>-</v>
      </c>
      <c r="I1940" s="167" t="str">
        <f>IF('Lineær programmering opg 4'!$D$8=0,"-",'Lineær programmering opg 4'!$G$8)</f>
        <v>-</v>
      </c>
      <c r="J1940" s="295">
        <f>A1940*'Lineær programmering opg 4'!$C$11+Datatabel!C1940*'Lineær programmering opg 4'!$D$11</f>
        <v>33297.599999998973</v>
      </c>
      <c r="K1940" s="9">
        <f t="shared" si="152"/>
        <v>0</v>
      </c>
      <c r="L1940" s="9">
        <f t="shared" si="153"/>
        <v>0</v>
      </c>
    </row>
    <row r="1941" spans="1:12" ht="15" x14ac:dyDescent="0.25">
      <c r="A1941" s="167">
        <f t="shared" si="151"/>
        <v>193.48800000000512</v>
      </c>
      <c r="B1941" s="325">
        <f t="shared" si="154"/>
        <v>0.80620000000002134</v>
      </c>
      <c r="C1941" s="167">
        <f t="shared" si="150"/>
        <v>93.023999999989769</v>
      </c>
      <c r="D1941" s="167">
        <f>IF('Lineær programmering opg 4'!$M$4=0,"-",(-A1941+'Lineær programmering opg 4'!$M$4)/'Lineær programmering opg 4'!$K$4*-1)</f>
        <v>93.023999999989769</v>
      </c>
      <c r="E1941" s="167">
        <f>IF('Lineær programmering opg 4'!$M$5=0,"-",(-A1941+'Lineær programmering opg 4'!$M$5)/'Lineær programmering opg 4'!$K$5*-1)</f>
        <v>154.88399999999618</v>
      </c>
      <c r="F1941" s="167" t="str">
        <f>IF('Lineær programmering opg 4'!$E$6=0,"-",(-A1941+'Lineær programmering opg 4'!$M$6)/'Lineær programmering opg 4'!$K$6*-1)</f>
        <v>-</v>
      </c>
      <c r="G1941" s="167" t="str">
        <f>IF('Lineær programmering opg 4'!$D$7=0,"-",((-A1941+'Lineær programmering opg 4'!$M$7)/'Lineær programmering opg 4'!$K$7)*-1)</f>
        <v>-</v>
      </c>
      <c r="H1941" s="167" t="str">
        <f>IF('Lineær programmering opg 4'!$C$8=0,"-",((-A1941+'Lineær programmering opg 4'!$M$8)/'Lineær programmering opg 4'!$K$8)*-1)</f>
        <v>-</v>
      </c>
      <c r="I1941" s="167" t="str">
        <f>IF('Lineær programmering opg 4'!$D$8=0,"-",'Lineær programmering opg 4'!$G$8)</f>
        <v>-</v>
      </c>
      <c r="J1941" s="295">
        <f>A1941*'Lineær programmering opg 4'!$C$11+Datatabel!C1941*'Lineær programmering opg 4'!$D$11</f>
        <v>33302.399999998976</v>
      </c>
      <c r="K1941" s="9">
        <f t="shared" si="152"/>
        <v>0</v>
      </c>
      <c r="L1941" s="9">
        <f t="shared" si="153"/>
        <v>0</v>
      </c>
    </row>
    <row r="1942" spans="1:12" ht="15" x14ac:dyDescent="0.25">
      <c r="A1942" s="167">
        <f t="shared" si="151"/>
        <v>193.46400000000511</v>
      </c>
      <c r="B1942" s="325">
        <f t="shared" si="154"/>
        <v>0.80610000000002136</v>
      </c>
      <c r="C1942" s="167">
        <f t="shared" si="150"/>
        <v>93.071999999989771</v>
      </c>
      <c r="D1942" s="167">
        <f>IF('Lineær programmering opg 4'!$M$4=0,"-",(-A1942+'Lineær programmering opg 4'!$M$4)/'Lineær programmering opg 4'!$K$4*-1)</f>
        <v>93.071999999989771</v>
      </c>
      <c r="E1942" s="167">
        <f>IF('Lineær programmering opg 4'!$M$5=0,"-",(-A1942+'Lineær programmering opg 4'!$M$5)/'Lineær programmering opg 4'!$K$5*-1)</f>
        <v>154.90199999999618</v>
      </c>
      <c r="F1942" s="167" t="str">
        <f>IF('Lineær programmering opg 4'!$E$6=0,"-",(-A1942+'Lineær programmering opg 4'!$M$6)/'Lineær programmering opg 4'!$K$6*-1)</f>
        <v>-</v>
      </c>
      <c r="G1942" s="167" t="str">
        <f>IF('Lineær programmering opg 4'!$D$7=0,"-",((-A1942+'Lineær programmering opg 4'!$M$7)/'Lineær programmering opg 4'!$K$7)*-1)</f>
        <v>-</v>
      </c>
      <c r="H1942" s="167" t="str">
        <f>IF('Lineær programmering opg 4'!$C$8=0,"-",((-A1942+'Lineær programmering opg 4'!$M$8)/'Lineær programmering opg 4'!$K$8)*-1)</f>
        <v>-</v>
      </c>
      <c r="I1942" s="167" t="str">
        <f>IF('Lineær programmering opg 4'!$D$8=0,"-",'Lineær programmering opg 4'!$G$8)</f>
        <v>-</v>
      </c>
      <c r="J1942" s="295">
        <f>A1942*'Lineær programmering opg 4'!$C$11+Datatabel!C1942*'Lineær programmering opg 4'!$D$11</f>
        <v>33307.199999998978</v>
      </c>
      <c r="K1942" s="9">
        <f t="shared" si="152"/>
        <v>0</v>
      </c>
      <c r="L1942" s="9">
        <f t="shared" si="153"/>
        <v>0</v>
      </c>
    </row>
    <row r="1943" spans="1:12" ht="15" x14ac:dyDescent="0.25">
      <c r="A1943" s="167">
        <f t="shared" si="151"/>
        <v>193.44000000000511</v>
      </c>
      <c r="B1943" s="325">
        <f t="shared" si="154"/>
        <v>0.80600000000002137</v>
      </c>
      <c r="C1943" s="167">
        <f t="shared" si="150"/>
        <v>93.119999999989773</v>
      </c>
      <c r="D1943" s="167">
        <f>IF('Lineær programmering opg 4'!$M$4=0,"-",(-A1943+'Lineær programmering opg 4'!$M$4)/'Lineær programmering opg 4'!$K$4*-1)</f>
        <v>93.119999999989773</v>
      </c>
      <c r="E1943" s="167">
        <f>IF('Lineær programmering opg 4'!$M$5=0,"-",(-A1943+'Lineær programmering opg 4'!$M$5)/'Lineær programmering opg 4'!$K$5*-1)</f>
        <v>154.91999999999618</v>
      </c>
      <c r="F1943" s="167" t="str">
        <f>IF('Lineær programmering opg 4'!$E$6=0,"-",(-A1943+'Lineær programmering opg 4'!$M$6)/'Lineær programmering opg 4'!$K$6*-1)</f>
        <v>-</v>
      </c>
      <c r="G1943" s="167" t="str">
        <f>IF('Lineær programmering opg 4'!$D$7=0,"-",((-A1943+'Lineær programmering opg 4'!$M$7)/'Lineær programmering opg 4'!$K$7)*-1)</f>
        <v>-</v>
      </c>
      <c r="H1943" s="167" t="str">
        <f>IF('Lineær programmering opg 4'!$C$8=0,"-",((-A1943+'Lineær programmering opg 4'!$M$8)/'Lineær programmering opg 4'!$K$8)*-1)</f>
        <v>-</v>
      </c>
      <c r="I1943" s="167" t="str">
        <f>IF('Lineær programmering opg 4'!$D$8=0,"-",'Lineær programmering opg 4'!$G$8)</f>
        <v>-</v>
      </c>
      <c r="J1943" s="295">
        <f>A1943*'Lineær programmering opg 4'!$C$11+Datatabel!C1943*'Lineær programmering opg 4'!$D$11</f>
        <v>33311.999999998981</v>
      </c>
      <c r="K1943" s="9">
        <f t="shared" si="152"/>
        <v>0</v>
      </c>
      <c r="L1943" s="9">
        <f t="shared" si="153"/>
        <v>0</v>
      </c>
    </row>
    <row r="1944" spans="1:12" ht="15" x14ac:dyDescent="0.25">
      <c r="A1944" s="167">
        <f t="shared" si="151"/>
        <v>193.41600000000514</v>
      </c>
      <c r="B1944" s="325">
        <f t="shared" si="154"/>
        <v>0.80590000000002138</v>
      </c>
      <c r="C1944" s="167">
        <f t="shared" si="150"/>
        <v>93.167999999989718</v>
      </c>
      <c r="D1944" s="167">
        <f>IF('Lineær programmering opg 4'!$M$4=0,"-",(-A1944+'Lineær programmering opg 4'!$M$4)/'Lineær programmering opg 4'!$K$4*-1)</f>
        <v>93.167999999989718</v>
      </c>
      <c r="E1944" s="167">
        <f>IF('Lineær programmering opg 4'!$M$5=0,"-",(-A1944+'Lineær programmering opg 4'!$M$5)/'Lineær programmering opg 4'!$K$5*-1)</f>
        <v>154.93799999999615</v>
      </c>
      <c r="F1944" s="167" t="str">
        <f>IF('Lineær programmering opg 4'!$E$6=0,"-",(-A1944+'Lineær programmering opg 4'!$M$6)/'Lineær programmering opg 4'!$K$6*-1)</f>
        <v>-</v>
      </c>
      <c r="G1944" s="167" t="str">
        <f>IF('Lineær programmering opg 4'!$D$7=0,"-",((-A1944+'Lineær programmering opg 4'!$M$7)/'Lineær programmering opg 4'!$K$7)*-1)</f>
        <v>-</v>
      </c>
      <c r="H1944" s="167" t="str">
        <f>IF('Lineær programmering opg 4'!$C$8=0,"-",((-A1944+'Lineær programmering opg 4'!$M$8)/'Lineær programmering opg 4'!$K$8)*-1)</f>
        <v>-</v>
      </c>
      <c r="I1944" s="167" t="str">
        <f>IF('Lineær programmering opg 4'!$D$8=0,"-",'Lineær programmering opg 4'!$G$8)</f>
        <v>-</v>
      </c>
      <c r="J1944" s="295">
        <f>A1944*'Lineær programmering opg 4'!$C$11+Datatabel!C1944*'Lineær programmering opg 4'!$D$11</f>
        <v>33316.79999999897</v>
      </c>
      <c r="K1944" s="9">
        <f t="shared" si="152"/>
        <v>0</v>
      </c>
      <c r="L1944" s="9">
        <f t="shared" si="153"/>
        <v>0</v>
      </c>
    </row>
    <row r="1945" spans="1:12" ht="15" x14ac:dyDescent="0.25">
      <c r="A1945" s="167">
        <f t="shared" si="151"/>
        <v>193.39200000000514</v>
      </c>
      <c r="B1945" s="325">
        <f t="shared" si="154"/>
        <v>0.80580000000002139</v>
      </c>
      <c r="C1945" s="167">
        <f t="shared" si="150"/>
        <v>93.21599999998972</v>
      </c>
      <c r="D1945" s="167">
        <f>IF('Lineær programmering opg 4'!$M$4=0,"-",(-A1945+'Lineær programmering opg 4'!$M$4)/'Lineær programmering opg 4'!$K$4*-1)</f>
        <v>93.21599999998972</v>
      </c>
      <c r="E1945" s="167">
        <f>IF('Lineær programmering opg 4'!$M$5=0,"-",(-A1945+'Lineær programmering opg 4'!$M$5)/'Lineær programmering opg 4'!$K$5*-1)</f>
        <v>154.95599999999615</v>
      </c>
      <c r="F1945" s="167" t="str">
        <f>IF('Lineær programmering opg 4'!$E$6=0,"-",(-A1945+'Lineær programmering opg 4'!$M$6)/'Lineær programmering opg 4'!$K$6*-1)</f>
        <v>-</v>
      </c>
      <c r="G1945" s="167" t="str">
        <f>IF('Lineær programmering opg 4'!$D$7=0,"-",((-A1945+'Lineær programmering opg 4'!$M$7)/'Lineær programmering opg 4'!$K$7)*-1)</f>
        <v>-</v>
      </c>
      <c r="H1945" s="167" t="str">
        <f>IF('Lineær programmering opg 4'!$C$8=0,"-",((-A1945+'Lineær programmering opg 4'!$M$8)/'Lineær programmering opg 4'!$K$8)*-1)</f>
        <v>-</v>
      </c>
      <c r="I1945" s="167" t="str">
        <f>IF('Lineær programmering opg 4'!$D$8=0,"-",'Lineær programmering opg 4'!$G$8)</f>
        <v>-</v>
      </c>
      <c r="J1945" s="295">
        <f>A1945*'Lineær programmering opg 4'!$C$11+Datatabel!C1945*'Lineær programmering opg 4'!$D$11</f>
        <v>33321.599999998973</v>
      </c>
      <c r="K1945" s="9">
        <f t="shared" si="152"/>
        <v>0</v>
      </c>
      <c r="L1945" s="9">
        <f t="shared" si="153"/>
        <v>0</v>
      </c>
    </row>
    <row r="1946" spans="1:12" ht="15" x14ac:dyDescent="0.25">
      <c r="A1946" s="167">
        <f t="shared" si="151"/>
        <v>193.36800000000514</v>
      </c>
      <c r="B1946" s="325">
        <f t="shared" si="154"/>
        <v>0.8057000000000214</v>
      </c>
      <c r="C1946" s="167">
        <f t="shared" si="150"/>
        <v>93.263999999989721</v>
      </c>
      <c r="D1946" s="167">
        <f>IF('Lineær programmering opg 4'!$M$4=0,"-",(-A1946+'Lineær programmering opg 4'!$M$4)/'Lineær programmering opg 4'!$K$4*-1)</f>
        <v>93.263999999989721</v>
      </c>
      <c r="E1946" s="167">
        <f>IF('Lineær programmering opg 4'!$M$5=0,"-",(-A1946+'Lineær programmering opg 4'!$M$5)/'Lineær programmering opg 4'!$K$5*-1)</f>
        <v>154.97399999999615</v>
      </c>
      <c r="F1946" s="167" t="str">
        <f>IF('Lineær programmering opg 4'!$E$6=0,"-",(-A1946+'Lineær programmering opg 4'!$M$6)/'Lineær programmering opg 4'!$K$6*-1)</f>
        <v>-</v>
      </c>
      <c r="G1946" s="167" t="str">
        <f>IF('Lineær programmering opg 4'!$D$7=0,"-",((-A1946+'Lineær programmering opg 4'!$M$7)/'Lineær programmering opg 4'!$K$7)*-1)</f>
        <v>-</v>
      </c>
      <c r="H1946" s="167" t="str">
        <f>IF('Lineær programmering opg 4'!$C$8=0,"-",((-A1946+'Lineær programmering opg 4'!$M$8)/'Lineær programmering opg 4'!$K$8)*-1)</f>
        <v>-</v>
      </c>
      <c r="I1946" s="167" t="str">
        <f>IF('Lineær programmering opg 4'!$D$8=0,"-",'Lineær programmering opg 4'!$G$8)</f>
        <v>-</v>
      </c>
      <c r="J1946" s="295">
        <f>A1946*'Lineær programmering opg 4'!$C$11+Datatabel!C1946*'Lineær programmering opg 4'!$D$11</f>
        <v>33326.399999998968</v>
      </c>
      <c r="K1946" s="9">
        <f t="shared" si="152"/>
        <v>0</v>
      </c>
      <c r="L1946" s="9">
        <f t="shared" si="153"/>
        <v>0</v>
      </c>
    </row>
    <row r="1947" spans="1:12" ht="15" x14ac:dyDescent="0.25">
      <c r="A1947" s="167">
        <f t="shared" si="151"/>
        <v>193.34400000000514</v>
      </c>
      <c r="B1947" s="325">
        <f t="shared" si="154"/>
        <v>0.80560000000002141</v>
      </c>
      <c r="C1947" s="167">
        <f t="shared" si="150"/>
        <v>93.311999999989723</v>
      </c>
      <c r="D1947" s="167">
        <f>IF('Lineær programmering opg 4'!$M$4=0,"-",(-A1947+'Lineær programmering opg 4'!$M$4)/'Lineær programmering opg 4'!$K$4*-1)</f>
        <v>93.311999999989723</v>
      </c>
      <c r="E1947" s="167">
        <f>IF('Lineær programmering opg 4'!$M$5=0,"-",(-A1947+'Lineær programmering opg 4'!$M$5)/'Lineær programmering opg 4'!$K$5*-1)</f>
        <v>154.99199999999615</v>
      </c>
      <c r="F1947" s="167" t="str">
        <f>IF('Lineær programmering opg 4'!$E$6=0,"-",(-A1947+'Lineær programmering opg 4'!$M$6)/'Lineær programmering opg 4'!$K$6*-1)</f>
        <v>-</v>
      </c>
      <c r="G1947" s="167" t="str">
        <f>IF('Lineær programmering opg 4'!$D$7=0,"-",((-A1947+'Lineær programmering opg 4'!$M$7)/'Lineær programmering opg 4'!$K$7)*-1)</f>
        <v>-</v>
      </c>
      <c r="H1947" s="167" t="str">
        <f>IF('Lineær programmering opg 4'!$C$8=0,"-",((-A1947+'Lineær programmering opg 4'!$M$8)/'Lineær programmering opg 4'!$K$8)*-1)</f>
        <v>-</v>
      </c>
      <c r="I1947" s="167" t="str">
        <f>IF('Lineær programmering opg 4'!$D$8=0,"-",'Lineær programmering opg 4'!$G$8)</f>
        <v>-</v>
      </c>
      <c r="J1947" s="295">
        <f>A1947*'Lineær programmering opg 4'!$C$11+Datatabel!C1947*'Lineær programmering opg 4'!$D$11</f>
        <v>33331.199999998971</v>
      </c>
      <c r="K1947" s="9">
        <f t="shared" si="152"/>
        <v>0</v>
      </c>
      <c r="L1947" s="9">
        <f t="shared" si="153"/>
        <v>0</v>
      </c>
    </row>
    <row r="1948" spans="1:12" ht="15" x14ac:dyDescent="0.25">
      <c r="A1948" s="167">
        <f t="shared" si="151"/>
        <v>193.32000000000514</v>
      </c>
      <c r="B1948" s="325">
        <f t="shared" si="154"/>
        <v>0.80550000000002142</v>
      </c>
      <c r="C1948" s="167">
        <f t="shared" si="150"/>
        <v>93.359999999989725</v>
      </c>
      <c r="D1948" s="167">
        <f>IF('Lineær programmering opg 4'!$M$4=0,"-",(-A1948+'Lineær programmering opg 4'!$M$4)/'Lineær programmering opg 4'!$K$4*-1)</f>
        <v>93.359999999989725</v>
      </c>
      <c r="E1948" s="167">
        <f>IF('Lineær programmering opg 4'!$M$5=0,"-",(-A1948+'Lineær programmering opg 4'!$M$5)/'Lineær programmering opg 4'!$K$5*-1)</f>
        <v>155.00999999999615</v>
      </c>
      <c r="F1948" s="167" t="str">
        <f>IF('Lineær programmering opg 4'!$E$6=0,"-",(-A1948+'Lineær programmering opg 4'!$M$6)/'Lineær programmering opg 4'!$K$6*-1)</f>
        <v>-</v>
      </c>
      <c r="G1948" s="167" t="str">
        <f>IF('Lineær programmering opg 4'!$D$7=0,"-",((-A1948+'Lineær programmering opg 4'!$M$7)/'Lineær programmering opg 4'!$K$7)*-1)</f>
        <v>-</v>
      </c>
      <c r="H1948" s="167" t="str">
        <f>IF('Lineær programmering opg 4'!$C$8=0,"-",((-A1948+'Lineær programmering opg 4'!$M$8)/'Lineær programmering opg 4'!$K$8)*-1)</f>
        <v>-</v>
      </c>
      <c r="I1948" s="167" t="str">
        <f>IF('Lineær programmering opg 4'!$D$8=0,"-",'Lineær programmering opg 4'!$G$8)</f>
        <v>-</v>
      </c>
      <c r="J1948" s="295">
        <f>A1948*'Lineær programmering opg 4'!$C$11+Datatabel!C1948*'Lineær programmering opg 4'!$D$11</f>
        <v>33335.999999998974</v>
      </c>
      <c r="K1948" s="9">
        <f t="shared" si="152"/>
        <v>0</v>
      </c>
      <c r="L1948" s="9">
        <f t="shared" si="153"/>
        <v>0</v>
      </c>
    </row>
    <row r="1949" spans="1:12" ht="15" x14ac:dyDescent="0.25">
      <c r="A1949" s="167">
        <f t="shared" si="151"/>
        <v>193.29600000000514</v>
      </c>
      <c r="B1949" s="325">
        <f t="shared" si="154"/>
        <v>0.80540000000002143</v>
      </c>
      <c r="C1949" s="167">
        <f t="shared" si="150"/>
        <v>93.407999999989727</v>
      </c>
      <c r="D1949" s="167">
        <f>IF('Lineær programmering opg 4'!$M$4=0,"-",(-A1949+'Lineær programmering opg 4'!$M$4)/'Lineær programmering opg 4'!$K$4*-1)</f>
        <v>93.407999999989727</v>
      </c>
      <c r="E1949" s="167">
        <f>IF('Lineær programmering opg 4'!$M$5=0,"-",(-A1949+'Lineær programmering opg 4'!$M$5)/'Lineær programmering opg 4'!$K$5*-1)</f>
        <v>155.02799999999615</v>
      </c>
      <c r="F1949" s="167" t="str">
        <f>IF('Lineær programmering opg 4'!$E$6=0,"-",(-A1949+'Lineær programmering opg 4'!$M$6)/'Lineær programmering opg 4'!$K$6*-1)</f>
        <v>-</v>
      </c>
      <c r="G1949" s="167" t="str">
        <f>IF('Lineær programmering opg 4'!$D$7=0,"-",((-A1949+'Lineær programmering opg 4'!$M$7)/'Lineær programmering opg 4'!$K$7)*-1)</f>
        <v>-</v>
      </c>
      <c r="H1949" s="167" t="str">
        <f>IF('Lineær programmering opg 4'!$C$8=0,"-",((-A1949+'Lineær programmering opg 4'!$M$8)/'Lineær programmering opg 4'!$K$8)*-1)</f>
        <v>-</v>
      </c>
      <c r="I1949" s="167" t="str">
        <f>IF('Lineær programmering opg 4'!$D$8=0,"-",'Lineær programmering opg 4'!$G$8)</f>
        <v>-</v>
      </c>
      <c r="J1949" s="295">
        <f>A1949*'Lineær programmering opg 4'!$C$11+Datatabel!C1949*'Lineær programmering opg 4'!$D$11</f>
        <v>33340.79999999897</v>
      </c>
      <c r="K1949" s="9">
        <f t="shared" si="152"/>
        <v>0</v>
      </c>
      <c r="L1949" s="9">
        <f t="shared" si="153"/>
        <v>0</v>
      </c>
    </row>
    <row r="1950" spans="1:12" ht="15" x14ac:dyDescent="0.25">
      <c r="A1950" s="167">
        <f t="shared" si="151"/>
        <v>193.27200000000514</v>
      </c>
      <c r="B1950" s="325">
        <f t="shared" si="154"/>
        <v>0.80530000000002144</v>
      </c>
      <c r="C1950" s="167">
        <f t="shared" si="150"/>
        <v>93.455999999989729</v>
      </c>
      <c r="D1950" s="167">
        <f>IF('Lineær programmering opg 4'!$M$4=0,"-",(-A1950+'Lineær programmering opg 4'!$M$4)/'Lineær programmering opg 4'!$K$4*-1)</f>
        <v>93.455999999989729</v>
      </c>
      <c r="E1950" s="167">
        <f>IF('Lineær programmering opg 4'!$M$5=0,"-",(-A1950+'Lineær programmering opg 4'!$M$5)/'Lineær programmering opg 4'!$K$5*-1)</f>
        <v>155.04599999999616</v>
      </c>
      <c r="F1950" s="167" t="str">
        <f>IF('Lineær programmering opg 4'!$E$6=0,"-",(-A1950+'Lineær programmering opg 4'!$M$6)/'Lineær programmering opg 4'!$K$6*-1)</f>
        <v>-</v>
      </c>
      <c r="G1950" s="167" t="str">
        <f>IF('Lineær programmering opg 4'!$D$7=0,"-",((-A1950+'Lineær programmering opg 4'!$M$7)/'Lineær programmering opg 4'!$K$7)*-1)</f>
        <v>-</v>
      </c>
      <c r="H1950" s="167" t="str">
        <f>IF('Lineær programmering opg 4'!$C$8=0,"-",((-A1950+'Lineær programmering opg 4'!$M$8)/'Lineær programmering opg 4'!$K$8)*-1)</f>
        <v>-</v>
      </c>
      <c r="I1950" s="167" t="str">
        <f>IF('Lineær programmering opg 4'!$D$8=0,"-",'Lineær programmering opg 4'!$G$8)</f>
        <v>-</v>
      </c>
      <c r="J1950" s="295">
        <f>A1950*'Lineær programmering opg 4'!$C$11+Datatabel!C1950*'Lineær programmering opg 4'!$D$11</f>
        <v>33345.599999998973</v>
      </c>
      <c r="K1950" s="9">
        <f t="shared" si="152"/>
        <v>0</v>
      </c>
      <c r="L1950" s="9">
        <f t="shared" si="153"/>
        <v>0</v>
      </c>
    </row>
    <row r="1951" spans="1:12" ht="15" x14ac:dyDescent="0.25">
      <c r="A1951" s="167">
        <f t="shared" si="151"/>
        <v>193.24800000000516</v>
      </c>
      <c r="B1951" s="325">
        <f t="shared" si="154"/>
        <v>0.80520000000002145</v>
      </c>
      <c r="C1951" s="167">
        <f t="shared" si="150"/>
        <v>93.503999999989674</v>
      </c>
      <c r="D1951" s="167">
        <f>IF('Lineær programmering opg 4'!$M$4=0,"-",(-A1951+'Lineær programmering opg 4'!$M$4)/'Lineær programmering opg 4'!$K$4*-1)</f>
        <v>93.503999999989674</v>
      </c>
      <c r="E1951" s="167">
        <f>IF('Lineær programmering opg 4'!$M$5=0,"-",(-A1951+'Lineær programmering opg 4'!$M$5)/'Lineær programmering opg 4'!$K$5*-1)</f>
        <v>155.06399999999613</v>
      </c>
      <c r="F1951" s="167" t="str">
        <f>IF('Lineær programmering opg 4'!$E$6=0,"-",(-A1951+'Lineær programmering opg 4'!$M$6)/'Lineær programmering opg 4'!$K$6*-1)</f>
        <v>-</v>
      </c>
      <c r="G1951" s="167" t="str">
        <f>IF('Lineær programmering opg 4'!$D$7=0,"-",((-A1951+'Lineær programmering opg 4'!$M$7)/'Lineær programmering opg 4'!$K$7)*-1)</f>
        <v>-</v>
      </c>
      <c r="H1951" s="167" t="str">
        <f>IF('Lineær programmering opg 4'!$C$8=0,"-",((-A1951+'Lineær programmering opg 4'!$M$8)/'Lineær programmering opg 4'!$K$8)*-1)</f>
        <v>-</v>
      </c>
      <c r="I1951" s="167" t="str">
        <f>IF('Lineær programmering opg 4'!$D$8=0,"-",'Lineær programmering opg 4'!$G$8)</f>
        <v>-</v>
      </c>
      <c r="J1951" s="295">
        <f>A1951*'Lineær programmering opg 4'!$C$11+Datatabel!C1951*'Lineær programmering opg 4'!$D$11</f>
        <v>33350.399999998968</v>
      </c>
      <c r="K1951" s="9">
        <f t="shared" si="152"/>
        <v>0</v>
      </c>
      <c r="L1951" s="9">
        <f t="shared" si="153"/>
        <v>0</v>
      </c>
    </row>
    <row r="1952" spans="1:12" ht="15" x14ac:dyDescent="0.25">
      <c r="A1952" s="167">
        <f t="shared" si="151"/>
        <v>193.22400000000516</v>
      </c>
      <c r="B1952" s="325">
        <f t="shared" si="154"/>
        <v>0.80510000000002147</v>
      </c>
      <c r="C1952" s="167">
        <f t="shared" si="150"/>
        <v>93.551999999989675</v>
      </c>
      <c r="D1952" s="167">
        <f>IF('Lineær programmering opg 4'!$M$4=0,"-",(-A1952+'Lineær programmering opg 4'!$M$4)/'Lineær programmering opg 4'!$K$4*-1)</f>
        <v>93.551999999989675</v>
      </c>
      <c r="E1952" s="167">
        <f>IF('Lineær programmering opg 4'!$M$5=0,"-",(-A1952+'Lineær programmering opg 4'!$M$5)/'Lineær programmering opg 4'!$K$5*-1)</f>
        <v>155.08199999999613</v>
      </c>
      <c r="F1952" s="167" t="str">
        <f>IF('Lineær programmering opg 4'!$E$6=0,"-",(-A1952+'Lineær programmering opg 4'!$M$6)/'Lineær programmering opg 4'!$K$6*-1)</f>
        <v>-</v>
      </c>
      <c r="G1952" s="167" t="str">
        <f>IF('Lineær programmering opg 4'!$D$7=0,"-",((-A1952+'Lineær programmering opg 4'!$M$7)/'Lineær programmering opg 4'!$K$7)*-1)</f>
        <v>-</v>
      </c>
      <c r="H1952" s="167" t="str">
        <f>IF('Lineær programmering opg 4'!$C$8=0,"-",((-A1952+'Lineær programmering opg 4'!$M$8)/'Lineær programmering opg 4'!$K$8)*-1)</f>
        <v>-</v>
      </c>
      <c r="I1952" s="167" t="str">
        <f>IF('Lineær programmering opg 4'!$D$8=0,"-",'Lineær programmering opg 4'!$G$8)</f>
        <v>-</v>
      </c>
      <c r="J1952" s="295">
        <f>A1952*'Lineær programmering opg 4'!$C$11+Datatabel!C1952*'Lineær programmering opg 4'!$D$11</f>
        <v>33355.199999998971</v>
      </c>
      <c r="K1952" s="9">
        <f t="shared" si="152"/>
        <v>0</v>
      </c>
      <c r="L1952" s="9">
        <f t="shared" si="153"/>
        <v>0</v>
      </c>
    </row>
    <row r="1953" spans="1:12" ht="15" x14ac:dyDescent="0.25">
      <c r="A1953" s="167">
        <f t="shared" si="151"/>
        <v>193.20000000000516</v>
      </c>
      <c r="B1953" s="325">
        <f t="shared" si="154"/>
        <v>0.80500000000002148</v>
      </c>
      <c r="C1953" s="167">
        <f t="shared" si="150"/>
        <v>93.599999999989677</v>
      </c>
      <c r="D1953" s="167">
        <f>IF('Lineær programmering opg 4'!$M$4=0,"-",(-A1953+'Lineær programmering opg 4'!$M$4)/'Lineær programmering opg 4'!$K$4*-1)</f>
        <v>93.599999999989677</v>
      </c>
      <c r="E1953" s="167">
        <f>IF('Lineær programmering opg 4'!$M$5=0,"-",(-A1953+'Lineær programmering opg 4'!$M$5)/'Lineær programmering opg 4'!$K$5*-1)</f>
        <v>155.09999999999613</v>
      </c>
      <c r="F1953" s="167" t="str">
        <f>IF('Lineær programmering opg 4'!$E$6=0,"-",(-A1953+'Lineær programmering opg 4'!$M$6)/'Lineær programmering opg 4'!$K$6*-1)</f>
        <v>-</v>
      </c>
      <c r="G1953" s="167" t="str">
        <f>IF('Lineær programmering opg 4'!$D$7=0,"-",((-A1953+'Lineær programmering opg 4'!$M$7)/'Lineær programmering opg 4'!$K$7)*-1)</f>
        <v>-</v>
      </c>
      <c r="H1953" s="167" t="str">
        <f>IF('Lineær programmering opg 4'!$C$8=0,"-",((-A1953+'Lineær programmering opg 4'!$M$8)/'Lineær programmering opg 4'!$K$8)*-1)</f>
        <v>-</v>
      </c>
      <c r="I1953" s="167" t="str">
        <f>IF('Lineær programmering opg 4'!$D$8=0,"-",'Lineær programmering opg 4'!$G$8)</f>
        <v>-</v>
      </c>
      <c r="J1953" s="295">
        <f>A1953*'Lineær programmering opg 4'!$C$11+Datatabel!C1953*'Lineær programmering opg 4'!$D$11</f>
        <v>33359.999999998967</v>
      </c>
      <c r="K1953" s="9">
        <f t="shared" si="152"/>
        <v>0</v>
      </c>
      <c r="L1953" s="9">
        <f t="shared" si="153"/>
        <v>0</v>
      </c>
    </row>
    <row r="1954" spans="1:12" ht="15" x14ac:dyDescent="0.25">
      <c r="A1954" s="167">
        <f t="shared" si="151"/>
        <v>193.17600000000516</v>
      </c>
      <c r="B1954" s="325">
        <f t="shared" si="154"/>
        <v>0.80490000000002149</v>
      </c>
      <c r="C1954" s="167">
        <f t="shared" si="150"/>
        <v>93.647999999989679</v>
      </c>
      <c r="D1954" s="167">
        <f>IF('Lineær programmering opg 4'!$M$4=0,"-",(-A1954+'Lineær programmering opg 4'!$M$4)/'Lineær programmering opg 4'!$K$4*-1)</f>
        <v>93.647999999989679</v>
      </c>
      <c r="E1954" s="167">
        <f>IF('Lineær programmering opg 4'!$M$5=0,"-",(-A1954+'Lineær programmering opg 4'!$M$5)/'Lineær programmering opg 4'!$K$5*-1)</f>
        <v>155.11799999999613</v>
      </c>
      <c r="F1954" s="167" t="str">
        <f>IF('Lineær programmering opg 4'!$E$6=0,"-",(-A1954+'Lineær programmering opg 4'!$M$6)/'Lineær programmering opg 4'!$K$6*-1)</f>
        <v>-</v>
      </c>
      <c r="G1954" s="167" t="str">
        <f>IF('Lineær programmering opg 4'!$D$7=0,"-",((-A1954+'Lineær programmering opg 4'!$M$7)/'Lineær programmering opg 4'!$K$7)*-1)</f>
        <v>-</v>
      </c>
      <c r="H1954" s="167" t="str">
        <f>IF('Lineær programmering opg 4'!$C$8=0,"-",((-A1954+'Lineær programmering opg 4'!$M$8)/'Lineær programmering opg 4'!$K$8)*-1)</f>
        <v>-</v>
      </c>
      <c r="I1954" s="167" t="str">
        <f>IF('Lineær programmering opg 4'!$D$8=0,"-",'Lineær programmering opg 4'!$G$8)</f>
        <v>-</v>
      </c>
      <c r="J1954" s="295">
        <f>A1954*'Lineær programmering opg 4'!$C$11+Datatabel!C1954*'Lineær programmering opg 4'!$D$11</f>
        <v>33364.79999999897</v>
      </c>
      <c r="K1954" s="9">
        <f t="shared" si="152"/>
        <v>0</v>
      </c>
      <c r="L1954" s="9">
        <f t="shared" si="153"/>
        <v>0</v>
      </c>
    </row>
    <row r="1955" spans="1:12" ht="15" x14ac:dyDescent="0.25">
      <c r="A1955" s="167">
        <f t="shared" si="151"/>
        <v>193.15200000000516</v>
      </c>
      <c r="B1955" s="325">
        <f t="shared" si="154"/>
        <v>0.8048000000000215</v>
      </c>
      <c r="C1955" s="167">
        <f t="shared" si="150"/>
        <v>93.695999999989681</v>
      </c>
      <c r="D1955" s="167">
        <f>IF('Lineær programmering opg 4'!$M$4=0,"-",(-A1955+'Lineær programmering opg 4'!$M$4)/'Lineær programmering opg 4'!$K$4*-1)</f>
        <v>93.695999999989681</v>
      </c>
      <c r="E1955" s="167">
        <f>IF('Lineær programmering opg 4'!$M$5=0,"-",(-A1955+'Lineær programmering opg 4'!$M$5)/'Lineær programmering opg 4'!$K$5*-1)</f>
        <v>155.13599999999613</v>
      </c>
      <c r="F1955" s="167" t="str">
        <f>IF('Lineær programmering opg 4'!$E$6=0,"-",(-A1955+'Lineær programmering opg 4'!$M$6)/'Lineær programmering opg 4'!$K$6*-1)</f>
        <v>-</v>
      </c>
      <c r="G1955" s="167" t="str">
        <f>IF('Lineær programmering opg 4'!$D$7=0,"-",((-A1955+'Lineær programmering opg 4'!$M$7)/'Lineær programmering opg 4'!$K$7)*-1)</f>
        <v>-</v>
      </c>
      <c r="H1955" s="167" t="str">
        <f>IF('Lineær programmering opg 4'!$C$8=0,"-",((-A1955+'Lineær programmering opg 4'!$M$8)/'Lineær programmering opg 4'!$K$8)*-1)</f>
        <v>-</v>
      </c>
      <c r="I1955" s="167" t="str">
        <f>IF('Lineær programmering opg 4'!$D$8=0,"-",'Lineær programmering opg 4'!$G$8)</f>
        <v>-</v>
      </c>
      <c r="J1955" s="295">
        <f>A1955*'Lineær programmering opg 4'!$C$11+Datatabel!C1955*'Lineær programmering opg 4'!$D$11</f>
        <v>33369.599999998973</v>
      </c>
      <c r="K1955" s="9">
        <f t="shared" si="152"/>
        <v>0</v>
      </c>
      <c r="L1955" s="9">
        <f t="shared" si="153"/>
        <v>0</v>
      </c>
    </row>
    <row r="1956" spans="1:12" ht="15" x14ac:dyDescent="0.25">
      <c r="A1956" s="167">
        <f t="shared" si="151"/>
        <v>193.12800000000516</v>
      </c>
      <c r="B1956" s="325">
        <f t="shared" si="154"/>
        <v>0.80470000000002151</v>
      </c>
      <c r="C1956" s="167">
        <f t="shared" si="150"/>
        <v>93.743999999989683</v>
      </c>
      <c r="D1956" s="167">
        <f>IF('Lineær programmering opg 4'!$M$4=0,"-",(-A1956+'Lineær programmering opg 4'!$M$4)/'Lineær programmering opg 4'!$K$4*-1)</f>
        <v>93.743999999989683</v>
      </c>
      <c r="E1956" s="167">
        <f>IF('Lineær programmering opg 4'!$M$5=0,"-",(-A1956+'Lineær programmering opg 4'!$M$5)/'Lineær programmering opg 4'!$K$5*-1)</f>
        <v>155.15399999999613</v>
      </c>
      <c r="F1956" s="167" t="str">
        <f>IF('Lineær programmering opg 4'!$E$6=0,"-",(-A1956+'Lineær programmering opg 4'!$M$6)/'Lineær programmering opg 4'!$K$6*-1)</f>
        <v>-</v>
      </c>
      <c r="G1956" s="167" t="str">
        <f>IF('Lineær programmering opg 4'!$D$7=0,"-",((-A1956+'Lineær programmering opg 4'!$M$7)/'Lineær programmering opg 4'!$K$7)*-1)</f>
        <v>-</v>
      </c>
      <c r="H1956" s="167" t="str">
        <f>IF('Lineær programmering opg 4'!$C$8=0,"-",((-A1956+'Lineær programmering opg 4'!$M$8)/'Lineær programmering opg 4'!$K$8)*-1)</f>
        <v>-</v>
      </c>
      <c r="I1956" s="167" t="str">
        <f>IF('Lineær programmering opg 4'!$D$8=0,"-",'Lineær programmering opg 4'!$G$8)</f>
        <v>-</v>
      </c>
      <c r="J1956" s="295">
        <f>A1956*'Lineær programmering opg 4'!$C$11+Datatabel!C1956*'Lineær programmering opg 4'!$D$11</f>
        <v>33374.399999998968</v>
      </c>
      <c r="K1956" s="9">
        <f t="shared" si="152"/>
        <v>0</v>
      </c>
      <c r="L1956" s="9">
        <f t="shared" si="153"/>
        <v>0</v>
      </c>
    </row>
    <row r="1957" spans="1:12" ht="15" x14ac:dyDescent="0.25">
      <c r="A1957" s="167">
        <f t="shared" si="151"/>
        <v>193.10400000000516</v>
      </c>
      <c r="B1957" s="325">
        <f t="shared" si="154"/>
        <v>0.80460000000002152</v>
      </c>
      <c r="C1957" s="167">
        <f t="shared" si="150"/>
        <v>93.791999999989685</v>
      </c>
      <c r="D1957" s="167">
        <f>IF('Lineær programmering opg 4'!$M$4=0,"-",(-A1957+'Lineær programmering opg 4'!$M$4)/'Lineær programmering opg 4'!$K$4*-1)</f>
        <v>93.791999999989685</v>
      </c>
      <c r="E1957" s="167">
        <f>IF('Lineær programmering opg 4'!$M$5=0,"-",(-A1957+'Lineær programmering opg 4'!$M$5)/'Lineær programmering opg 4'!$K$5*-1)</f>
        <v>155.17199999999613</v>
      </c>
      <c r="F1957" s="167" t="str">
        <f>IF('Lineær programmering opg 4'!$E$6=0,"-",(-A1957+'Lineær programmering opg 4'!$M$6)/'Lineær programmering opg 4'!$K$6*-1)</f>
        <v>-</v>
      </c>
      <c r="G1957" s="167" t="str">
        <f>IF('Lineær programmering opg 4'!$D$7=0,"-",((-A1957+'Lineær programmering opg 4'!$M$7)/'Lineær programmering opg 4'!$K$7)*-1)</f>
        <v>-</v>
      </c>
      <c r="H1957" s="167" t="str">
        <f>IF('Lineær programmering opg 4'!$C$8=0,"-",((-A1957+'Lineær programmering opg 4'!$M$8)/'Lineær programmering opg 4'!$K$8)*-1)</f>
        <v>-</v>
      </c>
      <c r="I1957" s="167" t="str">
        <f>IF('Lineær programmering opg 4'!$D$8=0,"-",'Lineær programmering opg 4'!$G$8)</f>
        <v>-</v>
      </c>
      <c r="J1957" s="295">
        <f>A1957*'Lineær programmering opg 4'!$C$11+Datatabel!C1957*'Lineær programmering opg 4'!$D$11</f>
        <v>33379.199999998964</v>
      </c>
      <c r="K1957" s="9">
        <f t="shared" si="152"/>
        <v>0</v>
      </c>
      <c r="L1957" s="9">
        <f t="shared" si="153"/>
        <v>0</v>
      </c>
    </row>
    <row r="1958" spans="1:12" ht="15" x14ac:dyDescent="0.25">
      <c r="A1958" s="167">
        <f t="shared" si="151"/>
        <v>193.08000000000516</v>
      </c>
      <c r="B1958" s="325">
        <f t="shared" si="154"/>
        <v>0.80450000000002153</v>
      </c>
      <c r="C1958" s="167">
        <f t="shared" si="150"/>
        <v>93.839999999989686</v>
      </c>
      <c r="D1958" s="167">
        <f>IF('Lineær programmering opg 4'!$M$4=0,"-",(-A1958+'Lineær programmering opg 4'!$M$4)/'Lineær programmering opg 4'!$K$4*-1)</f>
        <v>93.839999999989686</v>
      </c>
      <c r="E1958" s="167">
        <f>IF('Lineær programmering opg 4'!$M$5=0,"-",(-A1958+'Lineær programmering opg 4'!$M$5)/'Lineær programmering opg 4'!$K$5*-1)</f>
        <v>155.18999999999613</v>
      </c>
      <c r="F1958" s="167" t="str">
        <f>IF('Lineær programmering opg 4'!$E$6=0,"-",(-A1958+'Lineær programmering opg 4'!$M$6)/'Lineær programmering opg 4'!$K$6*-1)</f>
        <v>-</v>
      </c>
      <c r="G1958" s="167" t="str">
        <f>IF('Lineær programmering opg 4'!$D$7=0,"-",((-A1958+'Lineær programmering opg 4'!$M$7)/'Lineær programmering opg 4'!$K$7)*-1)</f>
        <v>-</v>
      </c>
      <c r="H1958" s="167" t="str">
        <f>IF('Lineær programmering opg 4'!$C$8=0,"-",((-A1958+'Lineær programmering opg 4'!$M$8)/'Lineær programmering opg 4'!$K$8)*-1)</f>
        <v>-</v>
      </c>
      <c r="I1958" s="167" t="str">
        <f>IF('Lineær programmering opg 4'!$D$8=0,"-",'Lineær programmering opg 4'!$G$8)</f>
        <v>-</v>
      </c>
      <c r="J1958" s="295">
        <f>A1958*'Lineær programmering opg 4'!$C$11+Datatabel!C1958*'Lineær programmering opg 4'!$D$11</f>
        <v>33383.999999998967</v>
      </c>
      <c r="K1958" s="9">
        <f t="shared" si="152"/>
        <v>0</v>
      </c>
      <c r="L1958" s="9">
        <f t="shared" si="153"/>
        <v>0</v>
      </c>
    </row>
    <row r="1959" spans="1:12" ht="15" x14ac:dyDescent="0.25">
      <c r="A1959" s="167">
        <f t="shared" si="151"/>
        <v>193.05600000000516</v>
      </c>
      <c r="B1959" s="325">
        <f t="shared" si="154"/>
        <v>0.80440000000002154</v>
      </c>
      <c r="C1959" s="167">
        <f t="shared" si="150"/>
        <v>93.887999999989688</v>
      </c>
      <c r="D1959" s="167">
        <f>IF('Lineær programmering opg 4'!$M$4=0,"-",(-A1959+'Lineær programmering opg 4'!$M$4)/'Lineær programmering opg 4'!$K$4*-1)</f>
        <v>93.887999999989688</v>
      </c>
      <c r="E1959" s="167">
        <f>IF('Lineær programmering opg 4'!$M$5=0,"-",(-A1959+'Lineær programmering opg 4'!$M$5)/'Lineær programmering opg 4'!$K$5*-1)</f>
        <v>155.20799999999613</v>
      </c>
      <c r="F1959" s="167" t="str">
        <f>IF('Lineær programmering opg 4'!$E$6=0,"-",(-A1959+'Lineær programmering opg 4'!$M$6)/'Lineær programmering opg 4'!$K$6*-1)</f>
        <v>-</v>
      </c>
      <c r="G1959" s="167" t="str">
        <f>IF('Lineær programmering opg 4'!$D$7=0,"-",((-A1959+'Lineær programmering opg 4'!$M$7)/'Lineær programmering opg 4'!$K$7)*-1)</f>
        <v>-</v>
      </c>
      <c r="H1959" s="167" t="str">
        <f>IF('Lineær programmering opg 4'!$C$8=0,"-",((-A1959+'Lineær programmering opg 4'!$M$8)/'Lineær programmering opg 4'!$K$8)*-1)</f>
        <v>-</v>
      </c>
      <c r="I1959" s="167" t="str">
        <f>IF('Lineær programmering opg 4'!$D$8=0,"-",'Lineær programmering opg 4'!$G$8)</f>
        <v>-</v>
      </c>
      <c r="J1959" s="295">
        <f>A1959*'Lineær programmering opg 4'!$C$11+Datatabel!C1959*'Lineær programmering opg 4'!$D$11</f>
        <v>33388.79999999897</v>
      </c>
      <c r="K1959" s="9">
        <f t="shared" si="152"/>
        <v>0</v>
      </c>
      <c r="L1959" s="9">
        <f t="shared" si="153"/>
        <v>0</v>
      </c>
    </row>
    <row r="1960" spans="1:12" ht="15" x14ac:dyDescent="0.25">
      <c r="A1960" s="167">
        <f t="shared" si="151"/>
        <v>193.03200000000518</v>
      </c>
      <c r="B1960" s="325">
        <f t="shared" si="154"/>
        <v>0.80430000000002155</v>
      </c>
      <c r="C1960" s="167">
        <f t="shared" si="150"/>
        <v>93.935999999989633</v>
      </c>
      <c r="D1960" s="167">
        <f>IF('Lineær programmering opg 4'!$M$4=0,"-",(-A1960+'Lineær programmering opg 4'!$M$4)/'Lineær programmering opg 4'!$K$4*-1)</f>
        <v>93.935999999989633</v>
      </c>
      <c r="E1960" s="167">
        <f>IF('Lineær programmering opg 4'!$M$5=0,"-",(-A1960+'Lineær programmering opg 4'!$M$5)/'Lineær programmering opg 4'!$K$5*-1)</f>
        <v>155.22599999999613</v>
      </c>
      <c r="F1960" s="167" t="str">
        <f>IF('Lineær programmering opg 4'!$E$6=0,"-",(-A1960+'Lineær programmering opg 4'!$M$6)/'Lineær programmering opg 4'!$K$6*-1)</f>
        <v>-</v>
      </c>
      <c r="G1960" s="167" t="str">
        <f>IF('Lineær programmering opg 4'!$D$7=0,"-",((-A1960+'Lineær programmering opg 4'!$M$7)/'Lineær programmering opg 4'!$K$7)*-1)</f>
        <v>-</v>
      </c>
      <c r="H1960" s="167" t="str">
        <f>IF('Lineær programmering opg 4'!$C$8=0,"-",((-A1960+'Lineær programmering opg 4'!$M$8)/'Lineær programmering opg 4'!$K$8)*-1)</f>
        <v>-</v>
      </c>
      <c r="I1960" s="167" t="str">
        <f>IF('Lineær programmering opg 4'!$D$8=0,"-",'Lineær programmering opg 4'!$G$8)</f>
        <v>-</v>
      </c>
      <c r="J1960" s="295">
        <f>A1960*'Lineær programmering opg 4'!$C$11+Datatabel!C1960*'Lineær programmering opg 4'!$D$11</f>
        <v>33393.599999998958</v>
      </c>
      <c r="K1960" s="9">
        <f t="shared" si="152"/>
        <v>0</v>
      </c>
      <c r="L1960" s="9">
        <f t="shared" si="153"/>
        <v>0</v>
      </c>
    </row>
    <row r="1961" spans="1:12" ht="15" x14ac:dyDescent="0.25">
      <c r="A1961" s="167">
        <f t="shared" si="151"/>
        <v>193.00800000000518</v>
      </c>
      <c r="B1961" s="325">
        <f t="shared" si="154"/>
        <v>0.80420000000002156</v>
      </c>
      <c r="C1961" s="167">
        <f t="shared" si="150"/>
        <v>93.983999999989635</v>
      </c>
      <c r="D1961" s="167">
        <f>IF('Lineær programmering opg 4'!$M$4=0,"-",(-A1961+'Lineær programmering opg 4'!$M$4)/'Lineær programmering opg 4'!$K$4*-1)</f>
        <v>93.983999999989635</v>
      </c>
      <c r="E1961" s="167">
        <f>IF('Lineær programmering opg 4'!$M$5=0,"-",(-A1961+'Lineær programmering opg 4'!$M$5)/'Lineær programmering opg 4'!$K$5*-1)</f>
        <v>155.24399999999613</v>
      </c>
      <c r="F1961" s="167" t="str">
        <f>IF('Lineær programmering opg 4'!$E$6=0,"-",(-A1961+'Lineær programmering opg 4'!$M$6)/'Lineær programmering opg 4'!$K$6*-1)</f>
        <v>-</v>
      </c>
      <c r="G1961" s="167" t="str">
        <f>IF('Lineær programmering opg 4'!$D$7=0,"-",((-A1961+'Lineær programmering opg 4'!$M$7)/'Lineær programmering opg 4'!$K$7)*-1)</f>
        <v>-</v>
      </c>
      <c r="H1961" s="167" t="str">
        <f>IF('Lineær programmering opg 4'!$C$8=0,"-",((-A1961+'Lineær programmering opg 4'!$M$8)/'Lineær programmering opg 4'!$K$8)*-1)</f>
        <v>-</v>
      </c>
      <c r="I1961" s="167" t="str">
        <f>IF('Lineær programmering opg 4'!$D$8=0,"-",'Lineær programmering opg 4'!$G$8)</f>
        <v>-</v>
      </c>
      <c r="J1961" s="295">
        <f>A1961*'Lineær programmering opg 4'!$C$11+Datatabel!C1961*'Lineær programmering opg 4'!$D$11</f>
        <v>33398.399999998961</v>
      </c>
      <c r="K1961" s="9">
        <f t="shared" si="152"/>
        <v>0</v>
      </c>
      <c r="L1961" s="9">
        <f t="shared" si="153"/>
        <v>0</v>
      </c>
    </row>
    <row r="1962" spans="1:12" ht="15" x14ac:dyDescent="0.25">
      <c r="A1962" s="167">
        <f t="shared" si="151"/>
        <v>192.98400000000518</v>
      </c>
      <c r="B1962" s="325">
        <f t="shared" si="154"/>
        <v>0.80410000000002158</v>
      </c>
      <c r="C1962" s="167">
        <f t="shared" si="150"/>
        <v>94.031999999989637</v>
      </c>
      <c r="D1962" s="167">
        <f>IF('Lineær programmering opg 4'!$M$4=0,"-",(-A1962+'Lineær programmering opg 4'!$M$4)/'Lineær programmering opg 4'!$K$4*-1)</f>
        <v>94.031999999989637</v>
      </c>
      <c r="E1962" s="167">
        <f>IF('Lineær programmering opg 4'!$M$5=0,"-",(-A1962+'Lineær programmering opg 4'!$M$5)/'Lineær programmering opg 4'!$K$5*-1)</f>
        <v>155.26199999999614</v>
      </c>
      <c r="F1962" s="167" t="str">
        <f>IF('Lineær programmering opg 4'!$E$6=0,"-",(-A1962+'Lineær programmering opg 4'!$M$6)/'Lineær programmering opg 4'!$K$6*-1)</f>
        <v>-</v>
      </c>
      <c r="G1962" s="167" t="str">
        <f>IF('Lineær programmering opg 4'!$D$7=0,"-",((-A1962+'Lineær programmering opg 4'!$M$7)/'Lineær programmering opg 4'!$K$7)*-1)</f>
        <v>-</v>
      </c>
      <c r="H1962" s="167" t="str">
        <f>IF('Lineær programmering opg 4'!$C$8=0,"-",((-A1962+'Lineær programmering opg 4'!$M$8)/'Lineær programmering opg 4'!$K$8)*-1)</f>
        <v>-</v>
      </c>
      <c r="I1962" s="167" t="str">
        <f>IF('Lineær programmering opg 4'!$D$8=0,"-",'Lineær programmering opg 4'!$G$8)</f>
        <v>-</v>
      </c>
      <c r="J1962" s="295">
        <f>A1962*'Lineær programmering opg 4'!$C$11+Datatabel!C1962*'Lineær programmering opg 4'!$D$11</f>
        <v>33403.199999998964</v>
      </c>
      <c r="K1962" s="9">
        <f t="shared" si="152"/>
        <v>0</v>
      </c>
      <c r="L1962" s="9">
        <f t="shared" si="153"/>
        <v>0</v>
      </c>
    </row>
    <row r="1963" spans="1:12" ht="15" x14ac:dyDescent="0.25">
      <c r="A1963" s="167">
        <f t="shared" si="151"/>
        <v>192.96000000000518</v>
      </c>
      <c r="B1963" s="325">
        <f t="shared" si="154"/>
        <v>0.80400000000002159</v>
      </c>
      <c r="C1963" s="167">
        <f t="shared" si="150"/>
        <v>94.079999999989639</v>
      </c>
      <c r="D1963" s="167">
        <f>IF('Lineær programmering opg 4'!$M$4=0,"-",(-A1963+'Lineær programmering opg 4'!$M$4)/'Lineær programmering opg 4'!$K$4*-1)</f>
        <v>94.079999999989639</v>
      </c>
      <c r="E1963" s="167">
        <f>IF('Lineær programmering opg 4'!$M$5=0,"-",(-A1963+'Lineær programmering opg 4'!$M$5)/'Lineær programmering opg 4'!$K$5*-1)</f>
        <v>155.27999999999614</v>
      </c>
      <c r="F1963" s="167" t="str">
        <f>IF('Lineær programmering opg 4'!$E$6=0,"-",(-A1963+'Lineær programmering opg 4'!$M$6)/'Lineær programmering opg 4'!$K$6*-1)</f>
        <v>-</v>
      </c>
      <c r="G1963" s="167" t="str">
        <f>IF('Lineær programmering opg 4'!$D$7=0,"-",((-A1963+'Lineær programmering opg 4'!$M$7)/'Lineær programmering opg 4'!$K$7)*-1)</f>
        <v>-</v>
      </c>
      <c r="H1963" s="167" t="str">
        <f>IF('Lineær programmering opg 4'!$C$8=0,"-",((-A1963+'Lineær programmering opg 4'!$M$8)/'Lineær programmering opg 4'!$K$8)*-1)</f>
        <v>-</v>
      </c>
      <c r="I1963" s="167" t="str">
        <f>IF('Lineær programmering opg 4'!$D$8=0,"-",'Lineær programmering opg 4'!$G$8)</f>
        <v>-</v>
      </c>
      <c r="J1963" s="295">
        <f>A1963*'Lineær programmering opg 4'!$C$11+Datatabel!C1963*'Lineær programmering opg 4'!$D$11</f>
        <v>33407.999999998967</v>
      </c>
      <c r="K1963" s="9">
        <f t="shared" si="152"/>
        <v>0</v>
      </c>
      <c r="L1963" s="9">
        <f t="shared" si="153"/>
        <v>0</v>
      </c>
    </row>
    <row r="1964" spans="1:12" ht="15" x14ac:dyDescent="0.25">
      <c r="A1964" s="167">
        <f t="shared" si="151"/>
        <v>192.93600000000518</v>
      </c>
      <c r="B1964" s="325">
        <f t="shared" si="154"/>
        <v>0.8039000000000216</v>
      </c>
      <c r="C1964" s="167">
        <f t="shared" si="150"/>
        <v>94.12799999998964</v>
      </c>
      <c r="D1964" s="167">
        <f>IF('Lineær programmering opg 4'!$M$4=0,"-",(-A1964+'Lineær programmering opg 4'!$M$4)/'Lineær programmering opg 4'!$K$4*-1)</f>
        <v>94.12799999998964</v>
      </c>
      <c r="E1964" s="167">
        <f>IF('Lineær programmering opg 4'!$M$5=0,"-",(-A1964+'Lineær programmering opg 4'!$M$5)/'Lineær programmering opg 4'!$K$5*-1)</f>
        <v>155.29799999999614</v>
      </c>
      <c r="F1964" s="167" t="str">
        <f>IF('Lineær programmering opg 4'!$E$6=0,"-",(-A1964+'Lineær programmering opg 4'!$M$6)/'Lineær programmering opg 4'!$K$6*-1)</f>
        <v>-</v>
      </c>
      <c r="G1964" s="167" t="str">
        <f>IF('Lineær programmering opg 4'!$D$7=0,"-",((-A1964+'Lineær programmering opg 4'!$M$7)/'Lineær programmering opg 4'!$K$7)*-1)</f>
        <v>-</v>
      </c>
      <c r="H1964" s="167" t="str">
        <f>IF('Lineær programmering opg 4'!$C$8=0,"-",((-A1964+'Lineær programmering opg 4'!$M$8)/'Lineær programmering opg 4'!$K$8)*-1)</f>
        <v>-</v>
      </c>
      <c r="I1964" s="167" t="str">
        <f>IF('Lineær programmering opg 4'!$D$8=0,"-",'Lineær programmering opg 4'!$G$8)</f>
        <v>-</v>
      </c>
      <c r="J1964" s="295">
        <f>A1964*'Lineær programmering opg 4'!$C$11+Datatabel!C1964*'Lineær programmering opg 4'!$D$11</f>
        <v>33412.799999998962</v>
      </c>
      <c r="K1964" s="9">
        <f t="shared" si="152"/>
        <v>0</v>
      </c>
      <c r="L1964" s="9">
        <f t="shared" si="153"/>
        <v>0</v>
      </c>
    </row>
    <row r="1965" spans="1:12" ht="15" x14ac:dyDescent="0.25">
      <c r="A1965" s="167">
        <f t="shared" si="151"/>
        <v>192.91200000000518</v>
      </c>
      <c r="B1965" s="325">
        <f t="shared" si="154"/>
        <v>0.80380000000002161</v>
      </c>
      <c r="C1965" s="167">
        <f t="shared" si="150"/>
        <v>94.175999999989642</v>
      </c>
      <c r="D1965" s="167">
        <f>IF('Lineær programmering opg 4'!$M$4=0,"-",(-A1965+'Lineær programmering opg 4'!$M$4)/'Lineær programmering opg 4'!$K$4*-1)</f>
        <v>94.175999999989642</v>
      </c>
      <c r="E1965" s="167">
        <f>IF('Lineær programmering opg 4'!$M$5=0,"-",(-A1965+'Lineær programmering opg 4'!$M$5)/'Lineær programmering opg 4'!$K$5*-1)</f>
        <v>155.31599999999614</v>
      </c>
      <c r="F1965" s="167" t="str">
        <f>IF('Lineær programmering opg 4'!$E$6=0,"-",(-A1965+'Lineær programmering opg 4'!$M$6)/'Lineær programmering opg 4'!$K$6*-1)</f>
        <v>-</v>
      </c>
      <c r="G1965" s="167" t="str">
        <f>IF('Lineær programmering opg 4'!$D$7=0,"-",((-A1965+'Lineær programmering opg 4'!$M$7)/'Lineær programmering opg 4'!$K$7)*-1)</f>
        <v>-</v>
      </c>
      <c r="H1965" s="167" t="str">
        <f>IF('Lineær programmering opg 4'!$C$8=0,"-",((-A1965+'Lineær programmering opg 4'!$M$8)/'Lineær programmering opg 4'!$K$8)*-1)</f>
        <v>-</v>
      </c>
      <c r="I1965" s="167" t="str">
        <f>IF('Lineær programmering opg 4'!$D$8=0,"-",'Lineær programmering opg 4'!$G$8)</f>
        <v>-</v>
      </c>
      <c r="J1965" s="295">
        <f>A1965*'Lineær programmering opg 4'!$C$11+Datatabel!C1965*'Lineær programmering opg 4'!$D$11</f>
        <v>33417.599999998965</v>
      </c>
      <c r="K1965" s="9">
        <f t="shared" si="152"/>
        <v>0</v>
      </c>
      <c r="L1965" s="9">
        <f t="shared" si="153"/>
        <v>0</v>
      </c>
    </row>
    <row r="1966" spans="1:12" ht="15" x14ac:dyDescent="0.25">
      <c r="A1966" s="167">
        <f t="shared" si="151"/>
        <v>192.88800000000518</v>
      </c>
      <c r="B1966" s="325">
        <f t="shared" si="154"/>
        <v>0.80370000000002162</v>
      </c>
      <c r="C1966" s="167">
        <f t="shared" si="150"/>
        <v>94.223999999989644</v>
      </c>
      <c r="D1966" s="167">
        <f>IF('Lineær programmering opg 4'!$M$4=0,"-",(-A1966+'Lineær programmering opg 4'!$M$4)/'Lineær programmering opg 4'!$K$4*-1)</f>
        <v>94.223999999989644</v>
      </c>
      <c r="E1966" s="167">
        <f>IF('Lineær programmering opg 4'!$M$5=0,"-",(-A1966+'Lineær programmering opg 4'!$M$5)/'Lineær programmering opg 4'!$K$5*-1)</f>
        <v>155.33399999999614</v>
      </c>
      <c r="F1966" s="167" t="str">
        <f>IF('Lineær programmering opg 4'!$E$6=0,"-",(-A1966+'Lineær programmering opg 4'!$M$6)/'Lineær programmering opg 4'!$K$6*-1)</f>
        <v>-</v>
      </c>
      <c r="G1966" s="167" t="str">
        <f>IF('Lineær programmering opg 4'!$D$7=0,"-",((-A1966+'Lineær programmering opg 4'!$M$7)/'Lineær programmering opg 4'!$K$7)*-1)</f>
        <v>-</v>
      </c>
      <c r="H1966" s="167" t="str">
        <f>IF('Lineær programmering opg 4'!$C$8=0,"-",((-A1966+'Lineær programmering opg 4'!$M$8)/'Lineær programmering opg 4'!$K$8)*-1)</f>
        <v>-</v>
      </c>
      <c r="I1966" s="167" t="str">
        <f>IF('Lineær programmering opg 4'!$D$8=0,"-",'Lineær programmering opg 4'!$G$8)</f>
        <v>-</v>
      </c>
      <c r="J1966" s="295">
        <f>A1966*'Lineær programmering opg 4'!$C$11+Datatabel!C1966*'Lineær programmering opg 4'!$D$11</f>
        <v>33422.399999998968</v>
      </c>
      <c r="K1966" s="9">
        <f t="shared" si="152"/>
        <v>0</v>
      </c>
      <c r="L1966" s="9">
        <f t="shared" si="153"/>
        <v>0</v>
      </c>
    </row>
    <row r="1967" spans="1:12" ht="15" x14ac:dyDescent="0.25">
      <c r="A1967" s="167">
        <f t="shared" si="151"/>
        <v>192.86400000000521</v>
      </c>
      <c r="B1967" s="325">
        <f t="shared" si="154"/>
        <v>0.80360000000002163</v>
      </c>
      <c r="C1967" s="167">
        <f t="shared" si="150"/>
        <v>94.271999999989589</v>
      </c>
      <c r="D1967" s="167">
        <f>IF('Lineær programmering opg 4'!$M$4=0,"-",(-A1967+'Lineær programmering opg 4'!$M$4)/'Lineær programmering opg 4'!$K$4*-1)</f>
        <v>94.271999999989589</v>
      </c>
      <c r="E1967" s="167">
        <f>IF('Lineær programmering opg 4'!$M$5=0,"-",(-A1967+'Lineær programmering opg 4'!$M$5)/'Lineær programmering opg 4'!$K$5*-1)</f>
        <v>155.35199999999611</v>
      </c>
      <c r="F1967" s="167" t="str">
        <f>IF('Lineær programmering opg 4'!$E$6=0,"-",(-A1967+'Lineær programmering opg 4'!$M$6)/'Lineær programmering opg 4'!$K$6*-1)</f>
        <v>-</v>
      </c>
      <c r="G1967" s="167" t="str">
        <f>IF('Lineær programmering opg 4'!$D$7=0,"-",((-A1967+'Lineær programmering opg 4'!$M$7)/'Lineær programmering opg 4'!$K$7)*-1)</f>
        <v>-</v>
      </c>
      <c r="H1967" s="167" t="str">
        <f>IF('Lineær programmering opg 4'!$C$8=0,"-",((-A1967+'Lineær programmering opg 4'!$M$8)/'Lineær programmering opg 4'!$K$8)*-1)</f>
        <v>-</v>
      </c>
      <c r="I1967" s="167" t="str">
        <f>IF('Lineær programmering opg 4'!$D$8=0,"-",'Lineær programmering opg 4'!$G$8)</f>
        <v>-</v>
      </c>
      <c r="J1967" s="295">
        <f>A1967*'Lineær programmering opg 4'!$C$11+Datatabel!C1967*'Lineær programmering opg 4'!$D$11</f>
        <v>33427.199999998964</v>
      </c>
      <c r="K1967" s="9">
        <f t="shared" si="152"/>
        <v>0</v>
      </c>
      <c r="L1967" s="9">
        <f t="shared" si="153"/>
        <v>0</v>
      </c>
    </row>
    <row r="1968" spans="1:12" ht="15" x14ac:dyDescent="0.25">
      <c r="A1968" s="167">
        <f t="shared" si="151"/>
        <v>192.8400000000052</v>
      </c>
      <c r="B1968" s="325">
        <f t="shared" si="154"/>
        <v>0.80350000000002164</v>
      </c>
      <c r="C1968" s="167">
        <f t="shared" si="150"/>
        <v>94.319999999989591</v>
      </c>
      <c r="D1968" s="167">
        <f>IF('Lineær programmering opg 4'!$M$4=0,"-",(-A1968+'Lineær programmering opg 4'!$M$4)/'Lineær programmering opg 4'!$K$4*-1)</f>
        <v>94.319999999989591</v>
      </c>
      <c r="E1968" s="167">
        <f>IF('Lineær programmering opg 4'!$M$5=0,"-",(-A1968+'Lineær programmering opg 4'!$M$5)/'Lineær programmering opg 4'!$K$5*-1)</f>
        <v>155.36999999999611</v>
      </c>
      <c r="F1968" s="167" t="str">
        <f>IF('Lineær programmering opg 4'!$E$6=0,"-",(-A1968+'Lineær programmering opg 4'!$M$6)/'Lineær programmering opg 4'!$K$6*-1)</f>
        <v>-</v>
      </c>
      <c r="G1968" s="167" t="str">
        <f>IF('Lineær programmering opg 4'!$D$7=0,"-",((-A1968+'Lineær programmering opg 4'!$M$7)/'Lineær programmering opg 4'!$K$7)*-1)</f>
        <v>-</v>
      </c>
      <c r="H1968" s="167" t="str">
        <f>IF('Lineær programmering opg 4'!$C$8=0,"-",((-A1968+'Lineær programmering opg 4'!$M$8)/'Lineær programmering opg 4'!$K$8)*-1)</f>
        <v>-</v>
      </c>
      <c r="I1968" s="167" t="str">
        <f>IF('Lineær programmering opg 4'!$D$8=0,"-",'Lineær programmering opg 4'!$G$8)</f>
        <v>-</v>
      </c>
      <c r="J1968" s="295">
        <f>A1968*'Lineær programmering opg 4'!$C$11+Datatabel!C1968*'Lineær programmering opg 4'!$D$11</f>
        <v>33431.99999999896</v>
      </c>
      <c r="K1968" s="9">
        <f t="shared" si="152"/>
        <v>0</v>
      </c>
      <c r="L1968" s="9">
        <f t="shared" si="153"/>
        <v>0</v>
      </c>
    </row>
    <row r="1969" spans="1:12" ht="15" x14ac:dyDescent="0.25">
      <c r="A1969" s="167">
        <f t="shared" si="151"/>
        <v>192.8160000000052</v>
      </c>
      <c r="B1969" s="325">
        <f t="shared" si="154"/>
        <v>0.80340000000002165</v>
      </c>
      <c r="C1969" s="167">
        <f t="shared" si="150"/>
        <v>94.367999999989593</v>
      </c>
      <c r="D1969" s="167">
        <f>IF('Lineær programmering opg 4'!$M$4=0,"-",(-A1969+'Lineær programmering opg 4'!$M$4)/'Lineær programmering opg 4'!$K$4*-1)</f>
        <v>94.367999999989593</v>
      </c>
      <c r="E1969" s="167">
        <f>IF('Lineær programmering opg 4'!$M$5=0,"-",(-A1969+'Lineær programmering opg 4'!$M$5)/'Lineær programmering opg 4'!$K$5*-1)</f>
        <v>155.38799999999611</v>
      </c>
      <c r="F1969" s="167" t="str">
        <f>IF('Lineær programmering opg 4'!$E$6=0,"-",(-A1969+'Lineær programmering opg 4'!$M$6)/'Lineær programmering opg 4'!$K$6*-1)</f>
        <v>-</v>
      </c>
      <c r="G1969" s="167" t="str">
        <f>IF('Lineær programmering opg 4'!$D$7=0,"-",((-A1969+'Lineær programmering opg 4'!$M$7)/'Lineær programmering opg 4'!$K$7)*-1)</f>
        <v>-</v>
      </c>
      <c r="H1969" s="167" t="str">
        <f>IF('Lineær programmering opg 4'!$C$8=0,"-",((-A1969+'Lineær programmering opg 4'!$M$8)/'Lineær programmering opg 4'!$K$8)*-1)</f>
        <v>-</v>
      </c>
      <c r="I1969" s="167" t="str">
        <f>IF('Lineær programmering opg 4'!$D$8=0,"-",'Lineær programmering opg 4'!$G$8)</f>
        <v>-</v>
      </c>
      <c r="J1969" s="295">
        <f>A1969*'Lineær programmering opg 4'!$C$11+Datatabel!C1969*'Lineær programmering opg 4'!$D$11</f>
        <v>33436.799999998955</v>
      </c>
      <c r="K1969" s="9">
        <f t="shared" si="152"/>
        <v>0</v>
      </c>
      <c r="L1969" s="9">
        <f t="shared" si="153"/>
        <v>0</v>
      </c>
    </row>
    <row r="1970" spans="1:12" ht="15" x14ac:dyDescent="0.25">
      <c r="A1970" s="167">
        <f t="shared" si="151"/>
        <v>192.7920000000052</v>
      </c>
      <c r="B1970" s="325">
        <f t="shared" si="154"/>
        <v>0.80330000000002166</v>
      </c>
      <c r="C1970" s="167">
        <f t="shared" si="150"/>
        <v>94.415999999989594</v>
      </c>
      <c r="D1970" s="167">
        <f>IF('Lineær programmering opg 4'!$M$4=0,"-",(-A1970+'Lineær programmering opg 4'!$M$4)/'Lineær programmering opg 4'!$K$4*-1)</f>
        <v>94.415999999989594</v>
      </c>
      <c r="E1970" s="167">
        <f>IF('Lineær programmering opg 4'!$M$5=0,"-",(-A1970+'Lineær programmering opg 4'!$M$5)/'Lineær programmering opg 4'!$K$5*-1)</f>
        <v>155.40599999999611</v>
      </c>
      <c r="F1970" s="167" t="str">
        <f>IF('Lineær programmering opg 4'!$E$6=0,"-",(-A1970+'Lineær programmering opg 4'!$M$6)/'Lineær programmering opg 4'!$K$6*-1)</f>
        <v>-</v>
      </c>
      <c r="G1970" s="167" t="str">
        <f>IF('Lineær programmering opg 4'!$D$7=0,"-",((-A1970+'Lineær programmering opg 4'!$M$7)/'Lineær programmering opg 4'!$K$7)*-1)</f>
        <v>-</v>
      </c>
      <c r="H1970" s="167" t="str">
        <f>IF('Lineær programmering opg 4'!$C$8=0,"-",((-A1970+'Lineær programmering opg 4'!$M$8)/'Lineær programmering opg 4'!$K$8)*-1)</f>
        <v>-</v>
      </c>
      <c r="I1970" s="167" t="str">
        <f>IF('Lineær programmering opg 4'!$D$8=0,"-",'Lineær programmering opg 4'!$G$8)</f>
        <v>-</v>
      </c>
      <c r="J1970" s="295">
        <f>A1970*'Lineær programmering opg 4'!$C$11+Datatabel!C1970*'Lineær programmering opg 4'!$D$11</f>
        <v>33441.599999998958</v>
      </c>
      <c r="K1970" s="9">
        <f t="shared" si="152"/>
        <v>0</v>
      </c>
      <c r="L1970" s="9">
        <f t="shared" si="153"/>
        <v>0</v>
      </c>
    </row>
    <row r="1971" spans="1:12" ht="15" x14ac:dyDescent="0.25">
      <c r="A1971" s="167">
        <f t="shared" si="151"/>
        <v>192.7680000000052</v>
      </c>
      <c r="B1971" s="325">
        <f t="shared" si="154"/>
        <v>0.80320000000002167</v>
      </c>
      <c r="C1971" s="167">
        <f t="shared" si="150"/>
        <v>94.463999999989596</v>
      </c>
      <c r="D1971" s="167">
        <f>IF('Lineær programmering opg 4'!$M$4=0,"-",(-A1971+'Lineær programmering opg 4'!$M$4)/'Lineær programmering opg 4'!$K$4*-1)</f>
        <v>94.463999999989596</v>
      </c>
      <c r="E1971" s="167">
        <f>IF('Lineær programmering opg 4'!$M$5=0,"-",(-A1971+'Lineær programmering opg 4'!$M$5)/'Lineær programmering opg 4'!$K$5*-1)</f>
        <v>155.42399999999611</v>
      </c>
      <c r="F1971" s="167" t="str">
        <f>IF('Lineær programmering opg 4'!$E$6=0,"-",(-A1971+'Lineær programmering opg 4'!$M$6)/'Lineær programmering opg 4'!$K$6*-1)</f>
        <v>-</v>
      </c>
      <c r="G1971" s="167" t="str">
        <f>IF('Lineær programmering opg 4'!$D$7=0,"-",((-A1971+'Lineær programmering opg 4'!$M$7)/'Lineær programmering opg 4'!$K$7)*-1)</f>
        <v>-</v>
      </c>
      <c r="H1971" s="167" t="str">
        <f>IF('Lineær programmering opg 4'!$C$8=0,"-",((-A1971+'Lineær programmering opg 4'!$M$8)/'Lineær programmering opg 4'!$K$8)*-1)</f>
        <v>-</v>
      </c>
      <c r="I1971" s="167" t="str">
        <f>IF('Lineær programmering opg 4'!$D$8=0,"-",'Lineær programmering opg 4'!$G$8)</f>
        <v>-</v>
      </c>
      <c r="J1971" s="295">
        <f>A1971*'Lineær programmering opg 4'!$C$11+Datatabel!C1971*'Lineær programmering opg 4'!$D$11</f>
        <v>33446.399999998961</v>
      </c>
      <c r="K1971" s="9">
        <f t="shared" si="152"/>
        <v>0</v>
      </c>
      <c r="L1971" s="9">
        <f t="shared" si="153"/>
        <v>0</v>
      </c>
    </row>
    <row r="1972" spans="1:12" ht="15" x14ac:dyDescent="0.25">
      <c r="A1972" s="167">
        <f t="shared" si="151"/>
        <v>192.7440000000052</v>
      </c>
      <c r="B1972" s="325">
        <f t="shared" si="154"/>
        <v>0.80310000000002169</v>
      </c>
      <c r="C1972" s="167">
        <f t="shared" si="150"/>
        <v>94.511999999989598</v>
      </c>
      <c r="D1972" s="167">
        <f>IF('Lineær programmering opg 4'!$M$4=0,"-",(-A1972+'Lineær programmering opg 4'!$M$4)/'Lineær programmering opg 4'!$K$4*-1)</f>
        <v>94.511999999989598</v>
      </c>
      <c r="E1972" s="167">
        <f>IF('Lineær programmering opg 4'!$M$5=0,"-",(-A1972+'Lineær programmering opg 4'!$M$5)/'Lineær programmering opg 4'!$K$5*-1)</f>
        <v>155.44199999999611</v>
      </c>
      <c r="F1972" s="167" t="str">
        <f>IF('Lineær programmering opg 4'!$E$6=0,"-",(-A1972+'Lineær programmering opg 4'!$M$6)/'Lineær programmering opg 4'!$K$6*-1)</f>
        <v>-</v>
      </c>
      <c r="G1972" s="167" t="str">
        <f>IF('Lineær programmering opg 4'!$D$7=0,"-",((-A1972+'Lineær programmering opg 4'!$M$7)/'Lineær programmering opg 4'!$K$7)*-1)</f>
        <v>-</v>
      </c>
      <c r="H1972" s="167" t="str">
        <f>IF('Lineær programmering opg 4'!$C$8=0,"-",((-A1972+'Lineær programmering opg 4'!$M$8)/'Lineær programmering opg 4'!$K$8)*-1)</f>
        <v>-</v>
      </c>
      <c r="I1972" s="167" t="str">
        <f>IF('Lineær programmering opg 4'!$D$8=0,"-",'Lineær programmering opg 4'!$G$8)</f>
        <v>-</v>
      </c>
      <c r="J1972" s="295">
        <f>A1972*'Lineær programmering opg 4'!$C$11+Datatabel!C1972*'Lineær programmering opg 4'!$D$11</f>
        <v>33451.199999998964</v>
      </c>
      <c r="K1972" s="9">
        <f t="shared" si="152"/>
        <v>0</v>
      </c>
      <c r="L1972" s="9">
        <f t="shared" si="153"/>
        <v>0</v>
      </c>
    </row>
    <row r="1973" spans="1:12" ht="15" x14ac:dyDescent="0.25">
      <c r="A1973" s="167">
        <f t="shared" si="151"/>
        <v>192.7200000000052</v>
      </c>
      <c r="B1973" s="325">
        <f t="shared" si="154"/>
        <v>0.8030000000000217</v>
      </c>
      <c r="C1973" s="167">
        <f t="shared" si="150"/>
        <v>94.5599999999896</v>
      </c>
      <c r="D1973" s="167">
        <f>IF('Lineær programmering opg 4'!$M$4=0,"-",(-A1973+'Lineær programmering opg 4'!$M$4)/'Lineær programmering opg 4'!$K$4*-1)</f>
        <v>94.5599999999896</v>
      </c>
      <c r="E1973" s="167">
        <f>IF('Lineær programmering opg 4'!$M$5=0,"-",(-A1973+'Lineær programmering opg 4'!$M$5)/'Lineær programmering opg 4'!$K$5*-1)</f>
        <v>155.45999999999611</v>
      </c>
      <c r="F1973" s="167" t="str">
        <f>IF('Lineær programmering opg 4'!$E$6=0,"-",(-A1973+'Lineær programmering opg 4'!$M$6)/'Lineær programmering opg 4'!$K$6*-1)</f>
        <v>-</v>
      </c>
      <c r="G1973" s="167" t="str">
        <f>IF('Lineær programmering opg 4'!$D$7=0,"-",((-A1973+'Lineær programmering opg 4'!$M$7)/'Lineær programmering opg 4'!$K$7)*-1)</f>
        <v>-</v>
      </c>
      <c r="H1973" s="167" t="str">
        <f>IF('Lineær programmering opg 4'!$C$8=0,"-",((-A1973+'Lineær programmering opg 4'!$M$8)/'Lineær programmering opg 4'!$K$8)*-1)</f>
        <v>-</v>
      </c>
      <c r="I1973" s="167" t="str">
        <f>IF('Lineær programmering opg 4'!$D$8=0,"-",'Lineær programmering opg 4'!$G$8)</f>
        <v>-</v>
      </c>
      <c r="J1973" s="295">
        <f>A1973*'Lineær programmering opg 4'!$C$11+Datatabel!C1973*'Lineær programmering opg 4'!$D$11</f>
        <v>33455.99999999896</v>
      </c>
      <c r="K1973" s="9">
        <f t="shared" si="152"/>
        <v>0</v>
      </c>
      <c r="L1973" s="9">
        <f t="shared" si="153"/>
        <v>0</v>
      </c>
    </row>
    <row r="1974" spans="1:12" ht="15" x14ac:dyDescent="0.25">
      <c r="A1974" s="167">
        <f t="shared" si="151"/>
        <v>192.6960000000052</v>
      </c>
      <c r="B1974" s="325">
        <f t="shared" si="154"/>
        <v>0.80290000000002171</v>
      </c>
      <c r="C1974" s="167">
        <f t="shared" si="150"/>
        <v>94.607999999989602</v>
      </c>
      <c r="D1974" s="167">
        <f>IF('Lineær programmering opg 4'!$M$4=0,"-",(-A1974+'Lineær programmering opg 4'!$M$4)/'Lineær programmering opg 4'!$K$4*-1)</f>
        <v>94.607999999989602</v>
      </c>
      <c r="E1974" s="167">
        <f>IF('Lineær programmering opg 4'!$M$5=0,"-",(-A1974+'Lineær programmering opg 4'!$M$5)/'Lineær programmering opg 4'!$K$5*-1)</f>
        <v>155.47799999999611</v>
      </c>
      <c r="F1974" s="167" t="str">
        <f>IF('Lineær programmering opg 4'!$E$6=0,"-",(-A1974+'Lineær programmering opg 4'!$M$6)/'Lineær programmering opg 4'!$K$6*-1)</f>
        <v>-</v>
      </c>
      <c r="G1974" s="167" t="str">
        <f>IF('Lineær programmering opg 4'!$D$7=0,"-",((-A1974+'Lineær programmering opg 4'!$M$7)/'Lineær programmering opg 4'!$K$7)*-1)</f>
        <v>-</v>
      </c>
      <c r="H1974" s="167" t="str">
        <f>IF('Lineær programmering opg 4'!$C$8=0,"-",((-A1974+'Lineær programmering opg 4'!$M$8)/'Lineær programmering opg 4'!$K$8)*-1)</f>
        <v>-</v>
      </c>
      <c r="I1974" s="167" t="str">
        <f>IF('Lineær programmering opg 4'!$D$8=0,"-",'Lineær programmering opg 4'!$G$8)</f>
        <v>-</v>
      </c>
      <c r="J1974" s="295">
        <f>A1974*'Lineær programmering opg 4'!$C$11+Datatabel!C1974*'Lineær programmering opg 4'!$D$11</f>
        <v>33460.799999998955</v>
      </c>
      <c r="K1974" s="9">
        <f t="shared" si="152"/>
        <v>0</v>
      </c>
      <c r="L1974" s="9">
        <f t="shared" si="153"/>
        <v>0</v>
      </c>
    </row>
    <row r="1975" spans="1:12" ht="15" x14ac:dyDescent="0.25">
      <c r="A1975" s="167">
        <f t="shared" si="151"/>
        <v>192.6720000000052</v>
      </c>
      <c r="B1975" s="325">
        <f t="shared" si="154"/>
        <v>0.80280000000002172</v>
      </c>
      <c r="C1975" s="167">
        <f t="shared" si="150"/>
        <v>94.655999999989604</v>
      </c>
      <c r="D1975" s="167">
        <f>IF('Lineær programmering opg 4'!$M$4=0,"-",(-A1975+'Lineær programmering opg 4'!$M$4)/'Lineær programmering opg 4'!$K$4*-1)</f>
        <v>94.655999999989604</v>
      </c>
      <c r="E1975" s="167">
        <f>IF('Lineær programmering opg 4'!$M$5=0,"-",(-A1975+'Lineær programmering opg 4'!$M$5)/'Lineær programmering opg 4'!$K$5*-1)</f>
        <v>155.49599999999612</v>
      </c>
      <c r="F1975" s="167" t="str">
        <f>IF('Lineær programmering opg 4'!$E$6=0,"-",(-A1975+'Lineær programmering opg 4'!$M$6)/'Lineær programmering opg 4'!$K$6*-1)</f>
        <v>-</v>
      </c>
      <c r="G1975" s="167" t="str">
        <f>IF('Lineær programmering opg 4'!$D$7=0,"-",((-A1975+'Lineær programmering opg 4'!$M$7)/'Lineær programmering opg 4'!$K$7)*-1)</f>
        <v>-</v>
      </c>
      <c r="H1975" s="167" t="str">
        <f>IF('Lineær programmering opg 4'!$C$8=0,"-",((-A1975+'Lineær programmering opg 4'!$M$8)/'Lineær programmering opg 4'!$K$8)*-1)</f>
        <v>-</v>
      </c>
      <c r="I1975" s="167" t="str">
        <f>IF('Lineær programmering opg 4'!$D$8=0,"-",'Lineær programmering opg 4'!$G$8)</f>
        <v>-</v>
      </c>
      <c r="J1975" s="295">
        <f>A1975*'Lineær programmering opg 4'!$C$11+Datatabel!C1975*'Lineær programmering opg 4'!$D$11</f>
        <v>33465.599999998958</v>
      </c>
      <c r="K1975" s="9">
        <f t="shared" si="152"/>
        <v>0</v>
      </c>
      <c r="L1975" s="9">
        <f t="shared" si="153"/>
        <v>0</v>
      </c>
    </row>
    <row r="1976" spans="1:12" ht="15" x14ac:dyDescent="0.25">
      <c r="A1976" s="167">
        <f t="shared" si="151"/>
        <v>192.64800000000523</v>
      </c>
      <c r="B1976" s="325">
        <f t="shared" si="154"/>
        <v>0.80270000000002173</v>
      </c>
      <c r="C1976" s="167">
        <f t="shared" si="150"/>
        <v>94.703999999989549</v>
      </c>
      <c r="D1976" s="167">
        <f>IF('Lineær programmering opg 4'!$M$4=0,"-",(-A1976+'Lineær programmering opg 4'!$M$4)/'Lineær programmering opg 4'!$K$4*-1)</f>
        <v>94.703999999989549</v>
      </c>
      <c r="E1976" s="167">
        <f>IF('Lineær programmering opg 4'!$M$5=0,"-",(-A1976+'Lineær programmering opg 4'!$M$5)/'Lineær programmering opg 4'!$K$5*-1)</f>
        <v>155.51399999999609</v>
      </c>
      <c r="F1976" s="167" t="str">
        <f>IF('Lineær programmering opg 4'!$E$6=0,"-",(-A1976+'Lineær programmering opg 4'!$M$6)/'Lineær programmering opg 4'!$K$6*-1)</f>
        <v>-</v>
      </c>
      <c r="G1976" s="167" t="str">
        <f>IF('Lineær programmering opg 4'!$D$7=0,"-",((-A1976+'Lineær programmering opg 4'!$M$7)/'Lineær programmering opg 4'!$K$7)*-1)</f>
        <v>-</v>
      </c>
      <c r="H1976" s="167" t="str">
        <f>IF('Lineær programmering opg 4'!$C$8=0,"-",((-A1976+'Lineær programmering opg 4'!$M$8)/'Lineær programmering opg 4'!$K$8)*-1)</f>
        <v>-</v>
      </c>
      <c r="I1976" s="167" t="str">
        <f>IF('Lineær programmering opg 4'!$D$8=0,"-",'Lineær programmering opg 4'!$G$8)</f>
        <v>-</v>
      </c>
      <c r="J1976" s="295">
        <f>A1976*'Lineær programmering opg 4'!$C$11+Datatabel!C1976*'Lineær programmering opg 4'!$D$11</f>
        <v>33470.399999998954</v>
      </c>
      <c r="K1976" s="9">
        <f t="shared" si="152"/>
        <v>0</v>
      </c>
      <c r="L1976" s="9">
        <f t="shared" si="153"/>
        <v>0</v>
      </c>
    </row>
    <row r="1977" spans="1:12" ht="15" x14ac:dyDescent="0.25">
      <c r="A1977" s="167">
        <f t="shared" si="151"/>
        <v>192.62400000000522</v>
      </c>
      <c r="B1977" s="325">
        <f t="shared" si="154"/>
        <v>0.80260000000002174</v>
      </c>
      <c r="C1977" s="167">
        <f t="shared" si="150"/>
        <v>94.75199999998955</v>
      </c>
      <c r="D1977" s="167">
        <f>IF('Lineær programmering opg 4'!$M$4=0,"-",(-A1977+'Lineær programmering opg 4'!$M$4)/'Lineær programmering opg 4'!$K$4*-1)</f>
        <v>94.75199999998955</v>
      </c>
      <c r="E1977" s="167">
        <f>IF('Lineær programmering opg 4'!$M$5=0,"-",(-A1977+'Lineær programmering opg 4'!$M$5)/'Lineær programmering opg 4'!$K$5*-1)</f>
        <v>155.53199999999609</v>
      </c>
      <c r="F1977" s="167" t="str">
        <f>IF('Lineær programmering opg 4'!$E$6=0,"-",(-A1977+'Lineær programmering opg 4'!$M$6)/'Lineær programmering opg 4'!$K$6*-1)</f>
        <v>-</v>
      </c>
      <c r="G1977" s="167" t="str">
        <f>IF('Lineær programmering opg 4'!$D$7=0,"-",((-A1977+'Lineær programmering opg 4'!$M$7)/'Lineær programmering opg 4'!$K$7)*-1)</f>
        <v>-</v>
      </c>
      <c r="H1977" s="167" t="str">
        <f>IF('Lineær programmering opg 4'!$C$8=0,"-",((-A1977+'Lineær programmering opg 4'!$M$8)/'Lineær programmering opg 4'!$K$8)*-1)</f>
        <v>-</v>
      </c>
      <c r="I1977" s="167" t="str">
        <f>IF('Lineær programmering opg 4'!$D$8=0,"-",'Lineær programmering opg 4'!$G$8)</f>
        <v>-</v>
      </c>
      <c r="J1977" s="295">
        <f>A1977*'Lineær programmering opg 4'!$C$11+Datatabel!C1977*'Lineær programmering opg 4'!$D$11</f>
        <v>33475.199999998957</v>
      </c>
      <c r="K1977" s="9">
        <f t="shared" si="152"/>
        <v>0</v>
      </c>
      <c r="L1977" s="9">
        <f t="shared" si="153"/>
        <v>0</v>
      </c>
    </row>
    <row r="1978" spans="1:12" ht="15" x14ac:dyDescent="0.25">
      <c r="A1978" s="167">
        <f t="shared" si="151"/>
        <v>192.60000000000522</v>
      </c>
      <c r="B1978" s="325">
        <f t="shared" si="154"/>
        <v>0.80250000000002175</v>
      </c>
      <c r="C1978" s="167">
        <f t="shared" si="150"/>
        <v>94.799999999989552</v>
      </c>
      <c r="D1978" s="167">
        <f>IF('Lineær programmering opg 4'!$M$4=0,"-",(-A1978+'Lineær programmering opg 4'!$M$4)/'Lineær programmering opg 4'!$K$4*-1)</f>
        <v>94.799999999989552</v>
      </c>
      <c r="E1978" s="167">
        <f>IF('Lineær programmering opg 4'!$M$5=0,"-",(-A1978+'Lineær programmering opg 4'!$M$5)/'Lineær programmering opg 4'!$K$5*-1)</f>
        <v>155.54999999999609</v>
      </c>
      <c r="F1978" s="167" t="str">
        <f>IF('Lineær programmering opg 4'!$E$6=0,"-",(-A1978+'Lineær programmering opg 4'!$M$6)/'Lineær programmering opg 4'!$K$6*-1)</f>
        <v>-</v>
      </c>
      <c r="G1978" s="167" t="str">
        <f>IF('Lineær programmering opg 4'!$D$7=0,"-",((-A1978+'Lineær programmering opg 4'!$M$7)/'Lineær programmering opg 4'!$K$7)*-1)</f>
        <v>-</v>
      </c>
      <c r="H1978" s="167" t="str">
        <f>IF('Lineær programmering opg 4'!$C$8=0,"-",((-A1978+'Lineær programmering opg 4'!$M$8)/'Lineær programmering opg 4'!$K$8)*-1)</f>
        <v>-</v>
      </c>
      <c r="I1978" s="167" t="str">
        <f>IF('Lineær programmering opg 4'!$D$8=0,"-",'Lineær programmering opg 4'!$G$8)</f>
        <v>-</v>
      </c>
      <c r="J1978" s="295">
        <f>A1978*'Lineær programmering opg 4'!$C$11+Datatabel!C1978*'Lineær programmering opg 4'!$D$11</f>
        <v>33479.999999998952</v>
      </c>
      <c r="K1978" s="9">
        <f t="shared" si="152"/>
        <v>0</v>
      </c>
      <c r="L1978" s="9">
        <f t="shared" si="153"/>
        <v>0</v>
      </c>
    </row>
    <row r="1979" spans="1:12" ht="15" x14ac:dyDescent="0.25">
      <c r="A1979" s="167">
        <f t="shared" si="151"/>
        <v>192.57600000000522</v>
      </c>
      <c r="B1979" s="325">
        <f t="shared" si="154"/>
        <v>0.80240000000002176</v>
      </c>
      <c r="C1979" s="167">
        <f t="shared" si="150"/>
        <v>94.847999999989554</v>
      </c>
      <c r="D1979" s="167">
        <f>IF('Lineær programmering opg 4'!$M$4=0,"-",(-A1979+'Lineær programmering opg 4'!$M$4)/'Lineær programmering opg 4'!$K$4*-1)</f>
        <v>94.847999999989554</v>
      </c>
      <c r="E1979" s="167">
        <f>IF('Lineær programmering opg 4'!$M$5=0,"-",(-A1979+'Lineær programmering opg 4'!$M$5)/'Lineær programmering opg 4'!$K$5*-1)</f>
        <v>155.56799999999609</v>
      </c>
      <c r="F1979" s="167" t="str">
        <f>IF('Lineær programmering opg 4'!$E$6=0,"-",(-A1979+'Lineær programmering opg 4'!$M$6)/'Lineær programmering opg 4'!$K$6*-1)</f>
        <v>-</v>
      </c>
      <c r="G1979" s="167" t="str">
        <f>IF('Lineær programmering opg 4'!$D$7=0,"-",((-A1979+'Lineær programmering opg 4'!$M$7)/'Lineær programmering opg 4'!$K$7)*-1)</f>
        <v>-</v>
      </c>
      <c r="H1979" s="167" t="str">
        <f>IF('Lineær programmering opg 4'!$C$8=0,"-",((-A1979+'Lineær programmering opg 4'!$M$8)/'Lineær programmering opg 4'!$K$8)*-1)</f>
        <v>-</v>
      </c>
      <c r="I1979" s="167" t="str">
        <f>IF('Lineær programmering opg 4'!$D$8=0,"-",'Lineær programmering opg 4'!$G$8)</f>
        <v>-</v>
      </c>
      <c r="J1979" s="295">
        <f>A1979*'Lineær programmering opg 4'!$C$11+Datatabel!C1979*'Lineær programmering opg 4'!$D$11</f>
        <v>33484.799999998955</v>
      </c>
      <c r="K1979" s="9">
        <f t="shared" si="152"/>
        <v>0</v>
      </c>
      <c r="L1979" s="9">
        <f t="shared" si="153"/>
        <v>0</v>
      </c>
    </row>
    <row r="1980" spans="1:12" ht="15" x14ac:dyDescent="0.25">
      <c r="A1980" s="167">
        <f t="shared" si="151"/>
        <v>192.55200000000522</v>
      </c>
      <c r="B1980" s="325">
        <f t="shared" si="154"/>
        <v>0.80230000000002177</v>
      </c>
      <c r="C1980" s="167">
        <f t="shared" si="150"/>
        <v>94.895999999989556</v>
      </c>
      <c r="D1980" s="167">
        <f>IF('Lineær programmering opg 4'!$M$4=0,"-",(-A1980+'Lineær programmering opg 4'!$M$4)/'Lineær programmering opg 4'!$K$4*-1)</f>
        <v>94.895999999989556</v>
      </c>
      <c r="E1980" s="167">
        <f>IF('Lineær programmering opg 4'!$M$5=0,"-",(-A1980+'Lineær programmering opg 4'!$M$5)/'Lineær programmering opg 4'!$K$5*-1)</f>
        <v>155.58599999999609</v>
      </c>
      <c r="F1980" s="167" t="str">
        <f>IF('Lineær programmering opg 4'!$E$6=0,"-",(-A1980+'Lineær programmering opg 4'!$M$6)/'Lineær programmering opg 4'!$K$6*-1)</f>
        <v>-</v>
      </c>
      <c r="G1980" s="167" t="str">
        <f>IF('Lineær programmering opg 4'!$D$7=0,"-",((-A1980+'Lineær programmering opg 4'!$M$7)/'Lineær programmering opg 4'!$K$7)*-1)</f>
        <v>-</v>
      </c>
      <c r="H1980" s="167" t="str">
        <f>IF('Lineær programmering opg 4'!$C$8=0,"-",((-A1980+'Lineær programmering opg 4'!$M$8)/'Lineær programmering opg 4'!$K$8)*-1)</f>
        <v>-</v>
      </c>
      <c r="I1980" s="167" t="str">
        <f>IF('Lineær programmering opg 4'!$D$8=0,"-",'Lineær programmering opg 4'!$G$8)</f>
        <v>-</v>
      </c>
      <c r="J1980" s="295">
        <f>A1980*'Lineær programmering opg 4'!$C$11+Datatabel!C1980*'Lineær programmering opg 4'!$D$11</f>
        <v>33489.599999998958</v>
      </c>
      <c r="K1980" s="9">
        <f t="shared" si="152"/>
        <v>0</v>
      </c>
      <c r="L1980" s="9">
        <f t="shared" si="153"/>
        <v>0</v>
      </c>
    </row>
    <row r="1981" spans="1:12" ht="15" x14ac:dyDescent="0.25">
      <c r="A1981" s="167">
        <f t="shared" si="151"/>
        <v>192.52800000000522</v>
      </c>
      <c r="B1981" s="325">
        <f t="shared" si="154"/>
        <v>0.80220000000002178</v>
      </c>
      <c r="C1981" s="167">
        <f t="shared" si="150"/>
        <v>94.943999999989558</v>
      </c>
      <c r="D1981" s="167">
        <f>IF('Lineær programmering opg 4'!$M$4=0,"-",(-A1981+'Lineær programmering opg 4'!$M$4)/'Lineær programmering opg 4'!$K$4*-1)</f>
        <v>94.943999999989558</v>
      </c>
      <c r="E1981" s="167">
        <f>IF('Lineær programmering opg 4'!$M$5=0,"-",(-A1981+'Lineær programmering opg 4'!$M$5)/'Lineær programmering opg 4'!$K$5*-1)</f>
        <v>155.60399999999609</v>
      </c>
      <c r="F1981" s="167" t="str">
        <f>IF('Lineær programmering opg 4'!$E$6=0,"-",(-A1981+'Lineær programmering opg 4'!$M$6)/'Lineær programmering opg 4'!$K$6*-1)</f>
        <v>-</v>
      </c>
      <c r="G1981" s="167" t="str">
        <f>IF('Lineær programmering opg 4'!$D$7=0,"-",((-A1981+'Lineær programmering opg 4'!$M$7)/'Lineær programmering opg 4'!$K$7)*-1)</f>
        <v>-</v>
      </c>
      <c r="H1981" s="167" t="str">
        <f>IF('Lineær programmering opg 4'!$C$8=0,"-",((-A1981+'Lineær programmering opg 4'!$M$8)/'Lineær programmering opg 4'!$K$8)*-1)</f>
        <v>-</v>
      </c>
      <c r="I1981" s="167" t="str">
        <f>IF('Lineær programmering opg 4'!$D$8=0,"-",'Lineær programmering opg 4'!$G$8)</f>
        <v>-</v>
      </c>
      <c r="J1981" s="295">
        <f>A1981*'Lineær programmering opg 4'!$C$11+Datatabel!C1981*'Lineær programmering opg 4'!$D$11</f>
        <v>33494.399999998961</v>
      </c>
      <c r="K1981" s="9">
        <f t="shared" si="152"/>
        <v>0</v>
      </c>
      <c r="L1981" s="9">
        <f t="shared" si="153"/>
        <v>0</v>
      </c>
    </row>
    <row r="1982" spans="1:12" ht="15" x14ac:dyDescent="0.25">
      <c r="A1982" s="167">
        <f t="shared" si="151"/>
        <v>192.50400000000522</v>
      </c>
      <c r="B1982" s="325">
        <f t="shared" si="154"/>
        <v>0.8021000000000218</v>
      </c>
      <c r="C1982" s="167">
        <f t="shared" si="150"/>
        <v>94.991999999989559</v>
      </c>
      <c r="D1982" s="167">
        <f>IF('Lineær programmering opg 4'!$M$4=0,"-",(-A1982+'Lineær programmering opg 4'!$M$4)/'Lineær programmering opg 4'!$K$4*-1)</f>
        <v>94.991999999989559</v>
      </c>
      <c r="E1982" s="167">
        <f>IF('Lineær programmering opg 4'!$M$5=0,"-",(-A1982+'Lineær programmering opg 4'!$M$5)/'Lineær programmering opg 4'!$K$5*-1)</f>
        <v>155.62199999999609</v>
      </c>
      <c r="F1982" s="167" t="str">
        <f>IF('Lineær programmering opg 4'!$E$6=0,"-",(-A1982+'Lineær programmering opg 4'!$M$6)/'Lineær programmering opg 4'!$K$6*-1)</f>
        <v>-</v>
      </c>
      <c r="G1982" s="167" t="str">
        <f>IF('Lineær programmering opg 4'!$D$7=0,"-",((-A1982+'Lineær programmering opg 4'!$M$7)/'Lineær programmering opg 4'!$K$7)*-1)</f>
        <v>-</v>
      </c>
      <c r="H1982" s="167" t="str">
        <f>IF('Lineær programmering opg 4'!$C$8=0,"-",((-A1982+'Lineær programmering opg 4'!$M$8)/'Lineær programmering opg 4'!$K$8)*-1)</f>
        <v>-</v>
      </c>
      <c r="I1982" s="167" t="str">
        <f>IF('Lineær programmering opg 4'!$D$8=0,"-",'Lineær programmering opg 4'!$G$8)</f>
        <v>-</v>
      </c>
      <c r="J1982" s="295">
        <f>A1982*'Lineær programmering opg 4'!$C$11+Datatabel!C1982*'Lineær programmering opg 4'!$D$11</f>
        <v>33499.199999998957</v>
      </c>
      <c r="K1982" s="9">
        <f t="shared" si="152"/>
        <v>0</v>
      </c>
      <c r="L1982" s="9">
        <f t="shared" si="153"/>
        <v>0</v>
      </c>
    </row>
    <row r="1983" spans="1:12" ht="15" x14ac:dyDescent="0.25">
      <c r="A1983" s="167">
        <f t="shared" si="151"/>
        <v>192.48000000000525</v>
      </c>
      <c r="B1983" s="325">
        <f t="shared" si="154"/>
        <v>0.80200000000002181</v>
      </c>
      <c r="C1983" s="167">
        <f t="shared" si="150"/>
        <v>95.039999999989504</v>
      </c>
      <c r="D1983" s="167">
        <f>IF('Lineær programmering opg 4'!$M$4=0,"-",(-A1983+'Lineær programmering opg 4'!$M$4)/'Lineær programmering opg 4'!$K$4*-1)</f>
        <v>95.039999999989504</v>
      </c>
      <c r="E1983" s="167">
        <f>IF('Lineær programmering opg 4'!$M$5=0,"-",(-A1983+'Lineær programmering opg 4'!$M$5)/'Lineær programmering opg 4'!$K$5*-1)</f>
        <v>155.63999999999606</v>
      </c>
      <c r="F1983" s="167" t="str">
        <f>IF('Lineær programmering opg 4'!$E$6=0,"-",(-A1983+'Lineær programmering opg 4'!$M$6)/'Lineær programmering opg 4'!$K$6*-1)</f>
        <v>-</v>
      </c>
      <c r="G1983" s="167" t="str">
        <f>IF('Lineær programmering opg 4'!$D$7=0,"-",((-A1983+'Lineær programmering opg 4'!$M$7)/'Lineær programmering opg 4'!$K$7)*-1)</f>
        <v>-</v>
      </c>
      <c r="H1983" s="167" t="str">
        <f>IF('Lineær programmering opg 4'!$C$8=0,"-",((-A1983+'Lineær programmering opg 4'!$M$8)/'Lineær programmering opg 4'!$K$8)*-1)</f>
        <v>-</v>
      </c>
      <c r="I1983" s="167" t="str">
        <f>IF('Lineær programmering opg 4'!$D$8=0,"-",'Lineær programmering opg 4'!$G$8)</f>
        <v>-</v>
      </c>
      <c r="J1983" s="295">
        <f>A1983*'Lineær programmering opg 4'!$C$11+Datatabel!C1983*'Lineær programmering opg 4'!$D$11</f>
        <v>33503.999999998952</v>
      </c>
      <c r="K1983" s="9">
        <f t="shared" si="152"/>
        <v>0</v>
      </c>
      <c r="L1983" s="9">
        <f t="shared" si="153"/>
        <v>0</v>
      </c>
    </row>
    <row r="1984" spans="1:12" ht="15" x14ac:dyDescent="0.25">
      <c r="A1984" s="167">
        <f t="shared" si="151"/>
        <v>192.45600000000525</v>
      </c>
      <c r="B1984" s="325">
        <f t="shared" si="154"/>
        <v>0.80190000000002182</v>
      </c>
      <c r="C1984" s="167">
        <f t="shared" si="150"/>
        <v>95.087999999989506</v>
      </c>
      <c r="D1984" s="167">
        <f>IF('Lineær programmering opg 4'!$M$4=0,"-",(-A1984+'Lineær programmering opg 4'!$M$4)/'Lineær programmering opg 4'!$K$4*-1)</f>
        <v>95.087999999989506</v>
      </c>
      <c r="E1984" s="167">
        <f>IF('Lineær programmering opg 4'!$M$5=0,"-",(-A1984+'Lineær programmering opg 4'!$M$5)/'Lineær programmering opg 4'!$K$5*-1)</f>
        <v>155.65799999999606</v>
      </c>
      <c r="F1984" s="167" t="str">
        <f>IF('Lineær programmering opg 4'!$E$6=0,"-",(-A1984+'Lineær programmering opg 4'!$M$6)/'Lineær programmering opg 4'!$K$6*-1)</f>
        <v>-</v>
      </c>
      <c r="G1984" s="167" t="str">
        <f>IF('Lineær programmering opg 4'!$D$7=0,"-",((-A1984+'Lineær programmering opg 4'!$M$7)/'Lineær programmering opg 4'!$K$7)*-1)</f>
        <v>-</v>
      </c>
      <c r="H1984" s="167" t="str">
        <f>IF('Lineær programmering opg 4'!$C$8=0,"-",((-A1984+'Lineær programmering opg 4'!$M$8)/'Lineær programmering opg 4'!$K$8)*-1)</f>
        <v>-</v>
      </c>
      <c r="I1984" s="167" t="str">
        <f>IF('Lineær programmering opg 4'!$D$8=0,"-",'Lineær programmering opg 4'!$G$8)</f>
        <v>-</v>
      </c>
      <c r="J1984" s="295">
        <f>A1984*'Lineær programmering opg 4'!$C$11+Datatabel!C1984*'Lineær programmering opg 4'!$D$11</f>
        <v>33508.799999998955</v>
      </c>
      <c r="K1984" s="9">
        <f t="shared" si="152"/>
        <v>0</v>
      </c>
      <c r="L1984" s="9">
        <f t="shared" si="153"/>
        <v>0</v>
      </c>
    </row>
    <row r="1985" spans="1:12" ht="15" x14ac:dyDescent="0.25">
      <c r="A1985" s="167">
        <f t="shared" si="151"/>
        <v>192.43200000000525</v>
      </c>
      <c r="B1985" s="325">
        <f t="shared" si="154"/>
        <v>0.80180000000002183</v>
      </c>
      <c r="C1985" s="167">
        <f t="shared" si="150"/>
        <v>95.135999999989508</v>
      </c>
      <c r="D1985" s="167">
        <f>IF('Lineær programmering opg 4'!$M$4=0,"-",(-A1985+'Lineær programmering opg 4'!$M$4)/'Lineær programmering opg 4'!$K$4*-1)</f>
        <v>95.135999999989508</v>
      </c>
      <c r="E1985" s="167">
        <f>IF('Lineær programmering opg 4'!$M$5=0,"-",(-A1985+'Lineær programmering opg 4'!$M$5)/'Lineær programmering opg 4'!$K$5*-1)</f>
        <v>155.67599999999607</v>
      </c>
      <c r="F1985" s="167" t="str">
        <f>IF('Lineær programmering opg 4'!$E$6=0,"-",(-A1985+'Lineær programmering opg 4'!$M$6)/'Lineær programmering opg 4'!$K$6*-1)</f>
        <v>-</v>
      </c>
      <c r="G1985" s="167" t="str">
        <f>IF('Lineær programmering opg 4'!$D$7=0,"-",((-A1985+'Lineær programmering opg 4'!$M$7)/'Lineær programmering opg 4'!$K$7)*-1)</f>
        <v>-</v>
      </c>
      <c r="H1985" s="167" t="str">
        <f>IF('Lineær programmering opg 4'!$C$8=0,"-",((-A1985+'Lineær programmering opg 4'!$M$8)/'Lineær programmering opg 4'!$K$8)*-1)</f>
        <v>-</v>
      </c>
      <c r="I1985" s="167" t="str">
        <f>IF('Lineær programmering opg 4'!$D$8=0,"-",'Lineær programmering opg 4'!$G$8)</f>
        <v>-</v>
      </c>
      <c r="J1985" s="295">
        <f>A1985*'Lineær programmering opg 4'!$C$11+Datatabel!C1985*'Lineær programmering opg 4'!$D$11</f>
        <v>33513.599999998951</v>
      </c>
      <c r="K1985" s="9">
        <f t="shared" si="152"/>
        <v>0</v>
      </c>
      <c r="L1985" s="9">
        <f t="shared" si="153"/>
        <v>0</v>
      </c>
    </row>
    <row r="1986" spans="1:12" ht="15" x14ac:dyDescent="0.25">
      <c r="A1986" s="167">
        <f t="shared" si="151"/>
        <v>192.40800000000525</v>
      </c>
      <c r="B1986" s="325">
        <f t="shared" si="154"/>
        <v>0.80170000000002184</v>
      </c>
      <c r="C1986" s="167">
        <f t="shared" si="150"/>
        <v>95.18399999998951</v>
      </c>
      <c r="D1986" s="167">
        <f>IF('Lineær programmering opg 4'!$M$4=0,"-",(-A1986+'Lineær programmering opg 4'!$M$4)/'Lineær programmering opg 4'!$K$4*-1)</f>
        <v>95.18399999998951</v>
      </c>
      <c r="E1986" s="167">
        <f>IF('Lineær programmering opg 4'!$M$5=0,"-",(-A1986+'Lineær programmering opg 4'!$M$5)/'Lineær programmering opg 4'!$K$5*-1)</f>
        <v>155.69399999999607</v>
      </c>
      <c r="F1986" s="167" t="str">
        <f>IF('Lineær programmering opg 4'!$E$6=0,"-",(-A1986+'Lineær programmering opg 4'!$M$6)/'Lineær programmering opg 4'!$K$6*-1)</f>
        <v>-</v>
      </c>
      <c r="G1986" s="167" t="str">
        <f>IF('Lineær programmering opg 4'!$D$7=0,"-",((-A1986+'Lineær programmering opg 4'!$M$7)/'Lineær programmering opg 4'!$K$7)*-1)</f>
        <v>-</v>
      </c>
      <c r="H1986" s="167" t="str">
        <f>IF('Lineær programmering opg 4'!$C$8=0,"-",((-A1986+'Lineær programmering opg 4'!$M$8)/'Lineær programmering opg 4'!$K$8)*-1)</f>
        <v>-</v>
      </c>
      <c r="I1986" s="167" t="str">
        <f>IF('Lineær programmering opg 4'!$D$8=0,"-",'Lineær programmering opg 4'!$G$8)</f>
        <v>-</v>
      </c>
      <c r="J1986" s="295">
        <f>A1986*'Lineær programmering opg 4'!$C$11+Datatabel!C1986*'Lineær programmering opg 4'!$D$11</f>
        <v>33518.399999998946</v>
      </c>
      <c r="K1986" s="9">
        <f t="shared" si="152"/>
        <v>0</v>
      </c>
      <c r="L1986" s="9">
        <f t="shared" si="153"/>
        <v>0</v>
      </c>
    </row>
    <row r="1987" spans="1:12" ht="15" x14ac:dyDescent="0.25">
      <c r="A1987" s="167">
        <f t="shared" si="151"/>
        <v>192.38400000000524</v>
      </c>
      <c r="B1987" s="325">
        <f t="shared" si="154"/>
        <v>0.80160000000002185</v>
      </c>
      <c r="C1987" s="167">
        <f t="shared" ref="C1987:C2050" si="155">MIN(D1987,E1987,F1987,G1987,H1987,I1987)</f>
        <v>95.231999999989512</v>
      </c>
      <c r="D1987" s="167">
        <f>IF('Lineær programmering opg 4'!$M$4=0,"-",(-A1987+'Lineær programmering opg 4'!$M$4)/'Lineær programmering opg 4'!$K$4*-1)</f>
        <v>95.231999999989512</v>
      </c>
      <c r="E1987" s="167">
        <f>IF('Lineær programmering opg 4'!$M$5=0,"-",(-A1987+'Lineær programmering opg 4'!$M$5)/'Lineær programmering opg 4'!$K$5*-1)</f>
        <v>155.71199999999607</v>
      </c>
      <c r="F1987" s="167" t="str">
        <f>IF('Lineær programmering opg 4'!$E$6=0,"-",(-A1987+'Lineær programmering opg 4'!$M$6)/'Lineær programmering opg 4'!$K$6*-1)</f>
        <v>-</v>
      </c>
      <c r="G1987" s="167" t="str">
        <f>IF('Lineær programmering opg 4'!$D$7=0,"-",((-A1987+'Lineær programmering opg 4'!$M$7)/'Lineær programmering opg 4'!$K$7)*-1)</f>
        <v>-</v>
      </c>
      <c r="H1987" s="167" t="str">
        <f>IF('Lineær programmering opg 4'!$C$8=0,"-",((-A1987+'Lineær programmering opg 4'!$M$8)/'Lineær programmering opg 4'!$K$8)*-1)</f>
        <v>-</v>
      </c>
      <c r="I1987" s="167" t="str">
        <f>IF('Lineær programmering opg 4'!$D$8=0,"-",'Lineær programmering opg 4'!$G$8)</f>
        <v>-</v>
      </c>
      <c r="J1987" s="295">
        <f>A1987*'Lineær programmering opg 4'!$C$11+Datatabel!C1987*'Lineær programmering opg 4'!$D$11</f>
        <v>33523.199999998949</v>
      </c>
      <c r="K1987" s="9">
        <f t="shared" si="152"/>
        <v>0</v>
      </c>
      <c r="L1987" s="9">
        <f t="shared" si="153"/>
        <v>0</v>
      </c>
    </row>
    <row r="1988" spans="1:12" ht="15" x14ac:dyDescent="0.25">
      <c r="A1988" s="167">
        <f t="shared" ref="A1988:A2051" si="156">$A$3*B1988</f>
        <v>192.36000000000524</v>
      </c>
      <c r="B1988" s="325">
        <f t="shared" si="154"/>
        <v>0.80150000000002186</v>
      </c>
      <c r="C1988" s="167">
        <f t="shared" si="155"/>
        <v>95.279999999989514</v>
      </c>
      <c r="D1988" s="167">
        <f>IF('Lineær programmering opg 4'!$M$4=0,"-",(-A1988+'Lineær programmering opg 4'!$M$4)/'Lineær programmering opg 4'!$K$4*-1)</f>
        <v>95.279999999989514</v>
      </c>
      <c r="E1988" s="167">
        <f>IF('Lineær programmering opg 4'!$M$5=0,"-",(-A1988+'Lineær programmering opg 4'!$M$5)/'Lineær programmering opg 4'!$K$5*-1)</f>
        <v>155.72999999999607</v>
      </c>
      <c r="F1988" s="167" t="str">
        <f>IF('Lineær programmering opg 4'!$E$6=0,"-",(-A1988+'Lineær programmering opg 4'!$M$6)/'Lineær programmering opg 4'!$K$6*-1)</f>
        <v>-</v>
      </c>
      <c r="G1988" s="167" t="str">
        <f>IF('Lineær programmering opg 4'!$D$7=0,"-",((-A1988+'Lineær programmering opg 4'!$M$7)/'Lineær programmering opg 4'!$K$7)*-1)</f>
        <v>-</v>
      </c>
      <c r="H1988" s="167" t="str">
        <f>IF('Lineær programmering opg 4'!$C$8=0,"-",((-A1988+'Lineær programmering opg 4'!$M$8)/'Lineær programmering opg 4'!$K$8)*-1)</f>
        <v>-</v>
      </c>
      <c r="I1988" s="167" t="str">
        <f>IF('Lineær programmering opg 4'!$D$8=0,"-",'Lineær programmering opg 4'!$G$8)</f>
        <v>-</v>
      </c>
      <c r="J1988" s="295">
        <f>A1988*'Lineær programmering opg 4'!$C$11+Datatabel!C1988*'Lineær programmering opg 4'!$D$11</f>
        <v>33527.999999998952</v>
      </c>
      <c r="K1988" s="9">
        <f t="shared" ref="K1988:K2051" si="157">IF($J$10004=J1988,A1988,0)</f>
        <v>0</v>
      </c>
      <c r="L1988" s="9">
        <f t="shared" ref="L1988:L2051" si="158">IF(J1988=$J$10004,C1988,0)</f>
        <v>0</v>
      </c>
    </row>
    <row r="1989" spans="1:12" ht="15" x14ac:dyDescent="0.25">
      <c r="A1989" s="167">
        <f t="shared" si="156"/>
        <v>192.33600000000524</v>
      </c>
      <c r="B1989" s="325">
        <f t="shared" ref="B1989:B2052" si="159">B1988-0.01%</f>
        <v>0.80140000000002187</v>
      </c>
      <c r="C1989" s="167">
        <f t="shared" si="155"/>
        <v>95.327999999989515</v>
      </c>
      <c r="D1989" s="167">
        <f>IF('Lineær programmering opg 4'!$M$4=0,"-",(-A1989+'Lineær programmering opg 4'!$M$4)/'Lineær programmering opg 4'!$K$4*-1)</f>
        <v>95.327999999989515</v>
      </c>
      <c r="E1989" s="167">
        <f>IF('Lineær programmering opg 4'!$M$5=0,"-",(-A1989+'Lineær programmering opg 4'!$M$5)/'Lineær programmering opg 4'!$K$5*-1)</f>
        <v>155.74799999999607</v>
      </c>
      <c r="F1989" s="167" t="str">
        <f>IF('Lineær programmering opg 4'!$E$6=0,"-",(-A1989+'Lineær programmering opg 4'!$M$6)/'Lineær programmering opg 4'!$K$6*-1)</f>
        <v>-</v>
      </c>
      <c r="G1989" s="167" t="str">
        <f>IF('Lineær programmering opg 4'!$D$7=0,"-",((-A1989+'Lineær programmering opg 4'!$M$7)/'Lineær programmering opg 4'!$K$7)*-1)</f>
        <v>-</v>
      </c>
      <c r="H1989" s="167" t="str">
        <f>IF('Lineær programmering opg 4'!$C$8=0,"-",((-A1989+'Lineær programmering opg 4'!$M$8)/'Lineær programmering opg 4'!$K$8)*-1)</f>
        <v>-</v>
      </c>
      <c r="I1989" s="167" t="str">
        <f>IF('Lineær programmering opg 4'!$D$8=0,"-",'Lineær programmering opg 4'!$G$8)</f>
        <v>-</v>
      </c>
      <c r="J1989" s="295">
        <f>A1989*'Lineær programmering opg 4'!$C$11+Datatabel!C1989*'Lineær programmering opg 4'!$D$11</f>
        <v>33532.799999998948</v>
      </c>
      <c r="K1989" s="9">
        <f t="shared" si="157"/>
        <v>0</v>
      </c>
      <c r="L1989" s="9">
        <f t="shared" si="158"/>
        <v>0</v>
      </c>
    </row>
    <row r="1990" spans="1:12" ht="15" x14ac:dyDescent="0.25">
      <c r="A1990" s="167">
        <f t="shared" si="156"/>
        <v>192.31200000000524</v>
      </c>
      <c r="B1990" s="325">
        <f t="shared" si="159"/>
        <v>0.80130000000002188</v>
      </c>
      <c r="C1990" s="167">
        <f t="shared" si="155"/>
        <v>95.375999999989517</v>
      </c>
      <c r="D1990" s="167">
        <f>IF('Lineær programmering opg 4'!$M$4=0,"-",(-A1990+'Lineær programmering opg 4'!$M$4)/'Lineær programmering opg 4'!$K$4*-1)</f>
        <v>95.375999999989517</v>
      </c>
      <c r="E1990" s="167">
        <f>IF('Lineær programmering opg 4'!$M$5=0,"-",(-A1990+'Lineær programmering opg 4'!$M$5)/'Lineær programmering opg 4'!$K$5*-1)</f>
        <v>155.76599999999607</v>
      </c>
      <c r="F1990" s="167" t="str">
        <f>IF('Lineær programmering opg 4'!$E$6=0,"-",(-A1990+'Lineær programmering opg 4'!$M$6)/'Lineær programmering opg 4'!$K$6*-1)</f>
        <v>-</v>
      </c>
      <c r="G1990" s="167" t="str">
        <f>IF('Lineær programmering opg 4'!$D$7=0,"-",((-A1990+'Lineær programmering opg 4'!$M$7)/'Lineær programmering opg 4'!$K$7)*-1)</f>
        <v>-</v>
      </c>
      <c r="H1990" s="167" t="str">
        <f>IF('Lineær programmering opg 4'!$C$8=0,"-",((-A1990+'Lineær programmering opg 4'!$M$8)/'Lineær programmering opg 4'!$K$8)*-1)</f>
        <v>-</v>
      </c>
      <c r="I1990" s="167" t="str">
        <f>IF('Lineær programmering opg 4'!$D$8=0,"-",'Lineær programmering opg 4'!$G$8)</f>
        <v>-</v>
      </c>
      <c r="J1990" s="295">
        <f>A1990*'Lineær programmering opg 4'!$C$11+Datatabel!C1990*'Lineær programmering opg 4'!$D$11</f>
        <v>33537.599999998951</v>
      </c>
      <c r="K1990" s="9">
        <f t="shared" si="157"/>
        <v>0</v>
      </c>
      <c r="L1990" s="9">
        <f t="shared" si="158"/>
        <v>0</v>
      </c>
    </row>
    <row r="1991" spans="1:12" ht="15" x14ac:dyDescent="0.25">
      <c r="A1991" s="167">
        <f t="shared" si="156"/>
        <v>192.28800000000524</v>
      </c>
      <c r="B1991" s="325">
        <f t="shared" si="159"/>
        <v>0.80120000000002189</v>
      </c>
      <c r="C1991" s="167">
        <f t="shared" si="155"/>
        <v>95.423999999989519</v>
      </c>
      <c r="D1991" s="167">
        <f>IF('Lineær programmering opg 4'!$M$4=0,"-",(-A1991+'Lineær programmering opg 4'!$M$4)/'Lineær programmering opg 4'!$K$4*-1)</f>
        <v>95.423999999989519</v>
      </c>
      <c r="E1991" s="167">
        <f>IF('Lineær programmering opg 4'!$M$5=0,"-",(-A1991+'Lineær programmering opg 4'!$M$5)/'Lineær programmering opg 4'!$K$5*-1)</f>
        <v>155.78399999999607</v>
      </c>
      <c r="F1991" s="167" t="str">
        <f>IF('Lineær programmering opg 4'!$E$6=0,"-",(-A1991+'Lineær programmering opg 4'!$M$6)/'Lineær programmering opg 4'!$K$6*-1)</f>
        <v>-</v>
      </c>
      <c r="G1991" s="167" t="str">
        <f>IF('Lineær programmering opg 4'!$D$7=0,"-",((-A1991+'Lineær programmering opg 4'!$M$7)/'Lineær programmering opg 4'!$K$7)*-1)</f>
        <v>-</v>
      </c>
      <c r="H1991" s="167" t="str">
        <f>IF('Lineær programmering opg 4'!$C$8=0,"-",((-A1991+'Lineær programmering opg 4'!$M$8)/'Lineær programmering opg 4'!$K$8)*-1)</f>
        <v>-</v>
      </c>
      <c r="I1991" s="167" t="str">
        <f>IF('Lineær programmering opg 4'!$D$8=0,"-",'Lineær programmering opg 4'!$G$8)</f>
        <v>-</v>
      </c>
      <c r="J1991" s="295">
        <f>A1991*'Lineær programmering opg 4'!$C$11+Datatabel!C1991*'Lineær programmering opg 4'!$D$11</f>
        <v>33542.399999998946</v>
      </c>
      <c r="K1991" s="9">
        <f t="shared" si="157"/>
        <v>0</v>
      </c>
      <c r="L1991" s="9">
        <f t="shared" si="158"/>
        <v>0</v>
      </c>
    </row>
    <row r="1992" spans="1:12" ht="15" x14ac:dyDescent="0.25">
      <c r="A1992" s="167">
        <f t="shared" si="156"/>
        <v>192.26400000000527</v>
      </c>
      <c r="B1992" s="325">
        <f t="shared" si="159"/>
        <v>0.80110000000002191</v>
      </c>
      <c r="C1992" s="167">
        <f t="shared" si="155"/>
        <v>95.471999999989464</v>
      </c>
      <c r="D1992" s="167">
        <f>IF('Lineær programmering opg 4'!$M$4=0,"-",(-A1992+'Lineær programmering opg 4'!$M$4)/'Lineær programmering opg 4'!$K$4*-1)</f>
        <v>95.471999999989464</v>
      </c>
      <c r="E1992" s="167">
        <f>IF('Lineær programmering opg 4'!$M$5=0,"-",(-A1992+'Lineær programmering opg 4'!$M$5)/'Lineær programmering opg 4'!$K$5*-1)</f>
        <v>155.80199999999607</v>
      </c>
      <c r="F1992" s="167" t="str">
        <f>IF('Lineær programmering opg 4'!$E$6=0,"-",(-A1992+'Lineær programmering opg 4'!$M$6)/'Lineær programmering opg 4'!$K$6*-1)</f>
        <v>-</v>
      </c>
      <c r="G1992" s="167" t="str">
        <f>IF('Lineær programmering opg 4'!$D$7=0,"-",((-A1992+'Lineær programmering opg 4'!$M$7)/'Lineær programmering opg 4'!$K$7)*-1)</f>
        <v>-</v>
      </c>
      <c r="H1992" s="167" t="str">
        <f>IF('Lineær programmering opg 4'!$C$8=0,"-",((-A1992+'Lineær programmering opg 4'!$M$8)/'Lineær programmering opg 4'!$K$8)*-1)</f>
        <v>-</v>
      </c>
      <c r="I1992" s="167" t="str">
        <f>IF('Lineær programmering opg 4'!$D$8=0,"-",'Lineær programmering opg 4'!$G$8)</f>
        <v>-</v>
      </c>
      <c r="J1992" s="295">
        <f>A1992*'Lineær programmering opg 4'!$C$11+Datatabel!C1992*'Lineær programmering opg 4'!$D$11</f>
        <v>33547.199999998949</v>
      </c>
      <c r="K1992" s="9">
        <f t="shared" si="157"/>
        <v>0</v>
      </c>
      <c r="L1992" s="9">
        <f t="shared" si="158"/>
        <v>0</v>
      </c>
    </row>
    <row r="1993" spans="1:12" ht="15" x14ac:dyDescent="0.25">
      <c r="A1993" s="167">
        <f t="shared" si="156"/>
        <v>192.24000000000527</v>
      </c>
      <c r="B1993" s="325">
        <f t="shared" si="159"/>
        <v>0.80100000000002192</v>
      </c>
      <c r="C1993" s="167">
        <f t="shared" si="155"/>
        <v>95.519999999989466</v>
      </c>
      <c r="D1993" s="167">
        <f>IF('Lineær programmering opg 4'!$M$4=0,"-",(-A1993+'Lineær programmering opg 4'!$M$4)/'Lineær programmering opg 4'!$K$4*-1)</f>
        <v>95.519999999989466</v>
      </c>
      <c r="E1993" s="167">
        <f>IF('Lineær programmering opg 4'!$M$5=0,"-",(-A1993+'Lineær programmering opg 4'!$M$5)/'Lineær programmering opg 4'!$K$5*-1)</f>
        <v>155.81999999999607</v>
      </c>
      <c r="F1993" s="167" t="str">
        <f>IF('Lineær programmering opg 4'!$E$6=0,"-",(-A1993+'Lineær programmering opg 4'!$M$6)/'Lineær programmering opg 4'!$K$6*-1)</f>
        <v>-</v>
      </c>
      <c r="G1993" s="167" t="str">
        <f>IF('Lineær programmering opg 4'!$D$7=0,"-",((-A1993+'Lineær programmering opg 4'!$M$7)/'Lineær programmering opg 4'!$K$7)*-1)</f>
        <v>-</v>
      </c>
      <c r="H1993" s="167" t="str">
        <f>IF('Lineær programmering opg 4'!$C$8=0,"-",((-A1993+'Lineær programmering opg 4'!$M$8)/'Lineær programmering opg 4'!$K$8)*-1)</f>
        <v>-</v>
      </c>
      <c r="I1993" s="167" t="str">
        <f>IF('Lineær programmering opg 4'!$D$8=0,"-",'Lineær programmering opg 4'!$G$8)</f>
        <v>-</v>
      </c>
      <c r="J1993" s="295">
        <f>A1993*'Lineær programmering opg 4'!$C$11+Datatabel!C1993*'Lineær programmering opg 4'!$D$11</f>
        <v>33551.999999998945</v>
      </c>
      <c r="K1993" s="9">
        <f t="shared" si="157"/>
        <v>0</v>
      </c>
      <c r="L1993" s="9">
        <f t="shared" si="158"/>
        <v>0</v>
      </c>
    </row>
    <row r="1994" spans="1:12" ht="15" x14ac:dyDescent="0.25">
      <c r="A1994" s="167">
        <f t="shared" si="156"/>
        <v>192.21600000000527</v>
      </c>
      <c r="B1994" s="325">
        <f t="shared" si="159"/>
        <v>0.80090000000002193</v>
      </c>
      <c r="C1994" s="167">
        <f t="shared" si="155"/>
        <v>95.567999999989468</v>
      </c>
      <c r="D1994" s="167">
        <f>IF('Lineær programmering opg 4'!$M$4=0,"-",(-A1994+'Lineær programmering opg 4'!$M$4)/'Lineær programmering opg 4'!$K$4*-1)</f>
        <v>95.567999999989468</v>
      </c>
      <c r="E1994" s="167">
        <f>IF('Lineær programmering opg 4'!$M$5=0,"-",(-A1994+'Lineær programmering opg 4'!$M$5)/'Lineær programmering opg 4'!$K$5*-1)</f>
        <v>155.83799999999607</v>
      </c>
      <c r="F1994" s="167" t="str">
        <f>IF('Lineær programmering opg 4'!$E$6=0,"-",(-A1994+'Lineær programmering opg 4'!$M$6)/'Lineær programmering opg 4'!$K$6*-1)</f>
        <v>-</v>
      </c>
      <c r="G1994" s="167" t="str">
        <f>IF('Lineær programmering opg 4'!$D$7=0,"-",((-A1994+'Lineær programmering opg 4'!$M$7)/'Lineær programmering opg 4'!$K$7)*-1)</f>
        <v>-</v>
      </c>
      <c r="H1994" s="167" t="str">
        <f>IF('Lineær programmering opg 4'!$C$8=0,"-",((-A1994+'Lineær programmering opg 4'!$M$8)/'Lineær programmering opg 4'!$K$8)*-1)</f>
        <v>-</v>
      </c>
      <c r="I1994" s="167" t="str">
        <f>IF('Lineær programmering opg 4'!$D$8=0,"-",'Lineær programmering opg 4'!$G$8)</f>
        <v>-</v>
      </c>
      <c r="J1994" s="295">
        <f>A1994*'Lineær programmering opg 4'!$C$11+Datatabel!C1994*'Lineær programmering opg 4'!$D$11</f>
        <v>33556.799999998948</v>
      </c>
      <c r="K1994" s="9">
        <f t="shared" si="157"/>
        <v>0</v>
      </c>
      <c r="L1994" s="9">
        <f t="shared" si="158"/>
        <v>0</v>
      </c>
    </row>
    <row r="1995" spans="1:12" ht="15" x14ac:dyDescent="0.25">
      <c r="A1995" s="167">
        <f t="shared" si="156"/>
        <v>192.19200000000527</v>
      </c>
      <c r="B1995" s="325">
        <f t="shared" si="159"/>
        <v>0.80080000000002194</v>
      </c>
      <c r="C1995" s="167">
        <f t="shared" si="155"/>
        <v>95.615999999989469</v>
      </c>
      <c r="D1995" s="167">
        <f>IF('Lineær programmering opg 4'!$M$4=0,"-",(-A1995+'Lineær programmering opg 4'!$M$4)/'Lineær programmering opg 4'!$K$4*-1)</f>
        <v>95.615999999989469</v>
      </c>
      <c r="E1995" s="167">
        <f>IF('Lineær programmering opg 4'!$M$5=0,"-",(-A1995+'Lineær programmering opg 4'!$M$5)/'Lineær programmering opg 4'!$K$5*-1)</f>
        <v>155.85599999999607</v>
      </c>
      <c r="F1995" s="167" t="str">
        <f>IF('Lineær programmering opg 4'!$E$6=0,"-",(-A1995+'Lineær programmering opg 4'!$M$6)/'Lineær programmering opg 4'!$K$6*-1)</f>
        <v>-</v>
      </c>
      <c r="G1995" s="167" t="str">
        <f>IF('Lineær programmering opg 4'!$D$7=0,"-",((-A1995+'Lineær programmering opg 4'!$M$7)/'Lineær programmering opg 4'!$K$7)*-1)</f>
        <v>-</v>
      </c>
      <c r="H1995" s="167" t="str">
        <f>IF('Lineær programmering opg 4'!$C$8=0,"-",((-A1995+'Lineær programmering opg 4'!$M$8)/'Lineær programmering opg 4'!$K$8)*-1)</f>
        <v>-</v>
      </c>
      <c r="I1995" s="167" t="str">
        <f>IF('Lineær programmering opg 4'!$D$8=0,"-",'Lineær programmering opg 4'!$G$8)</f>
        <v>-</v>
      </c>
      <c r="J1995" s="295">
        <f>A1995*'Lineær programmering opg 4'!$C$11+Datatabel!C1995*'Lineær programmering opg 4'!$D$11</f>
        <v>33561.599999998951</v>
      </c>
      <c r="K1995" s="9">
        <f t="shared" si="157"/>
        <v>0</v>
      </c>
      <c r="L1995" s="9">
        <f t="shared" si="158"/>
        <v>0</v>
      </c>
    </row>
    <row r="1996" spans="1:12" ht="15" x14ac:dyDescent="0.25">
      <c r="A1996" s="167">
        <f t="shared" si="156"/>
        <v>192.16800000000526</v>
      </c>
      <c r="B1996" s="325">
        <f t="shared" si="159"/>
        <v>0.80070000000002195</v>
      </c>
      <c r="C1996" s="167">
        <f t="shared" si="155"/>
        <v>95.663999999989471</v>
      </c>
      <c r="D1996" s="167">
        <f>IF('Lineær programmering opg 4'!$M$4=0,"-",(-A1996+'Lineær programmering opg 4'!$M$4)/'Lineær programmering opg 4'!$K$4*-1)</f>
        <v>95.663999999989471</v>
      </c>
      <c r="E1996" s="167">
        <f>IF('Lineær programmering opg 4'!$M$5=0,"-",(-A1996+'Lineær programmering opg 4'!$M$5)/'Lineær programmering opg 4'!$K$5*-1)</f>
        <v>155.87399999999607</v>
      </c>
      <c r="F1996" s="167" t="str">
        <f>IF('Lineær programmering opg 4'!$E$6=0,"-",(-A1996+'Lineær programmering opg 4'!$M$6)/'Lineær programmering opg 4'!$K$6*-1)</f>
        <v>-</v>
      </c>
      <c r="G1996" s="167" t="str">
        <f>IF('Lineær programmering opg 4'!$D$7=0,"-",((-A1996+'Lineær programmering opg 4'!$M$7)/'Lineær programmering opg 4'!$K$7)*-1)</f>
        <v>-</v>
      </c>
      <c r="H1996" s="167" t="str">
        <f>IF('Lineær programmering opg 4'!$C$8=0,"-",((-A1996+'Lineær programmering opg 4'!$M$8)/'Lineær programmering opg 4'!$K$8)*-1)</f>
        <v>-</v>
      </c>
      <c r="I1996" s="167" t="str">
        <f>IF('Lineær programmering opg 4'!$D$8=0,"-",'Lineær programmering opg 4'!$G$8)</f>
        <v>-</v>
      </c>
      <c r="J1996" s="295">
        <f>A1996*'Lineær programmering opg 4'!$C$11+Datatabel!C1996*'Lineær programmering opg 4'!$D$11</f>
        <v>33566.399999998946</v>
      </c>
      <c r="K1996" s="9">
        <f t="shared" si="157"/>
        <v>0</v>
      </c>
      <c r="L1996" s="9">
        <f t="shared" si="158"/>
        <v>0</v>
      </c>
    </row>
    <row r="1997" spans="1:12" ht="15" x14ac:dyDescent="0.25">
      <c r="A1997" s="167">
        <f t="shared" si="156"/>
        <v>192.14400000000526</v>
      </c>
      <c r="B1997" s="325">
        <f t="shared" si="159"/>
        <v>0.80060000000002196</v>
      </c>
      <c r="C1997" s="167">
        <f t="shared" si="155"/>
        <v>95.711999999989473</v>
      </c>
      <c r="D1997" s="167">
        <f>IF('Lineær programmering opg 4'!$M$4=0,"-",(-A1997+'Lineær programmering opg 4'!$M$4)/'Lineær programmering opg 4'!$K$4*-1)</f>
        <v>95.711999999989473</v>
      </c>
      <c r="E1997" s="167">
        <f>IF('Lineær programmering opg 4'!$M$5=0,"-",(-A1997+'Lineær programmering opg 4'!$M$5)/'Lineær programmering opg 4'!$K$5*-1)</f>
        <v>155.89199999999607</v>
      </c>
      <c r="F1997" s="167" t="str">
        <f>IF('Lineær programmering opg 4'!$E$6=0,"-",(-A1997+'Lineær programmering opg 4'!$M$6)/'Lineær programmering opg 4'!$K$6*-1)</f>
        <v>-</v>
      </c>
      <c r="G1997" s="167" t="str">
        <f>IF('Lineær programmering opg 4'!$D$7=0,"-",((-A1997+'Lineær programmering opg 4'!$M$7)/'Lineær programmering opg 4'!$K$7)*-1)</f>
        <v>-</v>
      </c>
      <c r="H1997" s="167" t="str">
        <f>IF('Lineær programmering opg 4'!$C$8=0,"-",((-A1997+'Lineær programmering opg 4'!$M$8)/'Lineær programmering opg 4'!$K$8)*-1)</f>
        <v>-</v>
      </c>
      <c r="I1997" s="167" t="str">
        <f>IF('Lineær programmering opg 4'!$D$8=0,"-",'Lineær programmering opg 4'!$G$8)</f>
        <v>-</v>
      </c>
      <c r="J1997" s="295">
        <f>A1997*'Lineær programmering opg 4'!$C$11+Datatabel!C1997*'Lineær programmering opg 4'!$D$11</f>
        <v>33571.199999998949</v>
      </c>
      <c r="K1997" s="9">
        <f t="shared" si="157"/>
        <v>0</v>
      </c>
      <c r="L1997" s="9">
        <f t="shared" si="158"/>
        <v>0</v>
      </c>
    </row>
    <row r="1998" spans="1:12" ht="15" x14ac:dyDescent="0.25">
      <c r="A1998" s="167">
        <f t="shared" si="156"/>
        <v>192.12000000000526</v>
      </c>
      <c r="B1998" s="325">
        <f t="shared" si="159"/>
        <v>0.80050000000002197</v>
      </c>
      <c r="C1998" s="167">
        <f t="shared" si="155"/>
        <v>95.759999999989475</v>
      </c>
      <c r="D1998" s="167">
        <f>IF('Lineær programmering opg 4'!$M$4=0,"-",(-A1998+'Lineær programmering opg 4'!$M$4)/'Lineær programmering opg 4'!$K$4*-1)</f>
        <v>95.759999999989475</v>
      </c>
      <c r="E1998" s="167">
        <f>IF('Lineær programmering opg 4'!$M$5=0,"-",(-A1998+'Lineær programmering opg 4'!$M$5)/'Lineær programmering opg 4'!$K$5*-1)</f>
        <v>155.90999999999607</v>
      </c>
      <c r="F1998" s="167" t="str">
        <f>IF('Lineær programmering opg 4'!$E$6=0,"-",(-A1998+'Lineær programmering opg 4'!$M$6)/'Lineær programmering opg 4'!$K$6*-1)</f>
        <v>-</v>
      </c>
      <c r="G1998" s="167" t="str">
        <f>IF('Lineær programmering opg 4'!$D$7=0,"-",((-A1998+'Lineær programmering opg 4'!$M$7)/'Lineær programmering opg 4'!$K$7)*-1)</f>
        <v>-</v>
      </c>
      <c r="H1998" s="167" t="str">
        <f>IF('Lineær programmering opg 4'!$C$8=0,"-",((-A1998+'Lineær programmering opg 4'!$M$8)/'Lineær programmering opg 4'!$K$8)*-1)</f>
        <v>-</v>
      </c>
      <c r="I1998" s="167" t="str">
        <f>IF('Lineær programmering opg 4'!$D$8=0,"-",'Lineær programmering opg 4'!$G$8)</f>
        <v>-</v>
      </c>
      <c r="J1998" s="295">
        <f>A1998*'Lineær programmering opg 4'!$C$11+Datatabel!C1998*'Lineær programmering opg 4'!$D$11</f>
        <v>33575.999999998952</v>
      </c>
      <c r="K1998" s="9">
        <f t="shared" si="157"/>
        <v>0</v>
      </c>
      <c r="L1998" s="9">
        <f t="shared" si="158"/>
        <v>0</v>
      </c>
    </row>
    <row r="1999" spans="1:12" ht="15" x14ac:dyDescent="0.25">
      <c r="A1999" s="167">
        <f t="shared" si="156"/>
        <v>192.09600000000529</v>
      </c>
      <c r="B1999" s="325">
        <f t="shared" si="159"/>
        <v>0.80040000000002198</v>
      </c>
      <c r="C1999" s="167">
        <f t="shared" si="155"/>
        <v>95.80799999998942</v>
      </c>
      <c r="D1999" s="167">
        <f>IF('Lineær programmering opg 4'!$M$4=0,"-",(-A1999+'Lineær programmering opg 4'!$M$4)/'Lineær programmering opg 4'!$K$4*-1)</f>
        <v>95.80799999998942</v>
      </c>
      <c r="E1999" s="167">
        <f>IF('Lineær programmering opg 4'!$M$5=0,"-",(-A1999+'Lineær programmering opg 4'!$M$5)/'Lineær programmering opg 4'!$K$5*-1)</f>
        <v>155.92799999999605</v>
      </c>
      <c r="F1999" s="167" t="str">
        <f>IF('Lineær programmering opg 4'!$E$6=0,"-",(-A1999+'Lineær programmering opg 4'!$M$6)/'Lineær programmering opg 4'!$K$6*-1)</f>
        <v>-</v>
      </c>
      <c r="G1999" s="167" t="str">
        <f>IF('Lineær programmering opg 4'!$D$7=0,"-",((-A1999+'Lineær programmering opg 4'!$M$7)/'Lineær programmering opg 4'!$K$7)*-1)</f>
        <v>-</v>
      </c>
      <c r="H1999" s="167" t="str">
        <f>IF('Lineær programmering opg 4'!$C$8=0,"-",((-A1999+'Lineær programmering opg 4'!$M$8)/'Lineær programmering opg 4'!$K$8)*-1)</f>
        <v>-</v>
      </c>
      <c r="I1999" s="167" t="str">
        <f>IF('Lineær programmering opg 4'!$D$8=0,"-",'Lineær programmering opg 4'!$G$8)</f>
        <v>-</v>
      </c>
      <c r="J1999" s="295">
        <f>A1999*'Lineær programmering opg 4'!$C$11+Datatabel!C1999*'Lineær programmering opg 4'!$D$11</f>
        <v>33580.799999998941</v>
      </c>
      <c r="K1999" s="9">
        <f t="shared" si="157"/>
        <v>0</v>
      </c>
      <c r="L1999" s="9">
        <f t="shared" si="158"/>
        <v>0</v>
      </c>
    </row>
    <row r="2000" spans="1:12" ht="15" x14ac:dyDescent="0.25">
      <c r="A2000" s="167">
        <f t="shared" si="156"/>
        <v>192.07200000000529</v>
      </c>
      <c r="B2000" s="325">
        <f t="shared" si="159"/>
        <v>0.80030000000002199</v>
      </c>
      <c r="C2000" s="167">
        <f t="shared" si="155"/>
        <v>95.855999999989422</v>
      </c>
      <c r="D2000" s="167">
        <f>IF('Lineær programmering opg 4'!$M$4=0,"-",(-A2000+'Lineær programmering opg 4'!$M$4)/'Lineær programmering opg 4'!$K$4*-1)</f>
        <v>95.855999999989422</v>
      </c>
      <c r="E2000" s="167">
        <f>IF('Lineær programmering opg 4'!$M$5=0,"-",(-A2000+'Lineær programmering opg 4'!$M$5)/'Lineær programmering opg 4'!$K$5*-1)</f>
        <v>155.94599999999605</v>
      </c>
      <c r="F2000" s="167" t="str">
        <f>IF('Lineær programmering opg 4'!$E$6=0,"-",(-A2000+'Lineær programmering opg 4'!$M$6)/'Lineær programmering opg 4'!$K$6*-1)</f>
        <v>-</v>
      </c>
      <c r="G2000" s="167" t="str">
        <f>IF('Lineær programmering opg 4'!$D$7=0,"-",((-A2000+'Lineær programmering opg 4'!$M$7)/'Lineær programmering opg 4'!$K$7)*-1)</f>
        <v>-</v>
      </c>
      <c r="H2000" s="167" t="str">
        <f>IF('Lineær programmering opg 4'!$C$8=0,"-",((-A2000+'Lineær programmering opg 4'!$M$8)/'Lineær programmering opg 4'!$K$8)*-1)</f>
        <v>-</v>
      </c>
      <c r="I2000" s="167" t="str">
        <f>IF('Lineær programmering opg 4'!$D$8=0,"-",'Lineær programmering opg 4'!$G$8)</f>
        <v>-</v>
      </c>
      <c r="J2000" s="295">
        <f>A2000*'Lineær programmering opg 4'!$C$11+Datatabel!C2000*'Lineær programmering opg 4'!$D$11</f>
        <v>33585.599999998944</v>
      </c>
      <c r="K2000" s="9">
        <f t="shared" si="157"/>
        <v>0</v>
      </c>
      <c r="L2000" s="9">
        <f t="shared" si="158"/>
        <v>0</v>
      </c>
    </row>
    <row r="2001" spans="1:12" ht="15" x14ac:dyDescent="0.25">
      <c r="A2001" s="167">
        <f t="shared" si="156"/>
        <v>192.04800000000529</v>
      </c>
      <c r="B2001" s="325">
        <f t="shared" si="159"/>
        <v>0.800200000000022</v>
      </c>
      <c r="C2001" s="167">
        <f t="shared" si="155"/>
        <v>95.903999999989423</v>
      </c>
      <c r="D2001" s="167">
        <f>IF('Lineær programmering opg 4'!$M$4=0,"-",(-A2001+'Lineær programmering opg 4'!$M$4)/'Lineær programmering opg 4'!$K$4*-1)</f>
        <v>95.903999999989423</v>
      </c>
      <c r="E2001" s="167">
        <f>IF('Lineær programmering opg 4'!$M$5=0,"-",(-A2001+'Lineær programmering opg 4'!$M$5)/'Lineær programmering opg 4'!$K$5*-1)</f>
        <v>155.96399999999605</v>
      </c>
      <c r="F2001" s="167" t="str">
        <f>IF('Lineær programmering opg 4'!$E$6=0,"-",(-A2001+'Lineær programmering opg 4'!$M$6)/'Lineær programmering opg 4'!$K$6*-1)</f>
        <v>-</v>
      </c>
      <c r="G2001" s="167" t="str">
        <f>IF('Lineær programmering opg 4'!$D$7=0,"-",((-A2001+'Lineær programmering opg 4'!$M$7)/'Lineær programmering opg 4'!$K$7)*-1)</f>
        <v>-</v>
      </c>
      <c r="H2001" s="167" t="str">
        <f>IF('Lineær programmering opg 4'!$C$8=0,"-",((-A2001+'Lineær programmering opg 4'!$M$8)/'Lineær programmering opg 4'!$K$8)*-1)</f>
        <v>-</v>
      </c>
      <c r="I2001" s="167" t="str">
        <f>IF('Lineær programmering opg 4'!$D$8=0,"-",'Lineær programmering opg 4'!$G$8)</f>
        <v>-</v>
      </c>
      <c r="J2001" s="295">
        <f>A2001*'Lineær programmering opg 4'!$C$11+Datatabel!C2001*'Lineær programmering opg 4'!$D$11</f>
        <v>33590.399999998946</v>
      </c>
      <c r="K2001" s="9">
        <f t="shared" si="157"/>
        <v>0</v>
      </c>
      <c r="L2001" s="9">
        <f t="shared" si="158"/>
        <v>0</v>
      </c>
    </row>
    <row r="2002" spans="1:12" ht="15" x14ac:dyDescent="0.25">
      <c r="A2002" s="167">
        <f t="shared" si="156"/>
        <v>192.02400000000529</v>
      </c>
      <c r="B2002" s="325">
        <f t="shared" si="159"/>
        <v>0.80010000000002202</v>
      </c>
      <c r="C2002" s="167">
        <f t="shared" si="155"/>
        <v>95.951999999989425</v>
      </c>
      <c r="D2002" s="167">
        <f>IF('Lineær programmering opg 4'!$M$4=0,"-",(-A2002+'Lineær programmering opg 4'!$M$4)/'Lineær programmering opg 4'!$K$4*-1)</f>
        <v>95.951999999989425</v>
      </c>
      <c r="E2002" s="167">
        <f>IF('Lineær programmering opg 4'!$M$5=0,"-",(-A2002+'Lineær programmering opg 4'!$M$5)/'Lineær programmering opg 4'!$K$5*-1)</f>
        <v>155.98199999999605</v>
      </c>
      <c r="F2002" s="167" t="str">
        <f>IF('Lineær programmering opg 4'!$E$6=0,"-",(-A2002+'Lineær programmering opg 4'!$M$6)/'Lineær programmering opg 4'!$K$6*-1)</f>
        <v>-</v>
      </c>
      <c r="G2002" s="167" t="str">
        <f>IF('Lineær programmering opg 4'!$D$7=0,"-",((-A2002+'Lineær programmering opg 4'!$M$7)/'Lineær programmering opg 4'!$K$7)*-1)</f>
        <v>-</v>
      </c>
      <c r="H2002" s="167" t="str">
        <f>IF('Lineær programmering opg 4'!$C$8=0,"-",((-A2002+'Lineær programmering opg 4'!$M$8)/'Lineær programmering opg 4'!$K$8)*-1)</f>
        <v>-</v>
      </c>
      <c r="I2002" s="167" t="str">
        <f>IF('Lineær programmering opg 4'!$D$8=0,"-",'Lineær programmering opg 4'!$G$8)</f>
        <v>-</v>
      </c>
      <c r="J2002" s="295">
        <f>A2002*'Lineær programmering opg 4'!$C$11+Datatabel!C2002*'Lineær programmering opg 4'!$D$11</f>
        <v>33595.199999998942</v>
      </c>
      <c r="K2002" s="9">
        <f t="shared" si="157"/>
        <v>0</v>
      </c>
      <c r="L2002" s="9">
        <f t="shared" si="158"/>
        <v>0</v>
      </c>
    </row>
    <row r="2003" spans="1:12" ht="15" x14ac:dyDescent="0.25">
      <c r="A2003" s="167">
        <f t="shared" si="156"/>
        <v>192.00000000000529</v>
      </c>
      <c r="B2003" s="325">
        <f t="shared" si="159"/>
        <v>0.80000000000002203</v>
      </c>
      <c r="C2003" s="167">
        <f t="shared" si="155"/>
        <v>95.999999999989427</v>
      </c>
      <c r="D2003" s="167">
        <f>IF('Lineær programmering opg 4'!$M$4=0,"-",(-A2003+'Lineær programmering opg 4'!$M$4)/'Lineær programmering opg 4'!$K$4*-1)</f>
        <v>95.999999999989427</v>
      </c>
      <c r="E2003" s="167">
        <f>IF('Lineær programmering opg 4'!$M$5=0,"-",(-A2003+'Lineær programmering opg 4'!$M$5)/'Lineær programmering opg 4'!$K$5*-1)</f>
        <v>155.99999999999605</v>
      </c>
      <c r="F2003" s="167" t="str">
        <f>IF('Lineær programmering opg 4'!$E$6=0,"-",(-A2003+'Lineær programmering opg 4'!$M$6)/'Lineær programmering opg 4'!$K$6*-1)</f>
        <v>-</v>
      </c>
      <c r="G2003" s="167" t="str">
        <f>IF('Lineær programmering opg 4'!$D$7=0,"-",((-A2003+'Lineær programmering opg 4'!$M$7)/'Lineær programmering opg 4'!$K$7)*-1)</f>
        <v>-</v>
      </c>
      <c r="H2003" s="167" t="str">
        <f>IF('Lineær programmering opg 4'!$C$8=0,"-",((-A2003+'Lineær programmering opg 4'!$M$8)/'Lineær programmering opg 4'!$K$8)*-1)</f>
        <v>-</v>
      </c>
      <c r="I2003" s="167" t="str">
        <f>IF('Lineær programmering opg 4'!$D$8=0,"-",'Lineær programmering opg 4'!$G$8)</f>
        <v>-</v>
      </c>
      <c r="J2003" s="295">
        <f>A2003*'Lineær programmering opg 4'!$C$11+Datatabel!C2003*'Lineær programmering opg 4'!$D$11</f>
        <v>33599.999999998938</v>
      </c>
      <c r="K2003" s="9">
        <f t="shared" si="157"/>
        <v>0</v>
      </c>
      <c r="L2003" s="9">
        <f t="shared" si="158"/>
        <v>0</v>
      </c>
    </row>
    <row r="2004" spans="1:12" ht="15" x14ac:dyDescent="0.25">
      <c r="A2004" s="167">
        <f t="shared" si="156"/>
        <v>191.97600000000529</v>
      </c>
      <c r="B2004" s="325">
        <f t="shared" si="159"/>
        <v>0.79990000000002204</v>
      </c>
      <c r="C2004" s="167">
        <f t="shared" si="155"/>
        <v>96.047999999989429</v>
      </c>
      <c r="D2004" s="167">
        <f>IF('Lineær programmering opg 4'!$M$4=0,"-",(-A2004+'Lineær programmering opg 4'!$M$4)/'Lineær programmering opg 4'!$K$4*-1)</f>
        <v>96.047999999989429</v>
      </c>
      <c r="E2004" s="167">
        <f>IF('Lineær programmering opg 4'!$M$5=0,"-",(-A2004+'Lineær programmering opg 4'!$M$5)/'Lineær programmering opg 4'!$K$5*-1)</f>
        <v>156.01799999999605</v>
      </c>
      <c r="F2004" s="167" t="str">
        <f>IF('Lineær programmering opg 4'!$E$6=0,"-",(-A2004+'Lineær programmering opg 4'!$M$6)/'Lineær programmering opg 4'!$K$6*-1)</f>
        <v>-</v>
      </c>
      <c r="G2004" s="167" t="str">
        <f>IF('Lineær programmering opg 4'!$D$7=0,"-",((-A2004+'Lineær programmering opg 4'!$M$7)/'Lineær programmering opg 4'!$K$7)*-1)</f>
        <v>-</v>
      </c>
      <c r="H2004" s="167" t="str">
        <f>IF('Lineær programmering opg 4'!$C$8=0,"-",((-A2004+'Lineær programmering opg 4'!$M$8)/'Lineær programmering opg 4'!$K$8)*-1)</f>
        <v>-</v>
      </c>
      <c r="I2004" s="167" t="str">
        <f>IF('Lineær programmering opg 4'!$D$8=0,"-",'Lineær programmering opg 4'!$G$8)</f>
        <v>-</v>
      </c>
      <c r="J2004" s="295">
        <f>A2004*'Lineær programmering opg 4'!$C$11+Datatabel!C2004*'Lineær programmering opg 4'!$D$11</f>
        <v>33604.799999998941</v>
      </c>
      <c r="K2004" s="9">
        <f t="shared" si="157"/>
        <v>0</v>
      </c>
      <c r="L2004" s="9">
        <f t="shared" si="158"/>
        <v>0</v>
      </c>
    </row>
    <row r="2005" spans="1:12" ht="15" x14ac:dyDescent="0.25">
      <c r="A2005" s="167">
        <f t="shared" si="156"/>
        <v>191.95200000000528</v>
      </c>
      <c r="B2005" s="325">
        <f t="shared" si="159"/>
        <v>0.79980000000002205</v>
      </c>
      <c r="C2005" s="167">
        <f t="shared" si="155"/>
        <v>96.095999999989431</v>
      </c>
      <c r="D2005" s="167">
        <f>IF('Lineær programmering opg 4'!$M$4=0,"-",(-A2005+'Lineær programmering opg 4'!$M$4)/'Lineær programmering opg 4'!$K$4*-1)</f>
        <v>96.095999999989431</v>
      </c>
      <c r="E2005" s="167">
        <f>IF('Lineær programmering opg 4'!$M$5=0,"-",(-A2005+'Lineær programmering opg 4'!$M$5)/'Lineær programmering opg 4'!$K$5*-1)</f>
        <v>156.03599999999605</v>
      </c>
      <c r="F2005" s="167" t="str">
        <f>IF('Lineær programmering opg 4'!$E$6=0,"-",(-A2005+'Lineær programmering opg 4'!$M$6)/'Lineær programmering opg 4'!$K$6*-1)</f>
        <v>-</v>
      </c>
      <c r="G2005" s="167" t="str">
        <f>IF('Lineær programmering opg 4'!$D$7=0,"-",((-A2005+'Lineær programmering opg 4'!$M$7)/'Lineær programmering opg 4'!$K$7)*-1)</f>
        <v>-</v>
      </c>
      <c r="H2005" s="167" t="str">
        <f>IF('Lineær programmering opg 4'!$C$8=0,"-",((-A2005+'Lineær programmering opg 4'!$M$8)/'Lineær programmering opg 4'!$K$8)*-1)</f>
        <v>-</v>
      </c>
      <c r="I2005" s="167" t="str">
        <f>IF('Lineær programmering opg 4'!$D$8=0,"-",'Lineær programmering opg 4'!$G$8)</f>
        <v>-</v>
      </c>
      <c r="J2005" s="295">
        <f>A2005*'Lineær programmering opg 4'!$C$11+Datatabel!C2005*'Lineær programmering opg 4'!$D$11</f>
        <v>33609.599999998944</v>
      </c>
      <c r="K2005" s="9">
        <f t="shared" si="157"/>
        <v>0</v>
      </c>
      <c r="L2005" s="9">
        <f t="shared" si="158"/>
        <v>0</v>
      </c>
    </row>
    <row r="2006" spans="1:12" ht="15" x14ac:dyDescent="0.25">
      <c r="A2006" s="167">
        <f t="shared" si="156"/>
        <v>191.92800000000528</v>
      </c>
      <c r="B2006" s="325">
        <f t="shared" si="159"/>
        <v>0.79970000000002206</v>
      </c>
      <c r="C2006" s="167">
        <f t="shared" si="155"/>
        <v>96.143999999989433</v>
      </c>
      <c r="D2006" s="167">
        <f>IF('Lineær programmering opg 4'!$M$4=0,"-",(-A2006+'Lineær programmering opg 4'!$M$4)/'Lineær programmering opg 4'!$K$4*-1)</f>
        <v>96.143999999989433</v>
      </c>
      <c r="E2006" s="167">
        <f>IF('Lineær programmering opg 4'!$M$5=0,"-",(-A2006+'Lineær programmering opg 4'!$M$5)/'Lineær programmering opg 4'!$K$5*-1)</f>
        <v>156.05399999999605</v>
      </c>
      <c r="F2006" s="167" t="str">
        <f>IF('Lineær programmering opg 4'!$E$6=0,"-",(-A2006+'Lineær programmering opg 4'!$M$6)/'Lineær programmering opg 4'!$K$6*-1)</f>
        <v>-</v>
      </c>
      <c r="G2006" s="167" t="str">
        <f>IF('Lineær programmering opg 4'!$D$7=0,"-",((-A2006+'Lineær programmering opg 4'!$M$7)/'Lineær programmering opg 4'!$K$7)*-1)</f>
        <v>-</v>
      </c>
      <c r="H2006" s="167" t="str">
        <f>IF('Lineær programmering opg 4'!$C$8=0,"-",((-A2006+'Lineær programmering opg 4'!$M$8)/'Lineær programmering opg 4'!$K$8)*-1)</f>
        <v>-</v>
      </c>
      <c r="I2006" s="167" t="str">
        <f>IF('Lineær programmering opg 4'!$D$8=0,"-",'Lineær programmering opg 4'!$G$8)</f>
        <v>-</v>
      </c>
      <c r="J2006" s="295">
        <f>A2006*'Lineær programmering opg 4'!$C$11+Datatabel!C2006*'Lineær programmering opg 4'!$D$11</f>
        <v>33614.399999998939</v>
      </c>
      <c r="K2006" s="9">
        <f t="shared" si="157"/>
        <v>0</v>
      </c>
      <c r="L2006" s="9">
        <f t="shared" si="158"/>
        <v>0</v>
      </c>
    </row>
    <row r="2007" spans="1:12" ht="15" x14ac:dyDescent="0.25">
      <c r="A2007" s="167">
        <f t="shared" si="156"/>
        <v>191.90400000000528</v>
      </c>
      <c r="B2007" s="325">
        <f t="shared" si="159"/>
        <v>0.79960000000002207</v>
      </c>
      <c r="C2007" s="167">
        <f t="shared" si="155"/>
        <v>96.191999999989434</v>
      </c>
      <c r="D2007" s="167">
        <f>IF('Lineær programmering opg 4'!$M$4=0,"-",(-A2007+'Lineær programmering opg 4'!$M$4)/'Lineær programmering opg 4'!$K$4*-1)</f>
        <v>96.191999999989434</v>
      </c>
      <c r="E2007" s="167">
        <f>IF('Lineær programmering opg 4'!$M$5=0,"-",(-A2007+'Lineær programmering opg 4'!$M$5)/'Lineær programmering opg 4'!$K$5*-1)</f>
        <v>156.07199999999605</v>
      </c>
      <c r="F2007" s="167" t="str">
        <f>IF('Lineær programmering opg 4'!$E$6=0,"-",(-A2007+'Lineær programmering opg 4'!$M$6)/'Lineær programmering opg 4'!$K$6*-1)</f>
        <v>-</v>
      </c>
      <c r="G2007" s="167" t="str">
        <f>IF('Lineær programmering opg 4'!$D$7=0,"-",((-A2007+'Lineær programmering opg 4'!$M$7)/'Lineær programmering opg 4'!$K$7)*-1)</f>
        <v>-</v>
      </c>
      <c r="H2007" s="167" t="str">
        <f>IF('Lineær programmering opg 4'!$C$8=0,"-",((-A2007+'Lineær programmering opg 4'!$M$8)/'Lineær programmering opg 4'!$K$8)*-1)</f>
        <v>-</v>
      </c>
      <c r="I2007" s="167" t="str">
        <f>IF('Lineær programmering opg 4'!$D$8=0,"-",'Lineær programmering opg 4'!$G$8)</f>
        <v>-</v>
      </c>
      <c r="J2007" s="295">
        <f>A2007*'Lineær programmering opg 4'!$C$11+Datatabel!C2007*'Lineær programmering opg 4'!$D$11</f>
        <v>33619.199999998942</v>
      </c>
      <c r="K2007" s="9">
        <f t="shared" si="157"/>
        <v>0</v>
      </c>
      <c r="L2007" s="9">
        <f t="shared" si="158"/>
        <v>0</v>
      </c>
    </row>
    <row r="2008" spans="1:12" ht="15" x14ac:dyDescent="0.25">
      <c r="A2008" s="167">
        <f t="shared" si="156"/>
        <v>191.88000000000531</v>
      </c>
      <c r="B2008" s="325">
        <f t="shared" si="159"/>
        <v>0.79950000000002208</v>
      </c>
      <c r="C2008" s="167">
        <f t="shared" si="155"/>
        <v>96.239999999989379</v>
      </c>
      <c r="D2008" s="167">
        <f>IF('Lineær programmering opg 4'!$M$4=0,"-",(-A2008+'Lineær programmering opg 4'!$M$4)/'Lineær programmering opg 4'!$K$4*-1)</f>
        <v>96.239999999989379</v>
      </c>
      <c r="E2008" s="167">
        <f>IF('Lineær programmering opg 4'!$M$5=0,"-",(-A2008+'Lineær programmering opg 4'!$M$5)/'Lineær programmering opg 4'!$K$5*-1)</f>
        <v>156.08999999999602</v>
      </c>
      <c r="F2008" s="167" t="str">
        <f>IF('Lineær programmering opg 4'!$E$6=0,"-",(-A2008+'Lineær programmering opg 4'!$M$6)/'Lineær programmering opg 4'!$K$6*-1)</f>
        <v>-</v>
      </c>
      <c r="G2008" s="167" t="str">
        <f>IF('Lineær programmering opg 4'!$D$7=0,"-",((-A2008+'Lineær programmering opg 4'!$M$7)/'Lineær programmering opg 4'!$K$7)*-1)</f>
        <v>-</v>
      </c>
      <c r="H2008" s="167" t="str">
        <f>IF('Lineær programmering opg 4'!$C$8=0,"-",((-A2008+'Lineær programmering opg 4'!$M$8)/'Lineær programmering opg 4'!$K$8)*-1)</f>
        <v>-</v>
      </c>
      <c r="I2008" s="167" t="str">
        <f>IF('Lineær programmering opg 4'!$D$8=0,"-",'Lineær programmering opg 4'!$G$8)</f>
        <v>-</v>
      </c>
      <c r="J2008" s="295">
        <f>A2008*'Lineær programmering opg 4'!$C$11+Datatabel!C2008*'Lineær programmering opg 4'!$D$11</f>
        <v>33623.999999998938</v>
      </c>
      <c r="K2008" s="9">
        <f t="shared" si="157"/>
        <v>0</v>
      </c>
      <c r="L2008" s="9">
        <f t="shared" si="158"/>
        <v>0</v>
      </c>
    </row>
    <row r="2009" spans="1:12" ht="15" x14ac:dyDescent="0.25">
      <c r="A2009" s="167">
        <f t="shared" si="156"/>
        <v>191.85600000000531</v>
      </c>
      <c r="B2009" s="325">
        <f t="shared" si="159"/>
        <v>0.79940000000002209</v>
      </c>
      <c r="C2009" s="167">
        <f t="shared" si="155"/>
        <v>96.287999999989381</v>
      </c>
      <c r="D2009" s="167">
        <f>IF('Lineær programmering opg 4'!$M$4=0,"-",(-A2009+'Lineær programmering opg 4'!$M$4)/'Lineær programmering opg 4'!$K$4*-1)</f>
        <v>96.287999999989381</v>
      </c>
      <c r="E2009" s="167">
        <f>IF('Lineær programmering opg 4'!$M$5=0,"-",(-A2009+'Lineær programmering opg 4'!$M$5)/'Lineær programmering opg 4'!$K$5*-1)</f>
        <v>156.10799999999603</v>
      </c>
      <c r="F2009" s="167" t="str">
        <f>IF('Lineær programmering opg 4'!$E$6=0,"-",(-A2009+'Lineær programmering opg 4'!$M$6)/'Lineær programmering opg 4'!$K$6*-1)</f>
        <v>-</v>
      </c>
      <c r="G2009" s="167" t="str">
        <f>IF('Lineær programmering opg 4'!$D$7=0,"-",((-A2009+'Lineær programmering opg 4'!$M$7)/'Lineær programmering opg 4'!$K$7)*-1)</f>
        <v>-</v>
      </c>
      <c r="H2009" s="167" t="str">
        <f>IF('Lineær programmering opg 4'!$C$8=0,"-",((-A2009+'Lineær programmering opg 4'!$M$8)/'Lineær programmering opg 4'!$K$8)*-1)</f>
        <v>-</v>
      </c>
      <c r="I2009" s="167" t="str">
        <f>IF('Lineær programmering opg 4'!$D$8=0,"-",'Lineær programmering opg 4'!$G$8)</f>
        <v>-</v>
      </c>
      <c r="J2009" s="295">
        <f>A2009*'Lineær programmering opg 4'!$C$11+Datatabel!C2009*'Lineær programmering opg 4'!$D$11</f>
        <v>33628.799999998941</v>
      </c>
      <c r="K2009" s="9">
        <f t="shared" si="157"/>
        <v>0</v>
      </c>
      <c r="L2009" s="9">
        <f t="shared" si="158"/>
        <v>0</v>
      </c>
    </row>
    <row r="2010" spans="1:12" ht="15" x14ac:dyDescent="0.25">
      <c r="A2010" s="167">
        <f t="shared" si="156"/>
        <v>191.83200000000531</v>
      </c>
      <c r="B2010" s="325">
        <f t="shared" si="159"/>
        <v>0.7993000000000221</v>
      </c>
      <c r="C2010" s="167">
        <f t="shared" si="155"/>
        <v>96.335999999989383</v>
      </c>
      <c r="D2010" s="167">
        <f>IF('Lineær programmering opg 4'!$M$4=0,"-",(-A2010+'Lineær programmering opg 4'!$M$4)/'Lineær programmering opg 4'!$K$4*-1)</f>
        <v>96.335999999989383</v>
      </c>
      <c r="E2010" s="167">
        <f>IF('Lineær programmering opg 4'!$M$5=0,"-",(-A2010+'Lineær programmering opg 4'!$M$5)/'Lineær programmering opg 4'!$K$5*-1)</f>
        <v>156.12599999999603</v>
      </c>
      <c r="F2010" s="167" t="str">
        <f>IF('Lineær programmering opg 4'!$E$6=0,"-",(-A2010+'Lineær programmering opg 4'!$M$6)/'Lineær programmering opg 4'!$K$6*-1)</f>
        <v>-</v>
      </c>
      <c r="G2010" s="167" t="str">
        <f>IF('Lineær programmering opg 4'!$D$7=0,"-",((-A2010+'Lineær programmering opg 4'!$M$7)/'Lineær programmering opg 4'!$K$7)*-1)</f>
        <v>-</v>
      </c>
      <c r="H2010" s="167" t="str">
        <f>IF('Lineær programmering opg 4'!$C$8=0,"-",((-A2010+'Lineær programmering opg 4'!$M$8)/'Lineær programmering opg 4'!$K$8)*-1)</f>
        <v>-</v>
      </c>
      <c r="I2010" s="167" t="str">
        <f>IF('Lineær programmering opg 4'!$D$8=0,"-",'Lineær programmering opg 4'!$G$8)</f>
        <v>-</v>
      </c>
      <c r="J2010" s="295">
        <f>A2010*'Lineær programmering opg 4'!$C$11+Datatabel!C2010*'Lineær programmering opg 4'!$D$11</f>
        <v>33633.599999998944</v>
      </c>
      <c r="K2010" s="9">
        <f t="shared" si="157"/>
        <v>0</v>
      </c>
      <c r="L2010" s="9">
        <f t="shared" si="158"/>
        <v>0</v>
      </c>
    </row>
    <row r="2011" spans="1:12" ht="15" x14ac:dyDescent="0.25">
      <c r="A2011" s="167">
        <f t="shared" si="156"/>
        <v>191.80800000000531</v>
      </c>
      <c r="B2011" s="325">
        <f t="shared" si="159"/>
        <v>0.79920000000002211</v>
      </c>
      <c r="C2011" s="167">
        <f t="shared" si="155"/>
        <v>96.383999999989385</v>
      </c>
      <c r="D2011" s="167">
        <f>IF('Lineær programmering opg 4'!$M$4=0,"-",(-A2011+'Lineær programmering opg 4'!$M$4)/'Lineær programmering opg 4'!$K$4*-1)</f>
        <v>96.383999999989385</v>
      </c>
      <c r="E2011" s="167">
        <f>IF('Lineær programmering opg 4'!$M$5=0,"-",(-A2011+'Lineær programmering opg 4'!$M$5)/'Lineær programmering opg 4'!$K$5*-1)</f>
        <v>156.14399999999603</v>
      </c>
      <c r="F2011" s="167" t="str">
        <f>IF('Lineær programmering opg 4'!$E$6=0,"-",(-A2011+'Lineær programmering opg 4'!$M$6)/'Lineær programmering opg 4'!$K$6*-1)</f>
        <v>-</v>
      </c>
      <c r="G2011" s="167" t="str">
        <f>IF('Lineær programmering opg 4'!$D$7=0,"-",((-A2011+'Lineær programmering opg 4'!$M$7)/'Lineær programmering opg 4'!$K$7)*-1)</f>
        <v>-</v>
      </c>
      <c r="H2011" s="167" t="str">
        <f>IF('Lineær programmering opg 4'!$C$8=0,"-",((-A2011+'Lineær programmering opg 4'!$M$8)/'Lineær programmering opg 4'!$K$8)*-1)</f>
        <v>-</v>
      </c>
      <c r="I2011" s="167" t="str">
        <f>IF('Lineær programmering opg 4'!$D$8=0,"-",'Lineær programmering opg 4'!$G$8)</f>
        <v>-</v>
      </c>
      <c r="J2011" s="295">
        <f>A2011*'Lineær programmering opg 4'!$C$11+Datatabel!C2011*'Lineær programmering opg 4'!$D$11</f>
        <v>33638.399999998939</v>
      </c>
      <c r="K2011" s="9">
        <f t="shared" si="157"/>
        <v>0</v>
      </c>
      <c r="L2011" s="9">
        <f t="shared" si="158"/>
        <v>0</v>
      </c>
    </row>
    <row r="2012" spans="1:12" ht="15" x14ac:dyDescent="0.25">
      <c r="A2012" s="167">
        <f t="shared" si="156"/>
        <v>191.78400000000531</v>
      </c>
      <c r="B2012" s="325">
        <f t="shared" si="159"/>
        <v>0.79910000000002213</v>
      </c>
      <c r="C2012" s="167">
        <f t="shared" si="155"/>
        <v>96.431999999989387</v>
      </c>
      <c r="D2012" s="167">
        <f>IF('Lineær programmering opg 4'!$M$4=0,"-",(-A2012+'Lineær programmering opg 4'!$M$4)/'Lineær programmering opg 4'!$K$4*-1)</f>
        <v>96.431999999989387</v>
      </c>
      <c r="E2012" s="167">
        <f>IF('Lineær programmering opg 4'!$M$5=0,"-",(-A2012+'Lineær programmering opg 4'!$M$5)/'Lineær programmering opg 4'!$K$5*-1)</f>
        <v>156.16199999999603</v>
      </c>
      <c r="F2012" s="167" t="str">
        <f>IF('Lineær programmering opg 4'!$E$6=0,"-",(-A2012+'Lineær programmering opg 4'!$M$6)/'Lineær programmering opg 4'!$K$6*-1)</f>
        <v>-</v>
      </c>
      <c r="G2012" s="167" t="str">
        <f>IF('Lineær programmering opg 4'!$D$7=0,"-",((-A2012+'Lineær programmering opg 4'!$M$7)/'Lineær programmering opg 4'!$K$7)*-1)</f>
        <v>-</v>
      </c>
      <c r="H2012" s="167" t="str">
        <f>IF('Lineær programmering opg 4'!$C$8=0,"-",((-A2012+'Lineær programmering opg 4'!$M$8)/'Lineær programmering opg 4'!$K$8)*-1)</f>
        <v>-</v>
      </c>
      <c r="I2012" s="167" t="str">
        <f>IF('Lineær programmering opg 4'!$D$8=0,"-",'Lineær programmering opg 4'!$G$8)</f>
        <v>-</v>
      </c>
      <c r="J2012" s="295">
        <f>A2012*'Lineær programmering opg 4'!$C$11+Datatabel!C2012*'Lineær programmering opg 4'!$D$11</f>
        <v>33643.199999998935</v>
      </c>
      <c r="K2012" s="9">
        <f t="shared" si="157"/>
        <v>0</v>
      </c>
      <c r="L2012" s="9">
        <f t="shared" si="158"/>
        <v>0</v>
      </c>
    </row>
    <row r="2013" spans="1:12" ht="15" x14ac:dyDescent="0.25">
      <c r="A2013" s="167">
        <f t="shared" si="156"/>
        <v>191.76000000000531</v>
      </c>
      <c r="B2013" s="325">
        <f t="shared" si="159"/>
        <v>0.79900000000002214</v>
      </c>
      <c r="C2013" s="167">
        <f t="shared" si="155"/>
        <v>96.479999999989388</v>
      </c>
      <c r="D2013" s="167">
        <f>IF('Lineær programmering opg 4'!$M$4=0,"-",(-A2013+'Lineær programmering opg 4'!$M$4)/'Lineær programmering opg 4'!$K$4*-1)</f>
        <v>96.479999999989388</v>
      </c>
      <c r="E2013" s="167">
        <f>IF('Lineær programmering opg 4'!$M$5=0,"-",(-A2013+'Lineær programmering opg 4'!$M$5)/'Lineær programmering opg 4'!$K$5*-1)</f>
        <v>156.17999999999603</v>
      </c>
      <c r="F2013" s="167" t="str">
        <f>IF('Lineær programmering opg 4'!$E$6=0,"-",(-A2013+'Lineær programmering opg 4'!$M$6)/'Lineær programmering opg 4'!$K$6*-1)</f>
        <v>-</v>
      </c>
      <c r="G2013" s="167" t="str">
        <f>IF('Lineær programmering opg 4'!$D$7=0,"-",((-A2013+'Lineær programmering opg 4'!$M$7)/'Lineær programmering opg 4'!$K$7)*-1)</f>
        <v>-</v>
      </c>
      <c r="H2013" s="167" t="str">
        <f>IF('Lineær programmering opg 4'!$C$8=0,"-",((-A2013+'Lineær programmering opg 4'!$M$8)/'Lineær programmering opg 4'!$K$8)*-1)</f>
        <v>-</v>
      </c>
      <c r="I2013" s="167" t="str">
        <f>IF('Lineær programmering opg 4'!$D$8=0,"-",'Lineær programmering opg 4'!$G$8)</f>
        <v>-</v>
      </c>
      <c r="J2013" s="295">
        <f>A2013*'Lineær programmering opg 4'!$C$11+Datatabel!C2013*'Lineær programmering opg 4'!$D$11</f>
        <v>33647.999999998938</v>
      </c>
      <c r="K2013" s="9">
        <f t="shared" si="157"/>
        <v>0</v>
      </c>
      <c r="L2013" s="9">
        <f t="shared" si="158"/>
        <v>0</v>
      </c>
    </row>
    <row r="2014" spans="1:12" ht="15" x14ac:dyDescent="0.25">
      <c r="A2014" s="167">
        <f t="shared" si="156"/>
        <v>191.7360000000053</v>
      </c>
      <c r="B2014" s="325">
        <f t="shared" si="159"/>
        <v>0.79890000000002215</v>
      </c>
      <c r="C2014" s="167">
        <f t="shared" si="155"/>
        <v>96.52799999998939</v>
      </c>
      <c r="D2014" s="167">
        <f>IF('Lineær programmering opg 4'!$M$4=0,"-",(-A2014+'Lineær programmering opg 4'!$M$4)/'Lineær programmering opg 4'!$K$4*-1)</f>
        <v>96.52799999998939</v>
      </c>
      <c r="E2014" s="167">
        <f>IF('Lineær programmering opg 4'!$M$5=0,"-",(-A2014+'Lineær programmering opg 4'!$M$5)/'Lineær programmering opg 4'!$K$5*-1)</f>
        <v>156.19799999999603</v>
      </c>
      <c r="F2014" s="167" t="str">
        <f>IF('Lineær programmering opg 4'!$E$6=0,"-",(-A2014+'Lineær programmering opg 4'!$M$6)/'Lineær programmering opg 4'!$K$6*-1)</f>
        <v>-</v>
      </c>
      <c r="G2014" s="167" t="str">
        <f>IF('Lineær programmering opg 4'!$D$7=0,"-",((-A2014+'Lineær programmering opg 4'!$M$7)/'Lineær programmering opg 4'!$K$7)*-1)</f>
        <v>-</v>
      </c>
      <c r="H2014" s="167" t="str">
        <f>IF('Lineær programmering opg 4'!$C$8=0,"-",((-A2014+'Lineær programmering opg 4'!$M$8)/'Lineær programmering opg 4'!$K$8)*-1)</f>
        <v>-</v>
      </c>
      <c r="I2014" s="167" t="str">
        <f>IF('Lineær programmering opg 4'!$D$8=0,"-",'Lineær programmering opg 4'!$G$8)</f>
        <v>-</v>
      </c>
      <c r="J2014" s="295">
        <f>A2014*'Lineær programmering opg 4'!$C$11+Datatabel!C2014*'Lineær programmering opg 4'!$D$11</f>
        <v>33652.799999998941</v>
      </c>
      <c r="K2014" s="9">
        <f t="shared" si="157"/>
        <v>0</v>
      </c>
      <c r="L2014" s="9">
        <f t="shared" si="158"/>
        <v>0</v>
      </c>
    </row>
    <row r="2015" spans="1:12" ht="15" x14ac:dyDescent="0.25">
      <c r="A2015" s="167">
        <f t="shared" si="156"/>
        <v>191.71200000000533</v>
      </c>
      <c r="B2015" s="325">
        <f t="shared" si="159"/>
        <v>0.79880000000002216</v>
      </c>
      <c r="C2015" s="167">
        <f t="shared" si="155"/>
        <v>96.575999999989335</v>
      </c>
      <c r="D2015" s="167">
        <f>IF('Lineær programmering opg 4'!$M$4=0,"-",(-A2015+'Lineær programmering opg 4'!$M$4)/'Lineær programmering opg 4'!$K$4*-1)</f>
        <v>96.575999999989335</v>
      </c>
      <c r="E2015" s="167">
        <f>IF('Lineær programmering opg 4'!$M$5=0,"-",(-A2015+'Lineær programmering opg 4'!$M$5)/'Lineær programmering opg 4'!$K$5*-1)</f>
        <v>156.215999999996</v>
      </c>
      <c r="F2015" s="167" t="str">
        <f>IF('Lineær programmering opg 4'!$E$6=0,"-",(-A2015+'Lineær programmering opg 4'!$M$6)/'Lineær programmering opg 4'!$K$6*-1)</f>
        <v>-</v>
      </c>
      <c r="G2015" s="167" t="str">
        <f>IF('Lineær programmering opg 4'!$D$7=0,"-",((-A2015+'Lineær programmering opg 4'!$M$7)/'Lineær programmering opg 4'!$K$7)*-1)</f>
        <v>-</v>
      </c>
      <c r="H2015" s="167" t="str">
        <f>IF('Lineær programmering opg 4'!$C$8=0,"-",((-A2015+'Lineær programmering opg 4'!$M$8)/'Lineær programmering opg 4'!$K$8)*-1)</f>
        <v>-</v>
      </c>
      <c r="I2015" s="167" t="str">
        <f>IF('Lineær programmering opg 4'!$D$8=0,"-",'Lineær programmering opg 4'!$G$8)</f>
        <v>-</v>
      </c>
      <c r="J2015" s="295">
        <f>A2015*'Lineær programmering opg 4'!$C$11+Datatabel!C2015*'Lineær programmering opg 4'!$D$11</f>
        <v>33657.599999998929</v>
      </c>
      <c r="K2015" s="9">
        <f t="shared" si="157"/>
        <v>0</v>
      </c>
      <c r="L2015" s="9">
        <f t="shared" si="158"/>
        <v>0</v>
      </c>
    </row>
    <row r="2016" spans="1:12" ht="15" x14ac:dyDescent="0.25">
      <c r="A2016" s="167">
        <f t="shared" si="156"/>
        <v>191.68800000000533</v>
      </c>
      <c r="B2016" s="325">
        <f t="shared" si="159"/>
        <v>0.79870000000002217</v>
      </c>
      <c r="C2016" s="167">
        <f t="shared" si="155"/>
        <v>96.623999999989337</v>
      </c>
      <c r="D2016" s="167">
        <f>IF('Lineær programmering opg 4'!$M$4=0,"-",(-A2016+'Lineær programmering opg 4'!$M$4)/'Lineær programmering opg 4'!$K$4*-1)</f>
        <v>96.623999999989337</v>
      </c>
      <c r="E2016" s="167">
        <f>IF('Lineær programmering opg 4'!$M$5=0,"-",(-A2016+'Lineær programmering opg 4'!$M$5)/'Lineær programmering opg 4'!$K$5*-1)</f>
        <v>156.233999999996</v>
      </c>
      <c r="F2016" s="167" t="str">
        <f>IF('Lineær programmering opg 4'!$E$6=0,"-",(-A2016+'Lineær programmering opg 4'!$M$6)/'Lineær programmering opg 4'!$K$6*-1)</f>
        <v>-</v>
      </c>
      <c r="G2016" s="167" t="str">
        <f>IF('Lineær programmering opg 4'!$D$7=0,"-",((-A2016+'Lineær programmering opg 4'!$M$7)/'Lineær programmering opg 4'!$K$7)*-1)</f>
        <v>-</v>
      </c>
      <c r="H2016" s="167" t="str">
        <f>IF('Lineær programmering opg 4'!$C$8=0,"-",((-A2016+'Lineær programmering opg 4'!$M$8)/'Lineær programmering opg 4'!$K$8)*-1)</f>
        <v>-</v>
      </c>
      <c r="I2016" s="167" t="str">
        <f>IF('Lineær programmering opg 4'!$D$8=0,"-",'Lineær programmering opg 4'!$G$8)</f>
        <v>-</v>
      </c>
      <c r="J2016" s="295">
        <f>A2016*'Lineær programmering opg 4'!$C$11+Datatabel!C2016*'Lineær programmering opg 4'!$D$11</f>
        <v>33662.399999998932</v>
      </c>
      <c r="K2016" s="9">
        <f t="shared" si="157"/>
        <v>0</v>
      </c>
      <c r="L2016" s="9">
        <f t="shared" si="158"/>
        <v>0</v>
      </c>
    </row>
    <row r="2017" spans="1:12" ht="15" x14ac:dyDescent="0.25">
      <c r="A2017" s="167">
        <f t="shared" si="156"/>
        <v>191.66400000000533</v>
      </c>
      <c r="B2017" s="325">
        <f t="shared" si="159"/>
        <v>0.79860000000002218</v>
      </c>
      <c r="C2017" s="167">
        <f t="shared" si="155"/>
        <v>96.671999999989339</v>
      </c>
      <c r="D2017" s="167">
        <f>IF('Lineær programmering opg 4'!$M$4=0,"-",(-A2017+'Lineær programmering opg 4'!$M$4)/'Lineær programmering opg 4'!$K$4*-1)</f>
        <v>96.671999999989339</v>
      </c>
      <c r="E2017" s="167">
        <f>IF('Lineær programmering opg 4'!$M$5=0,"-",(-A2017+'Lineær programmering opg 4'!$M$5)/'Lineær programmering opg 4'!$K$5*-1)</f>
        <v>156.251999999996</v>
      </c>
      <c r="F2017" s="167" t="str">
        <f>IF('Lineær programmering opg 4'!$E$6=0,"-",(-A2017+'Lineær programmering opg 4'!$M$6)/'Lineær programmering opg 4'!$K$6*-1)</f>
        <v>-</v>
      </c>
      <c r="G2017" s="167" t="str">
        <f>IF('Lineær programmering opg 4'!$D$7=0,"-",((-A2017+'Lineær programmering opg 4'!$M$7)/'Lineær programmering opg 4'!$K$7)*-1)</f>
        <v>-</v>
      </c>
      <c r="H2017" s="167" t="str">
        <f>IF('Lineær programmering opg 4'!$C$8=0,"-",((-A2017+'Lineær programmering opg 4'!$M$8)/'Lineær programmering opg 4'!$K$8)*-1)</f>
        <v>-</v>
      </c>
      <c r="I2017" s="167" t="str">
        <f>IF('Lineær programmering opg 4'!$D$8=0,"-",'Lineær programmering opg 4'!$G$8)</f>
        <v>-</v>
      </c>
      <c r="J2017" s="295">
        <f>A2017*'Lineær programmering opg 4'!$C$11+Datatabel!C2017*'Lineær programmering opg 4'!$D$11</f>
        <v>33667.199999998935</v>
      </c>
      <c r="K2017" s="9">
        <f t="shared" si="157"/>
        <v>0</v>
      </c>
      <c r="L2017" s="9">
        <f t="shared" si="158"/>
        <v>0</v>
      </c>
    </row>
    <row r="2018" spans="1:12" ht="15" x14ac:dyDescent="0.25">
      <c r="A2018" s="167">
        <f t="shared" si="156"/>
        <v>191.64000000000533</v>
      </c>
      <c r="B2018" s="325">
        <f t="shared" si="159"/>
        <v>0.79850000000002219</v>
      </c>
      <c r="C2018" s="167">
        <f t="shared" si="155"/>
        <v>96.719999999989341</v>
      </c>
      <c r="D2018" s="167">
        <f>IF('Lineær programmering opg 4'!$M$4=0,"-",(-A2018+'Lineær programmering opg 4'!$M$4)/'Lineær programmering opg 4'!$K$4*-1)</f>
        <v>96.719999999989341</v>
      </c>
      <c r="E2018" s="167">
        <f>IF('Lineær programmering opg 4'!$M$5=0,"-",(-A2018+'Lineær programmering opg 4'!$M$5)/'Lineær programmering opg 4'!$K$5*-1)</f>
        <v>156.269999999996</v>
      </c>
      <c r="F2018" s="167" t="str">
        <f>IF('Lineær programmering opg 4'!$E$6=0,"-",(-A2018+'Lineær programmering opg 4'!$M$6)/'Lineær programmering opg 4'!$K$6*-1)</f>
        <v>-</v>
      </c>
      <c r="G2018" s="167" t="str">
        <f>IF('Lineær programmering opg 4'!$D$7=0,"-",((-A2018+'Lineær programmering opg 4'!$M$7)/'Lineær programmering opg 4'!$K$7)*-1)</f>
        <v>-</v>
      </c>
      <c r="H2018" s="167" t="str">
        <f>IF('Lineær programmering opg 4'!$C$8=0,"-",((-A2018+'Lineær programmering opg 4'!$M$8)/'Lineær programmering opg 4'!$K$8)*-1)</f>
        <v>-</v>
      </c>
      <c r="I2018" s="167" t="str">
        <f>IF('Lineær programmering opg 4'!$D$8=0,"-",'Lineær programmering opg 4'!$G$8)</f>
        <v>-</v>
      </c>
      <c r="J2018" s="295">
        <f>A2018*'Lineær programmering opg 4'!$C$11+Datatabel!C2018*'Lineær programmering opg 4'!$D$11</f>
        <v>33671.99999999893</v>
      </c>
      <c r="K2018" s="9">
        <f t="shared" si="157"/>
        <v>0</v>
      </c>
      <c r="L2018" s="9">
        <f t="shared" si="158"/>
        <v>0</v>
      </c>
    </row>
    <row r="2019" spans="1:12" ht="15" x14ac:dyDescent="0.25">
      <c r="A2019" s="167">
        <f t="shared" si="156"/>
        <v>191.61600000000533</v>
      </c>
      <c r="B2019" s="325">
        <f t="shared" si="159"/>
        <v>0.7984000000000222</v>
      </c>
      <c r="C2019" s="167">
        <f t="shared" si="155"/>
        <v>96.767999999989343</v>
      </c>
      <c r="D2019" s="167">
        <f>IF('Lineær programmering opg 4'!$M$4=0,"-",(-A2019+'Lineær programmering opg 4'!$M$4)/'Lineær programmering opg 4'!$K$4*-1)</f>
        <v>96.767999999989343</v>
      </c>
      <c r="E2019" s="167">
        <f>IF('Lineær programmering opg 4'!$M$5=0,"-",(-A2019+'Lineær programmering opg 4'!$M$5)/'Lineær programmering opg 4'!$K$5*-1)</f>
        <v>156.287999999996</v>
      </c>
      <c r="F2019" s="167" t="str">
        <f>IF('Lineær programmering opg 4'!$E$6=0,"-",(-A2019+'Lineær programmering opg 4'!$M$6)/'Lineær programmering opg 4'!$K$6*-1)</f>
        <v>-</v>
      </c>
      <c r="G2019" s="167" t="str">
        <f>IF('Lineær programmering opg 4'!$D$7=0,"-",((-A2019+'Lineær programmering opg 4'!$M$7)/'Lineær programmering opg 4'!$K$7)*-1)</f>
        <v>-</v>
      </c>
      <c r="H2019" s="167" t="str">
        <f>IF('Lineær programmering opg 4'!$C$8=0,"-",((-A2019+'Lineær programmering opg 4'!$M$8)/'Lineær programmering opg 4'!$K$8)*-1)</f>
        <v>-</v>
      </c>
      <c r="I2019" s="167" t="str">
        <f>IF('Lineær programmering opg 4'!$D$8=0,"-",'Lineær programmering opg 4'!$G$8)</f>
        <v>-</v>
      </c>
      <c r="J2019" s="295">
        <f>A2019*'Lineær programmering opg 4'!$C$11+Datatabel!C2019*'Lineær programmering opg 4'!$D$11</f>
        <v>33676.799999998933</v>
      </c>
      <c r="K2019" s="9">
        <f t="shared" si="157"/>
        <v>0</v>
      </c>
      <c r="L2019" s="9">
        <f t="shared" si="158"/>
        <v>0</v>
      </c>
    </row>
    <row r="2020" spans="1:12" ht="15" x14ac:dyDescent="0.25">
      <c r="A2020" s="167">
        <f t="shared" si="156"/>
        <v>191.59200000000533</v>
      </c>
      <c r="B2020" s="325">
        <f t="shared" si="159"/>
        <v>0.79830000000002221</v>
      </c>
      <c r="C2020" s="167">
        <f t="shared" si="155"/>
        <v>96.815999999989344</v>
      </c>
      <c r="D2020" s="167">
        <f>IF('Lineær programmering opg 4'!$M$4=0,"-",(-A2020+'Lineær programmering opg 4'!$M$4)/'Lineær programmering opg 4'!$K$4*-1)</f>
        <v>96.815999999989344</v>
      </c>
      <c r="E2020" s="167">
        <f>IF('Lineær programmering opg 4'!$M$5=0,"-",(-A2020+'Lineær programmering opg 4'!$M$5)/'Lineær programmering opg 4'!$K$5*-1)</f>
        <v>156.305999999996</v>
      </c>
      <c r="F2020" s="167" t="str">
        <f>IF('Lineær programmering opg 4'!$E$6=0,"-",(-A2020+'Lineær programmering opg 4'!$M$6)/'Lineær programmering opg 4'!$K$6*-1)</f>
        <v>-</v>
      </c>
      <c r="G2020" s="167" t="str">
        <f>IF('Lineær programmering opg 4'!$D$7=0,"-",((-A2020+'Lineær programmering opg 4'!$M$7)/'Lineær programmering opg 4'!$K$7)*-1)</f>
        <v>-</v>
      </c>
      <c r="H2020" s="167" t="str">
        <f>IF('Lineær programmering opg 4'!$C$8=0,"-",((-A2020+'Lineær programmering opg 4'!$M$8)/'Lineær programmering opg 4'!$K$8)*-1)</f>
        <v>-</v>
      </c>
      <c r="I2020" s="167" t="str">
        <f>IF('Lineær programmering opg 4'!$D$8=0,"-",'Lineær programmering opg 4'!$G$8)</f>
        <v>-</v>
      </c>
      <c r="J2020" s="295">
        <f>A2020*'Lineær programmering opg 4'!$C$11+Datatabel!C2020*'Lineær programmering opg 4'!$D$11</f>
        <v>33681.599999998929</v>
      </c>
      <c r="K2020" s="9">
        <f t="shared" si="157"/>
        <v>0</v>
      </c>
      <c r="L2020" s="9">
        <f t="shared" si="158"/>
        <v>0</v>
      </c>
    </row>
    <row r="2021" spans="1:12" ht="15" x14ac:dyDescent="0.25">
      <c r="A2021" s="167">
        <f t="shared" si="156"/>
        <v>191.56800000000533</v>
      </c>
      <c r="B2021" s="325">
        <f t="shared" si="159"/>
        <v>0.79820000000002223</v>
      </c>
      <c r="C2021" s="167">
        <f t="shared" si="155"/>
        <v>96.863999999989346</v>
      </c>
      <c r="D2021" s="167">
        <f>IF('Lineær programmering opg 4'!$M$4=0,"-",(-A2021+'Lineær programmering opg 4'!$M$4)/'Lineær programmering opg 4'!$K$4*-1)</f>
        <v>96.863999999989346</v>
      </c>
      <c r="E2021" s="167">
        <f>IF('Lineær programmering opg 4'!$M$5=0,"-",(-A2021+'Lineær programmering opg 4'!$M$5)/'Lineær programmering opg 4'!$K$5*-1)</f>
        <v>156.323999999996</v>
      </c>
      <c r="F2021" s="167" t="str">
        <f>IF('Lineær programmering opg 4'!$E$6=0,"-",(-A2021+'Lineær programmering opg 4'!$M$6)/'Lineær programmering opg 4'!$K$6*-1)</f>
        <v>-</v>
      </c>
      <c r="G2021" s="167" t="str">
        <f>IF('Lineær programmering opg 4'!$D$7=0,"-",((-A2021+'Lineær programmering opg 4'!$M$7)/'Lineær programmering opg 4'!$K$7)*-1)</f>
        <v>-</v>
      </c>
      <c r="H2021" s="167" t="str">
        <f>IF('Lineær programmering opg 4'!$C$8=0,"-",((-A2021+'Lineær programmering opg 4'!$M$8)/'Lineær programmering opg 4'!$K$8)*-1)</f>
        <v>-</v>
      </c>
      <c r="I2021" s="167" t="str">
        <f>IF('Lineær programmering opg 4'!$D$8=0,"-",'Lineær programmering opg 4'!$G$8)</f>
        <v>-</v>
      </c>
      <c r="J2021" s="295">
        <f>A2021*'Lineær programmering opg 4'!$C$11+Datatabel!C2021*'Lineær programmering opg 4'!$D$11</f>
        <v>33686.399999998932</v>
      </c>
      <c r="K2021" s="9">
        <f t="shared" si="157"/>
        <v>0</v>
      </c>
      <c r="L2021" s="9">
        <f t="shared" si="158"/>
        <v>0</v>
      </c>
    </row>
    <row r="2022" spans="1:12" ht="15" x14ac:dyDescent="0.25">
      <c r="A2022" s="167">
        <f t="shared" si="156"/>
        <v>191.54400000000533</v>
      </c>
      <c r="B2022" s="325">
        <f t="shared" si="159"/>
        <v>0.79810000000002224</v>
      </c>
      <c r="C2022" s="167">
        <f t="shared" si="155"/>
        <v>96.911999999989348</v>
      </c>
      <c r="D2022" s="167">
        <f>IF('Lineær programmering opg 4'!$M$4=0,"-",(-A2022+'Lineær programmering opg 4'!$M$4)/'Lineær programmering opg 4'!$K$4*-1)</f>
        <v>96.911999999989348</v>
      </c>
      <c r="E2022" s="167">
        <f>IF('Lineær programmering opg 4'!$M$5=0,"-",(-A2022+'Lineær programmering opg 4'!$M$5)/'Lineær programmering opg 4'!$K$5*-1)</f>
        <v>156.34199999999601</v>
      </c>
      <c r="F2022" s="167" t="str">
        <f>IF('Lineær programmering opg 4'!$E$6=0,"-",(-A2022+'Lineær programmering opg 4'!$M$6)/'Lineær programmering opg 4'!$K$6*-1)</f>
        <v>-</v>
      </c>
      <c r="G2022" s="167" t="str">
        <f>IF('Lineær programmering opg 4'!$D$7=0,"-",((-A2022+'Lineær programmering opg 4'!$M$7)/'Lineær programmering opg 4'!$K$7)*-1)</f>
        <v>-</v>
      </c>
      <c r="H2022" s="167" t="str">
        <f>IF('Lineær programmering opg 4'!$C$8=0,"-",((-A2022+'Lineær programmering opg 4'!$M$8)/'Lineær programmering opg 4'!$K$8)*-1)</f>
        <v>-</v>
      </c>
      <c r="I2022" s="167" t="str">
        <f>IF('Lineær programmering opg 4'!$D$8=0,"-",'Lineær programmering opg 4'!$G$8)</f>
        <v>-</v>
      </c>
      <c r="J2022" s="295">
        <f>A2022*'Lineær programmering opg 4'!$C$11+Datatabel!C2022*'Lineær programmering opg 4'!$D$11</f>
        <v>33691.199999998935</v>
      </c>
      <c r="K2022" s="9">
        <f t="shared" si="157"/>
        <v>0</v>
      </c>
      <c r="L2022" s="9">
        <f t="shared" si="158"/>
        <v>0</v>
      </c>
    </row>
    <row r="2023" spans="1:12" ht="15" x14ac:dyDescent="0.25">
      <c r="A2023" s="167">
        <f t="shared" si="156"/>
        <v>191.52000000000533</v>
      </c>
      <c r="B2023" s="325">
        <f t="shared" si="159"/>
        <v>0.79800000000002225</v>
      </c>
      <c r="C2023" s="167">
        <f t="shared" si="155"/>
        <v>96.95999999998935</v>
      </c>
      <c r="D2023" s="167">
        <f>IF('Lineær programmering opg 4'!$M$4=0,"-",(-A2023+'Lineær programmering opg 4'!$M$4)/'Lineær programmering opg 4'!$K$4*-1)</f>
        <v>96.95999999998935</v>
      </c>
      <c r="E2023" s="167">
        <f>IF('Lineær programmering opg 4'!$M$5=0,"-",(-A2023+'Lineær programmering opg 4'!$M$5)/'Lineær programmering opg 4'!$K$5*-1)</f>
        <v>156.35999999999601</v>
      </c>
      <c r="F2023" s="167" t="str">
        <f>IF('Lineær programmering opg 4'!$E$6=0,"-",(-A2023+'Lineær programmering opg 4'!$M$6)/'Lineær programmering opg 4'!$K$6*-1)</f>
        <v>-</v>
      </c>
      <c r="G2023" s="167" t="str">
        <f>IF('Lineær programmering opg 4'!$D$7=0,"-",((-A2023+'Lineær programmering opg 4'!$M$7)/'Lineær programmering opg 4'!$K$7)*-1)</f>
        <v>-</v>
      </c>
      <c r="H2023" s="167" t="str">
        <f>IF('Lineær programmering opg 4'!$C$8=0,"-",((-A2023+'Lineær programmering opg 4'!$M$8)/'Lineær programmering opg 4'!$K$8)*-1)</f>
        <v>-</v>
      </c>
      <c r="I2023" s="167" t="str">
        <f>IF('Lineær programmering opg 4'!$D$8=0,"-",'Lineær programmering opg 4'!$G$8)</f>
        <v>-</v>
      </c>
      <c r="J2023" s="295">
        <f>A2023*'Lineær programmering opg 4'!$C$11+Datatabel!C2023*'Lineær programmering opg 4'!$D$11</f>
        <v>33695.999999998938</v>
      </c>
      <c r="K2023" s="9">
        <f t="shared" si="157"/>
        <v>0</v>
      </c>
      <c r="L2023" s="9">
        <f t="shared" si="158"/>
        <v>0</v>
      </c>
    </row>
    <row r="2024" spans="1:12" ht="15" x14ac:dyDescent="0.25">
      <c r="A2024" s="167">
        <f t="shared" si="156"/>
        <v>191.49600000000535</v>
      </c>
      <c r="B2024" s="325">
        <f t="shared" si="159"/>
        <v>0.79790000000002226</v>
      </c>
      <c r="C2024" s="167">
        <f t="shared" si="155"/>
        <v>97.007999999989295</v>
      </c>
      <c r="D2024" s="167">
        <f>IF('Lineær programmering opg 4'!$M$4=0,"-",(-A2024+'Lineær programmering opg 4'!$M$4)/'Lineær programmering opg 4'!$K$4*-1)</f>
        <v>97.007999999989295</v>
      </c>
      <c r="E2024" s="167">
        <f>IF('Lineær programmering opg 4'!$M$5=0,"-",(-A2024+'Lineær programmering opg 4'!$M$5)/'Lineær programmering opg 4'!$K$5*-1)</f>
        <v>156.37799999999601</v>
      </c>
      <c r="F2024" s="167" t="str">
        <f>IF('Lineær programmering opg 4'!$E$6=0,"-",(-A2024+'Lineær programmering opg 4'!$M$6)/'Lineær programmering opg 4'!$K$6*-1)</f>
        <v>-</v>
      </c>
      <c r="G2024" s="167" t="str">
        <f>IF('Lineær programmering opg 4'!$D$7=0,"-",((-A2024+'Lineær programmering opg 4'!$M$7)/'Lineær programmering opg 4'!$K$7)*-1)</f>
        <v>-</v>
      </c>
      <c r="H2024" s="167" t="str">
        <f>IF('Lineær programmering opg 4'!$C$8=0,"-",((-A2024+'Lineær programmering opg 4'!$M$8)/'Lineær programmering opg 4'!$K$8)*-1)</f>
        <v>-</v>
      </c>
      <c r="I2024" s="167" t="str">
        <f>IF('Lineær programmering opg 4'!$D$8=0,"-",'Lineær programmering opg 4'!$G$8)</f>
        <v>-</v>
      </c>
      <c r="J2024" s="295">
        <f>A2024*'Lineær programmering opg 4'!$C$11+Datatabel!C2024*'Lineær programmering opg 4'!$D$11</f>
        <v>33700.799999998933</v>
      </c>
      <c r="K2024" s="9">
        <f t="shared" si="157"/>
        <v>0</v>
      </c>
      <c r="L2024" s="9">
        <f t="shared" si="158"/>
        <v>0</v>
      </c>
    </row>
    <row r="2025" spans="1:12" ht="15" x14ac:dyDescent="0.25">
      <c r="A2025" s="167">
        <f t="shared" si="156"/>
        <v>191.47200000000535</v>
      </c>
      <c r="B2025" s="325">
        <f t="shared" si="159"/>
        <v>0.79780000000002227</v>
      </c>
      <c r="C2025" s="167">
        <f t="shared" si="155"/>
        <v>97.055999999989297</v>
      </c>
      <c r="D2025" s="167">
        <f>IF('Lineær programmering opg 4'!$M$4=0,"-",(-A2025+'Lineær programmering opg 4'!$M$4)/'Lineær programmering opg 4'!$K$4*-1)</f>
        <v>97.055999999989297</v>
      </c>
      <c r="E2025" s="167">
        <f>IF('Lineær programmering opg 4'!$M$5=0,"-",(-A2025+'Lineær programmering opg 4'!$M$5)/'Lineær programmering opg 4'!$K$5*-1)</f>
        <v>156.39599999999601</v>
      </c>
      <c r="F2025" s="167" t="str">
        <f>IF('Lineær programmering opg 4'!$E$6=0,"-",(-A2025+'Lineær programmering opg 4'!$M$6)/'Lineær programmering opg 4'!$K$6*-1)</f>
        <v>-</v>
      </c>
      <c r="G2025" s="167" t="str">
        <f>IF('Lineær programmering opg 4'!$D$7=0,"-",((-A2025+'Lineær programmering opg 4'!$M$7)/'Lineær programmering opg 4'!$K$7)*-1)</f>
        <v>-</v>
      </c>
      <c r="H2025" s="167" t="str">
        <f>IF('Lineær programmering opg 4'!$C$8=0,"-",((-A2025+'Lineær programmering opg 4'!$M$8)/'Lineær programmering opg 4'!$K$8)*-1)</f>
        <v>-</v>
      </c>
      <c r="I2025" s="167" t="str">
        <f>IF('Lineær programmering opg 4'!$D$8=0,"-",'Lineær programmering opg 4'!$G$8)</f>
        <v>-</v>
      </c>
      <c r="J2025" s="295">
        <f>A2025*'Lineær programmering opg 4'!$C$11+Datatabel!C2025*'Lineær programmering opg 4'!$D$11</f>
        <v>33705.599999998929</v>
      </c>
      <c r="K2025" s="9">
        <f t="shared" si="157"/>
        <v>0</v>
      </c>
      <c r="L2025" s="9">
        <f t="shared" si="158"/>
        <v>0</v>
      </c>
    </row>
    <row r="2026" spans="1:12" ht="15" x14ac:dyDescent="0.25">
      <c r="A2026" s="167">
        <f t="shared" si="156"/>
        <v>191.44800000000535</v>
      </c>
      <c r="B2026" s="325">
        <f t="shared" si="159"/>
        <v>0.79770000000002228</v>
      </c>
      <c r="C2026" s="167">
        <f t="shared" si="155"/>
        <v>97.103999999989298</v>
      </c>
      <c r="D2026" s="167">
        <f>IF('Lineær programmering opg 4'!$M$4=0,"-",(-A2026+'Lineær programmering opg 4'!$M$4)/'Lineær programmering opg 4'!$K$4*-1)</f>
        <v>97.103999999989298</v>
      </c>
      <c r="E2026" s="167">
        <f>IF('Lineær programmering opg 4'!$M$5=0,"-",(-A2026+'Lineær programmering opg 4'!$M$5)/'Lineær programmering opg 4'!$K$5*-1)</f>
        <v>156.41399999999601</v>
      </c>
      <c r="F2026" s="167" t="str">
        <f>IF('Lineær programmering opg 4'!$E$6=0,"-",(-A2026+'Lineær programmering opg 4'!$M$6)/'Lineær programmering opg 4'!$K$6*-1)</f>
        <v>-</v>
      </c>
      <c r="G2026" s="167" t="str">
        <f>IF('Lineær programmering opg 4'!$D$7=0,"-",((-A2026+'Lineær programmering opg 4'!$M$7)/'Lineær programmering opg 4'!$K$7)*-1)</f>
        <v>-</v>
      </c>
      <c r="H2026" s="167" t="str">
        <f>IF('Lineær programmering opg 4'!$C$8=0,"-",((-A2026+'Lineær programmering opg 4'!$M$8)/'Lineær programmering opg 4'!$K$8)*-1)</f>
        <v>-</v>
      </c>
      <c r="I2026" s="167" t="str">
        <f>IF('Lineær programmering opg 4'!$D$8=0,"-",'Lineær programmering opg 4'!$G$8)</f>
        <v>-</v>
      </c>
      <c r="J2026" s="295">
        <f>A2026*'Lineær programmering opg 4'!$C$11+Datatabel!C2026*'Lineær programmering opg 4'!$D$11</f>
        <v>33710.399999998932</v>
      </c>
      <c r="K2026" s="9">
        <f t="shared" si="157"/>
        <v>0</v>
      </c>
      <c r="L2026" s="9">
        <f t="shared" si="158"/>
        <v>0</v>
      </c>
    </row>
    <row r="2027" spans="1:12" ht="15" x14ac:dyDescent="0.25">
      <c r="A2027" s="167">
        <f t="shared" si="156"/>
        <v>191.42400000000535</v>
      </c>
      <c r="B2027" s="325">
        <f t="shared" si="159"/>
        <v>0.79760000000002229</v>
      </c>
      <c r="C2027" s="167">
        <f t="shared" si="155"/>
        <v>97.1519999999893</v>
      </c>
      <c r="D2027" s="167">
        <f>IF('Lineær programmering opg 4'!$M$4=0,"-",(-A2027+'Lineær programmering opg 4'!$M$4)/'Lineær programmering opg 4'!$K$4*-1)</f>
        <v>97.1519999999893</v>
      </c>
      <c r="E2027" s="167">
        <f>IF('Lineær programmering opg 4'!$M$5=0,"-",(-A2027+'Lineær programmering opg 4'!$M$5)/'Lineær programmering opg 4'!$K$5*-1)</f>
        <v>156.43199999999601</v>
      </c>
      <c r="F2027" s="167" t="str">
        <f>IF('Lineær programmering opg 4'!$E$6=0,"-",(-A2027+'Lineær programmering opg 4'!$M$6)/'Lineær programmering opg 4'!$K$6*-1)</f>
        <v>-</v>
      </c>
      <c r="G2027" s="167" t="str">
        <f>IF('Lineær programmering opg 4'!$D$7=0,"-",((-A2027+'Lineær programmering opg 4'!$M$7)/'Lineær programmering opg 4'!$K$7)*-1)</f>
        <v>-</v>
      </c>
      <c r="H2027" s="167" t="str">
        <f>IF('Lineær programmering opg 4'!$C$8=0,"-",((-A2027+'Lineær programmering opg 4'!$M$8)/'Lineær programmering opg 4'!$K$8)*-1)</f>
        <v>-</v>
      </c>
      <c r="I2027" s="167" t="str">
        <f>IF('Lineær programmering opg 4'!$D$8=0,"-",'Lineær programmering opg 4'!$G$8)</f>
        <v>-</v>
      </c>
      <c r="J2027" s="295">
        <f>A2027*'Lineær programmering opg 4'!$C$11+Datatabel!C2027*'Lineær programmering opg 4'!$D$11</f>
        <v>33715.199999998935</v>
      </c>
      <c r="K2027" s="9">
        <f t="shared" si="157"/>
        <v>0</v>
      </c>
      <c r="L2027" s="9">
        <f t="shared" si="158"/>
        <v>0</v>
      </c>
    </row>
    <row r="2028" spans="1:12" ht="15" x14ac:dyDescent="0.25">
      <c r="A2028" s="167">
        <f t="shared" si="156"/>
        <v>191.40000000000535</v>
      </c>
      <c r="B2028" s="325">
        <f t="shared" si="159"/>
        <v>0.7975000000000223</v>
      </c>
      <c r="C2028" s="167">
        <f t="shared" si="155"/>
        <v>97.199999999989302</v>
      </c>
      <c r="D2028" s="167">
        <f>IF('Lineær programmering opg 4'!$M$4=0,"-",(-A2028+'Lineær programmering opg 4'!$M$4)/'Lineær programmering opg 4'!$K$4*-1)</f>
        <v>97.199999999989302</v>
      </c>
      <c r="E2028" s="167">
        <f>IF('Lineær programmering opg 4'!$M$5=0,"-",(-A2028+'Lineær programmering opg 4'!$M$5)/'Lineær programmering opg 4'!$K$5*-1)</f>
        <v>156.44999999999601</v>
      </c>
      <c r="F2028" s="167" t="str">
        <f>IF('Lineær programmering opg 4'!$E$6=0,"-",(-A2028+'Lineær programmering opg 4'!$M$6)/'Lineær programmering opg 4'!$K$6*-1)</f>
        <v>-</v>
      </c>
      <c r="G2028" s="167" t="str">
        <f>IF('Lineær programmering opg 4'!$D$7=0,"-",((-A2028+'Lineær programmering opg 4'!$M$7)/'Lineær programmering opg 4'!$K$7)*-1)</f>
        <v>-</v>
      </c>
      <c r="H2028" s="167" t="str">
        <f>IF('Lineær programmering opg 4'!$C$8=0,"-",((-A2028+'Lineær programmering opg 4'!$M$8)/'Lineær programmering opg 4'!$K$8)*-1)</f>
        <v>-</v>
      </c>
      <c r="I2028" s="167" t="str">
        <f>IF('Lineær programmering opg 4'!$D$8=0,"-",'Lineær programmering opg 4'!$G$8)</f>
        <v>-</v>
      </c>
      <c r="J2028" s="295">
        <f>A2028*'Lineær programmering opg 4'!$C$11+Datatabel!C2028*'Lineær programmering opg 4'!$D$11</f>
        <v>33719.99999999893</v>
      </c>
      <c r="K2028" s="9">
        <f t="shared" si="157"/>
        <v>0</v>
      </c>
      <c r="L2028" s="9">
        <f t="shared" si="158"/>
        <v>0</v>
      </c>
    </row>
    <row r="2029" spans="1:12" ht="15" x14ac:dyDescent="0.25">
      <c r="A2029" s="167">
        <f t="shared" si="156"/>
        <v>191.37600000000535</v>
      </c>
      <c r="B2029" s="325">
        <f t="shared" si="159"/>
        <v>0.79740000000002231</v>
      </c>
      <c r="C2029" s="167">
        <f t="shared" si="155"/>
        <v>97.247999999989304</v>
      </c>
      <c r="D2029" s="167">
        <f>IF('Lineær programmering opg 4'!$M$4=0,"-",(-A2029+'Lineær programmering opg 4'!$M$4)/'Lineær programmering opg 4'!$K$4*-1)</f>
        <v>97.247999999989304</v>
      </c>
      <c r="E2029" s="167">
        <f>IF('Lineær programmering opg 4'!$M$5=0,"-",(-A2029+'Lineær programmering opg 4'!$M$5)/'Lineær programmering opg 4'!$K$5*-1)</f>
        <v>156.46799999999601</v>
      </c>
      <c r="F2029" s="167" t="str">
        <f>IF('Lineær programmering opg 4'!$E$6=0,"-",(-A2029+'Lineær programmering opg 4'!$M$6)/'Lineær programmering opg 4'!$K$6*-1)</f>
        <v>-</v>
      </c>
      <c r="G2029" s="167" t="str">
        <f>IF('Lineær programmering opg 4'!$D$7=0,"-",((-A2029+'Lineær programmering opg 4'!$M$7)/'Lineær programmering opg 4'!$K$7)*-1)</f>
        <v>-</v>
      </c>
      <c r="H2029" s="167" t="str">
        <f>IF('Lineær programmering opg 4'!$C$8=0,"-",((-A2029+'Lineær programmering opg 4'!$M$8)/'Lineær programmering opg 4'!$K$8)*-1)</f>
        <v>-</v>
      </c>
      <c r="I2029" s="167" t="str">
        <f>IF('Lineær programmering opg 4'!$D$8=0,"-",'Lineær programmering opg 4'!$G$8)</f>
        <v>-</v>
      </c>
      <c r="J2029" s="295">
        <f>A2029*'Lineær programmering opg 4'!$C$11+Datatabel!C2029*'Lineær programmering opg 4'!$D$11</f>
        <v>33724.799999998926</v>
      </c>
      <c r="K2029" s="9">
        <f t="shared" si="157"/>
        <v>0</v>
      </c>
      <c r="L2029" s="9">
        <f t="shared" si="158"/>
        <v>0</v>
      </c>
    </row>
    <row r="2030" spans="1:12" ht="15" x14ac:dyDescent="0.25">
      <c r="A2030" s="167">
        <f t="shared" si="156"/>
        <v>191.35200000000535</v>
      </c>
      <c r="B2030" s="325">
        <f t="shared" si="159"/>
        <v>0.79730000000002232</v>
      </c>
      <c r="C2030" s="167">
        <f t="shared" si="155"/>
        <v>97.295999999989306</v>
      </c>
      <c r="D2030" s="167">
        <f>IF('Lineær programmering opg 4'!$M$4=0,"-",(-A2030+'Lineær programmering opg 4'!$M$4)/'Lineær programmering opg 4'!$K$4*-1)</f>
        <v>97.295999999989306</v>
      </c>
      <c r="E2030" s="167">
        <f>IF('Lineær programmering opg 4'!$M$5=0,"-",(-A2030+'Lineær programmering opg 4'!$M$5)/'Lineær programmering opg 4'!$K$5*-1)</f>
        <v>156.48599999999601</v>
      </c>
      <c r="F2030" s="167" t="str">
        <f>IF('Lineær programmering opg 4'!$E$6=0,"-",(-A2030+'Lineær programmering opg 4'!$M$6)/'Lineær programmering opg 4'!$K$6*-1)</f>
        <v>-</v>
      </c>
      <c r="G2030" s="167" t="str">
        <f>IF('Lineær programmering opg 4'!$D$7=0,"-",((-A2030+'Lineær programmering opg 4'!$M$7)/'Lineær programmering opg 4'!$K$7)*-1)</f>
        <v>-</v>
      </c>
      <c r="H2030" s="167" t="str">
        <f>IF('Lineær programmering opg 4'!$C$8=0,"-",((-A2030+'Lineær programmering opg 4'!$M$8)/'Lineær programmering opg 4'!$K$8)*-1)</f>
        <v>-</v>
      </c>
      <c r="I2030" s="167" t="str">
        <f>IF('Lineær programmering opg 4'!$D$8=0,"-",'Lineær programmering opg 4'!$G$8)</f>
        <v>-</v>
      </c>
      <c r="J2030" s="295">
        <f>A2030*'Lineær programmering opg 4'!$C$11+Datatabel!C2030*'Lineær programmering opg 4'!$D$11</f>
        <v>33729.599999998929</v>
      </c>
      <c r="K2030" s="9">
        <f t="shared" si="157"/>
        <v>0</v>
      </c>
      <c r="L2030" s="9">
        <f t="shared" si="158"/>
        <v>0</v>
      </c>
    </row>
    <row r="2031" spans="1:12" ht="15" x14ac:dyDescent="0.25">
      <c r="A2031" s="167">
        <f t="shared" si="156"/>
        <v>191.32800000000537</v>
      </c>
      <c r="B2031" s="325">
        <f t="shared" si="159"/>
        <v>0.79720000000002234</v>
      </c>
      <c r="C2031" s="167">
        <f t="shared" si="155"/>
        <v>97.343999999989251</v>
      </c>
      <c r="D2031" s="167">
        <f>IF('Lineær programmering opg 4'!$M$4=0,"-",(-A2031+'Lineær programmering opg 4'!$M$4)/'Lineær programmering opg 4'!$K$4*-1)</f>
        <v>97.343999999989251</v>
      </c>
      <c r="E2031" s="167">
        <f>IF('Lineær programmering opg 4'!$M$5=0,"-",(-A2031+'Lineær programmering opg 4'!$M$5)/'Lineær programmering opg 4'!$K$5*-1)</f>
        <v>156.50399999999598</v>
      </c>
      <c r="F2031" s="167" t="str">
        <f>IF('Lineær programmering opg 4'!$E$6=0,"-",(-A2031+'Lineær programmering opg 4'!$M$6)/'Lineær programmering opg 4'!$K$6*-1)</f>
        <v>-</v>
      </c>
      <c r="G2031" s="167" t="str">
        <f>IF('Lineær programmering opg 4'!$D$7=0,"-",((-A2031+'Lineær programmering opg 4'!$M$7)/'Lineær programmering opg 4'!$K$7)*-1)</f>
        <v>-</v>
      </c>
      <c r="H2031" s="167" t="str">
        <f>IF('Lineær programmering opg 4'!$C$8=0,"-",((-A2031+'Lineær programmering opg 4'!$M$8)/'Lineær programmering opg 4'!$K$8)*-1)</f>
        <v>-</v>
      </c>
      <c r="I2031" s="167" t="str">
        <f>IF('Lineær programmering opg 4'!$D$8=0,"-",'Lineær programmering opg 4'!$G$8)</f>
        <v>-</v>
      </c>
      <c r="J2031" s="295">
        <f>A2031*'Lineær programmering opg 4'!$C$11+Datatabel!C2031*'Lineær programmering opg 4'!$D$11</f>
        <v>33734.399999998925</v>
      </c>
      <c r="K2031" s="9">
        <f t="shared" si="157"/>
        <v>0</v>
      </c>
      <c r="L2031" s="9">
        <f t="shared" si="158"/>
        <v>0</v>
      </c>
    </row>
    <row r="2032" spans="1:12" ht="15" x14ac:dyDescent="0.25">
      <c r="A2032" s="167">
        <f t="shared" si="156"/>
        <v>191.30400000000537</v>
      </c>
      <c r="B2032" s="325">
        <f t="shared" si="159"/>
        <v>0.79710000000002235</v>
      </c>
      <c r="C2032" s="167">
        <f t="shared" si="155"/>
        <v>97.391999999989253</v>
      </c>
      <c r="D2032" s="167">
        <f>IF('Lineær programmering opg 4'!$M$4=0,"-",(-A2032+'Lineær programmering opg 4'!$M$4)/'Lineær programmering opg 4'!$K$4*-1)</f>
        <v>97.391999999989253</v>
      </c>
      <c r="E2032" s="167">
        <f>IF('Lineær programmering opg 4'!$M$5=0,"-",(-A2032+'Lineær programmering opg 4'!$M$5)/'Lineær programmering opg 4'!$K$5*-1)</f>
        <v>156.52199999999598</v>
      </c>
      <c r="F2032" s="167" t="str">
        <f>IF('Lineær programmering opg 4'!$E$6=0,"-",(-A2032+'Lineær programmering opg 4'!$M$6)/'Lineær programmering opg 4'!$K$6*-1)</f>
        <v>-</v>
      </c>
      <c r="G2032" s="167" t="str">
        <f>IF('Lineær programmering opg 4'!$D$7=0,"-",((-A2032+'Lineær programmering opg 4'!$M$7)/'Lineær programmering opg 4'!$K$7)*-1)</f>
        <v>-</v>
      </c>
      <c r="H2032" s="167" t="str">
        <f>IF('Lineær programmering opg 4'!$C$8=0,"-",((-A2032+'Lineær programmering opg 4'!$M$8)/'Lineær programmering opg 4'!$K$8)*-1)</f>
        <v>-</v>
      </c>
      <c r="I2032" s="167" t="str">
        <f>IF('Lineær programmering opg 4'!$D$8=0,"-",'Lineær programmering opg 4'!$G$8)</f>
        <v>-</v>
      </c>
      <c r="J2032" s="295">
        <f>A2032*'Lineær programmering opg 4'!$C$11+Datatabel!C2032*'Lineær programmering opg 4'!$D$11</f>
        <v>33739.19999999892</v>
      </c>
      <c r="K2032" s="9">
        <f t="shared" si="157"/>
        <v>0</v>
      </c>
      <c r="L2032" s="9">
        <f t="shared" si="158"/>
        <v>0</v>
      </c>
    </row>
    <row r="2033" spans="1:12" ht="15" x14ac:dyDescent="0.25">
      <c r="A2033" s="167">
        <f t="shared" si="156"/>
        <v>191.28000000000537</v>
      </c>
      <c r="B2033" s="325">
        <f t="shared" si="159"/>
        <v>0.79700000000002236</v>
      </c>
      <c r="C2033" s="167">
        <f t="shared" si="155"/>
        <v>97.439999999989254</v>
      </c>
      <c r="D2033" s="167">
        <f>IF('Lineær programmering opg 4'!$M$4=0,"-",(-A2033+'Lineær programmering opg 4'!$M$4)/'Lineær programmering opg 4'!$K$4*-1)</f>
        <v>97.439999999989254</v>
      </c>
      <c r="E2033" s="167">
        <f>IF('Lineær programmering opg 4'!$M$5=0,"-",(-A2033+'Lineær programmering opg 4'!$M$5)/'Lineær programmering opg 4'!$K$5*-1)</f>
        <v>156.53999999999598</v>
      </c>
      <c r="F2033" s="167" t="str">
        <f>IF('Lineær programmering opg 4'!$E$6=0,"-",(-A2033+'Lineær programmering opg 4'!$M$6)/'Lineær programmering opg 4'!$K$6*-1)</f>
        <v>-</v>
      </c>
      <c r="G2033" s="167" t="str">
        <f>IF('Lineær programmering opg 4'!$D$7=0,"-",((-A2033+'Lineær programmering opg 4'!$M$7)/'Lineær programmering opg 4'!$K$7)*-1)</f>
        <v>-</v>
      </c>
      <c r="H2033" s="167" t="str">
        <f>IF('Lineær programmering opg 4'!$C$8=0,"-",((-A2033+'Lineær programmering opg 4'!$M$8)/'Lineær programmering opg 4'!$K$8)*-1)</f>
        <v>-</v>
      </c>
      <c r="I2033" s="167" t="str">
        <f>IF('Lineær programmering opg 4'!$D$8=0,"-",'Lineær programmering opg 4'!$G$8)</f>
        <v>-</v>
      </c>
      <c r="J2033" s="295">
        <f>A2033*'Lineær programmering opg 4'!$C$11+Datatabel!C2033*'Lineær programmering opg 4'!$D$11</f>
        <v>33743.999999998923</v>
      </c>
      <c r="K2033" s="9">
        <f t="shared" si="157"/>
        <v>0</v>
      </c>
      <c r="L2033" s="9">
        <f t="shared" si="158"/>
        <v>0</v>
      </c>
    </row>
    <row r="2034" spans="1:12" ht="15" x14ac:dyDescent="0.25">
      <c r="A2034" s="167">
        <f t="shared" si="156"/>
        <v>191.25600000000537</v>
      </c>
      <c r="B2034" s="325">
        <f t="shared" si="159"/>
        <v>0.79690000000002237</v>
      </c>
      <c r="C2034" s="167">
        <f t="shared" si="155"/>
        <v>97.487999999989256</v>
      </c>
      <c r="D2034" s="167">
        <f>IF('Lineær programmering opg 4'!$M$4=0,"-",(-A2034+'Lineær programmering opg 4'!$M$4)/'Lineær programmering opg 4'!$K$4*-1)</f>
        <v>97.487999999989256</v>
      </c>
      <c r="E2034" s="167">
        <f>IF('Lineær programmering opg 4'!$M$5=0,"-",(-A2034+'Lineær programmering opg 4'!$M$5)/'Lineær programmering opg 4'!$K$5*-1)</f>
        <v>156.55799999999599</v>
      </c>
      <c r="F2034" s="167" t="str">
        <f>IF('Lineær programmering opg 4'!$E$6=0,"-",(-A2034+'Lineær programmering opg 4'!$M$6)/'Lineær programmering opg 4'!$K$6*-1)</f>
        <v>-</v>
      </c>
      <c r="G2034" s="167" t="str">
        <f>IF('Lineær programmering opg 4'!$D$7=0,"-",((-A2034+'Lineær programmering opg 4'!$M$7)/'Lineær programmering opg 4'!$K$7)*-1)</f>
        <v>-</v>
      </c>
      <c r="H2034" s="167" t="str">
        <f>IF('Lineær programmering opg 4'!$C$8=0,"-",((-A2034+'Lineær programmering opg 4'!$M$8)/'Lineær programmering opg 4'!$K$8)*-1)</f>
        <v>-</v>
      </c>
      <c r="I2034" s="167" t="str">
        <f>IF('Lineær programmering opg 4'!$D$8=0,"-",'Lineær programmering opg 4'!$G$8)</f>
        <v>-</v>
      </c>
      <c r="J2034" s="295">
        <f>A2034*'Lineær programmering opg 4'!$C$11+Datatabel!C2034*'Lineær programmering opg 4'!$D$11</f>
        <v>33748.799999998926</v>
      </c>
      <c r="K2034" s="9">
        <f t="shared" si="157"/>
        <v>0</v>
      </c>
      <c r="L2034" s="9">
        <f t="shared" si="158"/>
        <v>0</v>
      </c>
    </row>
    <row r="2035" spans="1:12" ht="15" x14ac:dyDescent="0.25">
      <c r="A2035" s="167">
        <f t="shared" si="156"/>
        <v>191.23200000000537</v>
      </c>
      <c r="B2035" s="325">
        <f t="shared" si="159"/>
        <v>0.79680000000002238</v>
      </c>
      <c r="C2035" s="167">
        <f t="shared" si="155"/>
        <v>97.535999999989258</v>
      </c>
      <c r="D2035" s="167">
        <f>IF('Lineær programmering opg 4'!$M$4=0,"-",(-A2035+'Lineær programmering opg 4'!$M$4)/'Lineær programmering opg 4'!$K$4*-1)</f>
        <v>97.535999999989258</v>
      </c>
      <c r="E2035" s="167">
        <f>IF('Lineær programmering opg 4'!$M$5=0,"-",(-A2035+'Lineær programmering opg 4'!$M$5)/'Lineær programmering opg 4'!$K$5*-1)</f>
        <v>156.57599999999599</v>
      </c>
      <c r="F2035" s="167" t="str">
        <f>IF('Lineær programmering opg 4'!$E$6=0,"-",(-A2035+'Lineær programmering opg 4'!$M$6)/'Lineær programmering opg 4'!$K$6*-1)</f>
        <v>-</v>
      </c>
      <c r="G2035" s="167" t="str">
        <f>IF('Lineær programmering opg 4'!$D$7=0,"-",((-A2035+'Lineær programmering opg 4'!$M$7)/'Lineær programmering opg 4'!$K$7)*-1)</f>
        <v>-</v>
      </c>
      <c r="H2035" s="167" t="str">
        <f>IF('Lineær programmering opg 4'!$C$8=0,"-",((-A2035+'Lineær programmering opg 4'!$M$8)/'Lineær programmering opg 4'!$K$8)*-1)</f>
        <v>-</v>
      </c>
      <c r="I2035" s="167" t="str">
        <f>IF('Lineær programmering opg 4'!$D$8=0,"-",'Lineær programmering opg 4'!$G$8)</f>
        <v>-</v>
      </c>
      <c r="J2035" s="295">
        <f>A2035*'Lineær programmering opg 4'!$C$11+Datatabel!C2035*'Lineær programmering opg 4'!$D$11</f>
        <v>33753.599999998922</v>
      </c>
      <c r="K2035" s="9">
        <f t="shared" si="157"/>
        <v>0</v>
      </c>
      <c r="L2035" s="9">
        <f t="shared" si="158"/>
        <v>0</v>
      </c>
    </row>
    <row r="2036" spans="1:12" ht="15" x14ac:dyDescent="0.25">
      <c r="A2036" s="167">
        <f t="shared" si="156"/>
        <v>191.20800000000537</v>
      </c>
      <c r="B2036" s="325">
        <f t="shared" si="159"/>
        <v>0.79670000000002239</v>
      </c>
      <c r="C2036" s="167">
        <f t="shared" si="155"/>
        <v>97.58399999998926</v>
      </c>
      <c r="D2036" s="167">
        <f>IF('Lineær programmering opg 4'!$M$4=0,"-",(-A2036+'Lineær programmering opg 4'!$M$4)/'Lineær programmering opg 4'!$K$4*-1)</f>
        <v>97.58399999998926</v>
      </c>
      <c r="E2036" s="167">
        <f>IF('Lineær programmering opg 4'!$M$5=0,"-",(-A2036+'Lineær programmering opg 4'!$M$5)/'Lineær programmering opg 4'!$K$5*-1)</f>
        <v>156.59399999999599</v>
      </c>
      <c r="F2036" s="167" t="str">
        <f>IF('Lineær programmering opg 4'!$E$6=0,"-",(-A2036+'Lineær programmering opg 4'!$M$6)/'Lineær programmering opg 4'!$K$6*-1)</f>
        <v>-</v>
      </c>
      <c r="G2036" s="167" t="str">
        <f>IF('Lineær programmering opg 4'!$D$7=0,"-",((-A2036+'Lineær programmering opg 4'!$M$7)/'Lineær programmering opg 4'!$K$7)*-1)</f>
        <v>-</v>
      </c>
      <c r="H2036" s="167" t="str">
        <f>IF('Lineær programmering opg 4'!$C$8=0,"-",((-A2036+'Lineær programmering opg 4'!$M$8)/'Lineær programmering opg 4'!$K$8)*-1)</f>
        <v>-</v>
      </c>
      <c r="I2036" s="167" t="str">
        <f>IF('Lineær programmering opg 4'!$D$8=0,"-",'Lineær programmering opg 4'!$G$8)</f>
        <v>-</v>
      </c>
      <c r="J2036" s="295">
        <f>A2036*'Lineær programmering opg 4'!$C$11+Datatabel!C2036*'Lineær programmering opg 4'!$D$11</f>
        <v>33758.399999998925</v>
      </c>
      <c r="K2036" s="9">
        <f t="shared" si="157"/>
        <v>0</v>
      </c>
      <c r="L2036" s="9">
        <f t="shared" si="158"/>
        <v>0</v>
      </c>
    </row>
    <row r="2037" spans="1:12" ht="15" x14ac:dyDescent="0.25">
      <c r="A2037" s="167">
        <f t="shared" si="156"/>
        <v>191.18400000000537</v>
      </c>
      <c r="B2037" s="325">
        <f t="shared" si="159"/>
        <v>0.7966000000000224</v>
      </c>
      <c r="C2037" s="167">
        <f t="shared" si="155"/>
        <v>97.631999999989262</v>
      </c>
      <c r="D2037" s="167">
        <f>IF('Lineær programmering opg 4'!$M$4=0,"-",(-A2037+'Lineær programmering opg 4'!$M$4)/'Lineær programmering opg 4'!$K$4*-1)</f>
        <v>97.631999999989262</v>
      </c>
      <c r="E2037" s="167">
        <f>IF('Lineær programmering opg 4'!$M$5=0,"-",(-A2037+'Lineær programmering opg 4'!$M$5)/'Lineær programmering opg 4'!$K$5*-1)</f>
        <v>156.61199999999599</v>
      </c>
      <c r="F2037" s="167" t="str">
        <f>IF('Lineær programmering opg 4'!$E$6=0,"-",(-A2037+'Lineær programmering opg 4'!$M$6)/'Lineær programmering opg 4'!$K$6*-1)</f>
        <v>-</v>
      </c>
      <c r="G2037" s="167" t="str">
        <f>IF('Lineær programmering opg 4'!$D$7=0,"-",((-A2037+'Lineær programmering opg 4'!$M$7)/'Lineær programmering opg 4'!$K$7)*-1)</f>
        <v>-</v>
      </c>
      <c r="H2037" s="167" t="str">
        <f>IF('Lineær programmering opg 4'!$C$8=0,"-",((-A2037+'Lineær programmering opg 4'!$M$8)/'Lineær programmering opg 4'!$K$8)*-1)</f>
        <v>-</v>
      </c>
      <c r="I2037" s="167" t="str">
        <f>IF('Lineær programmering opg 4'!$D$8=0,"-",'Lineær programmering opg 4'!$G$8)</f>
        <v>-</v>
      </c>
      <c r="J2037" s="295">
        <f>A2037*'Lineær programmering opg 4'!$C$11+Datatabel!C2037*'Lineær programmering opg 4'!$D$11</f>
        <v>33763.199999998928</v>
      </c>
      <c r="K2037" s="9">
        <f t="shared" si="157"/>
        <v>0</v>
      </c>
      <c r="L2037" s="9">
        <f t="shared" si="158"/>
        <v>0</v>
      </c>
    </row>
    <row r="2038" spans="1:12" ht="15" x14ac:dyDescent="0.25">
      <c r="A2038" s="167">
        <f t="shared" si="156"/>
        <v>191.16000000000537</v>
      </c>
      <c r="B2038" s="325">
        <f t="shared" si="159"/>
        <v>0.79650000000002241</v>
      </c>
      <c r="C2038" s="167">
        <f t="shared" si="155"/>
        <v>97.679999999989263</v>
      </c>
      <c r="D2038" s="167">
        <f>IF('Lineær programmering opg 4'!$M$4=0,"-",(-A2038+'Lineær programmering opg 4'!$M$4)/'Lineær programmering opg 4'!$K$4*-1)</f>
        <v>97.679999999989263</v>
      </c>
      <c r="E2038" s="167">
        <f>IF('Lineær programmering opg 4'!$M$5=0,"-",(-A2038+'Lineær programmering opg 4'!$M$5)/'Lineær programmering opg 4'!$K$5*-1)</f>
        <v>156.62999999999599</v>
      </c>
      <c r="F2038" s="167" t="str">
        <f>IF('Lineær programmering opg 4'!$E$6=0,"-",(-A2038+'Lineær programmering opg 4'!$M$6)/'Lineær programmering opg 4'!$K$6*-1)</f>
        <v>-</v>
      </c>
      <c r="G2038" s="167" t="str">
        <f>IF('Lineær programmering opg 4'!$D$7=0,"-",((-A2038+'Lineær programmering opg 4'!$M$7)/'Lineær programmering opg 4'!$K$7)*-1)</f>
        <v>-</v>
      </c>
      <c r="H2038" s="167" t="str">
        <f>IF('Lineær programmering opg 4'!$C$8=0,"-",((-A2038+'Lineær programmering opg 4'!$M$8)/'Lineær programmering opg 4'!$K$8)*-1)</f>
        <v>-</v>
      </c>
      <c r="I2038" s="167" t="str">
        <f>IF('Lineær programmering opg 4'!$D$8=0,"-",'Lineær programmering opg 4'!$G$8)</f>
        <v>-</v>
      </c>
      <c r="J2038" s="295">
        <f>A2038*'Lineær programmering opg 4'!$C$11+Datatabel!C2038*'Lineær programmering opg 4'!$D$11</f>
        <v>33767.99999999893</v>
      </c>
      <c r="K2038" s="9">
        <f t="shared" si="157"/>
        <v>0</v>
      </c>
      <c r="L2038" s="9">
        <f t="shared" si="158"/>
        <v>0</v>
      </c>
    </row>
    <row r="2039" spans="1:12" ht="15" x14ac:dyDescent="0.25">
      <c r="A2039" s="167">
        <f t="shared" si="156"/>
        <v>191.13600000000537</v>
      </c>
      <c r="B2039" s="325">
        <f t="shared" si="159"/>
        <v>0.79640000000002242</v>
      </c>
      <c r="C2039" s="167">
        <f t="shared" si="155"/>
        <v>97.727999999989265</v>
      </c>
      <c r="D2039" s="167">
        <f>IF('Lineær programmering opg 4'!$M$4=0,"-",(-A2039+'Lineær programmering opg 4'!$M$4)/'Lineær programmering opg 4'!$K$4*-1)</f>
        <v>97.727999999989265</v>
      </c>
      <c r="E2039" s="167">
        <f>IF('Lineær programmering opg 4'!$M$5=0,"-",(-A2039+'Lineær programmering opg 4'!$M$5)/'Lineær programmering opg 4'!$K$5*-1)</f>
        <v>156.64799999999599</v>
      </c>
      <c r="F2039" s="167" t="str">
        <f>IF('Lineær programmering opg 4'!$E$6=0,"-",(-A2039+'Lineær programmering opg 4'!$M$6)/'Lineær programmering opg 4'!$K$6*-1)</f>
        <v>-</v>
      </c>
      <c r="G2039" s="167" t="str">
        <f>IF('Lineær programmering opg 4'!$D$7=0,"-",((-A2039+'Lineær programmering opg 4'!$M$7)/'Lineær programmering opg 4'!$K$7)*-1)</f>
        <v>-</v>
      </c>
      <c r="H2039" s="167" t="str">
        <f>IF('Lineær programmering opg 4'!$C$8=0,"-",((-A2039+'Lineær programmering opg 4'!$M$8)/'Lineær programmering opg 4'!$K$8)*-1)</f>
        <v>-</v>
      </c>
      <c r="I2039" s="167" t="str">
        <f>IF('Lineær programmering opg 4'!$D$8=0,"-",'Lineær programmering opg 4'!$G$8)</f>
        <v>-</v>
      </c>
      <c r="J2039" s="295">
        <f>A2039*'Lineær programmering opg 4'!$C$11+Datatabel!C2039*'Lineær programmering opg 4'!$D$11</f>
        <v>33772.799999998926</v>
      </c>
      <c r="K2039" s="9">
        <f t="shared" si="157"/>
        <v>0</v>
      </c>
      <c r="L2039" s="9">
        <f t="shared" si="158"/>
        <v>0</v>
      </c>
    </row>
    <row r="2040" spans="1:12" ht="15" x14ac:dyDescent="0.25">
      <c r="A2040" s="167">
        <f t="shared" si="156"/>
        <v>191.11200000000539</v>
      </c>
      <c r="B2040" s="325">
        <f t="shared" si="159"/>
        <v>0.79630000000002243</v>
      </c>
      <c r="C2040" s="167">
        <f t="shared" si="155"/>
        <v>97.77599999998921</v>
      </c>
      <c r="D2040" s="167">
        <f>IF('Lineær programmering opg 4'!$M$4=0,"-",(-A2040+'Lineær programmering opg 4'!$M$4)/'Lineær programmering opg 4'!$K$4*-1)</f>
        <v>97.77599999998921</v>
      </c>
      <c r="E2040" s="167">
        <f>IF('Lineær programmering opg 4'!$M$5=0,"-",(-A2040+'Lineær programmering opg 4'!$M$5)/'Lineær programmering opg 4'!$K$5*-1)</f>
        <v>156.66599999999596</v>
      </c>
      <c r="F2040" s="167" t="str">
        <f>IF('Lineær programmering opg 4'!$E$6=0,"-",(-A2040+'Lineær programmering opg 4'!$M$6)/'Lineær programmering opg 4'!$K$6*-1)</f>
        <v>-</v>
      </c>
      <c r="G2040" s="167" t="str">
        <f>IF('Lineær programmering opg 4'!$D$7=0,"-",((-A2040+'Lineær programmering opg 4'!$M$7)/'Lineær programmering opg 4'!$K$7)*-1)</f>
        <v>-</v>
      </c>
      <c r="H2040" s="167" t="str">
        <f>IF('Lineær programmering opg 4'!$C$8=0,"-",((-A2040+'Lineær programmering opg 4'!$M$8)/'Lineær programmering opg 4'!$K$8)*-1)</f>
        <v>-</v>
      </c>
      <c r="I2040" s="167" t="str">
        <f>IF('Lineær programmering opg 4'!$D$8=0,"-",'Lineær programmering opg 4'!$G$8)</f>
        <v>-</v>
      </c>
      <c r="J2040" s="295">
        <f>A2040*'Lineær programmering opg 4'!$C$11+Datatabel!C2040*'Lineær programmering opg 4'!$D$11</f>
        <v>33777.599999998922</v>
      </c>
      <c r="K2040" s="9">
        <f t="shared" si="157"/>
        <v>0</v>
      </c>
      <c r="L2040" s="9">
        <f t="shared" si="158"/>
        <v>0</v>
      </c>
    </row>
    <row r="2041" spans="1:12" ht="15" x14ac:dyDescent="0.25">
      <c r="A2041" s="167">
        <f t="shared" si="156"/>
        <v>191.08800000000539</v>
      </c>
      <c r="B2041" s="325">
        <f t="shared" si="159"/>
        <v>0.79620000000002245</v>
      </c>
      <c r="C2041" s="167">
        <f t="shared" si="155"/>
        <v>97.823999999989212</v>
      </c>
      <c r="D2041" s="167">
        <f>IF('Lineær programmering opg 4'!$M$4=0,"-",(-A2041+'Lineær programmering opg 4'!$M$4)/'Lineær programmering opg 4'!$K$4*-1)</f>
        <v>97.823999999989212</v>
      </c>
      <c r="E2041" s="167">
        <f>IF('Lineær programmering opg 4'!$M$5=0,"-",(-A2041+'Lineær programmering opg 4'!$M$5)/'Lineær programmering opg 4'!$K$5*-1)</f>
        <v>156.68399999999596</v>
      </c>
      <c r="F2041" s="167" t="str">
        <f>IF('Lineær programmering opg 4'!$E$6=0,"-",(-A2041+'Lineær programmering opg 4'!$M$6)/'Lineær programmering opg 4'!$K$6*-1)</f>
        <v>-</v>
      </c>
      <c r="G2041" s="167" t="str">
        <f>IF('Lineær programmering opg 4'!$D$7=0,"-",((-A2041+'Lineær programmering opg 4'!$M$7)/'Lineær programmering opg 4'!$K$7)*-1)</f>
        <v>-</v>
      </c>
      <c r="H2041" s="167" t="str">
        <f>IF('Lineær programmering opg 4'!$C$8=0,"-",((-A2041+'Lineær programmering opg 4'!$M$8)/'Lineær programmering opg 4'!$K$8)*-1)</f>
        <v>-</v>
      </c>
      <c r="I2041" s="167" t="str">
        <f>IF('Lineær programmering opg 4'!$D$8=0,"-",'Lineær programmering opg 4'!$G$8)</f>
        <v>-</v>
      </c>
      <c r="J2041" s="295">
        <f>A2041*'Lineær programmering opg 4'!$C$11+Datatabel!C2041*'Lineær programmering opg 4'!$D$11</f>
        <v>33782.399999998917</v>
      </c>
      <c r="K2041" s="9">
        <f t="shared" si="157"/>
        <v>0</v>
      </c>
      <c r="L2041" s="9">
        <f t="shared" si="158"/>
        <v>0</v>
      </c>
    </row>
    <row r="2042" spans="1:12" ht="15" x14ac:dyDescent="0.25">
      <c r="A2042" s="167">
        <f t="shared" si="156"/>
        <v>191.06400000000539</v>
      </c>
      <c r="B2042" s="325">
        <f t="shared" si="159"/>
        <v>0.79610000000002246</v>
      </c>
      <c r="C2042" s="167">
        <f t="shared" si="155"/>
        <v>97.871999999989214</v>
      </c>
      <c r="D2042" s="167">
        <f>IF('Lineær programmering opg 4'!$M$4=0,"-",(-A2042+'Lineær programmering opg 4'!$M$4)/'Lineær programmering opg 4'!$K$4*-1)</f>
        <v>97.871999999989214</v>
      </c>
      <c r="E2042" s="167">
        <f>IF('Lineær programmering opg 4'!$M$5=0,"-",(-A2042+'Lineær programmering opg 4'!$M$5)/'Lineær programmering opg 4'!$K$5*-1)</f>
        <v>156.70199999999596</v>
      </c>
      <c r="F2042" s="167" t="str">
        <f>IF('Lineær programmering opg 4'!$E$6=0,"-",(-A2042+'Lineær programmering opg 4'!$M$6)/'Lineær programmering opg 4'!$K$6*-1)</f>
        <v>-</v>
      </c>
      <c r="G2042" s="167" t="str">
        <f>IF('Lineær programmering opg 4'!$D$7=0,"-",((-A2042+'Lineær programmering opg 4'!$M$7)/'Lineær programmering opg 4'!$K$7)*-1)</f>
        <v>-</v>
      </c>
      <c r="H2042" s="167" t="str">
        <f>IF('Lineær programmering opg 4'!$C$8=0,"-",((-A2042+'Lineær programmering opg 4'!$M$8)/'Lineær programmering opg 4'!$K$8)*-1)</f>
        <v>-</v>
      </c>
      <c r="I2042" s="167" t="str">
        <f>IF('Lineær programmering opg 4'!$D$8=0,"-",'Lineær programmering opg 4'!$G$8)</f>
        <v>-</v>
      </c>
      <c r="J2042" s="295">
        <f>A2042*'Lineær programmering opg 4'!$C$11+Datatabel!C2042*'Lineær programmering opg 4'!$D$11</f>
        <v>33787.19999999892</v>
      </c>
      <c r="K2042" s="9">
        <f t="shared" si="157"/>
        <v>0</v>
      </c>
      <c r="L2042" s="9">
        <f t="shared" si="158"/>
        <v>0</v>
      </c>
    </row>
    <row r="2043" spans="1:12" ht="15" x14ac:dyDescent="0.25">
      <c r="A2043" s="167">
        <f t="shared" si="156"/>
        <v>191.04000000000539</v>
      </c>
      <c r="B2043" s="325">
        <f t="shared" si="159"/>
        <v>0.79600000000002247</v>
      </c>
      <c r="C2043" s="167">
        <f t="shared" si="155"/>
        <v>97.919999999989216</v>
      </c>
      <c r="D2043" s="167">
        <f>IF('Lineær programmering opg 4'!$M$4=0,"-",(-A2043+'Lineær programmering opg 4'!$M$4)/'Lineær programmering opg 4'!$K$4*-1)</f>
        <v>97.919999999989216</v>
      </c>
      <c r="E2043" s="167">
        <f>IF('Lineær programmering opg 4'!$M$5=0,"-",(-A2043+'Lineær programmering opg 4'!$M$5)/'Lineær programmering opg 4'!$K$5*-1)</f>
        <v>156.71999999999596</v>
      </c>
      <c r="F2043" s="167" t="str">
        <f>IF('Lineær programmering opg 4'!$E$6=0,"-",(-A2043+'Lineær programmering opg 4'!$M$6)/'Lineær programmering opg 4'!$K$6*-1)</f>
        <v>-</v>
      </c>
      <c r="G2043" s="167" t="str">
        <f>IF('Lineær programmering opg 4'!$D$7=0,"-",((-A2043+'Lineær programmering opg 4'!$M$7)/'Lineær programmering opg 4'!$K$7)*-1)</f>
        <v>-</v>
      </c>
      <c r="H2043" s="167" t="str">
        <f>IF('Lineær programmering opg 4'!$C$8=0,"-",((-A2043+'Lineær programmering opg 4'!$M$8)/'Lineær programmering opg 4'!$K$8)*-1)</f>
        <v>-</v>
      </c>
      <c r="I2043" s="167" t="str">
        <f>IF('Lineær programmering opg 4'!$D$8=0,"-",'Lineær programmering opg 4'!$G$8)</f>
        <v>-</v>
      </c>
      <c r="J2043" s="295">
        <f>A2043*'Lineær programmering opg 4'!$C$11+Datatabel!C2043*'Lineær programmering opg 4'!$D$11</f>
        <v>33791.999999998923</v>
      </c>
      <c r="K2043" s="9">
        <f t="shared" si="157"/>
        <v>0</v>
      </c>
      <c r="L2043" s="9">
        <f t="shared" si="158"/>
        <v>0</v>
      </c>
    </row>
    <row r="2044" spans="1:12" ht="15" x14ac:dyDescent="0.25">
      <c r="A2044" s="167">
        <f t="shared" si="156"/>
        <v>191.01600000000539</v>
      </c>
      <c r="B2044" s="325">
        <f t="shared" si="159"/>
        <v>0.79590000000002248</v>
      </c>
      <c r="C2044" s="167">
        <f t="shared" si="155"/>
        <v>97.967999999989217</v>
      </c>
      <c r="D2044" s="167">
        <f>IF('Lineær programmering opg 4'!$M$4=0,"-",(-A2044+'Lineær programmering opg 4'!$M$4)/'Lineær programmering opg 4'!$K$4*-1)</f>
        <v>97.967999999989217</v>
      </c>
      <c r="E2044" s="167">
        <f>IF('Lineær programmering opg 4'!$M$5=0,"-",(-A2044+'Lineær programmering opg 4'!$M$5)/'Lineær programmering opg 4'!$K$5*-1)</f>
        <v>156.73799999999596</v>
      </c>
      <c r="F2044" s="167" t="str">
        <f>IF('Lineær programmering opg 4'!$E$6=0,"-",(-A2044+'Lineær programmering opg 4'!$M$6)/'Lineær programmering opg 4'!$K$6*-1)</f>
        <v>-</v>
      </c>
      <c r="G2044" s="167" t="str">
        <f>IF('Lineær programmering opg 4'!$D$7=0,"-",((-A2044+'Lineær programmering opg 4'!$M$7)/'Lineær programmering opg 4'!$K$7)*-1)</f>
        <v>-</v>
      </c>
      <c r="H2044" s="167" t="str">
        <f>IF('Lineær programmering opg 4'!$C$8=0,"-",((-A2044+'Lineær programmering opg 4'!$M$8)/'Lineær programmering opg 4'!$K$8)*-1)</f>
        <v>-</v>
      </c>
      <c r="I2044" s="167" t="str">
        <f>IF('Lineær programmering opg 4'!$D$8=0,"-",'Lineær programmering opg 4'!$G$8)</f>
        <v>-</v>
      </c>
      <c r="J2044" s="295">
        <f>A2044*'Lineær programmering opg 4'!$C$11+Datatabel!C2044*'Lineær programmering opg 4'!$D$11</f>
        <v>33796.799999998926</v>
      </c>
      <c r="K2044" s="9">
        <f t="shared" si="157"/>
        <v>0</v>
      </c>
      <c r="L2044" s="9">
        <f t="shared" si="158"/>
        <v>0</v>
      </c>
    </row>
    <row r="2045" spans="1:12" ht="15" x14ac:dyDescent="0.25">
      <c r="A2045" s="167">
        <f t="shared" si="156"/>
        <v>190.99200000000539</v>
      </c>
      <c r="B2045" s="325">
        <f t="shared" si="159"/>
        <v>0.79580000000002249</v>
      </c>
      <c r="C2045" s="167">
        <f t="shared" si="155"/>
        <v>98.015999999989219</v>
      </c>
      <c r="D2045" s="167">
        <f>IF('Lineær programmering opg 4'!$M$4=0,"-",(-A2045+'Lineær programmering opg 4'!$M$4)/'Lineær programmering opg 4'!$K$4*-1)</f>
        <v>98.015999999989219</v>
      </c>
      <c r="E2045" s="167">
        <f>IF('Lineær programmering opg 4'!$M$5=0,"-",(-A2045+'Lineær programmering opg 4'!$M$5)/'Lineær programmering opg 4'!$K$5*-1)</f>
        <v>156.75599999999596</v>
      </c>
      <c r="F2045" s="167" t="str">
        <f>IF('Lineær programmering opg 4'!$E$6=0,"-",(-A2045+'Lineær programmering opg 4'!$M$6)/'Lineær programmering opg 4'!$K$6*-1)</f>
        <v>-</v>
      </c>
      <c r="G2045" s="167" t="str">
        <f>IF('Lineær programmering opg 4'!$D$7=0,"-",((-A2045+'Lineær programmering opg 4'!$M$7)/'Lineær programmering opg 4'!$K$7)*-1)</f>
        <v>-</v>
      </c>
      <c r="H2045" s="167" t="str">
        <f>IF('Lineær programmering opg 4'!$C$8=0,"-",((-A2045+'Lineær programmering opg 4'!$M$8)/'Lineær programmering opg 4'!$K$8)*-1)</f>
        <v>-</v>
      </c>
      <c r="I2045" s="167" t="str">
        <f>IF('Lineær programmering opg 4'!$D$8=0,"-",'Lineær programmering opg 4'!$G$8)</f>
        <v>-</v>
      </c>
      <c r="J2045" s="295">
        <f>A2045*'Lineær programmering opg 4'!$C$11+Datatabel!C2045*'Lineær programmering opg 4'!$D$11</f>
        <v>33801.599999998922</v>
      </c>
      <c r="K2045" s="9">
        <f t="shared" si="157"/>
        <v>0</v>
      </c>
      <c r="L2045" s="9">
        <f t="shared" si="158"/>
        <v>0</v>
      </c>
    </row>
    <row r="2046" spans="1:12" ht="15" x14ac:dyDescent="0.25">
      <c r="A2046" s="167">
        <f t="shared" si="156"/>
        <v>190.96800000000539</v>
      </c>
      <c r="B2046" s="325">
        <f t="shared" si="159"/>
        <v>0.7957000000000225</v>
      </c>
      <c r="C2046" s="167">
        <f t="shared" si="155"/>
        <v>98.063999999989221</v>
      </c>
      <c r="D2046" s="167">
        <f>IF('Lineær programmering opg 4'!$M$4=0,"-",(-A2046+'Lineær programmering opg 4'!$M$4)/'Lineær programmering opg 4'!$K$4*-1)</f>
        <v>98.063999999989221</v>
      </c>
      <c r="E2046" s="167">
        <f>IF('Lineær programmering opg 4'!$M$5=0,"-",(-A2046+'Lineær programmering opg 4'!$M$5)/'Lineær programmering opg 4'!$K$5*-1)</f>
        <v>156.77399999999597</v>
      </c>
      <c r="F2046" s="167" t="str">
        <f>IF('Lineær programmering opg 4'!$E$6=0,"-",(-A2046+'Lineær programmering opg 4'!$M$6)/'Lineær programmering opg 4'!$K$6*-1)</f>
        <v>-</v>
      </c>
      <c r="G2046" s="167" t="str">
        <f>IF('Lineær programmering opg 4'!$D$7=0,"-",((-A2046+'Lineær programmering opg 4'!$M$7)/'Lineær programmering opg 4'!$K$7)*-1)</f>
        <v>-</v>
      </c>
      <c r="H2046" s="167" t="str">
        <f>IF('Lineær programmering opg 4'!$C$8=0,"-",((-A2046+'Lineær programmering opg 4'!$M$8)/'Lineær programmering opg 4'!$K$8)*-1)</f>
        <v>-</v>
      </c>
      <c r="I2046" s="167" t="str">
        <f>IF('Lineær programmering opg 4'!$D$8=0,"-",'Lineær programmering opg 4'!$G$8)</f>
        <v>-</v>
      </c>
      <c r="J2046" s="295">
        <f>A2046*'Lineær programmering opg 4'!$C$11+Datatabel!C2046*'Lineær programmering opg 4'!$D$11</f>
        <v>33806.399999998917</v>
      </c>
      <c r="K2046" s="9">
        <f t="shared" si="157"/>
        <v>0</v>
      </c>
      <c r="L2046" s="9">
        <f t="shared" si="158"/>
        <v>0</v>
      </c>
    </row>
    <row r="2047" spans="1:12" ht="15" x14ac:dyDescent="0.25">
      <c r="A2047" s="167">
        <f t="shared" si="156"/>
        <v>190.94400000000542</v>
      </c>
      <c r="B2047" s="325">
        <f t="shared" si="159"/>
        <v>0.79560000000002251</v>
      </c>
      <c r="C2047" s="167">
        <f t="shared" si="155"/>
        <v>98.111999999989166</v>
      </c>
      <c r="D2047" s="167">
        <f>IF('Lineær programmering opg 4'!$M$4=0,"-",(-A2047+'Lineær programmering opg 4'!$M$4)/'Lineær programmering opg 4'!$K$4*-1)</f>
        <v>98.111999999989166</v>
      </c>
      <c r="E2047" s="167">
        <f>IF('Lineær programmering opg 4'!$M$5=0,"-",(-A2047+'Lineær programmering opg 4'!$M$5)/'Lineær programmering opg 4'!$K$5*-1)</f>
        <v>156.79199999999594</v>
      </c>
      <c r="F2047" s="167" t="str">
        <f>IF('Lineær programmering opg 4'!$E$6=0,"-",(-A2047+'Lineær programmering opg 4'!$M$6)/'Lineær programmering opg 4'!$K$6*-1)</f>
        <v>-</v>
      </c>
      <c r="G2047" s="167" t="str">
        <f>IF('Lineær programmering opg 4'!$D$7=0,"-",((-A2047+'Lineær programmering opg 4'!$M$7)/'Lineær programmering opg 4'!$K$7)*-1)</f>
        <v>-</v>
      </c>
      <c r="H2047" s="167" t="str">
        <f>IF('Lineær programmering opg 4'!$C$8=0,"-",((-A2047+'Lineær programmering opg 4'!$M$8)/'Lineær programmering opg 4'!$K$8)*-1)</f>
        <v>-</v>
      </c>
      <c r="I2047" s="167" t="str">
        <f>IF('Lineær programmering opg 4'!$D$8=0,"-",'Lineær programmering opg 4'!$G$8)</f>
        <v>-</v>
      </c>
      <c r="J2047" s="295">
        <f>A2047*'Lineær programmering opg 4'!$C$11+Datatabel!C2047*'Lineær programmering opg 4'!$D$11</f>
        <v>33811.199999998913</v>
      </c>
      <c r="K2047" s="9">
        <f t="shared" si="157"/>
        <v>0</v>
      </c>
      <c r="L2047" s="9">
        <f t="shared" si="158"/>
        <v>0</v>
      </c>
    </row>
    <row r="2048" spans="1:12" ht="15" x14ac:dyDescent="0.25">
      <c r="A2048" s="167">
        <f t="shared" si="156"/>
        <v>190.92000000000542</v>
      </c>
      <c r="B2048" s="325">
        <f t="shared" si="159"/>
        <v>0.79550000000002252</v>
      </c>
      <c r="C2048" s="167">
        <f t="shared" si="155"/>
        <v>98.159999999989168</v>
      </c>
      <c r="D2048" s="167">
        <f>IF('Lineær programmering opg 4'!$M$4=0,"-",(-A2048+'Lineær programmering opg 4'!$M$4)/'Lineær programmering opg 4'!$K$4*-1)</f>
        <v>98.159999999989168</v>
      </c>
      <c r="E2048" s="167">
        <f>IF('Lineær programmering opg 4'!$M$5=0,"-",(-A2048+'Lineær programmering opg 4'!$M$5)/'Lineær programmering opg 4'!$K$5*-1)</f>
        <v>156.80999999999594</v>
      </c>
      <c r="F2048" s="167" t="str">
        <f>IF('Lineær programmering opg 4'!$E$6=0,"-",(-A2048+'Lineær programmering opg 4'!$M$6)/'Lineær programmering opg 4'!$K$6*-1)</f>
        <v>-</v>
      </c>
      <c r="G2048" s="167" t="str">
        <f>IF('Lineær programmering opg 4'!$D$7=0,"-",((-A2048+'Lineær programmering opg 4'!$M$7)/'Lineær programmering opg 4'!$K$7)*-1)</f>
        <v>-</v>
      </c>
      <c r="H2048" s="167" t="str">
        <f>IF('Lineær programmering opg 4'!$C$8=0,"-",((-A2048+'Lineær programmering opg 4'!$M$8)/'Lineær programmering opg 4'!$K$8)*-1)</f>
        <v>-</v>
      </c>
      <c r="I2048" s="167" t="str">
        <f>IF('Lineær programmering opg 4'!$D$8=0,"-",'Lineær programmering opg 4'!$G$8)</f>
        <v>-</v>
      </c>
      <c r="J2048" s="295">
        <f>A2048*'Lineær programmering opg 4'!$C$11+Datatabel!C2048*'Lineær programmering opg 4'!$D$11</f>
        <v>33815.999999998916</v>
      </c>
      <c r="K2048" s="9">
        <f t="shared" si="157"/>
        <v>0</v>
      </c>
      <c r="L2048" s="9">
        <f t="shared" si="158"/>
        <v>0</v>
      </c>
    </row>
    <row r="2049" spans="1:12" ht="15" x14ac:dyDescent="0.25">
      <c r="A2049" s="167">
        <f t="shared" si="156"/>
        <v>190.89600000000542</v>
      </c>
      <c r="B2049" s="325">
        <f t="shared" si="159"/>
        <v>0.79540000000002253</v>
      </c>
      <c r="C2049" s="167">
        <f t="shared" si="155"/>
        <v>98.20799999998917</v>
      </c>
      <c r="D2049" s="167">
        <f>IF('Lineær programmering opg 4'!$M$4=0,"-",(-A2049+'Lineær programmering opg 4'!$M$4)/'Lineær programmering opg 4'!$K$4*-1)</f>
        <v>98.20799999998917</v>
      </c>
      <c r="E2049" s="167">
        <f>IF('Lineær programmering opg 4'!$M$5=0,"-",(-A2049+'Lineær programmering opg 4'!$M$5)/'Lineær programmering opg 4'!$K$5*-1)</f>
        <v>156.82799999999594</v>
      </c>
      <c r="F2049" s="167" t="str">
        <f>IF('Lineær programmering opg 4'!$E$6=0,"-",(-A2049+'Lineær programmering opg 4'!$M$6)/'Lineær programmering opg 4'!$K$6*-1)</f>
        <v>-</v>
      </c>
      <c r="G2049" s="167" t="str">
        <f>IF('Lineær programmering opg 4'!$D$7=0,"-",((-A2049+'Lineær programmering opg 4'!$M$7)/'Lineær programmering opg 4'!$K$7)*-1)</f>
        <v>-</v>
      </c>
      <c r="H2049" s="167" t="str">
        <f>IF('Lineær programmering opg 4'!$C$8=0,"-",((-A2049+'Lineær programmering opg 4'!$M$8)/'Lineær programmering opg 4'!$K$8)*-1)</f>
        <v>-</v>
      </c>
      <c r="I2049" s="167" t="str">
        <f>IF('Lineær programmering opg 4'!$D$8=0,"-",'Lineær programmering opg 4'!$G$8)</f>
        <v>-</v>
      </c>
      <c r="J2049" s="295">
        <f>A2049*'Lineær programmering opg 4'!$C$11+Datatabel!C2049*'Lineær programmering opg 4'!$D$11</f>
        <v>33820.799999998912</v>
      </c>
      <c r="K2049" s="9">
        <f t="shared" si="157"/>
        <v>0</v>
      </c>
      <c r="L2049" s="9">
        <f t="shared" si="158"/>
        <v>0</v>
      </c>
    </row>
    <row r="2050" spans="1:12" ht="15" x14ac:dyDescent="0.25">
      <c r="A2050" s="167">
        <f t="shared" si="156"/>
        <v>190.87200000000541</v>
      </c>
      <c r="B2050" s="325">
        <f t="shared" si="159"/>
        <v>0.79530000000002254</v>
      </c>
      <c r="C2050" s="167">
        <f t="shared" si="155"/>
        <v>98.255999999989172</v>
      </c>
      <c r="D2050" s="167">
        <f>IF('Lineær programmering opg 4'!$M$4=0,"-",(-A2050+'Lineær programmering opg 4'!$M$4)/'Lineær programmering opg 4'!$K$4*-1)</f>
        <v>98.255999999989172</v>
      </c>
      <c r="E2050" s="167">
        <f>IF('Lineær programmering opg 4'!$M$5=0,"-",(-A2050+'Lineær programmering opg 4'!$M$5)/'Lineær programmering opg 4'!$K$5*-1)</f>
        <v>156.84599999999594</v>
      </c>
      <c r="F2050" s="167" t="str">
        <f>IF('Lineær programmering opg 4'!$E$6=0,"-",(-A2050+'Lineær programmering opg 4'!$M$6)/'Lineær programmering opg 4'!$K$6*-1)</f>
        <v>-</v>
      </c>
      <c r="G2050" s="167" t="str">
        <f>IF('Lineær programmering opg 4'!$D$7=0,"-",((-A2050+'Lineær programmering opg 4'!$M$7)/'Lineær programmering opg 4'!$K$7)*-1)</f>
        <v>-</v>
      </c>
      <c r="H2050" s="167" t="str">
        <f>IF('Lineær programmering opg 4'!$C$8=0,"-",((-A2050+'Lineær programmering opg 4'!$M$8)/'Lineær programmering opg 4'!$K$8)*-1)</f>
        <v>-</v>
      </c>
      <c r="I2050" s="167" t="str">
        <f>IF('Lineær programmering opg 4'!$D$8=0,"-",'Lineær programmering opg 4'!$G$8)</f>
        <v>-</v>
      </c>
      <c r="J2050" s="295">
        <f>A2050*'Lineær programmering opg 4'!$C$11+Datatabel!C2050*'Lineær programmering opg 4'!$D$11</f>
        <v>33825.599999998914</v>
      </c>
      <c r="K2050" s="9">
        <f t="shared" si="157"/>
        <v>0</v>
      </c>
      <c r="L2050" s="9">
        <f t="shared" si="158"/>
        <v>0</v>
      </c>
    </row>
    <row r="2051" spans="1:12" ht="15" x14ac:dyDescent="0.25">
      <c r="A2051" s="167">
        <f t="shared" si="156"/>
        <v>190.84800000000541</v>
      </c>
      <c r="B2051" s="325">
        <f t="shared" si="159"/>
        <v>0.79520000000002256</v>
      </c>
      <c r="C2051" s="167">
        <f t="shared" ref="C2051:C2114" si="160">MIN(D2051,E2051,F2051,G2051,H2051,I2051)</f>
        <v>98.303999999989173</v>
      </c>
      <c r="D2051" s="167">
        <f>IF('Lineær programmering opg 4'!$M$4=0,"-",(-A2051+'Lineær programmering opg 4'!$M$4)/'Lineær programmering opg 4'!$K$4*-1)</f>
        <v>98.303999999989173</v>
      </c>
      <c r="E2051" s="167">
        <f>IF('Lineær programmering opg 4'!$M$5=0,"-",(-A2051+'Lineær programmering opg 4'!$M$5)/'Lineær programmering opg 4'!$K$5*-1)</f>
        <v>156.86399999999594</v>
      </c>
      <c r="F2051" s="167" t="str">
        <f>IF('Lineær programmering opg 4'!$E$6=0,"-",(-A2051+'Lineær programmering opg 4'!$M$6)/'Lineær programmering opg 4'!$K$6*-1)</f>
        <v>-</v>
      </c>
      <c r="G2051" s="167" t="str">
        <f>IF('Lineær programmering opg 4'!$D$7=0,"-",((-A2051+'Lineær programmering opg 4'!$M$7)/'Lineær programmering opg 4'!$K$7)*-1)</f>
        <v>-</v>
      </c>
      <c r="H2051" s="167" t="str">
        <f>IF('Lineær programmering opg 4'!$C$8=0,"-",((-A2051+'Lineær programmering opg 4'!$M$8)/'Lineær programmering opg 4'!$K$8)*-1)</f>
        <v>-</v>
      </c>
      <c r="I2051" s="167" t="str">
        <f>IF('Lineær programmering opg 4'!$D$8=0,"-",'Lineær programmering opg 4'!$G$8)</f>
        <v>-</v>
      </c>
      <c r="J2051" s="295">
        <f>A2051*'Lineær programmering opg 4'!$C$11+Datatabel!C2051*'Lineær programmering opg 4'!$D$11</f>
        <v>33830.399999998917</v>
      </c>
      <c r="K2051" s="9">
        <f t="shared" si="157"/>
        <v>0</v>
      </c>
      <c r="L2051" s="9">
        <f t="shared" si="158"/>
        <v>0</v>
      </c>
    </row>
    <row r="2052" spans="1:12" ht="15" x14ac:dyDescent="0.25">
      <c r="A2052" s="167">
        <f t="shared" ref="A2052:A2115" si="161">$A$3*B2052</f>
        <v>190.82400000000541</v>
      </c>
      <c r="B2052" s="325">
        <f t="shared" si="159"/>
        <v>0.79510000000002257</v>
      </c>
      <c r="C2052" s="167">
        <f t="shared" si="160"/>
        <v>98.351999999989175</v>
      </c>
      <c r="D2052" s="167">
        <f>IF('Lineær programmering opg 4'!$M$4=0,"-",(-A2052+'Lineær programmering opg 4'!$M$4)/'Lineær programmering opg 4'!$K$4*-1)</f>
        <v>98.351999999989175</v>
      </c>
      <c r="E2052" s="167">
        <f>IF('Lineær programmering opg 4'!$M$5=0,"-",(-A2052+'Lineær programmering opg 4'!$M$5)/'Lineær programmering opg 4'!$K$5*-1)</f>
        <v>156.88199999999594</v>
      </c>
      <c r="F2052" s="167" t="str">
        <f>IF('Lineær programmering opg 4'!$E$6=0,"-",(-A2052+'Lineær programmering opg 4'!$M$6)/'Lineær programmering opg 4'!$K$6*-1)</f>
        <v>-</v>
      </c>
      <c r="G2052" s="167" t="str">
        <f>IF('Lineær programmering opg 4'!$D$7=0,"-",((-A2052+'Lineær programmering opg 4'!$M$7)/'Lineær programmering opg 4'!$K$7)*-1)</f>
        <v>-</v>
      </c>
      <c r="H2052" s="167" t="str">
        <f>IF('Lineær programmering opg 4'!$C$8=0,"-",((-A2052+'Lineær programmering opg 4'!$M$8)/'Lineær programmering opg 4'!$K$8)*-1)</f>
        <v>-</v>
      </c>
      <c r="I2052" s="167" t="str">
        <f>IF('Lineær programmering opg 4'!$D$8=0,"-",'Lineær programmering opg 4'!$G$8)</f>
        <v>-</v>
      </c>
      <c r="J2052" s="295">
        <f>A2052*'Lineær programmering opg 4'!$C$11+Datatabel!C2052*'Lineær programmering opg 4'!$D$11</f>
        <v>33835.19999999892</v>
      </c>
      <c r="K2052" s="9">
        <f t="shared" ref="K2052:K2115" si="162">IF($J$10004=J2052,A2052,0)</f>
        <v>0</v>
      </c>
      <c r="L2052" s="9">
        <f t="shared" ref="L2052:L2115" si="163">IF(J2052=$J$10004,C2052,0)</f>
        <v>0</v>
      </c>
    </row>
    <row r="2053" spans="1:12" ht="15" x14ac:dyDescent="0.25">
      <c r="A2053" s="167">
        <f t="shared" si="161"/>
        <v>190.80000000000541</v>
      </c>
      <c r="B2053" s="325">
        <f t="shared" ref="B2053:B2116" si="164">B2052-0.01%</f>
        <v>0.79500000000002258</v>
      </c>
      <c r="C2053" s="167">
        <f t="shared" si="160"/>
        <v>98.399999999989177</v>
      </c>
      <c r="D2053" s="167">
        <f>IF('Lineær programmering opg 4'!$M$4=0,"-",(-A2053+'Lineær programmering opg 4'!$M$4)/'Lineær programmering opg 4'!$K$4*-1)</f>
        <v>98.399999999989177</v>
      </c>
      <c r="E2053" s="167">
        <f>IF('Lineær programmering opg 4'!$M$5=0,"-",(-A2053+'Lineær programmering opg 4'!$M$5)/'Lineær programmering opg 4'!$K$5*-1)</f>
        <v>156.89999999999594</v>
      </c>
      <c r="F2053" s="167" t="str">
        <f>IF('Lineær programmering opg 4'!$E$6=0,"-",(-A2053+'Lineær programmering opg 4'!$M$6)/'Lineær programmering opg 4'!$K$6*-1)</f>
        <v>-</v>
      </c>
      <c r="G2053" s="167" t="str">
        <f>IF('Lineær programmering opg 4'!$D$7=0,"-",((-A2053+'Lineær programmering opg 4'!$M$7)/'Lineær programmering opg 4'!$K$7)*-1)</f>
        <v>-</v>
      </c>
      <c r="H2053" s="167" t="str">
        <f>IF('Lineær programmering opg 4'!$C$8=0,"-",((-A2053+'Lineær programmering opg 4'!$M$8)/'Lineær programmering opg 4'!$K$8)*-1)</f>
        <v>-</v>
      </c>
      <c r="I2053" s="167" t="str">
        <f>IF('Lineær programmering opg 4'!$D$8=0,"-",'Lineær programmering opg 4'!$G$8)</f>
        <v>-</v>
      </c>
      <c r="J2053" s="295">
        <f>A2053*'Lineær programmering opg 4'!$C$11+Datatabel!C2053*'Lineær programmering opg 4'!$D$11</f>
        <v>33839.999999998923</v>
      </c>
      <c r="K2053" s="9">
        <f t="shared" si="162"/>
        <v>0</v>
      </c>
      <c r="L2053" s="9">
        <f t="shared" si="163"/>
        <v>0</v>
      </c>
    </row>
    <row r="2054" spans="1:12" ht="15" x14ac:dyDescent="0.25">
      <c r="A2054" s="167">
        <f t="shared" si="161"/>
        <v>190.77600000000541</v>
      </c>
      <c r="B2054" s="325">
        <f t="shared" si="164"/>
        <v>0.79490000000002259</v>
      </c>
      <c r="C2054" s="167">
        <f t="shared" si="160"/>
        <v>98.447999999989179</v>
      </c>
      <c r="D2054" s="167">
        <f>IF('Lineær programmering opg 4'!$M$4=0,"-",(-A2054+'Lineær programmering opg 4'!$M$4)/'Lineær programmering opg 4'!$K$4*-1)</f>
        <v>98.447999999989179</v>
      </c>
      <c r="E2054" s="167">
        <f>IF('Lineær programmering opg 4'!$M$5=0,"-",(-A2054+'Lineær programmering opg 4'!$M$5)/'Lineær programmering opg 4'!$K$5*-1)</f>
        <v>156.91799999999594</v>
      </c>
      <c r="F2054" s="167" t="str">
        <f>IF('Lineær programmering opg 4'!$E$6=0,"-",(-A2054+'Lineær programmering opg 4'!$M$6)/'Lineær programmering opg 4'!$K$6*-1)</f>
        <v>-</v>
      </c>
      <c r="G2054" s="167" t="str">
        <f>IF('Lineær programmering opg 4'!$D$7=0,"-",((-A2054+'Lineær programmering opg 4'!$M$7)/'Lineær programmering opg 4'!$K$7)*-1)</f>
        <v>-</v>
      </c>
      <c r="H2054" s="167" t="str">
        <f>IF('Lineær programmering opg 4'!$C$8=0,"-",((-A2054+'Lineær programmering opg 4'!$M$8)/'Lineær programmering opg 4'!$K$8)*-1)</f>
        <v>-</v>
      </c>
      <c r="I2054" s="167" t="str">
        <f>IF('Lineær programmering opg 4'!$D$8=0,"-",'Lineær programmering opg 4'!$G$8)</f>
        <v>-</v>
      </c>
      <c r="J2054" s="295">
        <f>A2054*'Lineær programmering opg 4'!$C$11+Datatabel!C2054*'Lineær programmering opg 4'!$D$11</f>
        <v>33844.799999998919</v>
      </c>
      <c r="K2054" s="9">
        <f t="shared" si="162"/>
        <v>0</v>
      </c>
      <c r="L2054" s="9">
        <f t="shared" si="163"/>
        <v>0</v>
      </c>
    </row>
    <row r="2055" spans="1:12" ht="15" x14ac:dyDescent="0.25">
      <c r="A2055" s="167">
        <f t="shared" si="161"/>
        <v>190.75200000000541</v>
      </c>
      <c r="B2055" s="325">
        <f t="shared" si="164"/>
        <v>0.7948000000000226</v>
      </c>
      <c r="C2055" s="167">
        <f t="shared" si="160"/>
        <v>98.495999999989181</v>
      </c>
      <c r="D2055" s="167">
        <f>IF('Lineær programmering opg 4'!$M$4=0,"-",(-A2055+'Lineær programmering opg 4'!$M$4)/'Lineær programmering opg 4'!$K$4*-1)</f>
        <v>98.495999999989181</v>
      </c>
      <c r="E2055" s="167">
        <f>IF('Lineær programmering opg 4'!$M$5=0,"-",(-A2055+'Lineær programmering opg 4'!$M$5)/'Lineær programmering opg 4'!$K$5*-1)</f>
        <v>156.93599999999594</v>
      </c>
      <c r="F2055" s="167" t="str">
        <f>IF('Lineær programmering opg 4'!$E$6=0,"-",(-A2055+'Lineær programmering opg 4'!$M$6)/'Lineær programmering opg 4'!$K$6*-1)</f>
        <v>-</v>
      </c>
      <c r="G2055" s="167" t="str">
        <f>IF('Lineær programmering opg 4'!$D$7=0,"-",((-A2055+'Lineær programmering opg 4'!$M$7)/'Lineær programmering opg 4'!$K$7)*-1)</f>
        <v>-</v>
      </c>
      <c r="H2055" s="167" t="str">
        <f>IF('Lineær programmering opg 4'!$C$8=0,"-",((-A2055+'Lineær programmering opg 4'!$M$8)/'Lineær programmering opg 4'!$K$8)*-1)</f>
        <v>-</v>
      </c>
      <c r="I2055" s="167" t="str">
        <f>IF('Lineær programmering opg 4'!$D$8=0,"-",'Lineær programmering opg 4'!$G$8)</f>
        <v>-</v>
      </c>
      <c r="J2055" s="295">
        <f>A2055*'Lineær programmering opg 4'!$C$11+Datatabel!C2055*'Lineær programmering opg 4'!$D$11</f>
        <v>33849.599999998922</v>
      </c>
      <c r="K2055" s="9">
        <f t="shared" si="162"/>
        <v>0</v>
      </c>
      <c r="L2055" s="9">
        <f t="shared" si="163"/>
        <v>0</v>
      </c>
    </row>
    <row r="2056" spans="1:12" ht="15" x14ac:dyDescent="0.25">
      <c r="A2056" s="167">
        <f t="shared" si="161"/>
        <v>190.72800000000544</v>
      </c>
      <c r="B2056" s="325">
        <f t="shared" si="164"/>
        <v>0.79470000000002261</v>
      </c>
      <c r="C2056" s="167">
        <f t="shared" si="160"/>
        <v>98.543999999989126</v>
      </c>
      <c r="D2056" s="167">
        <f>IF('Lineær programmering opg 4'!$M$4=0,"-",(-A2056+'Lineær programmering opg 4'!$M$4)/'Lineær programmering opg 4'!$K$4*-1)</f>
        <v>98.543999999989126</v>
      </c>
      <c r="E2056" s="167">
        <f>IF('Lineær programmering opg 4'!$M$5=0,"-",(-A2056+'Lineær programmering opg 4'!$M$5)/'Lineær programmering opg 4'!$K$5*-1)</f>
        <v>156.95399999999594</v>
      </c>
      <c r="F2056" s="167" t="str">
        <f>IF('Lineær programmering opg 4'!$E$6=0,"-",(-A2056+'Lineær programmering opg 4'!$M$6)/'Lineær programmering opg 4'!$K$6*-1)</f>
        <v>-</v>
      </c>
      <c r="G2056" s="167" t="str">
        <f>IF('Lineær programmering opg 4'!$D$7=0,"-",((-A2056+'Lineær programmering opg 4'!$M$7)/'Lineær programmering opg 4'!$K$7)*-1)</f>
        <v>-</v>
      </c>
      <c r="H2056" s="167" t="str">
        <f>IF('Lineær programmering opg 4'!$C$8=0,"-",((-A2056+'Lineær programmering opg 4'!$M$8)/'Lineær programmering opg 4'!$K$8)*-1)</f>
        <v>-</v>
      </c>
      <c r="I2056" s="167" t="str">
        <f>IF('Lineær programmering opg 4'!$D$8=0,"-",'Lineær programmering opg 4'!$G$8)</f>
        <v>-</v>
      </c>
      <c r="J2056" s="295">
        <f>A2056*'Lineær programmering opg 4'!$C$11+Datatabel!C2056*'Lineær programmering opg 4'!$D$11</f>
        <v>33854.399999998917</v>
      </c>
      <c r="K2056" s="9">
        <f t="shared" si="162"/>
        <v>0</v>
      </c>
      <c r="L2056" s="9">
        <f t="shared" si="163"/>
        <v>0</v>
      </c>
    </row>
    <row r="2057" spans="1:12" ht="15" x14ac:dyDescent="0.25">
      <c r="A2057" s="167">
        <f t="shared" si="161"/>
        <v>190.70400000000544</v>
      </c>
      <c r="B2057" s="325">
        <f t="shared" si="164"/>
        <v>0.79460000000002262</v>
      </c>
      <c r="C2057" s="167">
        <f t="shared" si="160"/>
        <v>98.591999999989127</v>
      </c>
      <c r="D2057" s="167">
        <f>IF('Lineær programmering opg 4'!$M$4=0,"-",(-A2057+'Lineær programmering opg 4'!$M$4)/'Lineær programmering opg 4'!$K$4*-1)</f>
        <v>98.591999999989127</v>
      </c>
      <c r="E2057" s="167">
        <f>IF('Lineær programmering opg 4'!$M$5=0,"-",(-A2057+'Lineær programmering opg 4'!$M$5)/'Lineær programmering opg 4'!$K$5*-1)</f>
        <v>156.97199999999594</v>
      </c>
      <c r="F2057" s="167" t="str">
        <f>IF('Lineær programmering opg 4'!$E$6=0,"-",(-A2057+'Lineær programmering opg 4'!$M$6)/'Lineær programmering opg 4'!$K$6*-1)</f>
        <v>-</v>
      </c>
      <c r="G2057" s="167" t="str">
        <f>IF('Lineær programmering opg 4'!$D$7=0,"-",((-A2057+'Lineær programmering opg 4'!$M$7)/'Lineær programmering opg 4'!$K$7)*-1)</f>
        <v>-</v>
      </c>
      <c r="H2057" s="167" t="str">
        <f>IF('Lineær programmering opg 4'!$C$8=0,"-",((-A2057+'Lineær programmering opg 4'!$M$8)/'Lineær programmering opg 4'!$K$8)*-1)</f>
        <v>-</v>
      </c>
      <c r="I2057" s="167" t="str">
        <f>IF('Lineær programmering opg 4'!$D$8=0,"-",'Lineær programmering opg 4'!$G$8)</f>
        <v>-</v>
      </c>
      <c r="J2057" s="295">
        <f>A2057*'Lineær programmering opg 4'!$C$11+Datatabel!C2057*'Lineær programmering opg 4'!$D$11</f>
        <v>33859.199999998913</v>
      </c>
      <c r="K2057" s="9">
        <f t="shared" si="162"/>
        <v>0</v>
      </c>
      <c r="L2057" s="9">
        <f t="shared" si="163"/>
        <v>0</v>
      </c>
    </row>
    <row r="2058" spans="1:12" ht="15" x14ac:dyDescent="0.25">
      <c r="A2058" s="167">
        <f t="shared" si="161"/>
        <v>190.68000000000544</v>
      </c>
      <c r="B2058" s="325">
        <f t="shared" si="164"/>
        <v>0.79450000000002263</v>
      </c>
      <c r="C2058" s="167">
        <f t="shared" si="160"/>
        <v>98.639999999989129</v>
      </c>
      <c r="D2058" s="167">
        <f>IF('Lineær programmering opg 4'!$M$4=0,"-",(-A2058+'Lineær programmering opg 4'!$M$4)/'Lineær programmering opg 4'!$K$4*-1)</f>
        <v>98.639999999989129</v>
      </c>
      <c r="E2058" s="167">
        <f>IF('Lineær programmering opg 4'!$M$5=0,"-",(-A2058+'Lineær programmering opg 4'!$M$5)/'Lineær programmering opg 4'!$K$5*-1)</f>
        <v>156.98999999999594</v>
      </c>
      <c r="F2058" s="167" t="str">
        <f>IF('Lineær programmering opg 4'!$E$6=0,"-",(-A2058+'Lineær programmering opg 4'!$M$6)/'Lineær programmering opg 4'!$K$6*-1)</f>
        <v>-</v>
      </c>
      <c r="G2058" s="167" t="str">
        <f>IF('Lineær programmering opg 4'!$D$7=0,"-",((-A2058+'Lineær programmering opg 4'!$M$7)/'Lineær programmering opg 4'!$K$7)*-1)</f>
        <v>-</v>
      </c>
      <c r="H2058" s="167" t="str">
        <f>IF('Lineær programmering opg 4'!$C$8=0,"-",((-A2058+'Lineær programmering opg 4'!$M$8)/'Lineær programmering opg 4'!$K$8)*-1)</f>
        <v>-</v>
      </c>
      <c r="I2058" s="167" t="str">
        <f>IF('Lineær programmering opg 4'!$D$8=0,"-",'Lineær programmering opg 4'!$G$8)</f>
        <v>-</v>
      </c>
      <c r="J2058" s="295">
        <f>A2058*'Lineær programmering opg 4'!$C$11+Datatabel!C2058*'Lineær programmering opg 4'!$D$11</f>
        <v>33863.999999998909</v>
      </c>
      <c r="K2058" s="9">
        <f t="shared" si="162"/>
        <v>0</v>
      </c>
      <c r="L2058" s="9">
        <f t="shared" si="163"/>
        <v>0</v>
      </c>
    </row>
    <row r="2059" spans="1:12" ht="15" x14ac:dyDescent="0.25">
      <c r="A2059" s="167">
        <f t="shared" si="161"/>
        <v>190.65600000000543</v>
      </c>
      <c r="B2059" s="325">
        <f t="shared" si="164"/>
        <v>0.79440000000002264</v>
      </c>
      <c r="C2059" s="167">
        <f t="shared" si="160"/>
        <v>98.687999999989131</v>
      </c>
      <c r="D2059" s="167">
        <f>IF('Lineær programmering opg 4'!$M$4=0,"-",(-A2059+'Lineær programmering opg 4'!$M$4)/'Lineær programmering opg 4'!$K$4*-1)</f>
        <v>98.687999999989131</v>
      </c>
      <c r="E2059" s="167">
        <f>IF('Lineær programmering opg 4'!$M$5=0,"-",(-A2059+'Lineær programmering opg 4'!$M$5)/'Lineær programmering opg 4'!$K$5*-1)</f>
        <v>157.00799999999595</v>
      </c>
      <c r="F2059" s="167" t="str">
        <f>IF('Lineær programmering opg 4'!$E$6=0,"-",(-A2059+'Lineær programmering opg 4'!$M$6)/'Lineær programmering opg 4'!$K$6*-1)</f>
        <v>-</v>
      </c>
      <c r="G2059" s="167" t="str">
        <f>IF('Lineær programmering opg 4'!$D$7=0,"-",((-A2059+'Lineær programmering opg 4'!$M$7)/'Lineær programmering opg 4'!$K$7)*-1)</f>
        <v>-</v>
      </c>
      <c r="H2059" s="167" t="str">
        <f>IF('Lineær programmering opg 4'!$C$8=0,"-",((-A2059+'Lineær programmering opg 4'!$M$8)/'Lineær programmering opg 4'!$K$8)*-1)</f>
        <v>-</v>
      </c>
      <c r="I2059" s="167" t="str">
        <f>IF('Lineær programmering opg 4'!$D$8=0,"-",'Lineær programmering opg 4'!$G$8)</f>
        <v>-</v>
      </c>
      <c r="J2059" s="295">
        <f>A2059*'Lineær programmering opg 4'!$C$11+Datatabel!C2059*'Lineær programmering opg 4'!$D$11</f>
        <v>33868.799999998912</v>
      </c>
      <c r="K2059" s="9">
        <f t="shared" si="162"/>
        <v>0</v>
      </c>
      <c r="L2059" s="9">
        <f t="shared" si="163"/>
        <v>0</v>
      </c>
    </row>
    <row r="2060" spans="1:12" ht="15" x14ac:dyDescent="0.25">
      <c r="A2060" s="167">
        <f t="shared" si="161"/>
        <v>190.63200000000543</v>
      </c>
      <c r="B2060" s="325">
        <f t="shared" si="164"/>
        <v>0.79430000000002265</v>
      </c>
      <c r="C2060" s="167">
        <f t="shared" si="160"/>
        <v>98.735999999989133</v>
      </c>
      <c r="D2060" s="167">
        <f>IF('Lineær programmering opg 4'!$M$4=0,"-",(-A2060+'Lineær programmering opg 4'!$M$4)/'Lineær programmering opg 4'!$K$4*-1)</f>
        <v>98.735999999989133</v>
      </c>
      <c r="E2060" s="167">
        <f>IF('Lineær programmering opg 4'!$M$5=0,"-",(-A2060+'Lineær programmering opg 4'!$M$5)/'Lineær programmering opg 4'!$K$5*-1)</f>
        <v>157.02599999999595</v>
      </c>
      <c r="F2060" s="167" t="str">
        <f>IF('Lineær programmering opg 4'!$E$6=0,"-",(-A2060+'Lineær programmering opg 4'!$M$6)/'Lineær programmering opg 4'!$K$6*-1)</f>
        <v>-</v>
      </c>
      <c r="G2060" s="167" t="str">
        <f>IF('Lineær programmering opg 4'!$D$7=0,"-",((-A2060+'Lineær programmering opg 4'!$M$7)/'Lineær programmering opg 4'!$K$7)*-1)</f>
        <v>-</v>
      </c>
      <c r="H2060" s="167" t="str">
        <f>IF('Lineær programmering opg 4'!$C$8=0,"-",((-A2060+'Lineær programmering opg 4'!$M$8)/'Lineær programmering opg 4'!$K$8)*-1)</f>
        <v>-</v>
      </c>
      <c r="I2060" s="167" t="str">
        <f>IF('Lineær programmering opg 4'!$D$8=0,"-",'Lineær programmering opg 4'!$G$8)</f>
        <v>-</v>
      </c>
      <c r="J2060" s="295">
        <f>A2060*'Lineær programmering opg 4'!$C$11+Datatabel!C2060*'Lineær programmering opg 4'!$D$11</f>
        <v>33873.599999998914</v>
      </c>
      <c r="K2060" s="9">
        <f t="shared" si="162"/>
        <v>0</v>
      </c>
      <c r="L2060" s="9">
        <f t="shared" si="163"/>
        <v>0</v>
      </c>
    </row>
    <row r="2061" spans="1:12" ht="15" x14ac:dyDescent="0.25">
      <c r="A2061" s="167">
        <f t="shared" si="161"/>
        <v>190.60800000000543</v>
      </c>
      <c r="B2061" s="325">
        <f t="shared" si="164"/>
        <v>0.79420000000002267</v>
      </c>
      <c r="C2061" s="167">
        <f t="shared" si="160"/>
        <v>98.783999999989135</v>
      </c>
      <c r="D2061" s="167">
        <f>IF('Lineær programmering opg 4'!$M$4=0,"-",(-A2061+'Lineær programmering opg 4'!$M$4)/'Lineær programmering opg 4'!$K$4*-1)</f>
        <v>98.783999999989135</v>
      </c>
      <c r="E2061" s="167">
        <f>IF('Lineær programmering opg 4'!$M$5=0,"-",(-A2061+'Lineær programmering opg 4'!$M$5)/'Lineær programmering opg 4'!$K$5*-1)</f>
        <v>157.04399999999595</v>
      </c>
      <c r="F2061" s="167" t="str">
        <f>IF('Lineær programmering opg 4'!$E$6=0,"-",(-A2061+'Lineær programmering opg 4'!$M$6)/'Lineær programmering opg 4'!$K$6*-1)</f>
        <v>-</v>
      </c>
      <c r="G2061" s="167" t="str">
        <f>IF('Lineær programmering opg 4'!$D$7=0,"-",((-A2061+'Lineær programmering opg 4'!$M$7)/'Lineær programmering opg 4'!$K$7)*-1)</f>
        <v>-</v>
      </c>
      <c r="H2061" s="167" t="str">
        <f>IF('Lineær programmering opg 4'!$C$8=0,"-",((-A2061+'Lineær programmering opg 4'!$M$8)/'Lineær programmering opg 4'!$K$8)*-1)</f>
        <v>-</v>
      </c>
      <c r="I2061" s="167" t="str">
        <f>IF('Lineær programmering opg 4'!$D$8=0,"-",'Lineær programmering opg 4'!$G$8)</f>
        <v>-</v>
      </c>
      <c r="J2061" s="295">
        <f>A2061*'Lineær programmering opg 4'!$C$11+Datatabel!C2061*'Lineær programmering opg 4'!$D$11</f>
        <v>33878.399999998917</v>
      </c>
      <c r="K2061" s="9">
        <f t="shared" si="162"/>
        <v>0</v>
      </c>
      <c r="L2061" s="9">
        <f t="shared" si="163"/>
        <v>0</v>
      </c>
    </row>
    <row r="2062" spans="1:12" ht="15" x14ac:dyDescent="0.25">
      <c r="A2062" s="167">
        <f t="shared" si="161"/>
        <v>190.58400000000543</v>
      </c>
      <c r="B2062" s="325">
        <f t="shared" si="164"/>
        <v>0.79410000000002268</v>
      </c>
      <c r="C2062" s="167">
        <f t="shared" si="160"/>
        <v>98.831999999989137</v>
      </c>
      <c r="D2062" s="167">
        <f>IF('Lineær programmering opg 4'!$M$4=0,"-",(-A2062+'Lineær programmering opg 4'!$M$4)/'Lineær programmering opg 4'!$K$4*-1)</f>
        <v>98.831999999989137</v>
      </c>
      <c r="E2062" s="167">
        <f>IF('Lineær programmering opg 4'!$M$5=0,"-",(-A2062+'Lineær programmering opg 4'!$M$5)/'Lineær programmering opg 4'!$K$5*-1)</f>
        <v>157.06199999999595</v>
      </c>
      <c r="F2062" s="167" t="str">
        <f>IF('Lineær programmering opg 4'!$E$6=0,"-",(-A2062+'Lineær programmering opg 4'!$M$6)/'Lineær programmering opg 4'!$K$6*-1)</f>
        <v>-</v>
      </c>
      <c r="G2062" s="167" t="str">
        <f>IF('Lineær programmering opg 4'!$D$7=0,"-",((-A2062+'Lineær programmering opg 4'!$M$7)/'Lineær programmering opg 4'!$K$7)*-1)</f>
        <v>-</v>
      </c>
      <c r="H2062" s="167" t="str">
        <f>IF('Lineær programmering opg 4'!$C$8=0,"-",((-A2062+'Lineær programmering opg 4'!$M$8)/'Lineær programmering opg 4'!$K$8)*-1)</f>
        <v>-</v>
      </c>
      <c r="I2062" s="167" t="str">
        <f>IF('Lineær programmering opg 4'!$D$8=0,"-",'Lineær programmering opg 4'!$G$8)</f>
        <v>-</v>
      </c>
      <c r="J2062" s="295">
        <f>A2062*'Lineær programmering opg 4'!$C$11+Datatabel!C2062*'Lineær programmering opg 4'!$D$11</f>
        <v>33883.199999998913</v>
      </c>
      <c r="K2062" s="9">
        <f t="shared" si="162"/>
        <v>0</v>
      </c>
      <c r="L2062" s="9">
        <f t="shared" si="163"/>
        <v>0</v>
      </c>
    </row>
    <row r="2063" spans="1:12" ht="15" x14ac:dyDescent="0.25">
      <c r="A2063" s="167">
        <f t="shared" si="161"/>
        <v>190.56000000000546</v>
      </c>
      <c r="B2063" s="325">
        <f t="shared" si="164"/>
        <v>0.79400000000002269</v>
      </c>
      <c r="C2063" s="167">
        <f t="shared" si="160"/>
        <v>98.879999999989082</v>
      </c>
      <c r="D2063" s="167">
        <f>IF('Lineær programmering opg 4'!$M$4=0,"-",(-A2063+'Lineær programmering opg 4'!$M$4)/'Lineær programmering opg 4'!$K$4*-1)</f>
        <v>98.879999999989082</v>
      </c>
      <c r="E2063" s="167">
        <f>IF('Lineær programmering opg 4'!$M$5=0,"-",(-A2063+'Lineær programmering opg 4'!$M$5)/'Lineær programmering opg 4'!$K$5*-1)</f>
        <v>157.07999999999592</v>
      </c>
      <c r="F2063" s="167" t="str">
        <f>IF('Lineær programmering opg 4'!$E$6=0,"-",(-A2063+'Lineær programmering opg 4'!$M$6)/'Lineær programmering opg 4'!$K$6*-1)</f>
        <v>-</v>
      </c>
      <c r="G2063" s="167" t="str">
        <f>IF('Lineær programmering opg 4'!$D$7=0,"-",((-A2063+'Lineær programmering opg 4'!$M$7)/'Lineær programmering opg 4'!$K$7)*-1)</f>
        <v>-</v>
      </c>
      <c r="H2063" s="167" t="str">
        <f>IF('Lineær programmering opg 4'!$C$8=0,"-",((-A2063+'Lineær programmering opg 4'!$M$8)/'Lineær programmering opg 4'!$K$8)*-1)</f>
        <v>-</v>
      </c>
      <c r="I2063" s="167" t="str">
        <f>IF('Lineær programmering opg 4'!$D$8=0,"-",'Lineær programmering opg 4'!$G$8)</f>
        <v>-</v>
      </c>
      <c r="J2063" s="295">
        <f>A2063*'Lineær programmering opg 4'!$C$11+Datatabel!C2063*'Lineær programmering opg 4'!$D$11</f>
        <v>33887.999999998909</v>
      </c>
      <c r="K2063" s="9">
        <f t="shared" si="162"/>
        <v>0</v>
      </c>
      <c r="L2063" s="9">
        <f t="shared" si="163"/>
        <v>0</v>
      </c>
    </row>
    <row r="2064" spans="1:12" ht="15" x14ac:dyDescent="0.25">
      <c r="A2064" s="167">
        <f t="shared" si="161"/>
        <v>190.53600000000546</v>
      </c>
      <c r="B2064" s="325">
        <f t="shared" si="164"/>
        <v>0.7939000000000227</v>
      </c>
      <c r="C2064" s="167">
        <f t="shared" si="160"/>
        <v>98.927999999989083</v>
      </c>
      <c r="D2064" s="167">
        <f>IF('Lineær programmering opg 4'!$M$4=0,"-",(-A2064+'Lineær programmering opg 4'!$M$4)/'Lineær programmering opg 4'!$K$4*-1)</f>
        <v>98.927999999989083</v>
      </c>
      <c r="E2064" s="167">
        <f>IF('Lineær programmering opg 4'!$M$5=0,"-",(-A2064+'Lineær programmering opg 4'!$M$5)/'Lineær programmering opg 4'!$K$5*-1)</f>
        <v>157.09799999999592</v>
      </c>
      <c r="F2064" s="167" t="str">
        <f>IF('Lineær programmering opg 4'!$E$6=0,"-",(-A2064+'Lineær programmering opg 4'!$M$6)/'Lineær programmering opg 4'!$K$6*-1)</f>
        <v>-</v>
      </c>
      <c r="G2064" s="167" t="str">
        <f>IF('Lineær programmering opg 4'!$D$7=0,"-",((-A2064+'Lineær programmering opg 4'!$M$7)/'Lineær programmering opg 4'!$K$7)*-1)</f>
        <v>-</v>
      </c>
      <c r="H2064" s="167" t="str">
        <f>IF('Lineær programmering opg 4'!$C$8=0,"-",((-A2064+'Lineær programmering opg 4'!$M$8)/'Lineær programmering opg 4'!$K$8)*-1)</f>
        <v>-</v>
      </c>
      <c r="I2064" s="167" t="str">
        <f>IF('Lineær programmering opg 4'!$D$8=0,"-",'Lineær programmering opg 4'!$G$8)</f>
        <v>-</v>
      </c>
      <c r="J2064" s="295">
        <f>A2064*'Lineær programmering opg 4'!$C$11+Datatabel!C2064*'Lineær programmering opg 4'!$D$11</f>
        <v>33892.799999998904</v>
      </c>
      <c r="K2064" s="9">
        <f t="shared" si="162"/>
        <v>0</v>
      </c>
      <c r="L2064" s="9">
        <f t="shared" si="163"/>
        <v>0</v>
      </c>
    </row>
    <row r="2065" spans="1:12" ht="15" x14ac:dyDescent="0.25">
      <c r="A2065" s="167">
        <f t="shared" si="161"/>
        <v>190.51200000000546</v>
      </c>
      <c r="B2065" s="325">
        <f t="shared" si="164"/>
        <v>0.79380000000002271</v>
      </c>
      <c r="C2065" s="167">
        <f t="shared" si="160"/>
        <v>98.975999999989085</v>
      </c>
      <c r="D2065" s="167">
        <f>IF('Lineær programmering opg 4'!$M$4=0,"-",(-A2065+'Lineær programmering opg 4'!$M$4)/'Lineær programmering opg 4'!$K$4*-1)</f>
        <v>98.975999999989085</v>
      </c>
      <c r="E2065" s="167">
        <f>IF('Lineær programmering opg 4'!$M$5=0,"-",(-A2065+'Lineær programmering opg 4'!$M$5)/'Lineær programmering opg 4'!$K$5*-1)</f>
        <v>157.11599999999592</v>
      </c>
      <c r="F2065" s="167" t="str">
        <f>IF('Lineær programmering opg 4'!$E$6=0,"-",(-A2065+'Lineær programmering opg 4'!$M$6)/'Lineær programmering opg 4'!$K$6*-1)</f>
        <v>-</v>
      </c>
      <c r="G2065" s="167" t="str">
        <f>IF('Lineær programmering opg 4'!$D$7=0,"-",((-A2065+'Lineær programmering opg 4'!$M$7)/'Lineær programmering opg 4'!$K$7)*-1)</f>
        <v>-</v>
      </c>
      <c r="H2065" s="167" t="str">
        <f>IF('Lineær programmering opg 4'!$C$8=0,"-",((-A2065+'Lineær programmering opg 4'!$M$8)/'Lineær programmering opg 4'!$K$8)*-1)</f>
        <v>-</v>
      </c>
      <c r="I2065" s="167" t="str">
        <f>IF('Lineær programmering opg 4'!$D$8=0,"-",'Lineær programmering opg 4'!$G$8)</f>
        <v>-</v>
      </c>
      <c r="J2065" s="295">
        <f>A2065*'Lineær programmering opg 4'!$C$11+Datatabel!C2065*'Lineær programmering opg 4'!$D$11</f>
        <v>33897.599999998907</v>
      </c>
      <c r="K2065" s="9">
        <f t="shared" si="162"/>
        <v>0</v>
      </c>
      <c r="L2065" s="9">
        <f t="shared" si="163"/>
        <v>0</v>
      </c>
    </row>
    <row r="2066" spans="1:12" ht="15" x14ac:dyDescent="0.25">
      <c r="A2066" s="167">
        <f t="shared" si="161"/>
        <v>190.48800000000546</v>
      </c>
      <c r="B2066" s="325">
        <f t="shared" si="164"/>
        <v>0.79370000000002272</v>
      </c>
      <c r="C2066" s="167">
        <f t="shared" si="160"/>
        <v>99.023999999989087</v>
      </c>
      <c r="D2066" s="167">
        <f>IF('Lineær programmering opg 4'!$M$4=0,"-",(-A2066+'Lineær programmering opg 4'!$M$4)/'Lineær programmering opg 4'!$K$4*-1)</f>
        <v>99.023999999989087</v>
      </c>
      <c r="E2066" s="167">
        <f>IF('Lineær programmering opg 4'!$M$5=0,"-",(-A2066+'Lineær programmering opg 4'!$M$5)/'Lineær programmering opg 4'!$K$5*-1)</f>
        <v>157.13399999999592</v>
      </c>
      <c r="F2066" s="167" t="str">
        <f>IF('Lineær programmering opg 4'!$E$6=0,"-",(-A2066+'Lineær programmering opg 4'!$M$6)/'Lineær programmering opg 4'!$K$6*-1)</f>
        <v>-</v>
      </c>
      <c r="G2066" s="167" t="str">
        <f>IF('Lineær programmering opg 4'!$D$7=0,"-",((-A2066+'Lineær programmering opg 4'!$M$7)/'Lineær programmering opg 4'!$K$7)*-1)</f>
        <v>-</v>
      </c>
      <c r="H2066" s="167" t="str">
        <f>IF('Lineær programmering opg 4'!$C$8=0,"-",((-A2066+'Lineær programmering opg 4'!$M$8)/'Lineær programmering opg 4'!$K$8)*-1)</f>
        <v>-</v>
      </c>
      <c r="I2066" s="167" t="str">
        <f>IF('Lineær programmering opg 4'!$D$8=0,"-",'Lineær programmering opg 4'!$G$8)</f>
        <v>-</v>
      </c>
      <c r="J2066" s="295">
        <f>A2066*'Lineær programmering opg 4'!$C$11+Datatabel!C2066*'Lineær programmering opg 4'!$D$11</f>
        <v>33902.39999999891</v>
      </c>
      <c r="K2066" s="9">
        <f t="shared" si="162"/>
        <v>0</v>
      </c>
      <c r="L2066" s="9">
        <f t="shared" si="163"/>
        <v>0</v>
      </c>
    </row>
    <row r="2067" spans="1:12" ht="15" x14ac:dyDescent="0.25">
      <c r="A2067" s="167">
        <f t="shared" si="161"/>
        <v>190.46400000000546</v>
      </c>
      <c r="B2067" s="325">
        <f t="shared" si="164"/>
        <v>0.79360000000002273</v>
      </c>
      <c r="C2067" s="167">
        <f t="shared" si="160"/>
        <v>99.071999999989089</v>
      </c>
      <c r="D2067" s="167">
        <f>IF('Lineær programmering opg 4'!$M$4=0,"-",(-A2067+'Lineær programmering opg 4'!$M$4)/'Lineær programmering opg 4'!$K$4*-1)</f>
        <v>99.071999999989089</v>
      </c>
      <c r="E2067" s="167">
        <f>IF('Lineær programmering opg 4'!$M$5=0,"-",(-A2067+'Lineær programmering opg 4'!$M$5)/'Lineær programmering opg 4'!$K$5*-1)</f>
        <v>157.15199999999592</v>
      </c>
      <c r="F2067" s="167" t="str">
        <f>IF('Lineær programmering opg 4'!$E$6=0,"-",(-A2067+'Lineær programmering opg 4'!$M$6)/'Lineær programmering opg 4'!$K$6*-1)</f>
        <v>-</v>
      </c>
      <c r="G2067" s="167" t="str">
        <f>IF('Lineær programmering opg 4'!$D$7=0,"-",((-A2067+'Lineær programmering opg 4'!$M$7)/'Lineær programmering opg 4'!$K$7)*-1)</f>
        <v>-</v>
      </c>
      <c r="H2067" s="167" t="str">
        <f>IF('Lineær programmering opg 4'!$C$8=0,"-",((-A2067+'Lineær programmering opg 4'!$M$8)/'Lineær programmering opg 4'!$K$8)*-1)</f>
        <v>-</v>
      </c>
      <c r="I2067" s="167" t="str">
        <f>IF('Lineær programmering opg 4'!$D$8=0,"-",'Lineær programmering opg 4'!$G$8)</f>
        <v>-</v>
      </c>
      <c r="J2067" s="295">
        <f>A2067*'Lineær programmering opg 4'!$C$11+Datatabel!C2067*'Lineær programmering opg 4'!$D$11</f>
        <v>33907.199999998913</v>
      </c>
      <c r="K2067" s="9">
        <f t="shared" si="162"/>
        <v>0</v>
      </c>
      <c r="L2067" s="9">
        <f t="shared" si="163"/>
        <v>0</v>
      </c>
    </row>
    <row r="2068" spans="1:12" ht="15" x14ac:dyDescent="0.25">
      <c r="A2068" s="167">
        <f t="shared" si="161"/>
        <v>190.44000000000545</v>
      </c>
      <c r="B2068" s="325">
        <f t="shared" si="164"/>
        <v>0.79350000000002274</v>
      </c>
      <c r="C2068" s="167">
        <f t="shared" si="160"/>
        <v>99.119999999989091</v>
      </c>
      <c r="D2068" s="167">
        <f>IF('Lineær programmering opg 4'!$M$4=0,"-",(-A2068+'Lineær programmering opg 4'!$M$4)/'Lineær programmering opg 4'!$K$4*-1)</f>
        <v>99.119999999989091</v>
      </c>
      <c r="E2068" s="167">
        <f>IF('Lineær programmering opg 4'!$M$5=0,"-",(-A2068+'Lineær programmering opg 4'!$M$5)/'Lineær programmering opg 4'!$K$5*-1)</f>
        <v>157.16999999999592</v>
      </c>
      <c r="F2068" s="167" t="str">
        <f>IF('Lineær programmering opg 4'!$E$6=0,"-",(-A2068+'Lineær programmering opg 4'!$M$6)/'Lineær programmering opg 4'!$K$6*-1)</f>
        <v>-</v>
      </c>
      <c r="G2068" s="167" t="str">
        <f>IF('Lineær programmering opg 4'!$D$7=0,"-",((-A2068+'Lineær programmering opg 4'!$M$7)/'Lineær programmering opg 4'!$K$7)*-1)</f>
        <v>-</v>
      </c>
      <c r="H2068" s="167" t="str">
        <f>IF('Lineær programmering opg 4'!$C$8=0,"-",((-A2068+'Lineær programmering opg 4'!$M$8)/'Lineær programmering opg 4'!$K$8)*-1)</f>
        <v>-</v>
      </c>
      <c r="I2068" s="167" t="str">
        <f>IF('Lineær programmering opg 4'!$D$8=0,"-",'Lineær programmering opg 4'!$G$8)</f>
        <v>-</v>
      </c>
      <c r="J2068" s="295">
        <f>A2068*'Lineær programmering opg 4'!$C$11+Datatabel!C2068*'Lineær programmering opg 4'!$D$11</f>
        <v>33911.999999998909</v>
      </c>
      <c r="K2068" s="9">
        <f t="shared" si="162"/>
        <v>0</v>
      </c>
      <c r="L2068" s="9">
        <f t="shared" si="163"/>
        <v>0</v>
      </c>
    </row>
    <row r="2069" spans="1:12" ht="15" x14ac:dyDescent="0.25">
      <c r="A2069" s="167">
        <f t="shared" si="161"/>
        <v>190.41600000000545</v>
      </c>
      <c r="B2069" s="325">
        <f t="shared" si="164"/>
        <v>0.79340000000002275</v>
      </c>
      <c r="C2069" s="167">
        <f t="shared" si="160"/>
        <v>99.167999999989092</v>
      </c>
      <c r="D2069" s="167">
        <f>IF('Lineær programmering opg 4'!$M$4=0,"-",(-A2069+'Lineær programmering opg 4'!$M$4)/'Lineær programmering opg 4'!$K$4*-1)</f>
        <v>99.167999999989092</v>
      </c>
      <c r="E2069" s="167">
        <f>IF('Lineær programmering opg 4'!$M$5=0,"-",(-A2069+'Lineær programmering opg 4'!$M$5)/'Lineær programmering opg 4'!$K$5*-1)</f>
        <v>157.18799999999592</v>
      </c>
      <c r="F2069" s="167" t="str">
        <f>IF('Lineær programmering opg 4'!$E$6=0,"-",(-A2069+'Lineær programmering opg 4'!$M$6)/'Lineær programmering opg 4'!$K$6*-1)</f>
        <v>-</v>
      </c>
      <c r="G2069" s="167" t="str">
        <f>IF('Lineær programmering opg 4'!$D$7=0,"-",((-A2069+'Lineær programmering opg 4'!$M$7)/'Lineær programmering opg 4'!$K$7)*-1)</f>
        <v>-</v>
      </c>
      <c r="H2069" s="167" t="str">
        <f>IF('Lineær programmering opg 4'!$C$8=0,"-",((-A2069+'Lineær programmering opg 4'!$M$8)/'Lineær programmering opg 4'!$K$8)*-1)</f>
        <v>-</v>
      </c>
      <c r="I2069" s="167" t="str">
        <f>IF('Lineær programmering opg 4'!$D$8=0,"-",'Lineær programmering opg 4'!$G$8)</f>
        <v>-</v>
      </c>
      <c r="J2069" s="295">
        <f>A2069*'Lineær programmering opg 4'!$C$11+Datatabel!C2069*'Lineær programmering opg 4'!$D$11</f>
        <v>33916.799999998912</v>
      </c>
      <c r="K2069" s="9">
        <f t="shared" si="162"/>
        <v>0</v>
      </c>
      <c r="L2069" s="9">
        <f t="shared" si="163"/>
        <v>0</v>
      </c>
    </row>
    <row r="2070" spans="1:12" ht="15" x14ac:dyDescent="0.25">
      <c r="A2070" s="167">
        <f t="shared" si="161"/>
        <v>190.39200000000545</v>
      </c>
      <c r="B2070" s="325">
        <f t="shared" si="164"/>
        <v>0.79330000000002276</v>
      </c>
      <c r="C2070" s="167">
        <f t="shared" si="160"/>
        <v>99.215999999989094</v>
      </c>
      <c r="D2070" s="167">
        <f>IF('Lineær programmering opg 4'!$M$4=0,"-",(-A2070+'Lineær programmering opg 4'!$M$4)/'Lineær programmering opg 4'!$K$4*-1)</f>
        <v>99.215999999989094</v>
      </c>
      <c r="E2070" s="167">
        <f>IF('Lineær programmering opg 4'!$M$5=0,"-",(-A2070+'Lineær programmering opg 4'!$M$5)/'Lineær programmering opg 4'!$K$5*-1)</f>
        <v>157.20599999999592</v>
      </c>
      <c r="F2070" s="167" t="str">
        <f>IF('Lineær programmering opg 4'!$E$6=0,"-",(-A2070+'Lineær programmering opg 4'!$M$6)/'Lineær programmering opg 4'!$K$6*-1)</f>
        <v>-</v>
      </c>
      <c r="G2070" s="167" t="str">
        <f>IF('Lineær programmering opg 4'!$D$7=0,"-",((-A2070+'Lineær programmering opg 4'!$M$7)/'Lineær programmering opg 4'!$K$7)*-1)</f>
        <v>-</v>
      </c>
      <c r="H2070" s="167" t="str">
        <f>IF('Lineær programmering opg 4'!$C$8=0,"-",((-A2070+'Lineær programmering opg 4'!$M$8)/'Lineær programmering opg 4'!$K$8)*-1)</f>
        <v>-</v>
      </c>
      <c r="I2070" s="167" t="str">
        <f>IF('Lineær programmering opg 4'!$D$8=0,"-",'Lineær programmering opg 4'!$G$8)</f>
        <v>-</v>
      </c>
      <c r="J2070" s="295">
        <f>A2070*'Lineær programmering opg 4'!$C$11+Datatabel!C2070*'Lineær programmering opg 4'!$D$11</f>
        <v>33921.599999998914</v>
      </c>
      <c r="K2070" s="9">
        <f t="shared" si="162"/>
        <v>0</v>
      </c>
      <c r="L2070" s="9">
        <f t="shared" si="163"/>
        <v>0</v>
      </c>
    </row>
    <row r="2071" spans="1:12" ht="15" x14ac:dyDescent="0.25">
      <c r="A2071" s="167">
        <f t="shared" si="161"/>
        <v>190.36800000000545</v>
      </c>
      <c r="B2071" s="325">
        <f t="shared" si="164"/>
        <v>0.79320000000002278</v>
      </c>
      <c r="C2071" s="167">
        <f t="shared" si="160"/>
        <v>99.263999999989096</v>
      </c>
      <c r="D2071" s="167">
        <f>IF('Lineær programmering opg 4'!$M$4=0,"-",(-A2071+'Lineær programmering opg 4'!$M$4)/'Lineær programmering opg 4'!$K$4*-1)</f>
        <v>99.263999999989096</v>
      </c>
      <c r="E2071" s="167">
        <f>IF('Lineær programmering opg 4'!$M$5=0,"-",(-A2071+'Lineær programmering opg 4'!$M$5)/'Lineær programmering opg 4'!$K$5*-1)</f>
        <v>157.22399999999593</v>
      </c>
      <c r="F2071" s="167" t="str">
        <f>IF('Lineær programmering opg 4'!$E$6=0,"-",(-A2071+'Lineær programmering opg 4'!$M$6)/'Lineær programmering opg 4'!$K$6*-1)</f>
        <v>-</v>
      </c>
      <c r="G2071" s="167" t="str">
        <f>IF('Lineær programmering opg 4'!$D$7=0,"-",((-A2071+'Lineær programmering opg 4'!$M$7)/'Lineær programmering opg 4'!$K$7)*-1)</f>
        <v>-</v>
      </c>
      <c r="H2071" s="167" t="str">
        <f>IF('Lineær programmering opg 4'!$C$8=0,"-",((-A2071+'Lineær programmering opg 4'!$M$8)/'Lineær programmering opg 4'!$K$8)*-1)</f>
        <v>-</v>
      </c>
      <c r="I2071" s="167" t="str">
        <f>IF('Lineær programmering opg 4'!$D$8=0,"-",'Lineær programmering opg 4'!$G$8)</f>
        <v>-</v>
      </c>
      <c r="J2071" s="295">
        <f>A2071*'Lineær programmering opg 4'!$C$11+Datatabel!C2071*'Lineær programmering opg 4'!$D$11</f>
        <v>33926.39999999891</v>
      </c>
      <c r="K2071" s="9">
        <f t="shared" si="162"/>
        <v>0</v>
      </c>
      <c r="L2071" s="9">
        <f t="shared" si="163"/>
        <v>0</v>
      </c>
    </row>
    <row r="2072" spans="1:12" ht="15" x14ac:dyDescent="0.25">
      <c r="A2072" s="167">
        <f t="shared" si="161"/>
        <v>190.34400000000548</v>
      </c>
      <c r="B2072" s="325">
        <f t="shared" si="164"/>
        <v>0.79310000000002279</v>
      </c>
      <c r="C2072" s="167">
        <f t="shared" si="160"/>
        <v>99.311999999989041</v>
      </c>
      <c r="D2072" s="167">
        <f>IF('Lineær programmering opg 4'!$M$4=0,"-",(-A2072+'Lineær programmering opg 4'!$M$4)/'Lineær programmering opg 4'!$K$4*-1)</f>
        <v>99.311999999989041</v>
      </c>
      <c r="E2072" s="167">
        <f>IF('Lineær programmering opg 4'!$M$5=0,"-",(-A2072+'Lineær programmering opg 4'!$M$5)/'Lineær programmering opg 4'!$K$5*-1)</f>
        <v>157.2419999999959</v>
      </c>
      <c r="F2072" s="167" t="str">
        <f>IF('Lineær programmering opg 4'!$E$6=0,"-",(-A2072+'Lineær programmering opg 4'!$M$6)/'Lineær programmering opg 4'!$K$6*-1)</f>
        <v>-</v>
      </c>
      <c r="G2072" s="167" t="str">
        <f>IF('Lineær programmering opg 4'!$D$7=0,"-",((-A2072+'Lineær programmering opg 4'!$M$7)/'Lineær programmering opg 4'!$K$7)*-1)</f>
        <v>-</v>
      </c>
      <c r="H2072" s="167" t="str">
        <f>IF('Lineær programmering opg 4'!$C$8=0,"-",((-A2072+'Lineær programmering opg 4'!$M$8)/'Lineær programmering opg 4'!$K$8)*-1)</f>
        <v>-</v>
      </c>
      <c r="I2072" s="167" t="str">
        <f>IF('Lineær programmering opg 4'!$D$8=0,"-",'Lineær programmering opg 4'!$G$8)</f>
        <v>-</v>
      </c>
      <c r="J2072" s="295">
        <f>A2072*'Lineær programmering opg 4'!$C$11+Datatabel!C2072*'Lineær programmering opg 4'!$D$11</f>
        <v>33931.199999998906</v>
      </c>
      <c r="K2072" s="9">
        <f t="shared" si="162"/>
        <v>0</v>
      </c>
      <c r="L2072" s="9">
        <f t="shared" si="163"/>
        <v>0</v>
      </c>
    </row>
    <row r="2073" spans="1:12" ht="15" x14ac:dyDescent="0.25">
      <c r="A2073" s="167">
        <f t="shared" si="161"/>
        <v>190.32000000000548</v>
      </c>
      <c r="B2073" s="325">
        <f t="shared" si="164"/>
        <v>0.7930000000000228</v>
      </c>
      <c r="C2073" s="167">
        <f t="shared" si="160"/>
        <v>99.359999999989043</v>
      </c>
      <c r="D2073" s="167">
        <f>IF('Lineær programmering opg 4'!$M$4=0,"-",(-A2073+'Lineær programmering opg 4'!$M$4)/'Lineær programmering opg 4'!$K$4*-1)</f>
        <v>99.359999999989043</v>
      </c>
      <c r="E2073" s="167">
        <f>IF('Lineær programmering opg 4'!$M$5=0,"-",(-A2073+'Lineær programmering opg 4'!$M$5)/'Lineær programmering opg 4'!$K$5*-1)</f>
        <v>157.2599999999959</v>
      </c>
      <c r="F2073" s="167" t="str">
        <f>IF('Lineær programmering opg 4'!$E$6=0,"-",(-A2073+'Lineær programmering opg 4'!$M$6)/'Lineær programmering opg 4'!$K$6*-1)</f>
        <v>-</v>
      </c>
      <c r="G2073" s="167" t="str">
        <f>IF('Lineær programmering opg 4'!$D$7=0,"-",((-A2073+'Lineær programmering opg 4'!$M$7)/'Lineær programmering opg 4'!$K$7)*-1)</f>
        <v>-</v>
      </c>
      <c r="H2073" s="167" t="str">
        <f>IF('Lineær programmering opg 4'!$C$8=0,"-",((-A2073+'Lineær programmering opg 4'!$M$8)/'Lineær programmering opg 4'!$K$8)*-1)</f>
        <v>-</v>
      </c>
      <c r="I2073" s="167" t="str">
        <f>IF('Lineær programmering opg 4'!$D$8=0,"-",'Lineær programmering opg 4'!$G$8)</f>
        <v>-</v>
      </c>
      <c r="J2073" s="295">
        <f>A2073*'Lineær programmering opg 4'!$C$11+Datatabel!C2073*'Lineær programmering opg 4'!$D$11</f>
        <v>33935.999999998909</v>
      </c>
      <c r="K2073" s="9">
        <f t="shared" si="162"/>
        <v>0</v>
      </c>
      <c r="L2073" s="9">
        <f t="shared" si="163"/>
        <v>0</v>
      </c>
    </row>
    <row r="2074" spans="1:12" ht="15" x14ac:dyDescent="0.25">
      <c r="A2074" s="167">
        <f t="shared" si="161"/>
        <v>190.29600000000548</v>
      </c>
      <c r="B2074" s="325">
        <f t="shared" si="164"/>
        <v>0.79290000000002281</v>
      </c>
      <c r="C2074" s="167">
        <f t="shared" si="160"/>
        <v>99.407999999989045</v>
      </c>
      <c r="D2074" s="167">
        <f>IF('Lineær programmering opg 4'!$M$4=0,"-",(-A2074+'Lineær programmering opg 4'!$M$4)/'Lineær programmering opg 4'!$K$4*-1)</f>
        <v>99.407999999989045</v>
      </c>
      <c r="E2074" s="167">
        <f>IF('Lineær programmering opg 4'!$M$5=0,"-",(-A2074+'Lineær programmering opg 4'!$M$5)/'Lineær programmering opg 4'!$K$5*-1)</f>
        <v>157.2779999999959</v>
      </c>
      <c r="F2074" s="167" t="str">
        <f>IF('Lineær programmering opg 4'!$E$6=0,"-",(-A2074+'Lineær programmering opg 4'!$M$6)/'Lineær programmering opg 4'!$K$6*-1)</f>
        <v>-</v>
      </c>
      <c r="G2074" s="167" t="str">
        <f>IF('Lineær programmering opg 4'!$D$7=0,"-",((-A2074+'Lineær programmering opg 4'!$M$7)/'Lineær programmering opg 4'!$K$7)*-1)</f>
        <v>-</v>
      </c>
      <c r="H2074" s="167" t="str">
        <f>IF('Lineær programmering opg 4'!$C$8=0,"-",((-A2074+'Lineær programmering opg 4'!$M$8)/'Lineær programmering opg 4'!$K$8)*-1)</f>
        <v>-</v>
      </c>
      <c r="I2074" s="167" t="str">
        <f>IF('Lineær programmering opg 4'!$D$8=0,"-",'Lineær programmering opg 4'!$G$8)</f>
        <v>-</v>
      </c>
      <c r="J2074" s="295">
        <f>A2074*'Lineær programmering opg 4'!$C$11+Datatabel!C2074*'Lineær programmering opg 4'!$D$11</f>
        <v>33940.799999998904</v>
      </c>
      <c r="K2074" s="9">
        <f t="shared" si="162"/>
        <v>0</v>
      </c>
      <c r="L2074" s="9">
        <f t="shared" si="163"/>
        <v>0</v>
      </c>
    </row>
    <row r="2075" spans="1:12" ht="15" x14ac:dyDescent="0.25">
      <c r="A2075" s="167">
        <f t="shared" si="161"/>
        <v>190.27200000000548</v>
      </c>
      <c r="B2075" s="325">
        <f t="shared" si="164"/>
        <v>0.79280000000002282</v>
      </c>
      <c r="C2075" s="167">
        <f t="shared" si="160"/>
        <v>99.455999999989047</v>
      </c>
      <c r="D2075" s="167">
        <f>IF('Lineær programmering opg 4'!$M$4=0,"-",(-A2075+'Lineær programmering opg 4'!$M$4)/'Lineær programmering opg 4'!$K$4*-1)</f>
        <v>99.455999999989047</v>
      </c>
      <c r="E2075" s="167">
        <f>IF('Lineær programmering opg 4'!$M$5=0,"-",(-A2075+'Lineær programmering opg 4'!$M$5)/'Lineær programmering opg 4'!$K$5*-1)</f>
        <v>157.2959999999959</v>
      </c>
      <c r="F2075" s="167" t="str">
        <f>IF('Lineær programmering opg 4'!$E$6=0,"-",(-A2075+'Lineær programmering opg 4'!$M$6)/'Lineær programmering opg 4'!$K$6*-1)</f>
        <v>-</v>
      </c>
      <c r="G2075" s="167" t="str">
        <f>IF('Lineær programmering opg 4'!$D$7=0,"-",((-A2075+'Lineær programmering opg 4'!$M$7)/'Lineær programmering opg 4'!$K$7)*-1)</f>
        <v>-</v>
      </c>
      <c r="H2075" s="167" t="str">
        <f>IF('Lineær programmering opg 4'!$C$8=0,"-",((-A2075+'Lineær programmering opg 4'!$M$8)/'Lineær programmering opg 4'!$K$8)*-1)</f>
        <v>-</v>
      </c>
      <c r="I2075" s="167" t="str">
        <f>IF('Lineær programmering opg 4'!$D$8=0,"-",'Lineær programmering opg 4'!$G$8)</f>
        <v>-</v>
      </c>
      <c r="J2075" s="295">
        <f>A2075*'Lineær programmering opg 4'!$C$11+Datatabel!C2075*'Lineær programmering opg 4'!$D$11</f>
        <v>33945.5999999989</v>
      </c>
      <c r="K2075" s="9">
        <f t="shared" si="162"/>
        <v>0</v>
      </c>
      <c r="L2075" s="9">
        <f t="shared" si="163"/>
        <v>0</v>
      </c>
    </row>
    <row r="2076" spans="1:12" ht="15" x14ac:dyDescent="0.25">
      <c r="A2076" s="167">
        <f t="shared" si="161"/>
        <v>190.24800000000548</v>
      </c>
      <c r="B2076" s="325">
        <f t="shared" si="164"/>
        <v>0.79270000000002283</v>
      </c>
      <c r="C2076" s="167">
        <f t="shared" si="160"/>
        <v>99.503999999989048</v>
      </c>
      <c r="D2076" s="167">
        <f>IF('Lineær programmering opg 4'!$M$4=0,"-",(-A2076+'Lineær programmering opg 4'!$M$4)/'Lineær programmering opg 4'!$K$4*-1)</f>
        <v>99.503999999989048</v>
      </c>
      <c r="E2076" s="167">
        <f>IF('Lineær programmering opg 4'!$M$5=0,"-",(-A2076+'Lineær programmering opg 4'!$M$5)/'Lineær programmering opg 4'!$K$5*-1)</f>
        <v>157.3139999999959</v>
      </c>
      <c r="F2076" s="167" t="str">
        <f>IF('Lineær programmering opg 4'!$E$6=0,"-",(-A2076+'Lineær programmering opg 4'!$M$6)/'Lineær programmering opg 4'!$K$6*-1)</f>
        <v>-</v>
      </c>
      <c r="G2076" s="167" t="str">
        <f>IF('Lineær programmering opg 4'!$D$7=0,"-",((-A2076+'Lineær programmering opg 4'!$M$7)/'Lineær programmering opg 4'!$K$7)*-1)</f>
        <v>-</v>
      </c>
      <c r="H2076" s="167" t="str">
        <f>IF('Lineær programmering opg 4'!$C$8=0,"-",((-A2076+'Lineær programmering opg 4'!$M$8)/'Lineær programmering opg 4'!$K$8)*-1)</f>
        <v>-</v>
      </c>
      <c r="I2076" s="167" t="str">
        <f>IF('Lineær programmering opg 4'!$D$8=0,"-",'Lineær programmering opg 4'!$G$8)</f>
        <v>-</v>
      </c>
      <c r="J2076" s="295">
        <f>A2076*'Lineær programmering opg 4'!$C$11+Datatabel!C2076*'Lineær programmering opg 4'!$D$11</f>
        <v>33950.399999998903</v>
      </c>
      <c r="K2076" s="9">
        <f t="shared" si="162"/>
        <v>0</v>
      </c>
      <c r="L2076" s="9">
        <f t="shared" si="163"/>
        <v>0</v>
      </c>
    </row>
    <row r="2077" spans="1:12" ht="15" x14ac:dyDescent="0.25">
      <c r="A2077" s="167">
        <f t="shared" si="161"/>
        <v>190.22400000000547</v>
      </c>
      <c r="B2077" s="325">
        <f t="shared" si="164"/>
        <v>0.79260000000002284</v>
      </c>
      <c r="C2077" s="167">
        <f t="shared" si="160"/>
        <v>99.55199999998905</v>
      </c>
      <c r="D2077" s="167">
        <f>IF('Lineær programmering opg 4'!$M$4=0,"-",(-A2077+'Lineær programmering opg 4'!$M$4)/'Lineær programmering opg 4'!$K$4*-1)</f>
        <v>99.55199999998905</v>
      </c>
      <c r="E2077" s="167">
        <f>IF('Lineær programmering opg 4'!$M$5=0,"-",(-A2077+'Lineær programmering opg 4'!$M$5)/'Lineær programmering opg 4'!$K$5*-1)</f>
        <v>157.3319999999959</v>
      </c>
      <c r="F2077" s="167" t="str">
        <f>IF('Lineær programmering opg 4'!$E$6=0,"-",(-A2077+'Lineær programmering opg 4'!$M$6)/'Lineær programmering opg 4'!$K$6*-1)</f>
        <v>-</v>
      </c>
      <c r="G2077" s="167" t="str">
        <f>IF('Lineær programmering opg 4'!$D$7=0,"-",((-A2077+'Lineær programmering opg 4'!$M$7)/'Lineær programmering opg 4'!$K$7)*-1)</f>
        <v>-</v>
      </c>
      <c r="H2077" s="167" t="str">
        <f>IF('Lineær programmering opg 4'!$C$8=0,"-",((-A2077+'Lineær programmering opg 4'!$M$8)/'Lineær programmering opg 4'!$K$8)*-1)</f>
        <v>-</v>
      </c>
      <c r="I2077" s="167" t="str">
        <f>IF('Lineær programmering opg 4'!$D$8=0,"-",'Lineær programmering opg 4'!$G$8)</f>
        <v>-</v>
      </c>
      <c r="J2077" s="295">
        <f>A2077*'Lineær programmering opg 4'!$C$11+Datatabel!C2077*'Lineær programmering opg 4'!$D$11</f>
        <v>33955.199999998906</v>
      </c>
      <c r="K2077" s="9">
        <f t="shared" si="162"/>
        <v>0</v>
      </c>
      <c r="L2077" s="9">
        <f t="shared" si="163"/>
        <v>0</v>
      </c>
    </row>
    <row r="2078" spans="1:12" ht="15" x14ac:dyDescent="0.25">
      <c r="A2078" s="167">
        <f t="shared" si="161"/>
        <v>190.20000000000547</v>
      </c>
      <c r="B2078" s="325">
        <f t="shared" si="164"/>
        <v>0.79250000000002285</v>
      </c>
      <c r="C2078" s="167">
        <f t="shared" si="160"/>
        <v>99.599999999989052</v>
      </c>
      <c r="D2078" s="167">
        <f>IF('Lineær programmering opg 4'!$M$4=0,"-",(-A2078+'Lineær programmering opg 4'!$M$4)/'Lineær programmering opg 4'!$K$4*-1)</f>
        <v>99.599999999989052</v>
      </c>
      <c r="E2078" s="167">
        <f>IF('Lineær programmering opg 4'!$M$5=0,"-",(-A2078+'Lineær programmering opg 4'!$M$5)/'Lineær programmering opg 4'!$K$5*-1)</f>
        <v>157.3499999999959</v>
      </c>
      <c r="F2078" s="167" t="str">
        <f>IF('Lineær programmering opg 4'!$E$6=0,"-",(-A2078+'Lineær programmering opg 4'!$M$6)/'Lineær programmering opg 4'!$K$6*-1)</f>
        <v>-</v>
      </c>
      <c r="G2078" s="167" t="str">
        <f>IF('Lineær programmering opg 4'!$D$7=0,"-",((-A2078+'Lineær programmering opg 4'!$M$7)/'Lineær programmering opg 4'!$K$7)*-1)</f>
        <v>-</v>
      </c>
      <c r="H2078" s="167" t="str">
        <f>IF('Lineær programmering opg 4'!$C$8=0,"-",((-A2078+'Lineær programmering opg 4'!$M$8)/'Lineær programmering opg 4'!$K$8)*-1)</f>
        <v>-</v>
      </c>
      <c r="I2078" s="167" t="str">
        <f>IF('Lineær programmering opg 4'!$D$8=0,"-",'Lineær programmering opg 4'!$G$8)</f>
        <v>-</v>
      </c>
      <c r="J2078" s="295">
        <f>A2078*'Lineær programmering opg 4'!$C$11+Datatabel!C2078*'Lineær programmering opg 4'!$D$11</f>
        <v>33959.999999998901</v>
      </c>
      <c r="K2078" s="9">
        <f t="shared" si="162"/>
        <v>0</v>
      </c>
      <c r="L2078" s="9">
        <f t="shared" si="163"/>
        <v>0</v>
      </c>
    </row>
    <row r="2079" spans="1:12" ht="15" x14ac:dyDescent="0.25">
      <c r="A2079" s="167">
        <f t="shared" si="161"/>
        <v>190.1760000000055</v>
      </c>
      <c r="B2079" s="325">
        <f t="shared" si="164"/>
        <v>0.79240000000002286</v>
      </c>
      <c r="C2079" s="167">
        <f t="shared" si="160"/>
        <v>99.647999999988997</v>
      </c>
      <c r="D2079" s="167">
        <f>IF('Lineær programmering opg 4'!$M$4=0,"-",(-A2079+'Lineær programmering opg 4'!$M$4)/'Lineær programmering opg 4'!$K$4*-1)</f>
        <v>99.647999999988997</v>
      </c>
      <c r="E2079" s="167">
        <f>IF('Lineær programmering opg 4'!$M$5=0,"-",(-A2079+'Lineær programmering opg 4'!$M$5)/'Lineær programmering opg 4'!$K$5*-1)</f>
        <v>157.36799999999587</v>
      </c>
      <c r="F2079" s="167" t="str">
        <f>IF('Lineær programmering opg 4'!$E$6=0,"-",(-A2079+'Lineær programmering opg 4'!$M$6)/'Lineær programmering opg 4'!$K$6*-1)</f>
        <v>-</v>
      </c>
      <c r="G2079" s="167" t="str">
        <f>IF('Lineær programmering opg 4'!$D$7=0,"-",((-A2079+'Lineær programmering opg 4'!$M$7)/'Lineær programmering opg 4'!$K$7)*-1)</f>
        <v>-</v>
      </c>
      <c r="H2079" s="167" t="str">
        <f>IF('Lineær programmering opg 4'!$C$8=0,"-",((-A2079+'Lineær programmering opg 4'!$M$8)/'Lineær programmering opg 4'!$K$8)*-1)</f>
        <v>-</v>
      </c>
      <c r="I2079" s="167" t="str">
        <f>IF('Lineær programmering opg 4'!$D$8=0,"-",'Lineær programmering opg 4'!$G$8)</f>
        <v>-</v>
      </c>
      <c r="J2079" s="295">
        <f>A2079*'Lineær programmering opg 4'!$C$11+Datatabel!C2079*'Lineær programmering opg 4'!$D$11</f>
        <v>33964.799999998897</v>
      </c>
      <c r="K2079" s="9">
        <f t="shared" si="162"/>
        <v>0</v>
      </c>
      <c r="L2079" s="9">
        <f t="shared" si="163"/>
        <v>0</v>
      </c>
    </row>
    <row r="2080" spans="1:12" ht="15" x14ac:dyDescent="0.25">
      <c r="A2080" s="167">
        <f t="shared" si="161"/>
        <v>190.1520000000055</v>
      </c>
      <c r="B2080" s="325">
        <f t="shared" si="164"/>
        <v>0.79230000000002287</v>
      </c>
      <c r="C2080" s="167">
        <f t="shared" si="160"/>
        <v>99.695999999988999</v>
      </c>
      <c r="D2080" s="167">
        <f>IF('Lineær programmering opg 4'!$M$4=0,"-",(-A2080+'Lineær programmering opg 4'!$M$4)/'Lineær programmering opg 4'!$K$4*-1)</f>
        <v>99.695999999988999</v>
      </c>
      <c r="E2080" s="167">
        <f>IF('Lineær programmering opg 4'!$M$5=0,"-",(-A2080+'Lineær programmering opg 4'!$M$5)/'Lineær programmering opg 4'!$K$5*-1)</f>
        <v>157.38599999999587</v>
      </c>
      <c r="F2080" s="167" t="str">
        <f>IF('Lineær programmering opg 4'!$E$6=0,"-",(-A2080+'Lineær programmering opg 4'!$M$6)/'Lineær programmering opg 4'!$K$6*-1)</f>
        <v>-</v>
      </c>
      <c r="G2080" s="167" t="str">
        <f>IF('Lineær programmering opg 4'!$D$7=0,"-",((-A2080+'Lineær programmering opg 4'!$M$7)/'Lineær programmering opg 4'!$K$7)*-1)</f>
        <v>-</v>
      </c>
      <c r="H2080" s="167" t="str">
        <f>IF('Lineær programmering opg 4'!$C$8=0,"-",((-A2080+'Lineær programmering opg 4'!$M$8)/'Lineær programmering opg 4'!$K$8)*-1)</f>
        <v>-</v>
      </c>
      <c r="I2080" s="167" t="str">
        <f>IF('Lineær programmering opg 4'!$D$8=0,"-",'Lineær programmering opg 4'!$G$8)</f>
        <v>-</v>
      </c>
      <c r="J2080" s="295">
        <f>A2080*'Lineær programmering opg 4'!$C$11+Datatabel!C2080*'Lineær programmering opg 4'!$D$11</f>
        <v>33969.5999999989</v>
      </c>
      <c r="K2080" s="9">
        <f t="shared" si="162"/>
        <v>0</v>
      </c>
      <c r="L2080" s="9">
        <f t="shared" si="163"/>
        <v>0</v>
      </c>
    </row>
    <row r="2081" spans="1:12" ht="15" x14ac:dyDescent="0.25">
      <c r="A2081" s="167">
        <f t="shared" si="161"/>
        <v>190.1280000000055</v>
      </c>
      <c r="B2081" s="325">
        <f t="shared" si="164"/>
        <v>0.79220000000002289</v>
      </c>
      <c r="C2081" s="167">
        <f t="shared" si="160"/>
        <v>99.743999999989001</v>
      </c>
      <c r="D2081" s="167">
        <f>IF('Lineær programmering opg 4'!$M$4=0,"-",(-A2081+'Lineær programmering opg 4'!$M$4)/'Lineær programmering opg 4'!$K$4*-1)</f>
        <v>99.743999999989001</v>
      </c>
      <c r="E2081" s="167">
        <f>IF('Lineær programmering opg 4'!$M$5=0,"-",(-A2081+'Lineær programmering opg 4'!$M$5)/'Lineær programmering opg 4'!$K$5*-1)</f>
        <v>157.40399999999588</v>
      </c>
      <c r="F2081" s="167" t="str">
        <f>IF('Lineær programmering opg 4'!$E$6=0,"-",(-A2081+'Lineær programmering opg 4'!$M$6)/'Lineær programmering opg 4'!$K$6*-1)</f>
        <v>-</v>
      </c>
      <c r="G2081" s="167" t="str">
        <f>IF('Lineær programmering opg 4'!$D$7=0,"-",((-A2081+'Lineær programmering opg 4'!$M$7)/'Lineær programmering opg 4'!$K$7)*-1)</f>
        <v>-</v>
      </c>
      <c r="H2081" s="167" t="str">
        <f>IF('Lineær programmering opg 4'!$C$8=0,"-",((-A2081+'Lineær programmering opg 4'!$M$8)/'Lineær programmering opg 4'!$K$8)*-1)</f>
        <v>-</v>
      </c>
      <c r="I2081" s="167" t="str">
        <f>IF('Lineær programmering opg 4'!$D$8=0,"-",'Lineær programmering opg 4'!$G$8)</f>
        <v>-</v>
      </c>
      <c r="J2081" s="295">
        <f>A2081*'Lineær programmering opg 4'!$C$11+Datatabel!C2081*'Lineær programmering opg 4'!$D$11</f>
        <v>33974.399999998903</v>
      </c>
      <c r="K2081" s="9">
        <f t="shared" si="162"/>
        <v>0</v>
      </c>
      <c r="L2081" s="9">
        <f t="shared" si="163"/>
        <v>0</v>
      </c>
    </row>
    <row r="2082" spans="1:12" ht="15" x14ac:dyDescent="0.25">
      <c r="A2082" s="167">
        <f t="shared" si="161"/>
        <v>190.1040000000055</v>
      </c>
      <c r="B2082" s="325">
        <f t="shared" si="164"/>
        <v>0.7921000000000229</v>
      </c>
      <c r="C2082" s="167">
        <f t="shared" si="160"/>
        <v>99.791999999989002</v>
      </c>
      <c r="D2082" s="167">
        <f>IF('Lineær programmering opg 4'!$M$4=0,"-",(-A2082+'Lineær programmering opg 4'!$M$4)/'Lineær programmering opg 4'!$K$4*-1)</f>
        <v>99.791999999989002</v>
      </c>
      <c r="E2082" s="167">
        <f>IF('Lineær programmering opg 4'!$M$5=0,"-",(-A2082+'Lineær programmering opg 4'!$M$5)/'Lineær programmering opg 4'!$K$5*-1)</f>
        <v>157.42199999999588</v>
      </c>
      <c r="F2082" s="167" t="str">
        <f>IF('Lineær programmering opg 4'!$E$6=0,"-",(-A2082+'Lineær programmering opg 4'!$M$6)/'Lineær programmering opg 4'!$K$6*-1)</f>
        <v>-</v>
      </c>
      <c r="G2082" s="167" t="str">
        <f>IF('Lineær programmering opg 4'!$D$7=0,"-",((-A2082+'Lineær programmering opg 4'!$M$7)/'Lineær programmering opg 4'!$K$7)*-1)</f>
        <v>-</v>
      </c>
      <c r="H2082" s="167" t="str">
        <f>IF('Lineær programmering opg 4'!$C$8=0,"-",((-A2082+'Lineær programmering opg 4'!$M$8)/'Lineær programmering opg 4'!$K$8)*-1)</f>
        <v>-</v>
      </c>
      <c r="I2082" s="167" t="str">
        <f>IF('Lineær programmering opg 4'!$D$8=0,"-",'Lineær programmering opg 4'!$G$8)</f>
        <v>-</v>
      </c>
      <c r="J2082" s="295">
        <f>A2082*'Lineær programmering opg 4'!$C$11+Datatabel!C2082*'Lineær programmering opg 4'!$D$11</f>
        <v>33979.199999998906</v>
      </c>
      <c r="K2082" s="9">
        <f t="shared" si="162"/>
        <v>0</v>
      </c>
      <c r="L2082" s="9">
        <f t="shared" si="163"/>
        <v>0</v>
      </c>
    </row>
    <row r="2083" spans="1:12" ht="15" x14ac:dyDescent="0.25">
      <c r="A2083" s="167">
        <f t="shared" si="161"/>
        <v>190.0800000000055</v>
      </c>
      <c r="B2083" s="325">
        <f t="shared" si="164"/>
        <v>0.79200000000002291</v>
      </c>
      <c r="C2083" s="167">
        <f t="shared" si="160"/>
        <v>99.839999999989004</v>
      </c>
      <c r="D2083" s="167">
        <f>IF('Lineær programmering opg 4'!$M$4=0,"-",(-A2083+'Lineær programmering opg 4'!$M$4)/'Lineær programmering opg 4'!$K$4*-1)</f>
        <v>99.839999999989004</v>
      </c>
      <c r="E2083" s="167">
        <f>IF('Lineær programmering opg 4'!$M$5=0,"-",(-A2083+'Lineær programmering opg 4'!$M$5)/'Lineær programmering opg 4'!$K$5*-1)</f>
        <v>157.43999999999588</v>
      </c>
      <c r="F2083" s="167" t="str">
        <f>IF('Lineær programmering opg 4'!$E$6=0,"-",(-A2083+'Lineær programmering opg 4'!$M$6)/'Lineær programmering opg 4'!$K$6*-1)</f>
        <v>-</v>
      </c>
      <c r="G2083" s="167" t="str">
        <f>IF('Lineær programmering opg 4'!$D$7=0,"-",((-A2083+'Lineær programmering opg 4'!$M$7)/'Lineær programmering opg 4'!$K$7)*-1)</f>
        <v>-</v>
      </c>
      <c r="H2083" s="167" t="str">
        <f>IF('Lineær programmering opg 4'!$C$8=0,"-",((-A2083+'Lineær programmering opg 4'!$M$8)/'Lineær programmering opg 4'!$K$8)*-1)</f>
        <v>-</v>
      </c>
      <c r="I2083" s="167" t="str">
        <f>IF('Lineær programmering opg 4'!$D$8=0,"-",'Lineær programmering opg 4'!$G$8)</f>
        <v>-</v>
      </c>
      <c r="J2083" s="295">
        <f>A2083*'Lineær programmering opg 4'!$C$11+Datatabel!C2083*'Lineær programmering opg 4'!$D$11</f>
        <v>33983.999999998901</v>
      </c>
      <c r="K2083" s="9">
        <f t="shared" si="162"/>
        <v>0</v>
      </c>
      <c r="L2083" s="9">
        <f t="shared" si="163"/>
        <v>0</v>
      </c>
    </row>
    <row r="2084" spans="1:12" ht="15" x14ac:dyDescent="0.25">
      <c r="A2084" s="167">
        <f t="shared" si="161"/>
        <v>190.0560000000055</v>
      </c>
      <c r="B2084" s="325">
        <f t="shared" si="164"/>
        <v>0.79190000000002292</v>
      </c>
      <c r="C2084" s="167">
        <f t="shared" si="160"/>
        <v>99.887999999989006</v>
      </c>
      <c r="D2084" s="167">
        <f>IF('Lineær programmering opg 4'!$M$4=0,"-",(-A2084+'Lineær programmering opg 4'!$M$4)/'Lineær programmering opg 4'!$K$4*-1)</f>
        <v>99.887999999989006</v>
      </c>
      <c r="E2084" s="167">
        <f>IF('Lineær programmering opg 4'!$M$5=0,"-",(-A2084+'Lineær programmering opg 4'!$M$5)/'Lineær programmering opg 4'!$K$5*-1)</f>
        <v>157.45799999999588</v>
      </c>
      <c r="F2084" s="167" t="str">
        <f>IF('Lineær programmering opg 4'!$E$6=0,"-",(-A2084+'Lineær programmering opg 4'!$M$6)/'Lineær programmering opg 4'!$K$6*-1)</f>
        <v>-</v>
      </c>
      <c r="G2084" s="167" t="str">
        <f>IF('Lineær programmering opg 4'!$D$7=0,"-",((-A2084+'Lineær programmering opg 4'!$M$7)/'Lineær programmering opg 4'!$K$7)*-1)</f>
        <v>-</v>
      </c>
      <c r="H2084" s="167" t="str">
        <f>IF('Lineær programmering opg 4'!$C$8=0,"-",((-A2084+'Lineær programmering opg 4'!$M$8)/'Lineær programmering opg 4'!$K$8)*-1)</f>
        <v>-</v>
      </c>
      <c r="I2084" s="167" t="str">
        <f>IF('Lineær programmering opg 4'!$D$8=0,"-",'Lineær programmering opg 4'!$G$8)</f>
        <v>-</v>
      </c>
      <c r="J2084" s="295">
        <f>A2084*'Lineær programmering opg 4'!$C$11+Datatabel!C2084*'Lineær programmering opg 4'!$D$11</f>
        <v>33988.799999998904</v>
      </c>
      <c r="K2084" s="9">
        <f t="shared" si="162"/>
        <v>0</v>
      </c>
      <c r="L2084" s="9">
        <f t="shared" si="163"/>
        <v>0</v>
      </c>
    </row>
    <row r="2085" spans="1:12" ht="15" x14ac:dyDescent="0.25">
      <c r="A2085" s="167">
        <f t="shared" si="161"/>
        <v>190.0320000000055</v>
      </c>
      <c r="B2085" s="325">
        <f t="shared" si="164"/>
        <v>0.79180000000002293</v>
      </c>
      <c r="C2085" s="167">
        <f t="shared" si="160"/>
        <v>99.935999999989008</v>
      </c>
      <c r="D2085" s="167">
        <f>IF('Lineær programmering opg 4'!$M$4=0,"-",(-A2085+'Lineær programmering opg 4'!$M$4)/'Lineær programmering opg 4'!$K$4*-1)</f>
        <v>99.935999999989008</v>
      </c>
      <c r="E2085" s="167">
        <f>IF('Lineær programmering opg 4'!$M$5=0,"-",(-A2085+'Lineær programmering opg 4'!$M$5)/'Lineær programmering opg 4'!$K$5*-1)</f>
        <v>157.47599999999588</v>
      </c>
      <c r="F2085" s="167" t="str">
        <f>IF('Lineær programmering opg 4'!$E$6=0,"-",(-A2085+'Lineær programmering opg 4'!$M$6)/'Lineær programmering opg 4'!$K$6*-1)</f>
        <v>-</v>
      </c>
      <c r="G2085" s="167" t="str">
        <f>IF('Lineær programmering opg 4'!$D$7=0,"-",((-A2085+'Lineær programmering opg 4'!$M$7)/'Lineær programmering opg 4'!$K$7)*-1)</f>
        <v>-</v>
      </c>
      <c r="H2085" s="167" t="str">
        <f>IF('Lineær programmering opg 4'!$C$8=0,"-",((-A2085+'Lineær programmering opg 4'!$M$8)/'Lineær programmering opg 4'!$K$8)*-1)</f>
        <v>-</v>
      </c>
      <c r="I2085" s="167" t="str">
        <f>IF('Lineær programmering opg 4'!$D$8=0,"-",'Lineær programmering opg 4'!$G$8)</f>
        <v>-</v>
      </c>
      <c r="J2085" s="295">
        <f>A2085*'Lineær programmering opg 4'!$C$11+Datatabel!C2085*'Lineær programmering opg 4'!$D$11</f>
        <v>33993.5999999989</v>
      </c>
      <c r="K2085" s="9">
        <f t="shared" si="162"/>
        <v>0</v>
      </c>
      <c r="L2085" s="9">
        <f t="shared" si="163"/>
        <v>0</v>
      </c>
    </row>
    <row r="2086" spans="1:12" ht="15" x14ac:dyDescent="0.25">
      <c r="A2086" s="167">
        <f t="shared" si="161"/>
        <v>190.0080000000055</v>
      </c>
      <c r="B2086" s="325">
        <f t="shared" si="164"/>
        <v>0.79170000000002294</v>
      </c>
      <c r="C2086" s="167">
        <f t="shared" si="160"/>
        <v>99.98399999998901</v>
      </c>
      <c r="D2086" s="167">
        <f>IF('Lineær programmering opg 4'!$M$4=0,"-",(-A2086+'Lineær programmering opg 4'!$M$4)/'Lineær programmering opg 4'!$K$4*-1)</f>
        <v>99.98399999998901</v>
      </c>
      <c r="E2086" s="167">
        <f>IF('Lineær programmering opg 4'!$M$5=0,"-",(-A2086+'Lineær programmering opg 4'!$M$5)/'Lineær programmering opg 4'!$K$5*-1)</f>
        <v>157.49399999999588</v>
      </c>
      <c r="F2086" s="167" t="str">
        <f>IF('Lineær programmering opg 4'!$E$6=0,"-",(-A2086+'Lineær programmering opg 4'!$M$6)/'Lineær programmering opg 4'!$K$6*-1)</f>
        <v>-</v>
      </c>
      <c r="G2086" s="167" t="str">
        <f>IF('Lineær programmering opg 4'!$D$7=0,"-",((-A2086+'Lineær programmering opg 4'!$M$7)/'Lineær programmering opg 4'!$K$7)*-1)</f>
        <v>-</v>
      </c>
      <c r="H2086" s="167" t="str">
        <f>IF('Lineær programmering opg 4'!$C$8=0,"-",((-A2086+'Lineær programmering opg 4'!$M$8)/'Lineær programmering opg 4'!$K$8)*-1)</f>
        <v>-</v>
      </c>
      <c r="I2086" s="167" t="str">
        <f>IF('Lineær programmering opg 4'!$D$8=0,"-",'Lineær programmering opg 4'!$G$8)</f>
        <v>-</v>
      </c>
      <c r="J2086" s="295">
        <f>A2086*'Lineær programmering opg 4'!$C$11+Datatabel!C2086*'Lineær programmering opg 4'!$D$11</f>
        <v>33998.399999998903</v>
      </c>
      <c r="K2086" s="9">
        <f t="shared" si="162"/>
        <v>0</v>
      </c>
      <c r="L2086" s="9">
        <f t="shared" si="163"/>
        <v>0</v>
      </c>
    </row>
    <row r="2087" spans="1:12" ht="15" x14ac:dyDescent="0.25">
      <c r="A2087" s="167">
        <f t="shared" si="161"/>
        <v>189.98400000000549</v>
      </c>
      <c r="B2087" s="325">
        <f t="shared" si="164"/>
        <v>0.79160000000002295</v>
      </c>
      <c r="C2087" s="167">
        <f t="shared" si="160"/>
        <v>100.03199999998901</v>
      </c>
      <c r="D2087" s="167">
        <f>IF('Lineær programmering opg 4'!$M$4=0,"-",(-A2087+'Lineær programmering opg 4'!$M$4)/'Lineær programmering opg 4'!$K$4*-1)</f>
        <v>100.03199999998901</v>
      </c>
      <c r="E2087" s="167">
        <f>IF('Lineær programmering opg 4'!$M$5=0,"-",(-A2087+'Lineær programmering opg 4'!$M$5)/'Lineær programmering opg 4'!$K$5*-1)</f>
        <v>157.51199999999588</v>
      </c>
      <c r="F2087" s="167" t="str">
        <f>IF('Lineær programmering opg 4'!$E$6=0,"-",(-A2087+'Lineær programmering opg 4'!$M$6)/'Lineær programmering opg 4'!$K$6*-1)</f>
        <v>-</v>
      </c>
      <c r="G2087" s="167" t="str">
        <f>IF('Lineær programmering opg 4'!$D$7=0,"-",((-A2087+'Lineær programmering opg 4'!$M$7)/'Lineær programmering opg 4'!$K$7)*-1)</f>
        <v>-</v>
      </c>
      <c r="H2087" s="167" t="str">
        <f>IF('Lineær programmering opg 4'!$C$8=0,"-",((-A2087+'Lineær programmering opg 4'!$M$8)/'Lineær programmering opg 4'!$K$8)*-1)</f>
        <v>-</v>
      </c>
      <c r="I2087" s="167" t="str">
        <f>IF('Lineær programmering opg 4'!$D$8=0,"-",'Lineær programmering opg 4'!$G$8)</f>
        <v>-</v>
      </c>
      <c r="J2087" s="295">
        <f>A2087*'Lineær programmering opg 4'!$C$11+Datatabel!C2087*'Lineær programmering opg 4'!$D$11</f>
        <v>34003.199999998906</v>
      </c>
      <c r="K2087" s="9">
        <f t="shared" si="162"/>
        <v>0</v>
      </c>
      <c r="L2087" s="9">
        <f t="shared" si="163"/>
        <v>0</v>
      </c>
    </row>
    <row r="2088" spans="1:12" ht="15" x14ac:dyDescent="0.25">
      <c r="A2088" s="167">
        <f t="shared" si="161"/>
        <v>189.96000000000552</v>
      </c>
      <c r="B2088" s="325">
        <f t="shared" si="164"/>
        <v>0.79150000000002296</v>
      </c>
      <c r="C2088" s="167">
        <f t="shared" si="160"/>
        <v>100.07999999998896</v>
      </c>
      <c r="D2088" s="167">
        <f>IF('Lineær programmering opg 4'!$M$4=0,"-",(-A2088+'Lineær programmering opg 4'!$M$4)/'Lineær programmering opg 4'!$K$4*-1)</f>
        <v>100.07999999998896</v>
      </c>
      <c r="E2088" s="167">
        <f>IF('Lineær programmering opg 4'!$M$5=0,"-",(-A2088+'Lineær programmering opg 4'!$M$5)/'Lineær programmering opg 4'!$K$5*-1)</f>
        <v>157.52999999999588</v>
      </c>
      <c r="F2088" s="167" t="str">
        <f>IF('Lineær programmering opg 4'!$E$6=0,"-",(-A2088+'Lineær programmering opg 4'!$M$6)/'Lineær programmering opg 4'!$K$6*-1)</f>
        <v>-</v>
      </c>
      <c r="G2088" s="167" t="str">
        <f>IF('Lineær programmering opg 4'!$D$7=0,"-",((-A2088+'Lineær programmering opg 4'!$M$7)/'Lineær programmering opg 4'!$K$7)*-1)</f>
        <v>-</v>
      </c>
      <c r="H2088" s="167" t="str">
        <f>IF('Lineær programmering opg 4'!$C$8=0,"-",((-A2088+'Lineær programmering opg 4'!$M$8)/'Lineær programmering opg 4'!$K$8)*-1)</f>
        <v>-</v>
      </c>
      <c r="I2088" s="167" t="str">
        <f>IF('Lineær programmering opg 4'!$D$8=0,"-",'Lineær programmering opg 4'!$G$8)</f>
        <v>-</v>
      </c>
      <c r="J2088" s="295">
        <f>A2088*'Lineær programmering opg 4'!$C$11+Datatabel!C2088*'Lineær programmering opg 4'!$D$11</f>
        <v>34007.999999998894</v>
      </c>
      <c r="K2088" s="9">
        <f t="shared" si="162"/>
        <v>0</v>
      </c>
      <c r="L2088" s="9">
        <f t="shared" si="163"/>
        <v>0</v>
      </c>
    </row>
    <row r="2089" spans="1:12" ht="15" x14ac:dyDescent="0.25">
      <c r="A2089" s="167">
        <f t="shared" si="161"/>
        <v>189.93600000000552</v>
      </c>
      <c r="B2089" s="325">
        <f t="shared" si="164"/>
        <v>0.79140000000002297</v>
      </c>
      <c r="C2089" s="167">
        <f t="shared" si="160"/>
        <v>100.12799999998896</v>
      </c>
      <c r="D2089" s="167">
        <f>IF('Lineær programmering opg 4'!$M$4=0,"-",(-A2089+'Lineær programmering opg 4'!$M$4)/'Lineær programmering opg 4'!$K$4*-1)</f>
        <v>100.12799999998896</v>
      </c>
      <c r="E2089" s="167">
        <f>IF('Lineær programmering opg 4'!$M$5=0,"-",(-A2089+'Lineær programmering opg 4'!$M$5)/'Lineær programmering opg 4'!$K$5*-1)</f>
        <v>157.54799999999588</v>
      </c>
      <c r="F2089" s="167" t="str">
        <f>IF('Lineær programmering opg 4'!$E$6=0,"-",(-A2089+'Lineær programmering opg 4'!$M$6)/'Lineær programmering opg 4'!$K$6*-1)</f>
        <v>-</v>
      </c>
      <c r="G2089" s="167" t="str">
        <f>IF('Lineær programmering opg 4'!$D$7=0,"-",((-A2089+'Lineær programmering opg 4'!$M$7)/'Lineær programmering opg 4'!$K$7)*-1)</f>
        <v>-</v>
      </c>
      <c r="H2089" s="167" t="str">
        <f>IF('Lineær programmering opg 4'!$C$8=0,"-",((-A2089+'Lineær programmering opg 4'!$M$8)/'Lineær programmering opg 4'!$K$8)*-1)</f>
        <v>-</v>
      </c>
      <c r="I2089" s="167" t="str">
        <f>IF('Lineær programmering opg 4'!$D$8=0,"-",'Lineær programmering opg 4'!$G$8)</f>
        <v>-</v>
      </c>
      <c r="J2089" s="295">
        <f>A2089*'Lineær programmering opg 4'!$C$11+Datatabel!C2089*'Lineær programmering opg 4'!$D$11</f>
        <v>34012.799999998897</v>
      </c>
      <c r="K2089" s="9">
        <f t="shared" si="162"/>
        <v>0</v>
      </c>
      <c r="L2089" s="9">
        <f t="shared" si="163"/>
        <v>0</v>
      </c>
    </row>
    <row r="2090" spans="1:12" ht="15" x14ac:dyDescent="0.25">
      <c r="A2090" s="167">
        <f t="shared" si="161"/>
        <v>189.91200000000552</v>
      </c>
      <c r="B2090" s="325">
        <f t="shared" si="164"/>
        <v>0.79130000000002298</v>
      </c>
      <c r="C2090" s="167">
        <f t="shared" si="160"/>
        <v>100.17599999998896</v>
      </c>
      <c r="D2090" s="167">
        <f>IF('Lineær programmering opg 4'!$M$4=0,"-",(-A2090+'Lineær programmering opg 4'!$M$4)/'Lineær programmering opg 4'!$K$4*-1)</f>
        <v>100.17599999998896</v>
      </c>
      <c r="E2090" s="167">
        <f>IF('Lineær programmering opg 4'!$M$5=0,"-",(-A2090+'Lineær programmering opg 4'!$M$5)/'Lineær programmering opg 4'!$K$5*-1)</f>
        <v>157.56599999999588</v>
      </c>
      <c r="F2090" s="167" t="str">
        <f>IF('Lineær programmering opg 4'!$E$6=0,"-",(-A2090+'Lineær programmering opg 4'!$M$6)/'Lineær programmering opg 4'!$K$6*-1)</f>
        <v>-</v>
      </c>
      <c r="G2090" s="167" t="str">
        <f>IF('Lineær programmering opg 4'!$D$7=0,"-",((-A2090+'Lineær programmering opg 4'!$M$7)/'Lineær programmering opg 4'!$K$7)*-1)</f>
        <v>-</v>
      </c>
      <c r="H2090" s="167" t="str">
        <f>IF('Lineær programmering opg 4'!$C$8=0,"-",((-A2090+'Lineær programmering opg 4'!$M$8)/'Lineær programmering opg 4'!$K$8)*-1)</f>
        <v>-</v>
      </c>
      <c r="I2090" s="167" t="str">
        <f>IF('Lineær programmering opg 4'!$D$8=0,"-",'Lineær programmering opg 4'!$G$8)</f>
        <v>-</v>
      </c>
      <c r="J2090" s="295">
        <f>A2090*'Lineær programmering opg 4'!$C$11+Datatabel!C2090*'Lineær programmering opg 4'!$D$11</f>
        <v>34017.5999999989</v>
      </c>
      <c r="K2090" s="9">
        <f t="shared" si="162"/>
        <v>0</v>
      </c>
      <c r="L2090" s="9">
        <f t="shared" si="163"/>
        <v>0</v>
      </c>
    </row>
    <row r="2091" spans="1:12" ht="15" x14ac:dyDescent="0.25">
      <c r="A2091" s="167">
        <f t="shared" si="161"/>
        <v>189.88800000000552</v>
      </c>
      <c r="B2091" s="325">
        <f t="shared" si="164"/>
        <v>0.791200000000023</v>
      </c>
      <c r="C2091" s="167">
        <f t="shared" si="160"/>
        <v>100.22399999998896</v>
      </c>
      <c r="D2091" s="167">
        <f>IF('Lineær programmering opg 4'!$M$4=0,"-",(-A2091+'Lineær programmering opg 4'!$M$4)/'Lineær programmering opg 4'!$K$4*-1)</f>
        <v>100.22399999998896</v>
      </c>
      <c r="E2091" s="167">
        <f>IF('Lineær programmering opg 4'!$M$5=0,"-",(-A2091+'Lineær programmering opg 4'!$M$5)/'Lineær programmering opg 4'!$K$5*-1)</f>
        <v>157.58399999999588</v>
      </c>
      <c r="F2091" s="167" t="str">
        <f>IF('Lineær programmering opg 4'!$E$6=0,"-",(-A2091+'Lineær programmering opg 4'!$M$6)/'Lineær programmering opg 4'!$K$6*-1)</f>
        <v>-</v>
      </c>
      <c r="G2091" s="167" t="str">
        <f>IF('Lineær programmering opg 4'!$D$7=0,"-",((-A2091+'Lineær programmering opg 4'!$M$7)/'Lineær programmering opg 4'!$K$7)*-1)</f>
        <v>-</v>
      </c>
      <c r="H2091" s="167" t="str">
        <f>IF('Lineær programmering opg 4'!$C$8=0,"-",((-A2091+'Lineær programmering opg 4'!$M$8)/'Lineær programmering opg 4'!$K$8)*-1)</f>
        <v>-</v>
      </c>
      <c r="I2091" s="167" t="str">
        <f>IF('Lineær programmering opg 4'!$D$8=0,"-",'Lineær programmering opg 4'!$G$8)</f>
        <v>-</v>
      </c>
      <c r="J2091" s="295">
        <f>A2091*'Lineær programmering opg 4'!$C$11+Datatabel!C2091*'Lineær programmering opg 4'!$D$11</f>
        <v>34022.399999998896</v>
      </c>
      <c r="K2091" s="9">
        <f t="shared" si="162"/>
        <v>0</v>
      </c>
      <c r="L2091" s="9">
        <f t="shared" si="163"/>
        <v>0</v>
      </c>
    </row>
    <row r="2092" spans="1:12" ht="15" x14ac:dyDescent="0.25">
      <c r="A2092" s="167">
        <f t="shared" si="161"/>
        <v>189.86400000000552</v>
      </c>
      <c r="B2092" s="325">
        <f t="shared" si="164"/>
        <v>0.79110000000002301</v>
      </c>
      <c r="C2092" s="167">
        <f t="shared" si="160"/>
        <v>100.27199999998896</v>
      </c>
      <c r="D2092" s="167">
        <f>IF('Lineær programmering opg 4'!$M$4=0,"-",(-A2092+'Lineær programmering opg 4'!$M$4)/'Lineær programmering opg 4'!$K$4*-1)</f>
        <v>100.27199999998896</v>
      </c>
      <c r="E2092" s="167">
        <f>IF('Lineær programmering opg 4'!$M$5=0,"-",(-A2092+'Lineær programmering opg 4'!$M$5)/'Lineær programmering opg 4'!$K$5*-1)</f>
        <v>157.60199999999588</v>
      </c>
      <c r="F2092" s="167" t="str">
        <f>IF('Lineær programmering opg 4'!$E$6=0,"-",(-A2092+'Lineær programmering opg 4'!$M$6)/'Lineær programmering opg 4'!$K$6*-1)</f>
        <v>-</v>
      </c>
      <c r="G2092" s="167" t="str">
        <f>IF('Lineær programmering opg 4'!$D$7=0,"-",((-A2092+'Lineær programmering opg 4'!$M$7)/'Lineær programmering opg 4'!$K$7)*-1)</f>
        <v>-</v>
      </c>
      <c r="H2092" s="167" t="str">
        <f>IF('Lineær programmering opg 4'!$C$8=0,"-",((-A2092+'Lineær programmering opg 4'!$M$8)/'Lineær programmering opg 4'!$K$8)*-1)</f>
        <v>-</v>
      </c>
      <c r="I2092" s="167" t="str">
        <f>IF('Lineær programmering opg 4'!$D$8=0,"-",'Lineær programmering opg 4'!$G$8)</f>
        <v>-</v>
      </c>
      <c r="J2092" s="295">
        <f>A2092*'Lineær programmering opg 4'!$C$11+Datatabel!C2092*'Lineær programmering opg 4'!$D$11</f>
        <v>34027.199999998891</v>
      </c>
      <c r="K2092" s="9">
        <f t="shared" si="162"/>
        <v>0</v>
      </c>
      <c r="L2092" s="9">
        <f t="shared" si="163"/>
        <v>0</v>
      </c>
    </row>
    <row r="2093" spans="1:12" ht="15" x14ac:dyDescent="0.25">
      <c r="A2093" s="167">
        <f t="shared" si="161"/>
        <v>189.84000000000552</v>
      </c>
      <c r="B2093" s="325">
        <f t="shared" si="164"/>
        <v>0.79100000000002302</v>
      </c>
      <c r="C2093" s="167">
        <f t="shared" si="160"/>
        <v>100.31999999998897</v>
      </c>
      <c r="D2093" s="167">
        <f>IF('Lineær programmering opg 4'!$M$4=0,"-",(-A2093+'Lineær programmering opg 4'!$M$4)/'Lineær programmering opg 4'!$K$4*-1)</f>
        <v>100.31999999998897</v>
      </c>
      <c r="E2093" s="167">
        <f>IF('Lineær programmering opg 4'!$M$5=0,"-",(-A2093+'Lineær programmering opg 4'!$M$5)/'Lineær programmering opg 4'!$K$5*-1)</f>
        <v>157.61999999999588</v>
      </c>
      <c r="F2093" s="167" t="str">
        <f>IF('Lineær programmering opg 4'!$E$6=0,"-",(-A2093+'Lineær programmering opg 4'!$M$6)/'Lineær programmering opg 4'!$K$6*-1)</f>
        <v>-</v>
      </c>
      <c r="G2093" s="167" t="str">
        <f>IF('Lineær programmering opg 4'!$D$7=0,"-",((-A2093+'Lineær programmering opg 4'!$M$7)/'Lineær programmering opg 4'!$K$7)*-1)</f>
        <v>-</v>
      </c>
      <c r="H2093" s="167" t="str">
        <f>IF('Lineær programmering opg 4'!$C$8=0,"-",((-A2093+'Lineær programmering opg 4'!$M$8)/'Lineær programmering opg 4'!$K$8)*-1)</f>
        <v>-</v>
      </c>
      <c r="I2093" s="167" t="str">
        <f>IF('Lineær programmering opg 4'!$D$8=0,"-",'Lineær programmering opg 4'!$G$8)</f>
        <v>-</v>
      </c>
      <c r="J2093" s="295">
        <f>A2093*'Lineær programmering opg 4'!$C$11+Datatabel!C2093*'Lineær programmering opg 4'!$D$11</f>
        <v>34031.999999998894</v>
      </c>
      <c r="K2093" s="9">
        <f t="shared" si="162"/>
        <v>0</v>
      </c>
      <c r="L2093" s="9">
        <f t="shared" si="163"/>
        <v>0</v>
      </c>
    </row>
    <row r="2094" spans="1:12" ht="15" x14ac:dyDescent="0.25">
      <c r="A2094" s="167">
        <f t="shared" si="161"/>
        <v>189.81600000000552</v>
      </c>
      <c r="B2094" s="325">
        <f t="shared" si="164"/>
        <v>0.79090000000002303</v>
      </c>
      <c r="C2094" s="167">
        <f t="shared" si="160"/>
        <v>100.36799999998897</v>
      </c>
      <c r="D2094" s="167">
        <f>IF('Lineær programmering opg 4'!$M$4=0,"-",(-A2094+'Lineær programmering opg 4'!$M$4)/'Lineær programmering opg 4'!$K$4*-1)</f>
        <v>100.36799999998897</v>
      </c>
      <c r="E2094" s="167">
        <f>IF('Lineær programmering opg 4'!$M$5=0,"-",(-A2094+'Lineær programmering opg 4'!$M$5)/'Lineær programmering opg 4'!$K$5*-1)</f>
        <v>157.63799999999588</v>
      </c>
      <c r="F2094" s="167" t="str">
        <f>IF('Lineær programmering opg 4'!$E$6=0,"-",(-A2094+'Lineær programmering opg 4'!$M$6)/'Lineær programmering opg 4'!$K$6*-1)</f>
        <v>-</v>
      </c>
      <c r="G2094" s="167" t="str">
        <f>IF('Lineær programmering opg 4'!$D$7=0,"-",((-A2094+'Lineær programmering opg 4'!$M$7)/'Lineær programmering opg 4'!$K$7)*-1)</f>
        <v>-</v>
      </c>
      <c r="H2094" s="167" t="str">
        <f>IF('Lineær programmering opg 4'!$C$8=0,"-",((-A2094+'Lineær programmering opg 4'!$M$8)/'Lineær programmering opg 4'!$K$8)*-1)</f>
        <v>-</v>
      </c>
      <c r="I2094" s="167" t="str">
        <f>IF('Lineær programmering opg 4'!$D$8=0,"-",'Lineær programmering opg 4'!$G$8)</f>
        <v>-</v>
      </c>
      <c r="J2094" s="295">
        <f>A2094*'Lineær programmering opg 4'!$C$11+Datatabel!C2094*'Lineær programmering opg 4'!$D$11</f>
        <v>34036.799999998897</v>
      </c>
      <c r="K2094" s="9">
        <f t="shared" si="162"/>
        <v>0</v>
      </c>
      <c r="L2094" s="9">
        <f t="shared" si="163"/>
        <v>0</v>
      </c>
    </row>
    <row r="2095" spans="1:12" ht="15" x14ac:dyDescent="0.25">
      <c r="A2095" s="167">
        <f t="shared" si="161"/>
        <v>189.79200000000554</v>
      </c>
      <c r="B2095" s="325">
        <f t="shared" si="164"/>
        <v>0.79080000000002304</v>
      </c>
      <c r="C2095" s="167">
        <f t="shared" si="160"/>
        <v>100.41599999998891</v>
      </c>
      <c r="D2095" s="167">
        <f>IF('Lineær programmering opg 4'!$M$4=0,"-",(-A2095+'Lineær programmering opg 4'!$M$4)/'Lineær programmering opg 4'!$K$4*-1)</f>
        <v>100.41599999998891</v>
      </c>
      <c r="E2095" s="167">
        <f>IF('Lineær programmering opg 4'!$M$5=0,"-",(-A2095+'Lineær programmering opg 4'!$M$5)/'Lineær programmering opg 4'!$K$5*-1)</f>
        <v>157.65599999999586</v>
      </c>
      <c r="F2095" s="167" t="str">
        <f>IF('Lineær programmering opg 4'!$E$6=0,"-",(-A2095+'Lineær programmering opg 4'!$M$6)/'Lineær programmering opg 4'!$K$6*-1)</f>
        <v>-</v>
      </c>
      <c r="G2095" s="167" t="str">
        <f>IF('Lineær programmering opg 4'!$D$7=0,"-",((-A2095+'Lineær programmering opg 4'!$M$7)/'Lineær programmering opg 4'!$K$7)*-1)</f>
        <v>-</v>
      </c>
      <c r="H2095" s="167" t="str">
        <f>IF('Lineær programmering opg 4'!$C$8=0,"-",((-A2095+'Lineær programmering opg 4'!$M$8)/'Lineær programmering opg 4'!$K$8)*-1)</f>
        <v>-</v>
      </c>
      <c r="I2095" s="167" t="str">
        <f>IF('Lineær programmering opg 4'!$D$8=0,"-",'Lineær programmering opg 4'!$G$8)</f>
        <v>-</v>
      </c>
      <c r="J2095" s="295">
        <f>A2095*'Lineær programmering opg 4'!$C$11+Datatabel!C2095*'Lineær programmering opg 4'!$D$11</f>
        <v>34041.599999998893</v>
      </c>
      <c r="K2095" s="9">
        <f t="shared" si="162"/>
        <v>0</v>
      </c>
      <c r="L2095" s="9">
        <f t="shared" si="163"/>
        <v>0</v>
      </c>
    </row>
    <row r="2096" spans="1:12" ht="15" x14ac:dyDescent="0.25">
      <c r="A2096" s="167">
        <f t="shared" si="161"/>
        <v>189.76800000000554</v>
      </c>
      <c r="B2096" s="325">
        <f t="shared" si="164"/>
        <v>0.79070000000002305</v>
      </c>
      <c r="C2096" s="167">
        <f t="shared" si="160"/>
        <v>100.46399999998891</v>
      </c>
      <c r="D2096" s="167">
        <f>IF('Lineær programmering opg 4'!$M$4=0,"-",(-A2096+'Lineær programmering opg 4'!$M$4)/'Lineær programmering opg 4'!$K$4*-1)</f>
        <v>100.46399999998891</v>
      </c>
      <c r="E2096" s="167">
        <f>IF('Lineær programmering opg 4'!$M$5=0,"-",(-A2096+'Lineær programmering opg 4'!$M$5)/'Lineær programmering opg 4'!$K$5*-1)</f>
        <v>157.67399999999586</v>
      </c>
      <c r="F2096" s="167" t="str">
        <f>IF('Lineær programmering opg 4'!$E$6=0,"-",(-A2096+'Lineær programmering opg 4'!$M$6)/'Lineær programmering opg 4'!$K$6*-1)</f>
        <v>-</v>
      </c>
      <c r="G2096" s="167" t="str">
        <f>IF('Lineær programmering opg 4'!$D$7=0,"-",((-A2096+'Lineær programmering opg 4'!$M$7)/'Lineær programmering opg 4'!$K$7)*-1)</f>
        <v>-</v>
      </c>
      <c r="H2096" s="167" t="str">
        <f>IF('Lineær programmering opg 4'!$C$8=0,"-",((-A2096+'Lineær programmering opg 4'!$M$8)/'Lineær programmering opg 4'!$K$8)*-1)</f>
        <v>-</v>
      </c>
      <c r="I2096" s="167" t="str">
        <f>IF('Lineær programmering opg 4'!$D$8=0,"-",'Lineær programmering opg 4'!$G$8)</f>
        <v>-</v>
      </c>
      <c r="J2096" s="295">
        <f>A2096*'Lineær programmering opg 4'!$C$11+Datatabel!C2096*'Lineær programmering opg 4'!$D$11</f>
        <v>34046.399999998896</v>
      </c>
      <c r="K2096" s="9">
        <f t="shared" si="162"/>
        <v>0</v>
      </c>
      <c r="L2096" s="9">
        <f t="shared" si="163"/>
        <v>0</v>
      </c>
    </row>
    <row r="2097" spans="1:12" ht="15" x14ac:dyDescent="0.25">
      <c r="A2097" s="167">
        <f t="shared" si="161"/>
        <v>189.74400000000554</v>
      </c>
      <c r="B2097" s="325">
        <f t="shared" si="164"/>
        <v>0.79060000000002306</v>
      </c>
      <c r="C2097" s="167">
        <f t="shared" si="160"/>
        <v>100.51199999998892</v>
      </c>
      <c r="D2097" s="167">
        <f>IF('Lineær programmering opg 4'!$M$4=0,"-",(-A2097+'Lineær programmering opg 4'!$M$4)/'Lineær programmering opg 4'!$K$4*-1)</f>
        <v>100.51199999998892</v>
      </c>
      <c r="E2097" s="167">
        <f>IF('Lineær programmering opg 4'!$M$5=0,"-",(-A2097+'Lineær programmering opg 4'!$M$5)/'Lineær programmering opg 4'!$K$5*-1)</f>
        <v>157.69199999999586</v>
      </c>
      <c r="F2097" s="167" t="str">
        <f>IF('Lineær programmering opg 4'!$E$6=0,"-",(-A2097+'Lineær programmering opg 4'!$M$6)/'Lineær programmering opg 4'!$K$6*-1)</f>
        <v>-</v>
      </c>
      <c r="G2097" s="167" t="str">
        <f>IF('Lineær programmering opg 4'!$D$7=0,"-",((-A2097+'Lineær programmering opg 4'!$M$7)/'Lineær programmering opg 4'!$K$7)*-1)</f>
        <v>-</v>
      </c>
      <c r="H2097" s="167" t="str">
        <f>IF('Lineær programmering opg 4'!$C$8=0,"-",((-A2097+'Lineær programmering opg 4'!$M$8)/'Lineær programmering opg 4'!$K$8)*-1)</f>
        <v>-</v>
      </c>
      <c r="I2097" s="167" t="str">
        <f>IF('Lineær programmering opg 4'!$D$8=0,"-",'Lineær programmering opg 4'!$G$8)</f>
        <v>-</v>
      </c>
      <c r="J2097" s="295">
        <f>A2097*'Lineær programmering opg 4'!$C$11+Datatabel!C2097*'Lineær programmering opg 4'!$D$11</f>
        <v>34051.199999998891</v>
      </c>
      <c r="K2097" s="9">
        <f t="shared" si="162"/>
        <v>0</v>
      </c>
      <c r="L2097" s="9">
        <f t="shared" si="163"/>
        <v>0</v>
      </c>
    </row>
    <row r="2098" spans="1:12" ht="15" x14ac:dyDescent="0.25">
      <c r="A2098" s="167">
        <f t="shared" si="161"/>
        <v>189.72000000000554</v>
      </c>
      <c r="B2098" s="325">
        <f t="shared" si="164"/>
        <v>0.79050000000002307</v>
      </c>
      <c r="C2098" s="167">
        <f t="shared" si="160"/>
        <v>100.55999999998892</v>
      </c>
      <c r="D2098" s="167">
        <f>IF('Lineær programmering opg 4'!$M$4=0,"-",(-A2098+'Lineær programmering opg 4'!$M$4)/'Lineær programmering opg 4'!$K$4*-1)</f>
        <v>100.55999999998892</v>
      </c>
      <c r="E2098" s="167">
        <f>IF('Lineær programmering opg 4'!$M$5=0,"-",(-A2098+'Lineær programmering opg 4'!$M$5)/'Lineær programmering opg 4'!$K$5*-1)</f>
        <v>157.70999999999586</v>
      </c>
      <c r="F2098" s="167" t="str">
        <f>IF('Lineær programmering opg 4'!$E$6=0,"-",(-A2098+'Lineær programmering opg 4'!$M$6)/'Lineær programmering opg 4'!$K$6*-1)</f>
        <v>-</v>
      </c>
      <c r="G2098" s="167" t="str">
        <f>IF('Lineær programmering opg 4'!$D$7=0,"-",((-A2098+'Lineær programmering opg 4'!$M$7)/'Lineær programmering opg 4'!$K$7)*-1)</f>
        <v>-</v>
      </c>
      <c r="H2098" s="167" t="str">
        <f>IF('Lineær programmering opg 4'!$C$8=0,"-",((-A2098+'Lineær programmering opg 4'!$M$8)/'Lineær programmering opg 4'!$K$8)*-1)</f>
        <v>-</v>
      </c>
      <c r="I2098" s="167" t="str">
        <f>IF('Lineær programmering opg 4'!$D$8=0,"-",'Lineær programmering opg 4'!$G$8)</f>
        <v>-</v>
      </c>
      <c r="J2098" s="295">
        <f>A2098*'Lineær programmering opg 4'!$C$11+Datatabel!C2098*'Lineær programmering opg 4'!$D$11</f>
        <v>34055.999999998894</v>
      </c>
      <c r="K2098" s="9">
        <f t="shared" si="162"/>
        <v>0</v>
      </c>
      <c r="L2098" s="9">
        <f t="shared" si="163"/>
        <v>0</v>
      </c>
    </row>
    <row r="2099" spans="1:12" ht="15" x14ac:dyDescent="0.25">
      <c r="A2099" s="167">
        <f t="shared" si="161"/>
        <v>189.69600000000554</v>
      </c>
      <c r="B2099" s="325">
        <f t="shared" si="164"/>
        <v>0.79040000000002308</v>
      </c>
      <c r="C2099" s="167">
        <f t="shared" si="160"/>
        <v>100.60799999998892</v>
      </c>
      <c r="D2099" s="167">
        <f>IF('Lineær programmering opg 4'!$M$4=0,"-",(-A2099+'Lineær programmering opg 4'!$M$4)/'Lineær programmering opg 4'!$K$4*-1)</f>
        <v>100.60799999998892</v>
      </c>
      <c r="E2099" s="167">
        <f>IF('Lineær programmering opg 4'!$M$5=0,"-",(-A2099+'Lineær programmering opg 4'!$M$5)/'Lineær programmering opg 4'!$K$5*-1)</f>
        <v>157.72799999999586</v>
      </c>
      <c r="F2099" s="167" t="str">
        <f>IF('Lineær programmering opg 4'!$E$6=0,"-",(-A2099+'Lineær programmering opg 4'!$M$6)/'Lineær programmering opg 4'!$K$6*-1)</f>
        <v>-</v>
      </c>
      <c r="G2099" s="167" t="str">
        <f>IF('Lineær programmering opg 4'!$D$7=0,"-",((-A2099+'Lineær programmering opg 4'!$M$7)/'Lineær programmering opg 4'!$K$7)*-1)</f>
        <v>-</v>
      </c>
      <c r="H2099" s="167" t="str">
        <f>IF('Lineær programmering opg 4'!$C$8=0,"-",((-A2099+'Lineær programmering opg 4'!$M$8)/'Lineær programmering opg 4'!$K$8)*-1)</f>
        <v>-</v>
      </c>
      <c r="I2099" s="167" t="str">
        <f>IF('Lineær programmering opg 4'!$D$8=0,"-",'Lineær programmering opg 4'!$G$8)</f>
        <v>-</v>
      </c>
      <c r="J2099" s="295">
        <f>A2099*'Lineær programmering opg 4'!$C$11+Datatabel!C2099*'Lineær programmering opg 4'!$D$11</f>
        <v>34060.799999998897</v>
      </c>
      <c r="K2099" s="9">
        <f t="shared" si="162"/>
        <v>0</v>
      </c>
      <c r="L2099" s="9">
        <f t="shared" si="163"/>
        <v>0</v>
      </c>
    </row>
    <row r="2100" spans="1:12" ht="15" x14ac:dyDescent="0.25">
      <c r="A2100" s="167">
        <f t="shared" si="161"/>
        <v>189.67200000000554</v>
      </c>
      <c r="B2100" s="325">
        <f t="shared" si="164"/>
        <v>0.7903000000000231</v>
      </c>
      <c r="C2100" s="167">
        <f t="shared" si="160"/>
        <v>100.65599999998892</v>
      </c>
      <c r="D2100" s="167">
        <f>IF('Lineær programmering opg 4'!$M$4=0,"-",(-A2100+'Lineær programmering opg 4'!$M$4)/'Lineær programmering opg 4'!$K$4*-1)</f>
        <v>100.65599999998892</v>
      </c>
      <c r="E2100" s="167">
        <f>IF('Lineær programmering opg 4'!$M$5=0,"-",(-A2100+'Lineær programmering opg 4'!$M$5)/'Lineær programmering opg 4'!$K$5*-1)</f>
        <v>157.74599999999586</v>
      </c>
      <c r="F2100" s="167" t="str">
        <f>IF('Lineær programmering opg 4'!$E$6=0,"-",(-A2100+'Lineær programmering opg 4'!$M$6)/'Lineær programmering opg 4'!$K$6*-1)</f>
        <v>-</v>
      </c>
      <c r="G2100" s="167" t="str">
        <f>IF('Lineær programmering opg 4'!$D$7=0,"-",((-A2100+'Lineær programmering opg 4'!$M$7)/'Lineær programmering opg 4'!$K$7)*-1)</f>
        <v>-</v>
      </c>
      <c r="H2100" s="167" t="str">
        <f>IF('Lineær programmering opg 4'!$C$8=0,"-",((-A2100+'Lineær programmering opg 4'!$M$8)/'Lineær programmering opg 4'!$K$8)*-1)</f>
        <v>-</v>
      </c>
      <c r="I2100" s="167" t="str">
        <f>IF('Lineær programmering opg 4'!$D$8=0,"-",'Lineær programmering opg 4'!$G$8)</f>
        <v>-</v>
      </c>
      <c r="J2100" s="295">
        <f>A2100*'Lineær programmering opg 4'!$C$11+Datatabel!C2100*'Lineær programmering opg 4'!$D$11</f>
        <v>34065.599999998893</v>
      </c>
      <c r="K2100" s="9">
        <f t="shared" si="162"/>
        <v>0</v>
      </c>
      <c r="L2100" s="9">
        <f t="shared" si="163"/>
        <v>0</v>
      </c>
    </row>
    <row r="2101" spans="1:12" ht="15" x14ac:dyDescent="0.25">
      <c r="A2101" s="167">
        <f t="shared" si="161"/>
        <v>189.64800000000554</v>
      </c>
      <c r="B2101" s="325">
        <f t="shared" si="164"/>
        <v>0.79020000000002311</v>
      </c>
      <c r="C2101" s="167">
        <f t="shared" si="160"/>
        <v>100.70399999998892</v>
      </c>
      <c r="D2101" s="167">
        <f>IF('Lineær programmering opg 4'!$M$4=0,"-",(-A2101+'Lineær programmering opg 4'!$M$4)/'Lineær programmering opg 4'!$K$4*-1)</f>
        <v>100.70399999998892</v>
      </c>
      <c r="E2101" s="167">
        <f>IF('Lineær programmering opg 4'!$M$5=0,"-",(-A2101+'Lineær programmering opg 4'!$M$5)/'Lineær programmering opg 4'!$K$5*-1)</f>
        <v>157.76399999999586</v>
      </c>
      <c r="F2101" s="167" t="str">
        <f>IF('Lineær programmering opg 4'!$E$6=0,"-",(-A2101+'Lineær programmering opg 4'!$M$6)/'Lineær programmering opg 4'!$K$6*-1)</f>
        <v>-</v>
      </c>
      <c r="G2101" s="167" t="str">
        <f>IF('Lineær programmering opg 4'!$D$7=0,"-",((-A2101+'Lineær programmering opg 4'!$M$7)/'Lineær programmering opg 4'!$K$7)*-1)</f>
        <v>-</v>
      </c>
      <c r="H2101" s="167" t="str">
        <f>IF('Lineær programmering opg 4'!$C$8=0,"-",((-A2101+'Lineær programmering opg 4'!$M$8)/'Lineær programmering opg 4'!$K$8)*-1)</f>
        <v>-</v>
      </c>
      <c r="I2101" s="167" t="str">
        <f>IF('Lineær programmering opg 4'!$D$8=0,"-",'Lineær programmering opg 4'!$G$8)</f>
        <v>-</v>
      </c>
      <c r="J2101" s="295">
        <f>A2101*'Lineær programmering opg 4'!$C$11+Datatabel!C2101*'Lineær programmering opg 4'!$D$11</f>
        <v>34070.399999998888</v>
      </c>
      <c r="K2101" s="9">
        <f t="shared" si="162"/>
        <v>0</v>
      </c>
      <c r="L2101" s="9">
        <f t="shared" si="163"/>
        <v>0</v>
      </c>
    </row>
    <row r="2102" spans="1:12" ht="15" x14ac:dyDescent="0.25">
      <c r="A2102" s="167">
        <f t="shared" si="161"/>
        <v>189.62400000000554</v>
      </c>
      <c r="B2102" s="325">
        <f t="shared" si="164"/>
        <v>0.79010000000002312</v>
      </c>
      <c r="C2102" s="167">
        <f t="shared" si="160"/>
        <v>100.75199999998893</v>
      </c>
      <c r="D2102" s="167">
        <f>IF('Lineær programmering opg 4'!$M$4=0,"-",(-A2102+'Lineær programmering opg 4'!$M$4)/'Lineær programmering opg 4'!$K$4*-1)</f>
        <v>100.75199999998893</v>
      </c>
      <c r="E2102" s="167">
        <f>IF('Lineær programmering opg 4'!$M$5=0,"-",(-A2102+'Lineær programmering opg 4'!$M$5)/'Lineær programmering opg 4'!$K$5*-1)</f>
        <v>157.78199999999586</v>
      </c>
      <c r="F2102" s="167" t="str">
        <f>IF('Lineær programmering opg 4'!$E$6=0,"-",(-A2102+'Lineær programmering opg 4'!$M$6)/'Lineær programmering opg 4'!$K$6*-1)</f>
        <v>-</v>
      </c>
      <c r="G2102" s="167" t="str">
        <f>IF('Lineær programmering opg 4'!$D$7=0,"-",((-A2102+'Lineær programmering opg 4'!$M$7)/'Lineær programmering opg 4'!$K$7)*-1)</f>
        <v>-</v>
      </c>
      <c r="H2102" s="167" t="str">
        <f>IF('Lineær programmering opg 4'!$C$8=0,"-",((-A2102+'Lineær programmering opg 4'!$M$8)/'Lineær programmering opg 4'!$K$8)*-1)</f>
        <v>-</v>
      </c>
      <c r="I2102" s="167" t="str">
        <f>IF('Lineær programmering opg 4'!$D$8=0,"-",'Lineær programmering opg 4'!$G$8)</f>
        <v>-</v>
      </c>
      <c r="J2102" s="295">
        <f>A2102*'Lineær programmering opg 4'!$C$11+Datatabel!C2102*'Lineær programmering opg 4'!$D$11</f>
        <v>34075.199999998891</v>
      </c>
      <c r="K2102" s="9">
        <f t="shared" si="162"/>
        <v>0</v>
      </c>
      <c r="L2102" s="9">
        <f t="shared" si="163"/>
        <v>0</v>
      </c>
    </row>
    <row r="2103" spans="1:12" ht="15" x14ac:dyDescent="0.25">
      <c r="A2103" s="167">
        <f t="shared" si="161"/>
        <v>189.60000000000554</v>
      </c>
      <c r="B2103" s="325">
        <f t="shared" si="164"/>
        <v>0.79000000000002313</v>
      </c>
      <c r="C2103" s="167">
        <f t="shared" si="160"/>
        <v>100.79999999998893</v>
      </c>
      <c r="D2103" s="167">
        <f>IF('Lineær programmering opg 4'!$M$4=0,"-",(-A2103+'Lineær programmering opg 4'!$M$4)/'Lineær programmering opg 4'!$K$4*-1)</f>
        <v>100.79999999998893</v>
      </c>
      <c r="E2103" s="167">
        <f>IF('Lineær programmering opg 4'!$M$5=0,"-",(-A2103+'Lineær programmering opg 4'!$M$5)/'Lineær programmering opg 4'!$K$5*-1)</f>
        <v>157.79999999999586</v>
      </c>
      <c r="F2103" s="167" t="str">
        <f>IF('Lineær programmering opg 4'!$E$6=0,"-",(-A2103+'Lineær programmering opg 4'!$M$6)/'Lineær programmering opg 4'!$K$6*-1)</f>
        <v>-</v>
      </c>
      <c r="G2103" s="167" t="str">
        <f>IF('Lineær programmering opg 4'!$D$7=0,"-",((-A2103+'Lineær programmering opg 4'!$M$7)/'Lineær programmering opg 4'!$K$7)*-1)</f>
        <v>-</v>
      </c>
      <c r="H2103" s="167" t="str">
        <f>IF('Lineær programmering opg 4'!$C$8=0,"-",((-A2103+'Lineær programmering opg 4'!$M$8)/'Lineær programmering opg 4'!$K$8)*-1)</f>
        <v>-</v>
      </c>
      <c r="I2103" s="167" t="str">
        <f>IF('Lineær programmering opg 4'!$D$8=0,"-",'Lineær programmering opg 4'!$G$8)</f>
        <v>-</v>
      </c>
      <c r="J2103" s="295">
        <f>A2103*'Lineær programmering opg 4'!$C$11+Datatabel!C2103*'Lineær programmering opg 4'!$D$11</f>
        <v>34079.999999998894</v>
      </c>
      <c r="K2103" s="9">
        <f t="shared" si="162"/>
        <v>0</v>
      </c>
      <c r="L2103" s="9">
        <f t="shared" si="163"/>
        <v>0</v>
      </c>
    </row>
    <row r="2104" spans="1:12" ht="15" x14ac:dyDescent="0.25">
      <c r="A2104" s="167">
        <f t="shared" si="161"/>
        <v>189.57600000000556</v>
      </c>
      <c r="B2104" s="325">
        <f t="shared" si="164"/>
        <v>0.78990000000002314</v>
      </c>
      <c r="C2104" s="167">
        <f t="shared" si="160"/>
        <v>100.84799999998887</v>
      </c>
      <c r="D2104" s="167">
        <f>IF('Lineær programmering opg 4'!$M$4=0,"-",(-A2104+'Lineær programmering opg 4'!$M$4)/'Lineær programmering opg 4'!$K$4*-1)</f>
        <v>100.84799999998887</v>
      </c>
      <c r="E2104" s="167">
        <f>IF('Lineær programmering opg 4'!$M$5=0,"-",(-A2104+'Lineær programmering opg 4'!$M$5)/'Lineær programmering opg 4'!$K$5*-1)</f>
        <v>157.81799999999583</v>
      </c>
      <c r="F2104" s="167" t="str">
        <f>IF('Lineær programmering opg 4'!$E$6=0,"-",(-A2104+'Lineær programmering opg 4'!$M$6)/'Lineær programmering opg 4'!$K$6*-1)</f>
        <v>-</v>
      </c>
      <c r="G2104" s="167" t="str">
        <f>IF('Lineær programmering opg 4'!$D$7=0,"-",((-A2104+'Lineær programmering opg 4'!$M$7)/'Lineær programmering opg 4'!$K$7)*-1)</f>
        <v>-</v>
      </c>
      <c r="H2104" s="167" t="str">
        <f>IF('Lineær programmering opg 4'!$C$8=0,"-",((-A2104+'Lineær programmering opg 4'!$M$8)/'Lineær programmering opg 4'!$K$8)*-1)</f>
        <v>-</v>
      </c>
      <c r="I2104" s="167" t="str">
        <f>IF('Lineær programmering opg 4'!$D$8=0,"-",'Lineær programmering opg 4'!$G$8)</f>
        <v>-</v>
      </c>
      <c r="J2104" s="295">
        <f>A2104*'Lineær programmering opg 4'!$C$11+Datatabel!C2104*'Lineær programmering opg 4'!$D$11</f>
        <v>34084.799999998882</v>
      </c>
      <c r="K2104" s="9">
        <f t="shared" si="162"/>
        <v>0</v>
      </c>
      <c r="L2104" s="9">
        <f t="shared" si="163"/>
        <v>0</v>
      </c>
    </row>
    <row r="2105" spans="1:12" ht="15" x14ac:dyDescent="0.25">
      <c r="A2105" s="167">
        <f t="shared" si="161"/>
        <v>189.55200000000556</v>
      </c>
      <c r="B2105" s="325">
        <f t="shared" si="164"/>
        <v>0.78980000000002315</v>
      </c>
      <c r="C2105" s="167">
        <f t="shared" si="160"/>
        <v>100.89599999998887</v>
      </c>
      <c r="D2105" s="167">
        <f>IF('Lineær programmering opg 4'!$M$4=0,"-",(-A2105+'Lineær programmering opg 4'!$M$4)/'Lineær programmering opg 4'!$K$4*-1)</f>
        <v>100.89599999998887</v>
      </c>
      <c r="E2105" s="167">
        <f>IF('Lineær programmering opg 4'!$M$5=0,"-",(-A2105+'Lineær programmering opg 4'!$M$5)/'Lineær programmering opg 4'!$K$5*-1)</f>
        <v>157.83599999999583</v>
      </c>
      <c r="F2105" s="167" t="str">
        <f>IF('Lineær programmering opg 4'!$E$6=0,"-",(-A2105+'Lineær programmering opg 4'!$M$6)/'Lineær programmering opg 4'!$K$6*-1)</f>
        <v>-</v>
      </c>
      <c r="G2105" s="167" t="str">
        <f>IF('Lineær programmering opg 4'!$D$7=0,"-",((-A2105+'Lineær programmering opg 4'!$M$7)/'Lineær programmering opg 4'!$K$7)*-1)</f>
        <v>-</v>
      </c>
      <c r="H2105" s="167" t="str">
        <f>IF('Lineær programmering opg 4'!$C$8=0,"-",((-A2105+'Lineær programmering opg 4'!$M$8)/'Lineær programmering opg 4'!$K$8)*-1)</f>
        <v>-</v>
      </c>
      <c r="I2105" s="167" t="str">
        <f>IF('Lineær programmering opg 4'!$D$8=0,"-",'Lineær programmering opg 4'!$G$8)</f>
        <v>-</v>
      </c>
      <c r="J2105" s="295">
        <f>A2105*'Lineær programmering opg 4'!$C$11+Datatabel!C2105*'Lineær programmering opg 4'!$D$11</f>
        <v>34089.599999998885</v>
      </c>
      <c r="K2105" s="9">
        <f t="shared" si="162"/>
        <v>0</v>
      </c>
      <c r="L2105" s="9">
        <f t="shared" si="163"/>
        <v>0</v>
      </c>
    </row>
    <row r="2106" spans="1:12" ht="15" x14ac:dyDescent="0.25">
      <c r="A2106" s="167">
        <f t="shared" si="161"/>
        <v>189.52800000000556</v>
      </c>
      <c r="B2106" s="325">
        <f t="shared" si="164"/>
        <v>0.78970000000002316</v>
      </c>
      <c r="C2106" s="167">
        <f t="shared" si="160"/>
        <v>100.94399999998888</v>
      </c>
      <c r="D2106" s="167">
        <f>IF('Lineær programmering opg 4'!$M$4=0,"-",(-A2106+'Lineær programmering opg 4'!$M$4)/'Lineær programmering opg 4'!$K$4*-1)</f>
        <v>100.94399999998888</v>
      </c>
      <c r="E2106" s="167">
        <f>IF('Lineær programmering opg 4'!$M$5=0,"-",(-A2106+'Lineær programmering opg 4'!$M$5)/'Lineær programmering opg 4'!$K$5*-1)</f>
        <v>157.85399999999584</v>
      </c>
      <c r="F2106" s="167" t="str">
        <f>IF('Lineær programmering opg 4'!$E$6=0,"-",(-A2106+'Lineær programmering opg 4'!$M$6)/'Lineær programmering opg 4'!$K$6*-1)</f>
        <v>-</v>
      </c>
      <c r="G2106" s="167" t="str">
        <f>IF('Lineær programmering opg 4'!$D$7=0,"-",((-A2106+'Lineær programmering opg 4'!$M$7)/'Lineær programmering opg 4'!$K$7)*-1)</f>
        <v>-</v>
      </c>
      <c r="H2106" s="167" t="str">
        <f>IF('Lineær programmering opg 4'!$C$8=0,"-",((-A2106+'Lineær programmering opg 4'!$M$8)/'Lineær programmering opg 4'!$K$8)*-1)</f>
        <v>-</v>
      </c>
      <c r="I2106" s="167" t="str">
        <f>IF('Lineær programmering opg 4'!$D$8=0,"-",'Lineær programmering opg 4'!$G$8)</f>
        <v>-</v>
      </c>
      <c r="J2106" s="295">
        <f>A2106*'Lineær programmering opg 4'!$C$11+Datatabel!C2106*'Lineær programmering opg 4'!$D$11</f>
        <v>34094.399999998888</v>
      </c>
      <c r="K2106" s="9">
        <f t="shared" si="162"/>
        <v>0</v>
      </c>
      <c r="L2106" s="9">
        <f t="shared" si="163"/>
        <v>0</v>
      </c>
    </row>
    <row r="2107" spans="1:12" ht="15" x14ac:dyDescent="0.25">
      <c r="A2107" s="167">
        <f t="shared" si="161"/>
        <v>189.50400000000556</v>
      </c>
      <c r="B2107" s="325">
        <f t="shared" si="164"/>
        <v>0.78960000000002317</v>
      </c>
      <c r="C2107" s="167">
        <f t="shared" si="160"/>
        <v>100.99199999998888</v>
      </c>
      <c r="D2107" s="167">
        <f>IF('Lineær programmering opg 4'!$M$4=0,"-",(-A2107+'Lineær programmering opg 4'!$M$4)/'Lineær programmering opg 4'!$K$4*-1)</f>
        <v>100.99199999998888</v>
      </c>
      <c r="E2107" s="167">
        <f>IF('Lineær programmering opg 4'!$M$5=0,"-",(-A2107+'Lineær programmering opg 4'!$M$5)/'Lineær programmering opg 4'!$K$5*-1)</f>
        <v>157.87199999999584</v>
      </c>
      <c r="F2107" s="167" t="str">
        <f>IF('Lineær programmering opg 4'!$E$6=0,"-",(-A2107+'Lineær programmering opg 4'!$M$6)/'Lineær programmering opg 4'!$K$6*-1)</f>
        <v>-</v>
      </c>
      <c r="G2107" s="167" t="str">
        <f>IF('Lineær programmering opg 4'!$D$7=0,"-",((-A2107+'Lineær programmering opg 4'!$M$7)/'Lineær programmering opg 4'!$K$7)*-1)</f>
        <v>-</v>
      </c>
      <c r="H2107" s="167" t="str">
        <f>IF('Lineær programmering opg 4'!$C$8=0,"-",((-A2107+'Lineær programmering opg 4'!$M$8)/'Lineær programmering opg 4'!$K$8)*-1)</f>
        <v>-</v>
      </c>
      <c r="I2107" s="167" t="str">
        <f>IF('Lineær programmering opg 4'!$D$8=0,"-",'Lineær programmering opg 4'!$G$8)</f>
        <v>-</v>
      </c>
      <c r="J2107" s="295">
        <f>A2107*'Lineær programmering opg 4'!$C$11+Datatabel!C2107*'Lineær programmering opg 4'!$D$11</f>
        <v>34099.199999998884</v>
      </c>
      <c r="K2107" s="9">
        <f t="shared" si="162"/>
        <v>0</v>
      </c>
      <c r="L2107" s="9">
        <f t="shared" si="163"/>
        <v>0</v>
      </c>
    </row>
    <row r="2108" spans="1:12" ht="15" x14ac:dyDescent="0.25">
      <c r="A2108" s="167">
        <f t="shared" si="161"/>
        <v>189.48000000000556</v>
      </c>
      <c r="B2108" s="325">
        <f t="shared" si="164"/>
        <v>0.78950000000002318</v>
      </c>
      <c r="C2108" s="167">
        <f t="shared" si="160"/>
        <v>101.03999999998888</v>
      </c>
      <c r="D2108" s="167">
        <f>IF('Lineær programmering opg 4'!$M$4=0,"-",(-A2108+'Lineær programmering opg 4'!$M$4)/'Lineær programmering opg 4'!$K$4*-1)</f>
        <v>101.03999999998888</v>
      </c>
      <c r="E2108" s="167">
        <f>IF('Lineær programmering opg 4'!$M$5=0,"-",(-A2108+'Lineær programmering opg 4'!$M$5)/'Lineær programmering opg 4'!$K$5*-1)</f>
        <v>157.88999999999584</v>
      </c>
      <c r="F2108" s="167" t="str">
        <f>IF('Lineær programmering opg 4'!$E$6=0,"-",(-A2108+'Lineær programmering opg 4'!$M$6)/'Lineær programmering opg 4'!$K$6*-1)</f>
        <v>-</v>
      </c>
      <c r="G2108" s="167" t="str">
        <f>IF('Lineær programmering opg 4'!$D$7=0,"-",((-A2108+'Lineær programmering opg 4'!$M$7)/'Lineær programmering opg 4'!$K$7)*-1)</f>
        <v>-</v>
      </c>
      <c r="H2108" s="167" t="str">
        <f>IF('Lineær programmering opg 4'!$C$8=0,"-",((-A2108+'Lineær programmering opg 4'!$M$8)/'Lineær programmering opg 4'!$K$8)*-1)</f>
        <v>-</v>
      </c>
      <c r="I2108" s="167" t="str">
        <f>IF('Lineær programmering opg 4'!$D$8=0,"-",'Lineær programmering opg 4'!$G$8)</f>
        <v>-</v>
      </c>
      <c r="J2108" s="295">
        <f>A2108*'Lineær programmering opg 4'!$C$11+Datatabel!C2108*'Lineær programmering opg 4'!$D$11</f>
        <v>34103.999999998887</v>
      </c>
      <c r="K2108" s="9">
        <f t="shared" si="162"/>
        <v>0</v>
      </c>
      <c r="L2108" s="9">
        <f t="shared" si="163"/>
        <v>0</v>
      </c>
    </row>
    <row r="2109" spans="1:12" ht="15" x14ac:dyDescent="0.25">
      <c r="A2109" s="167">
        <f t="shared" si="161"/>
        <v>189.45600000000556</v>
      </c>
      <c r="B2109" s="325">
        <f t="shared" si="164"/>
        <v>0.78940000000002319</v>
      </c>
      <c r="C2109" s="167">
        <f t="shared" si="160"/>
        <v>101.08799999998888</v>
      </c>
      <c r="D2109" s="167">
        <f>IF('Lineær programmering opg 4'!$M$4=0,"-",(-A2109+'Lineær programmering opg 4'!$M$4)/'Lineær programmering opg 4'!$K$4*-1)</f>
        <v>101.08799999998888</v>
      </c>
      <c r="E2109" s="167">
        <f>IF('Lineær programmering opg 4'!$M$5=0,"-",(-A2109+'Lineær programmering opg 4'!$M$5)/'Lineær programmering opg 4'!$K$5*-1)</f>
        <v>157.90799999999584</v>
      </c>
      <c r="F2109" s="167" t="str">
        <f>IF('Lineær programmering opg 4'!$E$6=0,"-",(-A2109+'Lineær programmering opg 4'!$M$6)/'Lineær programmering opg 4'!$K$6*-1)</f>
        <v>-</v>
      </c>
      <c r="G2109" s="167" t="str">
        <f>IF('Lineær programmering opg 4'!$D$7=0,"-",((-A2109+'Lineær programmering opg 4'!$M$7)/'Lineær programmering opg 4'!$K$7)*-1)</f>
        <v>-</v>
      </c>
      <c r="H2109" s="167" t="str">
        <f>IF('Lineær programmering opg 4'!$C$8=0,"-",((-A2109+'Lineær programmering opg 4'!$M$8)/'Lineær programmering opg 4'!$K$8)*-1)</f>
        <v>-</v>
      </c>
      <c r="I2109" s="167" t="str">
        <f>IF('Lineær programmering opg 4'!$D$8=0,"-",'Lineær programmering opg 4'!$G$8)</f>
        <v>-</v>
      </c>
      <c r="J2109" s="295">
        <f>A2109*'Lineær programmering opg 4'!$C$11+Datatabel!C2109*'Lineær programmering opg 4'!$D$11</f>
        <v>34108.79999999889</v>
      </c>
      <c r="K2109" s="9">
        <f t="shared" si="162"/>
        <v>0</v>
      </c>
      <c r="L2109" s="9">
        <f t="shared" si="163"/>
        <v>0</v>
      </c>
    </row>
    <row r="2110" spans="1:12" ht="15" x14ac:dyDescent="0.25">
      <c r="A2110" s="167">
        <f t="shared" si="161"/>
        <v>189.43200000000556</v>
      </c>
      <c r="B2110" s="325">
        <f t="shared" si="164"/>
        <v>0.78930000000002321</v>
      </c>
      <c r="C2110" s="167">
        <f t="shared" si="160"/>
        <v>101.13599999998888</v>
      </c>
      <c r="D2110" s="167">
        <f>IF('Lineær programmering opg 4'!$M$4=0,"-",(-A2110+'Lineær programmering opg 4'!$M$4)/'Lineær programmering opg 4'!$K$4*-1)</f>
        <v>101.13599999998888</v>
      </c>
      <c r="E2110" s="167">
        <f>IF('Lineær programmering opg 4'!$M$5=0,"-",(-A2110+'Lineær programmering opg 4'!$M$5)/'Lineær programmering opg 4'!$K$5*-1)</f>
        <v>157.92599999999584</v>
      </c>
      <c r="F2110" s="167" t="str">
        <f>IF('Lineær programmering opg 4'!$E$6=0,"-",(-A2110+'Lineær programmering opg 4'!$M$6)/'Lineær programmering opg 4'!$K$6*-1)</f>
        <v>-</v>
      </c>
      <c r="G2110" s="167" t="str">
        <f>IF('Lineær programmering opg 4'!$D$7=0,"-",((-A2110+'Lineær programmering opg 4'!$M$7)/'Lineær programmering opg 4'!$K$7)*-1)</f>
        <v>-</v>
      </c>
      <c r="H2110" s="167" t="str">
        <f>IF('Lineær programmering opg 4'!$C$8=0,"-",((-A2110+'Lineær programmering opg 4'!$M$8)/'Lineær programmering opg 4'!$K$8)*-1)</f>
        <v>-</v>
      </c>
      <c r="I2110" s="167" t="str">
        <f>IF('Lineær programmering opg 4'!$D$8=0,"-",'Lineær programmering opg 4'!$G$8)</f>
        <v>-</v>
      </c>
      <c r="J2110" s="295">
        <f>A2110*'Lineær programmering opg 4'!$C$11+Datatabel!C2110*'Lineær programmering opg 4'!$D$11</f>
        <v>34113.599999998885</v>
      </c>
      <c r="K2110" s="9">
        <f t="shared" si="162"/>
        <v>0</v>
      </c>
      <c r="L2110" s="9">
        <f t="shared" si="163"/>
        <v>0</v>
      </c>
    </row>
    <row r="2111" spans="1:12" ht="15" x14ac:dyDescent="0.25">
      <c r="A2111" s="167">
        <f t="shared" si="161"/>
        <v>189.40800000000559</v>
      </c>
      <c r="B2111" s="325">
        <f t="shared" si="164"/>
        <v>0.78920000000002322</v>
      </c>
      <c r="C2111" s="167">
        <f t="shared" si="160"/>
        <v>101.18399999998883</v>
      </c>
      <c r="D2111" s="167">
        <f>IF('Lineær programmering opg 4'!$M$4=0,"-",(-A2111+'Lineær programmering opg 4'!$M$4)/'Lineær programmering opg 4'!$K$4*-1)</f>
        <v>101.18399999998883</v>
      </c>
      <c r="E2111" s="167">
        <f>IF('Lineær programmering opg 4'!$M$5=0,"-",(-A2111+'Lineær programmering opg 4'!$M$5)/'Lineær programmering opg 4'!$K$5*-1)</f>
        <v>157.94399999999581</v>
      </c>
      <c r="F2111" s="167" t="str">
        <f>IF('Lineær programmering opg 4'!$E$6=0,"-",(-A2111+'Lineær programmering opg 4'!$M$6)/'Lineær programmering opg 4'!$K$6*-1)</f>
        <v>-</v>
      </c>
      <c r="G2111" s="167" t="str">
        <f>IF('Lineær programmering opg 4'!$D$7=0,"-",((-A2111+'Lineær programmering opg 4'!$M$7)/'Lineær programmering opg 4'!$K$7)*-1)</f>
        <v>-</v>
      </c>
      <c r="H2111" s="167" t="str">
        <f>IF('Lineær programmering opg 4'!$C$8=0,"-",((-A2111+'Lineær programmering opg 4'!$M$8)/'Lineær programmering opg 4'!$K$8)*-1)</f>
        <v>-</v>
      </c>
      <c r="I2111" s="167" t="str">
        <f>IF('Lineær programmering opg 4'!$D$8=0,"-",'Lineær programmering opg 4'!$G$8)</f>
        <v>-</v>
      </c>
      <c r="J2111" s="295">
        <f>A2111*'Lineær programmering opg 4'!$C$11+Datatabel!C2111*'Lineær programmering opg 4'!$D$11</f>
        <v>34118.399999998888</v>
      </c>
      <c r="K2111" s="9">
        <f t="shared" si="162"/>
        <v>0</v>
      </c>
      <c r="L2111" s="9">
        <f t="shared" si="163"/>
        <v>0</v>
      </c>
    </row>
    <row r="2112" spans="1:12" ht="15" x14ac:dyDescent="0.25">
      <c r="A2112" s="167">
        <f t="shared" si="161"/>
        <v>189.38400000000559</v>
      </c>
      <c r="B2112" s="325">
        <f t="shared" si="164"/>
        <v>0.78910000000002323</v>
      </c>
      <c r="C2112" s="167">
        <f t="shared" si="160"/>
        <v>101.23199999998883</v>
      </c>
      <c r="D2112" s="167">
        <f>IF('Lineær programmering opg 4'!$M$4=0,"-",(-A2112+'Lineær programmering opg 4'!$M$4)/'Lineær programmering opg 4'!$K$4*-1)</f>
        <v>101.23199999998883</v>
      </c>
      <c r="E2112" s="167">
        <f>IF('Lineær programmering opg 4'!$M$5=0,"-",(-A2112+'Lineær programmering opg 4'!$M$5)/'Lineær programmering opg 4'!$K$5*-1)</f>
        <v>157.96199999999581</v>
      </c>
      <c r="F2112" s="167" t="str">
        <f>IF('Lineær programmering opg 4'!$E$6=0,"-",(-A2112+'Lineær programmering opg 4'!$M$6)/'Lineær programmering opg 4'!$K$6*-1)</f>
        <v>-</v>
      </c>
      <c r="G2112" s="167" t="str">
        <f>IF('Lineær programmering opg 4'!$D$7=0,"-",((-A2112+'Lineær programmering opg 4'!$M$7)/'Lineær programmering opg 4'!$K$7)*-1)</f>
        <v>-</v>
      </c>
      <c r="H2112" s="167" t="str">
        <f>IF('Lineær programmering opg 4'!$C$8=0,"-",((-A2112+'Lineær programmering opg 4'!$M$8)/'Lineær programmering opg 4'!$K$8)*-1)</f>
        <v>-</v>
      </c>
      <c r="I2112" s="167" t="str">
        <f>IF('Lineær programmering opg 4'!$D$8=0,"-",'Lineær programmering opg 4'!$G$8)</f>
        <v>-</v>
      </c>
      <c r="J2112" s="295">
        <f>A2112*'Lineær programmering opg 4'!$C$11+Datatabel!C2112*'Lineær programmering opg 4'!$D$11</f>
        <v>34123.199999998884</v>
      </c>
      <c r="K2112" s="9">
        <f t="shared" si="162"/>
        <v>0</v>
      </c>
      <c r="L2112" s="9">
        <f t="shared" si="163"/>
        <v>0</v>
      </c>
    </row>
    <row r="2113" spans="1:12" ht="15" x14ac:dyDescent="0.25">
      <c r="A2113" s="167">
        <f t="shared" si="161"/>
        <v>189.36000000000558</v>
      </c>
      <c r="B2113" s="325">
        <f t="shared" si="164"/>
        <v>0.78900000000002324</v>
      </c>
      <c r="C2113" s="167">
        <f t="shared" si="160"/>
        <v>101.27999999998883</v>
      </c>
      <c r="D2113" s="167">
        <f>IF('Lineær programmering opg 4'!$M$4=0,"-",(-A2113+'Lineær programmering opg 4'!$M$4)/'Lineær programmering opg 4'!$K$4*-1)</f>
        <v>101.27999999998883</v>
      </c>
      <c r="E2113" s="167">
        <f>IF('Lineær programmering opg 4'!$M$5=0,"-",(-A2113+'Lineær programmering opg 4'!$M$5)/'Lineær programmering opg 4'!$K$5*-1)</f>
        <v>157.97999999999581</v>
      </c>
      <c r="F2113" s="167" t="str">
        <f>IF('Lineær programmering opg 4'!$E$6=0,"-",(-A2113+'Lineær programmering opg 4'!$M$6)/'Lineær programmering opg 4'!$K$6*-1)</f>
        <v>-</v>
      </c>
      <c r="G2113" s="167" t="str">
        <f>IF('Lineær programmering opg 4'!$D$7=0,"-",((-A2113+'Lineær programmering opg 4'!$M$7)/'Lineær programmering opg 4'!$K$7)*-1)</f>
        <v>-</v>
      </c>
      <c r="H2113" s="167" t="str">
        <f>IF('Lineær programmering opg 4'!$C$8=0,"-",((-A2113+'Lineær programmering opg 4'!$M$8)/'Lineær programmering opg 4'!$K$8)*-1)</f>
        <v>-</v>
      </c>
      <c r="I2113" s="167" t="str">
        <f>IF('Lineær programmering opg 4'!$D$8=0,"-",'Lineær programmering opg 4'!$G$8)</f>
        <v>-</v>
      </c>
      <c r="J2113" s="295">
        <f>A2113*'Lineær programmering opg 4'!$C$11+Datatabel!C2113*'Lineær programmering opg 4'!$D$11</f>
        <v>34127.999999998887</v>
      </c>
      <c r="K2113" s="9">
        <f t="shared" si="162"/>
        <v>0</v>
      </c>
      <c r="L2113" s="9">
        <f t="shared" si="163"/>
        <v>0</v>
      </c>
    </row>
    <row r="2114" spans="1:12" ht="15" x14ac:dyDescent="0.25">
      <c r="A2114" s="167">
        <f t="shared" si="161"/>
        <v>189.33600000000558</v>
      </c>
      <c r="B2114" s="325">
        <f t="shared" si="164"/>
        <v>0.78890000000002325</v>
      </c>
      <c r="C2114" s="167">
        <f t="shared" si="160"/>
        <v>101.32799999998883</v>
      </c>
      <c r="D2114" s="167">
        <f>IF('Lineær programmering opg 4'!$M$4=0,"-",(-A2114+'Lineær programmering opg 4'!$M$4)/'Lineær programmering opg 4'!$K$4*-1)</f>
        <v>101.32799999998883</v>
      </c>
      <c r="E2114" s="167">
        <f>IF('Lineær programmering opg 4'!$M$5=0,"-",(-A2114+'Lineær programmering opg 4'!$M$5)/'Lineær programmering opg 4'!$K$5*-1)</f>
        <v>157.99799999999581</v>
      </c>
      <c r="F2114" s="167" t="str">
        <f>IF('Lineær programmering opg 4'!$E$6=0,"-",(-A2114+'Lineær programmering opg 4'!$M$6)/'Lineær programmering opg 4'!$K$6*-1)</f>
        <v>-</v>
      </c>
      <c r="G2114" s="167" t="str">
        <f>IF('Lineær programmering opg 4'!$D$7=0,"-",((-A2114+'Lineær programmering opg 4'!$M$7)/'Lineær programmering opg 4'!$K$7)*-1)</f>
        <v>-</v>
      </c>
      <c r="H2114" s="167" t="str">
        <f>IF('Lineær programmering opg 4'!$C$8=0,"-",((-A2114+'Lineær programmering opg 4'!$M$8)/'Lineær programmering opg 4'!$K$8)*-1)</f>
        <v>-</v>
      </c>
      <c r="I2114" s="167" t="str">
        <f>IF('Lineær programmering opg 4'!$D$8=0,"-",'Lineær programmering opg 4'!$G$8)</f>
        <v>-</v>
      </c>
      <c r="J2114" s="295">
        <f>A2114*'Lineær programmering opg 4'!$C$11+Datatabel!C2114*'Lineær programmering opg 4'!$D$11</f>
        <v>34132.799999998882</v>
      </c>
      <c r="K2114" s="9">
        <f t="shared" si="162"/>
        <v>0</v>
      </c>
      <c r="L2114" s="9">
        <f t="shared" si="163"/>
        <v>0</v>
      </c>
    </row>
    <row r="2115" spans="1:12" ht="15" x14ac:dyDescent="0.25">
      <c r="A2115" s="167">
        <f t="shared" si="161"/>
        <v>189.31200000000558</v>
      </c>
      <c r="B2115" s="325">
        <f t="shared" si="164"/>
        <v>0.78880000000002326</v>
      </c>
      <c r="C2115" s="167">
        <f t="shared" ref="C2115:C2178" si="165">MIN(D2115,E2115,F2115,G2115,H2115,I2115)</f>
        <v>101.37599999998884</v>
      </c>
      <c r="D2115" s="167">
        <f>IF('Lineær programmering opg 4'!$M$4=0,"-",(-A2115+'Lineær programmering opg 4'!$M$4)/'Lineær programmering opg 4'!$K$4*-1)</f>
        <v>101.37599999998884</v>
      </c>
      <c r="E2115" s="167">
        <f>IF('Lineær programmering opg 4'!$M$5=0,"-",(-A2115+'Lineær programmering opg 4'!$M$5)/'Lineær programmering opg 4'!$K$5*-1)</f>
        <v>158.01599999999581</v>
      </c>
      <c r="F2115" s="167" t="str">
        <f>IF('Lineær programmering opg 4'!$E$6=0,"-",(-A2115+'Lineær programmering opg 4'!$M$6)/'Lineær programmering opg 4'!$K$6*-1)</f>
        <v>-</v>
      </c>
      <c r="G2115" s="167" t="str">
        <f>IF('Lineær programmering opg 4'!$D$7=0,"-",((-A2115+'Lineær programmering opg 4'!$M$7)/'Lineær programmering opg 4'!$K$7)*-1)</f>
        <v>-</v>
      </c>
      <c r="H2115" s="167" t="str">
        <f>IF('Lineær programmering opg 4'!$C$8=0,"-",((-A2115+'Lineær programmering opg 4'!$M$8)/'Lineær programmering opg 4'!$K$8)*-1)</f>
        <v>-</v>
      </c>
      <c r="I2115" s="167" t="str">
        <f>IF('Lineær programmering opg 4'!$D$8=0,"-",'Lineær programmering opg 4'!$G$8)</f>
        <v>-</v>
      </c>
      <c r="J2115" s="295">
        <f>A2115*'Lineær programmering opg 4'!$C$11+Datatabel!C2115*'Lineær programmering opg 4'!$D$11</f>
        <v>34137.599999998885</v>
      </c>
      <c r="K2115" s="9">
        <f t="shared" si="162"/>
        <v>0</v>
      </c>
      <c r="L2115" s="9">
        <f t="shared" si="163"/>
        <v>0</v>
      </c>
    </row>
    <row r="2116" spans="1:12" ht="15" x14ac:dyDescent="0.25">
      <c r="A2116" s="167">
        <f t="shared" ref="A2116:A2179" si="166">$A$3*B2116</f>
        <v>189.28800000000558</v>
      </c>
      <c r="B2116" s="325">
        <f t="shared" si="164"/>
        <v>0.78870000000002327</v>
      </c>
      <c r="C2116" s="167">
        <f t="shared" si="165"/>
        <v>101.42399999998884</v>
      </c>
      <c r="D2116" s="167">
        <f>IF('Lineær programmering opg 4'!$M$4=0,"-",(-A2116+'Lineær programmering opg 4'!$M$4)/'Lineær programmering opg 4'!$K$4*-1)</f>
        <v>101.42399999998884</v>
      </c>
      <c r="E2116" s="167">
        <f>IF('Lineær programmering opg 4'!$M$5=0,"-",(-A2116+'Lineær programmering opg 4'!$M$5)/'Lineær programmering opg 4'!$K$5*-1)</f>
        <v>158.03399999999581</v>
      </c>
      <c r="F2116" s="167" t="str">
        <f>IF('Lineær programmering opg 4'!$E$6=0,"-",(-A2116+'Lineær programmering opg 4'!$M$6)/'Lineær programmering opg 4'!$K$6*-1)</f>
        <v>-</v>
      </c>
      <c r="G2116" s="167" t="str">
        <f>IF('Lineær programmering opg 4'!$D$7=0,"-",((-A2116+'Lineær programmering opg 4'!$M$7)/'Lineær programmering opg 4'!$K$7)*-1)</f>
        <v>-</v>
      </c>
      <c r="H2116" s="167" t="str">
        <f>IF('Lineær programmering opg 4'!$C$8=0,"-",((-A2116+'Lineær programmering opg 4'!$M$8)/'Lineær programmering opg 4'!$K$8)*-1)</f>
        <v>-</v>
      </c>
      <c r="I2116" s="167" t="str">
        <f>IF('Lineær programmering opg 4'!$D$8=0,"-",'Lineær programmering opg 4'!$G$8)</f>
        <v>-</v>
      </c>
      <c r="J2116" s="295">
        <f>A2116*'Lineær programmering opg 4'!$C$11+Datatabel!C2116*'Lineær programmering opg 4'!$D$11</f>
        <v>34142.399999998888</v>
      </c>
      <c r="K2116" s="9">
        <f t="shared" ref="K2116:K2179" si="167">IF($J$10004=J2116,A2116,0)</f>
        <v>0</v>
      </c>
      <c r="L2116" s="9">
        <f t="shared" ref="L2116:L2179" si="168">IF(J2116=$J$10004,C2116,0)</f>
        <v>0</v>
      </c>
    </row>
    <row r="2117" spans="1:12" ht="15" x14ac:dyDescent="0.25">
      <c r="A2117" s="167">
        <f t="shared" si="166"/>
        <v>189.26400000000558</v>
      </c>
      <c r="B2117" s="325">
        <f t="shared" ref="B2117:B2180" si="169">B2116-0.01%</f>
        <v>0.78860000000002328</v>
      </c>
      <c r="C2117" s="167">
        <f t="shared" si="165"/>
        <v>101.47199999998884</v>
      </c>
      <c r="D2117" s="167">
        <f>IF('Lineær programmering opg 4'!$M$4=0,"-",(-A2117+'Lineær programmering opg 4'!$M$4)/'Lineær programmering opg 4'!$K$4*-1)</f>
        <v>101.47199999998884</v>
      </c>
      <c r="E2117" s="167">
        <f>IF('Lineær programmering opg 4'!$M$5=0,"-",(-A2117+'Lineær programmering opg 4'!$M$5)/'Lineær programmering opg 4'!$K$5*-1)</f>
        <v>158.05199999999581</v>
      </c>
      <c r="F2117" s="167" t="str">
        <f>IF('Lineær programmering opg 4'!$E$6=0,"-",(-A2117+'Lineær programmering opg 4'!$M$6)/'Lineær programmering opg 4'!$K$6*-1)</f>
        <v>-</v>
      </c>
      <c r="G2117" s="167" t="str">
        <f>IF('Lineær programmering opg 4'!$D$7=0,"-",((-A2117+'Lineær programmering opg 4'!$M$7)/'Lineær programmering opg 4'!$K$7)*-1)</f>
        <v>-</v>
      </c>
      <c r="H2117" s="167" t="str">
        <f>IF('Lineær programmering opg 4'!$C$8=0,"-",((-A2117+'Lineær programmering opg 4'!$M$8)/'Lineær programmering opg 4'!$K$8)*-1)</f>
        <v>-</v>
      </c>
      <c r="I2117" s="167" t="str">
        <f>IF('Lineær programmering opg 4'!$D$8=0,"-",'Lineær programmering opg 4'!$G$8)</f>
        <v>-</v>
      </c>
      <c r="J2117" s="295">
        <f>A2117*'Lineær programmering opg 4'!$C$11+Datatabel!C2117*'Lineær programmering opg 4'!$D$11</f>
        <v>34147.199999998884</v>
      </c>
      <c r="K2117" s="9">
        <f t="shared" si="167"/>
        <v>0</v>
      </c>
      <c r="L2117" s="9">
        <f t="shared" si="168"/>
        <v>0</v>
      </c>
    </row>
    <row r="2118" spans="1:12" ht="15" x14ac:dyDescent="0.25">
      <c r="A2118" s="167">
        <f t="shared" si="166"/>
        <v>189.24000000000558</v>
      </c>
      <c r="B2118" s="325">
        <f t="shared" si="169"/>
        <v>0.78850000000002329</v>
      </c>
      <c r="C2118" s="167">
        <f t="shared" si="165"/>
        <v>101.51999999998884</v>
      </c>
      <c r="D2118" s="167">
        <f>IF('Lineær programmering opg 4'!$M$4=0,"-",(-A2118+'Lineær programmering opg 4'!$M$4)/'Lineær programmering opg 4'!$K$4*-1)</f>
        <v>101.51999999998884</v>
      </c>
      <c r="E2118" s="167">
        <f>IF('Lineær programmering opg 4'!$M$5=0,"-",(-A2118+'Lineær programmering opg 4'!$M$5)/'Lineær programmering opg 4'!$K$5*-1)</f>
        <v>158.06999999999582</v>
      </c>
      <c r="F2118" s="167" t="str">
        <f>IF('Lineær programmering opg 4'!$E$6=0,"-",(-A2118+'Lineær programmering opg 4'!$M$6)/'Lineær programmering opg 4'!$K$6*-1)</f>
        <v>-</v>
      </c>
      <c r="G2118" s="167" t="str">
        <f>IF('Lineær programmering opg 4'!$D$7=0,"-",((-A2118+'Lineær programmering opg 4'!$M$7)/'Lineær programmering opg 4'!$K$7)*-1)</f>
        <v>-</v>
      </c>
      <c r="H2118" s="167" t="str">
        <f>IF('Lineær programmering opg 4'!$C$8=0,"-",((-A2118+'Lineær programmering opg 4'!$M$8)/'Lineær programmering opg 4'!$K$8)*-1)</f>
        <v>-</v>
      </c>
      <c r="I2118" s="167" t="str">
        <f>IF('Lineær programmering opg 4'!$D$8=0,"-",'Lineær programmering opg 4'!$G$8)</f>
        <v>-</v>
      </c>
      <c r="J2118" s="295">
        <f>A2118*'Lineær programmering opg 4'!$C$11+Datatabel!C2118*'Lineær programmering opg 4'!$D$11</f>
        <v>34151.99999999888</v>
      </c>
      <c r="K2118" s="9">
        <f t="shared" si="167"/>
        <v>0</v>
      </c>
      <c r="L2118" s="9">
        <f t="shared" si="168"/>
        <v>0</v>
      </c>
    </row>
    <row r="2119" spans="1:12" ht="15" x14ac:dyDescent="0.25">
      <c r="A2119" s="167">
        <f t="shared" si="166"/>
        <v>189.21600000000558</v>
      </c>
      <c r="B2119" s="325">
        <f t="shared" si="169"/>
        <v>0.7884000000000233</v>
      </c>
      <c r="C2119" s="167">
        <f t="shared" si="165"/>
        <v>101.56799999998884</v>
      </c>
      <c r="D2119" s="167">
        <f>IF('Lineær programmering opg 4'!$M$4=0,"-",(-A2119+'Lineær programmering opg 4'!$M$4)/'Lineær programmering opg 4'!$K$4*-1)</f>
        <v>101.56799999998884</v>
      </c>
      <c r="E2119" s="167">
        <f>IF('Lineær programmering opg 4'!$M$5=0,"-",(-A2119+'Lineær programmering opg 4'!$M$5)/'Lineær programmering opg 4'!$K$5*-1)</f>
        <v>158.08799999999582</v>
      </c>
      <c r="F2119" s="167" t="str">
        <f>IF('Lineær programmering opg 4'!$E$6=0,"-",(-A2119+'Lineær programmering opg 4'!$M$6)/'Lineær programmering opg 4'!$K$6*-1)</f>
        <v>-</v>
      </c>
      <c r="G2119" s="167" t="str">
        <f>IF('Lineær programmering opg 4'!$D$7=0,"-",((-A2119+'Lineær programmering opg 4'!$M$7)/'Lineær programmering opg 4'!$K$7)*-1)</f>
        <v>-</v>
      </c>
      <c r="H2119" s="167" t="str">
        <f>IF('Lineær programmering opg 4'!$C$8=0,"-",((-A2119+'Lineær programmering opg 4'!$M$8)/'Lineær programmering opg 4'!$K$8)*-1)</f>
        <v>-</v>
      </c>
      <c r="I2119" s="167" t="str">
        <f>IF('Lineær programmering opg 4'!$D$8=0,"-",'Lineær programmering opg 4'!$G$8)</f>
        <v>-</v>
      </c>
      <c r="J2119" s="295">
        <f>A2119*'Lineær programmering opg 4'!$C$11+Datatabel!C2119*'Lineær programmering opg 4'!$D$11</f>
        <v>34156.799999998882</v>
      </c>
      <c r="K2119" s="9">
        <f t="shared" si="167"/>
        <v>0</v>
      </c>
      <c r="L2119" s="9">
        <f t="shared" si="168"/>
        <v>0</v>
      </c>
    </row>
    <row r="2120" spans="1:12" ht="15" x14ac:dyDescent="0.25">
      <c r="A2120" s="167">
        <f t="shared" si="166"/>
        <v>189.19200000000561</v>
      </c>
      <c r="B2120" s="325">
        <f t="shared" si="169"/>
        <v>0.78830000000002332</v>
      </c>
      <c r="C2120" s="167">
        <f t="shared" si="165"/>
        <v>101.61599999998879</v>
      </c>
      <c r="D2120" s="167">
        <f>IF('Lineær programmering opg 4'!$M$4=0,"-",(-A2120+'Lineær programmering opg 4'!$M$4)/'Lineær programmering opg 4'!$K$4*-1)</f>
        <v>101.61599999998879</v>
      </c>
      <c r="E2120" s="167">
        <f>IF('Lineær programmering opg 4'!$M$5=0,"-",(-A2120+'Lineær programmering opg 4'!$M$5)/'Lineær programmering opg 4'!$K$5*-1)</f>
        <v>158.10599999999582</v>
      </c>
      <c r="F2120" s="167" t="str">
        <f>IF('Lineær programmering opg 4'!$E$6=0,"-",(-A2120+'Lineær programmering opg 4'!$M$6)/'Lineær programmering opg 4'!$K$6*-1)</f>
        <v>-</v>
      </c>
      <c r="G2120" s="167" t="str">
        <f>IF('Lineær programmering opg 4'!$D$7=0,"-",((-A2120+'Lineær programmering opg 4'!$M$7)/'Lineær programmering opg 4'!$K$7)*-1)</f>
        <v>-</v>
      </c>
      <c r="H2120" s="167" t="str">
        <f>IF('Lineær programmering opg 4'!$C$8=0,"-",((-A2120+'Lineær programmering opg 4'!$M$8)/'Lineær programmering opg 4'!$K$8)*-1)</f>
        <v>-</v>
      </c>
      <c r="I2120" s="167" t="str">
        <f>IF('Lineær programmering opg 4'!$D$8=0,"-",'Lineær programmering opg 4'!$G$8)</f>
        <v>-</v>
      </c>
      <c r="J2120" s="295">
        <f>A2120*'Lineær programmering opg 4'!$C$11+Datatabel!C2120*'Lineær programmering opg 4'!$D$11</f>
        <v>34161.599999998878</v>
      </c>
      <c r="K2120" s="9">
        <f t="shared" si="167"/>
        <v>0</v>
      </c>
      <c r="L2120" s="9">
        <f t="shared" si="168"/>
        <v>0</v>
      </c>
    </row>
    <row r="2121" spans="1:12" ht="15" x14ac:dyDescent="0.25">
      <c r="A2121" s="167">
        <f t="shared" si="166"/>
        <v>189.16800000000561</v>
      </c>
      <c r="B2121" s="325">
        <f t="shared" si="169"/>
        <v>0.78820000000002333</v>
      </c>
      <c r="C2121" s="167">
        <f t="shared" si="165"/>
        <v>101.66399999998879</v>
      </c>
      <c r="D2121" s="167">
        <f>IF('Lineær programmering opg 4'!$M$4=0,"-",(-A2121+'Lineær programmering opg 4'!$M$4)/'Lineær programmering opg 4'!$K$4*-1)</f>
        <v>101.66399999998879</v>
      </c>
      <c r="E2121" s="167">
        <f>IF('Lineær programmering opg 4'!$M$5=0,"-",(-A2121+'Lineær programmering opg 4'!$M$5)/'Lineær programmering opg 4'!$K$5*-1)</f>
        <v>158.12399999999582</v>
      </c>
      <c r="F2121" s="167" t="str">
        <f>IF('Lineær programmering opg 4'!$E$6=0,"-",(-A2121+'Lineær programmering opg 4'!$M$6)/'Lineær programmering opg 4'!$K$6*-1)</f>
        <v>-</v>
      </c>
      <c r="G2121" s="167" t="str">
        <f>IF('Lineær programmering opg 4'!$D$7=0,"-",((-A2121+'Lineær programmering opg 4'!$M$7)/'Lineær programmering opg 4'!$K$7)*-1)</f>
        <v>-</v>
      </c>
      <c r="H2121" s="167" t="str">
        <f>IF('Lineær programmering opg 4'!$C$8=0,"-",((-A2121+'Lineær programmering opg 4'!$M$8)/'Lineær programmering opg 4'!$K$8)*-1)</f>
        <v>-</v>
      </c>
      <c r="I2121" s="167" t="str">
        <f>IF('Lineær programmering opg 4'!$D$8=0,"-",'Lineær programmering opg 4'!$G$8)</f>
        <v>-</v>
      </c>
      <c r="J2121" s="295">
        <f>A2121*'Lineær programmering opg 4'!$C$11+Datatabel!C2121*'Lineær programmering opg 4'!$D$11</f>
        <v>34166.399999998874</v>
      </c>
      <c r="K2121" s="9">
        <f t="shared" si="167"/>
        <v>0</v>
      </c>
      <c r="L2121" s="9">
        <f t="shared" si="168"/>
        <v>0</v>
      </c>
    </row>
    <row r="2122" spans="1:12" ht="15" x14ac:dyDescent="0.25">
      <c r="A2122" s="167">
        <f t="shared" si="166"/>
        <v>189.1440000000056</v>
      </c>
      <c r="B2122" s="325">
        <f t="shared" si="169"/>
        <v>0.78810000000002334</v>
      </c>
      <c r="C2122" s="167">
        <f t="shared" si="165"/>
        <v>101.71199999998879</v>
      </c>
      <c r="D2122" s="167">
        <f>IF('Lineær programmering opg 4'!$M$4=0,"-",(-A2122+'Lineær programmering opg 4'!$M$4)/'Lineær programmering opg 4'!$K$4*-1)</f>
        <v>101.71199999998879</v>
      </c>
      <c r="E2122" s="167">
        <f>IF('Lineær programmering opg 4'!$M$5=0,"-",(-A2122+'Lineær programmering opg 4'!$M$5)/'Lineær programmering opg 4'!$K$5*-1)</f>
        <v>158.14199999999582</v>
      </c>
      <c r="F2122" s="167" t="str">
        <f>IF('Lineær programmering opg 4'!$E$6=0,"-",(-A2122+'Lineær programmering opg 4'!$M$6)/'Lineær programmering opg 4'!$K$6*-1)</f>
        <v>-</v>
      </c>
      <c r="G2122" s="167" t="str">
        <f>IF('Lineær programmering opg 4'!$D$7=0,"-",((-A2122+'Lineær programmering opg 4'!$M$7)/'Lineær programmering opg 4'!$K$7)*-1)</f>
        <v>-</v>
      </c>
      <c r="H2122" s="167" t="str">
        <f>IF('Lineær programmering opg 4'!$C$8=0,"-",((-A2122+'Lineær programmering opg 4'!$M$8)/'Lineær programmering opg 4'!$K$8)*-1)</f>
        <v>-</v>
      </c>
      <c r="I2122" s="167" t="str">
        <f>IF('Lineær programmering opg 4'!$D$8=0,"-",'Lineær programmering opg 4'!$G$8)</f>
        <v>-</v>
      </c>
      <c r="J2122" s="295">
        <f>A2122*'Lineær programmering opg 4'!$C$11+Datatabel!C2122*'Lineær programmering opg 4'!$D$11</f>
        <v>34171.199999998877</v>
      </c>
      <c r="K2122" s="9">
        <f t="shared" si="167"/>
        <v>0</v>
      </c>
      <c r="L2122" s="9">
        <f t="shared" si="168"/>
        <v>0</v>
      </c>
    </row>
    <row r="2123" spans="1:12" ht="15" x14ac:dyDescent="0.25">
      <c r="A2123" s="167">
        <f t="shared" si="166"/>
        <v>189.1200000000056</v>
      </c>
      <c r="B2123" s="325">
        <f t="shared" si="169"/>
        <v>0.78800000000002335</v>
      </c>
      <c r="C2123" s="167">
        <f t="shared" si="165"/>
        <v>101.75999999998879</v>
      </c>
      <c r="D2123" s="167">
        <f>IF('Lineær programmering opg 4'!$M$4=0,"-",(-A2123+'Lineær programmering opg 4'!$M$4)/'Lineær programmering opg 4'!$K$4*-1)</f>
        <v>101.75999999998879</v>
      </c>
      <c r="E2123" s="167">
        <f>IF('Lineær programmering opg 4'!$M$5=0,"-",(-A2123+'Lineær programmering opg 4'!$M$5)/'Lineær programmering opg 4'!$K$5*-1)</f>
        <v>158.15999999999582</v>
      </c>
      <c r="F2123" s="167" t="str">
        <f>IF('Lineær programmering opg 4'!$E$6=0,"-",(-A2123+'Lineær programmering opg 4'!$M$6)/'Lineær programmering opg 4'!$K$6*-1)</f>
        <v>-</v>
      </c>
      <c r="G2123" s="167" t="str">
        <f>IF('Lineær programmering opg 4'!$D$7=0,"-",((-A2123+'Lineær programmering opg 4'!$M$7)/'Lineær programmering opg 4'!$K$7)*-1)</f>
        <v>-</v>
      </c>
      <c r="H2123" s="167" t="str">
        <f>IF('Lineær programmering opg 4'!$C$8=0,"-",((-A2123+'Lineær programmering opg 4'!$M$8)/'Lineær programmering opg 4'!$K$8)*-1)</f>
        <v>-</v>
      </c>
      <c r="I2123" s="167" t="str">
        <f>IF('Lineær programmering opg 4'!$D$8=0,"-",'Lineær programmering opg 4'!$G$8)</f>
        <v>-</v>
      </c>
      <c r="J2123" s="295">
        <f>A2123*'Lineær programmering opg 4'!$C$11+Datatabel!C2123*'Lineær programmering opg 4'!$D$11</f>
        <v>34175.99999999888</v>
      </c>
      <c r="K2123" s="9">
        <f t="shared" si="167"/>
        <v>0</v>
      </c>
      <c r="L2123" s="9">
        <f t="shared" si="168"/>
        <v>0</v>
      </c>
    </row>
    <row r="2124" spans="1:12" ht="15" x14ac:dyDescent="0.25">
      <c r="A2124" s="167">
        <f t="shared" si="166"/>
        <v>189.0960000000056</v>
      </c>
      <c r="B2124" s="325">
        <f t="shared" si="169"/>
        <v>0.78790000000002336</v>
      </c>
      <c r="C2124" s="167">
        <f t="shared" si="165"/>
        <v>101.80799999998879</v>
      </c>
      <c r="D2124" s="167">
        <f>IF('Lineær programmering opg 4'!$M$4=0,"-",(-A2124+'Lineær programmering opg 4'!$M$4)/'Lineær programmering opg 4'!$K$4*-1)</f>
        <v>101.80799999998879</v>
      </c>
      <c r="E2124" s="167">
        <f>IF('Lineær programmering opg 4'!$M$5=0,"-",(-A2124+'Lineær programmering opg 4'!$M$5)/'Lineær programmering opg 4'!$K$5*-1)</f>
        <v>158.17799999999582</v>
      </c>
      <c r="F2124" s="167" t="str">
        <f>IF('Lineær programmering opg 4'!$E$6=0,"-",(-A2124+'Lineær programmering opg 4'!$M$6)/'Lineær programmering opg 4'!$K$6*-1)</f>
        <v>-</v>
      </c>
      <c r="G2124" s="167" t="str">
        <f>IF('Lineær programmering opg 4'!$D$7=0,"-",((-A2124+'Lineær programmering opg 4'!$M$7)/'Lineær programmering opg 4'!$K$7)*-1)</f>
        <v>-</v>
      </c>
      <c r="H2124" s="167" t="str">
        <f>IF('Lineær programmering opg 4'!$C$8=0,"-",((-A2124+'Lineær programmering opg 4'!$M$8)/'Lineær programmering opg 4'!$K$8)*-1)</f>
        <v>-</v>
      </c>
      <c r="I2124" s="167" t="str">
        <f>IF('Lineær programmering opg 4'!$D$8=0,"-",'Lineær programmering opg 4'!$G$8)</f>
        <v>-</v>
      </c>
      <c r="J2124" s="295">
        <f>A2124*'Lineær programmering opg 4'!$C$11+Datatabel!C2124*'Lineær programmering opg 4'!$D$11</f>
        <v>34180.799999998882</v>
      </c>
      <c r="K2124" s="9">
        <f t="shared" si="167"/>
        <v>0</v>
      </c>
      <c r="L2124" s="9">
        <f t="shared" si="168"/>
        <v>0</v>
      </c>
    </row>
    <row r="2125" spans="1:12" ht="15" x14ac:dyDescent="0.25">
      <c r="A2125" s="167">
        <f t="shared" si="166"/>
        <v>189.0720000000056</v>
      </c>
      <c r="B2125" s="325">
        <f t="shared" si="169"/>
        <v>0.78780000000002337</v>
      </c>
      <c r="C2125" s="167">
        <f t="shared" si="165"/>
        <v>101.8559999999888</v>
      </c>
      <c r="D2125" s="167">
        <f>IF('Lineær programmering opg 4'!$M$4=0,"-",(-A2125+'Lineær programmering opg 4'!$M$4)/'Lineær programmering opg 4'!$K$4*-1)</f>
        <v>101.8559999999888</v>
      </c>
      <c r="E2125" s="167">
        <f>IF('Lineær programmering opg 4'!$M$5=0,"-",(-A2125+'Lineær programmering opg 4'!$M$5)/'Lineær programmering opg 4'!$K$5*-1)</f>
        <v>158.19599999999582</v>
      </c>
      <c r="F2125" s="167" t="str">
        <f>IF('Lineær programmering opg 4'!$E$6=0,"-",(-A2125+'Lineær programmering opg 4'!$M$6)/'Lineær programmering opg 4'!$K$6*-1)</f>
        <v>-</v>
      </c>
      <c r="G2125" s="167" t="str">
        <f>IF('Lineær programmering opg 4'!$D$7=0,"-",((-A2125+'Lineær programmering opg 4'!$M$7)/'Lineær programmering opg 4'!$K$7)*-1)</f>
        <v>-</v>
      </c>
      <c r="H2125" s="167" t="str">
        <f>IF('Lineær programmering opg 4'!$C$8=0,"-",((-A2125+'Lineær programmering opg 4'!$M$8)/'Lineær programmering opg 4'!$K$8)*-1)</f>
        <v>-</v>
      </c>
      <c r="I2125" s="167" t="str">
        <f>IF('Lineær programmering opg 4'!$D$8=0,"-",'Lineær programmering opg 4'!$G$8)</f>
        <v>-</v>
      </c>
      <c r="J2125" s="295">
        <f>A2125*'Lineær programmering opg 4'!$C$11+Datatabel!C2125*'Lineær programmering opg 4'!$D$11</f>
        <v>34185.599999998878</v>
      </c>
      <c r="K2125" s="9">
        <f t="shared" si="167"/>
        <v>0</v>
      </c>
      <c r="L2125" s="9">
        <f t="shared" si="168"/>
        <v>0</v>
      </c>
    </row>
    <row r="2126" spans="1:12" ht="15" x14ac:dyDescent="0.25">
      <c r="A2126" s="167">
        <f t="shared" si="166"/>
        <v>189.0480000000056</v>
      </c>
      <c r="B2126" s="325">
        <f t="shared" si="169"/>
        <v>0.78770000000002338</v>
      </c>
      <c r="C2126" s="167">
        <f t="shared" si="165"/>
        <v>101.9039999999888</v>
      </c>
      <c r="D2126" s="167">
        <f>IF('Lineær programmering opg 4'!$M$4=0,"-",(-A2126+'Lineær programmering opg 4'!$M$4)/'Lineær programmering opg 4'!$K$4*-1)</f>
        <v>101.9039999999888</v>
      </c>
      <c r="E2126" s="167">
        <f>IF('Lineær programmering opg 4'!$M$5=0,"-",(-A2126+'Lineær programmering opg 4'!$M$5)/'Lineær programmering opg 4'!$K$5*-1)</f>
        <v>158.21399999999582</v>
      </c>
      <c r="F2126" s="167" t="str">
        <f>IF('Lineær programmering opg 4'!$E$6=0,"-",(-A2126+'Lineær programmering opg 4'!$M$6)/'Lineær programmering opg 4'!$K$6*-1)</f>
        <v>-</v>
      </c>
      <c r="G2126" s="167" t="str">
        <f>IF('Lineær programmering opg 4'!$D$7=0,"-",((-A2126+'Lineær programmering opg 4'!$M$7)/'Lineær programmering opg 4'!$K$7)*-1)</f>
        <v>-</v>
      </c>
      <c r="H2126" s="167" t="str">
        <f>IF('Lineær programmering opg 4'!$C$8=0,"-",((-A2126+'Lineær programmering opg 4'!$M$8)/'Lineær programmering opg 4'!$K$8)*-1)</f>
        <v>-</v>
      </c>
      <c r="I2126" s="167" t="str">
        <f>IF('Lineær programmering opg 4'!$D$8=0,"-",'Lineær programmering opg 4'!$G$8)</f>
        <v>-</v>
      </c>
      <c r="J2126" s="295">
        <f>A2126*'Lineær programmering opg 4'!$C$11+Datatabel!C2126*'Lineær programmering opg 4'!$D$11</f>
        <v>34190.399999998881</v>
      </c>
      <c r="K2126" s="9">
        <f t="shared" si="167"/>
        <v>0</v>
      </c>
      <c r="L2126" s="9">
        <f t="shared" si="168"/>
        <v>0</v>
      </c>
    </row>
    <row r="2127" spans="1:12" ht="15" x14ac:dyDescent="0.25">
      <c r="A2127" s="167">
        <f t="shared" si="166"/>
        <v>189.02400000000563</v>
      </c>
      <c r="B2127" s="325">
        <f t="shared" si="169"/>
        <v>0.78760000000002339</v>
      </c>
      <c r="C2127" s="167">
        <f t="shared" si="165"/>
        <v>101.95199999998874</v>
      </c>
      <c r="D2127" s="167">
        <f>IF('Lineær programmering opg 4'!$M$4=0,"-",(-A2127+'Lineær programmering opg 4'!$M$4)/'Lineær programmering opg 4'!$K$4*-1)</f>
        <v>101.95199999998874</v>
      </c>
      <c r="E2127" s="167">
        <f>IF('Lineær programmering opg 4'!$M$5=0,"-",(-A2127+'Lineær programmering opg 4'!$M$5)/'Lineær programmering opg 4'!$K$5*-1)</f>
        <v>158.23199999999579</v>
      </c>
      <c r="F2127" s="167" t="str">
        <f>IF('Lineær programmering opg 4'!$E$6=0,"-",(-A2127+'Lineær programmering opg 4'!$M$6)/'Lineær programmering opg 4'!$K$6*-1)</f>
        <v>-</v>
      </c>
      <c r="G2127" s="167" t="str">
        <f>IF('Lineær programmering opg 4'!$D$7=0,"-",((-A2127+'Lineær programmering opg 4'!$M$7)/'Lineær programmering opg 4'!$K$7)*-1)</f>
        <v>-</v>
      </c>
      <c r="H2127" s="167" t="str">
        <f>IF('Lineær programmering opg 4'!$C$8=0,"-",((-A2127+'Lineær programmering opg 4'!$M$8)/'Lineær programmering opg 4'!$K$8)*-1)</f>
        <v>-</v>
      </c>
      <c r="I2127" s="167" t="str">
        <f>IF('Lineær programmering opg 4'!$D$8=0,"-",'Lineær programmering opg 4'!$G$8)</f>
        <v>-</v>
      </c>
      <c r="J2127" s="295">
        <f>A2127*'Lineær programmering opg 4'!$C$11+Datatabel!C2127*'Lineær programmering opg 4'!$D$11</f>
        <v>34195.199999998877</v>
      </c>
      <c r="K2127" s="9">
        <f t="shared" si="167"/>
        <v>0</v>
      </c>
      <c r="L2127" s="9">
        <f t="shared" si="168"/>
        <v>0</v>
      </c>
    </row>
    <row r="2128" spans="1:12" ht="15" x14ac:dyDescent="0.25">
      <c r="A2128" s="167">
        <f t="shared" si="166"/>
        <v>189.00000000000563</v>
      </c>
      <c r="B2128" s="325">
        <f t="shared" si="169"/>
        <v>0.7875000000000234</v>
      </c>
      <c r="C2128" s="167">
        <f t="shared" si="165"/>
        <v>101.99999999998875</v>
      </c>
      <c r="D2128" s="167">
        <f>IF('Lineær programmering opg 4'!$M$4=0,"-",(-A2128+'Lineær programmering opg 4'!$M$4)/'Lineær programmering opg 4'!$K$4*-1)</f>
        <v>101.99999999998875</v>
      </c>
      <c r="E2128" s="167">
        <f>IF('Lineær programmering opg 4'!$M$5=0,"-",(-A2128+'Lineær programmering opg 4'!$M$5)/'Lineær programmering opg 4'!$K$5*-1)</f>
        <v>158.24999999999579</v>
      </c>
      <c r="F2128" s="167" t="str">
        <f>IF('Lineær programmering opg 4'!$E$6=0,"-",(-A2128+'Lineær programmering opg 4'!$M$6)/'Lineær programmering opg 4'!$K$6*-1)</f>
        <v>-</v>
      </c>
      <c r="G2128" s="167" t="str">
        <f>IF('Lineær programmering opg 4'!$D$7=0,"-",((-A2128+'Lineær programmering opg 4'!$M$7)/'Lineær programmering opg 4'!$K$7)*-1)</f>
        <v>-</v>
      </c>
      <c r="H2128" s="167" t="str">
        <f>IF('Lineær programmering opg 4'!$C$8=0,"-",((-A2128+'Lineær programmering opg 4'!$M$8)/'Lineær programmering opg 4'!$K$8)*-1)</f>
        <v>-</v>
      </c>
      <c r="I2128" s="167" t="str">
        <f>IF('Lineær programmering opg 4'!$D$8=0,"-",'Lineær programmering opg 4'!$G$8)</f>
        <v>-</v>
      </c>
      <c r="J2128" s="295">
        <f>A2128*'Lineær programmering opg 4'!$C$11+Datatabel!C2128*'Lineær programmering opg 4'!$D$11</f>
        <v>34199.99999999888</v>
      </c>
      <c r="K2128" s="9">
        <f t="shared" si="167"/>
        <v>0</v>
      </c>
      <c r="L2128" s="9">
        <f t="shared" si="168"/>
        <v>0</v>
      </c>
    </row>
    <row r="2129" spans="1:12" ht="15" x14ac:dyDescent="0.25">
      <c r="A2129" s="167">
        <f t="shared" si="166"/>
        <v>188.97600000000563</v>
      </c>
      <c r="B2129" s="325">
        <f t="shared" si="169"/>
        <v>0.78740000000002341</v>
      </c>
      <c r="C2129" s="167">
        <f t="shared" si="165"/>
        <v>102.04799999998875</v>
      </c>
      <c r="D2129" s="167">
        <f>IF('Lineær programmering opg 4'!$M$4=0,"-",(-A2129+'Lineær programmering opg 4'!$M$4)/'Lineær programmering opg 4'!$K$4*-1)</f>
        <v>102.04799999998875</v>
      </c>
      <c r="E2129" s="167">
        <f>IF('Lineær programmering opg 4'!$M$5=0,"-",(-A2129+'Lineær programmering opg 4'!$M$5)/'Lineær programmering opg 4'!$K$5*-1)</f>
        <v>158.26799999999579</v>
      </c>
      <c r="F2129" s="167" t="str">
        <f>IF('Lineær programmering opg 4'!$E$6=0,"-",(-A2129+'Lineær programmering opg 4'!$M$6)/'Lineær programmering opg 4'!$K$6*-1)</f>
        <v>-</v>
      </c>
      <c r="G2129" s="167" t="str">
        <f>IF('Lineær programmering opg 4'!$D$7=0,"-",((-A2129+'Lineær programmering opg 4'!$M$7)/'Lineær programmering opg 4'!$K$7)*-1)</f>
        <v>-</v>
      </c>
      <c r="H2129" s="167" t="str">
        <f>IF('Lineær programmering opg 4'!$C$8=0,"-",((-A2129+'Lineær programmering opg 4'!$M$8)/'Lineær programmering opg 4'!$K$8)*-1)</f>
        <v>-</v>
      </c>
      <c r="I2129" s="167" t="str">
        <f>IF('Lineær programmering opg 4'!$D$8=0,"-",'Lineær programmering opg 4'!$G$8)</f>
        <v>-</v>
      </c>
      <c r="J2129" s="295">
        <f>A2129*'Lineær programmering opg 4'!$C$11+Datatabel!C2129*'Lineær programmering opg 4'!$D$11</f>
        <v>34204.799999998875</v>
      </c>
      <c r="K2129" s="9">
        <f t="shared" si="167"/>
        <v>0</v>
      </c>
      <c r="L2129" s="9">
        <f t="shared" si="168"/>
        <v>0</v>
      </c>
    </row>
    <row r="2130" spans="1:12" ht="15" x14ac:dyDescent="0.25">
      <c r="A2130" s="167">
        <f t="shared" si="166"/>
        <v>188.95200000000563</v>
      </c>
      <c r="B2130" s="325">
        <f t="shared" si="169"/>
        <v>0.78730000000002343</v>
      </c>
      <c r="C2130" s="167">
        <f t="shared" si="165"/>
        <v>102.09599999998875</v>
      </c>
      <c r="D2130" s="167">
        <f>IF('Lineær programmering opg 4'!$M$4=0,"-",(-A2130+'Lineær programmering opg 4'!$M$4)/'Lineær programmering opg 4'!$K$4*-1)</f>
        <v>102.09599999998875</v>
      </c>
      <c r="E2130" s="167">
        <f>IF('Lineær programmering opg 4'!$M$5=0,"-",(-A2130+'Lineær programmering opg 4'!$M$5)/'Lineær programmering opg 4'!$K$5*-1)</f>
        <v>158.28599999999579</v>
      </c>
      <c r="F2130" s="167" t="str">
        <f>IF('Lineær programmering opg 4'!$E$6=0,"-",(-A2130+'Lineær programmering opg 4'!$M$6)/'Lineær programmering opg 4'!$K$6*-1)</f>
        <v>-</v>
      </c>
      <c r="G2130" s="167" t="str">
        <f>IF('Lineær programmering opg 4'!$D$7=0,"-",((-A2130+'Lineær programmering opg 4'!$M$7)/'Lineær programmering opg 4'!$K$7)*-1)</f>
        <v>-</v>
      </c>
      <c r="H2130" s="167" t="str">
        <f>IF('Lineær programmering opg 4'!$C$8=0,"-",((-A2130+'Lineær programmering opg 4'!$M$8)/'Lineær programmering opg 4'!$K$8)*-1)</f>
        <v>-</v>
      </c>
      <c r="I2130" s="167" t="str">
        <f>IF('Lineær programmering opg 4'!$D$8=0,"-",'Lineær programmering opg 4'!$G$8)</f>
        <v>-</v>
      </c>
      <c r="J2130" s="295">
        <f>A2130*'Lineær programmering opg 4'!$C$11+Datatabel!C2130*'Lineær programmering opg 4'!$D$11</f>
        <v>34209.599999998871</v>
      </c>
      <c r="K2130" s="9">
        <f t="shared" si="167"/>
        <v>0</v>
      </c>
      <c r="L2130" s="9">
        <f t="shared" si="168"/>
        <v>0</v>
      </c>
    </row>
    <row r="2131" spans="1:12" ht="15" x14ac:dyDescent="0.25">
      <c r="A2131" s="167">
        <f t="shared" si="166"/>
        <v>188.92800000000562</v>
      </c>
      <c r="B2131" s="325">
        <f t="shared" si="169"/>
        <v>0.78720000000002344</v>
      </c>
      <c r="C2131" s="167">
        <f t="shared" si="165"/>
        <v>102.14399999998875</v>
      </c>
      <c r="D2131" s="167">
        <f>IF('Lineær programmering opg 4'!$M$4=0,"-",(-A2131+'Lineær programmering opg 4'!$M$4)/'Lineær programmering opg 4'!$K$4*-1)</f>
        <v>102.14399999998875</v>
      </c>
      <c r="E2131" s="167">
        <f>IF('Lineær programmering opg 4'!$M$5=0,"-",(-A2131+'Lineær programmering opg 4'!$M$5)/'Lineær programmering opg 4'!$K$5*-1)</f>
        <v>158.3039999999958</v>
      </c>
      <c r="F2131" s="167" t="str">
        <f>IF('Lineær programmering opg 4'!$E$6=0,"-",(-A2131+'Lineær programmering opg 4'!$M$6)/'Lineær programmering opg 4'!$K$6*-1)</f>
        <v>-</v>
      </c>
      <c r="G2131" s="167" t="str">
        <f>IF('Lineær programmering opg 4'!$D$7=0,"-",((-A2131+'Lineær programmering opg 4'!$M$7)/'Lineær programmering opg 4'!$K$7)*-1)</f>
        <v>-</v>
      </c>
      <c r="H2131" s="167" t="str">
        <f>IF('Lineær programmering opg 4'!$C$8=0,"-",((-A2131+'Lineær programmering opg 4'!$M$8)/'Lineær programmering opg 4'!$K$8)*-1)</f>
        <v>-</v>
      </c>
      <c r="I2131" s="167" t="str">
        <f>IF('Lineær programmering opg 4'!$D$8=0,"-",'Lineær programmering opg 4'!$G$8)</f>
        <v>-</v>
      </c>
      <c r="J2131" s="295">
        <f>A2131*'Lineær programmering opg 4'!$C$11+Datatabel!C2131*'Lineær programmering opg 4'!$D$11</f>
        <v>34214.399999998874</v>
      </c>
      <c r="K2131" s="9">
        <f t="shared" si="167"/>
        <v>0</v>
      </c>
      <c r="L2131" s="9">
        <f t="shared" si="168"/>
        <v>0</v>
      </c>
    </row>
    <row r="2132" spans="1:12" ht="15" x14ac:dyDescent="0.25">
      <c r="A2132" s="167">
        <f t="shared" si="166"/>
        <v>188.90400000000562</v>
      </c>
      <c r="B2132" s="325">
        <f t="shared" si="169"/>
        <v>0.78710000000002345</v>
      </c>
      <c r="C2132" s="167">
        <f t="shared" si="165"/>
        <v>102.19199999998875</v>
      </c>
      <c r="D2132" s="167">
        <f>IF('Lineær programmering opg 4'!$M$4=0,"-",(-A2132+'Lineær programmering opg 4'!$M$4)/'Lineær programmering opg 4'!$K$4*-1)</f>
        <v>102.19199999998875</v>
      </c>
      <c r="E2132" s="167">
        <f>IF('Lineær programmering opg 4'!$M$5=0,"-",(-A2132+'Lineær programmering opg 4'!$M$5)/'Lineær programmering opg 4'!$K$5*-1)</f>
        <v>158.3219999999958</v>
      </c>
      <c r="F2132" s="167" t="str">
        <f>IF('Lineær programmering opg 4'!$E$6=0,"-",(-A2132+'Lineær programmering opg 4'!$M$6)/'Lineær programmering opg 4'!$K$6*-1)</f>
        <v>-</v>
      </c>
      <c r="G2132" s="167" t="str">
        <f>IF('Lineær programmering opg 4'!$D$7=0,"-",((-A2132+'Lineær programmering opg 4'!$M$7)/'Lineær programmering opg 4'!$K$7)*-1)</f>
        <v>-</v>
      </c>
      <c r="H2132" s="167" t="str">
        <f>IF('Lineær programmering opg 4'!$C$8=0,"-",((-A2132+'Lineær programmering opg 4'!$M$8)/'Lineær programmering opg 4'!$K$8)*-1)</f>
        <v>-</v>
      </c>
      <c r="I2132" s="167" t="str">
        <f>IF('Lineær programmering opg 4'!$D$8=0,"-",'Lineær programmering opg 4'!$G$8)</f>
        <v>-</v>
      </c>
      <c r="J2132" s="295">
        <f>A2132*'Lineær programmering opg 4'!$C$11+Datatabel!C2132*'Lineær programmering opg 4'!$D$11</f>
        <v>34219.199999998877</v>
      </c>
      <c r="K2132" s="9">
        <f t="shared" si="167"/>
        <v>0</v>
      </c>
      <c r="L2132" s="9">
        <f t="shared" si="168"/>
        <v>0</v>
      </c>
    </row>
    <row r="2133" spans="1:12" ht="15" x14ac:dyDescent="0.25">
      <c r="A2133" s="167">
        <f t="shared" si="166"/>
        <v>188.88000000000562</v>
      </c>
      <c r="B2133" s="325">
        <f t="shared" si="169"/>
        <v>0.78700000000002346</v>
      </c>
      <c r="C2133" s="167">
        <f t="shared" si="165"/>
        <v>102.23999999998875</v>
      </c>
      <c r="D2133" s="167">
        <f>IF('Lineær programmering opg 4'!$M$4=0,"-",(-A2133+'Lineær programmering opg 4'!$M$4)/'Lineær programmering opg 4'!$K$4*-1)</f>
        <v>102.23999999998875</v>
      </c>
      <c r="E2133" s="167">
        <f>IF('Lineær programmering opg 4'!$M$5=0,"-",(-A2133+'Lineær programmering opg 4'!$M$5)/'Lineær programmering opg 4'!$K$5*-1)</f>
        <v>158.3399999999958</v>
      </c>
      <c r="F2133" s="167" t="str">
        <f>IF('Lineær programmering opg 4'!$E$6=0,"-",(-A2133+'Lineær programmering opg 4'!$M$6)/'Lineær programmering opg 4'!$K$6*-1)</f>
        <v>-</v>
      </c>
      <c r="G2133" s="167" t="str">
        <f>IF('Lineær programmering opg 4'!$D$7=0,"-",((-A2133+'Lineær programmering opg 4'!$M$7)/'Lineær programmering opg 4'!$K$7)*-1)</f>
        <v>-</v>
      </c>
      <c r="H2133" s="167" t="str">
        <f>IF('Lineær programmering opg 4'!$C$8=0,"-",((-A2133+'Lineær programmering opg 4'!$M$8)/'Lineær programmering opg 4'!$K$8)*-1)</f>
        <v>-</v>
      </c>
      <c r="I2133" s="167" t="str">
        <f>IF('Lineær programmering opg 4'!$D$8=0,"-",'Lineær programmering opg 4'!$G$8)</f>
        <v>-</v>
      </c>
      <c r="J2133" s="295">
        <f>A2133*'Lineær programmering opg 4'!$C$11+Datatabel!C2133*'Lineær programmering opg 4'!$D$11</f>
        <v>34223.99999999888</v>
      </c>
      <c r="K2133" s="9">
        <f t="shared" si="167"/>
        <v>0</v>
      </c>
      <c r="L2133" s="9">
        <f t="shared" si="168"/>
        <v>0</v>
      </c>
    </row>
    <row r="2134" spans="1:12" ht="15" x14ac:dyDescent="0.25">
      <c r="A2134" s="167">
        <f t="shared" si="166"/>
        <v>188.85600000000562</v>
      </c>
      <c r="B2134" s="325">
        <f t="shared" si="169"/>
        <v>0.78690000000002347</v>
      </c>
      <c r="C2134" s="167">
        <f t="shared" si="165"/>
        <v>102.28799999998876</v>
      </c>
      <c r="D2134" s="167">
        <f>IF('Lineær programmering opg 4'!$M$4=0,"-",(-A2134+'Lineær programmering opg 4'!$M$4)/'Lineær programmering opg 4'!$K$4*-1)</f>
        <v>102.28799999998876</v>
      </c>
      <c r="E2134" s="167">
        <f>IF('Lineær programmering opg 4'!$M$5=0,"-",(-A2134+'Lineær programmering opg 4'!$M$5)/'Lineær programmering opg 4'!$K$5*-1)</f>
        <v>158.3579999999958</v>
      </c>
      <c r="F2134" s="167" t="str">
        <f>IF('Lineær programmering opg 4'!$E$6=0,"-",(-A2134+'Lineær programmering opg 4'!$M$6)/'Lineær programmering opg 4'!$K$6*-1)</f>
        <v>-</v>
      </c>
      <c r="G2134" s="167" t="str">
        <f>IF('Lineær programmering opg 4'!$D$7=0,"-",((-A2134+'Lineær programmering opg 4'!$M$7)/'Lineær programmering opg 4'!$K$7)*-1)</f>
        <v>-</v>
      </c>
      <c r="H2134" s="167" t="str">
        <f>IF('Lineær programmering opg 4'!$C$8=0,"-",((-A2134+'Lineær programmering opg 4'!$M$8)/'Lineær programmering opg 4'!$K$8)*-1)</f>
        <v>-</v>
      </c>
      <c r="I2134" s="167" t="str">
        <f>IF('Lineær programmering opg 4'!$D$8=0,"-",'Lineær programmering opg 4'!$G$8)</f>
        <v>-</v>
      </c>
      <c r="J2134" s="295">
        <f>A2134*'Lineær programmering opg 4'!$C$11+Datatabel!C2134*'Lineær programmering opg 4'!$D$11</f>
        <v>34228.799999998875</v>
      </c>
      <c r="K2134" s="9">
        <f t="shared" si="167"/>
        <v>0</v>
      </c>
      <c r="L2134" s="9">
        <f t="shared" si="168"/>
        <v>0</v>
      </c>
    </row>
    <row r="2135" spans="1:12" ht="15" x14ac:dyDescent="0.25">
      <c r="A2135" s="167">
        <f t="shared" si="166"/>
        <v>188.83200000000562</v>
      </c>
      <c r="B2135" s="325">
        <f t="shared" si="169"/>
        <v>0.78680000000002348</v>
      </c>
      <c r="C2135" s="167">
        <f t="shared" si="165"/>
        <v>102.33599999998876</v>
      </c>
      <c r="D2135" s="167">
        <f>IF('Lineær programmering opg 4'!$M$4=0,"-",(-A2135+'Lineær programmering opg 4'!$M$4)/'Lineær programmering opg 4'!$K$4*-1)</f>
        <v>102.33599999998876</v>
      </c>
      <c r="E2135" s="167">
        <f>IF('Lineær programmering opg 4'!$M$5=0,"-",(-A2135+'Lineær programmering opg 4'!$M$5)/'Lineær programmering opg 4'!$K$5*-1)</f>
        <v>158.3759999999958</v>
      </c>
      <c r="F2135" s="167" t="str">
        <f>IF('Lineær programmering opg 4'!$E$6=0,"-",(-A2135+'Lineær programmering opg 4'!$M$6)/'Lineær programmering opg 4'!$K$6*-1)</f>
        <v>-</v>
      </c>
      <c r="G2135" s="167" t="str">
        <f>IF('Lineær programmering opg 4'!$D$7=0,"-",((-A2135+'Lineær programmering opg 4'!$M$7)/'Lineær programmering opg 4'!$K$7)*-1)</f>
        <v>-</v>
      </c>
      <c r="H2135" s="167" t="str">
        <f>IF('Lineær programmering opg 4'!$C$8=0,"-",((-A2135+'Lineær programmering opg 4'!$M$8)/'Lineær programmering opg 4'!$K$8)*-1)</f>
        <v>-</v>
      </c>
      <c r="I2135" s="167" t="str">
        <f>IF('Lineær programmering opg 4'!$D$8=0,"-",'Lineær programmering opg 4'!$G$8)</f>
        <v>-</v>
      </c>
      <c r="J2135" s="295">
        <f>A2135*'Lineær programmering opg 4'!$C$11+Datatabel!C2135*'Lineær programmering opg 4'!$D$11</f>
        <v>34233.599999998871</v>
      </c>
      <c r="K2135" s="9">
        <f t="shared" si="167"/>
        <v>0</v>
      </c>
      <c r="L2135" s="9">
        <f t="shared" si="168"/>
        <v>0</v>
      </c>
    </row>
    <row r="2136" spans="1:12" ht="15" x14ac:dyDescent="0.25">
      <c r="A2136" s="167">
        <f t="shared" si="166"/>
        <v>188.80800000000565</v>
      </c>
      <c r="B2136" s="325">
        <f t="shared" si="169"/>
        <v>0.78670000000002349</v>
      </c>
      <c r="C2136" s="167">
        <f t="shared" si="165"/>
        <v>102.3839999999887</v>
      </c>
      <c r="D2136" s="167">
        <f>IF('Lineær programmering opg 4'!$M$4=0,"-",(-A2136+'Lineær programmering opg 4'!$M$4)/'Lineær programmering opg 4'!$K$4*-1)</f>
        <v>102.3839999999887</v>
      </c>
      <c r="E2136" s="167">
        <f>IF('Lineær programmering opg 4'!$M$5=0,"-",(-A2136+'Lineær programmering opg 4'!$M$5)/'Lineær programmering opg 4'!$K$5*-1)</f>
        <v>158.39399999999577</v>
      </c>
      <c r="F2136" s="167" t="str">
        <f>IF('Lineær programmering opg 4'!$E$6=0,"-",(-A2136+'Lineær programmering opg 4'!$M$6)/'Lineær programmering opg 4'!$K$6*-1)</f>
        <v>-</v>
      </c>
      <c r="G2136" s="167" t="str">
        <f>IF('Lineær programmering opg 4'!$D$7=0,"-",((-A2136+'Lineær programmering opg 4'!$M$7)/'Lineær programmering opg 4'!$K$7)*-1)</f>
        <v>-</v>
      </c>
      <c r="H2136" s="167" t="str">
        <f>IF('Lineær programmering opg 4'!$C$8=0,"-",((-A2136+'Lineær programmering opg 4'!$M$8)/'Lineær programmering opg 4'!$K$8)*-1)</f>
        <v>-</v>
      </c>
      <c r="I2136" s="167" t="str">
        <f>IF('Lineær programmering opg 4'!$D$8=0,"-",'Lineær programmering opg 4'!$G$8)</f>
        <v>-</v>
      </c>
      <c r="J2136" s="295">
        <f>A2136*'Lineær programmering opg 4'!$C$11+Datatabel!C2136*'Lineær programmering opg 4'!$D$11</f>
        <v>34238.399999998866</v>
      </c>
      <c r="K2136" s="9">
        <f t="shared" si="167"/>
        <v>0</v>
      </c>
      <c r="L2136" s="9">
        <f t="shared" si="168"/>
        <v>0</v>
      </c>
    </row>
    <row r="2137" spans="1:12" ht="15" x14ac:dyDescent="0.25">
      <c r="A2137" s="167">
        <f t="shared" si="166"/>
        <v>188.78400000000565</v>
      </c>
      <c r="B2137" s="325">
        <f t="shared" si="169"/>
        <v>0.7866000000000235</v>
      </c>
      <c r="C2137" s="167">
        <f t="shared" si="165"/>
        <v>102.4319999999887</v>
      </c>
      <c r="D2137" s="167">
        <f>IF('Lineær programmering opg 4'!$M$4=0,"-",(-A2137+'Lineær programmering opg 4'!$M$4)/'Lineær programmering opg 4'!$K$4*-1)</f>
        <v>102.4319999999887</v>
      </c>
      <c r="E2137" s="167">
        <f>IF('Lineær programmering opg 4'!$M$5=0,"-",(-A2137+'Lineær programmering opg 4'!$M$5)/'Lineær programmering opg 4'!$K$5*-1)</f>
        <v>158.41199999999577</v>
      </c>
      <c r="F2137" s="167" t="str">
        <f>IF('Lineær programmering opg 4'!$E$6=0,"-",(-A2137+'Lineær programmering opg 4'!$M$6)/'Lineær programmering opg 4'!$K$6*-1)</f>
        <v>-</v>
      </c>
      <c r="G2137" s="167" t="str">
        <f>IF('Lineær programmering opg 4'!$D$7=0,"-",((-A2137+'Lineær programmering opg 4'!$M$7)/'Lineær programmering opg 4'!$K$7)*-1)</f>
        <v>-</v>
      </c>
      <c r="H2137" s="167" t="str">
        <f>IF('Lineær programmering opg 4'!$C$8=0,"-",((-A2137+'Lineær programmering opg 4'!$M$8)/'Lineær programmering opg 4'!$K$8)*-1)</f>
        <v>-</v>
      </c>
      <c r="I2137" s="167" t="str">
        <f>IF('Lineær programmering opg 4'!$D$8=0,"-",'Lineær programmering opg 4'!$G$8)</f>
        <v>-</v>
      </c>
      <c r="J2137" s="295">
        <f>A2137*'Lineær programmering opg 4'!$C$11+Datatabel!C2137*'Lineær programmering opg 4'!$D$11</f>
        <v>34243.199999998869</v>
      </c>
      <c r="K2137" s="9">
        <f t="shared" si="167"/>
        <v>0</v>
      </c>
      <c r="L2137" s="9">
        <f t="shared" si="168"/>
        <v>0</v>
      </c>
    </row>
    <row r="2138" spans="1:12" ht="15" x14ac:dyDescent="0.25">
      <c r="A2138" s="167">
        <f t="shared" si="166"/>
        <v>188.76000000000565</v>
      </c>
      <c r="B2138" s="325">
        <f t="shared" si="169"/>
        <v>0.78650000000002351</v>
      </c>
      <c r="C2138" s="167">
        <f t="shared" si="165"/>
        <v>102.47999999998871</v>
      </c>
      <c r="D2138" s="167">
        <f>IF('Lineær programmering opg 4'!$M$4=0,"-",(-A2138+'Lineær programmering opg 4'!$M$4)/'Lineær programmering opg 4'!$K$4*-1)</f>
        <v>102.47999999998871</v>
      </c>
      <c r="E2138" s="167">
        <f>IF('Lineær programmering opg 4'!$M$5=0,"-",(-A2138+'Lineær programmering opg 4'!$M$5)/'Lineær programmering opg 4'!$K$5*-1)</f>
        <v>158.42999999999577</v>
      </c>
      <c r="F2138" s="167" t="str">
        <f>IF('Lineær programmering opg 4'!$E$6=0,"-",(-A2138+'Lineær programmering opg 4'!$M$6)/'Lineær programmering opg 4'!$K$6*-1)</f>
        <v>-</v>
      </c>
      <c r="G2138" s="167" t="str">
        <f>IF('Lineær programmering opg 4'!$D$7=0,"-",((-A2138+'Lineær programmering opg 4'!$M$7)/'Lineær programmering opg 4'!$K$7)*-1)</f>
        <v>-</v>
      </c>
      <c r="H2138" s="167" t="str">
        <f>IF('Lineær programmering opg 4'!$C$8=0,"-",((-A2138+'Lineær programmering opg 4'!$M$8)/'Lineær programmering opg 4'!$K$8)*-1)</f>
        <v>-</v>
      </c>
      <c r="I2138" s="167" t="str">
        <f>IF('Lineær programmering opg 4'!$D$8=0,"-",'Lineær programmering opg 4'!$G$8)</f>
        <v>-</v>
      </c>
      <c r="J2138" s="295">
        <f>A2138*'Lineær programmering opg 4'!$C$11+Datatabel!C2138*'Lineær programmering opg 4'!$D$11</f>
        <v>34247.999999998872</v>
      </c>
      <c r="K2138" s="9">
        <f t="shared" si="167"/>
        <v>0</v>
      </c>
      <c r="L2138" s="9">
        <f t="shared" si="168"/>
        <v>0</v>
      </c>
    </row>
    <row r="2139" spans="1:12" ht="15" x14ac:dyDescent="0.25">
      <c r="A2139" s="167">
        <f t="shared" si="166"/>
        <v>188.73600000000565</v>
      </c>
      <c r="B2139" s="325">
        <f t="shared" si="169"/>
        <v>0.78640000000002352</v>
      </c>
      <c r="C2139" s="167">
        <f t="shared" si="165"/>
        <v>102.52799999998871</v>
      </c>
      <c r="D2139" s="167">
        <f>IF('Lineær programmering opg 4'!$M$4=0,"-",(-A2139+'Lineær programmering opg 4'!$M$4)/'Lineær programmering opg 4'!$K$4*-1)</f>
        <v>102.52799999998871</v>
      </c>
      <c r="E2139" s="167">
        <f>IF('Lineær programmering opg 4'!$M$5=0,"-",(-A2139+'Lineær programmering opg 4'!$M$5)/'Lineær programmering opg 4'!$K$5*-1)</f>
        <v>158.44799999999577</v>
      </c>
      <c r="F2139" s="167" t="str">
        <f>IF('Lineær programmering opg 4'!$E$6=0,"-",(-A2139+'Lineær programmering opg 4'!$M$6)/'Lineær programmering opg 4'!$K$6*-1)</f>
        <v>-</v>
      </c>
      <c r="G2139" s="167" t="str">
        <f>IF('Lineær programmering opg 4'!$D$7=0,"-",((-A2139+'Lineær programmering opg 4'!$M$7)/'Lineær programmering opg 4'!$K$7)*-1)</f>
        <v>-</v>
      </c>
      <c r="H2139" s="167" t="str">
        <f>IF('Lineær programmering opg 4'!$C$8=0,"-",((-A2139+'Lineær programmering opg 4'!$M$8)/'Lineær programmering opg 4'!$K$8)*-1)</f>
        <v>-</v>
      </c>
      <c r="I2139" s="167" t="str">
        <f>IF('Lineær programmering opg 4'!$D$8=0,"-",'Lineær programmering opg 4'!$G$8)</f>
        <v>-</v>
      </c>
      <c r="J2139" s="295">
        <f>A2139*'Lineær programmering opg 4'!$C$11+Datatabel!C2139*'Lineær programmering opg 4'!$D$11</f>
        <v>34252.799999998868</v>
      </c>
      <c r="K2139" s="9">
        <f t="shared" si="167"/>
        <v>0</v>
      </c>
      <c r="L2139" s="9">
        <f t="shared" si="168"/>
        <v>0</v>
      </c>
    </row>
    <row r="2140" spans="1:12" ht="15" x14ac:dyDescent="0.25">
      <c r="A2140" s="167">
        <f t="shared" si="166"/>
        <v>188.71200000000565</v>
      </c>
      <c r="B2140" s="325">
        <f t="shared" si="169"/>
        <v>0.78630000000002354</v>
      </c>
      <c r="C2140" s="167">
        <f t="shared" si="165"/>
        <v>102.57599999998871</v>
      </c>
      <c r="D2140" s="167">
        <f>IF('Lineær programmering opg 4'!$M$4=0,"-",(-A2140+'Lineær programmering opg 4'!$M$4)/'Lineær programmering opg 4'!$K$4*-1)</f>
        <v>102.57599999998871</v>
      </c>
      <c r="E2140" s="167">
        <f>IF('Lineær programmering opg 4'!$M$5=0,"-",(-A2140+'Lineær programmering opg 4'!$M$5)/'Lineær programmering opg 4'!$K$5*-1)</f>
        <v>158.46599999999577</v>
      </c>
      <c r="F2140" s="167" t="str">
        <f>IF('Lineær programmering opg 4'!$E$6=0,"-",(-A2140+'Lineær programmering opg 4'!$M$6)/'Lineær programmering opg 4'!$K$6*-1)</f>
        <v>-</v>
      </c>
      <c r="G2140" s="167" t="str">
        <f>IF('Lineær programmering opg 4'!$D$7=0,"-",((-A2140+'Lineær programmering opg 4'!$M$7)/'Lineær programmering opg 4'!$K$7)*-1)</f>
        <v>-</v>
      </c>
      <c r="H2140" s="167" t="str">
        <f>IF('Lineær programmering opg 4'!$C$8=0,"-",((-A2140+'Lineær programmering opg 4'!$M$8)/'Lineær programmering opg 4'!$K$8)*-1)</f>
        <v>-</v>
      </c>
      <c r="I2140" s="167" t="str">
        <f>IF('Lineær programmering opg 4'!$D$8=0,"-",'Lineær programmering opg 4'!$G$8)</f>
        <v>-</v>
      </c>
      <c r="J2140" s="295">
        <f>A2140*'Lineær programmering opg 4'!$C$11+Datatabel!C2140*'Lineær programmering opg 4'!$D$11</f>
        <v>34257.599999998871</v>
      </c>
      <c r="K2140" s="9">
        <f t="shared" si="167"/>
        <v>0</v>
      </c>
      <c r="L2140" s="9">
        <f t="shared" si="168"/>
        <v>0</v>
      </c>
    </row>
    <row r="2141" spans="1:12" ht="15" x14ac:dyDescent="0.25">
      <c r="A2141" s="167">
        <f t="shared" si="166"/>
        <v>188.68800000000564</v>
      </c>
      <c r="B2141" s="325">
        <f t="shared" si="169"/>
        <v>0.78620000000002355</v>
      </c>
      <c r="C2141" s="167">
        <f t="shared" si="165"/>
        <v>102.62399999998871</v>
      </c>
      <c r="D2141" s="167">
        <f>IF('Lineær programmering opg 4'!$M$4=0,"-",(-A2141+'Lineær programmering opg 4'!$M$4)/'Lineær programmering opg 4'!$K$4*-1)</f>
        <v>102.62399999998871</v>
      </c>
      <c r="E2141" s="167">
        <f>IF('Lineær programmering opg 4'!$M$5=0,"-",(-A2141+'Lineær programmering opg 4'!$M$5)/'Lineær programmering opg 4'!$K$5*-1)</f>
        <v>158.48399999999577</v>
      </c>
      <c r="F2141" s="167" t="str">
        <f>IF('Lineær programmering opg 4'!$E$6=0,"-",(-A2141+'Lineær programmering opg 4'!$M$6)/'Lineær programmering opg 4'!$K$6*-1)</f>
        <v>-</v>
      </c>
      <c r="G2141" s="167" t="str">
        <f>IF('Lineær programmering opg 4'!$D$7=0,"-",((-A2141+'Lineær programmering opg 4'!$M$7)/'Lineær programmering opg 4'!$K$7)*-1)</f>
        <v>-</v>
      </c>
      <c r="H2141" s="167" t="str">
        <f>IF('Lineær programmering opg 4'!$C$8=0,"-",((-A2141+'Lineær programmering opg 4'!$M$8)/'Lineær programmering opg 4'!$K$8)*-1)</f>
        <v>-</v>
      </c>
      <c r="I2141" s="167" t="str">
        <f>IF('Lineær programmering opg 4'!$D$8=0,"-",'Lineær programmering opg 4'!$G$8)</f>
        <v>-</v>
      </c>
      <c r="J2141" s="295">
        <f>A2141*'Lineær programmering opg 4'!$C$11+Datatabel!C2141*'Lineær programmering opg 4'!$D$11</f>
        <v>34262.399999998874</v>
      </c>
      <c r="K2141" s="9">
        <f t="shared" si="167"/>
        <v>0</v>
      </c>
      <c r="L2141" s="9">
        <f t="shared" si="168"/>
        <v>0</v>
      </c>
    </row>
    <row r="2142" spans="1:12" ht="15" x14ac:dyDescent="0.25">
      <c r="A2142" s="167">
        <f t="shared" si="166"/>
        <v>188.66400000000564</v>
      </c>
      <c r="B2142" s="325">
        <f t="shared" si="169"/>
        <v>0.78610000000002356</v>
      </c>
      <c r="C2142" s="167">
        <f t="shared" si="165"/>
        <v>102.67199999998871</v>
      </c>
      <c r="D2142" s="167">
        <f>IF('Lineær programmering opg 4'!$M$4=0,"-",(-A2142+'Lineær programmering opg 4'!$M$4)/'Lineær programmering opg 4'!$K$4*-1)</f>
        <v>102.67199999998871</v>
      </c>
      <c r="E2142" s="167">
        <f>IF('Lineær programmering opg 4'!$M$5=0,"-",(-A2142+'Lineær programmering opg 4'!$M$5)/'Lineær programmering opg 4'!$K$5*-1)</f>
        <v>158.50199999999577</v>
      </c>
      <c r="F2142" s="167" t="str">
        <f>IF('Lineær programmering opg 4'!$E$6=0,"-",(-A2142+'Lineær programmering opg 4'!$M$6)/'Lineær programmering opg 4'!$K$6*-1)</f>
        <v>-</v>
      </c>
      <c r="G2142" s="167" t="str">
        <f>IF('Lineær programmering opg 4'!$D$7=0,"-",((-A2142+'Lineær programmering opg 4'!$M$7)/'Lineær programmering opg 4'!$K$7)*-1)</f>
        <v>-</v>
      </c>
      <c r="H2142" s="167" t="str">
        <f>IF('Lineær programmering opg 4'!$C$8=0,"-",((-A2142+'Lineær programmering opg 4'!$M$8)/'Lineær programmering opg 4'!$K$8)*-1)</f>
        <v>-</v>
      </c>
      <c r="I2142" s="167" t="str">
        <f>IF('Lineær programmering opg 4'!$D$8=0,"-",'Lineær programmering opg 4'!$G$8)</f>
        <v>-</v>
      </c>
      <c r="J2142" s="295">
        <f>A2142*'Lineær programmering opg 4'!$C$11+Datatabel!C2142*'Lineær programmering opg 4'!$D$11</f>
        <v>34267.199999998877</v>
      </c>
      <c r="K2142" s="9">
        <f t="shared" si="167"/>
        <v>0</v>
      </c>
      <c r="L2142" s="9">
        <f t="shared" si="168"/>
        <v>0</v>
      </c>
    </row>
    <row r="2143" spans="1:12" ht="15" x14ac:dyDescent="0.25">
      <c r="A2143" s="167">
        <f t="shared" si="166"/>
        <v>188.64000000000567</v>
      </c>
      <c r="B2143" s="325">
        <f t="shared" si="169"/>
        <v>0.78600000000002357</v>
      </c>
      <c r="C2143" s="167">
        <f t="shared" si="165"/>
        <v>102.71999999998866</v>
      </c>
      <c r="D2143" s="167">
        <f>IF('Lineær programmering opg 4'!$M$4=0,"-",(-A2143+'Lineær programmering opg 4'!$M$4)/'Lineær programmering opg 4'!$K$4*-1)</f>
        <v>102.71999999998866</v>
      </c>
      <c r="E2143" s="167">
        <f>IF('Lineær programmering opg 4'!$M$5=0,"-",(-A2143+'Lineær programmering opg 4'!$M$5)/'Lineær programmering opg 4'!$K$5*-1)</f>
        <v>158.51999999999575</v>
      </c>
      <c r="F2143" s="167" t="str">
        <f>IF('Lineær programmering opg 4'!$E$6=0,"-",(-A2143+'Lineær programmering opg 4'!$M$6)/'Lineær programmering opg 4'!$K$6*-1)</f>
        <v>-</v>
      </c>
      <c r="G2143" s="167" t="str">
        <f>IF('Lineær programmering opg 4'!$D$7=0,"-",((-A2143+'Lineær programmering opg 4'!$M$7)/'Lineær programmering opg 4'!$K$7)*-1)</f>
        <v>-</v>
      </c>
      <c r="H2143" s="167" t="str">
        <f>IF('Lineær programmering opg 4'!$C$8=0,"-",((-A2143+'Lineær programmering opg 4'!$M$8)/'Lineær programmering opg 4'!$K$8)*-1)</f>
        <v>-</v>
      </c>
      <c r="I2143" s="167" t="str">
        <f>IF('Lineær programmering opg 4'!$D$8=0,"-",'Lineær programmering opg 4'!$G$8)</f>
        <v>-</v>
      </c>
      <c r="J2143" s="295">
        <f>A2143*'Lineær programmering opg 4'!$C$11+Datatabel!C2143*'Lineær programmering opg 4'!$D$11</f>
        <v>34271.999999998865</v>
      </c>
      <c r="K2143" s="9">
        <f t="shared" si="167"/>
        <v>0</v>
      </c>
      <c r="L2143" s="9">
        <f t="shared" si="168"/>
        <v>0</v>
      </c>
    </row>
    <row r="2144" spans="1:12" ht="15" x14ac:dyDescent="0.25">
      <c r="A2144" s="167">
        <f t="shared" si="166"/>
        <v>188.61600000000567</v>
      </c>
      <c r="B2144" s="325">
        <f t="shared" si="169"/>
        <v>0.78590000000002358</v>
      </c>
      <c r="C2144" s="167">
        <f t="shared" si="165"/>
        <v>102.76799999998866</v>
      </c>
      <c r="D2144" s="167">
        <f>IF('Lineær programmering opg 4'!$M$4=0,"-",(-A2144+'Lineær programmering opg 4'!$M$4)/'Lineær programmering opg 4'!$K$4*-1)</f>
        <v>102.76799999998866</v>
      </c>
      <c r="E2144" s="167">
        <f>IF('Lineær programmering opg 4'!$M$5=0,"-",(-A2144+'Lineær programmering opg 4'!$M$5)/'Lineær programmering opg 4'!$K$5*-1)</f>
        <v>158.53799999999575</v>
      </c>
      <c r="F2144" s="167" t="str">
        <f>IF('Lineær programmering opg 4'!$E$6=0,"-",(-A2144+'Lineær programmering opg 4'!$M$6)/'Lineær programmering opg 4'!$K$6*-1)</f>
        <v>-</v>
      </c>
      <c r="G2144" s="167" t="str">
        <f>IF('Lineær programmering opg 4'!$D$7=0,"-",((-A2144+'Lineær programmering opg 4'!$M$7)/'Lineær programmering opg 4'!$K$7)*-1)</f>
        <v>-</v>
      </c>
      <c r="H2144" s="167" t="str">
        <f>IF('Lineær programmering opg 4'!$C$8=0,"-",((-A2144+'Lineær programmering opg 4'!$M$8)/'Lineær programmering opg 4'!$K$8)*-1)</f>
        <v>-</v>
      </c>
      <c r="I2144" s="167" t="str">
        <f>IF('Lineær programmering opg 4'!$D$8=0,"-",'Lineær programmering opg 4'!$G$8)</f>
        <v>-</v>
      </c>
      <c r="J2144" s="295">
        <f>A2144*'Lineær programmering opg 4'!$C$11+Datatabel!C2144*'Lineær programmering opg 4'!$D$11</f>
        <v>34276.799999998868</v>
      </c>
      <c r="K2144" s="9">
        <f t="shared" si="167"/>
        <v>0</v>
      </c>
      <c r="L2144" s="9">
        <f t="shared" si="168"/>
        <v>0</v>
      </c>
    </row>
    <row r="2145" spans="1:12" ht="15" x14ac:dyDescent="0.25">
      <c r="A2145" s="167">
        <f t="shared" si="166"/>
        <v>188.59200000000567</v>
      </c>
      <c r="B2145" s="325">
        <f t="shared" si="169"/>
        <v>0.78580000000002359</v>
      </c>
      <c r="C2145" s="167">
        <f t="shared" si="165"/>
        <v>102.81599999998866</v>
      </c>
      <c r="D2145" s="167">
        <f>IF('Lineær programmering opg 4'!$M$4=0,"-",(-A2145+'Lineær programmering opg 4'!$M$4)/'Lineær programmering opg 4'!$K$4*-1)</f>
        <v>102.81599999998866</v>
      </c>
      <c r="E2145" s="167">
        <f>IF('Lineær programmering opg 4'!$M$5=0,"-",(-A2145+'Lineær programmering opg 4'!$M$5)/'Lineær programmering opg 4'!$K$5*-1)</f>
        <v>158.55599999999575</v>
      </c>
      <c r="F2145" s="167" t="str">
        <f>IF('Lineær programmering opg 4'!$E$6=0,"-",(-A2145+'Lineær programmering opg 4'!$M$6)/'Lineær programmering opg 4'!$K$6*-1)</f>
        <v>-</v>
      </c>
      <c r="G2145" s="167" t="str">
        <f>IF('Lineær programmering opg 4'!$D$7=0,"-",((-A2145+'Lineær programmering opg 4'!$M$7)/'Lineær programmering opg 4'!$K$7)*-1)</f>
        <v>-</v>
      </c>
      <c r="H2145" s="167" t="str">
        <f>IF('Lineær programmering opg 4'!$C$8=0,"-",((-A2145+'Lineær programmering opg 4'!$M$8)/'Lineær programmering opg 4'!$K$8)*-1)</f>
        <v>-</v>
      </c>
      <c r="I2145" s="167" t="str">
        <f>IF('Lineær programmering opg 4'!$D$8=0,"-",'Lineær programmering opg 4'!$G$8)</f>
        <v>-</v>
      </c>
      <c r="J2145" s="295">
        <f>A2145*'Lineær programmering opg 4'!$C$11+Datatabel!C2145*'Lineær programmering opg 4'!$D$11</f>
        <v>34281.599999998871</v>
      </c>
      <c r="K2145" s="9">
        <f t="shared" si="167"/>
        <v>0</v>
      </c>
      <c r="L2145" s="9">
        <f t="shared" si="168"/>
        <v>0</v>
      </c>
    </row>
    <row r="2146" spans="1:12" ht="15" x14ac:dyDescent="0.25">
      <c r="A2146" s="167">
        <f t="shared" si="166"/>
        <v>188.56800000000567</v>
      </c>
      <c r="B2146" s="325">
        <f t="shared" si="169"/>
        <v>0.7857000000000236</v>
      </c>
      <c r="C2146" s="167">
        <f t="shared" si="165"/>
        <v>102.86399999998866</v>
      </c>
      <c r="D2146" s="167">
        <f>IF('Lineær programmering opg 4'!$M$4=0,"-",(-A2146+'Lineær programmering opg 4'!$M$4)/'Lineær programmering opg 4'!$K$4*-1)</f>
        <v>102.86399999998866</v>
      </c>
      <c r="E2146" s="167">
        <f>IF('Lineær programmering opg 4'!$M$5=0,"-",(-A2146+'Lineær programmering opg 4'!$M$5)/'Lineær programmering opg 4'!$K$5*-1)</f>
        <v>158.57399999999575</v>
      </c>
      <c r="F2146" s="167" t="str">
        <f>IF('Lineær programmering opg 4'!$E$6=0,"-",(-A2146+'Lineær programmering opg 4'!$M$6)/'Lineær programmering opg 4'!$K$6*-1)</f>
        <v>-</v>
      </c>
      <c r="G2146" s="167" t="str">
        <f>IF('Lineær programmering opg 4'!$D$7=0,"-",((-A2146+'Lineær programmering opg 4'!$M$7)/'Lineær programmering opg 4'!$K$7)*-1)</f>
        <v>-</v>
      </c>
      <c r="H2146" s="167" t="str">
        <f>IF('Lineær programmering opg 4'!$C$8=0,"-",((-A2146+'Lineær programmering opg 4'!$M$8)/'Lineær programmering opg 4'!$K$8)*-1)</f>
        <v>-</v>
      </c>
      <c r="I2146" s="167" t="str">
        <f>IF('Lineær programmering opg 4'!$D$8=0,"-",'Lineær programmering opg 4'!$G$8)</f>
        <v>-</v>
      </c>
      <c r="J2146" s="295">
        <f>A2146*'Lineær programmering opg 4'!$C$11+Datatabel!C2146*'Lineær programmering opg 4'!$D$11</f>
        <v>34286.399999998866</v>
      </c>
      <c r="K2146" s="9">
        <f t="shared" si="167"/>
        <v>0</v>
      </c>
      <c r="L2146" s="9">
        <f t="shared" si="168"/>
        <v>0</v>
      </c>
    </row>
    <row r="2147" spans="1:12" ht="15" x14ac:dyDescent="0.25">
      <c r="A2147" s="167">
        <f t="shared" si="166"/>
        <v>188.54400000000567</v>
      </c>
      <c r="B2147" s="325">
        <f t="shared" si="169"/>
        <v>0.78560000000002361</v>
      </c>
      <c r="C2147" s="167">
        <f t="shared" si="165"/>
        <v>102.91199999998867</v>
      </c>
      <c r="D2147" s="167">
        <f>IF('Lineær programmering opg 4'!$M$4=0,"-",(-A2147+'Lineær programmering opg 4'!$M$4)/'Lineær programmering opg 4'!$K$4*-1)</f>
        <v>102.91199999998867</v>
      </c>
      <c r="E2147" s="167">
        <f>IF('Lineær programmering opg 4'!$M$5=0,"-",(-A2147+'Lineær programmering opg 4'!$M$5)/'Lineær programmering opg 4'!$K$5*-1)</f>
        <v>158.59199999999575</v>
      </c>
      <c r="F2147" s="167" t="str">
        <f>IF('Lineær programmering opg 4'!$E$6=0,"-",(-A2147+'Lineær programmering opg 4'!$M$6)/'Lineær programmering opg 4'!$K$6*-1)</f>
        <v>-</v>
      </c>
      <c r="G2147" s="167" t="str">
        <f>IF('Lineær programmering opg 4'!$D$7=0,"-",((-A2147+'Lineær programmering opg 4'!$M$7)/'Lineær programmering opg 4'!$K$7)*-1)</f>
        <v>-</v>
      </c>
      <c r="H2147" s="167" t="str">
        <f>IF('Lineær programmering opg 4'!$C$8=0,"-",((-A2147+'Lineær programmering opg 4'!$M$8)/'Lineær programmering opg 4'!$K$8)*-1)</f>
        <v>-</v>
      </c>
      <c r="I2147" s="167" t="str">
        <f>IF('Lineær programmering opg 4'!$D$8=0,"-",'Lineær programmering opg 4'!$G$8)</f>
        <v>-</v>
      </c>
      <c r="J2147" s="295">
        <f>A2147*'Lineær programmering opg 4'!$C$11+Datatabel!C2147*'Lineær programmering opg 4'!$D$11</f>
        <v>34291.199999998862</v>
      </c>
      <c r="K2147" s="9">
        <f t="shared" si="167"/>
        <v>0</v>
      </c>
      <c r="L2147" s="9">
        <f t="shared" si="168"/>
        <v>0</v>
      </c>
    </row>
    <row r="2148" spans="1:12" ht="15" x14ac:dyDescent="0.25">
      <c r="A2148" s="167">
        <f t="shared" si="166"/>
        <v>188.52000000000567</v>
      </c>
      <c r="B2148" s="325">
        <f t="shared" si="169"/>
        <v>0.78550000000002362</v>
      </c>
      <c r="C2148" s="167">
        <f t="shared" si="165"/>
        <v>102.95999999998867</v>
      </c>
      <c r="D2148" s="167">
        <f>IF('Lineær programmering opg 4'!$M$4=0,"-",(-A2148+'Lineær programmering opg 4'!$M$4)/'Lineær programmering opg 4'!$K$4*-1)</f>
        <v>102.95999999998867</v>
      </c>
      <c r="E2148" s="167">
        <f>IF('Lineær programmering opg 4'!$M$5=0,"-",(-A2148+'Lineær programmering opg 4'!$M$5)/'Lineær programmering opg 4'!$K$5*-1)</f>
        <v>158.60999999999575</v>
      </c>
      <c r="F2148" s="167" t="str">
        <f>IF('Lineær programmering opg 4'!$E$6=0,"-",(-A2148+'Lineær programmering opg 4'!$M$6)/'Lineær programmering opg 4'!$K$6*-1)</f>
        <v>-</v>
      </c>
      <c r="G2148" s="167" t="str">
        <f>IF('Lineær programmering opg 4'!$D$7=0,"-",((-A2148+'Lineær programmering opg 4'!$M$7)/'Lineær programmering opg 4'!$K$7)*-1)</f>
        <v>-</v>
      </c>
      <c r="H2148" s="167" t="str">
        <f>IF('Lineær programmering opg 4'!$C$8=0,"-",((-A2148+'Lineær programmering opg 4'!$M$8)/'Lineær programmering opg 4'!$K$8)*-1)</f>
        <v>-</v>
      </c>
      <c r="I2148" s="167" t="str">
        <f>IF('Lineær programmering opg 4'!$D$8=0,"-",'Lineær programmering opg 4'!$G$8)</f>
        <v>-</v>
      </c>
      <c r="J2148" s="295">
        <f>A2148*'Lineær programmering opg 4'!$C$11+Datatabel!C2148*'Lineær programmering opg 4'!$D$11</f>
        <v>34295.999999998865</v>
      </c>
      <c r="K2148" s="9">
        <f t="shared" si="167"/>
        <v>0</v>
      </c>
      <c r="L2148" s="9">
        <f t="shared" si="168"/>
        <v>0</v>
      </c>
    </row>
    <row r="2149" spans="1:12" ht="15" x14ac:dyDescent="0.25">
      <c r="A2149" s="167">
        <f t="shared" si="166"/>
        <v>188.49600000000567</v>
      </c>
      <c r="B2149" s="325">
        <f t="shared" si="169"/>
        <v>0.78540000000002363</v>
      </c>
      <c r="C2149" s="167">
        <f t="shared" si="165"/>
        <v>103.00799999998867</v>
      </c>
      <c r="D2149" s="167">
        <f>IF('Lineær programmering opg 4'!$M$4=0,"-",(-A2149+'Lineær programmering opg 4'!$M$4)/'Lineær programmering opg 4'!$K$4*-1)</f>
        <v>103.00799999998867</v>
      </c>
      <c r="E2149" s="167">
        <f>IF('Lineær programmering opg 4'!$M$5=0,"-",(-A2149+'Lineær programmering opg 4'!$M$5)/'Lineær programmering opg 4'!$K$5*-1)</f>
        <v>158.62799999999575</v>
      </c>
      <c r="F2149" s="167" t="str">
        <f>IF('Lineær programmering opg 4'!$E$6=0,"-",(-A2149+'Lineær programmering opg 4'!$M$6)/'Lineær programmering opg 4'!$K$6*-1)</f>
        <v>-</v>
      </c>
      <c r="G2149" s="167" t="str">
        <f>IF('Lineær programmering opg 4'!$D$7=0,"-",((-A2149+'Lineær programmering opg 4'!$M$7)/'Lineær programmering opg 4'!$K$7)*-1)</f>
        <v>-</v>
      </c>
      <c r="H2149" s="167" t="str">
        <f>IF('Lineær programmering opg 4'!$C$8=0,"-",((-A2149+'Lineær programmering opg 4'!$M$8)/'Lineær programmering opg 4'!$K$8)*-1)</f>
        <v>-</v>
      </c>
      <c r="I2149" s="167" t="str">
        <f>IF('Lineær programmering opg 4'!$D$8=0,"-",'Lineær programmering opg 4'!$G$8)</f>
        <v>-</v>
      </c>
      <c r="J2149" s="295">
        <f>A2149*'Lineær programmering opg 4'!$C$11+Datatabel!C2149*'Lineær programmering opg 4'!$D$11</f>
        <v>34300.799999998868</v>
      </c>
      <c r="K2149" s="9">
        <f t="shared" si="167"/>
        <v>0</v>
      </c>
      <c r="L2149" s="9">
        <f t="shared" si="168"/>
        <v>0</v>
      </c>
    </row>
    <row r="2150" spans="1:12" ht="15" x14ac:dyDescent="0.25">
      <c r="A2150" s="167">
        <f t="shared" si="166"/>
        <v>188.47200000000566</v>
      </c>
      <c r="B2150" s="325">
        <f t="shared" si="169"/>
        <v>0.78530000000002365</v>
      </c>
      <c r="C2150" s="167">
        <f t="shared" si="165"/>
        <v>103.05599999998867</v>
      </c>
      <c r="D2150" s="167">
        <f>IF('Lineær programmering opg 4'!$M$4=0,"-",(-A2150+'Lineær programmering opg 4'!$M$4)/'Lineær programmering opg 4'!$K$4*-1)</f>
        <v>103.05599999998867</v>
      </c>
      <c r="E2150" s="167">
        <f>IF('Lineær programmering opg 4'!$M$5=0,"-",(-A2150+'Lineær programmering opg 4'!$M$5)/'Lineær programmering opg 4'!$K$5*-1)</f>
        <v>158.64599999999575</v>
      </c>
      <c r="F2150" s="167" t="str">
        <f>IF('Lineær programmering opg 4'!$E$6=0,"-",(-A2150+'Lineær programmering opg 4'!$M$6)/'Lineær programmering opg 4'!$K$6*-1)</f>
        <v>-</v>
      </c>
      <c r="G2150" s="167" t="str">
        <f>IF('Lineær programmering opg 4'!$D$7=0,"-",((-A2150+'Lineær programmering opg 4'!$M$7)/'Lineær programmering opg 4'!$K$7)*-1)</f>
        <v>-</v>
      </c>
      <c r="H2150" s="167" t="str">
        <f>IF('Lineær programmering opg 4'!$C$8=0,"-",((-A2150+'Lineær programmering opg 4'!$M$8)/'Lineær programmering opg 4'!$K$8)*-1)</f>
        <v>-</v>
      </c>
      <c r="I2150" s="167" t="str">
        <f>IF('Lineær programmering opg 4'!$D$8=0,"-",'Lineær programmering opg 4'!$G$8)</f>
        <v>-</v>
      </c>
      <c r="J2150" s="295">
        <f>A2150*'Lineær programmering opg 4'!$C$11+Datatabel!C2150*'Lineær programmering opg 4'!$D$11</f>
        <v>34305.599999998863</v>
      </c>
      <c r="K2150" s="9">
        <f t="shared" si="167"/>
        <v>0</v>
      </c>
      <c r="L2150" s="9">
        <f t="shared" si="168"/>
        <v>0</v>
      </c>
    </row>
    <row r="2151" spans="1:12" ht="15" x14ac:dyDescent="0.25">
      <c r="A2151" s="167">
        <f t="shared" si="166"/>
        <v>188.44800000000566</v>
      </c>
      <c r="B2151" s="325">
        <f t="shared" si="169"/>
        <v>0.78520000000002366</v>
      </c>
      <c r="C2151" s="167">
        <f t="shared" si="165"/>
        <v>103.10399999998867</v>
      </c>
      <c r="D2151" s="167">
        <f>IF('Lineær programmering opg 4'!$M$4=0,"-",(-A2151+'Lineær programmering opg 4'!$M$4)/'Lineær programmering opg 4'!$K$4*-1)</f>
        <v>103.10399999998867</v>
      </c>
      <c r="E2151" s="167">
        <f>IF('Lineær programmering opg 4'!$M$5=0,"-",(-A2151+'Lineær programmering opg 4'!$M$5)/'Lineær programmering opg 4'!$K$5*-1)</f>
        <v>158.66399999999575</v>
      </c>
      <c r="F2151" s="167" t="str">
        <f>IF('Lineær programmering opg 4'!$E$6=0,"-",(-A2151+'Lineær programmering opg 4'!$M$6)/'Lineær programmering opg 4'!$K$6*-1)</f>
        <v>-</v>
      </c>
      <c r="G2151" s="167" t="str">
        <f>IF('Lineær programmering opg 4'!$D$7=0,"-",((-A2151+'Lineær programmering opg 4'!$M$7)/'Lineær programmering opg 4'!$K$7)*-1)</f>
        <v>-</v>
      </c>
      <c r="H2151" s="167" t="str">
        <f>IF('Lineær programmering opg 4'!$C$8=0,"-",((-A2151+'Lineær programmering opg 4'!$M$8)/'Lineær programmering opg 4'!$K$8)*-1)</f>
        <v>-</v>
      </c>
      <c r="I2151" s="167" t="str">
        <f>IF('Lineær programmering opg 4'!$D$8=0,"-",'Lineær programmering opg 4'!$G$8)</f>
        <v>-</v>
      </c>
      <c r="J2151" s="295">
        <f>A2151*'Lineær programmering opg 4'!$C$11+Datatabel!C2151*'Lineær programmering opg 4'!$D$11</f>
        <v>34310.399999998866</v>
      </c>
      <c r="K2151" s="9">
        <f t="shared" si="167"/>
        <v>0</v>
      </c>
      <c r="L2151" s="9">
        <f t="shared" si="168"/>
        <v>0</v>
      </c>
    </row>
    <row r="2152" spans="1:12" ht="15" x14ac:dyDescent="0.25">
      <c r="A2152" s="167">
        <f t="shared" si="166"/>
        <v>188.42400000000569</v>
      </c>
      <c r="B2152" s="325">
        <f t="shared" si="169"/>
        <v>0.78510000000002367</v>
      </c>
      <c r="C2152" s="167">
        <f t="shared" si="165"/>
        <v>103.15199999998862</v>
      </c>
      <c r="D2152" s="167">
        <f>IF('Lineær programmering opg 4'!$M$4=0,"-",(-A2152+'Lineær programmering opg 4'!$M$4)/'Lineær programmering opg 4'!$K$4*-1)</f>
        <v>103.15199999998862</v>
      </c>
      <c r="E2152" s="167">
        <f>IF('Lineær programmering opg 4'!$M$5=0,"-",(-A2152+'Lineær programmering opg 4'!$M$5)/'Lineær programmering opg 4'!$K$5*-1)</f>
        <v>158.68199999999575</v>
      </c>
      <c r="F2152" s="167" t="str">
        <f>IF('Lineær programmering opg 4'!$E$6=0,"-",(-A2152+'Lineær programmering opg 4'!$M$6)/'Lineær programmering opg 4'!$K$6*-1)</f>
        <v>-</v>
      </c>
      <c r="G2152" s="167" t="str">
        <f>IF('Lineær programmering opg 4'!$D$7=0,"-",((-A2152+'Lineær programmering opg 4'!$M$7)/'Lineær programmering opg 4'!$K$7)*-1)</f>
        <v>-</v>
      </c>
      <c r="H2152" s="167" t="str">
        <f>IF('Lineær programmering opg 4'!$C$8=0,"-",((-A2152+'Lineær programmering opg 4'!$M$8)/'Lineær programmering opg 4'!$K$8)*-1)</f>
        <v>-</v>
      </c>
      <c r="I2152" s="167" t="str">
        <f>IF('Lineær programmering opg 4'!$D$8=0,"-",'Lineær programmering opg 4'!$G$8)</f>
        <v>-</v>
      </c>
      <c r="J2152" s="295">
        <f>A2152*'Lineær programmering opg 4'!$C$11+Datatabel!C2152*'Lineær programmering opg 4'!$D$11</f>
        <v>34315.199999998862</v>
      </c>
      <c r="K2152" s="9">
        <f t="shared" si="167"/>
        <v>0</v>
      </c>
      <c r="L2152" s="9">
        <f t="shared" si="168"/>
        <v>0</v>
      </c>
    </row>
    <row r="2153" spans="1:12" ht="15" x14ac:dyDescent="0.25">
      <c r="A2153" s="167">
        <f t="shared" si="166"/>
        <v>188.40000000000569</v>
      </c>
      <c r="B2153" s="325">
        <f t="shared" si="169"/>
        <v>0.78500000000002368</v>
      </c>
      <c r="C2153" s="167">
        <f t="shared" si="165"/>
        <v>103.19999999998862</v>
      </c>
      <c r="D2153" s="167">
        <f>IF('Lineær programmering opg 4'!$M$4=0,"-",(-A2153+'Lineær programmering opg 4'!$M$4)/'Lineær programmering opg 4'!$K$4*-1)</f>
        <v>103.19999999998862</v>
      </c>
      <c r="E2153" s="167">
        <f>IF('Lineær programmering opg 4'!$M$5=0,"-",(-A2153+'Lineær programmering opg 4'!$M$5)/'Lineær programmering opg 4'!$K$5*-1)</f>
        <v>158.69999999999575</v>
      </c>
      <c r="F2153" s="167" t="str">
        <f>IF('Lineær programmering opg 4'!$E$6=0,"-",(-A2153+'Lineær programmering opg 4'!$M$6)/'Lineær programmering opg 4'!$K$6*-1)</f>
        <v>-</v>
      </c>
      <c r="G2153" s="167" t="str">
        <f>IF('Lineær programmering opg 4'!$D$7=0,"-",((-A2153+'Lineær programmering opg 4'!$M$7)/'Lineær programmering opg 4'!$K$7)*-1)</f>
        <v>-</v>
      </c>
      <c r="H2153" s="167" t="str">
        <f>IF('Lineær programmering opg 4'!$C$8=0,"-",((-A2153+'Lineær programmering opg 4'!$M$8)/'Lineær programmering opg 4'!$K$8)*-1)</f>
        <v>-</v>
      </c>
      <c r="I2153" s="167" t="str">
        <f>IF('Lineær programmering opg 4'!$D$8=0,"-",'Lineær programmering opg 4'!$G$8)</f>
        <v>-</v>
      </c>
      <c r="J2153" s="295">
        <f>A2153*'Lineær programmering opg 4'!$C$11+Datatabel!C2153*'Lineær programmering opg 4'!$D$11</f>
        <v>34319.999999998865</v>
      </c>
      <c r="K2153" s="9">
        <f t="shared" si="167"/>
        <v>0</v>
      </c>
      <c r="L2153" s="9">
        <f t="shared" si="168"/>
        <v>0</v>
      </c>
    </row>
    <row r="2154" spans="1:12" ht="15" x14ac:dyDescent="0.25">
      <c r="A2154" s="167">
        <f t="shared" si="166"/>
        <v>188.37600000000569</v>
      </c>
      <c r="B2154" s="325">
        <f t="shared" si="169"/>
        <v>0.78490000000002369</v>
      </c>
      <c r="C2154" s="167">
        <f t="shared" si="165"/>
        <v>103.24799999998862</v>
      </c>
      <c r="D2154" s="167">
        <f>IF('Lineær programmering opg 4'!$M$4=0,"-",(-A2154+'Lineær programmering opg 4'!$M$4)/'Lineær programmering opg 4'!$K$4*-1)</f>
        <v>103.24799999998862</v>
      </c>
      <c r="E2154" s="167">
        <f>IF('Lineær programmering opg 4'!$M$5=0,"-",(-A2154+'Lineær programmering opg 4'!$M$5)/'Lineær programmering opg 4'!$K$5*-1)</f>
        <v>158.71799999999575</v>
      </c>
      <c r="F2154" s="167" t="str">
        <f>IF('Lineær programmering opg 4'!$E$6=0,"-",(-A2154+'Lineær programmering opg 4'!$M$6)/'Lineær programmering opg 4'!$K$6*-1)</f>
        <v>-</v>
      </c>
      <c r="G2154" s="167" t="str">
        <f>IF('Lineær programmering opg 4'!$D$7=0,"-",((-A2154+'Lineær programmering opg 4'!$M$7)/'Lineær programmering opg 4'!$K$7)*-1)</f>
        <v>-</v>
      </c>
      <c r="H2154" s="167" t="str">
        <f>IF('Lineær programmering opg 4'!$C$8=0,"-",((-A2154+'Lineær programmering opg 4'!$M$8)/'Lineær programmering opg 4'!$K$8)*-1)</f>
        <v>-</v>
      </c>
      <c r="I2154" s="167" t="str">
        <f>IF('Lineær programmering opg 4'!$D$8=0,"-",'Lineær programmering opg 4'!$G$8)</f>
        <v>-</v>
      </c>
      <c r="J2154" s="295">
        <f>A2154*'Lineær programmering opg 4'!$C$11+Datatabel!C2154*'Lineær programmering opg 4'!$D$11</f>
        <v>34324.799999998861</v>
      </c>
      <c r="K2154" s="9">
        <f t="shared" si="167"/>
        <v>0</v>
      </c>
      <c r="L2154" s="9">
        <f t="shared" si="168"/>
        <v>0</v>
      </c>
    </row>
    <row r="2155" spans="1:12" ht="15" x14ac:dyDescent="0.25">
      <c r="A2155" s="167">
        <f t="shared" si="166"/>
        <v>188.35200000000569</v>
      </c>
      <c r="B2155" s="325">
        <f t="shared" si="169"/>
        <v>0.7848000000000237</v>
      </c>
      <c r="C2155" s="167">
        <f t="shared" si="165"/>
        <v>103.29599999998862</v>
      </c>
      <c r="D2155" s="167">
        <f>IF('Lineær programmering opg 4'!$M$4=0,"-",(-A2155+'Lineær programmering opg 4'!$M$4)/'Lineær programmering opg 4'!$K$4*-1)</f>
        <v>103.29599999998862</v>
      </c>
      <c r="E2155" s="167">
        <f>IF('Lineær programmering opg 4'!$M$5=0,"-",(-A2155+'Lineær programmering opg 4'!$M$5)/'Lineær programmering opg 4'!$K$5*-1)</f>
        <v>158.73599999999576</v>
      </c>
      <c r="F2155" s="167" t="str">
        <f>IF('Lineær programmering opg 4'!$E$6=0,"-",(-A2155+'Lineær programmering opg 4'!$M$6)/'Lineær programmering opg 4'!$K$6*-1)</f>
        <v>-</v>
      </c>
      <c r="G2155" s="167" t="str">
        <f>IF('Lineær programmering opg 4'!$D$7=0,"-",((-A2155+'Lineær programmering opg 4'!$M$7)/'Lineær programmering opg 4'!$K$7)*-1)</f>
        <v>-</v>
      </c>
      <c r="H2155" s="167" t="str">
        <f>IF('Lineær programmering opg 4'!$C$8=0,"-",((-A2155+'Lineær programmering opg 4'!$M$8)/'Lineær programmering opg 4'!$K$8)*-1)</f>
        <v>-</v>
      </c>
      <c r="I2155" s="167" t="str">
        <f>IF('Lineær programmering opg 4'!$D$8=0,"-",'Lineær programmering opg 4'!$G$8)</f>
        <v>-</v>
      </c>
      <c r="J2155" s="295">
        <f>A2155*'Lineær programmering opg 4'!$C$11+Datatabel!C2155*'Lineær programmering opg 4'!$D$11</f>
        <v>34329.599999998863</v>
      </c>
      <c r="K2155" s="9">
        <f t="shared" si="167"/>
        <v>0</v>
      </c>
      <c r="L2155" s="9">
        <f t="shared" si="168"/>
        <v>0</v>
      </c>
    </row>
    <row r="2156" spans="1:12" ht="15" x14ac:dyDescent="0.25">
      <c r="A2156" s="167">
        <f t="shared" si="166"/>
        <v>188.32800000000569</v>
      </c>
      <c r="B2156" s="325">
        <f t="shared" si="169"/>
        <v>0.78470000000002371</v>
      </c>
      <c r="C2156" s="167">
        <f t="shared" si="165"/>
        <v>103.34399999998863</v>
      </c>
      <c r="D2156" s="167">
        <f>IF('Lineær programmering opg 4'!$M$4=0,"-",(-A2156+'Lineær programmering opg 4'!$M$4)/'Lineær programmering opg 4'!$K$4*-1)</f>
        <v>103.34399999998863</v>
      </c>
      <c r="E2156" s="167">
        <f>IF('Lineær programmering opg 4'!$M$5=0,"-",(-A2156+'Lineær programmering opg 4'!$M$5)/'Lineær programmering opg 4'!$K$5*-1)</f>
        <v>158.75399999999576</v>
      </c>
      <c r="F2156" s="167" t="str">
        <f>IF('Lineær programmering opg 4'!$E$6=0,"-",(-A2156+'Lineær programmering opg 4'!$M$6)/'Lineær programmering opg 4'!$K$6*-1)</f>
        <v>-</v>
      </c>
      <c r="G2156" s="167" t="str">
        <f>IF('Lineær programmering opg 4'!$D$7=0,"-",((-A2156+'Lineær programmering opg 4'!$M$7)/'Lineær programmering opg 4'!$K$7)*-1)</f>
        <v>-</v>
      </c>
      <c r="H2156" s="167" t="str">
        <f>IF('Lineær programmering opg 4'!$C$8=0,"-",((-A2156+'Lineær programmering opg 4'!$M$8)/'Lineær programmering opg 4'!$K$8)*-1)</f>
        <v>-</v>
      </c>
      <c r="I2156" s="167" t="str">
        <f>IF('Lineær programmering opg 4'!$D$8=0,"-",'Lineær programmering opg 4'!$G$8)</f>
        <v>-</v>
      </c>
      <c r="J2156" s="295">
        <f>A2156*'Lineær programmering opg 4'!$C$11+Datatabel!C2156*'Lineær programmering opg 4'!$D$11</f>
        <v>34334.399999998866</v>
      </c>
      <c r="K2156" s="9">
        <f t="shared" si="167"/>
        <v>0</v>
      </c>
      <c r="L2156" s="9">
        <f t="shared" si="168"/>
        <v>0</v>
      </c>
    </row>
    <row r="2157" spans="1:12" ht="15" x14ac:dyDescent="0.25">
      <c r="A2157" s="167">
        <f t="shared" si="166"/>
        <v>188.30400000000569</v>
      </c>
      <c r="B2157" s="325">
        <f t="shared" si="169"/>
        <v>0.78460000000002372</v>
      </c>
      <c r="C2157" s="167">
        <f t="shared" si="165"/>
        <v>103.39199999998863</v>
      </c>
      <c r="D2157" s="167">
        <f>IF('Lineær programmering opg 4'!$M$4=0,"-",(-A2157+'Lineær programmering opg 4'!$M$4)/'Lineær programmering opg 4'!$K$4*-1)</f>
        <v>103.39199999998863</v>
      </c>
      <c r="E2157" s="167">
        <f>IF('Lineær programmering opg 4'!$M$5=0,"-",(-A2157+'Lineær programmering opg 4'!$M$5)/'Lineær programmering opg 4'!$K$5*-1)</f>
        <v>158.77199999999576</v>
      </c>
      <c r="F2157" s="167" t="str">
        <f>IF('Lineær programmering opg 4'!$E$6=0,"-",(-A2157+'Lineær programmering opg 4'!$M$6)/'Lineær programmering opg 4'!$K$6*-1)</f>
        <v>-</v>
      </c>
      <c r="G2157" s="167" t="str">
        <f>IF('Lineær programmering opg 4'!$D$7=0,"-",((-A2157+'Lineær programmering opg 4'!$M$7)/'Lineær programmering opg 4'!$K$7)*-1)</f>
        <v>-</v>
      </c>
      <c r="H2157" s="167" t="str">
        <f>IF('Lineær programmering opg 4'!$C$8=0,"-",((-A2157+'Lineær programmering opg 4'!$M$8)/'Lineær programmering opg 4'!$K$8)*-1)</f>
        <v>-</v>
      </c>
      <c r="I2157" s="167" t="str">
        <f>IF('Lineær programmering opg 4'!$D$8=0,"-",'Lineær programmering opg 4'!$G$8)</f>
        <v>-</v>
      </c>
      <c r="J2157" s="295">
        <f>A2157*'Lineær programmering opg 4'!$C$11+Datatabel!C2157*'Lineær programmering opg 4'!$D$11</f>
        <v>34339.199999998862</v>
      </c>
      <c r="K2157" s="9">
        <f t="shared" si="167"/>
        <v>0</v>
      </c>
      <c r="L2157" s="9">
        <f t="shared" si="168"/>
        <v>0</v>
      </c>
    </row>
    <row r="2158" spans="1:12" ht="15" x14ac:dyDescent="0.25">
      <c r="A2158" s="167">
        <f t="shared" si="166"/>
        <v>188.28000000000569</v>
      </c>
      <c r="B2158" s="325">
        <f t="shared" si="169"/>
        <v>0.78450000000002373</v>
      </c>
      <c r="C2158" s="167">
        <f t="shared" si="165"/>
        <v>103.43999999998863</v>
      </c>
      <c r="D2158" s="167">
        <f>IF('Lineær programmering opg 4'!$M$4=0,"-",(-A2158+'Lineær programmering opg 4'!$M$4)/'Lineær programmering opg 4'!$K$4*-1)</f>
        <v>103.43999999998863</v>
      </c>
      <c r="E2158" s="167">
        <f>IF('Lineær programmering opg 4'!$M$5=0,"-",(-A2158+'Lineær programmering opg 4'!$M$5)/'Lineær programmering opg 4'!$K$5*-1)</f>
        <v>158.78999999999576</v>
      </c>
      <c r="F2158" s="167" t="str">
        <f>IF('Lineær programmering opg 4'!$E$6=0,"-",(-A2158+'Lineær programmering opg 4'!$M$6)/'Lineær programmering opg 4'!$K$6*-1)</f>
        <v>-</v>
      </c>
      <c r="G2158" s="167" t="str">
        <f>IF('Lineær programmering opg 4'!$D$7=0,"-",((-A2158+'Lineær programmering opg 4'!$M$7)/'Lineær programmering opg 4'!$K$7)*-1)</f>
        <v>-</v>
      </c>
      <c r="H2158" s="167" t="str">
        <f>IF('Lineær programmering opg 4'!$C$8=0,"-",((-A2158+'Lineær programmering opg 4'!$M$8)/'Lineær programmering opg 4'!$K$8)*-1)</f>
        <v>-</v>
      </c>
      <c r="I2158" s="167" t="str">
        <f>IF('Lineær programmering opg 4'!$D$8=0,"-",'Lineær programmering opg 4'!$G$8)</f>
        <v>-</v>
      </c>
      <c r="J2158" s="295">
        <f>A2158*'Lineær programmering opg 4'!$C$11+Datatabel!C2158*'Lineær programmering opg 4'!$D$11</f>
        <v>34343.999999998865</v>
      </c>
      <c r="K2158" s="9">
        <f t="shared" si="167"/>
        <v>0</v>
      </c>
      <c r="L2158" s="9">
        <f t="shared" si="168"/>
        <v>0</v>
      </c>
    </row>
    <row r="2159" spans="1:12" ht="15" x14ac:dyDescent="0.25">
      <c r="A2159" s="167">
        <f t="shared" si="166"/>
        <v>188.25600000000571</v>
      </c>
      <c r="B2159" s="325">
        <f t="shared" si="169"/>
        <v>0.78440000000002374</v>
      </c>
      <c r="C2159" s="167">
        <f t="shared" si="165"/>
        <v>103.48799999998857</v>
      </c>
      <c r="D2159" s="167">
        <f>IF('Lineær programmering opg 4'!$M$4=0,"-",(-A2159+'Lineær programmering opg 4'!$M$4)/'Lineær programmering opg 4'!$K$4*-1)</f>
        <v>103.48799999998857</v>
      </c>
      <c r="E2159" s="167">
        <f>IF('Lineær programmering opg 4'!$M$5=0,"-",(-A2159+'Lineær programmering opg 4'!$M$5)/'Lineær programmering opg 4'!$K$5*-1)</f>
        <v>158.80799999999573</v>
      </c>
      <c r="F2159" s="167" t="str">
        <f>IF('Lineær programmering opg 4'!$E$6=0,"-",(-A2159+'Lineær programmering opg 4'!$M$6)/'Lineær programmering opg 4'!$K$6*-1)</f>
        <v>-</v>
      </c>
      <c r="G2159" s="167" t="str">
        <f>IF('Lineær programmering opg 4'!$D$7=0,"-",((-A2159+'Lineær programmering opg 4'!$M$7)/'Lineær programmering opg 4'!$K$7)*-1)</f>
        <v>-</v>
      </c>
      <c r="H2159" s="167" t="str">
        <f>IF('Lineær programmering opg 4'!$C$8=0,"-",((-A2159+'Lineær programmering opg 4'!$M$8)/'Lineær programmering opg 4'!$K$8)*-1)</f>
        <v>-</v>
      </c>
      <c r="I2159" s="167" t="str">
        <f>IF('Lineær programmering opg 4'!$D$8=0,"-",'Lineær programmering opg 4'!$G$8)</f>
        <v>-</v>
      </c>
      <c r="J2159" s="295">
        <f>A2159*'Lineær programmering opg 4'!$C$11+Datatabel!C2159*'Lineær programmering opg 4'!$D$11</f>
        <v>34348.799999998853</v>
      </c>
      <c r="K2159" s="9">
        <f t="shared" si="167"/>
        <v>0</v>
      </c>
      <c r="L2159" s="9">
        <f t="shared" si="168"/>
        <v>0</v>
      </c>
    </row>
    <row r="2160" spans="1:12" ht="15" x14ac:dyDescent="0.25">
      <c r="A2160" s="167">
        <f t="shared" si="166"/>
        <v>188.23200000000571</v>
      </c>
      <c r="B2160" s="325">
        <f t="shared" si="169"/>
        <v>0.78430000000002376</v>
      </c>
      <c r="C2160" s="167">
        <f t="shared" si="165"/>
        <v>103.53599999998858</v>
      </c>
      <c r="D2160" s="167">
        <f>IF('Lineær programmering opg 4'!$M$4=0,"-",(-A2160+'Lineær programmering opg 4'!$M$4)/'Lineær programmering opg 4'!$K$4*-1)</f>
        <v>103.53599999998858</v>
      </c>
      <c r="E2160" s="167">
        <f>IF('Lineær programmering opg 4'!$M$5=0,"-",(-A2160+'Lineær programmering opg 4'!$M$5)/'Lineær programmering opg 4'!$K$5*-1)</f>
        <v>158.82599999999573</v>
      </c>
      <c r="F2160" s="167" t="str">
        <f>IF('Lineær programmering opg 4'!$E$6=0,"-",(-A2160+'Lineær programmering opg 4'!$M$6)/'Lineær programmering opg 4'!$K$6*-1)</f>
        <v>-</v>
      </c>
      <c r="G2160" s="167" t="str">
        <f>IF('Lineær programmering opg 4'!$D$7=0,"-",((-A2160+'Lineær programmering opg 4'!$M$7)/'Lineær programmering opg 4'!$K$7)*-1)</f>
        <v>-</v>
      </c>
      <c r="H2160" s="167" t="str">
        <f>IF('Lineær programmering opg 4'!$C$8=0,"-",((-A2160+'Lineær programmering opg 4'!$M$8)/'Lineær programmering opg 4'!$K$8)*-1)</f>
        <v>-</v>
      </c>
      <c r="I2160" s="167" t="str">
        <f>IF('Lineær programmering opg 4'!$D$8=0,"-",'Lineær programmering opg 4'!$G$8)</f>
        <v>-</v>
      </c>
      <c r="J2160" s="295">
        <f>A2160*'Lineær programmering opg 4'!$C$11+Datatabel!C2160*'Lineær programmering opg 4'!$D$11</f>
        <v>34353.599999998856</v>
      </c>
      <c r="K2160" s="9">
        <f t="shared" si="167"/>
        <v>0</v>
      </c>
      <c r="L2160" s="9">
        <f t="shared" si="168"/>
        <v>0</v>
      </c>
    </row>
    <row r="2161" spans="1:12" ht="15" x14ac:dyDescent="0.25">
      <c r="A2161" s="167">
        <f t="shared" si="166"/>
        <v>188.20800000000571</v>
      </c>
      <c r="B2161" s="325">
        <f t="shared" si="169"/>
        <v>0.78420000000002377</v>
      </c>
      <c r="C2161" s="167">
        <f t="shared" si="165"/>
        <v>103.58399999998858</v>
      </c>
      <c r="D2161" s="167">
        <f>IF('Lineær programmering opg 4'!$M$4=0,"-",(-A2161+'Lineær programmering opg 4'!$M$4)/'Lineær programmering opg 4'!$K$4*-1)</f>
        <v>103.58399999998858</v>
      </c>
      <c r="E2161" s="167">
        <f>IF('Lineær programmering opg 4'!$M$5=0,"-",(-A2161+'Lineær programmering opg 4'!$M$5)/'Lineær programmering opg 4'!$K$5*-1)</f>
        <v>158.84399999999573</v>
      </c>
      <c r="F2161" s="167" t="str">
        <f>IF('Lineær programmering opg 4'!$E$6=0,"-",(-A2161+'Lineær programmering opg 4'!$M$6)/'Lineær programmering opg 4'!$K$6*-1)</f>
        <v>-</v>
      </c>
      <c r="G2161" s="167" t="str">
        <f>IF('Lineær programmering opg 4'!$D$7=0,"-",((-A2161+'Lineær programmering opg 4'!$M$7)/'Lineær programmering opg 4'!$K$7)*-1)</f>
        <v>-</v>
      </c>
      <c r="H2161" s="167" t="str">
        <f>IF('Lineær programmering opg 4'!$C$8=0,"-",((-A2161+'Lineær programmering opg 4'!$M$8)/'Lineær programmering opg 4'!$K$8)*-1)</f>
        <v>-</v>
      </c>
      <c r="I2161" s="167" t="str">
        <f>IF('Lineær programmering opg 4'!$D$8=0,"-",'Lineær programmering opg 4'!$G$8)</f>
        <v>-</v>
      </c>
      <c r="J2161" s="295">
        <f>A2161*'Lineær programmering opg 4'!$C$11+Datatabel!C2161*'Lineær programmering opg 4'!$D$11</f>
        <v>34358.399999998859</v>
      </c>
      <c r="K2161" s="9">
        <f t="shared" si="167"/>
        <v>0</v>
      </c>
      <c r="L2161" s="9">
        <f t="shared" si="168"/>
        <v>0</v>
      </c>
    </row>
    <row r="2162" spans="1:12" ht="15" x14ac:dyDescent="0.25">
      <c r="A2162" s="167">
        <f t="shared" si="166"/>
        <v>188.18400000000571</v>
      </c>
      <c r="B2162" s="325">
        <f t="shared" si="169"/>
        <v>0.78410000000002378</v>
      </c>
      <c r="C2162" s="167">
        <f t="shared" si="165"/>
        <v>103.63199999998858</v>
      </c>
      <c r="D2162" s="167">
        <f>IF('Lineær programmering opg 4'!$M$4=0,"-",(-A2162+'Lineær programmering opg 4'!$M$4)/'Lineær programmering opg 4'!$K$4*-1)</f>
        <v>103.63199999998858</v>
      </c>
      <c r="E2162" s="167">
        <f>IF('Lineær programmering opg 4'!$M$5=0,"-",(-A2162+'Lineær programmering opg 4'!$M$5)/'Lineær programmering opg 4'!$K$5*-1)</f>
        <v>158.86199999999573</v>
      </c>
      <c r="F2162" s="167" t="str">
        <f>IF('Lineær programmering opg 4'!$E$6=0,"-",(-A2162+'Lineær programmering opg 4'!$M$6)/'Lineær programmering opg 4'!$K$6*-1)</f>
        <v>-</v>
      </c>
      <c r="G2162" s="167" t="str">
        <f>IF('Lineær programmering opg 4'!$D$7=0,"-",((-A2162+'Lineær programmering opg 4'!$M$7)/'Lineær programmering opg 4'!$K$7)*-1)</f>
        <v>-</v>
      </c>
      <c r="H2162" s="167" t="str">
        <f>IF('Lineær programmering opg 4'!$C$8=0,"-",((-A2162+'Lineær programmering opg 4'!$M$8)/'Lineær programmering opg 4'!$K$8)*-1)</f>
        <v>-</v>
      </c>
      <c r="I2162" s="167" t="str">
        <f>IF('Lineær programmering opg 4'!$D$8=0,"-",'Lineær programmering opg 4'!$G$8)</f>
        <v>-</v>
      </c>
      <c r="J2162" s="295">
        <f>A2162*'Lineær programmering opg 4'!$C$11+Datatabel!C2162*'Lineær programmering opg 4'!$D$11</f>
        <v>34363.199999998862</v>
      </c>
      <c r="K2162" s="9">
        <f t="shared" si="167"/>
        <v>0</v>
      </c>
      <c r="L2162" s="9">
        <f t="shared" si="168"/>
        <v>0</v>
      </c>
    </row>
    <row r="2163" spans="1:12" ht="15" x14ac:dyDescent="0.25">
      <c r="A2163" s="167">
        <f t="shared" si="166"/>
        <v>188.16000000000571</v>
      </c>
      <c r="B2163" s="325">
        <f t="shared" si="169"/>
        <v>0.78400000000002379</v>
      </c>
      <c r="C2163" s="167">
        <f t="shared" si="165"/>
        <v>103.67999999998858</v>
      </c>
      <c r="D2163" s="167">
        <f>IF('Lineær programmering opg 4'!$M$4=0,"-",(-A2163+'Lineær programmering opg 4'!$M$4)/'Lineær programmering opg 4'!$K$4*-1)</f>
        <v>103.67999999998858</v>
      </c>
      <c r="E2163" s="167">
        <f>IF('Lineær programmering opg 4'!$M$5=0,"-",(-A2163+'Lineær programmering opg 4'!$M$5)/'Lineær programmering opg 4'!$K$5*-1)</f>
        <v>158.87999999999573</v>
      </c>
      <c r="F2163" s="167" t="str">
        <f>IF('Lineær programmering opg 4'!$E$6=0,"-",(-A2163+'Lineær programmering opg 4'!$M$6)/'Lineær programmering opg 4'!$K$6*-1)</f>
        <v>-</v>
      </c>
      <c r="G2163" s="167" t="str">
        <f>IF('Lineær programmering opg 4'!$D$7=0,"-",((-A2163+'Lineær programmering opg 4'!$M$7)/'Lineær programmering opg 4'!$K$7)*-1)</f>
        <v>-</v>
      </c>
      <c r="H2163" s="167" t="str">
        <f>IF('Lineær programmering opg 4'!$C$8=0,"-",((-A2163+'Lineær programmering opg 4'!$M$8)/'Lineær programmering opg 4'!$K$8)*-1)</f>
        <v>-</v>
      </c>
      <c r="I2163" s="167" t="str">
        <f>IF('Lineær programmering opg 4'!$D$8=0,"-",'Lineær programmering opg 4'!$G$8)</f>
        <v>-</v>
      </c>
      <c r="J2163" s="295">
        <f>A2163*'Lineær programmering opg 4'!$C$11+Datatabel!C2163*'Lineær programmering opg 4'!$D$11</f>
        <v>34367.999999998858</v>
      </c>
      <c r="K2163" s="9">
        <f t="shared" si="167"/>
        <v>0</v>
      </c>
      <c r="L2163" s="9">
        <f t="shared" si="168"/>
        <v>0</v>
      </c>
    </row>
    <row r="2164" spans="1:12" ht="15" x14ac:dyDescent="0.25">
      <c r="A2164" s="167">
        <f t="shared" si="166"/>
        <v>188.13600000000571</v>
      </c>
      <c r="B2164" s="325">
        <f t="shared" si="169"/>
        <v>0.7839000000000238</v>
      </c>
      <c r="C2164" s="167">
        <f t="shared" si="165"/>
        <v>103.72799999998858</v>
      </c>
      <c r="D2164" s="167">
        <f>IF('Lineær programmering opg 4'!$M$4=0,"-",(-A2164+'Lineær programmering opg 4'!$M$4)/'Lineær programmering opg 4'!$K$4*-1)</f>
        <v>103.72799999998858</v>
      </c>
      <c r="E2164" s="167">
        <f>IF('Lineær programmering opg 4'!$M$5=0,"-",(-A2164+'Lineær programmering opg 4'!$M$5)/'Lineær programmering opg 4'!$K$5*-1)</f>
        <v>158.89799999999573</v>
      </c>
      <c r="F2164" s="167" t="str">
        <f>IF('Lineær programmering opg 4'!$E$6=0,"-",(-A2164+'Lineær programmering opg 4'!$M$6)/'Lineær programmering opg 4'!$K$6*-1)</f>
        <v>-</v>
      </c>
      <c r="G2164" s="167" t="str">
        <f>IF('Lineær programmering opg 4'!$D$7=0,"-",((-A2164+'Lineær programmering opg 4'!$M$7)/'Lineær programmering opg 4'!$K$7)*-1)</f>
        <v>-</v>
      </c>
      <c r="H2164" s="167" t="str">
        <f>IF('Lineær programmering opg 4'!$C$8=0,"-",((-A2164+'Lineær programmering opg 4'!$M$8)/'Lineær programmering opg 4'!$K$8)*-1)</f>
        <v>-</v>
      </c>
      <c r="I2164" s="167" t="str">
        <f>IF('Lineær programmering opg 4'!$D$8=0,"-",'Lineær programmering opg 4'!$G$8)</f>
        <v>-</v>
      </c>
      <c r="J2164" s="295">
        <f>A2164*'Lineær programmering opg 4'!$C$11+Datatabel!C2164*'Lineær programmering opg 4'!$D$11</f>
        <v>34372.799999998853</v>
      </c>
      <c r="K2164" s="9">
        <f t="shared" si="167"/>
        <v>0</v>
      </c>
      <c r="L2164" s="9">
        <f t="shared" si="168"/>
        <v>0</v>
      </c>
    </row>
    <row r="2165" spans="1:12" ht="15" x14ac:dyDescent="0.25">
      <c r="A2165" s="167">
        <f t="shared" si="166"/>
        <v>188.11200000000571</v>
      </c>
      <c r="B2165" s="325">
        <f t="shared" si="169"/>
        <v>0.78380000000002381</v>
      </c>
      <c r="C2165" s="167">
        <f t="shared" si="165"/>
        <v>103.77599999998858</v>
      </c>
      <c r="D2165" s="167">
        <f>IF('Lineær programmering opg 4'!$M$4=0,"-",(-A2165+'Lineær programmering opg 4'!$M$4)/'Lineær programmering opg 4'!$K$4*-1)</f>
        <v>103.77599999998858</v>
      </c>
      <c r="E2165" s="167">
        <f>IF('Lineær programmering opg 4'!$M$5=0,"-",(-A2165+'Lineær programmering opg 4'!$M$5)/'Lineær programmering opg 4'!$K$5*-1)</f>
        <v>158.91599999999573</v>
      </c>
      <c r="F2165" s="167" t="str">
        <f>IF('Lineær programmering opg 4'!$E$6=0,"-",(-A2165+'Lineær programmering opg 4'!$M$6)/'Lineær programmering opg 4'!$K$6*-1)</f>
        <v>-</v>
      </c>
      <c r="G2165" s="167" t="str">
        <f>IF('Lineær programmering opg 4'!$D$7=0,"-",((-A2165+'Lineær programmering opg 4'!$M$7)/'Lineær programmering opg 4'!$K$7)*-1)</f>
        <v>-</v>
      </c>
      <c r="H2165" s="167" t="str">
        <f>IF('Lineær programmering opg 4'!$C$8=0,"-",((-A2165+'Lineær programmering opg 4'!$M$8)/'Lineær programmering opg 4'!$K$8)*-1)</f>
        <v>-</v>
      </c>
      <c r="I2165" s="167" t="str">
        <f>IF('Lineær programmering opg 4'!$D$8=0,"-",'Lineær programmering opg 4'!$G$8)</f>
        <v>-</v>
      </c>
      <c r="J2165" s="295">
        <f>A2165*'Lineær programmering opg 4'!$C$11+Datatabel!C2165*'Lineær programmering opg 4'!$D$11</f>
        <v>34377.599999998856</v>
      </c>
      <c r="K2165" s="9">
        <f t="shared" si="167"/>
        <v>0</v>
      </c>
      <c r="L2165" s="9">
        <f t="shared" si="168"/>
        <v>0</v>
      </c>
    </row>
    <row r="2166" spans="1:12" ht="15" x14ac:dyDescent="0.25">
      <c r="A2166" s="167">
        <f t="shared" si="166"/>
        <v>188.08800000000571</v>
      </c>
      <c r="B2166" s="325">
        <f t="shared" si="169"/>
        <v>0.78370000000002382</v>
      </c>
      <c r="C2166" s="167">
        <f t="shared" si="165"/>
        <v>103.82399999998859</v>
      </c>
      <c r="D2166" s="167">
        <f>IF('Lineær programmering opg 4'!$M$4=0,"-",(-A2166+'Lineær programmering opg 4'!$M$4)/'Lineær programmering opg 4'!$K$4*-1)</f>
        <v>103.82399999998859</v>
      </c>
      <c r="E2166" s="167">
        <f>IF('Lineær programmering opg 4'!$M$5=0,"-",(-A2166+'Lineær programmering opg 4'!$M$5)/'Lineær programmering opg 4'!$K$5*-1)</f>
        <v>158.93399999999573</v>
      </c>
      <c r="F2166" s="167" t="str">
        <f>IF('Lineær programmering opg 4'!$E$6=0,"-",(-A2166+'Lineær programmering opg 4'!$M$6)/'Lineær programmering opg 4'!$K$6*-1)</f>
        <v>-</v>
      </c>
      <c r="G2166" s="167" t="str">
        <f>IF('Lineær programmering opg 4'!$D$7=0,"-",((-A2166+'Lineær programmering opg 4'!$M$7)/'Lineær programmering opg 4'!$K$7)*-1)</f>
        <v>-</v>
      </c>
      <c r="H2166" s="167" t="str">
        <f>IF('Lineær programmering opg 4'!$C$8=0,"-",((-A2166+'Lineær programmering opg 4'!$M$8)/'Lineær programmering opg 4'!$K$8)*-1)</f>
        <v>-</v>
      </c>
      <c r="I2166" s="167" t="str">
        <f>IF('Lineær programmering opg 4'!$D$8=0,"-",'Lineær programmering opg 4'!$G$8)</f>
        <v>-</v>
      </c>
      <c r="J2166" s="295">
        <f>A2166*'Lineær programmering opg 4'!$C$11+Datatabel!C2166*'Lineær programmering opg 4'!$D$11</f>
        <v>34382.399999998859</v>
      </c>
      <c r="K2166" s="9">
        <f t="shared" si="167"/>
        <v>0</v>
      </c>
      <c r="L2166" s="9">
        <f t="shared" si="168"/>
        <v>0</v>
      </c>
    </row>
    <row r="2167" spans="1:12" ht="15" x14ac:dyDescent="0.25">
      <c r="A2167" s="167">
        <f t="shared" si="166"/>
        <v>188.06400000000571</v>
      </c>
      <c r="B2167" s="325">
        <f t="shared" si="169"/>
        <v>0.78360000000002383</v>
      </c>
      <c r="C2167" s="167">
        <f t="shared" si="165"/>
        <v>103.87199999998859</v>
      </c>
      <c r="D2167" s="167">
        <f>IF('Lineær programmering opg 4'!$M$4=0,"-",(-A2167+'Lineær programmering opg 4'!$M$4)/'Lineær programmering opg 4'!$K$4*-1)</f>
        <v>103.87199999998859</v>
      </c>
      <c r="E2167" s="167">
        <f>IF('Lineær programmering opg 4'!$M$5=0,"-",(-A2167+'Lineær programmering opg 4'!$M$5)/'Lineær programmering opg 4'!$K$5*-1)</f>
        <v>158.95199999999573</v>
      </c>
      <c r="F2167" s="167" t="str">
        <f>IF('Lineær programmering opg 4'!$E$6=0,"-",(-A2167+'Lineær programmering opg 4'!$M$6)/'Lineær programmering opg 4'!$K$6*-1)</f>
        <v>-</v>
      </c>
      <c r="G2167" s="167" t="str">
        <f>IF('Lineær programmering opg 4'!$D$7=0,"-",((-A2167+'Lineær programmering opg 4'!$M$7)/'Lineær programmering opg 4'!$K$7)*-1)</f>
        <v>-</v>
      </c>
      <c r="H2167" s="167" t="str">
        <f>IF('Lineær programmering opg 4'!$C$8=0,"-",((-A2167+'Lineær programmering opg 4'!$M$8)/'Lineær programmering opg 4'!$K$8)*-1)</f>
        <v>-</v>
      </c>
      <c r="I2167" s="167" t="str">
        <f>IF('Lineær programmering opg 4'!$D$8=0,"-",'Lineær programmering opg 4'!$G$8)</f>
        <v>-</v>
      </c>
      <c r="J2167" s="295">
        <f>A2167*'Lineær programmering opg 4'!$C$11+Datatabel!C2167*'Lineær programmering opg 4'!$D$11</f>
        <v>34387.199999998855</v>
      </c>
      <c r="K2167" s="9">
        <f t="shared" si="167"/>
        <v>0</v>
      </c>
      <c r="L2167" s="9">
        <f t="shared" si="168"/>
        <v>0</v>
      </c>
    </row>
    <row r="2168" spans="1:12" ht="15" x14ac:dyDescent="0.25">
      <c r="A2168" s="167">
        <f t="shared" si="166"/>
        <v>188.04000000000573</v>
      </c>
      <c r="B2168" s="325">
        <f t="shared" si="169"/>
        <v>0.78350000000002384</v>
      </c>
      <c r="C2168" s="167">
        <f t="shared" si="165"/>
        <v>103.91999999998853</v>
      </c>
      <c r="D2168" s="167">
        <f>IF('Lineær programmering opg 4'!$M$4=0,"-",(-A2168+'Lineær programmering opg 4'!$M$4)/'Lineær programmering opg 4'!$K$4*-1)</f>
        <v>103.91999999998853</v>
      </c>
      <c r="E2168" s="167">
        <f>IF('Lineær programmering opg 4'!$M$5=0,"-",(-A2168+'Lineær programmering opg 4'!$M$5)/'Lineær programmering opg 4'!$K$5*-1)</f>
        <v>158.96999999999571</v>
      </c>
      <c r="F2168" s="167" t="str">
        <f>IF('Lineær programmering opg 4'!$E$6=0,"-",(-A2168+'Lineær programmering opg 4'!$M$6)/'Lineær programmering opg 4'!$K$6*-1)</f>
        <v>-</v>
      </c>
      <c r="G2168" s="167" t="str">
        <f>IF('Lineær programmering opg 4'!$D$7=0,"-",((-A2168+'Lineær programmering opg 4'!$M$7)/'Lineær programmering opg 4'!$K$7)*-1)</f>
        <v>-</v>
      </c>
      <c r="H2168" s="167" t="str">
        <f>IF('Lineær programmering opg 4'!$C$8=0,"-",((-A2168+'Lineær programmering opg 4'!$M$8)/'Lineær programmering opg 4'!$K$8)*-1)</f>
        <v>-</v>
      </c>
      <c r="I2168" s="167" t="str">
        <f>IF('Lineær programmering opg 4'!$D$8=0,"-",'Lineær programmering opg 4'!$G$8)</f>
        <v>-</v>
      </c>
      <c r="J2168" s="295">
        <f>A2168*'Lineær programmering opg 4'!$C$11+Datatabel!C2168*'Lineær programmering opg 4'!$D$11</f>
        <v>34391.99999999885</v>
      </c>
      <c r="K2168" s="9">
        <f t="shared" si="167"/>
        <v>0</v>
      </c>
      <c r="L2168" s="9">
        <f t="shared" si="168"/>
        <v>0</v>
      </c>
    </row>
    <row r="2169" spans="1:12" ht="15" x14ac:dyDescent="0.25">
      <c r="A2169" s="167">
        <f t="shared" si="166"/>
        <v>188.01600000000573</v>
      </c>
      <c r="B2169" s="325">
        <f t="shared" si="169"/>
        <v>0.78340000000002386</v>
      </c>
      <c r="C2169" s="167">
        <f t="shared" si="165"/>
        <v>103.96799999998854</v>
      </c>
      <c r="D2169" s="167">
        <f>IF('Lineær programmering opg 4'!$M$4=0,"-",(-A2169+'Lineær programmering opg 4'!$M$4)/'Lineær programmering opg 4'!$K$4*-1)</f>
        <v>103.96799999998854</v>
      </c>
      <c r="E2169" s="167">
        <f>IF('Lineær programmering opg 4'!$M$5=0,"-",(-A2169+'Lineær programmering opg 4'!$M$5)/'Lineær programmering opg 4'!$K$5*-1)</f>
        <v>158.98799999999571</v>
      </c>
      <c r="F2169" s="167" t="str">
        <f>IF('Lineær programmering opg 4'!$E$6=0,"-",(-A2169+'Lineær programmering opg 4'!$M$6)/'Lineær programmering opg 4'!$K$6*-1)</f>
        <v>-</v>
      </c>
      <c r="G2169" s="167" t="str">
        <f>IF('Lineær programmering opg 4'!$D$7=0,"-",((-A2169+'Lineær programmering opg 4'!$M$7)/'Lineær programmering opg 4'!$K$7)*-1)</f>
        <v>-</v>
      </c>
      <c r="H2169" s="167" t="str">
        <f>IF('Lineær programmering opg 4'!$C$8=0,"-",((-A2169+'Lineær programmering opg 4'!$M$8)/'Lineær programmering opg 4'!$K$8)*-1)</f>
        <v>-</v>
      </c>
      <c r="I2169" s="167" t="str">
        <f>IF('Lineær programmering opg 4'!$D$8=0,"-",'Lineær programmering opg 4'!$G$8)</f>
        <v>-</v>
      </c>
      <c r="J2169" s="295">
        <f>A2169*'Lineær programmering opg 4'!$C$11+Datatabel!C2169*'Lineær programmering opg 4'!$D$11</f>
        <v>34396.799999998853</v>
      </c>
      <c r="K2169" s="9">
        <f t="shared" si="167"/>
        <v>0</v>
      </c>
      <c r="L2169" s="9">
        <f t="shared" si="168"/>
        <v>0</v>
      </c>
    </row>
    <row r="2170" spans="1:12" ht="15" x14ac:dyDescent="0.25">
      <c r="A2170" s="167">
        <f t="shared" si="166"/>
        <v>187.99200000000573</v>
      </c>
      <c r="B2170" s="325">
        <f t="shared" si="169"/>
        <v>0.78330000000002387</v>
      </c>
      <c r="C2170" s="167">
        <f t="shared" si="165"/>
        <v>104.01599999998854</v>
      </c>
      <c r="D2170" s="167">
        <f>IF('Lineær programmering opg 4'!$M$4=0,"-",(-A2170+'Lineær programmering opg 4'!$M$4)/'Lineær programmering opg 4'!$K$4*-1)</f>
        <v>104.01599999998854</v>
      </c>
      <c r="E2170" s="167">
        <f>IF('Lineær programmering opg 4'!$M$5=0,"-",(-A2170+'Lineær programmering opg 4'!$M$5)/'Lineær programmering opg 4'!$K$5*-1)</f>
        <v>159.00599999999571</v>
      </c>
      <c r="F2170" s="167" t="str">
        <f>IF('Lineær programmering opg 4'!$E$6=0,"-",(-A2170+'Lineær programmering opg 4'!$M$6)/'Lineær programmering opg 4'!$K$6*-1)</f>
        <v>-</v>
      </c>
      <c r="G2170" s="167" t="str">
        <f>IF('Lineær programmering opg 4'!$D$7=0,"-",((-A2170+'Lineær programmering opg 4'!$M$7)/'Lineær programmering opg 4'!$K$7)*-1)</f>
        <v>-</v>
      </c>
      <c r="H2170" s="167" t="str">
        <f>IF('Lineær programmering opg 4'!$C$8=0,"-",((-A2170+'Lineær programmering opg 4'!$M$8)/'Lineær programmering opg 4'!$K$8)*-1)</f>
        <v>-</v>
      </c>
      <c r="I2170" s="167" t="str">
        <f>IF('Lineær programmering opg 4'!$D$8=0,"-",'Lineær programmering opg 4'!$G$8)</f>
        <v>-</v>
      </c>
      <c r="J2170" s="295">
        <f>A2170*'Lineær programmering opg 4'!$C$11+Datatabel!C2170*'Lineær programmering opg 4'!$D$11</f>
        <v>34401.599999998856</v>
      </c>
      <c r="K2170" s="9">
        <f t="shared" si="167"/>
        <v>0</v>
      </c>
      <c r="L2170" s="9">
        <f t="shared" si="168"/>
        <v>0</v>
      </c>
    </row>
    <row r="2171" spans="1:12" ht="15" x14ac:dyDescent="0.25">
      <c r="A2171" s="167">
        <f t="shared" si="166"/>
        <v>187.96800000000573</v>
      </c>
      <c r="B2171" s="325">
        <f t="shared" si="169"/>
        <v>0.78320000000002388</v>
      </c>
      <c r="C2171" s="167">
        <f t="shared" si="165"/>
        <v>104.06399999998854</v>
      </c>
      <c r="D2171" s="167">
        <f>IF('Lineær programmering opg 4'!$M$4=0,"-",(-A2171+'Lineær programmering opg 4'!$M$4)/'Lineær programmering opg 4'!$K$4*-1)</f>
        <v>104.06399999998854</v>
      </c>
      <c r="E2171" s="167">
        <f>IF('Lineær programmering opg 4'!$M$5=0,"-",(-A2171+'Lineær programmering opg 4'!$M$5)/'Lineær programmering opg 4'!$K$5*-1)</f>
        <v>159.02399999999571</v>
      </c>
      <c r="F2171" s="167" t="str">
        <f>IF('Lineær programmering opg 4'!$E$6=0,"-",(-A2171+'Lineær programmering opg 4'!$M$6)/'Lineær programmering opg 4'!$K$6*-1)</f>
        <v>-</v>
      </c>
      <c r="G2171" s="167" t="str">
        <f>IF('Lineær programmering opg 4'!$D$7=0,"-",((-A2171+'Lineær programmering opg 4'!$M$7)/'Lineær programmering opg 4'!$K$7)*-1)</f>
        <v>-</v>
      </c>
      <c r="H2171" s="167" t="str">
        <f>IF('Lineær programmering opg 4'!$C$8=0,"-",((-A2171+'Lineær programmering opg 4'!$M$8)/'Lineær programmering opg 4'!$K$8)*-1)</f>
        <v>-</v>
      </c>
      <c r="I2171" s="167" t="str">
        <f>IF('Lineær programmering opg 4'!$D$8=0,"-",'Lineær programmering opg 4'!$G$8)</f>
        <v>-</v>
      </c>
      <c r="J2171" s="295">
        <f>A2171*'Lineær programmering opg 4'!$C$11+Datatabel!C2171*'Lineær programmering opg 4'!$D$11</f>
        <v>34406.399999998859</v>
      </c>
      <c r="K2171" s="9">
        <f t="shared" si="167"/>
        <v>0</v>
      </c>
      <c r="L2171" s="9">
        <f t="shared" si="168"/>
        <v>0</v>
      </c>
    </row>
    <row r="2172" spans="1:12" ht="15" x14ac:dyDescent="0.25">
      <c r="A2172" s="167">
        <f t="shared" si="166"/>
        <v>187.94400000000573</v>
      </c>
      <c r="B2172" s="325">
        <f t="shared" si="169"/>
        <v>0.78310000000002389</v>
      </c>
      <c r="C2172" s="167">
        <f t="shared" si="165"/>
        <v>104.11199999998854</v>
      </c>
      <c r="D2172" s="167">
        <f>IF('Lineær programmering opg 4'!$M$4=0,"-",(-A2172+'Lineær programmering opg 4'!$M$4)/'Lineær programmering opg 4'!$K$4*-1)</f>
        <v>104.11199999998854</v>
      </c>
      <c r="E2172" s="167">
        <f>IF('Lineær programmering opg 4'!$M$5=0,"-",(-A2172+'Lineær programmering opg 4'!$M$5)/'Lineær programmering opg 4'!$K$5*-1)</f>
        <v>159.04199999999571</v>
      </c>
      <c r="F2172" s="167" t="str">
        <f>IF('Lineær programmering opg 4'!$E$6=0,"-",(-A2172+'Lineær programmering opg 4'!$M$6)/'Lineær programmering opg 4'!$K$6*-1)</f>
        <v>-</v>
      </c>
      <c r="G2172" s="167" t="str">
        <f>IF('Lineær programmering opg 4'!$D$7=0,"-",((-A2172+'Lineær programmering opg 4'!$M$7)/'Lineær programmering opg 4'!$K$7)*-1)</f>
        <v>-</v>
      </c>
      <c r="H2172" s="167" t="str">
        <f>IF('Lineær programmering opg 4'!$C$8=0,"-",((-A2172+'Lineær programmering opg 4'!$M$8)/'Lineær programmering opg 4'!$K$8)*-1)</f>
        <v>-</v>
      </c>
      <c r="I2172" s="167" t="str">
        <f>IF('Lineær programmering opg 4'!$D$8=0,"-",'Lineær programmering opg 4'!$G$8)</f>
        <v>-</v>
      </c>
      <c r="J2172" s="295">
        <f>A2172*'Lineær programmering opg 4'!$C$11+Datatabel!C2172*'Lineær programmering opg 4'!$D$11</f>
        <v>34411.199999998855</v>
      </c>
      <c r="K2172" s="9">
        <f t="shared" si="167"/>
        <v>0</v>
      </c>
      <c r="L2172" s="9">
        <f t="shared" si="168"/>
        <v>0</v>
      </c>
    </row>
    <row r="2173" spans="1:12" ht="15" x14ac:dyDescent="0.25">
      <c r="A2173" s="167">
        <f t="shared" si="166"/>
        <v>187.92000000000573</v>
      </c>
      <c r="B2173" s="325">
        <f t="shared" si="169"/>
        <v>0.7830000000000239</v>
      </c>
      <c r="C2173" s="167">
        <f t="shared" si="165"/>
        <v>104.15999999998854</v>
      </c>
      <c r="D2173" s="167">
        <f>IF('Lineær programmering opg 4'!$M$4=0,"-",(-A2173+'Lineær programmering opg 4'!$M$4)/'Lineær programmering opg 4'!$K$4*-1)</f>
        <v>104.15999999998854</v>
      </c>
      <c r="E2173" s="167">
        <f>IF('Lineær programmering opg 4'!$M$5=0,"-",(-A2173+'Lineær programmering opg 4'!$M$5)/'Lineær programmering opg 4'!$K$5*-1)</f>
        <v>159.05999999999571</v>
      </c>
      <c r="F2173" s="167" t="str">
        <f>IF('Lineær programmering opg 4'!$E$6=0,"-",(-A2173+'Lineær programmering opg 4'!$M$6)/'Lineær programmering opg 4'!$K$6*-1)</f>
        <v>-</v>
      </c>
      <c r="G2173" s="167" t="str">
        <f>IF('Lineær programmering opg 4'!$D$7=0,"-",((-A2173+'Lineær programmering opg 4'!$M$7)/'Lineær programmering opg 4'!$K$7)*-1)</f>
        <v>-</v>
      </c>
      <c r="H2173" s="167" t="str">
        <f>IF('Lineær programmering opg 4'!$C$8=0,"-",((-A2173+'Lineær programmering opg 4'!$M$8)/'Lineær programmering opg 4'!$K$8)*-1)</f>
        <v>-</v>
      </c>
      <c r="I2173" s="167" t="str">
        <f>IF('Lineær programmering opg 4'!$D$8=0,"-",'Lineær programmering opg 4'!$G$8)</f>
        <v>-</v>
      </c>
      <c r="J2173" s="295">
        <f>A2173*'Lineær programmering opg 4'!$C$11+Datatabel!C2173*'Lineær programmering opg 4'!$D$11</f>
        <v>34415.99999999885</v>
      </c>
      <c r="K2173" s="9">
        <f t="shared" si="167"/>
        <v>0</v>
      </c>
      <c r="L2173" s="9">
        <f t="shared" si="168"/>
        <v>0</v>
      </c>
    </row>
    <row r="2174" spans="1:12" ht="15" x14ac:dyDescent="0.25">
      <c r="A2174" s="167">
        <f t="shared" si="166"/>
        <v>187.89600000000573</v>
      </c>
      <c r="B2174" s="325">
        <f t="shared" si="169"/>
        <v>0.78290000000002391</v>
      </c>
      <c r="C2174" s="167">
        <f t="shared" si="165"/>
        <v>104.20799999998854</v>
      </c>
      <c r="D2174" s="167">
        <f>IF('Lineær programmering opg 4'!$M$4=0,"-",(-A2174+'Lineær programmering opg 4'!$M$4)/'Lineær programmering opg 4'!$K$4*-1)</f>
        <v>104.20799999998854</v>
      </c>
      <c r="E2174" s="167">
        <f>IF('Lineær programmering opg 4'!$M$5=0,"-",(-A2174+'Lineær programmering opg 4'!$M$5)/'Lineær programmering opg 4'!$K$5*-1)</f>
        <v>159.07799999999571</v>
      </c>
      <c r="F2174" s="167" t="str">
        <f>IF('Lineær programmering opg 4'!$E$6=0,"-",(-A2174+'Lineær programmering opg 4'!$M$6)/'Lineær programmering opg 4'!$K$6*-1)</f>
        <v>-</v>
      </c>
      <c r="G2174" s="167" t="str">
        <f>IF('Lineær programmering opg 4'!$D$7=0,"-",((-A2174+'Lineær programmering opg 4'!$M$7)/'Lineær programmering opg 4'!$K$7)*-1)</f>
        <v>-</v>
      </c>
      <c r="H2174" s="167" t="str">
        <f>IF('Lineær programmering opg 4'!$C$8=0,"-",((-A2174+'Lineær programmering opg 4'!$M$8)/'Lineær programmering opg 4'!$K$8)*-1)</f>
        <v>-</v>
      </c>
      <c r="I2174" s="167" t="str">
        <f>IF('Lineær programmering opg 4'!$D$8=0,"-",'Lineær programmering opg 4'!$G$8)</f>
        <v>-</v>
      </c>
      <c r="J2174" s="295">
        <f>A2174*'Lineær programmering opg 4'!$C$11+Datatabel!C2174*'Lineær programmering opg 4'!$D$11</f>
        <v>34420.799999998853</v>
      </c>
      <c r="K2174" s="9">
        <f t="shared" si="167"/>
        <v>0</v>
      </c>
      <c r="L2174" s="9">
        <f t="shared" si="168"/>
        <v>0</v>
      </c>
    </row>
    <row r="2175" spans="1:12" ht="15" x14ac:dyDescent="0.25">
      <c r="A2175" s="167">
        <f t="shared" si="166"/>
        <v>187.87200000000576</v>
      </c>
      <c r="B2175" s="325">
        <f t="shared" si="169"/>
        <v>0.78280000000002392</v>
      </c>
      <c r="C2175" s="167">
        <f t="shared" si="165"/>
        <v>104.25599999998849</v>
      </c>
      <c r="D2175" s="167">
        <f>IF('Lineær programmering opg 4'!$M$4=0,"-",(-A2175+'Lineær programmering opg 4'!$M$4)/'Lineær programmering opg 4'!$K$4*-1)</f>
        <v>104.25599999998849</v>
      </c>
      <c r="E2175" s="167">
        <f>IF('Lineær programmering opg 4'!$M$5=0,"-",(-A2175+'Lineær programmering opg 4'!$M$5)/'Lineær programmering opg 4'!$K$5*-1)</f>
        <v>159.09599999999568</v>
      </c>
      <c r="F2175" s="167" t="str">
        <f>IF('Lineær programmering opg 4'!$E$6=0,"-",(-A2175+'Lineær programmering opg 4'!$M$6)/'Lineær programmering opg 4'!$K$6*-1)</f>
        <v>-</v>
      </c>
      <c r="G2175" s="167" t="str">
        <f>IF('Lineær programmering opg 4'!$D$7=0,"-",((-A2175+'Lineær programmering opg 4'!$M$7)/'Lineær programmering opg 4'!$K$7)*-1)</f>
        <v>-</v>
      </c>
      <c r="H2175" s="167" t="str">
        <f>IF('Lineær programmering opg 4'!$C$8=0,"-",((-A2175+'Lineær programmering opg 4'!$M$8)/'Lineær programmering opg 4'!$K$8)*-1)</f>
        <v>-</v>
      </c>
      <c r="I2175" s="167" t="str">
        <f>IF('Lineær programmering opg 4'!$D$8=0,"-",'Lineær programmering opg 4'!$G$8)</f>
        <v>-</v>
      </c>
      <c r="J2175" s="295">
        <f>A2175*'Lineær programmering opg 4'!$C$11+Datatabel!C2175*'Lineær programmering opg 4'!$D$11</f>
        <v>34425.599999998849</v>
      </c>
      <c r="K2175" s="9">
        <f t="shared" si="167"/>
        <v>0</v>
      </c>
      <c r="L2175" s="9">
        <f t="shared" si="168"/>
        <v>0</v>
      </c>
    </row>
    <row r="2176" spans="1:12" ht="15" x14ac:dyDescent="0.25">
      <c r="A2176" s="167">
        <f t="shared" si="166"/>
        <v>187.84800000000575</v>
      </c>
      <c r="B2176" s="325">
        <f t="shared" si="169"/>
        <v>0.78270000000002393</v>
      </c>
      <c r="C2176" s="167">
        <f t="shared" si="165"/>
        <v>104.30399999998849</v>
      </c>
      <c r="D2176" s="167">
        <f>IF('Lineær programmering opg 4'!$M$4=0,"-",(-A2176+'Lineær programmering opg 4'!$M$4)/'Lineær programmering opg 4'!$K$4*-1)</f>
        <v>104.30399999998849</v>
      </c>
      <c r="E2176" s="167">
        <f>IF('Lineær programmering opg 4'!$M$5=0,"-",(-A2176+'Lineær programmering opg 4'!$M$5)/'Lineær programmering opg 4'!$K$5*-1)</f>
        <v>159.11399999999568</v>
      </c>
      <c r="F2176" s="167" t="str">
        <f>IF('Lineær programmering opg 4'!$E$6=0,"-",(-A2176+'Lineær programmering opg 4'!$M$6)/'Lineær programmering opg 4'!$K$6*-1)</f>
        <v>-</v>
      </c>
      <c r="G2176" s="167" t="str">
        <f>IF('Lineær programmering opg 4'!$D$7=0,"-",((-A2176+'Lineær programmering opg 4'!$M$7)/'Lineær programmering opg 4'!$K$7)*-1)</f>
        <v>-</v>
      </c>
      <c r="H2176" s="167" t="str">
        <f>IF('Lineær programmering opg 4'!$C$8=0,"-",((-A2176+'Lineær programmering opg 4'!$M$8)/'Lineær programmering opg 4'!$K$8)*-1)</f>
        <v>-</v>
      </c>
      <c r="I2176" s="167" t="str">
        <f>IF('Lineær programmering opg 4'!$D$8=0,"-",'Lineær programmering opg 4'!$G$8)</f>
        <v>-</v>
      </c>
      <c r="J2176" s="295">
        <f>A2176*'Lineær programmering opg 4'!$C$11+Datatabel!C2176*'Lineær programmering opg 4'!$D$11</f>
        <v>34430.399999998845</v>
      </c>
      <c r="K2176" s="9">
        <f t="shared" si="167"/>
        <v>0</v>
      </c>
      <c r="L2176" s="9">
        <f t="shared" si="168"/>
        <v>0</v>
      </c>
    </row>
    <row r="2177" spans="1:12" ht="15" x14ac:dyDescent="0.25">
      <c r="A2177" s="167">
        <f t="shared" si="166"/>
        <v>187.82400000000575</v>
      </c>
      <c r="B2177" s="325">
        <f t="shared" si="169"/>
        <v>0.78260000000002394</v>
      </c>
      <c r="C2177" s="167">
        <f t="shared" si="165"/>
        <v>104.35199999998849</v>
      </c>
      <c r="D2177" s="167">
        <f>IF('Lineær programmering opg 4'!$M$4=0,"-",(-A2177+'Lineær programmering opg 4'!$M$4)/'Lineær programmering opg 4'!$K$4*-1)</f>
        <v>104.35199999998849</v>
      </c>
      <c r="E2177" s="167">
        <f>IF('Lineær programmering opg 4'!$M$5=0,"-",(-A2177+'Lineær programmering opg 4'!$M$5)/'Lineær programmering opg 4'!$K$5*-1)</f>
        <v>159.13199999999568</v>
      </c>
      <c r="F2177" s="167" t="str">
        <f>IF('Lineær programmering opg 4'!$E$6=0,"-",(-A2177+'Lineær programmering opg 4'!$M$6)/'Lineær programmering opg 4'!$K$6*-1)</f>
        <v>-</v>
      </c>
      <c r="G2177" s="167" t="str">
        <f>IF('Lineær programmering opg 4'!$D$7=0,"-",((-A2177+'Lineær programmering opg 4'!$M$7)/'Lineær programmering opg 4'!$K$7)*-1)</f>
        <v>-</v>
      </c>
      <c r="H2177" s="167" t="str">
        <f>IF('Lineær programmering opg 4'!$C$8=0,"-",((-A2177+'Lineær programmering opg 4'!$M$8)/'Lineær programmering opg 4'!$K$8)*-1)</f>
        <v>-</v>
      </c>
      <c r="I2177" s="167" t="str">
        <f>IF('Lineær programmering opg 4'!$D$8=0,"-",'Lineær programmering opg 4'!$G$8)</f>
        <v>-</v>
      </c>
      <c r="J2177" s="295">
        <f>A2177*'Lineær programmering opg 4'!$C$11+Datatabel!C2177*'Lineær programmering opg 4'!$D$11</f>
        <v>34435.199999998847</v>
      </c>
      <c r="K2177" s="9">
        <f t="shared" si="167"/>
        <v>0</v>
      </c>
      <c r="L2177" s="9">
        <f t="shared" si="168"/>
        <v>0</v>
      </c>
    </row>
    <row r="2178" spans="1:12" ht="15" x14ac:dyDescent="0.25">
      <c r="A2178" s="167">
        <f t="shared" si="166"/>
        <v>187.80000000000575</v>
      </c>
      <c r="B2178" s="325">
        <f t="shared" si="169"/>
        <v>0.78250000000002395</v>
      </c>
      <c r="C2178" s="167">
        <f t="shared" si="165"/>
        <v>104.39999999998849</v>
      </c>
      <c r="D2178" s="167">
        <f>IF('Lineær programmering opg 4'!$M$4=0,"-",(-A2178+'Lineær programmering opg 4'!$M$4)/'Lineær programmering opg 4'!$K$4*-1)</f>
        <v>104.39999999998849</v>
      </c>
      <c r="E2178" s="167">
        <f>IF('Lineær programmering opg 4'!$M$5=0,"-",(-A2178+'Lineær programmering opg 4'!$M$5)/'Lineær programmering opg 4'!$K$5*-1)</f>
        <v>159.14999999999569</v>
      </c>
      <c r="F2178" s="167" t="str">
        <f>IF('Lineær programmering opg 4'!$E$6=0,"-",(-A2178+'Lineær programmering opg 4'!$M$6)/'Lineær programmering opg 4'!$K$6*-1)</f>
        <v>-</v>
      </c>
      <c r="G2178" s="167" t="str">
        <f>IF('Lineær programmering opg 4'!$D$7=0,"-",((-A2178+'Lineær programmering opg 4'!$M$7)/'Lineær programmering opg 4'!$K$7)*-1)</f>
        <v>-</v>
      </c>
      <c r="H2178" s="167" t="str">
        <f>IF('Lineær programmering opg 4'!$C$8=0,"-",((-A2178+'Lineær programmering opg 4'!$M$8)/'Lineær programmering opg 4'!$K$8)*-1)</f>
        <v>-</v>
      </c>
      <c r="I2178" s="167" t="str">
        <f>IF('Lineær programmering opg 4'!$D$8=0,"-",'Lineær programmering opg 4'!$G$8)</f>
        <v>-</v>
      </c>
      <c r="J2178" s="295">
        <f>A2178*'Lineær programmering opg 4'!$C$11+Datatabel!C2178*'Lineær programmering opg 4'!$D$11</f>
        <v>34439.99999999885</v>
      </c>
      <c r="K2178" s="9">
        <f t="shared" si="167"/>
        <v>0</v>
      </c>
      <c r="L2178" s="9">
        <f t="shared" si="168"/>
        <v>0</v>
      </c>
    </row>
    <row r="2179" spans="1:12" ht="15" x14ac:dyDescent="0.25">
      <c r="A2179" s="167">
        <f t="shared" si="166"/>
        <v>187.77600000000575</v>
      </c>
      <c r="B2179" s="325">
        <f t="shared" si="169"/>
        <v>0.78240000000002397</v>
      </c>
      <c r="C2179" s="167">
        <f t="shared" ref="C2179:C2242" si="170">MIN(D2179,E2179,F2179,G2179,H2179,I2179)</f>
        <v>104.4479999999885</v>
      </c>
      <c r="D2179" s="167">
        <f>IF('Lineær programmering opg 4'!$M$4=0,"-",(-A2179+'Lineær programmering opg 4'!$M$4)/'Lineær programmering opg 4'!$K$4*-1)</f>
        <v>104.4479999999885</v>
      </c>
      <c r="E2179" s="167">
        <f>IF('Lineær programmering opg 4'!$M$5=0,"-",(-A2179+'Lineær programmering opg 4'!$M$5)/'Lineær programmering opg 4'!$K$5*-1)</f>
        <v>159.16799999999569</v>
      </c>
      <c r="F2179" s="167" t="str">
        <f>IF('Lineær programmering opg 4'!$E$6=0,"-",(-A2179+'Lineær programmering opg 4'!$M$6)/'Lineær programmering opg 4'!$K$6*-1)</f>
        <v>-</v>
      </c>
      <c r="G2179" s="167" t="str">
        <f>IF('Lineær programmering opg 4'!$D$7=0,"-",((-A2179+'Lineær programmering opg 4'!$M$7)/'Lineær programmering opg 4'!$K$7)*-1)</f>
        <v>-</v>
      </c>
      <c r="H2179" s="167" t="str">
        <f>IF('Lineær programmering opg 4'!$C$8=0,"-",((-A2179+'Lineær programmering opg 4'!$M$8)/'Lineær programmering opg 4'!$K$8)*-1)</f>
        <v>-</v>
      </c>
      <c r="I2179" s="167" t="str">
        <f>IF('Lineær programmering opg 4'!$D$8=0,"-",'Lineær programmering opg 4'!$G$8)</f>
        <v>-</v>
      </c>
      <c r="J2179" s="295">
        <f>A2179*'Lineær programmering opg 4'!$C$11+Datatabel!C2179*'Lineær programmering opg 4'!$D$11</f>
        <v>34444.799999998846</v>
      </c>
      <c r="K2179" s="9">
        <f t="shared" si="167"/>
        <v>0</v>
      </c>
      <c r="L2179" s="9">
        <f t="shared" si="168"/>
        <v>0</v>
      </c>
    </row>
    <row r="2180" spans="1:12" ht="15" x14ac:dyDescent="0.25">
      <c r="A2180" s="167">
        <f t="shared" ref="A2180:A2243" si="171">$A$3*B2180</f>
        <v>187.75200000000575</v>
      </c>
      <c r="B2180" s="325">
        <f t="shared" si="169"/>
        <v>0.78230000000002398</v>
      </c>
      <c r="C2180" s="167">
        <f t="shared" si="170"/>
        <v>104.4959999999885</v>
      </c>
      <c r="D2180" s="167">
        <f>IF('Lineær programmering opg 4'!$M$4=0,"-",(-A2180+'Lineær programmering opg 4'!$M$4)/'Lineær programmering opg 4'!$K$4*-1)</f>
        <v>104.4959999999885</v>
      </c>
      <c r="E2180" s="167">
        <f>IF('Lineær programmering opg 4'!$M$5=0,"-",(-A2180+'Lineær programmering opg 4'!$M$5)/'Lineær programmering opg 4'!$K$5*-1)</f>
        <v>159.18599999999569</v>
      </c>
      <c r="F2180" s="167" t="str">
        <f>IF('Lineær programmering opg 4'!$E$6=0,"-",(-A2180+'Lineær programmering opg 4'!$M$6)/'Lineær programmering opg 4'!$K$6*-1)</f>
        <v>-</v>
      </c>
      <c r="G2180" s="167" t="str">
        <f>IF('Lineær programmering opg 4'!$D$7=0,"-",((-A2180+'Lineær programmering opg 4'!$M$7)/'Lineær programmering opg 4'!$K$7)*-1)</f>
        <v>-</v>
      </c>
      <c r="H2180" s="167" t="str">
        <f>IF('Lineær programmering opg 4'!$C$8=0,"-",((-A2180+'Lineær programmering opg 4'!$M$8)/'Lineær programmering opg 4'!$K$8)*-1)</f>
        <v>-</v>
      </c>
      <c r="I2180" s="167" t="str">
        <f>IF('Lineær programmering opg 4'!$D$8=0,"-",'Lineær programmering opg 4'!$G$8)</f>
        <v>-</v>
      </c>
      <c r="J2180" s="295">
        <f>A2180*'Lineær programmering opg 4'!$C$11+Datatabel!C2180*'Lineær programmering opg 4'!$D$11</f>
        <v>34449.599999998849</v>
      </c>
      <c r="K2180" s="9">
        <f t="shared" ref="K2180:K2243" si="172">IF($J$10004=J2180,A2180,0)</f>
        <v>0</v>
      </c>
      <c r="L2180" s="9">
        <f t="shared" ref="L2180:L2243" si="173">IF(J2180=$J$10004,C2180,0)</f>
        <v>0</v>
      </c>
    </row>
    <row r="2181" spans="1:12" ht="15" x14ac:dyDescent="0.25">
      <c r="A2181" s="167">
        <f t="shared" si="171"/>
        <v>187.72800000000575</v>
      </c>
      <c r="B2181" s="325">
        <f t="shared" ref="B2181:B2244" si="174">B2180-0.01%</f>
        <v>0.78220000000002399</v>
      </c>
      <c r="C2181" s="167">
        <f t="shared" si="170"/>
        <v>104.5439999999885</v>
      </c>
      <c r="D2181" s="167">
        <f>IF('Lineær programmering opg 4'!$M$4=0,"-",(-A2181+'Lineær programmering opg 4'!$M$4)/'Lineær programmering opg 4'!$K$4*-1)</f>
        <v>104.5439999999885</v>
      </c>
      <c r="E2181" s="167">
        <f>IF('Lineær programmering opg 4'!$M$5=0,"-",(-A2181+'Lineær programmering opg 4'!$M$5)/'Lineær programmering opg 4'!$K$5*-1)</f>
        <v>159.20399999999569</v>
      </c>
      <c r="F2181" s="167" t="str">
        <f>IF('Lineær programmering opg 4'!$E$6=0,"-",(-A2181+'Lineær programmering opg 4'!$M$6)/'Lineær programmering opg 4'!$K$6*-1)</f>
        <v>-</v>
      </c>
      <c r="G2181" s="167" t="str">
        <f>IF('Lineær programmering opg 4'!$D$7=0,"-",((-A2181+'Lineær programmering opg 4'!$M$7)/'Lineær programmering opg 4'!$K$7)*-1)</f>
        <v>-</v>
      </c>
      <c r="H2181" s="167" t="str">
        <f>IF('Lineær programmering opg 4'!$C$8=0,"-",((-A2181+'Lineær programmering opg 4'!$M$8)/'Lineær programmering opg 4'!$K$8)*-1)</f>
        <v>-</v>
      </c>
      <c r="I2181" s="167" t="str">
        <f>IF('Lineær programmering opg 4'!$D$8=0,"-",'Lineær programmering opg 4'!$G$8)</f>
        <v>-</v>
      </c>
      <c r="J2181" s="295">
        <f>A2181*'Lineær programmering opg 4'!$C$11+Datatabel!C2181*'Lineær programmering opg 4'!$D$11</f>
        <v>34454.399999998845</v>
      </c>
      <c r="K2181" s="9">
        <f t="shared" si="172"/>
        <v>0</v>
      </c>
      <c r="L2181" s="9">
        <f t="shared" si="173"/>
        <v>0</v>
      </c>
    </row>
    <row r="2182" spans="1:12" ht="15" x14ac:dyDescent="0.25">
      <c r="A2182" s="167">
        <f t="shared" si="171"/>
        <v>187.70400000000575</v>
      </c>
      <c r="B2182" s="325">
        <f t="shared" si="174"/>
        <v>0.782100000000024</v>
      </c>
      <c r="C2182" s="167">
        <f t="shared" si="170"/>
        <v>104.5919999999885</v>
      </c>
      <c r="D2182" s="167">
        <f>IF('Lineær programmering opg 4'!$M$4=0,"-",(-A2182+'Lineær programmering opg 4'!$M$4)/'Lineær programmering opg 4'!$K$4*-1)</f>
        <v>104.5919999999885</v>
      </c>
      <c r="E2182" s="167">
        <f>IF('Lineær programmering opg 4'!$M$5=0,"-",(-A2182+'Lineær programmering opg 4'!$M$5)/'Lineær programmering opg 4'!$K$5*-1)</f>
        <v>159.22199999999569</v>
      </c>
      <c r="F2182" s="167" t="str">
        <f>IF('Lineær programmering opg 4'!$E$6=0,"-",(-A2182+'Lineær programmering opg 4'!$M$6)/'Lineær programmering opg 4'!$K$6*-1)</f>
        <v>-</v>
      </c>
      <c r="G2182" s="167" t="str">
        <f>IF('Lineær programmering opg 4'!$D$7=0,"-",((-A2182+'Lineær programmering opg 4'!$M$7)/'Lineær programmering opg 4'!$K$7)*-1)</f>
        <v>-</v>
      </c>
      <c r="H2182" s="167" t="str">
        <f>IF('Lineær programmering opg 4'!$C$8=0,"-",((-A2182+'Lineær programmering opg 4'!$M$8)/'Lineær programmering opg 4'!$K$8)*-1)</f>
        <v>-</v>
      </c>
      <c r="I2182" s="167" t="str">
        <f>IF('Lineær programmering opg 4'!$D$8=0,"-",'Lineær programmering opg 4'!$G$8)</f>
        <v>-</v>
      </c>
      <c r="J2182" s="295">
        <f>A2182*'Lineær programmering opg 4'!$C$11+Datatabel!C2182*'Lineær programmering opg 4'!$D$11</f>
        <v>34459.199999998847</v>
      </c>
      <c r="K2182" s="9">
        <f t="shared" si="172"/>
        <v>0</v>
      </c>
      <c r="L2182" s="9">
        <f t="shared" si="173"/>
        <v>0</v>
      </c>
    </row>
    <row r="2183" spans="1:12" ht="15" x14ac:dyDescent="0.25">
      <c r="A2183" s="167">
        <f t="shared" si="171"/>
        <v>187.68000000000575</v>
      </c>
      <c r="B2183" s="325">
        <f t="shared" si="174"/>
        <v>0.78200000000002401</v>
      </c>
      <c r="C2183" s="167">
        <f t="shared" si="170"/>
        <v>104.6399999999885</v>
      </c>
      <c r="D2183" s="167">
        <f>IF('Lineær programmering opg 4'!$M$4=0,"-",(-A2183+'Lineær programmering opg 4'!$M$4)/'Lineær programmering opg 4'!$K$4*-1)</f>
        <v>104.6399999999885</v>
      </c>
      <c r="E2183" s="167">
        <f>IF('Lineær programmering opg 4'!$M$5=0,"-",(-A2183+'Lineær programmering opg 4'!$M$5)/'Lineær programmering opg 4'!$K$5*-1)</f>
        <v>159.23999999999569</v>
      </c>
      <c r="F2183" s="167" t="str">
        <f>IF('Lineær programmering opg 4'!$E$6=0,"-",(-A2183+'Lineær programmering opg 4'!$M$6)/'Lineær programmering opg 4'!$K$6*-1)</f>
        <v>-</v>
      </c>
      <c r="G2183" s="167" t="str">
        <f>IF('Lineær programmering opg 4'!$D$7=0,"-",((-A2183+'Lineær programmering opg 4'!$M$7)/'Lineær programmering opg 4'!$K$7)*-1)</f>
        <v>-</v>
      </c>
      <c r="H2183" s="167" t="str">
        <f>IF('Lineær programmering opg 4'!$C$8=0,"-",((-A2183+'Lineær programmering opg 4'!$M$8)/'Lineær programmering opg 4'!$K$8)*-1)</f>
        <v>-</v>
      </c>
      <c r="I2183" s="167" t="str">
        <f>IF('Lineær programmering opg 4'!$D$8=0,"-",'Lineær programmering opg 4'!$G$8)</f>
        <v>-</v>
      </c>
      <c r="J2183" s="295">
        <f>A2183*'Lineær programmering opg 4'!$C$11+Datatabel!C2183*'Lineær programmering opg 4'!$D$11</f>
        <v>34463.99999999885</v>
      </c>
      <c r="K2183" s="9">
        <f t="shared" si="172"/>
        <v>0</v>
      </c>
      <c r="L2183" s="9">
        <f t="shared" si="173"/>
        <v>0</v>
      </c>
    </row>
    <row r="2184" spans="1:12" ht="15" x14ac:dyDescent="0.25">
      <c r="A2184" s="167">
        <f t="shared" si="171"/>
        <v>187.65600000000578</v>
      </c>
      <c r="B2184" s="325">
        <f t="shared" si="174"/>
        <v>0.78190000000002402</v>
      </c>
      <c r="C2184" s="167">
        <f t="shared" si="170"/>
        <v>104.68799999998845</v>
      </c>
      <c r="D2184" s="167">
        <f>IF('Lineær programmering opg 4'!$M$4=0,"-",(-A2184+'Lineær programmering opg 4'!$M$4)/'Lineær programmering opg 4'!$K$4*-1)</f>
        <v>104.68799999998845</v>
      </c>
      <c r="E2184" s="167">
        <f>IF('Lineær programmering opg 4'!$M$5=0,"-",(-A2184+'Lineær programmering opg 4'!$M$5)/'Lineær programmering opg 4'!$K$5*-1)</f>
        <v>159.25799999999569</v>
      </c>
      <c r="F2184" s="167" t="str">
        <f>IF('Lineær programmering opg 4'!$E$6=0,"-",(-A2184+'Lineær programmering opg 4'!$M$6)/'Lineær programmering opg 4'!$K$6*-1)</f>
        <v>-</v>
      </c>
      <c r="G2184" s="167" t="str">
        <f>IF('Lineær programmering opg 4'!$D$7=0,"-",((-A2184+'Lineær programmering opg 4'!$M$7)/'Lineær programmering opg 4'!$K$7)*-1)</f>
        <v>-</v>
      </c>
      <c r="H2184" s="167" t="str">
        <f>IF('Lineær programmering opg 4'!$C$8=0,"-",((-A2184+'Lineær programmering opg 4'!$M$8)/'Lineær programmering opg 4'!$K$8)*-1)</f>
        <v>-</v>
      </c>
      <c r="I2184" s="167" t="str">
        <f>IF('Lineær programmering opg 4'!$D$8=0,"-",'Lineær programmering opg 4'!$G$8)</f>
        <v>-</v>
      </c>
      <c r="J2184" s="295">
        <f>A2184*'Lineær programmering opg 4'!$C$11+Datatabel!C2184*'Lineær programmering opg 4'!$D$11</f>
        <v>34468.799999998846</v>
      </c>
      <c r="K2184" s="9">
        <f t="shared" si="172"/>
        <v>0</v>
      </c>
      <c r="L2184" s="9">
        <f t="shared" si="173"/>
        <v>0</v>
      </c>
    </row>
    <row r="2185" spans="1:12" ht="15" x14ac:dyDescent="0.25">
      <c r="A2185" s="167">
        <f t="shared" si="171"/>
        <v>187.63200000000577</v>
      </c>
      <c r="B2185" s="325">
        <f t="shared" si="174"/>
        <v>0.78180000000002403</v>
      </c>
      <c r="C2185" s="167">
        <f t="shared" si="170"/>
        <v>104.73599999998845</v>
      </c>
      <c r="D2185" s="167">
        <f>IF('Lineær programmering opg 4'!$M$4=0,"-",(-A2185+'Lineær programmering opg 4'!$M$4)/'Lineær programmering opg 4'!$K$4*-1)</f>
        <v>104.73599999998845</v>
      </c>
      <c r="E2185" s="167">
        <f>IF('Lineær programmering opg 4'!$M$5=0,"-",(-A2185+'Lineær programmering opg 4'!$M$5)/'Lineær programmering opg 4'!$K$5*-1)</f>
        <v>159.27599999999569</v>
      </c>
      <c r="F2185" s="167" t="str">
        <f>IF('Lineær programmering opg 4'!$E$6=0,"-",(-A2185+'Lineær programmering opg 4'!$M$6)/'Lineær programmering opg 4'!$K$6*-1)</f>
        <v>-</v>
      </c>
      <c r="G2185" s="167" t="str">
        <f>IF('Lineær programmering opg 4'!$D$7=0,"-",((-A2185+'Lineær programmering opg 4'!$M$7)/'Lineær programmering opg 4'!$K$7)*-1)</f>
        <v>-</v>
      </c>
      <c r="H2185" s="167" t="str">
        <f>IF('Lineær programmering opg 4'!$C$8=0,"-",((-A2185+'Lineær programmering opg 4'!$M$8)/'Lineær programmering opg 4'!$K$8)*-1)</f>
        <v>-</v>
      </c>
      <c r="I2185" s="167" t="str">
        <f>IF('Lineær programmering opg 4'!$D$8=0,"-",'Lineær programmering opg 4'!$G$8)</f>
        <v>-</v>
      </c>
      <c r="J2185" s="295">
        <f>A2185*'Lineær programmering opg 4'!$C$11+Datatabel!C2185*'Lineær programmering opg 4'!$D$11</f>
        <v>34473.599999998849</v>
      </c>
      <c r="K2185" s="9">
        <f t="shared" si="172"/>
        <v>0</v>
      </c>
      <c r="L2185" s="9">
        <f t="shared" si="173"/>
        <v>0</v>
      </c>
    </row>
    <row r="2186" spans="1:12" ht="15" x14ac:dyDescent="0.25">
      <c r="A2186" s="167">
        <f t="shared" si="171"/>
        <v>187.60800000000577</v>
      </c>
      <c r="B2186" s="325">
        <f t="shared" si="174"/>
        <v>0.78170000000002404</v>
      </c>
      <c r="C2186" s="167">
        <f t="shared" si="170"/>
        <v>104.78399999998845</v>
      </c>
      <c r="D2186" s="167">
        <f>IF('Lineær programmering opg 4'!$M$4=0,"-",(-A2186+'Lineær programmering opg 4'!$M$4)/'Lineær programmering opg 4'!$K$4*-1)</f>
        <v>104.78399999998845</v>
      </c>
      <c r="E2186" s="167">
        <f>IF('Lineær programmering opg 4'!$M$5=0,"-",(-A2186+'Lineær programmering opg 4'!$M$5)/'Lineær programmering opg 4'!$K$5*-1)</f>
        <v>159.29399999999569</v>
      </c>
      <c r="F2186" s="167" t="str">
        <f>IF('Lineær programmering opg 4'!$E$6=0,"-",(-A2186+'Lineær programmering opg 4'!$M$6)/'Lineær programmering opg 4'!$K$6*-1)</f>
        <v>-</v>
      </c>
      <c r="G2186" s="167" t="str">
        <f>IF('Lineær programmering opg 4'!$D$7=0,"-",((-A2186+'Lineær programmering opg 4'!$M$7)/'Lineær programmering opg 4'!$K$7)*-1)</f>
        <v>-</v>
      </c>
      <c r="H2186" s="167" t="str">
        <f>IF('Lineær programmering opg 4'!$C$8=0,"-",((-A2186+'Lineær programmering opg 4'!$M$8)/'Lineær programmering opg 4'!$K$8)*-1)</f>
        <v>-</v>
      </c>
      <c r="I2186" s="167" t="str">
        <f>IF('Lineær programmering opg 4'!$D$8=0,"-",'Lineær programmering opg 4'!$G$8)</f>
        <v>-</v>
      </c>
      <c r="J2186" s="295">
        <f>A2186*'Lineær programmering opg 4'!$C$11+Datatabel!C2186*'Lineær programmering opg 4'!$D$11</f>
        <v>34478.399999998845</v>
      </c>
      <c r="K2186" s="9">
        <f t="shared" si="172"/>
        <v>0</v>
      </c>
      <c r="L2186" s="9">
        <f t="shared" si="173"/>
        <v>0</v>
      </c>
    </row>
    <row r="2187" spans="1:12" ht="15" x14ac:dyDescent="0.25">
      <c r="A2187" s="167">
        <f t="shared" si="171"/>
        <v>187.58400000000577</v>
      </c>
      <c r="B2187" s="325">
        <f t="shared" si="174"/>
        <v>0.78160000000002405</v>
      </c>
      <c r="C2187" s="167">
        <f t="shared" si="170"/>
        <v>104.83199999998845</v>
      </c>
      <c r="D2187" s="167">
        <f>IF('Lineær programmering opg 4'!$M$4=0,"-",(-A2187+'Lineær programmering opg 4'!$M$4)/'Lineær programmering opg 4'!$K$4*-1)</f>
        <v>104.83199999998845</v>
      </c>
      <c r="E2187" s="167">
        <f>IF('Lineær programmering opg 4'!$M$5=0,"-",(-A2187+'Lineær programmering opg 4'!$M$5)/'Lineær programmering opg 4'!$K$5*-1)</f>
        <v>159.31199999999569</v>
      </c>
      <c r="F2187" s="167" t="str">
        <f>IF('Lineær programmering opg 4'!$E$6=0,"-",(-A2187+'Lineær programmering opg 4'!$M$6)/'Lineær programmering opg 4'!$K$6*-1)</f>
        <v>-</v>
      </c>
      <c r="G2187" s="167" t="str">
        <f>IF('Lineær programmering opg 4'!$D$7=0,"-",((-A2187+'Lineær programmering opg 4'!$M$7)/'Lineær programmering opg 4'!$K$7)*-1)</f>
        <v>-</v>
      </c>
      <c r="H2187" s="167" t="str">
        <f>IF('Lineær programmering opg 4'!$C$8=0,"-",((-A2187+'Lineær programmering opg 4'!$M$8)/'Lineær programmering opg 4'!$K$8)*-1)</f>
        <v>-</v>
      </c>
      <c r="I2187" s="167" t="str">
        <f>IF('Lineær programmering opg 4'!$D$8=0,"-",'Lineær programmering opg 4'!$G$8)</f>
        <v>-</v>
      </c>
      <c r="J2187" s="295">
        <f>A2187*'Lineær programmering opg 4'!$C$11+Datatabel!C2187*'Lineær programmering opg 4'!$D$11</f>
        <v>34483.199999998847</v>
      </c>
      <c r="K2187" s="9">
        <f t="shared" si="172"/>
        <v>0</v>
      </c>
      <c r="L2187" s="9">
        <f t="shared" si="173"/>
        <v>0</v>
      </c>
    </row>
    <row r="2188" spans="1:12" ht="15" x14ac:dyDescent="0.25">
      <c r="A2188" s="167">
        <f t="shared" si="171"/>
        <v>187.56000000000577</v>
      </c>
      <c r="B2188" s="325">
        <f t="shared" si="174"/>
        <v>0.78150000000002406</v>
      </c>
      <c r="C2188" s="167">
        <f t="shared" si="170"/>
        <v>104.87999999998846</v>
      </c>
      <c r="D2188" s="167">
        <f>IF('Lineær programmering opg 4'!$M$4=0,"-",(-A2188+'Lineær programmering opg 4'!$M$4)/'Lineær programmering opg 4'!$K$4*-1)</f>
        <v>104.87999999998846</v>
      </c>
      <c r="E2188" s="167">
        <f>IF('Lineær programmering opg 4'!$M$5=0,"-",(-A2188+'Lineær programmering opg 4'!$M$5)/'Lineær programmering opg 4'!$K$5*-1)</f>
        <v>159.32999999999569</v>
      </c>
      <c r="F2188" s="167" t="str">
        <f>IF('Lineær programmering opg 4'!$E$6=0,"-",(-A2188+'Lineær programmering opg 4'!$M$6)/'Lineær programmering opg 4'!$K$6*-1)</f>
        <v>-</v>
      </c>
      <c r="G2188" s="167" t="str">
        <f>IF('Lineær programmering opg 4'!$D$7=0,"-",((-A2188+'Lineær programmering opg 4'!$M$7)/'Lineær programmering opg 4'!$K$7)*-1)</f>
        <v>-</v>
      </c>
      <c r="H2188" s="167" t="str">
        <f>IF('Lineær programmering opg 4'!$C$8=0,"-",((-A2188+'Lineær programmering opg 4'!$M$8)/'Lineær programmering opg 4'!$K$8)*-1)</f>
        <v>-</v>
      </c>
      <c r="I2188" s="167" t="str">
        <f>IF('Lineær programmering opg 4'!$D$8=0,"-",'Lineær programmering opg 4'!$G$8)</f>
        <v>-</v>
      </c>
      <c r="J2188" s="295">
        <f>A2188*'Lineær programmering opg 4'!$C$11+Datatabel!C2188*'Lineær programmering opg 4'!$D$11</f>
        <v>34487.99999999885</v>
      </c>
      <c r="K2188" s="9">
        <f t="shared" si="172"/>
        <v>0</v>
      </c>
      <c r="L2188" s="9">
        <f t="shared" si="173"/>
        <v>0</v>
      </c>
    </row>
    <row r="2189" spans="1:12" ht="15" x14ac:dyDescent="0.25">
      <c r="A2189" s="167">
        <f t="shared" si="171"/>
        <v>187.53600000000577</v>
      </c>
      <c r="B2189" s="325">
        <f t="shared" si="174"/>
        <v>0.78140000000002408</v>
      </c>
      <c r="C2189" s="167">
        <f t="shared" si="170"/>
        <v>104.92799999998846</v>
      </c>
      <c r="D2189" s="167">
        <f>IF('Lineær programmering opg 4'!$M$4=0,"-",(-A2189+'Lineær programmering opg 4'!$M$4)/'Lineær programmering opg 4'!$K$4*-1)</f>
        <v>104.92799999998846</v>
      </c>
      <c r="E2189" s="167">
        <f>IF('Lineær programmering opg 4'!$M$5=0,"-",(-A2189+'Lineær programmering opg 4'!$M$5)/'Lineær programmering opg 4'!$K$5*-1)</f>
        <v>159.34799999999569</v>
      </c>
      <c r="F2189" s="167" t="str">
        <f>IF('Lineær programmering opg 4'!$E$6=0,"-",(-A2189+'Lineær programmering opg 4'!$M$6)/'Lineær programmering opg 4'!$K$6*-1)</f>
        <v>-</v>
      </c>
      <c r="G2189" s="167" t="str">
        <f>IF('Lineær programmering opg 4'!$D$7=0,"-",((-A2189+'Lineær programmering opg 4'!$M$7)/'Lineær programmering opg 4'!$K$7)*-1)</f>
        <v>-</v>
      </c>
      <c r="H2189" s="167" t="str">
        <f>IF('Lineær programmering opg 4'!$C$8=0,"-",((-A2189+'Lineær programmering opg 4'!$M$8)/'Lineær programmering opg 4'!$K$8)*-1)</f>
        <v>-</v>
      </c>
      <c r="I2189" s="167" t="str">
        <f>IF('Lineær programmering opg 4'!$D$8=0,"-",'Lineær programmering opg 4'!$G$8)</f>
        <v>-</v>
      </c>
      <c r="J2189" s="295">
        <f>A2189*'Lineær programmering opg 4'!$C$11+Datatabel!C2189*'Lineær programmering opg 4'!$D$11</f>
        <v>34492.799999998846</v>
      </c>
      <c r="K2189" s="9">
        <f t="shared" si="172"/>
        <v>0</v>
      </c>
      <c r="L2189" s="9">
        <f t="shared" si="173"/>
        <v>0</v>
      </c>
    </row>
    <row r="2190" spans="1:12" ht="15" x14ac:dyDescent="0.25">
      <c r="A2190" s="167">
        <f t="shared" si="171"/>
        <v>187.51200000000577</v>
      </c>
      <c r="B2190" s="325">
        <f t="shared" si="174"/>
        <v>0.78130000000002409</v>
      </c>
      <c r="C2190" s="167">
        <f t="shared" si="170"/>
        <v>104.97599999998846</v>
      </c>
      <c r="D2190" s="167">
        <f>IF('Lineær programmering opg 4'!$M$4=0,"-",(-A2190+'Lineær programmering opg 4'!$M$4)/'Lineær programmering opg 4'!$K$4*-1)</f>
        <v>104.97599999998846</v>
      </c>
      <c r="E2190" s="167">
        <f>IF('Lineær programmering opg 4'!$M$5=0,"-",(-A2190+'Lineær programmering opg 4'!$M$5)/'Lineær programmering opg 4'!$K$5*-1)</f>
        <v>159.36599999999569</v>
      </c>
      <c r="F2190" s="167" t="str">
        <f>IF('Lineær programmering opg 4'!$E$6=0,"-",(-A2190+'Lineær programmering opg 4'!$M$6)/'Lineær programmering opg 4'!$K$6*-1)</f>
        <v>-</v>
      </c>
      <c r="G2190" s="167" t="str">
        <f>IF('Lineær programmering opg 4'!$D$7=0,"-",((-A2190+'Lineær programmering opg 4'!$M$7)/'Lineær programmering opg 4'!$K$7)*-1)</f>
        <v>-</v>
      </c>
      <c r="H2190" s="167" t="str">
        <f>IF('Lineær programmering opg 4'!$C$8=0,"-",((-A2190+'Lineær programmering opg 4'!$M$8)/'Lineær programmering opg 4'!$K$8)*-1)</f>
        <v>-</v>
      </c>
      <c r="I2190" s="167" t="str">
        <f>IF('Lineær programmering opg 4'!$D$8=0,"-",'Lineær programmering opg 4'!$G$8)</f>
        <v>-</v>
      </c>
      <c r="J2190" s="295">
        <f>A2190*'Lineær programmering opg 4'!$C$11+Datatabel!C2190*'Lineær programmering opg 4'!$D$11</f>
        <v>34497.599999998842</v>
      </c>
      <c r="K2190" s="9">
        <f t="shared" si="172"/>
        <v>0</v>
      </c>
      <c r="L2190" s="9">
        <f t="shared" si="173"/>
        <v>0</v>
      </c>
    </row>
    <row r="2191" spans="1:12" ht="15" x14ac:dyDescent="0.25">
      <c r="A2191" s="167">
        <f t="shared" si="171"/>
        <v>187.4880000000058</v>
      </c>
      <c r="B2191" s="325">
        <f t="shared" si="174"/>
        <v>0.7812000000000241</v>
      </c>
      <c r="C2191" s="167">
        <f t="shared" si="170"/>
        <v>105.0239999999884</v>
      </c>
      <c r="D2191" s="167">
        <f>IF('Lineær programmering opg 4'!$M$4=0,"-",(-A2191+'Lineær programmering opg 4'!$M$4)/'Lineær programmering opg 4'!$K$4*-1)</f>
        <v>105.0239999999884</v>
      </c>
      <c r="E2191" s="167">
        <f>IF('Lineær programmering opg 4'!$M$5=0,"-",(-A2191+'Lineær programmering opg 4'!$M$5)/'Lineær programmering opg 4'!$K$5*-1)</f>
        <v>159.38399999999567</v>
      </c>
      <c r="F2191" s="167" t="str">
        <f>IF('Lineær programmering opg 4'!$E$6=0,"-",(-A2191+'Lineær programmering opg 4'!$M$6)/'Lineær programmering opg 4'!$K$6*-1)</f>
        <v>-</v>
      </c>
      <c r="G2191" s="167" t="str">
        <f>IF('Lineær programmering opg 4'!$D$7=0,"-",((-A2191+'Lineær programmering opg 4'!$M$7)/'Lineær programmering opg 4'!$K$7)*-1)</f>
        <v>-</v>
      </c>
      <c r="H2191" s="167" t="str">
        <f>IF('Lineær programmering opg 4'!$C$8=0,"-",((-A2191+'Lineær programmering opg 4'!$M$8)/'Lineær programmering opg 4'!$K$8)*-1)</f>
        <v>-</v>
      </c>
      <c r="I2191" s="167" t="str">
        <f>IF('Lineær programmering opg 4'!$D$8=0,"-",'Lineær programmering opg 4'!$G$8)</f>
        <v>-</v>
      </c>
      <c r="J2191" s="295">
        <f>A2191*'Lineær programmering opg 4'!$C$11+Datatabel!C2191*'Lineær programmering opg 4'!$D$11</f>
        <v>34502.399999998845</v>
      </c>
      <c r="K2191" s="9">
        <f t="shared" si="172"/>
        <v>0</v>
      </c>
      <c r="L2191" s="9">
        <f t="shared" si="173"/>
        <v>0</v>
      </c>
    </row>
    <row r="2192" spans="1:12" ht="15" x14ac:dyDescent="0.25">
      <c r="A2192" s="167">
        <f t="shared" si="171"/>
        <v>187.4640000000058</v>
      </c>
      <c r="B2192" s="325">
        <f t="shared" si="174"/>
        <v>0.78110000000002411</v>
      </c>
      <c r="C2192" s="167">
        <f t="shared" si="170"/>
        <v>105.07199999998841</v>
      </c>
      <c r="D2192" s="167">
        <f>IF('Lineær programmering opg 4'!$M$4=0,"-",(-A2192+'Lineær programmering opg 4'!$M$4)/'Lineær programmering opg 4'!$K$4*-1)</f>
        <v>105.07199999998841</v>
      </c>
      <c r="E2192" s="167">
        <f>IF('Lineær programmering opg 4'!$M$5=0,"-",(-A2192+'Lineær programmering opg 4'!$M$5)/'Lineær programmering opg 4'!$K$5*-1)</f>
        <v>159.40199999999567</v>
      </c>
      <c r="F2192" s="167" t="str">
        <f>IF('Lineær programmering opg 4'!$E$6=0,"-",(-A2192+'Lineær programmering opg 4'!$M$6)/'Lineær programmering opg 4'!$K$6*-1)</f>
        <v>-</v>
      </c>
      <c r="G2192" s="167" t="str">
        <f>IF('Lineær programmering opg 4'!$D$7=0,"-",((-A2192+'Lineær programmering opg 4'!$M$7)/'Lineær programmering opg 4'!$K$7)*-1)</f>
        <v>-</v>
      </c>
      <c r="H2192" s="167" t="str">
        <f>IF('Lineær programmering opg 4'!$C$8=0,"-",((-A2192+'Lineær programmering opg 4'!$M$8)/'Lineær programmering opg 4'!$K$8)*-1)</f>
        <v>-</v>
      </c>
      <c r="I2192" s="167" t="str">
        <f>IF('Lineær programmering opg 4'!$D$8=0,"-",'Lineær programmering opg 4'!$G$8)</f>
        <v>-</v>
      </c>
      <c r="J2192" s="295">
        <f>A2192*'Lineær programmering opg 4'!$C$11+Datatabel!C2192*'Lineær programmering opg 4'!$D$11</f>
        <v>34507.19999999884</v>
      </c>
      <c r="K2192" s="9">
        <f t="shared" si="172"/>
        <v>0</v>
      </c>
      <c r="L2192" s="9">
        <f t="shared" si="173"/>
        <v>0</v>
      </c>
    </row>
    <row r="2193" spans="1:12" ht="15" x14ac:dyDescent="0.25">
      <c r="A2193" s="167">
        <f t="shared" si="171"/>
        <v>187.4400000000058</v>
      </c>
      <c r="B2193" s="325">
        <f t="shared" si="174"/>
        <v>0.78100000000002412</v>
      </c>
      <c r="C2193" s="167">
        <f t="shared" si="170"/>
        <v>105.11999999998841</v>
      </c>
      <c r="D2193" s="167">
        <f>IF('Lineær programmering opg 4'!$M$4=0,"-",(-A2193+'Lineær programmering opg 4'!$M$4)/'Lineær programmering opg 4'!$K$4*-1)</f>
        <v>105.11999999998841</v>
      </c>
      <c r="E2193" s="167">
        <f>IF('Lineær programmering opg 4'!$M$5=0,"-",(-A2193+'Lineær programmering opg 4'!$M$5)/'Lineær programmering opg 4'!$K$5*-1)</f>
        <v>159.41999999999567</v>
      </c>
      <c r="F2193" s="167" t="str">
        <f>IF('Lineær programmering opg 4'!$E$6=0,"-",(-A2193+'Lineær programmering opg 4'!$M$6)/'Lineær programmering opg 4'!$K$6*-1)</f>
        <v>-</v>
      </c>
      <c r="G2193" s="167" t="str">
        <f>IF('Lineær programmering opg 4'!$D$7=0,"-",((-A2193+'Lineær programmering opg 4'!$M$7)/'Lineær programmering opg 4'!$K$7)*-1)</f>
        <v>-</v>
      </c>
      <c r="H2193" s="167" t="str">
        <f>IF('Lineær programmering opg 4'!$C$8=0,"-",((-A2193+'Lineær programmering opg 4'!$M$8)/'Lineær programmering opg 4'!$K$8)*-1)</f>
        <v>-</v>
      </c>
      <c r="I2193" s="167" t="str">
        <f>IF('Lineær programmering opg 4'!$D$8=0,"-",'Lineær programmering opg 4'!$G$8)</f>
        <v>-</v>
      </c>
      <c r="J2193" s="295">
        <f>A2193*'Lineær programmering opg 4'!$C$11+Datatabel!C2193*'Lineær programmering opg 4'!$D$11</f>
        <v>34511.999999998836</v>
      </c>
      <c r="K2193" s="9">
        <f t="shared" si="172"/>
        <v>0</v>
      </c>
      <c r="L2193" s="9">
        <f t="shared" si="173"/>
        <v>0</v>
      </c>
    </row>
    <row r="2194" spans="1:12" ht="15" x14ac:dyDescent="0.25">
      <c r="A2194" s="167">
        <f t="shared" si="171"/>
        <v>187.41600000000579</v>
      </c>
      <c r="B2194" s="325">
        <f t="shared" si="174"/>
        <v>0.78090000000002413</v>
      </c>
      <c r="C2194" s="167">
        <f t="shared" si="170"/>
        <v>105.16799999998841</v>
      </c>
      <c r="D2194" s="167">
        <f>IF('Lineær programmering opg 4'!$M$4=0,"-",(-A2194+'Lineær programmering opg 4'!$M$4)/'Lineær programmering opg 4'!$K$4*-1)</f>
        <v>105.16799999998841</v>
      </c>
      <c r="E2194" s="167">
        <f>IF('Lineær programmering opg 4'!$M$5=0,"-",(-A2194+'Lineær programmering opg 4'!$M$5)/'Lineær programmering opg 4'!$K$5*-1)</f>
        <v>159.43799999999567</v>
      </c>
      <c r="F2194" s="167" t="str">
        <f>IF('Lineær programmering opg 4'!$E$6=0,"-",(-A2194+'Lineær programmering opg 4'!$M$6)/'Lineær programmering opg 4'!$K$6*-1)</f>
        <v>-</v>
      </c>
      <c r="G2194" s="167" t="str">
        <f>IF('Lineær programmering opg 4'!$D$7=0,"-",((-A2194+'Lineær programmering opg 4'!$M$7)/'Lineær programmering opg 4'!$K$7)*-1)</f>
        <v>-</v>
      </c>
      <c r="H2194" s="167" t="str">
        <f>IF('Lineær programmering opg 4'!$C$8=0,"-",((-A2194+'Lineær programmering opg 4'!$M$8)/'Lineær programmering opg 4'!$K$8)*-1)</f>
        <v>-</v>
      </c>
      <c r="I2194" s="167" t="str">
        <f>IF('Lineær programmering opg 4'!$D$8=0,"-",'Lineær programmering opg 4'!$G$8)</f>
        <v>-</v>
      </c>
      <c r="J2194" s="295">
        <f>A2194*'Lineær programmering opg 4'!$C$11+Datatabel!C2194*'Lineær programmering opg 4'!$D$11</f>
        <v>34516.799999998839</v>
      </c>
      <c r="K2194" s="9">
        <f t="shared" si="172"/>
        <v>0</v>
      </c>
      <c r="L2194" s="9">
        <f t="shared" si="173"/>
        <v>0</v>
      </c>
    </row>
    <row r="2195" spans="1:12" ht="15" x14ac:dyDescent="0.25">
      <c r="A2195" s="167">
        <f t="shared" si="171"/>
        <v>187.39200000000579</v>
      </c>
      <c r="B2195" s="325">
        <f t="shared" si="174"/>
        <v>0.78080000000002414</v>
      </c>
      <c r="C2195" s="167">
        <f t="shared" si="170"/>
        <v>105.21599999998841</v>
      </c>
      <c r="D2195" s="167">
        <f>IF('Lineær programmering opg 4'!$M$4=0,"-",(-A2195+'Lineær programmering opg 4'!$M$4)/'Lineær programmering opg 4'!$K$4*-1)</f>
        <v>105.21599999998841</v>
      </c>
      <c r="E2195" s="167">
        <f>IF('Lineær programmering opg 4'!$M$5=0,"-",(-A2195+'Lineær programmering opg 4'!$M$5)/'Lineær programmering opg 4'!$K$5*-1)</f>
        <v>159.45599999999567</v>
      </c>
      <c r="F2195" s="167" t="str">
        <f>IF('Lineær programmering opg 4'!$E$6=0,"-",(-A2195+'Lineær programmering opg 4'!$M$6)/'Lineær programmering opg 4'!$K$6*-1)</f>
        <v>-</v>
      </c>
      <c r="G2195" s="167" t="str">
        <f>IF('Lineær programmering opg 4'!$D$7=0,"-",((-A2195+'Lineær programmering opg 4'!$M$7)/'Lineær programmering opg 4'!$K$7)*-1)</f>
        <v>-</v>
      </c>
      <c r="H2195" s="167" t="str">
        <f>IF('Lineær programmering opg 4'!$C$8=0,"-",((-A2195+'Lineær programmering opg 4'!$M$8)/'Lineær programmering opg 4'!$K$8)*-1)</f>
        <v>-</v>
      </c>
      <c r="I2195" s="167" t="str">
        <f>IF('Lineær programmering opg 4'!$D$8=0,"-",'Lineær programmering opg 4'!$G$8)</f>
        <v>-</v>
      </c>
      <c r="J2195" s="295">
        <f>A2195*'Lineær programmering opg 4'!$C$11+Datatabel!C2195*'Lineær programmering opg 4'!$D$11</f>
        <v>34521.599999998842</v>
      </c>
      <c r="K2195" s="9">
        <f t="shared" si="172"/>
        <v>0</v>
      </c>
      <c r="L2195" s="9">
        <f t="shared" si="173"/>
        <v>0</v>
      </c>
    </row>
    <row r="2196" spans="1:12" ht="15" x14ac:dyDescent="0.25">
      <c r="A2196" s="167">
        <f t="shared" si="171"/>
        <v>187.36800000000579</v>
      </c>
      <c r="B2196" s="325">
        <f t="shared" si="174"/>
        <v>0.78070000000002415</v>
      </c>
      <c r="C2196" s="167">
        <f t="shared" si="170"/>
        <v>105.26399999998841</v>
      </c>
      <c r="D2196" s="167">
        <f>IF('Lineær programmering opg 4'!$M$4=0,"-",(-A2196+'Lineær programmering opg 4'!$M$4)/'Lineær programmering opg 4'!$K$4*-1)</f>
        <v>105.26399999998841</v>
      </c>
      <c r="E2196" s="167">
        <f>IF('Lineær programmering opg 4'!$M$5=0,"-",(-A2196+'Lineær programmering opg 4'!$M$5)/'Lineær programmering opg 4'!$K$5*-1)</f>
        <v>159.47399999999567</v>
      </c>
      <c r="F2196" s="167" t="str">
        <f>IF('Lineær programmering opg 4'!$E$6=0,"-",(-A2196+'Lineær programmering opg 4'!$M$6)/'Lineær programmering opg 4'!$K$6*-1)</f>
        <v>-</v>
      </c>
      <c r="G2196" s="167" t="str">
        <f>IF('Lineær programmering opg 4'!$D$7=0,"-",((-A2196+'Lineær programmering opg 4'!$M$7)/'Lineær programmering opg 4'!$K$7)*-1)</f>
        <v>-</v>
      </c>
      <c r="H2196" s="167" t="str">
        <f>IF('Lineær programmering opg 4'!$C$8=0,"-",((-A2196+'Lineær programmering opg 4'!$M$8)/'Lineær programmering opg 4'!$K$8)*-1)</f>
        <v>-</v>
      </c>
      <c r="I2196" s="167" t="str">
        <f>IF('Lineær programmering opg 4'!$D$8=0,"-",'Lineær programmering opg 4'!$G$8)</f>
        <v>-</v>
      </c>
      <c r="J2196" s="295">
        <f>A2196*'Lineær programmering opg 4'!$C$11+Datatabel!C2196*'Lineær programmering opg 4'!$D$11</f>
        <v>34526.399999998837</v>
      </c>
      <c r="K2196" s="9">
        <f t="shared" si="172"/>
        <v>0</v>
      </c>
      <c r="L2196" s="9">
        <f t="shared" si="173"/>
        <v>0</v>
      </c>
    </row>
    <row r="2197" spans="1:12" ht="15" x14ac:dyDescent="0.25">
      <c r="A2197" s="167">
        <f t="shared" si="171"/>
        <v>187.34400000000579</v>
      </c>
      <c r="B2197" s="325">
        <f t="shared" si="174"/>
        <v>0.78060000000002416</v>
      </c>
      <c r="C2197" s="167">
        <f t="shared" si="170"/>
        <v>105.31199999998842</v>
      </c>
      <c r="D2197" s="167">
        <f>IF('Lineær programmering opg 4'!$M$4=0,"-",(-A2197+'Lineær programmering opg 4'!$M$4)/'Lineær programmering opg 4'!$K$4*-1)</f>
        <v>105.31199999998842</v>
      </c>
      <c r="E2197" s="167">
        <f>IF('Lineær programmering opg 4'!$M$5=0,"-",(-A2197+'Lineær programmering opg 4'!$M$5)/'Lineær programmering opg 4'!$K$5*-1)</f>
        <v>159.49199999999567</v>
      </c>
      <c r="F2197" s="167" t="str">
        <f>IF('Lineær programmering opg 4'!$E$6=0,"-",(-A2197+'Lineær programmering opg 4'!$M$6)/'Lineær programmering opg 4'!$K$6*-1)</f>
        <v>-</v>
      </c>
      <c r="G2197" s="167" t="str">
        <f>IF('Lineær programmering opg 4'!$D$7=0,"-",((-A2197+'Lineær programmering opg 4'!$M$7)/'Lineær programmering opg 4'!$K$7)*-1)</f>
        <v>-</v>
      </c>
      <c r="H2197" s="167" t="str">
        <f>IF('Lineær programmering opg 4'!$C$8=0,"-",((-A2197+'Lineær programmering opg 4'!$M$8)/'Lineær programmering opg 4'!$K$8)*-1)</f>
        <v>-</v>
      </c>
      <c r="I2197" s="167" t="str">
        <f>IF('Lineær programmering opg 4'!$D$8=0,"-",'Lineær programmering opg 4'!$G$8)</f>
        <v>-</v>
      </c>
      <c r="J2197" s="295">
        <f>A2197*'Lineær programmering opg 4'!$C$11+Datatabel!C2197*'Lineær programmering opg 4'!$D$11</f>
        <v>34531.19999999884</v>
      </c>
      <c r="K2197" s="9">
        <f t="shared" si="172"/>
        <v>0</v>
      </c>
      <c r="L2197" s="9">
        <f t="shared" si="173"/>
        <v>0</v>
      </c>
    </row>
    <row r="2198" spans="1:12" ht="15" x14ac:dyDescent="0.25">
      <c r="A2198" s="167">
        <f t="shared" si="171"/>
        <v>187.32000000000579</v>
      </c>
      <c r="B2198" s="325">
        <f t="shared" si="174"/>
        <v>0.78050000000002417</v>
      </c>
      <c r="C2198" s="167">
        <f t="shared" si="170"/>
        <v>105.35999999998842</v>
      </c>
      <c r="D2198" s="167">
        <f>IF('Lineær programmering opg 4'!$M$4=0,"-",(-A2198+'Lineær programmering opg 4'!$M$4)/'Lineær programmering opg 4'!$K$4*-1)</f>
        <v>105.35999999998842</v>
      </c>
      <c r="E2198" s="167">
        <f>IF('Lineær programmering opg 4'!$M$5=0,"-",(-A2198+'Lineær programmering opg 4'!$M$5)/'Lineær programmering opg 4'!$K$5*-1)</f>
        <v>159.50999999999567</v>
      </c>
      <c r="F2198" s="167" t="str">
        <f>IF('Lineær programmering opg 4'!$E$6=0,"-",(-A2198+'Lineær programmering opg 4'!$M$6)/'Lineær programmering opg 4'!$K$6*-1)</f>
        <v>-</v>
      </c>
      <c r="G2198" s="167" t="str">
        <f>IF('Lineær programmering opg 4'!$D$7=0,"-",((-A2198+'Lineær programmering opg 4'!$M$7)/'Lineær programmering opg 4'!$K$7)*-1)</f>
        <v>-</v>
      </c>
      <c r="H2198" s="167" t="str">
        <f>IF('Lineær programmering opg 4'!$C$8=0,"-",((-A2198+'Lineær programmering opg 4'!$M$8)/'Lineær programmering opg 4'!$K$8)*-1)</f>
        <v>-</v>
      </c>
      <c r="I2198" s="167" t="str">
        <f>IF('Lineær programmering opg 4'!$D$8=0,"-",'Lineær programmering opg 4'!$G$8)</f>
        <v>-</v>
      </c>
      <c r="J2198" s="295">
        <f>A2198*'Lineær programmering opg 4'!$C$11+Datatabel!C2198*'Lineær programmering opg 4'!$D$11</f>
        <v>34535.999999998843</v>
      </c>
      <c r="K2198" s="9">
        <f t="shared" si="172"/>
        <v>0</v>
      </c>
      <c r="L2198" s="9">
        <f t="shared" si="173"/>
        <v>0</v>
      </c>
    </row>
    <row r="2199" spans="1:12" ht="15" x14ac:dyDescent="0.25">
      <c r="A2199" s="167">
        <f t="shared" si="171"/>
        <v>187.29600000000579</v>
      </c>
      <c r="B2199" s="325">
        <f t="shared" si="174"/>
        <v>0.78040000000002419</v>
      </c>
      <c r="C2199" s="167">
        <f t="shared" si="170"/>
        <v>105.40799999998842</v>
      </c>
      <c r="D2199" s="167">
        <f>IF('Lineær programmering opg 4'!$M$4=0,"-",(-A2199+'Lineær programmering opg 4'!$M$4)/'Lineær programmering opg 4'!$K$4*-1)</f>
        <v>105.40799999998842</v>
      </c>
      <c r="E2199" s="167">
        <f>IF('Lineær programmering opg 4'!$M$5=0,"-",(-A2199+'Lineær programmering opg 4'!$M$5)/'Lineær programmering opg 4'!$K$5*-1)</f>
        <v>159.52799999999567</v>
      </c>
      <c r="F2199" s="167" t="str">
        <f>IF('Lineær programmering opg 4'!$E$6=0,"-",(-A2199+'Lineær programmering opg 4'!$M$6)/'Lineær programmering opg 4'!$K$6*-1)</f>
        <v>-</v>
      </c>
      <c r="G2199" s="167" t="str">
        <f>IF('Lineær programmering opg 4'!$D$7=0,"-",((-A2199+'Lineær programmering opg 4'!$M$7)/'Lineær programmering opg 4'!$K$7)*-1)</f>
        <v>-</v>
      </c>
      <c r="H2199" s="167" t="str">
        <f>IF('Lineær programmering opg 4'!$C$8=0,"-",((-A2199+'Lineær programmering opg 4'!$M$8)/'Lineær programmering opg 4'!$K$8)*-1)</f>
        <v>-</v>
      </c>
      <c r="I2199" s="167" t="str">
        <f>IF('Lineær programmering opg 4'!$D$8=0,"-",'Lineær programmering opg 4'!$G$8)</f>
        <v>-</v>
      </c>
      <c r="J2199" s="295">
        <f>A2199*'Lineær programmering opg 4'!$C$11+Datatabel!C2199*'Lineær programmering opg 4'!$D$11</f>
        <v>34540.799999998846</v>
      </c>
      <c r="K2199" s="9">
        <f t="shared" si="172"/>
        <v>0</v>
      </c>
      <c r="L2199" s="9">
        <f t="shared" si="173"/>
        <v>0</v>
      </c>
    </row>
    <row r="2200" spans="1:12" ht="15" x14ac:dyDescent="0.25">
      <c r="A2200" s="167">
        <f t="shared" si="171"/>
        <v>187.27200000000582</v>
      </c>
      <c r="B2200" s="325">
        <f t="shared" si="174"/>
        <v>0.7803000000000242</v>
      </c>
      <c r="C2200" s="167">
        <f t="shared" si="170"/>
        <v>105.45599999998836</v>
      </c>
      <c r="D2200" s="167">
        <f>IF('Lineær programmering opg 4'!$M$4=0,"-",(-A2200+'Lineær programmering opg 4'!$M$4)/'Lineær programmering opg 4'!$K$4*-1)</f>
        <v>105.45599999998836</v>
      </c>
      <c r="E2200" s="167">
        <f>IF('Lineær programmering opg 4'!$M$5=0,"-",(-A2200+'Lineær programmering opg 4'!$M$5)/'Lineær programmering opg 4'!$K$5*-1)</f>
        <v>159.54599999999564</v>
      </c>
      <c r="F2200" s="167" t="str">
        <f>IF('Lineær programmering opg 4'!$E$6=0,"-",(-A2200+'Lineær programmering opg 4'!$M$6)/'Lineær programmering opg 4'!$K$6*-1)</f>
        <v>-</v>
      </c>
      <c r="G2200" s="167" t="str">
        <f>IF('Lineær programmering opg 4'!$D$7=0,"-",((-A2200+'Lineær programmering opg 4'!$M$7)/'Lineær programmering opg 4'!$K$7)*-1)</f>
        <v>-</v>
      </c>
      <c r="H2200" s="167" t="str">
        <f>IF('Lineær programmering opg 4'!$C$8=0,"-",((-A2200+'Lineær programmering opg 4'!$M$8)/'Lineær programmering opg 4'!$K$8)*-1)</f>
        <v>-</v>
      </c>
      <c r="I2200" s="167" t="str">
        <f>IF('Lineær programmering opg 4'!$D$8=0,"-",'Lineær programmering opg 4'!$G$8)</f>
        <v>-</v>
      </c>
      <c r="J2200" s="295">
        <f>A2200*'Lineær programmering opg 4'!$C$11+Datatabel!C2200*'Lineær programmering opg 4'!$D$11</f>
        <v>34545.599999998842</v>
      </c>
      <c r="K2200" s="9">
        <f t="shared" si="172"/>
        <v>0</v>
      </c>
      <c r="L2200" s="9">
        <f t="shared" si="173"/>
        <v>0</v>
      </c>
    </row>
    <row r="2201" spans="1:12" ht="15" x14ac:dyDescent="0.25">
      <c r="A2201" s="167">
        <f t="shared" si="171"/>
        <v>187.24800000000582</v>
      </c>
      <c r="B2201" s="325">
        <f t="shared" si="174"/>
        <v>0.78020000000002421</v>
      </c>
      <c r="C2201" s="167">
        <f t="shared" si="170"/>
        <v>105.50399999998837</v>
      </c>
      <c r="D2201" s="167">
        <f>IF('Lineær programmering opg 4'!$M$4=0,"-",(-A2201+'Lineær programmering opg 4'!$M$4)/'Lineær programmering opg 4'!$K$4*-1)</f>
        <v>105.50399999998837</v>
      </c>
      <c r="E2201" s="167">
        <f>IF('Lineær programmering opg 4'!$M$5=0,"-",(-A2201+'Lineær programmering opg 4'!$M$5)/'Lineær programmering opg 4'!$K$5*-1)</f>
        <v>159.56399999999564</v>
      </c>
      <c r="F2201" s="167" t="str">
        <f>IF('Lineær programmering opg 4'!$E$6=0,"-",(-A2201+'Lineær programmering opg 4'!$M$6)/'Lineær programmering opg 4'!$K$6*-1)</f>
        <v>-</v>
      </c>
      <c r="G2201" s="167" t="str">
        <f>IF('Lineær programmering opg 4'!$D$7=0,"-",((-A2201+'Lineær programmering opg 4'!$M$7)/'Lineær programmering opg 4'!$K$7)*-1)</f>
        <v>-</v>
      </c>
      <c r="H2201" s="167" t="str">
        <f>IF('Lineær programmering opg 4'!$C$8=0,"-",((-A2201+'Lineær programmering opg 4'!$M$8)/'Lineær programmering opg 4'!$K$8)*-1)</f>
        <v>-</v>
      </c>
      <c r="I2201" s="167" t="str">
        <f>IF('Lineær programmering opg 4'!$D$8=0,"-",'Lineær programmering opg 4'!$G$8)</f>
        <v>-</v>
      </c>
      <c r="J2201" s="295">
        <f>A2201*'Lineær programmering opg 4'!$C$11+Datatabel!C2201*'Lineær programmering opg 4'!$D$11</f>
        <v>34550.399999998837</v>
      </c>
      <c r="K2201" s="9">
        <f t="shared" si="172"/>
        <v>0</v>
      </c>
      <c r="L2201" s="9">
        <f t="shared" si="173"/>
        <v>0</v>
      </c>
    </row>
    <row r="2202" spans="1:12" ht="15" x14ac:dyDescent="0.25">
      <c r="A2202" s="167">
        <f t="shared" si="171"/>
        <v>187.22400000000582</v>
      </c>
      <c r="B2202" s="325">
        <f t="shared" si="174"/>
        <v>0.78010000000002422</v>
      </c>
      <c r="C2202" s="167">
        <f t="shared" si="170"/>
        <v>105.55199999998837</v>
      </c>
      <c r="D2202" s="167">
        <f>IF('Lineær programmering opg 4'!$M$4=0,"-",(-A2202+'Lineær programmering opg 4'!$M$4)/'Lineær programmering opg 4'!$K$4*-1)</f>
        <v>105.55199999998837</v>
      </c>
      <c r="E2202" s="167">
        <f>IF('Lineær programmering opg 4'!$M$5=0,"-",(-A2202+'Lineær programmering opg 4'!$M$5)/'Lineær programmering opg 4'!$K$5*-1)</f>
        <v>159.58199999999565</v>
      </c>
      <c r="F2202" s="167" t="str">
        <f>IF('Lineær programmering opg 4'!$E$6=0,"-",(-A2202+'Lineær programmering opg 4'!$M$6)/'Lineær programmering opg 4'!$K$6*-1)</f>
        <v>-</v>
      </c>
      <c r="G2202" s="167" t="str">
        <f>IF('Lineær programmering opg 4'!$D$7=0,"-",((-A2202+'Lineær programmering opg 4'!$M$7)/'Lineær programmering opg 4'!$K$7)*-1)</f>
        <v>-</v>
      </c>
      <c r="H2202" s="167" t="str">
        <f>IF('Lineær programmering opg 4'!$C$8=0,"-",((-A2202+'Lineær programmering opg 4'!$M$8)/'Lineær programmering opg 4'!$K$8)*-1)</f>
        <v>-</v>
      </c>
      <c r="I2202" s="167" t="str">
        <f>IF('Lineær programmering opg 4'!$D$8=0,"-",'Lineær programmering opg 4'!$G$8)</f>
        <v>-</v>
      </c>
      <c r="J2202" s="295">
        <f>A2202*'Lineær programmering opg 4'!$C$11+Datatabel!C2202*'Lineær programmering opg 4'!$D$11</f>
        <v>34555.199999998833</v>
      </c>
      <c r="K2202" s="9">
        <f t="shared" si="172"/>
        <v>0</v>
      </c>
      <c r="L2202" s="9">
        <f t="shared" si="173"/>
        <v>0</v>
      </c>
    </row>
    <row r="2203" spans="1:12" ht="15" x14ac:dyDescent="0.25">
      <c r="A2203" s="167">
        <f t="shared" si="171"/>
        <v>187.20000000000582</v>
      </c>
      <c r="B2203" s="325">
        <f t="shared" si="174"/>
        <v>0.78000000000002423</v>
      </c>
      <c r="C2203" s="167">
        <f t="shared" si="170"/>
        <v>105.59999999998837</v>
      </c>
      <c r="D2203" s="167">
        <f>IF('Lineær programmering opg 4'!$M$4=0,"-",(-A2203+'Lineær programmering opg 4'!$M$4)/'Lineær programmering opg 4'!$K$4*-1)</f>
        <v>105.59999999998837</v>
      </c>
      <c r="E2203" s="167">
        <f>IF('Lineær programmering opg 4'!$M$5=0,"-",(-A2203+'Lineær programmering opg 4'!$M$5)/'Lineær programmering opg 4'!$K$5*-1)</f>
        <v>159.59999999999565</v>
      </c>
      <c r="F2203" s="167" t="str">
        <f>IF('Lineær programmering opg 4'!$E$6=0,"-",(-A2203+'Lineær programmering opg 4'!$M$6)/'Lineær programmering opg 4'!$K$6*-1)</f>
        <v>-</v>
      </c>
      <c r="G2203" s="167" t="str">
        <f>IF('Lineær programmering opg 4'!$D$7=0,"-",((-A2203+'Lineær programmering opg 4'!$M$7)/'Lineær programmering opg 4'!$K$7)*-1)</f>
        <v>-</v>
      </c>
      <c r="H2203" s="167" t="str">
        <f>IF('Lineær programmering opg 4'!$C$8=0,"-",((-A2203+'Lineær programmering opg 4'!$M$8)/'Lineær programmering opg 4'!$K$8)*-1)</f>
        <v>-</v>
      </c>
      <c r="I2203" s="167" t="str">
        <f>IF('Lineær programmering opg 4'!$D$8=0,"-",'Lineær programmering opg 4'!$G$8)</f>
        <v>-</v>
      </c>
      <c r="J2203" s="295">
        <f>A2203*'Lineær programmering opg 4'!$C$11+Datatabel!C2203*'Lineær programmering opg 4'!$D$11</f>
        <v>34559.999999998836</v>
      </c>
      <c r="K2203" s="9">
        <f t="shared" si="172"/>
        <v>0</v>
      </c>
      <c r="L2203" s="9">
        <f t="shared" si="173"/>
        <v>0</v>
      </c>
    </row>
    <row r="2204" spans="1:12" ht="15" x14ac:dyDescent="0.25">
      <c r="A2204" s="167">
        <f t="shared" si="171"/>
        <v>187.17600000000581</v>
      </c>
      <c r="B2204" s="325">
        <f t="shared" si="174"/>
        <v>0.77990000000002424</v>
      </c>
      <c r="C2204" s="167">
        <f t="shared" si="170"/>
        <v>105.64799999998837</v>
      </c>
      <c r="D2204" s="167">
        <f>IF('Lineær programmering opg 4'!$M$4=0,"-",(-A2204+'Lineær programmering opg 4'!$M$4)/'Lineær programmering opg 4'!$K$4*-1)</f>
        <v>105.64799999998837</v>
      </c>
      <c r="E2204" s="167">
        <f>IF('Lineær programmering opg 4'!$M$5=0,"-",(-A2204+'Lineær programmering opg 4'!$M$5)/'Lineær programmering opg 4'!$K$5*-1)</f>
        <v>159.61799999999565</v>
      </c>
      <c r="F2204" s="167" t="str">
        <f>IF('Lineær programmering opg 4'!$E$6=0,"-",(-A2204+'Lineær programmering opg 4'!$M$6)/'Lineær programmering opg 4'!$K$6*-1)</f>
        <v>-</v>
      </c>
      <c r="G2204" s="167" t="str">
        <f>IF('Lineær programmering opg 4'!$D$7=0,"-",((-A2204+'Lineær programmering opg 4'!$M$7)/'Lineær programmering opg 4'!$K$7)*-1)</f>
        <v>-</v>
      </c>
      <c r="H2204" s="167" t="str">
        <f>IF('Lineær programmering opg 4'!$C$8=0,"-",((-A2204+'Lineær programmering opg 4'!$M$8)/'Lineær programmering opg 4'!$K$8)*-1)</f>
        <v>-</v>
      </c>
      <c r="I2204" s="167" t="str">
        <f>IF('Lineær programmering opg 4'!$D$8=0,"-",'Lineær programmering opg 4'!$G$8)</f>
        <v>-</v>
      </c>
      <c r="J2204" s="295">
        <f>A2204*'Lineær programmering opg 4'!$C$11+Datatabel!C2204*'Lineær programmering opg 4'!$D$11</f>
        <v>34564.799999998839</v>
      </c>
      <c r="K2204" s="9">
        <f t="shared" si="172"/>
        <v>0</v>
      </c>
      <c r="L2204" s="9">
        <f t="shared" si="173"/>
        <v>0</v>
      </c>
    </row>
    <row r="2205" spans="1:12" ht="15" x14ac:dyDescent="0.25">
      <c r="A2205" s="167">
        <f t="shared" si="171"/>
        <v>187.15200000000581</v>
      </c>
      <c r="B2205" s="325">
        <f t="shared" si="174"/>
        <v>0.77980000000002425</v>
      </c>
      <c r="C2205" s="167">
        <f t="shared" si="170"/>
        <v>105.69599999998837</v>
      </c>
      <c r="D2205" s="167">
        <f>IF('Lineær programmering opg 4'!$M$4=0,"-",(-A2205+'Lineær programmering opg 4'!$M$4)/'Lineær programmering opg 4'!$K$4*-1)</f>
        <v>105.69599999998837</v>
      </c>
      <c r="E2205" s="167">
        <f>IF('Lineær programmering opg 4'!$M$5=0,"-",(-A2205+'Lineær programmering opg 4'!$M$5)/'Lineær programmering opg 4'!$K$5*-1)</f>
        <v>159.63599999999565</v>
      </c>
      <c r="F2205" s="167" t="str">
        <f>IF('Lineær programmering opg 4'!$E$6=0,"-",(-A2205+'Lineær programmering opg 4'!$M$6)/'Lineær programmering opg 4'!$K$6*-1)</f>
        <v>-</v>
      </c>
      <c r="G2205" s="167" t="str">
        <f>IF('Lineær programmering opg 4'!$D$7=0,"-",((-A2205+'Lineær programmering opg 4'!$M$7)/'Lineær programmering opg 4'!$K$7)*-1)</f>
        <v>-</v>
      </c>
      <c r="H2205" s="167" t="str">
        <f>IF('Lineær programmering opg 4'!$C$8=0,"-",((-A2205+'Lineær programmering opg 4'!$M$8)/'Lineær programmering opg 4'!$K$8)*-1)</f>
        <v>-</v>
      </c>
      <c r="I2205" s="167" t="str">
        <f>IF('Lineær programmering opg 4'!$D$8=0,"-",'Lineær programmering opg 4'!$G$8)</f>
        <v>-</v>
      </c>
      <c r="J2205" s="295">
        <f>A2205*'Lineær programmering opg 4'!$C$11+Datatabel!C2205*'Lineær programmering opg 4'!$D$11</f>
        <v>34569.599999998842</v>
      </c>
      <c r="K2205" s="9">
        <f t="shared" si="172"/>
        <v>0</v>
      </c>
      <c r="L2205" s="9">
        <f t="shared" si="173"/>
        <v>0</v>
      </c>
    </row>
    <row r="2206" spans="1:12" ht="15" x14ac:dyDescent="0.25">
      <c r="A2206" s="167">
        <f t="shared" si="171"/>
        <v>187.12800000000581</v>
      </c>
      <c r="B2206" s="325">
        <f t="shared" si="174"/>
        <v>0.77970000000002426</v>
      </c>
      <c r="C2206" s="167">
        <f t="shared" si="170"/>
        <v>105.74399999998838</v>
      </c>
      <c r="D2206" s="167">
        <f>IF('Lineær programmering opg 4'!$M$4=0,"-",(-A2206+'Lineær programmering opg 4'!$M$4)/'Lineær programmering opg 4'!$K$4*-1)</f>
        <v>105.74399999998838</v>
      </c>
      <c r="E2206" s="167">
        <f>IF('Lineær programmering opg 4'!$M$5=0,"-",(-A2206+'Lineær programmering opg 4'!$M$5)/'Lineær programmering opg 4'!$K$5*-1)</f>
        <v>159.65399999999565</v>
      </c>
      <c r="F2206" s="167" t="str">
        <f>IF('Lineær programmering opg 4'!$E$6=0,"-",(-A2206+'Lineær programmering opg 4'!$M$6)/'Lineær programmering opg 4'!$K$6*-1)</f>
        <v>-</v>
      </c>
      <c r="G2206" s="167" t="str">
        <f>IF('Lineær programmering opg 4'!$D$7=0,"-",((-A2206+'Lineær programmering opg 4'!$M$7)/'Lineær programmering opg 4'!$K$7)*-1)</f>
        <v>-</v>
      </c>
      <c r="H2206" s="167" t="str">
        <f>IF('Lineær programmering opg 4'!$C$8=0,"-",((-A2206+'Lineær programmering opg 4'!$M$8)/'Lineær programmering opg 4'!$K$8)*-1)</f>
        <v>-</v>
      </c>
      <c r="I2206" s="167" t="str">
        <f>IF('Lineær programmering opg 4'!$D$8=0,"-",'Lineær programmering opg 4'!$G$8)</f>
        <v>-</v>
      </c>
      <c r="J2206" s="295">
        <f>A2206*'Lineær programmering opg 4'!$C$11+Datatabel!C2206*'Lineær programmering opg 4'!$D$11</f>
        <v>34574.399999998837</v>
      </c>
      <c r="K2206" s="9">
        <f t="shared" si="172"/>
        <v>0</v>
      </c>
      <c r="L2206" s="9">
        <f t="shared" si="173"/>
        <v>0</v>
      </c>
    </row>
    <row r="2207" spans="1:12" ht="15" x14ac:dyDescent="0.25">
      <c r="A2207" s="167">
        <f t="shared" si="171"/>
        <v>187.10400000000584</v>
      </c>
      <c r="B2207" s="325">
        <f t="shared" si="174"/>
        <v>0.77960000000002427</v>
      </c>
      <c r="C2207" s="167">
        <f t="shared" si="170"/>
        <v>105.79199999998832</v>
      </c>
      <c r="D2207" s="167">
        <f>IF('Lineær programmering opg 4'!$M$4=0,"-",(-A2207+'Lineær programmering opg 4'!$M$4)/'Lineær programmering opg 4'!$K$4*-1)</f>
        <v>105.79199999998832</v>
      </c>
      <c r="E2207" s="167">
        <f>IF('Lineær programmering opg 4'!$M$5=0,"-",(-A2207+'Lineær programmering opg 4'!$M$5)/'Lineær programmering opg 4'!$K$5*-1)</f>
        <v>159.67199999999562</v>
      </c>
      <c r="F2207" s="167" t="str">
        <f>IF('Lineær programmering opg 4'!$E$6=0,"-",(-A2207+'Lineær programmering opg 4'!$M$6)/'Lineær programmering opg 4'!$K$6*-1)</f>
        <v>-</v>
      </c>
      <c r="G2207" s="167" t="str">
        <f>IF('Lineær programmering opg 4'!$D$7=0,"-",((-A2207+'Lineær programmering opg 4'!$M$7)/'Lineær programmering opg 4'!$K$7)*-1)</f>
        <v>-</v>
      </c>
      <c r="H2207" s="167" t="str">
        <f>IF('Lineær programmering opg 4'!$C$8=0,"-",((-A2207+'Lineær programmering opg 4'!$M$8)/'Lineær programmering opg 4'!$K$8)*-1)</f>
        <v>-</v>
      </c>
      <c r="I2207" s="167" t="str">
        <f>IF('Lineær programmering opg 4'!$D$8=0,"-",'Lineær programmering opg 4'!$G$8)</f>
        <v>-</v>
      </c>
      <c r="J2207" s="295">
        <f>A2207*'Lineær programmering opg 4'!$C$11+Datatabel!C2207*'Lineær programmering opg 4'!$D$11</f>
        <v>34579.199999998833</v>
      </c>
      <c r="K2207" s="9">
        <f t="shared" si="172"/>
        <v>0</v>
      </c>
      <c r="L2207" s="9">
        <f t="shared" si="173"/>
        <v>0</v>
      </c>
    </row>
    <row r="2208" spans="1:12" ht="15" x14ac:dyDescent="0.25">
      <c r="A2208" s="167">
        <f t="shared" si="171"/>
        <v>187.08000000000584</v>
      </c>
      <c r="B2208" s="325">
        <f t="shared" si="174"/>
        <v>0.77950000000002428</v>
      </c>
      <c r="C2208" s="167">
        <f t="shared" si="170"/>
        <v>105.83999999998832</v>
      </c>
      <c r="D2208" s="167">
        <f>IF('Lineær programmering opg 4'!$M$4=0,"-",(-A2208+'Lineær programmering opg 4'!$M$4)/'Lineær programmering opg 4'!$K$4*-1)</f>
        <v>105.83999999998832</v>
      </c>
      <c r="E2208" s="167">
        <f>IF('Lineær programmering opg 4'!$M$5=0,"-",(-A2208+'Lineær programmering opg 4'!$M$5)/'Lineær programmering opg 4'!$K$5*-1)</f>
        <v>159.68999999999562</v>
      </c>
      <c r="F2208" s="167" t="str">
        <f>IF('Lineær programmering opg 4'!$E$6=0,"-",(-A2208+'Lineær programmering opg 4'!$M$6)/'Lineær programmering opg 4'!$K$6*-1)</f>
        <v>-</v>
      </c>
      <c r="G2208" s="167" t="str">
        <f>IF('Lineær programmering opg 4'!$D$7=0,"-",((-A2208+'Lineær programmering opg 4'!$M$7)/'Lineær programmering opg 4'!$K$7)*-1)</f>
        <v>-</v>
      </c>
      <c r="H2208" s="167" t="str">
        <f>IF('Lineær programmering opg 4'!$C$8=0,"-",((-A2208+'Lineær programmering opg 4'!$M$8)/'Lineær programmering opg 4'!$K$8)*-1)</f>
        <v>-</v>
      </c>
      <c r="I2208" s="167" t="str">
        <f>IF('Lineær programmering opg 4'!$D$8=0,"-",'Lineær programmering opg 4'!$G$8)</f>
        <v>-</v>
      </c>
      <c r="J2208" s="295">
        <f>A2208*'Lineær programmering opg 4'!$C$11+Datatabel!C2208*'Lineær programmering opg 4'!$D$11</f>
        <v>34583.999999998829</v>
      </c>
      <c r="K2208" s="9">
        <f t="shared" si="172"/>
        <v>0</v>
      </c>
      <c r="L2208" s="9">
        <f t="shared" si="173"/>
        <v>0</v>
      </c>
    </row>
    <row r="2209" spans="1:12" ht="15" x14ac:dyDescent="0.25">
      <c r="A2209" s="167">
        <f t="shared" si="171"/>
        <v>187.05600000000584</v>
      </c>
      <c r="B2209" s="325">
        <f t="shared" si="174"/>
        <v>0.7794000000000243</v>
      </c>
      <c r="C2209" s="167">
        <f t="shared" si="170"/>
        <v>105.88799999998832</v>
      </c>
      <c r="D2209" s="167">
        <f>IF('Lineær programmering opg 4'!$M$4=0,"-",(-A2209+'Lineær programmering opg 4'!$M$4)/'Lineær programmering opg 4'!$K$4*-1)</f>
        <v>105.88799999998832</v>
      </c>
      <c r="E2209" s="167">
        <f>IF('Lineær programmering opg 4'!$M$5=0,"-",(-A2209+'Lineær programmering opg 4'!$M$5)/'Lineær programmering opg 4'!$K$5*-1)</f>
        <v>159.70799999999562</v>
      </c>
      <c r="F2209" s="167" t="str">
        <f>IF('Lineær programmering opg 4'!$E$6=0,"-",(-A2209+'Lineær programmering opg 4'!$M$6)/'Lineær programmering opg 4'!$K$6*-1)</f>
        <v>-</v>
      </c>
      <c r="G2209" s="167" t="str">
        <f>IF('Lineær programmering opg 4'!$D$7=0,"-",((-A2209+'Lineær programmering opg 4'!$M$7)/'Lineær programmering opg 4'!$K$7)*-1)</f>
        <v>-</v>
      </c>
      <c r="H2209" s="167" t="str">
        <f>IF('Lineær programmering opg 4'!$C$8=0,"-",((-A2209+'Lineær programmering opg 4'!$M$8)/'Lineær programmering opg 4'!$K$8)*-1)</f>
        <v>-</v>
      </c>
      <c r="I2209" s="167" t="str">
        <f>IF('Lineær programmering opg 4'!$D$8=0,"-",'Lineær programmering opg 4'!$G$8)</f>
        <v>-</v>
      </c>
      <c r="J2209" s="295">
        <f>A2209*'Lineær programmering opg 4'!$C$11+Datatabel!C2209*'Lineær programmering opg 4'!$D$11</f>
        <v>34588.799999998831</v>
      </c>
      <c r="K2209" s="9">
        <f t="shared" si="172"/>
        <v>0</v>
      </c>
      <c r="L2209" s="9">
        <f t="shared" si="173"/>
        <v>0</v>
      </c>
    </row>
    <row r="2210" spans="1:12" ht="15" x14ac:dyDescent="0.25">
      <c r="A2210" s="167">
        <f t="shared" si="171"/>
        <v>187.03200000000584</v>
      </c>
      <c r="B2210" s="325">
        <f t="shared" si="174"/>
        <v>0.77930000000002431</v>
      </c>
      <c r="C2210" s="167">
        <f t="shared" si="170"/>
        <v>105.93599999998833</v>
      </c>
      <c r="D2210" s="167">
        <f>IF('Lineær programmering opg 4'!$M$4=0,"-",(-A2210+'Lineær programmering opg 4'!$M$4)/'Lineær programmering opg 4'!$K$4*-1)</f>
        <v>105.93599999998833</v>
      </c>
      <c r="E2210" s="167">
        <f>IF('Lineær programmering opg 4'!$M$5=0,"-",(-A2210+'Lineær programmering opg 4'!$M$5)/'Lineær programmering opg 4'!$K$5*-1)</f>
        <v>159.72599999999562</v>
      </c>
      <c r="F2210" s="167" t="str">
        <f>IF('Lineær programmering opg 4'!$E$6=0,"-",(-A2210+'Lineær programmering opg 4'!$M$6)/'Lineær programmering opg 4'!$K$6*-1)</f>
        <v>-</v>
      </c>
      <c r="G2210" s="167" t="str">
        <f>IF('Lineær programmering opg 4'!$D$7=0,"-",((-A2210+'Lineær programmering opg 4'!$M$7)/'Lineær programmering opg 4'!$K$7)*-1)</f>
        <v>-</v>
      </c>
      <c r="H2210" s="167" t="str">
        <f>IF('Lineær programmering opg 4'!$C$8=0,"-",((-A2210+'Lineær programmering opg 4'!$M$8)/'Lineær programmering opg 4'!$K$8)*-1)</f>
        <v>-</v>
      </c>
      <c r="I2210" s="167" t="str">
        <f>IF('Lineær programmering opg 4'!$D$8=0,"-",'Lineær programmering opg 4'!$G$8)</f>
        <v>-</v>
      </c>
      <c r="J2210" s="295">
        <f>A2210*'Lineær programmering opg 4'!$C$11+Datatabel!C2210*'Lineær programmering opg 4'!$D$11</f>
        <v>34593.599999998827</v>
      </c>
      <c r="K2210" s="9">
        <f t="shared" si="172"/>
        <v>0</v>
      </c>
      <c r="L2210" s="9">
        <f t="shared" si="173"/>
        <v>0</v>
      </c>
    </row>
    <row r="2211" spans="1:12" ht="15" x14ac:dyDescent="0.25">
      <c r="A2211" s="167">
        <f t="shared" si="171"/>
        <v>187.00800000000584</v>
      </c>
      <c r="B2211" s="325">
        <f t="shared" si="174"/>
        <v>0.77920000000002432</v>
      </c>
      <c r="C2211" s="167">
        <f t="shared" si="170"/>
        <v>105.98399999998833</v>
      </c>
      <c r="D2211" s="167">
        <f>IF('Lineær programmering opg 4'!$M$4=0,"-",(-A2211+'Lineær programmering opg 4'!$M$4)/'Lineær programmering opg 4'!$K$4*-1)</f>
        <v>105.98399999998833</v>
      </c>
      <c r="E2211" s="167">
        <f>IF('Lineær programmering opg 4'!$M$5=0,"-",(-A2211+'Lineær programmering opg 4'!$M$5)/'Lineær programmering opg 4'!$K$5*-1)</f>
        <v>159.74399999999562</v>
      </c>
      <c r="F2211" s="167" t="str">
        <f>IF('Lineær programmering opg 4'!$E$6=0,"-",(-A2211+'Lineær programmering opg 4'!$M$6)/'Lineær programmering opg 4'!$K$6*-1)</f>
        <v>-</v>
      </c>
      <c r="G2211" s="167" t="str">
        <f>IF('Lineær programmering opg 4'!$D$7=0,"-",((-A2211+'Lineær programmering opg 4'!$M$7)/'Lineær programmering opg 4'!$K$7)*-1)</f>
        <v>-</v>
      </c>
      <c r="H2211" s="167" t="str">
        <f>IF('Lineær programmering opg 4'!$C$8=0,"-",((-A2211+'Lineær programmering opg 4'!$M$8)/'Lineær programmering opg 4'!$K$8)*-1)</f>
        <v>-</v>
      </c>
      <c r="I2211" s="167" t="str">
        <f>IF('Lineær programmering opg 4'!$D$8=0,"-",'Lineær programmering opg 4'!$G$8)</f>
        <v>-</v>
      </c>
      <c r="J2211" s="295">
        <f>A2211*'Lineær programmering opg 4'!$C$11+Datatabel!C2211*'Lineær programmering opg 4'!$D$11</f>
        <v>34598.39999999883</v>
      </c>
      <c r="K2211" s="9">
        <f t="shared" si="172"/>
        <v>0</v>
      </c>
      <c r="L2211" s="9">
        <f t="shared" si="173"/>
        <v>0</v>
      </c>
    </row>
    <row r="2212" spans="1:12" ht="15" x14ac:dyDescent="0.25">
      <c r="A2212" s="167">
        <f t="shared" si="171"/>
        <v>186.98400000000584</v>
      </c>
      <c r="B2212" s="325">
        <f t="shared" si="174"/>
        <v>0.77910000000002433</v>
      </c>
      <c r="C2212" s="167">
        <f t="shared" si="170"/>
        <v>106.03199999998833</v>
      </c>
      <c r="D2212" s="167">
        <f>IF('Lineær programmering opg 4'!$M$4=0,"-",(-A2212+'Lineær programmering opg 4'!$M$4)/'Lineær programmering opg 4'!$K$4*-1)</f>
        <v>106.03199999998833</v>
      </c>
      <c r="E2212" s="167">
        <f>IF('Lineær programmering opg 4'!$M$5=0,"-",(-A2212+'Lineær programmering opg 4'!$M$5)/'Lineær programmering opg 4'!$K$5*-1)</f>
        <v>159.76199999999562</v>
      </c>
      <c r="F2212" s="167" t="str">
        <f>IF('Lineær programmering opg 4'!$E$6=0,"-",(-A2212+'Lineær programmering opg 4'!$M$6)/'Lineær programmering opg 4'!$K$6*-1)</f>
        <v>-</v>
      </c>
      <c r="G2212" s="167" t="str">
        <f>IF('Lineær programmering opg 4'!$D$7=0,"-",((-A2212+'Lineær programmering opg 4'!$M$7)/'Lineær programmering opg 4'!$K$7)*-1)</f>
        <v>-</v>
      </c>
      <c r="H2212" s="167" t="str">
        <f>IF('Lineær programmering opg 4'!$C$8=0,"-",((-A2212+'Lineær programmering opg 4'!$M$8)/'Lineær programmering opg 4'!$K$8)*-1)</f>
        <v>-</v>
      </c>
      <c r="I2212" s="167" t="str">
        <f>IF('Lineær programmering opg 4'!$D$8=0,"-",'Lineær programmering opg 4'!$G$8)</f>
        <v>-</v>
      </c>
      <c r="J2212" s="295">
        <f>A2212*'Lineær programmering opg 4'!$C$11+Datatabel!C2212*'Lineær programmering opg 4'!$D$11</f>
        <v>34603.199999998833</v>
      </c>
      <c r="K2212" s="9">
        <f t="shared" si="172"/>
        <v>0</v>
      </c>
      <c r="L2212" s="9">
        <f t="shared" si="173"/>
        <v>0</v>
      </c>
    </row>
    <row r="2213" spans="1:12" ht="15" x14ac:dyDescent="0.25">
      <c r="A2213" s="167">
        <f t="shared" si="171"/>
        <v>186.96000000000583</v>
      </c>
      <c r="B2213" s="325">
        <f t="shared" si="174"/>
        <v>0.77900000000002434</v>
      </c>
      <c r="C2213" s="167">
        <f t="shared" si="170"/>
        <v>106.07999999998833</v>
      </c>
      <c r="D2213" s="167">
        <f>IF('Lineær programmering opg 4'!$M$4=0,"-",(-A2213+'Lineær programmering opg 4'!$M$4)/'Lineær programmering opg 4'!$K$4*-1)</f>
        <v>106.07999999998833</v>
      </c>
      <c r="E2213" s="167">
        <f>IF('Lineær programmering opg 4'!$M$5=0,"-",(-A2213+'Lineær programmering opg 4'!$M$5)/'Lineær programmering opg 4'!$K$5*-1)</f>
        <v>159.77999999999562</v>
      </c>
      <c r="F2213" s="167" t="str">
        <f>IF('Lineær programmering opg 4'!$E$6=0,"-",(-A2213+'Lineær programmering opg 4'!$M$6)/'Lineær programmering opg 4'!$K$6*-1)</f>
        <v>-</v>
      </c>
      <c r="G2213" s="167" t="str">
        <f>IF('Lineær programmering opg 4'!$D$7=0,"-",((-A2213+'Lineær programmering opg 4'!$M$7)/'Lineær programmering opg 4'!$K$7)*-1)</f>
        <v>-</v>
      </c>
      <c r="H2213" s="167" t="str">
        <f>IF('Lineær programmering opg 4'!$C$8=0,"-",((-A2213+'Lineær programmering opg 4'!$M$8)/'Lineær programmering opg 4'!$K$8)*-1)</f>
        <v>-</v>
      </c>
      <c r="I2213" s="167" t="str">
        <f>IF('Lineær programmering opg 4'!$D$8=0,"-",'Lineær programmering opg 4'!$G$8)</f>
        <v>-</v>
      </c>
      <c r="J2213" s="295">
        <f>A2213*'Lineær programmering opg 4'!$C$11+Datatabel!C2213*'Lineær programmering opg 4'!$D$11</f>
        <v>34607.999999998836</v>
      </c>
      <c r="K2213" s="9">
        <f t="shared" si="172"/>
        <v>0</v>
      </c>
      <c r="L2213" s="9">
        <f t="shared" si="173"/>
        <v>0</v>
      </c>
    </row>
    <row r="2214" spans="1:12" ht="15" x14ac:dyDescent="0.25">
      <c r="A2214" s="167">
        <f t="shared" si="171"/>
        <v>186.93600000000583</v>
      </c>
      <c r="B2214" s="325">
        <f t="shared" si="174"/>
        <v>0.77890000000002435</v>
      </c>
      <c r="C2214" s="167">
        <f t="shared" si="170"/>
        <v>106.12799999998833</v>
      </c>
      <c r="D2214" s="167">
        <f>IF('Lineær programmering opg 4'!$M$4=0,"-",(-A2214+'Lineær programmering opg 4'!$M$4)/'Lineær programmering opg 4'!$K$4*-1)</f>
        <v>106.12799999998833</v>
      </c>
      <c r="E2214" s="167">
        <f>IF('Lineær programmering opg 4'!$M$5=0,"-",(-A2214+'Lineær programmering opg 4'!$M$5)/'Lineær programmering opg 4'!$K$5*-1)</f>
        <v>159.79799999999562</v>
      </c>
      <c r="F2214" s="167" t="str">
        <f>IF('Lineær programmering opg 4'!$E$6=0,"-",(-A2214+'Lineær programmering opg 4'!$M$6)/'Lineær programmering opg 4'!$K$6*-1)</f>
        <v>-</v>
      </c>
      <c r="G2214" s="167" t="str">
        <f>IF('Lineær programmering opg 4'!$D$7=0,"-",((-A2214+'Lineær programmering opg 4'!$M$7)/'Lineær programmering opg 4'!$K$7)*-1)</f>
        <v>-</v>
      </c>
      <c r="H2214" s="167" t="str">
        <f>IF('Lineær programmering opg 4'!$C$8=0,"-",((-A2214+'Lineær programmering opg 4'!$M$8)/'Lineær programmering opg 4'!$K$8)*-1)</f>
        <v>-</v>
      </c>
      <c r="I2214" s="167" t="str">
        <f>IF('Lineær programmering opg 4'!$D$8=0,"-",'Lineær programmering opg 4'!$G$8)</f>
        <v>-</v>
      </c>
      <c r="J2214" s="295">
        <f>A2214*'Lineær programmering opg 4'!$C$11+Datatabel!C2214*'Lineær programmering opg 4'!$D$11</f>
        <v>34612.799999998839</v>
      </c>
      <c r="K2214" s="9">
        <f t="shared" si="172"/>
        <v>0</v>
      </c>
      <c r="L2214" s="9">
        <f t="shared" si="173"/>
        <v>0</v>
      </c>
    </row>
    <row r="2215" spans="1:12" ht="15" x14ac:dyDescent="0.25">
      <c r="A2215" s="167">
        <f t="shared" si="171"/>
        <v>186.91200000000583</v>
      </c>
      <c r="B2215" s="325">
        <f t="shared" si="174"/>
        <v>0.77880000000002436</v>
      </c>
      <c r="C2215" s="167">
        <f t="shared" si="170"/>
        <v>106.17599999998833</v>
      </c>
      <c r="D2215" s="167">
        <f>IF('Lineær programmering opg 4'!$M$4=0,"-",(-A2215+'Lineær programmering opg 4'!$M$4)/'Lineær programmering opg 4'!$K$4*-1)</f>
        <v>106.17599999998833</v>
      </c>
      <c r="E2215" s="167">
        <f>IF('Lineær programmering opg 4'!$M$5=0,"-",(-A2215+'Lineær programmering opg 4'!$M$5)/'Lineær programmering opg 4'!$K$5*-1)</f>
        <v>159.81599999999563</v>
      </c>
      <c r="F2215" s="167" t="str">
        <f>IF('Lineær programmering opg 4'!$E$6=0,"-",(-A2215+'Lineær programmering opg 4'!$M$6)/'Lineær programmering opg 4'!$K$6*-1)</f>
        <v>-</v>
      </c>
      <c r="G2215" s="167" t="str">
        <f>IF('Lineær programmering opg 4'!$D$7=0,"-",((-A2215+'Lineær programmering opg 4'!$M$7)/'Lineær programmering opg 4'!$K$7)*-1)</f>
        <v>-</v>
      </c>
      <c r="H2215" s="167" t="str">
        <f>IF('Lineær programmering opg 4'!$C$8=0,"-",((-A2215+'Lineær programmering opg 4'!$M$8)/'Lineær programmering opg 4'!$K$8)*-1)</f>
        <v>-</v>
      </c>
      <c r="I2215" s="167" t="str">
        <f>IF('Lineær programmering opg 4'!$D$8=0,"-",'Lineær programmering opg 4'!$G$8)</f>
        <v>-</v>
      </c>
      <c r="J2215" s="295">
        <f>A2215*'Lineær programmering opg 4'!$C$11+Datatabel!C2215*'Lineær programmering opg 4'!$D$11</f>
        <v>34617.599999998834</v>
      </c>
      <c r="K2215" s="9">
        <f t="shared" si="172"/>
        <v>0</v>
      </c>
      <c r="L2215" s="9">
        <f t="shared" si="173"/>
        <v>0</v>
      </c>
    </row>
    <row r="2216" spans="1:12" ht="15" x14ac:dyDescent="0.25">
      <c r="A2216" s="167">
        <f t="shared" si="171"/>
        <v>186.88800000000586</v>
      </c>
      <c r="B2216" s="325">
        <f t="shared" si="174"/>
        <v>0.77870000000002437</v>
      </c>
      <c r="C2216" s="167">
        <f t="shared" si="170"/>
        <v>106.22399999998828</v>
      </c>
      <c r="D2216" s="167">
        <f>IF('Lineær programmering opg 4'!$M$4=0,"-",(-A2216+'Lineær programmering opg 4'!$M$4)/'Lineær programmering opg 4'!$K$4*-1)</f>
        <v>106.22399999998828</v>
      </c>
      <c r="E2216" s="167">
        <f>IF('Lineær programmering opg 4'!$M$5=0,"-",(-A2216+'Lineær programmering opg 4'!$M$5)/'Lineær programmering opg 4'!$K$5*-1)</f>
        <v>159.83399999999563</v>
      </c>
      <c r="F2216" s="167" t="str">
        <f>IF('Lineær programmering opg 4'!$E$6=0,"-",(-A2216+'Lineær programmering opg 4'!$M$6)/'Lineær programmering opg 4'!$K$6*-1)</f>
        <v>-</v>
      </c>
      <c r="G2216" s="167" t="str">
        <f>IF('Lineær programmering opg 4'!$D$7=0,"-",((-A2216+'Lineær programmering opg 4'!$M$7)/'Lineær programmering opg 4'!$K$7)*-1)</f>
        <v>-</v>
      </c>
      <c r="H2216" s="167" t="str">
        <f>IF('Lineær programmering opg 4'!$C$8=0,"-",((-A2216+'Lineær programmering opg 4'!$M$8)/'Lineær programmering opg 4'!$K$8)*-1)</f>
        <v>-</v>
      </c>
      <c r="I2216" s="167" t="str">
        <f>IF('Lineær programmering opg 4'!$D$8=0,"-",'Lineær programmering opg 4'!$G$8)</f>
        <v>-</v>
      </c>
      <c r="J2216" s="295">
        <f>A2216*'Lineær programmering opg 4'!$C$11+Datatabel!C2216*'Lineær programmering opg 4'!$D$11</f>
        <v>34622.39999999883</v>
      </c>
      <c r="K2216" s="9">
        <f t="shared" si="172"/>
        <v>0</v>
      </c>
      <c r="L2216" s="9">
        <f t="shared" si="173"/>
        <v>0</v>
      </c>
    </row>
    <row r="2217" spans="1:12" ht="15" x14ac:dyDescent="0.25">
      <c r="A2217" s="167">
        <f t="shared" si="171"/>
        <v>186.86400000000586</v>
      </c>
      <c r="B2217" s="325">
        <f t="shared" si="174"/>
        <v>0.77860000000002438</v>
      </c>
      <c r="C2217" s="167">
        <f t="shared" si="170"/>
        <v>106.27199999998828</v>
      </c>
      <c r="D2217" s="167">
        <f>IF('Lineær programmering opg 4'!$M$4=0,"-",(-A2217+'Lineær programmering opg 4'!$M$4)/'Lineær programmering opg 4'!$K$4*-1)</f>
        <v>106.27199999998828</v>
      </c>
      <c r="E2217" s="167">
        <f>IF('Lineær programmering opg 4'!$M$5=0,"-",(-A2217+'Lineær programmering opg 4'!$M$5)/'Lineær programmering opg 4'!$K$5*-1)</f>
        <v>159.85199999999563</v>
      </c>
      <c r="F2217" s="167" t="str">
        <f>IF('Lineær programmering opg 4'!$E$6=0,"-",(-A2217+'Lineær programmering opg 4'!$M$6)/'Lineær programmering opg 4'!$K$6*-1)</f>
        <v>-</v>
      </c>
      <c r="G2217" s="167" t="str">
        <f>IF('Lineær programmering opg 4'!$D$7=0,"-",((-A2217+'Lineær programmering opg 4'!$M$7)/'Lineær programmering opg 4'!$K$7)*-1)</f>
        <v>-</v>
      </c>
      <c r="H2217" s="167" t="str">
        <f>IF('Lineær programmering opg 4'!$C$8=0,"-",((-A2217+'Lineær programmering opg 4'!$M$8)/'Lineær programmering opg 4'!$K$8)*-1)</f>
        <v>-</v>
      </c>
      <c r="I2217" s="167" t="str">
        <f>IF('Lineær programmering opg 4'!$D$8=0,"-",'Lineær programmering opg 4'!$G$8)</f>
        <v>-</v>
      </c>
      <c r="J2217" s="295">
        <f>A2217*'Lineær programmering opg 4'!$C$11+Datatabel!C2217*'Lineær programmering opg 4'!$D$11</f>
        <v>34627.199999998833</v>
      </c>
      <c r="K2217" s="9">
        <f t="shared" si="172"/>
        <v>0</v>
      </c>
      <c r="L2217" s="9">
        <f t="shared" si="173"/>
        <v>0</v>
      </c>
    </row>
    <row r="2218" spans="1:12" ht="15" x14ac:dyDescent="0.25">
      <c r="A2218" s="167">
        <f t="shared" si="171"/>
        <v>186.84000000000586</v>
      </c>
      <c r="B2218" s="325">
        <f t="shared" si="174"/>
        <v>0.77850000000002439</v>
      </c>
      <c r="C2218" s="167">
        <f t="shared" si="170"/>
        <v>106.31999999998828</v>
      </c>
      <c r="D2218" s="167">
        <f>IF('Lineær programmering opg 4'!$M$4=0,"-",(-A2218+'Lineær programmering opg 4'!$M$4)/'Lineær programmering opg 4'!$K$4*-1)</f>
        <v>106.31999999998828</v>
      </c>
      <c r="E2218" s="167">
        <f>IF('Lineær programmering opg 4'!$M$5=0,"-",(-A2218+'Lineær programmering opg 4'!$M$5)/'Lineær programmering opg 4'!$K$5*-1)</f>
        <v>159.86999999999563</v>
      </c>
      <c r="F2218" s="167" t="str">
        <f>IF('Lineær programmering opg 4'!$E$6=0,"-",(-A2218+'Lineær programmering opg 4'!$M$6)/'Lineær programmering opg 4'!$K$6*-1)</f>
        <v>-</v>
      </c>
      <c r="G2218" s="167" t="str">
        <f>IF('Lineær programmering opg 4'!$D$7=0,"-",((-A2218+'Lineær programmering opg 4'!$M$7)/'Lineær programmering opg 4'!$K$7)*-1)</f>
        <v>-</v>
      </c>
      <c r="H2218" s="167" t="str">
        <f>IF('Lineær programmering opg 4'!$C$8=0,"-",((-A2218+'Lineær programmering opg 4'!$M$8)/'Lineær programmering opg 4'!$K$8)*-1)</f>
        <v>-</v>
      </c>
      <c r="I2218" s="167" t="str">
        <f>IF('Lineær programmering opg 4'!$D$8=0,"-",'Lineær programmering opg 4'!$G$8)</f>
        <v>-</v>
      </c>
      <c r="J2218" s="295">
        <f>A2218*'Lineær programmering opg 4'!$C$11+Datatabel!C2218*'Lineær programmering opg 4'!$D$11</f>
        <v>34631.999999998829</v>
      </c>
      <c r="K2218" s="9">
        <f t="shared" si="172"/>
        <v>0</v>
      </c>
      <c r="L2218" s="9">
        <f t="shared" si="173"/>
        <v>0</v>
      </c>
    </row>
    <row r="2219" spans="1:12" ht="15" x14ac:dyDescent="0.25">
      <c r="A2219" s="167">
        <f t="shared" si="171"/>
        <v>186.81600000000586</v>
      </c>
      <c r="B2219" s="325">
        <f t="shared" si="174"/>
        <v>0.77840000000002441</v>
      </c>
      <c r="C2219" s="167">
        <f t="shared" si="170"/>
        <v>106.36799999998829</v>
      </c>
      <c r="D2219" s="167">
        <f>IF('Lineær programmering opg 4'!$M$4=0,"-",(-A2219+'Lineær programmering opg 4'!$M$4)/'Lineær programmering opg 4'!$K$4*-1)</f>
        <v>106.36799999998829</v>
      </c>
      <c r="E2219" s="167">
        <f>IF('Lineær programmering opg 4'!$M$5=0,"-",(-A2219+'Lineær programmering opg 4'!$M$5)/'Lineær programmering opg 4'!$K$5*-1)</f>
        <v>159.88799999999563</v>
      </c>
      <c r="F2219" s="167" t="str">
        <f>IF('Lineær programmering opg 4'!$E$6=0,"-",(-A2219+'Lineær programmering opg 4'!$M$6)/'Lineær programmering opg 4'!$K$6*-1)</f>
        <v>-</v>
      </c>
      <c r="G2219" s="167" t="str">
        <f>IF('Lineær programmering opg 4'!$D$7=0,"-",((-A2219+'Lineær programmering opg 4'!$M$7)/'Lineær programmering opg 4'!$K$7)*-1)</f>
        <v>-</v>
      </c>
      <c r="H2219" s="167" t="str">
        <f>IF('Lineær programmering opg 4'!$C$8=0,"-",((-A2219+'Lineær programmering opg 4'!$M$8)/'Lineær programmering opg 4'!$K$8)*-1)</f>
        <v>-</v>
      </c>
      <c r="I2219" s="167" t="str">
        <f>IF('Lineær programmering opg 4'!$D$8=0,"-",'Lineær programmering opg 4'!$G$8)</f>
        <v>-</v>
      </c>
      <c r="J2219" s="295">
        <f>A2219*'Lineær programmering opg 4'!$C$11+Datatabel!C2219*'Lineær programmering opg 4'!$D$11</f>
        <v>34636.799999998824</v>
      </c>
      <c r="K2219" s="9">
        <f t="shared" si="172"/>
        <v>0</v>
      </c>
      <c r="L2219" s="9">
        <f t="shared" si="173"/>
        <v>0</v>
      </c>
    </row>
    <row r="2220" spans="1:12" ht="15" x14ac:dyDescent="0.25">
      <c r="A2220" s="167">
        <f t="shared" si="171"/>
        <v>186.79200000000586</v>
      </c>
      <c r="B2220" s="325">
        <f t="shared" si="174"/>
        <v>0.77830000000002442</v>
      </c>
      <c r="C2220" s="167">
        <f t="shared" si="170"/>
        <v>106.41599999998829</v>
      </c>
      <c r="D2220" s="167">
        <f>IF('Lineær programmering opg 4'!$M$4=0,"-",(-A2220+'Lineær programmering opg 4'!$M$4)/'Lineær programmering opg 4'!$K$4*-1)</f>
        <v>106.41599999998829</v>
      </c>
      <c r="E2220" s="167">
        <f>IF('Lineær programmering opg 4'!$M$5=0,"-",(-A2220+'Lineær programmering opg 4'!$M$5)/'Lineær programmering opg 4'!$K$5*-1)</f>
        <v>159.90599999999563</v>
      </c>
      <c r="F2220" s="167" t="str">
        <f>IF('Lineær programmering opg 4'!$E$6=0,"-",(-A2220+'Lineær programmering opg 4'!$M$6)/'Lineær programmering opg 4'!$K$6*-1)</f>
        <v>-</v>
      </c>
      <c r="G2220" s="167" t="str">
        <f>IF('Lineær programmering opg 4'!$D$7=0,"-",((-A2220+'Lineær programmering opg 4'!$M$7)/'Lineær programmering opg 4'!$K$7)*-1)</f>
        <v>-</v>
      </c>
      <c r="H2220" s="167" t="str">
        <f>IF('Lineær programmering opg 4'!$C$8=0,"-",((-A2220+'Lineær programmering opg 4'!$M$8)/'Lineær programmering opg 4'!$K$8)*-1)</f>
        <v>-</v>
      </c>
      <c r="I2220" s="167" t="str">
        <f>IF('Lineær programmering opg 4'!$D$8=0,"-",'Lineær programmering opg 4'!$G$8)</f>
        <v>-</v>
      </c>
      <c r="J2220" s="295">
        <f>A2220*'Lineær programmering opg 4'!$C$11+Datatabel!C2220*'Lineær programmering opg 4'!$D$11</f>
        <v>34641.599999998827</v>
      </c>
      <c r="K2220" s="9">
        <f t="shared" si="172"/>
        <v>0</v>
      </c>
      <c r="L2220" s="9">
        <f t="shared" si="173"/>
        <v>0</v>
      </c>
    </row>
    <row r="2221" spans="1:12" ht="15" x14ac:dyDescent="0.25">
      <c r="A2221" s="167">
        <f t="shared" si="171"/>
        <v>186.76800000000586</v>
      </c>
      <c r="B2221" s="325">
        <f t="shared" si="174"/>
        <v>0.77820000000002443</v>
      </c>
      <c r="C2221" s="167">
        <f t="shared" si="170"/>
        <v>106.46399999998829</v>
      </c>
      <c r="D2221" s="167">
        <f>IF('Lineær programmering opg 4'!$M$4=0,"-",(-A2221+'Lineær programmering opg 4'!$M$4)/'Lineær programmering opg 4'!$K$4*-1)</f>
        <v>106.46399999998829</v>
      </c>
      <c r="E2221" s="167">
        <f>IF('Lineær programmering opg 4'!$M$5=0,"-",(-A2221+'Lineær programmering opg 4'!$M$5)/'Lineær programmering opg 4'!$K$5*-1)</f>
        <v>159.92399999999563</v>
      </c>
      <c r="F2221" s="167" t="str">
        <f>IF('Lineær programmering opg 4'!$E$6=0,"-",(-A2221+'Lineær programmering opg 4'!$M$6)/'Lineær programmering opg 4'!$K$6*-1)</f>
        <v>-</v>
      </c>
      <c r="G2221" s="167" t="str">
        <f>IF('Lineær programmering opg 4'!$D$7=0,"-",((-A2221+'Lineær programmering opg 4'!$M$7)/'Lineær programmering opg 4'!$K$7)*-1)</f>
        <v>-</v>
      </c>
      <c r="H2221" s="167" t="str">
        <f>IF('Lineær programmering opg 4'!$C$8=0,"-",((-A2221+'Lineær programmering opg 4'!$M$8)/'Lineær programmering opg 4'!$K$8)*-1)</f>
        <v>-</v>
      </c>
      <c r="I2221" s="167" t="str">
        <f>IF('Lineær programmering opg 4'!$D$8=0,"-",'Lineær programmering opg 4'!$G$8)</f>
        <v>-</v>
      </c>
      <c r="J2221" s="295">
        <f>A2221*'Lineær programmering opg 4'!$C$11+Datatabel!C2221*'Lineær programmering opg 4'!$D$11</f>
        <v>34646.39999999883</v>
      </c>
      <c r="K2221" s="9">
        <f t="shared" si="172"/>
        <v>0</v>
      </c>
      <c r="L2221" s="9">
        <f t="shared" si="173"/>
        <v>0</v>
      </c>
    </row>
    <row r="2222" spans="1:12" ht="15" x14ac:dyDescent="0.25">
      <c r="A2222" s="167">
        <f t="shared" si="171"/>
        <v>186.74400000000585</v>
      </c>
      <c r="B2222" s="325">
        <f t="shared" si="174"/>
        <v>0.77810000000002444</v>
      </c>
      <c r="C2222" s="167">
        <f t="shared" si="170"/>
        <v>106.51199999998829</v>
      </c>
      <c r="D2222" s="167">
        <f>IF('Lineær programmering opg 4'!$M$4=0,"-",(-A2222+'Lineær programmering opg 4'!$M$4)/'Lineær programmering opg 4'!$K$4*-1)</f>
        <v>106.51199999998829</v>
      </c>
      <c r="E2222" s="167">
        <f>IF('Lineær programmering opg 4'!$M$5=0,"-",(-A2222+'Lineær programmering opg 4'!$M$5)/'Lineær programmering opg 4'!$K$5*-1)</f>
        <v>159.94199999999563</v>
      </c>
      <c r="F2222" s="167" t="str">
        <f>IF('Lineær programmering opg 4'!$E$6=0,"-",(-A2222+'Lineær programmering opg 4'!$M$6)/'Lineær programmering opg 4'!$K$6*-1)</f>
        <v>-</v>
      </c>
      <c r="G2222" s="167" t="str">
        <f>IF('Lineær programmering opg 4'!$D$7=0,"-",((-A2222+'Lineær programmering opg 4'!$M$7)/'Lineær programmering opg 4'!$K$7)*-1)</f>
        <v>-</v>
      </c>
      <c r="H2222" s="167" t="str">
        <f>IF('Lineær programmering opg 4'!$C$8=0,"-",((-A2222+'Lineær programmering opg 4'!$M$8)/'Lineær programmering opg 4'!$K$8)*-1)</f>
        <v>-</v>
      </c>
      <c r="I2222" s="167" t="str">
        <f>IF('Lineær programmering opg 4'!$D$8=0,"-",'Lineær programmering opg 4'!$G$8)</f>
        <v>-</v>
      </c>
      <c r="J2222" s="295">
        <f>A2222*'Lineær programmering opg 4'!$C$11+Datatabel!C2222*'Lineær programmering opg 4'!$D$11</f>
        <v>34651.199999998833</v>
      </c>
      <c r="K2222" s="9">
        <f t="shared" si="172"/>
        <v>0</v>
      </c>
      <c r="L2222" s="9">
        <f t="shared" si="173"/>
        <v>0</v>
      </c>
    </row>
    <row r="2223" spans="1:12" ht="15" x14ac:dyDescent="0.25">
      <c r="A2223" s="167">
        <f t="shared" si="171"/>
        <v>186.72000000000588</v>
      </c>
      <c r="B2223" s="325">
        <f t="shared" si="174"/>
        <v>0.77800000000002445</v>
      </c>
      <c r="C2223" s="167">
        <f t="shared" si="170"/>
        <v>106.55999999998824</v>
      </c>
      <c r="D2223" s="167">
        <f>IF('Lineær programmering opg 4'!$M$4=0,"-",(-A2223+'Lineær programmering opg 4'!$M$4)/'Lineær programmering opg 4'!$K$4*-1)</f>
        <v>106.55999999998824</v>
      </c>
      <c r="E2223" s="167">
        <f>IF('Lineær programmering opg 4'!$M$5=0,"-",(-A2223+'Lineær programmering opg 4'!$M$5)/'Lineær programmering opg 4'!$K$5*-1)</f>
        <v>159.9599999999956</v>
      </c>
      <c r="F2223" s="167" t="str">
        <f>IF('Lineær programmering opg 4'!$E$6=0,"-",(-A2223+'Lineær programmering opg 4'!$M$6)/'Lineær programmering opg 4'!$K$6*-1)</f>
        <v>-</v>
      </c>
      <c r="G2223" s="167" t="str">
        <f>IF('Lineær programmering opg 4'!$D$7=0,"-",((-A2223+'Lineær programmering opg 4'!$M$7)/'Lineær programmering opg 4'!$K$7)*-1)</f>
        <v>-</v>
      </c>
      <c r="H2223" s="167" t="str">
        <f>IF('Lineær programmering opg 4'!$C$8=0,"-",((-A2223+'Lineær programmering opg 4'!$M$8)/'Lineær programmering opg 4'!$K$8)*-1)</f>
        <v>-</v>
      </c>
      <c r="I2223" s="167" t="str">
        <f>IF('Lineær programmering opg 4'!$D$8=0,"-",'Lineær programmering opg 4'!$G$8)</f>
        <v>-</v>
      </c>
      <c r="J2223" s="295">
        <f>A2223*'Lineær programmering opg 4'!$C$11+Datatabel!C2223*'Lineær programmering opg 4'!$D$11</f>
        <v>34655.999999998821</v>
      </c>
      <c r="K2223" s="9">
        <f t="shared" si="172"/>
        <v>0</v>
      </c>
      <c r="L2223" s="9">
        <f t="shared" si="173"/>
        <v>0</v>
      </c>
    </row>
    <row r="2224" spans="1:12" ht="15" x14ac:dyDescent="0.25">
      <c r="A2224" s="167">
        <f t="shared" si="171"/>
        <v>186.69600000000588</v>
      </c>
      <c r="B2224" s="325">
        <f t="shared" si="174"/>
        <v>0.77790000000002446</v>
      </c>
      <c r="C2224" s="167">
        <f t="shared" si="170"/>
        <v>106.60799999998824</v>
      </c>
      <c r="D2224" s="167">
        <f>IF('Lineær programmering opg 4'!$M$4=0,"-",(-A2224+'Lineær programmering opg 4'!$M$4)/'Lineær programmering opg 4'!$K$4*-1)</f>
        <v>106.60799999998824</v>
      </c>
      <c r="E2224" s="167">
        <f>IF('Lineær programmering opg 4'!$M$5=0,"-",(-A2224+'Lineær programmering opg 4'!$M$5)/'Lineær programmering opg 4'!$K$5*-1)</f>
        <v>159.9779999999956</v>
      </c>
      <c r="F2224" s="167" t="str">
        <f>IF('Lineær programmering opg 4'!$E$6=0,"-",(-A2224+'Lineær programmering opg 4'!$M$6)/'Lineær programmering opg 4'!$K$6*-1)</f>
        <v>-</v>
      </c>
      <c r="G2224" s="167" t="str">
        <f>IF('Lineær programmering opg 4'!$D$7=0,"-",((-A2224+'Lineær programmering opg 4'!$M$7)/'Lineær programmering opg 4'!$K$7)*-1)</f>
        <v>-</v>
      </c>
      <c r="H2224" s="167" t="str">
        <f>IF('Lineær programmering opg 4'!$C$8=0,"-",((-A2224+'Lineær programmering opg 4'!$M$8)/'Lineær programmering opg 4'!$K$8)*-1)</f>
        <v>-</v>
      </c>
      <c r="I2224" s="167" t="str">
        <f>IF('Lineær programmering opg 4'!$D$8=0,"-",'Lineær programmering opg 4'!$G$8)</f>
        <v>-</v>
      </c>
      <c r="J2224" s="295">
        <f>A2224*'Lineær programmering opg 4'!$C$11+Datatabel!C2224*'Lineær programmering opg 4'!$D$11</f>
        <v>34660.799999998824</v>
      </c>
      <c r="K2224" s="9">
        <f t="shared" si="172"/>
        <v>0</v>
      </c>
      <c r="L2224" s="9">
        <f t="shared" si="173"/>
        <v>0</v>
      </c>
    </row>
    <row r="2225" spans="1:12" ht="15" x14ac:dyDescent="0.25">
      <c r="A2225" s="167">
        <f t="shared" si="171"/>
        <v>186.67200000000588</v>
      </c>
      <c r="B2225" s="325">
        <f t="shared" si="174"/>
        <v>0.77780000000002447</v>
      </c>
      <c r="C2225" s="167">
        <f t="shared" si="170"/>
        <v>106.65599999998824</v>
      </c>
      <c r="D2225" s="167">
        <f>IF('Lineær programmering opg 4'!$M$4=0,"-",(-A2225+'Lineær programmering opg 4'!$M$4)/'Lineær programmering opg 4'!$K$4*-1)</f>
        <v>106.65599999998824</v>
      </c>
      <c r="E2225" s="167">
        <f>IF('Lineær programmering opg 4'!$M$5=0,"-",(-A2225+'Lineær programmering opg 4'!$M$5)/'Lineær programmering opg 4'!$K$5*-1)</f>
        <v>159.9959999999956</v>
      </c>
      <c r="F2225" s="167" t="str">
        <f>IF('Lineær programmering opg 4'!$E$6=0,"-",(-A2225+'Lineær programmering opg 4'!$M$6)/'Lineær programmering opg 4'!$K$6*-1)</f>
        <v>-</v>
      </c>
      <c r="G2225" s="167" t="str">
        <f>IF('Lineær programmering opg 4'!$D$7=0,"-",((-A2225+'Lineær programmering opg 4'!$M$7)/'Lineær programmering opg 4'!$K$7)*-1)</f>
        <v>-</v>
      </c>
      <c r="H2225" s="167" t="str">
        <f>IF('Lineær programmering opg 4'!$C$8=0,"-",((-A2225+'Lineær programmering opg 4'!$M$8)/'Lineær programmering opg 4'!$K$8)*-1)</f>
        <v>-</v>
      </c>
      <c r="I2225" s="167" t="str">
        <f>IF('Lineær programmering opg 4'!$D$8=0,"-",'Lineær programmering opg 4'!$G$8)</f>
        <v>-</v>
      </c>
      <c r="J2225" s="295">
        <f>A2225*'Lineær programmering opg 4'!$C$11+Datatabel!C2225*'Lineær programmering opg 4'!$D$11</f>
        <v>34665.59999999882</v>
      </c>
      <c r="K2225" s="9">
        <f t="shared" si="172"/>
        <v>0</v>
      </c>
      <c r="L2225" s="9">
        <f t="shared" si="173"/>
        <v>0</v>
      </c>
    </row>
    <row r="2226" spans="1:12" ht="15" x14ac:dyDescent="0.25">
      <c r="A2226" s="167">
        <f t="shared" si="171"/>
        <v>186.64800000000588</v>
      </c>
      <c r="B2226" s="325">
        <f t="shared" si="174"/>
        <v>0.77770000000002448</v>
      </c>
      <c r="C2226" s="167">
        <f t="shared" si="170"/>
        <v>106.70399999998824</v>
      </c>
      <c r="D2226" s="167">
        <f>IF('Lineær programmering opg 4'!$M$4=0,"-",(-A2226+'Lineær programmering opg 4'!$M$4)/'Lineær programmering opg 4'!$K$4*-1)</f>
        <v>106.70399999998824</v>
      </c>
      <c r="E2226" s="167">
        <f>IF('Lineær programmering opg 4'!$M$5=0,"-",(-A2226+'Lineær programmering opg 4'!$M$5)/'Lineær programmering opg 4'!$K$5*-1)</f>
        <v>160.0139999999956</v>
      </c>
      <c r="F2226" s="167" t="str">
        <f>IF('Lineær programmering opg 4'!$E$6=0,"-",(-A2226+'Lineær programmering opg 4'!$M$6)/'Lineær programmering opg 4'!$K$6*-1)</f>
        <v>-</v>
      </c>
      <c r="G2226" s="167" t="str">
        <f>IF('Lineær programmering opg 4'!$D$7=0,"-",((-A2226+'Lineær programmering opg 4'!$M$7)/'Lineær programmering opg 4'!$K$7)*-1)</f>
        <v>-</v>
      </c>
      <c r="H2226" s="167" t="str">
        <f>IF('Lineær programmering opg 4'!$C$8=0,"-",((-A2226+'Lineær programmering opg 4'!$M$8)/'Lineær programmering opg 4'!$K$8)*-1)</f>
        <v>-</v>
      </c>
      <c r="I2226" s="167" t="str">
        <f>IF('Lineær programmering opg 4'!$D$8=0,"-",'Lineær programmering opg 4'!$G$8)</f>
        <v>-</v>
      </c>
      <c r="J2226" s="295">
        <f>A2226*'Lineær programmering opg 4'!$C$11+Datatabel!C2226*'Lineær programmering opg 4'!$D$11</f>
        <v>34670.399999998823</v>
      </c>
      <c r="K2226" s="9">
        <f t="shared" si="172"/>
        <v>0</v>
      </c>
      <c r="L2226" s="9">
        <f t="shared" si="173"/>
        <v>0</v>
      </c>
    </row>
    <row r="2227" spans="1:12" ht="15" x14ac:dyDescent="0.25">
      <c r="A2227" s="167">
        <f t="shared" si="171"/>
        <v>186.62400000000588</v>
      </c>
      <c r="B2227" s="325">
        <f t="shared" si="174"/>
        <v>0.77760000000002449</v>
      </c>
      <c r="C2227" s="167">
        <f t="shared" si="170"/>
        <v>106.75199999998824</v>
      </c>
      <c r="D2227" s="167">
        <f>IF('Lineær programmering opg 4'!$M$4=0,"-",(-A2227+'Lineær programmering opg 4'!$M$4)/'Lineær programmering opg 4'!$K$4*-1)</f>
        <v>106.75199999998824</v>
      </c>
      <c r="E2227" s="167">
        <f>IF('Lineær programmering opg 4'!$M$5=0,"-",(-A2227+'Lineær programmering opg 4'!$M$5)/'Lineær programmering opg 4'!$K$5*-1)</f>
        <v>160.03199999999561</v>
      </c>
      <c r="F2227" s="167" t="str">
        <f>IF('Lineær programmering opg 4'!$E$6=0,"-",(-A2227+'Lineær programmering opg 4'!$M$6)/'Lineær programmering opg 4'!$K$6*-1)</f>
        <v>-</v>
      </c>
      <c r="G2227" s="167" t="str">
        <f>IF('Lineær programmering opg 4'!$D$7=0,"-",((-A2227+'Lineær programmering opg 4'!$M$7)/'Lineær programmering opg 4'!$K$7)*-1)</f>
        <v>-</v>
      </c>
      <c r="H2227" s="167" t="str">
        <f>IF('Lineær programmering opg 4'!$C$8=0,"-",((-A2227+'Lineær programmering opg 4'!$M$8)/'Lineær programmering opg 4'!$K$8)*-1)</f>
        <v>-</v>
      </c>
      <c r="I2227" s="167" t="str">
        <f>IF('Lineær programmering opg 4'!$D$8=0,"-",'Lineær programmering opg 4'!$G$8)</f>
        <v>-</v>
      </c>
      <c r="J2227" s="295">
        <f>A2227*'Lineær programmering opg 4'!$C$11+Datatabel!C2227*'Lineær programmering opg 4'!$D$11</f>
        <v>34675.199999998826</v>
      </c>
      <c r="K2227" s="9">
        <f t="shared" si="172"/>
        <v>0</v>
      </c>
      <c r="L2227" s="9">
        <f t="shared" si="173"/>
        <v>0</v>
      </c>
    </row>
    <row r="2228" spans="1:12" ht="15" x14ac:dyDescent="0.25">
      <c r="A2228" s="167">
        <f t="shared" si="171"/>
        <v>186.60000000000588</v>
      </c>
      <c r="B2228" s="325">
        <f t="shared" si="174"/>
        <v>0.7775000000000245</v>
      </c>
      <c r="C2228" s="167">
        <f t="shared" si="170"/>
        <v>106.79999999998824</v>
      </c>
      <c r="D2228" s="167">
        <f>IF('Lineær programmering opg 4'!$M$4=0,"-",(-A2228+'Lineær programmering opg 4'!$M$4)/'Lineær programmering opg 4'!$K$4*-1)</f>
        <v>106.79999999998824</v>
      </c>
      <c r="E2228" s="167">
        <f>IF('Lineær programmering opg 4'!$M$5=0,"-",(-A2228+'Lineær programmering opg 4'!$M$5)/'Lineær programmering opg 4'!$K$5*-1)</f>
        <v>160.04999999999561</v>
      </c>
      <c r="F2228" s="167" t="str">
        <f>IF('Lineær programmering opg 4'!$E$6=0,"-",(-A2228+'Lineær programmering opg 4'!$M$6)/'Lineær programmering opg 4'!$K$6*-1)</f>
        <v>-</v>
      </c>
      <c r="G2228" s="167" t="str">
        <f>IF('Lineær programmering opg 4'!$D$7=0,"-",((-A2228+'Lineær programmering opg 4'!$M$7)/'Lineær programmering opg 4'!$K$7)*-1)</f>
        <v>-</v>
      </c>
      <c r="H2228" s="167" t="str">
        <f>IF('Lineær programmering opg 4'!$C$8=0,"-",((-A2228+'Lineær programmering opg 4'!$M$8)/'Lineær programmering opg 4'!$K$8)*-1)</f>
        <v>-</v>
      </c>
      <c r="I2228" s="167" t="str">
        <f>IF('Lineær programmering opg 4'!$D$8=0,"-",'Lineær programmering opg 4'!$G$8)</f>
        <v>-</v>
      </c>
      <c r="J2228" s="295">
        <f>A2228*'Lineær programmering opg 4'!$C$11+Datatabel!C2228*'Lineær programmering opg 4'!$D$11</f>
        <v>34679.999999998829</v>
      </c>
      <c r="K2228" s="9">
        <f t="shared" si="172"/>
        <v>0</v>
      </c>
      <c r="L2228" s="9">
        <f t="shared" si="173"/>
        <v>0</v>
      </c>
    </row>
    <row r="2229" spans="1:12" ht="15" x14ac:dyDescent="0.25">
      <c r="A2229" s="167">
        <f t="shared" si="171"/>
        <v>186.57600000000588</v>
      </c>
      <c r="B2229" s="325">
        <f t="shared" si="174"/>
        <v>0.77740000000002452</v>
      </c>
      <c r="C2229" s="167">
        <f t="shared" si="170"/>
        <v>106.84799999998825</v>
      </c>
      <c r="D2229" s="167">
        <f>IF('Lineær programmering opg 4'!$M$4=0,"-",(-A2229+'Lineær programmering opg 4'!$M$4)/'Lineær programmering opg 4'!$K$4*-1)</f>
        <v>106.84799999998825</v>
      </c>
      <c r="E2229" s="167">
        <f>IF('Lineær programmering opg 4'!$M$5=0,"-",(-A2229+'Lineær programmering opg 4'!$M$5)/'Lineær programmering opg 4'!$K$5*-1)</f>
        <v>160.06799999999561</v>
      </c>
      <c r="F2229" s="167" t="str">
        <f>IF('Lineær programmering opg 4'!$E$6=0,"-",(-A2229+'Lineær programmering opg 4'!$M$6)/'Lineær programmering opg 4'!$K$6*-1)</f>
        <v>-</v>
      </c>
      <c r="G2229" s="167" t="str">
        <f>IF('Lineær programmering opg 4'!$D$7=0,"-",((-A2229+'Lineær programmering opg 4'!$M$7)/'Lineær programmering opg 4'!$K$7)*-1)</f>
        <v>-</v>
      </c>
      <c r="H2229" s="167" t="str">
        <f>IF('Lineær programmering opg 4'!$C$8=0,"-",((-A2229+'Lineær programmering opg 4'!$M$8)/'Lineær programmering opg 4'!$K$8)*-1)</f>
        <v>-</v>
      </c>
      <c r="I2229" s="167" t="str">
        <f>IF('Lineær programmering opg 4'!$D$8=0,"-",'Lineær programmering opg 4'!$G$8)</f>
        <v>-</v>
      </c>
      <c r="J2229" s="295">
        <f>A2229*'Lineær programmering opg 4'!$C$11+Datatabel!C2229*'Lineær programmering opg 4'!$D$11</f>
        <v>34684.799999998824</v>
      </c>
      <c r="K2229" s="9">
        <f t="shared" si="172"/>
        <v>0</v>
      </c>
      <c r="L2229" s="9">
        <f t="shared" si="173"/>
        <v>0</v>
      </c>
    </row>
    <row r="2230" spans="1:12" ht="15" x14ac:dyDescent="0.25">
      <c r="A2230" s="167">
        <f t="shared" si="171"/>
        <v>186.55200000000588</v>
      </c>
      <c r="B2230" s="325">
        <f t="shared" si="174"/>
        <v>0.77730000000002453</v>
      </c>
      <c r="C2230" s="167">
        <f t="shared" si="170"/>
        <v>106.89599999998825</v>
      </c>
      <c r="D2230" s="167">
        <f>IF('Lineær programmering opg 4'!$M$4=0,"-",(-A2230+'Lineær programmering opg 4'!$M$4)/'Lineær programmering opg 4'!$K$4*-1)</f>
        <v>106.89599999998825</v>
      </c>
      <c r="E2230" s="167">
        <f>IF('Lineær programmering opg 4'!$M$5=0,"-",(-A2230+'Lineær programmering opg 4'!$M$5)/'Lineær programmering opg 4'!$K$5*-1)</f>
        <v>160.08599999999561</v>
      </c>
      <c r="F2230" s="167" t="str">
        <f>IF('Lineær programmering opg 4'!$E$6=0,"-",(-A2230+'Lineær programmering opg 4'!$M$6)/'Lineær programmering opg 4'!$K$6*-1)</f>
        <v>-</v>
      </c>
      <c r="G2230" s="167" t="str">
        <f>IF('Lineær programmering opg 4'!$D$7=0,"-",((-A2230+'Lineær programmering opg 4'!$M$7)/'Lineær programmering opg 4'!$K$7)*-1)</f>
        <v>-</v>
      </c>
      <c r="H2230" s="167" t="str">
        <f>IF('Lineær programmering opg 4'!$C$8=0,"-",((-A2230+'Lineær programmering opg 4'!$M$8)/'Lineær programmering opg 4'!$K$8)*-1)</f>
        <v>-</v>
      </c>
      <c r="I2230" s="167" t="str">
        <f>IF('Lineær programmering opg 4'!$D$8=0,"-",'Lineær programmering opg 4'!$G$8)</f>
        <v>-</v>
      </c>
      <c r="J2230" s="295">
        <f>A2230*'Lineær programmering opg 4'!$C$11+Datatabel!C2230*'Lineær programmering opg 4'!$D$11</f>
        <v>34689.599999998827</v>
      </c>
      <c r="K2230" s="9">
        <f t="shared" si="172"/>
        <v>0</v>
      </c>
      <c r="L2230" s="9">
        <f t="shared" si="173"/>
        <v>0</v>
      </c>
    </row>
    <row r="2231" spans="1:12" ht="15" x14ac:dyDescent="0.25">
      <c r="A2231" s="167">
        <f t="shared" si="171"/>
        <v>186.52800000000587</v>
      </c>
      <c r="B2231" s="325">
        <f t="shared" si="174"/>
        <v>0.77720000000002454</v>
      </c>
      <c r="C2231" s="167">
        <f t="shared" si="170"/>
        <v>106.94399999998825</v>
      </c>
      <c r="D2231" s="167">
        <f>IF('Lineær programmering opg 4'!$M$4=0,"-",(-A2231+'Lineær programmering opg 4'!$M$4)/'Lineær programmering opg 4'!$K$4*-1)</f>
        <v>106.94399999998825</v>
      </c>
      <c r="E2231" s="167">
        <f>IF('Lineær programmering opg 4'!$M$5=0,"-",(-A2231+'Lineær programmering opg 4'!$M$5)/'Lineær programmering opg 4'!$K$5*-1)</f>
        <v>160.10399999999561</v>
      </c>
      <c r="F2231" s="167" t="str">
        <f>IF('Lineær programmering opg 4'!$E$6=0,"-",(-A2231+'Lineær programmering opg 4'!$M$6)/'Lineær programmering opg 4'!$K$6*-1)</f>
        <v>-</v>
      </c>
      <c r="G2231" s="167" t="str">
        <f>IF('Lineær programmering opg 4'!$D$7=0,"-",((-A2231+'Lineær programmering opg 4'!$M$7)/'Lineær programmering opg 4'!$K$7)*-1)</f>
        <v>-</v>
      </c>
      <c r="H2231" s="167" t="str">
        <f>IF('Lineær programmering opg 4'!$C$8=0,"-",((-A2231+'Lineær programmering opg 4'!$M$8)/'Lineær programmering opg 4'!$K$8)*-1)</f>
        <v>-</v>
      </c>
      <c r="I2231" s="167" t="str">
        <f>IF('Lineær programmering opg 4'!$D$8=0,"-",'Lineær programmering opg 4'!$G$8)</f>
        <v>-</v>
      </c>
      <c r="J2231" s="295">
        <f>A2231*'Lineær programmering opg 4'!$C$11+Datatabel!C2231*'Lineær programmering opg 4'!$D$11</f>
        <v>34694.39999999883</v>
      </c>
      <c r="K2231" s="9">
        <f t="shared" si="172"/>
        <v>0</v>
      </c>
      <c r="L2231" s="9">
        <f t="shared" si="173"/>
        <v>0</v>
      </c>
    </row>
    <row r="2232" spans="1:12" ht="15" x14ac:dyDescent="0.25">
      <c r="A2232" s="167">
        <f t="shared" si="171"/>
        <v>186.5040000000059</v>
      </c>
      <c r="B2232" s="325">
        <f t="shared" si="174"/>
        <v>0.77710000000002455</v>
      </c>
      <c r="C2232" s="167">
        <f t="shared" si="170"/>
        <v>106.9919999999882</v>
      </c>
      <c r="D2232" s="167">
        <f>IF('Lineær programmering opg 4'!$M$4=0,"-",(-A2232+'Lineær programmering opg 4'!$M$4)/'Lineær programmering opg 4'!$K$4*-1)</f>
        <v>106.9919999999882</v>
      </c>
      <c r="E2232" s="167">
        <f>IF('Lineær programmering opg 4'!$M$5=0,"-",(-A2232+'Lineær programmering opg 4'!$M$5)/'Lineær programmering opg 4'!$K$5*-1)</f>
        <v>160.12199999999558</v>
      </c>
      <c r="F2232" s="167" t="str">
        <f>IF('Lineær programmering opg 4'!$E$6=0,"-",(-A2232+'Lineær programmering opg 4'!$M$6)/'Lineær programmering opg 4'!$K$6*-1)</f>
        <v>-</v>
      </c>
      <c r="G2232" s="167" t="str">
        <f>IF('Lineær programmering opg 4'!$D$7=0,"-",((-A2232+'Lineær programmering opg 4'!$M$7)/'Lineær programmering opg 4'!$K$7)*-1)</f>
        <v>-</v>
      </c>
      <c r="H2232" s="167" t="str">
        <f>IF('Lineær programmering opg 4'!$C$8=0,"-",((-A2232+'Lineær programmering opg 4'!$M$8)/'Lineær programmering opg 4'!$K$8)*-1)</f>
        <v>-</v>
      </c>
      <c r="I2232" s="167" t="str">
        <f>IF('Lineær programmering opg 4'!$D$8=0,"-",'Lineær programmering opg 4'!$G$8)</f>
        <v>-</v>
      </c>
      <c r="J2232" s="295">
        <f>A2232*'Lineær programmering opg 4'!$C$11+Datatabel!C2232*'Lineær programmering opg 4'!$D$11</f>
        <v>34699.199999998818</v>
      </c>
      <c r="K2232" s="9">
        <f t="shared" si="172"/>
        <v>0</v>
      </c>
      <c r="L2232" s="9">
        <f t="shared" si="173"/>
        <v>0</v>
      </c>
    </row>
    <row r="2233" spans="1:12" ht="15" x14ac:dyDescent="0.25">
      <c r="A2233" s="167">
        <f t="shared" si="171"/>
        <v>186.4800000000059</v>
      </c>
      <c r="B2233" s="325">
        <f t="shared" si="174"/>
        <v>0.77700000000002456</v>
      </c>
      <c r="C2233" s="167">
        <f t="shared" si="170"/>
        <v>107.0399999999882</v>
      </c>
      <c r="D2233" s="167">
        <f>IF('Lineær programmering opg 4'!$M$4=0,"-",(-A2233+'Lineær programmering opg 4'!$M$4)/'Lineær programmering opg 4'!$K$4*-1)</f>
        <v>107.0399999999882</v>
      </c>
      <c r="E2233" s="167">
        <f>IF('Lineær programmering opg 4'!$M$5=0,"-",(-A2233+'Lineær programmering opg 4'!$M$5)/'Lineær programmering opg 4'!$K$5*-1)</f>
        <v>160.13999999999558</v>
      </c>
      <c r="F2233" s="167" t="str">
        <f>IF('Lineær programmering opg 4'!$E$6=0,"-",(-A2233+'Lineær programmering opg 4'!$M$6)/'Lineær programmering opg 4'!$K$6*-1)</f>
        <v>-</v>
      </c>
      <c r="G2233" s="167" t="str">
        <f>IF('Lineær programmering opg 4'!$D$7=0,"-",((-A2233+'Lineær programmering opg 4'!$M$7)/'Lineær programmering opg 4'!$K$7)*-1)</f>
        <v>-</v>
      </c>
      <c r="H2233" s="167" t="str">
        <f>IF('Lineær programmering opg 4'!$C$8=0,"-",((-A2233+'Lineær programmering opg 4'!$M$8)/'Lineær programmering opg 4'!$K$8)*-1)</f>
        <v>-</v>
      </c>
      <c r="I2233" s="167" t="str">
        <f>IF('Lineær programmering opg 4'!$D$8=0,"-",'Lineær programmering opg 4'!$G$8)</f>
        <v>-</v>
      </c>
      <c r="J2233" s="295">
        <f>A2233*'Lineær programmering opg 4'!$C$11+Datatabel!C2233*'Lineær programmering opg 4'!$D$11</f>
        <v>34703.999999998821</v>
      </c>
      <c r="K2233" s="9">
        <f t="shared" si="172"/>
        <v>0</v>
      </c>
      <c r="L2233" s="9">
        <f t="shared" si="173"/>
        <v>0</v>
      </c>
    </row>
    <row r="2234" spans="1:12" ht="15" x14ac:dyDescent="0.25">
      <c r="A2234" s="167">
        <f t="shared" si="171"/>
        <v>186.4560000000059</v>
      </c>
      <c r="B2234" s="325">
        <f t="shared" si="174"/>
        <v>0.77690000000002457</v>
      </c>
      <c r="C2234" s="167">
        <f t="shared" si="170"/>
        <v>107.0879999999882</v>
      </c>
      <c r="D2234" s="167">
        <f>IF('Lineær programmering opg 4'!$M$4=0,"-",(-A2234+'Lineær programmering opg 4'!$M$4)/'Lineær programmering opg 4'!$K$4*-1)</f>
        <v>107.0879999999882</v>
      </c>
      <c r="E2234" s="167">
        <f>IF('Lineær programmering opg 4'!$M$5=0,"-",(-A2234+'Lineær programmering opg 4'!$M$5)/'Lineær programmering opg 4'!$K$5*-1)</f>
        <v>160.15799999999558</v>
      </c>
      <c r="F2234" s="167" t="str">
        <f>IF('Lineær programmering opg 4'!$E$6=0,"-",(-A2234+'Lineær programmering opg 4'!$M$6)/'Lineær programmering opg 4'!$K$6*-1)</f>
        <v>-</v>
      </c>
      <c r="G2234" s="167" t="str">
        <f>IF('Lineær programmering opg 4'!$D$7=0,"-",((-A2234+'Lineær programmering opg 4'!$M$7)/'Lineær programmering opg 4'!$K$7)*-1)</f>
        <v>-</v>
      </c>
      <c r="H2234" s="167" t="str">
        <f>IF('Lineær programmering opg 4'!$C$8=0,"-",((-A2234+'Lineær programmering opg 4'!$M$8)/'Lineær programmering opg 4'!$K$8)*-1)</f>
        <v>-</v>
      </c>
      <c r="I2234" s="167" t="str">
        <f>IF('Lineær programmering opg 4'!$D$8=0,"-",'Lineær programmering opg 4'!$G$8)</f>
        <v>-</v>
      </c>
      <c r="J2234" s="295">
        <f>A2234*'Lineær programmering opg 4'!$C$11+Datatabel!C2234*'Lineær programmering opg 4'!$D$11</f>
        <v>34708.799999998824</v>
      </c>
      <c r="K2234" s="9">
        <f t="shared" si="172"/>
        <v>0</v>
      </c>
      <c r="L2234" s="9">
        <f t="shared" si="173"/>
        <v>0</v>
      </c>
    </row>
    <row r="2235" spans="1:12" ht="15" x14ac:dyDescent="0.25">
      <c r="A2235" s="167">
        <f t="shared" si="171"/>
        <v>186.4320000000059</v>
      </c>
      <c r="B2235" s="325">
        <f t="shared" si="174"/>
        <v>0.77680000000002458</v>
      </c>
      <c r="C2235" s="167">
        <f t="shared" si="170"/>
        <v>107.1359999999882</v>
      </c>
      <c r="D2235" s="167">
        <f>IF('Lineær programmering opg 4'!$M$4=0,"-",(-A2235+'Lineær programmering opg 4'!$M$4)/'Lineær programmering opg 4'!$K$4*-1)</f>
        <v>107.1359999999882</v>
      </c>
      <c r="E2235" s="167">
        <f>IF('Lineær programmering opg 4'!$M$5=0,"-",(-A2235+'Lineær programmering opg 4'!$M$5)/'Lineær programmering opg 4'!$K$5*-1)</f>
        <v>160.17599999999558</v>
      </c>
      <c r="F2235" s="167" t="str">
        <f>IF('Lineær programmering opg 4'!$E$6=0,"-",(-A2235+'Lineær programmering opg 4'!$M$6)/'Lineær programmering opg 4'!$K$6*-1)</f>
        <v>-</v>
      </c>
      <c r="G2235" s="167" t="str">
        <f>IF('Lineær programmering opg 4'!$D$7=0,"-",((-A2235+'Lineær programmering opg 4'!$M$7)/'Lineær programmering opg 4'!$K$7)*-1)</f>
        <v>-</v>
      </c>
      <c r="H2235" s="167" t="str">
        <f>IF('Lineær programmering opg 4'!$C$8=0,"-",((-A2235+'Lineær programmering opg 4'!$M$8)/'Lineær programmering opg 4'!$K$8)*-1)</f>
        <v>-</v>
      </c>
      <c r="I2235" s="167" t="str">
        <f>IF('Lineær programmering opg 4'!$D$8=0,"-",'Lineær programmering opg 4'!$G$8)</f>
        <v>-</v>
      </c>
      <c r="J2235" s="295">
        <f>A2235*'Lineær programmering opg 4'!$C$11+Datatabel!C2235*'Lineær programmering opg 4'!$D$11</f>
        <v>34713.59999999882</v>
      </c>
      <c r="K2235" s="9">
        <f t="shared" si="172"/>
        <v>0</v>
      </c>
      <c r="L2235" s="9">
        <f t="shared" si="173"/>
        <v>0</v>
      </c>
    </row>
    <row r="2236" spans="1:12" ht="15" x14ac:dyDescent="0.25">
      <c r="A2236" s="167">
        <f t="shared" si="171"/>
        <v>186.4080000000059</v>
      </c>
      <c r="B2236" s="325">
        <f t="shared" si="174"/>
        <v>0.77670000000002459</v>
      </c>
      <c r="C2236" s="167">
        <f t="shared" si="170"/>
        <v>107.1839999999882</v>
      </c>
      <c r="D2236" s="167">
        <f>IF('Lineær programmering opg 4'!$M$4=0,"-",(-A2236+'Lineær programmering opg 4'!$M$4)/'Lineær programmering opg 4'!$K$4*-1)</f>
        <v>107.1839999999882</v>
      </c>
      <c r="E2236" s="167">
        <f>IF('Lineær programmering opg 4'!$M$5=0,"-",(-A2236+'Lineær programmering opg 4'!$M$5)/'Lineær programmering opg 4'!$K$5*-1)</f>
        <v>160.19399999999558</v>
      </c>
      <c r="F2236" s="167" t="str">
        <f>IF('Lineær programmering opg 4'!$E$6=0,"-",(-A2236+'Lineær programmering opg 4'!$M$6)/'Lineær programmering opg 4'!$K$6*-1)</f>
        <v>-</v>
      </c>
      <c r="G2236" s="167" t="str">
        <f>IF('Lineær programmering opg 4'!$D$7=0,"-",((-A2236+'Lineær programmering opg 4'!$M$7)/'Lineær programmering opg 4'!$K$7)*-1)</f>
        <v>-</v>
      </c>
      <c r="H2236" s="167" t="str">
        <f>IF('Lineær programmering opg 4'!$C$8=0,"-",((-A2236+'Lineær programmering opg 4'!$M$8)/'Lineær programmering opg 4'!$K$8)*-1)</f>
        <v>-</v>
      </c>
      <c r="I2236" s="167" t="str">
        <f>IF('Lineær programmering opg 4'!$D$8=0,"-",'Lineær programmering opg 4'!$G$8)</f>
        <v>-</v>
      </c>
      <c r="J2236" s="295">
        <f>A2236*'Lineær programmering opg 4'!$C$11+Datatabel!C2236*'Lineær programmering opg 4'!$D$11</f>
        <v>34718.399999998815</v>
      </c>
      <c r="K2236" s="9">
        <f t="shared" si="172"/>
        <v>0</v>
      </c>
      <c r="L2236" s="9">
        <f t="shared" si="173"/>
        <v>0</v>
      </c>
    </row>
    <row r="2237" spans="1:12" ht="15" x14ac:dyDescent="0.25">
      <c r="A2237" s="167">
        <f t="shared" si="171"/>
        <v>186.3840000000059</v>
      </c>
      <c r="B2237" s="325">
        <f t="shared" si="174"/>
        <v>0.7766000000000246</v>
      </c>
      <c r="C2237" s="167">
        <f t="shared" si="170"/>
        <v>107.2319999999882</v>
      </c>
      <c r="D2237" s="167">
        <f>IF('Lineær programmering opg 4'!$M$4=0,"-",(-A2237+'Lineær programmering opg 4'!$M$4)/'Lineær programmering opg 4'!$K$4*-1)</f>
        <v>107.2319999999882</v>
      </c>
      <c r="E2237" s="167">
        <f>IF('Lineær programmering opg 4'!$M$5=0,"-",(-A2237+'Lineær programmering opg 4'!$M$5)/'Lineær programmering opg 4'!$K$5*-1)</f>
        <v>160.21199999999558</v>
      </c>
      <c r="F2237" s="167" t="str">
        <f>IF('Lineær programmering opg 4'!$E$6=0,"-",(-A2237+'Lineær programmering opg 4'!$M$6)/'Lineær programmering opg 4'!$K$6*-1)</f>
        <v>-</v>
      </c>
      <c r="G2237" s="167" t="str">
        <f>IF('Lineær programmering opg 4'!$D$7=0,"-",((-A2237+'Lineær programmering opg 4'!$M$7)/'Lineær programmering opg 4'!$K$7)*-1)</f>
        <v>-</v>
      </c>
      <c r="H2237" s="167" t="str">
        <f>IF('Lineær programmering opg 4'!$C$8=0,"-",((-A2237+'Lineær programmering opg 4'!$M$8)/'Lineær programmering opg 4'!$K$8)*-1)</f>
        <v>-</v>
      </c>
      <c r="I2237" s="167" t="str">
        <f>IF('Lineær programmering opg 4'!$D$8=0,"-",'Lineær programmering opg 4'!$G$8)</f>
        <v>-</v>
      </c>
      <c r="J2237" s="295">
        <f>A2237*'Lineær programmering opg 4'!$C$11+Datatabel!C2237*'Lineær programmering opg 4'!$D$11</f>
        <v>34723.199999998818</v>
      </c>
      <c r="K2237" s="9">
        <f t="shared" si="172"/>
        <v>0</v>
      </c>
      <c r="L2237" s="9">
        <f t="shared" si="173"/>
        <v>0</v>
      </c>
    </row>
    <row r="2238" spans="1:12" ht="15" x14ac:dyDescent="0.25">
      <c r="A2238" s="167">
        <f t="shared" si="171"/>
        <v>186.3600000000059</v>
      </c>
      <c r="B2238" s="325">
        <f t="shared" si="174"/>
        <v>0.77650000000002461</v>
      </c>
      <c r="C2238" s="167">
        <f t="shared" si="170"/>
        <v>107.27999999998821</v>
      </c>
      <c r="D2238" s="167">
        <f>IF('Lineær programmering opg 4'!$M$4=0,"-",(-A2238+'Lineær programmering opg 4'!$M$4)/'Lineær programmering opg 4'!$K$4*-1)</f>
        <v>107.27999999998821</v>
      </c>
      <c r="E2238" s="167">
        <f>IF('Lineær programmering opg 4'!$M$5=0,"-",(-A2238+'Lineær programmering opg 4'!$M$5)/'Lineær programmering opg 4'!$K$5*-1)</f>
        <v>160.22999999999558</v>
      </c>
      <c r="F2238" s="167" t="str">
        <f>IF('Lineær programmering opg 4'!$E$6=0,"-",(-A2238+'Lineær programmering opg 4'!$M$6)/'Lineær programmering opg 4'!$K$6*-1)</f>
        <v>-</v>
      </c>
      <c r="G2238" s="167" t="str">
        <f>IF('Lineær programmering opg 4'!$D$7=0,"-",((-A2238+'Lineær programmering opg 4'!$M$7)/'Lineær programmering opg 4'!$K$7)*-1)</f>
        <v>-</v>
      </c>
      <c r="H2238" s="167" t="str">
        <f>IF('Lineær programmering opg 4'!$C$8=0,"-",((-A2238+'Lineær programmering opg 4'!$M$8)/'Lineær programmering opg 4'!$K$8)*-1)</f>
        <v>-</v>
      </c>
      <c r="I2238" s="167" t="str">
        <f>IF('Lineær programmering opg 4'!$D$8=0,"-",'Lineær programmering opg 4'!$G$8)</f>
        <v>-</v>
      </c>
      <c r="J2238" s="295">
        <f>A2238*'Lineær programmering opg 4'!$C$11+Datatabel!C2238*'Lineær programmering opg 4'!$D$11</f>
        <v>34727.999999998821</v>
      </c>
      <c r="K2238" s="9">
        <f t="shared" si="172"/>
        <v>0</v>
      </c>
      <c r="L2238" s="9">
        <f t="shared" si="173"/>
        <v>0</v>
      </c>
    </row>
    <row r="2239" spans="1:12" ht="15" x14ac:dyDescent="0.25">
      <c r="A2239" s="167">
        <f t="shared" si="171"/>
        <v>186.33600000000592</v>
      </c>
      <c r="B2239" s="325">
        <f t="shared" si="174"/>
        <v>0.77640000000002463</v>
      </c>
      <c r="C2239" s="167">
        <f t="shared" si="170"/>
        <v>107.32799999998815</v>
      </c>
      <c r="D2239" s="167">
        <f>IF('Lineær programmering opg 4'!$M$4=0,"-",(-A2239+'Lineær programmering opg 4'!$M$4)/'Lineær programmering opg 4'!$K$4*-1)</f>
        <v>107.32799999998815</v>
      </c>
      <c r="E2239" s="167">
        <f>IF('Lineær programmering opg 4'!$M$5=0,"-",(-A2239+'Lineær programmering opg 4'!$M$5)/'Lineær programmering opg 4'!$K$5*-1)</f>
        <v>160.24799999999556</v>
      </c>
      <c r="F2239" s="167" t="str">
        <f>IF('Lineær programmering opg 4'!$E$6=0,"-",(-A2239+'Lineær programmering opg 4'!$M$6)/'Lineær programmering opg 4'!$K$6*-1)</f>
        <v>-</v>
      </c>
      <c r="G2239" s="167" t="str">
        <f>IF('Lineær programmering opg 4'!$D$7=0,"-",((-A2239+'Lineær programmering opg 4'!$M$7)/'Lineær programmering opg 4'!$K$7)*-1)</f>
        <v>-</v>
      </c>
      <c r="H2239" s="167" t="str">
        <f>IF('Lineær programmering opg 4'!$C$8=0,"-",((-A2239+'Lineær programmering opg 4'!$M$8)/'Lineær programmering opg 4'!$K$8)*-1)</f>
        <v>-</v>
      </c>
      <c r="I2239" s="167" t="str">
        <f>IF('Lineær programmering opg 4'!$D$8=0,"-",'Lineær programmering opg 4'!$G$8)</f>
        <v>-</v>
      </c>
      <c r="J2239" s="295">
        <f>A2239*'Lineær programmering opg 4'!$C$11+Datatabel!C2239*'Lineær programmering opg 4'!$D$11</f>
        <v>34732.79999999881</v>
      </c>
      <c r="K2239" s="9">
        <f t="shared" si="172"/>
        <v>0</v>
      </c>
      <c r="L2239" s="9">
        <f t="shared" si="173"/>
        <v>0</v>
      </c>
    </row>
    <row r="2240" spans="1:12" ht="15" x14ac:dyDescent="0.25">
      <c r="A2240" s="167">
        <f t="shared" si="171"/>
        <v>186.31200000000592</v>
      </c>
      <c r="B2240" s="325">
        <f t="shared" si="174"/>
        <v>0.77630000000002464</v>
      </c>
      <c r="C2240" s="167">
        <f t="shared" si="170"/>
        <v>107.37599999998815</v>
      </c>
      <c r="D2240" s="167">
        <f>IF('Lineær programmering opg 4'!$M$4=0,"-",(-A2240+'Lineær programmering opg 4'!$M$4)/'Lineær programmering opg 4'!$K$4*-1)</f>
        <v>107.37599999998815</v>
      </c>
      <c r="E2240" s="167">
        <f>IF('Lineær programmering opg 4'!$M$5=0,"-",(-A2240+'Lineær programmering opg 4'!$M$5)/'Lineær programmering opg 4'!$K$5*-1)</f>
        <v>160.26599999999556</v>
      </c>
      <c r="F2240" s="167" t="str">
        <f>IF('Lineær programmering opg 4'!$E$6=0,"-",(-A2240+'Lineær programmering opg 4'!$M$6)/'Lineær programmering opg 4'!$K$6*-1)</f>
        <v>-</v>
      </c>
      <c r="G2240" s="167" t="str">
        <f>IF('Lineær programmering opg 4'!$D$7=0,"-",((-A2240+'Lineær programmering opg 4'!$M$7)/'Lineær programmering opg 4'!$K$7)*-1)</f>
        <v>-</v>
      </c>
      <c r="H2240" s="167" t="str">
        <f>IF('Lineær programmering opg 4'!$C$8=0,"-",((-A2240+'Lineær programmering opg 4'!$M$8)/'Lineær programmering opg 4'!$K$8)*-1)</f>
        <v>-</v>
      </c>
      <c r="I2240" s="167" t="str">
        <f>IF('Lineær programmering opg 4'!$D$8=0,"-",'Lineær programmering opg 4'!$G$8)</f>
        <v>-</v>
      </c>
      <c r="J2240" s="295">
        <f>A2240*'Lineær programmering opg 4'!$C$11+Datatabel!C2240*'Lineær programmering opg 4'!$D$11</f>
        <v>34737.599999998813</v>
      </c>
      <c r="K2240" s="9">
        <f t="shared" si="172"/>
        <v>0</v>
      </c>
      <c r="L2240" s="9">
        <f t="shared" si="173"/>
        <v>0</v>
      </c>
    </row>
    <row r="2241" spans="1:12" ht="15" x14ac:dyDescent="0.25">
      <c r="A2241" s="167">
        <f t="shared" si="171"/>
        <v>186.28800000000592</v>
      </c>
      <c r="B2241" s="325">
        <f t="shared" si="174"/>
        <v>0.77620000000002465</v>
      </c>
      <c r="C2241" s="167">
        <f t="shared" si="170"/>
        <v>107.42399999998815</v>
      </c>
      <c r="D2241" s="167">
        <f>IF('Lineær programmering opg 4'!$M$4=0,"-",(-A2241+'Lineær programmering opg 4'!$M$4)/'Lineær programmering opg 4'!$K$4*-1)</f>
        <v>107.42399999998815</v>
      </c>
      <c r="E2241" s="167">
        <f>IF('Lineær programmering opg 4'!$M$5=0,"-",(-A2241+'Lineær programmering opg 4'!$M$5)/'Lineær programmering opg 4'!$K$5*-1)</f>
        <v>160.28399999999556</v>
      </c>
      <c r="F2241" s="167" t="str">
        <f>IF('Lineær programmering opg 4'!$E$6=0,"-",(-A2241+'Lineær programmering opg 4'!$M$6)/'Lineær programmering opg 4'!$K$6*-1)</f>
        <v>-</v>
      </c>
      <c r="G2241" s="167" t="str">
        <f>IF('Lineær programmering opg 4'!$D$7=0,"-",((-A2241+'Lineær programmering opg 4'!$M$7)/'Lineær programmering opg 4'!$K$7)*-1)</f>
        <v>-</v>
      </c>
      <c r="H2241" s="167" t="str">
        <f>IF('Lineær programmering opg 4'!$C$8=0,"-",((-A2241+'Lineær programmering opg 4'!$M$8)/'Lineær programmering opg 4'!$K$8)*-1)</f>
        <v>-</v>
      </c>
      <c r="I2241" s="167" t="str">
        <f>IF('Lineær programmering opg 4'!$D$8=0,"-",'Lineær programmering opg 4'!$G$8)</f>
        <v>-</v>
      </c>
      <c r="J2241" s="295">
        <f>A2241*'Lineær programmering opg 4'!$C$11+Datatabel!C2241*'Lineær programmering opg 4'!$D$11</f>
        <v>34742.399999998815</v>
      </c>
      <c r="K2241" s="9">
        <f t="shared" si="172"/>
        <v>0</v>
      </c>
      <c r="L2241" s="9">
        <f t="shared" si="173"/>
        <v>0</v>
      </c>
    </row>
    <row r="2242" spans="1:12" ht="15" x14ac:dyDescent="0.25">
      <c r="A2242" s="167">
        <f t="shared" si="171"/>
        <v>186.26400000000592</v>
      </c>
      <c r="B2242" s="325">
        <f t="shared" si="174"/>
        <v>0.77610000000002466</v>
      </c>
      <c r="C2242" s="167">
        <f t="shared" si="170"/>
        <v>107.47199999998816</v>
      </c>
      <c r="D2242" s="167">
        <f>IF('Lineær programmering opg 4'!$M$4=0,"-",(-A2242+'Lineær programmering opg 4'!$M$4)/'Lineær programmering opg 4'!$K$4*-1)</f>
        <v>107.47199999998816</v>
      </c>
      <c r="E2242" s="167">
        <f>IF('Lineær programmering opg 4'!$M$5=0,"-",(-A2242+'Lineær programmering opg 4'!$M$5)/'Lineær programmering opg 4'!$K$5*-1)</f>
        <v>160.30199999999556</v>
      </c>
      <c r="F2242" s="167" t="str">
        <f>IF('Lineær programmering opg 4'!$E$6=0,"-",(-A2242+'Lineær programmering opg 4'!$M$6)/'Lineær programmering opg 4'!$K$6*-1)</f>
        <v>-</v>
      </c>
      <c r="G2242" s="167" t="str">
        <f>IF('Lineær programmering opg 4'!$D$7=0,"-",((-A2242+'Lineær programmering opg 4'!$M$7)/'Lineær programmering opg 4'!$K$7)*-1)</f>
        <v>-</v>
      </c>
      <c r="H2242" s="167" t="str">
        <f>IF('Lineær programmering opg 4'!$C$8=0,"-",((-A2242+'Lineær programmering opg 4'!$M$8)/'Lineær programmering opg 4'!$K$8)*-1)</f>
        <v>-</v>
      </c>
      <c r="I2242" s="167" t="str">
        <f>IF('Lineær programmering opg 4'!$D$8=0,"-",'Lineær programmering opg 4'!$G$8)</f>
        <v>-</v>
      </c>
      <c r="J2242" s="295">
        <f>A2242*'Lineær programmering opg 4'!$C$11+Datatabel!C2242*'Lineær programmering opg 4'!$D$11</f>
        <v>34747.199999998818</v>
      </c>
      <c r="K2242" s="9">
        <f t="shared" si="172"/>
        <v>0</v>
      </c>
      <c r="L2242" s="9">
        <f t="shared" si="173"/>
        <v>0</v>
      </c>
    </row>
    <row r="2243" spans="1:12" ht="15" x14ac:dyDescent="0.25">
      <c r="A2243" s="167">
        <f t="shared" si="171"/>
        <v>186.24000000000592</v>
      </c>
      <c r="B2243" s="325">
        <f t="shared" si="174"/>
        <v>0.77600000000002467</v>
      </c>
      <c r="C2243" s="167">
        <f t="shared" ref="C2243:C2306" si="175">MIN(D2243,E2243,F2243,G2243,H2243,I2243)</f>
        <v>107.51999999998816</v>
      </c>
      <c r="D2243" s="167">
        <f>IF('Lineær programmering opg 4'!$M$4=0,"-",(-A2243+'Lineær programmering opg 4'!$M$4)/'Lineær programmering opg 4'!$K$4*-1)</f>
        <v>107.51999999998816</v>
      </c>
      <c r="E2243" s="167">
        <f>IF('Lineær programmering opg 4'!$M$5=0,"-",(-A2243+'Lineær programmering opg 4'!$M$5)/'Lineær programmering opg 4'!$K$5*-1)</f>
        <v>160.31999999999556</v>
      </c>
      <c r="F2243" s="167" t="str">
        <f>IF('Lineær programmering opg 4'!$E$6=0,"-",(-A2243+'Lineær programmering opg 4'!$M$6)/'Lineær programmering opg 4'!$K$6*-1)</f>
        <v>-</v>
      </c>
      <c r="G2243" s="167" t="str">
        <f>IF('Lineær programmering opg 4'!$D$7=0,"-",((-A2243+'Lineær programmering opg 4'!$M$7)/'Lineær programmering opg 4'!$K$7)*-1)</f>
        <v>-</v>
      </c>
      <c r="H2243" s="167" t="str">
        <f>IF('Lineær programmering opg 4'!$C$8=0,"-",((-A2243+'Lineær programmering opg 4'!$M$8)/'Lineær programmering opg 4'!$K$8)*-1)</f>
        <v>-</v>
      </c>
      <c r="I2243" s="167" t="str">
        <f>IF('Lineær programmering opg 4'!$D$8=0,"-",'Lineær programmering opg 4'!$G$8)</f>
        <v>-</v>
      </c>
      <c r="J2243" s="295">
        <f>A2243*'Lineær programmering opg 4'!$C$11+Datatabel!C2243*'Lineær programmering opg 4'!$D$11</f>
        <v>34751.999999998821</v>
      </c>
      <c r="K2243" s="9">
        <f t="shared" si="172"/>
        <v>0</v>
      </c>
      <c r="L2243" s="9">
        <f t="shared" si="173"/>
        <v>0</v>
      </c>
    </row>
    <row r="2244" spans="1:12" ht="15" x14ac:dyDescent="0.25">
      <c r="A2244" s="167">
        <f t="shared" ref="A2244:A2307" si="176">$A$3*B2244</f>
        <v>186.21600000000592</v>
      </c>
      <c r="B2244" s="325">
        <f t="shared" si="174"/>
        <v>0.77590000000002468</v>
      </c>
      <c r="C2244" s="167">
        <f t="shared" si="175"/>
        <v>107.56799999998816</v>
      </c>
      <c r="D2244" s="167">
        <f>IF('Lineær programmering opg 4'!$M$4=0,"-",(-A2244+'Lineær programmering opg 4'!$M$4)/'Lineær programmering opg 4'!$K$4*-1)</f>
        <v>107.56799999998816</v>
      </c>
      <c r="E2244" s="167">
        <f>IF('Lineær programmering opg 4'!$M$5=0,"-",(-A2244+'Lineær programmering opg 4'!$M$5)/'Lineær programmering opg 4'!$K$5*-1)</f>
        <v>160.33799999999556</v>
      </c>
      <c r="F2244" s="167" t="str">
        <f>IF('Lineær programmering opg 4'!$E$6=0,"-",(-A2244+'Lineær programmering opg 4'!$M$6)/'Lineær programmering opg 4'!$K$6*-1)</f>
        <v>-</v>
      </c>
      <c r="G2244" s="167" t="str">
        <f>IF('Lineær programmering opg 4'!$D$7=0,"-",((-A2244+'Lineær programmering opg 4'!$M$7)/'Lineær programmering opg 4'!$K$7)*-1)</f>
        <v>-</v>
      </c>
      <c r="H2244" s="167" t="str">
        <f>IF('Lineær programmering opg 4'!$C$8=0,"-",((-A2244+'Lineær programmering opg 4'!$M$8)/'Lineær programmering opg 4'!$K$8)*-1)</f>
        <v>-</v>
      </c>
      <c r="I2244" s="167" t="str">
        <f>IF('Lineær programmering opg 4'!$D$8=0,"-",'Lineær programmering opg 4'!$G$8)</f>
        <v>-</v>
      </c>
      <c r="J2244" s="295">
        <f>A2244*'Lineær programmering opg 4'!$C$11+Datatabel!C2244*'Lineær programmering opg 4'!$D$11</f>
        <v>34756.799999998817</v>
      </c>
      <c r="K2244" s="9">
        <f t="shared" ref="K2244:K2307" si="177">IF($J$10004=J2244,A2244,0)</f>
        <v>0</v>
      </c>
      <c r="L2244" s="9">
        <f t="shared" ref="L2244:L2307" si="178">IF(J2244=$J$10004,C2244,0)</f>
        <v>0</v>
      </c>
    </row>
    <row r="2245" spans="1:12" ht="15" x14ac:dyDescent="0.25">
      <c r="A2245" s="167">
        <f t="shared" si="176"/>
        <v>186.19200000000592</v>
      </c>
      <c r="B2245" s="325">
        <f t="shared" ref="B2245:B2308" si="179">B2244-0.01%</f>
        <v>0.77580000000002469</v>
      </c>
      <c r="C2245" s="167">
        <f t="shared" si="175"/>
        <v>107.61599999998816</v>
      </c>
      <c r="D2245" s="167">
        <f>IF('Lineær programmering opg 4'!$M$4=0,"-",(-A2245+'Lineær programmering opg 4'!$M$4)/'Lineær programmering opg 4'!$K$4*-1)</f>
        <v>107.61599999998816</v>
      </c>
      <c r="E2245" s="167">
        <f>IF('Lineær programmering opg 4'!$M$5=0,"-",(-A2245+'Lineær programmering opg 4'!$M$5)/'Lineær programmering opg 4'!$K$5*-1)</f>
        <v>160.35599999999556</v>
      </c>
      <c r="F2245" s="167" t="str">
        <f>IF('Lineær programmering opg 4'!$E$6=0,"-",(-A2245+'Lineær programmering opg 4'!$M$6)/'Lineær programmering opg 4'!$K$6*-1)</f>
        <v>-</v>
      </c>
      <c r="G2245" s="167" t="str">
        <f>IF('Lineær programmering opg 4'!$D$7=0,"-",((-A2245+'Lineær programmering opg 4'!$M$7)/'Lineær programmering opg 4'!$K$7)*-1)</f>
        <v>-</v>
      </c>
      <c r="H2245" s="167" t="str">
        <f>IF('Lineær programmering opg 4'!$C$8=0,"-",((-A2245+'Lineær programmering opg 4'!$M$8)/'Lineær programmering opg 4'!$K$8)*-1)</f>
        <v>-</v>
      </c>
      <c r="I2245" s="167" t="str">
        <f>IF('Lineær programmering opg 4'!$D$8=0,"-",'Lineær programmering opg 4'!$G$8)</f>
        <v>-</v>
      </c>
      <c r="J2245" s="295">
        <f>A2245*'Lineær programmering opg 4'!$C$11+Datatabel!C2245*'Lineær programmering opg 4'!$D$11</f>
        <v>34761.59999999882</v>
      </c>
      <c r="K2245" s="9">
        <f t="shared" si="177"/>
        <v>0</v>
      </c>
      <c r="L2245" s="9">
        <f t="shared" si="178"/>
        <v>0</v>
      </c>
    </row>
    <row r="2246" spans="1:12" ht="15" x14ac:dyDescent="0.25">
      <c r="A2246" s="167">
        <f t="shared" si="176"/>
        <v>186.16800000000592</v>
      </c>
      <c r="B2246" s="325">
        <f t="shared" si="179"/>
        <v>0.7757000000000247</v>
      </c>
      <c r="C2246" s="167">
        <f t="shared" si="175"/>
        <v>107.66399999998816</v>
      </c>
      <c r="D2246" s="167">
        <f>IF('Lineær programmering opg 4'!$M$4=0,"-",(-A2246+'Lineær programmering opg 4'!$M$4)/'Lineær programmering opg 4'!$K$4*-1)</f>
        <v>107.66399999998816</v>
      </c>
      <c r="E2246" s="167">
        <f>IF('Lineær programmering opg 4'!$M$5=0,"-",(-A2246+'Lineær programmering opg 4'!$M$5)/'Lineær programmering opg 4'!$K$5*-1)</f>
        <v>160.37399999999556</v>
      </c>
      <c r="F2246" s="167" t="str">
        <f>IF('Lineær programmering opg 4'!$E$6=0,"-",(-A2246+'Lineær programmering opg 4'!$M$6)/'Lineær programmering opg 4'!$K$6*-1)</f>
        <v>-</v>
      </c>
      <c r="G2246" s="167" t="str">
        <f>IF('Lineær programmering opg 4'!$D$7=0,"-",((-A2246+'Lineær programmering opg 4'!$M$7)/'Lineær programmering opg 4'!$K$7)*-1)</f>
        <v>-</v>
      </c>
      <c r="H2246" s="167" t="str">
        <f>IF('Lineær programmering opg 4'!$C$8=0,"-",((-A2246+'Lineær programmering opg 4'!$M$8)/'Lineær programmering opg 4'!$K$8)*-1)</f>
        <v>-</v>
      </c>
      <c r="I2246" s="167" t="str">
        <f>IF('Lineær programmering opg 4'!$D$8=0,"-",'Lineær programmering opg 4'!$G$8)</f>
        <v>-</v>
      </c>
      <c r="J2246" s="295">
        <f>A2246*'Lineær programmering opg 4'!$C$11+Datatabel!C2246*'Lineær programmering opg 4'!$D$11</f>
        <v>34766.399999998815</v>
      </c>
      <c r="K2246" s="9">
        <f t="shared" si="177"/>
        <v>0</v>
      </c>
      <c r="L2246" s="9">
        <f t="shared" si="178"/>
        <v>0</v>
      </c>
    </row>
    <row r="2247" spans="1:12" ht="15" x14ac:dyDescent="0.25">
      <c r="A2247" s="167">
        <f t="shared" si="176"/>
        <v>186.14400000000592</v>
      </c>
      <c r="B2247" s="325">
        <f t="shared" si="179"/>
        <v>0.77560000000002471</v>
      </c>
      <c r="C2247" s="167">
        <f t="shared" si="175"/>
        <v>107.71199999998817</v>
      </c>
      <c r="D2247" s="167">
        <f>IF('Lineær programmering opg 4'!$M$4=0,"-",(-A2247+'Lineær programmering opg 4'!$M$4)/'Lineær programmering opg 4'!$K$4*-1)</f>
        <v>107.71199999998817</v>
      </c>
      <c r="E2247" s="167">
        <f>IF('Lineær programmering opg 4'!$M$5=0,"-",(-A2247+'Lineær programmering opg 4'!$M$5)/'Lineær programmering opg 4'!$K$5*-1)</f>
        <v>160.39199999999556</v>
      </c>
      <c r="F2247" s="167" t="str">
        <f>IF('Lineær programmering opg 4'!$E$6=0,"-",(-A2247+'Lineær programmering opg 4'!$M$6)/'Lineær programmering opg 4'!$K$6*-1)</f>
        <v>-</v>
      </c>
      <c r="G2247" s="167" t="str">
        <f>IF('Lineær programmering opg 4'!$D$7=0,"-",((-A2247+'Lineær programmering opg 4'!$M$7)/'Lineær programmering opg 4'!$K$7)*-1)</f>
        <v>-</v>
      </c>
      <c r="H2247" s="167" t="str">
        <f>IF('Lineær programmering opg 4'!$C$8=0,"-",((-A2247+'Lineær programmering opg 4'!$M$8)/'Lineær programmering opg 4'!$K$8)*-1)</f>
        <v>-</v>
      </c>
      <c r="I2247" s="167" t="str">
        <f>IF('Lineær programmering opg 4'!$D$8=0,"-",'Lineær programmering opg 4'!$G$8)</f>
        <v>-</v>
      </c>
      <c r="J2247" s="295">
        <f>A2247*'Lineær programmering opg 4'!$C$11+Datatabel!C2247*'Lineær programmering opg 4'!$D$11</f>
        <v>34771.199999998818</v>
      </c>
      <c r="K2247" s="9">
        <f t="shared" si="177"/>
        <v>0</v>
      </c>
      <c r="L2247" s="9">
        <f t="shared" si="178"/>
        <v>0</v>
      </c>
    </row>
    <row r="2248" spans="1:12" ht="15" x14ac:dyDescent="0.25">
      <c r="A2248" s="167">
        <f t="shared" si="176"/>
        <v>186.12000000000594</v>
      </c>
      <c r="B2248" s="325">
        <f t="shared" si="179"/>
        <v>0.77550000000002473</v>
      </c>
      <c r="C2248" s="167">
        <f t="shared" si="175"/>
        <v>107.75999999998811</v>
      </c>
      <c r="D2248" s="167">
        <f>IF('Lineær programmering opg 4'!$M$4=0,"-",(-A2248+'Lineær programmering opg 4'!$M$4)/'Lineær programmering opg 4'!$K$4*-1)</f>
        <v>107.75999999998811</v>
      </c>
      <c r="E2248" s="167">
        <f>IF('Lineær programmering opg 4'!$M$5=0,"-",(-A2248+'Lineær programmering opg 4'!$M$5)/'Lineær programmering opg 4'!$K$5*-1)</f>
        <v>160.40999999999556</v>
      </c>
      <c r="F2248" s="167" t="str">
        <f>IF('Lineær programmering opg 4'!$E$6=0,"-",(-A2248+'Lineær programmering opg 4'!$M$6)/'Lineær programmering opg 4'!$K$6*-1)</f>
        <v>-</v>
      </c>
      <c r="G2248" s="167" t="str">
        <f>IF('Lineær programmering opg 4'!$D$7=0,"-",((-A2248+'Lineær programmering opg 4'!$M$7)/'Lineær programmering opg 4'!$K$7)*-1)</f>
        <v>-</v>
      </c>
      <c r="H2248" s="167" t="str">
        <f>IF('Lineær programmering opg 4'!$C$8=0,"-",((-A2248+'Lineær programmering opg 4'!$M$8)/'Lineær programmering opg 4'!$K$8)*-1)</f>
        <v>-</v>
      </c>
      <c r="I2248" s="167" t="str">
        <f>IF('Lineær programmering opg 4'!$D$8=0,"-",'Lineær programmering opg 4'!$G$8)</f>
        <v>-</v>
      </c>
      <c r="J2248" s="295">
        <f>A2248*'Lineær programmering opg 4'!$C$11+Datatabel!C2248*'Lineær programmering opg 4'!$D$11</f>
        <v>34775.999999998807</v>
      </c>
      <c r="K2248" s="9">
        <f t="shared" si="177"/>
        <v>0</v>
      </c>
      <c r="L2248" s="9">
        <f t="shared" si="178"/>
        <v>0</v>
      </c>
    </row>
    <row r="2249" spans="1:12" ht="15" x14ac:dyDescent="0.25">
      <c r="A2249" s="167">
        <f t="shared" si="176"/>
        <v>186.09600000000594</v>
      </c>
      <c r="B2249" s="325">
        <f t="shared" si="179"/>
        <v>0.77540000000002474</v>
      </c>
      <c r="C2249" s="167">
        <f t="shared" si="175"/>
        <v>107.80799999998811</v>
      </c>
      <c r="D2249" s="167">
        <f>IF('Lineær programmering opg 4'!$M$4=0,"-",(-A2249+'Lineær programmering opg 4'!$M$4)/'Lineær programmering opg 4'!$K$4*-1)</f>
        <v>107.80799999998811</v>
      </c>
      <c r="E2249" s="167">
        <f>IF('Lineær programmering opg 4'!$M$5=0,"-",(-A2249+'Lineær programmering opg 4'!$M$5)/'Lineær programmering opg 4'!$K$5*-1)</f>
        <v>160.42799999999556</v>
      </c>
      <c r="F2249" s="167" t="str">
        <f>IF('Lineær programmering opg 4'!$E$6=0,"-",(-A2249+'Lineær programmering opg 4'!$M$6)/'Lineær programmering opg 4'!$K$6*-1)</f>
        <v>-</v>
      </c>
      <c r="G2249" s="167" t="str">
        <f>IF('Lineær programmering opg 4'!$D$7=0,"-",((-A2249+'Lineær programmering opg 4'!$M$7)/'Lineær programmering opg 4'!$K$7)*-1)</f>
        <v>-</v>
      </c>
      <c r="H2249" s="167" t="str">
        <f>IF('Lineær programmering opg 4'!$C$8=0,"-",((-A2249+'Lineær programmering opg 4'!$M$8)/'Lineær programmering opg 4'!$K$8)*-1)</f>
        <v>-</v>
      </c>
      <c r="I2249" s="167" t="str">
        <f>IF('Lineær programmering opg 4'!$D$8=0,"-",'Lineær programmering opg 4'!$G$8)</f>
        <v>-</v>
      </c>
      <c r="J2249" s="295">
        <f>A2249*'Lineær programmering opg 4'!$C$11+Datatabel!C2249*'Lineær programmering opg 4'!$D$11</f>
        <v>34780.79999999881</v>
      </c>
      <c r="K2249" s="9">
        <f t="shared" si="177"/>
        <v>0</v>
      </c>
      <c r="L2249" s="9">
        <f t="shared" si="178"/>
        <v>0</v>
      </c>
    </row>
    <row r="2250" spans="1:12" ht="15" x14ac:dyDescent="0.25">
      <c r="A2250" s="167">
        <f t="shared" si="176"/>
        <v>186.07200000000594</v>
      </c>
      <c r="B2250" s="325">
        <f t="shared" si="179"/>
        <v>0.77530000000002475</v>
      </c>
      <c r="C2250" s="167">
        <f t="shared" si="175"/>
        <v>107.85599999998811</v>
      </c>
      <c r="D2250" s="167">
        <f>IF('Lineær programmering opg 4'!$M$4=0,"-",(-A2250+'Lineær programmering opg 4'!$M$4)/'Lineær programmering opg 4'!$K$4*-1)</f>
        <v>107.85599999998811</v>
      </c>
      <c r="E2250" s="167">
        <f>IF('Lineær programmering opg 4'!$M$5=0,"-",(-A2250+'Lineær programmering opg 4'!$M$5)/'Lineær programmering opg 4'!$K$5*-1)</f>
        <v>160.44599999999556</v>
      </c>
      <c r="F2250" s="167" t="str">
        <f>IF('Lineær programmering opg 4'!$E$6=0,"-",(-A2250+'Lineær programmering opg 4'!$M$6)/'Lineær programmering opg 4'!$K$6*-1)</f>
        <v>-</v>
      </c>
      <c r="G2250" s="167" t="str">
        <f>IF('Lineær programmering opg 4'!$D$7=0,"-",((-A2250+'Lineær programmering opg 4'!$M$7)/'Lineær programmering opg 4'!$K$7)*-1)</f>
        <v>-</v>
      </c>
      <c r="H2250" s="167" t="str">
        <f>IF('Lineær programmering opg 4'!$C$8=0,"-",((-A2250+'Lineær programmering opg 4'!$M$8)/'Lineær programmering opg 4'!$K$8)*-1)</f>
        <v>-</v>
      </c>
      <c r="I2250" s="167" t="str">
        <f>IF('Lineær programmering opg 4'!$D$8=0,"-",'Lineær programmering opg 4'!$G$8)</f>
        <v>-</v>
      </c>
      <c r="J2250" s="295">
        <f>A2250*'Lineær programmering opg 4'!$C$11+Datatabel!C2250*'Lineær programmering opg 4'!$D$11</f>
        <v>34785.599999998813</v>
      </c>
      <c r="K2250" s="9">
        <f t="shared" si="177"/>
        <v>0</v>
      </c>
      <c r="L2250" s="9">
        <f t="shared" si="178"/>
        <v>0</v>
      </c>
    </row>
    <row r="2251" spans="1:12" ht="15" x14ac:dyDescent="0.25">
      <c r="A2251" s="167">
        <f t="shared" si="176"/>
        <v>186.04800000000594</v>
      </c>
      <c r="B2251" s="325">
        <f t="shared" si="179"/>
        <v>0.77520000000002476</v>
      </c>
      <c r="C2251" s="167">
        <f t="shared" si="175"/>
        <v>107.90399999998812</v>
      </c>
      <c r="D2251" s="167">
        <f>IF('Lineær programmering opg 4'!$M$4=0,"-",(-A2251+'Lineær programmering opg 4'!$M$4)/'Lineær programmering opg 4'!$K$4*-1)</f>
        <v>107.90399999998812</v>
      </c>
      <c r="E2251" s="167">
        <f>IF('Lineær programmering opg 4'!$M$5=0,"-",(-A2251+'Lineær programmering opg 4'!$M$5)/'Lineær programmering opg 4'!$K$5*-1)</f>
        <v>160.46399999999556</v>
      </c>
      <c r="F2251" s="167" t="str">
        <f>IF('Lineær programmering opg 4'!$E$6=0,"-",(-A2251+'Lineær programmering opg 4'!$M$6)/'Lineær programmering opg 4'!$K$6*-1)</f>
        <v>-</v>
      </c>
      <c r="G2251" s="167" t="str">
        <f>IF('Lineær programmering opg 4'!$D$7=0,"-",((-A2251+'Lineær programmering opg 4'!$M$7)/'Lineær programmering opg 4'!$K$7)*-1)</f>
        <v>-</v>
      </c>
      <c r="H2251" s="167" t="str">
        <f>IF('Lineær programmering opg 4'!$C$8=0,"-",((-A2251+'Lineær programmering opg 4'!$M$8)/'Lineær programmering opg 4'!$K$8)*-1)</f>
        <v>-</v>
      </c>
      <c r="I2251" s="167" t="str">
        <f>IF('Lineær programmering opg 4'!$D$8=0,"-",'Lineær programmering opg 4'!$G$8)</f>
        <v>-</v>
      </c>
      <c r="J2251" s="295">
        <f>A2251*'Lineær programmering opg 4'!$C$11+Datatabel!C2251*'Lineær programmering opg 4'!$D$11</f>
        <v>34790.399999998815</v>
      </c>
      <c r="K2251" s="9">
        <f t="shared" si="177"/>
        <v>0</v>
      </c>
      <c r="L2251" s="9">
        <f t="shared" si="178"/>
        <v>0</v>
      </c>
    </row>
    <row r="2252" spans="1:12" ht="15" x14ac:dyDescent="0.25">
      <c r="A2252" s="167">
        <f t="shared" si="176"/>
        <v>186.02400000000594</v>
      </c>
      <c r="B2252" s="325">
        <f t="shared" si="179"/>
        <v>0.77510000000002477</v>
      </c>
      <c r="C2252" s="167">
        <f t="shared" si="175"/>
        <v>107.95199999998812</v>
      </c>
      <c r="D2252" s="167">
        <f>IF('Lineær programmering opg 4'!$M$4=0,"-",(-A2252+'Lineær programmering opg 4'!$M$4)/'Lineær programmering opg 4'!$K$4*-1)</f>
        <v>107.95199999998812</v>
      </c>
      <c r="E2252" s="167">
        <f>IF('Lineær programmering opg 4'!$M$5=0,"-",(-A2252+'Lineær programmering opg 4'!$M$5)/'Lineær programmering opg 4'!$K$5*-1)</f>
        <v>160.48199999999557</v>
      </c>
      <c r="F2252" s="167" t="str">
        <f>IF('Lineær programmering opg 4'!$E$6=0,"-",(-A2252+'Lineær programmering opg 4'!$M$6)/'Lineær programmering opg 4'!$K$6*-1)</f>
        <v>-</v>
      </c>
      <c r="G2252" s="167" t="str">
        <f>IF('Lineær programmering opg 4'!$D$7=0,"-",((-A2252+'Lineær programmering opg 4'!$M$7)/'Lineær programmering opg 4'!$K$7)*-1)</f>
        <v>-</v>
      </c>
      <c r="H2252" s="167" t="str">
        <f>IF('Lineær programmering opg 4'!$C$8=0,"-",((-A2252+'Lineær programmering opg 4'!$M$8)/'Lineær programmering opg 4'!$K$8)*-1)</f>
        <v>-</v>
      </c>
      <c r="I2252" s="167" t="str">
        <f>IF('Lineær programmering opg 4'!$D$8=0,"-",'Lineær programmering opg 4'!$G$8)</f>
        <v>-</v>
      </c>
      <c r="J2252" s="295">
        <f>A2252*'Lineær programmering opg 4'!$C$11+Datatabel!C2252*'Lineær programmering opg 4'!$D$11</f>
        <v>34795.199999998811</v>
      </c>
      <c r="K2252" s="9">
        <f t="shared" si="177"/>
        <v>0</v>
      </c>
      <c r="L2252" s="9">
        <f t="shared" si="178"/>
        <v>0</v>
      </c>
    </row>
    <row r="2253" spans="1:12" ht="15" x14ac:dyDescent="0.25">
      <c r="A2253" s="167">
        <f t="shared" si="176"/>
        <v>186.00000000000594</v>
      </c>
      <c r="B2253" s="325">
        <f t="shared" si="179"/>
        <v>0.77500000000002478</v>
      </c>
      <c r="C2253" s="167">
        <f t="shared" si="175"/>
        <v>107.99999999998812</v>
      </c>
      <c r="D2253" s="167">
        <f>IF('Lineær programmering opg 4'!$M$4=0,"-",(-A2253+'Lineær programmering opg 4'!$M$4)/'Lineær programmering opg 4'!$K$4*-1)</f>
        <v>107.99999999998812</v>
      </c>
      <c r="E2253" s="167">
        <f>IF('Lineær programmering opg 4'!$M$5=0,"-",(-A2253+'Lineær programmering opg 4'!$M$5)/'Lineær programmering opg 4'!$K$5*-1)</f>
        <v>160.49999999999557</v>
      </c>
      <c r="F2253" s="167" t="str">
        <f>IF('Lineær programmering opg 4'!$E$6=0,"-",(-A2253+'Lineær programmering opg 4'!$M$6)/'Lineær programmering opg 4'!$K$6*-1)</f>
        <v>-</v>
      </c>
      <c r="G2253" s="167" t="str">
        <f>IF('Lineær programmering opg 4'!$D$7=0,"-",((-A2253+'Lineær programmering opg 4'!$M$7)/'Lineær programmering opg 4'!$K$7)*-1)</f>
        <v>-</v>
      </c>
      <c r="H2253" s="167" t="str">
        <f>IF('Lineær programmering opg 4'!$C$8=0,"-",((-A2253+'Lineær programmering opg 4'!$M$8)/'Lineær programmering opg 4'!$K$8)*-1)</f>
        <v>-</v>
      </c>
      <c r="I2253" s="167" t="str">
        <f>IF('Lineær programmering opg 4'!$D$8=0,"-",'Lineær programmering opg 4'!$G$8)</f>
        <v>-</v>
      </c>
      <c r="J2253" s="295">
        <f>A2253*'Lineær programmering opg 4'!$C$11+Datatabel!C2253*'Lineær programmering opg 4'!$D$11</f>
        <v>34799.999999998807</v>
      </c>
      <c r="K2253" s="9">
        <f t="shared" si="177"/>
        <v>0</v>
      </c>
      <c r="L2253" s="9">
        <f t="shared" si="178"/>
        <v>0</v>
      </c>
    </row>
    <row r="2254" spans="1:12" ht="15" x14ac:dyDescent="0.25">
      <c r="A2254" s="167">
        <f t="shared" si="176"/>
        <v>185.97600000000594</v>
      </c>
      <c r="B2254" s="325">
        <f t="shared" si="179"/>
        <v>0.77490000000002479</v>
      </c>
      <c r="C2254" s="167">
        <f t="shared" si="175"/>
        <v>108.04799999998812</v>
      </c>
      <c r="D2254" s="167">
        <f>IF('Lineær programmering opg 4'!$M$4=0,"-",(-A2254+'Lineær programmering opg 4'!$M$4)/'Lineær programmering opg 4'!$K$4*-1)</f>
        <v>108.04799999998812</v>
      </c>
      <c r="E2254" s="167">
        <f>IF('Lineær programmering opg 4'!$M$5=0,"-",(-A2254+'Lineær programmering opg 4'!$M$5)/'Lineær programmering opg 4'!$K$5*-1)</f>
        <v>160.51799999999557</v>
      </c>
      <c r="F2254" s="167" t="str">
        <f>IF('Lineær programmering opg 4'!$E$6=0,"-",(-A2254+'Lineær programmering opg 4'!$M$6)/'Lineær programmering opg 4'!$K$6*-1)</f>
        <v>-</v>
      </c>
      <c r="G2254" s="167" t="str">
        <f>IF('Lineær programmering opg 4'!$D$7=0,"-",((-A2254+'Lineær programmering opg 4'!$M$7)/'Lineær programmering opg 4'!$K$7)*-1)</f>
        <v>-</v>
      </c>
      <c r="H2254" s="167" t="str">
        <f>IF('Lineær programmering opg 4'!$C$8=0,"-",((-A2254+'Lineær programmering opg 4'!$M$8)/'Lineær programmering opg 4'!$K$8)*-1)</f>
        <v>-</v>
      </c>
      <c r="I2254" s="167" t="str">
        <f>IF('Lineær programmering opg 4'!$D$8=0,"-",'Lineær programmering opg 4'!$G$8)</f>
        <v>-</v>
      </c>
      <c r="J2254" s="295">
        <f>A2254*'Lineær programmering opg 4'!$C$11+Datatabel!C2254*'Lineær programmering opg 4'!$D$11</f>
        <v>34804.79999999881</v>
      </c>
      <c r="K2254" s="9">
        <f t="shared" si="177"/>
        <v>0</v>
      </c>
      <c r="L2254" s="9">
        <f t="shared" si="178"/>
        <v>0</v>
      </c>
    </row>
    <row r="2255" spans="1:12" ht="15" x14ac:dyDescent="0.25">
      <c r="A2255" s="167">
        <f t="shared" si="176"/>
        <v>185.95200000000597</v>
      </c>
      <c r="B2255" s="325">
        <f t="shared" si="179"/>
        <v>0.7748000000000248</v>
      </c>
      <c r="C2255" s="167">
        <f t="shared" si="175"/>
        <v>108.09599999998807</v>
      </c>
      <c r="D2255" s="167">
        <f>IF('Lineær programmering opg 4'!$M$4=0,"-",(-A2255+'Lineær programmering opg 4'!$M$4)/'Lineær programmering opg 4'!$K$4*-1)</f>
        <v>108.09599999998807</v>
      </c>
      <c r="E2255" s="167">
        <f>IF('Lineær programmering opg 4'!$M$5=0,"-",(-A2255+'Lineær programmering opg 4'!$M$5)/'Lineær programmering opg 4'!$K$5*-1)</f>
        <v>160.53599999999554</v>
      </c>
      <c r="F2255" s="167" t="str">
        <f>IF('Lineær programmering opg 4'!$E$6=0,"-",(-A2255+'Lineær programmering opg 4'!$M$6)/'Lineær programmering opg 4'!$K$6*-1)</f>
        <v>-</v>
      </c>
      <c r="G2255" s="167" t="str">
        <f>IF('Lineær programmering opg 4'!$D$7=0,"-",((-A2255+'Lineær programmering opg 4'!$M$7)/'Lineær programmering opg 4'!$K$7)*-1)</f>
        <v>-</v>
      </c>
      <c r="H2255" s="167" t="str">
        <f>IF('Lineær programmering opg 4'!$C$8=0,"-",((-A2255+'Lineær programmering opg 4'!$M$8)/'Lineær programmering opg 4'!$K$8)*-1)</f>
        <v>-</v>
      </c>
      <c r="I2255" s="167" t="str">
        <f>IF('Lineær programmering opg 4'!$D$8=0,"-",'Lineær programmering opg 4'!$G$8)</f>
        <v>-</v>
      </c>
      <c r="J2255" s="295">
        <f>A2255*'Lineær programmering opg 4'!$C$11+Datatabel!C2255*'Lineær programmering opg 4'!$D$11</f>
        <v>34809.599999998805</v>
      </c>
      <c r="K2255" s="9">
        <f t="shared" si="177"/>
        <v>0</v>
      </c>
      <c r="L2255" s="9">
        <f t="shared" si="178"/>
        <v>0</v>
      </c>
    </row>
    <row r="2256" spans="1:12" ht="15" x14ac:dyDescent="0.25">
      <c r="A2256" s="167">
        <f t="shared" si="176"/>
        <v>185.92800000000597</v>
      </c>
      <c r="B2256" s="325">
        <f t="shared" si="179"/>
        <v>0.77470000000002481</v>
      </c>
      <c r="C2256" s="167">
        <f t="shared" si="175"/>
        <v>108.14399999998807</v>
      </c>
      <c r="D2256" s="167">
        <f>IF('Lineær programmering opg 4'!$M$4=0,"-",(-A2256+'Lineær programmering opg 4'!$M$4)/'Lineær programmering opg 4'!$K$4*-1)</f>
        <v>108.14399999998807</v>
      </c>
      <c r="E2256" s="167">
        <f>IF('Lineær programmering opg 4'!$M$5=0,"-",(-A2256+'Lineær programmering opg 4'!$M$5)/'Lineær programmering opg 4'!$K$5*-1)</f>
        <v>160.55399999999554</v>
      </c>
      <c r="F2256" s="167" t="str">
        <f>IF('Lineær programmering opg 4'!$E$6=0,"-",(-A2256+'Lineær programmering opg 4'!$M$6)/'Lineær programmering opg 4'!$K$6*-1)</f>
        <v>-</v>
      </c>
      <c r="G2256" s="167" t="str">
        <f>IF('Lineær programmering opg 4'!$D$7=0,"-",((-A2256+'Lineær programmering opg 4'!$M$7)/'Lineær programmering opg 4'!$K$7)*-1)</f>
        <v>-</v>
      </c>
      <c r="H2256" s="167" t="str">
        <f>IF('Lineær programmering opg 4'!$C$8=0,"-",((-A2256+'Lineær programmering opg 4'!$M$8)/'Lineær programmering opg 4'!$K$8)*-1)</f>
        <v>-</v>
      </c>
      <c r="I2256" s="167" t="str">
        <f>IF('Lineær programmering opg 4'!$D$8=0,"-",'Lineær programmering opg 4'!$G$8)</f>
        <v>-</v>
      </c>
      <c r="J2256" s="295">
        <f>A2256*'Lineær programmering opg 4'!$C$11+Datatabel!C2256*'Lineær programmering opg 4'!$D$11</f>
        <v>34814.399999998808</v>
      </c>
      <c r="K2256" s="9">
        <f t="shared" si="177"/>
        <v>0</v>
      </c>
      <c r="L2256" s="9">
        <f t="shared" si="178"/>
        <v>0</v>
      </c>
    </row>
    <row r="2257" spans="1:12" ht="15" x14ac:dyDescent="0.25">
      <c r="A2257" s="167">
        <f t="shared" si="176"/>
        <v>185.90400000000596</v>
      </c>
      <c r="B2257" s="325">
        <f t="shared" si="179"/>
        <v>0.77460000000002482</v>
      </c>
      <c r="C2257" s="167">
        <f t="shared" si="175"/>
        <v>108.19199999998807</v>
      </c>
      <c r="D2257" s="167">
        <f>IF('Lineær programmering opg 4'!$M$4=0,"-",(-A2257+'Lineær programmering opg 4'!$M$4)/'Lineær programmering opg 4'!$K$4*-1)</f>
        <v>108.19199999998807</v>
      </c>
      <c r="E2257" s="167">
        <f>IF('Lineær programmering opg 4'!$M$5=0,"-",(-A2257+'Lineær programmering opg 4'!$M$5)/'Lineær programmering opg 4'!$K$5*-1)</f>
        <v>160.57199999999554</v>
      </c>
      <c r="F2257" s="167" t="str">
        <f>IF('Lineær programmering opg 4'!$E$6=0,"-",(-A2257+'Lineær programmering opg 4'!$M$6)/'Lineær programmering opg 4'!$K$6*-1)</f>
        <v>-</v>
      </c>
      <c r="G2257" s="167" t="str">
        <f>IF('Lineær programmering opg 4'!$D$7=0,"-",((-A2257+'Lineær programmering opg 4'!$M$7)/'Lineær programmering opg 4'!$K$7)*-1)</f>
        <v>-</v>
      </c>
      <c r="H2257" s="167" t="str">
        <f>IF('Lineær programmering opg 4'!$C$8=0,"-",((-A2257+'Lineær programmering opg 4'!$M$8)/'Lineær programmering opg 4'!$K$8)*-1)</f>
        <v>-</v>
      </c>
      <c r="I2257" s="167" t="str">
        <f>IF('Lineær programmering opg 4'!$D$8=0,"-",'Lineær programmering opg 4'!$G$8)</f>
        <v>-</v>
      </c>
      <c r="J2257" s="295">
        <f>A2257*'Lineær programmering opg 4'!$C$11+Datatabel!C2257*'Lineær programmering opg 4'!$D$11</f>
        <v>34819.199999998811</v>
      </c>
      <c r="K2257" s="9">
        <f t="shared" si="177"/>
        <v>0</v>
      </c>
      <c r="L2257" s="9">
        <f t="shared" si="178"/>
        <v>0</v>
      </c>
    </row>
    <row r="2258" spans="1:12" ht="15" x14ac:dyDescent="0.25">
      <c r="A2258" s="167">
        <f t="shared" si="176"/>
        <v>185.88000000000596</v>
      </c>
      <c r="B2258" s="325">
        <f t="shared" si="179"/>
        <v>0.77450000000002484</v>
      </c>
      <c r="C2258" s="167">
        <f t="shared" si="175"/>
        <v>108.23999999998807</v>
      </c>
      <c r="D2258" s="167">
        <f>IF('Lineær programmering opg 4'!$M$4=0,"-",(-A2258+'Lineær programmering opg 4'!$M$4)/'Lineær programmering opg 4'!$K$4*-1)</f>
        <v>108.23999999998807</v>
      </c>
      <c r="E2258" s="167">
        <f>IF('Lineær programmering opg 4'!$M$5=0,"-",(-A2258+'Lineær programmering opg 4'!$M$5)/'Lineær programmering opg 4'!$K$5*-1)</f>
        <v>160.58999999999554</v>
      </c>
      <c r="F2258" s="167" t="str">
        <f>IF('Lineær programmering opg 4'!$E$6=0,"-",(-A2258+'Lineær programmering opg 4'!$M$6)/'Lineær programmering opg 4'!$K$6*-1)</f>
        <v>-</v>
      </c>
      <c r="G2258" s="167" t="str">
        <f>IF('Lineær programmering opg 4'!$D$7=0,"-",((-A2258+'Lineær programmering opg 4'!$M$7)/'Lineær programmering opg 4'!$K$7)*-1)</f>
        <v>-</v>
      </c>
      <c r="H2258" s="167" t="str">
        <f>IF('Lineær programmering opg 4'!$C$8=0,"-",((-A2258+'Lineær programmering opg 4'!$M$8)/'Lineær programmering opg 4'!$K$8)*-1)</f>
        <v>-</v>
      </c>
      <c r="I2258" s="167" t="str">
        <f>IF('Lineær programmering opg 4'!$D$8=0,"-",'Lineær programmering opg 4'!$G$8)</f>
        <v>-</v>
      </c>
      <c r="J2258" s="295">
        <f>A2258*'Lineær programmering opg 4'!$C$11+Datatabel!C2258*'Lineær programmering opg 4'!$D$11</f>
        <v>34823.999999998807</v>
      </c>
      <c r="K2258" s="9">
        <f t="shared" si="177"/>
        <v>0</v>
      </c>
      <c r="L2258" s="9">
        <f t="shared" si="178"/>
        <v>0</v>
      </c>
    </row>
    <row r="2259" spans="1:12" ht="15" x14ac:dyDescent="0.25">
      <c r="A2259" s="167">
        <f t="shared" si="176"/>
        <v>185.85600000000596</v>
      </c>
      <c r="B2259" s="325">
        <f t="shared" si="179"/>
        <v>0.77440000000002485</v>
      </c>
      <c r="C2259" s="167">
        <f t="shared" si="175"/>
        <v>108.28799999998807</v>
      </c>
      <c r="D2259" s="167">
        <f>IF('Lineær programmering opg 4'!$M$4=0,"-",(-A2259+'Lineær programmering opg 4'!$M$4)/'Lineær programmering opg 4'!$K$4*-1)</f>
        <v>108.28799999998807</v>
      </c>
      <c r="E2259" s="167">
        <f>IF('Lineær programmering opg 4'!$M$5=0,"-",(-A2259+'Lineær programmering opg 4'!$M$5)/'Lineær programmering opg 4'!$K$5*-1)</f>
        <v>160.60799999999554</v>
      </c>
      <c r="F2259" s="167" t="str">
        <f>IF('Lineær programmering opg 4'!$E$6=0,"-",(-A2259+'Lineær programmering opg 4'!$M$6)/'Lineær programmering opg 4'!$K$6*-1)</f>
        <v>-</v>
      </c>
      <c r="G2259" s="167" t="str">
        <f>IF('Lineær programmering opg 4'!$D$7=0,"-",((-A2259+'Lineær programmering opg 4'!$M$7)/'Lineær programmering opg 4'!$K$7)*-1)</f>
        <v>-</v>
      </c>
      <c r="H2259" s="167" t="str">
        <f>IF('Lineær programmering opg 4'!$C$8=0,"-",((-A2259+'Lineær programmering opg 4'!$M$8)/'Lineær programmering opg 4'!$K$8)*-1)</f>
        <v>-</v>
      </c>
      <c r="I2259" s="167" t="str">
        <f>IF('Lineær programmering opg 4'!$D$8=0,"-",'Lineær programmering opg 4'!$G$8)</f>
        <v>-</v>
      </c>
      <c r="J2259" s="295">
        <f>A2259*'Lineær programmering opg 4'!$C$11+Datatabel!C2259*'Lineær programmering opg 4'!$D$11</f>
        <v>34828.79999999881</v>
      </c>
      <c r="K2259" s="9">
        <f t="shared" si="177"/>
        <v>0</v>
      </c>
      <c r="L2259" s="9">
        <f t="shared" si="178"/>
        <v>0</v>
      </c>
    </row>
    <row r="2260" spans="1:12" ht="15" x14ac:dyDescent="0.25">
      <c r="A2260" s="167">
        <f t="shared" si="176"/>
        <v>185.83200000000596</v>
      </c>
      <c r="B2260" s="325">
        <f t="shared" si="179"/>
        <v>0.77430000000002486</v>
      </c>
      <c r="C2260" s="167">
        <f t="shared" si="175"/>
        <v>108.33599999998808</v>
      </c>
      <c r="D2260" s="167">
        <f>IF('Lineær programmering opg 4'!$M$4=0,"-",(-A2260+'Lineær programmering opg 4'!$M$4)/'Lineær programmering opg 4'!$K$4*-1)</f>
        <v>108.33599999998808</v>
      </c>
      <c r="E2260" s="167">
        <f>IF('Lineær programmering opg 4'!$M$5=0,"-",(-A2260+'Lineær programmering opg 4'!$M$5)/'Lineær programmering opg 4'!$K$5*-1)</f>
        <v>160.62599999999554</v>
      </c>
      <c r="F2260" s="167" t="str">
        <f>IF('Lineær programmering opg 4'!$E$6=0,"-",(-A2260+'Lineær programmering opg 4'!$M$6)/'Lineær programmering opg 4'!$K$6*-1)</f>
        <v>-</v>
      </c>
      <c r="G2260" s="167" t="str">
        <f>IF('Lineær programmering opg 4'!$D$7=0,"-",((-A2260+'Lineær programmering opg 4'!$M$7)/'Lineær programmering opg 4'!$K$7)*-1)</f>
        <v>-</v>
      </c>
      <c r="H2260" s="167" t="str">
        <f>IF('Lineær programmering opg 4'!$C$8=0,"-",((-A2260+'Lineær programmering opg 4'!$M$8)/'Lineær programmering opg 4'!$K$8)*-1)</f>
        <v>-</v>
      </c>
      <c r="I2260" s="167" t="str">
        <f>IF('Lineær programmering opg 4'!$D$8=0,"-",'Lineær programmering opg 4'!$G$8)</f>
        <v>-</v>
      </c>
      <c r="J2260" s="295">
        <f>A2260*'Lineær programmering opg 4'!$C$11+Datatabel!C2260*'Lineær programmering opg 4'!$D$11</f>
        <v>34833.599999998813</v>
      </c>
      <c r="K2260" s="9">
        <f t="shared" si="177"/>
        <v>0</v>
      </c>
      <c r="L2260" s="9">
        <f t="shared" si="178"/>
        <v>0</v>
      </c>
    </row>
    <row r="2261" spans="1:12" ht="15" x14ac:dyDescent="0.25">
      <c r="A2261" s="167">
        <f t="shared" si="176"/>
        <v>185.80800000000596</v>
      </c>
      <c r="B2261" s="325">
        <f t="shared" si="179"/>
        <v>0.77420000000002487</v>
      </c>
      <c r="C2261" s="167">
        <f t="shared" si="175"/>
        <v>108.38399999998808</v>
      </c>
      <c r="D2261" s="167">
        <f>IF('Lineær programmering opg 4'!$M$4=0,"-",(-A2261+'Lineær programmering opg 4'!$M$4)/'Lineær programmering opg 4'!$K$4*-1)</f>
        <v>108.38399999998808</v>
      </c>
      <c r="E2261" s="167">
        <f>IF('Lineær programmering opg 4'!$M$5=0,"-",(-A2261+'Lineær programmering opg 4'!$M$5)/'Lineær programmering opg 4'!$K$5*-1)</f>
        <v>160.64399999999554</v>
      </c>
      <c r="F2261" s="167" t="str">
        <f>IF('Lineær programmering opg 4'!$E$6=0,"-",(-A2261+'Lineær programmering opg 4'!$M$6)/'Lineær programmering opg 4'!$K$6*-1)</f>
        <v>-</v>
      </c>
      <c r="G2261" s="167" t="str">
        <f>IF('Lineær programmering opg 4'!$D$7=0,"-",((-A2261+'Lineær programmering opg 4'!$M$7)/'Lineær programmering opg 4'!$K$7)*-1)</f>
        <v>-</v>
      </c>
      <c r="H2261" s="167" t="str">
        <f>IF('Lineær programmering opg 4'!$C$8=0,"-",((-A2261+'Lineær programmering opg 4'!$M$8)/'Lineær programmering opg 4'!$K$8)*-1)</f>
        <v>-</v>
      </c>
      <c r="I2261" s="167" t="str">
        <f>IF('Lineær programmering opg 4'!$D$8=0,"-",'Lineær programmering opg 4'!$G$8)</f>
        <v>-</v>
      </c>
      <c r="J2261" s="295">
        <f>A2261*'Lineær programmering opg 4'!$C$11+Datatabel!C2261*'Lineær programmering opg 4'!$D$11</f>
        <v>34838.399999998808</v>
      </c>
      <c r="K2261" s="9">
        <f t="shared" si="177"/>
        <v>0</v>
      </c>
      <c r="L2261" s="9">
        <f t="shared" si="178"/>
        <v>0</v>
      </c>
    </row>
    <row r="2262" spans="1:12" ht="15" x14ac:dyDescent="0.25">
      <c r="A2262" s="167">
        <f t="shared" si="176"/>
        <v>185.78400000000596</v>
      </c>
      <c r="B2262" s="325">
        <f t="shared" si="179"/>
        <v>0.77410000000002488</v>
      </c>
      <c r="C2262" s="167">
        <f t="shared" si="175"/>
        <v>108.43199999998808</v>
      </c>
      <c r="D2262" s="167">
        <f>IF('Lineær programmering opg 4'!$M$4=0,"-",(-A2262+'Lineær programmering opg 4'!$M$4)/'Lineær programmering opg 4'!$K$4*-1)</f>
        <v>108.43199999998808</v>
      </c>
      <c r="E2262" s="167">
        <f>IF('Lineær programmering opg 4'!$M$5=0,"-",(-A2262+'Lineær programmering opg 4'!$M$5)/'Lineær programmering opg 4'!$K$5*-1)</f>
        <v>160.66199999999554</v>
      </c>
      <c r="F2262" s="167" t="str">
        <f>IF('Lineær programmering opg 4'!$E$6=0,"-",(-A2262+'Lineær programmering opg 4'!$M$6)/'Lineær programmering opg 4'!$K$6*-1)</f>
        <v>-</v>
      </c>
      <c r="G2262" s="167" t="str">
        <f>IF('Lineær programmering opg 4'!$D$7=0,"-",((-A2262+'Lineær programmering opg 4'!$M$7)/'Lineær programmering opg 4'!$K$7)*-1)</f>
        <v>-</v>
      </c>
      <c r="H2262" s="167" t="str">
        <f>IF('Lineær programmering opg 4'!$C$8=0,"-",((-A2262+'Lineær programmering opg 4'!$M$8)/'Lineær programmering opg 4'!$K$8)*-1)</f>
        <v>-</v>
      </c>
      <c r="I2262" s="167" t="str">
        <f>IF('Lineær programmering opg 4'!$D$8=0,"-",'Lineær programmering opg 4'!$G$8)</f>
        <v>-</v>
      </c>
      <c r="J2262" s="295">
        <f>A2262*'Lineær programmering opg 4'!$C$11+Datatabel!C2262*'Lineær programmering opg 4'!$D$11</f>
        <v>34843.199999998804</v>
      </c>
      <c r="K2262" s="9">
        <f t="shared" si="177"/>
        <v>0</v>
      </c>
      <c r="L2262" s="9">
        <f t="shared" si="178"/>
        <v>0</v>
      </c>
    </row>
    <row r="2263" spans="1:12" ht="15" x14ac:dyDescent="0.25">
      <c r="A2263" s="167">
        <f t="shared" si="176"/>
        <v>185.76000000000596</v>
      </c>
      <c r="B2263" s="325">
        <f t="shared" si="179"/>
        <v>0.77400000000002489</v>
      </c>
      <c r="C2263" s="167">
        <f t="shared" si="175"/>
        <v>108.47999999998808</v>
      </c>
      <c r="D2263" s="167">
        <f>IF('Lineær programmering opg 4'!$M$4=0,"-",(-A2263+'Lineær programmering opg 4'!$M$4)/'Lineær programmering opg 4'!$K$4*-1)</f>
        <v>108.47999999998808</v>
      </c>
      <c r="E2263" s="167">
        <f>IF('Lineær programmering opg 4'!$M$5=0,"-",(-A2263+'Lineær programmering opg 4'!$M$5)/'Lineær programmering opg 4'!$K$5*-1)</f>
        <v>160.67999999999554</v>
      </c>
      <c r="F2263" s="167" t="str">
        <f>IF('Lineær programmering opg 4'!$E$6=0,"-",(-A2263+'Lineær programmering opg 4'!$M$6)/'Lineær programmering opg 4'!$K$6*-1)</f>
        <v>-</v>
      </c>
      <c r="G2263" s="167" t="str">
        <f>IF('Lineær programmering opg 4'!$D$7=0,"-",((-A2263+'Lineær programmering opg 4'!$M$7)/'Lineær programmering opg 4'!$K$7)*-1)</f>
        <v>-</v>
      </c>
      <c r="H2263" s="167" t="str">
        <f>IF('Lineær programmering opg 4'!$C$8=0,"-",((-A2263+'Lineær programmering opg 4'!$M$8)/'Lineær programmering opg 4'!$K$8)*-1)</f>
        <v>-</v>
      </c>
      <c r="I2263" s="167" t="str">
        <f>IF('Lineær programmering opg 4'!$D$8=0,"-",'Lineær programmering opg 4'!$G$8)</f>
        <v>-</v>
      </c>
      <c r="J2263" s="295">
        <f>A2263*'Lineær programmering opg 4'!$C$11+Datatabel!C2263*'Lineær programmering opg 4'!$D$11</f>
        <v>34847.999999998807</v>
      </c>
      <c r="K2263" s="9">
        <f t="shared" si="177"/>
        <v>0</v>
      </c>
      <c r="L2263" s="9">
        <f t="shared" si="178"/>
        <v>0</v>
      </c>
    </row>
    <row r="2264" spans="1:12" ht="15" x14ac:dyDescent="0.25">
      <c r="A2264" s="167">
        <f t="shared" si="176"/>
        <v>185.73600000000599</v>
      </c>
      <c r="B2264" s="325">
        <f t="shared" si="179"/>
        <v>0.7739000000000249</v>
      </c>
      <c r="C2264" s="167">
        <f t="shared" si="175"/>
        <v>108.52799999998803</v>
      </c>
      <c r="D2264" s="167">
        <f>IF('Lineær programmering opg 4'!$M$4=0,"-",(-A2264+'Lineær programmering opg 4'!$M$4)/'Lineær programmering opg 4'!$K$4*-1)</f>
        <v>108.52799999998803</v>
      </c>
      <c r="E2264" s="167">
        <f>IF('Lineær programmering opg 4'!$M$5=0,"-",(-A2264+'Lineær programmering opg 4'!$M$5)/'Lineær programmering opg 4'!$K$5*-1)</f>
        <v>160.69799999999552</v>
      </c>
      <c r="F2264" s="167" t="str">
        <f>IF('Lineær programmering opg 4'!$E$6=0,"-",(-A2264+'Lineær programmering opg 4'!$M$6)/'Lineær programmering opg 4'!$K$6*-1)</f>
        <v>-</v>
      </c>
      <c r="G2264" s="167" t="str">
        <f>IF('Lineær programmering opg 4'!$D$7=0,"-",((-A2264+'Lineær programmering opg 4'!$M$7)/'Lineær programmering opg 4'!$K$7)*-1)</f>
        <v>-</v>
      </c>
      <c r="H2264" s="167" t="str">
        <f>IF('Lineær programmering opg 4'!$C$8=0,"-",((-A2264+'Lineær programmering opg 4'!$M$8)/'Lineær programmering opg 4'!$K$8)*-1)</f>
        <v>-</v>
      </c>
      <c r="I2264" s="167" t="str">
        <f>IF('Lineær programmering opg 4'!$D$8=0,"-",'Lineær programmering opg 4'!$G$8)</f>
        <v>-</v>
      </c>
      <c r="J2264" s="295">
        <f>A2264*'Lineær programmering opg 4'!$C$11+Datatabel!C2264*'Lineær programmering opg 4'!$D$11</f>
        <v>34852.799999998802</v>
      </c>
      <c r="K2264" s="9">
        <f t="shared" si="177"/>
        <v>0</v>
      </c>
      <c r="L2264" s="9">
        <f t="shared" si="178"/>
        <v>0</v>
      </c>
    </row>
    <row r="2265" spans="1:12" ht="15" x14ac:dyDescent="0.25">
      <c r="A2265" s="167">
        <f t="shared" si="176"/>
        <v>185.71200000000599</v>
      </c>
      <c r="B2265" s="325">
        <f t="shared" si="179"/>
        <v>0.77380000000002491</v>
      </c>
      <c r="C2265" s="167">
        <f t="shared" si="175"/>
        <v>108.57599999998803</v>
      </c>
      <c r="D2265" s="167">
        <f>IF('Lineær programmering opg 4'!$M$4=0,"-",(-A2265+'Lineær programmering opg 4'!$M$4)/'Lineær programmering opg 4'!$K$4*-1)</f>
        <v>108.57599999998803</v>
      </c>
      <c r="E2265" s="167">
        <f>IF('Lineær programmering opg 4'!$M$5=0,"-",(-A2265+'Lineær programmering opg 4'!$M$5)/'Lineær programmering opg 4'!$K$5*-1)</f>
        <v>160.71599999999552</v>
      </c>
      <c r="F2265" s="167" t="str">
        <f>IF('Lineær programmering opg 4'!$E$6=0,"-",(-A2265+'Lineær programmering opg 4'!$M$6)/'Lineær programmering opg 4'!$K$6*-1)</f>
        <v>-</v>
      </c>
      <c r="G2265" s="167" t="str">
        <f>IF('Lineær programmering opg 4'!$D$7=0,"-",((-A2265+'Lineær programmering opg 4'!$M$7)/'Lineær programmering opg 4'!$K$7)*-1)</f>
        <v>-</v>
      </c>
      <c r="H2265" s="167" t="str">
        <f>IF('Lineær programmering opg 4'!$C$8=0,"-",((-A2265+'Lineær programmering opg 4'!$M$8)/'Lineær programmering opg 4'!$K$8)*-1)</f>
        <v>-</v>
      </c>
      <c r="I2265" s="167" t="str">
        <f>IF('Lineær programmering opg 4'!$D$8=0,"-",'Lineær programmering opg 4'!$G$8)</f>
        <v>-</v>
      </c>
      <c r="J2265" s="295">
        <f>A2265*'Lineær programmering opg 4'!$C$11+Datatabel!C2265*'Lineær programmering opg 4'!$D$11</f>
        <v>34857.599999998798</v>
      </c>
      <c r="K2265" s="9">
        <f t="shared" si="177"/>
        <v>0</v>
      </c>
      <c r="L2265" s="9">
        <f t="shared" si="178"/>
        <v>0</v>
      </c>
    </row>
    <row r="2266" spans="1:12" ht="15" x14ac:dyDescent="0.25">
      <c r="A2266" s="167">
        <f t="shared" si="176"/>
        <v>185.68800000000599</v>
      </c>
      <c r="B2266" s="325">
        <f t="shared" si="179"/>
        <v>0.77370000000002492</v>
      </c>
      <c r="C2266" s="167">
        <f t="shared" si="175"/>
        <v>108.62399999998803</v>
      </c>
      <c r="D2266" s="167">
        <f>IF('Lineær programmering opg 4'!$M$4=0,"-",(-A2266+'Lineær programmering opg 4'!$M$4)/'Lineær programmering opg 4'!$K$4*-1)</f>
        <v>108.62399999998803</v>
      </c>
      <c r="E2266" s="167">
        <f>IF('Lineær programmering opg 4'!$M$5=0,"-",(-A2266+'Lineær programmering opg 4'!$M$5)/'Lineær programmering opg 4'!$K$5*-1)</f>
        <v>160.73399999999552</v>
      </c>
      <c r="F2266" s="167" t="str">
        <f>IF('Lineær programmering opg 4'!$E$6=0,"-",(-A2266+'Lineær programmering opg 4'!$M$6)/'Lineær programmering opg 4'!$K$6*-1)</f>
        <v>-</v>
      </c>
      <c r="G2266" s="167" t="str">
        <f>IF('Lineær programmering opg 4'!$D$7=0,"-",((-A2266+'Lineær programmering opg 4'!$M$7)/'Lineær programmering opg 4'!$K$7)*-1)</f>
        <v>-</v>
      </c>
      <c r="H2266" s="167" t="str">
        <f>IF('Lineær programmering opg 4'!$C$8=0,"-",((-A2266+'Lineær programmering opg 4'!$M$8)/'Lineær programmering opg 4'!$K$8)*-1)</f>
        <v>-</v>
      </c>
      <c r="I2266" s="167" t="str">
        <f>IF('Lineær programmering opg 4'!$D$8=0,"-",'Lineær programmering opg 4'!$G$8)</f>
        <v>-</v>
      </c>
      <c r="J2266" s="295">
        <f>A2266*'Lineær programmering opg 4'!$C$11+Datatabel!C2266*'Lineær programmering opg 4'!$D$11</f>
        <v>34862.399999998801</v>
      </c>
      <c r="K2266" s="9">
        <f t="shared" si="177"/>
        <v>0</v>
      </c>
      <c r="L2266" s="9">
        <f t="shared" si="178"/>
        <v>0</v>
      </c>
    </row>
    <row r="2267" spans="1:12" ht="15" x14ac:dyDescent="0.25">
      <c r="A2267" s="167">
        <f t="shared" si="176"/>
        <v>185.66400000000598</v>
      </c>
      <c r="B2267" s="325">
        <f t="shared" si="179"/>
        <v>0.77360000000002493</v>
      </c>
      <c r="C2267" s="167">
        <f t="shared" si="175"/>
        <v>108.67199999998803</v>
      </c>
      <c r="D2267" s="167">
        <f>IF('Lineær programmering opg 4'!$M$4=0,"-",(-A2267+'Lineær programmering opg 4'!$M$4)/'Lineær programmering opg 4'!$K$4*-1)</f>
        <v>108.67199999998803</v>
      </c>
      <c r="E2267" s="167">
        <f>IF('Lineær programmering opg 4'!$M$5=0,"-",(-A2267+'Lineær programmering opg 4'!$M$5)/'Lineær programmering opg 4'!$K$5*-1)</f>
        <v>160.75199999999552</v>
      </c>
      <c r="F2267" s="167" t="str">
        <f>IF('Lineær programmering opg 4'!$E$6=0,"-",(-A2267+'Lineær programmering opg 4'!$M$6)/'Lineær programmering opg 4'!$K$6*-1)</f>
        <v>-</v>
      </c>
      <c r="G2267" s="167" t="str">
        <f>IF('Lineær programmering opg 4'!$D$7=0,"-",((-A2267+'Lineær programmering opg 4'!$M$7)/'Lineær programmering opg 4'!$K$7)*-1)</f>
        <v>-</v>
      </c>
      <c r="H2267" s="167" t="str">
        <f>IF('Lineær programmering opg 4'!$C$8=0,"-",((-A2267+'Lineær programmering opg 4'!$M$8)/'Lineær programmering opg 4'!$K$8)*-1)</f>
        <v>-</v>
      </c>
      <c r="I2267" s="167" t="str">
        <f>IF('Lineær programmering opg 4'!$D$8=0,"-",'Lineær programmering opg 4'!$G$8)</f>
        <v>-</v>
      </c>
      <c r="J2267" s="295">
        <f>A2267*'Lineær programmering opg 4'!$C$11+Datatabel!C2267*'Lineær programmering opg 4'!$D$11</f>
        <v>34867.199999998804</v>
      </c>
      <c r="K2267" s="9">
        <f t="shared" si="177"/>
        <v>0</v>
      </c>
      <c r="L2267" s="9">
        <f t="shared" si="178"/>
        <v>0</v>
      </c>
    </row>
    <row r="2268" spans="1:12" ht="15" x14ac:dyDescent="0.25">
      <c r="A2268" s="167">
        <f t="shared" si="176"/>
        <v>185.64000000000598</v>
      </c>
      <c r="B2268" s="325">
        <f t="shared" si="179"/>
        <v>0.77350000000002495</v>
      </c>
      <c r="C2268" s="167">
        <f t="shared" si="175"/>
        <v>108.71999999998803</v>
      </c>
      <c r="D2268" s="167">
        <f>IF('Lineær programmering opg 4'!$M$4=0,"-",(-A2268+'Lineær programmering opg 4'!$M$4)/'Lineær programmering opg 4'!$K$4*-1)</f>
        <v>108.71999999998803</v>
      </c>
      <c r="E2268" s="167">
        <f>IF('Lineær programmering opg 4'!$M$5=0,"-",(-A2268+'Lineær programmering opg 4'!$M$5)/'Lineær programmering opg 4'!$K$5*-1)</f>
        <v>160.76999999999552</v>
      </c>
      <c r="F2268" s="167" t="str">
        <f>IF('Lineær programmering opg 4'!$E$6=0,"-",(-A2268+'Lineær programmering opg 4'!$M$6)/'Lineær programmering opg 4'!$K$6*-1)</f>
        <v>-</v>
      </c>
      <c r="G2268" s="167" t="str">
        <f>IF('Lineær programmering opg 4'!$D$7=0,"-",((-A2268+'Lineær programmering opg 4'!$M$7)/'Lineær programmering opg 4'!$K$7)*-1)</f>
        <v>-</v>
      </c>
      <c r="H2268" s="167" t="str">
        <f>IF('Lineær programmering opg 4'!$C$8=0,"-",((-A2268+'Lineær programmering opg 4'!$M$8)/'Lineær programmering opg 4'!$K$8)*-1)</f>
        <v>-</v>
      </c>
      <c r="I2268" s="167" t="str">
        <f>IF('Lineær programmering opg 4'!$D$8=0,"-",'Lineær programmering opg 4'!$G$8)</f>
        <v>-</v>
      </c>
      <c r="J2268" s="295">
        <f>A2268*'Lineær programmering opg 4'!$C$11+Datatabel!C2268*'Lineær programmering opg 4'!$D$11</f>
        <v>34871.999999998799</v>
      </c>
      <c r="K2268" s="9">
        <f t="shared" si="177"/>
        <v>0</v>
      </c>
      <c r="L2268" s="9">
        <f t="shared" si="178"/>
        <v>0</v>
      </c>
    </row>
    <row r="2269" spans="1:12" ht="15" x14ac:dyDescent="0.25">
      <c r="A2269" s="167">
        <f t="shared" si="176"/>
        <v>185.61600000000598</v>
      </c>
      <c r="B2269" s="325">
        <f t="shared" si="179"/>
        <v>0.77340000000002496</v>
      </c>
      <c r="C2269" s="167">
        <f t="shared" si="175"/>
        <v>108.76799999998804</v>
      </c>
      <c r="D2269" s="167">
        <f>IF('Lineær programmering opg 4'!$M$4=0,"-",(-A2269+'Lineær programmering opg 4'!$M$4)/'Lineær programmering opg 4'!$K$4*-1)</f>
        <v>108.76799999998804</v>
      </c>
      <c r="E2269" s="167">
        <f>IF('Lineær programmering opg 4'!$M$5=0,"-",(-A2269+'Lineær programmering opg 4'!$M$5)/'Lineær programmering opg 4'!$K$5*-1)</f>
        <v>160.78799999999552</v>
      </c>
      <c r="F2269" s="167" t="str">
        <f>IF('Lineær programmering opg 4'!$E$6=0,"-",(-A2269+'Lineær programmering opg 4'!$M$6)/'Lineær programmering opg 4'!$K$6*-1)</f>
        <v>-</v>
      </c>
      <c r="G2269" s="167" t="str">
        <f>IF('Lineær programmering opg 4'!$D$7=0,"-",((-A2269+'Lineær programmering opg 4'!$M$7)/'Lineær programmering opg 4'!$K$7)*-1)</f>
        <v>-</v>
      </c>
      <c r="H2269" s="167" t="str">
        <f>IF('Lineær programmering opg 4'!$C$8=0,"-",((-A2269+'Lineær programmering opg 4'!$M$8)/'Lineær programmering opg 4'!$K$8)*-1)</f>
        <v>-</v>
      </c>
      <c r="I2269" s="167" t="str">
        <f>IF('Lineær programmering opg 4'!$D$8=0,"-",'Lineær programmering opg 4'!$G$8)</f>
        <v>-</v>
      </c>
      <c r="J2269" s="295">
        <f>A2269*'Lineær programmering opg 4'!$C$11+Datatabel!C2269*'Lineær programmering opg 4'!$D$11</f>
        <v>34876.799999998802</v>
      </c>
      <c r="K2269" s="9">
        <f t="shared" si="177"/>
        <v>0</v>
      </c>
      <c r="L2269" s="9">
        <f t="shared" si="178"/>
        <v>0</v>
      </c>
    </row>
    <row r="2270" spans="1:12" ht="15" x14ac:dyDescent="0.25">
      <c r="A2270" s="167">
        <f t="shared" si="176"/>
        <v>185.59200000000598</v>
      </c>
      <c r="B2270" s="325">
        <f t="shared" si="179"/>
        <v>0.77330000000002497</v>
      </c>
      <c r="C2270" s="167">
        <f t="shared" si="175"/>
        <v>108.81599999998804</v>
      </c>
      <c r="D2270" s="167">
        <f>IF('Lineær programmering opg 4'!$M$4=0,"-",(-A2270+'Lineær programmering opg 4'!$M$4)/'Lineær programmering opg 4'!$K$4*-1)</f>
        <v>108.81599999998804</v>
      </c>
      <c r="E2270" s="167">
        <f>IF('Lineær programmering opg 4'!$M$5=0,"-",(-A2270+'Lineær programmering opg 4'!$M$5)/'Lineær programmering opg 4'!$K$5*-1)</f>
        <v>160.80599999999552</v>
      </c>
      <c r="F2270" s="167" t="str">
        <f>IF('Lineær programmering opg 4'!$E$6=0,"-",(-A2270+'Lineær programmering opg 4'!$M$6)/'Lineær programmering opg 4'!$K$6*-1)</f>
        <v>-</v>
      </c>
      <c r="G2270" s="167" t="str">
        <f>IF('Lineær programmering opg 4'!$D$7=0,"-",((-A2270+'Lineær programmering opg 4'!$M$7)/'Lineær programmering opg 4'!$K$7)*-1)</f>
        <v>-</v>
      </c>
      <c r="H2270" s="167" t="str">
        <f>IF('Lineær programmering opg 4'!$C$8=0,"-",((-A2270+'Lineær programmering opg 4'!$M$8)/'Lineær programmering opg 4'!$K$8)*-1)</f>
        <v>-</v>
      </c>
      <c r="I2270" s="167" t="str">
        <f>IF('Lineær programmering opg 4'!$D$8=0,"-",'Lineær programmering opg 4'!$G$8)</f>
        <v>-</v>
      </c>
      <c r="J2270" s="295">
        <f>A2270*'Lineær programmering opg 4'!$C$11+Datatabel!C2270*'Lineær programmering opg 4'!$D$11</f>
        <v>34881.599999998805</v>
      </c>
      <c r="K2270" s="9">
        <f t="shared" si="177"/>
        <v>0</v>
      </c>
      <c r="L2270" s="9">
        <f t="shared" si="178"/>
        <v>0</v>
      </c>
    </row>
    <row r="2271" spans="1:12" ht="15" x14ac:dyDescent="0.25">
      <c r="A2271" s="167">
        <f t="shared" si="176"/>
        <v>185.56800000000601</v>
      </c>
      <c r="B2271" s="325">
        <f t="shared" si="179"/>
        <v>0.77320000000002498</v>
      </c>
      <c r="C2271" s="167">
        <f t="shared" si="175"/>
        <v>108.86399999998798</v>
      </c>
      <c r="D2271" s="167">
        <f>IF('Lineær programmering opg 4'!$M$4=0,"-",(-A2271+'Lineær programmering opg 4'!$M$4)/'Lineær programmering opg 4'!$K$4*-1)</f>
        <v>108.86399999998798</v>
      </c>
      <c r="E2271" s="167">
        <f>IF('Lineær programmering opg 4'!$M$5=0,"-",(-A2271+'Lineær programmering opg 4'!$M$5)/'Lineær programmering opg 4'!$K$5*-1)</f>
        <v>160.82399999999549</v>
      </c>
      <c r="F2271" s="167" t="str">
        <f>IF('Lineær programmering opg 4'!$E$6=0,"-",(-A2271+'Lineær programmering opg 4'!$M$6)/'Lineær programmering opg 4'!$K$6*-1)</f>
        <v>-</v>
      </c>
      <c r="G2271" s="167" t="str">
        <f>IF('Lineær programmering opg 4'!$D$7=0,"-",((-A2271+'Lineær programmering opg 4'!$M$7)/'Lineær programmering opg 4'!$K$7)*-1)</f>
        <v>-</v>
      </c>
      <c r="H2271" s="167" t="str">
        <f>IF('Lineær programmering opg 4'!$C$8=0,"-",((-A2271+'Lineær programmering opg 4'!$M$8)/'Lineær programmering opg 4'!$K$8)*-1)</f>
        <v>-</v>
      </c>
      <c r="I2271" s="167" t="str">
        <f>IF('Lineær programmering opg 4'!$D$8=0,"-",'Lineær programmering opg 4'!$G$8)</f>
        <v>-</v>
      </c>
      <c r="J2271" s="295">
        <f>A2271*'Lineær programmering opg 4'!$C$11+Datatabel!C2271*'Lineær programmering opg 4'!$D$11</f>
        <v>34886.399999998801</v>
      </c>
      <c r="K2271" s="9">
        <f t="shared" si="177"/>
        <v>0</v>
      </c>
      <c r="L2271" s="9">
        <f t="shared" si="178"/>
        <v>0</v>
      </c>
    </row>
    <row r="2272" spans="1:12" ht="15" x14ac:dyDescent="0.25">
      <c r="A2272" s="167">
        <f t="shared" si="176"/>
        <v>185.54400000000601</v>
      </c>
      <c r="B2272" s="325">
        <f t="shared" si="179"/>
        <v>0.77310000000002499</v>
      </c>
      <c r="C2272" s="167">
        <f t="shared" si="175"/>
        <v>108.91199999998798</v>
      </c>
      <c r="D2272" s="167">
        <f>IF('Lineær programmering opg 4'!$M$4=0,"-",(-A2272+'Lineær programmering opg 4'!$M$4)/'Lineær programmering opg 4'!$K$4*-1)</f>
        <v>108.91199999998798</v>
      </c>
      <c r="E2272" s="167">
        <f>IF('Lineær programmering opg 4'!$M$5=0,"-",(-A2272+'Lineær programmering opg 4'!$M$5)/'Lineær programmering opg 4'!$K$5*-1)</f>
        <v>160.84199999999549</v>
      </c>
      <c r="F2272" s="167" t="str">
        <f>IF('Lineær programmering opg 4'!$E$6=0,"-",(-A2272+'Lineær programmering opg 4'!$M$6)/'Lineær programmering opg 4'!$K$6*-1)</f>
        <v>-</v>
      </c>
      <c r="G2272" s="167" t="str">
        <f>IF('Lineær programmering opg 4'!$D$7=0,"-",((-A2272+'Lineær programmering opg 4'!$M$7)/'Lineær programmering opg 4'!$K$7)*-1)</f>
        <v>-</v>
      </c>
      <c r="H2272" s="167" t="str">
        <f>IF('Lineær programmering opg 4'!$C$8=0,"-",((-A2272+'Lineær programmering opg 4'!$M$8)/'Lineær programmering opg 4'!$K$8)*-1)</f>
        <v>-</v>
      </c>
      <c r="I2272" s="167" t="str">
        <f>IF('Lineær programmering opg 4'!$D$8=0,"-",'Lineær programmering opg 4'!$G$8)</f>
        <v>-</v>
      </c>
      <c r="J2272" s="295">
        <f>A2272*'Lineær programmering opg 4'!$C$11+Datatabel!C2272*'Lineær programmering opg 4'!$D$11</f>
        <v>34891.199999998804</v>
      </c>
      <c r="K2272" s="9">
        <f t="shared" si="177"/>
        <v>0</v>
      </c>
      <c r="L2272" s="9">
        <f t="shared" si="178"/>
        <v>0</v>
      </c>
    </row>
    <row r="2273" spans="1:12" ht="15" x14ac:dyDescent="0.25">
      <c r="A2273" s="167">
        <f t="shared" si="176"/>
        <v>185.52000000000601</v>
      </c>
      <c r="B2273" s="325">
        <f t="shared" si="179"/>
        <v>0.773000000000025</v>
      </c>
      <c r="C2273" s="167">
        <f t="shared" si="175"/>
        <v>108.95999999998799</v>
      </c>
      <c r="D2273" s="167">
        <f>IF('Lineær programmering opg 4'!$M$4=0,"-",(-A2273+'Lineær programmering opg 4'!$M$4)/'Lineær programmering opg 4'!$K$4*-1)</f>
        <v>108.95999999998799</v>
      </c>
      <c r="E2273" s="167">
        <f>IF('Lineær programmering opg 4'!$M$5=0,"-",(-A2273+'Lineær programmering opg 4'!$M$5)/'Lineær programmering opg 4'!$K$5*-1)</f>
        <v>160.85999999999549</v>
      </c>
      <c r="F2273" s="167" t="str">
        <f>IF('Lineær programmering opg 4'!$E$6=0,"-",(-A2273+'Lineær programmering opg 4'!$M$6)/'Lineær programmering opg 4'!$K$6*-1)</f>
        <v>-</v>
      </c>
      <c r="G2273" s="167" t="str">
        <f>IF('Lineær programmering opg 4'!$D$7=0,"-",((-A2273+'Lineær programmering opg 4'!$M$7)/'Lineær programmering opg 4'!$K$7)*-1)</f>
        <v>-</v>
      </c>
      <c r="H2273" s="167" t="str">
        <f>IF('Lineær programmering opg 4'!$C$8=0,"-",((-A2273+'Lineær programmering opg 4'!$M$8)/'Lineær programmering opg 4'!$K$8)*-1)</f>
        <v>-</v>
      </c>
      <c r="I2273" s="167" t="str">
        <f>IF('Lineær programmering opg 4'!$D$8=0,"-",'Lineær programmering opg 4'!$G$8)</f>
        <v>-</v>
      </c>
      <c r="J2273" s="295">
        <f>A2273*'Lineær programmering opg 4'!$C$11+Datatabel!C2273*'Lineær programmering opg 4'!$D$11</f>
        <v>34895.999999998799</v>
      </c>
      <c r="K2273" s="9">
        <f t="shared" si="177"/>
        <v>0</v>
      </c>
      <c r="L2273" s="9">
        <f t="shared" si="178"/>
        <v>0</v>
      </c>
    </row>
    <row r="2274" spans="1:12" ht="15" x14ac:dyDescent="0.25">
      <c r="A2274" s="167">
        <f t="shared" si="176"/>
        <v>185.49600000000601</v>
      </c>
      <c r="B2274" s="325">
        <f t="shared" si="179"/>
        <v>0.77290000000002501</v>
      </c>
      <c r="C2274" s="167">
        <f t="shared" si="175"/>
        <v>109.00799999998799</v>
      </c>
      <c r="D2274" s="167">
        <f>IF('Lineær programmering opg 4'!$M$4=0,"-",(-A2274+'Lineær programmering opg 4'!$M$4)/'Lineær programmering opg 4'!$K$4*-1)</f>
        <v>109.00799999998799</v>
      </c>
      <c r="E2274" s="167">
        <f>IF('Lineær programmering opg 4'!$M$5=0,"-",(-A2274+'Lineær programmering opg 4'!$M$5)/'Lineær programmering opg 4'!$K$5*-1)</f>
        <v>160.8779999999955</v>
      </c>
      <c r="F2274" s="167" t="str">
        <f>IF('Lineær programmering opg 4'!$E$6=0,"-",(-A2274+'Lineær programmering opg 4'!$M$6)/'Lineær programmering opg 4'!$K$6*-1)</f>
        <v>-</v>
      </c>
      <c r="G2274" s="167" t="str">
        <f>IF('Lineær programmering opg 4'!$D$7=0,"-",((-A2274+'Lineær programmering opg 4'!$M$7)/'Lineær programmering opg 4'!$K$7)*-1)</f>
        <v>-</v>
      </c>
      <c r="H2274" s="167" t="str">
        <f>IF('Lineær programmering opg 4'!$C$8=0,"-",((-A2274+'Lineær programmering opg 4'!$M$8)/'Lineær programmering opg 4'!$K$8)*-1)</f>
        <v>-</v>
      </c>
      <c r="I2274" s="167" t="str">
        <f>IF('Lineær programmering opg 4'!$D$8=0,"-",'Lineær programmering opg 4'!$G$8)</f>
        <v>-</v>
      </c>
      <c r="J2274" s="295">
        <f>A2274*'Lineær programmering opg 4'!$C$11+Datatabel!C2274*'Lineær programmering opg 4'!$D$11</f>
        <v>34900.799999998802</v>
      </c>
      <c r="K2274" s="9">
        <f t="shared" si="177"/>
        <v>0</v>
      </c>
      <c r="L2274" s="9">
        <f t="shared" si="178"/>
        <v>0</v>
      </c>
    </row>
    <row r="2275" spans="1:12" ht="15" x14ac:dyDescent="0.25">
      <c r="A2275" s="167">
        <f t="shared" si="176"/>
        <v>185.47200000000601</v>
      </c>
      <c r="B2275" s="325">
        <f t="shared" si="179"/>
        <v>0.77280000000002502</v>
      </c>
      <c r="C2275" s="167">
        <f t="shared" si="175"/>
        <v>109.05599999998799</v>
      </c>
      <c r="D2275" s="167">
        <f>IF('Lineær programmering opg 4'!$M$4=0,"-",(-A2275+'Lineær programmering opg 4'!$M$4)/'Lineær programmering opg 4'!$K$4*-1)</f>
        <v>109.05599999998799</v>
      </c>
      <c r="E2275" s="167">
        <f>IF('Lineær programmering opg 4'!$M$5=0,"-",(-A2275+'Lineær programmering opg 4'!$M$5)/'Lineær programmering opg 4'!$K$5*-1)</f>
        <v>160.8959999999955</v>
      </c>
      <c r="F2275" s="167" t="str">
        <f>IF('Lineær programmering opg 4'!$E$6=0,"-",(-A2275+'Lineær programmering opg 4'!$M$6)/'Lineær programmering opg 4'!$K$6*-1)</f>
        <v>-</v>
      </c>
      <c r="G2275" s="167" t="str">
        <f>IF('Lineær programmering opg 4'!$D$7=0,"-",((-A2275+'Lineær programmering opg 4'!$M$7)/'Lineær programmering opg 4'!$K$7)*-1)</f>
        <v>-</v>
      </c>
      <c r="H2275" s="167" t="str">
        <f>IF('Lineær programmering opg 4'!$C$8=0,"-",((-A2275+'Lineær programmering opg 4'!$M$8)/'Lineær programmering opg 4'!$K$8)*-1)</f>
        <v>-</v>
      </c>
      <c r="I2275" s="167" t="str">
        <f>IF('Lineær programmering opg 4'!$D$8=0,"-",'Lineær programmering opg 4'!$G$8)</f>
        <v>-</v>
      </c>
      <c r="J2275" s="295">
        <f>A2275*'Lineær programmering opg 4'!$C$11+Datatabel!C2275*'Lineær programmering opg 4'!$D$11</f>
        <v>34905.599999998798</v>
      </c>
      <c r="K2275" s="9">
        <f t="shared" si="177"/>
        <v>0</v>
      </c>
      <c r="L2275" s="9">
        <f t="shared" si="178"/>
        <v>0</v>
      </c>
    </row>
    <row r="2276" spans="1:12" ht="15" x14ac:dyDescent="0.25">
      <c r="A2276" s="167">
        <f t="shared" si="176"/>
        <v>185.448000000006</v>
      </c>
      <c r="B2276" s="325">
        <f t="shared" si="179"/>
        <v>0.77270000000002503</v>
      </c>
      <c r="C2276" s="167">
        <f t="shared" si="175"/>
        <v>109.10399999998799</v>
      </c>
      <c r="D2276" s="167">
        <f>IF('Lineær programmering opg 4'!$M$4=0,"-",(-A2276+'Lineær programmering opg 4'!$M$4)/'Lineær programmering opg 4'!$K$4*-1)</f>
        <v>109.10399999998799</v>
      </c>
      <c r="E2276" s="167">
        <f>IF('Lineær programmering opg 4'!$M$5=0,"-",(-A2276+'Lineær programmering opg 4'!$M$5)/'Lineær programmering opg 4'!$K$5*-1)</f>
        <v>160.9139999999955</v>
      </c>
      <c r="F2276" s="167" t="str">
        <f>IF('Lineær programmering opg 4'!$E$6=0,"-",(-A2276+'Lineær programmering opg 4'!$M$6)/'Lineær programmering opg 4'!$K$6*-1)</f>
        <v>-</v>
      </c>
      <c r="G2276" s="167" t="str">
        <f>IF('Lineær programmering opg 4'!$D$7=0,"-",((-A2276+'Lineær programmering opg 4'!$M$7)/'Lineær programmering opg 4'!$K$7)*-1)</f>
        <v>-</v>
      </c>
      <c r="H2276" s="167" t="str">
        <f>IF('Lineær programmering opg 4'!$C$8=0,"-",((-A2276+'Lineær programmering opg 4'!$M$8)/'Lineær programmering opg 4'!$K$8)*-1)</f>
        <v>-</v>
      </c>
      <c r="I2276" s="167" t="str">
        <f>IF('Lineær programmering opg 4'!$D$8=0,"-",'Lineær programmering opg 4'!$G$8)</f>
        <v>-</v>
      </c>
      <c r="J2276" s="295">
        <f>A2276*'Lineær programmering opg 4'!$C$11+Datatabel!C2276*'Lineær programmering opg 4'!$D$11</f>
        <v>34910.399999998801</v>
      </c>
      <c r="K2276" s="9">
        <f t="shared" si="177"/>
        <v>0</v>
      </c>
      <c r="L2276" s="9">
        <f t="shared" si="178"/>
        <v>0</v>
      </c>
    </row>
    <row r="2277" spans="1:12" ht="15" x14ac:dyDescent="0.25">
      <c r="A2277" s="167">
        <f t="shared" si="176"/>
        <v>185.424000000006</v>
      </c>
      <c r="B2277" s="325">
        <f t="shared" si="179"/>
        <v>0.77260000000002504</v>
      </c>
      <c r="C2277" s="167">
        <f t="shared" si="175"/>
        <v>109.15199999998799</v>
      </c>
      <c r="D2277" s="167">
        <f>IF('Lineær programmering opg 4'!$M$4=0,"-",(-A2277+'Lineær programmering opg 4'!$M$4)/'Lineær programmering opg 4'!$K$4*-1)</f>
        <v>109.15199999998799</v>
      </c>
      <c r="E2277" s="167">
        <f>IF('Lineær programmering opg 4'!$M$5=0,"-",(-A2277+'Lineær programmering opg 4'!$M$5)/'Lineær programmering opg 4'!$K$5*-1)</f>
        <v>160.9319999999955</v>
      </c>
      <c r="F2277" s="167" t="str">
        <f>IF('Lineær programmering opg 4'!$E$6=0,"-",(-A2277+'Lineær programmering opg 4'!$M$6)/'Lineær programmering opg 4'!$K$6*-1)</f>
        <v>-</v>
      </c>
      <c r="G2277" s="167" t="str">
        <f>IF('Lineær programmering opg 4'!$D$7=0,"-",((-A2277+'Lineær programmering opg 4'!$M$7)/'Lineær programmering opg 4'!$K$7)*-1)</f>
        <v>-</v>
      </c>
      <c r="H2277" s="167" t="str">
        <f>IF('Lineær programmering opg 4'!$C$8=0,"-",((-A2277+'Lineær programmering opg 4'!$M$8)/'Lineær programmering opg 4'!$K$8)*-1)</f>
        <v>-</v>
      </c>
      <c r="I2277" s="167" t="str">
        <f>IF('Lineær programmering opg 4'!$D$8=0,"-",'Lineær programmering opg 4'!$G$8)</f>
        <v>-</v>
      </c>
      <c r="J2277" s="295">
        <f>A2277*'Lineær programmering opg 4'!$C$11+Datatabel!C2277*'Lineær programmering opg 4'!$D$11</f>
        <v>34915.199999998804</v>
      </c>
      <c r="K2277" s="9">
        <f t="shared" si="177"/>
        <v>0</v>
      </c>
      <c r="L2277" s="9">
        <f t="shared" si="178"/>
        <v>0</v>
      </c>
    </row>
    <row r="2278" spans="1:12" ht="15" x14ac:dyDescent="0.25">
      <c r="A2278" s="167">
        <f t="shared" si="176"/>
        <v>185.400000000006</v>
      </c>
      <c r="B2278" s="325">
        <f t="shared" si="179"/>
        <v>0.77250000000002506</v>
      </c>
      <c r="C2278" s="167">
        <f t="shared" si="175"/>
        <v>109.19999999998799</v>
      </c>
      <c r="D2278" s="167">
        <f>IF('Lineær programmering opg 4'!$M$4=0,"-",(-A2278+'Lineær programmering opg 4'!$M$4)/'Lineær programmering opg 4'!$K$4*-1)</f>
        <v>109.19999999998799</v>
      </c>
      <c r="E2278" s="167">
        <f>IF('Lineær programmering opg 4'!$M$5=0,"-",(-A2278+'Lineær programmering opg 4'!$M$5)/'Lineær programmering opg 4'!$K$5*-1)</f>
        <v>160.9499999999955</v>
      </c>
      <c r="F2278" s="167" t="str">
        <f>IF('Lineær programmering opg 4'!$E$6=0,"-",(-A2278+'Lineær programmering opg 4'!$M$6)/'Lineær programmering opg 4'!$K$6*-1)</f>
        <v>-</v>
      </c>
      <c r="G2278" s="167" t="str">
        <f>IF('Lineær programmering opg 4'!$D$7=0,"-",((-A2278+'Lineær programmering opg 4'!$M$7)/'Lineær programmering opg 4'!$K$7)*-1)</f>
        <v>-</v>
      </c>
      <c r="H2278" s="167" t="str">
        <f>IF('Lineær programmering opg 4'!$C$8=0,"-",((-A2278+'Lineær programmering opg 4'!$M$8)/'Lineær programmering opg 4'!$K$8)*-1)</f>
        <v>-</v>
      </c>
      <c r="I2278" s="167" t="str">
        <f>IF('Lineær programmering opg 4'!$D$8=0,"-",'Lineær programmering opg 4'!$G$8)</f>
        <v>-</v>
      </c>
      <c r="J2278" s="295">
        <f>A2278*'Lineær programmering opg 4'!$C$11+Datatabel!C2278*'Lineær programmering opg 4'!$D$11</f>
        <v>34919.999999998799</v>
      </c>
      <c r="K2278" s="9">
        <f t="shared" si="177"/>
        <v>0</v>
      </c>
      <c r="L2278" s="9">
        <f t="shared" si="178"/>
        <v>0</v>
      </c>
    </row>
    <row r="2279" spans="1:12" ht="15" x14ac:dyDescent="0.25">
      <c r="A2279" s="167">
        <f t="shared" si="176"/>
        <v>185.376000000006</v>
      </c>
      <c r="B2279" s="325">
        <f t="shared" si="179"/>
        <v>0.77240000000002507</v>
      </c>
      <c r="C2279" s="167">
        <f t="shared" si="175"/>
        <v>109.247999999988</v>
      </c>
      <c r="D2279" s="167">
        <f>IF('Lineær programmering opg 4'!$M$4=0,"-",(-A2279+'Lineær programmering opg 4'!$M$4)/'Lineær programmering opg 4'!$K$4*-1)</f>
        <v>109.247999999988</v>
      </c>
      <c r="E2279" s="167">
        <f>IF('Lineær programmering opg 4'!$M$5=0,"-",(-A2279+'Lineær programmering opg 4'!$M$5)/'Lineær programmering opg 4'!$K$5*-1)</f>
        <v>160.9679999999955</v>
      </c>
      <c r="F2279" s="167" t="str">
        <f>IF('Lineær programmering opg 4'!$E$6=0,"-",(-A2279+'Lineær programmering opg 4'!$M$6)/'Lineær programmering opg 4'!$K$6*-1)</f>
        <v>-</v>
      </c>
      <c r="G2279" s="167" t="str">
        <f>IF('Lineær programmering opg 4'!$D$7=0,"-",((-A2279+'Lineær programmering opg 4'!$M$7)/'Lineær programmering opg 4'!$K$7)*-1)</f>
        <v>-</v>
      </c>
      <c r="H2279" s="167" t="str">
        <f>IF('Lineær programmering opg 4'!$C$8=0,"-",((-A2279+'Lineær programmering opg 4'!$M$8)/'Lineær programmering opg 4'!$K$8)*-1)</f>
        <v>-</v>
      </c>
      <c r="I2279" s="167" t="str">
        <f>IF('Lineær programmering opg 4'!$D$8=0,"-",'Lineær programmering opg 4'!$G$8)</f>
        <v>-</v>
      </c>
      <c r="J2279" s="295">
        <f>A2279*'Lineær programmering opg 4'!$C$11+Datatabel!C2279*'Lineær programmering opg 4'!$D$11</f>
        <v>34924.799999998795</v>
      </c>
      <c r="K2279" s="9">
        <f t="shared" si="177"/>
        <v>0</v>
      </c>
      <c r="L2279" s="9">
        <f t="shared" si="178"/>
        <v>0</v>
      </c>
    </row>
    <row r="2280" spans="1:12" ht="15" x14ac:dyDescent="0.25">
      <c r="A2280" s="167">
        <f t="shared" si="176"/>
        <v>185.35200000000603</v>
      </c>
      <c r="B2280" s="325">
        <f t="shared" si="179"/>
        <v>0.77230000000002508</v>
      </c>
      <c r="C2280" s="167">
        <f t="shared" si="175"/>
        <v>109.29599999998794</v>
      </c>
      <c r="D2280" s="167">
        <f>IF('Lineær programmering opg 4'!$M$4=0,"-",(-A2280+'Lineær programmering opg 4'!$M$4)/'Lineær programmering opg 4'!$K$4*-1)</f>
        <v>109.29599999998794</v>
      </c>
      <c r="E2280" s="167">
        <f>IF('Lineær programmering opg 4'!$M$5=0,"-",(-A2280+'Lineær programmering opg 4'!$M$5)/'Lineær programmering opg 4'!$K$5*-1)</f>
        <v>160.9859999999955</v>
      </c>
      <c r="F2280" s="167" t="str">
        <f>IF('Lineær programmering opg 4'!$E$6=0,"-",(-A2280+'Lineær programmering opg 4'!$M$6)/'Lineær programmering opg 4'!$K$6*-1)</f>
        <v>-</v>
      </c>
      <c r="G2280" s="167" t="str">
        <f>IF('Lineær programmering opg 4'!$D$7=0,"-",((-A2280+'Lineær programmering opg 4'!$M$7)/'Lineær programmering opg 4'!$K$7)*-1)</f>
        <v>-</v>
      </c>
      <c r="H2280" s="167" t="str">
        <f>IF('Lineær programmering opg 4'!$C$8=0,"-",((-A2280+'Lineær programmering opg 4'!$M$8)/'Lineær programmering opg 4'!$K$8)*-1)</f>
        <v>-</v>
      </c>
      <c r="I2280" s="167" t="str">
        <f>IF('Lineær programmering opg 4'!$D$8=0,"-",'Lineær programmering opg 4'!$G$8)</f>
        <v>-</v>
      </c>
      <c r="J2280" s="295">
        <f>A2280*'Lineær programmering opg 4'!$C$11+Datatabel!C2280*'Lineær programmering opg 4'!$D$11</f>
        <v>34929.599999998798</v>
      </c>
      <c r="K2280" s="9">
        <f t="shared" si="177"/>
        <v>0</v>
      </c>
      <c r="L2280" s="9">
        <f t="shared" si="178"/>
        <v>0</v>
      </c>
    </row>
    <row r="2281" spans="1:12" ht="15" x14ac:dyDescent="0.25">
      <c r="A2281" s="167">
        <f t="shared" si="176"/>
        <v>185.32800000000603</v>
      </c>
      <c r="B2281" s="325">
        <f t="shared" si="179"/>
        <v>0.77220000000002509</v>
      </c>
      <c r="C2281" s="167">
        <f t="shared" si="175"/>
        <v>109.34399999998794</v>
      </c>
      <c r="D2281" s="167">
        <f>IF('Lineær programmering opg 4'!$M$4=0,"-",(-A2281+'Lineær programmering opg 4'!$M$4)/'Lineær programmering opg 4'!$K$4*-1)</f>
        <v>109.34399999998794</v>
      </c>
      <c r="E2281" s="167">
        <f>IF('Lineær programmering opg 4'!$M$5=0,"-",(-A2281+'Lineær programmering opg 4'!$M$5)/'Lineær programmering opg 4'!$K$5*-1)</f>
        <v>161.0039999999955</v>
      </c>
      <c r="F2281" s="167" t="str">
        <f>IF('Lineær programmering opg 4'!$E$6=0,"-",(-A2281+'Lineær programmering opg 4'!$M$6)/'Lineær programmering opg 4'!$K$6*-1)</f>
        <v>-</v>
      </c>
      <c r="G2281" s="167" t="str">
        <f>IF('Lineær programmering opg 4'!$D$7=0,"-",((-A2281+'Lineær programmering opg 4'!$M$7)/'Lineær programmering opg 4'!$K$7)*-1)</f>
        <v>-</v>
      </c>
      <c r="H2281" s="167" t="str">
        <f>IF('Lineær programmering opg 4'!$C$8=0,"-",((-A2281+'Lineær programmering opg 4'!$M$8)/'Lineær programmering opg 4'!$K$8)*-1)</f>
        <v>-</v>
      </c>
      <c r="I2281" s="167" t="str">
        <f>IF('Lineær programmering opg 4'!$D$8=0,"-",'Lineær programmering opg 4'!$G$8)</f>
        <v>-</v>
      </c>
      <c r="J2281" s="295">
        <f>A2281*'Lineær programmering opg 4'!$C$11+Datatabel!C2281*'Lineær programmering opg 4'!$D$11</f>
        <v>34934.399999998794</v>
      </c>
      <c r="K2281" s="9">
        <f t="shared" si="177"/>
        <v>0</v>
      </c>
      <c r="L2281" s="9">
        <f t="shared" si="178"/>
        <v>0</v>
      </c>
    </row>
    <row r="2282" spans="1:12" ht="15" x14ac:dyDescent="0.25">
      <c r="A2282" s="167">
        <f t="shared" si="176"/>
        <v>185.30400000000603</v>
      </c>
      <c r="B2282" s="325">
        <f t="shared" si="179"/>
        <v>0.7721000000000251</v>
      </c>
      <c r="C2282" s="167">
        <f t="shared" si="175"/>
        <v>109.39199999998795</v>
      </c>
      <c r="D2282" s="167">
        <f>IF('Lineær programmering opg 4'!$M$4=0,"-",(-A2282+'Lineær programmering opg 4'!$M$4)/'Lineær programmering opg 4'!$K$4*-1)</f>
        <v>109.39199999998795</v>
      </c>
      <c r="E2282" s="167">
        <f>IF('Lineær programmering opg 4'!$M$5=0,"-",(-A2282+'Lineær programmering opg 4'!$M$5)/'Lineær programmering opg 4'!$K$5*-1)</f>
        <v>161.0219999999955</v>
      </c>
      <c r="F2282" s="167" t="str">
        <f>IF('Lineær programmering opg 4'!$E$6=0,"-",(-A2282+'Lineær programmering opg 4'!$M$6)/'Lineær programmering opg 4'!$K$6*-1)</f>
        <v>-</v>
      </c>
      <c r="G2282" s="167" t="str">
        <f>IF('Lineær programmering opg 4'!$D$7=0,"-",((-A2282+'Lineær programmering opg 4'!$M$7)/'Lineær programmering opg 4'!$K$7)*-1)</f>
        <v>-</v>
      </c>
      <c r="H2282" s="167" t="str">
        <f>IF('Lineær programmering opg 4'!$C$8=0,"-",((-A2282+'Lineær programmering opg 4'!$M$8)/'Lineær programmering opg 4'!$K$8)*-1)</f>
        <v>-</v>
      </c>
      <c r="I2282" s="167" t="str">
        <f>IF('Lineær programmering opg 4'!$D$8=0,"-",'Lineær programmering opg 4'!$G$8)</f>
        <v>-</v>
      </c>
      <c r="J2282" s="295">
        <f>A2282*'Lineær programmering opg 4'!$C$11+Datatabel!C2282*'Lineær programmering opg 4'!$D$11</f>
        <v>34939.199999998789</v>
      </c>
      <c r="K2282" s="9">
        <f t="shared" si="177"/>
        <v>0</v>
      </c>
      <c r="L2282" s="9">
        <f t="shared" si="178"/>
        <v>0</v>
      </c>
    </row>
    <row r="2283" spans="1:12" ht="15" x14ac:dyDescent="0.25">
      <c r="A2283" s="167">
        <f t="shared" si="176"/>
        <v>185.28000000000603</v>
      </c>
      <c r="B2283" s="325">
        <f t="shared" si="179"/>
        <v>0.77200000000002511</v>
      </c>
      <c r="C2283" s="167">
        <f t="shared" si="175"/>
        <v>109.43999999998795</v>
      </c>
      <c r="D2283" s="167">
        <f>IF('Lineær programmering opg 4'!$M$4=0,"-",(-A2283+'Lineær programmering opg 4'!$M$4)/'Lineær programmering opg 4'!$K$4*-1)</f>
        <v>109.43999999998795</v>
      </c>
      <c r="E2283" s="167">
        <f>IF('Lineær programmering opg 4'!$M$5=0,"-",(-A2283+'Lineær programmering opg 4'!$M$5)/'Lineær programmering opg 4'!$K$5*-1)</f>
        <v>161.0399999999955</v>
      </c>
      <c r="F2283" s="167" t="str">
        <f>IF('Lineær programmering opg 4'!$E$6=0,"-",(-A2283+'Lineær programmering opg 4'!$M$6)/'Lineær programmering opg 4'!$K$6*-1)</f>
        <v>-</v>
      </c>
      <c r="G2283" s="167" t="str">
        <f>IF('Lineær programmering opg 4'!$D$7=0,"-",((-A2283+'Lineær programmering opg 4'!$M$7)/'Lineær programmering opg 4'!$K$7)*-1)</f>
        <v>-</v>
      </c>
      <c r="H2283" s="167" t="str">
        <f>IF('Lineær programmering opg 4'!$C$8=0,"-",((-A2283+'Lineær programmering opg 4'!$M$8)/'Lineær programmering opg 4'!$K$8)*-1)</f>
        <v>-</v>
      </c>
      <c r="I2283" s="167" t="str">
        <f>IF('Lineær programmering opg 4'!$D$8=0,"-",'Lineær programmering opg 4'!$G$8)</f>
        <v>-</v>
      </c>
      <c r="J2283" s="295">
        <f>A2283*'Lineær programmering opg 4'!$C$11+Datatabel!C2283*'Lineær programmering opg 4'!$D$11</f>
        <v>34943.999999998792</v>
      </c>
      <c r="K2283" s="9">
        <f t="shared" si="177"/>
        <v>0</v>
      </c>
      <c r="L2283" s="9">
        <f t="shared" si="178"/>
        <v>0</v>
      </c>
    </row>
    <row r="2284" spans="1:12" ht="15" x14ac:dyDescent="0.25">
      <c r="A2284" s="167">
        <f t="shared" si="176"/>
        <v>185.25600000000603</v>
      </c>
      <c r="B2284" s="325">
        <f t="shared" si="179"/>
        <v>0.77190000000002512</v>
      </c>
      <c r="C2284" s="167">
        <f t="shared" si="175"/>
        <v>109.48799999998795</v>
      </c>
      <c r="D2284" s="167">
        <f>IF('Lineær programmering opg 4'!$M$4=0,"-",(-A2284+'Lineær programmering opg 4'!$M$4)/'Lineær programmering opg 4'!$K$4*-1)</f>
        <v>109.48799999998795</v>
      </c>
      <c r="E2284" s="167">
        <f>IF('Lineær programmering opg 4'!$M$5=0,"-",(-A2284+'Lineær programmering opg 4'!$M$5)/'Lineær programmering opg 4'!$K$5*-1)</f>
        <v>161.0579999999955</v>
      </c>
      <c r="F2284" s="167" t="str">
        <f>IF('Lineær programmering opg 4'!$E$6=0,"-",(-A2284+'Lineær programmering opg 4'!$M$6)/'Lineær programmering opg 4'!$K$6*-1)</f>
        <v>-</v>
      </c>
      <c r="G2284" s="167" t="str">
        <f>IF('Lineær programmering opg 4'!$D$7=0,"-",((-A2284+'Lineær programmering opg 4'!$M$7)/'Lineær programmering opg 4'!$K$7)*-1)</f>
        <v>-</v>
      </c>
      <c r="H2284" s="167" t="str">
        <f>IF('Lineær programmering opg 4'!$C$8=0,"-",((-A2284+'Lineær programmering opg 4'!$M$8)/'Lineær programmering opg 4'!$K$8)*-1)</f>
        <v>-</v>
      </c>
      <c r="I2284" s="167" t="str">
        <f>IF('Lineær programmering opg 4'!$D$8=0,"-",'Lineær programmering opg 4'!$G$8)</f>
        <v>-</v>
      </c>
      <c r="J2284" s="295">
        <f>A2284*'Lineær programmering opg 4'!$C$11+Datatabel!C2284*'Lineær programmering opg 4'!$D$11</f>
        <v>34948.799999998795</v>
      </c>
      <c r="K2284" s="9">
        <f t="shared" si="177"/>
        <v>0</v>
      </c>
      <c r="L2284" s="9">
        <f t="shared" si="178"/>
        <v>0</v>
      </c>
    </row>
    <row r="2285" spans="1:12" ht="15" x14ac:dyDescent="0.25">
      <c r="A2285" s="167">
        <f t="shared" si="176"/>
        <v>185.23200000000602</v>
      </c>
      <c r="B2285" s="325">
        <f t="shared" si="179"/>
        <v>0.77180000000002513</v>
      </c>
      <c r="C2285" s="167">
        <f t="shared" si="175"/>
        <v>109.53599999998795</v>
      </c>
      <c r="D2285" s="167">
        <f>IF('Lineær programmering opg 4'!$M$4=0,"-",(-A2285+'Lineær programmering opg 4'!$M$4)/'Lineær programmering opg 4'!$K$4*-1)</f>
        <v>109.53599999998795</v>
      </c>
      <c r="E2285" s="167">
        <f>IF('Lineær programmering opg 4'!$M$5=0,"-",(-A2285+'Lineær programmering opg 4'!$M$5)/'Lineær programmering opg 4'!$K$5*-1)</f>
        <v>161.0759999999955</v>
      </c>
      <c r="F2285" s="167" t="str">
        <f>IF('Lineær programmering opg 4'!$E$6=0,"-",(-A2285+'Lineær programmering opg 4'!$M$6)/'Lineær programmering opg 4'!$K$6*-1)</f>
        <v>-</v>
      </c>
      <c r="G2285" s="167" t="str">
        <f>IF('Lineær programmering opg 4'!$D$7=0,"-",((-A2285+'Lineær programmering opg 4'!$M$7)/'Lineær programmering opg 4'!$K$7)*-1)</f>
        <v>-</v>
      </c>
      <c r="H2285" s="167" t="str">
        <f>IF('Lineær programmering opg 4'!$C$8=0,"-",((-A2285+'Lineær programmering opg 4'!$M$8)/'Lineær programmering opg 4'!$K$8)*-1)</f>
        <v>-</v>
      </c>
      <c r="I2285" s="167" t="str">
        <f>IF('Lineær programmering opg 4'!$D$8=0,"-",'Lineær programmering opg 4'!$G$8)</f>
        <v>-</v>
      </c>
      <c r="J2285" s="295">
        <f>A2285*'Lineær programmering opg 4'!$C$11+Datatabel!C2285*'Lineær programmering opg 4'!$D$11</f>
        <v>34953.599999998798</v>
      </c>
      <c r="K2285" s="9">
        <f t="shared" si="177"/>
        <v>0</v>
      </c>
      <c r="L2285" s="9">
        <f t="shared" si="178"/>
        <v>0</v>
      </c>
    </row>
    <row r="2286" spans="1:12" ht="15" x14ac:dyDescent="0.25">
      <c r="A2286" s="167">
        <f t="shared" si="176"/>
        <v>185.20800000000602</v>
      </c>
      <c r="B2286" s="325">
        <f t="shared" si="179"/>
        <v>0.77170000000002514</v>
      </c>
      <c r="C2286" s="167">
        <f t="shared" si="175"/>
        <v>109.58399999998795</v>
      </c>
      <c r="D2286" s="167">
        <f>IF('Lineær programmering opg 4'!$M$4=0,"-",(-A2286+'Lineær programmering opg 4'!$M$4)/'Lineær programmering opg 4'!$K$4*-1)</f>
        <v>109.58399999998795</v>
      </c>
      <c r="E2286" s="167">
        <f>IF('Lineær programmering opg 4'!$M$5=0,"-",(-A2286+'Lineær programmering opg 4'!$M$5)/'Lineær programmering opg 4'!$K$5*-1)</f>
        <v>161.0939999999955</v>
      </c>
      <c r="F2286" s="167" t="str">
        <f>IF('Lineær programmering opg 4'!$E$6=0,"-",(-A2286+'Lineær programmering opg 4'!$M$6)/'Lineær programmering opg 4'!$K$6*-1)</f>
        <v>-</v>
      </c>
      <c r="G2286" s="167" t="str">
        <f>IF('Lineær programmering opg 4'!$D$7=0,"-",((-A2286+'Lineær programmering opg 4'!$M$7)/'Lineær programmering opg 4'!$K$7)*-1)</f>
        <v>-</v>
      </c>
      <c r="H2286" s="167" t="str">
        <f>IF('Lineær programmering opg 4'!$C$8=0,"-",((-A2286+'Lineær programmering opg 4'!$M$8)/'Lineær programmering opg 4'!$K$8)*-1)</f>
        <v>-</v>
      </c>
      <c r="I2286" s="167" t="str">
        <f>IF('Lineær programmering opg 4'!$D$8=0,"-",'Lineær programmering opg 4'!$G$8)</f>
        <v>-</v>
      </c>
      <c r="J2286" s="295">
        <f>A2286*'Lineær programmering opg 4'!$C$11+Datatabel!C2286*'Lineær programmering opg 4'!$D$11</f>
        <v>34958.399999998801</v>
      </c>
      <c r="K2286" s="9">
        <f t="shared" si="177"/>
        <v>0</v>
      </c>
      <c r="L2286" s="9">
        <f t="shared" si="178"/>
        <v>0</v>
      </c>
    </row>
    <row r="2287" spans="1:12" ht="15" x14ac:dyDescent="0.25">
      <c r="A2287" s="167">
        <f t="shared" si="176"/>
        <v>185.18400000000605</v>
      </c>
      <c r="B2287" s="325">
        <f t="shared" si="179"/>
        <v>0.77160000000002515</v>
      </c>
      <c r="C2287" s="167">
        <f t="shared" si="175"/>
        <v>109.6319999999879</v>
      </c>
      <c r="D2287" s="167">
        <f>IF('Lineær programmering opg 4'!$M$4=0,"-",(-A2287+'Lineær programmering opg 4'!$M$4)/'Lineær programmering opg 4'!$K$4*-1)</f>
        <v>109.6319999999879</v>
      </c>
      <c r="E2287" s="167">
        <f>IF('Lineær programmering opg 4'!$M$5=0,"-",(-A2287+'Lineær programmering opg 4'!$M$5)/'Lineær programmering opg 4'!$K$5*-1)</f>
        <v>161.11199999999548</v>
      </c>
      <c r="F2287" s="167" t="str">
        <f>IF('Lineær programmering opg 4'!$E$6=0,"-",(-A2287+'Lineær programmering opg 4'!$M$6)/'Lineær programmering opg 4'!$K$6*-1)</f>
        <v>-</v>
      </c>
      <c r="G2287" s="167" t="str">
        <f>IF('Lineær programmering opg 4'!$D$7=0,"-",((-A2287+'Lineær programmering opg 4'!$M$7)/'Lineær programmering opg 4'!$K$7)*-1)</f>
        <v>-</v>
      </c>
      <c r="H2287" s="167" t="str">
        <f>IF('Lineær programmering opg 4'!$C$8=0,"-",((-A2287+'Lineær programmering opg 4'!$M$8)/'Lineær programmering opg 4'!$K$8)*-1)</f>
        <v>-</v>
      </c>
      <c r="I2287" s="167" t="str">
        <f>IF('Lineær programmering opg 4'!$D$8=0,"-",'Lineær programmering opg 4'!$G$8)</f>
        <v>-</v>
      </c>
      <c r="J2287" s="295">
        <f>A2287*'Lineær programmering opg 4'!$C$11+Datatabel!C2287*'Lineær programmering opg 4'!$D$11</f>
        <v>34963.199999998789</v>
      </c>
      <c r="K2287" s="9">
        <f t="shared" si="177"/>
        <v>0</v>
      </c>
      <c r="L2287" s="9">
        <f t="shared" si="178"/>
        <v>0</v>
      </c>
    </row>
    <row r="2288" spans="1:12" ht="15" x14ac:dyDescent="0.25">
      <c r="A2288" s="167">
        <f t="shared" si="176"/>
        <v>185.16000000000605</v>
      </c>
      <c r="B2288" s="325">
        <f t="shared" si="179"/>
        <v>0.77150000000002517</v>
      </c>
      <c r="C2288" s="167">
        <f t="shared" si="175"/>
        <v>109.6799999999879</v>
      </c>
      <c r="D2288" s="167">
        <f>IF('Lineær programmering opg 4'!$M$4=0,"-",(-A2288+'Lineær programmering opg 4'!$M$4)/'Lineær programmering opg 4'!$K$4*-1)</f>
        <v>109.6799999999879</v>
      </c>
      <c r="E2288" s="167">
        <f>IF('Lineær programmering opg 4'!$M$5=0,"-",(-A2288+'Lineær programmering opg 4'!$M$5)/'Lineær programmering opg 4'!$K$5*-1)</f>
        <v>161.12999999999548</v>
      </c>
      <c r="F2288" s="167" t="str">
        <f>IF('Lineær programmering opg 4'!$E$6=0,"-",(-A2288+'Lineær programmering opg 4'!$M$6)/'Lineær programmering opg 4'!$K$6*-1)</f>
        <v>-</v>
      </c>
      <c r="G2288" s="167" t="str">
        <f>IF('Lineær programmering opg 4'!$D$7=0,"-",((-A2288+'Lineær programmering opg 4'!$M$7)/'Lineær programmering opg 4'!$K$7)*-1)</f>
        <v>-</v>
      </c>
      <c r="H2288" s="167" t="str">
        <f>IF('Lineær programmering opg 4'!$C$8=0,"-",((-A2288+'Lineær programmering opg 4'!$M$8)/'Lineær programmering opg 4'!$K$8)*-1)</f>
        <v>-</v>
      </c>
      <c r="I2288" s="167" t="str">
        <f>IF('Lineær programmering opg 4'!$D$8=0,"-",'Lineær programmering opg 4'!$G$8)</f>
        <v>-</v>
      </c>
      <c r="J2288" s="295">
        <f>A2288*'Lineær programmering opg 4'!$C$11+Datatabel!C2288*'Lineær programmering opg 4'!$D$11</f>
        <v>34967.999999998792</v>
      </c>
      <c r="K2288" s="9">
        <f t="shared" si="177"/>
        <v>0</v>
      </c>
      <c r="L2288" s="9">
        <f t="shared" si="178"/>
        <v>0</v>
      </c>
    </row>
    <row r="2289" spans="1:12" ht="15" x14ac:dyDescent="0.25">
      <c r="A2289" s="167">
        <f t="shared" si="176"/>
        <v>185.13600000000605</v>
      </c>
      <c r="B2289" s="325">
        <f t="shared" si="179"/>
        <v>0.77140000000002518</v>
      </c>
      <c r="C2289" s="167">
        <f t="shared" si="175"/>
        <v>109.7279999999879</v>
      </c>
      <c r="D2289" s="167">
        <f>IF('Lineær programmering opg 4'!$M$4=0,"-",(-A2289+'Lineær programmering opg 4'!$M$4)/'Lineær programmering opg 4'!$K$4*-1)</f>
        <v>109.7279999999879</v>
      </c>
      <c r="E2289" s="167">
        <f>IF('Lineær programmering opg 4'!$M$5=0,"-",(-A2289+'Lineær programmering opg 4'!$M$5)/'Lineær programmering opg 4'!$K$5*-1)</f>
        <v>161.14799999999548</v>
      </c>
      <c r="F2289" s="167" t="str">
        <f>IF('Lineær programmering opg 4'!$E$6=0,"-",(-A2289+'Lineær programmering opg 4'!$M$6)/'Lineær programmering opg 4'!$K$6*-1)</f>
        <v>-</v>
      </c>
      <c r="G2289" s="167" t="str">
        <f>IF('Lineær programmering opg 4'!$D$7=0,"-",((-A2289+'Lineær programmering opg 4'!$M$7)/'Lineær programmering opg 4'!$K$7)*-1)</f>
        <v>-</v>
      </c>
      <c r="H2289" s="167" t="str">
        <f>IF('Lineær programmering opg 4'!$C$8=0,"-",((-A2289+'Lineær programmering opg 4'!$M$8)/'Lineær programmering opg 4'!$K$8)*-1)</f>
        <v>-</v>
      </c>
      <c r="I2289" s="167" t="str">
        <f>IF('Lineær programmering opg 4'!$D$8=0,"-",'Lineær programmering opg 4'!$G$8)</f>
        <v>-</v>
      </c>
      <c r="J2289" s="295">
        <f>A2289*'Lineær programmering opg 4'!$C$11+Datatabel!C2289*'Lineær programmering opg 4'!$D$11</f>
        <v>34972.799999998795</v>
      </c>
      <c r="K2289" s="9">
        <f t="shared" si="177"/>
        <v>0</v>
      </c>
      <c r="L2289" s="9">
        <f t="shared" si="178"/>
        <v>0</v>
      </c>
    </row>
    <row r="2290" spans="1:12" ht="15" x14ac:dyDescent="0.25">
      <c r="A2290" s="167">
        <f t="shared" si="176"/>
        <v>185.11200000000605</v>
      </c>
      <c r="B2290" s="325">
        <f t="shared" si="179"/>
        <v>0.77130000000002519</v>
      </c>
      <c r="C2290" s="167">
        <f t="shared" si="175"/>
        <v>109.7759999999879</v>
      </c>
      <c r="D2290" s="167">
        <f>IF('Lineær programmering opg 4'!$M$4=0,"-",(-A2290+'Lineær programmering opg 4'!$M$4)/'Lineær programmering opg 4'!$K$4*-1)</f>
        <v>109.7759999999879</v>
      </c>
      <c r="E2290" s="167">
        <f>IF('Lineær programmering opg 4'!$M$5=0,"-",(-A2290+'Lineær programmering opg 4'!$M$5)/'Lineær programmering opg 4'!$K$5*-1)</f>
        <v>161.16599999999548</v>
      </c>
      <c r="F2290" s="167" t="str">
        <f>IF('Lineær programmering opg 4'!$E$6=0,"-",(-A2290+'Lineær programmering opg 4'!$M$6)/'Lineær programmering opg 4'!$K$6*-1)</f>
        <v>-</v>
      </c>
      <c r="G2290" s="167" t="str">
        <f>IF('Lineær programmering opg 4'!$D$7=0,"-",((-A2290+'Lineær programmering opg 4'!$M$7)/'Lineær programmering opg 4'!$K$7)*-1)</f>
        <v>-</v>
      </c>
      <c r="H2290" s="167" t="str">
        <f>IF('Lineær programmering opg 4'!$C$8=0,"-",((-A2290+'Lineær programmering opg 4'!$M$8)/'Lineær programmering opg 4'!$K$8)*-1)</f>
        <v>-</v>
      </c>
      <c r="I2290" s="167" t="str">
        <f>IF('Lineær programmering opg 4'!$D$8=0,"-",'Lineær programmering opg 4'!$G$8)</f>
        <v>-</v>
      </c>
      <c r="J2290" s="295">
        <f>A2290*'Lineær programmering opg 4'!$C$11+Datatabel!C2290*'Lineær programmering opg 4'!$D$11</f>
        <v>34977.599999998791</v>
      </c>
      <c r="K2290" s="9">
        <f t="shared" si="177"/>
        <v>0</v>
      </c>
      <c r="L2290" s="9">
        <f t="shared" si="178"/>
        <v>0</v>
      </c>
    </row>
    <row r="2291" spans="1:12" ht="15" x14ac:dyDescent="0.25">
      <c r="A2291" s="167">
        <f t="shared" si="176"/>
        <v>185.08800000000605</v>
      </c>
      <c r="B2291" s="325">
        <f t="shared" si="179"/>
        <v>0.7712000000000252</v>
      </c>
      <c r="C2291" s="167">
        <f t="shared" si="175"/>
        <v>109.8239999999879</v>
      </c>
      <c r="D2291" s="167">
        <f>IF('Lineær programmering opg 4'!$M$4=0,"-",(-A2291+'Lineær programmering opg 4'!$M$4)/'Lineær programmering opg 4'!$K$4*-1)</f>
        <v>109.8239999999879</v>
      </c>
      <c r="E2291" s="167">
        <f>IF('Lineær programmering opg 4'!$M$5=0,"-",(-A2291+'Lineær programmering opg 4'!$M$5)/'Lineær programmering opg 4'!$K$5*-1)</f>
        <v>161.18399999999548</v>
      </c>
      <c r="F2291" s="167" t="str">
        <f>IF('Lineær programmering opg 4'!$E$6=0,"-",(-A2291+'Lineær programmering opg 4'!$M$6)/'Lineær programmering opg 4'!$K$6*-1)</f>
        <v>-</v>
      </c>
      <c r="G2291" s="167" t="str">
        <f>IF('Lineær programmering opg 4'!$D$7=0,"-",((-A2291+'Lineær programmering opg 4'!$M$7)/'Lineær programmering opg 4'!$K$7)*-1)</f>
        <v>-</v>
      </c>
      <c r="H2291" s="167" t="str">
        <f>IF('Lineær programmering opg 4'!$C$8=0,"-",((-A2291+'Lineær programmering opg 4'!$M$8)/'Lineær programmering opg 4'!$K$8)*-1)</f>
        <v>-</v>
      </c>
      <c r="I2291" s="167" t="str">
        <f>IF('Lineær programmering opg 4'!$D$8=0,"-",'Lineær programmering opg 4'!$G$8)</f>
        <v>-</v>
      </c>
      <c r="J2291" s="295">
        <f>A2291*'Lineær programmering opg 4'!$C$11+Datatabel!C2291*'Lineær programmering opg 4'!$D$11</f>
        <v>34982.399999998786</v>
      </c>
      <c r="K2291" s="9">
        <f t="shared" si="177"/>
        <v>0</v>
      </c>
      <c r="L2291" s="9">
        <f t="shared" si="178"/>
        <v>0</v>
      </c>
    </row>
    <row r="2292" spans="1:12" ht="15" x14ac:dyDescent="0.25">
      <c r="A2292" s="167">
        <f t="shared" si="176"/>
        <v>185.06400000000605</v>
      </c>
      <c r="B2292" s="325">
        <f t="shared" si="179"/>
        <v>0.77110000000002521</v>
      </c>
      <c r="C2292" s="167">
        <f t="shared" si="175"/>
        <v>109.87199999998791</v>
      </c>
      <c r="D2292" s="167">
        <f>IF('Lineær programmering opg 4'!$M$4=0,"-",(-A2292+'Lineær programmering opg 4'!$M$4)/'Lineær programmering opg 4'!$K$4*-1)</f>
        <v>109.87199999998791</v>
      </c>
      <c r="E2292" s="167">
        <f>IF('Lineær programmering opg 4'!$M$5=0,"-",(-A2292+'Lineær programmering opg 4'!$M$5)/'Lineær programmering opg 4'!$K$5*-1)</f>
        <v>161.20199999999548</v>
      </c>
      <c r="F2292" s="167" t="str">
        <f>IF('Lineær programmering opg 4'!$E$6=0,"-",(-A2292+'Lineær programmering opg 4'!$M$6)/'Lineær programmering opg 4'!$K$6*-1)</f>
        <v>-</v>
      </c>
      <c r="G2292" s="167" t="str">
        <f>IF('Lineær programmering opg 4'!$D$7=0,"-",((-A2292+'Lineær programmering opg 4'!$M$7)/'Lineær programmering opg 4'!$K$7)*-1)</f>
        <v>-</v>
      </c>
      <c r="H2292" s="167" t="str">
        <f>IF('Lineær programmering opg 4'!$C$8=0,"-",((-A2292+'Lineær programmering opg 4'!$M$8)/'Lineær programmering opg 4'!$K$8)*-1)</f>
        <v>-</v>
      </c>
      <c r="I2292" s="167" t="str">
        <f>IF('Lineær programmering opg 4'!$D$8=0,"-",'Lineær programmering opg 4'!$G$8)</f>
        <v>-</v>
      </c>
      <c r="J2292" s="295">
        <f>A2292*'Lineær programmering opg 4'!$C$11+Datatabel!C2292*'Lineær programmering opg 4'!$D$11</f>
        <v>34987.199999998789</v>
      </c>
      <c r="K2292" s="9">
        <f t="shared" si="177"/>
        <v>0</v>
      </c>
      <c r="L2292" s="9">
        <f t="shared" si="178"/>
        <v>0</v>
      </c>
    </row>
    <row r="2293" spans="1:12" ht="15" x14ac:dyDescent="0.25">
      <c r="A2293" s="167">
        <f t="shared" si="176"/>
        <v>185.04000000000605</v>
      </c>
      <c r="B2293" s="325">
        <f t="shared" si="179"/>
        <v>0.77100000000002522</v>
      </c>
      <c r="C2293" s="167">
        <f t="shared" si="175"/>
        <v>109.91999999998791</v>
      </c>
      <c r="D2293" s="167">
        <f>IF('Lineær programmering opg 4'!$M$4=0,"-",(-A2293+'Lineær programmering opg 4'!$M$4)/'Lineær programmering opg 4'!$K$4*-1)</f>
        <v>109.91999999998791</v>
      </c>
      <c r="E2293" s="167">
        <f>IF('Lineær programmering opg 4'!$M$5=0,"-",(-A2293+'Lineær programmering opg 4'!$M$5)/'Lineær programmering opg 4'!$K$5*-1)</f>
        <v>161.21999999999548</v>
      </c>
      <c r="F2293" s="167" t="str">
        <f>IF('Lineær programmering opg 4'!$E$6=0,"-",(-A2293+'Lineær programmering opg 4'!$M$6)/'Lineær programmering opg 4'!$K$6*-1)</f>
        <v>-</v>
      </c>
      <c r="G2293" s="167" t="str">
        <f>IF('Lineær programmering opg 4'!$D$7=0,"-",((-A2293+'Lineær programmering opg 4'!$M$7)/'Lineær programmering opg 4'!$K$7)*-1)</f>
        <v>-</v>
      </c>
      <c r="H2293" s="167" t="str">
        <f>IF('Lineær programmering opg 4'!$C$8=0,"-",((-A2293+'Lineær programmering opg 4'!$M$8)/'Lineær programmering opg 4'!$K$8)*-1)</f>
        <v>-</v>
      </c>
      <c r="I2293" s="167" t="str">
        <f>IF('Lineær programmering opg 4'!$D$8=0,"-",'Lineær programmering opg 4'!$G$8)</f>
        <v>-</v>
      </c>
      <c r="J2293" s="295">
        <f>A2293*'Lineær programmering opg 4'!$C$11+Datatabel!C2293*'Lineær programmering opg 4'!$D$11</f>
        <v>34991.999999998792</v>
      </c>
      <c r="K2293" s="9">
        <f t="shared" si="177"/>
        <v>0</v>
      </c>
      <c r="L2293" s="9">
        <f t="shared" si="178"/>
        <v>0</v>
      </c>
    </row>
    <row r="2294" spans="1:12" ht="15" x14ac:dyDescent="0.25">
      <c r="A2294" s="167">
        <f t="shared" si="176"/>
        <v>185.01600000000604</v>
      </c>
      <c r="B2294" s="325">
        <f t="shared" si="179"/>
        <v>0.77090000000002523</v>
      </c>
      <c r="C2294" s="167">
        <f t="shared" si="175"/>
        <v>109.96799999998791</v>
      </c>
      <c r="D2294" s="167">
        <f>IF('Lineær programmering opg 4'!$M$4=0,"-",(-A2294+'Lineær programmering opg 4'!$M$4)/'Lineær programmering opg 4'!$K$4*-1)</f>
        <v>109.96799999998791</v>
      </c>
      <c r="E2294" s="167">
        <f>IF('Lineær programmering opg 4'!$M$5=0,"-",(-A2294+'Lineær programmering opg 4'!$M$5)/'Lineær programmering opg 4'!$K$5*-1)</f>
        <v>161.23799999999548</v>
      </c>
      <c r="F2294" s="167" t="str">
        <f>IF('Lineær programmering opg 4'!$E$6=0,"-",(-A2294+'Lineær programmering opg 4'!$M$6)/'Lineær programmering opg 4'!$K$6*-1)</f>
        <v>-</v>
      </c>
      <c r="G2294" s="167" t="str">
        <f>IF('Lineær programmering opg 4'!$D$7=0,"-",((-A2294+'Lineær programmering opg 4'!$M$7)/'Lineær programmering opg 4'!$K$7)*-1)</f>
        <v>-</v>
      </c>
      <c r="H2294" s="167" t="str">
        <f>IF('Lineær programmering opg 4'!$C$8=0,"-",((-A2294+'Lineær programmering opg 4'!$M$8)/'Lineær programmering opg 4'!$K$8)*-1)</f>
        <v>-</v>
      </c>
      <c r="I2294" s="167" t="str">
        <f>IF('Lineær programmering opg 4'!$D$8=0,"-",'Lineær programmering opg 4'!$G$8)</f>
        <v>-</v>
      </c>
      <c r="J2294" s="295">
        <f>A2294*'Lineær programmering opg 4'!$C$11+Datatabel!C2294*'Lineær programmering opg 4'!$D$11</f>
        <v>34996.799999998795</v>
      </c>
      <c r="K2294" s="9">
        <f t="shared" si="177"/>
        <v>0</v>
      </c>
      <c r="L2294" s="9">
        <f t="shared" si="178"/>
        <v>0</v>
      </c>
    </row>
    <row r="2295" spans="1:12" ht="15" x14ac:dyDescent="0.25">
      <c r="A2295" s="167">
        <f t="shared" si="176"/>
        <v>184.99200000000604</v>
      </c>
      <c r="B2295" s="325">
        <f t="shared" si="179"/>
        <v>0.77080000000002524</v>
      </c>
      <c r="C2295" s="167">
        <f t="shared" si="175"/>
        <v>110.01599999998791</v>
      </c>
      <c r="D2295" s="167">
        <f>IF('Lineær programmering opg 4'!$M$4=0,"-",(-A2295+'Lineær programmering opg 4'!$M$4)/'Lineær programmering opg 4'!$K$4*-1)</f>
        <v>110.01599999998791</v>
      </c>
      <c r="E2295" s="167">
        <f>IF('Lineær programmering opg 4'!$M$5=0,"-",(-A2295+'Lineær programmering opg 4'!$M$5)/'Lineær programmering opg 4'!$K$5*-1)</f>
        <v>161.25599999999548</v>
      </c>
      <c r="F2295" s="167" t="str">
        <f>IF('Lineær programmering opg 4'!$E$6=0,"-",(-A2295+'Lineær programmering opg 4'!$M$6)/'Lineær programmering opg 4'!$K$6*-1)</f>
        <v>-</v>
      </c>
      <c r="G2295" s="167" t="str">
        <f>IF('Lineær programmering opg 4'!$D$7=0,"-",((-A2295+'Lineær programmering opg 4'!$M$7)/'Lineær programmering opg 4'!$K$7)*-1)</f>
        <v>-</v>
      </c>
      <c r="H2295" s="167" t="str">
        <f>IF('Lineær programmering opg 4'!$C$8=0,"-",((-A2295+'Lineær programmering opg 4'!$M$8)/'Lineær programmering opg 4'!$K$8)*-1)</f>
        <v>-</v>
      </c>
      <c r="I2295" s="167" t="str">
        <f>IF('Lineær programmering opg 4'!$D$8=0,"-",'Lineær programmering opg 4'!$G$8)</f>
        <v>-</v>
      </c>
      <c r="J2295" s="295">
        <f>A2295*'Lineær programmering opg 4'!$C$11+Datatabel!C2295*'Lineær programmering opg 4'!$D$11</f>
        <v>35001.599999998791</v>
      </c>
      <c r="K2295" s="9">
        <f t="shared" si="177"/>
        <v>0</v>
      </c>
      <c r="L2295" s="9">
        <f t="shared" si="178"/>
        <v>0</v>
      </c>
    </row>
    <row r="2296" spans="1:12" ht="15" x14ac:dyDescent="0.25">
      <c r="A2296" s="167">
        <f t="shared" si="176"/>
        <v>184.96800000000607</v>
      </c>
      <c r="B2296" s="325">
        <f t="shared" si="179"/>
        <v>0.77070000000002525</v>
      </c>
      <c r="C2296" s="167">
        <f t="shared" si="175"/>
        <v>110.06399999998786</v>
      </c>
      <c r="D2296" s="167">
        <f>IF('Lineær programmering opg 4'!$M$4=0,"-",(-A2296+'Lineær programmering opg 4'!$M$4)/'Lineær programmering opg 4'!$K$4*-1)</f>
        <v>110.06399999998786</v>
      </c>
      <c r="E2296" s="167">
        <f>IF('Lineær programmering opg 4'!$M$5=0,"-",(-A2296+'Lineær programmering opg 4'!$M$5)/'Lineær programmering opg 4'!$K$5*-1)</f>
        <v>161.27399999999545</v>
      </c>
      <c r="F2296" s="167" t="str">
        <f>IF('Lineær programmering opg 4'!$E$6=0,"-",(-A2296+'Lineær programmering opg 4'!$M$6)/'Lineær programmering opg 4'!$K$6*-1)</f>
        <v>-</v>
      </c>
      <c r="G2296" s="167" t="str">
        <f>IF('Lineær programmering opg 4'!$D$7=0,"-",((-A2296+'Lineær programmering opg 4'!$M$7)/'Lineær programmering opg 4'!$K$7)*-1)</f>
        <v>-</v>
      </c>
      <c r="H2296" s="167" t="str">
        <f>IF('Lineær programmering opg 4'!$C$8=0,"-",((-A2296+'Lineær programmering opg 4'!$M$8)/'Lineær programmering opg 4'!$K$8)*-1)</f>
        <v>-</v>
      </c>
      <c r="I2296" s="167" t="str">
        <f>IF('Lineær programmering opg 4'!$D$8=0,"-",'Lineær programmering opg 4'!$G$8)</f>
        <v>-</v>
      </c>
      <c r="J2296" s="295">
        <f>A2296*'Lineær programmering opg 4'!$C$11+Datatabel!C2296*'Lineær programmering opg 4'!$D$11</f>
        <v>35006.399999998786</v>
      </c>
      <c r="K2296" s="9">
        <f t="shared" si="177"/>
        <v>0</v>
      </c>
      <c r="L2296" s="9">
        <f t="shared" si="178"/>
        <v>0</v>
      </c>
    </row>
    <row r="2297" spans="1:12" ht="15" x14ac:dyDescent="0.25">
      <c r="A2297" s="167">
        <f t="shared" si="176"/>
        <v>184.94400000000607</v>
      </c>
      <c r="B2297" s="325">
        <f t="shared" si="179"/>
        <v>0.77060000000002526</v>
      </c>
      <c r="C2297" s="167">
        <f t="shared" si="175"/>
        <v>110.11199999998786</v>
      </c>
      <c r="D2297" s="167">
        <f>IF('Lineær programmering opg 4'!$M$4=0,"-",(-A2297+'Lineær programmering opg 4'!$M$4)/'Lineær programmering opg 4'!$K$4*-1)</f>
        <v>110.11199999998786</v>
      </c>
      <c r="E2297" s="167">
        <f>IF('Lineær programmering opg 4'!$M$5=0,"-",(-A2297+'Lineær programmering opg 4'!$M$5)/'Lineær programmering opg 4'!$K$5*-1)</f>
        <v>161.29199999999545</v>
      </c>
      <c r="F2297" s="167" t="str">
        <f>IF('Lineær programmering opg 4'!$E$6=0,"-",(-A2297+'Lineær programmering opg 4'!$M$6)/'Lineær programmering opg 4'!$K$6*-1)</f>
        <v>-</v>
      </c>
      <c r="G2297" s="167" t="str">
        <f>IF('Lineær programmering opg 4'!$D$7=0,"-",((-A2297+'Lineær programmering opg 4'!$M$7)/'Lineær programmering opg 4'!$K$7)*-1)</f>
        <v>-</v>
      </c>
      <c r="H2297" s="167" t="str">
        <f>IF('Lineær programmering opg 4'!$C$8=0,"-",((-A2297+'Lineær programmering opg 4'!$M$8)/'Lineær programmering opg 4'!$K$8)*-1)</f>
        <v>-</v>
      </c>
      <c r="I2297" s="167" t="str">
        <f>IF('Lineær programmering opg 4'!$D$8=0,"-",'Lineær programmering opg 4'!$G$8)</f>
        <v>-</v>
      </c>
      <c r="J2297" s="295">
        <f>A2297*'Lineær programmering opg 4'!$C$11+Datatabel!C2297*'Lineær programmering opg 4'!$D$11</f>
        <v>35011.199999998789</v>
      </c>
      <c r="K2297" s="9">
        <f t="shared" si="177"/>
        <v>0</v>
      </c>
      <c r="L2297" s="9">
        <f t="shared" si="178"/>
        <v>0</v>
      </c>
    </row>
    <row r="2298" spans="1:12" ht="15" x14ac:dyDescent="0.25">
      <c r="A2298" s="167">
        <f t="shared" si="176"/>
        <v>184.92000000000607</v>
      </c>
      <c r="B2298" s="325">
        <f t="shared" si="179"/>
        <v>0.77050000000002528</v>
      </c>
      <c r="C2298" s="167">
        <f t="shared" si="175"/>
        <v>110.15999999998786</v>
      </c>
      <c r="D2298" s="167">
        <f>IF('Lineær programmering opg 4'!$M$4=0,"-",(-A2298+'Lineær programmering opg 4'!$M$4)/'Lineær programmering opg 4'!$K$4*-1)</f>
        <v>110.15999999998786</v>
      </c>
      <c r="E2298" s="167">
        <f>IF('Lineær programmering opg 4'!$M$5=0,"-",(-A2298+'Lineær programmering opg 4'!$M$5)/'Lineær programmering opg 4'!$K$5*-1)</f>
        <v>161.30999999999545</v>
      </c>
      <c r="F2298" s="167" t="str">
        <f>IF('Lineær programmering opg 4'!$E$6=0,"-",(-A2298+'Lineær programmering opg 4'!$M$6)/'Lineær programmering opg 4'!$K$6*-1)</f>
        <v>-</v>
      </c>
      <c r="G2298" s="167" t="str">
        <f>IF('Lineær programmering opg 4'!$D$7=0,"-",((-A2298+'Lineær programmering opg 4'!$M$7)/'Lineær programmering opg 4'!$K$7)*-1)</f>
        <v>-</v>
      </c>
      <c r="H2298" s="167" t="str">
        <f>IF('Lineær programmering opg 4'!$C$8=0,"-",((-A2298+'Lineær programmering opg 4'!$M$8)/'Lineær programmering opg 4'!$K$8)*-1)</f>
        <v>-</v>
      </c>
      <c r="I2298" s="167" t="str">
        <f>IF('Lineær programmering opg 4'!$D$8=0,"-",'Lineær programmering opg 4'!$G$8)</f>
        <v>-</v>
      </c>
      <c r="J2298" s="295">
        <f>A2298*'Lineær programmering opg 4'!$C$11+Datatabel!C2298*'Lineær programmering opg 4'!$D$11</f>
        <v>35015.999999998785</v>
      </c>
      <c r="K2298" s="9">
        <f t="shared" si="177"/>
        <v>0</v>
      </c>
      <c r="L2298" s="9">
        <f t="shared" si="178"/>
        <v>0</v>
      </c>
    </row>
    <row r="2299" spans="1:12" ht="15" x14ac:dyDescent="0.25">
      <c r="A2299" s="167">
        <f t="shared" si="176"/>
        <v>184.89600000000607</v>
      </c>
      <c r="B2299" s="325">
        <f t="shared" si="179"/>
        <v>0.77040000000002529</v>
      </c>
      <c r="C2299" s="167">
        <f t="shared" si="175"/>
        <v>110.20799999998786</v>
      </c>
      <c r="D2299" s="167">
        <f>IF('Lineær programmering opg 4'!$M$4=0,"-",(-A2299+'Lineær programmering opg 4'!$M$4)/'Lineær programmering opg 4'!$K$4*-1)</f>
        <v>110.20799999998786</v>
      </c>
      <c r="E2299" s="167">
        <f>IF('Lineær programmering opg 4'!$M$5=0,"-",(-A2299+'Lineær programmering opg 4'!$M$5)/'Lineær programmering opg 4'!$K$5*-1)</f>
        <v>161.32799999999546</v>
      </c>
      <c r="F2299" s="167" t="str">
        <f>IF('Lineær programmering opg 4'!$E$6=0,"-",(-A2299+'Lineær programmering opg 4'!$M$6)/'Lineær programmering opg 4'!$K$6*-1)</f>
        <v>-</v>
      </c>
      <c r="G2299" s="167" t="str">
        <f>IF('Lineær programmering opg 4'!$D$7=0,"-",((-A2299+'Lineær programmering opg 4'!$M$7)/'Lineær programmering opg 4'!$K$7)*-1)</f>
        <v>-</v>
      </c>
      <c r="H2299" s="167" t="str">
        <f>IF('Lineær programmering opg 4'!$C$8=0,"-",((-A2299+'Lineær programmering opg 4'!$M$8)/'Lineær programmering opg 4'!$K$8)*-1)</f>
        <v>-</v>
      </c>
      <c r="I2299" s="167" t="str">
        <f>IF('Lineær programmering opg 4'!$D$8=0,"-",'Lineær programmering opg 4'!$G$8)</f>
        <v>-</v>
      </c>
      <c r="J2299" s="295">
        <f>A2299*'Lineær programmering opg 4'!$C$11+Datatabel!C2299*'Lineær programmering opg 4'!$D$11</f>
        <v>35020.799999998781</v>
      </c>
      <c r="K2299" s="9">
        <f t="shared" si="177"/>
        <v>0</v>
      </c>
      <c r="L2299" s="9">
        <f t="shared" si="178"/>
        <v>0</v>
      </c>
    </row>
    <row r="2300" spans="1:12" ht="15" x14ac:dyDescent="0.25">
      <c r="A2300" s="167">
        <f t="shared" si="176"/>
        <v>184.87200000000607</v>
      </c>
      <c r="B2300" s="325">
        <f t="shared" si="179"/>
        <v>0.7703000000000253</v>
      </c>
      <c r="C2300" s="167">
        <f t="shared" si="175"/>
        <v>110.25599999998786</v>
      </c>
      <c r="D2300" s="167">
        <f>IF('Lineær programmering opg 4'!$M$4=0,"-",(-A2300+'Lineær programmering opg 4'!$M$4)/'Lineær programmering opg 4'!$K$4*-1)</f>
        <v>110.25599999998786</v>
      </c>
      <c r="E2300" s="167">
        <f>IF('Lineær programmering opg 4'!$M$5=0,"-",(-A2300+'Lineær programmering opg 4'!$M$5)/'Lineær programmering opg 4'!$K$5*-1)</f>
        <v>161.34599999999546</v>
      </c>
      <c r="F2300" s="167" t="str">
        <f>IF('Lineær programmering opg 4'!$E$6=0,"-",(-A2300+'Lineær programmering opg 4'!$M$6)/'Lineær programmering opg 4'!$K$6*-1)</f>
        <v>-</v>
      </c>
      <c r="G2300" s="167" t="str">
        <f>IF('Lineær programmering opg 4'!$D$7=0,"-",((-A2300+'Lineær programmering opg 4'!$M$7)/'Lineær programmering opg 4'!$K$7)*-1)</f>
        <v>-</v>
      </c>
      <c r="H2300" s="167" t="str">
        <f>IF('Lineær programmering opg 4'!$C$8=0,"-",((-A2300+'Lineær programmering opg 4'!$M$8)/'Lineær programmering opg 4'!$K$8)*-1)</f>
        <v>-</v>
      </c>
      <c r="I2300" s="167" t="str">
        <f>IF('Lineær programmering opg 4'!$D$8=0,"-",'Lineær programmering opg 4'!$G$8)</f>
        <v>-</v>
      </c>
      <c r="J2300" s="295">
        <f>A2300*'Lineær programmering opg 4'!$C$11+Datatabel!C2300*'Lineær programmering opg 4'!$D$11</f>
        <v>35025.599999998783</v>
      </c>
      <c r="K2300" s="9">
        <f t="shared" si="177"/>
        <v>0</v>
      </c>
      <c r="L2300" s="9">
        <f t="shared" si="178"/>
        <v>0</v>
      </c>
    </row>
    <row r="2301" spans="1:12" ht="15" x14ac:dyDescent="0.25">
      <c r="A2301" s="167">
        <f t="shared" si="176"/>
        <v>184.84800000000607</v>
      </c>
      <c r="B2301" s="325">
        <f t="shared" si="179"/>
        <v>0.77020000000002531</v>
      </c>
      <c r="C2301" s="167">
        <f t="shared" si="175"/>
        <v>110.30399999998787</v>
      </c>
      <c r="D2301" s="167">
        <f>IF('Lineær programmering opg 4'!$M$4=0,"-",(-A2301+'Lineær programmering opg 4'!$M$4)/'Lineær programmering opg 4'!$K$4*-1)</f>
        <v>110.30399999998787</v>
      </c>
      <c r="E2301" s="167">
        <f>IF('Lineær programmering opg 4'!$M$5=0,"-",(-A2301+'Lineær programmering opg 4'!$M$5)/'Lineær programmering opg 4'!$K$5*-1)</f>
        <v>161.36399999999546</v>
      </c>
      <c r="F2301" s="167" t="str">
        <f>IF('Lineær programmering opg 4'!$E$6=0,"-",(-A2301+'Lineær programmering opg 4'!$M$6)/'Lineær programmering opg 4'!$K$6*-1)</f>
        <v>-</v>
      </c>
      <c r="G2301" s="167" t="str">
        <f>IF('Lineær programmering opg 4'!$D$7=0,"-",((-A2301+'Lineær programmering opg 4'!$M$7)/'Lineær programmering opg 4'!$K$7)*-1)</f>
        <v>-</v>
      </c>
      <c r="H2301" s="167" t="str">
        <f>IF('Lineær programmering opg 4'!$C$8=0,"-",((-A2301+'Lineær programmering opg 4'!$M$8)/'Lineær programmering opg 4'!$K$8)*-1)</f>
        <v>-</v>
      </c>
      <c r="I2301" s="167" t="str">
        <f>IF('Lineær programmering opg 4'!$D$8=0,"-",'Lineær programmering opg 4'!$G$8)</f>
        <v>-</v>
      </c>
      <c r="J2301" s="295">
        <f>A2301*'Lineær programmering opg 4'!$C$11+Datatabel!C2301*'Lineær programmering opg 4'!$D$11</f>
        <v>35030.399999998786</v>
      </c>
      <c r="K2301" s="9">
        <f t="shared" si="177"/>
        <v>0</v>
      </c>
      <c r="L2301" s="9">
        <f t="shared" si="178"/>
        <v>0</v>
      </c>
    </row>
    <row r="2302" spans="1:12" ht="15" x14ac:dyDescent="0.25">
      <c r="A2302" s="167">
        <f t="shared" si="176"/>
        <v>184.82400000000607</v>
      </c>
      <c r="B2302" s="325">
        <f t="shared" si="179"/>
        <v>0.77010000000002532</v>
      </c>
      <c r="C2302" s="167">
        <f t="shared" si="175"/>
        <v>110.35199999998787</v>
      </c>
      <c r="D2302" s="167">
        <f>IF('Lineær programmering opg 4'!$M$4=0,"-",(-A2302+'Lineær programmering opg 4'!$M$4)/'Lineær programmering opg 4'!$K$4*-1)</f>
        <v>110.35199999998787</v>
      </c>
      <c r="E2302" s="167">
        <f>IF('Lineær programmering opg 4'!$M$5=0,"-",(-A2302+'Lineær programmering opg 4'!$M$5)/'Lineær programmering opg 4'!$K$5*-1)</f>
        <v>161.38199999999546</v>
      </c>
      <c r="F2302" s="167" t="str">
        <f>IF('Lineær programmering opg 4'!$E$6=0,"-",(-A2302+'Lineær programmering opg 4'!$M$6)/'Lineær programmering opg 4'!$K$6*-1)</f>
        <v>-</v>
      </c>
      <c r="G2302" s="167" t="str">
        <f>IF('Lineær programmering opg 4'!$D$7=0,"-",((-A2302+'Lineær programmering opg 4'!$M$7)/'Lineær programmering opg 4'!$K$7)*-1)</f>
        <v>-</v>
      </c>
      <c r="H2302" s="167" t="str">
        <f>IF('Lineær programmering opg 4'!$C$8=0,"-",((-A2302+'Lineær programmering opg 4'!$M$8)/'Lineær programmering opg 4'!$K$8)*-1)</f>
        <v>-</v>
      </c>
      <c r="I2302" s="167" t="str">
        <f>IF('Lineær programmering opg 4'!$D$8=0,"-",'Lineær programmering opg 4'!$G$8)</f>
        <v>-</v>
      </c>
      <c r="J2302" s="295">
        <f>A2302*'Lineær programmering opg 4'!$C$11+Datatabel!C2302*'Lineær programmering opg 4'!$D$11</f>
        <v>35035.199999998789</v>
      </c>
      <c r="K2302" s="9">
        <f t="shared" si="177"/>
        <v>0</v>
      </c>
      <c r="L2302" s="9">
        <f t="shared" si="178"/>
        <v>0</v>
      </c>
    </row>
    <row r="2303" spans="1:12" ht="15" x14ac:dyDescent="0.25">
      <c r="A2303" s="167">
        <f t="shared" si="176"/>
        <v>184.80000000000609</v>
      </c>
      <c r="B2303" s="325">
        <f t="shared" si="179"/>
        <v>0.77000000000002533</v>
      </c>
      <c r="C2303" s="167">
        <f t="shared" si="175"/>
        <v>110.39999999998781</v>
      </c>
      <c r="D2303" s="167">
        <f>IF('Lineær programmering opg 4'!$M$4=0,"-",(-A2303+'Lineær programmering opg 4'!$M$4)/'Lineær programmering opg 4'!$K$4*-1)</f>
        <v>110.39999999998781</v>
      </c>
      <c r="E2303" s="167">
        <f>IF('Lineær programmering opg 4'!$M$5=0,"-",(-A2303+'Lineær programmering opg 4'!$M$5)/'Lineær programmering opg 4'!$K$5*-1)</f>
        <v>161.39999999999543</v>
      </c>
      <c r="F2303" s="167" t="str">
        <f>IF('Lineær programmering opg 4'!$E$6=0,"-",(-A2303+'Lineær programmering opg 4'!$M$6)/'Lineær programmering opg 4'!$K$6*-1)</f>
        <v>-</v>
      </c>
      <c r="G2303" s="167" t="str">
        <f>IF('Lineær programmering opg 4'!$D$7=0,"-",((-A2303+'Lineær programmering opg 4'!$M$7)/'Lineær programmering opg 4'!$K$7)*-1)</f>
        <v>-</v>
      </c>
      <c r="H2303" s="167" t="str">
        <f>IF('Lineær programmering opg 4'!$C$8=0,"-",((-A2303+'Lineær programmering opg 4'!$M$8)/'Lineær programmering opg 4'!$K$8)*-1)</f>
        <v>-</v>
      </c>
      <c r="I2303" s="167" t="str">
        <f>IF('Lineær programmering opg 4'!$D$8=0,"-",'Lineær programmering opg 4'!$G$8)</f>
        <v>-</v>
      </c>
      <c r="J2303" s="295">
        <f>A2303*'Lineær programmering opg 4'!$C$11+Datatabel!C2303*'Lineær programmering opg 4'!$D$11</f>
        <v>35039.999999998785</v>
      </c>
      <c r="K2303" s="9">
        <f t="shared" si="177"/>
        <v>0</v>
      </c>
      <c r="L2303" s="9">
        <f t="shared" si="178"/>
        <v>0</v>
      </c>
    </row>
    <row r="2304" spans="1:12" ht="15" x14ac:dyDescent="0.25">
      <c r="A2304" s="167">
        <f t="shared" si="176"/>
        <v>184.77600000000609</v>
      </c>
      <c r="B2304" s="325">
        <f t="shared" si="179"/>
        <v>0.76990000000002534</v>
      </c>
      <c r="C2304" s="167">
        <f t="shared" si="175"/>
        <v>110.44799999998781</v>
      </c>
      <c r="D2304" s="167">
        <f>IF('Lineær programmering opg 4'!$M$4=0,"-",(-A2304+'Lineær programmering opg 4'!$M$4)/'Lineær programmering opg 4'!$K$4*-1)</f>
        <v>110.44799999998781</v>
      </c>
      <c r="E2304" s="167">
        <f>IF('Lineær programmering opg 4'!$M$5=0,"-",(-A2304+'Lineær programmering opg 4'!$M$5)/'Lineær programmering opg 4'!$K$5*-1)</f>
        <v>161.41799999999543</v>
      </c>
      <c r="F2304" s="167" t="str">
        <f>IF('Lineær programmering opg 4'!$E$6=0,"-",(-A2304+'Lineær programmering opg 4'!$M$6)/'Lineær programmering opg 4'!$K$6*-1)</f>
        <v>-</v>
      </c>
      <c r="G2304" s="167" t="str">
        <f>IF('Lineær programmering opg 4'!$D$7=0,"-",((-A2304+'Lineær programmering opg 4'!$M$7)/'Lineær programmering opg 4'!$K$7)*-1)</f>
        <v>-</v>
      </c>
      <c r="H2304" s="167" t="str">
        <f>IF('Lineær programmering opg 4'!$C$8=0,"-",((-A2304+'Lineær programmering opg 4'!$M$8)/'Lineær programmering opg 4'!$K$8)*-1)</f>
        <v>-</v>
      </c>
      <c r="I2304" s="167" t="str">
        <f>IF('Lineær programmering opg 4'!$D$8=0,"-",'Lineær programmering opg 4'!$G$8)</f>
        <v>-</v>
      </c>
      <c r="J2304" s="295">
        <f>A2304*'Lineær programmering opg 4'!$C$11+Datatabel!C2304*'Lineær programmering opg 4'!$D$11</f>
        <v>35044.799999998781</v>
      </c>
      <c r="K2304" s="9">
        <f t="shared" si="177"/>
        <v>0</v>
      </c>
      <c r="L2304" s="9">
        <f t="shared" si="178"/>
        <v>0</v>
      </c>
    </row>
    <row r="2305" spans="1:12" ht="15" x14ac:dyDescent="0.25">
      <c r="A2305" s="167">
        <f t="shared" si="176"/>
        <v>184.75200000000609</v>
      </c>
      <c r="B2305" s="325">
        <f t="shared" si="179"/>
        <v>0.76980000000002535</v>
      </c>
      <c r="C2305" s="167">
        <f t="shared" si="175"/>
        <v>110.49599999998782</v>
      </c>
      <c r="D2305" s="167">
        <f>IF('Lineær programmering opg 4'!$M$4=0,"-",(-A2305+'Lineær programmering opg 4'!$M$4)/'Lineær programmering opg 4'!$K$4*-1)</f>
        <v>110.49599999998782</v>
      </c>
      <c r="E2305" s="167">
        <f>IF('Lineær programmering opg 4'!$M$5=0,"-",(-A2305+'Lineær programmering opg 4'!$M$5)/'Lineær programmering opg 4'!$K$5*-1)</f>
        <v>161.43599999999543</v>
      </c>
      <c r="F2305" s="167" t="str">
        <f>IF('Lineær programmering opg 4'!$E$6=0,"-",(-A2305+'Lineær programmering opg 4'!$M$6)/'Lineær programmering opg 4'!$K$6*-1)</f>
        <v>-</v>
      </c>
      <c r="G2305" s="167" t="str">
        <f>IF('Lineær programmering opg 4'!$D$7=0,"-",((-A2305+'Lineær programmering opg 4'!$M$7)/'Lineær programmering opg 4'!$K$7)*-1)</f>
        <v>-</v>
      </c>
      <c r="H2305" s="167" t="str">
        <f>IF('Lineær programmering opg 4'!$C$8=0,"-",((-A2305+'Lineær programmering opg 4'!$M$8)/'Lineær programmering opg 4'!$K$8)*-1)</f>
        <v>-</v>
      </c>
      <c r="I2305" s="167" t="str">
        <f>IF('Lineær programmering opg 4'!$D$8=0,"-",'Lineær programmering opg 4'!$G$8)</f>
        <v>-</v>
      </c>
      <c r="J2305" s="295">
        <f>A2305*'Lineær programmering opg 4'!$C$11+Datatabel!C2305*'Lineær programmering opg 4'!$D$11</f>
        <v>35049.599999998783</v>
      </c>
      <c r="K2305" s="9">
        <f t="shared" si="177"/>
        <v>0</v>
      </c>
      <c r="L2305" s="9">
        <f t="shared" si="178"/>
        <v>0</v>
      </c>
    </row>
    <row r="2306" spans="1:12" ht="15" x14ac:dyDescent="0.25">
      <c r="A2306" s="167">
        <f t="shared" si="176"/>
        <v>184.72800000000609</v>
      </c>
      <c r="B2306" s="325">
        <f t="shared" si="179"/>
        <v>0.76970000000002536</v>
      </c>
      <c r="C2306" s="167">
        <f t="shared" si="175"/>
        <v>110.54399999998782</v>
      </c>
      <c r="D2306" s="167">
        <f>IF('Lineær programmering opg 4'!$M$4=0,"-",(-A2306+'Lineær programmering opg 4'!$M$4)/'Lineær programmering opg 4'!$K$4*-1)</f>
        <v>110.54399999998782</v>
      </c>
      <c r="E2306" s="167">
        <f>IF('Lineær programmering opg 4'!$M$5=0,"-",(-A2306+'Lineær programmering opg 4'!$M$5)/'Lineær programmering opg 4'!$K$5*-1)</f>
        <v>161.45399999999543</v>
      </c>
      <c r="F2306" s="167" t="str">
        <f>IF('Lineær programmering opg 4'!$E$6=0,"-",(-A2306+'Lineær programmering opg 4'!$M$6)/'Lineær programmering opg 4'!$K$6*-1)</f>
        <v>-</v>
      </c>
      <c r="G2306" s="167" t="str">
        <f>IF('Lineær programmering opg 4'!$D$7=0,"-",((-A2306+'Lineær programmering opg 4'!$M$7)/'Lineær programmering opg 4'!$K$7)*-1)</f>
        <v>-</v>
      </c>
      <c r="H2306" s="167" t="str">
        <f>IF('Lineær programmering opg 4'!$C$8=0,"-",((-A2306+'Lineær programmering opg 4'!$M$8)/'Lineær programmering opg 4'!$K$8)*-1)</f>
        <v>-</v>
      </c>
      <c r="I2306" s="167" t="str">
        <f>IF('Lineær programmering opg 4'!$D$8=0,"-",'Lineær programmering opg 4'!$G$8)</f>
        <v>-</v>
      </c>
      <c r="J2306" s="295">
        <f>A2306*'Lineær programmering opg 4'!$C$11+Datatabel!C2306*'Lineær programmering opg 4'!$D$11</f>
        <v>35054.399999998786</v>
      </c>
      <c r="K2306" s="9">
        <f t="shared" si="177"/>
        <v>0</v>
      </c>
      <c r="L2306" s="9">
        <f t="shared" si="178"/>
        <v>0</v>
      </c>
    </row>
    <row r="2307" spans="1:12" ht="15" x14ac:dyDescent="0.25">
      <c r="A2307" s="167">
        <f t="shared" si="176"/>
        <v>184.70400000000609</v>
      </c>
      <c r="B2307" s="325">
        <f t="shared" si="179"/>
        <v>0.76960000000002537</v>
      </c>
      <c r="C2307" s="167">
        <f t="shared" ref="C2307:C2370" si="180">MIN(D2307,E2307,F2307,G2307,H2307,I2307)</f>
        <v>110.59199999998782</v>
      </c>
      <c r="D2307" s="167">
        <f>IF('Lineær programmering opg 4'!$M$4=0,"-",(-A2307+'Lineær programmering opg 4'!$M$4)/'Lineær programmering opg 4'!$K$4*-1)</f>
        <v>110.59199999998782</v>
      </c>
      <c r="E2307" s="167">
        <f>IF('Lineær programmering opg 4'!$M$5=0,"-",(-A2307+'Lineær programmering opg 4'!$M$5)/'Lineær programmering opg 4'!$K$5*-1)</f>
        <v>161.47199999999543</v>
      </c>
      <c r="F2307" s="167" t="str">
        <f>IF('Lineær programmering opg 4'!$E$6=0,"-",(-A2307+'Lineær programmering opg 4'!$M$6)/'Lineær programmering opg 4'!$K$6*-1)</f>
        <v>-</v>
      </c>
      <c r="G2307" s="167" t="str">
        <f>IF('Lineær programmering opg 4'!$D$7=0,"-",((-A2307+'Lineær programmering opg 4'!$M$7)/'Lineær programmering opg 4'!$K$7)*-1)</f>
        <v>-</v>
      </c>
      <c r="H2307" s="167" t="str">
        <f>IF('Lineær programmering opg 4'!$C$8=0,"-",((-A2307+'Lineær programmering opg 4'!$M$8)/'Lineær programmering opg 4'!$K$8)*-1)</f>
        <v>-</v>
      </c>
      <c r="I2307" s="167" t="str">
        <f>IF('Lineær programmering opg 4'!$D$8=0,"-",'Lineær programmering opg 4'!$G$8)</f>
        <v>-</v>
      </c>
      <c r="J2307" s="295">
        <f>A2307*'Lineær programmering opg 4'!$C$11+Datatabel!C2307*'Lineær programmering opg 4'!$D$11</f>
        <v>35059.199999998782</v>
      </c>
      <c r="K2307" s="9">
        <f t="shared" si="177"/>
        <v>0</v>
      </c>
      <c r="L2307" s="9">
        <f t="shared" si="178"/>
        <v>0</v>
      </c>
    </row>
    <row r="2308" spans="1:12" ht="15" x14ac:dyDescent="0.25">
      <c r="A2308" s="167">
        <f t="shared" ref="A2308:A2371" si="181">$A$3*B2308</f>
        <v>184.68000000000609</v>
      </c>
      <c r="B2308" s="325">
        <f t="shared" si="179"/>
        <v>0.76950000000002539</v>
      </c>
      <c r="C2308" s="167">
        <f t="shared" si="180"/>
        <v>110.63999999998782</v>
      </c>
      <c r="D2308" s="167">
        <f>IF('Lineær programmering opg 4'!$M$4=0,"-",(-A2308+'Lineær programmering opg 4'!$M$4)/'Lineær programmering opg 4'!$K$4*-1)</f>
        <v>110.63999999998782</v>
      </c>
      <c r="E2308" s="167">
        <f>IF('Lineær programmering opg 4'!$M$5=0,"-",(-A2308+'Lineær programmering opg 4'!$M$5)/'Lineær programmering opg 4'!$K$5*-1)</f>
        <v>161.48999999999543</v>
      </c>
      <c r="F2308" s="167" t="str">
        <f>IF('Lineær programmering opg 4'!$E$6=0,"-",(-A2308+'Lineær programmering opg 4'!$M$6)/'Lineær programmering opg 4'!$K$6*-1)</f>
        <v>-</v>
      </c>
      <c r="G2308" s="167" t="str">
        <f>IF('Lineær programmering opg 4'!$D$7=0,"-",((-A2308+'Lineær programmering opg 4'!$M$7)/'Lineær programmering opg 4'!$K$7)*-1)</f>
        <v>-</v>
      </c>
      <c r="H2308" s="167" t="str">
        <f>IF('Lineær programmering opg 4'!$C$8=0,"-",((-A2308+'Lineær programmering opg 4'!$M$8)/'Lineær programmering opg 4'!$K$8)*-1)</f>
        <v>-</v>
      </c>
      <c r="I2308" s="167" t="str">
        <f>IF('Lineær programmering opg 4'!$D$8=0,"-",'Lineær programmering opg 4'!$G$8)</f>
        <v>-</v>
      </c>
      <c r="J2308" s="295">
        <f>A2308*'Lineær programmering opg 4'!$C$11+Datatabel!C2308*'Lineær programmering opg 4'!$D$11</f>
        <v>35063.999999998778</v>
      </c>
      <c r="K2308" s="9">
        <f t="shared" ref="K2308:K2371" si="182">IF($J$10004=J2308,A2308,0)</f>
        <v>0</v>
      </c>
      <c r="L2308" s="9">
        <f t="shared" ref="L2308:L2371" si="183">IF(J2308=$J$10004,C2308,0)</f>
        <v>0</v>
      </c>
    </row>
    <row r="2309" spans="1:12" ht="15" x14ac:dyDescent="0.25">
      <c r="A2309" s="167">
        <f t="shared" si="181"/>
        <v>184.65600000000609</v>
      </c>
      <c r="B2309" s="325">
        <f t="shared" ref="B2309:B2372" si="184">B2308-0.01%</f>
        <v>0.7694000000000254</v>
      </c>
      <c r="C2309" s="167">
        <f t="shared" si="180"/>
        <v>110.68799999998782</v>
      </c>
      <c r="D2309" s="167">
        <f>IF('Lineær programmering opg 4'!$M$4=0,"-",(-A2309+'Lineær programmering opg 4'!$M$4)/'Lineær programmering opg 4'!$K$4*-1)</f>
        <v>110.68799999998782</v>
      </c>
      <c r="E2309" s="167">
        <f>IF('Lineær programmering opg 4'!$M$5=0,"-",(-A2309+'Lineær programmering opg 4'!$M$5)/'Lineær programmering opg 4'!$K$5*-1)</f>
        <v>161.50799999999543</v>
      </c>
      <c r="F2309" s="167" t="str">
        <f>IF('Lineær programmering opg 4'!$E$6=0,"-",(-A2309+'Lineær programmering opg 4'!$M$6)/'Lineær programmering opg 4'!$K$6*-1)</f>
        <v>-</v>
      </c>
      <c r="G2309" s="167" t="str">
        <f>IF('Lineær programmering opg 4'!$D$7=0,"-",((-A2309+'Lineær programmering opg 4'!$M$7)/'Lineær programmering opg 4'!$K$7)*-1)</f>
        <v>-</v>
      </c>
      <c r="H2309" s="167" t="str">
        <f>IF('Lineær programmering opg 4'!$C$8=0,"-",((-A2309+'Lineær programmering opg 4'!$M$8)/'Lineær programmering opg 4'!$K$8)*-1)</f>
        <v>-</v>
      </c>
      <c r="I2309" s="167" t="str">
        <f>IF('Lineær programmering opg 4'!$D$8=0,"-",'Lineær programmering opg 4'!$G$8)</f>
        <v>-</v>
      </c>
      <c r="J2309" s="295">
        <f>A2309*'Lineær programmering opg 4'!$C$11+Datatabel!C2309*'Lineær programmering opg 4'!$D$11</f>
        <v>35068.799999998781</v>
      </c>
      <c r="K2309" s="9">
        <f t="shared" si="182"/>
        <v>0</v>
      </c>
      <c r="L2309" s="9">
        <f t="shared" si="183"/>
        <v>0</v>
      </c>
    </row>
    <row r="2310" spans="1:12" ht="15" x14ac:dyDescent="0.25">
      <c r="A2310" s="167">
        <f t="shared" si="181"/>
        <v>184.63200000000609</v>
      </c>
      <c r="B2310" s="325">
        <f t="shared" si="184"/>
        <v>0.76930000000002541</v>
      </c>
      <c r="C2310" s="167">
        <f t="shared" si="180"/>
        <v>110.73599999998783</v>
      </c>
      <c r="D2310" s="167">
        <f>IF('Lineær programmering opg 4'!$M$4=0,"-",(-A2310+'Lineær programmering opg 4'!$M$4)/'Lineær programmering opg 4'!$K$4*-1)</f>
        <v>110.73599999998783</v>
      </c>
      <c r="E2310" s="167">
        <f>IF('Lineær programmering opg 4'!$M$5=0,"-",(-A2310+'Lineær programmering opg 4'!$M$5)/'Lineær programmering opg 4'!$K$5*-1)</f>
        <v>161.52599999999543</v>
      </c>
      <c r="F2310" s="167" t="str">
        <f>IF('Lineær programmering opg 4'!$E$6=0,"-",(-A2310+'Lineær programmering opg 4'!$M$6)/'Lineær programmering opg 4'!$K$6*-1)</f>
        <v>-</v>
      </c>
      <c r="G2310" s="167" t="str">
        <f>IF('Lineær programmering opg 4'!$D$7=0,"-",((-A2310+'Lineær programmering opg 4'!$M$7)/'Lineær programmering opg 4'!$K$7)*-1)</f>
        <v>-</v>
      </c>
      <c r="H2310" s="167" t="str">
        <f>IF('Lineær programmering opg 4'!$C$8=0,"-",((-A2310+'Lineær programmering opg 4'!$M$8)/'Lineær programmering opg 4'!$K$8)*-1)</f>
        <v>-</v>
      </c>
      <c r="I2310" s="167" t="str">
        <f>IF('Lineær programmering opg 4'!$D$8=0,"-",'Lineær programmering opg 4'!$G$8)</f>
        <v>-</v>
      </c>
      <c r="J2310" s="295">
        <f>A2310*'Lineær programmering opg 4'!$C$11+Datatabel!C2310*'Lineær programmering opg 4'!$D$11</f>
        <v>35073.599999998783</v>
      </c>
      <c r="K2310" s="9">
        <f t="shared" si="182"/>
        <v>0</v>
      </c>
      <c r="L2310" s="9">
        <f t="shared" si="183"/>
        <v>0</v>
      </c>
    </row>
    <row r="2311" spans="1:12" ht="15" x14ac:dyDescent="0.25">
      <c r="A2311" s="167">
        <f t="shared" si="181"/>
        <v>184.60800000000609</v>
      </c>
      <c r="B2311" s="325">
        <f t="shared" si="184"/>
        <v>0.76920000000002542</v>
      </c>
      <c r="C2311" s="167">
        <f t="shared" si="180"/>
        <v>110.78399999998783</v>
      </c>
      <c r="D2311" s="167">
        <f>IF('Lineær programmering opg 4'!$M$4=0,"-",(-A2311+'Lineær programmering opg 4'!$M$4)/'Lineær programmering opg 4'!$K$4*-1)</f>
        <v>110.78399999998783</v>
      </c>
      <c r="E2311" s="167">
        <f>IF('Lineær programmering opg 4'!$M$5=0,"-",(-A2311+'Lineær programmering opg 4'!$M$5)/'Lineær programmering opg 4'!$K$5*-1)</f>
        <v>161.54399999999544</v>
      </c>
      <c r="F2311" s="167" t="str">
        <f>IF('Lineær programmering opg 4'!$E$6=0,"-",(-A2311+'Lineær programmering opg 4'!$M$6)/'Lineær programmering opg 4'!$K$6*-1)</f>
        <v>-</v>
      </c>
      <c r="G2311" s="167" t="str">
        <f>IF('Lineær programmering opg 4'!$D$7=0,"-",((-A2311+'Lineær programmering opg 4'!$M$7)/'Lineær programmering opg 4'!$K$7)*-1)</f>
        <v>-</v>
      </c>
      <c r="H2311" s="167" t="str">
        <f>IF('Lineær programmering opg 4'!$C$8=0,"-",((-A2311+'Lineær programmering opg 4'!$M$8)/'Lineær programmering opg 4'!$K$8)*-1)</f>
        <v>-</v>
      </c>
      <c r="I2311" s="167" t="str">
        <f>IF('Lineær programmering opg 4'!$D$8=0,"-",'Lineær programmering opg 4'!$G$8)</f>
        <v>-</v>
      </c>
      <c r="J2311" s="295">
        <f>A2311*'Lineær programmering opg 4'!$C$11+Datatabel!C2311*'Lineær programmering opg 4'!$D$11</f>
        <v>35078.399999998779</v>
      </c>
      <c r="K2311" s="9">
        <f t="shared" si="182"/>
        <v>0</v>
      </c>
      <c r="L2311" s="9">
        <f t="shared" si="183"/>
        <v>0</v>
      </c>
    </row>
    <row r="2312" spans="1:12" ht="15" x14ac:dyDescent="0.25">
      <c r="A2312" s="167">
        <f t="shared" si="181"/>
        <v>184.58400000000611</v>
      </c>
      <c r="B2312" s="325">
        <f t="shared" si="184"/>
        <v>0.76910000000002543</v>
      </c>
      <c r="C2312" s="167">
        <f t="shared" si="180"/>
        <v>110.83199999998777</v>
      </c>
      <c r="D2312" s="167">
        <f>IF('Lineær programmering opg 4'!$M$4=0,"-",(-A2312+'Lineær programmering opg 4'!$M$4)/'Lineær programmering opg 4'!$K$4*-1)</f>
        <v>110.83199999998777</v>
      </c>
      <c r="E2312" s="167">
        <f>IF('Lineær programmering opg 4'!$M$5=0,"-",(-A2312+'Lineær programmering opg 4'!$M$5)/'Lineær programmering opg 4'!$K$5*-1)</f>
        <v>161.56199999999544</v>
      </c>
      <c r="F2312" s="167" t="str">
        <f>IF('Lineær programmering opg 4'!$E$6=0,"-",(-A2312+'Lineær programmering opg 4'!$M$6)/'Lineær programmering opg 4'!$K$6*-1)</f>
        <v>-</v>
      </c>
      <c r="G2312" s="167" t="str">
        <f>IF('Lineær programmering opg 4'!$D$7=0,"-",((-A2312+'Lineær programmering opg 4'!$M$7)/'Lineær programmering opg 4'!$K$7)*-1)</f>
        <v>-</v>
      </c>
      <c r="H2312" s="167" t="str">
        <f>IF('Lineær programmering opg 4'!$C$8=0,"-",((-A2312+'Lineær programmering opg 4'!$M$8)/'Lineær programmering opg 4'!$K$8)*-1)</f>
        <v>-</v>
      </c>
      <c r="I2312" s="167" t="str">
        <f>IF('Lineær programmering opg 4'!$D$8=0,"-",'Lineær programmering opg 4'!$G$8)</f>
        <v>-</v>
      </c>
      <c r="J2312" s="295">
        <f>A2312*'Lineær programmering opg 4'!$C$11+Datatabel!C2312*'Lineær programmering opg 4'!$D$11</f>
        <v>35083.199999998775</v>
      </c>
      <c r="K2312" s="9">
        <f t="shared" si="182"/>
        <v>0</v>
      </c>
      <c r="L2312" s="9">
        <f t="shared" si="183"/>
        <v>0</v>
      </c>
    </row>
    <row r="2313" spans="1:12" ht="15" x14ac:dyDescent="0.25">
      <c r="A2313" s="167">
        <f t="shared" si="181"/>
        <v>184.56000000000611</v>
      </c>
      <c r="B2313" s="325">
        <f t="shared" si="184"/>
        <v>0.76900000000002544</v>
      </c>
      <c r="C2313" s="167">
        <f t="shared" si="180"/>
        <v>110.87999999998777</v>
      </c>
      <c r="D2313" s="167">
        <f>IF('Lineær programmering opg 4'!$M$4=0,"-",(-A2313+'Lineær programmering opg 4'!$M$4)/'Lineær programmering opg 4'!$K$4*-1)</f>
        <v>110.87999999998777</v>
      </c>
      <c r="E2313" s="167">
        <f>IF('Lineær programmering opg 4'!$M$5=0,"-",(-A2313+'Lineær programmering opg 4'!$M$5)/'Lineær programmering opg 4'!$K$5*-1)</f>
        <v>161.57999999999544</v>
      </c>
      <c r="F2313" s="167" t="str">
        <f>IF('Lineær programmering opg 4'!$E$6=0,"-",(-A2313+'Lineær programmering opg 4'!$M$6)/'Lineær programmering opg 4'!$K$6*-1)</f>
        <v>-</v>
      </c>
      <c r="G2313" s="167" t="str">
        <f>IF('Lineær programmering opg 4'!$D$7=0,"-",((-A2313+'Lineær programmering opg 4'!$M$7)/'Lineær programmering opg 4'!$K$7)*-1)</f>
        <v>-</v>
      </c>
      <c r="H2313" s="167" t="str">
        <f>IF('Lineær programmering opg 4'!$C$8=0,"-",((-A2313+'Lineær programmering opg 4'!$M$8)/'Lineær programmering opg 4'!$K$8)*-1)</f>
        <v>-</v>
      </c>
      <c r="I2313" s="167" t="str">
        <f>IF('Lineær programmering opg 4'!$D$8=0,"-",'Lineær programmering opg 4'!$G$8)</f>
        <v>-</v>
      </c>
      <c r="J2313" s="295">
        <f>A2313*'Lineær programmering opg 4'!$C$11+Datatabel!C2313*'Lineær programmering opg 4'!$D$11</f>
        <v>35087.999999998778</v>
      </c>
      <c r="K2313" s="9">
        <f t="shared" si="182"/>
        <v>0</v>
      </c>
      <c r="L2313" s="9">
        <f t="shared" si="183"/>
        <v>0</v>
      </c>
    </row>
    <row r="2314" spans="1:12" ht="15" x14ac:dyDescent="0.25">
      <c r="A2314" s="167">
        <f t="shared" si="181"/>
        <v>184.53600000000611</v>
      </c>
      <c r="B2314" s="325">
        <f t="shared" si="184"/>
        <v>0.76890000000002545</v>
      </c>
      <c r="C2314" s="167">
        <f t="shared" si="180"/>
        <v>110.92799999998778</v>
      </c>
      <c r="D2314" s="167">
        <f>IF('Lineær programmering opg 4'!$M$4=0,"-",(-A2314+'Lineær programmering opg 4'!$M$4)/'Lineær programmering opg 4'!$K$4*-1)</f>
        <v>110.92799999998778</v>
      </c>
      <c r="E2314" s="167">
        <f>IF('Lineær programmering opg 4'!$M$5=0,"-",(-A2314+'Lineær programmering opg 4'!$M$5)/'Lineær programmering opg 4'!$K$5*-1)</f>
        <v>161.59799999999544</v>
      </c>
      <c r="F2314" s="167" t="str">
        <f>IF('Lineær programmering opg 4'!$E$6=0,"-",(-A2314+'Lineær programmering opg 4'!$M$6)/'Lineær programmering opg 4'!$K$6*-1)</f>
        <v>-</v>
      </c>
      <c r="G2314" s="167" t="str">
        <f>IF('Lineær programmering opg 4'!$D$7=0,"-",((-A2314+'Lineær programmering opg 4'!$M$7)/'Lineær programmering opg 4'!$K$7)*-1)</f>
        <v>-</v>
      </c>
      <c r="H2314" s="167" t="str">
        <f>IF('Lineær programmering opg 4'!$C$8=0,"-",((-A2314+'Lineær programmering opg 4'!$M$8)/'Lineær programmering opg 4'!$K$8)*-1)</f>
        <v>-</v>
      </c>
      <c r="I2314" s="167" t="str">
        <f>IF('Lineær programmering opg 4'!$D$8=0,"-",'Lineær programmering opg 4'!$G$8)</f>
        <v>-</v>
      </c>
      <c r="J2314" s="295">
        <f>A2314*'Lineær programmering opg 4'!$C$11+Datatabel!C2314*'Lineær programmering opg 4'!$D$11</f>
        <v>35092.799999998781</v>
      </c>
      <c r="K2314" s="9">
        <f t="shared" si="182"/>
        <v>0</v>
      </c>
      <c r="L2314" s="9">
        <f t="shared" si="183"/>
        <v>0</v>
      </c>
    </row>
    <row r="2315" spans="1:12" ht="15" x14ac:dyDescent="0.25">
      <c r="A2315" s="167">
        <f t="shared" si="181"/>
        <v>184.51200000000611</v>
      </c>
      <c r="B2315" s="325">
        <f t="shared" si="184"/>
        <v>0.76880000000002546</v>
      </c>
      <c r="C2315" s="167">
        <f t="shared" si="180"/>
        <v>110.97599999998778</v>
      </c>
      <c r="D2315" s="167">
        <f>IF('Lineær programmering opg 4'!$M$4=0,"-",(-A2315+'Lineær programmering opg 4'!$M$4)/'Lineær programmering opg 4'!$K$4*-1)</f>
        <v>110.97599999998778</v>
      </c>
      <c r="E2315" s="167">
        <f>IF('Lineær programmering opg 4'!$M$5=0,"-",(-A2315+'Lineær programmering opg 4'!$M$5)/'Lineær programmering opg 4'!$K$5*-1)</f>
        <v>161.61599999999544</v>
      </c>
      <c r="F2315" s="167" t="str">
        <f>IF('Lineær programmering opg 4'!$E$6=0,"-",(-A2315+'Lineær programmering opg 4'!$M$6)/'Lineær programmering opg 4'!$K$6*-1)</f>
        <v>-</v>
      </c>
      <c r="G2315" s="167" t="str">
        <f>IF('Lineær programmering opg 4'!$D$7=0,"-",((-A2315+'Lineær programmering opg 4'!$M$7)/'Lineær programmering opg 4'!$K$7)*-1)</f>
        <v>-</v>
      </c>
      <c r="H2315" s="167" t="str">
        <f>IF('Lineær programmering opg 4'!$C$8=0,"-",((-A2315+'Lineær programmering opg 4'!$M$8)/'Lineær programmering opg 4'!$K$8)*-1)</f>
        <v>-</v>
      </c>
      <c r="I2315" s="167" t="str">
        <f>IF('Lineær programmering opg 4'!$D$8=0,"-",'Lineær programmering opg 4'!$G$8)</f>
        <v>-</v>
      </c>
      <c r="J2315" s="295">
        <f>A2315*'Lineær programmering opg 4'!$C$11+Datatabel!C2315*'Lineær programmering opg 4'!$D$11</f>
        <v>35097.599999998783</v>
      </c>
      <c r="K2315" s="9">
        <f t="shared" si="182"/>
        <v>0</v>
      </c>
      <c r="L2315" s="9">
        <f t="shared" si="183"/>
        <v>0</v>
      </c>
    </row>
    <row r="2316" spans="1:12" ht="15" x14ac:dyDescent="0.25">
      <c r="A2316" s="167">
        <f t="shared" si="181"/>
        <v>184.48800000000611</v>
      </c>
      <c r="B2316" s="325">
        <f t="shared" si="184"/>
        <v>0.76870000000002547</v>
      </c>
      <c r="C2316" s="167">
        <f t="shared" si="180"/>
        <v>111.02399999998778</v>
      </c>
      <c r="D2316" s="167">
        <f>IF('Lineær programmering opg 4'!$M$4=0,"-",(-A2316+'Lineær programmering opg 4'!$M$4)/'Lineær programmering opg 4'!$K$4*-1)</f>
        <v>111.02399999998778</v>
      </c>
      <c r="E2316" s="167">
        <f>IF('Lineær programmering opg 4'!$M$5=0,"-",(-A2316+'Lineær programmering opg 4'!$M$5)/'Lineær programmering opg 4'!$K$5*-1)</f>
        <v>161.63399999999544</v>
      </c>
      <c r="F2316" s="167" t="str">
        <f>IF('Lineær programmering opg 4'!$E$6=0,"-",(-A2316+'Lineær programmering opg 4'!$M$6)/'Lineær programmering opg 4'!$K$6*-1)</f>
        <v>-</v>
      </c>
      <c r="G2316" s="167" t="str">
        <f>IF('Lineær programmering opg 4'!$D$7=0,"-",((-A2316+'Lineær programmering opg 4'!$M$7)/'Lineær programmering opg 4'!$K$7)*-1)</f>
        <v>-</v>
      </c>
      <c r="H2316" s="167" t="str">
        <f>IF('Lineær programmering opg 4'!$C$8=0,"-",((-A2316+'Lineær programmering opg 4'!$M$8)/'Lineær programmering opg 4'!$K$8)*-1)</f>
        <v>-</v>
      </c>
      <c r="I2316" s="167" t="str">
        <f>IF('Lineær programmering opg 4'!$D$8=0,"-",'Lineær programmering opg 4'!$G$8)</f>
        <v>-</v>
      </c>
      <c r="J2316" s="295">
        <f>A2316*'Lineær programmering opg 4'!$C$11+Datatabel!C2316*'Lineær programmering opg 4'!$D$11</f>
        <v>35102.399999998779</v>
      </c>
      <c r="K2316" s="9">
        <f t="shared" si="182"/>
        <v>0</v>
      </c>
      <c r="L2316" s="9">
        <f t="shared" si="183"/>
        <v>0</v>
      </c>
    </row>
    <row r="2317" spans="1:12" ht="15" x14ac:dyDescent="0.25">
      <c r="A2317" s="167">
        <f t="shared" si="181"/>
        <v>184.46400000000611</v>
      </c>
      <c r="B2317" s="325">
        <f t="shared" si="184"/>
        <v>0.76860000000002549</v>
      </c>
      <c r="C2317" s="167">
        <f t="shared" si="180"/>
        <v>111.07199999998778</v>
      </c>
      <c r="D2317" s="167">
        <f>IF('Lineær programmering opg 4'!$M$4=0,"-",(-A2317+'Lineær programmering opg 4'!$M$4)/'Lineær programmering opg 4'!$K$4*-1)</f>
        <v>111.07199999998778</v>
      </c>
      <c r="E2317" s="167">
        <f>IF('Lineær programmering opg 4'!$M$5=0,"-",(-A2317+'Lineær programmering opg 4'!$M$5)/'Lineær programmering opg 4'!$K$5*-1)</f>
        <v>161.65199999999544</v>
      </c>
      <c r="F2317" s="167" t="str">
        <f>IF('Lineær programmering opg 4'!$E$6=0,"-",(-A2317+'Lineær programmering opg 4'!$M$6)/'Lineær programmering opg 4'!$K$6*-1)</f>
        <v>-</v>
      </c>
      <c r="G2317" s="167" t="str">
        <f>IF('Lineær programmering opg 4'!$D$7=0,"-",((-A2317+'Lineær programmering opg 4'!$M$7)/'Lineær programmering opg 4'!$K$7)*-1)</f>
        <v>-</v>
      </c>
      <c r="H2317" s="167" t="str">
        <f>IF('Lineær programmering opg 4'!$C$8=0,"-",((-A2317+'Lineær programmering opg 4'!$M$8)/'Lineær programmering opg 4'!$K$8)*-1)</f>
        <v>-</v>
      </c>
      <c r="I2317" s="167" t="str">
        <f>IF('Lineær programmering opg 4'!$D$8=0,"-",'Lineær programmering opg 4'!$G$8)</f>
        <v>-</v>
      </c>
      <c r="J2317" s="295">
        <f>A2317*'Lineær programmering opg 4'!$C$11+Datatabel!C2317*'Lineær programmering opg 4'!$D$11</f>
        <v>35107.199999998775</v>
      </c>
      <c r="K2317" s="9">
        <f t="shared" si="182"/>
        <v>0</v>
      </c>
      <c r="L2317" s="9">
        <f t="shared" si="183"/>
        <v>0</v>
      </c>
    </row>
    <row r="2318" spans="1:12" ht="15" x14ac:dyDescent="0.25">
      <c r="A2318" s="167">
        <f t="shared" si="181"/>
        <v>184.44000000000611</v>
      </c>
      <c r="B2318" s="325">
        <f t="shared" si="184"/>
        <v>0.7685000000000255</v>
      </c>
      <c r="C2318" s="167">
        <f t="shared" si="180"/>
        <v>111.11999999998778</v>
      </c>
      <c r="D2318" s="167">
        <f>IF('Lineær programmering opg 4'!$M$4=0,"-",(-A2318+'Lineær programmering opg 4'!$M$4)/'Lineær programmering opg 4'!$K$4*-1)</f>
        <v>111.11999999998778</v>
      </c>
      <c r="E2318" s="167">
        <f>IF('Lineær programmering opg 4'!$M$5=0,"-",(-A2318+'Lineær programmering opg 4'!$M$5)/'Lineær programmering opg 4'!$K$5*-1)</f>
        <v>161.66999999999544</v>
      </c>
      <c r="F2318" s="167" t="str">
        <f>IF('Lineær programmering opg 4'!$E$6=0,"-",(-A2318+'Lineær programmering opg 4'!$M$6)/'Lineær programmering opg 4'!$K$6*-1)</f>
        <v>-</v>
      </c>
      <c r="G2318" s="167" t="str">
        <f>IF('Lineær programmering opg 4'!$D$7=0,"-",((-A2318+'Lineær programmering opg 4'!$M$7)/'Lineær programmering opg 4'!$K$7)*-1)</f>
        <v>-</v>
      </c>
      <c r="H2318" s="167" t="str">
        <f>IF('Lineær programmering opg 4'!$C$8=0,"-",((-A2318+'Lineær programmering opg 4'!$M$8)/'Lineær programmering opg 4'!$K$8)*-1)</f>
        <v>-</v>
      </c>
      <c r="I2318" s="167" t="str">
        <f>IF('Lineær programmering opg 4'!$D$8=0,"-",'Lineær programmering opg 4'!$G$8)</f>
        <v>-</v>
      </c>
      <c r="J2318" s="295">
        <f>A2318*'Lineær programmering opg 4'!$C$11+Datatabel!C2318*'Lineær programmering opg 4'!$D$11</f>
        <v>35111.999999998778</v>
      </c>
      <c r="K2318" s="9">
        <f t="shared" si="182"/>
        <v>0</v>
      </c>
      <c r="L2318" s="9">
        <f t="shared" si="183"/>
        <v>0</v>
      </c>
    </row>
    <row r="2319" spans="1:12" ht="15" x14ac:dyDescent="0.25">
      <c r="A2319" s="167">
        <f t="shared" si="181"/>
        <v>184.41600000000614</v>
      </c>
      <c r="B2319" s="325">
        <f t="shared" si="184"/>
        <v>0.76840000000002551</v>
      </c>
      <c r="C2319" s="167">
        <f t="shared" si="180"/>
        <v>111.16799999998773</v>
      </c>
      <c r="D2319" s="167">
        <f>IF('Lineær programmering opg 4'!$M$4=0,"-",(-A2319+'Lineær programmering opg 4'!$M$4)/'Lineær programmering opg 4'!$K$4*-1)</f>
        <v>111.16799999998773</v>
      </c>
      <c r="E2319" s="167">
        <f>IF('Lineær programmering opg 4'!$M$5=0,"-",(-A2319+'Lineær programmering opg 4'!$M$5)/'Lineær programmering opg 4'!$K$5*-1)</f>
        <v>161.68799999999541</v>
      </c>
      <c r="F2319" s="167" t="str">
        <f>IF('Lineær programmering opg 4'!$E$6=0,"-",(-A2319+'Lineær programmering opg 4'!$M$6)/'Lineær programmering opg 4'!$K$6*-1)</f>
        <v>-</v>
      </c>
      <c r="G2319" s="167" t="str">
        <f>IF('Lineær programmering opg 4'!$D$7=0,"-",((-A2319+'Lineær programmering opg 4'!$M$7)/'Lineær programmering opg 4'!$K$7)*-1)</f>
        <v>-</v>
      </c>
      <c r="H2319" s="167" t="str">
        <f>IF('Lineær programmering opg 4'!$C$8=0,"-",((-A2319+'Lineær programmering opg 4'!$M$8)/'Lineær programmering opg 4'!$K$8)*-1)</f>
        <v>-</v>
      </c>
      <c r="I2319" s="167" t="str">
        <f>IF('Lineær programmering opg 4'!$D$8=0,"-",'Lineær programmering opg 4'!$G$8)</f>
        <v>-</v>
      </c>
      <c r="J2319" s="295">
        <f>A2319*'Lineær programmering opg 4'!$C$11+Datatabel!C2319*'Lineær programmering opg 4'!$D$11</f>
        <v>35116.799999998773</v>
      </c>
      <c r="K2319" s="9">
        <f t="shared" si="182"/>
        <v>0</v>
      </c>
      <c r="L2319" s="9">
        <f t="shared" si="183"/>
        <v>0</v>
      </c>
    </row>
    <row r="2320" spans="1:12" ht="15" x14ac:dyDescent="0.25">
      <c r="A2320" s="167">
        <f t="shared" si="181"/>
        <v>184.39200000000613</v>
      </c>
      <c r="B2320" s="325">
        <f t="shared" si="184"/>
        <v>0.76830000000002552</v>
      </c>
      <c r="C2320" s="167">
        <f t="shared" si="180"/>
        <v>111.21599999998773</v>
      </c>
      <c r="D2320" s="167">
        <f>IF('Lineær programmering opg 4'!$M$4=0,"-",(-A2320+'Lineær programmering opg 4'!$M$4)/'Lineær programmering opg 4'!$K$4*-1)</f>
        <v>111.21599999998773</v>
      </c>
      <c r="E2320" s="167">
        <f>IF('Lineær programmering opg 4'!$M$5=0,"-",(-A2320+'Lineær programmering opg 4'!$M$5)/'Lineær programmering opg 4'!$K$5*-1)</f>
        <v>161.70599999999541</v>
      </c>
      <c r="F2320" s="167" t="str">
        <f>IF('Lineær programmering opg 4'!$E$6=0,"-",(-A2320+'Lineær programmering opg 4'!$M$6)/'Lineær programmering opg 4'!$K$6*-1)</f>
        <v>-</v>
      </c>
      <c r="G2320" s="167" t="str">
        <f>IF('Lineær programmering opg 4'!$D$7=0,"-",((-A2320+'Lineær programmering opg 4'!$M$7)/'Lineær programmering opg 4'!$K$7)*-1)</f>
        <v>-</v>
      </c>
      <c r="H2320" s="167" t="str">
        <f>IF('Lineær programmering opg 4'!$C$8=0,"-",((-A2320+'Lineær programmering opg 4'!$M$8)/'Lineær programmering opg 4'!$K$8)*-1)</f>
        <v>-</v>
      </c>
      <c r="I2320" s="167" t="str">
        <f>IF('Lineær programmering opg 4'!$D$8=0,"-",'Lineær programmering opg 4'!$G$8)</f>
        <v>-</v>
      </c>
      <c r="J2320" s="295">
        <f>A2320*'Lineær programmering opg 4'!$C$11+Datatabel!C2320*'Lineær programmering opg 4'!$D$11</f>
        <v>35121.599999998769</v>
      </c>
      <c r="K2320" s="9">
        <f t="shared" si="182"/>
        <v>0</v>
      </c>
      <c r="L2320" s="9">
        <f t="shared" si="183"/>
        <v>0</v>
      </c>
    </row>
    <row r="2321" spans="1:12" ht="15" x14ac:dyDescent="0.25">
      <c r="A2321" s="167">
        <f t="shared" si="181"/>
        <v>184.36800000000613</v>
      </c>
      <c r="B2321" s="325">
        <f t="shared" si="184"/>
        <v>0.76820000000002553</v>
      </c>
      <c r="C2321" s="167">
        <f t="shared" si="180"/>
        <v>111.26399999998773</v>
      </c>
      <c r="D2321" s="167">
        <f>IF('Lineær programmering opg 4'!$M$4=0,"-",(-A2321+'Lineær programmering opg 4'!$M$4)/'Lineær programmering opg 4'!$K$4*-1)</f>
        <v>111.26399999998773</v>
      </c>
      <c r="E2321" s="167">
        <f>IF('Lineær programmering opg 4'!$M$5=0,"-",(-A2321+'Lineær programmering opg 4'!$M$5)/'Lineær programmering opg 4'!$K$5*-1)</f>
        <v>161.72399999999541</v>
      </c>
      <c r="F2321" s="167" t="str">
        <f>IF('Lineær programmering opg 4'!$E$6=0,"-",(-A2321+'Lineær programmering opg 4'!$M$6)/'Lineær programmering opg 4'!$K$6*-1)</f>
        <v>-</v>
      </c>
      <c r="G2321" s="167" t="str">
        <f>IF('Lineær programmering opg 4'!$D$7=0,"-",((-A2321+'Lineær programmering opg 4'!$M$7)/'Lineær programmering opg 4'!$K$7)*-1)</f>
        <v>-</v>
      </c>
      <c r="H2321" s="167" t="str">
        <f>IF('Lineær programmering opg 4'!$C$8=0,"-",((-A2321+'Lineær programmering opg 4'!$M$8)/'Lineær programmering opg 4'!$K$8)*-1)</f>
        <v>-</v>
      </c>
      <c r="I2321" s="167" t="str">
        <f>IF('Lineær programmering opg 4'!$D$8=0,"-",'Lineær programmering opg 4'!$G$8)</f>
        <v>-</v>
      </c>
      <c r="J2321" s="295">
        <f>A2321*'Lineær programmering opg 4'!$C$11+Datatabel!C2321*'Lineær programmering opg 4'!$D$11</f>
        <v>35126.399999998772</v>
      </c>
      <c r="K2321" s="9">
        <f t="shared" si="182"/>
        <v>0</v>
      </c>
      <c r="L2321" s="9">
        <f t="shared" si="183"/>
        <v>0</v>
      </c>
    </row>
    <row r="2322" spans="1:12" ht="15" x14ac:dyDescent="0.25">
      <c r="A2322" s="167">
        <f t="shared" si="181"/>
        <v>184.34400000000613</v>
      </c>
      <c r="B2322" s="325">
        <f t="shared" si="184"/>
        <v>0.76810000000002554</v>
      </c>
      <c r="C2322" s="167">
        <f t="shared" si="180"/>
        <v>111.31199999998773</v>
      </c>
      <c r="D2322" s="167">
        <f>IF('Lineær programmering opg 4'!$M$4=0,"-",(-A2322+'Lineær programmering opg 4'!$M$4)/'Lineær programmering opg 4'!$K$4*-1)</f>
        <v>111.31199999998773</v>
      </c>
      <c r="E2322" s="167">
        <f>IF('Lineær programmering opg 4'!$M$5=0,"-",(-A2322+'Lineær programmering opg 4'!$M$5)/'Lineær programmering opg 4'!$K$5*-1)</f>
        <v>161.74199999999541</v>
      </c>
      <c r="F2322" s="167" t="str">
        <f>IF('Lineær programmering opg 4'!$E$6=0,"-",(-A2322+'Lineær programmering opg 4'!$M$6)/'Lineær programmering opg 4'!$K$6*-1)</f>
        <v>-</v>
      </c>
      <c r="G2322" s="167" t="str">
        <f>IF('Lineær programmering opg 4'!$D$7=0,"-",((-A2322+'Lineær programmering opg 4'!$M$7)/'Lineær programmering opg 4'!$K$7)*-1)</f>
        <v>-</v>
      </c>
      <c r="H2322" s="167" t="str">
        <f>IF('Lineær programmering opg 4'!$C$8=0,"-",((-A2322+'Lineær programmering opg 4'!$M$8)/'Lineær programmering opg 4'!$K$8)*-1)</f>
        <v>-</v>
      </c>
      <c r="I2322" s="167" t="str">
        <f>IF('Lineær programmering opg 4'!$D$8=0,"-",'Lineær programmering opg 4'!$G$8)</f>
        <v>-</v>
      </c>
      <c r="J2322" s="295">
        <f>A2322*'Lineær programmering opg 4'!$C$11+Datatabel!C2322*'Lineær programmering opg 4'!$D$11</f>
        <v>35131.199999998775</v>
      </c>
      <c r="K2322" s="9">
        <f t="shared" si="182"/>
        <v>0</v>
      </c>
      <c r="L2322" s="9">
        <f t="shared" si="183"/>
        <v>0</v>
      </c>
    </row>
    <row r="2323" spans="1:12" ht="15" x14ac:dyDescent="0.25">
      <c r="A2323" s="167">
        <f t="shared" si="181"/>
        <v>184.32000000000613</v>
      </c>
      <c r="B2323" s="325">
        <f t="shared" si="184"/>
        <v>0.76800000000002555</v>
      </c>
      <c r="C2323" s="167">
        <f t="shared" si="180"/>
        <v>111.35999999998774</v>
      </c>
      <c r="D2323" s="167">
        <f>IF('Lineær programmering opg 4'!$M$4=0,"-",(-A2323+'Lineær programmering opg 4'!$M$4)/'Lineær programmering opg 4'!$K$4*-1)</f>
        <v>111.35999999998774</v>
      </c>
      <c r="E2323" s="167">
        <f>IF('Lineær programmering opg 4'!$M$5=0,"-",(-A2323+'Lineær programmering opg 4'!$M$5)/'Lineær programmering opg 4'!$K$5*-1)</f>
        <v>161.75999999999542</v>
      </c>
      <c r="F2323" s="167" t="str">
        <f>IF('Lineær programmering opg 4'!$E$6=0,"-",(-A2323+'Lineær programmering opg 4'!$M$6)/'Lineær programmering opg 4'!$K$6*-1)</f>
        <v>-</v>
      </c>
      <c r="G2323" s="167" t="str">
        <f>IF('Lineær programmering opg 4'!$D$7=0,"-",((-A2323+'Lineær programmering opg 4'!$M$7)/'Lineær programmering opg 4'!$K$7)*-1)</f>
        <v>-</v>
      </c>
      <c r="H2323" s="167" t="str">
        <f>IF('Lineær programmering opg 4'!$C$8=0,"-",((-A2323+'Lineær programmering opg 4'!$M$8)/'Lineær programmering opg 4'!$K$8)*-1)</f>
        <v>-</v>
      </c>
      <c r="I2323" s="167" t="str">
        <f>IF('Lineær programmering opg 4'!$D$8=0,"-",'Lineær programmering opg 4'!$G$8)</f>
        <v>-</v>
      </c>
      <c r="J2323" s="295">
        <f>A2323*'Lineær programmering opg 4'!$C$11+Datatabel!C2323*'Lineær programmering opg 4'!$D$11</f>
        <v>35135.999999998778</v>
      </c>
      <c r="K2323" s="9">
        <f t="shared" si="182"/>
        <v>0</v>
      </c>
      <c r="L2323" s="9">
        <f t="shared" si="183"/>
        <v>0</v>
      </c>
    </row>
    <row r="2324" spans="1:12" ht="15" x14ac:dyDescent="0.25">
      <c r="A2324" s="167">
        <f t="shared" si="181"/>
        <v>184.29600000000613</v>
      </c>
      <c r="B2324" s="325">
        <f t="shared" si="184"/>
        <v>0.76790000000002556</v>
      </c>
      <c r="C2324" s="167">
        <f t="shared" si="180"/>
        <v>111.40799999998774</v>
      </c>
      <c r="D2324" s="167">
        <f>IF('Lineær programmering opg 4'!$M$4=0,"-",(-A2324+'Lineær programmering opg 4'!$M$4)/'Lineær programmering opg 4'!$K$4*-1)</f>
        <v>111.40799999998774</v>
      </c>
      <c r="E2324" s="167">
        <f>IF('Lineær programmering opg 4'!$M$5=0,"-",(-A2324+'Lineær programmering opg 4'!$M$5)/'Lineær programmering opg 4'!$K$5*-1)</f>
        <v>161.77799999999542</v>
      </c>
      <c r="F2324" s="167" t="str">
        <f>IF('Lineær programmering opg 4'!$E$6=0,"-",(-A2324+'Lineær programmering opg 4'!$M$6)/'Lineær programmering opg 4'!$K$6*-1)</f>
        <v>-</v>
      </c>
      <c r="G2324" s="167" t="str">
        <f>IF('Lineær programmering opg 4'!$D$7=0,"-",((-A2324+'Lineær programmering opg 4'!$M$7)/'Lineær programmering opg 4'!$K$7)*-1)</f>
        <v>-</v>
      </c>
      <c r="H2324" s="167" t="str">
        <f>IF('Lineær programmering opg 4'!$C$8=0,"-",((-A2324+'Lineær programmering opg 4'!$M$8)/'Lineær programmering opg 4'!$K$8)*-1)</f>
        <v>-</v>
      </c>
      <c r="I2324" s="167" t="str">
        <f>IF('Lineær programmering opg 4'!$D$8=0,"-",'Lineær programmering opg 4'!$G$8)</f>
        <v>-</v>
      </c>
      <c r="J2324" s="295">
        <f>A2324*'Lineær programmering opg 4'!$C$11+Datatabel!C2324*'Lineær programmering opg 4'!$D$11</f>
        <v>35140.799999998773</v>
      </c>
      <c r="K2324" s="9">
        <f t="shared" si="182"/>
        <v>0</v>
      </c>
      <c r="L2324" s="9">
        <f t="shared" si="183"/>
        <v>0</v>
      </c>
    </row>
    <row r="2325" spans="1:12" ht="15" x14ac:dyDescent="0.25">
      <c r="A2325" s="167">
        <f t="shared" si="181"/>
        <v>184.27200000000613</v>
      </c>
      <c r="B2325" s="325">
        <f t="shared" si="184"/>
        <v>0.76780000000002557</v>
      </c>
      <c r="C2325" s="167">
        <f t="shared" si="180"/>
        <v>111.45599999998774</v>
      </c>
      <c r="D2325" s="167">
        <f>IF('Lineær programmering opg 4'!$M$4=0,"-",(-A2325+'Lineær programmering opg 4'!$M$4)/'Lineær programmering opg 4'!$K$4*-1)</f>
        <v>111.45599999998774</v>
      </c>
      <c r="E2325" s="167">
        <f>IF('Lineær programmering opg 4'!$M$5=0,"-",(-A2325+'Lineær programmering opg 4'!$M$5)/'Lineær programmering opg 4'!$K$5*-1)</f>
        <v>161.79599999999542</v>
      </c>
      <c r="F2325" s="167" t="str">
        <f>IF('Lineær programmering opg 4'!$E$6=0,"-",(-A2325+'Lineær programmering opg 4'!$M$6)/'Lineær programmering opg 4'!$K$6*-1)</f>
        <v>-</v>
      </c>
      <c r="G2325" s="167" t="str">
        <f>IF('Lineær programmering opg 4'!$D$7=0,"-",((-A2325+'Lineær programmering opg 4'!$M$7)/'Lineær programmering opg 4'!$K$7)*-1)</f>
        <v>-</v>
      </c>
      <c r="H2325" s="167" t="str">
        <f>IF('Lineær programmering opg 4'!$C$8=0,"-",((-A2325+'Lineær programmering opg 4'!$M$8)/'Lineær programmering opg 4'!$K$8)*-1)</f>
        <v>-</v>
      </c>
      <c r="I2325" s="167" t="str">
        <f>IF('Lineær programmering opg 4'!$D$8=0,"-",'Lineær programmering opg 4'!$G$8)</f>
        <v>-</v>
      </c>
      <c r="J2325" s="295">
        <f>A2325*'Lineær programmering opg 4'!$C$11+Datatabel!C2325*'Lineær programmering opg 4'!$D$11</f>
        <v>35145.599999998769</v>
      </c>
      <c r="K2325" s="9">
        <f t="shared" si="182"/>
        <v>0</v>
      </c>
      <c r="L2325" s="9">
        <f t="shared" si="183"/>
        <v>0</v>
      </c>
    </row>
    <row r="2326" spans="1:12" ht="15" x14ac:dyDescent="0.25">
      <c r="A2326" s="167">
        <f t="shared" si="181"/>
        <v>184.24800000000613</v>
      </c>
      <c r="B2326" s="325">
        <f t="shared" si="184"/>
        <v>0.76770000000002558</v>
      </c>
      <c r="C2326" s="167">
        <f t="shared" si="180"/>
        <v>111.50399999998774</v>
      </c>
      <c r="D2326" s="167">
        <f>IF('Lineær programmering opg 4'!$M$4=0,"-",(-A2326+'Lineær programmering opg 4'!$M$4)/'Lineær programmering opg 4'!$K$4*-1)</f>
        <v>111.50399999998774</v>
      </c>
      <c r="E2326" s="167">
        <f>IF('Lineær programmering opg 4'!$M$5=0,"-",(-A2326+'Lineær programmering opg 4'!$M$5)/'Lineær programmering opg 4'!$K$5*-1)</f>
        <v>161.81399999999542</v>
      </c>
      <c r="F2326" s="167" t="str">
        <f>IF('Lineær programmering opg 4'!$E$6=0,"-",(-A2326+'Lineær programmering opg 4'!$M$6)/'Lineær programmering opg 4'!$K$6*-1)</f>
        <v>-</v>
      </c>
      <c r="G2326" s="167" t="str">
        <f>IF('Lineær programmering opg 4'!$D$7=0,"-",((-A2326+'Lineær programmering opg 4'!$M$7)/'Lineær programmering opg 4'!$K$7)*-1)</f>
        <v>-</v>
      </c>
      <c r="H2326" s="167" t="str">
        <f>IF('Lineær programmering opg 4'!$C$8=0,"-",((-A2326+'Lineær programmering opg 4'!$M$8)/'Lineær programmering opg 4'!$K$8)*-1)</f>
        <v>-</v>
      </c>
      <c r="I2326" s="167" t="str">
        <f>IF('Lineær programmering opg 4'!$D$8=0,"-",'Lineær programmering opg 4'!$G$8)</f>
        <v>-</v>
      </c>
      <c r="J2326" s="295">
        <f>A2326*'Lineær programmering opg 4'!$C$11+Datatabel!C2326*'Lineær programmering opg 4'!$D$11</f>
        <v>35150.399999998772</v>
      </c>
      <c r="K2326" s="9">
        <f t="shared" si="182"/>
        <v>0</v>
      </c>
      <c r="L2326" s="9">
        <f t="shared" si="183"/>
        <v>0</v>
      </c>
    </row>
    <row r="2327" spans="1:12" ht="15" x14ac:dyDescent="0.25">
      <c r="A2327" s="167">
        <f t="shared" si="181"/>
        <v>184.22400000000613</v>
      </c>
      <c r="B2327" s="325">
        <f t="shared" si="184"/>
        <v>0.7676000000000256</v>
      </c>
      <c r="C2327" s="167">
        <f t="shared" si="180"/>
        <v>111.55199999998774</v>
      </c>
      <c r="D2327" s="167">
        <f>IF('Lineær programmering opg 4'!$M$4=0,"-",(-A2327+'Lineær programmering opg 4'!$M$4)/'Lineær programmering opg 4'!$K$4*-1)</f>
        <v>111.55199999998774</v>
      </c>
      <c r="E2327" s="167">
        <f>IF('Lineær programmering opg 4'!$M$5=0,"-",(-A2327+'Lineær programmering opg 4'!$M$5)/'Lineær programmering opg 4'!$K$5*-1)</f>
        <v>161.83199999999542</v>
      </c>
      <c r="F2327" s="167" t="str">
        <f>IF('Lineær programmering opg 4'!$E$6=0,"-",(-A2327+'Lineær programmering opg 4'!$M$6)/'Lineær programmering opg 4'!$K$6*-1)</f>
        <v>-</v>
      </c>
      <c r="G2327" s="167" t="str">
        <f>IF('Lineær programmering opg 4'!$D$7=0,"-",((-A2327+'Lineær programmering opg 4'!$M$7)/'Lineær programmering opg 4'!$K$7)*-1)</f>
        <v>-</v>
      </c>
      <c r="H2327" s="167" t="str">
        <f>IF('Lineær programmering opg 4'!$C$8=0,"-",((-A2327+'Lineær programmering opg 4'!$M$8)/'Lineær programmering opg 4'!$K$8)*-1)</f>
        <v>-</v>
      </c>
      <c r="I2327" s="167" t="str">
        <f>IF('Lineær programmering opg 4'!$D$8=0,"-",'Lineær programmering opg 4'!$G$8)</f>
        <v>-</v>
      </c>
      <c r="J2327" s="295">
        <f>A2327*'Lineær programmering opg 4'!$C$11+Datatabel!C2327*'Lineær programmering opg 4'!$D$11</f>
        <v>35155.199999998775</v>
      </c>
      <c r="K2327" s="9">
        <f t="shared" si="182"/>
        <v>0</v>
      </c>
      <c r="L2327" s="9">
        <f t="shared" si="183"/>
        <v>0</v>
      </c>
    </row>
    <row r="2328" spans="1:12" ht="15" x14ac:dyDescent="0.25">
      <c r="A2328" s="167">
        <f t="shared" si="181"/>
        <v>184.20000000000616</v>
      </c>
      <c r="B2328" s="325">
        <f t="shared" si="184"/>
        <v>0.76750000000002561</v>
      </c>
      <c r="C2328" s="167">
        <f t="shared" si="180"/>
        <v>111.59999999998769</v>
      </c>
      <c r="D2328" s="167">
        <f>IF('Lineær programmering opg 4'!$M$4=0,"-",(-A2328+'Lineær programmering opg 4'!$M$4)/'Lineær programmering opg 4'!$K$4*-1)</f>
        <v>111.59999999998769</v>
      </c>
      <c r="E2328" s="167">
        <f>IF('Lineær programmering opg 4'!$M$5=0,"-",(-A2328+'Lineær programmering opg 4'!$M$5)/'Lineær programmering opg 4'!$K$5*-1)</f>
        <v>161.84999999999539</v>
      </c>
      <c r="F2328" s="167" t="str">
        <f>IF('Lineær programmering opg 4'!$E$6=0,"-",(-A2328+'Lineær programmering opg 4'!$M$6)/'Lineær programmering opg 4'!$K$6*-1)</f>
        <v>-</v>
      </c>
      <c r="G2328" s="167" t="str">
        <f>IF('Lineær programmering opg 4'!$D$7=0,"-",((-A2328+'Lineær programmering opg 4'!$M$7)/'Lineær programmering opg 4'!$K$7)*-1)</f>
        <v>-</v>
      </c>
      <c r="H2328" s="167" t="str">
        <f>IF('Lineær programmering opg 4'!$C$8=0,"-",((-A2328+'Lineær programmering opg 4'!$M$8)/'Lineær programmering opg 4'!$K$8)*-1)</f>
        <v>-</v>
      </c>
      <c r="I2328" s="167" t="str">
        <f>IF('Lineær programmering opg 4'!$D$8=0,"-",'Lineær programmering opg 4'!$G$8)</f>
        <v>-</v>
      </c>
      <c r="J2328" s="295">
        <f>A2328*'Lineær programmering opg 4'!$C$11+Datatabel!C2328*'Lineær programmering opg 4'!$D$11</f>
        <v>35159.999999998763</v>
      </c>
      <c r="K2328" s="9">
        <f t="shared" si="182"/>
        <v>0</v>
      </c>
      <c r="L2328" s="9">
        <f t="shared" si="183"/>
        <v>0</v>
      </c>
    </row>
    <row r="2329" spans="1:12" ht="15" x14ac:dyDescent="0.25">
      <c r="A2329" s="167">
        <f t="shared" si="181"/>
        <v>184.17600000000616</v>
      </c>
      <c r="B2329" s="325">
        <f t="shared" si="184"/>
        <v>0.76740000000002562</v>
      </c>
      <c r="C2329" s="167">
        <f t="shared" si="180"/>
        <v>111.64799999998769</v>
      </c>
      <c r="D2329" s="167">
        <f>IF('Lineær programmering opg 4'!$M$4=0,"-",(-A2329+'Lineær programmering opg 4'!$M$4)/'Lineær programmering opg 4'!$K$4*-1)</f>
        <v>111.64799999998769</v>
      </c>
      <c r="E2329" s="167">
        <f>IF('Lineær programmering opg 4'!$M$5=0,"-",(-A2329+'Lineær programmering opg 4'!$M$5)/'Lineær programmering opg 4'!$K$5*-1)</f>
        <v>161.86799999999539</v>
      </c>
      <c r="F2329" s="167" t="str">
        <f>IF('Lineær programmering opg 4'!$E$6=0,"-",(-A2329+'Lineær programmering opg 4'!$M$6)/'Lineær programmering opg 4'!$K$6*-1)</f>
        <v>-</v>
      </c>
      <c r="G2329" s="167" t="str">
        <f>IF('Lineær programmering opg 4'!$D$7=0,"-",((-A2329+'Lineær programmering opg 4'!$M$7)/'Lineær programmering opg 4'!$K$7)*-1)</f>
        <v>-</v>
      </c>
      <c r="H2329" s="167" t="str">
        <f>IF('Lineær programmering opg 4'!$C$8=0,"-",((-A2329+'Lineær programmering opg 4'!$M$8)/'Lineær programmering opg 4'!$K$8)*-1)</f>
        <v>-</v>
      </c>
      <c r="I2329" s="167" t="str">
        <f>IF('Lineær programmering opg 4'!$D$8=0,"-",'Lineær programmering opg 4'!$G$8)</f>
        <v>-</v>
      </c>
      <c r="J2329" s="295">
        <f>A2329*'Lineær programmering opg 4'!$C$11+Datatabel!C2329*'Lineær programmering opg 4'!$D$11</f>
        <v>35164.799999998766</v>
      </c>
      <c r="K2329" s="9">
        <f t="shared" si="182"/>
        <v>0</v>
      </c>
      <c r="L2329" s="9">
        <f t="shared" si="183"/>
        <v>0</v>
      </c>
    </row>
    <row r="2330" spans="1:12" ht="15" x14ac:dyDescent="0.25">
      <c r="A2330" s="167">
        <f t="shared" si="181"/>
        <v>184.15200000000615</v>
      </c>
      <c r="B2330" s="325">
        <f t="shared" si="184"/>
        <v>0.76730000000002563</v>
      </c>
      <c r="C2330" s="167">
        <f t="shared" si="180"/>
        <v>111.69599999998769</v>
      </c>
      <c r="D2330" s="167">
        <f>IF('Lineær programmering opg 4'!$M$4=0,"-",(-A2330+'Lineær programmering opg 4'!$M$4)/'Lineær programmering opg 4'!$K$4*-1)</f>
        <v>111.69599999998769</v>
      </c>
      <c r="E2330" s="167">
        <f>IF('Lineær programmering opg 4'!$M$5=0,"-",(-A2330+'Lineær programmering opg 4'!$M$5)/'Lineær programmering opg 4'!$K$5*-1)</f>
        <v>161.88599999999539</v>
      </c>
      <c r="F2330" s="167" t="str">
        <f>IF('Lineær programmering opg 4'!$E$6=0,"-",(-A2330+'Lineær programmering opg 4'!$M$6)/'Lineær programmering opg 4'!$K$6*-1)</f>
        <v>-</v>
      </c>
      <c r="G2330" s="167" t="str">
        <f>IF('Lineær programmering opg 4'!$D$7=0,"-",((-A2330+'Lineær programmering opg 4'!$M$7)/'Lineær programmering opg 4'!$K$7)*-1)</f>
        <v>-</v>
      </c>
      <c r="H2330" s="167" t="str">
        <f>IF('Lineær programmering opg 4'!$C$8=0,"-",((-A2330+'Lineær programmering opg 4'!$M$8)/'Lineær programmering opg 4'!$K$8)*-1)</f>
        <v>-</v>
      </c>
      <c r="I2330" s="167" t="str">
        <f>IF('Lineær programmering opg 4'!$D$8=0,"-",'Lineær programmering opg 4'!$G$8)</f>
        <v>-</v>
      </c>
      <c r="J2330" s="295">
        <f>A2330*'Lineær programmering opg 4'!$C$11+Datatabel!C2330*'Lineær programmering opg 4'!$D$11</f>
        <v>35169.599999998769</v>
      </c>
      <c r="K2330" s="9">
        <f t="shared" si="182"/>
        <v>0</v>
      </c>
      <c r="L2330" s="9">
        <f t="shared" si="183"/>
        <v>0</v>
      </c>
    </row>
    <row r="2331" spans="1:12" ht="15" x14ac:dyDescent="0.25">
      <c r="A2331" s="167">
        <f t="shared" si="181"/>
        <v>184.12800000000615</v>
      </c>
      <c r="B2331" s="325">
        <f t="shared" si="184"/>
        <v>0.76720000000002564</v>
      </c>
      <c r="C2331" s="167">
        <f t="shared" si="180"/>
        <v>111.74399999998769</v>
      </c>
      <c r="D2331" s="167">
        <f>IF('Lineær programmering opg 4'!$M$4=0,"-",(-A2331+'Lineær programmering opg 4'!$M$4)/'Lineær programmering opg 4'!$K$4*-1)</f>
        <v>111.74399999998769</v>
      </c>
      <c r="E2331" s="167">
        <f>IF('Lineær programmering opg 4'!$M$5=0,"-",(-A2331+'Lineær programmering opg 4'!$M$5)/'Lineær programmering opg 4'!$K$5*-1)</f>
        <v>161.90399999999539</v>
      </c>
      <c r="F2331" s="167" t="str">
        <f>IF('Lineær programmering opg 4'!$E$6=0,"-",(-A2331+'Lineær programmering opg 4'!$M$6)/'Lineær programmering opg 4'!$K$6*-1)</f>
        <v>-</v>
      </c>
      <c r="G2331" s="167" t="str">
        <f>IF('Lineær programmering opg 4'!$D$7=0,"-",((-A2331+'Lineær programmering opg 4'!$M$7)/'Lineær programmering opg 4'!$K$7)*-1)</f>
        <v>-</v>
      </c>
      <c r="H2331" s="167" t="str">
        <f>IF('Lineær programmering opg 4'!$C$8=0,"-",((-A2331+'Lineær programmering opg 4'!$M$8)/'Lineær programmering opg 4'!$K$8)*-1)</f>
        <v>-</v>
      </c>
      <c r="I2331" s="167" t="str">
        <f>IF('Lineær programmering opg 4'!$D$8=0,"-",'Lineær programmering opg 4'!$G$8)</f>
        <v>-</v>
      </c>
      <c r="J2331" s="295">
        <f>A2331*'Lineær programmering opg 4'!$C$11+Datatabel!C2331*'Lineær programmering opg 4'!$D$11</f>
        <v>35174.399999998772</v>
      </c>
      <c r="K2331" s="9">
        <f t="shared" si="182"/>
        <v>0</v>
      </c>
      <c r="L2331" s="9">
        <f t="shared" si="183"/>
        <v>0</v>
      </c>
    </row>
    <row r="2332" spans="1:12" ht="15" x14ac:dyDescent="0.25">
      <c r="A2332" s="167">
        <f t="shared" si="181"/>
        <v>184.10400000000615</v>
      </c>
      <c r="B2332" s="325">
        <f t="shared" si="184"/>
        <v>0.76710000000002565</v>
      </c>
      <c r="C2332" s="167">
        <f t="shared" si="180"/>
        <v>111.79199999998769</v>
      </c>
      <c r="D2332" s="167">
        <f>IF('Lineær programmering opg 4'!$M$4=0,"-",(-A2332+'Lineær programmering opg 4'!$M$4)/'Lineær programmering opg 4'!$K$4*-1)</f>
        <v>111.79199999998769</v>
      </c>
      <c r="E2332" s="167">
        <f>IF('Lineær programmering opg 4'!$M$5=0,"-",(-A2332+'Lineær programmering opg 4'!$M$5)/'Lineær programmering opg 4'!$K$5*-1)</f>
        <v>161.92199999999539</v>
      </c>
      <c r="F2332" s="167" t="str">
        <f>IF('Lineær programmering opg 4'!$E$6=0,"-",(-A2332+'Lineær programmering opg 4'!$M$6)/'Lineær programmering opg 4'!$K$6*-1)</f>
        <v>-</v>
      </c>
      <c r="G2332" s="167" t="str">
        <f>IF('Lineær programmering opg 4'!$D$7=0,"-",((-A2332+'Lineær programmering opg 4'!$M$7)/'Lineær programmering opg 4'!$K$7)*-1)</f>
        <v>-</v>
      </c>
      <c r="H2332" s="167" t="str">
        <f>IF('Lineær programmering opg 4'!$C$8=0,"-",((-A2332+'Lineær programmering opg 4'!$M$8)/'Lineær programmering opg 4'!$K$8)*-1)</f>
        <v>-</v>
      </c>
      <c r="I2332" s="167" t="str">
        <f>IF('Lineær programmering opg 4'!$D$8=0,"-",'Lineær programmering opg 4'!$G$8)</f>
        <v>-</v>
      </c>
      <c r="J2332" s="295">
        <f>A2332*'Lineær programmering opg 4'!$C$11+Datatabel!C2332*'Lineær programmering opg 4'!$D$11</f>
        <v>35179.199999998775</v>
      </c>
      <c r="K2332" s="9">
        <f t="shared" si="182"/>
        <v>0</v>
      </c>
      <c r="L2332" s="9">
        <f t="shared" si="183"/>
        <v>0</v>
      </c>
    </row>
    <row r="2333" spans="1:12" ht="15" x14ac:dyDescent="0.25">
      <c r="A2333" s="167">
        <f t="shared" si="181"/>
        <v>184.08000000000615</v>
      </c>
      <c r="B2333" s="325">
        <f t="shared" si="184"/>
        <v>0.76700000000002566</v>
      </c>
      <c r="C2333" s="167">
        <f t="shared" si="180"/>
        <v>111.8399999999877</v>
      </c>
      <c r="D2333" s="167">
        <f>IF('Lineær programmering opg 4'!$M$4=0,"-",(-A2333+'Lineær programmering opg 4'!$M$4)/'Lineær programmering opg 4'!$K$4*-1)</f>
        <v>111.8399999999877</v>
      </c>
      <c r="E2333" s="167">
        <f>IF('Lineær programmering opg 4'!$M$5=0,"-",(-A2333+'Lineær programmering opg 4'!$M$5)/'Lineær programmering opg 4'!$K$5*-1)</f>
        <v>161.93999999999539</v>
      </c>
      <c r="F2333" s="167" t="str">
        <f>IF('Lineær programmering opg 4'!$E$6=0,"-",(-A2333+'Lineær programmering opg 4'!$M$6)/'Lineær programmering opg 4'!$K$6*-1)</f>
        <v>-</v>
      </c>
      <c r="G2333" s="167" t="str">
        <f>IF('Lineær programmering opg 4'!$D$7=0,"-",((-A2333+'Lineær programmering opg 4'!$M$7)/'Lineær programmering opg 4'!$K$7)*-1)</f>
        <v>-</v>
      </c>
      <c r="H2333" s="167" t="str">
        <f>IF('Lineær programmering opg 4'!$C$8=0,"-",((-A2333+'Lineær programmering opg 4'!$M$8)/'Lineær programmering opg 4'!$K$8)*-1)</f>
        <v>-</v>
      </c>
      <c r="I2333" s="167" t="str">
        <f>IF('Lineær programmering opg 4'!$D$8=0,"-",'Lineær programmering opg 4'!$G$8)</f>
        <v>-</v>
      </c>
      <c r="J2333" s="295">
        <f>A2333*'Lineær programmering opg 4'!$C$11+Datatabel!C2333*'Lineær programmering opg 4'!$D$11</f>
        <v>35183.99999999877</v>
      </c>
      <c r="K2333" s="9">
        <f t="shared" si="182"/>
        <v>0</v>
      </c>
      <c r="L2333" s="9">
        <f t="shared" si="183"/>
        <v>0</v>
      </c>
    </row>
    <row r="2334" spans="1:12" ht="15" x14ac:dyDescent="0.25">
      <c r="A2334" s="167">
        <f t="shared" si="181"/>
        <v>184.05600000000615</v>
      </c>
      <c r="B2334" s="325">
        <f t="shared" si="184"/>
        <v>0.76690000000002567</v>
      </c>
      <c r="C2334" s="167">
        <f t="shared" si="180"/>
        <v>111.8879999999877</v>
      </c>
      <c r="D2334" s="167">
        <f>IF('Lineær programmering opg 4'!$M$4=0,"-",(-A2334+'Lineær programmering opg 4'!$M$4)/'Lineær programmering opg 4'!$K$4*-1)</f>
        <v>111.8879999999877</v>
      </c>
      <c r="E2334" s="167">
        <f>IF('Lineær programmering opg 4'!$M$5=0,"-",(-A2334+'Lineær programmering opg 4'!$M$5)/'Lineær programmering opg 4'!$K$5*-1)</f>
        <v>161.95799999999539</v>
      </c>
      <c r="F2334" s="167" t="str">
        <f>IF('Lineær programmering opg 4'!$E$6=0,"-",(-A2334+'Lineær programmering opg 4'!$M$6)/'Lineær programmering opg 4'!$K$6*-1)</f>
        <v>-</v>
      </c>
      <c r="G2334" s="167" t="str">
        <f>IF('Lineær programmering opg 4'!$D$7=0,"-",((-A2334+'Lineær programmering opg 4'!$M$7)/'Lineær programmering opg 4'!$K$7)*-1)</f>
        <v>-</v>
      </c>
      <c r="H2334" s="167" t="str">
        <f>IF('Lineær programmering opg 4'!$C$8=0,"-",((-A2334+'Lineær programmering opg 4'!$M$8)/'Lineær programmering opg 4'!$K$8)*-1)</f>
        <v>-</v>
      </c>
      <c r="I2334" s="167" t="str">
        <f>IF('Lineær programmering opg 4'!$D$8=0,"-",'Lineær programmering opg 4'!$G$8)</f>
        <v>-</v>
      </c>
      <c r="J2334" s="295">
        <f>A2334*'Lineær programmering opg 4'!$C$11+Datatabel!C2334*'Lineær programmering opg 4'!$D$11</f>
        <v>35188.799999998766</v>
      </c>
      <c r="K2334" s="9">
        <f t="shared" si="182"/>
        <v>0</v>
      </c>
      <c r="L2334" s="9">
        <f t="shared" si="183"/>
        <v>0</v>
      </c>
    </row>
    <row r="2335" spans="1:12" ht="15" x14ac:dyDescent="0.25">
      <c r="A2335" s="167">
        <f t="shared" si="181"/>
        <v>184.03200000000618</v>
      </c>
      <c r="B2335" s="325">
        <f t="shared" si="184"/>
        <v>0.76680000000002568</v>
      </c>
      <c r="C2335" s="167">
        <f t="shared" si="180"/>
        <v>111.93599999998764</v>
      </c>
      <c r="D2335" s="167">
        <f>IF('Lineær programmering opg 4'!$M$4=0,"-",(-A2335+'Lineær programmering opg 4'!$M$4)/'Lineær programmering opg 4'!$K$4*-1)</f>
        <v>111.93599999998764</v>
      </c>
      <c r="E2335" s="167">
        <f>IF('Lineær programmering opg 4'!$M$5=0,"-",(-A2335+'Lineær programmering opg 4'!$M$5)/'Lineær programmering opg 4'!$K$5*-1)</f>
        <v>161.97599999999537</v>
      </c>
      <c r="F2335" s="167" t="str">
        <f>IF('Lineær programmering opg 4'!$E$6=0,"-",(-A2335+'Lineær programmering opg 4'!$M$6)/'Lineær programmering opg 4'!$K$6*-1)</f>
        <v>-</v>
      </c>
      <c r="G2335" s="167" t="str">
        <f>IF('Lineær programmering opg 4'!$D$7=0,"-",((-A2335+'Lineær programmering opg 4'!$M$7)/'Lineær programmering opg 4'!$K$7)*-1)</f>
        <v>-</v>
      </c>
      <c r="H2335" s="167" t="str">
        <f>IF('Lineær programmering opg 4'!$C$8=0,"-",((-A2335+'Lineær programmering opg 4'!$M$8)/'Lineær programmering opg 4'!$K$8)*-1)</f>
        <v>-</v>
      </c>
      <c r="I2335" s="167" t="str">
        <f>IF('Lineær programmering opg 4'!$D$8=0,"-",'Lineær programmering opg 4'!$G$8)</f>
        <v>-</v>
      </c>
      <c r="J2335" s="295">
        <f>A2335*'Lineær programmering opg 4'!$C$11+Datatabel!C2335*'Lineær programmering opg 4'!$D$11</f>
        <v>35193.599999998769</v>
      </c>
      <c r="K2335" s="9">
        <f t="shared" si="182"/>
        <v>0</v>
      </c>
      <c r="L2335" s="9">
        <f t="shared" si="183"/>
        <v>0</v>
      </c>
    </row>
    <row r="2336" spans="1:12" ht="15" x14ac:dyDescent="0.25">
      <c r="A2336" s="167">
        <f t="shared" si="181"/>
        <v>184.00800000000618</v>
      </c>
      <c r="B2336" s="325">
        <f t="shared" si="184"/>
        <v>0.76670000000002569</v>
      </c>
      <c r="C2336" s="167">
        <f t="shared" si="180"/>
        <v>111.98399999998765</v>
      </c>
      <c r="D2336" s="167">
        <f>IF('Lineær programmering opg 4'!$M$4=0,"-",(-A2336+'Lineær programmering opg 4'!$M$4)/'Lineær programmering opg 4'!$K$4*-1)</f>
        <v>111.98399999998765</v>
      </c>
      <c r="E2336" s="167">
        <f>IF('Lineær programmering opg 4'!$M$5=0,"-",(-A2336+'Lineær programmering opg 4'!$M$5)/'Lineær programmering opg 4'!$K$5*-1)</f>
        <v>161.99399999999537</v>
      </c>
      <c r="F2336" s="167" t="str">
        <f>IF('Lineær programmering opg 4'!$E$6=0,"-",(-A2336+'Lineær programmering opg 4'!$M$6)/'Lineær programmering opg 4'!$K$6*-1)</f>
        <v>-</v>
      </c>
      <c r="G2336" s="167" t="str">
        <f>IF('Lineær programmering opg 4'!$D$7=0,"-",((-A2336+'Lineær programmering opg 4'!$M$7)/'Lineær programmering opg 4'!$K$7)*-1)</f>
        <v>-</v>
      </c>
      <c r="H2336" s="167" t="str">
        <f>IF('Lineær programmering opg 4'!$C$8=0,"-",((-A2336+'Lineær programmering opg 4'!$M$8)/'Lineær programmering opg 4'!$K$8)*-1)</f>
        <v>-</v>
      </c>
      <c r="I2336" s="167" t="str">
        <f>IF('Lineær programmering opg 4'!$D$8=0,"-",'Lineær programmering opg 4'!$G$8)</f>
        <v>-</v>
      </c>
      <c r="J2336" s="295">
        <f>A2336*'Lineær programmering opg 4'!$C$11+Datatabel!C2336*'Lineær programmering opg 4'!$D$11</f>
        <v>35198.399999998765</v>
      </c>
      <c r="K2336" s="9">
        <f t="shared" si="182"/>
        <v>0</v>
      </c>
      <c r="L2336" s="9">
        <f t="shared" si="183"/>
        <v>0</v>
      </c>
    </row>
    <row r="2337" spans="1:12" ht="15" x14ac:dyDescent="0.25">
      <c r="A2337" s="167">
        <f t="shared" si="181"/>
        <v>183.98400000000618</v>
      </c>
      <c r="B2337" s="325">
        <f t="shared" si="184"/>
        <v>0.76660000000002571</v>
      </c>
      <c r="C2337" s="167">
        <f t="shared" si="180"/>
        <v>112.03199999998765</v>
      </c>
      <c r="D2337" s="167">
        <f>IF('Lineær programmering opg 4'!$M$4=0,"-",(-A2337+'Lineær programmering opg 4'!$M$4)/'Lineær programmering opg 4'!$K$4*-1)</f>
        <v>112.03199999998765</v>
      </c>
      <c r="E2337" s="167">
        <f>IF('Lineær programmering opg 4'!$M$5=0,"-",(-A2337+'Lineær programmering opg 4'!$M$5)/'Lineær programmering opg 4'!$K$5*-1)</f>
        <v>162.01199999999537</v>
      </c>
      <c r="F2337" s="167" t="str">
        <f>IF('Lineær programmering opg 4'!$E$6=0,"-",(-A2337+'Lineær programmering opg 4'!$M$6)/'Lineær programmering opg 4'!$K$6*-1)</f>
        <v>-</v>
      </c>
      <c r="G2337" s="167" t="str">
        <f>IF('Lineær programmering opg 4'!$D$7=0,"-",((-A2337+'Lineær programmering opg 4'!$M$7)/'Lineær programmering opg 4'!$K$7)*-1)</f>
        <v>-</v>
      </c>
      <c r="H2337" s="167" t="str">
        <f>IF('Lineær programmering opg 4'!$C$8=0,"-",((-A2337+'Lineær programmering opg 4'!$M$8)/'Lineær programmering opg 4'!$K$8)*-1)</f>
        <v>-</v>
      </c>
      <c r="I2337" s="167" t="str">
        <f>IF('Lineær programmering opg 4'!$D$8=0,"-",'Lineær programmering opg 4'!$G$8)</f>
        <v>-</v>
      </c>
      <c r="J2337" s="295">
        <f>A2337*'Lineær programmering opg 4'!$C$11+Datatabel!C2337*'Lineær programmering opg 4'!$D$11</f>
        <v>35203.19999999876</v>
      </c>
      <c r="K2337" s="9">
        <f t="shared" si="182"/>
        <v>0</v>
      </c>
      <c r="L2337" s="9">
        <f t="shared" si="183"/>
        <v>0</v>
      </c>
    </row>
    <row r="2338" spans="1:12" ht="15" x14ac:dyDescent="0.25">
      <c r="A2338" s="167">
        <f t="shared" si="181"/>
        <v>183.96000000000618</v>
      </c>
      <c r="B2338" s="325">
        <f t="shared" si="184"/>
        <v>0.76650000000002572</v>
      </c>
      <c r="C2338" s="167">
        <f t="shared" si="180"/>
        <v>112.07999999998765</v>
      </c>
      <c r="D2338" s="167">
        <f>IF('Lineær programmering opg 4'!$M$4=0,"-",(-A2338+'Lineær programmering opg 4'!$M$4)/'Lineær programmering opg 4'!$K$4*-1)</f>
        <v>112.07999999998765</v>
      </c>
      <c r="E2338" s="167">
        <f>IF('Lineær programmering opg 4'!$M$5=0,"-",(-A2338+'Lineær programmering opg 4'!$M$5)/'Lineær programmering opg 4'!$K$5*-1)</f>
        <v>162.02999999999537</v>
      </c>
      <c r="F2338" s="167" t="str">
        <f>IF('Lineær programmering opg 4'!$E$6=0,"-",(-A2338+'Lineær programmering opg 4'!$M$6)/'Lineær programmering opg 4'!$K$6*-1)</f>
        <v>-</v>
      </c>
      <c r="G2338" s="167" t="str">
        <f>IF('Lineær programmering opg 4'!$D$7=0,"-",((-A2338+'Lineær programmering opg 4'!$M$7)/'Lineær programmering opg 4'!$K$7)*-1)</f>
        <v>-</v>
      </c>
      <c r="H2338" s="167" t="str">
        <f>IF('Lineær programmering opg 4'!$C$8=0,"-",((-A2338+'Lineær programmering opg 4'!$M$8)/'Lineær programmering opg 4'!$K$8)*-1)</f>
        <v>-</v>
      </c>
      <c r="I2338" s="167" t="str">
        <f>IF('Lineær programmering opg 4'!$D$8=0,"-",'Lineær programmering opg 4'!$G$8)</f>
        <v>-</v>
      </c>
      <c r="J2338" s="295">
        <f>A2338*'Lineær programmering opg 4'!$C$11+Datatabel!C2338*'Lineær programmering opg 4'!$D$11</f>
        <v>35207.999999998763</v>
      </c>
      <c r="K2338" s="9">
        <f t="shared" si="182"/>
        <v>0</v>
      </c>
      <c r="L2338" s="9">
        <f t="shared" si="183"/>
        <v>0</v>
      </c>
    </row>
    <row r="2339" spans="1:12" ht="15" x14ac:dyDescent="0.25">
      <c r="A2339" s="167">
        <f t="shared" si="181"/>
        <v>183.93600000000617</v>
      </c>
      <c r="B2339" s="325">
        <f t="shared" si="184"/>
        <v>0.76640000000002573</v>
      </c>
      <c r="C2339" s="167">
        <f t="shared" si="180"/>
        <v>112.12799999998765</v>
      </c>
      <c r="D2339" s="167">
        <f>IF('Lineær programmering opg 4'!$M$4=0,"-",(-A2339+'Lineær programmering opg 4'!$M$4)/'Lineær programmering opg 4'!$K$4*-1)</f>
        <v>112.12799999998765</v>
      </c>
      <c r="E2339" s="167">
        <f>IF('Lineær programmering opg 4'!$M$5=0,"-",(-A2339+'Lineær programmering opg 4'!$M$5)/'Lineær programmering opg 4'!$K$5*-1)</f>
        <v>162.04799999999537</v>
      </c>
      <c r="F2339" s="167" t="str">
        <f>IF('Lineær programmering opg 4'!$E$6=0,"-",(-A2339+'Lineær programmering opg 4'!$M$6)/'Lineær programmering opg 4'!$K$6*-1)</f>
        <v>-</v>
      </c>
      <c r="G2339" s="167" t="str">
        <f>IF('Lineær programmering opg 4'!$D$7=0,"-",((-A2339+'Lineær programmering opg 4'!$M$7)/'Lineær programmering opg 4'!$K$7)*-1)</f>
        <v>-</v>
      </c>
      <c r="H2339" s="167" t="str">
        <f>IF('Lineær programmering opg 4'!$C$8=0,"-",((-A2339+'Lineær programmering opg 4'!$M$8)/'Lineær programmering opg 4'!$K$8)*-1)</f>
        <v>-</v>
      </c>
      <c r="I2339" s="167" t="str">
        <f>IF('Lineær programmering opg 4'!$D$8=0,"-",'Lineær programmering opg 4'!$G$8)</f>
        <v>-</v>
      </c>
      <c r="J2339" s="295">
        <f>A2339*'Lineær programmering opg 4'!$C$11+Datatabel!C2339*'Lineær programmering opg 4'!$D$11</f>
        <v>35212.799999998766</v>
      </c>
      <c r="K2339" s="9">
        <f t="shared" si="182"/>
        <v>0</v>
      </c>
      <c r="L2339" s="9">
        <f t="shared" si="183"/>
        <v>0</v>
      </c>
    </row>
    <row r="2340" spans="1:12" ht="15" x14ac:dyDescent="0.25">
      <c r="A2340" s="167">
        <f t="shared" si="181"/>
        <v>183.91200000000617</v>
      </c>
      <c r="B2340" s="325">
        <f t="shared" si="184"/>
        <v>0.76630000000002574</v>
      </c>
      <c r="C2340" s="167">
        <f t="shared" si="180"/>
        <v>112.17599999998765</v>
      </c>
      <c r="D2340" s="167">
        <f>IF('Lineær programmering opg 4'!$M$4=0,"-",(-A2340+'Lineær programmering opg 4'!$M$4)/'Lineær programmering opg 4'!$K$4*-1)</f>
        <v>112.17599999998765</v>
      </c>
      <c r="E2340" s="167">
        <f>IF('Lineær programmering opg 4'!$M$5=0,"-",(-A2340+'Lineær programmering opg 4'!$M$5)/'Lineær programmering opg 4'!$K$5*-1)</f>
        <v>162.06599999999537</v>
      </c>
      <c r="F2340" s="167" t="str">
        <f>IF('Lineær programmering opg 4'!$E$6=0,"-",(-A2340+'Lineær programmering opg 4'!$M$6)/'Lineær programmering opg 4'!$K$6*-1)</f>
        <v>-</v>
      </c>
      <c r="G2340" s="167" t="str">
        <f>IF('Lineær programmering opg 4'!$D$7=0,"-",((-A2340+'Lineær programmering opg 4'!$M$7)/'Lineær programmering opg 4'!$K$7)*-1)</f>
        <v>-</v>
      </c>
      <c r="H2340" s="167" t="str">
        <f>IF('Lineær programmering opg 4'!$C$8=0,"-",((-A2340+'Lineær programmering opg 4'!$M$8)/'Lineær programmering opg 4'!$K$8)*-1)</f>
        <v>-</v>
      </c>
      <c r="I2340" s="167" t="str">
        <f>IF('Lineær programmering opg 4'!$D$8=0,"-",'Lineær programmering opg 4'!$G$8)</f>
        <v>-</v>
      </c>
      <c r="J2340" s="295">
        <f>A2340*'Lineær programmering opg 4'!$C$11+Datatabel!C2340*'Lineær programmering opg 4'!$D$11</f>
        <v>35217.599999998762</v>
      </c>
      <c r="K2340" s="9">
        <f t="shared" si="182"/>
        <v>0</v>
      </c>
      <c r="L2340" s="9">
        <f t="shared" si="183"/>
        <v>0</v>
      </c>
    </row>
    <row r="2341" spans="1:12" ht="15" x14ac:dyDescent="0.25">
      <c r="A2341" s="167">
        <f t="shared" si="181"/>
        <v>183.88800000000617</v>
      </c>
      <c r="B2341" s="325">
        <f t="shared" si="184"/>
        <v>0.76620000000002575</v>
      </c>
      <c r="C2341" s="167">
        <f t="shared" si="180"/>
        <v>112.22399999998765</v>
      </c>
      <c r="D2341" s="167">
        <f>IF('Lineær programmering opg 4'!$M$4=0,"-",(-A2341+'Lineær programmering opg 4'!$M$4)/'Lineær programmering opg 4'!$K$4*-1)</f>
        <v>112.22399999998765</v>
      </c>
      <c r="E2341" s="167">
        <f>IF('Lineær programmering opg 4'!$M$5=0,"-",(-A2341+'Lineær programmering opg 4'!$M$5)/'Lineær programmering opg 4'!$K$5*-1)</f>
        <v>162.08399999999537</v>
      </c>
      <c r="F2341" s="167" t="str">
        <f>IF('Lineær programmering opg 4'!$E$6=0,"-",(-A2341+'Lineær programmering opg 4'!$M$6)/'Lineær programmering opg 4'!$K$6*-1)</f>
        <v>-</v>
      </c>
      <c r="G2341" s="167" t="str">
        <f>IF('Lineær programmering opg 4'!$D$7=0,"-",((-A2341+'Lineær programmering opg 4'!$M$7)/'Lineær programmering opg 4'!$K$7)*-1)</f>
        <v>-</v>
      </c>
      <c r="H2341" s="167" t="str">
        <f>IF('Lineær programmering opg 4'!$C$8=0,"-",((-A2341+'Lineær programmering opg 4'!$M$8)/'Lineær programmering opg 4'!$K$8)*-1)</f>
        <v>-</v>
      </c>
      <c r="I2341" s="167" t="str">
        <f>IF('Lineær programmering opg 4'!$D$8=0,"-",'Lineær programmering opg 4'!$G$8)</f>
        <v>-</v>
      </c>
      <c r="J2341" s="295">
        <f>A2341*'Lineær programmering opg 4'!$C$11+Datatabel!C2341*'Lineær programmering opg 4'!$D$11</f>
        <v>35222.399999998765</v>
      </c>
      <c r="K2341" s="9">
        <f t="shared" si="182"/>
        <v>0</v>
      </c>
      <c r="L2341" s="9">
        <f t="shared" si="183"/>
        <v>0</v>
      </c>
    </row>
    <row r="2342" spans="1:12" ht="15" x14ac:dyDescent="0.25">
      <c r="A2342" s="167">
        <f t="shared" si="181"/>
        <v>183.86400000000617</v>
      </c>
      <c r="B2342" s="325">
        <f t="shared" si="184"/>
        <v>0.76610000000002576</v>
      </c>
      <c r="C2342" s="167">
        <f t="shared" si="180"/>
        <v>112.27199999998766</v>
      </c>
      <c r="D2342" s="167">
        <f>IF('Lineær programmering opg 4'!$M$4=0,"-",(-A2342+'Lineær programmering opg 4'!$M$4)/'Lineær programmering opg 4'!$K$4*-1)</f>
        <v>112.27199999998766</v>
      </c>
      <c r="E2342" s="167">
        <f>IF('Lineær programmering opg 4'!$M$5=0,"-",(-A2342+'Lineær programmering opg 4'!$M$5)/'Lineær programmering opg 4'!$K$5*-1)</f>
        <v>162.10199999999537</v>
      </c>
      <c r="F2342" s="167" t="str">
        <f>IF('Lineær programmering opg 4'!$E$6=0,"-",(-A2342+'Lineær programmering opg 4'!$M$6)/'Lineær programmering opg 4'!$K$6*-1)</f>
        <v>-</v>
      </c>
      <c r="G2342" s="167" t="str">
        <f>IF('Lineær programmering opg 4'!$D$7=0,"-",((-A2342+'Lineær programmering opg 4'!$M$7)/'Lineær programmering opg 4'!$K$7)*-1)</f>
        <v>-</v>
      </c>
      <c r="H2342" s="167" t="str">
        <f>IF('Lineær programmering opg 4'!$C$8=0,"-",((-A2342+'Lineær programmering opg 4'!$M$8)/'Lineær programmering opg 4'!$K$8)*-1)</f>
        <v>-</v>
      </c>
      <c r="I2342" s="167" t="str">
        <f>IF('Lineær programmering opg 4'!$D$8=0,"-",'Lineær programmering opg 4'!$G$8)</f>
        <v>-</v>
      </c>
      <c r="J2342" s="295">
        <f>A2342*'Lineær programmering opg 4'!$C$11+Datatabel!C2342*'Lineær programmering opg 4'!$D$11</f>
        <v>35227.19999999876</v>
      </c>
      <c r="K2342" s="9">
        <f t="shared" si="182"/>
        <v>0</v>
      </c>
      <c r="L2342" s="9">
        <f t="shared" si="183"/>
        <v>0</v>
      </c>
    </row>
    <row r="2343" spans="1:12" ht="15" x14ac:dyDescent="0.25">
      <c r="A2343" s="167">
        <f t="shared" si="181"/>
        <v>183.84000000000617</v>
      </c>
      <c r="B2343" s="325">
        <f t="shared" si="184"/>
        <v>0.76600000000002577</v>
      </c>
      <c r="C2343" s="167">
        <f t="shared" si="180"/>
        <v>112.31999999998766</v>
      </c>
      <c r="D2343" s="167">
        <f>IF('Lineær programmering opg 4'!$M$4=0,"-",(-A2343+'Lineær programmering opg 4'!$M$4)/'Lineær programmering opg 4'!$K$4*-1)</f>
        <v>112.31999999998766</v>
      </c>
      <c r="E2343" s="167">
        <f>IF('Lineær programmering opg 4'!$M$5=0,"-",(-A2343+'Lineær programmering opg 4'!$M$5)/'Lineær programmering opg 4'!$K$5*-1)</f>
        <v>162.11999999999537</v>
      </c>
      <c r="F2343" s="167" t="str">
        <f>IF('Lineær programmering opg 4'!$E$6=0,"-",(-A2343+'Lineær programmering opg 4'!$M$6)/'Lineær programmering opg 4'!$K$6*-1)</f>
        <v>-</v>
      </c>
      <c r="G2343" s="167" t="str">
        <f>IF('Lineær programmering opg 4'!$D$7=0,"-",((-A2343+'Lineær programmering opg 4'!$M$7)/'Lineær programmering opg 4'!$K$7)*-1)</f>
        <v>-</v>
      </c>
      <c r="H2343" s="167" t="str">
        <f>IF('Lineær programmering opg 4'!$C$8=0,"-",((-A2343+'Lineær programmering opg 4'!$M$8)/'Lineær programmering opg 4'!$K$8)*-1)</f>
        <v>-</v>
      </c>
      <c r="I2343" s="167" t="str">
        <f>IF('Lineær programmering opg 4'!$D$8=0,"-",'Lineær programmering opg 4'!$G$8)</f>
        <v>-</v>
      </c>
      <c r="J2343" s="295">
        <f>A2343*'Lineær programmering opg 4'!$C$11+Datatabel!C2343*'Lineær programmering opg 4'!$D$11</f>
        <v>35231.999999998763</v>
      </c>
      <c r="K2343" s="9">
        <f t="shared" si="182"/>
        <v>0</v>
      </c>
      <c r="L2343" s="9">
        <f t="shared" si="183"/>
        <v>0</v>
      </c>
    </row>
    <row r="2344" spans="1:12" ht="15" x14ac:dyDescent="0.25">
      <c r="A2344" s="167">
        <f t="shared" si="181"/>
        <v>183.8160000000062</v>
      </c>
      <c r="B2344" s="325">
        <f t="shared" si="184"/>
        <v>0.76590000000002578</v>
      </c>
      <c r="C2344" s="167">
        <f t="shared" si="180"/>
        <v>112.3679999999876</v>
      </c>
      <c r="D2344" s="167">
        <f>IF('Lineær programmering opg 4'!$M$4=0,"-",(-A2344+'Lineær programmering opg 4'!$M$4)/'Lineær programmering opg 4'!$K$4*-1)</f>
        <v>112.3679999999876</v>
      </c>
      <c r="E2344" s="167">
        <f>IF('Lineær programmering opg 4'!$M$5=0,"-",(-A2344+'Lineær programmering opg 4'!$M$5)/'Lineær programmering opg 4'!$K$5*-1)</f>
        <v>162.13799999999537</v>
      </c>
      <c r="F2344" s="167" t="str">
        <f>IF('Lineær programmering opg 4'!$E$6=0,"-",(-A2344+'Lineær programmering opg 4'!$M$6)/'Lineær programmering opg 4'!$K$6*-1)</f>
        <v>-</v>
      </c>
      <c r="G2344" s="167" t="str">
        <f>IF('Lineær programmering opg 4'!$D$7=0,"-",((-A2344+'Lineær programmering opg 4'!$M$7)/'Lineær programmering opg 4'!$K$7)*-1)</f>
        <v>-</v>
      </c>
      <c r="H2344" s="167" t="str">
        <f>IF('Lineær programmering opg 4'!$C$8=0,"-",((-A2344+'Lineær programmering opg 4'!$M$8)/'Lineær programmering opg 4'!$K$8)*-1)</f>
        <v>-</v>
      </c>
      <c r="I2344" s="167" t="str">
        <f>IF('Lineær programmering opg 4'!$D$8=0,"-",'Lineær programmering opg 4'!$G$8)</f>
        <v>-</v>
      </c>
      <c r="J2344" s="295">
        <f>A2344*'Lineær programmering opg 4'!$C$11+Datatabel!C2344*'Lineær programmering opg 4'!$D$11</f>
        <v>35236.799999998766</v>
      </c>
      <c r="K2344" s="9">
        <f t="shared" si="182"/>
        <v>0</v>
      </c>
      <c r="L2344" s="9">
        <f t="shared" si="183"/>
        <v>0</v>
      </c>
    </row>
    <row r="2345" spans="1:12" ht="15" x14ac:dyDescent="0.25">
      <c r="A2345" s="167">
        <f t="shared" si="181"/>
        <v>183.7920000000062</v>
      </c>
      <c r="B2345" s="325">
        <f t="shared" si="184"/>
        <v>0.76580000000002579</v>
      </c>
      <c r="C2345" s="167">
        <f t="shared" si="180"/>
        <v>112.4159999999876</v>
      </c>
      <c r="D2345" s="167">
        <f>IF('Lineær programmering opg 4'!$M$4=0,"-",(-A2345+'Lineær programmering opg 4'!$M$4)/'Lineær programmering opg 4'!$K$4*-1)</f>
        <v>112.4159999999876</v>
      </c>
      <c r="E2345" s="167">
        <f>IF('Lineær programmering opg 4'!$M$5=0,"-",(-A2345+'Lineær programmering opg 4'!$M$5)/'Lineær programmering opg 4'!$K$5*-1)</f>
        <v>162.15599999999537</v>
      </c>
      <c r="F2345" s="167" t="str">
        <f>IF('Lineær programmering opg 4'!$E$6=0,"-",(-A2345+'Lineær programmering opg 4'!$M$6)/'Lineær programmering opg 4'!$K$6*-1)</f>
        <v>-</v>
      </c>
      <c r="G2345" s="167" t="str">
        <f>IF('Lineær programmering opg 4'!$D$7=0,"-",((-A2345+'Lineær programmering opg 4'!$M$7)/'Lineær programmering opg 4'!$K$7)*-1)</f>
        <v>-</v>
      </c>
      <c r="H2345" s="167" t="str">
        <f>IF('Lineær programmering opg 4'!$C$8=0,"-",((-A2345+'Lineær programmering opg 4'!$M$8)/'Lineær programmering opg 4'!$K$8)*-1)</f>
        <v>-</v>
      </c>
      <c r="I2345" s="167" t="str">
        <f>IF('Lineær programmering opg 4'!$D$8=0,"-",'Lineær programmering opg 4'!$G$8)</f>
        <v>-</v>
      </c>
      <c r="J2345" s="295">
        <f>A2345*'Lineær programmering opg 4'!$C$11+Datatabel!C2345*'Lineær programmering opg 4'!$D$11</f>
        <v>35241.599999998762</v>
      </c>
      <c r="K2345" s="9">
        <f t="shared" si="182"/>
        <v>0</v>
      </c>
      <c r="L2345" s="9">
        <f t="shared" si="183"/>
        <v>0</v>
      </c>
    </row>
    <row r="2346" spans="1:12" ht="15" x14ac:dyDescent="0.25">
      <c r="A2346" s="167">
        <f t="shared" si="181"/>
        <v>183.7680000000062</v>
      </c>
      <c r="B2346" s="325">
        <f t="shared" si="184"/>
        <v>0.7657000000000258</v>
      </c>
      <c r="C2346" s="167">
        <f t="shared" si="180"/>
        <v>112.46399999998761</v>
      </c>
      <c r="D2346" s="167">
        <f>IF('Lineær programmering opg 4'!$M$4=0,"-",(-A2346+'Lineær programmering opg 4'!$M$4)/'Lineær programmering opg 4'!$K$4*-1)</f>
        <v>112.46399999998761</v>
      </c>
      <c r="E2346" s="167">
        <f>IF('Lineær programmering opg 4'!$M$5=0,"-",(-A2346+'Lineær programmering opg 4'!$M$5)/'Lineær programmering opg 4'!$K$5*-1)</f>
        <v>162.17399999999537</v>
      </c>
      <c r="F2346" s="167" t="str">
        <f>IF('Lineær programmering opg 4'!$E$6=0,"-",(-A2346+'Lineær programmering opg 4'!$M$6)/'Lineær programmering opg 4'!$K$6*-1)</f>
        <v>-</v>
      </c>
      <c r="G2346" s="167" t="str">
        <f>IF('Lineær programmering opg 4'!$D$7=0,"-",((-A2346+'Lineær programmering opg 4'!$M$7)/'Lineær programmering opg 4'!$K$7)*-1)</f>
        <v>-</v>
      </c>
      <c r="H2346" s="167" t="str">
        <f>IF('Lineær programmering opg 4'!$C$8=0,"-",((-A2346+'Lineær programmering opg 4'!$M$8)/'Lineær programmering opg 4'!$K$8)*-1)</f>
        <v>-</v>
      </c>
      <c r="I2346" s="167" t="str">
        <f>IF('Lineær programmering opg 4'!$D$8=0,"-",'Lineær programmering opg 4'!$G$8)</f>
        <v>-</v>
      </c>
      <c r="J2346" s="295">
        <f>A2346*'Lineær programmering opg 4'!$C$11+Datatabel!C2346*'Lineær programmering opg 4'!$D$11</f>
        <v>35246.399999998757</v>
      </c>
      <c r="K2346" s="9">
        <f t="shared" si="182"/>
        <v>0</v>
      </c>
      <c r="L2346" s="9">
        <f t="shared" si="183"/>
        <v>0</v>
      </c>
    </row>
    <row r="2347" spans="1:12" ht="15" x14ac:dyDescent="0.25">
      <c r="A2347" s="167">
        <f t="shared" si="181"/>
        <v>183.7440000000062</v>
      </c>
      <c r="B2347" s="325">
        <f t="shared" si="184"/>
        <v>0.76560000000002582</v>
      </c>
      <c r="C2347" s="167">
        <f t="shared" si="180"/>
        <v>112.51199999998761</v>
      </c>
      <c r="D2347" s="167">
        <f>IF('Lineær programmering opg 4'!$M$4=0,"-",(-A2347+'Lineær programmering opg 4'!$M$4)/'Lineær programmering opg 4'!$K$4*-1)</f>
        <v>112.51199999998761</v>
      </c>
      <c r="E2347" s="167">
        <f>IF('Lineær programmering opg 4'!$M$5=0,"-",(-A2347+'Lineær programmering opg 4'!$M$5)/'Lineær programmering opg 4'!$K$5*-1)</f>
        <v>162.19199999999537</v>
      </c>
      <c r="F2347" s="167" t="str">
        <f>IF('Lineær programmering opg 4'!$E$6=0,"-",(-A2347+'Lineær programmering opg 4'!$M$6)/'Lineær programmering opg 4'!$K$6*-1)</f>
        <v>-</v>
      </c>
      <c r="G2347" s="167" t="str">
        <f>IF('Lineær programmering opg 4'!$D$7=0,"-",((-A2347+'Lineær programmering opg 4'!$M$7)/'Lineær programmering opg 4'!$K$7)*-1)</f>
        <v>-</v>
      </c>
      <c r="H2347" s="167" t="str">
        <f>IF('Lineær programmering opg 4'!$C$8=0,"-",((-A2347+'Lineær programmering opg 4'!$M$8)/'Lineær programmering opg 4'!$K$8)*-1)</f>
        <v>-</v>
      </c>
      <c r="I2347" s="167" t="str">
        <f>IF('Lineær programmering opg 4'!$D$8=0,"-",'Lineær programmering opg 4'!$G$8)</f>
        <v>-</v>
      </c>
      <c r="J2347" s="295">
        <f>A2347*'Lineær programmering opg 4'!$C$11+Datatabel!C2347*'Lineær programmering opg 4'!$D$11</f>
        <v>35251.19999999876</v>
      </c>
      <c r="K2347" s="9">
        <f t="shared" si="182"/>
        <v>0</v>
      </c>
      <c r="L2347" s="9">
        <f t="shared" si="183"/>
        <v>0</v>
      </c>
    </row>
    <row r="2348" spans="1:12" ht="15" x14ac:dyDescent="0.25">
      <c r="A2348" s="167">
        <f t="shared" si="181"/>
        <v>183.72000000000619</v>
      </c>
      <c r="B2348" s="325">
        <f t="shared" si="184"/>
        <v>0.76550000000002583</v>
      </c>
      <c r="C2348" s="167">
        <f t="shared" si="180"/>
        <v>112.55999999998761</v>
      </c>
      <c r="D2348" s="167">
        <f>IF('Lineær programmering opg 4'!$M$4=0,"-",(-A2348+'Lineær programmering opg 4'!$M$4)/'Lineær programmering opg 4'!$K$4*-1)</f>
        <v>112.55999999998761</v>
      </c>
      <c r="E2348" s="167">
        <f>IF('Lineær programmering opg 4'!$M$5=0,"-",(-A2348+'Lineær programmering opg 4'!$M$5)/'Lineær programmering opg 4'!$K$5*-1)</f>
        <v>162.20999999999538</v>
      </c>
      <c r="F2348" s="167" t="str">
        <f>IF('Lineær programmering opg 4'!$E$6=0,"-",(-A2348+'Lineær programmering opg 4'!$M$6)/'Lineær programmering opg 4'!$K$6*-1)</f>
        <v>-</v>
      </c>
      <c r="G2348" s="167" t="str">
        <f>IF('Lineær programmering opg 4'!$D$7=0,"-",((-A2348+'Lineær programmering opg 4'!$M$7)/'Lineær programmering opg 4'!$K$7)*-1)</f>
        <v>-</v>
      </c>
      <c r="H2348" s="167" t="str">
        <f>IF('Lineær programmering opg 4'!$C$8=0,"-",((-A2348+'Lineær programmering opg 4'!$M$8)/'Lineær programmering opg 4'!$K$8)*-1)</f>
        <v>-</v>
      </c>
      <c r="I2348" s="167" t="str">
        <f>IF('Lineær programmering opg 4'!$D$8=0,"-",'Lineær programmering opg 4'!$G$8)</f>
        <v>-</v>
      </c>
      <c r="J2348" s="295">
        <f>A2348*'Lineær programmering opg 4'!$C$11+Datatabel!C2348*'Lineær programmering opg 4'!$D$11</f>
        <v>35255.999999998763</v>
      </c>
      <c r="K2348" s="9">
        <f t="shared" si="182"/>
        <v>0</v>
      </c>
      <c r="L2348" s="9">
        <f t="shared" si="183"/>
        <v>0</v>
      </c>
    </row>
    <row r="2349" spans="1:12" ht="15" x14ac:dyDescent="0.25">
      <c r="A2349" s="167">
        <f t="shared" si="181"/>
        <v>183.69600000000619</v>
      </c>
      <c r="B2349" s="325">
        <f t="shared" si="184"/>
        <v>0.76540000000002584</v>
      </c>
      <c r="C2349" s="167">
        <f t="shared" si="180"/>
        <v>112.60799999998761</v>
      </c>
      <c r="D2349" s="167">
        <f>IF('Lineær programmering opg 4'!$M$4=0,"-",(-A2349+'Lineær programmering opg 4'!$M$4)/'Lineær programmering opg 4'!$K$4*-1)</f>
        <v>112.60799999998761</v>
      </c>
      <c r="E2349" s="167">
        <f>IF('Lineær programmering opg 4'!$M$5=0,"-",(-A2349+'Lineær programmering opg 4'!$M$5)/'Lineær programmering opg 4'!$K$5*-1)</f>
        <v>162.22799999999538</v>
      </c>
      <c r="F2349" s="167" t="str">
        <f>IF('Lineær programmering opg 4'!$E$6=0,"-",(-A2349+'Lineær programmering opg 4'!$M$6)/'Lineær programmering opg 4'!$K$6*-1)</f>
        <v>-</v>
      </c>
      <c r="G2349" s="167" t="str">
        <f>IF('Lineær programmering opg 4'!$D$7=0,"-",((-A2349+'Lineær programmering opg 4'!$M$7)/'Lineær programmering opg 4'!$K$7)*-1)</f>
        <v>-</v>
      </c>
      <c r="H2349" s="167" t="str">
        <f>IF('Lineær programmering opg 4'!$C$8=0,"-",((-A2349+'Lineær programmering opg 4'!$M$8)/'Lineær programmering opg 4'!$K$8)*-1)</f>
        <v>-</v>
      </c>
      <c r="I2349" s="167" t="str">
        <f>IF('Lineær programmering opg 4'!$D$8=0,"-",'Lineær programmering opg 4'!$G$8)</f>
        <v>-</v>
      </c>
      <c r="J2349" s="295">
        <f>A2349*'Lineær programmering opg 4'!$C$11+Datatabel!C2349*'Lineær programmering opg 4'!$D$11</f>
        <v>35260.799999998766</v>
      </c>
      <c r="K2349" s="9">
        <f t="shared" si="182"/>
        <v>0</v>
      </c>
      <c r="L2349" s="9">
        <f t="shared" si="183"/>
        <v>0</v>
      </c>
    </row>
    <row r="2350" spans="1:12" ht="15" x14ac:dyDescent="0.25">
      <c r="A2350" s="167">
        <f t="shared" si="181"/>
        <v>183.67200000000619</v>
      </c>
      <c r="B2350" s="325">
        <f t="shared" si="184"/>
        <v>0.76530000000002585</v>
      </c>
      <c r="C2350" s="167">
        <f t="shared" si="180"/>
        <v>112.65599999998761</v>
      </c>
      <c r="D2350" s="167">
        <f>IF('Lineær programmering opg 4'!$M$4=0,"-",(-A2350+'Lineær programmering opg 4'!$M$4)/'Lineær programmering opg 4'!$K$4*-1)</f>
        <v>112.65599999998761</v>
      </c>
      <c r="E2350" s="167">
        <f>IF('Lineær programmering opg 4'!$M$5=0,"-",(-A2350+'Lineær programmering opg 4'!$M$5)/'Lineær programmering opg 4'!$K$5*-1)</f>
        <v>162.24599999999538</v>
      </c>
      <c r="F2350" s="167" t="str">
        <f>IF('Lineær programmering opg 4'!$E$6=0,"-",(-A2350+'Lineær programmering opg 4'!$M$6)/'Lineær programmering opg 4'!$K$6*-1)</f>
        <v>-</v>
      </c>
      <c r="G2350" s="167" t="str">
        <f>IF('Lineær programmering opg 4'!$D$7=0,"-",((-A2350+'Lineær programmering opg 4'!$M$7)/'Lineær programmering opg 4'!$K$7)*-1)</f>
        <v>-</v>
      </c>
      <c r="H2350" s="167" t="str">
        <f>IF('Lineær programmering opg 4'!$C$8=0,"-",((-A2350+'Lineær programmering opg 4'!$M$8)/'Lineær programmering opg 4'!$K$8)*-1)</f>
        <v>-</v>
      </c>
      <c r="I2350" s="167" t="str">
        <f>IF('Lineær programmering opg 4'!$D$8=0,"-",'Lineær programmering opg 4'!$G$8)</f>
        <v>-</v>
      </c>
      <c r="J2350" s="295">
        <f>A2350*'Lineær programmering opg 4'!$C$11+Datatabel!C2350*'Lineær programmering opg 4'!$D$11</f>
        <v>35265.599999998762</v>
      </c>
      <c r="K2350" s="9">
        <f t="shared" si="182"/>
        <v>0</v>
      </c>
      <c r="L2350" s="9">
        <f t="shared" si="183"/>
        <v>0</v>
      </c>
    </row>
    <row r="2351" spans="1:12" ht="15" x14ac:dyDescent="0.25">
      <c r="A2351" s="167">
        <f t="shared" si="181"/>
        <v>183.64800000000622</v>
      </c>
      <c r="B2351" s="325">
        <f t="shared" si="184"/>
        <v>0.76520000000002586</v>
      </c>
      <c r="C2351" s="167">
        <f t="shared" si="180"/>
        <v>112.70399999998756</v>
      </c>
      <c r="D2351" s="167">
        <f>IF('Lineær programmering opg 4'!$M$4=0,"-",(-A2351+'Lineær programmering opg 4'!$M$4)/'Lineær programmering opg 4'!$K$4*-1)</f>
        <v>112.70399999998756</v>
      </c>
      <c r="E2351" s="167">
        <f>IF('Lineær programmering opg 4'!$M$5=0,"-",(-A2351+'Lineær programmering opg 4'!$M$5)/'Lineær programmering opg 4'!$K$5*-1)</f>
        <v>162.26399999999535</v>
      </c>
      <c r="F2351" s="167" t="str">
        <f>IF('Lineær programmering opg 4'!$E$6=0,"-",(-A2351+'Lineær programmering opg 4'!$M$6)/'Lineær programmering opg 4'!$K$6*-1)</f>
        <v>-</v>
      </c>
      <c r="G2351" s="167" t="str">
        <f>IF('Lineær programmering opg 4'!$D$7=0,"-",((-A2351+'Lineær programmering opg 4'!$M$7)/'Lineær programmering opg 4'!$K$7)*-1)</f>
        <v>-</v>
      </c>
      <c r="H2351" s="167" t="str">
        <f>IF('Lineær programmering opg 4'!$C$8=0,"-",((-A2351+'Lineær programmering opg 4'!$M$8)/'Lineær programmering opg 4'!$K$8)*-1)</f>
        <v>-</v>
      </c>
      <c r="I2351" s="167" t="str">
        <f>IF('Lineær programmering opg 4'!$D$8=0,"-",'Lineær programmering opg 4'!$G$8)</f>
        <v>-</v>
      </c>
      <c r="J2351" s="295">
        <f>A2351*'Lineær programmering opg 4'!$C$11+Datatabel!C2351*'Lineær programmering opg 4'!$D$11</f>
        <v>35270.399999998757</v>
      </c>
      <c r="K2351" s="9">
        <f t="shared" si="182"/>
        <v>0</v>
      </c>
      <c r="L2351" s="9">
        <f t="shared" si="183"/>
        <v>0</v>
      </c>
    </row>
    <row r="2352" spans="1:12" ht="15" x14ac:dyDescent="0.25">
      <c r="A2352" s="167">
        <f t="shared" si="181"/>
        <v>183.62400000000622</v>
      </c>
      <c r="B2352" s="325">
        <f t="shared" si="184"/>
        <v>0.76510000000002587</v>
      </c>
      <c r="C2352" s="167">
        <f t="shared" si="180"/>
        <v>112.75199999998756</v>
      </c>
      <c r="D2352" s="167">
        <f>IF('Lineær programmering opg 4'!$M$4=0,"-",(-A2352+'Lineær programmering opg 4'!$M$4)/'Lineær programmering opg 4'!$K$4*-1)</f>
        <v>112.75199999998756</v>
      </c>
      <c r="E2352" s="167">
        <f>IF('Lineær programmering opg 4'!$M$5=0,"-",(-A2352+'Lineær programmering opg 4'!$M$5)/'Lineær programmering opg 4'!$K$5*-1)</f>
        <v>162.28199999999535</v>
      </c>
      <c r="F2352" s="167" t="str">
        <f>IF('Lineær programmering opg 4'!$E$6=0,"-",(-A2352+'Lineær programmering opg 4'!$M$6)/'Lineær programmering opg 4'!$K$6*-1)</f>
        <v>-</v>
      </c>
      <c r="G2352" s="167" t="str">
        <f>IF('Lineær programmering opg 4'!$D$7=0,"-",((-A2352+'Lineær programmering opg 4'!$M$7)/'Lineær programmering opg 4'!$K$7)*-1)</f>
        <v>-</v>
      </c>
      <c r="H2352" s="167" t="str">
        <f>IF('Lineær programmering opg 4'!$C$8=0,"-",((-A2352+'Lineær programmering opg 4'!$M$8)/'Lineær programmering opg 4'!$K$8)*-1)</f>
        <v>-</v>
      </c>
      <c r="I2352" s="167" t="str">
        <f>IF('Lineær programmering opg 4'!$D$8=0,"-",'Lineær programmering opg 4'!$G$8)</f>
        <v>-</v>
      </c>
      <c r="J2352" s="295">
        <f>A2352*'Lineær programmering opg 4'!$C$11+Datatabel!C2352*'Lineær programmering opg 4'!$D$11</f>
        <v>35275.19999999876</v>
      </c>
      <c r="K2352" s="9">
        <f t="shared" si="182"/>
        <v>0</v>
      </c>
      <c r="L2352" s="9">
        <f t="shared" si="183"/>
        <v>0</v>
      </c>
    </row>
    <row r="2353" spans="1:12" ht="15" x14ac:dyDescent="0.25">
      <c r="A2353" s="167">
        <f t="shared" si="181"/>
        <v>183.60000000000622</v>
      </c>
      <c r="B2353" s="325">
        <f t="shared" si="184"/>
        <v>0.76500000000002588</v>
      </c>
      <c r="C2353" s="167">
        <f t="shared" si="180"/>
        <v>112.79999999998756</v>
      </c>
      <c r="D2353" s="167">
        <f>IF('Lineær programmering opg 4'!$M$4=0,"-",(-A2353+'Lineær programmering opg 4'!$M$4)/'Lineær programmering opg 4'!$K$4*-1)</f>
        <v>112.79999999998756</v>
      </c>
      <c r="E2353" s="167">
        <f>IF('Lineær programmering opg 4'!$M$5=0,"-",(-A2353+'Lineær programmering opg 4'!$M$5)/'Lineær programmering opg 4'!$K$5*-1)</f>
        <v>162.29999999999535</v>
      </c>
      <c r="F2353" s="167" t="str">
        <f>IF('Lineær programmering opg 4'!$E$6=0,"-",(-A2353+'Lineær programmering opg 4'!$M$6)/'Lineær programmering opg 4'!$K$6*-1)</f>
        <v>-</v>
      </c>
      <c r="G2353" s="167" t="str">
        <f>IF('Lineær programmering opg 4'!$D$7=0,"-",((-A2353+'Lineær programmering opg 4'!$M$7)/'Lineær programmering opg 4'!$K$7)*-1)</f>
        <v>-</v>
      </c>
      <c r="H2353" s="167" t="str">
        <f>IF('Lineær programmering opg 4'!$C$8=0,"-",((-A2353+'Lineær programmering opg 4'!$M$8)/'Lineær programmering opg 4'!$K$8)*-1)</f>
        <v>-</v>
      </c>
      <c r="I2353" s="167" t="str">
        <f>IF('Lineær programmering opg 4'!$D$8=0,"-",'Lineær programmering opg 4'!$G$8)</f>
        <v>-</v>
      </c>
      <c r="J2353" s="295">
        <f>A2353*'Lineær programmering opg 4'!$C$11+Datatabel!C2353*'Lineær programmering opg 4'!$D$11</f>
        <v>35279.999999998756</v>
      </c>
      <c r="K2353" s="9">
        <f t="shared" si="182"/>
        <v>0</v>
      </c>
      <c r="L2353" s="9">
        <f t="shared" si="183"/>
        <v>0</v>
      </c>
    </row>
    <row r="2354" spans="1:12" ht="15" x14ac:dyDescent="0.25">
      <c r="A2354" s="167">
        <f t="shared" si="181"/>
        <v>183.57600000000622</v>
      </c>
      <c r="B2354" s="325">
        <f t="shared" si="184"/>
        <v>0.76490000000002589</v>
      </c>
      <c r="C2354" s="167">
        <f t="shared" si="180"/>
        <v>112.84799999998756</v>
      </c>
      <c r="D2354" s="167">
        <f>IF('Lineær programmering opg 4'!$M$4=0,"-",(-A2354+'Lineær programmering opg 4'!$M$4)/'Lineær programmering opg 4'!$K$4*-1)</f>
        <v>112.84799999998756</v>
      </c>
      <c r="E2354" s="167">
        <f>IF('Lineær programmering opg 4'!$M$5=0,"-",(-A2354+'Lineær programmering opg 4'!$M$5)/'Lineær programmering opg 4'!$K$5*-1)</f>
        <v>162.31799999999535</v>
      </c>
      <c r="F2354" s="167" t="str">
        <f>IF('Lineær programmering opg 4'!$E$6=0,"-",(-A2354+'Lineær programmering opg 4'!$M$6)/'Lineær programmering opg 4'!$K$6*-1)</f>
        <v>-</v>
      </c>
      <c r="G2354" s="167" t="str">
        <f>IF('Lineær programmering opg 4'!$D$7=0,"-",((-A2354+'Lineær programmering opg 4'!$M$7)/'Lineær programmering opg 4'!$K$7)*-1)</f>
        <v>-</v>
      </c>
      <c r="H2354" s="167" t="str">
        <f>IF('Lineær programmering opg 4'!$C$8=0,"-",((-A2354+'Lineær programmering opg 4'!$M$8)/'Lineær programmering opg 4'!$K$8)*-1)</f>
        <v>-</v>
      </c>
      <c r="I2354" s="167" t="str">
        <f>IF('Lineær programmering opg 4'!$D$8=0,"-",'Lineær programmering opg 4'!$G$8)</f>
        <v>-</v>
      </c>
      <c r="J2354" s="295">
        <f>A2354*'Lineær programmering opg 4'!$C$11+Datatabel!C2354*'Lineær programmering opg 4'!$D$11</f>
        <v>35284.799999998751</v>
      </c>
      <c r="K2354" s="9">
        <f t="shared" si="182"/>
        <v>0</v>
      </c>
      <c r="L2354" s="9">
        <f t="shared" si="183"/>
        <v>0</v>
      </c>
    </row>
    <row r="2355" spans="1:12" ht="15" x14ac:dyDescent="0.25">
      <c r="A2355" s="167">
        <f t="shared" si="181"/>
        <v>183.55200000000622</v>
      </c>
      <c r="B2355" s="325">
        <f t="shared" si="184"/>
        <v>0.7648000000000259</v>
      </c>
      <c r="C2355" s="167">
        <f t="shared" si="180"/>
        <v>112.89599999998757</v>
      </c>
      <c r="D2355" s="167">
        <f>IF('Lineær programmering opg 4'!$M$4=0,"-",(-A2355+'Lineær programmering opg 4'!$M$4)/'Lineær programmering opg 4'!$K$4*-1)</f>
        <v>112.89599999998757</v>
      </c>
      <c r="E2355" s="167">
        <f>IF('Lineær programmering opg 4'!$M$5=0,"-",(-A2355+'Lineær programmering opg 4'!$M$5)/'Lineær programmering opg 4'!$K$5*-1)</f>
        <v>162.33599999999535</v>
      </c>
      <c r="F2355" s="167" t="str">
        <f>IF('Lineær programmering opg 4'!$E$6=0,"-",(-A2355+'Lineær programmering opg 4'!$M$6)/'Lineær programmering opg 4'!$K$6*-1)</f>
        <v>-</v>
      </c>
      <c r="G2355" s="167" t="str">
        <f>IF('Lineær programmering opg 4'!$D$7=0,"-",((-A2355+'Lineær programmering opg 4'!$M$7)/'Lineær programmering opg 4'!$K$7)*-1)</f>
        <v>-</v>
      </c>
      <c r="H2355" s="167" t="str">
        <f>IF('Lineær programmering opg 4'!$C$8=0,"-",((-A2355+'Lineær programmering opg 4'!$M$8)/'Lineær programmering opg 4'!$K$8)*-1)</f>
        <v>-</v>
      </c>
      <c r="I2355" s="167" t="str">
        <f>IF('Lineær programmering opg 4'!$D$8=0,"-",'Lineær programmering opg 4'!$G$8)</f>
        <v>-</v>
      </c>
      <c r="J2355" s="295">
        <f>A2355*'Lineær programmering opg 4'!$C$11+Datatabel!C2355*'Lineær programmering opg 4'!$D$11</f>
        <v>35289.599999998754</v>
      </c>
      <c r="K2355" s="9">
        <f t="shared" si="182"/>
        <v>0</v>
      </c>
      <c r="L2355" s="9">
        <f t="shared" si="183"/>
        <v>0</v>
      </c>
    </row>
    <row r="2356" spans="1:12" ht="15" x14ac:dyDescent="0.25">
      <c r="A2356" s="167">
        <f t="shared" si="181"/>
        <v>183.52800000000622</v>
      </c>
      <c r="B2356" s="325">
        <f t="shared" si="184"/>
        <v>0.76470000000002591</v>
      </c>
      <c r="C2356" s="167">
        <f t="shared" si="180"/>
        <v>112.94399999998757</v>
      </c>
      <c r="D2356" s="167">
        <f>IF('Lineær programmering opg 4'!$M$4=0,"-",(-A2356+'Lineær programmering opg 4'!$M$4)/'Lineær programmering opg 4'!$K$4*-1)</f>
        <v>112.94399999998757</v>
      </c>
      <c r="E2356" s="167">
        <f>IF('Lineær programmering opg 4'!$M$5=0,"-",(-A2356+'Lineær programmering opg 4'!$M$5)/'Lineær programmering opg 4'!$K$5*-1)</f>
        <v>162.35399999999535</v>
      </c>
      <c r="F2356" s="167" t="str">
        <f>IF('Lineær programmering opg 4'!$E$6=0,"-",(-A2356+'Lineær programmering opg 4'!$M$6)/'Lineær programmering opg 4'!$K$6*-1)</f>
        <v>-</v>
      </c>
      <c r="G2356" s="167" t="str">
        <f>IF('Lineær programmering opg 4'!$D$7=0,"-",((-A2356+'Lineær programmering opg 4'!$M$7)/'Lineær programmering opg 4'!$K$7)*-1)</f>
        <v>-</v>
      </c>
      <c r="H2356" s="167" t="str">
        <f>IF('Lineær programmering opg 4'!$C$8=0,"-",((-A2356+'Lineær programmering opg 4'!$M$8)/'Lineær programmering opg 4'!$K$8)*-1)</f>
        <v>-</v>
      </c>
      <c r="I2356" s="167" t="str">
        <f>IF('Lineær programmering opg 4'!$D$8=0,"-",'Lineær programmering opg 4'!$G$8)</f>
        <v>-</v>
      </c>
      <c r="J2356" s="295">
        <f>A2356*'Lineær programmering opg 4'!$C$11+Datatabel!C2356*'Lineær programmering opg 4'!$D$11</f>
        <v>35294.399999998757</v>
      </c>
      <c r="K2356" s="9">
        <f t="shared" si="182"/>
        <v>0</v>
      </c>
      <c r="L2356" s="9">
        <f t="shared" si="183"/>
        <v>0</v>
      </c>
    </row>
    <row r="2357" spans="1:12" ht="15" x14ac:dyDescent="0.25">
      <c r="A2357" s="167">
        <f t="shared" si="181"/>
        <v>183.50400000000622</v>
      </c>
      <c r="B2357" s="325">
        <f t="shared" si="184"/>
        <v>0.76460000000002593</v>
      </c>
      <c r="C2357" s="167">
        <f t="shared" si="180"/>
        <v>112.99199999998757</v>
      </c>
      <c r="D2357" s="167">
        <f>IF('Lineær programmering opg 4'!$M$4=0,"-",(-A2357+'Lineær programmering opg 4'!$M$4)/'Lineær programmering opg 4'!$K$4*-1)</f>
        <v>112.99199999998757</v>
      </c>
      <c r="E2357" s="167">
        <f>IF('Lineær programmering opg 4'!$M$5=0,"-",(-A2357+'Lineær programmering opg 4'!$M$5)/'Lineær programmering opg 4'!$K$5*-1)</f>
        <v>162.37199999999535</v>
      </c>
      <c r="F2357" s="167" t="str">
        <f>IF('Lineær programmering opg 4'!$E$6=0,"-",(-A2357+'Lineær programmering opg 4'!$M$6)/'Lineær programmering opg 4'!$K$6*-1)</f>
        <v>-</v>
      </c>
      <c r="G2357" s="167" t="str">
        <f>IF('Lineær programmering opg 4'!$D$7=0,"-",((-A2357+'Lineær programmering opg 4'!$M$7)/'Lineær programmering opg 4'!$K$7)*-1)</f>
        <v>-</v>
      </c>
      <c r="H2357" s="167" t="str">
        <f>IF('Lineær programmering opg 4'!$C$8=0,"-",((-A2357+'Lineær programmering opg 4'!$M$8)/'Lineær programmering opg 4'!$K$8)*-1)</f>
        <v>-</v>
      </c>
      <c r="I2357" s="167" t="str">
        <f>IF('Lineær programmering opg 4'!$D$8=0,"-",'Lineær programmering opg 4'!$G$8)</f>
        <v>-</v>
      </c>
      <c r="J2357" s="295">
        <f>A2357*'Lineær programmering opg 4'!$C$11+Datatabel!C2357*'Lineær programmering opg 4'!$D$11</f>
        <v>35299.19999999876</v>
      </c>
      <c r="K2357" s="9">
        <f t="shared" si="182"/>
        <v>0</v>
      </c>
      <c r="L2357" s="9">
        <f t="shared" si="183"/>
        <v>0</v>
      </c>
    </row>
    <row r="2358" spans="1:12" ht="15" x14ac:dyDescent="0.25">
      <c r="A2358" s="167">
        <f t="shared" si="181"/>
        <v>183.48000000000621</v>
      </c>
      <c r="B2358" s="325">
        <f t="shared" si="184"/>
        <v>0.76450000000002594</v>
      </c>
      <c r="C2358" s="167">
        <f t="shared" si="180"/>
        <v>113.03999999998757</v>
      </c>
      <c r="D2358" s="167">
        <f>IF('Lineær programmering opg 4'!$M$4=0,"-",(-A2358+'Lineær programmering opg 4'!$M$4)/'Lineær programmering opg 4'!$K$4*-1)</f>
        <v>113.03999999998757</v>
      </c>
      <c r="E2358" s="167">
        <f>IF('Lineær programmering opg 4'!$M$5=0,"-",(-A2358+'Lineær programmering opg 4'!$M$5)/'Lineær programmering opg 4'!$K$5*-1)</f>
        <v>162.38999999999535</v>
      </c>
      <c r="F2358" s="167" t="str">
        <f>IF('Lineær programmering opg 4'!$E$6=0,"-",(-A2358+'Lineær programmering opg 4'!$M$6)/'Lineær programmering opg 4'!$K$6*-1)</f>
        <v>-</v>
      </c>
      <c r="G2358" s="167" t="str">
        <f>IF('Lineær programmering opg 4'!$D$7=0,"-",((-A2358+'Lineær programmering opg 4'!$M$7)/'Lineær programmering opg 4'!$K$7)*-1)</f>
        <v>-</v>
      </c>
      <c r="H2358" s="167" t="str">
        <f>IF('Lineær programmering opg 4'!$C$8=0,"-",((-A2358+'Lineær programmering opg 4'!$M$8)/'Lineær programmering opg 4'!$K$8)*-1)</f>
        <v>-</v>
      </c>
      <c r="I2358" s="167" t="str">
        <f>IF('Lineær programmering opg 4'!$D$8=0,"-",'Lineær programmering opg 4'!$G$8)</f>
        <v>-</v>
      </c>
      <c r="J2358" s="295">
        <f>A2358*'Lineær programmering opg 4'!$C$11+Datatabel!C2358*'Lineær programmering opg 4'!$D$11</f>
        <v>35303.999999998763</v>
      </c>
      <c r="K2358" s="9">
        <f t="shared" si="182"/>
        <v>0</v>
      </c>
      <c r="L2358" s="9">
        <f t="shared" si="183"/>
        <v>0</v>
      </c>
    </row>
    <row r="2359" spans="1:12" ht="15" x14ac:dyDescent="0.25">
      <c r="A2359" s="167">
        <f t="shared" si="181"/>
        <v>183.45600000000621</v>
      </c>
      <c r="B2359" s="325">
        <f t="shared" si="184"/>
        <v>0.76440000000002595</v>
      </c>
      <c r="C2359" s="167">
        <f t="shared" si="180"/>
        <v>113.08799999998757</v>
      </c>
      <c r="D2359" s="167">
        <f>IF('Lineær programmering opg 4'!$M$4=0,"-",(-A2359+'Lineær programmering opg 4'!$M$4)/'Lineær programmering opg 4'!$K$4*-1)</f>
        <v>113.08799999998757</v>
      </c>
      <c r="E2359" s="167">
        <f>IF('Lineær programmering opg 4'!$M$5=0,"-",(-A2359+'Lineær programmering opg 4'!$M$5)/'Lineær programmering opg 4'!$K$5*-1)</f>
        <v>162.40799999999535</v>
      </c>
      <c r="F2359" s="167" t="str">
        <f>IF('Lineær programmering opg 4'!$E$6=0,"-",(-A2359+'Lineær programmering opg 4'!$M$6)/'Lineær programmering opg 4'!$K$6*-1)</f>
        <v>-</v>
      </c>
      <c r="G2359" s="167" t="str">
        <f>IF('Lineær programmering opg 4'!$D$7=0,"-",((-A2359+'Lineær programmering opg 4'!$M$7)/'Lineær programmering opg 4'!$K$7)*-1)</f>
        <v>-</v>
      </c>
      <c r="H2359" s="167" t="str">
        <f>IF('Lineær programmering opg 4'!$C$8=0,"-",((-A2359+'Lineær programmering opg 4'!$M$8)/'Lineær programmering opg 4'!$K$8)*-1)</f>
        <v>-</v>
      </c>
      <c r="I2359" s="167" t="str">
        <f>IF('Lineær programmering opg 4'!$D$8=0,"-",'Lineær programmering opg 4'!$G$8)</f>
        <v>-</v>
      </c>
      <c r="J2359" s="295">
        <f>A2359*'Lineær programmering opg 4'!$C$11+Datatabel!C2359*'Lineær programmering opg 4'!$D$11</f>
        <v>35308.799999998751</v>
      </c>
      <c r="K2359" s="9">
        <f t="shared" si="182"/>
        <v>0</v>
      </c>
      <c r="L2359" s="9">
        <f t="shared" si="183"/>
        <v>0</v>
      </c>
    </row>
    <row r="2360" spans="1:12" ht="15" x14ac:dyDescent="0.25">
      <c r="A2360" s="167">
        <f t="shared" si="181"/>
        <v>183.43200000000624</v>
      </c>
      <c r="B2360" s="325">
        <f t="shared" si="184"/>
        <v>0.76430000000002596</v>
      </c>
      <c r="C2360" s="167">
        <f t="shared" si="180"/>
        <v>113.13599999998752</v>
      </c>
      <c r="D2360" s="167">
        <f>IF('Lineær programmering opg 4'!$M$4=0,"-",(-A2360+'Lineær programmering opg 4'!$M$4)/'Lineær programmering opg 4'!$K$4*-1)</f>
        <v>113.13599999998752</v>
      </c>
      <c r="E2360" s="167">
        <f>IF('Lineær programmering opg 4'!$M$5=0,"-",(-A2360+'Lineær programmering opg 4'!$M$5)/'Lineær programmering opg 4'!$K$5*-1)</f>
        <v>162.42599999999533</v>
      </c>
      <c r="F2360" s="167" t="str">
        <f>IF('Lineær programmering opg 4'!$E$6=0,"-",(-A2360+'Lineær programmering opg 4'!$M$6)/'Lineær programmering opg 4'!$K$6*-1)</f>
        <v>-</v>
      </c>
      <c r="G2360" s="167" t="str">
        <f>IF('Lineær programmering opg 4'!$D$7=0,"-",((-A2360+'Lineær programmering opg 4'!$M$7)/'Lineær programmering opg 4'!$K$7)*-1)</f>
        <v>-</v>
      </c>
      <c r="H2360" s="167" t="str">
        <f>IF('Lineær programmering opg 4'!$C$8=0,"-",((-A2360+'Lineær programmering opg 4'!$M$8)/'Lineær programmering opg 4'!$K$8)*-1)</f>
        <v>-</v>
      </c>
      <c r="I2360" s="167" t="str">
        <f>IF('Lineær programmering opg 4'!$D$8=0,"-",'Lineær programmering opg 4'!$G$8)</f>
        <v>-</v>
      </c>
      <c r="J2360" s="295">
        <f>A2360*'Lineær programmering opg 4'!$C$11+Datatabel!C2360*'Lineær programmering opg 4'!$D$11</f>
        <v>35313.599999998754</v>
      </c>
      <c r="K2360" s="9">
        <f t="shared" si="182"/>
        <v>0</v>
      </c>
      <c r="L2360" s="9">
        <f t="shared" si="183"/>
        <v>0</v>
      </c>
    </row>
    <row r="2361" spans="1:12" ht="15" x14ac:dyDescent="0.25">
      <c r="A2361" s="167">
        <f t="shared" si="181"/>
        <v>183.40800000000624</v>
      </c>
      <c r="B2361" s="325">
        <f t="shared" si="184"/>
        <v>0.76420000000002597</v>
      </c>
      <c r="C2361" s="167">
        <f t="shared" si="180"/>
        <v>113.18399999998752</v>
      </c>
      <c r="D2361" s="167">
        <f>IF('Lineær programmering opg 4'!$M$4=0,"-",(-A2361+'Lineær programmering opg 4'!$M$4)/'Lineær programmering opg 4'!$K$4*-1)</f>
        <v>113.18399999998752</v>
      </c>
      <c r="E2361" s="167">
        <f>IF('Lineær programmering opg 4'!$M$5=0,"-",(-A2361+'Lineær programmering opg 4'!$M$5)/'Lineær programmering opg 4'!$K$5*-1)</f>
        <v>162.44399999999533</v>
      </c>
      <c r="F2361" s="167" t="str">
        <f>IF('Lineær programmering opg 4'!$E$6=0,"-",(-A2361+'Lineær programmering opg 4'!$M$6)/'Lineær programmering opg 4'!$K$6*-1)</f>
        <v>-</v>
      </c>
      <c r="G2361" s="167" t="str">
        <f>IF('Lineær programmering opg 4'!$D$7=0,"-",((-A2361+'Lineær programmering opg 4'!$M$7)/'Lineær programmering opg 4'!$K$7)*-1)</f>
        <v>-</v>
      </c>
      <c r="H2361" s="167" t="str">
        <f>IF('Lineær programmering opg 4'!$C$8=0,"-",((-A2361+'Lineær programmering opg 4'!$M$8)/'Lineær programmering opg 4'!$K$8)*-1)</f>
        <v>-</v>
      </c>
      <c r="I2361" s="167" t="str">
        <f>IF('Lineær programmering opg 4'!$D$8=0,"-",'Lineær programmering opg 4'!$G$8)</f>
        <v>-</v>
      </c>
      <c r="J2361" s="295">
        <f>A2361*'Lineær programmering opg 4'!$C$11+Datatabel!C2361*'Lineær programmering opg 4'!$D$11</f>
        <v>35318.399999998757</v>
      </c>
      <c r="K2361" s="9">
        <f t="shared" si="182"/>
        <v>0</v>
      </c>
      <c r="L2361" s="9">
        <f t="shared" si="183"/>
        <v>0</v>
      </c>
    </row>
    <row r="2362" spans="1:12" ht="15" x14ac:dyDescent="0.25">
      <c r="A2362" s="167">
        <f t="shared" si="181"/>
        <v>183.38400000000624</v>
      </c>
      <c r="B2362" s="325">
        <f t="shared" si="184"/>
        <v>0.76410000000002598</v>
      </c>
      <c r="C2362" s="167">
        <f t="shared" si="180"/>
        <v>113.23199999998752</v>
      </c>
      <c r="D2362" s="167">
        <f>IF('Lineær programmering opg 4'!$M$4=0,"-",(-A2362+'Lineær programmering opg 4'!$M$4)/'Lineær programmering opg 4'!$K$4*-1)</f>
        <v>113.23199999998752</v>
      </c>
      <c r="E2362" s="167">
        <f>IF('Lineær programmering opg 4'!$M$5=0,"-",(-A2362+'Lineær programmering opg 4'!$M$5)/'Lineær programmering opg 4'!$K$5*-1)</f>
        <v>162.46199999999533</v>
      </c>
      <c r="F2362" s="167" t="str">
        <f>IF('Lineær programmering opg 4'!$E$6=0,"-",(-A2362+'Lineær programmering opg 4'!$M$6)/'Lineær programmering opg 4'!$K$6*-1)</f>
        <v>-</v>
      </c>
      <c r="G2362" s="167" t="str">
        <f>IF('Lineær programmering opg 4'!$D$7=0,"-",((-A2362+'Lineær programmering opg 4'!$M$7)/'Lineær programmering opg 4'!$K$7)*-1)</f>
        <v>-</v>
      </c>
      <c r="H2362" s="167" t="str">
        <f>IF('Lineær programmering opg 4'!$C$8=0,"-",((-A2362+'Lineær programmering opg 4'!$M$8)/'Lineær programmering opg 4'!$K$8)*-1)</f>
        <v>-</v>
      </c>
      <c r="I2362" s="167" t="str">
        <f>IF('Lineær programmering opg 4'!$D$8=0,"-",'Lineær programmering opg 4'!$G$8)</f>
        <v>-</v>
      </c>
      <c r="J2362" s="295">
        <f>A2362*'Lineær programmering opg 4'!$C$11+Datatabel!C2362*'Lineær programmering opg 4'!$D$11</f>
        <v>35323.199999998753</v>
      </c>
      <c r="K2362" s="9">
        <f t="shared" si="182"/>
        <v>0</v>
      </c>
      <c r="L2362" s="9">
        <f t="shared" si="183"/>
        <v>0</v>
      </c>
    </row>
    <row r="2363" spans="1:12" ht="15" x14ac:dyDescent="0.25">
      <c r="A2363" s="167">
        <f t="shared" si="181"/>
        <v>183.36000000000624</v>
      </c>
      <c r="B2363" s="325">
        <f t="shared" si="184"/>
        <v>0.76400000000002599</v>
      </c>
      <c r="C2363" s="167">
        <f t="shared" si="180"/>
        <v>113.27999999998752</v>
      </c>
      <c r="D2363" s="167">
        <f>IF('Lineær programmering opg 4'!$M$4=0,"-",(-A2363+'Lineær programmering opg 4'!$M$4)/'Lineær programmering opg 4'!$K$4*-1)</f>
        <v>113.27999999998752</v>
      </c>
      <c r="E2363" s="167">
        <f>IF('Lineær programmering opg 4'!$M$5=0,"-",(-A2363+'Lineær programmering opg 4'!$M$5)/'Lineær programmering opg 4'!$K$5*-1)</f>
        <v>162.47999999999533</v>
      </c>
      <c r="F2363" s="167" t="str">
        <f>IF('Lineær programmering opg 4'!$E$6=0,"-",(-A2363+'Lineær programmering opg 4'!$M$6)/'Lineær programmering opg 4'!$K$6*-1)</f>
        <v>-</v>
      </c>
      <c r="G2363" s="167" t="str">
        <f>IF('Lineær programmering opg 4'!$D$7=0,"-",((-A2363+'Lineær programmering opg 4'!$M$7)/'Lineær programmering opg 4'!$K$7)*-1)</f>
        <v>-</v>
      </c>
      <c r="H2363" s="167" t="str">
        <f>IF('Lineær programmering opg 4'!$C$8=0,"-",((-A2363+'Lineær programmering opg 4'!$M$8)/'Lineær programmering opg 4'!$K$8)*-1)</f>
        <v>-</v>
      </c>
      <c r="I2363" s="167" t="str">
        <f>IF('Lineær programmering opg 4'!$D$8=0,"-",'Lineær programmering opg 4'!$G$8)</f>
        <v>-</v>
      </c>
      <c r="J2363" s="295">
        <f>A2363*'Lineær programmering opg 4'!$C$11+Datatabel!C2363*'Lineær programmering opg 4'!$D$11</f>
        <v>35327.999999998749</v>
      </c>
      <c r="K2363" s="9">
        <f t="shared" si="182"/>
        <v>0</v>
      </c>
      <c r="L2363" s="9">
        <f t="shared" si="183"/>
        <v>0</v>
      </c>
    </row>
    <row r="2364" spans="1:12" ht="15" x14ac:dyDescent="0.25">
      <c r="A2364" s="167">
        <f t="shared" si="181"/>
        <v>183.33600000000624</v>
      </c>
      <c r="B2364" s="325">
        <f t="shared" si="184"/>
        <v>0.763900000000026</v>
      </c>
      <c r="C2364" s="167">
        <f t="shared" si="180"/>
        <v>113.32799999998753</v>
      </c>
      <c r="D2364" s="167">
        <f>IF('Lineær programmering opg 4'!$M$4=0,"-",(-A2364+'Lineær programmering opg 4'!$M$4)/'Lineær programmering opg 4'!$K$4*-1)</f>
        <v>113.32799999998753</v>
      </c>
      <c r="E2364" s="167">
        <f>IF('Lineær programmering opg 4'!$M$5=0,"-",(-A2364+'Lineær programmering opg 4'!$M$5)/'Lineær programmering opg 4'!$K$5*-1)</f>
        <v>162.49799999999533</v>
      </c>
      <c r="F2364" s="167" t="str">
        <f>IF('Lineær programmering opg 4'!$E$6=0,"-",(-A2364+'Lineær programmering opg 4'!$M$6)/'Lineær programmering opg 4'!$K$6*-1)</f>
        <v>-</v>
      </c>
      <c r="G2364" s="167" t="str">
        <f>IF('Lineær programmering opg 4'!$D$7=0,"-",((-A2364+'Lineær programmering opg 4'!$M$7)/'Lineær programmering opg 4'!$K$7)*-1)</f>
        <v>-</v>
      </c>
      <c r="H2364" s="167" t="str">
        <f>IF('Lineær programmering opg 4'!$C$8=0,"-",((-A2364+'Lineær programmering opg 4'!$M$8)/'Lineær programmering opg 4'!$K$8)*-1)</f>
        <v>-</v>
      </c>
      <c r="I2364" s="167" t="str">
        <f>IF('Lineær programmering opg 4'!$D$8=0,"-",'Lineær programmering opg 4'!$G$8)</f>
        <v>-</v>
      </c>
      <c r="J2364" s="295">
        <f>A2364*'Lineær programmering opg 4'!$C$11+Datatabel!C2364*'Lineær programmering opg 4'!$D$11</f>
        <v>35332.799999998751</v>
      </c>
      <c r="K2364" s="9">
        <f t="shared" si="182"/>
        <v>0</v>
      </c>
      <c r="L2364" s="9">
        <f t="shared" si="183"/>
        <v>0</v>
      </c>
    </row>
    <row r="2365" spans="1:12" ht="15" x14ac:dyDescent="0.25">
      <c r="A2365" s="167">
        <f t="shared" si="181"/>
        <v>183.31200000000624</v>
      </c>
      <c r="B2365" s="325">
        <f t="shared" si="184"/>
        <v>0.76380000000002601</v>
      </c>
      <c r="C2365" s="167">
        <f t="shared" si="180"/>
        <v>113.37599999998753</v>
      </c>
      <c r="D2365" s="167">
        <f>IF('Lineær programmering opg 4'!$M$4=0,"-",(-A2365+'Lineær programmering opg 4'!$M$4)/'Lineær programmering opg 4'!$K$4*-1)</f>
        <v>113.37599999998753</v>
      </c>
      <c r="E2365" s="167">
        <f>IF('Lineær programmering opg 4'!$M$5=0,"-",(-A2365+'Lineær programmering opg 4'!$M$5)/'Lineær programmering opg 4'!$K$5*-1)</f>
        <v>162.51599999999533</v>
      </c>
      <c r="F2365" s="167" t="str">
        <f>IF('Lineær programmering opg 4'!$E$6=0,"-",(-A2365+'Lineær programmering opg 4'!$M$6)/'Lineær programmering opg 4'!$K$6*-1)</f>
        <v>-</v>
      </c>
      <c r="G2365" s="167" t="str">
        <f>IF('Lineær programmering opg 4'!$D$7=0,"-",((-A2365+'Lineær programmering opg 4'!$M$7)/'Lineær programmering opg 4'!$K$7)*-1)</f>
        <v>-</v>
      </c>
      <c r="H2365" s="167" t="str">
        <f>IF('Lineær programmering opg 4'!$C$8=0,"-",((-A2365+'Lineær programmering opg 4'!$M$8)/'Lineær programmering opg 4'!$K$8)*-1)</f>
        <v>-</v>
      </c>
      <c r="I2365" s="167" t="str">
        <f>IF('Lineær programmering opg 4'!$D$8=0,"-",'Lineær programmering opg 4'!$G$8)</f>
        <v>-</v>
      </c>
      <c r="J2365" s="295">
        <f>A2365*'Lineær programmering opg 4'!$C$11+Datatabel!C2365*'Lineær programmering opg 4'!$D$11</f>
        <v>35337.599999998754</v>
      </c>
      <c r="K2365" s="9">
        <f t="shared" si="182"/>
        <v>0</v>
      </c>
      <c r="L2365" s="9">
        <f t="shared" si="183"/>
        <v>0</v>
      </c>
    </row>
    <row r="2366" spans="1:12" ht="15" x14ac:dyDescent="0.25">
      <c r="A2366" s="167">
        <f t="shared" si="181"/>
        <v>183.28800000000624</v>
      </c>
      <c r="B2366" s="325">
        <f t="shared" si="184"/>
        <v>0.76370000000002602</v>
      </c>
      <c r="C2366" s="167">
        <f t="shared" si="180"/>
        <v>113.42399999998753</v>
      </c>
      <c r="D2366" s="167">
        <f>IF('Lineær programmering opg 4'!$M$4=0,"-",(-A2366+'Lineær programmering opg 4'!$M$4)/'Lineær programmering opg 4'!$K$4*-1)</f>
        <v>113.42399999998753</v>
      </c>
      <c r="E2366" s="167">
        <f>IF('Lineær programmering opg 4'!$M$5=0,"-",(-A2366+'Lineær programmering opg 4'!$M$5)/'Lineær programmering opg 4'!$K$5*-1)</f>
        <v>162.53399999999533</v>
      </c>
      <c r="F2366" s="167" t="str">
        <f>IF('Lineær programmering opg 4'!$E$6=0,"-",(-A2366+'Lineær programmering opg 4'!$M$6)/'Lineær programmering opg 4'!$K$6*-1)</f>
        <v>-</v>
      </c>
      <c r="G2366" s="167" t="str">
        <f>IF('Lineær programmering opg 4'!$D$7=0,"-",((-A2366+'Lineær programmering opg 4'!$M$7)/'Lineær programmering opg 4'!$K$7)*-1)</f>
        <v>-</v>
      </c>
      <c r="H2366" s="167" t="str">
        <f>IF('Lineær programmering opg 4'!$C$8=0,"-",((-A2366+'Lineær programmering opg 4'!$M$8)/'Lineær programmering opg 4'!$K$8)*-1)</f>
        <v>-</v>
      </c>
      <c r="I2366" s="167" t="str">
        <f>IF('Lineær programmering opg 4'!$D$8=0,"-",'Lineær programmering opg 4'!$G$8)</f>
        <v>-</v>
      </c>
      <c r="J2366" s="295">
        <f>A2366*'Lineær programmering opg 4'!$C$11+Datatabel!C2366*'Lineær programmering opg 4'!$D$11</f>
        <v>35342.399999998757</v>
      </c>
      <c r="K2366" s="9">
        <f t="shared" si="182"/>
        <v>0</v>
      </c>
      <c r="L2366" s="9">
        <f t="shared" si="183"/>
        <v>0</v>
      </c>
    </row>
    <row r="2367" spans="1:12" ht="15" x14ac:dyDescent="0.25">
      <c r="A2367" s="167">
        <f t="shared" si="181"/>
        <v>183.26400000000626</v>
      </c>
      <c r="B2367" s="325">
        <f t="shared" si="184"/>
        <v>0.76360000000002604</v>
      </c>
      <c r="C2367" s="167">
        <f t="shared" si="180"/>
        <v>113.47199999998747</v>
      </c>
      <c r="D2367" s="167">
        <f>IF('Lineær programmering opg 4'!$M$4=0,"-",(-A2367+'Lineær programmering opg 4'!$M$4)/'Lineær programmering opg 4'!$K$4*-1)</f>
        <v>113.47199999998747</v>
      </c>
      <c r="E2367" s="167">
        <f>IF('Lineær programmering opg 4'!$M$5=0,"-",(-A2367+'Lineær programmering opg 4'!$M$5)/'Lineær programmering opg 4'!$K$5*-1)</f>
        <v>162.5519999999953</v>
      </c>
      <c r="F2367" s="167" t="str">
        <f>IF('Lineær programmering opg 4'!$E$6=0,"-",(-A2367+'Lineær programmering opg 4'!$M$6)/'Lineær programmering opg 4'!$K$6*-1)</f>
        <v>-</v>
      </c>
      <c r="G2367" s="167" t="str">
        <f>IF('Lineær programmering opg 4'!$D$7=0,"-",((-A2367+'Lineær programmering opg 4'!$M$7)/'Lineær programmering opg 4'!$K$7)*-1)</f>
        <v>-</v>
      </c>
      <c r="H2367" s="167" t="str">
        <f>IF('Lineær programmering opg 4'!$C$8=0,"-",((-A2367+'Lineær programmering opg 4'!$M$8)/'Lineær programmering opg 4'!$K$8)*-1)</f>
        <v>-</v>
      </c>
      <c r="I2367" s="167" t="str">
        <f>IF('Lineær programmering opg 4'!$D$8=0,"-",'Lineær programmering opg 4'!$G$8)</f>
        <v>-</v>
      </c>
      <c r="J2367" s="295">
        <f>A2367*'Lineær programmering opg 4'!$C$11+Datatabel!C2367*'Lineær programmering opg 4'!$D$11</f>
        <v>35347.199999998746</v>
      </c>
      <c r="K2367" s="9">
        <f t="shared" si="182"/>
        <v>0</v>
      </c>
      <c r="L2367" s="9">
        <f t="shared" si="183"/>
        <v>0</v>
      </c>
    </row>
    <row r="2368" spans="1:12" ht="15" x14ac:dyDescent="0.25">
      <c r="A2368" s="167">
        <f t="shared" si="181"/>
        <v>183.24000000000626</v>
      </c>
      <c r="B2368" s="325">
        <f t="shared" si="184"/>
        <v>0.76350000000002605</v>
      </c>
      <c r="C2368" s="167">
        <f t="shared" si="180"/>
        <v>113.51999999998748</v>
      </c>
      <c r="D2368" s="167">
        <f>IF('Lineær programmering opg 4'!$M$4=0,"-",(-A2368+'Lineær programmering opg 4'!$M$4)/'Lineær programmering opg 4'!$K$4*-1)</f>
        <v>113.51999999998748</v>
      </c>
      <c r="E2368" s="167">
        <f>IF('Lineær programmering opg 4'!$M$5=0,"-",(-A2368+'Lineær programmering opg 4'!$M$5)/'Lineær programmering opg 4'!$K$5*-1)</f>
        <v>162.5699999999953</v>
      </c>
      <c r="F2368" s="167" t="str">
        <f>IF('Lineær programmering opg 4'!$E$6=0,"-",(-A2368+'Lineær programmering opg 4'!$M$6)/'Lineær programmering opg 4'!$K$6*-1)</f>
        <v>-</v>
      </c>
      <c r="G2368" s="167" t="str">
        <f>IF('Lineær programmering opg 4'!$D$7=0,"-",((-A2368+'Lineær programmering opg 4'!$M$7)/'Lineær programmering opg 4'!$K$7)*-1)</f>
        <v>-</v>
      </c>
      <c r="H2368" s="167" t="str">
        <f>IF('Lineær programmering opg 4'!$C$8=0,"-",((-A2368+'Lineær programmering opg 4'!$M$8)/'Lineær programmering opg 4'!$K$8)*-1)</f>
        <v>-</v>
      </c>
      <c r="I2368" s="167" t="str">
        <f>IF('Lineær programmering opg 4'!$D$8=0,"-",'Lineær programmering opg 4'!$G$8)</f>
        <v>-</v>
      </c>
      <c r="J2368" s="295">
        <f>A2368*'Lineær programmering opg 4'!$C$11+Datatabel!C2368*'Lineær programmering opg 4'!$D$11</f>
        <v>35351.999999998749</v>
      </c>
      <c r="K2368" s="9">
        <f t="shared" si="182"/>
        <v>0</v>
      </c>
      <c r="L2368" s="9">
        <f t="shared" si="183"/>
        <v>0</v>
      </c>
    </row>
    <row r="2369" spans="1:12" ht="15" x14ac:dyDescent="0.25">
      <c r="A2369" s="167">
        <f t="shared" si="181"/>
        <v>183.21600000000626</v>
      </c>
      <c r="B2369" s="325">
        <f t="shared" si="184"/>
        <v>0.76340000000002606</v>
      </c>
      <c r="C2369" s="167">
        <f t="shared" si="180"/>
        <v>113.56799999998748</v>
      </c>
      <c r="D2369" s="167">
        <f>IF('Lineær programmering opg 4'!$M$4=0,"-",(-A2369+'Lineær programmering opg 4'!$M$4)/'Lineær programmering opg 4'!$K$4*-1)</f>
        <v>113.56799999998748</v>
      </c>
      <c r="E2369" s="167">
        <f>IF('Lineær programmering opg 4'!$M$5=0,"-",(-A2369+'Lineær programmering opg 4'!$M$5)/'Lineær programmering opg 4'!$K$5*-1)</f>
        <v>162.5879999999953</v>
      </c>
      <c r="F2369" s="167" t="str">
        <f>IF('Lineær programmering opg 4'!$E$6=0,"-",(-A2369+'Lineær programmering opg 4'!$M$6)/'Lineær programmering opg 4'!$K$6*-1)</f>
        <v>-</v>
      </c>
      <c r="G2369" s="167" t="str">
        <f>IF('Lineær programmering opg 4'!$D$7=0,"-",((-A2369+'Lineær programmering opg 4'!$M$7)/'Lineær programmering opg 4'!$K$7)*-1)</f>
        <v>-</v>
      </c>
      <c r="H2369" s="167" t="str">
        <f>IF('Lineær programmering opg 4'!$C$8=0,"-",((-A2369+'Lineær programmering opg 4'!$M$8)/'Lineær programmering opg 4'!$K$8)*-1)</f>
        <v>-</v>
      </c>
      <c r="I2369" s="167" t="str">
        <f>IF('Lineær programmering opg 4'!$D$8=0,"-",'Lineær programmering opg 4'!$G$8)</f>
        <v>-</v>
      </c>
      <c r="J2369" s="295">
        <f>A2369*'Lineær programmering opg 4'!$C$11+Datatabel!C2369*'Lineær programmering opg 4'!$D$11</f>
        <v>35356.799999998744</v>
      </c>
      <c r="K2369" s="9">
        <f t="shared" si="182"/>
        <v>0</v>
      </c>
      <c r="L2369" s="9">
        <f t="shared" si="183"/>
        <v>0</v>
      </c>
    </row>
    <row r="2370" spans="1:12" ht="15" x14ac:dyDescent="0.25">
      <c r="A2370" s="167">
        <f t="shared" si="181"/>
        <v>183.19200000000626</v>
      </c>
      <c r="B2370" s="325">
        <f t="shared" si="184"/>
        <v>0.76330000000002607</v>
      </c>
      <c r="C2370" s="167">
        <f t="shared" si="180"/>
        <v>113.61599999998748</v>
      </c>
      <c r="D2370" s="167">
        <f>IF('Lineær programmering opg 4'!$M$4=0,"-",(-A2370+'Lineær programmering opg 4'!$M$4)/'Lineær programmering opg 4'!$K$4*-1)</f>
        <v>113.61599999998748</v>
      </c>
      <c r="E2370" s="167">
        <f>IF('Lineær programmering opg 4'!$M$5=0,"-",(-A2370+'Lineær programmering opg 4'!$M$5)/'Lineær programmering opg 4'!$K$5*-1)</f>
        <v>162.6059999999953</v>
      </c>
      <c r="F2370" s="167" t="str">
        <f>IF('Lineær programmering opg 4'!$E$6=0,"-",(-A2370+'Lineær programmering opg 4'!$M$6)/'Lineær programmering opg 4'!$K$6*-1)</f>
        <v>-</v>
      </c>
      <c r="G2370" s="167" t="str">
        <f>IF('Lineær programmering opg 4'!$D$7=0,"-",((-A2370+'Lineær programmering opg 4'!$M$7)/'Lineær programmering opg 4'!$K$7)*-1)</f>
        <v>-</v>
      </c>
      <c r="H2370" s="167" t="str">
        <f>IF('Lineær programmering opg 4'!$C$8=0,"-",((-A2370+'Lineær programmering opg 4'!$M$8)/'Lineær programmering opg 4'!$K$8)*-1)</f>
        <v>-</v>
      </c>
      <c r="I2370" s="167" t="str">
        <f>IF('Lineær programmering opg 4'!$D$8=0,"-",'Lineær programmering opg 4'!$G$8)</f>
        <v>-</v>
      </c>
      <c r="J2370" s="295">
        <f>A2370*'Lineær programmering opg 4'!$C$11+Datatabel!C2370*'Lineær programmering opg 4'!$D$11</f>
        <v>35361.599999998747</v>
      </c>
      <c r="K2370" s="9">
        <f t="shared" si="182"/>
        <v>0</v>
      </c>
      <c r="L2370" s="9">
        <f t="shared" si="183"/>
        <v>0</v>
      </c>
    </row>
    <row r="2371" spans="1:12" ht="15" x14ac:dyDescent="0.25">
      <c r="A2371" s="167">
        <f t="shared" si="181"/>
        <v>183.16800000000626</v>
      </c>
      <c r="B2371" s="325">
        <f t="shared" si="184"/>
        <v>0.76320000000002608</v>
      </c>
      <c r="C2371" s="167">
        <f t="shared" ref="C2371:C2434" si="185">MIN(D2371,E2371,F2371,G2371,H2371,I2371)</f>
        <v>113.66399999998748</v>
      </c>
      <c r="D2371" s="167">
        <f>IF('Lineær programmering opg 4'!$M$4=0,"-",(-A2371+'Lineær programmering opg 4'!$M$4)/'Lineær programmering opg 4'!$K$4*-1)</f>
        <v>113.66399999998748</v>
      </c>
      <c r="E2371" s="167">
        <f>IF('Lineær programmering opg 4'!$M$5=0,"-",(-A2371+'Lineær programmering opg 4'!$M$5)/'Lineær programmering opg 4'!$K$5*-1)</f>
        <v>162.62399999999531</v>
      </c>
      <c r="F2371" s="167" t="str">
        <f>IF('Lineær programmering opg 4'!$E$6=0,"-",(-A2371+'Lineær programmering opg 4'!$M$6)/'Lineær programmering opg 4'!$K$6*-1)</f>
        <v>-</v>
      </c>
      <c r="G2371" s="167" t="str">
        <f>IF('Lineær programmering opg 4'!$D$7=0,"-",((-A2371+'Lineær programmering opg 4'!$M$7)/'Lineær programmering opg 4'!$K$7)*-1)</f>
        <v>-</v>
      </c>
      <c r="H2371" s="167" t="str">
        <f>IF('Lineær programmering opg 4'!$C$8=0,"-",((-A2371+'Lineær programmering opg 4'!$M$8)/'Lineær programmering opg 4'!$K$8)*-1)</f>
        <v>-</v>
      </c>
      <c r="I2371" s="167" t="str">
        <f>IF('Lineær programmering opg 4'!$D$8=0,"-",'Lineær programmering opg 4'!$G$8)</f>
        <v>-</v>
      </c>
      <c r="J2371" s="295">
        <f>A2371*'Lineær programmering opg 4'!$C$11+Datatabel!C2371*'Lineær programmering opg 4'!$D$11</f>
        <v>35366.399999998743</v>
      </c>
      <c r="K2371" s="9">
        <f t="shared" si="182"/>
        <v>0</v>
      </c>
      <c r="L2371" s="9">
        <f t="shared" si="183"/>
        <v>0</v>
      </c>
    </row>
    <row r="2372" spans="1:12" ht="15" x14ac:dyDescent="0.25">
      <c r="A2372" s="167">
        <f t="shared" ref="A2372:A2435" si="186">$A$3*B2372</f>
        <v>183.14400000000626</v>
      </c>
      <c r="B2372" s="325">
        <f t="shared" si="184"/>
        <v>0.76310000000002609</v>
      </c>
      <c r="C2372" s="167">
        <f t="shared" si="185"/>
        <v>113.71199999998748</v>
      </c>
      <c r="D2372" s="167">
        <f>IF('Lineær programmering opg 4'!$M$4=0,"-",(-A2372+'Lineær programmering opg 4'!$M$4)/'Lineær programmering opg 4'!$K$4*-1)</f>
        <v>113.71199999998748</v>
      </c>
      <c r="E2372" s="167">
        <f>IF('Lineær programmering opg 4'!$M$5=0,"-",(-A2372+'Lineær programmering opg 4'!$M$5)/'Lineær programmering opg 4'!$K$5*-1)</f>
        <v>162.64199999999531</v>
      </c>
      <c r="F2372" s="167" t="str">
        <f>IF('Lineær programmering opg 4'!$E$6=0,"-",(-A2372+'Lineær programmering opg 4'!$M$6)/'Lineær programmering opg 4'!$K$6*-1)</f>
        <v>-</v>
      </c>
      <c r="G2372" s="167" t="str">
        <f>IF('Lineær programmering opg 4'!$D$7=0,"-",((-A2372+'Lineær programmering opg 4'!$M$7)/'Lineær programmering opg 4'!$K$7)*-1)</f>
        <v>-</v>
      </c>
      <c r="H2372" s="167" t="str">
        <f>IF('Lineær programmering opg 4'!$C$8=0,"-",((-A2372+'Lineær programmering opg 4'!$M$8)/'Lineær programmering opg 4'!$K$8)*-1)</f>
        <v>-</v>
      </c>
      <c r="I2372" s="167" t="str">
        <f>IF('Lineær programmering opg 4'!$D$8=0,"-",'Lineær programmering opg 4'!$G$8)</f>
        <v>-</v>
      </c>
      <c r="J2372" s="295">
        <f>A2372*'Lineær programmering opg 4'!$C$11+Datatabel!C2372*'Lineær programmering opg 4'!$D$11</f>
        <v>35371.199999998746</v>
      </c>
      <c r="K2372" s="9">
        <f t="shared" ref="K2372:K2435" si="187">IF($J$10004=J2372,A2372,0)</f>
        <v>0</v>
      </c>
      <c r="L2372" s="9">
        <f t="shared" ref="L2372:L2435" si="188">IF(J2372=$J$10004,C2372,0)</f>
        <v>0</v>
      </c>
    </row>
    <row r="2373" spans="1:12" ht="15" x14ac:dyDescent="0.25">
      <c r="A2373" s="167">
        <f t="shared" si="186"/>
        <v>183.12000000000626</v>
      </c>
      <c r="B2373" s="325">
        <f t="shared" ref="B2373:B2436" si="189">B2372-0.01%</f>
        <v>0.7630000000000261</v>
      </c>
      <c r="C2373" s="167">
        <f t="shared" si="185"/>
        <v>113.75999999998749</v>
      </c>
      <c r="D2373" s="167">
        <f>IF('Lineær programmering opg 4'!$M$4=0,"-",(-A2373+'Lineær programmering opg 4'!$M$4)/'Lineær programmering opg 4'!$K$4*-1)</f>
        <v>113.75999999998749</v>
      </c>
      <c r="E2373" s="167">
        <f>IF('Lineær programmering opg 4'!$M$5=0,"-",(-A2373+'Lineær programmering opg 4'!$M$5)/'Lineær programmering opg 4'!$K$5*-1)</f>
        <v>162.65999999999531</v>
      </c>
      <c r="F2373" s="167" t="str">
        <f>IF('Lineær programmering opg 4'!$E$6=0,"-",(-A2373+'Lineær programmering opg 4'!$M$6)/'Lineær programmering opg 4'!$K$6*-1)</f>
        <v>-</v>
      </c>
      <c r="G2373" s="167" t="str">
        <f>IF('Lineær programmering opg 4'!$D$7=0,"-",((-A2373+'Lineær programmering opg 4'!$M$7)/'Lineær programmering opg 4'!$K$7)*-1)</f>
        <v>-</v>
      </c>
      <c r="H2373" s="167" t="str">
        <f>IF('Lineær programmering opg 4'!$C$8=0,"-",((-A2373+'Lineær programmering opg 4'!$M$8)/'Lineær programmering opg 4'!$K$8)*-1)</f>
        <v>-</v>
      </c>
      <c r="I2373" s="167" t="str">
        <f>IF('Lineær programmering opg 4'!$D$8=0,"-",'Lineær programmering opg 4'!$G$8)</f>
        <v>-</v>
      </c>
      <c r="J2373" s="295">
        <f>A2373*'Lineær programmering opg 4'!$C$11+Datatabel!C2373*'Lineær programmering opg 4'!$D$11</f>
        <v>35375.999999998749</v>
      </c>
      <c r="K2373" s="9">
        <f t="shared" si="187"/>
        <v>0</v>
      </c>
      <c r="L2373" s="9">
        <f t="shared" si="188"/>
        <v>0</v>
      </c>
    </row>
    <row r="2374" spans="1:12" ht="15" x14ac:dyDescent="0.25">
      <c r="A2374" s="167">
        <f t="shared" si="186"/>
        <v>183.09600000000626</v>
      </c>
      <c r="B2374" s="325">
        <f t="shared" si="189"/>
        <v>0.76290000000002611</v>
      </c>
      <c r="C2374" s="167">
        <f t="shared" si="185"/>
        <v>113.80799999998749</v>
      </c>
      <c r="D2374" s="167">
        <f>IF('Lineær programmering opg 4'!$M$4=0,"-",(-A2374+'Lineær programmering opg 4'!$M$4)/'Lineær programmering opg 4'!$K$4*-1)</f>
        <v>113.80799999998749</v>
      </c>
      <c r="E2374" s="167">
        <f>IF('Lineær programmering opg 4'!$M$5=0,"-",(-A2374+'Lineær programmering opg 4'!$M$5)/'Lineær programmering opg 4'!$K$5*-1)</f>
        <v>162.67799999999531</v>
      </c>
      <c r="F2374" s="167" t="str">
        <f>IF('Lineær programmering opg 4'!$E$6=0,"-",(-A2374+'Lineær programmering opg 4'!$M$6)/'Lineær programmering opg 4'!$K$6*-1)</f>
        <v>-</v>
      </c>
      <c r="G2374" s="167" t="str">
        <f>IF('Lineær programmering opg 4'!$D$7=0,"-",((-A2374+'Lineær programmering opg 4'!$M$7)/'Lineær programmering opg 4'!$K$7)*-1)</f>
        <v>-</v>
      </c>
      <c r="H2374" s="167" t="str">
        <f>IF('Lineær programmering opg 4'!$C$8=0,"-",((-A2374+'Lineær programmering opg 4'!$M$8)/'Lineær programmering opg 4'!$K$8)*-1)</f>
        <v>-</v>
      </c>
      <c r="I2374" s="167" t="str">
        <f>IF('Lineær programmering opg 4'!$D$8=0,"-",'Lineær programmering opg 4'!$G$8)</f>
        <v>-</v>
      </c>
      <c r="J2374" s="295">
        <f>A2374*'Lineær programmering opg 4'!$C$11+Datatabel!C2374*'Lineær programmering opg 4'!$D$11</f>
        <v>35380.799999998751</v>
      </c>
      <c r="K2374" s="9">
        <f t="shared" si="187"/>
        <v>0</v>
      </c>
      <c r="L2374" s="9">
        <f t="shared" si="188"/>
        <v>0</v>
      </c>
    </row>
    <row r="2375" spans="1:12" ht="15" x14ac:dyDescent="0.25">
      <c r="A2375" s="167">
        <f t="shared" si="186"/>
        <v>183.07200000000626</v>
      </c>
      <c r="B2375" s="325">
        <f t="shared" si="189"/>
        <v>0.76280000000002612</v>
      </c>
      <c r="C2375" s="167">
        <f t="shared" si="185"/>
        <v>113.85599999998749</v>
      </c>
      <c r="D2375" s="167">
        <f>IF('Lineær programmering opg 4'!$M$4=0,"-",(-A2375+'Lineær programmering opg 4'!$M$4)/'Lineær programmering opg 4'!$K$4*-1)</f>
        <v>113.85599999998749</v>
      </c>
      <c r="E2375" s="167">
        <f>IF('Lineær programmering opg 4'!$M$5=0,"-",(-A2375+'Lineær programmering opg 4'!$M$5)/'Lineær programmering opg 4'!$K$5*-1)</f>
        <v>162.69599999999531</v>
      </c>
      <c r="F2375" s="167" t="str">
        <f>IF('Lineær programmering opg 4'!$E$6=0,"-",(-A2375+'Lineær programmering opg 4'!$M$6)/'Lineær programmering opg 4'!$K$6*-1)</f>
        <v>-</v>
      </c>
      <c r="G2375" s="167" t="str">
        <f>IF('Lineær programmering opg 4'!$D$7=0,"-",((-A2375+'Lineær programmering opg 4'!$M$7)/'Lineær programmering opg 4'!$K$7)*-1)</f>
        <v>-</v>
      </c>
      <c r="H2375" s="167" t="str">
        <f>IF('Lineær programmering opg 4'!$C$8=0,"-",((-A2375+'Lineær programmering opg 4'!$M$8)/'Lineær programmering opg 4'!$K$8)*-1)</f>
        <v>-</v>
      </c>
      <c r="I2375" s="167" t="str">
        <f>IF('Lineær programmering opg 4'!$D$8=0,"-",'Lineær programmering opg 4'!$G$8)</f>
        <v>-</v>
      </c>
      <c r="J2375" s="295">
        <f>A2375*'Lineær programmering opg 4'!$C$11+Datatabel!C2375*'Lineær programmering opg 4'!$D$11</f>
        <v>35385.599999998754</v>
      </c>
      <c r="K2375" s="9">
        <f t="shared" si="187"/>
        <v>0</v>
      </c>
      <c r="L2375" s="9">
        <f t="shared" si="188"/>
        <v>0</v>
      </c>
    </row>
    <row r="2376" spans="1:12" ht="15" x14ac:dyDescent="0.25">
      <c r="A2376" s="167">
        <f t="shared" si="186"/>
        <v>183.04800000000628</v>
      </c>
      <c r="B2376" s="325">
        <f t="shared" si="189"/>
        <v>0.76270000000002613</v>
      </c>
      <c r="C2376" s="167">
        <f t="shared" si="185"/>
        <v>113.90399999998743</v>
      </c>
      <c r="D2376" s="167">
        <f>IF('Lineær programmering opg 4'!$M$4=0,"-",(-A2376+'Lineær programmering opg 4'!$M$4)/'Lineær programmering opg 4'!$K$4*-1)</f>
        <v>113.90399999998743</v>
      </c>
      <c r="E2376" s="167">
        <f>IF('Lineær programmering opg 4'!$M$5=0,"-",(-A2376+'Lineær programmering opg 4'!$M$5)/'Lineær programmering opg 4'!$K$5*-1)</f>
        <v>162.71399999999531</v>
      </c>
      <c r="F2376" s="167" t="str">
        <f>IF('Lineær programmering opg 4'!$E$6=0,"-",(-A2376+'Lineær programmering opg 4'!$M$6)/'Lineær programmering opg 4'!$K$6*-1)</f>
        <v>-</v>
      </c>
      <c r="G2376" s="167" t="str">
        <f>IF('Lineær programmering opg 4'!$D$7=0,"-",((-A2376+'Lineær programmering opg 4'!$M$7)/'Lineær programmering opg 4'!$K$7)*-1)</f>
        <v>-</v>
      </c>
      <c r="H2376" s="167" t="str">
        <f>IF('Lineær programmering opg 4'!$C$8=0,"-",((-A2376+'Lineær programmering opg 4'!$M$8)/'Lineær programmering opg 4'!$K$8)*-1)</f>
        <v>-</v>
      </c>
      <c r="I2376" s="167" t="str">
        <f>IF('Lineær programmering opg 4'!$D$8=0,"-",'Lineær programmering opg 4'!$G$8)</f>
        <v>-</v>
      </c>
      <c r="J2376" s="295">
        <f>A2376*'Lineær programmering opg 4'!$C$11+Datatabel!C2376*'Lineær programmering opg 4'!$D$11</f>
        <v>35390.399999998743</v>
      </c>
      <c r="K2376" s="9">
        <f t="shared" si="187"/>
        <v>0</v>
      </c>
      <c r="L2376" s="9">
        <f t="shared" si="188"/>
        <v>0</v>
      </c>
    </row>
    <row r="2377" spans="1:12" ht="15" x14ac:dyDescent="0.25">
      <c r="A2377" s="167">
        <f t="shared" si="186"/>
        <v>183.02400000000628</v>
      </c>
      <c r="B2377" s="325">
        <f t="shared" si="189"/>
        <v>0.76260000000002615</v>
      </c>
      <c r="C2377" s="167">
        <f t="shared" si="185"/>
        <v>113.95199999998744</v>
      </c>
      <c r="D2377" s="167">
        <f>IF('Lineær programmering opg 4'!$M$4=0,"-",(-A2377+'Lineær programmering opg 4'!$M$4)/'Lineær programmering opg 4'!$K$4*-1)</f>
        <v>113.95199999998744</v>
      </c>
      <c r="E2377" s="167">
        <f>IF('Lineær programmering opg 4'!$M$5=0,"-",(-A2377+'Lineær programmering opg 4'!$M$5)/'Lineær programmering opg 4'!$K$5*-1)</f>
        <v>162.73199999999531</v>
      </c>
      <c r="F2377" s="167" t="str">
        <f>IF('Lineær programmering opg 4'!$E$6=0,"-",(-A2377+'Lineær programmering opg 4'!$M$6)/'Lineær programmering opg 4'!$K$6*-1)</f>
        <v>-</v>
      </c>
      <c r="G2377" s="167" t="str">
        <f>IF('Lineær programmering opg 4'!$D$7=0,"-",((-A2377+'Lineær programmering opg 4'!$M$7)/'Lineær programmering opg 4'!$K$7)*-1)</f>
        <v>-</v>
      </c>
      <c r="H2377" s="167" t="str">
        <f>IF('Lineær programmering opg 4'!$C$8=0,"-",((-A2377+'Lineær programmering opg 4'!$M$8)/'Lineær programmering opg 4'!$K$8)*-1)</f>
        <v>-</v>
      </c>
      <c r="I2377" s="167" t="str">
        <f>IF('Lineær programmering opg 4'!$D$8=0,"-",'Lineær programmering opg 4'!$G$8)</f>
        <v>-</v>
      </c>
      <c r="J2377" s="295">
        <f>A2377*'Lineær programmering opg 4'!$C$11+Datatabel!C2377*'Lineær programmering opg 4'!$D$11</f>
        <v>35395.199999998746</v>
      </c>
      <c r="K2377" s="9">
        <f t="shared" si="187"/>
        <v>0</v>
      </c>
      <c r="L2377" s="9">
        <f t="shared" si="188"/>
        <v>0</v>
      </c>
    </row>
    <row r="2378" spans="1:12" ht="15" x14ac:dyDescent="0.25">
      <c r="A2378" s="167">
        <f t="shared" si="186"/>
        <v>183.00000000000628</v>
      </c>
      <c r="B2378" s="325">
        <f t="shared" si="189"/>
        <v>0.76250000000002616</v>
      </c>
      <c r="C2378" s="167">
        <f t="shared" si="185"/>
        <v>113.99999999998744</v>
      </c>
      <c r="D2378" s="167">
        <f>IF('Lineær programmering opg 4'!$M$4=0,"-",(-A2378+'Lineær programmering opg 4'!$M$4)/'Lineær programmering opg 4'!$K$4*-1)</f>
        <v>113.99999999998744</v>
      </c>
      <c r="E2378" s="167">
        <f>IF('Lineær programmering opg 4'!$M$5=0,"-",(-A2378+'Lineær programmering opg 4'!$M$5)/'Lineær programmering opg 4'!$K$5*-1)</f>
        <v>162.74999999999531</v>
      </c>
      <c r="F2378" s="167" t="str">
        <f>IF('Lineær programmering opg 4'!$E$6=0,"-",(-A2378+'Lineær programmering opg 4'!$M$6)/'Lineær programmering opg 4'!$K$6*-1)</f>
        <v>-</v>
      </c>
      <c r="G2378" s="167" t="str">
        <f>IF('Lineær programmering opg 4'!$D$7=0,"-",((-A2378+'Lineær programmering opg 4'!$M$7)/'Lineær programmering opg 4'!$K$7)*-1)</f>
        <v>-</v>
      </c>
      <c r="H2378" s="167" t="str">
        <f>IF('Lineær programmering opg 4'!$C$8=0,"-",((-A2378+'Lineær programmering opg 4'!$M$8)/'Lineær programmering opg 4'!$K$8)*-1)</f>
        <v>-</v>
      </c>
      <c r="I2378" s="167" t="str">
        <f>IF('Lineær programmering opg 4'!$D$8=0,"-",'Lineær programmering opg 4'!$G$8)</f>
        <v>-</v>
      </c>
      <c r="J2378" s="295">
        <f>A2378*'Lineær programmering opg 4'!$C$11+Datatabel!C2378*'Lineær programmering opg 4'!$D$11</f>
        <v>35399.999999998749</v>
      </c>
      <c r="K2378" s="9">
        <f t="shared" si="187"/>
        <v>0</v>
      </c>
      <c r="L2378" s="9">
        <f t="shared" si="188"/>
        <v>0</v>
      </c>
    </row>
    <row r="2379" spans="1:12" ht="15" x14ac:dyDescent="0.25">
      <c r="A2379" s="167">
        <f t="shared" si="186"/>
        <v>182.97600000000628</v>
      </c>
      <c r="B2379" s="325">
        <f t="shared" si="189"/>
        <v>0.76240000000002617</v>
      </c>
      <c r="C2379" s="167">
        <f t="shared" si="185"/>
        <v>114.04799999998744</v>
      </c>
      <c r="D2379" s="167">
        <f>IF('Lineær programmering opg 4'!$M$4=0,"-",(-A2379+'Lineær programmering opg 4'!$M$4)/'Lineær programmering opg 4'!$K$4*-1)</f>
        <v>114.04799999998744</v>
      </c>
      <c r="E2379" s="167">
        <f>IF('Lineær programmering opg 4'!$M$5=0,"-",(-A2379+'Lineær programmering opg 4'!$M$5)/'Lineær programmering opg 4'!$K$5*-1)</f>
        <v>162.76799999999531</v>
      </c>
      <c r="F2379" s="167" t="str">
        <f>IF('Lineær programmering opg 4'!$E$6=0,"-",(-A2379+'Lineær programmering opg 4'!$M$6)/'Lineær programmering opg 4'!$K$6*-1)</f>
        <v>-</v>
      </c>
      <c r="G2379" s="167" t="str">
        <f>IF('Lineær programmering opg 4'!$D$7=0,"-",((-A2379+'Lineær programmering opg 4'!$M$7)/'Lineær programmering opg 4'!$K$7)*-1)</f>
        <v>-</v>
      </c>
      <c r="H2379" s="167" t="str">
        <f>IF('Lineær programmering opg 4'!$C$8=0,"-",((-A2379+'Lineær programmering opg 4'!$M$8)/'Lineær programmering opg 4'!$K$8)*-1)</f>
        <v>-</v>
      </c>
      <c r="I2379" s="167" t="str">
        <f>IF('Lineær programmering opg 4'!$D$8=0,"-",'Lineær programmering opg 4'!$G$8)</f>
        <v>-</v>
      </c>
      <c r="J2379" s="295">
        <f>A2379*'Lineær programmering opg 4'!$C$11+Datatabel!C2379*'Lineær programmering opg 4'!$D$11</f>
        <v>35404.799999998744</v>
      </c>
      <c r="K2379" s="9">
        <f t="shared" si="187"/>
        <v>0</v>
      </c>
      <c r="L2379" s="9">
        <f t="shared" si="188"/>
        <v>0</v>
      </c>
    </row>
    <row r="2380" spans="1:12" ht="15" x14ac:dyDescent="0.25">
      <c r="A2380" s="167">
        <f t="shared" si="186"/>
        <v>182.95200000000628</v>
      </c>
      <c r="B2380" s="325">
        <f t="shared" si="189"/>
        <v>0.76230000000002618</v>
      </c>
      <c r="C2380" s="167">
        <f t="shared" si="185"/>
        <v>114.09599999998744</v>
      </c>
      <c r="D2380" s="167">
        <f>IF('Lineær programmering opg 4'!$M$4=0,"-",(-A2380+'Lineær programmering opg 4'!$M$4)/'Lineær programmering opg 4'!$K$4*-1)</f>
        <v>114.09599999998744</v>
      </c>
      <c r="E2380" s="167">
        <f>IF('Lineær programmering opg 4'!$M$5=0,"-",(-A2380+'Lineær programmering opg 4'!$M$5)/'Lineær programmering opg 4'!$K$5*-1)</f>
        <v>162.78599999999531</v>
      </c>
      <c r="F2380" s="167" t="str">
        <f>IF('Lineær programmering opg 4'!$E$6=0,"-",(-A2380+'Lineær programmering opg 4'!$M$6)/'Lineær programmering opg 4'!$K$6*-1)</f>
        <v>-</v>
      </c>
      <c r="G2380" s="167" t="str">
        <f>IF('Lineær programmering opg 4'!$D$7=0,"-",((-A2380+'Lineær programmering opg 4'!$M$7)/'Lineær programmering opg 4'!$K$7)*-1)</f>
        <v>-</v>
      </c>
      <c r="H2380" s="167" t="str">
        <f>IF('Lineær programmering opg 4'!$C$8=0,"-",((-A2380+'Lineær programmering opg 4'!$M$8)/'Lineær programmering opg 4'!$K$8)*-1)</f>
        <v>-</v>
      </c>
      <c r="I2380" s="167" t="str">
        <f>IF('Lineær programmering opg 4'!$D$8=0,"-",'Lineær programmering opg 4'!$G$8)</f>
        <v>-</v>
      </c>
      <c r="J2380" s="295">
        <f>A2380*'Lineær programmering opg 4'!$C$11+Datatabel!C2380*'Lineær programmering opg 4'!$D$11</f>
        <v>35409.59999999874</v>
      </c>
      <c r="K2380" s="9">
        <f t="shared" si="187"/>
        <v>0</v>
      </c>
      <c r="L2380" s="9">
        <f t="shared" si="188"/>
        <v>0</v>
      </c>
    </row>
    <row r="2381" spans="1:12" ht="15" x14ac:dyDescent="0.25">
      <c r="A2381" s="167">
        <f t="shared" si="186"/>
        <v>182.92800000000628</v>
      </c>
      <c r="B2381" s="325">
        <f t="shared" si="189"/>
        <v>0.76220000000002619</v>
      </c>
      <c r="C2381" s="167">
        <f t="shared" si="185"/>
        <v>114.14399999998744</v>
      </c>
      <c r="D2381" s="167">
        <f>IF('Lineær programmering opg 4'!$M$4=0,"-",(-A2381+'Lineær programmering opg 4'!$M$4)/'Lineær programmering opg 4'!$K$4*-1)</f>
        <v>114.14399999998744</v>
      </c>
      <c r="E2381" s="167">
        <f>IF('Lineær programmering opg 4'!$M$5=0,"-",(-A2381+'Lineær programmering opg 4'!$M$5)/'Lineær programmering opg 4'!$K$5*-1)</f>
        <v>162.80399999999531</v>
      </c>
      <c r="F2381" s="167" t="str">
        <f>IF('Lineær programmering opg 4'!$E$6=0,"-",(-A2381+'Lineær programmering opg 4'!$M$6)/'Lineær programmering opg 4'!$K$6*-1)</f>
        <v>-</v>
      </c>
      <c r="G2381" s="167" t="str">
        <f>IF('Lineær programmering opg 4'!$D$7=0,"-",((-A2381+'Lineær programmering opg 4'!$M$7)/'Lineær programmering opg 4'!$K$7)*-1)</f>
        <v>-</v>
      </c>
      <c r="H2381" s="167" t="str">
        <f>IF('Lineær programmering opg 4'!$C$8=0,"-",((-A2381+'Lineær programmering opg 4'!$M$8)/'Lineær programmering opg 4'!$K$8)*-1)</f>
        <v>-</v>
      </c>
      <c r="I2381" s="167" t="str">
        <f>IF('Lineær programmering opg 4'!$D$8=0,"-",'Lineær programmering opg 4'!$G$8)</f>
        <v>-</v>
      </c>
      <c r="J2381" s="295">
        <f>A2381*'Lineær programmering opg 4'!$C$11+Datatabel!C2381*'Lineær programmering opg 4'!$D$11</f>
        <v>35414.399999998743</v>
      </c>
      <c r="K2381" s="9">
        <f t="shared" si="187"/>
        <v>0</v>
      </c>
      <c r="L2381" s="9">
        <f t="shared" si="188"/>
        <v>0</v>
      </c>
    </row>
    <row r="2382" spans="1:12" ht="15" x14ac:dyDescent="0.25">
      <c r="A2382" s="167">
        <f t="shared" si="186"/>
        <v>182.90400000000628</v>
      </c>
      <c r="B2382" s="325">
        <f t="shared" si="189"/>
        <v>0.7621000000000262</v>
      </c>
      <c r="C2382" s="167">
        <f t="shared" si="185"/>
        <v>114.19199999998744</v>
      </c>
      <c r="D2382" s="167">
        <f>IF('Lineær programmering opg 4'!$M$4=0,"-",(-A2382+'Lineær programmering opg 4'!$M$4)/'Lineær programmering opg 4'!$K$4*-1)</f>
        <v>114.19199999998744</v>
      </c>
      <c r="E2382" s="167">
        <f>IF('Lineær programmering opg 4'!$M$5=0,"-",(-A2382+'Lineær programmering opg 4'!$M$5)/'Lineær programmering opg 4'!$K$5*-1)</f>
        <v>162.82199999999531</v>
      </c>
      <c r="F2382" s="167" t="str">
        <f>IF('Lineær programmering opg 4'!$E$6=0,"-",(-A2382+'Lineær programmering opg 4'!$M$6)/'Lineær programmering opg 4'!$K$6*-1)</f>
        <v>-</v>
      </c>
      <c r="G2382" s="167" t="str">
        <f>IF('Lineær programmering opg 4'!$D$7=0,"-",((-A2382+'Lineær programmering opg 4'!$M$7)/'Lineær programmering opg 4'!$K$7)*-1)</f>
        <v>-</v>
      </c>
      <c r="H2382" s="167" t="str">
        <f>IF('Lineær programmering opg 4'!$C$8=0,"-",((-A2382+'Lineær programmering opg 4'!$M$8)/'Lineær programmering opg 4'!$K$8)*-1)</f>
        <v>-</v>
      </c>
      <c r="I2382" s="167" t="str">
        <f>IF('Lineær programmering opg 4'!$D$8=0,"-",'Lineær programmering opg 4'!$G$8)</f>
        <v>-</v>
      </c>
      <c r="J2382" s="295">
        <f>A2382*'Lineær programmering opg 4'!$C$11+Datatabel!C2382*'Lineær programmering opg 4'!$D$11</f>
        <v>35419.199999998746</v>
      </c>
      <c r="K2382" s="9">
        <f t="shared" si="187"/>
        <v>0</v>
      </c>
      <c r="L2382" s="9">
        <f t="shared" si="188"/>
        <v>0</v>
      </c>
    </row>
    <row r="2383" spans="1:12" ht="15" x14ac:dyDescent="0.25">
      <c r="A2383" s="167">
        <f t="shared" si="186"/>
        <v>182.88000000000631</v>
      </c>
      <c r="B2383" s="325">
        <f t="shared" si="189"/>
        <v>0.76200000000002621</v>
      </c>
      <c r="C2383" s="167">
        <f t="shared" si="185"/>
        <v>114.23999999998739</v>
      </c>
      <c r="D2383" s="167">
        <f>IF('Lineær programmering opg 4'!$M$4=0,"-",(-A2383+'Lineær programmering opg 4'!$M$4)/'Lineær programmering opg 4'!$K$4*-1)</f>
        <v>114.23999999998739</v>
      </c>
      <c r="E2383" s="167">
        <f>IF('Lineær programmering opg 4'!$M$5=0,"-",(-A2383+'Lineær programmering opg 4'!$M$5)/'Lineær programmering opg 4'!$K$5*-1)</f>
        <v>162.83999999999529</v>
      </c>
      <c r="F2383" s="167" t="str">
        <f>IF('Lineær programmering opg 4'!$E$6=0,"-",(-A2383+'Lineær programmering opg 4'!$M$6)/'Lineær programmering opg 4'!$K$6*-1)</f>
        <v>-</v>
      </c>
      <c r="G2383" s="167" t="str">
        <f>IF('Lineær programmering opg 4'!$D$7=0,"-",((-A2383+'Lineær programmering opg 4'!$M$7)/'Lineær programmering opg 4'!$K$7)*-1)</f>
        <v>-</v>
      </c>
      <c r="H2383" s="167" t="str">
        <f>IF('Lineær programmering opg 4'!$C$8=0,"-",((-A2383+'Lineær programmering opg 4'!$M$8)/'Lineær programmering opg 4'!$K$8)*-1)</f>
        <v>-</v>
      </c>
      <c r="I2383" s="167" t="str">
        <f>IF('Lineær programmering opg 4'!$D$8=0,"-",'Lineær programmering opg 4'!$G$8)</f>
        <v>-</v>
      </c>
      <c r="J2383" s="295">
        <f>A2383*'Lineær programmering opg 4'!$C$11+Datatabel!C2383*'Lineær programmering opg 4'!$D$11</f>
        <v>35423.999999998734</v>
      </c>
      <c r="K2383" s="9">
        <f t="shared" si="187"/>
        <v>0</v>
      </c>
      <c r="L2383" s="9">
        <f t="shared" si="188"/>
        <v>0</v>
      </c>
    </row>
    <row r="2384" spans="1:12" ht="15" x14ac:dyDescent="0.25">
      <c r="A2384" s="167">
        <f t="shared" si="186"/>
        <v>182.8560000000063</v>
      </c>
      <c r="B2384" s="325">
        <f t="shared" si="189"/>
        <v>0.76190000000002622</v>
      </c>
      <c r="C2384" s="167">
        <f t="shared" si="185"/>
        <v>114.28799999998739</v>
      </c>
      <c r="D2384" s="167">
        <f>IF('Lineær programmering opg 4'!$M$4=0,"-",(-A2384+'Lineær programmering opg 4'!$M$4)/'Lineær programmering opg 4'!$K$4*-1)</f>
        <v>114.28799999998739</v>
      </c>
      <c r="E2384" s="167">
        <f>IF('Lineær programmering opg 4'!$M$5=0,"-",(-A2384+'Lineær programmering opg 4'!$M$5)/'Lineær programmering opg 4'!$K$5*-1)</f>
        <v>162.85799999999529</v>
      </c>
      <c r="F2384" s="167" t="str">
        <f>IF('Lineær programmering opg 4'!$E$6=0,"-",(-A2384+'Lineær programmering opg 4'!$M$6)/'Lineær programmering opg 4'!$K$6*-1)</f>
        <v>-</v>
      </c>
      <c r="G2384" s="167" t="str">
        <f>IF('Lineær programmering opg 4'!$D$7=0,"-",((-A2384+'Lineær programmering opg 4'!$M$7)/'Lineær programmering opg 4'!$K$7)*-1)</f>
        <v>-</v>
      </c>
      <c r="H2384" s="167" t="str">
        <f>IF('Lineær programmering opg 4'!$C$8=0,"-",((-A2384+'Lineær programmering opg 4'!$M$8)/'Lineær programmering opg 4'!$K$8)*-1)</f>
        <v>-</v>
      </c>
      <c r="I2384" s="167" t="str">
        <f>IF('Lineær programmering opg 4'!$D$8=0,"-",'Lineær programmering opg 4'!$G$8)</f>
        <v>-</v>
      </c>
      <c r="J2384" s="295">
        <f>A2384*'Lineær programmering opg 4'!$C$11+Datatabel!C2384*'Lineær programmering opg 4'!$D$11</f>
        <v>35428.799999998737</v>
      </c>
      <c r="K2384" s="9">
        <f t="shared" si="187"/>
        <v>0</v>
      </c>
      <c r="L2384" s="9">
        <f t="shared" si="188"/>
        <v>0</v>
      </c>
    </row>
    <row r="2385" spans="1:12" ht="15" x14ac:dyDescent="0.25">
      <c r="A2385" s="167">
        <f t="shared" si="186"/>
        <v>182.8320000000063</v>
      </c>
      <c r="B2385" s="325">
        <f t="shared" si="189"/>
        <v>0.76180000000002623</v>
      </c>
      <c r="C2385" s="167">
        <f t="shared" si="185"/>
        <v>114.33599999998739</v>
      </c>
      <c r="D2385" s="167">
        <f>IF('Lineær programmering opg 4'!$M$4=0,"-",(-A2385+'Lineær programmering opg 4'!$M$4)/'Lineær programmering opg 4'!$K$4*-1)</f>
        <v>114.33599999998739</v>
      </c>
      <c r="E2385" s="167">
        <f>IF('Lineær programmering opg 4'!$M$5=0,"-",(-A2385+'Lineær programmering opg 4'!$M$5)/'Lineær programmering opg 4'!$K$5*-1)</f>
        <v>162.87599999999529</v>
      </c>
      <c r="F2385" s="167" t="str">
        <f>IF('Lineær programmering opg 4'!$E$6=0,"-",(-A2385+'Lineær programmering opg 4'!$M$6)/'Lineær programmering opg 4'!$K$6*-1)</f>
        <v>-</v>
      </c>
      <c r="G2385" s="167" t="str">
        <f>IF('Lineær programmering opg 4'!$D$7=0,"-",((-A2385+'Lineær programmering opg 4'!$M$7)/'Lineær programmering opg 4'!$K$7)*-1)</f>
        <v>-</v>
      </c>
      <c r="H2385" s="167" t="str">
        <f>IF('Lineær programmering opg 4'!$C$8=0,"-",((-A2385+'Lineær programmering opg 4'!$M$8)/'Lineær programmering opg 4'!$K$8)*-1)</f>
        <v>-</v>
      </c>
      <c r="I2385" s="167" t="str">
        <f>IF('Lineær programmering opg 4'!$D$8=0,"-",'Lineær programmering opg 4'!$G$8)</f>
        <v>-</v>
      </c>
      <c r="J2385" s="295">
        <f>A2385*'Lineær programmering opg 4'!$C$11+Datatabel!C2385*'Lineær programmering opg 4'!$D$11</f>
        <v>35433.59999999874</v>
      </c>
      <c r="K2385" s="9">
        <f t="shared" si="187"/>
        <v>0</v>
      </c>
      <c r="L2385" s="9">
        <f t="shared" si="188"/>
        <v>0</v>
      </c>
    </row>
    <row r="2386" spans="1:12" ht="15" x14ac:dyDescent="0.25">
      <c r="A2386" s="167">
        <f t="shared" si="186"/>
        <v>182.8080000000063</v>
      </c>
      <c r="B2386" s="325">
        <f t="shared" si="189"/>
        <v>0.76170000000002624</v>
      </c>
      <c r="C2386" s="167">
        <f t="shared" si="185"/>
        <v>114.3839999999874</v>
      </c>
      <c r="D2386" s="167">
        <f>IF('Lineær programmering opg 4'!$M$4=0,"-",(-A2386+'Lineær programmering opg 4'!$M$4)/'Lineær programmering opg 4'!$K$4*-1)</f>
        <v>114.3839999999874</v>
      </c>
      <c r="E2386" s="167">
        <f>IF('Lineær programmering opg 4'!$M$5=0,"-",(-A2386+'Lineær programmering opg 4'!$M$5)/'Lineær programmering opg 4'!$K$5*-1)</f>
        <v>162.89399999999529</v>
      </c>
      <c r="F2386" s="167" t="str">
        <f>IF('Lineær programmering opg 4'!$E$6=0,"-",(-A2386+'Lineær programmering opg 4'!$M$6)/'Lineær programmering opg 4'!$K$6*-1)</f>
        <v>-</v>
      </c>
      <c r="G2386" s="167" t="str">
        <f>IF('Lineær programmering opg 4'!$D$7=0,"-",((-A2386+'Lineær programmering opg 4'!$M$7)/'Lineær programmering opg 4'!$K$7)*-1)</f>
        <v>-</v>
      </c>
      <c r="H2386" s="167" t="str">
        <f>IF('Lineær programmering opg 4'!$C$8=0,"-",((-A2386+'Lineær programmering opg 4'!$M$8)/'Lineær programmering opg 4'!$K$8)*-1)</f>
        <v>-</v>
      </c>
      <c r="I2386" s="167" t="str">
        <f>IF('Lineær programmering opg 4'!$D$8=0,"-",'Lineær programmering opg 4'!$G$8)</f>
        <v>-</v>
      </c>
      <c r="J2386" s="295">
        <f>A2386*'Lineær programmering opg 4'!$C$11+Datatabel!C2386*'Lineær programmering opg 4'!$D$11</f>
        <v>35438.399999998743</v>
      </c>
      <c r="K2386" s="9">
        <f t="shared" si="187"/>
        <v>0</v>
      </c>
      <c r="L2386" s="9">
        <f t="shared" si="188"/>
        <v>0</v>
      </c>
    </row>
    <row r="2387" spans="1:12" ht="15" x14ac:dyDescent="0.25">
      <c r="A2387" s="167">
        <f t="shared" si="186"/>
        <v>182.7840000000063</v>
      </c>
      <c r="B2387" s="325">
        <f t="shared" si="189"/>
        <v>0.76160000000002626</v>
      </c>
      <c r="C2387" s="167">
        <f t="shared" si="185"/>
        <v>114.4319999999874</v>
      </c>
      <c r="D2387" s="167">
        <f>IF('Lineær programmering opg 4'!$M$4=0,"-",(-A2387+'Lineær programmering opg 4'!$M$4)/'Lineær programmering opg 4'!$K$4*-1)</f>
        <v>114.4319999999874</v>
      </c>
      <c r="E2387" s="167">
        <f>IF('Lineær programmering opg 4'!$M$5=0,"-",(-A2387+'Lineær programmering opg 4'!$M$5)/'Lineær programmering opg 4'!$K$5*-1)</f>
        <v>162.91199999999529</v>
      </c>
      <c r="F2387" s="167" t="str">
        <f>IF('Lineær programmering opg 4'!$E$6=0,"-",(-A2387+'Lineær programmering opg 4'!$M$6)/'Lineær programmering opg 4'!$K$6*-1)</f>
        <v>-</v>
      </c>
      <c r="G2387" s="167" t="str">
        <f>IF('Lineær programmering opg 4'!$D$7=0,"-",((-A2387+'Lineær programmering opg 4'!$M$7)/'Lineær programmering opg 4'!$K$7)*-1)</f>
        <v>-</v>
      </c>
      <c r="H2387" s="167" t="str">
        <f>IF('Lineær programmering opg 4'!$C$8=0,"-",((-A2387+'Lineær programmering opg 4'!$M$8)/'Lineær programmering opg 4'!$K$8)*-1)</f>
        <v>-</v>
      </c>
      <c r="I2387" s="167" t="str">
        <f>IF('Lineær programmering opg 4'!$D$8=0,"-",'Lineær programmering opg 4'!$G$8)</f>
        <v>-</v>
      </c>
      <c r="J2387" s="295">
        <f>A2387*'Lineær programmering opg 4'!$C$11+Datatabel!C2387*'Lineær programmering opg 4'!$D$11</f>
        <v>35443.199999998746</v>
      </c>
      <c r="K2387" s="9">
        <f t="shared" si="187"/>
        <v>0</v>
      </c>
      <c r="L2387" s="9">
        <f t="shared" si="188"/>
        <v>0</v>
      </c>
    </row>
    <row r="2388" spans="1:12" ht="15" x14ac:dyDescent="0.25">
      <c r="A2388" s="167">
        <f t="shared" si="186"/>
        <v>182.7600000000063</v>
      </c>
      <c r="B2388" s="325">
        <f t="shared" si="189"/>
        <v>0.76150000000002627</v>
      </c>
      <c r="C2388" s="167">
        <f t="shared" si="185"/>
        <v>114.4799999999874</v>
      </c>
      <c r="D2388" s="167">
        <f>IF('Lineær programmering opg 4'!$M$4=0,"-",(-A2388+'Lineær programmering opg 4'!$M$4)/'Lineær programmering opg 4'!$K$4*-1)</f>
        <v>114.4799999999874</v>
      </c>
      <c r="E2388" s="167">
        <f>IF('Lineær programmering opg 4'!$M$5=0,"-",(-A2388+'Lineær programmering opg 4'!$M$5)/'Lineær programmering opg 4'!$K$5*-1)</f>
        <v>162.92999999999529</v>
      </c>
      <c r="F2388" s="167" t="str">
        <f>IF('Lineær programmering opg 4'!$E$6=0,"-",(-A2388+'Lineær programmering opg 4'!$M$6)/'Lineær programmering opg 4'!$K$6*-1)</f>
        <v>-</v>
      </c>
      <c r="G2388" s="167" t="str">
        <f>IF('Lineær programmering opg 4'!$D$7=0,"-",((-A2388+'Lineær programmering opg 4'!$M$7)/'Lineær programmering opg 4'!$K$7)*-1)</f>
        <v>-</v>
      </c>
      <c r="H2388" s="167" t="str">
        <f>IF('Lineær programmering opg 4'!$C$8=0,"-",((-A2388+'Lineær programmering opg 4'!$M$8)/'Lineær programmering opg 4'!$K$8)*-1)</f>
        <v>-</v>
      </c>
      <c r="I2388" s="167" t="str">
        <f>IF('Lineær programmering opg 4'!$D$8=0,"-",'Lineær programmering opg 4'!$G$8)</f>
        <v>-</v>
      </c>
      <c r="J2388" s="295">
        <f>A2388*'Lineær programmering opg 4'!$C$11+Datatabel!C2388*'Lineær programmering opg 4'!$D$11</f>
        <v>35447.999999998734</v>
      </c>
      <c r="K2388" s="9">
        <f t="shared" si="187"/>
        <v>0</v>
      </c>
      <c r="L2388" s="9">
        <f t="shared" si="188"/>
        <v>0</v>
      </c>
    </row>
    <row r="2389" spans="1:12" ht="15" x14ac:dyDescent="0.25">
      <c r="A2389" s="167">
        <f t="shared" si="186"/>
        <v>182.7360000000063</v>
      </c>
      <c r="B2389" s="325">
        <f t="shared" si="189"/>
        <v>0.76140000000002628</v>
      </c>
      <c r="C2389" s="167">
        <f t="shared" si="185"/>
        <v>114.5279999999874</v>
      </c>
      <c r="D2389" s="167">
        <f>IF('Lineær programmering opg 4'!$M$4=0,"-",(-A2389+'Lineær programmering opg 4'!$M$4)/'Lineær programmering opg 4'!$K$4*-1)</f>
        <v>114.5279999999874</v>
      </c>
      <c r="E2389" s="167">
        <f>IF('Lineær programmering opg 4'!$M$5=0,"-",(-A2389+'Lineær programmering opg 4'!$M$5)/'Lineær programmering opg 4'!$K$5*-1)</f>
        <v>162.94799999999529</v>
      </c>
      <c r="F2389" s="167" t="str">
        <f>IF('Lineær programmering opg 4'!$E$6=0,"-",(-A2389+'Lineær programmering opg 4'!$M$6)/'Lineær programmering opg 4'!$K$6*-1)</f>
        <v>-</v>
      </c>
      <c r="G2389" s="167" t="str">
        <f>IF('Lineær programmering opg 4'!$D$7=0,"-",((-A2389+'Lineær programmering opg 4'!$M$7)/'Lineær programmering opg 4'!$K$7)*-1)</f>
        <v>-</v>
      </c>
      <c r="H2389" s="167" t="str">
        <f>IF('Lineær programmering opg 4'!$C$8=0,"-",((-A2389+'Lineær programmering opg 4'!$M$8)/'Lineær programmering opg 4'!$K$8)*-1)</f>
        <v>-</v>
      </c>
      <c r="I2389" s="167" t="str">
        <f>IF('Lineær programmering opg 4'!$D$8=0,"-",'Lineær programmering opg 4'!$G$8)</f>
        <v>-</v>
      </c>
      <c r="J2389" s="295">
        <f>A2389*'Lineær programmering opg 4'!$C$11+Datatabel!C2389*'Lineær programmering opg 4'!$D$11</f>
        <v>35452.799999998737</v>
      </c>
      <c r="K2389" s="9">
        <f t="shared" si="187"/>
        <v>0</v>
      </c>
      <c r="L2389" s="9">
        <f t="shared" si="188"/>
        <v>0</v>
      </c>
    </row>
    <row r="2390" spans="1:12" ht="15" x14ac:dyDescent="0.25">
      <c r="A2390" s="167">
        <f t="shared" si="186"/>
        <v>182.7120000000063</v>
      </c>
      <c r="B2390" s="325">
        <f t="shared" si="189"/>
        <v>0.76130000000002629</v>
      </c>
      <c r="C2390" s="167">
        <f t="shared" si="185"/>
        <v>114.5759999999874</v>
      </c>
      <c r="D2390" s="167">
        <f>IF('Lineær programmering opg 4'!$M$4=0,"-",(-A2390+'Lineær programmering opg 4'!$M$4)/'Lineær programmering opg 4'!$K$4*-1)</f>
        <v>114.5759999999874</v>
      </c>
      <c r="E2390" s="167">
        <f>IF('Lineær programmering opg 4'!$M$5=0,"-",(-A2390+'Lineær programmering opg 4'!$M$5)/'Lineær programmering opg 4'!$K$5*-1)</f>
        <v>162.96599999999529</v>
      </c>
      <c r="F2390" s="167" t="str">
        <f>IF('Lineær programmering opg 4'!$E$6=0,"-",(-A2390+'Lineær programmering opg 4'!$M$6)/'Lineær programmering opg 4'!$K$6*-1)</f>
        <v>-</v>
      </c>
      <c r="G2390" s="167" t="str">
        <f>IF('Lineær programmering opg 4'!$D$7=0,"-",((-A2390+'Lineær programmering opg 4'!$M$7)/'Lineær programmering opg 4'!$K$7)*-1)</f>
        <v>-</v>
      </c>
      <c r="H2390" s="167" t="str">
        <f>IF('Lineær programmering opg 4'!$C$8=0,"-",((-A2390+'Lineær programmering opg 4'!$M$8)/'Lineær programmering opg 4'!$K$8)*-1)</f>
        <v>-</v>
      </c>
      <c r="I2390" s="167" t="str">
        <f>IF('Lineær programmering opg 4'!$D$8=0,"-",'Lineær programmering opg 4'!$G$8)</f>
        <v>-</v>
      </c>
      <c r="J2390" s="295">
        <f>A2390*'Lineær programmering opg 4'!$C$11+Datatabel!C2390*'Lineær programmering opg 4'!$D$11</f>
        <v>35457.59999999874</v>
      </c>
      <c r="K2390" s="9">
        <f t="shared" si="187"/>
        <v>0</v>
      </c>
      <c r="L2390" s="9">
        <f t="shared" si="188"/>
        <v>0</v>
      </c>
    </row>
    <row r="2391" spans="1:12" ht="15" x14ac:dyDescent="0.25">
      <c r="A2391" s="167">
        <f t="shared" si="186"/>
        <v>182.6880000000063</v>
      </c>
      <c r="B2391" s="325">
        <f t="shared" si="189"/>
        <v>0.7612000000000263</v>
      </c>
      <c r="C2391" s="167">
        <f t="shared" si="185"/>
        <v>114.6239999999874</v>
      </c>
      <c r="D2391" s="167">
        <f>IF('Lineær programmering opg 4'!$M$4=0,"-",(-A2391+'Lineær programmering opg 4'!$M$4)/'Lineær programmering opg 4'!$K$4*-1)</f>
        <v>114.6239999999874</v>
      </c>
      <c r="E2391" s="167">
        <f>IF('Lineær programmering opg 4'!$M$5=0,"-",(-A2391+'Lineær programmering opg 4'!$M$5)/'Lineær programmering opg 4'!$K$5*-1)</f>
        <v>162.98399999999529</v>
      </c>
      <c r="F2391" s="167" t="str">
        <f>IF('Lineær programmering opg 4'!$E$6=0,"-",(-A2391+'Lineær programmering opg 4'!$M$6)/'Lineær programmering opg 4'!$K$6*-1)</f>
        <v>-</v>
      </c>
      <c r="G2391" s="167" t="str">
        <f>IF('Lineær programmering opg 4'!$D$7=0,"-",((-A2391+'Lineær programmering opg 4'!$M$7)/'Lineær programmering opg 4'!$K$7)*-1)</f>
        <v>-</v>
      </c>
      <c r="H2391" s="167" t="str">
        <f>IF('Lineær programmering opg 4'!$C$8=0,"-",((-A2391+'Lineær programmering opg 4'!$M$8)/'Lineær programmering opg 4'!$K$8)*-1)</f>
        <v>-</v>
      </c>
      <c r="I2391" s="167" t="str">
        <f>IF('Lineær programmering opg 4'!$D$8=0,"-",'Lineær programmering opg 4'!$G$8)</f>
        <v>-</v>
      </c>
      <c r="J2391" s="295">
        <f>A2391*'Lineær programmering opg 4'!$C$11+Datatabel!C2391*'Lineær programmering opg 4'!$D$11</f>
        <v>35462.399999998743</v>
      </c>
      <c r="K2391" s="9">
        <f t="shared" si="187"/>
        <v>0</v>
      </c>
      <c r="L2391" s="9">
        <f t="shared" si="188"/>
        <v>0</v>
      </c>
    </row>
    <row r="2392" spans="1:12" ht="15" x14ac:dyDescent="0.25">
      <c r="A2392" s="167">
        <f t="shared" si="186"/>
        <v>182.66400000000633</v>
      </c>
      <c r="B2392" s="325">
        <f t="shared" si="189"/>
        <v>0.76110000000002631</v>
      </c>
      <c r="C2392" s="167">
        <f t="shared" si="185"/>
        <v>114.67199999998735</v>
      </c>
      <c r="D2392" s="167">
        <f>IF('Lineær programmering opg 4'!$M$4=0,"-",(-A2392+'Lineær programmering opg 4'!$M$4)/'Lineær programmering opg 4'!$K$4*-1)</f>
        <v>114.67199999998735</v>
      </c>
      <c r="E2392" s="167">
        <f>IF('Lineær programmering opg 4'!$M$5=0,"-",(-A2392+'Lineær programmering opg 4'!$M$5)/'Lineær programmering opg 4'!$K$5*-1)</f>
        <v>163.00199999999526</v>
      </c>
      <c r="F2392" s="167" t="str">
        <f>IF('Lineær programmering opg 4'!$E$6=0,"-",(-A2392+'Lineær programmering opg 4'!$M$6)/'Lineær programmering opg 4'!$K$6*-1)</f>
        <v>-</v>
      </c>
      <c r="G2392" s="167" t="str">
        <f>IF('Lineær programmering opg 4'!$D$7=0,"-",((-A2392+'Lineær programmering opg 4'!$M$7)/'Lineær programmering opg 4'!$K$7)*-1)</f>
        <v>-</v>
      </c>
      <c r="H2392" s="167" t="str">
        <f>IF('Lineær programmering opg 4'!$C$8=0,"-",((-A2392+'Lineær programmering opg 4'!$M$8)/'Lineær programmering opg 4'!$K$8)*-1)</f>
        <v>-</v>
      </c>
      <c r="I2392" s="167" t="str">
        <f>IF('Lineær programmering opg 4'!$D$8=0,"-",'Lineær programmering opg 4'!$G$8)</f>
        <v>-</v>
      </c>
      <c r="J2392" s="295">
        <f>A2392*'Lineær programmering opg 4'!$C$11+Datatabel!C2392*'Lineær programmering opg 4'!$D$11</f>
        <v>35467.199999998731</v>
      </c>
      <c r="K2392" s="9">
        <f t="shared" si="187"/>
        <v>0</v>
      </c>
      <c r="L2392" s="9">
        <f t="shared" si="188"/>
        <v>0</v>
      </c>
    </row>
    <row r="2393" spans="1:12" ht="15" x14ac:dyDescent="0.25">
      <c r="A2393" s="167">
        <f t="shared" si="186"/>
        <v>182.64000000000632</v>
      </c>
      <c r="B2393" s="325">
        <f t="shared" si="189"/>
        <v>0.76100000000002632</v>
      </c>
      <c r="C2393" s="167">
        <f t="shared" si="185"/>
        <v>114.71999999998735</v>
      </c>
      <c r="D2393" s="167">
        <f>IF('Lineær programmering opg 4'!$M$4=0,"-",(-A2393+'Lineær programmering opg 4'!$M$4)/'Lineær programmering opg 4'!$K$4*-1)</f>
        <v>114.71999999998735</v>
      </c>
      <c r="E2393" s="167">
        <f>IF('Lineær programmering opg 4'!$M$5=0,"-",(-A2393+'Lineær programmering opg 4'!$M$5)/'Lineær programmering opg 4'!$K$5*-1)</f>
        <v>163.01999999999526</v>
      </c>
      <c r="F2393" s="167" t="str">
        <f>IF('Lineær programmering opg 4'!$E$6=0,"-",(-A2393+'Lineær programmering opg 4'!$M$6)/'Lineær programmering opg 4'!$K$6*-1)</f>
        <v>-</v>
      </c>
      <c r="G2393" s="167" t="str">
        <f>IF('Lineær programmering opg 4'!$D$7=0,"-",((-A2393+'Lineær programmering opg 4'!$M$7)/'Lineær programmering opg 4'!$K$7)*-1)</f>
        <v>-</v>
      </c>
      <c r="H2393" s="167" t="str">
        <f>IF('Lineær programmering opg 4'!$C$8=0,"-",((-A2393+'Lineær programmering opg 4'!$M$8)/'Lineær programmering opg 4'!$K$8)*-1)</f>
        <v>-</v>
      </c>
      <c r="I2393" s="167" t="str">
        <f>IF('Lineær programmering opg 4'!$D$8=0,"-",'Lineær programmering opg 4'!$G$8)</f>
        <v>-</v>
      </c>
      <c r="J2393" s="295">
        <f>A2393*'Lineær programmering opg 4'!$C$11+Datatabel!C2393*'Lineær programmering opg 4'!$D$11</f>
        <v>35471.999999998734</v>
      </c>
      <c r="K2393" s="9">
        <f t="shared" si="187"/>
        <v>0</v>
      </c>
      <c r="L2393" s="9">
        <f t="shared" si="188"/>
        <v>0</v>
      </c>
    </row>
    <row r="2394" spans="1:12" ht="15" x14ac:dyDescent="0.25">
      <c r="A2394" s="167">
        <f t="shared" si="186"/>
        <v>182.61600000000632</v>
      </c>
      <c r="B2394" s="325">
        <f t="shared" si="189"/>
        <v>0.76090000000002633</v>
      </c>
      <c r="C2394" s="167">
        <f t="shared" si="185"/>
        <v>114.76799999998735</v>
      </c>
      <c r="D2394" s="167">
        <f>IF('Lineær programmering opg 4'!$M$4=0,"-",(-A2394+'Lineær programmering opg 4'!$M$4)/'Lineær programmering opg 4'!$K$4*-1)</f>
        <v>114.76799999998735</v>
      </c>
      <c r="E2394" s="167">
        <f>IF('Lineær programmering opg 4'!$M$5=0,"-",(-A2394+'Lineær programmering opg 4'!$M$5)/'Lineær programmering opg 4'!$K$5*-1)</f>
        <v>163.03799999999526</v>
      </c>
      <c r="F2394" s="167" t="str">
        <f>IF('Lineær programmering opg 4'!$E$6=0,"-",(-A2394+'Lineær programmering opg 4'!$M$6)/'Lineær programmering opg 4'!$K$6*-1)</f>
        <v>-</v>
      </c>
      <c r="G2394" s="167" t="str">
        <f>IF('Lineær programmering opg 4'!$D$7=0,"-",((-A2394+'Lineær programmering opg 4'!$M$7)/'Lineær programmering opg 4'!$K$7)*-1)</f>
        <v>-</v>
      </c>
      <c r="H2394" s="167" t="str">
        <f>IF('Lineær programmering opg 4'!$C$8=0,"-",((-A2394+'Lineær programmering opg 4'!$M$8)/'Lineær programmering opg 4'!$K$8)*-1)</f>
        <v>-</v>
      </c>
      <c r="I2394" s="167" t="str">
        <f>IF('Lineær programmering opg 4'!$D$8=0,"-",'Lineær programmering opg 4'!$G$8)</f>
        <v>-</v>
      </c>
      <c r="J2394" s="295">
        <f>A2394*'Lineær programmering opg 4'!$C$11+Datatabel!C2394*'Lineær programmering opg 4'!$D$11</f>
        <v>35476.799999998737</v>
      </c>
      <c r="K2394" s="9">
        <f t="shared" si="187"/>
        <v>0</v>
      </c>
      <c r="L2394" s="9">
        <f t="shared" si="188"/>
        <v>0</v>
      </c>
    </row>
    <row r="2395" spans="1:12" ht="15" x14ac:dyDescent="0.25">
      <c r="A2395" s="167">
        <f t="shared" si="186"/>
        <v>182.59200000000632</v>
      </c>
      <c r="B2395" s="325">
        <f t="shared" si="189"/>
        <v>0.76080000000002634</v>
      </c>
      <c r="C2395" s="167">
        <f t="shared" si="185"/>
        <v>114.81599999998735</v>
      </c>
      <c r="D2395" s="167">
        <f>IF('Lineær programmering opg 4'!$M$4=0,"-",(-A2395+'Lineær programmering opg 4'!$M$4)/'Lineær programmering opg 4'!$K$4*-1)</f>
        <v>114.81599999998735</v>
      </c>
      <c r="E2395" s="167">
        <f>IF('Lineær programmering opg 4'!$M$5=0,"-",(-A2395+'Lineær programmering opg 4'!$M$5)/'Lineær programmering opg 4'!$K$5*-1)</f>
        <v>163.05599999999527</v>
      </c>
      <c r="F2395" s="167" t="str">
        <f>IF('Lineær programmering opg 4'!$E$6=0,"-",(-A2395+'Lineær programmering opg 4'!$M$6)/'Lineær programmering opg 4'!$K$6*-1)</f>
        <v>-</v>
      </c>
      <c r="G2395" s="167" t="str">
        <f>IF('Lineær programmering opg 4'!$D$7=0,"-",((-A2395+'Lineær programmering opg 4'!$M$7)/'Lineær programmering opg 4'!$K$7)*-1)</f>
        <v>-</v>
      </c>
      <c r="H2395" s="167" t="str">
        <f>IF('Lineær programmering opg 4'!$C$8=0,"-",((-A2395+'Lineær programmering opg 4'!$M$8)/'Lineær programmering opg 4'!$K$8)*-1)</f>
        <v>-</v>
      </c>
      <c r="I2395" s="167" t="str">
        <f>IF('Lineær programmering opg 4'!$D$8=0,"-",'Lineær programmering opg 4'!$G$8)</f>
        <v>-</v>
      </c>
      <c r="J2395" s="295">
        <f>A2395*'Lineær programmering opg 4'!$C$11+Datatabel!C2395*'Lineær programmering opg 4'!$D$11</f>
        <v>35481.59999999874</v>
      </c>
      <c r="K2395" s="9">
        <f t="shared" si="187"/>
        <v>0</v>
      </c>
      <c r="L2395" s="9">
        <f t="shared" si="188"/>
        <v>0</v>
      </c>
    </row>
    <row r="2396" spans="1:12" ht="15" x14ac:dyDescent="0.25">
      <c r="A2396" s="167">
        <f t="shared" si="186"/>
        <v>182.56800000000632</v>
      </c>
      <c r="B2396" s="325">
        <f t="shared" si="189"/>
        <v>0.76070000000002636</v>
      </c>
      <c r="C2396" s="167">
        <f t="shared" si="185"/>
        <v>114.86399999998736</v>
      </c>
      <c r="D2396" s="167">
        <f>IF('Lineær programmering opg 4'!$M$4=0,"-",(-A2396+'Lineær programmering opg 4'!$M$4)/'Lineær programmering opg 4'!$K$4*-1)</f>
        <v>114.86399999998736</v>
      </c>
      <c r="E2396" s="167">
        <f>IF('Lineær programmering opg 4'!$M$5=0,"-",(-A2396+'Lineær programmering opg 4'!$M$5)/'Lineær programmering opg 4'!$K$5*-1)</f>
        <v>163.07399999999527</v>
      </c>
      <c r="F2396" s="167" t="str">
        <f>IF('Lineær programmering opg 4'!$E$6=0,"-",(-A2396+'Lineær programmering opg 4'!$M$6)/'Lineær programmering opg 4'!$K$6*-1)</f>
        <v>-</v>
      </c>
      <c r="G2396" s="167" t="str">
        <f>IF('Lineær programmering opg 4'!$D$7=0,"-",((-A2396+'Lineær programmering opg 4'!$M$7)/'Lineær programmering opg 4'!$K$7)*-1)</f>
        <v>-</v>
      </c>
      <c r="H2396" s="167" t="str">
        <f>IF('Lineær programmering opg 4'!$C$8=0,"-",((-A2396+'Lineær programmering opg 4'!$M$8)/'Lineær programmering opg 4'!$K$8)*-1)</f>
        <v>-</v>
      </c>
      <c r="I2396" s="167" t="str">
        <f>IF('Lineær programmering opg 4'!$D$8=0,"-",'Lineær programmering opg 4'!$G$8)</f>
        <v>-</v>
      </c>
      <c r="J2396" s="295">
        <f>A2396*'Lineær programmering opg 4'!$C$11+Datatabel!C2396*'Lineær programmering opg 4'!$D$11</f>
        <v>35486.399999998735</v>
      </c>
      <c r="K2396" s="9">
        <f t="shared" si="187"/>
        <v>0</v>
      </c>
      <c r="L2396" s="9">
        <f t="shared" si="188"/>
        <v>0</v>
      </c>
    </row>
    <row r="2397" spans="1:12" ht="15" x14ac:dyDescent="0.25">
      <c r="A2397" s="167">
        <f t="shared" si="186"/>
        <v>182.54400000000632</v>
      </c>
      <c r="B2397" s="325">
        <f t="shared" si="189"/>
        <v>0.76060000000002637</v>
      </c>
      <c r="C2397" s="167">
        <f t="shared" si="185"/>
        <v>114.91199999998736</v>
      </c>
      <c r="D2397" s="167">
        <f>IF('Lineær programmering opg 4'!$M$4=0,"-",(-A2397+'Lineær programmering opg 4'!$M$4)/'Lineær programmering opg 4'!$K$4*-1)</f>
        <v>114.91199999998736</v>
      </c>
      <c r="E2397" s="167">
        <f>IF('Lineær programmering opg 4'!$M$5=0,"-",(-A2397+'Lineær programmering opg 4'!$M$5)/'Lineær programmering opg 4'!$K$5*-1)</f>
        <v>163.09199999999527</v>
      </c>
      <c r="F2397" s="167" t="str">
        <f>IF('Lineær programmering opg 4'!$E$6=0,"-",(-A2397+'Lineær programmering opg 4'!$M$6)/'Lineær programmering opg 4'!$K$6*-1)</f>
        <v>-</v>
      </c>
      <c r="G2397" s="167" t="str">
        <f>IF('Lineær programmering opg 4'!$D$7=0,"-",((-A2397+'Lineær programmering opg 4'!$M$7)/'Lineær programmering opg 4'!$K$7)*-1)</f>
        <v>-</v>
      </c>
      <c r="H2397" s="167" t="str">
        <f>IF('Lineær programmering opg 4'!$C$8=0,"-",((-A2397+'Lineær programmering opg 4'!$M$8)/'Lineær programmering opg 4'!$K$8)*-1)</f>
        <v>-</v>
      </c>
      <c r="I2397" s="167" t="str">
        <f>IF('Lineær programmering opg 4'!$D$8=0,"-",'Lineær programmering opg 4'!$G$8)</f>
        <v>-</v>
      </c>
      <c r="J2397" s="295">
        <f>A2397*'Lineær programmering opg 4'!$C$11+Datatabel!C2397*'Lineær programmering opg 4'!$D$11</f>
        <v>35491.199999998731</v>
      </c>
      <c r="K2397" s="9">
        <f t="shared" si="187"/>
        <v>0</v>
      </c>
      <c r="L2397" s="9">
        <f t="shared" si="188"/>
        <v>0</v>
      </c>
    </row>
    <row r="2398" spans="1:12" ht="15" x14ac:dyDescent="0.25">
      <c r="A2398" s="167">
        <f t="shared" si="186"/>
        <v>182.52000000000632</v>
      </c>
      <c r="B2398" s="325">
        <f t="shared" si="189"/>
        <v>0.76050000000002638</v>
      </c>
      <c r="C2398" s="167">
        <f t="shared" si="185"/>
        <v>114.95999999998736</v>
      </c>
      <c r="D2398" s="167">
        <f>IF('Lineær programmering opg 4'!$M$4=0,"-",(-A2398+'Lineær programmering opg 4'!$M$4)/'Lineær programmering opg 4'!$K$4*-1)</f>
        <v>114.95999999998736</v>
      </c>
      <c r="E2398" s="167">
        <f>IF('Lineær programmering opg 4'!$M$5=0,"-",(-A2398+'Lineær programmering opg 4'!$M$5)/'Lineær programmering opg 4'!$K$5*-1)</f>
        <v>163.10999999999527</v>
      </c>
      <c r="F2398" s="167" t="str">
        <f>IF('Lineær programmering opg 4'!$E$6=0,"-",(-A2398+'Lineær programmering opg 4'!$M$6)/'Lineær programmering opg 4'!$K$6*-1)</f>
        <v>-</v>
      </c>
      <c r="G2398" s="167" t="str">
        <f>IF('Lineær programmering opg 4'!$D$7=0,"-",((-A2398+'Lineær programmering opg 4'!$M$7)/'Lineær programmering opg 4'!$K$7)*-1)</f>
        <v>-</v>
      </c>
      <c r="H2398" s="167" t="str">
        <f>IF('Lineær programmering opg 4'!$C$8=0,"-",((-A2398+'Lineær programmering opg 4'!$M$8)/'Lineær programmering opg 4'!$K$8)*-1)</f>
        <v>-</v>
      </c>
      <c r="I2398" s="167" t="str">
        <f>IF('Lineær programmering opg 4'!$D$8=0,"-",'Lineær programmering opg 4'!$G$8)</f>
        <v>-</v>
      </c>
      <c r="J2398" s="295">
        <f>A2398*'Lineær programmering opg 4'!$C$11+Datatabel!C2398*'Lineær programmering opg 4'!$D$11</f>
        <v>35495.999999998734</v>
      </c>
      <c r="K2398" s="9">
        <f t="shared" si="187"/>
        <v>0</v>
      </c>
      <c r="L2398" s="9">
        <f t="shared" si="188"/>
        <v>0</v>
      </c>
    </row>
    <row r="2399" spans="1:12" ht="15" x14ac:dyDescent="0.25">
      <c r="A2399" s="167">
        <f t="shared" si="186"/>
        <v>182.49600000000635</v>
      </c>
      <c r="B2399" s="325">
        <f t="shared" si="189"/>
        <v>0.76040000000002639</v>
      </c>
      <c r="C2399" s="167">
        <f t="shared" si="185"/>
        <v>115.00799999998731</v>
      </c>
      <c r="D2399" s="167">
        <f>IF('Lineær programmering opg 4'!$M$4=0,"-",(-A2399+'Lineær programmering opg 4'!$M$4)/'Lineær programmering opg 4'!$K$4*-1)</f>
        <v>115.00799999998731</v>
      </c>
      <c r="E2399" s="167">
        <f>IF('Lineær programmering opg 4'!$M$5=0,"-",(-A2399+'Lineær programmering opg 4'!$M$5)/'Lineær programmering opg 4'!$K$5*-1)</f>
        <v>163.12799999999524</v>
      </c>
      <c r="F2399" s="167" t="str">
        <f>IF('Lineær programmering opg 4'!$E$6=0,"-",(-A2399+'Lineær programmering opg 4'!$M$6)/'Lineær programmering opg 4'!$K$6*-1)</f>
        <v>-</v>
      </c>
      <c r="G2399" s="167" t="str">
        <f>IF('Lineær programmering opg 4'!$D$7=0,"-",((-A2399+'Lineær programmering opg 4'!$M$7)/'Lineær programmering opg 4'!$K$7)*-1)</f>
        <v>-</v>
      </c>
      <c r="H2399" s="167" t="str">
        <f>IF('Lineær programmering opg 4'!$C$8=0,"-",((-A2399+'Lineær programmering opg 4'!$M$8)/'Lineær programmering opg 4'!$K$8)*-1)</f>
        <v>-</v>
      </c>
      <c r="I2399" s="167" t="str">
        <f>IF('Lineær programmering opg 4'!$D$8=0,"-",'Lineær programmering opg 4'!$G$8)</f>
        <v>-</v>
      </c>
      <c r="J2399" s="295">
        <f>A2399*'Lineær programmering opg 4'!$C$11+Datatabel!C2399*'Lineær programmering opg 4'!$D$11</f>
        <v>35500.79999999873</v>
      </c>
      <c r="K2399" s="9">
        <f t="shared" si="187"/>
        <v>0</v>
      </c>
      <c r="L2399" s="9">
        <f t="shared" si="188"/>
        <v>0</v>
      </c>
    </row>
    <row r="2400" spans="1:12" ht="15" x14ac:dyDescent="0.25">
      <c r="A2400" s="167">
        <f t="shared" si="186"/>
        <v>182.47200000000635</v>
      </c>
      <c r="B2400" s="325">
        <f t="shared" si="189"/>
        <v>0.7603000000000264</v>
      </c>
      <c r="C2400" s="167">
        <f t="shared" si="185"/>
        <v>115.05599999998731</v>
      </c>
      <c r="D2400" s="167">
        <f>IF('Lineær programmering opg 4'!$M$4=0,"-",(-A2400+'Lineær programmering opg 4'!$M$4)/'Lineær programmering opg 4'!$K$4*-1)</f>
        <v>115.05599999998731</v>
      </c>
      <c r="E2400" s="167">
        <f>IF('Lineær programmering opg 4'!$M$5=0,"-",(-A2400+'Lineær programmering opg 4'!$M$5)/'Lineær programmering opg 4'!$K$5*-1)</f>
        <v>163.14599999999524</v>
      </c>
      <c r="F2400" s="167" t="str">
        <f>IF('Lineær programmering opg 4'!$E$6=0,"-",(-A2400+'Lineær programmering opg 4'!$M$6)/'Lineær programmering opg 4'!$K$6*-1)</f>
        <v>-</v>
      </c>
      <c r="G2400" s="167" t="str">
        <f>IF('Lineær programmering opg 4'!$D$7=0,"-",((-A2400+'Lineær programmering opg 4'!$M$7)/'Lineær programmering opg 4'!$K$7)*-1)</f>
        <v>-</v>
      </c>
      <c r="H2400" s="167" t="str">
        <f>IF('Lineær programmering opg 4'!$C$8=0,"-",((-A2400+'Lineær programmering opg 4'!$M$8)/'Lineær programmering opg 4'!$K$8)*-1)</f>
        <v>-</v>
      </c>
      <c r="I2400" s="167" t="str">
        <f>IF('Lineær programmering opg 4'!$D$8=0,"-",'Lineær programmering opg 4'!$G$8)</f>
        <v>-</v>
      </c>
      <c r="J2400" s="295">
        <f>A2400*'Lineær programmering opg 4'!$C$11+Datatabel!C2400*'Lineær programmering opg 4'!$D$11</f>
        <v>35505.599999998725</v>
      </c>
      <c r="K2400" s="9">
        <f t="shared" si="187"/>
        <v>0</v>
      </c>
      <c r="L2400" s="9">
        <f t="shared" si="188"/>
        <v>0</v>
      </c>
    </row>
    <row r="2401" spans="1:12" ht="15" x14ac:dyDescent="0.25">
      <c r="A2401" s="167">
        <f t="shared" si="186"/>
        <v>182.44800000000635</v>
      </c>
      <c r="B2401" s="325">
        <f t="shared" si="189"/>
        <v>0.76020000000002641</v>
      </c>
      <c r="C2401" s="167">
        <f t="shared" si="185"/>
        <v>115.10399999998731</v>
      </c>
      <c r="D2401" s="167">
        <f>IF('Lineær programmering opg 4'!$M$4=0,"-",(-A2401+'Lineær programmering opg 4'!$M$4)/'Lineær programmering opg 4'!$K$4*-1)</f>
        <v>115.10399999998731</v>
      </c>
      <c r="E2401" s="167">
        <f>IF('Lineær programmering opg 4'!$M$5=0,"-",(-A2401+'Lineær programmering opg 4'!$M$5)/'Lineær programmering opg 4'!$K$5*-1)</f>
        <v>163.16399999999524</v>
      </c>
      <c r="F2401" s="167" t="str">
        <f>IF('Lineær programmering opg 4'!$E$6=0,"-",(-A2401+'Lineær programmering opg 4'!$M$6)/'Lineær programmering opg 4'!$K$6*-1)</f>
        <v>-</v>
      </c>
      <c r="G2401" s="167" t="str">
        <f>IF('Lineær programmering opg 4'!$D$7=0,"-",((-A2401+'Lineær programmering opg 4'!$M$7)/'Lineær programmering opg 4'!$K$7)*-1)</f>
        <v>-</v>
      </c>
      <c r="H2401" s="167" t="str">
        <f>IF('Lineær programmering opg 4'!$C$8=0,"-",((-A2401+'Lineær programmering opg 4'!$M$8)/'Lineær programmering opg 4'!$K$8)*-1)</f>
        <v>-</v>
      </c>
      <c r="I2401" s="167" t="str">
        <f>IF('Lineær programmering opg 4'!$D$8=0,"-",'Lineær programmering opg 4'!$G$8)</f>
        <v>-</v>
      </c>
      <c r="J2401" s="295">
        <f>A2401*'Lineær programmering opg 4'!$C$11+Datatabel!C2401*'Lineær programmering opg 4'!$D$11</f>
        <v>35510.399999998728</v>
      </c>
      <c r="K2401" s="9">
        <f t="shared" si="187"/>
        <v>0</v>
      </c>
      <c r="L2401" s="9">
        <f t="shared" si="188"/>
        <v>0</v>
      </c>
    </row>
    <row r="2402" spans="1:12" ht="15" x14ac:dyDescent="0.25">
      <c r="A2402" s="167">
        <f t="shared" si="186"/>
        <v>182.42400000000634</v>
      </c>
      <c r="B2402" s="325">
        <f t="shared" si="189"/>
        <v>0.76010000000002642</v>
      </c>
      <c r="C2402" s="167">
        <f t="shared" si="185"/>
        <v>115.15199999998731</v>
      </c>
      <c r="D2402" s="167">
        <f>IF('Lineær programmering opg 4'!$M$4=0,"-",(-A2402+'Lineær programmering opg 4'!$M$4)/'Lineær programmering opg 4'!$K$4*-1)</f>
        <v>115.15199999998731</v>
      </c>
      <c r="E2402" s="167">
        <f>IF('Lineær programmering opg 4'!$M$5=0,"-",(-A2402+'Lineær programmering opg 4'!$M$5)/'Lineær programmering opg 4'!$K$5*-1)</f>
        <v>163.18199999999524</v>
      </c>
      <c r="F2402" s="167" t="str">
        <f>IF('Lineær programmering opg 4'!$E$6=0,"-",(-A2402+'Lineær programmering opg 4'!$M$6)/'Lineær programmering opg 4'!$K$6*-1)</f>
        <v>-</v>
      </c>
      <c r="G2402" s="167" t="str">
        <f>IF('Lineær programmering opg 4'!$D$7=0,"-",((-A2402+'Lineær programmering opg 4'!$M$7)/'Lineær programmering opg 4'!$K$7)*-1)</f>
        <v>-</v>
      </c>
      <c r="H2402" s="167" t="str">
        <f>IF('Lineær programmering opg 4'!$C$8=0,"-",((-A2402+'Lineær programmering opg 4'!$M$8)/'Lineær programmering opg 4'!$K$8)*-1)</f>
        <v>-</v>
      </c>
      <c r="I2402" s="167" t="str">
        <f>IF('Lineær programmering opg 4'!$D$8=0,"-",'Lineær programmering opg 4'!$G$8)</f>
        <v>-</v>
      </c>
      <c r="J2402" s="295">
        <f>A2402*'Lineær programmering opg 4'!$C$11+Datatabel!C2402*'Lineær programmering opg 4'!$D$11</f>
        <v>35515.199999998731</v>
      </c>
      <c r="K2402" s="9">
        <f t="shared" si="187"/>
        <v>0</v>
      </c>
      <c r="L2402" s="9">
        <f t="shared" si="188"/>
        <v>0</v>
      </c>
    </row>
    <row r="2403" spans="1:12" ht="15" x14ac:dyDescent="0.25">
      <c r="A2403" s="167">
        <f t="shared" si="186"/>
        <v>182.40000000000634</v>
      </c>
      <c r="B2403" s="325">
        <f t="shared" si="189"/>
        <v>0.76000000000002643</v>
      </c>
      <c r="C2403" s="167">
        <f t="shared" si="185"/>
        <v>115.19999999998731</v>
      </c>
      <c r="D2403" s="167">
        <f>IF('Lineær programmering opg 4'!$M$4=0,"-",(-A2403+'Lineær programmering opg 4'!$M$4)/'Lineær programmering opg 4'!$K$4*-1)</f>
        <v>115.19999999998731</v>
      </c>
      <c r="E2403" s="167">
        <f>IF('Lineær programmering opg 4'!$M$5=0,"-",(-A2403+'Lineær programmering opg 4'!$M$5)/'Lineær programmering opg 4'!$K$5*-1)</f>
        <v>163.19999999999524</v>
      </c>
      <c r="F2403" s="167" t="str">
        <f>IF('Lineær programmering opg 4'!$E$6=0,"-",(-A2403+'Lineær programmering opg 4'!$M$6)/'Lineær programmering opg 4'!$K$6*-1)</f>
        <v>-</v>
      </c>
      <c r="G2403" s="167" t="str">
        <f>IF('Lineær programmering opg 4'!$D$7=0,"-",((-A2403+'Lineær programmering opg 4'!$M$7)/'Lineær programmering opg 4'!$K$7)*-1)</f>
        <v>-</v>
      </c>
      <c r="H2403" s="167" t="str">
        <f>IF('Lineær programmering opg 4'!$C$8=0,"-",((-A2403+'Lineær programmering opg 4'!$M$8)/'Lineær programmering opg 4'!$K$8)*-1)</f>
        <v>-</v>
      </c>
      <c r="I2403" s="167" t="str">
        <f>IF('Lineær programmering opg 4'!$D$8=0,"-",'Lineær programmering opg 4'!$G$8)</f>
        <v>-</v>
      </c>
      <c r="J2403" s="295">
        <f>A2403*'Lineær programmering opg 4'!$C$11+Datatabel!C2403*'Lineær programmering opg 4'!$D$11</f>
        <v>35519.999999998734</v>
      </c>
      <c r="K2403" s="9">
        <f t="shared" si="187"/>
        <v>0</v>
      </c>
      <c r="L2403" s="9">
        <f t="shared" si="188"/>
        <v>0</v>
      </c>
    </row>
    <row r="2404" spans="1:12" ht="15" x14ac:dyDescent="0.25">
      <c r="A2404" s="167">
        <f t="shared" si="186"/>
        <v>182.37600000000634</v>
      </c>
      <c r="B2404" s="325">
        <f t="shared" si="189"/>
        <v>0.75990000000002644</v>
      </c>
      <c r="C2404" s="167">
        <f t="shared" si="185"/>
        <v>115.24799999998731</v>
      </c>
      <c r="D2404" s="167">
        <f>IF('Lineær programmering opg 4'!$M$4=0,"-",(-A2404+'Lineær programmering opg 4'!$M$4)/'Lineær programmering opg 4'!$K$4*-1)</f>
        <v>115.24799999998731</v>
      </c>
      <c r="E2404" s="167">
        <f>IF('Lineær programmering opg 4'!$M$5=0,"-",(-A2404+'Lineær programmering opg 4'!$M$5)/'Lineær programmering opg 4'!$K$5*-1)</f>
        <v>163.21799999999524</v>
      </c>
      <c r="F2404" s="167" t="str">
        <f>IF('Lineær programmering opg 4'!$E$6=0,"-",(-A2404+'Lineær programmering opg 4'!$M$6)/'Lineær programmering opg 4'!$K$6*-1)</f>
        <v>-</v>
      </c>
      <c r="G2404" s="167" t="str">
        <f>IF('Lineær programmering opg 4'!$D$7=0,"-",((-A2404+'Lineær programmering opg 4'!$M$7)/'Lineær programmering opg 4'!$K$7)*-1)</f>
        <v>-</v>
      </c>
      <c r="H2404" s="167" t="str">
        <f>IF('Lineær programmering opg 4'!$C$8=0,"-",((-A2404+'Lineær programmering opg 4'!$M$8)/'Lineær programmering opg 4'!$K$8)*-1)</f>
        <v>-</v>
      </c>
      <c r="I2404" s="167" t="str">
        <f>IF('Lineær programmering opg 4'!$D$8=0,"-",'Lineær programmering opg 4'!$G$8)</f>
        <v>-</v>
      </c>
      <c r="J2404" s="295">
        <f>A2404*'Lineær programmering opg 4'!$C$11+Datatabel!C2404*'Lineær programmering opg 4'!$D$11</f>
        <v>35524.799999998737</v>
      </c>
      <c r="K2404" s="9">
        <f t="shared" si="187"/>
        <v>0</v>
      </c>
      <c r="L2404" s="9">
        <f t="shared" si="188"/>
        <v>0</v>
      </c>
    </row>
    <row r="2405" spans="1:12" ht="15" x14ac:dyDescent="0.25">
      <c r="A2405" s="167">
        <f t="shared" si="186"/>
        <v>182.35200000000634</v>
      </c>
      <c r="B2405" s="325">
        <f t="shared" si="189"/>
        <v>0.75980000000002645</v>
      </c>
      <c r="C2405" s="167">
        <f t="shared" si="185"/>
        <v>115.29599999998732</v>
      </c>
      <c r="D2405" s="167">
        <f>IF('Lineær programmering opg 4'!$M$4=0,"-",(-A2405+'Lineær programmering opg 4'!$M$4)/'Lineær programmering opg 4'!$K$4*-1)</f>
        <v>115.29599999998732</v>
      </c>
      <c r="E2405" s="167">
        <f>IF('Lineær programmering opg 4'!$M$5=0,"-",(-A2405+'Lineær programmering opg 4'!$M$5)/'Lineær programmering opg 4'!$K$5*-1)</f>
        <v>163.23599999999524</v>
      </c>
      <c r="F2405" s="167" t="str">
        <f>IF('Lineær programmering opg 4'!$E$6=0,"-",(-A2405+'Lineær programmering opg 4'!$M$6)/'Lineær programmering opg 4'!$K$6*-1)</f>
        <v>-</v>
      </c>
      <c r="G2405" s="167" t="str">
        <f>IF('Lineær programmering opg 4'!$D$7=0,"-",((-A2405+'Lineær programmering opg 4'!$M$7)/'Lineær programmering opg 4'!$K$7)*-1)</f>
        <v>-</v>
      </c>
      <c r="H2405" s="167" t="str">
        <f>IF('Lineær programmering opg 4'!$C$8=0,"-",((-A2405+'Lineær programmering opg 4'!$M$8)/'Lineær programmering opg 4'!$K$8)*-1)</f>
        <v>-</v>
      </c>
      <c r="I2405" s="167" t="str">
        <f>IF('Lineær programmering opg 4'!$D$8=0,"-",'Lineær programmering opg 4'!$G$8)</f>
        <v>-</v>
      </c>
      <c r="J2405" s="295">
        <f>A2405*'Lineær programmering opg 4'!$C$11+Datatabel!C2405*'Lineær programmering opg 4'!$D$11</f>
        <v>35529.599999998733</v>
      </c>
      <c r="K2405" s="9">
        <f t="shared" si="187"/>
        <v>0</v>
      </c>
      <c r="L2405" s="9">
        <f t="shared" si="188"/>
        <v>0</v>
      </c>
    </row>
    <row r="2406" spans="1:12" ht="15" x14ac:dyDescent="0.25">
      <c r="A2406" s="167">
        <f t="shared" si="186"/>
        <v>182.32800000000634</v>
      </c>
      <c r="B2406" s="325">
        <f t="shared" si="189"/>
        <v>0.75970000000002647</v>
      </c>
      <c r="C2406" s="167">
        <f t="shared" si="185"/>
        <v>115.34399999998732</v>
      </c>
      <c r="D2406" s="167">
        <f>IF('Lineær programmering opg 4'!$M$4=0,"-",(-A2406+'Lineær programmering opg 4'!$M$4)/'Lineær programmering opg 4'!$K$4*-1)</f>
        <v>115.34399999998732</v>
      </c>
      <c r="E2406" s="167">
        <f>IF('Lineær programmering opg 4'!$M$5=0,"-",(-A2406+'Lineær programmering opg 4'!$M$5)/'Lineær programmering opg 4'!$K$5*-1)</f>
        <v>163.25399999999524</v>
      </c>
      <c r="F2406" s="167" t="str">
        <f>IF('Lineær programmering opg 4'!$E$6=0,"-",(-A2406+'Lineær programmering opg 4'!$M$6)/'Lineær programmering opg 4'!$K$6*-1)</f>
        <v>-</v>
      </c>
      <c r="G2406" s="167" t="str">
        <f>IF('Lineær programmering opg 4'!$D$7=0,"-",((-A2406+'Lineær programmering opg 4'!$M$7)/'Lineær programmering opg 4'!$K$7)*-1)</f>
        <v>-</v>
      </c>
      <c r="H2406" s="167" t="str">
        <f>IF('Lineær programmering opg 4'!$C$8=0,"-",((-A2406+'Lineær programmering opg 4'!$M$8)/'Lineær programmering opg 4'!$K$8)*-1)</f>
        <v>-</v>
      </c>
      <c r="I2406" s="167" t="str">
        <f>IF('Lineær programmering opg 4'!$D$8=0,"-",'Lineær programmering opg 4'!$G$8)</f>
        <v>-</v>
      </c>
      <c r="J2406" s="295">
        <f>A2406*'Lineær programmering opg 4'!$C$11+Datatabel!C2406*'Lineær programmering opg 4'!$D$11</f>
        <v>35534.399999998735</v>
      </c>
      <c r="K2406" s="9">
        <f t="shared" si="187"/>
        <v>0</v>
      </c>
      <c r="L2406" s="9">
        <f t="shared" si="188"/>
        <v>0</v>
      </c>
    </row>
    <row r="2407" spans="1:12" ht="15" x14ac:dyDescent="0.25">
      <c r="A2407" s="167">
        <f t="shared" si="186"/>
        <v>182.30400000000634</v>
      </c>
      <c r="B2407" s="325">
        <f t="shared" si="189"/>
        <v>0.75960000000002648</v>
      </c>
      <c r="C2407" s="167">
        <f t="shared" si="185"/>
        <v>115.39199999998732</v>
      </c>
      <c r="D2407" s="167">
        <f>IF('Lineær programmering opg 4'!$M$4=0,"-",(-A2407+'Lineær programmering opg 4'!$M$4)/'Lineær programmering opg 4'!$K$4*-1)</f>
        <v>115.39199999998732</v>
      </c>
      <c r="E2407" s="167">
        <f>IF('Lineær programmering opg 4'!$M$5=0,"-",(-A2407+'Lineær programmering opg 4'!$M$5)/'Lineær programmering opg 4'!$K$5*-1)</f>
        <v>163.27199999999524</v>
      </c>
      <c r="F2407" s="167" t="str">
        <f>IF('Lineær programmering opg 4'!$E$6=0,"-",(-A2407+'Lineær programmering opg 4'!$M$6)/'Lineær programmering opg 4'!$K$6*-1)</f>
        <v>-</v>
      </c>
      <c r="G2407" s="167" t="str">
        <f>IF('Lineær programmering opg 4'!$D$7=0,"-",((-A2407+'Lineær programmering opg 4'!$M$7)/'Lineær programmering opg 4'!$K$7)*-1)</f>
        <v>-</v>
      </c>
      <c r="H2407" s="167" t="str">
        <f>IF('Lineær programmering opg 4'!$C$8=0,"-",((-A2407+'Lineær programmering opg 4'!$M$8)/'Lineær programmering opg 4'!$K$8)*-1)</f>
        <v>-</v>
      </c>
      <c r="I2407" s="167" t="str">
        <f>IF('Lineær programmering opg 4'!$D$8=0,"-",'Lineær programmering opg 4'!$G$8)</f>
        <v>-</v>
      </c>
      <c r="J2407" s="295">
        <f>A2407*'Lineær programmering opg 4'!$C$11+Datatabel!C2407*'Lineær programmering opg 4'!$D$11</f>
        <v>35539.199999998731</v>
      </c>
      <c r="K2407" s="9">
        <f t="shared" si="187"/>
        <v>0</v>
      </c>
      <c r="L2407" s="9">
        <f t="shared" si="188"/>
        <v>0</v>
      </c>
    </row>
    <row r="2408" spans="1:12" ht="15" x14ac:dyDescent="0.25">
      <c r="A2408" s="167">
        <f t="shared" si="186"/>
        <v>182.28000000000637</v>
      </c>
      <c r="B2408" s="325">
        <f t="shared" si="189"/>
        <v>0.75950000000002649</v>
      </c>
      <c r="C2408" s="167">
        <f t="shared" si="185"/>
        <v>115.43999999998726</v>
      </c>
      <c r="D2408" s="167">
        <f>IF('Lineær programmering opg 4'!$M$4=0,"-",(-A2408+'Lineær programmering opg 4'!$M$4)/'Lineær programmering opg 4'!$K$4*-1)</f>
        <v>115.43999999998726</v>
      </c>
      <c r="E2408" s="167">
        <f>IF('Lineær programmering opg 4'!$M$5=0,"-",(-A2408+'Lineær programmering opg 4'!$M$5)/'Lineær programmering opg 4'!$K$5*-1)</f>
        <v>163.28999999999525</v>
      </c>
      <c r="F2408" s="167" t="str">
        <f>IF('Lineær programmering opg 4'!$E$6=0,"-",(-A2408+'Lineær programmering opg 4'!$M$6)/'Lineær programmering opg 4'!$K$6*-1)</f>
        <v>-</v>
      </c>
      <c r="G2408" s="167" t="str">
        <f>IF('Lineær programmering opg 4'!$D$7=0,"-",((-A2408+'Lineær programmering opg 4'!$M$7)/'Lineær programmering opg 4'!$K$7)*-1)</f>
        <v>-</v>
      </c>
      <c r="H2408" s="167" t="str">
        <f>IF('Lineær programmering opg 4'!$C$8=0,"-",((-A2408+'Lineær programmering opg 4'!$M$8)/'Lineær programmering opg 4'!$K$8)*-1)</f>
        <v>-</v>
      </c>
      <c r="I2408" s="167" t="str">
        <f>IF('Lineær programmering opg 4'!$D$8=0,"-",'Lineær programmering opg 4'!$G$8)</f>
        <v>-</v>
      </c>
      <c r="J2408" s="295">
        <f>A2408*'Lineær programmering opg 4'!$C$11+Datatabel!C2408*'Lineær programmering opg 4'!$D$11</f>
        <v>35543.999999998727</v>
      </c>
      <c r="K2408" s="9">
        <f t="shared" si="187"/>
        <v>0</v>
      </c>
      <c r="L2408" s="9">
        <f t="shared" si="188"/>
        <v>0</v>
      </c>
    </row>
    <row r="2409" spans="1:12" ht="15" x14ac:dyDescent="0.25">
      <c r="A2409" s="167">
        <f t="shared" si="186"/>
        <v>182.25600000000637</v>
      </c>
      <c r="B2409" s="325">
        <f t="shared" si="189"/>
        <v>0.7594000000000265</v>
      </c>
      <c r="C2409" s="167">
        <f t="shared" si="185"/>
        <v>115.48799999998727</v>
      </c>
      <c r="D2409" s="167">
        <f>IF('Lineær programmering opg 4'!$M$4=0,"-",(-A2409+'Lineær programmering opg 4'!$M$4)/'Lineær programmering opg 4'!$K$4*-1)</f>
        <v>115.48799999998727</v>
      </c>
      <c r="E2409" s="167">
        <f>IF('Lineær programmering opg 4'!$M$5=0,"-",(-A2409+'Lineær programmering opg 4'!$M$5)/'Lineær programmering opg 4'!$K$5*-1)</f>
        <v>163.30799999999525</v>
      </c>
      <c r="F2409" s="167" t="str">
        <f>IF('Lineær programmering opg 4'!$E$6=0,"-",(-A2409+'Lineær programmering opg 4'!$M$6)/'Lineær programmering opg 4'!$K$6*-1)</f>
        <v>-</v>
      </c>
      <c r="G2409" s="167" t="str">
        <f>IF('Lineær programmering opg 4'!$D$7=0,"-",((-A2409+'Lineær programmering opg 4'!$M$7)/'Lineær programmering opg 4'!$K$7)*-1)</f>
        <v>-</v>
      </c>
      <c r="H2409" s="167" t="str">
        <f>IF('Lineær programmering opg 4'!$C$8=0,"-",((-A2409+'Lineær programmering opg 4'!$M$8)/'Lineær programmering opg 4'!$K$8)*-1)</f>
        <v>-</v>
      </c>
      <c r="I2409" s="167" t="str">
        <f>IF('Lineær programmering opg 4'!$D$8=0,"-",'Lineær programmering opg 4'!$G$8)</f>
        <v>-</v>
      </c>
      <c r="J2409" s="295">
        <f>A2409*'Lineær programmering opg 4'!$C$11+Datatabel!C2409*'Lineær programmering opg 4'!$D$11</f>
        <v>35548.799999998722</v>
      </c>
      <c r="K2409" s="9">
        <f t="shared" si="187"/>
        <v>0</v>
      </c>
      <c r="L2409" s="9">
        <f t="shared" si="188"/>
        <v>0</v>
      </c>
    </row>
    <row r="2410" spans="1:12" ht="15" x14ac:dyDescent="0.25">
      <c r="A2410" s="167">
        <f t="shared" si="186"/>
        <v>182.23200000000637</v>
      </c>
      <c r="B2410" s="325">
        <f t="shared" si="189"/>
        <v>0.75930000000002651</v>
      </c>
      <c r="C2410" s="167">
        <f t="shared" si="185"/>
        <v>115.53599999998727</v>
      </c>
      <c r="D2410" s="167">
        <f>IF('Lineær programmering opg 4'!$M$4=0,"-",(-A2410+'Lineær programmering opg 4'!$M$4)/'Lineær programmering opg 4'!$K$4*-1)</f>
        <v>115.53599999998727</v>
      </c>
      <c r="E2410" s="167">
        <f>IF('Lineær programmering opg 4'!$M$5=0,"-",(-A2410+'Lineær programmering opg 4'!$M$5)/'Lineær programmering opg 4'!$K$5*-1)</f>
        <v>163.32599999999525</v>
      </c>
      <c r="F2410" s="167" t="str">
        <f>IF('Lineær programmering opg 4'!$E$6=0,"-",(-A2410+'Lineær programmering opg 4'!$M$6)/'Lineær programmering opg 4'!$K$6*-1)</f>
        <v>-</v>
      </c>
      <c r="G2410" s="167" t="str">
        <f>IF('Lineær programmering opg 4'!$D$7=0,"-",((-A2410+'Lineær programmering opg 4'!$M$7)/'Lineær programmering opg 4'!$K$7)*-1)</f>
        <v>-</v>
      </c>
      <c r="H2410" s="167" t="str">
        <f>IF('Lineær programmering opg 4'!$C$8=0,"-",((-A2410+'Lineær programmering opg 4'!$M$8)/'Lineær programmering opg 4'!$K$8)*-1)</f>
        <v>-</v>
      </c>
      <c r="I2410" s="167" t="str">
        <f>IF('Lineær programmering opg 4'!$D$8=0,"-",'Lineær programmering opg 4'!$G$8)</f>
        <v>-</v>
      </c>
      <c r="J2410" s="295">
        <f>A2410*'Lineær programmering opg 4'!$C$11+Datatabel!C2410*'Lineær programmering opg 4'!$D$11</f>
        <v>35553.599999998725</v>
      </c>
      <c r="K2410" s="9">
        <f t="shared" si="187"/>
        <v>0</v>
      </c>
      <c r="L2410" s="9">
        <f t="shared" si="188"/>
        <v>0</v>
      </c>
    </row>
    <row r="2411" spans="1:12" ht="15" x14ac:dyDescent="0.25">
      <c r="A2411" s="167">
        <f t="shared" si="186"/>
        <v>182.20800000000636</v>
      </c>
      <c r="B2411" s="325">
        <f t="shared" si="189"/>
        <v>0.75920000000002652</v>
      </c>
      <c r="C2411" s="167">
        <f t="shared" si="185"/>
        <v>115.58399999998727</v>
      </c>
      <c r="D2411" s="167">
        <f>IF('Lineær programmering opg 4'!$M$4=0,"-",(-A2411+'Lineær programmering opg 4'!$M$4)/'Lineær programmering opg 4'!$K$4*-1)</f>
        <v>115.58399999998727</v>
      </c>
      <c r="E2411" s="167">
        <f>IF('Lineær programmering opg 4'!$M$5=0,"-",(-A2411+'Lineær programmering opg 4'!$M$5)/'Lineær programmering opg 4'!$K$5*-1)</f>
        <v>163.34399999999525</v>
      </c>
      <c r="F2411" s="167" t="str">
        <f>IF('Lineær programmering opg 4'!$E$6=0,"-",(-A2411+'Lineær programmering opg 4'!$M$6)/'Lineær programmering opg 4'!$K$6*-1)</f>
        <v>-</v>
      </c>
      <c r="G2411" s="167" t="str">
        <f>IF('Lineær programmering opg 4'!$D$7=0,"-",((-A2411+'Lineær programmering opg 4'!$M$7)/'Lineær programmering opg 4'!$K$7)*-1)</f>
        <v>-</v>
      </c>
      <c r="H2411" s="167" t="str">
        <f>IF('Lineær programmering opg 4'!$C$8=0,"-",((-A2411+'Lineær programmering opg 4'!$M$8)/'Lineær programmering opg 4'!$K$8)*-1)</f>
        <v>-</v>
      </c>
      <c r="I2411" s="167" t="str">
        <f>IF('Lineær programmering opg 4'!$D$8=0,"-",'Lineær programmering opg 4'!$G$8)</f>
        <v>-</v>
      </c>
      <c r="J2411" s="295">
        <f>A2411*'Lineær programmering opg 4'!$C$11+Datatabel!C2411*'Lineær programmering opg 4'!$D$11</f>
        <v>35558.399999998728</v>
      </c>
      <c r="K2411" s="9">
        <f t="shared" si="187"/>
        <v>0</v>
      </c>
      <c r="L2411" s="9">
        <f t="shared" si="188"/>
        <v>0</v>
      </c>
    </row>
    <row r="2412" spans="1:12" ht="15" x14ac:dyDescent="0.25">
      <c r="A2412" s="167">
        <f t="shared" si="186"/>
        <v>182.18400000000636</v>
      </c>
      <c r="B2412" s="325">
        <f t="shared" si="189"/>
        <v>0.75910000000002653</v>
      </c>
      <c r="C2412" s="167">
        <f t="shared" si="185"/>
        <v>115.63199999998727</v>
      </c>
      <c r="D2412" s="167">
        <f>IF('Lineær programmering opg 4'!$M$4=0,"-",(-A2412+'Lineær programmering opg 4'!$M$4)/'Lineær programmering opg 4'!$K$4*-1)</f>
        <v>115.63199999998727</v>
      </c>
      <c r="E2412" s="167">
        <f>IF('Lineær programmering opg 4'!$M$5=0,"-",(-A2412+'Lineær programmering opg 4'!$M$5)/'Lineær programmering opg 4'!$K$5*-1)</f>
        <v>163.36199999999525</v>
      </c>
      <c r="F2412" s="167" t="str">
        <f>IF('Lineær programmering opg 4'!$E$6=0,"-",(-A2412+'Lineær programmering opg 4'!$M$6)/'Lineær programmering opg 4'!$K$6*-1)</f>
        <v>-</v>
      </c>
      <c r="G2412" s="167" t="str">
        <f>IF('Lineær programmering opg 4'!$D$7=0,"-",((-A2412+'Lineær programmering opg 4'!$M$7)/'Lineær programmering opg 4'!$K$7)*-1)</f>
        <v>-</v>
      </c>
      <c r="H2412" s="167" t="str">
        <f>IF('Lineær programmering opg 4'!$C$8=0,"-",((-A2412+'Lineær programmering opg 4'!$M$8)/'Lineær programmering opg 4'!$K$8)*-1)</f>
        <v>-</v>
      </c>
      <c r="I2412" s="167" t="str">
        <f>IF('Lineær programmering opg 4'!$D$8=0,"-",'Lineær programmering opg 4'!$G$8)</f>
        <v>-</v>
      </c>
      <c r="J2412" s="295">
        <f>A2412*'Lineær programmering opg 4'!$C$11+Datatabel!C2412*'Lineær programmering opg 4'!$D$11</f>
        <v>35563.199999998731</v>
      </c>
      <c r="K2412" s="9">
        <f t="shared" si="187"/>
        <v>0</v>
      </c>
      <c r="L2412" s="9">
        <f t="shared" si="188"/>
        <v>0</v>
      </c>
    </row>
    <row r="2413" spans="1:12" ht="15" x14ac:dyDescent="0.25">
      <c r="A2413" s="167">
        <f t="shared" si="186"/>
        <v>182.16000000000636</v>
      </c>
      <c r="B2413" s="325">
        <f t="shared" si="189"/>
        <v>0.75900000000002654</v>
      </c>
      <c r="C2413" s="167">
        <f t="shared" si="185"/>
        <v>115.67999999998727</v>
      </c>
      <c r="D2413" s="167">
        <f>IF('Lineær programmering opg 4'!$M$4=0,"-",(-A2413+'Lineær programmering opg 4'!$M$4)/'Lineær programmering opg 4'!$K$4*-1)</f>
        <v>115.67999999998727</v>
      </c>
      <c r="E2413" s="167">
        <f>IF('Lineær programmering opg 4'!$M$5=0,"-",(-A2413+'Lineær programmering opg 4'!$M$5)/'Lineær programmering opg 4'!$K$5*-1)</f>
        <v>163.37999999999525</v>
      </c>
      <c r="F2413" s="167" t="str">
        <f>IF('Lineær programmering opg 4'!$E$6=0,"-",(-A2413+'Lineær programmering opg 4'!$M$6)/'Lineær programmering opg 4'!$K$6*-1)</f>
        <v>-</v>
      </c>
      <c r="G2413" s="167" t="str">
        <f>IF('Lineær programmering opg 4'!$D$7=0,"-",((-A2413+'Lineær programmering opg 4'!$M$7)/'Lineær programmering opg 4'!$K$7)*-1)</f>
        <v>-</v>
      </c>
      <c r="H2413" s="167" t="str">
        <f>IF('Lineær programmering opg 4'!$C$8=0,"-",((-A2413+'Lineær programmering opg 4'!$M$8)/'Lineær programmering opg 4'!$K$8)*-1)</f>
        <v>-</v>
      </c>
      <c r="I2413" s="167" t="str">
        <f>IF('Lineær programmering opg 4'!$D$8=0,"-",'Lineær programmering opg 4'!$G$8)</f>
        <v>-</v>
      </c>
      <c r="J2413" s="295">
        <f>A2413*'Lineær programmering opg 4'!$C$11+Datatabel!C2413*'Lineær programmering opg 4'!$D$11</f>
        <v>35567.999999998727</v>
      </c>
      <c r="K2413" s="9">
        <f t="shared" si="187"/>
        <v>0</v>
      </c>
      <c r="L2413" s="9">
        <f t="shared" si="188"/>
        <v>0</v>
      </c>
    </row>
    <row r="2414" spans="1:12" ht="15" x14ac:dyDescent="0.25">
      <c r="A2414" s="167">
        <f t="shared" si="186"/>
        <v>182.13600000000636</v>
      </c>
      <c r="B2414" s="325">
        <f t="shared" si="189"/>
        <v>0.75890000000002655</v>
      </c>
      <c r="C2414" s="167">
        <f t="shared" si="185"/>
        <v>115.72799999998728</v>
      </c>
      <c r="D2414" s="167">
        <f>IF('Lineær programmering opg 4'!$M$4=0,"-",(-A2414+'Lineær programmering opg 4'!$M$4)/'Lineær programmering opg 4'!$K$4*-1)</f>
        <v>115.72799999998728</v>
      </c>
      <c r="E2414" s="167">
        <f>IF('Lineær programmering opg 4'!$M$5=0,"-",(-A2414+'Lineær programmering opg 4'!$M$5)/'Lineær programmering opg 4'!$K$5*-1)</f>
        <v>163.39799999999525</v>
      </c>
      <c r="F2414" s="167" t="str">
        <f>IF('Lineær programmering opg 4'!$E$6=0,"-",(-A2414+'Lineær programmering opg 4'!$M$6)/'Lineær programmering opg 4'!$K$6*-1)</f>
        <v>-</v>
      </c>
      <c r="G2414" s="167" t="str">
        <f>IF('Lineær programmering opg 4'!$D$7=0,"-",((-A2414+'Lineær programmering opg 4'!$M$7)/'Lineær programmering opg 4'!$K$7)*-1)</f>
        <v>-</v>
      </c>
      <c r="H2414" s="167" t="str">
        <f>IF('Lineær programmering opg 4'!$C$8=0,"-",((-A2414+'Lineær programmering opg 4'!$M$8)/'Lineær programmering opg 4'!$K$8)*-1)</f>
        <v>-</v>
      </c>
      <c r="I2414" s="167" t="str">
        <f>IF('Lineær programmering opg 4'!$D$8=0,"-",'Lineær programmering opg 4'!$G$8)</f>
        <v>-</v>
      </c>
      <c r="J2414" s="295">
        <f>A2414*'Lineær programmering opg 4'!$C$11+Datatabel!C2414*'Lineær programmering opg 4'!$D$11</f>
        <v>35572.799999998722</v>
      </c>
      <c r="K2414" s="9">
        <f t="shared" si="187"/>
        <v>0</v>
      </c>
      <c r="L2414" s="9">
        <f t="shared" si="188"/>
        <v>0</v>
      </c>
    </row>
    <row r="2415" spans="1:12" ht="15" x14ac:dyDescent="0.25">
      <c r="A2415" s="167">
        <f t="shared" si="186"/>
        <v>182.11200000000639</v>
      </c>
      <c r="B2415" s="325">
        <f t="shared" si="189"/>
        <v>0.75880000000002656</v>
      </c>
      <c r="C2415" s="167">
        <f t="shared" si="185"/>
        <v>115.77599999998722</v>
      </c>
      <c r="D2415" s="167">
        <f>IF('Lineær programmering opg 4'!$M$4=0,"-",(-A2415+'Lineær programmering opg 4'!$M$4)/'Lineær programmering opg 4'!$K$4*-1)</f>
        <v>115.77599999998722</v>
      </c>
      <c r="E2415" s="167">
        <f>IF('Lineær programmering opg 4'!$M$5=0,"-",(-A2415+'Lineær programmering opg 4'!$M$5)/'Lineær programmering opg 4'!$K$5*-1)</f>
        <v>163.41599999999522</v>
      </c>
      <c r="F2415" s="167" t="str">
        <f>IF('Lineær programmering opg 4'!$E$6=0,"-",(-A2415+'Lineær programmering opg 4'!$M$6)/'Lineær programmering opg 4'!$K$6*-1)</f>
        <v>-</v>
      </c>
      <c r="G2415" s="167" t="str">
        <f>IF('Lineær programmering opg 4'!$D$7=0,"-",((-A2415+'Lineær programmering opg 4'!$M$7)/'Lineær programmering opg 4'!$K$7)*-1)</f>
        <v>-</v>
      </c>
      <c r="H2415" s="167" t="str">
        <f>IF('Lineær programmering opg 4'!$C$8=0,"-",((-A2415+'Lineær programmering opg 4'!$M$8)/'Lineær programmering opg 4'!$K$8)*-1)</f>
        <v>-</v>
      </c>
      <c r="I2415" s="167" t="str">
        <f>IF('Lineær programmering opg 4'!$D$8=0,"-",'Lineær programmering opg 4'!$G$8)</f>
        <v>-</v>
      </c>
      <c r="J2415" s="295">
        <f>A2415*'Lineær programmering opg 4'!$C$11+Datatabel!C2415*'Lineær programmering opg 4'!$D$11</f>
        <v>35577.599999998725</v>
      </c>
      <c r="K2415" s="9">
        <f t="shared" si="187"/>
        <v>0</v>
      </c>
      <c r="L2415" s="9">
        <f t="shared" si="188"/>
        <v>0</v>
      </c>
    </row>
    <row r="2416" spans="1:12" ht="15" x14ac:dyDescent="0.25">
      <c r="A2416" s="167">
        <f t="shared" si="186"/>
        <v>182.08800000000639</v>
      </c>
      <c r="B2416" s="325">
        <f t="shared" si="189"/>
        <v>0.75870000000002658</v>
      </c>
      <c r="C2416" s="167">
        <f t="shared" si="185"/>
        <v>115.82399999998722</v>
      </c>
      <c r="D2416" s="167">
        <f>IF('Lineær programmering opg 4'!$M$4=0,"-",(-A2416+'Lineær programmering opg 4'!$M$4)/'Lineær programmering opg 4'!$K$4*-1)</f>
        <v>115.82399999998722</v>
      </c>
      <c r="E2416" s="167">
        <f>IF('Lineær programmering opg 4'!$M$5=0,"-",(-A2416+'Lineær programmering opg 4'!$M$5)/'Lineær programmering opg 4'!$K$5*-1)</f>
        <v>163.43399999999522</v>
      </c>
      <c r="F2416" s="167" t="str">
        <f>IF('Lineær programmering opg 4'!$E$6=0,"-",(-A2416+'Lineær programmering opg 4'!$M$6)/'Lineær programmering opg 4'!$K$6*-1)</f>
        <v>-</v>
      </c>
      <c r="G2416" s="167" t="str">
        <f>IF('Lineær programmering opg 4'!$D$7=0,"-",((-A2416+'Lineær programmering opg 4'!$M$7)/'Lineær programmering opg 4'!$K$7)*-1)</f>
        <v>-</v>
      </c>
      <c r="H2416" s="167" t="str">
        <f>IF('Lineær programmering opg 4'!$C$8=0,"-",((-A2416+'Lineær programmering opg 4'!$M$8)/'Lineær programmering opg 4'!$K$8)*-1)</f>
        <v>-</v>
      </c>
      <c r="I2416" s="167" t="str">
        <f>IF('Lineær programmering opg 4'!$D$8=0,"-",'Lineær programmering opg 4'!$G$8)</f>
        <v>-</v>
      </c>
      <c r="J2416" s="295">
        <f>A2416*'Lineær programmering opg 4'!$C$11+Datatabel!C2416*'Lineær programmering opg 4'!$D$11</f>
        <v>35582.399999998728</v>
      </c>
      <c r="K2416" s="9">
        <f t="shared" si="187"/>
        <v>0</v>
      </c>
      <c r="L2416" s="9">
        <f t="shared" si="188"/>
        <v>0</v>
      </c>
    </row>
    <row r="2417" spans="1:12" ht="15" x14ac:dyDescent="0.25">
      <c r="A2417" s="167">
        <f t="shared" si="186"/>
        <v>182.06400000000639</v>
      </c>
      <c r="B2417" s="325">
        <f t="shared" si="189"/>
        <v>0.75860000000002659</v>
      </c>
      <c r="C2417" s="167">
        <f t="shared" si="185"/>
        <v>115.87199999998722</v>
      </c>
      <c r="D2417" s="167">
        <f>IF('Lineær programmering opg 4'!$M$4=0,"-",(-A2417+'Lineær programmering opg 4'!$M$4)/'Lineær programmering opg 4'!$K$4*-1)</f>
        <v>115.87199999998722</v>
      </c>
      <c r="E2417" s="167">
        <f>IF('Lineær programmering opg 4'!$M$5=0,"-",(-A2417+'Lineær programmering opg 4'!$M$5)/'Lineær programmering opg 4'!$K$5*-1)</f>
        <v>163.45199999999522</v>
      </c>
      <c r="F2417" s="167" t="str">
        <f>IF('Lineær programmering opg 4'!$E$6=0,"-",(-A2417+'Lineær programmering opg 4'!$M$6)/'Lineær programmering opg 4'!$K$6*-1)</f>
        <v>-</v>
      </c>
      <c r="G2417" s="167" t="str">
        <f>IF('Lineær programmering opg 4'!$D$7=0,"-",((-A2417+'Lineær programmering opg 4'!$M$7)/'Lineær programmering opg 4'!$K$7)*-1)</f>
        <v>-</v>
      </c>
      <c r="H2417" s="167" t="str">
        <f>IF('Lineær programmering opg 4'!$C$8=0,"-",((-A2417+'Lineær programmering opg 4'!$M$8)/'Lineær programmering opg 4'!$K$8)*-1)</f>
        <v>-</v>
      </c>
      <c r="I2417" s="167" t="str">
        <f>IF('Lineær programmering opg 4'!$D$8=0,"-",'Lineær programmering opg 4'!$G$8)</f>
        <v>-</v>
      </c>
      <c r="J2417" s="295">
        <f>A2417*'Lineær programmering opg 4'!$C$11+Datatabel!C2417*'Lineær programmering opg 4'!$D$11</f>
        <v>35587.199999998717</v>
      </c>
      <c r="K2417" s="9">
        <f t="shared" si="187"/>
        <v>0</v>
      </c>
      <c r="L2417" s="9">
        <f t="shared" si="188"/>
        <v>0</v>
      </c>
    </row>
    <row r="2418" spans="1:12" ht="15" x14ac:dyDescent="0.25">
      <c r="A2418" s="167">
        <f t="shared" si="186"/>
        <v>182.04000000000639</v>
      </c>
      <c r="B2418" s="325">
        <f t="shared" si="189"/>
        <v>0.7585000000000266</v>
      </c>
      <c r="C2418" s="167">
        <f t="shared" si="185"/>
        <v>115.91999999998723</v>
      </c>
      <c r="D2418" s="167">
        <f>IF('Lineær programmering opg 4'!$M$4=0,"-",(-A2418+'Lineær programmering opg 4'!$M$4)/'Lineær programmering opg 4'!$K$4*-1)</f>
        <v>115.91999999998723</v>
      </c>
      <c r="E2418" s="167">
        <f>IF('Lineær programmering opg 4'!$M$5=0,"-",(-A2418+'Lineær programmering opg 4'!$M$5)/'Lineær programmering opg 4'!$K$5*-1)</f>
        <v>163.46999999999522</v>
      </c>
      <c r="F2418" s="167" t="str">
        <f>IF('Lineær programmering opg 4'!$E$6=0,"-",(-A2418+'Lineær programmering opg 4'!$M$6)/'Lineær programmering opg 4'!$K$6*-1)</f>
        <v>-</v>
      </c>
      <c r="G2418" s="167" t="str">
        <f>IF('Lineær programmering opg 4'!$D$7=0,"-",((-A2418+'Lineær programmering opg 4'!$M$7)/'Lineær programmering opg 4'!$K$7)*-1)</f>
        <v>-</v>
      </c>
      <c r="H2418" s="167" t="str">
        <f>IF('Lineær programmering opg 4'!$C$8=0,"-",((-A2418+'Lineær programmering opg 4'!$M$8)/'Lineær programmering opg 4'!$K$8)*-1)</f>
        <v>-</v>
      </c>
      <c r="I2418" s="167" t="str">
        <f>IF('Lineær programmering opg 4'!$D$8=0,"-",'Lineær programmering opg 4'!$G$8)</f>
        <v>-</v>
      </c>
      <c r="J2418" s="295">
        <f>A2418*'Lineær programmering opg 4'!$C$11+Datatabel!C2418*'Lineær programmering opg 4'!$D$11</f>
        <v>35591.999999998719</v>
      </c>
      <c r="K2418" s="9">
        <f t="shared" si="187"/>
        <v>0</v>
      </c>
      <c r="L2418" s="9">
        <f t="shared" si="188"/>
        <v>0</v>
      </c>
    </row>
    <row r="2419" spans="1:12" ht="15" x14ac:dyDescent="0.25">
      <c r="A2419" s="167">
        <f t="shared" si="186"/>
        <v>182.01600000000639</v>
      </c>
      <c r="B2419" s="325">
        <f t="shared" si="189"/>
        <v>0.75840000000002661</v>
      </c>
      <c r="C2419" s="167">
        <f t="shared" si="185"/>
        <v>115.96799999998723</v>
      </c>
      <c r="D2419" s="167">
        <f>IF('Lineær programmering opg 4'!$M$4=0,"-",(-A2419+'Lineær programmering opg 4'!$M$4)/'Lineær programmering opg 4'!$K$4*-1)</f>
        <v>115.96799999998723</v>
      </c>
      <c r="E2419" s="167">
        <f>IF('Lineær programmering opg 4'!$M$5=0,"-",(-A2419+'Lineær programmering opg 4'!$M$5)/'Lineær programmering opg 4'!$K$5*-1)</f>
        <v>163.48799999999522</v>
      </c>
      <c r="F2419" s="167" t="str">
        <f>IF('Lineær programmering opg 4'!$E$6=0,"-",(-A2419+'Lineær programmering opg 4'!$M$6)/'Lineær programmering opg 4'!$K$6*-1)</f>
        <v>-</v>
      </c>
      <c r="G2419" s="167" t="str">
        <f>IF('Lineær programmering opg 4'!$D$7=0,"-",((-A2419+'Lineær programmering opg 4'!$M$7)/'Lineær programmering opg 4'!$K$7)*-1)</f>
        <v>-</v>
      </c>
      <c r="H2419" s="167" t="str">
        <f>IF('Lineær programmering opg 4'!$C$8=0,"-",((-A2419+'Lineær programmering opg 4'!$M$8)/'Lineær programmering opg 4'!$K$8)*-1)</f>
        <v>-</v>
      </c>
      <c r="I2419" s="167" t="str">
        <f>IF('Lineær programmering opg 4'!$D$8=0,"-",'Lineær programmering opg 4'!$G$8)</f>
        <v>-</v>
      </c>
      <c r="J2419" s="295">
        <f>A2419*'Lineær programmering opg 4'!$C$11+Datatabel!C2419*'Lineær programmering opg 4'!$D$11</f>
        <v>35596.799999998722</v>
      </c>
      <c r="K2419" s="9">
        <f t="shared" si="187"/>
        <v>0</v>
      </c>
      <c r="L2419" s="9">
        <f t="shared" si="188"/>
        <v>0</v>
      </c>
    </row>
    <row r="2420" spans="1:12" ht="15" x14ac:dyDescent="0.25">
      <c r="A2420" s="167">
        <f t="shared" si="186"/>
        <v>181.99200000000639</v>
      </c>
      <c r="B2420" s="325">
        <f t="shared" si="189"/>
        <v>0.75830000000002662</v>
      </c>
      <c r="C2420" s="167">
        <f t="shared" si="185"/>
        <v>116.01599999998723</v>
      </c>
      <c r="D2420" s="167">
        <f>IF('Lineær programmering opg 4'!$M$4=0,"-",(-A2420+'Lineær programmering opg 4'!$M$4)/'Lineær programmering opg 4'!$K$4*-1)</f>
        <v>116.01599999998723</v>
      </c>
      <c r="E2420" s="167">
        <f>IF('Lineær programmering opg 4'!$M$5=0,"-",(-A2420+'Lineær programmering opg 4'!$M$5)/'Lineær programmering opg 4'!$K$5*-1)</f>
        <v>163.50599999999523</v>
      </c>
      <c r="F2420" s="167" t="str">
        <f>IF('Lineær programmering opg 4'!$E$6=0,"-",(-A2420+'Lineær programmering opg 4'!$M$6)/'Lineær programmering opg 4'!$K$6*-1)</f>
        <v>-</v>
      </c>
      <c r="G2420" s="167" t="str">
        <f>IF('Lineær programmering opg 4'!$D$7=0,"-",((-A2420+'Lineær programmering opg 4'!$M$7)/'Lineær programmering opg 4'!$K$7)*-1)</f>
        <v>-</v>
      </c>
      <c r="H2420" s="167" t="str">
        <f>IF('Lineær programmering opg 4'!$C$8=0,"-",((-A2420+'Lineær programmering opg 4'!$M$8)/'Lineær programmering opg 4'!$K$8)*-1)</f>
        <v>-</v>
      </c>
      <c r="I2420" s="167" t="str">
        <f>IF('Lineær programmering opg 4'!$D$8=0,"-",'Lineær programmering opg 4'!$G$8)</f>
        <v>-</v>
      </c>
      <c r="J2420" s="295">
        <f>A2420*'Lineær programmering opg 4'!$C$11+Datatabel!C2420*'Lineær programmering opg 4'!$D$11</f>
        <v>35601.599999998725</v>
      </c>
      <c r="K2420" s="9">
        <f t="shared" si="187"/>
        <v>0</v>
      </c>
      <c r="L2420" s="9">
        <f t="shared" si="188"/>
        <v>0</v>
      </c>
    </row>
    <row r="2421" spans="1:12" ht="15" x14ac:dyDescent="0.25">
      <c r="A2421" s="167">
        <f t="shared" si="186"/>
        <v>181.96800000000638</v>
      </c>
      <c r="B2421" s="325">
        <f t="shared" si="189"/>
        <v>0.75820000000002663</v>
      </c>
      <c r="C2421" s="167">
        <f t="shared" si="185"/>
        <v>116.06399999998723</v>
      </c>
      <c r="D2421" s="167">
        <f>IF('Lineær programmering opg 4'!$M$4=0,"-",(-A2421+'Lineær programmering opg 4'!$M$4)/'Lineær programmering opg 4'!$K$4*-1)</f>
        <v>116.06399999998723</v>
      </c>
      <c r="E2421" s="167">
        <f>IF('Lineær programmering opg 4'!$M$5=0,"-",(-A2421+'Lineær programmering opg 4'!$M$5)/'Lineær programmering opg 4'!$K$5*-1)</f>
        <v>163.52399999999523</v>
      </c>
      <c r="F2421" s="167" t="str">
        <f>IF('Lineær programmering opg 4'!$E$6=0,"-",(-A2421+'Lineær programmering opg 4'!$M$6)/'Lineær programmering opg 4'!$K$6*-1)</f>
        <v>-</v>
      </c>
      <c r="G2421" s="167" t="str">
        <f>IF('Lineær programmering opg 4'!$D$7=0,"-",((-A2421+'Lineær programmering opg 4'!$M$7)/'Lineær programmering opg 4'!$K$7)*-1)</f>
        <v>-</v>
      </c>
      <c r="H2421" s="167" t="str">
        <f>IF('Lineær programmering opg 4'!$C$8=0,"-",((-A2421+'Lineær programmering opg 4'!$M$8)/'Lineær programmering opg 4'!$K$8)*-1)</f>
        <v>-</v>
      </c>
      <c r="I2421" s="167" t="str">
        <f>IF('Lineær programmering opg 4'!$D$8=0,"-",'Lineær programmering opg 4'!$G$8)</f>
        <v>-</v>
      </c>
      <c r="J2421" s="295">
        <f>A2421*'Lineær programmering opg 4'!$C$11+Datatabel!C2421*'Lineær programmering opg 4'!$D$11</f>
        <v>35606.399999998728</v>
      </c>
      <c r="K2421" s="9">
        <f t="shared" si="187"/>
        <v>0</v>
      </c>
      <c r="L2421" s="9">
        <f t="shared" si="188"/>
        <v>0</v>
      </c>
    </row>
    <row r="2422" spans="1:12" ht="15" x14ac:dyDescent="0.25">
      <c r="A2422" s="167">
        <f t="shared" si="186"/>
        <v>181.94400000000638</v>
      </c>
      <c r="B2422" s="325">
        <f t="shared" si="189"/>
        <v>0.75810000000002664</v>
      </c>
      <c r="C2422" s="167">
        <f t="shared" si="185"/>
        <v>116.11199999998723</v>
      </c>
      <c r="D2422" s="167">
        <f>IF('Lineær programmering opg 4'!$M$4=0,"-",(-A2422+'Lineær programmering opg 4'!$M$4)/'Lineær programmering opg 4'!$K$4*-1)</f>
        <v>116.11199999998723</v>
      </c>
      <c r="E2422" s="167">
        <f>IF('Lineær programmering opg 4'!$M$5=0,"-",(-A2422+'Lineær programmering opg 4'!$M$5)/'Lineær programmering opg 4'!$K$5*-1)</f>
        <v>163.54199999999523</v>
      </c>
      <c r="F2422" s="167" t="str">
        <f>IF('Lineær programmering opg 4'!$E$6=0,"-",(-A2422+'Lineær programmering opg 4'!$M$6)/'Lineær programmering opg 4'!$K$6*-1)</f>
        <v>-</v>
      </c>
      <c r="G2422" s="167" t="str">
        <f>IF('Lineær programmering opg 4'!$D$7=0,"-",((-A2422+'Lineær programmering opg 4'!$M$7)/'Lineær programmering opg 4'!$K$7)*-1)</f>
        <v>-</v>
      </c>
      <c r="H2422" s="167" t="str">
        <f>IF('Lineær programmering opg 4'!$C$8=0,"-",((-A2422+'Lineær programmering opg 4'!$M$8)/'Lineær programmering opg 4'!$K$8)*-1)</f>
        <v>-</v>
      </c>
      <c r="I2422" s="167" t="str">
        <f>IF('Lineær programmering opg 4'!$D$8=0,"-",'Lineær programmering opg 4'!$G$8)</f>
        <v>-</v>
      </c>
      <c r="J2422" s="295">
        <f>A2422*'Lineær programmering opg 4'!$C$11+Datatabel!C2422*'Lineær programmering opg 4'!$D$11</f>
        <v>35611.199999998724</v>
      </c>
      <c r="K2422" s="9">
        <f t="shared" si="187"/>
        <v>0</v>
      </c>
      <c r="L2422" s="9">
        <f t="shared" si="188"/>
        <v>0</v>
      </c>
    </row>
    <row r="2423" spans="1:12" ht="15" x14ac:dyDescent="0.25">
      <c r="A2423" s="167">
        <f t="shared" si="186"/>
        <v>181.92000000000638</v>
      </c>
      <c r="B2423" s="325">
        <f t="shared" si="189"/>
        <v>0.75800000000002665</v>
      </c>
      <c r="C2423" s="167">
        <f t="shared" si="185"/>
        <v>116.15999999998724</v>
      </c>
      <c r="D2423" s="167">
        <f>IF('Lineær programmering opg 4'!$M$4=0,"-",(-A2423+'Lineær programmering opg 4'!$M$4)/'Lineær programmering opg 4'!$K$4*-1)</f>
        <v>116.15999999998724</v>
      </c>
      <c r="E2423" s="167">
        <f>IF('Lineær programmering opg 4'!$M$5=0,"-",(-A2423+'Lineær programmering opg 4'!$M$5)/'Lineær programmering opg 4'!$K$5*-1)</f>
        <v>163.55999999999523</v>
      </c>
      <c r="F2423" s="167" t="str">
        <f>IF('Lineær programmering opg 4'!$E$6=0,"-",(-A2423+'Lineær programmering opg 4'!$M$6)/'Lineær programmering opg 4'!$K$6*-1)</f>
        <v>-</v>
      </c>
      <c r="G2423" s="167" t="str">
        <f>IF('Lineær programmering opg 4'!$D$7=0,"-",((-A2423+'Lineær programmering opg 4'!$M$7)/'Lineær programmering opg 4'!$K$7)*-1)</f>
        <v>-</v>
      </c>
      <c r="H2423" s="167" t="str">
        <f>IF('Lineær programmering opg 4'!$C$8=0,"-",((-A2423+'Lineær programmering opg 4'!$M$8)/'Lineær programmering opg 4'!$K$8)*-1)</f>
        <v>-</v>
      </c>
      <c r="I2423" s="167" t="str">
        <f>IF('Lineær programmering opg 4'!$D$8=0,"-",'Lineær programmering opg 4'!$G$8)</f>
        <v>-</v>
      </c>
      <c r="J2423" s="295">
        <f>A2423*'Lineær programmering opg 4'!$C$11+Datatabel!C2423*'Lineær programmering opg 4'!$D$11</f>
        <v>35615.999999998719</v>
      </c>
      <c r="K2423" s="9">
        <f t="shared" si="187"/>
        <v>0</v>
      </c>
      <c r="L2423" s="9">
        <f t="shared" si="188"/>
        <v>0</v>
      </c>
    </row>
    <row r="2424" spans="1:12" ht="15" x14ac:dyDescent="0.25">
      <c r="A2424" s="167">
        <f t="shared" si="186"/>
        <v>181.89600000000641</v>
      </c>
      <c r="B2424" s="325">
        <f t="shared" si="189"/>
        <v>0.75790000000002666</v>
      </c>
      <c r="C2424" s="167">
        <f t="shared" si="185"/>
        <v>116.20799999998718</v>
      </c>
      <c r="D2424" s="167">
        <f>IF('Lineær programmering opg 4'!$M$4=0,"-",(-A2424+'Lineær programmering opg 4'!$M$4)/'Lineær programmering opg 4'!$K$4*-1)</f>
        <v>116.20799999998718</v>
      </c>
      <c r="E2424" s="167">
        <f>IF('Lineær programmering opg 4'!$M$5=0,"-",(-A2424+'Lineær programmering opg 4'!$M$5)/'Lineær programmering opg 4'!$K$5*-1)</f>
        <v>163.5779999999952</v>
      </c>
      <c r="F2424" s="167" t="str">
        <f>IF('Lineær programmering opg 4'!$E$6=0,"-",(-A2424+'Lineær programmering opg 4'!$M$6)/'Lineær programmering opg 4'!$K$6*-1)</f>
        <v>-</v>
      </c>
      <c r="G2424" s="167" t="str">
        <f>IF('Lineær programmering opg 4'!$D$7=0,"-",((-A2424+'Lineær programmering opg 4'!$M$7)/'Lineær programmering opg 4'!$K$7)*-1)</f>
        <v>-</v>
      </c>
      <c r="H2424" s="167" t="str">
        <f>IF('Lineær programmering opg 4'!$C$8=0,"-",((-A2424+'Lineær programmering opg 4'!$M$8)/'Lineær programmering opg 4'!$K$8)*-1)</f>
        <v>-</v>
      </c>
      <c r="I2424" s="167" t="str">
        <f>IF('Lineær programmering opg 4'!$D$8=0,"-",'Lineær programmering opg 4'!$G$8)</f>
        <v>-</v>
      </c>
      <c r="J2424" s="295">
        <f>A2424*'Lineær programmering opg 4'!$C$11+Datatabel!C2424*'Lineær programmering opg 4'!$D$11</f>
        <v>35620.799999998722</v>
      </c>
      <c r="K2424" s="9">
        <f t="shared" si="187"/>
        <v>0</v>
      </c>
      <c r="L2424" s="9">
        <f t="shared" si="188"/>
        <v>0</v>
      </c>
    </row>
    <row r="2425" spans="1:12" ht="15" x14ac:dyDescent="0.25">
      <c r="A2425" s="167">
        <f t="shared" si="186"/>
        <v>181.87200000000641</v>
      </c>
      <c r="B2425" s="325">
        <f t="shared" si="189"/>
        <v>0.75780000000002667</v>
      </c>
      <c r="C2425" s="167">
        <f t="shared" si="185"/>
        <v>116.25599999998718</v>
      </c>
      <c r="D2425" s="167">
        <f>IF('Lineær programmering opg 4'!$M$4=0,"-",(-A2425+'Lineær programmering opg 4'!$M$4)/'Lineær programmering opg 4'!$K$4*-1)</f>
        <v>116.25599999998718</v>
      </c>
      <c r="E2425" s="167">
        <f>IF('Lineær programmering opg 4'!$M$5=0,"-",(-A2425+'Lineær programmering opg 4'!$M$5)/'Lineær programmering opg 4'!$K$5*-1)</f>
        <v>163.5959999999952</v>
      </c>
      <c r="F2425" s="167" t="str">
        <f>IF('Lineær programmering opg 4'!$E$6=0,"-",(-A2425+'Lineær programmering opg 4'!$M$6)/'Lineær programmering opg 4'!$K$6*-1)</f>
        <v>-</v>
      </c>
      <c r="G2425" s="167" t="str">
        <f>IF('Lineær programmering opg 4'!$D$7=0,"-",((-A2425+'Lineær programmering opg 4'!$M$7)/'Lineær programmering opg 4'!$K$7)*-1)</f>
        <v>-</v>
      </c>
      <c r="H2425" s="167" t="str">
        <f>IF('Lineær programmering opg 4'!$C$8=0,"-",((-A2425+'Lineær programmering opg 4'!$M$8)/'Lineær programmering opg 4'!$K$8)*-1)</f>
        <v>-</v>
      </c>
      <c r="I2425" s="167" t="str">
        <f>IF('Lineær programmering opg 4'!$D$8=0,"-",'Lineær programmering opg 4'!$G$8)</f>
        <v>-</v>
      </c>
      <c r="J2425" s="295">
        <f>A2425*'Lineær programmering opg 4'!$C$11+Datatabel!C2425*'Lineær programmering opg 4'!$D$11</f>
        <v>35625.599999998718</v>
      </c>
      <c r="K2425" s="9">
        <f t="shared" si="187"/>
        <v>0</v>
      </c>
      <c r="L2425" s="9">
        <f t="shared" si="188"/>
        <v>0</v>
      </c>
    </row>
    <row r="2426" spans="1:12" ht="15" x14ac:dyDescent="0.25">
      <c r="A2426" s="167">
        <f t="shared" si="186"/>
        <v>181.84800000000641</v>
      </c>
      <c r="B2426" s="325">
        <f t="shared" si="189"/>
        <v>0.75770000000002669</v>
      </c>
      <c r="C2426" s="167">
        <f t="shared" si="185"/>
        <v>116.30399999998718</v>
      </c>
      <c r="D2426" s="167">
        <f>IF('Lineær programmering opg 4'!$M$4=0,"-",(-A2426+'Lineær programmering opg 4'!$M$4)/'Lineær programmering opg 4'!$K$4*-1)</f>
        <v>116.30399999998718</v>
      </c>
      <c r="E2426" s="167">
        <f>IF('Lineær programmering opg 4'!$M$5=0,"-",(-A2426+'Lineær programmering opg 4'!$M$5)/'Lineær programmering opg 4'!$K$5*-1)</f>
        <v>163.6139999999952</v>
      </c>
      <c r="F2426" s="167" t="str">
        <f>IF('Lineær programmering opg 4'!$E$6=0,"-",(-A2426+'Lineær programmering opg 4'!$M$6)/'Lineær programmering opg 4'!$K$6*-1)</f>
        <v>-</v>
      </c>
      <c r="G2426" s="167" t="str">
        <f>IF('Lineær programmering opg 4'!$D$7=0,"-",((-A2426+'Lineær programmering opg 4'!$M$7)/'Lineær programmering opg 4'!$K$7)*-1)</f>
        <v>-</v>
      </c>
      <c r="H2426" s="167" t="str">
        <f>IF('Lineær programmering opg 4'!$C$8=0,"-",((-A2426+'Lineær programmering opg 4'!$M$8)/'Lineær programmering opg 4'!$K$8)*-1)</f>
        <v>-</v>
      </c>
      <c r="I2426" s="167" t="str">
        <f>IF('Lineær programmering opg 4'!$D$8=0,"-",'Lineær programmering opg 4'!$G$8)</f>
        <v>-</v>
      </c>
      <c r="J2426" s="295">
        <f>A2426*'Lineær programmering opg 4'!$C$11+Datatabel!C2426*'Lineær programmering opg 4'!$D$11</f>
        <v>35630.399999998714</v>
      </c>
      <c r="K2426" s="9">
        <f t="shared" si="187"/>
        <v>0</v>
      </c>
      <c r="L2426" s="9">
        <f t="shared" si="188"/>
        <v>0</v>
      </c>
    </row>
    <row r="2427" spans="1:12" ht="15" x14ac:dyDescent="0.25">
      <c r="A2427" s="167">
        <f t="shared" si="186"/>
        <v>181.82400000000641</v>
      </c>
      <c r="B2427" s="325">
        <f t="shared" si="189"/>
        <v>0.7576000000000267</v>
      </c>
      <c r="C2427" s="167">
        <f t="shared" si="185"/>
        <v>116.35199999998719</v>
      </c>
      <c r="D2427" s="167">
        <f>IF('Lineær programmering opg 4'!$M$4=0,"-",(-A2427+'Lineær programmering opg 4'!$M$4)/'Lineær programmering opg 4'!$K$4*-1)</f>
        <v>116.35199999998719</v>
      </c>
      <c r="E2427" s="167">
        <f>IF('Lineær programmering opg 4'!$M$5=0,"-",(-A2427+'Lineær programmering opg 4'!$M$5)/'Lineær programmering opg 4'!$K$5*-1)</f>
        <v>163.6319999999952</v>
      </c>
      <c r="F2427" s="167" t="str">
        <f>IF('Lineær programmering opg 4'!$E$6=0,"-",(-A2427+'Lineær programmering opg 4'!$M$6)/'Lineær programmering opg 4'!$K$6*-1)</f>
        <v>-</v>
      </c>
      <c r="G2427" s="167" t="str">
        <f>IF('Lineær programmering opg 4'!$D$7=0,"-",((-A2427+'Lineær programmering opg 4'!$M$7)/'Lineær programmering opg 4'!$K$7)*-1)</f>
        <v>-</v>
      </c>
      <c r="H2427" s="167" t="str">
        <f>IF('Lineær programmering opg 4'!$C$8=0,"-",((-A2427+'Lineær programmering opg 4'!$M$8)/'Lineær programmering opg 4'!$K$8)*-1)</f>
        <v>-</v>
      </c>
      <c r="I2427" s="167" t="str">
        <f>IF('Lineær programmering opg 4'!$D$8=0,"-",'Lineær programmering opg 4'!$G$8)</f>
        <v>-</v>
      </c>
      <c r="J2427" s="295">
        <f>A2427*'Lineær programmering opg 4'!$C$11+Datatabel!C2427*'Lineær programmering opg 4'!$D$11</f>
        <v>35635.199999998717</v>
      </c>
      <c r="K2427" s="9">
        <f t="shared" si="187"/>
        <v>0</v>
      </c>
      <c r="L2427" s="9">
        <f t="shared" si="188"/>
        <v>0</v>
      </c>
    </row>
    <row r="2428" spans="1:12" ht="15" x14ac:dyDescent="0.25">
      <c r="A2428" s="167">
        <f t="shared" si="186"/>
        <v>181.80000000000641</v>
      </c>
      <c r="B2428" s="325">
        <f t="shared" si="189"/>
        <v>0.75750000000002671</v>
      </c>
      <c r="C2428" s="167">
        <f t="shared" si="185"/>
        <v>116.39999999998719</v>
      </c>
      <c r="D2428" s="167">
        <f>IF('Lineær programmering opg 4'!$M$4=0,"-",(-A2428+'Lineær programmering opg 4'!$M$4)/'Lineær programmering opg 4'!$K$4*-1)</f>
        <v>116.39999999998719</v>
      </c>
      <c r="E2428" s="167">
        <f>IF('Lineær programmering opg 4'!$M$5=0,"-",(-A2428+'Lineær programmering opg 4'!$M$5)/'Lineær programmering opg 4'!$K$5*-1)</f>
        <v>163.6499999999952</v>
      </c>
      <c r="F2428" s="167" t="str">
        <f>IF('Lineær programmering opg 4'!$E$6=0,"-",(-A2428+'Lineær programmering opg 4'!$M$6)/'Lineær programmering opg 4'!$K$6*-1)</f>
        <v>-</v>
      </c>
      <c r="G2428" s="167" t="str">
        <f>IF('Lineær programmering opg 4'!$D$7=0,"-",((-A2428+'Lineær programmering opg 4'!$M$7)/'Lineær programmering opg 4'!$K$7)*-1)</f>
        <v>-</v>
      </c>
      <c r="H2428" s="167" t="str">
        <f>IF('Lineær programmering opg 4'!$C$8=0,"-",((-A2428+'Lineær programmering opg 4'!$M$8)/'Lineær programmering opg 4'!$K$8)*-1)</f>
        <v>-</v>
      </c>
      <c r="I2428" s="167" t="str">
        <f>IF('Lineær programmering opg 4'!$D$8=0,"-",'Lineær programmering opg 4'!$G$8)</f>
        <v>-</v>
      </c>
      <c r="J2428" s="295">
        <f>A2428*'Lineær programmering opg 4'!$C$11+Datatabel!C2428*'Lineær programmering opg 4'!$D$11</f>
        <v>35639.999999998719</v>
      </c>
      <c r="K2428" s="9">
        <f t="shared" si="187"/>
        <v>0</v>
      </c>
      <c r="L2428" s="9">
        <f t="shared" si="188"/>
        <v>0</v>
      </c>
    </row>
    <row r="2429" spans="1:12" ht="15" x14ac:dyDescent="0.25">
      <c r="A2429" s="167">
        <f t="shared" si="186"/>
        <v>181.77600000000641</v>
      </c>
      <c r="B2429" s="325">
        <f t="shared" si="189"/>
        <v>0.75740000000002672</v>
      </c>
      <c r="C2429" s="167">
        <f t="shared" si="185"/>
        <v>116.44799999998719</v>
      </c>
      <c r="D2429" s="167">
        <f>IF('Lineær programmering opg 4'!$M$4=0,"-",(-A2429+'Lineær programmering opg 4'!$M$4)/'Lineær programmering opg 4'!$K$4*-1)</f>
        <v>116.44799999998719</v>
      </c>
      <c r="E2429" s="167">
        <f>IF('Lineær programmering opg 4'!$M$5=0,"-",(-A2429+'Lineær programmering opg 4'!$M$5)/'Lineær programmering opg 4'!$K$5*-1)</f>
        <v>163.6679999999952</v>
      </c>
      <c r="F2429" s="167" t="str">
        <f>IF('Lineær programmering opg 4'!$E$6=0,"-",(-A2429+'Lineær programmering opg 4'!$M$6)/'Lineær programmering opg 4'!$K$6*-1)</f>
        <v>-</v>
      </c>
      <c r="G2429" s="167" t="str">
        <f>IF('Lineær programmering opg 4'!$D$7=0,"-",((-A2429+'Lineær programmering opg 4'!$M$7)/'Lineær programmering opg 4'!$K$7)*-1)</f>
        <v>-</v>
      </c>
      <c r="H2429" s="167" t="str">
        <f>IF('Lineær programmering opg 4'!$C$8=0,"-",((-A2429+'Lineær programmering opg 4'!$M$8)/'Lineær programmering opg 4'!$K$8)*-1)</f>
        <v>-</v>
      </c>
      <c r="I2429" s="167" t="str">
        <f>IF('Lineær programmering opg 4'!$D$8=0,"-",'Lineær programmering opg 4'!$G$8)</f>
        <v>-</v>
      </c>
      <c r="J2429" s="295">
        <f>A2429*'Lineær programmering opg 4'!$C$11+Datatabel!C2429*'Lineær programmering opg 4'!$D$11</f>
        <v>35644.799999998722</v>
      </c>
      <c r="K2429" s="9">
        <f t="shared" si="187"/>
        <v>0</v>
      </c>
      <c r="L2429" s="9">
        <f t="shared" si="188"/>
        <v>0</v>
      </c>
    </row>
    <row r="2430" spans="1:12" ht="15" x14ac:dyDescent="0.25">
      <c r="A2430" s="167">
        <f t="shared" si="186"/>
        <v>181.7520000000064</v>
      </c>
      <c r="B2430" s="325">
        <f t="shared" si="189"/>
        <v>0.75730000000002673</v>
      </c>
      <c r="C2430" s="167">
        <f t="shared" si="185"/>
        <v>116.49599999998719</v>
      </c>
      <c r="D2430" s="167">
        <f>IF('Lineær programmering opg 4'!$M$4=0,"-",(-A2430+'Lineær programmering opg 4'!$M$4)/'Lineær programmering opg 4'!$K$4*-1)</f>
        <v>116.49599999998719</v>
      </c>
      <c r="E2430" s="167">
        <f>IF('Lineær programmering opg 4'!$M$5=0,"-",(-A2430+'Lineær programmering opg 4'!$M$5)/'Lineær programmering opg 4'!$K$5*-1)</f>
        <v>163.6859999999952</v>
      </c>
      <c r="F2430" s="167" t="str">
        <f>IF('Lineær programmering opg 4'!$E$6=0,"-",(-A2430+'Lineær programmering opg 4'!$M$6)/'Lineær programmering opg 4'!$K$6*-1)</f>
        <v>-</v>
      </c>
      <c r="G2430" s="167" t="str">
        <f>IF('Lineær programmering opg 4'!$D$7=0,"-",((-A2430+'Lineær programmering opg 4'!$M$7)/'Lineær programmering opg 4'!$K$7)*-1)</f>
        <v>-</v>
      </c>
      <c r="H2430" s="167" t="str">
        <f>IF('Lineær programmering opg 4'!$C$8=0,"-",((-A2430+'Lineær programmering opg 4'!$M$8)/'Lineær programmering opg 4'!$K$8)*-1)</f>
        <v>-</v>
      </c>
      <c r="I2430" s="167" t="str">
        <f>IF('Lineær programmering opg 4'!$D$8=0,"-",'Lineær programmering opg 4'!$G$8)</f>
        <v>-</v>
      </c>
      <c r="J2430" s="295">
        <f>A2430*'Lineær programmering opg 4'!$C$11+Datatabel!C2430*'Lineær programmering opg 4'!$D$11</f>
        <v>35649.599999998718</v>
      </c>
      <c r="K2430" s="9">
        <f t="shared" si="187"/>
        <v>0</v>
      </c>
      <c r="L2430" s="9">
        <f t="shared" si="188"/>
        <v>0</v>
      </c>
    </row>
    <row r="2431" spans="1:12" ht="15" x14ac:dyDescent="0.25">
      <c r="A2431" s="167">
        <f t="shared" si="186"/>
        <v>181.72800000000643</v>
      </c>
      <c r="B2431" s="325">
        <f t="shared" si="189"/>
        <v>0.75720000000002674</v>
      </c>
      <c r="C2431" s="167">
        <f t="shared" si="185"/>
        <v>116.54399999998714</v>
      </c>
      <c r="D2431" s="167">
        <f>IF('Lineær programmering opg 4'!$M$4=0,"-",(-A2431+'Lineær programmering opg 4'!$M$4)/'Lineær programmering opg 4'!$K$4*-1)</f>
        <v>116.54399999998714</v>
      </c>
      <c r="E2431" s="167">
        <f>IF('Lineær programmering opg 4'!$M$5=0,"-",(-A2431+'Lineær programmering opg 4'!$M$5)/'Lineær programmering opg 4'!$K$5*-1)</f>
        <v>163.70399999999518</v>
      </c>
      <c r="F2431" s="167" t="str">
        <f>IF('Lineær programmering opg 4'!$E$6=0,"-",(-A2431+'Lineær programmering opg 4'!$M$6)/'Lineær programmering opg 4'!$K$6*-1)</f>
        <v>-</v>
      </c>
      <c r="G2431" s="167" t="str">
        <f>IF('Lineær programmering opg 4'!$D$7=0,"-",((-A2431+'Lineær programmering opg 4'!$M$7)/'Lineær programmering opg 4'!$K$7)*-1)</f>
        <v>-</v>
      </c>
      <c r="H2431" s="167" t="str">
        <f>IF('Lineær programmering opg 4'!$C$8=0,"-",((-A2431+'Lineær programmering opg 4'!$M$8)/'Lineær programmering opg 4'!$K$8)*-1)</f>
        <v>-</v>
      </c>
      <c r="I2431" s="167" t="str">
        <f>IF('Lineær programmering opg 4'!$D$8=0,"-",'Lineær programmering opg 4'!$G$8)</f>
        <v>-</v>
      </c>
      <c r="J2431" s="295">
        <f>A2431*'Lineær programmering opg 4'!$C$11+Datatabel!C2431*'Lineær programmering opg 4'!$D$11</f>
        <v>35654.399999998714</v>
      </c>
      <c r="K2431" s="9">
        <f t="shared" si="187"/>
        <v>0</v>
      </c>
      <c r="L2431" s="9">
        <f t="shared" si="188"/>
        <v>0</v>
      </c>
    </row>
    <row r="2432" spans="1:12" ht="15" x14ac:dyDescent="0.25">
      <c r="A2432" s="167">
        <f t="shared" si="186"/>
        <v>181.70400000000643</v>
      </c>
      <c r="B2432" s="325">
        <f t="shared" si="189"/>
        <v>0.75710000000002675</v>
      </c>
      <c r="C2432" s="167">
        <f t="shared" si="185"/>
        <v>116.59199999998714</v>
      </c>
      <c r="D2432" s="167">
        <f>IF('Lineær programmering opg 4'!$M$4=0,"-",(-A2432+'Lineær programmering opg 4'!$M$4)/'Lineær programmering opg 4'!$K$4*-1)</f>
        <v>116.59199999998714</v>
      </c>
      <c r="E2432" s="167">
        <f>IF('Lineær programmering opg 4'!$M$5=0,"-",(-A2432+'Lineær programmering opg 4'!$M$5)/'Lineær programmering opg 4'!$K$5*-1)</f>
        <v>163.72199999999518</v>
      </c>
      <c r="F2432" s="167" t="str">
        <f>IF('Lineær programmering opg 4'!$E$6=0,"-",(-A2432+'Lineær programmering opg 4'!$M$6)/'Lineær programmering opg 4'!$K$6*-1)</f>
        <v>-</v>
      </c>
      <c r="G2432" s="167" t="str">
        <f>IF('Lineær programmering opg 4'!$D$7=0,"-",((-A2432+'Lineær programmering opg 4'!$M$7)/'Lineær programmering opg 4'!$K$7)*-1)</f>
        <v>-</v>
      </c>
      <c r="H2432" s="167" t="str">
        <f>IF('Lineær programmering opg 4'!$C$8=0,"-",((-A2432+'Lineær programmering opg 4'!$M$8)/'Lineær programmering opg 4'!$K$8)*-1)</f>
        <v>-</v>
      </c>
      <c r="I2432" s="167" t="str">
        <f>IF('Lineær programmering opg 4'!$D$8=0,"-",'Lineær programmering opg 4'!$G$8)</f>
        <v>-</v>
      </c>
      <c r="J2432" s="295">
        <f>A2432*'Lineær programmering opg 4'!$C$11+Datatabel!C2432*'Lineær programmering opg 4'!$D$11</f>
        <v>35659.199999998717</v>
      </c>
      <c r="K2432" s="9">
        <f t="shared" si="187"/>
        <v>0</v>
      </c>
      <c r="L2432" s="9">
        <f t="shared" si="188"/>
        <v>0</v>
      </c>
    </row>
    <row r="2433" spans="1:12" ht="15" x14ac:dyDescent="0.25">
      <c r="A2433" s="167">
        <f t="shared" si="186"/>
        <v>181.68000000000643</v>
      </c>
      <c r="B2433" s="325">
        <f t="shared" si="189"/>
        <v>0.75700000000002676</v>
      </c>
      <c r="C2433" s="167">
        <f t="shared" si="185"/>
        <v>116.63999999998714</v>
      </c>
      <c r="D2433" s="167">
        <f>IF('Lineær programmering opg 4'!$M$4=0,"-",(-A2433+'Lineær programmering opg 4'!$M$4)/'Lineær programmering opg 4'!$K$4*-1)</f>
        <v>116.63999999998714</v>
      </c>
      <c r="E2433" s="167">
        <f>IF('Lineær programmering opg 4'!$M$5=0,"-",(-A2433+'Lineær programmering opg 4'!$M$5)/'Lineær programmering opg 4'!$K$5*-1)</f>
        <v>163.73999999999518</v>
      </c>
      <c r="F2433" s="167" t="str">
        <f>IF('Lineær programmering opg 4'!$E$6=0,"-",(-A2433+'Lineær programmering opg 4'!$M$6)/'Lineær programmering opg 4'!$K$6*-1)</f>
        <v>-</v>
      </c>
      <c r="G2433" s="167" t="str">
        <f>IF('Lineær programmering opg 4'!$D$7=0,"-",((-A2433+'Lineær programmering opg 4'!$M$7)/'Lineær programmering opg 4'!$K$7)*-1)</f>
        <v>-</v>
      </c>
      <c r="H2433" s="167" t="str">
        <f>IF('Lineær programmering opg 4'!$C$8=0,"-",((-A2433+'Lineær programmering opg 4'!$M$8)/'Lineær programmering opg 4'!$K$8)*-1)</f>
        <v>-</v>
      </c>
      <c r="I2433" s="167" t="str">
        <f>IF('Lineær programmering opg 4'!$D$8=0,"-",'Lineær programmering opg 4'!$G$8)</f>
        <v>-</v>
      </c>
      <c r="J2433" s="295">
        <f>A2433*'Lineær programmering opg 4'!$C$11+Datatabel!C2433*'Lineær programmering opg 4'!$D$11</f>
        <v>35663.999999998719</v>
      </c>
      <c r="K2433" s="9">
        <f t="shared" si="187"/>
        <v>0</v>
      </c>
      <c r="L2433" s="9">
        <f t="shared" si="188"/>
        <v>0</v>
      </c>
    </row>
    <row r="2434" spans="1:12" ht="15" x14ac:dyDescent="0.25">
      <c r="A2434" s="167">
        <f t="shared" si="186"/>
        <v>181.65600000000643</v>
      </c>
      <c r="B2434" s="325">
        <f t="shared" si="189"/>
        <v>0.75690000000002677</v>
      </c>
      <c r="C2434" s="167">
        <f t="shared" si="185"/>
        <v>116.68799999998714</v>
      </c>
      <c r="D2434" s="167">
        <f>IF('Lineær programmering opg 4'!$M$4=0,"-",(-A2434+'Lineær programmering opg 4'!$M$4)/'Lineær programmering opg 4'!$K$4*-1)</f>
        <v>116.68799999998714</v>
      </c>
      <c r="E2434" s="167">
        <f>IF('Lineær programmering opg 4'!$M$5=0,"-",(-A2434+'Lineær programmering opg 4'!$M$5)/'Lineær programmering opg 4'!$K$5*-1)</f>
        <v>163.75799999999518</v>
      </c>
      <c r="F2434" s="167" t="str">
        <f>IF('Lineær programmering opg 4'!$E$6=0,"-",(-A2434+'Lineær programmering opg 4'!$M$6)/'Lineær programmering opg 4'!$K$6*-1)</f>
        <v>-</v>
      </c>
      <c r="G2434" s="167" t="str">
        <f>IF('Lineær programmering opg 4'!$D$7=0,"-",((-A2434+'Lineær programmering opg 4'!$M$7)/'Lineær programmering opg 4'!$K$7)*-1)</f>
        <v>-</v>
      </c>
      <c r="H2434" s="167" t="str">
        <f>IF('Lineær programmering opg 4'!$C$8=0,"-",((-A2434+'Lineær programmering opg 4'!$M$8)/'Lineær programmering opg 4'!$K$8)*-1)</f>
        <v>-</v>
      </c>
      <c r="I2434" s="167" t="str">
        <f>IF('Lineær programmering opg 4'!$D$8=0,"-",'Lineær programmering opg 4'!$G$8)</f>
        <v>-</v>
      </c>
      <c r="J2434" s="295">
        <f>A2434*'Lineær programmering opg 4'!$C$11+Datatabel!C2434*'Lineær programmering opg 4'!$D$11</f>
        <v>35668.799999998715</v>
      </c>
      <c r="K2434" s="9">
        <f t="shared" si="187"/>
        <v>0</v>
      </c>
      <c r="L2434" s="9">
        <f t="shared" si="188"/>
        <v>0</v>
      </c>
    </row>
    <row r="2435" spans="1:12" ht="15" x14ac:dyDescent="0.25">
      <c r="A2435" s="167">
        <f t="shared" si="186"/>
        <v>181.63200000000643</v>
      </c>
      <c r="B2435" s="325">
        <f t="shared" si="189"/>
        <v>0.75680000000002678</v>
      </c>
      <c r="C2435" s="167">
        <f t="shared" ref="C2435:C2498" si="190">MIN(D2435,E2435,F2435,G2435,H2435,I2435)</f>
        <v>116.73599999998714</v>
      </c>
      <c r="D2435" s="167">
        <f>IF('Lineær programmering opg 4'!$M$4=0,"-",(-A2435+'Lineær programmering opg 4'!$M$4)/'Lineær programmering opg 4'!$K$4*-1)</f>
        <v>116.73599999998714</v>
      </c>
      <c r="E2435" s="167">
        <f>IF('Lineær programmering opg 4'!$M$5=0,"-",(-A2435+'Lineær programmering opg 4'!$M$5)/'Lineær programmering opg 4'!$K$5*-1)</f>
        <v>163.77599999999518</v>
      </c>
      <c r="F2435" s="167" t="str">
        <f>IF('Lineær programmering opg 4'!$E$6=0,"-",(-A2435+'Lineær programmering opg 4'!$M$6)/'Lineær programmering opg 4'!$K$6*-1)</f>
        <v>-</v>
      </c>
      <c r="G2435" s="167" t="str">
        <f>IF('Lineær programmering opg 4'!$D$7=0,"-",((-A2435+'Lineær programmering opg 4'!$M$7)/'Lineær programmering opg 4'!$K$7)*-1)</f>
        <v>-</v>
      </c>
      <c r="H2435" s="167" t="str">
        <f>IF('Lineær programmering opg 4'!$C$8=0,"-",((-A2435+'Lineær programmering opg 4'!$M$8)/'Lineær programmering opg 4'!$K$8)*-1)</f>
        <v>-</v>
      </c>
      <c r="I2435" s="167" t="str">
        <f>IF('Lineær programmering opg 4'!$D$8=0,"-",'Lineær programmering opg 4'!$G$8)</f>
        <v>-</v>
      </c>
      <c r="J2435" s="295">
        <f>A2435*'Lineær programmering opg 4'!$C$11+Datatabel!C2435*'Lineær programmering opg 4'!$D$11</f>
        <v>35673.599999998718</v>
      </c>
      <c r="K2435" s="9">
        <f t="shared" si="187"/>
        <v>0</v>
      </c>
      <c r="L2435" s="9">
        <f t="shared" si="188"/>
        <v>0</v>
      </c>
    </row>
    <row r="2436" spans="1:12" ht="15" x14ac:dyDescent="0.25">
      <c r="A2436" s="167">
        <f t="shared" ref="A2436:A2499" si="191">$A$3*B2436</f>
        <v>181.60800000000643</v>
      </c>
      <c r="B2436" s="325">
        <f t="shared" si="189"/>
        <v>0.7567000000000268</v>
      </c>
      <c r="C2436" s="167">
        <f t="shared" si="190"/>
        <v>116.78399999998715</v>
      </c>
      <c r="D2436" s="167">
        <f>IF('Lineær programmering opg 4'!$M$4=0,"-",(-A2436+'Lineær programmering opg 4'!$M$4)/'Lineær programmering opg 4'!$K$4*-1)</f>
        <v>116.78399999998715</v>
      </c>
      <c r="E2436" s="167">
        <f>IF('Lineær programmering opg 4'!$M$5=0,"-",(-A2436+'Lineær programmering opg 4'!$M$5)/'Lineær programmering opg 4'!$K$5*-1)</f>
        <v>163.79399999999518</v>
      </c>
      <c r="F2436" s="167" t="str">
        <f>IF('Lineær programmering opg 4'!$E$6=0,"-",(-A2436+'Lineær programmering opg 4'!$M$6)/'Lineær programmering opg 4'!$K$6*-1)</f>
        <v>-</v>
      </c>
      <c r="G2436" s="167" t="str">
        <f>IF('Lineær programmering opg 4'!$D$7=0,"-",((-A2436+'Lineær programmering opg 4'!$M$7)/'Lineær programmering opg 4'!$K$7)*-1)</f>
        <v>-</v>
      </c>
      <c r="H2436" s="167" t="str">
        <f>IF('Lineær programmering opg 4'!$C$8=0,"-",((-A2436+'Lineær programmering opg 4'!$M$8)/'Lineær programmering opg 4'!$K$8)*-1)</f>
        <v>-</v>
      </c>
      <c r="I2436" s="167" t="str">
        <f>IF('Lineær programmering opg 4'!$D$8=0,"-",'Lineær programmering opg 4'!$G$8)</f>
        <v>-</v>
      </c>
      <c r="J2436" s="295">
        <f>A2436*'Lineær programmering opg 4'!$C$11+Datatabel!C2436*'Lineær programmering opg 4'!$D$11</f>
        <v>35678.399999998714</v>
      </c>
      <c r="K2436" s="9">
        <f t="shared" ref="K2436:K2499" si="192">IF($J$10004=J2436,A2436,0)</f>
        <v>0</v>
      </c>
      <c r="L2436" s="9">
        <f t="shared" ref="L2436:L2499" si="193">IF(J2436=$J$10004,C2436,0)</f>
        <v>0</v>
      </c>
    </row>
    <row r="2437" spans="1:12" ht="15" x14ac:dyDescent="0.25">
      <c r="A2437" s="167">
        <f t="shared" si="191"/>
        <v>181.58400000000643</v>
      </c>
      <c r="B2437" s="325">
        <f t="shared" ref="B2437:B2500" si="194">B2436-0.01%</f>
        <v>0.75660000000002681</v>
      </c>
      <c r="C2437" s="167">
        <f t="shared" si="190"/>
        <v>116.83199999998715</v>
      </c>
      <c r="D2437" s="167">
        <f>IF('Lineær programmering opg 4'!$M$4=0,"-",(-A2437+'Lineær programmering opg 4'!$M$4)/'Lineær programmering opg 4'!$K$4*-1)</f>
        <v>116.83199999998715</v>
      </c>
      <c r="E2437" s="167">
        <f>IF('Lineær programmering opg 4'!$M$5=0,"-",(-A2437+'Lineær programmering opg 4'!$M$5)/'Lineær programmering opg 4'!$K$5*-1)</f>
        <v>163.81199999999518</v>
      </c>
      <c r="F2437" s="167" t="str">
        <f>IF('Lineær programmering opg 4'!$E$6=0,"-",(-A2437+'Lineær programmering opg 4'!$M$6)/'Lineær programmering opg 4'!$K$6*-1)</f>
        <v>-</v>
      </c>
      <c r="G2437" s="167" t="str">
        <f>IF('Lineær programmering opg 4'!$D$7=0,"-",((-A2437+'Lineær programmering opg 4'!$M$7)/'Lineær programmering opg 4'!$K$7)*-1)</f>
        <v>-</v>
      </c>
      <c r="H2437" s="167" t="str">
        <f>IF('Lineær programmering opg 4'!$C$8=0,"-",((-A2437+'Lineær programmering opg 4'!$M$8)/'Lineær programmering opg 4'!$K$8)*-1)</f>
        <v>-</v>
      </c>
      <c r="I2437" s="167" t="str">
        <f>IF('Lineær programmering opg 4'!$D$8=0,"-",'Lineær programmering opg 4'!$G$8)</f>
        <v>-</v>
      </c>
      <c r="J2437" s="295">
        <f>A2437*'Lineær programmering opg 4'!$C$11+Datatabel!C2437*'Lineær programmering opg 4'!$D$11</f>
        <v>35683.199999998717</v>
      </c>
      <c r="K2437" s="9">
        <f t="shared" si="192"/>
        <v>0</v>
      </c>
      <c r="L2437" s="9">
        <f t="shared" si="193"/>
        <v>0</v>
      </c>
    </row>
    <row r="2438" spans="1:12" ht="15" x14ac:dyDescent="0.25">
      <c r="A2438" s="167">
        <f t="shared" si="191"/>
        <v>181.56000000000643</v>
      </c>
      <c r="B2438" s="325">
        <f t="shared" si="194"/>
        <v>0.75650000000002682</v>
      </c>
      <c r="C2438" s="167">
        <f t="shared" si="190"/>
        <v>116.87999999998715</v>
      </c>
      <c r="D2438" s="167">
        <f>IF('Lineær programmering opg 4'!$M$4=0,"-",(-A2438+'Lineær programmering opg 4'!$M$4)/'Lineær programmering opg 4'!$K$4*-1)</f>
        <v>116.87999999998715</v>
      </c>
      <c r="E2438" s="167">
        <f>IF('Lineær programmering opg 4'!$M$5=0,"-",(-A2438+'Lineær programmering opg 4'!$M$5)/'Lineær programmering opg 4'!$K$5*-1)</f>
        <v>163.82999999999518</v>
      </c>
      <c r="F2438" s="167" t="str">
        <f>IF('Lineær programmering opg 4'!$E$6=0,"-",(-A2438+'Lineær programmering opg 4'!$M$6)/'Lineær programmering opg 4'!$K$6*-1)</f>
        <v>-</v>
      </c>
      <c r="G2438" s="167" t="str">
        <f>IF('Lineær programmering opg 4'!$D$7=0,"-",((-A2438+'Lineær programmering opg 4'!$M$7)/'Lineær programmering opg 4'!$K$7)*-1)</f>
        <v>-</v>
      </c>
      <c r="H2438" s="167" t="str">
        <f>IF('Lineær programmering opg 4'!$C$8=0,"-",((-A2438+'Lineær programmering opg 4'!$M$8)/'Lineær programmering opg 4'!$K$8)*-1)</f>
        <v>-</v>
      </c>
      <c r="I2438" s="167" t="str">
        <f>IF('Lineær programmering opg 4'!$D$8=0,"-",'Lineær programmering opg 4'!$G$8)</f>
        <v>-</v>
      </c>
      <c r="J2438" s="295">
        <f>A2438*'Lineær programmering opg 4'!$C$11+Datatabel!C2438*'Lineær programmering opg 4'!$D$11</f>
        <v>35687.999999998719</v>
      </c>
      <c r="K2438" s="9">
        <f t="shared" si="192"/>
        <v>0</v>
      </c>
      <c r="L2438" s="9">
        <f t="shared" si="193"/>
        <v>0</v>
      </c>
    </row>
    <row r="2439" spans="1:12" ht="15" x14ac:dyDescent="0.25">
      <c r="A2439" s="167">
        <f t="shared" si="191"/>
        <v>181.53600000000642</v>
      </c>
      <c r="B2439" s="325">
        <f t="shared" si="194"/>
        <v>0.75640000000002683</v>
      </c>
      <c r="C2439" s="167">
        <f t="shared" si="190"/>
        <v>116.92799999998715</v>
      </c>
      <c r="D2439" s="167">
        <f>IF('Lineær programmering opg 4'!$M$4=0,"-",(-A2439+'Lineær programmering opg 4'!$M$4)/'Lineær programmering opg 4'!$K$4*-1)</f>
        <v>116.92799999998715</v>
      </c>
      <c r="E2439" s="167">
        <f>IF('Lineær programmering opg 4'!$M$5=0,"-",(-A2439+'Lineær programmering opg 4'!$M$5)/'Lineær programmering opg 4'!$K$5*-1)</f>
        <v>163.84799999999518</v>
      </c>
      <c r="F2439" s="167" t="str">
        <f>IF('Lineær programmering opg 4'!$E$6=0,"-",(-A2439+'Lineær programmering opg 4'!$M$6)/'Lineær programmering opg 4'!$K$6*-1)</f>
        <v>-</v>
      </c>
      <c r="G2439" s="167" t="str">
        <f>IF('Lineær programmering opg 4'!$D$7=0,"-",((-A2439+'Lineær programmering opg 4'!$M$7)/'Lineær programmering opg 4'!$K$7)*-1)</f>
        <v>-</v>
      </c>
      <c r="H2439" s="167" t="str">
        <f>IF('Lineær programmering opg 4'!$C$8=0,"-",((-A2439+'Lineær programmering opg 4'!$M$8)/'Lineær programmering opg 4'!$K$8)*-1)</f>
        <v>-</v>
      </c>
      <c r="I2439" s="167" t="str">
        <f>IF('Lineær programmering opg 4'!$D$8=0,"-",'Lineær programmering opg 4'!$G$8)</f>
        <v>-</v>
      </c>
      <c r="J2439" s="295">
        <f>A2439*'Lineær programmering opg 4'!$C$11+Datatabel!C2439*'Lineær programmering opg 4'!$D$11</f>
        <v>35692.799999998715</v>
      </c>
      <c r="K2439" s="9">
        <f t="shared" si="192"/>
        <v>0</v>
      </c>
      <c r="L2439" s="9">
        <f t="shared" si="193"/>
        <v>0</v>
      </c>
    </row>
    <row r="2440" spans="1:12" ht="15" x14ac:dyDescent="0.25">
      <c r="A2440" s="167">
        <f t="shared" si="191"/>
        <v>181.51200000000645</v>
      </c>
      <c r="B2440" s="325">
        <f t="shared" si="194"/>
        <v>0.75630000000002684</v>
      </c>
      <c r="C2440" s="167">
        <f t="shared" si="190"/>
        <v>116.9759999999871</v>
      </c>
      <c r="D2440" s="167">
        <f>IF('Lineær programmering opg 4'!$M$4=0,"-",(-A2440+'Lineær programmering opg 4'!$M$4)/'Lineær programmering opg 4'!$K$4*-1)</f>
        <v>116.9759999999871</v>
      </c>
      <c r="E2440" s="167">
        <f>IF('Lineær programmering opg 4'!$M$5=0,"-",(-A2440+'Lineær programmering opg 4'!$M$5)/'Lineær programmering opg 4'!$K$5*-1)</f>
        <v>163.86599999999518</v>
      </c>
      <c r="F2440" s="167" t="str">
        <f>IF('Lineær programmering opg 4'!$E$6=0,"-",(-A2440+'Lineær programmering opg 4'!$M$6)/'Lineær programmering opg 4'!$K$6*-1)</f>
        <v>-</v>
      </c>
      <c r="G2440" s="167" t="str">
        <f>IF('Lineær programmering opg 4'!$D$7=0,"-",((-A2440+'Lineær programmering opg 4'!$M$7)/'Lineær programmering opg 4'!$K$7)*-1)</f>
        <v>-</v>
      </c>
      <c r="H2440" s="167" t="str">
        <f>IF('Lineær programmering opg 4'!$C$8=0,"-",((-A2440+'Lineær programmering opg 4'!$M$8)/'Lineær programmering opg 4'!$K$8)*-1)</f>
        <v>-</v>
      </c>
      <c r="I2440" s="167" t="str">
        <f>IF('Lineær programmering opg 4'!$D$8=0,"-",'Lineær programmering opg 4'!$G$8)</f>
        <v>-</v>
      </c>
      <c r="J2440" s="295">
        <f>A2440*'Lineær programmering opg 4'!$C$11+Datatabel!C2440*'Lineær programmering opg 4'!$D$11</f>
        <v>35697.599999998711</v>
      </c>
      <c r="K2440" s="9">
        <f t="shared" si="192"/>
        <v>0</v>
      </c>
      <c r="L2440" s="9">
        <f t="shared" si="193"/>
        <v>0</v>
      </c>
    </row>
    <row r="2441" spans="1:12" ht="15" x14ac:dyDescent="0.25">
      <c r="A2441" s="167">
        <f t="shared" si="191"/>
        <v>181.48800000000645</v>
      </c>
      <c r="B2441" s="325">
        <f t="shared" si="194"/>
        <v>0.75620000000002685</v>
      </c>
      <c r="C2441" s="167">
        <f t="shared" si="190"/>
        <v>117.0239999999871</v>
      </c>
      <c r="D2441" s="167">
        <f>IF('Lineær programmering opg 4'!$M$4=0,"-",(-A2441+'Lineær programmering opg 4'!$M$4)/'Lineær programmering opg 4'!$K$4*-1)</f>
        <v>117.0239999999871</v>
      </c>
      <c r="E2441" s="167">
        <f>IF('Lineær programmering opg 4'!$M$5=0,"-",(-A2441+'Lineær programmering opg 4'!$M$5)/'Lineær programmering opg 4'!$K$5*-1)</f>
        <v>163.88399999999518</v>
      </c>
      <c r="F2441" s="167" t="str">
        <f>IF('Lineær programmering opg 4'!$E$6=0,"-",(-A2441+'Lineær programmering opg 4'!$M$6)/'Lineær programmering opg 4'!$K$6*-1)</f>
        <v>-</v>
      </c>
      <c r="G2441" s="167" t="str">
        <f>IF('Lineær programmering opg 4'!$D$7=0,"-",((-A2441+'Lineær programmering opg 4'!$M$7)/'Lineær programmering opg 4'!$K$7)*-1)</f>
        <v>-</v>
      </c>
      <c r="H2441" s="167" t="str">
        <f>IF('Lineær programmering opg 4'!$C$8=0,"-",((-A2441+'Lineær programmering opg 4'!$M$8)/'Lineær programmering opg 4'!$K$8)*-1)</f>
        <v>-</v>
      </c>
      <c r="I2441" s="167" t="str">
        <f>IF('Lineær programmering opg 4'!$D$8=0,"-",'Lineær programmering opg 4'!$G$8)</f>
        <v>-</v>
      </c>
      <c r="J2441" s="295">
        <f>A2441*'Lineær programmering opg 4'!$C$11+Datatabel!C2441*'Lineær programmering opg 4'!$D$11</f>
        <v>35702.399999998714</v>
      </c>
      <c r="K2441" s="9">
        <f t="shared" si="192"/>
        <v>0</v>
      </c>
      <c r="L2441" s="9">
        <f t="shared" si="193"/>
        <v>0</v>
      </c>
    </row>
    <row r="2442" spans="1:12" ht="15" x14ac:dyDescent="0.25">
      <c r="A2442" s="167">
        <f t="shared" si="191"/>
        <v>181.46400000000645</v>
      </c>
      <c r="B2442" s="325">
        <f t="shared" si="194"/>
        <v>0.75610000000002686</v>
      </c>
      <c r="C2442" s="167">
        <f t="shared" si="190"/>
        <v>117.0719999999871</v>
      </c>
      <c r="D2442" s="167">
        <f>IF('Lineær programmering opg 4'!$M$4=0,"-",(-A2442+'Lineær programmering opg 4'!$M$4)/'Lineær programmering opg 4'!$K$4*-1)</f>
        <v>117.0719999999871</v>
      </c>
      <c r="E2442" s="167">
        <f>IF('Lineær programmering opg 4'!$M$5=0,"-",(-A2442+'Lineær programmering opg 4'!$M$5)/'Lineær programmering opg 4'!$K$5*-1)</f>
        <v>163.90199999999518</v>
      </c>
      <c r="F2442" s="167" t="str">
        <f>IF('Lineær programmering opg 4'!$E$6=0,"-",(-A2442+'Lineær programmering opg 4'!$M$6)/'Lineær programmering opg 4'!$K$6*-1)</f>
        <v>-</v>
      </c>
      <c r="G2442" s="167" t="str">
        <f>IF('Lineær programmering opg 4'!$D$7=0,"-",((-A2442+'Lineær programmering opg 4'!$M$7)/'Lineær programmering opg 4'!$K$7)*-1)</f>
        <v>-</v>
      </c>
      <c r="H2442" s="167" t="str">
        <f>IF('Lineær programmering opg 4'!$C$8=0,"-",((-A2442+'Lineær programmering opg 4'!$M$8)/'Lineær programmering opg 4'!$K$8)*-1)</f>
        <v>-</v>
      </c>
      <c r="I2442" s="167" t="str">
        <f>IF('Lineær programmering opg 4'!$D$8=0,"-",'Lineær programmering opg 4'!$G$8)</f>
        <v>-</v>
      </c>
      <c r="J2442" s="295">
        <f>A2442*'Lineær programmering opg 4'!$C$11+Datatabel!C2442*'Lineær programmering opg 4'!$D$11</f>
        <v>35707.199999998709</v>
      </c>
      <c r="K2442" s="9">
        <f t="shared" si="192"/>
        <v>0</v>
      </c>
      <c r="L2442" s="9">
        <f t="shared" si="193"/>
        <v>0</v>
      </c>
    </row>
    <row r="2443" spans="1:12" ht="15" x14ac:dyDescent="0.25">
      <c r="A2443" s="167">
        <f t="shared" si="191"/>
        <v>181.44000000000645</v>
      </c>
      <c r="B2443" s="325">
        <f t="shared" si="194"/>
        <v>0.75600000000002687</v>
      </c>
      <c r="C2443" s="167">
        <f t="shared" si="190"/>
        <v>117.1199999999871</v>
      </c>
      <c r="D2443" s="167">
        <f>IF('Lineær programmering opg 4'!$M$4=0,"-",(-A2443+'Lineær programmering opg 4'!$M$4)/'Lineær programmering opg 4'!$K$4*-1)</f>
        <v>117.1199999999871</v>
      </c>
      <c r="E2443" s="167">
        <f>IF('Lineær programmering opg 4'!$M$5=0,"-",(-A2443+'Lineær programmering opg 4'!$M$5)/'Lineær programmering opg 4'!$K$5*-1)</f>
        <v>163.91999999999518</v>
      </c>
      <c r="F2443" s="167" t="str">
        <f>IF('Lineær programmering opg 4'!$E$6=0,"-",(-A2443+'Lineær programmering opg 4'!$M$6)/'Lineær programmering opg 4'!$K$6*-1)</f>
        <v>-</v>
      </c>
      <c r="G2443" s="167" t="str">
        <f>IF('Lineær programmering opg 4'!$D$7=0,"-",((-A2443+'Lineær programmering opg 4'!$M$7)/'Lineær programmering opg 4'!$K$7)*-1)</f>
        <v>-</v>
      </c>
      <c r="H2443" s="167" t="str">
        <f>IF('Lineær programmering opg 4'!$C$8=0,"-",((-A2443+'Lineær programmering opg 4'!$M$8)/'Lineær programmering opg 4'!$K$8)*-1)</f>
        <v>-</v>
      </c>
      <c r="I2443" s="167" t="str">
        <f>IF('Lineær programmering opg 4'!$D$8=0,"-",'Lineær programmering opg 4'!$G$8)</f>
        <v>-</v>
      </c>
      <c r="J2443" s="295">
        <f>A2443*'Lineær programmering opg 4'!$C$11+Datatabel!C2443*'Lineær programmering opg 4'!$D$11</f>
        <v>35711.999999998705</v>
      </c>
      <c r="K2443" s="9">
        <f t="shared" si="192"/>
        <v>0</v>
      </c>
      <c r="L2443" s="9">
        <f t="shared" si="193"/>
        <v>0</v>
      </c>
    </row>
    <row r="2444" spans="1:12" ht="15" x14ac:dyDescent="0.25">
      <c r="A2444" s="167">
        <f t="shared" si="191"/>
        <v>181.41600000000645</v>
      </c>
      <c r="B2444" s="325">
        <f t="shared" si="194"/>
        <v>0.75590000000002688</v>
      </c>
      <c r="C2444" s="167">
        <f t="shared" si="190"/>
        <v>117.1679999999871</v>
      </c>
      <c r="D2444" s="167">
        <f>IF('Lineær programmering opg 4'!$M$4=0,"-",(-A2444+'Lineær programmering opg 4'!$M$4)/'Lineær programmering opg 4'!$K$4*-1)</f>
        <v>117.1679999999871</v>
      </c>
      <c r="E2444" s="167">
        <f>IF('Lineær programmering opg 4'!$M$5=0,"-",(-A2444+'Lineær programmering opg 4'!$M$5)/'Lineær programmering opg 4'!$K$5*-1)</f>
        <v>163.93799999999518</v>
      </c>
      <c r="F2444" s="167" t="str">
        <f>IF('Lineær programmering opg 4'!$E$6=0,"-",(-A2444+'Lineær programmering opg 4'!$M$6)/'Lineær programmering opg 4'!$K$6*-1)</f>
        <v>-</v>
      </c>
      <c r="G2444" s="167" t="str">
        <f>IF('Lineær programmering opg 4'!$D$7=0,"-",((-A2444+'Lineær programmering opg 4'!$M$7)/'Lineær programmering opg 4'!$K$7)*-1)</f>
        <v>-</v>
      </c>
      <c r="H2444" s="167" t="str">
        <f>IF('Lineær programmering opg 4'!$C$8=0,"-",((-A2444+'Lineær programmering opg 4'!$M$8)/'Lineær programmering opg 4'!$K$8)*-1)</f>
        <v>-</v>
      </c>
      <c r="I2444" s="167" t="str">
        <f>IF('Lineær programmering opg 4'!$D$8=0,"-",'Lineær programmering opg 4'!$G$8)</f>
        <v>-</v>
      </c>
      <c r="J2444" s="295">
        <f>A2444*'Lineær programmering opg 4'!$C$11+Datatabel!C2444*'Lineær programmering opg 4'!$D$11</f>
        <v>35716.799999998708</v>
      </c>
      <c r="K2444" s="9">
        <f t="shared" si="192"/>
        <v>0</v>
      </c>
      <c r="L2444" s="9">
        <f t="shared" si="193"/>
        <v>0</v>
      </c>
    </row>
    <row r="2445" spans="1:12" ht="15" x14ac:dyDescent="0.25">
      <c r="A2445" s="167">
        <f t="shared" si="191"/>
        <v>181.39200000000645</v>
      </c>
      <c r="B2445" s="325">
        <f t="shared" si="194"/>
        <v>0.75580000000002689</v>
      </c>
      <c r="C2445" s="167">
        <f t="shared" si="190"/>
        <v>117.2159999999871</v>
      </c>
      <c r="D2445" s="167">
        <f>IF('Lineær programmering opg 4'!$M$4=0,"-",(-A2445+'Lineær programmering opg 4'!$M$4)/'Lineær programmering opg 4'!$K$4*-1)</f>
        <v>117.2159999999871</v>
      </c>
      <c r="E2445" s="167">
        <f>IF('Lineær programmering opg 4'!$M$5=0,"-",(-A2445+'Lineær programmering opg 4'!$M$5)/'Lineær programmering opg 4'!$K$5*-1)</f>
        <v>163.95599999999519</v>
      </c>
      <c r="F2445" s="167" t="str">
        <f>IF('Lineær programmering opg 4'!$E$6=0,"-",(-A2445+'Lineær programmering opg 4'!$M$6)/'Lineær programmering opg 4'!$K$6*-1)</f>
        <v>-</v>
      </c>
      <c r="G2445" s="167" t="str">
        <f>IF('Lineær programmering opg 4'!$D$7=0,"-",((-A2445+'Lineær programmering opg 4'!$M$7)/'Lineær programmering opg 4'!$K$7)*-1)</f>
        <v>-</v>
      </c>
      <c r="H2445" s="167" t="str">
        <f>IF('Lineær programmering opg 4'!$C$8=0,"-",((-A2445+'Lineær programmering opg 4'!$M$8)/'Lineær programmering opg 4'!$K$8)*-1)</f>
        <v>-</v>
      </c>
      <c r="I2445" s="167" t="str">
        <f>IF('Lineær programmering opg 4'!$D$8=0,"-",'Lineær programmering opg 4'!$G$8)</f>
        <v>-</v>
      </c>
      <c r="J2445" s="295">
        <f>A2445*'Lineær programmering opg 4'!$C$11+Datatabel!C2445*'Lineær programmering opg 4'!$D$11</f>
        <v>35721.599999998711</v>
      </c>
      <c r="K2445" s="9">
        <f t="shared" si="192"/>
        <v>0</v>
      </c>
      <c r="L2445" s="9">
        <f t="shared" si="193"/>
        <v>0</v>
      </c>
    </row>
    <row r="2446" spans="1:12" ht="15" x14ac:dyDescent="0.25">
      <c r="A2446" s="167">
        <f t="shared" si="191"/>
        <v>181.36800000000645</v>
      </c>
      <c r="B2446" s="325">
        <f t="shared" si="194"/>
        <v>0.75570000000002691</v>
      </c>
      <c r="C2446" s="167">
        <f t="shared" si="190"/>
        <v>117.26399999998711</v>
      </c>
      <c r="D2446" s="167">
        <f>IF('Lineær programmering opg 4'!$M$4=0,"-",(-A2446+'Lineær programmering opg 4'!$M$4)/'Lineær programmering opg 4'!$K$4*-1)</f>
        <v>117.26399999998711</v>
      </c>
      <c r="E2446" s="167">
        <f>IF('Lineær programmering opg 4'!$M$5=0,"-",(-A2446+'Lineær programmering opg 4'!$M$5)/'Lineær programmering opg 4'!$K$5*-1)</f>
        <v>163.97399999999519</v>
      </c>
      <c r="F2446" s="167" t="str">
        <f>IF('Lineær programmering opg 4'!$E$6=0,"-",(-A2446+'Lineær programmering opg 4'!$M$6)/'Lineær programmering opg 4'!$K$6*-1)</f>
        <v>-</v>
      </c>
      <c r="G2446" s="167" t="str">
        <f>IF('Lineær programmering opg 4'!$D$7=0,"-",((-A2446+'Lineær programmering opg 4'!$M$7)/'Lineær programmering opg 4'!$K$7)*-1)</f>
        <v>-</v>
      </c>
      <c r="H2446" s="167" t="str">
        <f>IF('Lineær programmering opg 4'!$C$8=0,"-",((-A2446+'Lineær programmering opg 4'!$M$8)/'Lineær programmering opg 4'!$K$8)*-1)</f>
        <v>-</v>
      </c>
      <c r="I2446" s="167" t="str">
        <f>IF('Lineær programmering opg 4'!$D$8=0,"-",'Lineær programmering opg 4'!$G$8)</f>
        <v>-</v>
      </c>
      <c r="J2446" s="295">
        <f>A2446*'Lineær programmering opg 4'!$C$11+Datatabel!C2446*'Lineær programmering opg 4'!$D$11</f>
        <v>35726.399999998714</v>
      </c>
      <c r="K2446" s="9">
        <f t="shared" si="192"/>
        <v>0</v>
      </c>
      <c r="L2446" s="9">
        <f t="shared" si="193"/>
        <v>0</v>
      </c>
    </row>
    <row r="2447" spans="1:12" ht="15" x14ac:dyDescent="0.25">
      <c r="A2447" s="167">
        <f t="shared" si="191"/>
        <v>181.34400000000647</v>
      </c>
      <c r="B2447" s="325">
        <f t="shared" si="194"/>
        <v>0.75560000000002692</v>
      </c>
      <c r="C2447" s="167">
        <f t="shared" si="190"/>
        <v>117.31199999998705</v>
      </c>
      <c r="D2447" s="167">
        <f>IF('Lineær programmering opg 4'!$M$4=0,"-",(-A2447+'Lineær programmering opg 4'!$M$4)/'Lineær programmering opg 4'!$K$4*-1)</f>
        <v>117.31199999998705</v>
      </c>
      <c r="E2447" s="167">
        <f>IF('Lineær programmering opg 4'!$M$5=0,"-",(-A2447+'Lineær programmering opg 4'!$M$5)/'Lineær programmering opg 4'!$K$5*-1)</f>
        <v>163.99199999999516</v>
      </c>
      <c r="F2447" s="167" t="str">
        <f>IF('Lineær programmering opg 4'!$E$6=0,"-",(-A2447+'Lineær programmering opg 4'!$M$6)/'Lineær programmering opg 4'!$K$6*-1)</f>
        <v>-</v>
      </c>
      <c r="G2447" s="167" t="str">
        <f>IF('Lineær programmering opg 4'!$D$7=0,"-",((-A2447+'Lineær programmering opg 4'!$M$7)/'Lineær programmering opg 4'!$K$7)*-1)</f>
        <v>-</v>
      </c>
      <c r="H2447" s="167" t="str">
        <f>IF('Lineær programmering opg 4'!$C$8=0,"-",((-A2447+'Lineær programmering opg 4'!$M$8)/'Lineær programmering opg 4'!$K$8)*-1)</f>
        <v>-</v>
      </c>
      <c r="I2447" s="167" t="str">
        <f>IF('Lineær programmering opg 4'!$D$8=0,"-",'Lineær programmering opg 4'!$G$8)</f>
        <v>-</v>
      </c>
      <c r="J2447" s="295">
        <f>A2447*'Lineær programmering opg 4'!$C$11+Datatabel!C2447*'Lineær programmering opg 4'!$D$11</f>
        <v>35731.199999998702</v>
      </c>
      <c r="K2447" s="9">
        <f t="shared" si="192"/>
        <v>0</v>
      </c>
      <c r="L2447" s="9">
        <f t="shared" si="193"/>
        <v>0</v>
      </c>
    </row>
    <row r="2448" spans="1:12" ht="15" x14ac:dyDescent="0.25">
      <c r="A2448" s="167">
        <f t="shared" si="191"/>
        <v>181.32000000000647</v>
      </c>
      <c r="B2448" s="325">
        <f t="shared" si="194"/>
        <v>0.75550000000002693</v>
      </c>
      <c r="C2448" s="167">
        <f t="shared" si="190"/>
        <v>117.35999999998705</v>
      </c>
      <c r="D2448" s="167">
        <f>IF('Lineær programmering opg 4'!$M$4=0,"-",(-A2448+'Lineær programmering opg 4'!$M$4)/'Lineær programmering opg 4'!$K$4*-1)</f>
        <v>117.35999999998705</v>
      </c>
      <c r="E2448" s="167">
        <f>IF('Lineær programmering opg 4'!$M$5=0,"-",(-A2448+'Lineær programmering opg 4'!$M$5)/'Lineær programmering opg 4'!$K$5*-1)</f>
        <v>164.00999999999516</v>
      </c>
      <c r="F2448" s="167" t="str">
        <f>IF('Lineær programmering opg 4'!$E$6=0,"-",(-A2448+'Lineær programmering opg 4'!$M$6)/'Lineær programmering opg 4'!$K$6*-1)</f>
        <v>-</v>
      </c>
      <c r="G2448" s="167" t="str">
        <f>IF('Lineær programmering opg 4'!$D$7=0,"-",((-A2448+'Lineær programmering opg 4'!$M$7)/'Lineær programmering opg 4'!$K$7)*-1)</f>
        <v>-</v>
      </c>
      <c r="H2448" s="167" t="str">
        <f>IF('Lineær programmering opg 4'!$C$8=0,"-",((-A2448+'Lineær programmering opg 4'!$M$8)/'Lineær programmering opg 4'!$K$8)*-1)</f>
        <v>-</v>
      </c>
      <c r="I2448" s="167" t="str">
        <f>IF('Lineær programmering opg 4'!$D$8=0,"-",'Lineær programmering opg 4'!$G$8)</f>
        <v>-</v>
      </c>
      <c r="J2448" s="295">
        <f>A2448*'Lineær programmering opg 4'!$C$11+Datatabel!C2448*'Lineær programmering opg 4'!$D$11</f>
        <v>35735.999999998705</v>
      </c>
      <c r="K2448" s="9">
        <f t="shared" si="192"/>
        <v>0</v>
      </c>
      <c r="L2448" s="9">
        <f t="shared" si="193"/>
        <v>0</v>
      </c>
    </row>
    <row r="2449" spans="1:12" ht="15" x14ac:dyDescent="0.25">
      <c r="A2449" s="167">
        <f t="shared" si="191"/>
        <v>181.29600000000647</v>
      </c>
      <c r="B2449" s="325">
        <f t="shared" si="194"/>
        <v>0.75540000000002694</v>
      </c>
      <c r="C2449" s="167">
        <f t="shared" si="190"/>
        <v>117.40799999998706</v>
      </c>
      <c r="D2449" s="167">
        <f>IF('Lineær programmering opg 4'!$M$4=0,"-",(-A2449+'Lineær programmering opg 4'!$M$4)/'Lineær programmering opg 4'!$K$4*-1)</f>
        <v>117.40799999998706</v>
      </c>
      <c r="E2449" s="167">
        <f>IF('Lineær programmering opg 4'!$M$5=0,"-",(-A2449+'Lineær programmering opg 4'!$M$5)/'Lineær programmering opg 4'!$K$5*-1)</f>
        <v>164.02799999999516</v>
      </c>
      <c r="F2449" s="167" t="str">
        <f>IF('Lineær programmering opg 4'!$E$6=0,"-",(-A2449+'Lineær programmering opg 4'!$M$6)/'Lineær programmering opg 4'!$K$6*-1)</f>
        <v>-</v>
      </c>
      <c r="G2449" s="167" t="str">
        <f>IF('Lineær programmering opg 4'!$D$7=0,"-",((-A2449+'Lineær programmering opg 4'!$M$7)/'Lineær programmering opg 4'!$K$7)*-1)</f>
        <v>-</v>
      </c>
      <c r="H2449" s="167" t="str">
        <f>IF('Lineær programmering opg 4'!$C$8=0,"-",((-A2449+'Lineær programmering opg 4'!$M$8)/'Lineær programmering opg 4'!$K$8)*-1)</f>
        <v>-</v>
      </c>
      <c r="I2449" s="167" t="str">
        <f>IF('Lineær programmering opg 4'!$D$8=0,"-",'Lineær programmering opg 4'!$G$8)</f>
        <v>-</v>
      </c>
      <c r="J2449" s="295">
        <f>A2449*'Lineær programmering opg 4'!$C$11+Datatabel!C2449*'Lineær programmering opg 4'!$D$11</f>
        <v>35740.799999998708</v>
      </c>
      <c r="K2449" s="9">
        <f t="shared" si="192"/>
        <v>0</v>
      </c>
      <c r="L2449" s="9">
        <f t="shared" si="193"/>
        <v>0</v>
      </c>
    </row>
    <row r="2450" spans="1:12" ht="15" x14ac:dyDescent="0.25">
      <c r="A2450" s="167">
        <f t="shared" si="191"/>
        <v>181.27200000000647</v>
      </c>
      <c r="B2450" s="325">
        <f t="shared" si="194"/>
        <v>0.75530000000002695</v>
      </c>
      <c r="C2450" s="167">
        <f t="shared" si="190"/>
        <v>117.45599999998706</v>
      </c>
      <c r="D2450" s="167">
        <f>IF('Lineær programmering opg 4'!$M$4=0,"-",(-A2450+'Lineær programmering opg 4'!$M$4)/'Lineær programmering opg 4'!$K$4*-1)</f>
        <v>117.45599999998706</v>
      </c>
      <c r="E2450" s="167">
        <f>IF('Lineær programmering opg 4'!$M$5=0,"-",(-A2450+'Lineær programmering opg 4'!$M$5)/'Lineær programmering opg 4'!$K$5*-1)</f>
        <v>164.04599999999516</v>
      </c>
      <c r="F2450" s="167" t="str">
        <f>IF('Lineær programmering opg 4'!$E$6=0,"-",(-A2450+'Lineær programmering opg 4'!$M$6)/'Lineær programmering opg 4'!$K$6*-1)</f>
        <v>-</v>
      </c>
      <c r="G2450" s="167" t="str">
        <f>IF('Lineær programmering opg 4'!$D$7=0,"-",((-A2450+'Lineær programmering opg 4'!$M$7)/'Lineær programmering opg 4'!$K$7)*-1)</f>
        <v>-</v>
      </c>
      <c r="H2450" s="167" t="str">
        <f>IF('Lineær programmering opg 4'!$C$8=0,"-",((-A2450+'Lineær programmering opg 4'!$M$8)/'Lineær programmering opg 4'!$K$8)*-1)</f>
        <v>-</v>
      </c>
      <c r="I2450" s="167" t="str">
        <f>IF('Lineær programmering opg 4'!$D$8=0,"-",'Lineær programmering opg 4'!$G$8)</f>
        <v>-</v>
      </c>
      <c r="J2450" s="295">
        <f>A2450*'Lineær programmering opg 4'!$C$11+Datatabel!C2450*'Lineær programmering opg 4'!$D$11</f>
        <v>35745.599999998711</v>
      </c>
      <c r="K2450" s="9">
        <f t="shared" si="192"/>
        <v>0</v>
      </c>
      <c r="L2450" s="9">
        <f t="shared" si="193"/>
        <v>0</v>
      </c>
    </row>
    <row r="2451" spans="1:12" ht="15" x14ac:dyDescent="0.25">
      <c r="A2451" s="167">
        <f t="shared" si="191"/>
        <v>181.24800000000647</v>
      </c>
      <c r="B2451" s="325">
        <f t="shared" si="194"/>
        <v>0.75520000000002696</v>
      </c>
      <c r="C2451" s="167">
        <f t="shared" si="190"/>
        <v>117.50399999998706</v>
      </c>
      <c r="D2451" s="167">
        <f>IF('Lineær programmering opg 4'!$M$4=0,"-",(-A2451+'Lineær programmering opg 4'!$M$4)/'Lineær programmering opg 4'!$K$4*-1)</f>
        <v>117.50399999998706</v>
      </c>
      <c r="E2451" s="167">
        <f>IF('Lineær programmering opg 4'!$M$5=0,"-",(-A2451+'Lineær programmering opg 4'!$M$5)/'Lineær programmering opg 4'!$K$5*-1)</f>
        <v>164.06399999999516</v>
      </c>
      <c r="F2451" s="167" t="str">
        <f>IF('Lineær programmering opg 4'!$E$6=0,"-",(-A2451+'Lineær programmering opg 4'!$M$6)/'Lineær programmering opg 4'!$K$6*-1)</f>
        <v>-</v>
      </c>
      <c r="G2451" s="167" t="str">
        <f>IF('Lineær programmering opg 4'!$D$7=0,"-",((-A2451+'Lineær programmering opg 4'!$M$7)/'Lineær programmering opg 4'!$K$7)*-1)</f>
        <v>-</v>
      </c>
      <c r="H2451" s="167" t="str">
        <f>IF('Lineær programmering opg 4'!$C$8=0,"-",((-A2451+'Lineær programmering opg 4'!$M$8)/'Lineær programmering opg 4'!$K$8)*-1)</f>
        <v>-</v>
      </c>
      <c r="I2451" s="167" t="str">
        <f>IF('Lineær programmering opg 4'!$D$8=0,"-",'Lineær programmering opg 4'!$G$8)</f>
        <v>-</v>
      </c>
      <c r="J2451" s="295">
        <f>A2451*'Lineær programmering opg 4'!$C$11+Datatabel!C2451*'Lineær programmering opg 4'!$D$11</f>
        <v>35750.399999998706</v>
      </c>
      <c r="K2451" s="9">
        <f t="shared" si="192"/>
        <v>0</v>
      </c>
      <c r="L2451" s="9">
        <f t="shared" si="193"/>
        <v>0</v>
      </c>
    </row>
    <row r="2452" spans="1:12" ht="15" x14ac:dyDescent="0.25">
      <c r="A2452" s="167">
        <f t="shared" si="191"/>
        <v>181.22400000000647</v>
      </c>
      <c r="B2452" s="325">
        <f t="shared" si="194"/>
        <v>0.75510000000002697</v>
      </c>
      <c r="C2452" s="167">
        <f t="shared" si="190"/>
        <v>117.55199999998706</v>
      </c>
      <c r="D2452" s="167">
        <f>IF('Lineær programmering opg 4'!$M$4=0,"-",(-A2452+'Lineær programmering opg 4'!$M$4)/'Lineær programmering opg 4'!$K$4*-1)</f>
        <v>117.55199999998706</v>
      </c>
      <c r="E2452" s="167">
        <f>IF('Lineær programmering opg 4'!$M$5=0,"-",(-A2452+'Lineær programmering opg 4'!$M$5)/'Lineær programmering opg 4'!$K$5*-1)</f>
        <v>164.08199999999516</v>
      </c>
      <c r="F2452" s="167" t="str">
        <f>IF('Lineær programmering opg 4'!$E$6=0,"-",(-A2452+'Lineær programmering opg 4'!$M$6)/'Lineær programmering opg 4'!$K$6*-1)</f>
        <v>-</v>
      </c>
      <c r="G2452" s="167" t="str">
        <f>IF('Lineær programmering opg 4'!$D$7=0,"-",((-A2452+'Lineær programmering opg 4'!$M$7)/'Lineær programmering opg 4'!$K$7)*-1)</f>
        <v>-</v>
      </c>
      <c r="H2452" s="167" t="str">
        <f>IF('Lineær programmering opg 4'!$C$8=0,"-",((-A2452+'Lineær programmering opg 4'!$M$8)/'Lineær programmering opg 4'!$K$8)*-1)</f>
        <v>-</v>
      </c>
      <c r="I2452" s="167" t="str">
        <f>IF('Lineær programmering opg 4'!$D$8=0,"-",'Lineær programmering opg 4'!$G$8)</f>
        <v>-</v>
      </c>
      <c r="J2452" s="295">
        <f>A2452*'Lineær programmering opg 4'!$C$11+Datatabel!C2452*'Lineær programmering opg 4'!$D$11</f>
        <v>35755.199999998702</v>
      </c>
      <c r="K2452" s="9">
        <f t="shared" si="192"/>
        <v>0</v>
      </c>
      <c r="L2452" s="9">
        <f t="shared" si="193"/>
        <v>0</v>
      </c>
    </row>
    <row r="2453" spans="1:12" ht="15" x14ac:dyDescent="0.25">
      <c r="A2453" s="167">
        <f t="shared" si="191"/>
        <v>181.20000000000647</v>
      </c>
      <c r="B2453" s="325">
        <f t="shared" si="194"/>
        <v>0.75500000000002698</v>
      </c>
      <c r="C2453" s="167">
        <f t="shared" si="190"/>
        <v>117.59999999998706</v>
      </c>
      <c r="D2453" s="167">
        <f>IF('Lineær programmering opg 4'!$M$4=0,"-",(-A2453+'Lineær programmering opg 4'!$M$4)/'Lineær programmering opg 4'!$K$4*-1)</f>
        <v>117.59999999998706</v>
      </c>
      <c r="E2453" s="167">
        <f>IF('Lineær programmering opg 4'!$M$5=0,"-",(-A2453+'Lineær programmering opg 4'!$M$5)/'Lineær programmering opg 4'!$K$5*-1)</f>
        <v>164.09999999999516</v>
      </c>
      <c r="F2453" s="167" t="str">
        <f>IF('Lineær programmering opg 4'!$E$6=0,"-",(-A2453+'Lineær programmering opg 4'!$M$6)/'Lineær programmering opg 4'!$K$6*-1)</f>
        <v>-</v>
      </c>
      <c r="G2453" s="167" t="str">
        <f>IF('Lineær programmering opg 4'!$D$7=0,"-",((-A2453+'Lineær programmering opg 4'!$M$7)/'Lineær programmering opg 4'!$K$7)*-1)</f>
        <v>-</v>
      </c>
      <c r="H2453" s="167" t="str">
        <f>IF('Lineær programmering opg 4'!$C$8=0,"-",((-A2453+'Lineær programmering opg 4'!$M$8)/'Lineær programmering opg 4'!$K$8)*-1)</f>
        <v>-</v>
      </c>
      <c r="I2453" s="167" t="str">
        <f>IF('Lineær programmering opg 4'!$D$8=0,"-",'Lineær programmering opg 4'!$G$8)</f>
        <v>-</v>
      </c>
      <c r="J2453" s="295">
        <f>A2453*'Lineær programmering opg 4'!$C$11+Datatabel!C2453*'Lineær programmering opg 4'!$D$11</f>
        <v>35759.999999998705</v>
      </c>
      <c r="K2453" s="9">
        <f t="shared" si="192"/>
        <v>0</v>
      </c>
      <c r="L2453" s="9">
        <f t="shared" si="193"/>
        <v>0</v>
      </c>
    </row>
    <row r="2454" spans="1:12" ht="15" x14ac:dyDescent="0.25">
      <c r="A2454" s="167">
        <f t="shared" si="191"/>
        <v>181.17600000000647</v>
      </c>
      <c r="B2454" s="325">
        <f t="shared" si="194"/>
        <v>0.75490000000002699</v>
      </c>
      <c r="C2454" s="167">
        <f t="shared" si="190"/>
        <v>117.64799999998706</v>
      </c>
      <c r="D2454" s="167">
        <f>IF('Lineær programmering opg 4'!$M$4=0,"-",(-A2454+'Lineær programmering opg 4'!$M$4)/'Lineær programmering opg 4'!$K$4*-1)</f>
        <v>117.64799999998706</v>
      </c>
      <c r="E2454" s="167">
        <f>IF('Lineær programmering opg 4'!$M$5=0,"-",(-A2454+'Lineær programmering opg 4'!$M$5)/'Lineær programmering opg 4'!$K$5*-1)</f>
        <v>164.11799999999516</v>
      </c>
      <c r="F2454" s="167" t="str">
        <f>IF('Lineær programmering opg 4'!$E$6=0,"-",(-A2454+'Lineær programmering opg 4'!$M$6)/'Lineær programmering opg 4'!$K$6*-1)</f>
        <v>-</v>
      </c>
      <c r="G2454" s="167" t="str">
        <f>IF('Lineær programmering opg 4'!$D$7=0,"-",((-A2454+'Lineær programmering opg 4'!$M$7)/'Lineær programmering opg 4'!$K$7)*-1)</f>
        <v>-</v>
      </c>
      <c r="H2454" s="167" t="str">
        <f>IF('Lineær programmering opg 4'!$C$8=0,"-",((-A2454+'Lineær programmering opg 4'!$M$8)/'Lineær programmering opg 4'!$K$8)*-1)</f>
        <v>-</v>
      </c>
      <c r="I2454" s="167" t="str">
        <f>IF('Lineær programmering opg 4'!$D$8=0,"-",'Lineær programmering opg 4'!$G$8)</f>
        <v>-</v>
      </c>
      <c r="J2454" s="295">
        <f>A2454*'Lineær programmering opg 4'!$C$11+Datatabel!C2454*'Lineær programmering opg 4'!$D$11</f>
        <v>35764.799999998708</v>
      </c>
      <c r="K2454" s="9">
        <f t="shared" si="192"/>
        <v>0</v>
      </c>
      <c r="L2454" s="9">
        <f t="shared" si="193"/>
        <v>0</v>
      </c>
    </row>
    <row r="2455" spans="1:12" ht="15" x14ac:dyDescent="0.25">
      <c r="A2455" s="167">
        <f t="shared" si="191"/>
        <v>181.15200000000647</v>
      </c>
      <c r="B2455" s="325">
        <f t="shared" si="194"/>
        <v>0.754800000000027</v>
      </c>
      <c r="C2455" s="167">
        <f t="shared" si="190"/>
        <v>117.69599999998707</v>
      </c>
      <c r="D2455" s="167">
        <f>IF('Lineær programmering opg 4'!$M$4=0,"-",(-A2455+'Lineær programmering opg 4'!$M$4)/'Lineær programmering opg 4'!$K$4*-1)</f>
        <v>117.69599999998707</v>
      </c>
      <c r="E2455" s="167">
        <f>IF('Lineær programmering opg 4'!$M$5=0,"-",(-A2455+'Lineær programmering opg 4'!$M$5)/'Lineær programmering opg 4'!$K$5*-1)</f>
        <v>164.13599999999516</v>
      </c>
      <c r="F2455" s="167" t="str">
        <f>IF('Lineær programmering opg 4'!$E$6=0,"-",(-A2455+'Lineær programmering opg 4'!$M$6)/'Lineær programmering opg 4'!$K$6*-1)</f>
        <v>-</v>
      </c>
      <c r="G2455" s="167" t="str">
        <f>IF('Lineær programmering opg 4'!$D$7=0,"-",((-A2455+'Lineær programmering opg 4'!$M$7)/'Lineær programmering opg 4'!$K$7)*-1)</f>
        <v>-</v>
      </c>
      <c r="H2455" s="167" t="str">
        <f>IF('Lineær programmering opg 4'!$C$8=0,"-",((-A2455+'Lineær programmering opg 4'!$M$8)/'Lineær programmering opg 4'!$K$8)*-1)</f>
        <v>-</v>
      </c>
      <c r="I2455" s="167" t="str">
        <f>IF('Lineær programmering opg 4'!$D$8=0,"-",'Lineær programmering opg 4'!$G$8)</f>
        <v>-</v>
      </c>
      <c r="J2455" s="295">
        <f>A2455*'Lineær programmering opg 4'!$C$11+Datatabel!C2455*'Lineær programmering opg 4'!$D$11</f>
        <v>35769.599999998711</v>
      </c>
      <c r="K2455" s="9">
        <f t="shared" si="192"/>
        <v>0</v>
      </c>
      <c r="L2455" s="9">
        <f t="shared" si="193"/>
        <v>0</v>
      </c>
    </row>
    <row r="2456" spans="1:12" ht="15" x14ac:dyDescent="0.25">
      <c r="A2456" s="167">
        <f t="shared" si="191"/>
        <v>181.12800000000649</v>
      </c>
      <c r="B2456" s="325">
        <f t="shared" si="194"/>
        <v>0.75470000000002702</v>
      </c>
      <c r="C2456" s="167">
        <f t="shared" si="190"/>
        <v>117.74399999998701</v>
      </c>
      <c r="D2456" s="167">
        <f>IF('Lineær programmering opg 4'!$M$4=0,"-",(-A2456+'Lineær programmering opg 4'!$M$4)/'Lineær programmering opg 4'!$K$4*-1)</f>
        <v>117.74399999998701</v>
      </c>
      <c r="E2456" s="167">
        <f>IF('Lineær programmering opg 4'!$M$5=0,"-",(-A2456+'Lineær programmering opg 4'!$M$5)/'Lineær programmering opg 4'!$K$5*-1)</f>
        <v>164.15399999999514</v>
      </c>
      <c r="F2456" s="167" t="str">
        <f>IF('Lineær programmering opg 4'!$E$6=0,"-",(-A2456+'Lineær programmering opg 4'!$M$6)/'Lineær programmering opg 4'!$K$6*-1)</f>
        <v>-</v>
      </c>
      <c r="G2456" s="167" t="str">
        <f>IF('Lineær programmering opg 4'!$D$7=0,"-",((-A2456+'Lineær programmering opg 4'!$M$7)/'Lineær programmering opg 4'!$K$7)*-1)</f>
        <v>-</v>
      </c>
      <c r="H2456" s="167" t="str">
        <f>IF('Lineær programmering opg 4'!$C$8=0,"-",((-A2456+'Lineær programmering opg 4'!$M$8)/'Lineær programmering opg 4'!$K$8)*-1)</f>
        <v>-</v>
      </c>
      <c r="I2456" s="167" t="str">
        <f>IF('Lineær programmering opg 4'!$D$8=0,"-",'Lineær programmering opg 4'!$G$8)</f>
        <v>-</v>
      </c>
      <c r="J2456" s="295">
        <f>A2456*'Lineær programmering opg 4'!$C$11+Datatabel!C2456*'Lineær programmering opg 4'!$D$11</f>
        <v>35774.399999998699</v>
      </c>
      <c r="K2456" s="9">
        <f t="shared" si="192"/>
        <v>0</v>
      </c>
      <c r="L2456" s="9">
        <f t="shared" si="193"/>
        <v>0</v>
      </c>
    </row>
    <row r="2457" spans="1:12" ht="15" x14ac:dyDescent="0.25">
      <c r="A2457" s="167">
        <f t="shared" si="191"/>
        <v>181.10400000000649</v>
      </c>
      <c r="B2457" s="325">
        <f t="shared" si="194"/>
        <v>0.75460000000002703</v>
      </c>
      <c r="C2457" s="167">
        <f t="shared" si="190"/>
        <v>117.79199999998701</v>
      </c>
      <c r="D2457" s="167">
        <f>IF('Lineær programmering opg 4'!$M$4=0,"-",(-A2457+'Lineær programmering opg 4'!$M$4)/'Lineær programmering opg 4'!$K$4*-1)</f>
        <v>117.79199999998701</v>
      </c>
      <c r="E2457" s="167">
        <f>IF('Lineær programmering opg 4'!$M$5=0,"-",(-A2457+'Lineær programmering opg 4'!$M$5)/'Lineær programmering opg 4'!$K$5*-1)</f>
        <v>164.17199999999514</v>
      </c>
      <c r="F2457" s="167" t="str">
        <f>IF('Lineær programmering opg 4'!$E$6=0,"-",(-A2457+'Lineær programmering opg 4'!$M$6)/'Lineær programmering opg 4'!$K$6*-1)</f>
        <v>-</v>
      </c>
      <c r="G2457" s="167" t="str">
        <f>IF('Lineær programmering opg 4'!$D$7=0,"-",((-A2457+'Lineær programmering opg 4'!$M$7)/'Lineær programmering opg 4'!$K$7)*-1)</f>
        <v>-</v>
      </c>
      <c r="H2457" s="167" t="str">
        <f>IF('Lineær programmering opg 4'!$C$8=0,"-",((-A2457+'Lineær programmering opg 4'!$M$8)/'Lineær programmering opg 4'!$K$8)*-1)</f>
        <v>-</v>
      </c>
      <c r="I2457" s="167" t="str">
        <f>IF('Lineær programmering opg 4'!$D$8=0,"-",'Lineær programmering opg 4'!$G$8)</f>
        <v>-</v>
      </c>
      <c r="J2457" s="295">
        <f>A2457*'Lineær programmering opg 4'!$C$11+Datatabel!C2457*'Lineær programmering opg 4'!$D$11</f>
        <v>35779.199999998702</v>
      </c>
      <c r="K2457" s="9">
        <f t="shared" si="192"/>
        <v>0</v>
      </c>
      <c r="L2457" s="9">
        <f t="shared" si="193"/>
        <v>0</v>
      </c>
    </row>
    <row r="2458" spans="1:12" ht="15" x14ac:dyDescent="0.25">
      <c r="A2458" s="167">
        <f t="shared" si="191"/>
        <v>181.08000000000649</v>
      </c>
      <c r="B2458" s="325">
        <f t="shared" si="194"/>
        <v>0.75450000000002704</v>
      </c>
      <c r="C2458" s="167">
        <f t="shared" si="190"/>
        <v>117.83999999998701</v>
      </c>
      <c r="D2458" s="167">
        <f>IF('Lineær programmering opg 4'!$M$4=0,"-",(-A2458+'Lineær programmering opg 4'!$M$4)/'Lineær programmering opg 4'!$K$4*-1)</f>
        <v>117.83999999998701</v>
      </c>
      <c r="E2458" s="167">
        <f>IF('Lineær programmering opg 4'!$M$5=0,"-",(-A2458+'Lineær programmering opg 4'!$M$5)/'Lineær programmering opg 4'!$K$5*-1)</f>
        <v>164.18999999999514</v>
      </c>
      <c r="F2458" s="167" t="str">
        <f>IF('Lineær programmering opg 4'!$E$6=0,"-",(-A2458+'Lineær programmering opg 4'!$M$6)/'Lineær programmering opg 4'!$K$6*-1)</f>
        <v>-</v>
      </c>
      <c r="G2458" s="167" t="str">
        <f>IF('Lineær programmering opg 4'!$D$7=0,"-",((-A2458+'Lineær programmering opg 4'!$M$7)/'Lineær programmering opg 4'!$K$7)*-1)</f>
        <v>-</v>
      </c>
      <c r="H2458" s="167" t="str">
        <f>IF('Lineær programmering opg 4'!$C$8=0,"-",((-A2458+'Lineær programmering opg 4'!$M$8)/'Lineær programmering opg 4'!$K$8)*-1)</f>
        <v>-</v>
      </c>
      <c r="I2458" s="167" t="str">
        <f>IF('Lineær programmering opg 4'!$D$8=0,"-",'Lineær programmering opg 4'!$G$8)</f>
        <v>-</v>
      </c>
      <c r="J2458" s="295">
        <f>A2458*'Lineær programmering opg 4'!$C$11+Datatabel!C2458*'Lineær programmering opg 4'!$D$11</f>
        <v>35783.999999998705</v>
      </c>
      <c r="K2458" s="9">
        <f t="shared" si="192"/>
        <v>0</v>
      </c>
      <c r="L2458" s="9">
        <f t="shared" si="193"/>
        <v>0</v>
      </c>
    </row>
    <row r="2459" spans="1:12" ht="15" x14ac:dyDescent="0.25">
      <c r="A2459" s="167">
        <f t="shared" si="191"/>
        <v>181.05600000000649</v>
      </c>
      <c r="B2459" s="325">
        <f t="shared" si="194"/>
        <v>0.75440000000002705</v>
      </c>
      <c r="C2459" s="167">
        <f t="shared" si="190"/>
        <v>117.88799999998702</v>
      </c>
      <c r="D2459" s="167">
        <f>IF('Lineær programmering opg 4'!$M$4=0,"-",(-A2459+'Lineær programmering opg 4'!$M$4)/'Lineær programmering opg 4'!$K$4*-1)</f>
        <v>117.88799999998702</v>
      </c>
      <c r="E2459" s="167">
        <f>IF('Lineær programmering opg 4'!$M$5=0,"-",(-A2459+'Lineær programmering opg 4'!$M$5)/'Lineær programmering opg 4'!$K$5*-1)</f>
        <v>164.20799999999514</v>
      </c>
      <c r="F2459" s="167" t="str">
        <f>IF('Lineær programmering opg 4'!$E$6=0,"-",(-A2459+'Lineær programmering opg 4'!$M$6)/'Lineær programmering opg 4'!$K$6*-1)</f>
        <v>-</v>
      </c>
      <c r="G2459" s="167" t="str">
        <f>IF('Lineær programmering opg 4'!$D$7=0,"-",((-A2459+'Lineær programmering opg 4'!$M$7)/'Lineær programmering opg 4'!$K$7)*-1)</f>
        <v>-</v>
      </c>
      <c r="H2459" s="167" t="str">
        <f>IF('Lineær programmering opg 4'!$C$8=0,"-",((-A2459+'Lineær programmering opg 4'!$M$8)/'Lineær programmering opg 4'!$K$8)*-1)</f>
        <v>-</v>
      </c>
      <c r="I2459" s="167" t="str">
        <f>IF('Lineær programmering opg 4'!$D$8=0,"-",'Lineær programmering opg 4'!$G$8)</f>
        <v>-</v>
      </c>
      <c r="J2459" s="295">
        <f>A2459*'Lineær programmering opg 4'!$C$11+Datatabel!C2459*'Lineær programmering opg 4'!$D$11</f>
        <v>35788.799999998701</v>
      </c>
      <c r="K2459" s="9">
        <f t="shared" si="192"/>
        <v>0</v>
      </c>
      <c r="L2459" s="9">
        <f t="shared" si="193"/>
        <v>0</v>
      </c>
    </row>
    <row r="2460" spans="1:12" ht="15" x14ac:dyDescent="0.25">
      <c r="A2460" s="167">
        <f t="shared" si="191"/>
        <v>181.03200000000649</v>
      </c>
      <c r="B2460" s="325">
        <f t="shared" si="194"/>
        <v>0.75430000000002706</v>
      </c>
      <c r="C2460" s="167">
        <f t="shared" si="190"/>
        <v>117.93599999998702</v>
      </c>
      <c r="D2460" s="167">
        <f>IF('Lineær programmering opg 4'!$M$4=0,"-",(-A2460+'Lineær programmering opg 4'!$M$4)/'Lineær programmering opg 4'!$K$4*-1)</f>
        <v>117.93599999998702</v>
      </c>
      <c r="E2460" s="167">
        <f>IF('Lineær programmering opg 4'!$M$5=0,"-",(-A2460+'Lineær programmering opg 4'!$M$5)/'Lineær programmering opg 4'!$K$5*-1)</f>
        <v>164.22599999999514</v>
      </c>
      <c r="F2460" s="167" t="str">
        <f>IF('Lineær programmering opg 4'!$E$6=0,"-",(-A2460+'Lineær programmering opg 4'!$M$6)/'Lineær programmering opg 4'!$K$6*-1)</f>
        <v>-</v>
      </c>
      <c r="G2460" s="167" t="str">
        <f>IF('Lineær programmering opg 4'!$D$7=0,"-",((-A2460+'Lineær programmering opg 4'!$M$7)/'Lineær programmering opg 4'!$K$7)*-1)</f>
        <v>-</v>
      </c>
      <c r="H2460" s="167" t="str">
        <f>IF('Lineær programmering opg 4'!$C$8=0,"-",((-A2460+'Lineær programmering opg 4'!$M$8)/'Lineær programmering opg 4'!$K$8)*-1)</f>
        <v>-</v>
      </c>
      <c r="I2460" s="167" t="str">
        <f>IF('Lineær programmering opg 4'!$D$8=0,"-",'Lineær programmering opg 4'!$G$8)</f>
        <v>-</v>
      </c>
      <c r="J2460" s="295">
        <f>A2460*'Lineær programmering opg 4'!$C$11+Datatabel!C2460*'Lineær programmering opg 4'!$D$11</f>
        <v>35793.599999998696</v>
      </c>
      <c r="K2460" s="9">
        <f t="shared" si="192"/>
        <v>0</v>
      </c>
      <c r="L2460" s="9">
        <f t="shared" si="193"/>
        <v>0</v>
      </c>
    </row>
    <row r="2461" spans="1:12" ht="15" x14ac:dyDescent="0.25">
      <c r="A2461" s="167">
        <f t="shared" si="191"/>
        <v>181.00800000000649</v>
      </c>
      <c r="B2461" s="325">
        <f t="shared" si="194"/>
        <v>0.75420000000002707</v>
      </c>
      <c r="C2461" s="167">
        <f t="shared" si="190"/>
        <v>117.98399999998702</v>
      </c>
      <c r="D2461" s="167">
        <f>IF('Lineær programmering opg 4'!$M$4=0,"-",(-A2461+'Lineær programmering opg 4'!$M$4)/'Lineær programmering opg 4'!$K$4*-1)</f>
        <v>117.98399999998702</v>
      </c>
      <c r="E2461" s="167">
        <f>IF('Lineær programmering opg 4'!$M$5=0,"-",(-A2461+'Lineær programmering opg 4'!$M$5)/'Lineær programmering opg 4'!$K$5*-1)</f>
        <v>164.24399999999514</v>
      </c>
      <c r="F2461" s="167" t="str">
        <f>IF('Lineær programmering opg 4'!$E$6=0,"-",(-A2461+'Lineær programmering opg 4'!$M$6)/'Lineær programmering opg 4'!$K$6*-1)</f>
        <v>-</v>
      </c>
      <c r="G2461" s="167" t="str">
        <f>IF('Lineær programmering opg 4'!$D$7=0,"-",((-A2461+'Lineær programmering opg 4'!$M$7)/'Lineær programmering opg 4'!$K$7)*-1)</f>
        <v>-</v>
      </c>
      <c r="H2461" s="167" t="str">
        <f>IF('Lineær programmering opg 4'!$C$8=0,"-",((-A2461+'Lineær programmering opg 4'!$M$8)/'Lineær programmering opg 4'!$K$8)*-1)</f>
        <v>-</v>
      </c>
      <c r="I2461" s="167" t="str">
        <f>IF('Lineær programmering opg 4'!$D$8=0,"-",'Lineær programmering opg 4'!$G$8)</f>
        <v>-</v>
      </c>
      <c r="J2461" s="295">
        <f>A2461*'Lineær programmering opg 4'!$C$11+Datatabel!C2461*'Lineær programmering opg 4'!$D$11</f>
        <v>35798.399999998699</v>
      </c>
      <c r="K2461" s="9">
        <f t="shared" si="192"/>
        <v>0</v>
      </c>
      <c r="L2461" s="9">
        <f t="shared" si="193"/>
        <v>0</v>
      </c>
    </row>
    <row r="2462" spans="1:12" ht="15" x14ac:dyDescent="0.25">
      <c r="A2462" s="167">
        <f t="shared" si="191"/>
        <v>180.98400000000649</v>
      </c>
      <c r="B2462" s="325">
        <f t="shared" si="194"/>
        <v>0.75410000000002708</v>
      </c>
      <c r="C2462" s="167">
        <f t="shared" si="190"/>
        <v>118.03199999998702</v>
      </c>
      <c r="D2462" s="167">
        <f>IF('Lineær programmering opg 4'!$M$4=0,"-",(-A2462+'Lineær programmering opg 4'!$M$4)/'Lineær programmering opg 4'!$K$4*-1)</f>
        <v>118.03199999998702</v>
      </c>
      <c r="E2462" s="167">
        <f>IF('Lineær programmering opg 4'!$M$5=0,"-",(-A2462+'Lineær programmering opg 4'!$M$5)/'Lineær programmering opg 4'!$K$5*-1)</f>
        <v>164.26199999999514</v>
      </c>
      <c r="F2462" s="167" t="str">
        <f>IF('Lineær programmering opg 4'!$E$6=0,"-",(-A2462+'Lineær programmering opg 4'!$M$6)/'Lineær programmering opg 4'!$K$6*-1)</f>
        <v>-</v>
      </c>
      <c r="G2462" s="167" t="str">
        <f>IF('Lineær programmering opg 4'!$D$7=0,"-",((-A2462+'Lineær programmering opg 4'!$M$7)/'Lineær programmering opg 4'!$K$7)*-1)</f>
        <v>-</v>
      </c>
      <c r="H2462" s="167" t="str">
        <f>IF('Lineær programmering opg 4'!$C$8=0,"-",((-A2462+'Lineær programmering opg 4'!$M$8)/'Lineær programmering opg 4'!$K$8)*-1)</f>
        <v>-</v>
      </c>
      <c r="I2462" s="167" t="str">
        <f>IF('Lineær programmering opg 4'!$D$8=0,"-",'Lineær programmering opg 4'!$G$8)</f>
        <v>-</v>
      </c>
      <c r="J2462" s="295">
        <f>A2462*'Lineær programmering opg 4'!$C$11+Datatabel!C2462*'Lineær programmering opg 4'!$D$11</f>
        <v>35803.199999998702</v>
      </c>
      <c r="K2462" s="9">
        <f t="shared" si="192"/>
        <v>0</v>
      </c>
      <c r="L2462" s="9">
        <f t="shared" si="193"/>
        <v>0</v>
      </c>
    </row>
    <row r="2463" spans="1:12" ht="15" x14ac:dyDescent="0.25">
      <c r="A2463" s="167">
        <f t="shared" si="191"/>
        <v>180.96000000000652</v>
      </c>
      <c r="B2463" s="325">
        <f t="shared" si="194"/>
        <v>0.75400000000002709</v>
      </c>
      <c r="C2463" s="167">
        <f t="shared" si="190"/>
        <v>118.07999999998697</v>
      </c>
      <c r="D2463" s="167">
        <f>IF('Lineær programmering opg 4'!$M$4=0,"-",(-A2463+'Lineær programmering opg 4'!$M$4)/'Lineær programmering opg 4'!$K$4*-1)</f>
        <v>118.07999999998697</v>
      </c>
      <c r="E2463" s="167">
        <f>IF('Lineær programmering opg 4'!$M$5=0,"-",(-A2463+'Lineær programmering opg 4'!$M$5)/'Lineær programmering opg 4'!$K$5*-1)</f>
        <v>164.27999999999511</v>
      </c>
      <c r="F2463" s="167" t="str">
        <f>IF('Lineær programmering opg 4'!$E$6=0,"-",(-A2463+'Lineær programmering opg 4'!$M$6)/'Lineær programmering opg 4'!$K$6*-1)</f>
        <v>-</v>
      </c>
      <c r="G2463" s="167" t="str">
        <f>IF('Lineær programmering opg 4'!$D$7=0,"-",((-A2463+'Lineær programmering opg 4'!$M$7)/'Lineær programmering opg 4'!$K$7)*-1)</f>
        <v>-</v>
      </c>
      <c r="H2463" s="167" t="str">
        <f>IF('Lineær programmering opg 4'!$C$8=0,"-",((-A2463+'Lineær programmering opg 4'!$M$8)/'Lineær programmering opg 4'!$K$8)*-1)</f>
        <v>-</v>
      </c>
      <c r="I2463" s="167" t="str">
        <f>IF('Lineær programmering opg 4'!$D$8=0,"-",'Lineær programmering opg 4'!$G$8)</f>
        <v>-</v>
      </c>
      <c r="J2463" s="295">
        <f>A2463*'Lineær programmering opg 4'!$C$11+Datatabel!C2463*'Lineær programmering opg 4'!$D$11</f>
        <v>35807.999999998698</v>
      </c>
      <c r="K2463" s="9">
        <f t="shared" si="192"/>
        <v>0</v>
      </c>
      <c r="L2463" s="9">
        <f t="shared" si="193"/>
        <v>0</v>
      </c>
    </row>
    <row r="2464" spans="1:12" ht="15" x14ac:dyDescent="0.25">
      <c r="A2464" s="167">
        <f t="shared" si="191"/>
        <v>180.93600000000652</v>
      </c>
      <c r="B2464" s="325">
        <f t="shared" si="194"/>
        <v>0.7539000000000271</v>
      </c>
      <c r="C2464" s="167">
        <f t="shared" si="190"/>
        <v>118.12799999998697</v>
      </c>
      <c r="D2464" s="167">
        <f>IF('Lineær programmering opg 4'!$M$4=0,"-",(-A2464+'Lineær programmering opg 4'!$M$4)/'Lineær programmering opg 4'!$K$4*-1)</f>
        <v>118.12799999998697</v>
      </c>
      <c r="E2464" s="167">
        <f>IF('Lineær programmering opg 4'!$M$5=0,"-",(-A2464+'Lineær programmering opg 4'!$M$5)/'Lineær programmering opg 4'!$K$5*-1)</f>
        <v>164.29799999999511</v>
      </c>
      <c r="F2464" s="167" t="str">
        <f>IF('Lineær programmering opg 4'!$E$6=0,"-",(-A2464+'Lineær programmering opg 4'!$M$6)/'Lineær programmering opg 4'!$K$6*-1)</f>
        <v>-</v>
      </c>
      <c r="G2464" s="167" t="str">
        <f>IF('Lineær programmering opg 4'!$D$7=0,"-",((-A2464+'Lineær programmering opg 4'!$M$7)/'Lineær programmering opg 4'!$K$7)*-1)</f>
        <v>-</v>
      </c>
      <c r="H2464" s="167" t="str">
        <f>IF('Lineær programmering opg 4'!$C$8=0,"-",((-A2464+'Lineær programmering opg 4'!$M$8)/'Lineær programmering opg 4'!$K$8)*-1)</f>
        <v>-</v>
      </c>
      <c r="I2464" s="167" t="str">
        <f>IF('Lineær programmering opg 4'!$D$8=0,"-",'Lineær programmering opg 4'!$G$8)</f>
        <v>-</v>
      </c>
      <c r="J2464" s="295">
        <f>A2464*'Lineær programmering opg 4'!$C$11+Datatabel!C2464*'Lineær programmering opg 4'!$D$11</f>
        <v>35812.799999998701</v>
      </c>
      <c r="K2464" s="9">
        <f t="shared" si="192"/>
        <v>0</v>
      </c>
      <c r="L2464" s="9">
        <f t="shared" si="193"/>
        <v>0</v>
      </c>
    </row>
    <row r="2465" spans="1:12" ht="15" x14ac:dyDescent="0.25">
      <c r="A2465" s="167">
        <f t="shared" si="191"/>
        <v>180.91200000000651</v>
      </c>
      <c r="B2465" s="325">
        <f t="shared" si="194"/>
        <v>0.75380000000002712</v>
      </c>
      <c r="C2465" s="167">
        <f t="shared" si="190"/>
        <v>118.17599999998697</v>
      </c>
      <c r="D2465" s="167">
        <f>IF('Lineær programmering opg 4'!$M$4=0,"-",(-A2465+'Lineær programmering opg 4'!$M$4)/'Lineær programmering opg 4'!$K$4*-1)</f>
        <v>118.17599999998697</v>
      </c>
      <c r="E2465" s="167">
        <f>IF('Lineær programmering opg 4'!$M$5=0,"-",(-A2465+'Lineær programmering opg 4'!$M$5)/'Lineær programmering opg 4'!$K$5*-1)</f>
        <v>164.31599999999511</v>
      </c>
      <c r="F2465" s="167" t="str">
        <f>IF('Lineær programmering opg 4'!$E$6=0,"-",(-A2465+'Lineær programmering opg 4'!$M$6)/'Lineær programmering opg 4'!$K$6*-1)</f>
        <v>-</v>
      </c>
      <c r="G2465" s="167" t="str">
        <f>IF('Lineær programmering opg 4'!$D$7=0,"-",((-A2465+'Lineær programmering opg 4'!$M$7)/'Lineær programmering opg 4'!$K$7)*-1)</f>
        <v>-</v>
      </c>
      <c r="H2465" s="167" t="str">
        <f>IF('Lineær programmering opg 4'!$C$8=0,"-",((-A2465+'Lineær programmering opg 4'!$M$8)/'Lineær programmering opg 4'!$K$8)*-1)</f>
        <v>-</v>
      </c>
      <c r="I2465" s="167" t="str">
        <f>IF('Lineær programmering opg 4'!$D$8=0,"-",'Lineær programmering opg 4'!$G$8)</f>
        <v>-</v>
      </c>
      <c r="J2465" s="295">
        <f>A2465*'Lineær programmering opg 4'!$C$11+Datatabel!C2465*'Lineær programmering opg 4'!$D$11</f>
        <v>35817.599999998696</v>
      </c>
      <c r="K2465" s="9">
        <f t="shared" si="192"/>
        <v>0</v>
      </c>
      <c r="L2465" s="9">
        <f t="shared" si="193"/>
        <v>0</v>
      </c>
    </row>
    <row r="2466" spans="1:12" ht="15" x14ac:dyDescent="0.25">
      <c r="A2466" s="167">
        <f t="shared" si="191"/>
        <v>180.88800000000651</v>
      </c>
      <c r="B2466" s="325">
        <f t="shared" si="194"/>
        <v>0.75370000000002713</v>
      </c>
      <c r="C2466" s="167">
        <f t="shared" si="190"/>
        <v>118.22399999998697</v>
      </c>
      <c r="D2466" s="167">
        <f>IF('Lineær programmering opg 4'!$M$4=0,"-",(-A2466+'Lineær programmering opg 4'!$M$4)/'Lineær programmering opg 4'!$K$4*-1)</f>
        <v>118.22399999998697</v>
      </c>
      <c r="E2466" s="167">
        <f>IF('Lineær programmering opg 4'!$M$5=0,"-",(-A2466+'Lineær programmering opg 4'!$M$5)/'Lineær programmering opg 4'!$K$5*-1)</f>
        <v>164.33399999999511</v>
      </c>
      <c r="F2466" s="167" t="str">
        <f>IF('Lineær programmering opg 4'!$E$6=0,"-",(-A2466+'Lineær programmering opg 4'!$M$6)/'Lineær programmering opg 4'!$K$6*-1)</f>
        <v>-</v>
      </c>
      <c r="G2466" s="167" t="str">
        <f>IF('Lineær programmering opg 4'!$D$7=0,"-",((-A2466+'Lineær programmering opg 4'!$M$7)/'Lineær programmering opg 4'!$K$7)*-1)</f>
        <v>-</v>
      </c>
      <c r="H2466" s="167" t="str">
        <f>IF('Lineær programmering opg 4'!$C$8=0,"-",((-A2466+'Lineær programmering opg 4'!$M$8)/'Lineær programmering opg 4'!$K$8)*-1)</f>
        <v>-</v>
      </c>
      <c r="I2466" s="167" t="str">
        <f>IF('Lineær programmering opg 4'!$D$8=0,"-",'Lineær programmering opg 4'!$G$8)</f>
        <v>-</v>
      </c>
      <c r="J2466" s="295">
        <f>A2466*'Lineær programmering opg 4'!$C$11+Datatabel!C2466*'Lineær programmering opg 4'!$D$11</f>
        <v>35822.399999998699</v>
      </c>
      <c r="K2466" s="9">
        <f t="shared" si="192"/>
        <v>0</v>
      </c>
      <c r="L2466" s="9">
        <f t="shared" si="193"/>
        <v>0</v>
      </c>
    </row>
    <row r="2467" spans="1:12" ht="15" x14ac:dyDescent="0.25">
      <c r="A2467" s="167">
        <f t="shared" si="191"/>
        <v>180.86400000000651</v>
      </c>
      <c r="B2467" s="325">
        <f t="shared" si="194"/>
        <v>0.75360000000002714</v>
      </c>
      <c r="C2467" s="167">
        <f t="shared" si="190"/>
        <v>118.27199999998697</v>
      </c>
      <c r="D2467" s="167">
        <f>IF('Lineær programmering opg 4'!$M$4=0,"-",(-A2467+'Lineær programmering opg 4'!$M$4)/'Lineær programmering opg 4'!$K$4*-1)</f>
        <v>118.27199999998697</v>
      </c>
      <c r="E2467" s="167">
        <f>IF('Lineær programmering opg 4'!$M$5=0,"-",(-A2467+'Lineær programmering opg 4'!$M$5)/'Lineær programmering opg 4'!$K$5*-1)</f>
        <v>164.35199999999512</v>
      </c>
      <c r="F2467" s="167" t="str">
        <f>IF('Lineær programmering opg 4'!$E$6=0,"-",(-A2467+'Lineær programmering opg 4'!$M$6)/'Lineær programmering opg 4'!$K$6*-1)</f>
        <v>-</v>
      </c>
      <c r="G2467" s="167" t="str">
        <f>IF('Lineær programmering opg 4'!$D$7=0,"-",((-A2467+'Lineær programmering opg 4'!$M$7)/'Lineær programmering opg 4'!$K$7)*-1)</f>
        <v>-</v>
      </c>
      <c r="H2467" s="167" t="str">
        <f>IF('Lineær programmering opg 4'!$C$8=0,"-",((-A2467+'Lineær programmering opg 4'!$M$8)/'Lineær programmering opg 4'!$K$8)*-1)</f>
        <v>-</v>
      </c>
      <c r="I2467" s="167" t="str">
        <f>IF('Lineær programmering opg 4'!$D$8=0,"-",'Lineær programmering opg 4'!$G$8)</f>
        <v>-</v>
      </c>
      <c r="J2467" s="295">
        <f>A2467*'Lineær programmering opg 4'!$C$11+Datatabel!C2467*'Lineær programmering opg 4'!$D$11</f>
        <v>35827.199999998702</v>
      </c>
      <c r="K2467" s="9">
        <f t="shared" si="192"/>
        <v>0</v>
      </c>
      <c r="L2467" s="9">
        <f t="shared" si="193"/>
        <v>0</v>
      </c>
    </row>
    <row r="2468" spans="1:12" ht="15" x14ac:dyDescent="0.25">
      <c r="A2468" s="167">
        <f t="shared" si="191"/>
        <v>180.84000000000651</v>
      </c>
      <c r="B2468" s="325">
        <f t="shared" si="194"/>
        <v>0.75350000000002715</v>
      </c>
      <c r="C2468" s="167">
        <f t="shared" si="190"/>
        <v>118.31999999998698</v>
      </c>
      <c r="D2468" s="167">
        <f>IF('Lineær programmering opg 4'!$M$4=0,"-",(-A2468+'Lineær programmering opg 4'!$M$4)/'Lineær programmering opg 4'!$K$4*-1)</f>
        <v>118.31999999998698</v>
      </c>
      <c r="E2468" s="167">
        <f>IF('Lineær programmering opg 4'!$M$5=0,"-",(-A2468+'Lineær programmering opg 4'!$M$5)/'Lineær programmering opg 4'!$K$5*-1)</f>
        <v>164.36999999999512</v>
      </c>
      <c r="F2468" s="167" t="str">
        <f>IF('Lineær programmering opg 4'!$E$6=0,"-",(-A2468+'Lineær programmering opg 4'!$M$6)/'Lineær programmering opg 4'!$K$6*-1)</f>
        <v>-</v>
      </c>
      <c r="G2468" s="167" t="str">
        <f>IF('Lineær programmering opg 4'!$D$7=0,"-",((-A2468+'Lineær programmering opg 4'!$M$7)/'Lineær programmering opg 4'!$K$7)*-1)</f>
        <v>-</v>
      </c>
      <c r="H2468" s="167" t="str">
        <f>IF('Lineær programmering opg 4'!$C$8=0,"-",((-A2468+'Lineær programmering opg 4'!$M$8)/'Lineær programmering opg 4'!$K$8)*-1)</f>
        <v>-</v>
      </c>
      <c r="I2468" s="167" t="str">
        <f>IF('Lineær programmering opg 4'!$D$8=0,"-",'Lineær programmering opg 4'!$G$8)</f>
        <v>-</v>
      </c>
      <c r="J2468" s="295">
        <f>A2468*'Lineær programmering opg 4'!$C$11+Datatabel!C2468*'Lineær programmering opg 4'!$D$11</f>
        <v>35831.999999998698</v>
      </c>
      <c r="K2468" s="9">
        <f t="shared" si="192"/>
        <v>0</v>
      </c>
      <c r="L2468" s="9">
        <f t="shared" si="193"/>
        <v>0</v>
      </c>
    </row>
    <row r="2469" spans="1:12" ht="15" x14ac:dyDescent="0.25">
      <c r="A2469" s="167">
        <f t="shared" si="191"/>
        <v>180.81600000000651</v>
      </c>
      <c r="B2469" s="325">
        <f t="shared" si="194"/>
        <v>0.75340000000002716</v>
      </c>
      <c r="C2469" s="167">
        <f t="shared" si="190"/>
        <v>118.36799999998698</v>
      </c>
      <c r="D2469" s="167">
        <f>IF('Lineær programmering opg 4'!$M$4=0,"-",(-A2469+'Lineær programmering opg 4'!$M$4)/'Lineær programmering opg 4'!$K$4*-1)</f>
        <v>118.36799999998698</v>
      </c>
      <c r="E2469" s="167">
        <f>IF('Lineær programmering opg 4'!$M$5=0,"-",(-A2469+'Lineær programmering opg 4'!$M$5)/'Lineær programmering opg 4'!$K$5*-1)</f>
        <v>164.38799999999512</v>
      </c>
      <c r="F2469" s="167" t="str">
        <f>IF('Lineær programmering opg 4'!$E$6=0,"-",(-A2469+'Lineær programmering opg 4'!$M$6)/'Lineær programmering opg 4'!$K$6*-1)</f>
        <v>-</v>
      </c>
      <c r="G2469" s="167" t="str">
        <f>IF('Lineær programmering opg 4'!$D$7=0,"-",((-A2469+'Lineær programmering opg 4'!$M$7)/'Lineær programmering opg 4'!$K$7)*-1)</f>
        <v>-</v>
      </c>
      <c r="H2469" s="167" t="str">
        <f>IF('Lineær programmering opg 4'!$C$8=0,"-",((-A2469+'Lineær programmering opg 4'!$M$8)/'Lineær programmering opg 4'!$K$8)*-1)</f>
        <v>-</v>
      </c>
      <c r="I2469" s="167" t="str">
        <f>IF('Lineær programmering opg 4'!$D$8=0,"-",'Lineær programmering opg 4'!$G$8)</f>
        <v>-</v>
      </c>
      <c r="J2469" s="295">
        <f>A2469*'Lineær programmering opg 4'!$C$11+Datatabel!C2469*'Lineær programmering opg 4'!$D$11</f>
        <v>35836.799999998693</v>
      </c>
      <c r="K2469" s="9">
        <f t="shared" si="192"/>
        <v>0</v>
      </c>
      <c r="L2469" s="9">
        <f t="shared" si="193"/>
        <v>0</v>
      </c>
    </row>
    <row r="2470" spans="1:12" ht="15" x14ac:dyDescent="0.25">
      <c r="A2470" s="167">
        <f t="shared" si="191"/>
        <v>180.79200000000651</v>
      </c>
      <c r="B2470" s="325">
        <f t="shared" si="194"/>
        <v>0.75330000000002717</v>
      </c>
      <c r="C2470" s="167">
        <f t="shared" si="190"/>
        <v>118.41599999998698</v>
      </c>
      <c r="D2470" s="167">
        <f>IF('Lineær programmering opg 4'!$M$4=0,"-",(-A2470+'Lineær programmering opg 4'!$M$4)/'Lineær programmering opg 4'!$K$4*-1)</f>
        <v>118.41599999998698</v>
      </c>
      <c r="E2470" s="167">
        <f>IF('Lineær programmering opg 4'!$M$5=0,"-",(-A2470+'Lineær programmering opg 4'!$M$5)/'Lineær programmering opg 4'!$K$5*-1)</f>
        <v>164.40599999999512</v>
      </c>
      <c r="F2470" s="167" t="str">
        <f>IF('Lineær programmering opg 4'!$E$6=0,"-",(-A2470+'Lineær programmering opg 4'!$M$6)/'Lineær programmering opg 4'!$K$6*-1)</f>
        <v>-</v>
      </c>
      <c r="G2470" s="167" t="str">
        <f>IF('Lineær programmering opg 4'!$D$7=0,"-",((-A2470+'Lineær programmering opg 4'!$M$7)/'Lineær programmering opg 4'!$K$7)*-1)</f>
        <v>-</v>
      </c>
      <c r="H2470" s="167" t="str">
        <f>IF('Lineær programmering opg 4'!$C$8=0,"-",((-A2470+'Lineær programmering opg 4'!$M$8)/'Lineær programmering opg 4'!$K$8)*-1)</f>
        <v>-</v>
      </c>
      <c r="I2470" s="167" t="str">
        <f>IF('Lineær programmering opg 4'!$D$8=0,"-",'Lineær programmering opg 4'!$G$8)</f>
        <v>-</v>
      </c>
      <c r="J2470" s="295">
        <f>A2470*'Lineær programmering opg 4'!$C$11+Datatabel!C2470*'Lineær programmering opg 4'!$D$11</f>
        <v>35841.599999998696</v>
      </c>
      <c r="K2470" s="9">
        <f t="shared" si="192"/>
        <v>0</v>
      </c>
      <c r="L2470" s="9">
        <f t="shared" si="193"/>
        <v>0</v>
      </c>
    </row>
    <row r="2471" spans="1:12" ht="15" x14ac:dyDescent="0.25">
      <c r="A2471" s="167">
        <f t="shared" si="191"/>
        <v>180.76800000000651</v>
      </c>
      <c r="B2471" s="325">
        <f t="shared" si="194"/>
        <v>0.75320000000002718</v>
      </c>
      <c r="C2471" s="167">
        <f t="shared" si="190"/>
        <v>118.46399999998698</v>
      </c>
      <c r="D2471" s="167">
        <f>IF('Lineær programmering opg 4'!$M$4=0,"-",(-A2471+'Lineær programmering opg 4'!$M$4)/'Lineær programmering opg 4'!$K$4*-1)</f>
        <v>118.46399999998698</v>
      </c>
      <c r="E2471" s="167">
        <f>IF('Lineær programmering opg 4'!$M$5=0,"-",(-A2471+'Lineær programmering opg 4'!$M$5)/'Lineær programmering opg 4'!$K$5*-1)</f>
        <v>164.42399999999512</v>
      </c>
      <c r="F2471" s="167" t="str">
        <f>IF('Lineær programmering opg 4'!$E$6=0,"-",(-A2471+'Lineær programmering opg 4'!$M$6)/'Lineær programmering opg 4'!$K$6*-1)</f>
        <v>-</v>
      </c>
      <c r="G2471" s="167" t="str">
        <f>IF('Lineær programmering opg 4'!$D$7=0,"-",((-A2471+'Lineær programmering opg 4'!$M$7)/'Lineær programmering opg 4'!$K$7)*-1)</f>
        <v>-</v>
      </c>
      <c r="H2471" s="167" t="str">
        <f>IF('Lineær programmering opg 4'!$C$8=0,"-",((-A2471+'Lineær programmering opg 4'!$M$8)/'Lineær programmering opg 4'!$K$8)*-1)</f>
        <v>-</v>
      </c>
      <c r="I2471" s="167" t="str">
        <f>IF('Lineær programmering opg 4'!$D$8=0,"-",'Lineær programmering opg 4'!$G$8)</f>
        <v>-</v>
      </c>
      <c r="J2471" s="295">
        <f>A2471*'Lineær programmering opg 4'!$C$11+Datatabel!C2471*'Lineær programmering opg 4'!$D$11</f>
        <v>35846.399999998699</v>
      </c>
      <c r="K2471" s="9">
        <f t="shared" si="192"/>
        <v>0</v>
      </c>
      <c r="L2471" s="9">
        <f t="shared" si="193"/>
        <v>0</v>
      </c>
    </row>
    <row r="2472" spans="1:12" ht="15" x14ac:dyDescent="0.25">
      <c r="A2472" s="167">
        <f t="shared" si="191"/>
        <v>180.74400000000654</v>
      </c>
      <c r="B2472" s="325">
        <f t="shared" si="194"/>
        <v>0.75310000000002719</v>
      </c>
      <c r="C2472" s="167">
        <f t="shared" si="190"/>
        <v>118.51199999998693</v>
      </c>
      <c r="D2472" s="167">
        <f>IF('Lineær programmering opg 4'!$M$4=0,"-",(-A2472+'Lineær programmering opg 4'!$M$4)/'Lineær programmering opg 4'!$K$4*-1)</f>
        <v>118.51199999998693</v>
      </c>
      <c r="E2472" s="167">
        <f>IF('Lineær programmering opg 4'!$M$5=0,"-",(-A2472+'Lineær programmering opg 4'!$M$5)/'Lineær programmering opg 4'!$K$5*-1)</f>
        <v>164.44199999999512</v>
      </c>
      <c r="F2472" s="167" t="str">
        <f>IF('Lineær programmering opg 4'!$E$6=0,"-",(-A2472+'Lineær programmering opg 4'!$M$6)/'Lineær programmering opg 4'!$K$6*-1)</f>
        <v>-</v>
      </c>
      <c r="G2472" s="167" t="str">
        <f>IF('Lineær programmering opg 4'!$D$7=0,"-",((-A2472+'Lineær programmering opg 4'!$M$7)/'Lineær programmering opg 4'!$K$7)*-1)</f>
        <v>-</v>
      </c>
      <c r="H2472" s="167" t="str">
        <f>IF('Lineær programmering opg 4'!$C$8=0,"-",((-A2472+'Lineær programmering opg 4'!$M$8)/'Lineær programmering opg 4'!$K$8)*-1)</f>
        <v>-</v>
      </c>
      <c r="I2472" s="167" t="str">
        <f>IF('Lineær programmering opg 4'!$D$8=0,"-",'Lineær programmering opg 4'!$G$8)</f>
        <v>-</v>
      </c>
      <c r="J2472" s="295">
        <f>A2472*'Lineær programmering opg 4'!$C$11+Datatabel!C2472*'Lineær programmering opg 4'!$D$11</f>
        <v>35851.199999998687</v>
      </c>
      <c r="K2472" s="9">
        <f t="shared" si="192"/>
        <v>0</v>
      </c>
      <c r="L2472" s="9">
        <f t="shared" si="193"/>
        <v>0</v>
      </c>
    </row>
    <row r="2473" spans="1:12" ht="15" x14ac:dyDescent="0.25">
      <c r="A2473" s="167">
        <f t="shared" si="191"/>
        <v>180.72000000000654</v>
      </c>
      <c r="B2473" s="325">
        <f t="shared" si="194"/>
        <v>0.7530000000000272</v>
      </c>
      <c r="C2473" s="167">
        <f t="shared" si="190"/>
        <v>118.55999999998693</v>
      </c>
      <c r="D2473" s="167">
        <f>IF('Lineær programmering opg 4'!$M$4=0,"-",(-A2473+'Lineær programmering opg 4'!$M$4)/'Lineær programmering opg 4'!$K$4*-1)</f>
        <v>118.55999999998693</v>
      </c>
      <c r="E2473" s="167">
        <f>IF('Lineær programmering opg 4'!$M$5=0,"-",(-A2473+'Lineær programmering opg 4'!$M$5)/'Lineær programmering opg 4'!$K$5*-1)</f>
        <v>164.45999999999512</v>
      </c>
      <c r="F2473" s="167" t="str">
        <f>IF('Lineær programmering opg 4'!$E$6=0,"-",(-A2473+'Lineær programmering opg 4'!$M$6)/'Lineær programmering opg 4'!$K$6*-1)</f>
        <v>-</v>
      </c>
      <c r="G2473" s="167" t="str">
        <f>IF('Lineær programmering opg 4'!$D$7=0,"-",((-A2473+'Lineær programmering opg 4'!$M$7)/'Lineær programmering opg 4'!$K$7)*-1)</f>
        <v>-</v>
      </c>
      <c r="H2473" s="167" t="str">
        <f>IF('Lineær programmering opg 4'!$C$8=0,"-",((-A2473+'Lineær programmering opg 4'!$M$8)/'Lineær programmering opg 4'!$K$8)*-1)</f>
        <v>-</v>
      </c>
      <c r="I2473" s="167" t="str">
        <f>IF('Lineær programmering opg 4'!$D$8=0,"-",'Lineær programmering opg 4'!$G$8)</f>
        <v>-</v>
      </c>
      <c r="J2473" s="295">
        <f>A2473*'Lineær programmering opg 4'!$C$11+Datatabel!C2473*'Lineær programmering opg 4'!$D$11</f>
        <v>35855.99999999869</v>
      </c>
      <c r="K2473" s="9">
        <f t="shared" si="192"/>
        <v>0</v>
      </c>
      <c r="L2473" s="9">
        <f t="shared" si="193"/>
        <v>0</v>
      </c>
    </row>
    <row r="2474" spans="1:12" ht="15" x14ac:dyDescent="0.25">
      <c r="A2474" s="167">
        <f t="shared" si="191"/>
        <v>180.69600000000653</v>
      </c>
      <c r="B2474" s="325">
        <f t="shared" si="194"/>
        <v>0.75290000000002721</v>
      </c>
      <c r="C2474" s="167">
        <f t="shared" si="190"/>
        <v>118.60799999998693</v>
      </c>
      <c r="D2474" s="167">
        <f>IF('Lineær programmering opg 4'!$M$4=0,"-",(-A2474+'Lineær programmering opg 4'!$M$4)/'Lineær programmering opg 4'!$K$4*-1)</f>
        <v>118.60799999998693</v>
      </c>
      <c r="E2474" s="167">
        <f>IF('Lineær programmering opg 4'!$M$5=0,"-",(-A2474+'Lineær programmering opg 4'!$M$5)/'Lineær programmering opg 4'!$K$5*-1)</f>
        <v>164.47799999999512</v>
      </c>
      <c r="F2474" s="167" t="str">
        <f>IF('Lineær programmering opg 4'!$E$6=0,"-",(-A2474+'Lineær programmering opg 4'!$M$6)/'Lineær programmering opg 4'!$K$6*-1)</f>
        <v>-</v>
      </c>
      <c r="G2474" s="167" t="str">
        <f>IF('Lineær programmering opg 4'!$D$7=0,"-",((-A2474+'Lineær programmering opg 4'!$M$7)/'Lineær programmering opg 4'!$K$7)*-1)</f>
        <v>-</v>
      </c>
      <c r="H2474" s="167" t="str">
        <f>IF('Lineær programmering opg 4'!$C$8=0,"-",((-A2474+'Lineær programmering opg 4'!$M$8)/'Lineær programmering opg 4'!$K$8)*-1)</f>
        <v>-</v>
      </c>
      <c r="I2474" s="167" t="str">
        <f>IF('Lineær programmering opg 4'!$D$8=0,"-",'Lineær programmering opg 4'!$G$8)</f>
        <v>-</v>
      </c>
      <c r="J2474" s="295">
        <f>A2474*'Lineær programmering opg 4'!$C$11+Datatabel!C2474*'Lineær programmering opg 4'!$D$11</f>
        <v>35860.799999998693</v>
      </c>
      <c r="K2474" s="9">
        <f t="shared" si="192"/>
        <v>0</v>
      </c>
      <c r="L2474" s="9">
        <f t="shared" si="193"/>
        <v>0</v>
      </c>
    </row>
    <row r="2475" spans="1:12" ht="15" x14ac:dyDescent="0.25">
      <c r="A2475" s="167">
        <f t="shared" si="191"/>
        <v>180.67200000000653</v>
      </c>
      <c r="B2475" s="325">
        <f t="shared" si="194"/>
        <v>0.75280000000002723</v>
      </c>
      <c r="C2475" s="167">
        <f t="shared" si="190"/>
        <v>118.65599999998693</v>
      </c>
      <c r="D2475" s="167">
        <f>IF('Lineær programmering opg 4'!$M$4=0,"-",(-A2475+'Lineær programmering opg 4'!$M$4)/'Lineær programmering opg 4'!$K$4*-1)</f>
        <v>118.65599999998693</v>
      </c>
      <c r="E2475" s="167">
        <f>IF('Lineær programmering opg 4'!$M$5=0,"-",(-A2475+'Lineær programmering opg 4'!$M$5)/'Lineær programmering opg 4'!$K$5*-1)</f>
        <v>164.49599999999512</v>
      </c>
      <c r="F2475" s="167" t="str">
        <f>IF('Lineær programmering opg 4'!$E$6=0,"-",(-A2475+'Lineær programmering opg 4'!$M$6)/'Lineær programmering opg 4'!$K$6*-1)</f>
        <v>-</v>
      </c>
      <c r="G2475" s="167" t="str">
        <f>IF('Lineær programmering opg 4'!$D$7=0,"-",((-A2475+'Lineær programmering opg 4'!$M$7)/'Lineær programmering opg 4'!$K$7)*-1)</f>
        <v>-</v>
      </c>
      <c r="H2475" s="167" t="str">
        <f>IF('Lineær programmering opg 4'!$C$8=0,"-",((-A2475+'Lineær programmering opg 4'!$M$8)/'Lineær programmering opg 4'!$K$8)*-1)</f>
        <v>-</v>
      </c>
      <c r="I2475" s="167" t="str">
        <f>IF('Lineær programmering opg 4'!$D$8=0,"-",'Lineær programmering opg 4'!$G$8)</f>
        <v>-</v>
      </c>
      <c r="J2475" s="295">
        <f>A2475*'Lineær programmering opg 4'!$C$11+Datatabel!C2475*'Lineær programmering opg 4'!$D$11</f>
        <v>35865.599999998696</v>
      </c>
      <c r="K2475" s="9">
        <f t="shared" si="192"/>
        <v>0</v>
      </c>
      <c r="L2475" s="9">
        <f t="shared" si="193"/>
        <v>0</v>
      </c>
    </row>
    <row r="2476" spans="1:12" ht="15" x14ac:dyDescent="0.25">
      <c r="A2476" s="167">
        <f t="shared" si="191"/>
        <v>180.64800000000653</v>
      </c>
      <c r="B2476" s="325">
        <f t="shared" si="194"/>
        <v>0.75270000000002724</v>
      </c>
      <c r="C2476" s="167">
        <f t="shared" si="190"/>
        <v>118.70399999998693</v>
      </c>
      <c r="D2476" s="167">
        <f>IF('Lineær programmering opg 4'!$M$4=0,"-",(-A2476+'Lineær programmering opg 4'!$M$4)/'Lineær programmering opg 4'!$K$4*-1)</f>
        <v>118.70399999998693</v>
      </c>
      <c r="E2476" s="167">
        <f>IF('Lineær programmering opg 4'!$M$5=0,"-",(-A2476+'Lineær programmering opg 4'!$M$5)/'Lineær programmering opg 4'!$K$5*-1)</f>
        <v>164.51399999999512</v>
      </c>
      <c r="F2476" s="167" t="str">
        <f>IF('Lineær programmering opg 4'!$E$6=0,"-",(-A2476+'Lineær programmering opg 4'!$M$6)/'Lineær programmering opg 4'!$K$6*-1)</f>
        <v>-</v>
      </c>
      <c r="G2476" s="167" t="str">
        <f>IF('Lineær programmering opg 4'!$D$7=0,"-",((-A2476+'Lineær programmering opg 4'!$M$7)/'Lineær programmering opg 4'!$K$7)*-1)</f>
        <v>-</v>
      </c>
      <c r="H2476" s="167" t="str">
        <f>IF('Lineær programmering opg 4'!$C$8=0,"-",((-A2476+'Lineær programmering opg 4'!$M$8)/'Lineær programmering opg 4'!$K$8)*-1)</f>
        <v>-</v>
      </c>
      <c r="I2476" s="167" t="str">
        <f>IF('Lineær programmering opg 4'!$D$8=0,"-",'Lineær programmering opg 4'!$G$8)</f>
        <v>-</v>
      </c>
      <c r="J2476" s="295">
        <f>A2476*'Lineær programmering opg 4'!$C$11+Datatabel!C2476*'Lineær programmering opg 4'!$D$11</f>
        <v>35870.399999998699</v>
      </c>
      <c r="K2476" s="9">
        <f t="shared" si="192"/>
        <v>0</v>
      </c>
      <c r="L2476" s="9">
        <f t="shared" si="193"/>
        <v>0</v>
      </c>
    </row>
    <row r="2477" spans="1:12" ht="15" x14ac:dyDescent="0.25">
      <c r="A2477" s="167">
        <f t="shared" si="191"/>
        <v>180.62400000000653</v>
      </c>
      <c r="B2477" s="325">
        <f t="shared" si="194"/>
        <v>0.75260000000002725</v>
      </c>
      <c r="C2477" s="167">
        <f t="shared" si="190"/>
        <v>118.75199999998694</v>
      </c>
      <c r="D2477" s="167">
        <f>IF('Lineær programmering opg 4'!$M$4=0,"-",(-A2477+'Lineær programmering opg 4'!$M$4)/'Lineær programmering opg 4'!$K$4*-1)</f>
        <v>118.75199999998694</v>
      </c>
      <c r="E2477" s="167">
        <f>IF('Lineær programmering opg 4'!$M$5=0,"-",(-A2477+'Lineær programmering opg 4'!$M$5)/'Lineær programmering opg 4'!$K$5*-1)</f>
        <v>164.53199999999512</v>
      </c>
      <c r="F2477" s="167" t="str">
        <f>IF('Lineær programmering opg 4'!$E$6=0,"-",(-A2477+'Lineær programmering opg 4'!$M$6)/'Lineær programmering opg 4'!$K$6*-1)</f>
        <v>-</v>
      </c>
      <c r="G2477" s="167" t="str">
        <f>IF('Lineær programmering opg 4'!$D$7=0,"-",((-A2477+'Lineær programmering opg 4'!$M$7)/'Lineær programmering opg 4'!$K$7)*-1)</f>
        <v>-</v>
      </c>
      <c r="H2477" s="167" t="str">
        <f>IF('Lineær programmering opg 4'!$C$8=0,"-",((-A2477+'Lineær programmering opg 4'!$M$8)/'Lineær programmering opg 4'!$K$8)*-1)</f>
        <v>-</v>
      </c>
      <c r="I2477" s="167" t="str">
        <f>IF('Lineær programmering opg 4'!$D$8=0,"-",'Lineær programmering opg 4'!$G$8)</f>
        <v>-</v>
      </c>
      <c r="J2477" s="295">
        <f>A2477*'Lineær programmering opg 4'!$C$11+Datatabel!C2477*'Lineær programmering opg 4'!$D$11</f>
        <v>35875.199999998695</v>
      </c>
      <c r="K2477" s="9">
        <f t="shared" si="192"/>
        <v>0</v>
      </c>
      <c r="L2477" s="9">
        <f t="shared" si="193"/>
        <v>0</v>
      </c>
    </row>
    <row r="2478" spans="1:12" ht="15" x14ac:dyDescent="0.25">
      <c r="A2478" s="167">
        <f t="shared" si="191"/>
        <v>180.60000000000653</v>
      </c>
      <c r="B2478" s="325">
        <f t="shared" si="194"/>
        <v>0.75250000000002726</v>
      </c>
      <c r="C2478" s="167">
        <f t="shared" si="190"/>
        <v>118.79999999998694</v>
      </c>
      <c r="D2478" s="167">
        <f>IF('Lineær programmering opg 4'!$M$4=0,"-",(-A2478+'Lineær programmering opg 4'!$M$4)/'Lineær programmering opg 4'!$K$4*-1)</f>
        <v>118.79999999998694</v>
      </c>
      <c r="E2478" s="167">
        <f>IF('Lineær programmering opg 4'!$M$5=0,"-",(-A2478+'Lineær programmering opg 4'!$M$5)/'Lineær programmering opg 4'!$K$5*-1)</f>
        <v>164.54999999999512</v>
      </c>
      <c r="F2478" s="167" t="str">
        <f>IF('Lineær programmering opg 4'!$E$6=0,"-",(-A2478+'Lineær programmering opg 4'!$M$6)/'Lineær programmering opg 4'!$K$6*-1)</f>
        <v>-</v>
      </c>
      <c r="G2478" s="167" t="str">
        <f>IF('Lineær programmering opg 4'!$D$7=0,"-",((-A2478+'Lineær programmering opg 4'!$M$7)/'Lineær programmering opg 4'!$K$7)*-1)</f>
        <v>-</v>
      </c>
      <c r="H2478" s="167" t="str">
        <f>IF('Lineær programmering opg 4'!$C$8=0,"-",((-A2478+'Lineær programmering opg 4'!$M$8)/'Lineær programmering opg 4'!$K$8)*-1)</f>
        <v>-</v>
      </c>
      <c r="I2478" s="167" t="str">
        <f>IF('Lineær programmering opg 4'!$D$8=0,"-",'Lineær programmering opg 4'!$G$8)</f>
        <v>-</v>
      </c>
      <c r="J2478" s="295">
        <f>A2478*'Lineær programmering opg 4'!$C$11+Datatabel!C2478*'Lineær programmering opg 4'!$D$11</f>
        <v>35879.99999999869</v>
      </c>
      <c r="K2478" s="9">
        <f t="shared" si="192"/>
        <v>0</v>
      </c>
      <c r="L2478" s="9">
        <f t="shared" si="193"/>
        <v>0</v>
      </c>
    </row>
    <row r="2479" spans="1:12" ht="15" x14ac:dyDescent="0.25">
      <c r="A2479" s="167">
        <f t="shared" si="191"/>
        <v>180.57600000000656</v>
      </c>
      <c r="B2479" s="325">
        <f t="shared" si="194"/>
        <v>0.75240000000002727</v>
      </c>
      <c r="C2479" s="167">
        <f t="shared" si="190"/>
        <v>118.84799999998688</v>
      </c>
      <c r="D2479" s="167">
        <f>IF('Lineær programmering opg 4'!$M$4=0,"-",(-A2479+'Lineær programmering opg 4'!$M$4)/'Lineær programmering opg 4'!$K$4*-1)</f>
        <v>118.84799999998688</v>
      </c>
      <c r="E2479" s="167">
        <f>IF('Lineær programmering opg 4'!$M$5=0,"-",(-A2479+'Lineær programmering opg 4'!$M$5)/'Lineær programmering opg 4'!$K$5*-1)</f>
        <v>164.5679999999951</v>
      </c>
      <c r="F2479" s="167" t="str">
        <f>IF('Lineær programmering opg 4'!$E$6=0,"-",(-A2479+'Lineær programmering opg 4'!$M$6)/'Lineær programmering opg 4'!$K$6*-1)</f>
        <v>-</v>
      </c>
      <c r="G2479" s="167" t="str">
        <f>IF('Lineær programmering opg 4'!$D$7=0,"-",((-A2479+'Lineær programmering opg 4'!$M$7)/'Lineær programmering opg 4'!$K$7)*-1)</f>
        <v>-</v>
      </c>
      <c r="H2479" s="167" t="str">
        <f>IF('Lineær programmering opg 4'!$C$8=0,"-",((-A2479+'Lineær programmering opg 4'!$M$8)/'Lineær programmering opg 4'!$K$8)*-1)</f>
        <v>-</v>
      </c>
      <c r="I2479" s="167" t="str">
        <f>IF('Lineær programmering opg 4'!$D$8=0,"-",'Lineær programmering opg 4'!$G$8)</f>
        <v>-</v>
      </c>
      <c r="J2479" s="295">
        <f>A2479*'Lineær programmering opg 4'!$C$11+Datatabel!C2479*'Lineær programmering opg 4'!$D$11</f>
        <v>35884.799999998693</v>
      </c>
      <c r="K2479" s="9">
        <f t="shared" si="192"/>
        <v>0</v>
      </c>
      <c r="L2479" s="9">
        <f t="shared" si="193"/>
        <v>0</v>
      </c>
    </row>
    <row r="2480" spans="1:12" ht="15" x14ac:dyDescent="0.25">
      <c r="A2480" s="167">
        <f t="shared" si="191"/>
        <v>180.55200000000656</v>
      </c>
      <c r="B2480" s="325">
        <f t="shared" si="194"/>
        <v>0.75230000000002728</v>
      </c>
      <c r="C2480" s="167">
        <f t="shared" si="190"/>
        <v>118.89599999998688</v>
      </c>
      <c r="D2480" s="167">
        <f>IF('Lineær programmering opg 4'!$M$4=0,"-",(-A2480+'Lineær programmering opg 4'!$M$4)/'Lineær programmering opg 4'!$K$4*-1)</f>
        <v>118.89599999998688</v>
      </c>
      <c r="E2480" s="167">
        <f>IF('Lineær programmering opg 4'!$M$5=0,"-",(-A2480+'Lineær programmering opg 4'!$M$5)/'Lineær programmering opg 4'!$K$5*-1)</f>
        <v>164.5859999999951</v>
      </c>
      <c r="F2480" s="167" t="str">
        <f>IF('Lineær programmering opg 4'!$E$6=0,"-",(-A2480+'Lineær programmering opg 4'!$M$6)/'Lineær programmering opg 4'!$K$6*-1)</f>
        <v>-</v>
      </c>
      <c r="G2480" s="167" t="str">
        <f>IF('Lineær programmering opg 4'!$D$7=0,"-",((-A2480+'Lineær programmering opg 4'!$M$7)/'Lineær programmering opg 4'!$K$7)*-1)</f>
        <v>-</v>
      </c>
      <c r="H2480" s="167" t="str">
        <f>IF('Lineær programmering opg 4'!$C$8=0,"-",((-A2480+'Lineær programmering opg 4'!$M$8)/'Lineær programmering opg 4'!$K$8)*-1)</f>
        <v>-</v>
      </c>
      <c r="I2480" s="167" t="str">
        <f>IF('Lineær programmering opg 4'!$D$8=0,"-",'Lineær programmering opg 4'!$G$8)</f>
        <v>-</v>
      </c>
      <c r="J2480" s="295">
        <f>A2480*'Lineær programmering opg 4'!$C$11+Datatabel!C2480*'Lineær programmering opg 4'!$D$11</f>
        <v>35889.599999998689</v>
      </c>
      <c r="K2480" s="9">
        <f t="shared" si="192"/>
        <v>0</v>
      </c>
      <c r="L2480" s="9">
        <f t="shared" si="193"/>
        <v>0</v>
      </c>
    </row>
    <row r="2481" spans="1:12" ht="15" x14ac:dyDescent="0.25">
      <c r="A2481" s="167">
        <f t="shared" si="191"/>
        <v>180.52800000000656</v>
      </c>
      <c r="B2481" s="325">
        <f t="shared" si="194"/>
        <v>0.75220000000002729</v>
      </c>
      <c r="C2481" s="167">
        <f t="shared" si="190"/>
        <v>118.94399999998689</v>
      </c>
      <c r="D2481" s="167">
        <f>IF('Lineær programmering opg 4'!$M$4=0,"-",(-A2481+'Lineær programmering opg 4'!$M$4)/'Lineær programmering opg 4'!$K$4*-1)</f>
        <v>118.94399999998689</v>
      </c>
      <c r="E2481" s="167">
        <f>IF('Lineær programmering opg 4'!$M$5=0,"-",(-A2481+'Lineær programmering opg 4'!$M$5)/'Lineær programmering opg 4'!$K$5*-1)</f>
        <v>164.6039999999951</v>
      </c>
      <c r="F2481" s="167" t="str">
        <f>IF('Lineær programmering opg 4'!$E$6=0,"-",(-A2481+'Lineær programmering opg 4'!$M$6)/'Lineær programmering opg 4'!$K$6*-1)</f>
        <v>-</v>
      </c>
      <c r="G2481" s="167" t="str">
        <f>IF('Lineær programmering opg 4'!$D$7=0,"-",((-A2481+'Lineær programmering opg 4'!$M$7)/'Lineær programmering opg 4'!$K$7)*-1)</f>
        <v>-</v>
      </c>
      <c r="H2481" s="167" t="str">
        <f>IF('Lineær programmering opg 4'!$C$8=0,"-",((-A2481+'Lineær programmering opg 4'!$M$8)/'Lineær programmering opg 4'!$K$8)*-1)</f>
        <v>-</v>
      </c>
      <c r="I2481" s="167" t="str">
        <f>IF('Lineær programmering opg 4'!$D$8=0,"-",'Lineær programmering opg 4'!$G$8)</f>
        <v>-</v>
      </c>
      <c r="J2481" s="295">
        <f>A2481*'Lineær programmering opg 4'!$C$11+Datatabel!C2481*'Lineær programmering opg 4'!$D$11</f>
        <v>35894.399999998685</v>
      </c>
      <c r="K2481" s="9">
        <f t="shared" si="192"/>
        <v>0</v>
      </c>
      <c r="L2481" s="9">
        <f t="shared" si="193"/>
        <v>0</v>
      </c>
    </row>
    <row r="2482" spans="1:12" ht="15" x14ac:dyDescent="0.25">
      <c r="A2482" s="167">
        <f t="shared" si="191"/>
        <v>180.50400000000656</v>
      </c>
      <c r="B2482" s="325">
        <f t="shared" si="194"/>
        <v>0.7521000000000273</v>
      </c>
      <c r="C2482" s="167">
        <f t="shared" si="190"/>
        <v>118.99199999998689</v>
      </c>
      <c r="D2482" s="167">
        <f>IF('Lineær programmering opg 4'!$M$4=0,"-",(-A2482+'Lineær programmering opg 4'!$M$4)/'Lineær programmering opg 4'!$K$4*-1)</f>
        <v>118.99199999998689</v>
      </c>
      <c r="E2482" s="167">
        <f>IF('Lineær programmering opg 4'!$M$5=0,"-",(-A2482+'Lineær programmering opg 4'!$M$5)/'Lineær programmering opg 4'!$K$5*-1)</f>
        <v>164.6219999999951</v>
      </c>
      <c r="F2482" s="167" t="str">
        <f>IF('Lineær programmering opg 4'!$E$6=0,"-",(-A2482+'Lineær programmering opg 4'!$M$6)/'Lineær programmering opg 4'!$K$6*-1)</f>
        <v>-</v>
      </c>
      <c r="G2482" s="167" t="str">
        <f>IF('Lineær programmering opg 4'!$D$7=0,"-",((-A2482+'Lineær programmering opg 4'!$M$7)/'Lineær programmering opg 4'!$K$7)*-1)</f>
        <v>-</v>
      </c>
      <c r="H2482" s="167" t="str">
        <f>IF('Lineær programmering opg 4'!$C$8=0,"-",((-A2482+'Lineær programmering opg 4'!$M$8)/'Lineær programmering opg 4'!$K$8)*-1)</f>
        <v>-</v>
      </c>
      <c r="I2482" s="167" t="str">
        <f>IF('Lineær programmering opg 4'!$D$8=0,"-",'Lineær programmering opg 4'!$G$8)</f>
        <v>-</v>
      </c>
      <c r="J2482" s="295">
        <f>A2482*'Lineær programmering opg 4'!$C$11+Datatabel!C2482*'Lineær programmering opg 4'!$D$11</f>
        <v>35899.199999998687</v>
      </c>
      <c r="K2482" s="9">
        <f t="shared" si="192"/>
        <v>0</v>
      </c>
      <c r="L2482" s="9">
        <f t="shared" si="193"/>
        <v>0</v>
      </c>
    </row>
    <row r="2483" spans="1:12" ht="15" x14ac:dyDescent="0.25">
      <c r="A2483" s="167">
        <f t="shared" si="191"/>
        <v>180.48000000000656</v>
      </c>
      <c r="B2483" s="325">
        <f t="shared" si="194"/>
        <v>0.75200000000002731</v>
      </c>
      <c r="C2483" s="167">
        <f t="shared" si="190"/>
        <v>119.03999999998689</v>
      </c>
      <c r="D2483" s="167">
        <f>IF('Lineær programmering opg 4'!$M$4=0,"-",(-A2483+'Lineær programmering opg 4'!$M$4)/'Lineær programmering opg 4'!$K$4*-1)</f>
        <v>119.03999999998689</v>
      </c>
      <c r="E2483" s="167">
        <f>IF('Lineær programmering opg 4'!$M$5=0,"-",(-A2483+'Lineær programmering opg 4'!$M$5)/'Lineær programmering opg 4'!$K$5*-1)</f>
        <v>164.6399999999951</v>
      </c>
      <c r="F2483" s="167" t="str">
        <f>IF('Lineær programmering opg 4'!$E$6=0,"-",(-A2483+'Lineær programmering opg 4'!$M$6)/'Lineær programmering opg 4'!$K$6*-1)</f>
        <v>-</v>
      </c>
      <c r="G2483" s="167" t="str">
        <f>IF('Lineær programmering opg 4'!$D$7=0,"-",((-A2483+'Lineær programmering opg 4'!$M$7)/'Lineær programmering opg 4'!$K$7)*-1)</f>
        <v>-</v>
      </c>
      <c r="H2483" s="167" t="str">
        <f>IF('Lineær programmering opg 4'!$C$8=0,"-",((-A2483+'Lineær programmering opg 4'!$M$8)/'Lineær programmering opg 4'!$K$8)*-1)</f>
        <v>-</v>
      </c>
      <c r="I2483" s="167" t="str">
        <f>IF('Lineær programmering opg 4'!$D$8=0,"-",'Lineær programmering opg 4'!$G$8)</f>
        <v>-</v>
      </c>
      <c r="J2483" s="295">
        <f>A2483*'Lineær programmering opg 4'!$C$11+Datatabel!C2483*'Lineær programmering opg 4'!$D$11</f>
        <v>35903.99999999869</v>
      </c>
      <c r="K2483" s="9">
        <f t="shared" si="192"/>
        <v>0</v>
      </c>
      <c r="L2483" s="9">
        <f t="shared" si="193"/>
        <v>0</v>
      </c>
    </row>
    <row r="2484" spans="1:12" ht="15" x14ac:dyDescent="0.25">
      <c r="A2484" s="167">
        <f t="shared" si="191"/>
        <v>180.45600000000655</v>
      </c>
      <c r="B2484" s="325">
        <f t="shared" si="194"/>
        <v>0.75190000000002732</v>
      </c>
      <c r="C2484" s="167">
        <f t="shared" si="190"/>
        <v>119.08799999998689</v>
      </c>
      <c r="D2484" s="167">
        <f>IF('Lineær programmering opg 4'!$M$4=0,"-",(-A2484+'Lineær programmering opg 4'!$M$4)/'Lineær programmering opg 4'!$K$4*-1)</f>
        <v>119.08799999998689</v>
      </c>
      <c r="E2484" s="167">
        <f>IF('Lineær programmering opg 4'!$M$5=0,"-",(-A2484+'Lineær programmering opg 4'!$M$5)/'Lineær programmering opg 4'!$K$5*-1)</f>
        <v>164.6579999999951</v>
      </c>
      <c r="F2484" s="167" t="str">
        <f>IF('Lineær programmering opg 4'!$E$6=0,"-",(-A2484+'Lineær programmering opg 4'!$M$6)/'Lineær programmering opg 4'!$K$6*-1)</f>
        <v>-</v>
      </c>
      <c r="G2484" s="167" t="str">
        <f>IF('Lineær programmering opg 4'!$D$7=0,"-",((-A2484+'Lineær programmering opg 4'!$M$7)/'Lineær programmering opg 4'!$K$7)*-1)</f>
        <v>-</v>
      </c>
      <c r="H2484" s="167" t="str">
        <f>IF('Lineær programmering opg 4'!$C$8=0,"-",((-A2484+'Lineær programmering opg 4'!$M$8)/'Lineær programmering opg 4'!$K$8)*-1)</f>
        <v>-</v>
      </c>
      <c r="I2484" s="167" t="str">
        <f>IF('Lineær programmering opg 4'!$D$8=0,"-",'Lineær programmering opg 4'!$G$8)</f>
        <v>-</v>
      </c>
      <c r="J2484" s="295">
        <f>A2484*'Lineær programmering opg 4'!$C$11+Datatabel!C2484*'Lineær programmering opg 4'!$D$11</f>
        <v>35908.799999998693</v>
      </c>
      <c r="K2484" s="9">
        <f t="shared" si="192"/>
        <v>0</v>
      </c>
      <c r="L2484" s="9">
        <f t="shared" si="193"/>
        <v>0</v>
      </c>
    </row>
    <row r="2485" spans="1:12" ht="15" x14ac:dyDescent="0.25">
      <c r="A2485" s="167">
        <f t="shared" si="191"/>
        <v>180.43200000000655</v>
      </c>
      <c r="B2485" s="325">
        <f t="shared" si="194"/>
        <v>0.75180000000002734</v>
      </c>
      <c r="C2485" s="167">
        <f t="shared" si="190"/>
        <v>119.13599999998689</v>
      </c>
      <c r="D2485" s="167">
        <f>IF('Lineær programmering opg 4'!$M$4=0,"-",(-A2485+'Lineær programmering opg 4'!$M$4)/'Lineær programmering opg 4'!$K$4*-1)</f>
        <v>119.13599999998689</v>
      </c>
      <c r="E2485" s="167">
        <f>IF('Lineær programmering opg 4'!$M$5=0,"-",(-A2485+'Lineær programmering opg 4'!$M$5)/'Lineær programmering opg 4'!$K$5*-1)</f>
        <v>164.6759999999951</v>
      </c>
      <c r="F2485" s="167" t="str">
        <f>IF('Lineær programmering opg 4'!$E$6=0,"-",(-A2485+'Lineær programmering opg 4'!$M$6)/'Lineær programmering opg 4'!$K$6*-1)</f>
        <v>-</v>
      </c>
      <c r="G2485" s="167" t="str">
        <f>IF('Lineær programmering opg 4'!$D$7=0,"-",((-A2485+'Lineær programmering opg 4'!$M$7)/'Lineær programmering opg 4'!$K$7)*-1)</f>
        <v>-</v>
      </c>
      <c r="H2485" s="167" t="str">
        <f>IF('Lineær programmering opg 4'!$C$8=0,"-",((-A2485+'Lineær programmering opg 4'!$M$8)/'Lineær programmering opg 4'!$K$8)*-1)</f>
        <v>-</v>
      </c>
      <c r="I2485" s="167" t="str">
        <f>IF('Lineær programmering opg 4'!$D$8=0,"-",'Lineær programmering opg 4'!$G$8)</f>
        <v>-</v>
      </c>
      <c r="J2485" s="295">
        <f>A2485*'Lineær programmering opg 4'!$C$11+Datatabel!C2485*'Lineær programmering opg 4'!$D$11</f>
        <v>35913.599999998689</v>
      </c>
      <c r="K2485" s="9">
        <f t="shared" si="192"/>
        <v>0</v>
      </c>
      <c r="L2485" s="9">
        <f t="shared" si="193"/>
        <v>0</v>
      </c>
    </row>
    <row r="2486" spans="1:12" ht="15" x14ac:dyDescent="0.25">
      <c r="A2486" s="167">
        <f t="shared" si="191"/>
        <v>180.40800000000655</v>
      </c>
      <c r="B2486" s="325">
        <f t="shared" si="194"/>
        <v>0.75170000000002735</v>
      </c>
      <c r="C2486" s="167">
        <f t="shared" si="190"/>
        <v>119.1839999999869</v>
      </c>
      <c r="D2486" s="167">
        <f>IF('Lineær programmering opg 4'!$M$4=0,"-",(-A2486+'Lineær programmering opg 4'!$M$4)/'Lineær programmering opg 4'!$K$4*-1)</f>
        <v>119.1839999999869</v>
      </c>
      <c r="E2486" s="167">
        <f>IF('Lineær programmering opg 4'!$M$5=0,"-",(-A2486+'Lineær programmering opg 4'!$M$5)/'Lineær programmering opg 4'!$K$5*-1)</f>
        <v>164.6939999999951</v>
      </c>
      <c r="F2486" s="167" t="str">
        <f>IF('Lineær programmering opg 4'!$E$6=0,"-",(-A2486+'Lineær programmering opg 4'!$M$6)/'Lineær programmering opg 4'!$K$6*-1)</f>
        <v>-</v>
      </c>
      <c r="G2486" s="167" t="str">
        <f>IF('Lineær programmering opg 4'!$D$7=0,"-",((-A2486+'Lineær programmering opg 4'!$M$7)/'Lineær programmering opg 4'!$K$7)*-1)</f>
        <v>-</v>
      </c>
      <c r="H2486" s="167" t="str">
        <f>IF('Lineær programmering opg 4'!$C$8=0,"-",((-A2486+'Lineær programmering opg 4'!$M$8)/'Lineær programmering opg 4'!$K$8)*-1)</f>
        <v>-</v>
      </c>
      <c r="I2486" s="167" t="str">
        <f>IF('Lineær programmering opg 4'!$D$8=0,"-",'Lineær programmering opg 4'!$G$8)</f>
        <v>-</v>
      </c>
      <c r="J2486" s="295">
        <f>A2486*'Lineær programmering opg 4'!$C$11+Datatabel!C2486*'Lineær programmering opg 4'!$D$11</f>
        <v>35918.399999998685</v>
      </c>
      <c r="K2486" s="9">
        <f t="shared" si="192"/>
        <v>0</v>
      </c>
      <c r="L2486" s="9">
        <f t="shared" si="193"/>
        <v>0</v>
      </c>
    </row>
    <row r="2487" spans="1:12" ht="15" x14ac:dyDescent="0.25">
      <c r="A2487" s="167">
        <f t="shared" si="191"/>
        <v>180.38400000000655</v>
      </c>
      <c r="B2487" s="325">
        <f t="shared" si="194"/>
        <v>0.75160000000002736</v>
      </c>
      <c r="C2487" s="167">
        <f t="shared" si="190"/>
        <v>119.2319999999869</v>
      </c>
      <c r="D2487" s="167">
        <f>IF('Lineær programmering opg 4'!$M$4=0,"-",(-A2487+'Lineær programmering opg 4'!$M$4)/'Lineær programmering opg 4'!$K$4*-1)</f>
        <v>119.2319999999869</v>
      </c>
      <c r="E2487" s="167">
        <f>IF('Lineær programmering opg 4'!$M$5=0,"-",(-A2487+'Lineær programmering opg 4'!$M$5)/'Lineær programmering opg 4'!$K$5*-1)</f>
        <v>164.7119999999951</v>
      </c>
      <c r="F2487" s="167" t="str">
        <f>IF('Lineær programmering opg 4'!$E$6=0,"-",(-A2487+'Lineær programmering opg 4'!$M$6)/'Lineær programmering opg 4'!$K$6*-1)</f>
        <v>-</v>
      </c>
      <c r="G2487" s="167" t="str">
        <f>IF('Lineær programmering opg 4'!$D$7=0,"-",((-A2487+'Lineær programmering opg 4'!$M$7)/'Lineær programmering opg 4'!$K$7)*-1)</f>
        <v>-</v>
      </c>
      <c r="H2487" s="167" t="str">
        <f>IF('Lineær programmering opg 4'!$C$8=0,"-",((-A2487+'Lineær programmering opg 4'!$M$8)/'Lineær programmering opg 4'!$K$8)*-1)</f>
        <v>-</v>
      </c>
      <c r="I2487" s="167" t="str">
        <f>IF('Lineær programmering opg 4'!$D$8=0,"-",'Lineær programmering opg 4'!$G$8)</f>
        <v>-</v>
      </c>
      <c r="J2487" s="295">
        <f>A2487*'Lineær programmering opg 4'!$C$11+Datatabel!C2487*'Lineær programmering opg 4'!$D$11</f>
        <v>35923.199999998687</v>
      </c>
      <c r="K2487" s="9">
        <f t="shared" si="192"/>
        <v>0</v>
      </c>
      <c r="L2487" s="9">
        <f t="shared" si="193"/>
        <v>0</v>
      </c>
    </row>
    <row r="2488" spans="1:12" ht="15" x14ac:dyDescent="0.25">
      <c r="A2488" s="167">
        <f t="shared" si="191"/>
        <v>180.36000000000658</v>
      </c>
      <c r="B2488" s="325">
        <f t="shared" si="194"/>
        <v>0.75150000000002737</v>
      </c>
      <c r="C2488" s="167">
        <f t="shared" si="190"/>
        <v>119.27999999998684</v>
      </c>
      <c r="D2488" s="167">
        <f>IF('Lineær programmering opg 4'!$M$4=0,"-",(-A2488+'Lineær programmering opg 4'!$M$4)/'Lineær programmering opg 4'!$K$4*-1)</f>
        <v>119.27999999998684</v>
      </c>
      <c r="E2488" s="167">
        <f>IF('Lineær programmering opg 4'!$M$5=0,"-",(-A2488+'Lineær programmering opg 4'!$M$5)/'Lineær programmering opg 4'!$K$5*-1)</f>
        <v>164.72999999999507</v>
      </c>
      <c r="F2488" s="167" t="str">
        <f>IF('Lineær programmering opg 4'!$E$6=0,"-",(-A2488+'Lineær programmering opg 4'!$M$6)/'Lineær programmering opg 4'!$K$6*-1)</f>
        <v>-</v>
      </c>
      <c r="G2488" s="167" t="str">
        <f>IF('Lineær programmering opg 4'!$D$7=0,"-",((-A2488+'Lineær programmering opg 4'!$M$7)/'Lineær programmering opg 4'!$K$7)*-1)</f>
        <v>-</v>
      </c>
      <c r="H2488" s="167" t="str">
        <f>IF('Lineær programmering opg 4'!$C$8=0,"-",((-A2488+'Lineær programmering opg 4'!$M$8)/'Lineær programmering opg 4'!$K$8)*-1)</f>
        <v>-</v>
      </c>
      <c r="I2488" s="167" t="str">
        <f>IF('Lineær programmering opg 4'!$D$8=0,"-",'Lineær programmering opg 4'!$G$8)</f>
        <v>-</v>
      </c>
      <c r="J2488" s="295">
        <f>A2488*'Lineær programmering opg 4'!$C$11+Datatabel!C2488*'Lineær programmering opg 4'!$D$11</f>
        <v>35927.999999998683</v>
      </c>
      <c r="K2488" s="9">
        <f t="shared" si="192"/>
        <v>0</v>
      </c>
      <c r="L2488" s="9">
        <f t="shared" si="193"/>
        <v>0</v>
      </c>
    </row>
    <row r="2489" spans="1:12" ht="15" x14ac:dyDescent="0.25">
      <c r="A2489" s="167">
        <f t="shared" si="191"/>
        <v>180.33600000000658</v>
      </c>
      <c r="B2489" s="325">
        <f t="shared" si="194"/>
        <v>0.75140000000002738</v>
      </c>
      <c r="C2489" s="167">
        <f t="shared" si="190"/>
        <v>119.32799999998684</v>
      </c>
      <c r="D2489" s="167">
        <f>IF('Lineær programmering opg 4'!$M$4=0,"-",(-A2489+'Lineær programmering opg 4'!$M$4)/'Lineær programmering opg 4'!$K$4*-1)</f>
        <v>119.32799999998684</v>
      </c>
      <c r="E2489" s="167">
        <f>IF('Lineær programmering opg 4'!$M$5=0,"-",(-A2489+'Lineær programmering opg 4'!$M$5)/'Lineær programmering opg 4'!$K$5*-1)</f>
        <v>164.74799999999507</v>
      </c>
      <c r="F2489" s="167" t="str">
        <f>IF('Lineær programmering opg 4'!$E$6=0,"-",(-A2489+'Lineær programmering opg 4'!$M$6)/'Lineær programmering opg 4'!$K$6*-1)</f>
        <v>-</v>
      </c>
      <c r="G2489" s="167" t="str">
        <f>IF('Lineær programmering opg 4'!$D$7=0,"-",((-A2489+'Lineær programmering opg 4'!$M$7)/'Lineær programmering opg 4'!$K$7)*-1)</f>
        <v>-</v>
      </c>
      <c r="H2489" s="167" t="str">
        <f>IF('Lineær programmering opg 4'!$C$8=0,"-",((-A2489+'Lineær programmering opg 4'!$M$8)/'Lineær programmering opg 4'!$K$8)*-1)</f>
        <v>-</v>
      </c>
      <c r="I2489" s="167" t="str">
        <f>IF('Lineær programmering opg 4'!$D$8=0,"-",'Lineær programmering opg 4'!$G$8)</f>
        <v>-</v>
      </c>
      <c r="J2489" s="295">
        <f>A2489*'Lineær programmering opg 4'!$C$11+Datatabel!C2489*'Lineær programmering opg 4'!$D$11</f>
        <v>35932.799999998679</v>
      </c>
      <c r="K2489" s="9">
        <f t="shared" si="192"/>
        <v>0</v>
      </c>
      <c r="L2489" s="9">
        <f t="shared" si="193"/>
        <v>0</v>
      </c>
    </row>
    <row r="2490" spans="1:12" ht="15" x14ac:dyDescent="0.25">
      <c r="A2490" s="167">
        <f t="shared" si="191"/>
        <v>180.31200000000658</v>
      </c>
      <c r="B2490" s="325">
        <f t="shared" si="194"/>
        <v>0.75130000000002739</v>
      </c>
      <c r="C2490" s="167">
        <f t="shared" si="190"/>
        <v>119.37599999998685</v>
      </c>
      <c r="D2490" s="167">
        <f>IF('Lineær programmering opg 4'!$M$4=0,"-",(-A2490+'Lineær programmering opg 4'!$M$4)/'Lineær programmering opg 4'!$K$4*-1)</f>
        <v>119.37599999998685</v>
      </c>
      <c r="E2490" s="167">
        <f>IF('Lineær programmering opg 4'!$M$5=0,"-",(-A2490+'Lineær programmering opg 4'!$M$5)/'Lineær programmering opg 4'!$K$5*-1)</f>
        <v>164.76599999999507</v>
      </c>
      <c r="F2490" s="167" t="str">
        <f>IF('Lineær programmering opg 4'!$E$6=0,"-",(-A2490+'Lineær programmering opg 4'!$M$6)/'Lineær programmering opg 4'!$K$6*-1)</f>
        <v>-</v>
      </c>
      <c r="G2490" s="167" t="str">
        <f>IF('Lineær programmering opg 4'!$D$7=0,"-",((-A2490+'Lineær programmering opg 4'!$M$7)/'Lineær programmering opg 4'!$K$7)*-1)</f>
        <v>-</v>
      </c>
      <c r="H2490" s="167" t="str">
        <f>IF('Lineær programmering opg 4'!$C$8=0,"-",((-A2490+'Lineær programmering opg 4'!$M$8)/'Lineær programmering opg 4'!$K$8)*-1)</f>
        <v>-</v>
      </c>
      <c r="I2490" s="167" t="str">
        <f>IF('Lineær programmering opg 4'!$D$8=0,"-",'Lineær programmering opg 4'!$G$8)</f>
        <v>-</v>
      </c>
      <c r="J2490" s="295">
        <f>A2490*'Lineær programmering opg 4'!$C$11+Datatabel!C2490*'Lineær programmering opg 4'!$D$11</f>
        <v>35937.599999998682</v>
      </c>
      <c r="K2490" s="9">
        <f t="shared" si="192"/>
        <v>0</v>
      </c>
      <c r="L2490" s="9">
        <f t="shared" si="193"/>
        <v>0</v>
      </c>
    </row>
    <row r="2491" spans="1:12" ht="15" x14ac:dyDescent="0.25">
      <c r="A2491" s="167">
        <f t="shared" si="191"/>
        <v>180.28800000000658</v>
      </c>
      <c r="B2491" s="325">
        <f t="shared" si="194"/>
        <v>0.7512000000000274</v>
      </c>
      <c r="C2491" s="167">
        <f t="shared" si="190"/>
        <v>119.42399999998685</v>
      </c>
      <c r="D2491" s="167">
        <f>IF('Lineær programmering opg 4'!$M$4=0,"-",(-A2491+'Lineær programmering opg 4'!$M$4)/'Lineær programmering opg 4'!$K$4*-1)</f>
        <v>119.42399999998685</v>
      </c>
      <c r="E2491" s="167">
        <f>IF('Lineær programmering opg 4'!$M$5=0,"-",(-A2491+'Lineær programmering opg 4'!$M$5)/'Lineær programmering opg 4'!$K$5*-1)</f>
        <v>164.78399999999507</v>
      </c>
      <c r="F2491" s="167" t="str">
        <f>IF('Lineær programmering opg 4'!$E$6=0,"-",(-A2491+'Lineær programmering opg 4'!$M$6)/'Lineær programmering opg 4'!$K$6*-1)</f>
        <v>-</v>
      </c>
      <c r="G2491" s="167" t="str">
        <f>IF('Lineær programmering opg 4'!$D$7=0,"-",((-A2491+'Lineær programmering opg 4'!$M$7)/'Lineær programmering opg 4'!$K$7)*-1)</f>
        <v>-</v>
      </c>
      <c r="H2491" s="167" t="str">
        <f>IF('Lineær programmering opg 4'!$C$8=0,"-",((-A2491+'Lineær programmering opg 4'!$M$8)/'Lineær programmering opg 4'!$K$8)*-1)</f>
        <v>-</v>
      </c>
      <c r="I2491" s="167" t="str">
        <f>IF('Lineær programmering opg 4'!$D$8=0,"-",'Lineær programmering opg 4'!$G$8)</f>
        <v>-</v>
      </c>
      <c r="J2491" s="295">
        <f>A2491*'Lineær programmering opg 4'!$C$11+Datatabel!C2491*'Lineær programmering opg 4'!$D$11</f>
        <v>35942.399999998685</v>
      </c>
      <c r="K2491" s="9">
        <f t="shared" si="192"/>
        <v>0</v>
      </c>
      <c r="L2491" s="9">
        <f t="shared" si="193"/>
        <v>0</v>
      </c>
    </row>
    <row r="2492" spans="1:12" ht="15" x14ac:dyDescent="0.25">
      <c r="A2492" s="167">
        <f t="shared" si="191"/>
        <v>180.26400000000658</v>
      </c>
      <c r="B2492" s="325">
        <f t="shared" si="194"/>
        <v>0.75110000000002741</v>
      </c>
      <c r="C2492" s="167">
        <f t="shared" si="190"/>
        <v>119.47199999998685</v>
      </c>
      <c r="D2492" s="167">
        <f>IF('Lineær programmering opg 4'!$M$4=0,"-",(-A2492+'Lineær programmering opg 4'!$M$4)/'Lineær programmering opg 4'!$K$4*-1)</f>
        <v>119.47199999998685</v>
      </c>
      <c r="E2492" s="167">
        <f>IF('Lineær programmering opg 4'!$M$5=0,"-",(-A2492+'Lineær programmering opg 4'!$M$5)/'Lineær programmering opg 4'!$K$5*-1)</f>
        <v>164.80199999999508</v>
      </c>
      <c r="F2492" s="167" t="str">
        <f>IF('Lineær programmering opg 4'!$E$6=0,"-",(-A2492+'Lineær programmering opg 4'!$M$6)/'Lineær programmering opg 4'!$K$6*-1)</f>
        <v>-</v>
      </c>
      <c r="G2492" s="167" t="str">
        <f>IF('Lineær programmering opg 4'!$D$7=0,"-",((-A2492+'Lineær programmering opg 4'!$M$7)/'Lineær programmering opg 4'!$K$7)*-1)</f>
        <v>-</v>
      </c>
      <c r="H2492" s="167" t="str">
        <f>IF('Lineær programmering opg 4'!$C$8=0,"-",((-A2492+'Lineær programmering opg 4'!$M$8)/'Lineær programmering opg 4'!$K$8)*-1)</f>
        <v>-</v>
      </c>
      <c r="I2492" s="167" t="str">
        <f>IF('Lineær programmering opg 4'!$D$8=0,"-",'Lineær programmering opg 4'!$G$8)</f>
        <v>-</v>
      </c>
      <c r="J2492" s="295">
        <f>A2492*'Lineær programmering opg 4'!$C$11+Datatabel!C2492*'Lineær programmering opg 4'!$D$11</f>
        <v>35947.199999998687</v>
      </c>
      <c r="K2492" s="9">
        <f t="shared" si="192"/>
        <v>0</v>
      </c>
      <c r="L2492" s="9">
        <f t="shared" si="193"/>
        <v>0</v>
      </c>
    </row>
    <row r="2493" spans="1:12" ht="15" x14ac:dyDescent="0.25">
      <c r="A2493" s="167">
        <f t="shared" si="191"/>
        <v>180.24000000000657</v>
      </c>
      <c r="B2493" s="325">
        <f t="shared" si="194"/>
        <v>0.75100000000002742</v>
      </c>
      <c r="C2493" s="167">
        <f t="shared" si="190"/>
        <v>119.51999999998685</v>
      </c>
      <c r="D2493" s="167">
        <f>IF('Lineær programmering opg 4'!$M$4=0,"-",(-A2493+'Lineær programmering opg 4'!$M$4)/'Lineær programmering opg 4'!$K$4*-1)</f>
        <v>119.51999999998685</v>
      </c>
      <c r="E2493" s="167">
        <f>IF('Lineær programmering opg 4'!$M$5=0,"-",(-A2493+'Lineær programmering opg 4'!$M$5)/'Lineær programmering opg 4'!$K$5*-1)</f>
        <v>164.81999999999508</v>
      </c>
      <c r="F2493" s="167" t="str">
        <f>IF('Lineær programmering opg 4'!$E$6=0,"-",(-A2493+'Lineær programmering opg 4'!$M$6)/'Lineær programmering opg 4'!$K$6*-1)</f>
        <v>-</v>
      </c>
      <c r="G2493" s="167" t="str">
        <f>IF('Lineær programmering opg 4'!$D$7=0,"-",((-A2493+'Lineær programmering opg 4'!$M$7)/'Lineær programmering opg 4'!$K$7)*-1)</f>
        <v>-</v>
      </c>
      <c r="H2493" s="167" t="str">
        <f>IF('Lineær programmering opg 4'!$C$8=0,"-",((-A2493+'Lineær programmering opg 4'!$M$8)/'Lineær programmering opg 4'!$K$8)*-1)</f>
        <v>-</v>
      </c>
      <c r="I2493" s="167" t="str">
        <f>IF('Lineær programmering opg 4'!$D$8=0,"-",'Lineær programmering opg 4'!$G$8)</f>
        <v>-</v>
      </c>
      <c r="J2493" s="295">
        <f>A2493*'Lineær programmering opg 4'!$C$11+Datatabel!C2493*'Lineær programmering opg 4'!$D$11</f>
        <v>35951.99999999869</v>
      </c>
      <c r="K2493" s="9">
        <f t="shared" si="192"/>
        <v>0</v>
      </c>
      <c r="L2493" s="9">
        <f t="shared" si="193"/>
        <v>0</v>
      </c>
    </row>
    <row r="2494" spans="1:12" ht="15" x14ac:dyDescent="0.25">
      <c r="A2494" s="167">
        <f t="shared" si="191"/>
        <v>180.21600000000657</v>
      </c>
      <c r="B2494" s="325">
        <f t="shared" si="194"/>
        <v>0.75090000000002743</v>
      </c>
      <c r="C2494" s="167">
        <f t="shared" si="190"/>
        <v>119.56799999998685</v>
      </c>
      <c r="D2494" s="167">
        <f>IF('Lineær programmering opg 4'!$M$4=0,"-",(-A2494+'Lineær programmering opg 4'!$M$4)/'Lineær programmering opg 4'!$K$4*-1)</f>
        <v>119.56799999998685</v>
      </c>
      <c r="E2494" s="167">
        <f>IF('Lineær programmering opg 4'!$M$5=0,"-",(-A2494+'Lineær programmering opg 4'!$M$5)/'Lineær programmering opg 4'!$K$5*-1)</f>
        <v>164.83799999999508</v>
      </c>
      <c r="F2494" s="167" t="str">
        <f>IF('Lineær programmering opg 4'!$E$6=0,"-",(-A2494+'Lineær programmering opg 4'!$M$6)/'Lineær programmering opg 4'!$K$6*-1)</f>
        <v>-</v>
      </c>
      <c r="G2494" s="167" t="str">
        <f>IF('Lineær programmering opg 4'!$D$7=0,"-",((-A2494+'Lineær programmering opg 4'!$M$7)/'Lineær programmering opg 4'!$K$7)*-1)</f>
        <v>-</v>
      </c>
      <c r="H2494" s="167" t="str">
        <f>IF('Lineær programmering opg 4'!$C$8=0,"-",((-A2494+'Lineær programmering opg 4'!$M$8)/'Lineær programmering opg 4'!$K$8)*-1)</f>
        <v>-</v>
      </c>
      <c r="I2494" s="167" t="str">
        <f>IF('Lineær programmering opg 4'!$D$8=0,"-",'Lineær programmering opg 4'!$G$8)</f>
        <v>-</v>
      </c>
      <c r="J2494" s="295">
        <f>A2494*'Lineær programmering opg 4'!$C$11+Datatabel!C2494*'Lineær programmering opg 4'!$D$11</f>
        <v>35956.799999998686</v>
      </c>
      <c r="K2494" s="9">
        <f t="shared" si="192"/>
        <v>0</v>
      </c>
      <c r="L2494" s="9">
        <f t="shared" si="193"/>
        <v>0</v>
      </c>
    </row>
    <row r="2495" spans="1:12" ht="15" x14ac:dyDescent="0.25">
      <c r="A2495" s="167">
        <f t="shared" si="191"/>
        <v>180.1920000000066</v>
      </c>
      <c r="B2495" s="325">
        <f t="shared" si="194"/>
        <v>0.75080000000002745</v>
      </c>
      <c r="C2495" s="167">
        <f t="shared" si="190"/>
        <v>119.6159999999868</v>
      </c>
      <c r="D2495" s="167">
        <f>IF('Lineær programmering opg 4'!$M$4=0,"-",(-A2495+'Lineær programmering opg 4'!$M$4)/'Lineær programmering opg 4'!$K$4*-1)</f>
        <v>119.6159999999868</v>
      </c>
      <c r="E2495" s="167">
        <f>IF('Lineær programmering opg 4'!$M$5=0,"-",(-A2495+'Lineær programmering opg 4'!$M$5)/'Lineær programmering opg 4'!$K$5*-1)</f>
        <v>164.85599999999505</v>
      </c>
      <c r="F2495" s="167" t="str">
        <f>IF('Lineær programmering opg 4'!$E$6=0,"-",(-A2495+'Lineær programmering opg 4'!$M$6)/'Lineær programmering opg 4'!$K$6*-1)</f>
        <v>-</v>
      </c>
      <c r="G2495" s="167" t="str">
        <f>IF('Lineær programmering opg 4'!$D$7=0,"-",((-A2495+'Lineær programmering opg 4'!$M$7)/'Lineær programmering opg 4'!$K$7)*-1)</f>
        <v>-</v>
      </c>
      <c r="H2495" s="167" t="str">
        <f>IF('Lineær programmering opg 4'!$C$8=0,"-",((-A2495+'Lineær programmering opg 4'!$M$8)/'Lineær programmering opg 4'!$K$8)*-1)</f>
        <v>-</v>
      </c>
      <c r="I2495" s="167" t="str">
        <f>IF('Lineær programmering opg 4'!$D$8=0,"-",'Lineær programmering opg 4'!$G$8)</f>
        <v>-</v>
      </c>
      <c r="J2495" s="295">
        <f>A2495*'Lineær programmering opg 4'!$C$11+Datatabel!C2495*'Lineær programmering opg 4'!$D$11</f>
        <v>35961.599999998682</v>
      </c>
      <c r="K2495" s="9">
        <f t="shared" si="192"/>
        <v>0</v>
      </c>
      <c r="L2495" s="9">
        <f t="shared" si="193"/>
        <v>0</v>
      </c>
    </row>
    <row r="2496" spans="1:12" ht="15" x14ac:dyDescent="0.25">
      <c r="A2496" s="167">
        <f t="shared" si="191"/>
        <v>180.1680000000066</v>
      </c>
      <c r="B2496" s="325">
        <f t="shared" si="194"/>
        <v>0.75070000000002746</v>
      </c>
      <c r="C2496" s="167">
        <f t="shared" si="190"/>
        <v>119.6639999999868</v>
      </c>
      <c r="D2496" s="167">
        <f>IF('Lineær programmering opg 4'!$M$4=0,"-",(-A2496+'Lineær programmering opg 4'!$M$4)/'Lineær programmering opg 4'!$K$4*-1)</f>
        <v>119.6639999999868</v>
      </c>
      <c r="E2496" s="167">
        <f>IF('Lineær programmering opg 4'!$M$5=0,"-",(-A2496+'Lineær programmering opg 4'!$M$5)/'Lineær programmering opg 4'!$K$5*-1)</f>
        <v>164.87399999999505</v>
      </c>
      <c r="F2496" s="167" t="str">
        <f>IF('Lineær programmering opg 4'!$E$6=0,"-",(-A2496+'Lineær programmering opg 4'!$M$6)/'Lineær programmering opg 4'!$K$6*-1)</f>
        <v>-</v>
      </c>
      <c r="G2496" s="167" t="str">
        <f>IF('Lineær programmering opg 4'!$D$7=0,"-",((-A2496+'Lineær programmering opg 4'!$M$7)/'Lineær programmering opg 4'!$K$7)*-1)</f>
        <v>-</v>
      </c>
      <c r="H2496" s="167" t="str">
        <f>IF('Lineær programmering opg 4'!$C$8=0,"-",((-A2496+'Lineær programmering opg 4'!$M$8)/'Lineær programmering opg 4'!$K$8)*-1)</f>
        <v>-</v>
      </c>
      <c r="I2496" s="167" t="str">
        <f>IF('Lineær programmering opg 4'!$D$8=0,"-",'Lineær programmering opg 4'!$G$8)</f>
        <v>-</v>
      </c>
      <c r="J2496" s="295">
        <f>A2496*'Lineær programmering opg 4'!$C$11+Datatabel!C2496*'Lineær programmering opg 4'!$D$11</f>
        <v>35966.399999998685</v>
      </c>
      <c r="K2496" s="9">
        <f t="shared" si="192"/>
        <v>0</v>
      </c>
      <c r="L2496" s="9">
        <f t="shared" si="193"/>
        <v>0</v>
      </c>
    </row>
    <row r="2497" spans="1:12" ht="15" x14ac:dyDescent="0.25">
      <c r="A2497" s="167">
        <f t="shared" si="191"/>
        <v>180.1440000000066</v>
      </c>
      <c r="B2497" s="325">
        <f t="shared" si="194"/>
        <v>0.75060000000002747</v>
      </c>
      <c r="C2497" s="167">
        <f t="shared" si="190"/>
        <v>119.7119999999868</v>
      </c>
      <c r="D2497" s="167">
        <f>IF('Lineær programmering opg 4'!$M$4=0,"-",(-A2497+'Lineær programmering opg 4'!$M$4)/'Lineær programmering opg 4'!$K$4*-1)</f>
        <v>119.7119999999868</v>
      </c>
      <c r="E2497" s="167">
        <f>IF('Lineær programmering opg 4'!$M$5=0,"-",(-A2497+'Lineær programmering opg 4'!$M$5)/'Lineær programmering opg 4'!$K$5*-1)</f>
        <v>164.89199999999505</v>
      </c>
      <c r="F2497" s="167" t="str">
        <f>IF('Lineær programmering opg 4'!$E$6=0,"-",(-A2497+'Lineær programmering opg 4'!$M$6)/'Lineær programmering opg 4'!$K$6*-1)</f>
        <v>-</v>
      </c>
      <c r="G2497" s="167" t="str">
        <f>IF('Lineær programmering opg 4'!$D$7=0,"-",((-A2497+'Lineær programmering opg 4'!$M$7)/'Lineær programmering opg 4'!$K$7)*-1)</f>
        <v>-</v>
      </c>
      <c r="H2497" s="167" t="str">
        <f>IF('Lineær programmering opg 4'!$C$8=0,"-",((-A2497+'Lineær programmering opg 4'!$M$8)/'Lineær programmering opg 4'!$K$8)*-1)</f>
        <v>-</v>
      </c>
      <c r="I2497" s="167" t="str">
        <f>IF('Lineær programmering opg 4'!$D$8=0,"-",'Lineær programmering opg 4'!$G$8)</f>
        <v>-</v>
      </c>
      <c r="J2497" s="295">
        <f>A2497*'Lineær programmering opg 4'!$C$11+Datatabel!C2497*'Lineær programmering opg 4'!$D$11</f>
        <v>35971.19999999868</v>
      </c>
      <c r="K2497" s="9">
        <f t="shared" si="192"/>
        <v>0</v>
      </c>
      <c r="L2497" s="9">
        <f t="shared" si="193"/>
        <v>0</v>
      </c>
    </row>
    <row r="2498" spans="1:12" ht="15" x14ac:dyDescent="0.25">
      <c r="A2498" s="167">
        <f t="shared" si="191"/>
        <v>180.1200000000066</v>
      </c>
      <c r="B2498" s="325">
        <f t="shared" si="194"/>
        <v>0.75050000000002748</v>
      </c>
      <c r="C2498" s="167">
        <f t="shared" si="190"/>
        <v>119.7599999999868</v>
      </c>
      <c r="D2498" s="167">
        <f>IF('Lineær programmering opg 4'!$M$4=0,"-",(-A2498+'Lineær programmering opg 4'!$M$4)/'Lineær programmering opg 4'!$K$4*-1)</f>
        <v>119.7599999999868</v>
      </c>
      <c r="E2498" s="167">
        <f>IF('Lineær programmering opg 4'!$M$5=0,"-",(-A2498+'Lineær programmering opg 4'!$M$5)/'Lineær programmering opg 4'!$K$5*-1)</f>
        <v>164.90999999999505</v>
      </c>
      <c r="F2498" s="167" t="str">
        <f>IF('Lineær programmering opg 4'!$E$6=0,"-",(-A2498+'Lineær programmering opg 4'!$M$6)/'Lineær programmering opg 4'!$K$6*-1)</f>
        <v>-</v>
      </c>
      <c r="G2498" s="167" t="str">
        <f>IF('Lineær programmering opg 4'!$D$7=0,"-",((-A2498+'Lineær programmering opg 4'!$M$7)/'Lineær programmering opg 4'!$K$7)*-1)</f>
        <v>-</v>
      </c>
      <c r="H2498" s="167" t="str">
        <f>IF('Lineær programmering opg 4'!$C$8=0,"-",((-A2498+'Lineær programmering opg 4'!$M$8)/'Lineær programmering opg 4'!$K$8)*-1)</f>
        <v>-</v>
      </c>
      <c r="I2498" s="167" t="str">
        <f>IF('Lineær programmering opg 4'!$D$8=0,"-",'Lineær programmering opg 4'!$G$8)</f>
        <v>-</v>
      </c>
      <c r="J2498" s="295">
        <f>A2498*'Lineær programmering opg 4'!$C$11+Datatabel!C2498*'Lineær programmering opg 4'!$D$11</f>
        <v>35975.999999998676</v>
      </c>
      <c r="K2498" s="9">
        <f t="shared" si="192"/>
        <v>0</v>
      </c>
      <c r="L2498" s="9">
        <f t="shared" si="193"/>
        <v>0</v>
      </c>
    </row>
    <row r="2499" spans="1:12" ht="15" x14ac:dyDescent="0.25">
      <c r="A2499" s="167">
        <f t="shared" si="191"/>
        <v>180.0960000000066</v>
      </c>
      <c r="B2499" s="325">
        <f t="shared" si="194"/>
        <v>0.75040000000002749</v>
      </c>
      <c r="C2499" s="167">
        <f t="shared" ref="C2499:C2562" si="195">MIN(D2499,E2499,F2499,G2499,H2499,I2499)</f>
        <v>119.80799999998681</v>
      </c>
      <c r="D2499" s="167">
        <f>IF('Lineær programmering opg 4'!$M$4=0,"-",(-A2499+'Lineær programmering opg 4'!$M$4)/'Lineær programmering opg 4'!$K$4*-1)</f>
        <v>119.80799999998681</v>
      </c>
      <c r="E2499" s="167">
        <f>IF('Lineær programmering opg 4'!$M$5=0,"-",(-A2499+'Lineær programmering opg 4'!$M$5)/'Lineær programmering opg 4'!$K$5*-1)</f>
        <v>164.92799999999505</v>
      </c>
      <c r="F2499" s="167" t="str">
        <f>IF('Lineær programmering opg 4'!$E$6=0,"-",(-A2499+'Lineær programmering opg 4'!$M$6)/'Lineær programmering opg 4'!$K$6*-1)</f>
        <v>-</v>
      </c>
      <c r="G2499" s="167" t="str">
        <f>IF('Lineær programmering opg 4'!$D$7=0,"-",((-A2499+'Lineær programmering opg 4'!$M$7)/'Lineær programmering opg 4'!$K$7)*-1)</f>
        <v>-</v>
      </c>
      <c r="H2499" s="167" t="str">
        <f>IF('Lineær programmering opg 4'!$C$8=0,"-",((-A2499+'Lineær programmering opg 4'!$M$8)/'Lineær programmering opg 4'!$K$8)*-1)</f>
        <v>-</v>
      </c>
      <c r="I2499" s="167" t="str">
        <f>IF('Lineær programmering opg 4'!$D$8=0,"-",'Lineær programmering opg 4'!$G$8)</f>
        <v>-</v>
      </c>
      <c r="J2499" s="295">
        <f>A2499*'Lineær programmering opg 4'!$C$11+Datatabel!C2499*'Lineær programmering opg 4'!$D$11</f>
        <v>35980.799999998679</v>
      </c>
      <c r="K2499" s="9">
        <f t="shared" si="192"/>
        <v>0</v>
      </c>
      <c r="L2499" s="9">
        <f t="shared" si="193"/>
        <v>0</v>
      </c>
    </row>
    <row r="2500" spans="1:12" ht="15" x14ac:dyDescent="0.25">
      <c r="A2500" s="167">
        <f t="shared" ref="A2500:A2563" si="196">$A$3*B2500</f>
        <v>180.0720000000066</v>
      </c>
      <c r="B2500" s="325">
        <f t="shared" si="194"/>
        <v>0.7503000000000275</v>
      </c>
      <c r="C2500" s="167">
        <f t="shared" si="195"/>
        <v>119.85599999998681</v>
      </c>
      <c r="D2500" s="167">
        <f>IF('Lineær programmering opg 4'!$M$4=0,"-",(-A2500+'Lineær programmering opg 4'!$M$4)/'Lineær programmering opg 4'!$K$4*-1)</f>
        <v>119.85599999998681</v>
      </c>
      <c r="E2500" s="167">
        <f>IF('Lineær programmering opg 4'!$M$5=0,"-",(-A2500+'Lineær programmering opg 4'!$M$5)/'Lineær programmering opg 4'!$K$5*-1)</f>
        <v>164.94599999999505</v>
      </c>
      <c r="F2500" s="167" t="str">
        <f>IF('Lineær programmering opg 4'!$E$6=0,"-",(-A2500+'Lineær programmering opg 4'!$M$6)/'Lineær programmering opg 4'!$K$6*-1)</f>
        <v>-</v>
      </c>
      <c r="G2500" s="167" t="str">
        <f>IF('Lineær programmering opg 4'!$D$7=0,"-",((-A2500+'Lineær programmering opg 4'!$M$7)/'Lineær programmering opg 4'!$K$7)*-1)</f>
        <v>-</v>
      </c>
      <c r="H2500" s="167" t="str">
        <f>IF('Lineær programmering opg 4'!$C$8=0,"-",((-A2500+'Lineær programmering opg 4'!$M$8)/'Lineær programmering opg 4'!$K$8)*-1)</f>
        <v>-</v>
      </c>
      <c r="I2500" s="167" t="str">
        <f>IF('Lineær programmering opg 4'!$D$8=0,"-",'Lineær programmering opg 4'!$G$8)</f>
        <v>-</v>
      </c>
      <c r="J2500" s="295">
        <f>A2500*'Lineær programmering opg 4'!$C$11+Datatabel!C2500*'Lineær programmering opg 4'!$D$11</f>
        <v>35985.599999998682</v>
      </c>
      <c r="K2500" s="9">
        <f t="shared" ref="K2500:K2563" si="197">IF($J$10004=J2500,A2500,0)</f>
        <v>0</v>
      </c>
      <c r="L2500" s="9">
        <f t="shared" ref="L2500:L2563" si="198">IF(J2500=$J$10004,C2500,0)</f>
        <v>0</v>
      </c>
    </row>
    <row r="2501" spans="1:12" ht="15" x14ac:dyDescent="0.25">
      <c r="A2501" s="167">
        <f t="shared" si="196"/>
        <v>180.0480000000066</v>
      </c>
      <c r="B2501" s="325">
        <f t="shared" ref="B2501:B2564" si="199">B2500-0.01%</f>
        <v>0.75020000000002751</v>
      </c>
      <c r="C2501" s="167">
        <f t="shared" si="195"/>
        <v>119.90399999998681</v>
      </c>
      <c r="D2501" s="167">
        <f>IF('Lineær programmering opg 4'!$M$4=0,"-",(-A2501+'Lineær programmering opg 4'!$M$4)/'Lineær programmering opg 4'!$K$4*-1)</f>
        <v>119.90399999998681</v>
      </c>
      <c r="E2501" s="167">
        <f>IF('Lineær programmering opg 4'!$M$5=0,"-",(-A2501+'Lineær programmering opg 4'!$M$5)/'Lineær programmering opg 4'!$K$5*-1)</f>
        <v>164.96399999999505</v>
      </c>
      <c r="F2501" s="167" t="str">
        <f>IF('Lineær programmering opg 4'!$E$6=0,"-",(-A2501+'Lineær programmering opg 4'!$M$6)/'Lineær programmering opg 4'!$K$6*-1)</f>
        <v>-</v>
      </c>
      <c r="G2501" s="167" t="str">
        <f>IF('Lineær programmering opg 4'!$D$7=0,"-",((-A2501+'Lineær programmering opg 4'!$M$7)/'Lineær programmering opg 4'!$K$7)*-1)</f>
        <v>-</v>
      </c>
      <c r="H2501" s="167" t="str">
        <f>IF('Lineær programmering opg 4'!$C$8=0,"-",((-A2501+'Lineær programmering opg 4'!$M$8)/'Lineær programmering opg 4'!$K$8)*-1)</f>
        <v>-</v>
      </c>
      <c r="I2501" s="167" t="str">
        <f>IF('Lineær programmering opg 4'!$D$8=0,"-",'Lineær programmering opg 4'!$G$8)</f>
        <v>-</v>
      </c>
      <c r="J2501" s="295">
        <f>A2501*'Lineær programmering opg 4'!$C$11+Datatabel!C2501*'Lineær programmering opg 4'!$D$11</f>
        <v>35990.399999998677</v>
      </c>
      <c r="K2501" s="9">
        <f t="shared" si="197"/>
        <v>0</v>
      </c>
      <c r="L2501" s="9">
        <f t="shared" si="198"/>
        <v>0</v>
      </c>
    </row>
    <row r="2502" spans="1:12" ht="15" x14ac:dyDescent="0.25">
      <c r="A2502" s="167">
        <f t="shared" si="196"/>
        <v>180.02400000000659</v>
      </c>
      <c r="B2502" s="325">
        <f t="shared" si="199"/>
        <v>0.75010000000002752</v>
      </c>
      <c r="C2502" s="167">
        <f t="shared" si="195"/>
        <v>119.95199999998681</v>
      </c>
      <c r="D2502" s="167">
        <f>IF('Lineær programmering opg 4'!$M$4=0,"-",(-A2502+'Lineær programmering opg 4'!$M$4)/'Lineær programmering opg 4'!$K$4*-1)</f>
        <v>119.95199999998681</v>
      </c>
      <c r="E2502" s="167">
        <f>IF('Lineær programmering opg 4'!$M$5=0,"-",(-A2502+'Lineær programmering opg 4'!$M$5)/'Lineær programmering opg 4'!$K$5*-1)</f>
        <v>164.98199999999505</v>
      </c>
      <c r="F2502" s="167" t="str">
        <f>IF('Lineær programmering opg 4'!$E$6=0,"-",(-A2502+'Lineær programmering opg 4'!$M$6)/'Lineær programmering opg 4'!$K$6*-1)</f>
        <v>-</v>
      </c>
      <c r="G2502" s="167" t="str">
        <f>IF('Lineær programmering opg 4'!$D$7=0,"-",((-A2502+'Lineær programmering opg 4'!$M$7)/'Lineær programmering opg 4'!$K$7)*-1)</f>
        <v>-</v>
      </c>
      <c r="H2502" s="167" t="str">
        <f>IF('Lineær programmering opg 4'!$C$8=0,"-",((-A2502+'Lineær programmering opg 4'!$M$8)/'Lineær programmering opg 4'!$K$8)*-1)</f>
        <v>-</v>
      </c>
      <c r="I2502" s="167" t="str">
        <f>IF('Lineær programmering opg 4'!$D$8=0,"-",'Lineær programmering opg 4'!$G$8)</f>
        <v>-</v>
      </c>
      <c r="J2502" s="295">
        <f>A2502*'Lineær programmering opg 4'!$C$11+Datatabel!C2502*'Lineær programmering opg 4'!$D$11</f>
        <v>35995.19999999868</v>
      </c>
      <c r="K2502" s="9">
        <f t="shared" si="197"/>
        <v>0</v>
      </c>
      <c r="L2502" s="9">
        <f t="shared" si="198"/>
        <v>0</v>
      </c>
    </row>
    <row r="2503" spans="1:12" ht="15" x14ac:dyDescent="0.25">
      <c r="A2503" s="167">
        <f t="shared" si="196"/>
        <v>180.00000000000659</v>
      </c>
      <c r="B2503" s="325">
        <f t="shared" si="199"/>
        <v>0.75000000000002753</v>
      </c>
      <c r="C2503" s="167">
        <f t="shared" si="195"/>
        <v>119.99999999998681</v>
      </c>
      <c r="D2503" s="167">
        <f>IF('Lineær programmering opg 4'!$M$4=0,"-",(-A2503+'Lineær programmering opg 4'!$M$4)/'Lineær programmering opg 4'!$K$4*-1)</f>
        <v>119.99999999998681</v>
      </c>
      <c r="E2503" s="167">
        <f>IF('Lineær programmering opg 4'!$M$5=0,"-",(-A2503+'Lineær programmering opg 4'!$M$5)/'Lineær programmering opg 4'!$K$5*-1)</f>
        <v>164.99999999999505</v>
      </c>
      <c r="F2503" s="167" t="str">
        <f>IF('Lineær programmering opg 4'!$E$6=0,"-",(-A2503+'Lineær programmering opg 4'!$M$6)/'Lineær programmering opg 4'!$K$6*-1)</f>
        <v>-</v>
      </c>
      <c r="G2503" s="167" t="str">
        <f>IF('Lineær programmering opg 4'!$D$7=0,"-",((-A2503+'Lineær programmering opg 4'!$M$7)/'Lineær programmering opg 4'!$K$7)*-1)</f>
        <v>-</v>
      </c>
      <c r="H2503" s="167" t="str">
        <f>IF('Lineær programmering opg 4'!$C$8=0,"-",((-A2503+'Lineær programmering opg 4'!$M$8)/'Lineær programmering opg 4'!$K$8)*-1)</f>
        <v>-</v>
      </c>
      <c r="I2503" s="167" t="str">
        <f>IF('Lineær programmering opg 4'!$D$8=0,"-",'Lineær programmering opg 4'!$G$8)</f>
        <v>-</v>
      </c>
      <c r="J2503" s="295">
        <f>A2503*'Lineær programmering opg 4'!$C$11+Datatabel!C2503*'Lineær programmering opg 4'!$D$11</f>
        <v>35999.999999998676</v>
      </c>
      <c r="K2503" s="9">
        <f t="shared" si="197"/>
        <v>0</v>
      </c>
      <c r="L2503" s="9">
        <f t="shared" si="198"/>
        <v>0</v>
      </c>
    </row>
    <row r="2504" spans="1:12" ht="15" x14ac:dyDescent="0.25">
      <c r="A2504" s="167">
        <f t="shared" si="196"/>
        <v>179.97600000000662</v>
      </c>
      <c r="B2504" s="325">
        <f t="shared" si="199"/>
        <v>0.74990000000002754</v>
      </c>
      <c r="C2504" s="167">
        <f t="shared" si="195"/>
        <v>120.04799999998676</v>
      </c>
      <c r="D2504" s="167">
        <f>IF('Lineær programmering opg 4'!$M$4=0,"-",(-A2504+'Lineær programmering opg 4'!$M$4)/'Lineær programmering opg 4'!$K$4*-1)</f>
        <v>120.04799999998676</v>
      </c>
      <c r="E2504" s="167">
        <f>IF('Lineær programmering opg 4'!$M$5=0,"-",(-A2504+'Lineær programmering opg 4'!$M$5)/'Lineær programmering opg 4'!$K$5*-1)</f>
        <v>165.01799999999506</v>
      </c>
      <c r="F2504" s="167" t="str">
        <f>IF('Lineær programmering opg 4'!$E$6=0,"-",(-A2504+'Lineær programmering opg 4'!$M$6)/'Lineær programmering opg 4'!$K$6*-1)</f>
        <v>-</v>
      </c>
      <c r="G2504" s="167" t="str">
        <f>IF('Lineær programmering opg 4'!$D$7=0,"-",((-A2504+'Lineær programmering opg 4'!$M$7)/'Lineær programmering opg 4'!$K$7)*-1)</f>
        <v>-</v>
      </c>
      <c r="H2504" s="167" t="str">
        <f>IF('Lineær programmering opg 4'!$C$8=0,"-",((-A2504+'Lineær programmering opg 4'!$M$8)/'Lineær programmering opg 4'!$K$8)*-1)</f>
        <v>-</v>
      </c>
      <c r="I2504" s="167" t="str">
        <f>IF('Lineær programmering opg 4'!$D$8=0,"-",'Lineær programmering opg 4'!$G$8)</f>
        <v>-</v>
      </c>
      <c r="J2504" s="295">
        <f>A2504*'Lineær programmering opg 4'!$C$11+Datatabel!C2504*'Lineær programmering opg 4'!$D$11</f>
        <v>36004.799999998679</v>
      </c>
      <c r="K2504" s="9">
        <f t="shared" si="197"/>
        <v>0</v>
      </c>
      <c r="L2504" s="9">
        <f t="shared" si="198"/>
        <v>0</v>
      </c>
    </row>
    <row r="2505" spans="1:12" ht="15" x14ac:dyDescent="0.25">
      <c r="A2505" s="167">
        <f t="shared" si="196"/>
        <v>179.95200000000662</v>
      </c>
      <c r="B2505" s="325">
        <f t="shared" si="199"/>
        <v>0.74980000000002756</v>
      </c>
      <c r="C2505" s="167">
        <f t="shared" si="195"/>
        <v>120.09599999998676</v>
      </c>
      <c r="D2505" s="167">
        <f>IF('Lineær programmering opg 4'!$M$4=0,"-",(-A2505+'Lineær programmering opg 4'!$M$4)/'Lineær programmering opg 4'!$K$4*-1)</f>
        <v>120.09599999998676</v>
      </c>
      <c r="E2505" s="167">
        <f>IF('Lineær programmering opg 4'!$M$5=0,"-",(-A2505+'Lineær programmering opg 4'!$M$5)/'Lineær programmering opg 4'!$K$5*-1)</f>
        <v>165.03599999999506</v>
      </c>
      <c r="F2505" s="167" t="str">
        <f>IF('Lineær programmering opg 4'!$E$6=0,"-",(-A2505+'Lineær programmering opg 4'!$M$6)/'Lineær programmering opg 4'!$K$6*-1)</f>
        <v>-</v>
      </c>
      <c r="G2505" s="167" t="str">
        <f>IF('Lineær programmering opg 4'!$D$7=0,"-",((-A2505+'Lineær programmering opg 4'!$M$7)/'Lineær programmering opg 4'!$K$7)*-1)</f>
        <v>-</v>
      </c>
      <c r="H2505" s="167" t="str">
        <f>IF('Lineær programmering opg 4'!$C$8=0,"-",((-A2505+'Lineær programmering opg 4'!$M$8)/'Lineær programmering opg 4'!$K$8)*-1)</f>
        <v>-</v>
      </c>
      <c r="I2505" s="167" t="str">
        <f>IF('Lineær programmering opg 4'!$D$8=0,"-",'Lineær programmering opg 4'!$G$8)</f>
        <v>-</v>
      </c>
      <c r="J2505" s="295">
        <f>A2505*'Lineær programmering opg 4'!$C$11+Datatabel!C2505*'Lineær programmering opg 4'!$D$11</f>
        <v>36009.599999998682</v>
      </c>
      <c r="K2505" s="9">
        <f t="shared" si="197"/>
        <v>0</v>
      </c>
      <c r="L2505" s="9">
        <f t="shared" si="198"/>
        <v>0</v>
      </c>
    </row>
    <row r="2506" spans="1:12" ht="15" x14ac:dyDescent="0.25">
      <c r="A2506" s="167">
        <f t="shared" si="196"/>
        <v>179.92800000000662</v>
      </c>
      <c r="B2506" s="325">
        <f t="shared" si="199"/>
        <v>0.74970000000002757</v>
      </c>
      <c r="C2506" s="167">
        <f t="shared" si="195"/>
        <v>120.14399999998676</v>
      </c>
      <c r="D2506" s="167">
        <f>IF('Lineær programmering opg 4'!$M$4=0,"-",(-A2506+'Lineær programmering opg 4'!$M$4)/'Lineær programmering opg 4'!$K$4*-1)</f>
        <v>120.14399999998676</v>
      </c>
      <c r="E2506" s="167">
        <f>IF('Lineær programmering opg 4'!$M$5=0,"-",(-A2506+'Lineær programmering opg 4'!$M$5)/'Lineær programmering opg 4'!$K$5*-1)</f>
        <v>165.05399999999506</v>
      </c>
      <c r="F2506" s="167" t="str">
        <f>IF('Lineær programmering opg 4'!$E$6=0,"-",(-A2506+'Lineær programmering opg 4'!$M$6)/'Lineær programmering opg 4'!$K$6*-1)</f>
        <v>-</v>
      </c>
      <c r="G2506" s="167" t="str">
        <f>IF('Lineær programmering opg 4'!$D$7=0,"-",((-A2506+'Lineær programmering opg 4'!$M$7)/'Lineær programmering opg 4'!$K$7)*-1)</f>
        <v>-</v>
      </c>
      <c r="H2506" s="167" t="str">
        <f>IF('Lineær programmering opg 4'!$C$8=0,"-",((-A2506+'Lineær programmering opg 4'!$M$8)/'Lineær programmering opg 4'!$K$8)*-1)</f>
        <v>-</v>
      </c>
      <c r="I2506" s="167" t="str">
        <f>IF('Lineær programmering opg 4'!$D$8=0,"-",'Lineær programmering opg 4'!$G$8)</f>
        <v>-</v>
      </c>
      <c r="J2506" s="295">
        <f>A2506*'Lineær programmering opg 4'!$C$11+Datatabel!C2506*'Lineær programmering opg 4'!$D$11</f>
        <v>36014.399999998677</v>
      </c>
      <c r="K2506" s="9">
        <f t="shared" si="197"/>
        <v>0</v>
      </c>
      <c r="L2506" s="9">
        <f t="shared" si="198"/>
        <v>0</v>
      </c>
    </row>
    <row r="2507" spans="1:12" ht="15" x14ac:dyDescent="0.25">
      <c r="A2507" s="167">
        <f t="shared" si="196"/>
        <v>179.90400000000662</v>
      </c>
      <c r="B2507" s="325">
        <f t="shared" si="199"/>
        <v>0.74960000000002758</v>
      </c>
      <c r="C2507" s="167">
        <f t="shared" si="195"/>
        <v>120.19199999998676</v>
      </c>
      <c r="D2507" s="167">
        <f>IF('Lineær programmering opg 4'!$M$4=0,"-",(-A2507+'Lineær programmering opg 4'!$M$4)/'Lineær programmering opg 4'!$K$4*-1)</f>
        <v>120.19199999998676</v>
      </c>
      <c r="E2507" s="167">
        <f>IF('Lineær programmering opg 4'!$M$5=0,"-",(-A2507+'Lineær programmering opg 4'!$M$5)/'Lineær programmering opg 4'!$K$5*-1)</f>
        <v>165.07199999999506</v>
      </c>
      <c r="F2507" s="167" t="str">
        <f>IF('Lineær programmering opg 4'!$E$6=0,"-",(-A2507+'Lineær programmering opg 4'!$M$6)/'Lineær programmering opg 4'!$K$6*-1)</f>
        <v>-</v>
      </c>
      <c r="G2507" s="167" t="str">
        <f>IF('Lineær programmering opg 4'!$D$7=0,"-",((-A2507+'Lineær programmering opg 4'!$M$7)/'Lineær programmering opg 4'!$K$7)*-1)</f>
        <v>-</v>
      </c>
      <c r="H2507" s="167" t="str">
        <f>IF('Lineær programmering opg 4'!$C$8=0,"-",((-A2507+'Lineær programmering opg 4'!$M$8)/'Lineær programmering opg 4'!$K$8)*-1)</f>
        <v>-</v>
      </c>
      <c r="I2507" s="167" t="str">
        <f>IF('Lineær programmering opg 4'!$D$8=0,"-",'Lineær programmering opg 4'!$G$8)</f>
        <v>-</v>
      </c>
      <c r="J2507" s="295">
        <f>A2507*'Lineær programmering opg 4'!$C$11+Datatabel!C2507*'Lineær programmering opg 4'!$D$11</f>
        <v>36019.199999998673</v>
      </c>
      <c r="K2507" s="9">
        <f t="shared" si="197"/>
        <v>0</v>
      </c>
      <c r="L2507" s="9">
        <f t="shared" si="198"/>
        <v>0</v>
      </c>
    </row>
    <row r="2508" spans="1:12" ht="15" x14ac:dyDescent="0.25">
      <c r="A2508" s="167">
        <f t="shared" si="196"/>
        <v>179.88000000000662</v>
      </c>
      <c r="B2508" s="325">
        <f t="shared" si="199"/>
        <v>0.74950000000002759</v>
      </c>
      <c r="C2508" s="167">
        <f t="shared" si="195"/>
        <v>120.23999999998676</v>
      </c>
      <c r="D2508" s="167">
        <f>IF('Lineær programmering opg 4'!$M$4=0,"-",(-A2508+'Lineær programmering opg 4'!$M$4)/'Lineær programmering opg 4'!$K$4*-1)</f>
        <v>120.23999999998676</v>
      </c>
      <c r="E2508" s="167">
        <f>IF('Lineær programmering opg 4'!$M$5=0,"-",(-A2508+'Lineær programmering opg 4'!$M$5)/'Lineær programmering opg 4'!$K$5*-1)</f>
        <v>165.08999999999506</v>
      </c>
      <c r="F2508" s="167" t="str">
        <f>IF('Lineær programmering opg 4'!$E$6=0,"-",(-A2508+'Lineær programmering opg 4'!$M$6)/'Lineær programmering opg 4'!$K$6*-1)</f>
        <v>-</v>
      </c>
      <c r="G2508" s="167" t="str">
        <f>IF('Lineær programmering opg 4'!$D$7=0,"-",((-A2508+'Lineær programmering opg 4'!$M$7)/'Lineær programmering opg 4'!$K$7)*-1)</f>
        <v>-</v>
      </c>
      <c r="H2508" s="167" t="str">
        <f>IF('Lineær programmering opg 4'!$C$8=0,"-",((-A2508+'Lineær programmering opg 4'!$M$8)/'Lineær programmering opg 4'!$K$8)*-1)</f>
        <v>-</v>
      </c>
      <c r="I2508" s="167" t="str">
        <f>IF('Lineær programmering opg 4'!$D$8=0,"-",'Lineær programmering opg 4'!$G$8)</f>
        <v>-</v>
      </c>
      <c r="J2508" s="295">
        <f>A2508*'Lineær programmering opg 4'!$C$11+Datatabel!C2508*'Lineær programmering opg 4'!$D$11</f>
        <v>36023.999999998676</v>
      </c>
      <c r="K2508" s="9">
        <f t="shared" si="197"/>
        <v>0</v>
      </c>
      <c r="L2508" s="9">
        <f t="shared" si="198"/>
        <v>0</v>
      </c>
    </row>
    <row r="2509" spans="1:12" ht="15" x14ac:dyDescent="0.25">
      <c r="A2509" s="167">
        <f t="shared" si="196"/>
        <v>179.85600000000662</v>
      </c>
      <c r="B2509" s="325">
        <f t="shared" si="199"/>
        <v>0.7494000000000276</v>
      </c>
      <c r="C2509" s="167">
        <f t="shared" si="195"/>
        <v>120.28799999998677</v>
      </c>
      <c r="D2509" s="167">
        <f>IF('Lineær programmering opg 4'!$M$4=0,"-",(-A2509+'Lineær programmering opg 4'!$M$4)/'Lineær programmering opg 4'!$K$4*-1)</f>
        <v>120.28799999998677</v>
      </c>
      <c r="E2509" s="167">
        <f>IF('Lineær programmering opg 4'!$M$5=0,"-",(-A2509+'Lineær programmering opg 4'!$M$5)/'Lineær programmering opg 4'!$K$5*-1)</f>
        <v>165.10799999999506</v>
      </c>
      <c r="F2509" s="167" t="str">
        <f>IF('Lineær programmering opg 4'!$E$6=0,"-",(-A2509+'Lineær programmering opg 4'!$M$6)/'Lineær programmering opg 4'!$K$6*-1)</f>
        <v>-</v>
      </c>
      <c r="G2509" s="167" t="str">
        <f>IF('Lineær programmering opg 4'!$D$7=0,"-",((-A2509+'Lineær programmering opg 4'!$M$7)/'Lineær programmering opg 4'!$K$7)*-1)</f>
        <v>-</v>
      </c>
      <c r="H2509" s="167" t="str">
        <f>IF('Lineær programmering opg 4'!$C$8=0,"-",((-A2509+'Lineær programmering opg 4'!$M$8)/'Lineær programmering opg 4'!$K$8)*-1)</f>
        <v>-</v>
      </c>
      <c r="I2509" s="167" t="str">
        <f>IF('Lineær programmering opg 4'!$D$8=0,"-",'Lineær programmering opg 4'!$G$8)</f>
        <v>-</v>
      </c>
      <c r="J2509" s="295">
        <f>A2509*'Lineær programmering opg 4'!$C$11+Datatabel!C2509*'Lineær programmering opg 4'!$D$11</f>
        <v>36028.799999998679</v>
      </c>
      <c r="K2509" s="9">
        <f t="shared" si="197"/>
        <v>0</v>
      </c>
      <c r="L2509" s="9">
        <f t="shared" si="198"/>
        <v>0</v>
      </c>
    </row>
    <row r="2510" spans="1:12" ht="15" x14ac:dyDescent="0.25">
      <c r="A2510" s="167">
        <f t="shared" si="196"/>
        <v>179.83200000000662</v>
      </c>
      <c r="B2510" s="325">
        <f t="shared" si="199"/>
        <v>0.74930000000002761</v>
      </c>
      <c r="C2510" s="167">
        <f t="shared" si="195"/>
        <v>120.33599999998677</v>
      </c>
      <c r="D2510" s="167">
        <f>IF('Lineær programmering opg 4'!$M$4=0,"-",(-A2510+'Lineær programmering opg 4'!$M$4)/'Lineær programmering opg 4'!$K$4*-1)</f>
        <v>120.33599999998677</v>
      </c>
      <c r="E2510" s="167">
        <f>IF('Lineær programmering opg 4'!$M$5=0,"-",(-A2510+'Lineær programmering opg 4'!$M$5)/'Lineær programmering opg 4'!$K$5*-1)</f>
        <v>165.12599999999506</v>
      </c>
      <c r="F2510" s="167" t="str">
        <f>IF('Lineær programmering opg 4'!$E$6=0,"-",(-A2510+'Lineær programmering opg 4'!$M$6)/'Lineær programmering opg 4'!$K$6*-1)</f>
        <v>-</v>
      </c>
      <c r="G2510" s="167" t="str">
        <f>IF('Lineær programmering opg 4'!$D$7=0,"-",((-A2510+'Lineær programmering opg 4'!$M$7)/'Lineær programmering opg 4'!$K$7)*-1)</f>
        <v>-</v>
      </c>
      <c r="H2510" s="167" t="str">
        <f>IF('Lineær programmering opg 4'!$C$8=0,"-",((-A2510+'Lineær programmering opg 4'!$M$8)/'Lineær programmering opg 4'!$K$8)*-1)</f>
        <v>-</v>
      </c>
      <c r="I2510" s="167" t="str">
        <f>IF('Lineær programmering opg 4'!$D$8=0,"-",'Lineær programmering opg 4'!$G$8)</f>
        <v>-</v>
      </c>
      <c r="J2510" s="295">
        <f>A2510*'Lineær programmering opg 4'!$C$11+Datatabel!C2510*'Lineær programmering opg 4'!$D$11</f>
        <v>36033.599999998682</v>
      </c>
      <c r="K2510" s="9">
        <f t="shared" si="197"/>
        <v>0</v>
      </c>
      <c r="L2510" s="9">
        <f t="shared" si="198"/>
        <v>0</v>
      </c>
    </row>
    <row r="2511" spans="1:12" ht="15" x14ac:dyDescent="0.25">
      <c r="A2511" s="167">
        <f t="shared" si="196"/>
        <v>179.80800000000664</v>
      </c>
      <c r="B2511" s="325">
        <f t="shared" si="199"/>
        <v>0.74920000000002762</v>
      </c>
      <c r="C2511" s="167">
        <f t="shared" si="195"/>
        <v>120.38399999998671</v>
      </c>
      <c r="D2511" s="167">
        <f>IF('Lineær programmering opg 4'!$M$4=0,"-",(-A2511+'Lineær programmering opg 4'!$M$4)/'Lineær programmering opg 4'!$K$4*-1)</f>
        <v>120.38399999998671</v>
      </c>
      <c r="E2511" s="167">
        <f>IF('Lineær programmering opg 4'!$M$5=0,"-",(-A2511+'Lineær programmering opg 4'!$M$5)/'Lineær programmering opg 4'!$K$5*-1)</f>
        <v>165.14399999999503</v>
      </c>
      <c r="F2511" s="167" t="str">
        <f>IF('Lineær programmering opg 4'!$E$6=0,"-",(-A2511+'Lineær programmering opg 4'!$M$6)/'Lineær programmering opg 4'!$K$6*-1)</f>
        <v>-</v>
      </c>
      <c r="G2511" s="167" t="str">
        <f>IF('Lineær programmering opg 4'!$D$7=0,"-",((-A2511+'Lineær programmering opg 4'!$M$7)/'Lineær programmering opg 4'!$K$7)*-1)</f>
        <v>-</v>
      </c>
      <c r="H2511" s="167" t="str">
        <f>IF('Lineær programmering opg 4'!$C$8=0,"-",((-A2511+'Lineær programmering opg 4'!$M$8)/'Lineær programmering opg 4'!$K$8)*-1)</f>
        <v>-</v>
      </c>
      <c r="I2511" s="167" t="str">
        <f>IF('Lineær programmering opg 4'!$D$8=0,"-",'Lineær programmering opg 4'!$G$8)</f>
        <v>-</v>
      </c>
      <c r="J2511" s="295">
        <f>A2511*'Lineær programmering opg 4'!$C$11+Datatabel!C2511*'Lineær programmering opg 4'!$D$11</f>
        <v>36038.39999999867</v>
      </c>
      <c r="K2511" s="9">
        <f t="shared" si="197"/>
        <v>0</v>
      </c>
      <c r="L2511" s="9">
        <f t="shared" si="198"/>
        <v>0</v>
      </c>
    </row>
    <row r="2512" spans="1:12" ht="15" x14ac:dyDescent="0.25">
      <c r="A2512" s="167">
        <f t="shared" si="196"/>
        <v>179.78400000000664</v>
      </c>
      <c r="B2512" s="325">
        <f t="shared" si="199"/>
        <v>0.74910000000002763</v>
      </c>
      <c r="C2512" s="167">
        <f t="shared" si="195"/>
        <v>120.43199999998672</v>
      </c>
      <c r="D2512" s="167">
        <f>IF('Lineær programmering opg 4'!$M$4=0,"-",(-A2512+'Lineær programmering opg 4'!$M$4)/'Lineær programmering opg 4'!$K$4*-1)</f>
        <v>120.43199999998672</v>
      </c>
      <c r="E2512" s="167">
        <f>IF('Lineær programmering opg 4'!$M$5=0,"-",(-A2512+'Lineær programmering opg 4'!$M$5)/'Lineær programmering opg 4'!$K$5*-1)</f>
        <v>165.16199999999503</v>
      </c>
      <c r="F2512" s="167" t="str">
        <f>IF('Lineær programmering opg 4'!$E$6=0,"-",(-A2512+'Lineær programmering opg 4'!$M$6)/'Lineær programmering opg 4'!$K$6*-1)</f>
        <v>-</v>
      </c>
      <c r="G2512" s="167" t="str">
        <f>IF('Lineær programmering opg 4'!$D$7=0,"-",((-A2512+'Lineær programmering opg 4'!$M$7)/'Lineær programmering opg 4'!$K$7)*-1)</f>
        <v>-</v>
      </c>
      <c r="H2512" s="167" t="str">
        <f>IF('Lineær programmering opg 4'!$C$8=0,"-",((-A2512+'Lineær programmering opg 4'!$M$8)/'Lineær programmering opg 4'!$K$8)*-1)</f>
        <v>-</v>
      </c>
      <c r="I2512" s="167" t="str">
        <f>IF('Lineær programmering opg 4'!$D$8=0,"-",'Lineær programmering opg 4'!$G$8)</f>
        <v>-</v>
      </c>
      <c r="J2512" s="295">
        <f>A2512*'Lineær programmering opg 4'!$C$11+Datatabel!C2512*'Lineær programmering opg 4'!$D$11</f>
        <v>36043.199999998673</v>
      </c>
      <c r="K2512" s="9">
        <f t="shared" si="197"/>
        <v>0</v>
      </c>
      <c r="L2512" s="9">
        <f t="shared" si="198"/>
        <v>0</v>
      </c>
    </row>
    <row r="2513" spans="1:12" ht="15" x14ac:dyDescent="0.25">
      <c r="A2513" s="167">
        <f t="shared" si="196"/>
        <v>179.76000000000664</v>
      </c>
      <c r="B2513" s="325">
        <f t="shared" si="199"/>
        <v>0.74900000000002764</v>
      </c>
      <c r="C2513" s="167">
        <f t="shared" si="195"/>
        <v>120.47999999998672</v>
      </c>
      <c r="D2513" s="167">
        <f>IF('Lineær programmering opg 4'!$M$4=0,"-",(-A2513+'Lineær programmering opg 4'!$M$4)/'Lineær programmering opg 4'!$K$4*-1)</f>
        <v>120.47999999998672</v>
      </c>
      <c r="E2513" s="167">
        <f>IF('Lineær programmering opg 4'!$M$5=0,"-",(-A2513+'Lineær programmering opg 4'!$M$5)/'Lineær programmering opg 4'!$K$5*-1)</f>
        <v>165.17999999999503</v>
      </c>
      <c r="F2513" s="167" t="str">
        <f>IF('Lineær programmering opg 4'!$E$6=0,"-",(-A2513+'Lineær programmering opg 4'!$M$6)/'Lineær programmering opg 4'!$K$6*-1)</f>
        <v>-</v>
      </c>
      <c r="G2513" s="167" t="str">
        <f>IF('Lineær programmering opg 4'!$D$7=0,"-",((-A2513+'Lineær programmering opg 4'!$M$7)/'Lineær programmering opg 4'!$K$7)*-1)</f>
        <v>-</v>
      </c>
      <c r="H2513" s="167" t="str">
        <f>IF('Lineær programmering opg 4'!$C$8=0,"-",((-A2513+'Lineær programmering opg 4'!$M$8)/'Lineær programmering opg 4'!$K$8)*-1)</f>
        <v>-</v>
      </c>
      <c r="I2513" s="167" t="str">
        <f>IF('Lineær programmering opg 4'!$D$8=0,"-",'Lineær programmering opg 4'!$G$8)</f>
        <v>-</v>
      </c>
      <c r="J2513" s="295">
        <f>A2513*'Lineær programmering opg 4'!$C$11+Datatabel!C2513*'Lineær programmering opg 4'!$D$11</f>
        <v>36047.999999998676</v>
      </c>
      <c r="K2513" s="9">
        <f t="shared" si="197"/>
        <v>0</v>
      </c>
      <c r="L2513" s="9">
        <f t="shared" si="198"/>
        <v>0</v>
      </c>
    </row>
    <row r="2514" spans="1:12" ht="15" x14ac:dyDescent="0.25">
      <c r="A2514" s="167">
        <f t="shared" si="196"/>
        <v>179.73600000000664</v>
      </c>
      <c r="B2514" s="325">
        <f t="shared" si="199"/>
        <v>0.74890000000002765</v>
      </c>
      <c r="C2514" s="167">
        <f t="shared" si="195"/>
        <v>120.52799999998672</v>
      </c>
      <c r="D2514" s="167">
        <f>IF('Lineær programmering opg 4'!$M$4=0,"-",(-A2514+'Lineær programmering opg 4'!$M$4)/'Lineær programmering opg 4'!$K$4*-1)</f>
        <v>120.52799999998672</v>
      </c>
      <c r="E2514" s="167">
        <f>IF('Lineær programmering opg 4'!$M$5=0,"-",(-A2514+'Lineær programmering opg 4'!$M$5)/'Lineær programmering opg 4'!$K$5*-1)</f>
        <v>165.19799999999503</v>
      </c>
      <c r="F2514" s="167" t="str">
        <f>IF('Lineær programmering opg 4'!$E$6=0,"-",(-A2514+'Lineær programmering opg 4'!$M$6)/'Lineær programmering opg 4'!$K$6*-1)</f>
        <v>-</v>
      </c>
      <c r="G2514" s="167" t="str">
        <f>IF('Lineær programmering opg 4'!$D$7=0,"-",((-A2514+'Lineær programmering opg 4'!$M$7)/'Lineær programmering opg 4'!$K$7)*-1)</f>
        <v>-</v>
      </c>
      <c r="H2514" s="167" t="str">
        <f>IF('Lineær programmering opg 4'!$C$8=0,"-",((-A2514+'Lineær programmering opg 4'!$M$8)/'Lineær programmering opg 4'!$K$8)*-1)</f>
        <v>-</v>
      </c>
      <c r="I2514" s="167" t="str">
        <f>IF('Lineær programmering opg 4'!$D$8=0,"-",'Lineær programmering opg 4'!$G$8)</f>
        <v>-</v>
      </c>
      <c r="J2514" s="295">
        <f>A2514*'Lineær programmering opg 4'!$C$11+Datatabel!C2514*'Lineær programmering opg 4'!$D$11</f>
        <v>36052.799999998671</v>
      </c>
      <c r="K2514" s="9">
        <f t="shared" si="197"/>
        <v>0</v>
      </c>
      <c r="L2514" s="9">
        <f t="shared" si="198"/>
        <v>0</v>
      </c>
    </row>
    <row r="2515" spans="1:12" ht="15" x14ac:dyDescent="0.25">
      <c r="A2515" s="167">
        <f t="shared" si="196"/>
        <v>179.71200000000664</v>
      </c>
      <c r="B2515" s="325">
        <f t="shared" si="199"/>
        <v>0.74880000000002767</v>
      </c>
      <c r="C2515" s="167">
        <f t="shared" si="195"/>
        <v>120.57599999998672</v>
      </c>
      <c r="D2515" s="167">
        <f>IF('Lineær programmering opg 4'!$M$4=0,"-",(-A2515+'Lineær programmering opg 4'!$M$4)/'Lineær programmering opg 4'!$K$4*-1)</f>
        <v>120.57599999998672</v>
      </c>
      <c r="E2515" s="167">
        <f>IF('Lineær programmering opg 4'!$M$5=0,"-",(-A2515+'Lineær programmering opg 4'!$M$5)/'Lineær programmering opg 4'!$K$5*-1)</f>
        <v>165.21599999999503</v>
      </c>
      <c r="F2515" s="167" t="str">
        <f>IF('Lineær programmering opg 4'!$E$6=0,"-",(-A2515+'Lineær programmering opg 4'!$M$6)/'Lineær programmering opg 4'!$K$6*-1)</f>
        <v>-</v>
      </c>
      <c r="G2515" s="167" t="str">
        <f>IF('Lineær programmering opg 4'!$D$7=0,"-",((-A2515+'Lineær programmering opg 4'!$M$7)/'Lineær programmering opg 4'!$K$7)*-1)</f>
        <v>-</v>
      </c>
      <c r="H2515" s="167" t="str">
        <f>IF('Lineær programmering opg 4'!$C$8=0,"-",((-A2515+'Lineær programmering opg 4'!$M$8)/'Lineær programmering opg 4'!$K$8)*-1)</f>
        <v>-</v>
      </c>
      <c r="I2515" s="167" t="str">
        <f>IF('Lineær programmering opg 4'!$D$8=0,"-",'Lineær programmering opg 4'!$G$8)</f>
        <v>-</v>
      </c>
      <c r="J2515" s="295">
        <f>A2515*'Lineær programmering opg 4'!$C$11+Datatabel!C2515*'Lineær programmering opg 4'!$D$11</f>
        <v>36057.599999998667</v>
      </c>
      <c r="K2515" s="9">
        <f t="shared" si="197"/>
        <v>0</v>
      </c>
      <c r="L2515" s="9">
        <f t="shared" si="198"/>
        <v>0</v>
      </c>
    </row>
    <row r="2516" spans="1:12" ht="15" x14ac:dyDescent="0.25">
      <c r="A2516" s="167">
        <f t="shared" si="196"/>
        <v>179.68800000000664</v>
      </c>
      <c r="B2516" s="325">
        <f t="shared" si="199"/>
        <v>0.74870000000002768</v>
      </c>
      <c r="C2516" s="167">
        <f t="shared" si="195"/>
        <v>120.62399999998672</v>
      </c>
      <c r="D2516" s="167">
        <f>IF('Lineær programmering opg 4'!$M$4=0,"-",(-A2516+'Lineær programmering opg 4'!$M$4)/'Lineær programmering opg 4'!$K$4*-1)</f>
        <v>120.62399999998672</v>
      </c>
      <c r="E2516" s="167">
        <f>IF('Lineær programmering opg 4'!$M$5=0,"-",(-A2516+'Lineær programmering opg 4'!$M$5)/'Lineær programmering opg 4'!$K$5*-1)</f>
        <v>165.23399999999504</v>
      </c>
      <c r="F2516" s="167" t="str">
        <f>IF('Lineær programmering opg 4'!$E$6=0,"-",(-A2516+'Lineær programmering opg 4'!$M$6)/'Lineær programmering opg 4'!$K$6*-1)</f>
        <v>-</v>
      </c>
      <c r="G2516" s="167" t="str">
        <f>IF('Lineær programmering opg 4'!$D$7=0,"-",((-A2516+'Lineær programmering opg 4'!$M$7)/'Lineær programmering opg 4'!$K$7)*-1)</f>
        <v>-</v>
      </c>
      <c r="H2516" s="167" t="str">
        <f>IF('Lineær programmering opg 4'!$C$8=0,"-",((-A2516+'Lineær programmering opg 4'!$M$8)/'Lineær programmering opg 4'!$K$8)*-1)</f>
        <v>-</v>
      </c>
      <c r="I2516" s="167" t="str">
        <f>IF('Lineær programmering opg 4'!$D$8=0,"-",'Lineær programmering opg 4'!$G$8)</f>
        <v>-</v>
      </c>
      <c r="J2516" s="295">
        <f>A2516*'Lineær programmering opg 4'!$C$11+Datatabel!C2516*'Lineær programmering opg 4'!$D$11</f>
        <v>36062.39999999867</v>
      </c>
      <c r="K2516" s="9">
        <f t="shared" si="197"/>
        <v>0</v>
      </c>
      <c r="L2516" s="9">
        <f t="shared" si="198"/>
        <v>0</v>
      </c>
    </row>
    <row r="2517" spans="1:12" ht="15" x14ac:dyDescent="0.25">
      <c r="A2517" s="167">
        <f t="shared" si="196"/>
        <v>179.66400000000664</v>
      </c>
      <c r="B2517" s="325">
        <f t="shared" si="199"/>
        <v>0.74860000000002769</v>
      </c>
      <c r="C2517" s="167">
        <f t="shared" si="195"/>
        <v>120.67199999998672</v>
      </c>
      <c r="D2517" s="167">
        <f>IF('Lineær programmering opg 4'!$M$4=0,"-",(-A2517+'Lineær programmering opg 4'!$M$4)/'Lineær programmering opg 4'!$K$4*-1)</f>
        <v>120.67199999998672</v>
      </c>
      <c r="E2517" s="167">
        <f>IF('Lineær programmering opg 4'!$M$5=0,"-",(-A2517+'Lineær programmering opg 4'!$M$5)/'Lineær programmering opg 4'!$K$5*-1)</f>
        <v>165.25199999999504</v>
      </c>
      <c r="F2517" s="167" t="str">
        <f>IF('Lineær programmering opg 4'!$E$6=0,"-",(-A2517+'Lineær programmering opg 4'!$M$6)/'Lineær programmering opg 4'!$K$6*-1)</f>
        <v>-</v>
      </c>
      <c r="G2517" s="167" t="str">
        <f>IF('Lineær programmering opg 4'!$D$7=0,"-",((-A2517+'Lineær programmering opg 4'!$M$7)/'Lineær programmering opg 4'!$K$7)*-1)</f>
        <v>-</v>
      </c>
      <c r="H2517" s="167" t="str">
        <f>IF('Lineær programmering opg 4'!$C$8=0,"-",((-A2517+'Lineær programmering opg 4'!$M$8)/'Lineær programmering opg 4'!$K$8)*-1)</f>
        <v>-</v>
      </c>
      <c r="I2517" s="167" t="str">
        <f>IF('Lineær programmering opg 4'!$D$8=0,"-",'Lineær programmering opg 4'!$G$8)</f>
        <v>-</v>
      </c>
      <c r="J2517" s="295">
        <f>A2517*'Lineær programmering opg 4'!$C$11+Datatabel!C2517*'Lineær programmering opg 4'!$D$11</f>
        <v>36067.199999998673</v>
      </c>
      <c r="K2517" s="9">
        <f t="shared" si="197"/>
        <v>0</v>
      </c>
      <c r="L2517" s="9">
        <f t="shared" si="198"/>
        <v>0</v>
      </c>
    </row>
    <row r="2518" spans="1:12" ht="15" x14ac:dyDescent="0.25">
      <c r="A2518" s="167">
        <f t="shared" si="196"/>
        <v>179.64000000000664</v>
      </c>
      <c r="B2518" s="325">
        <f t="shared" si="199"/>
        <v>0.7485000000000277</v>
      </c>
      <c r="C2518" s="167">
        <f t="shared" si="195"/>
        <v>120.71999999998673</v>
      </c>
      <c r="D2518" s="167">
        <f>IF('Lineær programmering opg 4'!$M$4=0,"-",(-A2518+'Lineær programmering opg 4'!$M$4)/'Lineær programmering opg 4'!$K$4*-1)</f>
        <v>120.71999999998673</v>
      </c>
      <c r="E2518" s="167">
        <f>IF('Lineær programmering opg 4'!$M$5=0,"-",(-A2518+'Lineær programmering opg 4'!$M$5)/'Lineær programmering opg 4'!$K$5*-1)</f>
        <v>165.26999999999504</v>
      </c>
      <c r="F2518" s="167" t="str">
        <f>IF('Lineær programmering opg 4'!$E$6=0,"-",(-A2518+'Lineær programmering opg 4'!$M$6)/'Lineær programmering opg 4'!$K$6*-1)</f>
        <v>-</v>
      </c>
      <c r="G2518" s="167" t="str">
        <f>IF('Lineær programmering opg 4'!$D$7=0,"-",((-A2518+'Lineær programmering opg 4'!$M$7)/'Lineær programmering opg 4'!$K$7)*-1)</f>
        <v>-</v>
      </c>
      <c r="H2518" s="167" t="str">
        <f>IF('Lineær programmering opg 4'!$C$8=0,"-",((-A2518+'Lineær programmering opg 4'!$M$8)/'Lineær programmering opg 4'!$K$8)*-1)</f>
        <v>-</v>
      </c>
      <c r="I2518" s="167" t="str">
        <f>IF('Lineær programmering opg 4'!$D$8=0,"-",'Lineær programmering opg 4'!$G$8)</f>
        <v>-</v>
      </c>
      <c r="J2518" s="295">
        <f>A2518*'Lineær programmering opg 4'!$C$11+Datatabel!C2518*'Lineær programmering opg 4'!$D$11</f>
        <v>36071.999999998676</v>
      </c>
      <c r="K2518" s="9">
        <f t="shared" si="197"/>
        <v>0</v>
      </c>
      <c r="L2518" s="9">
        <f t="shared" si="198"/>
        <v>0</v>
      </c>
    </row>
    <row r="2519" spans="1:12" ht="15" x14ac:dyDescent="0.25">
      <c r="A2519" s="167">
        <f t="shared" si="196"/>
        <v>179.61600000000664</v>
      </c>
      <c r="B2519" s="325">
        <f t="shared" si="199"/>
        <v>0.74840000000002771</v>
      </c>
      <c r="C2519" s="167">
        <f t="shared" si="195"/>
        <v>120.76799999998673</v>
      </c>
      <c r="D2519" s="167">
        <f>IF('Lineær programmering opg 4'!$M$4=0,"-",(-A2519+'Lineær programmering opg 4'!$M$4)/'Lineær programmering opg 4'!$K$4*-1)</f>
        <v>120.76799999998673</v>
      </c>
      <c r="E2519" s="167">
        <f>IF('Lineær programmering opg 4'!$M$5=0,"-",(-A2519+'Lineær programmering opg 4'!$M$5)/'Lineær programmering opg 4'!$K$5*-1)</f>
        <v>165.28799999999504</v>
      </c>
      <c r="F2519" s="167" t="str">
        <f>IF('Lineær programmering opg 4'!$E$6=0,"-",(-A2519+'Lineær programmering opg 4'!$M$6)/'Lineær programmering opg 4'!$K$6*-1)</f>
        <v>-</v>
      </c>
      <c r="G2519" s="167" t="str">
        <f>IF('Lineær programmering opg 4'!$D$7=0,"-",((-A2519+'Lineær programmering opg 4'!$M$7)/'Lineær programmering opg 4'!$K$7)*-1)</f>
        <v>-</v>
      </c>
      <c r="H2519" s="167" t="str">
        <f>IF('Lineær programmering opg 4'!$C$8=0,"-",((-A2519+'Lineær programmering opg 4'!$M$8)/'Lineær programmering opg 4'!$K$8)*-1)</f>
        <v>-</v>
      </c>
      <c r="I2519" s="167" t="str">
        <f>IF('Lineær programmering opg 4'!$D$8=0,"-",'Lineær programmering opg 4'!$G$8)</f>
        <v>-</v>
      </c>
      <c r="J2519" s="295">
        <f>A2519*'Lineær programmering opg 4'!$C$11+Datatabel!C2519*'Lineær programmering opg 4'!$D$11</f>
        <v>36076.799999998679</v>
      </c>
      <c r="K2519" s="9">
        <f t="shared" si="197"/>
        <v>0</v>
      </c>
      <c r="L2519" s="9">
        <f t="shared" si="198"/>
        <v>0</v>
      </c>
    </row>
    <row r="2520" spans="1:12" ht="15" x14ac:dyDescent="0.25">
      <c r="A2520" s="167">
        <f t="shared" si="196"/>
        <v>179.59200000000666</v>
      </c>
      <c r="B2520" s="325">
        <f t="shared" si="199"/>
        <v>0.74830000000002772</v>
      </c>
      <c r="C2520" s="167">
        <f t="shared" si="195"/>
        <v>120.81599999998667</v>
      </c>
      <c r="D2520" s="167">
        <f>IF('Lineær programmering opg 4'!$M$4=0,"-",(-A2520+'Lineær programmering opg 4'!$M$4)/'Lineær programmering opg 4'!$K$4*-1)</f>
        <v>120.81599999998667</v>
      </c>
      <c r="E2520" s="167">
        <f>IF('Lineær programmering opg 4'!$M$5=0,"-",(-A2520+'Lineær programmering opg 4'!$M$5)/'Lineær programmering opg 4'!$K$5*-1)</f>
        <v>165.30599999999501</v>
      </c>
      <c r="F2520" s="167" t="str">
        <f>IF('Lineær programmering opg 4'!$E$6=0,"-",(-A2520+'Lineær programmering opg 4'!$M$6)/'Lineær programmering opg 4'!$K$6*-1)</f>
        <v>-</v>
      </c>
      <c r="G2520" s="167" t="str">
        <f>IF('Lineær programmering opg 4'!$D$7=0,"-",((-A2520+'Lineær programmering opg 4'!$M$7)/'Lineær programmering opg 4'!$K$7)*-1)</f>
        <v>-</v>
      </c>
      <c r="H2520" s="167" t="str">
        <f>IF('Lineær programmering opg 4'!$C$8=0,"-",((-A2520+'Lineær programmering opg 4'!$M$8)/'Lineær programmering opg 4'!$K$8)*-1)</f>
        <v>-</v>
      </c>
      <c r="I2520" s="167" t="str">
        <f>IF('Lineær programmering opg 4'!$D$8=0,"-",'Lineær programmering opg 4'!$G$8)</f>
        <v>-</v>
      </c>
      <c r="J2520" s="295">
        <f>A2520*'Lineær programmering opg 4'!$C$11+Datatabel!C2520*'Lineær programmering opg 4'!$D$11</f>
        <v>36081.599999998667</v>
      </c>
      <c r="K2520" s="9">
        <f t="shared" si="197"/>
        <v>0</v>
      </c>
      <c r="L2520" s="9">
        <f t="shared" si="198"/>
        <v>0</v>
      </c>
    </row>
    <row r="2521" spans="1:12" ht="15" x14ac:dyDescent="0.25">
      <c r="A2521" s="167">
        <f t="shared" si="196"/>
        <v>179.56800000000666</v>
      </c>
      <c r="B2521" s="325">
        <f t="shared" si="199"/>
        <v>0.74820000000002773</v>
      </c>
      <c r="C2521" s="167">
        <f t="shared" si="195"/>
        <v>120.86399999998667</v>
      </c>
      <c r="D2521" s="167">
        <f>IF('Lineær programmering opg 4'!$M$4=0,"-",(-A2521+'Lineær programmering opg 4'!$M$4)/'Lineær programmering opg 4'!$K$4*-1)</f>
        <v>120.86399999998667</v>
      </c>
      <c r="E2521" s="167">
        <f>IF('Lineær programmering opg 4'!$M$5=0,"-",(-A2521+'Lineær programmering opg 4'!$M$5)/'Lineær programmering opg 4'!$K$5*-1)</f>
        <v>165.32399999999501</v>
      </c>
      <c r="F2521" s="167" t="str">
        <f>IF('Lineær programmering opg 4'!$E$6=0,"-",(-A2521+'Lineær programmering opg 4'!$M$6)/'Lineær programmering opg 4'!$K$6*-1)</f>
        <v>-</v>
      </c>
      <c r="G2521" s="167" t="str">
        <f>IF('Lineær programmering opg 4'!$D$7=0,"-",((-A2521+'Lineær programmering opg 4'!$M$7)/'Lineær programmering opg 4'!$K$7)*-1)</f>
        <v>-</v>
      </c>
      <c r="H2521" s="167" t="str">
        <f>IF('Lineær programmering opg 4'!$C$8=0,"-",((-A2521+'Lineær programmering opg 4'!$M$8)/'Lineær programmering opg 4'!$K$8)*-1)</f>
        <v>-</v>
      </c>
      <c r="I2521" s="167" t="str">
        <f>IF('Lineær programmering opg 4'!$D$8=0,"-",'Lineær programmering opg 4'!$G$8)</f>
        <v>-</v>
      </c>
      <c r="J2521" s="295">
        <f>A2521*'Lineær programmering opg 4'!$C$11+Datatabel!C2521*'Lineær programmering opg 4'!$D$11</f>
        <v>36086.39999999867</v>
      </c>
      <c r="K2521" s="9">
        <f t="shared" si="197"/>
        <v>0</v>
      </c>
      <c r="L2521" s="9">
        <f t="shared" si="198"/>
        <v>0</v>
      </c>
    </row>
    <row r="2522" spans="1:12" ht="15" x14ac:dyDescent="0.25">
      <c r="A2522" s="167">
        <f t="shared" si="196"/>
        <v>179.54400000000666</v>
      </c>
      <c r="B2522" s="325">
        <f t="shared" si="199"/>
        <v>0.74810000000002774</v>
      </c>
      <c r="C2522" s="167">
        <f t="shared" si="195"/>
        <v>120.91199999998668</v>
      </c>
      <c r="D2522" s="167">
        <f>IF('Lineær programmering opg 4'!$M$4=0,"-",(-A2522+'Lineær programmering opg 4'!$M$4)/'Lineær programmering opg 4'!$K$4*-1)</f>
        <v>120.91199999998668</v>
      </c>
      <c r="E2522" s="167">
        <f>IF('Lineær programmering opg 4'!$M$5=0,"-",(-A2522+'Lineær programmering opg 4'!$M$5)/'Lineær programmering opg 4'!$K$5*-1)</f>
        <v>165.34199999999501</v>
      </c>
      <c r="F2522" s="167" t="str">
        <f>IF('Lineær programmering opg 4'!$E$6=0,"-",(-A2522+'Lineær programmering opg 4'!$M$6)/'Lineær programmering opg 4'!$K$6*-1)</f>
        <v>-</v>
      </c>
      <c r="G2522" s="167" t="str">
        <f>IF('Lineær programmering opg 4'!$D$7=0,"-",((-A2522+'Lineær programmering opg 4'!$M$7)/'Lineær programmering opg 4'!$K$7)*-1)</f>
        <v>-</v>
      </c>
      <c r="H2522" s="167" t="str">
        <f>IF('Lineær programmering opg 4'!$C$8=0,"-",((-A2522+'Lineær programmering opg 4'!$M$8)/'Lineær programmering opg 4'!$K$8)*-1)</f>
        <v>-</v>
      </c>
      <c r="I2522" s="167" t="str">
        <f>IF('Lineær programmering opg 4'!$D$8=0,"-",'Lineær programmering opg 4'!$G$8)</f>
        <v>-</v>
      </c>
      <c r="J2522" s="295">
        <f>A2522*'Lineær programmering opg 4'!$C$11+Datatabel!C2522*'Lineær programmering opg 4'!$D$11</f>
        <v>36091.199999998673</v>
      </c>
      <c r="K2522" s="9">
        <f t="shared" si="197"/>
        <v>0</v>
      </c>
      <c r="L2522" s="9">
        <f t="shared" si="198"/>
        <v>0</v>
      </c>
    </row>
    <row r="2523" spans="1:12" ht="15" x14ac:dyDescent="0.25">
      <c r="A2523" s="167">
        <f t="shared" si="196"/>
        <v>179.52000000000666</v>
      </c>
      <c r="B2523" s="325">
        <f t="shared" si="199"/>
        <v>0.74800000000002775</v>
      </c>
      <c r="C2523" s="167">
        <f t="shared" si="195"/>
        <v>120.95999999998668</v>
      </c>
      <c r="D2523" s="167">
        <f>IF('Lineær programmering opg 4'!$M$4=0,"-",(-A2523+'Lineær programmering opg 4'!$M$4)/'Lineær programmering opg 4'!$K$4*-1)</f>
        <v>120.95999999998668</v>
      </c>
      <c r="E2523" s="167">
        <f>IF('Lineær programmering opg 4'!$M$5=0,"-",(-A2523+'Lineær programmering opg 4'!$M$5)/'Lineær programmering opg 4'!$K$5*-1)</f>
        <v>165.35999999999501</v>
      </c>
      <c r="F2523" s="167" t="str">
        <f>IF('Lineær programmering opg 4'!$E$6=0,"-",(-A2523+'Lineær programmering opg 4'!$M$6)/'Lineær programmering opg 4'!$K$6*-1)</f>
        <v>-</v>
      </c>
      <c r="G2523" s="167" t="str">
        <f>IF('Lineær programmering opg 4'!$D$7=0,"-",((-A2523+'Lineær programmering opg 4'!$M$7)/'Lineær programmering opg 4'!$K$7)*-1)</f>
        <v>-</v>
      </c>
      <c r="H2523" s="167" t="str">
        <f>IF('Lineær programmering opg 4'!$C$8=0,"-",((-A2523+'Lineær programmering opg 4'!$M$8)/'Lineær programmering opg 4'!$K$8)*-1)</f>
        <v>-</v>
      </c>
      <c r="I2523" s="167" t="str">
        <f>IF('Lineær programmering opg 4'!$D$8=0,"-",'Lineær programmering opg 4'!$G$8)</f>
        <v>-</v>
      </c>
      <c r="J2523" s="295">
        <f>A2523*'Lineær programmering opg 4'!$C$11+Datatabel!C2523*'Lineær programmering opg 4'!$D$11</f>
        <v>36095.999999998668</v>
      </c>
      <c r="K2523" s="9">
        <f t="shared" si="197"/>
        <v>0</v>
      </c>
      <c r="L2523" s="9">
        <f t="shared" si="198"/>
        <v>0</v>
      </c>
    </row>
    <row r="2524" spans="1:12" ht="15" x14ac:dyDescent="0.25">
      <c r="A2524" s="167">
        <f t="shared" si="196"/>
        <v>179.49600000000666</v>
      </c>
      <c r="B2524" s="325">
        <f t="shared" si="199"/>
        <v>0.74790000000002776</v>
      </c>
      <c r="C2524" s="167">
        <f t="shared" si="195"/>
        <v>121.00799999998668</v>
      </c>
      <c r="D2524" s="167">
        <f>IF('Lineær programmering opg 4'!$M$4=0,"-",(-A2524+'Lineær programmering opg 4'!$M$4)/'Lineær programmering opg 4'!$K$4*-1)</f>
        <v>121.00799999998668</v>
      </c>
      <c r="E2524" s="167">
        <f>IF('Lineær programmering opg 4'!$M$5=0,"-",(-A2524+'Lineær programmering opg 4'!$M$5)/'Lineær programmering opg 4'!$K$5*-1)</f>
        <v>165.37799999999501</v>
      </c>
      <c r="F2524" s="167" t="str">
        <f>IF('Lineær programmering opg 4'!$E$6=0,"-",(-A2524+'Lineær programmering opg 4'!$M$6)/'Lineær programmering opg 4'!$K$6*-1)</f>
        <v>-</v>
      </c>
      <c r="G2524" s="167" t="str">
        <f>IF('Lineær programmering opg 4'!$D$7=0,"-",((-A2524+'Lineær programmering opg 4'!$M$7)/'Lineær programmering opg 4'!$K$7)*-1)</f>
        <v>-</v>
      </c>
      <c r="H2524" s="167" t="str">
        <f>IF('Lineær programmering opg 4'!$C$8=0,"-",((-A2524+'Lineær programmering opg 4'!$M$8)/'Lineær programmering opg 4'!$K$8)*-1)</f>
        <v>-</v>
      </c>
      <c r="I2524" s="167" t="str">
        <f>IF('Lineær programmering opg 4'!$D$8=0,"-",'Lineær programmering opg 4'!$G$8)</f>
        <v>-</v>
      </c>
      <c r="J2524" s="295">
        <f>A2524*'Lineær programmering opg 4'!$C$11+Datatabel!C2524*'Lineær programmering opg 4'!$D$11</f>
        <v>36100.799999998664</v>
      </c>
      <c r="K2524" s="9">
        <f t="shared" si="197"/>
        <v>0</v>
      </c>
      <c r="L2524" s="9">
        <f t="shared" si="198"/>
        <v>0</v>
      </c>
    </row>
    <row r="2525" spans="1:12" ht="15" x14ac:dyDescent="0.25">
      <c r="A2525" s="167">
        <f t="shared" si="196"/>
        <v>179.47200000000666</v>
      </c>
      <c r="B2525" s="325">
        <f t="shared" si="199"/>
        <v>0.74780000000002778</v>
      </c>
      <c r="C2525" s="167">
        <f t="shared" si="195"/>
        <v>121.05599999998668</v>
      </c>
      <c r="D2525" s="167">
        <f>IF('Lineær programmering opg 4'!$M$4=0,"-",(-A2525+'Lineær programmering opg 4'!$M$4)/'Lineær programmering opg 4'!$K$4*-1)</f>
        <v>121.05599999998668</v>
      </c>
      <c r="E2525" s="167">
        <f>IF('Lineær programmering opg 4'!$M$5=0,"-",(-A2525+'Lineær programmering opg 4'!$M$5)/'Lineær programmering opg 4'!$K$5*-1)</f>
        <v>165.39599999999501</v>
      </c>
      <c r="F2525" s="167" t="str">
        <f>IF('Lineær programmering opg 4'!$E$6=0,"-",(-A2525+'Lineær programmering opg 4'!$M$6)/'Lineær programmering opg 4'!$K$6*-1)</f>
        <v>-</v>
      </c>
      <c r="G2525" s="167" t="str">
        <f>IF('Lineær programmering opg 4'!$D$7=0,"-",((-A2525+'Lineær programmering opg 4'!$M$7)/'Lineær programmering opg 4'!$K$7)*-1)</f>
        <v>-</v>
      </c>
      <c r="H2525" s="167" t="str">
        <f>IF('Lineær programmering opg 4'!$C$8=0,"-",((-A2525+'Lineær programmering opg 4'!$M$8)/'Lineær programmering opg 4'!$K$8)*-1)</f>
        <v>-</v>
      </c>
      <c r="I2525" s="167" t="str">
        <f>IF('Lineær programmering opg 4'!$D$8=0,"-",'Lineær programmering opg 4'!$G$8)</f>
        <v>-</v>
      </c>
      <c r="J2525" s="295">
        <f>A2525*'Lineær programmering opg 4'!$C$11+Datatabel!C2525*'Lineær programmering opg 4'!$D$11</f>
        <v>36105.599999998667</v>
      </c>
      <c r="K2525" s="9">
        <f t="shared" si="197"/>
        <v>0</v>
      </c>
      <c r="L2525" s="9">
        <f t="shared" si="198"/>
        <v>0</v>
      </c>
    </row>
    <row r="2526" spans="1:12" ht="15" x14ac:dyDescent="0.25">
      <c r="A2526" s="167">
        <f t="shared" si="196"/>
        <v>179.44800000000666</v>
      </c>
      <c r="B2526" s="325">
        <f t="shared" si="199"/>
        <v>0.74770000000002779</v>
      </c>
      <c r="C2526" s="167">
        <f t="shared" si="195"/>
        <v>121.10399999998668</v>
      </c>
      <c r="D2526" s="167">
        <f>IF('Lineær programmering opg 4'!$M$4=0,"-",(-A2526+'Lineær programmering opg 4'!$M$4)/'Lineær programmering opg 4'!$K$4*-1)</f>
        <v>121.10399999998668</v>
      </c>
      <c r="E2526" s="167">
        <f>IF('Lineær programmering opg 4'!$M$5=0,"-",(-A2526+'Lineær programmering opg 4'!$M$5)/'Lineær programmering opg 4'!$K$5*-1)</f>
        <v>165.41399999999501</v>
      </c>
      <c r="F2526" s="167" t="str">
        <f>IF('Lineær programmering opg 4'!$E$6=0,"-",(-A2526+'Lineær programmering opg 4'!$M$6)/'Lineær programmering opg 4'!$K$6*-1)</f>
        <v>-</v>
      </c>
      <c r="G2526" s="167" t="str">
        <f>IF('Lineær programmering opg 4'!$D$7=0,"-",((-A2526+'Lineær programmering opg 4'!$M$7)/'Lineær programmering opg 4'!$K$7)*-1)</f>
        <v>-</v>
      </c>
      <c r="H2526" s="167" t="str">
        <f>IF('Lineær programmering opg 4'!$C$8=0,"-",((-A2526+'Lineær programmering opg 4'!$M$8)/'Lineær programmering opg 4'!$K$8)*-1)</f>
        <v>-</v>
      </c>
      <c r="I2526" s="167" t="str">
        <f>IF('Lineær programmering opg 4'!$D$8=0,"-",'Lineær programmering opg 4'!$G$8)</f>
        <v>-</v>
      </c>
      <c r="J2526" s="295">
        <f>A2526*'Lineær programmering opg 4'!$C$11+Datatabel!C2526*'Lineær programmering opg 4'!$D$11</f>
        <v>36110.39999999867</v>
      </c>
      <c r="K2526" s="9">
        <f t="shared" si="197"/>
        <v>0</v>
      </c>
      <c r="L2526" s="9">
        <f t="shared" si="198"/>
        <v>0</v>
      </c>
    </row>
    <row r="2527" spans="1:12" ht="15" x14ac:dyDescent="0.25">
      <c r="A2527" s="167">
        <f t="shared" si="196"/>
        <v>179.42400000000669</v>
      </c>
      <c r="B2527" s="325">
        <f t="shared" si="199"/>
        <v>0.7476000000000278</v>
      </c>
      <c r="C2527" s="167">
        <f t="shared" si="195"/>
        <v>121.15199999998663</v>
      </c>
      <c r="D2527" s="167">
        <f>IF('Lineær programmering opg 4'!$M$4=0,"-",(-A2527+'Lineær programmering opg 4'!$M$4)/'Lineær programmering opg 4'!$K$4*-1)</f>
        <v>121.15199999998663</v>
      </c>
      <c r="E2527" s="167">
        <f>IF('Lineær programmering opg 4'!$M$5=0,"-",(-A2527+'Lineær programmering opg 4'!$M$5)/'Lineær programmering opg 4'!$K$5*-1)</f>
        <v>165.43199999999499</v>
      </c>
      <c r="F2527" s="167" t="str">
        <f>IF('Lineær programmering opg 4'!$E$6=0,"-",(-A2527+'Lineær programmering opg 4'!$M$6)/'Lineær programmering opg 4'!$K$6*-1)</f>
        <v>-</v>
      </c>
      <c r="G2527" s="167" t="str">
        <f>IF('Lineær programmering opg 4'!$D$7=0,"-",((-A2527+'Lineær programmering opg 4'!$M$7)/'Lineær programmering opg 4'!$K$7)*-1)</f>
        <v>-</v>
      </c>
      <c r="H2527" s="167" t="str">
        <f>IF('Lineær programmering opg 4'!$C$8=0,"-",((-A2527+'Lineær programmering opg 4'!$M$8)/'Lineær programmering opg 4'!$K$8)*-1)</f>
        <v>-</v>
      </c>
      <c r="I2527" s="167" t="str">
        <f>IF('Lineær programmering opg 4'!$D$8=0,"-",'Lineær programmering opg 4'!$G$8)</f>
        <v>-</v>
      </c>
      <c r="J2527" s="295">
        <f>A2527*'Lineær programmering opg 4'!$C$11+Datatabel!C2527*'Lineær programmering opg 4'!$D$11</f>
        <v>36115.199999998658</v>
      </c>
      <c r="K2527" s="9">
        <f t="shared" si="197"/>
        <v>0</v>
      </c>
      <c r="L2527" s="9">
        <f t="shared" si="198"/>
        <v>0</v>
      </c>
    </row>
    <row r="2528" spans="1:12" ht="15" x14ac:dyDescent="0.25">
      <c r="A2528" s="167">
        <f t="shared" si="196"/>
        <v>179.40000000000668</v>
      </c>
      <c r="B2528" s="325">
        <f t="shared" si="199"/>
        <v>0.74750000000002781</v>
      </c>
      <c r="C2528" s="167">
        <f t="shared" si="195"/>
        <v>121.19999999998663</v>
      </c>
      <c r="D2528" s="167">
        <f>IF('Lineær programmering opg 4'!$M$4=0,"-",(-A2528+'Lineær programmering opg 4'!$M$4)/'Lineær programmering opg 4'!$K$4*-1)</f>
        <v>121.19999999998663</v>
      </c>
      <c r="E2528" s="167">
        <f>IF('Lineær programmering opg 4'!$M$5=0,"-",(-A2528+'Lineær programmering opg 4'!$M$5)/'Lineær programmering opg 4'!$K$5*-1)</f>
        <v>165.44999999999499</v>
      </c>
      <c r="F2528" s="167" t="str">
        <f>IF('Lineær programmering opg 4'!$E$6=0,"-",(-A2528+'Lineær programmering opg 4'!$M$6)/'Lineær programmering opg 4'!$K$6*-1)</f>
        <v>-</v>
      </c>
      <c r="G2528" s="167" t="str">
        <f>IF('Lineær programmering opg 4'!$D$7=0,"-",((-A2528+'Lineær programmering opg 4'!$M$7)/'Lineær programmering opg 4'!$K$7)*-1)</f>
        <v>-</v>
      </c>
      <c r="H2528" s="167" t="str">
        <f>IF('Lineær programmering opg 4'!$C$8=0,"-",((-A2528+'Lineær programmering opg 4'!$M$8)/'Lineær programmering opg 4'!$K$8)*-1)</f>
        <v>-</v>
      </c>
      <c r="I2528" s="167" t="str">
        <f>IF('Lineær programmering opg 4'!$D$8=0,"-",'Lineær programmering opg 4'!$G$8)</f>
        <v>-</v>
      </c>
      <c r="J2528" s="295">
        <f>A2528*'Lineær programmering opg 4'!$C$11+Datatabel!C2528*'Lineær programmering opg 4'!$D$11</f>
        <v>36119.999999998661</v>
      </c>
      <c r="K2528" s="9">
        <f t="shared" si="197"/>
        <v>0</v>
      </c>
      <c r="L2528" s="9">
        <f t="shared" si="198"/>
        <v>0</v>
      </c>
    </row>
    <row r="2529" spans="1:12" ht="15" x14ac:dyDescent="0.25">
      <c r="A2529" s="167">
        <f t="shared" si="196"/>
        <v>179.37600000000668</v>
      </c>
      <c r="B2529" s="325">
        <f t="shared" si="199"/>
        <v>0.74740000000002782</v>
      </c>
      <c r="C2529" s="167">
        <f t="shared" si="195"/>
        <v>121.24799999998663</v>
      </c>
      <c r="D2529" s="167">
        <f>IF('Lineær programmering opg 4'!$M$4=0,"-",(-A2529+'Lineær programmering opg 4'!$M$4)/'Lineær programmering opg 4'!$K$4*-1)</f>
        <v>121.24799999998663</v>
      </c>
      <c r="E2529" s="167">
        <f>IF('Lineær programmering opg 4'!$M$5=0,"-",(-A2529+'Lineær programmering opg 4'!$M$5)/'Lineær programmering opg 4'!$K$5*-1)</f>
        <v>165.46799999999499</v>
      </c>
      <c r="F2529" s="167" t="str">
        <f>IF('Lineær programmering opg 4'!$E$6=0,"-",(-A2529+'Lineær programmering opg 4'!$M$6)/'Lineær programmering opg 4'!$K$6*-1)</f>
        <v>-</v>
      </c>
      <c r="G2529" s="167" t="str">
        <f>IF('Lineær programmering opg 4'!$D$7=0,"-",((-A2529+'Lineær programmering opg 4'!$M$7)/'Lineær programmering opg 4'!$K$7)*-1)</f>
        <v>-</v>
      </c>
      <c r="H2529" s="167" t="str">
        <f>IF('Lineær programmering opg 4'!$C$8=0,"-",((-A2529+'Lineær programmering opg 4'!$M$8)/'Lineær programmering opg 4'!$K$8)*-1)</f>
        <v>-</v>
      </c>
      <c r="I2529" s="167" t="str">
        <f>IF('Lineær programmering opg 4'!$D$8=0,"-",'Lineær programmering opg 4'!$G$8)</f>
        <v>-</v>
      </c>
      <c r="J2529" s="295">
        <f>A2529*'Lineær programmering opg 4'!$C$11+Datatabel!C2529*'Lineær programmering opg 4'!$D$11</f>
        <v>36124.799999998664</v>
      </c>
      <c r="K2529" s="9">
        <f t="shared" si="197"/>
        <v>0</v>
      </c>
      <c r="L2529" s="9">
        <f t="shared" si="198"/>
        <v>0</v>
      </c>
    </row>
    <row r="2530" spans="1:12" ht="15" x14ac:dyDescent="0.25">
      <c r="A2530" s="167">
        <f t="shared" si="196"/>
        <v>179.35200000000668</v>
      </c>
      <c r="B2530" s="325">
        <f t="shared" si="199"/>
        <v>0.74730000000002783</v>
      </c>
      <c r="C2530" s="167">
        <f t="shared" si="195"/>
        <v>121.29599999998663</v>
      </c>
      <c r="D2530" s="167">
        <f>IF('Lineær programmering opg 4'!$M$4=0,"-",(-A2530+'Lineær programmering opg 4'!$M$4)/'Lineær programmering opg 4'!$K$4*-1)</f>
        <v>121.29599999998663</v>
      </c>
      <c r="E2530" s="167">
        <f>IF('Lineær programmering opg 4'!$M$5=0,"-",(-A2530+'Lineær programmering opg 4'!$M$5)/'Lineær programmering opg 4'!$K$5*-1)</f>
        <v>165.48599999999499</v>
      </c>
      <c r="F2530" s="167" t="str">
        <f>IF('Lineær programmering opg 4'!$E$6=0,"-",(-A2530+'Lineær programmering opg 4'!$M$6)/'Lineær programmering opg 4'!$K$6*-1)</f>
        <v>-</v>
      </c>
      <c r="G2530" s="167" t="str">
        <f>IF('Lineær programmering opg 4'!$D$7=0,"-",((-A2530+'Lineær programmering opg 4'!$M$7)/'Lineær programmering opg 4'!$K$7)*-1)</f>
        <v>-</v>
      </c>
      <c r="H2530" s="167" t="str">
        <f>IF('Lineær programmering opg 4'!$C$8=0,"-",((-A2530+'Lineær programmering opg 4'!$M$8)/'Lineær programmering opg 4'!$K$8)*-1)</f>
        <v>-</v>
      </c>
      <c r="I2530" s="167" t="str">
        <f>IF('Lineær programmering opg 4'!$D$8=0,"-",'Lineær programmering opg 4'!$G$8)</f>
        <v>-</v>
      </c>
      <c r="J2530" s="295">
        <f>A2530*'Lineær programmering opg 4'!$C$11+Datatabel!C2530*'Lineær programmering opg 4'!$D$11</f>
        <v>36129.59999999866</v>
      </c>
      <c r="K2530" s="9">
        <f t="shared" si="197"/>
        <v>0</v>
      </c>
      <c r="L2530" s="9">
        <f t="shared" si="198"/>
        <v>0</v>
      </c>
    </row>
    <row r="2531" spans="1:12" ht="15" x14ac:dyDescent="0.25">
      <c r="A2531" s="167">
        <f t="shared" si="196"/>
        <v>179.32800000000668</v>
      </c>
      <c r="B2531" s="325">
        <f t="shared" si="199"/>
        <v>0.74720000000002784</v>
      </c>
      <c r="C2531" s="167">
        <f t="shared" si="195"/>
        <v>121.34399999998664</v>
      </c>
      <c r="D2531" s="167">
        <f>IF('Lineær programmering opg 4'!$M$4=0,"-",(-A2531+'Lineær programmering opg 4'!$M$4)/'Lineær programmering opg 4'!$K$4*-1)</f>
        <v>121.34399999998664</v>
      </c>
      <c r="E2531" s="167">
        <f>IF('Lineær programmering opg 4'!$M$5=0,"-",(-A2531+'Lineær programmering opg 4'!$M$5)/'Lineær programmering opg 4'!$K$5*-1)</f>
        <v>165.50399999999499</v>
      </c>
      <c r="F2531" s="167" t="str">
        <f>IF('Lineær programmering opg 4'!$E$6=0,"-",(-A2531+'Lineær programmering opg 4'!$M$6)/'Lineær programmering opg 4'!$K$6*-1)</f>
        <v>-</v>
      </c>
      <c r="G2531" s="167" t="str">
        <f>IF('Lineær programmering opg 4'!$D$7=0,"-",((-A2531+'Lineær programmering opg 4'!$M$7)/'Lineær programmering opg 4'!$K$7)*-1)</f>
        <v>-</v>
      </c>
      <c r="H2531" s="167" t="str">
        <f>IF('Lineær programmering opg 4'!$C$8=0,"-",((-A2531+'Lineær programmering opg 4'!$M$8)/'Lineær programmering opg 4'!$K$8)*-1)</f>
        <v>-</v>
      </c>
      <c r="I2531" s="167" t="str">
        <f>IF('Lineær programmering opg 4'!$D$8=0,"-",'Lineær programmering opg 4'!$G$8)</f>
        <v>-</v>
      </c>
      <c r="J2531" s="295">
        <f>A2531*'Lineær programmering opg 4'!$C$11+Datatabel!C2531*'Lineær programmering opg 4'!$D$11</f>
        <v>36134.399999998663</v>
      </c>
      <c r="K2531" s="9">
        <f t="shared" si="197"/>
        <v>0</v>
      </c>
      <c r="L2531" s="9">
        <f t="shared" si="198"/>
        <v>0</v>
      </c>
    </row>
    <row r="2532" spans="1:12" ht="15" x14ac:dyDescent="0.25">
      <c r="A2532" s="167">
        <f t="shared" si="196"/>
        <v>179.30400000000668</v>
      </c>
      <c r="B2532" s="325">
        <f t="shared" si="199"/>
        <v>0.74710000000002785</v>
      </c>
      <c r="C2532" s="167">
        <f t="shared" si="195"/>
        <v>121.39199999998664</v>
      </c>
      <c r="D2532" s="167">
        <f>IF('Lineær programmering opg 4'!$M$4=0,"-",(-A2532+'Lineær programmering opg 4'!$M$4)/'Lineær programmering opg 4'!$K$4*-1)</f>
        <v>121.39199999998664</v>
      </c>
      <c r="E2532" s="167">
        <f>IF('Lineær programmering opg 4'!$M$5=0,"-",(-A2532+'Lineær programmering opg 4'!$M$5)/'Lineær programmering opg 4'!$K$5*-1)</f>
        <v>165.52199999999499</v>
      </c>
      <c r="F2532" s="167" t="str">
        <f>IF('Lineær programmering opg 4'!$E$6=0,"-",(-A2532+'Lineær programmering opg 4'!$M$6)/'Lineær programmering opg 4'!$K$6*-1)</f>
        <v>-</v>
      </c>
      <c r="G2532" s="167" t="str">
        <f>IF('Lineær programmering opg 4'!$D$7=0,"-",((-A2532+'Lineær programmering opg 4'!$M$7)/'Lineær programmering opg 4'!$K$7)*-1)</f>
        <v>-</v>
      </c>
      <c r="H2532" s="167" t="str">
        <f>IF('Lineær programmering opg 4'!$C$8=0,"-",((-A2532+'Lineær programmering opg 4'!$M$8)/'Lineær programmering opg 4'!$K$8)*-1)</f>
        <v>-</v>
      </c>
      <c r="I2532" s="167" t="str">
        <f>IF('Lineær programmering opg 4'!$D$8=0,"-",'Lineær programmering opg 4'!$G$8)</f>
        <v>-</v>
      </c>
      <c r="J2532" s="295">
        <f>A2532*'Lineær programmering opg 4'!$C$11+Datatabel!C2532*'Lineær programmering opg 4'!$D$11</f>
        <v>36139.199999998658</v>
      </c>
      <c r="K2532" s="9">
        <f t="shared" si="197"/>
        <v>0</v>
      </c>
      <c r="L2532" s="9">
        <f t="shared" si="198"/>
        <v>0</v>
      </c>
    </row>
    <row r="2533" spans="1:12" ht="15" x14ac:dyDescent="0.25">
      <c r="A2533" s="167">
        <f t="shared" si="196"/>
        <v>179.28000000000668</v>
      </c>
      <c r="B2533" s="325">
        <f t="shared" si="199"/>
        <v>0.74700000000002786</v>
      </c>
      <c r="C2533" s="167">
        <f t="shared" si="195"/>
        <v>121.43999999998664</v>
      </c>
      <c r="D2533" s="167">
        <f>IF('Lineær programmering opg 4'!$M$4=0,"-",(-A2533+'Lineær programmering opg 4'!$M$4)/'Lineær programmering opg 4'!$K$4*-1)</f>
        <v>121.43999999998664</v>
      </c>
      <c r="E2533" s="167">
        <f>IF('Lineær programmering opg 4'!$M$5=0,"-",(-A2533+'Lineær programmering opg 4'!$M$5)/'Lineær programmering opg 4'!$K$5*-1)</f>
        <v>165.53999999999499</v>
      </c>
      <c r="F2533" s="167" t="str">
        <f>IF('Lineær programmering opg 4'!$E$6=0,"-",(-A2533+'Lineær programmering opg 4'!$M$6)/'Lineær programmering opg 4'!$K$6*-1)</f>
        <v>-</v>
      </c>
      <c r="G2533" s="167" t="str">
        <f>IF('Lineær programmering opg 4'!$D$7=0,"-",((-A2533+'Lineær programmering opg 4'!$M$7)/'Lineær programmering opg 4'!$K$7)*-1)</f>
        <v>-</v>
      </c>
      <c r="H2533" s="167" t="str">
        <f>IF('Lineær programmering opg 4'!$C$8=0,"-",((-A2533+'Lineær programmering opg 4'!$M$8)/'Lineær programmering opg 4'!$K$8)*-1)</f>
        <v>-</v>
      </c>
      <c r="I2533" s="167" t="str">
        <f>IF('Lineær programmering opg 4'!$D$8=0,"-",'Lineær programmering opg 4'!$G$8)</f>
        <v>-</v>
      </c>
      <c r="J2533" s="295">
        <f>A2533*'Lineær programmering opg 4'!$C$11+Datatabel!C2533*'Lineær programmering opg 4'!$D$11</f>
        <v>36143.999999998661</v>
      </c>
      <c r="K2533" s="9">
        <f t="shared" si="197"/>
        <v>0</v>
      </c>
      <c r="L2533" s="9">
        <f t="shared" si="198"/>
        <v>0</v>
      </c>
    </row>
    <row r="2534" spans="1:12" ht="15" x14ac:dyDescent="0.25">
      <c r="A2534" s="167">
        <f t="shared" si="196"/>
        <v>179.25600000000668</v>
      </c>
      <c r="B2534" s="325">
        <f t="shared" si="199"/>
        <v>0.74690000000002787</v>
      </c>
      <c r="C2534" s="167">
        <f t="shared" si="195"/>
        <v>121.48799999998664</v>
      </c>
      <c r="D2534" s="167">
        <f>IF('Lineær programmering opg 4'!$M$4=0,"-",(-A2534+'Lineær programmering opg 4'!$M$4)/'Lineær programmering opg 4'!$K$4*-1)</f>
        <v>121.48799999998664</v>
      </c>
      <c r="E2534" s="167">
        <f>IF('Lineær programmering opg 4'!$M$5=0,"-",(-A2534+'Lineær programmering opg 4'!$M$5)/'Lineær programmering opg 4'!$K$5*-1)</f>
        <v>165.55799999999499</v>
      </c>
      <c r="F2534" s="167" t="str">
        <f>IF('Lineær programmering opg 4'!$E$6=0,"-",(-A2534+'Lineær programmering opg 4'!$M$6)/'Lineær programmering opg 4'!$K$6*-1)</f>
        <v>-</v>
      </c>
      <c r="G2534" s="167" t="str">
        <f>IF('Lineær programmering opg 4'!$D$7=0,"-",((-A2534+'Lineær programmering opg 4'!$M$7)/'Lineær programmering opg 4'!$K$7)*-1)</f>
        <v>-</v>
      </c>
      <c r="H2534" s="167" t="str">
        <f>IF('Lineær programmering opg 4'!$C$8=0,"-",((-A2534+'Lineær programmering opg 4'!$M$8)/'Lineær programmering opg 4'!$K$8)*-1)</f>
        <v>-</v>
      </c>
      <c r="I2534" s="167" t="str">
        <f>IF('Lineær programmering opg 4'!$D$8=0,"-",'Lineær programmering opg 4'!$G$8)</f>
        <v>-</v>
      </c>
      <c r="J2534" s="295">
        <f>A2534*'Lineær programmering opg 4'!$C$11+Datatabel!C2534*'Lineær programmering opg 4'!$D$11</f>
        <v>36148.799999998664</v>
      </c>
      <c r="K2534" s="9">
        <f t="shared" si="197"/>
        <v>0</v>
      </c>
      <c r="L2534" s="9">
        <f t="shared" si="198"/>
        <v>0</v>
      </c>
    </row>
    <row r="2535" spans="1:12" ht="15" x14ac:dyDescent="0.25">
      <c r="A2535" s="167">
        <f t="shared" si="196"/>
        <v>179.23200000000668</v>
      </c>
      <c r="B2535" s="325">
        <f t="shared" si="199"/>
        <v>0.74680000000002789</v>
      </c>
      <c r="C2535" s="167">
        <f t="shared" si="195"/>
        <v>121.53599999998664</v>
      </c>
      <c r="D2535" s="167">
        <f>IF('Lineær programmering opg 4'!$M$4=0,"-",(-A2535+'Lineær programmering opg 4'!$M$4)/'Lineær programmering opg 4'!$K$4*-1)</f>
        <v>121.53599999998664</v>
      </c>
      <c r="E2535" s="167">
        <f>IF('Lineær programmering opg 4'!$M$5=0,"-",(-A2535+'Lineær programmering opg 4'!$M$5)/'Lineær programmering opg 4'!$K$5*-1)</f>
        <v>165.57599999999499</v>
      </c>
      <c r="F2535" s="167" t="str">
        <f>IF('Lineær programmering opg 4'!$E$6=0,"-",(-A2535+'Lineær programmering opg 4'!$M$6)/'Lineær programmering opg 4'!$K$6*-1)</f>
        <v>-</v>
      </c>
      <c r="G2535" s="167" t="str">
        <f>IF('Lineær programmering opg 4'!$D$7=0,"-",((-A2535+'Lineær programmering opg 4'!$M$7)/'Lineær programmering opg 4'!$K$7)*-1)</f>
        <v>-</v>
      </c>
      <c r="H2535" s="167" t="str">
        <f>IF('Lineær programmering opg 4'!$C$8=0,"-",((-A2535+'Lineær programmering opg 4'!$M$8)/'Lineær programmering opg 4'!$K$8)*-1)</f>
        <v>-</v>
      </c>
      <c r="I2535" s="167" t="str">
        <f>IF('Lineær programmering opg 4'!$D$8=0,"-",'Lineær programmering opg 4'!$G$8)</f>
        <v>-</v>
      </c>
      <c r="J2535" s="295">
        <f>A2535*'Lineær programmering opg 4'!$C$11+Datatabel!C2535*'Lineær programmering opg 4'!$D$11</f>
        <v>36153.599999998667</v>
      </c>
      <c r="K2535" s="9">
        <f t="shared" si="197"/>
        <v>0</v>
      </c>
      <c r="L2535" s="9">
        <f t="shared" si="198"/>
        <v>0</v>
      </c>
    </row>
    <row r="2536" spans="1:12" ht="15" x14ac:dyDescent="0.25">
      <c r="A2536" s="167">
        <f t="shared" si="196"/>
        <v>179.20800000000671</v>
      </c>
      <c r="B2536" s="325">
        <f t="shared" si="199"/>
        <v>0.7467000000000279</v>
      </c>
      <c r="C2536" s="167">
        <f t="shared" si="195"/>
        <v>121.58399999998659</v>
      </c>
      <c r="D2536" s="167">
        <f>IF('Lineær programmering opg 4'!$M$4=0,"-",(-A2536+'Lineær programmering opg 4'!$M$4)/'Lineær programmering opg 4'!$K$4*-1)</f>
        <v>121.58399999998659</v>
      </c>
      <c r="E2536" s="167">
        <f>IF('Lineær programmering opg 4'!$M$5=0,"-",(-A2536+'Lineær programmering opg 4'!$M$5)/'Lineær programmering opg 4'!$K$5*-1)</f>
        <v>165.59399999999499</v>
      </c>
      <c r="F2536" s="167" t="str">
        <f>IF('Lineær programmering opg 4'!$E$6=0,"-",(-A2536+'Lineær programmering opg 4'!$M$6)/'Lineær programmering opg 4'!$K$6*-1)</f>
        <v>-</v>
      </c>
      <c r="G2536" s="167" t="str">
        <f>IF('Lineær programmering opg 4'!$D$7=0,"-",((-A2536+'Lineær programmering opg 4'!$M$7)/'Lineær programmering opg 4'!$K$7)*-1)</f>
        <v>-</v>
      </c>
      <c r="H2536" s="167" t="str">
        <f>IF('Lineær programmering opg 4'!$C$8=0,"-",((-A2536+'Lineær programmering opg 4'!$M$8)/'Lineær programmering opg 4'!$K$8)*-1)</f>
        <v>-</v>
      </c>
      <c r="I2536" s="167" t="str">
        <f>IF('Lineær programmering opg 4'!$D$8=0,"-",'Lineær programmering opg 4'!$G$8)</f>
        <v>-</v>
      </c>
      <c r="J2536" s="295">
        <f>A2536*'Lineær programmering opg 4'!$C$11+Datatabel!C2536*'Lineær programmering opg 4'!$D$11</f>
        <v>36158.399999998655</v>
      </c>
      <c r="K2536" s="9">
        <f t="shared" si="197"/>
        <v>0</v>
      </c>
      <c r="L2536" s="9">
        <f t="shared" si="198"/>
        <v>0</v>
      </c>
    </row>
    <row r="2537" spans="1:12" ht="15" x14ac:dyDescent="0.25">
      <c r="A2537" s="167">
        <f t="shared" si="196"/>
        <v>179.18400000000671</v>
      </c>
      <c r="B2537" s="325">
        <f t="shared" si="199"/>
        <v>0.74660000000002791</v>
      </c>
      <c r="C2537" s="167">
        <f t="shared" si="195"/>
        <v>121.63199999998659</v>
      </c>
      <c r="D2537" s="167">
        <f>IF('Lineær programmering opg 4'!$M$4=0,"-",(-A2537+'Lineær programmering opg 4'!$M$4)/'Lineær programmering opg 4'!$K$4*-1)</f>
        <v>121.63199999998659</v>
      </c>
      <c r="E2537" s="167">
        <f>IF('Lineær programmering opg 4'!$M$5=0,"-",(-A2537+'Lineær programmering opg 4'!$M$5)/'Lineær programmering opg 4'!$K$5*-1)</f>
        <v>165.61199999999499</v>
      </c>
      <c r="F2537" s="167" t="str">
        <f>IF('Lineær programmering opg 4'!$E$6=0,"-",(-A2537+'Lineær programmering opg 4'!$M$6)/'Lineær programmering opg 4'!$K$6*-1)</f>
        <v>-</v>
      </c>
      <c r="G2537" s="167" t="str">
        <f>IF('Lineær programmering opg 4'!$D$7=0,"-",((-A2537+'Lineær programmering opg 4'!$M$7)/'Lineær programmering opg 4'!$K$7)*-1)</f>
        <v>-</v>
      </c>
      <c r="H2537" s="167" t="str">
        <f>IF('Lineær programmering opg 4'!$C$8=0,"-",((-A2537+'Lineær programmering opg 4'!$M$8)/'Lineær programmering opg 4'!$K$8)*-1)</f>
        <v>-</v>
      </c>
      <c r="I2537" s="167" t="str">
        <f>IF('Lineær programmering opg 4'!$D$8=0,"-",'Lineær programmering opg 4'!$G$8)</f>
        <v>-</v>
      </c>
      <c r="J2537" s="295">
        <f>A2537*'Lineær programmering opg 4'!$C$11+Datatabel!C2537*'Lineær programmering opg 4'!$D$11</f>
        <v>36163.199999998658</v>
      </c>
      <c r="K2537" s="9">
        <f t="shared" si="197"/>
        <v>0</v>
      </c>
      <c r="L2537" s="9">
        <f t="shared" si="198"/>
        <v>0</v>
      </c>
    </row>
    <row r="2538" spans="1:12" ht="15" x14ac:dyDescent="0.25">
      <c r="A2538" s="167">
        <f t="shared" si="196"/>
        <v>179.1600000000067</v>
      </c>
      <c r="B2538" s="325">
        <f t="shared" si="199"/>
        <v>0.74650000000002792</v>
      </c>
      <c r="C2538" s="167">
        <f t="shared" si="195"/>
        <v>121.67999999998659</v>
      </c>
      <c r="D2538" s="167">
        <f>IF('Lineær programmering opg 4'!$M$4=0,"-",(-A2538+'Lineær programmering opg 4'!$M$4)/'Lineær programmering opg 4'!$K$4*-1)</f>
        <v>121.67999999998659</v>
      </c>
      <c r="E2538" s="167">
        <f>IF('Lineær programmering opg 4'!$M$5=0,"-",(-A2538+'Lineær programmering opg 4'!$M$5)/'Lineær programmering opg 4'!$K$5*-1)</f>
        <v>165.62999999999499</v>
      </c>
      <c r="F2538" s="167" t="str">
        <f>IF('Lineær programmering opg 4'!$E$6=0,"-",(-A2538+'Lineær programmering opg 4'!$M$6)/'Lineær programmering opg 4'!$K$6*-1)</f>
        <v>-</v>
      </c>
      <c r="G2538" s="167" t="str">
        <f>IF('Lineær programmering opg 4'!$D$7=0,"-",((-A2538+'Lineær programmering opg 4'!$M$7)/'Lineær programmering opg 4'!$K$7)*-1)</f>
        <v>-</v>
      </c>
      <c r="H2538" s="167" t="str">
        <f>IF('Lineær programmering opg 4'!$C$8=0,"-",((-A2538+'Lineær programmering opg 4'!$M$8)/'Lineær programmering opg 4'!$K$8)*-1)</f>
        <v>-</v>
      </c>
      <c r="I2538" s="167" t="str">
        <f>IF('Lineær programmering opg 4'!$D$8=0,"-",'Lineær programmering opg 4'!$G$8)</f>
        <v>-</v>
      </c>
      <c r="J2538" s="295">
        <f>A2538*'Lineær programmering opg 4'!$C$11+Datatabel!C2538*'Lineær programmering opg 4'!$D$11</f>
        <v>36167.999999998661</v>
      </c>
      <c r="K2538" s="9">
        <f t="shared" si="197"/>
        <v>0</v>
      </c>
      <c r="L2538" s="9">
        <f t="shared" si="198"/>
        <v>0</v>
      </c>
    </row>
    <row r="2539" spans="1:12" ht="15" x14ac:dyDescent="0.25">
      <c r="A2539" s="167">
        <f t="shared" si="196"/>
        <v>179.1360000000067</v>
      </c>
      <c r="B2539" s="325">
        <f t="shared" si="199"/>
        <v>0.74640000000002793</v>
      </c>
      <c r="C2539" s="167">
        <f t="shared" si="195"/>
        <v>121.72799999998659</v>
      </c>
      <c r="D2539" s="167">
        <f>IF('Lineær programmering opg 4'!$M$4=0,"-",(-A2539+'Lineær programmering opg 4'!$M$4)/'Lineær programmering opg 4'!$K$4*-1)</f>
        <v>121.72799999998659</v>
      </c>
      <c r="E2539" s="167">
        <f>IF('Lineær programmering opg 4'!$M$5=0,"-",(-A2539+'Lineær programmering opg 4'!$M$5)/'Lineær programmering opg 4'!$K$5*-1)</f>
        <v>165.64799999999499</v>
      </c>
      <c r="F2539" s="167" t="str">
        <f>IF('Lineær programmering opg 4'!$E$6=0,"-",(-A2539+'Lineær programmering opg 4'!$M$6)/'Lineær programmering opg 4'!$K$6*-1)</f>
        <v>-</v>
      </c>
      <c r="G2539" s="167" t="str">
        <f>IF('Lineær programmering opg 4'!$D$7=0,"-",((-A2539+'Lineær programmering opg 4'!$M$7)/'Lineær programmering opg 4'!$K$7)*-1)</f>
        <v>-</v>
      </c>
      <c r="H2539" s="167" t="str">
        <f>IF('Lineær programmering opg 4'!$C$8=0,"-",((-A2539+'Lineær programmering opg 4'!$M$8)/'Lineær programmering opg 4'!$K$8)*-1)</f>
        <v>-</v>
      </c>
      <c r="I2539" s="167" t="str">
        <f>IF('Lineær programmering opg 4'!$D$8=0,"-",'Lineær programmering opg 4'!$G$8)</f>
        <v>-</v>
      </c>
      <c r="J2539" s="295">
        <f>A2539*'Lineær programmering opg 4'!$C$11+Datatabel!C2539*'Lineær programmering opg 4'!$D$11</f>
        <v>36172.799999998664</v>
      </c>
      <c r="K2539" s="9">
        <f t="shared" si="197"/>
        <v>0</v>
      </c>
      <c r="L2539" s="9">
        <f t="shared" si="198"/>
        <v>0</v>
      </c>
    </row>
    <row r="2540" spans="1:12" ht="15" x14ac:dyDescent="0.25">
      <c r="A2540" s="167">
        <f t="shared" si="196"/>
        <v>179.1120000000067</v>
      </c>
      <c r="B2540" s="325">
        <f t="shared" si="199"/>
        <v>0.74630000000002794</v>
      </c>
      <c r="C2540" s="167">
        <f t="shared" si="195"/>
        <v>121.7759999999866</v>
      </c>
      <c r="D2540" s="167">
        <f>IF('Lineær programmering opg 4'!$M$4=0,"-",(-A2540+'Lineær programmering opg 4'!$M$4)/'Lineær programmering opg 4'!$K$4*-1)</f>
        <v>121.7759999999866</v>
      </c>
      <c r="E2540" s="167">
        <f>IF('Lineær programmering opg 4'!$M$5=0,"-",(-A2540+'Lineær programmering opg 4'!$M$5)/'Lineær programmering opg 4'!$K$5*-1)</f>
        <v>165.66599999999499</v>
      </c>
      <c r="F2540" s="167" t="str">
        <f>IF('Lineær programmering opg 4'!$E$6=0,"-",(-A2540+'Lineær programmering opg 4'!$M$6)/'Lineær programmering opg 4'!$K$6*-1)</f>
        <v>-</v>
      </c>
      <c r="G2540" s="167" t="str">
        <f>IF('Lineær programmering opg 4'!$D$7=0,"-",((-A2540+'Lineær programmering opg 4'!$M$7)/'Lineær programmering opg 4'!$K$7)*-1)</f>
        <v>-</v>
      </c>
      <c r="H2540" s="167" t="str">
        <f>IF('Lineær programmering opg 4'!$C$8=0,"-",((-A2540+'Lineær programmering opg 4'!$M$8)/'Lineær programmering opg 4'!$K$8)*-1)</f>
        <v>-</v>
      </c>
      <c r="I2540" s="167" t="str">
        <f>IF('Lineær programmering opg 4'!$D$8=0,"-",'Lineær programmering opg 4'!$G$8)</f>
        <v>-</v>
      </c>
      <c r="J2540" s="295">
        <f>A2540*'Lineær programmering opg 4'!$C$11+Datatabel!C2540*'Lineær programmering opg 4'!$D$11</f>
        <v>36177.59999999866</v>
      </c>
      <c r="K2540" s="9">
        <f t="shared" si="197"/>
        <v>0</v>
      </c>
      <c r="L2540" s="9">
        <f t="shared" si="198"/>
        <v>0</v>
      </c>
    </row>
    <row r="2541" spans="1:12" ht="15" x14ac:dyDescent="0.25">
      <c r="A2541" s="167">
        <f t="shared" si="196"/>
        <v>179.0880000000067</v>
      </c>
      <c r="B2541" s="325">
        <f t="shared" si="199"/>
        <v>0.74620000000002795</v>
      </c>
      <c r="C2541" s="167">
        <f t="shared" si="195"/>
        <v>121.8239999999866</v>
      </c>
      <c r="D2541" s="167">
        <f>IF('Lineær programmering opg 4'!$M$4=0,"-",(-A2541+'Lineær programmering opg 4'!$M$4)/'Lineær programmering opg 4'!$K$4*-1)</f>
        <v>121.8239999999866</v>
      </c>
      <c r="E2541" s="167">
        <f>IF('Lineær programmering opg 4'!$M$5=0,"-",(-A2541+'Lineær programmering opg 4'!$M$5)/'Lineær programmering opg 4'!$K$5*-1)</f>
        <v>165.683999999995</v>
      </c>
      <c r="F2541" s="167" t="str">
        <f>IF('Lineær programmering opg 4'!$E$6=0,"-",(-A2541+'Lineær programmering opg 4'!$M$6)/'Lineær programmering opg 4'!$K$6*-1)</f>
        <v>-</v>
      </c>
      <c r="G2541" s="167" t="str">
        <f>IF('Lineær programmering opg 4'!$D$7=0,"-",((-A2541+'Lineær programmering opg 4'!$M$7)/'Lineær programmering opg 4'!$K$7)*-1)</f>
        <v>-</v>
      </c>
      <c r="H2541" s="167" t="str">
        <f>IF('Lineær programmering opg 4'!$C$8=0,"-",((-A2541+'Lineær programmering opg 4'!$M$8)/'Lineær programmering opg 4'!$K$8)*-1)</f>
        <v>-</v>
      </c>
      <c r="I2541" s="167" t="str">
        <f>IF('Lineær programmering opg 4'!$D$8=0,"-",'Lineær programmering opg 4'!$G$8)</f>
        <v>-</v>
      </c>
      <c r="J2541" s="295">
        <f>A2541*'Lineær programmering opg 4'!$C$11+Datatabel!C2541*'Lineær programmering opg 4'!$D$11</f>
        <v>36182.399999998655</v>
      </c>
      <c r="K2541" s="9">
        <f t="shared" si="197"/>
        <v>0</v>
      </c>
      <c r="L2541" s="9">
        <f t="shared" si="198"/>
        <v>0</v>
      </c>
    </row>
    <row r="2542" spans="1:12" ht="15" x14ac:dyDescent="0.25">
      <c r="A2542" s="167">
        <f t="shared" si="196"/>
        <v>179.0640000000067</v>
      </c>
      <c r="B2542" s="325">
        <f t="shared" si="199"/>
        <v>0.74610000000002796</v>
      </c>
      <c r="C2542" s="167">
        <f t="shared" si="195"/>
        <v>121.8719999999866</v>
      </c>
      <c r="D2542" s="167">
        <f>IF('Lineær programmering opg 4'!$M$4=0,"-",(-A2542+'Lineær programmering opg 4'!$M$4)/'Lineær programmering opg 4'!$K$4*-1)</f>
        <v>121.8719999999866</v>
      </c>
      <c r="E2542" s="167">
        <f>IF('Lineær programmering opg 4'!$M$5=0,"-",(-A2542+'Lineær programmering opg 4'!$M$5)/'Lineær programmering opg 4'!$K$5*-1)</f>
        <v>165.701999999995</v>
      </c>
      <c r="F2542" s="167" t="str">
        <f>IF('Lineær programmering opg 4'!$E$6=0,"-",(-A2542+'Lineær programmering opg 4'!$M$6)/'Lineær programmering opg 4'!$K$6*-1)</f>
        <v>-</v>
      </c>
      <c r="G2542" s="167" t="str">
        <f>IF('Lineær programmering opg 4'!$D$7=0,"-",((-A2542+'Lineær programmering opg 4'!$M$7)/'Lineær programmering opg 4'!$K$7)*-1)</f>
        <v>-</v>
      </c>
      <c r="H2542" s="167" t="str">
        <f>IF('Lineær programmering opg 4'!$C$8=0,"-",((-A2542+'Lineær programmering opg 4'!$M$8)/'Lineær programmering opg 4'!$K$8)*-1)</f>
        <v>-</v>
      </c>
      <c r="I2542" s="167" t="str">
        <f>IF('Lineær programmering opg 4'!$D$8=0,"-",'Lineær programmering opg 4'!$G$8)</f>
        <v>-</v>
      </c>
      <c r="J2542" s="295">
        <f>A2542*'Lineær programmering opg 4'!$C$11+Datatabel!C2542*'Lineær programmering opg 4'!$D$11</f>
        <v>36187.199999998658</v>
      </c>
      <c r="K2542" s="9">
        <f t="shared" si="197"/>
        <v>0</v>
      </c>
      <c r="L2542" s="9">
        <f t="shared" si="198"/>
        <v>0</v>
      </c>
    </row>
    <row r="2543" spans="1:12" ht="15" x14ac:dyDescent="0.25">
      <c r="A2543" s="167">
        <f t="shared" si="196"/>
        <v>179.04000000000673</v>
      </c>
      <c r="B2543" s="325">
        <f t="shared" si="199"/>
        <v>0.74600000000002797</v>
      </c>
      <c r="C2543" s="167">
        <f t="shared" si="195"/>
        <v>121.91999999998654</v>
      </c>
      <c r="D2543" s="167">
        <f>IF('Lineær programmering opg 4'!$M$4=0,"-",(-A2543+'Lineær programmering opg 4'!$M$4)/'Lineær programmering opg 4'!$K$4*-1)</f>
        <v>121.91999999998654</v>
      </c>
      <c r="E2543" s="167">
        <f>IF('Lineær programmering opg 4'!$M$5=0,"-",(-A2543+'Lineær programmering opg 4'!$M$5)/'Lineær programmering opg 4'!$K$5*-1)</f>
        <v>165.71999999999497</v>
      </c>
      <c r="F2543" s="167" t="str">
        <f>IF('Lineær programmering opg 4'!$E$6=0,"-",(-A2543+'Lineær programmering opg 4'!$M$6)/'Lineær programmering opg 4'!$K$6*-1)</f>
        <v>-</v>
      </c>
      <c r="G2543" s="167" t="str">
        <f>IF('Lineær programmering opg 4'!$D$7=0,"-",((-A2543+'Lineær programmering opg 4'!$M$7)/'Lineær programmering opg 4'!$K$7)*-1)</f>
        <v>-</v>
      </c>
      <c r="H2543" s="167" t="str">
        <f>IF('Lineær programmering opg 4'!$C$8=0,"-",((-A2543+'Lineær programmering opg 4'!$M$8)/'Lineær programmering opg 4'!$K$8)*-1)</f>
        <v>-</v>
      </c>
      <c r="I2543" s="167" t="str">
        <f>IF('Lineær programmering opg 4'!$D$8=0,"-",'Lineær programmering opg 4'!$G$8)</f>
        <v>-</v>
      </c>
      <c r="J2543" s="295">
        <f>A2543*'Lineær programmering opg 4'!$C$11+Datatabel!C2543*'Lineær programmering opg 4'!$D$11</f>
        <v>36191.999999998654</v>
      </c>
      <c r="K2543" s="9">
        <f t="shared" si="197"/>
        <v>0</v>
      </c>
      <c r="L2543" s="9">
        <f t="shared" si="198"/>
        <v>0</v>
      </c>
    </row>
    <row r="2544" spans="1:12" ht="15" x14ac:dyDescent="0.25">
      <c r="A2544" s="167">
        <f t="shared" si="196"/>
        <v>179.01600000000673</v>
      </c>
      <c r="B2544" s="325">
        <f t="shared" si="199"/>
        <v>0.74590000000002799</v>
      </c>
      <c r="C2544" s="167">
        <f t="shared" si="195"/>
        <v>121.96799999998655</v>
      </c>
      <c r="D2544" s="167">
        <f>IF('Lineær programmering opg 4'!$M$4=0,"-",(-A2544+'Lineær programmering opg 4'!$M$4)/'Lineær programmering opg 4'!$K$4*-1)</f>
        <v>121.96799999998655</v>
      </c>
      <c r="E2544" s="167">
        <f>IF('Lineær programmering opg 4'!$M$5=0,"-",(-A2544+'Lineær programmering opg 4'!$M$5)/'Lineær programmering opg 4'!$K$5*-1)</f>
        <v>165.73799999999497</v>
      </c>
      <c r="F2544" s="167" t="str">
        <f>IF('Lineær programmering opg 4'!$E$6=0,"-",(-A2544+'Lineær programmering opg 4'!$M$6)/'Lineær programmering opg 4'!$K$6*-1)</f>
        <v>-</v>
      </c>
      <c r="G2544" s="167" t="str">
        <f>IF('Lineær programmering opg 4'!$D$7=0,"-",((-A2544+'Lineær programmering opg 4'!$M$7)/'Lineær programmering opg 4'!$K$7)*-1)</f>
        <v>-</v>
      </c>
      <c r="H2544" s="167" t="str">
        <f>IF('Lineær programmering opg 4'!$C$8=0,"-",((-A2544+'Lineær programmering opg 4'!$M$8)/'Lineær programmering opg 4'!$K$8)*-1)</f>
        <v>-</v>
      </c>
      <c r="I2544" s="167" t="str">
        <f>IF('Lineær programmering opg 4'!$D$8=0,"-",'Lineær programmering opg 4'!$G$8)</f>
        <v>-</v>
      </c>
      <c r="J2544" s="295">
        <f>A2544*'Lineær programmering opg 4'!$C$11+Datatabel!C2544*'Lineær programmering opg 4'!$D$11</f>
        <v>36196.79999999865</v>
      </c>
      <c r="K2544" s="9">
        <f t="shared" si="197"/>
        <v>0</v>
      </c>
      <c r="L2544" s="9">
        <f t="shared" si="198"/>
        <v>0</v>
      </c>
    </row>
    <row r="2545" spans="1:12" ht="15" x14ac:dyDescent="0.25">
      <c r="A2545" s="167">
        <f t="shared" si="196"/>
        <v>178.99200000000673</v>
      </c>
      <c r="B2545" s="325">
        <f t="shared" si="199"/>
        <v>0.745800000000028</v>
      </c>
      <c r="C2545" s="167">
        <f t="shared" si="195"/>
        <v>122.01599999998655</v>
      </c>
      <c r="D2545" s="167">
        <f>IF('Lineær programmering opg 4'!$M$4=0,"-",(-A2545+'Lineær programmering opg 4'!$M$4)/'Lineær programmering opg 4'!$K$4*-1)</f>
        <v>122.01599999998655</v>
      </c>
      <c r="E2545" s="167">
        <f>IF('Lineær programmering opg 4'!$M$5=0,"-",(-A2545+'Lineær programmering opg 4'!$M$5)/'Lineær programmering opg 4'!$K$5*-1)</f>
        <v>165.75599999999497</v>
      </c>
      <c r="F2545" s="167" t="str">
        <f>IF('Lineær programmering opg 4'!$E$6=0,"-",(-A2545+'Lineær programmering opg 4'!$M$6)/'Lineær programmering opg 4'!$K$6*-1)</f>
        <v>-</v>
      </c>
      <c r="G2545" s="167" t="str">
        <f>IF('Lineær programmering opg 4'!$D$7=0,"-",((-A2545+'Lineær programmering opg 4'!$M$7)/'Lineær programmering opg 4'!$K$7)*-1)</f>
        <v>-</v>
      </c>
      <c r="H2545" s="167" t="str">
        <f>IF('Lineær programmering opg 4'!$C$8=0,"-",((-A2545+'Lineær programmering opg 4'!$M$8)/'Lineær programmering opg 4'!$K$8)*-1)</f>
        <v>-</v>
      </c>
      <c r="I2545" s="167" t="str">
        <f>IF('Lineær programmering opg 4'!$D$8=0,"-",'Lineær programmering opg 4'!$G$8)</f>
        <v>-</v>
      </c>
      <c r="J2545" s="295">
        <f>A2545*'Lineær programmering opg 4'!$C$11+Datatabel!C2545*'Lineær programmering opg 4'!$D$11</f>
        <v>36201.599999998652</v>
      </c>
      <c r="K2545" s="9">
        <f t="shared" si="197"/>
        <v>0</v>
      </c>
      <c r="L2545" s="9">
        <f t="shared" si="198"/>
        <v>0</v>
      </c>
    </row>
    <row r="2546" spans="1:12" ht="15" x14ac:dyDescent="0.25">
      <c r="A2546" s="167">
        <f t="shared" si="196"/>
        <v>178.96800000000673</v>
      </c>
      <c r="B2546" s="325">
        <f t="shared" si="199"/>
        <v>0.74570000000002801</v>
      </c>
      <c r="C2546" s="167">
        <f t="shared" si="195"/>
        <v>122.06399999998655</v>
      </c>
      <c r="D2546" s="167">
        <f>IF('Lineær programmering opg 4'!$M$4=0,"-",(-A2546+'Lineær programmering opg 4'!$M$4)/'Lineær programmering opg 4'!$K$4*-1)</f>
        <v>122.06399999998655</v>
      </c>
      <c r="E2546" s="167">
        <f>IF('Lineær programmering opg 4'!$M$5=0,"-",(-A2546+'Lineær programmering opg 4'!$M$5)/'Lineær programmering opg 4'!$K$5*-1)</f>
        <v>165.77399999999497</v>
      </c>
      <c r="F2546" s="167" t="str">
        <f>IF('Lineær programmering opg 4'!$E$6=0,"-",(-A2546+'Lineær programmering opg 4'!$M$6)/'Lineær programmering opg 4'!$K$6*-1)</f>
        <v>-</v>
      </c>
      <c r="G2546" s="167" t="str">
        <f>IF('Lineær programmering opg 4'!$D$7=0,"-",((-A2546+'Lineær programmering opg 4'!$M$7)/'Lineær programmering opg 4'!$K$7)*-1)</f>
        <v>-</v>
      </c>
      <c r="H2546" s="167" t="str">
        <f>IF('Lineær programmering opg 4'!$C$8=0,"-",((-A2546+'Lineær programmering opg 4'!$M$8)/'Lineær programmering opg 4'!$K$8)*-1)</f>
        <v>-</v>
      </c>
      <c r="I2546" s="167" t="str">
        <f>IF('Lineær programmering opg 4'!$D$8=0,"-",'Lineær programmering opg 4'!$G$8)</f>
        <v>-</v>
      </c>
      <c r="J2546" s="295">
        <f>A2546*'Lineær programmering opg 4'!$C$11+Datatabel!C2546*'Lineær programmering opg 4'!$D$11</f>
        <v>36206.399999998655</v>
      </c>
      <c r="K2546" s="9">
        <f t="shared" si="197"/>
        <v>0</v>
      </c>
      <c r="L2546" s="9">
        <f t="shared" si="198"/>
        <v>0</v>
      </c>
    </row>
    <row r="2547" spans="1:12" ht="15" x14ac:dyDescent="0.25">
      <c r="A2547" s="167">
        <f t="shared" si="196"/>
        <v>178.94400000000672</v>
      </c>
      <c r="B2547" s="325">
        <f t="shared" si="199"/>
        <v>0.74560000000002802</v>
      </c>
      <c r="C2547" s="167">
        <f t="shared" si="195"/>
        <v>122.11199999998655</v>
      </c>
      <c r="D2547" s="167">
        <f>IF('Lineær programmering opg 4'!$M$4=0,"-",(-A2547+'Lineær programmering opg 4'!$M$4)/'Lineær programmering opg 4'!$K$4*-1)</f>
        <v>122.11199999998655</v>
      </c>
      <c r="E2547" s="167">
        <f>IF('Lineær programmering opg 4'!$M$5=0,"-",(-A2547+'Lineær programmering opg 4'!$M$5)/'Lineær programmering opg 4'!$K$5*-1)</f>
        <v>165.79199999999497</v>
      </c>
      <c r="F2547" s="167" t="str">
        <f>IF('Lineær programmering opg 4'!$E$6=0,"-",(-A2547+'Lineær programmering opg 4'!$M$6)/'Lineær programmering opg 4'!$K$6*-1)</f>
        <v>-</v>
      </c>
      <c r="G2547" s="167" t="str">
        <f>IF('Lineær programmering opg 4'!$D$7=0,"-",((-A2547+'Lineær programmering opg 4'!$M$7)/'Lineær programmering opg 4'!$K$7)*-1)</f>
        <v>-</v>
      </c>
      <c r="H2547" s="167" t="str">
        <f>IF('Lineær programmering opg 4'!$C$8=0,"-",((-A2547+'Lineær programmering opg 4'!$M$8)/'Lineær programmering opg 4'!$K$8)*-1)</f>
        <v>-</v>
      </c>
      <c r="I2547" s="167" t="str">
        <f>IF('Lineær programmering opg 4'!$D$8=0,"-",'Lineær programmering opg 4'!$G$8)</f>
        <v>-</v>
      </c>
      <c r="J2547" s="295">
        <f>A2547*'Lineær programmering opg 4'!$C$11+Datatabel!C2547*'Lineær programmering opg 4'!$D$11</f>
        <v>36211.199999998658</v>
      </c>
      <c r="K2547" s="9">
        <f t="shared" si="197"/>
        <v>0</v>
      </c>
      <c r="L2547" s="9">
        <f t="shared" si="198"/>
        <v>0</v>
      </c>
    </row>
    <row r="2548" spans="1:12" ht="15" x14ac:dyDescent="0.25">
      <c r="A2548" s="167">
        <f t="shared" si="196"/>
        <v>178.92000000000672</v>
      </c>
      <c r="B2548" s="325">
        <f t="shared" si="199"/>
        <v>0.74550000000002803</v>
      </c>
      <c r="C2548" s="167">
        <f t="shared" si="195"/>
        <v>122.15999999998655</v>
      </c>
      <c r="D2548" s="167">
        <f>IF('Lineær programmering opg 4'!$M$4=0,"-",(-A2548+'Lineær programmering opg 4'!$M$4)/'Lineær programmering opg 4'!$K$4*-1)</f>
        <v>122.15999999998655</v>
      </c>
      <c r="E2548" s="167">
        <f>IF('Lineær programmering opg 4'!$M$5=0,"-",(-A2548+'Lineær programmering opg 4'!$M$5)/'Lineær programmering opg 4'!$K$5*-1)</f>
        <v>165.80999999999497</v>
      </c>
      <c r="F2548" s="167" t="str">
        <f>IF('Lineær programmering opg 4'!$E$6=0,"-",(-A2548+'Lineær programmering opg 4'!$M$6)/'Lineær programmering opg 4'!$K$6*-1)</f>
        <v>-</v>
      </c>
      <c r="G2548" s="167" t="str">
        <f>IF('Lineær programmering opg 4'!$D$7=0,"-",((-A2548+'Lineær programmering opg 4'!$M$7)/'Lineær programmering opg 4'!$K$7)*-1)</f>
        <v>-</v>
      </c>
      <c r="H2548" s="167" t="str">
        <f>IF('Lineær programmering opg 4'!$C$8=0,"-",((-A2548+'Lineær programmering opg 4'!$M$8)/'Lineær programmering opg 4'!$K$8)*-1)</f>
        <v>-</v>
      </c>
      <c r="I2548" s="167" t="str">
        <f>IF('Lineær programmering opg 4'!$D$8=0,"-",'Lineær programmering opg 4'!$G$8)</f>
        <v>-</v>
      </c>
      <c r="J2548" s="295">
        <f>A2548*'Lineær programmering opg 4'!$C$11+Datatabel!C2548*'Lineær programmering opg 4'!$D$11</f>
        <v>36215.999999998661</v>
      </c>
      <c r="K2548" s="9">
        <f t="shared" si="197"/>
        <v>0</v>
      </c>
      <c r="L2548" s="9">
        <f t="shared" si="198"/>
        <v>0</v>
      </c>
    </row>
    <row r="2549" spans="1:12" ht="15" x14ac:dyDescent="0.25">
      <c r="A2549" s="167">
        <f t="shared" si="196"/>
        <v>178.89600000000672</v>
      </c>
      <c r="B2549" s="325">
        <f t="shared" si="199"/>
        <v>0.74540000000002804</v>
      </c>
      <c r="C2549" s="167">
        <f t="shared" si="195"/>
        <v>122.20799999998655</v>
      </c>
      <c r="D2549" s="167">
        <f>IF('Lineær programmering opg 4'!$M$4=0,"-",(-A2549+'Lineær programmering opg 4'!$M$4)/'Lineær programmering opg 4'!$K$4*-1)</f>
        <v>122.20799999998655</v>
      </c>
      <c r="E2549" s="167">
        <f>IF('Lineær programmering opg 4'!$M$5=0,"-",(-A2549+'Lineær programmering opg 4'!$M$5)/'Lineær programmering opg 4'!$K$5*-1)</f>
        <v>165.82799999999497</v>
      </c>
      <c r="F2549" s="167" t="str">
        <f>IF('Lineær programmering opg 4'!$E$6=0,"-",(-A2549+'Lineær programmering opg 4'!$M$6)/'Lineær programmering opg 4'!$K$6*-1)</f>
        <v>-</v>
      </c>
      <c r="G2549" s="167" t="str">
        <f>IF('Lineær programmering opg 4'!$D$7=0,"-",((-A2549+'Lineær programmering opg 4'!$M$7)/'Lineær programmering opg 4'!$K$7)*-1)</f>
        <v>-</v>
      </c>
      <c r="H2549" s="167" t="str">
        <f>IF('Lineær programmering opg 4'!$C$8=0,"-",((-A2549+'Lineær programmering opg 4'!$M$8)/'Lineær programmering opg 4'!$K$8)*-1)</f>
        <v>-</v>
      </c>
      <c r="I2549" s="167" t="str">
        <f>IF('Lineær programmering opg 4'!$D$8=0,"-",'Lineær programmering opg 4'!$G$8)</f>
        <v>-</v>
      </c>
      <c r="J2549" s="295">
        <f>A2549*'Lineær programmering opg 4'!$C$11+Datatabel!C2549*'Lineær programmering opg 4'!$D$11</f>
        <v>36220.79999999865</v>
      </c>
      <c r="K2549" s="9">
        <f t="shared" si="197"/>
        <v>0</v>
      </c>
      <c r="L2549" s="9">
        <f t="shared" si="198"/>
        <v>0</v>
      </c>
    </row>
    <row r="2550" spans="1:12" ht="15" x14ac:dyDescent="0.25">
      <c r="A2550" s="167">
        <f t="shared" si="196"/>
        <v>178.87200000000672</v>
      </c>
      <c r="B2550" s="325">
        <f t="shared" si="199"/>
        <v>0.74530000000002805</v>
      </c>
      <c r="C2550" s="167">
        <f t="shared" si="195"/>
        <v>122.25599999998656</v>
      </c>
      <c r="D2550" s="167">
        <f>IF('Lineær programmering opg 4'!$M$4=0,"-",(-A2550+'Lineær programmering opg 4'!$M$4)/'Lineær programmering opg 4'!$K$4*-1)</f>
        <v>122.25599999998656</v>
      </c>
      <c r="E2550" s="167">
        <f>IF('Lineær programmering opg 4'!$M$5=0,"-",(-A2550+'Lineær programmering opg 4'!$M$5)/'Lineær programmering opg 4'!$K$5*-1)</f>
        <v>165.84599999999497</v>
      </c>
      <c r="F2550" s="167" t="str">
        <f>IF('Lineær programmering opg 4'!$E$6=0,"-",(-A2550+'Lineær programmering opg 4'!$M$6)/'Lineær programmering opg 4'!$K$6*-1)</f>
        <v>-</v>
      </c>
      <c r="G2550" s="167" t="str">
        <f>IF('Lineær programmering opg 4'!$D$7=0,"-",((-A2550+'Lineær programmering opg 4'!$M$7)/'Lineær programmering opg 4'!$K$7)*-1)</f>
        <v>-</v>
      </c>
      <c r="H2550" s="167" t="str">
        <f>IF('Lineær programmering opg 4'!$C$8=0,"-",((-A2550+'Lineær programmering opg 4'!$M$8)/'Lineær programmering opg 4'!$K$8)*-1)</f>
        <v>-</v>
      </c>
      <c r="I2550" s="167" t="str">
        <f>IF('Lineær programmering opg 4'!$D$8=0,"-",'Lineær programmering opg 4'!$G$8)</f>
        <v>-</v>
      </c>
      <c r="J2550" s="295">
        <f>A2550*'Lineær programmering opg 4'!$C$11+Datatabel!C2550*'Lineær programmering opg 4'!$D$11</f>
        <v>36225.599999998652</v>
      </c>
      <c r="K2550" s="9">
        <f t="shared" si="197"/>
        <v>0</v>
      </c>
      <c r="L2550" s="9">
        <f t="shared" si="198"/>
        <v>0</v>
      </c>
    </row>
    <row r="2551" spans="1:12" ht="15" x14ac:dyDescent="0.25">
      <c r="A2551" s="167">
        <f t="shared" si="196"/>
        <v>178.84800000000672</v>
      </c>
      <c r="B2551" s="325">
        <f t="shared" si="199"/>
        <v>0.74520000000002806</v>
      </c>
      <c r="C2551" s="167">
        <f t="shared" si="195"/>
        <v>122.30399999998656</v>
      </c>
      <c r="D2551" s="167">
        <f>IF('Lineær programmering opg 4'!$M$4=0,"-",(-A2551+'Lineær programmering opg 4'!$M$4)/'Lineær programmering opg 4'!$K$4*-1)</f>
        <v>122.30399999998656</v>
      </c>
      <c r="E2551" s="167">
        <f>IF('Lineær programmering opg 4'!$M$5=0,"-",(-A2551+'Lineær programmering opg 4'!$M$5)/'Lineær programmering opg 4'!$K$5*-1)</f>
        <v>165.86399999999497</v>
      </c>
      <c r="F2551" s="167" t="str">
        <f>IF('Lineær programmering opg 4'!$E$6=0,"-",(-A2551+'Lineær programmering opg 4'!$M$6)/'Lineær programmering opg 4'!$K$6*-1)</f>
        <v>-</v>
      </c>
      <c r="G2551" s="167" t="str">
        <f>IF('Lineær programmering opg 4'!$D$7=0,"-",((-A2551+'Lineær programmering opg 4'!$M$7)/'Lineær programmering opg 4'!$K$7)*-1)</f>
        <v>-</v>
      </c>
      <c r="H2551" s="167" t="str">
        <f>IF('Lineær programmering opg 4'!$C$8=0,"-",((-A2551+'Lineær programmering opg 4'!$M$8)/'Lineær programmering opg 4'!$K$8)*-1)</f>
        <v>-</v>
      </c>
      <c r="I2551" s="167" t="str">
        <f>IF('Lineær programmering opg 4'!$D$8=0,"-",'Lineær programmering opg 4'!$G$8)</f>
        <v>-</v>
      </c>
      <c r="J2551" s="295">
        <f>A2551*'Lineær programmering opg 4'!$C$11+Datatabel!C2551*'Lineær programmering opg 4'!$D$11</f>
        <v>36230.399999998655</v>
      </c>
      <c r="K2551" s="9">
        <f t="shared" si="197"/>
        <v>0</v>
      </c>
      <c r="L2551" s="9">
        <f t="shared" si="198"/>
        <v>0</v>
      </c>
    </row>
    <row r="2552" spans="1:12" ht="15" x14ac:dyDescent="0.25">
      <c r="A2552" s="167">
        <f t="shared" si="196"/>
        <v>178.82400000000675</v>
      </c>
      <c r="B2552" s="325">
        <f t="shared" si="199"/>
        <v>0.74510000000002807</v>
      </c>
      <c r="C2552" s="167">
        <f t="shared" si="195"/>
        <v>122.3519999999865</v>
      </c>
      <c r="D2552" s="167">
        <f>IF('Lineær programmering opg 4'!$M$4=0,"-",(-A2552+'Lineær programmering opg 4'!$M$4)/'Lineær programmering opg 4'!$K$4*-1)</f>
        <v>122.3519999999865</v>
      </c>
      <c r="E2552" s="167">
        <f>IF('Lineær programmering opg 4'!$M$5=0,"-",(-A2552+'Lineær programmering opg 4'!$M$5)/'Lineær programmering opg 4'!$K$5*-1)</f>
        <v>165.88199999999495</v>
      </c>
      <c r="F2552" s="167" t="str">
        <f>IF('Lineær programmering opg 4'!$E$6=0,"-",(-A2552+'Lineær programmering opg 4'!$M$6)/'Lineær programmering opg 4'!$K$6*-1)</f>
        <v>-</v>
      </c>
      <c r="G2552" s="167" t="str">
        <f>IF('Lineær programmering opg 4'!$D$7=0,"-",((-A2552+'Lineær programmering opg 4'!$M$7)/'Lineær programmering opg 4'!$K$7)*-1)</f>
        <v>-</v>
      </c>
      <c r="H2552" s="167" t="str">
        <f>IF('Lineær programmering opg 4'!$C$8=0,"-",((-A2552+'Lineær programmering opg 4'!$M$8)/'Lineær programmering opg 4'!$K$8)*-1)</f>
        <v>-</v>
      </c>
      <c r="I2552" s="167" t="str">
        <f>IF('Lineær programmering opg 4'!$D$8=0,"-",'Lineær programmering opg 4'!$G$8)</f>
        <v>-</v>
      </c>
      <c r="J2552" s="295">
        <f>A2552*'Lineær programmering opg 4'!$C$11+Datatabel!C2552*'Lineær programmering opg 4'!$D$11</f>
        <v>36235.199999998651</v>
      </c>
      <c r="K2552" s="9">
        <f t="shared" si="197"/>
        <v>0</v>
      </c>
      <c r="L2552" s="9">
        <f t="shared" si="198"/>
        <v>0</v>
      </c>
    </row>
    <row r="2553" spans="1:12" ht="15" x14ac:dyDescent="0.25">
      <c r="A2553" s="167">
        <f t="shared" si="196"/>
        <v>178.80000000000675</v>
      </c>
      <c r="B2553" s="325">
        <f t="shared" si="199"/>
        <v>0.74500000000002808</v>
      </c>
      <c r="C2553" s="167">
        <f t="shared" si="195"/>
        <v>122.39999999998651</v>
      </c>
      <c r="D2553" s="167">
        <f>IF('Lineær programmering opg 4'!$M$4=0,"-",(-A2553+'Lineær programmering opg 4'!$M$4)/'Lineær programmering opg 4'!$K$4*-1)</f>
        <v>122.39999999998651</v>
      </c>
      <c r="E2553" s="167">
        <f>IF('Lineær programmering opg 4'!$M$5=0,"-",(-A2553+'Lineær programmering opg 4'!$M$5)/'Lineær programmering opg 4'!$K$5*-1)</f>
        <v>165.89999999999495</v>
      </c>
      <c r="F2553" s="167" t="str">
        <f>IF('Lineær programmering opg 4'!$E$6=0,"-",(-A2553+'Lineær programmering opg 4'!$M$6)/'Lineær programmering opg 4'!$K$6*-1)</f>
        <v>-</v>
      </c>
      <c r="G2553" s="167" t="str">
        <f>IF('Lineær programmering opg 4'!$D$7=0,"-",((-A2553+'Lineær programmering opg 4'!$M$7)/'Lineær programmering opg 4'!$K$7)*-1)</f>
        <v>-</v>
      </c>
      <c r="H2553" s="167" t="str">
        <f>IF('Lineær programmering opg 4'!$C$8=0,"-",((-A2553+'Lineær programmering opg 4'!$M$8)/'Lineær programmering opg 4'!$K$8)*-1)</f>
        <v>-</v>
      </c>
      <c r="I2553" s="167" t="str">
        <f>IF('Lineær programmering opg 4'!$D$8=0,"-",'Lineær programmering opg 4'!$G$8)</f>
        <v>-</v>
      </c>
      <c r="J2553" s="295">
        <f>A2553*'Lineær programmering opg 4'!$C$11+Datatabel!C2553*'Lineær programmering opg 4'!$D$11</f>
        <v>36239.999999998647</v>
      </c>
      <c r="K2553" s="9">
        <f t="shared" si="197"/>
        <v>0</v>
      </c>
      <c r="L2553" s="9">
        <f t="shared" si="198"/>
        <v>0</v>
      </c>
    </row>
    <row r="2554" spans="1:12" ht="15" x14ac:dyDescent="0.25">
      <c r="A2554" s="167">
        <f t="shared" si="196"/>
        <v>178.77600000000675</v>
      </c>
      <c r="B2554" s="325">
        <f t="shared" si="199"/>
        <v>0.7449000000000281</v>
      </c>
      <c r="C2554" s="167">
        <f t="shared" si="195"/>
        <v>122.44799999998651</v>
      </c>
      <c r="D2554" s="167">
        <f>IF('Lineær programmering opg 4'!$M$4=0,"-",(-A2554+'Lineær programmering opg 4'!$M$4)/'Lineær programmering opg 4'!$K$4*-1)</f>
        <v>122.44799999998651</v>
      </c>
      <c r="E2554" s="167">
        <f>IF('Lineær programmering opg 4'!$M$5=0,"-",(-A2554+'Lineær programmering opg 4'!$M$5)/'Lineær programmering opg 4'!$K$5*-1)</f>
        <v>165.91799999999495</v>
      </c>
      <c r="F2554" s="167" t="str">
        <f>IF('Lineær programmering opg 4'!$E$6=0,"-",(-A2554+'Lineær programmering opg 4'!$M$6)/'Lineær programmering opg 4'!$K$6*-1)</f>
        <v>-</v>
      </c>
      <c r="G2554" s="167" t="str">
        <f>IF('Lineær programmering opg 4'!$D$7=0,"-",((-A2554+'Lineær programmering opg 4'!$M$7)/'Lineær programmering opg 4'!$K$7)*-1)</f>
        <v>-</v>
      </c>
      <c r="H2554" s="167" t="str">
        <f>IF('Lineær programmering opg 4'!$C$8=0,"-",((-A2554+'Lineær programmering opg 4'!$M$8)/'Lineær programmering opg 4'!$K$8)*-1)</f>
        <v>-</v>
      </c>
      <c r="I2554" s="167" t="str">
        <f>IF('Lineær programmering opg 4'!$D$8=0,"-",'Lineær programmering opg 4'!$G$8)</f>
        <v>-</v>
      </c>
      <c r="J2554" s="295">
        <f>A2554*'Lineær programmering opg 4'!$C$11+Datatabel!C2554*'Lineær programmering opg 4'!$D$11</f>
        <v>36244.79999999865</v>
      </c>
      <c r="K2554" s="9">
        <f t="shared" si="197"/>
        <v>0</v>
      </c>
      <c r="L2554" s="9">
        <f t="shared" si="198"/>
        <v>0</v>
      </c>
    </row>
    <row r="2555" spans="1:12" ht="15" x14ac:dyDescent="0.25">
      <c r="A2555" s="167">
        <f t="shared" si="196"/>
        <v>178.75200000000675</v>
      </c>
      <c r="B2555" s="325">
        <f t="shared" si="199"/>
        <v>0.74480000000002811</v>
      </c>
      <c r="C2555" s="167">
        <f t="shared" si="195"/>
        <v>122.49599999998651</v>
      </c>
      <c r="D2555" s="167">
        <f>IF('Lineær programmering opg 4'!$M$4=0,"-",(-A2555+'Lineær programmering opg 4'!$M$4)/'Lineær programmering opg 4'!$K$4*-1)</f>
        <v>122.49599999998651</v>
      </c>
      <c r="E2555" s="167">
        <f>IF('Lineær programmering opg 4'!$M$5=0,"-",(-A2555+'Lineær programmering opg 4'!$M$5)/'Lineær programmering opg 4'!$K$5*-1)</f>
        <v>165.93599999999495</v>
      </c>
      <c r="F2555" s="167" t="str">
        <f>IF('Lineær programmering opg 4'!$E$6=0,"-",(-A2555+'Lineær programmering opg 4'!$M$6)/'Lineær programmering opg 4'!$K$6*-1)</f>
        <v>-</v>
      </c>
      <c r="G2555" s="167" t="str">
        <f>IF('Lineær programmering opg 4'!$D$7=0,"-",((-A2555+'Lineær programmering opg 4'!$M$7)/'Lineær programmering opg 4'!$K$7)*-1)</f>
        <v>-</v>
      </c>
      <c r="H2555" s="167" t="str">
        <f>IF('Lineær programmering opg 4'!$C$8=0,"-",((-A2555+'Lineær programmering opg 4'!$M$8)/'Lineær programmering opg 4'!$K$8)*-1)</f>
        <v>-</v>
      </c>
      <c r="I2555" s="167" t="str">
        <f>IF('Lineær programmering opg 4'!$D$8=0,"-",'Lineær programmering opg 4'!$G$8)</f>
        <v>-</v>
      </c>
      <c r="J2555" s="295">
        <f>A2555*'Lineær programmering opg 4'!$C$11+Datatabel!C2555*'Lineær programmering opg 4'!$D$11</f>
        <v>36249.599999998652</v>
      </c>
      <c r="K2555" s="9">
        <f t="shared" si="197"/>
        <v>0</v>
      </c>
      <c r="L2555" s="9">
        <f t="shared" si="198"/>
        <v>0</v>
      </c>
    </row>
    <row r="2556" spans="1:12" ht="15" x14ac:dyDescent="0.25">
      <c r="A2556" s="167">
        <f t="shared" si="196"/>
        <v>178.72800000000674</v>
      </c>
      <c r="B2556" s="325">
        <f t="shared" si="199"/>
        <v>0.74470000000002812</v>
      </c>
      <c r="C2556" s="167">
        <f t="shared" si="195"/>
        <v>122.54399999998651</v>
      </c>
      <c r="D2556" s="167">
        <f>IF('Lineær programmering opg 4'!$M$4=0,"-",(-A2556+'Lineær programmering opg 4'!$M$4)/'Lineær programmering opg 4'!$K$4*-1)</f>
        <v>122.54399999998651</v>
      </c>
      <c r="E2556" s="167">
        <f>IF('Lineær programmering opg 4'!$M$5=0,"-",(-A2556+'Lineær programmering opg 4'!$M$5)/'Lineær programmering opg 4'!$K$5*-1)</f>
        <v>165.95399999999495</v>
      </c>
      <c r="F2556" s="167" t="str">
        <f>IF('Lineær programmering opg 4'!$E$6=0,"-",(-A2556+'Lineær programmering opg 4'!$M$6)/'Lineær programmering opg 4'!$K$6*-1)</f>
        <v>-</v>
      </c>
      <c r="G2556" s="167" t="str">
        <f>IF('Lineær programmering opg 4'!$D$7=0,"-",((-A2556+'Lineær programmering opg 4'!$M$7)/'Lineær programmering opg 4'!$K$7)*-1)</f>
        <v>-</v>
      </c>
      <c r="H2556" s="167" t="str">
        <f>IF('Lineær programmering opg 4'!$C$8=0,"-",((-A2556+'Lineær programmering opg 4'!$M$8)/'Lineær programmering opg 4'!$K$8)*-1)</f>
        <v>-</v>
      </c>
      <c r="I2556" s="167" t="str">
        <f>IF('Lineær programmering opg 4'!$D$8=0,"-",'Lineær programmering opg 4'!$G$8)</f>
        <v>-</v>
      </c>
      <c r="J2556" s="295">
        <f>A2556*'Lineær programmering opg 4'!$C$11+Datatabel!C2556*'Lineær programmering opg 4'!$D$11</f>
        <v>36254.399999998655</v>
      </c>
      <c r="K2556" s="9">
        <f t="shared" si="197"/>
        <v>0</v>
      </c>
      <c r="L2556" s="9">
        <f t="shared" si="198"/>
        <v>0</v>
      </c>
    </row>
    <row r="2557" spans="1:12" ht="15" x14ac:dyDescent="0.25">
      <c r="A2557" s="167">
        <f t="shared" si="196"/>
        <v>178.70400000000674</v>
      </c>
      <c r="B2557" s="325">
        <f t="shared" si="199"/>
        <v>0.74460000000002813</v>
      </c>
      <c r="C2557" s="167">
        <f t="shared" si="195"/>
        <v>122.59199999998651</v>
      </c>
      <c r="D2557" s="167">
        <f>IF('Lineær programmering opg 4'!$M$4=0,"-",(-A2557+'Lineær programmering opg 4'!$M$4)/'Lineær programmering opg 4'!$K$4*-1)</f>
        <v>122.59199999998651</v>
      </c>
      <c r="E2557" s="167">
        <f>IF('Lineær programmering opg 4'!$M$5=0,"-",(-A2557+'Lineær programmering opg 4'!$M$5)/'Lineær programmering opg 4'!$K$5*-1)</f>
        <v>165.97199999999495</v>
      </c>
      <c r="F2557" s="167" t="str">
        <f>IF('Lineær programmering opg 4'!$E$6=0,"-",(-A2557+'Lineær programmering opg 4'!$M$6)/'Lineær programmering opg 4'!$K$6*-1)</f>
        <v>-</v>
      </c>
      <c r="G2557" s="167" t="str">
        <f>IF('Lineær programmering opg 4'!$D$7=0,"-",((-A2557+'Lineær programmering opg 4'!$M$7)/'Lineær programmering opg 4'!$K$7)*-1)</f>
        <v>-</v>
      </c>
      <c r="H2557" s="167" t="str">
        <f>IF('Lineær programmering opg 4'!$C$8=0,"-",((-A2557+'Lineær programmering opg 4'!$M$8)/'Lineær programmering opg 4'!$K$8)*-1)</f>
        <v>-</v>
      </c>
      <c r="I2557" s="167" t="str">
        <f>IF('Lineær programmering opg 4'!$D$8=0,"-",'Lineær programmering opg 4'!$G$8)</f>
        <v>-</v>
      </c>
      <c r="J2557" s="295">
        <f>A2557*'Lineær programmering opg 4'!$C$11+Datatabel!C2557*'Lineær programmering opg 4'!$D$11</f>
        <v>36259.199999998651</v>
      </c>
      <c r="K2557" s="9">
        <f t="shared" si="197"/>
        <v>0</v>
      </c>
      <c r="L2557" s="9">
        <f t="shared" si="198"/>
        <v>0</v>
      </c>
    </row>
    <row r="2558" spans="1:12" ht="15" x14ac:dyDescent="0.25">
      <c r="A2558" s="167">
        <f t="shared" si="196"/>
        <v>178.68000000000674</v>
      </c>
      <c r="B2558" s="325">
        <f t="shared" si="199"/>
        <v>0.74450000000002814</v>
      </c>
      <c r="C2558" s="167">
        <f t="shared" si="195"/>
        <v>122.63999999998651</v>
      </c>
      <c r="D2558" s="167">
        <f>IF('Lineær programmering opg 4'!$M$4=0,"-",(-A2558+'Lineær programmering opg 4'!$M$4)/'Lineær programmering opg 4'!$K$4*-1)</f>
        <v>122.63999999998651</v>
      </c>
      <c r="E2558" s="167">
        <f>IF('Lineær programmering opg 4'!$M$5=0,"-",(-A2558+'Lineær programmering opg 4'!$M$5)/'Lineær programmering opg 4'!$K$5*-1)</f>
        <v>165.98999999999495</v>
      </c>
      <c r="F2558" s="167" t="str">
        <f>IF('Lineær programmering opg 4'!$E$6=0,"-",(-A2558+'Lineær programmering opg 4'!$M$6)/'Lineær programmering opg 4'!$K$6*-1)</f>
        <v>-</v>
      </c>
      <c r="G2558" s="167" t="str">
        <f>IF('Lineær programmering opg 4'!$D$7=0,"-",((-A2558+'Lineær programmering opg 4'!$M$7)/'Lineær programmering opg 4'!$K$7)*-1)</f>
        <v>-</v>
      </c>
      <c r="H2558" s="167" t="str">
        <f>IF('Lineær programmering opg 4'!$C$8=0,"-",((-A2558+'Lineær programmering opg 4'!$M$8)/'Lineær programmering opg 4'!$K$8)*-1)</f>
        <v>-</v>
      </c>
      <c r="I2558" s="167" t="str">
        <f>IF('Lineær programmering opg 4'!$D$8=0,"-",'Lineær programmering opg 4'!$G$8)</f>
        <v>-</v>
      </c>
      <c r="J2558" s="295">
        <f>A2558*'Lineær programmering opg 4'!$C$11+Datatabel!C2558*'Lineær programmering opg 4'!$D$11</f>
        <v>36263.999999998647</v>
      </c>
      <c r="K2558" s="9">
        <f t="shared" si="197"/>
        <v>0</v>
      </c>
      <c r="L2558" s="9">
        <f t="shared" si="198"/>
        <v>0</v>
      </c>
    </row>
    <row r="2559" spans="1:12" ht="15" x14ac:dyDescent="0.25">
      <c r="A2559" s="167">
        <f t="shared" si="196"/>
        <v>178.65600000000677</v>
      </c>
      <c r="B2559" s="325">
        <f t="shared" si="199"/>
        <v>0.74440000000002815</v>
      </c>
      <c r="C2559" s="167">
        <f t="shared" si="195"/>
        <v>122.68799999998646</v>
      </c>
      <c r="D2559" s="167">
        <f>IF('Lineær programmering opg 4'!$M$4=0,"-",(-A2559+'Lineær programmering opg 4'!$M$4)/'Lineær programmering opg 4'!$K$4*-1)</f>
        <v>122.68799999998646</v>
      </c>
      <c r="E2559" s="167">
        <f>IF('Lineær programmering opg 4'!$M$5=0,"-",(-A2559+'Lineær programmering opg 4'!$M$5)/'Lineær programmering opg 4'!$K$5*-1)</f>
        <v>166.00799999999492</v>
      </c>
      <c r="F2559" s="167" t="str">
        <f>IF('Lineær programmering opg 4'!$E$6=0,"-",(-A2559+'Lineær programmering opg 4'!$M$6)/'Lineær programmering opg 4'!$K$6*-1)</f>
        <v>-</v>
      </c>
      <c r="G2559" s="167" t="str">
        <f>IF('Lineær programmering opg 4'!$D$7=0,"-",((-A2559+'Lineær programmering opg 4'!$M$7)/'Lineær programmering opg 4'!$K$7)*-1)</f>
        <v>-</v>
      </c>
      <c r="H2559" s="167" t="str">
        <f>IF('Lineær programmering opg 4'!$C$8=0,"-",((-A2559+'Lineær programmering opg 4'!$M$8)/'Lineær programmering opg 4'!$K$8)*-1)</f>
        <v>-</v>
      </c>
      <c r="I2559" s="167" t="str">
        <f>IF('Lineær programmering opg 4'!$D$8=0,"-",'Lineær programmering opg 4'!$G$8)</f>
        <v>-</v>
      </c>
      <c r="J2559" s="295">
        <f>A2559*'Lineær programmering opg 4'!$C$11+Datatabel!C2559*'Lineær programmering opg 4'!$D$11</f>
        <v>36268.799999998642</v>
      </c>
      <c r="K2559" s="9">
        <f t="shared" si="197"/>
        <v>0</v>
      </c>
      <c r="L2559" s="9">
        <f t="shared" si="198"/>
        <v>0</v>
      </c>
    </row>
    <row r="2560" spans="1:12" ht="15" x14ac:dyDescent="0.25">
      <c r="A2560" s="167">
        <f t="shared" si="196"/>
        <v>178.63200000000677</v>
      </c>
      <c r="B2560" s="325">
        <f t="shared" si="199"/>
        <v>0.74430000000002816</v>
      </c>
      <c r="C2560" s="167">
        <f t="shared" si="195"/>
        <v>122.73599999998646</v>
      </c>
      <c r="D2560" s="167">
        <f>IF('Lineær programmering opg 4'!$M$4=0,"-",(-A2560+'Lineær programmering opg 4'!$M$4)/'Lineær programmering opg 4'!$K$4*-1)</f>
        <v>122.73599999998646</v>
      </c>
      <c r="E2560" s="167">
        <f>IF('Lineær programmering opg 4'!$M$5=0,"-",(-A2560+'Lineær programmering opg 4'!$M$5)/'Lineær programmering opg 4'!$K$5*-1)</f>
        <v>166.02599999999492</v>
      </c>
      <c r="F2560" s="167" t="str">
        <f>IF('Lineær programmering opg 4'!$E$6=0,"-",(-A2560+'Lineær programmering opg 4'!$M$6)/'Lineær programmering opg 4'!$K$6*-1)</f>
        <v>-</v>
      </c>
      <c r="G2560" s="167" t="str">
        <f>IF('Lineær programmering opg 4'!$D$7=0,"-",((-A2560+'Lineær programmering opg 4'!$M$7)/'Lineær programmering opg 4'!$K$7)*-1)</f>
        <v>-</v>
      </c>
      <c r="H2560" s="167" t="str">
        <f>IF('Lineær programmering opg 4'!$C$8=0,"-",((-A2560+'Lineær programmering opg 4'!$M$8)/'Lineær programmering opg 4'!$K$8)*-1)</f>
        <v>-</v>
      </c>
      <c r="I2560" s="167" t="str">
        <f>IF('Lineær programmering opg 4'!$D$8=0,"-",'Lineær programmering opg 4'!$G$8)</f>
        <v>-</v>
      </c>
      <c r="J2560" s="295">
        <f>A2560*'Lineær programmering opg 4'!$C$11+Datatabel!C2560*'Lineær programmering opg 4'!$D$11</f>
        <v>36273.599999998645</v>
      </c>
      <c r="K2560" s="9">
        <f t="shared" si="197"/>
        <v>0</v>
      </c>
      <c r="L2560" s="9">
        <f t="shared" si="198"/>
        <v>0</v>
      </c>
    </row>
    <row r="2561" spans="1:12" ht="15" x14ac:dyDescent="0.25">
      <c r="A2561" s="167">
        <f t="shared" si="196"/>
        <v>178.60800000000677</v>
      </c>
      <c r="B2561" s="325">
        <f t="shared" si="199"/>
        <v>0.74420000000002817</v>
      </c>
      <c r="C2561" s="167">
        <f t="shared" si="195"/>
        <v>122.78399999998646</v>
      </c>
      <c r="D2561" s="167">
        <f>IF('Lineær programmering opg 4'!$M$4=0,"-",(-A2561+'Lineær programmering opg 4'!$M$4)/'Lineær programmering opg 4'!$K$4*-1)</f>
        <v>122.78399999998646</v>
      </c>
      <c r="E2561" s="167">
        <f>IF('Lineær programmering opg 4'!$M$5=0,"-",(-A2561+'Lineær programmering opg 4'!$M$5)/'Lineær programmering opg 4'!$K$5*-1)</f>
        <v>166.04399999999492</v>
      </c>
      <c r="F2561" s="167" t="str">
        <f>IF('Lineær programmering opg 4'!$E$6=0,"-",(-A2561+'Lineær programmering opg 4'!$M$6)/'Lineær programmering opg 4'!$K$6*-1)</f>
        <v>-</v>
      </c>
      <c r="G2561" s="167" t="str">
        <f>IF('Lineær programmering opg 4'!$D$7=0,"-",((-A2561+'Lineær programmering opg 4'!$M$7)/'Lineær programmering opg 4'!$K$7)*-1)</f>
        <v>-</v>
      </c>
      <c r="H2561" s="167" t="str">
        <f>IF('Lineær programmering opg 4'!$C$8=0,"-",((-A2561+'Lineær programmering opg 4'!$M$8)/'Lineær programmering opg 4'!$K$8)*-1)</f>
        <v>-</v>
      </c>
      <c r="I2561" s="167" t="str">
        <f>IF('Lineær programmering opg 4'!$D$8=0,"-",'Lineær programmering opg 4'!$G$8)</f>
        <v>-</v>
      </c>
      <c r="J2561" s="295">
        <f>A2561*'Lineær programmering opg 4'!$C$11+Datatabel!C2561*'Lineær programmering opg 4'!$D$11</f>
        <v>36278.399999998641</v>
      </c>
      <c r="K2561" s="9">
        <f t="shared" si="197"/>
        <v>0</v>
      </c>
      <c r="L2561" s="9">
        <f t="shared" si="198"/>
        <v>0</v>
      </c>
    </row>
    <row r="2562" spans="1:12" ht="15" x14ac:dyDescent="0.25">
      <c r="A2562" s="167">
        <f t="shared" si="196"/>
        <v>178.58400000000677</v>
      </c>
      <c r="B2562" s="325">
        <f t="shared" si="199"/>
        <v>0.74410000000002818</v>
      </c>
      <c r="C2562" s="167">
        <f t="shared" si="195"/>
        <v>122.83199999998646</v>
      </c>
      <c r="D2562" s="167">
        <f>IF('Lineær programmering opg 4'!$M$4=0,"-",(-A2562+'Lineær programmering opg 4'!$M$4)/'Lineær programmering opg 4'!$K$4*-1)</f>
        <v>122.83199999998646</v>
      </c>
      <c r="E2562" s="167">
        <f>IF('Lineær programmering opg 4'!$M$5=0,"-",(-A2562+'Lineær programmering opg 4'!$M$5)/'Lineær programmering opg 4'!$K$5*-1)</f>
        <v>166.06199999999492</v>
      </c>
      <c r="F2562" s="167" t="str">
        <f>IF('Lineær programmering opg 4'!$E$6=0,"-",(-A2562+'Lineær programmering opg 4'!$M$6)/'Lineær programmering opg 4'!$K$6*-1)</f>
        <v>-</v>
      </c>
      <c r="G2562" s="167" t="str">
        <f>IF('Lineær programmering opg 4'!$D$7=0,"-",((-A2562+'Lineær programmering opg 4'!$M$7)/'Lineær programmering opg 4'!$K$7)*-1)</f>
        <v>-</v>
      </c>
      <c r="H2562" s="167" t="str">
        <f>IF('Lineær programmering opg 4'!$C$8=0,"-",((-A2562+'Lineær programmering opg 4'!$M$8)/'Lineær programmering opg 4'!$K$8)*-1)</f>
        <v>-</v>
      </c>
      <c r="I2562" s="167" t="str">
        <f>IF('Lineær programmering opg 4'!$D$8=0,"-",'Lineær programmering opg 4'!$G$8)</f>
        <v>-</v>
      </c>
      <c r="J2562" s="295">
        <f>A2562*'Lineær programmering opg 4'!$C$11+Datatabel!C2562*'Lineær programmering opg 4'!$D$11</f>
        <v>36283.199999998644</v>
      </c>
      <c r="K2562" s="9">
        <f t="shared" si="197"/>
        <v>0</v>
      </c>
      <c r="L2562" s="9">
        <f t="shared" si="198"/>
        <v>0</v>
      </c>
    </row>
    <row r="2563" spans="1:12" ht="15" x14ac:dyDescent="0.25">
      <c r="A2563" s="167">
        <f t="shared" si="196"/>
        <v>178.56000000000677</v>
      </c>
      <c r="B2563" s="325">
        <f t="shared" si="199"/>
        <v>0.74400000000002819</v>
      </c>
      <c r="C2563" s="167">
        <f t="shared" ref="C2563:C2626" si="200">MIN(D2563,E2563,F2563,G2563,H2563,I2563)</f>
        <v>122.87999999998647</v>
      </c>
      <c r="D2563" s="167">
        <f>IF('Lineær programmering opg 4'!$M$4=0,"-",(-A2563+'Lineær programmering opg 4'!$M$4)/'Lineær programmering opg 4'!$K$4*-1)</f>
        <v>122.87999999998647</v>
      </c>
      <c r="E2563" s="167">
        <f>IF('Lineær programmering opg 4'!$M$5=0,"-",(-A2563+'Lineær programmering opg 4'!$M$5)/'Lineær programmering opg 4'!$K$5*-1)</f>
        <v>166.07999999999493</v>
      </c>
      <c r="F2563" s="167" t="str">
        <f>IF('Lineær programmering opg 4'!$E$6=0,"-",(-A2563+'Lineær programmering opg 4'!$M$6)/'Lineær programmering opg 4'!$K$6*-1)</f>
        <v>-</v>
      </c>
      <c r="G2563" s="167" t="str">
        <f>IF('Lineær programmering opg 4'!$D$7=0,"-",((-A2563+'Lineær programmering opg 4'!$M$7)/'Lineær programmering opg 4'!$K$7)*-1)</f>
        <v>-</v>
      </c>
      <c r="H2563" s="167" t="str">
        <f>IF('Lineær programmering opg 4'!$C$8=0,"-",((-A2563+'Lineær programmering opg 4'!$M$8)/'Lineær programmering opg 4'!$K$8)*-1)</f>
        <v>-</v>
      </c>
      <c r="I2563" s="167" t="str">
        <f>IF('Lineær programmering opg 4'!$D$8=0,"-",'Lineær programmering opg 4'!$G$8)</f>
        <v>-</v>
      </c>
      <c r="J2563" s="295">
        <f>A2563*'Lineær programmering opg 4'!$C$11+Datatabel!C2563*'Lineær programmering opg 4'!$D$11</f>
        <v>36287.999999998647</v>
      </c>
      <c r="K2563" s="9">
        <f t="shared" si="197"/>
        <v>0</v>
      </c>
      <c r="L2563" s="9">
        <f t="shared" si="198"/>
        <v>0</v>
      </c>
    </row>
    <row r="2564" spans="1:12" ht="15" x14ac:dyDescent="0.25">
      <c r="A2564" s="167">
        <f t="shared" ref="A2564:A2627" si="201">$A$3*B2564</f>
        <v>178.53600000000677</v>
      </c>
      <c r="B2564" s="325">
        <f t="shared" si="199"/>
        <v>0.74390000000002821</v>
      </c>
      <c r="C2564" s="167">
        <f t="shared" si="200"/>
        <v>122.92799999998647</v>
      </c>
      <c r="D2564" s="167">
        <f>IF('Lineær programmering opg 4'!$M$4=0,"-",(-A2564+'Lineær programmering opg 4'!$M$4)/'Lineær programmering opg 4'!$K$4*-1)</f>
        <v>122.92799999998647</v>
      </c>
      <c r="E2564" s="167">
        <f>IF('Lineær programmering opg 4'!$M$5=0,"-",(-A2564+'Lineær programmering opg 4'!$M$5)/'Lineær programmering opg 4'!$K$5*-1)</f>
        <v>166.09799999999493</v>
      </c>
      <c r="F2564" s="167" t="str">
        <f>IF('Lineær programmering opg 4'!$E$6=0,"-",(-A2564+'Lineær programmering opg 4'!$M$6)/'Lineær programmering opg 4'!$K$6*-1)</f>
        <v>-</v>
      </c>
      <c r="G2564" s="167" t="str">
        <f>IF('Lineær programmering opg 4'!$D$7=0,"-",((-A2564+'Lineær programmering opg 4'!$M$7)/'Lineær programmering opg 4'!$K$7)*-1)</f>
        <v>-</v>
      </c>
      <c r="H2564" s="167" t="str">
        <f>IF('Lineær programmering opg 4'!$C$8=0,"-",((-A2564+'Lineær programmering opg 4'!$M$8)/'Lineær programmering opg 4'!$K$8)*-1)</f>
        <v>-</v>
      </c>
      <c r="I2564" s="167" t="str">
        <f>IF('Lineær programmering opg 4'!$D$8=0,"-",'Lineær programmering opg 4'!$G$8)</f>
        <v>-</v>
      </c>
      <c r="J2564" s="295">
        <f>A2564*'Lineær programmering opg 4'!$C$11+Datatabel!C2564*'Lineær programmering opg 4'!$D$11</f>
        <v>36292.79999999865</v>
      </c>
      <c r="K2564" s="9">
        <f t="shared" ref="K2564:K2627" si="202">IF($J$10004=J2564,A2564,0)</f>
        <v>0</v>
      </c>
      <c r="L2564" s="9">
        <f t="shared" ref="L2564:L2627" si="203">IF(J2564=$J$10004,C2564,0)</f>
        <v>0</v>
      </c>
    </row>
    <row r="2565" spans="1:12" ht="15" x14ac:dyDescent="0.25">
      <c r="A2565" s="167">
        <f t="shared" si="201"/>
        <v>178.51200000000676</v>
      </c>
      <c r="B2565" s="325">
        <f t="shared" ref="B2565:B2628" si="204">B2564-0.01%</f>
        <v>0.74380000000002822</v>
      </c>
      <c r="C2565" s="167">
        <f t="shared" si="200"/>
        <v>122.97599999998647</v>
      </c>
      <c r="D2565" s="167">
        <f>IF('Lineær programmering opg 4'!$M$4=0,"-",(-A2565+'Lineær programmering opg 4'!$M$4)/'Lineær programmering opg 4'!$K$4*-1)</f>
        <v>122.97599999998647</v>
      </c>
      <c r="E2565" s="167">
        <f>IF('Lineær programmering opg 4'!$M$5=0,"-",(-A2565+'Lineær programmering opg 4'!$M$5)/'Lineær programmering opg 4'!$K$5*-1)</f>
        <v>166.11599999999493</v>
      </c>
      <c r="F2565" s="167" t="str">
        <f>IF('Lineær programmering opg 4'!$E$6=0,"-",(-A2565+'Lineær programmering opg 4'!$M$6)/'Lineær programmering opg 4'!$K$6*-1)</f>
        <v>-</v>
      </c>
      <c r="G2565" s="167" t="str">
        <f>IF('Lineær programmering opg 4'!$D$7=0,"-",((-A2565+'Lineær programmering opg 4'!$M$7)/'Lineær programmering opg 4'!$K$7)*-1)</f>
        <v>-</v>
      </c>
      <c r="H2565" s="167" t="str">
        <f>IF('Lineær programmering opg 4'!$C$8=0,"-",((-A2565+'Lineær programmering opg 4'!$M$8)/'Lineær programmering opg 4'!$K$8)*-1)</f>
        <v>-</v>
      </c>
      <c r="I2565" s="167" t="str">
        <f>IF('Lineær programmering opg 4'!$D$8=0,"-",'Lineær programmering opg 4'!$G$8)</f>
        <v>-</v>
      </c>
      <c r="J2565" s="295">
        <f>A2565*'Lineær programmering opg 4'!$C$11+Datatabel!C2565*'Lineær programmering opg 4'!$D$11</f>
        <v>36297.599999998652</v>
      </c>
      <c r="K2565" s="9">
        <f t="shared" si="202"/>
        <v>0</v>
      </c>
      <c r="L2565" s="9">
        <f t="shared" si="203"/>
        <v>0</v>
      </c>
    </row>
    <row r="2566" spans="1:12" ht="15" x14ac:dyDescent="0.25">
      <c r="A2566" s="167">
        <f t="shared" si="201"/>
        <v>178.48800000000676</v>
      </c>
      <c r="B2566" s="325">
        <f t="shared" si="204"/>
        <v>0.74370000000002823</v>
      </c>
      <c r="C2566" s="167">
        <f t="shared" si="200"/>
        <v>123.02399999998647</v>
      </c>
      <c r="D2566" s="167">
        <f>IF('Lineær programmering opg 4'!$M$4=0,"-",(-A2566+'Lineær programmering opg 4'!$M$4)/'Lineær programmering opg 4'!$K$4*-1)</f>
        <v>123.02399999998647</v>
      </c>
      <c r="E2566" s="167">
        <f>IF('Lineær programmering opg 4'!$M$5=0,"-",(-A2566+'Lineær programmering opg 4'!$M$5)/'Lineær programmering opg 4'!$K$5*-1)</f>
        <v>166.13399999999493</v>
      </c>
      <c r="F2566" s="167" t="str">
        <f>IF('Lineær programmering opg 4'!$E$6=0,"-",(-A2566+'Lineær programmering opg 4'!$M$6)/'Lineær programmering opg 4'!$K$6*-1)</f>
        <v>-</v>
      </c>
      <c r="G2566" s="167" t="str">
        <f>IF('Lineær programmering opg 4'!$D$7=0,"-",((-A2566+'Lineær programmering opg 4'!$M$7)/'Lineær programmering opg 4'!$K$7)*-1)</f>
        <v>-</v>
      </c>
      <c r="H2566" s="167" t="str">
        <f>IF('Lineær programmering opg 4'!$C$8=0,"-",((-A2566+'Lineær programmering opg 4'!$M$8)/'Lineær programmering opg 4'!$K$8)*-1)</f>
        <v>-</v>
      </c>
      <c r="I2566" s="167" t="str">
        <f>IF('Lineær programmering opg 4'!$D$8=0,"-",'Lineær programmering opg 4'!$G$8)</f>
        <v>-</v>
      </c>
      <c r="J2566" s="295">
        <f>A2566*'Lineær programmering opg 4'!$C$11+Datatabel!C2566*'Lineær programmering opg 4'!$D$11</f>
        <v>36302.399999998648</v>
      </c>
      <c r="K2566" s="9">
        <f t="shared" si="202"/>
        <v>0</v>
      </c>
      <c r="L2566" s="9">
        <f t="shared" si="203"/>
        <v>0</v>
      </c>
    </row>
    <row r="2567" spans="1:12" ht="15" x14ac:dyDescent="0.25">
      <c r="A2567" s="167">
        <f t="shared" si="201"/>
        <v>178.46400000000676</v>
      </c>
      <c r="B2567" s="325">
        <f t="shared" si="204"/>
        <v>0.74360000000002824</v>
      </c>
      <c r="C2567" s="167">
        <f t="shared" si="200"/>
        <v>123.07199999998647</v>
      </c>
      <c r="D2567" s="167">
        <f>IF('Lineær programmering opg 4'!$M$4=0,"-",(-A2567+'Lineær programmering opg 4'!$M$4)/'Lineær programmering opg 4'!$K$4*-1)</f>
        <v>123.07199999998647</v>
      </c>
      <c r="E2567" s="167">
        <f>IF('Lineær programmering opg 4'!$M$5=0,"-",(-A2567+'Lineær programmering opg 4'!$M$5)/'Lineær programmering opg 4'!$K$5*-1)</f>
        <v>166.15199999999493</v>
      </c>
      <c r="F2567" s="167" t="str">
        <f>IF('Lineær programmering opg 4'!$E$6=0,"-",(-A2567+'Lineær programmering opg 4'!$M$6)/'Lineær programmering opg 4'!$K$6*-1)</f>
        <v>-</v>
      </c>
      <c r="G2567" s="167" t="str">
        <f>IF('Lineær programmering opg 4'!$D$7=0,"-",((-A2567+'Lineær programmering opg 4'!$M$7)/'Lineær programmering opg 4'!$K$7)*-1)</f>
        <v>-</v>
      </c>
      <c r="H2567" s="167" t="str">
        <f>IF('Lineær programmering opg 4'!$C$8=0,"-",((-A2567+'Lineær programmering opg 4'!$M$8)/'Lineær programmering opg 4'!$K$8)*-1)</f>
        <v>-</v>
      </c>
      <c r="I2567" s="167" t="str">
        <f>IF('Lineær programmering opg 4'!$D$8=0,"-",'Lineær programmering opg 4'!$G$8)</f>
        <v>-</v>
      </c>
      <c r="J2567" s="295">
        <f>A2567*'Lineær programmering opg 4'!$C$11+Datatabel!C2567*'Lineær programmering opg 4'!$D$11</f>
        <v>36307.199999998651</v>
      </c>
      <c r="K2567" s="9">
        <f t="shared" si="202"/>
        <v>0</v>
      </c>
      <c r="L2567" s="9">
        <f t="shared" si="203"/>
        <v>0</v>
      </c>
    </row>
    <row r="2568" spans="1:12" ht="15" x14ac:dyDescent="0.25">
      <c r="A2568" s="167">
        <f t="shared" si="201"/>
        <v>178.44000000000679</v>
      </c>
      <c r="B2568" s="325">
        <f t="shared" si="204"/>
        <v>0.74350000000002825</v>
      </c>
      <c r="C2568" s="167">
        <f t="shared" si="200"/>
        <v>123.11999999998642</v>
      </c>
      <c r="D2568" s="167">
        <f>IF('Lineær programmering opg 4'!$M$4=0,"-",(-A2568+'Lineær programmering opg 4'!$M$4)/'Lineær programmering opg 4'!$K$4*-1)</f>
        <v>123.11999999998642</v>
      </c>
      <c r="E2568" s="167">
        <f>IF('Lineær programmering opg 4'!$M$5=0,"-",(-A2568+'Lineær programmering opg 4'!$M$5)/'Lineær programmering opg 4'!$K$5*-1)</f>
        <v>166.16999999999493</v>
      </c>
      <c r="F2568" s="167" t="str">
        <f>IF('Lineær programmering opg 4'!$E$6=0,"-",(-A2568+'Lineær programmering opg 4'!$M$6)/'Lineær programmering opg 4'!$K$6*-1)</f>
        <v>-</v>
      </c>
      <c r="G2568" s="167" t="str">
        <f>IF('Lineær programmering opg 4'!$D$7=0,"-",((-A2568+'Lineær programmering opg 4'!$M$7)/'Lineær programmering opg 4'!$K$7)*-1)</f>
        <v>-</v>
      </c>
      <c r="H2568" s="167" t="str">
        <f>IF('Lineær programmering opg 4'!$C$8=0,"-",((-A2568+'Lineær programmering opg 4'!$M$8)/'Lineær programmering opg 4'!$K$8)*-1)</f>
        <v>-</v>
      </c>
      <c r="I2568" s="167" t="str">
        <f>IF('Lineær programmering opg 4'!$D$8=0,"-",'Lineær programmering opg 4'!$G$8)</f>
        <v>-</v>
      </c>
      <c r="J2568" s="295">
        <f>A2568*'Lineær programmering opg 4'!$C$11+Datatabel!C2568*'Lineær programmering opg 4'!$D$11</f>
        <v>36311.999999998647</v>
      </c>
      <c r="K2568" s="9">
        <f t="shared" si="202"/>
        <v>0</v>
      </c>
      <c r="L2568" s="9">
        <f t="shared" si="203"/>
        <v>0</v>
      </c>
    </row>
    <row r="2569" spans="1:12" ht="15" x14ac:dyDescent="0.25">
      <c r="A2569" s="167">
        <f t="shared" si="201"/>
        <v>178.41600000000679</v>
      </c>
      <c r="B2569" s="325">
        <f t="shared" si="204"/>
        <v>0.74340000000002826</v>
      </c>
      <c r="C2569" s="167">
        <f t="shared" si="200"/>
        <v>123.16799999998642</v>
      </c>
      <c r="D2569" s="167">
        <f>IF('Lineær programmering opg 4'!$M$4=0,"-",(-A2569+'Lineær programmering opg 4'!$M$4)/'Lineær programmering opg 4'!$K$4*-1)</f>
        <v>123.16799999998642</v>
      </c>
      <c r="E2569" s="167">
        <f>IF('Lineær programmering opg 4'!$M$5=0,"-",(-A2569+'Lineær programmering opg 4'!$M$5)/'Lineær programmering opg 4'!$K$5*-1)</f>
        <v>166.18799999999493</v>
      </c>
      <c r="F2569" s="167" t="str">
        <f>IF('Lineær programmering opg 4'!$E$6=0,"-",(-A2569+'Lineær programmering opg 4'!$M$6)/'Lineær programmering opg 4'!$K$6*-1)</f>
        <v>-</v>
      </c>
      <c r="G2569" s="167" t="str">
        <f>IF('Lineær programmering opg 4'!$D$7=0,"-",((-A2569+'Lineær programmering opg 4'!$M$7)/'Lineær programmering opg 4'!$K$7)*-1)</f>
        <v>-</v>
      </c>
      <c r="H2569" s="167" t="str">
        <f>IF('Lineær programmering opg 4'!$C$8=0,"-",((-A2569+'Lineær programmering opg 4'!$M$8)/'Lineær programmering opg 4'!$K$8)*-1)</f>
        <v>-</v>
      </c>
      <c r="I2569" s="167" t="str">
        <f>IF('Lineær programmering opg 4'!$D$8=0,"-",'Lineær programmering opg 4'!$G$8)</f>
        <v>-</v>
      </c>
      <c r="J2569" s="295">
        <f>A2569*'Lineær programmering opg 4'!$C$11+Datatabel!C2569*'Lineær programmering opg 4'!$D$11</f>
        <v>36316.799999998642</v>
      </c>
      <c r="K2569" s="9">
        <f t="shared" si="202"/>
        <v>0</v>
      </c>
      <c r="L2569" s="9">
        <f t="shared" si="203"/>
        <v>0</v>
      </c>
    </row>
    <row r="2570" spans="1:12" ht="15" x14ac:dyDescent="0.25">
      <c r="A2570" s="167">
        <f t="shared" si="201"/>
        <v>178.39200000000679</v>
      </c>
      <c r="B2570" s="325">
        <f t="shared" si="204"/>
        <v>0.74330000000002827</v>
      </c>
      <c r="C2570" s="167">
        <f t="shared" si="200"/>
        <v>123.21599999998642</v>
      </c>
      <c r="D2570" s="167">
        <f>IF('Lineær programmering opg 4'!$M$4=0,"-",(-A2570+'Lineær programmering opg 4'!$M$4)/'Lineær programmering opg 4'!$K$4*-1)</f>
        <v>123.21599999998642</v>
      </c>
      <c r="E2570" s="167">
        <f>IF('Lineær programmering opg 4'!$M$5=0,"-",(-A2570+'Lineær programmering opg 4'!$M$5)/'Lineær programmering opg 4'!$K$5*-1)</f>
        <v>166.20599999999493</v>
      </c>
      <c r="F2570" s="167" t="str">
        <f>IF('Lineær programmering opg 4'!$E$6=0,"-",(-A2570+'Lineær programmering opg 4'!$M$6)/'Lineær programmering opg 4'!$K$6*-1)</f>
        <v>-</v>
      </c>
      <c r="G2570" s="167" t="str">
        <f>IF('Lineær programmering opg 4'!$D$7=0,"-",((-A2570+'Lineær programmering opg 4'!$M$7)/'Lineær programmering opg 4'!$K$7)*-1)</f>
        <v>-</v>
      </c>
      <c r="H2570" s="167" t="str">
        <f>IF('Lineær programmering opg 4'!$C$8=0,"-",((-A2570+'Lineær programmering opg 4'!$M$8)/'Lineær programmering opg 4'!$K$8)*-1)</f>
        <v>-</v>
      </c>
      <c r="I2570" s="167" t="str">
        <f>IF('Lineær programmering opg 4'!$D$8=0,"-",'Lineær programmering opg 4'!$G$8)</f>
        <v>-</v>
      </c>
      <c r="J2570" s="295">
        <f>A2570*'Lineær programmering opg 4'!$C$11+Datatabel!C2570*'Lineær programmering opg 4'!$D$11</f>
        <v>36321.599999998638</v>
      </c>
      <c r="K2570" s="9">
        <f t="shared" si="202"/>
        <v>0</v>
      </c>
      <c r="L2570" s="9">
        <f t="shared" si="203"/>
        <v>0</v>
      </c>
    </row>
    <row r="2571" spans="1:12" ht="15" x14ac:dyDescent="0.25">
      <c r="A2571" s="167">
        <f t="shared" si="201"/>
        <v>178.36800000000679</v>
      </c>
      <c r="B2571" s="325">
        <f t="shared" si="204"/>
        <v>0.74320000000002828</v>
      </c>
      <c r="C2571" s="167">
        <f t="shared" si="200"/>
        <v>123.26399999998642</v>
      </c>
      <c r="D2571" s="167">
        <f>IF('Lineær programmering opg 4'!$M$4=0,"-",(-A2571+'Lineær programmering opg 4'!$M$4)/'Lineær programmering opg 4'!$K$4*-1)</f>
        <v>123.26399999998642</v>
      </c>
      <c r="E2571" s="167">
        <f>IF('Lineær programmering opg 4'!$M$5=0,"-",(-A2571+'Lineær programmering opg 4'!$M$5)/'Lineær programmering opg 4'!$K$5*-1)</f>
        <v>166.22399999999493</v>
      </c>
      <c r="F2571" s="167" t="str">
        <f>IF('Lineær programmering opg 4'!$E$6=0,"-",(-A2571+'Lineær programmering opg 4'!$M$6)/'Lineær programmering opg 4'!$K$6*-1)</f>
        <v>-</v>
      </c>
      <c r="G2571" s="167" t="str">
        <f>IF('Lineær programmering opg 4'!$D$7=0,"-",((-A2571+'Lineær programmering opg 4'!$M$7)/'Lineær programmering opg 4'!$K$7)*-1)</f>
        <v>-</v>
      </c>
      <c r="H2571" s="167" t="str">
        <f>IF('Lineær programmering opg 4'!$C$8=0,"-",((-A2571+'Lineær programmering opg 4'!$M$8)/'Lineær programmering opg 4'!$K$8)*-1)</f>
        <v>-</v>
      </c>
      <c r="I2571" s="167" t="str">
        <f>IF('Lineær programmering opg 4'!$D$8=0,"-",'Lineær programmering opg 4'!$G$8)</f>
        <v>-</v>
      </c>
      <c r="J2571" s="295">
        <f>A2571*'Lineær programmering opg 4'!$C$11+Datatabel!C2571*'Lineær programmering opg 4'!$D$11</f>
        <v>36326.399999998641</v>
      </c>
      <c r="K2571" s="9">
        <f t="shared" si="202"/>
        <v>0</v>
      </c>
      <c r="L2571" s="9">
        <f t="shared" si="203"/>
        <v>0</v>
      </c>
    </row>
    <row r="2572" spans="1:12" ht="15" x14ac:dyDescent="0.25">
      <c r="A2572" s="167">
        <f t="shared" si="201"/>
        <v>178.34400000000679</v>
      </c>
      <c r="B2572" s="325">
        <f t="shared" si="204"/>
        <v>0.74310000000002829</v>
      </c>
      <c r="C2572" s="167">
        <f t="shared" si="200"/>
        <v>123.31199999998643</v>
      </c>
      <c r="D2572" s="167">
        <f>IF('Lineær programmering opg 4'!$M$4=0,"-",(-A2572+'Lineær programmering opg 4'!$M$4)/'Lineær programmering opg 4'!$K$4*-1)</f>
        <v>123.31199999998643</v>
      </c>
      <c r="E2572" s="167">
        <f>IF('Lineær programmering opg 4'!$M$5=0,"-",(-A2572+'Lineær programmering opg 4'!$M$5)/'Lineær programmering opg 4'!$K$5*-1)</f>
        <v>166.24199999999493</v>
      </c>
      <c r="F2572" s="167" t="str">
        <f>IF('Lineær programmering opg 4'!$E$6=0,"-",(-A2572+'Lineær programmering opg 4'!$M$6)/'Lineær programmering opg 4'!$K$6*-1)</f>
        <v>-</v>
      </c>
      <c r="G2572" s="167" t="str">
        <f>IF('Lineær programmering opg 4'!$D$7=0,"-",((-A2572+'Lineær programmering opg 4'!$M$7)/'Lineær programmering opg 4'!$K$7)*-1)</f>
        <v>-</v>
      </c>
      <c r="H2572" s="167" t="str">
        <f>IF('Lineær programmering opg 4'!$C$8=0,"-",((-A2572+'Lineær programmering opg 4'!$M$8)/'Lineær programmering opg 4'!$K$8)*-1)</f>
        <v>-</v>
      </c>
      <c r="I2572" s="167" t="str">
        <f>IF('Lineær programmering opg 4'!$D$8=0,"-",'Lineær programmering opg 4'!$G$8)</f>
        <v>-</v>
      </c>
      <c r="J2572" s="295">
        <f>A2572*'Lineær programmering opg 4'!$C$11+Datatabel!C2572*'Lineær programmering opg 4'!$D$11</f>
        <v>36331.199999998644</v>
      </c>
      <c r="K2572" s="9">
        <f t="shared" si="202"/>
        <v>0</v>
      </c>
      <c r="L2572" s="9">
        <f t="shared" si="203"/>
        <v>0</v>
      </c>
    </row>
    <row r="2573" spans="1:12" ht="15" x14ac:dyDescent="0.25">
      <c r="A2573" s="167">
        <f t="shared" si="201"/>
        <v>178.32000000000679</v>
      </c>
      <c r="B2573" s="325">
        <f t="shared" si="204"/>
        <v>0.7430000000000283</v>
      </c>
      <c r="C2573" s="167">
        <f t="shared" si="200"/>
        <v>123.35999999998643</v>
      </c>
      <c r="D2573" s="167">
        <f>IF('Lineær programmering opg 4'!$M$4=0,"-",(-A2573+'Lineær programmering opg 4'!$M$4)/'Lineær programmering opg 4'!$K$4*-1)</f>
        <v>123.35999999998643</v>
      </c>
      <c r="E2573" s="167">
        <f>IF('Lineær programmering opg 4'!$M$5=0,"-",(-A2573+'Lineær programmering opg 4'!$M$5)/'Lineær programmering opg 4'!$K$5*-1)</f>
        <v>166.25999999999493</v>
      </c>
      <c r="F2573" s="167" t="str">
        <f>IF('Lineær programmering opg 4'!$E$6=0,"-",(-A2573+'Lineær programmering opg 4'!$M$6)/'Lineær programmering opg 4'!$K$6*-1)</f>
        <v>-</v>
      </c>
      <c r="G2573" s="167" t="str">
        <f>IF('Lineær programmering opg 4'!$D$7=0,"-",((-A2573+'Lineær programmering opg 4'!$M$7)/'Lineær programmering opg 4'!$K$7)*-1)</f>
        <v>-</v>
      </c>
      <c r="H2573" s="167" t="str">
        <f>IF('Lineær programmering opg 4'!$C$8=0,"-",((-A2573+'Lineær programmering opg 4'!$M$8)/'Lineær programmering opg 4'!$K$8)*-1)</f>
        <v>-</v>
      </c>
      <c r="I2573" s="167" t="str">
        <f>IF('Lineær programmering opg 4'!$D$8=0,"-",'Lineær programmering opg 4'!$G$8)</f>
        <v>-</v>
      </c>
      <c r="J2573" s="295">
        <f>A2573*'Lineær programmering opg 4'!$C$11+Datatabel!C2573*'Lineær programmering opg 4'!$D$11</f>
        <v>36335.999999998647</v>
      </c>
      <c r="K2573" s="9">
        <f t="shared" si="202"/>
        <v>0</v>
      </c>
      <c r="L2573" s="9">
        <f t="shared" si="203"/>
        <v>0</v>
      </c>
    </row>
    <row r="2574" spans="1:12" ht="15" x14ac:dyDescent="0.25">
      <c r="A2574" s="167">
        <f t="shared" si="201"/>
        <v>178.29600000000679</v>
      </c>
      <c r="B2574" s="325">
        <f t="shared" si="204"/>
        <v>0.74290000000002832</v>
      </c>
      <c r="C2574" s="167">
        <f t="shared" si="200"/>
        <v>123.40799999998643</v>
      </c>
      <c r="D2574" s="167">
        <f>IF('Lineær programmering opg 4'!$M$4=0,"-",(-A2574+'Lineær programmering opg 4'!$M$4)/'Lineær programmering opg 4'!$K$4*-1)</f>
        <v>123.40799999998643</v>
      </c>
      <c r="E2574" s="167">
        <f>IF('Lineær programmering opg 4'!$M$5=0,"-",(-A2574+'Lineær programmering opg 4'!$M$5)/'Lineær programmering opg 4'!$K$5*-1)</f>
        <v>166.27799999999493</v>
      </c>
      <c r="F2574" s="167" t="str">
        <f>IF('Lineær programmering opg 4'!$E$6=0,"-",(-A2574+'Lineær programmering opg 4'!$M$6)/'Lineær programmering opg 4'!$K$6*-1)</f>
        <v>-</v>
      </c>
      <c r="G2574" s="167" t="str">
        <f>IF('Lineær programmering opg 4'!$D$7=0,"-",((-A2574+'Lineær programmering opg 4'!$M$7)/'Lineær programmering opg 4'!$K$7)*-1)</f>
        <v>-</v>
      </c>
      <c r="H2574" s="167" t="str">
        <f>IF('Lineær programmering opg 4'!$C$8=0,"-",((-A2574+'Lineær programmering opg 4'!$M$8)/'Lineær programmering opg 4'!$K$8)*-1)</f>
        <v>-</v>
      </c>
      <c r="I2574" s="167" t="str">
        <f>IF('Lineær programmering opg 4'!$D$8=0,"-",'Lineær programmering opg 4'!$G$8)</f>
        <v>-</v>
      </c>
      <c r="J2574" s="295">
        <f>A2574*'Lineær programmering opg 4'!$C$11+Datatabel!C2574*'Lineær programmering opg 4'!$D$11</f>
        <v>36340.799999998642</v>
      </c>
      <c r="K2574" s="9">
        <f t="shared" si="202"/>
        <v>0</v>
      </c>
      <c r="L2574" s="9">
        <f t="shared" si="203"/>
        <v>0</v>
      </c>
    </row>
    <row r="2575" spans="1:12" ht="15" x14ac:dyDescent="0.25">
      <c r="A2575" s="167">
        <f t="shared" si="201"/>
        <v>178.27200000000681</v>
      </c>
      <c r="B2575" s="325">
        <f t="shared" si="204"/>
        <v>0.74280000000002833</v>
      </c>
      <c r="C2575" s="167">
        <f t="shared" si="200"/>
        <v>123.45599999998637</v>
      </c>
      <c r="D2575" s="167">
        <f>IF('Lineær programmering opg 4'!$M$4=0,"-",(-A2575+'Lineær programmering opg 4'!$M$4)/'Lineær programmering opg 4'!$K$4*-1)</f>
        <v>123.45599999998637</v>
      </c>
      <c r="E2575" s="167">
        <f>IF('Lineær programmering opg 4'!$M$5=0,"-",(-A2575+'Lineær programmering opg 4'!$M$5)/'Lineær programmering opg 4'!$K$5*-1)</f>
        <v>166.2959999999949</v>
      </c>
      <c r="F2575" s="167" t="str">
        <f>IF('Lineær programmering opg 4'!$E$6=0,"-",(-A2575+'Lineær programmering opg 4'!$M$6)/'Lineær programmering opg 4'!$K$6*-1)</f>
        <v>-</v>
      </c>
      <c r="G2575" s="167" t="str">
        <f>IF('Lineær programmering opg 4'!$D$7=0,"-",((-A2575+'Lineær programmering opg 4'!$M$7)/'Lineær programmering opg 4'!$K$7)*-1)</f>
        <v>-</v>
      </c>
      <c r="H2575" s="167" t="str">
        <f>IF('Lineær programmering opg 4'!$C$8=0,"-",((-A2575+'Lineær programmering opg 4'!$M$8)/'Lineær programmering opg 4'!$K$8)*-1)</f>
        <v>-</v>
      </c>
      <c r="I2575" s="167" t="str">
        <f>IF('Lineær programmering opg 4'!$D$8=0,"-",'Lineær programmering opg 4'!$G$8)</f>
        <v>-</v>
      </c>
      <c r="J2575" s="295">
        <f>A2575*'Lineær programmering opg 4'!$C$11+Datatabel!C2575*'Lineær programmering opg 4'!$D$11</f>
        <v>36345.599999998638</v>
      </c>
      <c r="K2575" s="9">
        <f t="shared" si="202"/>
        <v>0</v>
      </c>
      <c r="L2575" s="9">
        <f t="shared" si="203"/>
        <v>0</v>
      </c>
    </row>
    <row r="2576" spans="1:12" ht="15" x14ac:dyDescent="0.25">
      <c r="A2576" s="167">
        <f t="shared" si="201"/>
        <v>178.24800000000681</v>
      </c>
      <c r="B2576" s="325">
        <f t="shared" si="204"/>
        <v>0.74270000000002834</v>
      </c>
      <c r="C2576" s="167">
        <f t="shared" si="200"/>
        <v>123.50399999998638</v>
      </c>
      <c r="D2576" s="167">
        <f>IF('Lineær programmering opg 4'!$M$4=0,"-",(-A2576+'Lineær programmering opg 4'!$M$4)/'Lineær programmering opg 4'!$K$4*-1)</f>
        <v>123.50399999998638</v>
      </c>
      <c r="E2576" s="167">
        <f>IF('Lineær programmering opg 4'!$M$5=0,"-",(-A2576+'Lineær programmering opg 4'!$M$5)/'Lineær programmering opg 4'!$K$5*-1)</f>
        <v>166.31399999999491</v>
      </c>
      <c r="F2576" s="167" t="str">
        <f>IF('Lineær programmering opg 4'!$E$6=0,"-",(-A2576+'Lineær programmering opg 4'!$M$6)/'Lineær programmering opg 4'!$K$6*-1)</f>
        <v>-</v>
      </c>
      <c r="G2576" s="167" t="str">
        <f>IF('Lineær programmering opg 4'!$D$7=0,"-",((-A2576+'Lineær programmering opg 4'!$M$7)/'Lineær programmering opg 4'!$K$7)*-1)</f>
        <v>-</v>
      </c>
      <c r="H2576" s="167" t="str">
        <f>IF('Lineær programmering opg 4'!$C$8=0,"-",((-A2576+'Lineær programmering opg 4'!$M$8)/'Lineær programmering opg 4'!$K$8)*-1)</f>
        <v>-</v>
      </c>
      <c r="I2576" s="167" t="str">
        <f>IF('Lineær programmering opg 4'!$D$8=0,"-",'Lineær programmering opg 4'!$G$8)</f>
        <v>-</v>
      </c>
      <c r="J2576" s="295">
        <f>A2576*'Lineær programmering opg 4'!$C$11+Datatabel!C2576*'Lineær programmering opg 4'!$D$11</f>
        <v>36350.399999998641</v>
      </c>
      <c r="K2576" s="9">
        <f t="shared" si="202"/>
        <v>0</v>
      </c>
      <c r="L2576" s="9">
        <f t="shared" si="203"/>
        <v>0</v>
      </c>
    </row>
    <row r="2577" spans="1:12" ht="15" x14ac:dyDescent="0.25">
      <c r="A2577" s="167">
        <f t="shared" si="201"/>
        <v>178.22400000000681</v>
      </c>
      <c r="B2577" s="325">
        <f t="shared" si="204"/>
        <v>0.74260000000002835</v>
      </c>
      <c r="C2577" s="167">
        <f t="shared" si="200"/>
        <v>123.55199999998638</v>
      </c>
      <c r="D2577" s="167">
        <f>IF('Lineær programmering opg 4'!$M$4=0,"-",(-A2577+'Lineær programmering opg 4'!$M$4)/'Lineær programmering opg 4'!$K$4*-1)</f>
        <v>123.55199999998638</v>
      </c>
      <c r="E2577" s="167">
        <f>IF('Lineær programmering opg 4'!$M$5=0,"-",(-A2577+'Lineær programmering opg 4'!$M$5)/'Lineær programmering opg 4'!$K$5*-1)</f>
        <v>166.33199999999491</v>
      </c>
      <c r="F2577" s="167" t="str">
        <f>IF('Lineær programmering opg 4'!$E$6=0,"-",(-A2577+'Lineær programmering opg 4'!$M$6)/'Lineær programmering opg 4'!$K$6*-1)</f>
        <v>-</v>
      </c>
      <c r="G2577" s="167" t="str">
        <f>IF('Lineær programmering opg 4'!$D$7=0,"-",((-A2577+'Lineær programmering opg 4'!$M$7)/'Lineær programmering opg 4'!$K$7)*-1)</f>
        <v>-</v>
      </c>
      <c r="H2577" s="167" t="str">
        <f>IF('Lineær programmering opg 4'!$C$8=0,"-",((-A2577+'Lineær programmering opg 4'!$M$8)/'Lineær programmering opg 4'!$K$8)*-1)</f>
        <v>-</v>
      </c>
      <c r="I2577" s="167" t="str">
        <f>IF('Lineær programmering opg 4'!$D$8=0,"-",'Lineær programmering opg 4'!$G$8)</f>
        <v>-</v>
      </c>
      <c r="J2577" s="295">
        <f>A2577*'Lineær programmering opg 4'!$C$11+Datatabel!C2577*'Lineær programmering opg 4'!$D$11</f>
        <v>36355.199999998644</v>
      </c>
      <c r="K2577" s="9">
        <f t="shared" si="202"/>
        <v>0</v>
      </c>
      <c r="L2577" s="9">
        <f t="shared" si="203"/>
        <v>0</v>
      </c>
    </row>
    <row r="2578" spans="1:12" ht="15" x14ac:dyDescent="0.25">
      <c r="A2578" s="167">
        <f t="shared" si="201"/>
        <v>178.20000000000681</v>
      </c>
      <c r="B2578" s="325">
        <f t="shared" si="204"/>
        <v>0.74250000000002836</v>
      </c>
      <c r="C2578" s="167">
        <f t="shared" si="200"/>
        <v>123.59999999998638</v>
      </c>
      <c r="D2578" s="167">
        <f>IF('Lineær programmering opg 4'!$M$4=0,"-",(-A2578+'Lineær programmering opg 4'!$M$4)/'Lineær programmering opg 4'!$K$4*-1)</f>
        <v>123.59999999998638</v>
      </c>
      <c r="E2578" s="167">
        <f>IF('Lineær programmering opg 4'!$M$5=0,"-",(-A2578+'Lineær programmering opg 4'!$M$5)/'Lineær programmering opg 4'!$K$5*-1)</f>
        <v>166.34999999999491</v>
      </c>
      <c r="F2578" s="167" t="str">
        <f>IF('Lineær programmering opg 4'!$E$6=0,"-",(-A2578+'Lineær programmering opg 4'!$M$6)/'Lineær programmering opg 4'!$K$6*-1)</f>
        <v>-</v>
      </c>
      <c r="G2578" s="167" t="str">
        <f>IF('Lineær programmering opg 4'!$D$7=0,"-",((-A2578+'Lineær programmering opg 4'!$M$7)/'Lineær programmering opg 4'!$K$7)*-1)</f>
        <v>-</v>
      </c>
      <c r="H2578" s="167" t="str">
        <f>IF('Lineær programmering opg 4'!$C$8=0,"-",((-A2578+'Lineær programmering opg 4'!$M$8)/'Lineær programmering opg 4'!$K$8)*-1)</f>
        <v>-</v>
      </c>
      <c r="I2578" s="167" t="str">
        <f>IF('Lineær programmering opg 4'!$D$8=0,"-",'Lineær programmering opg 4'!$G$8)</f>
        <v>-</v>
      </c>
      <c r="J2578" s="295">
        <f>A2578*'Lineær programmering opg 4'!$C$11+Datatabel!C2578*'Lineær programmering opg 4'!$D$11</f>
        <v>36359.999999998632</v>
      </c>
      <c r="K2578" s="9">
        <f t="shared" si="202"/>
        <v>0</v>
      </c>
      <c r="L2578" s="9">
        <f t="shared" si="203"/>
        <v>0</v>
      </c>
    </row>
    <row r="2579" spans="1:12" ht="15" x14ac:dyDescent="0.25">
      <c r="A2579" s="167">
        <f t="shared" si="201"/>
        <v>178.17600000000681</v>
      </c>
      <c r="B2579" s="325">
        <f t="shared" si="204"/>
        <v>0.74240000000002837</v>
      </c>
      <c r="C2579" s="167">
        <f t="shared" si="200"/>
        <v>123.64799999998638</v>
      </c>
      <c r="D2579" s="167">
        <f>IF('Lineær programmering opg 4'!$M$4=0,"-",(-A2579+'Lineær programmering opg 4'!$M$4)/'Lineær programmering opg 4'!$K$4*-1)</f>
        <v>123.64799999998638</v>
      </c>
      <c r="E2579" s="167">
        <f>IF('Lineær programmering opg 4'!$M$5=0,"-",(-A2579+'Lineær programmering opg 4'!$M$5)/'Lineær programmering opg 4'!$K$5*-1)</f>
        <v>166.36799999999491</v>
      </c>
      <c r="F2579" s="167" t="str">
        <f>IF('Lineær programmering opg 4'!$E$6=0,"-",(-A2579+'Lineær programmering opg 4'!$M$6)/'Lineær programmering opg 4'!$K$6*-1)</f>
        <v>-</v>
      </c>
      <c r="G2579" s="167" t="str">
        <f>IF('Lineær programmering opg 4'!$D$7=0,"-",((-A2579+'Lineær programmering opg 4'!$M$7)/'Lineær programmering opg 4'!$K$7)*-1)</f>
        <v>-</v>
      </c>
      <c r="H2579" s="167" t="str">
        <f>IF('Lineær programmering opg 4'!$C$8=0,"-",((-A2579+'Lineær programmering opg 4'!$M$8)/'Lineær programmering opg 4'!$K$8)*-1)</f>
        <v>-</v>
      </c>
      <c r="I2579" s="167" t="str">
        <f>IF('Lineær programmering opg 4'!$D$8=0,"-",'Lineær programmering opg 4'!$G$8)</f>
        <v>-</v>
      </c>
      <c r="J2579" s="295">
        <f>A2579*'Lineær programmering opg 4'!$C$11+Datatabel!C2579*'Lineær programmering opg 4'!$D$11</f>
        <v>36364.799999998635</v>
      </c>
      <c r="K2579" s="9">
        <f t="shared" si="202"/>
        <v>0</v>
      </c>
      <c r="L2579" s="9">
        <f t="shared" si="203"/>
        <v>0</v>
      </c>
    </row>
    <row r="2580" spans="1:12" ht="15" x14ac:dyDescent="0.25">
      <c r="A2580" s="167">
        <f t="shared" si="201"/>
        <v>178.15200000000681</v>
      </c>
      <c r="B2580" s="325">
        <f t="shared" si="204"/>
        <v>0.74230000000002838</v>
      </c>
      <c r="C2580" s="167">
        <f t="shared" si="200"/>
        <v>123.69599999998638</v>
      </c>
      <c r="D2580" s="167">
        <f>IF('Lineær programmering opg 4'!$M$4=0,"-",(-A2580+'Lineær programmering opg 4'!$M$4)/'Lineær programmering opg 4'!$K$4*-1)</f>
        <v>123.69599999998638</v>
      </c>
      <c r="E2580" s="167">
        <f>IF('Lineær programmering opg 4'!$M$5=0,"-",(-A2580+'Lineær programmering opg 4'!$M$5)/'Lineær programmering opg 4'!$K$5*-1)</f>
        <v>166.38599999999491</v>
      </c>
      <c r="F2580" s="167" t="str">
        <f>IF('Lineær programmering opg 4'!$E$6=0,"-",(-A2580+'Lineær programmering opg 4'!$M$6)/'Lineær programmering opg 4'!$K$6*-1)</f>
        <v>-</v>
      </c>
      <c r="G2580" s="167" t="str">
        <f>IF('Lineær programmering opg 4'!$D$7=0,"-",((-A2580+'Lineær programmering opg 4'!$M$7)/'Lineær programmering opg 4'!$K$7)*-1)</f>
        <v>-</v>
      </c>
      <c r="H2580" s="167" t="str">
        <f>IF('Lineær programmering opg 4'!$C$8=0,"-",((-A2580+'Lineær programmering opg 4'!$M$8)/'Lineær programmering opg 4'!$K$8)*-1)</f>
        <v>-</v>
      </c>
      <c r="I2580" s="167" t="str">
        <f>IF('Lineær programmering opg 4'!$D$8=0,"-",'Lineær programmering opg 4'!$G$8)</f>
        <v>-</v>
      </c>
      <c r="J2580" s="295">
        <f>A2580*'Lineær programmering opg 4'!$C$11+Datatabel!C2580*'Lineær programmering opg 4'!$D$11</f>
        <v>36369.599999998638</v>
      </c>
      <c r="K2580" s="9">
        <f t="shared" si="202"/>
        <v>0</v>
      </c>
      <c r="L2580" s="9">
        <f t="shared" si="203"/>
        <v>0</v>
      </c>
    </row>
    <row r="2581" spans="1:12" ht="15" x14ac:dyDescent="0.25">
      <c r="A2581" s="167">
        <f t="shared" si="201"/>
        <v>178.12800000000681</v>
      </c>
      <c r="B2581" s="325">
        <f t="shared" si="204"/>
        <v>0.74220000000002839</v>
      </c>
      <c r="C2581" s="167">
        <f t="shared" si="200"/>
        <v>123.74399999998639</v>
      </c>
      <c r="D2581" s="167">
        <f>IF('Lineær programmering opg 4'!$M$4=0,"-",(-A2581+'Lineær programmering opg 4'!$M$4)/'Lineær programmering opg 4'!$K$4*-1)</f>
        <v>123.74399999998639</v>
      </c>
      <c r="E2581" s="167">
        <f>IF('Lineær programmering opg 4'!$M$5=0,"-",(-A2581+'Lineær programmering opg 4'!$M$5)/'Lineær programmering opg 4'!$K$5*-1)</f>
        <v>166.40399999999491</v>
      </c>
      <c r="F2581" s="167" t="str">
        <f>IF('Lineær programmering opg 4'!$E$6=0,"-",(-A2581+'Lineær programmering opg 4'!$M$6)/'Lineær programmering opg 4'!$K$6*-1)</f>
        <v>-</v>
      </c>
      <c r="G2581" s="167" t="str">
        <f>IF('Lineær programmering opg 4'!$D$7=0,"-",((-A2581+'Lineær programmering opg 4'!$M$7)/'Lineær programmering opg 4'!$K$7)*-1)</f>
        <v>-</v>
      </c>
      <c r="H2581" s="167" t="str">
        <f>IF('Lineær programmering opg 4'!$C$8=0,"-",((-A2581+'Lineær programmering opg 4'!$M$8)/'Lineær programmering opg 4'!$K$8)*-1)</f>
        <v>-</v>
      </c>
      <c r="I2581" s="167" t="str">
        <f>IF('Lineær programmering opg 4'!$D$8=0,"-",'Lineær programmering opg 4'!$G$8)</f>
        <v>-</v>
      </c>
      <c r="J2581" s="295">
        <f>A2581*'Lineær programmering opg 4'!$C$11+Datatabel!C2581*'Lineær programmering opg 4'!$D$11</f>
        <v>36374.399999998641</v>
      </c>
      <c r="K2581" s="9">
        <f t="shared" si="202"/>
        <v>0</v>
      </c>
      <c r="L2581" s="9">
        <f t="shared" si="203"/>
        <v>0</v>
      </c>
    </row>
    <row r="2582" spans="1:12" ht="15" x14ac:dyDescent="0.25">
      <c r="A2582" s="167">
        <f t="shared" si="201"/>
        <v>178.10400000000681</v>
      </c>
      <c r="B2582" s="325">
        <f t="shared" si="204"/>
        <v>0.7421000000000284</v>
      </c>
      <c r="C2582" s="167">
        <f t="shared" si="200"/>
        <v>123.79199999998639</v>
      </c>
      <c r="D2582" s="167">
        <f>IF('Lineær programmering opg 4'!$M$4=0,"-",(-A2582+'Lineær programmering opg 4'!$M$4)/'Lineær programmering opg 4'!$K$4*-1)</f>
        <v>123.79199999998639</v>
      </c>
      <c r="E2582" s="167">
        <f>IF('Lineær programmering opg 4'!$M$5=0,"-",(-A2582+'Lineær programmering opg 4'!$M$5)/'Lineær programmering opg 4'!$K$5*-1)</f>
        <v>166.42199999999491</v>
      </c>
      <c r="F2582" s="167" t="str">
        <f>IF('Lineær programmering opg 4'!$E$6=0,"-",(-A2582+'Lineær programmering opg 4'!$M$6)/'Lineær programmering opg 4'!$K$6*-1)</f>
        <v>-</v>
      </c>
      <c r="G2582" s="167" t="str">
        <f>IF('Lineær programmering opg 4'!$D$7=0,"-",((-A2582+'Lineær programmering opg 4'!$M$7)/'Lineær programmering opg 4'!$K$7)*-1)</f>
        <v>-</v>
      </c>
      <c r="H2582" s="167" t="str">
        <f>IF('Lineær programmering opg 4'!$C$8=0,"-",((-A2582+'Lineær programmering opg 4'!$M$8)/'Lineær programmering opg 4'!$K$8)*-1)</f>
        <v>-</v>
      </c>
      <c r="I2582" s="167" t="str">
        <f>IF('Lineær programmering opg 4'!$D$8=0,"-",'Lineær programmering opg 4'!$G$8)</f>
        <v>-</v>
      </c>
      <c r="J2582" s="295">
        <f>A2582*'Lineær programmering opg 4'!$C$11+Datatabel!C2582*'Lineær programmering opg 4'!$D$11</f>
        <v>36379.199999998644</v>
      </c>
      <c r="K2582" s="9">
        <f t="shared" si="202"/>
        <v>0</v>
      </c>
      <c r="L2582" s="9">
        <f t="shared" si="203"/>
        <v>0</v>
      </c>
    </row>
    <row r="2583" spans="1:12" ht="15" x14ac:dyDescent="0.25">
      <c r="A2583" s="167">
        <f t="shared" si="201"/>
        <v>178.08000000000681</v>
      </c>
      <c r="B2583" s="325">
        <f t="shared" si="204"/>
        <v>0.74200000000002841</v>
      </c>
      <c r="C2583" s="167">
        <f t="shared" si="200"/>
        <v>123.83999999998639</v>
      </c>
      <c r="D2583" s="167">
        <f>IF('Lineær programmering opg 4'!$M$4=0,"-",(-A2583+'Lineær programmering opg 4'!$M$4)/'Lineær programmering opg 4'!$K$4*-1)</f>
        <v>123.83999999998639</v>
      </c>
      <c r="E2583" s="167">
        <f>IF('Lineær programmering opg 4'!$M$5=0,"-",(-A2583+'Lineær programmering opg 4'!$M$5)/'Lineær programmering opg 4'!$K$5*-1)</f>
        <v>166.43999999999491</v>
      </c>
      <c r="F2583" s="167" t="str">
        <f>IF('Lineær programmering opg 4'!$E$6=0,"-",(-A2583+'Lineær programmering opg 4'!$M$6)/'Lineær programmering opg 4'!$K$6*-1)</f>
        <v>-</v>
      </c>
      <c r="G2583" s="167" t="str">
        <f>IF('Lineær programmering opg 4'!$D$7=0,"-",((-A2583+'Lineær programmering opg 4'!$M$7)/'Lineær programmering opg 4'!$K$7)*-1)</f>
        <v>-</v>
      </c>
      <c r="H2583" s="167" t="str">
        <f>IF('Lineær programmering opg 4'!$C$8=0,"-",((-A2583+'Lineær programmering opg 4'!$M$8)/'Lineær programmering opg 4'!$K$8)*-1)</f>
        <v>-</v>
      </c>
      <c r="I2583" s="167" t="str">
        <f>IF('Lineær programmering opg 4'!$D$8=0,"-",'Lineær programmering opg 4'!$G$8)</f>
        <v>-</v>
      </c>
      <c r="J2583" s="295">
        <f>A2583*'Lineær programmering opg 4'!$C$11+Datatabel!C2583*'Lineær programmering opg 4'!$D$11</f>
        <v>36383.999999998639</v>
      </c>
      <c r="K2583" s="9">
        <f t="shared" si="202"/>
        <v>0</v>
      </c>
      <c r="L2583" s="9">
        <f t="shared" si="203"/>
        <v>0</v>
      </c>
    </row>
    <row r="2584" spans="1:12" ht="15" x14ac:dyDescent="0.25">
      <c r="A2584" s="167">
        <f t="shared" si="201"/>
        <v>178.05600000000683</v>
      </c>
      <c r="B2584" s="325">
        <f t="shared" si="204"/>
        <v>0.74190000000002843</v>
      </c>
      <c r="C2584" s="167">
        <f t="shared" si="200"/>
        <v>123.88799999998633</v>
      </c>
      <c r="D2584" s="167">
        <f>IF('Lineær programmering opg 4'!$M$4=0,"-",(-A2584+'Lineær programmering opg 4'!$M$4)/'Lineær programmering opg 4'!$K$4*-1)</f>
        <v>123.88799999998633</v>
      </c>
      <c r="E2584" s="167">
        <f>IF('Lineær programmering opg 4'!$M$5=0,"-",(-A2584+'Lineær programmering opg 4'!$M$5)/'Lineær programmering opg 4'!$K$5*-1)</f>
        <v>166.45799999999488</v>
      </c>
      <c r="F2584" s="167" t="str">
        <f>IF('Lineær programmering opg 4'!$E$6=0,"-",(-A2584+'Lineær programmering opg 4'!$M$6)/'Lineær programmering opg 4'!$K$6*-1)</f>
        <v>-</v>
      </c>
      <c r="G2584" s="167" t="str">
        <f>IF('Lineær programmering opg 4'!$D$7=0,"-",((-A2584+'Lineær programmering opg 4'!$M$7)/'Lineær programmering opg 4'!$K$7)*-1)</f>
        <v>-</v>
      </c>
      <c r="H2584" s="167" t="str">
        <f>IF('Lineær programmering opg 4'!$C$8=0,"-",((-A2584+'Lineær programmering opg 4'!$M$8)/'Lineær programmering opg 4'!$K$8)*-1)</f>
        <v>-</v>
      </c>
      <c r="I2584" s="167" t="str">
        <f>IF('Lineær programmering opg 4'!$D$8=0,"-",'Lineær programmering opg 4'!$G$8)</f>
        <v>-</v>
      </c>
      <c r="J2584" s="295">
        <f>A2584*'Lineær programmering opg 4'!$C$11+Datatabel!C2584*'Lineær programmering opg 4'!$D$11</f>
        <v>36388.799999998635</v>
      </c>
      <c r="K2584" s="9">
        <f t="shared" si="202"/>
        <v>0</v>
      </c>
      <c r="L2584" s="9">
        <f t="shared" si="203"/>
        <v>0</v>
      </c>
    </row>
    <row r="2585" spans="1:12" ht="15" x14ac:dyDescent="0.25">
      <c r="A2585" s="167">
        <f t="shared" si="201"/>
        <v>178.03200000000683</v>
      </c>
      <c r="B2585" s="325">
        <f t="shared" si="204"/>
        <v>0.74180000000002844</v>
      </c>
      <c r="C2585" s="167">
        <f t="shared" si="200"/>
        <v>123.93599999998634</v>
      </c>
      <c r="D2585" s="167">
        <f>IF('Lineær programmering opg 4'!$M$4=0,"-",(-A2585+'Lineær programmering opg 4'!$M$4)/'Lineær programmering opg 4'!$K$4*-1)</f>
        <v>123.93599999998634</v>
      </c>
      <c r="E2585" s="167">
        <f>IF('Lineær programmering opg 4'!$M$5=0,"-",(-A2585+'Lineær programmering opg 4'!$M$5)/'Lineær programmering opg 4'!$K$5*-1)</f>
        <v>166.47599999999488</v>
      </c>
      <c r="F2585" s="167" t="str">
        <f>IF('Lineær programmering opg 4'!$E$6=0,"-",(-A2585+'Lineær programmering opg 4'!$M$6)/'Lineær programmering opg 4'!$K$6*-1)</f>
        <v>-</v>
      </c>
      <c r="G2585" s="167" t="str">
        <f>IF('Lineær programmering opg 4'!$D$7=0,"-",((-A2585+'Lineær programmering opg 4'!$M$7)/'Lineær programmering opg 4'!$K$7)*-1)</f>
        <v>-</v>
      </c>
      <c r="H2585" s="167" t="str">
        <f>IF('Lineær programmering opg 4'!$C$8=0,"-",((-A2585+'Lineær programmering opg 4'!$M$8)/'Lineær programmering opg 4'!$K$8)*-1)</f>
        <v>-</v>
      </c>
      <c r="I2585" s="167" t="str">
        <f>IF('Lineær programmering opg 4'!$D$8=0,"-",'Lineær programmering opg 4'!$G$8)</f>
        <v>-</v>
      </c>
      <c r="J2585" s="295">
        <f>A2585*'Lineær programmering opg 4'!$C$11+Datatabel!C2585*'Lineær programmering opg 4'!$D$11</f>
        <v>36393.599999998638</v>
      </c>
      <c r="K2585" s="9">
        <f t="shared" si="202"/>
        <v>0</v>
      </c>
      <c r="L2585" s="9">
        <f t="shared" si="203"/>
        <v>0</v>
      </c>
    </row>
    <row r="2586" spans="1:12" ht="15" x14ac:dyDescent="0.25">
      <c r="A2586" s="167">
        <f t="shared" si="201"/>
        <v>178.00800000000683</v>
      </c>
      <c r="B2586" s="325">
        <f t="shared" si="204"/>
        <v>0.74170000000002845</v>
      </c>
      <c r="C2586" s="167">
        <f t="shared" si="200"/>
        <v>123.98399999998634</v>
      </c>
      <c r="D2586" s="167">
        <f>IF('Lineær programmering opg 4'!$M$4=0,"-",(-A2586+'Lineær programmering opg 4'!$M$4)/'Lineær programmering opg 4'!$K$4*-1)</f>
        <v>123.98399999998634</v>
      </c>
      <c r="E2586" s="167">
        <f>IF('Lineær programmering opg 4'!$M$5=0,"-",(-A2586+'Lineær programmering opg 4'!$M$5)/'Lineær programmering opg 4'!$K$5*-1)</f>
        <v>166.49399999999488</v>
      </c>
      <c r="F2586" s="167" t="str">
        <f>IF('Lineær programmering opg 4'!$E$6=0,"-",(-A2586+'Lineær programmering opg 4'!$M$6)/'Lineær programmering opg 4'!$K$6*-1)</f>
        <v>-</v>
      </c>
      <c r="G2586" s="167" t="str">
        <f>IF('Lineær programmering opg 4'!$D$7=0,"-",((-A2586+'Lineær programmering opg 4'!$M$7)/'Lineær programmering opg 4'!$K$7)*-1)</f>
        <v>-</v>
      </c>
      <c r="H2586" s="167" t="str">
        <f>IF('Lineær programmering opg 4'!$C$8=0,"-",((-A2586+'Lineær programmering opg 4'!$M$8)/'Lineær programmering opg 4'!$K$8)*-1)</f>
        <v>-</v>
      </c>
      <c r="I2586" s="167" t="str">
        <f>IF('Lineær programmering opg 4'!$D$8=0,"-",'Lineær programmering opg 4'!$G$8)</f>
        <v>-</v>
      </c>
      <c r="J2586" s="295">
        <f>A2586*'Lineær programmering opg 4'!$C$11+Datatabel!C2586*'Lineær programmering opg 4'!$D$11</f>
        <v>36398.399999998634</v>
      </c>
      <c r="K2586" s="9">
        <f t="shared" si="202"/>
        <v>0</v>
      </c>
      <c r="L2586" s="9">
        <f t="shared" si="203"/>
        <v>0</v>
      </c>
    </row>
    <row r="2587" spans="1:12" ht="15" x14ac:dyDescent="0.25">
      <c r="A2587" s="167">
        <f t="shared" si="201"/>
        <v>177.98400000000683</v>
      </c>
      <c r="B2587" s="325">
        <f t="shared" si="204"/>
        <v>0.74160000000002846</v>
      </c>
      <c r="C2587" s="167">
        <f t="shared" si="200"/>
        <v>124.03199999998634</v>
      </c>
      <c r="D2587" s="167">
        <f>IF('Lineær programmering opg 4'!$M$4=0,"-",(-A2587+'Lineær programmering opg 4'!$M$4)/'Lineær programmering opg 4'!$K$4*-1)</f>
        <v>124.03199999998634</v>
      </c>
      <c r="E2587" s="167">
        <f>IF('Lineær programmering opg 4'!$M$5=0,"-",(-A2587+'Lineær programmering opg 4'!$M$5)/'Lineær programmering opg 4'!$K$5*-1)</f>
        <v>166.51199999999488</v>
      </c>
      <c r="F2587" s="167" t="str">
        <f>IF('Lineær programmering opg 4'!$E$6=0,"-",(-A2587+'Lineær programmering opg 4'!$M$6)/'Lineær programmering opg 4'!$K$6*-1)</f>
        <v>-</v>
      </c>
      <c r="G2587" s="167" t="str">
        <f>IF('Lineær programmering opg 4'!$D$7=0,"-",((-A2587+'Lineær programmering opg 4'!$M$7)/'Lineær programmering opg 4'!$K$7)*-1)</f>
        <v>-</v>
      </c>
      <c r="H2587" s="167" t="str">
        <f>IF('Lineær programmering opg 4'!$C$8=0,"-",((-A2587+'Lineær programmering opg 4'!$M$8)/'Lineær programmering opg 4'!$K$8)*-1)</f>
        <v>-</v>
      </c>
      <c r="I2587" s="167" t="str">
        <f>IF('Lineær programmering opg 4'!$D$8=0,"-",'Lineær programmering opg 4'!$G$8)</f>
        <v>-</v>
      </c>
      <c r="J2587" s="295">
        <f>A2587*'Lineær programmering opg 4'!$C$11+Datatabel!C2587*'Lineær programmering opg 4'!$D$11</f>
        <v>36403.199999998629</v>
      </c>
      <c r="K2587" s="9">
        <f t="shared" si="202"/>
        <v>0</v>
      </c>
      <c r="L2587" s="9">
        <f t="shared" si="203"/>
        <v>0</v>
      </c>
    </row>
    <row r="2588" spans="1:12" ht="15" x14ac:dyDescent="0.25">
      <c r="A2588" s="167">
        <f t="shared" si="201"/>
        <v>177.96000000000683</v>
      </c>
      <c r="B2588" s="325">
        <f t="shared" si="204"/>
        <v>0.74150000000002847</v>
      </c>
      <c r="C2588" s="167">
        <f t="shared" si="200"/>
        <v>124.07999999998634</v>
      </c>
      <c r="D2588" s="167">
        <f>IF('Lineær programmering opg 4'!$M$4=0,"-",(-A2588+'Lineær programmering opg 4'!$M$4)/'Lineær programmering opg 4'!$K$4*-1)</f>
        <v>124.07999999998634</v>
      </c>
      <c r="E2588" s="167">
        <f>IF('Lineær programmering opg 4'!$M$5=0,"-",(-A2588+'Lineær programmering opg 4'!$M$5)/'Lineær programmering opg 4'!$K$5*-1)</f>
        <v>166.52999999999489</v>
      </c>
      <c r="F2588" s="167" t="str">
        <f>IF('Lineær programmering opg 4'!$E$6=0,"-",(-A2588+'Lineær programmering opg 4'!$M$6)/'Lineær programmering opg 4'!$K$6*-1)</f>
        <v>-</v>
      </c>
      <c r="G2588" s="167" t="str">
        <f>IF('Lineær programmering opg 4'!$D$7=0,"-",((-A2588+'Lineær programmering opg 4'!$M$7)/'Lineær programmering opg 4'!$K$7)*-1)</f>
        <v>-</v>
      </c>
      <c r="H2588" s="167" t="str">
        <f>IF('Lineær programmering opg 4'!$C$8=0,"-",((-A2588+'Lineær programmering opg 4'!$M$8)/'Lineær programmering opg 4'!$K$8)*-1)</f>
        <v>-</v>
      </c>
      <c r="I2588" s="167" t="str">
        <f>IF('Lineær programmering opg 4'!$D$8=0,"-",'Lineær programmering opg 4'!$G$8)</f>
        <v>-</v>
      </c>
      <c r="J2588" s="295">
        <f>A2588*'Lineær programmering opg 4'!$C$11+Datatabel!C2588*'Lineær programmering opg 4'!$D$11</f>
        <v>36407.999999998632</v>
      </c>
      <c r="K2588" s="9">
        <f t="shared" si="202"/>
        <v>0</v>
      </c>
      <c r="L2588" s="9">
        <f t="shared" si="203"/>
        <v>0</v>
      </c>
    </row>
    <row r="2589" spans="1:12" ht="15" x14ac:dyDescent="0.25">
      <c r="A2589" s="167">
        <f t="shared" si="201"/>
        <v>177.93600000000683</v>
      </c>
      <c r="B2589" s="325">
        <f t="shared" si="204"/>
        <v>0.74140000000002848</v>
      </c>
      <c r="C2589" s="167">
        <f t="shared" si="200"/>
        <v>124.12799999998634</v>
      </c>
      <c r="D2589" s="167">
        <f>IF('Lineær programmering opg 4'!$M$4=0,"-",(-A2589+'Lineær programmering opg 4'!$M$4)/'Lineær programmering opg 4'!$K$4*-1)</f>
        <v>124.12799999998634</v>
      </c>
      <c r="E2589" s="167">
        <f>IF('Lineær programmering opg 4'!$M$5=0,"-",(-A2589+'Lineær programmering opg 4'!$M$5)/'Lineær programmering opg 4'!$K$5*-1)</f>
        <v>166.54799999999489</v>
      </c>
      <c r="F2589" s="167" t="str">
        <f>IF('Lineær programmering opg 4'!$E$6=0,"-",(-A2589+'Lineær programmering opg 4'!$M$6)/'Lineær programmering opg 4'!$K$6*-1)</f>
        <v>-</v>
      </c>
      <c r="G2589" s="167" t="str">
        <f>IF('Lineær programmering opg 4'!$D$7=0,"-",((-A2589+'Lineær programmering opg 4'!$M$7)/'Lineær programmering opg 4'!$K$7)*-1)</f>
        <v>-</v>
      </c>
      <c r="H2589" s="167" t="str">
        <f>IF('Lineær programmering opg 4'!$C$8=0,"-",((-A2589+'Lineær programmering opg 4'!$M$8)/'Lineær programmering opg 4'!$K$8)*-1)</f>
        <v>-</v>
      </c>
      <c r="I2589" s="167" t="str">
        <f>IF('Lineær programmering opg 4'!$D$8=0,"-",'Lineær programmering opg 4'!$G$8)</f>
        <v>-</v>
      </c>
      <c r="J2589" s="295">
        <f>A2589*'Lineær programmering opg 4'!$C$11+Datatabel!C2589*'Lineær programmering opg 4'!$D$11</f>
        <v>36412.799999998635</v>
      </c>
      <c r="K2589" s="9">
        <f t="shared" si="202"/>
        <v>0</v>
      </c>
      <c r="L2589" s="9">
        <f t="shared" si="203"/>
        <v>0</v>
      </c>
    </row>
    <row r="2590" spans="1:12" ht="15" x14ac:dyDescent="0.25">
      <c r="A2590" s="167">
        <f t="shared" si="201"/>
        <v>177.91200000000683</v>
      </c>
      <c r="B2590" s="325">
        <f t="shared" si="204"/>
        <v>0.74130000000002849</v>
      </c>
      <c r="C2590" s="167">
        <f t="shared" si="200"/>
        <v>124.17599999998635</v>
      </c>
      <c r="D2590" s="167">
        <f>IF('Lineær programmering opg 4'!$M$4=0,"-",(-A2590+'Lineær programmering opg 4'!$M$4)/'Lineær programmering opg 4'!$K$4*-1)</f>
        <v>124.17599999998635</v>
      </c>
      <c r="E2590" s="167">
        <f>IF('Lineær programmering opg 4'!$M$5=0,"-",(-A2590+'Lineær programmering opg 4'!$M$5)/'Lineær programmering opg 4'!$K$5*-1)</f>
        <v>166.56599999999489</v>
      </c>
      <c r="F2590" s="167" t="str">
        <f>IF('Lineær programmering opg 4'!$E$6=0,"-",(-A2590+'Lineær programmering opg 4'!$M$6)/'Lineær programmering opg 4'!$K$6*-1)</f>
        <v>-</v>
      </c>
      <c r="G2590" s="167" t="str">
        <f>IF('Lineær programmering opg 4'!$D$7=0,"-",((-A2590+'Lineær programmering opg 4'!$M$7)/'Lineær programmering opg 4'!$K$7)*-1)</f>
        <v>-</v>
      </c>
      <c r="H2590" s="167" t="str">
        <f>IF('Lineær programmering opg 4'!$C$8=0,"-",((-A2590+'Lineær programmering opg 4'!$M$8)/'Lineær programmering opg 4'!$K$8)*-1)</f>
        <v>-</v>
      </c>
      <c r="I2590" s="167" t="str">
        <f>IF('Lineær programmering opg 4'!$D$8=0,"-",'Lineær programmering opg 4'!$G$8)</f>
        <v>-</v>
      </c>
      <c r="J2590" s="295">
        <f>A2590*'Lineær programmering opg 4'!$C$11+Datatabel!C2590*'Lineær programmering opg 4'!$D$11</f>
        <v>36417.599999998638</v>
      </c>
      <c r="K2590" s="9">
        <f t="shared" si="202"/>
        <v>0</v>
      </c>
      <c r="L2590" s="9">
        <f t="shared" si="203"/>
        <v>0</v>
      </c>
    </row>
    <row r="2591" spans="1:12" ht="15" x14ac:dyDescent="0.25">
      <c r="A2591" s="167">
        <f t="shared" si="201"/>
        <v>177.88800000000685</v>
      </c>
      <c r="B2591" s="325">
        <f t="shared" si="204"/>
        <v>0.7412000000000285</v>
      </c>
      <c r="C2591" s="167">
        <f t="shared" si="200"/>
        <v>124.22399999998629</v>
      </c>
      <c r="D2591" s="167">
        <f>IF('Lineær programmering opg 4'!$M$4=0,"-",(-A2591+'Lineær programmering opg 4'!$M$4)/'Lineær programmering opg 4'!$K$4*-1)</f>
        <v>124.22399999998629</v>
      </c>
      <c r="E2591" s="167">
        <f>IF('Lineær programmering opg 4'!$M$5=0,"-",(-A2591+'Lineær programmering opg 4'!$M$5)/'Lineær programmering opg 4'!$K$5*-1)</f>
        <v>166.58399999999486</v>
      </c>
      <c r="F2591" s="167" t="str">
        <f>IF('Lineær programmering opg 4'!$E$6=0,"-",(-A2591+'Lineær programmering opg 4'!$M$6)/'Lineær programmering opg 4'!$K$6*-1)</f>
        <v>-</v>
      </c>
      <c r="G2591" s="167" t="str">
        <f>IF('Lineær programmering opg 4'!$D$7=0,"-",((-A2591+'Lineær programmering opg 4'!$M$7)/'Lineær programmering opg 4'!$K$7)*-1)</f>
        <v>-</v>
      </c>
      <c r="H2591" s="167" t="str">
        <f>IF('Lineær programmering opg 4'!$C$8=0,"-",((-A2591+'Lineær programmering opg 4'!$M$8)/'Lineær programmering opg 4'!$K$8)*-1)</f>
        <v>-</v>
      </c>
      <c r="I2591" s="167" t="str">
        <f>IF('Lineær programmering opg 4'!$D$8=0,"-",'Lineær programmering opg 4'!$G$8)</f>
        <v>-</v>
      </c>
      <c r="J2591" s="295">
        <f>A2591*'Lineær programmering opg 4'!$C$11+Datatabel!C2591*'Lineær programmering opg 4'!$D$11</f>
        <v>36422.399999998626</v>
      </c>
      <c r="K2591" s="9">
        <f t="shared" si="202"/>
        <v>0</v>
      </c>
      <c r="L2591" s="9">
        <f t="shared" si="203"/>
        <v>0</v>
      </c>
    </row>
    <row r="2592" spans="1:12" ht="15" x14ac:dyDescent="0.25">
      <c r="A2592" s="167">
        <f t="shared" si="201"/>
        <v>177.86400000000685</v>
      </c>
      <c r="B2592" s="325">
        <f t="shared" si="204"/>
        <v>0.74110000000002851</v>
      </c>
      <c r="C2592" s="167">
        <f t="shared" si="200"/>
        <v>124.27199999998629</v>
      </c>
      <c r="D2592" s="167">
        <f>IF('Lineær programmering opg 4'!$M$4=0,"-",(-A2592+'Lineær programmering opg 4'!$M$4)/'Lineær programmering opg 4'!$K$4*-1)</f>
        <v>124.27199999998629</v>
      </c>
      <c r="E2592" s="167">
        <f>IF('Lineær programmering opg 4'!$M$5=0,"-",(-A2592+'Lineær programmering opg 4'!$M$5)/'Lineær programmering opg 4'!$K$5*-1)</f>
        <v>166.60199999999486</v>
      </c>
      <c r="F2592" s="167" t="str">
        <f>IF('Lineær programmering opg 4'!$E$6=0,"-",(-A2592+'Lineær programmering opg 4'!$M$6)/'Lineær programmering opg 4'!$K$6*-1)</f>
        <v>-</v>
      </c>
      <c r="G2592" s="167" t="str">
        <f>IF('Lineær programmering opg 4'!$D$7=0,"-",((-A2592+'Lineær programmering opg 4'!$M$7)/'Lineær programmering opg 4'!$K$7)*-1)</f>
        <v>-</v>
      </c>
      <c r="H2592" s="167" t="str">
        <f>IF('Lineær programmering opg 4'!$C$8=0,"-",((-A2592+'Lineær programmering opg 4'!$M$8)/'Lineær programmering opg 4'!$K$8)*-1)</f>
        <v>-</v>
      </c>
      <c r="I2592" s="167" t="str">
        <f>IF('Lineær programmering opg 4'!$D$8=0,"-",'Lineær programmering opg 4'!$G$8)</f>
        <v>-</v>
      </c>
      <c r="J2592" s="295">
        <f>A2592*'Lineær programmering opg 4'!$C$11+Datatabel!C2592*'Lineær programmering opg 4'!$D$11</f>
        <v>36427.199999998629</v>
      </c>
      <c r="K2592" s="9">
        <f t="shared" si="202"/>
        <v>0</v>
      </c>
      <c r="L2592" s="9">
        <f t="shared" si="203"/>
        <v>0</v>
      </c>
    </row>
    <row r="2593" spans="1:12" ht="15" x14ac:dyDescent="0.25">
      <c r="A2593" s="167">
        <f t="shared" si="201"/>
        <v>177.84000000000685</v>
      </c>
      <c r="B2593" s="325">
        <f t="shared" si="204"/>
        <v>0.74100000000002852</v>
      </c>
      <c r="C2593" s="167">
        <f t="shared" si="200"/>
        <v>124.31999999998629</v>
      </c>
      <c r="D2593" s="167">
        <f>IF('Lineær programmering opg 4'!$M$4=0,"-",(-A2593+'Lineær programmering opg 4'!$M$4)/'Lineær programmering opg 4'!$K$4*-1)</f>
        <v>124.31999999998629</v>
      </c>
      <c r="E2593" s="167">
        <f>IF('Lineær programmering opg 4'!$M$5=0,"-",(-A2593+'Lineær programmering opg 4'!$M$5)/'Lineær programmering opg 4'!$K$5*-1)</f>
        <v>166.61999999999486</v>
      </c>
      <c r="F2593" s="167" t="str">
        <f>IF('Lineær programmering opg 4'!$E$6=0,"-",(-A2593+'Lineær programmering opg 4'!$M$6)/'Lineær programmering opg 4'!$K$6*-1)</f>
        <v>-</v>
      </c>
      <c r="G2593" s="167" t="str">
        <f>IF('Lineær programmering opg 4'!$D$7=0,"-",((-A2593+'Lineær programmering opg 4'!$M$7)/'Lineær programmering opg 4'!$K$7)*-1)</f>
        <v>-</v>
      </c>
      <c r="H2593" s="167" t="str">
        <f>IF('Lineær programmering opg 4'!$C$8=0,"-",((-A2593+'Lineær programmering opg 4'!$M$8)/'Lineær programmering opg 4'!$K$8)*-1)</f>
        <v>-</v>
      </c>
      <c r="I2593" s="167" t="str">
        <f>IF('Lineær programmering opg 4'!$D$8=0,"-",'Lineær programmering opg 4'!$G$8)</f>
        <v>-</v>
      </c>
      <c r="J2593" s="295">
        <f>A2593*'Lineær programmering opg 4'!$C$11+Datatabel!C2593*'Lineær programmering opg 4'!$D$11</f>
        <v>36431.999999998632</v>
      </c>
      <c r="K2593" s="9">
        <f t="shared" si="202"/>
        <v>0</v>
      </c>
      <c r="L2593" s="9">
        <f t="shared" si="203"/>
        <v>0</v>
      </c>
    </row>
    <row r="2594" spans="1:12" ht="15" x14ac:dyDescent="0.25">
      <c r="A2594" s="167">
        <f t="shared" si="201"/>
        <v>177.81600000000685</v>
      </c>
      <c r="B2594" s="325">
        <f t="shared" si="204"/>
        <v>0.74090000000002854</v>
      </c>
      <c r="C2594" s="167">
        <f t="shared" si="200"/>
        <v>124.3679999999863</v>
      </c>
      <c r="D2594" s="167">
        <f>IF('Lineær programmering opg 4'!$M$4=0,"-",(-A2594+'Lineær programmering opg 4'!$M$4)/'Lineær programmering opg 4'!$K$4*-1)</f>
        <v>124.3679999999863</v>
      </c>
      <c r="E2594" s="167">
        <f>IF('Lineær programmering opg 4'!$M$5=0,"-",(-A2594+'Lineær programmering opg 4'!$M$5)/'Lineær programmering opg 4'!$K$5*-1)</f>
        <v>166.63799999999486</v>
      </c>
      <c r="F2594" s="167" t="str">
        <f>IF('Lineær programmering opg 4'!$E$6=0,"-",(-A2594+'Lineær programmering opg 4'!$M$6)/'Lineær programmering opg 4'!$K$6*-1)</f>
        <v>-</v>
      </c>
      <c r="G2594" s="167" t="str">
        <f>IF('Lineær programmering opg 4'!$D$7=0,"-",((-A2594+'Lineær programmering opg 4'!$M$7)/'Lineær programmering opg 4'!$K$7)*-1)</f>
        <v>-</v>
      </c>
      <c r="H2594" s="167" t="str">
        <f>IF('Lineær programmering opg 4'!$C$8=0,"-",((-A2594+'Lineær programmering opg 4'!$M$8)/'Lineær programmering opg 4'!$K$8)*-1)</f>
        <v>-</v>
      </c>
      <c r="I2594" s="167" t="str">
        <f>IF('Lineær programmering opg 4'!$D$8=0,"-",'Lineær programmering opg 4'!$G$8)</f>
        <v>-</v>
      </c>
      <c r="J2594" s="295">
        <f>A2594*'Lineær programmering opg 4'!$C$11+Datatabel!C2594*'Lineær programmering opg 4'!$D$11</f>
        <v>36436.799999998635</v>
      </c>
      <c r="K2594" s="9">
        <f t="shared" si="202"/>
        <v>0</v>
      </c>
      <c r="L2594" s="9">
        <f t="shared" si="203"/>
        <v>0</v>
      </c>
    </row>
    <row r="2595" spans="1:12" ht="15" x14ac:dyDescent="0.25">
      <c r="A2595" s="167">
        <f t="shared" si="201"/>
        <v>177.79200000000685</v>
      </c>
      <c r="B2595" s="325">
        <f t="shared" si="204"/>
        <v>0.74080000000002855</v>
      </c>
      <c r="C2595" s="167">
        <f t="shared" si="200"/>
        <v>124.4159999999863</v>
      </c>
      <c r="D2595" s="167">
        <f>IF('Lineær programmering opg 4'!$M$4=0,"-",(-A2595+'Lineær programmering opg 4'!$M$4)/'Lineær programmering opg 4'!$K$4*-1)</f>
        <v>124.4159999999863</v>
      </c>
      <c r="E2595" s="167">
        <f>IF('Lineær programmering opg 4'!$M$5=0,"-",(-A2595+'Lineær programmering opg 4'!$M$5)/'Lineær programmering opg 4'!$K$5*-1)</f>
        <v>166.65599999999486</v>
      </c>
      <c r="F2595" s="167" t="str">
        <f>IF('Lineær programmering opg 4'!$E$6=0,"-",(-A2595+'Lineær programmering opg 4'!$M$6)/'Lineær programmering opg 4'!$K$6*-1)</f>
        <v>-</v>
      </c>
      <c r="G2595" s="167" t="str">
        <f>IF('Lineær programmering opg 4'!$D$7=0,"-",((-A2595+'Lineær programmering opg 4'!$M$7)/'Lineær programmering opg 4'!$K$7)*-1)</f>
        <v>-</v>
      </c>
      <c r="H2595" s="167" t="str">
        <f>IF('Lineær programmering opg 4'!$C$8=0,"-",((-A2595+'Lineær programmering opg 4'!$M$8)/'Lineær programmering opg 4'!$K$8)*-1)</f>
        <v>-</v>
      </c>
      <c r="I2595" s="167" t="str">
        <f>IF('Lineær programmering opg 4'!$D$8=0,"-",'Lineær programmering opg 4'!$G$8)</f>
        <v>-</v>
      </c>
      <c r="J2595" s="295">
        <f>A2595*'Lineær programmering opg 4'!$C$11+Datatabel!C2595*'Lineær programmering opg 4'!$D$11</f>
        <v>36441.599999998631</v>
      </c>
      <c r="K2595" s="9">
        <f t="shared" si="202"/>
        <v>0</v>
      </c>
      <c r="L2595" s="9">
        <f t="shared" si="203"/>
        <v>0</v>
      </c>
    </row>
    <row r="2596" spans="1:12" ht="15" x14ac:dyDescent="0.25">
      <c r="A2596" s="167">
        <f t="shared" si="201"/>
        <v>177.76800000000685</v>
      </c>
      <c r="B2596" s="325">
        <f t="shared" si="204"/>
        <v>0.74070000000002856</v>
      </c>
      <c r="C2596" s="167">
        <f t="shared" si="200"/>
        <v>124.4639999999863</v>
      </c>
      <c r="D2596" s="167">
        <f>IF('Lineær programmering opg 4'!$M$4=0,"-",(-A2596+'Lineær programmering opg 4'!$M$4)/'Lineær programmering opg 4'!$K$4*-1)</f>
        <v>124.4639999999863</v>
      </c>
      <c r="E2596" s="167">
        <f>IF('Lineær programmering opg 4'!$M$5=0,"-",(-A2596+'Lineær programmering opg 4'!$M$5)/'Lineær programmering opg 4'!$K$5*-1)</f>
        <v>166.67399999999486</v>
      </c>
      <c r="F2596" s="167" t="str">
        <f>IF('Lineær programmering opg 4'!$E$6=0,"-",(-A2596+'Lineær programmering opg 4'!$M$6)/'Lineær programmering opg 4'!$K$6*-1)</f>
        <v>-</v>
      </c>
      <c r="G2596" s="167" t="str">
        <f>IF('Lineær programmering opg 4'!$D$7=0,"-",((-A2596+'Lineær programmering opg 4'!$M$7)/'Lineær programmering opg 4'!$K$7)*-1)</f>
        <v>-</v>
      </c>
      <c r="H2596" s="167" t="str">
        <f>IF('Lineær programmering opg 4'!$C$8=0,"-",((-A2596+'Lineær programmering opg 4'!$M$8)/'Lineær programmering opg 4'!$K$8)*-1)</f>
        <v>-</v>
      </c>
      <c r="I2596" s="167" t="str">
        <f>IF('Lineær programmering opg 4'!$D$8=0,"-",'Lineær programmering opg 4'!$G$8)</f>
        <v>-</v>
      </c>
      <c r="J2596" s="295">
        <f>A2596*'Lineær programmering opg 4'!$C$11+Datatabel!C2596*'Lineær programmering opg 4'!$D$11</f>
        <v>36446.399999998634</v>
      </c>
      <c r="K2596" s="9">
        <f t="shared" si="202"/>
        <v>0</v>
      </c>
      <c r="L2596" s="9">
        <f t="shared" si="203"/>
        <v>0</v>
      </c>
    </row>
    <row r="2597" spans="1:12" ht="15" x14ac:dyDescent="0.25">
      <c r="A2597" s="167">
        <f t="shared" si="201"/>
        <v>177.74400000000685</v>
      </c>
      <c r="B2597" s="325">
        <f t="shared" si="204"/>
        <v>0.74060000000002857</v>
      </c>
      <c r="C2597" s="167">
        <f t="shared" si="200"/>
        <v>124.5119999999863</v>
      </c>
      <c r="D2597" s="167">
        <f>IF('Lineær programmering opg 4'!$M$4=0,"-",(-A2597+'Lineær programmering opg 4'!$M$4)/'Lineær programmering opg 4'!$K$4*-1)</f>
        <v>124.5119999999863</v>
      </c>
      <c r="E2597" s="167">
        <f>IF('Lineær programmering opg 4'!$M$5=0,"-",(-A2597+'Lineær programmering opg 4'!$M$5)/'Lineær programmering opg 4'!$K$5*-1)</f>
        <v>166.69199999999486</v>
      </c>
      <c r="F2597" s="167" t="str">
        <f>IF('Lineær programmering opg 4'!$E$6=0,"-",(-A2597+'Lineær programmering opg 4'!$M$6)/'Lineær programmering opg 4'!$K$6*-1)</f>
        <v>-</v>
      </c>
      <c r="G2597" s="167" t="str">
        <f>IF('Lineær programmering opg 4'!$D$7=0,"-",((-A2597+'Lineær programmering opg 4'!$M$7)/'Lineær programmering opg 4'!$K$7)*-1)</f>
        <v>-</v>
      </c>
      <c r="H2597" s="167" t="str">
        <f>IF('Lineær programmering opg 4'!$C$8=0,"-",((-A2597+'Lineær programmering opg 4'!$M$8)/'Lineær programmering opg 4'!$K$8)*-1)</f>
        <v>-</v>
      </c>
      <c r="I2597" s="167" t="str">
        <f>IF('Lineær programmering opg 4'!$D$8=0,"-",'Lineær programmering opg 4'!$G$8)</f>
        <v>-</v>
      </c>
      <c r="J2597" s="295">
        <f>A2597*'Lineær programmering opg 4'!$C$11+Datatabel!C2597*'Lineær programmering opg 4'!$D$11</f>
        <v>36451.199999998629</v>
      </c>
      <c r="K2597" s="9">
        <f t="shared" si="202"/>
        <v>0</v>
      </c>
      <c r="L2597" s="9">
        <f t="shared" si="203"/>
        <v>0</v>
      </c>
    </row>
    <row r="2598" spans="1:12" ht="15" x14ac:dyDescent="0.25">
      <c r="A2598" s="167">
        <f t="shared" si="201"/>
        <v>177.72000000000685</v>
      </c>
      <c r="B2598" s="325">
        <f t="shared" si="204"/>
        <v>0.74050000000002858</v>
      </c>
      <c r="C2598" s="167">
        <f t="shared" si="200"/>
        <v>124.5599999999863</v>
      </c>
      <c r="D2598" s="167">
        <f>IF('Lineær programmering opg 4'!$M$4=0,"-",(-A2598+'Lineær programmering opg 4'!$M$4)/'Lineær programmering opg 4'!$K$4*-1)</f>
        <v>124.5599999999863</v>
      </c>
      <c r="E2598" s="167">
        <f>IF('Lineær programmering opg 4'!$M$5=0,"-",(-A2598+'Lineær programmering opg 4'!$M$5)/'Lineær programmering opg 4'!$K$5*-1)</f>
        <v>166.70999999999486</v>
      </c>
      <c r="F2598" s="167" t="str">
        <f>IF('Lineær programmering opg 4'!$E$6=0,"-",(-A2598+'Lineær programmering opg 4'!$M$6)/'Lineær programmering opg 4'!$K$6*-1)</f>
        <v>-</v>
      </c>
      <c r="G2598" s="167" t="str">
        <f>IF('Lineær programmering opg 4'!$D$7=0,"-",((-A2598+'Lineær programmering opg 4'!$M$7)/'Lineær programmering opg 4'!$K$7)*-1)</f>
        <v>-</v>
      </c>
      <c r="H2598" s="167" t="str">
        <f>IF('Lineær programmering opg 4'!$C$8=0,"-",((-A2598+'Lineær programmering opg 4'!$M$8)/'Lineær programmering opg 4'!$K$8)*-1)</f>
        <v>-</v>
      </c>
      <c r="I2598" s="167" t="str">
        <f>IF('Lineær programmering opg 4'!$D$8=0,"-",'Lineær programmering opg 4'!$G$8)</f>
        <v>-</v>
      </c>
      <c r="J2598" s="295">
        <f>A2598*'Lineær programmering opg 4'!$C$11+Datatabel!C2598*'Lineær programmering opg 4'!$D$11</f>
        <v>36455.999999998632</v>
      </c>
      <c r="K2598" s="9">
        <f t="shared" si="202"/>
        <v>0</v>
      </c>
      <c r="L2598" s="9">
        <f t="shared" si="203"/>
        <v>0</v>
      </c>
    </row>
    <row r="2599" spans="1:12" ht="15" x14ac:dyDescent="0.25">
      <c r="A2599" s="167">
        <f t="shared" si="201"/>
        <v>177.69600000000685</v>
      </c>
      <c r="B2599" s="325">
        <f t="shared" si="204"/>
        <v>0.74040000000002859</v>
      </c>
      <c r="C2599" s="167">
        <f t="shared" si="200"/>
        <v>124.6079999999863</v>
      </c>
      <c r="D2599" s="167">
        <f>IF('Lineær programmering opg 4'!$M$4=0,"-",(-A2599+'Lineær programmering opg 4'!$M$4)/'Lineær programmering opg 4'!$K$4*-1)</f>
        <v>124.6079999999863</v>
      </c>
      <c r="E2599" s="167">
        <f>IF('Lineær programmering opg 4'!$M$5=0,"-",(-A2599+'Lineær programmering opg 4'!$M$5)/'Lineær programmering opg 4'!$K$5*-1)</f>
        <v>166.72799999999486</v>
      </c>
      <c r="F2599" s="167" t="str">
        <f>IF('Lineær programmering opg 4'!$E$6=0,"-",(-A2599+'Lineær programmering opg 4'!$M$6)/'Lineær programmering opg 4'!$K$6*-1)</f>
        <v>-</v>
      </c>
      <c r="G2599" s="167" t="str">
        <f>IF('Lineær programmering opg 4'!$D$7=0,"-",((-A2599+'Lineær programmering opg 4'!$M$7)/'Lineær programmering opg 4'!$K$7)*-1)</f>
        <v>-</v>
      </c>
      <c r="H2599" s="167" t="str">
        <f>IF('Lineær programmering opg 4'!$C$8=0,"-",((-A2599+'Lineær programmering opg 4'!$M$8)/'Lineær programmering opg 4'!$K$8)*-1)</f>
        <v>-</v>
      </c>
      <c r="I2599" s="167" t="str">
        <f>IF('Lineær programmering opg 4'!$D$8=0,"-",'Lineær programmering opg 4'!$G$8)</f>
        <v>-</v>
      </c>
      <c r="J2599" s="295">
        <f>A2599*'Lineær programmering opg 4'!$C$11+Datatabel!C2599*'Lineær programmering opg 4'!$D$11</f>
        <v>36460.799999998635</v>
      </c>
      <c r="K2599" s="9">
        <f t="shared" si="202"/>
        <v>0</v>
      </c>
      <c r="L2599" s="9">
        <f t="shared" si="203"/>
        <v>0</v>
      </c>
    </row>
    <row r="2600" spans="1:12" ht="15" x14ac:dyDescent="0.25">
      <c r="A2600" s="167">
        <f t="shared" si="201"/>
        <v>177.67200000000688</v>
      </c>
      <c r="B2600" s="325">
        <f t="shared" si="204"/>
        <v>0.7403000000000286</v>
      </c>
      <c r="C2600" s="167">
        <f t="shared" si="200"/>
        <v>124.65599999998625</v>
      </c>
      <c r="D2600" s="167">
        <f>IF('Lineær programmering opg 4'!$M$4=0,"-",(-A2600+'Lineær programmering opg 4'!$M$4)/'Lineær programmering opg 4'!$K$4*-1)</f>
        <v>124.65599999998625</v>
      </c>
      <c r="E2600" s="167">
        <f>IF('Lineær programmering opg 4'!$M$5=0,"-",(-A2600+'Lineær programmering opg 4'!$M$5)/'Lineær programmering opg 4'!$K$5*-1)</f>
        <v>166.74599999999486</v>
      </c>
      <c r="F2600" s="167" t="str">
        <f>IF('Lineær programmering opg 4'!$E$6=0,"-",(-A2600+'Lineær programmering opg 4'!$M$6)/'Lineær programmering opg 4'!$K$6*-1)</f>
        <v>-</v>
      </c>
      <c r="G2600" s="167" t="str">
        <f>IF('Lineær programmering opg 4'!$D$7=0,"-",((-A2600+'Lineær programmering opg 4'!$M$7)/'Lineær programmering opg 4'!$K$7)*-1)</f>
        <v>-</v>
      </c>
      <c r="H2600" s="167" t="str">
        <f>IF('Lineær programmering opg 4'!$C$8=0,"-",((-A2600+'Lineær programmering opg 4'!$M$8)/'Lineær programmering opg 4'!$K$8)*-1)</f>
        <v>-</v>
      </c>
      <c r="I2600" s="167" t="str">
        <f>IF('Lineær programmering opg 4'!$D$8=0,"-",'Lineær programmering opg 4'!$G$8)</f>
        <v>-</v>
      </c>
      <c r="J2600" s="295">
        <f>A2600*'Lineær programmering opg 4'!$C$11+Datatabel!C2600*'Lineær programmering opg 4'!$D$11</f>
        <v>36465.599999998623</v>
      </c>
      <c r="K2600" s="9">
        <f t="shared" si="202"/>
        <v>0</v>
      </c>
      <c r="L2600" s="9">
        <f t="shared" si="203"/>
        <v>0</v>
      </c>
    </row>
    <row r="2601" spans="1:12" ht="15" x14ac:dyDescent="0.25">
      <c r="A2601" s="167">
        <f t="shared" si="201"/>
        <v>177.64800000000687</v>
      </c>
      <c r="B2601" s="325">
        <f t="shared" si="204"/>
        <v>0.74020000000002861</v>
      </c>
      <c r="C2601" s="167">
        <f t="shared" si="200"/>
        <v>124.70399999998625</v>
      </c>
      <c r="D2601" s="167">
        <f>IF('Lineær programmering opg 4'!$M$4=0,"-",(-A2601+'Lineær programmering opg 4'!$M$4)/'Lineær programmering opg 4'!$K$4*-1)</f>
        <v>124.70399999998625</v>
      </c>
      <c r="E2601" s="167">
        <f>IF('Lineær programmering opg 4'!$M$5=0,"-",(-A2601+'Lineær programmering opg 4'!$M$5)/'Lineær programmering opg 4'!$K$5*-1)</f>
        <v>166.76399999999487</v>
      </c>
      <c r="F2601" s="167" t="str">
        <f>IF('Lineær programmering opg 4'!$E$6=0,"-",(-A2601+'Lineær programmering opg 4'!$M$6)/'Lineær programmering opg 4'!$K$6*-1)</f>
        <v>-</v>
      </c>
      <c r="G2601" s="167" t="str">
        <f>IF('Lineær programmering opg 4'!$D$7=0,"-",((-A2601+'Lineær programmering opg 4'!$M$7)/'Lineær programmering opg 4'!$K$7)*-1)</f>
        <v>-</v>
      </c>
      <c r="H2601" s="167" t="str">
        <f>IF('Lineær programmering opg 4'!$C$8=0,"-",((-A2601+'Lineær programmering opg 4'!$M$8)/'Lineær programmering opg 4'!$K$8)*-1)</f>
        <v>-</v>
      </c>
      <c r="I2601" s="167" t="str">
        <f>IF('Lineær programmering opg 4'!$D$8=0,"-",'Lineær programmering opg 4'!$G$8)</f>
        <v>-</v>
      </c>
      <c r="J2601" s="295">
        <f>A2601*'Lineær programmering opg 4'!$C$11+Datatabel!C2601*'Lineær programmering opg 4'!$D$11</f>
        <v>36470.399999998626</v>
      </c>
      <c r="K2601" s="9">
        <f t="shared" si="202"/>
        <v>0</v>
      </c>
      <c r="L2601" s="9">
        <f t="shared" si="203"/>
        <v>0</v>
      </c>
    </row>
    <row r="2602" spans="1:12" ht="15" x14ac:dyDescent="0.25">
      <c r="A2602" s="167">
        <f t="shared" si="201"/>
        <v>177.62400000000687</v>
      </c>
      <c r="B2602" s="325">
        <f t="shared" si="204"/>
        <v>0.74010000000002862</v>
      </c>
      <c r="C2602" s="167">
        <f t="shared" si="200"/>
        <v>124.75199999998625</v>
      </c>
      <c r="D2602" s="167">
        <f>IF('Lineær programmering opg 4'!$M$4=0,"-",(-A2602+'Lineær programmering opg 4'!$M$4)/'Lineær programmering opg 4'!$K$4*-1)</f>
        <v>124.75199999998625</v>
      </c>
      <c r="E2602" s="167">
        <f>IF('Lineær programmering opg 4'!$M$5=0,"-",(-A2602+'Lineær programmering opg 4'!$M$5)/'Lineær programmering opg 4'!$K$5*-1)</f>
        <v>166.78199999999487</v>
      </c>
      <c r="F2602" s="167" t="str">
        <f>IF('Lineær programmering opg 4'!$E$6=0,"-",(-A2602+'Lineær programmering opg 4'!$M$6)/'Lineær programmering opg 4'!$K$6*-1)</f>
        <v>-</v>
      </c>
      <c r="G2602" s="167" t="str">
        <f>IF('Lineær programmering opg 4'!$D$7=0,"-",((-A2602+'Lineær programmering opg 4'!$M$7)/'Lineær programmering opg 4'!$K$7)*-1)</f>
        <v>-</v>
      </c>
      <c r="H2602" s="167" t="str">
        <f>IF('Lineær programmering opg 4'!$C$8=0,"-",((-A2602+'Lineær programmering opg 4'!$M$8)/'Lineær programmering opg 4'!$K$8)*-1)</f>
        <v>-</v>
      </c>
      <c r="I2602" s="167" t="str">
        <f>IF('Lineær programmering opg 4'!$D$8=0,"-",'Lineær programmering opg 4'!$G$8)</f>
        <v>-</v>
      </c>
      <c r="J2602" s="295">
        <f>A2602*'Lineær programmering opg 4'!$C$11+Datatabel!C2602*'Lineær programmering opg 4'!$D$11</f>
        <v>36475.199999998629</v>
      </c>
      <c r="K2602" s="9">
        <f t="shared" si="202"/>
        <v>0</v>
      </c>
      <c r="L2602" s="9">
        <f t="shared" si="203"/>
        <v>0</v>
      </c>
    </row>
    <row r="2603" spans="1:12" ht="15" x14ac:dyDescent="0.25">
      <c r="A2603" s="167">
        <f t="shared" si="201"/>
        <v>177.60000000000687</v>
      </c>
      <c r="B2603" s="325">
        <f t="shared" si="204"/>
        <v>0.74000000000002863</v>
      </c>
      <c r="C2603" s="167">
        <f t="shared" si="200"/>
        <v>124.79999999998626</v>
      </c>
      <c r="D2603" s="167">
        <f>IF('Lineær programmering opg 4'!$M$4=0,"-",(-A2603+'Lineær programmering opg 4'!$M$4)/'Lineær programmering opg 4'!$K$4*-1)</f>
        <v>124.79999999998626</v>
      </c>
      <c r="E2603" s="167">
        <f>IF('Lineær programmering opg 4'!$M$5=0,"-",(-A2603+'Lineær programmering opg 4'!$M$5)/'Lineær programmering opg 4'!$K$5*-1)</f>
        <v>166.79999999999487</v>
      </c>
      <c r="F2603" s="167" t="str">
        <f>IF('Lineær programmering opg 4'!$E$6=0,"-",(-A2603+'Lineær programmering opg 4'!$M$6)/'Lineær programmering opg 4'!$K$6*-1)</f>
        <v>-</v>
      </c>
      <c r="G2603" s="167" t="str">
        <f>IF('Lineær programmering opg 4'!$D$7=0,"-",((-A2603+'Lineær programmering opg 4'!$M$7)/'Lineær programmering opg 4'!$K$7)*-1)</f>
        <v>-</v>
      </c>
      <c r="H2603" s="167" t="str">
        <f>IF('Lineær programmering opg 4'!$C$8=0,"-",((-A2603+'Lineær programmering opg 4'!$M$8)/'Lineær programmering opg 4'!$K$8)*-1)</f>
        <v>-</v>
      </c>
      <c r="I2603" s="167" t="str">
        <f>IF('Lineær programmering opg 4'!$D$8=0,"-",'Lineær programmering opg 4'!$G$8)</f>
        <v>-</v>
      </c>
      <c r="J2603" s="295">
        <f>A2603*'Lineær programmering opg 4'!$C$11+Datatabel!C2603*'Lineær programmering opg 4'!$D$11</f>
        <v>36479.999999998625</v>
      </c>
      <c r="K2603" s="9">
        <f t="shared" si="202"/>
        <v>0</v>
      </c>
      <c r="L2603" s="9">
        <f t="shared" si="203"/>
        <v>0</v>
      </c>
    </row>
    <row r="2604" spans="1:12" ht="15" x14ac:dyDescent="0.25">
      <c r="A2604" s="167">
        <f t="shared" si="201"/>
        <v>177.57600000000687</v>
      </c>
      <c r="B2604" s="325">
        <f t="shared" si="204"/>
        <v>0.73990000000002865</v>
      </c>
      <c r="C2604" s="167">
        <f t="shared" si="200"/>
        <v>124.84799999998626</v>
      </c>
      <c r="D2604" s="167">
        <f>IF('Lineær programmering opg 4'!$M$4=0,"-",(-A2604+'Lineær programmering opg 4'!$M$4)/'Lineær programmering opg 4'!$K$4*-1)</f>
        <v>124.84799999998626</v>
      </c>
      <c r="E2604" s="167">
        <f>IF('Lineær programmering opg 4'!$M$5=0,"-",(-A2604+'Lineær programmering opg 4'!$M$5)/'Lineær programmering opg 4'!$K$5*-1)</f>
        <v>166.81799999999487</v>
      </c>
      <c r="F2604" s="167" t="str">
        <f>IF('Lineær programmering opg 4'!$E$6=0,"-",(-A2604+'Lineær programmering opg 4'!$M$6)/'Lineær programmering opg 4'!$K$6*-1)</f>
        <v>-</v>
      </c>
      <c r="G2604" s="167" t="str">
        <f>IF('Lineær programmering opg 4'!$D$7=0,"-",((-A2604+'Lineær programmering opg 4'!$M$7)/'Lineær programmering opg 4'!$K$7)*-1)</f>
        <v>-</v>
      </c>
      <c r="H2604" s="167" t="str">
        <f>IF('Lineær programmering opg 4'!$C$8=0,"-",((-A2604+'Lineær programmering opg 4'!$M$8)/'Lineær programmering opg 4'!$K$8)*-1)</f>
        <v>-</v>
      </c>
      <c r="I2604" s="167" t="str">
        <f>IF('Lineær programmering opg 4'!$D$8=0,"-",'Lineær programmering opg 4'!$G$8)</f>
        <v>-</v>
      </c>
      <c r="J2604" s="295">
        <f>A2604*'Lineær programmering opg 4'!$C$11+Datatabel!C2604*'Lineær programmering opg 4'!$D$11</f>
        <v>36484.79999999862</v>
      </c>
      <c r="K2604" s="9">
        <f t="shared" si="202"/>
        <v>0</v>
      </c>
      <c r="L2604" s="9">
        <f t="shared" si="203"/>
        <v>0</v>
      </c>
    </row>
    <row r="2605" spans="1:12" ht="15" x14ac:dyDescent="0.25">
      <c r="A2605" s="167">
        <f t="shared" si="201"/>
        <v>177.55200000000687</v>
      </c>
      <c r="B2605" s="325">
        <f t="shared" si="204"/>
        <v>0.73980000000002866</v>
      </c>
      <c r="C2605" s="167">
        <f t="shared" si="200"/>
        <v>124.89599999998626</v>
      </c>
      <c r="D2605" s="167">
        <f>IF('Lineær programmering opg 4'!$M$4=0,"-",(-A2605+'Lineær programmering opg 4'!$M$4)/'Lineær programmering opg 4'!$K$4*-1)</f>
        <v>124.89599999998626</v>
      </c>
      <c r="E2605" s="167">
        <f>IF('Lineær programmering opg 4'!$M$5=0,"-",(-A2605+'Lineær programmering opg 4'!$M$5)/'Lineær programmering opg 4'!$K$5*-1)</f>
        <v>166.83599999999487</v>
      </c>
      <c r="F2605" s="167" t="str">
        <f>IF('Lineær programmering opg 4'!$E$6=0,"-",(-A2605+'Lineær programmering opg 4'!$M$6)/'Lineær programmering opg 4'!$K$6*-1)</f>
        <v>-</v>
      </c>
      <c r="G2605" s="167" t="str">
        <f>IF('Lineær programmering opg 4'!$D$7=0,"-",((-A2605+'Lineær programmering opg 4'!$M$7)/'Lineær programmering opg 4'!$K$7)*-1)</f>
        <v>-</v>
      </c>
      <c r="H2605" s="167" t="str">
        <f>IF('Lineær programmering opg 4'!$C$8=0,"-",((-A2605+'Lineær programmering opg 4'!$M$8)/'Lineær programmering opg 4'!$K$8)*-1)</f>
        <v>-</v>
      </c>
      <c r="I2605" s="167" t="str">
        <f>IF('Lineær programmering opg 4'!$D$8=0,"-",'Lineær programmering opg 4'!$G$8)</f>
        <v>-</v>
      </c>
      <c r="J2605" s="295">
        <f>A2605*'Lineær programmering opg 4'!$C$11+Datatabel!C2605*'Lineær programmering opg 4'!$D$11</f>
        <v>36489.599999998623</v>
      </c>
      <c r="K2605" s="9">
        <f t="shared" si="202"/>
        <v>0</v>
      </c>
      <c r="L2605" s="9">
        <f t="shared" si="203"/>
        <v>0</v>
      </c>
    </row>
    <row r="2606" spans="1:12" ht="15" x14ac:dyDescent="0.25">
      <c r="A2606" s="167">
        <f t="shared" si="201"/>
        <v>177.52800000000687</v>
      </c>
      <c r="B2606" s="325">
        <f t="shared" si="204"/>
        <v>0.73970000000002867</v>
      </c>
      <c r="C2606" s="167">
        <f t="shared" si="200"/>
        <v>124.94399999998626</v>
      </c>
      <c r="D2606" s="167">
        <f>IF('Lineær programmering opg 4'!$M$4=0,"-",(-A2606+'Lineær programmering opg 4'!$M$4)/'Lineær programmering opg 4'!$K$4*-1)</f>
        <v>124.94399999998626</v>
      </c>
      <c r="E2606" s="167">
        <f>IF('Lineær programmering opg 4'!$M$5=0,"-",(-A2606+'Lineær programmering opg 4'!$M$5)/'Lineær programmering opg 4'!$K$5*-1)</f>
        <v>166.85399999999487</v>
      </c>
      <c r="F2606" s="167" t="str">
        <f>IF('Lineær programmering opg 4'!$E$6=0,"-",(-A2606+'Lineær programmering opg 4'!$M$6)/'Lineær programmering opg 4'!$K$6*-1)</f>
        <v>-</v>
      </c>
      <c r="G2606" s="167" t="str">
        <f>IF('Lineær programmering opg 4'!$D$7=0,"-",((-A2606+'Lineær programmering opg 4'!$M$7)/'Lineær programmering opg 4'!$K$7)*-1)</f>
        <v>-</v>
      </c>
      <c r="H2606" s="167" t="str">
        <f>IF('Lineær programmering opg 4'!$C$8=0,"-",((-A2606+'Lineær programmering opg 4'!$M$8)/'Lineær programmering opg 4'!$K$8)*-1)</f>
        <v>-</v>
      </c>
      <c r="I2606" s="167" t="str">
        <f>IF('Lineær programmering opg 4'!$D$8=0,"-",'Lineær programmering opg 4'!$G$8)</f>
        <v>-</v>
      </c>
      <c r="J2606" s="295">
        <f>A2606*'Lineær programmering opg 4'!$C$11+Datatabel!C2606*'Lineær programmering opg 4'!$D$11</f>
        <v>36494.399999998626</v>
      </c>
      <c r="K2606" s="9">
        <f t="shared" si="202"/>
        <v>0</v>
      </c>
      <c r="L2606" s="9">
        <f t="shared" si="203"/>
        <v>0</v>
      </c>
    </row>
    <row r="2607" spans="1:12" ht="15" x14ac:dyDescent="0.25">
      <c r="A2607" s="167">
        <f t="shared" si="201"/>
        <v>177.5040000000069</v>
      </c>
      <c r="B2607" s="325">
        <f t="shared" si="204"/>
        <v>0.73960000000002868</v>
      </c>
      <c r="C2607" s="167">
        <f t="shared" si="200"/>
        <v>124.99199999998621</v>
      </c>
      <c r="D2607" s="167">
        <f>IF('Lineær programmering opg 4'!$M$4=0,"-",(-A2607+'Lineær programmering opg 4'!$M$4)/'Lineær programmering opg 4'!$K$4*-1)</f>
        <v>124.99199999998621</v>
      </c>
      <c r="E2607" s="167">
        <f>IF('Lineær programmering opg 4'!$M$5=0,"-",(-A2607+'Lineær programmering opg 4'!$M$5)/'Lineær programmering opg 4'!$K$5*-1)</f>
        <v>166.87199999999484</v>
      </c>
      <c r="F2607" s="167" t="str">
        <f>IF('Lineær programmering opg 4'!$E$6=0,"-",(-A2607+'Lineær programmering opg 4'!$M$6)/'Lineær programmering opg 4'!$K$6*-1)</f>
        <v>-</v>
      </c>
      <c r="G2607" s="167" t="str">
        <f>IF('Lineær programmering opg 4'!$D$7=0,"-",((-A2607+'Lineær programmering opg 4'!$M$7)/'Lineær programmering opg 4'!$K$7)*-1)</f>
        <v>-</v>
      </c>
      <c r="H2607" s="167" t="str">
        <f>IF('Lineær programmering opg 4'!$C$8=0,"-",((-A2607+'Lineær programmering opg 4'!$M$8)/'Lineær programmering opg 4'!$K$8)*-1)</f>
        <v>-</v>
      </c>
      <c r="I2607" s="167" t="str">
        <f>IF('Lineær programmering opg 4'!$D$8=0,"-",'Lineær programmering opg 4'!$G$8)</f>
        <v>-</v>
      </c>
      <c r="J2607" s="295">
        <f>A2607*'Lineær programmering opg 4'!$C$11+Datatabel!C2607*'Lineær programmering opg 4'!$D$11</f>
        <v>36499.199999998615</v>
      </c>
      <c r="K2607" s="9">
        <f t="shared" si="202"/>
        <v>0</v>
      </c>
      <c r="L2607" s="9">
        <f t="shared" si="203"/>
        <v>0</v>
      </c>
    </row>
    <row r="2608" spans="1:12" ht="15" x14ac:dyDescent="0.25">
      <c r="A2608" s="167">
        <f t="shared" si="201"/>
        <v>177.4800000000069</v>
      </c>
      <c r="B2608" s="325">
        <f t="shared" si="204"/>
        <v>0.73950000000002869</v>
      </c>
      <c r="C2608" s="167">
        <f t="shared" si="200"/>
        <v>125.03999999998621</v>
      </c>
      <c r="D2608" s="167">
        <f>IF('Lineær programmering opg 4'!$M$4=0,"-",(-A2608+'Lineær programmering opg 4'!$M$4)/'Lineær programmering opg 4'!$K$4*-1)</f>
        <v>125.03999999998621</v>
      </c>
      <c r="E2608" s="167">
        <f>IF('Lineær programmering opg 4'!$M$5=0,"-",(-A2608+'Lineær programmering opg 4'!$M$5)/'Lineær programmering opg 4'!$K$5*-1)</f>
        <v>166.88999999999484</v>
      </c>
      <c r="F2608" s="167" t="str">
        <f>IF('Lineær programmering opg 4'!$E$6=0,"-",(-A2608+'Lineær programmering opg 4'!$M$6)/'Lineær programmering opg 4'!$K$6*-1)</f>
        <v>-</v>
      </c>
      <c r="G2608" s="167" t="str">
        <f>IF('Lineær programmering opg 4'!$D$7=0,"-",((-A2608+'Lineær programmering opg 4'!$M$7)/'Lineær programmering opg 4'!$K$7)*-1)</f>
        <v>-</v>
      </c>
      <c r="H2608" s="167" t="str">
        <f>IF('Lineær programmering opg 4'!$C$8=0,"-",((-A2608+'Lineær programmering opg 4'!$M$8)/'Lineær programmering opg 4'!$K$8)*-1)</f>
        <v>-</v>
      </c>
      <c r="I2608" s="167" t="str">
        <f>IF('Lineær programmering opg 4'!$D$8=0,"-",'Lineær programmering opg 4'!$G$8)</f>
        <v>-</v>
      </c>
      <c r="J2608" s="295">
        <f>A2608*'Lineær programmering opg 4'!$C$11+Datatabel!C2608*'Lineær programmering opg 4'!$D$11</f>
        <v>36503.999999998618</v>
      </c>
      <c r="K2608" s="9">
        <f t="shared" si="202"/>
        <v>0</v>
      </c>
      <c r="L2608" s="9">
        <f t="shared" si="203"/>
        <v>0</v>
      </c>
    </row>
    <row r="2609" spans="1:12" ht="15" x14ac:dyDescent="0.25">
      <c r="A2609" s="167">
        <f t="shared" si="201"/>
        <v>177.4560000000069</v>
      </c>
      <c r="B2609" s="325">
        <f t="shared" si="204"/>
        <v>0.7394000000000287</v>
      </c>
      <c r="C2609" s="167">
        <f t="shared" si="200"/>
        <v>125.08799999998621</v>
      </c>
      <c r="D2609" s="167">
        <f>IF('Lineær programmering opg 4'!$M$4=0,"-",(-A2609+'Lineær programmering opg 4'!$M$4)/'Lineær programmering opg 4'!$K$4*-1)</f>
        <v>125.08799999998621</v>
      </c>
      <c r="E2609" s="167">
        <f>IF('Lineær programmering opg 4'!$M$5=0,"-",(-A2609+'Lineær programmering opg 4'!$M$5)/'Lineær programmering opg 4'!$K$5*-1)</f>
        <v>166.90799999999484</v>
      </c>
      <c r="F2609" s="167" t="str">
        <f>IF('Lineær programmering opg 4'!$E$6=0,"-",(-A2609+'Lineær programmering opg 4'!$M$6)/'Lineær programmering opg 4'!$K$6*-1)</f>
        <v>-</v>
      </c>
      <c r="G2609" s="167" t="str">
        <f>IF('Lineær programmering opg 4'!$D$7=0,"-",((-A2609+'Lineær programmering opg 4'!$M$7)/'Lineær programmering opg 4'!$K$7)*-1)</f>
        <v>-</v>
      </c>
      <c r="H2609" s="167" t="str">
        <f>IF('Lineær programmering opg 4'!$C$8=0,"-",((-A2609+'Lineær programmering opg 4'!$M$8)/'Lineær programmering opg 4'!$K$8)*-1)</f>
        <v>-</v>
      </c>
      <c r="I2609" s="167" t="str">
        <f>IF('Lineær programmering opg 4'!$D$8=0,"-",'Lineær programmering opg 4'!$G$8)</f>
        <v>-</v>
      </c>
      <c r="J2609" s="295">
        <f>A2609*'Lineær programmering opg 4'!$C$11+Datatabel!C2609*'Lineær programmering opg 4'!$D$11</f>
        <v>36508.79999999862</v>
      </c>
      <c r="K2609" s="9">
        <f t="shared" si="202"/>
        <v>0</v>
      </c>
      <c r="L2609" s="9">
        <f t="shared" si="203"/>
        <v>0</v>
      </c>
    </row>
    <row r="2610" spans="1:12" ht="15" x14ac:dyDescent="0.25">
      <c r="A2610" s="167">
        <f t="shared" si="201"/>
        <v>177.43200000000689</v>
      </c>
      <c r="B2610" s="325">
        <f t="shared" si="204"/>
        <v>0.73930000000002871</v>
      </c>
      <c r="C2610" s="167">
        <f t="shared" si="200"/>
        <v>125.13599999998621</v>
      </c>
      <c r="D2610" s="167">
        <f>IF('Lineær programmering opg 4'!$M$4=0,"-",(-A2610+'Lineær programmering opg 4'!$M$4)/'Lineær programmering opg 4'!$K$4*-1)</f>
        <v>125.13599999998621</v>
      </c>
      <c r="E2610" s="167">
        <f>IF('Lineær programmering opg 4'!$M$5=0,"-",(-A2610+'Lineær programmering opg 4'!$M$5)/'Lineær programmering opg 4'!$K$5*-1)</f>
        <v>166.92599999999484</v>
      </c>
      <c r="F2610" s="167" t="str">
        <f>IF('Lineær programmering opg 4'!$E$6=0,"-",(-A2610+'Lineær programmering opg 4'!$M$6)/'Lineær programmering opg 4'!$K$6*-1)</f>
        <v>-</v>
      </c>
      <c r="G2610" s="167" t="str">
        <f>IF('Lineær programmering opg 4'!$D$7=0,"-",((-A2610+'Lineær programmering opg 4'!$M$7)/'Lineær programmering opg 4'!$K$7)*-1)</f>
        <v>-</v>
      </c>
      <c r="H2610" s="167" t="str">
        <f>IF('Lineær programmering opg 4'!$C$8=0,"-",((-A2610+'Lineær programmering opg 4'!$M$8)/'Lineær programmering opg 4'!$K$8)*-1)</f>
        <v>-</v>
      </c>
      <c r="I2610" s="167" t="str">
        <f>IF('Lineær programmering opg 4'!$D$8=0,"-",'Lineær programmering opg 4'!$G$8)</f>
        <v>-</v>
      </c>
      <c r="J2610" s="295">
        <f>A2610*'Lineær programmering opg 4'!$C$11+Datatabel!C2610*'Lineær programmering opg 4'!$D$11</f>
        <v>36513.599999998623</v>
      </c>
      <c r="K2610" s="9">
        <f t="shared" si="202"/>
        <v>0</v>
      </c>
      <c r="L2610" s="9">
        <f t="shared" si="203"/>
        <v>0</v>
      </c>
    </row>
    <row r="2611" spans="1:12" ht="15" x14ac:dyDescent="0.25">
      <c r="A2611" s="167">
        <f t="shared" si="201"/>
        <v>177.40800000000689</v>
      </c>
      <c r="B2611" s="325">
        <f t="shared" si="204"/>
        <v>0.73920000000002872</v>
      </c>
      <c r="C2611" s="167">
        <f t="shared" si="200"/>
        <v>125.18399999998621</v>
      </c>
      <c r="D2611" s="167">
        <f>IF('Lineær programmering opg 4'!$M$4=0,"-",(-A2611+'Lineær programmering opg 4'!$M$4)/'Lineær programmering opg 4'!$K$4*-1)</f>
        <v>125.18399999998621</v>
      </c>
      <c r="E2611" s="167">
        <f>IF('Lineær programmering opg 4'!$M$5=0,"-",(-A2611+'Lineær programmering opg 4'!$M$5)/'Lineær programmering opg 4'!$K$5*-1)</f>
        <v>166.94399999999484</v>
      </c>
      <c r="F2611" s="167" t="str">
        <f>IF('Lineær programmering opg 4'!$E$6=0,"-",(-A2611+'Lineær programmering opg 4'!$M$6)/'Lineær programmering opg 4'!$K$6*-1)</f>
        <v>-</v>
      </c>
      <c r="G2611" s="167" t="str">
        <f>IF('Lineær programmering opg 4'!$D$7=0,"-",((-A2611+'Lineær programmering opg 4'!$M$7)/'Lineær programmering opg 4'!$K$7)*-1)</f>
        <v>-</v>
      </c>
      <c r="H2611" s="167" t="str">
        <f>IF('Lineær programmering opg 4'!$C$8=0,"-",((-A2611+'Lineær programmering opg 4'!$M$8)/'Lineær programmering opg 4'!$K$8)*-1)</f>
        <v>-</v>
      </c>
      <c r="I2611" s="167" t="str">
        <f>IF('Lineær programmering opg 4'!$D$8=0,"-",'Lineær programmering opg 4'!$G$8)</f>
        <v>-</v>
      </c>
      <c r="J2611" s="295">
        <f>A2611*'Lineær programmering opg 4'!$C$11+Datatabel!C2611*'Lineær programmering opg 4'!$D$11</f>
        <v>36518.399999998626</v>
      </c>
      <c r="K2611" s="9">
        <f t="shared" si="202"/>
        <v>0</v>
      </c>
      <c r="L2611" s="9">
        <f t="shared" si="203"/>
        <v>0</v>
      </c>
    </row>
    <row r="2612" spans="1:12" ht="15" x14ac:dyDescent="0.25">
      <c r="A2612" s="167">
        <f t="shared" si="201"/>
        <v>177.38400000000689</v>
      </c>
      <c r="B2612" s="325">
        <f t="shared" si="204"/>
        <v>0.73910000000002873</v>
      </c>
      <c r="C2612" s="167">
        <f t="shared" si="200"/>
        <v>125.23199999998621</v>
      </c>
      <c r="D2612" s="167">
        <f>IF('Lineær programmering opg 4'!$M$4=0,"-",(-A2612+'Lineær programmering opg 4'!$M$4)/'Lineær programmering opg 4'!$K$4*-1)</f>
        <v>125.23199999998621</v>
      </c>
      <c r="E2612" s="167">
        <f>IF('Lineær programmering opg 4'!$M$5=0,"-",(-A2612+'Lineær programmering opg 4'!$M$5)/'Lineær programmering opg 4'!$K$5*-1)</f>
        <v>166.96199999999484</v>
      </c>
      <c r="F2612" s="167" t="str">
        <f>IF('Lineær programmering opg 4'!$E$6=0,"-",(-A2612+'Lineær programmering opg 4'!$M$6)/'Lineær programmering opg 4'!$K$6*-1)</f>
        <v>-</v>
      </c>
      <c r="G2612" s="167" t="str">
        <f>IF('Lineær programmering opg 4'!$D$7=0,"-",((-A2612+'Lineær programmering opg 4'!$M$7)/'Lineær programmering opg 4'!$K$7)*-1)</f>
        <v>-</v>
      </c>
      <c r="H2612" s="167" t="str">
        <f>IF('Lineær programmering opg 4'!$C$8=0,"-",((-A2612+'Lineær programmering opg 4'!$M$8)/'Lineær programmering opg 4'!$K$8)*-1)</f>
        <v>-</v>
      </c>
      <c r="I2612" s="167" t="str">
        <f>IF('Lineær programmering opg 4'!$D$8=0,"-",'Lineær programmering opg 4'!$G$8)</f>
        <v>-</v>
      </c>
      <c r="J2612" s="295">
        <f>A2612*'Lineær programmering opg 4'!$C$11+Datatabel!C2612*'Lineær programmering opg 4'!$D$11</f>
        <v>36523.199999998622</v>
      </c>
      <c r="K2612" s="9">
        <f t="shared" si="202"/>
        <v>0</v>
      </c>
      <c r="L2612" s="9">
        <f t="shared" si="203"/>
        <v>0</v>
      </c>
    </row>
    <row r="2613" spans="1:12" ht="15" x14ac:dyDescent="0.25">
      <c r="A2613" s="167">
        <f t="shared" si="201"/>
        <v>177.36000000000689</v>
      </c>
      <c r="B2613" s="325">
        <f t="shared" si="204"/>
        <v>0.73900000000002875</v>
      </c>
      <c r="C2613" s="167">
        <f t="shared" si="200"/>
        <v>125.27999999998622</v>
      </c>
      <c r="D2613" s="167">
        <f>IF('Lineær programmering opg 4'!$M$4=0,"-",(-A2613+'Lineær programmering opg 4'!$M$4)/'Lineær programmering opg 4'!$K$4*-1)</f>
        <v>125.27999999998622</v>
      </c>
      <c r="E2613" s="167">
        <f>IF('Lineær programmering opg 4'!$M$5=0,"-",(-A2613+'Lineær programmering opg 4'!$M$5)/'Lineær programmering opg 4'!$K$5*-1)</f>
        <v>166.97999999999485</v>
      </c>
      <c r="F2613" s="167" t="str">
        <f>IF('Lineær programmering opg 4'!$E$6=0,"-",(-A2613+'Lineær programmering opg 4'!$M$6)/'Lineær programmering opg 4'!$K$6*-1)</f>
        <v>-</v>
      </c>
      <c r="G2613" s="167" t="str">
        <f>IF('Lineær programmering opg 4'!$D$7=0,"-",((-A2613+'Lineær programmering opg 4'!$M$7)/'Lineær programmering opg 4'!$K$7)*-1)</f>
        <v>-</v>
      </c>
      <c r="H2613" s="167" t="str">
        <f>IF('Lineær programmering opg 4'!$C$8=0,"-",((-A2613+'Lineær programmering opg 4'!$M$8)/'Lineær programmering opg 4'!$K$8)*-1)</f>
        <v>-</v>
      </c>
      <c r="I2613" s="167" t="str">
        <f>IF('Lineær programmering opg 4'!$D$8=0,"-",'Lineær programmering opg 4'!$G$8)</f>
        <v>-</v>
      </c>
      <c r="J2613" s="295">
        <f>A2613*'Lineær programmering opg 4'!$C$11+Datatabel!C2613*'Lineær programmering opg 4'!$D$11</f>
        <v>36527.999999998618</v>
      </c>
      <c r="K2613" s="9">
        <f t="shared" si="202"/>
        <v>0</v>
      </c>
      <c r="L2613" s="9">
        <f t="shared" si="203"/>
        <v>0</v>
      </c>
    </row>
    <row r="2614" spans="1:12" ht="15" x14ac:dyDescent="0.25">
      <c r="A2614" s="167">
        <f t="shared" si="201"/>
        <v>177.33600000000689</v>
      </c>
      <c r="B2614" s="325">
        <f t="shared" si="204"/>
        <v>0.73890000000002876</v>
      </c>
      <c r="C2614" s="167">
        <f t="shared" si="200"/>
        <v>125.32799999998622</v>
      </c>
      <c r="D2614" s="167">
        <f>IF('Lineær programmering opg 4'!$M$4=0,"-",(-A2614+'Lineær programmering opg 4'!$M$4)/'Lineær programmering opg 4'!$K$4*-1)</f>
        <v>125.32799999998622</v>
      </c>
      <c r="E2614" s="167">
        <f>IF('Lineær programmering opg 4'!$M$5=0,"-",(-A2614+'Lineær programmering opg 4'!$M$5)/'Lineær programmering opg 4'!$K$5*-1)</f>
        <v>166.99799999999485</v>
      </c>
      <c r="F2614" s="167" t="str">
        <f>IF('Lineær programmering opg 4'!$E$6=0,"-",(-A2614+'Lineær programmering opg 4'!$M$6)/'Lineær programmering opg 4'!$K$6*-1)</f>
        <v>-</v>
      </c>
      <c r="G2614" s="167" t="str">
        <f>IF('Lineær programmering opg 4'!$D$7=0,"-",((-A2614+'Lineær programmering opg 4'!$M$7)/'Lineær programmering opg 4'!$K$7)*-1)</f>
        <v>-</v>
      </c>
      <c r="H2614" s="167" t="str">
        <f>IF('Lineær programmering opg 4'!$C$8=0,"-",((-A2614+'Lineær programmering opg 4'!$M$8)/'Lineær programmering opg 4'!$K$8)*-1)</f>
        <v>-</v>
      </c>
      <c r="I2614" s="167" t="str">
        <f>IF('Lineær programmering opg 4'!$D$8=0,"-",'Lineær programmering opg 4'!$G$8)</f>
        <v>-</v>
      </c>
      <c r="J2614" s="295">
        <f>A2614*'Lineær programmering opg 4'!$C$11+Datatabel!C2614*'Lineær programmering opg 4'!$D$11</f>
        <v>36532.79999999862</v>
      </c>
      <c r="K2614" s="9">
        <f t="shared" si="202"/>
        <v>0</v>
      </c>
      <c r="L2614" s="9">
        <f t="shared" si="203"/>
        <v>0</v>
      </c>
    </row>
    <row r="2615" spans="1:12" ht="15" x14ac:dyDescent="0.25">
      <c r="A2615" s="167">
        <f t="shared" si="201"/>
        <v>177.31200000000689</v>
      </c>
      <c r="B2615" s="325">
        <f t="shared" si="204"/>
        <v>0.73880000000002877</v>
      </c>
      <c r="C2615" s="167">
        <f t="shared" si="200"/>
        <v>125.37599999998622</v>
      </c>
      <c r="D2615" s="167">
        <f>IF('Lineær programmering opg 4'!$M$4=0,"-",(-A2615+'Lineær programmering opg 4'!$M$4)/'Lineær programmering opg 4'!$K$4*-1)</f>
        <v>125.37599999998622</v>
      </c>
      <c r="E2615" s="167">
        <f>IF('Lineær programmering opg 4'!$M$5=0,"-",(-A2615+'Lineær programmering opg 4'!$M$5)/'Lineær programmering opg 4'!$K$5*-1)</f>
        <v>167.01599999999485</v>
      </c>
      <c r="F2615" s="167" t="str">
        <f>IF('Lineær programmering opg 4'!$E$6=0,"-",(-A2615+'Lineær programmering opg 4'!$M$6)/'Lineær programmering opg 4'!$K$6*-1)</f>
        <v>-</v>
      </c>
      <c r="G2615" s="167" t="str">
        <f>IF('Lineær programmering opg 4'!$D$7=0,"-",((-A2615+'Lineær programmering opg 4'!$M$7)/'Lineær programmering opg 4'!$K$7)*-1)</f>
        <v>-</v>
      </c>
      <c r="H2615" s="167" t="str">
        <f>IF('Lineær programmering opg 4'!$C$8=0,"-",((-A2615+'Lineær programmering opg 4'!$M$8)/'Lineær programmering opg 4'!$K$8)*-1)</f>
        <v>-</v>
      </c>
      <c r="I2615" s="167" t="str">
        <f>IF('Lineær programmering opg 4'!$D$8=0,"-",'Lineær programmering opg 4'!$G$8)</f>
        <v>-</v>
      </c>
      <c r="J2615" s="295">
        <f>A2615*'Lineær programmering opg 4'!$C$11+Datatabel!C2615*'Lineær programmering opg 4'!$D$11</f>
        <v>36537.599999998623</v>
      </c>
      <c r="K2615" s="9">
        <f t="shared" si="202"/>
        <v>0</v>
      </c>
      <c r="L2615" s="9">
        <f t="shared" si="203"/>
        <v>0</v>
      </c>
    </row>
    <row r="2616" spans="1:12" ht="15" x14ac:dyDescent="0.25">
      <c r="A2616" s="167">
        <f t="shared" si="201"/>
        <v>177.28800000000692</v>
      </c>
      <c r="B2616" s="325">
        <f t="shared" si="204"/>
        <v>0.73870000000002878</v>
      </c>
      <c r="C2616" s="167">
        <f t="shared" si="200"/>
        <v>125.42399999998617</v>
      </c>
      <c r="D2616" s="167">
        <f>IF('Lineær programmering opg 4'!$M$4=0,"-",(-A2616+'Lineær programmering opg 4'!$M$4)/'Lineær programmering opg 4'!$K$4*-1)</f>
        <v>125.42399999998617</v>
      </c>
      <c r="E2616" s="167">
        <f>IF('Lineær programmering opg 4'!$M$5=0,"-",(-A2616+'Lineær programmering opg 4'!$M$5)/'Lineær programmering opg 4'!$K$5*-1)</f>
        <v>167.03399999999482</v>
      </c>
      <c r="F2616" s="167" t="str">
        <f>IF('Lineær programmering opg 4'!$E$6=0,"-",(-A2616+'Lineær programmering opg 4'!$M$6)/'Lineær programmering opg 4'!$K$6*-1)</f>
        <v>-</v>
      </c>
      <c r="G2616" s="167" t="str">
        <f>IF('Lineær programmering opg 4'!$D$7=0,"-",((-A2616+'Lineær programmering opg 4'!$M$7)/'Lineær programmering opg 4'!$K$7)*-1)</f>
        <v>-</v>
      </c>
      <c r="H2616" s="167" t="str">
        <f>IF('Lineær programmering opg 4'!$C$8=0,"-",((-A2616+'Lineær programmering opg 4'!$M$8)/'Lineær programmering opg 4'!$K$8)*-1)</f>
        <v>-</v>
      </c>
      <c r="I2616" s="167" t="str">
        <f>IF('Lineær programmering opg 4'!$D$8=0,"-",'Lineær programmering opg 4'!$G$8)</f>
        <v>-</v>
      </c>
      <c r="J2616" s="295">
        <f>A2616*'Lineær programmering opg 4'!$C$11+Datatabel!C2616*'Lineær programmering opg 4'!$D$11</f>
        <v>36542.399999998612</v>
      </c>
      <c r="K2616" s="9">
        <f t="shared" si="202"/>
        <v>0</v>
      </c>
      <c r="L2616" s="9">
        <f t="shared" si="203"/>
        <v>0</v>
      </c>
    </row>
    <row r="2617" spans="1:12" ht="15" x14ac:dyDescent="0.25">
      <c r="A2617" s="167">
        <f t="shared" si="201"/>
        <v>177.26400000000692</v>
      </c>
      <c r="B2617" s="325">
        <f t="shared" si="204"/>
        <v>0.73860000000002879</v>
      </c>
      <c r="C2617" s="167">
        <f t="shared" si="200"/>
        <v>125.47199999998617</v>
      </c>
      <c r="D2617" s="167">
        <f>IF('Lineær programmering opg 4'!$M$4=0,"-",(-A2617+'Lineær programmering opg 4'!$M$4)/'Lineær programmering opg 4'!$K$4*-1)</f>
        <v>125.47199999998617</v>
      </c>
      <c r="E2617" s="167">
        <f>IF('Lineær programmering opg 4'!$M$5=0,"-",(-A2617+'Lineær programmering opg 4'!$M$5)/'Lineær programmering opg 4'!$K$5*-1)</f>
        <v>167.05199999999482</v>
      </c>
      <c r="F2617" s="167" t="str">
        <f>IF('Lineær programmering opg 4'!$E$6=0,"-",(-A2617+'Lineær programmering opg 4'!$M$6)/'Lineær programmering opg 4'!$K$6*-1)</f>
        <v>-</v>
      </c>
      <c r="G2617" s="167" t="str">
        <f>IF('Lineær programmering opg 4'!$D$7=0,"-",((-A2617+'Lineær programmering opg 4'!$M$7)/'Lineær programmering opg 4'!$K$7)*-1)</f>
        <v>-</v>
      </c>
      <c r="H2617" s="167" t="str">
        <f>IF('Lineær programmering opg 4'!$C$8=0,"-",((-A2617+'Lineær programmering opg 4'!$M$8)/'Lineær programmering opg 4'!$K$8)*-1)</f>
        <v>-</v>
      </c>
      <c r="I2617" s="167" t="str">
        <f>IF('Lineær programmering opg 4'!$D$8=0,"-",'Lineær programmering opg 4'!$G$8)</f>
        <v>-</v>
      </c>
      <c r="J2617" s="295">
        <f>A2617*'Lineær programmering opg 4'!$C$11+Datatabel!C2617*'Lineær programmering opg 4'!$D$11</f>
        <v>36547.199999998615</v>
      </c>
      <c r="K2617" s="9">
        <f t="shared" si="202"/>
        <v>0</v>
      </c>
      <c r="L2617" s="9">
        <f t="shared" si="203"/>
        <v>0</v>
      </c>
    </row>
    <row r="2618" spans="1:12" ht="15" x14ac:dyDescent="0.25">
      <c r="A2618" s="167">
        <f t="shared" si="201"/>
        <v>177.24000000000692</v>
      </c>
      <c r="B2618" s="325">
        <f t="shared" si="204"/>
        <v>0.7385000000000288</v>
      </c>
      <c r="C2618" s="167">
        <f t="shared" si="200"/>
        <v>125.51999999998617</v>
      </c>
      <c r="D2618" s="167">
        <f>IF('Lineær programmering opg 4'!$M$4=0,"-",(-A2618+'Lineær programmering opg 4'!$M$4)/'Lineær programmering opg 4'!$K$4*-1)</f>
        <v>125.51999999998617</v>
      </c>
      <c r="E2618" s="167">
        <f>IF('Lineær programmering opg 4'!$M$5=0,"-",(-A2618+'Lineær programmering opg 4'!$M$5)/'Lineær programmering opg 4'!$K$5*-1)</f>
        <v>167.06999999999482</v>
      </c>
      <c r="F2618" s="167" t="str">
        <f>IF('Lineær programmering opg 4'!$E$6=0,"-",(-A2618+'Lineær programmering opg 4'!$M$6)/'Lineær programmering opg 4'!$K$6*-1)</f>
        <v>-</v>
      </c>
      <c r="G2618" s="167" t="str">
        <f>IF('Lineær programmering opg 4'!$D$7=0,"-",((-A2618+'Lineær programmering opg 4'!$M$7)/'Lineær programmering opg 4'!$K$7)*-1)</f>
        <v>-</v>
      </c>
      <c r="H2618" s="167" t="str">
        <f>IF('Lineær programmering opg 4'!$C$8=0,"-",((-A2618+'Lineær programmering opg 4'!$M$8)/'Lineær programmering opg 4'!$K$8)*-1)</f>
        <v>-</v>
      </c>
      <c r="I2618" s="167" t="str">
        <f>IF('Lineær programmering opg 4'!$D$8=0,"-",'Lineær programmering opg 4'!$G$8)</f>
        <v>-</v>
      </c>
      <c r="J2618" s="295">
        <f>A2618*'Lineær programmering opg 4'!$C$11+Datatabel!C2618*'Lineær programmering opg 4'!$D$11</f>
        <v>36551.999999998618</v>
      </c>
      <c r="K2618" s="9">
        <f t="shared" si="202"/>
        <v>0</v>
      </c>
      <c r="L2618" s="9">
        <f t="shared" si="203"/>
        <v>0</v>
      </c>
    </row>
    <row r="2619" spans="1:12" ht="15" x14ac:dyDescent="0.25">
      <c r="A2619" s="167">
        <f t="shared" si="201"/>
        <v>177.21600000000691</v>
      </c>
      <c r="B2619" s="325">
        <f t="shared" si="204"/>
        <v>0.73840000000002881</v>
      </c>
      <c r="C2619" s="167">
        <f t="shared" si="200"/>
        <v>125.56799999998617</v>
      </c>
      <c r="D2619" s="167">
        <f>IF('Lineær programmering opg 4'!$M$4=0,"-",(-A2619+'Lineær programmering opg 4'!$M$4)/'Lineær programmering opg 4'!$K$4*-1)</f>
        <v>125.56799999998617</v>
      </c>
      <c r="E2619" s="167">
        <f>IF('Lineær programmering opg 4'!$M$5=0,"-",(-A2619+'Lineær programmering opg 4'!$M$5)/'Lineær programmering opg 4'!$K$5*-1)</f>
        <v>167.08799999999482</v>
      </c>
      <c r="F2619" s="167" t="str">
        <f>IF('Lineær programmering opg 4'!$E$6=0,"-",(-A2619+'Lineær programmering opg 4'!$M$6)/'Lineær programmering opg 4'!$K$6*-1)</f>
        <v>-</v>
      </c>
      <c r="G2619" s="167" t="str">
        <f>IF('Lineær programmering opg 4'!$D$7=0,"-",((-A2619+'Lineær programmering opg 4'!$M$7)/'Lineær programmering opg 4'!$K$7)*-1)</f>
        <v>-</v>
      </c>
      <c r="H2619" s="167" t="str">
        <f>IF('Lineær programmering opg 4'!$C$8=0,"-",((-A2619+'Lineær programmering opg 4'!$M$8)/'Lineær programmering opg 4'!$K$8)*-1)</f>
        <v>-</v>
      </c>
      <c r="I2619" s="167" t="str">
        <f>IF('Lineær programmering opg 4'!$D$8=0,"-",'Lineær programmering opg 4'!$G$8)</f>
        <v>-</v>
      </c>
      <c r="J2619" s="295">
        <f>A2619*'Lineær programmering opg 4'!$C$11+Datatabel!C2619*'Lineær programmering opg 4'!$D$11</f>
        <v>36556.79999999862</v>
      </c>
      <c r="K2619" s="9">
        <f t="shared" si="202"/>
        <v>0</v>
      </c>
      <c r="L2619" s="9">
        <f t="shared" si="203"/>
        <v>0</v>
      </c>
    </row>
    <row r="2620" spans="1:12" ht="15" x14ac:dyDescent="0.25">
      <c r="A2620" s="167">
        <f t="shared" si="201"/>
        <v>177.19200000000691</v>
      </c>
      <c r="B2620" s="325">
        <f t="shared" si="204"/>
        <v>0.73830000000002882</v>
      </c>
      <c r="C2620" s="167">
        <f t="shared" si="200"/>
        <v>125.61599999998617</v>
      </c>
      <c r="D2620" s="167">
        <f>IF('Lineær programmering opg 4'!$M$4=0,"-",(-A2620+'Lineær programmering opg 4'!$M$4)/'Lineær programmering opg 4'!$K$4*-1)</f>
        <v>125.61599999998617</v>
      </c>
      <c r="E2620" s="167">
        <f>IF('Lineær programmering opg 4'!$M$5=0,"-",(-A2620+'Lineær programmering opg 4'!$M$5)/'Lineær programmering opg 4'!$K$5*-1)</f>
        <v>167.10599999999482</v>
      </c>
      <c r="F2620" s="167" t="str">
        <f>IF('Lineær programmering opg 4'!$E$6=0,"-",(-A2620+'Lineær programmering opg 4'!$M$6)/'Lineær programmering opg 4'!$K$6*-1)</f>
        <v>-</v>
      </c>
      <c r="G2620" s="167" t="str">
        <f>IF('Lineær programmering opg 4'!$D$7=0,"-",((-A2620+'Lineær programmering opg 4'!$M$7)/'Lineær programmering opg 4'!$K$7)*-1)</f>
        <v>-</v>
      </c>
      <c r="H2620" s="167" t="str">
        <f>IF('Lineær programmering opg 4'!$C$8=0,"-",((-A2620+'Lineær programmering opg 4'!$M$8)/'Lineær programmering opg 4'!$K$8)*-1)</f>
        <v>-</v>
      </c>
      <c r="I2620" s="167" t="str">
        <f>IF('Lineær programmering opg 4'!$D$8=0,"-",'Lineær programmering opg 4'!$G$8)</f>
        <v>-</v>
      </c>
      <c r="J2620" s="295">
        <f>A2620*'Lineær programmering opg 4'!$C$11+Datatabel!C2620*'Lineær programmering opg 4'!$D$11</f>
        <v>36561.599999998616</v>
      </c>
      <c r="K2620" s="9">
        <f t="shared" si="202"/>
        <v>0</v>
      </c>
      <c r="L2620" s="9">
        <f t="shared" si="203"/>
        <v>0</v>
      </c>
    </row>
    <row r="2621" spans="1:12" ht="15" x14ac:dyDescent="0.25">
      <c r="A2621" s="167">
        <f t="shared" si="201"/>
        <v>177.16800000000691</v>
      </c>
      <c r="B2621" s="325">
        <f t="shared" si="204"/>
        <v>0.73820000000002883</v>
      </c>
      <c r="C2621" s="167">
        <f t="shared" si="200"/>
        <v>125.66399999998617</v>
      </c>
      <c r="D2621" s="167">
        <f>IF('Lineær programmering opg 4'!$M$4=0,"-",(-A2621+'Lineær programmering opg 4'!$M$4)/'Lineær programmering opg 4'!$K$4*-1)</f>
        <v>125.66399999998617</v>
      </c>
      <c r="E2621" s="167">
        <f>IF('Lineær programmering opg 4'!$M$5=0,"-",(-A2621+'Lineær programmering opg 4'!$M$5)/'Lineær programmering opg 4'!$K$5*-1)</f>
        <v>167.12399999999482</v>
      </c>
      <c r="F2621" s="167" t="str">
        <f>IF('Lineær programmering opg 4'!$E$6=0,"-",(-A2621+'Lineær programmering opg 4'!$M$6)/'Lineær programmering opg 4'!$K$6*-1)</f>
        <v>-</v>
      </c>
      <c r="G2621" s="167" t="str">
        <f>IF('Lineær programmering opg 4'!$D$7=0,"-",((-A2621+'Lineær programmering opg 4'!$M$7)/'Lineær programmering opg 4'!$K$7)*-1)</f>
        <v>-</v>
      </c>
      <c r="H2621" s="167" t="str">
        <f>IF('Lineær programmering opg 4'!$C$8=0,"-",((-A2621+'Lineær programmering opg 4'!$M$8)/'Lineær programmering opg 4'!$K$8)*-1)</f>
        <v>-</v>
      </c>
      <c r="I2621" s="167" t="str">
        <f>IF('Lineær programmering opg 4'!$D$8=0,"-",'Lineær programmering opg 4'!$G$8)</f>
        <v>-</v>
      </c>
      <c r="J2621" s="295">
        <f>A2621*'Lineær programmering opg 4'!$C$11+Datatabel!C2621*'Lineær programmering opg 4'!$D$11</f>
        <v>36566.399999998612</v>
      </c>
      <c r="K2621" s="9">
        <f t="shared" si="202"/>
        <v>0</v>
      </c>
      <c r="L2621" s="9">
        <f t="shared" si="203"/>
        <v>0</v>
      </c>
    </row>
    <row r="2622" spans="1:12" ht="15" x14ac:dyDescent="0.25">
      <c r="A2622" s="167">
        <f t="shared" si="201"/>
        <v>177.14400000000691</v>
      </c>
      <c r="B2622" s="325">
        <f t="shared" si="204"/>
        <v>0.73810000000002884</v>
      </c>
      <c r="C2622" s="167">
        <f t="shared" si="200"/>
        <v>125.71199999998618</v>
      </c>
      <c r="D2622" s="167">
        <f>IF('Lineær programmering opg 4'!$M$4=0,"-",(-A2622+'Lineær programmering opg 4'!$M$4)/'Lineær programmering opg 4'!$K$4*-1)</f>
        <v>125.71199999998618</v>
      </c>
      <c r="E2622" s="167">
        <f>IF('Lineær programmering opg 4'!$M$5=0,"-",(-A2622+'Lineær programmering opg 4'!$M$5)/'Lineær programmering opg 4'!$K$5*-1)</f>
        <v>167.14199999999482</v>
      </c>
      <c r="F2622" s="167" t="str">
        <f>IF('Lineær programmering opg 4'!$E$6=0,"-",(-A2622+'Lineær programmering opg 4'!$M$6)/'Lineær programmering opg 4'!$K$6*-1)</f>
        <v>-</v>
      </c>
      <c r="G2622" s="167" t="str">
        <f>IF('Lineær programmering opg 4'!$D$7=0,"-",((-A2622+'Lineær programmering opg 4'!$M$7)/'Lineær programmering opg 4'!$K$7)*-1)</f>
        <v>-</v>
      </c>
      <c r="H2622" s="167" t="str">
        <f>IF('Lineær programmering opg 4'!$C$8=0,"-",((-A2622+'Lineær programmering opg 4'!$M$8)/'Lineær programmering opg 4'!$K$8)*-1)</f>
        <v>-</v>
      </c>
      <c r="I2622" s="167" t="str">
        <f>IF('Lineær programmering opg 4'!$D$8=0,"-",'Lineær programmering opg 4'!$G$8)</f>
        <v>-</v>
      </c>
      <c r="J2622" s="295">
        <f>A2622*'Lineær programmering opg 4'!$C$11+Datatabel!C2622*'Lineær programmering opg 4'!$D$11</f>
        <v>36571.199999998615</v>
      </c>
      <c r="K2622" s="9">
        <f t="shared" si="202"/>
        <v>0</v>
      </c>
      <c r="L2622" s="9">
        <f t="shared" si="203"/>
        <v>0</v>
      </c>
    </row>
    <row r="2623" spans="1:12" ht="15" x14ac:dyDescent="0.25">
      <c r="A2623" s="167">
        <f t="shared" si="201"/>
        <v>177.12000000000694</v>
      </c>
      <c r="B2623" s="325">
        <f t="shared" si="204"/>
        <v>0.73800000000002886</v>
      </c>
      <c r="C2623" s="167">
        <f t="shared" si="200"/>
        <v>125.75999999998612</v>
      </c>
      <c r="D2623" s="167">
        <f>IF('Lineær programmering opg 4'!$M$4=0,"-",(-A2623+'Lineær programmering opg 4'!$M$4)/'Lineær programmering opg 4'!$K$4*-1)</f>
        <v>125.75999999998612</v>
      </c>
      <c r="E2623" s="167">
        <f>IF('Lineær programmering opg 4'!$M$5=0,"-",(-A2623+'Lineær programmering opg 4'!$M$5)/'Lineær programmering opg 4'!$K$5*-1)</f>
        <v>167.1599999999948</v>
      </c>
      <c r="F2623" s="167" t="str">
        <f>IF('Lineær programmering opg 4'!$E$6=0,"-",(-A2623+'Lineær programmering opg 4'!$M$6)/'Lineær programmering opg 4'!$K$6*-1)</f>
        <v>-</v>
      </c>
      <c r="G2623" s="167" t="str">
        <f>IF('Lineær programmering opg 4'!$D$7=0,"-",((-A2623+'Lineær programmering opg 4'!$M$7)/'Lineær programmering opg 4'!$K$7)*-1)</f>
        <v>-</v>
      </c>
      <c r="H2623" s="167" t="str">
        <f>IF('Lineær programmering opg 4'!$C$8=0,"-",((-A2623+'Lineær programmering opg 4'!$M$8)/'Lineær programmering opg 4'!$K$8)*-1)</f>
        <v>-</v>
      </c>
      <c r="I2623" s="167" t="str">
        <f>IF('Lineær programmering opg 4'!$D$8=0,"-",'Lineær programmering opg 4'!$G$8)</f>
        <v>-</v>
      </c>
      <c r="J2623" s="295">
        <f>A2623*'Lineær programmering opg 4'!$C$11+Datatabel!C2623*'Lineær programmering opg 4'!$D$11</f>
        <v>36575.999999998618</v>
      </c>
      <c r="K2623" s="9">
        <f t="shared" si="202"/>
        <v>0</v>
      </c>
      <c r="L2623" s="9">
        <f t="shared" si="203"/>
        <v>0</v>
      </c>
    </row>
    <row r="2624" spans="1:12" ht="15" x14ac:dyDescent="0.25">
      <c r="A2624" s="167">
        <f t="shared" si="201"/>
        <v>177.09600000000694</v>
      </c>
      <c r="B2624" s="325">
        <f t="shared" si="204"/>
        <v>0.73790000000002887</v>
      </c>
      <c r="C2624" s="167">
        <f t="shared" si="200"/>
        <v>125.80799999998612</v>
      </c>
      <c r="D2624" s="167">
        <f>IF('Lineær programmering opg 4'!$M$4=0,"-",(-A2624+'Lineær programmering opg 4'!$M$4)/'Lineær programmering opg 4'!$K$4*-1)</f>
        <v>125.80799999998612</v>
      </c>
      <c r="E2624" s="167">
        <f>IF('Lineær programmering opg 4'!$M$5=0,"-",(-A2624+'Lineær programmering opg 4'!$M$5)/'Lineær programmering opg 4'!$K$5*-1)</f>
        <v>167.1779999999948</v>
      </c>
      <c r="F2624" s="167" t="str">
        <f>IF('Lineær programmering opg 4'!$E$6=0,"-",(-A2624+'Lineær programmering opg 4'!$M$6)/'Lineær programmering opg 4'!$K$6*-1)</f>
        <v>-</v>
      </c>
      <c r="G2624" s="167" t="str">
        <f>IF('Lineær programmering opg 4'!$D$7=0,"-",((-A2624+'Lineær programmering opg 4'!$M$7)/'Lineær programmering opg 4'!$K$7)*-1)</f>
        <v>-</v>
      </c>
      <c r="H2624" s="167" t="str">
        <f>IF('Lineær programmering opg 4'!$C$8=0,"-",((-A2624+'Lineær programmering opg 4'!$M$8)/'Lineær programmering opg 4'!$K$8)*-1)</f>
        <v>-</v>
      </c>
      <c r="I2624" s="167" t="str">
        <f>IF('Lineær programmering opg 4'!$D$8=0,"-",'Lineær programmering opg 4'!$G$8)</f>
        <v>-</v>
      </c>
      <c r="J2624" s="295">
        <f>A2624*'Lineær programmering opg 4'!$C$11+Datatabel!C2624*'Lineær programmering opg 4'!$D$11</f>
        <v>36580.799999998613</v>
      </c>
      <c r="K2624" s="9">
        <f t="shared" si="202"/>
        <v>0</v>
      </c>
      <c r="L2624" s="9">
        <f t="shared" si="203"/>
        <v>0</v>
      </c>
    </row>
    <row r="2625" spans="1:12" ht="15" x14ac:dyDescent="0.25">
      <c r="A2625" s="167">
        <f t="shared" si="201"/>
        <v>177.07200000000694</v>
      </c>
      <c r="B2625" s="325">
        <f t="shared" si="204"/>
        <v>0.73780000000002888</v>
      </c>
      <c r="C2625" s="167">
        <f t="shared" si="200"/>
        <v>125.85599999998612</v>
      </c>
      <c r="D2625" s="167">
        <f>IF('Lineær programmering opg 4'!$M$4=0,"-",(-A2625+'Lineær programmering opg 4'!$M$4)/'Lineær programmering opg 4'!$K$4*-1)</f>
        <v>125.85599999998612</v>
      </c>
      <c r="E2625" s="167">
        <f>IF('Lineær programmering opg 4'!$M$5=0,"-",(-A2625+'Lineær programmering opg 4'!$M$5)/'Lineær programmering opg 4'!$K$5*-1)</f>
        <v>167.1959999999948</v>
      </c>
      <c r="F2625" s="167" t="str">
        <f>IF('Lineær programmering opg 4'!$E$6=0,"-",(-A2625+'Lineær programmering opg 4'!$M$6)/'Lineær programmering opg 4'!$K$6*-1)</f>
        <v>-</v>
      </c>
      <c r="G2625" s="167" t="str">
        <f>IF('Lineær programmering opg 4'!$D$7=0,"-",((-A2625+'Lineær programmering opg 4'!$M$7)/'Lineær programmering opg 4'!$K$7)*-1)</f>
        <v>-</v>
      </c>
      <c r="H2625" s="167" t="str">
        <f>IF('Lineær programmering opg 4'!$C$8=0,"-",((-A2625+'Lineær programmering opg 4'!$M$8)/'Lineær programmering opg 4'!$K$8)*-1)</f>
        <v>-</v>
      </c>
      <c r="I2625" s="167" t="str">
        <f>IF('Lineær programmering opg 4'!$D$8=0,"-",'Lineær programmering opg 4'!$G$8)</f>
        <v>-</v>
      </c>
      <c r="J2625" s="295">
        <f>A2625*'Lineær programmering opg 4'!$C$11+Datatabel!C2625*'Lineær programmering opg 4'!$D$11</f>
        <v>36585.599999998616</v>
      </c>
      <c r="K2625" s="9">
        <f t="shared" si="202"/>
        <v>0</v>
      </c>
      <c r="L2625" s="9">
        <f t="shared" si="203"/>
        <v>0</v>
      </c>
    </row>
    <row r="2626" spans="1:12" ht="15" x14ac:dyDescent="0.25">
      <c r="A2626" s="167">
        <f t="shared" si="201"/>
        <v>177.04800000000694</v>
      </c>
      <c r="B2626" s="325">
        <f t="shared" si="204"/>
        <v>0.73770000000002889</v>
      </c>
      <c r="C2626" s="167">
        <f t="shared" si="200"/>
        <v>125.90399999998613</v>
      </c>
      <c r="D2626" s="167">
        <f>IF('Lineær programmering opg 4'!$M$4=0,"-",(-A2626+'Lineær programmering opg 4'!$M$4)/'Lineær programmering opg 4'!$K$4*-1)</f>
        <v>125.90399999998613</v>
      </c>
      <c r="E2626" s="167">
        <f>IF('Lineær programmering opg 4'!$M$5=0,"-",(-A2626+'Lineær programmering opg 4'!$M$5)/'Lineær programmering opg 4'!$K$5*-1)</f>
        <v>167.2139999999948</v>
      </c>
      <c r="F2626" s="167" t="str">
        <f>IF('Lineær programmering opg 4'!$E$6=0,"-",(-A2626+'Lineær programmering opg 4'!$M$6)/'Lineær programmering opg 4'!$K$6*-1)</f>
        <v>-</v>
      </c>
      <c r="G2626" s="167" t="str">
        <f>IF('Lineær programmering opg 4'!$D$7=0,"-",((-A2626+'Lineær programmering opg 4'!$M$7)/'Lineær programmering opg 4'!$K$7)*-1)</f>
        <v>-</v>
      </c>
      <c r="H2626" s="167" t="str">
        <f>IF('Lineær programmering opg 4'!$C$8=0,"-",((-A2626+'Lineær programmering opg 4'!$M$8)/'Lineær programmering opg 4'!$K$8)*-1)</f>
        <v>-</v>
      </c>
      <c r="I2626" s="167" t="str">
        <f>IF('Lineær programmering opg 4'!$D$8=0,"-",'Lineær programmering opg 4'!$G$8)</f>
        <v>-</v>
      </c>
      <c r="J2626" s="295">
        <f>A2626*'Lineær programmering opg 4'!$C$11+Datatabel!C2626*'Lineær programmering opg 4'!$D$11</f>
        <v>36590.399999998612</v>
      </c>
      <c r="K2626" s="9">
        <f t="shared" si="202"/>
        <v>0</v>
      </c>
      <c r="L2626" s="9">
        <f t="shared" si="203"/>
        <v>0</v>
      </c>
    </row>
    <row r="2627" spans="1:12" ht="15" x14ac:dyDescent="0.25">
      <c r="A2627" s="167">
        <f t="shared" si="201"/>
        <v>177.02400000000694</v>
      </c>
      <c r="B2627" s="325">
        <f t="shared" si="204"/>
        <v>0.7376000000000289</v>
      </c>
      <c r="C2627" s="167">
        <f t="shared" ref="C2627:C2690" si="205">MIN(D2627,E2627,F2627,G2627,H2627,I2627)</f>
        <v>125.95199999998613</v>
      </c>
      <c r="D2627" s="167">
        <f>IF('Lineær programmering opg 4'!$M$4=0,"-",(-A2627+'Lineær programmering opg 4'!$M$4)/'Lineær programmering opg 4'!$K$4*-1)</f>
        <v>125.95199999998613</v>
      </c>
      <c r="E2627" s="167">
        <f>IF('Lineær programmering opg 4'!$M$5=0,"-",(-A2627+'Lineær programmering opg 4'!$M$5)/'Lineær programmering opg 4'!$K$5*-1)</f>
        <v>167.2319999999948</v>
      </c>
      <c r="F2627" s="167" t="str">
        <f>IF('Lineær programmering opg 4'!$E$6=0,"-",(-A2627+'Lineær programmering opg 4'!$M$6)/'Lineær programmering opg 4'!$K$6*-1)</f>
        <v>-</v>
      </c>
      <c r="G2627" s="167" t="str">
        <f>IF('Lineær programmering opg 4'!$D$7=0,"-",((-A2627+'Lineær programmering opg 4'!$M$7)/'Lineær programmering opg 4'!$K$7)*-1)</f>
        <v>-</v>
      </c>
      <c r="H2627" s="167" t="str">
        <f>IF('Lineær programmering opg 4'!$C$8=0,"-",((-A2627+'Lineær programmering opg 4'!$M$8)/'Lineær programmering opg 4'!$K$8)*-1)</f>
        <v>-</v>
      </c>
      <c r="I2627" s="167" t="str">
        <f>IF('Lineær programmering opg 4'!$D$8=0,"-",'Lineær programmering opg 4'!$G$8)</f>
        <v>-</v>
      </c>
      <c r="J2627" s="295">
        <f>A2627*'Lineær programmering opg 4'!$C$11+Datatabel!C2627*'Lineær programmering opg 4'!$D$11</f>
        <v>36595.199999998615</v>
      </c>
      <c r="K2627" s="9">
        <f t="shared" si="202"/>
        <v>0</v>
      </c>
      <c r="L2627" s="9">
        <f t="shared" si="203"/>
        <v>0</v>
      </c>
    </row>
    <row r="2628" spans="1:12" ht="15" x14ac:dyDescent="0.25">
      <c r="A2628" s="167">
        <f t="shared" ref="A2628:A2691" si="206">$A$3*B2628</f>
        <v>177.00000000000693</v>
      </c>
      <c r="B2628" s="325">
        <f t="shared" si="204"/>
        <v>0.73750000000002891</v>
      </c>
      <c r="C2628" s="167">
        <f t="shared" si="205"/>
        <v>125.99999999998613</v>
      </c>
      <c r="D2628" s="167">
        <f>IF('Lineær programmering opg 4'!$M$4=0,"-",(-A2628+'Lineær programmering opg 4'!$M$4)/'Lineær programmering opg 4'!$K$4*-1)</f>
        <v>125.99999999998613</v>
      </c>
      <c r="E2628" s="167">
        <f>IF('Lineær programmering opg 4'!$M$5=0,"-",(-A2628+'Lineær programmering opg 4'!$M$5)/'Lineær programmering opg 4'!$K$5*-1)</f>
        <v>167.2499999999948</v>
      </c>
      <c r="F2628" s="167" t="str">
        <f>IF('Lineær programmering opg 4'!$E$6=0,"-",(-A2628+'Lineær programmering opg 4'!$M$6)/'Lineær programmering opg 4'!$K$6*-1)</f>
        <v>-</v>
      </c>
      <c r="G2628" s="167" t="str">
        <f>IF('Lineær programmering opg 4'!$D$7=0,"-",((-A2628+'Lineær programmering opg 4'!$M$7)/'Lineær programmering opg 4'!$K$7)*-1)</f>
        <v>-</v>
      </c>
      <c r="H2628" s="167" t="str">
        <f>IF('Lineær programmering opg 4'!$C$8=0,"-",((-A2628+'Lineær programmering opg 4'!$M$8)/'Lineær programmering opg 4'!$K$8)*-1)</f>
        <v>-</v>
      </c>
      <c r="I2628" s="167" t="str">
        <f>IF('Lineær programmering opg 4'!$D$8=0,"-",'Lineær programmering opg 4'!$G$8)</f>
        <v>-</v>
      </c>
      <c r="J2628" s="295">
        <f>A2628*'Lineær programmering opg 4'!$C$11+Datatabel!C2628*'Lineær programmering opg 4'!$D$11</f>
        <v>36599.999999998618</v>
      </c>
      <c r="K2628" s="9">
        <f t="shared" ref="K2628:K2691" si="207">IF($J$10004=J2628,A2628,0)</f>
        <v>0</v>
      </c>
      <c r="L2628" s="9">
        <f t="shared" ref="L2628:L2691" si="208">IF(J2628=$J$10004,C2628,0)</f>
        <v>0</v>
      </c>
    </row>
    <row r="2629" spans="1:12" ht="15" x14ac:dyDescent="0.25">
      <c r="A2629" s="167">
        <f t="shared" si="206"/>
        <v>176.97600000000693</v>
      </c>
      <c r="B2629" s="325">
        <f t="shared" ref="B2629:B2692" si="209">B2628-0.01%</f>
        <v>0.73740000000002892</v>
      </c>
      <c r="C2629" s="167">
        <f t="shared" si="205"/>
        <v>126.04799999998613</v>
      </c>
      <c r="D2629" s="167">
        <f>IF('Lineær programmering opg 4'!$M$4=0,"-",(-A2629+'Lineær programmering opg 4'!$M$4)/'Lineær programmering opg 4'!$K$4*-1)</f>
        <v>126.04799999998613</v>
      </c>
      <c r="E2629" s="167">
        <f>IF('Lineær programmering opg 4'!$M$5=0,"-",(-A2629+'Lineær programmering opg 4'!$M$5)/'Lineær programmering opg 4'!$K$5*-1)</f>
        <v>167.2679999999948</v>
      </c>
      <c r="F2629" s="167" t="str">
        <f>IF('Lineær programmering opg 4'!$E$6=0,"-",(-A2629+'Lineær programmering opg 4'!$M$6)/'Lineær programmering opg 4'!$K$6*-1)</f>
        <v>-</v>
      </c>
      <c r="G2629" s="167" t="str">
        <f>IF('Lineær programmering opg 4'!$D$7=0,"-",((-A2629+'Lineær programmering opg 4'!$M$7)/'Lineær programmering opg 4'!$K$7)*-1)</f>
        <v>-</v>
      </c>
      <c r="H2629" s="167" t="str">
        <f>IF('Lineær programmering opg 4'!$C$8=0,"-",((-A2629+'Lineær programmering opg 4'!$M$8)/'Lineær programmering opg 4'!$K$8)*-1)</f>
        <v>-</v>
      </c>
      <c r="I2629" s="167" t="str">
        <f>IF('Lineær programmering opg 4'!$D$8=0,"-",'Lineær programmering opg 4'!$G$8)</f>
        <v>-</v>
      </c>
      <c r="J2629" s="295">
        <f>A2629*'Lineær programmering opg 4'!$C$11+Datatabel!C2629*'Lineær programmering opg 4'!$D$11</f>
        <v>36604.799999998613</v>
      </c>
      <c r="K2629" s="9">
        <f t="shared" si="207"/>
        <v>0</v>
      </c>
      <c r="L2629" s="9">
        <f t="shared" si="208"/>
        <v>0</v>
      </c>
    </row>
    <row r="2630" spans="1:12" ht="15" x14ac:dyDescent="0.25">
      <c r="A2630" s="167">
        <f t="shared" si="206"/>
        <v>176.95200000000693</v>
      </c>
      <c r="B2630" s="325">
        <f t="shared" si="209"/>
        <v>0.73730000000002893</v>
      </c>
      <c r="C2630" s="167">
        <f t="shared" si="205"/>
        <v>126.09599999998613</v>
      </c>
      <c r="D2630" s="167">
        <f>IF('Lineær programmering opg 4'!$M$4=0,"-",(-A2630+'Lineær programmering opg 4'!$M$4)/'Lineær programmering opg 4'!$K$4*-1)</f>
        <v>126.09599999998613</v>
      </c>
      <c r="E2630" s="167">
        <f>IF('Lineær programmering opg 4'!$M$5=0,"-",(-A2630+'Lineær programmering opg 4'!$M$5)/'Lineær programmering opg 4'!$K$5*-1)</f>
        <v>167.2859999999948</v>
      </c>
      <c r="F2630" s="167" t="str">
        <f>IF('Lineær programmering opg 4'!$E$6=0,"-",(-A2630+'Lineær programmering opg 4'!$M$6)/'Lineær programmering opg 4'!$K$6*-1)</f>
        <v>-</v>
      </c>
      <c r="G2630" s="167" t="str">
        <f>IF('Lineær programmering opg 4'!$D$7=0,"-",((-A2630+'Lineær programmering opg 4'!$M$7)/'Lineær programmering opg 4'!$K$7)*-1)</f>
        <v>-</v>
      </c>
      <c r="H2630" s="167" t="str">
        <f>IF('Lineær programmering opg 4'!$C$8=0,"-",((-A2630+'Lineær programmering opg 4'!$M$8)/'Lineær programmering opg 4'!$K$8)*-1)</f>
        <v>-</v>
      </c>
      <c r="I2630" s="167" t="str">
        <f>IF('Lineær programmering opg 4'!$D$8=0,"-",'Lineær programmering opg 4'!$G$8)</f>
        <v>-</v>
      </c>
      <c r="J2630" s="295">
        <f>A2630*'Lineær programmering opg 4'!$C$11+Datatabel!C2630*'Lineær programmering opg 4'!$D$11</f>
        <v>36609.599999998609</v>
      </c>
      <c r="K2630" s="9">
        <f t="shared" si="207"/>
        <v>0</v>
      </c>
      <c r="L2630" s="9">
        <f t="shared" si="208"/>
        <v>0</v>
      </c>
    </row>
    <row r="2631" spans="1:12" ht="15" x14ac:dyDescent="0.25">
      <c r="A2631" s="167">
        <f t="shared" si="206"/>
        <v>176.92800000000693</v>
      </c>
      <c r="B2631" s="325">
        <f t="shared" si="209"/>
        <v>0.73720000000002894</v>
      </c>
      <c r="C2631" s="167">
        <f t="shared" si="205"/>
        <v>126.14399999998614</v>
      </c>
      <c r="D2631" s="167">
        <f>IF('Lineær programmering opg 4'!$M$4=0,"-",(-A2631+'Lineær programmering opg 4'!$M$4)/'Lineær programmering opg 4'!$K$4*-1)</f>
        <v>126.14399999998614</v>
      </c>
      <c r="E2631" s="167">
        <f>IF('Lineær programmering opg 4'!$M$5=0,"-",(-A2631+'Lineær programmering opg 4'!$M$5)/'Lineær programmering opg 4'!$K$5*-1)</f>
        <v>167.3039999999948</v>
      </c>
      <c r="F2631" s="167" t="str">
        <f>IF('Lineær programmering opg 4'!$E$6=0,"-",(-A2631+'Lineær programmering opg 4'!$M$6)/'Lineær programmering opg 4'!$K$6*-1)</f>
        <v>-</v>
      </c>
      <c r="G2631" s="167" t="str">
        <f>IF('Lineær programmering opg 4'!$D$7=0,"-",((-A2631+'Lineær programmering opg 4'!$M$7)/'Lineær programmering opg 4'!$K$7)*-1)</f>
        <v>-</v>
      </c>
      <c r="H2631" s="167" t="str">
        <f>IF('Lineær programmering opg 4'!$C$8=0,"-",((-A2631+'Lineær programmering opg 4'!$M$8)/'Lineær programmering opg 4'!$K$8)*-1)</f>
        <v>-</v>
      </c>
      <c r="I2631" s="167" t="str">
        <f>IF('Lineær programmering opg 4'!$D$8=0,"-",'Lineær programmering opg 4'!$G$8)</f>
        <v>-</v>
      </c>
      <c r="J2631" s="295">
        <f>A2631*'Lineær programmering opg 4'!$C$11+Datatabel!C2631*'Lineær programmering opg 4'!$D$11</f>
        <v>36614.399999998612</v>
      </c>
      <c r="K2631" s="9">
        <f t="shared" si="207"/>
        <v>0</v>
      </c>
      <c r="L2631" s="9">
        <f t="shared" si="208"/>
        <v>0</v>
      </c>
    </row>
    <row r="2632" spans="1:12" ht="15" x14ac:dyDescent="0.25">
      <c r="A2632" s="167">
        <f t="shared" si="206"/>
        <v>176.90400000000696</v>
      </c>
      <c r="B2632" s="325">
        <f t="shared" si="209"/>
        <v>0.73710000000002895</v>
      </c>
      <c r="C2632" s="167">
        <f t="shared" si="205"/>
        <v>126.19199999998608</v>
      </c>
      <c r="D2632" s="167">
        <f>IF('Lineær programmering opg 4'!$M$4=0,"-",(-A2632+'Lineær programmering opg 4'!$M$4)/'Lineær programmering opg 4'!$K$4*-1)</f>
        <v>126.19199999998608</v>
      </c>
      <c r="E2632" s="167">
        <f>IF('Lineær programmering opg 4'!$M$5=0,"-",(-A2632+'Lineær programmering opg 4'!$M$5)/'Lineær programmering opg 4'!$K$5*-1)</f>
        <v>167.3219999999948</v>
      </c>
      <c r="F2632" s="167" t="str">
        <f>IF('Lineær programmering opg 4'!$E$6=0,"-",(-A2632+'Lineær programmering opg 4'!$M$6)/'Lineær programmering opg 4'!$K$6*-1)</f>
        <v>-</v>
      </c>
      <c r="G2632" s="167" t="str">
        <f>IF('Lineær programmering opg 4'!$D$7=0,"-",((-A2632+'Lineær programmering opg 4'!$M$7)/'Lineær programmering opg 4'!$K$7)*-1)</f>
        <v>-</v>
      </c>
      <c r="H2632" s="167" t="str">
        <f>IF('Lineær programmering opg 4'!$C$8=0,"-",((-A2632+'Lineær programmering opg 4'!$M$8)/'Lineær programmering opg 4'!$K$8)*-1)</f>
        <v>-</v>
      </c>
      <c r="I2632" s="167" t="str">
        <f>IF('Lineær programmering opg 4'!$D$8=0,"-",'Lineær programmering opg 4'!$G$8)</f>
        <v>-</v>
      </c>
      <c r="J2632" s="295">
        <f>A2632*'Lineær programmering opg 4'!$C$11+Datatabel!C2632*'Lineær programmering opg 4'!$D$11</f>
        <v>36619.199999998607</v>
      </c>
      <c r="K2632" s="9">
        <f t="shared" si="207"/>
        <v>0</v>
      </c>
      <c r="L2632" s="9">
        <f t="shared" si="208"/>
        <v>0</v>
      </c>
    </row>
    <row r="2633" spans="1:12" ht="15" x14ac:dyDescent="0.25">
      <c r="A2633" s="167">
        <f t="shared" si="206"/>
        <v>176.88000000000696</v>
      </c>
      <c r="B2633" s="325">
        <f t="shared" si="209"/>
        <v>0.73700000000002897</v>
      </c>
      <c r="C2633" s="167">
        <f t="shared" si="205"/>
        <v>126.23999999998608</v>
      </c>
      <c r="D2633" s="167">
        <f>IF('Lineær programmering opg 4'!$M$4=0,"-",(-A2633+'Lineær programmering opg 4'!$M$4)/'Lineær programmering opg 4'!$K$4*-1)</f>
        <v>126.23999999998608</v>
      </c>
      <c r="E2633" s="167">
        <f>IF('Lineær programmering opg 4'!$M$5=0,"-",(-A2633+'Lineær programmering opg 4'!$M$5)/'Lineær programmering opg 4'!$K$5*-1)</f>
        <v>167.3399999999948</v>
      </c>
      <c r="F2633" s="167" t="str">
        <f>IF('Lineær programmering opg 4'!$E$6=0,"-",(-A2633+'Lineær programmering opg 4'!$M$6)/'Lineær programmering opg 4'!$K$6*-1)</f>
        <v>-</v>
      </c>
      <c r="G2633" s="167" t="str">
        <f>IF('Lineær programmering opg 4'!$D$7=0,"-",((-A2633+'Lineær programmering opg 4'!$M$7)/'Lineær programmering opg 4'!$K$7)*-1)</f>
        <v>-</v>
      </c>
      <c r="H2633" s="167" t="str">
        <f>IF('Lineær programmering opg 4'!$C$8=0,"-",((-A2633+'Lineær programmering opg 4'!$M$8)/'Lineær programmering opg 4'!$K$8)*-1)</f>
        <v>-</v>
      </c>
      <c r="I2633" s="167" t="str">
        <f>IF('Lineær programmering opg 4'!$D$8=0,"-",'Lineær programmering opg 4'!$G$8)</f>
        <v>-</v>
      </c>
      <c r="J2633" s="295">
        <f>A2633*'Lineær programmering opg 4'!$C$11+Datatabel!C2633*'Lineær programmering opg 4'!$D$11</f>
        <v>36623.999999998603</v>
      </c>
      <c r="K2633" s="9">
        <f t="shared" si="207"/>
        <v>0</v>
      </c>
      <c r="L2633" s="9">
        <f t="shared" si="208"/>
        <v>0</v>
      </c>
    </row>
    <row r="2634" spans="1:12" ht="15" x14ac:dyDescent="0.25">
      <c r="A2634" s="167">
        <f t="shared" si="206"/>
        <v>176.85600000000696</v>
      </c>
      <c r="B2634" s="325">
        <f t="shared" si="209"/>
        <v>0.73690000000002898</v>
      </c>
      <c r="C2634" s="167">
        <f t="shared" si="205"/>
        <v>126.28799999998608</v>
      </c>
      <c r="D2634" s="167">
        <f>IF('Lineær programmering opg 4'!$M$4=0,"-",(-A2634+'Lineær programmering opg 4'!$M$4)/'Lineær programmering opg 4'!$K$4*-1)</f>
        <v>126.28799999998608</v>
      </c>
      <c r="E2634" s="167">
        <f>IF('Lineær programmering opg 4'!$M$5=0,"-",(-A2634+'Lineær programmering opg 4'!$M$5)/'Lineær programmering opg 4'!$K$5*-1)</f>
        <v>167.3579999999948</v>
      </c>
      <c r="F2634" s="167" t="str">
        <f>IF('Lineær programmering opg 4'!$E$6=0,"-",(-A2634+'Lineær programmering opg 4'!$M$6)/'Lineær programmering opg 4'!$K$6*-1)</f>
        <v>-</v>
      </c>
      <c r="G2634" s="167" t="str">
        <f>IF('Lineær programmering opg 4'!$D$7=0,"-",((-A2634+'Lineær programmering opg 4'!$M$7)/'Lineær programmering opg 4'!$K$7)*-1)</f>
        <v>-</v>
      </c>
      <c r="H2634" s="167" t="str">
        <f>IF('Lineær programmering opg 4'!$C$8=0,"-",((-A2634+'Lineær programmering opg 4'!$M$8)/'Lineær programmering opg 4'!$K$8)*-1)</f>
        <v>-</v>
      </c>
      <c r="I2634" s="167" t="str">
        <f>IF('Lineær programmering opg 4'!$D$8=0,"-",'Lineær programmering opg 4'!$G$8)</f>
        <v>-</v>
      </c>
      <c r="J2634" s="295">
        <f>A2634*'Lineær programmering opg 4'!$C$11+Datatabel!C2634*'Lineær programmering opg 4'!$D$11</f>
        <v>36628.799999998606</v>
      </c>
      <c r="K2634" s="9">
        <f t="shared" si="207"/>
        <v>0</v>
      </c>
      <c r="L2634" s="9">
        <f t="shared" si="208"/>
        <v>0</v>
      </c>
    </row>
    <row r="2635" spans="1:12" ht="15" x14ac:dyDescent="0.25">
      <c r="A2635" s="167">
        <f t="shared" si="206"/>
        <v>176.83200000000696</v>
      </c>
      <c r="B2635" s="325">
        <f t="shared" si="209"/>
        <v>0.73680000000002899</v>
      </c>
      <c r="C2635" s="167">
        <f t="shared" si="205"/>
        <v>126.33599999998609</v>
      </c>
      <c r="D2635" s="167">
        <f>IF('Lineær programmering opg 4'!$M$4=0,"-",(-A2635+'Lineær programmering opg 4'!$M$4)/'Lineær programmering opg 4'!$K$4*-1)</f>
        <v>126.33599999998609</v>
      </c>
      <c r="E2635" s="167">
        <f>IF('Lineær programmering opg 4'!$M$5=0,"-",(-A2635+'Lineær programmering opg 4'!$M$5)/'Lineær programmering opg 4'!$K$5*-1)</f>
        <v>167.3759999999948</v>
      </c>
      <c r="F2635" s="167" t="str">
        <f>IF('Lineær programmering opg 4'!$E$6=0,"-",(-A2635+'Lineær programmering opg 4'!$M$6)/'Lineær programmering opg 4'!$K$6*-1)</f>
        <v>-</v>
      </c>
      <c r="G2635" s="167" t="str">
        <f>IF('Lineær programmering opg 4'!$D$7=0,"-",((-A2635+'Lineær programmering opg 4'!$M$7)/'Lineær programmering opg 4'!$K$7)*-1)</f>
        <v>-</v>
      </c>
      <c r="H2635" s="167" t="str">
        <f>IF('Lineær programmering opg 4'!$C$8=0,"-",((-A2635+'Lineær programmering opg 4'!$M$8)/'Lineær programmering opg 4'!$K$8)*-1)</f>
        <v>-</v>
      </c>
      <c r="I2635" s="167" t="str">
        <f>IF('Lineær programmering opg 4'!$D$8=0,"-",'Lineær programmering opg 4'!$G$8)</f>
        <v>-</v>
      </c>
      <c r="J2635" s="295">
        <f>A2635*'Lineær programmering opg 4'!$C$11+Datatabel!C2635*'Lineær programmering opg 4'!$D$11</f>
        <v>36633.599999998609</v>
      </c>
      <c r="K2635" s="9">
        <f t="shared" si="207"/>
        <v>0</v>
      </c>
      <c r="L2635" s="9">
        <f t="shared" si="208"/>
        <v>0</v>
      </c>
    </row>
    <row r="2636" spans="1:12" ht="15" x14ac:dyDescent="0.25">
      <c r="A2636" s="167">
        <f t="shared" si="206"/>
        <v>176.80800000000696</v>
      </c>
      <c r="B2636" s="325">
        <f t="shared" si="209"/>
        <v>0.736700000000029</v>
      </c>
      <c r="C2636" s="167">
        <f t="shared" si="205"/>
        <v>126.38399999998609</v>
      </c>
      <c r="D2636" s="167">
        <f>IF('Lineær programmering opg 4'!$M$4=0,"-",(-A2636+'Lineær programmering opg 4'!$M$4)/'Lineær programmering opg 4'!$K$4*-1)</f>
        <v>126.38399999998609</v>
      </c>
      <c r="E2636" s="167">
        <f>IF('Lineær programmering opg 4'!$M$5=0,"-",(-A2636+'Lineær programmering opg 4'!$M$5)/'Lineær programmering opg 4'!$K$5*-1)</f>
        <v>167.3939999999948</v>
      </c>
      <c r="F2636" s="167" t="str">
        <f>IF('Lineær programmering opg 4'!$E$6=0,"-",(-A2636+'Lineær programmering opg 4'!$M$6)/'Lineær programmering opg 4'!$K$6*-1)</f>
        <v>-</v>
      </c>
      <c r="G2636" s="167" t="str">
        <f>IF('Lineær programmering opg 4'!$D$7=0,"-",((-A2636+'Lineær programmering opg 4'!$M$7)/'Lineær programmering opg 4'!$K$7)*-1)</f>
        <v>-</v>
      </c>
      <c r="H2636" s="167" t="str">
        <f>IF('Lineær programmering opg 4'!$C$8=0,"-",((-A2636+'Lineær programmering opg 4'!$M$8)/'Lineær programmering opg 4'!$K$8)*-1)</f>
        <v>-</v>
      </c>
      <c r="I2636" s="167" t="str">
        <f>IF('Lineær programmering opg 4'!$D$8=0,"-",'Lineær programmering opg 4'!$G$8)</f>
        <v>-</v>
      </c>
      <c r="J2636" s="295">
        <f>A2636*'Lineær programmering opg 4'!$C$11+Datatabel!C2636*'Lineær programmering opg 4'!$D$11</f>
        <v>36638.399999998612</v>
      </c>
      <c r="K2636" s="9">
        <f t="shared" si="207"/>
        <v>0</v>
      </c>
      <c r="L2636" s="9">
        <f t="shared" si="208"/>
        <v>0</v>
      </c>
    </row>
    <row r="2637" spans="1:12" ht="15" x14ac:dyDescent="0.25">
      <c r="A2637" s="167">
        <f t="shared" si="206"/>
        <v>176.78400000000696</v>
      </c>
      <c r="B2637" s="325">
        <f t="shared" si="209"/>
        <v>0.73660000000002901</v>
      </c>
      <c r="C2637" s="167">
        <f t="shared" si="205"/>
        <v>126.43199999998609</v>
      </c>
      <c r="D2637" s="167">
        <f>IF('Lineær programmering opg 4'!$M$4=0,"-",(-A2637+'Lineær programmering opg 4'!$M$4)/'Lineær programmering opg 4'!$K$4*-1)</f>
        <v>126.43199999998609</v>
      </c>
      <c r="E2637" s="167">
        <f>IF('Lineær programmering opg 4'!$M$5=0,"-",(-A2637+'Lineær programmering opg 4'!$M$5)/'Lineær programmering opg 4'!$K$5*-1)</f>
        <v>167.4119999999948</v>
      </c>
      <c r="F2637" s="167" t="str">
        <f>IF('Lineær programmering opg 4'!$E$6=0,"-",(-A2637+'Lineær programmering opg 4'!$M$6)/'Lineær programmering opg 4'!$K$6*-1)</f>
        <v>-</v>
      </c>
      <c r="G2637" s="167" t="str">
        <f>IF('Lineær programmering opg 4'!$D$7=0,"-",((-A2637+'Lineær programmering opg 4'!$M$7)/'Lineær programmering opg 4'!$K$7)*-1)</f>
        <v>-</v>
      </c>
      <c r="H2637" s="167" t="str">
        <f>IF('Lineær programmering opg 4'!$C$8=0,"-",((-A2637+'Lineær programmering opg 4'!$M$8)/'Lineær programmering opg 4'!$K$8)*-1)</f>
        <v>-</v>
      </c>
      <c r="I2637" s="167" t="str">
        <f>IF('Lineær programmering opg 4'!$D$8=0,"-",'Lineær programmering opg 4'!$G$8)</f>
        <v>-</v>
      </c>
      <c r="J2637" s="295">
        <f>A2637*'Lineær programmering opg 4'!$C$11+Datatabel!C2637*'Lineær programmering opg 4'!$D$11</f>
        <v>36643.199999998615</v>
      </c>
      <c r="K2637" s="9">
        <f t="shared" si="207"/>
        <v>0</v>
      </c>
      <c r="L2637" s="9">
        <f t="shared" si="208"/>
        <v>0</v>
      </c>
    </row>
    <row r="2638" spans="1:12" ht="15" x14ac:dyDescent="0.25">
      <c r="A2638" s="167">
        <f t="shared" si="206"/>
        <v>176.76000000000695</v>
      </c>
      <c r="B2638" s="325">
        <f t="shared" si="209"/>
        <v>0.73650000000002902</v>
      </c>
      <c r="C2638" s="167">
        <f t="shared" si="205"/>
        <v>126.47999999998609</v>
      </c>
      <c r="D2638" s="167">
        <f>IF('Lineær programmering opg 4'!$M$4=0,"-",(-A2638+'Lineær programmering opg 4'!$M$4)/'Lineær programmering opg 4'!$K$4*-1)</f>
        <v>126.47999999998609</v>
      </c>
      <c r="E2638" s="167">
        <f>IF('Lineær programmering opg 4'!$M$5=0,"-",(-A2638+'Lineær programmering opg 4'!$M$5)/'Lineær programmering opg 4'!$K$5*-1)</f>
        <v>167.42999999999481</v>
      </c>
      <c r="F2638" s="167" t="str">
        <f>IF('Lineær programmering opg 4'!$E$6=0,"-",(-A2638+'Lineær programmering opg 4'!$M$6)/'Lineær programmering opg 4'!$K$6*-1)</f>
        <v>-</v>
      </c>
      <c r="G2638" s="167" t="str">
        <f>IF('Lineær programmering opg 4'!$D$7=0,"-",((-A2638+'Lineær programmering opg 4'!$M$7)/'Lineær programmering opg 4'!$K$7)*-1)</f>
        <v>-</v>
      </c>
      <c r="H2638" s="167" t="str">
        <f>IF('Lineær programmering opg 4'!$C$8=0,"-",((-A2638+'Lineær programmering opg 4'!$M$8)/'Lineær programmering opg 4'!$K$8)*-1)</f>
        <v>-</v>
      </c>
      <c r="I2638" s="167" t="str">
        <f>IF('Lineær programmering opg 4'!$D$8=0,"-",'Lineær programmering opg 4'!$G$8)</f>
        <v>-</v>
      </c>
      <c r="J2638" s="295">
        <f>A2638*'Lineær programmering opg 4'!$C$11+Datatabel!C2638*'Lineær programmering opg 4'!$D$11</f>
        <v>36647.99999999861</v>
      </c>
      <c r="K2638" s="9">
        <f t="shared" si="207"/>
        <v>0</v>
      </c>
      <c r="L2638" s="9">
        <f t="shared" si="208"/>
        <v>0</v>
      </c>
    </row>
    <row r="2639" spans="1:12" ht="15" x14ac:dyDescent="0.25">
      <c r="A2639" s="167">
        <f t="shared" si="206"/>
        <v>176.73600000000698</v>
      </c>
      <c r="B2639" s="325">
        <f t="shared" si="209"/>
        <v>0.73640000000002903</v>
      </c>
      <c r="C2639" s="167">
        <f t="shared" si="205"/>
        <v>126.52799999998604</v>
      </c>
      <c r="D2639" s="167">
        <f>IF('Lineær programmering opg 4'!$M$4=0,"-",(-A2639+'Lineær programmering opg 4'!$M$4)/'Lineær programmering opg 4'!$K$4*-1)</f>
        <v>126.52799999998604</v>
      </c>
      <c r="E2639" s="167">
        <f>IF('Lineær programmering opg 4'!$M$5=0,"-",(-A2639+'Lineær programmering opg 4'!$M$5)/'Lineær programmering opg 4'!$K$5*-1)</f>
        <v>167.44799999999478</v>
      </c>
      <c r="F2639" s="167" t="str">
        <f>IF('Lineær programmering opg 4'!$E$6=0,"-",(-A2639+'Lineær programmering opg 4'!$M$6)/'Lineær programmering opg 4'!$K$6*-1)</f>
        <v>-</v>
      </c>
      <c r="G2639" s="167" t="str">
        <f>IF('Lineær programmering opg 4'!$D$7=0,"-",((-A2639+'Lineær programmering opg 4'!$M$7)/'Lineær programmering opg 4'!$K$7)*-1)</f>
        <v>-</v>
      </c>
      <c r="H2639" s="167" t="str">
        <f>IF('Lineær programmering opg 4'!$C$8=0,"-",((-A2639+'Lineær programmering opg 4'!$M$8)/'Lineær programmering opg 4'!$K$8)*-1)</f>
        <v>-</v>
      </c>
      <c r="I2639" s="167" t="str">
        <f>IF('Lineær programmering opg 4'!$D$8=0,"-",'Lineær programmering opg 4'!$G$8)</f>
        <v>-</v>
      </c>
      <c r="J2639" s="295">
        <f>A2639*'Lineær programmering opg 4'!$C$11+Datatabel!C2639*'Lineær programmering opg 4'!$D$11</f>
        <v>36652.799999998606</v>
      </c>
      <c r="K2639" s="9">
        <f t="shared" si="207"/>
        <v>0</v>
      </c>
      <c r="L2639" s="9">
        <f t="shared" si="208"/>
        <v>0</v>
      </c>
    </row>
    <row r="2640" spans="1:12" ht="15" x14ac:dyDescent="0.25">
      <c r="A2640" s="167">
        <f t="shared" si="206"/>
        <v>176.71200000000698</v>
      </c>
      <c r="B2640" s="325">
        <f t="shared" si="209"/>
        <v>0.73630000000002904</v>
      </c>
      <c r="C2640" s="167">
        <f t="shared" si="205"/>
        <v>126.57599999998604</v>
      </c>
      <c r="D2640" s="167">
        <f>IF('Lineær programmering opg 4'!$M$4=0,"-",(-A2640+'Lineær programmering opg 4'!$M$4)/'Lineær programmering opg 4'!$K$4*-1)</f>
        <v>126.57599999998604</v>
      </c>
      <c r="E2640" s="167">
        <f>IF('Lineær programmering opg 4'!$M$5=0,"-",(-A2640+'Lineær programmering opg 4'!$M$5)/'Lineær programmering opg 4'!$K$5*-1)</f>
        <v>167.46599999999478</v>
      </c>
      <c r="F2640" s="167" t="str">
        <f>IF('Lineær programmering opg 4'!$E$6=0,"-",(-A2640+'Lineær programmering opg 4'!$M$6)/'Lineær programmering opg 4'!$K$6*-1)</f>
        <v>-</v>
      </c>
      <c r="G2640" s="167" t="str">
        <f>IF('Lineær programmering opg 4'!$D$7=0,"-",((-A2640+'Lineær programmering opg 4'!$M$7)/'Lineær programmering opg 4'!$K$7)*-1)</f>
        <v>-</v>
      </c>
      <c r="H2640" s="167" t="str">
        <f>IF('Lineær programmering opg 4'!$C$8=0,"-",((-A2640+'Lineær programmering opg 4'!$M$8)/'Lineær programmering opg 4'!$K$8)*-1)</f>
        <v>-</v>
      </c>
      <c r="I2640" s="167" t="str">
        <f>IF('Lineær programmering opg 4'!$D$8=0,"-",'Lineær programmering opg 4'!$G$8)</f>
        <v>-</v>
      </c>
      <c r="J2640" s="295">
        <f>A2640*'Lineær programmering opg 4'!$C$11+Datatabel!C2640*'Lineær programmering opg 4'!$D$11</f>
        <v>36657.599999998609</v>
      </c>
      <c r="K2640" s="9">
        <f t="shared" si="207"/>
        <v>0</v>
      </c>
      <c r="L2640" s="9">
        <f t="shared" si="208"/>
        <v>0</v>
      </c>
    </row>
    <row r="2641" spans="1:12" ht="15" x14ac:dyDescent="0.25">
      <c r="A2641" s="167">
        <f t="shared" si="206"/>
        <v>176.68800000000698</v>
      </c>
      <c r="B2641" s="325">
        <f t="shared" si="209"/>
        <v>0.73620000000002905</v>
      </c>
      <c r="C2641" s="167">
        <f t="shared" si="205"/>
        <v>126.62399999998604</v>
      </c>
      <c r="D2641" s="167">
        <f>IF('Lineær programmering opg 4'!$M$4=0,"-",(-A2641+'Lineær programmering opg 4'!$M$4)/'Lineær programmering opg 4'!$K$4*-1)</f>
        <v>126.62399999998604</v>
      </c>
      <c r="E2641" s="167">
        <f>IF('Lineær programmering opg 4'!$M$5=0,"-",(-A2641+'Lineær programmering opg 4'!$M$5)/'Lineær programmering opg 4'!$K$5*-1)</f>
        <v>167.48399999999478</v>
      </c>
      <c r="F2641" s="167" t="str">
        <f>IF('Lineær programmering opg 4'!$E$6=0,"-",(-A2641+'Lineær programmering opg 4'!$M$6)/'Lineær programmering opg 4'!$K$6*-1)</f>
        <v>-</v>
      </c>
      <c r="G2641" s="167" t="str">
        <f>IF('Lineær programmering opg 4'!$D$7=0,"-",((-A2641+'Lineær programmering opg 4'!$M$7)/'Lineær programmering opg 4'!$K$7)*-1)</f>
        <v>-</v>
      </c>
      <c r="H2641" s="167" t="str">
        <f>IF('Lineær programmering opg 4'!$C$8=0,"-",((-A2641+'Lineær programmering opg 4'!$M$8)/'Lineær programmering opg 4'!$K$8)*-1)</f>
        <v>-</v>
      </c>
      <c r="I2641" s="167" t="str">
        <f>IF('Lineær programmering opg 4'!$D$8=0,"-",'Lineær programmering opg 4'!$G$8)</f>
        <v>-</v>
      </c>
      <c r="J2641" s="295">
        <f>A2641*'Lineær programmering opg 4'!$C$11+Datatabel!C2641*'Lineær programmering opg 4'!$D$11</f>
        <v>36662.399999998604</v>
      </c>
      <c r="K2641" s="9">
        <f t="shared" si="207"/>
        <v>0</v>
      </c>
      <c r="L2641" s="9">
        <f t="shared" si="208"/>
        <v>0</v>
      </c>
    </row>
    <row r="2642" spans="1:12" ht="15" x14ac:dyDescent="0.25">
      <c r="A2642" s="167">
        <f t="shared" si="206"/>
        <v>176.66400000000698</v>
      </c>
      <c r="B2642" s="325">
        <f t="shared" si="209"/>
        <v>0.73610000000002906</v>
      </c>
      <c r="C2642" s="167">
        <f t="shared" si="205"/>
        <v>126.67199999998604</v>
      </c>
      <c r="D2642" s="167">
        <f>IF('Lineær programmering opg 4'!$M$4=0,"-",(-A2642+'Lineær programmering opg 4'!$M$4)/'Lineær programmering opg 4'!$K$4*-1)</f>
        <v>126.67199999998604</v>
      </c>
      <c r="E2642" s="167">
        <f>IF('Lineær programmering opg 4'!$M$5=0,"-",(-A2642+'Lineær programmering opg 4'!$M$5)/'Lineær programmering opg 4'!$K$5*-1)</f>
        <v>167.50199999999478</v>
      </c>
      <c r="F2642" s="167" t="str">
        <f>IF('Lineær programmering opg 4'!$E$6=0,"-",(-A2642+'Lineær programmering opg 4'!$M$6)/'Lineær programmering opg 4'!$K$6*-1)</f>
        <v>-</v>
      </c>
      <c r="G2642" s="167" t="str">
        <f>IF('Lineær programmering opg 4'!$D$7=0,"-",((-A2642+'Lineær programmering opg 4'!$M$7)/'Lineær programmering opg 4'!$K$7)*-1)</f>
        <v>-</v>
      </c>
      <c r="H2642" s="167" t="str">
        <f>IF('Lineær programmering opg 4'!$C$8=0,"-",((-A2642+'Lineær programmering opg 4'!$M$8)/'Lineær programmering opg 4'!$K$8)*-1)</f>
        <v>-</v>
      </c>
      <c r="I2642" s="167" t="str">
        <f>IF('Lineær programmering opg 4'!$D$8=0,"-",'Lineær programmering opg 4'!$G$8)</f>
        <v>-</v>
      </c>
      <c r="J2642" s="295">
        <f>A2642*'Lineær programmering opg 4'!$C$11+Datatabel!C2642*'Lineær programmering opg 4'!$D$11</f>
        <v>36667.1999999986</v>
      </c>
      <c r="K2642" s="9">
        <f t="shared" si="207"/>
        <v>0</v>
      </c>
      <c r="L2642" s="9">
        <f t="shared" si="208"/>
        <v>0</v>
      </c>
    </row>
    <row r="2643" spans="1:12" ht="15" x14ac:dyDescent="0.25">
      <c r="A2643" s="167">
        <f t="shared" si="206"/>
        <v>176.64000000000698</v>
      </c>
      <c r="B2643" s="325">
        <f t="shared" si="209"/>
        <v>0.73600000000002908</v>
      </c>
      <c r="C2643" s="167">
        <f t="shared" si="205"/>
        <v>126.71999999998604</v>
      </c>
      <c r="D2643" s="167">
        <f>IF('Lineær programmering opg 4'!$M$4=0,"-",(-A2643+'Lineær programmering opg 4'!$M$4)/'Lineær programmering opg 4'!$K$4*-1)</f>
        <v>126.71999999998604</v>
      </c>
      <c r="E2643" s="167">
        <f>IF('Lineær programmering opg 4'!$M$5=0,"-",(-A2643+'Lineær programmering opg 4'!$M$5)/'Lineær programmering opg 4'!$K$5*-1)</f>
        <v>167.51999999999478</v>
      </c>
      <c r="F2643" s="167" t="str">
        <f>IF('Lineær programmering opg 4'!$E$6=0,"-",(-A2643+'Lineær programmering opg 4'!$M$6)/'Lineær programmering opg 4'!$K$6*-1)</f>
        <v>-</v>
      </c>
      <c r="G2643" s="167" t="str">
        <f>IF('Lineær programmering opg 4'!$D$7=0,"-",((-A2643+'Lineær programmering opg 4'!$M$7)/'Lineær programmering opg 4'!$K$7)*-1)</f>
        <v>-</v>
      </c>
      <c r="H2643" s="167" t="str">
        <f>IF('Lineær programmering opg 4'!$C$8=0,"-",((-A2643+'Lineær programmering opg 4'!$M$8)/'Lineær programmering opg 4'!$K$8)*-1)</f>
        <v>-</v>
      </c>
      <c r="I2643" s="167" t="str">
        <f>IF('Lineær programmering opg 4'!$D$8=0,"-",'Lineær programmering opg 4'!$G$8)</f>
        <v>-</v>
      </c>
      <c r="J2643" s="295">
        <f>A2643*'Lineær programmering opg 4'!$C$11+Datatabel!C2643*'Lineær programmering opg 4'!$D$11</f>
        <v>36671.999999998603</v>
      </c>
      <c r="K2643" s="9">
        <f t="shared" si="207"/>
        <v>0</v>
      </c>
      <c r="L2643" s="9">
        <f t="shared" si="208"/>
        <v>0</v>
      </c>
    </row>
    <row r="2644" spans="1:12" ht="15" x14ac:dyDescent="0.25">
      <c r="A2644" s="167">
        <f t="shared" si="206"/>
        <v>176.61600000000698</v>
      </c>
      <c r="B2644" s="325">
        <f t="shared" si="209"/>
        <v>0.73590000000002909</v>
      </c>
      <c r="C2644" s="167">
        <f t="shared" si="205"/>
        <v>126.76799999998605</v>
      </c>
      <c r="D2644" s="167">
        <f>IF('Lineær programmering opg 4'!$M$4=0,"-",(-A2644+'Lineær programmering opg 4'!$M$4)/'Lineær programmering opg 4'!$K$4*-1)</f>
        <v>126.76799999998605</v>
      </c>
      <c r="E2644" s="167">
        <f>IF('Lineær programmering opg 4'!$M$5=0,"-",(-A2644+'Lineær programmering opg 4'!$M$5)/'Lineær programmering opg 4'!$K$5*-1)</f>
        <v>167.53799999999478</v>
      </c>
      <c r="F2644" s="167" t="str">
        <f>IF('Lineær programmering opg 4'!$E$6=0,"-",(-A2644+'Lineær programmering opg 4'!$M$6)/'Lineær programmering opg 4'!$K$6*-1)</f>
        <v>-</v>
      </c>
      <c r="G2644" s="167" t="str">
        <f>IF('Lineær programmering opg 4'!$D$7=0,"-",((-A2644+'Lineær programmering opg 4'!$M$7)/'Lineær programmering opg 4'!$K$7)*-1)</f>
        <v>-</v>
      </c>
      <c r="H2644" s="167" t="str">
        <f>IF('Lineær programmering opg 4'!$C$8=0,"-",((-A2644+'Lineær programmering opg 4'!$M$8)/'Lineær programmering opg 4'!$K$8)*-1)</f>
        <v>-</v>
      </c>
      <c r="I2644" s="167" t="str">
        <f>IF('Lineær programmering opg 4'!$D$8=0,"-",'Lineær programmering opg 4'!$G$8)</f>
        <v>-</v>
      </c>
      <c r="J2644" s="295">
        <f>A2644*'Lineær programmering opg 4'!$C$11+Datatabel!C2644*'Lineær programmering opg 4'!$D$11</f>
        <v>36676.799999998606</v>
      </c>
      <c r="K2644" s="9">
        <f t="shared" si="207"/>
        <v>0</v>
      </c>
      <c r="L2644" s="9">
        <f t="shared" si="208"/>
        <v>0</v>
      </c>
    </row>
    <row r="2645" spans="1:12" ht="15" x14ac:dyDescent="0.25">
      <c r="A2645" s="167">
        <f t="shared" si="206"/>
        <v>176.59200000000698</v>
      </c>
      <c r="B2645" s="325">
        <f t="shared" si="209"/>
        <v>0.7358000000000291</v>
      </c>
      <c r="C2645" s="167">
        <f t="shared" si="205"/>
        <v>126.81599999998605</v>
      </c>
      <c r="D2645" s="167">
        <f>IF('Lineær programmering opg 4'!$M$4=0,"-",(-A2645+'Lineær programmering opg 4'!$M$4)/'Lineær programmering opg 4'!$K$4*-1)</f>
        <v>126.81599999998605</v>
      </c>
      <c r="E2645" s="167">
        <f>IF('Lineær programmering opg 4'!$M$5=0,"-",(-A2645+'Lineær programmering opg 4'!$M$5)/'Lineær programmering opg 4'!$K$5*-1)</f>
        <v>167.55599999999478</v>
      </c>
      <c r="F2645" s="167" t="str">
        <f>IF('Lineær programmering opg 4'!$E$6=0,"-",(-A2645+'Lineær programmering opg 4'!$M$6)/'Lineær programmering opg 4'!$K$6*-1)</f>
        <v>-</v>
      </c>
      <c r="G2645" s="167" t="str">
        <f>IF('Lineær programmering opg 4'!$D$7=0,"-",((-A2645+'Lineær programmering opg 4'!$M$7)/'Lineær programmering opg 4'!$K$7)*-1)</f>
        <v>-</v>
      </c>
      <c r="H2645" s="167" t="str">
        <f>IF('Lineær programmering opg 4'!$C$8=0,"-",((-A2645+'Lineær programmering opg 4'!$M$8)/'Lineær programmering opg 4'!$K$8)*-1)</f>
        <v>-</v>
      </c>
      <c r="I2645" s="167" t="str">
        <f>IF('Lineær programmering opg 4'!$D$8=0,"-",'Lineær programmering opg 4'!$G$8)</f>
        <v>-</v>
      </c>
      <c r="J2645" s="295">
        <f>A2645*'Lineær programmering opg 4'!$C$11+Datatabel!C2645*'Lineær programmering opg 4'!$D$11</f>
        <v>36681.599999998609</v>
      </c>
      <c r="K2645" s="9">
        <f t="shared" si="207"/>
        <v>0</v>
      </c>
      <c r="L2645" s="9">
        <f t="shared" si="208"/>
        <v>0</v>
      </c>
    </row>
    <row r="2646" spans="1:12" ht="15" x14ac:dyDescent="0.25">
      <c r="A2646" s="167">
        <f t="shared" si="206"/>
        <v>176.56800000000698</v>
      </c>
      <c r="B2646" s="325">
        <f t="shared" si="209"/>
        <v>0.73570000000002911</v>
      </c>
      <c r="C2646" s="167">
        <f t="shared" si="205"/>
        <v>126.86399999998605</v>
      </c>
      <c r="D2646" s="167">
        <f>IF('Lineær programmering opg 4'!$M$4=0,"-",(-A2646+'Lineær programmering opg 4'!$M$4)/'Lineær programmering opg 4'!$K$4*-1)</f>
        <v>126.86399999998605</v>
      </c>
      <c r="E2646" s="167">
        <f>IF('Lineær programmering opg 4'!$M$5=0,"-",(-A2646+'Lineær programmering opg 4'!$M$5)/'Lineær programmering opg 4'!$K$5*-1)</f>
        <v>167.57399999999478</v>
      </c>
      <c r="F2646" s="167" t="str">
        <f>IF('Lineær programmering opg 4'!$E$6=0,"-",(-A2646+'Lineær programmering opg 4'!$M$6)/'Lineær programmering opg 4'!$K$6*-1)</f>
        <v>-</v>
      </c>
      <c r="G2646" s="167" t="str">
        <f>IF('Lineær programmering opg 4'!$D$7=0,"-",((-A2646+'Lineær programmering opg 4'!$M$7)/'Lineær programmering opg 4'!$K$7)*-1)</f>
        <v>-</v>
      </c>
      <c r="H2646" s="167" t="str">
        <f>IF('Lineær programmering opg 4'!$C$8=0,"-",((-A2646+'Lineær programmering opg 4'!$M$8)/'Lineær programmering opg 4'!$K$8)*-1)</f>
        <v>-</v>
      </c>
      <c r="I2646" s="167" t="str">
        <f>IF('Lineær programmering opg 4'!$D$8=0,"-",'Lineær programmering opg 4'!$G$8)</f>
        <v>-</v>
      </c>
      <c r="J2646" s="295">
        <f>A2646*'Lineær programmering opg 4'!$C$11+Datatabel!C2646*'Lineær programmering opg 4'!$D$11</f>
        <v>36686.399999998604</v>
      </c>
      <c r="K2646" s="9">
        <f t="shared" si="207"/>
        <v>0</v>
      </c>
      <c r="L2646" s="9">
        <f t="shared" si="208"/>
        <v>0</v>
      </c>
    </row>
    <row r="2647" spans="1:12" ht="15" x14ac:dyDescent="0.25">
      <c r="A2647" s="167">
        <f t="shared" si="206"/>
        <v>176.54400000000697</v>
      </c>
      <c r="B2647" s="325">
        <f t="shared" si="209"/>
        <v>0.73560000000002912</v>
      </c>
      <c r="C2647" s="167">
        <f t="shared" si="205"/>
        <v>126.91199999998605</v>
      </c>
      <c r="D2647" s="167">
        <f>IF('Lineær programmering opg 4'!$M$4=0,"-",(-A2647+'Lineær programmering opg 4'!$M$4)/'Lineær programmering opg 4'!$K$4*-1)</f>
        <v>126.91199999998605</v>
      </c>
      <c r="E2647" s="167">
        <f>IF('Lineær programmering opg 4'!$M$5=0,"-",(-A2647+'Lineær programmering opg 4'!$M$5)/'Lineær programmering opg 4'!$K$5*-1)</f>
        <v>167.59199999999478</v>
      </c>
      <c r="F2647" s="167" t="str">
        <f>IF('Lineær programmering opg 4'!$E$6=0,"-",(-A2647+'Lineær programmering opg 4'!$M$6)/'Lineær programmering opg 4'!$K$6*-1)</f>
        <v>-</v>
      </c>
      <c r="G2647" s="167" t="str">
        <f>IF('Lineær programmering opg 4'!$D$7=0,"-",((-A2647+'Lineær programmering opg 4'!$M$7)/'Lineær programmering opg 4'!$K$7)*-1)</f>
        <v>-</v>
      </c>
      <c r="H2647" s="167" t="str">
        <f>IF('Lineær programmering opg 4'!$C$8=0,"-",((-A2647+'Lineær programmering opg 4'!$M$8)/'Lineær programmering opg 4'!$K$8)*-1)</f>
        <v>-</v>
      </c>
      <c r="I2647" s="167" t="str">
        <f>IF('Lineær programmering opg 4'!$D$8=0,"-",'Lineær programmering opg 4'!$G$8)</f>
        <v>-</v>
      </c>
      <c r="J2647" s="295">
        <f>A2647*'Lineær programmering opg 4'!$C$11+Datatabel!C2647*'Lineær programmering opg 4'!$D$11</f>
        <v>36691.1999999986</v>
      </c>
      <c r="K2647" s="9">
        <f t="shared" si="207"/>
        <v>0</v>
      </c>
      <c r="L2647" s="9">
        <f t="shared" si="208"/>
        <v>0</v>
      </c>
    </row>
    <row r="2648" spans="1:12" ht="15" x14ac:dyDescent="0.25">
      <c r="A2648" s="167">
        <f t="shared" si="206"/>
        <v>176.520000000007</v>
      </c>
      <c r="B2648" s="325">
        <f t="shared" si="209"/>
        <v>0.73550000000002913</v>
      </c>
      <c r="C2648" s="167">
        <f t="shared" si="205"/>
        <v>126.959999999986</v>
      </c>
      <c r="D2648" s="167">
        <f>IF('Lineær programmering opg 4'!$M$4=0,"-",(-A2648+'Lineær programmering opg 4'!$M$4)/'Lineær programmering opg 4'!$K$4*-1)</f>
        <v>126.959999999986</v>
      </c>
      <c r="E2648" s="167">
        <f>IF('Lineær programmering opg 4'!$M$5=0,"-",(-A2648+'Lineær programmering opg 4'!$M$5)/'Lineær programmering opg 4'!$K$5*-1)</f>
        <v>167.60999999999476</v>
      </c>
      <c r="F2648" s="167" t="str">
        <f>IF('Lineær programmering opg 4'!$E$6=0,"-",(-A2648+'Lineær programmering opg 4'!$M$6)/'Lineær programmering opg 4'!$K$6*-1)</f>
        <v>-</v>
      </c>
      <c r="G2648" s="167" t="str">
        <f>IF('Lineær programmering opg 4'!$D$7=0,"-",((-A2648+'Lineær programmering opg 4'!$M$7)/'Lineær programmering opg 4'!$K$7)*-1)</f>
        <v>-</v>
      </c>
      <c r="H2648" s="167" t="str">
        <f>IF('Lineær programmering opg 4'!$C$8=0,"-",((-A2648+'Lineær programmering opg 4'!$M$8)/'Lineær programmering opg 4'!$K$8)*-1)</f>
        <v>-</v>
      </c>
      <c r="I2648" s="167" t="str">
        <f>IF('Lineær programmering opg 4'!$D$8=0,"-",'Lineær programmering opg 4'!$G$8)</f>
        <v>-</v>
      </c>
      <c r="J2648" s="295">
        <f>A2648*'Lineær programmering opg 4'!$C$11+Datatabel!C2648*'Lineær programmering opg 4'!$D$11</f>
        <v>36695.999999998603</v>
      </c>
      <c r="K2648" s="9">
        <f t="shared" si="207"/>
        <v>0</v>
      </c>
      <c r="L2648" s="9">
        <f t="shared" si="208"/>
        <v>0</v>
      </c>
    </row>
    <row r="2649" spans="1:12" ht="15" x14ac:dyDescent="0.25">
      <c r="A2649" s="167">
        <f t="shared" si="206"/>
        <v>176.496000000007</v>
      </c>
      <c r="B2649" s="325">
        <f t="shared" si="209"/>
        <v>0.73540000000002914</v>
      </c>
      <c r="C2649" s="167">
        <f t="shared" si="205"/>
        <v>127.007999999986</v>
      </c>
      <c r="D2649" s="167">
        <f>IF('Lineær programmering opg 4'!$M$4=0,"-",(-A2649+'Lineær programmering opg 4'!$M$4)/'Lineær programmering opg 4'!$K$4*-1)</f>
        <v>127.007999999986</v>
      </c>
      <c r="E2649" s="167">
        <f>IF('Lineær programmering opg 4'!$M$5=0,"-",(-A2649+'Lineær programmering opg 4'!$M$5)/'Lineær programmering opg 4'!$K$5*-1)</f>
        <v>167.62799999999476</v>
      </c>
      <c r="F2649" s="167" t="str">
        <f>IF('Lineær programmering opg 4'!$E$6=0,"-",(-A2649+'Lineær programmering opg 4'!$M$6)/'Lineær programmering opg 4'!$K$6*-1)</f>
        <v>-</v>
      </c>
      <c r="G2649" s="167" t="str">
        <f>IF('Lineær programmering opg 4'!$D$7=0,"-",((-A2649+'Lineær programmering opg 4'!$M$7)/'Lineær programmering opg 4'!$K$7)*-1)</f>
        <v>-</v>
      </c>
      <c r="H2649" s="167" t="str">
        <f>IF('Lineær programmering opg 4'!$C$8=0,"-",((-A2649+'Lineær programmering opg 4'!$M$8)/'Lineær programmering opg 4'!$K$8)*-1)</f>
        <v>-</v>
      </c>
      <c r="I2649" s="167" t="str">
        <f>IF('Lineær programmering opg 4'!$D$8=0,"-",'Lineær programmering opg 4'!$G$8)</f>
        <v>-</v>
      </c>
      <c r="J2649" s="295">
        <f>A2649*'Lineær programmering opg 4'!$C$11+Datatabel!C2649*'Lineær programmering opg 4'!$D$11</f>
        <v>36700.799999998599</v>
      </c>
      <c r="K2649" s="9">
        <f t="shared" si="207"/>
        <v>0</v>
      </c>
      <c r="L2649" s="9">
        <f t="shared" si="208"/>
        <v>0</v>
      </c>
    </row>
    <row r="2650" spans="1:12" ht="15" x14ac:dyDescent="0.25">
      <c r="A2650" s="167">
        <f t="shared" si="206"/>
        <v>176.472000000007</v>
      </c>
      <c r="B2650" s="325">
        <f t="shared" si="209"/>
        <v>0.73530000000002915</v>
      </c>
      <c r="C2650" s="167">
        <f t="shared" si="205"/>
        <v>127.055999999986</v>
      </c>
      <c r="D2650" s="167">
        <f>IF('Lineær programmering opg 4'!$M$4=0,"-",(-A2650+'Lineær programmering opg 4'!$M$4)/'Lineær programmering opg 4'!$K$4*-1)</f>
        <v>127.055999999986</v>
      </c>
      <c r="E2650" s="167">
        <f>IF('Lineær programmering opg 4'!$M$5=0,"-",(-A2650+'Lineær programmering opg 4'!$M$5)/'Lineær programmering opg 4'!$K$5*-1)</f>
        <v>167.64599999999476</v>
      </c>
      <c r="F2650" s="167" t="str">
        <f>IF('Lineær programmering opg 4'!$E$6=0,"-",(-A2650+'Lineær programmering opg 4'!$M$6)/'Lineær programmering opg 4'!$K$6*-1)</f>
        <v>-</v>
      </c>
      <c r="G2650" s="167" t="str">
        <f>IF('Lineær programmering opg 4'!$D$7=0,"-",((-A2650+'Lineær programmering opg 4'!$M$7)/'Lineær programmering opg 4'!$K$7)*-1)</f>
        <v>-</v>
      </c>
      <c r="H2650" s="167" t="str">
        <f>IF('Lineær programmering opg 4'!$C$8=0,"-",((-A2650+'Lineær programmering opg 4'!$M$8)/'Lineær programmering opg 4'!$K$8)*-1)</f>
        <v>-</v>
      </c>
      <c r="I2650" s="167" t="str">
        <f>IF('Lineær programmering opg 4'!$D$8=0,"-",'Lineær programmering opg 4'!$G$8)</f>
        <v>-</v>
      </c>
      <c r="J2650" s="295">
        <f>A2650*'Lineær programmering opg 4'!$C$11+Datatabel!C2650*'Lineær programmering opg 4'!$D$11</f>
        <v>36705.599999998594</v>
      </c>
      <c r="K2650" s="9">
        <f t="shared" si="207"/>
        <v>0</v>
      </c>
      <c r="L2650" s="9">
        <f t="shared" si="208"/>
        <v>0</v>
      </c>
    </row>
    <row r="2651" spans="1:12" ht="15" x14ac:dyDescent="0.25">
      <c r="A2651" s="167">
        <f t="shared" si="206"/>
        <v>176.448000000007</v>
      </c>
      <c r="B2651" s="325">
        <f t="shared" si="209"/>
        <v>0.73520000000002916</v>
      </c>
      <c r="C2651" s="167">
        <f t="shared" si="205"/>
        <v>127.103999999986</v>
      </c>
      <c r="D2651" s="167">
        <f>IF('Lineær programmering opg 4'!$M$4=0,"-",(-A2651+'Lineær programmering opg 4'!$M$4)/'Lineær programmering opg 4'!$K$4*-1)</f>
        <v>127.103999999986</v>
      </c>
      <c r="E2651" s="167">
        <f>IF('Lineær programmering opg 4'!$M$5=0,"-",(-A2651+'Lineær programmering opg 4'!$M$5)/'Lineær programmering opg 4'!$K$5*-1)</f>
        <v>167.66399999999476</v>
      </c>
      <c r="F2651" s="167" t="str">
        <f>IF('Lineær programmering opg 4'!$E$6=0,"-",(-A2651+'Lineær programmering opg 4'!$M$6)/'Lineær programmering opg 4'!$K$6*-1)</f>
        <v>-</v>
      </c>
      <c r="G2651" s="167" t="str">
        <f>IF('Lineær programmering opg 4'!$D$7=0,"-",((-A2651+'Lineær programmering opg 4'!$M$7)/'Lineær programmering opg 4'!$K$7)*-1)</f>
        <v>-</v>
      </c>
      <c r="H2651" s="167" t="str">
        <f>IF('Lineær programmering opg 4'!$C$8=0,"-",((-A2651+'Lineær programmering opg 4'!$M$8)/'Lineær programmering opg 4'!$K$8)*-1)</f>
        <v>-</v>
      </c>
      <c r="I2651" s="167" t="str">
        <f>IF('Lineær programmering opg 4'!$D$8=0,"-",'Lineær programmering opg 4'!$G$8)</f>
        <v>-</v>
      </c>
      <c r="J2651" s="295">
        <f>A2651*'Lineær programmering opg 4'!$C$11+Datatabel!C2651*'Lineær programmering opg 4'!$D$11</f>
        <v>36710.399999998597</v>
      </c>
      <c r="K2651" s="9">
        <f t="shared" si="207"/>
        <v>0</v>
      </c>
      <c r="L2651" s="9">
        <f t="shared" si="208"/>
        <v>0</v>
      </c>
    </row>
    <row r="2652" spans="1:12" ht="15" x14ac:dyDescent="0.25">
      <c r="A2652" s="167">
        <f t="shared" si="206"/>
        <v>176.424000000007</v>
      </c>
      <c r="B2652" s="325">
        <f t="shared" si="209"/>
        <v>0.73510000000002917</v>
      </c>
      <c r="C2652" s="167">
        <f t="shared" si="205"/>
        <v>127.151999999986</v>
      </c>
      <c r="D2652" s="167">
        <f>IF('Lineær programmering opg 4'!$M$4=0,"-",(-A2652+'Lineær programmering opg 4'!$M$4)/'Lineær programmering opg 4'!$K$4*-1)</f>
        <v>127.151999999986</v>
      </c>
      <c r="E2652" s="167">
        <f>IF('Lineær programmering opg 4'!$M$5=0,"-",(-A2652+'Lineær programmering opg 4'!$M$5)/'Lineær programmering opg 4'!$K$5*-1)</f>
        <v>167.68199999999476</v>
      </c>
      <c r="F2652" s="167" t="str">
        <f>IF('Lineær programmering opg 4'!$E$6=0,"-",(-A2652+'Lineær programmering opg 4'!$M$6)/'Lineær programmering opg 4'!$K$6*-1)</f>
        <v>-</v>
      </c>
      <c r="G2652" s="167" t="str">
        <f>IF('Lineær programmering opg 4'!$D$7=0,"-",((-A2652+'Lineær programmering opg 4'!$M$7)/'Lineær programmering opg 4'!$K$7)*-1)</f>
        <v>-</v>
      </c>
      <c r="H2652" s="167" t="str">
        <f>IF('Lineær programmering opg 4'!$C$8=0,"-",((-A2652+'Lineær programmering opg 4'!$M$8)/'Lineær programmering opg 4'!$K$8)*-1)</f>
        <v>-</v>
      </c>
      <c r="I2652" s="167" t="str">
        <f>IF('Lineær programmering opg 4'!$D$8=0,"-",'Lineær programmering opg 4'!$G$8)</f>
        <v>-</v>
      </c>
      <c r="J2652" s="295">
        <f>A2652*'Lineær programmering opg 4'!$C$11+Datatabel!C2652*'Lineær programmering opg 4'!$D$11</f>
        <v>36715.1999999986</v>
      </c>
      <c r="K2652" s="9">
        <f t="shared" si="207"/>
        <v>0</v>
      </c>
      <c r="L2652" s="9">
        <f t="shared" si="208"/>
        <v>0</v>
      </c>
    </row>
    <row r="2653" spans="1:12" ht="15" x14ac:dyDescent="0.25">
      <c r="A2653" s="167">
        <f t="shared" si="206"/>
        <v>176.400000000007</v>
      </c>
      <c r="B2653" s="325">
        <f t="shared" si="209"/>
        <v>0.73500000000002919</v>
      </c>
      <c r="C2653" s="167">
        <f t="shared" si="205"/>
        <v>127.19999999998601</v>
      </c>
      <c r="D2653" s="167">
        <f>IF('Lineær programmering opg 4'!$M$4=0,"-",(-A2653+'Lineær programmering opg 4'!$M$4)/'Lineær programmering opg 4'!$K$4*-1)</f>
        <v>127.19999999998601</v>
      </c>
      <c r="E2653" s="167">
        <f>IF('Lineær programmering opg 4'!$M$5=0,"-",(-A2653+'Lineær programmering opg 4'!$M$5)/'Lineær programmering opg 4'!$K$5*-1)</f>
        <v>167.69999999999476</v>
      </c>
      <c r="F2653" s="167" t="str">
        <f>IF('Lineær programmering opg 4'!$E$6=0,"-",(-A2653+'Lineær programmering opg 4'!$M$6)/'Lineær programmering opg 4'!$K$6*-1)</f>
        <v>-</v>
      </c>
      <c r="G2653" s="167" t="str">
        <f>IF('Lineær programmering opg 4'!$D$7=0,"-",((-A2653+'Lineær programmering opg 4'!$M$7)/'Lineær programmering opg 4'!$K$7)*-1)</f>
        <v>-</v>
      </c>
      <c r="H2653" s="167" t="str">
        <f>IF('Lineær programmering opg 4'!$C$8=0,"-",((-A2653+'Lineær programmering opg 4'!$M$8)/'Lineær programmering opg 4'!$K$8)*-1)</f>
        <v>-</v>
      </c>
      <c r="I2653" s="167" t="str">
        <f>IF('Lineær programmering opg 4'!$D$8=0,"-",'Lineær programmering opg 4'!$G$8)</f>
        <v>-</v>
      </c>
      <c r="J2653" s="295">
        <f>A2653*'Lineær programmering opg 4'!$C$11+Datatabel!C2653*'Lineær programmering opg 4'!$D$11</f>
        <v>36719.999999998603</v>
      </c>
      <c r="K2653" s="9">
        <f t="shared" si="207"/>
        <v>0</v>
      </c>
      <c r="L2653" s="9">
        <f t="shared" si="208"/>
        <v>0</v>
      </c>
    </row>
    <row r="2654" spans="1:12" ht="15" x14ac:dyDescent="0.25">
      <c r="A2654" s="167">
        <f t="shared" si="206"/>
        <v>176.376000000007</v>
      </c>
      <c r="B2654" s="325">
        <f t="shared" si="209"/>
        <v>0.7349000000000292</v>
      </c>
      <c r="C2654" s="167">
        <f t="shared" si="205"/>
        <v>127.24799999998601</v>
      </c>
      <c r="D2654" s="167">
        <f>IF('Lineær programmering opg 4'!$M$4=0,"-",(-A2654+'Lineær programmering opg 4'!$M$4)/'Lineær programmering opg 4'!$K$4*-1)</f>
        <v>127.24799999998601</v>
      </c>
      <c r="E2654" s="167">
        <f>IF('Lineær programmering opg 4'!$M$5=0,"-",(-A2654+'Lineær programmering opg 4'!$M$5)/'Lineær programmering opg 4'!$K$5*-1)</f>
        <v>167.71799999999476</v>
      </c>
      <c r="F2654" s="167" t="str">
        <f>IF('Lineær programmering opg 4'!$E$6=0,"-",(-A2654+'Lineær programmering opg 4'!$M$6)/'Lineær programmering opg 4'!$K$6*-1)</f>
        <v>-</v>
      </c>
      <c r="G2654" s="167" t="str">
        <f>IF('Lineær programmering opg 4'!$D$7=0,"-",((-A2654+'Lineær programmering opg 4'!$M$7)/'Lineær programmering opg 4'!$K$7)*-1)</f>
        <v>-</v>
      </c>
      <c r="H2654" s="167" t="str">
        <f>IF('Lineær programmering opg 4'!$C$8=0,"-",((-A2654+'Lineær programmering opg 4'!$M$8)/'Lineær programmering opg 4'!$K$8)*-1)</f>
        <v>-</v>
      </c>
      <c r="I2654" s="167" t="str">
        <f>IF('Lineær programmering opg 4'!$D$8=0,"-",'Lineær programmering opg 4'!$G$8)</f>
        <v>-</v>
      </c>
      <c r="J2654" s="295">
        <f>A2654*'Lineær programmering opg 4'!$C$11+Datatabel!C2654*'Lineær programmering opg 4'!$D$11</f>
        <v>36724.799999998606</v>
      </c>
      <c r="K2654" s="9">
        <f t="shared" si="207"/>
        <v>0</v>
      </c>
      <c r="L2654" s="9">
        <f t="shared" si="208"/>
        <v>0</v>
      </c>
    </row>
    <row r="2655" spans="1:12" ht="15" x14ac:dyDescent="0.25">
      <c r="A2655" s="167">
        <f t="shared" si="206"/>
        <v>176.35200000000702</v>
      </c>
      <c r="B2655" s="325">
        <f t="shared" si="209"/>
        <v>0.73480000000002921</v>
      </c>
      <c r="C2655" s="167">
        <f t="shared" si="205"/>
        <v>127.29599999998595</v>
      </c>
      <c r="D2655" s="167">
        <f>IF('Lineær programmering opg 4'!$M$4=0,"-",(-A2655+'Lineær programmering opg 4'!$M$4)/'Lineær programmering opg 4'!$K$4*-1)</f>
        <v>127.29599999998595</v>
      </c>
      <c r="E2655" s="167">
        <f>IF('Lineær programmering opg 4'!$M$5=0,"-",(-A2655+'Lineær programmering opg 4'!$M$5)/'Lineær programmering opg 4'!$K$5*-1)</f>
        <v>167.73599999999473</v>
      </c>
      <c r="F2655" s="167" t="str">
        <f>IF('Lineær programmering opg 4'!$E$6=0,"-",(-A2655+'Lineær programmering opg 4'!$M$6)/'Lineær programmering opg 4'!$K$6*-1)</f>
        <v>-</v>
      </c>
      <c r="G2655" s="167" t="str">
        <f>IF('Lineær programmering opg 4'!$D$7=0,"-",((-A2655+'Lineær programmering opg 4'!$M$7)/'Lineær programmering opg 4'!$K$7)*-1)</f>
        <v>-</v>
      </c>
      <c r="H2655" s="167" t="str">
        <f>IF('Lineær programmering opg 4'!$C$8=0,"-",((-A2655+'Lineær programmering opg 4'!$M$8)/'Lineær programmering opg 4'!$K$8)*-1)</f>
        <v>-</v>
      </c>
      <c r="I2655" s="167" t="str">
        <f>IF('Lineær programmering opg 4'!$D$8=0,"-",'Lineær programmering opg 4'!$G$8)</f>
        <v>-</v>
      </c>
      <c r="J2655" s="295">
        <f>A2655*'Lineær programmering opg 4'!$C$11+Datatabel!C2655*'Lineær programmering opg 4'!$D$11</f>
        <v>36729.599999998594</v>
      </c>
      <c r="K2655" s="9">
        <f t="shared" si="207"/>
        <v>0</v>
      </c>
      <c r="L2655" s="9">
        <f t="shared" si="208"/>
        <v>0</v>
      </c>
    </row>
    <row r="2656" spans="1:12" ht="15" x14ac:dyDescent="0.25">
      <c r="A2656" s="167">
        <f t="shared" si="206"/>
        <v>176.32800000000702</v>
      </c>
      <c r="B2656" s="325">
        <f t="shared" si="209"/>
        <v>0.73470000000002922</v>
      </c>
      <c r="C2656" s="167">
        <f t="shared" si="205"/>
        <v>127.34399999998595</v>
      </c>
      <c r="D2656" s="167">
        <f>IF('Lineær programmering opg 4'!$M$4=0,"-",(-A2656+'Lineær programmering opg 4'!$M$4)/'Lineær programmering opg 4'!$K$4*-1)</f>
        <v>127.34399999998595</v>
      </c>
      <c r="E2656" s="167">
        <f>IF('Lineær programmering opg 4'!$M$5=0,"-",(-A2656+'Lineær programmering opg 4'!$M$5)/'Lineær programmering opg 4'!$K$5*-1)</f>
        <v>167.75399999999473</v>
      </c>
      <c r="F2656" s="167" t="str">
        <f>IF('Lineær programmering opg 4'!$E$6=0,"-",(-A2656+'Lineær programmering opg 4'!$M$6)/'Lineær programmering opg 4'!$K$6*-1)</f>
        <v>-</v>
      </c>
      <c r="G2656" s="167" t="str">
        <f>IF('Lineær programmering opg 4'!$D$7=0,"-",((-A2656+'Lineær programmering opg 4'!$M$7)/'Lineær programmering opg 4'!$K$7)*-1)</f>
        <v>-</v>
      </c>
      <c r="H2656" s="167" t="str">
        <f>IF('Lineær programmering opg 4'!$C$8=0,"-",((-A2656+'Lineær programmering opg 4'!$M$8)/'Lineær programmering opg 4'!$K$8)*-1)</f>
        <v>-</v>
      </c>
      <c r="I2656" s="167" t="str">
        <f>IF('Lineær programmering opg 4'!$D$8=0,"-",'Lineær programmering opg 4'!$G$8)</f>
        <v>-</v>
      </c>
      <c r="J2656" s="295">
        <f>A2656*'Lineær programmering opg 4'!$C$11+Datatabel!C2656*'Lineær programmering opg 4'!$D$11</f>
        <v>36734.399999998597</v>
      </c>
      <c r="K2656" s="9">
        <f t="shared" si="207"/>
        <v>0</v>
      </c>
      <c r="L2656" s="9">
        <f t="shared" si="208"/>
        <v>0</v>
      </c>
    </row>
    <row r="2657" spans="1:12" ht="15" x14ac:dyDescent="0.25">
      <c r="A2657" s="167">
        <f t="shared" si="206"/>
        <v>176.30400000000702</v>
      </c>
      <c r="B2657" s="325">
        <f t="shared" si="209"/>
        <v>0.73460000000002923</v>
      </c>
      <c r="C2657" s="167">
        <f t="shared" si="205"/>
        <v>127.39199999998596</v>
      </c>
      <c r="D2657" s="167">
        <f>IF('Lineær programmering opg 4'!$M$4=0,"-",(-A2657+'Lineær programmering opg 4'!$M$4)/'Lineær programmering opg 4'!$K$4*-1)</f>
        <v>127.39199999998596</v>
      </c>
      <c r="E2657" s="167">
        <f>IF('Lineær programmering opg 4'!$M$5=0,"-",(-A2657+'Lineær programmering opg 4'!$M$5)/'Lineær programmering opg 4'!$K$5*-1)</f>
        <v>167.77199999999473</v>
      </c>
      <c r="F2657" s="167" t="str">
        <f>IF('Lineær programmering opg 4'!$E$6=0,"-",(-A2657+'Lineær programmering opg 4'!$M$6)/'Lineær programmering opg 4'!$K$6*-1)</f>
        <v>-</v>
      </c>
      <c r="G2657" s="167" t="str">
        <f>IF('Lineær programmering opg 4'!$D$7=0,"-",((-A2657+'Lineær programmering opg 4'!$M$7)/'Lineær programmering opg 4'!$K$7)*-1)</f>
        <v>-</v>
      </c>
      <c r="H2657" s="167" t="str">
        <f>IF('Lineær programmering opg 4'!$C$8=0,"-",((-A2657+'Lineær programmering opg 4'!$M$8)/'Lineær programmering opg 4'!$K$8)*-1)</f>
        <v>-</v>
      </c>
      <c r="I2657" s="167" t="str">
        <f>IF('Lineær programmering opg 4'!$D$8=0,"-",'Lineær programmering opg 4'!$G$8)</f>
        <v>-</v>
      </c>
      <c r="J2657" s="295">
        <f>A2657*'Lineær programmering opg 4'!$C$11+Datatabel!C2657*'Lineær programmering opg 4'!$D$11</f>
        <v>36739.1999999986</v>
      </c>
      <c r="K2657" s="9">
        <f t="shared" si="207"/>
        <v>0</v>
      </c>
      <c r="L2657" s="9">
        <f t="shared" si="208"/>
        <v>0</v>
      </c>
    </row>
    <row r="2658" spans="1:12" ht="15" x14ac:dyDescent="0.25">
      <c r="A2658" s="167">
        <f t="shared" si="206"/>
        <v>176.28000000000702</v>
      </c>
      <c r="B2658" s="325">
        <f t="shared" si="209"/>
        <v>0.73450000000002924</v>
      </c>
      <c r="C2658" s="167">
        <f t="shared" si="205"/>
        <v>127.43999999998596</v>
      </c>
      <c r="D2658" s="167">
        <f>IF('Lineær programmering opg 4'!$M$4=0,"-",(-A2658+'Lineær programmering opg 4'!$M$4)/'Lineær programmering opg 4'!$K$4*-1)</f>
        <v>127.43999999998596</v>
      </c>
      <c r="E2658" s="167">
        <f>IF('Lineær programmering opg 4'!$M$5=0,"-",(-A2658+'Lineær programmering opg 4'!$M$5)/'Lineær programmering opg 4'!$K$5*-1)</f>
        <v>167.78999999999473</v>
      </c>
      <c r="F2658" s="167" t="str">
        <f>IF('Lineær programmering opg 4'!$E$6=0,"-",(-A2658+'Lineær programmering opg 4'!$M$6)/'Lineær programmering opg 4'!$K$6*-1)</f>
        <v>-</v>
      </c>
      <c r="G2658" s="167" t="str">
        <f>IF('Lineær programmering opg 4'!$D$7=0,"-",((-A2658+'Lineær programmering opg 4'!$M$7)/'Lineær programmering opg 4'!$K$7)*-1)</f>
        <v>-</v>
      </c>
      <c r="H2658" s="167" t="str">
        <f>IF('Lineær programmering opg 4'!$C$8=0,"-",((-A2658+'Lineær programmering opg 4'!$M$8)/'Lineær programmering opg 4'!$K$8)*-1)</f>
        <v>-</v>
      </c>
      <c r="I2658" s="167" t="str">
        <f>IF('Lineær programmering opg 4'!$D$8=0,"-",'Lineær programmering opg 4'!$G$8)</f>
        <v>-</v>
      </c>
      <c r="J2658" s="295">
        <f>A2658*'Lineær programmering opg 4'!$C$11+Datatabel!C2658*'Lineær programmering opg 4'!$D$11</f>
        <v>36743.999999998596</v>
      </c>
      <c r="K2658" s="9">
        <f t="shared" si="207"/>
        <v>0</v>
      </c>
      <c r="L2658" s="9">
        <f t="shared" si="208"/>
        <v>0</v>
      </c>
    </row>
    <row r="2659" spans="1:12" ht="15" x14ac:dyDescent="0.25">
      <c r="A2659" s="167">
        <f t="shared" si="206"/>
        <v>176.25600000000702</v>
      </c>
      <c r="B2659" s="325">
        <f t="shared" si="209"/>
        <v>0.73440000000002925</v>
      </c>
      <c r="C2659" s="167">
        <f t="shared" si="205"/>
        <v>127.48799999998596</v>
      </c>
      <c r="D2659" s="167">
        <f>IF('Lineær programmering opg 4'!$M$4=0,"-",(-A2659+'Lineær programmering opg 4'!$M$4)/'Lineær programmering opg 4'!$K$4*-1)</f>
        <v>127.48799999998596</v>
      </c>
      <c r="E2659" s="167">
        <f>IF('Lineær programmering opg 4'!$M$5=0,"-",(-A2659+'Lineær programmering opg 4'!$M$5)/'Lineær programmering opg 4'!$K$5*-1)</f>
        <v>167.80799999999473</v>
      </c>
      <c r="F2659" s="167" t="str">
        <f>IF('Lineær programmering opg 4'!$E$6=0,"-",(-A2659+'Lineær programmering opg 4'!$M$6)/'Lineær programmering opg 4'!$K$6*-1)</f>
        <v>-</v>
      </c>
      <c r="G2659" s="167" t="str">
        <f>IF('Lineær programmering opg 4'!$D$7=0,"-",((-A2659+'Lineær programmering opg 4'!$M$7)/'Lineær programmering opg 4'!$K$7)*-1)</f>
        <v>-</v>
      </c>
      <c r="H2659" s="167" t="str">
        <f>IF('Lineær programmering opg 4'!$C$8=0,"-",((-A2659+'Lineær programmering opg 4'!$M$8)/'Lineær programmering opg 4'!$K$8)*-1)</f>
        <v>-</v>
      </c>
      <c r="I2659" s="167" t="str">
        <f>IF('Lineær programmering opg 4'!$D$8=0,"-",'Lineær programmering opg 4'!$G$8)</f>
        <v>-</v>
      </c>
      <c r="J2659" s="295">
        <f>A2659*'Lineær programmering opg 4'!$C$11+Datatabel!C2659*'Lineær programmering opg 4'!$D$11</f>
        <v>36748.799999998591</v>
      </c>
      <c r="K2659" s="9">
        <f t="shared" si="207"/>
        <v>0</v>
      </c>
      <c r="L2659" s="9">
        <f t="shared" si="208"/>
        <v>0</v>
      </c>
    </row>
    <row r="2660" spans="1:12" ht="15" x14ac:dyDescent="0.25">
      <c r="A2660" s="167">
        <f t="shared" si="206"/>
        <v>176.23200000000702</v>
      </c>
      <c r="B2660" s="325">
        <f t="shared" si="209"/>
        <v>0.73430000000002926</v>
      </c>
      <c r="C2660" s="167">
        <f t="shared" si="205"/>
        <v>127.53599999998596</v>
      </c>
      <c r="D2660" s="167">
        <f>IF('Lineær programmering opg 4'!$M$4=0,"-",(-A2660+'Lineær programmering opg 4'!$M$4)/'Lineær programmering opg 4'!$K$4*-1)</f>
        <v>127.53599999998596</v>
      </c>
      <c r="E2660" s="167">
        <f>IF('Lineær programmering opg 4'!$M$5=0,"-",(-A2660+'Lineær programmering opg 4'!$M$5)/'Lineær programmering opg 4'!$K$5*-1)</f>
        <v>167.82599999999474</v>
      </c>
      <c r="F2660" s="167" t="str">
        <f>IF('Lineær programmering opg 4'!$E$6=0,"-",(-A2660+'Lineær programmering opg 4'!$M$6)/'Lineær programmering opg 4'!$K$6*-1)</f>
        <v>-</v>
      </c>
      <c r="G2660" s="167" t="str">
        <f>IF('Lineær programmering opg 4'!$D$7=0,"-",((-A2660+'Lineær programmering opg 4'!$M$7)/'Lineær programmering opg 4'!$K$7)*-1)</f>
        <v>-</v>
      </c>
      <c r="H2660" s="167" t="str">
        <f>IF('Lineær programmering opg 4'!$C$8=0,"-",((-A2660+'Lineær programmering opg 4'!$M$8)/'Lineær programmering opg 4'!$K$8)*-1)</f>
        <v>-</v>
      </c>
      <c r="I2660" s="167" t="str">
        <f>IF('Lineær programmering opg 4'!$D$8=0,"-",'Lineær programmering opg 4'!$G$8)</f>
        <v>-</v>
      </c>
      <c r="J2660" s="295">
        <f>A2660*'Lineær programmering opg 4'!$C$11+Datatabel!C2660*'Lineær programmering opg 4'!$D$11</f>
        <v>36753.599999998594</v>
      </c>
      <c r="K2660" s="9">
        <f t="shared" si="207"/>
        <v>0</v>
      </c>
      <c r="L2660" s="9">
        <f t="shared" si="208"/>
        <v>0</v>
      </c>
    </row>
    <row r="2661" spans="1:12" ht="15" x14ac:dyDescent="0.25">
      <c r="A2661" s="167">
        <f t="shared" si="206"/>
        <v>176.20800000000702</v>
      </c>
      <c r="B2661" s="325">
        <f t="shared" si="209"/>
        <v>0.73420000000002927</v>
      </c>
      <c r="C2661" s="167">
        <f t="shared" si="205"/>
        <v>127.58399999998596</v>
      </c>
      <c r="D2661" s="167">
        <f>IF('Lineær programmering opg 4'!$M$4=0,"-",(-A2661+'Lineær programmering opg 4'!$M$4)/'Lineær programmering opg 4'!$K$4*-1)</f>
        <v>127.58399999998596</v>
      </c>
      <c r="E2661" s="167">
        <f>IF('Lineær programmering opg 4'!$M$5=0,"-",(-A2661+'Lineær programmering opg 4'!$M$5)/'Lineær programmering opg 4'!$K$5*-1)</f>
        <v>167.84399999999474</v>
      </c>
      <c r="F2661" s="167" t="str">
        <f>IF('Lineær programmering opg 4'!$E$6=0,"-",(-A2661+'Lineær programmering opg 4'!$M$6)/'Lineær programmering opg 4'!$K$6*-1)</f>
        <v>-</v>
      </c>
      <c r="G2661" s="167" t="str">
        <f>IF('Lineær programmering opg 4'!$D$7=0,"-",((-A2661+'Lineær programmering opg 4'!$M$7)/'Lineær programmering opg 4'!$K$7)*-1)</f>
        <v>-</v>
      </c>
      <c r="H2661" s="167" t="str">
        <f>IF('Lineær programmering opg 4'!$C$8=0,"-",((-A2661+'Lineær programmering opg 4'!$M$8)/'Lineær programmering opg 4'!$K$8)*-1)</f>
        <v>-</v>
      </c>
      <c r="I2661" s="167" t="str">
        <f>IF('Lineær programmering opg 4'!$D$8=0,"-",'Lineær programmering opg 4'!$G$8)</f>
        <v>-</v>
      </c>
      <c r="J2661" s="295">
        <f>A2661*'Lineær programmering opg 4'!$C$11+Datatabel!C2661*'Lineær programmering opg 4'!$D$11</f>
        <v>36758.399999998597</v>
      </c>
      <c r="K2661" s="9">
        <f t="shared" si="207"/>
        <v>0</v>
      </c>
      <c r="L2661" s="9">
        <f t="shared" si="208"/>
        <v>0</v>
      </c>
    </row>
    <row r="2662" spans="1:12" ht="15" x14ac:dyDescent="0.25">
      <c r="A2662" s="167">
        <f t="shared" si="206"/>
        <v>176.18400000000702</v>
      </c>
      <c r="B2662" s="325">
        <f t="shared" si="209"/>
        <v>0.73410000000002928</v>
      </c>
      <c r="C2662" s="167">
        <f t="shared" si="205"/>
        <v>127.63199999998596</v>
      </c>
      <c r="D2662" s="167">
        <f>IF('Lineær programmering opg 4'!$M$4=0,"-",(-A2662+'Lineær programmering opg 4'!$M$4)/'Lineær programmering opg 4'!$K$4*-1)</f>
        <v>127.63199999998596</v>
      </c>
      <c r="E2662" s="167">
        <f>IF('Lineær programmering opg 4'!$M$5=0,"-",(-A2662+'Lineær programmering opg 4'!$M$5)/'Lineær programmering opg 4'!$K$5*-1)</f>
        <v>167.86199999999474</v>
      </c>
      <c r="F2662" s="167" t="str">
        <f>IF('Lineær programmering opg 4'!$E$6=0,"-",(-A2662+'Lineær programmering opg 4'!$M$6)/'Lineær programmering opg 4'!$K$6*-1)</f>
        <v>-</v>
      </c>
      <c r="G2662" s="167" t="str">
        <f>IF('Lineær programmering opg 4'!$D$7=0,"-",((-A2662+'Lineær programmering opg 4'!$M$7)/'Lineær programmering opg 4'!$K$7)*-1)</f>
        <v>-</v>
      </c>
      <c r="H2662" s="167" t="str">
        <f>IF('Lineær programmering opg 4'!$C$8=0,"-",((-A2662+'Lineær programmering opg 4'!$M$8)/'Lineær programmering opg 4'!$K$8)*-1)</f>
        <v>-</v>
      </c>
      <c r="I2662" s="167" t="str">
        <f>IF('Lineær programmering opg 4'!$D$8=0,"-",'Lineær programmering opg 4'!$G$8)</f>
        <v>-</v>
      </c>
      <c r="J2662" s="295">
        <f>A2662*'Lineær programmering opg 4'!$C$11+Datatabel!C2662*'Lineær programmering opg 4'!$D$11</f>
        <v>36763.199999998593</v>
      </c>
      <c r="K2662" s="9">
        <f t="shared" si="207"/>
        <v>0</v>
      </c>
      <c r="L2662" s="9">
        <f t="shared" si="208"/>
        <v>0</v>
      </c>
    </row>
    <row r="2663" spans="1:12" ht="15" x14ac:dyDescent="0.25">
      <c r="A2663" s="167">
        <f t="shared" si="206"/>
        <v>176.16000000000702</v>
      </c>
      <c r="B2663" s="325">
        <f t="shared" si="209"/>
        <v>0.7340000000000293</v>
      </c>
      <c r="C2663" s="167">
        <f t="shared" si="205"/>
        <v>127.67999999998597</v>
      </c>
      <c r="D2663" s="167">
        <f>IF('Lineær programmering opg 4'!$M$4=0,"-",(-A2663+'Lineær programmering opg 4'!$M$4)/'Lineær programmering opg 4'!$K$4*-1)</f>
        <v>127.67999999998597</v>
      </c>
      <c r="E2663" s="167">
        <f>IF('Lineær programmering opg 4'!$M$5=0,"-",(-A2663+'Lineær programmering opg 4'!$M$5)/'Lineær programmering opg 4'!$K$5*-1)</f>
        <v>167.87999999999474</v>
      </c>
      <c r="F2663" s="167" t="str">
        <f>IF('Lineær programmering opg 4'!$E$6=0,"-",(-A2663+'Lineær programmering opg 4'!$M$6)/'Lineær programmering opg 4'!$K$6*-1)</f>
        <v>-</v>
      </c>
      <c r="G2663" s="167" t="str">
        <f>IF('Lineær programmering opg 4'!$D$7=0,"-",((-A2663+'Lineær programmering opg 4'!$M$7)/'Lineær programmering opg 4'!$K$7)*-1)</f>
        <v>-</v>
      </c>
      <c r="H2663" s="167" t="str">
        <f>IF('Lineær programmering opg 4'!$C$8=0,"-",((-A2663+'Lineær programmering opg 4'!$M$8)/'Lineær programmering opg 4'!$K$8)*-1)</f>
        <v>-</v>
      </c>
      <c r="I2663" s="167" t="str">
        <f>IF('Lineær programmering opg 4'!$D$8=0,"-",'Lineær programmering opg 4'!$G$8)</f>
        <v>-</v>
      </c>
      <c r="J2663" s="295">
        <f>A2663*'Lineær programmering opg 4'!$C$11+Datatabel!C2663*'Lineær programmering opg 4'!$D$11</f>
        <v>36767.999999998596</v>
      </c>
      <c r="K2663" s="9">
        <f t="shared" si="207"/>
        <v>0</v>
      </c>
      <c r="L2663" s="9">
        <f t="shared" si="208"/>
        <v>0</v>
      </c>
    </row>
    <row r="2664" spans="1:12" ht="15" x14ac:dyDescent="0.25">
      <c r="A2664" s="167">
        <f t="shared" si="206"/>
        <v>176.13600000000704</v>
      </c>
      <c r="B2664" s="325">
        <f t="shared" si="209"/>
        <v>0.73390000000002931</v>
      </c>
      <c r="C2664" s="167">
        <f t="shared" si="205"/>
        <v>127.72799999998591</v>
      </c>
      <c r="D2664" s="167">
        <f>IF('Lineær programmering opg 4'!$M$4=0,"-",(-A2664+'Lineær programmering opg 4'!$M$4)/'Lineær programmering opg 4'!$K$4*-1)</f>
        <v>127.72799999998591</v>
      </c>
      <c r="E2664" s="167">
        <f>IF('Lineær programmering opg 4'!$M$5=0,"-",(-A2664+'Lineær programmering opg 4'!$M$5)/'Lineær programmering opg 4'!$K$5*-1)</f>
        <v>167.89799999999474</v>
      </c>
      <c r="F2664" s="167" t="str">
        <f>IF('Lineær programmering opg 4'!$E$6=0,"-",(-A2664+'Lineær programmering opg 4'!$M$6)/'Lineær programmering opg 4'!$K$6*-1)</f>
        <v>-</v>
      </c>
      <c r="G2664" s="167" t="str">
        <f>IF('Lineær programmering opg 4'!$D$7=0,"-",((-A2664+'Lineær programmering opg 4'!$M$7)/'Lineær programmering opg 4'!$K$7)*-1)</f>
        <v>-</v>
      </c>
      <c r="H2664" s="167" t="str">
        <f>IF('Lineær programmering opg 4'!$C$8=0,"-",((-A2664+'Lineær programmering opg 4'!$M$8)/'Lineær programmering opg 4'!$K$8)*-1)</f>
        <v>-</v>
      </c>
      <c r="I2664" s="167" t="str">
        <f>IF('Lineær programmering opg 4'!$D$8=0,"-",'Lineær programmering opg 4'!$G$8)</f>
        <v>-</v>
      </c>
      <c r="J2664" s="295">
        <f>A2664*'Lineær programmering opg 4'!$C$11+Datatabel!C2664*'Lineær programmering opg 4'!$D$11</f>
        <v>36772.799999998591</v>
      </c>
      <c r="K2664" s="9">
        <f t="shared" si="207"/>
        <v>0</v>
      </c>
      <c r="L2664" s="9">
        <f t="shared" si="208"/>
        <v>0</v>
      </c>
    </row>
    <row r="2665" spans="1:12" ht="15" x14ac:dyDescent="0.25">
      <c r="A2665" s="167">
        <f t="shared" si="206"/>
        <v>176.11200000000704</v>
      </c>
      <c r="B2665" s="325">
        <f t="shared" si="209"/>
        <v>0.73380000000002932</v>
      </c>
      <c r="C2665" s="167">
        <f t="shared" si="205"/>
        <v>127.77599999998591</v>
      </c>
      <c r="D2665" s="167">
        <f>IF('Lineær programmering opg 4'!$M$4=0,"-",(-A2665+'Lineær programmering opg 4'!$M$4)/'Lineær programmering opg 4'!$K$4*-1)</f>
        <v>127.77599999998591</v>
      </c>
      <c r="E2665" s="167">
        <f>IF('Lineær programmering opg 4'!$M$5=0,"-",(-A2665+'Lineær programmering opg 4'!$M$5)/'Lineær programmering opg 4'!$K$5*-1)</f>
        <v>167.91599999999474</v>
      </c>
      <c r="F2665" s="167" t="str">
        <f>IF('Lineær programmering opg 4'!$E$6=0,"-",(-A2665+'Lineær programmering opg 4'!$M$6)/'Lineær programmering opg 4'!$K$6*-1)</f>
        <v>-</v>
      </c>
      <c r="G2665" s="167" t="str">
        <f>IF('Lineær programmering opg 4'!$D$7=0,"-",((-A2665+'Lineær programmering opg 4'!$M$7)/'Lineær programmering opg 4'!$K$7)*-1)</f>
        <v>-</v>
      </c>
      <c r="H2665" s="167" t="str">
        <f>IF('Lineær programmering opg 4'!$C$8=0,"-",((-A2665+'Lineær programmering opg 4'!$M$8)/'Lineær programmering opg 4'!$K$8)*-1)</f>
        <v>-</v>
      </c>
      <c r="I2665" s="167" t="str">
        <f>IF('Lineær programmering opg 4'!$D$8=0,"-",'Lineær programmering opg 4'!$G$8)</f>
        <v>-</v>
      </c>
      <c r="J2665" s="295">
        <f>A2665*'Lineær programmering opg 4'!$C$11+Datatabel!C2665*'Lineær programmering opg 4'!$D$11</f>
        <v>36777.599999998594</v>
      </c>
      <c r="K2665" s="9">
        <f t="shared" si="207"/>
        <v>0</v>
      </c>
      <c r="L2665" s="9">
        <f t="shared" si="208"/>
        <v>0</v>
      </c>
    </row>
    <row r="2666" spans="1:12" ht="15" x14ac:dyDescent="0.25">
      <c r="A2666" s="167">
        <f t="shared" si="206"/>
        <v>176.08800000000704</v>
      </c>
      <c r="B2666" s="325">
        <f t="shared" si="209"/>
        <v>0.73370000000002933</v>
      </c>
      <c r="C2666" s="167">
        <f t="shared" si="205"/>
        <v>127.82399999998592</v>
      </c>
      <c r="D2666" s="167">
        <f>IF('Lineær programmering opg 4'!$M$4=0,"-",(-A2666+'Lineær programmering opg 4'!$M$4)/'Lineær programmering opg 4'!$K$4*-1)</f>
        <v>127.82399999998592</v>
      </c>
      <c r="E2666" s="167">
        <f>IF('Lineær programmering opg 4'!$M$5=0,"-",(-A2666+'Lineær programmering opg 4'!$M$5)/'Lineær programmering opg 4'!$K$5*-1)</f>
        <v>167.93399999999474</v>
      </c>
      <c r="F2666" s="167" t="str">
        <f>IF('Lineær programmering opg 4'!$E$6=0,"-",(-A2666+'Lineær programmering opg 4'!$M$6)/'Lineær programmering opg 4'!$K$6*-1)</f>
        <v>-</v>
      </c>
      <c r="G2666" s="167" t="str">
        <f>IF('Lineær programmering opg 4'!$D$7=0,"-",((-A2666+'Lineær programmering opg 4'!$M$7)/'Lineær programmering opg 4'!$K$7)*-1)</f>
        <v>-</v>
      </c>
      <c r="H2666" s="167" t="str">
        <f>IF('Lineær programmering opg 4'!$C$8=0,"-",((-A2666+'Lineær programmering opg 4'!$M$8)/'Lineær programmering opg 4'!$K$8)*-1)</f>
        <v>-</v>
      </c>
      <c r="I2666" s="167" t="str">
        <f>IF('Lineær programmering opg 4'!$D$8=0,"-",'Lineær programmering opg 4'!$G$8)</f>
        <v>-</v>
      </c>
      <c r="J2666" s="295">
        <f>A2666*'Lineær programmering opg 4'!$C$11+Datatabel!C2666*'Lineær programmering opg 4'!$D$11</f>
        <v>36782.399999998597</v>
      </c>
      <c r="K2666" s="9">
        <f t="shared" si="207"/>
        <v>0</v>
      </c>
      <c r="L2666" s="9">
        <f t="shared" si="208"/>
        <v>0</v>
      </c>
    </row>
    <row r="2667" spans="1:12" ht="15" x14ac:dyDescent="0.25">
      <c r="A2667" s="167">
        <f t="shared" si="206"/>
        <v>176.06400000000704</v>
      </c>
      <c r="B2667" s="325">
        <f t="shared" si="209"/>
        <v>0.73360000000002934</v>
      </c>
      <c r="C2667" s="167">
        <f t="shared" si="205"/>
        <v>127.87199999998592</v>
      </c>
      <c r="D2667" s="167">
        <f>IF('Lineær programmering opg 4'!$M$4=0,"-",(-A2667+'Lineær programmering opg 4'!$M$4)/'Lineær programmering opg 4'!$K$4*-1)</f>
        <v>127.87199999998592</v>
      </c>
      <c r="E2667" s="167">
        <f>IF('Lineær programmering opg 4'!$M$5=0,"-",(-A2667+'Lineær programmering opg 4'!$M$5)/'Lineær programmering opg 4'!$K$5*-1)</f>
        <v>167.95199999999474</v>
      </c>
      <c r="F2667" s="167" t="str">
        <f>IF('Lineær programmering opg 4'!$E$6=0,"-",(-A2667+'Lineær programmering opg 4'!$M$6)/'Lineær programmering opg 4'!$K$6*-1)</f>
        <v>-</v>
      </c>
      <c r="G2667" s="167" t="str">
        <f>IF('Lineær programmering opg 4'!$D$7=0,"-",((-A2667+'Lineær programmering opg 4'!$M$7)/'Lineær programmering opg 4'!$K$7)*-1)</f>
        <v>-</v>
      </c>
      <c r="H2667" s="167" t="str">
        <f>IF('Lineær programmering opg 4'!$C$8=0,"-",((-A2667+'Lineær programmering opg 4'!$M$8)/'Lineær programmering opg 4'!$K$8)*-1)</f>
        <v>-</v>
      </c>
      <c r="I2667" s="167" t="str">
        <f>IF('Lineær programmering opg 4'!$D$8=0,"-",'Lineær programmering opg 4'!$G$8)</f>
        <v>-</v>
      </c>
      <c r="J2667" s="295">
        <f>A2667*'Lineær programmering opg 4'!$C$11+Datatabel!C2667*'Lineær programmering opg 4'!$D$11</f>
        <v>36787.199999998593</v>
      </c>
      <c r="K2667" s="9">
        <f t="shared" si="207"/>
        <v>0</v>
      </c>
      <c r="L2667" s="9">
        <f t="shared" si="208"/>
        <v>0</v>
      </c>
    </row>
    <row r="2668" spans="1:12" ht="15" x14ac:dyDescent="0.25">
      <c r="A2668" s="167">
        <f t="shared" si="206"/>
        <v>176.04000000000704</v>
      </c>
      <c r="B2668" s="325">
        <f t="shared" si="209"/>
        <v>0.73350000000002935</v>
      </c>
      <c r="C2668" s="167">
        <f t="shared" si="205"/>
        <v>127.91999999998592</v>
      </c>
      <c r="D2668" s="167">
        <f>IF('Lineær programmering opg 4'!$M$4=0,"-",(-A2668+'Lineær programmering opg 4'!$M$4)/'Lineær programmering opg 4'!$K$4*-1)</f>
        <v>127.91999999998592</v>
      </c>
      <c r="E2668" s="167">
        <f>IF('Lineær programmering opg 4'!$M$5=0,"-",(-A2668+'Lineær programmering opg 4'!$M$5)/'Lineær programmering opg 4'!$K$5*-1)</f>
        <v>167.96999999999474</v>
      </c>
      <c r="F2668" s="167" t="str">
        <f>IF('Lineær programmering opg 4'!$E$6=0,"-",(-A2668+'Lineær programmering opg 4'!$M$6)/'Lineær programmering opg 4'!$K$6*-1)</f>
        <v>-</v>
      </c>
      <c r="G2668" s="167" t="str">
        <f>IF('Lineær programmering opg 4'!$D$7=0,"-",((-A2668+'Lineær programmering opg 4'!$M$7)/'Lineær programmering opg 4'!$K$7)*-1)</f>
        <v>-</v>
      </c>
      <c r="H2668" s="167" t="str">
        <f>IF('Lineær programmering opg 4'!$C$8=0,"-",((-A2668+'Lineær programmering opg 4'!$M$8)/'Lineær programmering opg 4'!$K$8)*-1)</f>
        <v>-</v>
      </c>
      <c r="I2668" s="167" t="str">
        <f>IF('Lineær programmering opg 4'!$D$8=0,"-",'Lineær programmering opg 4'!$G$8)</f>
        <v>-</v>
      </c>
      <c r="J2668" s="295">
        <f>A2668*'Lineær programmering opg 4'!$C$11+Datatabel!C2668*'Lineær programmering opg 4'!$D$11</f>
        <v>36791.999999998588</v>
      </c>
      <c r="K2668" s="9">
        <f t="shared" si="207"/>
        <v>0</v>
      </c>
      <c r="L2668" s="9">
        <f t="shared" si="208"/>
        <v>0</v>
      </c>
    </row>
    <row r="2669" spans="1:12" ht="15" x14ac:dyDescent="0.25">
      <c r="A2669" s="167">
        <f t="shared" si="206"/>
        <v>176.01600000000704</v>
      </c>
      <c r="B2669" s="325">
        <f t="shared" si="209"/>
        <v>0.73340000000002936</v>
      </c>
      <c r="C2669" s="167">
        <f t="shared" si="205"/>
        <v>127.96799999998592</v>
      </c>
      <c r="D2669" s="167">
        <f>IF('Lineær programmering opg 4'!$M$4=0,"-",(-A2669+'Lineær programmering opg 4'!$M$4)/'Lineær programmering opg 4'!$K$4*-1)</f>
        <v>127.96799999998592</v>
      </c>
      <c r="E2669" s="167">
        <f>IF('Lineær programmering opg 4'!$M$5=0,"-",(-A2669+'Lineær programmering opg 4'!$M$5)/'Lineær programmering opg 4'!$K$5*-1)</f>
        <v>167.98799999999474</v>
      </c>
      <c r="F2669" s="167" t="str">
        <f>IF('Lineær programmering opg 4'!$E$6=0,"-",(-A2669+'Lineær programmering opg 4'!$M$6)/'Lineær programmering opg 4'!$K$6*-1)</f>
        <v>-</v>
      </c>
      <c r="G2669" s="167" t="str">
        <f>IF('Lineær programmering opg 4'!$D$7=0,"-",((-A2669+'Lineær programmering opg 4'!$M$7)/'Lineær programmering opg 4'!$K$7)*-1)</f>
        <v>-</v>
      </c>
      <c r="H2669" s="167" t="str">
        <f>IF('Lineær programmering opg 4'!$C$8=0,"-",((-A2669+'Lineær programmering opg 4'!$M$8)/'Lineær programmering opg 4'!$K$8)*-1)</f>
        <v>-</v>
      </c>
      <c r="I2669" s="167" t="str">
        <f>IF('Lineær programmering opg 4'!$D$8=0,"-",'Lineær programmering opg 4'!$G$8)</f>
        <v>-</v>
      </c>
      <c r="J2669" s="295">
        <f>A2669*'Lineær programmering opg 4'!$C$11+Datatabel!C2669*'Lineær programmering opg 4'!$D$11</f>
        <v>36796.799999998591</v>
      </c>
      <c r="K2669" s="9">
        <f t="shared" si="207"/>
        <v>0</v>
      </c>
      <c r="L2669" s="9">
        <f t="shared" si="208"/>
        <v>0</v>
      </c>
    </row>
    <row r="2670" spans="1:12" ht="15" x14ac:dyDescent="0.25">
      <c r="A2670" s="167">
        <f t="shared" si="206"/>
        <v>175.99200000000704</v>
      </c>
      <c r="B2670" s="325">
        <f t="shared" si="209"/>
        <v>0.73330000000002937</v>
      </c>
      <c r="C2670" s="167">
        <f t="shared" si="205"/>
        <v>128.01599999998592</v>
      </c>
      <c r="D2670" s="167">
        <f>IF('Lineær programmering opg 4'!$M$4=0,"-",(-A2670+'Lineær programmering opg 4'!$M$4)/'Lineær programmering opg 4'!$K$4*-1)</f>
        <v>128.01599999998592</v>
      </c>
      <c r="E2670" s="167">
        <f>IF('Lineær programmering opg 4'!$M$5=0,"-",(-A2670+'Lineær programmering opg 4'!$M$5)/'Lineær programmering opg 4'!$K$5*-1)</f>
        <v>168.00599999999474</v>
      </c>
      <c r="F2670" s="167" t="str">
        <f>IF('Lineær programmering opg 4'!$E$6=0,"-",(-A2670+'Lineær programmering opg 4'!$M$6)/'Lineær programmering opg 4'!$K$6*-1)</f>
        <v>-</v>
      </c>
      <c r="G2670" s="167" t="str">
        <f>IF('Lineær programmering opg 4'!$D$7=0,"-",((-A2670+'Lineær programmering opg 4'!$M$7)/'Lineær programmering opg 4'!$K$7)*-1)</f>
        <v>-</v>
      </c>
      <c r="H2670" s="167" t="str">
        <f>IF('Lineær programmering opg 4'!$C$8=0,"-",((-A2670+'Lineær programmering opg 4'!$M$8)/'Lineær programmering opg 4'!$K$8)*-1)</f>
        <v>-</v>
      </c>
      <c r="I2670" s="167" t="str">
        <f>IF('Lineær programmering opg 4'!$D$8=0,"-",'Lineær programmering opg 4'!$G$8)</f>
        <v>-</v>
      </c>
      <c r="J2670" s="295">
        <f>A2670*'Lineær programmering opg 4'!$C$11+Datatabel!C2670*'Lineær programmering opg 4'!$D$11</f>
        <v>36801.599999998594</v>
      </c>
      <c r="K2670" s="9">
        <f t="shared" si="207"/>
        <v>0</v>
      </c>
      <c r="L2670" s="9">
        <f t="shared" si="208"/>
        <v>0</v>
      </c>
    </row>
    <row r="2671" spans="1:12" ht="15" x14ac:dyDescent="0.25">
      <c r="A2671" s="167">
        <f t="shared" si="206"/>
        <v>175.96800000000707</v>
      </c>
      <c r="B2671" s="325">
        <f t="shared" si="209"/>
        <v>0.73320000000002938</v>
      </c>
      <c r="C2671" s="167">
        <f t="shared" si="205"/>
        <v>128.06399999998587</v>
      </c>
      <c r="D2671" s="167">
        <f>IF('Lineær programmering opg 4'!$M$4=0,"-",(-A2671+'Lineær programmering opg 4'!$M$4)/'Lineær programmering opg 4'!$K$4*-1)</f>
        <v>128.06399999998587</v>
      </c>
      <c r="E2671" s="167">
        <f>IF('Lineær programmering opg 4'!$M$5=0,"-",(-A2671+'Lineær programmering opg 4'!$M$5)/'Lineær programmering opg 4'!$K$5*-1)</f>
        <v>168.02399999999471</v>
      </c>
      <c r="F2671" s="167" t="str">
        <f>IF('Lineær programmering opg 4'!$E$6=0,"-",(-A2671+'Lineær programmering opg 4'!$M$6)/'Lineær programmering opg 4'!$K$6*-1)</f>
        <v>-</v>
      </c>
      <c r="G2671" s="167" t="str">
        <f>IF('Lineær programmering opg 4'!$D$7=0,"-",((-A2671+'Lineær programmering opg 4'!$M$7)/'Lineær programmering opg 4'!$K$7)*-1)</f>
        <v>-</v>
      </c>
      <c r="H2671" s="167" t="str">
        <f>IF('Lineær programmering opg 4'!$C$8=0,"-",((-A2671+'Lineær programmering opg 4'!$M$8)/'Lineær programmering opg 4'!$K$8)*-1)</f>
        <v>-</v>
      </c>
      <c r="I2671" s="167" t="str">
        <f>IF('Lineær programmering opg 4'!$D$8=0,"-",'Lineær programmering opg 4'!$G$8)</f>
        <v>-</v>
      </c>
      <c r="J2671" s="295">
        <f>A2671*'Lineær programmering opg 4'!$C$11+Datatabel!C2671*'Lineær programmering opg 4'!$D$11</f>
        <v>36806.399999998583</v>
      </c>
      <c r="K2671" s="9">
        <f t="shared" si="207"/>
        <v>0</v>
      </c>
      <c r="L2671" s="9">
        <f t="shared" si="208"/>
        <v>0</v>
      </c>
    </row>
    <row r="2672" spans="1:12" ht="15" x14ac:dyDescent="0.25">
      <c r="A2672" s="167">
        <f t="shared" si="206"/>
        <v>175.94400000000707</v>
      </c>
      <c r="B2672" s="325">
        <f t="shared" si="209"/>
        <v>0.73310000000002939</v>
      </c>
      <c r="C2672" s="167">
        <f t="shared" si="205"/>
        <v>128.11199999998587</v>
      </c>
      <c r="D2672" s="167">
        <f>IF('Lineær programmering opg 4'!$M$4=0,"-",(-A2672+'Lineær programmering opg 4'!$M$4)/'Lineær programmering opg 4'!$K$4*-1)</f>
        <v>128.11199999998587</v>
      </c>
      <c r="E2672" s="167">
        <f>IF('Lineær programmering opg 4'!$M$5=0,"-",(-A2672+'Lineær programmering opg 4'!$M$5)/'Lineær programmering opg 4'!$K$5*-1)</f>
        <v>168.04199999999472</v>
      </c>
      <c r="F2672" s="167" t="str">
        <f>IF('Lineær programmering opg 4'!$E$6=0,"-",(-A2672+'Lineær programmering opg 4'!$M$6)/'Lineær programmering opg 4'!$K$6*-1)</f>
        <v>-</v>
      </c>
      <c r="G2672" s="167" t="str">
        <f>IF('Lineær programmering opg 4'!$D$7=0,"-",((-A2672+'Lineær programmering opg 4'!$M$7)/'Lineær programmering opg 4'!$K$7)*-1)</f>
        <v>-</v>
      </c>
      <c r="H2672" s="167" t="str">
        <f>IF('Lineær programmering opg 4'!$C$8=0,"-",((-A2672+'Lineær programmering opg 4'!$M$8)/'Lineær programmering opg 4'!$K$8)*-1)</f>
        <v>-</v>
      </c>
      <c r="I2672" s="167" t="str">
        <f>IF('Lineær programmering opg 4'!$D$8=0,"-",'Lineær programmering opg 4'!$G$8)</f>
        <v>-</v>
      </c>
      <c r="J2672" s="295">
        <f>A2672*'Lineær programmering opg 4'!$C$11+Datatabel!C2672*'Lineær programmering opg 4'!$D$11</f>
        <v>36811.199999998586</v>
      </c>
      <c r="K2672" s="9">
        <f t="shared" si="207"/>
        <v>0</v>
      </c>
      <c r="L2672" s="9">
        <f t="shared" si="208"/>
        <v>0</v>
      </c>
    </row>
    <row r="2673" spans="1:12" ht="15" x14ac:dyDescent="0.25">
      <c r="A2673" s="167">
        <f t="shared" si="206"/>
        <v>175.92000000000706</v>
      </c>
      <c r="B2673" s="325">
        <f t="shared" si="209"/>
        <v>0.73300000000002941</v>
      </c>
      <c r="C2673" s="167">
        <f t="shared" si="205"/>
        <v>128.15999999998587</v>
      </c>
      <c r="D2673" s="167">
        <f>IF('Lineær programmering opg 4'!$M$4=0,"-",(-A2673+'Lineær programmering opg 4'!$M$4)/'Lineær programmering opg 4'!$K$4*-1)</f>
        <v>128.15999999998587</v>
      </c>
      <c r="E2673" s="167">
        <f>IF('Lineær programmering opg 4'!$M$5=0,"-",(-A2673+'Lineær programmering opg 4'!$M$5)/'Lineær programmering opg 4'!$K$5*-1)</f>
        <v>168.05999999999472</v>
      </c>
      <c r="F2673" s="167" t="str">
        <f>IF('Lineær programmering opg 4'!$E$6=0,"-",(-A2673+'Lineær programmering opg 4'!$M$6)/'Lineær programmering opg 4'!$K$6*-1)</f>
        <v>-</v>
      </c>
      <c r="G2673" s="167" t="str">
        <f>IF('Lineær programmering opg 4'!$D$7=0,"-",((-A2673+'Lineær programmering opg 4'!$M$7)/'Lineær programmering opg 4'!$K$7)*-1)</f>
        <v>-</v>
      </c>
      <c r="H2673" s="167" t="str">
        <f>IF('Lineær programmering opg 4'!$C$8=0,"-",((-A2673+'Lineær programmering opg 4'!$M$8)/'Lineær programmering opg 4'!$K$8)*-1)</f>
        <v>-</v>
      </c>
      <c r="I2673" s="167" t="str">
        <f>IF('Lineær programmering opg 4'!$D$8=0,"-",'Lineær programmering opg 4'!$G$8)</f>
        <v>-</v>
      </c>
      <c r="J2673" s="295">
        <f>A2673*'Lineær programmering opg 4'!$C$11+Datatabel!C2673*'Lineær programmering opg 4'!$D$11</f>
        <v>36815.999999998588</v>
      </c>
      <c r="K2673" s="9">
        <f t="shared" si="207"/>
        <v>0</v>
      </c>
      <c r="L2673" s="9">
        <f t="shared" si="208"/>
        <v>0</v>
      </c>
    </row>
    <row r="2674" spans="1:12" ht="15" x14ac:dyDescent="0.25">
      <c r="A2674" s="167">
        <f t="shared" si="206"/>
        <v>175.89600000000706</v>
      </c>
      <c r="B2674" s="325">
        <f t="shared" si="209"/>
        <v>0.73290000000002942</v>
      </c>
      <c r="C2674" s="167">
        <f t="shared" si="205"/>
        <v>128.20799999998587</v>
      </c>
      <c r="D2674" s="167">
        <f>IF('Lineær programmering opg 4'!$M$4=0,"-",(-A2674+'Lineær programmering opg 4'!$M$4)/'Lineær programmering opg 4'!$K$4*-1)</f>
        <v>128.20799999998587</v>
      </c>
      <c r="E2674" s="167">
        <f>IF('Lineær programmering opg 4'!$M$5=0,"-",(-A2674+'Lineær programmering opg 4'!$M$5)/'Lineær programmering opg 4'!$K$5*-1)</f>
        <v>168.07799999999472</v>
      </c>
      <c r="F2674" s="167" t="str">
        <f>IF('Lineær programmering opg 4'!$E$6=0,"-",(-A2674+'Lineær programmering opg 4'!$M$6)/'Lineær programmering opg 4'!$K$6*-1)</f>
        <v>-</v>
      </c>
      <c r="G2674" s="167" t="str">
        <f>IF('Lineær programmering opg 4'!$D$7=0,"-",((-A2674+'Lineær programmering opg 4'!$M$7)/'Lineær programmering opg 4'!$K$7)*-1)</f>
        <v>-</v>
      </c>
      <c r="H2674" s="167" t="str">
        <f>IF('Lineær programmering opg 4'!$C$8=0,"-",((-A2674+'Lineær programmering opg 4'!$M$8)/'Lineær programmering opg 4'!$K$8)*-1)</f>
        <v>-</v>
      </c>
      <c r="I2674" s="167" t="str">
        <f>IF('Lineær programmering opg 4'!$D$8=0,"-",'Lineær programmering opg 4'!$G$8)</f>
        <v>-</v>
      </c>
      <c r="J2674" s="295">
        <f>A2674*'Lineær programmering opg 4'!$C$11+Datatabel!C2674*'Lineær programmering opg 4'!$D$11</f>
        <v>36820.799999998591</v>
      </c>
      <c r="K2674" s="9">
        <f t="shared" si="207"/>
        <v>0</v>
      </c>
      <c r="L2674" s="9">
        <f t="shared" si="208"/>
        <v>0</v>
      </c>
    </row>
    <row r="2675" spans="1:12" ht="15" x14ac:dyDescent="0.25">
      <c r="A2675" s="167">
        <f t="shared" si="206"/>
        <v>175.87200000000706</v>
      </c>
      <c r="B2675" s="325">
        <f t="shared" si="209"/>
        <v>0.73280000000002943</v>
      </c>
      <c r="C2675" s="167">
        <f t="shared" si="205"/>
        <v>128.25599999998587</v>
      </c>
      <c r="D2675" s="167">
        <f>IF('Lineær programmering opg 4'!$M$4=0,"-",(-A2675+'Lineær programmering opg 4'!$M$4)/'Lineær programmering opg 4'!$K$4*-1)</f>
        <v>128.25599999998587</v>
      </c>
      <c r="E2675" s="167">
        <f>IF('Lineær programmering opg 4'!$M$5=0,"-",(-A2675+'Lineær programmering opg 4'!$M$5)/'Lineær programmering opg 4'!$K$5*-1)</f>
        <v>168.09599999999472</v>
      </c>
      <c r="F2675" s="167" t="str">
        <f>IF('Lineær programmering opg 4'!$E$6=0,"-",(-A2675+'Lineær programmering opg 4'!$M$6)/'Lineær programmering opg 4'!$K$6*-1)</f>
        <v>-</v>
      </c>
      <c r="G2675" s="167" t="str">
        <f>IF('Lineær programmering opg 4'!$D$7=0,"-",((-A2675+'Lineær programmering opg 4'!$M$7)/'Lineær programmering opg 4'!$K$7)*-1)</f>
        <v>-</v>
      </c>
      <c r="H2675" s="167" t="str">
        <f>IF('Lineær programmering opg 4'!$C$8=0,"-",((-A2675+'Lineær programmering opg 4'!$M$8)/'Lineær programmering opg 4'!$K$8)*-1)</f>
        <v>-</v>
      </c>
      <c r="I2675" s="167" t="str">
        <f>IF('Lineær programmering opg 4'!$D$8=0,"-",'Lineær programmering opg 4'!$G$8)</f>
        <v>-</v>
      </c>
      <c r="J2675" s="295">
        <f>A2675*'Lineær programmering opg 4'!$C$11+Datatabel!C2675*'Lineær programmering opg 4'!$D$11</f>
        <v>36825.599999998587</v>
      </c>
      <c r="K2675" s="9">
        <f t="shared" si="207"/>
        <v>0</v>
      </c>
      <c r="L2675" s="9">
        <f t="shared" si="208"/>
        <v>0</v>
      </c>
    </row>
    <row r="2676" spans="1:12" ht="15" x14ac:dyDescent="0.25">
      <c r="A2676" s="167">
        <f t="shared" si="206"/>
        <v>175.84800000000706</v>
      </c>
      <c r="B2676" s="325">
        <f t="shared" si="209"/>
        <v>0.73270000000002944</v>
      </c>
      <c r="C2676" s="167">
        <f t="shared" si="205"/>
        <v>128.30399999998588</v>
      </c>
      <c r="D2676" s="167">
        <f>IF('Lineær programmering opg 4'!$M$4=0,"-",(-A2676+'Lineær programmering opg 4'!$M$4)/'Lineær programmering opg 4'!$K$4*-1)</f>
        <v>128.30399999998588</v>
      </c>
      <c r="E2676" s="167">
        <f>IF('Lineær programmering opg 4'!$M$5=0,"-",(-A2676+'Lineær programmering opg 4'!$M$5)/'Lineær programmering opg 4'!$K$5*-1)</f>
        <v>168.11399999999472</v>
      </c>
      <c r="F2676" s="167" t="str">
        <f>IF('Lineær programmering opg 4'!$E$6=0,"-",(-A2676+'Lineær programmering opg 4'!$M$6)/'Lineær programmering opg 4'!$K$6*-1)</f>
        <v>-</v>
      </c>
      <c r="G2676" s="167" t="str">
        <f>IF('Lineær programmering opg 4'!$D$7=0,"-",((-A2676+'Lineær programmering opg 4'!$M$7)/'Lineær programmering opg 4'!$K$7)*-1)</f>
        <v>-</v>
      </c>
      <c r="H2676" s="167" t="str">
        <f>IF('Lineær programmering opg 4'!$C$8=0,"-",((-A2676+'Lineær programmering opg 4'!$M$8)/'Lineær programmering opg 4'!$K$8)*-1)</f>
        <v>-</v>
      </c>
      <c r="I2676" s="167" t="str">
        <f>IF('Lineær programmering opg 4'!$D$8=0,"-",'Lineær programmering opg 4'!$G$8)</f>
        <v>-</v>
      </c>
      <c r="J2676" s="295">
        <f>A2676*'Lineær programmering opg 4'!$C$11+Datatabel!C2676*'Lineær programmering opg 4'!$D$11</f>
        <v>36830.399999998583</v>
      </c>
      <c r="K2676" s="9">
        <f t="shared" si="207"/>
        <v>0</v>
      </c>
      <c r="L2676" s="9">
        <f t="shared" si="208"/>
        <v>0</v>
      </c>
    </row>
    <row r="2677" spans="1:12" ht="15" x14ac:dyDescent="0.25">
      <c r="A2677" s="167">
        <f t="shared" si="206"/>
        <v>175.82400000000706</v>
      </c>
      <c r="B2677" s="325">
        <f t="shared" si="209"/>
        <v>0.73260000000002945</v>
      </c>
      <c r="C2677" s="167">
        <f t="shared" si="205"/>
        <v>128.35199999998588</v>
      </c>
      <c r="D2677" s="167">
        <f>IF('Lineær programmering opg 4'!$M$4=0,"-",(-A2677+'Lineær programmering opg 4'!$M$4)/'Lineær programmering opg 4'!$K$4*-1)</f>
        <v>128.35199999998588</v>
      </c>
      <c r="E2677" s="167">
        <f>IF('Lineær programmering opg 4'!$M$5=0,"-",(-A2677+'Lineær programmering opg 4'!$M$5)/'Lineær programmering opg 4'!$K$5*-1)</f>
        <v>168.13199999999472</v>
      </c>
      <c r="F2677" s="167" t="str">
        <f>IF('Lineær programmering opg 4'!$E$6=0,"-",(-A2677+'Lineær programmering opg 4'!$M$6)/'Lineær programmering opg 4'!$K$6*-1)</f>
        <v>-</v>
      </c>
      <c r="G2677" s="167" t="str">
        <f>IF('Lineær programmering opg 4'!$D$7=0,"-",((-A2677+'Lineær programmering opg 4'!$M$7)/'Lineær programmering opg 4'!$K$7)*-1)</f>
        <v>-</v>
      </c>
      <c r="H2677" s="167" t="str">
        <f>IF('Lineær programmering opg 4'!$C$8=0,"-",((-A2677+'Lineær programmering opg 4'!$M$8)/'Lineær programmering opg 4'!$K$8)*-1)</f>
        <v>-</v>
      </c>
      <c r="I2677" s="167" t="str">
        <f>IF('Lineær programmering opg 4'!$D$8=0,"-",'Lineær programmering opg 4'!$G$8)</f>
        <v>-</v>
      </c>
      <c r="J2677" s="295">
        <f>A2677*'Lineær programmering opg 4'!$C$11+Datatabel!C2677*'Lineær programmering opg 4'!$D$11</f>
        <v>36835.199999998586</v>
      </c>
      <c r="K2677" s="9">
        <f t="shared" si="207"/>
        <v>0</v>
      </c>
      <c r="L2677" s="9">
        <f t="shared" si="208"/>
        <v>0</v>
      </c>
    </row>
    <row r="2678" spans="1:12" ht="15" x14ac:dyDescent="0.25">
      <c r="A2678" s="167">
        <f t="shared" si="206"/>
        <v>175.80000000000706</v>
      </c>
      <c r="B2678" s="325">
        <f t="shared" si="209"/>
        <v>0.73250000000002946</v>
      </c>
      <c r="C2678" s="167">
        <f t="shared" si="205"/>
        <v>128.39999999998588</v>
      </c>
      <c r="D2678" s="167">
        <f>IF('Lineær programmering opg 4'!$M$4=0,"-",(-A2678+'Lineær programmering opg 4'!$M$4)/'Lineær programmering opg 4'!$K$4*-1)</f>
        <v>128.39999999998588</v>
      </c>
      <c r="E2678" s="167">
        <f>IF('Lineær programmering opg 4'!$M$5=0,"-",(-A2678+'Lineær programmering opg 4'!$M$5)/'Lineær programmering opg 4'!$K$5*-1)</f>
        <v>168.14999999999472</v>
      </c>
      <c r="F2678" s="167" t="str">
        <f>IF('Lineær programmering opg 4'!$E$6=0,"-",(-A2678+'Lineær programmering opg 4'!$M$6)/'Lineær programmering opg 4'!$K$6*-1)</f>
        <v>-</v>
      </c>
      <c r="G2678" s="167" t="str">
        <f>IF('Lineær programmering opg 4'!$D$7=0,"-",((-A2678+'Lineær programmering opg 4'!$M$7)/'Lineær programmering opg 4'!$K$7)*-1)</f>
        <v>-</v>
      </c>
      <c r="H2678" s="167" t="str">
        <f>IF('Lineær programmering opg 4'!$C$8=0,"-",((-A2678+'Lineær programmering opg 4'!$M$8)/'Lineær programmering opg 4'!$K$8)*-1)</f>
        <v>-</v>
      </c>
      <c r="I2678" s="167" t="str">
        <f>IF('Lineær programmering opg 4'!$D$8=0,"-",'Lineær programmering opg 4'!$G$8)</f>
        <v>-</v>
      </c>
      <c r="J2678" s="295">
        <f>A2678*'Lineær programmering opg 4'!$C$11+Datatabel!C2678*'Lineær programmering opg 4'!$D$11</f>
        <v>36839.999999998588</v>
      </c>
      <c r="K2678" s="9">
        <f t="shared" si="207"/>
        <v>0</v>
      </c>
      <c r="L2678" s="9">
        <f t="shared" si="208"/>
        <v>0</v>
      </c>
    </row>
    <row r="2679" spans="1:12" ht="15" x14ac:dyDescent="0.25">
      <c r="A2679" s="167">
        <f t="shared" si="206"/>
        <v>175.77600000000706</v>
      </c>
      <c r="B2679" s="325">
        <f t="shared" si="209"/>
        <v>0.73240000000002947</v>
      </c>
      <c r="C2679" s="167">
        <f t="shared" si="205"/>
        <v>128.44799999998588</v>
      </c>
      <c r="D2679" s="167">
        <f>IF('Lineær programmering opg 4'!$M$4=0,"-",(-A2679+'Lineær programmering opg 4'!$M$4)/'Lineær programmering opg 4'!$K$4*-1)</f>
        <v>128.44799999998588</v>
      </c>
      <c r="E2679" s="167">
        <f>IF('Lineær programmering opg 4'!$M$5=0,"-",(-A2679+'Lineær programmering opg 4'!$M$5)/'Lineær programmering opg 4'!$K$5*-1)</f>
        <v>168.16799999999472</v>
      </c>
      <c r="F2679" s="167" t="str">
        <f>IF('Lineær programmering opg 4'!$E$6=0,"-",(-A2679+'Lineær programmering opg 4'!$M$6)/'Lineær programmering opg 4'!$K$6*-1)</f>
        <v>-</v>
      </c>
      <c r="G2679" s="167" t="str">
        <f>IF('Lineær programmering opg 4'!$D$7=0,"-",((-A2679+'Lineær programmering opg 4'!$M$7)/'Lineær programmering opg 4'!$K$7)*-1)</f>
        <v>-</v>
      </c>
      <c r="H2679" s="167" t="str">
        <f>IF('Lineær programmering opg 4'!$C$8=0,"-",((-A2679+'Lineær programmering opg 4'!$M$8)/'Lineær programmering opg 4'!$K$8)*-1)</f>
        <v>-</v>
      </c>
      <c r="I2679" s="167" t="str">
        <f>IF('Lineær programmering opg 4'!$D$8=0,"-",'Lineær programmering opg 4'!$G$8)</f>
        <v>-</v>
      </c>
      <c r="J2679" s="295">
        <f>A2679*'Lineær programmering opg 4'!$C$11+Datatabel!C2679*'Lineær programmering opg 4'!$D$11</f>
        <v>36844.799999998591</v>
      </c>
      <c r="K2679" s="9">
        <f t="shared" si="207"/>
        <v>0</v>
      </c>
      <c r="L2679" s="9">
        <f t="shared" si="208"/>
        <v>0</v>
      </c>
    </row>
    <row r="2680" spans="1:12" ht="15" x14ac:dyDescent="0.25">
      <c r="A2680" s="167">
        <f t="shared" si="206"/>
        <v>175.75200000000709</v>
      </c>
      <c r="B2680" s="325">
        <f t="shared" si="209"/>
        <v>0.73230000000002948</v>
      </c>
      <c r="C2680" s="167">
        <f t="shared" si="205"/>
        <v>128.49599999998583</v>
      </c>
      <c r="D2680" s="167">
        <f>IF('Lineær programmering opg 4'!$M$4=0,"-",(-A2680+'Lineær programmering opg 4'!$M$4)/'Lineær programmering opg 4'!$K$4*-1)</f>
        <v>128.49599999998583</v>
      </c>
      <c r="E2680" s="167">
        <f>IF('Lineær programmering opg 4'!$M$5=0,"-",(-A2680+'Lineær programmering opg 4'!$M$5)/'Lineær programmering opg 4'!$K$5*-1)</f>
        <v>168.18599999999469</v>
      </c>
      <c r="F2680" s="167" t="str">
        <f>IF('Lineær programmering opg 4'!$E$6=0,"-",(-A2680+'Lineær programmering opg 4'!$M$6)/'Lineær programmering opg 4'!$K$6*-1)</f>
        <v>-</v>
      </c>
      <c r="G2680" s="167" t="str">
        <f>IF('Lineær programmering opg 4'!$D$7=0,"-",((-A2680+'Lineær programmering opg 4'!$M$7)/'Lineær programmering opg 4'!$K$7)*-1)</f>
        <v>-</v>
      </c>
      <c r="H2680" s="167" t="str">
        <f>IF('Lineær programmering opg 4'!$C$8=0,"-",((-A2680+'Lineær programmering opg 4'!$M$8)/'Lineær programmering opg 4'!$K$8)*-1)</f>
        <v>-</v>
      </c>
      <c r="I2680" s="167" t="str">
        <f>IF('Lineær programmering opg 4'!$D$8=0,"-",'Lineær programmering opg 4'!$G$8)</f>
        <v>-</v>
      </c>
      <c r="J2680" s="295">
        <f>A2680*'Lineær programmering opg 4'!$C$11+Datatabel!C2680*'Lineær programmering opg 4'!$D$11</f>
        <v>36849.59999999858</v>
      </c>
      <c r="K2680" s="9">
        <f t="shared" si="207"/>
        <v>0</v>
      </c>
      <c r="L2680" s="9">
        <f t="shared" si="208"/>
        <v>0</v>
      </c>
    </row>
    <row r="2681" spans="1:12" ht="15" x14ac:dyDescent="0.25">
      <c r="A2681" s="167">
        <f t="shared" si="206"/>
        <v>175.72800000000709</v>
      </c>
      <c r="B2681" s="325">
        <f t="shared" si="209"/>
        <v>0.73220000000002949</v>
      </c>
      <c r="C2681" s="167">
        <f t="shared" si="205"/>
        <v>128.54399999998583</v>
      </c>
      <c r="D2681" s="167">
        <f>IF('Lineær programmering opg 4'!$M$4=0,"-",(-A2681+'Lineær programmering opg 4'!$M$4)/'Lineær programmering opg 4'!$K$4*-1)</f>
        <v>128.54399999998583</v>
      </c>
      <c r="E2681" s="167">
        <f>IF('Lineær programmering opg 4'!$M$5=0,"-",(-A2681+'Lineær programmering opg 4'!$M$5)/'Lineær programmering opg 4'!$K$5*-1)</f>
        <v>168.20399999999469</v>
      </c>
      <c r="F2681" s="167" t="str">
        <f>IF('Lineær programmering opg 4'!$E$6=0,"-",(-A2681+'Lineær programmering opg 4'!$M$6)/'Lineær programmering opg 4'!$K$6*-1)</f>
        <v>-</v>
      </c>
      <c r="G2681" s="167" t="str">
        <f>IF('Lineær programmering opg 4'!$D$7=0,"-",((-A2681+'Lineær programmering opg 4'!$M$7)/'Lineær programmering opg 4'!$K$7)*-1)</f>
        <v>-</v>
      </c>
      <c r="H2681" s="167" t="str">
        <f>IF('Lineær programmering opg 4'!$C$8=0,"-",((-A2681+'Lineær programmering opg 4'!$M$8)/'Lineær programmering opg 4'!$K$8)*-1)</f>
        <v>-</v>
      </c>
      <c r="I2681" s="167" t="str">
        <f>IF('Lineær programmering opg 4'!$D$8=0,"-",'Lineær programmering opg 4'!$G$8)</f>
        <v>-</v>
      </c>
      <c r="J2681" s="295">
        <f>A2681*'Lineær programmering opg 4'!$C$11+Datatabel!C2681*'Lineær programmering opg 4'!$D$11</f>
        <v>36854.399999998583</v>
      </c>
      <c r="K2681" s="9">
        <f t="shared" si="207"/>
        <v>0</v>
      </c>
      <c r="L2681" s="9">
        <f t="shared" si="208"/>
        <v>0</v>
      </c>
    </row>
    <row r="2682" spans="1:12" ht="15" x14ac:dyDescent="0.25">
      <c r="A2682" s="167">
        <f t="shared" si="206"/>
        <v>175.70400000000708</v>
      </c>
      <c r="B2682" s="325">
        <f t="shared" si="209"/>
        <v>0.7321000000000295</v>
      </c>
      <c r="C2682" s="167">
        <f t="shared" si="205"/>
        <v>128.59199999998583</v>
      </c>
      <c r="D2682" s="167">
        <f>IF('Lineær programmering opg 4'!$M$4=0,"-",(-A2682+'Lineær programmering opg 4'!$M$4)/'Lineær programmering opg 4'!$K$4*-1)</f>
        <v>128.59199999998583</v>
      </c>
      <c r="E2682" s="167">
        <f>IF('Lineær programmering opg 4'!$M$5=0,"-",(-A2682+'Lineær programmering opg 4'!$M$5)/'Lineær programmering opg 4'!$K$5*-1)</f>
        <v>168.22199999999469</v>
      </c>
      <c r="F2682" s="167" t="str">
        <f>IF('Lineær programmering opg 4'!$E$6=0,"-",(-A2682+'Lineær programmering opg 4'!$M$6)/'Lineær programmering opg 4'!$K$6*-1)</f>
        <v>-</v>
      </c>
      <c r="G2682" s="167" t="str">
        <f>IF('Lineær programmering opg 4'!$D$7=0,"-",((-A2682+'Lineær programmering opg 4'!$M$7)/'Lineær programmering opg 4'!$K$7)*-1)</f>
        <v>-</v>
      </c>
      <c r="H2682" s="167" t="str">
        <f>IF('Lineær programmering opg 4'!$C$8=0,"-",((-A2682+'Lineær programmering opg 4'!$M$8)/'Lineær programmering opg 4'!$K$8)*-1)</f>
        <v>-</v>
      </c>
      <c r="I2682" s="167" t="str">
        <f>IF('Lineær programmering opg 4'!$D$8=0,"-",'Lineær programmering opg 4'!$G$8)</f>
        <v>-</v>
      </c>
      <c r="J2682" s="295">
        <f>A2682*'Lineær programmering opg 4'!$C$11+Datatabel!C2682*'Lineær programmering opg 4'!$D$11</f>
        <v>36859.199999998586</v>
      </c>
      <c r="K2682" s="9">
        <f t="shared" si="207"/>
        <v>0</v>
      </c>
      <c r="L2682" s="9">
        <f t="shared" si="208"/>
        <v>0</v>
      </c>
    </row>
    <row r="2683" spans="1:12" ht="15" x14ac:dyDescent="0.25">
      <c r="A2683" s="167">
        <f t="shared" si="206"/>
        <v>175.68000000000708</v>
      </c>
      <c r="B2683" s="325">
        <f t="shared" si="209"/>
        <v>0.73200000000002952</v>
      </c>
      <c r="C2683" s="167">
        <f t="shared" si="205"/>
        <v>128.63999999998583</v>
      </c>
      <c r="D2683" s="167">
        <f>IF('Lineær programmering opg 4'!$M$4=0,"-",(-A2683+'Lineær programmering opg 4'!$M$4)/'Lineær programmering opg 4'!$K$4*-1)</f>
        <v>128.63999999998583</v>
      </c>
      <c r="E2683" s="167">
        <f>IF('Lineær programmering opg 4'!$M$5=0,"-",(-A2683+'Lineær programmering opg 4'!$M$5)/'Lineær programmering opg 4'!$K$5*-1)</f>
        <v>168.23999999999469</v>
      </c>
      <c r="F2683" s="167" t="str">
        <f>IF('Lineær programmering opg 4'!$E$6=0,"-",(-A2683+'Lineær programmering opg 4'!$M$6)/'Lineær programmering opg 4'!$K$6*-1)</f>
        <v>-</v>
      </c>
      <c r="G2683" s="167" t="str">
        <f>IF('Lineær programmering opg 4'!$D$7=0,"-",((-A2683+'Lineær programmering opg 4'!$M$7)/'Lineær programmering opg 4'!$K$7)*-1)</f>
        <v>-</v>
      </c>
      <c r="H2683" s="167" t="str">
        <f>IF('Lineær programmering opg 4'!$C$8=0,"-",((-A2683+'Lineær programmering opg 4'!$M$8)/'Lineær programmering opg 4'!$K$8)*-1)</f>
        <v>-</v>
      </c>
      <c r="I2683" s="167" t="str">
        <f>IF('Lineær programmering opg 4'!$D$8=0,"-",'Lineær programmering opg 4'!$G$8)</f>
        <v>-</v>
      </c>
      <c r="J2683" s="295">
        <f>A2683*'Lineær programmering opg 4'!$C$11+Datatabel!C2683*'Lineær programmering opg 4'!$D$11</f>
        <v>36863.999999998588</v>
      </c>
      <c r="K2683" s="9">
        <f t="shared" si="207"/>
        <v>0</v>
      </c>
      <c r="L2683" s="9">
        <f t="shared" si="208"/>
        <v>0</v>
      </c>
    </row>
    <row r="2684" spans="1:12" ht="15" x14ac:dyDescent="0.25">
      <c r="A2684" s="167">
        <f t="shared" si="206"/>
        <v>175.65600000000708</v>
      </c>
      <c r="B2684" s="325">
        <f t="shared" si="209"/>
        <v>0.73190000000002953</v>
      </c>
      <c r="C2684" s="167">
        <f t="shared" si="205"/>
        <v>128.68799999998583</v>
      </c>
      <c r="D2684" s="167">
        <f>IF('Lineær programmering opg 4'!$M$4=0,"-",(-A2684+'Lineær programmering opg 4'!$M$4)/'Lineær programmering opg 4'!$K$4*-1)</f>
        <v>128.68799999998583</v>
      </c>
      <c r="E2684" s="167">
        <f>IF('Lineær programmering opg 4'!$M$5=0,"-",(-A2684+'Lineær programmering opg 4'!$M$5)/'Lineær programmering opg 4'!$K$5*-1)</f>
        <v>168.25799999999469</v>
      </c>
      <c r="F2684" s="167" t="str">
        <f>IF('Lineær programmering opg 4'!$E$6=0,"-",(-A2684+'Lineær programmering opg 4'!$M$6)/'Lineær programmering opg 4'!$K$6*-1)</f>
        <v>-</v>
      </c>
      <c r="G2684" s="167" t="str">
        <f>IF('Lineær programmering opg 4'!$D$7=0,"-",((-A2684+'Lineær programmering opg 4'!$M$7)/'Lineær programmering opg 4'!$K$7)*-1)</f>
        <v>-</v>
      </c>
      <c r="H2684" s="167" t="str">
        <f>IF('Lineær programmering opg 4'!$C$8=0,"-",((-A2684+'Lineær programmering opg 4'!$M$8)/'Lineær programmering opg 4'!$K$8)*-1)</f>
        <v>-</v>
      </c>
      <c r="I2684" s="167" t="str">
        <f>IF('Lineær programmering opg 4'!$D$8=0,"-",'Lineær programmering opg 4'!$G$8)</f>
        <v>-</v>
      </c>
      <c r="J2684" s="295">
        <f>A2684*'Lineær programmering opg 4'!$C$11+Datatabel!C2684*'Lineær programmering opg 4'!$D$11</f>
        <v>36868.799999998584</v>
      </c>
      <c r="K2684" s="9">
        <f t="shared" si="207"/>
        <v>0</v>
      </c>
      <c r="L2684" s="9">
        <f t="shared" si="208"/>
        <v>0</v>
      </c>
    </row>
    <row r="2685" spans="1:12" ht="15" x14ac:dyDescent="0.25">
      <c r="A2685" s="167">
        <f t="shared" si="206"/>
        <v>175.63200000000708</v>
      </c>
      <c r="B2685" s="325">
        <f t="shared" si="209"/>
        <v>0.73180000000002954</v>
      </c>
      <c r="C2685" s="167">
        <f t="shared" si="205"/>
        <v>128.73599999998584</v>
      </c>
      <c r="D2685" s="167">
        <f>IF('Lineær programmering opg 4'!$M$4=0,"-",(-A2685+'Lineær programmering opg 4'!$M$4)/'Lineær programmering opg 4'!$K$4*-1)</f>
        <v>128.73599999998584</v>
      </c>
      <c r="E2685" s="167">
        <f>IF('Lineær programmering opg 4'!$M$5=0,"-",(-A2685+'Lineær programmering opg 4'!$M$5)/'Lineær programmering opg 4'!$K$5*-1)</f>
        <v>168.2759999999947</v>
      </c>
      <c r="F2685" s="167" t="str">
        <f>IF('Lineær programmering opg 4'!$E$6=0,"-",(-A2685+'Lineær programmering opg 4'!$M$6)/'Lineær programmering opg 4'!$K$6*-1)</f>
        <v>-</v>
      </c>
      <c r="G2685" s="167" t="str">
        <f>IF('Lineær programmering opg 4'!$D$7=0,"-",((-A2685+'Lineær programmering opg 4'!$M$7)/'Lineær programmering opg 4'!$K$7)*-1)</f>
        <v>-</v>
      </c>
      <c r="H2685" s="167" t="str">
        <f>IF('Lineær programmering opg 4'!$C$8=0,"-",((-A2685+'Lineær programmering opg 4'!$M$8)/'Lineær programmering opg 4'!$K$8)*-1)</f>
        <v>-</v>
      </c>
      <c r="I2685" s="167" t="str">
        <f>IF('Lineær programmering opg 4'!$D$8=0,"-",'Lineær programmering opg 4'!$G$8)</f>
        <v>-</v>
      </c>
      <c r="J2685" s="295">
        <f>A2685*'Lineær programmering opg 4'!$C$11+Datatabel!C2685*'Lineær programmering opg 4'!$D$11</f>
        <v>36873.59999999858</v>
      </c>
      <c r="K2685" s="9">
        <f t="shared" si="207"/>
        <v>0</v>
      </c>
      <c r="L2685" s="9">
        <f t="shared" si="208"/>
        <v>0</v>
      </c>
    </row>
    <row r="2686" spans="1:12" ht="15" x14ac:dyDescent="0.25">
      <c r="A2686" s="167">
        <f t="shared" si="206"/>
        <v>175.60800000000708</v>
      </c>
      <c r="B2686" s="325">
        <f t="shared" si="209"/>
        <v>0.73170000000002955</v>
      </c>
      <c r="C2686" s="167">
        <f t="shared" si="205"/>
        <v>128.78399999998584</v>
      </c>
      <c r="D2686" s="167">
        <f>IF('Lineær programmering opg 4'!$M$4=0,"-",(-A2686+'Lineær programmering opg 4'!$M$4)/'Lineær programmering opg 4'!$K$4*-1)</f>
        <v>128.78399999998584</v>
      </c>
      <c r="E2686" s="167">
        <f>IF('Lineær programmering opg 4'!$M$5=0,"-",(-A2686+'Lineær programmering opg 4'!$M$5)/'Lineær programmering opg 4'!$K$5*-1)</f>
        <v>168.2939999999947</v>
      </c>
      <c r="F2686" s="167" t="str">
        <f>IF('Lineær programmering opg 4'!$E$6=0,"-",(-A2686+'Lineær programmering opg 4'!$M$6)/'Lineær programmering opg 4'!$K$6*-1)</f>
        <v>-</v>
      </c>
      <c r="G2686" s="167" t="str">
        <f>IF('Lineær programmering opg 4'!$D$7=0,"-",((-A2686+'Lineær programmering opg 4'!$M$7)/'Lineær programmering opg 4'!$K$7)*-1)</f>
        <v>-</v>
      </c>
      <c r="H2686" s="167" t="str">
        <f>IF('Lineær programmering opg 4'!$C$8=0,"-",((-A2686+'Lineær programmering opg 4'!$M$8)/'Lineær programmering opg 4'!$K$8)*-1)</f>
        <v>-</v>
      </c>
      <c r="I2686" s="167" t="str">
        <f>IF('Lineær programmering opg 4'!$D$8=0,"-",'Lineær programmering opg 4'!$G$8)</f>
        <v>-</v>
      </c>
      <c r="J2686" s="295">
        <f>A2686*'Lineær programmering opg 4'!$C$11+Datatabel!C2686*'Lineær programmering opg 4'!$D$11</f>
        <v>36878.399999998583</v>
      </c>
      <c r="K2686" s="9">
        <f t="shared" si="207"/>
        <v>0</v>
      </c>
      <c r="L2686" s="9">
        <f t="shared" si="208"/>
        <v>0</v>
      </c>
    </row>
    <row r="2687" spans="1:12" ht="15" x14ac:dyDescent="0.25">
      <c r="A2687" s="167">
        <f t="shared" si="206"/>
        <v>175.58400000000711</v>
      </c>
      <c r="B2687" s="325">
        <f t="shared" si="209"/>
        <v>0.73160000000002956</v>
      </c>
      <c r="C2687" s="167">
        <f t="shared" si="205"/>
        <v>128.83199999998578</v>
      </c>
      <c r="D2687" s="167">
        <f>IF('Lineær programmering opg 4'!$M$4=0,"-",(-A2687+'Lineær programmering opg 4'!$M$4)/'Lineær programmering opg 4'!$K$4*-1)</f>
        <v>128.83199999998578</v>
      </c>
      <c r="E2687" s="167">
        <f>IF('Lineær programmering opg 4'!$M$5=0,"-",(-A2687+'Lineær programmering opg 4'!$M$5)/'Lineær programmering opg 4'!$K$5*-1)</f>
        <v>168.31199999999467</v>
      </c>
      <c r="F2687" s="167" t="str">
        <f>IF('Lineær programmering opg 4'!$E$6=0,"-",(-A2687+'Lineær programmering opg 4'!$M$6)/'Lineær programmering opg 4'!$K$6*-1)</f>
        <v>-</v>
      </c>
      <c r="G2687" s="167" t="str">
        <f>IF('Lineær programmering opg 4'!$D$7=0,"-",((-A2687+'Lineær programmering opg 4'!$M$7)/'Lineær programmering opg 4'!$K$7)*-1)</f>
        <v>-</v>
      </c>
      <c r="H2687" s="167" t="str">
        <f>IF('Lineær programmering opg 4'!$C$8=0,"-",((-A2687+'Lineær programmering opg 4'!$M$8)/'Lineær programmering opg 4'!$K$8)*-1)</f>
        <v>-</v>
      </c>
      <c r="I2687" s="167" t="str">
        <f>IF('Lineær programmering opg 4'!$D$8=0,"-",'Lineær programmering opg 4'!$G$8)</f>
        <v>-</v>
      </c>
      <c r="J2687" s="295">
        <f>A2687*'Lineær programmering opg 4'!$C$11+Datatabel!C2687*'Lineær programmering opg 4'!$D$11</f>
        <v>36883.199999998578</v>
      </c>
      <c r="K2687" s="9">
        <f t="shared" si="207"/>
        <v>0</v>
      </c>
      <c r="L2687" s="9">
        <f t="shared" si="208"/>
        <v>0</v>
      </c>
    </row>
    <row r="2688" spans="1:12" ht="15" x14ac:dyDescent="0.25">
      <c r="A2688" s="167">
        <f t="shared" si="206"/>
        <v>175.56000000000711</v>
      </c>
      <c r="B2688" s="325">
        <f t="shared" si="209"/>
        <v>0.73150000000002957</v>
      </c>
      <c r="C2688" s="167">
        <f t="shared" si="205"/>
        <v>128.87999999998578</v>
      </c>
      <c r="D2688" s="167">
        <f>IF('Lineær programmering opg 4'!$M$4=0,"-",(-A2688+'Lineær programmering opg 4'!$M$4)/'Lineær programmering opg 4'!$K$4*-1)</f>
        <v>128.87999999998578</v>
      </c>
      <c r="E2688" s="167">
        <f>IF('Lineær programmering opg 4'!$M$5=0,"-",(-A2688+'Lineær programmering opg 4'!$M$5)/'Lineær programmering opg 4'!$K$5*-1)</f>
        <v>168.32999999999467</v>
      </c>
      <c r="F2688" s="167" t="str">
        <f>IF('Lineær programmering opg 4'!$E$6=0,"-",(-A2688+'Lineær programmering opg 4'!$M$6)/'Lineær programmering opg 4'!$K$6*-1)</f>
        <v>-</v>
      </c>
      <c r="G2688" s="167" t="str">
        <f>IF('Lineær programmering opg 4'!$D$7=0,"-",((-A2688+'Lineær programmering opg 4'!$M$7)/'Lineær programmering opg 4'!$K$7)*-1)</f>
        <v>-</v>
      </c>
      <c r="H2688" s="167" t="str">
        <f>IF('Lineær programmering opg 4'!$C$8=0,"-",((-A2688+'Lineær programmering opg 4'!$M$8)/'Lineær programmering opg 4'!$K$8)*-1)</f>
        <v>-</v>
      </c>
      <c r="I2688" s="167" t="str">
        <f>IF('Lineær programmering opg 4'!$D$8=0,"-",'Lineær programmering opg 4'!$G$8)</f>
        <v>-</v>
      </c>
      <c r="J2688" s="295">
        <f>A2688*'Lineær programmering opg 4'!$C$11+Datatabel!C2688*'Lineær programmering opg 4'!$D$11</f>
        <v>36887.999999998574</v>
      </c>
      <c r="K2688" s="9">
        <f t="shared" si="207"/>
        <v>0</v>
      </c>
      <c r="L2688" s="9">
        <f t="shared" si="208"/>
        <v>0</v>
      </c>
    </row>
    <row r="2689" spans="1:12" ht="15" x14ac:dyDescent="0.25">
      <c r="A2689" s="167">
        <f t="shared" si="206"/>
        <v>175.53600000000711</v>
      </c>
      <c r="B2689" s="325">
        <f t="shared" si="209"/>
        <v>0.73140000000002958</v>
      </c>
      <c r="C2689" s="167">
        <f t="shared" si="205"/>
        <v>128.92799999998579</v>
      </c>
      <c r="D2689" s="167">
        <f>IF('Lineær programmering opg 4'!$M$4=0,"-",(-A2689+'Lineær programmering opg 4'!$M$4)/'Lineær programmering opg 4'!$K$4*-1)</f>
        <v>128.92799999998579</v>
      </c>
      <c r="E2689" s="167">
        <f>IF('Lineær programmering opg 4'!$M$5=0,"-",(-A2689+'Lineær programmering opg 4'!$M$5)/'Lineær programmering opg 4'!$K$5*-1)</f>
        <v>168.34799999999467</v>
      </c>
      <c r="F2689" s="167" t="str">
        <f>IF('Lineær programmering opg 4'!$E$6=0,"-",(-A2689+'Lineær programmering opg 4'!$M$6)/'Lineær programmering opg 4'!$K$6*-1)</f>
        <v>-</v>
      </c>
      <c r="G2689" s="167" t="str">
        <f>IF('Lineær programmering opg 4'!$D$7=0,"-",((-A2689+'Lineær programmering opg 4'!$M$7)/'Lineær programmering opg 4'!$K$7)*-1)</f>
        <v>-</v>
      </c>
      <c r="H2689" s="167" t="str">
        <f>IF('Lineær programmering opg 4'!$C$8=0,"-",((-A2689+'Lineær programmering opg 4'!$M$8)/'Lineær programmering opg 4'!$K$8)*-1)</f>
        <v>-</v>
      </c>
      <c r="I2689" s="167" t="str">
        <f>IF('Lineær programmering opg 4'!$D$8=0,"-",'Lineær programmering opg 4'!$G$8)</f>
        <v>-</v>
      </c>
      <c r="J2689" s="295">
        <f>A2689*'Lineær programmering opg 4'!$C$11+Datatabel!C2689*'Lineær programmering opg 4'!$D$11</f>
        <v>36892.799999998577</v>
      </c>
      <c r="K2689" s="9">
        <f t="shared" si="207"/>
        <v>0</v>
      </c>
      <c r="L2689" s="9">
        <f t="shared" si="208"/>
        <v>0</v>
      </c>
    </row>
    <row r="2690" spans="1:12" ht="15" x14ac:dyDescent="0.25">
      <c r="A2690" s="167">
        <f t="shared" si="206"/>
        <v>175.51200000000711</v>
      </c>
      <c r="B2690" s="325">
        <f t="shared" si="209"/>
        <v>0.73130000000002959</v>
      </c>
      <c r="C2690" s="167">
        <f t="shared" si="205"/>
        <v>128.97599999998579</v>
      </c>
      <c r="D2690" s="167">
        <f>IF('Lineær programmering opg 4'!$M$4=0,"-",(-A2690+'Lineær programmering opg 4'!$M$4)/'Lineær programmering opg 4'!$K$4*-1)</f>
        <v>128.97599999998579</v>
      </c>
      <c r="E2690" s="167">
        <f>IF('Lineær programmering opg 4'!$M$5=0,"-",(-A2690+'Lineær programmering opg 4'!$M$5)/'Lineær programmering opg 4'!$K$5*-1)</f>
        <v>168.36599999999467</v>
      </c>
      <c r="F2690" s="167" t="str">
        <f>IF('Lineær programmering opg 4'!$E$6=0,"-",(-A2690+'Lineær programmering opg 4'!$M$6)/'Lineær programmering opg 4'!$K$6*-1)</f>
        <v>-</v>
      </c>
      <c r="G2690" s="167" t="str">
        <f>IF('Lineær programmering opg 4'!$D$7=0,"-",((-A2690+'Lineær programmering opg 4'!$M$7)/'Lineær programmering opg 4'!$K$7)*-1)</f>
        <v>-</v>
      </c>
      <c r="H2690" s="167" t="str">
        <f>IF('Lineær programmering opg 4'!$C$8=0,"-",((-A2690+'Lineær programmering opg 4'!$M$8)/'Lineær programmering opg 4'!$K$8)*-1)</f>
        <v>-</v>
      </c>
      <c r="I2690" s="167" t="str">
        <f>IF('Lineær programmering opg 4'!$D$8=0,"-",'Lineær programmering opg 4'!$G$8)</f>
        <v>-</v>
      </c>
      <c r="J2690" s="295">
        <f>A2690*'Lineær programmering opg 4'!$C$11+Datatabel!C2690*'Lineær programmering opg 4'!$D$11</f>
        <v>36897.59999999858</v>
      </c>
      <c r="K2690" s="9">
        <f t="shared" si="207"/>
        <v>0</v>
      </c>
      <c r="L2690" s="9">
        <f t="shared" si="208"/>
        <v>0</v>
      </c>
    </row>
    <row r="2691" spans="1:12" ht="15" x14ac:dyDescent="0.25">
      <c r="A2691" s="167">
        <f t="shared" si="206"/>
        <v>175.4880000000071</v>
      </c>
      <c r="B2691" s="325">
        <f t="shared" si="209"/>
        <v>0.7312000000000296</v>
      </c>
      <c r="C2691" s="167">
        <f t="shared" ref="C2691:C2754" si="210">MIN(D2691,E2691,F2691,G2691,H2691,I2691)</f>
        <v>129.02399999998579</v>
      </c>
      <c r="D2691" s="167">
        <f>IF('Lineær programmering opg 4'!$M$4=0,"-",(-A2691+'Lineær programmering opg 4'!$M$4)/'Lineær programmering opg 4'!$K$4*-1)</f>
        <v>129.02399999998579</v>
      </c>
      <c r="E2691" s="167">
        <f>IF('Lineær programmering opg 4'!$M$5=0,"-",(-A2691+'Lineær programmering opg 4'!$M$5)/'Lineær programmering opg 4'!$K$5*-1)</f>
        <v>168.38399999999467</v>
      </c>
      <c r="F2691" s="167" t="str">
        <f>IF('Lineær programmering opg 4'!$E$6=0,"-",(-A2691+'Lineær programmering opg 4'!$M$6)/'Lineær programmering opg 4'!$K$6*-1)</f>
        <v>-</v>
      </c>
      <c r="G2691" s="167" t="str">
        <f>IF('Lineær programmering opg 4'!$D$7=0,"-",((-A2691+'Lineær programmering opg 4'!$M$7)/'Lineær programmering opg 4'!$K$7)*-1)</f>
        <v>-</v>
      </c>
      <c r="H2691" s="167" t="str">
        <f>IF('Lineær programmering opg 4'!$C$8=0,"-",((-A2691+'Lineær programmering opg 4'!$M$8)/'Lineær programmering opg 4'!$K$8)*-1)</f>
        <v>-</v>
      </c>
      <c r="I2691" s="167" t="str">
        <f>IF('Lineær programmering opg 4'!$D$8=0,"-",'Lineær programmering opg 4'!$G$8)</f>
        <v>-</v>
      </c>
      <c r="J2691" s="295">
        <f>A2691*'Lineær programmering opg 4'!$C$11+Datatabel!C2691*'Lineær programmering opg 4'!$D$11</f>
        <v>36902.399999998575</v>
      </c>
      <c r="K2691" s="9">
        <f t="shared" si="207"/>
        <v>0</v>
      </c>
      <c r="L2691" s="9">
        <f t="shared" si="208"/>
        <v>0</v>
      </c>
    </row>
    <row r="2692" spans="1:12" ht="15" x14ac:dyDescent="0.25">
      <c r="A2692" s="167">
        <f t="shared" ref="A2692:A2755" si="211">$A$3*B2692</f>
        <v>175.4640000000071</v>
      </c>
      <c r="B2692" s="325">
        <f t="shared" si="209"/>
        <v>0.73110000000002962</v>
      </c>
      <c r="C2692" s="167">
        <f t="shared" si="210"/>
        <v>129.07199999998579</v>
      </c>
      <c r="D2692" s="167">
        <f>IF('Lineær programmering opg 4'!$M$4=0,"-",(-A2692+'Lineær programmering opg 4'!$M$4)/'Lineær programmering opg 4'!$K$4*-1)</f>
        <v>129.07199999998579</v>
      </c>
      <c r="E2692" s="167">
        <f>IF('Lineær programmering opg 4'!$M$5=0,"-",(-A2692+'Lineær programmering opg 4'!$M$5)/'Lineær programmering opg 4'!$K$5*-1)</f>
        <v>168.40199999999467</v>
      </c>
      <c r="F2692" s="167" t="str">
        <f>IF('Lineær programmering opg 4'!$E$6=0,"-",(-A2692+'Lineær programmering opg 4'!$M$6)/'Lineær programmering opg 4'!$K$6*-1)</f>
        <v>-</v>
      </c>
      <c r="G2692" s="167" t="str">
        <f>IF('Lineær programmering opg 4'!$D$7=0,"-",((-A2692+'Lineær programmering opg 4'!$M$7)/'Lineær programmering opg 4'!$K$7)*-1)</f>
        <v>-</v>
      </c>
      <c r="H2692" s="167" t="str">
        <f>IF('Lineær programmering opg 4'!$C$8=0,"-",((-A2692+'Lineær programmering opg 4'!$M$8)/'Lineær programmering opg 4'!$K$8)*-1)</f>
        <v>-</v>
      </c>
      <c r="I2692" s="167" t="str">
        <f>IF('Lineær programmering opg 4'!$D$8=0,"-",'Lineær programmering opg 4'!$G$8)</f>
        <v>-</v>
      </c>
      <c r="J2692" s="295">
        <f>A2692*'Lineær programmering opg 4'!$C$11+Datatabel!C2692*'Lineær programmering opg 4'!$D$11</f>
        <v>36907.199999998578</v>
      </c>
      <c r="K2692" s="9">
        <f t="shared" ref="K2692:K2755" si="212">IF($J$10004=J2692,A2692,0)</f>
        <v>0</v>
      </c>
      <c r="L2692" s="9">
        <f t="shared" ref="L2692:L2755" si="213">IF(J2692=$J$10004,C2692,0)</f>
        <v>0</v>
      </c>
    </row>
    <row r="2693" spans="1:12" ht="15" x14ac:dyDescent="0.25">
      <c r="A2693" s="167">
        <f t="shared" si="211"/>
        <v>175.4400000000071</v>
      </c>
      <c r="B2693" s="325">
        <f t="shared" ref="B2693:B2756" si="214">B2692-0.01%</f>
        <v>0.73100000000002963</v>
      </c>
      <c r="C2693" s="167">
        <f t="shared" si="210"/>
        <v>129.11999999998579</v>
      </c>
      <c r="D2693" s="167">
        <f>IF('Lineær programmering opg 4'!$M$4=0,"-",(-A2693+'Lineær programmering opg 4'!$M$4)/'Lineær programmering opg 4'!$K$4*-1)</f>
        <v>129.11999999998579</v>
      </c>
      <c r="E2693" s="167">
        <f>IF('Lineær programmering opg 4'!$M$5=0,"-",(-A2693+'Lineær programmering opg 4'!$M$5)/'Lineær programmering opg 4'!$K$5*-1)</f>
        <v>168.41999999999467</v>
      </c>
      <c r="F2693" s="167" t="str">
        <f>IF('Lineær programmering opg 4'!$E$6=0,"-",(-A2693+'Lineær programmering opg 4'!$M$6)/'Lineær programmering opg 4'!$K$6*-1)</f>
        <v>-</v>
      </c>
      <c r="G2693" s="167" t="str">
        <f>IF('Lineær programmering opg 4'!$D$7=0,"-",((-A2693+'Lineær programmering opg 4'!$M$7)/'Lineær programmering opg 4'!$K$7)*-1)</f>
        <v>-</v>
      </c>
      <c r="H2693" s="167" t="str">
        <f>IF('Lineær programmering opg 4'!$C$8=0,"-",((-A2693+'Lineær programmering opg 4'!$M$8)/'Lineær programmering opg 4'!$K$8)*-1)</f>
        <v>-</v>
      </c>
      <c r="I2693" s="167" t="str">
        <f>IF('Lineær programmering opg 4'!$D$8=0,"-",'Lineær programmering opg 4'!$G$8)</f>
        <v>-</v>
      </c>
      <c r="J2693" s="295">
        <f>A2693*'Lineær programmering opg 4'!$C$11+Datatabel!C2693*'Lineær programmering opg 4'!$D$11</f>
        <v>36911.999999998574</v>
      </c>
      <c r="K2693" s="9">
        <f t="shared" si="212"/>
        <v>0</v>
      </c>
      <c r="L2693" s="9">
        <f t="shared" si="213"/>
        <v>0</v>
      </c>
    </row>
    <row r="2694" spans="1:12" ht="15" x14ac:dyDescent="0.25">
      <c r="A2694" s="167">
        <f t="shared" si="211"/>
        <v>175.4160000000071</v>
      </c>
      <c r="B2694" s="325">
        <f t="shared" si="214"/>
        <v>0.73090000000002964</v>
      </c>
      <c r="C2694" s="167">
        <f t="shared" si="210"/>
        <v>129.1679999999858</v>
      </c>
      <c r="D2694" s="167">
        <f>IF('Lineær programmering opg 4'!$M$4=0,"-",(-A2694+'Lineær programmering opg 4'!$M$4)/'Lineær programmering opg 4'!$K$4*-1)</f>
        <v>129.1679999999858</v>
      </c>
      <c r="E2694" s="167">
        <f>IF('Lineær programmering opg 4'!$M$5=0,"-",(-A2694+'Lineær programmering opg 4'!$M$5)/'Lineær programmering opg 4'!$K$5*-1)</f>
        <v>168.43799999999467</v>
      </c>
      <c r="F2694" s="167" t="str">
        <f>IF('Lineær programmering opg 4'!$E$6=0,"-",(-A2694+'Lineær programmering opg 4'!$M$6)/'Lineær programmering opg 4'!$K$6*-1)</f>
        <v>-</v>
      </c>
      <c r="G2694" s="167" t="str">
        <f>IF('Lineær programmering opg 4'!$D$7=0,"-",((-A2694+'Lineær programmering opg 4'!$M$7)/'Lineær programmering opg 4'!$K$7)*-1)</f>
        <v>-</v>
      </c>
      <c r="H2694" s="167" t="str">
        <f>IF('Lineær programmering opg 4'!$C$8=0,"-",((-A2694+'Lineær programmering opg 4'!$M$8)/'Lineær programmering opg 4'!$K$8)*-1)</f>
        <v>-</v>
      </c>
      <c r="I2694" s="167" t="str">
        <f>IF('Lineær programmering opg 4'!$D$8=0,"-",'Lineær programmering opg 4'!$G$8)</f>
        <v>-</v>
      </c>
      <c r="J2694" s="295">
        <f>A2694*'Lineær programmering opg 4'!$C$11+Datatabel!C2694*'Lineær programmering opg 4'!$D$11</f>
        <v>36916.799999998577</v>
      </c>
      <c r="K2694" s="9">
        <f t="shared" si="212"/>
        <v>0</v>
      </c>
      <c r="L2694" s="9">
        <f t="shared" si="213"/>
        <v>0</v>
      </c>
    </row>
    <row r="2695" spans="1:12" ht="15" x14ac:dyDescent="0.25">
      <c r="A2695" s="167">
        <f t="shared" si="211"/>
        <v>175.3920000000071</v>
      </c>
      <c r="B2695" s="325">
        <f t="shared" si="214"/>
        <v>0.73080000000002965</v>
      </c>
      <c r="C2695" s="167">
        <f t="shared" si="210"/>
        <v>129.2159999999858</v>
      </c>
      <c r="D2695" s="167">
        <f>IF('Lineær programmering opg 4'!$M$4=0,"-",(-A2695+'Lineær programmering opg 4'!$M$4)/'Lineær programmering opg 4'!$K$4*-1)</f>
        <v>129.2159999999858</v>
      </c>
      <c r="E2695" s="167">
        <f>IF('Lineær programmering opg 4'!$M$5=0,"-",(-A2695+'Lineær programmering opg 4'!$M$5)/'Lineær programmering opg 4'!$K$5*-1)</f>
        <v>168.45599999999467</v>
      </c>
      <c r="F2695" s="167" t="str">
        <f>IF('Lineær programmering opg 4'!$E$6=0,"-",(-A2695+'Lineær programmering opg 4'!$M$6)/'Lineær programmering opg 4'!$K$6*-1)</f>
        <v>-</v>
      </c>
      <c r="G2695" s="167" t="str">
        <f>IF('Lineær programmering opg 4'!$D$7=0,"-",((-A2695+'Lineær programmering opg 4'!$M$7)/'Lineær programmering opg 4'!$K$7)*-1)</f>
        <v>-</v>
      </c>
      <c r="H2695" s="167" t="str">
        <f>IF('Lineær programmering opg 4'!$C$8=0,"-",((-A2695+'Lineær programmering opg 4'!$M$8)/'Lineær programmering opg 4'!$K$8)*-1)</f>
        <v>-</v>
      </c>
      <c r="I2695" s="167" t="str">
        <f>IF('Lineær programmering opg 4'!$D$8=0,"-",'Lineær programmering opg 4'!$G$8)</f>
        <v>-</v>
      </c>
      <c r="J2695" s="295">
        <f>A2695*'Lineær programmering opg 4'!$C$11+Datatabel!C2695*'Lineær programmering opg 4'!$D$11</f>
        <v>36921.59999999858</v>
      </c>
      <c r="K2695" s="9">
        <f t="shared" si="212"/>
        <v>0</v>
      </c>
      <c r="L2695" s="9">
        <f t="shared" si="213"/>
        <v>0</v>
      </c>
    </row>
    <row r="2696" spans="1:12" ht="15" x14ac:dyDescent="0.25">
      <c r="A2696" s="167">
        <f t="shared" si="211"/>
        <v>175.36800000000713</v>
      </c>
      <c r="B2696" s="325">
        <f t="shared" si="214"/>
        <v>0.73070000000002966</v>
      </c>
      <c r="C2696" s="167">
        <f t="shared" si="210"/>
        <v>129.26399999998574</v>
      </c>
      <c r="D2696" s="167">
        <f>IF('Lineær programmering opg 4'!$M$4=0,"-",(-A2696+'Lineær programmering opg 4'!$M$4)/'Lineær programmering opg 4'!$K$4*-1)</f>
        <v>129.26399999998574</v>
      </c>
      <c r="E2696" s="167">
        <f>IF('Lineær programmering opg 4'!$M$5=0,"-",(-A2696+'Lineær programmering opg 4'!$M$5)/'Lineær programmering opg 4'!$K$5*-1)</f>
        <v>168.47399999999467</v>
      </c>
      <c r="F2696" s="167" t="str">
        <f>IF('Lineær programmering opg 4'!$E$6=0,"-",(-A2696+'Lineær programmering opg 4'!$M$6)/'Lineær programmering opg 4'!$K$6*-1)</f>
        <v>-</v>
      </c>
      <c r="G2696" s="167" t="str">
        <f>IF('Lineær programmering opg 4'!$D$7=0,"-",((-A2696+'Lineær programmering opg 4'!$M$7)/'Lineær programmering opg 4'!$K$7)*-1)</f>
        <v>-</v>
      </c>
      <c r="H2696" s="167" t="str">
        <f>IF('Lineær programmering opg 4'!$C$8=0,"-",((-A2696+'Lineær programmering opg 4'!$M$8)/'Lineær programmering opg 4'!$K$8)*-1)</f>
        <v>-</v>
      </c>
      <c r="I2696" s="167" t="str">
        <f>IF('Lineær programmering opg 4'!$D$8=0,"-",'Lineær programmering opg 4'!$G$8)</f>
        <v>-</v>
      </c>
      <c r="J2696" s="295">
        <f>A2696*'Lineær programmering opg 4'!$C$11+Datatabel!C2696*'Lineær programmering opg 4'!$D$11</f>
        <v>36926.399999998575</v>
      </c>
      <c r="K2696" s="9">
        <f t="shared" si="212"/>
        <v>0</v>
      </c>
      <c r="L2696" s="9">
        <f t="shared" si="213"/>
        <v>0</v>
      </c>
    </row>
    <row r="2697" spans="1:12" ht="15" x14ac:dyDescent="0.25">
      <c r="A2697" s="167">
        <f t="shared" si="211"/>
        <v>175.34400000000713</v>
      </c>
      <c r="B2697" s="325">
        <f t="shared" si="214"/>
        <v>0.73060000000002967</v>
      </c>
      <c r="C2697" s="167">
        <f t="shared" si="210"/>
        <v>129.31199999998574</v>
      </c>
      <c r="D2697" s="167">
        <f>IF('Lineær programmering opg 4'!$M$4=0,"-",(-A2697+'Lineær programmering opg 4'!$M$4)/'Lineær programmering opg 4'!$K$4*-1)</f>
        <v>129.31199999998574</v>
      </c>
      <c r="E2697" s="167">
        <f>IF('Lineær programmering opg 4'!$M$5=0,"-",(-A2697+'Lineær programmering opg 4'!$M$5)/'Lineær programmering opg 4'!$K$5*-1)</f>
        <v>168.49199999999468</v>
      </c>
      <c r="F2697" s="167" t="str">
        <f>IF('Lineær programmering opg 4'!$E$6=0,"-",(-A2697+'Lineær programmering opg 4'!$M$6)/'Lineær programmering opg 4'!$K$6*-1)</f>
        <v>-</v>
      </c>
      <c r="G2697" s="167" t="str">
        <f>IF('Lineær programmering opg 4'!$D$7=0,"-",((-A2697+'Lineær programmering opg 4'!$M$7)/'Lineær programmering opg 4'!$K$7)*-1)</f>
        <v>-</v>
      </c>
      <c r="H2697" s="167" t="str">
        <f>IF('Lineær programmering opg 4'!$C$8=0,"-",((-A2697+'Lineær programmering opg 4'!$M$8)/'Lineær programmering opg 4'!$K$8)*-1)</f>
        <v>-</v>
      </c>
      <c r="I2697" s="167" t="str">
        <f>IF('Lineær programmering opg 4'!$D$8=0,"-",'Lineær programmering opg 4'!$G$8)</f>
        <v>-</v>
      </c>
      <c r="J2697" s="295">
        <f>A2697*'Lineær programmering opg 4'!$C$11+Datatabel!C2697*'Lineær programmering opg 4'!$D$11</f>
        <v>36931.199999998571</v>
      </c>
      <c r="K2697" s="9">
        <f t="shared" si="212"/>
        <v>0</v>
      </c>
      <c r="L2697" s="9">
        <f t="shared" si="213"/>
        <v>0</v>
      </c>
    </row>
    <row r="2698" spans="1:12" ht="15" x14ac:dyDescent="0.25">
      <c r="A2698" s="167">
        <f t="shared" si="211"/>
        <v>175.32000000000713</v>
      </c>
      <c r="B2698" s="325">
        <f t="shared" si="214"/>
        <v>0.73050000000002968</v>
      </c>
      <c r="C2698" s="167">
        <f t="shared" si="210"/>
        <v>129.35999999998575</v>
      </c>
      <c r="D2698" s="167">
        <f>IF('Lineær programmering opg 4'!$M$4=0,"-",(-A2698+'Lineær programmering opg 4'!$M$4)/'Lineær programmering opg 4'!$K$4*-1)</f>
        <v>129.35999999998575</v>
      </c>
      <c r="E2698" s="167">
        <f>IF('Lineær programmering opg 4'!$M$5=0,"-",(-A2698+'Lineær programmering opg 4'!$M$5)/'Lineær programmering opg 4'!$K$5*-1)</f>
        <v>168.50999999999468</v>
      </c>
      <c r="F2698" s="167" t="str">
        <f>IF('Lineær programmering opg 4'!$E$6=0,"-",(-A2698+'Lineær programmering opg 4'!$M$6)/'Lineær programmering opg 4'!$K$6*-1)</f>
        <v>-</v>
      </c>
      <c r="G2698" s="167" t="str">
        <f>IF('Lineær programmering opg 4'!$D$7=0,"-",((-A2698+'Lineær programmering opg 4'!$M$7)/'Lineær programmering opg 4'!$K$7)*-1)</f>
        <v>-</v>
      </c>
      <c r="H2698" s="167" t="str">
        <f>IF('Lineær programmering opg 4'!$C$8=0,"-",((-A2698+'Lineær programmering opg 4'!$M$8)/'Lineær programmering opg 4'!$K$8)*-1)</f>
        <v>-</v>
      </c>
      <c r="I2698" s="167" t="str">
        <f>IF('Lineær programmering opg 4'!$D$8=0,"-",'Lineær programmering opg 4'!$G$8)</f>
        <v>-</v>
      </c>
      <c r="J2698" s="295">
        <f>A2698*'Lineær programmering opg 4'!$C$11+Datatabel!C2698*'Lineær programmering opg 4'!$D$11</f>
        <v>36935.999999998574</v>
      </c>
      <c r="K2698" s="9">
        <f t="shared" si="212"/>
        <v>0</v>
      </c>
      <c r="L2698" s="9">
        <f t="shared" si="213"/>
        <v>0</v>
      </c>
    </row>
    <row r="2699" spans="1:12" ht="15" x14ac:dyDescent="0.25">
      <c r="A2699" s="167">
        <f t="shared" si="211"/>
        <v>175.29600000000713</v>
      </c>
      <c r="B2699" s="325">
        <f t="shared" si="214"/>
        <v>0.73040000000002969</v>
      </c>
      <c r="C2699" s="167">
        <f t="shared" si="210"/>
        <v>129.40799999998575</v>
      </c>
      <c r="D2699" s="167">
        <f>IF('Lineær programmering opg 4'!$M$4=0,"-",(-A2699+'Lineær programmering opg 4'!$M$4)/'Lineær programmering opg 4'!$K$4*-1)</f>
        <v>129.40799999998575</v>
      </c>
      <c r="E2699" s="167">
        <f>IF('Lineær programmering opg 4'!$M$5=0,"-",(-A2699+'Lineær programmering opg 4'!$M$5)/'Lineær programmering opg 4'!$K$5*-1)</f>
        <v>168.52799999999468</v>
      </c>
      <c r="F2699" s="167" t="str">
        <f>IF('Lineær programmering opg 4'!$E$6=0,"-",(-A2699+'Lineær programmering opg 4'!$M$6)/'Lineær programmering opg 4'!$K$6*-1)</f>
        <v>-</v>
      </c>
      <c r="G2699" s="167" t="str">
        <f>IF('Lineær programmering opg 4'!$D$7=0,"-",((-A2699+'Lineær programmering opg 4'!$M$7)/'Lineær programmering opg 4'!$K$7)*-1)</f>
        <v>-</v>
      </c>
      <c r="H2699" s="167" t="str">
        <f>IF('Lineær programmering opg 4'!$C$8=0,"-",((-A2699+'Lineær programmering opg 4'!$M$8)/'Lineær programmering opg 4'!$K$8)*-1)</f>
        <v>-</v>
      </c>
      <c r="I2699" s="167" t="str">
        <f>IF('Lineær programmering opg 4'!$D$8=0,"-",'Lineær programmering opg 4'!$G$8)</f>
        <v>-</v>
      </c>
      <c r="J2699" s="295">
        <f>A2699*'Lineær programmering opg 4'!$C$11+Datatabel!C2699*'Lineær programmering opg 4'!$D$11</f>
        <v>36940.799999998577</v>
      </c>
      <c r="K2699" s="9">
        <f t="shared" si="212"/>
        <v>0</v>
      </c>
      <c r="L2699" s="9">
        <f t="shared" si="213"/>
        <v>0</v>
      </c>
    </row>
    <row r="2700" spans="1:12" ht="15" x14ac:dyDescent="0.25">
      <c r="A2700" s="167">
        <f t="shared" si="211"/>
        <v>175.27200000000713</v>
      </c>
      <c r="B2700" s="325">
        <f t="shared" si="214"/>
        <v>0.7303000000000297</v>
      </c>
      <c r="C2700" s="167">
        <f t="shared" si="210"/>
        <v>129.45599999998575</v>
      </c>
      <c r="D2700" s="167">
        <f>IF('Lineær programmering opg 4'!$M$4=0,"-",(-A2700+'Lineær programmering opg 4'!$M$4)/'Lineær programmering opg 4'!$K$4*-1)</f>
        <v>129.45599999998575</v>
      </c>
      <c r="E2700" s="167">
        <f>IF('Lineær programmering opg 4'!$M$5=0,"-",(-A2700+'Lineær programmering opg 4'!$M$5)/'Lineær programmering opg 4'!$K$5*-1)</f>
        <v>168.54599999999468</v>
      </c>
      <c r="F2700" s="167" t="str">
        <f>IF('Lineær programmering opg 4'!$E$6=0,"-",(-A2700+'Lineær programmering opg 4'!$M$6)/'Lineær programmering opg 4'!$K$6*-1)</f>
        <v>-</v>
      </c>
      <c r="G2700" s="167" t="str">
        <f>IF('Lineær programmering opg 4'!$D$7=0,"-",((-A2700+'Lineær programmering opg 4'!$M$7)/'Lineær programmering opg 4'!$K$7)*-1)</f>
        <v>-</v>
      </c>
      <c r="H2700" s="167" t="str">
        <f>IF('Lineær programmering opg 4'!$C$8=0,"-",((-A2700+'Lineær programmering opg 4'!$M$8)/'Lineær programmering opg 4'!$K$8)*-1)</f>
        <v>-</v>
      </c>
      <c r="I2700" s="167" t="str">
        <f>IF('Lineær programmering opg 4'!$D$8=0,"-",'Lineær programmering opg 4'!$G$8)</f>
        <v>-</v>
      </c>
      <c r="J2700" s="295">
        <f>A2700*'Lineær programmering opg 4'!$C$11+Datatabel!C2700*'Lineær programmering opg 4'!$D$11</f>
        <v>36945.59999999858</v>
      </c>
      <c r="K2700" s="9">
        <f t="shared" si="212"/>
        <v>0</v>
      </c>
      <c r="L2700" s="9">
        <f t="shared" si="213"/>
        <v>0</v>
      </c>
    </row>
    <row r="2701" spans="1:12" ht="15" x14ac:dyDescent="0.25">
      <c r="A2701" s="167">
        <f t="shared" si="211"/>
        <v>175.24800000000712</v>
      </c>
      <c r="B2701" s="325">
        <f t="shared" si="214"/>
        <v>0.73020000000002971</v>
      </c>
      <c r="C2701" s="167">
        <f t="shared" si="210"/>
        <v>129.50399999998575</v>
      </c>
      <c r="D2701" s="167">
        <f>IF('Lineær programmering opg 4'!$M$4=0,"-",(-A2701+'Lineær programmering opg 4'!$M$4)/'Lineær programmering opg 4'!$K$4*-1)</f>
        <v>129.50399999998575</v>
      </c>
      <c r="E2701" s="167">
        <f>IF('Lineær programmering opg 4'!$M$5=0,"-",(-A2701+'Lineær programmering opg 4'!$M$5)/'Lineær programmering opg 4'!$K$5*-1)</f>
        <v>168.56399999999468</v>
      </c>
      <c r="F2701" s="167" t="str">
        <f>IF('Lineær programmering opg 4'!$E$6=0,"-",(-A2701+'Lineær programmering opg 4'!$M$6)/'Lineær programmering opg 4'!$K$6*-1)</f>
        <v>-</v>
      </c>
      <c r="G2701" s="167" t="str">
        <f>IF('Lineær programmering opg 4'!$D$7=0,"-",((-A2701+'Lineær programmering opg 4'!$M$7)/'Lineær programmering opg 4'!$K$7)*-1)</f>
        <v>-</v>
      </c>
      <c r="H2701" s="167" t="str">
        <f>IF('Lineær programmering opg 4'!$C$8=0,"-",((-A2701+'Lineær programmering opg 4'!$M$8)/'Lineær programmering opg 4'!$K$8)*-1)</f>
        <v>-</v>
      </c>
      <c r="I2701" s="167" t="str">
        <f>IF('Lineær programmering opg 4'!$D$8=0,"-",'Lineær programmering opg 4'!$G$8)</f>
        <v>-</v>
      </c>
      <c r="J2701" s="295">
        <f>A2701*'Lineær programmering opg 4'!$C$11+Datatabel!C2701*'Lineær programmering opg 4'!$D$11</f>
        <v>36950.399999998575</v>
      </c>
      <c r="K2701" s="9">
        <f t="shared" si="212"/>
        <v>0</v>
      </c>
      <c r="L2701" s="9">
        <f t="shared" si="213"/>
        <v>0</v>
      </c>
    </row>
    <row r="2702" spans="1:12" ht="15" x14ac:dyDescent="0.25">
      <c r="A2702" s="167">
        <f t="shared" si="211"/>
        <v>175.22400000000712</v>
      </c>
      <c r="B2702" s="325">
        <f t="shared" si="214"/>
        <v>0.73010000000002973</v>
      </c>
      <c r="C2702" s="167">
        <f t="shared" si="210"/>
        <v>129.55199999998575</v>
      </c>
      <c r="D2702" s="167">
        <f>IF('Lineær programmering opg 4'!$M$4=0,"-",(-A2702+'Lineær programmering opg 4'!$M$4)/'Lineær programmering opg 4'!$K$4*-1)</f>
        <v>129.55199999998575</v>
      </c>
      <c r="E2702" s="167">
        <f>IF('Lineær programmering opg 4'!$M$5=0,"-",(-A2702+'Lineær programmering opg 4'!$M$5)/'Lineær programmering opg 4'!$K$5*-1)</f>
        <v>168.58199999999468</v>
      </c>
      <c r="F2702" s="167" t="str">
        <f>IF('Lineær programmering opg 4'!$E$6=0,"-",(-A2702+'Lineær programmering opg 4'!$M$6)/'Lineær programmering opg 4'!$K$6*-1)</f>
        <v>-</v>
      </c>
      <c r="G2702" s="167" t="str">
        <f>IF('Lineær programmering opg 4'!$D$7=0,"-",((-A2702+'Lineær programmering opg 4'!$M$7)/'Lineær programmering opg 4'!$K$7)*-1)</f>
        <v>-</v>
      </c>
      <c r="H2702" s="167" t="str">
        <f>IF('Lineær programmering opg 4'!$C$8=0,"-",((-A2702+'Lineær programmering opg 4'!$M$8)/'Lineær programmering opg 4'!$K$8)*-1)</f>
        <v>-</v>
      </c>
      <c r="I2702" s="167" t="str">
        <f>IF('Lineær programmering opg 4'!$D$8=0,"-",'Lineær programmering opg 4'!$G$8)</f>
        <v>-</v>
      </c>
      <c r="J2702" s="295">
        <f>A2702*'Lineær programmering opg 4'!$C$11+Datatabel!C2702*'Lineær programmering opg 4'!$D$11</f>
        <v>36955.199999998571</v>
      </c>
      <c r="K2702" s="9">
        <f t="shared" si="212"/>
        <v>0</v>
      </c>
      <c r="L2702" s="9">
        <f t="shared" si="213"/>
        <v>0</v>
      </c>
    </row>
    <row r="2703" spans="1:12" ht="15" x14ac:dyDescent="0.25">
      <c r="A2703" s="167">
        <f t="shared" si="211"/>
        <v>175.20000000000715</v>
      </c>
      <c r="B2703" s="325">
        <f t="shared" si="214"/>
        <v>0.73000000000002974</v>
      </c>
      <c r="C2703" s="167">
        <f t="shared" si="210"/>
        <v>129.5999999999857</v>
      </c>
      <c r="D2703" s="167">
        <f>IF('Lineær programmering opg 4'!$M$4=0,"-",(-A2703+'Lineær programmering opg 4'!$M$4)/'Lineær programmering opg 4'!$K$4*-1)</f>
        <v>129.5999999999857</v>
      </c>
      <c r="E2703" s="167">
        <f>IF('Lineær programmering opg 4'!$M$5=0,"-",(-A2703+'Lineær programmering opg 4'!$M$5)/'Lineær programmering opg 4'!$K$5*-1)</f>
        <v>168.59999999999465</v>
      </c>
      <c r="F2703" s="167" t="str">
        <f>IF('Lineær programmering opg 4'!$E$6=0,"-",(-A2703+'Lineær programmering opg 4'!$M$6)/'Lineær programmering opg 4'!$K$6*-1)</f>
        <v>-</v>
      </c>
      <c r="G2703" s="167" t="str">
        <f>IF('Lineær programmering opg 4'!$D$7=0,"-",((-A2703+'Lineær programmering opg 4'!$M$7)/'Lineær programmering opg 4'!$K$7)*-1)</f>
        <v>-</v>
      </c>
      <c r="H2703" s="167" t="str">
        <f>IF('Lineær programmering opg 4'!$C$8=0,"-",((-A2703+'Lineær programmering opg 4'!$M$8)/'Lineær programmering opg 4'!$K$8)*-1)</f>
        <v>-</v>
      </c>
      <c r="I2703" s="167" t="str">
        <f>IF('Lineær programmering opg 4'!$D$8=0,"-",'Lineær programmering opg 4'!$G$8)</f>
        <v>-</v>
      </c>
      <c r="J2703" s="295">
        <f>A2703*'Lineær programmering opg 4'!$C$11+Datatabel!C2703*'Lineær programmering opg 4'!$D$11</f>
        <v>36959.999999998574</v>
      </c>
      <c r="K2703" s="9">
        <f t="shared" si="212"/>
        <v>0</v>
      </c>
      <c r="L2703" s="9">
        <f t="shared" si="213"/>
        <v>0</v>
      </c>
    </row>
    <row r="2704" spans="1:12" ht="15" x14ac:dyDescent="0.25">
      <c r="A2704" s="167">
        <f t="shared" si="211"/>
        <v>175.17600000000715</v>
      </c>
      <c r="B2704" s="325">
        <f t="shared" si="214"/>
        <v>0.72990000000002975</v>
      </c>
      <c r="C2704" s="167">
        <f t="shared" si="210"/>
        <v>129.6479999999857</v>
      </c>
      <c r="D2704" s="167">
        <f>IF('Lineær programmering opg 4'!$M$4=0,"-",(-A2704+'Lineær programmering opg 4'!$M$4)/'Lineær programmering opg 4'!$K$4*-1)</f>
        <v>129.6479999999857</v>
      </c>
      <c r="E2704" s="167">
        <f>IF('Lineær programmering opg 4'!$M$5=0,"-",(-A2704+'Lineær programmering opg 4'!$M$5)/'Lineær programmering opg 4'!$K$5*-1)</f>
        <v>168.61799999999465</v>
      </c>
      <c r="F2704" s="167" t="str">
        <f>IF('Lineær programmering opg 4'!$E$6=0,"-",(-A2704+'Lineær programmering opg 4'!$M$6)/'Lineær programmering opg 4'!$K$6*-1)</f>
        <v>-</v>
      </c>
      <c r="G2704" s="167" t="str">
        <f>IF('Lineær programmering opg 4'!$D$7=0,"-",((-A2704+'Lineær programmering opg 4'!$M$7)/'Lineær programmering opg 4'!$K$7)*-1)</f>
        <v>-</v>
      </c>
      <c r="H2704" s="167" t="str">
        <f>IF('Lineær programmering opg 4'!$C$8=0,"-",((-A2704+'Lineær programmering opg 4'!$M$8)/'Lineær programmering opg 4'!$K$8)*-1)</f>
        <v>-</v>
      </c>
      <c r="I2704" s="167" t="str">
        <f>IF('Lineær programmering opg 4'!$D$8=0,"-",'Lineær programmering opg 4'!$G$8)</f>
        <v>-</v>
      </c>
      <c r="J2704" s="295">
        <f>A2704*'Lineær programmering opg 4'!$C$11+Datatabel!C2704*'Lineær programmering opg 4'!$D$11</f>
        <v>36964.79999999857</v>
      </c>
      <c r="K2704" s="9">
        <f t="shared" si="212"/>
        <v>0</v>
      </c>
      <c r="L2704" s="9">
        <f t="shared" si="213"/>
        <v>0</v>
      </c>
    </row>
    <row r="2705" spans="1:12" ht="15" x14ac:dyDescent="0.25">
      <c r="A2705" s="167">
        <f t="shared" si="211"/>
        <v>175.15200000000715</v>
      </c>
      <c r="B2705" s="325">
        <f t="shared" si="214"/>
        <v>0.72980000000002976</v>
      </c>
      <c r="C2705" s="167">
        <f t="shared" si="210"/>
        <v>129.6959999999857</v>
      </c>
      <c r="D2705" s="167">
        <f>IF('Lineær programmering opg 4'!$M$4=0,"-",(-A2705+'Lineær programmering opg 4'!$M$4)/'Lineær programmering opg 4'!$K$4*-1)</f>
        <v>129.6959999999857</v>
      </c>
      <c r="E2705" s="167">
        <f>IF('Lineær programmering opg 4'!$M$5=0,"-",(-A2705+'Lineær programmering opg 4'!$M$5)/'Lineær programmering opg 4'!$K$5*-1)</f>
        <v>168.63599999999465</v>
      </c>
      <c r="F2705" s="167" t="str">
        <f>IF('Lineær programmering opg 4'!$E$6=0,"-",(-A2705+'Lineær programmering opg 4'!$M$6)/'Lineær programmering opg 4'!$K$6*-1)</f>
        <v>-</v>
      </c>
      <c r="G2705" s="167" t="str">
        <f>IF('Lineær programmering opg 4'!$D$7=0,"-",((-A2705+'Lineær programmering opg 4'!$M$7)/'Lineær programmering opg 4'!$K$7)*-1)</f>
        <v>-</v>
      </c>
      <c r="H2705" s="167" t="str">
        <f>IF('Lineær programmering opg 4'!$C$8=0,"-",((-A2705+'Lineær programmering opg 4'!$M$8)/'Lineær programmering opg 4'!$K$8)*-1)</f>
        <v>-</v>
      </c>
      <c r="I2705" s="167" t="str">
        <f>IF('Lineær programmering opg 4'!$D$8=0,"-",'Lineær programmering opg 4'!$G$8)</f>
        <v>-</v>
      </c>
      <c r="J2705" s="295">
        <f>A2705*'Lineær programmering opg 4'!$C$11+Datatabel!C2705*'Lineær programmering opg 4'!$D$11</f>
        <v>36969.599999998565</v>
      </c>
      <c r="K2705" s="9">
        <f t="shared" si="212"/>
        <v>0</v>
      </c>
      <c r="L2705" s="9">
        <f t="shared" si="213"/>
        <v>0</v>
      </c>
    </row>
    <row r="2706" spans="1:12" ht="15" x14ac:dyDescent="0.25">
      <c r="A2706" s="167">
        <f t="shared" si="211"/>
        <v>175.12800000000715</v>
      </c>
      <c r="B2706" s="325">
        <f t="shared" si="214"/>
        <v>0.72970000000002977</v>
      </c>
      <c r="C2706" s="167">
        <f t="shared" si="210"/>
        <v>129.7439999999857</v>
      </c>
      <c r="D2706" s="167">
        <f>IF('Lineær programmering opg 4'!$M$4=0,"-",(-A2706+'Lineær programmering opg 4'!$M$4)/'Lineær programmering opg 4'!$K$4*-1)</f>
        <v>129.7439999999857</v>
      </c>
      <c r="E2706" s="167">
        <f>IF('Lineær programmering opg 4'!$M$5=0,"-",(-A2706+'Lineær programmering opg 4'!$M$5)/'Lineær programmering opg 4'!$K$5*-1)</f>
        <v>168.65399999999465</v>
      </c>
      <c r="F2706" s="167" t="str">
        <f>IF('Lineær programmering opg 4'!$E$6=0,"-",(-A2706+'Lineær programmering opg 4'!$M$6)/'Lineær programmering opg 4'!$K$6*-1)</f>
        <v>-</v>
      </c>
      <c r="G2706" s="167" t="str">
        <f>IF('Lineær programmering opg 4'!$D$7=0,"-",((-A2706+'Lineær programmering opg 4'!$M$7)/'Lineær programmering opg 4'!$K$7)*-1)</f>
        <v>-</v>
      </c>
      <c r="H2706" s="167" t="str">
        <f>IF('Lineær programmering opg 4'!$C$8=0,"-",((-A2706+'Lineær programmering opg 4'!$M$8)/'Lineær programmering opg 4'!$K$8)*-1)</f>
        <v>-</v>
      </c>
      <c r="I2706" s="167" t="str">
        <f>IF('Lineær programmering opg 4'!$D$8=0,"-",'Lineær programmering opg 4'!$G$8)</f>
        <v>-</v>
      </c>
      <c r="J2706" s="295">
        <f>A2706*'Lineær programmering opg 4'!$C$11+Datatabel!C2706*'Lineær programmering opg 4'!$D$11</f>
        <v>36974.399999998568</v>
      </c>
      <c r="K2706" s="9">
        <f t="shared" si="212"/>
        <v>0</v>
      </c>
      <c r="L2706" s="9">
        <f t="shared" si="213"/>
        <v>0</v>
      </c>
    </row>
    <row r="2707" spans="1:12" ht="15" x14ac:dyDescent="0.25">
      <c r="A2707" s="167">
        <f t="shared" si="211"/>
        <v>175.10400000000715</v>
      </c>
      <c r="B2707" s="325">
        <f t="shared" si="214"/>
        <v>0.72960000000002978</v>
      </c>
      <c r="C2707" s="167">
        <f t="shared" si="210"/>
        <v>129.79199999998571</v>
      </c>
      <c r="D2707" s="167">
        <f>IF('Lineær programmering opg 4'!$M$4=0,"-",(-A2707+'Lineær programmering opg 4'!$M$4)/'Lineær programmering opg 4'!$K$4*-1)</f>
        <v>129.79199999998571</v>
      </c>
      <c r="E2707" s="167">
        <f>IF('Lineær programmering opg 4'!$M$5=0,"-",(-A2707+'Lineær programmering opg 4'!$M$5)/'Lineær programmering opg 4'!$K$5*-1)</f>
        <v>168.67199999999465</v>
      </c>
      <c r="F2707" s="167" t="str">
        <f>IF('Lineær programmering opg 4'!$E$6=0,"-",(-A2707+'Lineær programmering opg 4'!$M$6)/'Lineær programmering opg 4'!$K$6*-1)</f>
        <v>-</v>
      </c>
      <c r="G2707" s="167" t="str">
        <f>IF('Lineær programmering opg 4'!$D$7=0,"-",((-A2707+'Lineær programmering opg 4'!$M$7)/'Lineær programmering opg 4'!$K$7)*-1)</f>
        <v>-</v>
      </c>
      <c r="H2707" s="167" t="str">
        <f>IF('Lineær programmering opg 4'!$C$8=0,"-",((-A2707+'Lineær programmering opg 4'!$M$8)/'Lineær programmering opg 4'!$K$8)*-1)</f>
        <v>-</v>
      </c>
      <c r="I2707" s="167" t="str">
        <f>IF('Lineær programmering opg 4'!$D$8=0,"-",'Lineær programmering opg 4'!$G$8)</f>
        <v>-</v>
      </c>
      <c r="J2707" s="295">
        <f>A2707*'Lineær programmering opg 4'!$C$11+Datatabel!C2707*'Lineær programmering opg 4'!$D$11</f>
        <v>36979.199999998571</v>
      </c>
      <c r="K2707" s="9">
        <f t="shared" si="212"/>
        <v>0</v>
      </c>
      <c r="L2707" s="9">
        <f t="shared" si="213"/>
        <v>0</v>
      </c>
    </row>
    <row r="2708" spans="1:12" ht="15" x14ac:dyDescent="0.25">
      <c r="A2708" s="167">
        <f t="shared" si="211"/>
        <v>175.08000000000715</v>
      </c>
      <c r="B2708" s="325">
        <f t="shared" si="214"/>
        <v>0.72950000000002979</v>
      </c>
      <c r="C2708" s="167">
        <f t="shared" si="210"/>
        <v>129.83999999998571</v>
      </c>
      <c r="D2708" s="167">
        <f>IF('Lineær programmering opg 4'!$M$4=0,"-",(-A2708+'Lineær programmering opg 4'!$M$4)/'Lineær programmering opg 4'!$K$4*-1)</f>
        <v>129.83999999998571</v>
      </c>
      <c r="E2708" s="167">
        <f>IF('Lineær programmering opg 4'!$M$5=0,"-",(-A2708+'Lineær programmering opg 4'!$M$5)/'Lineær programmering opg 4'!$K$5*-1)</f>
        <v>168.68999999999465</v>
      </c>
      <c r="F2708" s="167" t="str">
        <f>IF('Lineær programmering opg 4'!$E$6=0,"-",(-A2708+'Lineær programmering opg 4'!$M$6)/'Lineær programmering opg 4'!$K$6*-1)</f>
        <v>-</v>
      </c>
      <c r="G2708" s="167" t="str">
        <f>IF('Lineær programmering opg 4'!$D$7=0,"-",((-A2708+'Lineær programmering opg 4'!$M$7)/'Lineær programmering opg 4'!$K$7)*-1)</f>
        <v>-</v>
      </c>
      <c r="H2708" s="167" t="str">
        <f>IF('Lineær programmering opg 4'!$C$8=0,"-",((-A2708+'Lineær programmering opg 4'!$M$8)/'Lineær programmering opg 4'!$K$8)*-1)</f>
        <v>-</v>
      </c>
      <c r="I2708" s="167" t="str">
        <f>IF('Lineær programmering opg 4'!$D$8=0,"-",'Lineær programmering opg 4'!$G$8)</f>
        <v>-</v>
      </c>
      <c r="J2708" s="295">
        <f>A2708*'Lineær programmering opg 4'!$C$11+Datatabel!C2708*'Lineær programmering opg 4'!$D$11</f>
        <v>36983.999999998574</v>
      </c>
      <c r="K2708" s="9">
        <f t="shared" si="212"/>
        <v>0</v>
      </c>
      <c r="L2708" s="9">
        <f t="shared" si="213"/>
        <v>0</v>
      </c>
    </row>
    <row r="2709" spans="1:12" ht="15" x14ac:dyDescent="0.25">
      <c r="A2709" s="167">
        <f t="shared" si="211"/>
        <v>175.05600000000715</v>
      </c>
      <c r="B2709" s="325">
        <f t="shared" si="214"/>
        <v>0.7294000000000298</v>
      </c>
      <c r="C2709" s="167">
        <f t="shared" si="210"/>
        <v>129.88799999998571</v>
      </c>
      <c r="D2709" s="167">
        <f>IF('Lineær programmering opg 4'!$M$4=0,"-",(-A2709+'Lineær programmering opg 4'!$M$4)/'Lineær programmering opg 4'!$K$4*-1)</f>
        <v>129.88799999998571</v>
      </c>
      <c r="E2709" s="167">
        <f>IF('Lineær programmering opg 4'!$M$5=0,"-",(-A2709+'Lineær programmering opg 4'!$M$5)/'Lineær programmering opg 4'!$K$5*-1)</f>
        <v>168.70799999999466</v>
      </c>
      <c r="F2709" s="167" t="str">
        <f>IF('Lineær programmering opg 4'!$E$6=0,"-",(-A2709+'Lineær programmering opg 4'!$M$6)/'Lineær programmering opg 4'!$K$6*-1)</f>
        <v>-</v>
      </c>
      <c r="G2709" s="167" t="str">
        <f>IF('Lineær programmering opg 4'!$D$7=0,"-",((-A2709+'Lineær programmering opg 4'!$M$7)/'Lineær programmering opg 4'!$K$7)*-1)</f>
        <v>-</v>
      </c>
      <c r="H2709" s="167" t="str">
        <f>IF('Lineær programmering opg 4'!$C$8=0,"-",((-A2709+'Lineær programmering opg 4'!$M$8)/'Lineær programmering opg 4'!$K$8)*-1)</f>
        <v>-</v>
      </c>
      <c r="I2709" s="167" t="str">
        <f>IF('Lineær programmering opg 4'!$D$8=0,"-",'Lineær programmering opg 4'!$G$8)</f>
        <v>-</v>
      </c>
      <c r="J2709" s="295">
        <f>A2709*'Lineær programmering opg 4'!$C$11+Datatabel!C2709*'Lineær programmering opg 4'!$D$11</f>
        <v>36988.799999998577</v>
      </c>
      <c r="K2709" s="9">
        <f t="shared" si="212"/>
        <v>0</v>
      </c>
      <c r="L2709" s="9">
        <f t="shared" si="213"/>
        <v>0</v>
      </c>
    </row>
    <row r="2710" spans="1:12" ht="15" x14ac:dyDescent="0.25">
      <c r="A2710" s="167">
        <f t="shared" si="211"/>
        <v>175.03200000000714</v>
      </c>
      <c r="B2710" s="325">
        <f t="shared" si="214"/>
        <v>0.72930000000002981</v>
      </c>
      <c r="C2710" s="167">
        <f t="shared" si="210"/>
        <v>129.93599999998571</v>
      </c>
      <c r="D2710" s="167">
        <f>IF('Lineær programmering opg 4'!$M$4=0,"-",(-A2710+'Lineær programmering opg 4'!$M$4)/'Lineær programmering opg 4'!$K$4*-1)</f>
        <v>129.93599999998571</v>
      </c>
      <c r="E2710" s="167">
        <f>IF('Lineær programmering opg 4'!$M$5=0,"-",(-A2710+'Lineær programmering opg 4'!$M$5)/'Lineær programmering opg 4'!$K$5*-1)</f>
        <v>168.72599999999466</v>
      </c>
      <c r="F2710" s="167" t="str">
        <f>IF('Lineær programmering opg 4'!$E$6=0,"-",(-A2710+'Lineær programmering opg 4'!$M$6)/'Lineær programmering opg 4'!$K$6*-1)</f>
        <v>-</v>
      </c>
      <c r="G2710" s="167" t="str">
        <f>IF('Lineær programmering opg 4'!$D$7=0,"-",((-A2710+'Lineær programmering opg 4'!$M$7)/'Lineær programmering opg 4'!$K$7)*-1)</f>
        <v>-</v>
      </c>
      <c r="H2710" s="167" t="str">
        <f>IF('Lineær programmering opg 4'!$C$8=0,"-",((-A2710+'Lineær programmering opg 4'!$M$8)/'Lineær programmering opg 4'!$K$8)*-1)</f>
        <v>-</v>
      </c>
      <c r="I2710" s="167" t="str">
        <f>IF('Lineær programmering opg 4'!$D$8=0,"-",'Lineær programmering opg 4'!$G$8)</f>
        <v>-</v>
      </c>
      <c r="J2710" s="295">
        <f>A2710*'Lineær programmering opg 4'!$C$11+Datatabel!C2710*'Lineær programmering opg 4'!$D$11</f>
        <v>36993.599999998565</v>
      </c>
      <c r="K2710" s="9">
        <f t="shared" si="212"/>
        <v>0</v>
      </c>
      <c r="L2710" s="9">
        <f t="shared" si="213"/>
        <v>0</v>
      </c>
    </row>
    <row r="2711" spans="1:12" ht="15" x14ac:dyDescent="0.25">
      <c r="A2711" s="167">
        <f t="shared" si="211"/>
        <v>175.00800000000714</v>
      </c>
      <c r="B2711" s="325">
        <f t="shared" si="214"/>
        <v>0.72920000000002982</v>
      </c>
      <c r="C2711" s="167">
        <f t="shared" si="210"/>
        <v>129.98399999998571</v>
      </c>
      <c r="D2711" s="167">
        <f>IF('Lineær programmering opg 4'!$M$4=0,"-",(-A2711+'Lineær programmering opg 4'!$M$4)/'Lineær programmering opg 4'!$K$4*-1)</f>
        <v>129.98399999998571</v>
      </c>
      <c r="E2711" s="167">
        <f>IF('Lineær programmering opg 4'!$M$5=0,"-",(-A2711+'Lineær programmering opg 4'!$M$5)/'Lineær programmering opg 4'!$K$5*-1)</f>
        <v>168.74399999999466</v>
      </c>
      <c r="F2711" s="167" t="str">
        <f>IF('Lineær programmering opg 4'!$E$6=0,"-",(-A2711+'Lineær programmering opg 4'!$M$6)/'Lineær programmering opg 4'!$K$6*-1)</f>
        <v>-</v>
      </c>
      <c r="G2711" s="167" t="str">
        <f>IF('Lineær programmering opg 4'!$D$7=0,"-",((-A2711+'Lineær programmering opg 4'!$M$7)/'Lineær programmering opg 4'!$K$7)*-1)</f>
        <v>-</v>
      </c>
      <c r="H2711" s="167" t="str">
        <f>IF('Lineær programmering opg 4'!$C$8=0,"-",((-A2711+'Lineær programmering opg 4'!$M$8)/'Lineær programmering opg 4'!$K$8)*-1)</f>
        <v>-</v>
      </c>
      <c r="I2711" s="167" t="str">
        <f>IF('Lineær programmering opg 4'!$D$8=0,"-",'Lineær programmering opg 4'!$G$8)</f>
        <v>-</v>
      </c>
      <c r="J2711" s="295">
        <f>A2711*'Lineær programmering opg 4'!$C$11+Datatabel!C2711*'Lineær programmering opg 4'!$D$11</f>
        <v>36998.399999998568</v>
      </c>
      <c r="K2711" s="9">
        <f t="shared" si="212"/>
        <v>0</v>
      </c>
      <c r="L2711" s="9">
        <f t="shared" si="213"/>
        <v>0</v>
      </c>
    </row>
    <row r="2712" spans="1:12" ht="15" x14ac:dyDescent="0.25">
      <c r="A2712" s="167">
        <f t="shared" si="211"/>
        <v>174.98400000000717</v>
      </c>
      <c r="B2712" s="325">
        <f t="shared" si="214"/>
        <v>0.72910000000002984</v>
      </c>
      <c r="C2712" s="167">
        <f t="shared" si="210"/>
        <v>130.03199999998566</v>
      </c>
      <c r="D2712" s="167">
        <f>IF('Lineær programmering opg 4'!$M$4=0,"-",(-A2712+'Lineær programmering opg 4'!$M$4)/'Lineær programmering opg 4'!$K$4*-1)</f>
        <v>130.03199999998566</v>
      </c>
      <c r="E2712" s="167">
        <f>IF('Lineær programmering opg 4'!$M$5=0,"-",(-A2712+'Lineær programmering opg 4'!$M$5)/'Lineær programmering opg 4'!$K$5*-1)</f>
        <v>168.76199999999463</v>
      </c>
      <c r="F2712" s="167" t="str">
        <f>IF('Lineær programmering opg 4'!$E$6=0,"-",(-A2712+'Lineær programmering opg 4'!$M$6)/'Lineær programmering opg 4'!$K$6*-1)</f>
        <v>-</v>
      </c>
      <c r="G2712" s="167" t="str">
        <f>IF('Lineær programmering opg 4'!$D$7=0,"-",((-A2712+'Lineær programmering opg 4'!$M$7)/'Lineær programmering opg 4'!$K$7)*-1)</f>
        <v>-</v>
      </c>
      <c r="H2712" s="167" t="str">
        <f>IF('Lineær programmering opg 4'!$C$8=0,"-",((-A2712+'Lineær programmering opg 4'!$M$8)/'Lineær programmering opg 4'!$K$8)*-1)</f>
        <v>-</v>
      </c>
      <c r="I2712" s="167" t="str">
        <f>IF('Lineær programmering opg 4'!$D$8=0,"-",'Lineær programmering opg 4'!$G$8)</f>
        <v>-</v>
      </c>
      <c r="J2712" s="295">
        <f>A2712*'Lineær programmering opg 4'!$C$11+Datatabel!C2712*'Lineær programmering opg 4'!$D$11</f>
        <v>37003.199999998571</v>
      </c>
      <c r="K2712" s="9">
        <f t="shared" si="212"/>
        <v>0</v>
      </c>
      <c r="L2712" s="9">
        <f t="shared" si="213"/>
        <v>0</v>
      </c>
    </row>
    <row r="2713" spans="1:12" ht="15" x14ac:dyDescent="0.25">
      <c r="A2713" s="167">
        <f t="shared" si="211"/>
        <v>174.96000000000717</v>
      </c>
      <c r="B2713" s="325">
        <f t="shared" si="214"/>
        <v>0.72900000000002985</v>
      </c>
      <c r="C2713" s="167">
        <f t="shared" si="210"/>
        <v>130.07999999998566</v>
      </c>
      <c r="D2713" s="167">
        <f>IF('Lineær programmering opg 4'!$M$4=0,"-",(-A2713+'Lineær programmering opg 4'!$M$4)/'Lineær programmering opg 4'!$K$4*-1)</f>
        <v>130.07999999998566</v>
      </c>
      <c r="E2713" s="167">
        <f>IF('Lineær programmering opg 4'!$M$5=0,"-",(-A2713+'Lineær programmering opg 4'!$M$5)/'Lineær programmering opg 4'!$K$5*-1)</f>
        <v>168.77999999999463</v>
      </c>
      <c r="F2713" s="167" t="str">
        <f>IF('Lineær programmering opg 4'!$E$6=0,"-",(-A2713+'Lineær programmering opg 4'!$M$6)/'Lineær programmering opg 4'!$K$6*-1)</f>
        <v>-</v>
      </c>
      <c r="G2713" s="167" t="str">
        <f>IF('Lineær programmering opg 4'!$D$7=0,"-",((-A2713+'Lineær programmering opg 4'!$M$7)/'Lineær programmering opg 4'!$K$7)*-1)</f>
        <v>-</v>
      </c>
      <c r="H2713" s="167" t="str">
        <f>IF('Lineær programmering opg 4'!$C$8=0,"-",((-A2713+'Lineær programmering opg 4'!$M$8)/'Lineær programmering opg 4'!$K$8)*-1)</f>
        <v>-</v>
      </c>
      <c r="I2713" s="167" t="str">
        <f>IF('Lineær programmering opg 4'!$D$8=0,"-",'Lineær programmering opg 4'!$G$8)</f>
        <v>-</v>
      </c>
      <c r="J2713" s="295">
        <f>A2713*'Lineær programmering opg 4'!$C$11+Datatabel!C2713*'Lineær programmering opg 4'!$D$11</f>
        <v>37007.999999998567</v>
      </c>
      <c r="K2713" s="9">
        <f t="shared" si="212"/>
        <v>0</v>
      </c>
      <c r="L2713" s="9">
        <f t="shared" si="213"/>
        <v>0</v>
      </c>
    </row>
    <row r="2714" spans="1:12" ht="15" x14ac:dyDescent="0.25">
      <c r="A2714" s="167">
        <f t="shared" si="211"/>
        <v>174.93600000000717</v>
      </c>
      <c r="B2714" s="325">
        <f t="shared" si="214"/>
        <v>0.72890000000002986</v>
      </c>
      <c r="C2714" s="167">
        <f t="shared" si="210"/>
        <v>130.12799999998566</v>
      </c>
      <c r="D2714" s="167">
        <f>IF('Lineær programmering opg 4'!$M$4=0,"-",(-A2714+'Lineær programmering opg 4'!$M$4)/'Lineær programmering opg 4'!$K$4*-1)</f>
        <v>130.12799999998566</v>
      </c>
      <c r="E2714" s="167">
        <f>IF('Lineær programmering opg 4'!$M$5=0,"-",(-A2714+'Lineær programmering opg 4'!$M$5)/'Lineær programmering opg 4'!$K$5*-1)</f>
        <v>168.79799999999463</v>
      </c>
      <c r="F2714" s="167" t="str">
        <f>IF('Lineær programmering opg 4'!$E$6=0,"-",(-A2714+'Lineær programmering opg 4'!$M$6)/'Lineær programmering opg 4'!$K$6*-1)</f>
        <v>-</v>
      </c>
      <c r="G2714" s="167" t="str">
        <f>IF('Lineær programmering opg 4'!$D$7=0,"-",((-A2714+'Lineær programmering opg 4'!$M$7)/'Lineær programmering opg 4'!$K$7)*-1)</f>
        <v>-</v>
      </c>
      <c r="H2714" s="167" t="str">
        <f>IF('Lineær programmering opg 4'!$C$8=0,"-",((-A2714+'Lineær programmering opg 4'!$M$8)/'Lineær programmering opg 4'!$K$8)*-1)</f>
        <v>-</v>
      </c>
      <c r="I2714" s="167" t="str">
        <f>IF('Lineær programmering opg 4'!$D$8=0,"-",'Lineær programmering opg 4'!$G$8)</f>
        <v>-</v>
      </c>
      <c r="J2714" s="295">
        <f>A2714*'Lineær programmering opg 4'!$C$11+Datatabel!C2714*'Lineær programmering opg 4'!$D$11</f>
        <v>37012.799999998562</v>
      </c>
      <c r="K2714" s="9">
        <f t="shared" si="212"/>
        <v>0</v>
      </c>
      <c r="L2714" s="9">
        <f t="shared" si="213"/>
        <v>0</v>
      </c>
    </row>
    <row r="2715" spans="1:12" ht="15" x14ac:dyDescent="0.25">
      <c r="A2715" s="167">
        <f t="shared" si="211"/>
        <v>174.91200000000717</v>
      </c>
      <c r="B2715" s="325">
        <f t="shared" si="214"/>
        <v>0.72880000000002987</v>
      </c>
      <c r="C2715" s="167">
        <f t="shared" si="210"/>
        <v>130.17599999998566</v>
      </c>
      <c r="D2715" s="167">
        <f>IF('Lineær programmering opg 4'!$M$4=0,"-",(-A2715+'Lineær programmering opg 4'!$M$4)/'Lineær programmering opg 4'!$K$4*-1)</f>
        <v>130.17599999998566</v>
      </c>
      <c r="E2715" s="167">
        <f>IF('Lineær programmering opg 4'!$M$5=0,"-",(-A2715+'Lineær programmering opg 4'!$M$5)/'Lineær programmering opg 4'!$K$5*-1)</f>
        <v>168.81599999999463</v>
      </c>
      <c r="F2715" s="167" t="str">
        <f>IF('Lineær programmering opg 4'!$E$6=0,"-",(-A2715+'Lineær programmering opg 4'!$M$6)/'Lineær programmering opg 4'!$K$6*-1)</f>
        <v>-</v>
      </c>
      <c r="G2715" s="167" t="str">
        <f>IF('Lineær programmering opg 4'!$D$7=0,"-",((-A2715+'Lineær programmering opg 4'!$M$7)/'Lineær programmering opg 4'!$K$7)*-1)</f>
        <v>-</v>
      </c>
      <c r="H2715" s="167" t="str">
        <f>IF('Lineær programmering opg 4'!$C$8=0,"-",((-A2715+'Lineær programmering opg 4'!$M$8)/'Lineær programmering opg 4'!$K$8)*-1)</f>
        <v>-</v>
      </c>
      <c r="I2715" s="167" t="str">
        <f>IF('Lineær programmering opg 4'!$D$8=0,"-",'Lineær programmering opg 4'!$G$8)</f>
        <v>-</v>
      </c>
      <c r="J2715" s="295">
        <f>A2715*'Lineær programmering opg 4'!$C$11+Datatabel!C2715*'Lineær programmering opg 4'!$D$11</f>
        <v>37017.599999998565</v>
      </c>
      <c r="K2715" s="9">
        <f t="shared" si="212"/>
        <v>0</v>
      </c>
      <c r="L2715" s="9">
        <f t="shared" si="213"/>
        <v>0</v>
      </c>
    </row>
    <row r="2716" spans="1:12" ht="15" x14ac:dyDescent="0.25">
      <c r="A2716" s="167">
        <f t="shared" si="211"/>
        <v>174.88800000000717</v>
      </c>
      <c r="B2716" s="325">
        <f t="shared" si="214"/>
        <v>0.72870000000002988</v>
      </c>
      <c r="C2716" s="167">
        <f t="shared" si="210"/>
        <v>130.22399999998566</v>
      </c>
      <c r="D2716" s="167">
        <f>IF('Lineær programmering opg 4'!$M$4=0,"-",(-A2716+'Lineær programmering opg 4'!$M$4)/'Lineær programmering opg 4'!$K$4*-1)</f>
        <v>130.22399999998566</v>
      </c>
      <c r="E2716" s="167">
        <f>IF('Lineær programmering opg 4'!$M$5=0,"-",(-A2716+'Lineær programmering opg 4'!$M$5)/'Lineær programmering opg 4'!$K$5*-1)</f>
        <v>168.83399999999463</v>
      </c>
      <c r="F2716" s="167" t="str">
        <f>IF('Lineær programmering opg 4'!$E$6=0,"-",(-A2716+'Lineær programmering opg 4'!$M$6)/'Lineær programmering opg 4'!$K$6*-1)</f>
        <v>-</v>
      </c>
      <c r="G2716" s="167" t="str">
        <f>IF('Lineær programmering opg 4'!$D$7=0,"-",((-A2716+'Lineær programmering opg 4'!$M$7)/'Lineær programmering opg 4'!$K$7)*-1)</f>
        <v>-</v>
      </c>
      <c r="H2716" s="167" t="str">
        <f>IF('Lineær programmering opg 4'!$C$8=0,"-",((-A2716+'Lineær programmering opg 4'!$M$8)/'Lineær programmering opg 4'!$K$8)*-1)</f>
        <v>-</v>
      </c>
      <c r="I2716" s="167" t="str">
        <f>IF('Lineær programmering opg 4'!$D$8=0,"-",'Lineær programmering opg 4'!$G$8)</f>
        <v>-</v>
      </c>
      <c r="J2716" s="295">
        <f>A2716*'Lineær programmering opg 4'!$C$11+Datatabel!C2716*'Lineær programmering opg 4'!$D$11</f>
        <v>37022.399999998568</v>
      </c>
      <c r="K2716" s="9">
        <f t="shared" si="212"/>
        <v>0</v>
      </c>
      <c r="L2716" s="9">
        <f t="shared" si="213"/>
        <v>0</v>
      </c>
    </row>
    <row r="2717" spans="1:12" ht="15" x14ac:dyDescent="0.25">
      <c r="A2717" s="167">
        <f t="shared" si="211"/>
        <v>174.86400000000717</v>
      </c>
      <c r="B2717" s="325">
        <f t="shared" si="214"/>
        <v>0.72860000000002989</v>
      </c>
      <c r="C2717" s="167">
        <f t="shared" si="210"/>
        <v>130.27199999998567</v>
      </c>
      <c r="D2717" s="167">
        <f>IF('Lineær programmering opg 4'!$M$4=0,"-",(-A2717+'Lineær programmering opg 4'!$M$4)/'Lineær programmering opg 4'!$K$4*-1)</f>
        <v>130.27199999998567</v>
      </c>
      <c r="E2717" s="167">
        <f>IF('Lineær programmering opg 4'!$M$5=0,"-",(-A2717+'Lineær programmering opg 4'!$M$5)/'Lineær programmering opg 4'!$K$5*-1)</f>
        <v>168.85199999999463</v>
      </c>
      <c r="F2717" s="167" t="str">
        <f>IF('Lineær programmering opg 4'!$E$6=0,"-",(-A2717+'Lineær programmering opg 4'!$M$6)/'Lineær programmering opg 4'!$K$6*-1)</f>
        <v>-</v>
      </c>
      <c r="G2717" s="167" t="str">
        <f>IF('Lineær programmering opg 4'!$D$7=0,"-",((-A2717+'Lineær programmering opg 4'!$M$7)/'Lineær programmering opg 4'!$K$7)*-1)</f>
        <v>-</v>
      </c>
      <c r="H2717" s="167" t="str">
        <f>IF('Lineær programmering opg 4'!$C$8=0,"-",((-A2717+'Lineær programmering opg 4'!$M$8)/'Lineær programmering opg 4'!$K$8)*-1)</f>
        <v>-</v>
      </c>
      <c r="I2717" s="167" t="str">
        <f>IF('Lineær programmering opg 4'!$D$8=0,"-",'Lineær programmering opg 4'!$G$8)</f>
        <v>-</v>
      </c>
      <c r="J2717" s="295">
        <f>A2717*'Lineær programmering opg 4'!$C$11+Datatabel!C2717*'Lineær programmering opg 4'!$D$11</f>
        <v>37027.199999998571</v>
      </c>
      <c r="K2717" s="9">
        <f t="shared" si="212"/>
        <v>0</v>
      </c>
      <c r="L2717" s="9">
        <f t="shared" si="213"/>
        <v>0</v>
      </c>
    </row>
    <row r="2718" spans="1:12" ht="15" x14ac:dyDescent="0.25">
      <c r="A2718" s="167">
        <f t="shared" si="211"/>
        <v>174.84000000000717</v>
      </c>
      <c r="B2718" s="325">
        <f t="shared" si="214"/>
        <v>0.7285000000000299</v>
      </c>
      <c r="C2718" s="167">
        <f t="shared" si="210"/>
        <v>130.31999999998567</v>
      </c>
      <c r="D2718" s="167">
        <f>IF('Lineær programmering opg 4'!$M$4=0,"-",(-A2718+'Lineær programmering opg 4'!$M$4)/'Lineær programmering opg 4'!$K$4*-1)</f>
        <v>130.31999999998567</v>
      </c>
      <c r="E2718" s="167">
        <f>IF('Lineær programmering opg 4'!$M$5=0,"-",(-A2718+'Lineær programmering opg 4'!$M$5)/'Lineær programmering opg 4'!$K$5*-1)</f>
        <v>168.86999999999463</v>
      </c>
      <c r="F2718" s="167" t="str">
        <f>IF('Lineær programmering opg 4'!$E$6=0,"-",(-A2718+'Lineær programmering opg 4'!$M$6)/'Lineær programmering opg 4'!$K$6*-1)</f>
        <v>-</v>
      </c>
      <c r="G2718" s="167" t="str">
        <f>IF('Lineær programmering opg 4'!$D$7=0,"-",((-A2718+'Lineær programmering opg 4'!$M$7)/'Lineær programmering opg 4'!$K$7)*-1)</f>
        <v>-</v>
      </c>
      <c r="H2718" s="167" t="str">
        <f>IF('Lineær programmering opg 4'!$C$8=0,"-",((-A2718+'Lineær programmering opg 4'!$M$8)/'Lineær programmering opg 4'!$K$8)*-1)</f>
        <v>-</v>
      </c>
      <c r="I2718" s="167" t="str">
        <f>IF('Lineær programmering opg 4'!$D$8=0,"-",'Lineær programmering opg 4'!$G$8)</f>
        <v>-</v>
      </c>
      <c r="J2718" s="295">
        <f>A2718*'Lineær programmering opg 4'!$C$11+Datatabel!C2718*'Lineær programmering opg 4'!$D$11</f>
        <v>37031.999999998567</v>
      </c>
      <c r="K2718" s="9">
        <f t="shared" si="212"/>
        <v>0</v>
      </c>
      <c r="L2718" s="9">
        <f t="shared" si="213"/>
        <v>0</v>
      </c>
    </row>
    <row r="2719" spans="1:12" ht="15" x14ac:dyDescent="0.25">
      <c r="A2719" s="167">
        <f t="shared" si="211"/>
        <v>174.81600000000719</v>
      </c>
      <c r="B2719" s="325">
        <f t="shared" si="214"/>
        <v>0.72840000000002991</v>
      </c>
      <c r="C2719" s="167">
        <f t="shared" si="210"/>
        <v>130.36799999998561</v>
      </c>
      <c r="D2719" s="167">
        <f>IF('Lineær programmering opg 4'!$M$4=0,"-",(-A2719+'Lineær programmering opg 4'!$M$4)/'Lineær programmering opg 4'!$K$4*-1)</f>
        <v>130.36799999998561</v>
      </c>
      <c r="E2719" s="167">
        <f>IF('Lineær programmering opg 4'!$M$5=0,"-",(-A2719+'Lineær programmering opg 4'!$M$5)/'Lineær programmering opg 4'!$K$5*-1)</f>
        <v>168.88799999999461</v>
      </c>
      <c r="F2719" s="167" t="str">
        <f>IF('Lineær programmering opg 4'!$E$6=0,"-",(-A2719+'Lineær programmering opg 4'!$M$6)/'Lineær programmering opg 4'!$K$6*-1)</f>
        <v>-</v>
      </c>
      <c r="G2719" s="167" t="str">
        <f>IF('Lineær programmering opg 4'!$D$7=0,"-",((-A2719+'Lineær programmering opg 4'!$M$7)/'Lineær programmering opg 4'!$K$7)*-1)</f>
        <v>-</v>
      </c>
      <c r="H2719" s="167" t="str">
        <f>IF('Lineær programmering opg 4'!$C$8=0,"-",((-A2719+'Lineær programmering opg 4'!$M$8)/'Lineær programmering opg 4'!$K$8)*-1)</f>
        <v>-</v>
      </c>
      <c r="I2719" s="167" t="str">
        <f>IF('Lineær programmering opg 4'!$D$8=0,"-",'Lineær programmering opg 4'!$G$8)</f>
        <v>-</v>
      </c>
      <c r="J2719" s="295">
        <f>A2719*'Lineær programmering opg 4'!$C$11+Datatabel!C2719*'Lineær programmering opg 4'!$D$11</f>
        <v>37036.799999998562</v>
      </c>
      <c r="K2719" s="9">
        <f t="shared" si="212"/>
        <v>0</v>
      </c>
      <c r="L2719" s="9">
        <f t="shared" si="213"/>
        <v>0</v>
      </c>
    </row>
    <row r="2720" spans="1:12" ht="15" x14ac:dyDescent="0.25">
      <c r="A2720" s="167">
        <f t="shared" si="211"/>
        <v>174.79200000000719</v>
      </c>
      <c r="B2720" s="325">
        <f t="shared" si="214"/>
        <v>0.72830000000002992</v>
      </c>
      <c r="C2720" s="167">
        <f t="shared" si="210"/>
        <v>130.41599999998562</v>
      </c>
      <c r="D2720" s="167">
        <f>IF('Lineær programmering opg 4'!$M$4=0,"-",(-A2720+'Lineær programmering opg 4'!$M$4)/'Lineær programmering opg 4'!$K$4*-1)</f>
        <v>130.41599999998562</v>
      </c>
      <c r="E2720" s="167">
        <f>IF('Lineær programmering opg 4'!$M$5=0,"-",(-A2720+'Lineær programmering opg 4'!$M$5)/'Lineær programmering opg 4'!$K$5*-1)</f>
        <v>168.90599999999461</v>
      </c>
      <c r="F2720" s="167" t="str">
        <f>IF('Lineær programmering opg 4'!$E$6=0,"-",(-A2720+'Lineær programmering opg 4'!$M$6)/'Lineær programmering opg 4'!$K$6*-1)</f>
        <v>-</v>
      </c>
      <c r="G2720" s="167" t="str">
        <f>IF('Lineær programmering opg 4'!$D$7=0,"-",((-A2720+'Lineær programmering opg 4'!$M$7)/'Lineær programmering opg 4'!$K$7)*-1)</f>
        <v>-</v>
      </c>
      <c r="H2720" s="167" t="str">
        <f>IF('Lineær programmering opg 4'!$C$8=0,"-",((-A2720+'Lineær programmering opg 4'!$M$8)/'Lineær programmering opg 4'!$K$8)*-1)</f>
        <v>-</v>
      </c>
      <c r="I2720" s="167" t="str">
        <f>IF('Lineær programmering opg 4'!$D$8=0,"-",'Lineær programmering opg 4'!$G$8)</f>
        <v>-</v>
      </c>
      <c r="J2720" s="295">
        <f>A2720*'Lineær programmering opg 4'!$C$11+Datatabel!C2720*'Lineær programmering opg 4'!$D$11</f>
        <v>37041.599999998558</v>
      </c>
      <c r="K2720" s="9">
        <f t="shared" si="212"/>
        <v>0</v>
      </c>
      <c r="L2720" s="9">
        <f t="shared" si="213"/>
        <v>0</v>
      </c>
    </row>
    <row r="2721" spans="1:12" ht="15" x14ac:dyDescent="0.25">
      <c r="A2721" s="167">
        <f t="shared" si="211"/>
        <v>174.76800000000719</v>
      </c>
      <c r="B2721" s="325">
        <f t="shared" si="214"/>
        <v>0.72820000000002993</v>
      </c>
      <c r="C2721" s="167">
        <f t="shared" si="210"/>
        <v>130.46399999998562</v>
      </c>
      <c r="D2721" s="167">
        <f>IF('Lineær programmering opg 4'!$M$4=0,"-",(-A2721+'Lineær programmering opg 4'!$M$4)/'Lineær programmering opg 4'!$K$4*-1)</f>
        <v>130.46399999998562</v>
      </c>
      <c r="E2721" s="167">
        <f>IF('Lineær programmering opg 4'!$M$5=0,"-",(-A2721+'Lineær programmering opg 4'!$M$5)/'Lineær programmering opg 4'!$K$5*-1)</f>
        <v>168.92399999999461</v>
      </c>
      <c r="F2721" s="167" t="str">
        <f>IF('Lineær programmering opg 4'!$E$6=0,"-",(-A2721+'Lineær programmering opg 4'!$M$6)/'Lineær programmering opg 4'!$K$6*-1)</f>
        <v>-</v>
      </c>
      <c r="G2721" s="167" t="str">
        <f>IF('Lineær programmering opg 4'!$D$7=0,"-",((-A2721+'Lineær programmering opg 4'!$M$7)/'Lineær programmering opg 4'!$K$7)*-1)</f>
        <v>-</v>
      </c>
      <c r="H2721" s="167" t="str">
        <f>IF('Lineær programmering opg 4'!$C$8=0,"-",((-A2721+'Lineær programmering opg 4'!$M$8)/'Lineær programmering opg 4'!$K$8)*-1)</f>
        <v>-</v>
      </c>
      <c r="I2721" s="167" t="str">
        <f>IF('Lineær programmering opg 4'!$D$8=0,"-",'Lineær programmering opg 4'!$G$8)</f>
        <v>-</v>
      </c>
      <c r="J2721" s="295">
        <f>A2721*'Lineær programmering opg 4'!$C$11+Datatabel!C2721*'Lineær programmering opg 4'!$D$11</f>
        <v>37046.399999998561</v>
      </c>
      <c r="K2721" s="9">
        <f t="shared" si="212"/>
        <v>0</v>
      </c>
      <c r="L2721" s="9">
        <f t="shared" si="213"/>
        <v>0</v>
      </c>
    </row>
    <row r="2722" spans="1:12" ht="15" x14ac:dyDescent="0.25">
      <c r="A2722" s="167">
        <f t="shared" si="211"/>
        <v>174.74400000000719</v>
      </c>
      <c r="B2722" s="325">
        <f t="shared" si="214"/>
        <v>0.72810000000002995</v>
      </c>
      <c r="C2722" s="167">
        <f t="shared" si="210"/>
        <v>130.51199999998562</v>
      </c>
      <c r="D2722" s="167">
        <f>IF('Lineær programmering opg 4'!$M$4=0,"-",(-A2722+'Lineær programmering opg 4'!$M$4)/'Lineær programmering opg 4'!$K$4*-1)</f>
        <v>130.51199999998562</v>
      </c>
      <c r="E2722" s="167">
        <f>IF('Lineær programmering opg 4'!$M$5=0,"-",(-A2722+'Lineær programmering opg 4'!$M$5)/'Lineær programmering opg 4'!$K$5*-1)</f>
        <v>168.94199999999461</v>
      </c>
      <c r="F2722" s="167" t="str">
        <f>IF('Lineær programmering opg 4'!$E$6=0,"-",(-A2722+'Lineær programmering opg 4'!$M$6)/'Lineær programmering opg 4'!$K$6*-1)</f>
        <v>-</v>
      </c>
      <c r="G2722" s="167" t="str">
        <f>IF('Lineær programmering opg 4'!$D$7=0,"-",((-A2722+'Lineær programmering opg 4'!$M$7)/'Lineær programmering opg 4'!$K$7)*-1)</f>
        <v>-</v>
      </c>
      <c r="H2722" s="167" t="str">
        <f>IF('Lineær programmering opg 4'!$C$8=0,"-",((-A2722+'Lineær programmering opg 4'!$M$8)/'Lineær programmering opg 4'!$K$8)*-1)</f>
        <v>-</v>
      </c>
      <c r="I2722" s="167" t="str">
        <f>IF('Lineær programmering opg 4'!$D$8=0,"-",'Lineær programmering opg 4'!$G$8)</f>
        <v>-</v>
      </c>
      <c r="J2722" s="295">
        <f>A2722*'Lineær programmering opg 4'!$C$11+Datatabel!C2722*'Lineær programmering opg 4'!$D$11</f>
        <v>37051.199999998556</v>
      </c>
      <c r="K2722" s="9">
        <f t="shared" si="212"/>
        <v>0</v>
      </c>
      <c r="L2722" s="9">
        <f t="shared" si="213"/>
        <v>0</v>
      </c>
    </row>
    <row r="2723" spans="1:12" ht="15" x14ac:dyDescent="0.25">
      <c r="A2723" s="167">
        <f t="shared" si="211"/>
        <v>174.72000000000719</v>
      </c>
      <c r="B2723" s="325">
        <f t="shared" si="214"/>
        <v>0.72800000000002996</v>
      </c>
      <c r="C2723" s="167">
        <f t="shared" si="210"/>
        <v>130.55999999998562</v>
      </c>
      <c r="D2723" s="167">
        <f>IF('Lineær programmering opg 4'!$M$4=0,"-",(-A2723+'Lineær programmering opg 4'!$M$4)/'Lineær programmering opg 4'!$K$4*-1)</f>
        <v>130.55999999998562</v>
      </c>
      <c r="E2723" s="167">
        <f>IF('Lineær programmering opg 4'!$M$5=0,"-",(-A2723+'Lineær programmering opg 4'!$M$5)/'Lineær programmering opg 4'!$K$5*-1)</f>
        <v>168.95999999999461</v>
      </c>
      <c r="F2723" s="167" t="str">
        <f>IF('Lineær programmering opg 4'!$E$6=0,"-",(-A2723+'Lineær programmering opg 4'!$M$6)/'Lineær programmering opg 4'!$K$6*-1)</f>
        <v>-</v>
      </c>
      <c r="G2723" s="167" t="str">
        <f>IF('Lineær programmering opg 4'!$D$7=0,"-",((-A2723+'Lineær programmering opg 4'!$M$7)/'Lineær programmering opg 4'!$K$7)*-1)</f>
        <v>-</v>
      </c>
      <c r="H2723" s="167" t="str">
        <f>IF('Lineær programmering opg 4'!$C$8=0,"-",((-A2723+'Lineær programmering opg 4'!$M$8)/'Lineær programmering opg 4'!$K$8)*-1)</f>
        <v>-</v>
      </c>
      <c r="I2723" s="167" t="str">
        <f>IF('Lineær programmering opg 4'!$D$8=0,"-",'Lineær programmering opg 4'!$G$8)</f>
        <v>-</v>
      </c>
      <c r="J2723" s="295">
        <f>A2723*'Lineær programmering opg 4'!$C$11+Datatabel!C2723*'Lineær programmering opg 4'!$D$11</f>
        <v>37055.999999998559</v>
      </c>
      <c r="K2723" s="9">
        <f t="shared" si="212"/>
        <v>0</v>
      </c>
      <c r="L2723" s="9">
        <f t="shared" si="213"/>
        <v>0</v>
      </c>
    </row>
    <row r="2724" spans="1:12" ht="15" x14ac:dyDescent="0.25">
      <c r="A2724" s="167">
        <f t="shared" si="211"/>
        <v>174.69600000000719</v>
      </c>
      <c r="B2724" s="325">
        <f t="shared" si="214"/>
        <v>0.72790000000002997</v>
      </c>
      <c r="C2724" s="167">
        <f t="shared" si="210"/>
        <v>130.60799999998562</v>
      </c>
      <c r="D2724" s="167">
        <f>IF('Lineær programmering opg 4'!$M$4=0,"-",(-A2724+'Lineær programmering opg 4'!$M$4)/'Lineær programmering opg 4'!$K$4*-1)</f>
        <v>130.60799999998562</v>
      </c>
      <c r="E2724" s="167">
        <f>IF('Lineær programmering opg 4'!$M$5=0,"-",(-A2724+'Lineær programmering opg 4'!$M$5)/'Lineær programmering opg 4'!$K$5*-1)</f>
        <v>168.97799999999461</v>
      </c>
      <c r="F2724" s="167" t="str">
        <f>IF('Lineær programmering opg 4'!$E$6=0,"-",(-A2724+'Lineær programmering opg 4'!$M$6)/'Lineær programmering opg 4'!$K$6*-1)</f>
        <v>-</v>
      </c>
      <c r="G2724" s="167" t="str">
        <f>IF('Lineær programmering opg 4'!$D$7=0,"-",((-A2724+'Lineær programmering opg 4'!$M$7)/'Lineær programmering opg 4'!$K$7)*-1)</f>
        <v>-</v>
      </c>
      <c r="H2724" s="167" t="str">
        <f>IF('Lineær programmering opg 4'!$C$8=0,"-",((-A2724+'Lineær programmering opg 4'!$M$8)/'Lineær programmering opg 4'!$K$8)*-1)</f>
        <v>-</v>
      </c>
      <c r="I2724" s="167" t="str">
        <f>IF('Lineær programmering opg 4'!$D$8=0,"-",'Lineær programmering opg 4'!$G$8)</f>
        <v>-</v>
      </c>
      <c r="J2724" s="295">
        <f>A2724*'Lineær programmering opg 4'!$C$11+Datatabel!C2724*'Lineær programmering opg 4'!$D$11</f>
        <v>37060.799999998562</v>
      </c>
      <c r="K2724" s="9">
        <f t="shared" si="212"/>
        <v>0</v>
      </c>
      <c r="L2724" s="9">
        <f t="shared" si="213"/>
        <v>0</v>
      </c>
    </row>
    <row r="2725" spans="1:12" ht="15" x14ac:dyDescent="0.25">
      <c r="A2725" s="167">
        <f t="shared" si="211"/>
        <v>174.67200000000719</v>
      </c>
      <c r="B2725" s="325">
        <f t="shared" si="214"/>
        <v>0.72780000000002998</v>
      </c>
      <c r="C2725" s="167">
        <f t="shared" si="210"/>
        <v>130.65599999998562</v>
      </c>
      <c r="D2725" s="167">
        <f>IF('Lineær programmering opg 4'!$M$4=0,"-",(-A2725+'Lineær programmering opg 4'!$M$4)/'Lineær programmering opg 4'!$K$4*-1)</f>
        <v>130.65599999998562</v>
      </c>
      <c r="E2725" s="167">
        <f>IF('Lineær programmering opg 4'!$M$5=0,"-",(-A2725+'Lineær programmering opg 4'!$M$5)/'Lineær programmering opg 4'!$K$5*-1)</f>
        <v>168.99599999999461</v>
      </c>
      <c r="F2725" s="167" t="str">
        <f>IF('Lineær programmering opg 4'!$E$6=0,"-",(-A2725+'Lineær programmering opg 4'!$M$6)/'Lineær programmering opg 4'!$K$6*-1)</f>
        <v>-</v>
      </c>
      <c r="G2725" s="167" t="str">
        <f>IF('Lineær programmering opg 4'!$D$7=0,"-",((-A2725+'Lineær programmering opg 4'!$M$7)/'Lineær programmering opg 4'!$K$7)*-1)</f>
        <v>-</v>
      </c>
      <c r="H2725" s="167" t="str">
        <f>IF('Lineær programmering opg 4'!$C$8=0,"-",((-A2725+'Lineær programmering opg 4'!$M$8)/'Lineær programmering opg 4'!$K$8)*-1)</f>
        <v>-</v>
      </c>
      <c r="I2725" s="167" t="str">
        <f>IF('Lineær programmering opg 4'!$D$8=0,"-",'Lineær programmering opg 4'!$G$8)</f>
        <v>-</v>
      </c>
      <c r="J2725" s="295">
        <f>A2725*'Lineær programmering opg 4'!$C$11+Datatabel!C2725*'Lineær programmering opg 4'!$D$11</f>
        <v>37065.599999998565</v>
      </c>
      <c r="K2725" s="9">
        <f t="shared" si="212"/>
        <v>0</v>
      </c>
      <c r="L2725" s="9">
        <f t="shared" si="213"/>
        <v>0</v>
      </c>
    </row>
    <row r="2726" spans="1:12" ht="15" x14ac:dyDescent="0.25">
      <c r="A2726" s="167">
        <f t="shared" si="211"/>
        <v>174.64800000000719</v>
      </c>
      <c r="B2726" s="325">
        <f t="shared" si="214"/>
        <v>0.72770000000002999</v>
      </c>
      <c r="C2726" s="167">
        <f t="shared" si="210"/>
        <v>130.70399999998563</v>
      </c>
      <c r="D2726" s="167">
        <f>IF('Lineær programmering opg 4'!$M$4=0,"-",(-A2726+'Lineær programmering opg 4'!$M$4)/'Lineær programmering opg 4'!$K$4*-1)</f>
        <v>130.70399999998563</v>
      </c>
      <c r="E2726" s="167">
        <f>IF('Lineær programmering opg 4'!$M$5=0,"-",(-A2726+'Lineær programmering opg 4'!$M$5)/'Lineær programmering opg 4'!$K$5*-1)</f>
        <v>169.01399999999461</v>
      </c>
      <c r="F2726" s="167" t="str">
        <f>IF('Lineær programmering opg 4'!$E$6=0,"-",(-A2726+'Lineær programmering opg 4'!$M$6)/'Lineær programmering opg 4'!$K$6*-1)</f>
        <v>-</v>
      </c>
      <c r="G2726" s="167" t="str">
        <f>IF('Lineær programmering opg 4'!$D$7=0,"-",((-A2726+'Lineær programmering opg 4'!$M$7)/'Lineær programmering opg 4'!$K$7)*-1)</f>
        <v>-</v>
      </c>
      <c r="H2726" s="167" t="str">
        <f>IF('Lineær programmering opg 4'!$C$8=0,"-",((-A2726+'Lineær programmering opg 4'!$M$8)/'Lineær programmering opg 4'!$K$8)*-1)</f>
        <v>-</v>
      </c>
      <c r="I2726" s="167" t="str">
        <f>IF('Lineær programmering opg 4'!$D$8=0,"-",'Lineær programmering opg 4'!$G$8)</f>
        <v>-</v>
      </c>
      <c r="J2726" s="295">
        <f>A2726*'Lineær programmering opg 4'!$C$11+Datatabel!C2726*'Lineær programmering opg 4'!$D$11</f>
        <v>37070.399999998568</v>
      </c>
      <c r="K2726" s="9">
        <f t="shared" si="212"/>
        <v>0</v>
      </c>
      <c r="L2726" s="9">
        <f t="shared" si="213"/>
        <v>0</v>
      </c>
    </row>
    <row r="2727" spans="1:12" ht="15" x14ac:dyDescent="0.25">
      <c r="A2727" s="167">
        <f t="shared" si="211"/>
        <v>174.62400000000719</v>
      </c>
      <c r="B2727" s="325">
        <f t="shared" si="214"/>
        <v>0.72760000000003</v>
      </c>
      <c r="C2727" s="167">
        <f t="shared" si="210"/>
        <v>130.75199999998563</v>
      </c>
      <c r="D2727" s="167">
        <f>IF('Lineær programmering opg 4'!$M$4=0,"-",(-A2727+'Lineær programmering opg 4'!$M$4)/'Lineær programmering opg 4'!$K$4*-1)</f>
        <v>130.75199999998563</v>
      </c>
      <c r="E2727" s="167">
        <f>IF('Lineær programmering opg 4'!$M$5=0,"-",(-A2727+'Lineær programmering opg 4'!$M$5)/'Lineær programmering opg 4'!$K$5*-1)</f>
        <v>169.03199999999461</v>
      </c>
      <c r="F2727" s="167" t="str">
        <f>IF('Lineær programmering opg 4'!$E$6=0,"-",(-A2727+'Lineær programmering opg 4'!$M$6)/'Lineær programmering opg 4'!$K$6*-1)</f>
        <v>-</v>
      </c>
      <c r="G2727" s="167" t="str">
        <f>IF('Lineær programmering opg 4'!$D$7=0,"-",((-A2727+'Lineær programmering opg 4'!$M$7)/'Lineær programmering opg 4'!$K$7)*-1)</f>
        <v>-</v>
      </c>
      <c r="H2727" s="167" t="str">
        <f>IF('Lineær programmering opg 4'!$C$8=0,"-",((-A2727+'Lineær programmering opg 4'!$M$8)/'Lineær programmering opg 4'!$K$8)*-1)</f>
        <v>-</v>
      </c>
      <c r="I2727" s="167" t="str">
        <f>IF('Lineær programmering opg 4'!$D$8=0,"-",'Lineær programmering opg 4'!$G$8)</f>
        <v>-</v>
      </c>
      <c r="J2727" s="295">
        <f>A2727*'Lineær programmering opg 4'!$C$11+Datatabel!C2727*'Lineær programmering opg 4'!$D$11</f>
        <v>37075.199999998564</v>
      </c>
      <c r="K2727" s="9">
        <f t="shared" si="212"/>
        <v>0</v>
      </c>
      <c r="L2727" s="9">
        <f t="shared" si="213"/>
        <v>0</v>
      </c>
    </row>
    <row r="2728" spans="1:12" ht="15" x14ac:dyDescent="0.25">
      <c r="A2728" s="167">
        <f t="shared" si="211"/>
        <v>174.60000000000721</v>
      </c>
      <c r="B2728" s="325">
        <f t="shared" si="214"/>
        <v>0.72750000000003001</v>
      </c>
      <c r="C2728" s="167">
        <f t="shared" si="210"/>
        <v>130.79999999998557</v>
      </c>
      <c r="D2728" s="167">
        <f>IF('Lineær programmering opg 4'!$M$4=0,"-",(-A2728+'Lineær programmering opg 4'!$M$4)/'Lineær programmering opg 4'!$K$4*-1)</f>
        <v>130.79999999998557</v>
      </c>
      <c r="E2728" s="167">
        <f>IF('Lineær programmering opg 4'!$M$5=0,"-",(-A2728+'Lineær programmering opg 4'!$M$5)/'Lineær programmering opg 4'!$K$5*-1)</f>
        <v>169.04999999999461</v>
      </c>
      <c r="F2728" s="167" t="str">
        <f>IF('Lineær programmering opg 4'!$E$6=0,"-",(-A2728+'Lineær programmering opg 4'!$M$6)/'Lineær programmering opg 4'!$K$6*-1)</f>
        <v>-</v>
      </c>
      <c r="G2728" s="167" t="str">
        <f>IF('Lineær programmering opg 4'!$D$7=0,"-",((-A2728+'Lineær programmering opg 4'!$M$7)/'Lineær programmering opg 4'!$K$7)*-1)</f>
        <v>-</v>
      </c>
      <c r="H2728" s="167" t="str">
        <f>IF('Lineær programmering opg 4'!$C$8=0,"-",((-A2728+'Lineær programmering opg 4'!$M$8)/'Lineær programmering opg 4'!$K$8)*-1)</f>
        <v>-</v>
      </c>
      <c r="I2728" s="167" t="str">
        <f>IF('Lineær programmering opg 4'!$D$8=0,"-",'Lineær programmering opg 4'!$G$8)</f>
        <v>-</v>
      </c>
      <c r="J2728" s="295">
        <f>A2728*'Lineær programmering opg 4'!$C$11+Datatabel!C2728*'Lineær programmering opg 4'!$D$11</f>
        <v>37079.999999998559</v>
      </c>
      <c r="K2728" s="9">
        <f t="shared" si="212"/>
        <v>0</v>
      </c>
      <c r="L2728" s="9">
        <f t="shared" si="213"/>
        <v>0</v>
      </c>
    </row>
    <row r="2729" spans="1:12" ht="15" x14ac:dyDescent="0.25">
      <c r="A2729" s="167">
        <f t="shared" si="211"/>
        <v>174.57600000000721</v>
      </c>
      <c r="B2729" s="325">
        <f t="shared" si="214"/>
        <v>0.72740000000003002</v>
      </c>
      <c r="C2729" s="167">
        <f t="shared" si="210"/>
        <v>130.84799999998557</v>
      </c>
      <c r="D2729" s="167">
        <f>IF('Lineær programmering opg 4'!$M$4=0,"-",(-A2729+'Lineær programmering opg 4'!$M$4)/'Lineær programmering opg 4'!$K$4*-1)</f>
        <v>130.84799999998557</v>
      </c>
      <c r="E2729" s="167">
        <f>IF('Lineær programmering opg 4'!$M$5=0,"-",(-A2729+'Lineær programmering opg 4'!$M$5)/'Lineær programmering opg 4'!$K$5*-1)</f>
        <v>169.06799999999461</v>
      </c>
      <c r="F2729" s="167" t="str">
        <f>IF('Lineær programmering opg 4'!$E$6=0,"-",(-A2729+'Lineær programmering opg 4'!$M$6)/'Lineær programmering opg 4'!$K$6*-1)</f>
        <v>-</v>
      </c>
      <c r="G2729" s="167" t="str">
        <f>IF('Lineær programmering opg 4'!$D$7=0,"-",((-A2729+'Lineær programmering opg 4'!$M$7)/'Lineær programmering opg 4'!$K$7)*-1)</f>
        <v>-</v>
      </c>
      <c r="H2729" s="167" t="str">
        <f>IF('Lineær programmering opg 4'!$C$8=0,"-",((-A2729+'Lineær programmering opg 4'!$M$8)/'Lineær programmering opg 4'!$K$8)*-1)</f>
        <v>-</v>
      </c>
      <c r="I2729" s="167" t="str">
        <f>IF('Lineær programmering opg 4'!$D$8=0,"-",'Lineær programmering opg 4'!$G$8)</f>
        <v>-</v>
      </c>
      <c r="J2729" s="295">
        <f>A2729*'Lineær programmering opg 4'!$C$11+Datatabel!C2729*'Lineær programmering opg 4'!$D$11</f>
        <v>37084.799999998562</v>
      </c>
      <c r="K2729" s="9">
        <f t="shared" si="212"/>
        <v>0</v>
      </c>
      <c r="L2729" s="9">
        <f t="shared" si="213"/>
        <v>0</v>
      </c>
    </row>
    <row r="2730" spans="1:12" ht="15" x14ac:dyDescent="0.25">
      <c r="A2730" s="167">
        <f t="shared" si="211"/>
        <v>174.55200000000721</v>
      </c>
      <c r="B2730" s="325">
        <f t="shared" si="214"/>
        <v>0.72730000000003003</v>
      </c>
      <c r="C2730" s="167">
        <f t="shared" si="210"/>
        <v>130.89599999998558</v>
      </c>
      <c r="D2730" s="167">
        <f>IF('Lineær programmering opg 4'!$M$4=0,"-",(-A2730+'Lineær programmering opg 4'!$M$4)/'Lineær programmering opg 4'!$K$4*-1)</f>
        <v>130.89599999998558</v>
      </c>
      <c r="E2730" s="167">
        <f>IF('Lineær programmering opg 4'!$M$5=0,"-",(-A2730+'Lineær programmering opg 4'!$M$5)/'Lineær programmering opg 4'!$K$5*-1)</f>
        <v>169.08599999999461</v>
      </c>
      <c r="F2730" s="167" t="str">
        <f>IF('Lineær programmering opg 4'!$E$6=0,"-",(-A2730+'Lineær programmering opg 4'!$M$6)/'Lineær programmering opg 4'!$K$6*-1)</f>
        <v>-</v>
      </c>
      <c r="G2730" s="167" t="str">
        <f>IF('Lineær programmering opg 4'!$D$7=0,"-",((-A2730+'Lineær programmering opg 4'!$M$7)/'Lineær programmering opg 4'!$K$7)*-1)</f>
        <v>-</v>
      </c>
      <c r="H2730" s="167" t="str">
        <f>IF('Lineær programmering opg 4'!$C$8=0,"-",((-A2730+'Lineær programmering opg 4'!$M$8)/'Lineær programmering opg 4'!$K$8)*-1)</f>
        <v>-</v>
      </c>
      <c r="I2730" s="167" t="str">
        <f>IF('Lineær programmering opg 4'!$D$8=0,"-",'Lineær programmering opg 4'!$G$8)</f>
        <v>-</v>
      </c>
      <c r="J2730" s="295">
        <f>A2730*'Lineær programmering opg 4'!$C$11+Datatabel!C2730*'Lineær programmering opg 4'!$D$11</f>
        <v>37089.599999998558</v>
      </c>
      <c r="K2730" s="9">
        <f t="shared" si="212"/>
        <v>0</v>
      </c>
      <c r="L2730" s="9">
        <f t="shared" si="213"/>
        <v>0</v>
      </c>
    </row>
    <row r="2731" spans="1:12" ht="15" x14ac:dyDescent="0.25">
      <c r="A2731" s="167">
        <f t="shared" si="211"/>
        <v>174.52800000000721</v>
      </c>
      <c r="B2731" s="325">
        <f t="shared" si="214"/>
        <v>0.72720000000003004</v>
      </c>
      <c r="C2731" s="167">
        <f t="shared" si="210"/>
        <v>130.94399999998558</v>
      </c>
      <c r="D2731" s="167">
        <f>IF('Lineær programmering opg 4'!$M$4=0,"-",(-A2731+'Lineær programmering opg 4'!$M$4)/'Lineær programmering opg 4'!$K$4*-1)</f>
        <v>130.94399999998558</v>
      </c>
      <c r="E2731" s="167">
        <f>IF('Lineær programmering opg 4'!$M$5=0,"-",(-A2731+'Lineær programmering opg 4'!$M$5)/'Lineær programmering opg 4'!$K$5*-1)</f>
        <v>169.10399999999461</v>
      </c>
      <c r="F2731" s="167" t="str">
        <f>IF('Lineær programmering opg 4'!$E$6=0,"-",(-A2731+'Lineær programmering opg 4'!$M$6)/'Lineær programmering opg 4'!$K$6*-1)</f>
        <v>-</v>
      </c>
      <c r="G2731" s="167" t="str">
        <f>IF('Lineær programmering opg 4'!$D$7=0,"-",((-A2731+'Lineær programmering opg 4'!$M$7)/'Lineær programmering opg 4'!$K$7)*-1)</f>
        <v>-</v>
      </c>
      <c r="H2731" s="167" t="str">
        <f>IF('Lineær programmering opg 4'!$C$8=0,"-",((-A2731+'Lineær programmering opg 4'!$M$8)/'Lineær programmering opg 4'!$K$8)*-1)</f>
        <v>-</v>
      </c>
      <c r="I2731" s="167" t="str">
        <f>IF('Lineær programmering opg 4'!$D$8=0,"-",'Lineær programmering opg 4'!$G$8)</f>
        <v>-</v>
      </c>
      <c r="J2731" s="295">
        <f>A2731*'Lineær programmering opg 4'!$C$11+Datatabel!C2731*'Lineær programmering opg 4'!$D$11</f>
        <v>37094.399999998554</v>
      </c>
      <c r="K2731" s="9">
        <f t="shared" si="212"/>
        <v>0</v>
      </c>
      <c r="L2731" s="9">
        <f t="shared" si="213"/>
        <v>0</v>
      </c>
    </row>
    <row r="2732" spans="1:12" ht="15" x14ac:dyDescent="0.25">
      <c r="A2732" s="167">
        <f t="shared" si="211"/>
        <v>174.50400000000721</v>
      </c>
      <c r="B2732" s="325">
        <f t="shared" si="214"/>
        <v>0.72710000000003006</v>
      </c>
      <c r="C2732" s="167">
        <f t="shared" si="210"/>
        <v>130.99199999998558</v>
      </c>
      <c r="D2732" s="167">
        <f>IF('Lineær programmering opg 4'!$M$4=0,"-",(-A2732+'Lineær programmering opg 4'!$M$4)/'Lineær programmering opg 4'!$K$4*-1)</f>
        <v>130.99199999998558</v>
      </c>
      <c r="E2732" s="167">
        <f>IF('Lineær programmering opg 4'!$M$5=0,"-",(-A2732+'Lineær programmering opg 4'!$M$5)/'Lineær programmering opg 4'!$K$5*-1)</f>
        <v>169.12199999999461</v>
      </c>
      <c r="F2732" s="167" t="str">
        <f>IF('Lineær programmering opg 4'!$E$6=0,"-",(-A2732+'Lineær programmering opg 4'!$M$6)/'Lineær programmering opg 4'!$K$6*-1)</f>
        <v>-</v>
      </c>
      <c r="G2732" s="167" t="str">
        <f>IF('Lineær programmering opg 4'!$D$7=0,"-",((-A2732+'Lineær programmering opg 4'!$M$7)/'Lineær programmering opg 4'!$K$7)*-1)</f>
        <v>-</v>
      </c>
      <c r="H2732" s="167" t="str">
        <f>IF('Lineær programmering opg 4'!$C$8=0,"-",((-A2732+'Lineær programmering opg 4'!$M$8)/'Lineær programmering opg 4'!$K$8)*-1)</f>
        <v>-</v>
      </c>
      <c r="I2732" s="167" t="str">
        <f>IF('Lineær programmering opg 4'!$D$8=0,"-",'Lineær programmering opg 4'!$G$8)</f>
        <v>-</v>
      </c>
      <c r="J2732" s="295">
        <f>A2732*'Lineær programmering opg 4'!$C$11+Datatabel!C2732*'Lineær programmering opg 4'!$D$11</f>
        <v>37099.199999998556</v>
      </c>
      <c r="K2732" s="9">
        <f t="shared" si="212"/>
        <v>0</v>
      </c>
      <c r="L2732" s="9">
        <f t="shared" si="213"/>
        <v>0</v>
      </c>
    </row>
    <row r="2733" spans="1:12" ht="15" x14ac:dyDescent="0.25">
      <c r="A2733" s="167">
        <f t="shared" si="211"/>
        <v>174.48000000000721</v>
      </c>
      <c r="B2733" s="325">
        <f t="shared" si="214"/>
        <v>0.72700000000003007</v>
      </c>
      <c r="C2733" s="167">
        <f t="shared" si="210"/>
        <v>131.03999999998558</v>
      </c>
      <c r="D2733" s="167">
        <f>IF('Lineær programmering opg 4'!$M$4=0,"-",(-A2733+'Lineær programmering opg 4'!$M$4)/'Lineær programmering opg 4'!$K$4*-1)</f>
        <v>131.03999999998558</v>
      </c>
      <c r="E2733" s="167">
        <f>IF('Lineær programmering opg 4'!$M$5=0,"-",(-A2733+'Lineær programmering opg 4'!$M$5)/'Lineær programmering opg 4'!$K$5*-1)</f>
        <v>169.13999999999461</v>
      </c>
      <c r="F2733" s="167" t="str">
        <f>IF('Lineær programmering opg 4'!$E$6=0,"-",(-A2733+'Lineær programmering opg 4'!$M$6)/'Lineær programmering opg 4'!$K$6*-1)</f>
        <v>-</v>
      </c>
      <c r="G2733" s="167" t="str">
        <f>IF('Lineær programmering opg 4'!$D$7=0,"-",((-A2733+'Lineær programmering opg 4'!$M$7)/'Lineær programmering opg 4'!$K$7)*-1)</f>
        <v>-</v>
      </c>
      <c r="H2733" s="167" t="str">
        <f>IF('Lineær programmering opg 4'!$C$8=0,"-",((-A2733+'Lineær programmering opg 4'!$M$8)/'Lineær programmering opg 4'!$K$8)*-1)</f>
        <v>-</v>
      </c>
      <c r="I2733" s="167" t="str">
        <f>IF('Lineær programmering opg 4'!$D$8=0,"-",'Lineær programmering opg 4'!$G$8)</f>
        <v>-</v>
      </c>
      <c r="J2733" s="295">
        <f>A2733*'Lineær programmering opg 4'!$C$11+Datatabel!C2733*'Lineær programmering opg 4'!$D$11</f>
        <v>37103.999999998559</v>
      </c>
      <c r="K2733" s="9">
        <f t="shared" si="212"/>
        <v>0</v>
      </c>
      <c r="L2733" s="9">
        <f t="shared" si="213"/>
        <v>0</v>
      </c>
    </row>
    <row r="2734" spans="1:12" ht="15" x14ac:dyDescent="0.25">
      <c r="A2734" s="167">
        <f t="shared" si="211"/>
        <v>174.45600000000721</v>
      </c>
      <c r="B2734" s="325">
        <f t="shared" si="214"/>
        <v>0.72690000000003008</v>
      </c>
      <c r="C2734" s="167">
        <f t="shared" si="210"/>
        <v>131.08799999998558</v>
      </c>
      <c r="D2734" s="167">
        <f>IF('Lineær programmering opg 4'!$M$4=0,"-",(-A2734+'Lineær programmering opg 4'!$M$4)/'Lineær programmering opg 4'!$K$4*-1)</f>
        <v>131.08799999998558</v>
      </c>
      <c r="E2734" s="167">
        <f>IF('Lineær programmering opg 4'!$M$5=0,"-",(-A2734+'Lineær programmering opg 4'!$M$5)/'Lineær programmering opg 4'!$K$5*-1)</f>
        <v>169.15799999999462</v>
      </c>
      <c r="F2734" s="167" t="str">
        <f>IF('Lineær programmering opg 4'!$E$6=0,"-",(-A2734+'Lineær programmering opg 4'!$M$6)/'Lineær programmering opg 4'!$K$6*-1)</f>
        <v>-</v>
      </c>
      <c r="G2734" s="167" t="str">
        <f>IF('Lineær programmering opg 4'!$D$7=0,"-",((-A2734+'Lineær programmering opg 4'!$M$7)/'Lineær programmering opg 4'!$K$7)*-1)</f>
        <v>-</v>
      </c>
      <c r="H2734" s="167" t="str">
        <f>IF('Lineær programmering opg 4'!$C$8=0,"-",((-A2734+'Lineær programmering opg 4'!$M$8)/'Lineær programmering opg 4'!$K$8)*-1)</f>
        <v>-</v>
      </c>
      <c r="I2734" s="167" t="str">
        <f>IF('Lineær programmering opg 4'!$D$8=0,"-",'Lineær programmering opg 4'!$G$8)</f>
        <v>-</v>
      </c>
      <c r="J2734" s="295">
        <f>A2734*'Lineær programmering opg 4'!$C$11+Datatabel!C2734*'Lineær programmering opg 4'!$D$11</f>
        <v>37108.799999998562</v>
      </c>
      <c r="K2734" s="9">
        <f t="shared" si="212"/>
        <v>0</v>
      </c>
      <c r="L2734" s="9">
        <f t="shared" si="213"/>
        <v>0</v>
      </c>
    </row>
    <row r="2735" spans="1:12" ht="15" x14ac:dyDescent="0.25">
      <c r="A2735" s="167">
        <f t="shared" si="211"/>
        <v>174.43200000000724</v>
      </c>
      <c r="B2735" s="325">
        <f t="shared" si="214"/>
        <v>0.72680000000003009</v>
      </c>
      <c r="C2735" s="167">
        <f t="shared" si="210"/>
        <v>131.13599999998553</v>
      </c>
      <c r="D2735" s="167">
        <f>IF('Lineær programmering opg 4'!$M$4=0,"-",(-A2735+'Lineær programmering opg 4'!$M$4)/'Lineær programmering opg 4'!$K$4*-1)</f>
        <v>131.13599999998553</v>
      </c>
      <c r="E2735" s="167">
        <f>IF('Lineær programmering opg 4'!$M$5=0,"-",(-A2735+'Lineær programmering opg 4'!$M$5)/'Lineær programmering opg 4'!$K$5*-1)</f>
        <v>169.17599999999459</v>
      </c>
      <c r="F2735" s="167" t="str">
        <f>IF('Lineær programmering opg 4'!$E$6=0,"-",(-A2735+'Lineær programmering opg 4'!$M$6)/'Lineær programmering opg 4'!$K$6*-1)</f>
        <v>-</v>
      </c>
      <c r="G2735" s="167" t="str">
        <f>IF('Lineær programmering opg 4'!$D$7=0,"-",((-A2735+'Lineær programmering opg 4'!$M$7)/'Lineær programmering opg 4'!$K$7)*-1)</f>
        <v>-</v>
      </c>
      <c r="H2735" s="167" t="str">
        <f>IF('Lineær programmering opg 4'!$C$8=0,"-",((-A2735+'Lineær programmering opg 4'!$M$8)/'Lineær programmering opg 4'!$K$8)*-1)</f>
        <v>-</v>
      </c>
      <c r="I2735" s="167" t="str">
        <f>IF('Lineær programmering opg 4'!$D$8=0,"-",'Lineær programmering opg 4'!$G$8)</f>
        <v>-</v>
      </c>
      <c r="J2735" s="295">
        <f>A2735*'Lineær programmering opg 4'!$C$11+Datatabel!C2735*'Lineær programmering opg 4'!$D$11</f>
        <v>37113.599999998551</v>
      </c>
      <c r="K2735" s="9">
        <f t="shared" si="212"/>
        <v>0</v>
      </c>
      <c r="L2735" s="9">
        <f t="shared" si="213"/>
        <v>0</v>
      </c>
    </row>
    <row r="2736" spans="1:12" ht="15" x14ac:dyDescent="0.25">
      <c r="A2736" s="167">
        <f t="shared" si="211"/>
        <v>174.40800000000723</v>
      </c>
      <c r="B2736" s="325">
        <f t="shared" si="214"/>
        <v>0.7267000000000301</v>
      </c>
      <c r="C2736" s="167">
        <f t="shared" si="210"/>
        <v>131.18399999998553</v>
      </c>
      <c r="D2736" s="167">
        <f>IF('Lineær programmering opg 4'!$M$4=0,"-",(-A2736+'Lineær programmering opg 4'!$M$4)/'Lineær programmering opg 4'!$K$4*-1)</f>
        <v>131.18399999998553</v>
      </c>
      <c r="E2736" s="167">
        <f>IF('Lineær programmering opg 4'!$M$5=0,"-",(-A2736+'Lineær programmering opg 4'!$M$5)/'Lineær programmering opg 4'!$K$5*-1)</f>
        <v>169.19399999999459</v>
      </c>
      <c r="F2736" s="167" t="str">
        <f>IF('Lineær programmering opg 4'!$E$6=0,"-",(-A2736+'Lineær programmering opg 4'!$M$6)/'Lineær programmering opg 4'!$K$6*-1)</f>
        <v>-</v>
      </c>
      <c r="G2736" s="167" t="str">
        <f>IF('Lineær programmering opg 4'!$D$7=0,"-",((-A2736+'Lineær programmering opg 4'!$M$7)/'Lineær programmering opg 4'!$K$7)*-1)</f>
        <v>-</v>
      </c>
      <c r="H2736" s="167" t="str">
        <f>IF('Lineær programmering opg 4'!$C$8=0,"-",((-A2736+'Lineær programmering opg 4'!$M$8)/'Lineær programmering opg 4'!$K$8)*-1)</f>
        <v>-</v>
      </c>
      <c r="I2736" s="167" t="str">
        <f>IF('Lineær programmering opg 4'!$D$8=0,"-",'Lineær programmering opg 4'!$G$8)</f>
        <v>-</v>
      </c>
      <c r="J2736" s="295">
        <f>A2736*'Lineær programmering opg 4'!$C$11+Datatabel!C2736*'Lineær programmering opg 4'!$D$11</f>
        <v>37118.399999998554</v>
      </c>
      <c r="K2736" s="9">
        <f t="shared" si="212"/>
        <v>0</v>
      </c>
      <c r="L2736" s="9">
        <f t="shared" si="213"/>
        <v>0</v>
      </c>
    </row>
    <row r="2737" spans="1:12" ht="15" x14ac:dyDescent="0.25">
      <c r="A2737" s="167">
        <f t="shared" si="211"/>
        <v>174.38400000000723</v>
      </c>
      <c r="B2737" s="325">
        <f t="shared" si="214"/>
        <v>0.72660000000003011</v>
      </c>
      <c r="C2737" s="167">
        <f t="shared" si="210"/>
        <v>131.23199999998553</v>
      </c>
      <c r="D2737" s="167">
        <f>IF('Lineær programmering opg 4'!$M$4=0,"-",(-A2737+'Lineær programmering opg 4'!$M$4)/'Lineær programmering opg 4'!$K$4*-1)</f>
        <v>131.23199999998553</v>
      </c>
      <c r="E2737" s="167">
        <f>IF('Lineær programmering opg 4'!$M$5=0,"-",(-A2737+'Lineær programmering opg 4'!$M$5)/'Lineær programmering opg 4'!$K$5*-1)</f>
        <v>169.21199999999459</v>
      </c>
      <c r="F2737" s="167" t="str">
        <f>IF('Lineær programmering opg 4'!$E$6=0,"-",(-A2737+'Lineær programmering opg 4'!$M$6)/'Lineær programmering opg 4'!$K$6*-1)</f>
        <v>-</v>
      </c>
      <c r="G2737" s="167" t="str">
        <f>IF('Lineær programmering opg 4'!$D$7=0,"-",((-A2737+'Lineær programmering opg 4'!$M$7)/'Lineær programmering opg 4'!$K$7)*-1)</f>
        <v>-</v>
      </c>
      <c r="H2737" s="167" t="str">
        <f>IF('Lineær programmering opg 4'!$C$8=0,"-",((-A2737+'Lineær programmering opg 4'!$M$8)/'Lineær programmering opg 4'!$K$8)*-1)</f>
        <v>-</v>
      </c>
      <c r="I2737" s="167" t="str">
        <f>IF('Lineær programmering opg 4'!$D$8=0,"-",'Lineær programmering opg 4'!$G$8)</f>
        <v>-</v>
      </c>
      <c r="J2737" s="295">
        <f>A2737*'Lineær programmering opg 4'!$C$11+Datatabel!C2737*'Lineær programmering opg 4'!$D$11</f>
        <v>37123.199999998556</v>
      </c>
      <c r="K2737" s="9">
        <f t="shared" si="212"/>
        <v>0</v>
      </c>
      <c r="L2737" s="9">
        <f t="shared" si="213"/>
        <v>0</v>
      </c>
    </row>
    <row r="2738" spans="1:12" ht="15" x14ac:dyDescent="0.25">
      <c r="A2738" s="167">
        <f t="shared" si="211"/>
        <v>174.36000000000723</v>
      </c>
      <c r="B2738" s="325">
        <f t="shared" si="214"/>
        <v>0.72650000000003012</v>
      </c>
      <c r="C2738" s="167">
        <f t="shared" si="210"/>
        <v>131.27999999998553</v>
      </c>
      <c r="D2738" s="167">
        <f>IF('Lineær programmering opg 4'!$M$4=0,"-",(-A2738+'Lineær programmering opg 4'!$M$4)/'Lineær programmering opg 4'!$K$4*-1)</f>
        <v>131.27999999998553</v>
      </c>
      <c r="E2738" s="167">
        <f>IF('Lineær programmering opg 4'!$M$5=0,"-",(-A2738+'Lineær programmering opg 4'!$M$5)/'Lineær programmering opg 4'!$K$5*-1)</f>
        <v>169.22999999999459</v>
      </c>
      <c r="F2738" s="167" t="str">
        <f>IF('Lineær programmering opg 4'!$E$6=0,"-",(-A2738+'Lineær programmering opg 4'!$M$6)/'Lineær programmering opg 4'!$K$6*-1)</f>
        <v>-</v>
      </c>
      <c r="G2738" s="167" t="str">
        <f>IF('Lineær programmering opg 4'!$D$7=0,"-",((-A2738+'Lineær programmering opg 4'!$M$7)/'Lineær programmering opg 4'!$K$7)*-1)</f>
        <v>-</v>
      </c>
      <c r="H2738" s="167" t="str">
        <f>IF('Lineær programmering opg 4'!$C$8=0,"-",((-A2738+'Lineær programmering opg 4'!$M$8)/'Lineær programmering opg 4'!$K$8)*-1)</f>
        <v>-</v>
      </c>
      <c r="I2738" s="167" t="str">
        <f>IF('Lineær programmering opg 4'!$D$8=0,"-",'Lineær programmering opg 4'!$G$8)</f>
        <v>-</v>
      </c>
      <c r="J2738" s="295">
        <f>A2738*'Lineær programmering opg 4'!$C$11+Datatabel!C2738*'Lineær programmering opg 4'!$D$11</f>
        <v>37127.999999998559</v>
      </c>
      <c r="K2738" s="9">
        <f t="shared" si="212"/>
        <v>0</v>
      </c>
      <c r="L2738" s="9">
        <f t="shared" si="213"/>
        <v>0</v>
      </c>
    </row>
    <row r="2739" spans="1:12" ht="15" x14ac:dyDescent="0.25">
      <c r="A2739" s="167">
        <f t="shared" si="211"/>
        <v>174.33600000000723</v>
      </c>
      <c r="B2739" s="325">
        <f t="shared" si="214"/>
        <v>0.72640000000003013</v>
      </c>
      <c r="C2739" s="167">
        <f t="shared" si="210"/>
        <v>131.32799999998554</v>
      </c>
      <c r="D2739" s="167">
        <f>IF('Lineær programmering opg 4'!$M$4=0,"-",(-A2739+'Lineær programmering opg 4'!$M$4)/'Lineær programmering opg 4'!$K$4*-1)</f>
        <v>131.32799999998554</v>
      </c>
      <c r="E2739" s="167">
        <f>IF('Lineær programmering opg 4'!$M$5=0,"-",(-A2739+'Lineær programmering opg 4'!$M$5)/'Lineær programmering opg 4'!$K$5*-1)</f>
        <v>169.24799999999459</v>
      </c>
      <c r="F2739" s="167" t="str">
        <f>IF('Lineær programmering opg 4'!$E$6=0,"-",(-A2739+'Lineær programmering opg 4'!$M$6)/'Lineær programmering opg 4'!$K$6*-1)</f>
        <v>-</v>
      </c>
      <c r="G2739" s="167" t="str">
        <f>IF('Lineær programmering opg 4'!$D$7=0,"-",((-A2739+'Lineær programmering opg 4'!$M$7)/'Lineær programmering opg 4'!$K$7)*-1)</f>
        <v>-</v>
      </c>
      <c r="H2739" s="167" t="str">
        <f>IF('Lineær programmering opg 4'!$C$8=0,"-",((-A2739+'Lineær programmering opg 4'!$M$8)/'Lineær programmering opg 4'!$K$8)*-1)</f>
        <v>-</v>
      </c>
      <c r="I2739" s="167" t="str">
        <f>IF('Lineær programmering opg 4'!$D$8=0,"-",'Lineær programmering opg 4'!$G$8)</f>
        <v>-</v>
      </c>
      <c r="J2739" s="295">
        <f>A2739*'Lineær programmering opg 4'!$C$11+Datatabel!C2739*'Lineær programmering opg 4'!$D$11</f>
        <v>37132.799999998548</v>
      </c>
      <c r="K2739" s="9">
        <f t="shared" si="212"/>
        <v>0</v>
      </c>
      <c r="L2739" s="9">
        <f t="shared" si="213"/>
        <v>0</v>
      </c>
    </row>
    <row r="2740" spans="1:12" ht="15" x14ac:dyDescent="0.25">
      <c r="A2740" s="167">
        <f t="shared" si="211"/>
        <v>174.31200000000723</v>
      </c>
      <c r="B2740" s="325">
        <f t="shared" si="214"/>
        <v>0.72630000000003014</v>
      </c>
      <c r="C2740" s="167">
        <f t="shared" si="210"/>
        <v>131.37599999998554</v>
      </c>
      <c r="D2740" s="167">
        <f>IF('Lineær programmering opg 4'!$M$4=0,"-",(-A2740+'Lineær programmering opg 4'!$M$4)/'Lineær programmering opg 4'!$K$4*-1)</f>
        <v>131.37599999998554</v>
      </c>
      <c r="E2740" s="167">
        <f>IF('Lineær programmering opg 4'!$M$5=0,"-",(-A2740+'Lineær programmering opg 4'!$M$5)/'Lineær programmering opg 4'!$K$5*-1)</f>
        <v>169.26599999999459</v>
      </c>
      <c r="F2740" s="167" t="str">
        <f>IF('Lineær programmering opg 4'!$E$6=0,"-",(-A2740+'Lineær programmering opg 4'!$M$6)/'Lineær programmering opg 4'!$K$6*-1)</f>
        <v>-</v>
      </c>
      <c r="G2740" s="167" t="str">
        <f>IF('Lineær programmering opg 4'!$D$7=0,"-",((-A2740+'Lineær programmering opg 4'!$M$7)/'Lineær programmering opg 4'!$K$7)*-1)</f>
        <v>-</v>
      </c>
      <c r="H2740" s="167" t="str">
        <f>IF('Lineær programmering opg 4'!$C$8=0,"-",((-A2740+'Lineær programmering opg 4'!$M$8)/'Lineær programmering opg 4'!$K$8)*-1)</f>
        <v>-</v>
      </c>
      <c r="I2740" s="167" t="str">
        <f>IF('Lineær programmering opg 4'!$D$8=0,"-",'Lineær programmering opg 4'!$G$8)</f>
        <v>-</v>
      </c>
      <c r="J2740" s="295">
        <f>A2740*'Lineær programmering opg 4'!$C$11+Datatabel!C2740*'Lineær programmering opg 4'!$D$11</f>
        <v>37137.599999998551</v>
      </c>
      <c r="K2740" s="9">
        <f t="shared" si="212"/>
        <v>0</v>
      </c>
      <c r="L2740" s="9">
        <f t="shared" si="213"/>
        <v>0</v>
      </c>
    </row>
    <row r="2741" spans="1:12" ht="15" x14ac:dyDescent="0.25">
      <c r="A2741" s="167">
        <f t="shared" si="211"/>
        <v>174.28800000000723</v>
      </c>
      <c r="B2741" s="325">
        <f t="shared" si="214"/>
        <v>0.72620000000003015</v>
      </c>
      <c r="C2741" s="167">
        <f t="shared" si="210"/>
        <v>131.42399999998554</v>
      </c>
      <c r="D2741" s="167">
        <f>IF('Lineær programmering opg 4'!$M$4=0,"-",(-A2741+'Lineær programmering opg 4'!$M$4)/'Lineær programmering opg 4'!$K$4*-1)</f>
        <v>131.42399999998554</v>
      </c>
      <c r="E2741" s="167">
        <f>IF('Lineær programmering opg 4'!$M$5=0,"-",(-A2741+'Lineær programmering opg 4'!$M$5)/'Lineær programmering opg 4'!$K$5*-1)</f>
        <v>169.28399999999459</v>
      </c>
      <c r="F2741" s="167" t="str">
        <f>IF('Lineær programmering opg 4'!$E$6=0,"-",(-A2741+'Lineær programmering opg 4'!$M$6)/'Lineær programmering opg 4'!$K$6*-1)</f>
        <v>-</v>
      </c>
      <c r="G2741" s="167" t="str">
        <f>IF('Lineær programmering opg 4'!$D$7=0,"-",((-A2741+'Lineær programmering opg 4'!$M$7)/'Lineær programmering opg 4'!$K$7)*-1)</f>
        <v>-</v>
      </c>
      <c r="H2741" s="167" t="str">
        <f>IF('Lineær programmering opg 4'!$C$8=0,"-",((-A2741+'Lineær programmering opg 4'!$M$8)/'Lineær programmering opg 4'!$K$8)*-1)</f>
        <v>-</v>
      </c>
      <c r="I2741" s="167" t="str">
        <f>IF('Lineær programmering opg 4'!$D$8=0,"-",'Lineær programmering opg 4'!$G$8)</f>
        <v>-</v>
      </c>
      <c r="J2741" s="295">
        <f>A2741*'Lineær programmering opg 4'!$C$11+Datatabel!C2741*'Lineær programmering opg 4'!$D$11</f>
        <v>37142.399999998554</v>
      </c>
      <c r="K2741" s="9">
        <f t="shared" si="212"/>
        <v>0</v>
      </c>
      <c r="L2741" s="9">
        <f t="shared" si="213"/>
        <v>0</v>
      </c>
    </row>
    <row r="2742" spans="1:12" ht="15" x14ac:dyDescent="0.25">
      <c r="A2742" s="167">
        <f t="shared" si="211"/>
        <v>174.26400000000723</v>
      </c>
      <c r="B2742" s="325">
        <f t="shared" si="214"/>
        <v>0.72610000000003017</v>
      </c>
      <c r="C2742" s="167">
        <f t="shared" si="210"/>
        <v>131.47199999998554</v>
      </c>
      <c r="D2742" s="167">
        <f>IF('Lineær programmering opg 4'!$M$4=0,"-",(-A2742+'Lineær programmering opg 4'!$M$4)/'Lineær programmering opg 4'!$K$4*-1)</f>
        <v>131.47199999998554</v>
      </c>
      <c r="E2742" s="167">
        <f>IF('Lineær programmering opg 4'!$M$5=0,"-",(-A2742+'Lineær programmering opg 4'!$M$5)/'Lineær programmering opg 4'!$K$5*-1)</f>
        <v>169.30199999999459</v>
      </c>
      <c r="F2742" s="167" t="str">
        <f>IF('Lineær programmering opg 4'!$E$6=0,"-",(-A2742+'Lineær programmering opg 4'!$M$6)/'Lineær programmering opg 4'!$K$6*-1)</f>
        <v>-</v>
      </c>
      <c r="G2742" s="167" t="str">
        <f>IF('Lineær programmering opg 4'!$D$7=0,"-",((-A2742+'Lineær programmering opg 4'!$M$7)/'Lineær programmering opg 4'!$K$7)*-1)</f>
        <v>-</v>
      </c>
      <c r="H2742" s="167" t="str">
        <f>IF('Lineær programmering opg 4'!$C$8=0,"-",((-A2742+'Lineær programmering opg 4'!$M$8)/'Lineær programmering opg 4'!$K$8)*-1)</f>
        <v>-</v>
      </c>
      <c r="I2742" s="167" t="str">
        <f>IF('Lineær programmering opg 4'!$D$8=0,"-",'Lineær programmering opg 4'!$G$8)</f>
        <v>-</v>
      </c>
      <c r="J2742" s="295">
        <f>A2742*'Lineær programmering opg 4'!$C$11+Datatabel!C2742*'Lineær programmering opg 4'!$D$11</f>
        <v>37147.199999998556</v>
      </c>
      <c r="K2742" s="9">
        <f t="shared" si="212"/>
        <v>0</v>
      </c>
      <c r="L2742" s="9">
        <f t="shared" si="213"/>
        <v>0</v>
      </c>
    </row>
    <row r="2743" spans="1:12" ht="15" x14ac:dyDescent="0.25">
      <c r="A2743" s="167">
        <f t="shared" si="211"/>
        <v>174.24000000000723</v>
      </c>
      <c r="B2743" s="325">
        <f t="shared" si="214"/>
        <v>0.72600000000003018</v>
      </c>
      <c r="C2743" s="167">
        <f t="shared" si="210"/>
        <v>131.51999999998554</v>
      </c>
      <c r="D2743" s="167">
        <f>IF('Lineær programmering opg 4'!$M$4=0,"-",(-A2743+'Lineær programmering opg 4'!$M$4)/'Lineær programmering opg 4'!$K$4*-1)</f>
        <v>131.51999999998554</v>
      </c>
      <c r="E2743" s="167">
        <f>IF('Lineær programmering opg 4'!$M$5=0,"-",(-A2743+'Lineær programmering opg 4'!$M$5)/'Lineær programmering opg 4'!$K$5*-1)</f>
        <v>169.31999999999459</v>
      </c>
      <c r="F2743" s="167" t="str">
        <f>IF('Lineær programmering opg 4'!$E$6=0,"-",(-A2743+'Lineær programmering opg 4'!$M$6)/'Lineær programmering opg 4'!$K$6*-1)</f>
        <v>-</v>
      </c>
      <c r="G2743" s="167" t="str">
        <f>IF('Lineær programmering opg 4'!$D$7=0,"-",((-A2743+'Lineær programmering opg 4'!$M$7)/'Lineær programmering opg 4'!$K$7)*-1)</f>
        <v>-</v>
      </c>
      <c r="H2743" s="167" t="str">
        <f>IF('Lineær programmering opg 4'!$C$8=0,"-",((-A2743+'Lineær programmering opg 4'!$M$8)/'Lineær programmering opg 4'!$K$8)*-1)</f>
        <v>-</v>
      </c>
      <c r="I2743" s="167" t="str">
        <f>IF('Lineær programmering opg 4'!$D$8=0,"-",'Lineær programmering opg 4'!$G$8)</f>
        <v>-</v>
      </c>
      <c r="J2743" s="295">
        <f>A2743*'Lineær programmering opg 4'!$C$11+Datatabel!C2743*'Lineær programmering opg 4'!$D$11</f>
        <v>37151.999999998559</v>
      </c>
      <c r="K2743" s="9">
        <f t="shared" si="212"/>
        <v>0</v>
      </c>
      <c r="L2743" s="9">
        <f t="shared" si="213"/>
        <v>0</v>
      </c>
    </row>
    <row r="2744" spans="1:12" ht="15" x14ac:dyDescent="0.25">
      <c r="A2744" s="167">
        <f t="shared" si="211"/>
        <v>174.21600000000726</v>
      </c>
      <c r="B2744" s="325">
        <f t="shared" si="214"/>
        <v>0.72590000000003019</v>
      </c>
      <c r="C2744" s="167">
        <f t="shared" si="210"/>
        <v>131.56799999998549</v>
      </c>
      <c r="D2744" s="167">
        <f>IF('Lineær programmering opg 4'!$M$4=0,"-",(-A2744+'Lineær programmering opg 4'!$M$4)/'Lineær programmering opg 4'!$K$4*-1)</f>
        <v>131.56799999998549</v>
      </c>
      <c r="E2744" s="167">
        <f>IF('Lineær programmering opg 4'!$M$5=0,"-",(-A2744+'Lineær programmering opg 4'!$M$5)/'Lineær programmering opg 4'!$K$5*-1)</f>
        <v>169.33799999999457</v>
      </c>
      <c r="F2744" s="167" t="str">
        <f>IF('Lineær programmering opg 4'!$E$6=0,"-",(-A2744+'Lineær programmering opg 4'!$M$6)/'Lineær programmering opg 4'!$K$6*-1)</f>
        <v>-</v>
      </c>
      <c r="G2744" s="167" t="str">
        <f>IF('Lineær programmering opg 4'!$D$7=0,"-",((-A2744+'Lineær programmering opg 4'!$M$7)/'Lineær programmering opg 4'!$K$7)*-1)</f>
        <v>-</v>
      </c>
      <c r="H2744" s="167" t="str">
        <f>IF('Lineær programmering opg 4'!$C$8=0,"-",((-A2744+'Lineær programmering opg 4'!$M$8)/'Lineær programmering opg 4'!$K$8)*-1)</f>
        <v>-</v>
      </c>
      <c r="I2744" s="167" t="str">
        <f>IF('Lineær programmering opg 4'!$D$8=0,"-",'Lineær programmering opg 4'!$G$8)</f>
        <v>-</v>
      </c>
      <c r="J2744" s="295">
        <f>A2744*'Lineær programmering opg 4'!$C$11+Datatabel!C2744*'Lineær programmering opg 4'!$D$11</f>
        <v>37156.799999998548</v>
      </c>
      <c r="K2744" s="9">
        <f t="shared" si="212"/>
        <v>0</v>
      </c>
      <c r="L2744" s="9">
        <f t="shared" si="213"/>
        <v>0</v>
      </c>
    </row>
    <row r="2745" spans="1:12" ht="15" x14ac:dyDescent="0.25">
      <c r="A2745" s="167">
        <f t="shared" si="211"/>
        <v>174.19200000000725</v>
      </c>
      <c r="B2745" s="325">
        <f t="shared" si="214"/>
        <v>0.7258000000000302</v>
      </c>
      <c r="C2745" s="167">
        <f t="shared" si="210"/>
        <v>131.61599999998549</v>
      </c>
      <c r="D2745" s="167">
        <f>IF('Lineær programmering opg 4'!$M$4=0,"-",(-A2745+'Lineær programmering opg 4'!$M$4)/'Lineær programmering opg 4'!$K$4*-1)</f>
        <v>131.61599999998549</v>
      </c>
      <c r="E2745" s="167">
        <f>IF('Lineær programmering opg 4'!$M$5=0,"-",(-A2745+'Lineær programmering opg 4'!$M$5)/'Lineær programmering opg 4'!$K$5*-1)</f>
        <v>169.35599999999457</v>
      </c>
      <c r="F2745" s="167" t="str">
        <f>IF('Lineær programmering opg 4'!$E$6=0,"-",(-A2745+'Lineær programmering opg 4'!$M$6)/'Lineær programmering opg 4'!$K$6*-1)</f>
        <v>-</v>
      </c>
      <c r="G2745" s="167" t="str">
        <f>IF('Lineær programmering opg 4'!$D$7=0,"-",((-A2745+'Lineær programmering opg 4'!$M$7)/'Lineær programmering opg 4'!$K$7)*-1)</f>
        <v>-</v>
      </c>
      <c r="H2745" s="167" t="str">
        <f>IF('Lineær programmering opg 4'!$C$8=0,"-",((-A2745+'Lineær programmering opg 4'!$M$8)/'Lineær programmering opg 4'!$K$8)*-1)</f>
        <v>-</v>
      </c>
      <c r="I2745" s="167" t="str">
        <f>IF('Lineær programmering opg 4'!$D$8=0,"-",'Lineær programmering opg 4'!$G$8)</f>
        <v>-</v>
      </c>
      <c r="J2745" s="295">
        <f>A2745*'Lineær programmering opg 4'!$C$11+Datatabel!C2745*'Lineær programmering opg 4'!$D$11</f>
        <v>37161.599999998551</v>
      </c>
      <c r="K2745" s="9">
        <f t="shared" si="212"/>
        <v>0</v>
      </c>
      <c r="L2745" s="9">
        <f t="shared" si="213"/>
        <v>0</v>
      </c>
    </row>
    <row r="2746" spans="1:12" ht="15" x14ac:dyDescent="0.25">
      <c r="A2746" s="167">
        <f t="shared" si="211"/>
        <v>174.16800000000725</v>
      </c>
      <c r="B2746" s="325">
        <f t="shared" si="214"/>
        <v>0.72570000000003021</v>
      </c>
      <c r="C2746" s="167">
        <f t="shared" si="210"/>
        <v>131.66399999998549</v>
      </c>
      <c r="D2746" s="167">
        <f>IF('Lineær programmering opg 4'!$M$4=0,"-",(-A2746+'Lineær programmering opg 4'!$M$4)/'Lineær programmering opg 4'!$K$4*-1)</f>
        <v>131.66399999998549</v>
      </c>
      <c r="E2746" s="167">
        <f>IF('Lineær programmering opg 4'!$M$5=0,"-",(-A2746+'Lineær programmering opg 4'!$M$5)/'Lineær programmering opg 4'!$K$5*-1)</f>
        <v>169.37399999999457</v>
      </c>
      <c r="F2746" s="167" t="str">
        <f>IF('Lineær programmering opg 4'!$E$6=0,"-",(-A2746+'Lineær programmering opg 4'!$M$6)/'Lineær programmering opg 4'!$K$6*-1)</f>
        <v>-</v>
      </c>
      <c r="G2746" s="167" t="str">
        <f>IF('Lineær programmering opg 4'!$D$7=0,"-",((-A2746+'Lineær programmering opg 4'!$M$7)/'Lineær programmering opg 4'!$K$7)*-1)</f>
        <v>-</v>
      </c>
      <c r="H2746" s="167" t="str">
        <f>IF('Lineær programmering opg 4'!$C$8=0,"-",((-A2746+'Lineær programmering opg 4'!$M$8)/'Lineær programmering opg 4'!$K$8)*-1)</f>
        <v>-</v>
      </c>
      <c r="I2746" s="167" t="str">
        <f>IF('Lineær programmering opg 4'!$D$8=0,"-",'Lineær programmering opg 4'!$G$8)</f>
        <v>-</v>
      </c>
      <c r="J2746" s="295">
        <f>A2746*'Lineær programmering opg 4'!$C$11+Datatabel!C2746*'Lineær programmering opg 4'!$D$11</f>
        <v>37166.399999998554</v>
      </c>
      <c r="K2746" s="9">
        <f t="shared" si="212"/>
        <v>0</v>
      </c>
      <c r="L2746" s="9">
        <f t="shared" si="213"/>
        <v>0</v>
      </c>
    </row>
    <row r="2747" spans="1:12" ht="15" x14ac:dyDescent="0.25">
      <c r="A2747" s="167">
        <f t="shared" si="211"/>
        <v>174.14400000000725</v>
      </c>
      <c r="B2747" s="325">
        <f t="shared" si="214"/>
        <v>0.72560000000003022</v>
      </c>
      <c r="C2747" s="167">
        <f t="shared" si="210"/>
        <v>131.71199999998549</v>
      </c>
      <c r="D2747" s="167">
        <f>IF('Lineær programmering opg 4'!$M$4=0,"-",(-A2747+'Lineær programmering opg 4'!$M$4)/'Lineær programmering opg 4'!$K$4*-1)</f>
        <v>131.71199999998549</v>
      </c>
      <c r="E2747" s="167">
        <f>IF('Lineær programmering opg 4'!$M$5=0,"-",(-A2747+'Lineær programmering opg 4'!$M$5)/'Lineær programmering opg 4'!$K$5*-1)</f>
        <v>169.39199999999457</v>
      </c>
      <c r="F2747" s="167" t="str">
        <f>IF('Lineær programmering opg 4'!$E$6=0,"-",(-A2747+'Lineær programmering opg 4'!$M$6)/'Lineær programmering opg 4'!$K$6*-1)</f>
        <v>-</v>
      </c>
      <c r="G2747" s="167" t="str">
        <f>IF('Lineær programmering opg 4'!$D$7=0,"-",((-A2747+'Lineær programmering opg 4'!$M$7)/'Lineær programmering opg 4'!$K$7)*-1)</f>
        <v>-</v>
      </c>
      <c r="H2747" s="167" t="str">
        <f>IF('Lineær programmering opg 4'!$C$8=0,"-",((-A2747+'Lineær programmering opg 4'!$M$8)/'Lineær programmering opg 4'!$K$8)*-1)</f>
        <v>-</v>
      </c>
      <c r="I2747" s="167" t="str">
        <f>IF('Lineær programmering opg 4'!$D$8=0,"-",'Lineær programmering opg 4'!$G$8)</f>
        <v>-</v>
      </c>
      <c r="J2747" s="295">
        <f>A2747*'Lineær programmering opg 4'!$C$11+Datatabel!C2747*'Lineær programmering opg 4'!$D$11</f>
        <v>37171.199999998549</v>
      </c>
      <c r="K2747" s="9">
        <f t="shared" si="212"/>
        <v>0</v>
      </c>
      <c r="L2747" s="9">
        <f t="shared" si="213"/>
        <v>0</v>
      </c>
    </row>
    <row r="2748" spans="1:12" ht="15" x14ac:dyDescent="0.25">
      <c r="A2748" s="167">
        <f t="shared" si="211"/>
        <v>174.12000000000725</v>
      </c>
      <c r="B2748" s="325">
        <f t="shared" si="214"/>
        <v>0.72550000000003023</v>
      </c>
      <c r="C2748" s="167">
        <f t="shared" si="210"/>
        <v>131.7599999999855</v>
      </c>
      <c r="D2748" s="167">
        <f>IF('Lineær programmering opg 4'!$M$4=0,"-",(-A2748+'Lineær programmering opg 4'!$M$4)/'Lineær programmering opg 4'!$K$4*-1)</f>
        <v>131.7599999999855</v>
      </c>
      <c r="E2748" s="167">
        <f>IF('Lineær programmering opg 4'!$M$5=0,"-",(-A2748+'Lineær programmering opg 4'!$M$5)/'Lineær programmering opg 4'!$K$5*-1)</f>
        <v>169.40999999999457</v>
      </c>
      <c r="F2748" s="167" t="str">
        <f>IF('Lineær programmering opg 4'!$E$6=0,"-",(-A2748+'Lineær programmering opg 4'!$M$6)/'Lineær programmering opg 4'!$K$6*-1)</f>
        <v>-</v>
      </c>
      <c r="G2748" s="167" t="str">
        <f>IF('Lineær programmering opg 4'!$D$7=0,"-",((-A2748+'Lineær programmering opg 4'!$M$7)/'Lineær programmering opg 4'!$K$7)*-1)</f>
        <v>-</v>
      </c>
      <c r="H2748" s="167" t="str">
        <f>IF('Lineær programmering opg 4'!$C$8=0,"-",((-A2748+'Lineær programmering opg 4'!$M$8)/'Lineær programmering opg 4'!$K$8)*-1)</f>
        <v>-</v>
      </c>
      <c r="I2748" s="167" t="str">
        <f>IF('Lineær programmering opg 4'!$D$8=0,"-",'Lineær programmering opg 4'!$G$8)</f>
        <v>-</v>
      </c>
      <c r="J2748" s="295">
        <f>A2748*'Lineær programmering opg 4'!$C$11+Datatabel!C2748*'Lineær programmering opg 4'!$D$11</f>
        <v>37175.999999998545</v>
      </c>
      <c r="K2748" s="9">
        <f t="shared" si="212"/>
        <v>0</v>
      </c>
      <c r="L2748" s="9">
        <f t="shared" si="213"/>
        <v>0</v>
      </c>
    </row>
    <row r="2749" spans="1:12" ht="15" x14ac:dyDescent="0.25">
      <c r="A2749" s="167">
        <f t="shared" si="211"/>
        <v>174.09600000000725</v>
      </c>
      <c r="B2749" s="325">
        <f t="shared" si="214"/>
        <v>0.72540000000003024</v>
      </c>
      <c r="C2749" s="167">
        <f t="shared" si="210"/>
        <v>131.8079999999855</v>
      </c>
      <c r="D2749" s="167">
        <f>IF('Lineær programmering opg 4'!$M$4=0,"-",(-A2749+'Lineær programmering opg 4'!$M$4)/'Lineær programmering opg 4'!$K$4*-1)</f>
        <v>131.8079999999855</v>
      </c>
      <c r="E2749" s="167">
        <f>IF('Lineær programmering opg 4'!$M$5=0,"-",(-A2749+'Lineær programmering opg 4'!$M$5)/'Lineær programmering opg 4'!$K$5*-1)</f>
        <v>169.42799999999457</v>
      </c>
      <c r="F2749" s="167" t="str">
        <f>IF('Lineær programmering opg 4'!$E$6=0,"-",(-A2749+'Lineær programmering opg 4'!$M$6)/'Lineær programmering opg 4'!$K$6*-1)</f>
        <v>-</v>
      </c>
      <c r="G2749" s="167" t="str">
        <f>IF('Lineær programmering opg 4'!$D$7=0,"-",((-A2749+'Lineær programmering opg 4'!$M$7)/'Lineær programmering opg 4'!$K$7)*-1)</f>
        <v>-</v>
      </c>
      <c r="H2749" s="167" t="str">
        <f>IF('Lineær programmering opg 4'!$C$8=0,"-",((-A2749+'Lineær programmering opg 4'!$M$8)/'Lineær programmering opg 4'!$K$8)*-1)</f>
        <v>-</v>
      </c>
      <c r="I2749" s="167" t="str">
        <f>IF('Lineær programmering opg 4'!$D$8=0,"-",'Lineær programmering opg 4'!$G$8)</f>
        <v>-</v>
      </c>
      <c r="J2749" s="295">
        <f>A2749*'Lineær programmering opg 4'!$C$11+Datatabel!C2749*'Lineær programmering opg 4'!$D$11</f>
        <v>37180.799999998548</v>
      </c>
      <c r="K2749" s="9">
        <f t="shared" si="212"/>
        <v>0</v>
      </c>
      <c r="L2749" s="9">
        <f t="shared" si="213"/>
        <v>0</v>
      </c>
    </row>
    <row r="2750" spans="1:12" ht="15" x14ac:dyDescent="0.25">
      <c r="A2750" s="167">
        <f t="shared" si="211"/>
        <v>174.07200000000725</v>
      </c>
      <c r="B2750" s="325">
        <f t="shared" si="214"/>
        <v>0.72530000000003025</v>
      </c>
      <c r="C2750" s="167">
        <f t="shared" si="210"/>
        <v>131.8559999999855</v>
      </c>
      <c r="D2750" s="167">
        <f>IF('Lineær programmering opg 4'!$M$4=0,"-",(-A2750+'Lineær programmering opg 4'!$M$4)/'Lineær programmering opg 4'!$K$4*-1)</f>
        <v>131.8559999999855</v>
      </c>
      <c r="E2750" s="167">
        <f>IF('Lineær programmering opg 4'!$M$5=0,"-",(-A2750+'Lineær programmering opg 4'!$M$5)/'Lineær programmering opg 4'!$K$5*-1)</f>
        <v>169.44599999999457</v>
      </c>
      <c r="F2750" s="167" t="str">
        <f>IF('Lineær programmering opg 4'!$E$6=0,"-",(-A2750+'Lineær programmering opg 4'!$M$6)/'Lineær programmering opg 4'!$K$6*-1)</f>
        <v>-</v>
      </c>
      <c r="G2750" s="167" t="str">
        <f>IF('Lineær programmering opg 4'!$D$7=0,"-",((-A2750+'Lineær programmering opg 4'!$M$7)/'Lineær programmering opg 4'!$K$7)*-1)</f>
        <v>-</v>
      </c>
      <c r="H2750" s="167" t="str">
        <f>IF('Lineær programmering opg 4'!$C$8=0,"-",((-A2750+'Lineær programmering opg 4'!$M$8)/'Lineær programmering opg 4'!$K$8)*-1)</f>
        <v>-</v>
      </c>
      <c r="I2750" s="167" t="str">
        <f>IF('Lineær programmering opg 4'!$D$8=0,"-",'Lineær programmering opg 4'!$G$8)</f>
        <v>-</v>
      </c>
      <c r="J2750" s="295">
        <f>A2750*'Lineær programmering opg 4'!$C$11+Datatabel!C2750*'Lineær programmering opg 4'!$D$11</f>
        <v>37185.599999998551</v>
      </c>
      <c r="K2750" s="9">
        <f t="shared" si="212"/>
        <v>0</v>
      </c>
      <c r="L2750" s="9">
        <f t="shared" si="213"/>
        <v>0</v>
      </c>
    </row>
    <row r="2751" spans="1:12" ht="15" x14ac:dyDescent="0.25">
      <c r="A2751" s="167">
        <f t="shared" si="211"/>
        <v>174.04800000000728</v>
      </c>
      <c r="B2751" s="325">
        <f t="shared" si="214"/>
        <v>0.72520000000003026</v>
      </c>
      <c r="C2751" s="167">
        <f t="shared" si="210"/>
        <v>131.90399999998544</v>
      </c>
      <c r="D2751" s="167">
        <f>IF('Lineær programmering opg 4'!$M$4=0,"-",(-A2751+'Lineær programmering opg 4'!$M$4)/'Lineær programmering opg 4'!$K$4*-1)</f>
        <v>131.90399999998544</v>
      </c>
      <c r="E2751" s="167">
        <f>IF('Lineær programmering opg 4'!$M$5=0,"-",(-A2751+'Lineær programmering opg 4'!$M$5)/'Lineær programmering opg 4'!$K$5*-1)</f>
        <v>169.46399999999454</v>
      </c>
      <c r="F2751" s="167" t="str">
        <f>IF('Lineær programmering opg 4'!$E$6=0,"-",(-A2751+'Lineær programmering opg 4'!$M$6)/'Lineær programmering opg 4'!$K$6*-1)</f>
        <v>-</v>
      </c>
      <c r="G2751" s="167" t="str">
        <f>IF('Lineær programmering opg 4'!$D$7=0,"-",((-A2751+'Lineær programmering opg 4'!$M$7)/'Lineær programmering opg 4'!$K$7)*-1)</f>
        <v>-</v>
      </c>
      <c r="H2751" s="167" t="str">
        <f>IF('Lineær programmering opg 4'!$C$8=0,"-",((-A2751+'Lineær programmering opg 4'!$M$8)/'Lineær programmering opg 4'!$K$8)*-1)</f>
        <v>-</v>
      </c>
      <c r="I2751" s="167" t="str">
        <f>IF('Lineær programmering opg 4'!$D$8=0,"-",'Lineær programmering opg 4'!$G$8)</f>
        <v>-</v>
      </c>
      <c r="J2751" s="295">
        <f>A2751*'Lineær programmering opg 4'!$C$11+Datatabel!C2751*'Lineær programmering opg 4'!$D$11</f>
        <v>37190.399999998539</v>
      </c>
      <c r="K2751" s="9">
        <f t="shared" si="212"/>
        <v>0</v>
      </c>
      <c r="L2751" s="9">
        <f t="shared" si="213"/>
        <v>0</v>
      </c>
    </row>
    <row r="2752" spans="1:12" ht="15" x14ac:dyDescent="0.25">
      <c r="A2752" s="167">
        <f t="shared" si="211"/>
        <v>174.02400000000728</v>
      </c>
      <c r="B2752" s="325">
        <f t="shared" si="214"/>
        <v>0.72510000000003028</v>
      </c>
      <c r="C2752" s="167">
        <f t="shared" si="210"/>
        <v>131.95199999998545</v>
      </c>
      <c r="D2752" s="167">
        <f>IF('Lineær programmering opg 4'!$M$4=0,"-",(-A2752+'Lineær programmering opg 4'!$M$4)/'Lineær programmering opg 4'!$K$4*-1)</f>
        <v>131.95199999998545</v>
      </c>
      <c r="E2752" s="167">
        <f>IF('Lineær programmering opg 4'!$M$5=0,"-",(-A2752+'Lineær programmering opg 4'!$M$5)/'Lineær programmering opg 4'!$K$5*-1)</f>
        <v>169.48199999999454</v>
      </c>
      <c r="F2752" s="167" t="str">
        <f>IF('Lineær programmering opg 4'!$E$6=0,"-",(-A2752+'Lineær programmering opg 4'!$M$6)/'Lineær programmering opg 4'!$K$6*-1)</f>
        <v>-</v>
      </c>
      <c r="G2752" s="167" t="str">
        <f>IF('Lineær programmering opg 4'!$D$7=0,"-",((-A2752+'Lineær programmering opg 4'!$M$7)/'Lineær programmering opg 4'!$K$7)*-1)</f>
        <v>-</v>
      </c>
      <c r="H2752" s="167" t="str">
        <f>IF('Lineær programmering opg 4'!$C$8=0,"-",((-A2752+'Lineær programmering opg 4'!$M$8)/'Lineær programmering opg 4'!$K$8)*-1)</f>
        <v>-</v>
      </c>
      <c r="I2752" s="167" t="str">
        <f>IF('Lineær programmering opg 4'!$D$8=0,"-",'Lineær programmering opg 4'!$G$8)</f>
        <v>-</v>
      </c>
      <c r="J2752" s="295">
        <f>A2752*'Lineær programmering opg 4'!$C$11+Datatabel!C2752*'Lineær programmering opg 4'!$D$11</f>
        <v>37195.199999998542</v>
      </c>
      <c r="K2752" s="9">
        <f t="shared" si="212"/>
        <v>0</v>
      </c>
      <c r="L2752" s="9">
        <f t="shared" si="213"/>
        <v>0</v>
      </c>
    </row>
    <row r="2753" spans="1:12" ht="15" x14ac:dyDescent="0.25">
      <c r="A2753" s="167">
        <f t="shared" si="211"/>
        <v>174.00000000000728</v>
      </c>
      <c r="B2753" s="325">
        <f t="shared" si="214"/>
        <v>0.72500000000003029</v>
      </c>
      <c r="C2753" s="167">
        <f t="shared" si="210"/>
        <v>131.99999999998545</v>
      </c>
      <c r="D2753" s="167">
        <f>IF('Lineær programmering opg 4'!$M$4=0,"-",(-A2753+'Lineær programmering opg 4'!$M$4)/'Lineær programmering opg 4'!$K$4*-1)</f>
        <v>131.99999999998545</v>
      </c>
      <c r="E2753" s="167">
        <f>IF('Lineær programmering opg 4'!$M$5=0,"-",(-A2753+'Lineær programmering opg 4'!$M$5)/'Lineær programmering opg 4'!$K$5*-1)</f>
        <v>169.49999999999454</v>
      </c>
      <c r="F2753" s="167" t="str">
        <f>IF('Lineær programmering opg 4'!$E$6=0,"-",(-A2753+'Lineær programmering opg 4'!$M$6)/'Lineær programmering opg 4'!$K$6*-1)</f>
        <v>-</v>
      </c>
      <c r="G2753" s="167" t="str">
        <f>IF('Lineær programmering opg 4'!$D$7=0,"-",((-A2753+'Lineær programmering opg 4'!$M$7)/'Lineær programmering opg 4'!$K$7)*-1)</f>
        <v>-</v>
      </c>
      <c r="H2753" s="167" t="str">
        <f>IF('Lineær programmering opg 4'!$C$8=0,"-",((-A2753+'Lineær programmering opg 4'!$M$8)/'Lineær programmering opg 4'!$K$8)*-1)</f>
        <v>-</v>
      </c>
      <c r="I2753" s="167" t="str">
        <f>IF('Lineær programmering opg 4'!$D$8=0,"-",'Lineær programmering opg 4'!$G$8)</f>
        <v>-</v>
      </c>
      <c r="J2753" s="295">
        <f>A2753*'Lineær programmering opg 4'!$C$11+Datatabel!C2753*'Lineær programmering opg 4'!$D$11</f>
        <v>37199.999999998545</v>
      </c>
      <c r="K2753" s="9">
        <f t="shared" si="212"/>
        <v>0</v>
      </c>
      <c r="L2753" s="9">
        <f t="shared" si="213"/>
        <v>0</v>
      </c>
    </row>
    <row r="2754" spans="1:12" ht="15" x14ac:dyDescent="0.25">
      <c r="A2754" s="167">
        <f t="shared" si="211"/>
        <v>173.97600000000728</v>
      </c>
      <c r="B2754" s="325">
        <f t="shared" si="214"/>
        <v>0.7249000000000303</v>
      </c>
      <c r="C2754" s="167">
        <f t="shared" si="210"/>
        <v>132.04799999998545</v>
      </c>
      <c r="D2754" s="167">
        <f>IF('Lineær programmering opg 4'!$M$4=0,"-",(-A2754+'Lineær programmering opg 4'!$M$4)/'Lineær programmering opg 4'!$K$4*-1)</f>
        <v>132.04799999998545</v>
      </c>
      <c r="E2754" s="167">
        <f>IF('Lineær programmering opg 4'!$M$5=0,"-",(-A2754+'Lineær programmering opg 4'!$M$5)/'Lineær programmering opg 4'!$K$5*-1)</f>
        <v>169.51799999999454</v>
      </c>
      <c r="F2754" s="167" t="str">
        <f>IF('Lineær programmering opg 4'!$E$6=0,"-",(-A2754+'Lineær programmering opg 4'!$M$6)/'Lineær programmering opg 4'!$K$6*-1)</f>
        <v>-</v>
      </c>
      <c r="G2754" s="167" t="str">
        <f>IF('Lineær programmering opg 4'!$D$7=0,"-",((-A2754+'Lineær programmering opg 4'!$M$7)/'Lineær programmering opg 4'!$K$7)*-1)</f>
        <v>-</v>
      </c>
      <c r="H2754" s="167" t="str">
        <f>IF('Lineær programmering opg 4'!$C$8=0,"-",((-A2754+'Lineær programmering opg 4'!$M$8)/'Lineær programmering opg 4'!$K$8)*-1)</f>
        <v>-</v>
      </c>
      <c r="I2754" s="167" t="str">
        <f>IF('Lineær programmering opg 4'!$D$8=0,"-",'Lineær programmering opg 4'!$G$8)</f>
        <v>-</v>
      </c>
      <c r="J2754" s="295">
        <f>A2754*'Lineær programmering opg 4'!$C$11+Datatabel!C2754*'Lineær programmering opg 4'!$D$11</f>
        <v>37204.799999998548</v>
      </c>
      <c r="K2754" s="9">
        <f t="shared" si="212"/>
        <v>0</v>
      </c>
      <c r="L2754" s="9">
        <f t="shared" si="213"/>
        <v>0</v>
      </c>
    </row>
    <row r="2755" spans="1:12" ht="15" x14ac:dyDescent="0.25">
      <c r="A2755" s="167">
        <f t="shared" si="211"/>
        <v>173.95200000000727</v>
      </c>
      <c r="B2755" s="325">
        <f t="shared" si="214"/>
        <v>0.72480000000003031</v>
      </c>
      <c r="C2755" s="167">
        <f t="shared" ref="C2755:C2818" si="215">MIN(D2755,E2755,F2755,G2755,H2755,I2755)</f>
        <v>132.09599999998545</v>
      </c>
      <c r="D2755" s="167">
        <f>IF('Lineær programmering opg 4'!$M$4=0,"-",(-A2755+'Lineær programmering opg 4'!$M$4)/'Lineær programmering opg 4'!$K$4*-1)</f>
        <v>132.09599999998545</v>
      </c>
      <c r="E2755" s="167">
        <f>IF('Lineær programmering opg 4'!$M$5=0,"-",(-A2755+'Lineær programmering opg 4'!$M$5)/'Lineær programmering opg 4'!$K$5*-1)</f>
        <v>169.53599999999454</v>
      </c>
      <c r="F2755" s="167" t="str">
        <f>IF('Lineær programmering opg 4'!$E$6=0,"-",(-A2755+'Lineær programmering opg 4'!$M$6)/'Lineær programmering opg 4'!$K$6*-1)</f>
        <v>-</v>
      </c>
      <c r="G2755" s="167" t="str">
        <f>IF('Lineær programmering opg 4'!$D$7=0,"-",((-A2755+'Lineær programmering opg 4'!$M$7)/'Lineær programmering opg 4'!$K$7)*-1)</f>
        <v>-</v>
      </c>
      <c r="H2755" s="167" t="str">
        <f>IF('Lineær programmering opg 4'!$C$8=0,"-",((-A2755+'Lineær programmering opg 4'!$M$8)/'Lineær programmering opg 4'!$K$8)*-1)</f>
        <v>-</v>
      </c>
      <c r="I2755" s="167" t="str">
        <f>IF('Lineær programmering opg 4'!$D$8=0,"-",'Lineær programmering opg 4'!$G$8)</f>
        <v>-</v>
      </c>
      <c r="J2755" s="295">
        <f>A2755*'Lineær programmering opg 4'!$C$11+Datatabel!C2755*'Lineær programmering opg 4'!$D$11</f>
        <v>37209.599999998551</v>
      </c>
      <c r="K2755" s="9">
        <f t="shared" si="212"/>
        <v>0</v>
      </c>
      <c r="L2755" s="9">
        <f t="shared" si="213"/>
        <v>0</v>
      </c>
    </row>
    <row r="2756" spans="1:12" ht="15" x14ac:dyDescent="0.25">
      <c r="A2756" s="167">
        <f t="shared" ref="A2756:A2819" si="216">$A$3*B2756</f>
        <v>173.92800000000727</v>
      </c>
      <c r="B2756" s="325">
        <f t="shared" si="214"/>
        <v>0.72470000000003032</v>
      </c>
      <c r="C2756" s="167">
        <f t="shared" si="215"/>
        <v>132.14399999998545</v>
      </c>
      <c r="D2756" s="167">
        <f>IF('Lineær programmering opg 4'!$M$4=0,"-",(-A2756+'Lineær programmering opg 4'!$M$4)/'Lineær programmering opg 4'!$K$4*-1)</f>
        <v>132.14399999998545</v>
      </c>
      <c r="E2756" s="167">
        <f>IF('Lineær programmering opg 4'!$M$5=0,"-",(-A2756+'Lineær programmering opg 4'!$M$5)/'Lineær programmering opg 4'!$K$5*-1)</f>
        <v>169.55399999999455</v>
      </c>
      <c r="F2756" s="167" t="str">
        <f>IF('Lineær programmering opg 4'!$E$6=0,"-",(-A2756+'Lineær programmering opg 4'!$M$6)/'Lineær programmering opg 4'!$K$6*-1)</f>
        <v>-</v>
      </c>
      <c r="G2756" s="167" t="str">
        <f>IF('Lineær programmering opg 4'!$D$7=0,"-",((-A2756+'Lineær programmering opg 4'!$M$7)/'Lineær programmering opg 4'!$K$7)*-1)</f>
        <v>-</v>
      </c>
      <c r="H2756" s="167" t="str">
        <f>IF('Lineær programmering opg 4'!$C$8=0,"-",((-A2756+'Lineær programmering opg 4'!$M$8)/'Lineær programmering opg 4'!$K$8)*-1)</f>
        <v>-</v>
      </c>
      <c r="I2756" s="167" t="str">
        <f>IF('Lineær programmering opg 4'!$D$8=0,"-",'Lineær programmering opg 4'!$G$8)</f>
        <v>-</v>
      </c>
      <c r="J2756" s="295">
        <f>A2756*'Lineær programmering opg 4'!$C$11+Datatabel!C2756*'Lineær programmering opg 4'!$D$11</f>
        <v>37214.399999998546</v>
      </c>
      <c r="K2756" s="9">
        <f t="shared" ref="K2756:K2819" si="217">IF($J$10004=J2756,A2756,0)</f>
        <v>0</v>
      </c>
      <c r="L2756" s="9">
        <f t="shared" ref="L2756:L2819" si="218">IF(J2756=$J$10004,C2756,0)</f>
        <v>0</v>
      </c>
    </row>
    <row r="2757" spans="1:12" ht="15" x14ac:dyDescent="0.25">
      <c r="A2757" s="167">
        <f t="shared" si="216"/>
        <v>173.90400000000727</v>
      </c>
      <c r="B2757" s="325">
        <f t="shared" ref="B2757:B2820" si="219">B2756-0.01%</f>
        <v>0.72460000000003033</v>
      </c>
      <c r="C2757" s="167">
        <f t="shared" si="215"/>
        <v>132.19199999998546</v>
      </c>
      <c r="D2757" s="167">
        <f>IF('Lineær programmering opg 4'!$M$4=0,"-",(-A2757+'Lineær programmering opg 4'!$M$4)/'Lineær programmering opg 4'!$K$4*-1)</f>
        <v>132.19199999998546</v>
      </c>
      <c r="E2757" s="167">
        <f>IF('Lineær programmering opg 4'!$M$5=0,"-",(-A2757+'Lineær programmering opg 4'!$M$5)/'Lineær programmering opg 4'!$K$5*-1)</f>
        <v>169.57199999999455</v>
      </c>
      <c r="F2757" s="167" t="str">
        <f>IF('Lineær programmering opg 4'!$E$6=0,"-",(-A2757+'Lineær programmering opg 4'!$M$6)/'Lineær programmering opg 4'!$K$6*-1)</f>
        <v>-</v>
      </c>
      <c r="G2757" s="167" t="str">
        <f>IF('Lineær programmering opg 4'!$D$7=0,"-",((-A2757+'Lineær programmering opg 4'!$M$7)/'Lineær programmering opg 4'!$K$7)*-1)</f>
        <v>-</v>
      </c>
      <c r="H2757" s="167" t="str">
        <f>IF('Lineær programmering opg 4'!$C$8=0,"-",((-A2757+'Lineær programmering opg 4'!$M$8)/'Lineær programmering opg 4'!$K$8)*-1)</f>
        <v>-</v>
      </c>
      <c r="I2757" s="167" t="str">
        <f>IF('Lineær programmering opg 4'!$D$8=0,"-",'Lineær programmering opg 4'!$G$8)</f>
        <v>-</v>
      </c>
      <c r="J2757" s="295">
        <f>A2757*'Lineær programmering opg 4'!$C$11+Datatabel!C2757*'Lineær programmering opg 4'!$D$11</f>
        <v>37219.199999998549</v>
      </c>
      <c r="K2757" s="9">
        <f t="shared" si="217"/>
        <v>0</v>
      </c>
      <c r="L2757" s="9">
        <f t="shared" si="218"/>
        <v>0</v>
      </c>
    </row>
    <row r="2758" spans="1:12" ht="15" x14ac:dyDescent="0.25">
      <c r="A2758" s="167">
        <f t="shared" si="216"/>
        <v>173.88000000000727</v>
      </c>
      <c r="B2758" s="325">
        <f t="shared" si="219"/>
        <v>0.72450000000003034</v>
      </c>
      <c r="C2758" s="167">
        <f t="shared" si="215"/>
        <v>132.23999999998546</v>
      </c>
      <c r="D2758" s="167">
        <f>IF('Lineær programmering opg 4'!$M$4=0,"-",(-A2758+'Lineær programmering opg 4'!$M$4)/'Lineær programmering opg 4'!$K$4*-1)</f>
        <v>132.23999999998546</v>
      </c>
      <c r="E2758" s="167">
        <f>IF('Lineær programmering opg 4'!$M$5=0,"-",(-A2758+'Lineær programmering opg 4'!$M$5)/'Lineær programmering opg 4'!$K$5*-1)</f>
        <v>169.58999999999455</v>
      </c>
      <c r="F2758" s="167" t="str">
        <f>IF('Lineær programmering opg 4'!$E$6=0,"-",(-A2758+'Lineær programmering opg 4'!$M$6)/'Lineær programmering opg 4'!$K$6*-1)</f>
        <v>-</v>
      </c>
      <c r="G2758" s="167" t="str">
        <f>IF('Lineær programmering opg 4'!$D$7=0,"-",((-A2758+'Lineær programmering opg 4'!$M$7)/'Lineær programmering opg 4'!$K$7)*-1)</f>
        <v>-</v>
      </c>
      <c r="H2758" s="167" t="str">
        <f>IF('Lineær programmering opg 4'!$C$8=0,"-",((-A2758+'Lineær programmering opg 4'!$M$8)/'Lineær programmering opg 4'!$K$8)*-1)</f>
        <v>-</v>
      </c>
      <c r="I2758" s="167" t="str">
        <f>IF('Lineær programmering opg 4'!$D$8=0,"-",'Lineær programmering opg 4'!$G$8)</f>
        <v>-</v>
      </c>
      <c r="J2758" s="295">
        <f>A2758*'Lineær programmering opg 4'!$C$11+Datatabel!C2758*'Lineær programmering opg 4'!$D$11</f>
        <v>37223.999999998545</v>
      </c>
      <c r="K2758" s="9">
        <f t="shared" si="217"/>
        <v>0</v>
      </c>
      <c r="L2758" s="9">
        <f t="shared" si="218"/>
        <v>0</v>
      </c>
    </row>
    <row r="2759" spans="1:12" ht="15" x14ac:dyDescent="0.25">
      <c r="A2759" s="167">
        <f t="shared" si="216"/>
        <v>173.85600000000727</v>
      </c>
      <c r="B2759" s="325">
        <f t="shared" si="219"/>
        <v>0.72440000000003035</v>
      </c>
      <c r="C2759" s="167">
        <f t="shared" si="215"/>
        <v>132.28799999998546</v>
      </c>
      <c r="D2759" s="167">
        <f>IF('Lineær programmering opg 4'!$M$4=0,"-",(-A2759+'Lineær programmering opg 4'!$M$4)/'Lineær programmering opg 4'!$K$4*-1)</f>
        <v>132.28799999998546</v>
      </c>
      <c r="E2759" s="167">
        <f>IF('Lineær programmering opg 4'!$M$5=0,"-",(-A2759+'Lineær programmering opg 4'!$M$5)/'Lineær programmering opg 4'!$K$5*-1)</f>
        <v>169.60799999999455</v>
      </c>
      <c r="F2759" s="167" t="str">
        <f>IF('Lineær programmering opg 4'!$E$6=0,"-",(-A2759+'Lineær programmering opg 4'!$M$6)/'Lineær programmering opg 4'!$K$6*-1)</f>
        <v>-</v>
      </c>
      <c r="G2759" s="167" t="str">
        <f>IF('Lineær programmering opg 4'!$D$7=0,"-",((-A2759+'Lineær programmering opg 4'!$M$7)/'Lineær programmering opg 4'!$K$7)*-1)</f>
        <v>-</v>
      </c>
      <c r="H2759" s="167" t="str">
        <f>IF('Lineær programmering opg 4'!$C$8=0,"-",((-A2759+'Lineær programmering opg 4'!$M$8)/'Lineær programmering opg 4'!$K$8)*-1)</f>
        <v>-</v>
      </c>
      <c r="I2759" s="167" t="str">
        <f>IF('Lineær programmering opg 4'!$D$8=0,"-",'Lineær programmering opg 4'!$G$8)</f>
        <v>-</v>
      </c>
      <c r="J2759" s="295">
        <f>A2759*'Lineær programmering opg 4'!$C$11+Datatabel!C2759*'Lineær programmering opg 4'!$D$11</f>
        <v>37228.799999998548</v>
      </c>
      <c r="K2759" s="9">
        <f t="shared" si="217"/>
        <v>0</v>
      </c>
      <c r="L2759" s="9">
        <f t="shared" si="218"/>
        <v>0</v>
      </c>
    </row>
    <row r="2760" spans="1:12" ht="15" x14ac:dyDescent="0.25">
      <c r="A2760" s="167">
        <f t="shared" si="216"/>
        <v>173.8320000000073</v>
      </c>
      <c r="B2760" s="325">
        <f t="shared" si="219"/>
        <v>0.72430000000003036</v>
      </c>
      <c r="C2760" s="167">
        <f t="shared" si="215"/>
        <v>132.3359999999854</v>
      </c>
      <c r="D2760" s="167">
        <f>IF('Lineær programmering opg 4'!$M$4=0,"-",(-A2760+'Lineær programmering opg 4'!$M$4)/'Lineær programmering opg 4'!$K$4*-1)</f>
        <v>132.3359999999854</v>
      </c>
      <c r="E2760" s="167">
        <f>IF('Lineær programmering opg 4'!$M$5=0,"-",(-A2760+'Lineær programmering opg 4'!$M$5)/'Lineær programmering opg 4'!$K$5*-1)</f>
        <v>169.62599999999455</v>
      </c>
      <c r="F2760" s="167" t="str">
        <f>IF('Lineær programmering opg 4'!$E$6=0,"-",(-A2760+'Lineær programmering opg 4'!$M$6)/'Lineær programmering opg 4'!$K$6*-1)</f>
        <v>-</v>
      </c>
      <c r="G2760" s="167" t="str">
        <f>IF('Lineær programmering opg 4'!$D$7=0,"-",((-A2760+'Lineær programmering opg 4'!$M$7)/'Lineær programmering opg 4'!$K$7)*-1)</f>
        <v>-</v>
      </c>
      <c r="H2760" s="167" t="str">
        <f>IF('Lineær programmering opg 4'!$C$8=0,"-",((-A2760+'Lineær programmering opg 4'!$M$8)/'Lineær programmering opg 4'!$K$8)*-1)</f>
        <v>-</v>
      </c>
      <c r="I2760" s="167" t="str">
        <f>IF('Lineær programmering opg 4'!$D$8=0,"-",'Lineær programmering opg 4'!$G$8)</f>
        <v>-</v>
      </c>
      <c r="J2760" s="295">
        <f>A2760*'Lineær programmering opg 4'!$C$11+Datatabel!C2760*'Lineær programmering opg 4'!$D$11</f>
        <v>37233.599999998536</v>
      </c>
      <c r="K2760" s="9">
        <f t="shared" si="217"/>
        <v>0</v>
      </c>
      <c r="L2760" s="9">
        <f t="shared" si="218"/>
        <v>0</v>
      </c>
    </row>
    <row r="2761" spans="1:12" ht="15" x14ac:dyDescent="0.25">
      <c r="A2761" s="167">
        <f t="shared" si="216"/>
        <v>173.8080000000073</v>
      </c>
      <c r="B2761" s="325">
        <f t="shared" si="219"/>
        <v>0.72420000000003037</v>
      </c>
      <c r="C2761" s="167">
        <f t="shared" si="215"/>
        <v>132.38399999998541</v>
      </c>
      <c r="D2761" s="167">
        <f>IF('Lineær programmering opg 4'!$M$4=0,"-",(-A2761+'Lineær programmering opg 4'!$M$4)/'Lineær programmering opg 4'!$K$4*-1)</f>
        <v>132.38399999998541</v>
      </c>
      <c r="E2761" s="167">
        <f>IF('Lineær programmering opg 4'!$M$5=0,"-",(-A2761+'Lineær programmering opg 4'!$M$5)/'Lineær programmering opg 4'!$K$5*-1)</f>
        <v>169.64399999999455</v>
      </c>
      <c r="F2761" s="167" t="str">
        <f>IF('Lineær programmering opg 4'!$E$6=0,"-",(-A2761+'Lineær programmering opg 4'!$M$6)/'Lineær programmering opg 4'!$K$6*-1)</f>
        <v>-</v>
      </c>
      <c r="G2761" s="167" t="str">
        <f>IF('Lineær programmering opg 4'!$D$7=0,"-",((-A2761+'Lineær programmering opg 4'!$M$7)/'Lineær programmering opg 4'!$K$7)*-1)</f>
        <v>-</v>
      </c>
      <c r="H2761" s="167" t="str">
        <f>IF('Lineær programmering opg 4'!$C$8=0,"-",((-A2761+'Lineær programmering opg 4'!$M$8)/'Lineær programmering opg 4'!$K$8)*-1)</f>
        <v>-</v>
      </c>
      <c r="I2761" s="167" t="str">
        <f>IF('Lineær programmering opg 4'!$D$8=0,"-",'Lineær programmering opg 4'!$G$8)</f>
        <v>-</v>
      </c>
      <c r="J2761" s="295">
        <f>A2761*'Lineær programmering opg 4'!$C$11+Datatabel!C2761*'Lineær programmering opg 4'!$D$11</f>
        <v>37238.399999998539</v>
      </c>
      <c r="K2761" s="9">
        <f t="shared" si="217"/>
        <v>0</v>
      </c>
      <c r="L2761" s="9">
        <f t="shared" si="218"/>
        <v>0</v>
      </c>
    </row>
    <row r="2762" spans="1:12" ht="15" x14ac:dyDescent="0.25">
      <c r="A2762" s="167">
        <f t="shared" si="216"/>
        <v>173.7840000000073</v>
      </c>
      <c r="B2762" s="325">
        <f t="shared" si="219"/>
        <v>0.72410000000003039</v>
      </c>
      <c r="C2762" s="167">
        <f t="shared" si="215"/>
        <v>132.43199999998541</v>
      </c>
      <c r="D2762" s="167">
        <f>IF('Lineær programmering opg 4'!$M$4=0,"-",(-A2762+'Lineær programmering opg 4'!$M$4)/'Lineær programmering opg 4'!$K$4*-1)</f>
        <v>132.43199999998541</v>
      </c>
      <c r="E2762" s="167">
        <f>IF('Lineær programmering opg 4'!$M$5=0,"-",(-A2762+'Lineær programmering opg 4'!$M$5)/'Lineær programmering opg 4'!$K$5*-1)</f>
        <v>169.66199999999455</v>
      </c>
      <c r="F2762" s="167" t="str">
        <f>IF('Lineær programmering opg 4'!$E$6=0,"-",(-A2762+'Lineær programmering opg 4'!$M$6)/'Lineær programmering opg 4'!$K$6*-1)</f>
        <v>-</v>
      </c>
      <c r="G2762" s="167" t="str">
        <f>IF('Lineær programmering opg 4'!$D$7=0,"-",((-A2762+'Lineær programmering opg 4'!$M$7)/'Lineær programmering opg 4'!$K$7)*-1)</f>
        <v>-</v>
      </c>
      <c r="H2762" s="167" t="str">
        <f>IF('Lineær programmering opg 4'!$C$8=0,"-",((-A2762+'Lineær programmering opg 4'!$M$8)/'Lineær programmering opg 4'!$K$8)*-1)</f>
        <v>-</v>
      </c>
      <c r="I2762" s="167" t="str">
        <f>IF('Lineær programmering opg 4'!$D$8=0,"-",'Lineær programmering opg 4'!$G$8)</f>
        <v>-</v>
      </c>
      <c r="J2762" s="295">
        <f>A2762*'Lineær programmering opg 4'!$C$11+Datatabel!C2762*'Lineær programmering opg 4'!$D$11</f>
        <v>37243.199999998542</v>
      </c>
      <c r="K2762" s="9">
        <f t="shared" si="217"/>
        <v>0</v>
      </c>
      <c r="L2762" s="9">
        <f t="shared" si="218"/>
        <v>0</v>
      </c>
    </row>
    <row r="2763" spans="1:12" ht="15" x14ac:dyDescent="0.25">
      <c r="A2763" s="167">
        <f t="shared" si="216"/>
        <v>173.7600000000073</v>
      </c>
      <c r="B2763" s="325">
        <f t="shared" si="219"/>
        <v>0.7240000000000304</v>
      </c>
      <c r="C2763" s="167">
        <f t="shared" si="215"/>
        <v>132.47999999998541</v>
      </c>
      <c r="D2763" s="167">
        <f>IF('Lineær programmering opg 4'!$M$4=0,"-",(-A2763+'Lineær programmering opg 4'!$M$4)/'Lineær programmering opg 4'!$K$4*-1)</f>
        <v>132.47999999998541</v>
      </c>
      <c r="E2763" s="167">
        <f>IF('Lineær programmering opg 4'!$M$5=0,"-",(-A2763+'Lineær programmering opg 4'!$M$5)/'Lineær programmering opg 4'!$K$5*-1)</f>
        <v>169.67999999999455</v>
      </c>
      <c r="F2763" s="167" t="str">
        <f>IF('Lineær programmering opg 4'!$E$6=0,"-",(-A2763+'Lineær programmering opg 4'!$M$6)/'Lineær programmering opg 4'!$K$6*-1)</f>
        <v>-</v>
      </c>
      <c r="G2763" s="167" t="str">
        <f>IF('Lineær programmering opg 4'!$D$7=0,"-",((-A2763+'Lineær programmering opg 4'!$M$7)/'Lineær programmering opg 4'!$K$7)*-1)</f>
        <v>-</v>
      </c>
      <c r="H2763" s="167" t="str">
        <f>IF('Lineær programmering opg 4'!$C$8=0,"-",((-A2763+'Lineær programmering opg 4'!$M$8)/'Lineær programmering opg 4'!$K$8)*-1)</f>
        <v>-</v>
      </c>
      <c r="I2763" s="167" t="str">
        <f>IF('Lineær programmering opg 4'!$D$8=0,"-",'Lineær programmering opg 4'!$G$8)</f>
        <v>-</v>
      </c>
      <c r="J2763" s="295">
        <f>A2763*'Lineær programmering opg 4'!$C$11+Datatabel!C2763*'Lineær programmering opg 4'!$D$11</f>
        <v>37247.999999998545</v>
      </c>
      <c r="K2763" s="9">
        <f t="shared" si="217"/>
        <v>0</v>
      </c>
      <c r="L2763" s="9">
        <f t="shared" si="218"/>
        <v>0</v>
      </c>
    </row>
    <row r="2764" spans="1:12" ht="15" x14ac:dyDescent="0.25">
      <c r="A2764" s="167">
        <f t="shared" si="216"/>
        <v>173.73600000000729</v>
      </c>
      <c r="B2764" s="325">
        <f t="shared" si="219"/>
        <v>0.72390000000003041</v>
      </c>
      <c r="C2764" s="167">
        <f t="shared" si="215"/>
        <v>132.52799999998541</v>
      </c>
      <c r="D2764" s="167">
        <f>IF('Lineær programmering opg 4'!$M$4=0,"-",(-A2764+'Lineær programmering opg 4'!$M$4)/'Lineær programmering opg 4'!$K$4*-1)</f>
        <v>132.52799999998541</v>
      </c>
      <c r="E2764" s="167">
        <f>IF('Lineær programmering opg 4'!$M$5=0,"-",(-A2764+'Lineær programmering opg 4'!$M$5)/'Lineær programmering opg 4'!$K$5*-1)</f>
        <v>169.69799999999455</v>
      </c>
      <c r="F2764" s="167" t="str">
        <f>IF('Lineær programmering opg 4'!$E$6=0,"-",(-A2764+'Lineær programmering opg 4'!$M$6)/'Lineær programmering opg 4'!$K$6*-1)</f>
        <v>-</v>
      </c>
      <c r="G2764" s="167" t="str">
        <f>IF('Lineær programmering opg 4'!$D$7=0,"-",((-A2764+'Lineær programmering opg 4'!$M$7)/'Lineær programmering opg 4'!$K$7)*-1)</f>
        <v>-</v>
      </c>
      <c r="H2764" s="167" t="str">
        <f>IF('Lineær programmering opg 4'!$C$8=0,"-",((-A2764+'Lineær programmering opg 4'!$M$8)/'Lineær programmering opg 4'!$K$8)*-1)</f>
        <v>-</v>
      </c>
      <c r="I2764" s="167" t="str">
        <f>IF('Lineær programmering opg 4'!$D$8=0,"-",'Lineær programmering opg 4'!$G$8)</f>
        <v>-</v>
      </c>
      <c r="J2764" s="295">
        <f>A2764*'Lineær programmering opg 4'!$C$11+Datatabel!C2764*'Lineær programmering opg 4'!$D$11</f>
        <v>37252.79999999854</v>
      </c>
      <c r="K2764" s="9">
        <f t="shared" si="217"/>
        <v>0</v>
      </c>
      <c r="L2764" s="9">
        <f t="shared" si="218"/>
        <v>0</v>
      </c>
    </row>
    <row r="2765" spans="1:12" ht="15" x14ac:dyDescent="0.25">
      <c r="A2765" s="167">
        <f t="shared" si="216"/>
        <v>173.71200000000729</v>
      </c>
      <c r="B2765" s="325">
        <f t="shared" si="219"/>
        <v>0.72380000000003042</v>
      </c>
      <c r="C2765" s="167">
        <f t="shared" si="215"/>
        <v>132.57599999998541</v>
      </c>
      <c r="D2765" s="167">
        <f>IF('Lineær programmering opg 4'!$M$4=0,"-",(-A2765+'Lineær programmering opg 4'!$M$4)/'Lineær programmering opg 4'!$K$4*-1)</f>
        <v>132.57599999998541</v>
      </c>
      <c r="E2765" s="167">
        <f>IF('Lineær programmering opg 4'!$M$5=0,"-",(-A2765+'Lineær programmering opg 4'!$M$5)/'Lineær programmering opg 4'!$K$5*-1)</f>
        <v>169.71599999999455</v>
      </c>
      <c r="F2765" s="167" t="str">
        <f>IF('Lineær programmering opg 4'!$E$6=0,"-",(-A2765+'Lineær programmering opg 4'!$M$6)/'Lineær programmering opg 4'!$K$6*-1)</f>
        <v>-</v>
      </c>
      <c r="G2765" s="167" t="str">
        <f>IF('Lineær programmering opg 4'!$D$7=0,"-",((-A2765+'Lineær programmering opg 4'!$M$7)/'Lineær programmering opg 4'!$K$7)*-1)</f>
        <v>-</v>
      </c>
      <c r="H2765" s="167" t="str">
        <f>IF('Lineær programmering opg 4'!$C$8=0,"-",((-A2765+'Lineær programmering opg 4'!$M$8)/'Lineær programmering opg 4'!$K$8)*-1)</f>
        <v>-</v>
      </c>
      <c r="I2765" s="167" t="str">
        <f>IF('Lineær programmering opg 4'!$D$8=0,"-",'Lineær programmering opg 4'!$G$8)</f>
        <v>-</v>
      </c>
      <c r="J2765" s="295">
        <f>A2765*'Lineær programmering opg 4'!$C$11+Datatabel!C2765*'Lineær programmering opg 4'!$D$11</f>
        <v>37257.599999998536</v>
      </c>
      <c r="K2765" s="9">
        <f t="shared" si="217"/>
        <v>0</v>
      </c>
      <c r="L2765" s="9">
        <f t="shared" si="218"/>
        <v>0</v>
      </c>
    </row>
    <row r="2766" spans="1:12" ht="15" x14ac:dyDescent="0.25">
      <c r="A2766" s="167">
        <f t="shared" si="216"/>
        <v>173.68800000000729</v>
      </c>
      <c r="B2766" s="325">
        <f t="shared" si="219"/>
        <v>0.72370000000003043</v>
      </c>
      <c r="C2766" s="167">
        <f t="shared" si="215"/>
        <v>132.62399999998541</v>
      </c>
      <c r="D2766" s="167">
        <f>IF('Lineær programmering opg 4'!$M$4=0,"-",(-A2766+'Lineær programmering opg 4'!$M$4)/'Lineær programmering opg 4'!$K$4*-1)</f>
        <v>132.62399999998541</v>
      </c>
      <c r="E2766" s="167">
        <f>IF('Lineær programmering opg 4'!$M$5=0,"-",(-A2766+'Lineær programmering opg 4'!$M$5)/'Lineær programmering opg 4'!$K$5*-1)</f>
        <v>169.73399999999455</v>
      </c>
      <c r="F2766" s="167" t="str">
        <f>IF('Lineær programmering opg 4'!$E$6=0,"-",(-A2766+'Lineær programmering opg 4'!$M$6)/'Lineær programmering opg 4'!$K$6*-1)</f>
        <v>-</v>
      </c>
      <c r="G2766" s="167" t="str">
        <f>IF('Lineær programmering opg 4'!$D$7=0,"-",((-A2766+'Lineær programmering opg 4'!$M$7)/'Lineær programmering opg 4'!$K$7)*-1)</f>
        <v>-</v>
      </c>
      <c r="H2766" s="167" t="str">
        <f>IF('Lineær programmering opg 4'!$C$8=0,"-",((-A2766+'Lineær programmering opg 4'!$M$8)/'Lineær programmering opg 4'!$K$8)*-1)</f>
        <v>-</v>
      </c>
      <c r="I2766" s="167" t="str">
        <f>IF('Lineær programmering opg 4'!$D$8=0,"-",'Lineær programmering opg 4'!$G$8)</f>
        <v>-</v>
      </c>
      <c r="J2766" s="295">
        <f>A2766*'Lineær programmering opg 4'!$C$11+Datatabel!C2766*'Lineær programmering opg 4'!$D$11</f>
        <v>37262.399999998539</v>
      </c>
      <c r="K2766" s="9">
        <f t="shared" si="217"/>
        <v>0</v>
      </c>
      <c r="L2766" s="9">
        <f t="shared" si="218"/>
        <v>0</v>
      </c>
    </row>
    <row r="2767" spans="1:12" ht="15" x14ac:dyDescent="0.25">
      <c r="A2767" s="167">
        <f t="shared" si="216"/>
        <v>173.66400000000732</v>
      </c>
      <c r="B2767" s="325">
        <f t="shared" si="219"/>
        <v>0.72360000000003044</v>
      </c>
      <c r="C2767" s="167">
        <f t="shared" si="215"/>
        <v>132.67199999998536</v>
      </c>
      <c r="D2767" s="167">
        <f>IF('Lineær programmering opg 4'!$M$4=0,"-",(-A2767+'Lineær programmering opg 4'!$M$4)/'Lineær programmering opg 4'!$K$4*-1)</f>
        <v>132.67199999998536</v>
      </c>
      <c r="E2767" s="167">
        <f>IF('Lineær programmering opg 4'!$M$5=0,"-",(-A2767+'Lineær programmering opg 4'!$M$5)/'Lineær programmering opg 4'!$K$5*-1)</f>
        <v>169.75199999999452</v>
      </c>
      <c r="F2767" s="167" t="str">
        <f>IF('Lineær programmering opg 4'!$E$6=0,"-",(-A2767+'Lineær programmering opg 4'!$M$6)/'Lineær programmering opg 4'!$K$6*-1)</f>
        <v>-</v>
      </c>
      <c r="G2767" s="167" t="str">
        <f>IF('Lineær programmering opg 4'!$D$7=0,"-",((-A2767+'Lineær programmering opg 4'!$M$7)/'Lineær programmering opg 4'!$K$7)*-1)</f>
        <v>-</v>
      </c>
      <c r="H2767" s="167" t="str">
        <f>IF('Lineær programmering opg 4'!$C$8=0,"-",((-A2767+'Lineær programmering opg 4'!$M$8)/'Lineær programmering opg 4'!$K$8)*-1)</f>
        <v>-</v>
      </c>
      <c r="I2767" s="167" t="str">
        <f>IF('Lineær programmering opg 4'!$D$8=0,"-",'Lineær programmering opg 4'!$G$8)</f>
        <v>-</v>
      </c>
      <c r="J2767" s="295">
        <f>A2767*'Lineær programmering opg 4'!$C$11+Datatabel!C2767*'Lineær programmering opg 4'!$D$11</f>
        <v>37267.199999998542</v>
      </c>
      <c r="K2767" s="9">
        <f t="shared" si="217"/>
        <v>0</v>
      </c>
      <c r="L2767" s="9">
        <f t="shared" si="218"/>
        <v>0</v>
      </c>
    </row>
    <row r="2768" spans="1:12" ht="15" x14ac:dyDescent="0.25">
      <c r="A2768" s="167">
        <f t="shared" si="216"/>
        <v>173.64000000000732</v>
      </c>
      <c r="B2768" s="325">
        <f t="shared" si="219"/>
        <v>0.72350000000003045</v>
      </c>
      <c r="C2768" s="167">
        <f t="shared" si="215"/>
        <v>132.71999999998536</v>
      </c>
      <c r="D2768" s="167">
        <f>IF('Lineær programmering opg 4'!$M$4=0,"-",(-A2768+'Lineær programmering opg 4'!$M$4)/'Lineær programmering opg 4'!$K$4*-1)</f>
        <v>132.71999999998536</v>
      </c>
      <c r="E2768" s="167">
        <f>IF('Lineær programmering opg 4'!$M$5=0,"-",(-A2768+'Lineær programmering opg 4'!$M$5)/'Lineær programmering opg 4'!$K$5*-1)</f>
        <v>169.76999999999452</v>
      </c>
      <c r="F2768" s="167" t="str">
        <f>IF('Lineær programmering opg 4'!$E$6=0,"-",(-A2768+'Lineær programmering opg 4'!$M$6)/'Lineær programmering opg 4'!$K$6*-1)</f>
        <v>-</v>
      </c>
      <c r="G2768" s="167" t="str">
        <f>IF('Lineær programmering opg 4'!$D$7=0,"-",((-A2768+'Lineær programmering opg 4'!$M$7)/'Lineær programmering opg 4'!$K$7)*-1)</f>
        <v>-</v>
      </c>
      <c r="H2768" s="167" t="str">
        <f>IF('Lineær programmering opg 4'!$C$8=0,"-",((-A2768+'Lineær programmering opg 4'!$M$8)/'Lineær programmering opg 4'!$K$8)*-1)</f>
        <v>-</v>
      </c>
      <c r="I2768" s="167" t="str">
        <f>IF('Lineær programmering opg 4'!$D$8=0,"-",'Lineær programmering opg 4'!$G$8)</f>
        <v>-</v>
      </c>
      <c r="J2768" s="295">
        <f>A2768*'Lineær programmering opg 4'!$C$11+Datatabel!C2768*'Lineær programmering opg 4'!$D$11</f>
        <v>37271.99999999853</v>
      </c>
      <c r="K2768" s="9">
        <f t="shared" si="217"/>
        <v>0</v>
      </c>
      <c r="L2768" s="9">
        <f t="shared" si="218"/>
        <v>0</v>
      </c>
    </row>
    <row r="2769" spans="1:12" ht="15" x14ac:dyDescent="0.25">
      <c r="A2769" s="167">
        <f t="shared" si="216"/>
        <v>173.61600000000732</v>
      </c>
      <c r="B2769" s="325">
        <f t="shared" si="219"/>
        <v>0.72340000000003046</v>
      </c>
      <c r="C2769" s="167">
        <f t="shared" si="215"/>
        <v>132.76799999998536</v>
      </c>
      <c r="D2769" s="167">
        <f>IF('Lineær programmering opg 4'!$M$4=0,"-",(-A2769+'Lineær programmering opg 4'!$M$4)/'Lineær programmering opg 4'!$K$4*-1)</f>
        <v>132.76799999998536</v>
      </c>
      <c r="E2769" s="167">
        <f>IF('Lineær programmering opg 4'!$M$5=0,"-",(-A2769+'Lineær programmering opg 4'!$M$5)/'Lineær programmering opg 4'!$K$5*-1)</f>
        <v>169.78799999999453</v>
      </c>
      <c r="F2769" s="167" t="str">
        <f>IF('Lineær programmering opg 4'!$E$6=0,"-",(-A2769+'Lineær programmering opg 4'!$M$6)/'Lineær programmering opg 4'!$K$6*-1)</f>
        <v>-</v>
      </c>
      <c r="G2769" s="167" t="str">
        <f>IF('Lineær programmering opg 4'!$D$7=0,"-",((-A2769+'Lineær programmering opg 4'!$M$7)/'Lineær programmering opg 4'!$K$7)*-1)</f>
        <v>-</v>
      </c>
      <c r="H2769" s="167" t="str">
        <f>IF('Lineær programmering opg 4'!$C$8=0,"-",((-A2769+'Lineær programmering opg 4'!$M$8)/'Lineær programmering opg 4'!$K$8)*-1)</f>
        <v>-</v>
      </c>
      <c r="I2769" s="167" t="str">
        <f>IF('Lineær programmering opg 4'!$D$8=0,"-",'Lineær programmering opg 4'!$G$8)</f>
        <v>-</v>
      </c>
      <c r="J2769" s="295">
        <f>A2769*'Lineær programmering opg 4'!$C$11+Datatabel!C2769*'Lineær programmering opg 4'!$D$11</f>
        <v>37276.799999998533</v>
      </c>
      <c r="K2769" s="9">
        <f t="shared" si="217"/>
        <v>0</v>
      </c>
      <c r="L2769" s="9">
        <f t="shared" si="218"/>
        <v>0</v>
      </c>
    </row>
    <row r="2770" spans="1:12" ht="15" x14ac:dyDescent="0.25">
      <c r="A2770" s="167">
        <f t="shared" si="216"/>
        <v>173.59200000000732</v>
      </c>
      <c r="B2770" s="325">
        <f t="shared" si="219"/>
        <v>0.72330000000003047</v>
      </c>
      <c r="C2770" s="167">
        <f t="shared" si="215"/>
        <v>132.81599999998537</v>
      </c>
      <c r="D2770" s="167">
        <f>IF('Lineær programmering opg 4'!$M$4=0,"-",(-A2770+'Lineær programmering opg 4'!$M$4)/'Lineær programmering opg 4'!$K$4*-1)</f>
        <v>132.81599999998537</v>
      </c>
      <c r="E2770" s="167">
        <f>IF('Lineær programmering opg 4'!$M$5=0,"-",(-A2770+'Lineær programmering opg 4'!$M$5)/'Lineær programmering opg 4'!$K$5*-1)</f>
        <v>169.80599999999453</v>
      </c>
      <c r="F2770" s="167" t="str">
        <f>IF('Lineær programmering opg 4'!$E$6=0,"-",(-A2770+'Lineær programmering opg 4'!$M$6)/'Lineær programmering opg 4'!$K$6*-1)</f>
        <v>-</v>
      </c>
      <c r="G2770" s="167" t="str">
        <f>IF('Lineær programmering opg 4'!$D$7=0,"-",((-A2770+'Lineær programmering opg 4'!$M$7)/'Lineær programmering opg 4'!$K$7)*-1)</f>
        <v>-</v>
      </c>
      <c r="H2770" s="167" t="str">
        <f>IF('Lineær programmering opg 4'!$C$8=0,"-",((-A2770+'Lineær programmering opg 4'!$M$8)/'Lineær programmering opg 4'!$K$8)*-1)</f>
        <v>-</v>
      </c>
      <c r="I2770" s="167" t="str">
        <f>IF('Lineær programmering opg 4'!$D$8=0,"-",'Lineær programmering opg 4'!$G$8)</f>
        <v>-</v>
      </c>
      <c r="J2770" s="295">
        <f>A2770*'Lineær programmering opg 4'!$C$11+Datatabel!C2770*'Lineær programmering opg 4'!$D$11</f>
        <v>37281.599999998536</v>
      </c>
      <c r="K2770" s="9">
        <f t="shared" si="217"/>
        <v>0</v>
      </c>
      <c r="L2770" s="9">
        <f t="shared" si="218"/>
        <v>0</v>
      </c>
    </row>
    <row r="2771" spans="1:12" ht="15" x14ac:dyDescent="0.25">
      <c r="A2771" s="167">
        <f t="shared" si="216"/>
        <v>173.56800000000732</v>
      </c>
      <c r="B2771" s="325">
        <f t="shared" si="219"/>
        <v>0.72320000000003049</v>
      </c>
      <c r="C2771" s="167">
        <f t="shared" si="215"/>
        <v>132.86399999998537</v>
      </c>
      <c r="D2771" s="167">
        <f>IF('Lineær programmering opg 4'!$M$4=0,"-",(-A2771+'Lineær programmering opg 4'!$M$4)/'Lineær programmering opg 4'!$K$4*-1)</f>
        <v>132.86399999998537</v>
      </c>
      <c r="E2771" s="167">
        <f>IF('Lineær programmering opg 4'!$M$5=0,"-",(-A2771+'Lineær programmering opg 4'!$M$5)/'Lineær programmering opg 4'!$K$5*-1)</f>
        <v>169.82399999999453</v>
      </c>
      <c r="F2771" s="167" t="str">
        <f>IF('Lineær programmering opg 4'!$E$6=0,"-",(-A2771+'Lineær programmering opg 4'!$M$6)/'Lineær programmering opg 4'!$K$6*-1)</f>
        <v>-</v>
      </c>
      <c r="G2771" s="167" t="str">
        <f>IF('Lineær programmering opg 4'!$D$7=0,"-",((-A2771+'Lineær programmering opg 4'!$M$7)/'Lineær programmering opg 4'!$K$7)*-1)</f>
        <v>-</v>
      </c>
      <c r="H2771" s="167" t="str">
        <f>IF('Lineær programmering opg 4'!$C$8=0,"-",((-A2771+'Lineær programmering opg 4'!$M$8)/'Lineær programmering opg 4'!$K$8)*-1)</f>
        <v>-</v>
      </c>
      <c r="I2771" s="167" t="str">
        <f>IF('Lineær programmering opg 4'!$D$8=0,"-",'Lineær programmering opg 4'!$G$8)</f>
        <v>-</v>
      </c>
      <c r="J2771" s="295">
        <f>A2771*'Lineær programmering opg 4'!$C$11+Datatabel!C2771*'Lineær programmering opg 4'!$D$11</f>
        <v>37286.399999998539</v>
      </c>
      <c r="K2771" s="9">
        <f t="shared" si="217"/>
        <v>0</v>
      </c>
      <c r="L2771" s="9">
        <f t="shared" si="218"/>
        <v>0</v>
      </c>
    </row>
    <row r="2772" spans="1:12" ht="15" x14ac:dyDescent="0.25">
      <c r="A2772" s="167">
        <f t="shared" si="216"/>
        <v>173.54400000000732</v>
      </c>
      <c r="B2772" s="325">
        <f t="shared" si="219"/>
        <v>0.7231000000000305</v>
      </c>
      <c r="C2772" s="167">
        <f t="shared" si="215"/>
        <v>132.91199999998537</v>
      </c>
      <c r="D2772" s="167">
        <f>IF('Lineær programmering opg 4'!$M$4=0,"-",(-A2772+'Lineær programmering opg 4'!$M$4)/'Lineær programmering opg 4'!$K$4*-1)</f>
        <v>132.91199999998537</v>
      </c>
      <c r="E2772" s="167">
        <f>IF('Lineær programmering opg 4'!$M$5=0,"-",(-A2772+'Lineær programmering opg 4'!$M$5)/'Lineær programmering opg 4'!$K$5*-1)</f>
        <v>169.84199999999453</v>
      </c>
      <c r="F2772" s="167" t="str">
        <f>IF('Lineær programmering opg 4'!$E$6=0,"-",(-A2772+'Lineær programmering opg 4'!$M$6)/'Lineær programmering opg 4'!$K$6*-1)</f>
        <v>-</v>
      </c>
      <c r="G2772" s="167" t="str">
        <f>IF('Lineær programmering opg 4'!$D$7=0,"-",((-A2772+'Lineær programmering opg 4'!$M$7)/'Lineær programmering opg 4'!$K$7)*-1)</f>
        <v>-</v>
      </c>
      <c r="H2772" s="167" t="str">
        <f>IF('Lineær programmering opg 4'!$C$8=0,"-",((-A2772+'Lineær programmering opg 4'!$M$8)/'Lineær programmering opg 4'!$K$8)*-1)</f>
        <v>-</v>
      </c>
      <c r="I2772" s="167" t="str">
        <f>IF('Lineær programmering opg 4'!$D$8=0,"-",'Lineær programmering opg 4'!$G$8)</f>
        <v>-</v>
      </c>
      <c r="J2772" s="295">
        <f>A2772*'Lineær programmering opg 4'!$C$11+Datatabel!C2772*'Lineær programmering opg 4'!$D$11</f>
        <v>37291.199999998542</v>
      </c>
      <c r="K2772" s="9">
        <f t="shared" si="217"/>
        <v>0</v>
      </c>
      <c r="L2772" s="9">
        <f t="shared" si="218"/>
        <v>0</v>
      </c>
    </row>
    <row r="2773" spans="1:12" ht="15" x14ac:dyDescent="0.25">
      <c r="A2773" s="167">
        <f t="shared" si="216"/>
        <v>173.52000000000731</v>
      </c>
      <c r="B2773" s="325">
        <f t="shared" si="219"/>
        <v>0.72300000000003051</v>
      </c>
      <c r="C2773" s="167">
        <f t="shared" si="215"/>
        <v>132.95999999998537</v>
      </c>
      <c r="D2773" s="167">
        <f>IF('Lineær programmering opg 4'!$M$4=0,"-",(-A2773+'Lineær programmering opg 4'!$M$4)/'Lineær programmering opg 4'!$K$4*-1)</f>
        <v>132.95999999998537</v>
      </c>
      <c r="E2773" s="167">
        <f>IF('Lineær programmering opg 4'!$M$5=0,"-",(-A2773+'Lineær programmering opg 4'!$M$5)/'Lineær programmering opg 4'!$K$5*-1)</f>
        <v>169.85999999999453</v>
      </c>
      <c r="F2773" s="167" t="str">
        <f>IF('Lineær programmering opg 4'!$E$6=0,"-",(-A2773+'Lineær programmering opg 4'!$M$6)/'Lineær programmering opg 4'!$K$6*-1)</f>
        <v>-</v>
      </c>
      <c r="G2773" s="167" t="str">
        <f>IF('Lineær programmering opg 4'!$D$7=0,"-",((-A2773+'Lineær programmering opg 4'!$M$7)/'Lineær programmering opg 4'!$K$7)*-1)</f>
        <v>-</v>
      </c>
      <c r="H2773" s="167" t="str">
        <f>IF('Lineær programmering opg 4'!$C$8=0,"-",((-A2773+'Lineær programmering opg 4'!$M$8)/'Lineær programmering opg 4'!$K$8)*-1)</f>
        <v>-</v>
      </c>
      <c r="I2773" s="167" t="str">
        <f>IF('Lineær programmering opg 4'!$D$8=0,"-",'Lineær programmering opg 4'!$G$8)</f>
        <v>-</v>
      </c>
      <c r="J2773" s="295">
        <f>A2773*'Lineær programmering opg 4'!$C$11+Datatabel!C2773*'Lineær programmering opg 4'!$D$11</f>
        <v>37295.999999998538</v>
      </c>
      <c r="K2773" s="9">
        <f t="shared" si="217"/>
        <v>0</v>
      </c>
      <c r="L2773" s="9">
        <f t="shared" si="218"/>
        <v>0</v>
      </c>
    </row>
    <row r="2774" spans="1:12" ht="15" x14ac:dyDescent="0.25">
      <c r="A2774" s="167">
        <f t="shared" si="216"/>
        <v>173.49600000000731</v>
      </c>
      <c r="B2774" s="325">
        <f t="shared" si="219"/>
        <v>0.72290000000003052</v>
      </c>
      <c r="C2774" s="167">
        <f t="shared" si="215"/>
        <v>133.00799999998537</v>
      </c>
      <c r="D2774" s="167">
        <f>IF('Lineær programmering opg 4'!$M$4=0,"-",(-A2774+'Lineær programmering opg 4'!$M$4)/'Lineær programmering opg 4'!$K$4*-1)</f>
        <v>133.00799999998537</v>
      </c>
      <c r="E2774" s="167">
        <f>IF('Lineær programmering opg 4'!$M$5=0,"-",(-A2774+'Lineær programmering opg 4'!$M$5)/'Lineær programmering opg 4'!$K$5*-1)</f>
        <v>169.87799999999453</v>
      </c>
      <c r="F2774" s="167" t="str">
        <f>IF('Lineær programmering opg 4'!$E$6=0,"-",(-A2774+'Lineær programmering opg 4'!$M$6)/'Lineær programmering opg 4'!$K$6*-1)</f>
        <v>-</v>
      </c>
      <c r="G2774" s="167" t="str">
        <f>IF('Lineær programmering opg 4'!$D$7=0,"-",((-A2774+'Lineær programmering opg 4'!$M$7)/'Lineær programmering opg 4'!$K$7)*-1)</f>
        <v>-</v>
      </c>
      <c r="H2774" s="167" t="str">
        <f>IF('Lineær programmering opg 4'!$C$8=0,"-",((-A2774+'Lineær programmering opg 4'!$M$8)/'Lineær programmering opg 4'!$K$8)*-1)</f>
        <v>-</v>
      </c>
      <c r="I2774" s="167" t="str">
        <f>IF('Lineær programmering opg 4'!$D$8=0,"-",'Lineær programmering opg 4'!$G$8)</f>
        <v>-</v>
      </c>
      <c r="J2774" s="295">
        <f>A2774*'Lineær programmering opg 4'!$C$11+Datatabel!C2774*'Lineær programmering opg 4'!$D$11</f>
        <v>37300.799999998533</v>
      </c>
      <c r="K2774" s="9">
        <f t="shared" si="217"/>
        <v>0</v>
      </c>
      <c r="L2774" s="9">
        <f t="shared" si="218"/>
        <v>0</v>
      </c>
    </row>
    <row r="2775" spans="1:12" ht="15" x14ac:dyDescent="0.25">
      <c r="A2775" s="167">
        <f t="shared" si="216"/>
        <v>173.47200000000731</v>
      </c>
      <c r="B2775" s="325">
        <f t="shared" si="219"/>
        <v>0.72280000000003053</v>
      </c>
      <c r="C2775" s="167">
        <f t="shared" si="215"/>
        <v>133.05599999998537</v>
      </c>
      <c r="D2775" s="167">
        <f>IF('Lineær programmering opg 4'!$M$4=0,"-",(-A2775+'Lineær programmering opg 4'!$M$4)/'Lineær programmering opg 4'!$K$4*-1)</f>
        <v>133.05599999998537</v>
      </c>
      <c r="E2775" s="167">
        <f>IF('Lineær programmering opg 4'!$M$5=0,"-",(-A2775+'Lineær programmering opg 4'!$M$5)/'Lineær programmering opg 4'!$K$5*-1)</f>
        <v>169.89599999999453</v>
      </c>
      <c r="F2775" s="167" t="str">
        <f>IF('Lineær programmering opg 4'!$E$6=0,"-",(-A2775+'Lineær programmering opg 4'!$M$6)/'Lineær programmering opg 4'!$K$6*-1)</f>
        <v>-</v>
      </c>
      <c r="G2775" s="167" t="str">
        <f>IF('Lineær programmering opg 4'!$D$7=0,"-",((-A2775+'Lineær programmering opg 4'!$M$7)/'Lineær programmering opg 4'!$K$7)*-1)</f>
        <v>-</v>
      </c>
      <c r="H2775" s="167" t="str">
        <f>IF('Lineær programmering opg 4'!$C$8=0,"-",((-A2775+'Lineær programmering opg 4'!$M$8)/'Lineær programmering opg 4'!$K$8)*-1)</f>
        <v>-</v>
      </c>
      <c r="I2775" s="167" t="str">
        <f>IF('Lineær programmering opg 4'!$D$8=0,"-",'Lineær programmering opg 4'!$G$8)</f>
        <v>-</v>
      </c>
      <c r="J2775" s="295">
        <f>A2775*'Lineær programmering opg 4'!$C$11+Datatabel!C2775*'Lineær programmering opg 4'!$D$11</f>
        <v>37305.599999998536</v>
      </c>
      <c r="K2775" s="9">
        <f t="shared" si="217"/>
        <v>0</v>
      </c>
      <c r="L2775" s="9">
        <f t="shared" si="218"/>
        <v>0</v>
      </c>
    </row>
    <row r="2776" spans="1:12" ht="15" x14ac:dyDescent="0.25">
      <c r="A2776" s="167">
        <f t="shared" si="216"/>
        <v>173.44800000000734</v>
      </c>
      <c r="B2776" s="325">
        <f t="shared" si="219"/>
        <v>0.72270000000003054</v>
      </c>
      <c r="C2776" s="167">
        <f t="shared" si="215"/>
        <v>133.10399999998532</v>
      </c>
      <c r="D2776" s="167">
        <f>IF('Lineær programmering opg 4'!$M$4=0,"-",(-A2776+'Lineær programmering opg 4'!$M$4)/'Lineær programmering opg 4'!$K$4*-1)</f>
        <v>133.10399999998532</v>
      </c>
      <c r="E2776" s="167">
        <f>IF('Lineær programmering opg 4'!$M$5=0,"-",(-A2776+'Lineær programmering opg 4'!$M$5)/'Lineær programmering opg 4'!$K$5*-1)</f>
        <v>169.9139999999945</v>
      </c>
      <c r="F2776" s="167" t="str">
        <f>IF('Lineær programmering opg 4'!$E$6=0,"-",(-A2776+'Lineær programmering opg 4'!$M$6)/'Lineær programmering opg 4'!$K$6*-1)</f>
        <v>-</v>
      </c>
      <c r="G2776" s="167" t="str">
        <f>IF('Lineær programmering opg 4'!$D$7=0,"-",((-A2776+'Lineær programmering opg 4'!$M$7)/'Lineær programmering opg 4'!$K$7)*-1)</f>
        <v>-</v>
      </c>
      <c r="H2776" s="167" t="str">
        <f>IF('Lineær programmering opg 4'!$C$8=0,"-",((-A2776+'Lineær programmering opg 4'!$M$8)/'Lineær programmering opg 4'!$K$8)*-1)</f>
        <v>-</v>
      </c>
      <c r="I2776" s="167" t="str">
        <f>IF('Lineær programmering opg 4'!$D$8=0,"-",'Lineær programmering opg 4'!$G$8)</f>
        <v>-</v>
      </c>
      <c r="J2776" s="295">
        <f>A2776*'Lineær programmering opg 4'!$C$11+Datatabel!C2776*'Lineær programmering opg 4'!$D$11</f>
        <v>37310.399999998532</v>
      </c>
      <c r="K2776" s="9">
        <f t="shared" si="217"/>
        <v>0</v>
      </c>
      <c r="L2776" s="9">
        <f t="shared" si="218"/>
        <v>0</v>
      </c>
    </row>
    <row r="2777" spans="1:12" ht="15" x14ac:dyDescent="0.25">
      <c r="A2777" s="167">
        <f t="shared" si="216"/>
        <v>173.42400000000734</v>
      </c>
      <c r="B2777" s="325">
        <f t="shared" si="219"/>
        <v>0.72260000000003055</v>
      </c>
      <c r="C2777" s="167">
        <f t="shared" si="215"/>
        <v>133.15199999998532</v>
      </c>
      <c r="D2777" s="167">
        <f>IF('Lineær programmering opg 4'!$M$4=0,"-",(-A2777+'Lineær programmering opg 4'!$M$4)/'Lineær programmering opg 4'!$K$4*-1)</f>
        <v>133.15199999998532</v>
      </c>
      <c r="E2777" s="167">
        <f>IF('Lineær programmering opg 4'!$M$5=0,"-",(-A2777+'Lineær programmering opg 4'!$M$5)/'Lineær programmering opg 4'!$K$5*-1)</f>
        <v>169.9319999999945</v>
      </c>
      <c r="F2777" s="167" t="str">
        <f>IF('Lineær programmering opg 4'!$E$6=0,"-",(-A2777+'Lineær programmering opg 4'!$M$6)/'Lineær programmering opg 4'!$K$6*-1)</f>
        <v>-</v>
      </c>
      <c r="G2777" s="167" t="str">
        <f>IF('Lineær programmering opg 4'!$D$7=0,"-",((-A2777+'Lineær programmering opg 4'!$M$7)/'Lineær programmering opg 4'!$K$7)*-1)</f>
        <v>-</v>
      </c>
      <c r="H2777" s="167" t="str">
        <f>IF('Lineær programmering opg 4'!$C$8=0,"-",((-A2777+'Lineær programmering opg 4'!$M$8)/'Lineær programmering opg 4'!$K$8)*-1)</f>
        <v>-</v>
      </c>
      <c r="I2777" s="167" t="str">
        <f>IF('Lineær programmering opg 4'!$D$8=0,"-",'Lineær programmering opg 4'!$G$8)</f>
        <v>-</v>
      </c>
      <c r="J2777" s="295">
        <f>A2777*'Lineær programmering opg 4'!$C$11+Datatabel!C2777*'Lineær programmering opg 4'!$D$11</f>
        <v>37315.199999998527</v>
      </c>
      <c r="K2777" s="9">
        <f t="shared" si="217"/>
        <v>0</v>
      </c>
      <c r="L2777" s="9">
        <f t="shared" si="218"/>
        <v>0</v>
      </c>
    </row>
    <row r="2778" spans="1:12" ht="15" x14ac:dyDescent="0.25">
      <c r="A2778" s="167">
        <f t="shared" si="216"/>
        <v>173.40000000000734</v>
      </c>
      <c r="B2778" s="325">
        <f t="shared" si="219"/>
        <v>0.72250000000003056</v>
      </c>
      <c r="C2778" s="167">
        <f t="shared" si="215"/>
        <v>133.19999999998532</v>
      </c>
      <c r="D2778" s="167">
        <f>IF('Lineær programmering opg 4'!$M$4=0,"-",(-A2778+'Lineær programmering opg 4'!$M$4)/'Lineær programmering opg 4'!$K$4*-1)</f>
        <v>133.19999999998532</v>
      </c>
      <c r="E2778" s="167">
        <f>IF('Lineær programmering opg 4'!$M$5=0,"-",(-A2778+'Lineær programmering opg 4'!$M$5)/'Lineær programmering opg 4'!$K$5*-1)</f>
        <v>169.9499999999945</v>
      </c>
      <c r="F2778" s="167" t="str">
        <f>IF('Lineær programmering opg 4'!$E$6=0,"-",(-A2778+'Lineær programmering opg 4'!$M$6)/'Lineær programmering opg 4'!$K$6*-1)</f>
        <v>-</v>
      </c>
      <c r="G2778" s="167" t="str">
        <f>IF('Lineær programmering opg 4'!$D$7=0,"-",((-A2778+'Lineær programmering opg 4'!$M$7)/'Lineær programmering opg 4'!$K$7)*-1)</f>
        <v>-</v>
      </c>
      <c r="H2778" s="167" t="str">
        <f>IF('Lineær programmering opg 4'!$C$8=0,"-",((-A2778+'Lineær programmering opg 4'!$M$8)/'Lineær programmering opg 4'!$K$8)*-1)</f>
        <v>-</v>
      </c>
      <c r="I2778" s="167" t="str">
        <f>IF('Lineær programmering opg 4'!$D$8=0,"-",'Lineær programmering opg 4'!$G$8)</f>
        <v>-</v>
      </c>
      <c r="J2778" s="295">
        <f>A2778*'Lineær programmering opg 4'!$C$11+Datatabel!C2778*'Lineær programmering opg 4'!$D$11</f>
        <v>37319.99999999853</v>
      </c>
      <c r="K2778" s="9">
        <f t="shared" si="217"/>
        <v>0</v>
      </c>
      <c r="L2778" s="9">
        <f t="shared" si="218"/>
        <v>0</v>
      </c>
    </row>
    <row r="2779" spans="1:12" ht="15" x14ac:dyDescent="0.25">
      <c r="A2779" s="167">
        <f t="shared" si="216"/>
        <v>173.37600000000734</v>
      </c>
      <c r="B2779" s="325">
        <f t="shared" si="219"/>
        <v>0.72240000000003057</v>
      </c>
      <c r="C2779" s="167">
        <f t="shared" si="215"/>
        <v>133.24799999998532</v>
      </c>
      <c r="D2779" s="167">
        <f>IF('Lineær programmering opg 4'!$M$4=0,"-",(-A2779+'Lineær programmering opg 4'!$M$4)/'Lineær programmering opg 4'!$K$4*-1)</f>
        <v>133.24799999998532</v>
      </c>
      <c r="E2779" s="167">
        <f>IF('Lineær programmering opg 4'!$M$5=0,"-",(-A2779+'Lineær programmering opg 4'!$M$5)/'Lineær programmering opg 4'!$K$5*-1)</f>
        <v>169.9679999999945</v>
      </c>
      <c r="F2779" s="167" t="str">
        <f>IF('Lineær programmering opg 4'!$E$6=0,"-",(-A2779+'Lineær programmering opg 4'!$M$6)/'Lineær programmering opg 4'!$K$6*-1)</f>
        <v>-</v>
      </c>
      <c r="G2779" s="167" t="str">
        <f>IF('Lineær programmering opg 4'!$D$7=0,"-",((-A2779+'Lineær programmering opg 4'!$M$7)/'Lineær programmering opg 4'!$K$7)*-1)</f>
        <v>-</v>
      </c>
      <c r="H2779" s="167" t="str">
        <f>IF('Lineær programmering opg 4'!$C$8=0,"-",((-A2779+'Lineær programmering opg 4'!$M$8)/'Lineær programmering opg 4'!$K$8)*-1)</f>
        <v>-</v>
      </c>
      <c r="I2779" s="167" t="str">
        <f>IF('Lineær programmering opg 4'!$D$8=0,"-",'Lineær programmering opg 4'!$G$8)</f>
        <v>-</v>
      </c>
      <c r="J2779" s="295">
        <f>A2779*'Lineær programmering opg 4'!$C$11+Datatabel!C2779*'Lineær programmering opg 4'!$D$11</f>
        <v>37324.799999998533</v>
      </c>
      <c r="K2779" s="9">
        <f t="shared" si="217"/>
        <v>0</v>
      </c>
      <c r="L2779" s="9">
        <f t="shared" si="218"/>
        <v>0</v>
      </c>
    </row>
    <row r="2780" spans="1:12" ht="15" x14ac:dyDescent="0.25">
      <c r="A2780" s="167">
        <f t="shared" si="216"/>
        <v>173.35200000000734</v>
      </c>
      <c r="B2780" s="325">
        <f t="shared" si="219"/>
        <v>0.72230000000003058</v>
      </c>
      <c r="C2780" s="167">
        <f t="shared" si="215"/>
        <v>133.29599999998533</v>
      </c>
      <c r="D2780" s="167">
        <f>IF('Lineær programmering opg 4'!$M$4=0,"-",(-A2780+'Lineær programmering opg 4'!$M$4)/'Lineær programmering opg 4'!$K$4*-1)</f>
        <v>133.29599999998533</v>
      </c>
      <c r="E2780" s="167">
        <f>IF('Lineær programmering opg 4'!$M$5=0,"-",(-A2780+'Lineær programmering opg 4'!$M$5)/'Lineær programmering opg 4'!$K$5*-1)</f>
        <v>169.9859999999945</v>
      </c>
      <c r="F2780" s="167" t="str">
        <f>IF('Lineær programmering opg 4'!$E$6=0,"-",(-A2780+'Lineær programmering opg 4'!$M$6)/'Lineær programmering opg 4'!$K$6*-1)</f>
        <v>-</v>
      </c>
      <c r="G2780" s="167" t="str">
        <f>IF('Lineær programmering opg 4'!$D$7=0,"-",((-A2780+'Lineær programmering opg 4'!$M$7)/'Lineær programmering opg 4'!$K$7)*-1)</f>
        <v>-</v>
      </c>
      <c r="H2780" s="167" t="str">
        <f>IF('Lineær programmering opg 4'!$C$8=0,"-",((-A2780+'Lineær programmering opg 4'!$M$8)/'Lineær programmering opg 4'!$K$8)*-1)</f>
        <v>-</v>
      </c>
      <c r="I2780" s="167" t="str">
        <f>IF('Lineær programmering opg 4'!$D$8=0,"-",'Lineær programmering opg 4'!$G$8)</f>
        <v>-</v>
      </c>
      <c r="J2780" s="295">
        <f>A2780*'Lineær programmering opg 4'!$C$11+Datatabel!C2780*'Lineær programmering opg 4'!$D$11</f>
        <v>37329.599999998536</v>
      </c>
      <c r="K2780" s="9">
        <f t="shared" si="217"/>
        <v>0</v>
      </c>
      <c r="L2780" s="9">
        <f t="shared" si="218"/>
        <v>0</v>
      </c>
    </row>
    <row r="2781" spans="1:12" ht="15" x14ac:dyDescent="0.25">
      <c r="A2781" s="167">
        <f t="shared" si="216"/>
        <v>173.32800000000734</v>
      </c>
      <c r="B2781" s="325">
        <f t="shared" si="219"/>
        <v>0.7222000000000306</v>
      </c>
      <c r="C2781" s="167">
        <f t="shared" si="215"/>
        <v>133.34399999998533</v>
      </c>
      <c r="D2781" s="167">
        <f>IF('Lineær programmering opg 4'!$M$4=0,"-",(-A2781+'Lineær programmering opg 4'!$M$4)/'Lineær programmering opg 4'!$K$4*-1)</f>
        <v>133.34399999998533</v>
      </c>
      <c r="E2781" s="167">
        <f>IF('Lineær programmering opg 4'!$M$5=0,"-",(-A2781+'Lineær programmering opg 4'!$M$5)/'Lineær programmering opg 4'!$K$5*-1)</f>
        <v>170.00399999999451</v>
      </c>
      <c r="F2781" s="167" t="str">
        <f>IF('Lineær programmering opg 4'!$E$6=0,"-",(-A2781+'Lineær programmering opg 4'!$M$6)/'Lineær programmering opg 4'!$K$6*-1)</f>
        <v>-</v>
      </c>
      <c r="G2781" s="167" t="str">
        <f>IF('Lineær programmering opg 4'!$D$7=0,"-",((-A2781+'Lineær programmering opg 4'!$M$7)/'Lineær programmering opg 4'!$K$7)*-1)</f>
        <v>-</v>
      </c>
      <c r="H2781" s="167" t="str">
        <f>IF('Lineær programmering opg 4'!$C$8=0,"-",((-A2781+'Lineær programmering opg 4'!$M$8)/'Lineær programmering opg 4'!$K$8)*-1)</f>
        <v>-</v>
      </c>
      <c r="I2781" s="167" t="str">
        <f>IF('Lineær programmering opg 4'!$D$8=0,"-",'Lineær programmering opg 4'!$G$8)</f>
        <v>-</v>
      </c>
      <c r="J2781" s="295">
        <f>A2781*'Lineær programmering opg 4'!$C$11+Datatabel!C2781*'Lineær programmering opg 4'!$D$11</f>
        <v>37334.399999998532</v>
      </c>
      <c r="K2781" s="9">
        <f t="shared" si="217"/>
        <v>0</v>
      </c>
      <c r="L2781" s="9">
        <f t="shared" si="218"/>
        <v>0</v>
      </c>
    </row>
    <row r="2782" spans="1:12" ht="15" x14ac:dyDescent="0.25">
      <c r="A2782" s="167">
        <f t="shared" si="216"/>
        <v>173.30400000000733</v>
      </c>
      <c r="B2782" s="325">
        <f t="shared" si="219"/>
        <v>0.72210000000003061</v>
      </c>
      <c r="C2782" s="167">
        <f t="shared" si="215"/>
        <v>133.39199999998533</v>
      </c>
      <c r="D2782" s="167">
        <f>IF('Lineær programmering opg 4'!$M$4=0,"-",(-A2782+'Lineær programmering opg 4'!$M$4)/'Lineær programmering opg 4'!$K$4*-1)</f>
        <v>133.39199999998533</v>
      </c>
      <c r="E2782" s="167">
        <f>IF('Lineær programmering opg 4'!$M$5=0,"-",(-A2782+'Lineær programmering opg 4'!$M$5)/'Lineær programmering opg 4'!$K$5*-1)</f>
        <v>170.02199999999451</v>
      </c>
      <c r="F2782" s="167" t="str">
        <f>IF('Lineær programmering opg 4'!$E$6=0,"-",(-A2782+'Lineær programmering opg 4'!$M$6)/'Lineær programmering opg 4'!$K$6*-1)</f>
        <v>-</v>
      </c>
      <c r="G2782" s="167" t="str">
        <f>IF('Lineær programmering opg 4'!$D$7=0,"-",((-A2782+'Lineær programmering opg 4'!$M$7)/'Lineær programmering opg 4'!$K$7)*-1)</f>
        <v>-</v>
      </c>
      <c r="H2782" s="167" t="str">
        <f>IF('Lineær programmering opg 4'!$C$8=0,"-",((-A2782+'Lineær programmering opg 4'!$M$8)/'Lineær programmering opg 4'!$K$8)*-1)</f>
        <v>-</v>
      </c>
      <c r="I2782" s="167" t="str">
        <f>IF('Lineær programmering opg 4'!$D$8=0,"-",'Lineær programmering opg 4'!$G$8)</f>
        <v>-</v>
      </c>
      <c r="J2782" s="295">
        <f>A2782*'Lineær programmering opg 4'!$C$11+Datatabel!C2782*'Lineær programmering opg 4'!$D$11</f>
        <v>37339.199999998527</v>
      </c>
      <c r="K2782" s="9">
        <f t="shared" si="217"/>
        <v>0</v>
      </c>
      <c r="L2782" s="9">
        <f t="shared" si="218"/>
        <v>0</v>
      </c>
    </row>
    <row r="2783" spans="1:12" ht="15" x14ac:dyDescent="0.25">
      <c r="A2783" s="167">
        <f t="shared" si="216"/>
        <v>173.28000000000736</v>
      </c>
      <c r="B2783" s="325">
        <f t="shared" si="219"/>
        <v>0.72200000000003062</v>
      </c>
      <c r="C2783" s="167">
        <f t="shared" si="215"/>
        <v>133.43999999998528</v>
      </c>
      <c r="D2783" s="167">
        <f>IF('Lineær programmering opg 4'!$M$4=0,"-",(-A2783+'Lineær programmering opg 4'!$M$4)/'Lineær programmering opg 4'!$K$4*-1)</f>
        <v>133.43999999998528</v>
      </c>
      <c r="E2783" s="167">
        <f>IF('Lineær programmering opg 4'!$M$5=0,"-",(-A2783+'Lineær programmering opg 4'!$M$5)/'Lineær programmering opg 4'!$K$5*-1)</f>
        <v>170.03999999999448</v>
      </c>
      <c r="F2783" s="167" t="str">
        <f>IF('Lineær programmering opg 4'!$E$6=0,"-",(-A2783+'Lineær programmering opg 4'!$M$6)/'Lineær programmering opg 4'!$K$6*-1)</f>
        <v>-</v>
      </c>
      <c r="G2783" s="167" t="str">
        <f>IF('Lineær programmering opg 4'!$D$7=0,"-",((-A2783+'Lineær programmering opg 4'!$M$7)/'Lineær programmering opg 4'!$K$7)*-1)</f>
        <v>-</v>
      </c>
      <c r="H2783" s="167" t="str">
        <f>IF('Lineær programmering opg 4'!$C$8=0,"-",((-A2783+'Lineær programmering opg 4'!$M$8)/'Lineær programmering opg 4'!$K$8)*-1)</f>
        <v>-</v>
      </c>
      <c r="I2783" s="167" t="str">
        <f>IF('Lineær programmering opg 4'!$D$8=0,"-",'Lineær programmering opg 4'!$G$8)</f>
        <v>-</v>
      </c>
      <c r="J2783" s="295">
        <f>A2783*'Lineær programmering opg 4'!$C$11+Datatabel!C2783*'Lineær programmering opg 4'!$D$11</f>
        <v>37343.99999999853</v>
      </c>
      <c r="K2783" s="9">
        <f t="shared" si="217"/>
        <v>0</v>
      </c>
      <c r="L2783" s="9">
        <f t="shared" si="218"/>
        <v>0</v>
      </c>
    </row>
    <row r="2784" spans="1:12" ht="15" x14ac:dyDescent="0.25">
      <c r="A2784" s="167">
        <f t="shared" si="216"/>
        <v>173.25600000000736</v>
      </c>
      <c r="B2784" s="325">
        <f t="shared" si="219"/>
        <v>0.72190000000003063</v>
      </c>
      <c r="C2784" s="167">
        <f t="shared" si="215"/>
        <v>133.48799999998528</v>
      </c>
      <c r="D2784" s="167">
        <f>IF('Lineær programmering opg 4'!$M$4=0,"-",(-A2784+'Lineær programmering opg 4'!$M$4)/'Lineær programmering opg 4'!$K$4*-1)</f>
        <v>133.48799999998528</v>
      </c>
      <c r="E2784" s="167">
        <f>IF('Lineær programmering opg 4'!$M$5=0,"-",(-A2784+'Lineær programmering opg 4'!$M$5)/'Lineær programmering opg 4'!$K$5*-1)</f>
        <v>170.05799999999448</v>
      </c>
      <c r="F2784" s="167" t="str">
        <f>IF('Lineær programmering opg 4'!$E$6=0,"-",(-A2784+'Lineær programmering opg 4'!$M$6)/'Lineær programmering opg 4'!$K$6*-1)</f>
        <v>-</v>
      </c>
      <c r="G2784" s="167" t="str">
        <f>IF('Lineær programmering opg 4'!$D$7=0,"-",((-A2784+'Lineær programmering opg 4'!$M$7)/'Lineær programmering opg 4'!$K$7)*-1)</f>
        <v>-</v>
      </c>
      <c r="H2784" s="167" t="str">
        <f>IF('Lineær programmering opg 4'!$C$8=0,"-",((-A2784+'Lineær programmering opg 4'!$M$8)/'Lineær programmering opg 4'!$K$8)*-1)</f>
        <v>-</v>
      </c>
      <c r="I2784" s="167" t="str">
        <f>IF('Lineær programmering opg 4'!$D$8=0,"-",'Lineær programmering opg 4'!$G$8)</f>
        <v>-</v>
      </c>
      <c r="J2784" s="295">
        <f>A2784*'Lineær programmering opg 4'!$C$11+Datatabel!C2784*'Lineær programmering opg 4'!$D$11</f>
        <v>37348.799999998533</v>
      </c>
      <c r="K2784" s="9">
        <f t="shared" si="217"/>
        <v>0</v>
      </c>
      <c r="L2784" s="9">
        <f t="shared" si="218"/>
        <v>0</v>
      </c>
    </row>
    <row r="2785" spans="1:12" ht="15" x14ac:dyDescent="0.25">
      <c r="A2785" s="167">
        <f t="shared" si="216"/>
        <v>173.23200000000736</v>
      </c>
      <c r="B2785" s="325">
        <f t="shared" si="219"/>
        <v>0.72180000000003064</v>
      </c>
      <c r="C2785" s="167">
        <f t="shared" si="215"/>
        <v>133.53599999998528</v>
      </c>
      <c r="D2785" s="167">
        <f>IF('Lineær programmering opg 4'!$M$4=0,"-",(-A2785+'Lineær programmering opg 4'!$M$4)/'Lineær programmering opg 4'!$K$4*-1)</f>
        <v>133.53599999998528</v>
      </c>
      <c r="E2785" s="167">
        <f>IF('Lineær programmering opg 4'!$M$5=0,"-",(-A2785+'Lineær programmering opg 4'!$M$5)/'Lineær programmering opg 4'!$K$5*-1)</f>
        <v>170.07599999999448</v>
      </c>
      <c r="F2785" s="167" t="str">
        <f>IF('Lineær programmering opg 4'!$E$6=0,"-",(-A2785+'Lineær programmering opg 4'!$M$6)/'Lineær programmering opg 4'!$K$6*-1)</f>
        <v>-</v>
      </c>
      <c r="G2785" s="167" t="str">
        <f>IF('Lineær programmering opg 4'!$D$7=0,"-",((-A2785+'Lineær programmering opg 4'!$M$7)/'Lineær programmering opg 4'!$K$7)*-1)</f>
        <v>-</v>
      </c>
      <c r="H2785" s="167" t="str">
        <f>IF('Lineær programmering opg 4'!$C$8=0,"-",((-A2785+'Lineær programmering opg 4'!$M$8)/'Lineær programmering opg 4'!$K$8)*-1)</f>
        <v>-</v>
      </c>
      <c r="I2785" s="167" t="str">
        <f>IF('Lineær programmering opg 4'!$D$8=0,"-",'Lineær programmering opg 4'!$G$8)</f>
        <v>-</v>
      </c>
      <c r="J2785" s="295">
        <f>A2785*'Lineær programmering opg 4'!$C$11+Datatabel!C2785*'Lineær programmering opg 4'!$D$11</f>
        <v>37353.599999998529</v>
      </c>
      <c r="K2785" s="9">
        <f t="shared" si="217"/>
        <v>0</v>
      </c>
      <c r="L2785" s="9">
        <f t="shared" si="218"/>
        <v>0</v>
      </c>
    </row>
    <row r="2786" spans="1:12" ht="15" x14ac:dyDescent="0.25">
      <c r="A2786" s="167">
        <f t="shared" si="216"/>
        <v>173.20800000000736</v>
      </c>
      <c r="B2786" s="325">
        <f t="shared" si="219"/>
        <v>0.72170000000003065</v>
      </c>
      <c r="C2786" s="167">
        <f t="shared" si="215"/>
        <v>133.58399999998528</v>
      </c>
      <c r="D2786" s="167">
        <f>IF('Lineær programmering opg 4'!$M$4=0,"-",(-A2786+'Lineær programmering opg 4'!$M$4)/'Lineær programmering opg 4'!$K$4*-1)</f>
        <v>133.58399999998528</v>
      </c>
      <c r="E2786" s="167">
        <f>IF('Lineær programmering opg 4'!$M$5=0,"-",(-A2786+'Lineær programmering opg 4'!$M$5)/'Lineær programmering opg 4'!$K$5*-1)</f>
        <v>170.09399999999448</v>
      </c>
      <c r="F2786" s="167" t="str">
        <f>IF('Lineær programmering opg 4'!$E$6=0,"-",(-A2786+'Lineær programmering opg 4'!$M$6)/'Lineær programmering opg 4'!$K$6*-1)</f>
        <v>-</v>
      </c>
      <c r="G2786" s="167" t="str">
        <f>IF('Lineær programmering opg 4'!$D$7=0,"-",((-A2786+'Lineær programmering opg 4'!$M$7)/'Lineær programmering opg 4'!$K$7)*-1)</f>
        <v>-</v>
      </c>
      <c r="H2786" s="167" t="str">
        <f>IF('Lineær programmering opg 4'!$C$8=0,"-",((-A2786+'Lineær programmering opg 4'!$M$8)/'Lineær programmering opg 4'!$K$8)*-1)</f>
        <v>-</v>
      </c>
      <c r="I2786" s="167" t="str">
        <f>IF('Lineær programmering opg 4'!$D$8=0,"-",'Lineær programmering opg 4'!$G$8)</f>
        <v>-</v>
      </c>
      <c r="J2786" s="295">
        <f>A2786*'Lineær programmering opg 4'!$C$11+Datatabel!C2786*'Lineær programmering opg 4'!$D$11</f>
        <v>37358.399999998532</v>
      </c>
      <c r="K2786" s="9">
        <f t="shared" si="217"/>
        <v>0</v>
      </c>
      <c r="L2786" s="9">
        <f t="shared" si="218"/>
        <v>0</v>
      </c>
    </row>
    <row r="2787" spans="1:12" ht="15" x14ac:dyDescent="0.25">
      <c r="A2787" s="167">
        <f t="shared" si="216"/>
        <v>173.18400000000736</v>
      </c>
      <c r="B2787" s="325">
        <f t="shared" si="219"/>
        <v>0.72160000000003066</v>
      </c>
      <c r="C2787" s="167">
        <f t="shared" si="215"/>
        <v>133.63199999998528</v>
      </c>
      <c r="D2787" s="167">
        <f>IF('Lineær programmering opg 4'!$M$4=0,"-",(-A2787+'Lineær programmering opg 4'!$M$4)/'Lineær programmering opg 4'!$K$4*-1)</f>
        <v>133.63199999998528</v>
      </c>
      <c r="E2787" s="167">
        <f>IF('Lineær programmering opg 4'!$M$5=0,"-",(-A2787+'Lineær programmering opg 4'!$M$5)/'Lineær programmering opg 4'!$K$5*-1)</f>
        <v>170.11199999999448</v>
      </c>
      <c r="F2787" s="167" t="str">
        <f>IF('Lineær programmering opg 4'!$E$6=0,"-",(-A2787+'Lineær programmering opg 4'!$M$6)/'Lineær programmering opg 4'!$K$6*-1)</f>
        <v>-</v>
      </c>
      <c r="G2787" s="167" t="str">
        <f>IF('Lineær programmering opg 4'!$D$7=0,"-",((-A2787+'Lineær programmering opg 4'!$M$7)/'Lineær programmering opg 4'!$K$7)*-1)</f>
        <v>-</v>
      </c>
      <c r="H2787" s="167" t="str">
        <f>IF('Lineær programmering opg 4'!$C$8=0,"-",((-A2787+'Lineær programmering opg 4'!$M$8)/'Lineær programmering opg 4'!$K$8)*-1)</f>
        <v>-</v>
      </c>
      <c r="I2787" s="167" t="str">
        <f>IF('Lineær programmering opg 4'!$D$8=0,"-",'Lineær programmering opg 4'!$G$8)</f>
        <v>-</v>
      </c>
      <c r="J2787" s="295">
        <f>A2787*'Lineær programmering opg 4'!$C$11+Datatabel!C2787*'Lineær programmering opg 4'!$D$11</f>
        <v>37363.199999998527</v>
      </c>
      <c r="K2787" s="9">
        <f t="shared" si="217"/>
        <v>0</v>
      </c>
      <c r="L2787" s="9">
        <f t="shared" si="218"/>
        <v>0</v>
      </c>
    </row>
    <row r="2788" spans="1:12" ht="15" x14ac:dyDescent="0.25">
      <c r="A2788" s="167">
        <f t="shared" si="216"/>
        <v>173.16000000000736</v>
      </c>
      <c r="B2788" s="325">
        <f t="shared" si="219"/>
        <v>0.72150000000003067</v>
      </c>
      <c r="C2788" s="167">
        <f t="shared" si="215"/>
        <v>133.67999999998528</v>
      </c>
      <c r="D2788" s="167">
        <f>IF('Lineær programmering opg 4'!$M$4=0,"-",(-A2788+'Lineær programmering opg 4'!$M$4)/'Lineær programmering opg 4'!$K$4*-1)</f>
        <v>133.67999999998528</v>
      </c>
      <c r="E2788" s="167">
        <f>IF('Lineær programmering opg 4'!$M$5=0,"-",(-A2788+'Lineær programmering opg 4'!$M$5)/'Lineær programmering opg 4'!$K$5*-1)</f>
        <v>170.12999999999448</v>
      </c>
      <c r="F2788" s="167" t="str">
        <f>IF('Lineær programmering opg 4'!$E$6=0,"-",(-A2788+'Lineær programmering opg 4'!$M$6)/'Lineær programmering opg 4'!$K$6*-1)</f>
        <v>-</v>
      </c>
      <c r="G2788" s="167" t="str">
        <f>IF('Lineær programmering opg 4'!$D$7=0,"-",((-A2788+'Lineær programmering opg 4'!$M$7)/'Lineær programmering opg 4'!$K$7)*-1)</f>
        <v>-</v>
      </c>
      <c r="H2788" s="167" t="str">
        <f>IF('Lineær programmering opg 4'!$C$8=0,"-",((-A2788+'Lineær programmering opg 4'!$M$8)/'Lineær programmering opg 4'!$K$8)*-1)</f>
        <v>-</v>
      </c>
      <c r="I2788" s="167" t="str">
        <f>IF('Lineær programmering opg 4'!$D$8=0,"-",'Lineær programmering opg 4'!$G$8)</f>
        <v>-</v>
      </c>
      <c r="J2788" s="295">
        <f>A2788*'Lineær programmering opg 4'!$C$11+Datatabel!C2788*'Lineær programmering opg 4'!$D$11</f>
        <v>37367.99999999853</v>
      </c>
      <c r="K2788" s="9">
        <f t="shared" si="217"/>
        <v>0</v>
      </c>
      <c r="L2788" s="9">
        <f t="shared" si="218"/>
        <v>0</v>
      </c>
    </row>
    <row r="2789" spans="1:12" ht="15" x14ac:dyDescent="0.25">
      <c r="A2789" s="167">
        <f t="shared" si="216"/>
        <v>173.13600000000736</v>
      </c>
      <c r="B2789" s="325">
        <f t="shared" si="219"/>
        <v>0.72140000000003068</v>
      </c>
      <c r="C2789" s="167">
        <f t="shared" si="215"/>
        <v>133.72799999998529</v>
      </c>
      <c r="D2789" s="167">
        <f>IF('Lineær programmering opg 4'!$M$4=0,"-",(-A2789+'Lineær programmering opg 4'!$M$4)/'Lineær programmering opg 4'!$K$4*-1)</f>
        <v>133.72799999998529</v>
      </c>
      <c r="E2789" s="167">
        <f>IF('Lineær programmering opg 4'!$M$5=0,"-",(-A2789+'Lineær programmering opg 4'!$M$5)/'Lineær programmering opg 4'!$K$5*-1)</f>
        <v>170.14799999999448</v>
      </c>
      <c r="F2789" s="167" t="str">
        <f>IF('Lineær programmering opg 4'!$E$6=0,"-",(-A2789+'Lineær programmering opg 4'!$M$6)/'Lineær programmering opg 4'!$K$6*-1)</f>
        <v>-</v>
      </c>
      <c r="G2789" s="167" t="str">
        <f>IF('Lineær programmering opg 4'!$D$7=0,"-",((-A2789+'Lineær programmering opg 4'!$M$7)/'Lineær programmering opg 4'!$K$7)*-1)</f>
        <v>-</v>
      </c>
      <c r="H2789" s="167" t="str">
        <f>IF('Lineær programmering opg 4'!$C$8=0,"-",((-A2789+'Lineær programmering opg 4'!$M$8)/'Lineær programmering opg 4'!$K$8)*-1)</f>
        <v>-</v>
      </c>
      <c r="I2789" s="167" t="str">
        <f>IF('Lineær programmering opg 4'!$D$8=0,"-",'Lineær programmering opg 4'!$G$8)</f>
        <v>-</v>
      </c>
      <c r="J2789" s="295">
        <f>A2789*'Lineær programmering opg 4'!$C$11+Datatabel!C2789*'Lineær programmering opg 4'!$D$11</f>
        <v>37372.799999998533</v>
      </c>
      <c r="K2789" s="9">
        <f t="shared" si="217"/>
        <v>0</v>
      </c>
      <c r="L2789" s="9">
        <f t="shared" si="218"/>
        <v>0</v>
      </c>
    </row>
    <row r="2790" spans="1:12" ht="15" x14ac:dyDescent="0.25">
      <c r="A2790" s="167">
        <f t="shared" si="216"/>
        <v>173.11200000000736</v>
      </c>
      <c r="B2790" s="325">
        <f t="shared" si="219"/>
        <v>0.72130000000003069</v>
      </c>
      <c r="C2790" s="167">
        <f t="shared" si="215"/>
        <v>133.77599999998529</v>
      </c>
      <c r="D2790" s="167">
        <f>IF('Lineær programmering opg 4'!$M$4=0,"-",(-A2790+'Lineær programmering opg 4'!$M$4)/'Lineær programmering opg 4'!$K$4*-1)</f>
        <v>133.77599999998529</v>
      </c>
      <c r="E2790" s="167">
        <f>IF('Lineær programmering opg 4'!$M$5=0,"-",(-A2790+'Lineær programmering opg 4'!$M$5)/'Lineær programmering opg 4'!$K$5*-1)</f>
        <v>170.16599999999448</v>
      </c>
      <c r="F2790" s="167" t="str">
        <f>IF('Lineær programmering opg 4'!$E$6=0,"-",(-A2790+'Lineær programmering opg 4'!$M$6)/'Lineær programmering opg 4'!$K$6*-1)</f>
        <v>-</v>
      </c>
      <c r="G2790" s="167" t="str">
        <f>IF('Lineær programmering opg 4'!$D$7=0,"-",((-A2790+'Lineær programmering opg 4'!$M$7)/'Lineær programmering opg 4'!$K$7)*-1)</f>
        <v>-</v>
      </c>
      <c r="H2790" s="167" t="str">
        <f>IF('Lineær programmering opg 4'!$C$8=0,"-",((-A2790+'Lineær programmering opg 4'!$M$8)/'Lineær programmering opg 4'!$K$8)*-1)</f>
        <v>-</v>
      </c>
      <c r="I2790" s="167" t="str">
        <f>IF('Lineær programmering opg 4'!$D$8=0,"-",'Lineær programmering opg 4'!$G$8)</f>
        <v>-</v>
      </c>
      <c r="J2790" s="295">
        <f>A2790*'Lineær programmering opg 4'!$C$11+Datatabel!C2790*'Lineær programmering opg 4'!$D$11</f>
        <v>37377.599999998529</v>
      </c>
      <c r="K2790" s="9">
        <f t="shared" si="217"/>
        <v>0</v>
      </c>
      <c r="L2790" s="9">
        <f t="shared" si="218"/>
        <v>0</v>
      </c>
    </row>
    <row r="2791" spans="1:12" ht="15" x14ac:dyDescent="0.25">
      <c r="A2791" s="167">
        <f t="shared" si="216"/>
        <v>173.08800000000736</v>
      </c>
      <c r="B2791" s="325">
        <f t="shared" si="219"/>
        <v>0.72120000000003071</v>
      </c>
      <c r="C2791" s="167">
        <f t="shared" si="215"/>
        <v>133.82399999998529</v>
      </c>
      <c r="D2791" s="167">
        <f>IF('Lineær programmering opg 4'!$M$4=0,"-",(-A2791+'Lineær programmering opg 4'!$M$4)/'Lineær programmering opg 4'!$K$4*-1)</f>
        <v>133.82399999998529</v>
      </c>
      <c r="E2791" s="167">
        <f>IF('Lineær programmering opg 4'!$M$5=0,"-",(-A2791+'Lineær programmering opg 4'!$M$5)/'Lineær programmering opg 4'!$K$5*-1)</f>
        <v>170.18399999999448</v>
      </c>
      <c r="F2791" s="167" t="str">
        <f>IF('Lineær programmering opg 4'!$E$6=0,"-",(-A2791+'Lineær programmering opg 4'!$M$6)/'Lineær programmering opg 4'!$K$6*-1)</f>
        <v>-</v>
      </c>
      <c r="G2791" s="167" t="str">
        <f>IF('Lineær programmering opg 4'!$D$7=0,"-",((-A2791+'Lineær programmering opg 4'!$M$7)/'Lineær programmering opg 4'!$K$7)*-1)</f>
        <v>-</v>
      </c>
      <c r="H2791" s="167" t="str">
        <f>IF('Lineær programmering opg 4'!$C$8=0,"-",((-A2791+'Lineær programmering opg 4'!$M$8)/'Lineær programmering opg 4'!$K$8)*-1)</f>
        <v>-</v>
      </c>
      <c r="I2791" s="167" t="str">
        <f>IF('Lineær programmering opg 4'!$D$8=0,"-",'Lineær programmering opg 4'!$G$8)</f>
        <v>-</v>
      </c>
      <c r="J2791" s="295">
        <f>A2791*'Lineær programmering opg 4'!$C$11+Datatabel!C2791*'Lineær programmering opg 4'!$D$11</f>
        <v>37382.399999998524</v>
      </c>
      <c r="K2791" s="9">
        <f t="shared" si="217"/>
        <v>0</v>
      </c>
      <c r="L2791" s="9">
        <f t="shared" si="218"/>
        <v>0</v>
      </c>
    </row>
    <row r="2792" spans="1:12" ht="15" x14ac:dyDescent="0.25">
      <c r="A2792" s="167">
        <f t="shared" si="216"/>
        <v>173.06400000000738</v>
      </c>
      <c r="B2792" s="325">
        <f t="shared" si="219"/>
        <v>0.72110000000003072</v>
      </c>
      <c r="C2792" s="167">
        <f t="shared" si="215"/>
        <v>133.87199999998523</v>
      </c>
      <c r="D2792" s="167">
        <f>IF('Lineær programmering opg 4'!$M$4=0,"-",(-A2792+'Lineær programmering opg 4'!$M$4)/'Lineær programmering opg 4'!$K$4*-1)</f>
        <v>133.87199999998523</v>
      </c>
      <c r="E2792" s="167">
        <f>IF('Lineær programmering opg 4'!$M$5=0,"-",(-A2792+'Lineær programmering opg 4'!$M$5)/'Lineær programmering opg 4'!$K$5*-1)</f>
        <v>170.20199999999448</v>
      </c>
      <c r="F2792" s="167" t="str">
        <f>IF('Lineær programmering opg 4'!$E$6=0,"-",(-A2792+'Lineær programmering opg 4'!$M$6)/'Lineær programmering opg 4'!$K$6*-1)</f>
        <v>-</v>
      </c>
      <c r="G2792" s="167" t="str">
        <f>IF('Lineær programmering opg 4'!$D$7=0,"-",((-A2792+'Lineær programmering opg 4'!$M$7)/'Lineær programmering opg 4'!$K$7)*-1)</f>
        <v>-</v>
      </c>
      <c r="H2792" s="167" t="str">
        <f>IF('Lineær programmering opg 4'!$C$8=0,"-",((-A2792+'Lineær programmering opg 4'!$M$8)/'Lineær programmering opg 4'!$K$8)*-1)</f>
        <v>-</v>
      </c>
      <c r="I2792" s="167" t="str">
        <f>IF('Lineær programmering opg 4'!$D$8=0,"-",'Lineær programmering opg 4'!$G$8)</f>
        <v>-</v>
      </c>
      <c r="J2792" s="295">
        <f>A2792*'Lineær programmering opg 4'!$C$11+Datatabel!C2792*'Lineær programmering opg 4'!$D$11</f>
        <v>37387.199999998527</v>
      </c>
      <c r="K2792" s="9">
        <f t="shared" si="217"/>
        <v>0</v>
      </c>
      <c r="L2792" s="9">
        <f t="shared" si="218"/>
        <v>0</v>
      </c>
    </row>
    <row r="2793" spans="1:12" ht="15" x14ac:dyDescent="0.25">
      <c r="A2793" s="167">
        <f t="shared" si="216"/>
        <v>173.04000000000738</v>
      </c>
      <c r="B2793" s="325">
        <f t="shared" si="219"/>
        <v>0.72100000000003073</v>
      </c>
      <c r="C2793" s="167">
        <f t="shared" si="215"/>
        <v>133.91999999998524</v>
      </c>
      <c r="D2793" s="167">
        <f>IF('Lineær programmering opg 4'!$M$4=0,"-",(-A2793+'Lineær programmering opg 4'!$M$4)/'Lineær programmering opg 4'!$K$4*-1)</f>
        <v>133.91999999998524</v>
      </c>
      <c r="E2793" s="167">
        <f>IF('Lineær programmering opg 4'!$M$5=0,"-",(-A2793+'Lineær programmering opg 4'!$M$5)/'Lineær programmering opg 4'!$K$5*-1)</f>
        <v>170.21999999999449</v>
      </c>
      <c r="F2793" s="167" t="str">
        <f>IF('Lineær programmering opg 4'!$E$6=0,"-",(-A2793+'Lineær programmering opg 4'!$M$6)/'Lineær programmering opg 4'!$K$6*-1)</f>
        <v>-</v>
      </c>
      <c r="G2793" s="167" t="str">
        <f>IF('Lineær programmering opg 4'!$D$7=0,"-",((-A2793+'Lineær programmering opg 4'!$M$7)/'Lineær programmering opg 4'!$K$7)*-1)</f>
        <v>-</v>
      </c>
      <c r="H2793" s="167" t="str">
        <f>IF('Lineær programmering opg 4'!$C$8=0,"-",((-A2793+'Lineær programmering opg 4'!$M$8)/'Lineær programmering opg 4'!$K$8)*-1)</f>
        <v>-</v>
      </c>
      <c r="I2793" s="167" t="str">
        <f>IF('Lineær programmering opg 4'!$D$8=0,"-",'Lineær programmering opg 4'!$G$8)</f>
        <v>-</v>
      </c>
      <c r="J2793" s="295">
        <f>A2793*'Lineær programmering opg 4'!$C$11+Datatabel!C2793*'Lineær programmering opg 4'!$D$11</f>
        <v>37391.999999998523</v>
      </c>
      <c r="K2793" s="9">
        <f t="shared" si="217"/>
        <v>0</v>
      </c>
      <c r="L2793" s="9">
        <f t="shared" si="218"/>
        <v>0</v>
      </c>
    </row>
    <row r="2794" spans="1:12" ht="15" x14ac:dyDescent="0.25">
      <c r="A2794" s="167">
        <f t="shared" si="216"/>
        <v>173.01600000000738</v>
      </c>
      <c r="B2794" s="325">
        <f t="shared" si="219"/>
        <v>0.72090000000003074</v>
      </c>
      <c r="C2794" s="167">
        <f t="shared" si="215"/>
        <v>133.96799999998524</v>
      </c>
      <c r="D2794" s="167">
        <f>IF('Lineær programmering opg 4'!$M$4=0,"-",(-A2794+'Lineær programmering opg 4'!$M$4)/'Lineær programmering opg 4'!$K$4*-1)</f>
        <v>133.96799999998524</v>
      </c>
      <c r="E2794" s="167">
        <f>IF('Lineær programmering opg 4'!$M$5=0,"-",(-A2794+'Lineær programmering opg 4'!$M$5)/'Lineær programmering opg 4'!$K$5*-1)</f>
        <v>170.23799999999449</v>
      </c>
      <c r="F2794" s="167" t="str">
        <f>IF('Lineær programmering opg 4'!$E$6=0,"-",(-A2794+'Lineær programmering opg 4'!$M$6)/'Lineær programmering opg 4'!$K$6*-1)</f>
        <v>-</v>
      </c>
      <c r="G2794" s="167" t="str">
        <f>IF('Lineær programmering opg 4'!$D$7=0,"-",((-A2794+'Lineær programmering opg 4'!$M$7)/'Lineær programmering opg 4'!$K$7)*-1)</f>
        <v>-</v>
      </c>
      <c r="H2794" s="167" t="str">
        <f>IF('Lineær programmering opg 4'!$C$8=0,"-",((-A2794+'Lineær programmering opg 4'!$M$8)/'Lineær programmering opg 4'!$K$8)*-1)</f>
        <v>-</v>
      </c>
      <c r="I2794" s="167" t="str">
        <f>IF('Lineær programmering opg 4'!$D$8=0,"-",'Lineær programmering opg 4'!$G$8)</f>
        <v>-</v>
      </c>
      <c r="J2794" s="295">
        <f>A2794*'Lineær programmering opg 4'!$C$11+Datatabel!C2794*'Lineær programmering opg 4'!$D$11</f>
        <v>37396.799999998519</v>
      </c>
      <c r="K2794" s="9">
        <f t="shared" si="217"/>
        <v>0</v>
      </c>
      <c r="L2794" s="9">
        <f t="shared" si="218"/>
        <v>0</v>
      </c>
    </row>
    <row r="2795" spans="1:12" ht="15" x14ac:dyDescent="0.25">
      <c r="A2795" s="167">
        <f t="shared" si="216"/>
        <v>172.99200000000738</v>
      </c>
      <c r="B2795" s="325">
        <f t="shared" si="219"/>
        <v>0.72080000000003075</v>
      </c>
      <c r="C2795" s="167">
        <f t="shared" si="215"/>
        <v>134.01599999998524</v>
      </c>
      <c r="D2795" s="167">
        <f>IF('Lineær programmering opg 4'!$M$4=0,"-",(-A2795+'Lineær programmering opg 4'!$M$4)/'Lineær programmering opg 4'!$K$4*-1)</f>
        <v>134.01599999998524</v>
      </c>
      <c r="E2795" s="167">
        <f>IF('Lineær programmering opg 4'!$M$5=0,"-",(-A2795+'Lineær programmering opg 4'!$M$5)/'Lineær programmering opg 4'!$K$5*-1)</f>
        <v>170.25599999999449</v>
      </c>
      <c r="F2795" s="167" t="str">
        <f>IF('Lineær programmering opg 4'!$E$6=0,"-",(-A2795+'Lineær programmering opg 4'!$M$6)/'Lineær programmering opg 4'!$K$6*-1)</f>
        <v>-</v>
      </c>
      <c r="G2795" s="167" t="str">
        <f>IF('Lineær programmering opg 4'!$D$7=0,"-",((-A2795+'Lineær programmering opg 4'!$M$7)/'Lineær programmering opg 4'!$K$7)*-1)</f>
        <v>-</v>
      </c>
      <c r="H2795" s="167" t="str">
        <f>IF('Lineær programmering opg 4'!$C$8=0,"-",((-A2795+'Lineær programmering opg 4'!$M$8)/'Lineær programmering opg 4'!$K$8)*-1)</f>
        <v>-</v>
      </c>
      <c r="I2795" s="167" t="str">
        <f>IF('Lineær programmering opg 4'!$D$8=0,"-",'Lineær programmering opg 4'!$G$8)</f>
        <v>-</v>
      </c>
      <c r="J2795" s="295">
        <f>A2795*'Lineær programmering opg 4'!$C$11+Datatabel!C2795*'Lineær programmering opg 4'!$D$11</f>
        <v>37401.599999998522</v>
      </c>
      <c r="K2795" s="9">
        <f t="shared" si="217"/>
        <v>0</v>
      </c>
      <c r="L2795" s="9">
        <f t="shared" si="218"/>
        <v>0</v>
      </c>
    </row>
    <row r="2796" spans="1:12" ht="15" x14ac:dyDescent="0.25">
      <c r="A2796" s="167">
        <f t="shared" si="216"/>
        <v>172.96800000000738</v>
      </c>
      <c r="B2796" s="325">
        <f t="shared" si="219"/>
        <v>0.72070000000003076</v>
      </c>
      <c r="C2796" s="167">
        <f t="shared" si="215"/>
        <v>134.06399999998524</v>
      </c>
      <c r="D2796" s="167">
        <f>IF('Lineær programmering opg 4'!$M$4=0,"-",(-A2796+'Lineær programmering opg 4'!$M$4)/'Lineær programmering opg 4'!$K$4*-1)</f>
        <v>134.06399999998524</v>
      </c>
      <c r="E2796" s="167">
        <f>IF('Lineær programmering opg 4'!$M$5=0,"-",(-A2796+'Lineær programmering opg 4'!$M$5)/'Lineær programmering opg 4'!$K$5*-1)</f>
        <v>170.27399999999449</v>
      </c>
      <c r="F2796" s="167" t="str">
        <f>IF('Lineær programmering opg 4'!$E$6=0,"-",(-A2796+'Lineær programmering opg 4'!$M$6)/'Lineær programmering opg 4'!$K$6*-1)</f>
        <v>-</v>
      </c>
      <c r="G2796" s="167" t="str">
        <f>IF('Lineær programmering opg 4'!$D$7=0,"-",((-A2796+'Lineær programmering opg 4'!$M$7)/'Lineær programmering opg 4'!$K$7)*-1)</f>
        <v>-</v>
      </c>
      <c r="H2796" s="167" t="str">
        <f>IF('Lineær programmering opg 4'!$C$8=0,"-",((-A2796+'Lineær programmering opg 4'!$M$8)/'Lineær programmering opg 4'!$K$8)*-1)</f>
        <v>-</v>
      </c>
      <c r="I2796" s="167" t="str">
        <f>IF('Lineær programmering opg 4'!$D$8=0,"-",'Lineær programmering opg 4'!$G$8)</f>
        <v>-</v>
      </c>
      <c r="J2796" s="295">
        <f>A2796*'Lineær programmering opg 4'!$C$11+Datatabel!C2796*'Lineær programmering opg 4'!$D$11</f>
        <v>37406.399999998524</v>
      </c>
      <c r="K2796" s="9">
        <f t="shared" si="217"/>
        <v>0</v>
      </c>
      <c r="L2796" s="9">
        <f t="shared" si="218"/>
        <v>0</v>
      </c>
    </row>
    <row r="2797" spans="1:12" ht="15" x14ac:dyDescent="0.25">
      <c r="A2797" s="167">
        <f t="shared" si="216"/>
        <v>172.94400000000738</v>
      </c>
      <c r="B2797" s="325">
        <f t="shared" si="219"/>
        <v>0.72060000000003077</v>
      </c>
      <c r="C2797" s="167">
        <f t="shared" si="215"/>
        <v>134.11199999998524</v>
      </c>
      <c r="D2797" s="167">
        <f>IF('Lineær programmering opg 4'!$M$4=0,"-",(-A2797+'Lineær programmering opg 4'!$M$4)/'Lineær programmering opg 4'!$K$4*-1)</f>
        <v>134.11199999998524</v>
      </c>
      <c r="E2797" s="167">
        <f>IF('Lineær programmering opg 4'!$M$5=0,"-",(-A2797+'Lineær programmering opg 4'!$M$5)/'Lineær programmering opg 4'!$K$5*-1)</f>
        <v>170.29199999999449</v>
      </c>
      <c r="F2797" s="167" t="str">
        <f>IF('Lineær programmering opg 4'!$E$6=0,"-",(-A2797+'Lineær programmering opg 4'!$M$6)/'Lineær programmering opg 4'!$K$6*-1)</f>
        <v>-</v>
      </c>
      <c r="G2797" s="167" t="str">
        <f>IF('Lineær programmering opg 4'!$D$7=0,"-",((-A2797+'Lineær programmering opg 4'!$M$7)/'Lineær programmering opg 4'!$K$7)*-1)</f>
        <v>-</v>
      </c>
      <c r="H2797" s="167" t="str">
        <f>IF('Lineær programmering opg 4'!$C$8=0,"-",((-A2797+'Lineær programmering opg 4'!$M$8)/'Lineær programmering opg 4'!$K$8)*-1)</f>
        <v>-</v>
      </c>
      <c r="I2797" s="167" t="str">
        <f>IF('Lineær programmering opg 4'!$D$8=0,"-",'Lineær programmering opg 4'!$G$8)</f>
        <v>-</v>
      </c>
      <c r="J2797" s="295">
        <f>A2797*'Lineær programmering opg 4'!$C$11+Datatabel!C2797*'Lineær programmering opg 4'!$D$11</f>
        <v>37411.199999998527</v>
      </c>
      <c r="K2797" s="9">
        <f t="shared" si="217"/>
        <v>0</v>
      </c>
      <c r="L2797" s="9">
        <f t="shared" si="218"/>
        <v>0</v>
      </c>
    </row>
    <row r="2798" spans="1:12" ht="15" x14ac:dyDescent="0.25">
      <c r="A2798" s="167">
        <f t="shared" si="216"/>
        <v>172.92000000000738</v>
      </c>
      <c r="B2798" s="325">
        <f t="shared" si="219"/>
        <v>0.72050000000003078</v>
      </c>
      <c r="C2798" s="167">
        <f t="shared" si="215"/>
        <v>134.15999999998525</v>
      </c>
      <c r="D2798" s="167">
        <f>IF('Lineær programmering opg 4'!$M$4=0,"-",(-A2798+'Lineær programmering opg 4'!$M$4)/'Lineær programmering opg 4'!$K$4*-1)</f>
        <v>134.15999999998525</v>
      </c>
      <c r="E2798" s="167">
        <f>IF('Lineær programmering opg 4'!$M$5=0,"-",(-A2798+'Lineær programmering opg 4'!$M$5)/'Lineær programmering opg 4'!$K$5*-1)</f>
        <v>170.30999999999449</v>
      </c>
      <c r="F2798" s="167" t="str">
        <f>IF('Lineær programmering opg 4'!$E$6=0,"-",(-A2798+'Lineær programmering opg 4'!$M$6)/'Lineær programmering opg 4'!$K$6*-1)</f>
        <v>-</v>
      </c>
      <c r="G2798" s="167" t="str">
        <f>IF('Lineær programmering opg 4'!$D$7=0,"-",((-A2798+'Lineær programmering opg 4'!$M$7)/'Lineær programmering opg 4'!$K$7)*-1)</f>
        <v>-</v>
      </c>
      <c r="H2798" s="167" t="str">
        <f>IF('Lineær programmering opg 4'!$C$8=0,"-",((-A2798+'Lineær programmering opg 4'!$M$8)/'Lineær programmering opg 4'!$K$8)*-1)</f>
        <v>-</v>
      </c>
      <c r="I2798" s="167" t="str">
        <f>IF('Lineær programmering opg 4'!$D$8=0,"-",'Lineær programmering opg 4'!$G$8)</f>
        <v>-</v>
      </c>
      <c r="J2798" s="295">
        <f>A2798*'Lineær programmering opg 4'!$C$11+Datatabel!C2798*'Lineær programmering opg 4'!$D$11</f>
        <v>37415.99999999853</v>
      </c>
      <c r="K2798" s="9">
        <f t="shared" si="217"/>
        <v>0</v>
      </c>
      <c r="L2798" s="9">
        <f t="shared" si="218"/>
        <v>0</v>
      </c>
    </row>
    <row r="2799" spans="1:12" ht="15" x14ac:dyDescent="0.25">
      <c r="A2799" s="167">
        <f t="shared" si="216"/>
        <v>172.8960000000074</v>
      </c>
      <c r="B2799" s="325">
        <f t="shared" si="219"/>
        <v>0.72040000000003079</v>
      </c>
      <c r="C2799" s="167">
        <f t="shared" si="215"/>
        <v>134.20799999998519</v>
      </c>
      <c r="D2799" s="167">
        <f>IF('Lineær programmering opg 4'!$M$4=0,"-",(-A2799+'Lineær programmering opg 4'!$M$4)/'Lineær programmering opg 4'!$K$4*-1)</f>
        <v>134.20799999998519</v>
      </c>
      <c r="E2799" s="167">
        <f>IF('Lineær programmering opg 4'!$M$5=0,"-",(-A2799+'Lineær programmering opg 4'!$M$5)/'Lineær programmering opg 4'!$K$5*-1)</f>
        <v>170.32799999999446</v>
      </c>
      <c r="F2799" s="167" t="str">
        <f>IF('Lineær programmering opg 4'!$E$6=0,"-",(-A2799+'Lineær programmering opg 4'!$M$6)/'Lineær programmering opg 4'!$K$6*-1)</f>
        <v>-</v>
      </c>
      <c r="G2799" s="167" t="str">
        <f>IF('Lineær programmering opg 4'!$D$7=0,"-",((-A2799+'Lineær programmering opg 4'!$M$7)/'Lineær programmering opg 4'!$K$7)*-1)</f>
        <v>-</v>
      </c>
      <c r="H2799" s="167" t="str">
        <f>IF('Lineær programmering opg 4'!$C$8=0,"-",((-A2799+'Lineær programmering opg 4'!$M$8)/'Lineær programmering opg 4'!$K$8)*-1)</f>
        <v>-</v>
      </c>
      <c r="I2799" s="167" t="str">
        <f>IF('Lineær programmering opg 4'!$D$8=0,"-",'Lineær programmering opg 4'!$G$8)</f>
        <v>-</v>
      </c>
      <c r="J2799" s="295">
        <f>A2799*'Lineær programmering opg 4'!$C$11+Datatabel!C2799*'Lineær programmering opg 4'!$D$11</f>
        <v>37420.799999998519</v>
      </c>
      <c r="K2799" s="9">
        <f t="shared" si="217"/>
        <v>0</v>
      </c>
      <c r="L2799" s="9">
        <f t="shared" si="218"/>
        <v>0</v>
      </c>
    </row>
    <row r="2800" spans="1:12" ht="15" x14ac:dyDescent="0.25">
      <c r="A2800" s="167">
        <f t="shared" si="216"/>
        <v>172.8720000000074</v>
      </c>
      <c r="B2800" s="325">
        <f t="shared" si="219"/>
        <v>0.7203000000000308</v>
      </c>
      <c r="C2800" s="167">
        <f t="shared" si="215"/>
        <v>134.25599999998519</v>
      </c>
      <c r="D2800" s="167">
        <f>IF('Lineær programmering opg 4'!$M$4=0,"-",(-A2800+'Lineær programmering opg 4'!$M$4)/'Lineær programmering opg 4'!$K$4*-1)</f>
        <v>134.25599999998519</v>
      </c>
      <c r="E2800" s="167">
        <f>IF('Lineær programmering opg 4'!$M$5=0,"-",(-A2800+'Lineær programmering opg 4'!$M$5)/'Lineær programmering opg 4'!$K$5*-1)</f>
        <v>170.34599999999446</v>
      </c>
      <c r="F2800" s="167" t="str">
        <f>IF('Lineær programmering opg 4'!$E$6=0,"-",(-A2800+'Lineær programmering opg 4'!$M$6)/'Lineær programmering opg 4'!$K$6*-1)</f>
        <v>-</v>
      </c>
      <c r="G2800" s="167" t="str">
        <f>IF('Lineær programmering opg 4'!$D$7=0,"-",((-A2800+'Lineær programmering opg 4'!$M$7)/'Lineær programmering opg 4'!$K$7)*-1)</f>
        <v>-</v>
      </c>
      <c r="H2800" s="167" t="str">
        <f>IF('Lineær programmering opg 4'!$C$8=0,"-",((-A2800+'Lineær programmering opg 4'!$M$8)/'Lineær programmering opg 4'!$K$8)*-1)</f>
        <v>-</v>
      </c>
      <c r="I2800" s="167" t="str">
        <f>IF('Lineær programmering opg 4'!$D$8=0,"-",'Lineær programmering opg 4'!$G$8)</f>
        <v>-</v>
      </c>
      <c r="J2800" s="295">
        <f>A2800*'Lineær programmering opg 4'!$C$11+Datatabel!C2800*'Lineær programmering opg 4'!$D$11</f>
        <v>37425.599999998522</v>
      </c>
      <c r="K2800" s="9">
        <f t="shared" si="217"/>
        <v>0</v>
      </c>
      <c r="L2800" s="9">
        <f t="shared" si="218"/>
        <v>0</v>
      </c>
    </row>
    <row r="2801" spans="1:12" ht="15" x14ac:dyDescent="0.25">
      <c r="A2801" s="167">
        <f t="shared" si="216"/>
        <v>172.8480000000074</v>
      </c>
      <c r="B2801" s="325">
        <f t="shared" si="219"/>
        <v>0.72020000000003082</v>
      </c>
      <c r="C2801" s="167">
        <f t="shared" si="215"/>
        <v>134.30399999998519</v>
      </c>
      <c r="D2801" s="167">
        <f>IF('Lineær programmering opg 4'!$M$4=0,"-",(-A2801+'Lineær programmering opg 4'!$M$4)/'Lineær programmering opg 4'!$K$4*-1)</f>
        <v>134.30399999998519</v>
      </c>
      <c r="E2801" s="167">
        <f>IF('Lineær programmering opg 4'!$M$5=0,"-",(-A2801+'Lineær programmering opg 4'!$M$5)/'Lineær programmering opg 4'!$K$5*-1)</f>
        <v>170.36399999999446</v>
      </c>
      <c r="F2801" s="167" t="str">
        <f>IF('Lineær programmering opg 4'!$E$6=0,"-",(-A2801+'Lineær programmering opg 4'!$M$6)/'Lineær programmering opg 4'!$K$6*-1)</f>
        <v>-</v>
      </c>
      <c r="G2801" s="167" t="str">
        <f>IF('Lineær programmering opg 4'!$D$7=0,"-",((-A2801+'Lineær programmering opg 4'!$M$7)/'Lineær programmering opg 4'!$K$7)*-1)</f>
        <v>-</v>
      </c>
      <c r="H2801" s="167" t="str">
        <f>IF('Lineær programmering opg 4'!$C$8=0,"-",((-A2801+'Lineær programmering opg 4'!$M$8)/'Lineær programmering opg 4'!$K$8)*-1)</f>
        <v>-</v>
      </c>
      <c r="I2801" s="167" t="str">
        <f>IF('Lineær programmering opg 4'!$D$8=0,"-",'Lineær programmering opg 4'!$G$8)</f>
        <v>-</v>
      </c>
      <c r="J2801" s="295">
        <f>A2801*'Lineær programmering opg 4'!$C$11+Datatabel!C2801*'Lineær programmering opg 4'!$D$11</f>
        <v>37430.399999998524</v>
      </c>
      <c r="K2801" s="9">
        <f t="shared" si="217"/>
        <v>0</v>
      </c>
      <c r="L2801" s="9">
        <f t="shared" si="218"/>
        <v>0</v>
      </c>
    </row>
    <row r="2802" spans="1:12" ht="15" x14ac:dyDescent="0.25">
      <c r="A2802" s="167">
        <f t="shared" si="216"/>
        <v>172.8240000000074</v>
      </c>
      <c r="B2802" s="325">
        <f t="shared" si="219"/>
        <v>0.72010000000003083</v>
      </c>
      <c r="C2802" s="167">
        <f t="shared" si="215"/>
        <v>134.3519999999852</v>
      </c>
      <c r="D2802" s="167">
        <f>IF('Lineær programmering opg 4'!$M$4=0,"-",(-A2802+'Lineær programmering opg 4'!$M$4)/'Lineær programmering opg 4'!$K$4*-1)</f>
        <v>134.3519999999852</v>
      </c>
      <c r="E2802" s="167">
        <f>IF('Lineær programmering opg 4'!$M$5=0,"-",(-A2802+'Lineær programmering opg 4'!$M$5)/'Lineær programmering opg 4'!$K$5*-1)</f>
        <v>170.38199999999446</v>
      </c>
      <c r="F2802" s="167" t="str">
        <f>IF('Lineær programmering opg 4'!$E$6=0,"-",(-A2802+'Lineær programmering opg 4'!$M$6)/'Lineær programmering opg 4'!$K$6*-1)</f>
        <v>-</v>
      </c>
      <c r="G2802" s="167" t="str">
        <f>IF('Lineær programmering opg 4'!$D$7=0,"-",((-A2802+'Lineær programmering opg 4'!$M$7)/'Lineær programmering opg 4'!$K$7)*-1)</f>
        <v>-</v>
      </c>
      <c r="H2802" s="167" t="str">
        <f>IF('Lineær programmering opg 4'!$C$8=0,"-",((-A2802+'Lineær programmering opg 4'!$M$8)/'Lineær programmering opg 4'!$K$8)*-1)</f>
        <v>-</v>
      </c>
      <c r="I2802" s="167" t="str">
        <f>IF('Lineær programmering opg 4'!$D$8=0,"-",'Lineær programmering opg 4'!$G$8)</f>
        <v>-</v>
      </c>
      <c r="J2802" s="295">
        <f>A2802*'Lineær programmering opg 4'!$C$11+Datatabel!C2802*'Lineær programmering opg 4'!$D$11</f>
        <v>37435.19999999852</v>
      </c>
      <c r="K2802" s="9">
        <f t="shared" si="217"/>
        <v>0</v>
      </c>
      <c r="L2802" s="9">
        <f t="shared" si="218"/>
        <v>0</v>
      </c>
    </row>
    <row r="2803" spans="1:12" ht="15" x14ac:dyDescent="0.25">
      <c r="A2803" s="167">
        <f t="shared" si="216"/>
        <v>172.8000000000074</v>
      </c>
      <c r="B2803" s="325">
        <f t="shared" si="219"/>
        <v>0.72000000000003084</v>
      </c>
      <c r="C2803" s="167">
        <f t="shared" si="215"/>
        <v>134.3999999999852</v>
      </c>
      <c r="D2803" s="167">
        <f>IF('Lineær programmering opg 4'!$M$4=0,"-",(-A2803+'Lineær programmering opg 4'!$M$4)/'Lineær programmering opg 4'!$K$4*-1)</f>
        <v>134.3999999999852</v>
      </c>
      <c r="E2803" s="167">
        <f>IF('Lineær programmering opg 4'!$M$5=0,"-",(-A2803+'Lineær programmering opg 4'!$M$5)/'Lineær programmering opg 4'!$K$5*-1)</f>
        <v>170.39999999999446</v>
      </c>
      <c r="F2803" s="167" t="str">
        <f>IF('Lineær programmering opg 4'!$E$6=0,"-",(-A2803+'Lineær programmering opg 4'!$M$6)/'Lineær programmering opg 4'!$K$6*-1)</f>
        <v>-</v>
      </c>
      <c r="G2803" s="167" t="str">
        <f>IF('Lineær programmering opg 4'!$D$7=0,"-",((-A2803+'Lineær programmering opg 4'!$M$7)/'Lineær programmering opg 4'!$K$7)*-1)</f>
        <v>-</v>
      </c>
      <c r="H2803" s="167" t="str">
        <f>IF('Lineær programmering opg 4'!$C$8=0,"-",((-A2803+'Lineær programmering opg 4'!$M$8)/'Lineær programmering opg 4'!$K$8)*-1)</f>
        <v>-</v>
      </c>
      <c r="I2803" s="167" t="str">
        <f>IF('Lineær programmering opg 4'!$D$8=0,"-",'Lineær programmering opg 4'!$G$8)</f>
        <v>-</v>
      </c>
      <c r="J2803" s="295">
        <f>A2803*'Lineær programmering opg 4'!$C$11+Datatabel!C2803*'Lineær programmering opg 4'!$D$11</f>
        <v>37439.999999998516</v>
      </c>
      <c r="K2803" s="9">
        <f t="shared" si="217"/>
        <v>0</v>
      </c>
      <c r="L2803" s="9">
        <f t="shared" si="218"/>
        <v>0</v>
      </c>
    </row>
    <row r="2804" spans="1:12" ht="15" x14ac:dyDescent="0.25">
      <c r="A2804" s="167">
        <f t="shared" si="216"/>
        <v>172.7760000000074</v>
      </c>
      <c r="B2804" s="325">
        <f t="shared" si="219"/>
        <v>0.71990000000003085</v>
      </c>
      <c r="C2804" s="167">
        <f t="shared" si="215"/>
        <v>134.4479999999852</v>
      </c>
      <c r="D2804" s="167">
        <f>IF('Lineær programmering opg 4'!$M$4=0,"-",(-A2804+'Lineær programmering opg 4'!$M$4)/'Lineær programmering opg 4'!$K$4*-1)</f>
        <v>134.4479999999852</v>
      </c>
      <c r="E2804" s="167">
        <f>IF('Lineær programmering opg 4'!$M$5=0,"-",(-A2804+'Lineær programmering opg 4'!$M$5)/'Lineær programmering opg 4'!$K$5*-1)</f>
        <v>170.41799999999446</v>
      </c>
      <c r="F2804" s="167" t="str">
        <f>IF('Lineær programmering opg 4'!$E$6=0,"-",(-A2804+'Lineær programmering opg 4'!$M$6)/'Lineær programmering opg 4'!$K$6*-1)</f>
        <v>-</v>
      </c>
      <c r="G2804" s="167" t="str">
        <f>IF('Lineær programmering opg 4'!$D$7=0,"-",((-A2804+'Lineær programmering opg 4'!$M$7)/'Lineær programmering opg 4'!$K$7)*-1)</f>
        <v>-</v>
      </c>
      <c r="H2804" s="167" t="str">
        <f>IF('Lineær programmering opg 4'!$C$8=0,"-",((-A2804+'Lineær programmering opg 4'!$M$8)/'Lineær programmering opg 4'!$K$8)*-1)</f>
        <v>-</v>
      </c>
      <c r="I2804" s="167" t="str">
        <f>IF('Lineær programmering opg 4'!$D$8=0,"-",'Lineær programmering opg 4'!$G$8)</f>
        <v>-</v>
      </c>
      <c r="J2804" s="295">
        <f>A2804*'Lineær programmering opg 4'!$C$11+Datatabel!C2804*'Lineær programmering opg 4'!$D$11</f>
        <v>37444.799999998519</v>
      </c>
      <c r="K2804" s="9">
        <f t="shared" si="217"/>
        <v>0</v>
      </c>
      <c r="L2804" s="9">
        <f t="shared" si="218"/>
        <v>0</v>
      </c>
    </row>
    <row r="2805" spans="1:12" ht="15" x14ac:dyDescent="0.25">
      <c r="A2805" s="167">
        <f t="shared" si="216"/>
        <v>172.7520000000074</v>
      </c>
      <c r="B2805" s="325">
        <f t="shared" si="219"/>
        <v>0.71980000000003086</v>
      </c>
      <c r="C2805" s="167">
        <f t="shared" si="215"/>
        <v>134.4959999999852</v>
      </c>
      <c r="D2805" s="167">
        <f>IF('Lineær programmering opg 4'!$M$4=0,"-",(-A2805+'Lineær programmering opg 4'!$M$4)/'Lineær programmering opg 4'!$K$4*-1)</f>
        <v>134.4959999999852</v>
      </c>
      <c r="E2805" s="167">
        <f>IF('Lineær programmering opg 4'!$M$5=0,"-",(-A2805+'Lineær programmering opg 4'!$M$5)/'Lineær programmering opg 4'!$K$5*-1)</f>
        <v>170.43599999999446</v>
      </c>
      <c r="F2805" s="167" t="str">
        <f>IF('Lineær programmering opg 4'!$E$6=0,"-",(-A2805+'Lineær programmering opg 4'!$M$6)/'Lineær programmering opg 4'!$K$6*-1)</f>
        <v>-</v>
      </c>
      <c r="G2805" s="167" t="str">
        <f>IF('Lineær programmering opg 4'!$D$7=0,"-",((-A2805+'Lineær programmering opg 4'!$M$7)/'Lineær programmering opg 4'!$K$7)*-1)</f>
        <v>-</v>
      </c>
      <c r="H2805" s="167" t="str">
        <f>IF('Lineær programmering opg 4'!$C$8=0,"-",((-A2805+'Lineær programmering opg 4'!$M$8)/'Lineær programmering opg 4'!$K$8)*-1)</f>
        <v>-</v>
      </c>
      <c r="I2805" s="167" t="str">
        <f>IF('Lineær programmering opg 4'!$D$8=0,"-",'Lineær programmering opg 4'!$G$8)</f>
        <v>-</v>
      </c>
      <c r="J2805" s="295">
        <f>A2805*'Lineær programmering opg 4'!$C$11+Datatabel!C2805*'Lineær programmering opg 4'!$D$11</f>
        <v>37449.599999998522</v>
      </c>
      <c r="K2805" s="9">
        <f t="shared" si="217"/>
        <v>0</v>
      </c>
      <c r="L2805" s="9">
        <f t="shared" si="218"/>
        <v>0</v>
      </c>
    </row>
    <row r="2806" spans="1:12" ht="15" x14ac:dyDescent="0.25">
      <c r="A2806" s="167">
        <f t="shared" si="216"/>
        <v>172.7280000000074</v>
      </c>
      <c r="B2806" s="325">
        <f t="shared" si="219"/>
        <v>0.71970000000003087</v>
      </c>
      <c r="C2806" s="167">
        <f t="shared" si="215"/>
        <v>134.5439999999852</v>
      </c>
      <c r="D2806" s="167">
        <f>IF('Lineær programmering opg 4'!$M$4=0,"-",(-A2806+'Lineær programmering opg 4'!$M$4)/'Lineær programmering opg 4'!$K$4*-1)</f>
        <v>134.5439999999852</v>
      </c>
      <c r="E2806" s="167">
        <f>IF('Lineær programmering opg 4'!$M$5=0,"-",(-A2806+'Lineær programmering opg 4'!$M$5)/'Lineær programmering opg 4'!$K$5*-1)</f>
        <v>170.45399999999447</v>
      </c>
      <c r="F2806" s="167" t="str">
        <f>IF('Lineær programmering opg 4'!$E$6=0,"-",(-A2806+'Lineær programmering opg 4'!$M$6)/'Lineær programmering opg 4'!$K$6*-1)</f>
        <v>-</v>
      </c>
      <c r="G2806" s="167" t="str">
        <f>IF('Lineær programmering opg 4'!$D$7=0,"-",((-A2806+'Lineær programmering opg 4'!$M$7)/'Lineær programmering opg 4'!$K$7)*-1)</f>
        <v>-</v>
      </c>
      <c r="H2806" s="167" t="str">
        <f>IF('Lineær programmering opg 4'!$C$8=0,"-",((-A2806+'Lineær programmering opg 4'!$M$8)/'Lineær programmering opg 4'!$K$8)*-1)</f>
        <v>-</v>
      </c>
      <c r="I2806" s="167" t="str">
        <f>IF('Lineær programmering opg 4'!$D$8=0,"-",'Lineær programmering opg 4'!$G$8)</f>
        <v>-</v>
      </c>
      <c r="J2806" s="295">
        <f>A2806*'Lineær programmering opg 4'!$C$11+Datatabel!C2806*'Lineær programmering opg 4'!$D$11</f>
        <v>37454.399999998524</v>
      </c>
      <c r="K2806" s="9">
        <f t="shared" si="217"/>
        <v>0</v>
      </c>
      <c r="L2806" s="9">
        <f t="shared" si="218"/>
        <v>0</v>
      </c>
    </row>
    <row r="2807" spans="1:12" ht="15" x14ac:dyDescent="0.25">
      <c r="A2807" s="167">
        <f t="shared" si="216"/>
        <v>172.7040000000074</v>
      </c>
      <c r="B2807" s="325">
        <f t="shared" si="219"/>
        <v>0.71960000000003088</v>
      </c>
      <c r="C2807" s="167">
        <f t="shared" si="215"/>
        <v>134.59199999998521</v>
      </c>
      <c r="D2807" s="167">
        <f>IF('Lineær programmering opg 4'!$M$4=0,"-",(-A2807+'Lineær programmering opg 4'!$M$4)/'Lineær programmering opg 4'!$K$4*-1)</f>
        <v>134.59199999998521</v>
      </c>
      <c r="E2807" s="167">
        <f>IF('Lineær programmering opg 4'!$M$5=0,"-",(-A2807+'Lineær programmering opg 4'!$M$5)/'Lineær programmering opg 4'!$K$5*-1)</f>
        <v>170.47199999999447</v>
      </c>
      <c r="F2807" s="167" t="str">
        <f>IF('Lineær programmering opg 4'!$E$6=0,"-",(-A2807+'Lineær programmering opg 4'!$M$6)/'Lineær programmering opg 4'!$K$6*-1)</f>
        <v>-</v>
      </c>
      <c r="G2807" s="167" t="str">
        <f>IF('Lineær programmering opg 4'!$D$7=0,"-",((-A2807+'Lineær programmering opg 4'!$M$7)/'Lineær programmering opg 4'!$K$7)*-1)</f>
        <v>-</v>
      </c>
      <c r="H2807" s="167" t="str">
        <f>IF('Lineær programmering opg 4'!$C$8=0,"-",((-A2807+'Lineær programmering opg 4'!$M$8)/'Lineær programmering opg 4'!$K$8)*-1)</f>
        <v>-</v>
      </c>
      <c r="I2807" s="167" t="str">
        <f>IF('Lineær programmering opg 4'!$D$8=0,"-",'Lineær programmering opg 4'!$G$8)</f>
        <v>-</v>
      </c>
      <c r="J2807" s="295">
        <f>A2807*'Lineær programmering opg 4'!$C$11+Datatabel!C2807*'Lineær programmering opg 4'!$D$11</f>
        <v>37459.19999999852</v>
      </c>
      <c r="K2807" s="9">
        <f t="shared" si="217"/>
        <v>0</v>
      </c>
      <c r="L2807" s="9">
        <f t="shared" si="218"/>
        <v>0</v>
      </c>
    </row>
    <row r="2808" spans="1:12" ht="15" x14ac:dyDescent="0.25">
      <c r="A2808" s="167">
        <f t="shared" si="216"/>
        <v>172.68000000000742</v>
      </c>
      <c r="B2808" s="325">
        <f t="shared" si="219"/>
        <v>0.71950000000003089</v>
      </c>
      <c r="C2808" s="167">
        <f t="shared" si="215"/>
        <v>134.63999999998515</v>
      </c>
      <c r="D2808" s="167">
        <f>IF('Lineær programmering opg 4'!$M$4=0,"-",(-A2808+'Lineær programmering opg 4'!$M$4)/'Lineær programmering opg 4'!$K$4*-1)</f>
        <v>134.63999999998515</v>
      </c>
      <c r="E2808" s="167">
        <f>IF('Lineær programmering opg 4'!$M$5=0,"-",(-A2808+'Lineær programmering opg 4'!$M$5)/'Lineær programmering opg 4'!$K$5*-1)</f>
        <v>170.48999999999444</v>
      </c>
      <c r="F2808" s="167" t="str">
        <f>IF('Lineær programmering opg 4'!$E$6=0,"-",(-A2808+'Lineær programmering opg 4'!$M$6)/'Lineær programmering opg 4'!$K$6*-1)</f>
        <v>-</v>
      </c>
      <c r="G2808" s="167" t="str">
        <f>IF('Lineær programmering opg 4'!$D$7=0,"-",((-A2808+'Lineær programmering opg 4'!$M$7)/'Lineær programmering opg 4'!$K$7)*-1)</f>
        <v>-</v>
      </c>
      <c r="H2808" s="167" t="str">
        <f>IF('Lineær programmering opg 4'!$C$8=0,"-",((-A2808+'Lineær programmering opg 4'!$M$8)/'Lineær programmering opg 4'!$K$8)*-1)</f>
        <v>-</v>
      </c>
      <c r="I2808" s="167" t="str">
        <f>IF('Lineær programmering opg 4'!$D$8=0,"-",'Lineær programmering opg 4'!$G$8)</f>
        <v>-</v>
      </c>
      <c r="J2808" s="295">
        <f>A2808*'Lineær programmering opg 4'!$C$11+Datatabel!C2808*'Lineær programmering opg 4'!$D$11</f>
        <v>37463.999999998516</v>
      </c>
      <c r="K2808" s="9">
        <f t="shared" si="217"/>
        <v>0</v>
      </c>
      <c r="L2808" s="9">
        <f t="shared" si="218"/>
        <v>0</v>
      </c>
    </row>
    <row r="2809" spans="1:12" ht="15" x14ac:dyDescent="0.25">
      <c r="A2809" s="167">
        <f t="shared" si="216"/>
        <v>172.65600000000742</v>
      </c>
      <c r="B2809" s="325">
        <f t="shared" si="219"/>
        <v>0.7194000000000309</v>
      </c>
      <c r="C2809" s="167">
        <f t="shared" si="215"/>
        <v>134.68799999998515</v>
      </c>
      <c r="D2809" s="167">
        <f>IF('Lineær programmering opg 4'!$M$4=0,"-",(-A2809+'Lineær programmering opg 4'!$M$4)/'Lineær programmering opg 4'!$K$4*-1)</f>
        <v>134.68799999998515</v>
      </c>
      <c r="E2809" s="167">
        <f>IF('Lineær programmering opg 4'!$M$5=0,"-",(-A2809+'Lineær programmering opg 4'!$M$5)/'Lineær programmering opg 4'!$K$5*-1)</f>
        <v>170.50799999999444</v>
      </c>
      <c r="F2809" s="167" t="str">
        <f>IF('Lineær programmering opg 4'!$E$6=0,"-",(-A2809+'Lineær programmering opg 4'!$M$6)/'Lineær programmering opg 4'!$K$6*-1)</f>
        <v>-</v>
      </c>
      <c r="G2809" s="167" t="str">
        <f>IF('Lineær programmering opg 4'!$D$7=0,"-",((-A2809+'Lineær programmering opg 4'!$M$7)/'Lineær programmering opg 4'!$K$7)*-1)</f>
        <v>-</v>
      </c>
      <c r="H2809" s="167" t="str">
        <f>IF('Lineær programmering opg 4'!$C$8=0,"-",((-A2809+'Lineær programmering opg 4'!$M$8)/'Lineær programmering opg 4'!$K$8)*-1)</f>
        <v>-</v>
      </c>
      <c r="I2809" s="167" t="str">
        <f>IF('Lineær programmering opg 4'!$D$8=0,"-",'Lineær programmering opg 4'!$G$8)</f>
        <v>-</v>
      </c>
      <c r="J2809" s="295">
        <f>A2809*'Lineær programmering opg 4'!$C$11+Datatabel!C2809*'Lineær programmering opg 4'!$D$11</f>
        <v>37468.799999998519</v>
      </c>
      <c r="K2809" s="9">
        <f t="shared" si="217"/>
        <v>0</v>
      </c>
      <c r="L2809" s="9">
        <f t="shared" si="218"/>
        <v>0</v>
      </c>
    </row>
    <row r="2810" spans="1:12" ht="15" x14ac:dyDescent="0.25">
      <c r="A2810" s="167">
        <f t="shared" si="216"/>
        <v>172.63200000000742</v>
      </c>
      <c r="B2810" s="325">
        <f t="shared" si="219"/>
        <v>0.71930000000003091</v>
      </c>
      <c r="C2810" s="167">
        <f t="shared" si="215"/>
        <v>134.73599999998515</v>
      </c>
      <c r="D2810" s="167">
        <f>IF('Lineær programmering opg 4'!$M$4=0,"-",(-A2810+'Lineær programmering opg 4'!$M$4)/'Lineær programmering opg 4'!$K$4*-1)</f>
        <v>134.73599999998515</v>
      </c>
      <c r="E2810" s="167">
        <f>IF('Lineær programmering opg 4'!$M$5=0,"-",(-A2810+'Lineær programmering opg 4'!$M$5)/'Lineær programmering opg 4'!$K$5*-1)</f>
        <v>170.52599999999444</v>
      </c>
      <c r="F2810" s="167" t="str">
        <f>IF('Lineær programmering opg 4'!$E$6=0,"-",(-A2810+'Lineær programmering opg 4'!$M$6)/'Lineær programmering opg 4'!$K$6*-1)</f>
        <v>-</v>
      </c>
      <c r="G2810" s="167" t="str">
        <f>IF('Lineær programmering opg 4'!$D$7=0,"-",((-A2810+'Lineær programmering opg 4'!$M$7)/'Lineær programmering opg 4'!$K$7)*-1)</f>
        <v>-</v>
      </c>
      <c r="H2810" s="167" t="str">
        <f>IF('Lineær programmering opg 4'!$C$8=0,"-",((-A2810+'Lineær programmering opg 4'!$M$8)/'Lineær programmering opg 4'!$K$8)*-1)</f>
        <v>-</v>
      </c>
      <c r="I2810" s="167" t="str">
        <f>IF('Lineær programmering opg 4'!$D$8=0,"-",'Lineær programmering opg 4'!$G$8)</f>
        <v>-</v>
      </c>
      <c r="J2810" s="295">
        <f>A2810*'Lineær programmering opg 4'!$C$11+Datatabel!C2810*'Lineær programmering opg 4'!$D$11</f>
        <v>37473.599999998514</v>
      </c>
      <c r="K2810" s="9">
        <f t="shared" si="217"/>
        <v>0</v>
      </c>
      <c r="L2810" s="9">
        <f t="shared" si="218"/>
        <v>0</v>
      </c>
    </row>
    <row r="2811" spans="1:12" ht="15" x14ac:dyDescent="0.25">
      <c r="A2811" s="167">
        <f t="shared" si="216"/>
        <v>172.60800000000742</v>
      </c>
      <c r="B2811" s="325">
        <f t="shared" si="219"/>
        <v>0.71920000000003093</v>
      </c>
      <c r="C2811" s="167">
        <f t="shared" si="215"/>
        <v>134.78399999998516</v>
      </c>
      <c r="D2811" s="167">
        <f>IF('Lineær programmering opg 4'!$M$4=0,"-",(-A2811+'Lineær programmering opg 4'!$M$4)/'Lineær programmering opg 4'!$K$4*-1)</f>
        <v>134.78399999998516</v>
      </c>
      <c r="E2811" s="167">
        <f>IF('Lineær programmering opg 4'!$M$5=0,"-",(-A2811+'Lineær programmering opg 4'!$M$5)/'Lineær programmering opg 4'!$K$5*-1)</f>
        <v>170.54399999999444</v>
      </c>
      <c r="F2811" s="167" t="str">
        <f>IF('Lineær programmering opg 4'!$E$6=0,"-",(-A2811+'Lineær programmering opg 4'!$M$6)/'Lineær programmering opg 4'!$K$6*-1)</f>
        <v>-</v>
      </c>
      <c r="G2811" s="167" t="str">
        <f>IF('Lineær programmering opg 4'!$D$7=0,"-",((-A2811+'Lineær programmering opg 4'!$M$7)/'Lineær programmering opg 4'!$K$7)*-1)</f>
        <v>-</v>
      </c>
      <c r="H2811" s="167" t="str">
        <f>IF('Lineær programmering opg 4'!$C$8=0,"-",((-A2811+'Lineær programmering opg 4'!$M$8)/'Lineær programmering opg 4'!$K$8)*-1)</f>
        <v>-</v>
      </c>
      <c r="I2811" s="167" t="str">
        <f>IF('Lineær programmering opg 4'!$D$8=0,"-",'Lineær programmering opg 4'!$G$8)</f>
        <v>-</v>
      </c>
      <c r="J2811" s="295">
        <f>A2811*'Lineær programmering opg 4'!$C$11+Datatabel!C2811*'Lineær programmering opg 4'!$D$11</f>
        <v>37478.39999999851</v>
      </c>
      <c r="K2811" s="9">
        <f t="shared" si="217"/>
        <v>0</v>
      </c>
      <c r="L2811" s="9">
        <f t="shared" si="218"/>
        <v>0</v>
      </c>
    </row>
    <row r="2812" spans="1:12" ht="15" x14ac:dyDescent="0.25">
      <c r="A2812" s="167">
        <f t="shared" si="216"/>
        <v>172.58400000000742</v>
      </c>
      <c r="B2812" s="325">
        <f t="shared" si="219"/>
        <v>0.71910000000003094</v>
      </c>
      <c r="C2812" s="167">
        <f t="shared" si="215"/>
        <v>134.83199999998516</v>
      </c>
      <c r="D2812" s="167">
        <f>IF('Lineær programmering opg 4'!$M$4=0,"-",(-A2812+'Lineær programmering opg 4'!$M$4)/'Lineær programmering opg 4'!$K$4*-1)</f>
        <v>134.83199999998516</v>
      </c>
      <c r="E2812" s="167">
        <f>IF('Lineær programmering opg 4'!$M$5=0,"-",(-A2812+'Lineær programmering opg 4'!$M$5)/'Lineær programmering opg 4'!$K$5*-1)</f>
        <v>170.56199999999444</v>
      </c>
      <c r="F2812" s="167" t="str">
        <f>IF('Lineær programmering opg 4'!$E$6=0,"-",(-A2812+'Lineær programmering opg 4'!$M$6)/'Lineær programmering opg 4'!$K$6*-1)</f>
        <v>-</v>
      </c>
      <c r="G2812" s="167" t="str">
        <f>IF('Lineær programmering opg 4'!$D$7=0,"-",((-A2812+'Lineær programmering opg 4'!$M$7)/'Lineær programmering opg 4'!$K$7)*-1)</f>
        <v>-</v>
      </c>
      <c r="H2812" s="167" t="str">
        <f>IF('Lineær programmering opg 4'!$C$8=0,"-",((-A2812+'Lineær programmering opg 4'!$M$8)/'Lineær programmering opg 4'!$K$8)*-1)</f>
        <v>-</v>
      </c>
      <c r="I2812" s="167" t="str">
        <f>IF('Lineær programmering opg 4'!$D$8=0,"-",'Lineær programmering opg 4'!$G$8)</f>
        <v>-</v>
      </c>
      <c r="J2812" s="295">
        <f>A2812*'Lineær programmering opg 4'!$C$11+Datatabel!C2812*'Lineær programmering opg 4'!$D$11</f>
        <v>37483.199999998513</v>
      </c>
      <c r="K2812" s="9">
        <f t="shared" si="217"/>
        <v>0</v>
      </c>
      <c r="L2812" s="9">
        <f t="shared" si="218"/>
        <v>0</v>
      </c>
    </row>
    <row r="2813" spans="1:12" ht="15" x14ac:dyDescent="0.25">
      <c r="A2813" s="167">
        <f t="shared" si="216"/>
        <v>172.56000000000742</v>
      </c>
      <c r="B2813" s="325">
        <f t="shared" si="219"/>
        <v>0.71900000000003095</v>
      </c>
      <c r="C2813" s="167">
        <f t="shared" si="215"/>
        <v>134.87999999998516</v>
      </c>
      <c r="D2813" s="167">
        <f>IF('Lineær programmering opg 4'!$M$4=0,"-",(-A2813+'Lineær programmering opg 4'!$M$4)/'Lineær programmering opg 4'!$K$4*-1)</f>
        <v>134.87999999998516</v>
      </c>
      <c r="E2813" s="167">
        <f>IF('Lineær programmering opg 4'!$M$5=0,"-",(-A2813+'Lineær programmering opg 4'!$M$5)/'Lineær programmering opg 4'!$K$5*-1)</f>
        <v>170.57999999999444</v>
      </c>
      <c r="F2813" s="167" t="str">
        <f>IF('Lineær programmering opg 4'!$E$6=0,"-",(-A2813+'Lineær programmering opg 4'!$M$6)/'Lineær programmering opg 4'!$K$6*-1)</f>
        <v>-</v>
      </c>
      <c r="G2813" s="167" t="str">
        <f>IF('Lineær programmering opg 4'!$D$7=0,"-",((-A2813+'Lineær programmering opg 4'!$M$7)/'Lineær programmering opg 4'!$K$7)*-1)</f>
        <v>-</v>
      </c>
      <c r="H2813" s="167" t="str">
        <f>IF('Lineær programmering opg 4'!$C$8=0,"-",((-A2813+'Lineær programmering opg 4'!$M$8)/'Lineær programmering opg 4'!$K$8)*-1)</f>
        <v>-</v>
      </c>
      <c r="I2813" s="167" t="str">
        <f>IF('Lineær programmering opg 4'!$D$8=0,"-",'Lineær programmering opg 4'!$G$8)</f>
        <v>-</v>
      </c>
      <c r="J2813" s="295">
        <f>A2813*'Lineær programmering opg 4'!$C$11+Datatabel!C2813*'Lineær programmering opg 4'!$D$11</f>
        <v>37487.999999998516</v>
      </c>
      <c r="K2813" s="9">
        <f t="shared" si="217"/>
        <v>0</v>
      </c>
      <c r="L2813" s="9">
        <f t="shared" si="218"/>
        <v>0</v>
      </c>
    </row>
    <row r="2814" spans="1:12" ht="15" x14ac:dyDescent="0.25">
      <c r="A2814" s="167">
        <f t="shared" si="216"/>
        <v>172.53600000000742</v>
      </c>
      <c r="B2814" s="325">
        <f t="shared" si="219"/>
        <v>0.71890000000003096</v>
      </c>
      <c r="C2814" s="167">
        <f t="shared" si="215"/>
        <v>134.92799999998516</v>
      </c>
      <c r="D2814" s="167">
        <f>IF('Lineær programmering opg 4'!$M$4=0,"-",(-A2814+'Lineær programmering opg 4'!$M$4)/'Lineær programmering opg 4'!$K$4*-1)</f>
        <v>134.92799999998516</v>
      </c>
      <c r="E2814" s="167">
        <f>IF('Lineær programmering opg 4'!$M$5=0,"-",(-A2814+'Lineær programmering opg 4'!$M$5)/'Lineær programmering opg 4'!$K$5*-1)</f>
        <v>170.59799999999444</v>
      </c>
      <c r="F2814" s="167" t="str">
        <f>IF('Lineær programmering opg 4'!$E$6=0,"-",(-A2814+'Lineær programmering opg 4'!$M$6)/'Lineær programmering opg 4'!$K$6*-1)</f>
        <v>-</v>
      </c>
      <c r="G2814" s="167" t="str">
        <f>IF('Lineær programmering opg 4'!$D$7=0,"-",((-A2814+'Lineær programmering opg 4'!$M$7)/'Lineær programmering opg 4'!$K$7)*-1)</f>
        <v>-</v>
      </c>
      <c r="H2814" s="167" t="str">
        <f>IF('Lineær programmering opg 4'!$C$8=0,"-",((-A2814+'Lineær programmering opg 4'!$M$8)/'Lineær programmering opg 4'!$K$8)*-1)</f>
        <v>-</v>
      </c>
      <c r="I2814" s="167" t="str">
        <f>IF('Lineær programmering opg 4'!$D$8=0,"-",'Lineær programmering opg 4'!$G$8)</f>
        <v>-</v>
      </c>
      <c r="J2814" s="295">
        <f>A2814*'Lineær programmering opg 4'!$C$11+Datatabel!C2814*'Lineær programmering opg 4'!$D$11</f>
        <v>37492.799999998519</v>
      </c>
      <c r="K2814" s="9">
        <f t="shared" si="217"/>
        <v>0</v>
      </c>
      <c r="L2814" s="9">
        <f t="shared" si="218"/>
        <v>0</v>
      </c>
    </row>
    <row r="2815" spans="1:12" ht="15" x14ac:dyDescent="0.25">
      <c r="A2815" s="167">
        <f t="shared" si="216"/>
        <v>172.51200000000745</v>
      </c>
      <c r="B2815" s="325">
        <f t="shared" si="219"/>
        <v>0.71880000000003097</v>
      </c>
      <c r="C2815" s="167">
        <f t="shared" si="215"/>
        <v>134.97599999998511</v>
      </c>
      <c r="D2815" s="167">
        <f>IF('Lineær programmering opg 4'!$M$4=0,"-",(-A2815+'Lineær programmering opg 4'!$M$4)/'Lineær programmering opg 4'!$K$4*-1)</f>
        <v>134.97599999998511</v>
      </c>
      <c r="E2815" s="167">
        <f>IF('Lineær programmering opg 4'!$M$5=0,"-",(-A2815+'Lineær programmering opg 4'!$M$5)/'Lineær programmering opg 4'!$K$5*-1)</f>
        <v>170.61599999999441</v>
      </c>
      <c r="F2815" s="167" t="str">
        <f>IF('Lineær programmering opg 4'!$E$6=0,"-",(-A2815+'Lineær programmering opg 4'!$M$6)/'Lineær programmering opg 4'!$K$6*-1)</f>
        <v>-</v>
      </c>
      <c r="G2815" s="167" t="str">
        <f>IF('Lineær programmering opg 4'!$D$7=0,"-",((-A2815+'Lineær programmering opg 4'!$M$7)/'Lineær programmering opg 4'!$K$7)*-1)</f>
        <v>-</v>
      </c>
      <c r="H2815" s="167" t="str">
        <f>IF('Lineær programmering opg 4'!$C$8=0,"-",((-A2815+'Lineær programmering opg 4'!$M$8)/'Lineær programmering opg 4'!$K$8)*-1)</f>
        <v>-</v>
      </c>
      <c r="I2815" s="167" t="str">
        <f>IF('Lineær programmering opg 4'!$D$8=0,"-",'Lineær programmering opg 4'!$G$8)</f>
        <v>-</v>
      </c>
      <c r="J2815" s="295">
        <f>A2815*'Lineær programmering opg 4'!$C$11+Datatabel!C2815*'Lineær programmering opg 4'!$D$11</f>
        <v>37497.599999998514</v>
      </c>
      <c r="K2815" s="9">
        <f t="shared" si="217"/>
        <v>0</v>
      </c>
      <c r="L2815" s="9">
        <f t="shared" si="218"/>
        <v>0</v>
      </c>
    </row>
    <row r="2816" spans="1:12" ht="15" x14ac:dyDescent="0.25">
      <c r="A2816" s="167">
        <f t="shared" si="216"/>
        <v>172.48800000000745</v>
      </c>
      <c r="B2816" s="325">
        <f t="shared" si="219"/>
        <v>0.71870000000003098</v>
      </c>
      <c r="C2816" s="167">
        <f t="shared" si="215"/>
        <v>135.02399999998511</v>
      </c>
      <c r="D2816" s="167">
        <f>IF('Lineær programmering opg 4'!$M$4=0,"-",(-A2816+'Lineær programmering opg 4'!$M$4)/'Lineær programmering opg 4'!$K$4*-1)</f>
        <v>135.02399999998511</v>
      </c>
      <c r="E2816" s="167">
        <f>IF('Lineær programmering opg 4'!$M$5=0,"-",(-A2816+'Lineær programmering opg 4'!$M$5)/'Lineær programmering opg 4'!$K$5*-1)</f>
        <v>170.63399999999442</v>
      </c>
      <c r="F2816" s="167" t="str">
        <f>IF('Lineær programmering opg 4'!$E$6=0,"-",(-A2816+'Lineær programmering opg 4'!$M$6)/'Lineær programmering opg 4'!$K$6*-1)</f>
        <v>-</v>
      </c>
      <c r="G2816" s="167" t="str">
        <f>IF('Lineær programmering opg 4'!$D$7=0,"-",((-A2816+'Lineær programmering opg 4'!$M$7)/'Lineær programmering opg 4'!$K$7)*-1)</f>
        <v>-</v>
      </c>
      <c r="H2816" s="167" t="str">
        <f>IF('Lineær programmering opg 4'!$C$8=0,"-",((-A2816+'Lineær programmering opg 4'!$M$8)/'Lineær programmering opg 4'!$K$8)*-1)</f>
        <v>-</v>
      </c>
      <c r="I2816" s="167" t="str">
        <f>IF('Lineær programmering opg 4'!$D$8=0,"-",'Lineær programmering opg 4'!$G$8)</f>
        <v>-</v>
      </c>
      <c r="J2816" s="295">
        <f>A2816*'Lineær programmering opg 4'!$C$11+Datatabel!C2816*'Lineær programmering opg 4'!$D$11</f>
        <v>37502.39999999851</v>
      </c>
      <c r="K2816" s="9">
        <f t="shared" si="217"/>
        <v>0</v>
      </c>
      <c r="L2816" s="9">
        <f t="shared" si="218"/>
        <v>0</v>
      </c>
    </row>
    <row r="2817" spans="1:12" ht="15" x14ac:dyDescent="0.25">
      <c r="A2817" s="167">
        <f t="shared" si="216"/>
        <v>172.46400000000745</v>
      </c>
      <c r="B2817" s="325">
        <f t="shared" si="219"/>
        <v>0.71860000000003099</v>
      </c>
      <c r="C2817" s="167">
        <f t="shared" si="215"/>
        <v>135.07199999998511</v>
      </c>
      <c r="D2817" s="167">
        <f>IF('Lineær programmering opg 4'!$M$4=0,"-",(-A2817+'Lineær programmering opg 4'!$M$4)/'Lineær programmering opg 4'!$K$4*-1)</f>
        <v>135.07199999998511</v>
      </c>
      <c r="E2817" s="167">
        <f>IF('Lineær programmering opg 4'!$M$5=0,"-",(-A2817+'Lineær programmering opg 4'!$M$5)/'Lineær programmering opg 4'!$K$5*-1)</f>
        <v>170.65199999999442</v>
      </c>
      <c r="F2817" s="167" t="str">
        <f>IF('Lineær programmering opg 4'!$E$6=0,"-",(-A2817+'Lineær programmering opg 4'!$M$6)/'Lineær programmering opg 4'!$K$6*-1)</f>
        <v>-</v>
      </c>
      <c r="G2817" s="167" t="str">
        <f>IF('Lineær programmering opg 4'!$D$7=0,"-",((-A2817+'Lineær programmering opg 4'!$M$7)/'Lineær programmering opg 4'!$K$7)*-1)</f>
        <v>-</v>
      </c>
      <c r="H2817" s="167" t="str">
        <f>IF('Lineær programmering opg 4'!$C$8=0,"-",((-A2817+'Lineær programmering opg 4'!$M$8)/'Lineær programmering opg 4'!$K$8)*-1)</f>
        <v>-</v>
      </c>
      <c r="I2817" s="167" t="str">
        <f>IF('Lineær programmering opg 4'!$D$8=0,"-",'Lineær programmering opg 4'!$G$8)</f>
        <v>-</v>
      </c>
      <c r="J2817" s="295">
        <f>A2817*'Lineær programmering opg 4'!$C$11+Datatabel!C2817*'Lineær programmering opg 4'!$D$11</f>
        <v>37507.199999998513</v>
      </c>
      <c r="K2817" s="9">
        <f t="shared" si="217"/>
        <v>0</v>
      </c>
      <c r="L2817" s="9">
        <f t="shared" si="218"/>
        <v>0</v>
      </c>
    </row>
    <row r="2818" spans="1:12" ht="15" x14ac:dyDescent="0.25">
      <c r="A2818" s="167">
        <f t="shared" si="216"/>
        <v>172.44000000000744</v>
      </c>
      <c r="B2818" s="325">
        <f t="shared" si="219"/>
        <v>0.718500000000031</v>
      </c>
      <c r="C2818" s="167">
        <f t="shared" si="215"/>
        <v>135.11999999998511</v>
      </c>
      <c r="D2818" s="167">
        <f>IF('Lineær programmering opg 4'!$M$4=0,"-",(-A2818+'Lineær programmering opg 4'!$M$4)/'Lineær programmering opg 4'!$K$4*-1)</f>
        <v>135.11999999998511</v>
      </c>
      <c r="E2818" s="167">
        <f>IF('Lineær programmering opg 4'!$M$5=0,"-",(-A2818+'Lineær programmering opg 4'!$M$5)/'Lineær programmering opg 4'!$K$5*-1)</f>
        <v>170.66999999999442</v>
      </c>
      <c r="F2818" s="167" t="str">
        <f>IF('Lineær programmering opg 4'!$E$6=0,"-",(-A2818+'Lineær programmering opg 4'!$M$6)/'Lineær programmering opg 4'!$K$6*-1)</f>
        <v>-</v>
      </c>
      <c r="G2818" s="167" t="str">
        <f>IF('Lineær programmering opg 4'!$D$7=0,"-",((-A2818+'Lineær programmering opg 4'!$M$7)/'Lineær programmering opg 4'!$K$7)*-1)</f>
        <v>-</v>
      </c>
      <c r="H2818" s="167" t="str">
        <f>IF('Lineær programmering opg 4'!$C$8=0,"-",((-A2818+'Lineær programmering opg 4'!$M$8)/'Lineær programmering opg 4'!$K$8)*-1)</f>
        <v>-</v>
      </c>
      <c r="I2818" s="167" t="str">
        <f>IF('Lineær programmering opg 4'!$D$8=0,"-",'Lineær programmering opg 4'!$G$8)</f>
        <v>-</v>
      </c>
      <c r="J2818" s="295">
        <f>A2818*'Lineær programmering opg 4'!$C$11+Datatabel!C2818*'Lineær programmering opg 4'!$D$11</f>
        <v>37511.999999998516</v>
      </c>
      <c r="K2818" s="9">
        <f t="shared" si="217"/>
        <v>0</v>
      </c>
      <c r="L2818" s="9">
        <f t="shared" si="218"/>
        <v>0</v>
      </c>
    </row>
    <row r="2819" spans="1:12" ht="15" x14ac:dyDescent="0.25">
      <c r="A2819" s="167">
        <f t="shared" si="216"/>
        <v>172.41600000000744</v>
      </c>
      <c r="B2819" s="325">
        <f t="shared" si="219"/>
        <v>0.71840000000003101</v>
      </c>
      <c r="C2819" s="167">
        <f t="shared" ref="C2819:C2882" si="220">MIN(D2819,E2819,F2819,G2819,H2819,I2819)</f>
        <v>135.16799999998511</v>
      </c>
      <c r="D2819" s="167">
        <f>IF('Lineær programmering opg 4'!$M$4=0,"-",(-A2819+'Lineær programmering opg 4'!$M$4)/'Lineær programmering opg 4'!$K$4*-1)</f>
        <v>135.16799999998511</v>
      </c>
      <c r="E2819" s="167">
        <f>IF('Lineær programmering opg 4'!$M$5=0,"-",(-A2819+'Lineær programmering opg 4'!$M$5)/'Lineær programmering opg 4'!$K$5*-1)</f>
        <v>170.68799999999442</v>
      </c>
      <c r="F2819" s="167" t="str">
        <f>IF('Lineær programmering opg 4'!$E$6=0,"-",(-A2819+'Lineær programmering opg 4'!$M$6)/'Lineær programmering opg 4'!$K$6*-1)</f>
        <v>-</v>
      </c>
      <c r="G2819" s="167" t="str">
        <f>IF('Lineær programmering opg 4'!$D$7=0,"-",((-A2819+'Lineær programmering opg 4'!$M$7)/'Lineær programmering opg 4'!$K$7)*-1)</f>
        <v>-</v>
      </c>
      <c r="H2819" s="167" t="str">
        <f>IF('Lineær programmering opg 4'!$C$8=0,"-",((-A2819+'Lineær programmering opg 4'!$M$8)/'Lineær programmering opg 4'!$K$8)*-1)</f>
        <v>-</v>
      </c>
      <c r="I2819" s="167" t="str">
        <f>IF('Lineær programmering opg 4'!$D$8=0,"-",'Lineær programmering opg 4'!$G$8)</f>
        <v>-</v>
      </c>
      <c r="J2819" s="295">
        <f>A2819*'Lineær programmering opg 4'!$C$11+Datatabel!C2819*'Lineær programmering opg 4'!$D$11</f>
        <v>37516.799999998511</v>
      </c>
      <c r="K2819" s="9">
        <f t="shared" si="217"/>
        <v>0</v>
      </c>
      <c r="L2819" s="9">
        <f t="shared" si="218"/>
        <v>0</v>
      </c>
    </row>
    <row r="2820" spans="1:12" ht="15" x14ac:dyDescent="0.25">
      <c r="A2820" s="167">
        <f t="shared" ref="A2820:A2883" si="221">$A$3*B2820</f>
        <v>172.39200000000744</v>
      </c>
      <c r="B2820" s="325">
        <f t="shared" si="219"/>
        <v>0.71830000000003102</v>
      </c>
      <c r="C2820" s="167">
        <f t="shared" si="220"/>
        <v>135.21599999998512</v>
      </c>
      <c r="D2820" s="167">
        <f>IF('Lineær programmering opg 4'!$M$4=0,"-",(-A2820+'Lineær programmering opg 4'!$M$4)/'Lineær programmering opg 4'!$K$4*-1)</f>
        <v>135.21599999998512</v>
      </c>
      <c r="E2820" s="167">
        <f>IF('Lineær programmering opg 4'!$M$5=0,"-",(-A2820+'Lineær programmering opg 4'!$M$5)/'Lineær programmering opg 4'!$K$5*-1)</f>
        <v>170.70599999999442</v>
      </c>
      <c r="F2820" s="167" t="str">
        <f>IF('Lineær programmering opg 4'!$E$6=0,"-",(-A2820+'Lineær programmering opg 4'!$M$6)/'Lineær programmering opg 4'!$K$6*-1)</f>
        <v>-</v>
      </c>
      <c r="G2820" s="167" t="str">
        <f>IF('Lineær programmering opg 4'!$D$7=0,"-",((-A2820+'Lineær programmering opg 4'!$M$7)/'Lineær programmering opg 4'!$K$7)*-1)</f>
        <v>-</v>
      </c>
      <c r="H2820" s="167" t="str">
        <f>IF('Lineær programmering opg 4'!$C$8=0,"-",((-A2820+'Lineær programmering opg 4'!$M$8)/'Lineær programmering opg 4'!$K$8)*-1)</f>
        <v>-</v>
      </c>
      <c r="I2820" s="167" t="str">
        <f>IF('Lineær programmering opg 4'!$D$8=0,"-",'Lineær programmering opg 4'!$G$8)</f>
        <v>-</v>
      </c>
      <c r="J2820" s="295">
        <f>A2820*'Lineær programmering opg 4'!$C$11+Datatabel!C2820*'Lineær programmering opg 4'!$D$11</f>
        <v>37521.599999998507</v>
      </c>
      <c r="K2820" s="9">
        <f t="shared" ref="K2820:K2883" si="222">IF($J$10004=J2820,A2820,0)</f>
        <v>0</v>
      </c>
      <c r="L2820" s="9">
        <f t="shared" ref="L2820:L2883" si="223">IF(J2820=$J$10004,C2820,0)</f>
        <v>0</v>
      </c>
    </row>
    <row r="2821" spans="1:12" ht="15" x14ac:dyDescent="0.25">
      <c r="A2821" s="167">
        <f t="shared" si="221"/>
        <v>172.36800000000744</v>
      </c>
      <c r="B2821" s="325">
        <f t="shared" ref="B2821:B2884" si="224">B2820-0.01%</f>
        <v>0.71820000000003104</v>
      </c>
      <c r="C2821" s="167">
        <f t="shared" si="220"/>
        <v>135.26399999998512</v>
      </c>
      <c r="D2821" s="167">
        <f>IF('Lineær programmering opg 4'!$M$4=0,"-",(-A2821+'Lineær programmering opg 4'!$M$4)/'Lineær programmering opg 4'!$K$4*-1)</f>
        <v>135.26399999998512</v>
      </c>
      <c r="E2821" s="167">
        <f>IF('Lineær programmering opg 4'!$M$5=0,"-",(-A2821+'Lineær programmering opg 4'!$M$5)/'Lineær programmering opg 4'!$K$5*-1)</f>
        <v>170.72399999999442</v>
      </c>
      <c r="F2821" s="167" t="str">
        <f>IF('Lineær programmering opg 4'!$E$6=0,"-",(-A2821+'Lineær programmering opg 4'!$M$6)/'Lineær programmering opg 4'!$K$6*-1)</f>
        <v>-</v>
      </c>
      <c r="G2821" s="167" t="str">
        <f>IF('Lineær programmering opg 4'!$D$7=0,"-",((-A2821+'Lineær programmering opg 4'!$M$7)/'Lineær programmering opg 4'!$K$7)*-1)</f>
        <v>-</v>
      </c>
      <c r="H2821" s="167" t="str">
        <f>IF('Lineær programmering opg 4'!$C$8=0,"-",((-A2821+'Lineær programmering opg 4'!$M$8)/'Lineær programmering opg 4'!$K$8)*-1)</f>
        <v>-</v>
      </c>
      <c r="I2821" s="167" t="str">
        <f>IF('Lineær programmering opg 4'!$D$8=0,"-",'Lineær programmering opg 4'!$G$8)</f>
        <v>-</v>
      </c>
      <c r="J2821" s="295">
        <f>A2821*'Lineær programmering opg 4'!$C$11+Datatabel!C2821*'Lineær programmering opg 4'!$D$11</f>
        <v>37526.39999999851</v>
      </c>
      <c r="K2821" s="9">
        <f t="shared" si="222"/>
        <v>0</v>
      </c>
      <c r="L2821" s="9">
        <f t="shared" si="223"/>
        <v>0</v>
      </c>
    </row>
    <row r="2822" spans="1:12" ht="15" x14ac:dyDescent="0.25">
      <c r="A2822" s="167">
        <f t="shared" si="221"/>
        <v>172.34400000000744</v>
      </c>
      <c r="B2822" s="325">
        <f t="shared" si="224"/>
        <v>0.71810000000003105</v>
      </c>
      <c r="C2822" s="167">
        <f t="shared" si="220"/>
        <v>135.31199999998512</v>
      </c>
      <c r="D2822" s="167">
        <f>IF('Lineær programmering opg 4'!$M$4=0,"-",(-A2822+'Lineær programmering opg 4'!$M$4)/'Lineær programmering opg 4'!$K$4*-1)</f>
        <v>135.31199999998512</v>
      </c>
      <c r="E2822" s="167">
        <f>IF('Lineær programmering opg 4'!$M$5=0,"-",(-A2822+'Lineær programmering opg 4'!$M$5)/'Lineær programmering opg 4'!$K$5*-1)</f>
        <v>170.74199999999442</v>
      </c>
      <c r="F2822" s="167" t="str">
        <f>IF('Lineær programmering opg 4'!$E$6=0,"-",(-A2822+'Lineær programmering opg 4'!$M$6)/'Lineær programmering opg 4'!$K$6*-1)</f>
        <v>-</v>
      </c>
      <c r="G2822" s="167" t="str">
        <f>IF('Lineær programmering opg 4'!$D$7=0,"-",((-A2822+'Lineær programmering opg 4'!$M$7)/'Lineær programmering opg 4'!$K$7)*-1)</f>
        <v>-</v>
      </c>
      <c r="H2822" s="167" t="str">
        <f>IF('Lineær programmering opg 4'!$C$8=0,"-",((-A2822+'Lineær programmering opg 4'!$M$8)/'Lineær programmering opg 4'!$K$8)*-1)</f>
        <v>-</v>
      </c>
      <c r="I2822" s="167" t="str">
        <f>IF('Lineær programmering opg 4'!$D$8=0,"-",'Lineær programmering opg 4'!$G$8)</f>
        <v>-</v>
      </c>
      <c r="J2822" s="295">
        <f>A2822*'Lineær programmering opg 4'!$C$11+Datatabel!C2822*'Lineær programmering opg 4'!$D$11</f>
        <v>37531.199999998513</v>
      </c>
      <c r="K2822" s="9">
        <f t="shared" si="222"/>
        <v>0</v>
      </c>
      <c r="L2822" s="9">
        <f t="shared" si="223"/>
        <v>0</v>
      </c>
    </row>
    <row r="2823" spans="1:12" ht="15" x14ac:dyDescent="0.25">
      <c r="A2823" s="167">
        <f t="shared" si="221"/>
        <v>172.32000000000744</v>
      </c>
      <c r="B2823" s="325">
        <f t="shared" si="224"/>
        <v>0.71800000000003106</v>
      </c>
      <c r="C2823" s="167">
        <f t="shared" si="220"/>
        <v>135.35999999998512</v>
      </c>
      <c r="D2823" s="167">
        <f>IF('Lineær programmering opg 4'!$M$4=0,"-",(-A2823+'Lineær programmering opg 4'!$M$4)/'Lineær programmering opg 4'!$K$4*-1)</f>
        <v>135.35999999998512</v>
      </c>
      <c r="E2823" s="167">
        <f>IF('Lineær programmering opg 4'!$M$5=0,"-",(-A2823+'Lineær programmering opg 4'!$M$5)/'Lineær programmering opg 4'!$K$5*-1)</f>
        <v>170.75999999999442</v>
      </c>
      <c r="F2823" s="167" t="str">
        <f>IF('Lineær programmering opg 4'!$E$6=0,"-",(-A2823+'Lineær programmering opg 4'!$M$6)/'Lineær programmering opg 4'!$K$6*-1)</f>
        <v>-</v>
      </c>
      <c r="G2823" s="167" t="str">
        <f>IF('Lineær programmering opg 4'!$D$7=0,"-",((-A2823+'Lineær programmering opg 4'!$M$7)/'Lineær programmering opg 4'!$K$7)*-1)</f>
        <v>-</v>
      </c>
      <c r="H2823" s="167" t="str">
        <f>IF('Lineær programmering opg 4'!$C$8=0,"-",((-A2823+'Lineær programmering opg 4'!$M$8)/'Lineær programmering opg 4'!$K$8)*-1)</f>
        <v>-</v>
      </c>
      <c r="I2823" s="167" t="str">
        <f>IF('Lineær programmering opg 4'!$D$8=0,"-",'Lineær programmering opg 4'!$G$8)</f>
        <v>-</v>
      </c>
      <c r="J2823" s="295">
        <f>A2823*'Lineær programmering opg 4'!$C$11+Datatabel!C2823*'Lineær programmering opg 4'!$D$11</f>
        <v>37535.999999998508</v>
      </c>
      <c r="K2823" s="9">
        <f t="shared" si="222"/>
        <v>0</v>
      </c>
      <c r="L2823" s="9">
        <f t="shared" si="223"/>
        <v>0</v>
      </c>
    </row>
    <row r="2824" spans="1:12" ht="15" x14ac:dyDescent="0.25">
      <c r="A2824" s="167">
        <f t="shared" si="221"/>
        <v>172.29600000000747</v>
      </c>
      <c r="B2824" s="325">
        <f t="shared" si="224"/>
        <v>0.71790000000003107</v>
      </c>
      <c r="C2824" s="167">
        <f t="shared" si="220"/>
        <v>135.40799999998507</v>
      </c>
      <c r="D2824" s="167">
        <f>IF('Lineær programmering opg 4'!$M$4=0,"-",(-A2824+'Lineær programmering opg 4'!$M$4)/'Lineær programmering opg 4'!$K$4*-1)</f>
        <v>135.40799999998507</v>
      </c>
      <c r="E2824" s="167">
        <f>IF('Lineær programmering opg 4'!$M$5=0,"-",(-A2824+'Lineær programmering opg 4'!$M$5)/'Lineær programmering opg 4'!$K$5*-1)</f>
        <v>170.77799999999442</v>
      </c>
      <c r="F2824" s="167" t="str">
        <f>IF('Lineær programmering opg 4'!$E$6=0,"-",(-A2824+'Lineær programmering opg 4'!$M$6)/'Lineær programmering opg 4'!$K$6*-1)</f>
        <v>-</v>
      </c>
      <c r="G2824" s="167" t="str">
        <f>IF('Lineær programmering opg 4'!$D$7=0,"-",((-A2824+'Lineær programmering opg 4'!$M$7)/'Lineær programmering opg 4'!$K$7)*-1)</f>
        <v>-</v>
      </c>
      <c r="H2824" s="167" t="str">
        <f>IF('Lineær programmering opg 4'!$C$8=0,"-",((-A2824+'Lineær programmering opg 4'!$M$8)/'Lineær programmering opg 4'!$K$8)*-1)</f>
        <v>-</v>
      </c>
      <c r="I2824" s="167" t="str">
        <f>IF('Lineær programmering opg 4'!$D$8=0,"-",'Lineær programmering opg 4'!$G$8)</f>
        <v>-</v>
      </c>
      <c r="J2824" s="295">
        <f>A2824*'Lineær programmering opg 4'!$C$11+Datatabel!C2824*'Lineær programmering opg 4'!$D$11</f>
        <v>37540.799999998504</v>
      </c>
      <c r="K2824" s="9">
        <f t="shared" si="222"/>
        <v>0</v>
      </c>
      <c r="L2824" s="9">
        <f t="shared" si="223"/>
        <v>0</v>
      </c>
    </row>
    <row r="2825" spans="1:12" ht="15" x14ac:dyDescent="0.25">
      <c r="A2825" s="167">
        <f t="shared" si="221"/>
        <v>172.27200000000747</v>
      </c>
      <c r="B2825" s="325">
        <f t="shared" si="224"/>
        <v>0.71780000000003108</v>
      </c>
      <c r="C2825" s="167">
        <f t="shared" si="220"/>
        <v>135.45599999998507</v>
      </c>
      <c r="D2825" s="167">
        <f>IF('Lineær programmering opg 4'!$M$4=0,"-",(-A2825+'Lineær programmering opg 4'!$M$4)/'Lineær programmering opg 4'!$K$4*-1)</f>
        <v>135.45599999998507</v>
      </c>
      <c r="E2825" s="167">
        <f>IF('Lineær programmering opg 4'!$M$5=0,"-",(-A2825+'Lineær programmering opg 4'!$M$5)/'Lineær programmering opg 4'!$K$5*-1)</f>
        <v>170.79599999999442</v>
      </c>
      <c r="F2825" s="167" t="str">
        <f>IF('Lineær programmering opg 4'!$E$6=0,"-",(-A2825+'Lineær programmering opg 4'!$M$6)/'Lineær programmering opg 4'!$K$6*-1)</f>
        <v>-</v>
      </c>
      <c r="G2825" s="167" t="str">
        <f>IF('Lineær programmering opg 4'!$D$7=0,"-",((-A2825+'Lineær programmering opg 4'!$M$7)/'Lineær programmering opg 4'!$K$7)*-1)</f>
        <v>-</v>
      </c>
      <c r="H2825" s="167" t="str">
        <f>IF('Lineær programmering opg 4'!$C$8=0,"-",((-A2825+'Lineær programmering opg 4'!$M$8)/'Lineær programmering opg 4'!$K$8)*-1)</f>
        <v>-</v>
      </c>
      <c r="I2825" s="167" t="str">
        <f>IF('Lineær programmering opg 4'!$D$8=0,"-",'Lineær programmering opg 4'!$G$8)</f>
        <v>-</v>
      </c>
      <c r="J2825" s="295">
        <f>A2825*'Lineær programmering opg 4'!$C$11+Datatabel!C2825*'Lineær programmering opg 4'!$D$11</f>
        <v>37545.599999998507</v>
      </c>
      <c r="K2825" s="9">
        <f t="shared" si="222"/>
        <v>0</v>
      </c>
      <c r="L2825" s="9">
        <f t="shared" si="223"/>
        <v>0</v>
      </c>
    </row>
    <row r="2826" spans="1:12" ht="15" x14ac:dyDescent="0.25">
      <c r="A2826" s="167">
        <f t="shared" si="221"/>
        <v>172.24800000000747</v>
      </c>
      <c r="B2826" s="325">
        <f t="shared" si="224"/>
        <v>0.71770000000003109</v>
      </c>
      <c r="C2826" s="167">
        <f t="shared" si="220"/>
        <v>135.50399999998507</v>
      </c>
      <c r="D2826" s="167">
        <f>IF('Lineær programmering opg 4'!$M$4=0,"-",(-A2826+'Lineær programmering opg 4'!$M$4)/'Lineær programmering opg 4'!$K$4*-1)</f>
        <v>135.50399999998507</v>
      </c>
      <c r="E2826" s="167">
        <f>IF('Lineær programmering opg 4'!$M$5=0,"-",(-A2826+'Lineær programmering opg 4'!$M$5)/'Lineær programmering opg 4'!$K$5*-1)</f>
        <v>170.81399999999442</v>
      </c>
      <c r="F2826" s="167" t="str">
        <f>IF('Lineær programmering opg 4'!$E$6=0,"-",(-A2826+'Lineær programmering opg 4'!$M$6)/'Lineær programmering opg 4'!$K$6*-1)</f>
        <v>-</v>
      </c>
      <c r="G2826" s="167" t="str">
        <f>IF('Lineær programmering opg 4'!$D$7=0,"-",((-A2826+'Lineær programmering opg 4'!$M$7)/'Lineær programmering opg 4'!$K$7)*-1)</f>
        <v>-</v>
      </c>
      <c r="H2826" s="167" t="str">
        <f>IF('Lineær programmering opg 4'!$C$8=0,"-",((-A2826+'Lineær programmering opg 4'!$M$8)/'Lineær programmering opg 4'!$K$8)*-1)</f>
        <v>-</v>
      </c>
      <c r="I2826" s="167" t="str">
        <f>IF('Lineær programmering opg 4'!$D$8=0,"-",'Lineær programmering opg 4'!$G$8)</f>
        <v>-</v>
      </c>
      <c r="J2826" s="295">
        <f>A2826*'Lineær programmering opg 4'!$C$11+Datatabel!C2826*'Lineær programmering opg 4'!$D$11</f>
        <v>37550.39999999851</v>
      </c>
      <c r="K2826" s="9">
        <f t="shared" si="222"/>
        <v>0</v>
      </c>
      <c r="L2826" s="9">
        <f t="shared" si="223"/>
        <v>0</v>
      </c>
    </row>
    <row r="2827" spans="1:12" ht="15" x14ac:dyDescent="0.25">
      <c r="A2827" s="167">
        <f t="shared" si="221"/>
        <v>172.22400000000746</v>
      </c>
      <c r="B2827" s="325">
        <f t="shared" si="224"/>
        <v>0.7176000000000311</v>
      </c>
      <c r="C2827" s="167">
        <f t="shared" si="220"/>
        <v>135.55199999998507</v>
      </c>
      <c r="D2827" s="167">
        <f>IF('Lineær programmering opg 4'!$M$4=0,"-",(-A2827+'Lineær programmering opg 4'!$M$4)/'Lineær programmering opg 4'!$K$4*-1)</f>
        <v>135.55199999998507</v>
      </c>
      <c r="E2827" s="167">
        <f>IF('Lineær programmering opg 4'!$M$5=0,"-",(-A2827+'Lineær programmering opg 4'!$M$5)/'Lineær programmering opg 4'!$K$5*-1)</f>
        <v>170.83199999999442</v>
      </c>
      <c r="F2827" s="167" t="str">
        <f>IF('Lineær programmering opg 4'!$E$6=0,"-",(-A2827+'Lineær programmering opg 4'!$M$6)/'Lineær programmering opg 4'!$K$6*-1)</f>
        <v>-</v>
      </c>
      <c r="G2827" s="167" t="str">
        <f>IF('Lineær programmering opg 4'!$D$7=0,"-",((-A2827+'Lineær programmering opg 4'!$M$7)/'Lineær programmering opg 4'!$K$7)*-1)</f>
        <v>-</v>
      </c>
      <c r="H2827" s="167" t="str">
        <f>IF('Lineær programmering opg 4'!$C$8=0,"-",((-A2827+'Lineær programmering opg 4'!$M$8)/'Lineær programmering opg 4'!$K$8)*-1)</f>
        <v>-</v>
      </c>
      <c r="I2827" s="167" t="str">
        <f>IF('Lineær programmering opg 4'!$D$8=0,"-",'Lineær programmering opg 4'!$G$8)</f>
        <v>-</v>
      </c>
      <c r="J2827" s="295">
        <f>A2827*'Lineær programmering opg 4'!$C$11+Datatabel!C2827*'Lineær programmering opg 4'!$D$11</f>
        <v>37555.199999998513</v>
      </c>
      <c r="K2827" s="9">
        <f t="shared" si="222"/>
        <v>0</v>
      </c>
      <c r="L2827" s="9">
        <f t="shared" si="223"/>
        <v>0</v>
      </c>
    </row>
    <row r="2828" spans="1:12" ht="15" x14ac:dyDescent="0.25">
      <c r="A2828" s="167">
        <f t="shared" si="221"/>
        <v>172.20000000000746</v>
      </c>
      <c r="B2828" s="325">
        <f t="shared" si="224"/>
        <v>0.71750000000003111</v>
      </c>
      <c r="C2828" s="167">
        <f t="shared" si="220"/>
        <v>135.59999999998507</v>
      </c>
      <c r="D2828" s="167">
        <f>IF('Lineær programmering opg 4'!$M$4=0,"-",(-A2828+'Lineær programmering opg 4'!$M$4)/'Lineær programmering opg 4'!$K$4*-1)</f>
        <v>135.59999999998507</v>
      </c>
      <c r="E2828" s="167">
        <f>IF('Lineær programmering opg 4'!$M$5=0,"-",(-A2828+'Lineær programmering opg 4'!$M$5)/'Lineær programmering opg 4'!$K$5*-1)</f>
        <v>170.84999999999442</v>
      </c>
      <c r="F2828" s="167" t="str">
        <f>IF('Lineær programmering opg 4'!$E$6=0,"-",(-A2828+'Lineær programmering opg 4'!$M$6)/'Lineær programmering opg 4'!$K$6*-1)</f>
        <v>-</v>
      </c>
      <c r="G2828" s="167" t="str">
        <f>IF('Lineær programmering opg 4'!$D$7=0,"-",((-A2828+'Lineær programmering opg 4'!$M$7)/'Lineær programmering opg 4'!$K$7)*-1)</f>
        <v>-</v>
      </c>
      <c r="H2828" s="167" t="str">
        <f>IF('Lineær programmering opg 4'!$C$8=0,"-",((-A2828+'Lineær programmering opg 4'!$M$8)/'Lineær programmering opg 4'!$K$8)*-1)</f>
        <v>-</v>
      </c>
      <c r="I2828" s="167" t="str">
        <f>IF('Lineær programmering opg 4'!$D$8=0,"-",'Lineær programmering opg 4'!$G$8)</f>
        <v>-</v>
      </c>
      <c r="J2828" s="295">
        <f>A2828*'Lineær programmering opg 4'!$C$11+Datatabel!C2828*'Lineær programmering opg 4'!$D$11</f>
        <v>37559.999999998508</v>
      </c>
      <c r="K2828" s="9">
        <f t="shared" si="222"/>
        <v>0</v>
      </c>
      <c r="L2828" s="9">
        <f t="shared" si="223"/>
        <v>0</v>
      </c>
    </row>
    <row r="2829" spans="1:12" ht="15" x14ac:dyDescent="0.25">
      <c r="A2829" s="167">
        <f t="shared" si="221"/>
        <v>172.17600000000746</v>
      </c>
      <c r="B2829" s="325">
        <f t="shared" si="224"/>
        <v>0.71740000000003112</v>
      </c>
      <c r="C2829" s="167">
        <f t="shared" si="220"/>
        <v>135.64799999998507</v>
      </c>
      <c r="D2829" s="167">
        <f>IF('Lineær programmering opg 4'!$M$4=0,"-",(-A2829+'Lineær programmering opg 4'!$M$4)/'Lineær programmering opg 4'!$K$4*-1)</f>
        <v>135.64799999998507</v>
      </c>
      <c r="E2829" s="167">
        <f>IF('Lineær programmering opg 4'!$M$5=0,"-",(-A2829+'Lineær programmering opg 4'!$M$5)/'Lineær programmering opg 4'!$K$5*-1)</f>
        <v>170.86799999999442</v>
      </c>
      <c r="F2829" s="167" t="str">
        <f>IF('Lineær programmering opg 4'!$E$6=0,"-",(-A2829+'Lineær programmering opg 4'!$M$6)/'Lineær programmering opg 4'!$K$6*-1)</f>
        <v>-</v>
      </c>
      <c r="G2829" s="167" t="str">
        <f>IF('Lineær programmering opg 4'!$D$7=0,"-",((-A2829+'Lineær programmering opg 4'!$M$7)/'Lineær programmering opg 4'!$K$7)*-1)</f>
        <v>-</v>
      </c>
      <c r="H2829" s="167" t="str">
        <f>IF('Lineær programmering opg 4'!$C$8=0,"-",((-A2829+'Lineær programmering opg 4'!$M$8)/'Lineær programmering opg 4'!$K$8)*-1)</f>
        <v>-</v>
      </c>
      <c r="I2829" s="167" t="str">
        <f>IF('Lineær programmering opg 4'!$D$8=0,"-",'Lineær programmering opg 4'!$G$8)</f>
        <v>-</v>
      </c>
      <c r="J2829" s="295">
        <f>A2829*'Lineær programmering opg 4'!$C$11+Datatabel!C2829*'Lineær programmering opg 4'!$D$11</f>
        <v>37564.799999998504</v>
      </c>
      <c r="K2829" s="9">
        <f t="shared" si="222"/>
        <v>0</v>
      </c>
      <c r="L2829" s="9">
        <f t="shared" si="223"/>
        <v>0</v>
      </c>
    </row>
    <row r="2830" spans="1:12" ht="15" x14ac:dyDescent="0.25">
      <c r="A2830" s="167">
        <f t="shared" si="221"/>
        <v>172.15200000000746</v>
      </c>
      <c r="B2830" s="325">
        <f t="shared" si="224"/>
        <v>0.71730000000003113</v>
      </c>
      <c r="C2830" s="167">
        <f t="shared" si="220"/>
        <v>135.69599999998508</v>
      </c>
      <c r="D2830" s="167">
        <f>IF('Lineær programmering opg 4'!$M$4=0,"-",(-A2830+'Lineær programmering opg 4'!$M$4)/'Lineær programmering opg 4'!$K$4*-1)</f>
        <v>135.69599999998508</v>
      </c>
      <c r="E2830" s="167">
        <f>IF('Lineær programmering opg 4'!$M$5=0,"-",(-A2830+'Lineær programmering opg 4'!$M$5)/'Lineær programmering opg 4'!$K$5*-1)</f>
        <v>170.88599999999443</v>
      </c>
      <c r="F2830" s="167" t="str">
        <f>IF('Lineær programmering opg 4'!$E$6=0,"-",(-A2830+'Lineær programmering opg 4'!$M$6)/'Lineær programmering opg 4'!$K$6*-1)</f>
        <v>-</v>
      </c>
      <c r="G2830" s="167" t="str">
        <f>IF('Lineær programmering opg 4'!$D$7=0,"-",((-A2830+'Lineær programmering opg 4'!$M$7)/'Lineær programmering opg 4'!$K$7)*-1)</f>
        <v>-</v>
      </c>
      <c r="H2830" s="167" t="str">
        <f>IF('Lineær programmering opg 4'!$C$8=0,"-",((-A2830+'Lineær programmering opg 4'!$M$8)/'Lineær programmering opg 4'!$K$8)*-1)</f>
        <v>-</v>
      </c>
      <c r="I2830" s="167" t="str">
        <f>IF('Lineær programmering opg 4'!$D$8=0,"-",'Lineær programmering opg 4'!$G$8)</f>
        <v>-</v>
      </c>
      <c r="J2830" s="295">
        <f>A2830*'Lineær programmering opg 4'!$C$11+Datatabel!C2830*'Lineær programmering opg 4'!$D$11</f>
        <v>37569.599999998507</v>
      </c>
      <c r="K2830" s="9">
        <f t="shared" si="222"/>
        <v>0</v>
      </c>
      <c r="L2830" s="9">
        <f t="shared" si="223"/>
        <v>0</v>
      </c>
    </row>
    <row r="2831" spans="1:12" ht="15" x14ac:dyDescent="0.25">
      <c r="A2831" s="167">
        <f t="shared" si="221"/>
        <v>172.12800000000749</v>
      </c>
      <c r="B2831" s="325">
        <f t="shared" si="224"/>
        <v>0.71720000000003115</v>
      </c>
      <c r="C2831" s="167">
        <f t="shared" si="220"/>
        <v>135.74399999998502</v>
      </c>
      <c r="D2831" s="167">
        <f>IF('Lineær programmering opg 4'!$M$4=0,"-",(-A2831+'Lineær programmering opg 4'!$M$4)/'Lineær programmering opg 4'!$K$4*-1)</f>
        <v>135.74399999998502</v>
      </c>
      <c r="E2831" s="167">
        <f>IF('Lineær programmering opg 4'!$M$5=0,"-",(-A2831+'Lineær programmering opg 4'!$M$5)/'Lineær programmering opg 4'!$K$5*-1)</f>
        <v>170.9039999999944</v>
      </c>
      <c r="F2831" s="167" t="str">
        <f>IF('Lineær programmering opg 4'!$E$6=0,"-",(-A2831+'Lineær programmering opg 4'!$M$6)/'Lineær programmering opg 4'!$K$6*-1)</f>
        <v>-</v>
      </c>
      <c r="G2831" s="167" t="str">
        <f>IF('Lineær programmering opg 4'!$D$7=0,"-",((-A2831+'Lineær programmering opg 4'!$M$7)/'Lineær programmering opg 4'!$K$7)*-1)</f>
        <v>-</v>
      </c>
      <c r="H2831" s="167" t="str">
        <f>IF('Lineær programmering opg 4'!$C$8=0,"-",((-A2831+'Lineær programmering opg 4'!$M$8)/'Lineær programmering opg 4'!$K$8)*-1)</f>
        <v>-</v>
      </c>
      <c r="I2831" s="167" t="str">
        <f>IF('Lineær programmering opg 4'!$D$8=0,"-",'Lineær programmering opg 4'!$G$8)</f>
        <v>-</v>
      </c>
      <c r="J2831" s="295">
        <f>A2831*'Lineær programmering opg 4'!$C$11+Datatabel!C2831*'Lineær programmering opg 4'!$D$11</f>
        <v>37574.399999998503</v>
      </c>
      <c r="K2831" s="9">
        <f t="shared" si="222"/>
        <v>0</v>
      </c>
      <c r="L2831" s="9">
        <f t="shared" si="223"/>
        <v>0</v>
      </c>
    </row>
    <row r="2832" spans="1:12" ht="15" x14ac:dyDescent="0.25">
      <c r="A2832" s="167">
        <f t="shared" si="221"/>
        <v>172.10400000000749</v>
      </c>
      <c r="B2832" s="325">
        <f t="shared" si="224"/>
        <v>0.71710000000003116</v>
      </c>
      <c r="C2832" s="167">
        <f t="shared" si="220"/>
        <v>135.79199999998502</v>
      </c>
      <c r="D2832" s="167">
        <f>IF('Lineær programmering opg 4'!$M$4=0,"-",(-A2832+'Lineær programmering opg 4'!$M$4)/'Lineær programmering opg 4'!$K$4*-1)</f>
        <v>135.79199999998502</v>
      </c>
      <c r="E2832" s="167">
        <f>IF('Lineær programmering opg 4'!$M$5=0,"-",(-A2832+'Lineær programmering opg 4'!$M$5)/'Lineær programmering opg 4'!$K$5*-1)</f>
        <v>170.9219999999944</v>
      </c>
      <c r="F2832" s="167" t="str">
        <f>IF('Lineær programmering opg 4'!$E$6=0,"-",(-A2832+'Lineær programmering opg 4'!$M$6)/'Lineær programmering opg 4'!$K$6*-1)</f>
        <v>-</v>
      </c>
      <c r="G2832" s="167" t="str">
        <f>IF('Lineær programmering opg 4'!$D$7=0,"-",((-A2832+'Lineær programmering opg 4'!$M$7)/'Lineær programmering opg 4'!$K$7)*-1)</f>
        <v>-</v>
      </c>
      <c r="H2832" s="167" t="str">
        <f>IF('Lineær programmering opg 4'!$C$8=0,"-",((-A2832+'Lineær programmering opg 4'!$M$8)/'Lineær programmering opg 4'!$K$8)*-1)</f>
        <v>-</v>
      </c>
      <c r="I2832" s="167" t="str">
        <f>IF('Lineær programmering opg 4'!$D$8=0,"-",'Lineær programmering opg 4'!$G$8)</f>
        <v>-</v>
      </c>
      <c r="J2832" s="295">
        <f>A2832*'Lineær programmering opg 4'!$C$11+Datatabel!C2832*'Lineær programmering opg 4'!$D$11</f>
        <v>37579.199999998498</v>
      </c>
      <c r="K2832" s="9">
        <f t="shared" si="222"/>
        <v>0</v>
      </c>
      <c r="L2832" s="9">
        <f t="shared" si="223"/>
        <v>0</v>
      </c>
    </row>
    <row r="2833" spans="1:12" ht="15" x14ac:dyDescent="0.25">
      <c r="A2833" s="167">
        <f t="shared" si="221"/>
        <v>172.08000000000749</v>
      </c>
      <c r="B2833" s="325">
        <f t="shared" si="224"/>
        <v>0.71700000000003117</v>
      </c>
      <c r="C2833" s="167">
        <f t="shared" si="220"/>
        <v>135.83999999998503</v>
      </c>
      <c r="D2833" s="167">
        <f>IF('Lineær programmering opg 4'!$M$4=0,"-",(-A2833+'Lineær programmering opg 4'!$M$4)/'Lineær programmering opg 4'!$K$4*-1)</f>
        <v>135.83999999998503</v>
      </c>
      <c r="E2833" s="167">
        <f>IF('Lineær programmering opg 4'!$M$5=0,"-",(-A2833+'Lineær programmering opg 4'!$M$5)/'Lineær programmering opg 4'!$K$5*-1)</f>
        <v>170.9399999999944</v>
      </c>
      <c r="F2833" s="167" t="str">
        <f>IF('Lineær programmering opg 4'!$E$6=0,"-",(-A2833+'Lineær programmering opg 4'!$M$6)/'Lineær programmering opg 4'!$K$6*-1)</f>
        <v>-</v>
      </c>
      <c r="G2833" s="167" t="str">
        <f>IF('Lineær programmering opg 4'!$D$7=0,"-",((-A2833+'Lineær programmering opg 4'!$M$7)/'Lineær programmering opg 4'!$K$7)*-1)</f>
        <v>-</v>
      </c>
      <c r="H2833" s="167" t="str">
        <f>IF('Lineær programmering opg 4'!$C$8=0,"-",((-A2833+'Lineær programmering opg 4'!$M$8)/'Lineær programmering opg 4'!$K$8)*-1)</f>
        <v>-</v>
      </c>
      <c r="I2833" s="167" t="str">
        <f>IF('Lineær programmering opg 4'!$D$8=0,"-",'Lineær programmering opg 4'!$G$8)</f>
        <v>-</v>
      </c>
      <c r="J2833" s="295">
        <f>A2833*'Lineær programmering opg 4'!$C$11+Datatabel!C2833*'Lineær programmering opg 4'!$D$11</f>
        <v>37583.999999998501</v>
      </c>
      <c r="K2833" s="9">
        <f t="shared" si="222"/>
        <v>0</v>
      </c>
      <c r="L2833" s="9">
        <f t="shared" si="223"/>
        <v>0</v>
      </c>
    </row>
    <row r="2834" spans="1:12" ht="15" x14ac:dyDescent="0.25">
      <c r="A2834" s="167">
        <f t="shared" si="221"/>
        <v>172.05600000000749</v>
      </c>
      <c r="B2834" s="325">
        <f t="shared" si="224"/>
        <v>0.71690000000003118</v>
      </c>
      <c r="C2834" s="167">
        <f t="shared" si="220"/>
        <v>135.88799999998503</v>
      </c>
      <c r="D2834" s="167">
        <f>IF('Lineær programmering opg 4'!$M$4=0,"-",(-A2834+'Lineær programmering opg 4'!$M$4)/'Lineær programmering opg 4'!$K$4*-1)</f>
        <v>135.88799999998503</v>
      </c>
      <c r="E2834" s="167">
        <f>IF('Lineær programmering opg 4'!$M$5=0,"-",(-A2834+'Lineær programmering opg 4'!$M$5)/'Lineær programmering opg 4'!$K$5*-1)</f>
        <v>170.9579999999944</v>
      </c>
      <c r="F2834" s="167" t="str">
        <f>IF('Lineær programmering opg 4'!$E$6=0,"-",(-A2834+'Lineær programmering opg 4'!$M$6)/'Lineær programmering opg 4'!$K$6*-1)</f>
        <v>-</v>
      </c>
      <c r="G2834" s="167" t="str">
        <f>IF('Lineær programmering opg 4'!$D$7=0,"-",((-A2834+'Lineær programmering opg 4'!$M$7)/'Lineær programmering opg 4'!$K$7)*-1)</f>
        <v>-</v>
      </c>
      <c r="H2834" s="167" t="str">
        <f>IF('Lineær programmering opg 4'!$C$8=0,"-",((-A2834+'Lineær programmering opg 4'!$M$8)/'Lineær programmering opg 4'!$K$8)*-1)</f>
        <v>-</v>
      </c>
      <c r="I2834" s="167" t="str">
        <f>IF('Lineær programmering opg 4'!$D$8=0,"-",'Lineær programmering opg 4'!$G$8)</f>
        <v>-</v>
      </c>
      <c r="J2834" s="295">
        <f>A2834*'Lineær programmering opg 4'!$C$11+Datatabel!C2834*'Lineær programmering opg 4'!$D$11</f>
        <v>37588.799999998504</v>
      </c>
      <c r="K2834" s="9">
        <f t="shared" si="222"/>
        <v>0</v>
      </c>
      <c r="L2834" s="9">
        <f t="shared" si="223"/>
        <v>0</v>
      </c>
    </row>
    <row r="2835" spans="1:12" ht="15" x14ac:dyDescent="0.25">
      <c r="A2835" s="167">
        <f t="shared" si="221"/>
        <v>172.03200000000749</v>
      </c>
      <c r="B2835" s="325">
        <f t="shared" si="224"/>
        <v>0.71680000000003119</v>
      </c>
      <c r="C2835" s="167">
        <f t="shared" si="220"/>
        <v>135.93599999998503</v>
      </c>
      <c r="D2835" s="167">
        <f>IF('Lineær programmering opg 4'!$M$4=0,"-",(-A2835+'Lineær programmering opg 4'!$M$4)/'Lineær programmering opg 4'!$K$4*-1)</f>
        <v>135.93599999998503</v>
      </c>
      <c r="E2835" s="167">
        <f>IF('Lineær programmering opg 4'!$M$5=0,"-",(-A2835+'Lineær programmering opg 4'!$M$5)/'Lineær programmering opg 4'!$K$5*-1)</f>
        <v>170.9759999999944</v>
      </c>
      <c r="F2835" s="167" t="str">
        <f>IF('Lineær programmering opg 4'!$E$6=0,"-",(-A2835+'Lineær programmering opg 4'!$M$6)/'Lineær programmering opg 4'!$K$6*-1)</f>
        <v>-</v>
      </c>
      <c r="G2835" s="167" t="str">
        <f>IF('Lineær programmering opg 4'!$D$7=0,"-",((-A2835+'Lineær programmering opg 4'!$M$7)/'Lineær programmering opg 4'!$K$7)*-1)</f>
        <v>-</v>
      </c>
      <c r="H2835" s="167" t="str">
        <f>IF('Lineær programmering opg 4'!$C$8=0,"-",((-A2835+'Lineær programmering opg 4'!$M$8)/'Lineær programmering opg 4'!$K$8)*-1)</f>
        <v>-</v>
      </c>
      <c r="I2835" s="167" t="str">
        <f>IF('Lineær programmering opg 4'!$D$8=0,"-",'Lineær programmering opg 4'!$G$8)</f>
        <v>-</v>
      </c>
      <c r="J2835" s="295">
        <f>A2835*'Lineær programmering opg 4'!$C$11+Datatabel!C2835*'Lineær programmering opg 4'!$D$11</f>
        <v>37593.599999998507</v>
      </c>
      <c r="K2835" s="9">
        <f t="shared" si="222"/>
        <v>0</v>
      </c>
      <c r="L2835" s="9">
        <f t="shared" si="223"/>
        <v>0</v>
      </c>
    </row>
    <row r="2836" spans="1:12" ht="15" x14ac:dyDescent="0.25">
      <c r="A2836" s="167">
        <f t="shared" si="221"/>
        <v>172.00800000000748</v>
      </c>
      <c r="B2836" s="325">
        <f t="shared" si="224"/>
        <v>0.7167000000000312</v>
      </c>
      <c r="C2836" s="167">
        <f t="shared" si="220"/>
        <v>135.98399999998503</v>
      </c>
      <c r="D2836" s="167">
        <f>IF('Lineær programmering opg 4'!$M$4=0,"-",(-A2836+'Lineær programmering opg 4'!$M$4)/'Lineær programmering opg 4'!$K$4*-1)</f>
        <v>135.98399999998503</v>
      </c>
      <c r="E2836" s="167">
        <f>IF('Lineær programmering opg 4'!$M$5=0,"-",(-A2836+'Lineær programmering opg 4'!$M$5)/'Lineær programmering opg 4'!$K$5*-1)</f>
        <v>170.9939999999944</v>
      </c>
      <c r="F2836" s="167" t="str">
        <f>IF('Lineær programmering opg 4'!$E$6=0,"-",(-A2836+'Lineær programmering opg 4'!$M$6)/'Lineær programmering opg 4'!$K$6*-1)</f>
        <v>-</v>
      </c>
      <c r="G2836" s="167" t="str">
        <f>IF('Lineær programmering opg 4'!$D$7=0,"-",((-A2836+'Lineær programmering opg 4'!$M$7)/'Lineær programmering opg 4'!$K$7)*-1)</f>
        <v>-</v>
      </c>
      <c r="H2836" s="167" t="str">
        <f>IF('Lineær programmering opg 4'!$C$8=0,"-",((-A2836+'Lineær programmering opg 4'!$M$8)/'Lineær programmering opg 4'!$K$8)*-1)</f>
        <v>-</v>
      </c>
      <c r="I2836" s="167" t="str">
        <f>IF('Lineær programmering opg 4'!$D$8=0,"-",'Lineær programmering opg 4'!$G$8)</f>
        <v>-</v>
      </c>
      <c r="J2836" s="295">
        <f>A2836*'Lineær programmering opg 4'!$C$11+Datatabel!C2836*'Lineær programmering opg 4'!$D$11</f>
        <v>37598.399999998503</v>
      </c>
      <c r="K2836" s="9">
        <f t="shared" si="222"/>
        <v>0</v>
      </c>
      <c r="L2836" s="9">
        <f t="shared" si="223"/>
        <v>0</v>
      </c>
    </row>
    <row r="2837" spans="1:12" ht="15" x14ac:dyDescent="0.25">
      <c r="A2837" s="167">
        <f t="shared" si="221"/>
        <v>171.98400000000748</v>
      </c>
      <c r="B2837" s="325">
        <f t="shared" si="224"/>
        <v>0.71660000000003121</v>
      </c>
      <c r="C2837" s="167">
        <f t="shared" si="220"/>
        <v>136.03199999998503</v>
      </c>
      <c r="D2837" s="167">
        <f>IF('Lineær programmering opg 4'!$M$4=0,"-",(-A2837+'Lineær programmering opg 4'!$M$4)/'Lineær programmering opg 4'!$K$4*-1)</f>
        <v>136.03199999998503</v>
      </c>
      <c r="E2837" s="167">
        <f>IF('Lineær programmering opg 4'!$M$5=0,"-",(-A2837+'Lineær programmering opg 4'!$M$5)/'Lineær programmering opg 4'!$K$5*-1)</f>
        <v>171.0119999999944</v>
      </c>
      <c r="F2837" s="167" t="str">
        <f>IF('Lineær programmering opg 4'!$E$6=0,"-",(-A2837+'Lineær programmering opg 4'!$M$6)/'Lineær programmering opg 4'!$K$6*-1)</f>
        <v>-</v>
      </c>
      <c r="G2837" s="167" t="str">
        <f>IF('Lineær programmering opg 4'!$D$7=0,"-",((-A2837+'Lineær programmering opg 4'!$M$7)/'Lineær programmering opg 4'!$K$7)*-1)</f>
        <v>-</v>
      </c>
      <c r="H2837" s="167" t="str">
        <f>IF('Lineær programmering opg 4'!$C$8=0,"-",((-A2837+'Lineær programmering opg 4'!$M$8)/'Lineær programmering opg 4'!$K$8)*-1)</f>
        <v>-</v>
      </c>
      <c r="I2837" s="167" t="str">
        <f>IF('Lineær programmering opg 4'!$D$8=0,"-",'Lineær programmering opg 4'!$G$8)</f>
        <v>-</v>
      </c>
      <c r="J2837" s="295">
        <f>A2837*'Lineær programmering opg 4'!$C$11+Datatabel!C2837*'Lineær programmering opg 4'!$D$11</f>
        <v>37603.199999998498</v>
      </c>
      <c r="K2837" s="9">
        <f t="shared" si="222"/>
        <v>0</v>
      </c>
      <c r="L2837" s="9">
        <f t="shared" si="223"/>
        <v>0</v>
      </c>
    </row>
    <row r="2838" spans="1:12" ht="15" x14ac:dyDescent="0.25">
      <c r="A2838" s="167">
        <f t="shared" si="221"/>
        <v>171.96000000000748</v>
      </c>
      <c r="B2838" s="325">
        <f t="shared" si="224"/>
        <v>0.71650000000003122</v>
      </c>
      <c r="C2838" s="167">
        <f t="shared" si="220"/>
        <v>136.07999999998503</v>
      </c>
      <c r="D2838" s="167">
        <f>IF('Lineær programmering opg 4'!$M$4=0,"-",(-A2838+'Lineær programmering opg 4'!$M$4)/'Lineær programmering opg 4'!$K$4*-1)</f>
        <v>136.07999999998503</v>
      </c>
      <c r="E2838" s="167">
        <f>IF('Lineær programmering opg 4'!$M$5=0,"-",(-A2838+'Lineær programmering opg 4'!$M$5)/'Lineær programmering opg 4'!$K$5*-1)</f>
        <v>171.0299999999944</v>
      </c>
      <c r="F2838" s="167" t="str">
        <f>IF('Lineær programmering opg 4'!$E$6=0,"-",(-A2838+'Lineær programmering opg 4'!$M$6)/'Lineær programmering opg 4'!$K$6*-1)</f>
        <v>-</v>
      </c>
      <c r="G2838" s="167" t="str">
        <f>IF('Lineær programmering opg 4'!$D$7=0,"-",((-A2838+'Lineær programmering opg 4'!$M$7)/'Lineær programmering opg 4'!$K$7)*-1)</f>
        <v>-</v>
      </c>
      <c r="H2838" s="167" t="str">
        <f>IF('Lineær programmering opg 4'!$C$8=0,"-",((-A2838+'Lineær programmering opg 4'!$M$8)/'Lineær programmering opg 4'!$K$8)*-1)</f>
        <v>-</v>
      </c>
      <c r="I2838" s="167" t="str">
        <f>IF('Lineær programmering opg 4'!$D$8=0,"-",'Lineær programmering opg 4'!$G$8)</f>
        <v>-</v>
      </c>
      <c r="J2838" s="295">
        <f>A2838*'Lineær programmering opg 4'!$C$11+Datatabel!C2838*'Lineær programmering opg 4'!$D$11</f>
        <v>37607.999999998501</v>
      </c>
      <c r="K2838" s="9">
        <f t="shared" si="222"/>
        <v>0</v>
      </c>
      <c r="L2838" s="9">
        <f t="shared" si="223"/>
        <v>0</v>
      </c>
    </row>
    <row r="2839" spans="1:12" ht="15" x14ac:dyDescent="0.25">
      <c r="A2839" s="167">
        <f t="shared" si="221"/>
        <v>171.93600000000748</v>
      </c>
      <c r="B2839" s="325">
        <f t="shared" si="224"/>
        <v>0.71640000000003123</v>
      </c>
      <c r="C2839" s="167">
        <f t="shared" si="220"/>
        <v>136.12799999998504</v>
      </c>
      <c r="D2839" s="167">
        <f>IF('Lineær programmering opg 4'!$M$4=0,"-",(-A2839+'Lineær programmering opg 4'!$M$4)/'Lineær programmering opg 4'!$K$4*-1)</f>
        <v>136.12799999998504</v>
      </c>
      <c r="E2839" s="167">
        <f>IF('Lineær programmering opg 4'!$M$5=0,"-",(-A2839+'Lineær programmering opg 4'!$M$5)/'Lineær programmering opg 4'!$K$5*-1)</f>
        <v>171.0479999999944</v>
      </c>
      <c r="F2839" s="167" t="str">
        <f>IF('Lineær programmering opg 4'!$E$6=0,"-",(-A2839+'Lineær programmering opg 4'!$M$6)/'Lineær programmering opg 4'!$K$6*-1)</f>
        <v>-</v>
      </c>
      <c r="G2839" s="167" t="str">
        <f>IF('Lineær programmering opg 4'!$D$7=0,"-",((-A2839+'Lineær programmering opg 4'!$M$7)/'Lineær programmering opg 4'!$K$7)*-1)</f>
        <v>-</v>
      </c>
      <c r="H2839" s="167" t="str">
        <f>IF('Lineær programmering opg 4'!$C$8=0,"-",((-A2839+'Lineær programmering opg 4'!$M$8)/'Lineær programmering opg 4'!$K$8)*-1)</f>
        <v>-</v>
      </c>
      <c r="I2839" s="167" t="str">
        <f>IF('Lineær programmering opg 4'!$D$8=0,"-",'Lineær programmering opg 4'!$G$8)</f>
        <v>-</v>
      </c>
      <c r="J2839" s="295">
        <f>A2839*'Lineær programmering opg 4'!$C$11+Datatabel!C2839*'Lineær programmering opg 4'!$D$11</f>
        <v>37612.799999998504</v>
      </c>
      <c r="K2839" s="9">
        <f t="shared" si="222"/>
        <v>0</v>
      </c>
      <c r="L2839" s="9">
        <f t="shared" si="223"/>
        <v>0</v>
      </c>
    </row>
    <row r="2840" spans="1:12" ht="15" x14ac:dyDescent="0.25">
      <c r="A2840" s="167">
        <f t="shared" si="221"/>
        <v>171.91200000000751</v>
      </c>
      <c r="B2840" s="325">
        <f t="shared" si="224"/>
        <v>0.71630000000003125</v>
      </c>
      <c r="C2840" s="167">
        <f t="shared" si="220"/>
        <v>136.17599999998498</v>
      </c>
      <c r="D2840" s="167">
        <f>IF('Lineær programmering opg 4'!$M$4=0,"-",(-A2840+'Lineær programmering opg 4'!$M$4)/'Lineær programmering opg 4'!$K$4*-1)</f>
        <v>136.17599999998498</v>
      </c>
      <c r="E2840" s="167">
        <f>IF('Lineær programmering opg 4'!$M$5=0,"-",(-A2840+'Lineær programmering opg 4'!$M$5)/'Lineær programmering opg 4'!$K$5*-1)</f>
        <v>171.06599999999438</v>
      </c>
      <c r="F2840" s="167" t="str">
        <f>IF('Lineær programmering opg 4'!$E$6=0,"-",(-A2840+'Lineær programmering opg 4'!$M$6)/'Lineær programmering opg 4'!$K$6*-1)</f>
        <v>-</v>
      </c>
      <c r="G2840" s="167" t="str">
        <f>IF('Lineær programmering opg 4'!$D$7=0,"-",((-A2840+'Lineær programmering opg 4'!$M$7)/'Lineær programmering opg 4'!$K$7)*-1)</f>
        <v>-</v>
      </c>
      <c r="H2840" s="167" t="str">
        <f>IF('Lineær programmering opg 4'!$C$8=0,"-",((-A2840+'Lineær programmering opg 4'!$M$8)/'Lineær programmering opg 4'!$K$8)*-1)</f>
        <v>-</v>
      </c>
      <c r="I2840" s="167" t="str">
        <f>IF('Lineær programmering opg 4'!$D$8=0,"-",'Lineær programmering opg 4'!$G$8)</f>
        <v>-</v>
      </c>
      <c r="J2840" s="295">
        <f>A2840*'Lineær programmering opg 4'!$C$11+Datatabel!C2840*'Lineær programmering opg 4'!$D$11</f>
        <v>37617.599999998492</v>
      </c>
      <c r="K2840" s="9">
        <f t="shared" si="222"/>
        <v>0</v>
      </c>
      <c r="L2840" s="9">
        <f t="shared" si="223"/>
        <v>0</v>
      </c>
    </row>
    <row r="2841" spans="1:12" ht="15" x14ac:dyDescent="0.25">
      <c r="A2841" s="167">
        <f t="shared" si="221"/>
        <v>171.88800000000751</v>
      </c>
      <c r="B2841" s="325">
        <f t="shared" si="224"/>
        <v>0.71620000000003126</v>
      </c>
      <c r="C2841" s="167">
        <f t="shared" si="220"/>
        <v>136.22399999998498</v>
      </c>
      <c r="D2841" s="167">
        <f>IF('Lineær programmering opg 4'!$M$4=0,"-",(-A2841+'Lineær programmering opg 4'!$M$4)/'Lineær programmering opg 4'!$K$4*-1)</f>
        <v>136.22399999998498</v>
      </c>
      <c r="E2841" s="167">
        <f>IF('Lineær programmering opg 4'!$M$5=0,"-",(-A2841+'Lineær programmering opg 4'!$M$5)/'Lineær programmering opg 4'!$K$5*-1)</f>
        <v>171.08399999999438</v>
      </c>
      <c r="F2841" s="167" t="str">
        <f>IF('Lineær programmering opg 4'!$E$6=0,"-",(-A2841+'Lineær programmering opg 4'!$M$6)/'Lineær programmering opg 4'!$K$6*-1)</f>
        <v>-</v>
      </c>
      <c r="G2841" s="167" t="str">
        <f>IF('Lineær programmering opg 4'!$D$7=0,"-",((-A2841+'Lineær programmering opg 4'!$M$7)/'Lineær programmering opg 4'!$K$7)*-1)</f>
        <v>-</v>
      </c>
      <c r="H2841" s="167" t="str">
        <f>IF('Lineær programmering opg 4'!$C$8=0,"-",((-A2841+'Lineær programmering opg 4'!$M$8)/'Lineær programmering opg 4'!$K$8)*-1)</f>
        <v>-</v>
      </c>
      <c r="I2841" s="167" t="str">
        <f>IF('Lineær programmering opg 4'!$D$8=0,"-",'Lineær programmering opg 4'!$G$8)</f>
        <v>-</v>
      </c>
      <c r="J2841" s="295">
        <f>A2841*'Lineær programmering opg 4'!$C$11+Datatabel!C2841*'Lineær programmering opg 4'!$D$11</f>
        <v>37622.399999998495</v>
      </c>
      <c r="K2841" s="9">
        <f t="shared" si="222"/>
        <v>0</v>
      </c>
      <c r="L2841" s="9">
        <f t="shared" si="223"/>
        <v>0</v>
      </c>
    </row>
    <row r="2842" spans="1:12" ht="15" x14ac:dyDescent="0.25">
      <c r="A2842" s="167">
        <f t="shared" si="221"/>
        <v>171.86400000000751</v>
      </c>
      <c r="B2842" s="325">
        <f t="shared" si="224"/>
        <v>0.71610000000003127</v>
      </c>
      <c r="C2842" s="167">
        <f t="shared" si="220"/>
        <v>136.27199999998498</v>
      </c>
      <c r="D2842" s="167">
        <f>IF('Lineær programmering opg 4'!$M$4=0,"-",(-A2842+'Lineær programmering opg 4'!$M$4)/'Lineær programmering opg 4'!$K$4*-1)</f>
        <v>136.27199999998498</v>
      </c>
      <c r="E2842" s="167">
        <f>IF('Lineær programmering opg 4'!$M$5=0,"-",(-A2842+'Lineær programmering opg 4'!$M$5)/'Lineær programmering opg 4'!$K$5*-1)</f>
        <v>171.10199999999438</v>
      </c>
      <c r="F2842" s="167" t="str">
        <f>IF('Lineær programmering opg 4'!$E$6=0,"-",(-A2842+'Lineær programmering opg 4'!$M$6)/'Lineær programmering opg 4'!$K$6*-1)</f>
        <v>-</v>
      </c>
      <c r="G2842" s="167" t="str">
        <f>IF('Lineær programmering opg 4'!$D$7=0,"-",((-A2842+'Lineær programmering opg 4'!$M$7)/'Lineær programmering opg 4'!$K$7)*-1)</f>
        <v>-</v>
      </c>
      <c r="H2842" s="167" t="str">
        <f>IF('Lineær programmering opg 4'!$C$8=0,"-",((-A2842+'Lineær programmering opg 4'!$M$8)/'Lineær programmering opg 4'!$K$8)*-1)</f>
        <v>-</v>
      </c>
      <c r="I2842" s="167" t="str">
        <f>IF('Lineær programmering opg 4'!$D$8=0,"-",'Lineær programmering opg 4'!$G$8)</f>
        <v>-</v>
      </c>
      <c r="J2842" s="295">
        <f>A2842*'Lineær programmering opg 4'!$C$11+Datatabel!C2842*'Lineær programmering opg 4'!$D$11</f>
        <v>37627.199999998498</v>
      </c>
      <c r="K2842" s="9">
        <f t="shared" si="222"/>
        <v>0</v>
      </c>
      <c r="L2842" s="9">
        <f t="shared" si="223"/>
        <v>0</v>
      </c>
    </row>
    <row r="2843" spans="1:12" ht="15" x14ac:dyDescent="0.25">
      <c r="A2843" s="167">
        <f t="shared" si="221"/>
        <v>171.84000000000751</v>
      </c>
      <c r="B2843" s="325">
        <f t="shared" si="224"/>
        <v>0.71600000000003128</v>
      </c>
      <c r="C2843" s="167">
        <f t="shared" si="220"/>
        <v>136.31999999998499</v>
      </c>
      <c r="D2843" s="167">
        <f>IF('Lineær programmering opg 4'!$M$4=0,"-",(-A2843+'Lineær programmering opg 4'!$M$4)/'Lineær programmering opg 4'!$K$4*-1)</f>
        <v>136.31999999998499</v>
      </c>
      <c r="E2843" s="167">
        <f>IF('Lineær programmering opg 4'!$M$5=0,"-",(-A2843+'Lineær programmering opg 4'!$M$5)/'Lineær programmering opg 4'!$K$5*-1)</f>
        <v>171.11999999999438</v>
      </c>
      <c r="F2843" s="167" t="str">
        <f>IF('Lineær programmering opg 4'!$E$6=0,"-",(-A2843+'Lineær programmering opg 4'!$M$6)/'Lineær programmering opg 4'!$K$6*-1)</f>
        <v>-</v>
      </c>
      <c r="G2843" s="167" t="str">
        <f>IF('Lineær programmering opg 4'!$D$7=0,"-",((-A2843+'Lineær programmering opg 4'!$M$7)/'Lineær programmering opg 4'!$K$7)*-1)</f>
        <v>-</v>
      </c>
      <c r="H2843" s="167" t="str">
        <f>IF('Lineær programmering opg 4'!$C$8=0,"-",((-A2843+'Lineær programmering opg 4'!$M$8)/'Lineær programmering opg 4'!$K$8)*-1)</f>
        <v>-</v>
      </c>
      <c r="I2843" s="167" t="str">
        <f>IF('Lineær programmering opg 4'!$D$8=0,"-",'Lineær programmering opg 4'!$G$8)</f>
        <v>-</v>
      </c>
      <c r="J2843" s="295">
        <f>A2843*'Lineær programmering opg 4'!$C$11+Datatabel!C2843*'Lineær programmering opg 4'!$D$11</f>
        <v>37631.999999998501</v>
      </c>
      <c r="K2843" s="9">
        <f t="shared" si="222"/>
        <v>0</v>
      </c>
      <c r="L2843" s="9">
        <f t="shared" si="223"/>
        <v>0</v>
      </c>
    </row>
    <row r="2844" spans="1:12" ht="15" x14ac:dyDescent="0.25">
      <c r="A2844" s="167">
        <f t="shared" si="221"/>
        <v>171.81600000000751</v>
      </c>
      <c r="B2844" s="325">
        <f t="shared" si="224"/>
        <v>0.71590000000003129</v>
      </c>
      <c r="C2844" s="167">
        <f t="shared" si="220"/>
        <v>136.36799999998499</v>
      </c>
      <c r="D2844" s="167">
        <f>IF('Lineær programmering opg 4'!$M$4=0,"-",(-A2844+'Lineær programmering opg 4'!$M$4)/'Lineær programmering opg 4'!$K$4*-1)</f>
        <v>136.36799999998499</v>
      </c>
      <c r="E2844" s="167">
        <f>IF('Lineær programmering opg 4'!$M$5=0,"-",(-A2844+'Lineær programmering opg 4'!$M$5)/'Lineær programmering opg 4'!$K$5*-1)</f>
        <v>171.13799999999438</v>
      </c>
      <c r="F2844" s="167" t="str">
        <f>IF('Lineær programmering opg 4'!$E$6=0,"-",(-A2844+'Lineær programmering opg 4'!$M$6)/'Lineær programmering opg 4'!$K$6*-1)</f>
        <v>-</v>
      </c>
      <c r="G2844" s="167" t="str">
        <f>IF('Lineær programmering opg 4'!$D$7=0,"-",((-A2844+'Lineær programmering opg 4'!$M$7)/'Lineær programmering opg 4'!$K$7)*-1)</f>
        <v>-</v>
      </c>
      <c r="H2844" s="167" t="str">
        <f>IF('Lineær programmering opg 4'!$C$8=0,"-",((-A2844+'Lineær programmering opg 4'!$M$8)/'Lineær programmering opg 4'!$K$8)*-1)</f>
        <v>-</v>
      </c>
      <c r="I2844" s="167" t="str">
        <f>IF('Lineær programmering opg 4'!$D$8=0,"-",'Lineær programmering opg 4'!$G$8)</f>
        <v>-</v>
      </c>
      <c r="J2844" s="295">
        <f>A2844*'Lineær programmering opg 4'!$C$11+Datatabel!C2844*'Lineær programmering opg 4'!$D$11</f>
        <v>37636.799999998504</v>
      </c>
      <c r="K2844" s="9">
        <f t="shared" si="222"/>
        <v>0</v>
      </c>
      <c r="L2844" s="9">
        <f t="shared" si="223"/>
        <v>0</v>
      </c>
    </row>
    <row r="2845" spans="1:12" ht="15" x14ac:dyDescent="0.25">
      <c r="A2845" s="167">
        <f t="shared" si="221"/>
        <v>171.7920000000075</v>
      </c>
      <c r="B2845" s="325">
        <f t="shared" si="224"/>
        <v>0.7158000000000313</v>
      </c>
      <c r="C2845" s="167">
        <f t="shared" si="220"/>
        <v>136.41599999998499</v>
      </c>
      <c r="D2845" s="167">
        <f>IF('Lineær programmering opg 4'!$M$4=0,"-",(-A2845+'Lineær programmering opg 4'!$M$4)/'Lineær programmering opg 4'!$K$4*-1)</f>
        <v>136.41599999998499</v>
      </c>
      <c r="E2845" s="167">
        <f>IF('Lineær programmering opg 4'!$M$5=0,"-",(-A2845+'Lineær programmering opg 4'!$M$5)/'Lineær programmering opg 4'!$K$5*-1)</f>
        <v>171.15599999999438</v>
      </c>
      <c r="F2845" s="167" t="str">
        <f>IF('Lineær programmering opg 4'!$E$6=0,"-",(-A2845+'Lineær programmering opg 4'!$M$6)/'Lineær programmering opg 4'!$K$6*-1)</f>
        <v>-</v>
      </c>
      <c r="G2845" s="167" t="str">
        <f>IF('Lineær programmering opg 4'!$D$7=0,"-",((-A2845+'Lineær programmering opg 4'!$M$7)/'Lineær programmering opg 4'!$K$7)*-1)</f>
        <v>-</v>
      </c>
      <c r="H2845" s="167" t="str">
        <f>IF('Lineær programmering opg 4'!$C$8=0,"-",((-A2845+'Lineær programmering opg 4'!$M$8)/'Lineær programmering opg 4'!$K$8)*-1)</f>
        <v>-</v>
      </c>
      <c r="I2845" s="167" t="str">
        <f>IF('Lineær programmering opg 4'!$D$8=0,"-",'Lineær programmering opg 4'!$G$8)</f>
        <v>-</v>
      </c>
      <c r="J2845" s="295">
        <f>A2845*'Lineær programmering opg 4'!$C$11+Datatabel!C2845*'Lineær programmering opg 4'!$D$11</f>
        <v>37641.5999999985</v>
      </c>
      <c r="K2845" s="9">
        <f t="shared" si="222"/>
        <v>0</v>
      </c>
      <c r="L2845" s="9">
        <f t="shared" si="223"/>
        <v>0</v>
      </c>
    </row>
    <row r="2846" spans="1:12" ht="15" x14ac:dyDescent="0.25">
      <c r="A2846" s="167">
        <f t="shared" si="221"/>
        <v>171.7680000000075</v>
      </c>
      <c r="B2846" s="325">
        <f t="shared" si="224"/>
        <v>0.71570000000003131</v>
      </c>
      <c r="C2846" s="167">
        <f t="shared" si="220"/>
        <v>136.46399999998499</v>
      </c>
      <c r="D2846" s="167">
        <f>IF('Lineær programmering opg 4'!$M$4=0,"-",(-A2846+'Lineær programmering opg 4'!$M$4)/'Lineær programmering opg 4'!$K$4*-1)</f>
        <v>136.46399999998499</v>
      </c>
      <c r="E2846" s="167">
        <f>IF('Lineær programmering opg 4'!$M$5=0,"-",(-A2846+'Lineær programmering opg 4'!$M$5)/'Lineær programmering opg 4'!$K$5*-1)</f>
        <v>171.17399999999438</v>
      </c>
      <c r="F2846" s="167" t="str">
        <f>IF('Lineær programmering opg 4'!$E$6=0,"-",(-A2846+'Lineær programmering opg 4'!$M$6)/'Lineær programmering opg 4'!$K$6*-1)</f>
        <v>-</v>
      </c>
      <c r="G2846" s="167" t="str">
        <f>IF('Lineær programmering opg 4'!$D$7=0,"-",((-A2846+'Lineær programmering opg 4'!$M$7)/'Lineær programmering opg 4'!$K$7)*-1)</f>
        <v>-</v>
      </c>
      <c r="H2846" s="167" t="str">
        <f>IF('Lineær programmering opg 4'!$C$8=0,"-",((-A2846+'Lineær programmering opg 4'!$M$8)/'Lineær programmering opg 4'!$K$8)*-1)</f>
        <v>-</v>
      </c>
      <c r="I2846" s="167" t="str">
        <f>IF('Lineær programmering opg 4'!$D$8=0,"-",'Lineær programmering opg 4'!$G$8)</f>
        <v>-</v>
      </c>
      <c r="J2846" s="295">
        <f>A2846*'Lineær programmering opg 4'!$C$11+Datatabel!C2846*'Lineær programmering opg 4'!$D$11</f>
        <v>37646.399999998495</v>
      </c>
      <c r="K2846" s="9">
        <f t="shared" si="222"/>
        <v>0</v>
      </c>
      <c r="L2846" s="9">
        <f t="shared" si="223"/>
        <v>0</v>
      </c>
    </row>
    <row r="2847" spans="1:12" ht="15" x14ac:dyDescent="0.25">
      <c r="A2847" s="167">
        <f t="shared" si="221"/>
        <v>171.74400000000753</v>
      </c>
      <c r="B2847" s="325">
        <f t="shared" si="224"/>
        <v>0.71560000000003132</v>
      </c>
      <c r="C2847" s="167">
        <f t="shared" si="220"/>
        <v>136.51199999998494</v>
      </c>
      <c r="D2847" s="167">
        <f>IF('Lineær programmering opg 4'!$M$4=0,"-",(-A2847+'Lineær programmering opg 4'!$M$4)/'Lineær programmering opg 4'!$K$4*-1)</f>
        <v>136.51199999998494</v>
      </c>
      <c r="E2847" s="167">
        <f>IF('Lineær programmering opg 4'!$M$5=0,"-",(-A2847+'Lineær programmering opg 4'!$M$5)/'Lineær programmering opg 4'!$K$5*-1)</f>
        <v>171.19199999999435</v>
      </c>
      <c r="F2847" s="167" t="str">
        <f>IF('Lineær programmering opg 4'!$E$6=0,"-",(-A2847+'Lineær programmering opg 4'!$M$6)/'Lineær programmering opg 4'!$K$6*-1)</f>
        <v>-</v>
      </c>
      <c r="G2847" s="167" t="str">
        <f>IF('Lineær programmering opg 4'!$D$7=0,"-",((-A2847+'Lineær programmering opg 4'!$M$7)/'Lineær programmering opg 4'!$K$7)*-1)</f>
        <v>-</v>
      </c>
      <c r="H2847" s="167" t="str">
        <f>IF('Lineær programmering opg 4'!$C$8=0,"-",((-A2847+'Lineær programmering opg 4'!$M$8)/'Lineær programmering opg 4'!$K$8)*-1)</f>
        <v>-</v>
      </c>
      <c r="I2847" s="167" t="str">
        <f>IF('Lineær programmering opg 4'!$D$8=0,"-",'Lineær programmering opg 4'!$G$8)</f>
        <v>-</v>
      </c>
      <c r="J2847" s="295">
        <f>A2847*'Lineær programmering opg 4'!$C$11+Datatabel!C2847*'Lineær programmering opg 4'!$D$11</f>
        <v>37651.199999998498</v>
      </c>
      <c r="K2847" s="9">
        <f t="shared" si="222"/>
        <v>0</v>
      </c>
      <c r="L2847" s="9">
        <f t="shared" si="223"/>
        <v>0</v>
      </c>
    </row>
    <row r="2848" spans="1:12" ht="15" x14ac:dyDescent="0.25">
      <c r="A2848" s="167">
        <f t="shared" si="221"/>
        <v>171.72000000000753</v>
      </c>
      <c r="B2848" s="325">
        <f t="shared" si="224"/>
        <v>0.71550000000003133</v>
      </c>
      <c r="C2848" s="167">
        <f t="shared" si="220"/>
        <v>136.55999999998494</v>
      </c>
      <c r="D2848" s="167">
        <f>IF('Lineær programmering opg 4'!$M$4=0,"-",(-A2848+'Lineær programmering opg 4'!$M$4)/'Lineær programmering opg 4'!$K$4*-1)</f>
        <v>136.55999999998494</v>
      </c>
      <c r="E2848" s="167">
        <f>IF('Lineær programmering opg 4'!$M$5=0,"-",(-A2848+'Lineær programmering opg 4'!$M$5)/'Lineær programmering opg 4'!$K$5*-1)</f>
        <v>171.20999999999435</v>
      </c>
      <c r="F2848" s="167" t="str">
        <f>IF('Lineær programmering opg 4'!$E$6=0,"-",(-A2848+'Lineær programmering opg 4'!$M$6)/'Lineær programmering opg 4'!$K$6*-1)</f>
        <v>-</v>
      </c>
      <c r="G2848" s="167" t="str">
        <f>IF('Lineær programmering opg 4'!$D$7=0,"-",((-A2848+'Lineær programmering opg 4'!$M$7)/'Lineær programmering opg 4'!$K$7)*-1)</f>
        <v>-</v>
      </c>
      <c r="H2848" s="167" t="str">
        <f>IF('Lineær programmering opg 4'!$C$8=0,"-",((-A2848+'Lineær programmering opg 4'!$M$8)/'Lineær programmering opg 4'!$K$8)*-1)</f>
        <v>-</v>
      </c>
      <c r="I2848" s="167" t="str">
        <f>IF('Lineær programmering opg 4'!$D$8=0,"-",'Lineær programmering opg 4'!$G$8)</f>
        <v>-</v>
      </c>
      <c r="J2848" s="295">
        <f>A2848*'Lineær programmering opg 4'!$C$11+Datatabel!C2848*'Lineær programmering opg 4'!$D$11</f>
        <v>37655.999999998494</v>
      </c>
      <c r="K2848" s="9">
        <f t="shared" si="222"/>
        <v>0</v>
      </c>
      <c r="L2848" s="9">
        <f t="shared" si="223"/>
        <v>0</v>
      </c>
    </row>
    <row r="2849" spans="1:12" ht="15" x14ac:dyDescent="0.25">
      <c r="A2849" s="167">
        <f t="shared" si="221"/>
        <v>171.69600000000753</v>
      </c>
      <c r="B2849" s="325">
        <f t="shared" si="224"/>
        <v>0.71540000000003134</v>
      </c>
      <c r="C2849" s="167">
        <f t="shared" si="220"/>
        <v>136.60799999998494</v>
      </c>
      <c r="D2849" s="167">
        <f>IF('Lineær programmering opg 4'!$M$4=0,"-",(-A2849+'Lineær programmering opg 4'!$M$4)/'Lineær programmering opg 4'!$K$4*-1)</f>
        <v>136.60799999998494</v>
      </c>
      <c r="E2849" s="167">
        <f>IF('Lineær programmering opg 4'!$M$5=0,"-",(-A2849+'Lineær programmering opg 4'!$M$5)/'Lineær programmering opg 4'!$K$5*-1)</f>
        <v>171.22799999999435</v>
      </c>
      <c r="F2849" s="167" t="str">
        <f>IF('Lineær programmering opg 4'!$E$6=0,"-",(-A2849+'Lineær programmering opg 4'!$M$6)/'Lineær programmering opg 4'!$K$6*-1)</f>
        <v>-</v>
      </c>
      <c r="G2849" s="167" t="str">
        <f>IF('Lineær programmering opg 4'!$D$7=0,"-",((-A2849+'Lineær programmering opg 4'!$M$7)/'Lineær programmering opg 4'!$K$7)*-1)</f>
        <v>-</v>
      </c>
      <c r="H2849" s="167" t="str">
        <f>IF('Lineær programmering opg 4'!$C$8=0,"-",((-A2849+'Lineær programmering opg 4'!$M$8)/'Lineær programmering opg 4'!$K$8)*-1)</f>
        <v>-</v>
      </c>
      <c r="I2849" s="167" t="str">
        <f>IF('Lineær programmering opg 4'!$D$8=0,"-",'Lineær programmering opg 4'!$G$8)</f>
        <v>-</v>
      </c>
      <c r="J2849" s="295">
        <f>A2849*'Lineær programmering opg 4'!$C$11+Datatabel!C2849*'Lineær programmering opg 4'!$D$11</f>
        <v>37660.79999999849</v>
      </c>
      <c r="K2849" s="9">
        <f t="shared" si="222"/>
        <v>0</v>
      </c>
      <c r="L2849" s="9">
        <f t="shared" si="223"/>
        <v>0</v>
      </c>
    </row>
    <row r="2850" spans="1:12" ht="15" x14ac:dyDescent="0.25">
      <c r="A2850" s="167">
        <f t="shared" si="221"/>
        <v>171.67200000000753</v>
      </c>
      <c r="B2850" s="325">
        <f t="shared" si="224"/>
        <v>0.71530000000003136</v>
      </c>
      <c r="C2850" s="167">
        <f t="shared" si="220"/>
        <v>136.65599999998494</v>
      </c>
      <c r="D2850" s="167">
        <f>IF('Lineær programmering opg 4'!$M$4=0,"-",(-A2850+'Lineær programmering opg 4'!$M$4)/'Lineær programmering opg 4'!$K$4*-1)</f>
        <v>136.65599999998494</v>
      </c>
      <c r="E2850" s="167">
        <f>IF('Lineær programmering opg 4'!$M$5=0,"-",(-A2850+'Lineær programmering opg 4'!$M$5)/'Lineær programmering opg 4'!$K$5*-1)</f>
        <v>171.24599999999435</v>
      </c>
      <c r="F2850" s="167" t="str">
        <f>IF('Lineær programmering opg 4'!$E$6=0,"-",(-A2850+'Lineær programmering opg 4'!$M$6)/'Lineær programmering opg 4'!$K$6*-1)</f>
        <v>-</v>
      </c>
      <c r="G2850" s="167" t="str">
        <f>IF('Lineær programmering opg 4'!$D$7=0,"-",((-A2850+'Lineær programmering opg 4'!$M$7)/'Lineær programmering opg 4'!$K$7)*-1)</f>
        <v>-</v>
      </c>
      <c r="H2850" s="167" t="str">
        <f>IF('Lineær programmering opg 4'!$C$8=0,"-",((-A2850+'Lineær programmering opg 4'!$M$8)/'Lineær programmering opg 4'!$K$8)*-1)</f>
        <v>-</v>
      </c>
      <c r="I2850" s="167" t="str">
        <f>IF('Lineær programmering opg 4'!$D$8=0,"-",'Lineær programmering opg 4'!$G$8)</f>
        <v>-</v>
      </c>
      <c r="J2850" s="295">
        <f>A2850*'Lineær programmering opg 4'!$C$11+Datatabel!C2850*'Lineær programmering opg 4'!$D$11</f>
        <v>37665.599999998492</v>
      </c>
      <c r="K2850" s="9">
        <f t="shared" si="222"/>
        <v>0</v>
      </c>
      <c r="L2850" s="9">
        <f t="shared" si="223"/>
        <v>0</v>
      </c>
    </row>
    <row r="2851" spans="1:12" ht="15" x14ac:dyDescent="0.25">
      <c r="A2851" s="167">
        <f t="shared" si="221"/>
        <v>171.64800000000753</v>
      </c>
      <c r="B2851" s="325">
        <f t="shared" si="224"/>
        <v>0.71520000000003137</v>
      </c>
      <c r="C2851" s="167">
        <f t="shared" si="220"/>
        <v>136.70399999998494</v>
      </c>
      <c r="D2851" s="167">
        <f>IF('Lineær programmering opg 4'!$M$4=0,"-",(-A2851+'Lineær programmering opg 4'!$M$4)/'Lineær programmering opg 4'!$K$4*-1)</f>
        <v>136.70399999998494</v>
      </c>
      <c r="E2851" s="167">
        <f>IF('Lineær programmering opg 4'!$M$5=0,"-",(-A2851+'Lineær programmering opg 4'!$M$5)/'Lineær programmering opg 4'!$K$5*-1)</f>
        <v>171.26399999999435</v>
      </c>
      <c r="F2851" s="167" t="str">
        <f>IF('Lineær programmering opg 4'!$E$6=0,"-",(-A2851+'Lineær programmering opg 4'!$M$6)/'Lineær programmering opg 4'!$K$6*-1)</f>
        <v>-</v>
      </c>
      <c r="G2851" s="167" t="str">
        <f>IF('Lineær programmering opg 4'!$D$7=0,"-",((-A2851+'Lineær programmering opg 4'!$M$7)/'Lineær programmering opg 4'!$K$7)*-1)</f>
        <v>-</v>
      </c>
      <c r="H2851" s="167" t="str">
        <f>IF('Lineær programmering opg 4'!$C$8=0,"-",((-A2851+'Lineær programmering opg 4'!$M$8)/'Lineær programmering opg 4'!$K$8)*-1)</f>
        <v>-</v>
      </c>
      <c r="I2851" s="167" t="str">
        <f>IF('Lineær programmering opg 4'!$D$8=0,"-",'Lineær programmering opg 4'!$G$8)</f>
        <v>-</v>
      </c>
      <c r="J2851" s="295">
        <f>A2851*'Lineær programmering opg 4'!$C$11+Datatabel!C2851*'Lineær programmering opg 4'!$D$11</f>
        <v>37670.399999998495</v>
      </c>
      <c r="K2851" s="9">
        <f t="shared" si="222"/>
        <v>0</v>
      </c>
      <c r="L2851" s="9">
        <f t="shared" si="223"/>
        <v>0</v>
      </c>
    </row>
    <row r="2852" spans="1:12" ht="15" x14ac:dyDescent="0.25">
      <c r="A2852" s="167">
        <f t="shared" si="221"/>
        <v>171.62400000000753</v>
      </c>
      <c r="B2852" s="325">
        <f t="shared" si="224"/>
        <v>0.71510000000003138</v>
      </c>
      <c r="C2852" s="167">
        <f t="shared" si="220"/>
        <v>136.75199999998495</v>
      </c>
      <c r="D2852" s="167">
        <f>IF('Lineær programmering opg 4'!$M$4=0,"-",(-A2852+'Lineær programmering opg 4'!$M$4)/'Lineær programmering opg 4'!$K$4*-1)</f>
        <v>136.75199999998495</v>
      </c>
      <c r="E2852" s="167">
        <f>IF('Lineær programmering opg 4'!$M$5=0,"-",(-A2852+'Lineær programmering opg 4'!$M$5)/'Lineær programmering opg 4'!$K$5*-1)</f>
        <v>171.28199999999435</v>
      </c>
      <c r="F2852" s="167" t="str">
        <f>IF('Lineær programmering opg 4'!$E$6=0,"-",(-A2852+'Lineær programmering opg 4'!$M$6)/'Lineær programmering opg 4'!$K$6*-1)</f>
        <v>-</v>
      </c>
      <c r="G2852" s="167" t="str">
        <f>IF('Lineær programmering opg 4'!$D$7=0,"-",((-A2852+'Lineær programmering opg 4'!$M$7)/'Lineær programmering opg 4'!$K$7)*-1)</f>
        <v>-</v>
      </c>
      <c r="H2852" s="167" t="str">
        <f>IF('Lineær programmering opg 4'!$C$8=0,"-",((-A2852+'Lineær programmering opg 4'!$M$8)/'Lineær programmering opg 4'!$K$8)*-1)</f>
        <v>-</v>
      </c>
      <c r="I2852" s="167" t="str">
        <f>IF('Lineær programmering opg 4'!$D$8=0,"-",'Lineær programmering opg 4'!$G$8)</f>
        <v>-</v>
      </c>
      <c r="J2852" s="295">
        <f>A2852*'Lineær programmering opg 4'!$C$11+Datatabel!C2852*'Lineær programmering opg 4'!$D$11</f>
        <v>37675.199999998491</v>
      </c>
      <c r="K2852" s="9">
        <f t="shared" si="222"/>
        <v>0</v>
      </c>
      <c r="L2852" s="9">
        <f t="shared" si="223"/>
        <v>0</v>
      </c>
    </row>
    <row r="2853" spans="1:12" ht="15" x14ac:dyDescent="0.25">
      <c r="A2853" s="167">
        <f t="shared" si="221"/>
        <v>171.60000000000753</v>
      </c>
      <c r="B2853" s="325">
        <f t="shared" si="224"/>
        <v>0.71500000000003139</v>
      </c>
      <c r="C2853" s="167">
        <f t="shared" si="220"/>
        <v>136.79999999998495</v>
      </c>
      <c r="D2853" s="167">
        <f>IF('Lineær programmering opg 4'!$M$4=0,"-",(-A2853+'Lineær programmering opg 4'!$M$4)/'Lineær programmering opg 4'!$K$4*-1)</f>
        <v>136.79999999998495</v>
      </c>
      <c r="E2853" s="167">
        <f>IF('Lineær programmering opg 4'!$M$5=0,"-",(-A2853+'Lineær programmering opg 4'!$M$5)/'Lineær programmering opg 4'!$K$5*-1)</f>
        <v>171.29999999999436</v>
      </c>
      <c r="F2853" s="167" t="str">
        <f>IF('Lineær programmering opg 4'!$E$6=0,"-",(-A2853+'Lineær programmering opg 4'!$M$6)/'Lineær programmering opg 4'!$K$6*-1)</f>
        <v>-</v>
      </c>
      <c r="G2853" s="167" t="str">
        <f>IF('Lineær programmering opg 4'!$D$7=0,"-",((-A2853+'Lineær programmering opg 4'!$M$7)/'Lineær programmering opg 4'!$K$7)*-1)</f>
        <v>-</v>
      </c>
      <c r="H2853" s="167" t="str">
        <f>IF('Lineær programmering opg 4'!$C$8=0,"-",((-A2853+'Lineær programmering opg 4'!$M$8)/'Lineær programmering opg 4'!$K$8)*-1)</f>
        <v>-</v>
      </c>
      <c r="I2853" s="167" t="str">
        <f>IF('Lineær programmering opg 4'!$D$8=0,"-",'Lineær programmering opg 4'!$G$8)</f>
        <v>-</v>
      </c>
      <c r="J2853" s="295">
        <f>A2853*'Lineær programmering opg 4'!$C$11+Datatabel!C2853*'Lineær programmering opg 4'!$D$11</f>
        <v>37679.999999998494</v>
      </c>
      <c r="K2853" s="9">
        <f t="shared" si="222"/>
        <v>0</v>
      </c>
      <c r="L2853" s="9">
        <f t="shared" si="223"/>
        <v>0</v>
      </c>
    </row>
    <row r="2854" spans="1:12" ht="15" x14ac:dyDescent="0.25">
      <c r="A2854" s="167">
        <f t="shared" si="221"/>
        <v>171.57600000000753</v>
      </c>
      <c r="B2854" s="325">
        <f t="shared" si="224"/>
        <v>0.7149000000000314</v>
      </c>
      <c r="C2854" s="167">
        <f t="shared" si="220"/>
        <v>136.84799999998495</v>
      </c>
      <c r="D2854" s="167">
        <f>IF('Lineær programmering opg 4'!$M$4=0,"-",(-A2854+'Lineær programmering opg 4'!$M$4)/'Lineær programmering opg 4'!$K$4*-1)</f>
        <v>136.84799999998495</v>
      </c>
      <c r="E2854" s="167">
        <f>IF('Lineær programmering opg 4'!$M$5=0,"-",(-A2854+'Lineær programmering opg 4'!$M$5)/'Lineær programmering opg 4'!$K$5*-1)</f>
        <v>171.31799999999436</v>
      </c>
      <c r="F2854" s="167" t="str">
        <f>IF('Lineær programmering opg 4'!$E$6=0,"-",(-A2854+'Lineær programmering opg 4'!$M$6)/'Lineær programmering opg 4'!$K$6*-1)</f>
        <v>-</v>
      </c>
      <c r="G2854" s="167" t="str">
        <f>IF('Lineær programmering opg 4'!$D$7=0,"-",((-A2854+'Lineær programmering opg 4'!$M$7)/'Lineær programmering opg 4'!$K$7)*-1)</f>
        <v>-</v>
      </c>
      <c r="H2854" s="167" t="str">
        <f>IF('Lineær programmering opg 4'!$C$8=0,"-",((-A2854+'Lineær programmering opg 4'!$M$8)/'Lineær programmering opg 4'!$K$8)*-1)</f>
        <v>-</v>
      </c>
      <c r="I2854" s="167" t="str">
        <f>IF('Lineær programmering opg 4'!$D$8=0,"-",'Lineær programmering opg 4'!$G$8)</f>
        <v>-</v>
      </c>
      <c r="J2854" s="295">
        <f>A2854*'Lineær programmering opg 4'!$C$11+Datatabel!C2854*'Lineær programmering opg 4'!$D$11</f>
        <v>37684.79999999849</v>
      </c>
      <c r="K2854" s="9">
        <f t="shared" si="222"/>
        <v>0</v>
      </c>
      <c r="L2854" s="9">
        <f t="shared" si="223"/>
        <v>0</v>
      </c>
    </row>
    <row r="2855" spans="1:12" ht="15" x14ac:dyDescent="0.25">
      <c r="A2855" s="167">
        <f t="shared" si="221"/>
        <v>171.55200000000752</v>
      </c>
      <c r="B2855" s="325">
        <f t="shared" si="224"/>
        <v>0.71480000000003141</v>
      </c>
      <c r="C2855" s="167">
        <f t="shared" si="220"/>
        <v>136.89599999998495</v>
      </c>
      <c r="D2855" s="167">
        <f>IF('Lineær programmering opg 4'!$M$4=0,"-",(-A2855+'Lineær programmering opg 4'!$M$4)/'Lineær programmering opg 4'!$K$4*-1)</f>
        <v>136.89599999998495</v>
      </c>
      <c r="E2855" s="167">
        <f>IF('Lineær programmering opg 4'!$M$5=0,"-",(-A2855+'Lineær programmering opg 4'!$M$5)/'Lineær programmering opg 4'!$K$5*-1)</f>
        <v>171.33599999999436</v>
      </c>
      <c r="F2855" s="167" t="str">
        <f>IF('Lineær programmering opg 4'!$E$6=0,"-",(-A2855+'Lineær programmering opg 4'!$M$6)/'Lineær programmering opg 4'!$K$6*-1)</f>
        <v>-</v>
      </c>
      <c r="G2855" s="167" t="str">
        <f>IF('Lineær programmering opg 4'!$D$7=0,"-",((-A2855+'Lineær programmering opg 4'!$M$7)/'Lineær programmering opg 4'!$K$7)*-1)</f>
        <v>-</v>
      </c>
      <c r="H2855" s="167" t="str">
        <f>IF('Lineær programmering opg 4'!$C$8=0,"-",((-A2855+'Lineær programmering opg 4'!$M$8)/'Lineær programmering opg 4'!$K$8)*-1)</f>
        <v>-</v>
      </c>
      <c r="I2855" s="167" t="str">
        <f>IF('Lineær programmering opg 4'!$D$8=0,"-",'Lineær programmering opg 4'!$G$8)</f>
        <v>-</v>
      </c>
      <c r="J2855" s="295">
        <f>A2855*'Lineær programmering opg 4'!$C$11+Datatabel!C2855*'Lineær programmering opg 4'!$D$11</f>
        <v>37689.599999998492</v>
      </c>
      <c r="K2855" s="9">
        <f t="shared" si="222"/>
        <v>0</v>
      </c>
      <c r="L2855" s="9">
        <f t="shared" si="223"/>
        <v>0</v>
      </c>
    </row>
    <row r="2856" spans="1:12" ht="15" x14ac:dyDescent="0.25">
      <c r="A2856" s="167">
        <f t="shared" si="221"/>
        <v>171.52800000000755</v>
      </c>
      <c r="B2856" s="325">
        <f t="shared" si="224"/>
        <v>0.71470000000003142</v>
      </c>
      <c r="C2856" s="167">
        <f t="shared" si="220"/>
        <v>136.9439999999849</v>
      </c>
      <c r="D2856" s="167">
        <f>IF('Lineær programmering opg 4'!$M$4=0,"-",(-A2856+'Lineær programmering opg 4'!$M$4)/'Lineær programmering opg 4'!$K$4*-1)</f>
        <v>136.9439999999849</v>
      </c>
      <c r="E2856" s="167">
        <f>IF('Lineær programmering opg 4'!$M$5=0,"-",(-A2856+'Lineær programmering opg 4'!$M$5)/'Lineær programmering opg 4'!$K$5*-1)</f>
        <v>171.35399999999436</v>
      </c>
      <c r="F2856" s="167" t="str">
        <f>IF('Lineær programmering opg 4'!$E$6=0,"-",(-A2856+'Lineær programmering opg 4'!$M$6)/'Lineær programmering opg 4'!$K$6*-1)</f>
        <v>-</v>
      </c>
      <c r="G2856" s="167" t="str">
        <f>IF('Lineær programmering opg 4'!$D$7=0,"-",((-A2856+'Lineær programmering opg 4'!$M$7)/'Lineær programmering opg 4'!$K$7)*-1)</f>
        <v>-</v>
      </c>
      <c r="H2856" s="167" t="str">
        <f>IF('Lineær programmering opg 4'!$C$8=0,"-",((-A2856+'Lineær programmering opg 4'!$M$8)/'Lineær programmering opg 4'!$K$8)*-1)</f>
        <v>-</v>
      </c>
      <c r="I2856" s="167" t="str">
        <f>IF('Lineær programmering opg 4'!$D$8=0,"-",'Lineær programmering opg 4'!$G$8)</f>
        <v>-</v>
      </c>
      <c r="J2856" s="295">
        <f>A2856*'Lineær programmering opg 4'!$C$11+Datatabel!C2856*'Lineær programmering opg 4'!$D$11</f>
        <v>37694.399999998495</v>
      </c>
      <c r="K2856" s="9">
        <f t="shared" si="222"/>
        <v>0</v>
      </c>
      <c r="L2856" s="9">
        <f t="shared" si="223"/>
        <v>0</v>
      </c>
    </row>
    <row r="2857" spans="1:12" ht="15" x14ac:dyDescent="0.25">
      <c r="A2857" s="167">
        <f t="shared" si="221"/>
        <v>171.50400000000755</v>
      </c>
      <c r="B2857" s="325">
        <f t="shared" si="224"/>
        <v>0.71460000000003143</v>
      </c>
      <c r="C2857" s="167">
        <f t="shared" si="220"/>
        <v>136.9919999999849</v>
      </c>
      <c r="D2857" s="167">
        <f>IF('Lineær programmering opg 4'!$M$4=0,"-",(-A2857+'Lineær programmering opg 4'!$M$4)/'Lineær programmering opg 4'!$K$4*-1)</f>
        <v>136.9919999999849</v>
      </c>
      <c r="E2857" s="167">
        <f>IF('Lineær programmering opg 4'!$M$5=0,"-",(-A2857+'Lineær programmering opg 4'!$M$5)/'Lineær programmering opg 4'!$K$5*-1)</f>
        <v>171.37199999999436</v>
      </c>
      <c r="F2857" s="167" t="str">
        <f>IF('Lineær programmering opg 4'!$E$6=0,"-",(-A2857+'Lineær programmering opg 4'!$M$6)/'Lineær programmering opg 4'!$K$6*-1)</f>
        <v>-</v>
      </c>
      <c r="G2857" s="167" t="str">
        <f>IF('Lineær programmering opg 4'!$D$7=0,"-",((-A2857+'Lineær programmering opg 4'!$M$7)/'Lineær programmering opg 4'!$K$7)*-1)</f>
        <v>-</v>
      </c>
      <c r="H2857" s="167" t="str">
        <f>IF('Lineær programmering opg 4'!$C$8=0,"-",((-A2857+'Lineær programmering opg 4'!$M$8)/'Lineær programmering opg 4'!$K$8)*-1)</f>
        <v>-</v>
      </c>
      <c r="I2857" s="167" t="str">
        <f>IF('Lineær programmering opg 4'!$D$8=0,"-",'Lineær programmering opg 4'!$G$8)</f>
        <v>-</v>
      </c>
      <c r="J2857" s="295">
        <f>A2857*'Lineær programmering opg 4'!$C$11+Datatabel!C2857*'Lineær programmering opg 4'!$D$11</f>
        <v>37699.199999998491</v>
      </c>
      <c r="K2857" s="9">
        <f t="shared" si="222"/>
        <v>0</v>
      </c>
      <c r="L2857" s="9">
        <f t="shared" si="223"/>
        <v>0</v>
      </c>
    </row>
    <row r="2858" spans="1:12" ht="15" x14ac:dyDescent="0.25">
      <c r="A2858" s="167">
        <f t="shared" si="221"/>
        <v>171.48000000000755</v>
      </c>
      <c r="B2858" s="325">
        <f t="shared" si="224"/>
        <v>0.71450000000003144</v>
      </c>
      <c r="C2858" s="167">
        <f t="shared" si="220"/>
        <v>137.0399999999849</v>
      </c>
      <c r="D2858" s="167">
        <f>IF('Lineær programmering opg 4'!$M$4=0,"-",(-A2858+'Lineær programmering opg 4'!$M$4)/'Lineær programmering opg 4'!$K$4*-1)</f>
        <v>137.0399999999849</v>
      </c>
      <c r="E2858" s="167">
        <f>IF('Lineær programmering opg 4'!$M$5=0,"-",(-A2858+'Lineær programmering opg 4'!$M$5)/'Lineær programmering opg 4'!$K$5*-1)</f>
        <v>171.38999999999436</v>
      </c>
      <c r="F2858" s="167" t="str">
        <f>IF('Lineær programmering opg 4'!$E$6=0,"-",(-A2858+'Lineær programmering opg 4'!$M$6)/'Lineær programmering opg 4'!$K$6*-1)</f>
        <v>-</v>
      </c>
      <c r="G2858" s="167" t="str">
        <f>IF('Lineær programmering opg 4'!$D$7=0,"-",((-A2858+'Lineær programmering opg 4'!$M$7)/'Lineær programmering opg 4'!$K$7)*-1)</f>
        <v>-</v>
      </c>
      <c r="H2858" s="167" t="str">
        <f>IF('Lineær programmering opg 4'!$C$8=0,"-",((-A2858+'Lineær programmering opg 4'!$M$8)/'Lineær programmering opg 4'!$K$8)*-1)</f>
        <v>-</v>
      </c>
      <c r="I2858" s="167" t="str">
        <f>IF('Lineær programmering opg 4'!$D$8=0,"-",'Lineær programmering opg 4'!$G$8)</f>
        <v>-</v>
      </c>
      <c r="J2858" s="295">
        <f>A2858*'Lineær programmering opg 4'!$C$11+Datatabel!C2858*'Lineær programmering opg 4'!$D$11</f>
        <v>37703.999999998487</v>
      </c>
      <c r="K2858" s="9">
        <f t="shared" si="222"/>
        <v>0</v>
      </c>
      <c r="L2858" s="9">
        <f t="shared" si="223"/>
        <v>0</v>
      </c>
    </row>
    <row r="2859" spans="1:12" ht="15" x14ac:dyDescent="0.25">
      <c r="A2859" s="167">
        <f t="shared" si="221"/>
        <v>171.45600000000755</v>
      </c>
      <c r="B2859" s="325">
        <f t="shared" si="224"/>
        <v>0.71440000000003145</v>
      </c>
      <c r="C2859" s="167">
        <f t="shared" si="220"/>
        <v>137.0879999999849</v>
      </c>
      <c r="D2859" s="167">
        <f>IF('Lineær programmering opg 4'!$M$4=0,"-",(-A2859+'Lineær programmering opg 4'!$M$4)/'Lineær programmering opg 4'!$K$4*-1)</f>
        <v>137.0879999999849</v>
      </c>
      <c r="E2859" s="167">
        <f>IF('Lineær programmering opg 4'!$M$5=0,"-",(-A2859+'Lineær programmering opg 4'!$M$5)/'Lineær programmering opg 4'!$K$5*-1)</f>
        <v>171.40799999999436</v>
      </c>
      <c r="F2859" s="167" t="str">
        <f>IF('Lineær programmering opg 4'!$E$6=0,"-",(-A2859+'Lineær programmering opg 4'!$M$6)/'Lineær programmering opg 4'!$K$6*-1)</f>
        <v>-</v>
      </c>
      <c r="G2859" s="167" t="str">
        <f>IF('Lineær programmering opg 4'!$D$7=0,"-",((-A2859+'Lineær programmering opg 4'!$M$7)/'Lineær programmering opg 4'!$K$7)*-1)</f>
        <v>-</v>
      </c>
      <c r="H2859" s="167" t="str">
        <f>IF('Lineær programmering opg 4'!$C$8=0,"-",((-A2859+'Lineær programmering opg 4'!$M$8)/'Lineær programmering opg 4'!$K$8)*-1)</f>
        <v>-</v>
      </c>
      <c r="I2859" s="167" t="str">
        <f>IF('Lineær programmering opg 4'!$D$8=0,"-",'Lineær programmering opg 4'!$G$8)</f>
        <v>-</v>
      </c>
      <c r="J2859" s="295">
        <f>A2859*'Lineær programmering opg 4'!$C$11+Datatabel!C2859*'Lineær programmering opg 4'!$D$11</f>
        <v>37708.79999999849</v>
      </c>
      <c r="K2859" s="9">
        <f t="shared" si="222"/>
        <v>0</v>
      </c>
      <c r="L2859" s="9">
        <f t="shared" si="223"/>
        <v>0</v>
      </c>
    </row>
    <row r="2860" spans="1:12" ht="15" x14ac:dyDescent="0.25">
      <c r="A2860" s="167">
        <f t="shared" si="221"/>
        <v>171.43200000000755</v>
      </c>
      <c r="B2860" s="325">
        <f t="shared" si="224"/>
        <v>0.71430000000003147</v>
      </c>
      <c r="C2860" s="167">
        <f t="shared" si="220"/>
        <v>137.1359999999849</v>
      </c>
      <c r="D2860" s="167">
        <f>IF('Lineær programmering opg 4'!$M$4=0,"-",(-A2860+'Lineær programmering opg 4'!$M$4)/'Lineær programmering opg 4'!$K$4*-1)</f>
        <v>137.1359999999849</v>
      </c>
      <c r="E2860" s="167">
        <f>IF('Lineær programmering opg 4'!$M$5=0,"-",(-A2860+'Lineær programmering opg 4'!$M$5)/'Lineær programmering opg 4'!$K$5*-1)</f>
        <v>171.42599999999436</v>
      </c>
      <c r="F2860" s="167" t="str">
        <f>IF('Lineær programmering opg 4'!$E$6=0,"-",(-A2860+'Lineær programmering opg 4'!$M$6)/'Lineær programmering opg 4'!$K$6*-1)</f>
        <v>-</v>
      </c>
      <c r="G2860" s="167" t="str">
        <f>IF('Lineær programmering opg 4'!$D$7=0,"-",((-A2860+'Lineær programmering opg 4'!$M$7)/'Lineær programmering opg 4'!$K$7)*-1)</f>
        <v>-</v>
      </c>
      <c r="H2860" s="167" t="str">
        <f>IF('Lineær programmering opg 4'!$C$8=0,"-",((-A2860+'Lineær programmering opg 4'!$M$8)/'Lineær programmering opg 4'!$K$8)*-1)</f>
        <v>-</v>
      </c>
      <c r="I2860" s="167" t="str">
        <f>IF('Lineær programmering opg 4'!$D$8=0,"-",'Lineær programmering opg 4'!$G$8)</f>
        <v>-</v>
      </c>
      <c r="J2860" s="295">
        <f>A2860*'Lineær programmering opg 4'!$C$11+Datatabel!C2860*'Lineær programmering opg 4'!$D$11</f>
        <v>37713.599999998492</v>
      </c>
      <c r="K2860" s="9">
        <f t="shared" si="222"/>
        <v>0</v>
      </c>
      <c r="L2860" s="9">
        <f t="shared" si="223"/>
        <v>0</v>
      </c>
    </row>
    <row r="2861" spans="1:12" ht="15" x14ac:dyDescent="0.25">
      <c r="A2861" s="167">
        <f t="shared" si="221"/>
        <v>171.40800000000755</v>
      </c>
      <c r="B2861" s="325">
        <f t="shared" si="224"/>
        <v>0.71420000000003148</v>
      </c>
      <c r="C2861" s="167">
        <f t="shared" si="220"/>
        <v>137.18399999998491</v>
      </c>
      <c r="D2861" s="167">
        <f>IF('Lineær programmering opg 4'!$M$4=0,"-",(-A2861+'Lineær programmering opg 4'!$M$4)/'Lineær programmering opg 4'!$K$4*-1)</f>
        <v>137.18399999998491</v>
      </c>
      <c r="E2861" s="167">
        <f>IF('Lineær programmering opg 4'!$M$5=0,"-",(-A2861+'Lineær programmering opg 4'!$M$5)/'Lineær programmering opg 4'!$K$5*-1)</f>
        <v>171.44399999999436</v>
      </c>
      <c r="F2861" s="167" t="str">
        <f>IF('Lineær programmering opg 4'!$E$6=0,"-",(-A2861+'Lineær programmering opg 4'!$M$6)/'Lineær programmering opg 4'!$K$6*-1)</f>
        <v>-</v>
      </c>
      <c r="G2861" s="167" t="str">
        <f>IF('Lineær programmering opg 4'!$D$7=0,"-",((-A2861+'Lineær programmering opg 4'!$M$7)/'Lineær programmering opg 4'!$K$7)*-1)</f>
        <v>-</v>
      </c>
      <c r="H2861" s="167" t="str">
        <f>IF('Lineær programmering opg 4'!$C$8=0,"-",((-A2861+'Lineær programmering opg 4'!$M$8)/'Lineær programmering opg 4'!$K$8)*-1)</f>
        <v>-</v>
      </c>
      <c r="I2861" s="167" t="str">
        <f>IF('Lineær programmering opg 4'!$D$8=0,"-",'Lineær programmering opg 4'!$G$8)</f>
        <v>-</v>
      </c>
      <c r="J2861" s="295">
        <f>A2861*'Lineær programmering opg 4'!$C$11+Datatabel!C2861*'Lineær programmering opg 4'!$D$11</f>
        <v>37718.399999998495</v>
      </c>
      <c r="K2861" s="9">
        <f t="shared" si="222"/>
        <v>0</v>
      </c>
      <c r="L2861" s="9">
        <f t="shared" si="223"/>
        <v>0</v>
      </c>
    </row>
    <row r="2862" spans="1:12" ht="15" x14ac:dyDescent="0.25">
      <c r="A2862" s="167">
        <f t="shared" si="221"/>
        <v>171.38400000000755</v>
      </c>
      <c r="B2862" s="325">
        <f t="shared" si="224"/>
        <v>0.71410000000003149</v>
      </c>
      <c r="C2862" s="167">
        <f t="shared" si="220"/>
        <v>137.23199999998491</v>
      </c>
      <c r="D2862" s="167">
        <f>IF('Lineær programmering opg 4'!$M$4=0,"-",(-A2862+'Lineær programmering opg 4'!$M$4)/'Lineær programmering opg 4'!$K$4*-1)</f>
        <v>137.23199999998491</v>
      </c>
      <c r="E2862" s="167">
        <f>IF('Lineær programmering opg 4'!$M$5=0,"-",(-A2862+'Lineær programmering opg 4'!$M$5)/'Lineær programmering opg 4'!$K$5*-1)</f>
        <v>171.46199999999436</v>
      </c>
      <c r="F2862" s="167" t="str">
        <f>IF('Lineær programmering opg 4'!$E$6=0,"-",(-A2862+'Lineær programmering opg 4'!$M$6)/'Lineær programmering opg 4'!$K$6*-1)</f>
        <v>-</v>
      </c>
      <c r="G2862" s="167" t="str">
        <f>IF('Lineær programmering opg 4'!$D$7=0,"-",((-A2862+'Lineær programmering opg 4'!$M$7)/'Lineær programmering opg 4'!$K$7)*-1)</f>
        <v>-</v>
      </c>
      <c r="H2862" s="167" t="str">
        <f>IF('Lineær programmering opg 4'!$C$8=0,"-",((-A2862+'Lineær programmering opg 4'!$M$8)/'Lineær programmering opg 4'!$K$8)*-1)</f>
        <v>-</v>
      </c>
      <c r="I2862" s="167" t="str">
        <f>IF('Lineær programmering opg 4'!$D$8=0,"-",'Lineær programmering opg 4'!$G$8)</f>
        <v>-</v>
      </c>
      <c r="J2862" s="295">
        <f>A2862*'Lineær programmering opg 4'!$C$11+Datatabel!C2862*'Lineær programmering opg 4'!$D$11</f>
        <v>37723.199999998491</v>
      </c>
      <c r="K2862" s="9">
        <f t="shared" si="222"/>
        <v>0</v>
      </c>
      <c r="L2862" s="9">
        <f t="shared" si="223"/>
        <v>0</v>
      </c>
    </row>
    <row r="2863" spans="1:12" ht="15" x14ac:dyDescent="0.25">
      <c r="A2863" s="167">
        <f t="shared" si="221"/>
        <v>171.36000000000757</v>
      </c>
      <c r="B2863" s="325">
        <f t="shared" si="224"/>
        <v>0.7140000000000315</v>
      </c>
      <c r="C2863" s="167">
        <f t="shared" si="220"/>
        <v>137.27999999998485</v>
      </c>
      <c r="D2863" s="167">
        <f>IF('Lineær programmering opg 4'!$M$4=0,"-",(-A2863+'Lineær programmering opg 4'!$M$4)/'Lineær programmering opg 4'!$K$4*-1)</f>
        <v>137.27999999998485</v>
      </c>
      <c r="E2863" s="167">
        <f>IF('Lineær programmering opg 4'!$M$5=0,"-",(-A2863+'Lineær programmering opg 4'!$M$5)/'Lineær programmering opg 4'!$K$5*-1)</f>
        <v>171.47999999999433</v>
      </c>
      <c r="F2863" s="167" t="str">
        <f>IF('Lineær programmering opg 4'!$E$6=0,"-",(-A2863+'Lineær programmering opg 4'!$M$6)/'Lineær programmering opg 4'!$K$6*-1)</f>
        <v>-</v>
      </c>
      <c r="G2863" s="167" t="str">
        <f>IF('Lineær programmering opg 4'!$D$7=0,"-",((-A2863+'Lineær programmering opg 4'!$M$7)/'Lineær programmering opg 4'!$K$7)*-1)</f>
        <v>-</v>
      </c>
      <c r="H2863" s="167" t="str">
        <f>IF('Lineær programmering opg 4'!$C$8=0,"-",((-A2863+'Lineær programmering opg 4'!$M$8)/'Lineær programmering opg 4'!$K$8)*-1)</f>
        <v>-</v>
      </c>
      <c r="I2863" s="167" t="str">
        <f>IF('Lineær programmering opg 4'!$D$8=0,"-",'Lineær programmering opg 4'!$G$8)</f>
        <v>-</v>
      </c>
      <c r="J2863" s="295">
        <f>A2863*'Lineær programmering opg 4'!$C$11+Datatabel!C2863*'Lineær programmering opg 4'!$D$11</f>
        <v>37727.999999998487</v>
      </c>
      <c r="K2863" s="9">
        <f t="shared" si="222"/>
        <v>0</v>
      </c>
      <c r="L2863" s="9">
        <f t="shared" si="223"/>
        <v>0</v>
      </c>
    </row>
    <row r="2864" spans="1:12" ht="15" x14ac:dyDescent="0.25">
      <c r="A2864" s="167">
        <f t="shared" si="221"/>
        <v>171.33600000000757</v>
      </c>
      <c r="B2864" s="325">
        <f t="shared" si="224"/>
        <v>0.71390000000003151</v>
      </c>
      <c r="C2864" s="167">
        <f t="shared" si="220"/>
        <v>137.32799999998485</v>
      </c>
      <c r="D2864" s="167">
        <f>IF('Lineær programmering opg 4'!$M$4=0,"-",(-A2864+'Lineær programmering opg 4'!$M$4)/'Lineær programmering opg 4'!$K$4*-1)</f>
        <v>137.32799999998485</v>
      </c>
      <c r="E2864" s="167">
        <f>IF('Lineær programmering opg 4'!$M$5=0,"-",(-A2864+'Lineær programmering opg 4'!$M$5)/'Lineær programmering opg 4'!$K$5*-1)</f>
        <v>171.49799999999433</v>
      </c>
      <c r="F2864" s="167" t="str">
        <f>IF('Lineær programmering opg 4'!$E$6=0,"-",(-A2864+'Lineær programmering opg 4'!$M$6)/'Lineær programmering opg 4'!$K$6*-1)</f>
        <v>-</v>
      </c>
      <c r="G2864" s="167" t="str">
        <f>IF('Lineær programmering opg 4'!$D$7=0,"-",((-A2864+'Lineær programmering opg 4'!$M$7)/'Lineær programmering opg 4'!$K$7)*-1)</f>
        <v>-</v>
      </c>
      <c r="H2864" s="167" t="str">
        <f>IF('Lineær programmering opg 4'!$C$8=0,"-",((-A2864+'Lineær programmering opg 4'!$M$8)/'Lineær programmering opg 4'!$K$8)*-1)</f>
        <v>-</v>
      </c>
      <c r="I2864" s="167" t="str">
        <f>IF('Lineær programmering opg 4'!$D$8=0,"-",'Lineær programmering opg 4'!$G$8)</f>
        <v>-</v>
      </c>
      <c r="J2864" s="295">
        <f>A2864*'Lineær programmering opg 4'!$C$11+Datatabel!C2864*'Lineær programmering opg 4'!$D$11</f>
        <v>37732.79999999849</v>
      </c>
      <c r="K2864" s="9">
        <f t="shared" si="222"/>
        <v>0</v>
      </c>
      <c r="L2864" s="9">
        <f t="shared" si="223"/>
        <v>0</v>
      </c>
    </row>
    <row r="2865" spans="1:12" ht="15" x14ac:dyDescent="0.25">
      <c r="A2865" s="167">
        <f t="shared" si="221"/>
        <v>171.31200000000757</v>
      </c>
      <c r="B2865" s="325">
        <f t="shared" si="224"/>
        <v>0.71380000000003152</v>
      </c>
      <c r="C2865" s="167">
        <f t="shared" si="220"/>
        <v>137.37599999998486</v>
      </c>
      <c r="D2865" s="167">
        <f>IF('Lineær programmering opg 4'!$M$4=0,"-",(-A2865+'Lineær programmering opg 4'!$M$4)/'Lineær programmering opg 4'!$K$4*-1)</f>
        <v>137.37599999998486</v>
      </c>
      <c r="E2865" s="167">
        <f>IF('Lineær programmering opg 4'!$M$5=0,"-",(-A2865+'Lineær programmering opg 4'!$M$5)/'Lineær programmering opg 4'!$K$5*-1)</f>
        <v>171.51599999999434</v>
      </c>
      <c r="F2865" s="167" t="str">
        <f>IF('Lineær programmering opg 4'!$E$6=0,"-",(-A2865+'Lineær programmering opg 4'!$M$6)/'Lineær programmering opg 4'!$K$6*-1)</f>
        <v>-</v>
      </c>
      <c r="G2865" s="167" t="str">
        <f>IF('Lineær programmering opg 4'!$D$7=0,"-",((-A2865+'Lineær programmering opg 4'!$M$7)/'Lineær programmering opg 4'!$K$7)*-1)</f>
        <v>-</v>
      </c>
      <c r="H2865" s="167" t="str">
        <f>IF('Lineær programmering opg 4'!$C$8=0,"-",((-A2865+'Lineær programmering opg 4'!$M$8)/'Lineær programmering opg 4'!$K$8)*-1)</f>
        <v>-</v>
      </c>
      <c r="I2865" s="167" t="str">
        <f>IF('Lineær programmering opg 4'!$D$8=0,"-",'Lineær programmering opg 4'!$G$8)</f>
        <v>-</v>
      </c>
      <c r="J2865" s="295">
        <f>A2865*'Lineær programmering opg 4'!$C$11+Datatabel!C2865*'Lineær programmering opg 4'!$D$11</f>
        <v>37737.599999998485</v>
      </c>
      <c r="K2865" s="9">
        <f t="shared" si="222"/>
        <v>0</v>
      </c>
      <c r="L2865" s="9">
        <f t="shared" si="223"/>
        <v>0</v>
      </c>
    </row>
    <row r="2866" spans="1:12" ht="15" x14ac:dyDescent="0.25">
      <c r="A2866" s="167">
        <f t="shared" si="221"/>
        <v>171.28800000000757</v>
      </c>
      <c r="B2866" s="325">
        <f t="shared" si="224"/>
        <v>0.71370000000003153</v>
      </c>
      <c r="C2866" s="167">
        <f t="shared" si="220"/>
        <v>137.42399999998486</v>
      </c>
      <c r="D2866" s="167">
        <f>IF('Lineær programmering opg 4'!$M$4=0,"-",(-A2866+'Lineær programmering opg 4'!$M$4)/'Lineær programmering opg 4'!$K$4*-1)</f>
        <v>137.42399999998486</v>
      </c>
      <c r="E2866" s="167">
        <f>IF('Lineær programmering opg 4'!$M$5=0,"-",(-A2866+'Lineær programmering opg 4'!$M$5)/'Lineær programmering opg 4'!$K$5*-1)</f>
        <v>171.53399999999434</v>
      </c>
      <c r="F2866" s="167" t="str">
        <f>IF('Lineær programmering opg 4'!$E$6=0,"-",(-A2866+'Lineær programmering opg 4'!$M$6)/'Lineær programmering opg 4'!$K$6*-1)</f>
        <v>-</v>
      </c>
      <c r="G2866" s="167" t="str">
        <f>IF('Lineær programmering opg 4'!$D$7=0,"-",((-A2866+'Lineær programmering opg 4'!$M$7)/'Lineær programmering opg 4'!$K$7)*-1)</f>
        <v>-</v>
      </c>
      <c r="H2866" s="167" t="str">
        <f>IF('Lineær programmering opg 4'!$C$8=0,"-",((-A2866+'Lineær programmering opg 4'!$M$8)/'Lineær programmering opg 4'!$K$8)*-1)</f>
        <v>-</v>
      </c>
      <c r="I2866" s="167" t="str">
        <f>IF('Lineær programmering opg 4'!$D$8=0,"-",'Lineær programmering opg 4'!$G$8)</f>
        <v>-</v>
      </c>
      <c r="J2866" s="295">
        <f>A2866*'Lineær programmering opg 4'!$C$11+Datatabel!C2866*'Lineær programmering opg 4'!$D$11</f>
        <v>37742.399999998481</v>
      </c>
      <c r="K2866" s="9">
        <f t="shared" si="222"/>
        <v>0</v>
      </c>
      <c r="L2866" s="9">
        <f t="shared" si="223"/>
        <v>0</v>
      </c>
    </row>
    <row r="2867" spans="1:12" ht="15" x14ac:dyDescent="0.25">
      <c r="A2867" s="167">
        <f t="shared" si="221"/>
        <v>171.26400000000757</v>
      </c>
      <c r="B2867" s="325">
        <f t="shared" si="224"/>
        <v>0.71360000000003154</v>
      </c>
      <c r="C2867" s="167">
        <f t="shared" si="220"/>
        <v>137.47199999998486</v>
      </c>
      <c r="D2867" s="167">
        <f>IF('Lineær programmering opg 4'!$M$4=0,"-",(-A2867+'Lineær programmering opg 4'!$M$4)/'Lineær programmering opg 4'!$K$4*-1)</f>
        <v>137.47199999998486</v>
      </c>
      <c r="E2867" s="167">
        <f>IF('Lineær programmering opg 4'!$M$5=0,"-",(-A2867+'Lineær programmering opg 4'!$M$5)/'Lineær programmering opg 4'!$K$5*-1)</f>
        <v>171.55199999999434</v>
      </c>
      <c r="F2867" s="167" t="str">
        <f>IF('Lineær programmering opg 4'!$E$6=0,"-",(-A2867+'Lineær programmering opg 4'!$M$6)/'Lineær programmering opg 4'!$K$6*-1)</f>
        <v>-</v>
      </c>
      <c r="G2867" s="167" t="str">
        <f>IF('Lineær programmering opg 4'!$D$7=0,"-",((-A2867+'Lineær programmering opg 4'!$M$7)/'Lineær programmering opg 4'!$K$7)*-1)</f>
        <v>-</v>
      </c>
      <c r="H2867" s="167" t="str">
        <f>IF('Lineær programmering opg 4'!$C$8=0,"-",((-A2867+'Lineær programmering opg 4'!$M$8)/'Lineær programmering opg 4'!$K$8)*-1)</f>
        <v>-</v>
      </c>
      <c r="I2867" s="167" t="str">
        <f>IF('Lineær programmering opg 4'!$D$8=0,"-",'Lineær programmering opg 4'!$G$8)</f>
        <v>-</v>
      </c>
      <c r="J2867" s="295">
        <f>A2867*'Lineær programmering opg 4'!$C$11+Datatabel!C2867*'Lineær programmering opg 4'!$D$11</f>
        <v>37747.199999998484</v>
      </c>
      <c r="K2867" s="9">
        <f t="shared" si="222"/>
        <v>0</v>
      </c>
      <c r="L2867" s="9">
        <f t="shared" si="223"/>
        <v>0</v>
      </c>
    </row>
    <row r="2868" spans="1:12" ht="15" x14ac:dyDescent="0.25">
      <c r="A2868" s="167">
        <f t="shared" si="221"/>
        <v>171.24000000000757</v>
      </c>
      <c r="B2868" s="325">
        <f t="shared" si="224"/>
        <v>0.71350000000003155</v>
      </c>
      <c r="C2868" s="167">
        <f t="shared" si="220"/>
        <v>137.51999999998486</v>
      </c>
      <c r="D2868" s="167">
        <f>IF('Lineær programmering opg 4'!$M$4=0,"-",(-A2868+'Lineær programmering opg 4'!$M$4)/'Lineær programmering opg 4'!$K$4*-1)</f>
        <v>137.51999999998486</v>
      </c>
      <c r="E2868" s="167">
        <f>IF('Lineær programmering opg 4'!$M$5=0,"-",(-A2868+'Lineær programmering opg 4'!$M$5)/'Lineær programmering opg 4'!$K$5*-1)</f>
        <v>171.56999999999434</v>
      </c>
      <c r="F2868" s="167" t="str">
        <f>IF('Lineær programmering opg 4'!$E$6=0,"-",(-A2868+'Lineær programmering opg 4'!$M$6)/'Lineær programmering opg 4'!$K$6*-1)</f>
        <v>-</v>
      </c>
      <c r="G2868" s="167" t="str">
        <f>IF('Lineær programmering opg 4'!$D$7=0,"-",((-A2868+'Lineær programmering opg 4'!$M$7)/'Lineær programmering opg 4'!$K$7)*-1)</f>
        <v>-</v>
      </c>
      <c r="H2868" s="167" t="str">
        <f>IF('Lineær programmering opg 4'!$C$8=0,"-",((-A2868+'Lineær programmering opg 4'!$M$8)/'Lineær programmering opg 4'!$K$8)*-1)</f>
        <v>-</v>
      </c>
      <c r="I2868" s="167" t="str">
        <f>IF('Lineær programmering opg 4'!$D$8=0,"-",'Lineær programmering opg 4'!$G$8)</f>
        <v>-</v>
      </c>
      <c r="J2868" s="295">
        <f>A2868*'Lineær programmering opg 4'!$C$11+Datatabel!C2868*'Lineær programmering opg 4'!$D$11</f>
        <v>37751.999999998487</v>
      </c>
      <c r="K2868" s="9">
        <f t="shared" si="222"/>
        <v>0</v>
      </c>
      <c r="L2868" s="9">
        <f t="shared" si="223"/>
        <v>0</v>
      </c>
    </row>
    <row r="2869" spans="1:12" ht="15" x14ac:dyDescent="0.25">
      <c r="A2869" s="167">
        <f t="shared" si="221"/>
        <v>171.21600000000757</v>
      </c>
      <c r="B2869" s="325">
        <f t="shared" si="224"/>
        <v>0.71340000000003156</v>
      </c>
      <c r="C2869" s="167">
        <f t="shared" si="220"/>
        <v>137.56799999998486</v>
      </c>
      <c r="D2869" s="167">
        <f>IF('Lineær programmering opg 4'!$M$4=0,"-",(-A2869+'Lineær programmering opg 4'!$M$4)/'Lineær programmering opg 4'!$K$4*-1)</f>
        <v>137.56799999998486</v>
      </c>
      <c r="E2869" s="167">
        <f>IF('Lineær programmering opg 4'!$M$5=0,"-",(-A2869+'Lineær programmering opg 4'!$M$5)/'Lineær programmering opg 4'!$K$5*-1)</f>
        <v>171.58799999999434</v>
      </c>
      <c r="F2869" s="167" t="str">
        <f>IF('Lineær programmering opg 4'!$E$6=0,"-",(-A2869+'Lineær programmering opg 4'!$M$6)/'Lineær programmering opg 4'!$K$6*-1)</f>
        <v>-</v>
      </c>
      <c r="G2869" s="167" t="str">
        <f>IF('Lineær programmering opg 4'!$D$7=0,"-",((-A2869+'Lineær programmering opg 4'!$M$7)/'Lineær programmering opg 4'!$K$7)*-1)</f>
        <v>-</v>
      </c>
      <c r="H2869" s="167" t="str">
        <f>IF('Lineær programmering opg 4'!$C$8=0,"-",((-A2869+'Lineær programmering opg 4'!$M$8)/'Lineær programmering opg 4'!$K$8)*-1)</f>
        <v>-</v>
      </c>
      <c r="I2869" s="167" t="str">
        <f>IF('Lineær programmering opg 4'!$D$8=0,"-",'Lineær programmering opg 4'!$G$8)</f>
        <v>-</v>
      </c>
      <c r="J2869" s="295">
        <f>A2869*'Lineær programmering opg 4'!$C$11+Datatabel!C2869*'Lineær programmering opg 4'!$D$11</f>
        <v>37756.79999999849</v>
      </c>
      <c r="K2869" s="9">
        <f t="shared" si="222"/>
        <v>0</v>
      </c>
      <c r="L2869" s="9">
        <f t="shared" si="223"/>
        <v>0</v>
      </c>
    </row>
    <row r="2870" spans="1:12" ht="15" x14ac:dyDescent="0.25">
      <c r="A2870" s="167">
        <f t="shared" si="221"/>
        <v>171.19200000000757</v>
      </c>
      <c r="B2870" s="325">
        <f t="shared" si="224"/>
        <v>0.71330000000003158</v>
      </c>
      <c r="C2870" s="167">
        <f t="shared" si="220"/>
        <v>137.61599999998487</v>
      </c>
      <c r="D2870" s="167">
        <f>IF('Lineær programmering opg 4'!$M$4=0,"-",(-A2870+'Lineær programmering opg 4'!$M$4)/'Lineær programmering opg 4'!$K$4*-1)</f>
        <v>137.61599999998487</v>
      </c>
      <c r="E2870" s="167">
        <f>IF('Lineær programmering opg 4'!$M$5=0,"-",(-A2870+'Lineær programmering opg 4'!$M$5)/'Lineær programmering opg 4'!$K$5*-1)</f>
        <v>171.60599999999434</v>
      </c>
      <c r="F2870" s="167" t="str">
        <f>IF('Lineær programmering opg 4'!$E$6=0,"-",(-A2870+'Lineær programmering opg 4'!$M$6)/'Lineær programmering opg 4'!$K$6*-1)</f>
        <v>-</v>
      </c>
      <c r="G2870" s="167" t="str">
        <f>IF('Lineær programmering opg 4'!$D$7=0,"-",((-A2870+'Lineær programmering opg 4'!$M$7)/'Lineær programmering opg 4'!$K$7)*-1)</f>
        <v>-</v>
      </c>
      <c r="H2870" s="167" t="str">
        <f>IF('Lineær programmering opg 4'!$C$8=0,"-",((-A2870+'Lineær programmering opg 4'!$M$8)/'Lineær programmering opg 4'!$K$8)*-1)</f>
        <v>-</v>
      </c>
      <c r="I2870" s="167" t="str">
        <f>IF('Lineær programmering opg 4'!$D$8=0,"-",'Lineær programmering opg 4'!$G$8)</f>
        <v>-</v>
      </c>
      <c r="J2870" s="295">
        <f>A2870*'Lineær programmering opg 4'!$C$11+Datatabel!C2870*'Lineær programmering opg 4'!$D$11</f>
        <v>37761.599999998492</v>
      </c>
      <c r="K2870" s="9">
        <f t="shared" si="222"/>
        <v>0</v>
      </c>
      <c r="L2870" s="9">
        <f t="shared" si="223"/>
        <v>0</v>
      </c>
    </row>
    <row r="2871" spans="1:12" ht="15" x14ac:dyDescent="0.25">
      <c r="A2871" s="167">
        <f t="shared" si="221"/>
        <v>171.16800000000757</v>
      </c>
      <c r="B2871" s="325">
        <f t="shared" si="224"/>
        <v>0.71320000000003159</v>
      </c>
      <c r="C2871" s="167">
        <f t="shared" si="220"/>
        <v>137.66399999998487</v>
      </c>
      <c r="D2871" s="167">
        <f>IF('Lineær programmering opg 4'!$M$4=0,"-",(-A2871+'Lineær programmering opg 4'!$M$4)/'Lineær programmering opg 4'!$K$4*-1)</f>
        <v>137.66399999998487</v>
      </c>
      <c r="E2871" s="167">
        <f>IF('Lineær programmering opg 4'!$M$5=0,"-",(-A2871+'Lineær programmering opg 4'!$M$5)/'Lineær programmering opg 4'!$K$5*-1)</f>
        <v>171.62399999999434</v>
      </c>
      <c r="F2871" s="167" t="str">
        <f>IF('Lineær programmering opg 4'!$E$6=0,"-",(-A2871+'Lineær programmering opg 4'!$M$6)/'Lineær programmering opg 4'!$K$6*-1)</f>
        <v>-</v>
      </c>
      <c r="G2871" s="167" t="str">
        <f>IF('Lineær programmering opg 4'!$D$7=0,"-",((-A2871+'Lineær programmering opg 4'!$M$7)/'Lineær programmering opg 4'!$K$7)*-1)</f>
        <v>-</v>
      </c>
      <c r="H2871" s="167" t="str">
        <f>IF('Lineær programmering opg 4'!$C$8=0,"-",((-A2871+'Lineær programmering opg 4'!$M$8)/'Lineær programmering opg 4'!$K$8)*-1)</f>
        <v>-</v>
      </c>
      <c r="I2871" s="167" t="str">
        <f>IF('Lineær programmering opg 4'!$D$8=0,"-",'Lineær programmering opg 4'!$G$8)</f>
        <v>-</v>
      </c>
      <c r="J2871" s="295">
        <f>A2871*'Lineær programmering opg 4'!$C$11+Datatabel!C2871*'Lineær programmering opg 4'!$D$11</f>
        <v>37766.399999998481</v>
      </c>
      <c r="K2871" s="9">
        <f t="shared" si="222"/>
        <v>0</v>
      </c>
      <c r="L2871" s="9">
        <f t="shared" si="223"/>
        <v>0</v>
      </c>
    </row>
    <row r="2872" spans="1:12" ht="15" x14ac:dyDescent="0.25">
      <c r="A2872" s="167">
        <f t="shared" si="221"/>
        <v>171.14400000000759</v>
      </c>
      <c r="B2872" s="325">
        <f t="shared" si="224"/>
        <v>0.7131000000000316</v>
      </c>
      <c r="C2872" s="167">
        <f t="shared" si="220"/>
        <v>137.71199999998481</v>
      </c>
      <c r="D2872" s="167">
        <f>IF('Lineær programmering opg 4'!$M$4=0,"-",(-A2872+'Lineær programmering opg 4'!$M$4)/'Lineær programmering opg 4'!$K$4*-1)</f>
        <v>137.71199999998481</v>
      </c>
      <c r="E2872" s="167">
        <f>IF('Lineær programmering opg 4'!$M$5=0,"-",(-A2872+'Lineær programmering opg 4'!$M$5)/'Lineær programmering opg 4'!$K$5*-1)</f>
        <v>171.64199999999431</v>
      </c>
      <c r="F2872" s="167" t="str">
        <f>IF('Lineær programmering opg 4'!$E$6=0,"-",(-A2872+'Lineær programmering opg 4'!$M$6)/'Lineær programmering opg 4'!$K$6*-1)</f>
        <v>-</v>
      </c>
      <c r="G2872" s="167" t="str">
        <f>IF('Lineær programmering opg 4'!$D$7=0,"-",((-A2872+'Lineær programmering opg 4'!$M$7)/'Lineær programmering opg 4'!$K$7)*-1)</f>
        <v>-</v>
      </c>
      <c r="H2872" s="167" t="str">
        <f>IF('Lineær programmering opg 4'!$C$8=0,"-",((-A2872+'Lineær programmering opg 4'!$M$8)/'Lineær programmering opg 4'!$K$8)*-1)</f>
        <v>-</v>
      </c>
      <c r="I2872" s="167" t="str">
        <f>IF('Lineær programmering opg 4'!$D$8=0,"-",'Lineær programmering opg 4'!$G$8)</f>
        <v>-</v>
      </c>
      <c r="J2872" s="295">
        <f>A2872*'Lineær programmering opg 4'!$C$11+Datatabel!C2872*'Lineær programmering opg 4'!$D$11</f>
        <v>37771.199999998484</v>
      </c>
      <c r="K2872" s="9">
        <f t="shared" si="222"/>
        <v>0</v>
      </c>
      <c r="L2872" s="9">
        <f t="shared" si="223"/>
        <v>0</v>
      </c>
    </row>
    <row r="2873" spans="1:12" ht="15" x14ac:dyDescent="0.25">
      <c r="A2873" s="167">
        <f t="shared" si="221"/>
        <v>171.12000000000759</v>
      </c>
      <c r="B2873" s="325">
        <f t="shared" si="224"/>
        <v>0.71300000000003161</v>
      </c>
      <c r="C2873" s="167">
        <f t="shared" si="220"/>
        <v>137.75999999998481</v>
      </c>
      <c r="D2873" s="167">
        <f>IF('Lineær programmering opg 4'!$M$4=0,"-",(-A2873+'Lineær programmering opg 4'!$M$4)/'Lineær programmering opg 4'!$K$4*-1)</f>
        <v>137.75999999998481</v>
      </c>
      <c r="E2873" s="167">
        <f>IF('Lineær programmering opg 4'!$M$5=0,"-",(-A2873+'Lineær programmering opg 4'!$M$5)/'Lineær programmering opg 4'!$K$5*-1)</f>
        <v>171.65999999999431</v>
      </c>
      <c r="F2873" s="167" t="str">
        <f>IF('Lineær programmering opg 4'!$E$6=0,"-",(-A2873+'Lineær programmering opg 4'!$M$6)/'Lineær programmering opg 4'!$K$6*-1)</f>
        <v>-</v>
      </c>
      <c r="G2873" s="167" t="str">
        <f>IF('Lineær programmering opg 4'!$D$7=0,"-",((-A2873+'Lineær programmering opg 4'!$M$7)/'Lineær programmering opg 4'!$K$7)*-1)</f>
        <v>-</v>
      </c>
      <c r="H2873" s="167" t="str">
        <f>IF('Lineær programmering opg 4'!$C$8=0,"-",((-A2873+'Lineær programmering opg 4'!$M$8)/'Lineær programmering opg 4'!$K$8)*-1)</f>
        <v>-</v>
      </c>
      <c r="I2873" s="167" t="str">
        <f>IF('Lineær programmering opg 4'!$D$8=0,"-",'Lineær programmering opg 4'!$G$8)</f>
        <v>-</v>
      </c>
      <c r="J2873" s="295">
        <f>A2873*'Lineær programmering opg 4'!$C$11+Datatabel!C2873*'Lineær programmering opg 4'!$D$11</f>
        <v>37775.999999998487</v>
      </c>
      <c r="K2873" s="9">
        <f t="shared" si="222"/>
        <v>0</v>
      </c>
      <c r="L2873" s="9">
        <f t="shared" si="223"/>
        <v>0</v>
      </c>
    </row>
    <row r="2874" spans="1:12" ht="15" x14ac:dyDescent="0.25">
      <c r="A2874" s="167">
        <f t="shared" si="221"/>
        <v>171.09600000000759</v>
      </c>
      <c r="B2874" s="325">
        <f t="shared" si="224"/>
        <v>0.71290000000003162</v>
      </c>
      <c r="C2874" s="167">
        <f t="shared" si="220"/>
        <v>137.80799999998482</v>
      </c>
      <c r="D2874" s="167">
        <f>IF('Lineær programmering opg 4'!$M$4=0,"-",(-A2874+'Lineær programmering opg 4'!$M$4)/'Lineær programmering opg 4'!$K$4*-1)</f>
        <v>137.80799999998482</v>
      </c>
      <c r="E2874" s="167">
        <f>IF('Lineær programmering opg 4'!$M$5=0,"-",(-A2874+'Lineær programmering opg 4'!$M$5)/'Lineær programmering opg 4'!$K$5*-1)</f>
        <v>171.67799999999431</v>
      </c>
      <c r="F2874" s="167" t="str">
        <f>IF('Lineær programmering opg 4'!$E$6=0,"-",(-A2874+'Lineær programmering opg 4'!$M$6)/'Lineær programmering opg 4'!$K$6*-1)</f>
        <v>-</v>
      </c>
      <c r="G2874" s="167" t="str">
        <f>IF('Lineær programmering opg 4'!$D$7=0,"-",((-A2874+'Lineær programmering opg 4'!$M$7)/'Lineær programmering opg 4'!$K$7)*-1)</f>
        <v>-</v>
      </c>
      <c r="H2874" s="167" t="str">
        <f>IF('Lineær programmering opg 4'!$C$8=0,"-",((-A2874+'Lineær programmering opg 4'!$M$8)/'Lineær programmering opg 4'!$K$8)*-1)</f>
        <v>-</v>
      </c>
      <c r="I2874" s="167" t="str">
        <f>IF('Lineær programmering opg 4'!$D$8=0,"-",'Lineær programmering opg 4'!$G$8)</f>
        <v>-</v>
      </c>
      <c r="J2874" s="295">
        <f>A2874*'Lineær programmering opg 4'!$C$11+Datatabel!C2874*'Lineær programmering opg 4'!$D$11</f>
        <v>37780.799999998482</v>
      </c>
      <c r="K2874" s="9">
        <f t="shared" si="222"/>
        <v>0</v>
      </c>
      <c r="L2874" s="9">
        <f t="shared" si="223"/>
        <v>0</v>
      </c>
    </row>
    <row r="2875" spans="1:12" ht="15" x14ac:dyDescent="0.25">
      <c r="A2875" s="167">
        <f t="shared" si="221"/>
        <v>171.07200000000759</v>
      </c>
      <c r="B2875" s="325">
        <f t="shared" si="224"/>
        <v>0.71280000000003163</v>
      </c>
      <c r="C2875" s="167">
        <f t="shared" si="220"/>
        <v>137.85599999998482</v>
      </c>
      <c r="D2875" s="167">
        <f>IF('Lineær programmering opg 4'!$M$4=0,"-",(-A2875+'Lineær programmering opg 4'!$M$4)/'Lineær programmering opg 4'!$K$4*-1)</f>
        <v>137.85599999998482</v>
      </c>
      <c r="E2875" s="167">
        <f>IF('Lineær programmering opg 4'!$M$5=0,"-",(-A2875+'Lineær programmering opg 4'!$M$5)/'Lineær programmering opg 4'!$K$5*-1)</f>
        <v>171.69599999999431</v>
      </c>
      <c r="F2875" s="167" t="str">
        <f>IF('Lineær programmering opg 4'!$E$6=0,"-",(-A2875+'Lineær programmering opg 4'!$M$6)/'Lineær programmering opg 4'!$K$6*-1)</f>
        <v>-</v>
      </c>
      <c r="G2875" s="167" t="str">
        <f>IF('Lineær programmering opg 4'!$D$7=0,"-",((-A2875+'Lineær programmering opg 4'!$M$7)/'Lineær programmering opg 4'!$K$7)*-1)</f>
        <v>-</v>
      </c>
      <c r="H2875" s="167" t="str">
        <f>IF('Lineær programmering opg 4'!$C$8=0,"-",((-A2875+'Lineær programmering opg 4'!$M$8)/'Lineær programmering opg 4'!$K$8)*-1)</f>
        <v>-</v>
      </c>
      <c r="I2875" s="167" t="str">
        <f>IF('Lineær programmering opg 4'!$D$8=0,"-",'Lineær programmering opg 4'!$G$8)</f>
        <v>-</v>
      </c>
      <c r="J2875" s="295">
        <f>A2875*'Lineær programmering opg 4'!$C$11+Datatabel!C2875*'Lineær programmering opg 4'!$D$11</f>
        <v>37785.599999998478</v>
      </c>
      <c r="K2875" s="9">
        <f t="shared" si="222"/>
        <v>0</v>
      </c>
      <c r="L2875" s="9">
        <f t="shared" si="223"/>
        <v>0</v>
      </c>
    </row>
    <row r="2876" spans="1:12" ht="15" x14ac:dyDescent="0.25">
      <c r="A2876" s="167">
        <f t="shared" si="221"/>
        <v>171.04800000000759</v>
      </c>
      <c r="B2876" s="325">
        <f t="shared" si="224"/>
        <v>0.71270000000003164</v>
      </c>
      <c r="C2876" s="167">
        <f t="shared" si="220"/>
        <v>137.90399999998482</v>
      </c>
      <c r="D2876" s="167">
        <f>IF('Lineær programmering opg 4'!$M$4=0,"-",(-A2876+'Lineær programmering opg 4'!$M$4)/'Lineær programmering opg 4'!$K$4*-1)</f>
        <v>137.90399999998482</v>
      </c>
      <c r="E2876" s="167">
        <f>IF('Lineær programmering opg 4'!$M$5=0,"-",(-A2876+'Lineær programmering opg 4'!$M$5)/'Lineær programmering opg 4'!$K$5*-1)</f>
        <v>171.71399999999431</v>
      </c>
      <c r="F2876" s="167" t="str">
        <f>IF('Lineær programmering opg 4'!$E$6=0,"-",(-A2876+'Lineær programmering opg 4'!$M$6)/'Lineær programmering opg 4'!$K$6*-1)</f>
        <v>-</v>
      </c>
      <c r="G2876" s="167" t="str">
        <f>IF('Lineær programmering opg 4'!$D$7=0,"-",((-A2876+'Lineær programmering opg 4'!$M$7)/'Lineær programmering opg 4'!$K$7)*-1)</f>
        <v>-</v>
      </c>
      <c r="H2876" s="167" t="str">
        <f>IF('Lineær programmering opg 4'!$C$8=0,"-",((-A2876+'Lineær programmering opg 4'!$M$8)/'Lineær programmering opg 4'!$K$8)*-1)</f>
        <v>-</v>
      </c>
      <c r="I2876" s="167" t="str">
        <f>IF('Lineær programmering opg 4'!$D$8=0,"-",'Lineær programmering opg 4'!$G$8)</f>
        <v>-</v>
      </c>
      <c r="J2876" s="295">
        <f>A2876*'Lineær programmering opg 4'!$C$11+Datatabel!C2876*'Lineær programmering opg 4'!$D$11</f>
        <v>37790.399999998481</v>
      </c>
      <c r="K2876" s="9">
        <f t="shared" si="222"/>
        <v>0</v>
      </c>
      <c r="L2876" s="9">
        <f t="shared" si="223"/>
        <v>0</v>
      </c>
    </row>
    <row r="2877" spans="1:12" ht="15" x14ac:dyDescent="0.25">
      <c r="A2877" s="167">
        <f t="shared" si="221"/>
        <v>171.02400000000759</v>
      </c>
      <c r="B2877" s="325">
        <f t="shared" si="224"/>
        <v>0.71260000000003165</v>
      </c>
      <c r="C2877" s="167">
        <f t="shared" si="220"/>
        <v>137.95199999998482</v>
      </c>
      <c r="D2877" s="167">
        <f>IF('Lineær programmering opg 4'!$M$4=0,"-",(-A2877+'Lineær programmering opg 4'!$M$4)/'Lineær programmering opg 4'!$K$4*-1)</f>
        <v>137.95199999998482</v>
      </c>
      <c r="E2877" s="167">
        <f>IF('Lineær programmering opg 4'!$M$5=0,"-",(-A2877+'Lineær programmering opg 4'!$M$5)/'Lineær programmering opg 4'!$K$5*-1)</f>
        <v>171.73199999999431</v>
      </c>
      <c r="F2877" s="167" t="str">
        <f>IF('Lineær programmering opg 4'!$E$6=0,"-",(-A2877+'Lineær programmering opg 4'!$M$6)/'Lineær programmering opg 4'!$K$6*-1)</f>
        <v>-</v>
      </c>
      <c r="G2877" s="167" t="str">
        <f>IF('Lineær programmering opg 4'!$D$7=0,"-",((-A2877+'Lineær programmering opg 4'!$M$7)/'Lineær programmering opg 4'!$K$7)*-1)</f>
        <v>-</v>
      </c>
      <c r="H2877" s="167" t="str">
        <f>IF('Lineær programmering opg 4'!$C$8=0,"-",((-A2877+'Lineær programmering opg 4'!$M$8)/'Lineær programmering opg 4'!$K$8)*-1)</f>
        <v>-</v>
      </c>
      <c r="I2877" s="167" t="str">
        <f>IF('Lineær programmering opg 4'!$D$8=0,"-",'Lineær programmering opg 4'!$G$8)</f>
        <v>-</v>
      </c>
      <c r="J2877" s="295">
        <f>A2877*'Lineær programmering opg 4'!$C$11+Datatabel!C2877*'Lineær programmering opg 4'!$D$11</f>
        <v>37795.199999998484</v>
      </c>
      <c r="K2877" s="9">
        <f t="shared" si="222"/>
        <v>0</v>
      </c>
      <c r="L2877" s="9">
        <f t="shared" si="223"/>
        <v>0</v>
      </c>
    </row>
    <row r="2878" spans="1:12" ht="15" x14ac:dyDescent="0.25">
      <c r="A2878" s="167">
        <f t="shared" si="221"/>
        <v>171.00000000000759</v>
      </c>
      <c r="B2878" s="325">
        <f t="shared" si="224"/>
        <v>0.71250000000003166</v>
      </c>
      <c r="C2878" s="167">
        <f t="shared" si="220"/>
        <v>137.99999999998482</v>
      </c>
      <c r="D2878" s="167">
        <f>IF('Lineær programmering opg 4'!$M$4=0,"-",(-A2878+'Lineær programmering opg 4'!$M$4)/'Lineær programmering opg 4'!$K$4*-1)</f>
        <v>137.99999999998482</v>
      </c>
      <c r="E2878" s="167">
        <f>IF('Lineær programmering opg 4'!$M$5=0,"-",(-A2878+'Lineær programmering opg 4'!$M$5)/'Lineær programmering opg 4'!$K$5*-1)</f>
        <v>171.74999999999432</v>
      </c>
      <c r="F2878" s="167" t="str">
        <f>IF('Lineær programmering opg 4'!$E$6=0,"-",(-A2878+'Lineær programmering opg 4'!$M$6)/'Lineær programmering opg 4'!$K$6*-1)</f>
        <v>-</v>
      </c>
      <c r="G2878" s="167" t="str">
        <f>IF('Lineær programmering opg 4'!$D$7=0,"-",((-A2878+'Lineær programmering opg 4'!$M$7)/'Lineær programmering opg 4'!$K$7)*-1)</f>
        <v>-</v>
      </c>
      <c r="H2878" s="167" t="str">
        <f>IF('Lineær programmering opg 4'!$C$8=0,"-",((-A2878+'Lineær programmering opg 4'!$M$8)/'Lineær programmering opg 4'!$K$8)*-1)</f>
        <v>-</v>
      </c>
      <c r="I2878" s="167" t="str">
        <f>IF('Lineær programmering opg 4'!$D$8=0,"-",'Lineær programmering opg 4'!$G$8)</f>
        <v>-</v>
      </c>
      <c r="J2878" s="295">
        <f>A2878*'Lineær programmering opg 4'!$C$11+Datatabel!C2878*'Lineær programmering opg 4'!$D$11</f>
        <v>37799.999999998487</v>
      </c>
      <c r="K2878" s="9">
        <f t="shared" si="222"/>
        <v>0</v>
      </c>
      <c r="L2878" s="9">
        <f t="shared" si="223"/>
        <v>0</v>
      </c>
    </row>
    <row r="2879" spans="1:12" ht="15" x14ac:dyDescent="0.25">
      <c r="A2879" s="167">
        <f t="shared" si="221"/>
        <v>170.97600000000762</v>
      </c>
      <c r="B2879" s="325">
        <f t="shared" si="224"/>
        <v>0.71240000000003167</v>
      </c>
      <c r="C2879" s="167">
        <f t="shared" si="220"/>
        <v>138.04799999998477</v>
      </c>
      <c r="D2879" s="167">
        <f>IF('Lineær programmering opg 4'!$M$4=0,"-",(-A2879+'Lineær programmering opg 4'!$M$4)/'Lineær programmering opg 4'!$K$4*-1)</f>
        <v>138.04799999998477</v>
      </c>
      <c r="E2879" s="167">
        <f>IF('Lineær programmering opg 4'!$M$5=0,"-",(-A2879+'Lineær programmering opg 4'!$M$5)/'Lineær programmering opg 4'!$K$5*-1)</f>
        <v>171.76799999999429</v>
      </c>
      <c r="F2879" s="167" t="str">
        <f>IF('Lineær programmering opg 4'!$E$6=0,"-",(-A2879+'Lineær programmering opg 4'!$M$6)/'Lineær programmering opg 4'!$K$6*-1)</f>
        <v>-</v>
      </c>
      <c r="G2879" s="167" t="str">
        <f>IF('Lineær programmering opg 4'!$D$7=0,"-",((-A2879+'Lineær programmering opg 4'!$M$7)/'Lineær programmering opg 4'!$K$7)*-1)</f>
        <v>-</v>
      </c>
      <c r="H2879" s="167" t="str">
        <f>IF('Lineær programmering opg 4'!$C$8=0,"-",((-A2879+'Lineær programmering opg 4'!$M$8)/'Lineær programmering opg 4'!$K$8)*-1)</f>
        <v>-</v>
      </c>
      <c r="I2879" s="167" t="str">
        <f>IF('Lineær programmering opg 4'!$D$8=0,"-",'Lineær programmering opg 4'!$G$8)</f>
        <v>-</v>
      </c>
      <c r="J2879" s="295">
        <f>A2879*'Lineær programmering opg 4'!$C$11+Datatabel!C2879*'Lineær programmering opg 4'!$D$11</f>
        <v>37804.799999998475</v>
      </c>
      <c r="K2879" s="9">
        <f t="shared" si="222"/>
        <v>0</v>
      </c>
      <c r="L2879" s="9">
        <f t="shared" si="223"/>
        <v>0</v>
      </c>
    </row>
    <row r="2880" spans="1:12" ht="15" x14ac:dyDescent="0.25">
      <c r="A2880" s="167">
        <f t="shared" si="221"/>
        <v>170.95200000000762</v>
      </c>
      <c r="B2880" s="325">
        <f t="shared" si="224"/>
        <v>0.71230000000003169</v>
      </c>
      <c r="C2880" s="167">
        <f t="shared" si="220"/>
        <v>138.09599999998477</v>
      </c>
      <c r="D2880" s="167">
        <f>IF('Lineær programmering opg 4'!$M$4=0,"-",(-A2880+'Lineær programmering opg 4'!$M$4)/'Lineær programmering opg 4'!$K$4*-1)</f>
        <v>138.09599999998477</v>
      </c>
      <c r="E2880" s="167">
        <f>IF('Lineær programmering opg 4'!$M$5=0,"-",(-A2880+'Lineær programmering opg 4'!$M$5)/'Lineær programmering opg 4'!$K$5*-1)</f>
        <v>171.78599999999429</v>
      </c>
      <c r="F2880" s="167" t="str">
        <f>IF('Lineær programmering opg 4'!$E$6=0,"-",(-A2880+'Lineær programmering opg 4'!$M$6)/'Lineær programmering opg 4'!$K$6*-1)</f>
        <v>-</v>
      </c>
      <c r="G2880" s="167" t="str">
        <f>IF('Lineær programmering opg 4'!$D$7=0,"-",((-A2880+'Lineær programmering opg 4'!$M$7)/'Lineær programmering opg 4'!$K$7)*-1)</f>
        <v>-</v>
      </c>
      <c r="H2880" s="167" t="str">
        <f>IF('Lineær programmering opg 4'!$C$8=0,"-",((-A2880+'Lineær programmering opg 4'!$M$8)/'Lineær programmering opg 4'!$K$8)*-1)</f>
        <v>-</v>
      </c>
      <c r="I2880" s="167" t="str">
        <f>IF('Lineær programmering opg 4'!$D$8=0,"-",'Lineær programmering opg 4'!$G$8)</f>
        <v>-</v>
      </c>
      <c r="J2880" s="295">
        <f>A2880*'Lineær programmering opg 4'!$C$11+Datatabel!C2880*'Lineær programmering opg 4'!$D$11</f>
        <v>37809.599999998478</v>
      </c>
      <c r="K2880" s="9">
        <f t="shared" si="222"/>
        <v>0</v>
      </c>
      <c r="L2880" s="9">
        <f t="shared" si="223"/>
        <v>0</v>
      </c>
    </row>
    <row r="2881" spans="1:12" ht="15" x14ac:dyDescent="0.25">
      <c r="A2881" s="167">
        <f t="shared" si="221"/>
        <v>170.92800000000761</v>
      </c>
      <c r="B2881" s="325">
        <f t="shared" si="224"/>
        <v>0.7122000000000317</v>
      </c>
      <c r="C2881" s="167">
        <f t="shared" si="220"/>
        <v>138.14399999998477</v>
      </c>
      <c r="D2881" s="167">
        <f>IF('Lineær programmering opg 4'!$M$4=0,"-",(-A2881+'Lineær programmering opg 4'!$M$4)/'Lineær programmering opg 4'!$K$4*-1)</f>
        <v>138.14399999998477</v>
      </c>
      <c r="E2881" s="167">
        <f>IF('Lineær programmering opg 4'!$M$5=0,"-",(-A2881+'Lineær programmering opg 4'!$M$5)/'Lineær programmering opg 4'!$K$5*-1)</f>
        <v>171.80399999999429</v>
      </c>
      <c r="F2881" s="167" t="str">
        <f>IF('Lineær programmering opg 4'!$E$6=0,"-",(-A2881+'Lineær programmering opg 4'!$M$6)/'Lineær programmering opg 4'!$K$6*-1)</f>
        <v>-</v>
      </c>
      <c r="G2881" s="167" t="str">
        <f>IF('Lineær programmering opg 4'!$D$7=0,"-",((-A2881+'Lineær programmering opg 4'!$M$7)/'Lineær programmering opg 4'!$K$7)*-1)</f>
        <v>-</v>
      </c>
      <c r="H2881" s="167" t="str">
        <f>IF('Lineær programmering opg 4'!$C$8=0,"-",((-A2881+'Lineær programmering opg 4'!$M$8)/'Lineær programmering opg 4'!$K$8)*-1)</f>
        <v>-</v>
      </c>
      <c r="I2881" s="167" t="str">
        <f>IF('Lineær programmering opg 4'!$D$8=0,"-",'Lineær programmering opg 4'!$G$8)</f>
        <v>-</v>
      </c>
      <c r="J2881" s="295">
        <f>A2881*'Lineær programmering opg 4'!$C$11+Datatabel!C2881*'Lineær programmering opg 4'!$D$11</f>
        <v>37814.399999998474</v>
      </c>
      <c r="K2881" s="9">
        <f t="shared" si="222"/>
        <v>0</v>
      </c>
      <c r="L2881" s="9">
        <f t="shared" si="223"/>
        <v>0</v>
      </c>
    </row>
    <row r="2882" spans="1:12" ht="15" x14ac:dyDescent="0.25">
      <c r="A2882" s="167">
        <f t="shared" si="221"/>
        <v>170.90400000000761</v>
      </c>
      <c r="B2882" s="325">
        <f t="shared" si="224"/>
        <v>0.71210000000003171</v>
      </c>
      <c r="C2882" s="167">
        <f t="shared" si="220"/>
        <v>138.19199999998477</v>
      </c>
      <c r="D2882" s="167">
        <f>IF('Lineær programmering opg 4'!$M$4=0,"-",(-A2882+'Lineær programmering opg 4'!$M$4)/'Lineær programmering opg 4'!$K$4*-1)</f>
        <v>138.19199999998477</v>
      </c>
      <c r="E2882" s="167">
        <f>IF('Lineær programmering opg 4'!$M$5=0,"-",(-A2882+'Lineær programmering opg 4'!$M$5)/'Lineær programmering opg 4'!$K$5*-1)</f>
        <v>171.82199999999429</v>
      </c>
      <c r="F2882" s="167" t="str">
        <f>IF('Lineær programmering opg 4'!$E$6=0,"-",(-A2882+'Lineær programmering opg 4'!$M$6)/'Lineær programmering opg 4'!$K$6*-1)</f>
        <v>-</v>
      </c>
      <c r="G2882" s="167" t="str">
        <f>IF('Lineær programmering opg 4'!$D$7=0,"-",((-A2882+'Lineær programmering opg 4'!$M$7)/'Lineær programmering opg 4'!$K$7)*-1)</f>
        <v>-</v>
      </c>
      <c r="H2882" s="167" t="str">
        <f>IF('Lineær programmering opg 4'!$C$8=0,"-",((-A2882+'Lineær programmering opg 4'!$M$8)/'Lineær programmering opg 4'!$K$8)*-1)</f>
        <v>-</v>
      </c>
      <c r="I2882" s="167" t="str">
        <f>IF('Lineær programmering opg 4'!$D$8=0,"-",'Lineær programmering opg 4'!$G$8)</f>
        <v>-</v>
      </c>
      <c r="J2882" s="295">
        <f>A2882*'Lineær programmering opg 4'!$C$11+Datatabel!C2882*'Lineær programmering opg 4'!$D$11</f>
        <v>37819.199999998476</v>
      </c>
      <c r="K2882" s="9">
        <f t="shared" si="222"/>
        <v>0</v>
      </c>
      <c r="L2882" s="9">
        <f t="shared" si="223"/>
        <v>0</v>
      </c>
    </row>
    <row r="2883" spans="1:12" ht="15" x14ac:dyDescent="0.25">
      <c r="A2883" s="167">
        <f t="shared" si="221"/>
        <v>170.88000000000761</v>
      </c>
      <c r="B2883" s="325">
        <f t="shared" si="224"/>
        <v>0.71200000000003172</v>
      </c>
      <c r="C2883" s="167">
        <f t="shared" ref="C2883:C2946" si="225">MIN(D2883,E2883,F2883,G2883,H2883,I2883)</f>
        <v>138.23999999998478</v>
      </c>
      <c r="D2883" s="167">
        <f>IF('Lineær programmering opg 4'!$M$4=0,"-",(-A2883+'Lineær programmering opg 4'!$M$4)/'Lineær programmering opg 4'!$K$4*-1)</f>
        <v>138.23999999998478</v>
      </c>
      <c r="E2883" s="167">
        <f>IF('Lineær programmering opg 4'!$M$5=0,"-",(-A2883+'Lineær programmering opg 4'!$M$5)/'Lineær programmering opg 4'!$K$5*-1)</f>
        <v>171.83999999999429</v>
      </c>
      <c r="F2883" s="167" t="str">
        <f>IF('Lineær programmering opg 4'!$E$6=0,"-",(-A2883+'Lineær programmering opg 4'!$M$6)/'Lineær programmering opg 4'!$K$6*-1)</f>
        <v>-</v>
      </c>
      <c r="G2883" s="167" t="str">
        <f>IF('Lineær programmering opg 4'!$D$7=0,"-",((-A2883+'Lineær programmering opg 4'!$M$7)/'Lineær programmering opg 4'!$K$7)*-1)</f>
        <v>-</v>
      </c>
      <c r="H2883" s="167" t="str">
        <f>IF('Lineær programmering opg 4'!$C$8=0,"-",((-A2883+'Lineær programmering opg 4'!$M$8)/'Lineær programmering opg 4'!$K$8)*-1)</f>
        <v>-</v>
      </c>
      <c r="I2883" s="167" t="str">
        <f>IF('Lineær programmering opg 4'!$D$8=0,"-",'Lineær programmering opg 4'!$G$8)</f>
        <v>-</v>
      </c>
      <c r="J2883" s="295">
        <f>A2883*'Lineær programmering opg 4'!$C$11+Datatabel!C2883*'Lineær programmering opg 4'!$D$11</f>
        <v>37823.999999998472</v>
      </c>
      <c r="K2883" s="9">
        <f t="shared" si="222"/>
        <v>0</v>
      </c>
      <c r="L2883" s="9">
        <f t="shared" si="223"/>
        <v>0</v>
      </c>
    </row>
    <row r="2884" spans="1:12" ht="15" x14ac:dyDescent="0.25">
      <c r="A2884" s="167">
        <f t="shared" ref="A2884:A2947" si="226">$A$3*B2884</f>
        <v>170.85600000000761</v>
      </c>
      <c r="B2884" s="325">
        <f t="shared" si="224"/>
        <v>0.71190000000003173</v>
      </c>
      <c r="C2884" s="167">
        <f t="shared" si="225"/>
        <v>138.28799999998478</v>
      </c>
      <c r="D2884" s="167">
        <f>IF('Lineær programmering opg 4'!$M$4=0,"-",(-A2884+'Lineær programmering opg 4'!$M$4)/'Lineær programmering opg 4'!$K$4*-1)</f>
        <v>138.28799999998478</v>
      </c>
      <c r="E2884" s="167">
        <f>IF('Lineær programmering opg 4'!$M$5=0,"-",(-A2884+'Lineær programmering opg 4'!$M$5)/'Lineær programmering opg 4'!$K$5*-1)</f>
        <v>171.85799999999429</v>
      </c>
      <c r="F2884" s="167" t="str">
        <f>IF('Lineær programmering opg 4'!$E$6=0,"-",(-A2884+'Lineær programmering opg 4'!$M$6)/'Lineær programmering opg 4'!$K$6*-1)</f>
        <v>-</v>
      </c>
      <c r="G2884" s="167" t="str">
        <f>IF('Lineær programmering opg 4'!$D$7=0,"-",((-A2884+'Lineær programmering opg 4'!$M$7)/'Lineær programmering opg 4'!$K$7)*-1)</f>
        <v>-</v>
      </c>
      <c r="H2884" s="167" t="str">
        <f>IF('Lineær programmering opg 4'!$C$8=0,"-",((-A2884+'Lineær programmering opg 4'!$M$8)/'Lineær programmering opg 4'!$K$8)*-1)</f>
        <v>-</v>
      </c>
      <c r="I2884" s="167" t="str">
        <f>IF('Lineær programmering opg 4'!$D$8=0,"-",'Lineær programmering opg 4'!$G$8)</f>
        <v>-</v>
      </c>
      <c r="J2884" s="295">
        <f>A2884*'Lineær programmering opg 4'!$C$11+Datatabel!C2884*'Lineær programmering opg 4'!$D$11</f>
        <v>37828.799999998475</v>
      </c>
      <c r="K2884" s="9">
        <f t="shared" ref="K2884:K2947" si="227">IF($J$10004=J2884,A2884,0)</f>
        <v>0</v>
      </c>
      <c r="L2884" s="9">
        <f t="shared" ref="L2884:L2947" si="228">IF(J2884=$J$10004,C2884,0)</f>
        <v>0</v>
      </c>
    </row>
    <row r="2885" spans="1:12" ht="15" x14ac:dyDescent="0.25">
      <c r="A2885" s="167">
        <f t="shared" si="226"/>
        <v>170.83200000000761</v>
      </c>
      <c r="B2885" s="325">
        <f t="shared" ref="B2885:B2948" si="229">B2884-0.01%</f>
        <v>0.71180000000003174</v>
      </c>
      <c r="C2885" s="167">
        <f t="shared" si="225"/>
        <v>138.33599999998478</v>
      </c>
      <c r="D2885" s="167">
        <f>IF('Lineær programmering opg 4'!$M$4=0,"-",(-A2885+'Lineær programmering opg 4'!$M$4)/'Lineær programmering opg 4'!$K$4*-1)</f>
        <v>138.33599999998478</v>
      </c>
      <c r="E2885" s="167">
        <f>IF('Lineær programmering opg 4'!$M$5=0,"-",(-A2885+'Lineær programmering opg 4'!$M$5)/'Lineær programmering opg 4'!$K$5*-1)</f>
        <v>171.87599999999429</v>
      </c>
      <c r="F2885" s="167" t="str">
        <f>IF('Lineær programmering opg 4'!$E$6=0,"-",(-A2885+'Lineær programmering opg 4'!$M$6)/'Lineær programmering opg 4'!$K$6*-1)</f>
        <v>-</v>
      </c>
      <c r="G2885" s="167" t="str">
        <f>IF('Lineær programmering opg 4'!$D$7=0,"-",((-A2885+'Lineær programmering opg 4'!$M$7)/'Lineær programmering opg 4'!$K$7)*-1)</f>
        <v>-</v>
      </c>
      <c r="H2885" s="167" t="str">
        <f>IF('Lineær programmering opg 4'!$C$8=0,"-",((-A2885+'Lineær programmering opg 4'!$M$8)/'Lineær programmering opg 4'!$K$8)*-1)</f>
        <v>-</v>
      </c>
      <c r="I2885" s="167" t="str">
        <f>IF('Lineær programmering opg 4'!$D$8=0,"-",'Lineær programmering opg 4'!$G$8)</f>
        <v>-</v>
      </c>
      <c r="J2885" s="295">
        <f>A2885*'Lineær programmering opg 4'!$C$11+Datatabel!C2885*'Lineær programmering opg 4'!$D$11</f>
        <v>37833.599999998478</v>
      </c>
      <c r="K2885" s="9">
        <f t="shared" si="227"/>
        <v>0</v>
      </c>
      <c r="L2885" s="9">
        <f t="shared" si="228"/>
        <v>0</v>
      </c>
    </row>
    <row r="2886" spans="1:12" ht="15" x14ac:dyDescent="0.25">
      <c r="A2886" s="167">
        <f t="shared" si="226"/>
        <v>170.80800000000761</v>
      </c>
      <c r="B2886" s="325">
        <f t="shared" si="229"/>
        <v>0.71170000000003175</v>
      </c>
      <c r="C2886" s="167">
        <f t="shared" si="225"/>
        <v>138.38399999998478</v>
      </c>
      <c r="D2886" s="167">
        <f>IF('Lineær programmering opg 4'!$M$4=0,"-",(-A2886+'Lineær programmering opg 4'!$M$4)/'Lineær programmering opg 4'!$K$4*-1)</f>
        <v>138.38399999998478</v>
      </c>
      <c r="E2886" s="167">
        <f>IF('Lineær programmering opg 4'!$M$5=0,"-",(-A2886+'Lineær programmering opg 4'!$M$5)/'Lineær programmering opg 4'!$K$5*-1)</f>
        <v>171.89399999999429</v>
      </c>
      <c r="F2886" s="167" t="str">
        <f>IF('Lineær programmering opg 4'!$E$6=0,"-",(-A2886+'Lineær programmering opg 4'!$M$6)/'Lineær programmering opg 4'!$K$6*-1)</f>
        <v>-</v>
      </c>
      <c r="G2886" s="167" t="str">
        <f>IF('Lineær programmering opg 4'!$D$7=0,"-",((-A2886+'Lineær programmering opg 4'!$M$7)/'Lineær programmering opg 4'!$K$7)*-1)</f>
        <v>-</v>
      </c>
      <c r="H2886" s="167" t="str">
        <f>IF('Lineær programmering opg 4'!$C$8=0,"-",((-A2886+'Lineær programmering opg 4'!$M$8)/'Lineær programmering opg 4'!$K$8)*-1)</f>
        <v>-</v>
      </c>
      <c r="I2886" s="167" t="str">
        <f>IF('Lineær programmering opg 4'!$D$8=0,"-",'Lineær programmering opg 4'!$G$8)</f>
        <v>-</v>
      </c>
      <c r="J2886" s="295">
        <f>A2886*'Lineær programmering opg 4'!$C$11+Datatabel!C2886*'Lineær programmering opg 4'!$D$11</f>
        <v>37838.399999998481</v>
      </c>
      <c r="K2886" s="9">
        <f t="shared" si="227"/>
        <v>0</v>
      </c>
      <c r="L2886" s="9">
        <f t="shared" si="228"/>
        <v>0</v>
      </c>
    </row>
    <row r="2887" spans="1:12" ht="15" x14ac:dyDescent="0.25">
      <c r="A2887" s="167">
        <f t="shared" si="226"/>
        <v>170.78400000000761</v>
      </c>
      <c r="B2887" s="325">
        <f t="shared" si="229"/>
        <v>0.71160000000003176</v>
      </c>
      <c r="C2887" s="167">
        <f t="shared" si="225"/>
        <v>138.43199999998478</v>
      </c>
      <c r="D2887" s="167">
        <f>IF('Lineær programmering opg 4'!$M$4=0,"-",(-A2887+'Lineær programmering opg 4'!$M$4)/'Lineær programmering opg 4'!$K$4*-1)</f>
        <v>138.43199999998478</v>
      </c>
      <c r="E2887" s="167">
        <f>IF('Lineær programmering opg 4'!$M$5=0,"-",(-A2887+'Lineær programmering opg 4'!$M$5)/'Lineær programmering opg 4'!$K$5*-1)</f>
        <v>171.91199999999429</v>
      </c>
      <c r="F2887" s="167" t="str">
        <f>IF('Lineær programmering opg 4'!$E$6=0,"-",(-A2887+'Lineær programmering opg 4'!$M$6)/'Lineær programmering opg 4'!$K$6*-1)</f>
        <v>-</v>
      </c>
      <c r="G2887" s="167" t="str">
        <f>IF('Lineær programmering opg 4'!$D$7=0,"-",((-A2887+'Lineær programmering opg 4'!$M$7)/'Lineær programmering opg 4'!$K$7)*-1)</f>
        <v>-</v>
      </c>
      <c r="H2887" s="167" t="str">
        <f>IF('Lineær programmering opg 4'!$C$8=0,"-",((-A2887+'Lineær programmering opg 4'!$M$8)/'Lineær programmering opg 4'!$K$8)*-1)</f>
        <v>-</v>
      </c>
      <c r="I2887" s="167" t="str">
        <f>IF('Lineær programmering opg 4'!$D$8=0,"-",'Lineær programmering opg 4'!$G$8)</f>
        <v>-</v>
      </c>
      <c r="J2887" s="295">
        <f>A2887*'Lineær programmering opg 4'!$C$11+Datatabel!C2887*'Lineær programmering opg 4'!$D$11</f>
        <v>37843.199999998484</v>
      </c>
      <c r="K2887" s="9">
        <f t="shared" si="227"/>
        <v>0</v>
      </c>
      <c r="L2887" s="9">
        <f t="shared" si="228"/>
        <v>0</v>
      </c>
    </row>
    <row r="2888" spans="1:12" ht="15" x14ac:dyDescent="0.25">
      <c r="A2888" s="167">
        <f t="shared" si="226"/>
        <v>170.76000000000764</v>
      </c>
      <c r="B2888" s="325">
        <f t="shared" si="229"/>
        <v>0.71150000000003177</v>
      </c>
      <c r="C2888" s="167">
        <f t="shared" si="225"/>
        <v>138.47999999998473</v>
      </c>
      <c r="D2888" s="167">
        <f>IF('Lineær programmering opg 4'!$M$4=0,"-",(-A2888+'Lineær programmering opg 4'!$M$4)/'Lineær programmering opg 4'!$K$4*-1)</f>
        <v>138.47999999998473</v>
      </c>
      <c r="E2888" s="167">
        <f>IF('Lineær programmering opg 4'!$M$5=0,"-",(-A2888+'Lineær programmering opg 4'!$M$5)/'Lineær programmering opg 4'!$K$5*-1)</f>
        <v>171.92999999999429</v>
      </c>
      <c r="F2888" s="167" t="str">
        <f>IF('Lineær programmering opg 4'!$E$6=0,"-",(-A2888+'Lineær programmering opg 4'!$M$6)/'Lineær programmering opg 4'!$K$6*-1)</f>
        <v>-</v>
      </c>
      <c r="G2888" s="167" t="str">
        <f>IF('Lineær programmering opg 4'!$D$7=0,"-",((-A2888+'Lineær programmering opg 4'!$M$7)/'Lineær programmering opg 4'!$K$7)*-1)</f>
        <v>-</v>
      </c>
      <c r="H2888" s="167" t="str">
        <f>IF('Lineær programmering opg 4'!$C$8=0,"-",((-A2888+'Lineær programmering opg 4'!$M$8)/'Lineær programmering opg 4'!$K$8)*-1)</f>
        <v>-</v>
      </c>
      <c r="I2888" s="167" t="str">
        <f>IF('Lineær programmering opg 4'!$D$8=0,"-",'Lineær programmering opg 4'!$G$8)</f>
        <v>-</v>
      </c>
      <c r="J2888" s="295">
        <f>A2888*'Lineær programmering opg 4'!$C$11+Datatabel!C2888*'Lineær programmering opg 4'!$D$11</f>
        <v>37847.999999998472</v>
      </c>
      <c r="K2888" s="9">
        <f t="shared" si="227"/>
        <v>0</v>
      </c>
      <c r="L2888" s="9">
        <f t="shared" si="228"/>
        <v>0</v>
      </c>
    </row>
    <row r="2889" spans="1:12" ht="15" x14ac:dyDescent="0.25">
      <c r="A2889" s="167">
        <f t="shared" si="226"/>
        <v>170.73600000000764</v>
      </c>
      <c r="B2889" s="325">
        <f t="shared" si="229"/>
        <v>0.71140000000003178</v>
      </c>
      <c r="C2889" s="167">
        <f t="shared" si="225"/>
        <v>138.52799999998473</v>
      </c>
      <c r="D2889" s="167">
        <f>IF('Lineær programmering opg 4'!$M$4=0,"-",(-A2889+'Lineær programmering opg 4'!$M$4)/'Lineær programmering opg 4'!$K$4*-1)</f>
        <v>138.52799999998473</v>
      </c>
      <c r="E2889" s="167">
        <f>IF('Lineær programmering opg 4'!$M$5=0,"-",(-A2889+'Lineær programmering opg 4'!$M$5)/'Lineær programmering opg 4'!$K$5*-1)</f>
        <v>171.94799999999429</v>
      </c>
      <c r="F2889" s="167" t="str">
        <f>IF('Lineær programmering opg 4'!$E$6=0,"-",(-A2889+'Lineær programmering opg 4'!$M$6)/'Lineær programmering opg 4'!$K$6*-1)</f>
        <v>-</v>
      </c>
      <c r="G2889" s="167" t="str">
        <f>IF('Lineær programmering opg 4'!$D$7=0,"-",((-A2889+'Lineær programmering opg 4'!$M$7)/'Lineær programmering opg 4'!$K$7)*-1)</f>
        <v>-</v>
      </c>
      <c r="H2889" s="167" t="str">
        <f>IF('Lineær programmering opg 4'!$C$8=0,"-",((-A2889+'Lineær programmering opg 4'!$M$8)/'Lineær programmering opg 4'!$K$8)*-1)</f>
        <v>-</v>
      </c>
      <c r="I2889" s="167" t="str">
        <f>IF('Lineær programmering opg 4'!$D$8=0,"-",'Lineær programmering opg 4'!$G$8)</f>
        <v>-</v>
      </c>
      <c r="J2889" s="295">
        <f>A2889*'Lineær programmering opg 4'!$C$11+Datatabel!C2889*'Lineær programmering opg 4'!$D$11</f>
        <v>37852.799999998475</v>
      </c>
      <c r="K2889" s="9">
        <f t="shared" si="227"/>
        <v>0</v>
      </c>
      <c r="L2889" s="9">
        <f t="shared" si="228"/>
        <v>0</v>
      </c>
    </row>
    <row r="2890" spans="1:12" ht="15" x14ac:dyDescent="0.25">
      <c r="A2890" s="167">
        <f t="shared" si="226"/>
        <v>170.71200000000763</v>
      </c>
      <c r="B2890" s="325">
        <f t="shared" si="229"/>
        <v>0.7113000000000318</v>
      </c>
      <c r="C2890" s="167">
        <f t="shared" si="225"/>
        <v>138.57599999998473</v>
      </c>
      <c r="D2890" s="167">
        <f>IF('Lineær programmering opg 4'!$M$4=0,"-",(-A2890+'Lineær programmering opg 4'!$M$4)/'Lineær programmering opg 4'!$K$4*-1)</f>
        <v>138.57599999998473</v>
      </c>
      <c r="E2890" s="167">
        <f>IF('Lineær programmering opg 4'!$M$5=0,"-",(-A2890+'Lineær programmering opg 4'!$M$5)/'Lineær programmering opg 4'!$K$5*-1)</f>
        <v>171.9659999999943</v>
      </c>
      <c r="F2890" s="167" t="str">
        <f>IF('Lineær programmering opg 4'!$E$6=0,"-",(-A2890+'Lineær programmering opg 4'!$M$6)/'Lineær programmering opg 4'!$K$6*-1)</f>
        <v>-</v>
      </c>
      <c r="G2890" s="167" t="str">
        <f>IF('Lineær programmering opg 4'!$D$7=0,"-",((-A2890+'Lineær programmering opg 4'!$M$7)/'Lineær programmering opg 4'!$K$7)*-1)</f>
        <v>-</v>
      </c>
      <c r="H2890" s="167" t="str">
        <f>IF('Lineær programmering opg 4'!$C$8=0,"-",((-A2890+'Lineær programmering opg 4'!$M$8)/'Lineær programmering opg 4'!$K$8)*-1)</f>
        <v>-</v>
      </c>
      <c r="I2890" s="167" t="str">
        <f>IF('Lineær programmering opg 4'!$D$8=0,"-",'Lineær programmering opg 4'!$G$8)</f>
        <v>-</v>
      </c>
      <c r="J2890" s="295">
        <f>A2890*'Lineær programmering opg 4'!$C$11+Datatabel!C2890*'Lineær programmering opg 4'!$D$11</f>
        <v>37857.599999998478</v>
      </c>
      <c r="K2890" s="9">
        <f t="shared" si="227"/>
        <v>0</v>
      </c>
      <c r="L2890" s="9">
        <f t="shared" si="228"/>
        <v>0</v>
      </c>
    </row>
    <row r="2891" spans="1:12" ht="15" x14ac:dyDescent="0.25">
      <c r="A2891" s="167">
        <f t="shared" si="226"/>
        <v>170.68800000000763</v>
      </c>
      <c r="B2891" s="325">
        <f t="shared" si="229"/>
        <v>0.71120000000003181</v>
      </c>
      <c r="C2891" s="167">
        <f t="shared" si="225"/>
        <v>138.62399999998473</v>
      </c>
      <c r="D2891" s="167">
        <f>IF('Lineær programmering opg 4'!$M$4=0,"-",(-A2891+'Lineær programmering opg 4'!$M$4)/'Lineær programmering opg 4'!$K$4*-1)</f>
        <v>138.62399999998473</v>
      </c>
      <c r="E2891" s="167">
        <f>IF('Lineær programmering opg 4'!$M$5=0,"-",(-A2891+'Lineær programmering opg 4'!$M$5)/'Lineær programmering opg 4'!$K$5*-1)</f>
        <v>171.9839999999943</v>
      </c>
      <c r="F2891" s="167" t="str">
        <f>IF('Lineær programmering opg 4'!$E$6=0,"-",(-A2891+'Lineær programmering opg 4'!$M$6)/'Lineær programmering opg 4'!$K$6*-1)</f>
        <v>-</v>
      </c>
      <c r="G2891" s="167" t="str">
        <f>IF('Lineær programmering opg 4'!$D$7=0,"-",((-A2891+'Lineær programmering opg 4'!$M$7)/'Lineær programmering opg 4'!$K$7)*-1)</f>
        <v>-</v>
      </c>
      <c r="H2891" s="167" t="str">
        <f>IF('Lineær programmering opg 4'!$C$8=0,"-",((-A2891+'Lineær programmering opg 4'!$M$8)/'Lineær programmering opg 4'!$K$8)*-1)</f>
        <v>-</v>
      </c>
      <c r="I2891" s="167" t="str">
        <f>IF('Lineær programmering opg 4'!$D$8=0,"-",'Lineær programmering opg 4'!$G$8)</f>
        <v>-</v>
      </c>
      <c r="J2891" s="295">
        <f>A2891*'Lineær programmering opg 4'!$C$11+Datatabel!C2891*'Lineær programmering opg 4'!$D$11</f>
        <v>37862.399999998474</v>
      </c>
      <c r="K2891" s="9">
        <f t="shared" si="227"/>
        <v>0</v>
      </c>
      <c r="L2891" s="9">
        <f t="shared" si="228"/>
        <v>0</v>
      </c>
    </row>
    <row r="2892" spans="1:12" ht="15" x14ac:dyDescent="0.25">
      <c r="A2892" s="167">
        <f t="shared" si="226"/>
        <v>170.66400000000763</v>
      </c>
      <c r="B2892" s="325">
        <f t="shared" si="229"/>
        <v>0.71110000000003182</v>
      </c>
      <c r="C2892" s="167">
        <f t="shared" si="225"/>
        <v>138.67199999998473</v>
      </c>
      <c r="D2892" s="167">
        <f>IF('Lineær programmering opg 4'!$M$4=0,"-",(-A2892+'Lineær programmering opg 4'!$M$4)/'Lineær programmering opg 4'!$K$4*-1)</f>
        <v>138.67199999998473</v>
      </c>
      <c r="E2892" s="167">
        <f>IF('Lineær programmering opg 4'!$M$5=0,"-",(-A2892+'Lineær programmering opg 4'!$M$5)/'Lineær programmering opg 4'!$K$5*-1)</f>
        <v>172.0019999999943</v>
      </c>
      <c r="F2892" s="167" t="str">
        <f>IF('Lineær programmering opg 4'!$E$6=0,"-",(-A2892+'Lineær programmering opg 4'!$M$6)/'Lineær programmering opg 4'!$K$6*-1)</f>
        <v>-</v>
      </c>
      <c r="G2892" s="167" t="str">
        <f>IF('Lineær programmering opg 4'!$D$7=0,"-",((-A2892+'Lineær programmering opg 4'!$M$7)/'Lineær programmering opg 4'!$K$7)*-1)</f>
        <v>-</v>
      </c>
      <c r="H2892" s="167" t="str">
        <f>IF('Lineær programmering opg 4'!$C$8=0,"-",((-A2892+'Lineær programmering opg 4'!$M$8)/'Lineær programmering opg 4'!$K$8)*-1)</f>
        <v>-</v>
      </c>
      <c r="I2892" s="167" t="str">
        <f>IF('Lineær programmering opg 4'!$D$8=0,"-",'Lineær programmering opg 4'!$G$8)</f>
        <v>-</v>
      </c>
      <c r="J2892" s="295">
        <f>A2892*'Lineær programmering opg 4'!$C$11+Datatabel!C2892*'Lineær programmering opg 4'!$D$11</f>
        <v>37867.199999998469</v>
      </c>
      <c r="K2892" s="9">
        <f t="shared" si="227"/>
        <v>0</v>
      </c>
      <c r="L2892" s="9">
        <f t="shared" si="228"/>
        <v>0</v>
      </c>
    </row>
    <row r="2893" spans="1:12" ht="15" x14ac:dyDescent="0.25">
      <c r="A2893" s="167">
        <f t="shared" si="226"/>
        <v>170.64000000000763</v>
      </c>
      <c r="B2893" s="325">
        <f t="shared" si="229"/>
        <v>0.71100000000003183</v>
      </c>
      <c r="C2893" s="167">
        <f t="shared" si="225"/>
        <v>138.71999999998474</v>
      </c>
      <c r="D2893" s="167">
        <f>IF('Lineær programmering opg 4'!$M$4=0,"-",(-A2893+'Lineær programmering opg 4'!$M$4)/'Lineær programmering opg 4'!$K$4*-1)</f>
        <v>138.71999999998474</v>
      </c>
      <c r="E2893" s="167">
        <f>IF('Lineær programmering opg 4'!$M$5=0,"-",(-A2893+'Lineær programmering opg 4'!$M$5)/'Lineær programmering opg 4'!$K$5*-1)</f>
        <v>172.0199999999943</v>
      </c>
      <c r="F2893" s="167" t="str">
        <f>IF('Lineær programmering opg 4'!$E$6=0,"-",(-A2893+'Lineær programmering opg 4'!$M$6)/'Lineær programmering opg 4'!$K$6*-1)</f>
        <v>-</v>
      </c>
      <c r="G2893" s="167" t="str">
        <f>IF('Lineær programmering opg 4'!$D$7=0,"-",((-A2893+'Lineær programmering opg 4'!$M$7)/'Lineær programmering opg 4'!$K$7)*-1)</f>
        <v>-</v>
      </c>
      <c r="H2893" s="167" t="str">
        <f>IF('Lineær programmering opg 4'!$C$8=0,"-",((-A2893+'Lineær programmering opg 4'!$M$8)/'Lineær programmering opg 4'!$K$8)*-1)</f>
        <v>-</v>
      </c>
      <c r="I2893" s="167" t="str">
        <f>IF('Lineær programmering opg 4'!$D$8=0,"-",'Lineær programmering opg 4'!$G$8)</f>
        <v>-</v>
      </c>
      <c r="J2893" s="295">
        <f>A2893*'Lineær programmering opg 4'!$C$11+Datatabel!C2893*'Lineær programmering opg 4'!$D$11</f>
        <v>37871.999999998472</v>
      </c>
      <c r="K2893" s="9">
        <f t="shared" si="227"/>
        <v>0</v>
      </c>
      <c r="L2893" s="9">
        <f t="shared" si="228"/>
        <v>0</v>
      </c>
    </row>
    <row r="2894" spans="1:12" ht="15" x14ac:dyDescent="0.25">
      <c r="A2894" s="167">
        <f t="shared" si="226"/>
        <v>170.61600000000763</v>
      </c>
      <c r="B2894" s="325">
        <f t="shared" si="229"/>
        <v>0.71090000000003184</v>
      </c>
      <c r="C2894" s="167">
        <f t="shared" si="225"/>
        <v>138.76799999998474</v>
      </c>
      <c r="D2894" s="167">
        <f>IF('Lineær programmering opg 4'!$M$4=0,"-",(-A2894+'Lineær programmering opg 4'!$M$4)/'Lineær programmering opg 4'!$K$4*-1)</f>
        <v>138.76799999998474</v>
      </c>
      <c r="E2894" s="167">
        <f>IF('Lineær programmering opg 4'!$M$5=0,"-",(-A2894+'Lineær programmering opg 4'!$M$5)/'Lineær programmering opg 4'!$K$5*-1)</f>
        <v>172.0379999999943</v>
      </c>
      <c r="F2894" s="167" t="str">
        <f>IF('Lineær programmering opg 4'!$E$6=0,"-",(-A2894+'Lineær programmering opg 4'!$M$6)/'Lineær programmering opg 4'!$K$6*-1)</f>
        <v>-</v>
      </c>
      <c r="G2894" s="167" t="str">
        <f>IF('Lineær programmering opg 4'!$D$7=0,"-",((-A2894+'Lineær programmering opg 4'!$M$7)/'Lineær programmering opg 4'!$K$7)*-1)</f>
        <v>-</v>
      </c>
      <c r="H2894" s="167" t="str">
        <f>IF('Lineær programmering opg 4'!$C$8=0,"-",((-A2894+'Lineær programmering opg 4'!$M$8)/'Lineær programmering opg 4'!$K$8)*-1)</f>
        <v>-</v>
      </c>
      <c r="I2894" s="167" t="str">
        <f>IF('Lineær programmering opg 4'!$D$8=0,"-",'Lineær programmering opg 4'!$G$8)</f>
        <v>-</v>
      </c>
      <c r="J2894" s="295">
        <f>A2894*'Lineær programmering opg 4'!$C$11+Datatabel!C2894*'Lineær programmering opg 4'!$D$11</f>
        <v>37876.799999998475</v>
      </c>
      <c r="K2894" s="9">
        <f t="shared" si="227"/>
        <v>0</v>
      </c>
      <c r="L2894" s="9">
        <f t="shared" si="228"/>
        <v>0</v>
      </c>
    </row>
    <row r="2895" spans="1:12" ht="15" x14ac:dyDescent="0.25">
      <c r="A2895" s="167">
        <f t="shared" si="226"/>
        <v>170.59200000000766</v>
      </c>
      <c r="B2895" s="325">
        <f t="shared" si="229"/>
        <v>0.71080000000003185</v>
      </c>
      <c r="C2895" s="167">
        <f t="shared" si="225"/>
        <v>138.81599999998468</v>
      </c>
      <c r="D2895" s="167">
        <f>IF('Lineær programmering opg 4'!$M$4=0,"-",(-A2895+'Lineær programmering opg 4'!$M$4)/'Lineær programmering opg 4'!$K$4*-1)</f>
        <v>138.81599999998468</v>
      </c>
      <c r="E2895" s="167">
        <f>IF('Lineær programmering opg 4'!$M$5=0,"-",(-A2895+'Lineær programmering opg 4'!$M$5)/'Lineær programmering opg 4'!$K$5*-1)</f>
        <v>172.05599999999427</v>
      </c>
      <c r="F2895" s="167" t="str">
        <f>IF('Lineær programmering opg 4'!$E$6=0,"-",(-A2895+'Lineær programmering opg 4'!$M$6)/'Lineær programmering opg 4'!$K$6*-1)</f>
        <v>-</v>
      </c>
      <c r="G2895" s="167" t="str">
        <f>IF('Lineær programmering opg 4'!$D$7=0,"-",((-A2895+'Lineær programmering opg 4'!$M$7)/'Lineær programmering opg 4'!$K$7)*-1)</f>
        <v>-</v>
      </c>
      <c r="H2895" s="167" t="str">
        <f>IF('Lineær programmering opg 4'!$C$8=0,"-",((-A2895+'Lineær programmering opg 4'!$M$8)/'Lineær programmering opg 4'!$K$8)*-1)</f>
        <v>-</v>
      </c>
      <c r="I2895" s="167" t="str">
        <f>IF('Lineær programmering opg 4'!$D$8=0,"-",'Lineær programmering opg 4'!$G$8)</f>
        <v>-</v>
      </c>
      <c r="J2895" s="295">
        <f>A2895*'Lineær programmering opg 4'!$C$11+Datatabel!C2895*'Lineær programmering opg 4'!$D$11</f>
        <v>37881.599999998463</v>
      </c>
      <c r="K2895" s="9">
        <f t="shared" si="227"/>
        <v>0</v>
      </c>
      <c r="L2895" s="9">
        <f t="shared" si="228"/>
        <v>0</v>
      </c>
    </row>
    <row r="2896" spans="1:12" ht="15" x14ac:dyDescent="0.25">
      <c r="A2896" s="167">
        <f t="shared" si="226"/>
        <v>170.56800000000766</v>
      </c>
      <c r="B2896" s="325">
        <f t="shared" si="229"/>
        <v>0.71070000000003186</v>
      </c>
      <c r="C2896" s="167">
        <f t="shared" si="225"/>
        <v>138.86399999998469</v>
      </c>
      <c r="D2896" s="167">
        <f>IF('Lineær programmering opg 4'!$M$4=0,"-",(-A2896+'Lineær programmering opg 4'!$M$4)/'Lineær programmering opg 4'!$K$4*-1)</f>
        <v>138.86399999998469</v>
      </c>
      <c r="E2896" s="167">
        <f>IF('Lineær programmering opg 4'!$M$5=0,"-",(-A2896+'Lineær programmering opg 4'!$M$5)/'Lineær programmering opg 4'!$K$5*-1)</f>
        <v>172.07399999999427</v>
      </c>
      <c r="F2896" s="167" t="str">
        <f>IF('Lineær programmering opg 4'!$E$6=0,"-",(-A2896+'Lineær programmering opg 4'!$M$6)/'Lineær programmering opg 4'!$K$6*-1)</f>
        <v>-</v>
      </c>
      <c r="G2896" s="167" t="str">
        <f>IF('Lineær programmering opg 4'!$D$7=0,"-",((-A2896+'Lineær programmering opg 4'!$M$7)/'Lineær programmering opg 4'!$K$7)*-1)</f>
        <v>-</v>
      </c>
      <c r="H2896" s="167" t="str">
        <f>IF('Lineær programmering opg 4'!$C$8=0,"-",((-A2896+'Lineær programmering opg 4'!$M$8)/'Lineær programmering opg 4'!$K$8)*-1)</f>
        <v>-</v>
      </c>
      <c r="I2896" s="167" t="str">
        <f>IF('Lineær programmering opg 4'!$D$8=0,"-",'Lineær programmering opg 4'!$G$8)</f>
        <v>-</v>
      </c>
      <c r="J2896" s="295">
        <f>A2896*'Lineær programmering opg 4'!$C$11+Datatabel!C2896*'Lineær programmering opg 4'!$D$11</f>
        <v>37886.399999998466</v>
      </c>
      <c r="K2896" s="9">
        <f t="shared" si="227"/>
        <v>0</v>
      </c>
      <c r="L2896" s="9">
        <f t="shared" si="228"/>
        <v>0</v>
      </c>
    </row>
    <row r="2897" spans="1:12" ht="15" x14ac:dyDescent="0.25">
      <c r="A2897" s="167">
        <f t="shared" si="226"/>
        <v>170.54400000000766</v>
      </c>
      <c r="B2897" s="325">
        <f t="shared" si="229"/>
        <v>0.71060000000003187</v>
      </c>
      <c r="C2897" s="167">
        <f t="shared" si="225"/>
        <v>138.91199999998469</v>
      </c>
      <c r="D2897" s="167">
        <f>IF('Lineær programmering opg 4'!$M$4=0,"-",(-A2897+'Lineær programmering opg 4'!$M$4)/'Lineær programmering opg 4'!$K$4*-1)</f>
        <v>138.91199999998469</v>
      </c>
      <c r="E2897" s="167">
        <f>IF('Lineær programmering opg 4'!$M$5=0,"-",(-A2897+'Lineær programmering opg 4'!$M$5)/'Lineær programmering opg 4'!$K$5*-1)</f>
        <v>172.09199999999427</v>
      </c>
      <c r="F2897" s="167" t="str">
        <f>IF('Lineær programmering opg 4'!$E$6=0,"-",(-A2897+'Lineær programmering opg 4'!$M$6)/'Lineær programmering opg 4'!$K$6*-1)</f>
        <v>-</v>
      </c>
      <c r="G2897" s="167" t="str">
        <f>IF('Lineær programmering opg 4'!$D$7=0,"-",((-A2897+'Lineær programmering opg 4'!$M$7)/'Lineær programmering opg 4'!$K$7)*-1)</f>
        <v>-</v>
      </c>
      <c r="H2897" s="167" t="str">
        <f>IF('Lineær programmering opg 4'!$C$8=0,"-",((-A2897+'Lineær programmering opg 4'!$M$8)/'Lineær programmering opg 4'!$K$8)*-1)</f>
        <v>-</v>
      </c>
      <c r="I2897" s="167" t="str">
        <f>IF('Lineær programmering opg 4'!$D$8=0,"-",'Lineær programmering opg 4'!$G$8)</f>
        <v>-</v>
      </c>
      <c r="J2897" s="295">
        <f>A2897*'Lineær programmering opg 4'!$C$11+Datatabel!C2897*'Lineær programmering opg 4'!$D$11</f>
        <v>37891.199999998469</v>
      </c>
      <c r="K2897" s="9">
        <f t="shared" si="227"/>
        <v>0</v>
      </c>
      <c r="L2897" s="9">
        <f t="shared" si="228"/>
        <v>0</v>
      </c>
    </row>
    <row r="2898" spans="1:12" ht="15" x14ac:dyDescent="0.25">
      <c r="A2898" s="167">
        <f t="shared" si="226"/>
        <v>170.52000000000766</v>
      </c>
      <c r="B2898" s="325">
        <f t="shared" si="229"/>
        <v>0.71050000000003188</v>
      </c>
      <c r="C2898" s="167">
        <f t="shared" si="225"/>
        <v>138.95999999998469</v>
      </c>
      <c r="D2898" s="167">
        <f>IF('Lineær programmering opg 4'!$M$4=0,"-",(-A2898+'Lineær programmering opg 4'!$M$4)/'Lineær programmering opg 4'!$K$4*-1)</f>
        <v>138.95999999998469</v>
      </c>
      <c r="E2898" s="167">
        <f>IF('Lineær programmering opg 4'!$M$5=0,"-",(-A2898+'Lineær programmering opg 4'!$M$5)/'Lineær programmering opg 4'!$K$5*-1)</f>
        <v>172.10999999999427</v>
      </c>
      <c r="F2898" s="167" t="str">
        <f>IF('Lineær programmering opg 4'!$E$6=0,"-",(-A2898+'Lineær programmering opg 4'!$M$6)/'Lineær programmering opg 4'!$K$6*-1)</f>
        <v>-</v>
      </c>
      <c r="G2898" s="167" t="str">
        <f>IF('Lineær programmering opg 4'!$D$7=0,"-",((-A2898+'Lineær programmering opg 4'!$M$7)/'Lineær programmering opg 4'!$K$7)*-1)</f>
        <v>-</v>
      </c>
      <c r="H2898" s="167" t="str">
        <f>IF('Lineær programmering opg 4'!$C$8=0,"-",((-A2898+'Lineær programmering opg 4'!$M$8)/'Lineær programmering opg 4'!$K$8)*-1)</f>
        <v>-</v>
      </c>
      <c r="I2898" s="167" t="str">
        <f>IF('Lineær programmering opg 4'!$D$8=0,"-",'Lineær programmering opg 4'!$G$8)</f>
        <v>-</v>
      </c>
      <c r="J2898" s="295">
        <f>A2898*'Lineær programmering opg 4'!$C$11+Datatabel!C2898*'Lineær programmering opg 4'!$D$11</f>
        <v>37895.999999998472</v>
      </c>
      <c r="K2898" s="9">
        <f t="shared" si="227"/>
        <v>0</v>
      </c>
      <c r="L2898" s="9">
        <f t="shared" si="228"/>
        <v>0</v>
      </c>
    </row>
    <row r="2899" spans="1:12" ht="15" x14ac:dyDescent="0.25">
      <c r="A2899" s="167">
        <f t="shared" si="226"/>
        <v>170.49600000000765</v>
      </c>
      <c r="B2899" s="325">
        <f t="shared" si="229"/>
        <v>0.71040000000003189</v>
      </c>
      <c r="C2899" s="167">
        <f t="shared" si="225"/>
        <v>139.00799999998469</v>
      </c>
      <c r="D2899" s="167">
        <f>IF('Lineær programmering opg 4'!$M$4=0,"-",(-A2899+'Lineær programmering opg 4'!$M$4)/'Lineær programmering opg 4'!$K$4*-1)</f>
        <v>139.00799999998469</v>
      </c>
      <c r="E2899" s="167">
        <f>IF('Lineær programmering opg 4'!$M$5=0,"-",(-A2899+'Lineær programmering opg 4'!$M$5)/'Lineær programmering opg 4'!$K$5*-1)</f>
        <v>172.12799999999427</v>
      </c>
      <c r="F2899" s="167" t="str">
        <f>IF('Lineær programmering opg 4'!$E$6=0,"-",(-A2899+'Lineær programmering opg 4'!$M$6)/'Lineær programmering opg 4'!$K$6*-1)</f>
        <v>-</v>
      </c>
      <c r="G2899" s="167" t="str">
        <f>IF('Lineær programmering opg 4'!$D$7=0,"-",((-A2899+'Lineær programmering opg 4'!$M$7)/'Lineær programmering opg 4'!$K$7)*-1)</f>
        <v>-</v>
      </c>
      <c r="H2899" s="167" t="str">
        <f>IF('Lineær programmering opg 4'!$C$8=0,"-",((-A2899+'Lineær programmering opg 4'!$M$8)/'Lineær programmering opg 4'!$K$8)*-1)</f>
        <v>-</v>
      </c>
      <c r="I2899" s="167" t="str">
        <f>IF('Lineær programmering opg 4'!$D$8=0,"-",'Lineær programmering opg 4'!$G$8)</f>
        <v>-</v>
      </c>
      <c r="J2899" s="295">
        <f>A2899*'Lineær programmering opg 4'!$C$11+Datatabel!C2899*'Lineær programmering opg 4'!$D$11</f>
        <v>37900.799999998475</v>
      </c>
      <c r="K2899" s="9">
        <f t="shared" si="227"/>
        <v>0</v>
      </c>
      <c r="L2899" s="9">
        <f t="shared" si="228"/>
        <v>0</v>
      </c>
    </row>
    <row r="2900" spans="1:12" ht="15" x14ac:dyDescent="0.25">
      <c r="A2900" s="167">
        <f t="shared" si="226"/>
        <v>170.47200000000765</v>
      </c>
      <c r="B2900" s="325">
        <f t="shared" si="229"/>
        <v>0.71030000000003191</v>
      </c>
      <c r="C2900" s="167">
        <f t="shared" si="225"/>
        <v>139.05599999998469</v>
      </c>
      <c r="D2900" s="167">
        <f>IF('Lineær programmering opg 4'!$M$4=0,"-",(-A2900+'Lineær programmering opg 4'!$M$4)/'Lineær programmering opg 4'!$K$4*-1)</f>
        <v>139.05599999998469</v>
      </c>
      <c r="E2900" s="167">
        <f>IF('Lineær programmering opg 4'!$M$5=0,"-",(-A2900+'Lineær programmering opg 4'!$M$5)/'Lineær programmering opg 4'!$K$5*-1)</f>
        <v>172.14599999999427</v>
      </c>
      <c r="F2900" s="167" t="str">
        <f>IF('Lineær programmering opg 4'!$E$6=0,"-",(-A2900+'Lineær programmering opg 4'!$M$6)/'Lineær programmering opg 4'!$K$6*-1)</f>
        <v>-</v>
      </c>
      <c r="G2900" s="167" t="str">
        <f>IF('Lineær programmering opg 4'!$D$7=0,"-",((-A2900+'Lineær programmering opg 4'!$M$7)/'Lineær programmering opg 4'!$K$7)*-1)</f>
        <v>-</v>
      </c>
      <c r="H2900" s="167" t="str">
        <f>IF('Lineær programmering opg 4'!$C$8=0,"-",((-A2900+'Lineær programmering opg 4'!$M$8)/'Lineær programmering opg 4'!$K$8)*-1)</f>
        <v>-</v>
      </c>
      <c r="I2900" s="167" t="str">
        <f>IF('Lineær programmering opg 4'!$D$8=0,"-",'Lineær programmering opg 4'!$G$8)</f>
        <v>-</v>
      </c>
      <c r="J2900" s="295">
        <f>A2900*'Lineær programmering opg 4'!$C$11+Datatabel!C2900*'Lineær programmering opg 4'!$D$11</f>
        <v>37905.599999998463</v>
      </c>
      <c r="K2900" s="9">
        <f t="shared" si="227"/>
        <v>0</v>
      </c>
      <c r="L2900" s="9">
        <f t="shared" si="228"/>
        <v>0</v>
      </c>
    </row>
    <row r="2901" spans="1:12" ht="15" x14ac:dyDescent="0.25">
      <c r="A2901" s="167">
        <f t="shared" si="226"/>
        <v>170.44800000000765</v>
      </c>
      <c r="B2901" s="325">
        <f t="shared" si="229"/>
        <v>0.71020000000003192</v>
      </c>
      <c r="C2901" s="167">
        <f t="shared" si="225"/>
        <v>139.10399999998469</v>
      </c>
      <c r="D2901" s="167">
        <f>IF('Lineær programmering opg 4'!$M$4=0,"-",(-A2901+'Lineær programmering opg 4'!$M$4)/'Lineær programmering opg 4'!$K$4*-1)</f>
        <v>139.10399999998469</v>
      </c>
      <c r="E2901" s="167">
        <f>IF('Lineær programmering opg 4'!$M$5=0,"-",(-A2901+'Lineær programmering opg 4'!$M$5)/'Lineær programmering opg 4'!$K$5*-1)</f>
        <v>172.16399999999427</v>
      </c>
      <c r="F2901" s="167" t="str">
        <f>IF('Lineær programmering opg 4'!$E$6=0,"-",(-A2901+'Lineær programmering opg 4'!$M$6)/'Lineær programmering opg 4'!$K$6*-1)</f>
        <v>-</v>
      </c>
      <c r="G2901" s="167" t="str">
        <f>IF('Lineær programmering opg 4'!$D$7=0,"-",((-A2901+'Lineær programmering opg 4'!$M$7)/'Lineær programmering opg 4'!$K$7)*-1)</f>
        <v>-</v>
      </c>
      <c r="H2901" s="167" t="str">
        <f>IF('Lineær programmering opg 4'!$C$8=0,"-",((-A2901+'Lineær programmering opg 4'!$M$8)/'Lineær programmering opg 4'!$K$8)*-1)</f>
        <v>-</v>
      </c>
      <c r="I2901" s="167" t="str">
        <f>IF('Lineær programmering opg 4'!$D$8=0,"-",'Lineær programmering opg 4'!$G$8)</f>
        <v>-</v>
      </c>
      <c r="J2901" s="295">
        <f>A2901*'Lineær programmering opg 4'!$C$11+Datatabel!C2901*'Lineær programmering opg 4'!$D$11</f>
        <v>37910.399999998466</v>
      </c>
      <c r="K2901" s="9">
        <f t="shared" si="227"/>
        <v>0</v>
      </c>
      <c r="L2901" s="9">
        <f t="shared" si="228"/>
        <v>0</v>
      </c>
    </row>
    <row r="2902" spans="1:12" ht="15" x14ac:dyDescent="0.25">
      <c r="A2902" s="167">
        <f t="shared" si="226"/>
        <v>170.42400000000765</v>
      </c>
      <c r="B2902" s="325">
        <f t="shared" si="229"/>
        <v>0.71010000000003193</v>
      </c>
      <c r="C2902" s="167">
        <f t="shared" si="225"/>
        <v>139.1519999999847</v>
      </c>
      <c r="D2902" s="167">
        <f>IF('Lineær programmering opg 4'!$M$4=0,"-",(-A2902+'Lineær programmering opg 4'!$M$4)/'Lineær programmering opg 4'!$K$4*-1)</f>
        <v>139.1519999999847</v>
      </c>
      <c r="E2902" s="167">
        <f>IF('Lineær programmering opg 4'!$M$5=0,"-",(-A2902+'Lineær programmering opg 4'!$M$5)/'Lineær programmering opg 4'!$K$5*-1)</f>
        <v>172.18199999999428</v>
      </c>
      <c r="F2902" s="167" t="str">
        <f>IF('Lineær programmering opg 4'!$E$6=0,"-",(-A2902+'Lineær programmering opg 4'!$M$6)/'Lineær programmering opg 4'!$K$6*-1)</f>
        <v>-</v>
      </c>
      <c r="G2902" s="167" t="str">
        <f>IF('Lineær programmering opg 4'!$D$7=0,"-",((-A2902+'Lineær programmering opg 4'!$M$7)/'Lineær programmering opg 4'!$K$7)*-1)</f>
        <v>-</v>
      </c>
      <c r="H2902" s="167" t="str">
        <f>IF('Lineær programmering opg 4'!$C$8=0,"-",((-A2902+'Lineær programmering opg 4'!$M$8)/'Lineær programmering opg 4'!$K$8)*-1)</f>
        <v>-</v>
      </c>
      <c r="I2902" s="167" t="str">
        <f>IF('Lineær programmering opg 4'!$D$8=0,"-",'Lineær programmering opg 4'!$G$8)</f>
        <v>-</v>
      </c>
      <c r="J2902" s="295">
        <f>A2902*'Lineær programmering opg 4'!$C$11+Datatabel!C2902*'Lineær programmering opg 4'!$D$11</f>
        <v>37915.199999998469</v>
      </c>
      <c r="K2902" s="9">
        <f t="shared" si="227"/>
        <v>0</v>
      </c>
      <c r="L2902" s="9">
        <f t="shared" si="228"/>
        <v>0</v>
      </c>
    </row>
    <row r="2903" spans="1:12" ht="15" x14ac:dyDescent="0.25">
      <c r="A2903" s="167">
        <f t="shared" si="226"/>
        <v>170.40000000000765</v>
      </c>
      <c r="B2903" s="325">
        <f t="shared" si="229"/>
        <v>0.71000000000003194</v>
      </c>
      <c r="C2903" s="167">
        <f t="shared" si="225"/>
        <v>139.1999999999847</v>
      </c>
      <c r="D2903" s="167">
        <f>IF('Lineær programmering opg 4'!$M$4=0,"-",(-A2903+'Lineær programmering opg 4'!$M$4)/'Lineær programmering opg 4'!$K$4*-1)</f>
        <v>139.1999999999847</v>
      </c>
      <c r="E2903" s="167">
        <f>IF('Lineær programmering opg 4'!$M$5=0,"-",(-A2903+'Lineær programmering opg 4'!$M$5)/'Lineær programmering opg 4'!$K$5*-1)</f>
        <v>172.19999999999428</v>
      </c>
      <c r="F2903" s="167" t="str">
        <f>IF('Lineær programmering opg 4'!$E$6=0,"-",(-A2903+'Lineær programmering opg 4'!$M$6)/'Lineær programmering opg 4'!$K$6*-1)</f>
        <v>-</v>
      </c>
      <c r="G2903" s="167" t="str">
        <f>IF('Lineær programmering opg 4'!$D$7=0,"-",((-A2903+'Lineær programmering opg 4'!$M$7)/'Lineær programmering opg 4'!$K$7)*-1)</f>
        <v>-</v>
      </c>
      <c r="H2903" s="167" t="str">
        <f>IF('Lineær programmering opg 4'!$C$8=0,"-",((-A2903+'Lineær programmering opg 4'!$M$8)/'Lineær programmering opg 4'!$K$8)*-1)</f>
        <v>-</v>
      </c>
      <c r="I2903" s="167" t="str">
        <f>IF('Lineær programmering opg 4'!$D$8=0,"-",'Lineær programmering opg 4'!$G$8)</f>
        <v>-</v>
      </c>
      <c r="J2903" s="295">
        <f>A2903*'Lineær programmering opg 4'!$C$11+Datatabel!C2903*'Lineær programmering opg 4'!$D$11</f>
        <v>37919.999999998472</v>
      </c>
      <c r="K2903" s="9">
        <f t="shared" si="227"/>
        <v>0</v>
      </c>
      <c r="L2903" s="9">
        <f t="shared" si="228"/>
        <v>0</v>
      </c>
    </row>
    <row r="2904" spans="1:12" ht="15" x14ac:dyDescent="0.25">
      <c r="A2904" s="167">
        <f t="shared" si="226"/>
        <v>170.37600000000768</v>
      </c>
      <c r="B2904" s="325">
        <f t="shared" si="229"/>
        <v>0.70990000000003195</v>
      </c>
      <c r="C2904" s="167">
        <f t="shared" si="225"/>
        <v>139.24799999998464</v>
      </c>
      <c r="D2904" s="167">
        <f>IF('Lineær programmering opg 4'!$M$4=0,"-",(-A2904+'Lineær programmering opg 4'!$M$4)/'Lineær programmering opg 4'!$K$4*-1)</f>
        <v>139.24799999998464</v>
      </c>
      <c r="E2904" s="167">
        <f>IF('Lineær programmering opg 4'!$M$5=0,"-",(-A2904+'Lineær programmering opg 4'!$M$5)/'Lineær programmering opg 4'!$K$5*-1)</f>
        <v>172.21799999999425</v>
      </c>
      <c r="F2904" s="167" t="str">
        <f>IF('Lineær programmering opg 4'!$E$6=0,"-",(-A2904+'Lineær programmering opg 4'!$M$6)/'Lineær programmering opg 4'!$K$6*-1)</f>
        <v>-</v>
      </c>
      <c r="G2904" s="167" t="str">
        <f>IF('Lineær programmering opg 4'!$D$7=0,"-",((-A2904+'Lineær programmering opg 4'!$M$7)/'Lineær programmering opg 4'!$K$7)*-1)</f>
        <v>-</v>
      </c>
      <c r="H2904" s="167" t="str">
        <f>IF('Lineær programmering opg 4'!$C$8=0,"-",((-A2904+'Lineær programmering opg 4'!$M$8)/'Lineær programmering opg 4'!$K$8)*-1)</f>
        <v>-</v>
      </c>
      <c r="I2904" s="167" t="str">
        <f>IF('Lineær programmering opg 4'!$D$8=0,"-",'Lineær programmering opg 4'!$G$8)</f>
        <v>-</v>
      </c>
      <c r="J2904" s="295">
        <f>A2904*'Lineær programmering opg 4'!$C$11+Datatabel!C2904*'Lineær programmering opg 4'!$D$11</f>
        <v>37924.79999999846</v>
      </c>
      <c r="K2904" s="9">
        <f t="shared" si="227"/>
        <v>0</v>
      </c>
      <c r="L2904" s="9">
        <f t="shared" si="228"/>
        <v>0</v>
      </c>
    </row>
    <row r="2905" spans="1:12" ht="15" x14ac:dyDescent="0.25">
      <c r="A2905" s="167">
        <f t="shared" si="226"/>
        <v>170.35200000000768</v>
      </c>
      <c r="B2905" s="325">
        <f t="shared" si="229"/>
        <v>0.70980000000003196</v>
      </c>
      <c r="C2905" s="167">
        <f t="shared" si="225"/>
        <v>139.29599999998464</v>
      </c>
      <c r="D2905" s="167">
        <f>IF('Lineær programmering opg 4'!$M$4=0,"-",(-A2905+'Lineær programmering opg 4'!$M$4)/'Lineær programmering opg 4'!$K$4*-1)</f>
        <v>139.29599999998464</v>
      </c>
      <c r="E2905" s="167">
        <f>IF('Lineær programmering opg 4'!$M$5=0,"-",(-A2905+'Lineær programmering opg 4'!$M$5)/'Lineær programmering opg 4'!$K$5*-1)</f>
        <v>172.23599999999425</v>
      </c>
      <c r="F2905" s="167" t="str">
        <f>IF('Lineær programmering opg 4'!$E$6=0,"-",(-A2905+'Lineær programmering opg 4'!$M$6)/'Lineær programmering opg 4'!$K$6*-1)</f>
        <v>-</v>
      </c>
      <c r="G2905" s="167" t="str">
        <f>IF('Lineær programmering opg 4'!$D$7=0,"-",((-A2905+'Lineær programmering opg 4'!$M$7)/'Lineær programmering opg 4'!$K$7)*-1)</f>
        <v>-</v>
      </c>
      <c r="H2905" s="167" t="str">
        <f>IF('Lineær programmering opg 4'!$C$8=0,"-",((-A2905+'Lineær programmering opg 4'!$M$8)/'Lineær programmering opg 4'!$K$8)*-1)</f>
        <v>-</v>
      </c>
      <c r="I2905" s="167" t="str">
        <f>IF('Lineær programmering opg 4'!$D$8=0,"-",'Lineær programmering opg 4'!$G$8)</f>
        <v>-</v>
      </c>
      <c r="J2905" s="295">
        <f>A2905*'Lineær programmering opg 4'!$C$11+Datatabel!C2905*'Lineær programmering opg 4'!$D$11</f>
        <v>37929.599999998463</v>
      </c>
      <c r="K2905" s="9">
        <f t="shared" si="227"/>
        <v>0</v>
      </c>
      <c r="L2905" s="9">
        <f t="shared" si="228"/>
        <v>0</v>
      </c>
    </row>
    <row r="2906" spans="1:12" ht="15" x14ac:dyDescent="0.25">
      <c r="A2906" s="167">
        <f t="shared" si="226"/>
        <v>170.32800000000768</v>
      </c>
      <c r="B2906" s="325">
        <f t="shared" si="229"/>
        <v>0.70970000000003197</v>
      </c>
      <c r="C2906" s="167">
        <f t="shared" si="225"/>
        <v>139.34399999998465</v>
      </c>
      <c r="D2906" s="167">
        <f>IF('Lineær programmering opg 4'!$M$4=0,"-",(-A2906+'Lineær programmering opg 4'!$M$4)/'Lineær programmering opg 4'!$K$4*-1)</f>
        <v>139.34399999998465</v>
      </c>
      <c r="E2906" s="167">
        <f>IF('Lineær programmering opg 4'!$M$5=0,"-",(-A2906+'Lineær programmering opg 4'!$M$5)/'Lineær programmering opg 4'!$K$5*-1)</f>
        <v>172.25399999999425</v>
      </c>
      <c r="F2906" s="167" t="str">
        <f>IF('Lineær programmering opg 4'!$E$6=0,"-",(-A2906+'Lineær programmering opg 4'!$M$6)/'Lineær programmering opg 4'!$K$6*-1)</f>
        <v>-</v>
      </c>
      <c r="G2906" s="167" t="str">
        <f>IF('Lineær programmering opg 4'!$D$7=0,"-",((-A2906+'Lineær programmering opg 4'!$M$7)/'Lineær programmering opg 4'!$K$7)*-1)</f>
        <v>-</v>
      </c>
      <c r="H2906" s="167" t="str">
        <f>IF('Lineær programmering opg 4'!$C$8=0,"-",((-A2906+'Lineær programmering opg 4'!$M$8)/'Lineær programmering opg 4'!$K$8)*-1)</f>
        <v>-</v>
      </c>
      <c r="I2906" s="167" t="str">
        <f>IF('Lineær programmering opg 4'!$D$8=0,"-",'Lineær programmering opg 4'!$G$8)</f>
        <v>-</v>
      </c>
      <c r="J2906" s="295">
        <f>A2906*'Lineær programmering opg 4'!$C$11+Datatabel!C2906*'Lineær programmering opg 4'!$D$11</f>
        <v>37934.399999998466</v>
      </c>
      <c r="K2906" s="9">
        <f t="shared" si="227"/>
        <v>0</v>
      </c>
      <c r="L2906" s="9">
        <f t="shared" si="228"/>
        <v>0</v>
      </c>
    </row>
    <row r="2907" spans="1:12" ht="15" x14ac:dyDescent="0.25">
      <c r="A2907" s="167">
        <f t="shared" si="226"/>
        <v>170.30400000000768</v>
      </c>
      <c r="B2907" s="325">
        <f t="shared" si="229"/>
        <v>0.70960000000003198</v>
      </c>
      <c r="C2907" s="167">
        <f t="shared" si="225"/>
        <v>139.39199999998465</v>
      </c>
      <c r="D2907" s="167">
        <f>IF('Lineær programmering opg 4'!$M$4=0,"-",(-A2907+'Lineær programmering opg 4'!$M$4)/'Lineær programmering opg 4'!$K$4*-1)</f>
        <v>139.39199999998465</v>
      </c>
      <c r="E2907" s="167">
        <f>IF('Lineær programmering opg 4'!$M$5=0,"-",(-A2907+'Lineær programmering opg 4'!$M$5)/'Lineær programmering opg 4'!$K$5*-1)</f>
        <v>172.27199999999425</v>
      </c>
      <c r="F2907" s="167" t="str">
        <f>IF('Lineær programmering opg 4'!$E$6=0,"-",(-A2907+'Lineær programmering opg 4'!$M$6)/'Lineær programmering opg 4'!$K$6*-1)</f>
        <v>-</v>
      </c>
      <c r="G2907" s="167" t="str">
        <f>IF('Lineær programmering opg 4'!$D$7=0,"-",((-A2907+'Lineær programmering opg 4'!$M$7)/'Lineær programmering opg 4'!$K$7)*-1)</f>
        <v>-</v>
      </c>
      <c r="H2907" s="167" t="str">
        <f>IF('Lineær programmering opg 4'!$C$8=0,"-",((-A2907+'Lineær programmering opg 4'!$M$8)/'Lineær programmering opg 4'!$K$8)*-1)</f>
        <v>-</v>
      </c>
      <c r="I2907" s="167" t="str">
        <f>IF('Lineær programmering opg 4'!$D$8=0,"-",'Lineær programmering opg 4'!$G$8)</f>
        <v>-</v>
      </c>
      <c r="J2907" s="295">
        <f>A2907*'Lineær programmering opg 4'!$C$11+Datatabel!C2907*'Lineær programmering opg 4'!$D$11</f>
        <v>37939.199999998469</v>
      </c>
      <c r="K2907" s="9">
        <f t="shared" si="227"/>
        <v>0</v>
      </c>
      <c r="L2907" s="9">
        <f t="shared" si="228"/>
        <v>0</v>
      </c>
    </row>
    <row r="2908" spans="1:12" ht="15" x14ac:dyDescent="0.25">
      <c r="A2908" s="167">
        <f t="shared" si="226"/>
        <v>170.28000000000767</v>
      </c>
      <c r="B2908" s="325">
        <f t="shared" si="229"/>
        <v>0.70950000000003199</v>
      </c>
      <c r="C2908" s="167">
        <f t="shared" si="225"/>
        <v>139.43999999998465</v>
      </c>
      <c r="D2908" s="167">
        <f>IF('Lineær programmering opg 4'!$M$4=0,"-",(-A2908+'Lineær programmering opg 4'!$M$4)/'Lineær programmering opg 4'!$K$4*-1)</f>
        <v>139.43999999998465</v>
      </c>
      <c r="E2908" s="167">
        <f>IF('Lineær programmering opg 4'!$M$5=0,"-",(-A2908+'Lineær programmering opg 4'!$M$5)/'Lineær programmering opg 4'!$K$5*-1)</f>
        <v>172.28999999999425</v>
      </c>
      <c r="F2908" s="167" t="str">
        <f>IF('Lineær programmering opg 4'!$E$6=0,"-",(-A2908+'Lineær programmering opg 4'!$M$6)/'Lineær programmering opg 4'!$K$6*-1)</f>
        <v>-</v>
      </c>
      <c r="G2908" s="167" t="str">
        <f>IF('Lineær programmering opg 4'!$D$7=0,"-",((-A2908+'Lineær programmering opg 4'!$M$7)/'Lineær programmering opg 4'!$K$7)*-1)</f>
        <v>-</v>
      </c>
      <c r="H2908" s="167" t="str">
        <f>IF('Lineær programmering opg 4'!$C$8=0,"-",((-A2908+'Lineær programmering opg 4'!$M$8)/'Lineær programmering opg 4'!$K$8)*-1)</f>
        <v>-</v>
      </c>
      <c r="I2908" s="167" t="str">
        <f>IF('Lineær programmering opg 4'!$D$8=0,"-",'Lineær programmering opg 4'!$G$8)</f>
        <v>-</v>
      </c>
      <c r="J2908" s="295">
        <f>A2908*'Lineær programmering opg 4'!$C$11+Datatabel!C2908*'Lineær programmering opg 4'!$D$11</f>
        <v>37943.999999998465</v>
      </c>
      <c r="K2908" s="9">
        <f t="shared" si="227"/>
        <v>0</v>
      </c>
      <c r="L2908" s="9">
        <f t="shared" si="228"/>
        <v>0</v>
      </c>
    </row>
    <row r="2909" spans="1:12" ht="15" x14ac:dyDescent="0.25">
      <c r="A2909" s="167">
        <f t="shared" si="226"/>
        <v>170.25600000000767</v>
      </c>
      <c r="B2909" s="325">
        <f t="shared" si="229"/>
        <v>0.709400000000032</v>
      </c>
      <c r="C2909" s="167">
        <f t="shared" si="225"/>
        <v>139.48799999998465</v>
      </c>
      <c r="D2909" s="167">
        <f>IF('Lineær programmering opg 4'!$M$4=0,"-",(-A2909+'Lineær programmering opg 4'!$M$4)/'Lineær programmering opg 4'!$K$4*-1)</f>
        <v>139.48799999998465</v>
      </c>
      <c r="E2909" s="167">
        <f>IF('Lineær programmering opg 4'!$M$5=0,"-",(-A2909+'Lineær programmering opg 4'!$M$5)/'Lineær programmering opg 4'!$K$5*-1)</f>
        <v>172.30799999999425</v>
      </c>
      <c r="F2909" s="167" t="str">
        <f>IF('Lineær programmering opg 4'!$E$6=0,"-",(-A2909+'Lineær programmering opg 4'!$M$6)/'Lineær programmering opg 4'!$K$6*-1)</f>
        <v>-</v>
      </c>
      <c r="G2909" s="167" t="str">
        <f>IF('Lineær programmering opg 4'!$D$7=0,"-",((-A2909+'Lineær programmering opg 4'!$M$7)/'Lineær programmering opg 4'!$K$7)*-1)</f>
        <v>-</v>
      </c>
      <c r="H2909" s="167" t="str">
        <f>IF('Lineær programmering opg 4'!$C$8=0,"-",((-A2909+'Lineær programmering opg 4'!$M$8)/'Lineær programmering opg 4'!$K$8)*-1)</f>
        <v>-</v>
      </c>
      <c r="I2909" s="167" t="str">
        <f>IF('Lineær programmering opg 4'!$D$8=0,"-",'Lineær programmering opg 4'!$G$8)</f>
        <v>-</v>
      </c>
      <c r="J2909" s="295">
        <f>A2909*'Lineær programmering opg 4'!$C$11+Datatabel!C2909*'Lineær programmering opg 4'!$D$11</f>
        <v>37948.79999999846</v>
      </c>
      <c r="K2909" s="9">
        <f t="shared" si="227"/>
        <v>0</v>
      </c>
      <c r="L2909" s="9">
        <f t="shared" si="228"/>
        <v>0</v>
      </c>
    </row>
    <row r="2910" spans="1:12" ht="15" x14ac:dyDescent="0.25">
      <c r="A2910" s="167">
        <f t="shared" si="226"/>
        <v>170.23200000000767</v>
      </c>
      <c r="B2910" s="325">
        <f t="shared" si="229"/>
        <v>0.70930000000003202</v>
      </c>
      <c r="C2910" s="167">
        <f t="shared" si="225"/>
        <v>139.53599999998465</v>
      </c>
      <c r="D2910" s="167">
        <f>IF('Lineær programmering opg 4'!$M$4=0,"-",(-A2910+'Lineær programmering opg 4'!$M$4)/'Lineær programmering opg 4'!$K$4*-1)</f>
        <v>139.53599999998465</v>
      </c>
      <c r="E2910" s="167">
        <f>IF('Lineær programmering opg 4'!$M$5=0,"-",(-A2910+'Lineær programmering opg 4'!$M$5)/'Lineær programmering opg 4'!$K$5*-1)</f>
        <v>172.32599999999425</v>
      </c>
      <c r="F2910" s="167" t="str">
        <f>IF('Lineær programmering opg 4'!$E$6=0,"-",(-A2910+'Lineær programmering opg 4'!$M$6)/'Lineær programmering opg 4'!$K$6*-1)</f>
        <v>-</v>
      </c>
      <c r="G2910" s="167" t="str">
        <f>IF('Lineær programmering opg 4'!$D$7=0,"-",((-A2910+'Lineær programmering opg 4'!$M$7)/'Lineær programmering opg 4'!$K$7)*-1)</f>
        <v>-</v>
      </c>
      <c r="H2910" s="167" t="str">
        <f>IF('Lineær programmering opg 4'!$C$8=0,"-",((-A2910+'Lineær programmering opg 4'!$M$8)/'Lineær programmering opg 4'!$K$8)*-1)</f>
        <v>-</v>
      </c>
      <c r="I2910" s="167" t="str">
        <f>IF('Lineær programmering opg 4'!$D$8=0,"-",'Lineær programmering opg 4'!$G$8)</f>
        <v>-</v>
      </c>
      <c r="J2910" s="295">
        <f>A2910*'Lineær programmering opg 4'!$C$11+Datatabel!C2910*'Lineær programmering opg 4'!$D$11</f>
        <v>37953.599999998463</v>
      </c>
      <c r="K2910" s="9">
        <f t="shared" si="227"/>
        <v>0</v>
      </c>
      <c r="L2910" s="9">
        <f t="shared" si="228"/>
        <v>0</v>
      </c>
    </row>
    <row r="2911" spans="1:12" ht="15" x14ac:dyDescent="0.25">
      <c r="A2911" s="167">
        <f t="shared" si="226"/>
        <v>170.2080000000077</v>
      </c>
      <c r="B2911" s="325">
        <f t="shared" si="229"/>
        <v>0.70920000000003203</v>
      </c>
      <c r="C2911" s="167">
        <f t="shared" si="225"/>
        <v>139.5839999999846</v>
      </c>
      <c r="D2911" s="167">
        <f>IF('Lineær programmering opg 4'!$M$4=0,"-",(-A2911+'Lineær programmering opg 4'!$M$4)/'Lineær programmering opg 4'!$K$4*-1)</f>
        <v>139.5839999999846</v>
      </c>
      <c r="E2911" s="167">
        <f>IF('Lineær programmering opg 4'!$M$5=0,"-",(-A2911+'Lineær programmering opg 4'!$M$5)/'Lineær programmering opg 4'!$K$5*-1)</f>
        <v>172.34399999999422</v>
      </c>
      <c r="F2911" s="167" t="str">
        <f>IF('Lineær programmering opg 4'!$E$6=0,"-",(-A2911+'Lineær programmering opg 4'!$M$6)/'Lineær programmering opg 4'!$K$6*-1)</f>
        <v>-</v>
      </c>
      <c r="G2911" s="167" t="str">
        <f>IF('Lineær programmering opg 4'!$D$7=0,"-",((-A2911+'Lineær programmering opg 4'!$M$7)/'Lineær programmering opg 4'!$K$7)*-1)</f>
        <v>-</v>
      </c>
      <c r="H2911" s="167" t="str">
        <f>IF('Lineær programmering opg 4'!$C$8=0,"-",((-A2911+'Lineær programmering opg 4'!$M$8)/'Lineær programmering opg 4'!$K$8)*-1)</f>
        <v>-</v>
      </c>
      <c r="I2911" s="167" t="str">
        <f>IF('Lineær programmering opg 4'!$D$8=0,"-",'Lineær programmering opg 4'!$G$8)</f>
        <v>-</v>
      </c>
      <c r="J2911" s="295">
        <f>A2911*'Lineær programmering opg 4'!$C$11+Datatabel!C2911*'Lineær programmering opg 4'!$D$11</f>
        <v>37958.399999998459</v>
      </c>
      <c r="K2911" s="9">
        <f t="shared" si="227"/>
        <v>0</v>
      </c>
      <c r="L2911" s="9">
        <f t="shared" si="228"/>
        <v>0</v>
      </c>
    </row>
    <row r="2912" spans="1:12" ht="15" x14ac:dyDescent="0.25">
      <c r="A2912" s="167">
        <f t="shared" si="226"/>
        <v>170.1840000000077</v>
      </c>
      <c r="B2912" s="325">
        <f t="shared" si="229"/>
        <v>0.70910000000003204</v>
      </c>
      <c r="C2912" s="167">
        <f t="shared" si="225"/>
        <v>139.6319999999846</v>
      </c>
      <c r="D2912" s="167">
        <f>IF('Lineær programmering opg 4'!$M$4=0,"-",(-A2912+'Lineær programmering opg 4'!$M$4)/'Lineær programmering opg 4'!$K$4*-1)</f>
        <v>139.6319999999846</v>
      </c>
      <c r="E2912" s="167">
        <f>IF('Lineær programmering opg 4'!$M$5=0,"-",(-A2912+'Lineær programmering opg 4'!$M$5)/'Lineær programmering opg 4'!$K$5*-1)</f>
        <v>172.36199999999423</v>
      </c>
      <c r="F2912" s="167" t="str">
        <f>IF('Lineær programmering opg 4'!$E$6=0,"-",(-A2912+'Lineær programmering opg 4'!$M$6)/'Lineær programmering opg 4'!$K$6*-1)</f>
        <v>-</v>
      </c>
      <c r="G2912" s="167" t="str">
        <f>IF('Lineær programmering opg 4'!$D$7=0,"-",((-A2912+'Lineær programmering opg 4'!$M$7)/'Lineær programmering opg 4'!$K$7)*-1)</f>
        <v>-</v>
      </c>
      <c r="H2912" s="167" t="str">
        <f>IF('Lineær programmering opg 4'!$C$8=0,"-",((-A2912+'Lineær programmering opg 4'!$M$8)/'Lineær programmering opg 4'!$K$8)*-1)</f>
        <v>-</v>
      </c>
      <c r="I2912" s="167" t="str">
        <f>IF('Lineær programmering opg 4'!$D$8=0,"-",'Lineær programmering opg 4'!$G$8)</f>
        <v>-</v>
      </c>
      <c r="J2912" s="295">
        <f>A2912*'Lineær programmering opg 4'!$C$11+Datatabel!C2912*'Lineær programmering opg 4'!$D$11</f>
        <v>37963.199999998455</v>
      </c>
      <c r="K2912" s="9">
        <f t="shared" si="227"/>
        <v>0</v>
      </c>
      <c r="L2912" s="9">
        <f t="shared" si="228"/>
        <v>0</v>
      </c>
    </row>
    <row r="2913" spans="1:12" ht="15" x14ac:dyDescent="0.25">
      <c r="A2913" s="167">
        <f t="shared" si="226"/>
        <v>170.1600000000077</v>
      </c>
      <c r="B2913" s="325">
        <f t="shared" si="229"/>
        <v>0.70900000000003205</v>
      </c>
      <c r="C2913" s="167">
        <f t="shared" si="225"/>
        <v>139.6799999999846</v>
      </c>
      <c r="D2913" s="167">
        <f>IF('Lineær programmering opg 4'!$M$4=0,"-",(-A2913+'Lineær programmering opg 4'!$M$4)/'Lineær programmering opg 4'!$K$4*-1)</f>
        <v>139.6799999999846</v>
      </c>
      <c r="E2913" s="167">
        <f>IF('Lineær programmering opg 4'!$M$5=0,"-",(-A2913+'Lineær programmering opg 4'!$M$5)/'Lineær programmering opg 4'!$K$5*-1)</f>
        <v>172.37999999999423</v>
      </c>
      <c r="F2913" s="167" t="str">
        <f>IF('Lineær programmering opg 4'!$E$6=0,"-",(-A2913+'Lineær programmering opg 4'!$M$6)/'Lineær programmering opg 4'!$K$6*-1)</f>
        <v>-</v>
      </c>
      <c r="G2913" s="167" t="str">
        <f>IF('Lineær programmering opg 4'!$D$7=0,"-",((-A2913+'Lineær programmering opg 4'!$M$7)/'Lineær programmering opg 4'!$K$7)*-1)</f>
        <v>-</v>
      </c>
      <c r="H2913" s="167" t="str">
        <f>IF('Lineær programmering opg 4'!$C$8=0,"-",((-A2913+'Lineær programmering opg 4'!$M$8)/'Lineær programmering opg 4'!$K$8)*-1)</f>
        <v>-</v>
      </c>
      <c r="I2913" s="167" t="str">
        <f>IF('Lineær programmering opg 4'!$D$8=0,"-",'Lineær programmering opg 4'!$G$8)</f>
        <v>-</v>
      </c>
      <c r="J2913" s="295">
        <f>A2913*'Lineær programmering opg 4'!$C$11+Datatabel!C2913*'Lineær programmering opg 4'!$D$11</f>
        <v>37967.999999998457</v>
      </c>
      <c r="K2913" s="9">
        <f t="shared" si="227"/>
        <v>0</v>
      </c>
      <c r="L2913" s="9">
        <f t="shared" si="228"/>
        <v>0</v>
      </c>
    </row>
    <row r="2914" spans="1:12" ht="15" x14ac:dyDescent="0.25">
      <c r="A2914" s="167">
        <f t="shared" si="226"/>
        <v>170.1360000000077</v>
      </c>
      <c r="B2914" s="325">
        <f t="shared" si="229"/>
        <v>0.70890000000003206</v>
      </c>
      <c r="C2914" s="167">
        <f t="shared" si="225"/>
        <v>139.7279999999846</v>
      </c>
      <c r="D2914" s="167">
        <f>IF('Lineær programmering opg 4'!$M$4=0,"-",(-A2914+'Lineær programmering opg 4'!$M$4)/'Lineær programmering opg 4'!$K$4*-1)</f>
        <v>139.7279999999846</v>
      </c>
      <c r="E2914" s="167">
        <f>IF('Lineær programmering opg 4'!$M$5=0,"-",(-A2914+'Lineær programmering opg 4'!$M$5)/'Lineær programmering opg 4'!$K$5*-1)</f>
        <v>172.39799999999423</v>
      </c>
      <c r="F2914" s="167" t="str">
        <f>IF('Lineær programmering opg 4'!$E$6=0,"-",(-A2914+'Lineær programmering opg 4'!$M$6)/'Lineær programmering opg 4'!$K$6*-1)</f>
        <v>-</v>
      </c>
      <c r="G2914" s="167" t="str">
        <f>IF('Lineær programmering opg 4'!$D$7=0,"-",((-A2914+'Lineær programmering opg 4'!$M$7)/'Lineær programmering opg 4'!$K$7)*-1)</f>
        <v>-</v>
      </c>
      <c r="H2914" s="167" t="str">
        <f>IF('Lineær programmering opg 4'!$C$8=0,"-",((-A2914+'Lineær programmering opg 4'!$M$8)/'Lineær programmering opg 4'!$K$8)*-1)</f>
        <v>-</v>
      </c>
      <c r="I2914" s="167" t="str">
        <f>IF('Lineær programmering opg 4'!$D$8=0,"-",'Lineær programmering opg 4'!$G$8)</f>
        <v>-</v>
      </c>
      <c r="J2914" s="295">
        <f>A2914*'Lineær programmering opg 4'!$C$11+Datatabel!C2914*'Lineær programmering opg 4'!$D$11</f>
        <v>37972.79999999846</v>
      </c>
      <c r="K2914" s="9">
        <f t="shared" si="227"/>
        <v>0</v>
      </c>
      <c r="L2914" s="9">
        <f t="shared" si="228"/>
        <v>0</v>
      </c>
    </row>
    <row r="2915" spans="1:12" ht="15" x14ac:dyDescent="0.25">
      <c r="A2915" s="167">
        <f t="shared" si="226"/>
        <v>170.1120000000077</v>
      </c>
      <c r="B2915" s="325">
        <f t="shared" si="229"/>
        <v>0.70880000000003207</v>
      </c>
      <c r="C2915" s="167">
        <f t="shared" si="225"/>
        <v>139.77599999998461</v>
      </c>
      <c r="D2915" s="167">
        <f>IF('Lineær programmering opg 4'!$M$4=0,"-",(-A2915+'Lineær programmering opg 4'!$M$4)/'Lineær programmering opg 4'!$K$4*-1)</f>
        <v>139.77599999998461</v>
      </c>
      <c r="E2915" s="167">
        <f>IF('Lineær programmering opg 4'!$M$5=0,"-",(-A2915+'Lineær programmering opg 4'!$M$5)/'Lineær programmering opg 4'!$K$5*-1)</f>
        <v>172.41599999999423</v>
      </c>
      <c r="F2915" s="167" t="str">
        <f>IF('Lineær programmering opg 4'!$E$6=0,"-",(-A2915+'Lineær programmering opg 4'!$M$6)/'Lineær programmering opg 4'!$K$6*-1)</f>
        <v>-</v>
      </c>
      <c r="G2915" s="167" t="str">
        <f>IF('Lineær programmering opg 4'!$D$7=0,"-",((-A2915+'Lineær programmering opg 4'!$M$7)/'Lineær programmering opg 4'!$K$7)*-1)</f>
        <v>-</v>
      </c>
      <c r="H2915" s="167" t="str">
        <f>IF('Lineær programmering opg 4'!$C$8=0,"-",((-A2915+'Lineær programmering opg 4'!$M$8)/'Lineær programmering opg 4'!$K$8)*-1)</f>
        <v>-</v>
      </c>
      <c r="I2915" s="167" t="str">
        <f>IF('Lineær programmering opg 4'!$D$8=0,"-",'Lineær programmering opg 4'!$G$8)</f>
        <v>-</v>
      </c>
      <c r="J2915" s="295">
        <f>A2915*'Lineær programmering opg 4'!$C$11+Datatabel!C2915*'Lineær programmering opg 4'!$D$11</f>
        <v>37977.599999998463</v>
      </c>
      <c r="K2915" s="9">
        <f t="shared" si="227"/>
        <v>0</v>
      </c>
      <c r="L2915" s="9">
        <f t="shared" si="228"/>
        <v>0</v>
      </c>
    </row>
    <row r="2916" spans="1:12" ht="15" x14ac:dyDescent="0.25">
      <c r="A2916" s="167">
        <f t="shared" si="226"/>
        <v>170.0880000000077</v>
      </c>
      <c r="B2916" s="325">
        <f t="shared" si="229"/>
        <v>0.70870000000003208</v>
      </c>
      <c r="C2916" s="167">
        <f t="shared" si="225"/>
        <v>139.82399999998461</v>
      </c>
      <c r="D2916" s="167">
        <f>IF('Lineær programmering opg 4'!$M$4=0,"-",(-A2916+'Lineær programmering opg 4'!$M$4)/'Lineær programmering opg 4'!$K$4*-1)</f>
        <v>139.82399999998461</v>
      </c>
      <c r="E2916" s="167">
        <f>IF('Lineær programmering opg 4'!$M$5=0,"-",(-A2916+'Lineær programmering opg 4'!$M$5)/'Lineær programmering opg 4'!$K$5*-1)</f>
        <v>172.43399999999423</v>
      </c>
      <c r="F2916" s="167" t="str">
        <f>IF('Lineær programmering opg 4'!$E$6=0,"-",(-A2916+'Lineær programmering opg 4'!$M$6)/'Lineær programmering opg 4'!$K$6*-1)</f>
        <v>-</v>
      </c>
      <c r="G2916" s="167" t="str">
        <f>IF('Lineær programmering opg 4'!$D$7=0,"-",((-A2916+'Lineær programmering opg 4'!$M$7)/'Lineær programmering opg 4'!$K$7)*-1)</f>
        <v>-</v>
      </c>
      <c r="H2916" s="167" t="str">
        <f>IF('Lineær programmering opg 4'!$C$8=0,"-",((-A2916+'Lineær programmering opg 4'!$M$8)/'Lineær programmering opg 4'!$K$8)*-1)</f>
        <v>-</v>
      </c>
      <c r="I2916" s="167" t="str">
        <f>IF('Lineær programmering opg 4'!$D$8=0,"-",'Lineær programmering opg 4'!$G$8)</f>
        <v>-</v>
      </c>
      <c r="J2916" s="295">
        <f>A2916*'Lineær programmering opg 4'!$C$11+Datatabel!C2916*'Lineær programmering opg 4'!$D$11</f>
        <v>37982.399999998466</v>
      </c>
      <c r="K2916" s="9">
        <f t="shared" si="227"/>
        <v>0</v>
      </c>
      <c r="L2916" s="9">
        <f t="shared" si="228"/>
        <v>0</v>
      </c>
    </row>
    <row r="2917" spans="1:12" ht="15" x14ac:dyDescent="0.25">
      <c r="A2917" s="167">
        <f t="shared" si="226"/>
        <v>170.0640000000077</v>
      </c>
      <c r="B2917" s="325">
        <f t="shared" si="229"/>
        <v>0.70860000000003209</v>
      </c>
      <c r="C2917" s="167">
        <f t="shared" si="225"/>
        <v>139.87199999998461</v>
      </c>
      <c r="D2917" s="167">
        <f>IF('Lineær programmering opg 4'!$M$4=0,"-",(-A2917+'Lineær programmering opg 4'!$M$4)/'Lineær programmering opg 4'!$K$4*-1)</f>
        <v>139.87199999998461</v>
      </c>
      <c r="E2917" s="167">
        <f>IF('Lineær programmering opg 4'!$M$5=0,"-",(-A2917+'Lineær programmering opg 4'!$M$5)/'Lineær programmering opg 4'!$K$5*-1)</f>
        <v>172.45199999999423</v>
      </c>
      <c r="F2917" s="167" t="str">
        <f>IF('Lineær programmering opg 4'!$E$6=0,"-",(-A2917+'Lineær programmering opg 4'!$M$6)/'Lineær programmering opg 4'!$K$6*-1)</f>
        <v>-</v>
      </c>
      <c r="G2917" s="167" t="str">
        <f>IF('Lineær programmering opg 4'!$D$7=0,"-",((-A2917+'Lineær programmering opg 4'!$M$7)/'Lineær programmering opg 4'!$K$7)*-1)</f>
        <v>-</v>
      </c>
      <c r="H2917" s="167" t="str">
        <f>IF('Lineær programmering opg 4'!$C$8=0,"-",((-A2917+'Lineær programmering opg 4'!$M$8)/'Lineær programmering opg 4'!$K$8)*-1)</f>
        <v>-</v>
      </c>
      <c r="I2917" s="167" t="str">
        <f>IF('Lineær programmering opg 4'!$D$8=0,"-",'Lineær programmering opg 4'!$G$8)</f>
        <v>-</v>
      </c>
      <c r="J2917" s="295">
        <f>A2917*'Lineær programmering opg 4'!$C$11+Datatabel!C2917*'Lineær programmering opg 4'!$D$11</f>
        <v>37987.199999998462</v>
      </c>
      <c r="K2917" s="9">
        <f t="shared" si="227"/>
        <v>0</v>
      </c>
      <c r="L2917" s="9">
        <f t="shared" si="228"/>
        <v>0</v>
      </c>
    </row>
    <row r="2918" spans="1:12" ht="15" x14ac:dyDescent="0.25">
      <c r="A2918" s="167">
        <f t="shared" si="226"/>
        <v>170.04000000000769</v>
      </c>
      <c r="B2918" s="325">
        <f t="shared" si="229"/>
        <v>0.7085000000000321</v>
      </c>
      <c r="C2918" s="167">
        <f t="shared" si="225"/>
        <v>139.91999999998461</v>
      </c>
      <c r="D2918" s="167">
        <f>IF('Lineær programmering opg 4'!$M$4=0,"-",(-A2918+'Lineær programmering opg 4'!$M$4)/'Lineær programmering opg 4'!$K$4*-1)</f>
        <v>139.91999999998461</v>
      </c>
      <c r="E2918" s="167">
        <f>IF('Lineær programmering opg 4'!$M$5=0,"-",(-A2918+'Lineær programmering opg 4'!$M$5)/'Lineær programmering opg 4'!$K$5*-1)</f>
        <v>172.46999999999423</v>
      </c>
      <c r="F2918" s="167" t="str">
        <f>IF('Lineær programmering opg 4'!$E$6=0,"-",(-A2918+'Lineær programmering opg 4'!$M$6)/'Lineær programmering opg 4'!$K$6*-1)</f>
        <v>-</v>
      </c>
      <c r="G2918" s="167" t="str">
        <f>IF('Lineær programmering opg 4'!$D$7=0,"-",((-A2918+'Lineær programmering opg 4'!$M$7)/'Lineær programmering opg 4'!$K$7)*-1)</f>
        <v>-</v>
      </c>
      <c r="H2918" s="167" t="str">
        <f>IF('Lineær programmering opg 4'!$C$8=0,"-",((-A2918+'Lineær programmering opg 4'!$M$8)/'Lineær programmering opg 4'!$K$8)*-1)</f>
        <v>-</v>
      </c>
      <c r="I2918" s="167" t="str">
        <f>IF('Lineær programmering opg 4'!$D$8=0,"-",'Lineær programmering opg 4'!$G$8)</f>
        <v>-</v>
      </c>
      <c r="J2918" s="295">
        <f>A2918*'Lineær programmering opg 4'!$C$11+Datatabel!C2918*'Lineær programmering opg 4'!$D$11</f>
        <v>37991.999999998465</v>
      </c>
      <c r="K2918" s="9">
        <f t="shared" si="227"/>
        <v>0</v>
      </c>
      <c r="L2918" s="9">
        <f t="shared" si="228"/>
        <v>0</v>
      </c>
    </row>
    <row r="2919" spans="1:12" ht="15" x14ac:dyDescent="0.25">
      <c r="A2919" s="167">
        <f t="shared" si="226"/>
        <v>170.01600000000769</v>
      </c>
      <c r="B2919" s="325">
        <f t="shared" si="229"/>
        <v>0.70840000000003212</v>
      </c>
      <c r="C2919" s="167">
        <f t="shared" si="225"/>
        <v>139.96799999998461</v>
      </c>
      <c r="D2919" s="167">
        <f>IF('Lineær programmering opg 4'!$M$4=0,"-",(-A2919+'Lineær programmering opg 4'!$M$4)/'Lineær programmering opg 4'!$K$4*-1)</f>
        <v>139.96799999998461</v>
      </c>
      <c r="E2919" s="167">
        <f>IF('Lineær programmering opg 4'!$M$5=0,"-",(-A2919+'Lineær programmering opg 4'!$M$5)/'Lineær programmering opg 4'!$K$5*-1)</f>
        <v>172.48799999999423</v>
      </c>
      <c r="F2919" s="167" t="str">
        <f>IF('Lineær programmering opg 4'!$E$6=0,"-",(-A2919+'Lineær programmering opg 4'!$M$6)/'Lineær programmering opg 4'!$K$6*-1)</f>
        <v>-</v>
      </c>
      <c r="G2919" s="167" t="str">
        <f>IF('Lineær programmering opg 4'!$D$7=0,"-",((-A2919+'Lineær programmering opg 4'!$M$7)/'Lineær programmering opg 4'!$K$7)*-1)</f>
        <v>-</v>
      </c>
      <c r="H2919" s="167" t="str">
        <f>IF('Lineær programmering opg 4'!$C$8=0,"-",((-A2919+'Lineær programmering opg 4'!$M$8)/'Lineær programmering opg 4'!$K$8)*-1)</f>
        <v>-</v>
      </c>
      <c r="I2919" s="167" t="str">
        <f>IF('Lineær programmering opg 4'!$D$8=0,"-",'Lineær programmering opg 4'!$G$8)</f>
        <v>-</v>
      </c>
      <c r="J2919" s="295">
        <f>A2919*'Lineær programmering opg 4'!$C$11+Datatabel!C2919*'Lineær programmering opg 4'!$D$11</f>
        <v>37996.79999999846</v>
      </c>
      <c r="K2919" s="9">
        <f t="shared" si="227"/>
        <v>0</v>
      </c>
      <c r="L2919" s="9">
        <f t="shared" si="228"/>
        <v>0</v>
      </c>
    </row>
    <row r="2920" spans="1:12" ht="15" x14ac:dyDescent="0.25">
      <c r="A2920" s="167">
        <f t="shared" si="226"/>
        <v>169.99200000000772</v>
      </c>
      <c r="B2920" s="325">
        <f t="shared" si="229"/>
        <v>0.70830000000003213</v>
      </c>
      <c r="C2920" s="167">
        <f t="shared" si="225"/>
        <v>140.01599999998456</v>
      </c>
      <c r="D2920" s="167">
        <f>IF('Lineær programmering opg 4'!$M$4=0,"-",(-A2920+'Lineær programmering opg 4'!$M$4)/'Lineær programmering opg 4'!$K$4*-1)</f>
        <v>140.01599999998456</v>
      </c>
      <c r="E2920" s="167">
        <f>IF('Lineær programmering opg 4'!$M$5=0,"-",(-A2920+'Lineær programmering opg 4'!$M$5)/'Lineær programmering opg 4'!$K$5*-1)</f>
        <v>172.50599999999423</v>
      </c>
      <c r="F2920" s="167" t="str">
        <f>IF('Lineær programmering opg 4'!$E$6=0,"-",(-A2920+'Lineær programmering opg 4'!$M$6)/'Lineær programmering opg 4'!$K$6*-1)</f>
        <v>-</v>
      </c>
      <c r="G2920" s="167" t="str">
        <f>IF('Lineær programmering opg 4'!$D$7=0,"-",((-A2920+'Lineær programmering opg 4'!$M$7)/'Lineær programmering opg 4'!$K$7)*-1)</f>
        <v>-</v>
      </c>
      <c r="H2920" s="167" t="str">
        <f>IF('Lineær programmering opg 4'!$C$8=0,"-",((-A2920+'Lineær programmering opg 4'!$M$8)/'Lineær programmering opg 4'!$K$8)*-1)</f>
        <v>-</v>
      </c>
      <c r="I2920" s="167" t="str">
        <f>IF('Lineær programmering opg 4'!$D$8=0,"-",'Lineær programmering opg 4'!$G$8)</f>
        <v>-</v>
      </c>
      <c r="J2920" s="295">
        <f>A2920*'Lineær programmering opg 4'!$C$11+Datatabel!C2920*'Lineær programmering opg 4'!$D$11</f>
        <v>38001.599999998456</v>
      </c>
      <c r="K2920" s="9">
        <f t="shared" si="227"/>
        <v>0</v>
      </c>
      <c r="L2920" s="9">
        <f t="shared" si="228"/>
        <v>0</v>
      </c>
    </row>
    <row r="2921" spans="1:12" ht="15" x14ac:dyDescent="0.25">
      <c r="A2921" s="167">
        <f t="shared" si="226"/>
        <v>169.96800000000772</v>
      </c>
      <c r="B2921" s="325">
        <f t="shared" si="229"/>
        <v>0.70820000000003214</v>
      </c>
      <c r="C2921" s="167">
        <f t="shared" si="225"/>
        <v>140.06399999998456</v>
      </c>
      <c r="D2921" s="167">
        <f>IF('Lineær programmering opg 4'!$M$4=0,"-",(-A2921+'Lineær programmering opg 4'!$M$4)/'Lineær programmering opg 4'!$K$4*-1)</f>
        <v>140.06399999998456</v>
      </c>
      <c r="E2921" s="167">
        <f>IF('Lineær programmering opg 4'!$M$5=0,"-",(-A2921+'Lineær programmering opg 4'!$M$5)/'Lineær programmering opg 4'!$K$5*-1)</f>
        <v>172.52399999999423</v>
      </c>
      <c r="F2921" s="167" t="str">
        <f>IF('Lineær programmering opg 4'!$E$6=0,"-",(-A2921+'Lineær programmering opg 4'!$M$6)/'Lineær programmering opg 4'!$K$6*-1)</f>
        <v>-</v>
      </c>
      <c r="G2921" s="167" t="str">
        <f>IF('Lineær programmering opg 4'!$D$7=0,"-",((-A2921+'Lineær programmering opg 4'!$M$7)/'Lineær programmering opg 4'!$K$7)*-1)</f>
        <v>-</v>
      </c>
      <c r="H2921" s="167" t="str">
        <f>IF('Lineær programmering opg 4'!$C$8=0,"-",((-A2921+'Lineær programmering opg 4'!$M$8)/'Lineær programmering opg 4'!$K$8)*-1)</f>
        <v>-</v>
      </c>
      <c r="I2921" s="167" t="str">
        <f>IF('Lineær programmering opg 4'!$D$8=0,"-",'Lineær programmering opg 4'!$G$8)</f>
        <v>-</v>
      </c>
      <c r="J2921" s="295">
        <f>A2921*'Lineær programmering opg 4'!$C$11+Datatabel!C2921*'Lineær programmering opg 4'!$D$11</f>
        <v>38006.399999998452</v>
      </c>
      <c r="K2921" s="9">
        <f t="shared" si="227"/>
        <v>0</v>
      </c>
      <c r="L2921" s="9">
        <f t="shared" si="228"/>
        <v>0</v>
      </c>
    </row>
    <row r="2922" spans="1:12" ht="15" x14ac:dyDescent="0.25">
      <c r="A2922" s="167">
        <f t="shared" si="226"/>
        <v>169.94400000000772</v>
      </c>
      <c r="B2922" s="325">
        <f t="shared" si="229"/>
        <v>0.70810000000003215</v>
      </c>
      <c r="C2922" s="167">
        <f t="shared" si="225"/>
        <v>140.11199999998456</v>
      </c>
      <c r="D2922" s="167">
        <f>IF('Lineær programmering opg 4'!$M$4=0,"-",(-A2922+'Lineær programmering opg 4'!$M$4)/'Lineær programmering opg 4'!$K$4*-1)</f>
        <v>140.11199999998456</v>
      </c>
      <c r="E2922" s="167">
        <f>IF('Lineær programmering opg 4'!$M$5=0,"-",(-A2922+'Lineær programmering opg 4'!$M$5)/'Lineær programmering opg 4'!$K$5*-1)</f>
        <v>172.54199999999423</v>
      </c>
      <c r="F2922" s="167" t="str">
        <f>IF('Lineær programmering opg 4'!$E$6=0,"-",(-A2922+'Lineær programmering opg 4'!$M$6)/'Lineær programmering opg 4'!$K$6*-1)</f>
        <v>-</v>
      </c>
      <c r="G2922" s="167" t="str">
        <f>IF('Lineær programmering opg 4'!$D$7=0,"-",((-A2922+'Lineær programmering opg 4'!$M$7)/'Lineær programmering opg 4'!$K$7)*-1)</f>
        <v>-</v>
      </c>
      <c r="H2922" s="167" t="str">
        <f>IF('Lineær programmering opg 4'!$C$8=0,"-",((-A2922+'Lineær programmering opg 4'!$M$8)/'Lineær programmering opg 4'!$K$8)*-1)</f>
        <v>-</v>
      </c>
      <c r="I2922" s="167" t="str">
        <f>IF('Lineær programmering opg 4'!$D$8=0,"-",'Lineær programmering opg 4'!$G$8)</f>
        <v>-</v>
      </c>
      <c r="J2922" s="295">
        <f>A2922*'Lineær programmering opg 4'!$C$11+Datatabel!C2922*'Lineær programmering opg 4'!$D$11</f>
        <v>38011.199999998455</v>
      </c>
      <c r="K2922" s="9">
        <f t="shared" si="227"/>
        <v>0</v>
      </c>
      <c r="L2922" s="9">
        <f t="shared" si="228"/>
        <v>0</v>
      </c>
    </row>
    <row r="2923" spans="1:12" ht="15" x14ac:dyDescent="0.25">
      <c r="A2923" s="167">
        <f t="shared" si="226"/>
        <v>169.92000000000772</v>
      </c>
      <c r="B2923" s="325">
        <f t="shared" si="229"/>
        <v>0.70800000000003216</v>
      </c>
      <c r="C2923" s="167">
        <f t="shared" si="225"/>
        <v>140.15999999998456</v>
      </c>
      <c r="D2923" s="167">
        <f>IF('Lineær programmering opg 4'!$M$4=0,"-",(-A2923+'Lineær programmering opg 4'!$M$4)/'Lineær programmering opg 4'!$K$4*-1)</f>
        <v>140.15999999998456</v>
      </c>
      <c r="E2923" s="167">
        <f>IF('Lineær programmering opg 4'!$M$5=0,"-",(-A2923+'Lineær programmering opg 4'!$M$5)/'Lineær programmering opg 4'!$K$5*-1)</f>
        <v>172.55999999999423</v>
      </c>
      <c r="F2923" s="167" t="str">
        <f>IF('Lineær programmering opg 4'!$E$6=0,"-",(-A2923+'Lineær programmering opg 4'!$M$6)/'Lineær programmering opg 4'!$K$6*-1)</f>
        <v>-</v>
      </c>
      <c r="G2923" s="167" t="str">
        <f>IF('Lineær programmering opg 4'!$D$7=0,"-",((-A2923+'Lineær programmering opg 4'!$M$7)/'Lineær programmering opg 4'!$K$7)*-1)</f>
        <v>-</v>
      </c>
      <c r="H2923" s="167" t="str">
        <f>IF('Lineær programmering opg 4'!$C$8=0,"-",((-A2923+'Lineær programmering opg 4'!$M$8)/'Lineær programmering opg 4'!$K$8)*-1)</f>
        <v>-</v>
      </c>
      <c r="I2923" s="167" t="str">
        <f>IF('Lineær programmering opg 4'!$D$8=0,"-",'Lineær programmering opg 4'!$G$8)</f>
        <v>-</v>
      </c>
      <c r="J2923" s="295">
        <f>A2923*'Lineær programmering opg 4'!$C$11+Datatabel!C2923*'Lineær programmering opg 4'!$D$11</f>
        <v>38015.999999998457</v>
      </c>
      <c r="K2923" s="9">
        <f t="shared" si="227"/>
        <v>0</v>
      </c>
      <c r="L2923" s="9">
        <f t="shared" si="228"/>
        <v>0</v>
      </c>
    </row>
    <row r="2924" spans="1:12" ht="15" x14ac:dyDescent="0.25">
      <c r="A2924" s="167">
        <f t="shared" si="226"/>
        <v>169.89600000000772</v>
      </c>
      <c r="B2924" s="325">
        <f t="shared" si="229"/>
        <v>0.70790000000003217</v>
      </c>
      <c r="C2924" s="167">
        <f t="shared" si="225"/>
        <v>140.20799999998457</v>
      </c>
      <c r="D2924" s="167">
        <f>IF('Lineær programmering opg 4'!$M$4=0,"-",(-A2924+'Lineær programmering opg 4'!$M$4)/'Lineær programmering opg 4'!$K$4*-1)</f>
        <v>140.20799999998457</v>
      </c>
      <c r="E2924" s="167">
        <f>IF('Lineær programmering opg 4'!$M$5=0,"-",(-A2924+'Lineær programmering opg 4'!$M$5)/'Lineær programmering opg 4'!$K$5*-1)</f>
        <v>172.57799999999423</v>
      </c>
      <c r="F2924" s="167" t="str">
        <f>IF('Lineær programmering opg 4'!$E$6=0,"-",(-A2924+'Lineær programmering opg 4'!$M$6)/'Lineær programmering opg 4'!$K$6*-1)</f>
        <v>-</v>
      </c>
      <c r="G2924" s="167" t="str">
        <f>IF('Lineær programmering opg 4'!$D$7=0,"-",((-A2924+'Lineær programmering opg 4'!$M$7)/'Lineær programmering opg 4'!$K$7)*-1)</f>
        <v>-</v>
      </c>
      <c r="H2924" s="167" t="str">
        <f>IF('Lineær programmering opg 4'!$C$8=0,"-",((-A2924+'Lineær programmering opg 4'!$M$8)/'Lineær programmering opg 4'!$K$8)*-1)</f>
        <v>-</v>
      </c>
      <c r="I2924" s="167" t="str">
        <f>IF('Lineær programmering opg 4'!$D$8=0,"-",'Lineær programmering opg 4'!$G$8)</f>
        <v>-</v>
      </c>
      <c r="J2924" s="295">
        <f>A2924*'Lineær programmering opg 4'!$C$11+Datatabel!C2924*'Lineær programmering opg 4'!$D$11</f>
        <v>38020.79999999846</v>
      </c>
      <c r="K2924" s="9">
        <f t="shared" si="227"/>
        <v>0</v>
      </c>
      <c r="L2924" s="9">
        <f t="shared" si="228"/>
        <v>0</v>
      </c>
    </row>
    <row r="2925" spans="1:12" ht="15" x14ac:dyDescent="0.25">
      <c r="A2925" s="167">
        <f t="shared" si="226"/>
        <v>169.87200000000772</v>
      </c>
      <c r="B2925" s="325">
        <f t="shared" si="229"/>
        <v>0.70780000000003218</v>
      </c>
      <c r="C2925" s="167">
        <f t="shared" si="225"/>
        <v>140.25599999998457</v>
      </c>
      <c r="D2925" s="167">
        <f>IF('Lineær programmering opg 4'!$M$4=0,"-",(-A2925+'Lineær programmering opg 4'!$M$4)/'Lineær programmering opg 4'!$K$4*-1)</f>
        <v>140.25599999998457</v>
      </c>
      <c r="E2925" s="167">
        <f>IF('Lineær programmering opg 4'!$M$5=0,"-",(-A2925+'Lineær programmering opg 4'!$M$5)/'Lineær programmering opg 4'!$K$5*-1)</f>
        <v>172.59599999999423</v>
      </c>
      <c r="F2925" s="167" t="str">
        <f>IF('Lineær programmering opg 4'!$E$6=0,"-",(-A2925+'Lineær programmering opg 4'!$M$6)/'Lineær programmering opg 4'!$K$6*-1)</f>
        <v>-</v>
      </c>
      <c r="G2925" s="167" t="str">
        <f>IF('Lineær programmering opg 4'!$D$7=0,"-",((-A2925+'Lineær programmering opg 4'!$M$7)/'Lineær programmering opg 4'!$K$7)*-1)</f>
        <v>-</v>
      </c>
      <c r="H2925" s="167" t="str">
        <f>IF('Lineær programmering opg 4'!$C$8=0,"-",((-A2925+'Lineær programmering opg 4'!$M$8)/'Lineær programmering opg 4'!$K$8)*-1)</f>
        <v>-</v>
      </c>
      <c r="I2925" s="167" t="str">
        <f>IF('Lineær programmering opg 4'!$D$8=0,"-",'Lineær programmering opg 4'!$G$8)</f>
        <v>-</v>
      </c>
      <c r="J2925" s="295">
        <f>A2925*'Lineær programmering opg 4'!$C$11+Datatabel!C2925*'Lineær programmering opg 4'!$D$11</f>
        <v>38025.599999998456</v>
      </c>
      <c r="K2925" s="9">
        <f t="shared" si="227"/>
        <v>0</v>
      </c>
      <c r="L2925" s="9">
        <f t="shared" si="228"/>
        <v>0</v>
      </c>
    </row>
    <row r="2926" spans="1:12" ht="15" x14ac:dyDescent="0.25">
      <c r="A2926" s="167">
        <f t="shared" si="226"/>
        <v>169.84800000000772</v>
      </c>
      <c r="B2926" s="325">
        <f t="shared" si="229"/>
        <v>0.70770000000003219</v>
      </c>
      <c r="C2926" s="167">
        <f t="shared" si="225"/>
        <v>140.30399999998457</v>
      </c>
      <c r="D2926" s="167">
        <f>IF('Lineær programmering opg 4'!$M$4=0,"-",(-A2926+'Lineær programmering opg 4'!$M$4)/'Lineær programmering opg 4'!$K$4*-1)</f>
        <v>140.30399999998457</v>
      </c>
      <c r="E2926" s="167">
        <f>IF('Lineær programmering opg 4'!$M$5=0,"-",(-A2926+'Lineær programmering opg 4'!$M$5)/'Lineær programmering opg 4'!$K$5*-1)</f>
        <v>172.61399999999423</v>
      </c>
      <c r="F2926" s="167" t="str">
        <f>IF('Lineær programmering opg 4'!$E$6=0,"-",(-A2926+'Lineær programmering opg 4'!$M$6)/'Lineær programmering opg 4'!$K$6*-1)</f>
        <v>-</v>
      </c>
      <c r="G2926" s="167" t="str">
        <f>IF('Lineær programmering opg 4'!$D$7=0,"-",((-A2926+'Lineær programmering opg 4'!$M$7)/'Lineær programmering opg 4'!$K$7)*-1)</f>
        <v>-</v>
      </c>
      <c r="H2926" s="167" t="str">
        <f>IF('Lineær programmering opg 4'!$C$8=0,"-",((-A2926+'Lineær programmering opg 4'!$M$8)/'Lineær programmering opg 4'!$K$8)*-1)</f>
        <v>-</v>
      </c>
      <c r="I2926" s="167" t="str">
        <f>IF('Lineær programmering opg 4'!$D$8=0,"-",'Lineær programmering opg 4'!$G$8)</f>
        <v>-</v>
      </c>
      <c r="J2926" s="295">
        <f>A2926*'Lineær programmering opg 4'!$C$11+Datatabel!C2926*'Lineær programmering opg 4'!$D$11</f>
        <v>38030.399999998452</v>
      </c>
      <c r="K2926" s="9">
        <f t="shared" si="227"/>
        <v>0</v>
      </c>
      <c r="L2926" s="9">
        <f t="shared" si="228"/>
        <v>0</v>
      </c>
    </row>
    <row r="2927" spans="1:12" ht="15" x14ac:dyDescent="0.25">
      <c r="A2927" s="167">
        <f t="shared" si="226"/>
        <v>169.82400000000774</v>
      </c>
      <c r="B2927" s="325">
        <f t="shared" si="229"/>
        <v>0.7076000000000322</v>
      </c>
      <c r="C2927" s="167">
        <f t="shared" si="225"/>
        <v>140.35199999998451</v>
      </c>
      <c r="D2927" s="167">
        <f>IF('Lineær programmering opg 4'!$M$4=0,"-",(-A2927+'Lineær programmering opg 4'!$M$4)/'Lineær programmering opg 4'!$K$4*-1)</f>
        <v>140.35199999998451</v>
      </c>
      <c r="E2927" s="167">
        <f>IF('Lineær programmering opg 4'!$M$5=0,"-",(-A2927+'Lineær programmering opg 4'!$M$5)/'Lineær programmering opg 4'!$K$5*-1)</f>
        <v>172.63199999999421</v>
      </c>
      <c r="F2927" s="167" t="str">
        <f>IF('Lineær programmering opg 4'!$E$6=0,"-",(-A2927+'Lineær programmering opg 4'!$M$6)/'Lineær programmering opg 4'!$K$6*-1)</f>
        <v>-</v>
      </c>
      <c r="G2927" s="167" t="str">
        <f>IF('Lineær programmering opg 4'!$D$7=0,"-",((-A2927+'Lineær programmering opg 4'!$M$7)/'Lineær programmering opg 4'!$K$7)*-1)</f>
        <v>-</v>
      </c>
      <c r="H2927" s="167" t="str">
        <f>IF('Lineær programmering opg 4'!$C$8=0,"-",((-A2927+'Lineær programmering opg 4'!$M$8)/'Lineær programmering opg 4'!$K$8)*-1)</f>
        <v>-</v>
      </c>
      <c r="I2927" s="167" t="str">
        <f>IF('Lineær programmering opg 4'!$D$8=0,"-",'Lineær programmering opg 4'!$G$8)</f>
        <v>-</v>
      </c>
      <c r="J2927" s="295">
        <f>A2927*'Lineær programmering opg 4'!$C$11+Datatabel!C2927*'Lineær programmering opg 4'!$D$11</f>
        <v>38035.199999998455</v>
      </c>
      <c r="K2927" s="9">
        <f t="shared" si="227"/>
        <v>0</v>
      </c>
      <c r="L2927" s="9">
        <f t="shared" si="228"/>
        <v>0</v>
      </c>
    </row>
    <row r="2928" spans="1:12" ht="15" x14ac:dyDescent="0.25">
      <c r="A2928" s="167">
        <f t="shared" si="226"/>
        <v>169.80000000000774</v>
      </c>
      <c r="B2928" s="325">
        <f t="shared" si="229"/>
        <v>0.70750000000003221</v>
      </c>
      <c r="C2928" s="167">
        <f t="shared" si="225"/>
        <v>140.39999999998452</v>
      </c>
      <c r="D2928" s="167">
        <f>IF('Lineær programmering opg 4'!$M$4=0,"-",(-A2928+'Lineær programmering opg 4'!$M$4)/'Lineær programmering opg 4'!$K$4*-1)</f>
        <v>140.39999999998452</v>
      </c>
      <c r="E2928" s="167">
        <f>IF('Lineær programmering opg 4'!$M$5=0,"-",(-A2928+'Lineær programmering opg 4'!$M$5)/'Lineær programmering opg 4'!$K$5*-1)</f>
        <v>172.64999999999421</v>
      </c>
      <c r="F2928" s="167" t="str">
        <f>IF('Lineær programmering opg 4'!$E$6=0,"-",(-A2928+'Lineær programmering opg 4'!$M$6)/'Lineær programmering opg 4'!$K$6*-1)</f>
        <v>-</v>
      </c>
      <c r="G2928" s="167" t="str">
        <f>IF('Lineær programmering opg 4'!$D$7=0,"-",((-A2928+'Lineær programmering opg 4'!$M$7)/'Lineær programmering opg 4'!$K$7)*-1)</f>
        <v>-</v>
      </c>
      <c r="H2928" s="167" t="str">
        <f>IF('Lineær programmering opg 4'!$C$8=0,"-",((-A2928+'Lineær programmering opg 4'!$M$8)/'Lineær programmering opg 4'!$K$8)*-1)</f>
        <v>-</v>
      </c>
      <c r="I2928" s="167" t="str">
        <f>IF('Lineær programmering opg 4'!$D$8=0,"-",'Lineær programmering opg 4'!$G$8)</f>
        <v>-</v>
      </c>
      <c r="J2928" s="295">
        <f>A2928*'Lineær programmering opg 4'!$C$11+Datatabel!C2928*'Lineær programmering opg 4'!$D$11</f>
        <v>38039.999999998457</v>
      </c>
      <c r="K2928" s="9">
        <f t="shared" si="227"/>
        <v>0</v>
      </c>
      <c r="L2928" s="9">
        <f t="shared" si="228"/>
        <v>0</v>
      </c>
    </row>
    <row r="2929" spans="1:12" ht="15" x14ac:dyDescent="0.25">
      <c r="A2929" s="167">
        <f t="shared" si="226"/>
        <v>169.77600000000774</v>
      </c>
      <c r="B2929" s="325">
        <f t="shared" si="229"/>
        <v>0.70740000000003223</v>
      </c>
      <c r="C2929" s="167">
        <f t="shared" si="225"/>
        <v>140.44799999998452</v>
      </c>
      <c r="D2929" s="167">
        <f>IF('Lineær programmering opg 4'!$M$4=0,"-",(-A2929+'Lineær programmering opg 4'!$M$4)/'Lineær programmering opg 4'!$K$4*-1)</f>
        <v>140.44799999998452</v>
      </c>
      <c r="E2929" s="167">
        <f>IF('Lineær programmering opg 4'!$M$5=0,"-",(-A2929+'Lineær programmering opg 4'!$M$5)/'Lineær programmering opg 4'!$K$5*-1)</f>
        <v>172.66799999999421</v>
      </c>
      <c r="F2929" s="167" t="str">
        <f>IF('Lineær programmering opg 4'!$E$6=0,"-",(-A2929+'Lineær programmering opg 4'!$M$6)/'Lineær programmering opg 4'!$K$6*-1)</f>
        <v>-</v>
      </c>
      <c r="G2929" s="167" t="str">
        <f>IF('Lineær programmering opg 4'!$D$7=0,"-",((-A2929+'Lineær programmering opg 4'!$M$7)/'Lineær programmering opg 4'!$K$7)*-1)</f>
        <v>-</v>
      </c>
      <c r="H2929" s="167" t="str">
        <f>IF('Lineær programmering opg 4'!$C$8=0,"-",((-A2929+'Lineær programmering opg 4'!$M$8)/'Lineær programmering opg 4'!$K$8)*-1)</f>
        <v>-</v>
      </c>
      <c r="I2929" s="167" t="str">
        <f>IF('Lineær programmering opg 4'!$D$8=0,"-",'Lineær programmering opg 4'!$G$8)</f>
        <v>-</v>
      </c>
      <c r="J2929" s="295">
        <f>A2929*'Lineær programmering opg 4'!$C$11+Datatabel!C2929*'Lineær programmering opg 4'!$D$11</f>
        <v>38044.799999998446</v>
      </c>
      <c r="K2929" s="9">
        <f t="shared" si="227"/>
        <v>0</v>
      </c>
      <c r="L2929" s="9">
        <f t="shared" si="228"/>
        <v>0</v>
      </c>
    </row>
    <row r="2930" spans="1:12" ht="15" x14ac:dyDescent="0.25">
      <c r="A2930" s="167">
        <f t="shared" si="226"/>
        <v>169.75200000000774</v>
      </c>
      <c r="B2930" s="325">
        <f t="shared" si="229"/>
        <v>0.70730000000003224</v>
      </c>
      <c r="C2930" s="167">
        <f t="shared" si="225"/>
        <v>140.49599999998452</v>
      </c>
      <c r="D2930" s="167">
        <f>IF('Lineær programmering opg 4'!$M$4=0,"-",(-A2930+'Lineær programmering opg 4'!$M$4)/'Lineær programmering opg 4'!$K$4*-1)</f>
        <v>140.49599999998452</v>
      </c>
      <c r="E2930" s="167">
        <f>IF('Lineær programmering opg 4'!$M$5=0,"-",(-A2930+'Lineær programmering opg 4'!$M$5)/'Lineær programmering opg 4'!$K$5*-1)</f>
        <v>172.68599999999421</v>
      </c>
      <c r="F2930" s="167" t="str">
        <f>IF('Lineær programmering opg 4'!$E$6=0,"-",(-A2930+'Lineær programmering opg 4'!$M$6)/'Lineær programmering opg 4'!$K$6*-1)</f>
        <v>-</v>
      </c>
      <c r="G2930" s="167" t="str">
        <f>IF('Lineær programmering opg 4'!$D$7=0,"-",((-A2930+'Lineær programmering opg 4'!$M$7)/'Lineær programmering opg 4'!$K$7)*-1)</f>
        <v>-</v>
      </c>
      <c r="H2930" s="167" t="str">
        <f>IF('Lineær programmering opg 4'!$C$8=0,"-",((-A2930+'Lineær programmering opg 4'!$M$8)/'Lineær programmering opg 4'!$K$8)*-1)</f>
        <v>-</v>
      </c>
      <c r="I2930" s="167" t="str">
        <f>IF('Lineær programmering opg 4'!$D$8=0,"-",'Lineær programmering opg 4'!$G$8)</f>
        <v>-</v>
      </c>
      <c r="J2930" s="295">
        <f>A2930*'Lineær programmering opg 4'!$C$11+Datatabel!C2930*'Lineær programmering opg 4'!$D$11</f>
        <v>38049.599999998449</v>
      </c>
      <c r="K2930" s="9">
        <f t="shared" si="227"/>
        <v>0</v>
      </c>
      <c r="L2930" s="9">
        <f t="shared" si="228"/>
        <v>0</v>
      </c>
    </row>
    <row r="2931" spans="1:12" ht="15" x14ac:dyDescent="0.25">
      <c r="A2931" s="167">
        <f t="shared" si="226"/>
        <v>169.72800000000774</v>
      </c>
      <c r="B2931" s="325">
        <f t="shared" si="229"/>
        <v>0.70720000000003225</v>
      </c>
      <c r="C2931" s="167">
        <f t="shared" si="225"/>
        <v>140.54399999998452</v>
      </c>
      <c r="D2931" s="167">
        <f>IF('Lineær programmering opg 4'!$M$4=0,"-",(-A2931+'Lineær programmering opg 4'!$M$4)/'Lineær programmering opg 4'!$K$4*-1)</f>
        <v>140.54399999998452</v>
      </c>
      <c r="E2931" s="167">
        <f>IF('Lineær programmering opg 4'!$M$5=0,"-",(-A2931+'Lineær programmering opg 4'!$M$5)/'Lineær programmering opg 4'!$K$5*-1)</f>
        <v>172.70399999999421</v>
      </c>
      <c r="F2931" s="167" t="str">
        <f>IF('Lineær programmering opg 4'!$E$6=0,"-",(-A2931+'Lineær programmering opg 4'!$M$6)/'Lineær programmering opg 4'!$K$6*-1)</f>
        <v>-</v>
      </c>
      <c r="G2931" s="167" t="str">
        <f>IF('Lineær programmering opg 4'!$D$7=0,"-",((-A2931+'Lineær programmering opg 4'!$M$7)/'Lineær programmering opg 4'!$K$7)*-1)</f>
        <v>-</v>
      </c>
      <c r="H2931" s="167" t="str">
        <f>IF('Lineær programmering opg 4'!$C$8=0,"-",((-A2931+'Lineær programmering opg 4'!$M$8)/'Lineær programmering opg 4'!$K$8)*-1)</f>
        <v>-</v>
      </c>
      <c r="I2931" s="167" t="str">
        <f>IF('Lineær programmering opg 4'!$D$8=0,"-",'Lineær programmering opg 4'!$G$8)</f>
        <v>-</v>
      </c>
      <c r="J2931" s="295">
        <f>A2931*'Lineær programmering opg 4'!$C$11+Datatabel!C2931*'Lineær programmering opg 4'!$D$11</f>
        <v>38054.399999998452</v>
      </c>
      <c r="K2931" s="9">
        <f t="shared" si="227"/>
        <v>0</v>
      </c>
      <c r="L2931" s="9">
        <f t="shared" si="228"/>
        <v>0</v>
      </c>
    </row>
    <row r="2932" spans="1:12" ht="15" x14ac:dyDescent="0.25">
      <c r="A2932" s="167">
        <f t="shared" si="226"/>
        <v>169.70400000000774</v>
      </c>
      <c r="B2932" s="325">
        <f t="shared" si="229"/>
        <v>0.70710000000003226</v>
      </c>
      <c r="C2932" s="167">
        <f t="shared" si="225"/>
        <v>140.59199999998452</v>
      </c>
      <c r="D2932" s="167">
        <f>IF('Lineær programmering opg 4'!$M$4=0,"-",(-A2932+'Lineær programmering opg 4'!$M$4)/'Lineær programmering opg 4'!$K$4*-1)</f>
        <v>140.59199999998452</v>
      </c>
      <c r="E2932" s="167">
        <f>IF('Lineær programmering opg 4'!$M$5=0,"-",(-A2932+'Lineær programmering opg 4'!$M$5)/'Lineær programmering opg 4'!$K$5*-1)</f>
        <v>172.72199999999421</v>
      </c>
      <c r="F2932" s="167" t="str">
        <f>IF('Lineær programmering opg 4'!$E$6=0,"-",(-A2932+'Lineær programmering opg 4'!$M$6)/'Lineær programmering opg 4'!$K$6*-1)</f>
        <v>-</v>
      </c>
      <c r="G2932" s="167" t="str">
        <f>IF('Lineær programmering opg 4'!$D$7=0,"-",((-A2932+'Lineær programmering opg 4'!$M$7)/'Lineær programmering opg 4'!$K$7)*-1)</f>
        <v>-</v>
      </c>
      <c r="H2932" s="167" t="str">
        <f>IF('Lineær programmering opg 4'!$C$8=0,"-",((-A2932+'Lineær programmering opg 4'!$M$8)/'Lineær programmering opg 4'!$K$8)*-1)</f>
        <v>-</v>
      </c>
      <c r="I2932" s="167" t="str">
        <f>IF('Lineær programmering opg 4'!$D$8=0,"-",'Lineær programmering opg 4'!$G$8)</f>
        <v>-</v>
      </c>
      <c r="J2932" s="295">
        <f>A2932*'Lineær programmering opg 4'!$C$11+Datatabel!C2932*'Lineær programmering opg 4'!$D$11</f>
        <v>38059.199999998455</v>
      </c>
      <c r="K2932" s="9">
        <f t="shared" si="227"/>
        <v>0</v>
      </c>
      <c r="L2932" s="9">
        <f t="shared" si="228"/>
        <v>0</v>
      </c>
    </row>
    <row r="2933" spans="1:12" ht="15" x14ac:dyDescent="0.25">
      <c r="A2933" s="167">
        <f t="shared" si="226"/>
        <v>169.68000000000774</v>
      </c>
      <c r="B2933" s="325">
        <f t="shared" si="229"/>
        <v>0.70700000000003227</v>
      </c>
      <c r="C2933" s="167">
        <f t="shared" si="225"/>
        <v>140.63999999998452</v>
      </c>
      <c r="D2933" s="167">
        <f>IF('Lineær programmering opg 4'!$M$4=0,"-",(-A2933+'Lineær programmering opg 4'!$M$4)/'Lineær programmering opg 4'!$K$4*-1)</f>
        <v>140.63999999998452</v>
      </c>
      <c r="E2933" s="167">
        <f>IF('Lineær programmering opg 4'!$M$5=0,"-",(-A2933+'Lineær programmering opg 4'!$M$5)/'Lineær programmering opg 4'!$K$5*-1)</f>
        <v>172.73999999999421</v>
      </c>
      <c r="F2933" s="167" t="str">
        <f>IF('Lineær programmering opg 4'!$E$6=0,"-",(-A2933+'Lineær programmering opg 4'!$M$6)/'Lineær programmering opg 4'!$K$6*-1)</f>
        <v>-</v>
      </c>
      <c r="G2933" s="167" t="str">
        <f>IF('Lineær programmering opg 4'!$D$7=0,"-",((-A2933+'Lineær programmering opg 4'!$M$7)/'Lineær programmering opg 4'!$K$7)*-1)</f>
        <v>-</v>
      </c>
      <c r="H2933" s="167" t="str">
        <f>IF('Lineær programmering opg 4'!$C$8=0,"-",((-A2933+'Lineær programmering opg 4'!$M$8)/'Lineær programmering opg 4'!$K$8)*-1)</f>
        <v>-</v>
      </c>
      <c r="I2933" s="167" t="str">
        <f>IF('Lineær programmering opg 4'!$D$8=0,"-",'Lineær programmering opg 4'!$G$8)</f>
        <v>-</v>
      </c>
      <c r="J2933" s="295">
        <f>A2933*'Lineær programmering opg 4'!$C$11+Datatabel!C2933*'Lineær programmering opg 4'!$D$11</f>
        <v>38063.999999998457</v>
      </c>
      <c r="K2933" s="9">
        <f t="shared" si="227"/>
        <v>0</v>
      </c>
      <c r="L2933" s="9">
        <f t="shared" si="228"/>
        <v>0</v>
      </c>
    </row>
    <row r="2934" spans="1:12" ht="15" x14ac:dyDescent="0.25">
      <c r="A2934" s="167">
        <f t="shared" si="226"/>
        <v>169.65600000000774</v>
      </c>
      <c r="B2934" s="325">
        <f t="shared" si="229"/>
        <v>0.70690000000003228</v>
      </c>
      <c r="C2934" s="167">
        <f t="shared" si="225"/>
        <v>140.68799999998453</v>
      </c>
      <c r="D2934" s="167">
        <f>IF('Lineær programmering opg 4'!$M$4=0,"-",(-A2934+'Lineær programmering opg 4'!$M$4)/'Lineær programmering opg 4'!$K$4*-1)</f>
        <v>140.68799999998453</v>
      </c>
      <c r="E2934" s="167">
        <f>IF('Lineær programmering opg 4'!$M$5=0,"-",(-A2934+'Lineær programmering opg 4'!$M$5)/'Lineær programmering opg 4'!$K$5*-1)</f>
        <v>172.75799999999421</v>
      </c>
      <c r="F2934" s="167" t="str">
        <f>IF('Lineær programmering opg 4'!$E$6=0,"-",(-A2934+'Lineær programmering opg 4'!$M$6)/'Lineær programmering opg 4'!$K$6*-1)</f>
        <v>-</v>
      </c>
      <c r="G2934" s="167" t="str">
        <f>IF('Lineær programmering opg 4'!$D$7=0,"-",((-A2934+'Lineær programmering opg 4'!$M$7)/'Lineær programmering opg 4'!$K$7)*-1)</f>
        <v>-</v>
      </c>
      <c r="H2934" s="167" t="str">
        <f>IF('Lineær programmering opg 4'!$C$8=0,"-",((-A2934+'Lineær programmering opg 4'!$M$8)/'Lineær programmering opg 4'!$K$8)*-1)</f>
        <v>-</v>
      </c>
      <c r="I2934" s="167" t="str">
        <f>IF('Lineær programmering opg 4'!$D$8=0,"-",'Lineær programmering opg 4'!$G$8)</f>
        <v>-</v>
      </c>
      <c r="J2934" s="295">
        <f>A2934*'Lineær programmering opg 4'!$C$11+Datatabel!C2934*'Lineær programmering opg 4'!$D$11</f>
        <v>38068.799999998453</v>
      </c>
      <c r="K2934" s="9">
        <f t="shared" si="227"/>
        <v>0</v>
      </c>
      <c r="L2934" s="9">
        <f t="shared" si="228"/>
        <v>0</v>
      </c>
    </row>
    <row r="2935" spans="1:12" ht="15" x14ac:dyDescent="0.25">
      <c r="A2935" s="167">
        <f t="shared" si="226"/>
        <v>169.63200000000774</v>
      </c>
      <c r="B2935" s="325">
        <f t="shared" si="229"/>
        <v>0.70680000000003229</v>
      </c>
      <c r="C2935" s="167">
        <f t="shared" si="225"/>
        <v>140.73599999998453</v>
      </c>
      <c r="D2935" s="167">
        <f>IF('Lineær programmering opg 4'!$M$4=0,"-",(-A2935+'Lineær programmering opg 4'!$M$4)/'Lineær programmering opg 4'!$K$4*-1)</f>
        <v>140.73599999998453</v>
      </c>
      <c r="E2935" s="167">
        <f>IF('Lineær programmering opg 4'!$M$5=0,"-",(-A2935+'Lineær programmering opg 4'!$M$5)/'Lineær programmering opg 4'!$K$5*-1)</f>
        <v>172.77599999999421</v>
      </c>
      <c r="F2935" s="167" t="str">
        <f>IF('Lineær programmering opg 4'!$E$6=0,"-",(-A2935+'Lineær programmering opg 4'!$M$6)/'Lineær programmering opg 4'!$K$6*-1)</f>
        <v>-</v>
      </c>
      <c r="G2935" s="167" t="str">
        <f>IF('Lineær programmering opg 4'!$D$7=0,"-",((-A2935+'Lineær programmering opg 4'!$M$7)/'Lineær programmering opg 4'!$K$7)*-1)</f>
        <v>-</v>
      </c>
      <c r="H2935" s="167" t="str">
        <f>IF('Lineær programmering opg 4'!$C$8=0,"-",((-A2935+'Lineær programmering opg 4'!$M$8)/'Lineær programmering opg 4'!$K$8)*-1)</f>
        <v>-</v>
      </c>
      <c r="I2935" s="167" t="str">
        <f>IF('Lineær programmering opg 4'!$D$8=0,"-",'Lineær programmering opg 4'!$G$8)</f>
        <v>-</v>
      </c>
      <c r="J2935" s="295">
        <f>A2935*'Lineær programmering opg 4'!$C$11+Datatabel!C2935*'Lineær programmering opg 4'!$D$11</f>
        <v>38073.599999998449</v>
      </c>
      <c r="K2935" s="9">
        <f t="shared" si="227"/>
        <v>0</v>
      </c>
      <c r="L2935" s="9">
        <f t="shared" si="228"/>
        <v>0</v>
      </c>
    </row>
    <row r="2936" spans="1:12" ht="15" x14ac:dyDescent="0.25">
      <c r="A2936" s="167">
        <f t="shared" si="226"/>
        <v>169.60800000000776</v>
      </c>
      <c r="B2936" s="325">
        <f t="shared" si="229"/>
        <v>0.7067000000000323</v>
      </c>
      <c r="C2936" s="167">
        <f t="shared" si="225"/>
        <v>140.78399999998447</v>
      </c>
      <c r="D2936" s="167">
        <f>IF('Lineær programmering opg 4'!$M$4=0,"-",(-A2936+'Lineær programmering opg 4'!$M$4)/'Lineær programmering opg 4'!$K$4*-1)</f>
        <v>140.78399999998447</v>
      </c>
      <c r="E2936" s="167">
        <f>IF('Lineær programmering opg 4'!$M$5=0,"-",(-A2936+'Lineær programmering opg 4'!$M$5)/'Lineær programmering opg 4'!$K$5*-1)</f>
        <v>172.79399999999418</v>
      </c>
      <c r="F2936" s="167" t="str">
        <f>IF('Lineær programmering opg 4'!$E$6=0,"-",(-A2936+'Lineær programmering opg 4'!$M$6)/'Lineær programmering opg 4'!$K$6*-1)</f>
        <v>-</v>
      </c>
      <c r="G2936" s="167" t="str">
        <f>IF('Lineær programmering opg 4'!$D$7=0,"-",((-A2936+'Lineær programmering opg 4'!$M$7)/'Lineær programmering opg 4'!$K$7)*-1)</f>
        <v>-</v>
      </c>
      <c r="H2936" s="167" t="str">
        <f>IF('Lineær programmering opg 4'!$C$8=0,"-",((-A2936+'Lineær programmering opg 4'!$M$8)/'Lineær programmering opg 4'!$K$8)*-1)</f>
        <v>-</v>
      </c>
      <c r="I2936" s="167" t="str">
        <f>IF('Lineær programmering opg 4'!$D$8=0,"-",'Lineær programmering opg 4'!$G$8)</f>
        <v>-</v>
      </c>
      <c r="J2936" s="295">
        <f>A2936*'Lineær programmering opg 4'!$C$11+Datatabel!C2936*'Lineær programmering opg 4'!$D$11</f>
        <v>38078.399999998452</v>
      </c>
      <c r="K2936" s="9">
        <f t="shared" si="227"/>
        <v>0</v>
      </c>
      <c r="L2936" s="9">
        <f t="shared" si="228"/>
        <v>0</v>
      </c>
    </row>
    <row r="2937" spans="1:12" ht="15" x14ac:dyDescent="0.25">
      <c r="A2937" s="167">
        <f t="shared" si="226"/>
        <v>169.58400000000776</v>
      </c>
      <c r="B2937" s="325">
        <f t="shared" si="229"/>
        <v>0.70660000000003231</v>
      </c>
      <c r="C2937" s="167">
        <f t="shared" si="225"/>
        <v>140.83199999998448</v>
      </c>
      <c r="D2937" s="167">
        <f>IF('Lineær programmering opg 4'!$M$4=0,"-",(-A2937+'Lineær programmering opg 4'!$M$4)/'Lineær programmering opg 4'!$K$4*-1)</f>
        <v>140.83199999998448</v>
      </c>
      <c r="E2937" s="167">
        <f>IF('Lineær programmering opg 4'!$M$5=0,"-",(-A2937+'Lineær programmering opg 4'!$M$5)/'Lineær programmering opg 4'!$K$5*-1)</f>
        <v>172.81199999999419</v>
      </c>
      <c r="F2937" s="167" t="str">
        <f>IF('Lineær programmering opg 4'!$E$6=0,"-",(-A2937+'Lineær programmering opg 4'!$M$6)/'Lineær programmering opg 4'!$K$6*-1)</f>
        <v>-</v>
      </c>
      <c r="G2937" s="167" t="str">
        <f>IF('Lineær programmering opg 4'!$D$7=0,"-",((-A2937+'Lineær programmering opg 4'!$M$7)/'Lineær programmering opg 4'!$K$7)*-1)</f>
        <v>-</v>
      </c>
      <c r="H2937" s="167" t="str">
        <f>IF('Lineær programmering opg 4'!$C$8=0,"-",((-A2937+'Lineær programmering opg 4'!$M$8)/'Lineær programmering opg 4'!$K$8)*-1)</f>
        <v>-</v>
      </c>
      <c r="I2937" s="167" t="str">
        <f>IF('Lineær programmering opg 4'!$D$8=0,"-",'Lineær programmering opg 4'!$G$8)</f>
        <v>-</v>
      </c>
      <c r="J2937" s="295">
        <f>A2937*'Lineær programmering opg 4'!$C$11+Datatabel!C2937*'Lineær programmering opg 4'!$D$11</f>
        <v>38083.199999998447</v>
      </c>
      <c r="K2937" s="9">
        <f t="shared" si="227"/>
        <v>0</v>
      </c>
      <c r="L2937" s="9">
        <f t="shared" si="228"/>
        <v>0</v>
      </c>
    </row>
    <row r="2938" spans="1:12" ht="15" x14ac:dyDescent="0.25">
      <c r="A2938" s="167">
        <f t="shared" si="226"/>
        <v>169.56000000000776</v>
      </c>
      <c r="B2938" s="325">
        <f t="shared" si="229"/>
        <v>0.70650000000003232</v>
      </c>
      <c r="C2938" s="167">
        <f t="shared" si="225"/>
        <v>140.87999999998448</v>
      </c>
      <c r="D2938" s="167">
        <f>IF('Lineær programmering opg 4'!$M$4=0,"-",(-A2938+'Lineær programmering opg 4'!$M$4)/'Lineær programmering opg 4'!$K$4*-1)</f>
        <v>140.87999999998448</v>
      </c>
      <c r="E2938" s="167">
        <f>IF('Lineær programmering opg 4'!$M$5=0,"-",(-A2938+'Lineær programmering opg 4'!$M$5)/'Lineær programmering opg 4'!$K$5*-1)</f>
        <v>172.82999999999419</v>
      </c>
      <c r="F2938" s="167" t="str">
        <f>IF('Lineær programmering opg 4'!$E$6=0,"-",(-A2938+'Lineær programmering opg 4'!$M$6)/'Lineær programmering opg 4'!$K$6*-1)</f>
        <v>-</v>
      </c>
      <c r="G2938" s="167" t="str">
        <f>IF('Lineær programmering opg 4'!$D$7=0,"-",((-A2938+'Lineær programmering opg 4'!$M$7)/'Lineær programmering opg 4'!$K$7)*-1)</f>
        <v>-</v>
      </c>
      <c r="H2938" s="167" t="str">
        <f>IF('Lineær programmering opg 4'!$C$8=0,"-",((-A2938+'Lineær programmering opg 4'!$M$8)/'Lineær programmering opg 4'!$K$8)*-1)</f>
        <v>-</v>
      </c>
      <c r="I2938" s="167" t="str">
        <f>IF('Lineær programmering opg 4'!$D$8=0,"-",'Lineær programmering opg 4'!$G$8)</f>
        <v>-</v>
      </c>
      <c r="J2938" s="295">
        <f>A2938*'Lineær programmering opg 4'!$C$11+Datatabel!C2938*'Lineær programmering opg 4'!$D$11</f>
        <v>38087.999999998443</v>
      </c>
      <c r="K2938" s="9">
        <f t="shared" si="227"/>
        <v>0</v>
      </c>
      <c r="L2938" s="9">
        <f t="shared" si="228"/>
        <v>0</v>
      </c>
    </row>
    <row r="2939" spans="1:12" ht="15" x14ac:dyDescent="0.25">
      <c r="A2939" s="167">
        <f t="shared" si="226"/>
        <v>169.53600000000776</v>
      </c>
      <c r="B2939" s="325">
        <f t="shared" si="229"/>
        <v>0.70640000000003234</v>
      </c>
      <c r="C2939" s="167">
        <f t="shared" si="225"/>
        <v>140.92799999998448</v>
      </c>
      <c r="D2939" s="167">
        <f>IF('Lineær programmering opg 4'!$M$4=0,"-",(-A2939+'Lineær programmering opg 4'!$M$4)/'Lineær programmering opg 4'!$K$4*-1)</f>
        <v>140.92799999998448</v>
      </c>
      <c r="E2939" s="167">
        <f>IF('Lineær programmering opg 4'!$M$5=0,"-",(-A2939+'Lineær programmering opg 4'!$M$5)/'Lineær programmering opg 4'!$K$5*-1)</f>
        <v>172.84799999999419</v>
      </c>
      <c r="F2939" s="167" t="str">
        <f>IF('Lineær programmering opg 4'!$E$6=0,"-",(-A2939+'Lineær programmering opg 4'!$M$6)/'Lineær programmering opg 4'!$K$6*-1)</f>
        <v>-</v>
      </c>
      <c r="G2939" s="167" t="str">
        <f>IF('Lineær programmering opg 4'!$D$7=0,"-",((-A2939+'Lineær programmering opg 4'!$M$7)/'Lineær programmering opg 4'!$K$7)*-1)</f>
        <v>-</v>
      </c>
      <c r="H2939" s="167" t="str">
        <f>IF('Lineær programmering opg 4'!$C$8=0,"-",((-A2939+'Lineær programmering opg 4'!$M$8)/'Lineær programmering opg 4'!$K$8)*-1)</f>
        <v>-</v>
      </c>
      <c r="I2939" s="167" t="str">
        <f>IF('Lineær programmering opg 4'!$D$8=0,"-",'Lineær programmering opg 4'!$G$8)</f>
        <v>-</v>
      </c>
      <c r="J2939" s="295">
        <f>A2939*'Lineær programmering opg 4'!$C$11+Datatabel!C2939*'Lineær programmering opg 4'!$D$11</f>
        <v>38092.799999998446</v>
      </c>
      <c r="K2939" s="9">
        <f t="shared" si="227"/>
        <v>0</v>
      </c>
      <c r="L2939" s="9">
        <f t="shared" si="228"/>
        <v>0</v>
      </c>
    </row>
    <row r="2940" spans="1:12" ht="15" x14ac:dyDescent="0.25">
      <c r="A2940" s="167">
        <f t="shared" si="226"/>
        <v>169.51200000000776</v>
      </c>
      <c r="B2940" s="325">
        <f t="shared" si="229"/>
        <v>0.70630000000003235</v>
      </c>
      <c r="C2940" s="167">
        <f t="shared" si="225"/>
        <v>140.97599999998448</v>
      </c>
      <c r="D2940" s="167">
        <f>IF('Lineær programmering opg 4'!$M$4=0,"-",(-A2940+'Lineær programmering opg 4'!$M$4)/'Lineær programmering opg 4'!$K$4*-1)</f>
        <v>140.97599999998448</v>
      </c>
      <c r="E2940" s="167">
        <f>IF('Lineær programmering opg 4'!$M$5=0,"-",(-A2940+'Lineær programmering opg 4'!$M$5)/'Lineær programmering opg 4'!$K$5*-1)</f>
        <v>172.86599999999419</v>
      </c>
      <c r="F2940" s="167" t="str">
        <f>IF('Lineær programmering opg 4'!$E$6=0,"-",(-A2940+'Lineær programmering opg 4'!$M$6)/'Lineær programmering opg 4'!$K$6*-1)</f>
        <v>-</v>
      </c>
      <c r="G2940" s="167" t="str">
        <f>IF('Lineær programmering opg 4'!$D$7=0,"-",((-A2940+'Lineær programmering opg 4'!$M$7)/'Lineær programmering opg 4'!$K$7)*-1)</f>
        <v>-</v>
      </c>
      <c r="H2940" s="167" t="str">
        <f>IF('Lineær programmering opg 4'!$C$8=0,"-",((-A2940+'Lineær programmering opg 4'!$M$8)/'Lineær programmering opg 4'!$K$8)*-1)</f>
        <v>-</v>
      </c>
      <c r="I2940" s="167" t="str">
        <f>IF('Lineær programmering opg 4'!$D$8=0,"-",'Lineær programmering opg 4'!$G$8)</f>
        <v>-</v>
      </c>
      <c r="J2940" s="295">
        <f>A2940*'Lineær programmering opg 4'!$C$11+Datatabel!C2940*'Lineær programmering opg 4'!$D$11</f>
        <v>38097.599999998449</v>
      </c>
      <c r="K2940" s="9">
        <f t="shared" si="227"/>
        <v>0</v>
      </c>
      <c r="L2940" s="9">
        <f t="shared" si="228"/>
        <v>0</v>
      </c>
    </row>
    <row r="2941" spans="1:12" ht="15" x14ac:dyDescent="0.25">
      <c r="A2941" s="167">
        <f t="shared" si="226"/>
        <v>169.48800000000776</v>
      </c>
      <c r="B2941" s="325">
        <f t="shared" si="229"/>
        <v>0.70620000000003236</v>
      </c>
      <c r="C2941" s="167">
        <f t="shared" si="225"/>
        <v>141.02399999998448</v>
      </c>
      <c r="D2941" s="167">
        <f>IF('Lineær programmering opg 4'!$M$4=0,"-",(-A2941+'Lineær programmering opg 4'!$M$4)/'Lineær programmering opg 4'!$K$4*-1)</f>
        <v>141.02399999998448</v>
      </c>
      <c r="E2941" s="167">
        <f>IF('Lineær programmering opg 4'!$M$5=0,"-",(-A2941+'Lineær programmering opg 4'!$M$5)/'Lineær programmering opg 4'!$K$5*-1)</f>
        <v>172.88399999999419</v>
      </c>
      <c r="F2941" s="167" t="str">
        <f>IF('Lineær programmering opg 4'!$E$6=0,"-",(-A2941+'Lineær programmering opg 4'!$M$6)/'Lineær programmering opg 4'!$K$6*-1)</f>
        <v>-</v>
      </c>
      <c r="G2941" s="167" t="str">
        <f>IF('Lineær programmering opg 4'!$D$7=0,"-",((-A2941+'Lineær programmering opg 4'!$M$7)/'Lineær programmering opg 4'!$K$7)*-1)</f>
        <v>-</v>
      </c>
      <c r="H2941" s="167" t="str">
        <f>IF('Lineær programmering opg 4'!$C$8=0,"-",((-A2941+'Lineær programmering opg 4'!$M$8)/'Lineær programmering opg 4'!$K$8)*-1)</f>
        <v>-</v>
      </c>
      <c r="I2941" s="167" t="str">
        <f>IF('Lineær programmering opg 4'!$D$8=0,"-",'Lineær programmering opg 4'!$G$8)</f>
        <v>-</v>
      </c>
      <c r="J2941" s="295">
        <f>A2941*'Lineær programmering opg 4'!$C$11+Datatabel!C2941*'Lineær programmering opg 4'!$D$11</f>
        <v>38102.399999998452</v>
      </c>
      <c r="K2941" s="9">
        <f t="shared" si="227"/>
        <v>0</v>
      </c>
      <c r="L2941" s="9">
        <f t="shared" si="228"/>
        <v>0</v>
      </c>
    </row>
    <row r="2942" spans="1:12" ht="15" x14ac:dyDescent="0.25">
      <c r="A2942" s="167">
        <f t="shared" si="226"/>
        <v>169.46400000000776</v>
      </c>
      <c r="B2942" s="325">
        <f t="shared" si="229"/>
        <v>0.70610000000003237</v>
      </c>
      <c r="C2942" s="167">
        <f t="shared" si="225"/>
        <v>141.07199999998448</v>
      </c>
      <c r="D2942" s="167">
        <f>IF('Lineær programmering opg 4'!$M$4=0,"-",(-A2942+'Lineær programmering opg 4'!$M$4)/'Lineær programmering opg 4'!$K$4*-1)</f>
        <v>141.07199999998448</v>
      </c>
      <c r="E2942" s="167">
        <f>IF('Lineær programmering opg 4'!$M$5=0,"-",(-A2942+'Lineær programmering opg 4'!$M$5)/'Lineær programmering opg 4'!$K$5*-1)</f>
        <v>172.90199999999419</v>
      </c>
      <c r="F2942" s="167" t="str">
        <f>IF('Lineær programmering opg 4'!$E$6=0,"-",(-A2942+'Lineær programmering opg 4'!$M$6)/'Lineær programmering opg 4'!$K$6*-1)</f>
        <v>-</v>
      </c>
      <c r="G2942" s="167" t="str">
        <f>IF('Lineær programmering opg 4'!$D$7=0,"-",((-A2942+'Lineær programmering opg 4'!$M$7)/'Lineær programmering opg 4'!$K$7)*-1)</f>
        <v>-</v>
      </c>
      <c r="H2942" s="167" t="str">
        <f>IF('Lineær programmering opg 4'!$C$8=0,"-",((-A2942+'Lineær programmering opg 4'!$M$8)/'Lineær programmering opg 4'!$K$8)*-1)</f>
        <v>-</v>
      </c>
      <c r="I2942" s="167" t="str">
        <f>IF('Lineær programmering opg 4'!$D$8=0,"-",'Lineær programmering opg 4'!$G$8)</f>
        <v>-</v>
      </c>
      <c r="J2942" s="295">
        <f>A2942*'Lineær programmering opg 4'!$C$11+Datatabel!C2942*'Lineær programmering opg 4'!$D$11</f>
        <v>38107.199999998447</v>
      </c>
      <c r="K2942" s="9">
        <f t="shared" si="227"/>
        <v>0</v>
      </c>
      <c r="L2942" s="9">
        <f t="shared" si="228"/>
        <v>0</v>
      </c>
    </row>
    <row r="2943" spans="1:12" ht="15" x14ac:dyDescent="0.25">
      <c r="A2943" s="167">
        <f t="shared" si="226"/>
        <v>169.44000000000779</v>
      </c>
      <c r="B2943" s="325">
        <f t="shared" si="229"/>
        <v>0.70600000000003238</v>
      </c>
      <c r="C2943" s="167">
        <f t="shared" si="225"/>
        <v>141.11999999998443</v>
      </c>
      <c r="D2943" s="167">
        <f>IF('Lineær programmering opg 4'!$M$4=0,"-",(-A2943+'Lineær programmering opg 4'!$M$4)/'Lineær programmering opg 4'!$K$4*-1)</f>
        <v>141.11999999998443</v>
      </c>
      <c r="E2943" s="167">
        <f>IF('Lineær programmering opg 4'!$M$5=0,"-",(-A2943+'Lineær programmering opg 4'!$M$5)/'Lineær programmering opg 4'!$K$5*-1)</f>
        <v>172.91999999999416</v>
      </c>
      <c r="F2943" s="167" t="str">
        <f>IF('Lineær programmering opg 4'!$E$6=0,"-",(-A2943+'Lineær programmering opg 4'!$M$6)/'Lineær programmering opg 4'!$K$6*-1)</f>
        <v>-</v>
      </c>
      <c r="G2943" s="167" t="str">
        <f>IF('Lineær programmering opg 4'!$D$7=0,"-",((-A2943+'Lineær programmering opg 4'!$M$7)/'Lineær programmering opg 4'!$K$7)*-1)</f>
        <v>-</v>
      </c>
      <c r="H2943" s="167" t="str">
        <f>IF('Lineær programmering opg 4'!$C$8=0,"-",((-A2943+'Lineær programmering opg 4'!$M$8)/'Lineær programmering opg 4'!$K$8)*-1)</f>
        <v>-</v>
      </c>
      <c r="I2943" s="167" t="str">
        <f>IF('Lineær programmering opg 4'!$D$8=0,"-",'Lineær programmering opg 4'!$G$8)</f>
        <v>-</v>
      </c>
      <c r="J2943" s="295">
        <f>A2943*'Lineær programmering opg 4'!$C$11+Datatabel!C2943*'Lineær programmering opg 4'!$D$11</f>
        <v>38111.999999998443</v>
      </c>
      <c r="K2943" s="9">
        <f t="shared" si="227"/>
        <v>0</v>
      </c>
      <c r="L2943" s="9">
        <f t="shared" si="228"/>
        <v>0</v>
      </c>
    </row>
    <row r="2944" spans="1:12" ht="15" x14ac:dyDescent="0.25">
      <c r="A2944" s="167">
        <f t="shared" si="226"/>
        <v>169.41600000000778</v>
      </c>
      <c r="B2944" s="325">
        <f t="shared" si="229"/>
        <v>0.70590000000003239</v>
      </c>
      <c r="C2944" s="167">
        <f t="shared" si="225"/>
        <v>141.16799999998443</v>
      </c>
      <c r="D2944" s="167">
        <f>IF('Lineær programmering opg 4'!$M$4=0,"-",(-A2944+'Lineær programmering opg 4'!$M$4)/'Lineær programmering opg 4'!$K$4*-1)</f>
        <v>141.16799999998443</v>
      </c>
      <c r="E2944" s="167">
        <f>IF('Lineær programmering opg 4'!$M$5=0,"-",(-A2944+'Lineær programmering opg 4'!$M$5)/'Lineær programmering opg 4'!$K$5*-1)</f>
        <v>172.93799999999416</v>
      </c>
      <c r="F2944" s="167" t="str">
        <f>IF('Lineær programmering opg 4'!$E$6=0,"-",(-A2944+'Lineær programmering opg 4'!$M$6)/'Lineær programmering opg 4'!$K$6*-1)</f>
        <v>-</v>
      </c>
      <c r="G2944" s="167" t="str">
        <f>IF('Lineær programmering opg 4'!$D$7=0,"-",((-A2944+'Lineær programmering opg 4'!$M$7)/'Lineær programmering opg 4'!$K$7)*-1)</f>
        <v>-</v>
      </c>
      <c r="H2944" s="167" t="str">
        <f>IF('Lineær programmering opg 4'!$C$8=0,"-",((-A2944+'Lineær programmering opg 4'!$M$8)/'Lineær programmering opg 4'!$K$8)*-1)</f>
        <v>-</v>
      </c>
      <c r="I2944" s="167" t="str">
        <f>IF('Lineær programmering opg 4'!$D$8=0,"-",'Lineær programmering opg 4'!$G$8)</f>
        <v>-</v>
      </c>
      <c r="J2944" s="295">
        <f>A2944*'Lineær programmering opg 4'!$C$11+Datatabel!C2944*'Lineær programmering opg 4'!$D$11</f>
        <v>38116.799999998446</v>
      </c>
      <c r="K2944" s="9">
        <f t="shared" si="227"/>
        <v>0</v>
      </c>
      <c r="L2944" s="9">
        <f t="shared" si="228"/>
        <v>0</v>
      </c>
    </row>
    <row r="2945" spans="1:12" ht="15" x14ac:dyDescent="0.25">
      <c r="A2945" s="167">
        <f t="shared" si="226"/>
        <v>169.39200000000778</v>
      </c>
      <c r="B2945" s="325">
        <f t="shared" si="229"/>
        <v>0.7058000000000324</v>
      </c>
      <c r="C2945" s="167">
        <f t="shared" si="225"/>
        <v>141.21599999998443</v>
      </c>
      <c r="D2945" s="167">
        <f>IF('Lineær programmering opg 4'!$M$4=0,"-",(-A2945+'Lineær programmering opg 4'!$M$4)/'Lineær programmering opg 4'!$K$4*-1)</f>
        <v>141.21599999998443</v>
      </c>
      <c r="E2945" s="167">
        <f>IF('Lineær programmering opg 4'!$M$5=0,"-",(-A2945+'Lineær programmering opg 4'!$M$5)/'Lineær programmering opg 4'!$K$5*-1)</f>
        <v>172.95599999999416</v>
      </c>
      <c r="F2945" s="167" t="str">
        <f>IF('Lineær programmering opg 4'!$E$6=0,"-",(-A2945+'Lineær programmering opg 4'!$M$6)/'Lineær programmering opg 4'!$K$6*-1)</f>
        <v>-</v>
      </c>
      <c r="G2945" s="167" t="str">
        <f>IF('Lineær programmering opg 4'!$D$7=0,"-",((-A2945+'Lineær programmering opg 4'!$M$7)/'Lineær programmering opg 4'!$K$7)*-1)</f>
        <v>-</v>
      </c>
      <c r="H2945" s="167" t="str">
        <f>IF('Lineær programmering opg 4'!$C$8=0,"-",((-A2945+'Lineær programmering opg 4'!$M$8)/'Lineær programmering opg 4'!$K$8)*-1)</f>
        <v>-</v>
      </c>
      <c r="I2945" s="167" t="str">
        <f>IF('Lineær programmering opg 4'!$D$8=0,"-",'Lineær programmering opg 4'!$G$8)</f>
        <v>-</v>
      </c>
      <c r="J2945" s="295">
        <f>A2945*'Lineær programmering opg 4'!$C$11+Datatabel!C2945*'Lineær programmering opg 4'!$D$11</f>
        <v>38121.599999998449</v>
      </c>
      <c r="K2945" s="9">
        <f t="shared" si="227"/>
        <v>0</v>
      </c>
      <c r="L2945" s="9">
        <f t="shared" si="228"/>
        <v>0</v>
      </c>
    </row>
    <row r="2946" spans="1:12" ht="15" x14ac:dyDescent="0.25">
      <c r="A2946" s="167">
        <f t="shared" si="226"/>
        <v>169.36800000000778</v>
      </c>
      <c r="B2946" s="325">
        <f t="shared" si="229"/>
        <v>0.70570000000003241</v>
      </c>
      <c r="C2946" s="167">
        <f t="shared" si="225"/>
        <v>141.26399999998443</v>
      </c>
      <c r="D2946" s="167">
        <f>IF('Lineær programmering opg 4'!$M$4=0,"-",(-A2946+'Lineær programmering opg 4'!$M$4)/'Lineær programmering opg 4'!$K$4*-1)</f>
        <v>141.26399999998443</v>
      </c>
      <c r="E2946" s="167">
        <f>IF('Lineær programmering opg 4'!$M$5=0,"-",(-A2946+'Lineær programmering opg 4'!$M$5)/'Lineær programmering opg 4'!$K$5*-1)</f>
        <v>172.97399999999416</v>
      </c>
      <c r="F2946" s="167" t="str">
        <f>IF('Lineær programmering opg 4'!$E$6=0,"-",(-A2946+'Lineær programmering opg 4'!$M$6)/'Lineær programmering opg 4'!$K$6*-1)</f>
        <v>-</v>
      </c>
      <c r="G2946" s="167" t="str">
        <f>IF('Lineær programmering opg 4'!$D$7=0,"-",((-A2946+'Lineær programmering opg 4'!$M$7)/'Lineær programmering opg 4'!$K$7)*-1)</f>
        <v>-</v>
      </c>
      <c r="H2946" s="167" t="str">
        <f>IF('Lineær programmering opg 4'!$C$8=0,"-",((-A2946+'Lineær programmering opg 4'!$M$8)/'Lineær programmering opg 4'!$K$8)*-1)</f>
        <v>-</v>
      </c>
      <c r="I2946" s="167" t="str">
        <f>IF('Lineær programmering opg 4'!$D$8=0,"-",'Lineær programmering opg 4'!$G$8)</f>
        <v>-</v>
      </c>
      <c r="J2946" s="295">
        <f>A2946*'Lineær programmering opg 4'!$C$11+Datatabel!C2946*'Lineær programmering opg 4'!$D$11</f>
        <v>38126.399999998444</v>
      </c>
      <c r="K2946" s="9">
        <f t="shared" si="227"/>
        <v>0</v>
      </c>
      <c r="L2946" s="9">
        <f t="shared" si="228"/>
        <v>0</v>
      </c>
    </row>
    <row r="2947" spans="1:12" ht="15" x14ac:dyDescent="0.25">
      <c r="A2947" s="167">
        <f t="shared" si="226"/>
        <v>169.34400000000778</v>
      </c>
      <c r="B2947" s="325">
        <f t="shared" si="229"/>
        <v>0.70560000000003242</v>
      </c>
      <c r="C2947" s="167">
        <f t="shared" ref="C2947:C3010" si="230">MIN(D2947,E2947,F2947,G2947,H2947,I2947)</f>
        <v>141.31199999998444</v>
      </c>
      <c r="D2947" s="167">
        <f>IF('Lineær programmering opg 4'!$M$4=0,"-",(-A2947+'Lineær programmering opg 4'!$M$4)/'Lineær programmering opg 4'!$K$4*-1)</f>
        <v>141.31199999998444</v>
      </c>
      <c r="E2947" s="167">
        <f>IF('Lineær programmering opg 4'!$M$5=0,"-",(-A2947+'Lineær programmering opg 4'!$M$5)/'Lineær programmering opg 4'!$K$5*-1)</f>
        <v>172.99199999999416</v>
      </c>
      <c r="F2947" s="167" t="str">
        <f>IF('Lineær programmering opg 4'!$E$6=0,"-",(-A2947+'Lineær programmering opg 4'!$M$6)/'Lineær programmering opg 4'!$K$6*-1)</f>
        <v>-</v>
      </c>
      <c r="G2947" s="167" t="str">
        <f>IF('Lineær programmering opg 4'!$D$7=0,"-",((-A2947+'Lineær programmering opg 4'!$M$7)/'Lineær programmering opg 4'!$K$7)*-1)</f>
        <v>-</v>
      </c>
      <c r="H2947" s="167" t="str">
        <f>IF('Lineær programmering opg 4'!$C$8=0,"-",((-A2947+'Lineær programmering opg 4'!$M$8)/'Lineær programmering opg 4'!$K$8)*-1)</f>
        <v>-</v>
      </c>
      <c r="I2947" s="167" t="str">
        <f>IF('Lineær programmering opg 4'!$D$8=0,"-",'Lineær programmering opg 4'!$G$8)</f>
        <v>-</v>
      </c>
      <c r="J2947" s="295">
        <f>A2947*'Lineær programmering opg 4'!$C$11+Datatabel!C2947*'Lineær programmering opg 4'!$D$11</f>
        <v>38131.199999998447</v>
      </c>
      <c r="K2947" s="9">
        <f t="shared" si="227"/>
        <v>0</v>
      </c>
      <c r="L2947" s="9">
        <f t="shared" si="228"/>
        <v>0</v>
      </c>
    </row>
    <row r="2948" spans="1:12" ht="15" x14ac:dyDescent="0.25">
      <c r="A2948" s="167">
        <f t="shared" ref="A2948:A3011" si="231">$A$3*B2948</f>
        <v>169.32000000000778</v>
      </c>
      <c r="B2948" s="325">
        <f t="shared" si="229"/>
        <v>0.70550000000003243</v>
      </c>
      <c r="C2948" s="167">
        <f t="shared" si="230"/>
        <v>141.35999999998444</v>
      </c>
      <c r="D2948" s="167">
        <f>IF('Lineær programmering opg 4'!$M$4=0,"-",(-A2948+'Lineær programmering opg 4'!$M$4)/'Lineær programmering opg 4'!$K$4*-1)</f>
        <v>141.35999999998444</v>
      </c>
      <c r="E2948" s="167">
        <f>IF('Lineær programmering opg 4'!$M$5=0,"-",(-A2948+'Lineær programmering opg 4'!$M$5)/'Lineær programmering opg 4'!$K$5*-1)</f>
        <v>173.00999999999416</v>
      </c>
      <c r="F2948" s="167" t="str">
        <f>IF('Lineær programmering opg 4'!$E$6=0,"-",(-A2948+'Lineær programmering opg 4'!$M$6)/'Lineær programmering opg 4'!$K$6*-1)</f>
        <v>-</v>
      </c>
      <c r="G2948" s="167" t="str">
        <f>IF('Lineær programmering opg 4'!$D$7=0,"-",((-A2948+'Lineær programmering opg 4'!$M$7)/'Lineær programmering opg 4'!$K$7)*-1)</f>
        <v>-</v>
      </c>
      <c r="H2948" s="167" t="str">
        <f>IF('Lineær programmering opg 4'!$C$8=0,"-",((-A2948+'Lineær programmering opg 4'!$M$8)/'Lineær programmering opg 4'!$K$8)*-1)</f>
        <v>-</v>
      </c>
      <c r="I2948" s="167" t="str">
        <f>IF('Lineær programmering opg 4'!$D$8=0,"-",'Lineær programmering opg 4'!$G$8)</f>
        <v>-</v>
      </c>
      <c r="J2948" s="295">
        <f>A2948*'Lineær programmering opg 4'!$C$11+Datatabel!C2948*'Lineær programmering opg 4'!$D$11</f>
        <v>38135.999999998443</v>
      </c>
      <c r="K2948" s="9">
        <f t="shared" ref="K2948:K3011" si="232">IF($J$10004=J2948,A2948,0)</f>
        <v>0</v>
      </c>
      <c r="L2948" s="9">
        <f t="shared" ref="L2948:L3011" si="233">IF(J2948=$J$10004,C2948,0)</f>
        <v>0</v>
      </c>
    </row>
    <row r="2949" spans="1:12" ht="15" x14ac:dyDescent="0.25">
      <c r="A2949" s="167">
        <f t="shared" si="231"/>
        <v>169.29600000000778</v>
      </c>
      <c r="B2949" s="325">
        <f t="shared" ref="B2949:B3012" si="234">B2948-0.01%</f>
        <v>0.70540000000003245</v>
      </c>
      <c r="C2949" s="167">
        <f t="shared" si="230"/>
        <v>141.40799999998444</v>
      </c>
      <c r="D2949" s="167">
        <f>IF('Lineær programmering opg 4'!$M$4=0,"-",(-A2949+'Lineær programmering opg 4'!$M$4)/'Lineær programmering opg 4'!$K$4*-1)</f>
        <v>141.40799999998444</v>
      </c>
      <c r="E2949" s="167">
        <f>IF('Lineær programmering opg 4'!$M$5=0,"-",(-A2949+'Lineær programmering opg 4'!$M$5)/'Lineær programmering opg 4'!$K$5*-1)</f>
        <v>173.02799999999417</v>
      </c>
      <c r="F2949" s="167" t="str">
        <f>IF('Lineær programmering opg 4'!$E$6=0,"-",(-A2949+'Lineær programmering opg 4'!$M$6)/'Lineær programmering opg 4'!$K$6*-1)</f>
        <v>-</v>
      </c>
      <c r="G2949" s="167" t="str">
        <f>IF('Lineær programmering opg 4'!$D$7=0,"-",((-A2949+'Lineær programmering opg 4'!$M$7)/'Lineær programmering opg 4'!$K$7)*-1)</f>
        <v>-</v>
      </c>
      <c r="H2949" s="167" t="str">
        <f>IF('Lineær programmering opg 4'!$C$8=0,"-",((-A2949+'Lineær programmering opg 4'!$M$8)/'Lineær programmering opg 4'!$K$8)*-1)</f>
        <v>-</v>
      </c>
      <c r="I2949" s="167" t="str">
        <f>IF('Lineær programmering opg 4'!$D$8=0,"-",'Lineær programmering opg 4'!$G$8)</f>
        <v>-</v>
      </c>
      <c r="J2949" s="295">
        <f>A2949*'Lineær programmering opg 4'!$C$11+Datatabel!C2949*'Lineær programmering opg 4'!$D$11</f>
        <v>38140.799999998446</v>
      </c>
      <c r="K2949" s="9">
        <f t="shared" si="232"/>
        <v>0</v>
      </c>
      <c r="L2949" s="9">
        <f t="shared" si="233"/>
        <v>0</v>
      </c>
    </row>
    <row r="2950" spans="1:12" ht="15" x14ac:dyDescent="0.25">
      <c r="A2950" s="167">
        <f t="shared" si="231"/>
        <v>169.27200000000778</v>
      </c>
      <c r="B2950" s="325">
        <f t="shared" si="234"/>
        <v>0.70530000000003246</v>
      </c>
      <c r="C2950" s="167">
        <f t="shared" si="230"/>
        <v>141.45599999998444</v>
      </c>
      <c r="D2950" s="167">
        <f>IF('Lineær programmering opg 4'!$M$4=0,"-",(-A2950+'Lineær programmering opg 4'!$M$4)/'Lineær programmering opg 4'!$K$4*-1)</f>
        <v>141.45599999998444</v>
      </c>
      <c r="E2950" s="167">
        <f>IF('Lineær programmering opg 4'!$M$5=0,"-",(-A2950+'Lineær programmering opg 4'!$M$5)/'Lineær programmering opg 4'!$K$5*-1)</f>
        <v>173.04599999999417</v>
      </c>
      <c r="F2950" s="167" t="str">
        <f>IF('Lineær programmering opg 4'!$E$6=0,"-",(-A2950+'Lineær programmering opg 4'!$M$6)/'Lineær programmering opg 4'!$K$6*-1)</f>
        <v>-</v>
      </c>
      <c r="G2950" s="167" t="str">
        <f>IF('Lineær programmering opg 4'!$D$7=0,"-",((-A2950+'Lineær programmering opg 4'!$M$7)/'Lineær programmering opg 4'!$K$7)*-1)</f>
        <v>-</v>
      </c>
      <c r="H2950" s="167" t="str">
        <f>IF('Lineær programmering opg 4'!$C$8=0,"-",((-A2950+'Lineær programmering opg 4'!$M$8)/'Lineær programmering opg 4'!$K$8)*-1)</f>
        <v>-</v>
      </c>
      <c r="I2950" s="167" t="str">
        <f>IF('Lineær programmering opg 4'!$D$8=0,"-",'Lineær programmering opg 4'!$G$8)</f>
        <v>-</v>
      </c>
      <c r="J2950" s="295">
        <f>A2950*'Lineær programmering opg 4'!$C$11+Datatabel!C2950*'Lineær programmering opg 4'!$D$11</f>
        <v>38145.599999998449</v>
      </c>
      <c r="K2950" s="9">
        <f t="shared" si="232"/>
        <v>0</v>
      </c>
      <c r="L2950" s="9">
        <f t="shared" si="233"/>
        <v>0</v>
      </c>
    </row>
    <row r="2951" spans="1:12" ht="15" x14ac:dyDescent="0.25">
      <c r="A2951" s="167">
        <f t="shared" si="231"/>
        <v>169.24800000000778</v>
      </c>
      <c r="B2951" s="325">
        <f t="shared" si="234"/>
        <v>0.70520000000003247</v>
      </c>
      <c r="C2951" s="167">
        <f t="shared" si="230"/>
        <v>141.50399999998444</v>
      </c>
      <c r="D2951" s="167">
        <f>IF('Lineær programmering opg 4'!$M$4=0,"-",(-A2951+'Lineær programmering opg 4'!$M$4)/'Lineær programmering opg 4'!$K$4*-1)</f>
        <v>141.50399999998444</v>
      </c>
      <c r="E2951" s="167">
        <f>IF('Lineær programmering opg 4'!$M$5=0,"-",(-A2951+'Lineær programmering opg 4'!$M$5)/'Lineær programmering opg 4'!$K$5*-1)</f>
        <v>173.06399999999417</v>
      </c>
      <c r="F2951" s="167" t="str">
        <f>IF('Lineær programmering opg 4'!$E$6=0,"-",(-A2951+'Lineær programmering opg 4'!$M$6)/'Lineær programmering opg 4'!$K$6*-1)</f>
        <v>-</v>
      </c>
      <c r="G2951" s="167" t="str">
        <f>IF('Lineær programmering opg 4'!$D$7=0,"-",((-A2951+'Lineær programmering opg 4'!$M$7)/'Lineær programmering opg 4'!$K$7)*-1)</f>
        <v>-</v>
      </c>
      <c r="H2951" s="167" t="str">
        <f>IF('Lineær programmering opg 4'!$C$8=0,"-",((-A2951+'Lineær programmering opg 4'!$M$8)/'Lineær programmering opg 4'!$K$8)*-1)</f>
        <v>-</v>
      </c>
      <c r="I2951" s="167" t="str">
        <f>IF('Lineær programmering opg 4'!$D$8=0,"-",'Lineær programmering opg 4'!$G$8)</f>
        <v>-</v>
      </c>
      <c r="J2951" s="295">
        <f>A2951*'Lineær programmering opg 4'!$C$11+Datatabel!C2951*'Lineær programmering opg 4'!$D$11</f>
        <v>38150.399999998444</v>
      </c>
      <c r="K2951" s="9">
        <f t="shared" si="232"/>
        <v>0</v>
      </c>
      <c r="L2951" s="9">
        <f t="shared" si="233"/>
        <v>0</v>
      </c>
    </row>
    <row r="2952" spans="1:12" ht="15" x14ac:dyDescent="0.25">
      <c r="A2952" s="167">
        <f t="shared" si="231"/>
        <v>169.22400000000781</v>
      </c>
      <c r="B2952" s="325">
        <f t="shared" si="234"/>
        <v>0.70510000000003248</v>
      </c>
      <c r="C2952" s="167">
        <f t="shared" si="230"/>
        <v>141.55199999998439</v>
      </c>
      <c r="D2952" s="167">
        <f>IF('Lineær programmering opg 4'!$M$4=0,"-",(-A2952+'Lineær programmering opg 4'!$M$4)/'Lineær programmering opg 4'!$K$4*-1)</f>
        <v>141.55199999998439</v>
      </c>
      <c r="E2952" s="167">
        <f>IF('Lineær programmering opg 4'!$M$5=0,"-",(-A2952+'Lineær programmering opg 4'!$M$5)/'Lineær programmering opg 4'!$K$5*-1)</f>
        <v>173.08199999999417</v>
      </c>
      <c r="F2952" s="167" t="str">
        <f>IF('Lineær programmering opg 4'!$E$6=0,"-",(-A2952+'Lineær programmering opg 4'!$M$6)/'Lineær programmering opg 4'!$K$6*-1)</f>
        <v>-</v>
      </c>
      <c r="G2952" s="167" t="str">
        <f>IF('Lineær programmering opg 4'!$D$7=0,"-",((-A2952+'Lineær programmering opg 4'!$M$7)/'Lineær programmering opg 4'!$K$7)*-1)</f>
        <v>-</v>
      </c>
      <c r="H2952" s="167" t="str">
        <f>IF('Lineær programmering opg 4'!$C$8=0,"-",((-A2952+'Lineær programmering opg 4'!$M$8)/'Lineær programmering opg 4'!$K$8)*-1)</f>
        <v>-</v>
      </c>
      <c r="I2952" s="167" t="str">
        <f>IF('Lineær programmering opg 4'!$D$8=0,"-",'Lineær programmering opg 4'!$G$8)</f>
        <v>-</v>
      </c>
      <c r="J2952" s="295">
        <f>A2952*'Lineær programmering opg 4'!$C$11+Datatabel!C2952*'Lineær programmering opg 4'!$D$11</f>
        <v>38155.19999999844</v>
      </c>
      <c r="K2952" s="9">
        <f t="shared" si="232"/>
        <v>0</v>
      </c>
      <c r="L2952" s="9">
        <f t="shared" si="233"/>
        <v>0</v>
      </c>
    </row>
    <row r="2953" spans="1:12" ht="15" x14ac:dyDescent="0.25">
      <c r="A2953" s="167">
        <f t="shared" si="231"/>
        <v>169.2000000000078</v>
      </c>
      <c r="B2953" s="325">
        <f t="shared" si="234"/>
        <v>0.70500000000003249</v>
      </c>
      <c r="C2953" s="167">
        <f t="shared" si="230"/>
        <v>141.59999999998439</v>
      </c>
      <c r="D2953" s="167">
        <f>IF('Lineær programmering opg 4'!$M$4=0,"-",(-A2953+'Lineær programmering opg 4'!$M$4)/'Lineær programmering opg 4'!$K$4*-1)</f>
        <v>141.59999999998439</v>
      </c>
      <c r="E2953" s="167">
        <f>IF('Lineær programmering opg 4'!$M$5=0,"-",(-A2953+'Lineær programmering opg 4'!$M$5)/'Lineær programmering opg 4'!$K$5*-1)</f>
        <v>173.09999999999417</v>
      </c>
      <c r="F2953" s="167" t="str">
        <f>IF('Lineær programmering opg 4'!$E$6=0,"-",(-A2953+'Lineær programmering opg 4'!$M$6)/'Lineær programmering opg 4'!$K$6*-1)</f>
        <v>-</v>
      </c>
      <c r="G2953" s="167" t="str">
        <f>IF('Lineær programmering opg 4'!$D$7=0,"-",((-A2953+'Lineær programmering opg 4'!$M$7)/'Lineær programmering opg 4'!$K$7)*-1)</f>
        <v>-</v>
      </c>
      <c r="H2953" s="167" t="str">
        <f>IF('Lineær programmering opg 4'!$C$8=0,"-",((-A2953+'Lineær programmering opg 4'!$M$8)/'Lineær programmering opg 4'!$K$8)*-1)</f>
        <v>-</v>
      </c>
      <c r="I2953" s="167" t="str">
        <f>IF('Lineær programmering opg 4'!$D$8=0,"-",'Lineær programmering opg 4'!$G$8)</f>
        <v>-</v>
      </c>
      <c r="J2953" s="295">
        <f>A2953*'Lineær programmering opg 4'!$C$11+Datatabel!C2953*'Lineær programmering opg 4'!$D$11</f>
        <v>38159.999999998443</v>
      </c>
      <c r="K2953" s="9">
        <f t="shared" si="232"/>
        <v>0</v>
      </c>
      <c r="L2953" s="9">
        <f t="shared" si="233"/>
        <v>0</v>
      </c>
    </row>
    <row r="2954" spans="1:12" ht="15" x14ac:dyDescent="0.25">
      <c r="A2954" s="167">
        <f t="shared" si="231"/>
        <v>169.1760000000078</v>
      </c>
      <c r="B2954" s="325">
        <f t="shared" si="234"/>
        <v>0.7049000000000325</v>
      </c>
      <c r="C2954" s="167">
        <f t="shared" si="230"/>
        <v>141.64799999998439</v>
      </c>
      <c r="D2954" s="167">
        <f>IF('Lineær programmering opg 4'!$M$4=0,"-",(-A2954+'Lineær programmering opg 4'!$M$4)/'Lineær programmering opg 4'!$K$4*-1)</f>
        <v>141.64799999998439</v>
      </c>
      <c r="E2954" s="167">
        <f>IF('Lineær programmering opg 4'!$M$5=0,"-",(-A2954+'Lineær programmering opg 4'!$M$5)/'Lineær programmering opg 4'!$K$5*-1)</f>
        <v>173.11799999999417</v>
      </c>
      <c r="F2954" s="167" t="str">
        <f>IF('Lineær programmering opg 4'!$E$6=0,"-",(-A2954+'Lineær programmering opg 4'!$M$6)/'Lineær programmering opg 4'!$K$6*-1)</f>
        <v>-</v>
      </c>
      <c r="G2954" s="167" t="str">
        <f>IF('Lineær programmering opg 4'!$D$7=0,"-",((-A2954+'Lineær programmering opg 4'!$M$7)/'Lineær programmering opg 4'!$K$7)*-1)</f>
        <v>-</v>
      </c>
      <c r="H2954" s="167" t="str">
        <f>IF('Lineær programmering opg 4'!$C$8=0,"-",((-A2954+'Lineær programmering opg 4'!$M$8)/'Lineær programmering opg 4'!$K$8)*-1)</f>
        <v>-</v>
      </c>
      <c r="I2954" s="167" t="str">
        <f>IF('Lineær programmering opg 4'!$D$8=0,"-",'Lineær programmering opg 4'!$G$8)</f>
        <v>-</v>
      </c>
      <c r="J2954" s="295">
        <f>A2954*'Lineær programmering opg 4'!$C$11+Datatabel!C2954*'Lineær programmering opg 4'!$D$11</f>
        <v>38164.799999998439</v>
      </c>
      <c r="K2954" s="9">
        <f t="shared" si="232"/>
        <v>0</v>
      </c>
      <c r="L2954" s="9">
        <f t="shared" si="233"/>
        <v>0</v>
      </c>
    </row>
    <row r="2955" spans="1:12" ht="15" x14ac:dyDescent="0.25">
      <c r="A2955" s="167">
        <f t="shared" si="231"/>
        <v>169.1520000000078</v>
      </c>
      <c r="B2955" s="325">
        <f t="shared" si="234"/>
        <v>0.70480000000003251</v>
      </c>
      <c r="C2955" s="167">
        <f t="shared" si="230"/>
        <v>141.69599999998439</v>
      </c>
      <c r="D2955" s="167">
        <f>IF('Lineær programmering opg 4'!$M$4=0,"-",(-A2955+'Lineær programmering opg 4'!$M$4)/'Lineær programmering opg 4'!$K$4*-1)</f>
        <v>141.69599999998439</v>
      </c>
      <c r="E2955" s="167">
        <f>IF('Lineær programmering opg 4'!$M$5=0,"-",(-A2955+'Lineær programmering opg 4'!$M$5)/'Lineær programmering opg 4'!$K$5*-1)</f>
        <v>173.13599999999417</v>
      </c>
      <c r="F2955" s="167" t="str">
        <f>IF('Lineær programmering opg 4'!$E$6=0,"-",(-A2955+'Lineær programmering opg 4'!$M$6)/'Lineær programmering opg 4'!$K$6*-1)</f>
        <v>-</v>
      </c>
      <c r="G2955" s="167" t="str">
        <f>IF('Lineær programmering opg 4'!$D$7=0,"-",((-A2955+'Lineær programmering opg 4'!$M$7)/'Lineær programmering opg 4'!$K$7)*-1)</f>
        <v>-</v>
      </c>
      <c r="H2955" s="167" t="str">
        <f>IF('Lineær programmering opg 4'!$C$8=0,"-",((-A2955+'Lineær programmering opg 4'!$M$8)/'Lineær programmering opg 4'!$K$8)*-1)</f>
        <v>-</v>
      </c>
      <c r="I2955" s="167" t="str">
        <f>IF('Lineær programmering opg 4'!$D$8=0,"-",'Lineær programmering opg 4'!$G$8)</f>
        <v>-</v>
      </c>
      <c r="J2955" s="295">
        <f>A2955*'Lineær programmering opg 4'!$C$11+Datatabel!C2955*'Lineær programmering opg 4'!$D$11</f>
        <v>38169.599999998434</v>
      </c>
      <c r="K2955" s="9">
        <f t="shared" si="232"/>
        <v>0</v>
      </c>
      <c r="L2955" s="9">
        <f t="shared" si="233"/>
        <v>0</v>
      </c>
    </row>
    <row r="2956" spans="1:12" ht="15" x14ac:dyDescent="0.25">
      <c r="A2956" s="167">
        <f t="shared" si="231"/>
        <v>169.1280000000078</v>
      </c>
      <c r="B2956" s="325">
        <f t="shared" si="234"/>
        <v>0.70470000000003252</v>
      </c>
      <c r="C2956" s="167">
        <f t="shared" si="230"/>
        <v>141.7439999999844</v>
      </c>
      <c r="D2956" s="167">
        <f>IF('Lineær programmering opg 4'!$M$4=0,"-",(-A2956+'Lineær programmering opg 4'!$M$4)/'Lineær programmering opg 4'!$K$4*-1)</f>
        <v>141.7439999999844</v>
      </c>
      <c r="E2956" s="167">
        <f>IF('Lineær programmering opg 4'!$M$5=0,"-",(-A2956+'Lineær programmering opg 4'!$M$5)/'Lineær programmering opg 4'!$K$5*-1)</f>
        <v>173.15399999999417</v>
      </c>
      <c r="F2956" s="167" t="str">
        <f>IF('Lineær programmering opg 4'!$E$6=0,"-",(-A2956+'Lineær programmering opg 4'!$M$6)/'Lineær programmering opg 4'!$K$6*-1)</f>
        <v>-</v>
      </c>
      <c r="G2956" s="167" t="str">
        <f>IF('Lineær programmering opg 4'!$D$7=0,"-",((-A2956+'Lineær programmering opg 4'!$M$7)/'Lineær programmering opg 4'!$K$7)*-1)</f>
        <v>-</v>
      </c>
      <c r="H2956" s="167" t="str">
        <f>IF('Lineær programmering opg 4'!$C$8=0,"-",((-A2956+'Lineær programmering opg 4'!$M$8)/'Lineær programmering opg 4'!$K$8)*-1)</f>
        <v>-</v>
      </c>
      <c r="I2956" s="167" t="str">
        <f>IF('Lineær programmering opg 4'!$D$8=0,"-",'Lineær programmering opg 4'!$G$8)</f>
        <v>-</v>
      </c>
      <c r="J2956" s="295">
        <f>A2956*'Lineær programmering opg 4'!$C$11+Datatabel!C2956*'Lineær programmering opg 4'!$D$11</f>
        <v>38174.399999998437</v>
      </c>
      <c r="K2956" s="9">
        <f t="shared" si="232"/>
        <v>0</v>
      </c>
      <c r="L2956" s="9">
        <f t="shared" si="233"/>
        <v>0</v>
      </c>
    </row>
    <row r="2957" spans="1:12" ht="15" x14ac:dyDescent="0.25">
      <c r="A2957" s="167">
        <f t="shared" si="231"/>
        <v>169.1040000000078</v>
      </c>
      <c r="B2957" s="325">
        <f t="shared" si="234"/>
        <v>0.70460000000003253</v>
      </c>
      <c r="C2957" s="167">
        <f t="shared" si="230"/>
        <v>141.7919999999844</v>
      </c>
      <c r="D2957" s="167">
        <f>IF('Lineær programmering opg 4'!$M$4=0,"-",(-A2957+'Lineær programmering opg 4'!$M$4)/'Lineær programmering opg 4'!$K$4*-1)</f>
        <v>141.7919999999844</v>
      </c>
      <c r="E2957" s="167">
        <f>IF('Lineær programmering opg 4'!$M$5=0,"-",(-A2957+'Lineær programmering opg 4'!$M$5)/'Lineær programmering opg 4'!$K$5*-1)</f>
        <v>173.17199999999417</v>
      </c>
      <c r="F2957" s="167" t="str">
        <f>IF('Lineær programmering opg 4'!$E$6=0,"-",(-A2957+'Lineær programmering opg 4'!$M$6)/'Lineær programmering opg 4'!$K$6*-1)</f>
        <v>-</v>
      </c>
      <c r="G2957" s="167" t="str">
        <f>IF('Lineær programmering opg 4'!$D$7=0,"-",((-A2957+'Lineær programmering opg 4'!$M$7)/'Lineær programmering opg 4'!$K$7)*-1)</f>
        <v>-</v>
      </c>
      <c r="H2957" s="167" t="str">
        <f>IF('Lineær programmering opg 4'!$C$8=0,"-",((-A2957+'Lineær programmering opg 4'!$M$8)/'Lineær programmering opg 4'!$K$8)*-1)</f>
        <v>-</v>
      </c>
      <c r="I2957" s="167" t="str">
        <f>IF('Lineær programmering opg 4'!$D$8=0,"-",'Lineær programmering opg 4'!$G$8)</f>
        <v>-</v>
      </c>
      <c r="J2957" s="295">
        <f>A2957*'Lineær programmering opg 4'!$C$11+Datatabel!C2957*'Lineær programmering opg 4'!$D$11</f>
        <v>38179.19999999844</v>
      </c>
      <c r="K2957" s="9">
        <f t="shared" si="232"/>
        <v>0</v>
      </c>
      <c r="L2957" s="9">
        <f t="shared" si="233"/>
        <v>0</v>
      </c>
    </row>
    <row r="2958" spans="1:12" ht="15" x14ac:dyDescent="0.25">
      <c r="A2958" s="167">
        <f t="shared" si="231"/>
        <v>169.0800000000078</v>
      </c>
      <c r="B2958" s="325">
        <f t="shared" si="234"/>
        <v>0.70450000000003254</v>
      </c>
      <c r="C2958" s="167">
        <f t="shared" si="230"/>
        <v>141.8399999999844</v>
      </c>
      <c r="D2958" s="167">
        <f>IF('Lineær programmering opg 4'!$M$4=0,"-",(-A2958+'Lineær programmering opg 4'!$M$4)/'Lineær programmering opg 4'!$K$4*-1)</f>
        <v>141.8399999999844</v>
      </c>
      <c r="E2958" s="167">
        <f>IF('Lineær programmering opg 4'!$M$5=0,"-",(-A2958+'Lineær programmering opg 4'!$M$5)/'Lineær programmering opg 4'!$K$5*-1)</f>
        <v>173.18999999999417</v>
      </c>
      <c r="F2958" s="167" t="str">
        <f>IF('Lineær programmering opg 4'!$E$6=0,"-",(-A2958+'Lineær programmering opg 4'!$M$6)/'Lineær programmering opg 4'!$K$6*-1)</f>
        <v>-</v>
      </c>
      <c r="G2958" s="167" t="str">
        <f>IF('Lineær programmering opg 4'!$D$7=0,"-",((-A2958+'Lineær programmering opg 4'!$M$7)/'Lineær programmering opg 4'!$K$7)*-1)</f>
        <v>-</v>
      </c>
      <c r="H2958" s="167" t="str">
        <f>IF('Lineær programmering opg 4'!$C$8=0,"-",((-A2958+'Lineær programmering opg 4'!$M$8)/'Lineær programmering opg 4'!$K$8)*-1)</f>
        <v>-</v>
      </c>
      <c r="I2958" s="167" t="str">
        <f>IF('Lineær programmering opg 4'!$D$8=0,"-",'Lineær programmering opg 4'!$G$8)</f>
        <v>-</v>
      </c>
      <c r="J2958" s="295">
        <f>A2958*'Lineær programmering opg 4'!$C$11+Datatabel!C2958*'Lineær programmering opg 4'!$D$11</f>
        <v>38183.999999998443</v>
      </c>
      <c r="K2958" s="9">
        <f t="shared" si="232"/>
        <v>0</v>
      </c>
      <c r="L2958" s="9">
        <f t="shared" si="233"/>
        <v>0</v>
      </c>
    </row>
    <row r="2959" spans="1:12" ht="15" x14ac:dyDescent="0.25">
      <c r="A2959" s="167">
        <f t="shared" si="231"/>
        <v>169.05600000000783</v>
      </c>
      <c r="B2959" s="325">
        <f t="shared" si="234"/>
        <v>0.70440000000003256</v>
      </c>
      <c r="C2959" s="167">
        <f t="shared" si="230"/>
        <v>141.88799999998434</v>
      </c>
      <c r="D2959" s="167">
        <f>IF('Lineær programmering opg 4'!$M$4=0,"-",(-A2959+'Lineær programmering opg 4'!$M$4)/'Lineær programmering opg 4'!$K$4*-1)</f>
        <v>141.88799999998434</v>
      </c>
      <c r="E2959" s="167">
        <f>IF('Lineær programmering opg 4'!$M$5=0,"-",(-A2959+'Lineær programmering opg 4'!$M$5)/'Lineær programmering opg 4'!$K$5*-1)</f>
        <v>173.20799999999414</v>
      </c>
      <c r="F2959" s="167" t="str">
        <f>IF('Lineær programmering opg 4'!$E$6=0,"-",(-A2959+'Lineær programmering opg 4'!$M$6)/'Lineær programmering opg 4'!$K$6*-1)</f>
        <v>-</v>
      </c>
      <c r="G2959" s="167" t="str">
        <f>IF('Lineær programmering opg 4'!$D$7=0,"-",((-A2959+'Lineær programmering opg 4'!$M$7)/'Lineær programmering opg 4'!$K$7)*-1)</f>
        <v>-</v>
      </c>
      <c r="H2959" s="167" t="str">
        <f>IF('Lineær programmering opg 4'!$C$8=0,"-",((-A2959+'Lineær programmering opg 4'!$M$8)/'Lineær programmering opg 4'!$K$8)*-1)</f>
        <v>-</v>
      </c>
      <c r="I2959" s="167" t="str">
        <f>IF('Lineær programmering opg 4'!$D$8=0,"-",'Lineær programmering opg 4'!$G$8)</f>
        <v>-</v>
      </c>
      <c r="J2959" s="295">
        <f>A2959*'Lineær programmering opg 4'!$C$11+Datatabel!C2959*'Lineær programmering opg 4'!$D$11</f>
        <v>38188.799999998431</v>
      </c>
      <c r="K2959" s="9">
        <f t="shared" si="232"/>
        <v>0</v>
      </c>
      <c r="L2959" s="9">
        <f t="shared" si="233"/>
        <v>0</v>
      </c>
    </row>
    <row r="2960" spans="1:12" ht="15" x14ac:dyDescent="0.25">
      <c r="A2960" s="167">
        <f t="shared" si="231"/>
        <v>169.03200000000783</v>
      </c>
      <c r="B2960" s="325">
        <f t="shared" si="234"/>
        <v>0.70430000000003257</v>
      </c>
      <c r="C2960" s="167">
        <f t="shared" si="230"/>
        <v>141.93599999998435</v>
      </c>
      <c r="D2960" s="167">
        <f>IF('Lineær programmering opg 4'!$M$4=0,"-",(-A2960+'Lineær programmering opg 4'!$M$4)/'Lineær programmering opg 4'!$K$4*-1)</f>
        <v>141.93599999998435</v>
      </c>
      <c r="E2960" s="167">
        <f>IF('Lineær programmering opg 4'!$M$5=0,"-",(-A2960+'Lineær programmering opg 4'!$M$5)/'Lineær programmering opg 4'!$K$5*-1)</f>
        <v>173.22599999999414</v>
      </c>
      <c r="F2960" s="167" t="str">
        <f>IF('Lineær programmering opg 4'!$E$6=0,"-",(-A2960+'Lineær programmering opg 4'!$M$6)/'Lineær programmering opg 4'!$K$6*-1)</f>
        <v>-</v>
      </c>
      <c r="G2960" s="167" t="str">
        <f>IF('Lineær programmering opg 4'!$D$7=0,"-",((-A2960+'Lineær programmering opg 4'!$M$7)/'Lineær programmering opg 4'!$K$7)*-1)</f>
        <v>-</v>
      </c>
      <c r="H2960" s="167" t="str">
        <f>IF('Lineær programmering opg 4'!$C$8=0,"-",((-A2960+'Lineær programmering opg 4'!$M$8)/'Lineær programmering opg 4'!$K$8)*-1)</f>
        <v>-</v>
      </c>
      <c r="I2960" s="167" t="str">
        <f>IF('Lineær programmering opg 4'!$D$8=0,"-",'Lineær programmering opg 4'!$G$8)</f>
        <v>-</v>
      </c>
      <c r="J2960" s="295">
        <f>A2960*'Lineær programmering opg 4'!$C$11+Datatabel!C2960*'Lineær programmering opg 4'!$D$11</f>
        <v>38193.599999998434</v>
      </c>
      <c r="K2960" s="9">
        <f t="shared" si="232"/>
        <v>0</v>
      </c>
      <c r="L2960" s="9">
        <f t="shared" si="233"/>
        <v>0</v>
      </c>
    </row>
    <row r="2961" spans="1:12" ht="15" x14ac:dyDescent="0.25">
      <c r="A2961" s="167">
        <f t="shared" si="231"/>
        <v>169.00800000000783</v>
      </c>
      <c r="B2961" s="325">
        <f t="shared" si="234"/>
        <v>0.70420000000003258</v>
      </c>
      <c r="C2961" s="167">
        <f t="shared" si="230"/>
        <v>141.98399999998435</v>
      </c>
      <c r="D2961" s="167">
        <f>IF('Lineær programmering opg 4'!$M$4=0,"-",(-A2961+'Lineær programmering opg 4'!$M$4)/'Lineær programmering opg 4'!$K$4*-1)</f>
        <v>141.98399999998435</v>
      </c>
      <c r="E2961" s="167">
        <f>IF('Lineær programmering opg 4'!$M$5=0,"-",(-A2961+'Lineær programmering opg 4'!$M$5)/'Lineær programmering opg 4'!$K$5*-1)</f>
        <v>173.24399999999414</v>
      </c>
      <c r="F2961" s="167" t="str">
        <f>IF('Lineær programmering opg 4'!$E$6=0,"-",(-A2961+'Lineær programmering opg 4'!$M$6)/'Lineær programmering opg 4'!$K$6*-1)</f>
        <v>-</v>
      </c>
      <c r="G2961" s="167" t="str">
        <f>IF('Lineær programmering opg 4'!$D$7=0,"-",((-A2961+'Lineær programmering opg 4'!$M$7)/'Lineær programmering opg 4'!$K$7)*-1)</f>
        <v>-</v>
      </c>
      <c r="H2961" s="167" t="str">
        <f>IF('Lineær programmering opg 4'!$C$8=0,"-",((-A2961+'Lineær programmering opg 4'!$M$8)/'Lineær programmering opg 4'!$K$8)*-1)</f>
        <v>-</v>
      </c>
      <c r="I2961" s="167" t="str">
        <f>IF('Lineær programmering opg 4'!$D$8=0,"-",'Lineær programmering opg 4'!$G$8)</f>
        <v>-</v>
      </c>
      <c r="J2961" s="295">
        <f>A2961*'Lineær programmering opg 4'!$C$11+Datatabel!C2961*'Lineær programmering opg 4'!$D$11</f>
        <v>38198.399999998437</v>
      </c>
      <c r="K2961" s="9">
        <f t="shared" si="232"/>
        <v>0</v>
      </c>
      <c r="L2961" s="9">
        <f t="shared" si="233"/>
        <v>0</v>
      </c>
    </row>
    <row r="2962" spans="1:12" ht="15" x14ac:dyDescent="0.25">
      <c r="A2962" s="167">
        <f t="shared" si="231"/>
        <v>168.98400000000782</v>
      </c>
      <c r="B2962" s="325">
        <f t="shared" si="234"/>
        <v>0.70410000000003259</v>
      </c>
      <c r="C2962" s="167">
        <f t="shared" si="230"/>
        <v>142.03199999998435</v>
      </c>
      <c r="D2962" s="167">
        <f>IF('Lineær programmering opg 4'!$M$4=0,"-",(-A2962+'Lineær programmering opg 4'!$M$4)/'Lineær programmering opg 4'!$K$4*-1)</f>
        <v>142.03199999998435</v>
      </c>
      <c r="E2962" s="167">
        <f>IF('Lineær programmering opg 4'!$M$5=0,"-",(-A2962+'Lineær programmering opg 4'!$M$5)/'Lineær programmering opg 4'!$K$5*-1)</f>
        <v>173.26199999999415</v>
      </c>
      <c r="F2962" s="167" t="str">
        <f>IF('Lineær programmering opg 4'!$E$6=0,"-",(-A2962+'Lineær programmering opg 4'!$M$6)/'Lineær programmering opg 4'!$K$6*-1)</f>
        <v>-</v>
      </c>
      <c r="G2962" s="167" t="str">
        <f>IF('Lineær programmering opg 4'!$D$7=0,"-",((-A2962+'Lineær programmering opg 4'!$M$7)/'Lineær programmering opg 4'!$K$7)*-1)</f>
        <v>-</v>
      </c>
      <c r="H2962" s="167" t="str">
        <f>IF('Lineær programmering opg 4'!$C$8=0,"-",((-A2962+'Lineær programmering opg 4'!$M$8)/'Lineær programmering opg 4'!$K$8)*-1)</f>
        <v>-</v>
      </c>
      <c r="I2962" s="167" t="str">
        <f>IF('Lineær programmering opg 4'!$D$8=0,"-",'Lineær programmering opg 4'!$G$8)</f>
        <v>-</v>
      </c>
      <c r="J2962" s="295">
        <f>A2962*'Lineær programmering opg 4'!$C$11+Datatabel!C2962*'Lineær programmering opg 4'!$D$11</f>
        <v>38203.19999999844</v>
      </c>
      <c r="K2962" s="9">
        <f t="shared" si="232"/>
        <v>0</v>
      </c>
      <c r="L2962" s="9">
        <f t="shared" si="233"/>
        <v>0</v>
      </c>
    </row>
    <row r="2963" spans="1:12" ht="15" x14ac:dyDescent="0.25">
      <c r="A2963" s="167">
        <f t="shared" si="231"/>
        <v>168.96000000000782</v>
      </c>
      <c r="B2963" s="325">
        <f t="shared" si="234"/>
        <v>0.7040000000000326</v>
      </c>
      <c r="C2963" s="167">
        <f t="shared" si="230"/>
        <v>142.07999999998435</v>
      </c>
      <c r="D2963" s="167">
        <f>IF('Lineær programmering opg 4'!$M$4=0,"-",(-A2963+'Lineær programmering opg 4'!$M$4)/'Lineær programmering opg 4'!$K$4*-1)</f>
        <v>142.07999999998435</v>
      </c>
      <c r="E2963" s="167">
        <f>IF('Lineær programmering opg 4'!$M$5=0,"-",(-A2963+'Lineær programmering opg 4'!$M$5)/'Lineær programmering opg 4'!$K$5*-1)</f>
        <v>173.27999999999415</v>
      </c>
      <c r="F2963" s="167" t="str">
        <f>IF('Lineær programmering opg 4'!$E$6=0,"-",(-A2963+'Lineær programmering opg 4'!$M$6)/'Lineær programmering opg 4'!$K$6*-1)</f>
        <v>-</v>
      </c>
      <c r="G2963" s="167" t="str">
        <f>IF('Lineær programmering opg 4'!$D$7=0,"-",((-A2963+'Lineær programmering opg 4'!$M$7)/'Lineær programmering opg 4'!$K$7)*-1)</f>
        <v>-</v>
      </c>
      <c r="H2963" s="167" t="str">
        <f>IF('Lineær programmering opg 4'!$C$8=0,"-",((-A2963+'Lineær programmering opg 4'!$M$8)/'Lineær programmering opg 4'!$K$8)*-1)</f>
        <v>-</v>
      </c>
      <c r="I2963" s="167" t="str">
        <f>IF('Lineær programmering opg 4'!$D$8=0,"-",'Lineær programmering opg 4'!$G$8)</f>
        <v>-</v>
      </c>
      <c r="J2963" s="295">
        <f>A2963*'Lineær programmering opg 4'!$C$11+Datatabel!C2963*'Lineær programmering opg 4'!$D$11</f>
        <v>38207.999999998436</v>
      </c>
      <c r="K2963" s="9">
        <f t="shared" si="232"/>
        <v>0</v>
      </c>
      <c r="L2963" s="9">
        <f t="shared" si="233"/>
        <v>0</v>
      </c>
    </row>
    <row r="2964" spans="1:12" ht="15" x14ac:dyDescent="0.25">
      <c r="A2964" s="167">
        <f t="shared" si="231"/>
        <v>168.93600000000782</v>
      </c>
      <c r="B2964" s="325">
        <f t="shared" si="234"/>
        <v>0.70390000000003261</v>
      </c>
      <c r="C2964" s="167">
        <f t="shared" si="230"/>
        <v>142.12799999998435</v>
      </c>
      <c r="D2964" s="167">
        <f>IF('Lineær programmering opg 4'!$M$4=0,"-",(-A2964+'Lineær programmering opg 4'!$M$4)/'Lineær programmering opg 4'!$K$4*-1)</f>
        <v>142.12799999998435</v>
      </c>
      <c r="E2964" s="167">
        <f>IF('Lineær programmering opg 4'!$M$5=0,"-",(-A2964+'Lineær programmering opg 4'!$M$5)/'Lineær programmering opg 4'!$K$5*-1)</f>
        <v>173.29799999999415</v>
      </c>
      <c r="F2964" s="167" t="str">
        <f>IF('Lineær programmering opg 4'!$E$6=0,"-",(-A2964+'Lineær programmering opg 4'!$M$6)/'Lineær programmering opg 4'!$K$6*-1)</f>
        <v>-</v>
      </c>
      <c r="G2964" s="167" t="str">
        <f>IF('Lineær programmering opg 4'!$D$7=0,"-",((-A2964+'Lineær programmering opg 4'!$M$7)/'Lineær programmering opg 4'!$K$7)*-1)</f>
        <v>-</v>
      </c>
      <c r="H2964" s="167" t="str">
        <f>IF('Lineær programmering opg 4'!$C$8=0,"-",((-A2964+'Lineær programmering opg 4'!$M$8)/'Lineær programmering opg 4'!$K$8)*-1)</f>
        <v>-</v>
      </c>
      <c r="I2964" s="167" t="str">
        <f>IF('Lineær programmering opg 4'!$D$8=0,"-",'Lineær programmering opg 4'!$G$8)</f>
        <v>-</v>
      </c>
      <c r="J2964" s="295">
        <f>A2964*'Lineær programmering opg 4'!$C$11+Datatabel!C2964*'Lineær programmering opg 4'!$D$11</f>
        <v>38212.799999998431</v>
      </c>
      <c r="K2964" s="9">
        <f t="shared" si="232"/>
        <v>0</v>
      </c>
      <c r="L2964" s="9">
        <f t="shared" si="233"/>
        <v>0</v>
      </c>
    </row>
    <row r="2965" spans="1:12" ht="15" x14ac:dyDescent="0.25">
      <c r="A2965" s="167">
        <f t="shared" si="231"/>
        <v>168.91200000000782</v>
      </c>
      <c r="B2965" s="325">
        <f t="shared" si="234"/>
        <v>0.70380000000003262</v>
      </c>
      <c r="C2965" s="167">
        <f t="shared" si="230"/>
        <v>142.17599999998436</v>
      </c>
      <c r="D2965" s="167">
        <f>IF('Lineær programmering opg 4'!$M$4=0,"-",(-A2965+'Lineær programmering opg 4'!$M$4)/'Lineær programmering opg 4'!$K$4*-1)</f>
        <v>142.17599999998436</v>
      </c>
      <c r="E2965" s="167">
        <f>IF('Lineær programmering opg 4'!$M$5=0,"-",(-A2965+'Lineær programmering opg 4'!$M$5)/'Lineær programmering opg 4'!$K$5*-1)</f>
        <v>173.31599999999415</v>
      </c>
      <c r="F2965" s="167" t="str">
        <f>IF('Lineær programmering opg 4'!$E$6=0,"-",(-A2965+'Lineær programmering opg 4'!$M$6)/'Lineær programmering opg 4'!$K$6*-1)</f>
        <v>-</v>
      </c>
      <c r="G2965" s="167" t="str">
        <f>IF('Lineær programmering opg 4'!$D$7=0,"-",((-A2965+'Lineær programmering opg 4'!$M$7)/'Lineær programmering opg 4'!$K$7)*-1)</f>
        <v>-</v>
      </c>
      <c r="H2965" s="167" t="str">
        <f>IF('Lineær programmering opg 4'!$C$8=0,"-",((-A2965+'Lineær programmering opg 4'!$M$8)/'Lineær programmering opg 4'!$K$8)*-1)</f>
        <v>-</v>
      </c>
      <c r="I2965" s="167" t="str">
        <f>IF('Lineær programmering opg 4'!$D$8=0,"-",'Lineær programmering opg 4'!$G$8)</f>
        <v>-</v>
      </c>
      <c r="J2965" s="295">
        <f>A2965*'Lineær programmering opg 4'!$C$11+Datatabel!C2965*'Lineær programmering opg 4'!$D$11</f>
        <v>38217.599999998434</v>
      </c>
      <c r="K2965" s="9">
        <f t="shared" si="232"/>
        <v>0</v>
      </c>
      <c r="L2965" s="9">
        <f t="shared" si="233"/>
        <v>0</v>
      </c>
    </row>
    <row r="2966" spans="1:12" ht="15" x14ac:dyDescent="0.25">
      <c r="A2966" s="167">
        <f t="shared" si="231"/>
        <v>168.88800000000782</v>
      </c>
      <c r="B2966" s="325">
        <f t="shared" si="234"/>
        <v>0.70370000000003263</v>
      </c>
      <c r="C2966" s="167">
        <f t="shared" si="230"/>
        <v>142.22399999998436</v>
      </c>
      <c r="D2966" s="167">
        <f>IF('Lineær programmering opg 4'!$M$4=0,"-",(-A2966+'Lineær programmering opg 4'!$M$4)/'Lineær programmering opg 4'!$K$4*-1)</f>
        <v>142.22399999998436</v>
      </c>
      <c r="E2966" s="167">
        <f>IF('Lineær programmering opg 4'!$M$5=0,"-",(-A2966+'Lineær programmering opg 4'!$M$5)/'Lineær programmering opg 4'!$K$5*-1)</f>
        <v>173.33399999999415</v>
      </c>
      <c r="F2966" s="167" t="str">
        <f>IF('Lineær programmering opg 4'!$E$6=0,"-",(-A2966+'Lineær programmering opg 4'!$M$6)/'Lineær programmering opg 4'!$K$6*-1)</f>
        <v>-</v>
      </c>
      <c r="G2966" s="167" t="str">
        <f>IF('Lineær programmering opg 4'!$D$7=0,"-",((-A2966+'Lineær programmering opg 4'!$M$7)/'Lineær programmering opg 4'!$K$7)*-1)</f>
        <v>-</v>
      </c>
      <c r="H2966" s="167" t="str">
        <f>IF('Lineær programmering opg 4'!$C$8=0,"-",((-A2966+'Lineær programmering opg 4'!$M$8)/'Lineær programmering opg 4'!$K$8)*-1)</f>
        <v>-</v>
      </c>
      <c r="I2966" s="167" t="str">
        <f>IF('Lineær programmering opg 4'!$D$8=0,"-",'Lineær programmering opg 4'!$G$8)</f>
        <v>-</v>
      </c>
      <c r="J2966" s="295">
        <f>A2966*'Lineær programmering opg 4'!$C$11+Datatabel!C2966*'Lineær programmering opg 4'!$D$11</f>
        <v>38222.399999998437</v>
      </c>
      <c r="K2966" s="9">
        <f t="shared" si="232"/>
        <v>0</v>
      </c>
      <c r="L2966" s="9">
        <f t="shared" si="233"/>
        <v>0</v>
      </c>
    </row>
    <row r="2967" spans="1:12" ht="15" x14ac:dyDescent="0.25">
      <c r="A2967" s="167">
        <f t="shared" si="231"/>
        <v>168.86400000000782</v>
      </c>
      <c r="B2967" s="325">
        <f t="shared" si="234"/>
        <v>0.70360000000003264</v>
      </c>
      <c r="C2967" s="167">
        <f t="shared" si="230"/>
        <v>142.27199999998436</v>
      </c>
      <c r="D2967" s="167">
        <f>IF('Lineær programmering opg 4'!$M$4=0,"-",(-A2967+'Lineær programmering opg 4'!$M$4)/'Lineær programmering opg 4'!$K$4*-1)</f>
        <v>142.27199999998436</v>
      </c>
      <c r="E2967" s="167">
        <f>IF('Lineær programmering opg 4'!$M$5=0,"-",(-A2967+'Lineær programmering opg 4'!$M$5)/'Lineær programmering opg 4'!$K$5*-1)</f>
        <v>173.35199999999415</v>
      </c>
      <c r="F2967" s="167" t="str">
        <f>IF('Lineær programmering opg 4'!$E$6=0,"-",(-A2967+'Lineær programmering opg 4'!$M$6)/'Lineær programmering opg 4'!$K$6*-1)</f>
        <v>-</v>
      </c>
      <c r="G2967" s="167" t="str">
        <f>IF('Lineær programmering opg 4'!$D$7=0,"-",((-A2967+'Lineær programmering opg 4'!$M$7)/'Lineær programmering opg 4'!$K$7)*-1)</f>
        <v>-</v>
      </c>
      <c r="H2967" s="167" t="str">
        <f>IF('Lineær programmering opg 4'!$C$8=0,"-",((-A2967+'Lineær programmering opg 4'!$M$8)/'Lineær programmering opg 4'!$K$8)*-1)</f>
        <v>-</v>
      </c>
      <c r="I2967" s="167" t="str">
        <f>IF('Lineær programmering opg 4'!$D$8=0,"-",'Lineær programmering opg 4'!$G$8)</f>
        <v>-</v>
      </c>
      <c r="J2967" s="295">
        <f>A2967*'Lineær programmering opg 4'!$C$11+Datatabel!C2967*'Lineær programmering opg 4'!$D$11</f>
        <v>38227.19999999844</v>
      </c>
      <c r="K2967" s="9">
        <f t="shared" si="232"/>
        <v>0</v>
      </c>
      <c r="L2967" s="9">
        <f t="shared" si="233"/>
        <v>0</v>
      </c>
    </row>
    <row r="2968" spans="1:12" ht="15" x14ac:dyDescent="0.25">
      <c r="A2968" s="167">
        <f t="shared" si="231"/>
        <v>168.84000000000785</v>
      </c>
      <c r="B2968" s="325">
        <f t="shared" si="234"/>
        <v>0.70350000000003265</v>
      </c>
      <c r="C2968" s="167">
        <f t="shared" si="230"/>
        <v>142.3199999999843</v>
      </c>
      <c r="D2968" s="167">
        <f>IF('Lineær programmering opg 4'!$M$4=0,"-",(-A2968+'Lineær programmering opg 4'!$M$4)/'Lineær programmering opg 4'!$K$4*-1)</f>
        <v>142.3199999999843</v>
      </c>
      <c r="E2968" s="167">
        <f>IF('Lineær programmering opg 4'!$M$5=0,"-",(-A2968+'Lineær programmering opg 4'!$M$5)/'Lineær programmering opg 4'!$K$5*-1)</f>
        <v>173.36999999999412</v>
      </c>
      <c r="F2968" s="167" t="str">
        <f>IF('Lineær programmering opg 4'!$E$6=0,"-",(-A2968+'Lineær programmering opg 4'!$M$6)/'Lineær programmering opg 4'!$K$6*-1)</f>
        <v>-</v>
      </c>
      <c r="G2968" s="167" t="str">
        <f>IF('Lineær programmering opg 4'!$D$7=0,"-",((-A2968+'Lineær programmering opg 4'!$M$7)/'Lineær programmering opg 4'!$K$7)*-1)</f>
        <v>-</v>
      </c>
      <c r="H2968" s="167" t="str">
        <f>IF('Lineær programmering opg 4'!$C$8=0,"-",((-A2968+'Lineær programmering opg 4'!$M$8)/'Lineær programmering opg 4'!$K$8)*-1)</f>
        <v>-</v>
      </c>
      <c r="I2968" s="167" t="str">
        <f>IF('Lineær programmering opg 4'!$D$8=0,"-",'Lineær programmering opg 4'!$G$8)</f>
        <v>-</v>
      </c>
      <c r="J2968" s="295">
        <f>A2968*'Lineær programmering opg 4'!$C$11+Datatabel!C2968*'Lineær programmering opg 4'!$D$11</f>
        <v>38231.999999998428</v>
      </c>
      <c r="K2968" s="9">
        <f t="shared" si="232"/>
        <v>0</v>
      </c>
      <c r="L2968" s="9">
        <f t="shared" si="233"/>
        <v>0</v>
      </c>
    </row>
    <row r="2969" spans="1:12" ht="15" x14ac:dyDescent="0.25">
      <c r="A2969" s="167">
        <f t="shared" si="231"/>
        <v>168.81600000000785</v>
      </c>
      <c r="B2969" s="325">
        <f t="shared" si="234"/>
        <v>0.70340000000003267</v>
      </c>
      <c r="C2969" s="167">
        <f t="shared" si="230"/>
        <v>142.36799999998431</v>
      </c>
      <c r="D2969" s="167">
        <f>IF('Lineær programmering opg 4'!$M$4=0,"-",(-A2969+'Lineær programmering opg 4'!$M$4)/'Lineær programmering opg 4'!$K$4*-1)</f>
        <v>142.36799999998431</v>
      </c>
      <c r="E2969" s="167">
        <f>IF('Lineær programmering opg 4'!$M$5=0,"-",(-A2969+'Lineær programmering opg 4'!$M$5)/'Lineær programmering opg 4'!$K$5*-1)</f>
        <v>173.38799999999412</v>
      </c>
      <c r="F2969" s="167" t="str">
        <f>IF('Lineær programmering opg 4'!$E$6=0,"-",(-A2969+'Lineær programmering opg 4'!$M$6)/'Lineær programmering opg 4'!$K$6*-1)</f>
        <v>-</v>
      </c>
      <c r="G2969" s="167" t="str">
        <f>IF('Lineær programmering opg 4'!$D$7=0,"-",((-A2969+'Lineær programmering opg 4'!$M$7)/'Lineær programmering opg 4'!$K$7)*-1)</f>
        <v>-</v>
      </c>
      <c r="H2969" s="167" t="str">
        <f>IF('Lineær programmering opg 4'!$C$8=0,"-",((-A2969+'Lineær programmering opg 4'!$M$8)/'Lineær programmering opg 4'!$K$8)*-1)</f>
        <v>-</v>
      </c>
      <c r="I2969" s="167" t="str">
        <f>IF('Lineær programmering opg 4'!$D$8=0,"-",'Lineær programmering opg 4'!$G$8)</f>
        <v>-</v>
      </c>
      <c r="J2969" s="295">
        <f>A2969*'Lineær programmering opg 4'!$C$11+Datatabel!C2969*'Lineær programmering opg 4'!$D$11</f>
        <v>38236.799999998431</v>
      </c>
      <c r="K2969" s="9">
        <f t="shared" si="232"/>
        <v>0</v>
      </c>
      <c r="L2969" s="9">
        <f t="shared" si="233"/>
        <v>0</v>
      </c>
    </row>
    <row r="2970" spans="1:12" ht="15" x14ac:dyDescent="0.25">
      <c r="A2970" s="167">
        <f t="shared" si="231"/>
        <v>168.79200000000785</v>
      </c>
      <c r="B2970" s="325">
        <f t="shared" si="234"/>
        <v>0.70330000000003268</v>
      </c>
      <c r="C2970" s="167">
        <f t="shared" si="230"/>
        <v>142.41599999998431</v>
      </c>
      <c r="D2970" s="167">
        <f>IF('Lineær programmering opg 4'!$M$4=0,"-",(-A2970+'Lineær programmering opg 4'!$M$4)/'Lineær programmering opg 4'!$K$4*-1)</f>
        <v>142.41599999998431</v>
      </c>
      <c r="E2970" s="167">
        <f>IF('Lineær programmering opg 4'!$M$5=0,"-",(-A2970+'Lineær programmering opg 4'!$M$5)/'Lineær programmering opg 4'!$K$5*-1)</f>
        <v>173.40599999999412</v>
      </c>
      <c r="F2970" s="167" t="str">
        <f>IF('Lineær programmering opg 4'!$E$6=0,"-",(-A2970+'Lineær programmering opg 4'!$M$6)/'Lineær programmering opg 4'!$K$6*-1)</f>
        <v>-</v>
      </c>
      <c r="G2970" s="167" t="str">
        <f>IF('Lineær programmering opg 4'!$D$7=0,"-",((-A2970+'Lineær programmering opg 4'!$M$7)/'Lineær programmering opg 4'!$K$7)*-1)</f>
        <v>-</v>
      </c>
      <c r="H2970" s="167" t="str">
        <f>IF('Lineær programmering opg 4'!$C$8=0,"-",((-A2970+'Lineær programmering opg 4'!$M$8)/'Lineær programmering opg 4'!$K$8)*-1)</f>
        <v>-</v>
      </c>
      <c r="I2970" s="167" t="str">
        <f>IF('Lineær programmering opg 4'!$D$8=0,"-",'Lineær programmering opg 4'!$G$8)</f>
        <v>-</v>
      </c>
      <c r="J2970" s="295">
        <f>A2970*'Lineær programmering opg 4'!$C$11+Datatabel!C2970*'Lineær programmering opg 4'!$D$11</f>
        <v>38241.599999998434</v>
      </c>
      <c r="K2970" s="9">
        <f t="shared" si="232"/>
        <v>0</v>
      </c>
      <c r="L2970" s="9">
        <f t="shared" si="233"/>
        <v>0</v>
      </c>
    </row>
    <row r="2971" spans="1:12" ht="15" x14ac:dyDescent="0.25">
      <c r="A2971" s="167">
        <f t="shared" si="231"/>
        <v>168.76800000000785</v>
      </c>
      <c r="B2971" s="325">
        <f t="shared" si="234"/>
        <v>0.70320000000003269</v>
      </c>
      <c r="C2971" s="167">
        <f t="shared" si="230"/>
        <v>142.46399999998431</v>
      </c>
      <c r="D2971" s="167">
        <f>IF('Lineær programmering opg 4'!$M$4=0,"-",(-A2971+'Lineær programmering opg 4'!$M$4)/'Lineær programmering opg 4'!$K$4*-1)</f>
        <v>142.46399999998431</v>
      </c>
      <c r="E2971" s="167">
        <f>IF('Lineær programmering opg 4'!$M$5=0,"-",(-A2971+'Lineær programmering opg 4'!$M$5)/'Lineær programmering opg 4'!$K$5*-1)</f>
        <v>173.42399999999412</v>
      </c>
      <c r="F2971" s="167" t="str">
        <f>IF('Lineær programmering opg 4'!$E$6=0,"-",(-A2971+'Lineær programmering opg 4'!$M$6)/'Lineær programmering opg 4'!$K$6*-1)</f>
        <v>-</v>
      </c>
      <c r="G2971" s="167" t="str">
        <f>IF('Lineær programmering opg 4'!$D$7=0,"-",((-A2971+'Lineær programmering opg 4'!$M$7)/'Lineær programmering opg 4'!$K$7)*-1)</f>
        <v>-</v>
      </c>
      <c r="H2971" s="167" t="str">
        <f>IF('Lineær programmering opg 4'!$C$8=0,"-",((-A2971+'Lineær programmering opg 4'!$M$8)/'Lineær programmering opg 4'!$K$8)*-1)</f>
        <v>-</v>
      </c>
      <c r="I2971" s="167" t="str">
        <f>IF('Lineær programmering opg 4'!$D$8=0,"-",'Lineær programmering opg 4'!$G$8)</f>
        <v>-</v>
      </c>
      <c r="J2971" s="295">
        <f>A2971*'Lineær programmering opg 4'!$C$11+Datatabel!C2971*'Lineær programmering opg 4'!$D$11</f>
        <v>38246.39999999843</v>
      </c>
      <c r="K2971" s="9">
        <f t="shared" si="232"/>
        <v>0</v>
      </c>
      <c r="L2971" s="9">
        <f t="shared" si="233"/>
        <v>0</v>
      </c>
    </row>
    <row r="2972" spans="1:12" ht="15" x14ac:dyDescent="0.25">
      <c r="A2972" s="167">
        <f t="shared" si="231"/>
        <v>168.74400000000784</v>
      </c>
      <c r="B2972" s="325">
        <f t="shared" si="234"/>
        <v>0.7031000000000327</v>
      </c>
      <c r="C2972" s="167">
        <f t="shared" si="230"/>
        <v>142.51199999998431</v>
      </c>
      <c r="D2972" s="167">
        <f>IF('Lineær programmering opg 4'!$M$4=0,"-",(-A2972+'Lineær programmering opg 4'!$M$4)/'Lineær programmering opg 4'!$K$4*-1)</f>
        <v>142.51199999998431</v>
      </c>
      <c r="E2972" s="167">
        <f>IF('Lineær programmering opg 4'!$M$5=0,"-",(-A2972+'Lineær programmering opg 4'!$M$5)/'Lineær programmering opg 4'!$K$5*-1)</f>
        <v>173.44199999999412</v>
      </c>
      <c r="F2972" s="167" t="str">
        <f>IF('Lineær programmering opg 4'!$E$6=0,"-",(-A2972+'Lineær programmering opg 4'!$M$6)/'Lineær programmering opg 4'!$K$6*-1)</f>
        <v>-</v>
      </c>
      <c r="G2972" s="167" t="str">
        <f>IF('Lineær programmering opg 4'!$D$7=0,"-",((-A2972+'Lineær programmering opg 4'!$M$7)/'Lineær programmering opg 4'!$K$7)*-1)</f>
        <v>-</v>
      </c>
      <c r="H2972" s="167" t="str">
        <f>IF('Lineær programmering opg 4'!$C$8=0,"-",((-A2972+'Lineær programmering opg 4'!$M$8)/'Lineær programmering opg 4'!$K$8)*-1)</f>
        <v>-</v>
      </c>
      <c r="I2972" s="167" t="str">
        <f>IF('Lineær programmering opg 4'!$D$8=0,"-",'Lineær programmering opg 4'!$G$8)</f>
        <v>-</v>
      </c>
      <c r="J2972" s="295">
        <f>A2972*'Lineær programmering opg 4'!$C$11+Datatabel!C2972*'Lineær programmering opg 4'!$D$11</f>
        <v>38251.199999998425</v>
      </c>
      <c r="K2972" s="9">
        <f t="shared" si="232"/>
        <v>0</v>
      </c>
      <c r="L2972" s="9">
        <f t="shared" si="233"/>
        <v>0</v>
      </c>
    </row>
    <row r="2973" spans="1:12" ht="15" x14ac:dyDescent="0.25">
      <c r="A2973" s="167">
        <f t="shared" si="231"/>
        <v>168.72000000000784</v>
      </c>
      <c r="B2973" s="325">
        <f t="shared" si="234"/>
        <v>0.70300000000003271</v>
      </c>
      <c r="C2973" s="167">
        <f t="shared" si="230"/>
        <v>142.55999999998431</v>
      </c>
      <c r="D2973" s="167">
        <f>IF('Lineær programmering opg 4'!$M$4=0,"-",(-A2973+'Lineær programmering opg 4'!$M$4)/'Lineær programmering opg 4'!$K$4*-1)</f>
        <v>142.55999999998431</v>
      </c>
      <c r="E2973" s="167">
        <f>IF('Lineær programmering opg 4'!$M$5=0,"-",(-A2973+'Lineær programmering opg 4'!$M$5)/'Lineær programmering opg 4'!$K$5*-1)</f>
        <v>173.45999999999412</v>
      </c>
      <c r="F2973" s="167" t="str">
        <f>IF('Lineær programmering opg 4'!$E$6=0,"-",(-A2973+'Lineær programmering opg 4'!$M$6)/'Lineær programmering opg 4'!$K$6*-1)</f>
        <v>-</v>
      </c>
      <c r="G2973" s="167" t="str">
        <f>IF('Lineær programmering opg 4'!$D$7=0,"-",((-A2973+'Lineær programmering opg 4'!$M$7)/'Lineær programmering opg 4'!$K$7)*-1)</f>
        <v>-</v>
      </c>
      <c r="H2973" s="167" t="str">
        <f>IF('Lineær programmering opg 4'!$C$8=0,"-",((-A2973+'Lineær programmering opg 4'!$M$8)/'Lineær programmering opg 4'!$K$8)*-1)</f>
        <v>-</v>
      </c>
      <c r="I2973" s="167" t="str">
        <f>IF('Lineær programmering opg 4'!$D$8=0,"-",'Lineær programmering opg 4'!$G$8)</f>
        <v>-</v>
      </c>
      <c r="J2973" s="295">
        <f>A2973*'Lineær programmering opg 4'!$C$11+Datatabel!C2973*'Lineær programmering opg 4'!$D$11</f>
        <v>38255.999999998428</v>
      </c>
      <c r="K2973" s="9">
        <f t="shared" si="232"/>
        <v>0</v>
      </c>
      <c r="L2973" s="9">
        <f t="shared" si="233"/>
        <v>0</v>
      </c>
    </row>
    <row r="2974" spans="1:12" ht="15" x14ac:dyDescent="0.25">
      <c r="A2974" s="167">
        <f t="shared" si="231"/>
        <v>168.69600000000784</v>
      </c>
      <c r="B2974" s="325">
        <f t="shared" si="234"/>
        <v>0.70290000000003272</v>
      </c>
      <c r="C2974" s="167">
        <f t="shared" si="230"/>
        <v>142.60799999998432</v>
      </c>
      <c r="D2974" s="167">
        <f>IF('Lineær programmering opg 4'!$M$4=0,"-",(-A2974+'Lineær programmering opg 4'!$M$4)/'Lineær programmering opg 4'!$K$4*-1)</f>
        <v>142.60799999998432</v>
      </c>
      <c r="E2974" s="167">
        <f>IF('Lineær programmering opg 4'!$M$5=0,"-",(-A2974+'Lineær programmering opg 4'!$M$5)/'Lineær programmering opg 4'!$K$5*-1)</f>
        <v>173.47799999999413</v>
      </c>
      <c r="F2974" s="167" t="str">
        <f>IF('Lineær programmering opg 4'!$E$6=0,"-",(-A2974+'Lineær programmering opg 4'!$M$6)/'Lineær programmering opg 4'!$K$6*-1)</f>
        <v>-</v>
      </c>
      <c r="G2974" s="167" t="str">
        <f>IF('Lineær programmering opg 4'!$D$7=0,"-",((-A2974+'Lineær programmering opg 4'!$M$7)/'Lineær programmering opg 4'!$K$7)*-1)</f>
        <v>-</v>
      </c>
      <c r="H2974" s="167" t="str">
        <f>IF('Lineær programmering opg 4'!$C$8=0,"-",((-A2974+'Lineær programmering opg 4'!$M$8)/'Lineær programmering opg 4'!$K$8)*-1)</f>
        <v>-</v>
      </c>
      <c r="I2974" s="167" t="str">
        <f>IF('Lineær programmering opg 4'!$D$8=0,"-",'Lineær programmering opg 4'!$G$8)</f>
        <v>-</v>
      </c>
      <c r="J2974" s="295">
        <f>A2974*'Lineær programmering opg 4'!$C$11+Datatabel!C2974*'Lineær programmering opg 4'!$D$11</f>
        <v>38260.799999998431</v>
      </c>
      <c r="K2974" s="9">
        <f t="shared" si="232"/>
        <v>0</v>
      </c>
      <c r="L2974" s="9">
        <f t="shared" si="233"/>
        <v>0</v>
      </c>
    </row>
    <row r="2975" spans="1:12" ht="15" x14ac:dyDescent="0.25">
      <c r="A2975" s="167">
        <f t="shared" si="231"/>
        <v>168.67200000000787</v>
      </c>
      <c r="B2975" s="325">
        <f t="shared" si="234"/>
        <v>0.70280000000003273</v>
      </c>
      <c r="C2975" s="167">
        <f t="shared" si="230"/>
        <v>142.65599999998426</v>
      </c>
      <c r="D2975" s="167">
        <f>IF('Lineær programmering opg 4'!$M$4=0,"-",(-A2975+'Lineær programmering opg 4'!$M$4)/'Lineær programmering opg 4'!$K$4*-1)</f>
        <v>142.65599999998426</v>
      </c>
      <c r="E2975" s="167">
        <f>IF('Lineær programmering opg 4'!$M$5=0,"-",(-A2975+'Lineær programmering opg 4'!$M$5)/'Lineær programmering opg 4'!$K$5*-1)</f>
        <v>173.4959999999941</v>
      </c>
      <c r="F2975" s="167" t="str">
        <f>IF('Lineær programmering opg 4'!$E$6=0,"-",(-A2975+'Lineær programmering opg 4'!$M$6)/'Lineær programmering opg 4'!$K$6*-1)</f>
        <v>-</v>
      </c>
      <c r="G2975" s="167" t="str">
        <f>IF('Lineær programmering opg 4'!$D$7=0,"-",((-A2975+'Lineær programmering opg 4'!$M$7)/'Lineær programmering opg 4'!$K$7)*-1)</f>
        <v>-</v>
      </c>
      <c r="H2975" s="167" t="str">
        <f>IF('Lineær programmering opg 4'!$C$8=0,"-",((-A2975+'Lineær programmering opg 4'!$M$8)/'Lineær programmering opg 4'!$K$8)*-1)</f>
        <v>-</v>
      </c>
      <c r="I2975" s="167" t="str">
        <f>IF('Lineær programmering opg 4'!$D$8=0,"-",'Lineær programmering opg 4'!$G$8)</f>
        <v>-</v>
      </c>
      <c r="J2975" s="295">
        <f>A2975*'Lineær programmering opg 4'!$C$11+Datatabel!C2975*'Lineær programmering opg 4'!$D$11</f>
        <v>38265.599999998427</v>
      </c>
      <c r="K2975" s="9">
        <f t="shared" si="232"/>
        <v>0</v>
      </c>
      <c r="L2975" s="9">
        <f t="shared" si="233"/>
        <v>0</v>
      </c>
    </row>
    <row r="2976" spans="1:12" ht="15" x14ac:dyDescent="0.25">
      <c r="A2976" s="167">
        <f t="shared" si="231"/>
        <v>168.64800000000787</v>
      </c>
      <c r="B2976" s="325">
        <f t="shared" si="234"/>
        <v>0.70270000000003274</v>
      </c>
      <c r="C2976" s="167">
        <f t="shared" si="230"/>
        <v>142.70399999998426</v>
      </c>
      <c r="D2976" s="167">
        <f>IF('Lineær programmering opg 4'!$M$4=0,"-",(-A2976+'Lineær programmering opg 4'!$M$4)/'Lineær programmering opg 4'!$K$4*-1)</f>
        <v>142.70399999998426</v>
      </c>
      <c r="E2976" s="167">
        <f>IF('Lineær programmering opg 4'!$M$5=0,"-",(-A2976+'Lineær programmering opg 4'!$M$5)/'Lineær programmering opg 4'!$K$5*-1)</f>
        <v>173.5139999999941</v>
      </c>
      <c r="F2976" s="167" t="str">
        <f>IF('Lineær programmering opg 4'!$E$6=0,"-",(-A2976+'Lineær programmering opg 4'!$M$6)/'Lineær programmering opg 4'!$K$6*-1)</f>
        <v>-</v>
      </c>
      <c r="G2976" s="167" t="str">
        <f>IF('Lineær programmering opg 4'!$D$7=0,"-",((-A2976+'Lineær programmering opg 4'!$M$7)/'Lineær programmering opg 4'!$K$7)*-1)</f>
        <v>-</v>
      </c>
      <c r="H2976" s="167" t="str">
        <f>IF('Lineær programmering opg 4'!$C$8=0,"-",((-A2976+'Lineær programmering opg 4'!$M$8)/'Lineær programmering opg 4'!$K$8)*-1)</f>
        <v>-</v>
      </c>
      <c r="I2976" s="167" t="str">
        <f>IF('Lineær programmering opg 4'!$D$8=0,"-",'Lineær programmering opg 4'!$G$8)</f>
        <v>-</v>
      </c>
      <c r="J2976" s="295">
        <f>A2976*'Lineær programmering opg 4'!$C$11+Datatabel!C2976*'Lineær programmering opg 4'!$D$11</f>
        <v>38270.39999999843</v>
      </c>
      <c r="K2976" s="9">
        <f t="shared" si="232"/>
        <v>0</v>
      </c>
      <c r="L2976" s="9">
        <f t="shared" si="233"/>
        <v>0</v>
      </c>
    </row>
    <row r="2977" spans="1:12" ht="15" x14ac:dyDescent="0.25">
      <c r="A2977" s="167">
        <f t="shared" si="231"/>
        <v>168.62400000000787</v>
      </c>
      <c r="B2977" s="325">
        <f t="shared" si="234"/>
        <v>0.70260000000003275</v>
      </c>
      <c r="C2977" s="167">
        <f t="shared" si="230"/>
        <v>142.75199999998426</v>
      </c>
      <c r="D2977" s="167">
        <f>IF('Lineær programmering opg 4'!$M$4=0,"-",(-A2977+'Lineær programmering opg 4'!$M$4)/'Lineær programmering opg 4'!$K$4*-1)</f>
        <v>142.75199999998426</v>
      </c>
      <c r="E2977" s="167">
        <f>IF('Lineær programmering opg 4'!$M$5=0,"-",(-A2977+'Lineær programmering opg 4'!$M$5)/'Lineær programmering opg 4'!$K$5*-1)</f>
        <v>173.5319999999941</v>
      </c>
      <c r="F2977" s="167" t="str">
        <f>IF('Lineær programmering opg 4'!$E$6=0,"-",(-A2977+'Lineær programmering opg 4'!$M$6)/'Lineær programmering opg 4'!$K$6*-1)</f>
        <v>-</v>
      </c>
      <c r="G2977" s="167" t="str">
        <f>IF('Lineær programmering opg 4'!$D$7=0,"-",((-A2977+'Lineær programmering opg 4'!$M$7)/'Lineær programmering opg 4'!$K$7)*-1)</f>
        <v>-</v>
      </c>
      <c r="H2977" s="167" t="str">
        <f>IF('Lineær programmering opg 4'!$C$8=0,"-",((-A2977+'Lineær programmering opg 4'!$M$8)/'Lineær programmering opg 4'!$K$8)*-1)</f>
        <v>-</v>
      </c>
      <c r="I2977" s="167" t="str">
        <f>IF('Lineær programmering opg 4'!$D$8=0,"-",'Lineær programmering opg 4'!$G$8)</f>
        <v>-</v>
      </c>
      <c r="J2977" s="295">
        <f>A2977*'Lineær programmering opg 4'!$C$11+Datatabel!C2977*'Lineær programmering opg 4'!$D$11</f>
        <v>38275.199999998425</v>
      </c>
      <c r="K2977" s="9">
        <f t="shared" si="232"/>
        <v>0</v>
      </c>
      <c r="L2977" s="9">
        <f t="shared" si="233"/>
        <v>0</v>
      </c>
    </row>
    <row r="2978" spans="1:12" ht="15" x14ac:dyDescent="0.25">
      <c r="A2978" s="167">
        <f t="shared" si="231"/>
        <v>168.60000000000787</v>
      </c>
      <c r="B2978" s="325">
        <f t="shared" si="234"/>
        <v>0.70250000000003276</v>
      </c>
      <c r="C2978" s="167">
        <f t="shared" si="230"/>
        <v>142.79999999998427</v>
      </c>
      <c r="D2978" s="167">
        <f>IF('Lineær programmering opg 4'!$M$4=0,"-",(-A2978+'Lineær programmering opg 4'!$M$4)/'Lineær programmering opg 4'!$K$4*-1)</f>
        <v>142.79999999998427</v>
      </c>
      <c r="E2978" s="167">
        <f>IF('Lineær programmering opg 4'!$M$5=0,"-",(-A2978+'Lineær programmering opg 4'!$M$5)/'Lineær programmering opg 4'!$K$5*-1)</f>
        <v>173.5499999999941</v>
      </c>
      <c r="F2978" s="167" t="str">
        <f>IF('Lineær programmering opg 4'!$E$6=0,"-",(-A2978+'Lineær programmering opg 4'!$M$6)/'Lineær programmering opg 4'!$K$6*-1)</f>
        <v>-</v>
      </c>
      <c r="G2978" s="167" t="str">
        <f>IF('Lineær programmering opg 4'!$D$7=0,"-",((-A2978+'Lineær programmering opg 4'!$M$7)/'Lineær programmering opg 4'!$K$7)*-1)</f>
        <v>-</v>
      </c>
      <c r="H2978" s="167" t="str">
        <f>IF('Lineær programmering opg 4'!$C$8=0,"-",((-A2978+'Lineær programmering opg 4'!$M$8)/'Lineær programmering opg 4'!$K$8)*-1)</f>
        <v>-</v>
      </c>
      <c r="I2978" s="167" t="str">
        <f>IF('Lineær programmering opg 4'!$D$8=0,"-",'Lineær programmering opg 4'!$G$8)</f>
        <v>-</v>
      </c>
      <c r="J2978" s="295">
        <f>A2978*'Lineær programmering opg 4'!$C$11+Datatabel!C2978*'Lineær programmering opg 4'!$D$11</f>
        <v>38279.999999998428</v>
      </c>
      <c r="K2978" s="9">
        <f t="shared" si="232"/>
        <v>0</v>
      </c>
      <c r="L2978" s="9">
        <f t="shared" si="233"/>
        <v>0</v>
      </c>
    </row>
    <row r="2979" spans="1:12" ht="15" x14ac:dyDescent="0.25">
      <c r="A2979" s="167">
        <f t="shared" si="231"/>
        <v>168.57600000000787</v>
      </c>
      <c r="B2979" s="325">
        <f t="shared" si="234"/>
        <v>0.70240000000003278</v>
      </c>
      <c r="C2979" s="167">
        <f t="shared" si="230"/>
        <v>142.84799999998427</v>
      </c>
      <c r="D2979" s="167">
        <f>IF('Lineær programmering opg 4'!$M$4=0,"-",(-A2979+'Lineær programmering opg 4'!$M$4)/'Lineær programmering opg 4'!$K$4*-1)</f>
        <v>142.84799999998427</v>
      </c>
      <c r="E2979" s="167">
        <f>IF('Lineær programmering opg 4'!$M$5=0,"-",(-A2979+'Lineær programmering opg 4'!$M$5)/'Lineær programmering opg 4'!$K$5*-1)</f>
        <v>173.5679999999941</v>
      </c>
      <c r="F2979" s="167" t="str">
        <f>IF('Lineær programmering opg 4'!$E$6=0,"-",(-A2979+'Lineær programmering opg 4'!$M$6)/'Lineær programmering opg 4'!$K$6*-1)</f>
        <v>-</v>
      </c>
      <c r="G2979" s="167" t="str">
        <f>IF('Lineær programmering opg 4'!$D$7=0,"-",((-A2979+'Lineær programmering opg 4'!$M$7)/'Lineær programmering opg 4'!$K$7)*-1)</f>
        <v>-</v>
      </c>
      <c r="H2979" s="167" t="str">
        <f>IF('Lineær programmering opg 4'!$C$8=0,"-",((-A2979+'Lineær programmering opg 4'!$M$8)/'Lineær programmering opg 4'!$K$8)*-1)</f>
        <v>-</v>
      </c>
      <c r="I2979" s="167" t="str">
        <f>IF('Lineær programmering opg 4'!$D$8=0,"-",'Lineær programmering opg 4'!$G$8)</f>
        <v>-</v>
      </c>
      <c r="J2979" s="295">
        <f>A2979*'Lineær programmering opg 4'!$C$11+Datatabel!C2979*'Lineær programmering opg 4'!$D$11</f>
        <v>38284.799999998431</v>
      </c>
      <c r="K2979" s="9">
        <f t="shared" si="232"/>
        <v>0</v>
      </c>
      <c r="L2979" s="9">
        <f t="shared" si="233"/>
        <v>0</v>
      </c>
    </row>
    <row r="2980" spans="1:12" ht="15" x14ac:dyDescent="0.25">
      <c r="A2980" s="167">
        <f t="shared" si="231"/>
        <v>168.55200000000787</v>
      </c>
      <c r="B2980" s="325">
        <f t="shared" si="234"/>
        <v>0.70230000000003279</v>
      </c>
      <c r="C2980" s="167">
        <f t="shared" si="230"/>
        <v>142.89599999998427</v>
      </c>
      <c r="D2980" s="167">
        <f>IF('Lineær programmering opg 4'!$M$4=0,"-",(-A2980+'Lineær programmering opg 4'!$M$4)/'Lineær programmering opg 4'!$K$4*-1)</f>
        <v>142.89599999998427</v>
      </c>
      <c r="E2980" s="167">
        <f>IF('Lineær programmering opg 4'!$M$5=0,"-",(-A2980+'Lineær programmering opg 4'!$M$5)/'Lineær programmering opg 4'!$K$5*-1)</f>
        <v>173.5859999999941</v>
      </c>
      <c r="F2980" s="167" t="str">
        <f>IF('Lineær programmering opg 4'!$E$6=0,"-",(-A2980+'Lineær programmering opg 4'!$M$6)/'Lineær programmering opg 4'!$K$6*-1)</f>
        <v>-</v>
      </c>
      <c r="G2980" s="167" t="str">
        <f>IF('Lineær programmering opg 4'!$D$7=0,"-",((-A2980+'Lineær programmering opg 4'!$M$7)/'Lineær programmering opg 4'!$K$7)*-1)</f>
        <v>-</v>
      </c>
      <c r="H2980" s="167" t="str">
        <f>IF('Lineær programmering opg 4'!$C$8=0,"-",((-A2980+'Lineær programmering opg 4'!$M$8)/'Lineær programmering opg 4'!$K$8)*-1)</f>
        <v>-</v>
      </c>
      <c r="I2980" s="167" t="str">
        <f>IF('Lineær programmering opg 4'!$D$8=0,"-",'Lineær programmering opg 4'!$G$8)</f>
        <v>-</v>
      </c>
      <c r="J2980" s="295">
        <f>A2980*'Lineær programmering opg 4'!$C$11+Datatabel!C2980*'Lineær programmering opg 4'!$D$11</f>
        <v>38289.599999998427</v>
      </c>
      <c r="K2980" s="9">
        <f t="shared" si="232"/>
        <v>0</v>
      </c>
      <c r="L2980" s="9">
        <f t="shared" si="233"/>
        <v>0</v>
      </c>
    </row>
    <row r="2981" spans="1:12" ht="15" x14ac:dyDescent="0.25">
      <c r="A2981" s="167">
        <f t="shared" si="231"/>
        <v>168.52800000000786</v>
      </c>
      <c r="B2981" s="325">
        <f t="shared" si="234"/>
        <v>0.7022000000000328</v>
      </c>
      <c r="C2981" s="167">
        <f t="shared" si="230"/>
        <v>142.94399999998427</v>
      </c>
      <c r="D2981" s="167">
        <f>IF('Lineær programmering opg 4'!$M$4=0,"-",(-A2981+'Lineær programmering opg 4'!$M$4)/'Lineær programmering opg 4'!$K$4*-1)</f>
        <v>142.94399999998427</v>
      </c>
      <c r="E2981" s="167">
        <f>IF('Lineær programmering opg 4'!$M$5=0,"-",(-A2981+'Lineær programmering opg 4'!$M$5)/'Lineær programmering opg 4'!$K$5*-1)</f>
        <v>173.6039999999941</v>
      </c>
      <c r="F2981" s="167" t="str">
        <f>IF('Lineær programmering opg 4'!$E$6=0,"-",(-A2981+'Lineær programmering opg 4'!$M$6)/'Lineær programmering opg 4'!$K$6*-1)</f>
        <v>-</v>
      </c>
      <c r="G2981" s="167" t="str">
        <f>IF('Lineær programmering opg 4'!$D$7=0,"-",((-A2981+'Lineær programmering opg 4'!$M$7)/'Lineær programmering opg 4'!$K$7)*-1)</f>
        <v>-</v>
      </c>
      <c r="H2981" s="167" t="str">
        <f>IF('Lineær programmering opg 4'!$C$8=0,"-",((-A2981+'Lineær programmering opg 4'!$M$8)/'Lineær programmering opg 4'!$K$8)*-1)</f>
        <v>-</v>
      </c>
      <c r="I2981" s="167" t="str">
        <f>IF('Lineær programmering opg 4'!$D$8=0,"-",'Lineær programmering opg 4'!$G$8)</f>
        <v>-</v>
      </c>
      <c r="J2981" s="295">
        <f>A2981*'Lineær programmering opg 4'!$C$11+Datatabel!C2981*'Lineær programmering opg 4'!$D$11</f>
        <v>38294.399999998423</v>
      </c>
      <c r="K2981" s="9">
        <f t="shared" si="232"/>
        <v>0</v>
      </c>
      <c r="L2981" s="9">
        <f t="shared" si="233"/>
        <v>0</v>
      </c>
    </row>
    <row r="2982" spans="1:12" ht="15" x14ac:dyDescent="0.25">
      <c r="A2982" s="167">
        <f t="shared" si="231"/>
        <v>168.50400000000786</v>
      </c>
      <c r="B2982" s="325">
        <f t="shared" si="234"/>
        <v>0.70210000000003281</v>
      </c>
      <c r="C2982" s="167">
        <f t="shared" si="230"/>
        <v>142.99199999998427</v>
      </c>
      <c r="D2982" s="167">
        <f>IF('Lineær programmering opg 4'!$M$4=0,"-",(-A2982+'Lineær programmering opg 4'!$M$4)/'Lineær programmering opg 4'!$K$4*-1)</f>
        <v>142.99199999998427</v>
      </c>
      <c r="E2982" s="167">
        <f>IF('Lineær programmering opg 4'!$M$5=0,"-",(-A2982+'Lineær programmering opg 4'!$M$5)/'Lineær programmering opg 4'!$K$5*-1)</f>
        <v>173.6219999999941</v>
      </c>
      <c r="F2982" s="167" t="str">
        <f>IF('Lineær programmering opg 4'!$E$6=0,"-",(-A2982+'Lineær programmering opg 4'!$M$6)/'Lineær programmering opg 4'!$K$6*-1)</f>
        <v>-</v>
      </c>
      <c r="G2982" s="167" t="str">
        <f>IF('Lineær programmering opg 4'!$D$7=0,"-",((-A2982+'Lineær programmering opg 4'!$M$7)/'Lineær programmering opg 4'!$K$7)*-1)</f>
        <v>-</v>
      </c>
      <c r="H2982" s="167" t="str">
        <f>IF('Lineær programmering opg 4'!$C$8=0,"-",((-A2982+'Lineær programmering opg 4'!$M$8)/'Lineær programmering opg 4'!$K$8)*-1)</f>
        <v>-</v>
      </c>
      <c r="I2982" s="167" t="str">
        <f>IF('Lineær programmering opg 4'!$D$8=0,"-",'Lineær programmering opg 4'!$G$8)</f>
        <v>-</v>
      </c>
      <c r="J2982" s="295">
        <f>A2982*'Lineær programmering opg 4'!$C$11+Datatabel!C2982*'Lineær programmering opg 4'!$D$11</f>
        <v>38299.199999998425</v>
      </c>
      <c r="K2982" s="9">
        <f t="shared" si="232"/>
        <v>0</v>
      </c>
      <c r="L2982" s="9">
        <f t="shared" si="233"/>
        <v>0</v>
      </c>
    </row>
    <row r="2983" spans="1:12" ht="15" x14ac:dyDescent="0.25">
      <c r="A2983" s="167">
        <f t="shared" si="231"/>
        <v>168.48000000000786</v>
      </c>
      <c r="B2983" s="325">
        <f t="shared" si="234"/>
        <v>0.70200000000003282</v>
      </c>
      <c r="C2983" s="167">
        <f t="shared" si="230"/>
        <v>143.03999999998427</v>
      </c>
      <c r="D2983" s="167">
        <f>IF('Lineær programmering opg 4'!$M$4=0,"-",(-A2983+'Lineær programmering opg 4'!$M$4)/'Lineær programmering opg 4'!$K$4*-1)</f>
        <v>143.03999999998427</v>
      </c>
      <c r="E2983" s="167">
        <f>IF('Lineær programmering opg 4'!$M$5=0,"-",(-A2983+'Lineær programmering opg 4'!$M$5)/'Lineær programmering opg 4'!$K$5*-1)</f>
        <v>173.6399999999941</v>
      </c>
      <c r="F2983" s="167" t="str">
        <f>IF('Lineær programmering opg 4'!$E$6=0,"-",(-A2983+'Lineær programmering opg 4'!$M$6)/'Lineær programmering opg 4'!$K$6*-1)</f>
        <v>-</v>
      </c>
      <c r="G2983" s="167" t="str">
        <f>IF('Lineær programmering opg 4'!$D$7=0,"-",((-A2983+'Lineær programmering opg 4'!$M$7)/'Lineær programmering opg 4'!$K$7)*-1)</f>
        <v>-</v>
      </c>
      <c r="H2983" s="167" t="str">
        <f>IF('Lineær programmering opg 4'!$C$8=0,"-",((-A2983+'Lineær programmering opg 4'!$M$8)/'Lineær programmering opg 4'!$K$8)*-1)</f>
        <v>-</v>
      </c>
      <c r="I2983" s="167" t="str">
        <f>IF('Lineær programmering opg 4'!$D$8=0,"-",'Lineær programmering opg 4'!$G$8)</f>
        <v>-</v>
      </c>
      <c r="J2983" s="295">
        <f>A2983*'Lineær programmering opg 4'!$C$11+Datatabel!C2983*'Lineær programmering opg 4'!$D$11</f>
        <v>38303.999999998428</v>
      </c>
      <c r="K2983" s="9">
        <f t="shared" si="232"/>
        <v>0</v>
      </c>
      <c r="L2983" s="9">
        <f t="shared" si="233"/>
        <v>0</v>
      </c>
    </row>
    <row r="2984" spans="1:12" ht="15" x14ac:dyDescent="0.25">
      <c r="A2984" s="167">
        <f t="shared" si="231"/>
        <v>168.45600000000789</v>
      </c>
      <c r="B2984" s="325">
        <f t="shared" si="234"/>
        <v>0.70190000000003283</v>
      </c>
      <c r="C2984" s="167">
        <f t="shared" si="230"/>
        <v>143.08799999998422</v>
      </c>
      <c r="D2984" s="167">
        <f>IF('Lineær programmering opg 4'!$M$4=0,"-",(-A2984+'Lineær programmering opg 4'!$M$4)/'Lineær programmering opg 4'!$K$4*-1)</f>
        <v>143.08799999998422</v>
      </c>
      <c r="E2984" s="167">
        <f>IF('Lineær programmering opg 4'!$M$5=0,"-",(-A2984+'Lineær programmering opg 4'!$M$5)/'Lineær programmering opg 4'!$K$5*-1)</f>
        <v>173.6579999999941</v>
      </c>
      <c r="F2984" s="167" t="str">
        <f>IF('Lineær programmering opg 4'!$E$6=0,"-",(-A2984+'Lineær programmering opg 4'!$M$6)/'Lineær programmering opg 4'!$K$6*-1)</f>
        <v>-</v>
      </c>
      <c r="G2984" s="167" t="str">
        <f>IF('Lineær programmering opg 4'!$D$7=0,"-",((-A2984+'Lineær programmering opg 4'!$M$7)/'Lineær programmering opg 4'!$K$7)*-1)</f>
        <v>-</v>
      </c>
      <c r="H2984" s="167" t="str">
        <f>IF('Lineær programmering opg 4'!$C$8=0,"-",((-A2984+'Lineær programmering opg 4'!$M$8)/'Lineær programmering opg 4'!$K$8)*-1)</f>
        <v>-</v>
      </c>
      <c r="I2984" s="167" t="str">
        <f>IF('Lineær programmering opg 4'!$D$8=0,"-",'Lineær programmering opg 4'!$G$8)</f>
        <v>-</v>
      </c>
      <c r="J2984" s="295">
        <f>A2984*'Lineær programmering opg 4'!$C$11+Datatabel!C2984*'Lineær programmering opg 4'!$D$11</f>
        <v>38308.799999998417</v>
      </c>
      <c r="K2984" s="9">
        <f t="shared" si="232"/>
        <v>0</v>
      </c>
      <c r="L2984" s="9">
        <f t="shared" si="233"/>
        <v>0</v>
      </c>
    </row>
    <row r="2985" spans="1:12" ht="15" x14ac:dyDescent="0.25">
      <c r="A2985" s="167">
        <f t="shared" si="231"/>
        <v>168.43200000000789</v>
      </c>
      <c r="B2985" s="325">
        <f t="shared" si="234"/>
        <v>0.70180000000003284</v>
      </c>
      <c r="C2985" s="167">
        <f t="shared" si="230"/>
        <v>143.13599999998422</v>
      </c>
      <c r="D2985" s="167">
        <f>IF('Lineær programmering opg 4'!$M$4=0,"-",(-A2985+'Lineær programmering opg 4'!$M$4)/'Lineær programmering opg 4'!$K$4*-1)</f>
        <v>143.13599999998422</v>
      </c>
      <c r="E2985" s="167">
        <f>IF('Lineær programmering opg 4'!$M$5=0,"-",(-A2985+'Lineær programmering opg 4'!$M$5)/'Lineær programmering opg 4'!$K$5*-1)</f>
        <v>173.6759999999941</v>
      </c>
      <c r="F2985" s="167" t="str">
        <f>IF('Lineær programmering opg 4'!$E$6=0,"-",(-A2985+'Lineær programmering opg 4'!$M$6)/'Lineær programmering opg 4'!$K$6*-1)</f>
        <v>-</v>
      </c>
      <c r="G2985" s="167" t="str">
        <f>IF('Lineær programmering opg 4'!$D$7=0,"-",((-A2985+'Lineær programmering opg 4'!$M$7)/'Lineær programmering opg 4'!$K$7)*-1)</f>
        <v>-</v>
      </c>
      <c r="H2985" s="167" t="str">
        <f>IF('Lineær programmering opg 4'!$C$8=0,"-",((-A2985+'Lineær programmering opg 4'!$M$8)/'Lineær programmering opg 4'!$K$8)*-1)</f>
        <v>-</v>
      </c>
      <c r="I2985" s="167" t="str">
        <f>IF('Lineær programmering opg 4'!$D$8=0,"-",'Lineær programmering opg 4'!$G$8)</f>
        <v>-</v>
      </c>
      <c r="J2985" s="295">
        <f>A2985*'Lineær programmering opg 4'!$C$11+Datatabel!C2985*'Lineær programmering opg 4'!$D$11</f>
        <v>38313.59999999842</v>
      </c>
      <c r="K2985" s="9">
        <f t="shared" si="232"/>
        <v>0</v>
      </c>
      <c r="L2985" s="9">
        <f t="shared" si="233"/>
        <v>0</v>
      </c>
    </row>
    <row r="2986" spans="1:12" ht="15" x14ac:dyDescent="0.25">
      <c r="A2986" s="167">
        <f t="shared" si="231"/>
        <v>168.40800000000789</v>
      </c>
      <c r="B2986" s="325">
        <f t="shared" si="234"/>
        <v>0.70170000000003285</v>
      </c>
      <c r="C2986" s="167">
        <f t="shared" si="230"/>
        <v>143.18399999998422</v>
      </c>
      <c r="D2986" s="167">
        <f>IF('Lineær programmering opg 4'!$M$4=0,"-",(-A2986+'Lineær programmering opg 4'!$M$4)/'Lineær programmering opg 4'!$K$4*-1)</f>
        <v>143.18399999998422</v>
      </c>
      <c r="E2986" s="167">
        <f>IF('Lineær programmering opg 4'!$M$5=0,"-",(-A2986+'Lineær programmering opg 4'!$M$5)/'Lineær programmering opg 4'!$K$5*-1)</f>
        <v>173.69399999999411</v>
      </c>
      <c r="F2986" s="167" t="str">
        <f>IF('Lineær programmering opg 4'!$E$6=0,"-",(-A2986+'Lineær programmering opg 4'!$M$6)/'Lineær programmering opg 4'!$K$6*-1)</f>
        <v>-</v>
      </c>
      <c r="G2986" s="167" t="str">
        <f>IF('Lineær programmering opg 4'!$D$7=0,"-",((-A2986+'Lineær programmering opg 4'!$M$7)/'Lineær programmering opg 4'!$K$7)*-1)</f>
        <v>-</v>
      </c>
      <c r="H2986" s="167" t="str">
        <f>IF('Lineær programmering opg 4'!$C$8=0,"-",((-A2986+'Lineær programmering opg 4'!$M$8)/'Lineær programmering opg 4'!$K$8)*-1)</f>
        <v>-</v>
      </c>
      <c r="I2986" s="167" t="str">
        <f>IF('Lineær programmering opg 4'!$D$8=0,"-",'Lineær programmering opg 4'!$G$8)</f>
        <v>-</v>
      </c>
      <c r="J2986" s="295">
        <f>A2986*'Lineær programmering opg 4'!$C$11+Datatabel!C2986*'Lineær programmering opg 4'!$D$11</f>
        <v>38318.399999998423</v>
      </c>
      <c r="K2986" s="9">
        <f t="shared" si="232"/>
        <v>0</v>
      </c>
      <c r="L2986" s="9">
        <f t="shared" si="233"/>
        <v>0</v>
      </c>
    </row>
    <row r="2987" spans="1:12" ht="15" x14ac:dyDescent="0.25">
      <c r="A2987" s="167">
        <f t="shared" si="231"/>
        <v>168.38400000000789</v>
      </c>
      <c r="B2987" s="325">
        <f t="shared" si="234"/>
        <v>0.70160000000003286</v>
      </c>
      <c r="C2987" s="167">
        <f t="shared" si="230"/>
        <v>143.23199999998423</v>
      </c>
      <c r="D2987" s="167">
        <f>IF('Lineær programmering opg 4'!$M$4=0,"-",(-A2987+'Lineær programmering opg 4'!$M$4)/'Lineær programmering opg 4'!$K$4*-1)</f>
        <v>143.23199999998423</v>
      </c>
      <c r="E2987" s="167">
        <f>IF('Lineær programmering opg 4'!$M$5=0,"-",(-A2987+'Lineær programmering opg 4'!$M$5)/'Lineær programmering opg 4'!$K$5*-1)</f>
        <v>173.71199999999411</v>
      </c>
      <c r="F2987" s="167" t="str">
        <f>IF('Lineær programmering opg 4'!$E$6=0,"-",(-A2987+'Lineær programmering opg 4'!$M$6)/'Lineær programmering opg 4'!$K$6*-1)</f>
        <v>-</v>
      </c>
      <c r="G2987" s="167" t="str">
        <f>IF('Lineær programmering opg 4'!$D$7=0,"-",((-A2987+'Lineær programmering opg 4'!$M$7)/'Lineær programmering opg 4'!$K$7)*-1)</f>
        <v>-</v>
      </c>
      <c r="H2987" s="167" t="str">
        <f>IF('Lineær programmering opg 4'!$C$8=0,"-",((-A2987+'Lineær programmering opg 4'!$M$8)/'Lineær programmering opg 4'!$K$8)*-1)</f>
        <v>-</v>
      </c>
      <c r="I2987" s="167" t="str">
        <f>IF('Lineær programmering opg 4'!$D$8=0,"-",'Lineær programmering opg 4'!$G$8)</f>
        <v>-</v>
      </c>
      <c r="J2987" s="295">
        <f>A2987*'Lineær programmering opg 4'!$C$11+Datatabel!C2987*'Lineær programmering opg 4'!$D$11</f>
        <v>38323.199999998425</v>
      </c>
      <c r="K2987" s="9">
        <f t="shared" si="232"/>
        <v>0</v>
      </c>
      <c r="L2987" s="9">
        <f t="shared" si="233"/>
        <v>0</v>
      </c>
    </row>
    <row r="2988" spans="1:12" ht="15" x14ac:dyDescent="0.25">
      <c r="A2988" s="167">
        <f t="shared" si="231"/>
        <v>168.36000000000789</v>
      </c>
      <c r="B2988" s="325">
        <f t="shared" si="234"/>
        <v>0.70150000000003288</v>
      </c>
      <c r="C2988" s="167">
        <f t="shared" si="230"/>
        <v>143.27999999998423</v>
      </c>
      <c r="D2988" s="167">
        <f>IF('Lineær programmering opg 4'!$M$4=0,"-",(-A2988+'Lineær programmering opg 4'!$M$4)/'Lineær programmering opg 4'!$K$4*-1)</f>
        <v>143.27999999998423</v>
      </c>
      <c r="E2988" s="167">
        <f>IF('Lineær programmering opg 4'!$M$5=0,"-",(-A2988+'Lineær programmering opg 4'!$M$5)/'Lineær programmering opg 4'!$K$5*-1)</f>
        <v>173.72999999999411</v>
      </c>
      <c r="F2988" s="167" t="str">
        <f>IF('Lineær programmering opg 4'!$E$6=0,"-",(-A2988+'Lineær programmering opg 4'!$M$6)/'Lineær programmering opg 4'!$K$6*-1)</f>
        <v>-</v>
      </c>
      <c r="G2988" s="167" t="str">
        <f>IF('Lineær programmering opg 4'!$D$7=0,"-",((-A2988+'Lineær programmering opg 4'!$M$7)/'Lineær programmering opg 4'!$K$7)*-1)</f>
        <v>-</v>
      </c>
      <c r="H2988" s="167" t="str">
        <f>IF('Lineær programmering opg 4'!$C$8=0,"-",((-A2988+'Lineær programmering opg 4'!$M$8)/'Lineær programmering opg 4'!$K$8)*-1)</f>
        <v>-</v>
      </c>
      <c r="I2988" s="167" t="str">
        <f>IF('Lineær programmering opg 4'!$D$8=0,"-",'Lineær programmering opg 4'!$G$8)</f>
        <v>-</v>
      </c>
      <c r="J2988" s="295">
        <f>A2988*'Lineær programmering opg 4'!$C$11+Datatabel!C2988*'Lineær programmering opg 4'!$D$11</f>
        <v>38327.999999998428</v>
      </c>
      <c r="K2988" s="9">
        <f t="shared" si="232"/>
        <v>0</v>
      </c>
      <c r="L2988" s="9">
        <f t="shared" si="233"/>
        <v>0</v>
      </c>
    </row>
    <row r="2989" spans="1:12" ht="15" x14ac:dyDescent="0.25">
      <c r="A2989" s="167">
        <f t="shared" si="231"/>
        <v>168.33600000000789</v>
      </c>
      <c r="B2989" s="325">
        <f t="shared" si="234"/>
        <v>0.70140000000003289</v>
      </c>
      <c r="C2989" s="167">
        <f t="shared" si="230"/>
        <v>143.32799999998423</v>
      </c>
      <c r="D2989" s="167">
        <f>IF('Lineær programmering opg 4'!$M$4=0,"-",(-A2989+'Lineær programmering opg 4'!$M$4)/'Lineær programmering opg 4'!$K$4*-1)</f>
        <v>143.32799999998423</v>
      </c>
      <c r="E2989" s="167">
        <f>IF('Lineær programmering opg 4'!$M$5=0,"-",(-A2989+'Lineær programmering opg 4'!$M$5)/'Lineær programmering opg 4'!$K$5*-1)</f>
        <v>173.74799999999411</v>
      </c>
      <c r="F2989" s="167" t="str">
        <f>IF('Lineær programmering opg 4'!$E$6=0,"-",(-A2989+'Lineær programmering opg 4'!$M$6)/'Lineær programmering opg 4'!$K$6*-1)</f>
        <v>-</v>
      </c>
      <c r="G2989" s="167" t="str">
        <f>IF('Lineær programmering opg 4'!$D$7=0,"-",((-A2989+'Lineær programmering opg 4'!$M$7)/'Lineær programmering opg 4'!$K$7)*-1)</f>
        <v>-</v>
      </c>
      <c r="H2989" s="167" t="str">
        <f>IF('Lineær programmering opg 4'!$C$8=0,"-",((-A2989+'Lineær programmering opg 4'!$M$8)/'Lineær programmering opg 4'!$K$8)*-1)</f>
        <v>-</v>
      </c>
      <c r="I2989" s="167" t="str">
        <f>IF('Lineær programmering opg 4'!$D$8=0,"-",'Lineær programmering opg 4'!$G$8)</f>
        <v>-</v>
      </c>
      <c r="J2989" s="295">
        <f>A2989*'Lineær programmering opg 4'!$C$11+Datatabel!C2989*'Lineær programmering opg 4'!$D$11</f>
        <v>38332.799999998424</v>
      </c>
      <c r="K2989" s="9">
        <f t="shared" si="232"/>
        <v>0</v>
      </c>
      <c r="L2989" s="9">
        <f t="shared" si="233"/>
        <v>0</v>
      </c>
    </row>
    <row r="2990" spans="1:12" ht="15" x14ac:dyDescent="0.25">
      <c r="A2990" s="167">
        <f t="shared" si="231"/>
        <v>168.31200000000788</v>
      </c>
      <c r="B2990" s="325">
        <f t="shared" si="234"/>
        <v>0.7013000000000329</v>
      </c>
      <c r="C2990" s="167">
        <f t="shared" si="230"/>
        <v>143.37599999998423</v>
      </c>
      <c r="D2990" s="167">
        <f>IF('Lineær programmering opg 4'!$M$4=0,"-",(-A2990+'Lineær programmering opg 4'!$M$4)/'Lineær programmering opg 4'!$K$4*-1)</f>
        <v>143.37599999998423</v>
      </c>
      <c r="E2990" s="167">
        <f>IF('Lineær programmering opg 4'!$M$5=0,"-",(-A2990+'Lineær programmering opg 4'!$M$5)/'Lineær programmering opg 4'!$K$5*-1)</f>
        <v>173.76599999999411</v>
      </c>
      <c r="F2990" s="167" t="str">
        <f>IF('Lineær programmering opg 4'!$E$6=0,"-",(-A2990+'Lineær programmering opg 4'!$M$6)/'Lineær programmering opg 4'!$K$6*-1)</f>
        <v>-</v>
      </c>
      <c r="G2990" s="167" t="str">
        <f>IF('Lineær programmering opg 4'!$D$7=0,"-",((-A2990+'Lineær programmering opg 4'!$M$7)/'Lineær programmering opg 4'!$K$7)*-1)</f>
        <v>-</v>
      </c>
      <c r="H2990" s="167" t="str">
        <f>IF('Lineær programmering opg 4'!$C$8=0,"-",((-A2990+'Lineær programmering opg 4'!$M$8)/'Lineær programmering opg 4'!$K$8)*-1)</f>
        <v>-</v>
      </c>
      <c r="I2990" s="167" t="str">
        <f>IF('Lineær programmering opg 4'!$D$8=0,"-",'Lineær programmering opg 4'!$G$8)</f>
        <v>-</v>
      </c>
      <c r="J2990" s="295">
        <f>A2990*'Lineær programmering opg 4'!$C$11+Datatabel!C2990*'Lineær programmering opg 4'!$D$11</f>
        <v>38337.59999999842</v>
      </c>
      <c r="K2990" s="9">
        <f t="shared" si="232"/>
        <v>0</v>
      </c>
      <c r="L2990" s="9">
        <f t="shared" si="233"/>
        <v>0</v>
      </c>
    </row>
    <row r="2991" spans="1:12" ht="15" x14ac:dyDescent="0.25">
      <c r="A2991" s="167">
        <f t="shared" si="231"/>
        <v>168.28800000000791</v>
      </c>
      <c r="B2991" s="325">
        <f t="shared" si="234"/>
        <v>0.70120000000003291</v>
      </c>
      <c r="C2991" s="167">
        <f t="shared" si="230"/>
        <v>143.42399999998418</v>
      </c>
      <c r="D2991" s="167">
        <f>IF('Lineær programmering opg 4'!$M$4=0,"-",(-A2991+'Lineær programmering opg 4'!$M$4)/'Lineær programmering opg 4'!$K$4*-1)</f>
        <v>143.42399999998418</v>
      </c>
      <c r="E2991" s="167">
        <f>IF('Lineær programmering opg 4'!$M$5=0,"-",(-A2991+'Lineær programmering opg 4'!$M$5)/'Lineær programmering opg 4'!$K$5*-1)</f>
        <v>173.78399999999408</v>
      </c>
      <c r="F2991" s="167" t="str">
        <f>IF('Lineær programmering opg 4'!$E$6=0,"-",(-A2991+'Lineær programmering opg 4'!$M$6)/'Lineær programmering opg 4'!$K$6*-1)</f>
        <v>-</v>
      </c>
      <c r="G2991" s="167" t="str">
        <f>IF('Lineær programmering opg 4'!$D$7=0,"-",((-A2991+'Lineær programmering opg 4'!$M$7)/'Lineær programmering opg 4'!$K$7)*-1)</f>
        <v>-</v>
      </c>
      <c r="H2991" s="167" t="str">
        <f>IF('Lineær programmering opg 4'!$C$8=0,"-",((-A2991+'Lineær programmering opg 4'!$M$8)/'Lineær programmering opg 4'!$K$8)*-1)</f>
        <v>-</v>
      </c>
      <c r="I2991" s="167" t="str">
        <f>IF('Lineær programmering opg 4'!$D$8=0,"-",'Lineær programmering opg 4'!$G$8)</f>
        <v>-</v>
      </c>
      <c r="J2991" s="295">
        <f>A2991*'Lineær programmering opg 4'!$C$11+Datatabel!C2991*'Lineær programmering opg 4'!$D$11</f>
        <v>38342.399999998423</v>
      </c>
      <c r="K2991" s="9">
        <f t="shared" si="232"/>
        <v>0</v>
      </c>
      <c r="L2991" s="9">
        <f t="shared" si="233"/>
        <v>0</v>
      </c>
    </row>
    <row r="2992" spans="1:12" ht="15" x14ac:dyDescent="0.25">
      <c r="A2992" s="167">
        <f t="shared" si="231"/>
        <v>168.26400000000791</v>
      </c>
      <c r="B2992" s="325">
        <f t="shared" si="234"/>
        <v>0.70110000000003292</v>
      </c>
      <c r="C2992" s="167">
        <f t="shared" si="230"/>
        <v>143.47199999998418</v>
      </c>
      <c r="D2992" s="167">
        <f>IF('Lineær programmering opg 4'!$M$4=0,"-",(-A2992+'Lineær programmering opg 4'!$M$4)/'Lineær programmering opg 4'!$K$4*-1)</f>
        <v>143.47199999998418</v>
      </c>
      <c r="E2992" s="167">
        <f>IF('Lineær programmering opg 4'!$M$5=0,"-",(-A2992+'Lineær programmering opg 4'!$M$5)/'Lineær programmering opg 4'!$K$5*-1)</f>
        <v>173.80199999999408</v>
      </c>
      <c r="F2992" s="167" t="str">
        <f>IF('Lineær programmering opg 4'!$E$6=0,"-",(-A2992+'Lineær programmering opg 4'!$M$6)/'Lineær programmering opg 4'!$K$6*-1)</f>
        <v>-</v>
      </c>
      <c r="G2992" s="167" t="str">
        <f>IF('Lineær programmering opg 4'!$D$7=0,"-",((-A2992+'Lineær programmering opg 4'!$M$7)/'Lineær programmering opg 4'!$K$7)*-1)</f>
        <v>-</v>
      </c>
      <c r="H2992" s="167" t="str">
        <f>IF('Lineær programmering opg 4'!$C$8=0,"-",((-A2992+'Lineær programmering opg 4'!$M$8)/'Lineær programmering opg 4'!$K$8)*-1)</f>
        <v>-</v>
      </c>
      <c r="I2992" s="167" t="str">
        <f>IF('Lineær programmering opg 4'!$D$8=0,"-",'Lineær programmering opg 4'!$G$8)</f>
        <v>-</v>
      </c>
      <c r="J2992" s="295">
        <f>A2992*'Lineær programmering opg 4'!$C$11+Datatabel!C2992*'Lineær programmering opg 4'!$D$11</f>
        <v>38347.199999998418</v>
      </c>
      <c r="K2992" s="9">
        <f t="shared" si="232"/>
        <v>0</v>
      </c>
      <c r="L2992" s="9">
        <f t="shared" si="233"/>
        <v>0</v>
      </c>
    </row>
    <row r="2993" spans="1:12" ht="15" x14ac:dyDescent="0.25">
      <c r="A2993" s="167">
        <f t="shared" si="231"/>
        <v>168.24000000000791</v>
      </c>
      <c r="B2993" s="325">
        <f t="shared" si="234"/>
        <v>0.70100000000003293</v>
      </c>
      <c r="C2993" s="167">
        <f t="shared" si="230"/>
        <v>143.51999999998418</v>
      </c>
      <c r="D2993" s="167">
        <f>IF('Lineær programmering opg 4'!$M$4=0,"-",(-A2993+'Lineær programmering opg 4'!$M$4)/'Lineær programmering opg 4'!$K$4*-1)</f>
        <v>143.51999999998418</v>
      </c>
      <c r="E2993" s="167">
        <f>IF('Lineær programmering opg 4'!$M$5=0,"-",(-A2993+'Lineær programmering opg 4'!$M$5)/'Lineær programmering opg 4'!$K$5*-1)</f>
        <v>173.81999999999408</v>
      </c>
      <c r="F2993" s="167" t="str">
        <f>IF('Lineær programmering opg 4'!$E$6=0,"-",(-A2993+'Lineær programmering opg 4'!$M$6)/'Lineær programmering opg 4'!$K$6*-1)</f>
        <v>-</v>
      </c>
      <c r="G2993" s="167" t="str">
        <f>IF('Lineær programmering opg 4'!$D$7=0,"-",((-A2993+'Lineær programmering opg 4'!$M$7)/'Lineær programmering opg 4'!$K$7)*-1)</f>
        <v>-</v>
      </c>
      <c r="H2993" s="167" t="str">
        <f>IF('Lineær programmering opg 4'!$C$8=0,"-",((-A2993+'Lineær programmering opg 4'!$M$8)/'Lineær programmering opg 4'!$K$8)*-1)</f>
        <v>-</v>
      </c>
      <c r="I2993" s="167" t="str">
        <f>IF('Lineær programmering opg 4'!$D$8=0,"-",'Lineær programmering opg 4'!$G$8)</f>
        <v>-</v>
      </c>
      <c r="J2993" s="295">
        <f>A2993*'Lineær programmering opg 4'!$C$11+Datatabel!C2993*'Lineær programmering opg 4'!$D$11</f>
        <v>38351.999999998414</v>
      </c>
      <c r="K2993" s="9">
        <f t="shared" si="232"/>
        <v>0</v>
      </c>
      <c r="L2993" s="9">
        <f t="shared" si="233"/>
        <v>0</v>
      </c>
    </row>
    <row r="2994" spans="1:12" ht="15" x14ac:dyDescent="0.25">
      <c r="A2994" s="167">
        <f t="shared" si="231"/>
        <v>168.21600000000791</v>
      </c>
      <c r="B2994" s="325">
        <f t="shared" si="234"/>
        <v>0.70090000000003294</v>
      </c>
      <c r="C2994" s="167">
        <f t="shared" si="230"/>
        <v>143.56799999998418</v>
      </c>
      <c r="D2994" s="167">
        <f>IF('Lineær programmering opg 4'!$M$4=0,"-",(-A2994+'Lineær programmering opg 4'!$M$4)/'Lineær programmering opg 4'!$K$4*-1)</f>
        <v>143.56799999998418</v>
      </c>
      <c r="E2994" s="167">
        <f>IF('Lineær programmering opg 4'!$M$5=0,"-",(-A2994+'Lineær programmering opg 4'!$M$5)/'Lineær programmering opg 4'!$K$5*-1)</f>
        <v>173.83799999999408</v>
      </c>
      <c r="F2994" s="167" t="str">
        <f>IF('Lineær programmering opg 4'!$E$6=0,"-",(-A2994+'Lineær programmering opg 4'!$M$6)/'Lineær programmering opg 4'!$K$6*-1)</f>
        <v>-</v>
      </c>
      <c r="G2994" s="167" t="str">
        <f>IF('Lineær programmering opg 4'!$D$7=0,"-",((-A2994+'Lineær programmering opg 4'!$M$7)/'Lineær programmering opg 4'!$K$7)*-1)</f>
        <v>-</v>
      </c>
      <c r="H2994" s="167" t="str">
        <f>IF('Lineær programmering opg 4'!$C$8=0,"-",((-A2994+'Lineær programmering opg 4'!$M$8)/'Lineær programmering opg 4'!$K$8)*-1)</f>
        <v>-</v>
      </c>
      <c r="I2994" s="167" t="str">
        <f>IF('Lineær programmering opg 4'!$D$8=0,"-",'Lineær programmering opg 4'!$G$8)</f>
        <v>-</v>
      </c>
      <c r="J2994" s="295">
        <f>A2994*'Lineær programmering opg 4'!$C$11+Datatabel!C2994*'Lineær programmering opg 4'!$D$11</f>
        <v>38356.799999998417</v>
      </c>
      <c r="K2994" s="9">
        <f t="shared" si="232"/>
        <v>0</v>
      </c>
      <c r="L2994" s="9">
        <f t="shared" si="233"/>
        <v>0</v>
      </c>
    </row>
    <row r="2995" spans="1:12" ht="15" x14ac:dyDescent="0.25">
      <c r="A2995" s="167">
        <f t="shared" si="231"/>
        <v>168.19200000000791</v>
      </c>
      <c r="B2995" s="325">
        <f t="shared" si="234"/>
        <v>0.70080000000003295</v>
      </c>
      <c r="C2995" s="167">
        <f t="shared" si="230"/>
        <v>143.61599999998418</v>
      </c>
      <c r="D2995" s="167">
        <f>IF('Lineær programmering opg 4'!$M$4=0,"-",(-A2995+'Lineær programmering opg 4'!$M$4)/'Lineær programmering opg 4'!$K$4*-1)</f>
        <v>143.61599999998418</v>
      </c>
      <c r="E2995" s="167">
        <f>IF('Lineær programmering opg 4'!$M$5=0,"-",(-A2995+'Lineær programmering opg 4'!$M$5)/'Lineær programmering opg 4'!$K$5*-1)</f>
        <v>173.85599999999408</v>
      </c>
      <c r="F2995" s="167" t="str">
        <f>IF('Lineær programmering opg 4'!$E$6=0,"-",(-A2995+'Lineær programmering opg 4'!$M$6)/'Lineær programmering opg 4'!$K$6*-1)</f>
        <v>-</v>
      </c>
      <c r="G2995" s="167" t="str">
        <f>IF('Lineær programmering opg 4'!$D$7=0,"-",((-A2995+'Lineær programmering opg 4'!$M$7)/'Lineær programmering opg 4'!$K$7)*-1)</f>
        <v>-</v>
      </c>
      <c r="H2995" s="167" t="str">
        <f>IF('Lineær programmering opg 4'!$C$8=0,"-",((-A2995+'Lineær programmering opg 4'!$M$8)/'Lineær programmering opg 4'!$K$8)*-1)</f>
        <v>-</v>
      </c>
      <c r="I2995" s="167" t="str">
        <f>IF('Lineær programmering opg 4'!$D$8=0,"-",'Lineær programmering opg 4'!$G$8)</f>
        <v>-</v>
      </c>
      <c r="J2995" s="295">
        <f>A2995*'Lineær programmering opg 4'!$C$11+Datatabel!C2995*'Lineær programmering opg 4'!$D$11</f>
        <v>38361.59999999842</v>
      </c>
      <c r="K2995" s="9">
        <f t="shared" si="232"/>
        <v>0</v>
      </c>
      <c r="L2995" s="9">
        <f t="shared" si="233"/>
        <v>0</v>
      </c>
    </row>
    <row r="2996" spans="1:12" ht="15" x14ac:dyDescent="0.25">
      <c r="A2996" s="167">
        <f t="shared" si="231"/>
        <v>168.16800000000791</v>
      </c>
      <c r="B2996" s="325">
        <f t="shared" si="234"/>
        <v>0.70070000000003296</v>
      </c>
      <c r="C2996" s="167">
        <f t="shared" si="230"/>
        <v>143.66399999998418</v>
      </c>
      <c r="D2996" s="167">
        <f>IF('Lineær programmering opg 4'!$M$4=0,"-",(-A2996+'Lineær programmering opg 4'!$M$4)/'Lineær programmering opg 4'!$K$4*-1)</f>
        <v>143.66399999998418</v>
      </c>
      <c r="E2996" s="167">
        <f>IF('Lineær programmering opg 4'!$M$5=0,"-",(-A2996+'Lineær programmering opg 4'!$M$5)/'Lineær programmering opg 4'!$K$5*-1)</f>
        <v>173.87399999999408</v>
      </c>
      <c r="F2996" s="167" t="str">
        <f>IF('Lineær programmering opg 4'!$E$6=0,"-",(-A2996+'Lineær programmering opg 4'!$M$6)/'Lineær programmering opg 4'!$K$6*-1)</f>
        <v>-</v>
      </c>
      <c r="G2996" s="167" t="str">
        <f>IF('Lineær programmering opg 4'!$D$7=0,"-",((-A2996+'Lineær programmering opg 4'!$M$7)/'Lineær programmering opg 4'!$K$7)*-1)</f>
        <v>-</v>
      </c>
      <c r="H2996" s="167" t="str">
        <f>IF('Lineær programmering opg 4'!$C$8=0,"-",((-A2996+'Lineær programmering opg 4'!$M$8)/'Lineær programmering opg 4'!$K$8)*-1)</f>
        <v>-</v>
      </c>
      <c r="I2996" s="167" t="str">
        <f>IF('Lineær programmering opg 4'!$D$8=0,"-",'Lineær programmering opg 4'!$G$8)</f>
        <v>-</v>
      </c>
      <c r="J2996" s="295">
        <f>A2996*'Lineær programmering opg 4'!$C$11+Datatabel!C2996*'Lineær programmering opg 4'!$D$11</f>
        <v>38366.399999998423</v>
      </c>
      <c r="K2996" s="9">
        <f t="shared" si="232"/>
        <v>0</v>
      </c>
      <c r="L2996" s="9">
        <f t="shared" si="233"/>
        <v>0</v>
      </c>
    </row>
    <row r="2997" spans="1:12" ht="15" x14ac:dyDescent="0.25">
      <c r="A2997" s="167">
        <f t="shared" si="231"/>
        <v>168.14400000000791</v>
      </c>
      <c r="B2997" s="325">
        <f t="shared" si="234"/>
        <v>0.70060000000003297</v>
      </c>
      <c r="C2997" s="167">
        <f t="shared" si="230"/>
        <v>143.71199999998419</v>
      </c>
      <c r="D2997" s="167">
        <f>IF('Lineær programmering opg 4'!$M$4=0,"-",(-A2997+'Lineær programmering opg 4'!$M$4)/'Lineær programmering opg 4'!$K$4*-1)</f>
        <v>143.71199999998419</v>
      </c>
      <c r="E2997" s="167">
        <f>IF('Lineær programmering opg 4'!$M$5=0,"-",(-A2997+'Lineær programmering opg 4'!$M$5)/'Lineær programmering opg 4'!$K$5*-1)</f>
        <v>173.89199999999408</v>
      </c>
      <c r="F2997" s="167" t="str">
        <f>IF('Lineær programmering opg 4'!$E$6=0,"-",(-A2997+'Lineær programmering opg 4'!$M$6)/'Lineær programmering opg 4'!$K$6*-1)</f>
        <v>-</v>
      </c>
      <c r="G2997" s="167" t="str">
        <f>IF('Lineær programmering opg 4'!$D$7=0,"-",((-A2997+'Lineær programmering opg 4'!$M$7)/'Lineær programmering opg 4'!$K$7)*-1)</f>
        <v>-</v>
      </c>
      <c r="H2997" s="167" t="str">
        <f>IF('Lineær programmering opg 4'!$C$8=0,"-",((-A2997+'Lineær programmering opg 4'!$M$8)/'Lineær programmering opg 4'!$K$8)*-1)</f>
        <v>-</v>
      </c>
      <c r="I2997" s="167" t="str">
        <f>IF('Lineær programmering opg 4'!$D$8=0,"-",'Lineær programmering opg 4'!$G$8)</f>
        <v>-</v>
      </c>
      <c r="J2997" s="295">
        <f>A2997*'Lineær programmering opg 4'!$C$11+Datatabel!C2997*'Lineær programmering opg 4'!$D$11</f>
        <v>38371.199999998418</v>
      </c>
      <c r="K2997" s="9">
        <f t="shared" si="232"/>
        <v>0</v>
      </c>
      <c r="L2997" s="9">
        <f t="shared" si="233"/>
        <v>0</v>
      </c>
    </row>
    <row r="2998" spans="1:12" ht="15" x14ac:dyDescent="0.25">
      <c r="A2998" s="167">
        <f t="shared" si="231"/>
        <v>168.12000000000791</v>
      </c>
      <c r="B2998" s="325">
        <f t="shared" si="234"/>
        <v>0.70050000000003299</v>
      </c>
      <c r="C2998" s="167">
        <f t="shared" si="230"/>
        <v>143.75999999998419</v>
      </c>
      <c r="D2998" s="167">
        <f>IF('Lineær programmering opg 4'!$M$4=0,"-",(-A2998+'Lineær programmering opg 4'!$M$4)/'Lineær programmering opg 4'!$K$4*-1)</f>
        <v>143.75999999998419</v>
      </c>
      <c r="E2998" s="167">
        <f>IF('Lineær programmering opg 4'!$M$5=0,"-",(-A2998+'Lineær programmering opg 4'!$M$5)/'Lineær programmering opg 4'!$K$5*-1)</f>
        <v>173.90999999999408</v>
      </c>
      <c r="F2998" s="167" t="str">
        <f>IF('Lineær programmering opg 4'!$E$6=0,"-",(-A2998+'Lineær programmering opg 4'!$M$6)/'Lineær programmering opg 4'!$K$6*-1)</f>
        <v>-</v>
      </c>
      <c r="G2998" s="167" t="str">
        <f>IF('Lineær programmering opg 4'!$D$7=0,"-",((-A2998+'Lineær programmering opg 4'!$M$7)/'Lineær programmering opg 4'!$K$7)*-1)</f>
        <v>-</v>
      </c>
      <c r="H2998" s="167" t="str">
        <f>IF('Lineær programmering opg 4'!$C$8=0,"-",((-A2998+'Lineær programmering opg 4'!$M$8)/'Lineær programmering opg 4'!$K$8)*-1)</f>
        <v>-</v>
      </c>
      <c r="I2998" s="167" t="str">
        <f>IF('Lineær programmering opg 4'!$D$8=0,"-",'Lineær programmering opg 4'!$G$8)</f>
        <v>-</v>
      </c>
      <c r="J2998" s="295">
        <f>A2998*'Lineær programmering opg 4'!$C$11+Datatabel!C2998*'Lineær programmering opg 4'!$D$11</f>
        <v>38375.999999998414</v>
      </c>
      <c r="K2998" s="9">
        <f t="shared" si="232"/>
        <v>0</v>
      </c>
      <c r="L2998" s="9">
        <f t="shared" si="233"/>
        <v>0</v>
      </c>
    </row>
    <row r="2999" spans="1:12" ht="15" x14ac:dyDescent="0.25">
      <c r="A2999" s="167">
        <f t="shared" si="231"/>
        <v>168.0960000000079</v>
      </c>
      <c r="B2999" s="325">
        <f t="shared" si="234"/>
        <v>0.700400000000033</v>
      </c>
      <c r="C2999" s="167">
        <f t="shared" si="230"/>
        <v>143.80799999998419</v>
      </c>
      <c r="D2999" s="167">
        <f>IF('Lineær programmering opg 4'!$M$4=0,"-",(-A2999+'Lineær programmering opg 4'!$M$4)/'Lineær programmering opg 4'!$K$4*-1)</f>
        <v>143.80799999998419</v>
      </c>
      <c r="E2999" s="167">
        <f>IF('Lineær programmering opg 4'!$M$5=0,"-",(-A2999+'Lineær programmering opg 4'!$M$5)/'Lineær programmering opg 4'!$K$5*-1)</f>
        <v>173.92799999999409</v>
      </c>
      <c r="F2999" s="167" t="str">
        <f>IF('Lineær programmering opg 4'!$E$6=0,"-",(-A2999+'Lineær programmering opg 4'!$M$6)/'Lineær programmering opg 4'!$K$6*-1)</f>
        <v>-</v>
      </c>
      <c r="G2999" s="167" t="str">
        <f>IF('Lineær programmering opg 4'!$D$7=0,"-",((-A2999+'Lineær programmering opg 4'!$M$7)/'Lineær programmering opg 4'!$K$7)*-1)</f>
        <v>-</v>
      </c>
      <c r="H2999" s="167" t="str">
        <f>IF('Lineær programmering opg 4'!$C$8=0,"-",((-A2999+'Lineær programmering opg 4'!$M$8)/'Lineær programmering opg 4'!$K$8)*-1)</f>
        <v>-</v>
      </c>
      <c r="I2999" s="167" t="str">
        <f>IF('Lineær programmering opg 4'!$D$8=0,"-",'Lineær programmering opg 4'!$G$8)</f>
        <v>-</v>
      </c>
      <c r="J2999" s="295">
        <f>A2999*'Lineær programmering opg 4'!$C$11+Datatabel!C2999*'Lineær programmering opg 4'!$D$11</f>
        <v>38380.799999998417</v>
      </c>
      <c r="K2999" s="9">
        <f t="shared" si="232"/>
        <v>0</v>
      </c>
      <c r="L2999" s="9">
        <f t="shared" si="233"/>
        <v>0</v>
      </c>
    </row>
    <row r="3000" spans="1:12" ht="15" x14ac:dyDescent="0.25">
      <c r="A3000" s="167">
        <f t="shared" si="231"/>
        <v>168.07200000000793</v>
      </c>
      <c r="B3000" s="325">
        <f t="shared" si="234"/>
        <v>0.70030000000003301</v>
      </c>
      <c r="C3000" s="167">
        <f t="shared" si="230"/>
        <v>143.85599999998414</v>
      </c>
      <c r="D3000" s="167">
        <f>IF('Lineær programmering opg 4'!$M$4=0,"-",(-A3000+'Lineær programmering opg 4'!$M$4)/'Lineær programmering opg 4'!$K$4*-1)</f>
        <v>143.85599999998414</v>
      </c>
      <c r="E3000" s="167">
        <f>IF('Lineær programmering opg 4'!$M$5=0,"-",(-A3000+'Lineær programmering opg 4'!$M$5)/'Lineær programmering opg 4'!$K$5*-1)</f>
        <v>173.94599999999406</v>
      </c>
      <c r="F3000" s="167" t="str">
        <f>IF('Lineær programmering opg 4'!$E$6=0,"-",(-A3000+'Lineær programmering opg 4'!$M$6)/'Lineær programmering opg 4'!$K$6*-1)</f>
        <v>-</v>
      </c>
      <c r="G3000" s="167" t="str">
        <f>IF('Lineær programmering opg 4'!$D$7=0,"-",((-A3000+'Lineær programmering opg 4'!$M$7)/'Lineær programmering opg 4'!$K$7)*-1)</f>
        <v>-</v>
      </c>
      <c r="H3000" s="167" t="str">
        <f>IF('Lineær programmering opg 4'!$C$8=0,"-",((-A3000+'Lineær programmering opg 4'!$M$8)/'Lineær programmering opg 4'!$K$8)*-1)</f>
        <v>-</v>
      </c>
      <c r="I3000" s="167" t="str">
        <f>IF('Lineær programmering opg 4'!$D$8=0,"-",'Lineær programmering opg 4'!$G$8)</f>
        <v>-</v>
      </c>
      <c r="J3000" s="295">
        <f>A3000*'Lineær programmering opg 4'!$C$11+Datatabel!C3000*'Lineær programmering opg 4'!$D$11</f>
        <v>38385.599999998412</v>
      </c>
      <c r="K3000" s="9">
        <f t="shared" si="232"/>
        <v>0</v>
      </c>
      <c r="L3000" s="9">
        <f t="shared" si="233"/>
        <v>0</v>
      </c>
    </row>
    <row r="3001" spans="1:12" ht="15" x14ac:dyDescent="0.25">
      <c r="A3001" s="167">
        <f t="shared" si="231"/>
        <v>168.04800000000793</v>
      </c>
      <c r="B3001" s="325">
        <f t="shared" si="234"/>
        <v>0.70020000000003302</v>
      </c>
      <c r="C3001" s="167">
        <f t="shared" si="230"/>
        <v>143.90399999998414</v>
      </c>
      <c r="D3001" s="167">
        <f>IF('Lineær programmering opg 4'!$M$4=0,"-",(-A3001+'Lineær programmering opg 4'!$M$4)/'Lineær programmering opg 4'!$K$4*-1)</f>
        <v>143.90399999998414</v>
      </c>
      <c r="E3001" s="167">
        <f>IF('Lineær programmering opg 4'!$M$5=0,"-",(-A3001+'Lineær programmering opg 4'!$M$5)/'Lineær programmering opg 4'!$K$5*-1)</f>
        <v>173.96399999999406</v>
      </c>
      <c r="F3001" s="167" t="str">
        <f>IF('Lineær programmering opg 4'!$E$6=0,"-",(-A3001+'Lineær programmering opg 4'!$M$6)/'Lineær programmering opg 4'!$K$6*-1)</f>
        <v>-</v>
      </c>
      <c r="G3001" s="167" t="str">
        <f>IF('Lineær programmering opg 4'!$D$7=0,"-",((-A3001+'Lineær programmering opg 4'!$M$7)/'Lineær programmering opg 4'!$K$7)*-1)</f>
        <v>-</v>
      </c>
      <c r="H3001" s="167" t="str">
        <f>IF('Lineær programmering opg 4'!$C$8=0,"-",((-A3001+'Lineær programmering opg 4'!$M$8)/'Lineær programmering opg 4'!$K$8)*-1)</f>
        <v>-</v>
      </c>
      <c r="I3001" s="167" t="str">
        <f>IF('Lineær programmering opg 4'!$D$8=0,"-",'Lineær programmering opg 4'!$G$8)</f>
        <v>-</v>
      </c>
      <c r="J3001" s="295">
        <f>A3001*'Lineær programmering opg 4'!$C$11+Datatabel!C3001*'Lineær programmering opg 4'!$D$11</f>
        <v>38390.399999998408</v>
      </c>
      <c r="K3001" s="9">
        <f t="shared" si="232"/>
        <v>0</v>
      </c>
      <c r="L3001" s="9">
        <f t="shared" si="233"/>
        <v>0</v>
      </c>
    </row>
    <row r="3002" spans="1:12" ht="15" x14ac:dyDescent="0.25">
      <c r="A3002" s="167">
        <f t="shared" si="231"/>
        <v>168.02400000000793</v>
      </c>
      <c r="B3002" s="325">
        <f t="shared" si="234"/>
        <v>0.70010000000003303</v>
      </c>
      <c r="C3002" s="167">
        <f t="shared" si="230"/>
        <v>143.95199999998414</v>
      </c>
      <c r="D3002" s="167">
        <f>IF('Lineær programmering opg 4'!$M$4=0,"-",(-A3002+'Lineær programmering opg 4'!$M$4)/'Lineær programmering opg 4'!$K$4*-1)</f>
        <v>143.95199999998414</v>
      </c>
      <c r="E3002" s="167">
        <f>IF('Lineær programmering opg 4'!$M$5=0,"-",(-A3002+'Lineær programmering opg 4'!$M$5)/'Lineær programmering opg 4'!$K$5*-1)</f>
        <v>173.98199999999406</v>
      </c>
      <c r="F3002" s="167" t="str">
        <f>IF('Lineær programmering opg 4'!$E$6=0,"-",(-A3002+'Lineær programmering opg 4'!$M$6)/'Lineær programmering opg 4'!$K$6*-1)</f>
        <v>-</v>
      </c>
      <c r="G3002" s="167" t="str">
        <f>IF('Lineær programmering opg 4'!$D$7=0,"-",((-A3002+'Lineær programmering opg 4'!$M$7)/'Lineær programmering opg 4'!$K$7)*-1)</f>
        <v>-</v>
      </c>
      <c r="H3002" s="167" t="str">
        <f>IF('Lineær programmering opg 4'!$C$8=0,"-",((-A3002+'Lineær programmering opg 4'!$M$8)/'Lineær programmering opg 4'!$K$8)*-1)</f>
        <v>-</v>
      </c>
      <c r="I3002" s="167" t="str">
        <f>IF('Lineær programmering opg 4'!$D$8=0,"-",'Lineær programmering opg 4'!$G$8)</f>
        <v>-</v>
      </c>
      <c r="J3002" s="295">
        <f>A3002*'Lineær programmering opg 4'!$C$11+Datatabel!C3002*'Lineær programmering opg 4'!$D$11</f>
        <v>38395.199999998411</v>
      </c>
      <c r="K3002" s="9">
        <f t="shared" si="232"/>
        <v>0</v>
      </c>
      <c r="L3002" s="9">
        <f t="shared" si="233"/>
        <v>0</v>
      </c>
    </row>
    <row r="3003" spans="1:12" ht="15" x14ac:dyDescent="0.25">
      <c r="A3003" s="167">
        <f t="shared" si="231"/>
        <v>168.00000000000793</v>
      </c>
      <c r="B3003" s="325">
        <f t="shared" si="234"/>
        <v>0.70000000000003304</v>
      </c>
      <c r="C3003" s="167">
        <f t="shared" si="230"/>
        <v>143.99999999998414</v>
      </c>
      <c r="D3003" s="167">
        <f>IF('Lineær programmering opg 4'!$M$4=0,"-",(-A3003+'Lineær programmering opg 4'!$M$4)/'Lineær programmering opg 4'!$K$4*-1)</f>
        <v>143.99999999998414</v>
      </c>
      <c r="E3003" s="167">
        <f>IF('Lineær programmering opg 4'!$M$5=0,"-",(-A3003+'Lineær programmering opg 4'!$M$5)/'Lineær programmering opg 4'!$K$5*-1)</f>
        <v>173.99999999999406</v>
      </c>
      <c r="F3003" s="167" t="str">
        <f>IF('Lineær programmering opg 4'!$E$6=0,"-",(-A3003+'Lineær programmering opg 4'!$M$6)/'Lineær programmering opg 4'!$K$6*-1)</f>
        <v>-</v>
      </c>
      <c r="G3003" s="167" t="str">
        <f>IF('Lineær programmering opg 4'!$D$7=0,"-",((-A3003+'Lineær programmering opg 4'!$M$7)/'Lineær programmering opg 4'!$K$7)*-1)</f>
        <v>-</v>
      </c>
      <c r="H3003" s="167" t="str">
        <f>IF('Lineær programmering opg 4'!$C$8=0,"-",((-A3003+'Lineær programmering opg 4'!$M$8)/'Lineær programmering opg 4'!$K$8)*-1)</f>
        <v>-</v>
      </c>
      <c r="I3003" s="167" t="str">
        <f>IF('Lineær programmering opg 4'!$D$8=0,"-",'Lineær programmering opg 4'!$G$8)</f>
        <v>-</v>
      </c>
      <c r="J3003" s="295">
        <f>A3003*'Lineær programmering opg 4'!$C$11+Datatabel!C3003*'Lineær programmering opg 4'!$D$11</f>
        <v>38399.999999998414</v>
      </c>
      <c r="K3003" s="9">
        <f t="shared" si="232"/>
        <v>0</v>
      </c>
      <c r="L3003" s="9">
        <f t="shared" si="233"/>
        <v>0</v>
      </c>
    </row>
    <row r="3004" spans="1:12" ht="15" x14ac:dyDescent="0.25">
      <c r="A3004" s="167">
        <f t="shared" si="231"/>
        <v>167.97600000000793</v>
      </c>
      <c r="B3004" s="325">
        <f t="shared" si="234"/>
        <v>0.69990000000003305</v>
      </c>
      <c r="C3004" s="167">
        <f t="shared" si="230"/>
        <v>144.04799999998414</v>
      </c>
      <c r="D3004" s="167">
        <f>IF('Lineær programmering opg 4'!$M$4=0,"-",(-A3004+'Lineær programmering opg 4'!$M$4)/'Lineær programmering opg 4'!$K$4*-1)</f>
        <v>144.04799999998414</v>
      </c>
      <c r="E3004" s="167">
        <f>IF('Lineær programmering opg 4'!$M$5=0,"-",(-A3004+'Lineær programmering opg 4'!$M$5)/'Lineær programmering opg 4'!$K$5*-1)</f>
        <v>174.01799999999406</v>
      </c>
      <c r="F3004" s="167" t="str">
        <f>IF('Lineær programmering opg 4'!$E$6=0,"-",(-A3004+'Lineær programmering opg 4'!$M$6)/'Lineær programmering opg 4'!$K$6*-1)</f>
        <v>-</v>
      </c>
      <c r="G3004" s="167" t="str">
        <f>IF('Lineær programmering opg 4'!$D$7=0,"-",((-A3004+'Lineær programmering opg 4'!$M$7)/'Lineær programmering opg 4'!$K$7)*-1)</f>
        <v>-</v>
      </c>
      <c r="H3004" s="167" t="str">
        <f>IF('Lineær programmering opg 4'!$C$8=0,"-",((-A3004+'Lineær programmering opg 4'!$M$8)/'Lineær programmering opg 4'!$K$8)*-1)</f>
        <v>-</v>
      </c>
      <c r="I3004" s="167" t="str">
        <f>IF('Lineær programmering opg 4'!$D$8=0,"-",'Lineær programmering opg 4'!$G$8)</f>
        <v>-</v>
      </c>
      <c r="J3004" s="295">
        <f>A3004*'Lineær programmering opg 4'!$C$11+Datatabel!C3004*'Lineær programmering opg 4'!$D$11</f>
        <v>38404.799999998417</v>
      </c>
      <c r="K3004" s="9">
        <f t="shared" si="232"/>
        <v>0</v>
      </c>
      <c r="L3004" s="9">
        <f t="shared" si="233"/>
        <v>0</v>
      </c>
    </row>
    <row r="3005" spans="1:12" ht="15" x14ac:dyDescent="0.25">
      <c r="A3005" s="167">
        <f t="shared" si="231"/>
        <v>167.95200000000793</v>
      </c>
      <c r="B3005" s="325">
        <f t="shared" si="234"/>
        <v>0.69980000000003306</v>
      </c>
      <c r="C3005" s="167">
        <f t="shared" si="230"/>
        <v>144.09599999998414</v>
      </c>
      <c r="D3005" s="167">
        <f>IF('Lineær programmering opg 4'!$M$4=0,"-",(-A3005+'Lineær programmering opg 4'!$M$4)/'Lineær programmering opg 4'!$K$4*-1)</f>
        <v>144.09599999998414</v>
      </c>
      <c r="E3005" s="167">
        <f>IF('Lineær programmering opg 4'!$M$5=0,"-",(-A3005+'Lineær programmering opg 4'!$M$5)/'Lineær programmering opg 4'!$K$5*-1)</f>
        <v>174.03599999999406</v>
      </c>
      <c r="F3005" s="167" t="str">
        <f>IF('Lineær programmering opg 4'!$E$6=0,"-",(-A3005+'Lineær programmering opg 4'!$M$6)/'Lineær programmering opg 4'!$K$6*-1)</f>
        <v>-</v>
      </c>
      <c r="G3005" s="167" t="str">
        <f>IF('Lineær programmering opg 4'!$D$7=0,"-",((-A3005+'Lineær programmering opg 4'!$M$7)/'Lineær programmering opg 4'!$K$7)*-1)</f>
        <v>-</v>
      </c>
      <c r="H3005" s="167" t="str">
        <f>IF('Lineær programmering opg 4'!$C$8=0,"-",((-A3005+'Lineær programmering opg 4'!$M$8)/'Lineær programmering opg 4'!$K$8)*-1)</f>
        <v>-</v>
      </c>
      <c r="I3005" s="167" t="str">
        <f>IF('Lineær programmering opg 4'!$D$8=0,"-",'Lineær programmering opg 4'!$G$8)</f>
        <v>-</v>
      </c>
      <c r="J3005" s="295">
        <f>A3005*'Lineær programmering opg 4'!$C$11+Datatabel!C3005*'Lineær programmering opg 4'!$D$11</f>
        <v>38409.59999999842</v>
      </c>
      <c r="K3005" s="9">
        <f t="shared" si="232"/>
        <v>0</v>
      </c>
      <c r="L3005" s="9">
        <f t="shared" si="233"/>
        <v>0</v>
      </c>
    </row>
    <row r="3006" spans="1:12" ht="15" x14ac:dyDescent="0.25">
      <c r="A3006" s="167">
        <f t="shared" si="231"/>
        <v>167.92800000000793</v>
      </c>
      <c r="B3006" s="325">
        <f t="shared" si="234"/>
        <v>0.69970000000003307</v>
      </c>
      <c r="C3006" s="167">
        <f t="shared" si="230"/>
        <v>144.14399999998415</v>
      </c>
      <c r="D3006" s="167">
        <f>IF('Lineær programmering opg 4'!$M$4=0,"-",(-A3006+'Lineær programmering opg 4'!$M$4)/'Lineær programmering opg 4'!$K$4*-1)</f>
        <v>144.14399999998415</v>
      </c>
      <c r="E3006" s="167">
        <f>IF('Lineær programmering opg 4'!$M$5=0,"-",(-A3006+'Lineær programmering opg 4'!$M$5)/'Lineær programmering opg 4'!$K$5*-1)</f>
        <v>174.05399999999406</v>
      </c>
      <c r="F3006" s="167" t="str">
        <f>IF('Lineær programmering opg 4'!$E$6=0,"-",(-A3006+'Lineær programmering opg 4'!$M$6)/'Lineær programmering opg 4'!$K$6*-1)</f>
        <v>-</v>
      </c>
      <c r="G3006" s="167" t="str">
        <f>IF('Lineær programmering opg 4'!$D$7=0,"-",((-A3006+'Lineær programmering opg 4'!$M$7)/'Lineær programmering opg 4'!$K$7)*-1)</f>
        <v>-</v>
      </c>
      <c r="H3006" s="167" t="str">
        <f>IF('Lineær programmering opg 4'!$C$8=0,"-",((-A3006+'Lineær programmering opg 4'!$M$8)/'Lineær programmering opg 4'!$K$8)*-1)</f>
        <v>-</v>
      </c>
      <c r="I3006" s="167" t="str">
        <f>IF('Lineær programmering opg 4'!$D$8=0,"-",'Lineær programmering opg 4'!$G$8)</f>
        <v>-</v>
      </c>
      <c r="J3006" s="295">
        <f>A3006*'Lineær programmering opg 4'!$C$11+Datatabel!C3006*'Lineær programmering opg 4'!$D$11</f>
        <v>38414.399999998415</v>
      </c>
      <c r="K3006" s="9">
        <f t="shared" si="232"/>
        <v>0</v>
      </c>
      <c r="L3006" s="9">
        <f t="shared" si="233"/>
        <v>0</v>
      </c>
    </row>
    <row r="3007" spans="1:12" ht="15" x14ac:dyDescent="0.25">
      <c r="A3007" s="167">
        <f t="shared" si="231"/>
        <v>167.90400000000795</v>
      </c>
      <c r="B3007" s="325">
        <f t="shared" si="234"/>
        <v>0.69960000000003308</v>
      </c>
      <c r="C3007" s="167">
        <f t="shared" si="230"/>
        <v>144.19199999998409</v>
      </c>
      <c r="D3007" s="167">
        <f>IF('Lineær programmering opg 4'!$M$4=0,"-",(-A3007+'Lineær programmering opg 4'!$M$4)/'Lineær programmering opg 4'!$K$4*-1)</f>
        <v>144.19199999998409</v>
      </c>
      <c r="E3007" s="167">
        <f>IF('Lineær programmering opg 4'!$M$5=0,"-",(-A3007+'Lineær programmering opg 4'!$M$5)/'Lineær programmering opg 4'!$K$5*-1)</f>
        <v>174.07199999999403</v>
      </c>
      <c r="F3007" s="167" t="str">
        <f>IF('Lineær programmering opg 4'!$E$6=0,"-",(-A3007+'Lineær programmering opg 4'!$M$6)/'Lineær programmering opg 4'!$K$6*-1)</f>
        <v>-</v>
      </c>
      <c r="G3007" s="167" t="str">
        <f>IF('Lineær programmering opg 4'!$D$7=0,"-",((-A3007+'Lineær programmering opg 4'!$M$7)/'Lineær programmering opg 4'!$K$7)*-1)</f>
        <v>-</v>
      </c>
      <c r="H3007" s="167" t="str">
        <f>IF('Lineær programmering opg 4'!$C$8=0,"-",((-A3007+'Lineær programmering opg 4'!$M$8)/'Lineær programmering opg 4'!$K$8)*-1)</f>
        <v>-</v>
      </c>
      <c r="I3007" s="167" t="str">
        <f>IF('Lineær programmering opg 4'!$D$8=0,"-",'Lineær programmering opg 4'!$G$8)</f>
        <v>-</v>
      </c>
      <c r="J3007" s="295">
        <f>A3007*'Lineær programmering opg 4'!$C$11+Datatabel!C3007*'Lineær programmering opg 4'!$D$11</f>
        <v>38419.199999998411</v>
      </c>
      <c r="K3007" s="9">
        <f t="shared" si="232"/>
        <v>0</v>
      </c>
      <c r="L3007" s="9">
        <f t="shared" si="233"/>
        <v>0</v>
      </c>
    </row>
    <row r="3008" spans="1:12" ht="15" x14ac:dyDescent="0.25">
      <c r="A3008" s="167">
        <f t="shared" si="231"/>
        <v>167.88000000000795</v>
      </c>
      <c r="B3008" s="325">
        <f t="shared" si="234"/>
        <v>0.6995000000000331</v>
      </c>
      <c r="C3008" s="167">
        <f t="shared" si="230"/>
        <v>144.23999999998409</v>
      </c>
      <c r="D3008" s="167">
        <f>IF('Lineær programmering opg 4'!$M$4=0,"-",(-A3008+'Lineær programmering opg 4'!$M$4)/'Lineær programmering opg 4'!$K$4*-1)</f>
        <v>144.23999999998409</v>
      </c>
      <c r="E3008" s="167">
        <f>IF('Lineær programmering opg 4'!$M$5=0,"-",(-A3008+'Lineær programmering opg 4'!$M$5)/'Lineær programmering opg 4'!$K$5*-1)</f>
        <v>174.08999999999403</v>
      </c>
      <c r="F3008" s="167" t="str">
        <f>IF('Lineær programmering opg 4'!$E$6=0,"-",(-A3008+'Lineær programmering opg 4'!$M$6)/'Lineær programmering opg 4'!$K$6*-1)</f>
        <v>-</v>
      </c>
      <c r="G3008" s="167" t="str">
        <f>IF('Lineær programmering opg 4'!$D$7=0,"-",((-A3008+'Lineær programmering opg 4'!$M$7)/'Lineær programmering opg 4'!$K$7)*-1)</f>
        <v>-</v>
      </c>
      <c r="H3008" s="167" t="str">
        <f>IF('Lineær programmering opg 4'!$C$8=0,"-",((-A3008+'Lineær programmering opg 4'!$M$8)/'Lineær programmering opg 4'!$K$8)*-1)</f>
        <v>-</v>
      </c>
      <c r="I3008" s="167" t="str">
        <f>IF('Lineær programmering opg 4'!$D$8=0,"-",'Lineær programmering opg 4'!$G$8)</f>
        <v>-</v>
      </c>
      <c r="J3008" s="295">
        <f>A3008*'Lineær programmering opg 4'!$C$11+Datatabel!C3008*'Lineær programmering opg 4'!$D$11</f>
        <v>38423.999999998414</v>
      </c>
      <c r="K3008" s="9">
        <f t="shared" si="232"/>
        <v>0</v>
      </c>
      <c r="L3008" s="9">
        <f t="shared" si="233"/>
        <v>0</v>
      </c>
    </row>
    <row r="3009" spans="1:12" ht="15" x14ac:dyDescent="0.25">
      <c r="A3009" s="167">
        <f t="shared" si="231"/>
        <v>167.85600000000795</v>
      </c>
      <c r="B3009" s="325">
        <f t="shared" si="234"/>
        <v>0.69940000000003311</v>
      </c>
      <c r="C3009" s="167">
        <f t="shared" si="230"/>
        <v>144.28799999998409</v>
      </c>
      <c r="D3009" s="167">
        <f>IF('Lineær programmering opg 4'!$M$4=0,"-",(-A3009+'Lineær programmering opg 4'!$M$4)/'Lineær programmering opg 4'!$K$4*-1)</f>
        <v>144.28799999998409</v>
      </c>
      <c r="E3009" s="167">
        <f>IF('Lineær programmering opg 4'!$M$5=0,"-",(-A3009+'Lineær programmering opg 4'!$M$5)/'Lineær programmering opg 4'!$K$5*-1)</f>
        <v>174.10799999999404</v>
      </c>
      <c r="F3009" s="167" t="str">
        <f>IF('Lineær programmering opg 4'!$E$6=0,"-",(-A3009+'Lineær programmering opg 4'!$M$6)/'Lineær programmering opg 4'!$K$6*-1)</f>
        <v>-</v>
      </c>
      <c r="G3009" s="167" t="str">
        <f>IF('Lineær programmering opg 4'!$D$7=0,"-",((-A3009+'Lineær programmering opg 4'!$M$7)/'Lineær programmering opg 4'!$K$7)*-1)</f>
        <v>-</v>
      </c>
      <c r="H3009" s="167" t="str">
        <f>IF('Lineær programmering opg 4'!$C$8=0,"-",((-A3009+'Lineær programmering opg 4'!$M$8)/'Lineær programmering opg 4'!$K$8)*-1)</f>
        <v>-</v>
      </c>
      <c r="I3009" s="167" t="str">
        <f>IF('Lineær programmering opg 4'!$D$8=0,"-",'Lineær programmering opg 4'!$G$8)</f>
        <v>-</v>
      </c>
      <c r="J3009" s="295">
        <f>A3009*'Lineær programmering opg 4'!$C$11+Datatabel!C3009*'Lineær programmering opg 4'!$D$11</f>
        <v>38428.799999998409</v>
      </c>
      <c r="K3009" s="9">
        <f t="shared" si="232"/>
        <v>0</v>
      </c>
      <c r="L3009" s="9">
        <f t="shared" si="233"/>
        <v>0</v>
      </c>
    </row>
    <row r="3010" spans="1:12" ht="15" x14ac:dyDescent="0.25">
      <c r="A3010" s="167">
        <f t="shared" si="231"/>
        <v>167.83200000000795</v>
      </c>
      <c r="B3010" s="325">
        <f t="shared" si="234"/>
        <v>0.69930000000003312</v>
      </c>
      <c r="C3010" s="167">
        <f t="shared" si="230"/>
        <v>144.3359999999841</v>
      </c>
      <c r="D3010" s="167">
        <f>IF('Lineær programmering opg 4'!$M$4=0,"-",(-A3010+'Lineær programmering opg 4'!$M$4)/'Lineær programmering opg 4'!$K$4*-1)</f>
        <v>144.3359999999841</v>
      </c>
      <c r="E3010" s="167">
        <f>IF('Lineær programmering opg 4'!$M$5=0,"-",(-A3010+'Lineær programmering opg 4'!$M$5)/'Lineær programmering opg 4'!$K$5*-1)</f>
        <v>174.12599999999404</v>
      </c>
      <c r="F3010" s="167" t="str">
        <f>IF('Lineær programmering opg 4'!$E$6=0,"-",(-A3010+'Lineær programmering opg 4'!$M$6)/'Lineær programmering opg 4'!$K$6*-1)</f>
        <v>-</v>
      </c>
      <c r="G3010" s="167" t="str">
        <f>IF('Lineær programmering opg 4'!$D$7=0,"-",((-A3010+'Lineær programmering opg 4'!$M$7)/'Lineær programmering opg 4'!$K$7)*-1)</f>
        <v>-</v>
      </c>
      <c r="H3010" s="167" t="str">
        <f>IF('Lineær programmering opg 4'!$C$8=0,"-",((-A3010+'Lineær programmering opg 4'!$M$8)/'Lineær programmering opg 4'!$K$8)*-1)</f>
        <v>-</v>
      </c>
      <c r="I3010" s="167" t="str">
        <f>IF('Lineær programmering opg 4'!$D$8=0,"-",'Lineær programmering opg 4'!$G$8)</f>
        <v>-</v>
      </c>
      <c r="J3010" s="295">
        <f>A3010*'Lineær programmering opg 4'!$C$11+Datatabel!C3010*'Lineær programmering opg 4'!$D$11</f>
        <v>38433.599999998405</v>
      </c>
      <c r="K3010" s="9">
        <f t="shared" si="232"/>
        <v>0</v>
      </c>
      <c r="L3010" s="9">
        <f t="shared" si="233"/>
        <v>0</v>
      </c>
    </row>
    <row r="3011" spans="1:12" ht="15" x14ac:dyDescent="0.25">
      <c r="A3011" s="167">
        <f t="shared" si="231"/>
        <v>167.80800000000795</v>
      </c>
      <c r="B3011" s="325">
        <f t="shared" si="234"/>
        <v>0.69920000000003313</v>
      </c>
      <c r="C3011" s="167">
        <f t="shared" ref="C3011:C3074" si="235">MIN(D3011,E3011,F3011,G3011,H3011,I3011)</f>
        <v>144.3839999999841</v>
      </c>
      <c r="D3011" s="167">
        <f>IF('Lineær programmering opg 4'!$M$4=0,"-",(-A3011+'Lineær programmering opg 4'!$M$4)/'Lineær programmering opg 4'!$K$4*-1)</f>
        <v>144.3839999999841</v>
      </c>
      <c r="E3011" s="167">
        <f>IF('Lineær programmering opg 4'!$M$5=0,"-",(-A3011+'Lineær programmering opg 4'!$M$5)/'Lineær programmering opg 4'!$K$5*-1)</f>
        <v>174.14399999999404</v>
      </c>
      <c r="F3011" s="167" t="str">
        <f>IF('Lineær programmering opg 4'!$E$6=0,"-",(-A3011+'Lineær programmering opg 4'!$M$6)/'Lineær programmering opg 4'!$K$6*-1)</f>
        <v>-</v>
      </c>
      <c r="G3011" s="167" t="str">
        <f>IF('Lineær programmering opg 4'!$D$7=0,"-",((-A3011+'Lineær programmering opg 4'!$M$7)/'Lineær programmering opg 4'!$K$7)*-1)</f>
        <v>-</v>
      </c>
      <c r="H3011" s="167" t="str">
        <f>IF('Lineær programmering opg 4'!$C$8=0,"-",((-A3011+'Lineær programmering opg 4'!$M$8)/'Lineær programmering opg 4'!$K$8)*-1)</f>
        <v>-</v>
      </c>
      <c r="I3011" s="167" t="str">
        <f>IF('Lineær programmering opg 4'!$D$8=0,"-",'Lineær programmering opg 4'!$G$8)</f>
        <v>-</v>
      </c>
      <c r="J3011" s="295">
        <f>A3011*'Lineær programmering opg 4'!$C$11+Datatabel!C3011*'Lineær programmering opg 4'!$D$11</f>
        <v>38438.399999998408</v>
      </c>
      <c r="K3011" s="9">
        <f t="shared" si="232"/>
        <v>0</v>
      </c>
      <c r="L3011" s="9">
        <f t="shared" si="233"/>
        <v>0</v>
      </c>
    </row>
    <row r="3012" spans="1:12" ht="15" x14ac:dyDescent="0.25">
      <c r="A3012" s="167">
        <f t="shared" ref="A3012:A3075" si="236">$A$3*B3012</f>
        <v>167.78400000000795</v>
      </c>
      <c r="B3012" s="325">
        <f t="shared" si="234"/>
        <v>0.69910000000003314</v>
      </c>
      <c r="C3012" s="167">
        <f t="shared" si="235"/>
        <v>144.4319999999841</v>
      </c>
      <c r="D3012" s="167">
        <f>IF('Lineær programmering opg 4'!$M$4=0,"-",(-A3012+'Lineær programmering opg 4'!$M$4)/'Lineær programmering opg 4'!$K$4*-1)</f>
        <v>144.4319999999841</v>
      </c>
      <c r="E3012" s="167">
        <f>IF('Lineær programmering opg 4'!$M$5=0,"-",(-A3012+'Lineær programmering opg 4'!$M$5)/'Lineær programmering opg 4'!$K$5*-1)</f>
        <v>174.16199999999404</v>
      </c>
      <c r="F3012" s="167" t="str">
        <f>IF('Lineær programmering opg 4'!$E$6=0,"-",(-A3012+'Lineær programmering opg 4'!$M$6)/'Lineær programmering opg 4'!$K$6*-1)</f>
        <v>-</v>
      </c>
      <c r="G3012" s="167" t="str">
        <f>IF('Lineær programmering opg 4'!$D$7=0,"-",((-A3012+'Lineær programmering opg 4'!$M$7)/'Lineær programmering opg 4'!$K$7)*-1)</f>
        <v>-</v>
      </c>
      <c r="H3012" s="167" t="str">
        <f>IF('Lineær programmering opg 4'!$C$8=0,"-",((-A3012+'Lineær programmering opg 4'!$M$8)/'Lineær programmering opg 4'!$K$8)*-1)</f>
        <v>-</v>
      </c>
      <c r="I3012" s="167" t="str">
        <f>IF('Lineær programmering opg 4'!$D$8=0,"-",'Lineær programmering opg 4'!$G$8)</f>
        <v>-</v>
      </c>
      <c r="J3012" s="295">
        <f>A3012*'Lineær programmering opg 4'!$C$11+Datatabel!C3012*'Lineær programmering opg 4'!$D$11</f>
        <v>38443.199999998411</v>
      </c>
      <c r="K3012" s="9">
        <f t="shared" ref="K3012:K3075" si="237">IF($J$10004=J3012,A3012,0)</f>
        <v>0</v>
      </c>
      <c r="L3012" s="9">
        <f t="shared" ref="L3012:L3075" si="238">IF(J3012=$J$10004,C3012,0)</f>
        <v>0</v>
      </c>
    </row>
    <row r="3013" spans="1:12" ht="15" x14ac:dyDescent="0.25">
      <c r="A3013" s="167">
        <f t="shared" si="236"/>
        <v>167.76000000000795</v>
      </c>
      <c r="B3013" s="325">
        <f t="shared" ref="B3013:B3076" si="239">B3012-0.01%</f>
        <v>0.69900000000003315</v>
      </c>
      <c r="C3013" s="167">
        <f t="shared" si="235"/>
        <v>144.4799999999841</v>
      </c>
      <c r="D3013" s="167">
        <f>IF('Lineær programmering opg 4'!$M$4=0,"-",(-A3013+'Lineær programmering opg 4'!$M$4)/'Lineær programmering opg 4'!$K$4*-1)</f>
        <v>144.4799999999841</v>
      </c>
      <c r="E3013" s="167">
        <f>IF('Lineær programmering opg 4'!$M$5=0,"-",(-A3013+'Lineær programmering opg 4'!$M$5)/'Lineær programmering opg 4'!$K$5*-1)</f>
        <v>174.17999999999404</v>
      </c>
      <c r="F3013" s="167" t="str">
        <f>IF('Lineær programmering opg 4'!$E$6=0,"-",(-A3013+'Lineær programmering opg 4'!$M$6)/'Lineær programmering opg 4'!$K$6*-1)</f>
        <v>-</v>
      </c>
      <c r="G3013" s="167" t="str">
        <f>IF('Lineær programmering opg 4'!$D$7=0,"-",((-A3013+'Lineær programmering opg 4'!$M$7)/'Lineær programmering opg 4'!$K$7)*-1)</f>
        <v>-</v>
      </c>
      <c r="H3013" s="167" t="str">
        <f>IF('Lineær programmering opg 4'!$C$8=0,"-",((-A3013+'Lineær programmering opg 4'!$M$8)/'Lineær programmering opg 4'!$K$8)*-1)</f>
        <v>-</v>
      </c>
      <c r="I3013" s="167" t="str">
        <f>IF('Lineær programmering opg 4'!$D$8=0,"-",'Lineær programmering opg 4'!$G$8)</f>
        <v>-</v>
      </c>
      <c r="J3013" s="295">
        <f>A3013*'Lineær programmering opg 4'!$C$11+Datatabel!C3013*'Lineær programmering opg 4'!$D$11</f>
        <v>38447.999999998407</v>
      </c>
      <c r="K3013" s="9">
        <f t="shared" si="237"/>
        <v>0</v>
      </c>
      <c r="L3013" s="9">
        <f t="shared" si="238"/>
        <v>0</v>
      </c>
    </row>
    <row r="3014" spans="1:12" ht="15" x14ac:dyDescent="0.25">
      <c r="A3014" s="167">
        <f t="shared" si="236"/>
        <v>167.73600000000795</v>
      </c>
      <c r="B3014" s="325">
        <f t="shared" si="239"/>
        <v>0.69890000000003316</v>
      </c>
      <c r="C3014" s="167">
        <f t="shared" si="235"/>
        <v>144.5279999999841</v>
      </c>
      <c r="D3014" s="167">
        <f>IF('Lineær programmering opg 4'!$M$4=0,"-",(-A3014+'Lineær programmering opg 4'!$M$4)/'Lineær programmering opg 4'!$K$4*-1)</f>
        <v>144.5279999999841</v>
      </c>
      <c r="E3014" s="167">
        <f>IF('Lineær programmering opg 4'!$M$5=0,"-",(-A3014+'Lineær programmering opg 4'!$M$5)/'Lineær programmering opg 4'!$K$5*-1)</f>
        <v>174.19799999999404</v>
      </c>
      <c r="F3014" s="167" t="str">
        <f>IF('Lineær programmering opg 4'!$E$6=0,"-",(-A3014+'Lineær programmering opg 4'!$M$6)/'Lineær programmering opg 4'!$K$6*-1)</f>
        <v>-</v>
      </c>
      <c r="G3014" s="167" t="str">
        <f>IF('Lineær programmering opg 4'!$D$7=0,"-",((-A3014+'Lineær programmering opg 4'!$M$7)/'Lineær programmering opg 4'!$K$7)*-1)</f>
        <v>-</v>
      </c>
      <c r="H3014" s="167" t="str">
        <f>IF('Lineær programmering opg 4'!$C$8=0,"-",((-A3014+'Lineær programmering opg 4'!$M$8)/'Lineær programmering opg 4'!$K$8)*-1)</f>
        <v>-</v>
      </c>
      <c r="I3014" s="167" t="str">
        <f>IF('Lineær programmering opg 4'!$D$8=0,"-",'Lineær programmering opg 4'!$G$8)</f>
        <v>-</v>
      </c>
      <c r="J3014" s="295">
        <f>A3014*'Lineær programmering opg 4'!$C$11+Datatabel!C3014*'Lineær programmering opg 4'!$D$11</f>
        <v>38452.799999998409</v>
      </c>
      <c r="K3014" s="9">
        <f t="shared" si="237"/>
        <v>0</v>
      </c>
      <c r="L3014" s="9">
        <f t="shared" si="238"/>
        <v>0</v>
      </c>
    </row>
    <row r="3015" spans="1:12" ht="15" x14ac:dyDescent="0.25">
      <c r="A3015" s="167">
        <f t="shared" si="236"/>
        <v>167.71200000000795</v>
      </c>
      <c r="B3015" s="325">
        <f t="shared" si="239"/>
        <v>0.69880000000003317</v>
      </c>
      <c r="C3015" s="167">
        <f t="shared" si="235"/>
        <v>144.57599999998411</v>
      </c>
      <c r="D3015" s="167">
        <f>IF('Lineær programmering opg 4'!$M$4=0,"-",(-A3015+'Lineær programmering opg 4'!$M$4)/'Lineær programmering opg 4'!$K$4*-1)</f>
        <v>144.57599999998411</v>
      </c>
      <c r="E3015" s="167">
        <f>IF('Lineær programmering opg 4'!$M$5=0,"-",(-A3015+'Lineær programmering opg 4'!$M$5)/'Lineær programmering opg 4'!$K$5*-1)</f>
        <v>174.21599999999404</v>
      </c>
      <c r="F3015" s="167" t="str">
        <f>IF('Lineær programmering opg 4'!$E$6=0,"-",(-A3015+'Lineær programmering opg 4'!$M$6)/'Lineær programmering opg 4'!$K$6*-1)</f>
        <v>-</v>
      </c>
      <c r="G3015" s="167" t="str">
        <f>IF('Lineær programmering opg 4'!$D$7=0,"-",((-A3015+'Lineær programmering opg 4'!$M$7)/'Lineær programmering opg 4'!$K$7)*-1)</f>
        <v>-</v>
      </c>
      <c r="H3015" s="167" t="str">
        <f>IF('Lineær programmering opg 4'!$C$8=0,"-",((-A3015+'Lineær programmering opg 4'!$M$8)/'Lineær programmering opg 4'!$K$8)*-1)</f>
        <v>-</v>
      </c>
      <c r="I3015" s="167" t="str">
        <f>IF('Lineær programmering opg 4'!$D$8=0,"-",'Lineær programmering opg 4'!$G$8)</f>
        <v>-</v>
      </c>
      <c r="J3015" s="295">
        <f>A3015*'Lineær programmering opg 4'!$C$11+Datatabel!C3015*'Lineær programmering opg 4'!$D$11</f>
        <v>38457.599999998405</v>
      </c>
      <c r="K3015" s="9">
        <f t="shared" si="237"/>
        <v>0</v>
      </c>
      <c r="L3015" s="9">
        <f t="shared" si="238"/>
        <v>0</v>
      </c>
    </row>
    <row r="3016" spans="1:12" ht="15" x14ac:dyDescent="0.25">
      <c r="A3016" s="167">
        <f t="shared" si="236"/>
        <v>167.68800000000797</v>
      </c>
      <c r="B3016" s="325">
        <f t="shared" si="239"/>
        <v>0.69870000000003318</v>
      </c>
      <c r="C3016" s="167">
        <f t="shared" si="235"/>
        <v>144.62399999998405</v>
      </c>
      <c r="D3016" s="167">
        <f>IF('Lineær programmering opg 4'!$M$4=0,"-",(-A3016+'Lineær programmering opg 4'!$M$4)/'Lineær programmering opg 4'!$K$4*-1)</f>
        <v>144.62399999998405</v>
      </c>
      <c r="E3016" s="167">
        <f>IF('Lineær programmering opg 4'!$M$5=0,"-",(-A3016+'Lineær programmering opg 4'!$M$5)/'Lineær programmering opg 4'!$K$5*-1)</f>
        <v>174.23399999999404</v>
      </c>
      <c r="F3016" s="167" t="str">
        <f>IF('Lineær programmering opg 4'!$E$6=0,"-",(-A3016+'Lineær programmering opg 4'!$M$6)/'Lineær programmering opg 4'!$K$6*-1)</f>
        <v>-</v>
      </c>
      <c r="G3016" s="167" t="str">
        <f>IF('Lineær programmering opg 4'!$D$7=0,"-",((-A3016+'Lineær programmering opg 4'!$M$7)/'Lineær programmering opg 4'!$K$7)*-1)</f>
        <v>-</v>
      </c>
      <c r="H3016" s="167" t="str">
        <f>IF('Lineær programmering opg 4'!$C$8=0,"-",((-A3016+'Lineær programmering opg 4'!$M$8)/'Lineær programmering opg 4'!$K$8)*-1)</f>
        <v>-</v>
      </c>
      <c r="I3016" s="167" t="str">
        <f>IF('Lineær programmering opg 4'!$D$8=0,"-",'Lineær programmering opg 4'!$G$8)</f>
        <v>-</v>
      </c>
      <c r="J3016" s="295">
        <f>A3016*'Lineær programmering opg 4'!$C$11+Datatabel!C3016*'Lineær programmering opg 4'!$D$11</f>
        <v>38462.399999998408</v>
      </c>
      <c r="K3016" s="9">
        <f t="shared" si="237"/>
        <v>0</v>
      </c>
      <c r="L3016" s="9">
        <f t="shared" si="238"/>
        <v>0</v>
      </c>
    </row>
    <row r="3017" spans="1:12" ht="15" x14ac:dyDescent="0.25">
      <c r="A3017" s="167">
        <f t="shared" si="236"/>
        <v>167.66400000000797</v>
      </c>
      <c r="B3017" s="325">
        <f t="shared" si="239"/>
        <v>0.69860000000003319</v>
      </c>
      <c r="C3017" s="167">
        <f t="shared" si="235"/>
        <v>144.67199999998405</v>
      </c>
      <c r="D3017" s="167">
        <f>IF('Lineær programmering opg 4'!$M$4=0,"-",(-A3017+'Lineær programmering opg 4'!$M$4)/'Lineær programmering opg 4'!$K$4*-1)</f>
        <v>144.67199999998405</v>
      </c>
      <c r="E3017" s="167">
        <f>IF('Lineær programmering opg 4'!$M$5=0,"-",(-A3017+'Lineær programmering opg 4'!$M$5)/'Lineær programmering opg 4'!$K$5*-1)</f>
        <v>174.25199999999404</v>
      </c>
      <c r="F3017" s="167" t="str">
        <f>IF('Lineær programmering opg 4'!$E$6=0,"-",(-A3017+'Lineær programmering opg 4'!$M$6)/'Lineær programmering opg 4'!$K$6*-1)</f>
        <v>-</v>
      </c>
      <c r="G3017" s="167" t="str">
        <f>IF('Lineær programmering opg 4'!$D$7=0,"-",((-A3017+'Lineær programmering opg 4'!$M$7)/'Lineær programmering opg 4'!$K$7)*-1)</f>
        <v>-</v>
      </c>
      <c r="H3017" s="167" t="str">
        <f>IF('Lineær programmering opg 4'!$C$8=0,"-",((-A3017+'Lineær programmering opg 4'!$M$8)/'Lineær programmering opg 4'!$K$8)*-1)</f>
        <v>-</v>
      </c>
      <c r="I3017" s="167" t="str">
        <f>IF('Lineær programmering opg 4'!$D$8=0,"-",'Lineær programmering opg 4'!$G$8)</f>
        <v>-</v>
      </c>
      <c r="J3017" s="295">
        <f>A3017*'Lineær programmering opg 4'!$C$11+Datatabel!C3017*'Lineær programmering opg 4'!$D$11</f>
        <v>38467.199999998411</v>
      </c>
      <c r="K3017" s="9">
        <f t="shared" si="237"/>
        <v>0</v>
      </c>
      <c r="L3017" s="9">
        <f t="shared" si="238"/>
        <v>0</v>
      </c>
    </row>
    <row r="3018" spans="1:12" ht="15" x14ac:dyDescent="0.25">
      <c r="A3018" s="167">
        <f t="shared" si="236"/>
        <v>167.64000000000797</v>
      </c>
      <c r="B3018" s="325">
        <f t="shared" si="239"/>
        <v>0.69850000000003321</v>
      </c>
      <c r="C3018" s="167">
        <f t="shared" si="235"/>
        <v>144.71999999998405</v>
      </c>
      <c r="D3018" s="167">
        <f>IF('Lineær programmering opg 4'!$M$4=0,"-",(-A3018+'Lineær programmering opg 4'!$M$4)/'Lineær programmering opg 4'!$K$4*-1)</f>
        <v>144.71999999998405</v>
      </c>
      <c r="E3018" s="167">
        <f>IF('Lineær programmering opg 4'!$M$5=0,"-",(-A3018+'Lineær programmering opg 4'!$M$5)/'Lineær programmering opg 4'!$K$5*-1)</f>
        <v>174.26999999999404</v>
      </c>
      <c r="F3018" s="167" t="str">
        <f>IF('Lineær programmering opg 4'!$E$6=0,"-",(-A3018+'Lineær programmering opg 4'!$M$6)/'Lineær programmering opg 4'!$K$6*-1)</f>
        <v>-</v>
      </c>
      <c r="G3018" s="167" t="str">
        <f>IF('Lineær programmering opg 4'!$D$7=0,"-",((-A3018+'Lineær programmering opg 4'!$M$7)/'Lineær programmering opg 4'!$K$7)*-1)</f>
        <v>-</v>
      </c>
      <c r="H3018" s="167" t="str">
        <f>IF('Lineær programmering opg 4'!$C$8=0,"-",((-A3018+'Lineær programmering opg 4'!$M$8)/'Lineær programmering opg 4'!$K$8)*-1)</f>
        <v>-</v>
      </c>
      <c r="I3018" s="167" t="str">
        <f>IF('Lineær programmering opg 4'!$D$8=0,"-",'Lineær programmering opg 4'!$G$8)</f>
        <v>-</v>
      </c>
      <c r="J3018" s="295">
        <f>A3018*'Lineær programmering opg 4'!$C$11+Datatabel!C3018*'Lineær programmering opg 4'!$D$11</f>
        <v>38471.999999998407</v>
      </c>
      <c r="K3018" s="9">
        <f t="shared" si="237"/>
        <v>0</v>
      </c>
      <c r="L3018" s="9">
        <f t="shared" si="238"/>
        <v>0</v>
      </c>
    </row>
    <row r="3019" spans="1:12" ht="15" x14ac:dyDescent="0.25">
      <c r="A3019" s="167">
        <f t="shared" si="236"/>
        <v>167.61600000000797</v>
      </c>
      <c r="B3019" s="325">
        <f t="shared" si="239"/>
        <v>0.69840000000003322</v>
      </c>
      <c r="C3019" s="167">
        <f t="shared" si="235"/>
        <v>144.76799999998406</v>
      </c>
      <c r="D3019" s="167">
        <f>IF('Lineær programmering opg 4'!$M$4=0,"-",(-A3019+'Lineær programmering opg 4'!$M$4)/'Lineær programmering opg 4'!$K$4*-1)</f>
        <v>144.76799999998406</v>
      </c>
      <c r="E3019" s="167">
        <f>IF('Lineær programmering opg 4'!$M$5=0,"-",(-A3019+'Lineær programmering opg 4'!$M$5)/'Lineær programmering opg 4'!$K$5*-1)</f>
        <v>174.28799999999404</v>
      </c>
      <c r="F3019" s="167" t="str">
        <f>IF('Lineær programmering opg 4'!$E$6=0,"-",(-A3019+'Lineær programmering opg 4'!$M$6)/'Lineær programmering opg 4'!$K$6*-1)</f>
        <v>-</v>
      </c>
      <c r="G3019" s="167" t="str">
        <f>IF('Lineær programmering opg 4'!$D$7=0,"-",((-A3019+'Lineær programmering opg 4'!$M$7)/'Lineær programmering opg 4'!$K$7)*-1)</f>
        <v>-</v>
      </c>
      <c r="H3019" s="167" t="str">
        <f>IF('Lineær programmering opg 4'!$C$8=0,"-",((-A3019+'Lineær programmering opg 4'!$M$8)/'Lineær programmering opg 4'!$K$8)*-1)</f>
        <v>-</v>
      </c>
      <c r="I3019" s="167" t="str">
        <f>IF('Lineær programmering opg 4'!$D$8=0,"-",'Lineær programmering opg 4'!$G$8)</f>
        <v>-</v>
      </c>
      <c r="J3019" s="295">
        <f>A3019*'Lineær programmering opg 4'!$C$11+Datatabel!C3019*'Lineær programmering opg 4'!$D$11</f>
        <v>38476.799999998402</v>
      </c>
      <c r="K3019" s="9">
        <f t="shared" si="237"/>
        <v>0</v>
      </c>
      <c r="L3019" s="9">
        <f t="shared" si="238"/>
        <v>0</v>
      </c>
    </row>
    <row r="3020" spans="1:12" ht="15" x14ac:dyDescent="0.25">
      <c r="A3020" s="167">
        <f t="shared" si="236"/>
        <v>167.59200000000797</v>
      </c>
      <c r="B3020" s="325">
        <f t="shared" si="239"/>
        <v>0.69830000000003323</v>
      </c>
      <c r="C3020" s="167">
        <f t="shared" si="235"/>
        <v>144.81599999998406</v>
      </c>
      <c r="D3020" s="167">
        <f>IF('Lineær programmering opg 4'!$M$4=0,"-",(-A3020+'Lineær programmering opg 4'!$M$4)/'Lineær programmering opg 4'!$K$4*-1)</f>
        <v>144.81599999998406</v>
      </c>
      <c r="E3020" s="167">
        <f>IF('Lineær programmering opg 4'!$M$5=0,"-",(-A3020+'Lineær programmering opg 4'!$M$5)/'Lineær programmering opg 4'!$K$5*-1)</f>
        <v>174.30599999999404</v>
      </c>
      <c r="F3020" s="167" t="str">
        <f>IF('Lineær programmering opg 4'!$E$6=0,"-",(-A3020+'Lineær programmering opg 4'!$M$6)/'Lineær programmering opg 4'!$K$6*-1)</f>
        <v>-</v>
      </c>
      <c r="G3020" s="167" t="str">
        <f>IF('Lineær programmering opg 4'!$D$7=0,"-",((-A3020+'Lineær programmering opg 4'!$M$7)/'Lineær programmering opg 4'!$K$7)*-1)</f>
        <v>-</v>
      </c>
      <c r="H3020" s="167" t="str">
        <f>IF('Lineær programmering opg 4'!$C$8=0,"-",((-A3020+'Lineær programmering opg 4'!$M$8)/'Lineær programmering opg 4'!$K$8)*-1)</f>
        <v>-</v>
      </c>
      <c r="I3020" s="167" t="str">
        <f>IF('Lineær programmering opg 4'!$D$8=0,"-",'Lineær programmering opg 4'!$G$8)</f>
        <v>-</v>
      </c>
      <c r="J3020" s="295">
        <f>A3020*'Lineær programmering opg 4'!$C$11+Datatabel!C3020*'Lineær programmering opg 4'!$D$11</f>
        <v>38481.599999998405</v>
      </c>
      <c r="K3020" s="9">
        <f t="shared" si="237"/>
        <v>0</v>
      </c>
      <c r="L3020" s="9">
        <f t="shared" si="238"/>
        <v>0</v>
      </c>
    </row>
    <row r="3021" spans="1:12" ht="15" x14ac:dyDescent="0.25">
      <c r="A3021" s="167">
        <f t="shared" si="236"/>
        <v>167.56800000000797</v>
      </c>
      <c r="B3021" s="325">
        <f t="shared" si="239"/>
        <v>0.69820000000003324</v>
      </c>
      <c r="C3021" s="167">
        <f t="shared" si="235"/>
        <v>144.86399999998406</v>
      </c>
      <c r="D3021" s="167">
        <f>IF('Lineær programmering opg 4'!$M$4=0,"-",(-A3021+'Lineær programmering opg 4'!$M$4)/'Lineær programmering opg 4'!$K$4*-1)</f>
        <v>144.86399999998406</v>
      </c>
      <c r="E3021" s="167">
        <f>IF('Lineær programmering opg 4'!$M$5=0,"-",(-A3021+'Lineær programmering opg 4'!$M$5)/'Lineær programmering opg 4'!$K$5*-1)</f>
        <v>174.32399999999404</v>
      </c>
      <c r="F3021" s="167" t="str">
        <f>IF('Lineær programmering opg 4'!$E$6=0,"-",(-A3021+'Lineær programmering opg 4'!$M$6)/'Lineær programmering opg 4'!$K$6*-1)</f>
        <v>-</v>
      </c>
      <c r="G3021" s="167" t="str">
        <f>IF('Lineær programmering opg 4'!$D$7=0,"-",((-A3021+'Lineær programmering opg 4'!$M$7)/'Lineær programmering opg 4'!$K$7)*-1)</f>
        <v>-</v>
      </c>
      <c r="H3021" s="167" t="str">
        <f>IF('Lineær programmering opg 4'!$C$8=0,"-",((-A3021+'Lineær programmering opg 4'!$M$8)/'Lineær programmering opg 4'!$K$8)*-1)</f>
        <v>-</v>
      </c>
      <c r="I3021" s="167" t="str">
        <f>IF('Lineær programmering opg 4'!$D$8=0,"-",'Lineær programmering opg 4'!$G$8)</f>
        <v>-</v>
      </c>
      <c r="J3021" s="295">
        <f>A3021*'Lineær programmering opg 4'!$C$11+Datatabel!C3021*'Lineær programmering opg 4'!$D$11</f>
        <v>38486.399999998408</v>
      </c>
      <c r="K3021" s="9">
        <f t="shared" si="237"/>
        <v>0</v>
      </c>
      <c r="L3021" s="9">
        <f t="shared" si="238"/>
        <v>0</v>
      </c>
    </row>
    <row r="3022" spans="1:12" ht="15" x14ac:dyDescent="0.25">
      <c r="A3022" s="167">
        <f t="shared" si="236"/>
        <v>167.54400000000797</v>
      </c>
      <c r="B3022" s="325">
        <f t="shared" si="239"/>
        <v>0.69810000000003325</v>
      </c>
      <c r="C3022" s="167">
        <f t="shared" si="235"/>
        <v>144.91199999998406</v>
      </c>
      <c r="D3022" s="167">
        <f>IF('Lineær programmering opg 4'!$M$4=0,"-",(-A3022+'Lineær programmering opg 4'!$M$4)/'Lineær programmering opg 4'!$K$4*-1)</f>
        <v>144.91199999998406</v>
      </c>
      <c r="E3022" s="167">
        <f>IF('Lineær programmering opg 4'!$M$5=0,"-",(-A3022+'Lineær programmering opg 4'!$M$5)/'Lineær programmering opg 4'!$K$5*-1)</f>
        <v>174.34199999999404</v>
      </c>
      <c r="F3022" s="167" t="str">
        <f>IF('Lineær programmering opg 4'!$E$6=0,"-",(-A3022+'Lineær programmering opg 4'!$M$6)/'Lineær programmering opg 4'!$K$6*-1)</f>
        <v>-</v>
      </c>
      <c r="G3022" s="167" t="str">
        <f>IF('Lineær programmering opg 4'!$D$7=0,"-",((-A3022+'Lineær programmering opg 4'!$M$7)/'Lineær programmering opg 4'!$K$7)*-1)</f>
        <v>-</v>
      </c>
      <c r="H3022" s="167" t="str">
        <f>IF('Lineær programmering opg 4'!$C$8=0,"-",((-A3022+'Lineær programmering opg 4'!$M$8)/'Lineær programmering opg 4'!$K$8)*-1)</f>
        <v>-</v>
      </c>
      <c r="I3022" s="167" t="str">
        <f>IF('Lineær programmering opg 4'!$D$8=0,"-",'Lineær programmering opg 4'!$G$8)</f>
        <v>-</v>
      </c>
      <c r="J3022" s="295">
        <f>A3022*'Lineær programmering opg 4'!$C$11+Datatabel!C3022*'Lineær programmering opg 4'!$D$11</f>
        <v>38491.199999998411</v>
      </c>
      <c r="K3022" s="9">
        <f t="shared" si="237"/>
        <v>0</v>
      </c>
      <c r="L3022" s="9">
        <f t="shared" si="238"/>
        <v>0</v>
      </c>
    </row>
    <row r="3023" spans="1:12" ht="15" x14ac:dyDescent="0.25">
      <c r="A3023" s="167">
        <f t="shared" si="236"/>
        <v>167.520000000008</v>
      </c>
      <c r="B3023" s="325">
        <f t="shared" si="239"/>
        <v>0.69800000000003326</v>
      </c>
      <c r="C3023" s="167">
        <f t="shared" si="235"/>
        <v>144.95999999998401</v>
      </c>
      <c r="D3023" s="167">
        <f>IF('Lineær programmering opg 4'!$M$4=0,"-",(-A3023+'Lineær programmering opg 4'!$M$4)/'Lineær programmering opg 4'!$K$4*-1)</f>
        <v>144.95999999998401</v>
      </c>
      <c r="E3023" s="167">
        <f>IF('Lineær programmering opg 4'!$M$5=0,"-",(-A3023+'Lineær programmering opg 4'!$M$5)/'Lineær programmering opg 4'!$K$5*-1)</f>
        <v>174.35999999999402</v>
      </c>
      <c r="F3023" s="167" t="str">
        <f>IF('Lineær programmering opg 4'!$E$6=0,"-",(-A3023+'Lineær programmering opg 4'!$M$6)/'Lineær programmering opg 4'!$K$6*-1)</f>
        <v>-</v>
      </c>
      <c r="G3023" s="167" t="str">
        <f>IF('Lineær programmering opg 4'!$D$7=0,"-",((-A3023+'Lineær programmering opg 4'!$M$7)/'Lineær programmering opg 4'!$K$7)*-1)</f>
        <v>-</v>
      </c>
      <c r="H3023" s="167" t="str">
        <f>IF('Lineær programmering opg 4'!$C$8=0,"-",((-A3023+'Lineær programmering opg 4'!$M$8)/'Lineær programmering opg 4'!$K$8)*-1)</f>
        <v>-</v>
      </c>
      <c r="I3023" s="167" t="str">
        <f>IF('Lineær programmering opg 4'!$D$8=0,"-",'Lineær programmering opg 4'!$G$8)</f>
        <v>-</v>
      </c>
      <c r="J3023" s="295">
        <f>A3023*'Lineær programmering opg 4'!$C$11+Datatabel!C3023*'Lineær programmering opg 4'!$D$11</f>
        <v>38495.999999998399</v>
      </c>
      <c r="K3023" s="9">
        <f t="shared" si="237"/>
        <v>0</v>
      </c>
      <c r="L3023" s="9">
        <f t="shared" si="238"/>
        <v>0</v>
      </c>
    </row>
    <row r="3024" spans="1:12" ht="15" x14ac:dyDescent="0.25">
      <c r="A3024" s="167">
        <f t="shared" si="236"/>
        <v>167.496000000008</v>
      </c>
      <c r="B3024" s="325">
        <f t="shared" si="239"/>
        <v>0.69790000000003327</v>
      </c>
      <c r="C3024" s="167">
        <f t="shared" si="235"/>
        <v>145.00799999998401</v>
      </c>
      <c r="D3024" s="167">
        <f>IF('Lineær programmering opg 4'!$M$4=0,"-",(-A3024+'Lineær programmering opg 4'!$M$4)/'Lineær programmering opg 4'!$K$4*-1)</f>
        <v>145.00799999998401</v>
      </c>
      <c r="E3024" s="167">
        <f>IF('Lineær programmering opg 4'!$M$5=0,"-",(-A3024+'Lineær programmering opg 4'!$M$5)/'Lineær programmering opg 4'!$K$5*-1)</f>
        <v>174.37799999999402</v>
      </c>
      <c r="F3024" s="167" t="str">
        <f>IF('Lineær programmering opg 4'!$E$6=0,"-",(-A3024+'Lineær programmering opg 4'!$M$6)/'Lineær programmering opg 4'!$K$6*-1)</f>
        <v>-</v>
      </c>
      <c r="G3024" s="167" t="str">
        <f>IF('Lineær programmering opg 4'!$D$7=0,"-",((-A3024+'Lineær programmering opg 4'!$M$7)/'Lineær programmering opg 4'!$K$7)*-1)</f>
        <v>-</v>
      </c>
      <c r="H3024" s="167" t="str">
        <f>IF('Lineær programmering opg 4'!$C$8=0,"-",((-A3024+'Lineær programmering opg 4'!$M$8)/'Lineær programmering opg 4'!$K$8)*-1)</f>
        <v>-</v>
      </c>
      <c r="I3024" s="167" t="str">
        <f>IF('Lineær programmering opg 4'!$D$8=0,"-",'Lineær programmering opg 4'!$G$8)</f>
        <v>-</v>
      </c>
      <c r="J3024" s="295">
        <f>A3024*'Lineær programmering opg 4'!$C$11+Datatabel!C3024*'Lineær programmering opg 4'!$D$11</f>
        <v>38500.799999998402</v>
      </c>
      <c r="K3024" s="9">
        <f t="shared" si="237"/>
        <v>0</v>
      </c>
      <c r="L3024" s="9">
        <f t="shared" si="238"/>
        <v>0</v>
      </c>
    </row>
    <row r="3025" spans="1:12" ht="15" x14ac:dyDescent="0.25">
      <c r="A3025" s="167">
        <f t="shared" si="236"/>
        <v>167.47200000000799</v>
      </c>
      <c r="B3025" s="325">
        <f t="shared" si="239"/>
        <v>0.69780000000003328</v>
      </c>
      <c r="C3025" s="167">
        <f t="shared" si="235"/>
        <v>145.05599999998401</v>
      </c>
      <c r="D3025" s="167">
        <f>IF('Lineær programmering opg 4'!$M$4=0,"-",(-A3025+'Lineær programmering opg 4'!$M$4)/'Lineær programmering opg 4'!$K$4*-1)</f>
        <v>145.05599999998401</v>
      </c>
      <c r="E3025" s="167">
        <f>IF('Lineær programmering opg 4'!$M$5=0,"-",(-A3025+'Lineær programmering opg 4'!$M$5)/'Lineær programmering opg 4'!$K$5*-1)</f>
        <v>174.39599999999402</v>
      </c>
      <c r="F3025" s="167" t="str">
        <f>IF('Lineær programmering opg 4'!$E$6=0,"-",(-A3025+'Lineær programmering opg 4'!$M$6)/'Lineær programmering opg 4'!$K$6*-1)</f>
        <v>-</v>
      </c>
      <c r="G3025" s="167" t="str">
        <f>IF('Lineær programmering opg 4'!$D$7=0,"-",((-A3025+'Lineær programmering opg 4'!$M$7)/'Lineær programmering opg 4'!$K$7)*-1)</f>
        <v>-</v>
      </c>
      <c r="H3025" s="167" t="str">
        <f>IF('Lineær programmering opg 4'!$C$8=0,"-",((-A3025+'Lineær programmering opg 4'!$M$8)/'Lineær programmering opg 4'!$K$8)*-1)</f>
        <v>-</v>
      </c>
      <c r="I3025" s="167" t="str">
        <f>IF('Lineær programmering opg 4'!$D$8=0,"-",'Lineær programmering opg 4'!$G$8)</f>
        <v>-</v>
      </c>
      <c r="J3025" s="295">
        <f>A3025*'Lineær programmering opg 4'!$C$11+Datatabel!C3025*'Lineær programmering opg 4'!$D$11</f>
        <v>38505.599999998405</v>
      </c>
      <c r="K3025" s="9">
        <f t="shared" si="237"/>
        <v>0</v>
      </c>
      <c r="L3025" s="9">
        <f t="shared" si="238"/>
        <v>0</v>
      </c>
    </row>
    <row r="3026" spans="1:12" ht="15" x14ac:dyDescent="0.25">
      <c r="A3026" s="167">
        <f t="shared" si="236"/>
        <v>167.44800000000799</v>
      </c>
      <c r="B3026" s="325">
        <f t="shared" si="239"/>
        <v>0.69770000000003329</v>
      </c>
      <c r="C3026" s="167">
        <f t="shared" si="235"/>
        <v>145.10399999998401</v>
      </c>
      <c r="D3026" s="167">
        <f>IF('Lineær programmering opg 4'!$M$4=0,"-",(-A3026+'Lineær programmering opg 4'!$M$4)/'Lineær programmering opg 4'!$K$4*-1)</f>
        <v>145.10399999998401</v>
      </c>
      <c r="E3026" s="167">
        <f>IF('Lineær programmering opg 4'!$M$5=0,"-",(-A3026+'Lineær programmering opg 4'!$M$5)/'Lineær programmering opg 4'!$K$5*-1)</f>
        <v>174.41399999999402</v>
      </c>
      <c r="F3026" s="167" t="str">
        <f>IF('Lineær programmering opg 4'!$E$6=0,"-",(-A3026+'Lineær programmering opg 4'!$M$6)/'Lineær programmering opg 4'!$K$6*-1)</f>
        <v>-</v>
      </c>
      <c r="G3026" s="167" t="str">
        <f>IF('Lineær programmering opg 4'!$D$7=0,"-",((-A3026+'Lineær programmering opg 4'!$M$7)/'Lineær programmering opg 4'!$K$7)*-1)</f>
        <v>-</v>
      </c>
      <c r="H3026" s="167" t="str">
        <f>IF('Lineær programmering opg 4'!$C$8=0,"-",((-A3026+'Lineær programmering opg 4'!$M$8)/'Lineær programmering opg 4'!$K$8)*-1)</f>
        <v>-</v>
      </c>
      <c r="I3026" s="167" t="str">
        <f>IF('Lineær programmering opg 4'!$D$8=0,"-",'Lineær programmering opg 4'!$G$8)</f>
        <v>-</v>
      </c>
      <c r="J3026" s="295">
        <f>A3026*'Lineær programmering opg 4'!$C$11+Datatabel!C3026*'Lineær programmering opg 4'!$D$11</f>
        <v>38510.399999998401</v>
      </c>
      <c r="K3026" s="9">
        <f t="shared" si="237"/>
        <v>0</v>
      </c>
      <c r="L3026" s="9">
        <f t="shared" si="238"/>
        <v>0</v>
      </c>
    </row>
    <row r="3027" spans="1:12" ht="15" x14ac:dyDescent="0.25">
      <c r="A3027" s="167">
        <f t="shared" si="236"/>
        <v>167.42400000000799</v>
      </c>
      <c r="B3027" s="325">
        <f t="shared" si="239"/>
        <v>0.6976000000000333</v>
      </c>
      <c r="C3027" s="167">
        <f t="shared" si="235"/>
        <v>145.15199999998401</v>
      </c>
      <c r="D3027" s="167">
        <f>IF('Lineær programmering opg 4'!$M$4=0,"-",(-A3027+'Lineær programmering opg 4'!$M$4)/'Lineær programmering opg 4'!$K$4*-1)</f>
        <v>145.15199999998401</v>
      </c>
      <c r="E3027" s="167">
        <f>IF('Lineær programmering opg 4'!$M$5=0,"-",(-A3027+'Lineær programmering opg 4'!$M$5)/'Lineær programmering opg 4'!$K$5*-1)</f>
        <v>174.43199999999402</v>
      </c>
      <c r="F3027" s="167" t="str">
        <f>IF('Lineær programmering opg 4'!$E$6=0,"-",(-A3027+'Lineær programmering opg 4'!$M$6)/'Lineær programmering opg 4'!$K$6*-1)</f>
        <v>-</v>
      </c>
      <c r="G3027" s="167" t="str">
        <f>IF('Lineær programmering opg 4'!$D$7=0,"-",((-A3027+'Lineær programmering opg 4'!$M$7)/'Lineær programmering opg 4'!$K$7)*-1)</f>
        <v>-</v>
      </c>
      <c r="H3027" s="167" t="str">
        <f>IF('Lineær programmering opg 4'!$C$8=0,"-",((-A3027+'Lineær programmering opg 4'!$M$8)/'Lineær programmering opg 4'!$K$8)*-1)</f>
        <v>-</v>
      </c>
      <c r="I3027" s="167" t="str">
        <f>IF('Lineær programmering opg 4'!$D$8=0,"-",'Lineær programmering opg 4'!$G$8)</f>
        <v>-</v>
      </c>
      <c r="J3027" s="295">
        <f>A3027*'Lineær programmering opg 4'!$C$11+Datatabel!C3027*'Lineær programmering opg 4'!$D$11</f>
        <v>38515.199999998396</v>
      </c>
      <c r="K3027" s="9">
        <f t="shared" si="237"/>
        <v>0</v>
      </c>
      <c r="L3027" s="9">
        <f t="shared" si="238"/>
        <v>0</v>
      </c>
    </row>
    <row r="3028" spans="1:12" ht="15" x14ac:dyDescent="0.25">
      <c r="A3028" s="167">
        <f t="shared" si="236"/>
        <v>167.40000000000799</v>
      </c>
      <c r="B3028" s="325">
        <f t="shared" si="239"/>
        <v>0.69750000000003332</v>
      </c>
      <c r="C3028" s="167">
        <f t="shared" si="235"/>
        <v>145.19999999998402</v>
      </c>
      <c r="D3028" s="167">
        <f>IF('Lineær programmering opg 4'!$M$4=0,"-",(-A3028+'Lineær programmering opg 4'!$M$4)/'Lineær programmering opg 4'!$K$4*-1)</f>
        <v>145.19999999998402</v>
      </c>
      <c r="E3028" s="167">
        <f>IF('Lineær programmering opg 4'!$M$5=0,"-",(-A3028+'Lineær programmering opg 4'!$M$5)/'Lineær programmering opg 4'!$K$5*-1)</f>
        <v>174.44999999999402</v>
      </c>
      <c r="F3028" s="167" t="str">
        <f>IF('Lineær programmering opg 4'!$E$6=0,"-",(-A3028+'Lineær programmering opg 4'!$M$6)/'Lineær programmering opg 4'!$K$6*-1)</f>
        <v>-</v>
      </c>
      <c r="G3028" s="167" t="str">
        <f>IF('Lineær programmering opg 4'!$D$7=0,"-",((-A3028+'Lineær programmering opg 4'!$M$7)/'Lineær programmering opg 4'!$K$7)*-1)</f>
        <v>-</v>
      </c>
      <c r="H3028" s="167" t="str">
        <f>IF('Lineær programmering opg 4'!$C$8=0,"-",((-A3028+'Lineær programmering opg 4'!$M$8)/'Lineær programmering opg 4'!$K$8)*-1)</f>
        <v>-</v>
      </c>
      <c r="I3028" s="167" t="str">
        <f>IF('Lineær programmering opg 4'!$D$8=0,"-",'Lineær programmering opg 4'!$G$8)</f>
        <v>-</v>
      </c>
      <c r="J3028" s="295">
        <f>A3028*'Lineær programmering opg 4'!$C$11+Datatabel!C3028*'Lineær programmering opg 4'!$D$11</f>
        <v>38519.999999998399</v>
      </c>
      <c r="K3028" s="9">
        <f t="shared" si="237"/>
        <v>0</v>
      </c>
      <c r="L3028" s="9">
        <f t="shared" si="238"/>
        <v>0</v>
      </c>
    </row>
    <row r="3029" spans="1:12" ht="15" x14ac:dyDescent="0.25">
      <c r="A3029" s="167">
        <f t="shared" si="236"/>
        <v>167.37600000000799</v>
      </c>
      <c r="B3029" s="325">
        <f t="shared" si="239"/>
        <v>0.69740000000003333</v>
      </c>
      <c r="C3029" s="167">
        <f t="shared" si="235"/>
        <v>145.24799999998402</v>
      </c>
      <c r="D3029" s="167">
        <f>IF('Lineær programmering opg 4'!$M$4=0,"-",(-A3029+'Lineær programmering opg 4'!$M$4)/'Lineær programmering opg 4'!$K$4*-1)</f>
        <v>145.24799999998402</v>
      </c>
      <c r="E3029" s="167">
        <f>IF('Lineær programmering opg 4'!$M$5=0,"-",(-A3029+'Lineær programmering opg 4'!$M$5)/'Lineær programmering opg 4'!$K$5*-1)</f>
        <v>174.46799999999402</v>
      </c>
      <c r="F3029" s="167" t="str">
        <f>IF('Lineær programmering opg 4'!$E$6=0,"-",(-A3029+'Lineær programmering opg 4'!$M$6)/'Lineær programmering opg 4'!$K$6*-1)</f>
        <v>-</v>
      </c>
      <c r="G3029" s="167" t="str">
        <f>IF('Lineær programmering opg 4'!$D$7=0,"-",((-A3029+'Lineær programmering opg 4'!$M$7)/'Lineær programmering opg 4'!$K$7)*-1)</f>
        <v>-</v>
      </c>
      <c r="H3029" s="167" t="str">
        <f>IF('Lineær programmering opg 4'!$C$8=0,"-",((-A3029+'Lineær programmering opg 4'!$M$8)/'Lineær programmering opg 4'!$K$8)*-1)</f>
        <v>-</v>
      </c>
      <c r="I3029" s="167" t="str">
        <f>IF('Lineær programmering opg 4'!$D$8=0,"-",'Lineær programmering opg 4'!$G$8)</f>
        <v>-</v>
      </c>
      <c r="J3029" s="295">
        <f>A3029*'Lineær programmering opg 4'!$C$11+Datatabel!C3029*'Lineær programmering opg 4'!$D$11</f>
        <v>38524.799999998402</v>
      </c>
      <c r="K3029" s="9">
        <f t="shared" si="237"/>
        <v>0</v>
      </c>
      <c r="L3029" s="9">
        <f t="shared" si="238"/>
        <v>0</v>
      </c>
    </row>
    <row r="3030" spans="1:12" ht="15" x14ac:dyDescent="0.25">
      <c r="A3030" s="167">
        <f t="shared" si="236"/>
        <v>167.35200000000799</v>
      </c>
      <c r="B3030" s="325">
        <f t="shared" si="239"/>
        <v>0.69730000000003334</v>
      </c>
      <c r="C3030" s="167">
        <f t="shared" si="235"/>
        <v>145.29599999998402</v>
      </c>
      <c r="D3030" s="167">
        <f>IF('Lineær programmering opg 4'!$M$4=0,"-",(-A3030+'Lineær programmering opg 4'!$M$4)/'Lineær programmering opg 4'!$K$4*-1)</f>
        <v>145.29599999998402</v>
      </c>
      <c r="E3030" s="167">
        <f>IF('Lineær programmering opg 4'!$M$5=0,"-",(-A3030+'Lineær programmering opg 4'!$M$5)/'Lineær programmering opg 4'!$K$5*-1)</f>
        <v>174.48599999999402</v>
      </c>
      <c r="F3030" s="167" t="str">
        <f>IF('Lineær programmering opg 4'!$E$6=0,"-",(-A3030+'Lineær programmering opg 4'!$M$6)/'Lineær programmering opg 4'!$K$6*-1)</f>
        <v>-</v>
      </c>
      <c r="G3030" s="167" t="str">
        <f>IF('Lineær programmering opg 4'!$D$7=0,"-",((-A3030+'Lineær programmering opg 4'!$M$7)/'Lineær programmering opg 4'!$K$7)*-1)</f>
        <v>-</v>
      </c>
      <c r="H3030" s="167" t="str">
        <f>IF('Lineær programmering opg 4'!$C$8=0,"-",((-A3030+'Lineær programmering opg 4'!$M$8)/'Lineær programmering opg 4'!$K$8)*-1)</f>
        <v>-</v>
      </c>
      <c r="I3030" s="167" t="str">
        <f>IF('Lineær programmering opg 4'!$D$8=0,"-",'Lineær programmering opg 4'!$G$8)</f>
        <v>-</v>
      </c>
      <c r="J3030" s="295">
        <f>A3030*'Lineær programmering opg 4'!$C$11+Datatabel!C3030*'Lineær programmering opg 4'!$D$11</f>
        <v>38529.599999998405</v>
      </c>
      <c r="K3030" s="9">
        <f t="shared" si="237"/>
        <v>0</v>
      </c>
      <c r="L3030" s="9">
        <f t="shared" si="238"/>
        <v>0</v>
      </c>
    </row>
    <row r="3031" spans="1:12" ht="15" x14ac:dyDescent="0.25">
      <c r="A3031" s="167">
        <f t="shared" si="236"/>
        <v>167.32800000000799</v>
      </c>
      <c r="B3031" s="325">
        <f t="shared" si="239"/>
        <v>0.69720000000003335</v>
      </c>
      <c r="C3031" s="167">
        <f t="shared" si="235"/>
        <v>145.34399999998402</v>
      </c>
      <c r="D3031" s="167">
        <f>IF('Lineær programmering opg 4'!$M$4=0,"-",(-A3031+'Lineær programmering opg 4'!$M$4)/'Lineær programmering opg 4'!$K$4*-1)</f>
        <v>145.34399999998402</v>
      </c>
      <c r="E3031" s="167">
        <f>IF('Lineær programmering opg 4'!$M$5=0,"-",(-A3031+'Lineær programmering opg 4'!$M$5)/'Lineær programmering opg 4'!$K$5*-1)</f>
        <v>174.50399999999402</v>
      </c>
      <c r="F3031" s="167" t="str">
        <f>IF('Lineær programmering opg 4'!$E$6=0,"-",(-A3031+'Lineær programmering opg 4'!$M$6)/'Lineær programmering opg 4'!$K$6*-1)</f>
        <v>-</v>
      </c>
      <c r="G3031" s="167" t="str">
        <f>IF('Lineær programmering opg 4'!$D$7=0,"-",((-A3031+'Lineær programmering opg 4'!$M$7)/'Lineær programmering opg 4'!$K$7)*-1)</f>
        <v>-</v>
      </c>
      <c r="H3031" s="167" t="str">
        <f>IF('Lineær programmering opg 4'!$C$8=0,"-",((-A3031+'Lineær programmering opg 4'!$M$8)/'Lineær programmering opg 4'!$K$8)*-1)</f>
        <v>-</v>
      </c>
      <c r="I3031" s="167" t="str">
        <f>IF('Lineær programmering opg 4'!$D$8=0,"-",'Lineær programmering opg 4'!$G$8)</f>
        <v>-</v>
      </c>
      <c r="J3031" s="295">
        <f>A3031*'Lineær programmering opg 4'!$C$11+Datatabel!C3031*'Lineær programmering opg 4'!$D$11</f>
        <v>38534.399999998408</v>
      </c>
      <c r="K3031" s="9">
        <f t="shared" si="237"/>
        <v>0</v>
      </c>
      <c r="L3031" s="9">
        <f t="shared" si="238"/>
        <v>0</v>
      </c>
    </row>
    <row r="3032" spans="1:12" ht="15" x14ac:dyDescent="0.25">
      <c r="A3032" s="167">
        <f t="shared" si="236"/>
        <v>167.30400000000802</v>
      </c>
      <c r="B3032" s="325">
        <f t="shared" si="239"/>
        <v>0.69710000000003336</v>
      </c>
      <c r="C3032" s="167">
        <f t="shared" si="235"/>
        <v>145.39199999998397</v>
      </c>
      <c r="D3032" s="167">
        <f>IF('Lineær programmering opg 4'!$M$4=0,"-",(-A3032+'Lineær programmering opg 4'!$M$4)/'Lineær programmering opg 4'!$K$4*-1)</f>
        <v>145.39199999998397</v>
      </c>
      <c r="E3032" s="167">
        <f>IF('Lineær programmering opg 4'!$M$5=0,"-",(-A3032+'Lineær programmering opg 4'!$M$5)/'Lineær programmering opg 4'!$K$5*-1)</f>
        <v>174.52199999999399</v>
      </c>
      <c r="F3032" s="167" t="str">
        <f>IF('Lineær programmering opg 4'!$E$6=0,"-",(-A3032+'Lineær programmering opg 4'!$M$6)/'Lineær programmering opg 4'!$K$6*-1)</f>
        <v>-</v>
      </c>
      <c r="G3032" s="167" t="str">
        <f>IF('Lineær programmering opg 4'!$D$7=0,"-",((-A3032+'Lineær programmering opg 4'!$M$7)/'Lineær programmering opg 4'!$K$7)*-1)</f>
        <v>-</v>
      </c>
      <c r="H3032" s="167" t="str">
        <f>IF('Lineær programmering opg 4'!$C$8=0,"-",((-A3032+'Lineær programmering opg 4'!$M$8)/'Lineær programmering opg 4'!$K$8)*-1)</f>
        <v>-</v>
      </c>
      <c r="I3032" s="167" t="str">
        <f>IF('Lineær programmering opg 4'!$D$8=0,"-",'Lineær programmering opg 4'!$G$8)</f>
        <v>-</v>
      </c>
      <c r="J3032" s="295">
        <f>A3032*'Lineær programmering opg 4'!$C$11+Datatabel!C3032*'Lineær programmering opg 4'!$D$11</f>
        <v>38539.199999998396</v>
      </c>
      <c r="K3032" s="9">
        <f t="shared" si="237"/>
        <v>0</v>
      </c>
      <c r="L3032" s="9">
        <f t="shared" si="238"/>
        <v>0</v>
      </c>
    </row>
    <row r="3033" spans="1:12" ht="15" x14ac:dyDescent="0.25">
      <c r="A3033" s="167">
        <f t="shared" si="236"/>
        <v>167.28000000000802</v>
      </c>
      <c r="B3033" s="325">
        <f t="shared" si="239"/>
        <v>0.69700000000003337</v>
      </c>
      <c r="C3033" s="167">
        <f t="shared" si="235"/>
        <v>145.43999999998397</v>
      </c>
      <c r="D3033" s="167">
        <f>IF('Lineær programmering opg 4'!$M$4=0,"-",(-A3033+'Lineær programmering opg 4'!$M$4)/'Lineær programmering opg 4'!$K$4*-1)</f>
        <v>145.43999999998397</v>
      </c>
      <c r="E3033" s="167">
        <f>IF('Lineær programmering opg 4'!$M$5=0,"-",(-A3033+'Lineær programmering opg 4'!$M$5)/'Lineær programmering opg 4'!$K$5*-1)</f>
        <v>174.539999999994</v>
      </c>
      <c r="F3033" s="167" t="str">
        <f>IF('Lineær programmering opg 4'!$E$6=0,"-",(-A3033+'Lineær programmering opg 4'!$M$6)/'Lineær programmering opg 4'!$K$6*-1)</f>
        <v>-</v>
      </c>
      <c r="G3033" s="167" t="str">
        <f>IF('Lineær programmering opg 4'!$D$7=0,"-",((-A3033+'Lineær programmering opg 4'!$M$7)/'Lineær programmering opg 4'!$K$7)*-1)</f>
        <v>-</v>
      </c>
      <c r="H3033" s="167" t="str">
        <f>IF('Lineær programmering opg 4'!$C$8=0,"-",((-A3033+'Lineær programmering opg 4'!$M$8)/'Lineær programmering opg 4'!$K$8)*-1)</f>
        <v>-</v>
      </c>
      <c r="I3033" s="167" t="str">
        <f>IF('Lineær programmering opg 4'!$D$8=0,"-",'Lineær programmering opg 4'!$G$8)</f>
        <v>-</v>
      </c>
      <c r="J3033" s="295">
        <f>A3033*'Lineær programmering opg 4'!$C$11+Datatabel!C3033*'Lineær programmering opg 4'!$D$11</f>
        <v>38543.999999998399</v>
      </c>
      <c r="K3033" s="9">
        <f t="shared" si="237"/>
        <v>0</v>
      </c>
      <c r="L3033" s="9">
        <f t="shared" si="238"/>
        <v>0</v>
      </c>
    </row>
    <row r="3034" spans="1:12" ht="15" x14ac:dyDescent="0.25">
      <c r="A3034" s="167">
        <f t="shared" si="236"/>
        <v>167.25600000000802</v>
      </c>
      <c r="B3034" s="325">
        <f t="shared" si="239"/>
        <v>0.69690000000003338</v>
      </c>
      <c r="C3034" s="167">
        <f t="shared" si="235"/>
        <v>145.48799999998397</v>
      </c>
      <c r="D3034" s="167">
        <f>IF('Lineær programmering opg 4'!$M$4=0,"-",(-A3034+'Lineær programmering opg 4'!$M$4)/'Lineær programmering opg 4'!$K$4*-1)</f>
        <v>145.48799999998397</v>
      </c>
      <c r="E3034" s="167">
        <f>IF('Lineær programmering opg 4'!$M$5=0,"-",(-A3034+'Lineær programmering opg 4'!$M$5)/'Lineær programmering opg 4'!$K$5*-1)</f>
        <v>174.557999999994</v>
      </c>
      <c r="F3034" s="167" t="str">
        <f>IF('Lineær programmering opg 4'!$E$6=0,"-",(-A3034+'Lineær programmering opg 4'!$M$6)/'Lineær programmering opg 4'!$K$6*-1)</f>
        <v>-</v>
      </c>
      <c r="G3034" s="167" t="str">
        <f>IF('Lineær programmering opg 4'!$D$7=0,"-",((-A3034+'Lineær programmering opg 4'!$M$7)/'Lineær programmering opg 4'!$K$7)*-1)</f>
        <v>-</v>
      </c>
      <c r="H3034" s="167" t="str">
        <f>IF('Lineær programmering opg 4'!$C$8=0,"-",((-A3034+'Lineær programmering opg 4'!$M$8)/'Lineær programmering opg 4'!$K$8)*-1)</f>
        <v>-</v>
      </c>
      <c r="I3034" s="167" t="str">
        <f>IF('Lineær programmering opg 4'!$D$8=0,"-",'Lineær programmering opg 4'!$G$8)</f>
        <v>-</v>
      </c>
      <c r="J3034" s="295">
        <f>A3034*'Lineær programmering opg 4'!$C$11+Datatabel!C3034*'Lineær programmering opg 4'!$D$11</f>
        <v>38548.799999998402</v>
      </c>
      <c r="K3034" s="9">
        <f t="shared" si="237"/>
        <v>0</v>
      </c>
      <c r="L3034" s="9">
        <f t="shared" si="238"/>
        <v>0</v>
      </c>
    </row>
    <row r="3035" spans="1:12" ht="15" x14ac:dyDescent="0.25">
      <c r="A3035" s="167">
        <f t="shared" si="236"/>
        <v>167.23200000000801</v>
      </c>
      <c r="B3035" s="325">
        <f t="shared" si="239"/>
        <v>0.69680000000003339</v>
      </c>
      <c r="C3035" s="167">
        <f t="shared" si="235"/>
        <v>145.53599999998397</v>
      </c>
      <c r="D3035" s="167">
        <f>IF('Lineær programmering opg 4'!$M$4=0,"-",(-A3035+'Lineær programmering opg 4'!$M$4)/'Lineær programmering opg 4'!$K$4*-1)</f>
        <v>145.53599999998397</v>
      </c>
      <c r="E3035" s="167">
        <f>IF('Lineær programmering opg 4'!$M$5=0,"-",(-A3035+'Lineær programmering opg 4'!$M$5)/'Lineær programmering opg 4'!$K$5*-1)</f>
        <v>174.575999999994</v>
      </c>
      <c r="F3035" s="167" t="str">
        <f>IF('Lineær programmering opg 4'!$E$6=0,"-",(-A3035+'Lineær programmering opg 4'!$M$6)/'Lineær programmering opg 4'!$K$6*-1)</f>
        <v>-</v>
      </c>
      <c r="G3035" s="167" t="str">
        <f>IF('Lineær programmering opg 4'!$D$7=0,"-",((-A3035+'Lineær programmering opg 4'!$M$7)/'Lineær programmering opg 4'!$K$7)*-1)</f>
        <v>-</v>
      </c>
      <c r="H3035" s="167" t="str">
        <f>IF('Lineær programmering opg 4'!$C$8=0,"-",((-A3035+'Lineær programmering opg 4'!$M$8)/'Lineær programmering opg 4'!$K$8)*-1)</f>
        <v>-</v>
      </c>
      <c r="I3035" s="167" t="str">
        <f>IF('Lineær programmering opg 4'!$D$8=0,"-",'Lineær programmering opg 4'!$G$8)</f>
        <v>-</v>
      </c>
      <c r="J3035" s="295">
        <f>A3035*'Lineær programmering opg 4'!$C$11+Datatabel!C3035*'Lineær programmering opg 4'!$D$11</f>
        <v>38553.599999998398</v>
      </c>
      <c r="K3035" s="9">
        <f t="shared" si="237"/>
        <v>0</v>
      </c>
      <c r="L3035" s="9">
        <f t="shared" si="238"/>
        <v>0</v>
      </c>
    </row>
    <row r="3036" spans="1:12" ht="15" x14ac:dyDescent="0.25">
      <c r="A3036" s="167">
        <f t="shared" si="236"/>
        <v>167.20800000000801</v>
      </c>
      <c r="B3036" s="325">
        <f t="shared" si="239"/>
        <v>0.6967000000000334</v>
      </c>
      <c r="C3036" s="167">
        <f t="shared" si="235"/>
        <v>145.58399999998397</v>
      </c>
      <c r="D3036" s="167">
        <f>IF('Lineær programmering opg 4'!$M$4=0,"-",(-A3036+'Lineær programmering opg 4'!$M$4)/'Lineær programmering opg 4'!$K$4*-1)</f>
        <v>145.58399999998397</v>
      </c>
      <c r="E3036" s="167">
        <f>IF('Lineær programmering opg 4'!$M$5=0,"-",(-A3036+'Lineær programmering opg 4'!$M$5)/'Lineær programmering opg 4'!$K$5*-1)</f>
        <v>174.593999999994</v>
      </c>
      <c r="F3036" s="167" t="str">
        <f>IF('Lineær programmering opg 4'!$E$6=0,"-",(-A3036+'Lineær programmering opg 4'!$M$6)/'Lineær programmering opg 4'!$K$6*-1)</f>
        <v>-</v>
      </c>
      <c r="G3036" s="167" t="str">
        <f>IF('Lineær programmering opg 4'!$D$7=0,"-",((-A3036+'Lineær programmering opg 4'!$M$7)/'Lineær programmering opg 4'!$K$7)*-1)</f>
        <v>-</v>
      </c>
      <c r="H3036" s="167" t="str">
        <f>IF('Lineær programmering opg 4'!$C$8=0,"-",((-A3036+'Lineær programmering opg 4'!$M$8)/'Lineær programmering opg 4'!$K$8)*-1)</f>
        <v>-</v>
      </c>
      <c r="I3036" s="167" t="str">
        <f>IF('Lineær programmering opg 4'!$D$8=0,"-",'Lineær programmering opg 4'!$G$8)</f>
        <v>-</v>
      </c>
      <c r="J3036" s="295">
        <f>A3036*'Lineær programmering opg 4'!$C$11+Datatabel!C3036*'Lineær programmering opg 4'!$D$11</f>
        <v>38558.399999998393</v>
      </c>
      <c r="K3036" s="9">
        <f t="shared" si="237"/>
        <v>0</v>
      </c>
      <c r="L3036" s="9">
        <f t="shared" si="238"/>
        <v>0</v>
      </c>
    </row>
    <row r="3037" spans="1:12" ht="15" x14ac:dyDescent="0.25">
      <c r="A3037" s="167">
        <f t="shared" si="236"/>
        <v>167.18400000000801</v>
      </c>
      <c r="B3037" s="325">
        <f t="shared" si="239"/>
        <v>0.69660000000003341</v>
      </c>
      <c r="C3037" s="167">
        <f t="shared" si="235"/>
        <v>145.63199999998398</v>
      </c>
      <c r="D3037" s="167">
        <f>IF('Lineær programmering opg 4'!$M$4=0,"-",(-A3037+'Lineær programmering opg 4'!$M$4)/'Lineær programmering opg 4'!$K$4*-1)</f>
        <v>145.63199999998398</v>
      </c>
      <c r="E3037" s="167">
        <f>IF('Lineær programmering opg 4'!$M$5=0,"-",(-A3037+'Lineær programmering opg 4'!$M$5)/'Lineær programmering opg 4'!$K$5*-1)</f>
        <v>174.611999999994</v>
      </c>
      <c r="F3037" s="167" t="str">
        <f>IF('Lineær programmering opg 4'!$E$6=0,"-",(-A3037+'Lineær programmering opg 4'!$M$6)/'Lineær programmering opg 4'!$K$6*-1)</f>
        <v>-</v>
      </c>
      <c r="G3037" s="167" t="str">
        <f>IF('Lineær programmering opg 4'!$D$7=0,"-",((-A3037+'Lineær programmering opg 4'!$M$7)/'Lineær programmering opg 4'!$K$7)*-1)</f>
        <v>-</v>
      </c>
      <c r="H3037" s="167" t="str">
        <f>IF('Lineær programmering opg 4'!$C$8=0,"-",((-A3037+'Lineær programmering opg 4'!$M$8)/'Lineær programmering opg 4'!$K$8)*-1)</f>
        <v>-</v>
      </c>
      <c r="I3037" s="167" t="str">
        <f>IF('Lineær programmering opg 4'!$D$8=0,"-",'Lineær programmering opg 4'!$G$8)</f>
        <v>-</v>
      </c>
      <c r="J3037" s="295">
        <f>A3037*'Lineær programmering opg 4'!$C$11+Datatabel!C3037*'Lineær programmering opg 4'!$D$11</f>
        <v>38563.199999998396</v>
      </c>
      <c r="K3037" s="9">
        <f t="shared" si="237"/>
        <v>0</v>
      </c>
      <c r="L3037" s="9">
        <f t="shared" si="238"/>
        <v>0</v>
      </c>
    </row>
    <row r="3038" spans="1:12" ht="15" x14ac:dyDescent="0.25">
      <c r="A3038" s="167">
        <f t="shared" si="236"/>
        <v>167.16000000000801</v>
      </c>
      <c r="B3038" s="325">
        <f t="shared" si="239"/>
        <v>0.69650000000003343</v>
      </c>
      <c r="C3038" s="167">
        <f t="shared" si="235"/>
        <v>145.67999999998398</v>
      </c>
      <c r="D3038" s="167">
        <f>IF('Lineær programmering opg 4'!$M$4=0,"-",(-A3038+'Lineær programmering opg 4'!$M$4)/'Lineær programmering opg 4'!$K$4*-1)</f>
        <v>145.67999999998398</v>
      </c>
      <c r="E3038" s="167">
        <f>IF('Lineær programmering opg 4'!$M$5=0,"-",(-A3038+'Lineær programmering opg 4'!$M$5)/'Lineær programmering opg 4'!$K$5*-1)</f>
        <v>174.629999999994</v>
      </c>
      <c r="F3038" s="167" t="str">
        <f>IF('Lineær programmering opg 4'!$E$6=0,"-",(-A3038+'Lineær programmering opg 4'!$M$6)/'Lineær programmering opg 4'!$K$6*-1)</f>
        <v>-</v>
      </c>
      <c r="G3038" s="167" t="str">
        <f>IF('Lineær programmering opg 4'!$D$7=0,"-",((-A3038+'Lineær programmering opg 4'!$M$7)/'Lineær programmering opg 4'!$K$7)*-1)</f>
        <v>-</v>
      </c>
      <c r="H3038" s="167" t="str">
        <f>IF('Lineær programmering opg 4'!$C$8=0,"-",((-A3038+'Lineær programmering opg 4'!$M$8)/'Lineær programmering opg 4'!$K$8)*-1)</f>
        <v>-</v>
      </c>
      <c r="I3038" s="167" t="str">
        <f>IF('Lineær programmering opg 4'!$D$8=0,"-",'Lineær programmering opg 4'!$G$8)</f>
        <v>-</v>
      </c>
      <c r="J3038" s="295">
        <f>A3038*'Lineær programmering opg 4'!$C$11+Datatabel!C3038*'Lineær programmering opg 4'!$D$11</f>
        <v>38567.999999998399</v>
      </c>
      <c r="K3038" s="9">
        <f t="shared" si="237"/>
        <v>0</v>
      </c>
      <c r="L3038" s="9">
        <f t="shared" si="238"/>
        <v>0</v>
      </c>
    </row>
    <row r="3039" spans="1:12" ht="15" x14ac:dyDescent="0.25">
      <c r="A3039" s="167">
        <f t="shared" si="236"/>
        <v>167.13600000000804</v>
      </c>
      <c r="B3039" s="325">
        <f t="shared" si="239"/>
        <v>0.69640000000003344</v>
      </c>
      <c r="C3039" s="167">
        <f t="shared" si="235"/>
        <v>145.72799999998392</v>
      </c>
      <c r="D3039" s="167">
        <f>IF('Lineær programmering opg 4'!$M$4=0,"-",(-A3039+'Lineær programmering opg 4'!$M$4)/'Lineær programmering opg 4'!$K$4*-1)</f>
        <v>145.72799999998392</v>
      </c>
      <c r="E3039" s="167">
        <f>IF('Lineær programmering opg 4'!$M$5=0,"-",(-A3039+'Lineær programmering opg 4'!$M$5)/'Lineær programmering opg 4'!$K$5*-1)</f>
        <v>174.64799999999397</v>
      </c>
      <c r="F3039" s="167" t="str">
        <f>IF('Lineær programmering opg 4'!$E$6=0,"-",(-A3039+'Lineær programmering opg 4'!$M$6)/'Lineær programmering opg 4'!$K$6*-1)</f>
        <v>-</v>
      </c>
      <c r="G3039" s="167" t="str">
        <f>IF('Lineær programmering opg 4'!$D$7=0,"-",((-A3039+'Lineær programmering opg 4'!$M$7)/'Lineær programmering opg 4'!$K$7)*-1)</f>
        <v>-</v>
      </c>
      <c r="H3039" s="167" t="str">
        <f>IF('Lineær programmering opg 4'!$C$8=0,"-",((-A3039+'Lineær programmering opg 4'!$M$8)/'Lineær programmering opg 4'!$K$8)*-1)</f>
        <v>-</v>
      </c>
      <c r="I3039" s="167" t="str">
        <f>IF('Lineær programmering opg 4'!$D$8=0,"-",'Lineær programmering opg 4'!$G$8)</f>
        <v>-</v>
      </c>
      <c r="J3039" s="295">
        <f>A3039*'Lineær programmering opg 4'!$C$11+Datatabel!C3039*'Lineær programmering opg 4'!$D$11</f>
        <v>38572.799999998388</v>
      </c>
      <c r="K3039" s="9">
        <f t="shared" si="237"/>
        <v>0</v>
      </c>
      <c r="L3039" s="9">
        <f t="shared" si="238"/>
        <v>0</v>
      </c>
    </row>
    <row r="3040" spans="1:12" ht="15" x14ac:dyDescent="0.25">
      <c r="A3040" s="167">
        <f t="shared" si="236"/>
        <v>167.11200000000804</v>
      </c>
      <c r="B3040" s="325">
        <f t="shared" si="239"/>
        <v>0.69630000000003345</v>
      </c>
      <c r="C3040" s="167">
        <f t="shared" si="235"/>
        <v>145.77599999998392</v>
      </c>
      <c r="D3040" s="167">
        <f>IF('Lineær programmering opg 4'!$M$4=0,"-",(-A3040+'Lineær programmering opg 4'!$M$4)/'Lineær programmering opg 4'!$K$4*-1)</f>
        <v>145.77599999998392</v>
      </c>
      <c r="E3040" s="167">
        <f>IF('Lineær programmering opg 4'!$M$5=0,"-",(-A3040+'Lineær programmering opg 4'!$M$5)/'Lineær programmering opg 4'!$K$5*-1)</f>
        <v>174.66599999999397</v>
      </c>
      <c r="F3040" s="167" t="str">
        <f>IF('Lineær programmering opg 4'!$E$6=0,"-",(-A3040+'Lineær programmering opg 4'!$M$6)/'Lineær programmering opg 4'!$K$6*-1)</f>
        <v>-</v>
      </c>
      <c r="G3040" s="167" t="str">
        <f>IF('Lineær programmering opg 4'!$D$7=0,"-",((-A3040+'Lineær programmering opg 4'!$M$7)/'Lineær programmering opg 4'!$K$7)*-1)</f>
        <v>-</v>
      </c>
      <c r="H3040" s="167" t="str">
        <f>IF('Lineær programmering opg 4'!$C$8=0,"-",((-A3040+'Lineær programmering opg 4'!$M$8)/'Lineær programmering opg 4'!$K$8)*-1)</f>
        <v>-</v>
      </c>
      <c r="I3040" s="167" t="str">
        <f>IF('Lineær programmering opg 4'!$D$8=0,"-",'Lineær programmering opg 4'!$G$8)</f>
        <v>-</v>
      </c>
      <c r="J3040" s="295">
        <f>A3040*'Lineær programmering opg 4'!$C$11+Datatabel!C3040*'Lineær programmering opg 4'!$D$11</f>
        <v>38577.599999998391</v>
      </c>
      <c r="K3040" s="9">
        <f t="shared" si="237"/>
        <v>0</v>
      </c>
      <c r="L3040" s="9">
        <f t="shared" si="238"/>
        <v>0</v>
      </c>
    </row>
    <row r="3041" spans="1:12" ht="15" x14ac:dyDescent="0.25">
      <c r="A3041" s="167">
        <f t="shared" si="236"/>
        <v>167.08800000000804</v>
      </c>
      <c r="B3041" s="325">
        <f t="shared" si="239"/>
        <v>0.69620000000003346</v>
      </c>
      <c r="C3041" s="167">
        <f t="shared" si="235"/>
        <v>145.82399999998393</v>
      </c>
      <c r="D3041" s="167">
        <f>IF('Lineær programmering opg 4'!$M$4=0,"-",(-A3041+'Lineær programmering opg 4'!$M$4)/'Lineær programmering opg 4'!$K$4*-1)</f>
        <v>145.82399999998393</v>
      </c>
      <c r="E3041" s="167">
        <f>IF('Lineær programmering opg 4'!$M$5=0,"-",(-A3041+'Lineær programmering opg 4'!$M$5)/'Lineær programmering opg 4'!$K$5*-1)</f>
        <v>174.68399999999397</v>
      </c>
      <c r="F3041" s="167" t="str">
        <f>IF('Lineær programmering opg 4'!$E$6=0,"-",(-A3041+'Lineær programmering opg 4'!$M$6)/'Lineær programmering opg 4'!$K$6*-1)</f>
        <v>-</v>
      </c>
      <c r="G3041" s="167" t="str">
        <f>IF('Lineær programmering opg 4'!$D$7=0,"-",((-A3041+'Lineær programmering opg 4'!$M$7)/'Lineær programmering opg 4'!$K$7)*-1)</f>
        <v>-</v>
      </c>
      <c r="H3041" s="167" t="str">
        <f>IF('Lineær programmering opg 4'!$C$8=0,"-",((-A3041+'Lineær programmering opg 4'!$M$8)/'Lineær programmering opg 4'!$K$8)*-1)</f>
        <v>-</v>
      </c>
      <c r="I3041" s="167" t="str">
        <f>IF('Lineær programmering opg 4'!$D$8=0,"-",'Lineær programmering opg 4'!$G$8)</f>
        <v>-</v>
      </c>
      <c r="J3041" s="295">
        <f>A3041*'Lineær programmering opg 4'!$C$11+Datatabel!C3041*'Lineær programmering opg 4'!$D$11</f>
        <v>38582.399999998393</v>
      </c>
      <c r="K3041" s="9">
        <f t="shared" si="237"/>
        <v>0</v>
      </c>
      <c r="L3041" s="9">
        <f t="shared" si="238"/>
        <v>0</v>
      </c>
    </row>
    <row r="3042" spans="1:12" ht="15" x14ac:dyDescent="0.25">
      <c r="A3042" s="167">
        <f t="shared" si="236"/>
        <v>167.06400000000804</v>
      </c>
      <c r="B3042" s="325">
        <f t="shared" si="239"/>
        <v>0.69610000000003347</v>
      </c>
      <c r="C3042" s="167">
        <f t="shared" si="235"/>
        <v>145.87199999998393</v>
      </c>
      <c r="D3042" s="167">
        <f>IF('Lineær programmering opg 4'!$M$4=0,"-",(-A3042+'Lineær programmering opg 4'!$M$4)/'Lineær programmering opg 4'!$K$4*-1)</f>
        <v>145.87199999998393</v>
      </c>
      <c r="E3042" s="167">
        <f>IF('Lineær programmering opg 4'!$M$5=0,"-",(-A3042+'Lineær programmering opg 4'!$M$5)/'Lineær programmering opg 4'!$K$5*-1)</f>
        <v>174.70199999999397</v>
      </c>
      <c r="F3042" s="167" t="str">
        <f>IF('Lineær programmering opg 4'!$E$6=0,"-",(-A3042+'Lineær programmering opg 4'!$M$6)/'Lineær programmering opg 4'!$K$6*-1)</f>
        <v>-</v>
      </c>
      <c r="G3042" s="167" t="str">
        <f>IF('Lineær programmering opg 4'!$D$7=0,"-",((-A3042+'Lineær programmering opg 4'!$M$7)/'Lineær programmering opg 4'!$K$7)*-1)</f>
        <v>-</v>
      </c>
      <c r="H3042" s="167" t="str">
        <f>IF('Lineær programmering opg 4'!$C$8=0,"-",((-A3042+'Lineær programmering opg 4'!$M$8)/'Lineær programmering opg 4'!$K$8)*-1)</f>
        <v>-</v>
      </c>
      <c r="I3042" s="167" t="str">
        <f>IF('Lineær programmering opg 4'!$D$8=0,"-",'Lineær programmering opg 4'!$G$8)</f>
        <v>-</v>
      </c>
      <c r="J3042" s="295">
        <f>A3042*'Lineær programmering opg 4'!$C$11+Datatabel!C3042*'Lineær programmering opg 4'!$D$11</f>
        <v>38587.199999998389</v>
      </c>
      <c r="K3042" s="9">
        <f t="shared" si="237"/>
        <v>0</v>
      </c>
      <c r="L3042" s="9">
        <f t="shared" si="238"/>
        <v>0</v>
      </c>
    </row>
    <row r="3043" spans="1:12" ht="15" x14ac:dyDescent="0.25">
      <c r="A3043" s="167">
        <f t="shared" si="236"/>
        <v>167.04000000000804</v>
      </c>
      <c r="B3043" s="325">
        <f t="shared" si="239"/>
        <v>0.69600000000003348</v>
      </c>
      <c r="C3043" s="167">
        <f t="shared" si="235"/>
        <v>145.91999999998393</v>
      </c>
      <c r="D3043" s="167">
        <f>IF('Lineær programmering opg 4'!$M$4=0,"-",(-A3043+'Lineær programmering opg 4'!$M$4)/'Lineær programmering opg 4'!$K$4*-1)</f>
        <v>145.91999999998393</v>
      </c>
      <c r="E3043" s="167">
        <f>IF('Lineær programmering opg 4'!$M$5=0,"-",(-A3043+'Lineær programmering opg 4'!$M$5)/'Lineær programmering opg 4'!$K$5*-1)</f>
        <v>174.71999999999397</v>
      </c>
      <c r="F3043" s="167" t="str">
        <f>IF('Lineær programmering opg 4'!$E$6=0,"-",(-A3043+'Lineær programmering opg 4'!$M$6)/'Lineær programmering opg 4'!$K$6*-1)</f>
        <v>-</v>
      </c>
      <c r="G3043" s="167" t="str">
        <f>IF('Lineær programmering opg 4'!$D$7=0,"-",((-A3043+'Lineær programmering opg 4'!$M$7)/'Lineær programmering opg 4'!$K$7)*-1)</f>
        <v>-</v>
      </c>
      <c r="H3043" s="167" t="str">
        <f>IF('Lineær programmering opg 4'!$C$8=0,"-",((-A3043+'Lineær programmering opg 4'!$M$8)/'Lineær programmering opg 4'!$K$8)*-1)</f>
        <v>-</v>
      </c>
      <c r="I3043" s="167" t="str">
        <f>IF('Lineær programmering opg 4'!$D$8=0,"-",'Lineær programmering opg 4'!$G$8)</f>
        <v>-</v>
      </c>
      <c r="J3043" s="295">
        <f>A3043*'Lineær programmering opg 4'!$C$11+Datatabel!C3043*'Lineær programmering opg 4'!$D$11</f>
        <v>38591.999999998392</v>
      </c>
      <c r="K3043" s="9">
        <f t="shared" si="237"/>
        <v>0</v>
      </c>
      <c r="L3043" s="9">
        <f t="shared" si="238"/>
        <v>0</v>
      </c>
    </row>
    <row r="3044" spans="1:12" ht="15" x14ac:dyDescent="0.25">
      <c r="A3044" s="167">
        <f t="shared" si="236"/>
        <v>167.01600000000803</v>
      </c>
      <c r="B3044" s="325">
        <f t="shared" si="239"/>
        <v>0.69590000000003349</v>
      </c>
      <c r="C3044" s="167">
        <f t="shared" si="235"/>
        <v>145.96799999998393</v>
      </c>
      <c r="D3044" s="167">
        <f>IF('Lineær programmering opg 4'!$M$4=0,"-",(-A3044+'Lineær programmering opg 4'!$M$4)/'Lineær programmering opg 4'!$K$4*-1)</f>
        <v>145.96799999998393</v>
      </c>
      <c r="E3044" s="167">
        <f>IF('Lineær programmering opg 4'!$M$5=0,"-",(-A3044+'Lineær programmering opg 4'!$M$5)/'Lineær programmering opg 4'!$K$5*-1)</f>
        <v>174.73799999999397</v>
      </c>
      <c r="F3044" s="167" t="str">
        <f>IF('Lineær programmering opg 4'!$E$6=0,"-",(-A3044+'Lineær programmering opg 4'!$M$6)/'Lineær programmering opg 4'!$K$6*-1)</f>
        <v>-</v>
      </c>
      <c r="G3044" s="167" t="str">
        <f>IF('Lineær programmering opg 4'!$D$7=0,"-",((-A3044+'Lineær programmering opg 4'!$M$7)/'Lineær programmering opg 4'!$K$7)*-1)</f>
        <v>-</v>
      </c>
      <c r="H3044" s="167" t="str">
        <f>IF('Lineær programmering opg 4'!$C$8=0,"-",((-A3044+'Lineær programmering opg 4'!$M$8)/'Lineær programmering opg 4'!$K$8)*-1)</f>
        <v>-</v>
      </c>
      <c r="I3044" s="167" t="str">
        <f>IF('Lineær programmering opg 4'!$D$8=0,"-",'Lineær programmering opg 4'!$G$8)</f>
        <v>-</v>
      </c>
      <c r="J3044" s="295">
        <f>A3044*'Lineær programmering opg 4'!$C$11+Datatabel!C3044*'Lineær programmering opg 4'!$D$11</f>
        <v>38596.799999998388</v>
      </c>
      <c r="K3044" s="9">
        <f t="shared" si="237"/>
        <v>0</v>
      </c>
      <c r="L3044" s="9">
        <f t="shared" si="238"/>
        <v>0</v>
      </c>
    </row>
    <row r="3045" spans="1:12" ht="15" x14ac:dyDescent="0.25">
      <c r="A3045" s="167">
        <f t="shared" si="236"/>
        <v>166.99200000000803</v>
      </c>
      <c r="B3045" s="325">
        <f t="shared" si="239"/>
        <v>0.6958000000000335</v>
      </c>
      <c r="C3045" s="167">
        <f t="shared" si="235"/>
        <v>146.01599999998393</v>
      </c>
      <c r="D3045" s="167">
        <f>IF('Lineær programmering opg 4'!$M$4=0,"-",(-A3045+'Lineær programmering opg 4'!$M$4)/'Lineær programmering opg 4'!$K$4*-1)</f>
        <v>146.01599999998393</v>
      </c>
      <c r="E3045" s="167">
        <f>IF('Lineær programmering opg 4'!$M$5=0,"-",(-A3045+'Lineær programmering opg 4'!$M$5)/'Lineær programmering opg 4'!$K$5*-1)</f>
        <v>174.75599999999397</v>
      </c>
      <c r="F3045" s="167" t="str">
        <f>IF('Lineær programmering opg 4'!$E$6=0,"-",(-A3045+'Lineær programmering opg 4'!$M$6)/'Lineær programmering opg 4'!$K$6*-1)</f>
        <v>-</v>
      </c>
      <c r="G3045" s="167" t="str">
        <f>IF('Lineær programmering opg 4'!$D$7=0,"-",((-A3045+'Lineær programmering opg 4'!$M$7)/'Lineær programmering opg 4'!$K$7)*-1)</f>
        <v>-</v>
      </c>
      <c r="H3045" s="167" t="str">
        <f>IF('Lineær programmering opg 4'!$C$8=0,"-",((-A3045+'Lineær programmering opg 4'!$M$8)/'Lineær programmering opg 4'!$K$8)*-1)</f>
        <v>-</v>
      </c>
      <c r="I3045" s="167" t="str">
        <f>IF('Lineær programmering opg 4'!$D$8=0,"-",'Lineær programmering opg 4'!$G$8)</f>
        <v>-</v>
      </c>
      <c r="J3045" s="295">
        <f>A3045*'Lineær programmering opg 4'!$C$11+Datatabel!C3045*'Lineær programmering opg 4'!$D$11</f>
        <v>38601.599999998391</v>
      </c>
      <c r="K3045" s="9">
        <f t="shared" si="237"/>
        <v>0</v>
      </c>
      <c r="L3045" s="9">
        <f t="shared" si="238"/>
        <v>0</v>
      </c>
    </row>
    <row r="3046" spans="1:12" ht="15" x14ac:dyDescent="0.25">
      <c r="A3046" s="167">
        <f t="shared" si="236"/>
        <v>166.96800000000803</v>
      </c>
      <c r="B3046" s="325">
        <f t="shared" si="239"/>
        <v>0.69570000000003351</v>
      </c>
      <c r="C3046" s="167">
        <f t="shared" si="235"/>
        <v>146.06399999998393</v>
      </c>
      <c r="D3046" s="167">
        <f>IF('Lineær programmering opg 4'!$M$4=0,"-",(-A3046+'Lineær programmering opg 4'!$M$4)/'Lineær programmering opg 4'!$K$4*-1)</f>
        <v>146.06399999998393</v>
      </c>
      <c r="E3046" s="167">
        <f>IF('Lineær programmering opg 4'!$M$5=0,"-",(-A3046+'Lineær programmering opg 4'!$M$5)/'Lineær programmering opg 4'!$K$5*-1)</f>
        <v>174.77399999999398</v>
      </c>
      <c r="F3046" s="167" t="str">
        <f>IF('Lineær programmering opg 4'!$E$6=0,"-",(-A3046+'Lineær programmering opg 4'!$M$6)/'Lineær programmering opg 4'!$K$6*-1)</f>
        <v>-</v>
      </c>
      <c r="G3046" s="167" t="str">
        <f>IF('Lineær programmering opg 4'!$D$7=0,"-",((-A3046+'Lineær programmering opg 4'!$M$7)/'Lineær programmering opg 4'!$K$7)*-1)</f>
        <v>-</v>
      </c>
      <c r="H3046" s="167" t="str">
        <f>IF('Lineær programmering opg 4'!$C$8=0,"-",((-A3046+'Lineær programmering opg 4'!$M$8)/'Lineær programmering opg 4'!$K$8)*-1)</f>
        <v>-</v>
      </c>
      <c r="I3046" s="167" t="str">
        <f>IF('Lineær programmering opg 4'!$D$8=0,"-",'Lineær programmering opg 4'!$G$8)</f>
        <v>-</v>
      </c>
      <c r="J3046" s="295">
        <f>A3046*'Lineær programmering opg 4'!$C$11+Datatabel!C3046*'Lineær programmering opg 4'!$D$11</f>
        <v>38606.399999998393</v>
      </c>
      <c r="K3046" s="9">
        <f t="shared" si="237"/>
        <v>0</v>
      </c>
      <c r="L3046" s="9">
        <f t="shared" si="238"/>
        <v>0</v>
      </c>
    </row>
    <row r="3047" spans="1:12" ht="15" x14ac:dyDescent="0.25">
      <c r="A3047" s="167">
        <f t="shared" si="236"/>
        <v>166.94400000000803</v>
      </c>
      <c r="B3047" s="325">
        <f t="shared" si="239"/>
        <v>0.69560000000003352</v>
      </c>
      <c r="C3047" s="167">
        <f t="shared" si="235"/>
        <v>146.11199999998394</v>
      </c>
      <c r="D3047" s="167">
        <f>IF('Lineær programmering opg 4'!$M$4=0,"-",(-A3047+'Lineær programmering opg 4'!$M$4)/'Lineær programmering opg 4'!$K$4*-1)</f>
        <v>146.11199999998394</v>
      </c>
      <c r="E3047" s="167">
        <f>IF('Lineær programmering opg 4'!$M$5=0,"-",(-A3047+'Lineær programmering opg 4'!$M$5)/'Lineær programmering opg 4'!$K$5*-1)</f>
        <v>174.79199999999398</v>
      </c>
      <c r="F3047" s="167" t="str">
        <f>IF('Lineær programmering opg 4'!$E$6=0,"-",(-A3047+'Lineær programmering opg 4'!$M$6)/'Lineær programmering opg 4'!$K$6*-1)</f>
        <v>-</v>
      </c>
      <c r="G3047" s="167" t="str">
        <f>IF('Lineær programmering opg 4'!$D$7=0,"-",((-A3047+'Lineær programmering opg 4'!$M$7)/'Lineær programmering opg 4'!$K$7)*-1)</f>
        <v>-</v>
      </c>
      <c r="H3047" s="167" t="str">
        <f>IF('Lineær programmering opg 4'!$C$8=0,"-",((-A3047+'Lineær programmering opg 4'!$M$8)/'Lineær programmering opg 4'!$K$8)*-1)</f>
        <v>-</v>
      </c>
      <c r="I3047" s="167" t="str">
        <f>IF('Lineær programmering opg 4'!$D$8=0,"-",'Lineær programmering opg 4'!$G$8)</f>
        <v>-</v>
      </c>
      <c r="J3047" s="295">
        <f>A3047*'Lineær programmering opg 4'!$C$11+Datatabel!C3047*'Lineær programmering opg 4'!$D$11</f>
        <v>38611.199999998396</v>
      </c>
      <c r="K3047" s="9">
        <f t="shared" si="237"/>
        <v>0</v>
      </c>
      <c r="L3047" s="9">
        <f t="shared" si="238"/>
        <v>0</v>
      </c>
    </row>
    <row r="3048" spans="1:12" ht="15" x14ac:dyDescent="0.25">
      <c r="A3048" s="167">
        <f t="shared" si="236"/>
        <v>166.92000000000806</v>
      </c>
      <c r="B3048" s="325">
        <f t="shared" si="239"/>
        <v>0.69550000000003354</v>
      </c>
      <c r="C3048" s="167">
        <f t="shared" si="235"/>
        <v>146.15999999998388</v>
      </c>
      <c r="D3048" s="167">
        <f>IF('Lineær programmering opg 4'!$M$4=0,"-",(-A3048+'Lineær programmering opg 4'!$M$4)/'Lineær programmering opg 4'!$K$4*-1)</f>
        <v>146.15999999998388</v>
      </c>
      <c r="E3048" s="167">
        <f>IF('Lineær programmering opg 4'!$M$5=0,"-",(-A3048+'Lineær programmering opg 4'!$M$5)/'Lineær programmering opg 4'!$K$5*-1)</f>
        <v>174.80999999999398</v>
      </c>
      <c r="F3048" s="167" t="str">
        <f>IF('Lineær programmering opg 4'!$E$6=0,"-",(-A3048+'Lineær programmering opg 4'!$M$6)/'Lineær programmering opg 4'!$K$6*-1)</f>
        <v>-</v>
      </c>
      <c r="G3048" s="167" t="str">
        <f>IF('Lineær programmering opg 4'!$D$7=0,"-",((-A3048+'Lineær programmering opg 4'!$M$7)/'Lineær programmering opg 4'!$K$7)*-1)</f>
        <v>-</v>
      </c>
      <c r="H3048" s="167" t="str">
        <f>IF('Lineær programmering opg 4'!$C$8=0,"-",((-A3048+'Lineær programmering opg 4'!$M$8)/'Lineær programmering opg 4'!$K$8)*-1)</f>
        <v>-</v>
      </c>
      <c r="I3048" s="167" t="str">
        <f>IF('Lineær programmering opg 4'!$D$8=0,"-",'Lineær programmering opg 4'!$G$8)</f>
        <v>-</v>
      </c>
      <c r="J3048" s="295">
        <f>A3048*'Lineær programmering opg 4'!$C$11+Datatabel!C3048*'Lineær programmering opg 4'!$D$11</f>
        <v>38615.999999998385</v>
      </c>
      <c r="K3048" s="9">
        <f t="shared" si="237"/>
        <v>0</v>
      </c>
      <c r="L3048" s="9">
        <f t="shared" si="238"/>
        <v>0</v>
      </c>
    </row>
    <row r="3049" spans="1:12" ht="15" x14ac:dyDescent="0.25">
      <c r="A3049" s="167">
        <f t="shared" si="236"/>
        <v>166.89600000000806</v>
      </c>
      <c r="B3049" s="325">
        <f t="shared" si="239"/>
        <v>0.69540000000003355</v>
      </c>
      <c r="C3049" s="167">
        <f t="shared" si="235"/>
        <v>146.20799999998388</v>
      </c>
      <c r="D3049" s="167">
        <f>IF('Lineær programmering opg 4'!$M$4=0,"-",(-A3049+'Lineær programmering opg 4'!$M$4)/'Lineær programmering opg 4'!$K$4*-1)</f>
        <v>146.20799999998388</v>
      </c>
      <c r="E3049" s="167">
        <f>IF('Lineær programmering opg 4'!$M$5=0,"-",(-A3049+'Lineær programmering opg 4'!$M$5)/'Lineær programmering opg 4'!$K$5*-1)</f>
        <v>174.82799999999398</v>
      </c>
      <c r="F3049" s="167" t="str">
        <f>IF('Lineær programmering opg 4'!$E$6=0,"-",(-A3049+'Lineær programmering opg 4'!$M$6)/'Lineær programmering opg 4'!$K$6*-1)</f>
        <v>-</v>
      </c>
      <c r="G3049" s="167" t="str">
        <f>IF('Lineær programmering opg 4'!$D$7=0,"-",((-A3049+'Lineær programmering opg 4'!$M$7)/'Lineær programmering opg 4'!$K$7)*-1)</f>
        <v>-</v>
      </c>
      <c r="H3049" s="167" t="str">
        <f>IF('Lineær programmering opg 4'!$C$8=0,"-",((-A3049+'Lineær programmering opg 4'!$M$8)/'Lineær programmering opg 4'!$K$8)*-1)</f>
        <v>-</v>
      </c>
      <c r="I3049" s="167" t="str">
        <f>IF('Lineær programmering opg 4'!$D$8=0,"-",'Lineær programmering opg 4'!$G$8)</f>
        <v>-</v>
      </c>
      <c r="J3049" s="295">
        <f>A3049*'Lineær programmering opg 4'!$C$11+Datatabel!C3049*'Lineær programmering opg 4'!$D$11</f>
        <v>38620.799999998388</v>
      </c>
      <c r="K3049" s="9">
        <f t="shared" si="237"/>
        <v>0</v>
      </c>
      <c r="L3049" s="9">
        <f t="shared" si="238"/>
        <v>0</v>
      </c>
    </row>
    <row r="3050" spans="1:12" ht="15" x14ac:dyDescent="0.25">
      <c r="A3050" s="167">
        <f t="shared" si="236"/>
        <v>166.87200000000806</v>
      </c>
      <c r="B3050" s="325">
        <f t="shared" si="239"/>
        <v>0.69530000000003356</v>
      </c>
      <c r="C3050" s="167">
        <f t="shared" si="235"/>
        <v>146.25599999998389</v>
      </c>
      <c r="D3050" s="167">
        <f>IF('Lineær programmering opg 4'!$M$4=0,"-",(-A3050+'Lineær programmering opg 4'!$M$4)/'Lineær programmering opg 4'!$K$4*-1)</f>
        <v>146.25599999998389</v>
      </c>
      <c r="E3050" s="167">
        <f>IF('Lineær programmering opg 4'!$M$5=0,"-",(-A3050+'Lineær programmering opg 4'!$M$5)/'Lineær programmering opg 4'!$K$5*-1)</f>
        <v>174.84599999999398</v>
      </c>
      <c r="F3050" s="167" t="str">
        <f>IF('Lineær programmering opg 4'!$E$6=0,"-",(-A3050+'Lineær programmering opg 4'!$M$6)/'Lineær programmering opg 4'!$K$6*-1)</f>
        <v>-</v>
      </c>
      <c r="G3050" s="167" t="str">
        <f>IF('Lineær programmering opg 4'!$D$7=0,"-",((-A3050+'Lineær programmering opg 4'!$M$7)/'Lineær programmering opg 4'!$K$7)*-1)</f>
        <v>-</v>
      </c>
      <c r="H3050" s="167" t="str">
        <f>IF('Lineær programmering opg 4'!$C$8=0,"-",((-A3050+'Lineær programmering opg 4'!$M$8)/'Lineær programmering opg 4'!$K$8)*-1)</f>
        <v>-</v>
      </c>
      <c r="I3050" s="167" t="str">
        <f>IF('Lineær programmering opg 4'!$D$8=0,"-",'Lineær programmering opg 4'!$G$8)</f>
        <v>-</v>
      </c>
      <c r="J3050" s="295">
        <f>A3050*'Lineær programmering opg 4'!$C$11+Datatabel!C3050*'Lineær programmering opg 4'!$D$11</f>
        <v>38625.599999998391</v>
      </c>
      <c r="K3050" s="9">
        <f t="shared" si="237"/>
        <v>0</v>
      </c>
      <c r="L3050" s="9">
        <f t="shared" si="238"/>
        <v>0</v>
      </c>
    </row>
    <row r="3051" spans="1:12" ht="15" x14ac:dyDescent="0.25">
      <c r="A3051" s="167">
        <f t="shared" si="236"/>
        <v>166.84800000000806</v>
      </c>
      <c r="B3051" s="325">
        <f t="shared" si="239"/>
        <v>0.69520000000003357</v>
      </c>
      <c r="C3051" s="167">
        <f t="shared" si="235"/>
        <v>146.30399999998389</v>
      </c>
      <c r="D3051" s="167">
        <f>IF('Lineær programmering opg 4'!$M$4=0,"-",(-A3051+'Lineær programmering opg 4'!$M$4)/'Lineær programmering opg 4'!$K$4*-1)</f>
        <v>146.30399999998389</v>
      </c>
      <c r="E3051" s="167">
        <f>IF('Lineær programmering opg 4'!$M$5=0,"-",(-A3051+'Lineær programmering opg 4'!$M$5)/'Lineær programmering opg 4'!$K$5*-1)</f>
        <v>174.86399999999398</v>
      </c>
      <c r="F3051" s="167" t="str">
        <f>IF('Lineær programmering opg 4'!$E$6=0,"-",(-A3051+'Lineær programmering opg 4'!$M$6)/'Lineær programmering opg 4'!$K$6*-1)</f>
        <v>-</v>
      </c>
      <c r="G3051" s="167" t="str">
        <f>IF('Lineær programmering opg 4'!$D$7=0,"-",((-A3051+'Lineær programmering opg 4'!$M$7)/'Lineær programmering opg 4'!$K$7)*-1)</f>
        <v>-</v>
      </c>
      <c r="H3051" s="167" t="str">
        <f>IF('Lineær programmering opg 4'!$C$8=0,"-",((-A3051+'Lineær programmering opg 4'!$M$8)/'Lineær programmering opg 4'!$K$8)*-1)</f>
        <v>-</v>
      </c>
      <c r="I3051" s="167" t="str">
        <f>IF('Lineær programmering opg 4'!$D$8=0,"-",'Lineær programmering opg 4'!$G$8)</f>
        <v>-</v>
      </c>
      <c r="J3051" s="295">
        <f>A3051*'Lineær programmering opg 4'!$C$11+Datatabel!C3051*'Lineær programmering opg 4'!$D$11</f>
        <v>38630.399999998393</v>
      </c>
      <c r="K3051" s="9">
        <f t="shared" si="237"/>
        <v>0</v>
      </c>
      <c r="L3051" s="9">
        <f t="shared" si="238"/>
        <v>0</v>
      </c>
    </row>
    <row r="3052" spans="1:12" ht="15" x14ac:dyDescent="0.25">
      <c r="A3052" s="167">
        <f t="shared" si="236"/>
        <v>166.82400000000806</v>
      </c>
      <c r="B3052" s="325">
        <f t="shared" si="239"/>
        <v>0.69510000000003358</v>
      </c>
      <c r="C3052" s="167">
        <f t="shared" si="235"/>
        <v>146.35199999998389</v>
      </c>
      <c r="D3052" s="167">
        <f>IF('Lineær programmering opg 4'!$M$4=0,"-",(-A3052+'Lineær programmering opg 4'!$M$4)/'Lineær programmering opg 4'!$K$4*-1)</f>
        <v>146.35199999998389</v>
      </c>
      <c r="E3052" s="167">
        <f>IF('Lineær programmering opg 4'!$M$5=0,"-",(-A3052+'Lineær programmering opg 4'!$M$5)/'Lineær programmering opg 4'!$K$5*-1)</f>
        <v>174.88199999999398</v>
      </c>
      <c r="F3052" s="167" t="str">
        <f>IF('Lineær programmering opg 4'!$E$6=0,"-",(-A3052+'Lineær programmering opg 4'!$M$6)/'Lineær programmering opg 4'!$K$6*-1)</f>
        <v>-</v>
      </c>
      <c r="G3052" s="167" t="str">
        <f>IF('Lineær programmering opg 4'!$D$7=0,"-",((-A3052+'Lineær programmering opg 4'!$M$7)/'Lineær programmering opg 4'!$K$7)*-1)</f>
        <v>-</v>
      </c>
      <c r="H3052" s="167" t="str">
        <f>IF('Lineær programmering opg 4'!$C$8=0,"-",((-A3052+'Lineær programmering opg 4'!$M$8)/'Lineær programmering opg 4'!$K$8)*-1)</f>
        <v>-</v>
      </c>
      <c r="I3052" s="167" t="str">
        <f>IF('Lineær programmering opg 4'!$D$8=0,"-",'Lineær programmering opg 4'!$G$8)</f>
        <v>-</v>
      </c>
      <c r="J3052" s="295">
        <f>A3052*'Lineær programmering opg 4'!$C$11+Datatabel!C3052*'Lineær programmering opg 4'!$D$11</f>
        <v>38635.199999998389</v>
      </c>
      <c r="K3052" s="9">
        <f t="shared" si="237"/>
        <v>0</v>
      </c>
      <c r="L3052" s="9">
        <f t="shared" si="238"/>
        <v>0</v>
      </c>
    </row>
    <row r="3053" spans="1:12" ht="15" x14ac:dyDescent="0.25">
      <c r="A3053" s="167">
        <f t="shared" si="236"/>
        <v>166.80000000000805</v>
      </c>
      <c r="B3053" s="325">
        <f t="shared" si="239"/>
        <v>0.69500000000003359</v>
      </c>
      <c r="C3053" s="167">
        <f t="shared" si="235"/>
        <v>146.39999999998389</v>
      </c>
      <c r="D3053" s="167">
        <f>IF('Lineær programmering opg 4'!$M$4=0,"-",(-A3053+'Lineær programmering opg 4'!$M$4)/'Lineær programmering opg 4'!$K$4*-1)</f>
        <v>146.39999999998389</v>
      </c>
      <c r="E3053" s="167">
        <f>IF('Lineær programmering opg 4'!$M$5=0,"-",(-A3053+'Lineær programmering opg 4'!$M$5)/'Lineær programmering opg 4'!$K$5*-1)</f>
        <v>174.89999999999398</v>
      </c>
      <c r="F3053" s="167" t="str">
        <f>IF('Lineær programmering opg 4'!$E$6=0,"-",(-A3053+'Lineær programmering opg 4'!$M$6)/'Lineær programmering opg 4'!$K$6*-1)</f>
        <v>-</v>
      </c>
      <c r="G3053" s="167" t="str">
        <f>IF('Lineær programmering opg 4'!$D$7=0,"-",((-A3053+'Lineær programmering opg 4'!$M$7)/'Lineær programmering opg 4'!$K$7)*-1)</f>
        <v>-</v>
      </c>
      <c r="H3053" s="167" t="str">
        <f>IF('Lineær programmering opg 4'!$C$8=0,"-",((-A3053+'Lineær programmering opg 4'!$M$8)/'Lineær programmering opg 4'!$K$8)*-1)</f>
        <v>-</v>
      </c>
      <c r="I3053" s="167" t="str">
        <f>IF('Lineær programmering opg 4'!$D$8=0,"-",'Lineær programmering opg 4'!$G$8)</f>
        <v>-</v>
      </c>
      <c r="J3053" s="295">
        <f>A3053*'Lineær programmering opg 4'!$C$11+Datatabel!C3053*'Lineær programmering opg 4'!$D$11</f>
        <v>38639.999999998385</v>
      </c>
      <c r="K3053" s="9">
        <f t="shared" si="237"/>
        <v>0</v>
      </c>
      <c r="L3053" s="9">
        <f t="shared" si="238"/>
        <v>0</v>
      </c>
    </row>
    <row r="3054" spans="1:12" ht="15" x14ac:dyDescent="0.25">
      <c r="A3054" s="167">
        <f t="shared" si="236"/>
        <v>166.77600000000805</v>
      </c>
      <c r="B3054" s="325">
        <f t="shared" si="239"/>
        <v>0.6949000000000336</v>
      </c>
      <c r="C3054" s="167">
        <f t="shared" si="235"/>
        <v>146.44799999998389</v>
      </c>
      <c r="D3054" s="167">
        <f>IF('Lineær programmering opg 4'!$M$4=0,"-",(-A3054+'Lineær programmering opg 4'!$M$4)/'Lineær programmering opg 4'!$K$4*-1)</f>
        <v>146.44799999998389</v>
      </c>
      <c r="E3054" s="167">
        <f>IF('Lineær programmering opg 4'!$M$5=0,"-",(-A3054+'Lineær programmering opg 4'!$M$5)/'Lineær programmering opg 4'!$K$5*-1)</f>
        <v>174.91799999999398</v>
      </c>
      <c r="F3054" s="167" t="str">
        <f>IF('Lineær programmering opg 4'!$E$6=0,"-",(-A3054+'Lineær programmering opg 4'!$M$6)/'Lineær programmering opg 4'!$K$6*-1)</f>
        <v>-</v>
      </c>
      <c r="G3054" s="167" t="str">
        <f>IF('Lineær programmering opg 4'!$D$7=0,"-",((-A3054+'Lineær programmering opg 4'!$M$7)/'Lineær programmering opg 4'!$K$7)*-1)</f>
        <v>-</v>
      </c>
      <c r="H3054" s="167" t="str">
        <f>IF('Lineær programmering opg 4'!$C$8=0,"-",((-A3054+'Lineær programmering opg 4'!$M$8)/'Lineær programmering opg 4'!$K$8)*-1)</f>
        <v>-</v>
      </c>
      <c r="I3054" s="167" t="str">
        <f>IF('Lineær programmering opg 4'!$D$8=0,"-",'Lineær programmering opg 4'!$G$8)</f>
        <v>-</v>
      </c>
      <c r="J3054" s="295">
        <f>A3054*'Lineær programmering opg 4'!$C$11+Datatabel!C3054*'Lineær programmering opg 4'!$D$11</f>
        <v>38644.799999998388</v>
      </c>
      <c r="K3054" s="9">
        <f t="shared" si="237"/>
        <v>0</v>
      </c>
      <c r="L3054" s="9">
        <f t="shared" si="238"/>
        <v>0</v>
      </c>
    </row>
    <row r="3055" spans="1:12" ht="15" x14ac:dyDescent="0.25">
      <c r="A3055" s="167">
        <f t="shared" si="236"/>
        <v>166.75200000000808</v>
      </c>
      <c r="B3055" s="325">
        <f t="shared" si="239"/>
        <v>0.69480000000003361</v>
      </c>
      <c r="C3055" s="167">
        <f t="shared" si="235"/>
        <v>146.49599999998384</v>
      </c>
      <c r="D3055" s="167">
        <f>IF('Lineær programmering opg 4'!$M$4=0,"-",(-A3055+'Lineær programmering opg 4'!$M$4)/'Lineær programmering opg 4'!$K$4*-1)</f>
        <v>146.49599999998384</v>
      </c>
      <c r="E3055" s="167">
        <f>IF('Lineær programmering opg 4'!$M$5=0,"-",(-A3055+'Lineær programmering opg 4'!$M$5)/'Lineær programmering opg 4'!$K$5*-1)</f>
        <v>174.93599999999395</v>
      </c>
      <c r="F3055" s="167" t="str">
        <f>IF('Lineær programmering opg 4'!$E$6=0,"-",(-A3055+'Lineær programmering opg 4'!$M$6)/'Lineær programmering opg 4'!$K$6*-1)</f>
        <v>-</v>
      </c>
      <c r="G3055" s="167" t="str">
        <f>IF('Lineær programmering opg 4'!$D$7=0,"-",((-A3055+'Lineær programmering opg 4'!$M$7)/'Lineær programmering opg 4'!$K$7)*-1)</f>
        <v>-</v>
      </c>
      <c r="H3055" s="167" t="str">
        <f>IF('Lineær programmering opg 4'!$C$8=0,"-",((-A3055+'Lineær programmering opg 4'!$M$8)/'Lineær programmering opg 4'!$K$8)*-1)</f>
        <v>-</v>
      </c>
      <c r="I3055" s="167" t="str">
        <f>IF('Lineær programmering opg 4'!$D$8=0,"-",'Lineær programmering opg 4'!$G$8)</f>
        <v>-</v>
      </c>
      <c r="J3055" s="295">
        <f>A3055*'Lineær programmering opg 4'!$C$11+Datatabel!C3055*'Lineær programmering opg 4'!$D$11</f>
        <v>38649.599999998383</v>
      </c>
      <c r="K3055" s="9">
        <f t="shared" si="237"/>
        <v>0</v>
      </c>
      <c r="L3055" s="9">
        <f t="shared" si="238"/>
        <v>0</v>
      </c>
    </row>
    <row r="3056" spans="1:12" ht="15" x14ac:dyDescent="0.25">
      <c r="A3056" s="167">
        <f t="shared" si="236"/>
        <v>166.72800000000808</v>
      </c>
      <c r="B3056" s="325">
        <f t="shared" si="239"/>
        <v>0.69470000000003362</v>
      </c>
      <c r="C3056" s="167">
        <f t="shared" si="235"/>
        <v>146.54399999998384</v>
      </c>
      <c r="D3056" s="167">
        <f>IF('Lineær programmering opg 4'!$M$4=0,"-",(-A3056+'Lineær programmering opg 4'!$M$4)/'Lineær programmering opg 4'!$K$4*-1)</f>
        <v>146.54399999998384</v>
      </c>
      <c r="E3056" s="167">
        <f>IF('Lineær programmering opg 4'!$M$5=0,"-",(-A3056+'Lineær programmering opg 4'!$M$5)/'Lineær programmering opg 4'!$K$5*-1)</f>
        <v>174.95399999999395</v>
      </c>
      <c r="F3056" s="167" t="str">
        <f>IF('Lineær programmering opg 4'!$E$6=0,"-",(-A3056+'Lineær programmering opg 4'!$M$6)/'Lineær programmering opg 4'!$K$6*-1)</f>
        <v>-</v>
      </c>
      <c r="G3056" s="167" t="str">
        <f>IF('Lineær programmering opg 4'!$D$7=0,"-",((-A3056+'Lineær programmering opg 4'!$M$7)/'Lineær programmering opg 4'!$K$7)*-1)</f>
        <v>-</v>
      </c>
      <c r="H3056" s="167" t="str">
        <f>IF('Lineær programmering opg 4'!$C$8=0,"-",((-A3056+'Lineær programmering opg 4'!$M$8)/'Lineær programmering opg 4'!$K$8)*-1)</f>
        <v>-</v>
      </c>
      <c r="I3056" s="167" t="str">
        <f>IF('Lineær programmering opg 4'!$D$8=0,"-",'Lineær programmering opg 4'!$G$8)</f>
        <v>-</v>
      </c>
      <c r="J3056" s="295">
        <f>A3056*'Lineær programmering opg 4'!$C$11+Datatabel!C3056*'Lineær programmering opg 4'!$D$11</f>
        <v>38654.399999998379</v>
      </c>
      <c r="K3056" s="9">
        <f t="shared" si="237"/>
        <v>0</v>
      </c>
      <c r="L3056" s="9">
        <f t="shared" si="238"/>
        <v>0</v>
      </c>
    </row>
    <row r="3057" spans="1:12" ht="15" x14ac:dyDescent="0.25">
      <c r="A3057" s="167">
        <f t="shared" si="236"/>
        <v>166.70400000000808</v>
      </c>
      <c r="B3057" s="325">
        <f t="shared" si="239"/>
        <v>0.69460000000003363</v>
      </c>
      <c r="C3057" s="167">
        <f t="shared" si="235"/>
        <v>146.59199999998384</v>
      </c>
      <c r="D3057" s="167">
        <f>IF('Lineær programmering opg 4'!$M$4=0,"-",(-A3057+'Lineær programmering opg 4'!$M$4)/'Lineær programmering opg 4'!$K$4*-1)</f>
        <v>146.59199999998384</v>
      </c>
      <c r="E3057" s="167">
        <f>IF('Lineær programmering opg 4'!$M$5=0,"-",(-A3057+'Lineær programmering opg 4'!$M$5)/'Lineær programmering opg 4'!$K$5*-1)</f>
        <v>174.97199999999395</v>
      </c>
      <c r="F3057" s="167" t="str">
        <f>IF('Lineær programmering opg 4'!$E$6=0,"-",(-A3057+'Lineær programmering opg 4'!$M$6)/'Lineær programmering opg 4'!$K$6*-1)</f>
        <v>-</v>
      </c>
      <c r="G3057" s="167" t="str">
        <f>IF('Lineær programmering opg 4'!$D$7=0,"-",((-A3057+'Lineær programmering opg 4'!$M$7)/'Lineær programmering opg 4'!$K$7)*-1)</f>
        <v>-</v>
      </c>
      <c r="H3057" s="167" t="str">
        <f>IF('Lineær programmering opg 4'!$C$8=0,"-",((-A3057+'Lineær programmering opg 4'!$M$8)/'Lineær programmering opg 4'!$K$8)*-1)</f>
        <v>-</v>
      </c>
      <c r="I3057" s="167" t="str">
        <f>IF('Lineær programmering opg 4'!$D$8=0,"-",'Lineær programmering opg 4'!$G$8)</f>
        <v>-</v>
      </c>
      <c r="J3057" s="295">
        <f>A3057*'Lineær programmering opg 4'!$C$11+Datatabel!C3057*'Lineær programmering opg 4'!$D$11</f>
        <v>38659.199999998382</v>
      </c>
      <c r="K3057" s="9">
        <f t="shared" si="237"/>
        <v>0</v>
      </c>
      <c r="L3057" s="9">
        <f t="shared" si="238"/>
        <v>0</v>
      </c>
    </row>
    <row r="3058" spans="1:12" ht="15" x14ac:dyDescent="0.25">
      <c r="A3058" s="167">
        <f t="shared" si="236"/>
        <v>166.68000000000808</v>
      </c>
      <c r="B3058" s="325">
        <f t="shared" si="239"/>
        <v>0.69450000000003365</v>
      </c>
      <c r="C3058" s="167">
        <f t="shared" si="235"/>
        <v>146.63999999998384</v>
      </c>
      <c r="D3058" s="167">
        <f>IF('Lineær programmering opg 4'!$M$4=0,"-",(-A3058+'Lineær programmering opg 4'!$M$4)/'Lineær programmering opg 4'!$K$4*-1)</f>
        <v>146.63999999998384</v>
      </c>
      <c r="E3058" s="167">
        <f>IF('Lineær programmering opg 4'!$M$5=0,"-",(-A3058+'Lineær programmering opg 4'!$M$5)/'Lineær programmering opg 4'!$K$5*-1)</f>
        <v>174.98999999999396</v>
      </c>
      <c r="F3058" s="167" t="str">
        <f>IF('Lineær programmering opg 4'!$E$6=0,"-",(-A3058+'Lineær programmering opg 4'!$M$6)/'Lineær programmering opg 4'!$K$6*-1)</f>
        <v>-</v>
      </c>
      <c r="G3058" s="167" t="str">
        <f>IF('Lineær programmering opg 4'!$D$7=0,"-",((-A3058+'Lineær programmering opg 4'!$M$7)/'Lineær programmering opg 4'!$K$7)*-1)</f>
        <v>-</v>
      </c>
      <c r="H3058" s="167" t="str">
        <f>IF('Lineær programmering opg 4'!$C$8=0,"-",((-A3058+'Lineær programmering opg 4'!$M$8)/'Lineær programmering opg 4'!$K$8)*-1)</f>
        <v>-</v>
      </c>
      <c r="I3058" s="167" t="str">
        <f>IF('Lineær programmering opg 4'!$D$8=0,"-",'Lineær programmering opg 4'!$G$8)</f>
        <v>-</v>
      </c>
      <c r="J3058" s="295">
        <f>A3058*'Lineær programmering opg 4'!$C$11+Datatabel!C3058*'Lineær programmering opg 4'!$D$11</f>
        <v>38663.999999998385</v>
      </c>
      <c r="K3058" s="9">
        <f t="shared" si="237"/>
        <v>0</v>
      </c>
      <c r="L3058" s="9">
        <f t="shared" si="238"/>
        <v>0</v>
      </c>
    </row>
    <row r="3059" spans="1:12" ht="15" x14ac:dyDescent="0.25">
      <c r="A3059" s="167">
        <f t="shared" si="236"/>
        <v>166.65600000000808</v>
      </c>
      <c r="B3059" s="325">
        <f t="shared" si="239"/>
        <v>0.69440000000003366</v>
      </c>
      <c r="C3059" s="167">
        <f t="shared" si="235"/>
        <v>146.68799999998384</v>
      </c>
      <c r="D3059" s="167">
        <f>IF('Lineær programmering opg 4'!$M$4=0,"-",(-A3059+'Lineær programmering opg 4'!$M$4)/'Lineær programmering opg 4'!$K$4*-1)</f>
        <v>146.68799999998384</v>
      </c>
      <c r="E3059" s="167">
        <f>IF('Lineær programmering opg 4'!$M$5=0,"-",(-A3059+'Lineær programmering opg 4'!$M$5)/'Lineær programmering opg 4'!$K$5*-1)</f>
        <v>175.00799999999396</v>
      </c>
      <c r="F3059" s="167" t="str">
        <f>IF('Lineær programmering opg 4'!$E$6=0,"-",(-A3059+'Lineær programmering opg 4'!$M$6)/'Lineær programmering opg 4'!$K$6*-1)</f>
        <v>-</v>
      </c>
      <c r="G3059" s="167" t="str">
        <f>IF('Lineær programmering opg 4'!$D$7=0,"-",((-A3059+'Lineær programmering opg 4'!$M$7)/'Lineær programmering opg 4'!$K$7)*-1)</f>
        <v>-</v>
      </c>
      <c r="H3059" s="167" t="str">
        <f>IF('Lineær programmering opg 4'!$C$8=0,"-",((-A3059+'Lineær programmering opg 4'!$M$8)/'Lineær programmering opg 4'!$K$8)*-1)</f>
        <v>-</v>
      </c>
      <c r="I3059" s="167" t="str">
        <f>IF('Lineær programmering opg 4'!$D$8=0,"-",'Lineær programmering opg 4'!$G$8)</f>
        <v>-</v>
      </c>
      <c r="J3059" s="295">
        <f>A3059*'Lineær programmering opg 4'!$C$11+Datatabel!C3059*'Lineær programmering opg 4'!$D$11</f>
        <v>38668.799999998388</v>
      </c>
      <c r="K3059" s="9">
        <f t="shared" si="237"/>
        <v>0</v>
      </c>
      <c r="L3059" s="9">
        <f t="shared" si="238"/>
        <v>0</v>
      </c>
    </row>
    <row r="3060" spans="1:12" ht="15" x14ac:dyDescent="0.25">
      <c r="A3060" s="167">
        <f t="shared" si="236"/>
        <v>166.63200000000808</v>
      </c>
      <c r="B3060" s="325">
        <f t="shared" si="239"/>
        <v>0.69430000000003367</v>
      </c>
      <c r="C3060" s="167">
        <f t="shared" si="235"/>
        <v>146.73599999998385</v>
      </c>
      <c r="D3060" s="167">
        <f>IF('Lineær programmering opg 4'!$M$4=0,"-",(-A3060+'Lineær programmering opg 4'!$M$4)/'Lineær programmering opg 4'!$K$4*-1)</f>
        <v>146.73599999998385</v>
      </c>
      <c r="E3060" s="167">
        <f>IF('Lineær programmering opg 4'!$M$5=0,"-",(-A3060+'Lineær programmering opg 4'!$M$5)/'Lineær programmering opg 4'!$K$5*-1)</f>
        <v>175.02599999999396</v>
      </c>
      <c r="F3060" s="167" t="str">
        <f>IF('Lineær programmering opg 4'!$E$6=0,"-",(-A3060+'Lineær programmering opg 4'!$M$6)/'Lineær programmering opg 4'!$K$6*-1)</f>
        <v>-</v>
      </c>
      <c r="G3060" s="167" t="str">
        <f>IF('Lineær programmering opg 4'!$D$7=0,"-",((-A3060+'Lineær programmering opg 4'!$M$7)/'Lineær programmering opg 4'!$K$7)*-1)</f>
        <v>-</v>
      </c>
      <c r="H3060" s="167" t="str">
        <f>IF('Lineær programmering opg 4'!$C$8=0,"-",((-A3060+'Lineær programmering opg 4'!$M$8)/'Lineær programmering opg 4'!$K$8)*-1)</f>
        <v>-</v>
      </c>
      <c r="I3060" s="167" t="str">
        <f>IF('Lineær programmering opg 4'!$D$8=0,"-",'Lineær programmering opg 4'!$G$8)</f>
        <v>-</v>
      </c>
      <c r="J3060" s="295">
        <f>A3060*'Lineær programmering opg 4'!$C$11+Datatabel!C3060*'Lineær programmering opg 4'!$D$11</f>
        <v>38673.599999998391</v>
      </c>
      <c r="K3060" s="9">
        <f t="shared" si="237"/>
        <v>0</v>
      </c>
      <c r="L3060" s="9">
        <f t="shared" si="238"/>
        <v>0</v>
      </c>
    </row>
    <row r="3061" spans="1:12" ht="15" x14ac:dyDescent="0.25">
      <c r="A3061" s="167">
        <f t="shared" si="236"/>
        <v>166.60800000000808</v>
      </c>
      <c r="B3061" s="325">
        <f t="shared" si="239"/>
        <v>0.69420000000003368</v>
      </c>
      <c r="C3061" s="167">
        <f t="shared" si="235"/>
        <v>146.78399999998385</v>
      </c>
      <c r="D3061" s="167">
        <f>IF('Lineær programmering opg 4'!$M$4=0,"-",(-A3061+'Lineær programmering opg 4'!$M$4)/'Lineær programmering opg 4'!$K$4*-1)</f>
        <v>146.78399999998385</v>
      </c>
      <c r="E3061" s="167">
        <f>IF('Lineær programmering opg 4'!$M$5=0,"-",(-A3061+'Lineær programmering opg 4'!$M$5)/'Lineær programmering opg 4'!$K$5*-1)</f>
        <v>175.04399999999396</v>
      </c>
      <c r="F3061" s="167" t="str">
        <f>IF('Lineær programmering opg 4'!$E$6=0,"-",(-A3061+'Lineær programmering opg 4'!$M$6)/'Lineær programmering opg 4'!$K$6*-1)</f>
        <v>-</v>
      </c>
      <c r="G3061" s="167" t="str">
        <f>IF('Lineær programmering opg 4'!$D$7=0,"-",((-A3061+'Lineær programmering opg 4'!$M$7)/'Lineær programmering opg 4'!$K$7)*-1)</f>
        <v>-</v>
      </c>
      <c r="H3061" s="167" t="str">
        <f>IF('Lineær programmering opg 4'!$C$8=0,"-",((-A3061+'Lineær programmering opg 4'!$M$8)/'Lineær programmering opg 4'!$K$8)*-1)</f>
        <v>-</v>
      </c>
      <c r="I3061" s="167" t="str">
        <f>IF('Lineær programmering opg 4'!$D$8=0,"-",'Lineær programmering opg 4'!$G$8)</f>
        <v>-</v>
      </c>
      <c r="J3061" s="295">
        <f>A3061*'Lineær programmering opg 4'!$C$11+Datatabel!C3061*'Lineær programmering opg 4'!$D$11</f>
        <v>38678.399999998379</v>
      </c>
      <c r="K3061" s="9">
        <f t="shared" si="237"/>
        <v>0</v>
      </c>
      <c r="L3061" s="9">
        <f t="shared" si="238"/>
        <v>0</v>
      </c>
    </row>
    <row r="3062" spans="1:12" ht="15" x14ac:dyDescent="0.25">
      <c r="A3062" s="167">
        <f t="shared" si="236"/>
        <v>166.58400000000807</v>
      </c>
      <c r="B3062" s="325">
        <f t="shared" si="239"/>
        <v>0.69410000000003369</v>
      </c>
      <c r="C3062" s="167">
        <f t="shared" si="235"/>
        <v>146.83199999998385</v>
      </c>
      <c r="D3062" s="167">
        <f>IF('Lineær programmering opg 4'!$M$4=0,"-",(-A3062+'Lineær programmering opg 4'!$M$4)/'Lineær programmering opg 4'!$K$4*-1)</f>
        <v>146.83199999998385</v>
      </c>
      <c r="E3062" s="167">
        <f>IF('Lineær programmering opg 4'!$M$5=0,"-",(-A3062+'Lineær programmering opg 4'!$M$5)/'Lineær programmering opg 4'!$K$5*-1)</f>
        <v>175.06199999999396</v>
      </c>
      <c r="F3062" s="167" t="str">
        <f>IF('Lineær programmering opg 4'!$E$6=0,"-",(-A3062+'Lineær programmering opg 4'!$M$6)/'Lineær programmering opg 4'!$K$6*-1)</f>
        <v>-</v>
      </c>
      <c r="G3062" s="167" t="str">
        <f>IF('Lineær programmering opg 4'!$D$7=0,"-",((-A3062+'Lineær programmering opg 4'!$M$7)/'Lineær programmering opg 4'!$K$7)*-1)</f>
        <v>-</v>
      </c>
      <c r="H3062" s="167" t="str">
        <f>IF('Lineær programmering opg 4'!$C$8=0,"-",((-A3062+'Lineær programmering opg 4'!$M$8)/'Lineær programmering opg 4'!$K$8)*-1)</f>
        <v>-</v>
      </c>
      <c r="I3062" s="167" t="str">
        <f>IF('Lineær programmering opg 4'!$D$8=0,"-",'Lineær programmering opg 4'!$G$8)</f>
        <v>-</v>
      </c>
      <c r="J3062" s="295">
        <f>A3062*'Lineær programmering opg 4'!$C$11+Datatabel!C3062*'Lineær programmering opg 4'!$D$11</f>
        <v>38683.199999998382</v>
      </c>
      <c r="K3062" s="9">
        <f t="shared" si="237"/>
        <v>0</v>
      </c>
      <c r="L3062" s="9">
        <f t="shared" si="238"/>
        <v>0</v>
      </c>
    </row>
    <row r="3063" spans="1:12" ht="15" x14ac:dyDescent="0.25">
      <c r="A3063" s="167">
        <f t="shared" si="236"/>
        <v>166.56000000000807</v>
      </c>
      <c r="B3063" s="325">
        <f t="shared" si="239"/>
        <v>0.6940000000000337</v>
      </c>
      <c r="C3063" s="167">
        <f t="shared" si="235"/>
        <v>146.87999999998385</v>
      </c>
      <c r="D3063" s="167">
        <f>IF('Lineær programmering opg 4'!$M$4=0,"-",(-A3063+'Lineær programmering opg 4'!$M$4)/'Lineær programmering opg 4'!$K$4*-1)</f>
        <v>146.87999999998385</v>
      </c>
      <c r="E3063" s="167">
        <f>IF('Lineær programmering opg 4'!$M$5=0,"-",(-A3063+'Lineær programmering opg 4'!$M$5)/'Lineær programmering opg 4'!$K$5*-1)</f>
        <v>175.07999999999396</v>
      </c>
      <c r="F3063" s="167" t="str">
        <f>IF('Lineær programmering opg 4'!$E$6=0,"-",(-A3063+'Lineær programmering opg 4'!$M$6)/'Lineær programmering opg 4'!$K$6*-1)</f>
        <v>-</v>
      </c>
      <c r="G3063" s="167" t="str">
        <f>IF('Lineær programmering opg 4'!$D$7=0,"-",((-A3063+'Lineær programmering opg 4'!$M$7)/'Lineær programmering opg 4'!$K$7)*-1)</f>
        <v>-</v>
      </c>
      <c r="H3063" s="167" t="str">
        <f>IF('Lineær programmering opg 4'!$C$8=0,"-",((-A3063+'Lineær programmering opg 4'!$M$8)/'Lineær programmering opg 4'!$K$8)*-1)</f>
        <v>-</v>
      </c>
      <c r="I3063" s="167" t="str">
        <f>IF('Lineær programmering opg 4'!$D$8=0,"-",'Lineær programmering opg 4'!$G$8)</f>
        <v>-</v>
      </c>
      <c r="J3063" s="295">
        <f>A3063*'Lineær programmering opg 4'!$C$11+Datatabel!C3063*'Lineær programmering opg 4'!$D$11</f>
        <v>38687.999999998385</v>
      </c>
      <c r="K3063" s="9">
        <f t="shared" si="237"/>
        <v>0</v>
      </c>
      <c r="L3063" s="9">
        <f t="shared" si="238"/>
        <v>0</v>
      </c>
    </row>
    <row r="3064" spans="1:12" ht="15" x14ac:dyDescent="0.25">
      <c r="A3064" s="167">
        <f t="shared" si="236"/>
        <v>166.5360000000081</v>
      </c>
      <c r="B3064" s="325">
        <f t="shared" si="239"/>
        <v>0.69390000000003371</v>
      </c>
      <c r="C3064" s="167">
        <f t="shared" si="235"/>
        <v>146.9279999999838</v>
      </c>
      <c r="D3064" s="167">
        <f>IF('Lineær programmering opg 4'!$M$4=0,"-",(-A3064+'Lineær programmering opg 4'!$M$4)/'Lineær programmering opg 4'!$K$4*-1)</f>
        <v>146.9279999999838</v>
      </c>
      <c r="E3064" s="167">
        <f>IF('Lineær programmering opg 4'!$M$5=0,"-",(-A3064+'Lineær programmering opg 4'!$M$5)/'Lineær programmering opg 4'!$K$5*-1)</f>
        <v>175.09799999999393</v>
      </c>
      <c r="F3064" s="167" t="str">
        <f>IF('Lineær programmering opg 4'!$E$6=0,"-",(-A3064+'Lineær programmering opg 4'!$M$6)/'Lineær programmering opg 4'!$K$6*-1)</f>
        <v>-</v>
      </c>
      <c r="G3064" s="167" t="str">
        <f>IF('Lineær programmering opg 4'!$D$7=0,"-",((-A3064+'Lineær programmering opg 4'!$M$7)/'Lineær programmering opg 4'!$K$7)*-1)</f>
        <v>-</v>
      </c>
      <c r="H3064" s="167" t="str">
        <f>IF('Lineær programmering opg 4'!$C$8=0,"-",((-A3064+'Lineær programmering opg 4'!$M$8)/'Lineær programmering opg 4'!$K$8)*-1)</f>
        <v>-</v>
      </c>
      <c r="I3064" s="167" t="str">
        <f>IF('Lineær programmering opg 4'!$D$8=0,"-",'Lineær programmering opg 4'!$G$8)</f>
        <v>-</v>
      </c>
      <c r="J3064" s="295">
        <f>A3064*'Lineær programmering opg 4'!$C$11+Datatabel!C3064*'Lineær programmering opg 4'!$D$11</f>
        <v>38692.79999999838</v>
      </c>
      <c r="K3064" s="9">
        <f t="shared" si="237"/>
        <v>0</v>
      </c>
      <c r="L3064" s="9">
        <f t="shared" si="238"/>
        <v>0</v>
      </c>
    </row>
    <row r="3065" spans="1:12" ht="15" x14ac:dyDescent="0.25">
      <c r="A3065" s="167">
        <f t="shared" si="236"/>
        <v>166.5120000000081</v>
      </c>
      <c r="B3065" s="325">
        <f t="shared" si="239"/>
        <v>0.69380000000003372</v>
      </c>
      <c r="C3065" s="167">
        <f t="shared" si="235"/>
        <v>146.9759999999838</v>
      </c>
      <c r="D3065" s="167">
        <f>IF('Lineær programmering opg 4'!$M$4=0,"-",(-A3065+'Lineær programmering opg 4'!$M$4)/'Lineær programmering opg 4'!$K$4*-1)</f>
        <v>146.9759999999838</v>
      </c>
      <c r="E3065" s="167">
        <f>IF('Lineær programmering opg 4'!$M$5=0,"-",(-A3065+'Lineær programmering opg 4'!$M$5)/'Lineær programmering opg 4'!$K$5*-1)</f>
        <v>175.11599999999393</v>
      </c>
      <c r="F3065" s="167" t="str">
        <f>IF('Lineær programmering opg 4'!$E$6=0,"-",(-A3065+'Lineær programmering opg 4'!$M$6)/'Lineær programmering opg 4'!$K$6*-1)</f>
        <v>-</v>
      </c>
      <c r="G3065" s="167" t="str">
        <f>IF('Lineær programmering opg 4'!$D$7=0,"-",((-A3065+'Lineær programmering opg 4'!$M$7)/'Lineær programmering opg 4'!$K$7)*-1)</f>
        <v>-</v>
      </c>
      <c r="H3065" s="167" t="str">
        <f>IF('Lineær programmering opg 4'!$C$8=0,"-",((-A3065+'Lineær programmering opg 4'!$M$8)/'Lineær programmering opg 4'!$K$8)*-1)</f>
        <v>-</v>
      </c>
      <c r="I3065" s="167" t="str">
        <f>IF('Lineær programmering opg 4'!$D$8=0,"-",'Lineær programmering opg 4'!$G$8)</f>
        <v>-</v>
      </c>
      <c r="J3065" s="295">
        <f>A3065*'Lineær programmering opg 4'!$C$11+Datatabel!C3065*'Lineær programmering opg 4'!$D$11</f>
        <v>38697.599999998376</v>
      </c>
      <c r="K3065" s="9">
        <f t="shared" si="237"/>
        <v>0</v>
      </c>
      <c r="L3065" s="9">
        <f t="shared" si="238"/>
        <v>0</v>
      </c>
    </row>
    <row r="3066" spans="1:12" ht="15" x14ac:dyDescent="0.25">
      <c r="A3066" s="167">
        <f t="shared" si="236"/>
        <v>166.4880000000081</v>
      </c>
      <c r="B3066" s="325">
        <f t="shared" si="239"/>
        <v>0.69370000000003373</v>
      </c>
      <c r="C3066" s="167">
        <f t="shared" si="235"/>
        <v>147.0239999999838</v>
      </c>
      <c r="D3066" s="167">
        <f>IF('Lineær programmering opg 4'!$M$4=0,"-",(-A3066+'Lineær programmering opg 4'!$M$4)/'Lineær programmering opg 4'!$K$4*-1)</f>
        <v>147.0239999999838</v>
      </c>
      <c r="E3066" s="167">
        <f>IF('Lineær programmering opg 4'!$M$5=0,"-",(-A3066+'Lineær programmering opg 4'!$M$5)/'Lineær programmering opg 4'!$K$5*-1)</f>
        <v>175.13399999999393</v>
      </c>
      <c r="F3066" s="167" t="str">
        <f>IF('Lineær programmering opg 4'!$E$6=0,"-",(-A3066+'Lineær programmering opg 4'!$M$6)/'Lineær programmering opg 4'!$K$6*-1)</f>
        <v>-</v>
      </c>
      <c r="G3066" s="167" t="str">
        <f>IF('Lineær programmering opg 4'!$D$7=0,"-",((-A3066+'Lineær programmering opg 4'!$M$7)/'Lineær programmering opg 4'!$K$7)*-1)</f>
        <v>-</v>
      </c>
      <c r="H3066" s="167" t="str">
        <f>IF('Lineær programmering opg 4'!$C$8=0,"-",((-A3066+'Lineær programmering opg 4'!$M$8)/'Lineær programmering opg 4'!$K$8)*-1)</f>
        <v>-</v>
      </c>
      <c r="I3066" s="167" t="str">
        <f>IF('Lineær programmering opg 4'!$D$8=0,"-",'Lineær programmering opg 4'!$G$8)</f>
        <v>-</v>
      </c>
      <c r="J3066" s="295">
        <f>A3066*'Lineær programmering opg 4'!$C$11+Datatabel!C3066*'Lineær programmering opg 4'!$D$11</f>
        <v>38702.399999998379</v>
      </c>
      <c r="K3066" s="9">
        <f t="shared" si="237"/>
        <v>0</v>
      </c>
      <c r="L3066" s="9">
        <f t="shared" si="238"/>
        <v>0</v>
      </c>
    </row>
    <row r="3067" spans="1:12" ht="15" x14ac:dyDescent="0.25">
      <c r="A3067" s="167">
        <f t="shared" si="236"/>
        <v>166.4640000000081</v>
      </c>
      <c r="B3067" s="325">
        <f t="shared" si="239"/>
        <v>0.69360000000003375</v>
      </c>
      <c r="C3067" s="167">
        <f t="shared" si="235"/>
        <v>147.0719999999838</v>
      </c>
      <c r="D3067" s="167">
        <f>IF('Lineær programmering opg 4'!$M$4=0,"-",(-A3067+'Lineær programmering opg 4'!$M$4)/'Lineær programmering opg 4'!$K$4*-1)</f>
        <v>147.0719999999838</v>
      </c>
      <c r="E3067" s="167">
        <f>IF('Lineær programmering opg 4'!$M$5=0,"-",(-A3067+'Lineær programmering opg 4'!$M$5)/'Lineær programmering opg 4'!$K$5*-1)</f>
        <v>175.15199999999393</v>
      </c>
      <c r="F3067" s="167" t="str">
        <f>IF('Lineær programmering opg 4'!$E$6=0,"-",(-A3067+'Lineær programmering opg 4'!$M$6)/'Lineær programmering opg 4'!$K$6*-1)</f>
        <v>-</v>
      </c>
      <c r="G3067" s="167" t="str">
        <f>IF('Lineær programmering opg 4'!$D$7=0,"-",((-A3067+'Lineær programmering opg 4'!$M$7)/'Lineær programmering opg 4'!$K$7)*-1)</f>
        <v>-</v>
      </c>
      <c r="H3067" s="167" t="str">
        <f>IF('Lineær programmering opg 4'!$C$8=0,"-",((-A3067+'Lineær programmering opg 4'!$M$8)/'Lineær programmering opg 4'!$K$8)*-1)</f>
        <v>-</v>
      </c>
      <c r="I3067" s="167" t="str">
        <f>IF('Lineær programmering opg 4'!$D$8=0,"-",'Lineær programmering opg 4'!$G$8)</f>
        <v>-</v>
      </c>
      <c r="J3067" s="295">
        <f>A3067*'Lineær programmering opg 4'!$C$11+Datatabel!C3067*'Lineær programmering opg 4'!$D$11</f>
        <v>38707.199999998382</v>
      </c>
      <c r="K3067" s="9">
        <f t="shared" si="237"/>
        <v>0</v>
      </c>
      <c r="L3067" s="9">
        <f t="shared" si="238"/>
        <v>0</v>
      </c>
    </row>
    <row r="3068" spans="1:12" ht="15" x14ac:dyDescent="0.25">
      <c r="A3068" s="167">
        <f t="shared" si="236"/>
        <v>166.4400000000081</v>
      </c>
      <c r="B3068" s="325">
        <f t="shared" si="239"/>
        <v>0.69350000000003376</v>
      </c>
      <c r="C3068" s="167">
        <f t="shared" si="235"/>
        <v>147.1199999999838</v>
      </c>
      <c r="D3068" s="167">
        <f>IF('Lineær programmering opg 4'!$M$4=0,"-",(-A3068+'Lineær programmering opg 4'!$M$4)/'Lineær programmering opg 4'!$K$4*-1)</f>
        <v>147.1199999999838</v>
      </c>
      <c r="E3068" s="167">
        <f>IF('Lineær programmering opg 4'!$M$5=0,"-",(-A3068+'Lineær programmering opg 4'!$M$5)/'Lineær programmering opg 4'!$K$5*-1)</f>
        <v>175.16999999999393</v>
      </c>
      <c r="F3068" s="167" t="str">
        <f>IF('Lineær programmering opg 4'!$E$6=0,"-",(-A3068+'Lineær programmering opg 4'!$M$6)/'Lineær programmering opg 4'!$K$6*-1)</f>
        <v>-</v>
      </c>
      <c r="G3068" s="167" t="str">
        <f>IF('Lineær programmering opg 4'!$D$7=0,"-",((-A3068+'Lineær programmering opg 4'!$M$7)/'Lineær programmering opg 4'!$K$7)*-1)</f>
        <v>-</v>
      </c>
      <c r="H3068" s="167" t="str">
        <f>IF('Lineær programmering opg 4'!$C$8=0,"-",((-A3068+'Lineær programmering opg 4'!$M$8)/'Lineær programmering opg 4'!$K$8)*-1)</f>
        <v>-</v>
      </c>
      <c r="I3068" s="167" t="str">
        <f>IF('Lineær programmering opg 4'!$D$8=0,"-",'Lineær programmering opg 4'!$G$8)</f>
        <v>-</v>
      </c>
      <c r="J3068" s="295">
        <f>A3068*'Lineær programmering opg 4'!$C$11+Datatabel!C3068*'Lineær programmering opg 4'!$D$11</f>
        <v>38711.999999998385</v>
      </c>
      <c r="K3068" s="9">
        <f t="shared" si="237"/>
        <v>0</v>
      </c>
      <c r="L3068" s="9">
        <f t="shared" si="238"/>
        <v>0</v>
      </c>
    </row>
    <row r="3069" spans="1:12" ht="15" x14ac:dyDescent="0.25">
      <c r="A3069" s="167">
        <f t="shared" si="236"/>
        <v>166.4160000000081</v>
      </c>
      <c r="B3069" s="325">
        <f t="shared" si="239"/>
        <v>0.69340000000003377</v>
      </c>
      <c r="C3069" s="167">
        <f t="shared" si="235"/>
        <v>147.16799999998381</v>
      </c>
      <c r="D3069" s="167">
        <f>IF('Lineær programmering opg 4'!$M$4=0,"-",(-A3069+'Lineær programmering opg 4'!$M$4)/'Lineær programmering opg 4'!$K$4*-1)</f>
        <v>147.16799999998381</v>
      </c>
      <c r="E3069" s="167">
        <f>IF('Lineær programmering opg 4'!$M$5=0,"-",(-A3069+'Lineær programmering opg 4'!$M$5)/'Lineær programmering opg 4'!$K$5*-1)</f>
        <v>175.18799999999393</v>
      </c>
      <c r="F3069" s="167" t="str">
        <f>IF('Lineær programmering opg 4'!$E$6=0,"-",(-A3069+'Lineær programmering opg 4'!$M$6)/'Lineær programmering opg 4'!$K$6*-1)</f>
        <v>-</v>
      </c>
      <c r="G3069" s="167" t="str">
        <f>IF('Lineær programmering opg 4'!$D$7=0,"-",((-A3069+'Lineær programmering opg 4'!$M$7)/'Lineær programmering opg 4'!$K$7)*-1)</f>
        <v>-</v>
      </c>
      <c r="H3069" s="167" t="str">
        <f>IF('Lineær programmering opg 4'!$C$8=0,"-",((-A3069+'Lineær programmering opg 4'!$M$8)/'Lineær programmering opg 4'!$K$8)*-1)</f>
        <v>-</v>
      </c>
      <c r="I3069" s="167" t="str">
        <f>IF('Lineær programmering opg 4'!$D$8=0,"-",'Lineær programmering opg 4'!$G$8)</f>
        <v>-</v>
      </c>
      <c r="J3069" s="295">
        <f>A3069*'Lineær programmering opg 4'!$C$11+Datatabel!C3069*'Lineær programmering opg 4'!$D$11</f>
        <v>38716.79999999838</v>
      </c>
      <c r="K3069" s="9">
        <f t="shared" si="237"/>
        <v>0</v>
      </c>
      <c r="L3069" s="9">
        <f t="shared" si="238"/>
        <v>0</v>
      </c>
    </row>
    <row r="3070" spans="1:12" ht="15" x14ac:dyDescent="0.25">
      <c r="A3070" s="167">
        <f t="shared" si="236"/>
        <v>166.3920000000081</v>
      </c>
      <c r="B3070" s="325">
        <f t="shared" si="239"/>
        <v>0.69330000000003378</v>
      </c>
      <c r="C3070" s="167">
        <f t="shared" si="235"/>
        <v>147.21599999998381</v>
      </c>
      <c r="D3070" s="167">
        <f>IF('Lineær programmering opg 4'!$M$4=0,"-",(-A3070+'Lineær programmering opg 4'!$M$4)/'Lineær programmering opg 4'!$K$4*-1)</f>
        <v>147.21599999998381</v>
      </c>
      <c r="E3070" s="167">
        <f>IF('Lineær programmering opg 4'!$M$5=0,"-",(-A3070+'Lineær programmering opg 4'!$M$5)/'Lineær programmering opg 4'!$K$5*-1)</f>
        <v>175.20599999999394</v>
      </c>
      <c r="F3070" s="167" t="str">
        <f>IF('Lineær programmering opg 4'!$E$6=0,"-",(-A3070+'Lineær programmering opg 4'!$M$6)/'Lineær programmering opg 4'!$K$6*-1)</f>
        <v>-</v>
      </c>
      <c r="G3070" s="167" t="str">
        <f>IF('Lineær programmering opg 4'!$D$7=0,"-",((-A3070+'Lineær programmering opg 4'!$M$7)/'Lineær programmering opg 4'!$K$7)*-1)</f>
        <v>-</v>
      </c>
      <c r="H3070" s="167" t="str">
        <f>IF('Lineær programmering opg 4'!$C$8=0,"-",((-A3070+'Lineær programmering opg 4'!$M$8)/'Lineær programmering opg 4'!$K$8)*-1)</f>
        <v>-</v>
      </c>
      <c r="I3070" s="167" t="str">
        <f>IF('Lineær programmering opg 4'!$D$8=0,"-",'Lineær programmering opg 4'!$G$8)</f>
        <v>-</v>
      </c>
      <c r="J3070" s="295">
        <f>A3070*'Lineær programmering opg 4'!$C$11+Datatabel!C3070*'Lineær programmering opg 4'!$D$11</f>
        <v>38721.599999998376</v>
      </c>
      <c r="K3070" s="9">
        <f t="shared" si="237"/>
        <v>0</v>
      </c>
      <c r="L3070" s="9">
        <f t="shared" si="238"/>
        <v>0</v>
      </c>
    </row>
    <row r="3071" spans="1:12" ht="15" x14ac:dyDescent="0.25">
      <c r="A3071" s="167">
        <f t="shared" si="236"/>
        <v>166.36800000000812</v>
      </c>
      <c r="B3071" s="325">
        <f t="shared" si="239"/>
        <v>0.69320000000003379</v>
      </c>
      <c r="C3071" s="167">
        <f t="shared" si="235"/>
        <v>147.26399999998375</v>
      </c>
      <c r="D3071" s="167">
        <f>IF('Lineær programmering opg 4'!$M$4=0,"-",(-A3071+'Lineær programmering opg 4'!$M$4)/'Lineær programmering opg 4'!$K$4*-1)</f>
        <v>147.26399999998375</v>
      </c>
      <c r="E3071" s="167">
        <f>IF('Lineær programmering opg 4'!$M$5=0,"-",(-A3071+'Lineær programmering opg 4'!$M$5)/'Lineær programmering opg 4'!$K$5*-1)</f>
        <v>175.22399999999391</v>
      </c>
      <c r="F3071" s="167" t="str">
        <f>IF('Lineær programmering opg 4'!$E$6=0,"-",(-A3071+'Lineær programmering opg 4'!$M$6)/'Lineær programmering opg 4'!$K$6*-1)</f>
        <v>-</v>
      </c>
      <c r="G3071" s="167" t="str">
        <f>IF('Lineær programmering opg 4'!$D$7=0,"-",((-A3071+'Lineær programmering opg 4'!$M$7)/'Lineær programmering opg 4'!$K$7)*-1)</f>
        <v>-</v>
      </c>
      <c r="H3071" s="167" t="str">
        <f>IF('Lineær programmering opg 4'!$C$8=0,"-",((-A3071+'Lineær programmering opg 4'!$M$8)/'Lineær programmering opg 4'!$K$8)*-1)</f>
        <v>-</v>
      </c>
      <c r="I3071" s="167" t="str">
        <f>IF('Lineær programmering opg 4'!$D$8=0,"-",'Lineær programmering opg 4'!$G$8)</f>
        <v>-</v>
      </c>
      <c r="J3071" s="295">
        <f>A3071*'Lineær programmering opg 4'!$C$11+Datatabel!C3071*'Lineær programmering opg 4'!$D$11</f>
        <v>38726.399999998372</v>
      </c>
      <c r="K3071" s="9">
        <f t="shared" si="237"/>
        <v>0</v>
      </c>
      <c r="L3071" s="9">
        <f t="shared" si="238"/>
        <v>0</v>
      </c>
    </row>
    <row r="3072" spans="1:12" ht="15" x14ac:dyDescent="0.25">
      <c r="A3072" s="167">
        <f t="shared" si="236"/>
        <v>166.34400000000812</v>
      </c>
      <c r="B3072" s="325">
        <f t="shared" si="239"/>
        <v>0.6931000000000338</v>
      </c>
      <c r="C3072" s="167">
        <f t="shared" si="235"/>
        <v>147.31199999998375</v>
      </c>
      <c r="D3072" s="167">
        <f>IF('Lineær programmering opg 4'!$M$4=0,"-",(-A3072+'Lineær programmering opg 4'!$M$4)/'Lineær programmering opg 4'!$K$4*-1)</f>
        <v>147.31199999998375</v>
      </c>
      <c r="E3072" s="167">
        <f>IF('Lineær programmering opg 4'!$M$5=0,"-",(-A3072+'Lineær programmering opg 4'!$M$5)/'Lineær programmering opg 4'!$K$5*-1)</f>
        <v>175.24199999999391</v>
      </c>
      <c r="F3072" s="167" t="str">
        <f>IF('Lineær programmering opg 4'!$E$6=0,"-",(-A3072+'Lineær programmering opg 4'!$M$6)/'Lineær programmering opg 4'!$K$6*-1)</f>
        <v>-</v>
      </c>
      <c r="G3072" s="167" t="str">
        <f>IF('Lineær programmering opg 4'!$D$7=0,"-",((-A3072+'Lineær programmering opg 4'!$M$7)/'Lineær programmering opg 4'!$K$7)*-1)</f>
        <v>-</v>
      </c>
      <c r="H3072" s="167" t="str">
        <f>IF('Lineær programmering opg 4'!$C$8=0,"-",((-A3072+'Lineær programmering opg 4'!$M$8)/'Lineær programmering opg 4'!$K$8)*-1)</f>
        <v>-</v>
      </c>
      <c r="I3072" s="167" t="str">
        <f>IF('Lineær programmering opg 4'!$D$8=0,"-",'Lineær programmering opg 4'!$G$8)</f>
        <v>-</v>
      </c>
      <c r="J3072" s="295">
        <f>A3072*'Lineær programmering opg 4'!$C$11+Datatabel!C3072*'Lineær programmering opg 4'!$D$11</f>
        <v>38731.199999998375</v>
      </c>
      <c r="K3072" s="9">
        <f t="shared" si="237"/>
        <v>0</v>
      </c>
      <c r="L3072" s="9">
        <f t="shared" si="238"/>
        <v>0</v>
      </c>
    </row>
    <row r="3073" spans="1:12" ht="15" x14ac:dyDescent="0.25">
      <c r="A3073" s="167">
        <f t="shared" si="236"/>
        <v>166.32000000000812</v>
      </c>
      <c r="B3073" s="325">
        <f t="shared" si="239"/>
        <v>0.69300000000003381</v>
      </c>
      <c r="C3073" s="167">
        <f t="shared" si="235"/>
        <v>147.35999999998376</v>
      </c>
      <c r="D3073" s="167">
        <f>IF('Lineær programmering opg 4'!$M$4=0,"-",(-A3073+'Lineær programmering opg 4'!$M$4)/'Lineær programmering opg 4'!$K$4*-1)</f>
        <v>147.35999999998376</v>
      </c>
      <c r="E3073" s="167">
        <f>IF('Lineær programmering opg 4'!$M$5=0,"-",(-A3073+'Lineær programmering opg 4'!$M$5)/'Lineær programmering opg 4'!$K$5*-1)</f>
        <v>175.25999999999391</v>
      </c>
      <c r="F3073" s="167" t="str">
        <f>IF('Lineær programmering opg 4'!$E$6=0,"-",(-A3073+'Lineær programmering opg 4'!$M$6)/'Lineær programmering opg 4'!$K$6*-1)</f>
        <v>-</v>
      </c>
      <c r="G3073" s="167" t="str">
        <f>IF('Lineær programmering opg 4'!$D$7=0,"-",((-A3073+'Lineær programmering opg 4'!$M$7)/'Lineær programmering opg 4'!$K$7)*-1)</f>
        <v>-</v>
      </c>
      <c r="H3073" s="167" t="str">
        <f>IF('Lineær programmering opg 4'!$C$8=0,"-",((-A3073+'Lineær programmering opg 4'!$M$8)/'Lineær programmering opg 4'!$K$8)*-1)</f>
        <v>-</v>
      </c>
      <c r="I3073" s="167" t="str">
        <f>IF('Lineær programmering opg 4'!$D$8=0,"-",'Lineær programmering opg 4'!$G$8)</f>
        <v>-</v>
      </c>
      <c r="J3073" s="295">
        <f>A3073*'Lineær programmering opg 4'!$C$11+Datatabel!C3073*'Lineær programmering opg 4'!$D$11</f>
        <v>38735.99999999837</v>
      </c>
      <c r="K3073" s="9">
        <f t="shared" si="237"/>
        <v>0</v>
      </c>
      <c r="L3073" s="9">
        <f t="shared" si="238"/>
        <v>0</v>
      </c>
    </row>
    <row r="3074" spans="1:12" ht="15" x14ac:dyDescent="0.25">
      <c r="A3074" s="167">
        <f t="shared" si="236"/>
        <v>166.29600000000812</v>
      </c>
      <c r="B3074" s="325">
        <f t="shared" si="239"/>
        <v>0.69290000000003382</v>
      </c>
      <c r="C3074" s="167">
        <f t="shared" si="235"/>
        <v>147.40799999998376</v>
      </c>
      <c r="D3074" s="167">
        <f>IF('Lineær programmering opg 4'!$M$4=0,"-",(-A3074+'Lineær programmering opg 4'!$M$4)/'Lineær programmering opg 4'!$K$4*-1)</f>
        <v>147.40799999998376</v>
      </c>
      <c r="E3074" s="167">
        <f>IF('Lineær programmering opg 4'!$M$5=0,"-",(-A3074+'Lineær programmering opg 4'!$M$5)/'Lineær programmering opg 4'!$K$5*-1)</f>
        <v>175.27799999999391</v>
      </c>
      <c r="F3074" s="167" t="str">
        <f>IF('Lineær programmering opg 4'!$E$6=0,"-",(-A3074+'Lineær programmering opg 4'!$M$6)/'Lineær programmering opg 4'!$K$6*-1)</f>
        <v>-</v>
      </c>
      <c r="G3074" s="167" t="str">
        <f>IF('Lineær programmering opg 4'!$D$7=0,"-",((-A3074+'Lineær programmering opg 4'!$M$7)/'Lineær programmering opg 4'!$K$7)*-1)</f>
        <v>-</v>
      </c>
      <c r="H3074" s="167" t="str">
        <f>IF('Lineær programmering opg 4'!$C$8=0,"-",((-A3074+'Lineær programmering opg 4'!$M$8)/'Lineær programmering opg 4'!$K$8)*-1)</f>
        <v>-</v>
      </c>
      <c r="I3074" s="167" t="str">
        <f>IF('Lineær programmering opg 4'!$D$8=0,"-",'Lineær programmering opg 4'!$G$8)</f>
        <v>-</v>
      </c>
      <c r="J3074" s="295">
        <f>A3074*'Lineær programmering opg 4'!$C$11+Datatabel!C3074*'Lineær programmering opg 4'!$D$11</f>
        <v>38740.799999998373</v>
      </c>
      <c r="K3074" s="9">
        <f t="shared" si="237"/>
        <v>0</v>
      </c>
      <c r="L3074" s="9">
        <f t="shared" si="238"/>
        <v>0</v>
      </c>
    </row>
    <row r="3075" spans="1:12" ht="15" x14ac:dyDescent="0.25">
      <c r="A3075" s="167">
        <f t="shared" si="236"/>
        <v>166.27200000000812</v>
      </c>
      <c r="B3075" s="325">
        <f t="shared" si="239"/>
        <v>0.69280000000003383</v>
      </c>
      <c r="C3075" s="167">
        <f t="shared" ref="C3075:C3138" si="240">MIN(D3075,E3075,F3075,G3075,H3075,I3075)</f>
        <v>147.45599999998376</v>
      </c>
      <c r="D3075" s="167">
        <f>IF('Lineær programmering opg 4'!$M$4=0,"-",(-A3075+'Lineær programmering opg 4'!$M$4)/'Lineær programmering opg 4'!$K$4*-1)</f>
        <v>147.45599999998376</v>
      </c>
      <c r="E3075" s="167">
        <f>IF('Lineær programmering opg 4'!$M$5=0,"-",(-A3075+'Lineær programmering opg 4'!$M$5)/'Lineær programmering opg 4'!$K$5*-1)</f>
        <v>175.29599999999391</v>
      </c>
      <c r="F3075" s="167" t="str">
        <f>IF('Lineær programmering opg 4'!$E$6=0,"-",(-A3075+'Lineær programmering opg 4'!$M$6)/'Lineær programmering opg 4'!$K$6*-1)</f>
        <v>-</v>
      </c>
      <c r="G3075" s="167" t="str">
        <f>IF('Lineær programmering opg 4'!$D$7=0,"-",((-A3075+'Lineær programmering opg 4'!$M$7)/'Lineær programmering opg 4'!$K$7)*-1)</f>
        <v>-</v>
      </c>
      <c r="H3075" s="167" t="str">
        <f>IF('Lineær programmering opg 4'!$C$8=0,"-",((-A3075+'Lineær programmering opg 4'!$M$8)/'Lineær programmering opg 4'!$K$8)*-1)</f>
        <v>-</v>
      </c>
      <c r="I3075" s="167" t="str">
        <f>IF('Lineær programmering opg 4'!$D$8=0,"-",'Lineær programmering opg 4'!$G$8)</f>
        <v>-</v>
      </c>
      <c r="J3075" s="295">
        <f>A3075*'Lineær programmering opg 4'!$C$11+Datatabel!C3075*'Lineær programmering opg 4'!$D$11</f>
        <v>38745.599999998376</v>
      </c>
      <c r="K3075" s="9">
        <f t="shared" si="237"/>
        <v>0</v>
      </c>
      <c r="L3075" s="9">
        <f t="shared" si="238"/>
        <v>0</v>
      </c>
    </row>
    <row r="3076" spans="1:12" ht="15" x14ac:dyDescent="0.25">
      <c r="A3076" s="167">
        <f t="shared" ref="A3076:A3139" si="241">$A$3*B3076</f>
        <v>166.24800000000812</v>
      </c>
      <c r="B3076" s="325">
        <f t="shared" si="239"/>
        <v>0.69270000000003384</v>
      </c>
      <c r="C3076" s="167">
        <f t="shared" si="240"/>
        <v>147.50399999998376</v>
      </c>
      <c r="D3076" s="167">
        <f>IF('Lineær programmering opg 4'!$M$4=0,"-",(-A3076+'Lineær programmering opg 4'!$M$4)/'Lineær programmering opg 4'!$K$4*-1)</f>
        <v>147.50399999998376</v>
      </c>
      <c r="E3076" s="167">
        <f>IF('Lineær programmering opg 4'!$M$5=0,"-",(-A3076+'Lineær programmering opg 4'!$M$5)/'Lineær programmering opg 4'!$K$5*-1)</f>
        <v>175.31399999999391</v>
      </c>
      <c r="F3076" s="167" t="str">
        <f>IF('Lineær programmering opg 4'!$E$6=0,"-",(-A3076+'Lineær programmering opg 4'!$M$6)/'Lineær programmering opg 4'!$K$6*-1)</f>
        <v>-</v>
      </c>
      <c r="G3076" s="167" t="str">
        <f>IF('Lineær programmering opg 4'!$D$7=0,"-",((-A3076+'Lineær programmering opg 4'!$M$7)/'Lineær programmering opg 4'!$K$7)*-1)</f>
        <v>-</v>
      </c>
      <c r="H3076" s="167" t="str">
        <f>IF('Lineær programmering opg 4'!$C$8=0,"-",((-A3076+'Lineær programmering opg 4'!$M$8)/'Lineær programmering opg 4'!$K$8)*-1)</f>
        <v>-</v>
      </c>
      <c r="I3076" s="167" t="str">
        <f>IF('Lineær programmering opg 4'!$D$8=0,"-",'Lineær programmering opg 4'!$G$8)</f>
        <v>-</v>
      </c>
      <c r="J3076" s="295">
        <f>A3076*'Lineær programmering opg 4'!$C$11+Datatabel!C3076*'Lineær programmering opg 4'!$D$11</f>
        <v>38750.399999998379</v>
      </c>
      <c r="K3076" s="9">
        <f t="shared" ref="K3076:K3139" si="242">IF($J$10004=J3076,A3076,0)</f>
        <v>0</v>
      </c>
      <c r="L3076" s="9">
        <f t="shared" ref="L3076:L3139" si="243">IF(J3076=$J$10004,C3076,0)</f>
        <v>0</v>
      </c>
    </row>
    <row r="3077" spans="1:12" ht="15" x14ac:dyDescent="0.25">
      <c r="A3077" s="167">
        <f t="shared" si="241"/>
        <v>166.22400000000812</v>
      </c>
      <c r="B3077" s="325">
        <f t="shared" ref="B3077:B3140" si="244">B3076-0.01%</f>
        <v>0.69260000000003386</v>
      </c>
      <c r="C3077" s="167">
        <f t="shared" si="240"/>
        <v>147.55199999998376</v>
      </c>
      <c r="D3077" s="167">
        <f>IF('Lineær programmering opg 4'!$M$4=0,"-",(-A3077+'Lineær programmering opg 4'!$M$4)/'Lineær programmering opg 4'!$K$4*-1)</f>
        <v>147.55199999998376</v>
      </c>
      <c r="E3077" s="167">
        <f>IF('Lineær programmering opg 4'!$M$5=0,"-",(-A3077+'Lineær programmering opg 4'!$M$5)/'Lineær programmering opg 4'!$K$5*-1)</f>
        <v>175.33199999999391</v>
      </c>
      <c r="F3077" s="167" t="str">
        <f>IF('Lineær programmering opg 4'!$E$6=0,"-",(-A3077+'Lineær programmering opg 4'!$M$6)/'Lineær programmering opg 4'!$K$6*-1)</f>
        <v>-</v>
      </c>
      <c r="G3077" s="167" t="str">
        <f>IF('Lineær programmering opg 4'!$D$7=0,"-",((-A3077+'Lineær programmering opg 4'!$M$7)/'Lineær programmering opg 4'!$K$7)*-1)</f>
        <v>-</v>
      </c>
      <c r="H3077" s="167" t="str">
        <f>IF('Lineær programmering opg 4'!$C$8=0,"-",((-A3077+'Lineær programmering opg 4'!$M$8)/'Lineær programmering opg 4'!$K$8)*-1)</f>
        <v>-</v>
      </c>
      <c r="I3077" s="167" t="str">
        <f>IF('Lineær programmering opg 4'!$D$8=0,"-",'Lineær programmering opg 4'!$G$8)</f>
        <v>-</v>
      </c>
      <c r="J3077" s="295">
        <f>A3077*'Lineær programmering opg 4'!$C$11+Datatabel!C3077*'Lineær programmering opg 4'!$D$11</f>
        <v>38755.199999998382</v>
      </c>
      <c r="K3077" s="9">
        <f t="shared" si="242"/>
        <v>0</v>
      </c>
      <c r="L3077" s="9">
        <f t="shared" si="243"/>
        <v>0</v>
      </c>
    </row>
    <row r="3078" spans="1:12" ht="15" x14ac:dyDescent="0.25">
      <c r="A3078" s="167">
        <f t="shared" si="241"/>
        <v>166.20000000000812</v>
      </c>
      <c r="B3078" s="325">
        <f t="shared" si="244"/>
        <v>0.69250000000003387</v>
      </c>
      <c r="C3078" s="167">
        <f t="shared" si="240"/>
        <v>147.59999999998377</v>
      </c>
      <c r="D3078" s="167">
        <f>IF('Lineær programmering opg 4'!$M$4=0,"-",(-A3078+'Lineær programmering opg 4'!$M$4)/'Lineær programmering opg 4'!$K$4*-1)</f>
        <v>147.59999999998377</v>
      </c>
      <c r="E3078" s="167">
        <f>IF('Lineær programmering opg 4'!$M$5=0,"-",(-A3078+'Lineær programmering opg 4'!$M$5)/'Lineær programmering opg 4'!$K$5*-1)</f>
        <v>175.34999999999391</v>
      </c>
      <c r="F3078" s="167" t="str">
        <f>IF('Lineær programmering opg 4'!$E$6=0,"-",(-A3078+'Lineær programmering opg 4'!$M$6)/'Lineær programmering opg 4'!$K$6*-1)</f>
        <v>-</v>
      </c>
      <c r="G3078" s="167" t="str">
        <f>IF('Lineær programmering opg 4'!$D$7=0,"-",((-A3078+'Lineær programmering opg 4'!$M$7)/'Lineær programmering opg 4'!$K$7)*-1)</f>
        <v>-</v>
      </c>
      <c r="H3078" s="167" t="str">
        <f>IF('Lineær programmering opg 4'!$C$8=0,"-",((-A3078+'Lineær programmering opg 4'!$M$8)/'Lineær programmering opg 4'!$K$8)*-1)</f>
        <v>-</v>
      </c>
      <c r="I3078" s="167" t="str">
        <f>IF('Lineær programmering opg 4'!$D$8=0,"-",'Lineær programmering opg 4'!$G$8)</f>
        <v>-</v>
      </c>
      <c r="J3078" s="295">
        <f>A3078*'Lineær programmering opg 4'!$C$11+Datatabel!C3078*'Lineær programmering opg 4'!$D$11</f>
        <v>38759.999999998377</v>
      </c>
      <c r="K3078" s="9">
        <f t="shared" si="242"/>
        <v>0</v>
      </c>
      <c r="L3078" s="9">
        <f t="shared" si="243"/>
        <v>0</v>
      </c>
    </row>
    <row r="3079" spans="1:12" ht="15" x14ac:dyDescent="0.25">
      <c r="A3079" s="167">
        <f t="shared" si="241"/>
        <v>166.17600000000812</v>
      </c>
      <c r="B3079" s="325">
        <f t="shared" si="244"/>
        <v>0.69240000000003388</v>
      </c>
      <c r="C3079" s="167">
        <f t="shared" si="240"/>
        <v>147.64799999998377</v>
      </c>
      <c r="D3079" s="167">
        <f>IF('Lineær programmering opg 4'!$M$4=0,"-",(-A3079+'Lineær programmering opg 4'!$M$4)/'Lineær programmering opg 4'!$K$4*-1)</f>
        <v>147.64799999998377</v>
      </c>
      <c r="E3079" s="167">
        <f>IF('Lineær programmering opg 4'!$M$5=0,"-",(-A3079+'Lineær programmering opg 4'!$M$5)/'Lineær programmering opg 4'!$K$5*-1)</f>
        <v>175.36799999999391</v>
      </c>
      <c r="F3079" s="167" t="str">
        <f>IF('Lineær programmering opg 4'!$E$6=0,"-",(-A3079+'Lineær programmering opg 4'!$M$6)/'Lineær programmering opg 4'!$K$6*-1)</f>
        <v>-</v>
      </c>
      <c r="G3079" s="167" t="str">
        <f>IF('Lineær programmering opg 4'!$D$7=0,"-",((-A3079+'Lineær programmering opg 4'!$M$7)/'Lineær programmering opg 4'!$K$7)*-1)</f>
        <v>-</v>
      </c>
      <c r="H3079" s="167" t="str">
        <f>IF('Lineær programmering opg 4'!$C$8=0,"-",((-A3079+'Lineær programmering opg 4'!$M$8)/'Lineær programmering opg 4'!$K$8)*-1)</f>
        <v>-</v>
      </c>
      <c r="I3079" s="167" t="str">
        <f>IF('Lineær programmering opg 4'!$D$8=0,"-",'Lineær programmering opg 4'!$G$8)</f>
        <v>-</v>
      </c>
      <c r="J3079" s="295">
        <f>A3079*'Lineær programmering opg 4'!$C$11+Datatabel!C3079*'Lineær programmering opg 4'!$D$11</f>
        <v>38764.79999999838</v>
      </c>
      <c r="K3079" s="9">
        <f t="shared" si="242"/>
        <v>0</v>
      </c>
      <c r="L3079" s="9">
        <f t="shared" si="243"/>
        <v>0</v>
      </c>
    </row>
    <row r="3080" spans="1:12" ht="15" x14ac:dyDescent="0.25">
      <c r="A3080" s="167">
        <f t="shared" si="241"/>
        <v>166.15200000000814</v>
      </c>
      <c r="B3080" s="325">
        <f t="shared" si="244"/>
        <v>0.69230000000003389</v>
      </c>
      <c r="C3080" s="167">
        <f t="shared" si="240"/>
        <v>147.69599999998371</v>
      </c>
      <c r="D3080" s="167">
        <f>IF('Lineær programmering opg 4'!$M$4=0,"-",(-A3080+'Lineær programmering opg 4'!$M$4)/'Lineær programmering opg 4'!$K$4*-1)</f>
        <v>147.69599999998371</v>
      </c>
      <c r="E3080" s="167">
        <f>IF('Lineær programmering opg 4'!$M$5=0,"-",(-A3080+'Lineær programmering opg 4'!$M$5)/'Lineær programmering opg 4'!$K$5*-1)</f>
        <v>175.38599999999391</v>
      </c>
      <c r="F3080" s="167" t="str">
        <f>IF('Lineær programmering opg 4'!$E$6=0,"-",(-A3080+'Lineær programmering opg 4'!$M$6)/'Lineær programmering opg 4'!$K$6*-1)</f>
        <v>-</v>
      </c>
      <c r="G3080" s="167" t="str">
        <f>IF('Lineær programmering opg 4'!$D$7=0,"-",((-A3080+'Lineær programmering opg 4'!$M$7)/'Lineær programmering opg 4'!$K$7)*-1)</f>
        <v>-</v>
      </c>
      <c r="H3080" s="167" t="str">
        <f>IF('Lineær programmering opg 4'!$C$8=0,"-",((-A3080+'Lineær programmering opg 4'!$M$8)/'Lineær programmering opg 4'!$K$8)*-1)</f>
        <v>-</v>
      </c>
      <c r="I3080" s="167" t="str">
        <f>IF('Lineær programmering opg 4'!$D$8=0,"-",'Lineær programmering opg 4'!$G$8)</f>
        <v>-</v>
      </c>
      <c r="J3080" s="295">
        <f>A3080*'Lineær programmering opg 4'!$C$11+Datatabel!C3080*'Lineær programmering opg 4'!$D$11</f>
        <v>38769.599999998376</v>
      </c>
      <c r="K3080" s="9">
        <f t="shared" si="242"/>
        <v>0</v>
      </c>
      <c r="L3080" s="9">
        <f t="shared" si="243"/>
        <v>0</v>
      </c>
    </row>
    <row r="3081" spans="1:12" ht="15" x14ac:dyDescent="0.25">
      <c r="A3081" s="167">
        <f t="shared" si="241"/>
        <v>166.12800000000814</v>
      </c>
      <c r="B3081" s="325">
        <f t="shared" si="244"/>
        <v>0.6922000000000339</v>
      </c>
      <c r="C3081" s="167">
        <f t="shared" si="240"/>
        <v>147.74399999998371</v>
      </c>
      <c r="D3081" s="167">
        <f>IF('Lineær programmering opg 4'!$M$4=0,"-",(-A3081+'Lineær programmering opg 4'!$M$4)/'Lineær programmering opg 4'!$K$4*-1)</f>
        <v>147.74399999998371</v>
      </c>
      <c r="E3081" s="167">
        <f>IF('Lineær programmering opg 4'!$M$5=0,"-",(-A3081+'Lineær programmering opg 4'!$M$5)/'Lineær programmering opg 4'!$K$5*-1)</f>
        <v>175.40399999999391</v>
      </c>
      <c r="F3081" s="167" t="str">
        <f>IF('Lineær programmering opg 4'!$E$6=0,"-",(-A3081+'Lineær programmering opg 4'!$M$6)/'Lineær programmering opg 4'!$K$6*-1)</f>
        <v>-</v>
      </c>
      <c r="G3081" s="167" t="str">
        <f>IF('Lineær programmering opg 4'!$D$7=0,"-",((-A3081+'Lineær programmering opg 4'!$M$7)/'Lineær programmering opg 4'!$K$7)*-1)</f>
        <v>-</v>
      </c>
      <c r="H3081" s="167" t="str">
        <f>IF('Lineær programmering opg 4'!$C$8=0,"-",((-A3081+'Lineær programmering opg 4'!$M$8)/'Lineær programmering opg 4'!$K$8)*-1)</f>
        <v>-</v>
      </c>
      <c r="I3081" s="167" t="str">
        <f>IF('Lineær programmering opg 4'!$D$8=0,"-",'Lineær programmering opg 4'!$G$8)</f>
        <v>-</v>
      </c>
      <c r="J3081" s="295">
        <f>A3081*'Lineær programmering opg 4'!$C$11+Datatabel!C3081*'Lineær programmering opg 4'!$D$11</f>
        <v>38774.399999998372</v>
      </c>
      <c r="K3081" s="9">
        <f t="shared" si="242"/>
        <v>0</v>
      </c>
      <c r="L3081" s="9">
        <f t="shared" si="243"/>
        <v>0</v>
      </c>
    </row>
    <row r="3082" spans="1:12" ht="15" x14ac:dyDescent="0.25">
      <c r="A3082" s="167">
        <f t="shared" si="241"/>
        <v>166.10400000000814</v>
      </c>
      <c r="B3082" s="325">
        <f t="shared" si="244"/>
        <v>0.69210000000003391</v>
      </c>
      <c r="C3082" s="167">
        <f t="shared" si="240"/>
        <v>147.79199999998372</v>
      </c>
      <c r="D3082" s="167">
        <f>IF('Lineær programmering opg 4'!$M$4=0,"-",(-A3082+'Lineær programmering opg 4'!$M$4)/'Lineær programmering opg 4'!$K$4*-1)</f>
        <v>147.79199999998372</v>
      </c>
      <c r="E3082" s="167">
        <f>IF('Lineær programmering opg 4'!$M$5=0,"-",(-A3082+'Lineær programmering opg 4'!$M$5)/'Lineær programmering opg 4'!$K$5*-1)</f>
        <v>175.42199999999391</v>
      </c>
      <c r="F3082" s="167" t="str">
        <f>IF('Lineær programmering opg 4'!$E$6=0,"-",(-A3082+'Lineær programmering opg 4'!$M$6)/'Lineær programmering opg 4'!$K$6*-1)</f>
        <v>-</v>
      </c>
      <c r="G3082" s="167" t="str">
        <f>IF('Lineær programmering opg 4'!$D$7=0,"-",((-A3082+'Lineær programmering opg 4'!$M$7)/'Lineær programmering opg 4'!$K$7)*-1)</f>
        <v>-</v>
      </c>
      <c r="H3082" s="167" t="str">
        <f>IF('Lineær programmering opg 4'!$C$8=0,"-",((-A3082+'Lineær programmering opg 4'!$M$8)/'Lineær programmering opg 4'!$K$8)*-1)</f>
        <v>-</v>
      </c>
      <c r="I3082" s="167" t="str">
        <f>IF('Lineær programmering opg 4'!$D$8=0,"-",'Lineær programmering opg 4'!$G$8)</f>
        <v>-</v>
      </c>
      <c r="J3082" s="295">
        <f>A3082*'Lineær programmering opg 4'!$C$11+Datatabel!C3082*'Lineær programmering opg 4'!$D$11</f>
        <v>38779.199999998367</v>
      </c>
      <c r="K3082" s="9">
        <f t="shared" si="242"/>
        <v>0</v>
      </c>
      <c r="L3082" s="9">
        <f t="shared" si="243"/>
        <v>0</v>
      </c>
    </row>
    <row r="3083" spans="1:12" ht="15" x14ac:dyDescent="0.25">
      <c r="A3083" s="167">
        <f t="shared" si="241"/>
        <v>166.08000000000814</v>
      </c>
      <c r="B3083" s="325">
        <f t="shared" si="244"/>
        <v>0.69200000000003392</v>
      </c>
      <c r="C3083" s="167">
        <f t="shared" si="240"/>
        <v>147.83999999998372</v>
      </c>
      <c r="D3083" s="167">
        <f>IF('Lineær programmering opg 4'!$M$4=0,"-",(-A3083+'Lineær programmering opg 4'!$M$4)/'Lineær programmering opg 4'!$K$4*-1)</f>
        <v>147.83999999998372</v>
      </c>
      <c r="E3083" s="167">
        <f>IF('Lineær programmering opg 4'!$M$5=0,"-",(-A3083+'Lineær programmering opg 4'!$M$5)/'Lineær programmering opg 4'!$K$5*-1)</f>
        <v>175.43999999999392</v>
      </c>
      <c r="F3083" s="167" t="str">
        <f>IF('Lineær programmering opg 4'!$E$6=0,"-",(-A3083+'Lineær programmering opg 4'!$M$6)/'Lineær programmering opg 4'!$K$6*-1)</f>
        <v>-</v>
      </c>
      <c r="G3083" s="167" t="str">
        <f>IF('Lineær programmering opg 4'!$D$7=0,"-",((-A3083+'Lineær programmering opg 4'!$M$7)/'Lineær programmering opg 4'!$K$7)*-1)</f>
        <v>-</v>
      </c>
      <c r="H3083" s="167" t="str">
        <f>IF('Lineær programmering opg 4'!$C$8=0,"-",((-A3083+'Lineær programmering opg 4'!$M$8)/'Lineær programmering opg 4'!$K$8)*-1)</f>
        <v>-</v>
      </c>
      <c r="I3083" s="167" t="str">
        <f>IF('Lineær programmering opg 4'!$D$8=0,"-",'Lineær programmering opg 4'!$G$8)</f>
        <v>-</v>
      </c>
      <c r="J3083" s="295">
        <f>A3083*'Lineær programmering opg 4'!$C$11+Datatabel!C3083*'Lineær programmering opg 4'!$D$11</f>
        <v>38783.99999999837</v>
      </c>
      <c r="K3083" s="9">
        <f t="shared" si="242"/>
        <v>0</v>
      </c>
      <c r="L3083" s="9">
        <f t="shared" si="243"/>
        <v>0</v>
      </c>
    </row>
    <row r="3084" spans="1:12" ht="15" x14ac:dyDescent="0.25">
      <c r="A3084" s="167">
        <f t="shared" si="241"/>
        <v>166.05600000000814</v>
      </c>
      <c r="B3084" s="325">
        <f t="shared" si="244"/>
        <v>0.69190000000003393</v>
      </c>
      <c r="C3084" s="167">
        <f t="shared" si="240"/>
        <v>147.88799999998372</v>
      </c>
      <c r="D3084" s="167">
        <f>IF('Lineær programmering opg 4'!$M$4=0,"-",(-A3084+'Lineær programmering opg 4'!$M$4)/'Lineær programmering opg 4'!$K$4*-1)</f>
        <v>147.88799999998372</v>
      </c>
      <c r="E3084" s="167">
        <f>IF('Lineær programmering opg 4'!$M$5=0,"-",(-A3084+'Lineær programmering opg 4'!$M$5)/'Lineær programmering opg 4'!$K$5*-1)</f>
        <v>175.45799999999392</v>
      </c>
      <c r="F3084" s="167" t="str">
        <f>IF('Lineær programmering opg 4'!$E$6=0,"-",(-A3084+'Lineær programmering opg 4'!$M$6)/'Lineær programmering opg 4'!$K$6*-1)</f>
        <v>-</v>
      </c>
      <c r="G3084" s="167" t="str">
        <f>IF('Lineær programmering opg 4'!$D$7=0,"-",((-A3084+'Lineær programmering opg 4'!$M$7)/'Lineær programmering opg 4'!$K$7)*-1)</f>
        <v>-</v>
      </c>
      <c r="H3084" s="167" t="str">
        <f>IF('Lineær programmering opg 4'!$C$8=0,"-",((-A3084+'Lineær programmering opg 4'!$M$8)/'Lineær programmering opg 4'!$K$8)*-1)</f>
        <v>-</v>
      </c>
      <c r="I3084" s="167" t="str">
        <f>IF('Lineær programmering opg 4'!$D$8=0,"-",'Lineær programmering opg 4'!$G$8)</f>
        <v>-</v>
      </c>
      <c r="J3084" s="295">
        <f>A3084*'Lineær programmering opg 4'!$C$11+Datatabel!C3084*'Lineær programmering opg 4'!$D$11</f>
        <v>38788.799999998373</v>
      </c>
      <c r="K3084" s="9">
        <f t="shared" si="242"/>
        <v>0</v>
      </c>
      <c r="L3084" s="9">
        <f t="shared" si="243"/>
        <v>0</v>
      </c>
    </row>
    <row r="3085" spans="1:12" ht="15" x14ac:dyDescent="0.25">
      <c r="A3085" s="167">
        <f t="shared" si="241"/>
        <v>166.03200000000814</v>
      </c>
      <c r="B3085" s="325">
        <f t="shared" si="244"/>
        <v>0.69180000000003394</v>
      </c>
      <c r="C3085" s="167">
        <f t="shared" si="240"/>
        <v>147.93599999998372</v>
      </c>
      <c r="D3085" s="167">
        <f>IF('Lineær programmering opg 4'!$M$4=0,"-",(-A3085+'Lineær programmering opg 4'!$M$4)/'Lineær programmering opg 4'!$K$4*-1)</f>
        <v>147.93599999998372</v>
      </c>
      <c r="E3085" s="167">
        <f>IF('Lineær programmering opg 4'!$M$5=0,"-",(-A3085+'Lineær programmering opg 4'!$M$5)/'Lineær programmering opg 4'!$K$5*-1)</f>
        <v>175.47599999999392</v>
      </c>
      <c r="F3085" s="167" t="str">
        <f>IF('Lineær programmering opg 4'!$E$6=0,"-",(-A3085+'Lineær programmering opg 4'!$M$6)/'Lineær programmering opg 4'!$K$6*-1)</f>
        <v>-</v>
      </c>
      <c r="G3085" s="167" t="str">
        <f>IF('Lineær programmering opg 4'!$D$7=0,"-",((-A3085+'Lineær programmering opg 4'!$M$7)/'Lineær programmering opg 4'!$K$7)*-1)</f>
        <v>-</v>
      </c>
      <c r="H3085" s="167" t="str">
        <f>IF('Lineær programmering opg 4'!$C$8=0,"-",((-A3085+'Lineær programmering opg 4'!$M$8)/'Lineær programmering opg 4'!$K$8)*-1)</f>
        <v>-</v>
      </c>
      <c r="I3085" s="167" t="str">
        <f>IF('Lineær programmering opg 4'!$D$8=0,"-",'Lineær programmering opg 4'!$G$8)</f>
        <v>-</v>
      </c>
      <c r="J3085" s="295">
        <f>A3085*'Lineær programmering opg 4'!$C$11+Datatabel!C3085*'Lineær programmering opg 4'!$D$11</f>
        <v>38793.599999998376</v>
      </c>
      <c r="K3085" s="9">
        <f t="shared" si="242"/>
        <v>0</v>
      </c>
      <c r="L3085" s="9">
        <f t="shared" si="243"/>
        <v>0</v>
      </c>
    </row>
    <row r="3086" spans="1:12" ht="15" x14ac:dyDescent="0.25">
      <c r="A3086" s="167">
        <f t="shared" si="241"/>
        <v>166.00800000000814</v>
      </c>
      <c r="B3086" s="325">
        <f t="shared" si="244"/>
        <v>0.69170000000003395</v>
      </c>
      <c r="C3086" s="167">
        <f t="shared" si="240"/>
        <v>147.98399999998372</v>
      </c>
      <c r="D3086" s="167">
        <f>IF('Lineær programmering opg 4'!$M$4=0,"-",(-A3086+'Lineær programmering opg 4'!$M$4)/'Lineær programmering opg 4'!$K$4*-1)</f>
        <v>147.98399999998372</v>
      </c>
      <c r="E3086" s="167">
        <f>IF('Lineær programmering opg 4'!$M$5=0,"-",(-A3086+'Lineær programmering opg 4'!$M$5)/'Lineær programmering opg 4'!$K$5*-1)</f>
        <v>175.49399999999392</v>
      </c>
      <c r="F3086" s="167" t="str">
        <f>IF('Lineær programmering opg 4'!$E$6=0,"-",(-A3086+'Lineær programmering opg 4'!$M$6)/'Lineær programmering opg 4'!$K$6*-1)</f>
        <v>-</v>
      </c>
      <c r="G3086" s="167" t="str">
        <f>IF('Lineær programmering opg 4'!$D$7=0,"-",((-A3086+'Lineær programmering opg 4'!$M$7)/'Lineær programmering opg 4'!$K$7)*-1)</f>
        <v>-</v>
      </c>
      <c r="H3086" s="167" t="str">
        <f>IF('Lineær programmering opg 4'!$C$8=0,"-",((-A3086+'Lineær programmering opg 4'!$M$8)/'Lineær programmering opg 4'!$K$8)*-1)</f>
        <v>-</v>
      </c>
      <c r="I3086" s="167" t="str">
        <f>IF('Lineær programmering opg 4'!$D$8=0,"-",'Lineær programmering opg 4'!$G$8)</f>
        <v>-</v>
      </c>
      <c r="J3086" s="295">
        <f>A3086*'Lineær programmering opg 4'!$C$11+Datatabel!C3086*'Lineær programmering opg 4'!$D$11</f>
        <v>38798.399999998372</v>
      </c>
      <c r="K3086" s="9">
        <f t="shared" si="242"/>
        <v>0</v>
      </c>
      <c r="L3086" s="9">
        <f t="shared" si="243"/>
        <v>0</v>
      </c>
    </row>
    <row r="3087" spans="1:12" ht="15" x14ac:dyDescent="0.25">
      <c r="A3087" s="167">
        <f t="shared" si="241"/>
        <v>165.98400000000817</v>
      </c>
      <c r="B3087" s="325">
        <f t="shared" si="244"/>
        <v>0.69160000000003397</v>
      </c>
      <c r="C3087" s="167">
        <f t="shared" si="240"/>
        <v>148.03199999998367</v>
      </c>
      <c r="D3087" s="167">
        <f>IF('Lineær programmering opg 4'!$M$4=0,"-",(-A3087+'Lineær programmering opg 4'!$M$4)/'Lineær programmering opg 4'!$K$4*-1)</f>
        <v>148.03199999998367</v>
      </c>
      <c r="E3087" s="167">
        <f>IF('Lineær programmering opg 4'!$M$5=0,"-",(-A3087+'Lineær programmering opg 4'!$M$5)/'Lineær programmering opg 4'!$K$5*-1)</f>
        <v>175.51199999999389</v>
      </c>
      <c r="F3087" s="167" t="str">
        <f>IF('Lineær programmering opg 4'!$E$6=0,"-",(-A3087+'Lineær programmering opg 4'!$M$6)/'Lineær programmering opg 4'!$K$6*-1)</f>
        <v>-</v>
      </c>
      <c r="G3087" s="167" t="str">
        <f>IF('Lineær programmering opg 4'!$D$7=0,"-",((-A3087+'Lineær programmering opg 4'!$M$7)/'Lineær programmering opg 4'!$K$7)*-1)</f>
        <v>-</v>
      </c>
      <c r="H3087" s="167" t="str">
        <f>IF('Lineær programmering opg 4'!$C$8=0,"-",((-A3087+'Lineær programmering opg 4'!$M$8)/'Lineær programmering opg 4'!$K$8)*-1)</f>
        <v>-</v>
      </c>
      <c r="I3087" s="167" t="str">
        <f>IF('Lineær programmering opg 4'!$D$8=0,"-",'Lineær programmering opg 4'!$G$8)</f>
        <v>-</v>
      </c>
      <c r="J3087" s="295">
        <f>A3087*'Lineær programmering opg 4'!$C$11+Datatabel!C3087*'Lineær programmering opg 4'!$D$11</f>
        <v>38803.199999998367</v>
      </c>
      <c r="K3087" s="9">
        <f t="shared" si="242"/>
        <v>0</v>
      </c>
      <c r="L3087" s="9">
        <f t="shared" si="243"/>
        <v>0</v>
      </c>
    </row>
    <row r="3088" spans="1:12" ht="15" x14ac:dyDescent="0.25">
      <c r="A3088" s="167">
        <f t="shared" si="241"/>
        <v>165.96000000000816</v>
      </c>
      <c r="B3088" s="325">
        <f t="shared" si="244"/>
        <v>0.69150000000003398</v>
      </c>
      <c r="C3088" s="167">
        <f t="shared" si="240"/>
        <v>148.07999999998367</v>
      </c>
      <c r="D3088" s="167">
        <f>IF('Lineær programmering opg 4'!$M$4=0,"-",(-A3088+'Lineær programmering opg 4'!$M$4)/'Lineær programmering opg 4'!$K$4*-1)</f>
        <v>148.07999999998367</v>
      </c>
      <c r="E3088" s="167">
        <f>IF('Lineær programmering opg 4'!$M$5=0,"-",(-A3088+'Lineær programmering opg 4'!$M$5)/'Lineær programmering opg 4'!$K$5*-1)</f>
        <v>175.52999999999389</v>
      </c>
      <c r="F3088" s="167" t="str">
        <f>IF('Lineær programmering opg 4'!$E$6=0,"-",(-A3088+'Lineær programmering opg 4'!$M$6)/'Lineær programmering opg 4'!$K$6*-1)</f>
        <v>-</v>
      </c>
      <c r="G3088" s="167" t="str">
        <f>IF('Lineær programmering opg 4'!$D$7=0,"-",((-A3088+'Lineær programmering opg 4'!$M$7)/'Lineær programmering opg 4'!$K$7)*-1)</f>
        <v>-</v>
      </c>
      <c r="H3088" s="167" t="str">
        <f>IF('Lineær programmering opg 4'!$C$8=0,"-",((-A3088+'Lineær programmering opg 4'!$M$8)/'Lineær programmering opg 4'!$K$8)*-1)</f>
        <v>-</v>
      </c>
      <c r="I3088" s="167" t="str">
        <f>IF('Lineær programmering opg 4'!$D$8=0,"-",'Lineær programmering opg 4'!$G$8)</f>
        <v>-</v>
      </c>
      <c r="J3088" s="295">
        <f>A3088*'Lineær programmering opg 4'!$C$11+Datatabel!C3088*'Lineær programmering opg 4'!$D$11</f>
        <v>38807.99999999837</v>
      </c>
      <c r="K3088" s="9">
        <f t="shared" si="242"/>
        <v>0</v>
      </c>
      <c r="L3088" s="9">
        <f t="shared" si="243"/>
        <v>0</v>
      </c>
    </row>
    <row r="3089" spans="1:12" ht="15" x14ac:dyDescent="0.25">
      <c r="A3089" s="167">
        <f t="shared" si="241"/>
        <v>165.93600000000816</v>
      </c>
      <c r="B3089" s="325">
        <f t="shared" si="244"/>
        <v>0.69140000000003399</v>
      </c>
      <c r="C3089" s="167">
        <f t="shared" si="240"/>
        <v>148.12799999998367</v>
      </c>
      <c r="D3089" s="167">
        <f>IF('Lineær programmering opg 4'!$M$4=0,"-",(-A3089+'Lineær programmering opg 4'!$M$4)/'Lineær programmering opg 4'!$K$4*-1)</f>
        <v>148.12799999998367</v>
      </c>
      <c r="E3089" s="167">
        <f>IF('Lineær programmering opg 4'!$M$5=0,"-",(-A3089+'Lineær programmering opg 4'!$M$5)/'Lineær programmering opg 4'!$K$5*-1)</f>
        <v>175.54799999999389</v>
      </c>
      <c r="F3089" s="167" t="str">
        <f>IF('Lineær programmering opg 4'!$E$6=0,"-",(-A3089+'Lineær programmering opg 4'!$M$6)/'Lineær programmering opg 4'!$K$6*-1)</f>
        <v>-</v>
      </c>
      <c r="G3089" s="167" t="str">
        <f>IF('Lineær programmering opg 4'!$D$7=0,"-",((-A3089+'Lineær programmering opg 4'!$M$7)/'Lineær programmering opg 4'!$K$7)*-1)</f>
        <v>-</v>
      </c>
      <c r="H3089" s="167" t="str">
        <f>IF('Lineær programmering opg 4'!$C$8=0,"-",((-A3089+'Lineær programmering opg 4'!$M$8)/'Lineær programmering opg 4'!$K$8)*-1)</f>
        <v>-</v>
      </c>
      <c r="I3089" s="167" t="str">
        <f>IF('Lineær programmering opg 4'!$D$8=0,"-",'Lineær programmering opg 4'!$G$8)</f>
        <v>-</v>
      </c>
      <c r="J3089" s="295">
        <f>A3089*'Lineær programmering opg 4'!$C$11+Datatabel!C3089*'Lineær programmering opg 4'!$D$11</f>
        <v>38812.799999998373</v>
      </c>
      <c r="K3089" s="9">
        <f t="shared" si="242"/>
        <v>0</v>
      </c>
      <c r="L3089" s="9">
        <f t="shared" si="243"/>
        <v>0</v>
      </c>
    </row>
    <row r="3090" spans="1:12" ht="15" x14ac:dyDescent="0.25">
      <c r="A3090" s="167">
        <f t="shared" si="241"/>
        <v>165.91200000000816</v>
      </c>
      <c r="B3090" s="325">
        <f t="shared" si="244"/>
        <v>0.691300000000034</v>
      </c>
      <c r="C3090" s="167">
        <f t="shared" si="240"/>
        <v>148.17599999998367</v>
      </c>
      <c r="D3090" s="167">
        <f>IF('Lineær programmering opg 4'!$M$4=0,"-",(-A3090+'Lineær programmering opg 4'!$M$4)/'Lineær programmering opg 4'!$K$4*-1)</f>
        <v>148.17599999998367</v>
      </c>
      <c r="E3090" s="167">
        <f>IF('Lineær programmering opg 4'!$M$5=0,"-",(-A3090+'Lineær programmering opg 4'!$M$5)/'Lineær programmering opg 4'!$K$5*-1)</f>
        <v>175.56599999999389</v>
      </c>
      <c r="F3090" s="167" t="str">
        <f>IF('Lineær programmering opg 4'!$E$6=0,"-",(-A3090+'Lineær programmering opg 4'!$M$6)/'Lineær programmering opg 4'!$K$6*-1)</f>
        <v>-</v>
      </c>
      <c r="G3090" s="167" t="str">
        <f>IF('Lineær programmering opg 4'!$D$7=0,"-",((-A3090+'Lineær programmering opg 4'!$M$7)/'Lineær programmering opg 4'!$K$7)*-1)</f>
        <v>-</v>
      </c>
      <c r="H3090" s="167" t="str">
        <f>IF('Lineær programmering opg 4'!$C$8=0,"-",((-A3090+'Lineær programmering opg 4'!$M$8)/'Lineær programmering opg 4'!$K$8)*-1)</f>
        <v>-</v>
      </c>
      <c r="I3090" s="167" t="str">
        <f>IF('Lineær programmering opg 4'!$D$8=0,"-",'Lineær programmering opg 4'!$G$8)</f>
        <v>-</v>
      </c>
      <c r="J3090" s="295">
        <f>A3090*'Lineær programmering opg 4'!$C$11+Datatabel!C3090*'Lineær programmering opg 4'!$D$11</f>
        <v>38817.599999998361</v>
      </c>
      <c r="K3090" s="9">
        <f t="shared" si="242"/>
        <v>0</v>
      </c>
      <c r="L3090" s="9">
        <f t="shared" si="243"/>
        <v>0</v>
      </c>
    </row>
    <row r="3091" spans="1:12" ht="15" x14ac:dyDescent="0.25">
      <c r="A3091" s="167">
        <f t="shared" si="241"/>
        <v>165.88800000000816</v>
      </c>
      <c r="B3091" s="325">
        <f t="shared" si="244"/>
        <v>0.69120000000003401</v>
      </c>
      <c r="C3091" s="167">
        <f t="shared" si="240"/>
        <v>148.22399999998368</v>
      </c>
      <c r="D3091" s="167">
        <f>IF('Lineær programmering opg 4'!$M$4=0,"-",(-A3091+'Lineær programmering opg 4'!$M$4)/'Lineær programmering opg 4'!$K$4*-1)</f>
        <v>148.22399999998368</v>
      </c>
      <c r="E3091" s="167">
        <f>IF('Lineær programmering opg 4'!$M$5=0,"-",(-A3091+'Lineær programmering opg 4'!$M$5)/'Lineær programmering opg 4'!$K$5*-1)</f>
        <v>175.58399999999389</v>
      </c>
      <c r="F3091" s="167" t="str">
        <f>IF('Lineær programmering opg 4'!$E$6=0,"-",(-A3091+'Lineær programmering opg 4'!$M$6)/'Lineær programmering opg 4'!$K$6*-1)</f>
        <v>-</v>
      </c>
      <c r="G3091" s="167" t="str">
        <f>IF('Lineær programmering opg 4'!$D$7=0,"-",((-A3091+'Lineær programmering opg 4'!$M$7)/'Lineær programmering opg 4'!$K$7)*-1)</f>
        <v>-</v>
      </c>
      <c r="H3091" s="167" t="str">
        <f>IF('Lineær programmering opg 4'!$C$8=0,"-",((-A3091+'Lineær programmering opg 4'!$M$8)/'Lineær programmering opg 4'!$K$8)*-1)</f>
        <v>-</v>
      </c>
      <c r="I3091" s="167" t="str">
        <f>IF('Lineær programmering opg 4'!$D$8=0,"-",'Lineær programmering opg 4'!$G$8)</f>
        <v>-</v>
      </c>
      <c r="J3091" s="295">
        <f>A3091*'Lineær programmering opg 4'!$C$11+Datatabel!C3091*'Lineær programmering opg 4'!$D$11</f>
        <v>38822.399999998364</v>
      </c>
      <c r="K3091" s="9">
        <f t="shared" si="242"/>
        <v>0</v>
      </c>
      <c r="L3091" s="9">
        <f t="shared" si="243"/>
        <v>0</v>
      </c>
    </row>
    <row r="3092" spans="1:12" ht="15" x14ac:dyDescent="0.25">
      <c r="A3092" s="167">
        <f t="shared" si="241"/>
        <v>165.86400000000816</v>
      </c>
      <c r="B3092" s="325">
        <f t="shared" si="244"/>
        <v>0.69110000000003402</v>
      </c>
      <c r="C3092" s="167">
        <f t="shared" si="240"/>
        <v>148.27199999998368</v>
      </c>
      <c r="D3092" s="167">
        <f>IF('Lineær programmering opg 4'!$M$4=0,"-",(-A3092+'Lineær programmering opg 4'!$M$4)/'Lineær programmering opg 4'!$K$4*-1)</f>
        <v>148.27199999998368</v>
      </c>
      <c r="E3092" s="167">
        <f>IF('Lineær programmering opg 4'!$M$5=0,"-",(-A3092+'Lineær programmering opg 4'!$M$5)/'Lineær programmering opg 4'!$K$5*-1)</f>
        <v>175.60199999999389</v>
      </c>
      <c r="F3092" s="167" t="str">
        <f>IF('Lineær programmering opg 4'!$E$6=0,"-",(-A3092+'Lineær programmering opg 4'!$M$6)/'Lineær programmering opg 4'!$K$6*-1)</f>
        <v>-</v>
      </c>
      <c r="G3092" s="167" t="str">
        <f>IF('Lineær programmering opg 4'!$D$7=0,"-",((-A3092+'Lineær programmering opg 4'!$M$7)/'Lineær programmering opg 4'!$K$7)*-1)</f>
        <v>-</v>
      </c>
      <c r="H3092" s="167" t="str">
        <f>IF('Lineær programmering opg 4'!$C$8=0,"-",((-A3092+'Lineær programmering opg 4'!$M$8)/'Lineær programmering opg 4'!$K$8)*-1)</f>
        <v>-</v>
      </c>
      <c r="I3092" s="167" t="str">
        <f>IF('Lineær programmering opg 4'!$D$8=0,"-",'Lineær programmering opg 4'!$G$8)</f>
        <v>-</v>
      </c>
      <c r="J3092" s="295">
        <f>A3092*'Lineær programmering opg 4'!$C$11+Datatabel!C3092*'Lineær programmering opg 4'!$D$11</f>
        <v>38827.199999998367</v>
      </c>
      <c r="K3092" s="9">
        <f t="shared" si="242"/>
        <v>0</v>
      </c>
      <c r="L3092" s="9">
        <f t="shared" si="243"/>
        <v>0</v>
      </c>
    </row>
    <row r="3093" spans="1:12" ht="15" x14ac:dyDescent="0.25">
      <c r="A3093" s="167">
        <f t="shared" si="241"/>
        <v>165.84000000000816</v>
      </c>
      <c r="B3093" s="325">
        <f t="shared" si="244"/>
        <v>0.69100000000003403</v>
      </c>
      <c r="C3093" s="167">
        <f t="shared" si="240"/>
        <v>148.31999999998368</v>
      </c>
      <c r="D3093" s="167">
        <f>IF('Lineær programmering opg 4'!$M$4=0,"-",(-A3093+'Lineær programmering opg 4'!$M$4)/'Lineær programmering opg 4'!$K$4*-1)</f>
        <v>148.31999999998368</v>
      </c>
      <c r="E3093" s="167">
        <f>IF('Lineær programmering opg 4'!$M$5=0,"-",(-A3093+'Lineær programmering opg 4'!$M$5)/'Lineær programmering opg 4'!$K$5*-1)</f>
        <v>175.61999999999389</v>
      </c>
      <c r="F3093" s="167" t="str">
        <f>IF('Lineær programmering opg 4'!$E$6=0,"-",(-A3093+'Lineær programmering opg 4'!$M$6)/'Lineær programmering opg 4'!$K$6*-1)</f>
        <v>-</v>
      </c>
      <c r="G3093" s="167" t="str">
        <f>IF('Lineær programmering opg 4'!$D$7=0,"-",((-A3093+'Lineær programmering opg 4'!$M$7)/'Lineær programmering opg 4'!$K$7)*-1)</f>
        <v>-</v>
      </c>
      <c r="H3093" s="167" t="str">
        <f>IF('Lineær programmering opg 4'!$C$8=0,"-",((-A3093+'Lineær programmering opg 4'!$M$8)/'Lineær programmering opg 4'!$K$8)*-1)</f>
        <v>-</v>
      </c>
      <c r="I3093" s="167" t="str">
        <f>IF('Lineær programmering opg 4'!$D$8=0,"-",'Lineær programmering opg 4'!$G$8)</f>
        <v>-</v>
      </c>
      <c r="J3093" s="295">
        <f>A3093*'Lineær programmering opg 4'!$C$11+Datatabel!C3093*'Lineær programmering opg 4'!$D$11</f>
        <v>38831.99999999837</v>
      </c>
      <c r="K3093" s="9">
        <f t="shared" si="242"/>
        <v>0</v>
      </c>
      <c r="L3093" s="9">
        <f t="shared" si="243"/>
        <v>0</v>
      </c>
    </row>
    <row r="3094" spans="1:12" ht="15" x14ac:dyDescent="0.25">
      <c r="A3094" s="167">
        <f t="shared" si="241"/>
        <v>165.81600000000816</v>
      </c>
      <c r="B3094" s="325">
        <f t="shared" si="244"/>
        <v>0.69090000000003404</v>
      </c>
      <c r="C3094" s="167">
        <f t="shared" si="240"/>
        <v>148.36799999998368</v>
      </c>
      <c r="D3094" s="167">
        <f>IF('Lineær programmering opg 4'!$M$4=0,"-",(-A3094+'Lineær programmering opg 4'!$M$4)/'Lineær programmering opg 4'!$K$4*-1)</f>
        <v>148.36799999998368</v>
      </c>
      <c r="E3094" s="167">
        <f>IF('Lineær programmering opg 4'!$M$5=0,"-",(-A3094+'Lineær programmering opg 4'!$M$5)/'Lineær programmering opg 4'!$K$5*-1)</f>
        <v>175.63799999999389</v>
      </c>
      <c r="F3094" s="167" t="str">
        <f>IF('Lineær programmering opg 4'!$E$6=0,"-",(-A3094+'Lineær programmering opg 4'!$M$6)/'Lineær programmering opg 4'!$K$6*-1)</f>
        <v>-</v>
      </c>
      <c r="G3094" s="167" t="str">
        <f>IF('Lineær programmering opg 4'!$D$7=0,"-",((-A3094+'Lineær programmering opg 4'!$M$7)/'Lineær programmering opg 4'!$K$7)*-1)</f>
        <v>-</v>
      </c>
      <c r="H3094" s="167" t="str">
        <f>IF('Lineær programmering opg 4'!$C$8=0,"-",((-A3094+'Lineær programmering opg 4'!$M$8)/'Lineær programmering opg 4'!$K$8)*-1)</f>
        <v>-</v>
      </c>
      <c r="I3094" s="167" t="str">
        <f>IF('Lineær programmering opg 4'!$D$8=0,"-",'Lineær programmering opg 4'!$G$8)</f>
        <v>-</v>
      </c>
      <c r="J3094" s="295">
        <f>A3094*'Lineær programmering opg 4'!$C$11+Datatabel!C3094*'Lineær programmering opg 4'!$D$11</f>
        <v>38836.799999998373</v>
      </c>
      <c r="K3094" s="9">
        <f t="shared" si="242"/>
        <v>0</v>
      </c>
      <c r="L3094" s="9">
        <f t="shared" si="243"/>
        <v>0</v>
      </c>
    </row>
    <row r="3095" spans="1:12" ht="15" x14ac:dyDescent="0.25">
      <c r="A3095" s="167">
        <f t="shared" si="241"/>
        <v>165.79200000000816</v>
      </c>
      <c r="B3095" s="325">
        <f t="shared" si="244"/>
        <v>0.69080000000003405</v>
      </c>
      <c r="C3095" s="167">
        <f t="shared" si="240"/>
        <v>148.41599999998368</v>
      </c>
      <c r="D3095" s="167">
        <f>IF('Lineær programmering opg 4'!$M$4=0,"-",(-A3095+'Lineær programmering opg 4'!$M$4)/'Lineær programmering opg 4'!$K$4*-1)</f>
        <v>148.41599999998368</v>
      </c>
      <c r="E3095" s="167">
        <f>IF('Lineær programmering opg 4'!$M$5=0,"-",(-A3095+'Lineær programmering opg 4'!$M$5)/'Lineær programmering opg 4'!$K$5*-1)</f>
        <v>175.6559999999939</v>
      </c>
      <c r="F3095" s="167" t="str">
        <f>IF('Lineær programmering opg 4'!$E$6=0,"-",(-A3095+'Lineær programmering opg 4'!$M$6)/'Lineær programmering opg 4'!$K$6*-1)</f>
        <v>-</v>
      </c>
      <c r="G3095" s="167" t="str">
        <f>IF('Lineær programmering opg 4'!$D$7=0,"-",((-A3095+'Lineær programmering opg 4'!$M$7)/'Lineær programmering opg 4'!$K$7)*-1)</f>
        <v>-</v>
      </c>
      <c r="H3095" s="167" t="str">
        <f>IF('Lineær programmering opg 4'!$C$8=0,"-",((-A3095+'Lineær programmering opg 4'!$M$8)/'Lineær programmering opg 4'!$K$8)*-1)</f>
        <v>-</v>
      </c>
      <c r="I3095" s="167" t="str">
        <f>IF('Lineær programmering opg 4'!$D$8=0,"-",'Lineær programmering opg 4'!$G$8)</f>
        <v>-</v>
      </c>
      <c r="J3095" s="295">
        <f>A3095*'Lineær programmering opg 4'!$C$11+Datatabel!C3095*'Lineær programmering opg 4'!$D$11</f>
        <v>38841.599999998369</v>
      </c>
      <c r="K3095" s="9">
        <f t="shared" si="242"/>
        <v>0</v>
      </c>
      <c r="L3095" s="9">
        <f t="shared" si="243"/>
        <v>0</v>
      </c>
    </row>
    <row r="3096" spans="1:12" ht="15" x14ac:dyDescent="0.25">
      <c r="A3096" s="167">
        <f t="shared" si="241"/>
        <v>165.76800000000819</v>
      </c>
      <c r="B3096" s="325">
        <f t="shared" si="244"/>
        <v>0.69070000000003406</v>
      </c>
      <c r="C3096" s="167">
        <f t="shared" si="240"/>
        <v>148.46399999998363</v>
      </c>
      <c r="D3096" s="167">
        <f>IF('Lineær programmering opg 4'!$M$4=0,"-",(-A3096+'Lineær programmering opg 4'!$M$4)/'Lineær programmering opg 4'!$K$4*-1)</f>
        <v>148.46399999998363</v>
      </c>
      <c r="E3096" s="167">
        <f>IF('Lineær programmering opg 4'!$M$5=0,"-",(-A3096+'Lineær programmering opg 4'!$M$5)/'Lineær programmering opg 4'!$K$5*-1)</f>
        <v>175.67399999999387</v>
      </c>
      <c r="F3096" s="167" t="str">
        <f>IF('Lineær programmering opg 4'!$E$6=0,"-",(-A3096+'Lineær programmering opg 4'!$M$6)/'Lineær programmering opg 4'!$K$6*-1)</f>
        <v>-</v>
      </c>
      <c r="G3096" s="167" t="str">
        <f>IF('Lineær programmering opg 4'!$D$7=0,"-",((-A3096+'Lineær programmering opg 4'!$M$7)/'Lineær programmering opg 4'!$K$7)*-1)</f>
        <v>-</v>
      </c>
      <c r="H3096" s="167" t="str">
        <f>IF('Lineær programmering opg 4'!$C$8=0,"-",((-A3096+'Lineær programmering opg 4'!$M$8)/'Lineær programmering opg 4'!$K$8)*-1)</f>
        <v>-</v>
      </c>
      <c r="I3096" s="167" t="str">
        <f>IF('Lineær programmering opg 4'!$D$8=0,"-",'Lineær programmering opg 4'!$G$8)</f>
        <v>-</v>
      </c>
      <c r="J3096" s="295">
        <f>A3096*'Lineær programmering opg 4'!$C$11+Datatabel!C3096*'Lineær programmering opg 4'!$D$11</f>
        <v>38846.399999998364</v>
      </c>
      <c r="K3096" s="9">
        <f t="shared" si="242"/>
        <v>0</v>
      </c>
      <c r="L3096" s="9">
        <f t="shared" si="243"/>
        <v>0</v>
      </c>
    </row>
    <row r="3097" spans="1:12" ht="15" x14ac:dyDescent="0.25">
      <c r="A3097" s="167">
        <f t="shared" si="241"/>
        <v>165.74400000000819</v>
      </c>
      <c r="B3097" s="325">
        <f t="shared" si="244"/>
        <v>0.69060000000003408</v>
      </c>
      <c r="C3097" s="167">
        <f t="shared" si="240"/>
        <v>148.51199999998363</v>
      </c>
      <c r="D3097" s="167">
        <f>IF('Lineær programmering opg 4'!$M$4=0,"-",(-A3097+'Lineær programmering opg 4'!$M$4)/'Lineær programmering opg 4'!$K$4*-1)</f>
        <v>148.51199999998363</v>
      </c>
      <c r="E3097" s="167">
        <f>IF('Lineær programmering opg 4'!$M$5=0,"-",(-A3097+'Lineær programmering opg 4'!$M$5)/'Lineær programmering opg 4'!$K$5*-1)</f>
        <v>175.69199999999387</v>
      </c>
      <c r="F3097" s="167" t="str">
        <f>IF('Lineær programmering opg 4'!$E$6=0,"-",(-A3097+'Lineær programmering opg 4'!$M$6)/'Lineær programmering opg 4'!$K$6*-1)</f>
        <v>-</v>
      </c>
      <c r="G3097" s="167" t="str">
        <f>IF('Lineær programmering opg 4'!$D$7=0,"-",((-A3097+'Lineær programmering opg 4'!$M$7)/'Lineær programmering opg 4'!$K$7)*-1)</f>
        <v>-</v>
      </c>
      <c r="H3097" s="167" t="str">
        <f>IF('Lineær programmering opg 4'!$C$8=0,"-",((-A3097+'Lineær programmering opg 4'!$M$8)/'Lineær programmering opg 4'!$K$8)*-1)</f>
        <v>-</v>
      </c>
      <c r="I3097" s="167" t="str">
        <f>IF('Lineær programmering opg 4'!$D$8=0,"-",'Lineær programmering opg 4'!$G$8)</f>
        <v>-</v>
      </c>
      <c r="J3097" s="295">
        <f>A3097*'Lineær programmering opg 4'!$C$11+Datatabel!C3097*'Lineær programmering opg 4'!$D$11</f>
        <v>38851.199999998367</v>
      </c>
      <c r="K3097" s="9">
        <f t="shared" si="242"/>
        <v>0</v>
      </c>
      <c r="L3097" s="9">
        <f t="shared" si="243"/>
        <v>0</v>
      </c>
    </row>
    <row r="3098" spans="1:12" ht="15" x14ac:dyDescent="0.25">
      <c r="A3098" s="167">
        <f t="shared" si="241"/>
        <v>165.72000000000818</v>
      </c>
      <c r="B3098" s="325">
        <f t="shared" si="244"/>
        <v>0.69050000000003409</v>
      </c>
      <c r="C3098" s="167">
        <f t="shared" si="240"/>
        <v>148.55999999998363</v>
      </c>
      <c r="D3098" s="167">
        <f>IF('Lineær programmering opg 4'!$M$4=0,"-",(-A3098+'Lineær programmering opg 4'!$M$4)/'Lineær programmering opg 4'!$K$4*-1)</f>
        <v>148.55999999998363</v>
      </c>
      <c r="E3098" s="167">
        <f>IF('Lineær programmering opg 4'!$M$5=0,"-",(-A3098+'Lineær programmering opg 4'!$M$5)/'Lineær programmering opg 4'!$K$5*-1)</f>
        <v>175.70999999999387</v>
      </c>
      <c r="F3098" s="167" t="str">
        <f>IF('Lineær programmering opg 4'!$E$6=0,"-",(-A3098+'Lineær programmering opg 4'!$M$6)/'Lineær programmering opg 4'!$K$6*-1)</f>
        <v>-</v>
      </c>
      <c r="G3098" s="167" t="str">
        <f>IF('Lineær programmering opg 4'!$D$7=0,"-",((-A3098+'Lineær programmering opg 4'!$M$7)/'Lineær programmering opg 4'!$K$7)*-1)</f>
        <v>-</v>
      </c>
      <c r="H3098" s="167" t="str">
        <f>IF('Lineær programmering opg 4'!$C$8=0,"-",((-A3098+'Lineær programmering opg 4'!$M$8)/'Lineær programmering opg 4'!$K$8)*-1)</f>
        <v>-</v>
      </c>
      <c r="I3098" s="167" t="str">
        <f>IF('Lineær programmering opg 4'!$D$8=0,"-",'Lineær programmering opg 4'!$G$8)</f>
        <v>-</v>
      </c>
      <c r="J3098" s="295">
        <f>A3098*'Lineær programmering opg 4'!$C$11+Datatabel!C3098*'Lineær programmering opg 4'!$D$11</f>
        <v>38855.999999998363</v>
      </c>
      <c r="K3098" s="9">
        <f t="shared" si="242"/>
        <v>0</v>
      </c>
      <c r="L3098" s="9">
        <f t="shared" si="243"/>
        <v>0</v>
      </c>
    </row>
    <row r="3099" spans="1:12" ht="15" x14ac:dyDescent="0.25">
      <c r="A3099" s="167">
        <f t="shared" si="241"/>
        <v>165.69600000000818</v>
      </c>
      <c r="B3099" s="325">
        <f t="shared" si="244"/>
        <v>0.6904000000000341</v>
      </c>
      <c r="C3099" s="167">
        <f t="shared" si="240"/>
        <v>148.60799999998363</v>
      </c>
      <c r="D3099" s="167">
        <f>IF('Lineær programmering opg 4'!$M$4=0,"-",(-A3099+'Lineær programmering opg 4'!$M$4)/'Lineær programmering opg 4'!$K$4*-1)</f>
        <v>148.60799999998363</v>
      </c>
      <c r="E3099" s="167">
        <f>IF('Lineær programmering opg 4'!$M$5=0,"-",(-A3099+'Lineær programmering opg 4'!$M$5)/'Lineær programmering opg 4'!$K$5*-1)</f>
        <v>175.72799999999387</v>
      </c>
      <c r="F3099" s="167" t="str">
        <f>IF('Lineær programmering opg 4'!$E$6=0,"-",(-A3099+'Lineær programmering opg 4'!$M$6)/'Lineær programmering opg 4'!$K$6*-1)</f>
        <v>-</v>
      </c>
      <c r="G3099" s="167" t="str">
        <f>IF('Lineær programmering opg 4'!$D$7=0,"-",((-A3099+'Lineær programmering opg 4'!$M$7)/'Lineær programmering opg 4'!$K$7)*-1)</f>
        <v>-</v>
      </c>
      <c r="H3099" s="167" t="str">
        <f>IF('Lineær programmering opg 4'!$C$8=0,"-",((-A3099+'Lineær programmering opg 4'!$M$8)/'Lineær programmering opg 4'!$K$8)*-1)</f>
        <v>-</v>
      </c>
      <c r="I3099" s="167" t="str">
        <f>IF('Lineær programmering opg 4'!$D$8=0,"-",'Lineær programmering opg 4'!$G$8)</f>
        <v>-</v>
      </c>
      <c r="J3099" s="295">
        <f>A3099*'Lineær programmering opg 4'!$C$11+Datatabel!C3099*'Lineær programmering opg 4'!$D$11</f>
        <v>38860.799999998359</v>
      </c>
      <c r="K3099" s="9">
        <f t="shared" si="242"/>
        <v>0</v>
      </c>
      <c r="L3099" s="9">
        <f t="shared" si="243"/>
        <v>0</v>
      </c>
    </row>
    <row r="3100" spans="1:12" ht="15" x14ac:dyDescent="0.25">
      <c r="A3100" s="167">
        <f t="shared" si="241"/>
        <v>165.67200000000818</v>
      </c>
      <c r="B3100" s="325">
        <f t="shared" si="244"/>
        <v>0.69030000000003411</v>
      </c>
      <c r="C3100" s="167">
        <f t="shared" si="240"/>
        <v>148.65599999998364</v>
      </c>
      <c r="D3100" s="167">
        <f>IF('Lineær programmering opg 4'!$M$4=0,"-",(-A3100+'Lineær programmering opg 4'!$M$4)/'Lineær programmering opg 4'!$K$4*-1)</f>
        <v>148.65599999998364</v>
      </c>
      <c r="E3100" s="167">
        <f>IF('Lineær programmering opg 4'!$M$5=0,"-",(-A3100+'Lineær programmering opg 4'!$M$5)/'Lineær programmering opg 4'!$K$5*-1)</f>
        <v>175.74599999999387</v>
      </c>
      <c r="F3100" s="167" t="str">
        <f>IF('Lineær programmering opg 4'!$E$6=0,"-",(-A3100+'Lineær programmering opg 4'!$M$6)/'Lineær programmering opg 4'!$K$6*-1)</f>
        <v>-</v>
      </c>
      <c r="G3100" s="167" t="str">
        <f>IF('Lineær programmering opg 4'!$D$7=0,"-",((-A3100+'Lineær programmering opg 4'!$M$7)/'Lineær programmering opg 4'!$K$7)*-1)</f>
        <v>-</v>
      </c>
      <c r="H3100" s="167" t="str">
        <f>IF('Lineær programmering opg 4'!$C$8=0,"-",((-A3100+'Lineær programmering opg 4'!$M$8)/'Lineær programmering opg 4'!$K$8)*-1)</f>
        <v>-</v>
      </c>
      <c r="I3100" s="167" t="str">
        <f>IF('Lineær programmering opg 4'!$D$8=0,"-",'Lineær programmering opg 4'!$G$8)</f>
        <v>-</v>
      </c>
      <c r="J3100" s="295">
        <f>A3100*'Lineær programmering opg 4'!$C$11+Datatabel!C3100*'Lineær programmering opg 4'!$D$11</f>
        <v>38865.599999998361</v>
      </c>
      <c r="K3100" s="9">
        <f t="shared" si="242"/>
        <v>0</v>
      </c>
      <c r="L3100" s="9">
        <f t="shared" si="243"/>
        <v>0</v>
      </c>
    </row>
    <row r="3101" spans="1:12" ht="15" x14ac:dyDescent="0.25">
      <c r="A3101" s="167">
        <f t="shared" si="241"/>
        <v>165.64800000000818</v>
      </c>
      <c r="B3101" s="325">
        <f t="shared" si="244"/>
        <v>0.69020000000003412</v>
      </c>
      <c r="C3101" s="167">
        <f t="shared" si="240"/>
        <v>148.70399999998364</v>
      </c>
      <c r="D3101" s="167">
        <f>IF('Lineær programmering opg 4'!$M$4=0,"-",(-A3101+'Lineær programmering opg 4'!$M$4)/'Lineær programmering opg 4'!$K$4*-1)</f>
        <v>148.70399999998364</v>
      </c>
      <c r="E3101" s="167">
        <f>IF('Lineær programmering opg 4'!$M$5=0,"-",(-A3101+'Lineær programmering opg 4'!$M$5)/'Lineær programmering opg 4'!$K$5*-1)</f>
        <v>175.76399999999387</v>
      </c>
      <c r="F3101" s="167" t="str">
        <f>IF('Lineær programmering opg 4'!$E$6=0,"-",(-A3101+'Lineær programmering opg 4'!$M$6)/'Lineær programmering opg 4'!$K$6*-1)</f>
        <v>-</v>
      </c>
      <c r="G3101" s="167" t="str">
        <f>IF('Lineær programmering opg 4'!$D$7=0,"-",((-A3101+'Lineær programmering opg 4'!$M$7)/'Lineær programmering opg 4'!$K$7)*-1)</f>
        <v>-</v>
      </c>
      <c r="H3101" s="167" t="str">
        <f>IF('Lineær programmering opg 4'!$C$8=0,"-",((-A3101+'Lineær programmering opg 4'!$M$8)/'Lineær programmering opg 4'!$K$8)*-1)</f>
        <v>-</v>
      </c>
      <c r="I3101" s="167" t="str">
        <f>IF('Lineær programmering opg 4'!$D$8=0,"-",'Lineær programmering opg 4'!$G$8)</f>
        <v>-</v>
      </c>
      <c r="J3101" s="295">
        <f>A3101*'Lineær programmering opg 4'!$C$11+Datatabel!C3101*'Lineær programmering opg 4'!$D$11</f>
        <v>38870.399999998364</v>
      </c>
      <c r="K3101" s="9">
        <f t="shared" si="242"/>
        <v>0</v>
      </c>
      <c r="L3101" s="9">
        <f t="shared" si="243"/>
        <v>0</v>
      </c>
    </row>
    <row r="3102" spans="1:12" ht="15" x14ac:dyDescent="0.25">
      <c r="A3102" s="167">
        <f t="shared" si="241"/>
        <v>165.62400000000818</v>
      </c>
      <c r="B3102" s="325">
        <f t="shared" si="244"/>
        <v>0.69010000000003413</v>
      </c>
      <c r="C3102" s="167">
        <f t="shared" si="240"/>
        <v>148.75199999998364</v>
      </c>
      <c r="D3102" s="167">
        <f>IF('Lineær programmering opg 4'!$M$4=0,"-",(-A3102+'Lineær programmering opg 4'!$M$4)/'Lineær programmering opg 4'!$K$4*-1)</f>
        <v>148.75199999998364</v>
      </c>
      <c r="E3102" s="167">
        <f>IF('Lineær programmering opg 4'!$M$5=0,"-",(-A3102+'Lineær programmering opg 4'!$M$5)/'Lineær programmering opg 4'!$K$5*-1)</f>
        <v>175.78199999999387</v>
      </c>
      <c r="F3102" s="167" t="str">
        <f>IF('Lineær programmering opg 4'!$E$6=0,"-",(-A3102+'Lineær programmering opg 4'!$M$6)/'Lineær programmering opg 4'!$K$6*-1)</f>
        <v>-</v>
      </c>
      <c r="G3102" s="167" t="str">
        <f>IF('Lineær programmering opg 4'!$D$7=0,"-",((-A3102+'Lineær programmering opg 4'!$M$7)/'Lineær programmering opg 4'!$K$7)*-1)</f>
        <v>-</v>
      </c>
      <c r="H3102" s="167" t="str">
        <f>IF('Lineær programmering opg 4'!$C$8=0,"-",((-A3102+'Lineær programmering opg 4'!$M$8)/'Lineær programmering opg 4'!$K$8)*-1)</f>
        <v>-</v>
      </c>
      <c r="I3102" s="167" t="str">
        <f>IF('Lineær programmering opg 4'!$D$8=0,"-",'Lineær programmering opg 4'!$G$8)</f>
        <v>-</v>
      </c>
      <c r="J3102" s="295">
        <f>A3102*'Lineær programmering opg 4'!$C$11+Datatabel!C3102*'Lineær programmering opg 4'!$D$11</f>
        <v>38875.199999998367</v>
      </c>
      <c r="K3102" s="9">
        <f t="shared" si="242"/>
        <v>0</v>
      </c>
      <c r="L3102" s="9">
        <f t="shared" si="243"/>
        <v>0</v>
      </c>
    </row>
    <row r="3103" spans="1:12" ht="15" x14ac:dyDescent="0.25">
      <c r="A3103" s="167">
        <f t="shared" si="241"/>
        <v>165.60000000000821</v>
      </c>
      <c r="B3103" s="325">
        <f t="shared" si="244"/>
        <v>0.69000000000003414</v>
      </c>
      <c r="C3103" s="167">
        <f t="shared" si="240"/>
        <v>148.79999999998358</v>
      </c>
      <c r="D3103" s="167">
        <f>IF('Lineær programmering opg 4'!$M$4=0,"-",(-A3103+'Lineær programmering opg 4'!$M$4)/'Lineær programmering opg 4'!$K$4*-1)</f>
        <v>148.79999999998358</v>
      </c>
      <c r="E3103" s="167">
        <f>IF('Lineær programmering opg 4'!$M$5=0,"-",(-A3103+'Lineær programmering opg 4'!$M$5)/'Lineær programmering opg 4'!$K$5*-1)</f>
        <v>175.79999999999384</v>
      </c>
      <c r="F3103" s="167" t="str">
        <f>IF('Lineær programmering opg 4'!$E$6=0,"-",(-A3103+'Lineær programmering opg 4'!$M$6)/'Lineær programmering opg 4'!$K$6*-1)</f>
        <v>-</v>
      </c>
      <c r="G3103" s="167" t="str">
        <f>IF('Lineær programmering opg 4'!$D$7=0,"-",((-A3103+'Lineær programmering opg 4'!$M$7)/'Lineær programmering opg 4'!$K$7)*-1)</f>
        <v>-</v>
      </c>
      <c r="H3103" s="167" t="str">
        <f>IF('Lineær programmering opg 4'!$C$8=0,"-",((-A3103+'Lineær programmering opg 4'!$M$8)/'Lineær programmering opg 4'!$K$8)*-1)</f>
        <v>-</v>
      </c>
      <c r="I3103" s="167" t="str">
        <f>IF('Lineær programmering opg 4'!$D$8=0,"-",'Lineær programmering opg 4'!$G$8)</f>
        <v>-</v>
      </c>
      <c r="J3103" s="295">
        <f>A3103*'Lineær programmering opg 4'!$C$11+Datatabel!C3103*'Lineær programmering opg 4'!$D$11</f>
        <v>38879.999999998356</v>
      </c>
      <c r="K3103" s="9">
        <f t="shared" si="242"/>
        <v>0</v>
      </c>
      <c r="L3103" s="9">
        <f t="shared" si="243"/>
        <v>0</v>
      </c>
    </row>
    <row r="3104" spans="1:12" ht="15" x14ac:dyDescent="0.25">
      <c r="A3104" s="167">
        <f t="shared" si="241"/>
        <v>165.57600000000821</v>
      </c>
      <c r="B3104" s="325">
        <f t="shared" si="244"/>
        <v>0.68990000000003415</v>
      </c>
      <c r="C3104" s="167">
        <f t="shared" si="240"/>
        <v>148.84799999998359</v>
      </c>
      <c r="D3104" s="167">
        <f>IF('Lineær programmering opg 4'!$M$4=0,"-",(-A3104+'Lineær programmering opg 4'!$M$4)/'Lineær programmering opg 4'!$K$4*-1)</f>
        <v>148.84799999998359</v>
      </c>
      <c r="E3104" s="167">
        <f>IF('Lineær programmering opg 4'!$M$5=0,"-",(-A3104+'Lineær programmering opg 4'!$M$5)/'Lineær programmering opg 4'!$K$5*-1)</f>
        <v>175.81799999999384</v>
      </c>
      <c r="F3104" s="167" t="str">
        <f>IF('Lineær programmering opg 4'!$E$6=0,"-",(-A3104+'Lineær programmering opg 4'!$M$6)/'Lineær programmering opg 4'!$K$6*-1)</f>
        <v>-</v>
      </c>
      <c r="G3104" s="167" t="str">
        <f>IF('Lineær programmering opg 4'!$D$7=0,"-",((-A3104+'Lineær programmering opg 4'!$M$7)/'Lineær programmering opg 4'!$K$7)*-1)</f>
        <v>-</v>
      </c>
      <c r="H3104" s="167" t="str">
        <f>IF('Lineær programmering opg 4'!$C$8=0,"-",((-A3104+'Lineær programmering opg 4'!$M$8)/'Lineær programmering opg 4'!$K$8)*-1)</f>
        <v>-</v>
      </c>
      <c r="I3104" s="167" t="str">
        <f>IF('Lineær programmering opg 4'!$D$8=0,"-",'Lineær programmering opg 4'!$G$8)</f>
        <v>-</v>
      </c>
      <c r="J3104" s="295">
        <f>A3104*'Lineær programmering opg 4'!$C$11+Datatabel!C3104*'Lineær programmering opg 4'!$D$11</f>
        <v>38884.799999998359</v>
      </c>
      <c r="K3104" s="9">
        <f t="shared" si="242"/>
        <v>0</v>
      </c>
      <c r="L3104" s="9">
        <f t="shared" si="243"/>
        <v>0</v>
      </c>
    </row>
    <row r="3105" spans="1:12" ht="15" x14ac:dyDescent="0.25">
      <c r="A3105" s="167">
        <f t="shared" si="241"/>
        <v>165.55200000000821</v>
      </c>
      <c r="B3105" s="325">
        <f t="shared" si="244"/>
        <v>0.68980000000003416</v>
      </c>
      <c r="C3105" s="167">
        <f t="shared" si="240"/>
        <v>148.89599999998359</v>
      </c>
      <c r="D3105" s="167">
        <f>IF('Lineær programmering opg 4'!$M$4=0,"-",(-A3105+'Lineær programmering opg 4'!$M$4)/'Lineær programmering opg 4'!$K$4*-1)</f>
        <v>148.89599999998359</v>
      </c>
      <c r="E3105" s="167">
        <f>IF('Lineær programmering opg 4'!$M$5=0,"-",(-A3105+'Lineær programmering opg 4'!$M$5)/'Lineær programmering opg 4'!$K$5*-1)</f>
        <v>175.83599999999385</v>
      </c>
      <c r="F3105" s="167" t="str">
        <f>IF('Lineær programmering opg 4'!$E$6=0,"-",(-A3105+'Lineær programmering opg 4'!$M$6)/'Lineær programmering opg 4'!$K$6*-1)</f>
        <v>-</v>
      </c>
      <c r="G3105" s="167" t="str">
        <f>IF('Lineær programmering opg 4'!$D$7=0,"-",((-A3105+'Lineær programmering opg 4'!$M$7)/'Lineær programmering opg 4'!$K$7)*-1)</f>
        <v>-</v>
      </c>
      <c r="H3105" s="167" t="str">
        <f>IF('Lineær programmering opg 4'!$C$8=0,"-",((-A3105+'Lineær programmering opg 4'!$M$8)/'Lineær programmering opg 4'!$K$8)*-1)</f>
        <v>-</v>
      </c>
      <c r="I3105" s="167" t="str">
        <f>IF('Lineær programmering opg 4'!$D$8=0,"-",'Lineær programmering opg 4'!$G$8)</f>
        <v>-</v>
      </c>
      <c r="J3105" s="295">
        <f>A3105*'Lineær programmering opg 4'!$C$11+Datatabel!C3105*'Lineær programmering opg 4'!$D$11</f>
        <v>38889.599999998361</v>
      </c>
      <c r="K3105" s="9">
        <f t="shared" si="242"/>
        <v>0</v>
      </c>
      <c r="L3105" s="9">
        <f t="shared" si="243"/>
        <v>0</v>
      </c>
    </row>
    <row r="3106" spans="1:12" ht="15" x14ac:dyDescent="0.25">
      <c r="A3106" s="167">
        <f t="shared" si="241"/>
        <v>165.52800000000821</v>
      </c>
      <c r="B3106" s="325">
        <f t="shared" si="244"/>
        <v>0.68970000000003417</v>
      </c>
      <c r="C3106" s="167">
        <f t="shared" si="240"/>
        <v>148.94399999998359</v>
      </c>
      <c r="D3106" s="167">
        <f>IF('Lineær programmering opg 4'!$M$4=0,"-",(-A3106+'Lineær programmering opg 4'!$M$4)/'Lineær programmering opg 4'!$K$4*-1)</f>
        <v>148.94399999998359</v>
      </c>
      <c r="E3106" s="167">
        <f>IF('Lineær programmering opg 4'!$M$5=0,"-",(-A3106+'Lineær programmering opg 4'!$M$5)/'Lineær programmering opg 4'!$K$5*-1)</f>
        <v>175.85399999999385</v>
      </c>
      <c r="F3106" s="167" t="str">
        <f>IF('Lineær programmering opg 4'!$E$6=0,"-",(-A3106+'Lineær programmering opg 4'!$M$6)/'Lineær programmering opg 4'!$K$6*-1)</f>
        <v>-</v>
      </c>
      <c r="G3106" s="167" t="str">
        <f>IF('Lineær programmering opg 4'!$D$7=0,"-",((-A3106+'Lineær programmering opg 4'!$M$7)/'Lineær programmering opg 4'!$K$7)*-1)</f>
        <v>-</v>
      </c>
      <c r="H3106" s="167" t="str">
        <f>IF('Lineær programmering opg 4'!$C$8=0,"-",((-A3106+'Lineær programmering opg 4'!$M$8)/'Lineær programmering opg 4'!$K$8)*-1)</f>
        <v>-</v>
      </c>
      <c r="I3106" s="167" t="str">
        <f>IF('Lineær programmering opg 4'!$D$8=0,"-",'Lineær programmering opg 4'!$G$8)</f>
        <v>-</v>
      </c>
      <c r="J3106" s="295">
        <f>A3106*'Lineær programmering opg 4'!$C$11+Datatabel!C3106*'Lineær programmering opg 4'!$D$11</f>
        <v>38894.399999998364</v>
      </c>
      <c r="K3106" s="9">
        <f t="shared" si="242"/>
        <v>0</v>
      </c>
      <c r="L3106" s="9">
        <f t="shared" si="243"/>
        <v>0</v>
      </c>
    </row>
    <row r="3107" spans="1:12" ht="15" x14ac:dyDescent="0.25">
      <c r="A3107" s="167">
        <f t="shared" si="241"/>
        <v>165.5040000000082</v>
      </c>
      <c r="B3107" s="325">
        <f t="shared" si="244"/>
        <v>0.68960000000003419</v>
      </c>
      <c r="C3107" s="167">
        <f t="shared" si="240"/>
        <v>148.99199999998359</v>
      </c>
      <c r="D3107" s="167">
        <f>IF('Lineær programmering opg 4'!$M$4=0,"-",(-A3107+'Lineær programmering opg 4'!$M$4)/'Lineær programmering opg 4'!$K$4*-1)</f>
        <v>148.99199999998359</v>
      </c>
      <c r="E3107" s="167">
        <f>IF('Lineær programmering opg 4'!$M$5=0,"-",(-A3107+'Lineær programmering opg 4'!$M$5)/'Lineær programmering opg 4'!$K$5*-1)</f>
        <v>175.87199999999385</v>
      </c>
      <c r="F3107" s="167" t="str">
        <f>IF('Lineær programmering opg 4'!$E$6=0,"-",(-A3107+'Lineær programmering opg 4'!$M$6)/'Lineær programmering opg 4'!$K$6*-1)</f>
        <v>-</v>
      </c>
      <c r="G3107" s="167" t="str">
        <f>IF('Lineær programmering opg 4'!$D$7=0,"-",((-A3107+'Lineær programmering opg 4'!$M$7)/'Lineær programmering opg 4'!$K$7)*-1)</f>
        <v>-</v>
      </c>
      <c r="H3107" s="167" t="str">
        <f>IF('Lineær programmering opg 4'!$C$8=0,"-",((-A3107+'Lineær programmering opg 4'!$M$8)/'Lineær programmering opg 4'!$K$8)*-1)</f>
        <v>-</v>
      </c>
      <c r="I3107" s="167" t="str">
        <f>IF('Lineær programmering opg 4'!$D$8=0,"-",'Lineær programmering opg 4'!$G$8)</f>
        <v>-</v>
      </c>
      <c r="J3107" s="295">
        <f>A3107*'Lineær programmering opg 4'!$C$11+Datatabel!C3107*'Lineær programmering opg 4'!$D$11</f>
        <v>38899.19999999836</v>
      </c>
      <c r="K3107" s="9">
        <f t="shared" si="242"/>
        <v>0</v>
      </c>
      <c r="L3107" s="9">
        <f t="shared" si="243"/>
        <v>0</v>
      </c>
    </row>
    <row r="3108" spans="1:12" ht="15" x14ac:dyDescent="0.25">
      <c r="A3108" s="167">
        <f t="shared" si="241"/>
        <v>165.4800000000082</v>
      </c>
      <c r="B3108" s="325">
        <f t="shared" si="244"/>
        <v>0.6895000000000342</v>
      </c>
      <c r="C3108" s="167">
        <f t="shared" si="240"/>
        <v>149.03999999998359</v>
      </c>
      <c r="D3108" s="167">
        <f>IF('Lineær programmering opg 4'!$M$4=0,"-",(-A3108+'Lineær programmering opg 4'!$M$4)/'Lineær programmering opg 4'!$K$4*-1)</f>
        <v>149.03999999998359</v>
      </c>
      <c r="E3108" s="167">
        <f>IF('Lineær programmering opg 4'!$M$5=0,"-",(-A3108+'Lineær programmering opg 4'!$M$5)/'Lineær programmering opg 4'!$K$5*-1)</f>
        <v>175.88999999999385</v>
      </c>
      <c r="F3108" s="167" t="str">
        <f>IF('Lineær programmering opg 4'!$E$6=0,"-",(-A3108+'Lineær programmering opg 4'!$M$6)/'Lineær programmering opg 4'!$K$6*-1)</f>
        <v>-</v>
      </c>
      <c r="G3108" s="167" t="str">
        <f>IF('Lineær programmering opg 4'!$D$7=0,"-",((-A3108+'Lineær programmering opg 4'!$M$7)/'Lineær programmering opg 4'!$K$7)*-1)</f>
        <v>-</v>
      </c>
      <c r="H3108" s="167" t="str">
        <f>IF('Lineær programmering opg 4'!$C$8=0,"-",((-A3108+'Lineær programmering opg 4'!$M$8)/'Lineær programmering opg 4'!$K$8)*-1)</f>
        <v>-</v>
      </c>
      <c r="I3108" s="167" t="str">
        <f>IF('Lineær programmering opg 4'!$D$8=0,"-",'Lineær programmering opg 4'!$G$8)</f>
        <v>-</v>
      </c>
      <c r="J3108" s="295">
        <f>A3108*'Lineær programmering opg 4'!$C$11+Datatabel!C3108*'Lineær programmering opg 4'!$D$11</f>
        <v>38903.999999998363</v>
      </c>
      <c r="K3108" s="9">
        <f t="shared" si="242"/>
        <v>0</v>
      </c>
      <c r="L3108" s="9">
        <f t="shared" si="243"/>
        <v>0</v>
      </c>
    </row>
    <row r="3109" spans="1:12" ht="15" x14ac:dyDescent="0.25">
      <c r="A3109" s="167">
        <f t="shared" si="241"/>
        <v>165.4560000000082</v>
      </c>
      <c r="B3109" s="325">
        <f t="shared" si="244"/>
        <v>0.68940000000003421</v>
      </c>
      <c r="C3109" s="167">
        <f t="shared" si="240"/>
        <v>149.08799999998359</v>
      </c>
      <c r="D3109" s="167">
        <f>IF('Lineær programmering opg 4'!$M$4=0,"-",(-A3109+'Lineær programmering opg 4'!$M$4)/'Lineær programmering opg 4'!$K$4*-1)</f>
        <v>149.08799999998359</v>
      </c>
      <c r="E3109" s="167">
        <f>IF('Lineær programmering opg 4'!$M$5=0,"-",(-A3109+'Lineær programmering opg 4'!$M$5)/'Lineær programmering opg 4'!$K$5*-1)</f>
        <v>175.90799999999385</v>
      </c>
      <c r="F3109" s="167" t="str">
        <f>IF('Lineær programmering opg 4'!$E$6=0,"-",(-A3109+'Lineær programmering opg 4'!$M$6)/'Lineær programmering opg 4'!$K$6*-1)</f>
        <v>-</v>
      </c>
      <c r="G3109" s="167" t="str">
        <f>IF('Lineær programmering opg 4'!$D$7=0,"-",((-A3109+'Lineær programmering opg 4'!$M$7)/'Lineær programmering opg 4'!$K$7)*-1)</f>
        <v>-</v>
      </c>
      <c r="H3109" s="167" t="str">
        <f>IF('Lineær programmering opg 4'!$C$8=0,"-",((-A3109+'Lineær programmering opg 4'!$M$8)/'Lineær programmering opg 4'!$K$8)*-1)</f>
        <v>-</v>
      </c>
      <c r="I3109" s="167" t="str">
        <f>IF('Lineær programmering opg 4'!$D$8=0,"-",'Lineær programmering opg 4'!$G$8)</f>
        <v>-</v>
      </c>
      <c r="J3109" s="295">
        <f>A3109*'Lineær programmering opg 4'!$C$11+Datatabel!C3109*'Lineær programmering opg 4'!$D$11</f>
        <v>38908.799999998359</v>
      </c>
      <c r="K3109" s="9">
        <f t="shared" si="242"/>
        <v>0</v>
      </c>
      <c r="L3109" s="9">
        <f t="shared" si="243"/>
        <v>0</v>
      </c>
    </row>
    <row r="3110" spans="1:12" ht="15" x14ac:dyDescent="0.25">
      <c r="A3110" s="167">
        <f t="shared" si="241"/>
        <v>165.4320000000082</v>
      </c>
      <c r="B3110" s="325">
        <f t="shared" si="244"/>
        <v>0.68930000000003422</v>
      </c>
      <c r="C3110" s="167">
        <f t="shared" si="240"/>
        <v>149.1359999999836</v>
      </c>
      <c r="D3110" s="167">
        <f>IF('Lineær programmering opg 4'!$M$4=0,"-",(-A3110+'Lineær programmering opg 4'!$M$4)/'Lineær programmering opg 4'!$K$4*-1)</f>
        <v>149.1359999999836</v>
      </c>
      <c r="E3110" s="167">
        <f>IF('Lineær programmering opg 4'!$M$5=0,"-",(-A3110+'Lineær programmering opg 4'!$M$5)/'Lineær programmering opg 4'!$K$5*-1)</f>
        <v>175.92599999999385</v>
      </c>
      <c r="F3110" s="167" t="str">
        <f>IF('Lineær programmering opg 4'!$E$6=0,"-",(-A3110+'Lineær programmering opg 4'!$M$6)/'Lineær programmering opg 4'!$K$6*-1)</f>
        <v>-</v>
      </c>
      <c r="G3110" s="167" t="str">
        <f>IF('Lineær programmering opg 4'!$D$7=0,"-",((-A3110+'Lineær programmering opg 4'!$M$7)/'Lineær programmering opg 4'!$K$7)*-1)</f>
        <v>-</v>
      </c>
      <c r="H3110" s="167" t="str">
        <f>IF('Lineær programmering opg 4'!$C$8=0,"-",((-A3110+'Lineær programmering opg 4'!$M$8)/'Lineær programmering opg 4'!$K$8)*-1)</f>
        <v>-</v>
      </c>
      <c r="I3110" s="167" t="str">
        <f>IF('Lineær programmering opg 4'!$D$8=0,"-",'Lineær programmering opg 4'!$G$8)</f>
        <v>-</v>
      </c>
      <c r="J3110" s="295">
        <f>A3110*'Lineær programmering opg 4'!$C$11+Datatabel!C3110*'Lineær programmering opg 4'!$D$11</f>
        <v>38913.599999998361</v>
      </c>
      <c r="K3110" s="9">
        <f t="shared" si="242"/>
        <v>0</v>
      </c>
      <c r="L3110" s="9">
        <f t="shared" si="243"/>
        <v>0</v>
      </c>
    </row>
    <row r="3111" spans="1:12" ht="15" x14ac:dyDescent="0.25">
      <c r="A3111" s="167">
        <f t="shared" si="241"/>
        <v>165.4080000000082</v>
      </c>
      <c r="B3111" s="325">
        <f t="shared" si="244"/>
        <v>0.68920000000003423</v>
      </c>
      <c r="C3111" s="167">
        <f t="shared" si="240"/>
        <v>149.1839999999836</v>
      </c>
      <c r="D3111" s="167">
        <f>IF('Lineær programmering opg 4'!$M$4=0,"-",(-A3111+'Lineær programmering opg 4'!$M$4)/'Lineær programmering opg 4'!$K$4*-1)</f>
        <v>149.1839999999836</v>
      </c>
      <c r="E3111" s="167">
        <f>IF('Lineær programmering opg 4'!$M$5=0,"-",(-A3111+'Lineær programmering opg 4'!$M$5)/'Lineær programmering opg 4'!$K$5*-1)</f>
        <v>175.94399999999385</v>
      </c>
      <c r="F3111" s="167" t="str">
        <f>IF('Lineær programmering opg 4'!$E$6=0,"-",(-A3111+'Lineær programmering opg 4'!$M$6)/'Lineær programmering opg 4'!$K$6*-1)</f>
        <v>-</v>
      </c>
      <c r="G3111" s="167" t="str">
        <f>IF('Lineær programmering opg 4'!$D$7=0,"-",((-A3111+'Lineær programmering opg 4'!$M$7)/'Lineær programmering opg 4'!$K$7)*-1)</f>
        <v>-</v>
      </c>
      <c r="H3111" s="167" t="str">
        <f>IF('Lineær programmering opg 4'!$C$8=0,"-",((-A3111+'Lineær programmering opg 4'!$M$8)/'Lineær programmering opg 4'!$K$8)*-1)</f>
        <v>-</v>
      </c>
      <c r="I3111" s="167" t="str">
        <f>IF('Lineær programmering opg 4'!$D$8=0,"-",'Lineær programmering opg 4'!$G$8)</f>
        <v>-</v>
      </c>
      <c r="J3111" s="295">
        <f>A3111*'Lineær programmering opg 4'!$C$11+Datatabel!C3111*'Lineær programmering opg 4'!$D$11</f>
        <v>38918.399999998364</v>
      </c>
      <c r="K3111" s="9">
        <f t="shared" si="242"/>
        <v>0</v>
      </c>
      <c r="L3111" s="9">
        <f t="shared" si="243"/>
        <v>0</v>
      </c>
    </row>
    <row r="3112" spans="1:12" ht="15" x14ac:dyDescent="0.25">
      <c r="A3112" s="167">
        <f t="shared" si="241"/>
        <v>165.38400000000823</v>
      </c>
      <c r="B3112" s="325">
        <f t="shared" si="244"/>
        <v>0.68910000000003424</v>
      </c>
      <c r="C3112" s="167">
        <f t="shared" si="240"/>
        <v>149.23199999998354</v>
      </c>
      <c r="D3112" s="167">
        <f>IF('Lineær programmering opg 4'!$M$4=0,"-",(-A3112+'Lineær programmering opg 4'!$M$4)/'Lineær programmering opg 4'!$K$4*-1)</f>
        <v>149.23199999998354</v>
      </c>
      <c r="E3112" s="167">
        <f>IF('Lineær programmering opg 4'!$M$5=0,"-",(-A3112+'Lineær programmering opg 4'!$M$5)/'Lineær programmering opg 4'!$K$5*-1)</f>
        <v>175.96199999999385</v>
      </c>
      <c r="F3112" s="167" t="str">
        <f>IF('Lineær programmering opg 4'!$E$6=0,"-",(-A3112+'Lineær programmering opg 4'!$M$6)/'Lineær programmering opg 4'!$K$6*-1)</f>
        <v>-</v>
      </c>
      <c r="G3112" s="167" t="str">
        <f>IF('Lineær programmering opg 4'!$D$7=0,"-",((-A3112+'Lineær programmering opg 4'!$M$7)/'Lineær programmering opg 4'!$K$7)*-1)</f>
        <v>-</v>
      </c>
      <c r="H3112" s="167" t="str">
        <f>IF('Lineær programmering opg 4'!$C$8=0,"-",((-A3112+'Lineær programmering opg 4'!$M$8)/'Lineær programmering opg 4'!$K$8)*-1)</f>
        <v>-</v>
      </c>
      <c r="I3112" s="167" t="str">
        <f>IF('Lineær programmering opg 4'!$D$8=0,"-",'Lineær programmering opg 4'!$G$8)</f>
        <v>-</v>
      </c>
      <c r="J3112" s="295">
        <f>A3112*'Lineær programmering opg 4'!$C$11+Datatabel!C3112*'Lineær programmering opg 4'!$D$11</f>
        <v>38923.199999998353</v>
      </c>
      <c r="K3112" s="9">
        <f t="shared" si="242"/>
        <v>0</v>
      </c>
      <c r="L3112" s="9">
        <f t="shared" si="243"/>
        <v>0</v>
      </c>
    </row>
    <row r="3113" spans="1:12" ht="15" x14ac:dyDescent="0.25">
      <c r="A3113" s="167">
        <f t="shared" si="241"/>
        <v>165.36000000000823</v>
      </c>
      <c r="B3113" s="325">
        <f t="shared" si="244"/>
        <v>0.68900000000003425</v>
      </c>
      <c r="C3113" s="167">
        <f t="shared" si="240"/>
        <v>149.27999999998354</v>
      </c>
      <c r="D3113" s="167">
        <f>IF('Lineær programmering opg 4'!$M$4=0,"-",(-A3113+'Lineær programmering opg 4'!$M$4)/'Lineær programmering opg 4'!$K$4*-1)</f>
        <v>149.27999999998354</v>
      </c>
      <c r="E3113" s="167">
        <f>IF('Lineær programmering opg 4'!$M$5=0,"-",(-A3113+'Lineær programmering opg 4'!$M$5)/'Lineær programmering opg 4'!$K$5*-1)</f>
        <v>175.97999999999385</v>
      </c>
      <c r="F3113" s="167" t="str">
        <f>IF('Lineær programmering opg 4'!$E$6=0,"-",(-A3113+'Lineær programmering opg 4'!$M$6)/'Lineær programmering opg 4'!$K$6*-1)</f>
        <v>-</v>
      </c>
      <c r="G3113" s="167" t="str">
        <f>IF('Lineær programmering opg 4'!$D$7=0,"-",((-A3113+'Lineær programmering opg 4'!$M$7)/'Lineær programmering opg 4'!$K$7)*-1)</f>
        <v>-</v>
      </c>
      <c r="H3113" s="167" t="str">
        <f>IF('Lineær programmering opg 4'!$C$8=0,"-",((-A3113+'Lineær programmering opg 4'!$M$8)/'Lineær programmering opg 4'!$K$8)*-1)</f>
        <v>-</v>
      </c>
      <c r="I3113" s="167" t="str">
        <f>IF('Lineær programmering opg 4'!$D$8=0,"-",'Lineær programmering opg 4'!$G$8)</f>
        <v>-</v>
      </c>
      <c r="J3113" s="295">
        <f>A3113*'Lineær programmering opg 4'!$C$11+Datatabel!C3113*'Lineær programmering opg 4'!$D$11</f>
        <v>38927.999999998356</v>
      </c>
      <c r="K3113" s="9">
        <f t="shared" si="242"/>
        <v>0</v>
      </c>
      <c r="L3113" s="9">
        <f t="shared" si="243"/>
        <v>0</v>
      </c>
    </row>
    <row r="3114" spans="1:12" ht="15" x14ac:dyDescent="0.25">
      <c r="A3114" s="167">
        <f t="shared" si="241"/>
        <v>165.33600000000823</v>
      </c>
      <c r="B3114" s="325">
        <f t="shared" si="244"/>
        <v>0.68890000000003426</v>
      </c>
      <c r="C3114" s="167">
        <f t="shared" si="240"/>
        <v>149.32799999998355</v>
      </c>
      <c r="D3114" s="167">
        <f>IF('Lineær programmering opg 4'!$M$4=0,"-",(-A3114+'Lineær programmering opg 4'!$M$4)/'Lineær programmering opg 4'!$K$4*-1)</f>
        <v>149.32799999998355</v>
      </c>
      <c r="E3114" s="167">
        <f>IF('Lineær programmering opg 4'!$M$5=0,"-",(-A3114+'Lineær programmering opg 4'!$M$5)/'Lineær programmering opg 4'!$K$5*-1)</f>
        <v>175.99799999999385</v>
      </c>
      <c r="F3114" s="167" t="str">
        <f>IF('Lineær programmering opg 4'!$E$6=0,"-",(-A3114+'Lineær programmering opg 4'!$M$6)/'Lineær programmering opg 4'!$K$6*-1)</f>
        <v>-</v>
      </c>
      <c r="G3114" s="167" t="str">
        <f>IF('Lineær programmering opg 4'!$D$7=0,"-",((-A3114+'Lineær programmering opg 4'!$M$7)/'Lineær programmering opg 4'!$K$7)*-1)</f>
        <v>-</v>
      </c>
      <c r="H3114" s="167" t="str">
        <f>IF('Lineær programmering opg 4'!$C$8=0,"-",((-A3114+'Lineær programmering opg 4'!$M$8)/'Lineær programmering opg 4'!$K$8)*-1)</f>
        <v>-</v>
      </c>
      <c r="I3114" s="167" t="str">
        <f>IF('Lineær programmering opg 4'!$D$8=0,"-",'Lineær programmering opg 4'!$G$8)</f>
        <v>-</v>
      </c>
      <c r="J3114" s="295">
        <f>A3114*'Lineær programmering opg 4'!$C$11+Datatabel!C3114*'Lineær programmering opg 4'!$D$11</f>
        <v>38932.799999998359</v>
      </c>
      <c r="K3114" s="9">
        <f t="shared" si="242"/>
        <v>0</v>
      </c>
      <c r="L3114" s="9">
        <f t="shared" si="243"/>
        <v>0</v>
      </c>
    </row>
    <row r="3115" spans="1:12" ht="15" x14ac:dyDescent="0.25">
      <c r="A3115" s="167">
        <f t="shared" si="241"/>
        <v>165.31200000000823</v>
      </c>
      <c r="B3115" s="325">
        <f t="shared" si="244"/>
        <v>0.68880000000003427</v>
      </c>
      <c r="C3115" s="167">
        <f t="shared" si="240"/>
        <v>149.37599999998355</v>
      </c>
      <c r="D3115" s="167">
        <f>IF('Lineær programmering opg 4'!$M$4=0,"-",(-A3115+'Lineær programmering opg 4'!$M$4)/'Lineær programmering opg 4'!$K$4*-1)</f>
        <v>149.37599999998355</v>
      </c>
      <c r="E3115" s="167">
        <f>IF('Lineær programmering opg 4'!$M$5=0,"-",(-A3115+'Lineær programmering opg 4'!$M$5)/'Lineær programmering opg 4'!$K$5*-1)</f>
        <v>176.01599999999385</v>
      </c>
      <c r="F3115" s="167" t="str">
        <f>IF('Lineær programmering opg 4'!$E$6=0,"-",(-A3115+'Lineær programmering opg 4'!$M$6)/'Lineær programmering opg 4'!$K$6*-1)</f>
        <v>-</v>
      </c>
      <c r="G3115" s="167" t="str">
        <f>IF('Lineær programmering opg 4'!$D$7=0,"-",((-A3115+'Lineær programmering opg 4'!$M$7)/'Lineær programmering opg 4'!$K$7)*-1)</f>
        <v>-</v>
      </c>
      <c r="H3115" s="167" t="str">
        <f>IF('Lineær programmering opg 4'!$C$8=0,"-",((-A3115+'Lineær programmering opg 4'!$M$8)/'Lineær programmering opg 4'!$K$8)*-1)</f>
        <v>-</v>
      </c>
      <c r="I3115" s="167" t="str">
        <f>IF('Lineær programmering opg 4'!$D$8=0,"-",'Lineær programmering opg 4'!$G$8)</f>
        <v>-</v>
      </c>
      <c r="J3115" s="295">
        <f>A3115*'Lineær programmering opg 4'!$C$11+Datatabel!C3115*'Lineær programmering opg 4'!$D$11</f>
        <v>38937.599999998354</v>
      </c>
      <c r="K3115" s="9">
        <f t="shared" si="242"/>
        <v>0</v>
      </c>
      <c r="L3115" s="9">
        <f t="shared" si="243"/>
        <v>0</v>
      </c>
    </row>
    <row r="3116" spans="1:12" ht="15" x14ac:dyDescent="0.25">
      <c r="A3116" s="167">
        <f t="shared" si="241"/>
        <v>165.28800000000822</v>
      </c>
      <c r="B3116" s="325">
        <f t="shared" si="244"/>
        <v>0.68870000000003428</v>
      </c>
      <c r="C3116" s="167">
        <f t="shared" si="240"/>
        <v>149.42399999998355</v>
      </c>
      <c r="D3116" s="167">
        <f>IF('Lineær programmering opg 4'!$M$4=0,"-",(-A3116+'Lineær programmering opg 4'!$M$4)/'Lineær programmering opg 4'!$K$4*-1)</f>
        <v>149.42399999998355</v>
      </c>
      <c r="E3116" s="167">
        <f>IF('Lineær programmering opg 4'!$M$5=0,"-",(-A3116+'Lineær programmering opg 4'!$M$5)/'Lineær programmering opg 4'!$K$5*-1)</f>
        <v>176.03399999999385</v>
      </c>
      <c r="F3116" s="167" t="str">
        <f>IF('Lineær programmering opg 4'!$E$6=0,"-",(-A3116+'Lineær programmering opg 4'!$M$6)/'Lineær programmering opg 4'!$K$6*-1)</f>
        <v>-</v>
      </c>
      <c r="G3116" s="167" t="str">
        <f>IF('Lineær programmering opg 4'!$D$7=0,"-",((-A3116+'Lineær programmering opg 4'!$M$7)/'Lineær programmering opg 4'!$K$7)*-1)</f>
        <v>-</v>
      </c>
      <c r="H3116" s="167" t="str">
        <f>IF('Lineær programmering opg 4'!$C$8=0,"-",((-A3116+'Lineær programmering opg 4'!$M$8)/'Lineær programmering opg 4'!$K$8)*-1)</f>
        <v>-</v>
      </c>
      <c r="I3116" s="167" t="str">
        <f>IF('Lineær programmering opg 4'!$D$8=0,"-",'Lineær programmering opg 4'!$G$8)</f>
        <v>-</v>
      </c>
      <c r="J3116" s="295">
        <f>A3116*'Lineær programmering opg 4'!$C$11+Datatabel!C3116*'Lineær programmering opg 4'!$D$11</f>
        <v>38942.39999999835</v>
      </c>
      <c r="K3116" s="9">
        <f t="shared" si="242"/>
        <v>0</v>
      </c>
      <c r="L3116" s="9">
        <f t="shared" si="243"/>
        <v>0</v>
      </c>
    </row>
    <row r="3117" spans="1:12" ht="15" x14ac:dyDescent="0.25">
      <c r="A3117" s="167">
        <f t="shared" si="241"/>
        <v>165.26400000000822</v>
      </c>
      <c r="B3117" s="325">
        <f t="shared" si="244"/>
        <v>0.6886000000000343</v>
      </c>
      <c r="C3117" s="167">
        <f t="shared" si="240"/>
        <v>149.47199999998355</v>
      </c>
      <c r="D3117" s="167">
        <f>IF('Lineær programmering opg 4'!$M$4=0,"-",(-A3117+'Lineær programmering opg 4'!$M$4)/'Lineær programmering opg 4'!$K$4*-1)</f>
        <v>149.47199999998355</v>
      </c>
      <c r="E3117" s="167">
        <f>IF('Lineær programmering opg 4'!$M$5=0,"-",(-A3117+'Lineær programmering opg 4'!$M$5)/'Lineær programmering opg 4'!$K$5*-1)</f>
        <v>176.05199999999385</v>
      </c>
      <c r="F3117" s="167" t="str">
        <f>IF('Lineær programmering opg 4'!$E$6=0,"-",(-A3117+'Lineær programmering opg 4'!$M$6)/'Lineær programmering opg 4'!$K$6*-1)</f>
        <v>-</v>
      </c>
      <c r="G3117" s="167" t="str">
        <f>IF('Lineær programmering opg 4'!$D$7=0,"-",((-A3117+'Lineær programmering opg 4'!$M$7)/'Lineær programmering opg 4'!$K$7)*-1)</f>
        <v>-</v>
      </c>
      <c r="H3117" s="167" t="str">
        <f>IF('Lineær programmering opg 4'!$C$8=0,"-",((-A3117+'Lineær programmering opg 4'!$M$8)/'Lineær programmering opg 4'!$K$8)*-1)</f>
        <v>-</v>
      </c>
      <c r="I3117" s="167" t="str">
        <f>IF('Lineær programmering opg 4'!$D$8=0,"-",'Lineær programmering opg 4'!$G$8)</f>
        <v>-</v>
      </c>
      <c r="J3117" s="295">
        <f>A3117*'Lineær programmering opg 4'!$C$11+Datatabel!C3117*'Lineær programmering opg 4'!$D$11</f>
        <v>38947.199999998353</v>
      </c>
      <c r="K3117" s="9">
        <f t="shared" si="242"/>
        <v>0</v>
      </c>
      <c r="L3117" s="9">
        <f t="shared" si="243"/>
        <v>0</v>
      </c>
    </row>
    <row r="3118" spans="1:12" ht="15" x14ac:dyDescent="0.25">
      <c r="A3118" s="167">
        <f t="shared" si="241"/>
        <v>165.24000000000822</v>
      </c>
      <c r="B3118" s="325">
        <f t="shared" si="244"/>
        <v>0.68850000000003431</v>
      </c>
      <c r="C3118" s="167">
        <f t="shared" si="240"/>
        <v>149.51999999998355</v>
      </c>
      <c r="D3118" s="167">
        <f>IF('Lineær programmering opg 4'!$M$4=0,"-",(-A3118+'Lineær programmering opg 4'!$M$4)/'Lineær programmering opg 4'!$K$4*-1)</f>
        <v>149.51999999998355</v>
      </c>
      <c r="E3118" s="167">
        <f>IF('Lineær programmering opg 4'!$M$5=0,"-",(-A3118+'Lineær programmering opg 4'!$M$5)/'Lineær programmering opg 4'!$K$5*-1)</f>
        <v>176.06999999999385</v>
      </c>
      <c r="F3118" s="167" t="str">
        <f>IF('Lineær programmering opg 4'!$E$6=0,"-",(-A3118+'Lineær programmering opg 4'!$M$6)/'Lineær programmering opg 4'!$K$6*-1)</f>
        <v>-</v>
      </c>
      <c r="G3118" s="167" t="str">
        <f>IF('Lineær programmering opg 4'!$D$7=0,"-",((-A3118+'Lineær programmering opg 4'!$M$7)/'Lineær programmering opg 4'!$K$7)*-1)</f>
        <v>-</v>
      </c>
      <c r="H3118" s="167" t="str">
        <f>IF('Lineær programmering opg 4'!$C$8=0,"-",((-A3118+'Lineær programmering opg 4'!$M$8)/'Lineær programmering opg 4'!$K$8)*-1)</f>
        <v>-</v>
      </c>
      <c r="I3118" s="167" t="str">
        <f>IF('Lineær programmering opg 4'!$D$8=0,"-",'Lineær programmering opg 4'!$G$8)</f>
        <v>-</v>
      </c>
      <c r="J3118" s="295">
        <f>A3118*'Lineær programmering opg 4'!$C$11+Datatabel!C3118*'Lineær programmering opg 4'!$D$11</f>
        <v>38951.999999998356</v>
      </c>
      <c r="K3118" s="9">
        <f t="shared" si="242"/>
        <v>0</v>
      </c>
      <c r="L3118" s="9">
        <f t="shared" si="243"/>
        <v>0</v>
      </c>
    </row>
    <row r="3119" spans="1:12" ht="15" x14ac:dyDescent="0.25">
      <c r="A3119" s="167">
        <f t="shared" si="241"/>
        <v>165.21600000000825</v>
      </c>
      <c r="B3119" s="325">
        <f t="shared" si="244"/>
        <v>0.68840000000003432</v>
      </c>
      <c r="C3119" s="167">
        <f t="shared" si="240"/>
        <v>149.5679999999835</v>
      </c>
      <c r="D3119" s="167">
        <f>IF('Lineær programmering opg 4'!$M$4=0,"-",(-A3119+'Lineær programmering opg 4'!$M$4)/'Lineær programmering opg 4'!$K$4*-1)</f>
        <v>149.5679999999835</v>
      </c>
      <c r="E3119" s="167">
        <f>IF('Lineær programmering opg 4'!$M$5=0,"-",(-A3119+'Lineær programmering opg 4'!$M$5)/'Lineær programmering opg 4'!$K$5*-1)</f>
        <v>176.08799999999383</v>
      </c>
      <c r="F3119" s="167" t="str">
        <f>IF('Lineær programmering opg 4'!$E$6=0,"-",(-A3119+'Lineær programmering opg 4'!$M$6)/'Lineær programmering opg 4'!$K$6*-1)</f>
        <v>-</v>
      </c>
      <c r="G3119" s="167" t="str">
        <f>IF('Lineær programmering opg 4'!$D$7=0,"-",((-A3119+'Lineær programmering opg 4'!$M$7)/'Lineær programmering opg 4'!$K$7)*-1)</f>
        <v>-</v>
      </c>
      <c r="H3119" s="167" t="str">
        <f>IF('Lineær programmering opg 4'!$C$8=0,"-",((-A3119+'Lineær programmering opg 4'!$M$8)/'Lineær programmering opg 4'!$K$8)*-1)</f>
        <v>-</v>
      </c>
      <c r="I3119" s="167" t="str">
        <f>IF('Lineær programmering opg 4'!$D$8=0,"-",'Lineær programmering opg 4'!$G$8)</f>
        <v>-</v>
      </c>
      <c r="J3119" s="295">
        <f>A3119*'Lineær programmering opg 4'!$C$11+Datatabel!C3119*'Lineær programmering opg 4'!$D$11</f>
        <v>38956.799999998344</v>
      </c>
      <c r="K3119" s="9">
        <f t="shared" si="242"/>
        <v>0</v>
      </c>
      <c r="L3119" s="9">
        <f t="shared" si="243"/>
        <v>0</v>
      </c>
    </row>
    <row r="3120" spans="1:12" ht="15" x14ac:dyDescent="0.25">
      <c r="A3120" s="167">
        <f t="shared" si="241"/>
        <v>165.19200000000825</v>
      </c>
      <c r="B3120" s="325">
        <f t="shared" si="244"/>
        <v>0.68830000000003433</v>
      </c>
      <c r="C3120" s="167">
        <f t="shared" si="240"/>
        <v>149.6159999999835</v>
      </c>
      <c r="D3120" s="167">
        <f>IF('Lineær programmering opg 4'!$M$4=0,"-",(-A3120+'Lineær programmering opg 4'!$M$4)/'Lineær programmering opg 4'!$K$4*-1)</f>
        <v>149.6159999999835</v>
      </c>
      <c r="E3120" s="167">
        <f>IF('Lineær programmering opg 4'!$M$5=0,"-",(-A3120+'Lineær programmering opg 4'!$M$5)/'Lineær programmering opg 4'!$K$5*-1)</f>
        <v>176.10599999999383</v>
      </c>
      <c r="F3120" s="167" t="str">
        <f>IF('Lineær programmering opg 4'!$E$6=0,"-",(-A3120+'Lineær programmering opg 4'!$M$6)/'Lineær programmering opg 4'!$K$6*-1)</f>
        <v>-</v>
      </c>
      <c r="G3120" s="167" t="str">
        <f>IF('Lineær programmering opg 4'!$D$7=0,"-",((-A3120+'Lineær programmering opg 4'!$M$7)/'Lineær programmering opg 4'!$K$7)*-1)</f>
        <v>-</v>
      </c>
      <c r="H3120" s="167" t="str">
        <f>IF('Lineær programmering opg 4'!$C$8=0,"-",((-A3120+'Lineær programmering opg 4'!$M$8)/'Lineær programmering opg 4'!$K$8)*-1)</f>
        <v>-</v>
      </c>
      <c r="I3120" s="167" t="str">
        <f>IF('Lineær programmering opg 4'!$D$8=0,"-",'Lineær programmering opg 4'!$G$8)</f>
        <v>-</v>
      </c>
      <c r="J3120" s="295">
        <f>A3120*'Lineær programmering opg 4'!$C$11+Datatabel!C3120*'Lineær programmering opg 4'!$D$11</f>
        <v>38961.599999998347</v>
      </c>
      <c r="K3120" s="9">
        <f t="shared" si="242"/>
        <v>0</v>
      </c>
      <c r="L3120" s="9">
        <f t="shared" si="243"/>
        <v>0</v>
      </c>
    </row>
    <row r="3121" spans="1:12" ht="15" x14ac:dyDescent="0.25">
      <c r="A3121" s="167">
        <f t="shared" si="241"/>
        <v>165.16800000000825</v>
      </c>
      <c r="B3121" s="325">
        <f t="shared" si="244"/>
        <v>0.68820000000003434</v>
      </c>
      <c r="C3121" s="167">
        <f t="shared" si="240"/>
        <v>149.6639999999835</v>
      </c>
      <c r="D3121" s="167">
        <f>IF('Lineær programmering opg 4'!$M$4=0,"-",(-A3121+'Lineær programmering opg 4'!$M$4)/'Lineær programmering opg 4'!$K$4*-1)</f>
        <v>149.6639999999835</v>
      </c>
      <c r="E3121" s="167">
        <f>IF('Lineær programmering opg 4'!$M$5=0,"-",(-A3121+'Lineær programmering opg 4'!$M$5)/'Lineær programmering opg 4'!$K$5*-1)</f>
        <v>176.12399999999383</v>
      </c>
      <c r="F3121" s="167" t="str">
        <f>IF('Lineær programmering opg 4'!$E$6=0,"-",(-A3121+'Lineær programmering opg 4'!$M$6)/'Lineær programmering opg 4'!$K$6*-1)</f>
        <v>-</v>
      </c>
      <c r="G3121" s="167" t="str">
        <f>IF('Lineær programmering opg 4'!$D$7=0,"-",((-A3121+'Lineær programmering opg 4'!$M$7)/'Lineær programmering opg 4'!$K$7)*-1)</f>
        <v>-</v>
      </c>
      <c r="H3121" s="167" t="str">
        <f>IF('Lineær programmering opg 4'!$C$8=0,"-",((-A3121+'Lineær programmering opg 4'!$M$8)/'Lineær programmering opg 4'!$K$8)*-1)</f>
        <v>-</v>
      </c>
      <c r="I3121" s="167" t="str">
        <f>IF('Lineær programmering opg 4'!$D$8=0,"-",'Lineær programmering opg 4'!$G$8)</f>
        <v>-</v>
      </c>
      <c r="J3121" s="295">
        <f>A3121*'Lineær programmering opg 4'!$C$11+Datatabel!C3121*'Lineær programmering opg 4'!$D$11</f>
        <v>38966.39999999835</v>
      </c>
      <c r="K3121" s="9">
        <f t="shared" si="242"/>
        <v>0</v>
      </c>
      <c r="L3121" s="9">
        <f t="shared" si="243"/>
        <v>0</v>
      </c>
    </row>
    <row r="3122" spans="1:12" ht="15" x14ac:dyDescent="0.25">
      <c r="A3122" s="167">
        <f t="shared" si="241"/>
        <v>165.14400000000825</v>
      </c>
      <c r="B3122" s="325">
        <f t="shared" si="244"/>
        <v>0.68810000000003435</v>
      </c>
      <c r="C3122" s="167">
        <f t="shared" si="240"/>
        <v>149.7119999999835</v>
      </c>
      <c r="D3122" s="167">
        <f>IF('Lineær programmering opg 4'!$M$4=0,"-",(-A3122+'Lineær programmering opg 4'!$M$4)/'Lineær programmering opg 4'!$K$4*-1)</f>
        <v>149.7119999999835</v>
      </c>
      <c r="E3122" s="167">
        <f>IF('Lineær programmering opg 4'!$M$5=0,"-",(-A3122+'Lineær programmering opg 4'!$M$5)/'Lineær programmering opg 4'!$K$5*-1)</f>
        <v>176.14199999999383</v>
      </c>
      <c r="F3122" s="167" t="str">
        <f>IF('Lineær programmering opg 4'!$E$6=0,"-",(-A3122+'Lineær programmering opg 4'!$M$6)/'Lineær programmering opg 4'!$K$6*-1)</f>
        <v>-</v>
      </c>
      <c r="G3122" s="167" t="str">
        <f>IF('Lineær programmering opg 4'!$D$7=0,"-",((-A3122+'Lineær programmering opg 4'!$M$7)/'Lineær programmering opg 4'!$K$7)*-1)</f>
        <v>-</v>
      </c>
      <c r="H3122" s="167" t="str">
        <f>IF('Lineær programmering opg 4'!$C$8=0,"-",((-A3122+'Lineær programmering opg 4'!$M$8)/'Lineær programmering opg 4'!$K$8)*-1)</f>
        <v>-</v>
      </c>
      <c r="I3122" s="167" t="str">
        <f>IF('Lineær programmering opg 4'!$D$8=0,"-",'Lineær programmering opg 4'!$G$8)</f>
        <v>-</v>
      </c>
      <c r="J3122" s="295">
        <f>A3122*'Lineær programmering opg 4'!$C$11+Datatabel!C3122*'Lineær programmering opg 4'!$D$11</f>
        <v>38971.199999998353</v>
      </c>
      <c r="K3122" s="9">
        <f t="shared" si="242"/>
        <v>0</v>
      </c>
      <c r="L3122" s="9">
        <f t="shared" si="243"/>
        <v>0</v>
      </c>
    </row>
    <row r="3123" spans="1:12" ht="15" x14ac:dyDescent="0.25">
      <c r="A3123" s="167">
        <f t="shared" si="241"/>
        <v>165.12000000000825</v>
      </c>
      <c r="B3123" s="325">
        <f t="shared" si="244"/>
        <v>0.68800000000003436</v>
      </c>
      <c r="C3123" s="167">
        <f t="shared" si="240"/>
        <v>149.75999999998351</v>
      </c>
      <c r="D3123" s="167">
        <f>IF('Lineær programmering opg 4'!$M$4=0,"-",(-A3123+'Lineær programmering opg 4'!$M$4)/'Lineær programmering opg 4'!$K$4*-1)</f>
        <v>149.75999999998351</v>
      </c>
      <c r="E3123" s="167">
        <f>IF('Lineær programmering opg 4'!$M$5=0,"-",(-A3123+'Lineær programmering opg 4'!$M$5)/'Lineær programmering opg 4'!$K$5*-1)</f>
        <v>176.15999999999383</v>
      </c>
      <c r="F3123" s="167" t="str">
        <f>IF('Lineær programmering opg 4'!$E$6=0,"-",(-A3123+'Lineær programmering opg 4'!$M$6)/'Lineær programmering opg 4'!$K$6*-1)</f>
        <v>-</v>
      </c>
      <c r="G3123" s="167" t="str">
        <f>IF('Lineær programmering opg 4'!$D$7=0,"-",((-A3123+'Lineær programmering opg 4'!$M$7)/'Lineær programmering opg 4'!$K$7)*-1)</f>
        <v>-</v>
      </c>
      <c r="H3123" s="167" t="str">
        <f>IF('Lineær programmering opg 4'!$C$8=0,"-",((-A3123+'Lineær programmering opg 4'!$M$8)/'Lineær programmering opg 4'!$K$8)*-1)</f>
        <v>-</v>
      </c>
      <c r="I3123" s="167" t="str">
        <f>IF('Lineær programmering opg 4'!$D$8=0,"-",'Lineær programmering opg 4'!$G$8)</f>
        <v>-</v>
      </c>
      <c r="J3123" s="295">
        <f>A3123*'Lineær programmering opg 4'!$C$11+Datatabel!C3123*'Lineær programmering opg 4'!$D$11</f>
        <v>38975.999999998356</v>
      </c>
      <c r="K3123" s="9">
        <f t="shared" si="242"/>
        <v>0</v>
      </c>
      <c r="L3123" s="9">
        <f t="shared" si="243"/>
        <v>0</v>
      </c>
    </row>
    <row r="3124" spans="1:12" ht="15" x14ac:dyDescent="0.25">
      <c r="A3124" s="167">
        <f t="shared" si="241"/>
        <v>165.09600000000825</v>
      </c>
      <c r="B3124" s="325">
        <f t="shared" si="244"/>
        <v>0.68790000000003437</v>
      </c>
      <c r="C3124" s="167">
        <f t="shared" si="240"/>
        <v>149.80799999998351</v>
      </c>
      <c r="D3124" s="167">
        <f>IF('Lineær programmering opg 4'!$M$4=0,"-",(-A3124+'Lineær programmering opg 4'!$M$4)/'Lineær programmering opg 4'!$K$4*-1)</f>
        <v>149.80799999998351</v>
      </c>
      <c r="E3124" s="167">
        <f>IF('Lineær programmering opg 4'!$M$5=0,"-",(-A3124+'Lineær programmering opg 4'!$M$5)/'Lineær programmering opg 4'!$K$5*-1)</f>
        <v>176.17799999999383</v>
      </c>
      <c r="F3124" s="167" t="str">
        <f>IF('Lineær programmering opg 4'!$E$6=0,"-",(-A3124+'Lineær programmering opg 4'!$M$6)/'Lineær programmering opg 4'!$K$6*-1)</f>
        <v>-</v>
      </c>
      <c r="G3124" s="167" t="str">
        <f>IF('Lineær programmering opg 4'!$D$7=0,"-",((-A3124+'Lineær programmering opg 4'!$M$7)/'Lineær programmering opg 4'!$K$7)*-1)</f>
        <v>-</v>
      </c>
      <c r="H3124" s="167" t="str">
        <f>IF('Lineær programmering opg 4'!$C$8=0,"-",((-A3124+'Lineær programmering opg 4'!$M$8)/'Lineær programmering opg 4'!$K$8)*-1)</f>
        <v>-</v>
      </c>
      <c r="I3124" s="167" t="str">
        <f>IF('Lineær programmering opg 4'!$D$8=0,"-",'Lineær programmering opg 4'!$G$8)</f>
        <v>-</v>
      </c>
      <c r="J3124" s="295">
        <f>A3124*'Lineær programmering opg 4'!$C$11+Datatabel!C3124*'Lineær programmering opg 4'!$D$11</f>
        <v>38980.799999998351</v>
      </c>
      <c r="K3124" s="9">
        <f t="shared" si="242"/>
        <v>0</v>
      </c>
      <c r="L3124" s="9">
        <f t="shared" si="243"/>
        <v>0</v>
      </c>
    </row>
    <row r="3125" spans="1:12" ht="15" x14ac:dyDescent="0.25">
      <c r="A3125" s="167">
        <f t="shared" si="241"/>
        <v>165.07200000000825</v>
      </c>
      <c r="B3125" s="325">
        <f t="shared" si="244"/>
        <v>0.68780000000003438</v>
      </c>
      <c r="C3125" s="167">
        <f t="shared" si="240"/>
        <v>149.85599999998351</v>
      </c>
      <c r="D3125" s="167">
        <f>IF('Lineær programmering opg 4'!$M$4=0,"-",(-A3125+'Lineær programmering opg 4'!$M$4)/'Lineær programmering opg 4'!$K$4*-1)</f>
        <v>149.85599999998351</v>
      </c>
      <c r="E3125" s="167">
        <f>IF('Lineær programmering opg 4'!$M$5=0,"-",(-A3125+'Lineær programmering opg 4'!$M$5)/'Lineær programmering opg 4'!$K$5*-1)</f>
        <v>176.19599999999383</v>
      </c>
      <c r="F3125" s="167" t="str">
        <f>IF('Lineær programmering opg 4'!$E$6=0,"-",(-A3125+'Lineær programmering opg 4'!$M$6)/'Lineær programmering opg 4'!$K$6*-1)</f>
        <v>-</v>
      </c>
      <c r="G3125" s="167" t="str">
        <f>IF('Lineær programmering opg 4'!$D$7=0,"-",((-A3125+'Lineær programmering opg 4'!$M$7)/'Lineær programmering opg 4'!$K$7)*-1)</f>
        <v>-</v>
      </c>
      <c r="H3125" s="167" t="str">
        <f>IF('Lineær programmering opg 4'!$C$8=0,"-",((-A3125+'Lineær programmering opg 4'!$M$8)/'Lineær programmering opg 4'!$K$8)*-1)</f>
        <v>-</v>
      </c>
      <c r="I3125" s="167" t="str">
        <f>IF('Lineær programmering opg 4'!$D$8=0,"-",'Lineær programmering opg 4'!$G$8)</f>
        <v>-</v>
      </c>
      <c r="J3125" s="295">
        <f>A3125*'Lineær programmering opg 4'!$C$11+Datatabel!C3125*'Lineær programmering opg 4'!$D$11</f>
        <v>38985.599999998347</v>
      </c>
      <c r="K3125" s="9">
        <f t="shared" si="242"/>
        <v>0</v>
      </c>
      <c r="L3125" s="9">
        <f t="shared" si="243"/>
        <v>0</v>
      </c>
    </row>
    <row r="3126" spans="1:12" ht="15" x14ac:dyDescent="0.25">
      <c r="A3126" s="167">
        <f t="shared" si="241"/>
        <v>165.04800000000824</v>
      </c>
      <c r="B3126" s="325">
        <f t="shared" si="244"/>
        <v>0.68770000000003439</v>
      </c>
      <c r="C3126" s="167">
        <f t="shared" si="240"/>
        <v>149.90399999998351</v>
      </c>
      <c r="D3126" s="167">
        <f>IF('Lineær programmering opg 4'!$M$4=0,"-",(-A3126+'Lineær programmering opg 4'!$M$4)/'Lineær programmering opg 4'!$K$4*-1)</f>
        <v>149.90399999998351</v>
      </c>
      <c r="E3126" s="167">
        <f>IF('Lineær programmering opg 4'!$M$5=0,"-",(-A3126+'Lineær programmering opg 4'!$M$5)/'Lineær programmering opg 4'!$K$5*-1)</f>
        <v>176.21399999999383</v>
      </c>
      <c r="F3126" s="167" t="str">
        <f>IF('Lineær programmering opg 4'!$E$6=0,"-",(-A3126+'Lineær programmering opg 4'!$M$6)/'Lineær programmering opg 4'!$K$6*-1)</f>
        <v>-</v>
      </c>
      <c r="G3126" s="167" t="str">
        <f>IF('Lineær programmering opg 4'!$D$7=0,"-",((-A3126+'Lineær programmering opg 4'!$M$7)/'Lineær programmering opg 4'!$K$7)*-1)</f>
        <v>-</v>
      </c>
      <c r="H3126" s="167" t="str">
        <f>IF('Lineær programmering opg 4'!$C$8=0,"-",((-A3126+'Lineær programmering opg 4'!$M$8)/'Lineær programmering opg 4'!$K$8)*-1)</f>
        <v>-</v>
      </c>
      <c r="I3126" s="167" t="str">
        <f>IF('Lineær programmering opg 4'!$D$8=0,"-",'Lineær programmering opg 4'!$G$8)</f>
        <v>-</v>
      </c>
      <c r="J3126" s="295">
        <f>A3126*'Lineær programmering opg 4'!$C$11+Datatabel!C3126*'Lineær programmering opg 4'!$D$11</f>
        <v>38990.39999999835</v>
      </c>
      <c r="K3126" s="9">
        <f t="shared" si="242"/>
        <v>0</v>
      </c>
      <c r="L3126" s="9">
        <f t="shared" si="243"/>
        <v>0</v>
      </c>
    </row>
    <row r="3127" spans="1:12" ht="15" x14ac:dyDescent="0.25">
      <c r="A3127" s="167">
        <f t="shared" si="241"/>
        <v>165.02400000000824</v>
      </c>
      <c r="B3127" s="325">
        <f t="shared" si="244"/>
        <v>0.68760000000003441</v>
      </c>
      <c r="C3127" s="167">
        <f t="shared" si="240"/>
        <v>149.95199999998351</v>
      </c>
      <c r="D3127" s="167">
        <f>IF('Lineær programmering opg 4'!$M$4=0,"-",(-A3127+'Lineær programmering opg 4'!$M$4)/'Lineær programmering opg 4'!$K$4*-1)</f>
        <v>149.95199999998351</v>
      </c>
      <c r="E3127" s="167">
        <f>IF('Lineær programmering opg 4'!$M$5=0,"-",(-A3127+'Lineær programmering opg 4'!$M$5)/'Lineær programmering opg 4'!$K$5*-1)</f>
        <v>176.23199999999383</v>
      </c>
      <c r="F3127" s="167" t="str">
        <f>IF('Lineær programmering opg 4'!$E$6=0,"-",(-A3127+'Lineær programmering opg 4'!$M$6)/'Lineær programmering opg 4'!$K$6*-1)</f>
        <v>-</v>
      </c>
      <c r="G3127" s="167" t="str">
        <f>IF('Lineær programmering opg 4'!$D$7=0,"-",((-A3127+'Lineær programmering opg 4'!$M$7)/'Lineær programmering opg 4'!$K$7)*-1)</f>
        <v>-</v>
      </c>
      <c r="H3127" s="167" t="str">
        <f>IF('Lineær programmering opg 4'!$C$8=0,"-",((-A3127+'Lineær programmering opg 4'!$M$8)/'Lineær programmering opg 4'!$K$8)*-1)</f>
        <v>-</v>
      </c>
      <c r="I3127" s="167" t="str">
        <f>IF('Lineær programmering opg 4'!$D$8=0,"-",'Lineær programmering opg 4'!$G$8)</f>
        <v>-</v>
      </c>
      <c r="J3127" s="295">
        <f>A3127*'Lineær programmering opg 4'!$C$11+Datatabel!C3127*'Lineær programmering opg 4'!$D$11</f>
        <v>38995.199999998353</v>
      </c>
      <c r="K3127" s="9">
        <f t="shared" si="242"/>
        <v>0</v>
      </c>
      <c r="L3127" s="9">
        <f t="shared" si="243"/>
        <v>0</v>
      </c>
    </row>
    <row r="3128" spans="1:12" ht="15" x14ac:dyDescent="0.25">
      <c r="A3128" s="167">
        <f t="shared" si="241"/>
        <v>165.00000000000827</v>
      </c>
      <c r="B3128" s="325">
        <f t="shared" si="244"/>
        <v>0.68750000000003442</v>
      </c>
      <c r="C3128" s="167">
        <f t="shared" si="240"/>
        <v>149.99999999998346</v>
      </c>
      <c r="D3128" s="167">
        <f>IF('Lineær programmering opg 4'!$M$4=0,"-",(-A3128+'Lineær programmering opg 4'!$M$4)/'Lineær programmering opg 4'!$K$4*-1)</f>
        <v>149.99999999998346</v>
      </c>
      <c r="E3128" s="167">
        <f>IF('Lineær programmering opg 4'!$M$5=0,"-",(-A3128+'Lineær programmering opg 4'!$M$5)/'Lineær programmering opg 4'!$K$5*-1)</f>
        <v>176.2499999999938</v>
      </c>
      <c r="F3128" s="167" t="str">
        <f>IF('Lineær programmering opg 4'!$E$6=0,"-",(-A3128+'Lineær programmering opg 4'!$M$6)/'Lineær programmering opg 4'!$K$6*-1)</f>
        <v>-</v>
      </c>
      <c r="G3128" s="167" t="str">
        <f>IF('Lineær programmering opg 4'!$D$7=0,"-",((-A3128+'Lineær programmering opg 4'!$M$7)/'Lineær programmering opg 4'!$K$7)*-1)</f>
        <v>-</v>
      </c>
      <c r="H3128" s="167" t="str">
        <f>IF('Lineær programmering opg 4'!$C$8=0,"-",((-A3128+'Lineær programmering opg 4'!$M$8)/'Lineær programmering opg 4'!$K$8)*-1)</f>
        <v>-</v>
      </c>
      <c r="I3128" s="167" t="str">
        <f>IF('Lineær programmering opg 4'!$D$8=0,"-",'Lineær programmering opg 4'!$G$8)</f>
        <v>-</v>
      </c>
      <c r="J3128" s="295">
        <f>A3128*'Lineær programmering opg 4'!$C$11+Datatabel!C3128*'Lineær programmering opg 4'!$D$11</f>
        <v>38999.999999998341</v>
      </c>
      <c r="K3128" s="9">
        <f t="shared" si="242"/>
        <v>0</v>
      </c>
      <c r="L3128" s="9">
        <f t="shared" si="243"/>
        <v>0</v>
      </c>
    </row>
    <row r="3129" spans="1:12" ht="15" x14ac:dyDescent="0.25">
      <c r="A3129" s="167">
        <f t="shared" si="241"/>
        <v>164.97600000000827</v>
      </c>
      <c r="B3129" s="325">
        <f t="shared" si="244"/>
        <v>0.68740000000003443</v>
      </c>
      <c r="C3129" s="167">
        <f t="shared" si="240"/>
        <v>150.04799999998346</v>
      </c>
      <c r="D3129" s="167">
        <f>IF('Lineær programmering opg 4'!$M$4=0,"-",(-A3129+'Lineær programmering opg 4'!$M$4)/'Lineær programmering opg 4'!$K$4*-1)</f>
        <v>150.04799999998346</v>
      </c>
      <c r="E3129" s="167">
        <f>IF('Lineær programmering opg 4'!$M$5=0,"-",(-A3129+'Lineær programmering opg 4'!$M$5)/'Lineær programmering opg 4'!$K$5*-1)</f>
        <v>176.2679999999938</v>
      </c>
      <c r="F3129" s="167" t="str">
        <f>IF('Lineær programmering opg 4'!$E$6=0,"-",(-A3129+'Lineær programmering opg 4'!$M$6)/'Lineær programmering opg 4'!$K$6*-1)</f>
        <v>-</v>
      </c>
      <c r="G3129" s="167" t="str">
        <f>IF('Lineær programmering opg 4'!$D$7=0,"-",((-A3129+'Lineær programmering opg 4'!$M$7)/'Lineær programmering opg 4'!$K$7)*-1)</f>
        <v>-</v>
      </c>
      <c r="H3129" s="167" t="str">
        <f>IF('Lineær programmering opg 4'!$C$8=0,"-",((-A3129+'Lineær programmering opg 4'!$M$8)/'Lineær programmering opg 4'!$K$8)*-1)</f>
        <v>-</v>
      </c>
      <c r="I3129" s="167" t="str">
        <f>IF('Lineær programmering opg 4'!$D$8=0,"-",'Lineær programmering opg 4'!$G$8)</f>
        <v>-</v>
      </c>
      <c r="J3129" s="295">
        <f>A3129*'Lineær programmering opg 4'!$C$11+Datatabel!C3129*'Lineær programmering opg 4'!$D$11</f>
        <v>39004.799999998344</v>
      </c>
      <c r="K3129" s="9">
        <f t="shared" si="242"/>
        <v>0</v>
      </c>
      <c r="L3129" s="9">
        <f t="shared" si="243"/>
        <v>0</v>
      </c>
    </row>
    <row r="3130" spans="1:12" ht="15" x14ac:dyDescent="0.25">
      <c r="A3130" s="167">
        <f t="shared" si="241"/>
        <v>164.95200000000827</v>
      </c>
      <c r="B3130" s="325">
        <f t="shared" si="244"/>
        <v>0.68730000000003444</v>
      </c>
      <c r="C3130" s="167">
        <f t="shared" si="240"/>
        <v>150.09599999998346</v>
      </c>
      <c r="D3130" s="167">
        <f>IF('Lineær programmering opg 4'!$M$4=0,"-",(-A3130+'Lineær programmering opg 4'!$M$4)/'Lineær programmering opg 4'!$K$4*-1)</f>
        <v>150.09599999998346</v>
      </c>
      <c r="E3130" s="167">
        <f>IF('Lineær programmering opg 4'!$M$5=0,"-",(-A3130+'Lineær programmering opg 4'!$M$5)/'Lineær programmering opg 4'!$K$5*-1)</f>
        <v>176.28599999999381</v>
      </c>
      <c r="F3130" s="167" t="str">
        <f>IF('Lineær programmering opg 4'!$E$6=0,"-",(-A3130+'Lineær programmering opg 4'!$M$6)/'Lineær programmering opg 4'!$K$6*-1)</f>
        <v>-</v>
      </c>
      <c r="G3130" s="167" t="str">
        <f>IF('Lineær programmering opg 4'!$D$7=0,"-",((-A3130+'Lineær programmering opg 4'!$M$7)/'Lineær programmering opg 4'!$K$7)*-1)</f>
        <v>-</v>
      </c>
      <c r="H3130" s="167" t="str">
        <f>IF('Lineær programmering opg 4'!$C$8=0,"-",((-A3130+'Lineær programmering opg 4'!$M$8)/'Lineær programmering opg 4'!$K$8)*-1)</f>
        <v>-</v>
      </c>
      <c r="I3130" s="167" t="str">
        <f>IF('Lineær programmering opg 4'!$D$8=0,"-",'Lineær programmering opg 4'!$G$8)</f>
        <v>-</v>
      </c>
      <c r="J3130" s="295">
        <f>A3130*'Lineær programmering opg 4'!$C$11+Datatabel!C3130*'Lineær programmering opg 4'!$D$11</f>
        <v>39009.599999998347</v>
      </c>
      <c r="K3130" s="9">
        <f t="shared" si="242"/>
        <v>0</v>
      </c>
      <c r="L3130" s="9">
        <f t="shared" si="243"/>
        <v>0</v>
      </c>
    </row>
    <row r="3131" spans="1:12" ht="15" x14ac:dyDescent="0.25">
      <c r="A3131" s="167">
        <f t="shared" si="241"/>
        <v>164.92800000000827</v>
      </c>
      <c r="B3131" s="325">
        <f t="shared" si="244"/>
        <v>0.68720000000003445</v>
      </c>
      <c r="C3131" s="167">
        <f t="shared" si="240"/>
        <v>150.14399999998346</v>
      </c>
      <c r="D3131" s="167">
        <f>IF('Lineær programmering opg 4'!$M$4=0,"-",(-A3131+'Lineær programmering opg 4'!$M$4)/'Lineær programmering opg 4'!$K$4*-1)</f>
        <v>150.14399999998346</v>
      </c>
      <c r="E3131" s="167">
        <f>IF('Lineær programmering opg 4'!$M$5=0,"-",(-A3131+'Lineær programmering opg 4'!$M$5)/'Lineær programmering opg 4'!$K$5*-1)</f>
        <v>176.30399999999381</v>
      </c>
      <c r="F3131" s="167" t="str">
        <f>IF('Lineær programmering opg 4'!$E$6=0,"-",(-A3131+'Lineær programmering opg 4'!$M$6)/'Lineær programmering opg 4'!$K$6*-1)</f>
        <v>-</v>
      </c>
      <c r="G3131" s="167" t="str">
        <f>IF('Lineær programmering opg 4'!$D$7=0,"-",((-A3131+'Lineær programmering opg 4'!$M$7)/'Lineær programmering opg 4'!$K$7)*-1)</f>
        <v>-</v>
      </c>
      <c r="H3131" s="167" t="str">
        <f>IF('Lineær programmering opg 4'!$C$8=0,"-",((-A3131+'Lineær programmering opg 4'!$M$8)/'Lineær programmering opg 4'!$K$8)*-1)</f>
        <v>-</v>
      </c>
      <c r="I3131" s="167" t="str">
        <f>IF('Lineær programmering opg 4'!$D$8=0,"-",'Lineær programmering opg 4'!$G$8)</f>
        <v>-</v>
      </c>
      <c r="J3131" s="295">
        <f>A3131*'Lineær programmering opg 4'!$C$11+Datatabel!C3131*'Lineær programmering opg 4'!$D$11</f>
        <v>39014.39999999835</v>
      </c>
      <c r="K3131" s="9">
        <f t="shared" si="242"/>
        <v>0</v>
      </c>
      <c r="L3131" s="9">
        <f t="shared" si="243"/>
        <v>0</v>
      </c>
    </row>
    <row r="3132" spans="1:12" ht="15" x14ac:dyDescent="0.25">
      <c r="A3132" s="167">
        <f t="shared" si="241"/>
        <v>164.90400000000827</v>
      </c>
      <c r="B3132" s="325">
        <f t="shared" si="244"/>
        <v>0.68710000000003446</v>
      </c>
      <c r="C3132" s="167">
        <f t="shared" si="240"/>
        <v>150.19199999998347</v>
      </c>
      <c r="D3132" s="167">
        <f>IF('Lineær programmering opg 4'!$M$4=0,"-",(-A3132+'Lineær programmering opg 4'!$M$4)/'Lineær programmering opg 4'!$K$4*-1)</f>
        <v>150.19199999998347</v>
      </c>
      <c r="E3132" s="167">
        <f>IF('Lineær programmering opg 4'!$M$5=0,"-",(-A3132+'Lineær programmering opg 4'!$M$5)/'Lineær programmering opg 4'!$K$5*-1)</f>
        <v>176.32199999999381</v>
      </c>
      <c r="F3132" s="167" t="str">
        <f>IF('Lineær programmering opg 4'!$E$6=0,"-",(-A3132+'Lineær programmering opg 4'!$M$6)/'Lineær programmering opg 4'!$K$6*-1)</f>
        <v>-</v>
      </c>
      <c r="G3132" s="167" t="str">
        <f>IF('Lineær programmering opg 4'!$D$7=0,"-",((-A3132+'Lineær programmering opg 4'!$M$7)/'Lineær programmering opg 4'!$K$7)*-1)</f>
        <v>-</v>
      </c>
      <c r="H3132" s="167" t="str">
        <f>IF('Lineær programmering opg 4'!$C$8=0,"-",((-A3132+'Lineær programmering opg 4'!$M$8)/'Lineær programmering opg 4'!$K$8)*-1)</f>
        <v>-</v>
      </c>
      <c r="I3132" s="167" t="str">
        <f>IF('Lineær programmering opg 4'!$D$8=0,"-",'Lineær programmering opg 4'!$G$8)</f>
        <v>-</v>
      </c>
      <c r="J3132" s="295">
        <f>A3132*'Lineær programmering opg 4'!$C$11+Datatabel!C3132*'Lineær programmering opg 4'!$D$11</f>
        <v>39019.199999998345</v>
      </c>
      <c r="K3132" s="9">
        <f t="shared" si="242"/>
        <v>0</v>
      </c>
      <c r="L3132" s="9">
        <f t="shared" si="243"/>
        <v>0</v>
      </c>
    </row>
    <row r="3133" spans="1:12" ht="15" x14ac:dyDescent="0.25">
      <c r="A3133" s="167">
        <f t="shared" si="241"/>
        <v>164.88000000000827</v>
      </c>
      <c r="B3133" s="325">
        <f t="shared" si="244"/>
        <v>0.68700000000003447</v>
      </c>
      <c r="C3133" s="167">
        <f t="shared" si="240"/>
        <v>150.23999999998347</v>
      </c>
      <c r="D3133" s="167">
        <f>IF('Lineær programmering opg 4'!$M$4=0,"-",(-A3133+'Lineær programmering opg 4'!$M$4)/'Lineær programmering opg 4'!$K$4*-1)</f>
        <v>150.23999999998347</v>
      </c>
      <c r="E3133" s="167">
        <f>IF('Lineær programmering opg 4'!$M$5=0,"-",(-A3133+'Lineær programmering opg 4'!$M$5)/'Lineær programmering opg 4'!$K$5*-1)</f>
        <v>176.33999999999381</v>
      </c>
      <c r="F3133" s="167" t="str">
        <f>IF('Lineær programmering opg 4'!$E$6=0,"-",(-A3133+'Lineær programmering opg 4'!$M$6)/'Lineær programmering opg 4'!$K$6*-1)</f>
        <v>-</v>
      </c>
      <c r="G3133" s="167" t="str">
        <f>IF('Lineær programmering opg 4'!$D$7=0,"-",((-A3133+'Lineær programmering opg 4'!$M$7)/'Lineær programmering opg 4'!$K$7)*-1)</f>
        <v>-</v>
      </c>
      <c r="H3133" s="167" t="str">
        <f>IF('Lineær programmering opg 4'!$C$8=0,"-",((-A3133+'Lineær programmering opg 4'!$M$8)/'Lineær programmering opg 4'!$K$8)*-1)</f>
        <v>-</v>
      </c>
      <c r="I3133" s="167" t="str">
        <f>IF('Lineær programmering opg 4'!$D$8=0,"-",'Lineær programmering opg 4'!$G$8)</f>
        <v>-</v>
      </c>
      <c r="J3133" s="295">
        <f>A3133*'Lineær programmering opg 4'!$C$11+Datatabel!C3133*'Lineær programmering opg 4'!$D$11</f>
        <v>39023.999999998341</v>
      </c>
      <c r="K3133" s="9">
        <f t="shared" si="242"/>
        <v>0</v>
      </c>
      <c r="L3133" s="9">
        <f t="shared" si="243"/>
        <v>0</v>
      </c>
    </row>
    <row r="3134" spans="1:12" ht="15" x14ac:dyDescent="0.25">
      <c r="A3134" s="167">
        <f t="shared" si="241"/>
        <v>164.85600000000827</v>
      </c>
      <c r="B3134" s="325">
        <f t="shared" si="244"/>
        <v>0.68690000000003448</v>
      </c>
      <c r="C3134" s="167">
        <f t="shared" si="240"/>
        <v>150.28799999998347</v>
      </c>
      <c r="D3134" s="167">
        <f>IF('Lineær programmering opg 4'!$M$4=0,"-",(-A3134+'Lineær programmering opg 4'!$M$4)/'Lineær programmering opg 4'!$K$4*-1)</f>
        <v>150.28799999998347</v>
      </c>
      <c r="E3134" s="167">
        <f>IF('Lineær programmering opg 4'!$M$5=0,"-",(-A3134+'Lineær programmering opg 4'!$M$5)/'Lineær programmering opg 4'!$K$5*-1)</f>
        <v>176.35799999999381</v>
      </c>
      <c r="F3134" s="167" t="str">
        <f>IF('Lineær programmering opg 4'!$E$6=0,"-",(-A3134+'Lineær programmering opg 4'!$M$6)/'Lineær programmering opg 4'!$K$6*-1)</f>
        <v>-</v>
      </c>
      <c r="G3134" s="167" t="str">
        <f>IF('Lineær programmering opg 4'!$D$7=0,"-",((-A3134+'Lineær programmering opg 4'!$M$7)/'Lineær programmering opg 4'!$K$7)*-1)</f>
        <v>-</v>
      </c>
      <c r="H3134" s="167" t="str">
        <f>IF('Lineær programmering opg 4'!$C$8=0,"-",((-A3134+'Lineær programmering opg 4'!$M$8)/'Lineær programmering opg 4'!$K$8)*-1)</f>
        <v>-</v>
      </c>
      <c r="I3134" s="167" t="str">
        <f>IF('Lineær programmering opg 4'!$D$8=0,"-",'Lineær programmering opg 4'!$G$8)</f>
        <v>-</v>
      </c>
      <c r="J3134" s="295">
        <f>A3134*'Lineær programmering opg 4'!$C$11+Datatabel!C3134*'Lineær programmering opg 4'!$D$11</f>
        <v>39028.799999998344</v>
      </c>
      <c r="K3134" s="9">
        <f t="shared" si="242"/>
        <v>0</v>
      </c>
      <c r="L3134" s="9">
        <f t="shared" si="243"/>
        <v>0</v>
      </c>
    </row>
    <row r="3135" spans="1:12" ht="15" x14ac:dyDescent="0.25">
      <c r="A3135" s="167">
        <f t="shared" si="241"/>
        <v>164.83200000000829</v>
      </c>
      <c r="B3135" s="325">
        <f t="shared" si="244"/>
        <v>0.68680000000003449</v>
      </c>
      <c r="C3135" s="167">
        <f t="shared" si="240"/>
        <v>150.33599999998341</v>
      </c>
      <c r="D3135" s="167">
        <f>IF('Lineær programmering opg 4'!$M$4=0,"-",(-A3135+'Lineær programmering opg 4'!$M$4)/'Lineær programmering opg 4'!$K$4*-1)</f>
        <v>150.33599999998341</v>
      </c>
      <c r="E3135" s="167">
        <f>IF('Lineær programmering opg 4'!$M$5=0,"-",(-A3135+'Lineær programmering opg 4'!$M$5)/'Lineær programmering opg 4'!$K$5*-1)</f>
        <v>176.37599999999378</v>
      </c>
      <c r="F3135" s="167" t="str">
        <f>IF('Lineær programmering opg 4'!$E$6=0,"-",(-A3135+'Lineær programmering opg 4'!$M$6)/'Lineær programmering opg 4'!$K$6*-1)</f>
        <v>-</v>
      </c>
      <c r="G3135" s="167" t="str">
        <f>IF('Lineær programmering opg 4'!$D$7=0,"-",((-A3135+'Lineær programmering opg 4'!$M$7)/'Lineær programmering opg 4'!$K$7)*-1)</f>
        <v>-</v>
      </c>
      <c r="H3135" s="167" t="str">
        <f>IF('Lineær programmering opg 4'!$C$8=0,"-",((-A3135+'Lineær programmering opg 4'!$M$8)/'Lineær programmering opg 4'!$K$8)*-1)</f>
        <v>-</v>
      </c>
      <c r="I3135" s="167" t="str">
        <f>IF('Lineær programmering opg 4'!$D$8=0,"-",'Lineær programmering opg 4'!$G$8)</f>
        <v>-</v>
      </c>
      <c r="J3135" s="295">
        <f>A3135*'Lineær programmering opg 4'!$C$11+Datatabel!C3135*'Lineær programmering opg 4'!$D$11</f>
        <v>39033.599999998347</v>
      </c>
      <c r="K3135" s="9">
        <f t="shared" si="242"/>
        <v>0</v>
      </c>
      <c r="L3135" s="9">
        <f t="shared" si="243"/>
        <v>0</v>
      </c>
    </row>
    <row r="3136" spans="1:12" ht="15" x14ac:dyDescent="0.25">
      <c r="A3136" s="167">
        <f t="shared" si="241"/>
        <v>164.80800000000829</v>
      </c>
      <c r="B3136" s="325">
        <f t="shared" si="244"/>
        <v>0.68670000000003451</v>
      </c>
      <c r="C3136" s="167">
        <f t="shared" si="240"/>
        <v>150.38399999998342</v>
      </c>
      <c r="D3136" s="167">
        <f>IF('Lineær programmering opg 4'!$M$4=0,"-",(-A3136+'Lineær programmering opg 4'!$M$4)/'Lineær programmering opg 4'!$K$4*-1)</f>
        <v>150.38399999998342</v>
      </c>
      <c r="E3136" s="167">
        <f>IF('Lineær programmering opg 4'!$M$5=0,"-",(-A3136+'Lineær programmering opg 4'!$M$5)/'Lineær programmering opg 4'!$K$5*-1)</f>
        <v>176.39399999999378</v>
      </c>
      <c r="F3136" s="167" t="str">
        <f>IF('Lineær programmering opg 4'!$E$6=0,"-",(-A3136+'Lineær programmering opg 4'!$M$6)/'Lineær programmering opg 4'!$K$6*-1)</f>
        <v>-</v>
      </c>
      <c r="G3136" s="167" t="str">
        <f>IF('Lineær programmering opg 4'!$D$7=0,"-",((-A3136+'Lineær programmering opg 4'!$M$7)/'Lineær programmering opg 4'!$K$7)*-1)</f>
        <v>-</v>
      </c>
      <c r="H3136" s="167" t="str">
        <f>IF('Lineær programmering opg 4'!$C$8=0,"-",((-A3136+'Lineær programmering opg 4'!$M$8)/'Lineær programmering opg 4'!$K$8)*-1)</f>
        <v>-</v>
      </c>
      <c r="I3136" s="167" t="str">
        <f>IF('Lineær programmering opg 4'!$D$8=0,"-",'Lineær programmering opg 4'!$G$8)</f>
        <v>-</v>
      </c>
      <c r="J3136" s="295">
        <f>A3136*'Lineær programmering opg 4'!$C$11+Datatabel!C3136*'Lineær programmering opg 4'!$D$11</f>
        <v>39038.399999998343</v>
      </c>
      <c r="K3136" s="9">
        <f t="shared" si="242"/>
        <v>0</v>
      </c>
      <c r="L3136" s="9">
        <f t="shared" si="243"/>
        <v>0</v>
      </c>
    </row>
    <row r="3137" spans="1:12" ht="15" x14ac:dyDescent="0.25">
      <c r="A3137" s="167">
        <f t="shared" si="241"/>
        <v>164.78400000000829</v>
      </c>
      <c r="B3137" s="325">
        <f t="shared" si="244"/>
        <v>0.68660000000003452</v>
      </c>
      <c r="C3137" s="167">
        <f t="shared" si="240"/>
        <v>150.43199999998342</v>
      </c>
      <c r="D3137" s="167">
        <f>IF('Lineær programmering opg 4'!$M$4=0,"-",(-A3137+'Lineær programmering opg 4'!$M$4)/'Lineær programmering opg 4'!$K$4*-1)</f>
        <v>150.43199999998342</v>
      </c>
      <c r="E3137" s="167">
        <f>IF('Lineær programmering opg 4'!$M$5=0,"-",(-A3137+'Lineær programmering opg 4'!$M$5)/'Lineær programmering opg 4'!$K$5*-1)</f>
        <v>176.41199999999378</v>
      </c>
      <c r="F3137" s="167" t="str">
        <f>IF('Lineær programmering opg 4'!$E$6=0,"-",(-A3137+'Lineær programmering opg 4'!$M$6)/'Lineær programmering opg 4'!$K$6*-1)</f>
        <v>-</v>
      </c>
      <c r="G3137" s="167" t="str">
        <f>IF('Lineær programmering opg 4'!$D$7=0,"-",((-A3137+'Lineær programmering opg 4'!$M$7)/'Lineær programmering opg 4'!$K$7)*-1)</f>
        <v>-</v>
      </c>
      <c r="H3137" s="167" t="str">
        <f>IF('Lineær programmering opg 4'!$C$8=0,"-",((-A3137+'Lineær programmering opg 4'!$M$8)/'Lineær programmering opg 4'!$K$8)*-1)</f>
        <v>-</v>
      </c>
      <c r="I3137" s="167" t="str">
        <f>IF('Lineær programmering opg 4'!$D$8=0,"-",'Lineær programmering opg 4'!$G$8)</f>
        <v>-</v>
      </c>
      <c r="J3137" s="295">
        <f>A3137*'Lineær programmering opg 4'!$C$11+Datatabel!C3137*'Lineær programmering opg 4'!$D$11</f>
        <v>39043.199999998345</v>
      </c>
      <c r="K3137" s="9">
        <f t="shared" si="242"/>
        <v>0</v>
      </c>
      <c r="L3137" s="9">
        <f t="shared" si="243"/>
        <v>0</v>
      </c>
    </row>
    <row r="3138" spans="1:12" ht="15" x14ac:dyDescent="0.25">
      <c r="A3138" s="167">
        <f t="shared" si="241"/>
        <v>164.76000000000829</v>
      </c>
      <c r="B3138" s="325">
        <f t="shared" si="244"/>
        <v>0.68650000000003453</v>
      </c>
      <c r="C3138" s="167">
        <f t="shared" si="240"/>
        <v>150.47999999998342</v>
      </c>
      <c r="D3138" s="167">
        <f>IF('Lineær programmering opg 4'!$M$4=0,"-",(-A3138+'Lineær programmering opg 4'!$M$4)/'Lineær programmering opg 4'!$K$4*-1)</f>
        <v>150.47999999998342</v>
      </c>
      <c r="E3138" s="167">
        <f>IF('Lineær programmering opg 4'!$M$5=0,"-",(-A3138+'Lineær programmering opg 4'!$M$5)/'Lineær programmering opg 4'!$K$5*-1)</f>
        <v>176.42999999999378</v>
      </c>
      <c r="F3138" s="167" t="str">
        <f>IF('Lineær programmering opg 4'!$E$6=0,"-",(-A3138+'Lineær programmering opg 4'!$M$6)/'Lineær programmering opg 4'!$K$6*-1)</f>
        <v>-</v>
      </c>
      <c r="G3138" s="167" t="str">
        <f>IF('Lineær programmering opg 4'!$D$7=0,"-",((-A3138+'Lineær programmering opg 4'!$M$7)/'Lineær programmering opg 4'!$K$7)*-1)</f>
        <v>-</v>
      </c>
      <c r="H3138" s="167" t="str">
        <f>IF('Lineær programmering opg 4'!$C$8=0,"-",((-A3138+'Lineær programmering opg 4'!$M$8)/'Lineær programmering opg 4'!$K$8)*-1)</f>
        <v>-</v>
      </c>
      <c r="I3138" s="167" t="str">
        <f>IF('Lineær programmering opg 4'!$D$8=0,"-",'Lineær programmering opg 4'!$G$8)</f>
        <v>-</v>
      </c>
      <c r="J3138" s="295">
        <f>A3138*'Lineær programmering opg 4'!$C$11+Datatabel!C3138*'Lineær programmering opg 4'!$D$11</f>
        <v>39047.999999998341</v>
      </c>
      <c r="K3138" s="9">
        <f t="shared" si="242"/>
        <v>0</v>
      </c>
      <c r="L3138" s="9">
        <f t="shared" si="243"/>
        <v>0</v>
      </c>
    </row>
    <row r="3139" spans="1:12" ht="15" x14ac:dyDescent="0.25">
      <c r="A3139" s="167">
        <f t="shared" si="241"/>
        <v>164.73600000000829</v>
      </c>
      <c r="B3139" s="325">
        <f t="shared" si="244"/>
        <v>0.68640000000003454</v>
      </c>
      <c r="C3139" s="167">
        <f t="shared" ref="C3139:C3202" si="245">MIN(D3139,E3139,F3139,G3139,H3139,I3139)</f>
        <v>150.52799999998342</v>
      </c>
      <c r="D3139" s="167">
        <f>IF('Lineær programmering opg 4'!$M$4=0,"-",(-A3139+'Lineær programmering opg 4'!$M$4)/'Lineær programmering opg 4'!$K$4*-1)</f>
        <v>150.52799999998342</v>
      </c>
      <c r="E3139" s="167">
        <f>IF('Lineær programmering opg 4'!$M$5=0,"-",(-A3139+'Lineær programmering opg 4'!$M$5)/'Lineær programmering opg 4'!$K$5*-1)</f>
        <v>176.44799999999378</v>
      </c>
      <c r="F3139" s="167" t="str">
        <f>IF('Lineær programmering opg 4'!$E$6=0,"-",(-A3139+'Lineær programmering opg 4'!$M$6)/'Lineær programmering opg 4'!$K$6*-1)</f>
        <v>-</v>
      </c>
      <c r="G3139" s="167" t="str">
        <f>IF('Lineær programmering opg 4'!$D$7=0,"-",((-A3139+'Lineær programmering opg 4'!$M$7)/'Lineær programmering opg 4'!$K$7)*-1)</f>
        <v>-</v>
      </c>
      <c r="H3139" s="167" t="str">
        <f>IF('Lineær programmering opg 4'!$C$8=0,"-",((-A3139+'Lineær programmering opg 4'!$M$8)/'Lineær programmering opg 4'!$K$8)*-1)</f>
        <v>-</v>
      </c>
      <c r="I3139" s="167" t="str">
        <f>IF('Lineær programmering opg 4'!$D$8=0,"-",'Lineær programmering opg 4'!$G$8)</f>
        <v>-</v>
      </c>
      <c r="J3139" s="295">
        <f>A3139*'Lineær programmering opg 4'!$C$11+Datatabel!C3139*'Lineær programmering opg 4'!$D$11</f>
        <v>39052.799999998344</v>
      </c>
      <c r="K3139" s="9">
        <f t="shared" si="242"/>
        <v>0</v>
      </c>
      <c r="L3139" s="9">
        <f t="shared" si="243"/>
        <v>0</v>
      </c>
    </row>
    <row r="3140" spans="1:12" ht="15" x14ac:dyDescent="0.25">
      <c r="A3140" s="167">
        <f t="shared" ref="A3140:A3203" si="246">$A$3*B3140</f>
        <v>164.71200000000829</v>
      </c>
      <c r="B3140" s="325">
        <f t="shared" si="244"/>
        <v>0.68630000000003455</v>
      </c>
      <c r="C3140" s="167">
        <f t="shared" si="245"/>
        <v>150.57599999998342</v>
      </c>
      <c r="D3140" s="167">
        <f>IF('Lineær programmering opg 4'!$M$4=0,"-",(-A3140+'Lineær programmering opg 4'!$M$4)/'Lineær programmering opg 4'!$K$4*-1)</f>
        <v>150.57599999998342</v>
      </c>
      <c r="E3140" s="167">
        <f>IF('Lineær programmering opg 4'!$M$5=0,"-",(-A3140+'Lineær programmering opg 4'!$M$5)/'Lineær programmering opg 4'!$K$5*-1)</f>
        <v>176.46599999999378</v>
      </c>
      <c r="F3140" s="167" t="str">
        <f>IF('Lineær programmering opg 4'!$E$6=0,"-",(-A3140+'Lineær programmering opg 4'!$M$6)/'Lineær programmering opg 4'!$K$6*-1)</f>
        <v>-</v>
      </c>
      <c r="G3140" s="167" t="str">
        <f>IF('Lineær programmering opg 4'!$D$7=0,"-",((-A3140+'Lineær programmering opg 4'!$M$7)/'Lineær programmering opg 4'!$K$7)*-1)</f>
        <v>-</v>
      </c>
      <c r="H3140" s="167" t="str">
        <f>IF('Lineær programmering opg 4'!$C$8=0,"-",((-A3140+'Lineær programmering opg 4'!$M$8)/'Lineær programmering opg 4'!$K$8)*-1)</f>
        <v>-</v>
      </c>
      <c r="I3140" s="167" t="str">
        <f>IF('Lineær programmering opg 4'!$D$8=0,"-",'Lineær programmering opg 4'!$G$8)</f>
        <v>-</v>
      </c>
      <c r="J3140" s="295">
        <f>A3140*'Lineær programmering opg 4'!$C$11+Datatabel!C3140*'Lineær programmering opg 4'!$D$11</f>
        <v>39057.599999998347</v>
      </c>
      <c r="K3140" s="9">
        <f t="shared" ref="K3140:K3203" si="247">IF($J$10004=J3140,A3140,0)</f>
        <v>0</v>
      </c>
      <c r="L3140" s="9">
        <f t="shared" ref="L3140:L3203" si="248">IF(J3140=$J$10004,C3140,0)</f>
        <v>0</v>
      </c>
    </row>
    <row r="3141" spans="1:12" ht="15" x14ac:dyDescent="0.25">
      <c r="A3141" s="167">
        <f t="shared" si="246"/>
        <v>164.68800000000829</v>
      </c>
      <c r="B3141" s="325">
        <f t="shared" ref="B3141:B3204" si="249">B3140-0.01%</f>
        <v>0.68620000000003456</v>
      </c>
      <c r="C3141" s="167">
        <f t="shared" si="245"/>
        <v>150.62399999998343</v>
      </c>
      <c r="D3141" s="167">
        <f>IF('Lineær programmering opg 4'!$M$4=0,"-",(-A3141+'Lineær programmering opg 4'!$M$4)/'Lineær programmering opg 4'!$K$4*-1)</f>
        <v>150.62399999998343</v>
      </c>
      <c r="E3141" s="167">
        <f>IF('Lineær programmering opg 4'!$M$5=0,"-",(-A3141+'Lineær programmering opg 4'!$M$5)/'Lineær programmering opg 4'!$K$5*-1)</f>
        <v>176.48399999999378</v>
      </c>
      <c r="F3141" s="167" t="str">
        <f>IF('Lineær programmering opg 4'!$E$6=0,"-",(-A3141+'Lineær programmering opg 4'!$M$6)/'Lineær programmering opg 4'!$K$6*-1)</f>
        <v>-</v>
      </c>
      <c r="G3141" s="167" t="str">
        <f>IF('Lineær programmering opg 4'!$D$7=0,"-",((-A3141+'Lineær programmering opg 4'!$M$7)/'Lineær programmering opg 4'!$K$7)*-1)</f>
        <v>-</v>
      </c>
      <c r="H3141" s="167" t="str">
        <f>IF('Lineær programmering opg 4'!$C$8=0,"-",((-A3141+'Lineær programmering opg 4'!$M$8)/'Lineær programmering opg 4'!$K$8)*-1)</f>
        <v>-</v>
      </c>
      <c r="I3141" s="167" t="str">
        <f>IF('Lineær programmering opg 4'!$D$8=0,"-",'Lineær programmering opg 4'!$G$8)</f>
        <v>-</v>
      </c>
      <c r="J3141" s="295">
        <f>A3141*'Lineær programmering opg 4'!$C$11+Datatabel!C3141*'Lineær programmering opg 4'!$D$11</f>
        <v>39062.399999998343</v>
      </c>
      <c r="K3141" s="9">
        <f t="shared" si="247"/>
        <v>0</v>
      </c>
      <c r="L3141" s="9">
        <f t="shared" si="248"/>
        <v>0</v>
      </c>
    </row>
    <row r="3142" spans="1:12" ht="15" x14ac:dyDescent="0.25">
      <c r="A3142" s="167">
        <f t="shared" si="246"/>
        <v>164.66400000000829</v>
      </c>
      <c r="B3142" s="325">
        <f t="shared" si="249"/>
        <v>0.68610000000003457</v>
      </c>
      <c r="C3142" s="167">
        <f t="shared" si="245"/>
        <v>150.67199999998343</v>
      </c>
      <c r="D3142" s="167">
        <f>IF('Lineær programmering opg 4'!$M$4=0,"-",(-A3142+'Lineær programmering opg 4'!$M$4)/'Lineær programmering opg 4'!$K$4*-1)</f>
        <v>150.67199999998343</v>
      </c>
      <c r="E3142" s="167">
        <f>IF('Lineær programmering opg 4'!$M$5=0,"-",(-A3142+'Lineær programmering opg 4'!$M$5)/'Lineær programmering opg 4'!$K$5*-1)</f>
        <v>176.50199999999379</v>
      </c>
      <c r="F3142" s="167" t="str">
        <f>IF('Lineær programmering opg 4'!$E$6=0,"-",(-A3142+'Lineær programmering opg 4'!$M$6)/'Lineær programmering opg 4'!$K$6*-1)</f>
        <v>-</v>
      </c>
      <c r="G3142" s="167" t="str">
        <f>IF('Lineær programmering opg 4'!$D$7=0,"-",((-A3142+'Lineær programmering opg 4'!$M$7)/'Lineær programmering opg 4'!$K$7)*-1)</f>
        <v>-</v>
      </c>
      <c r="H3142" s="167" t="str">
        <f>IF('Lineær programmering opg 4'!$C$8=0,"-",((-A3142+'Lineær programmering opg 4'!$M$8)/'Lineær programmering opg 4'!$K$8)*-1)</f>
        <v>-</v>
      </c>
      <c r="I3142" s="167" t="str">
        <f>IF('Lineær programmering opg 4'!$D$8=0,"-",'Lineær programmering opg 4'!$G$8)</f>
        <v>-</v>
      </c>
      <c r="J3142" s="295">
        <f>A3142*'Lineær programmering opg 4'!$C$11+Datatabel!C3142*'Lineær programmering opg 4'!$D$11</f>
        <v>39067.199999998338</v>
      </c>
      <c r="K3142" s="9">
        <f t="shared" si="247"/>
        <v>0</v>
      </c>
      <c r="L3142" s="9">
        <f t="shared" si="248"/>
        <v>0</v>
      </c>
    </row>
    <row r="3143" spans="1:12" ht="15" x14ac:dyDescent="0.25">
      <c r="A3143" s="167">
        <f t="shared" si="246"/>
        <v>164.64000000000829</v>
      </c>
      <c r="B3143" s="325">
        <f t="shared" si="249"/>
        <v>0.68600000000003458</v>
      </c>
      <c r="C3143" s="167">
        <f t="shared" si="245"/>
        <v>150.71999999998343</v>
      </c>
      <c r="D3143" s="167">
        <f>IF('Lineær programmering opg 4'!$M$4=0,"-",(-A3143+'Lineær programmering opg 4'!$M$4)/'Lineær programmering opg 4'!$K$4*-1)</f>
        <v>150.71999999998343</v>
      </c>
      <c r="E3143" s="167">
        <f>IF('Lineær programmering opg 4'!$M$5=0,"-",(-A3143+'Lineær programmering opg 4'!$M$5)/'Lineær programmering opg 4'!$K$5*-1)</f>
        <v>176.51999999999379</v>
      </c>
      <c r="F3143" s="167" t="str">
        <f>IF('Lineær programmering opg 4'!$E$6=0,"-",(-A3143+'Lineær programmering opg 4'!$M$6)/'Lineær programmering opg 4'!$K$6*-1)</f>
        <v>-</v>
      </c>
      <c r="G3143" s="167" t="str">
        <f>IF('Lineær programmering opg 4'!$D$7=0,"-",((-A3143+'Lineær programmering opg 4'!$M$7)/'Lineær programmering opg 4'!$K$7)*-1)</f>
        <v>-</v>
      </c>
      <c r="H3143" s="167" t="str">
        <f>IF('Lineær programmering opg 4'!$C$8=0,"-",((-A3143+'Lineær programmering opg 4'!$M$8)/'Lineær programmering opg 4'!$K$8)*-1)</f>
        <v>-</v>
      </c>
      <c r="I3143" s="167" t="str">
        <f>IF('Lineær programmering opg 4'!$D$8=0,"-",'Lineær programmering opg 4'!$G$8)</f>
        <v>-</v>
      </c>
      <c r="J3143" s="295">
        <f>A3143*'Lineær programmering opg 4'!$C$11+Datatabel!C3143*'Lineær programmering opg 4'!$D$11</f>
        <v>39071.999999998341</v>
      </c>
      <c r="K3143" s="9">
        <f t="shared" si="247"/>
        <v>0</v>
      </c>
      <c r="L3143" s="9">
        <f t="shared" si="248"/>
        <v>0</v>
      </c>
    </row>
    <row r="3144" spans="1:12" ht="15" x14ac:dyDescent="0.25">
      <c r="A3144" s="167">
        <f t="shared" si="246"/>
        <v>164.61600000000831</v>
      </c>
      <c r="B3144" s="325">
        <f t="shared" si="249"/>
        <v>0.68590000000003459</v>
      </c>
      <c r="C3144" s="167">
        <f t="shared" si="245"/>
        <v>150.76799999998337</v>
      </c>
      <c r="D3144" s="167">
        <f>IF('Lineær programmering opg 4'!$M$4=0,"-",(-A3144+'Lineær programmering opg 4'!$M$4)/'Lineær programmering opg 4'!$K$4*-1)</f>
        <v>150.76799999998337</v>
      </c>
      <c r="E3144" s="167">
        <f>IF('Lineær programmering opg 4'!$M$5=0,"-",(-A3144+'Lineær programmering opg 4'!$M$5)/'Lineær programmering opg 4'!$K$5*-1)</f>
        <v>176.53799999999379</v>
      </c>
      <c r="F3144" s="167" t="str">
        <f>IF('Lineær programmering opg 4'!$E$6=0,"-",(-A3144+'Lineær programmering opg 4'!$M$6)/'Lineær programmering opg 4'!$K$6*-1)</f>
        <v>-</v>
      </c>
      <c r="G3144" s="167" t="str">
        <f>IF('Lineær programmering opg 4'!$D$7=0,"-",((-A3144+'Lineær programmering opg 4'!$M$7)/'Lineær programmering opg 4'!$K$7)*-1)</f>
        <v>-</v>
      </c>
      <c r="H3144" s="167" t="str">
        <f>IF('Lineær programmering opg 4'!$C$8=0,"-",((-A3144+'Lineær programmering opg 4'!$M$8)/'Lineær programmering opg 4'!$K$8)*-1)</f>
        <v>-</v>
      </c>
      <c r="I3144" s="167" t="str">
        <f>IF('Lineær programmering opg 4'!$D$8=0,"-",'Lineær programmering opg 4'!$G$8)</f>
        <v>-</v>
      </c>
      <c r="J3144" s="295">
        <f>A3144*'Lineær programmering opg 4'!$C$11+Datatabel!C3144*'Lineær programmering opg 4'!$D$11</f>
        <v>39076.799999998337</v>
      </c>
      <c r="K3144" s="9">
        <f t="shared" si="247"/>
        <v>0</v>
      </c>
      <c r="L3144" s="9">
        <f t="shared" si="248"/>
        <v>0</v>
      </c>
    </row>
    <row r="3145" spans="1:12" ht="15" x14ac:dyDescent="0.25">
      <c r="A3145" s="167">
        <f t="shared" si="246"/>
        <v>164.59200000000831</v>
      </c>
      <c r="B3145" s="325">
        <f t="shared" si="249"/>
        <v>0.6858000000000346</v>
      </c>
      <c r="C3145" s="167">
        <f t="shared" si="245"/>
        <v>150.81599999998338</v>
      </c>
      <c r="D3145" s="167">
        <f>IF('Lineær programmering opg 4'!$M$4=0,"-",(-A3145+'Lineær programmering opg 4'!$M$4)/'Lineær programmering opg 4'!$K$4*-1)</f>
        <v>150.81599999998338</v>
      </c>
      <c r="E3145" s="167">
        <f>IF('Lineær programmering opg 4'!$M$5=0,"-",(-A3145+'Lineær programmering opg 4'!$M$5)/'Lineær programmering opg 4'!$K$5*-1)</f>
        <v>176.55599999999379</v>
      </c>
      <c r="F3145" s="167" t="str">
        <f>IF('Lineær programmering opg 4'!$E$6=0,"-",(-A3145+'Lineær programmering opg 4'!$M$6)/'Lineær programmering opg 4'!$K$6*-1)</f>
        <v>-</v>
      </c>
      <c r="G3145" s="167" t="str">
        <f>IF('Lineær programmering opg 4'!$D$7=0,"-",((-A3145+'Lineær programmering opg 4'!$M$7)/'Lineær programmering opg 4'!$K$7)*-1)</f>
        <v>-</v>
      </c>
      <c r="H3145" s="167" t="str">
        <f>IF('Lineær programmering opg 4'!$C$8=0,"-",((-A3145+'Lineær programmering opg 4'!$M$8)/'Lineær programmering opg 4'!$K$8)*-1)</f>
        <v>-</v>
      </c>
      <c r="I3145" s="167" t="str">
        <f>IF('Lineær programmering opg 4'!$D$8=0,"-",'Lineær programmering opg 4'!$G$8)</f>
        <v>-</v>
      </c>
      <c r="J3145" s="295">
        <f>A3145*'Lineær programmering opg 4'!$C$11+Datatabel!C3145*'Lineær programmering opg 4'!$D$11</f>
        <v>39081.599999998332</v>
      </c>
      <c r="K3145" s="9">
        <f t="shared" si="247"/>
        <v>0</v>
      </c>
      <c r="L3145" s="9">
        <f t="shared" si="248"/>
        <v>0</v>
      </c>
    </row>
    <row r="3146" spans="1:12" ht="15" x14ac:dyDescent="0.25">
      <c r="A3146" s="167">
        <f t="shared" si="246"/>
        <v>164.56800000000831</v>
      </c>
      <c r="B3146" s="325">
        <f t="shared" si="249"/>
        <v>0.68570000000003462</v>
      </c>
      <c r="C3146" s="167">
        <f t="shared" si="245"/>
        <v>150.86399999998338</v>
      </c>
      <c r="D3146" s="167">
        <f>IF('Lineær programmering opg 4'!$M$4=0,"-",(-A3146+'Lineær programmering opg 4'!$M$4)/'Lineær programmering opg 4'!$K$4*-1)</f>
        <v>150.86399999998338</v>
      </c>
      <c r="E3146" s="167">
        <f>IF('Lineær programmering opg 4'!$M$5=0,"-",(-A3146+'Lineær programmering opg 4'!$M$5)/'Lineær programmering opg 4'!$K$5*-1)</f>
        <v>176.57399999999379</v>
      </c>
      <c r="F3146" s="167" t="str">
        <f>IF('Lineær programmering opg 4'!$E$6=0,"-",(-A3146+'Lineær programmering opg 4'!$M$6)/'Lineær programmering opg 4'!$K$6*-1)</f>
        <v>-</v>
      </c>
      <c r="G3146" s="167" t="str">
        <f>IF('Lineær programmering opg 4'!$D$7=0,"-",((-A3146+'Lineær programmering opg 4'!$M$7)/'Lineær programmering opg 4'!$K$7)*-1)</f>
        <v>-</v>
      </c>
      <c r="H3146" s="167" t="str">
        <f>IF('Lineær programmering opg 4'!$C$8=0,"-",((-A3146+'Lineær programmering opg 4'!$M$8)/'Lineær programmering opg 4'!$K$8)*-1)</f>
        <v>-</v>
      </c>
      <c r="I3146" s="167" t="str">
        <f>IF('Lineær programmering opg 4'!$D$8=0,"-",'Lineær programmering opg 4'!$G$8)</f>
        <v>-</v>
      </c>
      <c r="J3146" s="295">
        <f>A3146*'Lineær programmering opg 4'!$C$11+Datatabel!C3146*'Lineær programmering opg 4'!$D$11</f>
        <v>39086.399999998335</v>
      </c>
      <c r="K3146" s="9">
        <f t="shared" si="247"/>
        <v>0</v>
      </c>
      <c r="L3146" s="9">
        <f t="shared" si="248"/>
        <v>0</v>
      </c>
    </row>
    <row r="3147" spans="1:12" ht="15" x14ac:dyDescent="0.25">
      <c r="A3147" s="167">
        <f t="shared" si="246"/>
        <v>164.54400000000831</v>
      </c>
      <c r="B3147" s="325">
        <f t="shared" si="249"/>
        <v>0.68560000000003463</v>
      </c>
      <c r="C3147" s="167">
        <f t="shared" si="245"/>
        <v>150.91199999998338</v>
      </c>
      <c r="D3147" s="167">
        <f>IF('Lineær programmering opg 4'!$M$4=0,"-",(-A3147+'Lineær programmering opg 4'!$M$4)/'Lineær programmering opg 4'!$K$4*-1)</f>
        <v>150.91199999998338</v>
      </c>
      <c r="E3147" s="167">
        <f>IF('Lineær programmering opg 4'!$M$5=0,"-",(-A3147+'Lineær programmering opg 4'!$M$5)/'Lineær programmering opg 4'!$K$5*-1)</f>
        <v>176.59199999999379</v>
      </c>
      <c r="F3147" s="167" t="str">
        <f>IF('Lineær programmering opg 4'!$E$6=0,"-",(-A3147+'Lineær programmering opg 4'!$M$6)/'Lineær programmering opg 4'!$K$6*-1)</f>
        <v>-</v>
      </c>
      <c r="G3147" s="167" t="str">
        <f>IF('Lineær programmering opg 4'!$D$7=0,"-",((-A3147+'Lineær programmering opg 4'!$M$7)/'Lineær programmering opg 4'!$K$7)*-1)</f>
        <v>-</v>
      </c>
      <c r="H3147" s="167" t="str">
        <f>IF('Lineær programmering opg 4'!$C$8=0,"-",((-A3147+'Lineær programmering opg 4'!$M$8)/'Lineær programmering opg 4'!$K$8)*-1)</f>
        <v>-</v>
      </c>
      <c r="I3147" s="167" t="str">
        <f>IF('Lineær programmering opg 4'!$D$8=0,"-",'Lineær programmering opg 4'!$G$8)</f>
        <v>-</v>
      </c>
      <c r="J3147" s="295">
        <f>A3147*'Lineær programmering opg 4'!$C$11+Datatabel!C3147*'Lineær programmering opg 4'!$D$11</f>
        <v>39091.199999998338</v>
      </c>
      <c r="K3147" s="9">
        <f t="shared" si="247"/>
        <v>0</v>
      </c>
      <c r="L3147" s="9">
        <f t="shared" si="248"/>
        <v>0</v>
      </c>
    </row>
    <row r="3148" spans="1:12" ht="15" x14ac:dyDescent="0.25">
      <c r="A3148" s="167">
        <f t="shared" si="246"/>
        <v>164.52000000000831</v>
      </c>
      <c r="B3148" s="325">
        <f t="shared" si="249"/>
        <v>0.68550000000003464</v>
      </c>
      <c r="C3148" s="167">
        <f t="shared" si="245"/>
        <v>150.95999999998338</v>
      </c>
      <c r="D3148" s="167">
        <f>IF('Lineær programmering opg 4'!$M$4=0,"-",(-A3148+'Lineær programmering opg 4'!$M$4)/'Lineær programmering opg 4'!$K$4*-1)</f>
        <v>150.95999999998338</v>
      </c>
      <c r="E3148" s="167">
        <f>IF('Lineær programmering opg 4'!$M$5=0,"-",(-A3148+'Lineær programmering opg 4'!$M$5)/'Lineær programmering opg 4'!$K$5*-1)</f>
        <v>176.60999999999379</v>
      </c>
      <c r="F3148" s="167" t="str">
        <f>IF('Lineær programmering opg 4'!$E$6=0,"-",(-A3148+'Lineær programmering opg 4'!$M$6)/'Lineær programmering opg 4'!$K$6*-1)</f>
        <v>-</v>
      </c>
      <c r="G3148" s="167" t="str">
        <f>IF('Lineær programmering opg 4'!$D$7=0,"-",((-A3148+'Lineær programmering opg 4'!$M$7)/'Lineær programmering opg 4'!$K$7)*-1)</f>
        <v>-</v>
      </c>
      <c r="H3148" s="167" t="str">
        <f>IF('Lineær programmering opg 4'!$C$8=0,"-",((-A3148+'Lineær programmering opg 4'!$M$8)/'Lineær programmering opg 4'!$K$8)*-1)</f>
        <v>-</v>
      </c>
      <c r="I3148" s="167" t="str">
        <f>IF('Lineær programmering opg 4'!$D$8=0,"-",'Lineær programmering opg 4'!$G$8)</f>
        <v>-</v>
      </c>
      <c r="J3148" s="295">
        <f>A3148*'Lineær programmering opg 4'!$C$11+Datatabel!C3148*'Lineær programmering opg 4'!$D$11</f>
        <v>39095.999999998341</v>
      </c>
      <c r="K3148" s="9">
        <f t="shared" si="247"/>
        <v>0</v>
      </c>
      <c r="L3148" s="9">
        <f t="shared" si="248"/>
        <v>0</v>
      </c>
    </row>
    <row r="3149" spans="1:12" ht="15" x14ac:dyDescent="0.25">
      <c r="A3149" s="167">
        <f t="shared" si="246"/>
        <v>164.49600000000831</v>
      </c>
      <c r="B3149" s="325">
        <f t="shared" si="249"/>
        <v>0.68540000000003465</v>
      </c>
      <c r="C3149" s="167">
        <f t="shared" si="245"/>
        <v>151.00799999998338</v>
      </c>
      <c r="D3149" s="167">
        <f>IF('Lineær programmering opg 4'!$M$4=0,"-",(-A3149+'Lineær programmering opg 4'!$M$4)/'Lineær programmering opg 4'!$K$4*-1)</f>
        <v>151.00799999998338</v>
      </c>
      <c r="E3149" s="167">
        <f>IF('Lineær programmering opg 4'!$M$5=0,"-",(-A3149+'Lineær programmering opg 4'!$M$5)/'Lineær programmering opg 4'!$K$5*-1)</f>
        <v>176.62799999999379</v>
      </c>
      <c r="F3149" s="167" t="str">
        <f>IF('Lineær programmering opg 4'!$E$6=0,"-",(-A3149+'Lineær programmering opg 4'!$M$6)/'Lineær programmering opg 4'!$K$6*-1)</f>
        <v>-</v>
      </c>
      <c r="G3149" s="167" t="str">
        <f>IF('Lineær programmering opg 4'!$D$7=0,"-",((-A3149+'Lineær programmering opg 4'!$M$7)/'Lineær programmering opg 4'!$K$7)*-1)</f>
        <v>-</v>
      </c>
      <c r="H3149" s="167" t="str">
        <f>IF('Lineær programmering opg 4'!$C$8=0,"-",((-A3149+'Lineær programmering opg 4'!$M$8)/'Lineær programmering opg 4'!$K$8)*-1)</f>
        <v>-</v>
      </c>
      <c r="I3149" s="167" t="str">
        <f>IF('Lineær programmering opg 4'!$D$8=0,"-",'Lineær programmering opg 4'!$G$8)</f>
        <v>-</v>
      </c>
      <c r="J3149" s="295">
        <f>A3149*'Lineær programmering opg 4'!$C$11+Datatabel!C3149*'Lineær programmering opg 4'!$D$11</f>
        <v>39100.799999998344</v>
      </c>
      <c r="K3149" s="9">
        <f t="shared" si="247"/>
        <v>0</v>
      </c>
      <c r="L3149" s="9">
        <f t="shared" si="248"/>
        <v>0</v>
      </c>
    </row>
    <row r="3150" spans="1:12" ht="15" x14ac:dyDescent="0.25">
      <c r="A3150" s="167">
        <f t="shared" si="246"/>
        <v>164.47200000000831</v>
      </c>
      <c r="B3150" s="325">
        <f t="shared" si="249"/>
        <v>0.68530000000003466</v>
      </c>
      <c r="C3150" s="167">
        <f t="shared" si="245"/>
        <v>151.05599999998338</v>
      </c>
      <c r="D3150" s="167">
        <f>IF('Lineær programmering opg 4'!$M$4=0,"-",(-A3150+'Lineær programmering opg 4'!$M$4)/'Lineær programmering opg 4'!$K$4*-1)</f>
        <v>151.05599999998338</v>
      </c>
      <c r="E3150" s="167">
        <f>IF('Lineær programmering opg 4'!$M$5=0,"-",(-A3150+'Lineær programmering opg 4'!$M$5)/'Lineær programmering opg 4'!$K$5*-1)</f>
        <v>176.64599999999379</v>
      </c>
      <c r="F3150" s="167" t="str">
        <f>IF('Lineær programmering opg 4'!$E$6=0,"-",(-A3150+'Lineær programmering opg 4'!$M$6)/'Lineær programmering opg 4'!$K$6*-1)</f>
        <v>-</v>
      </c>
      <c r="G3150" s="167" t="str">
        <f>IF('Lineær programmering opg 4'!$D$7=0,"-",((-A3150+'Lineær programmering opg 4'!$M$7)/'Lineær programmering opg 4'!$K$7)*-1)</f>
        <v>-</v>
      </c>
      <c r="H3150" s="167" t="str">
        <f>IF('Lineær programmering opg 4'!$C$8=0,"-",((-A3150+'Lineær programmering opg 4'!$M$8)/'Lineær programmering opg 4'!$K$8)*-1)</f>
        <v>-</v>
      </c>
      <c r="I3150" s="167" t="str">
        <f>IF('Lineær programmering opg 4'!$D$8=0,"-",'Lineær programmering opg 4'!$G$8)</f>
        <v>-</v>
      </c>
      <c r="J3150" s="295">
        <f>A3150*'Lineær programmering opg 4'!$C$11+Datatabel!C3150*'Lineær programmering opg 4'!$D$11</f>
        <v>39105.59999999834</v>
      </c>
      <c r="K3150" s="9">
        <f t="shared" si="247"/>
        <v>0</v>
      </c>
      <c r="L3150" s="9">
        <f t="shared" si="248"/>
        <v>0</v>
      </c>
    </row>
    <row r="3151" spans="1:12" ht="15" x14ac:dyDescent="0.25">
      <c r="A3151" s="167">
        <f t="shared" si="246"/>
        <v>164.44800000000834</v>
      </c>
      <c r="B3151" s="325">
        <f t="shared" si="249"/>
        <v>0.68520000000003467</v>
      </c>
      <c r="C3151" s="167">
        <f t="shared" si="245"/>
        <v>151.10399999998333</v>
      </c>
      <c r="D3151" s="167">
        <f>IF('Lineær programmering opg 4'!$M$4=0,"-",(-A3151+'Lineær programmering opg 4'!$M$4)/'Lineær programmering opg 4'!$K$4*-1)</f>
        <v>151.10399999998333</v>
      </c>
      <c r="E3151" s="167">
        <f>IF('Lineær programmering opg 4'!$M$5=0,"-",(-A3151+'Lineær programmering opg 4'!$M$5)/'Lineær programmering opg 4'!$K$5*-1)</f>
        <v>176.66399999999376</v>
      </c>
      <c r="F3151" s="167" t="str">
        <f>IF('Lineær programmering opg 4'!$E$6=0,"-",(-A3151+'Lineær programmering opg 4'!$M$6)/'Lineær programmering opg 4'!$K$6*-1)</f>
        <v>-</v>
      </c>
      <c r="G3151" s="167" t="str">
        <f>IF('Lineær programmering opg 4'!$D$7=0,"-",((-A3151+'Lineær programmering opg 4'!$M$7)/'Lineær programmering opg 4'!$K$7)*-1)</f>
        <v>-</v>
      </c>
      <c r="H3151" s="167" t="str">
        <f>IF('Lineær programmering opg 4'!$C$8=0,"-",((-A3151+'Lineær programmering opg 4'!$M$8)/'Lineær programmering opg 4'!$K$8)*-1)</f>
        <v>-</v>
      </c>
      <c r="I3151" s="167" t="str">
        <f>IF('Lineær programmering opg 4'!$D$8=0,"-",'Lineær programmering opg 4'!$G$8)</f>
        <v>-</v>
      </c>
      <c r="J3151" s="295">
        <f>A3151*'Lineær programmering opg 4'!$C$11+Datatabel!C3151*'Lineær programmering opg 4'!$D$11</f>
        <v>39110.399999998335</v>
      </c>
      <c r="K3151" s="9">
        <f t="shared" si="247"/>
        <v>0</v>
      </c>
      <c r="L3151" s="9">
        <f t="shared" si="248"/>
        <v>0</v>
      </c>
    </row>
    <row r="3152" spans="1:12" ht="15" x14ac:dyDescent="0.25">
      <c r="A3152" s="167">
        <f t="shared" si="246"/>
        <v>164.42400000000833</v>
      </c>
      <c r="B3152" s="325">
        <f t="shared" si="249"/>
        <v>0.68510000000003468</v>
      </c>
      <c r="C3152" s="167">
        <f t="shared" si="245"/>
        <v>151.15199999998333</v>
      </c>
      <c r="D3152" s="167">
        <f>IF('Lineær programmering opg 4'!$M$4=0,"-",(-A3152+'Lineær programmering opg 4'!$M$4)/'Lineær programmering opg 4'!$K$4*-1)</f>
        <v>151.15199999998333</v>
      </c>
      <c r="E3152" s="167">
        <f>IF('Lineær programmering opg 4'!$M$5=0,"-",(-A3152+'Lineær programmering opg 4'!$M$5)/'Lineær programmering opg 4'!$K$5*-1)</f>
        <v>176.68199999999376</v>
      </c>
      <c r="F3152" s="167" t="str">
        <f>IF('Lineær programmering opg 4'!$E$6=0,"-",(-A3152+'Lineær programmering opg 4'!$M$6)/'Lineær programmering opg 4'!$K$6*-1)</f>
        <v>-</v>
      </c>
      <c r="G3152" s="167" t="str">
        <f>IF('Lineær programmering opg 4'!$D$7=0,"-",((-A3152+'Lineær programmering opg 4'!$M$7)/'Lineær programmering opg 4'!$K$7)*-1)</f>
        <v>-</v>
      </c>
      <c r="H3152" s="167" t="str">
        <f>IF('Lineær programmering opg 4'!$C$8=0,"-",((-A3152+'Lineær programmering opg 4'!$M$8)/'Lineær programmering opg 4'!$K$8)*-1)</f>
        <v>-</v>
      </c>
      <c r="I3152" s="167" t="str">
        <f>IF('Lineær programmering opg 4'!$D$8=0,"-",'Lineær programmering opg 4'!$G$8)</f>
        <v>-</v>
      </c>
      <c r="J3152" s="295">
        <f>A3152*'Lineær programmering opg 4'!$C$11+Datatabel!C3152*'Lineær programmering opg 4'!$D$11</f>
        <v>39115.199999998338</v>
      </c>
      <c r="K3152" s="9">
        <f t="shared" si="247"/>
        <v>0</v>
      </c>
      <c r="L3152" s="9">
        <f t="shared" si="248"/>
        <v>0</v>
      </c>
    </row>
    <row r="3153" spans="1:12" ht="15" x14ac:dyDescent="0.25">
      <c r="A3153" s="167">
        <f t="shared" si="246"/>
        <v>164.40000000000833</v>
      </c>
      <c r="B3153" s="325">
        <f t="shared" si="249"/>
        <v>0.68500000000003469</v>
      </c>
      <c r="C3153" s="167">
        <f t="shared" si="245"/>
        <v>151.19999999998333</v>
      </c>
      <c r="D3153" s="167">
        <f>IF('Lineær programmering opg 4'!$M$4=0,"-",(-A3153+'Lineær programmering opg 4'!$M$4)/'Lineær programmering opg 4'!$K$4*-1)</f>
        <v>151.19999999998333</v>
      </c>
      <c r="E3153" s="167">
        <f>IF('Lineær programmering opg 4'!$M$5=0,"-",(-A3153+'Lineær programmering opg 4'!$M$5)/'Lineær programmering opg 4'!$K$5*-1)</f>
        <v>176.69999999999376</v>
      </c>
      <c r="F3153" s="167" t="str">
        <f>IF('Lineær programmering opg 4'!$E$6=0,"-",(-A3153+'Lineær programmering opg 4'!$M$6)/'Lineær programmering opg 4'!$K$6*-1)</f>
        <v>-</v>
      </c>
      <c r="G3153" s="167" t="str">
        <f>IF('Lineær programmering opg 4'!$D$7=0,"-",((-A3153+'Lineær programmering opg 4'!$M$7)/'Lineær programmering opg 4'!$K$7)*-1)</f>
        <v>-</v>
      </c>
      <c r="H3153" s="167" t="str">
        <f>IF('Lineær programmering opg 4'!$C$8=0,"-",((-A3153+'Lineær programmering opg 4'!$M$8)/'Lineær programmering opg 4'!$K$8)*-1)</f>
        <v>-</v>
      </c>
      <c r="I3153" s="167" t="str">
        <f>IF('Lineær programmering opg 4'!$D$8=0,"-",'Lineær programmering opg 4'!$G$8)</f>
        <v>-</v>
      </c>
      <c r="J3153" s="295">
        <f>A3153*'Lineær programmering opg 4'!$C$11+Datatabel!C3153*'Lineær programmering opg 4'!$D$11</f>
        <v>39119.999999998334</v>
      </c>
      <c r="K3153" s="9">
        <f t="shared" si="247"/>
        <v>0</v>
      </c>
      <c r="L3153" s="9">
        <f t="shared" si="248"/>
        <v>0</v>
      </c>
    </row>
    <row r="3154" spans="1:12" ht="15" x14ac:dyDescent="0.25">
      <c r="A3154" s="167">
        <f t="shared" si="246"/>
        <v>164.37600000000833</v>
      </c>
      <c r="B3154" s="325">
        <f t="shared" si="249"/>
        <v>0.6849000000000347</v>
      </c>
      <c r="C3154" s="167">
        <f t="shared" si="245"/>
        <v>151.24799999998334</v>
      </c>
      <c r="D3154" s="167">
        <f>IF('Lineær programmering opg 4'!$M$4=0,"-",(-A3154+'Lineær programmering opg 4'!$M$4)/'Lineær programmering opg 4'!$K$4*-1)</f>
        <v>151.24799999998334</v>
      </c>
      <c r="E3154" s="167">
        <f>IF('Lineær programmering opg 4'!$M$5=0,"-",(-A3154+'Lineær programmering opg 4'!$M$5)/'Lineær programmering opg 4'!$K$5*-1)</f>
        <v>176.71799999999376</v>
      </c>
      <c r="F3154" s="167" t="str">
        <f>IF('Lineær programmering opg 4'!$E$6=0,"-",(-A3154+'Lineær programmering opg 4'!$M$6)/'Lineær programmering opg 4'!$K$6*-1)</f>
        <v>-</v>
      </c>
      <c r="G3154" s="167" t="str">
        <f>IF('Lineær programmering opg 4'!$D$7=0,"-",((-A3154+'Lineær programmering opg 4'!$M$7)/'Lineær programmering opg 4'!$K$7)*-1)</f>
        <v>-</v>
      </c>
      <c r="H3154" s="167" t="str">
        <f>IF('Lineær programmering opg 4'!$C$8=0,"-",((-A3154+'Lineær programmering opg 4'!$M$8)/'Lineær programmering opg 4'!$K$8)*-1)</f>
        <v>-</v>
      </c>
      <c r="I3154" s="167" t="str">
        <f>IF('Lineær programmering opg 4'!$D$8=0,"-",'Lineær programmering opg 4'!$G$8)</f>
        <v>-</v>
      </c>
      <c r="J3154" s="295">
        <f>A3154*'Lineær programmering opg 4'!$C$11+Datatabel!C3154*'Lineær programmering opg 4'!$D$11</f>
        <v>39124.799999998329</v>
      </c>
      <c r="K3154" s="9">
        <f t="shared" si="247"/>
        <v>0</v>
      </c>
      <c r="L3154" s="9">
        <f t="shared" si="248"/>
        <v>0</v>
      </c>
    </row>
    <row r="3155" spans="1:12" ht="15" x14ac:dyDescent="0.25">
      <c r="A3155" s="167">
        <f t="shared" si="246"/>
        <v>164.35200000000833</v>
      </c>
      <c r="B3155" s="325">
        <f t="shared" si="249"/>
        <v>0.68480000000003471</v>
      </c>
      <c r="C3155" s="167">
        <f t="shared" si="245"/>
        <v>151.29599999998334</v>
      </c>
      <c r="D3155" s="167">
        <f>IF('Lineær programmering opg 4'!$M$4=0,"-",(-A3155+'Lineær programmering opg 4'!$M$4)/'Lineær programmering opg 4'!$K$4*-1)</f>
        <v>151.29599999998334</v>
      </c>
      <c r="E3155" s="167">
        <f>IF('Lineær programmering opg 4'!$M$5=0,"-",(-A3155+'Lineær programmering opg 4'!$M$5)/'Lineær programmering opg 4'!$K$5*-1)</f>
        <v>176.73599999999377</v>
      </c>
      <c r="F3155" s="167" t="str">
        <f>IF('Lineær programmering opg 4'!$E$6=0,"-",(-A3155+'Lineær programmering opg 4'!$M$6)/'Lineær programmering opg 4'!$K$6*-1)</f>
        <v>-</v>
      </c>
      <c r="G3155" s="167" t="str">
        <f>IF('Lineær programmering opg 4'!$D$7=0,"-",((-A3155+'Lineær programmering opg 4'!$M$7)/'Lineær programmering opg 4'!$K$7)*-1)</f>
        <v>-</v>
      </c>
      <c r="H3155" s="167" t="str">
        <f>IF('Lineær programmering opg 4'!$C$8=0,"-",((-A3155+'Lineær programmering opg 4'!$M$8)/'Lineær programmering opg 4'!$K$8)*-1)</f>
        <v>-</v>
      </c>
      <c r="I3155" s="167" t="str">
        <f>IF('Lineær programmering opg 4'!$D$8=0,"-",'Lineær programmering opg 4'!$G$8)</f>
        <v>-</v>
      </c>
      <c r="J3155" s="295">
        <f>A3155*'Lineær programmering opg 4'!$C$11+Datatabel!C3155*'Lineær programmering opg 4'!$D$11</f>
        <v>39129.599999998332</v>
      </c>
      <c r="K3155" s="9">
        <f t="shared" si="247"/>
        <v>0</v>
      </c>
      <c r="L3155" s="9">
        <f t="shared" si="248"/>
        <v>0</v>
      </c>
    </row>
    <row r="3156" spans="1:12" ht="15" x14ac:dyDescent="0.25">
      <c r="A3156" s="167">
        <f t="shared" si="246"/>
        <v>164.32800000000833</v>
      </c>
      <c r="B3156" s="325">
        <f t="shared" si="249"/>
        <v>0.68470000000003473</v>
      </c>
      <c r="C3156" s="167">
        <f t="shared" si="245"/>
        <v>151.34399999998334</v>
      </c>
      <c r="D3156" s="167">
        <f>IF('Lineær programmering opg 4'!$M$4=0,"-",(-A3156+'Lineær programmering opg 4'!$M$4)/'Lineær programmering opg 4'!$K$4*-1)</f>
        <v>151.34399999998334</v>
      </c>
      <c r="E3156" s="167">
        <f>IF('Lineær programmering opg 4'!$M$5=0,"-",(-A3156+'Lineær programmering opg 4'!$M$5)/'Lineær programmering opg 4'!$K$5*-1)</f>
        <v>176.75399999999377</v>
      </c>
      <c r="F3156" s="167" t="str">
        <f>IF('Lineær programmering opg 4'!$E$6=0,"-",(-A3156+'Lineær programmering opg 4'!$M$6)/'Lineær programmering opg 4'!$K$6*-1)</f>
        <v>-</v>
      </c>
      <c r="G3156" s="167" t="str">
        <f>IF('Lineær programmering opg 4'!$D$7=0,"-",((-A3156+'Lineær programmering opg 4'!$M$7)/'Lineær programmering opg 4'!$K$7)*-1)</f>
        <v>-</v>
      </c>
      <c r="H3156" s="167" t="str">
        <f>IF('Lineær programmering opg 4'!$C$8=0,"-",((-A3156+'Lineær programmering opg 4'!$M$8)/'Lineær programmering opg 4'!$K$8)*-1)</f>
        <v>-</v>
      </c>
      <c r="I3156" s="167" t="str">
        <f>IF('Lineær programmering opg 4'!$D$8=0,"-",'Lineær programmering opg 4'!$G$8)</f>
        <v>-</v>
      </c>
      <c r="J3156" s="295">
        <f>A3156*'Lineær programmering opg 4'!$C$11+Datatabel!C3156*'Lineær programmering opg 4'!$D$11</f>
        <v>39134.399999998335</v>
      </c>
      <c r="K3156" s="9">
        <f t="shared" si="247"/>
        <v>0</v>
      </c>
      <c r="L3156" s="9">
        <f t="shared" si="248"/>
        <v>0</v>
      </c>
    </row>
    <row r="3157" spans="1:12" ht="15" x14ac:dyDescent="0.25">
      <c r="A3157" s="167">
        <f t="shared" si="246"/>
        <v>164.30400000000833</v>
      </c>
      <c r="B3157" s="325">
        <f t="shared" si="249"/>
        <v>0.68460000000003474</v>
      </c>
      <c r="C3157" s="167">
        <f t="shared" si="245"/>
        <v>151.39199999998334</v>
      </c>
      <c r="D3157" s="167">
        <f>IF('Lineær programmering opg 4'!$M$4=0,"-",(-A3157+'Lineær programmering opg 4'!$M$4)/'Lineær programmering opg 4'!$K$4*-1)</f>
        <v>151.39199999998334</v>
      </c>
      <c r="E3157" s="167">
        <f>IF('Lineær programmering opg 4'!$M$5=0,"-",(-A3157+'Lineær programmering opg 4'!$M$5)/'Lineær programmering opg 4'!$K$5*-1)</f>
        <v>176.77199999999377</v>
      </c>
      <c r="F3157" s="167" t="str">
        <f>IF('Lineær programmering opg 4'!$E$6=0,"-",(-A3157+'Lineær programmering opg 4'!$M$6)/'Lineær programmering opg 4'!$K$6*-1)</f>
        <v>-</v>
      </c>
      <c r="G3157" s="167" t="str">
        <f>IF('Lineær programmering opg 4'!$D$7=0,"-",((-A3157+'Lineær programmering opg 4'!$M$7)/'Lineær programmering opg 4'!$K$7)*-1)</f>
        <v>-</v>
      </c>
      <c r="H3157" s="167" t="str">
        <f>IF('Lineær programmering opg 4'!$C$8=0,"-",((-A3157+'Lineær programmering opg 4'!$M$8)/'Lineær programmering opg 4'!$K$8)*-1)</f>
        <v>-</v>
      </c>
      <c r="I3157" s="167" t="str">
        <f>IF('Lineær programmering opg 4'!$D$8=0,"-",'Lineær programmering opg 4'!$G$8)</f>
        <v>-</v>
      </c>
      <c r="J3157" s="295">
        <f>A3157*'Lineær programmering opg 4'!$C$11+Datatabel!C3157*'Lineær programmering opg 4'!$D$11</f>
        <v>39139.199999998338</v>
      </c>
      <c r="K3157" s="9">
        <f t="shared" si="247"/>
        <v>0</v>
      </c>
      <c r="L3157" s="9">
        <f t="shared" si="248"/>
        <v>0</v>
      </c>
    </row>
    <row r="3158" spans="1:12" ht="15" x14ac:dyDescent="0.25">
      <c r="A3158" s="167">
        <f t="shared" si="246"/>
        <v>164.28000000000833</v>
      </c>
      <c r="B3158" s="325">
        <f t="shared" si="249"/>
        <v>0.68450000000003475</v>
      </c>
      <c r="C3158" s="167">
        <f t="shared" si="245"/>
        <v>151.43999999998334</v>
      </c>
      <c r="D3158" s="167">
        <f>IF('Lineær programmering opg 4'!$M$4=0,"-",(-A3158+'Lineær programmering opg 4'!$M$4)/'Lineær programmering opg 4'!$K$4*-1)</f>
        <v>151.43999999998334</v>
      </c>
      <c r="E3158" s="167">
        <f>IF('Lineær programmering opg 4'!$M$5=0,"-",(-A3158+'Lineær programmering opg 4'!$M$5)/'Lineær programmering opg 4'!$K$5*-1)</f>
        <v>176.78999999999377</v>
      </c>
      <c r="F3158" s="167" t="str">
        <f>IF('Lineær programmering opg 4'!$E$6=0,"-",(-A3158+'Lineær programmering opg 4'!$M$6)/'Lineær programmering opg 4'!$K$6*-1)</f>
        <v>-</v>
      </c>
      <c r="G3158" s="167" t="str">
        <f>IF('Lineær programmering opg 4'!$D$7=0,"-",((-A3158+'Lineær programmering opg 4'!$M$7)/'Lineær programmering opg 4'!$K$7)*-1)</f>
        <v>-</v>
      </c>
      <c r="H3158" s="167" t="str">
        <f>IF('Lineær programmering opg 4'!$C$8=0,"-",((-A3158+'Lineær programmering opg 4'!$M$8)/'Lineær programmering opg 4'!$K$8)*-1)</f>
        <v>-</v>
      </c>
      <c r="I3158" s="167" t="str">
        <f>IF('Lineær programmering opg 4'!$D$8=0,"-",'Lineær programmering opg 4'!$G$8)</f>
        <v>-</v>
      </c>
      <c r="J3158" s="295">
        <f>A3158*'Lineær programmering opg 4'!$C$11+Datatabel!C3158*'Lineær programmering opg 4'!$D$11</f>
        <v>39143.999999998334</v>
      </c>
      <c r="K3158" s="9">
        <f t="shared" si="247"/>
        <v>0</v>
      </c>
      <c r="L3158" s="9">
        <f t="shared" si="248"/>
        <v>0</v>
      </c>
    </row>
    <row r="3159" spans="1:12" ht="15" x14ac:dyDescent="0.25">
      <c r="A3159" s="167">
        <f t="shared" si="246"/>
        <v>164.25600000000833</v>
      </c>
      <c r="B3159" s="325">
        <f t="shared" si="249"/>
        <v>0.68440000000003476</v>
      </c>
      <c r="C3159" s="167">
        <f t="shared" si="245"/>
        <v>151.48799999998334</v>
      </c>
      <c r="D3159" s="167">
        <f>IF('Lineær programmering opg 4'!$M$4=0,"-",(-A3159+'Lineær programmering opg 4'!$M$4)/'Lineær programmering opg 4'!$K$4*-1)</f>
        <v>151.48799999998334</v>
      </c>
      <c r="E3159" s="167">
        <f>IF('Lineær programmering opg 4'!$M$5=0,"-",(-A3159+'Lineær programmering opg 4'!$M$5)/'Lineær programmering opg 4'!$K$5*-1)</f>
        <v>176.80799999999377</v>
      </c>
      <c r="F3159" s="167" t="str">
        <f>IF('Lineær programmering opg 4'!$E$6=0,"-",(-A3159+'Lineær programmering opg 4'!$M$6)/'Lineær programmering opg 4'!$K$6*-1)</f>
        <v>-</v>
      </c>
      <c r="G3159" s="167" t="str">
        <f>IF('Lineær programmering opg 4'!$D$7=0,"-",((-A3159+'Lineær programmering opg 4'!$M$7)/'Lineær programmering opg 4'!$K$7)*-1)</f>
        <v>-</v>
      </c>
      <c r="H3159" s="167" t="str">
        <f>IF('Lineær programmering opg 4'!$C$8=0,"-",((-A3159+'Lineær programmering opg 4'!$M$8)/'Lineær programmering opg 4'!$K$8)*-1)</f>
        <v>-</v>
      </c>
      <c r="I3159" s="167" t="str">
        <f>IF('Lineær programmering opg 4'!$D$8=0,"-",'Lineær programmering opg 4'!$G$8)</f>
        <v>-</v>
      </c>
      <c r="J3159" s="295">
        <f>A3159*'Lineær programmering opg 4'!$C$11+Datatabel!C3159*'Lineær programmering opg 4'!$D$11</f>
        <v>39148.799999998329</v>
      </c>
      <c r="K3159" s="9">
        <f t="shared" si="247"/>
        <v>0</v>
      </c>
      <c r="L3159" s="9">
        <f t="shared" si="248"/>
        <v>0</v>
      </c>
    </row>
    <row r="3160" spans="1:12" ht="15" x14ac:dyDescent="0.25">
      <c r="A3160" s="167">
        <f t="shared" si="246"/>
        <v>164.23200000000836</v>
      </c>
      <c r="B3160" s="325">
        <f t="shared" si="249"/>
        <v>0.68430000000003477</v>
      </c>
      <c r="C3160" s="167">
        <f t="shared" si="245"/>
        <v>151.53599999998329</v>
      </c>
      <c r="D3160" s="167">
        <f>IF('Lineær programmering opg 4'!$M$4=0,"-",(-A3160+'Lineær programmering opg 4'!$M$4)/'Lineær programmering opg 4'!$K$4*-1)</f>
        <v>151.53599999998329</v>
      </c>
      <c r="E3160" s="167">
        <f>IF('Lineær programmering opg 4'!$M$5=0,"-",(-A3160+'Lineær programmering opg 4'!$M$5)/'Lineær programmering opg 4'!$K$5*-1)</f>
        <v>176.82599999999374</v>
      </c>
      <c r="F3160" s="167" t="str">
        <f>IF('Lineær programmering opg 4'!$E$6=0,"-",(-A3160+'Lineær programmering opg 4'!$M$6)/'Lineær programmering opg 4'!$K$6*-1)</f>
        <v>-</v>
      </c>
      <c r="G3160" s="167" t="str">
        <f>IF('Lineær programmering opg 4'!$D$7=0,"-",((-A3160+'Lineær programmering opg 4'!$M$7)/'Lineær programmering opg 4'!$K$7)*-1)</f>
        <v>-</v>
      </c>
      <c r="H3160" s="167" t="str">
        <f>IF('Lineær programmering opg 4'!$C$8=0,"-",((-A3160+'Lineær programmering opg 4'!$M$8)/'Lineær programmering opg 4'!$K$8)*-1)</f>
        <v>-</v>
      </c>
      <c r="I3160" s="167" t="str">
        <f>IF('Lineær programmering opg 4'!$D$8=0,"-",'Lineær programmering opg 4'!$G$8)</f>
        <v>-</v>
      </c>
      <c r="J3160" s="295">
        <f>A3160*'Lineær programmering opg 4'!$C$11+Datatabel!C3160*'Lineær programmering opg 4'!$D$11</f>
        <v>39153.599999998332</v>
      </c>
      <c r="K3160" s="9">
        <f t="shared" si="247"/>
        <v>0</v>
      </c>
      <c r="L3160" s="9">
        <f t="shared" si="248"/>
        <v>0</v>
      </c>
    </row>
    <row r="3161" spans="1:12" ht="15" x14ac:dyDescent="0.25">
      <c r="A3161" s="167">
        <f t="shared" si="246"/>
        <v>164.20800000000835</v>
      </c>
      <c r="B3161" s="325">
        <f t="shared" si="249"/>
        <v>0.68420000000003478</v>
      </c>
      <c r="C3161" s="167">
        <f t="shared" si="245"/>
        <v>151.58399999998329</v>
      </c>
      <c r="D3161" s="167">
        <f>IF('Lineær programmering opg 4'!$M$4=0,"-",(-A3161+'Lineær programmering opg 4'!$M$4)/'Lineær programmering opg 4'!$K$4*-1)</f>
        <v>151.58399999998329</v>
      </c>
      <c r="E3161" s="167">
        <f>IF('Lineær programmering opg 4'!$M$5=0,"-",(-A3161+'Lineær programmering opg 4'!$M$5)/'Lineær programmering opg 4'!$K$5*-1)</f>
        <v>176.84399999999374</v>
      </c>
      <c r="F3161" s="167" t="str">
        <f>IF('Lineær programmering opg 4'!$E$6=0,"-",(-A3161+'Lineær programmering opg 4'!$M$6)/'Lineær programmering opg 4'!$K$6*-1)</f>
        <v>-</v>
      </c>
      <c r="G3161" s="167" t="str">
        <f>IF('Lineær programmering opg 4'!$D$7=0,"-",((-A3161+'Lineær programmering opg 4'!$M$7)/'Lineær programmering opg 4'!$K$7)*-1)</f>
        <v>-</v>
      </c>
      <c r="H3161" s="167" t="str">
        <f>IF('Lineær programmering opg 4'!$C$8=0,"-",((-A3161+'Lineær programmering opg 4'!$M$8)/'Lineær programmering opg 4'!$K$8)*-1)</f>
        <v>-</v>
      </c>
      <c r="I3161" s="167" t="str">
        <f>IF('Lineær programmering opg 4'!$D$8=0,"-",'Lineær programmering opg 4'!$G$8)</f>
        <v>-</v>
      </c>
      <c r="J3161" s="295">
        <f>A3161*'Lineær programmering opg 4'!$C$11+Datatabel!C3161*'Lineær programmering opg 4'!$D$11</f>
        <v>39158.399999998328</v>
      </c>
      <c r="K3161" s="9">
        <f t="shared" si="247"/>
        <v>0</v>
      </c>
      <c r="L3161" s="9">
        <f t="shared" si="248"/>
        <v>0</v>
      </c>
    </row>
    <row r="3162" spans="1:12" ht="15" x14ac:dyDescent="0.25">
      <c r="A3162" s="167">
        <f t="shared" si="246"/>
        <v>164.18400000000835</v>
      </c>
      <c r="B3162" s="325">
        <f t="shared" si="249"/>
        <v>0.68410000000003479</v>
      </c>
      <c r="C3162" s="167">
        <f t="shared" si="245"/>
        <v>151.63199999998329</v>
      </c>
      <c r="D3162" s="167">
        <f>IF('Lineær programmering opg 4'!$M$4=0,"-",(-A3162+'Lineær programmering opg 4'!$M$4)/'Lineær programmering opg 4'!$K$4*-1)</f>
        <v>151.63199999998329</v>
      </c>
      <c r="E3162" s="167">
        <f>IF('Lineær programmering opg 4'!$M$5=0,"-",(-A3162+'Lineær programmering opg 4'!$M$5)/'Lineær programmering opg 4'!$K$5*-1)</f>
        <v>176.86199999999374</v>
      </c>
      <c r="F3162" s="167" t="str">
        <f>IF('Lineær programmering opg 4'!$E$6=0,"-",(-A3162+'Lineær programmering opg 4'!$M$6)/'Lineær programmering opg 4'!$K$6*-1)</f>
        <v>-</v>
      </c>
      <c r="G3162" s="167" t="str">
        <f>IF('Lineær programmering opg 4'!$D$7=0,"-",((-A3162+'Lineær programmering opg 4'!$M$7)/'Lineær programmering opg 4'!$K$7)*-1)</f>
        <v>-</v>
      </c>
      <c r="H3162" s="167" t="str">
        <f>IF('Lineær programmering opg 4'!$C$8=0,"-",((-A3162+'Lineær programmering opg 4'!$M$8)/'Lineær programmering opg 4'!$K$8)*-1)</f>
        <v>-</v>
      </c>
      <c r="I3162" s="167" t="str">
        <f>IF('Lineær programmering opg 4'!$D$8=0,"-",'Lineær programmering opg 4'!$G$8)</f>
        <v>-</v>
      </c>
      <c r="J3162" s="295">
        <f>A3162*'Lineær programmering opg 4'!$C$11+Datatabel!C3162*'Lineær programmering opg 4'!$D$11</f>
        <v>39163.199999998324</v>
      </c>
      <c r="K3162" s="9">
        <f t="shared" si="247"/>
        <v>0</v>
      </c>
      <c r="L3162" s="9">
        <f t="shared" si="248"/>
        <v>0</v>
      </c>
    </row>
    <row r="3163" spans="1:12" ht="15" x14ac:dyDescent="0.25">
      <c r="A3163" s="167">
        <f t="shared" si="246"/>
        <v>164.16000000000835</v>
      </c>
      <c r="B3163" s="325">
        <f t="shared" si="249"/>
        <v>0.6840000000000348</v>
      </c>
      <c r="C3163" s="167">
        <f t="shared" si="245"/>
        <v>151.67999999998329</v>
      </c>
      <c r="D3163" s="167">
        <f>IF('Lineær programmering opg 4'!$M$4=0,"-",(-A3163+'Lineær programmering opg 4'!$M$4)/'Lineær programmering opg 4'!$K$4*-1)</f>
        <v>151.67999999998329</v>
      </c>
      <c r="E3163" s="167">
        <f>IF('Lineær programmering opg 4'!$M$5=0,"-",(-A3163+'Lineær programmering opg 4'!$M$5)/'Lineær programmering opg 4'!$K$5*-1)</f>
        <v>176.87999999999374</v>
      </c>
      <c r="F3163" s="167" t="str">
        <f>IF('Lineær programmering opg 4'!$E$6=0,"-",(-A3163+'Lineær programmering opg 4'!$M$6)/'Lineær programmering opg 4'!$K$6*-1)</f>
        <v>-</v>
      </c>
      <c r="G3163" s="167" t="str">
        <f>IF('Lineær programmering opg 4'!$D$7=0,"-",((-A3163+'Lineær programmering opg 4'!$M$7)/'Lineær programmering opg 4'!$K$7)*-1)</f>
        <v>-</v>
      </c>
      <c r="H3163" s="167" t="str">
        <f>IF('Lineær programmering opg 4'!$C$8=0,"-",((-A3163+'Lineær programmering opg 4'!$M$8)/'Lineær programmering opg 4'!$K$8)*-1)</f>
        <v>-</v>
      </c>
      <c r="I3163" s="167" t="str">
        <f>IF('Lineær programmering opg 4'!$D$8=0,"-",'Lineær programmering opg 4'!$G$8)</f>
        <v>-</v>
      </c>
      <c r="J3163" s="295">
        <f>A3163*'Lineær programmering opg 4'!$C$11+Datatabel!C3163*'Lineær programmering opg 4'!$D$11</f>
        <v>39167.999999998327</v>
      </c>
      <c r="K3163" s="9">
        <f t="shared" si="247"/>
        <v>0</v>
      </c>
      <c r="L3163" s="9">
        <f t="shared" si="248"/>
        <v>0</v>
      </c>
    </row>
    <row r="3164" spans="1:12" ht="15" x14ac:dyDescent="0.25">
      <c r="A3164" s="167">
        <f t="shared" si="246"/>
        <v>164.13600000000835</v>
      </c>
      <c r="B3164" s="325">
        <f t="shared" si="249"/>
        <v>0.68390000000003481</v>
      </c>
      <c r="C3164" s="167">
        <f t="shared" si="245"/>
        <v>151.7279999999833</v>
      </c>
      <c r="D3164" s="167">
        <f>IF('Lineær programmering opg 4'!$M$4=0,"-",(-A3164+'Lineær programmering opg 4'!$M$4)/'Lineær programmering opg 4'!$K$4*-1)</f>
        <v>151.7279999999833</v>
      </c>
      <c r="E3164" s="167">
        <f>IF('Lineær programmering opg 4'!$M$5=0,"-",(-A3164+'Lineær programmering opg 4'!$M$5)/'Lineær programmering opg 4'!$K$5*-1)</f>
        <v>176.89799999999374</v>
      </c>
      <c r="F3164" s="167" t="str">
        <f>IF('Lineær programmering opg 4'!$E$6=0,"-",(-A3164+'Lineær programmering opg 4'!$M$6)/'Lineær programmering opg 4'!$K$6*-1)</f>
        <v>-</v>
      </c>
      <c r="G3164" s="167" t="str">
        <f>IF('Lineær programmering opg 4'!$D$7=0,"-",((-A3164+'Lineær programmering opg 4'!$M$7)/'Lineær programmering opg 4'!$K$7)*-1)</f>
        <v>-</v>
      </c>
      <c r="H3164" s="167" t="str">
        <f>IF('Lineær programmering opg 4'!$C$8=0,"-",((-A3164+'Lineær programmering opg 4'!$M$8)/'Lineær programmering opg 4'!$K$8)*-1)</f>
        <v>-</v>
      </c>
      <c r="I3164" s="167" t="str">
        <f>IF('Lineær programmering opg 4'!$D$8=0,"-",'Lineær programmering opg 4'!$G$8)</f>
        <v>-</v>
      </c>
      <c r="J3164" s="295">
        <f>A3164*'Lineær programmering opg 4'!$C$11+Datatabel!C3164*'Lineær programmering opg 4'!$D$11</f>
        <v>39172.799999998329</v>
      </c>
      <c r="K3164" s="9">
        <f t="shared" si="247"/>
        <v>0</v>
      </c>
      <c r="L3164" s="9">
        <f t="shared" si="248"/>
        <v>0</v>
      </c>
    </row>
    <row r="3165" spans="1:12" ht="15" x14ac:dyDescent="0.25">
      <c r="A3165" s="167">
        <f t="shared" si="246"/>
        <v>164.11200000000835</v>
      </c>
      <c r="B3165" s="325">
        <f t="shared" si="249"/>
        <v>0.68380000000003482</v>
      </c>
      <c r="C3165" s="167">
        <f t="shared" si="245"/>
        <v>151.7759999999833</v>
      </c>
      <c r="D3165" s="167">
        <f>IF('Lineær programmering opg 4'!$M$4=0,"-",(-A3165+'Lineær programmering opg 4'!$M$4)/'Lineær programmering opg 4'!$K$4*-1)</f>
        <v>151.7759999999833</v>
      </c>
      <c r="E3165" s="167">
        <f>IF('Lineær programmering opg 4'!$M$5=0,"-",(-A3165+'Lineær programmering opg 4'!$M$5)/'Lineær programmering opg 4'!$K$5*-1)</f>
        <v>176.91599999999374</v>
      </c>
      <c r="F3165" s="167" t="str">
        <f>IF('Lineær programmering opg 4'!$E$6=0,"-",(-A3165+'Lineær programmering opg 4'!$M$6)/'Lineær programmering opg 4'!$K$6*-1)</f>
        <v>-</v>
      </c>
      <c r="G3165" s="167" t="str">
        <f>IF('Lineær programmering opg 4'!$D$7=0,"-",((-A3165+'Lineær programmering opg 4'!$M$7)/'Lineær programmering opg 4'!$K$7)*-1)</f>
        <v>-</v>
      </c>
      <c r="H3165" s="167" t="str">
        <f>IF('Lineær programmering opg 4'!$C$8=0,"-",((-A3165+'Lineær programmering opg 4'!$M$8)/'Lineær programmering opg 4'!$K$8)*-1)</f>
        <v>-</v>
      </c>
      <c r="I3165" s="167" t="str">
        <f>IF('Lineær programmering opg 4'!$D$8=0,"-",'Lineær programmering opg 4'!$G$8)</f>
        <v>-</v>
      </c>
      <c r="J3165" s="295">
        <f>A3165*'Lineær programmering opg 4'!$C$11+Datatabel!C3165*'Lineær programmering opg 4'!$D$11</f>
        <v>39177.599999998332</v>
      </c>
      <c r="K3165" s="9">
        <f t="shared" si="247"/>
        <v>0</v>
      </c>
      <c r="L3165" s="9">
        <f t="shared" si="248"/>
        <v>0</v>
      </c>
    </row>
    <row r="3166" spans="1:12" ht="15" x14ac:dyDescent="0.25">
      <c r="A3166" s="167">
        <f t="shared" si="246"/>
        <v>164.08800000000835</v>
      </c>
      <c r="B3166" s="325">
        <f t="shared" si="249"/>
        <v>0.68370000000003484</v>
      </c>
      <c r="C3166" s="167">
        <f t="shared" si="245"/>
        <v>151.8239999999833</v>
      </c>
      <c r="D3166" s="167">
        <f>IF('Lineær programmering opg 4'!$M$4=0,"-",(-A3166+'Lineær programmering opg 4'!$M$4)/'Lineær programmering opg 4'!$K$4*-1)</f>
        <v>151.8239999999833</v>
      </c>
      <c r="E3166" s="167">
        <f>IF('Lineær programmering opg 4'!$M$5=0,"-",(-A3166+'Lineær programmering opg 4'!$M$5)/'Lineær programmering opg 4'!$K$5*-1)</f>
        <v>176.93399999999374</v>
      </c>
      <c r="F3166" s="167" t="str">
        <f>IF('Lineær programmering opg 4'!$E$6=0,"-",(-A3166+'Lineær programmering opg 4'!$M$6)/'Lineær programmering opg 4'!$K$6*-1)</f>
        <v>-</v>
      </c>
      <c r="G3166" s="167" t="str">
        <f>IF('Lineær programmering opg 4'!$D$7=0,"-",((-A3166+'Lineær programmering opg 4'!$M$7)/'Lineær programmering opg 4'!$K$7)*-1)</f>
        <v>-</v>
      </c>
      <c r="H3166" s="167" t="str">
        <f>IF('Lineær programmering opg 4'!$C$8=0,"-",((-A3166+'Lineær programmering opg 4'!$M$8)/'Lineær programmering opg 4'!$K$8)*-1)</f>
        <v>-</v>
      </c>
      <c r="I3166" s="167" t="str">
        <f>IF('Lineær programmering opg 4'!$D$8=0,"-",'Lineær programmering opg 4'!$G$8)</f>
        <v>-</v>
      </c>
      <c r="J3166" s="295">
        <f>A3166*'Lineær programmering opg 4'!$C$11+Datatabel!C3166*'Lineær programmering opg 4'!$D$11</f>
        <v>39182.399999998335</v>
      </c>
      <c r="K3166" s="9">
        <f t="shared" si="247"/>
        <v>0</v>
      </c>
      <c r="L3166" s="9">
        <f t="shared" si="248"/>
        <v>0</v>
      </c>
    </row>
    <row r="3167" spans="1:12" ht="15" x14ac:dyDescent="0.25">
      <c r="A3167" s="167">
        <f t="shared" si="246"/>
        <v>164.06400000000838</v>
      </c>
      <c r="B3167" s="325">
        <f t="shared" si="249"/>
        <v>0.68360000000003485</v>
      </c>
      <c r="C3167" s="167">
        <f t="shared" si="245"/>
        <v>151.87199999998325</v>
      </c>
      <c r="D3167" s="167">
        <f>IF('Lineær programmering opg 4'!$M$4=0,"-",(-A3167+'Lineær programmering opg 4'!$M$4)/'Lineær programmering opg 4'!$K$4*-1)</f>
        <v>151.87199999998325</v>
      </c>
      <c r="E3167" s="167">
        <f>IF('Lineær programmering opg 4'!$M$5=0,"-",(-A3167+'Lineær programmering opg 4'!$M$5)/'Lineær programmering opg 4'!$K$5*-1)</f>
        <v>176.95199999999372</v>
      </c>
      <c r="F3167" s="167" t="str">
        <f>IF('Lineær programmering opg 4'!$E$6=0,"-",(-A3167+'Lineær programmering opg 4'!$M$6)/'Lineær programmering opg 4'!$K$6*-1)</f>
        <v>-</v>
      </c>
      <c r="G3167" s="167" t="str">
        <f>IF('Lineær programmering opg 4'!$D$7=0,"-",((-A3167+'Lineær programmering opg 4'!$M$7)/'Lineær programmering opg 4'!$K$7)*-1)</f>
        <v>-</v>
      </c>
      <c r="H3167" s="167" t="str">
        <f>IF('Lineær programmering opg 4'!$C$8=0,"-",((-A3167+'Lineær programmering opg 4'!$M$8)/'Lineær programmering opg 4'!$K$8)*-1)</f>
        <v>-</v>
      </c>
      <c r="I3167" s="167" t="str">
        <f>IF('Lineær programmering opg 4'!$D$8=0,"-",'Lineær programmering opg 4'!$G$8)</f>
        <v>-</v>
      </c>
      <c r="J3167" s="295">
        <f>A3167*'Lineær programmering opg 4'!$C$11+Datatabel!C3167*'Lineær programmering opg 4'!$D$11</f>
        <v>39187.199999998324</v>
      </c>
      <c r="K3167" s="9">
        <f t="shared" si="247"/>
        <v>0</v>
      </c>
      <c r="L3167" s="9">
        <f t="shared" si="248"/>
        <v>0</v>
      </c>
    </row>
    <row r="3168" spans="1:12" ht="15" x14ac:dyDescent="0.25">
      <c r="A3168" s="167">
        <f t="shared" si="246"/>
        <v>164.04000000000838</v>
      </c>
      <c r="B3168" s="325">
        <f t="shared" si="249"/>
        <v>0.68350000000003486</v>
      </c>
      <c r="C3168" s="167">
        <f t="shared" si="245"/>
        <v>151.91999999998325</v>
      </c>
      <c r="D3168" s="167">
        <f>IF('Lineær programmering opg 4'!$M$4=0,"-",(-A3168+'Lineær programmering opg 4'!$M$4)/'Lineær programmering opg 4'!$K$4*-1)</f>
        <v>151.91999999998325</v>
      </c>
      <c r="E3168" s="167">
        <f>IF('Lineær programmering opg 4'!$M$5=0,"-",(-A3168+'Lineær programmering opg 4'!$M$5)/'Lineær programmering opg 4'!$K$5*-1)</f>
        <v>176.96999999999372</v>
      </c>
      <c r="F3168" s="167" t="str">
        <f>IF('Lineær programmering opg 4'!$E$6=0,"-",(-A3168+'Lineær programmering opg 4'!$M$6)/'Lineær programmering opg 4'!$K$6*-1)</f>
        <v>-</v>
      </c>
      <c r="G3168" s="167" t="str">
        <f>IF('Lineær programmering opg 4'!$D$7=0,"-",((-A3168+'Lineær programmering opg 4'!$M$7)/'Lineær programmering opg 4'!$K$7)*-1)</f>
        <v>-</v>
      </c>
      <c r="H3168" s="167" t="str">
        <f>IF('Lineær programmering opg 4'!$C$8=0,"-",((-A3168+'Lineær programmering opg 4'!$M$8)/'Lineær programmering opg 4'!$K$8)*-1)</f>
        <v>-</v>
      </c>
      <c r="I3168" s="167" t="str">
        <f>IF('Lineær programmering opg 4'!$D$8=0,"-",'Lineær programmering opg 4'!$G$8)</f>
        <v>-</v>
      </c>
      <c r="J3168" s="295">
        <f>A3168*'Lineær programmering opg 4'!$C$11+Datatabel!C3168*'Lineær programmering opg 4'!$D$11</f>
        <v>39191.999999998327</v>
      </c>
      <c r="K3168" s="9">
        <f t="shared" si="247"/>
        <v>0</v>
      </c>
      <c r="L3168" s="9">
        <f t="shared" si="248"/>
        <v>0</v>
      </c>
    </row>
    <row r="3169" spans="1:12" ht="15" x14ac:dyDescent="0.25">
      <c r="A3169" s="167">
        <f t="shared" si="246"/>
        <v>164.01600000000838</v>
      </c>
      <c r="B3169" s="325">
        <f t="shared" si="249"/>
        <v>0.68340000000003487</v>
      </c>
      <c r="C3169" s="167">
        <f t="shared" si="245"/>
        <v>151.96799999998325</v>
      </c>
      <c r="D3169" s="167">
        <f>IF('Lineær programmering opg 4'!$M$4=0,"-",(-A3169+'Lineær programmering opg 4'!$M$4)/'Lineær programmering opg 4'!$K$4*-1)</f>
        <v>151.96799999998325</v>
      </c>
      <c r="E3169" s="167">
        <f>IF('Lineær programmering opg 4'!$M$5=0,"-",(-A3169+'Lineær programmering opg 4'!$M$5)/'Lineær programmering opg 4'!$K$5*-1)</f>
        <v>176.98799999999372</v>
      </c>
      <c r="F3169" s="167" t="str">
        <f>IF('Lineær programmering opg 4'!$E$6=0,"-",(-A3169+'Lineær programmering opg 4'!$M$6)/'Lineær programmering opg 4'!$K$6*-1)</f>
        <v>-</v>
      </c>
      <c r="G3169" s="167" t="str">
        <f>IF('Lineær programmering opg 4'!$D$7=0,"-",((-A3169+'Lineær programmering opg 4'!$M$7)/'Lineær programmering opg 4'!$K$7)*-1)</f>
        <v>-</v>
      </c>
      <c r="H3169" s="167" t="str">
        <f>IF('Lineær programmering opg 4'!$C$8=0,"-",((-A3169+'Lineær programmering opg 4'!$M$8)/'Lineær programmering opg 4'!$K$8)*-1)</f>
        <v>-</v>
      </c>
      <c r="I3169" s="167" t="str">
        <f>IF('Lineær programmering opg 4'!$D$8=0,"-",'Lineær programmering opg 4'!$G$8)</f>
        <v>-</v>
      </c>
      <c r="J3169" s="295">
        <f>A3169*'Lineær programmering opg 4'!$C$11+Datatabel!C3169*'Lineær programmering opg 4'!$D$11</f>
        <v>39196.799999998329</v>
      </c>
      <c r="K3169" s="9">
        <f t="shared" si="247"/>
        <v>0</v>
      </c>
      <c r="L3169" s="9">
        <f t="shared" si="248"/>
        <v>0</v>
      </c>
    </row>
    <row r="3170" spans="1:12" ht="15" x14ac:dyDescent="0.25">
      <c r="A3170" s="167">
        <f t="shared" si="246"/>
        <v>163.99200000000837</v>
      </c>
      <c r="B3170" s="325">
        <f t="shared" si="249"/>
        <v>0.68330000000003488</v>
      </c>
      <c r="C3170" s="167">
        <f t="shared" si="245"/>
        <v>152.01599999998325</v>
      </c>
      <c r="D3170" s="167">
        <f>IF('Lineær programmering opg 4'!$M$4=0,"-",(-A3170+'Lineær programmering opg 4'!$M$4)/'Lineær programmering opg 4'!$K$4*-1)</f>
        <v>152.01599999998325</v>
      </c>
      <c r="E3170" s="167">
        <f>IF('Lineær programmering opg 4'!$M$5=0,"-",(-A3170+'Lineær programmering opg 4'!$M$5)/'Lineær programmering opg 4'!$K$5*-1)</f>
        <v>177.00599999999372</v>
      </c>
      <c r="F3170" s="167" t="str">
        <f>IF('Lineær programmering opg 4'!$E$6=0,"-",(-A3170+'Lineær programmering opg 4'!$M$6)/'Lineær programmering opg 4'!$K$6*-1)</f>
        <v>-</v>
      </c>
      <c r="G3170" s="167" t="str">
        <f>IF('Lineær programmering opg 4'!$D$7=0,"-",((-A3170+'Lineær programmering opg 4'!$M$7)/'Lineær programmering opg 4'!$K$7)*-1)</f>
        <v>-</v>
      </c>
      <c r="H3170" s="167" t="str">
        <f>IF('Lineær programmering opg 4'!$C$8=0,"-",((-A3170+'Lineær programmering opg 4'!$M$8)/'Lineær programmering opg 4'!$K$8)*-1)</f>
        <v>-</v>
      </c>
      <c r="I3170" s="167" t="str">
        <f>IF('Lineær programmering opg 4'!$D$8=0,"-",'Lineær programmering opg 4'!$G$8)</f>
        <v>-</v>
      </c>
      <c r="J3170" s="295">
        <f>A3170*'Lineær programmering opg 4'!$C$11+Datatabel!C3170*'Lineær programmering opg 4'!$D$11</f>
        <v>39201.599999998325</v>
      </c>
      <c r="K3170" s="9">
        <f t="shared" si="247"/>
        <v>0</v>
      </c>
      <c r="L3170" s="9">
        <f t="shared" si="248"/>
        <v>0</v>
      </c>
    </row>
    <row r="3171" spans="1:12" ht="15" x14ac:dyDescent="0.25">
      <c r="A3171" s="167">
        <f t="shared" si="246"/>
        <v>163.96800000000837</v>
      </c>
      <c r="B3171" s="325">
        <f t="shared" si="249"/>
        <v>0.68320000000003489</v>
      </c>
      <c r="C3171" s="167">
        <f t="shared" si="245"/>
        <v>152.06399999998325</v>
      </c>
      <c r="D3171" s="167">
        <f>IF('Lineær programmering opg 4'!$M$4=0,"-",(-A3171+'Lineær programmering opg 4'!$M$4)/'Lineær programmering opg 4'!$K$4*-1)</f>
        <v>152.06399999998325</v>
      </c>
      <c r="E3171" s="167">
        <f>IF('Lineær programmering opg 4'!$M$5=0,"-",(-A3171+'Lineær programmering opg 4'!$M$5)/'Lineær programmering opg 4'!$K$5*-1)</f>
        <v>177.02399999999372</v>
      </c>
      <c r="F3171" s="167" t="str">
        <f>IF('Lineær programmering opg 4'!$E$6=0,"-",(-A3171+'Lineær programmering opg 4'!$M$6)/'Lineær programmering opg 4'!$K$6*-1)</f>
        <v>-</v>
      </c>
      <c r="G3171" s="167" t="str">
        <f>IF('Lineær programmering opg 4'!$D$7=0,"-",((-A3171+'Lineær programmering opg 4'!$M$7)/'Lineær programmering opg 4'!$K$7)*-1)</f>
        <v>-</v>
      </c>
      <c r="H3171" s="167" t="str">
        <f>IF('Lineær programmering opg 4'!$C$8=0,"-",((-A3171+'Lineær programmering opg 4'!$M$8)/'Lineær programmering opg 4'!$K$8)*-1)</f>
        <v>-</v>
      </c>
      <c r="I3171" s="167" t="str">
        <f>IF('Lineær programmering opg 4'!$D$8=0,"-",'Lineær programmering opg 4'!$G$8)</f>
        <v>-</v>
      </c>
      <c r="J3171" s="295">
        <f>A3171*'Lineær programmering opg 4'!$C$11+Datatabel!C3171*'Lineær programmering opg 4'!$D$11</f>
        <v>39206.399999998321</v>
      </c>
      <c r="K3171" s="9">
        <f t="shared" si="247"/>
        <v>0</v>
      </c>
      <c r="L3171" s="9">
        <f t="shared" si="248"/>
        <v>0</v>
      </c>
    </row>
    <row r="3172" spans="1:12" ht="15" x14ac:dyDescent="0.25">
      <c r="A3172" s="167">
        <f t="shared" si="246"/>
        <v>163.94400000000837</v>
      </c>
      <c r="B3172" s="325">
        <f t="shared" si="249"/>
        <v>0.6831000000000349</v>
      </c>
      <c r="C3172" s="167">
        <f t="shared" si="245"/>
        <v>152.11199999998325</v>
      </c>
      <c r="D3172" s="167">
        <f>IF('Lineær programmering opg 4'!$M$4=0,"-",(-A3172+'Lineær programmering opg 4'!$M$4)/'Lineær programmering opg 4'!$K$4*-1)</f>
        <v>152.11199999998325</v>
      </c>
      <c r="E3172" s="167">
        <f>IF('Lineær programmering opg 4'!$M$5=0,"-",(-A3172+'Lineær programmering opg 4'!$M$5)/'Lineær programmering opg 4'!$K$5*-1)</f>
        <v>177.04199999999372</v>
      </c>
      <c r="F3172" s="167" t="str">
        <f>IF('Lineær programmering opg 4'!$E$6=0,"-",(-A3172+'Lineær programmering opg 4'!$M$6)/'Lineær programmering opg 4'!$K$6*-1)</f>
        <v>-</v>
      </c>
      <c r="G3172" s="167" t="str">
        <f>IF('Lineær programmering opg 4'!$D$7=0,"-",((-A3172+'Lineær programmering opg 4'!$M$7)/'Lineær programmering opg 4'!$K$7)*-1)</f>
        <v>-</v>
      </c>
      <c r="H3172" s="167" t="str">
        <f>IF('Lineær programmering opg 4'!$C$8=0,"-",((-A3172+'Lineær programmering opg 4'!$M$8)/'Lineær programmering opg 4'!$K$8)*-1)</f>
        <v>-</v>
      </c>
      <c r="I3172" s="167" t="str">
        <f>IF('Lineær programmering opg 4'!$D$8=0,"-",'Lineær programmering opg 4'!$G$8)</f>
        <v>-</v>
      </c>
      <c r="J3172" s="295">
        <f>A3172*'Lineær programmering opg 4'!$C$11+Datatabel!C3172*'Lineær programmering opg 4'!$D$11</f>
        <v>39211.199999998324</v>
      </c>
      <c r="K3172" s="9">
        <f t="shared" si="247"/>
        <v>0</v>
      </c>
      <c r="L3172" s="9">
        <f t="shared" si="248"/>
        <v>0</v>
      </c>
    </row>
    <row r="3173" spans="1:12" ht="15" x14ac:dyDescent="0.25">
      <c r="A3173" s="167">
        <f t="shared" si="246"/>
        <v>163.92000000000837</v>
      </c>
      <c r="B3173" s="325">
        <f t="shared" si="249"/>
        <v>0.68300000000003491</v>
      </c>
      <c r="C3173" s="167">
        <f t="shared" si="245"/>
        <v>152.15999999998326</v>
      </c>
      <c r="D3173" s="167">
        <f>IF('Lineær programmering opg 4'!$M$4=0,"-",(-A3173+'Lineær programmering opg 4'!$M$4)/'Lineær programmering opg 4'!$K$4*-1)</f>
        <v>152.15999999998326</v>
      </c>
      <c r="E3173" s="167">
        <f>IF('Lineær programmering opg 4'!$M$5=0,"-",(-A3173+'Lineær programmering opg 4'!$M$5)/'Lineær programmering opg 4'!$K$5*-1)</f>
        <v>177.05999999999372</v>
      </c>
      <c r="F3173" s="167" t="str">
        <f>IF('Lineær programmering opg 4'!$E$6=0,"-",(-A3173+'Lineær programmering opg 4'!$M$6)/'Lineær programmering opg 4'!$K$6*-1)</f>
        <v>-</v>
      </c>
      <c r="G3173" s="167" t="str">
        <f>IF('Lineær programmering opg 4'!$D$7=0,"-",((-A3173+'Lineær programmering opg 4'!$M$7)/'Lineær programmering opg 4'!$K$7)*-1)</f>
        <v>-</v>
      </c>
      <c r="H3173" s="167" t="str">
        <f>IF('Lineær programmering opg 4'!$C$8=0,"-",((-A3173+'Lineær programmering opg 4'!$M$8)/'Lineær programmering opg 4'!$K$8)*-1)</f>
        <v>-</v>
      </c>
      <c r="I3173" s="167" t="str">
        <f>IF('Lineær programmering opg 4'!$D$8=0,"-",'Lineær programmering opg 4'!$G$8)</f>
        <v>-</v>
      </c>
      <c r="J3173" s="295">
        <f>A3173*'Lineær programmering opg 4'!$C$11+Datatabel!C3173*'Lineær programmering opg 4'!$D$11</f>
        <v>39215.999999998327</v>
      </c>
      <c r="K3173" s="9">
        <f t="shared" si="247"/>
        <v>0</v>
      </c>
      <c r="L3173" s="9">
        <f t="shared" si="248"/>
        <v>0</v>
      </c>
    </row>
    <row r="3174" spans="1:12" ht="15" x14ac:dyDescent="0.25">
      <c r="A3174" s="167">
        <f t="shared" si="246"/>
        <v>163.89600000000837</v>
      </c>
      <c r="B3174" s="325">
        <f t="shared" si="249"/>
        <v>0.68290000000003492</v>
      </c>
      <c r="C3174" s="167">
        <f t="shared" si="245"/>
        <v>152.20799999998326</v>
      </c>
      <c r="D3174" s="167">
        <f>IF('Lineær programmering opg 4'!$M$4=0,"-",(-A3174+'Lineær programmering opg 4'!$M$4)/'Lineær programmering opg 4'!$K$4*-1)</f>
        <v>152.20799999998326</v>
      </c>
      <c r="E3174" s="167">
        <f>IF('Lineær programmering opg 4'!$M$5=0,"-",(-A3174+'Lineær programmering opg 4'!$M$5)/'Lineær programmering opg 4'!$K$5*-1)</f>
        <v>177.07799999999372</v>
      </c>
      <c r="F3174" s="167" t="str">
        <f>IF('Lineær programmering opg 4'!$E$6=0,"-",(-A3174+'Lineær programmering opg 4'!$M$6)/'Lineær programmering opg 4'!$K$6*-1)</f>
        <v>-</v>
      </c>
      <c r="G3174" s="167" t="str">
        <f>IF('Lineær programmering opg 4'!$D$7=0,"-",((-A3174+'Lineær programmering opg 4'!$M$7)/'Lineær programmering opg 4'!$K$7)*-1)</f>
        <v>-</v>
      </c>
      <c r="H3174" s="167" t="str">
        <f>IF('Lineær programmering opg 4'!$C$8=0,"-",((-A3174+'Lineær programmering opg 4'!$M$8)/'Lineær programmering opg 4'!$K$8)*-1)</f>
        <v>-</v>
      </c>
      <c r="I3174" s="167" t="str">
        <f>IF('Lineær programmering opg 4'!$D$8=0,"-",'Lineær programmering opg 4'!$G$8)</f>
        <v>-</v>
      </c>
      <c r="J3174" s="295">
        <f>A3174*'Lineær programmering opg 4'!$C$11+Datatabel!C3174*'Lineær programmering opg 4'!$D$11</f>
        <v>39220.799999998322</v>
      </c>
      <c r="K3174" s="9">
        <f t="shared" si="247"/>
        <v>0</v>
      </c>
      <c r="L3174" s="9">
        <f t="shared" si="248"/>
        <v>0</v>
      </c>
    </row>
    <row r="3175" spans="1:12" ht="15" x14ac:dyDescent="0.25">
      <c r="A3175" s="167">
        <f t="shared" si="246"/>
        <v>163.87200000000837</v>
      </c>
      <c r="B3175" s="325">
        <f t="shared" si="249"/>
        <v>0.68280000000003493</v>
      </c>
      <c r="C3175" s="167">
        <f t="shared" si="245"/>
        <v>152.25599999998326</v>
      </c>
      <c r="D3175" s="167">
        <f>IF('Lineær programmering opg 4'!$M$4=0,"-",(-A3175+'Lineær programmering opg 4'!$M$4)/'Lineær programmering opg 4'!$K$4*-1)</f>
        <v>152.25599999998326</v>
      </c>
      <c r="E3175" s="167">
        <f>IF('Lineær programmering opg 4'!$M$5=0,"-",(-A3175+'Lineær programmering opg 4'!$M$5)/'Lineær programmering opg 4'!$K$5*-1)</f>
        <v>177.09599999999372</v>
      </c>
      <c r="F3175" s="167" t="str">
        <f>IF('Lineær programmering opg 4'!$E$6=0,"-",(-A3175+'Lineær programmering opg 4'!$M$6)/'Lineær programmering opg 4'!$K$6*-1)</f>
        <v>-</v>
      </c>
      <c r="G3175" s="167" t="str">
        <f>IF('Lineær programmering opg 4'!$D$7=0,"-",((-A3175+'Lineær programmering opg 4'!$M$7)/'Lineær programmering opg 4'!$K$7)*-1)</f>
        <v>-</v>
      </c>
      <c r="H3175" s="167" t="str">
        <f>IF('Lineær programmering opg 4'!$C$8=0,"-",((-A3175+'Lineær programmering opg 4'!$M$8)/'Lineær programmering opg 4'!$K$8)*-1)</f>
        <v>-</v>
      </c>
      <c r="I3175" s="167" t="str">
        <f>IF('Lineær programmering opg 4'!$D$8=0,"-",'Lineær programmering opg 4'!$G$8)</f>
        <v>-</v>
      </c>
      <c r="J3175" s="295">
        <f>A3175*'Lineær programmering opg 4'!$C$11+Datatabel!C3175*'Lineær programmering opg 4'!$D$11</f>
        <v>39225.599999998325</v>
      </c>
      <c r="K3175" s="9">
        <f t="shared" si="247"/>
        <v>0</v>
      </c>
      <c r="L3175" s="9">
        <f t="shared" si="248"/>
        <v>0</v>
      </c>
    </row>
    <row r="3176" spans="1:12" ht="15" x14ac:dyDescent="0.25">
      <c r="A3176" s="167">
        <f t="shared" si="246"/>
        <v>163.8480000000084</v>
      </c>
      <c r="B3176" s="325">
        <f t="shared" si="249"/>
        <v>0.68270000000003495</v>
      </c>
      <c r="C3176" s="167">
        <f t="shared" si="245"/>
        <v>152.3039999999832</v>
      </c>
      <c r="D3176" s="167">
        <f>IF('Lineær programmering opg 4'!$M$4=0,"-",(-A3176+'Lineær programmering opg 4'!$M$4)/'Lineær programmering opg 4'!$K$4*-1)</f>
        <v>152.3039999999832</v>
      </c>
      <c r="E3176" s="167">
        <f>IF('Lineær programmering opg 4'!$M$5=0,"-",(-A3176+'Lineær programmering opg 4'!$M$5)/'Lineær programmering opg 4'!$K$5*-1)</f>
        <v>177.11399999999372</v>
      </c>
      <c r="F3176" s="167" t="str">
        <f>IF('Lineær programmering opg 4'!$E$6=0,"-",(-A3176+'Lineær programmering opg 4'!$M$6)/'Lineær programmering opg 4'!$K$6*-1)</f>
        <v>-</v>
      </c>
      <c r="G3176" s="167" t="str">
        <f>IF('Lineær programmering opg 4'!$D$7=0,"-",((-A3176+'Lineær programmering opg 4'!$M$7)/'Lineær programmering opg 4'!$K$7)*-1)</f>
        <v>-</v>
      </c>
      <c r="H3176" s="167" t="str">
        <f>IF('Lineær programmering opg 4'!$C$8=0,"-",((-A3176+'Lineær programmering opg 4'!$M$8)/'Lineær programmering opg 4'!$K$8)*-1)</f>
        <v>-</v>
      </c>
      <c r="I3176" s="167" t="str">
        <f>IF('Lineær programmering opg 4'!$D$8=0,"-",'Lineær programmering opg 4'!$G$8)</f>
        <v>-</v>
      </c>
      <c r="J3176" s="295">
        <f>A3176*'Lineær programmering opg 4'!$C$11+Datatabel!C3176*'Lineær programmering opg 4'!$D$11</f>
        <v>39230.399999998321</v>
      </c>
      <c r="K3176" s="9">
        <f t="shared" si="247"/>
        <v>0</v>
      </c>
      <c r="L3176" s="9">
        <f t="shared" si="248"/>
        <v>0</v>
      </c>
    </row>
    <row r="3177" spans="1:12" ht="15" x14ac:dyDescent="0.25">
      <c r="A3177" s="167">
        <f t="shared" si="246"/>
        <v>163.8240000000084</v>
      </c>
      <c r="B3177" s="325">
        <f t="shared" si="249"/>
        <v>0.68260000000003496</v>
      </c>
      <c r="C3177" s="167">
        <f t="shared" si="245"/>
        <v>152.35199999998321</v>
      </c>
      <c r="D3177" s="167">
        <f>IF('Lineær programmering opg 4'!$M$4=0,"-",(-A3177+'Lineær programmering opg 4'!$M$4)/'Lineær programmering opg 4'!$K$4*-1)</f>
        <v>152.35199999998321</v>
      </c>
      <c r="E3177" s="167">
        <f>IF('Lineær programmering opg 4'!$M$5=0,"-",(-A3177+'Lineær programmering opg 4'!$M$5)/'Lineær programmering opg 4'!$K$5*-1)</f>
        <v>177.13199999999372</v>
      </c>
      <c r="F3177" s="167" t="str">
        <f>IF('Lineær programmering opg 4'!$E$6=0,"-",(-A3177+'Lineær programmering opg 4'!$M$6)/'Lineær programmering opg 4'!$K$6*-1)</f>
        <v>-</v>
      </c>
      <c r="G3177" s="167" t="str">
        <f>IF('Lineær programmering opg 4'!$D$7=0,"-",((-A3177+'Lineær programmering opg 4'!$M$7)/'Lineær programmering opg 4'!$K$7)*-1)</f>
        <v>-</v>
      </c>
      <c r="H3177" s="167" t="str">
        <f>IF('Lineær programmering opg 4'!$C$8=0,"-",((-A3177+'Lineær programmering opg 4'!$M$8)/'Lineær programmering opg 4'!$K$8)*-1)</f>
        <v>-</v>
      </c>
      <c r="I3177" s="167" t="str">
        <f>IF('Lineær programmering opg 4'!$D$8=0,"-",'Lineær programmering opg 4'!$G$8)</f>
        <v>-</v>
      </c>
      <c r="J3177" s="295">
        <f>A3177*'Lineær programmering opg 4'!$C$11+Datatabel!C3177*'Lineær programmering opg 4'!$D$11</f>
        <v>39235.199999998324</v>
      </c>
      <c r="K3177" s="9">
        <f t="shared" si="247"/>
        <v>0</v>
      </c>
      <c r="L3177" s="9">
        <f t="shared" si="248"/>
        <v>0</v>
      </c>
    </row>
    <row r="3178" spans="1:12" ht="15" x14ac:dyDescent="0.25">
      <c r="A3178" s="167">
        <f t="shared" si="246"/>
        <v>163.8000000000084</v>
      </c>
      <c r="B3178" s="325">
        <f t="shared" si="249"/>
        <v>0.68250000000003497</v>
      </c>
      <c r="C3178" s="167">
        <f t="shared" si="245"/>
        <v>152.39999999998321</v>
      </c>
      <c r="D3178" s="167">
        <f>IF('Lineær programmering opg 4'!$M$4=0,"-",(-A3178+'Lineær programmering opg 4'!$M$4)/'Lineær programmering opg 4'!$K$4*-1)</f>
        <v>152.39999999998321</v>
      </c>
      <c r="E3178" s="167">
        <f>IF('Lineær programmering opg 4'!$M$5=0,"-",(-A3178+'Lineær programmering opg 4'!$M$5)/'Lineær programmering opg 4'!$K$5*-1)</f>
        <v>177.14999999999372</v>
      </c>
      <c r="F3178" s="167" t="str">
        <f>IF('Lineær programmering opg 4'!$E$6=0,"-",(-A3178+'Lineær programmering opg 4'!$M$6)/'Lineær programmering opg 4'!$K$6*-1)</f>
        <v>-</v>
      </c>
      <c r="G3178" s="167" t="str">
        <f>IF('Lineær programmering opg 4'!$D$7=0,"-",((-A3178+'Lineær programmering opg 4'!$M$7)/'Lineær programmering opg 4'!$K$7)*-1)</f>
        <v>-</v>
      </c>
      <c r="H3178" s="167" t="str">
        <f>IF('Lineær programmering opg 4'!$C$8=0,"-",((-A3178+'Lineær programmering opg 4'!$M$8)/'Lineær programmering opg 4'!$K$8)*-1)</f>
        <v>-</v>
      </c>
      <c r="I3178" s="167" t="str">
        <f>IF('Lineær programmering opg 4'!$D$8=0,"-",'Lineær programmering opg 4'!$G$8)</f>
        <v>-</v>
      </c>
      <c r="J3178" s="295">
        <f>A3178*'Lineær programmering opg 4'!$C$11+Datatabel!C3178*'Lineær programmering opg 4'!$D$11</f>
        <v>39239.999999998327</v>
      </c>
      <c r="K3178" s="9">
        <f t="shared" si="247"/>
        <v>0</v>
      </c>
      <c r="L3178" s="9">
        <f t="shared" si="248"/>
        <v>0</v>
      </c>
    </row>
    <row r="3179" spans="1:12" ht="15" x14ac:dyDescent="0.25">
      <c r="A3179" s="167">
        <f t="shared" si="246"/>
        <v>163.77600000000839</v>
      </c>
      <c r="B3179" s="325">
        <f t="shared" si="249"/>
        <v>0.68240000000003498</v>
      </c>
      <c r="C3179" s="167">
        <f t="shared" si="245"/>
        <v>152.44799999998321</v>
      </c>
      <c r="D3179" s="167">
        <f>IF('Lineær programmering opg 4'!$M$4=0,"-",(-A3179+'Lineær programmering opg 4'!$M$4)/'Lineær programmering opg 4'!$K$4*-1)</f>
        <v>152.44799999998321</v>
      </c>
      <c r="E3179" s="167">
        <f>IF('Lineær programmering opg 4'!$M$5=0,"-",(-A3179+'Lineær programmering opg 4'!$M$5)/'Lineær programmering opg 4'!$K$5*-1)</f>
        <v>177.16799999999373</v>
      </c>
      <c r="F3179" s="167" t="str">
        <f>IF('Lineær programmering opg 4'!$E$6=0,"-",(-A3179+'Lineær programmering opg 4'!$M$6)/'Lineær programmering opg 4'!$K$6*-1)</f>
        <v>-</v>
      </c>
      <c r="G3179" s="167" t="str">
        <f>IF('Lineær programmering opg 4'!$D$7=0,"-",((-A3179+'Lineær programmering opg 4'!$M$7)/'Lineær programmering opg 4'!$K$7)*-1)</f>
        <v>-</v>
      </c>
      <c r="H3179" s="167" t="str">
        <f>IF('Lineær programmering opg 4'!$C$8=0,"-",((-A3179+'Lineær programmering opg 4'!$M$8)/'Lineær programmering opg 4'!$K$8)*-1)</f>
        <v>-</v>
      </c>
      <c r="I3179" s="167" t="str">
        <f>IF('Lineær programmering opg 4'!$D$8=0,"-",'Lineær programmering opg 4'!$G$8)</f>
        <v>-</v>
      </c>
      <c r="J3179" s="295">
        <f>A3179*'Lineær programmering opg 4'!$C$11+Datatabel!C3179*'Lineær programmering opg 4'!$D$11</f>
        <v>39244.799999998322</v>
      </c>
      <c r="K3179" s="9">
        <f t="shared" si="247"/>
        <v>0</v>
      </c>
      <c r="L3179" s="9">
        <f t="shared" si="248"/>
        <v>0</v>
      </c>
    </row>
    <row r="3180" spans="1:12" ht="15" x14ac:dyDescent="0.25">
      <c r="A3180" s="167">
        <f t="shared" si="246"/>
        <v>163.75200000000839</v>
      </c>
      <c r="B3180" s="325">
        <f t="shared" si="249"/>
        <v>0.68230000000003499</v>
      </c>
      <c r="C3180" s="167">
        <f t="shared" si="245"/>
        <v>152.49599999998321</v>
      </c>
      <c r="D3180" s="167">
        <f>IF('Lineær programmering opg 4'!$M$4=0,"-",(-A3180+'Lineær programmering opg 4'!$M$4)/'Lineær programmering opg 4'!$K$4*-1)</f>
        <v>152.49599999998321</v>
      </c>
      <c r="E3180" s="167">
        <f>IF('Lineær programmering opg 4'!$M$5=0,"-",(-A3180+'Lineær programmering opg 4'!$M$5)/'Lineær programmering opg 4'!$K$5*-1)</f>
        <v>177.18599999999373</v>
      </c>
      <c r="F3180" s="167" t="str">
        <f>IF('Lineær programmering opg 4'!$E$6=0,"-",(-A3180+'Lineær programmering opg 4'!$M$6)/'Lineær programmering opg 4'!$K$6*-1)</f>
        <v>-</v>
      </c>
      <c r="G3180" s="167" t="str">
        <f>IF('Lineær programmering opg 4'!$D$7=0,"-",((-A3180+'Lineær programmering opg 4'!$M$7)/'Lineær programmering opg 4'!$K$7)*-1)</f>
        <v>-</v>
      </c>
      <c r="H3180" s="167" t="str">
        <f>IF('Lineær programmering opg 4'!$C$8=0,"-",((-A3180+'Lineær programmering opg 4'!$M$8)/'Lineær programmering opg 4'!$K$8)*-1)</f>
        <v>-</v>
      </c>
      <c r="I3180" s="167" t="str">
        <f>IF('Lineær programmering opg 4'!$D$8=0,"-",'Lineær programmering opg 4'!$G$8)</f>
        <v>-</v>
      </c>
      <c r="J3180" s="295">
        <f>A3180*'Lineær programmering opg 4'!$C$11+Datatabel!C3180*'Lineær programmering opg 4'!$D$11</f>
        <v>39249.599999998318</v>
      </c>
      <c r="K3180" s="9">
        <f t="shared" si="247"/>
        <v>0</v>
      </c>
      <c r="L3180" s="9">
        <f t="shared" si="248"/>
        <v>0</v>
      </c>
    </row>
    <row r="3181" spans="1:12" ht="15" x14ac:dyDescent="0.25">
      <c r="A3181" s="167">
        <f t="shared" si="246"/>
        <v>163.72800000000839</v>
      </c>
      <c r="B3181" s="325">
        <f t="shared" si="249"/>
        <v>0.682200000000035</v>
      </c>
      <c r="C3181" s="167">
        <f t="shared" si="245"/>
        <v>152.54399999998321</v>
      </c>
      <c r="D3181" s="167">
        <f>IF('Lineær programmering opg 4'!$M$4=0,"-",(-A3181+'Lineær programmering opg 4'!$M$4)/'Lineær programmering opg 4'!$K$4*-1)</f>
        <v>152.54399999998321</v>
      </c>
      <c r="E3181" s="167">
        <f>IF('Lineær programmering opg 4'!$M$5=0,"-",(-A3181+'Lineær programmering opg 4'!$M$5)/'Lineær programmering opg 4'!$K$5*-1)</f>
        <v>177.20399999999373</v>
      </c>
      <c r="F3181" s="167" t="str">
        <f>IF('Lineær programmering opg 4'!$E$6=0,"-",(-A3181+'Lineær programmering opg 4'!$M$6)/'Lineær programmering opg 4'!$K$6*-1)</f>
        <v>-</v>
      </c>
      <c r="G3181" s="167" t="str">
        <f>IF('Lineær programmering opg 4'!$D$7=0,"-",((-A3181+'Lineær programmering opg 4'!$M$7)/'Lineær programmering opg 4'!$K$7)*-1)</f>
        <v>-</v>
      </c>
      <c r="H3181" s="167" t="str">
        <f>IF('Lineær programmering opg 4'!$C$8=0,"-",((-A3181+'Lineær programmering opg 4'!$M$8)/'Lineær programmering opg 4'!$K$8)*-1)</f>
        <v>-</v>
      </c>
      <c r="I3181" s="167" t="str">
        <f>IF('Lineær programmering opg 4'!$D$8=0,"-",'Lineær programmering opg 4'!$G$8)</f>
        <v>-</v>
      </c>
      <c r="J3181" s="295">
        <f>A3181*'Lineær programmering opg 4'!$C$11+Datatabel!C3181*'Lineær programmering opg 4'!$D$11</f>
        <v>39254.399999998321</v>
      </c>
      <c r="K3181" s="9">
        <f t="shared" si="247"/>
        <v>0</v>
      </c>
      <c r="L3181" s="9">
        <f t="shared" si="248"/>
        <v>0</v>
      </c>
    </row>
    <row r="3182" spans="1:12" ht="15" x14ac:dyDescent="0.25">
      <c r="A3182" s="167">
        <f t="shared" si="246"/>
        <v>163.70400000000839</v>
      </c>
      <c r="B3182" s="325">
        <f t="shared" si="249"/>
        <v>0.68210000000003501</v>
      </c>
      <c r="C3182" s="167">
        <f t="shared" si="245"/>
        <v>152.59199999998322</v>
      </c>
      <c r="D3182" s="167">
        <f>IF('Lineær programmering opg 4'!$M$4=0,"-",(-A3182+'Lineær programmering opg 4'!$M$4)/'Lineær programmering opg 4'!$K$4*-1)</f>
        <v>152.59199999998322</v>
      </c>
      <c r="E3182" s="167">
        <f>IF('Lineær programmering opg 4'!$M$5=0,"-",(-A3182+'Lineær programmering opg 4'!$M$5)/'Lineær programmering opg 4'!$K$5*-1)</f>
        <v>177.22199999999373</v>
      </c>
      <c r="F3182" s="167" t="str">
        <f>IF('Lineær programmering opg 4'!$E$6=0,"-",(-A3182+'Lineær programmering opg 4'!$M$6)/'Lineær programmering opg 4'!$K$6*-1)</f>
        <v>-</v>
      </c>
      <c r="G3182" s="167" t="str">
        <f>IF('Lineær programmering opg 4'!$D$7=0,"-",((-A3182+'Lineær programmering opg 4'!$M$7)/'Lineær programmering opg 4'!$K$7)*-1)</f>
        <v>-</v>
      </c>
      <c r="H3182" s="167" t="str">
        <f>IF('Lineær programmering opg 4'!$C$8=0,"-",((-A3182+'Lineær programmering opg 4'!$M$8)/'Lineær programmering opg 4'!$K$8)*-1)</f>
        <v>-</v>
      </c>
      <c r="I3182" s="167" t="str">
        <f>IF('Lineær programmering opg 4'!$D$8=0,"-",'Lineær programmering opg 4'!$G$8)</f>
        <v>-</v>
      </c>
      <c r="J3182" s="295">
        <f>A3182*'Lineær programmering opg 4'!$C$11+Datatabel!C3182*'Lineær programmering opg 4'!$D$11</f>
        <v>39259.199999998324</v>
      </c>
      <c r="K3182" s="9">
        <f t="shared" si="247"/>
        <v>0</v>
      </c>
      <c r="L3182" s="9">
        <f t="shared" si="248"/>
        <v>0</v>
      </c>
    </row>
    <row r="3183" spans="1:12" ht="15" x14ac:dyDescent="0.25">
      <c r="A3183" s="167">
        <f t="shared" si="246"/>
        <v>163.68000000000842</v>
      </c>
      <c r="B3183" s="325">
        <f t="shared" si="249"/>
        <v>0.68200000000003502</v>
      </c>
      <c r="C3183" s="167">
        <f t="shared" si="245"/>
        <v>152.63999999998316</v>
      </c>
      <c r="D3183" s="167">
        <f>IF('Lineær programmering opg 4'!$M$4=0,"-",(-A3183+'Lineær programmering opg 4'!$M$4)/'Lineær programmering opg 4'!$K$4*-1)</f>
        <v>152.63999999998316</v>
      </c>
      <c r="E3183" s="167">
        <f>IF('Lineær programmering opg 4'!$M$5=0,"-",(-A3183+'Lineær programmering opg 4'!$M$5)/'Lineær programmering opg 4'!$K$5*-1)</f>
        <v>177.2399999999937</v>
      </c>
      <c r="F3183" s="167" t="str">
        <f>IF('Lineær programmering opg 4'!$E$6=0,"-",(-A3183+'Lineær programmering opg 4'!$M$6)/'Lineær programmering opg 4'!$K$6*-1)</f>
        <v>-</v>
      </c>
      <c r="G3183" s="167" t="str">
        <f>IF('Lineær programmering opg 4'!$D$7=0,"-",((-A3183+'Lineær programmering opg 4'!$M$7)/'Lineær programmering opg 4'!$K$7)*-1)</f>
        <v>-</v>
      </c>
      <c r="H3183" s="167" t="str">
        <f>IF('Lineær programmering opg 4'!$C$8=0,"-",((-A3183+'Lineær programmering opg 4'!$M$8)/'Lineær programmering opg 4'!$K$8)*-1)</f>
        <v>-</v>
      </c>
      <c r="I3183" s="167" t="str">
        <f>IF('Lineær programmering opg 4'!$D$8=0,"-",'Lineær programmering opg 4'!$G$8)</f>
        <v>-</v>
      </c>
      <c r="J3183" s="295">
        <f>A3183*'Lineær programmering opg 4'!$C$11+Datatabel!C3183*'Lineær programmering opg 4'!$D$11</f>
        <v>39263.999999998319</v>
      </c>
      <c r="K3183" s="9">
        <f t="shared" si="247"/>
        <v>0</v>
      </c>
      <c r="L3183" s="9">
        <f t="shared" si="248"/>
        <v>0</v>
      </c>
    </row>
    <row r="3184" spans="1:12" ht="15" x14ac:dyDescent="0.25">
      <c r="A3184" s="167">
        <f t="shared" si="246"/>
        <v>163.65600000000842</v>
      </c>
      <c r="B3184" s="325">
        <f t="shared" si="249"/>
        <v>0.68190000000003503</v>
      </c>
      <c r="C3184" s="167">
        <f t="shared" si="245"/>
        <v>152.68799999998316</v>
      </c>
      <c r="D3184" s="167">
        <f>IF('Lineær programmering opg 4'!$M$4=0,"-",(-A3184+'Lineær programmering opg 4'!$M$4)/'Lineær programmering opg 4'!$K$4*-1)</f>
        <v>152.68799999998316</v>
      </c>
      <c r="E3184" s="167">
        <f>IF('Lineær programmering opg 4'!$M$5=0,"-",(-A3184+'Lineær programmering opg 4'!$M$5)/'Lineær programmering opg 4'!$K$5*-1)</f>
        <v>177.2579999999937</v>
      </c>
      <c r="F3184" s="167" t="str">
        <f>IF('Lineær programmering opg 4'!$E$6=0,"-",(-A3184+'Lineær programmering opg 4'!$M$6)/'Lineær programmering opg 4'!$K$6*-1)</f>
        <v>-</v>
      </c>
      <c r="G3184" s="167" t="str">
        <f>IF('Lineær programmering opg 4'!$D$7=0,"-",((-A3184+'Lineær programmering opg 4'!$M$7)/'Lineær programmering opg 4'!$K$7)*-1)</f>
        <v>-</v>
      </c>
      <c r="H3184" s="167" t="str">
        <f>IF('Lineær programmering opg 4'!$C$8=0,"-",((-A3184+'Lineær programmering opg 4'!$M$8)/'Lineær programmering opg 4'!$K$8)*-1)</f>
        <v>-</v>
      </c>
      <c r="I3184" s="167" t="str">
        <f>IF('Lineær programmering opg 4'!$D$8=0,"-",'Lineær programmering opg 4'!$G$8)</f>
        <v>-</v>
      </c>
      <c r="J3184" s="295">
        <f>A3184*'Lineær programmering opg 4'!$C$11+Datatabel!C3184*'Lineær programmering opg 4'!$D$11</f>
        <v>39268.799999998315</v>
      </c>
      <c r="K3184" s="9">
        <f t="shared" si="247"/>
        <v>0</v>
      </c>
      <c r="L3184" s="9">
        <f t="shared" si="248"/>
        <v>0</v>
      </c>
    </row>
    <row r="3185" spans="1:12" ht="15" x14ac:dyDescent="0.25">
      <c r="A3185" s="167">
        <f t="shared" si="246"/>
        <v>163.63200000000842</v>
      </c>
      <c r="B3185" s="325">
        <f t="shared" si="249"/>
        <v>0.68180000000003504</v>
      </c>
      <c r="C3185" s="167">
        <f t="shared" si="245"/>
        <v>152.73599999998316</v>
      </c>
      <c r="D3185" s="167">
        <f>IF('Lineær programmering opg 4'!$M$4=0,"-",(-A3185+'Lineær programmering opg 4'!$M$4)/'Lineær programmering opg 4'!$K$4*-1)</f>
        <v>152.73599999998316</v>
      </c>
      <c r="E3185" s="167">
        <f>IF('Lineær programmering opg 4'!$M$5=0,"-",(-A3185+'Lineær programmering opg 4'!$M$5)/'Lineær programmering opg 4'!$K$5*-1)</f>
        <v>177.2759999999937</v>
      </c>
      <c r="F3185" s="167" t="str">
        <f>IF('Lineær programmering opg 4'!$E$6=0,"-",(-A3185+'Lineær programmering opg 4'!$M$6)/'Lineær programmering opg 4'!$K$6*-1)</f>
        <v>-</v>
      </c>
      <c r="G3185" s="167" t="str">
        <f>IF('Lineær programmering opg 4'!$D$7=0,"-",((-A3185+'Lineær programmering opg 4'!$M$7)/'Lineær programmering opg 4'!$K$7)*-1)</f>
        <v>-</v>
      </c>
      <c r="H3185" s="167" t="str">
        <f>IF('Lineær programmering opg 4'!$C$8=0,"-",((-A3185+'Lineær programmering opg 4'!$M$8)/'Lineær programmering opg 4'!$K$8)*-1)</f>
        <v>-</v>
      </c>
      <c r="I3185" s="167" t="str">
        <f>IF('Lineær programmering opg 4'!$D$8=0,"-",'Lineær programmering opg 4'!$G$8)</f>
        <v>-</v>
      </c>
      <c r="J3185" s="295">
        <f>A3185*'Lineær programmering opg 4'!$C$11+Datatabel!C3185*'Lineær programmering opg 4'!$D$11</f>
        <v>39273.599999998318</v>
      </c>
      <c r="K3185" s="9">
        <f t="shared" si="247"/>
        <v>0</v>
      </c>
      <c r="L3185" s="9">
        <f t="shared" si="248"/>
        <v>0</v>
      </c>
    </row>
    <row r="3186" spans="1:12" ht="15" x14ac:dyDescent="0.25">
      <c r="A3186" s="167">
        <f t="shared" si="246"/>
        <v>163.60800000000842</v>
      </c>
      <c r="B3186" s="325">
        <f t="shared" si="249"/>
        <v>0.68170000000003506</v>
      </c>
      <c r="C3186" s="167">
        <f t="shared" si="245"/>
        <v>152.78399999998317</v>
      </c>
      <c r="D3186" s="167">
        <f>IF('Lineær programmering opg 4'!$M$4=0,"-",(-A3186+'Lineær programmering opg 4'!$M$4)/'Lineær programmering opg 4'!$K$4*-1)</f>
        <v>152.78399999998317</v>
      </c>
      <c r="E3186" s="167">
        <f>IF('Lineær programmering opg 4'!$M$5=0,"-",(-A3186+'Lineær programmering opg 4'!$M$5)/'Lineær programmering opg 4'!$K$5*-1)</f>
        <v>177.2939999999937</v>
      </c>
      <c r="F3186" s="167" t="str">
        <f>IF('Lineær programmering opg 4'!$E$6=0,"-",(-A3186+'Lineær programmering opg 4'!$M$6)/'Lineær programmering opg 4'!$K$6*-1)</f>
        <v>-</v>
      </c>
      <c r="G3186" s="167" t="str">
        <f>IF('Lineær programmering opg 4'!$D$7=0,"-",((-A3186+'Lineær programmering opg 4'!$M$7)/'Lineær programmering opg 4'!$K$7)*-1)</f>
        <v>-</v>
      </c>
      <c r="H3186" s="167" t="str">
        <f>IF('Lineær programmering opg 4'!$C$8=0,"-",((-A3186+'Lineær programmering opg 4'!$M$8)/'Lineær programmering opg 4'!$K$8)*-1)</f>
        <v>-</v>
      </c>
      <c r="I3186" s="167" t="str">
        <f>IF('Lineær programmering opg 4'!$D$8=0,"-",'Lineær programmering opg 4'!$G$8)</f>
        <v>-</v>
      </c>
      <c r="J3186" s="295">
        <f>A3186*'Lineær programmering opg 4'!$C$11+Datatabel!C3186*'Lineær programmering opg 4'!$D$11</f>
        <v>39278.399999998313</v>
      </c>
      <c r="K3186" s="9">
        <f t="shared" si="247"/>
        <v>0</v>
      </c>
      <c r="L3186" s="9">
        <f t="shared" si="248"/>
        <v>0</v>
      </c>
    </row>
    <row r="3187" spans="1:12" ht="15" x14ac:dyDescent="0.25">
      <c r="A3187" s="167">
        <f t="shared" si="246"/>
        <v>163.58400000000842</v>
      </c>
      <c r="B3187" s="325">
        <f t="shared" si="249"/>
        <v>0.68160000000003507</v>
      </c>
      <c r="C3187" s="167">
        <f t="shared" si="245"/>
        <v>152.83199999998317</v>
      </c>
      <c r="D3187" s="167">
        <f>IF('Lineær programmering opg 4'!$M$4=0,"-",(-A3187+'Lineær programmering opg 4'!$M$4)/'Lineær programmering opg 4'!$K$4*-1)</f>
        <v>152.83199999998317</v>
      </c>
      <c r="E3187" s="167">
        <f>IF('Lineær programmering opg 4'!$M$5=0,"-",(-A3187+'Lineær programmering opg 4'!$M$5)/'Lineær programmering opg 4'!$K$5*-1)</f>
        <v>177.3119999999937</v>
      </c>
      <c r="F3187" s="167" t="str">
        <f>IF('Lineær programmering opg 4'!$E$6=0,"-",(-A3187+'Lineær programmering opg 4'!$M$6)/'Lineær programmering opg 4'!$K$6*-1)</f>
        <v>-</v>
      </c>
      <c r="G3187" s="167" t="str">
        <f>IF('Lineær programmering opg 4'!$D$7=0,"-",((-A3187+'Lineær programmering opg 4'!$M$7)/'Lineær programmering opg 4'!$K$7)*-1)</f>
        <v>-</v>
      </c>
      <c r="H3187" s="167" t="str">
        <f>IF('Lineær programmering opg 4'!$C$8=0,"-",((-A3187+'Lineær programmering opg 4'!$M$8)/'Lineær programmering opg 4'!$K$8)*-1)</f>
        <v>-</v>
      </c>
      <c r="I3187" s="167" t="str">
        <f>IF('Lineær programmering opg 4'!$D$8=0,"-",'Lineær programmering opg 4'!$G$8)</f>
        <v>-</v>
      </c>
      <c r="J3187" s="295">
        <f>A3187*'Lineær programmering opg 4'!$C$11+Datatabel!C3187*'Lineær programmering opg 4'!$D$11</f>
        <v>39283.199999998316</v>
      </c>
      <c r="K3187" s="9">
        <f t="shared" si="247"/>
        <v>0</v>
      </c>
      <c r="L3187" s="9">
        <f t="shared" si="248"/>
        <v>0</v>
      </c>
    </row>
    <row r="3188" spans="1:12" ht="15" x14ac:dyDescent="0.25">
      <c r="A3188" s="167">
        <f t="shared" si="246"/>
        <v>163.56000000000842</v>
      </c>
      <c r="B3188" s="325">
        <f t="shared" si="249"/>
        <v>0.68150000000003508</v>
      </c>
      <c r="C3188" s="167">
        <f t="shared" si="245"/>
        <v>152.87999999998317</v>
      </c>
      <c r="D3188" s="167">
        <f>IF('Lineær programmering opg 4'!$M$4=0,"-",(-A3188+'Lineær programmering opg 4'!$M$4)/'Lineær programmering opg 4'!$K$4*-1)</f>
        <v>152.87999999998317</v>
      </c>
      <c r="E3188" s="167">
        <f>IF('Lineær programmering opg 4'!$M$5=0,"-",(-A3188+'Lineær programmering opg 4'!$M$5)/'Lineær programmering opg 4'!$K$5*-1)</f>
        <v>177.3299999999937</v>
      </c>
      <c r="F3188" s="167" t="str">
        <f>IF('Lineær programmering opg 4'!$E$6=0,"-",(-A3188+'Lineær programmering opg 4'!$M$6)/'Lineær programmering opg 4'!$K$6*-1)</f>
        <v>-</v>
      </c>
      <c r="G3188" s="167" t="str">
        <f>IF('Lineær programmering opg 4'!$D$7=0,"-",((-A3188+'Lineær programmering opg 4'!$M$7)/'Lineær programmering opg 4'!$K$7)*-1)</f>
        <v>-</v>
      </c>
      <c r="H3188" s="167" t="str">
        <f>IF('Lineær programmering opg 4'!$C$8=0,"-",((-A3188+'Lineær programmering opg 4'!$M$8)/'Lineær programmering opg 4'!$K$8)*-1)</f>
        <v>-</v>
      </c>
      <c r="I3188" s="167" t="str">
        <f>IF('Lineær programmering opg 4'!$D$8=0,"-",'Lineær programmering opg 4'!$G$8)</f>
        <v>-</v>
      </c>
      <c r="J3188" s="295">
        <f>A3188*'Lineær programmering opg 4'!$C$11+Datatabel!C3188*'Lineær programmering opg 4'!$D$11</f>
        <v>39287.999999998319</v>
      </c>
      <c r="K3188" s="9">
        <f t="shared" si="247"/>
        <v>0</v>
      </c>
      <c r="L3188" s="9">
        <f t="shared" si="248"/>
        <v>0</v>
      </c>
    </row>
    <row r="3189" spans="1:12" ht="15" x14ac:dyDescent="0.25">
      <c r="A3189" s="167">
        <f t="shared" si="246"/>
        <v>163.53600000000841</v>
      </c>
      <c r="B3189" s="325">
        <f t="shared" si="249"/>
        <v>0.68140000000003509</v>
      </c>
      <c r="C3189" s="167">
        <f t="shared" si="245"/>
        <v>152.92799999998317</v>
      </c>
      <c r="D3189" s="167">
        <f>IF('Lineær programmering opg 4'!$M$4=0,"-",(-A3189+'Lineær programmering opg 4'!$M$4)/'Lineær programmering opg 4'!$K$4*-1)</f>
        <v>152.92799999998317</v>
      </c>
      <c r="E3189" s="167">
        <f>IF('Lineær programmering opg 4'!$M$5=0,"-",(-A3189+'Lineær programmering opg 4'!$M$5)/'Lineær programmering opg 4'!$K$5*-1)</f>
        <v>177.3479999999937</v>
      </c>
      <c r="F3189" s="167" t="str">
        <f>IF('Lineær programmering opg 4'!$E$6=0,"-",(-A3189+'Lineær programmering opg 4'!$M$6)/'Lineær programmering opg 4'!$K$6*-1)</f>
        <v>-</v>
      </c>
      <c r="G3189" s="167" t="str">
        <f>IF('Lineær programmering opg 4'!$D$7=0,"-",((-A3189+'Lineær programmering opg 4'!$M$7)/'Lineær programmering opg 4'!$K$7)*-1)</f>
        <v>-</v>
      </c>
      <c r="H3189" s="167" t="str">
        <f>IF('Lineær programmering opg 4'!$C$8=0,"-",((-A3189+'Lineær programmering opg 4'!$M$8)/'Lineær programmering opg 4'!$K$8)*-1)</f>
        <v>-</v>
      </c>
      <c r="I3189" s="167" t="str">
        <f>IF('Lineær programmering opg 4'!$D$8=0,"-",'Lineær programmering opg 4'!$G$8)</f>
        <v>-</v>
      </c>
      <c r="J3189" s="295">
        <f>A3189*'Lineær programmering opg 4'!$C$11+Datatabel!C3189*'Lineær programmering opg 4'!$D$11</f>
        <v>39292.799999998315</v>
      </c>
      <c r="K3189" s="9">
        <f t="shared" si="247"/>
        <v>0</v>
      </c>
      <c r="L3189" s="9">
        <f t="shared" si="248"/>
        <v>0</v>
      </c>
    </row>
    <row r="3190" spans="1:12" ht="15" x14ac:dyDescent="0.25">
      <c r="A3190" s="167">
        <f t="shared" si="246"/>
        <v>163.51200000000841</v>
      </c>
      <c r="B3190" s="325">
        <f t="shared" si="249"/>
        <v>0.6813000000000351</v>
      </c>
      <c r="C3190" s="167">
        <f t="shared" si="245"/>
        <v>152.97599999998317</v>
      </c>
      <c r="D3190" s="167">
        <f>IF('Lineær programmering opg 4'!$M$4=0,"-",(-A3190+'Lineær programmering opg 4'!$M$4)/'Lineær programmering opg 4'!$K$4*-1)</f>
        <v>152.97599999998317</v>
      </c>
      <c r="E3190" s="167">
        <f>IF('Lineær programmering opg 4'!$M$5=0,"-",(-A3190+'Lineær programmering opg 4'!$M$5)/'Lineær programmering opg 4'!$K$5*-1)</f>
        <v>177.3659999999937</v>
      </c>
      <c r="F3190" s="167" t="str">
        <f>IF('Lineær programmering opg 4'!$E$6=0,"-",(-A3190+'Lineær programmering opg 4'!$M$6)/'Lineær programmering opg 4'!$K$6*-1)</f>
        <v>-</v>
      </c>
      <c r="G3190" s="167" t="str">
        <f>IF('Lineær programmering opg 4'!$D$7=0,"-",((-A3190+'Lineær programmering opg 4'!$M$7)/'Lineær programmering opg 4'!$K$7)*-1)</f>
        <v>-</v>
      </c>
      <c r="H3190" s="167" t="str">
        <f>IF('Lineær programmering opg 4'!$C$8=0,"-",((-A3190+'Lineær programmering opg 4'!$M$8)/'Lineær programmering opg 4'!$K$8)*-1)</f>
        <v>-</v>
      </c>
      <c r="I3190" s="167" t="str">
        <f>IF('Lineær programmering opg 4'!$D$8=0,"-",'Lineær programmering opg 4'!$G$8)</f>
        <v>-</v>
      </c>
      <c r="J3190" s="295">
        <f>A3190*'Lineær programmering opg 4'!$C$11+Datatabel!C3190*'Lineær programmering opg 4'!$D$11</f>
        <v>39297.599999998318</v>
      </c>
      <c r="K3190" s="9">
        <f t="shared" si="247"/>
        <v>0</v>
      </c>
      <c r="L3190" s="9">
        <f t="shared" si="248"/>
        <v>0</v>
      </c>
    </row>
    <row r="3191" spans="1:12" ht="15" x14ac:dyDescent="0.25">
      <c r="A3191" s="167">
        <f t="shared" si="246"/>
        <v>163.48800000000841</v>
      </c>
      <c r="B3191" s="325">
        <f t="shared" si="249"/>
        <v>0.68120000000003511</v>
      </c>
      <c r="C3191" s="167">
        <f t="shared" si="245"/>
        <v>153.02399999998318</v>
      </c>
      <c r="D3191" s="167">
        <f>IF('Lineær programmering opg 4'!$M$4=0,"-",(-A3191+'Lineær programmering opg 4'!$M$4)/'Lineær programmering opg 4'!$K$4*-1)</f>
        <v>153.02399999998318</v>
      </c>
      <c r="E3191" s="167">
        <f>IF('Lineær programmering opg 4'!$M$5=0,"-",(-A3191+'Lineær programmering opg 4'!$M$5)/'Lineær programmering opg 4'!$K$5*-1)</f>
        <v>177.3839999999937</v>
      </c>
      <c r="F3191" s="167" t="str">
        <f>IF('Lineær programmering opg 4'!$E$6=0,"-",(-A3191+'Lineær programmering opg 4'!$M$6)/'Lineær programmering opg 4'!$K$6*-1)</f>
        <v>-</v>
      </c>
      <c r="G3191" s="167" t="str">
        <f>IF('Lineær programmering opg 4'!$D$7=0,"-",((-A3191+'Lineær programmering opg 4'!$M$7)/'Lineær programmering opg 4'!$K$7)*-1)</f>
        <v>-</v>
      </c>
      <c r="H3191" s="167" t="str">
        <f>IF('Lineær programmering opg 4'!$C$8=0,"-",((-A3191+'Lineær programmering opg 4'!$M$8)/'Lineær programmering opg 4'!$K$8)*-1)</f>
        <v>-</v>
      </c>
      <c r="I3191" s="167" t="str">
        <f>IF('Lineær programmering opg 4'!$D$8=0,"-",'Lineær programmering opg 4'!$G$8)</f>
        <v>-</v>
      </c>
      <c r="J3191" s="295">
        <f>A3191*'Lineær programmering opg 4'!$C$11+Datatabel!C3191*'Lineær programmering opg 4'!$D$11</f>
        <v>39302.399999998321</v>
      </c>
      <c r="K3191" s="9">
        <f t="shared" si="247"/>
        <v>0</v>
      </c>
      <c r="L3191" s="9">
        <f t="shared" si="248"/>
        <v>0</v>
      </c>
    </row>
    <row r="3192" spans="1:12" ht="15" x14ac:dyDescent="0.25">
      <c r="A3192" s="167">
        <f t="shared" si="246"/>
        <v>163.46400000000844</v>
      </c>
      <c r="B3192" s="325">
        <f t="shared" si="249"/>
        <v>0.68110000000003512</v>
      </c>
      <c r="C3192" s="167">
        <f t="shared" si="245"/>
        <v>153.07199999998312</v>
      </c>
      <c r="D3192" s="167">
        <f>IF('Lineær programmering opg 4'!$M$4=0,"-",(-A3192+'Lineær programmering opg 4'!$M$4)/'Lineær programmering opg 4'!$K$4*-1)</f>
        <v>153.07199999998312</v>
      </c>
      <c r="E3192" s="167">
        <f>IF('Lineær programmering opg 4'!$M$5=0,"-",(-A3192+'Lineær programmering opg 4'!$M$5)/'Lineær programmering opg 4'!$K$5*-1)</f>
        <v>177.40199999999368</v>
      </c>
      <c r="F3192" s="167" t="str">
        <f>IF('Lineær programmering opg 4'!$E$6=0,"-",(-A3192+'Lineær programmering opg 4'!$M$6)/'Lineær programmering opg 4'!$K$6*-1)</f>
        <v>-</v>
      </c>
      <c r="G3192" s="167" t="str">
        <f>IF('Lineær programmering opg 4'!$D$7=0,"-",((-A3192+'Lineær programmering opg 4'!$M$7)/'Lineær programmering opg 4'!$K$7)*-1)</f>
        <v>-</v>
      </c>
      <c r="H3192" s="167" t="str">
        <f>IF('Lineær programmering opg 4'!$C$8=0,"-",((-A3192+'Lineær programmering opg 4'!$M$8)/'Lineær programmering opg 4'!$K$8)*-1)</f>
        <v>-</v>
      </c>
      <c r="I3192" s="167" t="str">
        <f>IF('Lineær programmering opg 4'!$D$8=0,"-",'Lineær programmering opg 4'!$G$8)</f>
        <v>-</v>
      </c>
      <c r="J3192" s="295">
        <f>A3192*'Lineær programmering opg 4'!$C$11+Datatabel!C3192*'Lineær programmering opg 4'!$D$11</f>
        <v>39307.199999998309</v>
      </c>
      <c r="K3192" s="9">
        <f t="shared" si="247"/>
        <v>0</v>
      </c>
      <c r="L3192" s="9">
        <f t="shared" si="248"/>
        <v>0</v>
      </c>
    </row>
    <row r="3193" spans="1:12" ht="15" x14ac:dyDescent="0.25">
      <c r="A3193" s="167">
        <f t="shared" si="246"/>
        <v>163.44000000000844</v>
      </c>
      <c r="B3193" s="325">
        <f t="shared" si="249"/>
        <v>0.68100000000003513</v>
      </c>
      <c r="C3193" s="167">
        <f t="shared" si="245"/>
        <v>153.11999999998312</v>
      </c>
      <c r="D3193" s="167">
        <f>IF('Lineær programmering opg 4'!$M$4=0,"-",(-A3193+'Lineær programmering opg 4'!$M$4)/'Lineær programmering opg 4'!$K$4*-1)</f>
        <v>153.11999999998312</v>
      </c>
      <c r="E3193" s="167">
        <f>IF('Lineær programmering opg 4'!$M$5=0,"-",(-A3193+'Lineær programmering opg 4'!$M$5)/'Lineær programmering opg 4'!$K$5*-1)</f>
        <v>177.41999999999368</v>
      </c>
      <c r="F3193" s="167" t="str">
        <f>IF('Lineær programmering opg 4'!$E$6=0,"-",(-A3193+'Lineær programmering opg 4'!$M$6)/'Lineær programmering opg 4'!$K$6*-1)</f>
        <v>-</v>
      </c>
      <c r="G3193" s="167" t="str">
        <f>IF('Lineær programmering opg 4'!$D$7=0,"-",((-A3193+'Lineær programmering opg 4'!$M$7)/'Lineær programmering opg 4'!$K$7)*-1)</f>
        <v>-</v>
      </c>
      <c r="H3193" s="167" t="str">
        <f>IF('Lineær programmering opg 4'!$C$8=0,"-",((-A3193+'Lineær programmering opg 4'!$M$8)/'Lineær programmering opg 4'!$K$8)*-1)</f>
        <v>-</v>
      </c>
      <c r="I3193" s="167" t="str">
        <f>IF('Lineær programmering opg 4'!$D$8=0,"-",'Lineær programmering opg 4'!$G$8)</f>
        <v>-</v>
      </c>
      <c r="J3193" s="295">
        <f>A3193*'Lineær programmering opg 4'!$C$11+Datatabel!C3193*'Lineær programmering opg 4'!$D$11</f>
        <v>39311.999999998312</v>
      </c>
      <c r="K3193" s="9">
        <f t="shared" si="247"/>
        <v>0</v>
      </c>
      <c r="L3193" s="9">
        <f t="shared" si="248"/>
        <v>0</v>
      </c>
    </row>
    <row r="3194" spans="1:12" ht="15" x14ac:dyDescent="0.25">
      <c r="A3194" s="167">
        <f t="shared" si="246"/>
        <v>163.41600000000844</v>
      </c>
      <c r="B3194" s="325">
        <f t="shared" si="249"/>
        <v>0.68090000000003514</v>
      </c>
      <c r="C3194" s="167">
        <f t="shared" si="245"/>
        <v>153.16799999998312</v>
      </c>
      <c r="D3194" s="167">
        <f>IF('Lineær programmering opg 4'!$M$4=0,"-",(-A3194+'Lineær programmering opg 4'!$M$4)/'Lineær programmering opg 4'!$K$4*-1)</f>
        <v>153.16799999998312</v>
      </c>
      <c r="E3194" s="167">
        <f>IF('Lineær programmering opg 4'!$M$5=0,"-",(-A3194+'Lineær programmering opg 4'!$M$5)/'Lineær programmering opg 4'!$K$5*-1)</f>
        <v>177.43799999999368</v>
      </c>
      <c r="F3194" s="167" t="str">
        <f>IF('Lineær programmering opg 4'!$E$6=0,"-",(-A3194+'Lineær programmering opg 4'!$M$6)/'Lineær programmering opg 4'!$K$6*-1)</f>
        <v>-</v>
      </c>
      <c r="G3194" s="167" t="str">
        <f>IF('Lineær programmering opg 4'!$D$7=0,"-",((-A3194+'Lineær programmering opg 4'!$M$7)/'Lineær programmering opg 4'!$K$7)*-1)</f>
        <v>-</v>
      </c>
      <c r="H3194" s="167" t="str">
        <f>IF('Lineær programmering opg 4'!$C$8=0,"-",((-A3194+'Lineær programmering opg 4'!$M$8)/'Lineær programmering opg 4'!$K$8)*-1)</f>
        <v>-</v>
      </c>
      <c r="I3194" s="167" t="str">
        <f>IF('Lineær programmering opg 4'!$D$8=0,"-",'Lineær programmering opg 4'!$G$8)</f>
        <v>-</v>
      </c>
      <c r="J3194" s="295">
        <f>A3194*'Lineær programmering opg 4'!$C$11+Datatabel!C3194*'Lineær programmering opg 4'!$D$11</f>
        <v>39316.799999998315</v>
      </c>
      <c r="K3194" s="9">
        <f t="shared" si="247"/>
        <v>0</v>
      </c>
      <c r="L3194" s="9">
        <f t="shared" si="248"/>
        <v>0</v>
      </c>
    </row>
    <row r="3195" spans="1:12" ht="15" x14ac:dyDescent="0.25">
      <c r="A3195" s="167">
        <f t="shared" si="246"/>
        <v>163.39200000000844</v>
      </c>
      <c r="B3195" s="325">
        <f t="shared" si="249"/>
        <v>0.68080000000003515</v>
      </c>
      <c r="C3195" s="167">
        <f t="shared" si="245"/>
        <v>153.21599999998313</v>
      </c>
      <c r="D3195" s="167">
        <f>IF('Lineær programmering opg 4'!$M$4=0,"-",(-A3195+'Lineær programmering opg 4'!$M$4)/'Lineær programmering opg 4'!$K$4*-1)</f>
        <v>153.21599999998313</v>
      </c>
      <c r="E3195" s="167">
        <f>IF('Lineær programmering opg 4'!$M$5=0,"-",(-A3195+'Lineær programmering opg 4'!$M$5)/'Lineær programmering opg 4'!$K$5*-1)</f>
        <v>177.45599999999368</v>
      </c>
      <c r="F3195" s="167" t="str">
        <f>IF('Lineær programmering opg 4'!$E$6=0,"-",(-A3195+'Lineær programmering opg 4'!$M$6)/'Lineær programmering opg 4'!$K$6*-1)</f>
        <v>-</v>
      </c>
      <c r="G3195" s="167" t="str">
        <f>IF('Lineær programmering opg 4'!$D$7=0,"-",((-A3195+'Lineær programmering opg 4'!$M$7)/'Lineær programmering opg 4'!$K$7)*-1)</f>
        <v>-</v>
      </c>
      <c r="H3195" s="167" t="str">
        <f>IF('Lineær programmering opg 4'!$C$8=0,"-",((-A3195+'Lineær programmering opg 4'!$M$8)/'Lineær programmering opg 4'!$K$8)*-1)</f>
        <v>-</v>
      </c>
      <c r="I3195" s="167" t="str">
        <f>IF('Lineær programmering opg 4'!$D$8=0,"-",'Lineær programmering opg 4'!$G$8)</f>
        <v>-</v>
      </c>
      <c r="J3195" s="295">
        <f>A3195*'Lineær programmering opg 4'!$C$11+Datatabel!C3195*'Lineær programmering opg 4'!$D$11</f>
        <v>39321.599999998311</v>
      </c>
      <c r="K3195" s="9">
        <f t="shared" si="247"/>
        <v>0</v>
      </c>
      <c r="L3195" s="9">
        <f t="shared" si="248"/>
        <v>0</v>
      </c>
    </row>
    <row r="3196" spans="1:12" ht="15" x14ac:dyDescent="0.25">
      <c r="A3196" s="167">
        <f t="shared" si="246"/>
        <v>163.36800000000844</v>
      </c>
      <c r="B3196" s="325">
        <f t="shared" si="249"/>
        <v>0.68070000000003517</v>
      </c>
      <c r="C3196" s="167">
        <f t="shared" si="245"/>
        <v>153.26399999998313</v>
      </c>
      <c r="D3196" s="167">
        <f>IF('Lineær programmering opg 4'!$M$4=0,"-",(-A3196+'Lineær programmering opg 4'!$M$4)/'Lineær programmering opg 4'!$K$4*-1)</f>
        <v>153.26399999998313</v>
      </c>
      <c r="E3196" s="167">
        <f>IF('Lineær programmering opg 4'!$M$5=0,"-",(-A3196+'Lineær programmering opg 4'!$M$5)/'Lineær programmering opg 4'!$K$5*-1)</f>
        <v>177.47399999999368</v>
      </c>
      <c r="F3196" s="167" t="str">
        <f>IF('Lineær programmering opg 4'!$E$6=0,"-",(-A3196+'Lineær programmering opg 4'!$M$6)/'Lineær programmering opg 4'!$K$6*-1)</f>
        <v>-</v>
      </c>
      <c r="G3196" s="167" t="str">
        <f>IF('Lineær programmering opg 4'!$D$7=0,"-",((-A3196+'Lineær programmering opg 4'!$M$7)/'Lineær programmering opg 4'!$K$7)*-1)</f>
        <v>-</v>
      </c>
      <c r="H3196" s="167" t="str">
        <f>IF('Lineær programmering opg 4'!$C$8=0,"-",((-A3196+'Lineær programmering opg 4'!$M$8)/'Lineær programmering opg 4'!$K$8)*-1)</f>
        <v>-</v>
      </c>
      <c r="I3196" s="167" t="str">
        <f>IF('Lineær programmering opg 4'!$D$8=0,"-",'Lineær programmering opg 4'!$G$8)</f>
        <v>-</v>
      </c>
      <c r="J3196" s="295">
        <f>A3196*'Lineær programmering opg 4'!$C$11+Datatabel!C3196*'Lineær programmering opg 4'!$D$11</f>
        <v>39326.399999998313</v>
      </c>
      <c r="K3196" s="9">
        <f t="shared" si="247"/>
        <v>0</v>
      </c>
      <c r="L3196" s="9">
        <f t="shared" si="248"/>
        <v>0</v>
      </c>
    </row>
    <row r="3197" spans="1:12" ht="15" x14ac:dyDescent="0.25">
      <c r="A3197" s="167">
        <f t="shared" si="246"/>
        <v>163.34400000000844</v>
      </c>
      <c r="B3197" s="325">
        <f t="shared" si="249"/>
        <v>0.68060000000003518</v>
      </c>
      <c r="C3197" s="167">
        <f t="shared" si="245"/>
        <v>153.31199999998313</v>
      </c>
      <c r="D3197" s="167">
        <f>IF('Lineær programmering opg 4'!$M$4=0,"-",(-A3197+'Lineær programmering opg 4'!$M$4)/'Lineær programmering opg 4'!$K$4*-1)</f>
        <v>153.31199999998313</v>
      </c>
      <c r="E3197" s="167">
        <f>IF('Lineær programmering opg 4'!$M$5=0,"-",(-A3197+'Lineær programmering opg 4'!$M$5)/'Lineær programmering opg 4'!$K$5*-1)</f>
        <v>177.49199999999368</v>
      </c>
      <c r="F3197" s="167" t="str">
        <f>IF('Lineær programmering opg 4'!$E$6=0,"-",(-A3197+'Lineær programmering opg 4'!$M$6)/'Lineær programmering opg 4'!$K$6*-1)</f>
        <v>-</v>
      </c>
      <c r="G3197" s="167" t="str">
        <f>IF('Lineær programmering opg 4'!$D$7=0,"-",((-A3197+'Lineær programmering opg 4'!$M$7)/'Lineær programmering opg 4'!$K$7)*-1)</f>
        <v>-</v>
      </c>
      <c r="H3197" s="167" t="str">
        <f>IF('Lineær programmering opg 4'!$C$8=0,"-",((-A3197+'Lineær programmering opg 4'!$M$8)/'Lineær programmering opg 4'!$K$8)*-1)</f>
        <v>-</v>
      </c>
      <c r="I3197" s="167" t="str">
        <f>IF('Lineær programmering opg 4'!$D$8=0,"-",'Lineær programmering opg 4'!$G$8)</f>
        <v>-</v>
      </c>
      <c r="J3197" s="295">
        <f>A3197*'Lineær programmering opg 4'!$C$11+Datatabel!C3197*'Lineær programmering opg 4'!$D$11</f>
        <v>39331.199999998316</v>
      </c>
      <c r="K3197" s="9">
        <f t="shared" si="247"/>
        <v>0</v>
      </c>
      <c r="L3197" s="9">
        <f t="shared" si="248"/>
        <v>0</v>
      </c>
    </row>
    <row r="3198" spans="1:12" ht="15" x14ac:dyDescent="0.25">
      <c r="A3198" s="167">
        <f t="shared" si="246"/>
        <v>163.32000000000843</v>
      </c>
      <c r="B3198" s="325">
        <f t="shared" si="249"/>
        <v>0.68050000000003519</v>
      </c>
      <c r="C3198" s="167">
        <f t="shared" si="245"/>
        <v>153.35999999998313</v>
      </c>
      <c r="D3198" s="167">
        <f>IF('Lineær programmering opg 4'!$M$4=0,"-",(-A3198+'Lineær programmering opg 4'!$M$4)/'Lineær programmering opg 4'!$K$4*-1)</f>
        <v>153.35999999998313</v>
      </c>
      <c r="E3198" s="167">
        <f>IF('Lineær programmering opg 4'!$M$5=0,"-",(-A3198+'Lineær programmering opg 4'!$M$5)/'Lineær programmering opg 4'!$K$5*-1)</f>
        <v>177.50999999999368</v>
      </c>
      <c r="F3198" s="167" t="str">
        <f>IF('Lineær programmering opg 4'!$E$6=0,"-",(-A3198+'Lineær programmering opg 4'!$M$6)/'Lineær programmering opg 4'!$K$6*-1)</f>
        <v>-</v>
      </c>
      <c r="G3198" s="167" t="str">
        <f>IF('Lineær programmering opg 4'!$D$7=0,"-",((-A3198+'Lineær programmering opg 4'!$M$7)/'Lineær programmering opg 4'!$K$7)*-1)</f>
        <v>-</v>
      </c>
      <c r="H3198" s="167" t="str">
        <f>IF('Lineær programmering opg 4'!$C$8=0,"-",((-A3198+'Lineær programmering opg 4'!$M$8)/'Lineær programmering opg 4'!$K$8)*-1)</f>
        <v>-</v>
      </c>
      <c r="I3198" s="167" t="str">
        <f>IF('Lineær programmering opg 4'!$D$8=0,"-",'Lineær programmering opg 4'!$G$8)</f>
        <v>-</v>
      </c>
      <c r="J3198" s="295">
        <f>A3198*'Lineær programmering opg 4'!$C$11+Datatabel!C3198*'Lineær programmering opg 4'!$D$11</f>
        <v>39335.999999998312</v>
      </c>
      <c r="K3198" s="9">
        <f t="shared" si="247"/>
        <v>0</v>
      </c>
      <c r="L3198" s="9">
        <f t="shared" si="248"/>
        <v>0</v>
      </c>
    </row>
    <row r="3199" spans="1:12" ht="15" x14ac:dyDescent="0.25">
      <c r="A3199" s="167">
        <f t="shared" si="246"/>
        <v>163.29600000000846</v>
      </c>
      <c r="B3199" s="325">
        <f t="shared" si="249"/>
        <v>0.6804000000000352</v>
      </c>
      <c r="C3199" s="167">
        <f t="shared" si="245"/>
        <v>153.40799999998308</v>
      </c>
      <c r="D3199" s="167">
        <f>IF('Lineær programmering opg 4'!$M$4=0,"-",(-A3199+'Lineær programmering opg 4'!$M$4)/'Lineær programmering opg 4'!$K$4*-1)</f>
        <v>153.40799999998308</v>
      </c>
      <c r="E3199" s="167">
        <f>IF('Lineær programmering opg 4'!$M$5=0,"-",(-A3199+'Lineær programmering opg 4'!$M$5)/'Lineær programmering opg 4'!$K$5*-1)</f>
        <v>177.52799999999365</v>
      </c>
      <c r="F3199" s="167" t="str">
        <f>IF('Lineær programmering opg 4'!$E$6=0,"-",(-A3199+'Lineær programmering opg 4'!$M$6)/'Lineær programmering opg 4'!$K$6*-1)</f>
        <v>-</v>
      </c>
      <c r="G3199" s="167" t="str">
        <f>IF('Lineær programmering opg 4'!$D$7=0,"-",((-A3199+'Lineær programmering opg 4'!$M$7)/'Lineær programmering opg 4'!$K$7)*-1)</f>
        <v>-</v>
      </c>
      <c r="H3199" s="167" t="str">
        <f>IF('Lineær programmering opg 4'!$C$8=0,"-",((-A3199+'Lineær programmering opg 4'!$M$8)/'Lineær programmering opg 4'!$K$8)*-1)</f>
        <v>-</v>
      </c>
      <c r="I3199" s="167" t="str">
        <f>IF('Lineær programmering opg 4'!$D$8=0,"-",'Lineær programmering opg 4'!$G$8)</f>
        <v>-</v>
      </c>
      <c r="J3199" s="295">
        <f>A3199*'Lineær programmering opg 4'!$C$11+Datatabel!C3199*'Lineær programmering opg 4'!$D$11</f>
        <v>39340.799999998308</v>
      </c>
      <c r="K3199" s="9">
        <f t="shared" si="247"/>
        <v>0</v>
      </c>
      <c r="L3199" s="9">
        <f t="shared" si="248"/>
        <v>0</v>
      </c>
    </row>
    <row r="3200" spans="1:12" ht="15" x14ac:dyDescent="0.25">
      <c r="A3200" s="167">
        <f t="shared" si="246"/>
        <v>163.27200000000846</v>
      </c>
      <c r="B3200" s="325">
        <f t="shared" si="249"/>
        <v>0.68030000000003521</v>
      </c>
      <c r="C3200" s="167">
        <f t="shared" si="245"/>
        <v>153.45599999998308</v>
      </c>
      <c r="D3200" s="167">
        <f>IF('Lineær programmering opg 4'!$M$4=0,"-",(-A3200+'Lineær programmering opg 4'!$M$4)/'Lineær programmering opg 4'!$K$4*-1)</f>
        <v>153.45599999998308</v>
      </c>
      <c r="E3200" s="167">
        <f>IF('Lineær programmering opg 4'!$M$5=0,"-",(-A3200+'Lineær programmering opg 4'!$M$5)/'Lineær programmering opg 4'!$K$5*-1)</f>
        <v>177.54599999999365</v>
      </c>
      <c r="F3200" s="167" t="str">
        <f>IF('Lineær programmering opg 4'!$E$6=0,"-",(-A3200+'Lineær programmering opg 4'!$M$6)/'Lineær programmering opg 4'!$K$6*-1)</f>
        <v>-</v>
      </c>
      <c r="G3200" s="167" t="str">
        <f>IF('Lineær programmering opg 4'!$D$7=0,"-",((-A3200+'Lineær programmering opg 4'!$M$7)/'Lineær programmering opg 4'!$K$7)*-1)</f>
        <v>-</v>
      </c>
      <c r="H3200" s="167" t="str">
        <f>IF('Lineær programmering opg 4'!$C$8=0,"-",((-A3200+'Lineær programmering opg 4'!$M$8)/'Lineær programmering opg 4'!$K$8)*-1)</f>
        <v>-</v>
      </c>
      <c r="I3200" s="167" t="str">
        <f>IF('Lineær programmering opg 4'!$D$8=0,"-",'Lineær programmering opg 4'!$G$8)</f>
        <v>-</v>
      </c>
      <c r="J3200" s="295">
        <f>A3200*'Lineær programmering opg 4'!$C$11+Datatabel!C3200*'Lineær programmering opg 4'!$D$11</f>
        <v>39345.599999998311</v>
      </c>
      <c r="K3200" s="9">
        <f t="shared" si="247"/>
        <v>0</v>
      </c>
      <c r="L3200" s="9">
        <f t="shared" si="248"/>
        <v>0</v>
      </c>
    </row>
    <row r="3201" spans="1:12" ht="15" x14ac:dyDescent="0.25">
      <c r="A3201" s="167">
        <f t="shared" si="246"/>
        <v>163.24800000000846</v>
      </c>
      <c r="B3201" s="325">
        <f t="shared" si="249"/>
        <v>0.68020000000003522</v>
      </c>
      <c r="C3201" s="167">
        <f t="shared" si="245"/>
        <v>153.50399999998308</v>
      </c>
      <c r="D3201" s="167">
        <f>IF('Lineær programmering opg 4'!$M$4=0,"-",(-A3201+'Lineær programmering opg 4'!$M$4)/'Lineær programmering opg 4'!$K$4*-1)</f>
        <v>153.50399999998308</v>
      </c>
      <c r="E3201" s="167">
        <f>IF('Lineær programmering opg 4'!$M$5=0,"-",(-A3201+'Lineær programmering opg 4'!$M$5)/'Lineær programmering opg 4'!$K$5*-1)</f>
        <v>177.56399999999365</v>
      </c>
      <c r="F3201" s="167" t="str">
        <f>IF('Lineær programmering opg 4'!$E$6=0,"-",(-A3201+'Lineær programmering opg 4'!$M$6)/'Lineær programmering opg 4'!$K$6*-1)</f>
        <v>-</v>
      </c>
      <c r="G3201" s="167" t="str">
        <f>IF('Lineær programmering opg 4'!$D$7=0,"-",((-A3201+'Lineær programmering opg 4'!$M$7)/'Lineær programmering opg 4'!$K$7)*-1)</f>
        <v>-</v>
      </c>
      <c r="H3201" s="167" t="str">
        <f>IF('Lineær programmering opg 4'!$C$8=0,"-",((-A3201+'Lineær programmering opg 4'!$M$8)/'Lineær programmering opg 4'!$K$8)*-1)</f>
        <v>-</v>
      </c>
      <c r="I3201" s="167" t="str">
        <f>IF('Lineær programmering opg 4'!$D$8=0,"-",'Lineær programmering opg 4'!$G$8)</f>
        <v>-</v>
      </c>
      <c r="J3201" s="295">
        <f>A3201*'Lineær programmering opg 4'!$C$11+Datatabel!C3201*'Lineær programmering opg 4'!$D$11</f>
        <v>39350.399999998306</v>
      </c>
      <c r="K3201" s="9">
        <f t="shared" si="247"/>
        <v>0</v>
      </c>
      <c r="L3201" s="9">
        <f t="shared" si="248"/>
        <v>0</v>
      </c>
    </row>
    <row r="3202" spans="1:12" ht="15" x14ac:dyDescent="0.25">
      <c r="A3202" s="167">
        <f t="shared" si="246"/>
        <v>163.22400000000846</v>
      </c>
      <c r="B3202" s="325">
        <f t="shared" si="249"/>
        <v>0.68010000000003523</v>
      </c>
      <c r="C3202" s="167">
        <f t="shared" si="245"/>
        <v>153.55199999998308</v>
      </c>
      <c r="D3202" s="167">
        <f>IF('Lineær programmering opg 4'!$M$4=0,"-",(-A3202+'Lineær programmering opg 4'!$M$4)/'Lineær programmering opg 4'!$K$4*-1)</f>
        <v>153.55199999998308</v>
      </c>
      <c r="E3202" s="167">
        <f>IF('Lineær programmering opg 4'!$M$5=0,"-",(-A3202+'Lineær programmering opg 4'!$M$5)/'Lineær programmering opg 4'!$K$5*-1)</f>
        <v>177.58199999999366</v>
      </c>
      <c r="F3202" s="167" t="str">
        <f>IF('Lineær programmering opg 4'!$E$6=0,"-",(-A3202+'Lineær programmering opg 4'!$M$6)/'Lineær programmering opg 4'!$K$6*-1)</f>
        <v>-</v>
      </c>
      <c r="G3202" s="167" t="str">
        <f>IF('Lineær programmering opg 4'!$D$7=0,"-",((-A3202+'Lineær programmering opg 4'!$M$7)/'Lineær programmering opg 4'!$K$7)*-1)</f>
        <v>-</v>
      </c>
      <c r="H3202" s="167" t="str">
        <f>IF('Lineær programmering opg 4'!$C$8=0,"-",((-A3202+'Lineær programmering opg 4'!$M$8)/'Lineær programmering opg 4'!$K$8)*-1)</f>
        <v>-</v>
      </c>
      <c r="I3202" s="167" t="str">
        <f>IF('Lineær programmering opg 4'!$D$8=0,"-",'Lineær programmering opg 4'!$G$8)</f>
        <v>-</v>
      </c>
      <c r="J3202" s="295">
        <f>A3202*'Lineær programmering opg 4'!$C$11+Datatabel!C3202*'Lineær programmering opg 4'!$D$11</f>
        <v>39355.199999998309</v>
      </c>
      <c r="K3202" s="9">
        <f t="shared" si="247"/>
        <v>0</v>
      </c>
      <c r="L3202" s="9">
        <f t="shared" si="248"/>
        <v>0</v>
      </c>
    </row>
    <row r="3203" spans="1:12" ht="15" x14ac:dyDescent="0.25">
      <c r="A3203" s="167">
        <f t="shared" si="246"/>
        <v>163.20000000000846</v>
      </c>
      <c r="B3203" s="325">
        <f t="shared" si="249"/>
        <v>0.68000000000003524</v>
      </c>
      <c r="C3203" s="167">
        <f t="shared" ref="C3203:C3266" si="250">MIN(D3203,E3203,F3203,G3203,H3203,I3203)</f>
        <v>153.59999999998308</v>
      </c>
      <c r="D3203" s="167">
        <f>IF('Lineær programmering opg 4'!$M$4=0,"-",(-A3203+'Lineær programmering opg 4'!$M$4)/'Lineær programmering opg 4'!$K$4*-1)</f>
        <v>153.59999999998308</v>
      </c>
      <c r="E3203" s="167">
        <f>IF('Lineær programmering opg 4'!$M$5=0,"-",(-A3203+'Lineær programmering opg 4'!$M$5)/'Lineær programmering opg 4'!$K$5*-1)</f>
        <v>177.59999999999366</v>
      </c>
      <c r="F3203" s="167" t="str">
        <f>IF('Lineær programmering opg 4'!$E$6=0,"-",(-A3203+'Lineær programmering opg 4'!$M$6)/'Lineær programmering opg 4'!$K$6*-1)</f>
        <v>-</v>
      </c>
      <c r="G3203" s="167" t="str">
        <f>IF('Lineær programmering opg 4'!$D$7=0,"-",((-A3203+'Lineær programmering opg 4'!$M$7)/'Lineær programmering opg 4'!$K$7)*-1)</f>
        <v>-</v>
      </c>
      <c r="H3203" s="167" t="str">
        <f>IF('Lineær programmering opg 4'!$C$8=0,"-",((-A3203+'Lineær programmering opg 4'!$M$8)/'Lineær programmering opg 4'!$K$8)*-1)</f>
        <v>-</v>
      </c>
      <c r="I3203" s="167" t="str">
        <f>IF('Lineær programmering opg 4'!$D$8=0,"-",'Lineær programmering opg 4'!$G$8)</f>
        <v>-</v>
      </c>
      <c r="J3203" s="295">
        <f>A3203*'Lineær programmering opg 4'!$C$11+Datatabel!C3203*'Lineær programmering opg 4'!$D$11</f>
        <v>39359.999999998305</v>
      </c>
      <c r="K3203" s="9">
        <f t="shared" si="247"/>
        <v>0</v>
      </c>
      <c r="L3203" s="9">
        <f t="shared" si="248"/>
        <v>0</v>
      </c>
    </row>
    <row r="3204" spans="1:12" ht="15" x14ac:dyDescent="0.25">
      <c r="A3204" s="167">
        <f t="shared" ref="A3204:A3267" si="251">$A$3*B3204</f>
        <v>163.17600000000846</v>
      </c>
      <c r="B3204" s="325">
        <f t="shared" si="249"/>
        <v>0.67990000000003525</v>
      </c>
      <c r="C3204" s="167">
        <f t="shared" si="250"/>
        <v>153.64799999998309</v>
      </c>
      <c r="D3204" s="167">
        <f>IF('Lineær programmering opg 4'!$M$4=0,"-",(-A3204+'Lineær programmering opg 4'!$M$4)/'Lineær programmering opg 4'!$K$4*-1)</f>
        <v>153.64799999998309</v>
      </c>
      <c r="E3204" s="167">
        <f>IF('Lineær programmering opg 4'!$M$5=0,"-",(-A3204+'Lineær programmering opg 4'!$M$5)/'Lineær programmering opg 4'!$K$5*-1)</f>
        <v>177.61799999999366</v>
      </c>
      <c r="F3204" s="167" t="str">
        <f>IF('Lineær programmering opg 4'!$E$6=0,"-",(-A3204+'Lineær programmering opg 4'!$M$6)/'Lineær programmering opg 4'!$K$6*-1)</f>
        <v>-</v>
      </c>
      <c r="G3204" s="167" t="str">
        <f>IF('Lineær programmering opg 4'!$D$7=0,"-",((-A3204+'Lineær programmering opg 4'!$M$7)/'Lineær programmering opg 4'!$K$7)*-1)</f>
        <v>-</v>
      </c>
      <c r="H3204" s="167" t="str">
        <f>IF('Lineær programmering opg 4'!$C$8=0,"-",((-A3204+'Lineær programmering opg 4'!$M$8)/'Lineær programmering opg 4'!$K$8)*-1)</f>
        <v>-</v>
      </c>
      <c r="I3204" s="167" t="str">
        <f>IF('Lineær programmering opg 4'!$D$8=0,"-",'Lineær programmering opg 4'!$G$8)</f>
        <v>-</v>
      </c>
      <c r="J3204" s="295">
        <f>A3204*'Lineær programmering opg 4'!$C$11+Datatabel!C3204*'Lineær programmering opg 4'!$D$11</f>
        <v>39364.799999998308</v>
      </c>
      <c r="K3204" s="9">
        <f t="shared" ref="K3204:K3267" si="252">IF($J$10004=J3204,A3204,0)</f>
        <v>0</v>
      </c>
      <c r="L3204" s="9">
        <f t="shared" ref="L3204:L3267" si="253">IF(J3204=$J$10004,C3204,0)</f>
        <v>0</v>
      </c>
    </row>
    <row r="3205" spans="1:12" ht="15" x14ac:dyDescent="0.25">
      <c r="A3205" s="167">
        <f t="shared" si="251"/>
        <v>163.15200000000846</v>
      </c>
      <c r="B3205" s="325">
        <f t="shared" ref="B3205:B3268" si="254">B3204-0.01%</f>
        <v>0.67980000000003526</v>
      </c>
      <c r="C3205" s="167">
        <f t="shared" si="250"/>
        <v>153.69599999998309</v>
      </c>
      <c r="D3205" s="167">
        <f>IF('Lineær programmering opg 4'!$M$4=0,"-",(-A3205+'Lineær programmering opg 4'!$M$4)/'Lineær programmering opg 4'!$K$4*-1)</f>
        <v>153.69599999998309</v>
      </c>
      <c r="E3205" s="167">
        <f>IF('Lineær programmering opg 4'!$M$5=0,"-",(-A3205+'Lineær programmering opg 4'!$M$5)/'Lineær programmering opg 4'!$K$5*-1)</f>
        <v>177.63599999999366</v>
      </c>
      <c r="F3205" s="167" t="str">
        <f>IF('Lineær programmering opg 4'!$E$6=0,"-",(-A3205+'Lineær programmering opg 4'!$M$6)/'Lineær programmering opg 4'!$K$6*-1)</f>
        <v>-</v>
      </c>
      <c r="G3205" s="167" t="str">
        <f>IF('Lineær programmering opg 4'!$D$7=0,"-",((-A3205+'Lineær programmering opg 4'!$M$7)/'Lineær programmering opg 4'!$K$7)*-1)</f>
        <v>-</v>
      </c>
      <c r="H3205" s="167" t="str">
        <f>IF('Lineær programmering opg 4'!$C$8=0,"-",((-A3205+'Lineær programmering opg 4'!$M$8)/'Lineær programmering opg 4'!$K$8)*-1)</f>
        <v>-</v>
      </c>
      <c r="I3205" s="167" t="str">
        <f>IF('Lineær programmering opg 4'!$D$8=0,"-",'Lineær programmering opg 4'!$G$8)</f>
        <v>-</v>
      </c>
      <c r="J3205" s="295">
        <f>A3205*'Lineær programmering opg 4'!$C$11+Datatabel!C3205*'Lineær programmering opg 4'!$D$11</f>
        <v>39369.599999998303</v>
      </c>
      <c r="K3205" s="9">
        <f t="shared" si="252"/>
        <v>0</v>
      </c>
      <c r="L3205" s="9">
        <f t="shared" si="253"/>
        <v>0</v>
      </c>
    </row>
    <row r="3206" spans="1:12" ht="15" x14ac:dyDescent="0.25">
      <c r="A3206" s="167">
        <f t="shared" si="251"/>
        <v>163.12800000000846</v>
      </c>
      <c r="B3206" s="325">
        <f t="shared" si="254"/>
        <v>0.67970000000003528</v>
      </c>
      <c r="C3206" s="167">
        <f t="shared" si="250"/>
        <v>153.74399999998309</v>
      </c>
      <c r="D3206" s="167">
        <f>IF('Lineær programmering opg 4'!$M$4=0,"-",(-A3206+'Lineær programmering opg 4'!$M$4)/'Lineær programmering opg 4'!$K$4*-1)</f>
        <v>153.74399999998309</v>
      </c>
      <c r="E3206" s="167">
        <f>IF('Lineær programmering opg 4'!$M$5=0,"-",(-A3206+'Lineær programmering opg 4'!$M$5)/'Lineær programmering opg 4'!$K$5*-1)</f>
        <v>177.65399999999366</v>
      </c>
      <c r="F3206" s="167" t="str">
        <f>IF('Lineær programmering opg 4'!$E$6=0,"-",(-A3206+'Lineær programmering opg 4'!$M$6)/'Lineær programmering opg 4'!$K$6*-1)</f>
        <v>-</v>
      </c>
      <c r="G3206" s="167" t="str">
        <f>IF('Lineær programmering opg 4'!$D$7=0,"-",((-A3206+'Lineær programmering opg 4'!$M$7)/'Lineær programmering opg 4'!$K$7)*-1)</f>
        <v>-</v>
      </c>
      <c r="H3206" s="167" t="str">
        <f>IF('Lineær programmering opg 4'!$C$8=0,"-",((-A3206+'Lineær programmering opg 4'!$M$8)/'Lineær programmering opg 4'!$K$8)*-1)</f>
        <v>-</v>
      </c>
      <c r="I3206" s="167" t="str">
        <f>IF('Lineær programmering opg 4'!$D$8=0,"-",'Lineær programmering opg 4'!$G$8)</f>
        <v>-</v>
      </c>
      <c r="J3206" s="295">
        <f>A3206*'Lineær programmering opg 4'!$C$11+Datatabel!C3206*'Lineær programmering opg 4'!$D$11</f>
        <v>39374.399999998306</v>
      </c>
      <c r="K3206" s="9">
        <f t="shared" si="252"/>
        <v>0</v>
      </c>
      <c r="L3206" s="9">
        <f t="shared" si="253"/>
        <v>0</v>
      </c>
    </row>
    <row r="3207" spans="1:12" ht="15" x14ac:dyDescent="0.25">
      <c r="A3207" s="167">
        <f t="shared" si="251"/>
        <v>163.10400000000845</v>
      </c>
      <c r="B3207" s="325">
        <f t="shared" si="254"/>
        <v>0.67960000000003529</v>
      </c>
      <c r="C3207" s="167">
        <f t="shared" si="250"/>
        <v>153.79199999998309</v>
      </c>
      <c r="D3207" s="167">
        <f>IF('Lineær programmering opg 4'!$M$4=0,"-",(-A3207+'Lineær programmering opg 4'!$M$4)/'Lineær programmering opg 4'!$K$4*-1)</f>
        <v>153.79199999998309</v>
      </c>
      <c r="E3207" s="167">
        <f>IF('Lineær programmering opg 4'!$M$5=0,"-",(-A3207+'Lineær programmering opg 4'!$M$5)/'Lineær programmering opg 4'!$K$5*-1)</f>
        <v>177.67199999999366</v>
      </c>
      <c r="F3207" s="167" t="str">
        <f>IF('Lineær programmering opg 4'!$E$6=0,"-",(-A3207+'Lineær programmering opg 4'!$M$6)/'Lineær programmering opg 4'!$K$6*-1)</f>
        <v>-</v>
      </c>
      <c r="G3207" s="167" t="str">
        <f>IF('Lineær programmering opg 4'!$D$7=0,"-",((-A3207+'Lineær programmering opg 4'!$M$7)/'Lineær programmering opg 4'!$K$7)*-1)</f>
        <v>-</v>
      </c>
      <c r="H3207" s="167" t="str">
        <f>IF('Lineær programmering opg 4'!$C$8=0,"-",((-A3207+'Lineær programmering opg 4'!$M$8)/'Lineær programmering opg 4'!$K$8)*-1)</f>
        <v>-</v>
      </c>
      <c r="I3207" s="167" t="str">
        <f>IF('Lineær programmering opg 4'!$D$8=0,"-",'Lineær programmering opg 4'!$G$8)</f>
        <v>-</v>
      </c>
      <c r="J3207" s="295">
        <f>A3207*'Lineær programmering opg 4'!$C$11+Datatabel!C3207*'Lineær programmering opg 4'!$D$11</f>
        <v>39379.199999998309</v>
      </c>
      <c r="K3207" s="9">
        <f t="shared" si="252"/>
        <v>0</v>
      </c>
      <c r="L3207" s="9">
        <f t="shared" si="253"/>
        <v>0</v>
      </c>
    </row>
    <row r="3208" spans="1:12" ht="15" x14ac:dyDescent="0.25">
      <c r="A3208" s="167">
        <f t="shared" si="251"/>
        <v>163.08000000000848</v>
      </c>
      <c r="B3208" s="325">
        <f t="shared" si="254"/>
        <v>0.6795000000000353</v>
      </c>
      <c r="C3208" s="167">
        <f t="shared" si="250"/>
        <v>153.83999999998304</v>
      </c>
      <c r="D3208" s="167">
        <f>IF('Lineær programmering opg 4'!$M$4=0,"-",(-A3208+'Lineær programmering opg 4'!$M$4)/'Lineær programmering opg 4'!$K$4*-1)</f>
        <v>153.83999999998304</v>
      </c>
      <c r="E3208" s="167">
        <f>IF('Lineær programmering opg 4'!$M$5=0,"-",(-A3208+'Lineær programmering opg 4'!$M$5)/'Lineær programmering opg 4'!$K$5*-1)</f>
        <v>177.68999999999366</v>
      </c>
      <c r="F3208" s="167" t="str">
        <f>IF('Lineær programmering opg 4'!$E$6=0,"-",(-A3208+'Lineær programmering opg 4'!$M$6)/'Lineær programmering opg 4'!$K$6*-1)</f>
        <v>-</v>
      </c>
      <c r="G3208" s="167" t="str">
        <f>IF('Lineær programmering opg 4'!$D$7=0,"-",((-A3208+'Lineær programmering opg 4'!$M$7)/'Lineær programmering opg 4'!$K$7)*-1)</f>
        <v>-</v>
      </c>
      <c r="H3208" s="167" t="str">
        <f>IF('Lineær programmering opg 4'!$C$8=0,"-",((-A3208+'Lineær programmering opg 4'!$M$8)/'Lineær programmering opg 4'!$K$8)*-1)</f>
        <v>-</v>
      </c>
      <c r="I3208" s="167" t="str">
        <f>IF('Lineær programmering opg 4'!$D$8=0,"-",'Lineær programmering opg 4'!$G$8)</f>
        <v>-</v>
      </c>
      <c r="J3208" s="295">
        <f>A3208*'Lineær programmering opg 4'!$C$11+Datatabel!C3208*'Lineær programmering opg 4'!$D$11</f>
        <v>39383.999999998305</v>
      </c>
      <c r="K3208" s="9">
        <f t="shared" si="252"/>
        <v>0</v>
      </c>
      <c r="L3208" s="9">
        <f t="shared" si="253"/>
        <v>0</v>
      </c>
    </row>
    <row r="3209" spans="1:12" ht="15" x14ac:dyDescent="0.25">
      <c r="A3209" s="167">
        <f t="shared" si="251"/>
        <v>163.05600000000848</v>
      </c>
      <c r="B3209" s="325">
        <f t="shared" si="254"/>
        <v>0.67940000000003531</v>
      </c>
      <c r="C3209" s="167">
        <f t="shared" si="250"/>
        <v>153.88799999998304</v>
      </c>
      <c r="D3209" s="167">
        <f>IF('Lineær programmering opg 4'!$M$4=0,"-",(-A3209+'Lineær programmering opg 4'!$M$4)/'Lineær programmering opg 4'!$K$4*-1)</f>
        <v>153.88799999998304</v>
      </c>
      <c r="E3209" s="167">
        <f>IF('Lineær programmering opg 4'!$M$5=0,"-",(-A3209+'Lineær programmering opg 4'!$M$5)/'Lineær programmering opg 4'!$K$5*-1)</f>
        <v>177.70799999999366</v>
      </c>
      <c r="F3209" s="167" t="str">
        <f>IF('Lineær programmering opg 4'!$E$6=0,"-",(-A3209+'Lineær programmering opg 4'!$M$6)/'Lineær programmering opg 4'!$K$6*-1)</f>
        <v>-</v>
      </c>
      <c r="G3209" s="167" t="str">
        <f>IF('Lineær programmering opg 4'!$D$7=0,"-",((-A3209+'Lineær programmering opg 4'!$M$7)/'Lineær programmering opg 4'!$K$7)*-1)</f>
        <v>-</v>
      </c>
      <c r="H3209" s="167" t="str">
        <f>IF('Lineær programmering opg 4'!$C$8=0,"-",((-A3209+'Lineær programmering opg 4'!$M$8)/'Lineær programmering opg 4'!$K$8)*-1)</f>
        <v>-</v>
      </c>
      <c r="I3209" s="167" t="str">
        <f>IF('Lineær programmering opg 4'!$D$8=0,"-",'Lineær programmering opg 4'!$G$8)</f>
        <v>-</v>
      </c>
      <c r="J3209" s="295">
        <f>A3209*'Lineær programmering opg 4'!$C$11+Datatabel!C3209*'Lineær programmering opg 4'!$D$11</f>
        <v>39388.7999999983</v>
      </c>
      <c r="K3209" s="9">
        <f t="shared" si="252"/>
        <v>0</v>
      </c>
      <c r="L3209" s="9">
        <f t="shared" si="253"/>
        <v>0</v>
      </c>
    </row>
    <row r="3210" spans="1:12" ht="15" x14ac:dyDescent="0.25">
      <c r="A3210" s="167">
        <f t="shared" si="251"/>
        <v>163.03200000000848</v>
      </c>
      <c r="B3210" s="325">
        <f t="shared" si="254"/>
        <v>0.67930000000003532</v>
      </c>
      <c r="C3210" s="167">
        <f t="shared" si="250"/>
        <v>153.93599999998304</v>
      </c>
      <c r="D3210" s="167">
        <f>IF('Lineær programmering opg 4'!$M$4=0,"-",(-A3210+'Lineær programmering opg 4'!$M$4)/'Lineær programmering opg 4'!$K$4*-1)</f>
        <v>153.93599999998304</v>
      </c>
      <c r="E3210" s="167">
        <f>IF('Lineær programmering opg 4'!$M$5=0,"-",(-A3210+'Lineær programmering opg 4'!$M$5)/'Lineær programmering opg 4'!$K$5*-1)</f>
        <v>177.72599999999366</v>
      </c>
      <c r="F3210" s="167" t="str">
        <f>IF('Lineær programmering opg 4'!$E$6=0,"-",(-A3210+'Lineær programmering opg 4'!$M$6)/'Lineær programmering opg 4'!$K$6*-1)</f>
        <v>-</v>
      </c>
      <c r="G3210" s="167" t="str">
        <f>IF('Lineær programmering opg 4'!$D$7=0,"-",((-A3210+'Lineær programmering opg 4'!$M$7)/'Lineær programmering opg 4'!$K$7)*-1)</f>
        <v>-</v>
      </c>
      <c r="H3210" s="167" t="str">
        <f>IF('Lineær programmering opg 4'!$C$8=0,"-",((-A3210+'Lineær programmering opg 4'!$M$8)/'Lineær programmering opg 4'!$K$8)*-1)</f>
        <v>-</v>
      </c>
      <c r="I3210" s="167" t="str">
        <f>IF('Lineær programmering opg 4'!$D$8=0,"-",'Lineær programmering opg 4'!$G$8)</f>
        <v>-</v>
      </c>
      <c r="J3210" s="295">
        <f>A3210*'Lineær programmering opg 4'!$C$11+Datatabel!C3210*'Lineær programmering opg 4'!$D$11</f>
        <v>39393.599999998303</v>
      </c>
      <c r="K3210" s="9">
        <f t="shared" si="252"/>
        <v>0</v>
      </c>
      <c r="L3210" s="9">
        <f t="shared" si="253"/>
        <v>0</v>
      </c>
    </row>
    <row r="3211" spans="1:12" ht="15" x14ac:dyDescent="0.25">
      <c r="A3211" s="167">
        <f t="shared" si="251"/>
        <v>163.00800000000848</v>
      </c>
      <c r="B3211" s="325">
        <f t="shared" si="254"/>
        <v>0.67920000000003533</v>
      </c>
      <c r="C3211" s="167">
        <f t="shared" si="250"/>
        <v>153.98399999998304</v>
      </c>
      <c r="D3211" s="167">
        <f>IF('Lineær programmering opg 4'!$M$4=0,"-",(-A3211+'Lineær programmering opg 4'!$M$4)/'Lineær programmering opg 4'!$K$4*-1)</f>
        <v>153.98399999998304</v>
      </c>
      <c r="E3211" s="167">
        <f>IF('Lineær programmering opg 4'!$M$5=0,"-",(-A3211+'Lineær programmering opg 4'!$M$5)/'Lineær programmering opg 4'!$K$5*-1)</f>
        <v>177.74399999999366</v>
      </c>
      <c r="F3211" s="167" t="str">
        <f>IF('Lineær programmering opg 4'!$E$6=0,"-",(-A3211+'Lineær programmering opg 4'!$M$6)/'Lineær programmering opg 4'!$K$6*-1)</f>
        <v>-</v>
      </c>
      <c r="G3211" s="167" t="str">
        <f>IF('Lineær programmering opg 4'!$D$7=0,"-",((-A3211+'Lineær programmering opg 4'!$M$7)/'Lineær programmering opg 4'!$K$7)*-1)</f>
        <v>-</v>
      </c>
      <c r="H3211" s="167" t="str">
        <f>IF('Lineær programmering opg 4'!$C$8=0,"-",((-A3211+'Lineær programmering opg 4'!$M$8)/'Lineær programmering opg 4'!$K$8)*-1)</f>
        <v>-</v>
      </c>
      <c r="I3211" s="167" t="str">
        <f>IF('Lineær programmering opg 4'!$D$8=0,"-",'Lineær programmering opg 4'!$G$8)</f>
        <v>-</v>
      </c>
      <c r="J3211" s="295">
        <f>A3211*'Lineær programmering opg 4'!$C$11+Datatabel!C3211*'Lineær programmering opg 4'!$D$11</f>
        <v>39398.399999998306</v>
      </c>
      <c r="K3211" s="9">
        <f t="shared" si="252"/>
        <v>0</v>
      </c>
      <c r="L3211" s="9">
        <f t="shared" si="253"/>
        <v>0</v>
      </c>
    </row>
    <row r="3212" spans="1:12" ht="15" x14ac:dyDescent="0.25">
      <c r="A3212" s="167">
        <f t="shared" si="251"/>
        <v>162.98400000000848</v>
      </c>
      <c r="B3212" s="325">
        <f t="shared" si="254"/>
        <v>0.67910000000003534</v>
      </c>
      <c r="C3212" s="167">
        <f t="shared" si="250"/>
        <v>154.03199999998304</v>
      </c>
      <c r="D3212" s="167">
        <f>IF('Lineær programmering opg 4'!$M$4=0,"-",(-A3212+'Lineær programmering opg 4'!$M$4)/'Lineær programmering opg 4'!$K$4*-1)</f>
        <v>154.03199999998304</v>
      </c>
      <c r="E3212" s="167">
        <f>IF('Lineær programmering opg 4'!$M$5=0,"-",(-A3212+'Lineær programmering opg 4'!$M$5)/'Lineær programmering opg 4'!$K$5*-1)</f>
        <v>177.76199999999366</v>
      </c>
      <c r="F3212" s="167" t="str">
        <f>IF('Lineær programmering opg 4'!$E$6=0,"-",(-A3212+'Lineær programmering opg 4'!$M$6)/'Lineær programmering opg 4'!$K$6*-1)</f>
        <v>-</v>
      </c>
      <c r="G3212" s="167" t="str">
        <f>IF('Lineær programmering opg 4'!$D$7=0,"-",((-A3212+'Lineær programmering opg 4'!$M$7)/'Lineær programmering opg 4'!$K$7)*-1)</f>
        <v>-</v>
      </c>
      <c r="H3212" s="167" t="str">
        <f>IF('Lineær programmering opg 4'!$C$8=0,"-",((-A3212+'Lineær programmering opg 4'!$M$8)/'Lineær programmering opg 4'!$K$8)*-1)</f>
        <v>-</v>
      </c>
      <c r="I3212" s="167" t="str">
        <f>IF('Lineær programmering opg 4'!$D$8=0,"-",'Lineær programmering opg 4'!$G$8)</f>
        <v>-</v>
      </c>
      <c r="J3212" s="295">
        <f>A3212*'Lineær programmering opg 4'!$C$11+Datatabel!C3212*'Lineær programmering opg 4'!$D$11</f>
        <v>39403.199999998302</v>
      </c>
      <c r="K3212" s="9">
        <f t="shared" si="252"/>
        <v>0</v>
      </c>
      <c r="L3212" s="9">
        <f t="shared" si="253"/>
        <v>0</v>
      </c>
    </row>
    <row r="3213" spans="1:12" ht="15" x14ac:dyDescent="0.25">
      <c r="A3213" s="167">
        <f t="shared" si="251"/>
        <v>162.96000000000848</v>
      </c>
      <c r="B3213" s="325">
        <f t="shared" si="254"/>
        <v>0.67900000000003535</v>
      </c>
      <c r="C3213" s="167">
        <f t="shared" si="250"/>
        <v>154.07999999998304</v>
      </c>
      <c r="D3213" s="167">
        <f>IF('Lineær programmering opg 4'!$M$4=0,"-",(-A3213+'Lineær programmering opg 4'!$M$4)/'Lineær programmering opg 4'!$K$4*-1)</f>
        <v>154.07999999998304</v>
      </c>
      <c r="E3213" s="167">
        <f>IF('Lineær programmering opg 4'!$M$5=0,"-",(-A3213+'Lineær programmering opg 4'!$M$5)/'Lineær programmering opg 4'!$K$5*-1)</f>
        <v>177.77999999999366</v>
      </c>
      <c r="F3213" s="167" t="str">
        <f>IF('Lineær programmering opg 4'!$E$6=0,"-",(-A3213+'Lineær programmering opg 4'!$M$6)/'Lineær programmering opg 4'!$K$6*-1)</f>
        <v>-</v>
      </c>
      <c r="G3213" s="167" t="str">
        <f>IF('Lineær programmering opg 4'!$D$7=0,"-",((-A3213+'Lineær programmering opg 4'!$M$7)/'Lineær programmering opg 4'!$K$7)*-1)</f>
        <v>-</v>
      </c>
      <c r="H3213" s="167" t="str">
        <f>IF('Lineær programmering opg 4'!$C$8=0,"-",((-A3213+'Lineær programmering opg 4'!$M$8)/'Lineær programmering opg 4'!$K$8)*-1)</f>
        <v>-</v>
      </c>
      <c r="I3213" s="167" t="str">
        <f>IF('Lineær programmering opg 4'!$D$8=0,"-",'Lineær programmering opg 4'!$G$8)</f>
        <v>-</v>
      </c>
      <c r="J3213" s="295">
        <f>A3213*'Lineær programmering opg 4'!$C$11+Datatabel!C3213*'Lineær programmering opg 4'!$D$11</f>
        <v>39407.999999998305</v>
      </c>
      <c r="K3213" s="9">
        <f t="shared" si="252"/>
        <v>0</v>
      </c>
      <c r="L3213" s="9">
        <f t="shared" si="253"/>
        <v>0</v>
      </c>
    </row>
    <row r="3214" spans="1:12" ht="15" x14ac:dyDescent="0.25">
      <c r="A3214" s="167">
        <f t="shared" si="251"/>
        <v>162.93600000000848</v>
      </c>
      <c r="B3214" s="325">
        <f t="shared" si="254"/>
        <v>0.67890000000003536</v>
      </c>
      <c r="C3214" s="167">
        <f t="shared" si="250"/>
        <v>154.12799999998305</v>
      </c>
      <c r="D3214" s="167">
        <f>IF('Lineær programmering opg 4'!$M$4=0,"-",(-A3214+'Lineær programmering opg 4'!$M$4)/'Lineær programmering opg 4'!$K$4*-1)</f>
        <v>154.12799999998305</v>
      </c>
      <c r="E3214" s="167">
        <f>IF('Lineær programmering opg 4'!$M$5=0,"-",(-A3214+'Lineær programmering opg 4'!$M$5)/'Lineær programmering opg 4'!$K$5*-1)</f>
        <v>177.79799999999366</v>
      </c>
      <c r="F3214" s="167" t="str">
        <f>IF('Lineær programmering opg 4'!$E$6=0,"-",(-A3214+'Lineær programmering opg 4'!$M$6)/'Lineær programmering opg 4'!$K$6*-1)</f>
        <v>-</v>
      </c>
      <c r="G3214" s="167" t="str">
        <f>IF('Lineær programmering opg 4'!$D$7=0,"-",((-A3214+'Lineær programmering opg 4'!$M$7)/'Lineær programmering opg 4'!$K$7)*-1)</f>
        <v>-</v>
      </c>
      <c r="H3214" s="167" t="str">
        <f>IF('Lineær programmering opg 4'!$C$8=0,"-",((-A3214+'Lineær programmering opg 4'!$M$8)/'Lineær programmering opg 4'!$K$8)*-1)</f>
        <v>-</v>
      </c>
      <c r="I3214" s="167" t="str">
        <f>IF('Lineær programmering opg 4'!$D$8=0,"-",'Lineær programmering opg 4'!$G$8)</f>
        <v>-</v>
      </c>
      <c r="J3214" s="295">
        <f>A3214*'Lineær programmering opg 4'!$C$11+Datatabel!C3214*'Lineær programmering opg 4'!$D$11</f>
        <v>39412.799999998308</v>
      </c>
      <c r="K3214" s="9">
        <f t="shared" si="252"/>
        <v>0</v>
      </c>
      <c r="L3214" s="9">
        <f t="shared" si="253"/>
        <v>0</v>
      </c>
    </row>
    <row r="3215" spans="1:12" ht="15" x14ac:dyDescent="0.25">
      <c r="A3215" s="167">
        <f t="shared" si="251"/>
        <v>162.9120000000085</v>
      </c>
      <c r="B3215" s="325">
        <f t="shared" si="254"/>
        <v>0.67880000000003538</v>
      </c>
      <c r="C3215" s="167">
        <f t="shared" si="250"/>
        <v>154.17599999998299</v>
      </c>
      <c r="D3215" s="167">
        <f>IF('Lineær programmering opg 4'!$M$4=0,"-",(-A3215+'Lineær programmering opg 4'!$M$4)/'Lineær programmering opg 4'!$K$4*-1)</f>
        <v>154.17599999998299</v>
      </c>
      <c r="E3215" s="167">
        <f>IF('Lineær programmering opg 4'!$M$5=0,"-",(-A3215+'Lineær programmering opg 4'!$M$5)/'Lineær programmering opg 4'!$K$5*-1)</f>
        <v>177.81599999999364</v>
      </c>
      <c r="F3215" s="167" t="str">
        <f>IF('Lineær programmering opg 4'!$E$6=0,"-",(-A3215+'Lineær programmering opg 4'!$M$6)/'Lineær programmering opg 4'!$K$6*-1)</f>
        <v>-</v>
      </c>
      <c r="G3215" s="167" t="str">
        <f>IF('Lineær programmering opg 4'!$D$7=0,"-",((-A3215+'Lineær programmering opg 4'!$M$7)/'Lineær programmering opg 4'!$K$7)*-1)</f>
        <v>-</v>
      </c>
      <c r="H3215" s="167" t="str">
        <f>IF('Lineær programmering opg 4'!$C$8=0,"-",((-A3215+'Lineær programmering opg 4'!$M$8)/'Lineær programmering opg 4'!$K$8)*-1)</f>
        <v>-</v>
      </c>
      <c r="I3215" s="167" t="str">
        <f>IF('Lineær programmering opg 4'!$D$8=0,"-",'Lineær programmering opg 4'!$G$8)</f>
        <v>-</v>
      </c>
      <c r="J3215" s="295">
        <f>A3215*'Lineær programmering opg 4'!$C$11+Datatabel!C3215*'Lineær programmering opg 4'!$D$11</f>
        <v>39417.599999998296</v>
      </c>
      <c r="K3215" s="9">
        <f t="shared" si="252"/>
        <v>0</v>
      </c>
      <c r="L3215" s="9">
        <f t="shared" si="253"/>
        <v>0</v>
      </c>
    </row>
    <row r="3216" spans="1:12" ht="15" x14ac:dyDescent="0.25">
      <c r="A3216" s="167">
        <f t="shared" si="251"/>
        <v>162.8880000000085</v>
      </c>
      <c r="B3216" s="325">
        <f t="shared" si="254"/>
        <v>0.67870000000003539</v>
      </c>
      <c r="C3216" s="167">
        <f t="shared" si="250"/>
        <v>154.22399999998299</v>
      </c>
      <c r="D3216" s="167">
        <f>IF('Lineær programmering opg 4'!$M$4=0,"-",(-A3216+'Lineær programmering opg 4'!$M$4)/'Lineær programmering opg 4'!$K$4*-1)</f>
        <v>154.22399999998299</v>
      </c>
      <c r="E3216" s="167">
        <f>IF('Lineær programmering opg 4'!$M$5=0,"-",(-A3216+'Lineær programmering opg 4'!$M$5)/'Lineær programmering opg 4'!$K$5*-1)</f>
        <v>177.83399999999364</v>
      </c>
      <c r="F3216" s="167" t="str">
        <f>IF('Lineær programmering opg 4'!$E$6=0,"-",(-A3216+'Lineær programmering opg 4'!$M$6)/'Lineær programmering opg 4'!$K$6*-1)</f>
        <v>-</v>
      </c>
      <c r="G3216" s="167" t="str">
        <f>IF('Lineær programmering opg 4'!$D$7=0,"-",((-A3216+'Lineær programmering opg 4'!$M$7)/'Lineær programmering opg 4'!$K$7)*-1)</f>
        <v>-</v>
      </c>
      <c r="H3216" s="167" t="str">
        <f>IF('Lineær programmering opg 4'!$C$8=0,"-",((-A3216+'Lineær programmering opg 4'!$M$8)/'Lineær programmering opg 4'!$K$8)*-1)</f>
        <v>-</v>
      </c>
      <c r="I3216" s="167" t="str">
        <f>IF('Lineær programmering opg 4'!$D$8=0,"-",'Lineær programmering opg 4'!$G$8)</f>
        <v>-</v>
      </c>
      <c r="J3216" s="295">
        <f>A3216*'Lineær programmering opg 4'!$C$11+Datatabel!C3216*'Lineær programmering opg 4'!$D$11</f>
        <v>39422.399999998299</v>
      </c>
      <c r="K3216" s="9">
        <f t="shared" si="252"/>
        <v>0</v>
      </c>
      <c r="L3216" s="9">
        <f t="shared" si="253"/>
        <v>0</v>
      </c>
    </row>
    <row r="3217" spans="1:12" ht="15" x14ac:dyDescent="0.25">
      <c r="A3217" s="167">
        <f t="shared" si="251"/>
        <v>162.8640000000085</v>
      </c>
      <c r="B3217" s="325">
        <f t="shared" si="254"/>
        <v>0.6786000000000354</v>
      </c>
      <c r="C3217" s="167">
        <f t="shared" si="250"/>
        <v>154.271999999983</v>
      </c>
      <c r="D3217" s="167">
        <f>IF('Lineær programmering opg 4'!$M$4=0,"-",(-A3217+'Lineær programmering opg 4'!$M$4)/'Lineær programmering opg 4'!$K$4*-1)</f>
        <v>154.271999999983</v>
      </c>
      <c r="E3217" s="167">
        <f>IF('Lineær programmering opg 4'!$M$5=0,"-",(-A3217+'Lineær programmering opg 4'!$M$5)/'Lineær programmering opg 4'!$K$5*-1)</f>
        <v>177.85199999999364</v>
      </c>
      <c r="F3217" s="167" t="str">
        <f>IF('Lineær programmering opg 4'!$E$6=0,"-",(-A3217+'Lineær programmering opg 4'!$M$6)/'Lineær programmering opg 4'!$K$6*-1)</f>
        <v>-</v>
      </c>
      <c r="G3217" s="167" t="str">
        <f>IF('Lineær programmering opg 4'!$D$7=0,"-",((-A3217+'Lineær programmering opg 4'!$M$7)/'Lineær programmering opg 4'!$K$7)*-1)</f>
        <v>-</v>
      </c>
      <c r="H3217" s="167" t="str">
        <f>IF('Lineær programmering opg 4'!$C$8=0,"-",((-A3217+'Lineær programmering opg 4'!$M$8)/'Lineær programmering opg 4'!$K$8)*-1)</f>
        <v>-</v>
      </c>
      <c r="I3217" s="167" t="str">
        <f>IF('Lineær programmering opg 4'!$D$8=0,"-",'Lineær programmering opg 4'!$G$8)</f>
        <v>-</v>
      </c>
      <c r="J3217" s="295">
        <f>A3217*'Lineær programmering opg 4'!$C$11+Datatabel!C3217*'Lineær programmering opg 4'!$D$11</f>
        <v>39427.199999998302</v>
      </c>
      <c r="K3217" s="9">
        <f t="shared" si="252"/>
        <v>0</v>
      </c>
      <c r="L3217" s="9">
        <f t="shared" si="253"/>
        <v>0</v>
      </c>
    </row>
    <row r="3218" spans="1:12" ht="15" x14ac:dyDescent="0.25">
      <c r="A3218" s="167">
        <f t="shared" si="251"/>
        <v>162.8400000000085</v>
      </c>
      <c r="B3218" s="325">
        <f t="shared" si="254"/>
        <v>0.67850000000003541</v>
      </c>
      <c r="C3218" s="167">
        <f t="shared" si="250"/>
        <v>154.319999999983</v>
      </c>
      <c r="D3218" s="167">
        <f>IF('Lineær programmering opg 4'!$M$4=0,"-",(-A3218+'Lineær programmering opg 4'!$M$4)/'Lineær programmering opg 4'!$K$4*-1)</f>
        <v>154.319999999983</v>
      </c>
      <c r="E3218" s="167">
        <f>IF('Lineær programmering opg 4'!$M$5=0,"-",(-A3218+'Lineær programmering opg 4'!$M$5)/'Lineær programmering opg 4'!$K$5*-1)</f>
        <v>177.86999999999364</v>
      </c>
      <c r="F3218" s="167" t="str">
        <f>IF('Lineær programmering opg 4'!$E$6=0,"-",(-A3218+'Lineær programmering opg 4'!$M$6)/'Lineær programmering opg 4'!$K$6*-1)</f>
        <v>-</v>
      </c>
      <c r="G3218" s="167" t="str">
        <f>IF('Lineær programmering opg 4'!$D$7=0,"-",((-A3218+'Lineær programmering opg 4'!$M$7)/'Lineær programmering opg 4'!$K$7)*-1)</f>
        <v>-</v>
      </c>
      <c r="H3218" s="167" t="str">
        <f>IF('Lineær programmering opg 4'!$C$8=0,"-",((-A3218+'Lineær programmering opg 4'!$M$8)/'Lineær programmering opg 4'!$K$8)*-1)</f>
        <v>-</v>
      </c>
      <c r="I3218" s="167" t="str">
        <f>IF('Lineær programmering opg 4'!$D$8=0,"-",'Lineær programmering opg 4'!$G$8)</f>
        <v>-</v>
      </c>
      <c r="J3218" s="295">
        <f>A3218*'Lineær programmering opg 4'!$C$11+Datatabel!C3218*'Lineær programmering opg 4'!$D$11</f>
        <v>39431.999999998297</v>
      </c>
      <c r="K3218" s="9">
        <f t="shared" si="252"/>
        <v>0</v>
      </c>
      <c r="L3218" s="9">
        <f t="shared" si="253"/>
        <v>0</v>
      </c>
    </row>
    <row r="3219" spans="1:12" ht="15" x14ac:dyDescent="0.25">
      <c r="A3219" s="167">
        <f t="shared" si="251"/>
        <v>162.8160000000085</v>
      </c>
      <c r="B3219" s="325">
        <f t="shared" si="254"/>
        <v>0.67840000000003542</v>
      </c>
      <c r="C3219" s="167">
        <f t="shared" si="250"/>
        <v>154.367999999983</v>
      </c>
      <c r="D3219" s="167">
        <f>IF('Lineær programmering opg 4'!$M$4=0,"-",(-A3219+'Lineær programmering opg 4'!$M$4)/'Lineær programmering opg 4'!$K$4*-1)</f>
        <v>154.367999999983</v>
      </c>
      <c r="E3219" s="167">
        <f>IF('Lineær programmering opg 4'!$M$5=0,"-",(-A3219+'Lineær programmering opg 4'!$M$5)/'Lineær programmering opg 4'!$K$5*-1)</f>
        <v>177.88799999999364</v>
      </c>
      <c r="F3219" s="167" t="str">
        <f>IF('Lineær programmering opg 4'!$E$6=0,"-",(-A3219+'Lineær programmering opg 4'!$M$6)/'Lineær programmering opg 4'!$K$6*-1)</f>
        <v>-</v>
      </c>
      <c r="G3219" s="167" t="str">
        <f>IF('Lineær programmering opg 4'!$D$7=0,"-",((-A3219+'Lineær programmering opg 4'!$M$7)/'Lineær programmering opg 4'!$K$7)*-1)</f>
        <v>-</v>
      </c>
      <c r="H3219" s="167" t="str">
        <f>IF('Lineær programmering opg 4'!$C$8=0,"-",((-A3219+'Lineær programmering opg 4'!$M$8)/'Lineær programmering opg 4'!$K$8)*-1)</f>
        <v>-</v>
      </c>
      <c r="I3219" s="167" t="str">
        <f>IF('Lineær programmering opg 4'!$D$8=0,"-",'Lineær programmering opg 4'!$G$8)</f>
        <v>-</v>
      </c>
      <c r="J3219" s="295">
        <f>A3219*'Lineær programmering opg 4'!$C$11+Datatabel!C3219*'Lineær programmering opg 4'!$D$11</f>
        <v>39436.7999999983</v>
      </c>
      <c r="K3219" s="9">
        <f t="shared" si="252"/>
        <v>0</v>
      </c>
      <c r="L3219" s="9">
        <f t="shared" si="253"/>
        <v>0</v>
      </c>
    </row>
    <row r="3220" spans="1:12" ht="15" x14ac:dyDescent="0.25">
      <c r="A3220" s="167">
        <f t="shared" si="251"/>
        <v>162.7920000000085</v>
      </c>
      <c r="B3220" s="325">
        <f t="shared" si="254"/>
        <v>0.67830000000003543</v>
      </c>
      <c r="C3220" s="167">
        <f t="shared" si="250"/>
        <v>154.415999999983</v>
      </c>
      <c r="D3220" s="167">
        <f>IF('Lineær programmering opg 4'!$M$4=0,"-",(-A3220+'Lineær programmering opg 4'!$M$4)/'Lineær programmering opg 4'!$K$4*-1)</f>
        <v>154.415999999983</v>
      </c>
      <c r="E3220" s="167">
        <f>IF('Lineær programmering opg 4'!$M$5=0,"-",(-A3220+'Lineær programmering opg 4'!$M$5)/'Lineær programmering opg 4'!$K$5*-1)</f>
        <v>177.90599999999364</v>
      </c>
      <c r="F3220" s="167" t="str">
        <f>IF('Lineær programmering opg 4'!$E$6=0,"-",(-A3220+'Lineær programmering opg 4'!$M$6)/'Lineær programmering opg 4'!$K$6*-1)</f>
        <v>-</v>
      </c>
      <c r="G3220" s="167" t="str">
        <f>IF('Lineær programmering opg 4'!$D$7=0,"-",((-A3220+'Lineær programmering opg 4'!$M$7)/'Lineær programmering opg 4'!$K$7)*-1)</f>
        <v>-</v>
      </c>
      <c r="H3220" s="167" t="str">
        <f>IF('Lineær programmering opg 4'!$C$8=0,"-",((-A3220+'Lineær programmering opg 4'!$M$8)/'Lineær programmering opg 4'!$K$8)*-1)</f>
        <v>-</v>
      </c>
      <c r="I3220" s="167" t="str">
        <f>IF('Lineær programmering opg 4'!$D$8=0,"-",'Lineær programmering opg 4'!$G$8)</f>
        <v>-</v>
      </c>
      <c r="J3220" s="295">
        <f>A3220*'Lineær programmering opg 4'!$C$11+Datatabel!C3220*'Lineær programmering opg 4'!$D$11</f>
        <v>39441.599999998303</v>
      </c>
      <c r="K3220" s="9">
        <f t="shared" si="252"/>
        <v>0</v>
      </c>
      <c r="L3220" s="9">
        <f t="shared" si="253"/>
        <v>0</v>
      </c>
    </row>
    <row r="3221" spans="1:12" ht="15" x14ac:dyDescent="0.25">
      <c r="A3221" s="167">
        <f t="shared" si="251"/>
        <v>162.7680000000085</v>
      </c>
      <c r="B3221" s="325">
        <f t="shared" si="254"/>
        <v>0.67820000000003544</v>
      </c>
      <c r="C3221" s="167">
        <f t="shared" si="250"/>
        <v>154.463999999983</v>
      </c>
      <c r="D3221" s="167">
        <f>IF('Lineær programmering opg 4'!$M$4=0,"-",(-A3221+'Lineær programmering opg 4'!$M$4)/'Lineær programmering opg 4'!$K$4*-1)</f>
        <v>154.463999999983</v>
      </c>
      <c r="E3221" s="167">
        <f>IF('Lineær programmering opg 4'!$M$5=0,"-",(-A3221+'Lineær programmering opg 4'!$M$5)/'Lineær programmering opg 4'!$K$5*-1)</f>
        <v>177.92399999999364</v>
      </c>
      <c r="F3221" s="167" t="str">
        <f>IF('Lineær programmering opg 4'!$E$6=0,"-",(-A3221+'Lineær programmering opg 4'!$M$6)/'Lineær programmering opg 4'!$K$6*-1)</f>
        <v>-</v>
      </c>
      <c r="G3221" s="167" t="str">
        <f>IF('Lineær programmering opg 4'!$D$7=0,"-",((-A3221+'Lineær programmering opg 4'!$M$7)/'Lineær programmering opg 4'!$K$7)*-1)</f>
        <v>-</v>
      </c>
      <c r="H3221" s="167" t="str">
        <f>IF('Lineær programmering opg 4'!$C$8=0,"-",((-A3221+'Lineær programmering opg 4'!$M$8)/'Lineær programmering opg 4'!$K$8)*-1)</f>
        <v>-</v>
      </c>
      <c r="I3221" s="167" t="str">
        <f>IF('Lineær programmering opg 4'!$D$8=0,"-",'Lineær programmering opg 4'!$G$8)</f>
        <v>-</v>
      </c>
      <c r="J3221" s="295">
        <f>A3221*'Lineær programmering opg 4'!$C$11+Datatabel!C3221*'Lineær programmering opg 4'!$D$11</f>
        <v>39446.399999998306</v>
      </c>
      <c r="K3221" s="9">
        <f t="shared" si="252"/>
        <v>0</v>
      </c>
      <c r="L3221" s="9">
        <f t="shared" si="253"/>
        <v>0</v>
      </c>
    </row>
    <row r="3222" spans="1:12" ht="15" x14ac:dyDescent="0.25">
      <c r="A3222" s="167">
        <f t="shared" si="251"/>
        <v>162.7440000000085</v>
      </c>
      <c r="B3222" s="325">
        <f t="shared" si="254"/>
        <v>0.67810000000003545</v>
      </c>
      <c r="C3222" s="167">
        <f t="shared" si="250"/>
        <v>154.511999999983</v>
      </c>
      <c r="D3222" s="167">
        <f>IF('Lineær programmering opg 4'!$M$4=0,"-",(-A3222+'Lineær programmering opg 4'!$M$4)/'Lineær programmering opg 4'!$K$4*-1)</f>
        <v>154.511999999983</v>
      </c>
      <c r="E3222" s="167">
        <f>IF('Lineær programmering opg 4'!$M$5=0,"-",(-A3222+'Lineær programmering opg 4'!$M$5)/'Lineær programmering opg 4'!$K$5*-1)</f>
        <v>177.94199999999364</v>
      </c>
      <c r="F3222" s="167" t="str">
        <f>IF('Lineær programmering opg 4'!$E$6=0,"-",(-A3222+'Lineær programmering opg 4'!$M$6)/'Lineær programmering opg 4'!$K$6*-1)</f>
        <v>-</v>
      </c>
      <c r="G3222" s="167" t="str">
        <f>IF('Lineær programmering opg 4'!$D$7=0,"-",((-A3222+'Lineær programmering opg 4'!$M$7)/'Lineær programmering opg 4'!$K$7)*-1)</f>
        <v>-</v>
      </c>
      <c r="H3222" s="167" t="str">
        <f>IF('Lineær programmering opg 4'!$C$8=0,"-",((-A3222+'Lineær programmering opg 4'!$M$8)/'Lineær programmering opg 4'!$K$8)*-1)</f>
        <v>-</v>
      </c>
      <c r="I3222" s="167" t="str">
        <f>IF('Lineær programmering opg 4'!$D$8=0,"-",'Lineær programmering opg 4'!$G$8)</f>
        <v>-</v>
      </c>
      <c r="J3222" s="295">
        <f>A3222*'Lineær programmering opg 4'!$C$11+Datatabel!C3222*'Lineær programmering opg 4'!$D$11</f>
        <v>39451.199999998295</v>
      </c>
      <c r="K3222" s="9">
        <f t="shared" si="252"/>
        <v>0</v>
      </c>
      <c r="L3222" s="9">
        <f t="shared" si="253"/>
        <v>0</v>
      </c>
    </row>
    <row r="3223" spans="1:12" ht="15" x14ac:dyDescent="0.25">
      <c r="A3223" s="167">
        <f t="shared" si="251"/>
        <v>162.7200000000085</v>
      </c>
      <c r="B3223" s="325">
        <f t="shared" si="254"/>
        <v>0.67800000000003546</v>
      </c>
      <c r="C3223" s="167">
        <f t="shared" si="250"/>
        <v>154.55999999998301</v>
      </c>
      <c r="D3223" s="167">
        <f>IF('Lineær programmering opg 4'!$M$4=0,"-",(-A3223+'Lineær programmering opg 4'!$M$4)/'Lineær programmering opg 4'!$K$4*-1)</f>
        <v>154.55999999998301</v>
      </c>
      <c r="E3223" s="167">
        <f>IF('Lineær programmering opg 4'!$M$5=0,"-",(-A3223+'Lineær programmering opg 4'!$M$5)/'Lineær programmering opg 4'!$K$5*-1)</f>
        <v>177.95999999999364</v>
      </c>
      <c r="F3223" s="167" t="str">
        <f>IF('Lineær programmering opg 4'!$E$6=0,"-",(-A3223+'Lineær programmering opg 4'!$M$6)/'Lineær programmering opg 4'!$K$6*-1)</f>
        <v>-</v>
      </c>
      <c r="G3223" s="167" t="str">
        <f>IF('Lineær programmering opg 4'!$D$7=0,"-",((-A3223+'Lineær programmering opg 4'!$M$7)/'Lineær programmering opg 4'!$K$7)*-1)</f>
        <v>-</v>
      </c>
      <c r="H3223" s="167" t="str">
        <f>IF('Lineær programmering opg 4'!$C$8=0,"-",((-A3223+'Lineær programmering opg 4'!$M$8)/'Lineær programmering opg 4'!$K$8)*-1)</f>
        <v>-</v>
      </c>
      <c r="I3223" s="167" t="str">
        <f>IF('Lineær programmering opg 4'!$D$8=0,"-",'Lineær programmering opg 4'!$G$8)</f>
        <v>-</v>
      </c>
      <c r="J3223" s="295">
        <f>A3223*'Lineær programmering opg 4'!$C$11+Datatabel!C3223*'Lineær programmering opg 4'!$D$11</f>
        <v>39455.999999998297</v>
      </c>
      <c r="K3223" s="9">
        <f t="shared" si="252"/>
        <v>0</v>
      </c>
      <c r="L3223" s="9">
        <f t="shared" si="253"/>
        <v>0</v>
      </c>
    </row>
    <row r="3224" spans="1:12" ht="15" x14ac:dyDescent="0.25">
      <c r="A3224" s="167">
        <f t="shared" si="251"/>
        <v>162.69600000000852</v>
      </c>
      <c r="B3224" s="325">
        <f t="shared" si="254"/>
        <v>0.67790000000003547</v>
      </c>
      <c r="C3224" s="167">
        <f t="shared" si="250"/>
        <v>154.60799999998295</v>
      </c>
      <c r="D3224" s="167">
        <f>IF('Lineær programmering opg 4'!$M$4=0,"-",(-A3224+'Lineær programmering opg 4'!$M$4)/'Lineær programmering opg 4'!$K$4*-1)</f>
        <v>154.60799999998295</v>
      </c>
      <c r="E3224" s="167">
        <f>IF('Lineær programmering opg 4'!$M$5=0,"-",(-A3224+'Lineær programmering opg 4'!$M$5)/'Lineær programmering opg 4'!$K$5*-1)</f>
        <v>177.97799999999361</v>
      </c>
      <c r="F3224" s="167" t="str">
        <f>IF('Lineær programmering opg 4'!$E$6=0,"-",(-A3224+'Lineær programmering opg 4'!$M$6)/'Lineær programmering opg 4'!$K$6*-1)</f>
        <v>-</v>
      </c>
      <c r="G3224" s="167" t="str">
        <f>IF('Lineær programmering opg 4'!$D$7=0,"-",((-A3224+'Lineær programmering opg 4'!$M$7)/'Lineær programmering opg 4'!$K$7)*-1)</f>
        <v>-</v>
      </c>
      <c r="H3224" s="167" t="str">
        <f>IF('Lineær programmering opg 4'!$C$8=0,"-",((-A3224+'Lineær programmering opg 4'!$M$8)/'Lineær programmering opg 4'!$K$8)*-1)</f>
        <v>-</v>
      </c>
      <c r="I3224" s="167" t="str">
        <f>IF('Lineær programmering opg 4'!$D$8=0,"-",'Lineær programmering opg 4'!$G$8)</f>
        <v>-</v>
      </c>
      <c r="J3224" s="295">
        <f>A3224*'Lineær programmering opg 4'!$C$11+Datatabel!C3224*'Lineær programmering opg 4'!$D$11</f>
        <v>39460.799999998293</v>
      </c>
      <c r="K3224" s="9">
        <f t="shared" si="252"/>
        <v>0</v>
      </c>
      <c r="L3224" s="9">
        <f t="shared" si="253"/>
        <v>0</v>
      </c>
    </row>
    <row r="3225" spans="1:12" ht="15" x14ac:dyDescent="0.25">
      <c r="A3225" s="167">
        <f t="shared" si="251"/>
        <v>162.67200000000852</v>
      </c>
      <c r="B3225" s="325">
        <f t="shared" si="254"/>
        <v>0.67780000000003549</v>
      </c>
      <c r="C3225" s="167">
        <f t="shared" si="250"/>
        <v>154.65599999998295</v>
      </c>
      <c r="D3225" s="167">
        <f>IF('Lineær programmering opg 4'!$M$4=0,"-",(-A3225+'Lineær programmering opg 4'!$M$4)/'Lineær programmering opg 4'!$K$4*-1)</f>
        <v>154.65599999998295</v>
      </c>
      <c r="E3225" s="167">
        <f>IF('Lineær programmering opg 4'!$M$5=0,"-",(-A3225+'Lineær programmering opg 4'!$M$5)/'Lineær programmering opg 4'!$K$5*-1)</f>
        <v>177.99599999999361</v>
      </c>
      <c r="F3225" s="167" t="str">
        <f>IF('Lineær programmering opg 4'!$E$6=0,"-",(-A3225+'Lineær programmering opg 4'!$M$6)/'Lineær programmering opg 4'!$K$6*-1)</f>
        <v>-</v>
      </c>
      <c r="G3225" s="167" t="str">
        <f>IF('Lineær programmering opg 4'!$D$7=0,"-",((-A3225+'Lineær programmering opg 4'!$M$7)/'Lineær programmering opg 4'!$K$7)*-1)</f>
        <v>-</v>
      </c>
      <c r="H3225" s="167" t="str">
        <f>IF('Lineær programmering opg 4'!$C$8=0,"-",((-A3225+'Lineær programmering opg 4'!$M$8)/'Lineær programmering opg 4'!$K$8)*-1)</f>
        <v>-</v>
      </c>
      <c r="I3225" s="167" t="str">
        <f>IF('Lineær programmering opg 4'!$D$8=0,"-",'Lineær programmering opg 4'!$G$8)</f>
        <v>-</v>
      </c>
      <c r="J3225" s="295">
        <f>A3225*'Lineær programmering opg 4'!$C$11+Datatabel!C3225*'Lineær programmering opg 4'!$D$11</f>
        <v>39465.599999998296</v>
      </c>
      <c r="K3225" s="9">
        <f t="shared" si="252"/>
        <v>0</v>
      </c>
      <c r="L3225" s="9">
        <f t="shared" si="253"/>
        <v>0</v>
      </c>
    </row>
    <row r="3226" spans="1:12" ht="15" x14ac:dyDescent="0.25">
      <c r="A3226" s="167">
        <f t="shared" si="251"/>
        <v>162.64800000000852</v>
      </c>
      <c r="B3226" s="325">
        <f t="shared" si="254"/>
        <v>0.6777000000000355</v>
      </c>
      <c r="C3226" s="167">
        <f t="shared" si="250"/>
        <v>154.70399999998295</v>
      </c>
      <c r="D3226" s="167">
        <f>IF('Lineær programmering opg 4'!$M$4=0,"-",(-A3226+'Lineær programmering opg 4'!$M$4)/'Lineær programmering opg 4'!$K$4*-1)</f>
        <v>154.70399999998295</v>
      </c>
      <c r="E3226" s="167">
        <f>IF('Lineær programmering opg 4'!$M$5=0,"-",(-A3226+'Lineær programmering opg 4'!$M$5)/'Lineær programmering opg 4'!$K$5*-1)</f>
        <v>178.01399999999362</v>
      </c>
      <c r="F3226" s="167" t="str">
        <f>IF('Lineær programmering opg 4'!$E$6=0,"-",(-A3226+'Lineær programmering opg 4'!$M$6)/'Lineær programmering opg 4'!$K$6*-1)</f>
        <v>-</v>
      </c>
      <c r="G3226" s="167" t="str">
        <f>IF('Lineær programmering opg 4'!$D$7=0,"-",((-A3226+'Lineær programmering opg 4'!$M$7)/'Lineær programmering opg 4'!$K$7)*-1)</f>
        <v>-</v>
      </c>
      <c r="H3226" s="167" t="str">
        <f>IF('Lineær programmering opg 4'!$C$8=0,"-",((-A3226+'Lineær programmering opg 4'!$M$8)/'Lineær programmering opg 4'!$K$8)*-1)</f>
        <v>-</v>
      </c>
      <c r="I3226" s="167" t="str">
        <f>IF('Lineær programmering opg 4'!$D$8=0,"-",'Lineær programmering opg 4'!$G$8)</f>
        <v>-</v>
      </c>
      <c r="J3226" s="295">
        <f>A3226*'Lineær programmering opg 4'!$C$11+Datatabel!C3226*'Lineær programmering opg 4'!$D$11</f>
        <v>39470.399999998299</v>
      </c>
      <c r="K3226" s="9">
        <f t="shared" si="252"/>
        <v>0</v>
      </c>
      <c r="L3226" s="9">
        <f t="shared" si="253"/>
        <v>0</v>
      </c>
    </row>
    <row r="3227" spans="1:12" ht="15" x14ac:dyDescent="0.25">
      <c r="A3227" s="167">
        <f t="shared" si="251"/>
        <v>162.62400000000852</v>
      </c>
      <c r="B3227" s="325">
        <f t="shared" si="254"/>
        <v>0.67760000000003551</v>
      </c>
      <c r="C3227" s="167">
        <f t="shared" si="250"/>
        <v>154.75199999998296</v>
      </c>
      <c r="D3227" s="167">
        <f>IF('Lineær programmering opg 4'!$M$4=0,"-",(-A3227+'Lineær programmering opg 4'!$M$4)/'Lineær programmering opg 4'!$K$4*-1)</f>
        <v>154.75199999998296</v>
      </c>
      <c r="E3227" s="167">
        <f>IF('Lineær programmering opg 4'!$M$5=0,"-",(-A3227+'Lineær programmering opg 4'!$M$5)/'Lineær programmering opg 4'!$K$5*-1)</f>
        <v>178.03199999999362</v>
      </c>
      <c r="F3227" s="167" t="str">
        <f>IF('Lineær programmering opg 4'!$E$6=0,"-",(-A3227+'Lineær programmering opg 4'!$M$6)/'Lineær programmering opg 4'!$K$6*-1)</f>
        <v>-</v>
      </c>
      <c r="G3227" s="167" t="str">
        <f>IF('Lineær programmering opg 4'!$D$7=0,"-",((-A3227+'Lineær programmering opg 4'!$M$7)/'Lineær programmering opg 4'!$K$7)*-1)</f>
        <v>-</v>
      </c>
      <c r="H3227" s="167" t="str">
        <f>IF('Lineær programmering opg 4'!$C$8=0,"-",((-A3227+'Lineær programmering opg 4'!$M$8)/'Lineær programmering opg 4'!$K$8)*-1)</f>
        <v>-</v>
      </c>
      <c r="I3227" s="167" t="str">
        <f>IF('Lineær programmering opg 4'!$D$8=0,"-",'Lineær programmering opg 4'!$G$8)</f>
        <v>-</v>
      </c>
      <c r="J3227" s="295">
        <f>A3227*'Lineær programmering opg 4'!$C$11+Datatabel!C3227*'Lineær programmering opg 4'!$D$11</f>
        <v>39475.199999998295</v>
      </c>
      <c r="K3227" s="9">
        <f t="shared" si="252"/>
        <v>0</v>
      </c>
      <c r="L3227" s="9">
        <f t="shared" si="253"/>
        <v>0</v>
      </c>
    </row>
    <row r="3228" spans="1:12" ht="15" x14ac:dyDescent="0.25">
      <c r="A3228" s="167">
        <f t="shared" si="251"/>
        <v>162.60000000000852</v>
      </c>
      <c r="B3228" s="325">
        <f t="shared" si="254"/>
        <v>0.67750000000003552</v>
      </c>
      <c r="C3228" s="167">
        <f t="shared" si="250"/>
        <v>154.79999999998296</v>
      </c>
      <c r="D3228" s="167">
        <f>IF('Lineær programmering opg 4'!$M$4=0,"-",(-A3228+'Lineær programmering opg 4'!$M$4)/'Lineær programmering opg 4'!$K$4*-1)</f>
        <v>154.79999999998296</v>
      </c>
      <c r="E3228" s="167">
        <f>IF('Lineær programmering opg 4'!$M$5=0,"-",(-A3228+'Lineær programmering opg 4'!$M$5)/'Lineær programmering opg 4'!$K$5*-1)</f>
        <v>178.04999999999362</v>
      </c>
      <c r="F3228" s="167" t="str">
        <f>IF('Lineær programmering opg 4'!$E$6=0,"-",(-A3228+'Lineær programmering opg 4'!$M$6)/'Lineær programmering opg 4'!$K$6*-1)</f>
        <v>-</v>
      </c>
      <c r="G3228" s="167" t="str">
        <f>IF('Lineær programmering opg 4'!$D$7=0,"-",((-A3228+'Lineær programmering opg 4'!$M$7)/'Lineær programmering opg 4'!$K$7)*-1)</f>
        <v>-</v>
      </c>
      <c r="H3228" s="167" t="str">
        <f>IF('Lineær programmering opg 4'!$C$8=0,"-",((-A3228+'Lineær programmering opg 4'!$M$8)/'Lineær programmering opg 4'!$K$8)*-1)</f>
        <v>-</v>
      </c>
      <c r="I3228" s="167" t="str">
        <f>IF('Lineær programmering opg 4'!$D$8=0,"-",'Lineær programmering opg 4'!$G$8)</f>
        <v>-</v>
      </c>
      <c r="J3228" s="295">
        <f>A3228*'Lineær programmering opg 4'!$C$11+Datatabel!C3228*'Lineær programmering opg 4'!$D$11</f>
        <v>39479.999999998297</v>
      </c>
      <c r="K3228" s="9">
        <f t="shared" si="252"/>
        <v>0</v>
      </c>
      <c r="L3228" s="9">
        <f t="shared" si="253"/>
        <v>0</v>
      </c>
    </row>
    <row r="3229" spans="1:12" ht="15" x14ac:dyDescent="0.25">
      <c r="A3229" s="167">
        <f t="shared" si="251"/>
        <v>162.57600000000852</v>
      </c>
      <c r="B3229" s="325">
        <f t="shared" si="254"/>
        <v>0.67740000000003553</v>
      </c>
      <c r="C3229" s="167">
        <f t="shared" si="250"/>
        <v>154.84799999998296</v>
      </c>
      <c r="D3229" s="167">
        <f>IF('Lineær programmering opg 4'!$M$4=0,"-",(-A3229+'Lineær programmering opg 4'!$M$4)/'Lineær programmering opg 4'!$K$4*-1)</f>
        <v>154.84799999998296</v>
      </c>
      <c r="E3229" s="167">
        <f>IF('Lineær programmering opg 4'!$M$5=0,"-",(-A3229+'Lineær programmering opg 4'!$M$5)/'Lineær programmering opg 4'!$K$5*-1)</f>
        <v>178.06799999999362</v>
      </c>
      <c r="F3229" s="167" t="str">
        <f>IF('Lineær programmering opg 4'!$E$6=0,"-",(-A3229+'Lineær programmering opg 4'!$M$6)/'Lineær programmering opg 4'!$K$6*-1)</f>
        <v>-</v>
      </c>
      <c r="G3229" s="167" t="str">
        <f>IF('Lineær programmering opg 4'!$D$7=0,"-",((-A3229+'Lineær programmering opg 4'!$M$7)/'Lineær programmering opg 4'!$K$7)*-1)</f>
        <v>-</v>
      </c>
      <c r="H3229" s="167" t="str">
        <f>IF('Lineær programmering opg 4'!$C$8=0,"-",((-A3229+'Lineær programmering opg 4'!$M$8)/'Lineær programmering opg 4'!$K$8)*-1)</f>
        <v>-</v>
      </c>
      <c r="I3229" s="167" t="str">
        <f>IF('Lineær programmering opg 4'!$D$8=0,"-",'Lineær programmering opg 4'!$G$8)</f>
        <v>-</v>
      </c>
      <c r="J3229" s="295">
        <f>A3229*'Lineær programmering opg 4'!$C$11+Datatabel!C3229*'Lineær programmering opg 4'!$D$11</f>
        <v>39484.799999998293</v>
      </c>
      <c r="K3229" s="9">
        <f t="shared" si="252"/>
        <v>0</v>
      </c>
      <c r="L3229" s="9">
        <f t="shared" si="253"/>
        <v>0</v>
      </c>
    </row>
    <row r="3230" spans="1:12" ht="15" x14ac:dyDescent="0.25">
      <c r="A3230" s="167">
        <f t="shared" si="251"/>
        <v>162.55200000000852</v>
      </c>
      <c r="B3230" s="325">
        <f t="shared" si="254"/>
        <v>0.67730000000003554</v>
      </c>
      <c r="C3230" s="167">
        <f t="shared" si="250"/>
        <v>154.89599999998296</v>
      </c>
      <c r="D3230" s="167">
        <f>IF('Lineær programmering opg 4'!$M$4=0,"-",(-A3230+'Lineær programmering opg 4'!$M$4)/'Lineær programmering opg 4'!$K$4*-1)</f>
        <v>154.89599999998296</v>
      </c>
      <c r="E3230" s="167">
        <f>IF('Lineær programmering opg 4'!$M$5=0,"-",(-A3230+'Lineær programmering opg 4'!$M$5)/'Lineær programmering opg 4'!$K$5*-1)</f>
        <v>178.08599999999362</v>
      </c>
      <c r="F3230" s="167" t="str">
        <f>IF('Lineær programmering opg 4'!$E$6=0,"-",(-A3230+'Lineær programmering opg 4'!$M$6)/'Lineær programmering opg 4'!$K$6*-1)</f>
        <v>-</v>
      </c>
      <c r="G3230" s="167" t="str">
        <f>IF('Lineær programmering opg 4'!$D$7=0,"-",((-A3230+'Lineær programmering opg 4'!$M$7)/'Lineær programmering opg 4'!$K$7)*-1)</f>
        <v>-</v>
      </c>
      <c r="H3230" s="167" t="str">
        <f>IF('Lineær programmering opg 4'!$C$8=0,"-",((-A3230+'Lineær programmering opg 4'!$M$8)/'Lineær programmering opg 4'!$K$8)*-1)</f>
        <v>-</v>
      </c>
      <c r="I3230" s="167" t="str">
        <f>IF('Lineær programmering opg 4'!$D$8=0,"-",'Lineær programmering opg 4'!$G$8)</f>
        <v>-</v>
      </c>
      <c r="J3230" s="295">
        <f>A3230*'Lineær programmering opg 4'!$C$11+Datatabel!C3230*'Lineær programmering opg 4'!$D$11</f>
        <v>39489.599999998296</v>
      </c>
      <c r="K3230" s="9">
        <f t="shared" si="252"/>
        <v>0</v>
      </c>
      <c r="L3230" s="9">
        <f t="shared" si="253"/>
        <v>0</v>
      </c>
    </row>
    <row r="3231" spans="1:12" ht="15" x14ac:dyDescent="0.25">
      <c r="A3231" s="167">
        <f t="shared" si="251"/>
        <v>162.52800000000855</v>
      </c>
      <c r="B3231" s="325">
        <f t="shared" si="254"/>
        <v>0.67720000000003555</v>
      </c>
      <c r="C3231" s="167">
        <f t="shared" si="250"/>
        <v>154.94399999998291</v>
      </c>
      <c r="D3231" s="167">
        <f>IF('Lineær programmering opg 4'!$M$4=0,"-",(-A3231+'Lineær programmering opg 4'!$M$4)/'Lineær programmering opg 4'!$K$4*-1)</f>
        <v>154.94399999998291</v>
      </c>
      <c r="E3231" s="167">
        <f>IF('Lineær programmering opg 4'!$M$5=0,"-",(-A3231+'Lineær programmering opg 4'!$M$5)/'Lineær programmering opg 4'!$K$5*-1)</f>
        <v>178.10399999999359</v>
      </c>
      <c r="F3231" s="167" t="str">
        <f>IF('Lineær programmering opg 4'!$E$6=0,"-",(-A3231+'Lineær programmering opg 4'!$M$6)/'Lineær programmering opg 4'!$K$6*-1)</f>
        <v>-</v>
      </c>
      <c r="G3231" s="167" t="str">
        <f>IF('Lineær programmering opg 4'!$D$7=0,"-",((-A3231+'Lineær programmering opg 4'!$M$7)/'Lineær programmering opg 4'!$K$7)*-1)</f>
        <v>-</v>
      </c>
      <c r="H3231" s="167" t="str">
        <f>IF('Lineær programmering opg 4'!$C$8=0,"-",((-A3231+'Lineær programmering opg 4'!$M$8)/'Lineær programmering opg 4'!$K$8)*-1)</f>
        <v>-</v>
      </c>
      <c r="I3231" s="167" t="str">
        <f>IF('Lineær programmering opg 4'!$D$8=0,"-",'Lineær programmering opg 4'!$G$8)</f>
        <v>-</v>
      </c>
      <c r="J3231" s="295">
        <f>A3231*'Lineær programmering opg 4'!$C$11+Datatabel!C3231*'Lineær programmering opg 4'!$D$11</f>
        <v>39494.399999998292</v>
      </c>
      <c r="K3231" s="9">
        <f t="shared" si="252"/>
        <v>0</v>
      </c>
      <c r="L3231" s="9">
        <f t="shared" si="253"/>
        <v>0</v>
      </c>
    </row>
    <row r="3232" spans="1:12" ht="15" x14ac:dyDescent="0.25">
      <c r="A3232" s="167">
        <f t="shared" si="251"/>
        <v>162.50400000000855</v>
      </c>
      <c r="B3232" s="325">
        <f t="shared" si="254"/>
        <v>0.67710000000003556</v>
      </c>
      <c r="C3232" s="167">
        <f t="shared" si="250"/>
        <v>154.99199999998291</v>
      </c>
      <c r="D3232" s="167">
        <f>IF('Lineær programmering opg 4'!$M$4=0,"-",(-A3232+'Lineær programmering opg 4'!$M$4)/'Lineær programmering opg 4'!$K$4*-1)</f>
        <v>154.99199999998291</v>
      </c>
      <c r="E3232" s="167">
        <f>IF('Lineær programmering opg 4'!$M$5=0,"-",(-A3232+'Lineær programmering opg 4'!$M$5)/'Lineær programmering opg 4'!$K$5*-1)</f>
        <v>178.12199999999359</v>
      </c>
      <c r="F3232" s="167" t="str">
        <f>IF('Lineær programmering opg 4'!$E$6=0,"-",(-A3232+'Lineær programmering opg 4'!$M$6)/'Lineær programmering opg 4'!$K$6*-1)</f>
        <v>-</v>
      </c>
      <c r="G3232" s="167" t="str">
        <f>IF('Lineær programmering opg 4'!$D$7=0,"-",((-A3232+'Lineær programmering opg 4'!$M$7)/'Lineær programmering opg 4'!$K$7)*-1)</f>
        <v>-</v>
      </c>
      <c r="H3232" s="167" t="str">
        <f>IF('Lineær programmering opg 4'!$C$8=0,"-",((-A3232+'Lineær programmering opg 4'!$M$8)/'Lineær programmering opg 4'!$K$8)*-1)</f>
        <v>-</v>
      </c>
      <c r="I3232" s="167" t="str">
        <f>IF('Lineær programmering opg 4'!$D$8=0,"-",'Lineær programmering opg 4'!$G$8)</f>
        <v>-</v>
      </c>
      <c r="J3232" s="295">
        <f>A3232*'Lineær programmering opg 4'!$C$11+Datatabel!C3232*'Lineær programmering opg 4'!$D$11</f>
        <v>39499.199999998287</v>
      </c>
      <c r="K3232" s="9">
        <f t="shared" si="252"/>
        <v>0</v>
      </c>
      <c r="L3232" s="9">
        <f t="shared" si="253"/>
        <v>0</v>
      </c>
    </row>
    <row r="3233" spans="1:12" ht="15" x14ac:dyDescent="0.25">
      <c r="A3233" s="167">
        <f t="shared" si="251"/>
        <v>162.48000000000854</v>
      </c>
      <c r="B3233" s="325">
        <f t="shared" si="254"/>
        <v>0.67700000000003557</v>
      </c>
      <c r="C3233" s="167">
        <f t="shared" si="250"/>
        <v>155.03999999998291</v>
      </c>
      <c r="D3233" s="167">
        <f>IF('Lineær programmering opg 4'!$M$4=0,"-",(-A3233+'Lineær programmering opg 4'!$M$4)/'Lineær programmering opg 4'!$K$4*-1)</f>
        <v>155.03999999998291</v>
      </c>
      <c r="E3233" s="167">
        <f>IF('Lineær programmering opg 4'!$M$5=0,"-",(-A3233+'Lineær programmering opg 4'!$M$5)/'Lineær programmering opg 4'!$K$5*-1)</f>
        <v>178.13999999999359</v>
      </c>
      <c r="F3233" s="167" t="str">
        <f>IF('Lineær programmering opg 4'!$E$6=0,"-",(-A3233+'Lineær programmering opg 4'!$M$6)/'Lineær programmering opg 4'!$K$6*-1)</f>
        <v>-</v>
      </c>
      <c r="G3233" s="167" t="str">
        <f>IF('Lineær programmering opg 4'!$D$7=0,"-",((-A3233+'Lineær programmering opg 4'!$M$7)/'Lineær programmering opg 4'!$K$7)*-1)</f>
        <v>-</v>
      </c>
      <c r="H3233" s="167" t="str">
        <f>IF('Lineær programmering opg 4'!$C$8=0,"-",((-A3233+'Lineær programmering opg 4'!$M$8)/'Lineær programmering opg 4'!$K$8)*-1)</f>
        <v>-</v>
      </c>
      <c r="I3233" s="167" t="str">
        <f>IF('Lineær programmering opg 4'!$D$8=0,"-",'Lineær programmering opg 4'!$G$8)</f>
        <v>-</v>
      </c>
      <c r="J3233" s="295">
        <f>A3233*'Lineær programmering opg 4'!$C$11+Datatabel!C3233*'Lineær programmering opg 4'!$D$11</f>
        <v>39503.99999999829</v>
      </c>
      <c r="K3233" s="9">
        <f t="shared" si="252"/>
        <v>0</v>
      </c>
      <c r="L3233" s="9">
        <f t="shared" si="253"/>
        <v>0</v>
      </c>
    </row>
    <row r="3234" spans="1:12" ht="15" x14ac:dyDescent="0.25">
      <c r="A3234" s="167">
        <f t="shared" si="251"/>
        <v>162.45600000000854</v>
      </c>
      <c r="B3234" s="325">
        <f t="shared" si="254"/>
        <v>0.67690000000003558</v>
      </c>
      <c r="C3234" s="167">
        <f t="shared" si="250"/>
        <v>155.08799999998291</v>
      </c>
      <c r="D3234" s="167">
        <f>IF('Lineær programmering opg 4'!$M$4=0,"-",(-A3234+'Lineær programmering opg 4'!$M$4)/'Lineær programmering opg 4'!$K$4*-1)</f>
        <v>155.08799999998291</v>
      </c>
      <c r="E3234" s="167">
        <f>IF('Lineær programmering opg 4'!$M$5=0,"-",(-A3234+'Lineær programmering opg 4'!$M$5)/'Lineær programmering opg 4'!$K$5*-1)</f>
        <v>178.15799999999359</v>
      </c>
      <c r="F3234" s="167" t="str">
        <f>IF('Lineær programmering opg 4'!$E$6=0,"-",(-A3234+'Lineær programmering opg 4'!$M$6)/'Lineær programmering opg 4'!$K$6*-1)</f>
        <v>-</v>
      </c>
      <c r="G3234" s="167" t="str">
        <f>IF('Lineær programmering opg 4'!$D$7=0,"-",((-A3234+'Lineær programmering opg 4'!$M$7)/'Lineær programmering opg 4'!$K$7)*-1)</f>
        <v>-</v>
      </c>
      <c r="H3234" s="167" t="str">
        <f>IF('Lineær programmering opg 4'!$C$8=0,"-",((-A3234+'Lineær programmering opg 4'!$M$8)/'Lineær programmering opg 4'!$K$8)*-1)</f>
        <v>-</v>
      </c>
      <c r="I3234" s="167" t="str">
        <f>IF('Lineær programmering opg 4'!$D$8=0,"-",'Lineær programmering opg 4'!$G$8)</f>
        <v>-</v>
      </c>
      <c r="J3234" s="295">
        <f>A3234*'Lineær programmering opg 4'!$C$11+Datatabel!C3234*'Lineær programmering opg 4'!$D$11</f>
        <v>39508.799999998286</v>
      </c>
      <c r="K3234" s="9">
        <f t="shared" si="252"/>
        <v>0</v>
      </c>
      <c r="L3234" s="9">
        <f t="shared" si="253"/>
        <v>0</v>
      </c>
    </row>
    <row r="3235" spans="1:12" ht="15" x14ac:dyDescent="0.25">
      <c r="A3235" s="167">
        <f t="shared" si="251"/>
        <v>162.43200000000854</v>
      </c>
      <c r="B3235" s="325">
        <f t="shared" si="254"/>
        <v>0.6768000000000356</v>
      </c>
      <c r="C3235" s="167">
        <f t="shared" si="250"/>
        <v>155.13599999998291</v>
      </c>
      <c r="D3235" s="167">
        <f>IF('Lineær programmering opg 4'!$M$4=0,"-",(-A3235+'Lineær programmering opg 4'!$M$4)/'Lineær programmering opg 4'!$K$4*-1)</f>
        <v>155.13599999998291</v>
      </c>
      <c r="E3235" s="167">
        <f>IF('Lineær programmering opg 4'!$M$5=0,"-",(-A3235+'Lineær programmering opg 4'!$M$5)/'Lineær programmering opg 4'!$K$5*-1)</f>
        <v>178.17599999999359</v>
      </c>
      <c r="F3235" s="167" t="str">
        <f>IF('Lineær programmering opg 4'!$E$6=0,"-",(-A3235+'Lineær programmering opg 4'!$M$6)/'Lineær programmering opg 4'!$K$6*-1)</f>
        <v>-</v>
      </c>
      <c r="G3235" s="167" t="str">
        <f>IF('Lineær programmering opg 4'!$D$7=0,"-",((-A3235+'Lineær programmering opg 4'!$M$7)/'Lineær programmering opg 4'!$K$7)*-1)</f>
        <v>-</v>
      </c>
      <c r="H3235" s="167" t="str">
        <f>IF('Lineær programmering opg 4'!$C$8=0,"-",((-A3235+'Lineær programmering opg 4'!$M$8)/'Lineær programmering opg 4'!$K$8)*-1)</f>
        <v>-</v>
      </c>
      <c r="I3235" s="167" t="str">
        <f>IF('Lineær programmering opg 4'!$D$8=0,"-",'Lineær programmering opg 4'!$G$8)</f>
        <v>-</v>
      </c>
      <c r="J3235" s="295">
        <f>A3235*'Lineær programmering opg 4'!$C$11+Datatabel!C3235*'Lineær programmering opg 4'!$D$11</f>
        <v>39513.599999998289</v>
      </c>
      <c r="K3235" s="9">
        <f t="shared" si="252"/>
        <v>0</v>
      </c>
      <c r="L3235" s="9">
        <f t="shared" si="253"/>
        <v>0</v>
      </c>
    </row>
    <row r="3236" spans="1:12" ht="15" x14ac:dyDescent="0.25">
      <c r="A3236" s="167">
        <f t="shared" si="251"/>
        <v>162.40800000000854</v>
      </c>
      <c r="B3236" s="325">
        <f t="shared" si="254"/>
        <v>0.67670000000003561</v>
      </c>
      <c r="C3236" s="167">
        <f t="shared" si="250"/>
        <v>155.18399999998292</v>
      </c>
      <c r="D3236" s="167">
        <f>IF('Lineær programmering opg 4'!$M$4=0,"-",(-A3236+'Lineær programmering opg 4'!$M$4)/'Lineær programmering opg 4'!$K$4*-1)</f>
        <v>155.18399999998292</v>
      </c>
      <c r="E3236" s="167">
        <f>IF('Lineær programmering opg 4'!$M$5=0,"-",(-A3236+'Lineær programmering opg 4'!$M$5)/'Lineær programmering opg 4'!$K$5*-1)</f>
        <v>178.19399999999359</v>
      </c>
      <c r="F3236" s="167" t="str">
        <f>IF('Lineær programmering opg 4'!$E$6=0,"-",(-A3236+'Lineær programmering opg 4'!$M$6)/'Lineær programmering opg 4'!$K$6*-1)</f>
        <v>-</v>
      </c>
      <c r="G3236" s="167" t="str">
        <f>IF('Lineær programmering opg 4'!$D$7=0,"-",((-A3236+'Lineær programmering opg 4'!$M$7)/'Lineær programmering opg 4'!$K$7)*-1)</f>
        <v>-</v>
      </c>
      <c r="H3236" s="167" t="str">
        <f>IF('Lineær programmering opg 4'!$C$8=0,"-",((-A3236+'Lineær programmering opg 4'!$M$8)/'Lineær programmering opg 4'!$K$8)*-1)</f>
        <v>-</v>
      </c>
      <c r="I3236" s="167" t="str">
        <f>IF('Lineær programmering opg 4'!$D$8=0,"-",'Lineær programmering opg 4'!$G$8)</f>
        <v>-</v>
      </c>
      <c r="J3236" s="295">
        <f>A3236*'Lineær programmering opg 4'!$C$11+Datatabel!C3236*'Lineær programmering opg 4'!$D$11</f>
        <v>39518.399999998292</v>
      </c>
      <c r="K3236" s="9">
        <f t="shared" si="252"/>
        <v>0</v>
      </c>
      <c r="L3236" s="9">
        <f t="shared" si="253"/>
        <v>0</v>
      </c>
    </row>
    <row r="3237" spans="1:12" ht="15" x14ac:dyDescent="0.25">
      <c r="A3237" s="167">
        <f t="shared" si="251"/>
        <v>162.38400000000854</v>
      </c>
      <c r="B3237" s="325">
        <f t="shared" si="254"/>
        <v>0.67660000000003562</v>
      </c>
      <c r="C3237" s="167">
        <f t="shared" si="250"/>
        <v>155.23199999998292</v>
      </c>
      <c r="D3237" s="167">
        <f>IF('Lineær programmering opg 4'!$M$4=0,"-",(-A3237+'Lineær programmering opg 4'!$M$4)/'Lineær programmering opg 4'!$K$4*-1)</f>
        <v>155.23199999998292</v>
      </c>
      <c r="E3237" s="167">
        <f>IF('Lineær programmering opg 4'!$M$5=0,"-",(-A3237+'Lineær programmering opg 4'!$M$5)/'Lineær programmering opg 4'!$K$5*-1)</f>
        <v>178.21199999999359</v>
      </c>
      <c r="F3237" s="167" t="str">
        <f>IF('Lineær programmering opg 4'!$E$6=0,"-",(-A3237+'Lineær programmering opg 4'!$M$6)/'Lineær programmering opg 4'!$K$6*-1)</f>
        <v>-</v>
      </c>
      <c r="G3237" s="167" t="str">
        <f>IF('Lineær programmering opg 4'!$D$7=0,"-",((-A3237+'Lineær programmering opg 4'!$M$7)/'Lineær programmering opg 4'!$K$7)*-1)</f>
        <v>-</v>
      </c>
      <c r="H3237" s="167" t="str">
        <f>IF('Lineær programmering opg 4'!$C$8=0,"-",((-A3237+'Lineær programmering opg 4'!$M$8)/'Lineær programmering opg 4'!$K$8)*-1)</f>
        <v>-</v>
      </c>
      <c r="I3237" s="167" t="str">
        <f>IF('Lineær programmering opg 4'!$D$8=0,"-",'Lineær programmering opg 4'!$G$8)</f>
        <v>-</v>
      </c>
      <c r="J3237" s="295">
        <f>A3237*'Lineær programmering opg 4'!$C$11+Datatabel!C3237*'Lineær programmering opg 4'!$D$11</f>
        <v>39523.199999998295</v>
      </c>
      <c r="K3237" s="9">
        <f t="shared" si="252"/>
        <v>0</v>
      </c>
      <c r="L3237" s="9">
        <f t="shared" si="253"/>
        <v>0</v>
      </c>
    </row>
    <row r="3238" spans="1:12" ht="15" x14ac:dyDescent="0.25">
      <c r="A3238" s="167">
        <f t="shared" si="251"/>
        <v>162.36000000000854</v>
      </c>
      <c r="B3238" s="325">
        <f t="shared" si="254"/>
        <v>0.67650000000003563</v>
      </c>
      <c r="C3238" s="167">
        <f t="shared" si="250"/>
        <v>155.27999999998292</v>
      </c>
      <c r="D3238" s="167">
        <f>IF('Lineær programmering opg 4'!$M$4=0,"-",(-A3238+'Lineær programmering opg 4'!$M$4)/'Lineær programmering opg 4'!$K$4*-1)</f>
        <v>155.27999999998292</v>
      </c>
      <c r="E3238" s="167">
        <f>IF('Lineær programmering opg 4'!$M$5=0,"-",(-A3238+'Lineær programmering opg 4'!$M$5)/'Lineær programmering opg 4'!$K$5*-1)</f>
        <v>178.22999999999359</v>
      </c>
      <c r="F3238" s="167" t="str">
        <f>IF('Lineær programmering opg 4'!$E$6=0,"-",(-A3238+'Lineær programmering opg 4'!$M$6)/'Lineær programmering opg 4'!$K$6*-1)</f>
        <v>-</v>
      </c>
      <c r="G3238" s="167" t="str">
        <f>IF('Lineær programmering opg 4'!$D$7=0,"-",((-A3238+'Lineær programmering opg 4'!$M$7)/'Lineær programmering opg 4'!$K$7)*-1)</f>
        <v>-</v>
      </c>
      <c r="H3238" s="167" t="str">
        <f>IF('Lineær programmering opg 4'!$C$8=0,"-",((-A3238+'Lineær programmering opg 4'!$M$8)/'Lineær programmering opg 4'!$K$8)*-1)</f>
        <v>-</v>
      </c>
      <c r="I3238" s="167" t="str">
        <f>IF('Lineær programmering opg 4'!$D$8=0,"-",'Lineær programmering opg 4'!$G$8)</f>
        <v>-</v>
      </c>
      <c r="J3238" s="295">
        <f>A3238*'Lineær programmering opg 4'!$C$11+Datatabel!C3238*'Lineær programmering opg 4'!$D$11</f>
        <v>39527.999999998297</v>
      </c>
      <c r="K3238" s="9">
        <f t="shared" si="252"/>
        <v>0</v>
      </c>
      <c r="L3238" s="9">
        <f t="shared" si="253"/>
        <v>0</v>
      </c>
    </row>
    <row r="3239" spans="1:12" ht="15" x14ac:dyDescent="0.25">
      <c r="A3239" s="167">
        <f t="shared" si="251"/>
        <v>162.33600000000854</v>
      </c>
      <c r="B3239" s="325">
        <f t="shared" si="254"/>
        <v>0.67640000000003564</v>
      </c>
      <c r="C3239" s="167">
        <f t="shared" si="250"/>
        <v>155.32799999998292</v>
      </c>
      <c r="D3239" s="167">
        <f>IF('Lineær programmering opg 4'!$M$4=0,"-",(-A3239+'Lineær programmering opg 4'!$M$4)/'Lineær programmering opg 4'!$K$4*-1)</f>
        <v>155.32799999998292</v>
      </c>
      <c r="E3239" s="167">
        <f>IF('Lineær programmering opg 4'!$M$5=0,"-",(-A3239+'Lineær programmering opg 4'!$M$5)/'Lineær programmering opg 4'!$K$5*-1)</f>
        <v>178.2479999999936</v>
      </c>
      <c r="F3239" s="167" t="str">
        <f>IF('Lineær programmering opg 4'!$E$6=0,"-",(-A3239+'Lineær programmering opg 4'!$M$6)/'Lineær programmering opg 4'!$K$6*-1)</f>
        <v>-</v>
      </c>
      <c r="G3239" s="167" t="str">
        <f>IF('Lineær programmering opg 4'!$D$7=0,"-",((-A3239+'Lineær programmering opg 4'!$M$7)/'Lineær programmering opg 4'!$K$7)*-1)</f>
        <v>-</v>
      </c>
      <c r="H3239" s="167" t="str">
        <f>IF('Lineær programmering opg 4'!$C$8=0,"-",((-A3239+'Lineær programmering opg 4'!$M$8)/'Lineær programmering opg 4'!$K$8)*-1)</f>
        <v>-</v>
      </c>
      <c r="I3239" s="167" t="str">
        <f>IF('Lineær programmering opg 4'!$D$8=0,"-",'Lineær programmering opg 4'!$G$8)</f>
        <v>-</v>
      </c>
      <c r="J3239" s="295">
        <f>A3239*'Lineær programmering opg 4'!$C$11+Datatabel!C3239*'Lineær programmering opg 4'!$D$11</f>
        <v>39532.799999998293</v>
      </c>
      <c r="K3239" s="9">
        <f t="shared" si="252"/>
        <v>0</v>
      </c>
      <c r="L3239" s="9">
        <f t="shared" si="253"/>
        <v>0</v>
      </c>
    </row>
    <row r="3240" spans="1:12" ht="15" x14ac:dyDescent="0.25">
      <c r="A3240" s="167">
        <f t="shared" si="251"/>
        <v>162.31200000000857</v>
      </c>
      <c r="B3240" s="325">
        <f t="shared" si="254"/>
        <v>0.67630000000003565</v>
      </c>
      <c r="C3240" s="167">
        <f t="shared" si="250"/>
        <v>155.37599999998287</v>
      </c>
      <c r="D3240" s="167">
        <f>IF('Lineær programmering opg 4'!$M$4=0,"-",(-A3240+'Lineær programmering opg 4'!$M$4)/'Lineær programmering opg 4'!$K$4*-1)</f>
        <v>155.37599999998287</v>
      </c>
      <c r="E3240" s="167">
        <f>IF('Lineær programmering opg 4'!$M$5=0,"-",(-A3240+'Lineær programmering opg 4'!$M$5)/'Lineær programmering opg 4'!$K$5*-1)</f>
        <v>178.2659999999936</v>
      </c>
      <c r="F3240" s="167" t="str">
        <f>IF('Lineær programmering opg 4'!$E$6=0,"-",(-A3240+'Lineær programmering opg 4'!$M$6)/'Lineær programmering opg 4'!$K$6*-1)</f>
        <v>-</v>
      </c>
      <c r="G3240" s="167" t="str">
        <f>IF('Lineær programmering opg 4'!$D$7=0,"-",((-A3240+'Lineær programmering opg 4'!$M$7)/'Lineær programmering opg 4'!$K$7)*-1)</f>
        <v>-</v>
      </c>
      <c r="H3240" s="167" t="str">
        <f>IF('Lineær programmering opg 4'!$C$8=0,"-",((-A3240+'Lineær programmering opg 4'!$M$8)/'Lineær programmering opg 4'!$K$8)*-1)</f>
        <v>-</v>
      </c>
      <c r="I3240" s="167" t="str">
        <f>IF('Lineær programmering opg 4'!$D$8=0,"-",'Lineær programmering opg 4'!$G$8)</f>
        <v>-</v>
      </c>
      <c r="J3240" s="295">
        <f>A3240*'Lineær programmering opg 4'!$C$11+Datatabel!C3240*'Lineær programmering opg 4'!$D$11</f>
        <v>39537.599999998289</v>
      </c>
      <c r="K3240" s="9">
        <f t="shared" si="252"/>
        <v>0</v>
      </c>
      <c r="L3240" s="9">
        <f t="shared" si="253"/>
        <v>0</v>
      </c>
    </row>
    <row r="3241" spans="1:12" ht="15" x14ac:dyDescent="0.25">
      <c r="A3241" s="167">
        <f t="shared" si="251"/>
        <v>162.28800000000857</v>
      </c>
      <c r="B3241" s="325">
        <f t="shared" si="254"/>
        <v>0.67620000000003566</v>
      </c>
      <c r="C3241" s="167">
        <f t="shared" si="250"/>
        <v>155.42399999998287</v>
      </c>
      <c r="D3241" s="167">
        <f>IF('Lineær programmering opg 4'!$M$4=0,"-",(-A3241+'Lineær programmering opg 4'!$M$4)/'Lineær programmering opg 4'!$K$4*-1)</f>
        <v>155.42399999998287</v>
      </c>
      <c r="E3241" s="167">
        <f>IF('Lineær programmering opg 4'!$M$5=0,"-",(-A3241+'Lineær programmering opg 4'!$M$5)/'Lineær programmering opg 4'!$K$5*-1)</f>
        <v>178.2839999999936</v>
      </c>
      <c r="F3241" s="167" t="str">
        <f>IF('Lineær programmering opg 4'!$E$6=0,"-",(-A3241+'Lineær programmering opg 4'!$M$6)/'Lineær programmering opg 4'!$K$6*-1)</f>
        <v>-</v>
      </c>
      <c r="G3241" s="167" t="str">
        <f>IF('Lineær programmering opg 4'!$D$7=0,"-",((-A3241+'Lineær programmering opg 4'!$M$7)/'Lineær programmering opg 4'!$K$7)*-1)</f>
        <v>-</v>
      </c>
      <c r="H3241" s="167" t="str">
        <f>IF('Lineær programmering opg 4'!$C$8=0,"-",((-A3241+'Lineær programmering opg 4'!$M$8)/'Lineær programmering opg 4'!$K$8)*-1)</f>
        <v>-</v>
      </c>
      <c r="I3241" s="167" t="str">
        <f>IF('Lineær programmering opg 4'!$D$8=0,"-",'Lineær programmering opg 4'!$G$8)</f>
        <v>-</v>
      </c>
      <c r="J3241" s="295">
        <f>A3241*'Lineær programmering opg 4'!$C$11+Datatabel!C3241*'Lineær programmering opg 4'!$D$11</f>
        <v>39542.399999998284</v>
      </c>
      <c r="K3241" s="9">
        <f t="shared" si="252"/>
        <v>0</v>
      </c>
      <c r="L3241" s="9">
        <f t="shared" si="253"/>
        <v>0</v>
      </c>
    </row>
    <row r="3242" spans="1:12" ht="15" x14ac:dyDescent="0.25">
      <c r="A3242" s="167">
        <f t="shared" si="251"/>
        <v>162.26400000000856</v>
      </c>
      <c r="B3242" s="325">
        <f t="shared" si="254"/>
        <v>0.67610000000003567</v>
      </c>
      <c r="C3242" s="167">
        <f t="shared" si="250"/>
        <v>155.47199999998287</v>
      </c>
      <c r="D3242" s="167">
        <f>IF('Lineær programmering opg 4'!$M$4=0,"-",(-A3242+'Lineær programmering opg 4'!$M$4)/'Lineær programmering opg 4'!$K$4*-1)</f>
        <v>155.47199999998287</v>
      </c>
      <c r="E3242" s="167">
        <f>IF('Lineær programmering opg 4'!$M$5=0,"-",(-A3242+'Lineær programmering opg 4'!$M$5)/'Lineær programmering opg 4'!$K$5*-1)</f>
        <v>178.3019999999936</v>
      </c>
      <c r="F3242" s="167" t="str">
        <f>IF('Lineær programmering opg 4'!$E$6=0,"-",(-A3242+'Lineær programmering opg 4'!$M$6)/'Lineær programmering opg 4'!$K$6*-1)</f>
        <v>-</v>
      </c>
      <c r="G3242" s="167" t="str">
        <f>IF('Lineær programmering opg 4'!$D$7=0,"-",((-A3242+'Lineær programmering opg 4'!$M$7)/'Lineær programmering opg 4'!$K$7)*-1)</f>
        <v>-</v>
      </c>
      <c r="H3242" s="167" t="str">
        <f>IF('Lineær programmering opg 4'!$C$8=0,"-",((-A3242+'Lineær programmering opg 4'!$M$8)/'Lineær programmering opg 4'!$K$8)*-1)</f>
        <v>-</v>
      </c>
      <c r="I3242" s="167" t="str">
        <f>IF('Lineær programmering opg 4'!$D$8=0,"-",'Lineær programmering opg 4'!$G$8)</f>
        <v>-</v>
      </c>
      <c r="J3242" s="295">
        <f>A3242*'Lineær programmering opg 4'!$C$11+Datatabel!C3242*'Lineær programmering opg 4'!$D$11</f>
        <v>39547.199999998287</v>
      </c>
      <c r="K3242" s="9">
        <f t="shared" si="252"/>
        <v>0</v>
      </c>
      <c r="L3242" s="9">
        <f t="shared" si="253"/>
        <v>0</v>
      </c>
    </row>
    <row r="3243" spans="1:12" ht="15" x14ac:dyDescent="0.25">
      <c r="A3243" s="167">
        <f t="shared" si="251"/>
        <v>162.24000000000856</v>
      </c>
      <c r="B3243" s="325">
        <f t="shared" si="254"/>
        <v>0.67600000000003568</v>
      </c>
      <c r="C3243" s="167">
        <f t="shared" si="250"/>
        <v>155.51999999998287</v>
      </c>
      <c r="D3243" s="167">
        <f>IF('Lineær programmering opg 4'!$M$4=0,"-",(-A3243+'Lineær programmering opg 4'!$M$4)/'Lineær programmering opg 4'!$K$4*-1)</f>
        <v>155.51999999998287</v>
      </c>
      <c r="E3243" s="167">
        <f>IF('Lineær programmering opg 4'!$M$5=0,"-",(-A3243+'Lineær programmering opg 4'!$M$5)/'Lineær programmering opg 4'!$K$5*-1)</f>
        <v>178.3199999999936</v>
      </c>
      <c r="F3243" s="167" t="str">
        <f>IF('Lineær programmering opg 4'!$E$6=0,"-",(-A3243+'Lineær programmering opg 4'!$M$6)/'Lineær programmering opg 4'!$K$6*-1)</f>
        <v>-</v>
      </c>
      <c r="G3243" s="167" t="str">
        <f>IF('Lineær programmering opg 4'!$D$7=0,"-",((-A3243+'Lineær programmering opg 4'!$M$7)/'Lineær programmering opg 4'!$K$7)*-1)</f>
        <v>-</v>
      </c>
      <c r="H3243" s="167" t="str">
        <f>IF('Lineær programmering opg 4'!$C$8=0,"-",((-A3243+'Lineær programmering opg 4'!$M$8)/'Lineær programmering opg 4'!$K$8)*-1)</f>
        <v>-</v>
      </c>
      <c r="I3243" s="167" t="str">
        <f>IF('Lineær programmering opg 4'!$D$8=0,"-",'Lineær programmering opg 4'!$G$8)</f>
        <v>-</v>
      </c>
      <c r="J3243" s="295">
        <f>A3243*'Lineær programmering opg 4'!$C$11+Datatabel!C3243*'Lineær programmering opg 4'!$D$11</f>
        <v>39551.99999999829</v>
      </c>
      <c r="K3243" s="9">
        <f t="shared" si="252"/>
        <v>0</v>
      </c>
      <c r="L3243" s="9">
        <f t="shared" si="253"/>
        <v>0</v>
      </c>
    </row>
    <row r="3244" spans="1:12" ht="15" x14ac:dyDescent="0.25">
      <c r="A3244" s="167">
        <f t="shared" si="251"/>
        <v>162.21600000000856</v>
      </c>
      <c r="B3244" s="325">
        <f t="shared" si="254"/>
        <v>0.67590000000003569</v>
      </c>
      <c r="C3244" s="167">
        <f t="shared" si="250"/>
        <v>155.56799999998287</v>
      </c>
      <c r="D3244" s="167">
        <f>IF('Lineær programmering opg 4'!$M$4=0,"-",(-A3244+'Lineær programmering opg 4'!$M$4)/'Lineær programmering opg 4'!$K$4*-1)</f>
        <v>155.56799999998287</v>
      </c>
      <c r="E3244" s="167">
        <f>IF('Lineær programmering opg 4'!$M$5=0,"-",(-A3244+'Lineær programmering opg 4'!$M$5)/'Lineær programmering opg 4'!$K$5*-1)</f>
        <v>178.3379999999936</v>
      </c>
      <c r="F3244" s="167" t="str">
        <f>IF('Lineær programmering opg 4'!$E$6=0,"-",(-A3244+'Lineær programmering opg 4'!$M$6)/'Lineær programmering opg 4'!$K$6*-1)</f>
        <v>-</v>
      </c>
      <c r="G3244" s="167" t="str">
        <f>IF('Lineær programmering opg 4'!$D$7=0,"-",((-A3244+'Lineær programmering opg 4'!$M$7)/'Lineær programmering opg 4'!$K$7)*-1)</f>
        <v>-</v>
      </c>
      <c r="H3244" s="167" t="str">
        <f>IF('Lineær programmering opg 4'!$C$8=0,"-",((-A3244+'Lineær programmering opg 4'!$M$8)/'Lineær programmering opg 4'!$K$8)*-1)</f>
        <v>-</v>
      </c>
      <c r="I3244" s="167" t="str">
        <f>IF('Lineær programmering opg 4'!$D$8=0,"-",'Lineær programmering opg 4'!$G$8)</f>
        <v>-</v>
      </c>
      <c r="J3244" s="295">
        <f>A3244*'Lineær programmering opg 4'!$C$11+Datatabel!C3244*'Lineær programmering opg 4'!$D$11</f>
        <v>39556.799999998286</v>
      </c>
      <c r="K3244" s="9">
        <f t="shared" si="252"/>
        <v>0</v>
      </c>
      <c r="L3244" s="9">
        <f t="shared" si="253"/>
        <v>0</v>
      </c>
    </row>
    <row r="3245" spans="1:12" ht="15" x14ac:dyDescent="0.25">
      <c r="A3245" s="167">
        <f t="shared" si="251"/>
        <v>162.19200000000856</v>
      </c>
      <c r="B3245" s="325">
        <f t="shared" si="254"/>
        <v>0.67580000000003571</v>
      </c>
      <c r="C3245" s="167">
        <f t="shared" si="250"/>
        <v>155.61599999998288</v>
      </c>
      <c r="D3245" s="167">
        <f>IF('Lineær programmering opg 4'!$M$4=0,"-",(-A3245+'Lineær programmering opg 4'!$M$4)/'Lineær programmering opg 4'!$K$4*-1)</f>
        <v>155.61599999998288</v>
      </c>
      <c r="E3245" s="167">
        <f>IF('Lineær programmering opg 4'!$M$5=0,"-",(-A3245+'Lineær programmering opg 4'!$M$5)/'Lineær programmering opg 4'!$K$5*-1)</f>
        <v>178.3559999999936</v>
      </c>
      <c r="F3245" s="167" t="str">
        <f>IF('Lineær programmering opg 4'!$E$6=0,"-",(-A3245+'Lineær programmering opg 4'!$M$6)/'Lineær programmering opg 4'!$K$6*-1)</f>
        <v>-</v>
      </c>
      <c r="G3245" s="167" t="str">
        <f>IF('Lineær programmering opg 4'!$D$7=0,"-",((-A3245+'Lineær programmering opg 4'!$M$7)/'Lineær programmering opg 4'!$K$7)*-1)</f>
        <v>-</v>
      </c>
      <c r="H3245" s="167" t="str">
        <f>IF('Lineær programmering opg 4'!$C$8=0,"-",((-A3245+'Lineær programmering opg 4'!$M$8)/'Lineær programmering opg 4'!$K$8)*-1)</f>
        <v>-</v>
      </c>
      <c r="I3245" s="167" t="str">
        <f>IF('Lineær programmering opg 4'!$D$8=0,"-",'Lineær programmering opg 4'!$G$8)</f>
        <v>-</v>
      </c>
      <c r="J3245" s="295">
        <f>A3245*'Lineær programmering opg 4'!$C$11+Datatabel!C3245*'Lineær programmering opg 4'!$D$11</f>
        <v>39561.599999998289</v>
      </c>
      <c r="K3245" s="9">
        <f t="shared" si="252"/>
        <v>0</v>
      </c>
      <c r="L3245" s="9">
        <f t="shared" si="253"/>
        <v>0</v>
      </c>
    </row>
    <row r="3246" spans="1:12" ht="15" x14ac:dyDescent="0.25">
      <c r="A3246" s="167">
        <f t="shared" si="251"/>
        <v>162.16800000000856</v>
      </c>
      <c r="B3246" s="325">
        <f t="shared" si="254"/>
        <v>0.67570000000003572</v>
      </c>
      <c r="C3246" s="167">
        <f t="shared" si="250"/>
        <v>155.66399999998288</v>
      </c>
      <c r="D3246" s="167">
        <f>IF('Lineær programmering opg 4'!$M$4=0,"-",(-A3246+'Lineær programmering opg 4'!$M$4)/'Lineær programmering opg 4'!$K$4*-1)</f>
        <v>155.66399999998288</v>
      </c>
      <c r="E3246" s="167">
        <f>IF('Lineær programmering opg 4'!$M$5=0,"-",(-A3246+'Lineær programmering opg 4'!$M$5)/'Lineær programmering opg 4'!$K$5*-1)</f>
        <v>178.3739999999936</v>
      </c>
      <c r="F3246" s="167" t="str">
        <f>IF('Lineær programmering opg 4'!$E$6=0,"-",(-A3246+'Lineær programmering opg 4'!$M$6)/'Lineær programmering opg 4'!$K$6*-1)</f>
        <v>-</v>
      </c>
      <c r="G3246" s="167" t="str">
        <f>IF('Lineær programmering opg 4'!$D$7=0,"-",((-A3246+'Lineær programmering opg 4'!$M$7)/'Lineær programmering opg 4'!$K$7)*-1)</f>
        <v>-</v>
      </c>
      <c r="H3246" s="167" t="str">
        <f>IF('Lineær programmering opg 4'!$C$8=0,"-",((-A3246+'Lineær programmering opg 4'!$M$8)/'Lineær programmering opg 4'!$K$8)*-1)</f>
        <v>-</v>
      </c>
      <c r="I3246" s="167" t="str">
        <f>IF('Lineær programmering opg 4'!$D$8=0,"-",'Lineær programmering opg 4'!$G$8)</f>
        <v>-</v>
      </c>
      <c r="J3246" s="295">
        <f>A3246*'Lineær programmering opg 4'!$C$11+Datatabel!C3246*'Lineær programmering opg 4'!$D$11</f>
        <v>39566.399999998284</v>
      </c>
      <c r="K3246" s="9">
        <f t="shared" si="252"/>
        <v>0</v>
      </c>
      <c r="L3246" s="9">
        <f t="shared" si="253"/>
        <v>0</v>
      </c>
    </row>
    <row r="3247" spans="1:12" ht="15" x14ac:dyDescent="0.25">
      <c r="A3247" s="167">
        <f t="shared" si="251"/>
        <v>162.14400000000859</v>
      </c>
      <c r="B3247" s="325">
        <f t="shared" si="254"/>
        <v>0.67560000000003573</v>
      </c>
      <c r="C3247" s="167">
        <f t="shared" si="250"/>
        <v>155.71199999998282</v>
      </c>
      <c r="D3247" s="167">
        <f>IF('Lineær programmering opg 4'!$M$4=0,"-",(-A3247+'Lineær programmering opg 4'!$M$4)/'Lineær programmering opg 4'!$K$4*-1)</f>
        <v>155.71199999998282</v>
      </c>
      <c r="E3247" s="167">
        <f>IF('Lineær programmering opg 4'!$M$5=0,"-",(-A3247+'Lineær programmering opg 4'!$M$5)/'Lineær programmering opg 4'!$K$5*-1)</f>
        <v>178.39199999999357</v>
      </c>
      <c r="F3247" s="167" t="str">
        <f>IF('Lineær programmering opg 4'!$E$6=0,"-",(-A3247+'Lineær programmering opg 4'!$M$6)/'Lineær programmering opg 4'!$K$6*-1)</f>
        <v>-</v>
      </c>
      <c r="G3247" s="167" t="str">
        <f>IF('Lineær programmering opg 4'!$D$7=0,"-",((-A3247+'Lineær programmering opg 4'!$M$7)/'Lineær programmering opg 4'!$K$7)*-1)</f>
        <v>-</v>
      </c>
      <c r="H3247" s="167" t="str">
        <f>IF('Lineær programmering opg 4'!$C$8=0,"-",((-A3247+'Lineær programmering opg 4'!$M$8)/'Lineær programmering opg 4'!$K$8)*-1)</f>
        <v>-</v>
      </c>
      <c r="I3247" s="167" t="str">
        <f>IF('Lineær programmering opg 4'!$D$8=0,"-",'Lineær programmering opg 4'!$G$8)</f>
        <v>-</v>
      </c>
      <c r="J3247" s="295">
        <f>A3247*'Lineær programmering opg 4'!$C$11+Datatabel!C3247*'Lineær programmering opg 4'!$D$11</f>
        <v>39571.19999999828</v>
      </c>
      <c r="K3247" s="9">
        <f t="shared" si="252"/>
        <v>0</v>
      </c>
      <c r="L3247" s="9">
        <f t="shared" si="253"/>
        <v>0</v>
      </c>
    </row>
    <row r="3248" spans="1:12" ht="15" x14ac:dyDescent="0.25">
      <c r="A3248" s="167">
        <f t="shared" si="251"/>
        <v>162.12000000000859</v>
      </c>
      <c r="B3248" s="325">
        <f t="shared" si="254"/>
        <v>0.67550000000003574</v>
      </c>
      <c r="C3248" s="167">
        <f t="shared" si="250"/>
        <v>155.75999999998282</v>
      </c>
      <c r="D3248" s="167">
        <f>IF('Lineær programmering opg 4'!$M$4=0,"-",(-A3248+'Lineær programmering opg 4'!$M$4)/'Lineær programmering opg 4'!$K$4*-1)</f>
        <v>155.75999999998282</v>
      </c>
      <c r="E3248" s="167">
        <f>IF('Lineær programmering opg 4'!$M$5=0,"-",(-A3248+'Lineær programmering opg 4'!$M$5)/'Lineær programmering opg 4'!$K$5*-1)</f>
        <v>178.40999999999357</v>
      </c>
      <c r="F3248" s="167" t="str">
        <f>IF('Lineær programmering opg 4'!$E$6=0,"-",(-A3248+'Lineær programmering opg 4'!$M$6)/'Lineær programmering opg 4'!$K$6*-1)</f>
        <v>-</v>
      </c>
      <c r="G3248" s="167" t="str">
        <f>IF('Lineær programmering opg 4'!$D$7=0,"-",((-A3248+'Lineær programmering opg 4'!$M$7)/'Lineær programmering opg 4'!$K$7)*-1)</f>
        <v>-</v>
      </c>
      <c r="H3248" s="167" t="str">
        <f>IF('Lineær programmering opg 4'!$C$8=0,"-",((-A3248+'Lineær programmering opg 4'!$M$8)/'Lineær programmering opg 4'!$K$8)*-1)</f>
        <v>-</v>
      </c>
      <c r="I3248" s="167" t="str">
        <f>IF('Lineær programmering opg 4'!$D$8=0,"-",'Lineær programmering opg 4'!$G$8)</f>
        <v>-</v>
      </c>
      <c r="J3248" s="295">
        <f>A3248*'Lineær programmering opg 4'!$C$11+Datatabel!C3248*'Lineær programmering opg 4'!$D$11</f>
        <v>39575.999999998283</v>
      </c>
      <c r="K3248" s="9">
        <f t="shared" si="252"/>
        <v>0</v>
      </c>
      <c r="L3248" s="9">
        <f t="shared" si="253"/>
        <v>0</v>
      </c>
    </row>
    <row r="3249" spans="1:12" ht="15" x14ac:dyDescent="0.25">
      <c r="A3249" s="167">
        <f t="shared" si="251"/>
        <v>162.09600000000859</v>
      </c>
      <c r="B3249" s="325">
        <f t="shared" si="254"/>
        <v>0.67540000000003575</v>
      </c>
      <c r="C3249" s="167">
        <f t="shared" si="250"/>
        <v>155.80799999998283</v>
      </c>
      <c r="D3249" s="167">
        <f>IF('Lineær programmering opg 4'!$M$4=0,"-",(-A3249+'Lineær programmering opg 4'!$M$4)/'Lineær programmering opg 4'!$K$4*-1)</f>
        <v>155.80799999998283</v>
      </c>
      <c r="E3249" s="167">
        <f>IF('Lineær programmering opg 4'!$M$5=0,"-",(-A3249+'Lineær programmering opg 4'!$M$5)/'Lineær programmering opg 4'!$K$5*-1)</f>
        <v>178.42799999999357</v>
      </c>
      <c r="F3249" s="167" t="str">
        <f>IF('Lineær programmering opg 4'!$E$6=0,"-",(-A3249+'Lineær programmering opg 4'!$M$6)/'Lineær programmering opg 4'!$K$6*-1)</f>
        <v>-</v>
      </c>
      <c r="G3249" s="167" t="str">
        <f>IF('Lineær programmering opg 4'!$D$7=0,"-",((-A3249+'Lineær programmering opg 4'!$M$7)/'Lineær programmering opg 4'!$K$7)*-1)</f>
        <v>-</v>
      </c>
      <c r="H3249" s="167" t="str">
        <f>IF('Lineær programmering opg 4'!$C$8=0,"-",((-A3249+'Lineær programmering opg 4'!$M$8)/'Lineær programmering opg 4'!$K$8)*-1)</f>
        <v>-</v>
      </c>
      <c r="I3249" s="167" t="str">
        <f>IF('Lineær programmering opg 4'!$D$8=0,"-",'Lineær programmering opg 4'!$G$8)</f>
        <v>-</v>
      </c>
      <c r="J3249" s="295">
        <f>A3249*'Lineær programmering opg 4'!$C$11+Datatabel!C3249*'Lineær programmering opg 4'!$D$11</f>
        <v>39580.799999998286</v>
      </c>
      <c r="K3249" s="9">
        <f t="shared" si="252"/>
        <v>0</v>
      </c>
      <c r="L3249" s="9">
        <f t="shared" si="253"/>
        <v>0</v>
      </c>
    </row>
    <row r="3250" spans="1:12" ht="15" x14ac:dyDescent="0.25">
      <c r="A3250" s="167">
        <f t="shared" si="251"/>
        <v>162.07200000000859</v>
      </c>
      <c r="B3250" s="325">
        <f t="shared" si="254"/>
        <v>0.67530000000003576</v>
      </c>
      <c r="C3250" s="167">
        <f t="shared" si="250"/>
        <v>155.85599999998283</v>
      </c>
      <c r="D3250" s="167">
        <f>IF('Lineær programmering opg 4'!$M$4=0,"-",(-A3250+'Lineær programmering opg 4'!$M$4)/'Lineær programmering opg 4'!$K$4*-1)</f>
        <v>155.85599999998283</v>
      </c>
      <c r="E3250" s="167">
        <f>IF('Lineær programmering opg 4'!$M$5=0,"-",(-A3250+'Lineær programmering opg 4'!$M$5)/'Lineær programmering opg 4'!$K$5*-1)</f>
        <v>178.44599999999357</v>
      </c>
      <c r="F3250" s="167" t="str">
        <f>IF('Lineær programmering opg 4'!$E$6=0,"-",(-A3250+'Lineær programmering opg 4'!$M$6)/'Lineær programmering opg 4'!$K$6*-1)</f>
        <v>-</v>
      </c>
      <c r="G3250" s="167" t="str">
        <f>IF('Lineær programmering opg 4'!$D$7=0,"-",((-A3250+'Lineær programmering opg 4'!$M$7)/'Lineær programmering opg 4'!$K$7)*-1)</f>
        <v>-</v>
      </c>
      <c r="H3250" s="167" t="str">
        <f>IF('Lineær programmering opg 4'!$C$8=0,"-",((-A3250+'Lineær programmering opg 4'!$M$8)/'Lineær programmering opg 4'!$K$8)*-1)</f>
        <v>-</v>
      </c>
      <c r="I3250" s="167" t="str">
        <f>IF('Lineær programmering opg 4'!$D$8=0,"-",'Lineær programmering opg 4'!$G$8)</f>
        <v>-</v>
      </c>
      <c r="J3250" s="295">
        <f>A3250*'Lineær programmering opg 4'!$C$11+Datatabel!C3250*'Lineær programmering opg 4'!$D$11</f>
        <v>39585.599999998289</v>
      </c>
      <c r="K3250" s="9">
        <f t="shared" si="252"/>
        <v>0</v>
      </c>
      <c r="L3250" s="9">
        <f t="shared" si="253"/>
        <v>0</v>
      </c>
    </row>
    <row r="3251" spans="1:12" ht="15" x14ac:dyDescent="0.25">
      <c r="A3251" s="167">
        <f t="shared" si="251"/>
        <v>162.04800000000859</v>
      </c>
      <c r="B3251" s="325">
        <f t="shared" si="254"/>
        <v>0.67520000000003577</v>
      </c>
      <c r="C3251" s="167">
        <f t="shared" si="250"/>
        <v>155.90399999998283</v>
      </c>
      <c r="D3251" s="167">
        <f>IF('Lineær programmering opg 4'!$M$4=0,"-",(-A3251+'Lineær programmering opg 4'!$M$4)/'Lineær programmering opg 4'!$K$4*-1)</f>
        <v>155.90399999998283</v>
      </c>
      <c r="E3251" s="167">
        <f>IF('Lineær programmering opg 4'!$M$5=0,"-",(-A3251+'Lineær programmering opg 4'!$M$5)/'Lineær programmering opg 4'!$K$5*-1)</f>
        <v>178.46399999999358</v>
      </c>
      <c r="F3251" s="167" t="str">
        <f>IF('Lineær programmering opg 4'!$E$6=0,"-",(-A3251+'Lineær programmering opg 4'!$M$6)/'Lineær programmering opg 4'!$K$6*-1)</f>
        <v>-</v>
      </c>
      <c r="G3251" s="167" t="str">
        <f>IF('Lineær programmering opg 4'!$D$7=0,"-",((-A3251+'Lineær programmering opg 4'!$M$7)/'Lineær programmering opg 4'!$K$7)*-1)</f>
        <v>-</v>
      </c>
      <c r="H3251" s="167" t="str">
        <f>IF('Lineær programmering opg 4'!$C$8=0,"-",((-A3251+'Lineær programmering opg 4'!$M$8)/'Lineær programmering opg 4'!$K$8)*-1)</f>
        <v>-</v>
      </c>
      <c r="I3251" s="167" t="str">
        <f>IF('Lineær programmering opg 4'!$D$8=0,"-",'Lineær programmering opg 4'!$G$8)</f>
        <v>-</v>
      </c>
      <c r="J3251" s="295">
        <f>A3251*'Lineær programmering opg 4'!$C$11+Datatabel!C3251*'Lineær programmering opg 4'!$D$11</f>
        <v>39590.399999998277</v>
      </c>
      <c r="K3251" s="9">
        <f t="shared" si="252"/>
        <v>0</v>
      </c>
      <c r="L3251" s="9">
        <f t="shared" si="253"/>
        <v>0</v>
      </c>
    </row>
    <row r="3252" spans="1:12" ht="15" x14ac:dyDescent="0.25">
      <c r="A3252" s="167">
        <f t="shared" si="251"/>
        <v>162.02400000000858</v>
      </c>
      <c r="B3252" s="325">
        <f t="shared" si="254"/>
        <v>0.67510000000003578</v>
      </c>
      <c r="C3252" s="167">
        <f t="shared" si="250"/>
        <v>155.95199999998283</v>
      </c>
      <c r="D3252" s="167">
        <f>IF('Lineær programmering opg 4'!$M$4=0,"-",(-A3252+'Lineær programmering opg 4'!$M$4)/'Lineær programmering opg 4'!$K$4*-1)</f>
        <v>155.95199999998283</v>
      </c>
      <c r="E3252" s="167">
        <f>IF('Lineær programmering opg 4'!$M$5=0,"-",(-A3252+'Lineær programmering opg 4'!$M$5)/'Lineær programmering opg 4'!$K$5*-1)</f>
        <v>178.48199999999358</v>
      </c>
      <c r="F3252" s="167" t="str">
        <f>IF('Lineær programmering opg 4'!$E$6=0,"-",(-A3252+'Lineær programmering opg 4'!$M$6)/'Lineær programmering opg 4'!$K$6*-1)</f>
        <v>-</v>
      </c>
      <c r="G3252" s="167" t="str">
        <f>IF('Lineær programmering opg 4'!$D$7=0,"-",((-A3252+'Lineær programmering opg 4'!$M$7)/'Lineær programmering opg 4'!$K$7)*-1)</f>
        <v>-</v>
      </c>
      <c r="H3252" s="167" t="str">
        <f>IF('Lineær programmering opg 4'!$C$8=0,"-",((-A3252+'Lineær programmering opg 4'!$M$8)/'Lineær programmering opg 4'!$K$8)*-1)</f>
        <v>-</v>
      </c>
      <c r="I3252" s="167" t="str">
        <f>IF('Lineær programmering opg 4'!$D$8=0,"-",'Lineær programmering opg 4'!$G$8)</f>
        <v>-</v>
      </c>
      <c r="J3252" s="295">
        <f>A3252*'Lineær programmering opg 4'!$C$11+Datatabel!C3252*'Lineær programmering opg 4'!$D$11</f>
        <v>39595.19999999828</v>
      </c>
      <c r="K3252" s="9">
        <f t="shared" si="252"/>
        <v>0</v>
      </c>
      <c r="L3252" s="9">
        <f t="shared" si="253"/>
        <v>0</v>
      </c>
    </row>
    <row r="3253" spans="1:12" ht="15" x14ac:dyDescent="0.25">
      <c r="A3253" s="167">
        <f t="shared" si="251"/>
        <v>162.00000000000858</v>
      </c>
      <c r="B3253" s="325">
        <f t="shared" si="254"/>
        <v>0.67500000000003579</v>
      </c>
      <c r="C3253" s="167">
        <f t="shared" si="250"/>
        <v>155.99999999998283</v>
      </c>
      <c r="D3253" s="167">
        <f>IF('Lineær programmering opg 4'!$M$4=0,"-",(-A3253+'Lineær programmering opg 4'!$M$4)/'Lineær programmering opg 4'!$K$4*-1)</f>
        <v>155.99999999998283</v>
      </c>
      <c r="E3253" s="167">
        <f>IF('Lineær programmering opg 4'!$M$5=0,"-",(-A3253+'Lineær programmering opg 4'!$M$5)/'Lineær programmering opg 4'!$K$5*-1)</f>
        <v>178.49999999999358</v>
      </c>
      <c r="F3253" s="167" t="str">
        <f>IF('Lineær programmering opg 4'!$E$6=0,"-",(-A3253+'Lineær programmering opg 4'!$M$6)/'Lineær programmering opg 4'!$K$6*-1)</f>
        <v>-</v>
      </c>
      <c r="G3253" s="167" t="str">
        <f>IF('Lineær programmering opg 4'!$D$7=0,"-",((-A3253+'Lineær programmering opg 4'!$M$7)/'Lineær programmering opg 4'!$K$7)*-1)</f>
        <v>-</v>
      </c>
      <c r="H3253" s="167" t="str">
        <f>IF('Lineær programmering opg 4'!$C$8=0,"-",((-A3253+'Lineær programmering opg 4'!$M$8)/'Lineær programmering opg 4'!$K$8)*-1)</f>
        <v>-</v>
      </c>
      <c r="I3253" s="167" t="str">
        <f>IF('Lineær programmering opg 4'!$D$8=0,"-",'Lineær programmering opg 4'!$G$8)</f>
        <v>-</v>
      </c>
      <c r="J3253" s="295">
        <f>A3253*'Lineær programmering opg 4'!$C$11+Datatabel!C3253*'Lineær programmering opg 4'!$D$11</f>
        <v>39599.999999998283</v>
      </c>
      <c r="K3253" s="9">
        <f t="shared" si="252"/>
        <v>0</v>
      </c>
      <c r="L3253" s="9">
        <f t="shared" si="253"/>
        <v>0</v>
      </c>
    </row>
    <row r="3254" spans="1:12" ht="15" x14ac:dyDescent="0.25">
      <c r="A3254" s="167">
        <f t="shared" si="251"/>
        <v>161.97600000000858</v>
      </c>
      <c r="B3254" s="325">
        <f t="shared" si="254"/>
        <v>0.6749000000000358</v>
      </c>
      <c r="C3254" s="167">
        <f t="shared" si="250"/>
        <v>156.04799999998284</v>
      </c>
      <c r="D3254" s="167">
        <f>IF('Lineær programmering opg 4'!$M$4=0,"-",(-A3254+'Lineær programmering opg 4'!$M$4)/'Lineær programmering opg 4'!$K$4*-1)</f>
        <v>156.04799999998284</v>
      </c>
      <c r="E3254" s="167">
        <f>IF('Lineær programmering opg 4'!$M$5=0,"-",(-A3254+'Lineær programmering opg 4'!$M$5)/'Lineær programmering opg 4'!$K$5*-1)</f>
        <v>178.51799999999358</v>
      </c>
      <c r="F3254" s="167" t="str">
        <f>IF('Lineær programmering opg 4'!$E$6=0,"-",(-A3254+'Lineær programmering opg 4'!$M$6)/'Lineær programmering opg 4'!$K$6*-1)</f>
        <v>-</v>
      </c>
      <c r="G3254" s="167" t="str">
        <f>IF('Lineær programmering opg 4'!$D$7=0,"-",((-A3254+'Lineær programmering opg 4'!$M$7)/'Lineær programmering opg 4'!$K$7)*-1)</f>
        <v>-</v>
      </c>
      <c r="H3254" s="167" t="str">
        <f>IF('Lineær programmering opg 4'!$C$8=0,"-",((-A3254+'Lineær programmering opg 4'!$M$8)/'Lineær programmering opg 4'!$K$8)*-1)</f>
        <v>-</v>
      </c>
      <c r="I3254" s="167" t="str">
        <f>IF('Lineær programmering opg 4'!$D$8=0,"-",'Lineær programmering opg 4'!$G$8)</f>
        <v>-</v>
      </c>
      <c r="J3254" s="295">
        <f>A3254*'Lineær programmering opg 4'!$C$11+Datatabel!C3254*'Lineær programmering opg 4'!$D$11</f>
        <v>39604.799999998286</v>
      </c>
      <c r="K3254" s="9">
        <f t="shared" si="252"/>
        <v>0</v>
      </c>
      <c r="L3254" s="9">
        <f t="shared" si="253"/>
        <v>0</v>
      </c>
    </row>
    <row r="3255" spans="1:12" ht="15" x14ac:dyDescent="0.25">
      <c r="A3255" s="167">
        <f t="shared" si="251"/>
        <v>161.95200000000858</v>
      </c>
      <c r="B3255" s="325">
        <f t="shared" si="254"/>
        <v>0.67480000000003582</v>
      </c>
      <c r="C3255" s="167">
        <f t="shared" si="250"/>
        <v>156.09599999998284</v>
      </c>
      <c r="D3255" s="167">
        <f>IF('Lineær programmering opg 4'!$M$4=0,"-",(-A3255+'Lineær programmering opg 4'!$M$4)/'Lineær programmering opg 4'!$K$4*-1)</f>
        <v>156.09599999998284</v>
      </c>
      <c r="E3255" s="167">
        <f>IF('Lineær programmering opg 4'!$M$5=0,"-",(-A3255+'Lineær programmering opg 4'!$M$5)/'Lineær programmering opg 4'!$K$5*-1)</f>
        <v>178.53599999999358</v>
      </c>
      <c r="F3255" s="167" t="str">
        <f>IF('Lineær programmering opg 4'!$E$6=0,"-",(-A3255+'Lineær programmering opg 4'!$M$6)/'Lineær programmering opg 4'!$K$6*-1)</f>
        <v>-</v>
      </c>
      <c r="G3255" s="167" t="str">
        <f>IF('Lineær programmering opg 4'!$D$7=0,"-",((-A3255+'Lineær programmering opg 4'!$M$7)/'Lineær programmering opg 4'!$K$7)*-1)</f>
        <v>-</v>
      </c>
      <c r="H3255" s="167" t="str">
        <f>IF('Lineær programmering opg 4'!$C$8=0,"-",((-A3255+'Lineær programmering opg 4'!$M$8)/'Lineær programmering opg 4'!$K$8)*-1)</f>
        <v>-</v>
      </c>
      <c r="I3255" s="167" t="str">
        <f>IF('Lineær programmering opg 4'!$D$8=0,"-",'Lineær programmering opg 4'!$G$8)</f>
        <v>-</v>
      </c>
      <c r="J3255" s="295">
        <f>A3255*'Lineær programmering opg 4'!$C$11+Datatabel!C3255*'Lineær programmering opg 4'!$D$11</f>
        <v>39609.599999998281</v>
      </c>
      <c r="K3255" s="9">
        <f t="shared" si="252"/>
        <v>0</v>
      </c>
      <c r="L3255" s="9">
        <f t="shared" si="253"/>
        <v>0</v>
      </c>
    </row>
    <row r="3256" spans="1:12" ht="15" x14ac:dyDescent="0.25">
      <c r="A3256" s="167">
        <f t="shared" si="251"/>
        <v>161.92800000000861</v>
      </c>
      <c r="B3256" s="325">
        <f t="shared" si="254"/>
        <v>0.67470000000003583</v>
      </c>
      <c r="C3256" s="167">
        <f t="shared" si="250"/>
        <v>156.14399999998278</v>
      </c>
      <c r="D3256" s="167">
        <f>IF('Lineær programmering opg 4'!$M$4=0,"-",(-A3256+'Lineær programmering opg 4'!$M$4)/'Lineær programmering opg 4'!$K$4*-1)</f>
        <v>156.14399999998278</v>
      </c>
      <c r="E3256" s="167">
        <f>IF('Lineær programmering opg 4'!$M$5=0,"-",(-A3256+'Lineær programmering opg 4'!$M$5)/'Lineær programmering opg 4'!$K$5*-1)</f>
        <v>178.55399999999355</v>
      </c>
      <c r="F3256" s="167" t="str">
        <f>IF('Lineær programmering opg 4'!$E$6=0,"-",(-A3256+'Lineær programmering opg 4'!$M$6)/'Lineær programmering opg 4'!$K$6*-1)</f>
        <v>-</v>
      </c>
      <c r="G3256" s="167" t="str">
        <f>IF('Lineær programmering opg 4'!$D$7=0,"-",((-A3256+'Lineær programmering opg 4'!$M$7)/'Lineær programmering opg 4'!$K$7)*-1)</f>
        <v>-</v>
      </c>
      <c r="H3256" s="167" t="str">
        <f>IF('Lineær programmering opg 4'!$C$8=0,"-",((-A3256+'Lineær programmering opg 4'!$M$8)/'Lineær programmering opg 4'!$K$8)*-1)</f>
        <v>-</v>
      </c>
      <c r="I3256" s="167" t="str">
        <f>IF('Lineær programmering opg 4'!$D$8=0,"-",'Lineær programmering opg 4'!$G$8)</f>
        <v>-</v>
      </c>
      <c r="J3256" s="295">
        <f>A3256*'Lineær programmering opg 4'!$C$11+Datatabel!C3256*'Lineær programmering opg 4'!$D$11</f>
        <v>39614.399999998277</v>
      </c>
      <c r="K3256" s="9">
        <f t="shared" si="252"/>
        <v>0</v>
      </c>
      <c r="L3256" s="9">
        <f t="shared" si="253"/>
        <v>0</v>
      </c>
    </row>
    <row r="3257" spans="1:12" ht="15" x14ac:dyDescent="0.25">
      <c r="A3257" s="167">
        <f t="shared" si="251"/>
        <v>161.90400000000861</v>
      </c>
      <c r="B3257" s="325">
        <f t="shared" si="254"/>
        <v>0.67460000000003584</v>
      </c>
      <c r="C3257" s="167">
        <f t="shared" si="250"/>
        <v>156.19199999998278</v>
      </c>
      <c r="D3257" s="167">
        <f>IF('Lineær programmering opg 4'!$M$4=0,"-",(-A3257+'Lineær programmering opg 4'!$M$4)/'Lineær programmering opg 4'!$K$4*-1)</f>
        <v>156.19199999998278</v>
      </c>
      <c r="E3257" s="167">
        <f>IF('Lineær programmering opg 4'!$M$5=0,"-",(-A3257+'Lineær programmering opg 4'!$M$5)/'Lineær programmering opg 4'!$K$5*-1)</f>
        <v>178.57199999999355</v>
      </c>
      <c r="F3257" s="167" t="str">
        <f>IF('Lineær programmering opg 4'!$E$6=0,"-",(-A3257+'Lineær programmering opg 4'!$M$6)/'Lineær programmering opg 4'!$K$6*-1)</f>
        <v>-</v>
      </c>
      <c r="G3257" s="167" t="str">
        <f>IF('Lineær programmering opg 4'!$D$7=0,"-",((-A3257+'Lineær programmering opg 4'!$M$7)/'Lineær programmering opg 4'!$K$7)*-1)</f>
        <v>-</v>
      </c>
      <c r="H3257" s="167" t="str">
        <f>IF('Lineær programmering opg 4'!$C$8=0,"-",((-A3257+'Lineær programmering opg 4'!$M$8)/'Lineær programmering opg 4'!$K$8)*-1)</f>
        <v>-</v>
      </c>
      <c r="I3257" s="167" t="str">
        <f>IF('Lineær programmering opg 4'!$D$8=0,"-",'Lineær programmering opg 4'!$G$8)</f>
        <v>-</v>
      </c>
      <c r="J3257" s="295">
        <f>A3257*'Lineær programmering opg 4'!$C$11+Datatabel!C3257*'Lineær programmering opg 4'!$D$11</f>
        <v>39619.19999999828</v>
      </c>
      <c r="K3257" s="9">
        <f t="shared" si="252"/>
        <v>0</v>
      </c>
      <c r="L3257" s="9">
        <f t="shared" si="253"/>
        <v>0</v>
      </c>
    </row>
    <row r="3258" spans="1:12" ht="15" x14ac:dyDescent="0.25">
      <c r="A3258" s="167">
        <f t="shared" si="251"/>
        <v>161.88000000000861</v>
      </c>
      <c r="B3258" s="325">
        <f t="shared" si="254"/>
        <v>0.67450000000003585</v>
      </c>
      <c r="C3258" s="167">
        <f t="shared" si="250"/>
        <v>156.23999999998279</v>
      </c>
      <c r="D3258" s="167">
        <f>IF('Lineær programmering opg 4'!$M$4=0,"-",(-A3258+'Lineær programmering opg 4'!$M$4)/'Lineær programmering opg 4'!$K$4*-1)</f>
        <v>156.23999999998279</v>
      </c>
      <c r="E3258" s="167">
        <f>IF('Lineær programmering opg 4'!$M$5=0,"-",(-A3258+'Lineær programmering opg 4'!$M$5)/'Lineær programmering opg 4'!$K$5*-1)</f>
        <v>178.58999999999355</v>
      </c>
      <c r="F3258" s="167" t="str">
        <f>IF('Lineær programmering opg 4'!$E$6=0,"-",(-A3258+'Lineær programmering opg 4'!$M$6)/'Lineær programmering opg 4'!$K$6*-1)</f>
        <v>-</v>
      </c>
      <c r="G3258" s="167" t="str">
        <f>IF('Lineær programmering opg 4'!$D$7=0,"-",((-A3258+'Lineær programmering opg 4'!$M$7)/'Lineær programmering opg 4'!$K$7)*-1)</f>
        <v>-</v>
      </c>
      <c r="H3258" s="167" t="str">
        <f>IF('Lineær programmering opg 4'!$C$8=0,"-",((-A3258+'Lineær programmering opg 4'!$M$8)/'Lineær programmering opg 4'!$K$8)*-1)</f>
        <v>-</v>
      </c>
      <c r="I3258" s="167" t="str">
        <f>IF('Lineær programmering opg 4'!$D$8=0,"-",'Lineær programmering opg 4'!$G$8)</f>
        <v>-</v>
      </c>
      <c r="J3258" s="295">
        <f>A3258*'Lineær programmering opg 4'!$C$11+Datatabel!C3258*'Lineær programmering opg 4'!$D$11</f>
        <v>39623.999999998276</v>
      </c>
      <c r="K3258" s="9">
        <f t="shared" si="252"/>
        <v>0</v>
      </c>
      <c r="L3258" s="9">
        <f t="shared" si="253"/>
        <v>0</v>
      </c>
    </row>
    <row r="3259" spans="1:12" ht="15" x14ac:dyDescent="0.25">
      <c r="A3259" s="167">
        <f t="shared" si="251"/>
        <v>161.85600000000861</v>
      </c>
      <c r="B3259" s="325">
        <f t="shared" si="254"/>
        <v>0.67440000000003586</v>
      </c>
      <c r="C3259" s="167">
        <f t="shared" si="250"/>
        <v>156.28799999998279</v>
      </c>
      <c r="D3259" s="167">
        <f>IF('Lineær programmering opg 4'!$M$4=0,"-",(-A3259+'Lineær programmering opg 4'!$M$4)/'Lineær programmering opg 4'!$K$4*-1)</f>
        <v>156.28799999998279</v>
      </c>
      <c r="E3259" s="167">
        <f>IF('Lineær programmering opg 4'!$M$5=0,"-",(-A3259+'Lineær programmering opg 4'!$M$5)/'Lineær programmering opg 4'!$K$5*-1)</f>
        <v>178.60799999999355</v>
      </c>
      <c r="F3259" s="167" t="str">
        <f>IF('Lineær programmering opg 4'!$E$6=0,"-",(-A3259+'Lineær programmering opg 4'!$M$6)/'Lineær programmering opg 4'!$K$6*-1)</f>
        <v>-</v>
      </c>
      <c r="G3259" s="167" t="str">
        <f>IF('Lineær programmering opg 4'!$D$7=0,"-",((-A3259+'Lineær programmering opg 4'!$M$7)/'Lineær programmering opg 4'!$K$7)*-1)</f>
        <v>-</v>
      </c>
      <c r="H3259" s="167" t="str">
        <f>IF('Lineær programmering opg 4'!$C$8=0,"-",((-A3259+'Lineær programmering opg 4'!$M$8)/'Lineær programmering opg 4'!$K$8)*-1)</f>
        <v>-</v>
      </c>
      <c r="I3259" s="167" t="str">
        <f>IF('Lineær programmering opg 4'!$D$8=0,"-",'Lineær programmering opg 4'!$G$8)</f>
        <v>-</v>
      </c>
      <c r="J3259" s="295">
        <f>A3259*'Lineær programmering opg 4'!$C$11+Datatabel!C3259*'Lineær programmering opg 4'!$D$11</f>
        <v>39628.799999998279</v>
      </c>
      <c r="K3259" s="9">
        <f t="shared" si="252"/>
        <v>0</v>
      </c>
      <c r="L3259" s="9">
        <f t="shared" si="253"/>
        <v>0</v>
      </c>
    </row>
    <row r="3260" spans="1:12" ht="15" x14ac:dyDescent="0.25">
      <c r="A3260" s="167">
        <f t="shared" si="251"/>
        <v>161.83200000000861</v>
      </c>
      <c r="B3260" s="325">
        <f t="shared" si="254"/>
        <v>0.67430000000003587</v>
      </c>
      <c r="C3260" s="167">
        <f t="shared" si="250"/>
        <v>156.33599999998279</v>
      </c>
      <c r="D3260" s="167">
        <f>IF('Lineær programmering opg 4'!$M$4=0,"-",(-A3260+'Lineær programmering opg 4'!$M$4)/'Lineær programmering opg 4'!$K$4*-1)</f>
        <v>156.33599999998279</v>
      </c>
      <c r="E3260" s="167">
        <f>IF('Lineær programmering opg 4'!$M$5=0,"-",(-A3260+'Lineær programmering opg 4'!$M$5)/'Lineær programmering opg 4'!$K$5*-1)</f>
        <v>178.62599999999355</v>
      </c>
      <c r="F3260" s="167" t="str">
        <f>IF('Lineær programmering opg 4'!$E$6=0,"-",(-A3260+'Lineær programmering opg 4'!$M$6)/'Lineær programmering opg 4'!$K$6*-1)</f>
        <v>-</v>
      </c>
      <c r="G3260" s="167" t="str">
        <f>IF('Lineær programmering opg 4'!$D$7=0,"-",((-A3260+'Lineær programmering opg 4'!$M$7)/'Lineær programmering opg 4'!$K$7)*-1)</f>
        <v>-</v>
      </c>
      <c r="H3260" s="167" t="str">
        <f>IF('Lineær programmering opg 4'!$C$8=0,"-",((-A3260+'Lineær programmering opg 4'!$M$8)/'Lineær programmering opg 4'!$K$8)*-1)</f>
        <v>-</v>
      </c>
      <c r="I3260" s="167" t="str">
        <f>IF('Lineær programmering opg 4'!$D$8=0,"-",'Lineær programmering opg 4'!$G$8)</f>
        <v>-</v>
      </c>
      <c r="J3260" s="295">
        <f>A3260*'Lineær programmering opg 4'!$C$11+Datatabel!C3260*'Lineær programmering opg 4'!$D$11</f>
        <v>39633.599999998281</v>
      </c>
      <c r="K3260" s="9">
        <f t="shared" si="252"/>
        <v>0</v>
      </c>
      <c r="L3260" s="9">
        <f t="shared" si="253"/>
        <v>0</v>
      </c>
    </row>
    <row r="3261" spans="1:12" ht="15" x14ac:dyDescent="0.25">
      <c r="A3261" s="167">
        <f t="shared" si="251"/>
        <v>161.8080000000086</v>
      </c>
      <c r="B3261" s="325">
        <f t="shared" si="254"/>
        <v>0.67420000000003588</v>
      </c>
      <c r="C3261" s="167">
        <f t="shared" si="250"/>
        <v>156.38399999998279</v>
      </c>
      <c r="D3261" s="167">
        <f>IF('Lineær programmering opg 4'!$M$4=0,"-",(-A3261+'Lineær programmering opg 4'!$M$4)/'Lineær programmering opg 4'!$K$4*-1)</f>
        <v>156.38399999998279</v>
      </c>
      <c r="E3261" s="167">
        <f>IF('Lineær programmering opg 4'!$M$5=0,"-",(-A3261+'Lineær programmering opg 4'!$M$5)/'Lineær programmering opg 4'!$K$5*-1)</f>
        <v>178.64399999999355</v>
      </c>
      <c r="F3261" s="167" t="str">
        <f>IF('Lineær programmering opg 4'!$E$6=0,"-",(-A3261+'Lineær programmering opg 4'!$M$6)/'Lineær programmering opg 4'!$K$6*-1)</f>
        <v>-</v>
      </c>
      <c r="G3261" s="167" t="str">
        <f>IF('Lineær programmering opg 4'!$D$7=0,"-",((-A3261+'Lineær programmering opg 4'!$M$7)/'Lineær programmering opg 4'!$K$7)*-1)</f>
        <v>-</v>
      </c>
      <c r="H3261" s="167" t="str">
        <f>IF('Lineær programmering opg 4'!$C$8=0,"-",((-A3261+'Lineær programmering opg 4'!$M$8)/'Lineær programmering opg 4'!$K$8)*-1)</f>
        <v>-</v>
      </c>
      <c r="I3261" s="167" t="str">
        <f>IF('Lineær programmering opg 4'!$D$8=0,"-",'Lineær programmering opg 4'!$G$8)</f>
        <v>-</v>
      </c>
      <c r="J3261" s="295">
        <f>A3261*'Lineær programmering opg 4'!$C$11+Datatabel!C3261*'Lineær programmering opg 4'!$D$11</f>
        <v>39638.399999998277</v>
      </c>
      <c r="K3261" s="9">
        <f t="shared" si="252"/>
        <v>0</v>
      </c>
      <c r="L3261" s="9">
        <f t="shared" si="253"/>
        <v>0</v>
      </c>
    </row>
    <row r="3262" spans="1:12" ht="15" x14ac:dyDescent="0.25">
      <c r="A3262" s="167">
        <f t="shared" si="251"/>
        <v>161.7840000000086</v>
      </c>
      <c r="B3262" s="325">
        <f t="shared" si="254"/>
        <v>0.67410000000003589</v>
      </c>
      <c r="C3262" s="167">
        <f t="shared" si="250"/>
        <v>156.43199999998279</v>
      </c>
      <c r="D3262" s="167">
        <f>IF('Lineær programmering opg 4'!$M$4=0,"-",(-A3262+'Lineær programmering opg 4'!$M$4)/'Lineær programmering opg 4'!$K$4*-1)</f>
        <v>156.43199999998279</v>
      </c>
      <c r="E3262" s="167">
        <f>IF('Lineær programmering opg 4'!$M$5=0,"-",(-A3262+'Lineær programmering opg 4'!$M$5)/'Lineær programmering opg 4'!$K$5*-1)</f>
        <v>178.66199999999355</v>
      </c>
      <c r="F3262" s="167" t="str">
        <f>IF('Lineær programmering opg 4'!$E$6=0,"-",(-A3262+'Lineær programmering opg 4'!$M$6)/'Lineær programmering opg 4'!$K$6*-1)</f>
        <v>-</v>
      </c>
      <c r="G3262" s="167" t="str">
        <f>IF('Lineær programmering opg 4'!$D$7=0,"-",((-A3262+'Lineær programmering opg 4'!$M$7)/'Lineær programmering opg 4'!$K$7)*-1)</f>
        <v>-</v>
      </c>
      <c r="H3262" s="167" t="str">
        <f>IF('Lineær programmering opg 4'!$C$8=0,"-",((-A3262+'Lineær programmering opg 4'!$M$8)/'Lineær programmering opg 4'!$K$8)*-1)</f>
        <v>-</v>
      </c>
      <c r="I3262" s="167" t="str">
        <f>IF('Lineær programmering opg 4'!$D$8=0,"-",'Lineær programmering opg 4'!$G$8)</f>
        <v>-</v>
      </c>
      <c r="J3262" s="295">
        <f>A3262*'Lineær programmering opg 4'!$C$11+Datatabel!C3262*'Lineær programmering opg 4'!$D$11</f>
        <v>39643.19999999828</v>
      </c>
      <c r="K3262" s="9">
        <f t="shared" si="252"/>
        <v>0</v>
      </c>
      <c r="L3262" s="9">
        <f t="shared" si="253"/>
        <v>0</v>
      </c>
    </row>
    <row r="3263" spans="1:12" ht="15" x14ac:dyDescent="0.25">
      <c r="A3263" s="167">
        <f t="shared" si="251"/>
        <v>161.76000000000863</v>
      </c>
      <c r="B3263" s="325">
        <f t="shared" si="254"/>
        <v>0.6740000000000359</v>
      </c>
      <c r="C3263" s="167">
        <f t="shared" si="250"/>
        <v>156.47999999998274</v>
      </c>
      <c r="D3263" s="167">
        <f>IF('Lineær programmering opg 4'!$M$4=0,"-",(-A3263+'Lineær programmering opg 4'!$M$4)/'Lineær programmering opg 4'!$K$4*-1)</f>
        <v>156.47999999998274</v>
      </c>
      <c r="E3263" s="167">
        <f>IF('Lineær programmering opg 4'!$M$5=0,"-",(-A3263+'Lineær programmering opg 4'!$M$5)/'Lineær programmering opg 4'!$K$5*-1)</f>
        <v>178.67999999999353</v>
      </c>
      <c r="F3263" s="167" t="str">
        <f>IF('Lineær programmering opg 4'!$E$6=0,"-",(-A3263+'Lineær programmering opg 4'!$M$6)/'Lineær programmering opg 4'!$K$6*-1)</f>
        <v>-</v>
      </c>
      <c r="G3263" s="167" t="str">
        <f>IF('Lineær programmering opg 4'!$D$7=0,"-",((-A3263+'Lineær programmering opg 4'!$M$7)/'Lineær programmering opg 4'!$K$7)*-1)</f>
        <v>-</v>
      </c>
      <c r="H3263" s="167" t="str">
        <f>IF('Lineær programmering opg 4'!$C$8=0,"-",((-A3263+'Lineær programmering opg 4'!$M$8)/'Lineær programmering opg 4'!$K$8)*-1)</f>
        <v>-</v>
      </c>
      <c r="I3263" s="167" t="str">
        <f>IF('Lineær programmering opg 4'!$D$8=0,"-",'Lineær programmering opg 4'!$G$8)</f>
        <v>-</v>
      </c>
      <c r="J3263" s="295">
        <f>A3263*'Lineær programmering opg 4'!$C$11+Datatabel!C3263*'Lineær programmering opg 4'!$D$11</f>
        <v>39647.999999998268</v>
      </c>
      <c r="K3263" s="9">
        <f t="shared" si="252"/>
        <v>0</v>
      </c>
      <c r="L3263" s="9">
        <f t="shared" si="253"/>
        <v>0</v>
      </c>
    </row>
    <row r="3264" spans="1:12" ht="15" x14ac:dyDescent="0.25">
      <c r="A3264" s="167">
        <f t="shared" si="251"/>
        <v>161.73600000000863</v>
      </c>
      <c r="B3264" s="325">
        <f t="shared" si="254"/>
        <v>0.67390000000003591</v>
      </c>
      <c r="C3264" s="167">
        <f t="shared" si="250"/>
        <v>156.52799999998274</v>
      </c>
      <c r="D3264" s="167">
        <f>IF('Lineær programmering opg 4'!$M$4=0,"-",(-A3264+'Lineær programmering opg 4'!$M$4)/'Lineær programmering opg 4'!$K$4*-1)</f>
        <v>156.52799999998274</v>
      </c>
      <c r="E3264" s="167">
        <f>IF('Lineær programmering opg 4'!$M$5=0,"-",(-A3264+'Lineær programmering opg 4'!$M$5)/'Lineær programmering opg 4'!$K$5*-1)</f>
        <v>178.69799999999353</v>
      </c>
      <c r="F3264" s="167" t="str">
        <f>IF('Lineær programmering opg 4'!$E$6=0,"-",(-A3264+'Lineær programmering opg 4'!$M$6)/'Lineær programmering opg 4'!$K$6*-1)</f>
        <v>-</v>
      </c>
      <c r="G3264" s="167" t="str">
        <f>IF('Lineær programmering opg 4'!$D$7=0,"-",((-A3264+'Lineær programmering opg 4'!$M$7)/'Lineær programmering opg 4'!$K$7)*-1)</f>
        <v>-</v>
      </c>
      <c r="H3264" s="167" t="str">
        <f>IF('Lineær programmering opg 4'!$C$8=0,"-",((-A3264+'Lineær programmering opg 4'!$M$8)/'Lineær programmering opg 4'!$K$8)*-1)</f>
        <v>-</v>
      </c>
      <c r="I3264" s="167" t="str">
        <f>IF('Lineær programmering opg 4'!$D$8=0,"-",'Lineær programmering opg 4'!$G$8)</f>
        <v>-</v>
      </c>
      <c r="J3264" s="295">
        <f>A3264*'Lineær programmering opg 4'!$C$11+Datatabel!C3264*'Lineær programmering opg 4'!$D$11</f>
        <v>39652.799999998271</v>
      </c>
      <c r="K3264" s="9">
        <f t="shared" si="252"/>
        <v>0</v>
      </c>
      <c r="L3264" s="9">
        <f t="shared" si="253"/>
        <v>0</v>
      </c>
    </row>
    <row r="3265" spans="1:12" ht="15" x14ac:dyDescent="0.25">
      <c r="A3265" s="167">
        <f t="shared" si="251"/>
        <v>161.71200000000863</v>
      </c>
      <c r="B3265" s="325">
        <f t="shared" si="254"/>
        <v>0.67380000000003593</v>
      </c>
      <c r="C3265" s="167">
        <f t="shared" si="250"/>
        <v>156.57599999998274</v>
      </c>
      <c r="D3265" s="167">
        <f>IF('Lineær programmering opg 4'!$M$4=0,"-",(-A3265+'Lineær programmering opg 4'!$M$4)/'Lineær programmering opg 4'!$K$4*-1)</f>
        <v>156.57599999998274</v>
      </c>
      <c r="E3265" s="167">
        <f>IF('Lineær programmering opg 4'!$M$5=0,"-",(-A3265+'Lineær programmering opg 4'!$M$5)/'Lineær programmering opg 4'!$K$5*-1)</f>
        <v>178.71599999999353</v>
      </c>
      <c r="F3265" s="167" t="str">
        <f>IF('Lineær programmering opg 4'!$E$6=0,"-",(-A3265+'Lineær programmering opg 4'!$M$6)/'Lineær programmering opg 4'!$K$6*-1)</f>
        <v>-</v>
      </c>
      <c r="G3265" s="167" t="str">
        <f>IF('Lineær programmering opg 4'!$D$7=0,"-",((-A3265+'Lineær programmering opg 4'!$M$7)/'Lineær programmering opg 4'!$K$7)*-1)</f>
        <v>-</v>
      </c>
      <c r="H3265" s="167" t="str">
        <f>IF('Lineær programmering opg 4'!$C$8=0,"-",((-A3265+'Lineær programmering opg 4'!$M$8)/'Lineær programmering opg 4'!$K$8)*-1)</f>
        <v>-</v>
      </c>
      <c r="I3265" s="167" t="str">
        <f>IF('Lineær programmering opg 4'!$D$8=0,"-",'Lineær programmering opg 4'!$G$8)</f>
        <v>-</v>
      </c>
      <c r="J3265" s="295">
        <f>A3265*'Lineær programmering opg 4'!$C$11+Datatabel!C3265*'Lineær programmering opg 4'!$D$11</f>
        <v>39657.599999998274</v>
      </c>
      <c r="K3265" s="9">
        <f t="shared" si="252"/>
        <v>0</v>
      </c>
      <c r="L3265" s="9">
        <f t="shared" si="253"/>
        <v>0</v>
      </c>
    </row>
    <row r="3266" spans="1:12" ht="15" x14ac:dyDescent="0.25">
      <c r="A3266" s="167">
        <f t="shared" si="251"/>
        <v>161.68800000000863</v>
      </c>
      <c r="B3266" s="325">
        <f t="shared" si="254"/>
        <v>0.67370000000003594</v>
      </c>
      <c r="C3266" s="167">
        <f t="shared" si="250"/>
        <v>156.62399999998274</v>
      </c>
      <c r="D3266" s="167">
        <f>IF('Lineær programmering opg 4'!$M$4=0,"-",(-A3266+'Lineær programmering opg 4'!$M$4)/'Lineær programmering opg 4'!$K$4*-1)</f>
        <v>156.62399999998274</v>
      </c>
      <c r="E3266" s="167">
        <f>IF('Lineær programmering opg 4'!$M$5=0,"-",(-A3266+'Lineær programmering opg 4'!$M$5)/'Lineær programmering opg 4'!$K$5*-1)</f>
        <v>178.73399999999353</v>
      </c>
      <c r="F3266" s="167" t="str">
        <f>IF('Lineær programmering opg 4'!$E$6=0,"-",(-A3266+'Lineær programmering opg 4'!$M$6)/'Lineær programmering opg 4'!$K$6*-1)</f>
        <v>-</v>
      </c>
      <c r="G3266" s="167" t="str">
        <f>IF('Lineær programmering opg 4'!$D$7=0,"-",((-A3266+'Lineær programmering opg 4'!$M$7)/'Lineær programmering opg 4'!$K$7)*-1)</f>
        <v>-</v>
      </c>
      <c r="H3266" s="167" t="str">
        <f>IF('Lineær programmering opg 4'!$C$8=0,"-",((-A3266+'Lineær programmering opg 4'!$M$8)/'Lineær programmering opg 4'!$K$8)*-1)</f>
        <v>-</v>
      </c>
      <c r="I3266" s="167" t="str">
        <f>IF('Lineær programmering opg 4'!$D$8=0,"-",'Lineær programmering opg 4'!$G$8)</f>
        <v>-</v>
      </c>
      <c r="J3266" s="295">
        <f>A3266*'Lineær programmering opg 4'!$C$11+Datatabel!C3266*'Lineær programmering opg 4'!$D$11</f>
        <v>39662.399999998277</v>
      </c>
      <c r="K3266" s="9">
        <f t="shared" si="252"/>
        <v>0</v>
      </c>
      <c r="L3266" s="9">
        <f t="shared" si="253"/>
        <v>0</v>
      </c>
    </row>
    <row r="3267" spans="1:12" ht="15" x14ac:dyDescent="0.25">
      <c r="A3267" s="167">
        <f t="shared" si="251"/>
        <v>161.66400000000863</v>
      </c>
      <c r="B3267" s="325">
        <f t="shared" si="254"/>
        <v>0.67360000000003595</v>
      </c>
      <c r="C3267" s="167">
        <f t="shared" ref="C3267:C3330" si="255">MIN(D3267,E3267,F3267,G3267,H3267,I3267)</f>
        <v>156.67199999998275</v>
      </c>
      <c r="D3267" s="167">
        <f>IF('Lineær programmering opg 4'!$M$4=0,"-",(-A3267+'Lineær programmering opg 4'!$M$4)/'Lineær programmering opg 4'!$K$4*-1)</f>
        <v>156.67199999998275</v>
      </c>
      <c r="E3267" s="167">
        <f>IF('Lineær programmering opg 4'!$M$5=0,"-",(-A3267+'Lineær programmering opg 4'!$M$5)/'Lineær programmering opg 4'!$K$5*-1)</f>
        <v>178.75199999999353</v>
      </c>
      <c r="F3267" s="167" t="str">
        <f>IF('Lineær programmering opg 4'!$E$6=0,"-",(-A3267+'Lineær programmering opg 4'!$M$6)/'Lineær programmering opg 4'!$K$6*-1)</f>
        <v>-</v>
      </c>
      <c r="G3267" s="167" t="str">
        <f>IF('Lineær programmering opg 4'!$D$7=0,"-",((-A3267+'Lineær programmering opg 4'!$M$7)/'Lineær programmering opg 4'!$K$7)*-1)</f>
        <v>-</v>
      </c>
      <c r="H3267" s="167" t="str">
        <f>IF('Lineær programmering opg 4'!$C$8=0,"-",((-A3267+'Lineær programmering opg 4'!$M$8)/'Lineær programmering opg 4'!$K$8)*-1)</f>
        <v>-</v>
      </c>
      <c r="I3267" s="167" t="str">
        <f>IF('Lineær programmering opg 4'!$D$8=0,"-",'Lineær programmering opg 4'!$G$8)</f>
        <v>-</v>
      </c>
      <c r="J3267" s="295">
        <f>A3267*'Lineær programmering opg 4'!$C$11+Datatabel!C3267*'Lineær programmering opg 4'!$D$11</f>
        <v>39667.19999999828</v>
      </c>
      <c r="K3267" s="9">
        <f t="shared" si="252"/>
        <v>0</v>
      </c>
      <c r="L3267" s="9">
        <f t="shared" si="253"/>
        <v>0</v>
      </c>
    </row>
    <row r="3268" spans="1:12" ht="15" x14ac:dyDescent="0.25">
      <c r="A3268" s="167">
        <f t="shared" ref="A3268:A3331" si="256">$A$3*B3268</f>
        <v>161.64000000000863</v>
      </c>
      <c r="B3268" s="325">
        <f t="shared" si="254"/>
        <v>0.67350000000003596</v>
      </c>
      <c r="C3268" s="167">
        <f t="shared" si="255"/>
        <v>156.71999999998275</v>
      </c>
      <c r="D3268" s="167">
        <f>IF('Lineær programmering opg 4'!$M$4=0,"-",(-A3268+'Lineær programmering opg 4'!$M$4)/'Lineær programmering opg 4'!$K$4*-1)</f>
        <v>156.71999999998275</v>
      </c>
      <c r="E3268" s="167">
        <f>IF('Lineær programmering opg 4'!$M$5=0,"-",(-A3268+'Lineær programmering opg 4'!$M$5)/'Lineær programmering opg 4'!$K$5*-1)</f>
        <v>178.76999999999353</v>
      </c>
      <c r="F3268" s="167" t="str">
        <f>IF('Lineær programmering opg 4'!$E$6=0,"-",(-A3268+'Lineær programmering opg 4'!$M$6)/'Lineær programmering opg 4'!$K$6*-1)</f>
        <v>-</v>
      </c>
      <c r="G3268" s="167" t="str">
        <f>IF('Lineær programmering opg 4'!$D$7=0,"-",((-A3268+'Lineær programmering opg 4'!$M$7)/'Lineær programmering opg 4'!$K$7)*-1)</f>
        <v>-</v>
      </c>
      <c r="H3268" s="167" t="str">
        <f>IF('Lineær programmering opg 4'!$C$8=0,"-",((-A3268+'Lineær programmering opg 4'!$M$8)/'Lineær programmering opg 4'!$K$8)*-1)</f>
        <v>-</v>
      </c>
      <c r="I3268" s="167" t="str">
        <f>IF('Lineær programmering opg 4'!$D$8=0,"-",'Lineær programmering opg 4'!$G$8)</f>
        <v>-</v>
      </c>
      <c r="J3268" s="295">
        <f>A3268*'Lineær programmering opg 4'!$C$11+Datatabel!C3268*'Lineær programmering opg 4'!$D$11</f>
        <v>39671.999999998276</v>
      </c>
      <c r="K3268" s="9">
        <f t="shared" ref="K3268:K3331" si="257">IF($J$10004=J3268,A3268,0)</f>
        <v>0</v>
      </c>
      <c r="L3268" s="9">
        <f t="shared" ref="L3268:L3331" si="258">IF(J3268=$J$10004,C3268,0)</f>
        <v>0</v>
      </c>
    </row>
    <row r="3269" spans="1:12" ht="15" x14ac:dyDescent="0.25">
      <c r="A3269" s="167">
        <f t="shared" si="256"/>
        <v>161.61600000000863</v>
      </c>
      <c r="B3269" s="325">
        <f t="shared" ref="B3269:B3332" si="259">B3268-0.01%</f>
        <v>0.67340000000003597</v>
      </c>
      <c r="C3269" s="167">
        <f t="shared" si="255"/>
        <v>156.76799999998275</v>
      </c>
      <c r="D3269" s="167">
        <f>IF('Lineær programmering opg 4'!$M$4=0,"-",(-A3269+'Lineær programmering opg 4'!$M$4)/'Lineær programmering opg 4'!$K$4*-1)</f>
        <v>156.76799999998275</v>
      </c>
      <c r="E3269" s="167">
        <f>IF('Lineær programmering opg 4'!$M$5=0,"-",(-A3269+'Lineær programmering opg 4'!$M$5)/'Lineær programmering opg 4'!$K$5*-1)</f>
        <v>178.78799999999353</v>
      </c>
      <c r="F3269" s="167" t="str">
        <f>IF('Lineær programmering opg 4'!$E$6=0,"-",(-A3269+'Lineær programmering opg 4'!$M$6)/'Lineær programmering opg 4'!$K$6*-1)</f>
        <v>-</v>
      </c>
      <c r="G3269" s="167" t="str">
        <f>IF('Lineær programmering opg 4'!$D$7=0,"-",((-A3269+'Lineær programmering opg 4'!$M$7)/'Lineær programmering opg 4'!$K$7)*-1)</f>
        <v>-</v>
      </c>
      <c r="H3269" s="167" t="str">
        <f>IF('Lineær programmering opg 4'!$C$8=0,"-",((-A3269+'Lineær programmering opg 4'!$M$8)/'Lineær programmering opg 4'!$K$8)*-1)</f>
        <v>-</v>
      </c>
      <c r="I3269" s="167" t="str">
        <f>IF('Lineær programmering opg 4'!$D$8=0,"-",'Lineær programmering opg 4'!$G$8)</f>
        <v>-</v>
      </c>
      <c r="J3269" s="295">
        <f>A3269*'Lineær programmering opg 4'!$C$11+Datatabel!C3269*'Lineær programmering opg 4'!$D$11</f>
        <v>39676.799999998279</v>
      </c>
      <c r="K3269" s="9">
        <f t="shared" si="257"/>
        <v>0</v>
      </c>
      <c r="L3269" s="9">
        <f t="shared" si="258"/>
        <v>0</v>
      </c>
    </row>
    <row r="3270" spans="1:12" ht="15" x14ac:dyDescent="0.25">
      <c r="A3270" s="167">
        <f t="shared" si="256"/>
        <v>161.59200000000862</v>
      </c>
      <c r="B3270" s="325">
        <f t="shared" si="259"/>
        <v>0.67330000000003598</v>
      </c>
      <c r="C3270" s="167">
        <f t="shared" si="255"/>
        <v>156.81599999998275</v>
      </c>
      <c r="D3270" s="167">
        <f>IF('Lineær programmering opg 4'!$M$4=0,"-",(-A3270+'Lineær programmering opg 4'!$M$4)/'Lineær programmering opg 4'!$K$4*-1)</f>
        <v>156.81599999998275</v>
      </c>
      <c r="E3270" s="167">
        <f>IF('Lineær programmering opg 4'!$M$5=0,"-",(-A3270+'Lineær programmering opg 4'!$M$5)/'Lineær programmering opg 4'!$K$5*-1)</f>
        <v>178.80599999999353</v>
      </c>
      <c r="F3270" s="167" t="str">
        <f>IF('Lineær programmering opg 4'!$E$6=0,"-",(-A3270+'Lineær programmering opg 4'!$M$6)/'Lineær programmering opg 4'!$K$6*-1)</f>
        <v>-</v>
      </c>
      <c r="G3270" s="167" t="str">
        <f>IF('Lineær programmering opg 4'!$D$7=0,"-",((-A3270+'Lineær programmering opg 4'!$M$7)/'Lineær programmering opg 4'!$K$7)*-1)</f>
        <v>-</v>
      </c>
      <c r="H3270" s="167" t="str">
        <f>IF('Lineær programmering opg 4'!$C$8=0,"-",((-A3270+'Lineær programmering opg 4'!$M$8)/'Lineær programmering opg 4'!$K$8)*-1)</f>
        <v>-</v>
      </c>
      <c r="I3270" s="167" t="str">
        <f>IF('Lineær programmering opg 4'!$D$8=0,"-",'Lineær programmering opg 4'!$G$8)</f>
        <v>-</v>
      </c>
      <c r="J3270" s="295">
        <f>A3270*'Lineær programmering opg 4'!$C$11+Datatabel!C3270*'Lineær programmering opg 4'!$D$11</f>
        <v>39681.599999998274</v>
      </c>
      <c r="K3270" s="9">
        <f t="shared" si="257"/>
        <v>0</v>
      </c>
      <c r="L3270" s="9">
        <f t="shared" si="258"/>
        <v>0</v>
      </c>
    </row>
    <row r="3271" spans="1:12" ht="15" x14ac:dyDescent="0.25">
      <c r="A3271" s="167">
        <f t="shared" si="256"/>
        <v>161.56800000000862</v>
      </c>
      <c r="B3271" s="325">
        <f t="shared" si="259"/>
        <v>0.67320000000003599</v>
      </c>
      <c r="C3271" s="167">
        <f t="shared" si="255"/>
        <v>156.86399999998275</v>
      </c>
      <c r="D3271" s="167">
        <f>IF('Lineær programmering opg 4'!$M$4=0,"-",(-A3271+'Lineær programmering opg 4'!$M$4)/'Lineær programmering opg 4'!$K$4*-1)</f>
        <v>156.86399999998275</v>
      </c>
      <c r="E3271" s="167">
        <f>IF('Lineær programmering opg 4'!$M$5=0,"-",(-A3271+'Lineær programmering opg 4'!$M$5)/'Lineær programmering opg 4'!$K$5*-1)</f>
        <v>178.82399999999353</v>
      </c>
      <c r="F3271" s="167" t="str">
        <f>IF('Lineær programmering opg 4'!$E$6=0,"-",(-A3271+'Lineær programmering opg 4'!$M$6)/'Lineær programmering opg 4'!$K$6*-1)</f>
        <v>-</v>
      </c>
      <c r="G3271" s="167" t="str">
        <f>IF('Lineær programmering opg 4'!$D$7=0,"-",((-A3271+'Lineær programmering opg 4'!$M$7)/'Lineær programmering opg 4'!$K$7)*-1)</f>
        <v>-</v>
      </c>
      <c r="H3271" s="167" t="str">
        <f>IF('Lineær programmering opg 4'!$C$8=0,"-",((-A3271+'Lineær programmering opg 4'!$M$8)/'Lineær programmering opg 4'!$K$8)*-1)</f>
        <v>-</v>
      </c>
      <c r="I3271" s="167" t="str">
        <f>IF('Lineær programmering opg 4'!$D$8=0,"-",'Lineær programmering opg 4'!$G$8)</f>
        <v>-</v>
      </c>
      <c r="J3271" s="295">
        <f>A3271*'Lineær programmering opg 4'!$C$11+Datatabel!C3271*'Lineær programmering opg 4'!$D$11</f>
        <v>39686.399999998277</v>
      </c>
      <c r="K3271" s="9">
        <f t="shared" si="257"/>
        <v>0</v>
      </c>
      <c r="L3271" s="9">
        <f t="shared" si="258"/>
        <v>0</v>
      </c>
    </row>
    <row r="3272" spans="1:12" ht="15" x14ac:dyDescent="0.25">
      <c r="A3272" s="167">
        <f t="shared" si="256"/>
        <v>161.54400000000865</v>
      </c>
      <c r="B3272" s="325">
        <f t="shared" si="259"/>
        <v>0.673100000000036</v>
      </c>
      <c r="C3272" s="167">
        <f t="shared" si="255"/>
        <v>156.9119999999827</v>
      </c>
      <c r="D3272" s="167">
        <f>IF('Lineær programmering opg 4'!$M$4=0,"-",(-A3272+'Lineær programmering opg 4'!$M$4)/'Lineær programmering opg 4'!$K$4*-1)</f>
        <v>156.9119999999827</v>
      </c>
      <c r="E3272" s="167">
        <f>IF('Lineær programmering opg 4'!$M$5=0,"-",(-A3272+'Lineær programmering opg 4'!$M$5)/'Lineær programmering opg 4'!$K$5*-1)</f>
        <v>178.84199999999353</v>
      </c>
      <c r="F3272" s="167" t="str">
        <f>IF('Lineær programmering opg 4'!$E$6=0,"-",(-A3272+'Lineær programmering opg 4'!$M$6)/'Lineær programmering opg 4'!$K$6*-1)</f>
        <v>-</v>
      </c>
      <c r="G3272" s="167" t="str">
        <f>IF('Lineær programmering opg 4'!$D$7=0,"-",((-A3272+'Lineær programmering opg 4'!$M$7)/'Lineær programmering opg 4'!$K$7)*-1)</f>
        <v>-</v>
      </c>
      <c r="H3272" s="167" t="str">
        <f>IF('Lineær programmering opg 4'!$C$8=0,"-",((-A3272+'Lineær programmering opg 4'!$M$8)/'Lineær programmering opg 4'!$K$8)*-1)</f>
        <v>-</v>
      </c>
      <c r="I3272" s="167" t="str">
        <f>IF('Lineær programmering opg 4'!$D$8=0,"-",'Lineær programmering opg 4'!$G$8)</f>
        <v>-</v>
      </c>
      <c r="J3272" s="295">
        <f>A3272*'Lineær programmering opg 4'!$C$11+Datatabel!C3272*'Lineær programmering opg 4'!$D$11</f>
        <v>39691.199999998273</v>
      </c>
      <c r="K3272" s="9">
        <f t="shared" si="257"/>
        <v>0</v>
      </c>
      <c r="L3272" s="9">
        <f t="shared" si="258"/>
        <v>0</v>
      </c>
    </row>
    <row r="3273" spans="1:12" ht="15" x14ac:dyDescent="0.25">
      <c r="A3273" s="167">
        <f t="shared" si="256"/>
        <v>161.52000000000865</v>
      </c>
      <c r="B3273" s="325">
        <f t="shared" si="259"/>
        <v>0.67300000000003601</v>
      </c>
      <c r="C3273" s="167">
        <f t="shared" si="255"/>
        <v>156.9599999999827</v>
      </c>
      <c r="D3273" s="167">
        <f>IF('Lineær programmering opg 4'!$M$4=0,"-",(-A3273+'Lineær programmering opg 4'!$M$4)/'Lineær programmering opg 4'!$K$4*-1)</f>
        <v>156.9599999999827</v>
      </c>
      <c r="E3273" s="167">
        <f>IF('Lineær programmering opg 4'!$M$5=0,"-",(-A3273+'Lineær programmering opg 4'!$M$5)/'Lineær programmering opg 4'!$K$5*-1)</f>
        <v>178.85999999999353</v>
      </c>
      <c r="F3273" s="167" t="str">
        <f>IF('Lineær programmering opg 4'!$E$6=0,"-",(-A3273+'Lineær programmering opg 4'!$M$6)/'Lineær programmering opg 4'!$K$6*-1)</f>
        <v>-</v>
      </c>
      <c r="G3273" s="167" t="str">
        <f>IF('Lineær programmering opg 4'!$D$7=0,"-",((-A3273+'Lineær programmering opg 4'!$M$7)/'Lineær programmering opg 4'!$K$7)*-1)</f>
        <v>-</v>
      </c>
      <c r="H3273" s="167" t="str">
        <f>IF('Lineær programmering opg 4'!$C$8=0,"-",((-A3273+'Lineær programmering opg 4'!$M$8)/'Lineær programmering opg 4'!$K$8)*-1)</f>
        <v>-</v>
      </c>
      <c r="I3273" s="167" t="str">
        <f>IF('Lineær programmering opg 4'!$D$8=0,"-",'Lineær programmering opg 4'!$G$8)</f>
        <v>-</v>
      </c>
      <c r="J3273" s="295">
        <f>A3273*'Lineær programmering opg 4'!$C$11+Datatabel!C3273*'Lineær programmering opg 4'!$D$11</f>
        <v>39695.999999998268</v>
      </c>
      <c r="K3273" s="9">
        <f t="shared" si="257"/>
        <v>0</v>
      </c>
      <c r="L3273" s="9">
        <f t="shared" si="258"/>
        <v>0</v>
      </c>
    </row>
    <row r="3274" spans="1:12" ht="15" x14ac:dyDescent="0.25">
      <c r="A3274" s="167">
        <f t="shared" si="256"/>
        <v>161.49600000000865</v>
      </c>
      <c r="B3274" s="325">
        <f t="shared" si="259"/>
        <v>0.67290000000003602</v>
      </c>
      <c r="C3274" s="167">
        <f t="shared" si="255"/>
        <v>157.0079999999827</v>
      </c>
      <c r="D3274" s="167">
        <f>IF('Lineær programmering opg 4'!$M$4=0,"-",(-A3274+'Lineær programmering opg 4'!$M$4)/'Lineær programmering opg 4'!$K$4*-1)</f>
        <v>157.0079999999827</v>
      </c>
      <c r="E3274" s="167">
        <f>IF('Lineær programmering opg 4'!$M$5=0,"-",(-A3274+'Lineær programmering opg 4'!$M$5)/'Lineær programmering opg 4'!$K$5*-1)</f>
        <v>178.87799999999353</v>
      </c>
      <c r="F3274" s="167" t="str">
        <f>IF('Lineær programmering opg 4'!$E$6=0,"-",(-A3274+'Lineær programmering opg 4'!$M$6)/'Lineær programmering opg 4'!$K$6*-1)</f>
        <v>-</v>
      </c>
      <c r="G3274" s="167" t="str">
        <f>IF('Lineær programmering opg 4'!$D$7=0,"-",((-A3274+'Lineær programmering opg 4'!$M$7)/'Lineær programmering opg 4'!$K$7)*-1)</f>
        <v>-</v>
      </c>
      <c r="H3274" s="167" t="str">
        <f>IF('Lineær programmering opg 4'!$C$8=0,"-",((-A3274+'Lineær programmering opg 4'!$M$8)/'Lineær programmering opg 4'!$K$8)*-1)</f>
        <v>-</v>
      </c>
      <c r="I3274" s="167" t="str">
        <f>IF('Lineær programmering opg 4'!$D$8=0,"-",'Lineær programmering opg 4'!$G$8)</f>
        <v>-</v>
      </c>
      <c r="J3274" s="295">
        <f>A3274*'Lineær programmering opg 4'!$C$11+Datatabel!C3274*'Lineær programmering opg 4'!$D$11</f>
        <v>39700.799999998271</v>
      </c>
      <c r="K3274" s="9">
        <f t="shared" si="257"/>
        <v>0</v>
      </c>
      <c r="L3274" s="9">
        <f t="shared" si="258"/>
        <v>0</v>
      </c>
    </row>
    <row r="3275" spans="1:12" ht="15" x14ac:dyDescent="0.25">
      <c r="A3275" s="167">
        <f t="shared" si="256"/>
        <v>161.47200000000865</v>
      </c>
      <c r="B3275" s="325">
        <f t="shared" si="259"/>
        <v>0.67280000000003604</v>
      </c>
      <c r="C3275" s="167">
        <f t="shared" si="255"/>
        <v>157.0559999999827</v>
      </c>
      <c r="D3275" s="167">
        <f>IF('Lineær programmering opg 4'!$M$4=0,"-",(-A3275+'Lineær programmering opg 4'!$M$4)/'Lineær programmering opg 4'!$K$4*-1)</f>
        <v>157.0559999999827</v>
      </c>
      <c r="E3275" s="167">
        <f>IF('Lineær programmering opg 4'!$M$5=0,"-",(-A3275+'Lineær programmering opg 4'!$M$5)/'Lineær programmering opg 4'!$K$5*-1)</f>
        <v>178.89599999999353</v>
      </c>
      <c r="F3275" s="167" t="str">
        <f>IF('Lineær programmering opg 4'!$E$6=0,"-",(-A3275+'Lineær programmering opg 4'!$M$6)/'Lineær programmering opg 4'!$K$6*-1)</f>
        <v>-</v>
      </c>
      <c r="G3275" s="167" t="str">
        <f>IF('Lineær programmering opg 4'!$D$7=0,"-",((-A3275+'Lineær programmering opg 4'!$M$7)/'Lineær programmering opg 4'!$K$7)*-1)</f>
        <v>-</v>
      </c>
      <c r="H3275" s="167" t="str">
        <f>IF('Lineær programmering opg 4'!$C$8=0,"-",((-A3275+'Lineær programmering opg 4'!$M$8)/'Lineær programmering opg 4'!$K$8)*-1)</f>
        <v>-</v>
      </c>
      <c r="I3275" s="167" t="str">
        <f>IF('Lineær programmering opg 4'!$D$8=0,"-",'Lineær programmering opg 4'!$G$8)</f>
        <v>-</v>
      </c>
      <c r="J3275" s="295">
        <f>A3275*'Lineær programmering opg 4'!$C$11+Datatabel!C3275*'Lineær programmering opg 4'!$D$11</f>
        <v>39705.599999998267</v>
      </c>
      <c r="K3275" s="9">
        <f t="shared" si="257"/>
        <v>0</v>
      </c>
      <c r="L3275" s="9">
        <f t="shared" si="258"/>
        <v>0</v>
      </c>
    </row>
    <row r="3276" spans="1:12" ht="15" x14ac:dyDescent="0.25">
      <c r="A3276" s="167">
        <f t="shared" si="256"/>
        <v>161.44800000000865</v>
      </c>
      <c r="B3276" s="325">
        <f t="shared" si="259"/>
        <v>0.67270000000003605</v>
      </c>
      <c r="C3276" s="167">
        <f t="shared" si="255"/>
        <v>157.1039999999827</v>
      </c>
      <c r="D3276" s="167">
        <f>IF('Lineær programmering opg 4'!$M$4=0,"-",(-A3276+'Lineær programmering opg 4'!$M$4)/'Lineær programmering opg 4'!$K$4*-1)</f>
        <v>157.1039999999827</v>
      </c>
      <c r="E3276" s="167">
        <f>IF('Lineær programmering opg 4'!$M$5=0,"-",(-A3276+'Lineær programmering opg 4'!$M$5)/'Lineær programmering opg 4'!$K$5*-1)</f>
        <v>178.91399999999354</v>
      </c>
      <c r="F3276" s="167" t="str">
        <f>IF('Lineær programmering opg 4'!$E$6=0,"-",(-A3276+'Lineær programmering opg 4'!$M$6)/'Lineær programmering opg 4'!$K$6*-1)</f>
        <v>-</v>
      </c>
      <c r="G3276" s="167" t="str">
        <f>IF('Lineær programmering opg 4'!$D$7=0,"-",((-A3276+'Lineær programmering opg 4'!$M$7)/'Lineær programmering opg 4'!$K$7)*-1)</f>
        <v>-</v>
      </c>
      <c r="H3276" s="167" t="str">
        <f>IF('Lineær programmering opg 4'!$C$8=0,"-",((-A3276+'Lineær programmering opg 4'!$M$8)/'Lineær programmering opg 4'!$K$8)*-1)</f>
        <v>-</v>
      </c>
      <c r="I3276" s="167" t="str">
        <f>IF('Lineær programmering opg 4'!$D$8=0,"-",'Lineær programmering opg 4'!$G$8)</f>
        <v>-</v>
      </c>
      <c r="J3276" s="295">
        <f>A3276*'Lineær programmering opg 4'!$C$11+Datatabel!C3276*'Lineær programmering opg 4'!$D$11</f>
        <v>39710.39999999827</v>
      </c>
      <c r="K3276" s="9">
        <f t="shared" si="257"/>
        <v>0</v>
      </c>
      <c r="L3276" s="9">
        <f t="shared" si="258"/>
        <v>0</v>
      </c>
    </row>
    <row r="3277" spans="1:12" ht="15" x14ac:dyDescent="0.25">
      <c r="A3277" s="167">
        <f t="shared" si="256"/>
        <v>161.42400000000865</v>
      </c>
      <c r="B3277" s="325">
        <f t="shared" si="259"/>
        <v>0.67260000000003606</v>
      </c>
      <c r="C3277" s="167">
        <f t="shared" si="255"/>
        <v>157.15199999998271</v>
      </c>
      <c r="D3277" s="167">
        <f>IF('Lineær programmering opg 4'!$M$4=0,"-",(-A3277+'Lineær programmering opg 4'!$M$4)/'Lineær programmering opg 4'!$K$4*-1)</f>
        <v>157.15199999998271</v>
      </c>
      <c r="E3277" s="167">
        <f>IF('Lineær programmering opg 4'!$M$5=0,"-",(-A3277+'Lineær programmering opg 4'!$M$5)/'Lineær programmering opg 4'!$K$5*-1)</f>
        <v>178.93199999999354</v>
      </c>
      <c r="F3277" s="167" t="str">
        <f>IF('Lineær programmering opg 4'!$E$6=0,"-",(-A3277+'Lineær programmering opg 4'!$M$6)/'Lineær programmering opg 4'!$K$6*-1)</f>
        <v>-</v>
      </c>
      <c r="G3277" s="167" t="str">
        <f>IF('Lineær programmering opg 4'!$D$7=0,"-",((-A3277+'Lineær programmering opg 4'!$M$7)/'Lineær programmering opg 4'!$K$7)*-1)</f>
        <v>-</v>
      </c>
      <c r="H3277" s="167" t="str">
        <f>IF('Lineær programmering opg 4'!$C$8=0,"-",((-A3277+'Lineær programmering opg 4'!$M$8)/'Lineær programmering opg 4'!$K$8)*-1)</f>
        <v>-</v>
      </c>
      <c r="I3277" s="167" t="str">
        <f>IF('Lineær programmering opg 4'!$D$8=0,"-",'Lineær programmering opg 4'!$G$8)</f>
        <v>-</v>
      </c>
      <c r="J3277" s="295">
        <f>A3277*'Lineær programmering opg 4'!$C$11+Datatabel!C3277*'Lineær programmering opg 4'!$D$11</f>
        <v>39715.199999998273</v>
      </c>
      <c r="K3277" s="9">
        <f t="shared" si="257"/>
        <v>0</v>
      </c>
      <c r="L3277" s="9">
        <f t="shared" si="258"/>
        <v>0</v>
      </c>
    </row>
    <row r="3278" spans="1:12" ht="15" x14ac:dyDescent="0.25">
      <c r="A3278" s="167">
        <f t="shared" si="256"/>
        <v>161.40000000000865</v>
      </c>
      <c r="B3278" s="325">
        <f t="shared" si="259"/>
        <v>0.67250000000003607</v>
      </c>
      <c r="C3278" s="167">
        <f t="shared" si="255"/>
        <v>157.19999999998271</v>
      </c>
      <c r="D3278" s="167">
        <f>IF('Lineær programmering opg 4'!$M$4=0,"-",(-A3278+'Lineær programmering opg 4'!$M$4)/'Lineær programmering opg 4'!$K$4*-1)</f>
        <v>157.19999999998271</v>
      </c>
      <c r="E3278" s="167">
        <f>IF('Lineær programmering opg 4'!$M$5=0,"-",(-A3278+'Lineær programmering opg 4'!$M$5)/'Lineær programmering opg 4'!$K$5*-1)</f>
        <v>178.94999999999354</v>
      </c>
      <c r="F3278" s="167" t="str">
        <f>IF('Lineær programmering opg 4'!$E$6=0,"-",(-A3278+'Lineær programmering opg 4'!$M$6)/'Lineær programmering opg 4'!$K$6*-1)</f>
        <v>-</v>
      </c>
      <c r="G3278" s="167" t="str">
        <f>IF('Lineær programmering opg 4'!$D$7=0,"-",((-A3278+'Lineær programmering opg 4'!$M$7)/'Lineær programmering opg 4'!$K$7)*-1)</f>
        <v>-</v>
      </c>
      <c r="H3278" s="167" t="str">
        <f>IF('Lineær programmering opg 4'!$C$8=0,"-",((-A3278+'Lineær programmering opg 4'!$M$8)/'Lineær programmering opg 4'!$K$8)*-1)</f>
        <v>-</v>
      </c>
      <c r="I3278" s="167" t="str">
        <f>IF('Lineær programmering opg 4'!$D$8=0,"-",'Lineær programmering opg 4'!$G$8)</f>
        <v>-</v>
      </c>
      <c r="J3278" s="295">
        <f>A3278*'Lineær programmering opg 4'!$C$11+Datatabel!C3278*'Lineær programmering opg 4'!$D$11</f>
        <v>39719.999999998268</v>
      </c>
      <c r="K3278" s="9">
        <f t="shared" si="257"/>
        <v>0</v>
      </c>
      <c r="L3278" s="9">
        <f t="shared" si="258"/>
        <v>0</v>
      </c>
    </row>
    <row r="3279" spans="1:12" ht="15" x14ac:dyDescent="0.25">
      <c r="A3279" s="167">
        <f t="shared" si="256"/>
        <v>161.37600000000867</v>
      </c>
      <c r="B3279" s="325">
        <f t="shared" si="259"/>
        <v>0.67240000000003608</v>
      </c>
      <c r="C3279" s="167">
        <f t="shared" si="255"/>
        <v>157.24799999998265</v>
      </c>
      <c r="D3279" s="167">
        <f>IF('Lineær programmering opg 4'!$M$4=0,"-",(-A3279+'Lineær programmering opg 4'!$M$4)/'Lineær programmering opg 4'!$K$4*-1)</f>
        <v>157.24799999998265</v>
      </c>
      <c r="E3279" s="167">
        <f>IF('Lineær programmering opg 4'!$M$5=0,"-",(-A3279+'Lineær programmering opg 4'!$M$5)/'Lineær programmering opg 4'!$K$5*-1)</f>
        <v>178.96799999999351</v>
      </c>
      <c r="F3279" s="167" t="str">
        <f>IF('Lineær programmering opg 4'!$E$6=0,"-",(-A3279+'Lineær programmering opg 4'!$M$6)/'Lineær programmering opg 4'!$K$6*-1)</f>
        <v>-</v>
      </c>
      <c r="G3279" s="167" t="str">
        <f>IF('Lineær programmering opg 4'!$D$7=0,"-",((-A3279+'Lineær programmering opg 4'!$M$7)/'Lineær programmering opg 4'!$K$7)*-1)</f>
        <v>-</v>
      </c>
      <c r="H3279" s="167" t="str">
        <f>IF('Lineær programmering opg 4'!$C$8=0,"-",((-A3279+'Lineær programmering opg 4'!$M$8)/'Lineær programmering opg 4'!$K$8)*-1)</f>
        <v>-</v>
      </c>
      <c r="I3279" s="167" t="str">
        <f>IF('Lineær programmering opg 4'!$D$8=0,"-",'Lineær programmering opg 4'!$G$8)</f>
        <v>-</v>
      </c>
      <c r="J3279" s="295">
        <f>A3279*'Lineær programmering opg 4'!$C$11+Datatabel!C3279*'Lineær programmering opg 4'!$D$11</f>
        <v>39724.799999998271</v>
      </c>
      <c r="K3279" s="9">
        <f t="shared" si="257"/>
        <v>0</v>
      </c>
      <c r="L3279" s="9">
        <f t="shared" si="258"/>
        <v>0</v>
      </c>
    </row>
    <row r="3280" spans="1:12" ht="15" x14ac:dyDescent="0.25">
      <c r="A3280" s="167">
        <f t="shared" si="256"/>
        <v>161.35200000000867</v>
      </c>
      <c r="B3280" s="325">
        <f t="shared" si="259"/>
        <v>0.67230000000003609</v>
      </c>
      <c r="C3280" s="167">
        <f t="shared" si="255"/>
        <v>157.29599999998266</v>
      </c>
      <c r="D3280" s="167">
        <f>IF('Lineær programmering opg 4'!$M$4=0,"-",(-A3280+'Lineær programmering opg 4'!$M$4)/'Lineær programmering opg 4'!$K$4*-1)</f>
        <v>157.29599999998266</v>
      </c>
      <c r="E3280" s="167">
        <f>IF('Lineær programmering opg 4'!$M$5=0,"-",(-A3280+'Lineær programmering opg 4'!$M$5)/'Lineær programmering opg 4'!$K$5*-1)</f>
        <v>178.98599999999351</v>
      </c>
      <c r="F3280" s="167" t="str">
        <f>IF('Lineær programmering opg 4'!$E$6=0,"-",(-A3280+'Lineær programmering opg 4'!$M$6)/'Lineær programmering opg 4'!$K$6*-1)</f>
        <v>-</v>
      </c>
      <c r="G3280" s="167" t="str">
        <f>IF('Lineær programmering opg 4'!$D$7=0,"-",((-A3280+'Lineær programmering opg 4'!$M$7)/'Lineær programmering opg 4'!$K$7)*-1)</f>
        <v>-</v>
      </c>
      <c r="H3280" s="167" t="str">
        <f>IF('Lineær programmering opg 4'!$C$8=0,"-",((-A3280+'Lineær programmering opg 4'!$M$8)/'Lineær programmering opg 4'!$K$8)*-1)</f>
        <v>-</v>
      </c>
      <c r="I3280" s="167" t="str">
        <f>IF('Lineær programmering opg 4'!$D$8=0,"-",'Lineær programmering opg 4'!$G$8)</f>
        <v>-</v>
      </c>
      <c r="J3280" s="295">
        <f>A3280*'Lineær programmering opg 4'!$C$11+Datatabel!C3280*'Lineær programmering opg 4'!$D$11</f>
        <v>39729.59999999826</v>
      </c>
      <c r="K3280" s="9">
        <f t="shared" si="257"/>
        <v>0</v>
      </c>
      <c r="L3280" s="9">
        <f t="shared" si="258"/>
        <v>0</v>
      </c>
    </row>
    <row r="3281" spans="1:12" ht="15" x14ac:dyDescent="0.25">
      <c r="A3281" s="167">
        <f t="shared" si="256"/>
        <v>161.32800000000867</v>
      </c>
      <c r="B3281" s="325">
        <f t="shared" si="259"/>
        <v>0.6722000000000361</v>
      </c>
      <c r="C3281" s="167">
        <f t="shared" si="255"/>
        <v>157.34399999998266</v>
      </c>
      <c r="D3281" s="167">
        <f>IF('Lineær programmering opg 4'!$M$4=0,"-",(-A3281+'Lineær programmering opg 4'!$M$4)/'Lineær programmering opg 4'!$K$4*-1)</f>
        <v>157.34399999998266</v>
      </c>
      <c r="E3281" s="167">
        <f>IF('Lineær programmering opg 4'!$M$5=0,"-",(-A3281+'Lineær programmering opg 4'!$M$5)/'Lineær programmering opg 4'!$K$5*-1)</f>
        <v>179.00399999999351</v>
      </c>
      <c r="F3281" s="167" t="str">
        <f>IF('Lineær programmering opg 4'!$E$6=0,"-",(-A3281+'Lineær programmering opg 4'!$M$6)/'Lineær programmering opg 4'!$K$6*-1)</f>
        <v>-</v>
      </c>
      <c r="G3281" s="167" t="str">
        <f>IF('Lineær programmering opg 4'!$D$7=0,"-",((-A3281+'Lineær programmering opg 4'!$M$7)/'Lineær programmering opg 4'!$K$7)*-1)</f>
        <v>-</v>
      </c>
      <c r="H3281" s="167" t="str">
        <f>IF('Lineær programmering opg 4'!$C$8=0,"-",((-A3281+'Lineær programmering opg 4'!$M$8)/'Lineær programmering opg 4'!$K$8)*-1)</f>
        <v>-</v>
      </c>
      <c r="I3281" s="167" t="str">
        <f>IF('Lineær programmering opg 4'!$D$8=0,"-",'Lineær programmering opg 4'!$G$8)</f>
        <v>-</v>
      </c>
      <c r="J3281" s="295">
        <f>A3281*'Lineær programmering opg 4'!$C$11+Datatabel!C3281*'Lineær programmering opg 4'!$D$11</f>
        <v>39734.399999998263</v>
      </c>
      <c r="K3281" s="9">
        <f t="shared" si="257"/>
        <v>0</v>
      </c>
      <c r="L3281" s="9">
        <f t="shared" si="258"/>
        <v>0</v>
      </c>
    </row>
    <row r="3282" spans="1:12" ht="15" x14ac:dyDescent="0.25">
      <c r="A3282" s="167">
        <f t="shared" si="256"/>
        <v>161.30400000000867</v>
      </c>
      <c r="B3282" s="325">
        <f t="shared" si="259"/>
        <v>0.67210000000003611</v>
      </c>
      <c r="C3282" s="167">
        <f t="shared" si="255"/>
        <v>157.39199999998266</v>
      </c>
      <c r="D3282" s="167">
        <f>IF('Lineær programmering opg 4'!$M$4=0,"-",(-A3282+'Lineær programmering opg 4'!$M$4)/'Lineær programmering opg 4'!$K$4*-1)</f>
        <v>157.39199999998266</v>
      </c>
      <c r="E3282" s="167">
        <f>IF('Lineær programmering opg 4'!$M$5=0,"-",(-A3282+'Lineær programmering opg 4'!$M$5)/'Lineær programmering opg 4'!$K$5*-1)</f>
        <v>179.02199999999351</v>
      </c>
      <c r="F3282" s="167" t="str">
        <f>IF('Lineær programmering opg 4'!$E$6=0,"-",(-A3282+'Lineær programmering opg 4'!$M$6)/'Lineær programmering opg 4'!$K$6*-1)</f>
        <v>-</v>
      </c>
      <c r="G3282" s="167" t="str">
        <f>IF('Lineær programmering opg 4'!$D$7=0,"-",((-A3282+'Lineær programmering opg 4'!$M$7)/'Lineær programmering opg 4'!$K$7)*-1)</f>
        <v>-</v>
      </c>
      <c r="H3282" s="167" t="str">
        <f>IF('Lineær programmering opg 4'!$C$8=0,"-",((-A3282+'Lineær programmering opg 4'!$M$8)/'Lineær programmering opg 4'!$K$8)*-1)</f>
        <v>-</v>
      </c>
      <c r="I3282" s="167" t="str">
        <f>IF('Lineær programmering opg 4'!$D$8=0,"-",'Lineær programmering opg 4'!$G$8)</f>
        <v>-</v>
      </c>
      <c r="J3282" s="295">
        <f>A3282*'Lineær programmering opg 4'!$C$11+Datatabel!C3282*'Lineær programmering opg 4'!$D$11</f>
        <v>39739.199999998265</v>
      </c>
      <c r="K3282" s="9">
        <f t="shared" si="257"/>
        <v>0</v>
      </c>
      <c r="L3282" s="9">
        <f t="shared" si="258"/>
        <v>0</v>
      </c>
    </row>
    <row r="3283" spans="1:12" ht="15" x14ac:dyDescent="0.25">
      <c r="A3283" s="167">
        <f t="shared" si="256"/>
        <v>161.28000000000867</v>
      </c>
      <c r="B3283" s="325">
        <f t="shared" si="259"/>
        <v>0.67200000000003612</v>
      </c>
      <c r="C3283" s="167">
        <f t="shared" si="255"/>
        <v>157.43999999998266</v>
      </c>
      <c r="D3283" s="167">
        <f>IF('Lineær programmering opg 4'!$M$4=0,"-",(-A3283+'Lineær programmering opg 4'!$M$4)/'Lineær programmering opg 4'!$K$4*-1)</f>
        <v>157.43999999998266</v>
      </c>
      <c r="E3283" s="167">
        <f>IF('Lineær programmering opg 4'!$M$5=0,"-",(-A3283+'Lineær programmering opg 4'!$M$5)/'Lineær programmering opg 4'!$K$5*-1)</f>
        <v>179.03999999999351</v>
      </c>
      <c r="F3283" s="167" t="str">
        <f>IF('Lineær programmering opg 4'!$E$6=0,"-",(-A3283+'Lineær programmering opg 4'!$M$6)/'Lineær programmering opg 4'!$K$6*-1)</f>
        <v>-</v>
      </c>
      <c r="G3283" s="167" t="str">
        <f>IF('Lineær programmering opg 4'!$D$7=0,"-",((-A3283+'Lineær programmering opg 4'!$M$7)/'Lineær programmering opg 4'!$K$7)*-1)</f>
        <v>-</v>
      </c>
      <c r="H3283" s="167" t="str">
        <f>IF('Lineær programmering opg 4'!$C$8=0,"-",((-A3283+'Lineær programmering opg 4'!$M$8)/'Lineær programmering opg 4'!$K$8)*-1)</f>
        <v>-</v>
      </c>
      <c r="I3283" s="167" t="str">
        <f>IF('Lineær programmering opg 4'!$D$8=0,"-",'Lineær programmering opg 4'!$G$8)</f>
        <v>-</v>
      </c>
      <c r="J3283" s="295">
        <f>A3283*'Lineær programmering opg 4'!$C$11+Datatabel!C3283*'Lineær programmering opg 4'!$D$11</f>
        <v>39743.999999998268</v>
      </c>
      <c r="K3283" s="9">
        <f t="shared" si="257"/>
        <v>0</v>
      </c>
      <c r="L3283" s="9">
        <f t="shared" si="258"/>
        <v>0</v>
      </c>
    </row>
    <row r="3284" spans="1:12" ht="15" x14ac:dyDescent="0.25">
      <c r="A3284" s="167">
        <f t="shared" si="256"/>
        <v>161.25600000000867</v>
      </c>
      <c r="B3284" s="325">
        <f t="shared" si="259"/>
        <v>0.67190000000003614</v>
      </c>
      <c r="C3284" s="167">
        <f t="shared" si="255"/>
        <v>157.48799999998266</v>
      </c>
      <c r="D3284" s="167">
        <f>IF('Lineær programmering opg 4'!$M$4=0,"-",(-A3284+'Lineær programmering opg 4'!$M$4)/'Lineær programmering opg 4'!$K$4*-1)</f>
        <v>157.48799999998266</v>
      </c>
      <c r="E3284" s="167">
        <f>IF('Lineær programmering opg 4'!$M$5=0,"-",(-A3284+'Lineær programmering opg 4'!$M$5)/'Lineær programmering opg 4'!$K$5*-1)</f>
        <v>179.05799999999351</v>
      </c>
      <c r="F3284" s="167" t="str">
        <f>IF('Lineær programmering opg 4'!$E$6=0,"-",(-A3284+'Lineær programmering opg 4'!$M$6)/'Lineær programmering opg 4'!$K$6*-1)</f>
        <v>-</v>
      </c>
      <c r="G3284" s="167" t="str">
        <f>IF('Lineær programmering opg 4'!$D$7=0,"-",((-A3284+'Lineær programmering opg 4'!$M$7)/'Lineær programmering opg 4'!$K$7)*-1)</f>
        <v>-</v>
      </c>
      <c r="H3284" s="167" t="str">
        <f>IF('Lineær programmering opg 4'!$C$8=0,"-",((-A3284+'Lineær programmering opg 4'!$M$8)/'Lineær programmering opg 4'!$K$8)*-1)</f>
        <v>-</v>
      </c>
      <c r="I3284" s="167" t="str">
        <f>IF('Lineær programmering opg 4'!$D$8=0,"-",'Lineær programmering opg 4'!$G$8)</f>
        <v>-</v>
      </c>
      <c r="J3284" s="295">
        <f>A3284*'Lineær programmering opg 4'!$C$11+Datatabel!C3284*'Lineær programmering opg 4'!$D$11</f>
        <v>39748.799999998264</v>
      </c>
      <c r="K3284" s="9">
        <f t="shared" si="257"/>
        <v>0</v>
      </c>
      <c r="L3284" s="9">
        <f t="shared" si="258"/>
        <v>0</v>
      </c>
    </row>
    <row r="3285" spans="1:12" ht="15" x14ac:dyDescent="0.25">
      <c r="A3285" s="167">
        <f t="shared" si="256"/>
        <v>161.23200000000867</v>
      </c>
      <c r="B3285" s="325">
        <f t="shared" si="259"/>
        <v>0.67180000000003615</v>
      </c>
      <c r="C3285" s="167">
        <f t="shared" si="255"/>
        <v>157.53599999998266</v>
      </c>
      <c r="D3285" s="167">
        <f>IF('Lineær programmering opg 4'!$M$4=0,"-",(-A3285+'Lineær programmering opg 4'!$M$4)/'Lineær programmering opg 4'!$K$4*-1)</f>
        <v>157.53599999998266</v>
      </c>
      <c r="E3285" s="167">
        <f>IF('Lineær programmering opg 4'!$M$5=0,"-",(-A3285+'Lineær programmering opg 4'!$M$5)/'Lineær programmering opg 4'!$K$5*-1)</f>
        <v>179.07599999999351</v>
      </c>
      <c r="F3285" s="167" t="str">
        <f>IF('Lineær programmering opg 4'!$E$6=0,"-",(-A3285+'Lineær programmering opg 4'!$M$6)/'Lineær programmering opg 4'!$K$6*-1)</f>
        <v>-</v>
      </c>
      <c r="G3285" s="167" t="str">
        <f>IF('Lineær programmering opg 4'!$D$7=0,"-",((-A3285+'Lineær programmering opg 4'!$M$7)/'Lineær programmering opg 4'!$K$7)*-1)</f>
        <v>-</v>
      </c>
      <c r="H3285" s="167" t="str">
        <f>IF('Lineær programmering opg 4'!$C$8=0,"-",((-A3285+'Lineær programmering opg 4'!$M$8)/'Lineær programmering opg 4'!$K$8)*-1)</f>
        <v>-</v>
      </c>
      <c r="I3285" s="167" t="str">
        <f>IF('Lineær programmering opg 4'!$D$8=0,"-",'Lineær programmering opg 4'!$G$8)</f>
        <v>-</v>
      </c>
      <c r="J3285" s="295">
        <f>A3285*'Lineær programmering opg 4'!$C$11+Datatabel!C3285*'Lineær programmering opg 4'!$D$11</f>
        <v>39753.599999998267</v>
      </c>
      <c r="K3285" s="9">
        <f t="shared" si="257"/>
        <v>0</v>
      </c>
      <c r="L3285" s="9">
        <f t="shared" si="258"/>
        <v>0</v>
      </c>
    </row>
    <row r="3286" spans="1:12" ht="15" x14ac:dyDescent="0.25">
      <c r="A3286" s="167">
        <f t="shared" si="256"/>
        <v>161.20800000000867</v>
      </c>
      <c r="B3286" s="325">
        <f t="shared" si="259"/>
        <v>0.67170000000003616</v>
      </c>
      <c r="C3286" s="167">
        <f t="shared" si="255"/>
        <v>157.58399999998267</v>
      </c>
      <c r="D3286" s="167">
        <f>IF('Lineær programmering opg 4'!$M$4=0,"-",(-A3286+'Lineær programmering opg 4'!$M$4)/'Lineær programmering opg 4'!$K$4*-1)</f>
        <v>157.58399999998267</v>
      </c>
      <c r="E3286" s="167">
        <f>IF('Lineær programmering opg 4'!$M$5=0,"-",(-A3286+'Lineær programmering opg 4'!$M$5)/'Lineær programmering opg 4'!$K$5*-1)</f>
        <v>179.09399999999351</v>
      </c>
      <c r="F3286" s="167" t="str">
        <f>IF('Lineær programmering opg 4'!$E$6=0,"-",(-A3286+'Lineær programmering opg 4'!$M$6)/'Lineær programmering opg 4'!$K$6*-1)</f>
        <v>-</v>
      </c>
      <c r="G3286" s="167" t="str">
        <f>IF('Lineær programmering opg 4'!$D$7=0,"-",((-A3286+'Lineær programmering opg 4'!$M$7)/'Lineær programmering opg 4'!$K$7)*-1)</f>
        <v>-</v>
      </c>
      <c r="H3286" s="167" t="str">
        <f>IF('Lineær programmering opg 4'!$C$8=0,"-",((-A3286+'Lineær programmering opg 4'!$M$8)/'Lineær programmering opg 4'!$K$8)*-1)</f>
        <v>-</v>
      </c>
      <c r="I3286" s="167" t="str">
        <f>IF('Lineær programmering opg 4'!$D$8=0,"-",'Lineær programmering opg 4'!$G$8)</f>
        <v>-</v>
      </c>
      <c r="J3286" s="295">
        <f>A3286*'Lineær programmering opg 4'!$C$11+Datatabel!C3286*'Lineær programmering opg 4'!$D$11</f>
        <v>39758.39999999827</v>
      </c>
      <c r="K3286" s="9">
        <f t="shared" si="257"/>
        <v>0</v>
      </c>
      <c r="L3286" s="9">
        <f t="shared" si="258"/>
        <v>0</v>
      </c>
    </row>
    <row r="3287" spans="1:12" ht="15" x14ac:dyDescent="0.25">
      <c r="A3287" s="167">
        <f t="shared" si="256"/>
        <v>161.18400000000867</v>
      </c>
      <c r="B3287" s="325">
        <f t="shared" si="259"/>
        <v>0.67160000000003617</v>
      </c>
      <c r="C3287" s="167">
        <f t="shared" si="255"/>
        <v>157.63199999998267</v>
      </c>
      <c r="D3287" s="167">
        <f>IF('Lineær programmering opg 4'!$M$4=0,"-",(-A3287+'Lineær programmering opg 4'!$M$4)/'Lineær programmering opg 4'!$K$4*-1)</f>
        <v>157.63199999998267</v>
      </c>
      <c r="E3287" s="167">
        <f>IF('Lineær programmering opg 4'!$M$5=0,"-",(-A3287+'Lineær programmering opg 4'!$M$5)/'Lineær programmering opg 4'!$K$5*-1)</f>
        <v>179.11199999999351</v>
      </c>
      <c r="F3287" s="167" t="str">
        <f>IF('Lineær programmering opg 4'!$E$6=0,"-",(-A3287+'Lineær programmering opg 4'!$M$6)/'Lineær programmering opg 4'!$K$6*-1)</f>
        <v>-</v>
      </c>
      <c r="G3287" s="167" t="str">
        <f>IF('Lineær programmering opg 4'!$D$7=0,"-",((-A3287+'Lineær programmering opg 4'!$M$7)/'Lineær programmering opg 4'!$K$7)*-1)</f>
        <v>-</v>
      </c>
      <c r="H3287" s="167" t="str">
        <f>IF('Lineær programmering opg 4'!$C$8=0,"-",((-A3287+'Lineær programmering opg 4'!$M$8)/'Lineær programmering opg 4'!$K$8)*-1)</f>
        <v>-</v>
      </c>
      <c r="I3287" s="167" t="str">
        <f>IF('Lineær programmering opg 4'!$D$8=0,"-",'Lineær programmering opg 4'!$G$8)</f>
        <v>-</v>
      </c>
      <c r="J3287" s="295">
        <f>A3287*'Lineær programmering opg 4'!$C$11+Datatabel!C3287*'Lineær programmering opg 4'!$D$11</f>
        <v>39763.199999998265</v>
      </c>
      <c r="K3287" s="9">
        <f t="shared" si="257"/>
        <v>0</v>
      </c>
      <c r="L3287" s="9">
        <f t="shared" si="258"/>
        <v>0</v>
      </c>
    </row>
    <row r="3288" spans="1:12" ht="15" x14ac:dyDescent="0.25">
      <c r="A3288" s="167">
        <f t="shared" si="256"/>
        <v>161.16000000000869</v>
      </c>
      <c r="B3288" s="325">
        <f t="shared" si="259"/>
        <v>0.67150000000003618</v>
      </c>
      <c r="C3288" s="167">
        <f t="shared" si="255"/>
        <v>157.67999999998261</v>
      </c>
      <c r="D3288" s="167">
        <f>IF('Lineær programmering opg 4'!$M$4=0,"-",(-A3288+'Lineær programmering opg 4'!$M$4)/'Lineær programmering opg 4'!$K$4*-1)</f>
        <v>157.67999999998261</v>
      </c>
      <c r="E3288" s="167">
        <f>IF('Lineær programmering opg 4'!$M$5=0,"-",(-A3288+'Lineær programmering opg 4'!$M$5)/'Lineær programmering opg 4'!$K$5*-1)</f>
        <v>179.12999999999349</v>
      </c>
      <c r="F3288" s="167" t="str">
        <f>IF('Lineær programmering opg 4'!$E$6=0,"-",(-A3288+'Lineær programmering opg 4'!$M$6)/'Lineær programmering opg 4'!$K$6*-1)</f>
        <v>-</v>
      </c>
      <c r="G3288" s="167" t="str">
        <f>IF('Lineær programmering opg 4'!$D$7=0,"-",((-A3288+'Lineær programmering opg 4'!$M$7)/'Lineær programmering opg 4'!$K$7)*-1)</f>
        <v>-</v>
      </c>
      <c r="H3288" s="167" t="str">
        <f>IF('Lineær programmering opg 4'!$C$8=0,"-",((-A3288+'Lineær programmering opg 4'!$M$8)/'Lineær programmering opg 4'!$K$8)*-1)</f>
        <v>-</v>
      </c>
      <c r="I3288" s="167" t="str">
        <f>IF('Lineær programmering opg 4'!$D$8=0,"-",'Lineær programmering opg 4'!$G$8)</f>
        <v>-</v>
      </c>
      <c r="J3288" s="295">
        <f>A3288*'Lineær programmering opg 4'!$C$11+Datatabel!C3288*'Lineær programmering opg 4'!$D$11</f>
        <v>39767.999999998261</v>
      </c>
      <c r="K3288" s="9">
        <f t="shared" si="257"/>
        <v>0</v>
      </c>
      <c r="L3288" s="9">
        <f t="shared" si="258"/>
        <v>0</v>
      </c>
    </row>
    <row r="3289" spans="1:12" ht="15" x14ac:dyDescent="0.25">
      <c r="A3289" s="167">
        <f t="shared" si="256"/>
        <v>161.13600000000869</v>
      </c>
      <c r="B3289" s="325">
        <f t="shared" si="259"/>
        <v>0.67140000000003619</v>
      </c>
      <c r="C3289" s="167">
        <f t="shared" si="255"/>
        <v>157.72799999998261</v>
      </c>
      <c r="D3289" s="167">
        <f>IF('Lineær programmering opg 4'!$M$4=0,"-",(-A3289+'Lineær programmering opg 4'!$M$4)/'Lineær programmering opg 4'!$K$4*-1)</f>
        <v>157.72799999998261</v>
      </c>
      <c r="E3289" s="167">
        <f>IF('Lineær programmering opg 4'!$M$5=0,"-",(-A3289+'Lineær programmering opg 4'!$M$5)/'Lineær programmering opg 4'!$K$5*-1)</f>
        <v>179.14799999999349</v>
      </c>
      <c r="F3289" s="167" t="str">
        <f>IF('Lineær programmering opg 4'!$E$6=0,"-",(-A3289+'Lineær programmering opg 4'!$M$6)/'Lineær programmering opg 4'!$K$6*-1)</f>
        <v>-</v>
      </c>
      <c r="G3289" s="167" t="str">
        <f>IF('Lineær programmering opg 4'!$D$7=0,"-",((-A3289+'Lineær programmering opg 4'!$M$7)/'Lineær programmering opg 4'!$K$7)*-1)</f>
        <v>-</v>
      </c>
      <c r="H3289" s="167" t="str">
        <f>IF('Lineær programmering opg 4'!$C$8=0,"-",((-A3289+'Lineær programmering opg 4'!$M$8)/'Lineær programmering opg 4'!$K$8)*-1)</f>
        <v>-</v>
      </c>
      <c r="I3289" s="167" t="str">
        <f>IF('Lineær programmering opg 4'!$D$8=0,"-",'Lineær programmering opg 4'!$G$8)</f>
        <v>-</v>
      </c>
      <c r="J3289" s="295">
        <f>A3289*'Lineær programmering opg 4'!$C$11+Datatabel!C3289*'Lineær programmering opg 4'!$D$11</f>
        <v>39772.799999998264</v>
      </c>
      <c r="K3289" s="9">
        <f t="shared" si="257"/>
        <v>0</v>
      </c>
      <c r="L3289" s="9">
        <f t="shared" si="258"/>
        <v>0</v>
      </c>
    </row>
    <row r="3290" spans="1:12" ht="15" x14ac:dyDescent="0.25">
      <c r="A3290" s="167">
        <f t="shared" si="256"/>
        <v>161.11200000000869</v>
      </c>
      <c r="B3290" s="325">
        <f t="shared" si="259"/>
        <v>0.6713000000000362</v>
      </c>
      <c r="C3290" s="167">
        <f t="shared" si="255"/>
        <v>157.77599999998262</v>
      </c>
      <c r="D3290" s="167">
        <f>IF('Lineær programmering opg 4'!$M$4=0,"-",(-A3290+'Lineær programmering opg 4'!$M$4)/'Lineær programmering opg 4'!$K$4*-1)</f>
        <v>157.77599999998262</v>
      </c>
      <c r="E3290" s="167">
        <f>IF('Lineær programmering opg 4'!$M$5=0,"-",(-A3290+'Lineær programmering opg 4'!$M$5)/'Lineær programmering opg 4'!$K$5*-1)</f>
        <v>179.16599999999349</v>
      </c>
      <c r="F3290" s="167" t="str">
        <f>IF('Lineær programmering opg 4'!$E$6=0,"-",(-A3290+'Lineær programmering opg 4'!$M$6)/'Lineær programmering opg 4'!$K$6*-1)</f>
        <v>-</v>
      </c>
      <c r="G3290" s="167" t="str">
        <f>IF('Lineær programmering opg 4'!$D$7=0,"-",((-A3290+'Lineær programmering opg 4'!$M$7)/'Lineær programmering opg 4'!$K$7)*-1)</f>
        <v>-</v>
      </c>
      <c r="H3290" s="167" t="str">
        <f>IF('Lineær programmering opg 4'!$C$8=0,"-",((-A3290+'Lineær programmering opg 4'!$M$8)/'Lineær programmering opg 4'!$K$8)*-1)</f>
        <v>-</v>
      </c>
      <c r="I3290" s="167" t="str">
        <f>IF('Lineær programmering opg 4'!$D$8=0,"-",'Lineær programmering opg 4'!$G$8)</f>
        <v>-</v>
      </c>
      <c r="J3290" s="295">
        <f>A3290*'Lineær programmering opg 4'!$C$11+Datatabel!C3290*'Lineær programmering opg 4'!$D$11</f>
        <v>39777.59999999826</v>
      </c>
      <c r="K3290" s="9">
        <f t="shared" si="257"/>
        <v>0</v>
      </c>
      <c r="L3290" s="9">
        <f t="shared" si="258"/>
        <v>0</v>
      </c>
    </row>
    <row r="3291" spans="1:12" ht="15" x14ac:dyDescent="0.25">
      <c r="A3291" s="167">
        <f t="shared" si="256"/>
        <v>161.08800000000869</v>
      </c>
      <c r="B3291" s="325">
        <f t="shared" si="259"/>
        <v>0.67120000000003621</v>
      </c>
      <c r="C3291" s="167">
        <f t="shared" si="255"/>
        <v>157.82399999998262</v>
      </c>
      <c r="D3291" s="167">
        <f>IF('Lineær programmering opg 4'!$M$4=0,"-",(-A3291+'Lineær programmering opg 4'!$M$4)/'Lineær programmering opg 4'!$K$4*-1)</f>
        <v>157.82399999998262</v>
      </c>
      <c r="E3291" s="167">
        <f>IF('Lineær programmering opg 4'!$M$5=0,"-",(-A3291+'Lineær programmering opg 4'!$M$5)/'Lineær programmering opg 4'!$K$5*-1)</f>
        <v>179.18399999999349</v>
      </c>
      <c r="F3291" s="167" t="str">
        <f>IF('Lineær programmering opg 4'!$E$6=0,"-",(-A3291+'Lineær programmering opg 4'!$M$6)/'Lineær programmering opg 4'!$K$6*-1)</f>
        <v>-</v>
      </c>
      <c r="G3291" s="167" t="str">
        <f>IF('Lineær programmering opg 4'!$D$7=0,"-",((-A3291+'Lineær programmering opg 4'!$M$7)/'Lineær programmering opg 4'!$K$7)*-1)</f>
        <v>-</v>
      </c>
      <c r="H3291" s="167" t="str">
        <f>IF('Lineær programmering opg 4'!$C$8=0,"-",((-A3291+'Lineær programmering opg 4'!$M$8)/'Lineær programmering opg 4'!$K$8)*-1)</f>
        <v>-</v>
      </c>
      <c r="I3291" s="167" t="str">
        <f>IF('Lineær programmering opg 4'!$D$8=0,"-",'Lineær programmering opg 4'!$G$8)</f>
        <v>-</v>
      </c>
      <c r="J3291" s="295">
        <f>A3291*'Lineær programmering opg 4'!$C$11+Datatabel!C3291*'Lineær programmering opg 4'!$D$11</f>
        <v>39782.399999998263</v>
      </c>
      <c r="K3291" s="9">
        <f t="shared" si="257"/>
        <v>0</v>
      </c>
      <c r="L3291" s="9">
        <f t="shared" si="258"/>
        <v>0</v>
      </c>
    </row>
    <row r="3292" spans="1:12" ht="15" x14ac:dyDescent="0.25">
      <c r="A3292" s="167">
        <f t="shared" si="256"/>
        <v>161.06400000000869</v>
      </c>
      <c r="B3292" s="325">
        <f t="shared" si="259"/>
        <v>0.67110000000003622</v>
      </c>
      <c r="C3292" s="167">
        <f t="shared" si="255"/>
        <v>157.87199999998262</v>
      </c>
      <c r="D3292" s="167">
        <f>IF('Lineær programmering opg 4'!$M$4=0,"-",(-A3292+'Lineær programmering opg 4'!$M$4)/'Lineær programmering opg 4'!$K$4*-1)</f>
        <v>157.87199999998262</v>
      </c>
      <c r="E3292" s="167">
        <f>IF('Lineær programmering opg 4'!$M$5=0,"-",(-A3292+'Lineær programmering opg 4'!$M$5)/'Lineær programmering opg 4'!$K$5*-1)</f>
        <v>179.20199999999349</v>
      </c>
      <c r="F3292" s="167" t="str">
        <f>IF('Lineær programmering opg 4'!$E$6=0,"-",(-A3292+'Lineær programmering opg 4'!$M$6)/'Lineær programmering opg 4'!$K$6*-1)</f>
        <v>-</v>
      </c>
      <c r="G3292" s="167" t="str">
        <f>IF('Lineær programmering opg 4'!$D$7=0,"-",((-A3292+'Lineær programmering opg 4'!$M$7)/'Lineær programmering opg 4'!$K$7)*-1)</f>
        <v>-</v>
      </c>
      <c r="H3292" s="167" t="str">
        <f>IF('Lineær programmering opg 4'!$C$8=0,"-",((-A3292+'Lineær programmering opg 4'!$M$8)/'Lineær programmering opg 4'!$K$8)*-1)</f>
        <v>-</v>
      </c>
      <c r="I3292" s="167" t="str">
        <f>IF('Lineær programmering opg 4'!$D$8=0,"-",'Lineær programmering opg 4'!$G$8)</f>
        <v>-</v>
      </c>
      <c r="J3292" s="295">
        <f>A3292*'Lineær programmering opg 4'!$C$11+Datatabel!C3292*'Lineær programmering opg 4'!$D$11</f>
        <v>39787.199999998265</v>
      </c>
      <c r="K3292" s="9">
        <f t="shared" si="257"/>
        <v>0</v>
      </c>
      <c r="L3292" s="9">
        <f t="shared" si="258"/>
        <v>0</v>
      </c>
    </row>
    <row r="3293" spans="1:12" ht="15" x14ac:dyDescent="0.25">
      <c r="A3293" s="167">
        <f t="shared" si="256"/>
        <v>161.04000000000869</v>
      </c>
      <c r="B3293" s="325">
        <f t="shared" si="259"/>
        <v>0.67100000000003623</v>
      </c>
      <c r="C3293" s="167">
        <f t="shared" si="255"/>
        <v>157.91999999998262</v>
      </c>
      <c r="D3293" s="167">
        <f>IF('Lineær programmering opg 4'!$M$4=0,"-",(-A3293+'Lineær programmering opg 4'!$M$4)/'Lineær programmering opg 4'!$K$4*-1)</f>
        <v>157.91999999998262</v>
      </c>
      <c r="E3293" s="167">
        <f>IF('Lineær programmering opg 4'!$M$5=0,"-",(-A3293+'Lineær programmering opg 4'!$M$5)/'Lineær programmering opg 4'!$K$5*-1)</f>
        <v>179.21999999999349</v>
      </c>
      <c r="F3293" s="167" t="str">
        <f>IF('Lineær programmering opg 4'!$E$6=0,"-",(-A3293+'Lineær programmering opg 4'!$M$6)/'Lineær programmering opg 4'!$K$6*-1)</f>
        <v>-</v>
      </c>
      <c r="G3293" s="167" t="str">
        <f>IF('Lineær programmering opg 4'!$D$7=0,"-",((-A3293+'Lineær programmering opg 4'!$M$7)/'Lineær programmering opg 4'!$K$7)*-1)</f>
        <v>-</v>
      </c>
      <c r="H3293" s="167" t="str">
        <f>IF('Lineær programmering opg 4'!$C$8=0,"-",((-A3293+'Lineær programmering opg 4'!$M$8)/'Lineær programmering opg 4'!$K$8)*-1)</f>
        <v>-</v>
      </c>
      <c r="I3293" s="167" t="str">
        <f>IF('Lineær programmering opg 4'!$D$8=0,"-",'Lineær programmering opg 4'!$G$8)</f>
        <v>-</v>
      </c>
      <c r="J3293" s="295">
        <f>A3293*'Lineær programmering opg 4'!$C$11+Datatabel!C3293*'Lineær programmering opg 4'!$D$11</f>
        <v>39791.999999998261</v>
      </c>
      <c r="K3293" s="9">
        <f t="shared" si="257"/>
        <v>0</v>
      </c>
      <c r="L3293" s="9">
        <f t="shared" si="258"/>
        <v>0</v>
      </c>
    </row>
    <row r="3294" spans="1:12" ht="15" x14ac:dyDescent="0.25">
      <c r="A3294" s="167">
        <f t="shared" si="256"/>
        <v>161.01600000000869</v>
      </c>
      <c r="B3294" s="325">
        <f t="shared" si="259"/>
        <v>0.67090000000003625</v>
      </c>
      <c r="C3294" s="167">
        <f t="shared" si="255"/>
        <v>157.96799999998262</v>
      </c>
      <c r="D3294" s="167">
        <f>IF('Lineær programmering opg 4'!$M$4=0,"-",(-A3294+'Lineær programmering opg 4'!$M$4)/'Lineær programmering opg 4'!$K$4*-1)</f>
        <v>157.96799999998262</v>
      </c>
      <c r="E3294" s="167">
        <f>IF('Lineær programmering opg 4'!$M$5=0,"-",(-A3294+'Lineær programmering opg 4'!$M$5)/'Lineær programmering opg 4'!$K$5*-1)</f>
        <v>179.23799999999349</v>
      </c>
      <c r="F3294" s="167" t="str">
        <f>IF('Lineær programmering opg 4'!$E$6=0,"-",(-A3294+'Lineær programmering opg 4'!$M$6)/'Lineær programmering opg 4'!$K$6*-1)</f>
        <v>-</v>
      </c>
      <c r="G3294" s="167" t="str">
        <f>IF('Lineær programmering opg 4'!$D$7=0,"-",((-A3294+'Lineær programmering opg 4'!$M$7)/'Lineær programmering opg 4'!$K$7)*-1)</f>
        <v>-</v>
      </c>
      <c r="H3294" s="167" t="str">
        <f>IF('Lineær programmering opg 4'!$C$8=0,"-",((-A3294+'Lineær programmering opg 4'!$M$8)/'Lineær programmering opg 4'!$K$8)*-1)</f>
        <v>-</v>
      </c>
      <c r="I3294" s="167" t="str">
        <f>IF('Lineær programmering opg 4'!$D$8=0,"-",'Lineær programmering opg 4'!$G$8)</f>
        <v>-</v>
      </c>
      <c r="J3294" s="295">
        <f>A3294*'Lineær programmering opg 4'!$C$11+Datatabel!C3294*'Lineær programmering opg 4'!$D$11</f>
        <v>39796.799999998257</v>
      </c>
      <c r="K3294" s="9">
        <f t="shared" si="257"/>
        <v>0</v>
      </c>
      <c r="L3294" s="9">
        <f t="shared" si="258"/>
        <v>0</v>
      </c>
    </row>
    <row r="3295" spans="1:12" ht="15" x14ac:dyDescent="0.25">
      <c r="A3295" s="167">
        <f t="shared" si="256"/>
        <v>160.99200000000872</v>
      </c>
      <c r="B3295" s="325">
        <f t="shared" si="259"/>
        <v>0.67080000000003626</v>
      </c>
      <c r="C3295" s="167">
        <f t="shared" si="255"/>
        <v>158.01599999998257</v>
      </c>
      <c r="D3295" s="167">
        <f>IF('Lineær programmering opg 4'!$M$4=0,"-",(-A3295+'Lineær programmering opg 4'!$M$4)/'Lineær programmering opg 4'!$K$4*-1)</f>
        <v>158.01599999998257</v>
      </c>
      <c r="E3295" s="167">
        <f>IF('Lineær programmering opg 4'!$M$5=0,"-",(-A3295+'Lineær programmering opg 4'!$M$5)/'Lineær programmering opg 4'!$K$5*-1)</f>
        <v>179.25599999999346</v>
      </c>
      <c r="F3295" s="167" t="str">
        <f>IF('Lineær programmering opg 4'!$E$6=0,"-",(-A3295+'Lineær programmering opg 4'!$M$6)/'Lineær programmering opg 4'!$K$6*-1)</f>
        <v>-</v>
      </c>
      <c r="G3295" s="167" t="str">
        <f>IF('Lineær programmering opg 4'!$D$7=0,"-",((-A3295+'Lineær programmering opg 4'!$M$7)/'Lineær programmering opg 4'!$K$7)*-1)</f>
        <v>-</v>
      </c>
      <c r="H3295" s="167" t="str">
        <f>IF('Lineær programmering opg 4'!$C$8=0,"-",((-A3295+'Lineær programmering opg 4'!$M$8)/'Lineær programmering opg 4'!$K$8)*-1)</f>
        <v>-</v>
      </c>
      <c r="I3295" s="167" t="str">
        <f>IF('Lineær programmering opg 4'!$D$8=0,"-",'Lineær programmering opg 4'!$G$8)</f>
        <v>-</v>
      </c>
      <c r="J3295" s="295">
        <f>A3295*'Lineær programmering opg 4'!$C$11+Datatabel!C3295*'Lineær programmering opg 4'!$D$11</f>
        <v>39801.59999999826</v>
      </c>
      <c r="K3295" s="9">
        <f t="shared" si="257"/>
        <v>0</v>
      </c>
      <c r="L3295" s="9">
        <f t="shared" si="258"/>
        <v>0</v>
      </c>
    </row>
    <row r="3296" spans="1:12" ht="15" x14ac:dyDescent="0.25">
      <c r="A3296" s="167">
        <f t="shared" si="256"/>
        <v>160.96800000000871</v>
      </c>
      <c r="B3296" s="325">
        <f t="shared" si="259"/>
        <v>0.67070000000003627</v>
      </c>
      <c r="C3296" s="167">
        <f t="shared" si="255"/>
        <v>158.06399999998257</v>
      </c>
      <c r="D3296" s="167">
        <f>IF('Lineær programmering opg 4'!$M$4=0,"-",(-A3296+'Lineær programmering opg 4'!$M$4)/'Lineær programmering opg 4'!$K$4*-1)</f>
        <v>158.06399999998257</v>
      </c>
      <c r="E3296" s="167">
        <f>IF('Lineær programmering opg 4'!$M$5=0,"-",(-A3296+'Lineær programmering opg 4'!$M$5)/'Lineær programmering opg 4'!$K$5*-1)</f>
        <v>179.27399999999346</v>
      </c>
      <c r="F3296" s="167" t="str">
        <f>IF('Lineær programmering opg 4'!$E$6=0,"-",(-A3296+'Lineær programmering opg 4'!$M$6)/'Lineær programmering opg 4'!$K$6*-1)</f>
        <v>-</v>
      </c>
      <c r="G3296" s="167" t="str">
        <f>IF('Lineær programmering opg 4'!$D$7=0,"-",((-A3296+'Lineær programmering opg 4'!$M$7)/'Lineær programmering opg 4'!$K$7)*-1)</f>
        <v>-</v>
      </c>
      <c r="H3296" s="167" t="str">
        <f>IF('Lineær programmering opg 4'!$C$8=0,"-",((-A3296+'Lineær programmering opg 4'!$M$8)/'Lineær programmering opg 4'!$K$8)*-1)</f>
        <v>-</v>
      </c>
      <c r="I3296" s="167" t="str">
        <f>IF('Lineær programmering opg 4'!$D$8=0,"-",'Lineær programmering opg 4'!$G$8)</f>
        <v>-</v>
      </c>
      <c r="J3296" s="295">
        <f>A3296*'Lineær programmering opg 4'!$C$11+Datatabel!C3296*'Lineær programmering opg 4'!$D$11</f>
        <v>39806.399999998263</v>
      </c>
      <c r="K3296" s="9">
        <f t="shared" si="257"/>
        <v>0</v>
      </c>
      <c r="L3296" s="9">
        <f t="shared" si="258"/>
        <v>0</v>
      </c>
    </row>
    <row r="3297" spans="1:12" ht="15" x14ac:dyDescent="0.25">
      <c r="A3297" s="167">
        <f t="shared" si="256"/>
        <v>160.94400000000871</v>
      </c>
      <c r="B3297" s="325">
        <f t="shared" si="259"/>
        <v>0.67060000000003628</v>
      </c>
      <c r="C3297" s="167">
        <f t="shared" si="255"/>
        <v>158.11199999998257</v>
      </c>
      <c r="D3297" s="167">
        <f>IF('Lineær programmering opg 4'!$M$4=0,"-",(-A3297+'Lineær programmering opg 4'!$M$4)/'Lineær programmering opg 4'!$K$4*-1)</f>
        <v>158.11199999998257</v>
      </c>
      <c r="E3297" s="167">
        <f>IF('Lineær programmering opg 4'!$M$5=0,"-",(-A3297+'Lineær programmering opg 4'!$M$5)/'Lineær programmering opg 4'!$K$5*-1)</f>
        <v>179.29199999999346</v>
      </c>
      <c r="F3297" s="167" t="str">
        <f>IF('Lineær programmering opg 4'!$E$6=0,"-",(-A3297+'Lineær programmering opg 4'!$M$6)/'Lineær programmering opg 4'!$K$6*-1)</f>
        <v>-</v>
      </c>
      <c r="G3297" s="167" t="str">
        <f>IF('Lineær programmering opg 4'!$D$7=0,"-",((-A3297+'Lineær programmering opg 4'!$M$7)/'Lineær programmering opg 4'!$K$7)*-1)</f>
        <v>-</v>
      </c>
      <c r="H3297" s="167" t="str">
        <f>IF('Lineær programmering opg 4'!$C$8=0,"-",((-A3297+'Lineær programmering opg 4'!$M$8)/'Lineær programmering opg 4'!$K$8)*-1)</f>
        <v>-</v>
      </c>
      <c r="I3297" s="167" t="str">
        <f>IF('Lineær programmering opg 4'!$D$8=0,"-",'Lineær programmering opg 4'!$G$8)</f>
        <v>-</v>
      </c>
      <c r="J3297" s="295">
        <f>A3297*'Lineær programmering opg 4'!$C$11+Datatabel!C3297*'Lineær programmering opg 4'!$D$11</f>
        <v>39811.199999998258</v>
      </c>
      <c r="K3297" s="9">
        <f t="shared" si="257"/>
        <v>0</v>
      </c>
      <c r="L3297" s="9">
        <f t="shared" si="258"/>
        <v>0</v>
      </c>
    </row>
    <row r="3298" spans="1:12" ht="15" x14ac:dyDescent="0.25">
      <c r="A3298" s="167">
        <f t="shared" si="256"/>
        <v>160.92000000000871</v>
      </c>
      <c r="B3298" s="325">
        <f t="shared" si="259"/>
        <v>0.67050000000003629</v>
      </c>
      <c r="C3298" s="167">
        <f t="shared" si="255"/>
        <v>158.15999999998257</v>
      </c>
      <c r="D3298" s="167">
        <f>IF('Lineær programmering opg 4'!$M$4=0,"-",(-A3298+'Lineær programmering opg 4'!$M$4)/'Lineær programmering opg 4'!$K$4*-1)</f>
        <v>158.15999999998257</v>
      </c>
      <c r="E3298" s="167">
        <f>IF('Lineær programmering opg 4'!$M$5=0,"-",(-A3298+'Lineær programmering opg 4'!$M$5)/'Lineær programmering opg 4'!$K$5*-1)</f>
        <v>179.30999999999347</v>
      </c>
      <c r="F3298" s="167" t="str">
        <f>IF('Lineær programmering opg 4'!$E$6=0,"-",(-A3298+'Lineær programmering opg 4'!$M$6)/'Lineær programmering opg 4'!$K$6*-1)</f>
        <v>-</v>
      </c>
      <c r="G3298" s="167" t="str">
        <f>IF('Lineær programmering opg 4'!$D$7=0,"-",((-A3298+'Lineær programmering opg 4'!$M$7)/'Lineær programmering opg 4'!$K$7)*-1)</f>
        <v>-</v>
      </c>
      <c r="H3298" s="167" t="str">
        <f>IF('Lineær programmering opg 4'!$C$8=0,"-",((-A3298+'Lineær programmering opg 4'!$M$8)/'Lineær programmering opg 4'!$K$8)*-1)</f>
        <v>-</v>
      </c>
      <c r="I3298" s="167" t="str">
        <f>IF('Lineær programmering opg 4'!$D$8=0,"-",'Lineær programmering opg 4'!$G$8)</f>
        <v>-</v>
      </c>
      <c r="J3298" s="295">
        <f>A3298*'Lineær programmering opg 4'!$C$11+Datatabel!C3298*'Lineær programmering opg 4'!$D$11</f>
        <v>39815.999999998261</v>
      </c>
      <c r="K3298" s="9">
        <f t="shared" si="257"/>
        <v>0</v>
      </c>
      <c r="L3298" s="9">
        <f t="shared" si="258"/>
        <v>0</v>
      </c>
    </row>
    <row r="3299" spans="1:12" ht="15" x14ac:dyDescent="0.25">
      <c r="A3299" s="167">
        <f t="shared" si="256"/>
        <v>160.89600000000871</v>
      </c>
      <c r="B3299" s="325">
        <f t="shared" si="259"/>
        <v>0.6704000000000363</v>
      </c>
      <c r="C3299" s="167">
        <f t="shared" si="255"/>
        <v>158.20799999998258</v>
      </c>
      <c r="D3299" s="167">
        <f>IF('Lineær programmering opg 4'!$M$4=0,"-",(-A3299+'Lineær programmering opg 4'!$M$4)/'Lineær programmering opg 4'!$K$4*-1)</f>
        <v>158.20799999998258</v>
      </c>
      <c r="E3299" s="167">
        <f>IF('Lineær programmering opg 4'!$M$5=0,"-",(-A3299+'Lineær programmering opg 4'!$M$5)/'Lineær programmering opg 4'!$K$5*-1)</f>
        <v>179.32799999999347</v>
      </c>
      <c r="F3299" s="167" t="str">
        <f>IF('Lineær programmering opg 4'!$E$6=0,"-",(-A3299+'Lineær programmering opg 4'!$M$6)/'Lineær programmering opg 4'!$K$6*-1)</f>
        <v>-</v>
      </c>
      <c r="G3299" s="167" t="str">
        <f>IF('Lineær programmering opg 4'!$D$7=0,"-",((-A3299+'Lineær programmering opg 4'!$M$7)/'Lineær programmering opg 4'!$K$7)*-1)</f>
        <v>-</v>
      </c>
      <c r="H3299" s="167" t="str">
        <f>IF('Lineær programmering opg 4'!$C$8=0,"-",((-A3299+'Lineær programmering opg 4'!$M$8)/'Lineær programmering opg 4'!$K$8)*-1)</f>
        <v>-</v>
      </c>
      <c r="I3299" s="167" t="str">
        <f>IF('Lineær programmering opg 4'!$D$8=0,"-",'Lineær programmering opg 4'!$G$8)</f>
        <v>-</v>
      </c>
      <c r="J3299" s="295">
        <f>A3299*'Lineær programmering opg 4'!$C$11+Datatabel!C3299*'Lineær programmering opg 4'!$D$11</f>
        <v>39820.799999998257</v>
      </c>
      <c r="K3299" s="9">
        <f t="shared" si="257"/>
        <v>0</v>
      </c>
      <c r="L3299" s="9">
        <f t="shared" si="258"/>
        <v>0</v>
      </c>
    </row>
    <row r="3300" spans="1:12" ht="15" x14ac:dyDescent="0.25">
      <c r="A3300" s="167">
        <f t="shared" si="256"/>
        <v>160.87200000000871</v>
      </c>
      <c r="B3300" s="325">
        <f t="shared" si="259"/>
        <v>0.67030000000003631</v>
      </c>
      <c r="C3300" s="167">
        <f t="shared" si="255"/>
        <v>158.25599999998258</v>
      </c>
      <c r="D3300" s="167">
        <f>IF('Lineær programmering opg 4'!$M$4=0,"-",(-A3300+'Lineær programmering opg 4'!$M$4)/'Lineær programmering opg 4'!$K$4*-1)</f>
        <v>158.25599999998258</v>
      </c>
      <c r="E3300" s="167">
        <f>IF('Lineær programmering opg 4'!$M$5=0,"-",(-A3300+'Lineær programmering opg 4'!$M$5)/'Lineær programmering opg 4'!$K$5*-1)</f>
        <v>179.34599999999347</v>
      </c>
      <c r="F3300" s="167" t="str">
        <f>IF('Lineær programmering opg 4'!$E$6=0,"-",(-A3300+'Lineær programmering opg 4'!$M$6)/'Lineær programmering opg 4'!$K$6*-1)</f>
        <v>-</v>
      </c>
      <c r="G3300" s="167" t="str">
        <f>IF('Lineær programmering opg 4'!$D$7=0,"-",((-A3300+'Lineær programmering opg 4'!$M$7)/'Lineær programmering opg 4'!$K$7)*-1)</f>
        <v>-</v>
      </c>
      <c r="H3300" s="167" t="str">
        <f>IF('Lineær programmering opg 4'!$C$8=0,"-",((-A3300+'Lineær programmering opg 4'!$M$8)/'Lineær programmering opg 4'!$K$8)*-1)</f>
        <v>-</v>
      </c>
      <c r="I3300" s="167" t="str">
        <f>IF('Lineær programmering opg 4'!$D$8=0,"-",'Lineær programmering opg 4'!$G$8)</f>
        <v>-</v>
      </c>
      <c r="J3300" s="295">
        <f>A3300*'Lineær programmering opg 4'!$C$11+Datatabel!C3300*'Lineær programmering opg 4'!$D$11</f>
        <v>39825.59999999826</v>
      </c>
      <c r="K3300" s="9">
        <f t="shared" si="257"/>
        <v>0</v>
      </c>
      <c r="L3300" s="9">
        <f t="shared" si="258"/>
        <v>0</v>
      </c>
    </row>
    <row r="3301" spans="1:12" ht="15" x14ac:dyDescent="0.25">
      <c r="A3301" s="167">
        <f t="shared" si="256"/>
        <v>160.84800000000871</v>
      </c>
      <c r="B3301" s="325">
        <f t="shared" si="259"/>
        <v>0.67020000000003632</v>
      </c>
      <c r="C3301" s="167">
        <f t="shared" si="255"/>
        <v>158.30399999998258</v>
      </c>
      <c r="D3301" s="167">
        <f>IF('Lineær programmering opg 4'!$M$4=0,"-",(-A3301+'Lineær programmering opg 4'!$M$4)/'Lineær programmering opg 4'!$K$4*-1)</f>
        <v>158.30399999998258</v>
      </c>
      <c r="E3301" s="167">
        <f>IF('Lineær programmering opg 4'!$M$5=0,"-",(-A3301+'Lineær programmering opg 4'!$M$5)/'Lineær programmering opg 4'!$K$5*-1)</f>
        <v>179.36399999999347</v>
      </c>
      <c r="F3301" s="167" t="str">
        <f>IF('Lineær programmering opg 4'!$E$6=0,"-",(-A3301+'Lineær programmering opg 4'!$M$6)/'Lineær programmering opg 4'!$K$6*-1)</f>
        <v>-</v>
      </c>
      <c r="G3301" s="167" t="str">
        <f>IF('Lineær programmering opg 4'!$D$7=0,"-",((-A3301+'Lineær programmering opg 4'!$M$7)/'Lineær programmering opg 4'!$K$7)*-1)</f>
        <v>-</v>
      </c>
      <c r="H3301" s="167" t="str">
        <f>IF('Lineær programmering opg 4'!$C$8=0,"-",((-A3301+'Lineær programmering opg 4'!$M$8)/'Lineær programmering opg 4'!$K$8)*-1)</f>
        <v>-</v>
      </c>
      <c r="I3301" s="167" t="str">
        <f>IF('Lineær programmering opg 4'!$D$8=0,"-",'Lineær programmering opg 4'!$G$8)</f>
        <v>-</v>
      </c>
      <c r="J3301" s="295">
        <f>A3301*'Lineær programmering opg 4'!$C$11+Datatabel!C3301*'Lineær programmering opg 4'!$D$11</f>
        <v>39830.399999998255</v>
      </c>
      <c r="K3301" s="9">
        <f t="shared" si="257"/>
        <v>0</v>
      </c>
      <c r="L3301" s="9">
        <f t="shared" si="258"/>
        <v>0</v>
      </c>
    </row>
    <row r="3302" spans="1:12" ht="15" x14ac:dyDescent="0.25">
      <c r="A3302" s="167">
        <f t="shared" si="256"/>
        <v>160.82400000000871</v>
      </c>
      <c r="B3302" s="325">
        <f t="shared" si="259"/>
        <v>0.67010000000003633</v>
      </c>
      <c r="C3302" s="167">
        <f t="shared" si="255"/>
        <v>158.35199999998258</v>
      </c>
      <c r="D3302" s="167">
        <f>IF('Lineær programmering opg 4'!$M$4=0,"-",(-A3302+'Lineær programmering opg 4'!$M$4)/'Lineær programmering opg 4'!$K$4*-1)</f>
        <v>158.35199999998258</v>
      </c>
      <c r="E3302" s="167">
        <f>IF('Lineær programmering opg 4'!$M$5=0,"-",(-A3302+'Lineær programmering opg 4'!$M$5)/'Lineær programmering opg 4'!$K$5*-1)</f>
        <v>179.38199999999347</v>
      </c>
      <c r="F3302" s="167" t="str">
        <f>IF('Lineær programmering opg 4'!$E$6=0,"-",(-A3302+'Lineær programmering opg 4'!$M$6)/'Lineær programmering opg 4'!$K$6*-1)</f>
        <v>-</v>
      </c>
      <c r="G3302" s="167" t="str">
        <f>IF('Lineær programmering opg 4'!$D$7=0,"-",((-A3302+'Lineær programmering opg 4'!$M$7)/'Lineær programmering opg 4'!$K$7)*-1)</f>
        <v>-</v>
      </c>
      <c r="H3302" s="167" t="str">
        <f>IF('Lineær programmering opg 4'!$C$8=0,"-",((-A3302+'Lineær programmering opg 4'!$M$8)/'Lineær programmering opg 4'!$K$8)*-1)</f>
        <v>-</v>
      </c>
      <c r="I3302" s="167" t="str">
        <f>IF('Lineær programmering opg 4'!$D$8=0,"-",'Lineær programmering opg 4'!$G$8)</f>
        <v>-</v>
      </c>
      <c r="J3302" s="295">
        <f>A3302*'Lineær programmering opg 4'!$C$11+Datatabel!C3302*'Lineær programmering opg 4'!$D$11</f>
        <v>39835.199999998258</v>
      </c>
      <c r="K3302" s="9">
        <f t="shared" si="257"/>
        <v>0</v>
      </c>
      <c r="L3302" s="9">
        <f t="shared" si="258"/>
        <v>0</v>
      </c>
    </row>
    <row r="3303" spans="1:12" ht="15" x14ac:dyDescent="0.25">
      <c r="A3303" s="167">
        <f t="shared" si="256"/>
        <v>160.80000000000871</v>
      </c>
      <c r="B3303" s="325">
        <f t="shared" si="259"/>
        <v>0.67000000000003634</v>
      </c>
      <c r="C3303" s="167">
        <f t="shared" si="255"/>
        <v>158.39999999998258</v>
      </c>
      <c r="D3303" s="167">
        <f>IF('Lineær programmering opg 4'!$M$4=0,"-",(-A3303+'Lineær programmering opg 4'!$M$4)/'Lineær programmering opg 4'!$K$4*-1)</f>
        <v>158.39999999998258</v>
      </c>
      <c r="E3303" s="167">
        <f>IF('Lineær programmering opg 4'!$M$5=0,"-",(-A3303+'Lineær programmering opg 4'!$M$5)/'Lineær programmering opg 4'!$K$5*-1)</f>
        <v>179.39999999999347</v>
      </c>
      <c r="F3303" s="167" t="str">
        <f>IF('Lineær programmering opg 4'!$E$6=0,"-",(-A3303+'Lineær programmering opg 4'!$M$6)/'Lineær programmering opg 4'!$K$6*-1)</f>
        <v>-</v>
      </c>
      <c r="G3303" s="167" t="str">
        <f>IF('Lineær programmering opg 4'!$D$7=0,"-",((-A3303+'Lineær programmering opg 4'!$M$7)/'Lineær programmering opg 4'!$K$7)*-1)</f>
        <v>-</v>
      </c>
      <c r="H3303" s="167" t="str">
        <f>IF('Lineær programmering opg 4'!$C$8=0,"-",((-A3303+'Lineær programmering opg 4'!$M$8)/'Lineær programmering opg 4'!$K$8)*-1)</f>
        <v>-</v>
      </c>
      <c r="I3303" s="167" t="str">
        <f>IF('Lineær programmering opg 4'!$D$8=0,"-",'Lineær programmering opg 4'!$G$8)</f>
        <v>-</v>
      </c>
      <c r="J3303" s="295">
        <f>A3303*'Lineær programmering opg 4'!$C$11+Datatabel!C3303*'Lineær programmering opg 4'!$D$11</f>
        <v>39839.999999998261</v>
      </c>
      <c r="K3303" s="9">
        <f t="shared" si="257"/>
        <v>0</v>
      </c>
      <c r="L3303" s="9">
        <f t="shared" si="258"/>
        <v>0</v>
      </c>
    </row>
    <row r="3304" spans="1:12" ht="15" x14ac:dyDescent="0.25">
      <c r="A3304" s="167">
        <f t="shared" si="256"/>
        <v>160.77600000000874</v>
      </c>
      <c r="B3304" s="325">
        <f t="shared" si="259"/>
        <v>0.66990000000003636</v>
      </c>
      <c r="C3304" s="167">
        <f t="shared" si="255"/>
        <v>158.44799999998253</v>
      </c>
      <c r="D3304" s="167">
        <f>IF('Lineær programmering opg 4'!$M$4=0,"-",(-A3304+'Lineær programmering opg 4'!$M$4)/'Lineær programmering opg 4'!$K$4*-1)</f>
        <v>158.44799999998253</v>
      </c>
      <c r="E3304" s="167">
        <f>IF('Lineær programmering opg 4'!$M$5=0,"-",(-A3304+'Lineær programmering opg 4'!$M$5)/'Lineær programmering opg 4'!$K$5*-1)</f>
        <v>179.41799999999347</v>
      </c>
      <c r="F3304" s="167" t="str">
        <f>IF('Lineær programmering opg 4'!$E$6=0,"-",(-A3304+'Lineær programmering opg 4'!$M$6)/'Lineær programmering opg 4'!$K$6*-1)</f>
        <v>-</v>
      </c>
      <c r="G3304" s="167" t="str">
        <f>IF('Lineær programmering opg 4'!$D$7=0,"-",((-A3304+'Lineær programmering opg 4'!$M$7)/'Lineær programmering opg 4'!$K$7)*-1)</f>
        <v>-</v>
      </c>
      <c r="H3304" s="167" t="str">
        <f>IF('Lineær programmering opg 4'!$C$8=0,"-",((-A3304+'Lineær programmering opg 4'!$M$8)/'Lineær programmering opg 4'!$K$8)*-1)</f>
        <v>-</v>
      </c>
      <c r="I3304" s="167" t="str">
        <f>IF('Lineær programmering opg 4'!$D$8=0,"-",'Lineær programmering opg 4'!$G$8)</f>
        <v>-</v>
      </c>
      <c r="J3304" s="295">
        <f>A3304*'Lineær programmering opg 4'!$C$11+Datatabel!C3304*'Lineær programmering opg 4'!$D$11</f>
        <v>39844.799999998249</v>
      </c>
      <c r="K3304" s="9">
        <f t="shared" si="257"/>
        <v>0</v>
      </c>
      <c r="L3304" s="9">
        <f t="shared" si="258"/>
        <v>0</v>
      </c>
    </row>
    <row r="3305" spans="1:12" ht="15" x14ac:dyDescent="0.25">
      <c r="A3305" s="167">
        <f t="shared" si="256"/>
        <v>160.75200000000874</v>
      </c>
      <c r="B3305" s="325">
        <f t="shared" si="259"/>
        <v>0.66980000000003637</v>
      </c>
      <c r="C3305" s="167">
        <f t="shared" si="255"/>
        <v>158.49599999998253</v>
      </c>
      <c r="D3305" s="167">
        <f>IF('Lineær programmering opg 4'!$M$4=0,"-",(-A3305+'Lineær programmering opg 4'!$M$4)/'Lineær programmering opg 4'!$K$4*-1)</f>
        <v>158.49599999998253</v>
      </c>
      <c r="E3305" s="167">
        <f>IF('Lineær programmering opg 4'!$M$5=0,"-",(-A3305+'Lineær programmering opg 4'!$M$5)/'Lineær programmering opg 4'!$K$5*-1)</f>
        <v>179.43599999999347</v>
      </c>
      <c r="F3305" s="167" t="str">
        <f>IF('Lineær programmering opg 4'!$E$6=0,"-",(-A3305+'Lineær programmering opg 4'!$M$6)/'Lineær programmering opg 4'!$K$6*-1)</f>
        <v>-</v>
      </c>
      <c r="G3305" s="167" t="str">
        <f>IF('Lineær programmering opg 4'!$D$7=0,"-",((-A3305+'Lineær programmering opg 4'!$M$7)/'Lineær programmering opg 4'!$K$7)*-1)</f>
        <v>-</v>
      </c>
      <c r="H3305" s="167" t="str">
        <f>IF('Lineær programmering opg 4'!$C$8=0,"-",((-A3305+'Lineær programmering opg 4'!$M$8)/'Lineær programmering opg 4'!$K$8)*-1)</f>
        <v>-</v>
      </c>
      <c r="I3305" s="167" t="str">
        <f>IF('Lineær programmering opg 4'!$D$8=0,"-",'Lineær programmering opg 4'!$G$8)</f>
        <v>-</v>
      </c>
      <c r="J3305" s="295">
        <f>A3305*'Lineær programmering opg 4'!$C$11+Datatabel!C3305*'Lineær programmering opg 4'!$D$11</f>
        <v>39849.599999998252</v>
      </c>
      <c r="K3305" s="9">
        <f t="shared" si="257"/>
        <v>0</v>
      </c>
      <c r="L3305" s="9">
        <f t="shared" si="258"/>
        <v>0</v>
      </c>
    </row>
    <row r="3306" spans="1:12" ht="15" x14ac:dyDescent="0.25">
      <c r="A3306" s="167">
        <f t="shared" si="256"/>
        <v>160.72800000000873</v>
      </c>
      <c r="B3306" s="325">
        <f t="shared" si="259"/>
        <v>0.66970000000003638</v>
      </c>
      <c r="C3306" s="167">
        <f t="shared" si="255"/>
        <v>158.54399999998253</v>
      </c>
      <c r="D3306" s="167">
        <f>IF('Lineær programmering opg 4'!$M$4=0,"-",(-A3306+'Lineær programmering opg 4'!$M$4)/'Lineær programmering opg 4'!$K$4*-1)</f>
        <v>158.54399999998253</v>
      </c>
      <c r="E3306" s="167">
        <f>IF('Lineær programmering opg 4'!$M$5=0,"-",(-A3306+'Lineær programmering opg 4'!$M$5)/'Lineær programmering opg 4'!$K$5*-1)</f>
        <v>179.45399999999347</v>
      </c>
      <c r="F3306" s="167" t="str">
        <f>IF('Lineær programmering opg 4'!$E$6=0,"-",(-A3306+'Lineær programmering opg 4'!$M$6)/'Lineær programmering opg 4'!$K$6*-1)</f>
        <v>-</v>
      </c>
      <c r="G3306" s="167" t="str">
        <f>IF('Lineær programmering opg 4'!$D$7=0,"-",((-A3306+'Lineær programmering opg 4'!$M$7)/'Lineær programmering opg 4'!$K$7)*-1)</f>
        <v>-</v>
      </c>
      <c r="H3306" s="167" t="str">
        <f>IF('Lineær programmering opg 4'!$C$8=0,"-",((-A3306+'Lineær programmering opg 4'!$M$8)/'Lineær programmering opg 4'!$K$8)*-1)</f>
        <v>-</v>
      </c>
      <c r="I3306" s="167" t="str">
        <f>IF('Lineær programmering opg 4'!$D$8=0,"-",'Lineær programmering opg 4'!$G$8)</f>
        <v>-</v>
      </c>
      <c r="J3306" s="295">
        <f>A3306*'Lineær programmering opg 4'!$C$11+Datatabel!C3306*'Lineær programmering opg 4'!$D$11</f>
        <v>39854.399999998255</v>
      </c>
      <c r="K3306" s="9">
        <f t="shared" si="257"/>
        <v>0</v>
      </c>
      <c r="L3306" s="9">
        <f t="shared" si="258"/>
        <v>0</v>
      </c>
    </row>
    <row r="3307" spans="1:12" ht="15" x14ac:dyDescent="0.25">
      <c r="A3307" s="167">
        <f t="shared" si="256"/>
        <v>160.70400000000873</v>
      </c>
      <c r="B3307" s="325">
        <f t="shared" si="259"/>
        <v>0.66960000000003639</v>
      </c>
      <c r="C3307" s="167">
        <f t="shared" si="255"/>
        <v>158.59199999998253</v>
      </c>
      <c r="D3307" s="167">
        <f>IF('Lineær programmering opg 4'!$M$4=0,"-",(-A3307+'Lineær programmering opg 4'!$M$4)/'Lineær programmering opg 4'!$K$4*-1)</f>
        <v>158.59199999998253</v>
      </c>
      <c r="E3307" s="167">
        <f>IF('Lineær programmering opg 4'!$M$5=0,"-",(-A3307+'Lineær programmering opg 4'!$M$5)/'Lineær programmering opg 4'!$K$5*-1)</f>
        <v>179.47199999999347</v>
      </c>
      <c r="F3307" s="167" t="str">
        <f>IF('Lineær programmering opg 4'!$E$6=0,"-",(-A3307+'Lineær programmering opg 4'!$M$6)/'Lineær programmering opg 4'!$K$6*-1)</f>
        <v>-</v>
      </c>
      <c r="G3307" s="167" t="str">
        <f>IF('Lineær programmering opg 4'!$D$7=0,"-",((-A3307+'Lineær programmering opg 4'!$M$7)/'Lineær programmering opg 4'!$K$7)*-1)</f>
        <v>-</v>
      </c>
      <c r="H3307" s="167" t="str">
        <f>IF('Lineær programmering opg 4'!$C$8=0,"-",((-A3307+'Lineær programmering opg 4'!$M$8)/'Lineær programmering opg 4'!$K$8)*-1)</f>
        <v>-</v>
      </c>
      <c r="I3307" s="167" t="str">
        <f>IF('Lineær programmering opg 4'!$D$8=0,"-",'Lineær programmering opg 4'!$G$8)</f>
        <v>-</v>
      </c>
      <c r="J3307" s="295">
        <f>A3307*'Lineær programmering opg 4'!$C$11+Datatabel!C3307*'Lineær programmering opg 4'!$D$11</f>
        <v>39859.199999998251</v>
      </c>
      <c r="K3307" s="9">
        <f t="shared" si="257"/>
        <v>0</v>
      </c>
      <c r="L3307" s="9">
        <f t="shared" si="258"/>
        <v>0</v>
      </c>
    </row>
    <row r="3308" spans="1:12" ht="15" x14ac:dyDescent="0.25">
      <c r="A3308" s="167">
        <f t="shared" si="256"/>
        <v>160.68000000000873</v>
      </c>
      <c r="B3308" s="325">
        <f t="shared" si="259"/>
        <v>0.6695000000000364</v>
      </c>
      <c r="C3308" s="167">
        <f t="shared" si="255"/>
        <v>158.63999999998254</v>
      </c>
      <c r="D3308" s="167">
        <f>IF('Lineær programmering opg 4'!$M$4=0,"-",(-A3308+'Lineær programmering opg 4'!$M$4)/'Lineær programmering opg 4'!$K$4*-1)</f>
        <v>158.63999999998254</v>
      </c>
      <c r="E3308" s="167">
        <f>IF('Lineær programmering opg 4'!$M$5=0,"-",(-A3308+'Lineær programmering opg 4'!$M$5)/'Lineær programmering opg 4'!$K$5*-1)</f>
        <v>179.48999999999347</v>
      </c>
      <c r="F3308" s="167" t="str">
        <f>IF('Lineær programmering opg 4'!$E$6=0,"-",(-A3308+'Lineær programmering opg 4'!$M$6)/'Lineær programmering opg 4'!$K$6*-1)</f>
        <v>-</v>
      </c>
      <c r="G3308" s="167" t="str">
        <f>IF('Lineær programmering opg 4'!$D$7=0,"-",((-A3308+'Lineær programmering opg 4'!$M$7)/'Lineær programmering opg 4'!$K$7)*-1)</f>
        <v>-</v>
      </c>
      <c r="H3308" s="167" t="str">
        <f>IF('Lineær programmering opg 4'!$C$8=0,"-",((-A3308+'Lineær programmering opg 4'!$M$8)/'Lineær programmering opg 4'!$K$8)*-1)</f>
        <v>-</v>
      </c>
      <c r="I3308" s="167" t="str">
        <f>IF('Lineær programmering opg 4'!$D$8=0,"-",'Lineær programmering opg 4'!$G$8)</f>
        <v>-</v>
      </c>
      <c r="J3308" s="295">
        <f>A3308*'Lineær programmering opg 4'!$C$11+Datatabel!C3308*'Lineær programmering opg 4'!$D$11</f>
        <v>39863.999999998254</v>
      </c>
      <c r="K3308" s="9">
        <f t="shared" si="257"/>
        <v>0</v>
      </c>
      <c r="L3308" s="9">
        <f t="shared" si="258"/>
        <v>0</v>
      </c>
    </row>
    <row r="3309" spans="1:12" ht="15" x14ac:dyDescent="0.25">
      <c r="A3309" s="167">
        <f t="shared" si="256"/>
        <v>160.65600000000873</v>
      </c>
      <c r="B3309" s="325">
        <f t="shared" si="259"/>
        <v>0.66940000000003641</v>
      </c>
      <c r="C3309" s="167">
        <f t="shared" si="255"/>
        <v>158.68799999998254</v>
      </c>
      <c r="D3309" s="167">
        <f>IF('Lineær programmering opg 4'!$M$4=0,"-",(-A3309+'Lineær programmering opg 4'!$M$4)/'Lineær programmering opg 4'!$K$4*-1)</f>
        <v>158.68799999998254</v>
      </c>
      <c r="E3309" s="167">
        <f>IF('Lineær programmering opg 4'!$M$5=0,"-",(-A3309+'Lineær programmering opg 4'!$M$5)/'Lineær programmering opg 4'!$K$5*-1)</f>
        <v>179.50799999999347</v>
      </c>
      <c r="F3309" s="167" t="str">
        <f>IF('Lineær programmering opg 4'!$E$6=0,"-",(-A3309+'Lineær programmering opg 4'!$M$6)/'Lineær programmering opg 4'!$K$6*-1)</f>
        <v>-</v>
      </c>
      <c r="G3309" s="167" t="str">
        <f>IF('Lineær programmering opg 4'!$D$7=0,"-",((-A3309+'Lineær programmering opg 4'!$M$7)/'Lineær programmering opg 4'!$K$7)*-1)</f>
        <v>-</v>
      </c>
      <c r="H3309" s="167" t="str">
        <f>IF('Lineær programmering opg 4'!$C$8=0,"-",((-A3309+'Lineær programmering opg 4'!$M$8)/'Lineær programmering opg 4'!$K$8)*-1)</f>
        <v>-</v>
      </c>
      <c r="I3309" s="167" t="str">
        <f>IF('Lineær programmering opg 4'!$D$8=0,"-",'Lineær programmering opg 4'!$G$8)</f>
        <v>-</v>
      </c>
      <c r="J3309" s="295">
        <f>A3309*'Lineær programmering opg 4'!$C$11+Datatabel!C3309*'Lineær programmering opg 4'!$D$11</f>
        <v>39868.799999998257</v>
      </c>
      <c r="K3309" s="9">
        <f t="shared" si="257"/>
        <v>0</v>
      </c>
      <c r="L3309" s="9">
        <f t="shared" si="258"/>
        <v>0</v>
      </c>
    </row>
    <row r="3310" spans="1:12" ht="15" x14ac:dyDescent="0.25">
      <c r="A3310" s="167">
        <f t="shared" si="256"/>
        <v>160.63200000000873</v>
      </c>
      <c r="B3310" s="325">
        <f t="shared" si="259"/>
        <v>0.66930000000003642</v>
      </c>
      <c r="C3310" s="167">
        <f t="shared" si="255"/>
        <v>158.73599999998254</v>
      </c>
      <c r="D3310" s="167">
        <f>IF('Lineær programmering opg 4'!$M$4=0,"-",(-A3310+'Lineær programmering opg 4'!$M$4)/'Lineær programmering opg 4'!$K$4*-1)</f>
        <v>158.73599999998254</v>
      </c>
      <c r="E3310" s="167">
        <f>IF('Lineær programmering opg 4'!$M$5=0,"-",(-A3310+'Lineær programmering opg 4'!$M$5)/'Lineær programmering opg 4'!$K$5*-1)</f>
        <v>179.52599999999347</v>
      </c>
      <c r="F3310" s="167" t="str">
        <f>IF('Lineær programmering opg 4'!$E$6=0,"-",(-A3310+'Lineær programmering opg 4'!$M$6)/'Lineær programmering opg 4'!$K$6*-1)</f>
        <v>-</v>
      </c>
      <c r="G3310" s="167" t="str">
        <f>IF('Lineær programmering opg 4'!$D$7=0,"-",((-A3310+'Lineær programmering opg 4'!$M$7)/'Lineær programmering opg 4'!$K$7)*-1)</f>
        <v>-</v>
      </c>
      <c r="H3310" s="167" t="str">
        <f>IF('Lineær programmering opg 4'!$C$8=0,"-",((-A3310+'Lineær programmering opg 4'!$M$8)/'Lineær programmering opg 4'!$K$8)*-1)</f>
        <v>-</v>
      </c>
      <c r="I3310" s="167" t="str">
        <f>IF('Lineær programmering opg 4'!$D$8=0,"-",'Lineær programmering opg 4'!$G$8)</f>
        <v>-</v>
      </c>
      <c r="J3310" s="295">
        <f>A3310*'Lineær programmering opg 4'!$C$11+Datatabel!C3310*'Lineær programmering opg 4'!$D$11</f>
        <v>39873.59999999826</v>
      </c>
      <c r="K3310" s="9">
        <f t="shared" si="257"/>
        <v>0</v>
      </c>
      <c r="L3310" s="9">
        <f t="shared" si="258"/>
        <v>0</v>
      </c>
    </row>
    <row r="3311" spans="1:12" ht="15" x14ac:dyDescent="0.25">
      <c r="A3311" s="167">
        <f t="shared" si="256"/>
        <v>160.60800000000876</v>
      </c>
      <c r="B3311" s="325">
        <f t="shared" si="259"/>
        <v>0.66920000000003643</v>
      </c>
      <c r="C3311" s="167">
        <f t="shared" si="255"/>
        <v>158.78399999998248</v>
      </c>
      <c r="D3311" s="167">
        <f>IF('Lineær programmering opg 4'!$M$4=0,"-",(-A3311+'Lineær programmering opg 4'!$M$4)/'Lineær programmering opg 4'!$K$4*-1)</f>
        <v>158.78399999998248</v>
      </c>
      <c r="E3311" s="167">
        <f>IF('Lineær programmering opg 4'!$M$5=0,"-",(-A3311+'Lineær programmering opg 4'!$M$5)/'Lineær programmering opg 4'!$K$5*-1)</f>
        <v>179.54399999999345</v>
      </c>
      <c r="F3311" s="167" t="str">
        <f>IF('Lineær programmering opg 4'!$E$6=0,"-",(-A3311+'Lineær programmering opg 4'!$M$6)/'Lineær programmering opg 4'!$K$6*-1)</f>
        <v>-</v>
      </c>
      <c r="G3311" s="167" t="str">
        <f>IF('Lineær programmering opg 4'!$D$7=0,"-",((-A3311+'Lineær programmering opg 4'!$M$7)/'Lineær programmering opg 4'!$K$7)*-1)</f>
        <v>-</v>
      </c>
      <c r="H3311" s="167" t="str">
        <f>IF('Lineær programmering opg 4'!$C$8=0,"-",((-A3311+'Lineær programmering opg 4'!$M$8)/'Lineær programmering opg 4'!$K$8)*-1)</f>
        <v>-</v>
      </c>
      <c r="I3311" s="167" t="str">
        <f>IF('Lineær programmering opg 4'!$D$8=0,"-",'Lineær programmering opg 4'!$G$8)</f>
        <v>-</v>
      </c>
      <c r="J3311" s="295">
        <f>A3311*'Lineær programmering opg 4'!$C$11+Datatabel!C3311*'Lineær programmering opg 4'!$D$11</f>
        <v>39878.399999998248</v>
      </c>
      <c r="K3311" s="9">
        <f t="shared" si="257"/>
        <v>0</v>
      </c>
      <c r="L3311" s="9">
        <f t="shared" si="258"/>
        <v>0</v>
      </c>
    </row>
    <row r="3312" spans="1:12" ht="15" x14ac:dyDescent="0.25">
      <c r="A3312" s="167">
        <f t="shared" si="256"/>
        <v>160.58400000000876</v>
      </c>
      <c r="B3312" s="325">
        <f t="shared" si="259"/>
        <v>0.66910000000003644</v>
      </c>
      <c r="C3312" s="167">
        <f t="shared" si="255"/>
        <v>158.83199999998249</v>
      </c>
      <c r="D3312" s="167">
        <f>IF('Lineær programmering opg 4'!$M$4=0,"-",(-A3312+'Lineær programmering opg 4'!$M$4)/'Lineær programmering opg 4'!$K$4*-1)</f>
        <v>158.83199999998249</v>
      </c>
      <c r="E3312" s="167">
        <f>IF('Lineær programmering opg 4'!$M$5=0,"-",(-A3312+'Lineær programmering opg 4'!$M$5)/'Lineær programmering opg 4'!$K$5*-1)</f>
        <v>179.56199999999345</v>
      </c>
      <c r="F3312" s="167" t="str">
        <f>IF('Lineær programmering opg 4'!$E$6=0,"-",(-A3312+'Lineær programmering opg 4'!$M$6)/'Lineær programmering opg 4'!$K$6*-1)</f>
        <v>-</v>
      </c>
      <c r="G3312" s="167" t="str">
        <f>IF('Lineær programmering opg 4'!$D$7=0,"-",((-A3312+'Lineær programmering opg 4'!$M$7)/'Lineær programmering opg 4'!$K$7)*-1)</f>
        <v>-</v>
      </c>
      <c r="H3312" s="167" t="str">
        <f>IF('Lineær programmering opg 4'!$C$8=0,"-",((-A3312+'Lineær programmering opg 4'!$M$8)/'Lineær programmering opg 4'!$K$8)*-1)</f>
        <v>-</v>
      </c>
      <c r="I3312" s="167" t="str">
        <f>IF('Lineær programmering opg 4'!$D$8=0,"-",'Lineær programmering opg 4'!$G$8)</f>
        <v>-</v>
      </c>
      <c r="J3312" s="295">
        <f>A3312*'Lineær programmering opg 4'!$C$11+Datatabel!C3312*'Lineær programmering opg 4'!$D$11</f>
        <v>39883.199999998251</v>
      </c>
      <c r="K3312" s="9">
        <f t="shared" si="257"/>
        <v>0</v>
      </c>
      <c r="L3312" s="9">
        <f t="shared" si="258"/>
        <v>0</v>
      </c>
    </row>
    <row r="3313" spans="1:12" ht="15" x14ac:dyDescent="0.25">
      <c r="A3313" s="167">
        <f t="shared" si="256"/>
        <v>160.56000000000876</v>
      </c>
      <c r="B3313" s="325">
        <f t="shared" si="259"/>
        <v>0.66900000000003645</v>
      </c>
      <c r="C3313" s="167">
        <f t="shared" si="255"/>
        <v>158.87999999998249</v>
      </c>
      <c r="D3313" s="167">
        <f>IF('Lineær programmering opg 4'!$M$4=0,"-",(-A3313+'Lineær programmering opg 4'!$M$4)/'Lineær programmering opg 4'!$K$4*-1)</f>
        <v>158.87999999998249</v>
      </c>
      <c r="E3313" s="167">
        <f>IF('Lineær programmering opg 4'!$M$5=0,"-",(-A3313+'Lineær programmering opg 4'!$M$5)/'Lineær programmering opg 4'!$K$5*-1)</f>
        <v>179.57999999999345</v>
      </c>
      <c r="F3313" s="167" t="str">
        <f>IF('Lineær programmering opg 4'!$E$6=0,"-",(-A3313+'Lineær programmering opg 4'!$M$6)/'Lineær programmering opg 4'!$K$6*-1)</f>
        <v>-</v>
      </c>
      <c r="G3313" s="167" t="str">
        <f>IF('Lineær programmering opg 4'!$D$7=0,"-",((-A3313+'Lineær programmering opg 4'!$M$7)/'Lineær programmering opg 4'!$K$7)*-1)</f>
        <v>-</v>
      </c>
      <c r="H3313" s="167" t="str">
        <f>IF('Lineær programmering opg 4'!$C$8=0,"-",((-A3313+'Lineær programmering opg 4'!$M$8)/'Lineær programmering opg 4'!$K$8)*-1)</f>
        <v>-</v>
      </c>
      <c r="I3313" s="167" t="str">
        <f>IF('Lineær programmering opg 4'!$D$8=0,"-",'Lineær programmering opg 4'!$G$8)</f>
        <v>-</v>
      </c>
      <c r="J3313" s="295">
        <f>A3313*'Lineær programmering opg 4'!$C$11+Datatabel!C3313*'Lineær programmering opg 4'!$D$11</f>
        <v>39887.999999998246</v>
      </c>
      <c r="K3313" s="9">
        <f t="shared" si="257"/>
        <v>0</v>
      </c>
      <c r="L3313" s="9">
        <f t="shared" si="258"/>
        <v>0</v>
      </c>
    </row>
    <row r="3314" spans="1:12" ht="15" x14ac:dyDescent="0.25">
      <c r="A3314" s="167">
        <f t="shared" si="256"/>
        <v>160.53600000000876</v>
      </c>
      <c r="B3314" s="325">
        <f t="shared" si="259"/>
        <v>0.66890000000003647</v>
      </c>
      <c r="C3314" s="167">
        <f t="shared" si="255"/>
        <v>158.92799999998249</v>
      </c>
      <c r="D3314" s="167">
        <f>IF('Lineær programmering opg 4'!$M$4=0,"-",(-A3314+'Lineær programmering opg 4'!$M$4)/'Lineær programmering opg 4'!$K$4*-1)</f>
        <v>158.92799999998249</v>
      </c>
      <c r="E3314" s="167">
        <f>IF('Lineær programmering opg 4'!$M$5=0,"-",(-A3314+'Lineær programmering opg 4'!$M$5)/'Lineær programmering opg 4'!$K$5*-1)</f>
        <v>179.59799999999345</v>
      </c>
      <c r="F3314" s="167" t="str">
        <f>IF('Lineær programmering opg 4'!$E$6=0,"-",(-A3314+'Lineær programmering opg 4'!$M$6)/'Lineær programmering opg 4'!$K$6*-1)</f>
        <v>-</v>
      </c>
      <c r="G3314" s="167" t="str">
        <f>IF('Lineær programmering opg 4'!$D$7=0,"-",((-A3314+'Lineær programmering opg 4'!$M$7)/'Lineær programmering opg 4'!$K$7)*-1)</f>
        <v>-</v>
      </c>
      <c r="H3314" s="167" t="str">
        <f>IF('Lineær programmering opg 4'!$C$8=0,"-",((-A3314+'Lineær programmering opg 4'!$M$8)/'Lineær programmering opg 4'!$K$8)*-1)</f>
        <v>-</v>
      </c>
      <c r="I3314" s="167" t="str">
        <f>IF('Lineær programmering opg 4'!$D$8=0,"-",'Lineær programmering opg 4'!$G$8)</f>
        <v>-</v>
      </c>
      <c r="J3314" s="295">
        <f>A3314*'Lineær programmering opg 4'!$C$11+Datatabel!C3314*'Lineær programmering opg 4'!$D$11</f>
        <v>39892.799999998249</v>
      </c>
      <c r="K3314" s="9">
        <f t="shared" si="257"/>
        <v>0</v>
      </c>
      <c r="L3314" s="9">
        <f t="shared" si="258"/>
        <v>0</v>
      </c>
    </row>
    <row r="3315" spans="1:12" ht="15" x14ac:dyDescent="0.25">
      <c r="A3315" s="167">
        <f t="shared" si="256"/>
        <v>160.51200000000875</v>
      </c>
      <c r="B3315" s="325">
        <f t="shared" si="259"/>
        <v>0.66880000000003648</v>
      </c>
      <c r="C3315" s="167">
        <f t="shared" si="255"/>
        <v>158.97599999998249</v>
      </c>
      <c r="D3315" s="167">
        <f>IF('Lineær programmering opg 4'!$M$4=0,"-",(-A3315+'Lineær programmering opg 4'!$M$4)/'Lineær programmering opg 4'!$K$4*-1)</f>
        <v>158.97599999998249</v>
      </c>
      <c r="E3315" s="167">
        <f>IF('Lineær programmering opg 4'!$M$5=0,"-",(-A3315+'Lineær programmering opg 4'!$M$5)/'Lineær programmering opg 4'!$K$5*-1)</f>
        <v>179.61599999999345</v>
      </c>
      <c r="F3315" s="167" t="str">
        <f>IF('Lineær programmering opg 4'!$E$6=0,"-",(-A3315+'Lineær programmering opg 4'!$M$6)/'Lineær programmering opg 4'!$K$6*-1)</f>
        <v>-</v>
      </c>
      <c r="G3315" s="167" t="str">
        <f>IF('Lineær programmering opg 4'!$D$7=0,"-",((-A3315+'Lineær programmering opg 4'!$M$7)/'Lineær programmering opg 4'!$K$7)*-1)</f>
        <v>-</v>
      </c>
      <c r="H3315" s="167" t="str">
        <f>IF('Lineær programmering opg 4'!$C$8=0,"-",((-A3315+'Lineær programmering opg 4'!$M$8)/'Lineær programmering opg 4'!$K$8)*-1)</f>
        <v>-</v>
      </c>
      <c r="I3315" s="167" t="str">
        <f>IF('Lineær programmering opg 4'!$D$8=0,"-",'Lineær programmering opg 4'!$G$8)</f>
        <v>-</v>
      </c>
      <c r="J3315" s="295">
        <f>A3315*'Lineær programmering opg 4'!$C$11+Datatabel!C3315*'Lineær programmering opg 4'!$D$11</f>
        <v>39897.599999998252</v>
      </c>
      <c r="K3315" s="9">
        <f t="shared" si="257"/>
        <v>0</v>
      </c>
      <c r="L3315" s="9">
        <f t="shared" si="258"/>
        <v>0</v>
      </c>
    </row>
    <row r="3316" spans="1:12" ht="15" x14ac:dyDescent="0.25">
      <c r="A3316" s="167">
        <f t="shared" si="256"/>
        <v>160.48800000000875</v>
      </c>
      <c r="B3316" s="325">
        <f t="shared" si="259"/>
        <v>0.66870000000003649</v>
      </c>
      <c r="C3316" s="167">
        <f t="shared" si="255"/>
        <v>159.02399999998249</v>
      </c>
      <c r="D3316" s="167">
        <f>IF('Lineær programmering opg 4'!$M$4=0,"-",(-A3316+'Lineær programmering opg 4'!$M$4)/'Lineær programmering opg 4'!$K$4*-1)</f>
        <v>159.02399999998249</v>
      </c>
      <c r="E3316" s="167">
        <f>IF('Lineær programmering opg 4'!$M$5=0,"-",(-A3316+'Lineær programmering opg 4'!$M$5)/'Lineær programmering opg 4'!$K$5*-1)</f>
        <v>179.63399999999345</v>
      </c>
      <c r="F3316" s="167" t="str">
        <f>IF('Lineær programmering opg 4'!$E$6=0,"-",(-A3316+'Lineær programmering opg 4'!$M$6)/'Lineær programmering opg 4'!$K$6*-1)</f>
        <v>-</v>
      </c>
      <c r="G3316" s="167" t="str">
        <f>IF('Lineær programmering opg 4'!$D$7=0,"-",((-A3316+'Lineær programmering opg 4'!$M$7)/'Lineær programmering opg 4'!$K$7)*-1)</f>
        <v>-</v>
      </c>
      <c r="H3316" s="167" t="str">
        <f>IF('Lineær programmering opg 4'!$C$8=0,"-",((-A3316+'Lineær programmering opg 4'!$M$8)/'Lineær programmering opg 4'!$K$8)*-1)</f>
        <v>-</v>
      </c>
      <c r="I3316" s="167" t="str">
        <f>IF('Lineær programmering opg 4'!$D$8=0,"-",'Lineær programmering opg 4'!$G$8)</f>
        <v>-</v>
      </c>
      <c r="J3316" s="295">
        <f>A3316*'Lineær programmering opg 4'!$C$11+Datatabel!C3316*'Lineær programmering opg 4'!$D$11</f>
        <v>39902.399999998248</v>
      </c>
      <c r="K3316" s="9">
        <f t="shared" si="257"/>
        <v>0</v>
      </c>
      <c r="L3316" s="9">
        <f t="shared" si="258"/>
        <v>0</v>
      </c>
    </row>
    <row r="3317" spans="1:12" ht="15" x14ac:dyDescent="0.25">
      <c r="A3317" s="167">
        <f t="shared" si="256"/>
        <v>160.46400000000875</v>
      </c>
      <c r="B3317" s="325">
        <f t="shared" si="259"/>
        <v>0.6686000000000365</v>
      </c>
      <c r="C3317" s="167">
        <f t="shared" si="255"/>
        <v>159.07199999998249</v>
      </c>
      <c r="D3317" s="167">
        <f>IF('Lineær programmering opg 4'!$M$4=0,"-",(-A3317+'Lineær programmering opg 4'!$M$4)/'Lineær programmering opg 4'!$K$4*-1)</f>
        <v>159.07199999998249</v>
      </c>
      <c r="E3317" s="167">
        <f>IF('Lineær programmering opg 4'!$M$5=0,"-",(-A3317+'Lineær programmering opg 4'!$M$5)/'Lineær programmering opg 4'!$K$5*-1)</f>
        <v>179.65199999999345</v>
      </c>
      <c r="F3317" s="167" t="str">
        <f>IF('Lineær programmering opg 4'!$E$6=0,"-",(-A3317+'Lineær programmering opg 4'!$M$6)/'Lineær programmering opg 4'!$K$6*-1)</f>
        <v>-</v>
      </c>
      <c r="G3317" s="167" t="str">
        <f>IF('Lineær programmering opg 4'!$D$7=0,"-",((-A3317+'Lineær programmering opg 4'!$M$7)/'Lineær programmering opg 4'!$K$7)*-1)</f>
        <v>-</v>
      </c>
      <c r="H3317" s="167" t="str">
        <f>IF('Lineær programmering opg 4'!$C$8=0,"-",((-A3317+'Lineær programmering opg 4'!$M$8)/'Lineær programmering opg 4'!$K$8)*-1)</f>
        <v>-</v>
      </c>
      <c r="I3317" s="167" t="str">
        <f>IF('Lineær programmering opg 4'!$D$8=0,"-",'Lineær programmering opg 4'!$G$8)</f>
        <v>-</v>
      </c>
      <c r="J3317" s="295">
        <f>A3317*'Lineær programmering opg 4'!$C$11+Datatabel!C3317*'Lineær programmering opg 4'!$D$11</f>
        <v>39907.199999998251</v>
      </c>
      <c r="K3317" s="9">
        <f t="shared" si="257"/>
        <v>0</v>
      </c>
      <c r="L3317" s="9">
        <f t="shared" si="258"/>
        <v>0</v>
      </c>
    </row>
    <row r="3318" spans="1:12" ht="15" x14ac:dyDescent="0.25">
      <c r="A3318" s="167">
        <f t="shared" si="256"/>
        <v>160.44000000000875</v>
      </c>
      <c r="B3318" s="325">
        <f t="shared" si="259"/>
        <v>0.66850000000003651</v>
      </c>
      <c r="C3318" s="167">
        <f t="shared" si="255"/>
        <v>159.1199999999825</v>
      </c>
      <c r="D3318" s="167">
        <f>IF('Lineær programmering opg 4'!$M$4=0,"-",(-A3318+'Lineær programmering opg 4'!$M$4)/'Lineær programmering opg 4'!$K$4*-1)</f>
        <v>159.1199999999825</v>
      </c>
      <c r="E3318" s="167">
        <f>IF('Lineær programmering opg 4'!$M$5=0,"-",(-A3318+'Lineær programmering opg 4'!$M$5)/'Lineær programmering opg 4'!$K$5*-1)</f>
        <v>179.66999999999345</v>
      </c>
      <c r="F3318" s="167" t="str">
        <f>IF('Lineær programmering opg 4'!$E$6=0,"-",(-A3318+'Lineær programmering opg 4'!$M$6)/'Lineær programmering opg 4'!$K$6*-1)</f>
        <v>-</v>
      </c>
      <c r="G3318" s="167" t="str">
        <f>IF('Lineær programmering opg 4'!$D$7=0,"-",((-A3318+'Lineær programmering opg 4'!$M$7)/'Lineær programmering opg 4'!$K$7)*-1)</f>
        <v>-</v>
      </c>
      <c r="H3318" s="167" t="str">
        <f>IF('Lineær programmering opg 4'!$C$8=0,"-",((-A3318+'Lineær programmering opg 4'!$M$8)/'Lineær programmering opg 4'!$K$8)*-1)</f>
        <v>-</v>
      </c>
      <c r="I3318" s="167" t="str">
        <f>IF('Lineær programmering opg 4'!$D$8=0,"-",'Lineær programmering opg 4'!$G$8)</f>
        <v>-</v>
      </c>
      <c r="J3318" s="295">
        <f>A3318*'Lineær programmering opg 4'!$C$11+Datatabel!C3318*'Lineær programmering opg 4'!$D$11</f>
        <v>39911.999999998246</v>
      </c>
      <c r="K3318" s="9">
        <f t="shared" si="257"/>
        <v>0</v>
      </c>
      <c r="L3318" s="9">
        <f t="shared" si="258"/>
        <v>0</v>
      </c>
    </row>
    <row r="3319" spans="1:12" ht="15" x14ac:dyDescent="0.25">
      <c r="A3319" s="167">
        <f t="shared" si="256"/>
        <v>160.41600000000875</v>
      </c>
      <c r="B3319" s="325">
        <f t="shared" si="259"/>
        <v>0.66840000000003652</v>
      </c>
      <c r="C3319" s="167">
        <f t="shared" si="255"/>
        <v>159.1679999999825</v>
      </c>
      <c r="D3319" s="167">
        <f>IF('Lineær programmering opg 4'!$M$4=0,"-",(-A3319+'Lineær programmering opg 4'!$M$4)/'Lineær programmering opg 4'!$K$4*-1)</f>
        <v>159.1679999999825</v>
      </c>
      <c r="E3319" s="167">
        <f>IF('Lineær programmering opg 4'!$M$5=0,"-",(-A3319+'Lineær programmering opg 4'!$M$5)/'Lineær programmering opg 4'!$K$5*-1)</f>
        <v>179.68799999999345</v>
      </c>
      <c r="F3319" s="167" t="str">
        <f>IF('Lineær programmering opg 4'!$E$6=0,"-",(-A3319+'Lineær programmering opg 4'!$M$6)/'Lineær programmering opg 4'!$K$6*-1)</f>
        <v>-</v>
      </c>
      <c r="G3319" s="167" t="str">
        <f>IF('Lineær programmering opg 4'!$D$7=0,"-",((-A3319+'Lineær programmering opg 4'!$M$7)/'Lineær programmering opg 4'!$K$7)*-1)</f>
        <v>-</v>
      </c>
      <c r="H3319" s="167" t="str">
        <f>IF('Lineær programmering opg 4'!$C$8=0,"-",((-A3319+'Lineær programmering opg 4'!$M$8)/'Lineær programmering opg 4'!$K$8)*-1)</f>
        <v>-</v>
      </c>
      <c r="I3319" s="167" t="str">
        <f>IF('Lineær programmering opg 4'!$D$8=0,"-",'Lineær programmering opg 4'!$G$8)</f>
        <v>-</v>
      </c>
      <c r="J3319" s="295">
        <f>A3319*'Lineær programmering opg 4'!$C$11+Datatabel!C3319*'Lineær programmering opg 4'!$D$11</f>
        <v>39916.799999998249</v>
      </c>
      <c r="K3319" s="9">
        <f t="shared" si="257"/>
        <v>0</v>
      </c>
      <c r="L3319" s="9">
        <f t="shared" si="258"/>
        <v>0</v>
      </c>
    </row>
    <row r="3320" spans="1:12" ht="15" x14ac:dyDescent="0.25">
      <c r="A3320" s="167">
        <f t="shared" si="256"/>
        <v>160.39200000000878</v>
      </c>
      <c r="B3320" s="325">
        <f t="shared" si="259"/>
        <v>0.66830000000003653</v>
      </c>
      <c r="C3320" s="167">
        <f t="shared" si="255"/>
        <v>159.21599999998244</v>
      </c>
      <c r="D3320" s="167">
        <f>IF('Lineær programmering opg 4'!$M$4=0,"-",(-A3320+'Lineær programmering opg 4'!$M$4)/'Lineær programmering opg 4'!$K$4*-1)</f>
        <v>159.21599999998244</v>
      </c>
      <c r="E3320" s="167">
        <f>IF('Lineær programmering opg 4'!$M$5=0,"-",(-A3320+'Lineær programmering opg 4'!$M$5)/'Lineær programmering opg 4'!$K$5*-1)</f>
        <v>179.70599999999342</v>
      </c>
      <c r="F3320" s="167" t="str">
        <f>IF('Lineær programmering opg 4'!$E$6=0,"-",(-A3320+'Lineær programmering opg 4'!$M$6)/'Lineær programmering opg 4'!$K$6*-1)</f>
        <v>-</v>
      </c>
      <c r="G3320" s="167" t="str">
        <f>IF('Lineær programmering opg 4'!$D$7=0,"-",((-A3320+'Lineær programmering opg 4'!$M$7)/'Lineær programmering opg 4'!$K$7)*-1)</f>
        <v>-</v>
      </c>
      <c r="H3320" s="167" t="str">
        <f>IF('Lineær programmering opg 4'!$C$8=0,"-",((-A3320+'Lineær programmering opg 4'!$M$8)/'Lineær programmering opg 4'!$K$8)*-1)</f>
        <v>-</v>
      </c>
      <c r="I3320" s="167" t="str">
        <f>IF('Lineær programmering opg 4'!$D$8=0,"-",'Lineær programmering opg 4'!$G$8)</f>
        <v>-</v>
      </c>
      <c r="J3320" s="295">
        <f>A3320*'Lineær programmering opg 4'!$C$11+Datatabel!C3320*'Lineær programmering opg 4'!$D$11</f>
        <v>39921.599999998245</v>
      </c>
      <c r="K3320" s="9">
        <f t="shared" si="257"/>
        <v>0</v>
      </c>
      <c r="L3320" s="9">
        <f t="shared" si="258"/>
        <v>0</v>
      </c>
    </row>
    <row r="3321" spans="1:12" ht="15" x14ac:dyDescent="0.25">
      <c r="A3321" s="167">
        <f t="shared" si="256"/>
        <v>160.36800000000878</v>
      </c>
      <c r="B3321" s="325">
        <f t="shared" si="259"/>
        <v>0.66820000000003654</v>
      </c>
      <c r="C3321" s="167">
        <f t="shared" si="255"/>
        <v>159.26399999998245</v>
      </c>
      <c r="D3321" s="167">
        <f>IF('Lineær programmering opg 4'!$M$4=0,"-",(-A3321+'Lineær programmering opg 4'!$M$4)/'Lineær programmering opg 4'!$K$4*-1)</f>
        <v>159.26399999998245</v>
      </c>
      <c r="E3321" s="167">
        <f>IF('Lineær programmering opg 4'!$M$5=0,"-",(-A3321+'Lineær programmering opg 4'!$M$5)/'Lineær programmering opg 4'!$K$5*-1)</f>
        <v>179.72399999999342</v>
      </c>
      <c r="F3321" s="167" t="str">
        <f>IF('Lineær programmering opg 4'!$E$6=0,"-",(-A3321+'Lineær programmering opg 4'!$M$6)/'Lineær programmering opg 4'!$K$6*-1)</f>
        <v>-</v>
      </c>
      <c r="G3321" s="167" t="str">
        <f>IF('Lineær programmering opg 4'!$D$7=0,"-",((-A3321+'Lineær programmering opg 4'!$M$7)/'Lineær programmering opg 4'!$K$7)*-1)</f>
        <v>-</v>
      </c>
      <c r="H3321" s="167" t="str">
        <f>IF('Lineær programmering opg 4'!$C$8=0,"-",((-A3321+'Lineær programmering opg 4'!$M$8)/'Lineær programmering opg 4'!$K$8)*-1)</f>
        <v>-</v>
      </c>
      <c r="I3321" s="167" t="str">
        <f>IF('Lineær programmering opg 4'!$D$8=0,"-",'Lineær programmering opg 4'!$G$8)</f>
        <v>-</v>
      </c>
      <c r="J3321" s="295">
        <f>A3321*'Lineær programmering opg 4'!$C$11+Datatabel!C3321*'Lineær programmering opg 4'!$D$11</f>
        <v>39926.399999998248</v>
      </c>
      <c r="K3321" s="9">
        <f t="shared" si="257"/>
        <v>0</v>
      </c>
      <c r="L3321" s="9">
        <f t="shared" si="258"/>
        <v>0</v>
      </c>
    </row>
    <row r="3322" spans="1:12" ht="15" x14ac:dyDescent="0.25">
      <c r="A3322" s="167">
        <f t="shared" si="256"/>
        <v>160.34400000000878</v>
      </c>
      <c r="B3322" s="325">
        <f t="shared" si="259"/>
        <v>0.66810000000003655</v>
      </c>
      <c r="C3322" s="167">
        <f t="shared" si="255"/>
        <v>159.31199999998245</v>
      </c>
      <c r="D3322" s="167">
        <f>IF('Lineær programmering opg 4'!$M$4=0,"-",(-A3322+'Lineær programmering opg 4'!$M$4)/'Lineær programmering opg 4'!$K$4*-1)</f>
        <v>159.31199999998245</v>
      </c>
      <c r="E3322" s="167">
        <f>IF('Lineær programmering opg 4'!$M$5=0,"-",(-A3322+'Lineær programmering opg 4'!$M$5)/'Lineær programmering opg 4'!$K$5*-1)</f>
        <v>179.74199999999342</v>
      </c>
      <c r="F3322" s="167" t="str">
        <f>IF('Lineær programmering opg 4'!$E$6=0,"-",(-A3322+'Lineær programmering opg 4'!$M$6)/'Lineær programmering opg 4'!$K$6*-1)</f>
        <v>-</v>
      </c>
      <c r="G3322" s="167" t="str">
        <f>IF('Lineær programmering opg 4'!$D$7=0,"-",((-A3322+'Lineær programmering opg 4'!$M$7)/'Lineær programmering opg 4'!$K$7)*-1)</f>
        <v>-</v>
      </c>
      <c r="H3322" s="167" t="str">
        <f>IF('Lineær programmering opg 4'!$C$8=0,"-",((-A3322+'Lineær programmering opg 4'!$M$8)/'Lineær programmering opg 4'!$K$8)*-1)</f>
        <v>-</v>
      </c>
      <c r="I3322" s="167" t="str">
        <f>IF('Lineær programmering opg 4'!$D$8=0,"-",'Lineær programmering opg 4'!$G$8)</f>
        <v>-</v>
      </c>
      <c r="J3322" s="295">
        <f>A3322*'Lineær programmering opg 4'!$C$11+Datatabel!C3322*'Lineær programmering opg 4'!$D$11</f>
        <v>39931.199999998244</v>
      </c>
      <c r="K3322" s="9">
        <f t="shared" si="257"/>
        <v>0</v>
      </c>
      <c r="L3322" s="9">
        <f t="shared" si="258"/>
        <v>0</v>
      </c>
    </row>
    <row r="3323" spans="1:12" ht="15" x14ac:dyDescent="0.25">
      <c r="A3323" s="167">
        <f t="shared" si="256"/>
        <v>160.32000000000878</v>
      </c>
      <c r="B3323" s="325">
        <f t="shared" si="259"/>
        <v>0.66800000000003656</v>
      </c>
      <c r="C3323" s="167">
        <f t="shared" si="255"/>
        <v>159.35999999998245</v>
      </c>
      <c r="D3323" s="167">
        <f>IF('Lineær programmering opg 4'!$M$4=0,"-",(-A3323+'Lineær programmering opg 4'!$M$4)/'Lineær programmering opg 4'!$K$4*-1)</f>
        <v>159.35999999998245</v>
      </c>
      <c r="E3323" s="167">
        <f>IF('Lineær programmering opg 4'!$M$5=0,"-",(-A3323+'Lineær programmering opg 4'!$M$5)/'Lineær programmering opg 4'!$K$5*-1)</f>
        <v>179.75999999999343</v>
      </c>
      <c r="F3323" s="167" t="str">
        <f>IF('Lineær programmering opg 4'!$E$6=0,"-",(-A3323+'Lineær programmering opg 4'!$M$6)/'Lineær programmering opg 4'!$K$6*-1)</f>
        <v>-</v>
      </c>
      <c r="G3323" s="167" t="str">
        <f>IF('Lineær programmering opg 4'!$D$7=0,"-",((-A3323+'Lineær programmering opg 4'!$M$7)/'Lineær programmering opg 4'!$K$7)*-1)</f>
        <v>-</v>
      </c>
      <c r="H3323" s="167" t="str">
        <f>IF('Lineær programmering opg 4'!$C$8=0,"-",((-A3323+'Lineær programmering opg 4'!$M$8)/'Lineær programmering opg 4'!$K$8)*-1)</f>
        <v>-</v>
      </c>
      <c r="I3323" s="167" t="str">
        <f>IF('Lineær programmering opg 4'!$D$8=0,"-",'Lineær programmering opg 4'!$G$8)</f>
        <v>-</v>
      </c>
      <c r="J3323" s="295">
        <f>A3323*'Lineær programmering opg 4'!$C$11+Datatabel!C3323*'Lineær programmering opg 4'!$D$11</f>
        <v>39935.999999998239</v>
      </c>
      <c r="K3323" s="9">
        <f t="shared" si="257"/>
        <v>0</v>
      </c>
      <c r="L3323" s="9">
        <f t="shared" si="258"/>
        <v>0</v>
      </c>
    </row>
    <row r="3324" spans="1:12" ht="15" x14ac:dyDescent="0.25">
      <c r="A3324" s="167">
        <f t="shared" si="256"/>
        <v>160.29600000000877</v>
      </c>
      <c r="B3324" s="325">
        <f t="shared" si="259"/>
        <v>0.66790000000003658</v>
      </c>
      <c r="C3324" s="167">
        <f t="shared" si="255"/>
        <v>159.40799999998245</v>
      </c>
      <c r="D3324" s="167">
        <f>IF('Lineær programmering opg 4'!$M$4=0,"-",(-A3324+'Lineær programmering opg 4'!$M$4)/'Lineær programmering opg 4'!$K$4*-1)</f>
        <v>159.40799999998245</v>
      </c>
      <c r="E3324" s="167">
        <f>IF('Lineær programmering opg 4'!$M$5=0,"-",(-A3324+'Lineær programmering opg 4'!$M$5)/'Lineær programmering opg 4'!$K$5*-1)</f>
        <v>179.77799999999343</v>
      </c>
      <c r="F3324" s="167" t="str">
        <f>IF('Lineær programmering opg 4'!$E$6=0,"-",(-A3324+'Lineær programmering opg 4'!$M$6)/'Lineær programmering opg 4'!$K$6*-1)</f>
        <v>-</v>
      </c>
      <c r="G3324" s="167" t="str">
        <f>IF('Lineær programmering opg 4'!$D$7=0,"-",((-A3324+'Lineær programmering opg 4'!$M$7)/'Lineær programmering opg 4'!$K$7)*-1)</f>
        <v>-</v>
      </c>
      <c r="H3324" s="167" t="str">
        <f>IF('Lineær programmering opg 4'!$C$8=0,"-",((-A3324+'Lineær programmering opg 4'!$M$8)/'Lineær programmering opg 4'!$K$8)*-1)</f>
        <v>-</v>
      </c>
      <c r="I3324" s="167" t="str">
        <f>IF('Lineær programmering opg 4'!$D$8=0,"-",'Lineær programmering opg 4'!$G$8)</f>
        <v>-</v>
      </c>
      <c r="J3324" s="295">
        <f>A3324*'Lineær programmering opg 4'!$C$11+Datatabel!C3324*'Lineær programmering opg 4'!$D$11</f>
        <v>39940.799999998242</v>
      </c>
      <c r="K3324" s="9">
        <f t="shared" si="257"/>
        <v>0</v>
      </c>
      <c r="L3324" s="9">
        <f t="shared" si="258"/>
        <v>0</v>
      </c>
    </row>
    <row r="3325" spans="1:12" ht="15" x14ac:dyDescent="0.25">
      <c r="A3325" s="167">
        <f t="shared" si="256"/>
        <v>160.27200000000877</v>
      </c>
      <c r="B3325" s="325">
        <f t="shared" si="259"/>
        <v>0.66780000000003659</v>
      </c>
      <c r="C3325" s="167">
        <f t="shared" si="255"/>
        <v>159.45599999998245</v>
      </c>
      <c r="D3325" s="167">
        <f>IF('Lineær programmering opg 4'!$M$4=0,"-",(-A3325+'Lineær programmering opg 4'!$M$4)/'Lineær programmering opg 4'!$K$4*-1)</f>
        <v>159.45599999998245</v>
      </c>
      <c r="E3325" s="167">
        <f>IF('Lineær programmering opg 4'!$M$5=0,"-",(-A3325+'Lineær programmering opg 4'!$M$5)/'Lineær programmering opg 4'!$K$5*-1)</f>
        <v>179.79599999999343</v>
      </c>
      <c r="F3325" s="167" t="str">
        <f>IF('Lineær programmering opg 4'!$E$6=0,"-",(-A3325+'Lineær programmering opg 4'!$M$6)/'Lineær programmering opg 4'!$K$6*-1)</f>
        <v>-</v>
      </c>
      <c r="G3325" s="167" t="str">
        <f>IF('Lineær programmering opg 4'!$D$7=0,"-",((-A3325+'Lineær programmering opg 4'!$M$7)/'Lineær programmering opg 4'!$K$7)*-1)</f>
        <v>-</v>
      </c>
      <c r="H3325" s="167" t="str">
        <f>IF('Lineær programmering opg 4'!$C$8=0,"-",((-A3325+'Lineær programmering opg 4'!$M$8)/'Lineær programmering opg 4'!$K$8)*-1)</f>
        <v>-</v>
      </c>
      <c r="I3325" s="167" t="str">
        <f>IF('Lineær programmering opg 4'!$D$8=0,"-",'Lineær programmering opg 4'!$G$8)</f>
        <v>-</v>
      </c>
      <c r="J3325" s="295">
        <f>A3325*'Lineær programmering opg 4'!$C$11+Datatabel!C3325*'Lineær programmering opg 4'!$D$11</f>
        <v>39945.599999998245</v>
      </c>
      <c r="K3325" s="9">
        <f t="shared" si="257"/>
        <v>0</v>
      </c>
      <c r="L3325" s="9">
        <f t="shared" si="258"/>
        <v>0</v>
      </c>
    </row>
    <row r="3326" spans="1:12" ht="15" x14ac:dyDescent="0.25">
      <c r="A3326" s="167">
        <f t="shared" si="256"/>
        <v>160.24800000000877</v>
      </c>
      <c r="B3326" s="325">
        <f t="shared" si="259"/>
        <v>0.6677000000000366</v>
      </c>
      <c r="C3326" s="167">
        <f t="shared" si="255"/>
        <v>159.50399999998245</v>
      </c>
      <c r="D3326" s="167">
        <f>IF('Lineær programmering opg 4'!$M$4=0,"-",(-A3326+'Lineær programmering opg 4'!$M$4)/'Lineær programmering opg 4'!$K$4*-1)</f>
        <v>159.50399999998245</v>
      </c>
      <c r="E3326" s="167">
        <f>IF('Lineær programmering opg 4'!$M$5=0,"-",(-A3326+'Lineær programmering opg 4'!$M$5)/'Lineær programmering opg 4'!$K$5*-1)</f>
        <v>179.81399999999343</v>
      </c>
      <c r="F3326" s="167" t="str">
        <f>IF('Lineær programmering opg 4'!$E$6=0,"-",(-A3326+'Lineær programmering opg 4'!$M$6)/'Lineær programmering opg 4'!$K$6*-1)</f>
        <v>-</v>
      </c>
      <c r="G3326" s="167" t="str">
        <f>IF('Lineær programmering opg 4'!$D$7=0,"-",((-A3326+'Lineær programmering opg 4'!$M$7)/'Lineær programmering opg 4'!$K$7)*-1)</f>
        <v>-</v>
      </c>
      <c r="H3326" s="167" t="str">
        <f>IF('Lineær programmering opg 4'!$C$8=0,"-",((-A3326+'Lineær programmering opg 4'!$M$8)/'Lineær programmering opg 4'!$K$8)*-1)</f>
        <v>-</v>
      </c>
      <c r="I3326" s="167" t="str">
        <f>IF('Lineær programmering opg 4'!$D$8=0,"-",'Lineær programmering opg 4'!$G$8)</f>
        <v>-</v>
      </c>
      <c r="J3326" s="295">
        <f>A3326*'Lineær programmering opg 4'!$C$11+Datatabel!C3326*'Lineær programmering opg 4'!$D$11</f>
        <v>39950.399999998248</v>
      </c>
      <c r="K3326" s="9">
        <f t="shared" si="257"/>
        <v>0</v>
      </c>
      <c r="L3326" s="9">
        <f t="shared" si="258"/>
        <v>0</v>
      </c>
    </row>
    <row r="3327" spans="1:12" ht="15" x14ac:dyDescent="0.25">
      <c r="A3327" s="167">
        <f t="shared" si="256"/>
        <v>160.2240000000088</v>
      </c>
      <c r="B3327" s="325">
        <f t="shared" si="259"/>
        <v>0.66760000000003661</v>
      </c>
      <c r="C3327" s="167">
        <f t="shared" si="255"/>
        <v>159.5519999999824</v>
      </c>
      <c r="D3327" s="167">
        <f>IF('Lineær programmering opg 4'!$M$4=0,"-",(-A3327+'Lineær programmering opg 4'!$M$4)/'Lineær programmering opg 4'!$K$4*-1)</f>
        <v>159.5519999999824</v>
      </c>
      <c r="E3327" s="167">
        <f>IF('Lineær programmering opg 4'!$M$5=0,"-",(-A3327+'Lineær programmering opg 4'!$M$5)/'Lineær programmering opg 4'!$K$5*-1)</f>
        <v>179.8319999999934</v>
      </c>
      <c r="F3327" s="167" t="str">
        <f>IF('Lineær programmering opg 4'!$E$6=0,"-",(-A3327+'Lineær programmering opg 4'!$M$6)/'Lineær programmering opg 4'!$K$6*-1)</f>
        <v>-</v>
      </c>
      <c r="G3327" s="167" t="str">
        <f>IF('Lineær programmering opg 4'!$D$7=0,"-",((-A3327+'Lineær programmering opg 4'!$M$7)/'Lineær programmering opg 4'!$K$7)*-1)</f>
        <v>-</v>
      </c>
      <c r="H3327" s="167" t="str">
        <f>IF('Lineær programmering opg 4'!$C$8=0,"-",((-A3327+'Lineær programmering opg 4'!$M$8)/'Lineær programmering opg 4'!$K$8)*-1)</f>
        <v>-</v>
      </c>
      <c r="I3327" s="167" t="str">
        <f>IF('Lineær programmering opg 4'!$D$8=0,"-",'Lineær programmering opg 4'!$G$8)</f>
        <v>-</v>
      </c>
      <c r="J3327" s="295">
        <f>A3327*'Lineær programmering opg 4'!$C$11+Datatabel!C3327*'Lineær programmering opg 4'!$D$11</f>
        <v>39955.199999998244</v>
      </c>
      <c r="K3327" s="9">
        <f t="shared" si="257"/>
        <v>0</v>
      </c>
      <c r="L3327" s="9">
        <f t="shared" si="258"/>
        <v>0</v>
      </c>
    </row>
    <row r="3328" spans="1:12" ht="15" x14ac:dyDescent="0.25">
      <c r="A3328" s="167">
        <f t="shared" si="256"/>
        <v>160.2000000000088</v>
      </c>
      <c r="B3328" s="325">
        <f t="shared" si="259"/>
        <v>0.66750000000003662</v>
      </c>
      <c r="C3328" s="167">
        <f t="shared" si="255"/>
        <v>159.5999999999824</v>
      </c>
      <c r="D3328" s="167">
        <f>IF('Lineær programmering opg 4'!$M$4=0,"-",(-A3328+'Lineær programmering opg 4'!$M$4)/'Lineær programmering opg 4'!$K$4*-1)</f>
        <v>159.5999999999824</v>
      </c>
      <c r="E3328" s="167">
        <f>IF('Lineær programmering opg 4'!$M$5=0,"-",(-A3328+'Lineær programmering opg 4'!$M$5)/'Lineær programmering opg 4'!$K$5*-1)</f>
        <v>179.8499999999934</v>
      </c>
      <c r="F3328" s="167" t="str">
        <f>IF('Lineær programmering opg 4'!$E$6=0,"-",(-A3328+'Lineær programmering opg 4'!$M$6)/'Lineær programmering opg 4'!$K$6*-1)</f>
        <v>-</v>
      </c>
      <c r="G3328" s="167" t="str">
        <f>IF('Lineær programmering opg 4'!$D$7=0,"-",((-A3328+'Lineær programmering opg 4'!$M$7)/'Lineær programmering opg 4'!$K$7)*-1)</f>
        <v>-</v>
      </c>
      <c r="H3328" s="167" t="str">
        <f>IF('Lineær programmering opg 4'!$C$8=0,"-",((-A3328+'Lineær programmering opg 4'!$M$8)/'Lineær programmering opg 4'!$K$8)*-1)</f>
        <v>-</v>
      </c>
      <c r="I3328" s="167" t="str">
        <f>IF('Lineær programmering opg 4'!$D$8=0,"-",'Lineær programmering opg 4'!$G$8)</f>
        <v>-</v>
      </c>
      <c r="J3328" s="295">
        <f>A3328*'Lineær programmering opg 4'!$C$11+Datatabel!C3328*'Lineær programmering opg 4'!$D$11</f>
        <v>39959.999999998239</v>
      </c>
      <c r="K3328" s="9">
        <f t="shared" si="257"/>
        <v>0</v>
      </c>
      <c r="L3328" s="9">
        <f t="shared" si="258"/>
        <v>0</v>
      </c>
    </row>
    <row r="3329" spans="1:12" ht="15" x14ac:dyDescent="0.25">
      <c r="A3329" s="167">
        <f t="shared" si="256"/>
        <v>160.1760000000088</v>
      </c>
      <c r="B3329" s="325">
        <f t="shared" si="259"/>
        <v>0.66740000000003663</v>
      </c>
      <c r="C3329" s="167">
        <f t="shared" si="255"/>
        <v>159.6479999999824</v>
      </c>
      <c r="D3329" s="167">
        <f>IF('Lineær programmering opg 4'!$M$4=0,"-",(-A3329+'Lineær programmering opg 4'!$M$4)/'Lineær programmering opg 4'!$K$4*-1)</f>
        <v>159.6479999999824</v>
      </c>
      <c r="E3329" s="167">
        <f>IF('Lineær programmering opg 4'!$M$5=0,"-",(-A3329+'Lineær programmering opg 4'!$M$5)/'Lineær programmering opg 4'!$K$5*-1)</f>
        <v>179.8679999999934</v>
      </c>
      <c r="F3329" s="167" t="str">
        <f>IF('Lineær programmering opg 4'!$E$6=0,"-",(-A3329+'Lineær programmering opg 4'!$M$6)/'Lineær programmering opg 4'!$K$6*-1)</f>
        <v>-</v>
      </c>
      <c r="G3329" s="167" t="str">
        <f>IF('Lineær programmering opg 4'!$D$7=0,"-",((-A3329+'Lineær programmering opg 4'!$M$7)/'Lineær programmering opg 4'!$K$7)*-1)</f>
        <v>-</v>
      </c>
      <c r="H3329" s="167" t="str">
        <f>IF('Lineær programmering opg 4'!$C$8=0,"-",((-A3329+'Lineær programmering opg 4'!$M$8)/'Lineær programmering opg 4'!$K$8)*-1)</f>
        <v>-</v>
      </c>
      <c r="I3329" s="167" t="str">
        <f>IF('Lineær programmering opg 4'!$D$8=0,"-",'Lineær programmering opg 4'!$G$8)</f>
        <v>-</v>
      </c>
      <c r="J3329" s="295">
        <f>A3329*'Lineær programmering opg 4'!$C$11+Datatabel!C3329*'Lineær programmering opg 4'!$D$11</f>
        <v>39964.799999998242</v>
      </c>
      <c r="K3329" s="9">
        <f t="shared" si="257"/>
        <v>0</v>
      </c>
      <c r="L3329" s="9">
        <f t="shared" si="258"/>
        <v>0</v>
      </c>
    </row>
    <row r="3330" spans="1:12" ht="15" x14ac:dyDescent="0.25">
      <c r="A3330" s="167">
        <f t="shared" si="256"/>
        <v>160.1520000000088</v>
      </c>
      <c r="B3330" s="325">
        <f t="shared" si="259"/>
        <v>0.66730000000003664</v>
      </c>
      <c r="C3330" s="167">
        <f t="shared" si="255"/>
        <v>159.6959999999824</v>
      </c>
      <c r="D3330" s="167">
        <f>IF('Lineær programmering opg 4'!$M$4=0,"-",(-A3330+'Lineær programmering opg 4'!$M$4)/'Lineær programmering opg 4'!$K$4*-1)</f>
        <v>159.6959999999824</v>
      </c>
      <c r="E3330" s="167">
        <f>IF('Lineær programmering opg 4'!$M$5=0,"-",(-A3330+'Lineær programmering opg 4'!$M$5)/'Lineær programmering opg 4'!$K$5*-1)</f>
        <v>179.8859999999934</v>
      </c>
      <c r="F3330" s="167" t="str">
        <f>IF('Lineær programmering opg 4'!$E$6=0,"-",(-A3330+'Lineær programmering opg 4'!$M$6)/'Lineær programmering opg 4'!$K$6*-1)</f>
        <v>-</v>
      </c>
      <c r="G3330" s="167" t="str">
        <f>IF('Lineær programmering opg 4'!$D$7=0,"-",((-A3330+'Lineær programmering opg 4'!$M$7)/'Lineær programmering opg 4'!$K$7)*-1)</f>
        <v>-</v>
      </c>
      <c r="H3330" s="167" t="str">
        <f>IF('Lineær programmering opg 4'!$C$8=0,"-",((-A3330+'Lineær programmering opg 4'!$M$8)/'Lineær programmering opg 4'!$K$8)*-1)</f>
        <v>-</v>
      </c>
      <c r="I3330" s="167" t="str">
        <f>IF('Lineær programmering opg 4'!$D$8=0,"-",'Lineær programmering opg 4'!$G$8)</f>
        <v>-</v>
      </c>
      <c r="J3330" s="295">
        <f>A3330*'Lineær programmering opg 4'!$C$11+Datatabel!C3330*'Lineær programmering opg 4'!$D$11</f>
        <v>39969.599999998238</v>
      </c>
      <c r="K3330" s="9">
        <f t="shared" si="257"/>
        <v>0</v>
      </c>
      <c r="L3330" s="9">
        <f t="shared" si="258"/>
        <v>0</v>
      </c>
    </row>
    <row r="3331" spans="1:12" ht="15" x14ac:dyDescent="0.25">
      <c r="A3331" s="167">
        <f t="shared" si="256"/>
        <v>160.1280000000088</v>
      </c>
      <c r="B3331" s="325">
        <f t="shared" si="259"/>
        <v>0.66720000000003665</v>
      </c>
      <c r="C3331" s="167">
        <f t="shared" ref="C3331:C3394" si="260">MIN(D3331,E3331,F3331,G3331,H3331,I3331)</f>
        <v>159.74399999998241</v>
      </c>
      <c r="D3331" s="167">
        <f>IF('Lineær programmering opg 4'!$M$4=0,"-",(-A3331+'Lineær programmering opg 4'!$M$4)/'Lineær programmering opg 4'!$K$4*-1)</f>
        <v>159.74399999998241</v>
      </c>
      <c r="E3331" s="167">
        <f>IF('Lineær programmering opg 4'!$M$5=0,"-",(-A3331+'Lineær programmering opg 4'!$M$5)/'Lineær programmering opg 4'!$K$5*-1)</f>
        <v>179.9039999999934</v>
      </c>
      <c r="F3331" s="167" t="str">
        <f>IF('Lineær programmering opg 4'!$E$6=0,"-",(-A3331+'Lineær programmering opg 4'!$M$6)/'Lineær programmering opg 4'!$K$6*-1)</f>
        <v>-</v>
      </c>
      <c r="G3331" s="167" t="str">
        <f>IF('Lineær programmering opg 4'!$D$7=0,"-",((-A3331+'Lineær programmering opg 4'!$M$7)/'Lineær programmering opg 4'!$K$7)*-1)</f>
        <v>-</v>
      </c>
      <c r="H3331" s="167" t="str">
        <f>IF('Lineær programmering opg 4'!$C$8=0,"-",((-A3331+'Lineær programmering opg 4'!$M$8)/'Lineær programmering opg 4'!$K$8)*-1)</f>
        <v>-</v>
      </c>
      <c r="I3331" s="167" t="str">
        <f>IF('Lineær programmering opg 4'!$D$8=0,"-",'Lineær programmering opg 4'!$G$8)</f>
        <v>-</v>
      </c>
      <c r="J3331" s="295">
        <f>A3331*'Lineær programmering opg 4'!$C$11+Datatabel!C3331*'Lineær programmering opg 4'!$D$11</f>
        <v>39974.399999998241</v>
      </c>
      <c r="K3331" s="9">
        <f t="shared" si="257"/>
        <v>0</v>
      </c>
      <c r="L3331" s="9">
        <f t="shared" si="258"/>
        <v>0</v>
      </c>
    </row>
    <row r="3332" spans="1:12" ht="15" x14ac:dyDescent="0.25">
      <c r="A3332" s="167">
        <f t="shared" ref="A3332:A3395" si="261">$A$3*B3332</f>
        <v>160.1040000000088</v>
      </c>
      <c r="B3332" s="325">
        <f t="shared" si="259"/>
        <v>0.66710000000003666</v>
      </c>
      <c r="C3332" s="167">
        <f t="shared" si="260"/>
        <v>159.79199999998241</v>
      </c>
      <c r="D3332" s="167">
        <f>IF('Lineær programmering opg 4'!$M$4=0,"-",(-A3332+'Lineær programmering opg 4'!$M$4)/'Lineær programmering opg 4'!$K$4*-1)</f>
        <v>159.79199999998241</v>
      </c>
      <c r="E3332" s="167">
        <f>IF('Lineær programmering opg 4'!$M$5=0,"-",(-A3332+'Lineær programmering opg 4'!$M$5)/'Lineær programmering opg 4'!$K$5*-1)</f>
        <v>179.9219999999934</v>
      </c>
      <c r="F3332" s="167" t="str">
        <f>IF('Lineær programmering opg 4'!$E$6=0,"-",(-A3332+'Lineær programmering opg 4'!$M$6)/'Lineær programmering opg 4'!$K$6*-1)</f>
        <v>-</v>
      </c>
      <c r="G3332" s="167" t="str">
        <f>IF('Lineær programmering opg 4'!$D$7=0,"-",((-A3332+'Lineær programmering opg 4'!$M$7)/'Lineær programmering opg 4'!$K$7)*-1)</f>
        <v>-</v>
      </c>
      <c r="H3332" s="167" t="str">
        <f>IF('Lineær programmering opg 4'!$C$8=0,"-",((-A3332+'Lineær programmering opg 4'!$M$8)/'Lineær programmering opg 4'!$K$8)*-1)</f>
        <v>-</v>
      </c>
      <c r="I3332" s="167" t="str">
        <f>IF('Lineær programmering opg 4'!$D$8=0,"-",'Lineær programmering opg 4'!$G$8)</f>
        <v>-</v>
      </c>
      <c r="J3332" s="295">
        <f>A3332*'Lineær programmering opg 4'!$C$11+Datatabel!C3332*'Lineær programmering opg 4'!$D$11</f>
        <v>39979.199999998244</v>
      </c>
      <c r="K3332" s="9">
        <f t="shared" ref="K3332:K3395" si="262">IF($J$10004=J3332,A3332,0)</f>
        <v>0</v>
      </c>
      <c r="L3332" s="9">
        <f t="shared" ref="L3332:L3395" si="263">IF(J3332=$J$10004,C3332,0)</f>
        <v>0</v>
      </c>
    </row>
    <row r="3333" spans="1:12" ht="15" x14ac:dyDescent="0.25">
      <c r="A3333" s="167">
        <f t="shared" si="261"/>
        <v>160.08000000000879</v>
      </c>
      <c r="B3333" s="325">
        <f t="shared" ref="B3333:B3396" si="264">B3332-0.01%</f>
        <v>0.66700000000003667</v>
      </c>
      <c r="C3333" s="167">
        <f t="shared" si="260"/>
        <v>159.83999999998241</v>
      </c>
      <c r="D3333" s="167">
        <f>IF('Lineær programmering opg 4'!$M$4=0,"-",(-A3333+'Lineær programmering opg 4'!$M$4)/'Lineær programmering opg 4'!$K$4*-1)</f>
        <v>159.83999999998241</v>
      </c>
      <c r="E3333" s="167">
        <f>IF('Lineær programmering opg 4'!$M$5=0,"-",(-A3333+'Lineær programmering opg 4'!$M$5)/'Lineær programmering opg 4'!$K$5*-1)</f>
        <v>179.9399999999934</v>
      </c>
      <c r="F3333" s="167" t="str">
        <f>IF('Lineær programmering opg 4'!$E$6=0,"-",(-A3333+'Lineær programmering opg 4'!$M$6)/'Lineær programmering opg 4'!$K$6*-1)</f>
        <v>-</v>
      </c>
      <c r="G3333" s="167" t="str">
        <f>IF('Lineær programmering opg 4'!$D$7=0,"-",((-A3333+'Lineær programmering opg 4'!$M$7)/'Lineær programmering opg 4'!$K$7)*-1)</f>
        <v>-</v>
      </c>
      <c r="H3333" s="167" t="str">
        <f>IF('Lineær programmering opg 4'!$C$8=0,"-",((-A3333+'Lineær programmering opg 4'!$M$8)/'Lineær programmering opg 4'!$K$8)*-1)</f>
        <v>-</v>
      </c>
      <c r="I3333" s="167" t="str">
        <f>IF('Lineær programmering opg 4'!$D$8=0,"-",'Lineær programmering opg 4'!$G$8)</f>
        <v>-</v>
      </c>
      <c r="J3333" s="295">
        <f>A3333*'Lineær programmering opg 4'!$C$11+Datatabel!C3333*'Lineær programmering opg 4'!$D$11</f>
        <v>39983.999999998239</v>
      </c>
      <c r="K3333" s="9">
        <f t="shared" si="262"/>
        <v>0</v>
      </c>
      <c r="L3333" s="9">
        <f t="shared" si="263"/>
        <v>0</v>
      </c>
    </row>
    <row r="3334" spans="1:12" ht="15" x14ac:dyDescent="0.25">
      <c r="A3334" s="167">
        <f t="shared" si="261"/>
        <v>160.05600000000879</v>
      </c>
      <c r="B3334" s="325">
        <f t="shared" si="264"/>
        <v>0.66690000000003669</v>
      </c>
      <c r="C3334" s="167">
        <f t="shared" si="260"/>
        <v>159.88799999998241</v>
      </c>
      <c r="D3334" s="167">
        <f>IF('Lineær programmering opg 4'!$M$4=0,"-",(-A3334+'Lineær programmering opg 4'!$M$4)/'Lineær programmering opg 4'!$K$4*-1)</f>
        <v>159.88799999998241</v>
      </c>
      <c r="E3334" s="167">
        <f>IF('Lineær programmering opg 4'!$M$5=0,"-",(-A3334+'Lineær programmering opg 4'!$M$5)/'Lineær programmering opg 4'!$K$5*-1)</f>
        <v>179.9579999999934</v>
      </c>
      <c r="F3334" s="167" t="str">
        <f>IF('Lineær programmering opg 4'!$E$6=0,"-",(-A3334+'Lineær programmering opg 4'!$M$6)/'Lineær programmering opg 4'!$K$6*-1)</f>
        <v>-</v>
      </c>
      <c r="G3334" s="167" t="str">
        <f>IF('Lineær programmering opg 4'!$D$7=0,"-",((-A3334+'Lineær programmering opg 4'!$M$7)/'Lineær programmering opg 4'!$K$7)*-1)</f>
        <v>-</v>
      </c>
      <c r="H3334" s="167" t="str">
        <f>IF('Lineær programmering opg 4'!$C$8=0,"-",((-A3334+'Lineær programmering opg 4'!$M$8)/'Lineær programmering opg 4'!$K$8)*-1)</f>
        <v>-</v>
      </c>
      <c r="I3334" s="167" t="str">
        <f>IF('Lineær programmering opg 4'!$D$8=0,"-",'Lineær programmering opg 4'!$G$8)</f>
        <v>-</v>
      </c>
      <c r="J3334" s="295">
        <f>A3334*'Lineær programmering opg 4'!$C$11+Datatabel!C3334*'Lineær programmering opg 4'!$D$11</f>
        <v>39988.799999998242</v>
      </c>
      <c r="K3334" s="9">
        <f t="shared" si="262"/>
        <v>0</v>
      </c>
      <c r="L3334" s="9">
        <f t="shared" si="263"/>
        <v>0</v>
      </c>
    </row>
    <row r="3335" spans="1:12" ht="15" x14ac:dyDescent="0.25">
      <c r="A3335" s="167">
        <f t="shared" si="261"/>
        <v>160.03200000000879</v>
      </c>
      <c r="B3335" s="325">
        <f t="shared" si="264"/>
        <v>0.6668000000000367</v>
      </c>
      <c r="C3335" s="167">
        <f t="shared" si="260"/>
        <v>159.93599999998241</v>
      </c>
      <c r="D3335" s="167">
        <f>IF('Lineær programmering opg 4'!$M$4=0,"-",(-A3335+'Lineær programmering opg 4'!$M$4)/'Lineær programmering opg 4'!$K$4*-1)</f>
        <v>159.93599999998241</v>
      </c>
      <c r="E3335" s="167">
        <f>IF('Lineær programmering opg 4'!$M$5=0,"-",(-A3335+'Lineær programmering opg 4'!$M$5)/'Lineær programmering opg 4'!$K$5*-1)</f>
        <v>179.97599999999341</v>
      </c>
      <c r="F3335" s="167" t="str">
        <f>IF('Lineær programmering opg 4'!$E$6=0,"-",(-A3335+'Lineær programmering opg 4'!$M$6)/'Lineær programmering opg 4'!$K$6*-1)</f>
        <v>-</v>
      </c>
      <c r="G3335" s="167" t="str">
        <f>IF('Lineær programmering opg 4'!$D$7=0,"-",((-A3335+'Lineær programmering opg 4'!$M$7)/'Lineær programmering opg 4'!$K$7)*-1)</f>
        <v>-</v>
      </c>
      <c r="H3335" s="167" t="str">
        <f>IF('Lineær programmering opg 4'!$C$8=0,"-",((-A3335+'Lineær programmering opg 4'!$M$8)/'Lineær programmering opg 4'!$K$8)*-1)</f>
        <v>-</v>
      </c>
      <c r="I3335" s="167" t="str">
        <f>IF('Lineær programmering opg 4'!$D$8=0,"-",'Lineær programmering opg 4'!$G$8)</f>
        <v>-</v>
      </c>
      <c r="J3335" s="295">
        <f>A3335*'Lineær programmering opg 4'!$C$11+Datatabel!C3335*'Lineær programmering opg 4'!$D$11</f>
        <v>39993.599999998238</v>
      </c>
      <c r="K3335" s="9">
        <f t="shared" si="262"/>
        <v>0</v>
      </c>
      <c r="L3335" s="9">
        <f t="shared" si="263"/>
        <v>0</v>
      </c>
    </row>
    <row r="3336" spans="1:12" ht="15" x14ac:dyDescent="0.25">
      <c r="A3336" s="167">
        <f t="shared" si="261"/>
        <v>160.00800000000882</v>
      </c>
      <c r="B3336" s="325">
        <f t="shared" si="264"/>
        <v>0.66670000000003671</v>
      </c>
      <c r="C3336" s="167">
        <f t="shared" si="260"/>
        <v>159.98399999998236</v>
      </c>
      <c r="D3336" s="167">
        <f>IF('Lineær programmering opg 4'!$M$4=0,"-",(-A3336+'Lineær programmering opg 4'!$M$4)/'Lineær programmering opg 4'!$K$4*-1)</f>
        <v>159.98399999998236</v>
      </c>
      <c r="E3336" s="167">
        <f>IF('Lineær programmering opg 4'!$M$5=0,"-",(-A3336+'Lineær programmering opg 4'!$M$5)/'Lineær programmering opg 4'!$K$5*-1)</f>
        <v>179.99399999999341</v>
      </c>
      <c r="F3336" s="167" t="str">
        <f>IF('Lineær programmering opg 4'!$E$6=0,"-",(-A3336+'Lineær programmering opg 4'!$M$6)/'Lineær programmering opg 4'!$K$6*-1)</f>
        <v>-</v>
      </c>
      <c r="G3336" s="167" t="str">
        <f>IF('Lineær programmering opg 4'!$D$7=0,"-",((-A3336+'Lineær programmering opg 4'!$M$7)/'Lineær programmering opg 4'!$K$7)*-1)</f>
        <v>-</v>
      </c>
      <c r="H3336" s="167" t="str">
        <f>IF('Lineær programmering opg 4'!$C$8=0,"-",((-A3336+'Lineær programmering opg 4'!$M$8)/'Lineær programmering opg 4'!$K$8)*-1)</f>
        <v>-</v>
      </c>
      <c r="I3336" s="167" t="str">
        <f>IF('Lineær programmering opg 4'!$D$8=0,"-",'Lineær programmering opg 4'!$G$8)</f>
        <v>-</v>
      </c>
      <c r="J3336" s="295">
        <f>A3336*'Lineær programmering opg 4'!$C$11+Datatabel!C3336*'Lineær programmering opg 4'!$D$11</f>
        <v>39998.399999998233</v>
      </c>
      <c r="K3336" s="9">
        <f t="shared" si="262"/>
        <v>0</v>
      </c>
      <c r="L3336" s="9">
        <f t="shared" si="263"/>
        <v>0</v>
      </c>
    </row>
    <row r="3337" spans="1:12" ht="15" x14ac:dyDescent="0.25">
      <c r="A3337" s="167">
        <f t="shared" si="261"/>
        <v>159.98400000000882</v>
      </c>
      <c r="B3337" s="325">
        <f t="shared" si="264"/>
        <v>0.66660000000003672</v>
      </c>
      <c r="C3337" s="167">
        <f t="shared" si="260"/>
        <v>160.03199999998236</v>
      </c>
      <c r="D3337" s="167">
        <f>IF('Lineær programmering opg 4'!$M$4=0,"-",(-A3337+'Lineær programmering opg 4'!$M$4)/'Lineær programmering opg 4'!$K$4*-1)</f>
        <v>160.03199999998236</v>
      </c>
      <c r="E3337" s="167">
        <f>IF('Lineær programmering opg 4'!$M$5=0,"-",(-A3337+'Lineær programmering opg 4'!$M$5)/'Lineær programmering opg 4'!$K$5*-1)</f>
        <v>180.01199999999341</v>
      </c>
      <c r="F3337" s="167" t="str">
        <f>IF('Lineær programmering opg 4'!$E$6=0,"-",(-A3337+'Lineær programmering opg 4'!$M$6)/'Lineær programmering opg 4'!$K$6*-1)</f>
        <v>-</v>
      </c>
      <c r="G3337" s="167" t="str">
        <f>IF('Lineær programmering opg 4'!$D$7=0,"-",((-A3337+'Lineær programmering opg 4'!$M$7)/'Lineær programmering opg 4'!$K$7)*-1)</f>
        <v>-</v>
      </c>
      <c r="H3337" s="167" t="str">
        <f>IF('Lineær programmering opg 4'!$C$8=0,"-",((-A3337+'Lineær programmering opg 4'!$M$8)/'Lineær programmering opg 4'!$K$8)*-1)</f>
        <v>-</v>
      </c>
      <c r="I3337" s="167" t="str">
        <f>IF('Lineær programmering opg 4'!$D$8=0,"-",'Lineær programmering opg 4'!$G$8)</f>
        <v>-</v>
      </c>
      <c r="J3337" s="295">
        <f>A3337*'Lineær programmering opg 4'!$C$11+Datatabel!C3337*'Lineær programmering opg 4'!$D$11</f>
        <v>40003.199999998236</v>
      </c>
      <c r="K3337" s="9">
        <f t="shared" si="262"/>
        <v>0</v>
      </c>
      <c r="L3337" s="9">
        <f t="shared" si="263"/>
        <v>0</v>
      </c>
    </row>
    <row r="3338" spans="1:12" ht="15" x14ac:dyDescent="0.25">
      <c r="A3338" s="167">
        <f t="shared" si="261"/>
        <v>159.96000000000882</v>
      </c>
      <c r="B3338" s="325">
        <f t="shared" si="264"/>
        <v>0.66650000000003673</v>
      </c>
      <c r="C3338" s="167">
        <f t="shared" si="260"/>
        <v>160.07999999998236</v>
      </c>
      <c r="D3338" s="167">
        <f>IF('Lineær programmering opg 4'!$M$4=0,"-",(-A3338+'Lineær programmering opg 4'!$M$4)/'Lineær programmering opg 4'!$K$4*-1)</f>
        <v>160.07999999998236</v>
      </c>
      <c r="E3338" s="167">
        <f>IF('Lineær programmering opg 4'!$M$5=0,"-",(-A3338+'Lineær programmering opg 4'!$M$5)/'Lineær programmering opg 4'!$K$5*-1)</f>
        <v>180.02999999999341</v>
      </c>
      <c r="F3338" s="167" t="str">
        <f>IF('Lineær programmering opg 4'!$E$6=0,"-",(-A3338+'Lineær programmering opg 4'!$M$6)/'Lineær programmering opg 4'!$K$6*-1)</f>
        <v>-</v>
      </c>
      <c r="G3338" s="167" t="str">
        <f>IF('Lineær programmering opg 4'!$D$7=0,"-",((-A3338+'Lineær programmering opg 4'!$M$7)/'Lineær programmering opg 4'!$K$7)*-1)</f>
        <v>-</v>
      </c>
      <c r="H3338" s="167" t="str">
        <f>IF('Lineær programmering opg 4'!$C$8=0,"-",((-A3338+'Lineær programmering opg 4'!$M$8)/'Lineær programmering opg 4'!$K$8)*-1)</f>
        <v>-</v>
      </c>
      <c r="I3338" s="167" t="str">
        <f>IF('Lineær programmering opg 4'!$D$8=0,"-",'Lineær programmering opg 4'!$G$8)</f>
        <v>-</v>
      </c>
      <c r="J3338" s="295">
        <f>A3338*'Lineær programmering opg 4'!$C$11+Datatabel!C3338*'Lineær programmering opg 4'!$D$11</f>
        <v>40007.999999998239</v>
      </c>
      <c r="K3338" s="9">
        <f t="shared" si="262"/>
        <v>0</v>
      </c>
      <c r="L3338" s="9">
        <f t="shared" si="263"/>
        <v>0</v>
      </c>
    </row>
    <row r="3339" spans="1:12" ht="15" x14ac:dyDescent="0.25">
      <c r="A3339" s="167">
        <f t="shared" si="261"/>
        <v>159.93600000000882</v>
      </c>
      <c r="B3339" s="325">
        <f t="shared" si="264"/>
        <v>0.66640000000003674</v>
      </c>
      <c r="C3339" s="167">
        <f t="shared" si="260"/>
        <v>160.12799999998236</v>
      </c>
      <c r="D3339" s="167">
        <f>IF('Lineær programmering opg 4'!$M$4=0,"-",(-A3339+'Lineær programmering opg 4'!$M$4)/'Lineær programmering opg 4'!$K$4*-1)</f>
        <v>160.12799999998236</v>
      </c>
      <c r="E3339" s="167">
        <f>IF('Lineær programmering opg 4'!$M$5=0,"-",(-A3339+'Lineær programmering opg 4'!$M$5)/'Lineær programmering opg 4'!$K$5*-1)</f>
        <v>180.04799999999341</v>
      </c>
      <c r="F3339" s="167" t="str">
        <f>IF('Lineær programmering opg 4'!$E$6=0,"-",(-A3339+'Lineær programmering opg 4'!$M$6)/'Lineær programmering opg 4'!$K$6*-1)</f>
        <v>-</v>
      </c>
      <c r="G3339" s="167" t="str">
        <f>IF('Lineær programmering opg 4'!$D$7=0,"-",((-A3339+'Lineær programmering opg 4'!$M$7)/'Lineær programmering opg 4'!$K$7)*-1)</f>
        <v>-</v>
      </c>
      <c r="H3339" s="167" t="str">
        <f>IF('Lineær programmering opg 4'!$C$8=0,"-",((-A3339+'Lineær programmering opg 4'!$M$8)/'Lineær programmering opg 4'!$K$8)*-1)</f>
        <v>-</v>
      </c>
      <c r="I3339" s="167" t="str">
        <f>IF('Lineær programmering opg 4'!$D$8=0,"-",'Lineær programmering opg 4'!$G$8)</f>
        <v>-</v>
      </c>
      <c r="J3339" s="295">
        <f>A3339*'Lineær programmering opg 4'!$C$11+Datatabel!C3339*'Lineær programmering opg 4'!$D$11</f>
        <v>40012.799999998242</v>
      </c>
      <c r="K3339" s="9">
        <f t="shared" si="262"/>
        <v>0</v>
      </c>
      <c r="L3339" s="9">
        <f t="shared" si="263"/>
        <v>0</v>
      </c>
    </row>
    <row r="3340" spans="1:12" ht="15" x14ac:dyDescent="0.25">
      <c r="A3340" s="167">
        <f t="shared" si="261"/>
        <v>159.91200000000882</v>
      </c>
      <c r="B3340" s="325">
        <f t="shared" si="264"/>
        <v>0.66630000000003675</v>
      </c>
      <c r="C3340" s="167">
        <f t="shared" si="260"/>
        <v>160.17599999998237</v>
      </c>
      <c r="D3340" s="167">
        <f>IF('Lineær programmering opg 4'!$M$4=0,"-",(-A3340+'Lineær programmering opg 4'!$M$4)/'Lineær programmering opg 4'!$K$4*-1)</f>
        <v>160.17599999998237</v>
      </c>
      <c r="E3340" s="167">
        <f>IF('Lineær programmering opg 4'!$M$5=0,"-",(-A3340+'Lineær programmering opg 4'!$M$5)/'Lineær programmering opg 4'!$K$5*-1)</f>
        <v>180.06599999999341</v>
      </c>
      <c r="F3340" s="167" t="str">
        <f>IF('Lineær programmering opg 4'!$E$6=0,"-",(-A3340+'Lineær programmering opg 4'!$M$6)/'Lineær programmering opg 4'!$K$6*-1)</f>
        <v>-</v>
      </c>
      <c r="G3340" s="167" t="str">
        <f>IF('Lineær programmering opg 4'!$D$7=0,"-",((-A3340+'Lineær programmering opg 4'!$M$7)/'Lineær programmering opg 4'!$K$7)*-1)</f>
        <v>-</v>
      </c>
      <c r="H3340" s="167" t="str">
        <f>IF('Lineær programmering opg 4'!$C$8=0,"-",((-A3340+'Lineær programmering opg 4'!$M$8)/'Lineær programmering opg 4'!$K$8)*-1)</f>
        <v>-</v>
      </c>
      <c r="I3340" s="167" t="str">
        <f>IF('Lineær programmering opg 4'!$D$8=0,"-",'Lineær programmering opg 4'!$G$8)</f>
        <v>-</v>
      </c>
      <c r="J3340" s="295">
        <f>A3340*'Lineær programmering opg 4'!$C$11+Datatabel!C3340*'Lineær programmering opg 4'!$D$11</f>
        <v>40017.599999998238</v>
      </c>
      <c r="K3340" s="9">
        <f t="shared" si="262"/>
        <v>0</v>
      </c>
      <c r="L3340" s="9">
        <f t="shared" si="263"/>
        <v>0</v>
      </c>
    </row>
    <row r="3341" spans="1:12" ht="15" x14ac:dyDescent="0.25">
      <c r="A3341" s="167">
        <f t="shared" si="261"/>
        <v>159.88800000000882</v>
      </c>
      <c r="B3341" s="325">
        <f t="shared" si="264"/>
        <v>0.66620000000003676</v>
      </c>
      <c r="C3341" s="167">
        <f t="shared" si="260"/>
        <v>160.22399999998237</v>
      </c>
      <c r="D3341" s="167">
        <f>IF('Lineær programmering opg 4'!$M$4=0,"-",(-A3341+'Lineær programmering opg 4'!$M$4)/'Lineær programmering opg 4'!$K$4*-1)</f>
        <v>160.22399999998237</v>
      </c>
      <c r="E3341" s="167">
        <f>IF('Lineær programmering opg 4'!$M$5=0,"-",(-A3341+'Lineær programmering opg 4'!$M$5)/'Lineær programmering opg 4'!$K$5*-1)</f>
        <v>180.08399999999341</v>
      </c>
      <c r="F3341" s="167" t="str">
        <f>IF('Lineær programmering opg 4'!$E$6=0,"-",(-A3341+'Lineær programmering opg 4'!$M$6)/'Lineær programmering opg 4'!$K$6*-1)</f>
        <v>-</v>
      </c>
      <c r="G3341" s="167" t="str">
        <f>IF('Lineær programmering opg 4'!$D$7=0,"-",((-A3341+'Lineær programmering opg 4'!$M$7)/'Lineær programmering opg 4'!$K$7)*-1)</f>
        <v>-</v>
      </c>
      <c r="H3341" s="167" t="str">
        <f>IF('Lineær programmering opg 4'!$C$8=0,"-",((-A3341+'Lineær programmering opg 4'!$M$8)/'Lineær programmering opg 4'!$K$8)*-1)</f>
        <v>-</v>
      </c>
      <c r="I3341" s="167" t="str">
        <f>IF('Lineær programmering opg 4'!$D$8=0,"-",'Lineær programmering opg 4'!$G$8)</f>
        <v>-</v>
      </c>
      <c r="J3341" s="295">
        <f>A3341*'Lineær programmering opg 4'!$C$11+Datatabel!C3341*'Lineær programmering opg 4'!$D$11</f>
        <v>40022.399999998233</v>
      </c>
      <c r="K3341" s="9">
        <f t="shared" si="262"/>
        <v>0</v>
      </c>
      <c r="L3341" s="9">
        <f t="shared" si="263"/>
        <v>0</v>
      </c>
    </row>
    <row r="3342" spans="1:12" ht="15" x14ac:dyDescent="0.25">
      <c r="A3342" s="167">
        <f t="shared" si="261"/>
        <v>159.86400000000882</v>
      </c>
      <c r="B3342" s="325">
        <f t="shared" si="264"/>
        <v>0.66610000000003677</v>
      </c>
      <c r="C3342" s="167">
        <f t="shared" si="260"/>
        <v>160.27199999998237</v>
      </c>
      <c r="D3342" s="167">
        <f>IF('Lineær programmering opg 4'!$M$4=0,"-",(-A3342+'Lineær programmering opg 4'!$M$4)/'Lineær programmering opg 4'!$K$4*-1)</f>
        <v>160.27199999998237</v>
      </c>
      <c r="E3342" s="167">
        <f>IF('Lineær programmering opg 4'!$M$5=0,"-",(-A3342+'Lineær programmering opg 4'!$M$5)/'Lineær programmering opg 4'!$K$5*-1)</f>
        <v>180.10199999999341</v>
      </c>
      <c r="F3342" s="167" t="str">
        <f>IF('Lineær programmering opg 4'!$E$6=0,"-",(-A3342+'Lineær programmering opg 4'!$M$6)/'Lineær programmering opg 4'!$K$6*-1)</f>
        <v>-</v>
      </c>
      <c r="G3342" s="167" t="str">
        <f>IF('Lineær programmering opg 4'!$D$7=0,"-",((-A3342+'Lineær programmering opg 4'!$M$7)/'Lineær programmering opg 4'!$K$7)*-1)</f>
        <v>-</v>
      </c>
      <c r="H3342" s="167" t="str">
        <f>IF('Lineær programmering opg 4'!$C$8=0,"-",((-A3342+'Lineær programmering opg 4'!$M$8)/'Lineær programmering opg 4'!$K$8)*-1)</f>
        <v>-</v>
      </c>
      <c r="I3342" s="167" t="str">
        <f>IF('Lineær programmering opg 4'!$D$8=0,"-",'Lineær programmering opg 4'!$G$8)</f>
        <v>-</v>
      </c>
      <c r="J3342" s="295">
        <f>A3342*'Lineær programmering opg 4'!$C$11+Datatabel!C3342*'Lineær programmering opg 4'!$D$11</f>
        <v>40027.199999998236</v>
      </c>
      <c r="K3342" s="9">
        <f t="shared" si="262"/>
        <v>0</v>
      </c>
      <c r="L3342" s="9">
        <f t="shared" si="263"/>
        <v>0</v>
      </c>
    </row>
    <row r="3343" spans="1:12" ht="15" x14ac:dyDescent="0.25">
      <c r="A3343" s="167">
        <f t="shared" si="261"/>
        <v>159.84000000000884</v>
      </c>
      <c r="B3343" s="325">
        <f t="shared" si="264"/>
        <v>0.66600000000003678</v>
      </c>
      <c r="C3343" s="167">
        <f t="shared" si="260"/>
        <v>160.31999999998231</v>
      </c>
      <c r="D3343" s="167">
        <f>IF('Lineær programmering opg 4'!$M$4=0,"-",(-A3343+'Lineær programmering opg 4'!$M$4)/'Lineær programmering opg 4'!$K$4*-1)</f>
        <v>160.31999999998231</v>
      </c>
      <c r="E3343" s="167">
        <f>IF('Lineær programmering opg 4'!$M$5=0,"-",(-A3343+'Lineær programmering opg 4'!$M$5)/'Lineær programmering opg 4'!$K$5*-1)</f>
        <v>180.11999999999338</v>
      </c>
      <c r="F3343" s="167" t="str">
        <f>IF('Lineær programmering opg 4'!$E$6=0,"-",(-A3343+'Lineær programmering opg 4'!$M$6)/'Lineær programmering opg 4'!$K$6*-1)</f>
        <v>-</v>
      </c>
      <c r="G3343" s="167" t="str">
        <f>IF('Lineær programmering opg 4'!$D$7=0,"-",((-A3343+'Lineær programmering opg 4'!$M$7)/'Lineær programmering opg 4'!$K$7)*-1)</f>
        <v>-</v>
      </c>
      <c r="H3343" s="167" t="str">
        <f>IF('Lineær programmering opg 4'!$C$8=0,"-",((-A3343+'Lineær programmering opg 4'!$M$8)/'Lineær programmering opg 4'!$K$8)*-1)</f>
        <v>-</v>
      </c>
      <c r="I3343" s="167" t="str">
        <f>IF('Lineær programmering opg 4'!$D$8=0,"-",'Lineær programmering opg 4'!$G$8)</f>
        <v>-</v>
      </c>
      <c r="J3343" s="295">
        <f>A3343*'Lineær programmering opg 4'!$C$11+Datatabel!C3343*'Lineær programmering opg 4'!$D$11</f>
        <v>40031.999999998232</v>
      </c>
      <c r="K3343" s="9">
        <f t="shared" si="262"/>
        <v>0</v>
      </c>
      <c r="L3343" s="9">
        <f t="shared" si="263"/>
        <v>0</v>
      </c>
    </row>
    <row r="3344" spans="1:12" ht="15" x14ac:dyDescent="0.25">
      <c r="A3344" s="167">
        <f t="shared" si="261"/>
        <v>159.81600000000884</v>
      </c>
      <c r="B3344" s="325">
        <f t="shared" si="264"/>
        <v>0.6659000000000368</v>
      </c>
      <c r="C3344" s="167">
        <f t="shared" si="260"/>
        <v>160.36799999998232</v>
      </c>
      <c r="D3344" s="167">
        <f>IF('Lineær programmering opg 4'!$M$4=0,"-",(-A3344+'Lineær programmering opg 4'!$M$4)/'Lineær programmering opg 4'!$K$4*-1)</f>
        <v>160.36799999998232</v>
      </c>
      <c r="E3344" s="167">
        <f>IF('Lineær programmering opg 4'!$M$5=0,"-",(-A3344+'Lineær programmering opg 4'!$M$5)/'Lineær programmering opg 4'!$K$5*-1)</f>
        <v>180.13799999999338</v>
      </c>
      <c r="F3344" s="167" t="str">
        <f>IF('Lineær programmering opg 4'!$E$6=0,"-",(-A3344+'Lineær programmering opg 4'!$M$6)/'Lineær programmering opg 4'!$K$6*-1)</f>
        <v>-</v>
      </c>
      <c r="G3344" s="167" t="str">
        <f>IF('Lineær programmering opg 4'!$D$7=0,"-",((-A3344+'Lineær programmering opg 4'!$M$7)/'Lineær programmering opg 4'!$K$7)*-1)</f>
        <v>-</v>
      </c>
      <c r="H3344" s="167" t="str">
        <f>IF('Lineær programmering opg 4'!$C$8=0,"-",((-A3344+'Lineær programmering opg 4'!$M$8)/'Lineær programmering opg 4'!$K$8)*-1)</f>
        <v>-</v>
      </c>
      <c r="I3344" s="167" t="str">
        <f>IF('Lineær programmering opg 4'!$D$8=0,"-",'Lineær programmering opg 4'!$G$8)</f>
        <v>-</v>
      </c>
      <c r="J3344" s="295">
        <f>A3344*'Lineær programmering opg 4'!$C$11+Datatabel!C3344*'Lineær programmering opg 4'!$D$11</f>
        <v>40036.799999998235</v>
      </c>
      <c r="K3344" s="9">
        <f t="shared" si="262"/>
        <v>0</v>
      </c>
      <c r="L3344" s="9">
        <f t="shared" si="263"/>
        <v>0</v>
      </c>
    </row>
    <row r="3345" spans="1:12" ht="15" x14ac:dyDescent="0.25">
      <c r="A3345" s="167">
        <f t="shared" si="261"/>
        <v>159.79200000000884</v>
      </c>
      <c r="B3345" s="325">
        <f t="shared" si="264"/>
        <v>0.66580000000003681</v>
      </c>
      <c r="C3345" s="167">
        <f t="shared" si="260"/>
        <v>160.41599999998232</v>
      </c>
      <c r="D3345" s="167">
        <f>IF('Lineær programmering opg 4'!$M$4=0,"-",(-A3345+'Lineær programmering opg 4'!$M$4)/'Lineær programmering opg 4'!$K$4*-1)</f>
        <v>160.41599999998232</v>
      </c>
      <c r="E3345" s="167">
        <f>IF('Lineær programmering opg 4'!$M$5=0,"-",(-A3345+'Lineær programmering opg 4'!$M$5)/'Lineær programmering opg 4'!$K$5*-1)</f>
        <v>180.15599999999338</v>
      </c>
      <c r="F3345" s="167" t="str">
        <f>IF('Lineær programmering opg 4'!$E$6=0,"-",(-A3345+'Lineær programmering opg 4'!$M$6)/'Lineær programmering opg 4'!$K$6*-1)</f>
        <v>-</v>
      </c>
      <c r="G3345" s="167" t="str">
        <f>IF('Lineær programmering opg 4'!$D$7=0,"-",((-A3345+'Lineær programmering opg 4'!$M$7)/'Lineær programmering opg 4'!$K$7)*-1)</f>
        <v>-</v>
      </c>
      <c r="H3345" s="167" t="str">
        <f>IF('Lineær programmering opg 4'!$C$8=0,"-",((-A3345+'Lineær programmering opg 4'!$M$8)/'Lineær programmering opg 4'!$K$8)*-1)</f>
        <v>-</v>
      </c>
      <c r="I3345" s="167" t="str">
        <f>IF('Lineær programmering opg 4'!$D$8=0,"-",'Lineær programmering opg 4'!$G$8)</f>
        <v>-</v>
      </c>
      <c r="J3345" s="295">
        <f>A3345*'Lineær programmering opg 4'!$C$11+Datatabel!C3345*'Lineær programmering opg 4'!$D$11</f>
        <v>40041.59999999823</v>
      </c>
      <c r="K3345" s="9">
        <f t="shared" si="262"/>
        <v>0</v>
      </c>
      <c r="L3345" s="9">
        <f t="shared" si="263"/>
        <v>0</v>
      </c>
    </row>
    <row r="3346" spans="1:12" ht="15" x14ac:dyDescent="0.25">
      <c r="A3346" s="167">
        <f t="shared" si="261"/>
        <v>159.76800000000884</v>
      </c>
      <c r="B3346" s="325">
        <f t="shared" si="264"/>
        <v>0.66570000000003682</v>
      </c>
      <c r="C3346" s="167">
        <f t="shared" si="260"/>
        <v>160.46399999998232</v>
      </c>
      <c r="D3346" s="167">
        <f>IF('Lineær programmering opg 4'!$M$4=0,"-",(-A3346+'Lineær programmering opg 4'!$M$4)/'Lineær programmering opg 4'!$K$4*-1)</f>
        <v>160.46399999998232</v>
      </c>
      <c r="E3346" s="167">
        <f>IF('Lineær programmering opg 4'!$M$5=0,"-",(-A3346+'Lineær programmering opg 4'!$M$5)/'Lineær programmering opg 4'!$K$5*-1)</f>
        <v>180.17399999999338</v>
      </c>
      <c r="F3346" s="167" t="str">
        <f>IF('Lineær programmering opg 4'!$E$6=0,"-",(-A3346+'Lineær programmering opg 4'!$M$6)/'Lineær programmering opg 4'!$K$6*-1)</f>
        <v>-</v>
      </c>
      <c r="G3346" s="167" t="str">
        <f>IF('Lineær programmering opg 4'!$D$7=0,"-",((-A3346+'Lineær programmering opg 4'!$M$7)/'Lineær programmering opg 4'!$K$7)*-1)</f>
        <v>-</v>
      </c>
      <c r="H3346" s="167" t="str">
        <f>IF('Lineær programmering opg 4'!$C$8=0,"-",((-A3346+'Lineær programmering opg 4'!$M$8)/'Lineær programmering opg 4'!$K$8)*-1)</f>
        <v>-</v>
      </c>
      <c r="I3346" s="167" t="str">
        <f>IF('Lineær programmering opg 4'!$D$8=0,"-",'Lineær programmering opg 4'!$G$8)</f>
        <v>-</v>
      </c>
      <c r="J3346" s="295">
        <f>A3346*'Lineær programmering opg 4'!$C$11+Datatabel!C3346*'Lineær programmering opg 4'!$D$11</f>
        <v>40046.399999998233</v>
      </c>
      <c r="K3346" s="9">
        <f t="shared" si="262"/>
        <v>0</v>
      </c>
      <c r="L3346" s="9">
        <f t="shared" si="263"/>
        <v>0</v>
      </c>
    </row>
    <row r="3347" spans="1:12" ht="15" x14ac:dyDescent="0.25">
      <c r="A3347" s="167">
        <f t="shared" si="261"/>
        <v>159.74400000000884</v>
      </c>
      <c r="B3347" s="325">
        <f t="shared" si="264"/>
        <v>0.66560000000003683</v>
      </c>
      <c r="C3347" s="167">
        <f t="shared" si="260"/>
        <v>160.51199999998232</v>
      </c>
      <c r="D3347" s="167">
        <f>IF('Lineær programmering opg 4'!$M$4=0,"-",(-A3347+'Lineær programmering opg 4'!$M$4)/'Lineær programmering opg 4'!$K$4*-1)</f>
        <v>160.51199999998232</v>
      </c>
      <c r="E3347" s="167">
        <f>IF('Lineær programmering opg 4'!$M$5=0,"-",(-A3347+'Lineær programmering opg 4'!$M$5)/'Lineær programmering opg 4'!$K$5*-1)</f>
        <v>180.19199999999339</v>
      </c>
      <c r="F3347" s="167" t="str">
        <f>IF('Lineær programmering opg 4'!$E$6=0,"-",(-A3347+'Lineær programmering opg 4'!$M$6)/'Lineær programmering opg 4'!$K$6*-1)</f>
        <v>-</v>
      </c>
      <c r="G3347" s="167" t="str">
        <f>IF('Lineær programmering opg 4'!$D$7=0,"-",((-A3347+'Lineær programmering opg 4'!$M$7)/'Lineær programmering opg 4'!$K$7)*-1)</f>
        <v>-</v>
      </c>
      <c r="H3347" s="167" t="str">
        <f>IF('Lineær programmering opg 4'!$C$8=0,"-",((-A3347+'Lineær programmering opg 4'!$M$8)/'Lineær programmering opg 4'!$K$8)*-1)</f>
        <v>-</v>
      </c>
      <c r="I3347" s="167" t="str">
        <f>IF('Lineær programmering opg 4'!$D$8=0,"-",'Lineær programmering opg 4'!$G$8)</f>
        <v>-</v>
      </c>
      <c r="J3347" s="295">
        <f>A3347*'Lineær programmering opg 4'!$C$11+Datatabel!C3347*'Lineær programmering opg 4'!$D$11</f>
        <v>40051.199999998229</v>
      </c>
      <c r="K3347" s="9">
        <f t="shared" si="262"/>
        <v>0</v>
      </c>
      <c r="L3347" s="9">
        <f t="shared" si="263"/>
        <v>0</v>
      </c>
    </row>
    <row r="3348" spans="1:12" ht="15" x14ac:dyDescent="0.25">
      <c r="A3348" s="167">
        <f t="shared" si="261"/>
        <v>159.72000000000884</v>
      </c>
      <c r="B3348" s="325">
        <f t="shared" si="264"/>
        <v>0.66550000000003684</v>
      </c>
      <c r="C3348" s="167">
        <f t="shared" si="260"/>
        <v>160.55999999998232</v>
      </c>
      <c r="D3348" s="167">
        <f>IF('Lineær programmering opg 4'!$M$4=0,"-",(-A3348+'Lineær programmering opg 4'!$M$4)/'Lineær programmering opg 4'!$K$4*-1)</f>
        <v>160.55999999998232</v>
      </c>
      <c r="E3348" s="167">
        <f>IF('Lineær programmering opg 4'!$M$5=0,"-",(-A3348+'Lineær programmering opg 4'!$M$5)/'Lineær programmering opg 4'!$K$5*-1)</f>
        <v>180.20999999999339</v>
      </c>
      <c r="F3348" s="167" t="str">
        <f>IF('Lineær programmering opg 4'!$E$6=0,"-",(-A3348+'Lineær programmering opg 4'!$M$6)/'Lineær programmering opg 4'!$K$6*-1)</f>
        <v>-</v>
      </c>
      <c r="G3348" s="167" t="str">
        <f>IF('Lineær programmering opg 4'!$D$7=0,"-",((-A3348+'Lineær programmering opg 4'!$M$7)/'Lineær programmering opg 4'!$K$7)*-1)</f>
        <v>-</v>
      </c>
      <c r="H3348" s="167" t="str">
        <f>IF('Lineær programmering opg 4'!$C$8=0,"-",((-A3348+'Lineær programmering opg 4'!$M$8)/'Lineær programmering opg 4'!$K$8)*-1)</f>
        <v>-</v>
      </c>
      <c r="I3348" s="167" t="str">
        <f>IF('Lineær programmering opg 4'!$D$8=0,"-",'Lineær programmering opg 4'!$G$8)</f>
        <v>-</v>
      </c>
      <c r="J3348" s="295">
        <f>A3348*'Lineær programmering opg 4'!$C$11+Datatabel!C3348*'Lineær programmering opg 4'!$D$11</f>
        <v>40055.999999998232</v>
      </c>
      <c r="K3348" s="9">
        <f t="shared" si="262"/>
        <v>0</v>
      </c>
      <c r="L3348" s="9">
        <f t="shared" si="263"/>
        <v>0</v>
      </c>
    </row>
    <row r="3349" spans="1:12" ht="15" x14ac:dyDescent="0.25">
      <c r="A3349" s="167">
        <f t="shared" si="261"/>
        <v>159.69600000000884</v>
      </c>
      <c r="B3349" s="325">
        <f t="shared" si="264"/>
        <v>0.66540000000003685</v>
      </c>
      <c r="C3349" s="167">
        <f t="shared" si="260"/>
        <v>160.60799999998233</v>
      </c>
      <c r="D3349" s="167">
        <f>IF('Lineær programmering opg 4'!$M$4=0,"-",(-A3349+'Lineær programmering opg 4'!$M$4)/'Lineær programmering opg 4'!$K$4*-1)</f>
        <v>160.60799999998233</v>
      </c>
      <c r="E3349" s="167">
        <f>IF('Lineær programmering opg 4'!$M$5=0,"-",(-A3349+'Lineær programmering opg 4'!$M$5)/'Lineær programmering opg 4'!$K$5*-1)</f>
        <v>180.22799999999339</v>
      </c>
      <c r="F3349" s="167" t="str">
        <f>IF('Lineær programmering opg 4'!$E$6=0,"-",(-A3349+'Lineær programmering opg 4'!$M$6)/'Lineær programmering opg 4'!$K$6*-1)</f>
        <v>-</v>
      </c>
      <c r="G3349" s="167" t="str">
        <f>IF('Lineær programmering opg 4'!$D$7=0,"-",((-A3349+'Lineær programmering opg 4'!$M$7)/'Lineær programmering opg 4'!$K$7)*-1)</f>
        <v>-</v>
      </c>
      <c r="H3349" s="167" t="str">
        <f>IF('Lineær programmering opg 4'!$C$8=0,"-",((-A3349+'Lineær programmering opg 4'!$M$8)/'Lineær programmering opg 4'!$K$8)*-1)</f>
        <v>-</v>
      </c>
      <c r="I3349" s="167" t="str">
        <f>IF('Lineær programmering opg 4'!$D$8=0,"-",'Lineær programmering opg 4'!$G$8)</f>
        <v>-</v>
      </c>
      <c r="J3349" s="295">
        <f>A3349*'Lineær programmering opg 4'!$C$11+Datatabel!C3349*'Lineær programmering opg 4'!$D$11</f>
        <v>40060.799999998235</v>
      </c>
      <c r="K3349" s="9">
        <f t="shared" si="262"/>
        <v>0</v>
      </c>
      <c r="L3349" s="9">
        <f t="shared" si="263"/>
        <v>0</v>
      </c>
    </row>
    <row r="3350" spans="1:12" ht="15" x14ac:dyDescent="0.25">
      <c r="A3350" s="167">
        <f t="shared" si="261"/>
        <v>159.67200000000884</v>
      </c>
      <c r="B3350" s="325">
        <f t="shared" si="264"/>
        <v>0.66530000000003686</v>
      </c>
      <c r="C3350" s="167">
        <f t="shared" si="260"/>
        <v>160.65599999998233</v>
      </c>
      <c r="D3350" s="167">
        <f>IF('Lineær programmering opg 4'!$M$4=0,"-",(-A3350+'Lineær programmering opg 4'!$M$4)/'Lineær programmering opg 4'!$K$4*-1)</f>
        <v>160.65599999998233</v>
      </c>
      <c r="E3350" s="167">
        <f>IF('Lineær programmering opg 4'!$M$5=0,"-",(-A3350+'Lineær programmering opg 4'!$M$5)/'Lineær programmering opg 4'!$K$5*-1)</f>
        <v>180.24599999999339</v>
      </c>
      <c r="F3350" s="167" t="str">
        <f>IF('Lineær programmering opg 4'!$E$6=0,"-",(-A3350+'Lineær programmering opg 4'!$M$6)/'Lineær programmering opg 4'!$K$6*-1)</f>
        <v>-</v>
      </c>
      <c r="G3350" s="167" t="str">
        <f>IF('Lineær programmering opg 4'!$D$7=0,"-",((-A3350+'Lineær programmering opg 4'!$M$7)/'Lineær programmering opg 4'!$K$7)*-1)</f>
        <v>-</v>
      </c>
      <c r="H3350" s="167" t="str">
        <f>IF('Lineær programmering opg 4'!$C$8=0,"-",((-A3350+'Lineær programmering opg 4'!$M$8)/'Lineær programmering opg 4'!$K$8)*-1)</f>
        <v>-</v>
      </c>
      <c r="I3350" s="167" t="str">
        <f>IF('Lineær programmering opg 4'!$D$8=0,"-",'Lineær programmering opg 4'!$G$8)</f>
        <v>-</v>
      </c>
      <c r="J3350" s="295">
        <f>A3350*'Lineær programmering opg 4'!$C$11+Datatabel!C3350*'Lineær programmering opg 4'!$D$11</f>
        <v>40065.59999999823</v>
      </c>
      <c r="K3350" s="9">
        <f t="shared" si="262"/>
        <v>0</v>
      </c>
      <c r="L3350" s="9">
        <f t="shared" si="263"/>
        <v>0</v>
      </c>
    </row>
    <row r="3351" spans="1:12" ht="15" x14ac:dyDescent="0.25">
      <c r="A3351" s="167">
        <f t="shared" si="261"/>
        <v>159.64800000000884</v>
      </c>
      <c r="B3351" s="325">
        <f t="shared" si="264"/>
        <v>0.66520000000003687</v>
      </c>
      <c r="C3351" s="167">
        <f t="shared" si="260"/>
        <v>160.70399999998233</v>
      </c>
      <c r="D3351" s="167">
        <f>IF('Lineær programmering opg 4'!$M$4=0,"-",(-A3351+'Lineær programmering opg 4'!$M$4)/'Lineær programmering opg 4'!$K$4*-1)</f>
        <v>160.70399999998233</v>
      </c>
      <c r="E3351" s="167">
        <f>IF('Lineær programmering opg 4'!$M$5=0,"-",(-A3351+'Lineær programmering opg 4'!$M$5)/'Lineær programmering opg 4'!$K$5*-1)</f>
        <v>180.26399999999339</v>
      </c>
      <c r="F3351" s="167" t="str">
        <f>IF('Lineær programmering opg 4'!$E$6=0,"-",(-A3351+'Lineær programmering opg 4'!$M$6)/'Lineær programmering opg 4'!$K$6*-1)</f>
        <v>-</v>
      </c>
      <c r="G3351" s="167" t="str">
        <f>IF('Lineær programmering opg 4'!$D$7=0,"-",((-A3351+'Lineær programmering opg 4'!$M$7)/'Lineær programmering opg 4'!$K$7)*-1)</f>
        <v>-</v>
      </c>
      <c r="H3351" s="167" t="str">
        <f>IF('Lineær programmering opg 4'!$C$8=0,"-",((-A3351+'Lineær programmering opg 4'!$M$8)/'Lineær programmering opg 4'!$K$8)*-1)</f>
        <v>-</v>
      </c>
      <c r="I3351" s="167" t="str">
        <f>IF('Lineær programmering opg 4'!$D$8=0,"-",'Lineær programmering opg 4'!$G$8)</f>
        <v>-</v>
      </c>
      <c r="J3351" s="295">
        <f>A3351*'Lineær programmering opg 4'!$C$11+Datatabel!C3351*'Lineær programmering opg 4'!$D$11</f>
        <v>40070.399999998233</v>
      </c>
      <c r="K3351" s="9">
        <f t="shared" si="262"/>
        <v>0</v>
      </c>
      <c r="L3351" s="9">
        <f t="shared" si="263"/>
        <v>0</v>
      </c>
    </row>
    <row r="3352" spans="1:12" ht="15" x14ac:dyDescent="0.25">
      <c r="A3352" s="167">
        <f t="shared" si="261"/>
        <v>159.62400000000886</v>
      </c>
      <c r="B3352" s="325">
        <f t="shared" si="264"/>
        <v>0.66510000000003688</v>
      </c>
      <c r="C3352" s="167">
        <f t="shared" si="260"/>
        <v>160.75199999998227</v>
      </c>
      <c r="D3352" s="167">
        <f>IF('Lineær programmering opg 4'!$M$4=0,"-",(-A3352+'Lineær programmering opg 4'!$M$4)/'Lineær programmering opg 4'!$K$4*-1)</f>
        <v>160.75199999998227</v>
      </c>
      <c r="E3352" s="167">
        <f>IF('Lineær programmering opg 4'!$M$5=0,"-",(-A3352+'Lineær programmering opg 4'!$M$5)/'Lineær programmering opg 4'!$K$5*-1)</f>
        <v>180.28199999999336</v>
      </c>
      <c r="F3352" s="167" t="str">
        <f>IF('Lineær programmering opg 4'!$E$6=0,"-",(-A3352+'Lineær programmering opg 4'!$M$6)/'Lineær programmering opg 4'!$K$6*-1)</f>
        <v>-</v>
      </c>
      <c r="G3352" s="167" t="str">
        <f>IF('Lineær programmering opg 4'!$D$7=0,"-",((-A3352+'Lineær programmering opg 4'!$M$7)/'Lineær programmering opg 4'!$K$7)*-1)</f>
        <v>-</v>
      </c>
      <c r="H3352" s="167" t="str">
        <f>IF('Lineær programmering opg 4'!$C$8=0,"-",((-A3352+'Lineær programmering opg 4'!$M$8)/'Lineær programmering opg 4'!$K$8)*-1)</f>
        <v>-</v>
      </c>
      <c r="I3352" s="167" t="str">
        <f>IF('Lineær programmering opg 4'!$D$8=0,"-",'Lineær programmering opg 4'!$G$8)</f>
        <v>-</v>
      </c>
      <c r="J3352" s="295">
        <f>A3352*'Lineær programmering opg 4'!$C$11+Datatabel!C3352*'Lineær programmering opg 4'!$D$11</f>
        <v>40075.199999998222</v>
      </c>
      <c r="K3352" s="9">
        <f t="shared" si="262"/>
        <v>0</v>
      </c>
      <c r="L3352" s="9">
        <f t="shared" si="263"/>
        <v>0</v>
      </c>
    </row>
    <row r="3353" spans="1:12" ht="15" x14ac:dyDescent="0.25">
      <c r="A3353" s="167">
        <f t="shared" si="261"/>
        <v>159.60000000000886</v>
      </c>
      <c r="B3353" s="325">
        <f t="shared" si="264"/>
        <v>0.66500000000003689</v>
      </c>
      <c r="C3353" s="167">
        <f t="shared" si="260"/>
        <v>160.79999999998228</v>
      </c>
      <c r="D3353" s="167">
        <f>IF('Lineær programmering opg 4'!$M$4=0,"-",(-A3353+'Lineær programmering opg 4'!$M$4)/'Lineær programmering opg 4'!$K$4*-1)</f>
        <v>160.79999999998228</v>
      </c>
      <c r="E3353" s="167">
        <f>IF('Lineær programmering opg 4'!$M$5=0,"-",(-A3353+'Lineær programmering opg 4'!$M$5)/'Lineær programmering opg 4'!$K$5*-1)</f>
        <v>180.29999999999336</v>
      </c>
      <c r="F3353" s="167" t="str">
        <f>IF('Lineær programmering opg 4'!$E$6=0,"-",(-A3353+'Lineær programmering opg 4'!$M$6)/'Lineær programmering opg 4'!$K$6*-1)</f>
        <v>-</v>
      </c>
      <c r="G3353" s="167" t="str">
        <f>IF('Lineær programmering opg 4'!$D$7=0,"-",((-A3353+'Lineær programmering opg 4'!$M$7)/'Lineær programmering opg 4'!$K$7)*-1)</f>
        <v>-</v>
      </c>
      <c r="H3353" s="167" t="str">
        <f>IF('Lineær programmering opg 4'!$C$8=0,"-",((-A3353+'Lineær programmering opg 4'!$M$8)/'Lineær programmering opg 4'!$K$8)*-1)</f>
        <v>-</v>
      </c>
      <c r="I3353" s="167" t="str">
        <f>IF('Lineær programmering opg 4'!$D$8=0,"-",'Lineær programmering opg 4'!$G$8)</f>
        <v>-</v>
      </c>
      <c r="J3353" s="295">
        <f>A3353*'Lineær programmering opg 4'!$C$11+Datatabel!C3353*'Lineær programmering opg 4'!$D$11</f>
        <v>40079.999999998225</v>
      </c>
      <c r="K3353" s="9">
        <f t="shared" si="262"/>
        <v>0</v>
      </c>
      <c r="L3353" s="9">
        <f t="shared" si="263"/>
        <v>0</v>
      </c>
    </row>
    <row r="3354" spans="1:12" ht="15" x14ac:dyDescent="0.25">
      <c r="A3354" s="167">
        <f t="shared" si="261"/>
        <v>159.57600000000886</v>
      </c>
      <c r="B3354" s="325">
        <f t="shared" si="264"/>
        <v>0.66490000000003691</v>
      </c>
      <c r="C3354" s="167">
        <f t="shared" si="260"/>
        <v>160.84799999998228</v>
      </c>
      <c r="D3354" s="167">
        <f>IF('Lineær programmering opg 4'!$M$4=0,"-",(-A3354+'Lineær programmering opg 4'!$M$4)/'Lineær programmering opg 4'!$K$4*-1)</f>
        <v>160.84799999998228</v>
      </c>
      <c r="E3354" s="167">
        <f>IF('Lineær programmering opg 4'!$M$5=0,"-",(-A3354+'Lineær programmering opg 4'!$M$5)/'Lineær programmering opg 4'!$K$5*-1)</f>
        <v>180.31799999999336</v>
      </c>
      <c r="F3354" s="167" t="str">
        <f>IF('Lineær programmering opg 4'!$E$6=0,"-",(-A3354+'Lineær programmering opg 4'!$M$6)/'Lineær programmering opg 4'!$K$6*-1)</f>
        <v>-</v>
      </c>
      <c r="G3354" s="167" t="str">
        <f>IF('Lineær programmering opg 4'!$D$7=0,"-",((-A3354+'Lineær programmering opg 4'!$M$7)/'Lineær programmering opg 4'!$K$7)*-1)</f>
        <v>-</v>
      </c>
      <c r="H3354" s="167" t="str">
        <f>IF('Lineær programmering opg 4'!$C$8=0,"-",((-A3354+'Lineær programmering opg 4'!$M$8)/'Lineær programmering opg 4'!$K$8)*-1)</f>
        <v>-</v>
      </c>
      <c r="I3354" s="167" t="str">
        <f>IF('Lineær programmering opg 4'!$D$8=0,"-",'Lineær programmering opg 4'!$G$8)</f>
        <v>-</v>
      </c>
      <c r="J3354" s="295">
        <f>A3354*'Lineær programmering opg 4'!$C$11+Datatabel!C3354*'Lineær programmering opg 4'!$D$11</f>
        <v>40084.799999998228</v>
      </c>
      <c r="K3354" s="9">
        <f t="shared" si="262"/>
        <v>0</v>
      </c>
      <c r="L3354" s="9">
        <f t="shared" si="263"/>
        <v>0</v>
      </c>
    </row>
    <row r="3355" spans="1:12" ht="15" x14ac:dyDescent="0.25">
      <c r="A3355" s="167">
        <f t="shared" si="261"/>
        <v>159.55200000000886</v>
      </c>
      <c r="B3355" s="325">
        <f t="shared" si="264"/>
        <v>0.66480000000003692</v>
      </c>
      <c r="C3355" s="167">
        <f t="shared" si="260"/>
        <v>160.89599999998228</v>
      </c>
      <c r="D3355" s="167">
        <f>IF('Lineær programmering opg 4'!$M$4=0,"-",(-A3355+'Lineær programmering opg 4'!$M$4)/'Lineær programmering opg 4'!$K$4*-1)</f>
        <v>160.89599999998228</v>
      </c>
      <c r="E3355" s="167">
        <f>IF('Lineær programmering opg 4'!$M$5=0,"-",(-A3355+'Lineær programmering opg 4'!$M$5)/'Lineær programmering opg 4'!$K$5*-1)</f>
        <v>180.33599999999336</v>
      </c>
      <c r="F3355" s="167" t="str">
        <f>IF('Lineær programmering opg 4'!$E$6=0,"-",(-A3355+'Lineær programmering opg 4'!$M$6)/'Lineær programmering opg 4'!$K$6*-1)</f>
        <v>-</v>
      </c>
      <c r="G3355" s="167" t="str">
        <f>IF('Lineær programmering opg 4'!$D$7=0,"-",((-A3355+'Lineær programmering opg 4'!$M$7)/'Lineær programmering opg 4'!$K$7)*-1)</f>
        <v>-</v>
      </c>
      <c r="H3355" s="167" t="str">
        <f>IF('Lineær programmering opg 4'!$C$8=0,"-",((-A3355+'Lineær programmering opg 4'!$M$8)/'Lineær programmering opg 4'!$K$8)*-1)</f>
        <v>-</v>
      </c>
      <c r="I3355" s="167" t="str">
        <f>IF('Lineær programmering opg 4'!$D$8=0,"-",'Lineær programmering opg 4'!$G$8)</f>
        <v>-</v>
      </c>
      <c r="J3355" s="295">
        <f>A3355*'Lineær programmering opg 4'!$C$11+Datatabel!C3355*'Lineær programmering opg 4'!$D$11</f>
        <v>40089.59999999823</v>
      </c>
      <c r="K3355" s="9">
        <f t="shared" si="262"/>
        <v>0</v>
      </c>
      <c r="L3355" s="9">
        <f t="shared" si="263"/>
        <v>0</v>
      </c>
    </row>
    <row r="3356" spans="1:12" ht="15" x14ac:dyDescent="0.25">
      <c r="A3356" s="167">
        <f t="shared" si="261"/>
        <v>159.52800000000886</v>
      </c>
      <c r="B3356" s="325">
        <f t="shared" si="264"/>
        <v>0.66470000000003693</v>
      </c>
      <c r="C3356" s="167">
        <f t="shared" si="260"/>
        <v>160.94399999998228</v>
      </c>
      <c r="D3356" s="167">
        <f>IF('Lineær programmering opg 4'!$M$4=0,"-",(-A3356+'Lineær programmering opg 4'!$M$4)/'Lineær programmering opg 4'!$K$4*-1)</f>
        <v>160.94399999998228</v>
      </c>
      <c r="E3356" s="167">
        <f>IF('Lineær programmering opg 4'!$M$5=0,"-",(-A3356+'Lineær programmering opg 4'!$M$5)/'Lineær programmering opg 4'!$K$5*-1)</f>
        <v>180.35399999999336</v>
      </c>
      <c r="F3356" s="167" t="str">
        <f>IF('Lineær programmering opg 4'!$E$6=0,"-",(-A3356+'Lineær programmering opg 4'!$M$6)/'Lineær programmering opg 4'!$K$6*-1)</f>
        <v>-</v>
      </c>
      <c r="G3356" s="167" t="str">
        <f>IF('Lineær programmering opg 4'!$D$7=0,"-",((-A3356+'Lineær programmering opg 4'!$M$7)/'Lineær programmering opg 4'!$K$7)*-1)</f>
        <v>-</v>
      </c>
      <c r="H3356" s="167" t="str">
        <f>IF('Lineær programmering opg 4'!$C$8=0,"-",((-A3356+'Lineær programmering opg 4'!$M$8)/'Lineær programmering opg 4'!$K$8)*-1)</f>
        <v>-</v>
      </c>
      <c r="I3356" s="167" t="str">
        <f>IF('Lineær programmering opg 4'!$D$8=0,"-",'Lineær programmering opg 4'!$G$8)</f>
        <v>-</v>
      </c>
      <c r="J3356" s="295">
        <f>A3356*'Lineær programmering opg 4'!$C$11+Datatabel!C3356*'Lineær programmering opg 4'!$D$11</f>
        <v>40094.399999998226</v>
      </c>
      <c r="K3356" s="9">
        <f t="shared" si="262"/>
        <v>0</v>
      </c>
      <c r="L3356" s="9">
        <f t="shared" si="263"/>
        <v>0</v>
      </c>
    </row>
    <row r="3357" spans="1:12" ht="15" x14ac:dyDescent="0.25">
      <c r="A3357" s="167">
        <f t="shared" si="261"/>
        <v>159.50400000000886</v>
      </c>
      <c r="B3357" s="325">
        <f t="shared" si="264"/>
        <v>0.66460000000003694</v>
      </c>
      <c r="C3357" s="167">
        <f t="shared" si="260"/>
        <v>160.99199999998228</v>
      </c>
      <c r="D3357" s="167">
        <f>IF('Lineær programmering opg 4'!$M$4=0,"-",(-A3357+'Lineær programmering opg 4'!$M$4)/'Lineær programmering opg 4'!$K$4*-1)</f>
        <v>160.99199999998228</v>
      </c>
      <c r="E3357" s="167">
        <f>IF('Lineær programmering opg 4'!$M$5=0,"-",(-A3357+'Lineær programmering opg 4'!$M$5)/'Lineær programmering opg 4'!$K$5*-1)</f>
        <v>180.37199999999336</v>
      </c>
      <c r="F3357" s="167" t="str">
        <f>IF('Lineær programmering opg 4'!$E$6=0,"-",(-A3357+'Lineær programmering opg 4'!$M$6)/'Lineær programmering opg 4'!$K$6*-1)</f>
        <v>-</v>
      </c>
      <c r="G3357" s="167" t="str">
        <f>IF('Lineær programmering opg 4'!$D$7=0,"-",((-A3357+'Lineær programmering opg 4'!$M$7)/'Lineær programmering opg 4'!$K$7)*-1)</f>
        <v>-</v>
      </c>
      <c r="H3357" s="167" t="str">
        <f>IF('Lineær programmering opg 4'!$C$8=0,"-",((-A3357+'Lineær programmering opg 4'!$M$8)/'Lineær programmering opg 4'!$K$8)*-1)</f>
        <v>-</v>
      </c>
      <c r="I3357" s="167" t="str">
        <f>IF('Lineær programmering opg 4'!$D$8=0,"-",'Lineær programmering opg 4'!$G$8)</f>
        <v>-</v>
      </c>
      <c r="J3357" s="295">
        <f>A3357*'Lineær programmering opg 4'!$C$11+Datatabel!C3357*'Lineær programmering opg 4'!$D$11</f>
        <v>40099.199999998229</v>
      </c>
      <c r="K3357" s="9">
        <f t="shared" si="262"/>
        <v>0</v>
      </c>
      <c r="L3357" s="9">
        <f t="shared" si="263"/>
        <v>0</v>
      </c>
    </row>
    <row r="3358" spans="1:12" ht="15" x14ac:dyDescent="0.25">
      <c r="A3358" s="167">
        <f t="shared" si="261"/>
        <v>159.48000000000886</v>
      </c>
      <c r="B3358" s="325">
        <f t="shared" si="264"/>
        <v>0.66450000000003695</v>
      </c>
      <c r="C3358" s="167">
        <f t="shared" si="260"/>
        <v>161.03999999998229</v>
      </c>
      <c r="D3358" s="167">
        <f>IF('Lineær programmering opg 4'!$M$4=0,"-",(-A3358+'Lineær programmering opg 4'!$M$4)/'Lineær programmering opg 4'!$K$4*-1)</f>
        <v>161.03999999998229</v>
      </c>
      <c r="E3358" s="167">
        <f>IF('Lineær programmering opg 4'!$M$5=0,"-",(-A3358+'Lineær programmering opg 4'!$M$5)/'Lineær programmering opg 4'!$K$5*-1)</f>
        <v>180.38999999999336</v>
      </c>
      <c r="F3358" s="167" t="str">
        <f>IF('Lineær programmering opg 4'!$E$6=0,"-",(-A3358+'Lineær programmering opg 4'!$M$6)/'Lineær programmering opg 4'!$K$6*-1)</f>
        <v>-</v>
      </c>
      <c r="G3358" s="167" t="str">
        <f>IF('Lineær programmering opg 4'!$D$7=0,"-",((-A3358+'Lineær programmering opg 4'!$M$7)/'Lineær programmering opg 4'!$K$7)*-1)</f>
        <v>-</v>
      </c>
      <c r="H3358" s="167" t="str">
        <f>IF('Lineær programmering opg 4'!$C$8=0,"-",((-A3358+'Lineær programmering opg 4'!$M$8)/'Lineær programmering opg 4'!$K$8)*-1)</f>
        <v>-</v>
      </c>
      <c r="I3358" s="167" t="str">
        <f>IF('Lineær programmering opg 4'!$D$8=0,"-",'Lineær programmering opg 4'!$G$8)</f>
        <v>-</v>
      </c>
      <c r="J3358" s="295">
        <f>A3358*'Lineær programmering opg 4'!$C$11+Datatabel!C3358*'Lineær programmering opg 4'!$D$11</f>
        <v>40103.999999998232</v>
      </c>
      <c r="K3358" s="9">
        <f t="shared" si="262"/>
        <v>0</v>
      </c>
      <c r="L3358" s="9">
        <f t="shared" si="263"/>
        <v>0</v>
      </c>
    </row>
    <row r="3359" spans="1:12" ht="15" x14ac:dyDescent="0.25">
      <c r="A3359" s="167">
        <f t="shared" si="261"/>
        <v>159.45600000000888</v>
      </c>
      <c r="B3359" s="325">
        <f t="shared" si="264"/>
        <v>0.66440000000003696</v>
      </c>
      <c r="C3359" s="167">
        <f t="shared" si="260"/>
        <v>161.08799999998223</v>
      </c>
      <c r="D3359" s="167">
        <f>IF('Lineær programmering opg 4'!$M$4=0,"-",(-A3359+'Lineær programmering opg 4'!$M$4)/'Lineær programmering opg 4'!$K$4*-1)</f>
        <v>161.08799999998223</v>
      </c>
      <c r="E3359" s="167">
        <f>IF('Lineær programmering opg 4'!$M$5=0,"-",(-A3359+'Lineær programmering opg 4'!$M$5)/'Lineær programmering opg 4'!$K$5*-1)</f>
        <v>180.40799999999334</v>
      </c>
      <c r="F3359" s="167" t="str">
        <f>IF('Lineær programmering opg 4'!$E$6=0,"-",(-A3359+'Lineær programmering opg 4'!$M$6)/'Lineær programmering opg 4'!$K$6*-1)</f>
        <v>-</v>
      </c>
      <c r="G3359" s="167" t="str">
        <f>IF('Lineær programmering opg 4'!$D$7=0,"-",((-A3359+'Lineær programmering opg 4'!$M$7)/'Lineær programmering opg 4'!$K$7)*-1)</f>
        <v>-</v>
      </c>
      <c r="H3359" s="167" t="str">
        <f>IF('Lineær programmering opg 4'!$C$8=0,"-",((-A3359+'Lineær programmering opg 4'!$M$8)/'Lineær programmering opg 4'!$K$8)*-1)</f>
        <v>-</v>
      </c>
      <c r="I3359" s="167" t="str">
        <f>IF('Lineær programmering opg 4'!$D$8=0,"-",'Lineær programmering opg 4'!$G$8)</f>
        <v>-</v>
      </c>
      <c r="J3359" s="295">
        <f>A3359*'Lineær programmering opg 4'!$C$11+Datatabel!C3359*'Lineær programmering opg 4'!$D$11</f>
        <v>40108.79999999822</v>
      </c>
      <c r="K3359" s="9">
        <f t="shared" si="262"/>
        <v>0</v>
      </c>
      <c r="L3359" s="9">
        <f t="shared" si="263"/>
        <v>0</v>
      </c>
    </row>
    <row r="3360" spans="1:12" ht="15" x14ac:dyDescent="0.25">
      <c r="A3360" s="167">
        <f t="shared" si="261"/>
        <v>159.43200000000888</v>
      </c>
      <c r="B3360" s="325">
        <f t="shared" si="264"/>
        <v>0.66430000000003697</v>
      </c>
      <c r="C3360" s="167">
        <f t="shared" si="260"/>
        <v>161.13599999998223</v>
      </c>
      <c r="D3360" s="167">
        <f>IF('Lineær programmering opg 4'!$M$4=0,"-",(-A3360+'Lineær programmering opg 4'!$M$4)/'Lineær programmering opg 4'!$K$4*-1)</f>
        <v>161.13599999998223</v>
      </c>
      <c r="E3360" s="167">
        <f>IF('Lineær programmering opg 4'!$M$5=0,"-",(-A3360+'Lineær programmering opg 4'!$M$5)/'Lineær programmering opg 4'!$K$5*-1)</f>
        <v>180.42599999999334</v>
      </c>
      <c r="F3360" s="167" t="str">
        <f>IF('Lineær programmering opg 4'!$E$6=0,"-",(-A3360+'Lineær programmering opg 4'!$M$6)/'Lineær programmering opg 4'!$K$6*-1)</f>
        <v>-</v>
      </c>
      <c r="G3360" s="167" t="str">
        <f>IF('Lineær programmering opg 4'!$D$7=0,"-",((-A3360+'Lineær programmering opg 4'!$M$7)/'Lineær programmering opg 4'!$K$7)*-1)</f>
        <v>-</v>
      </c>
      <c r="H3360" s="167" t="str">
        <f>IF('Lineær programmering opg 4'!$C$8=0,"-",((-A3360+'Lineær programmering opg 4'!$M$8)/'Lineær programmering opg 4'!$K$8)*-1)</f>
        <v>-</v>
      </c>
      <c r="I3360" s="167" t="str">
        <f>IF('Lineær programmering opg 4'!$D$8=0,"-",'Lineær programmering opg 4'!$G$8)</f>
        <v>-</v>
      </c>
      <c r="J3360" s="295">
        <f>A3360*'Lineær programmering opg 4'!$C$11+Datatabel!C3360*'Lineær programmering opg 4'!$D$11</f>
        <v>40113.599999998223</v>
      </c>
      <c r="K3360" s="9">
        <f t="shared" si="262"/>
        <v>0</v>
      </c>
      <c r="L3360" s="9">
        <f t="shared" si="263"/>
        <v>0</v>
      </c>
    </row>
    <row r="3361" spans="1:12" ht="15" x14ac:dyDescent="0.25">
      <c r="A3361" s="167">
        <f t="shared" si="261"/>
        <v>159.40800000000888</v>
      </c>
      <c r="B3361" s="325">
        <f t="shared" si="264"/>
        <v>0.66420000000003698</v>
      </c>
      <c r="C3361" s="167">
        <f t="shared" si="260"/>
        <v>161.18399999998223</v>
      </c>
      <c r="D3361" s="167">
        <f>IF('Lineær programmering opg 4'!$M$4=0,"-",(-A3361+'Lineær programmering opg 4'!$M$4)/'Lineær programmering opg 4'!$K$4*-1)</f>
        <v>161.18399999998223</v>
      </c>
      <c r="E3361" s="167">
        <f>IF('Lineær programmering opg 4'!$M$5=0,"-",(-A3361+'Lineær programmering opg 4'!$M$5)/'Lineær programmering opg 4'!$K$5*-1)</f>
        <v>180.44399999999334</v>
      </c>
      <c r="F3361" s="167" t="str">
        <f>IF('Lineær programmering opg 4'!$E$6=0,"-",(-A3361+'Lineær programmering opg 4'!$M$6)/'Lineær programmering opg 4'!$K$6*-1)</f>
        <v>-</v>
      </c>
      <c r="G3361" s="167" t="str">
        <f>IF('Lineær programmering opg 4'!$D$7=0,"-",((-A3361+'Lineær programmering opg 4'!$M$7)/'Lineær programmering opg 4'!$K$7)*-1)</f>
        <v>-</v>
      </c>
      <c r="H3361" s="167" t="str">
        <f>IF('Lineær programmering opg 4'!$C$8=0,"-",((-A3361+'Lineær programmering opg 4'!$M$8)/'Lineær programmering opg 4'!$K$8)*-1)</f>
        <v>-</v>
      </c>
      <c r="I3361" s="167" t="str">
        <f>IF('Lineær programmering opg 4'!$D$8=0,"-",'Lineær programmering opg 4'!$G$8)</f>
        <v>-</v>
      </c>
      <c r="J3361" s="295">
        <f>A3361*'Lineær programmering opg 4'!$C$11+Datatabel!C3361*'Lineær programmering opg 4'!$D$11</f>
        <v>40118.399999998226</v>
      </c>
      <c r="K3361" s="9">
        <f t="shared" si="262"/>
        <v>0</v>
      </c>
      <c r="L3361" s="9">
        <f t="shared" si="263"/>
        <v>0</v>
      </c>
    </row>
    <row r="3362" spans="1:12" ht="15" x14ac:dyDescent="0.25">
      <c r="A3362" s="167">
        <f t="shared" si="261"/>
        <v>159.38400000000888</v>
      </c>
      <c r="B3362" s="325">
        <f t="shared" si="264"/>
        <v>0.66410000000003699</v>
      </c>
      <c r="C3362" s="167">
        <f t="shared" si="260"/>
        <v>161.23199999998224</v>
      </c>
      <c r="D3362" s="167">
        <f>IF('Lineær programmering opg 4'!$M$4=0,"-",(-A3362+'Lineær programmering opg 4'!$M$4)/'Lineær programmering opg 4'!$K$4*-1)</f>
        <v>161.23199999998224</v>
      </c>
      <c r="E3362" s="167">
        <f>IF('Lineær programmering opg 4'!$M$5=0,"-",(-A3362+'Lineær programmering opg 4'!$M$5)/'Lineær programmering opg 4'!$K$5*-1)</f>
        <v>180.46199999999334</v>
      </c>
      <c r="F3362" s="167" t="str">
        <f>IF('Lineær programmering opg 4'!$E$6=0,"-",(-A3362+'Lineær programmering opg 4'!$M$6)/'Lineær programmering opg 4'!$K$6*-1)</f>
        <v>-</v>
      </c>
      <c r="G3362" s="167" t="str">
        <f>IF('Lineær programmering opg 4'!$D$7=0,"-",((-A3362+'Lineær programmering opg 4'!$M$7)/'Lineær programmering opg 4'!$K$7)*-1)</f>
        <v>-</v>
      </c>
      <c r="H3362" s="167" t="str">
        <f>IF('Lineær programmering opg 4'!$C$8=0,"-",((-A3362+'Lineær programmering opg 4'!$M$8)/'Lineær programmering opg 4'!$K$8)*-1)</f>
        <v>-</v>
      </c>
      <c r="I3362" s="167" t="str">
        <f>IF('Lineær programmering opg 4'!$D$8=0,"-",'Lineær programmering opg 4'!$G$8)</f>
        <v>-</v>
      </c>
      <c r="J3362" s="295">
        <f>A3362*'Lineær programmering opg 4'!$C$11+Datatabel!C3362*'Lineær programmering opg 4'!$D$11</f>
        <v>40123.199999998222</v>
      </c>
      <c r="K3362" s="9">
        <f t="shared" si="262"/>
        <v>0</v>
      </c>
      <c r="L3362" s="9">
        <f t="shared" si="263"/>
        <v>0</v>
      </c>
    </row>
    <row r="3363" spans="1:12" ht="15" x14ac:dyDescent="0.25">
      <c r="A3363" s="167">
        <f t="shared" si="261"/>
        <v>159.36000000000888</v>
      </c>
      <c r="B3363" s="325">
        <f t="shared" si="264"/>
        <v>0.66400000000003701</v>
      </c>
      <c r="C3363" s="167">
        <f t="shared" si="260"/>
        <v>161.27999999998224</v>
      </c>
      <c r="D3363" s="167">
        <f>IF('Lineær programmering opg 4'!$M$4=0,"-",(-A3363+'Lineær programmering opg 4'!$M$4)/'Lineær programmering opg 4'!$K$4*-1)</f>
        <v>161.27999999998224</v>
      </c>
      <c r="E3363" s="167">
        <f>IF('Lineær programmering opg 4'!$M$5=0,"-",(-A3363+'Lineær programmering opg 4'!$M$5)/'Lineær programmering opg 4'!$K$5*-1)</f>
        <v>180.47999999999334</v>
      </c>
      <c r="F3363" s="167" t="str">
        <f>IF('Lineær programmering opg 4'!$E$6=0,"-",(-A3363+'Lineær programmering opg 4'!$M$6)/'Lineær programmering opg 4'!$K$6*-1)</f>
        <v>-</v>
      </c>
      <c r="G3363" s="167" t="str">
        <f>IF('Lineær programmering opg 4'!$D$7=0,"-",((-A3363+'Lineær programmering opg 4'!$M$7)/'Lineær programmering opg 4'!$K$7)*-1)</f>
        <v>-</v>
      </c>
      <c r="H3363" s="167" t="str">
        <f>IF('Lineær programmering opg 4'!$C$8=0,"-",((-A3363+'Lineær programmering opg 4'!$M$8)/'Lineær programmering opg 4'!$K$8)*-1)</f>
        <v>-</v>
      </c>
      <c r="I3363" s="167" t="str">
        <f>IF('Lineær programmering opg 4'!$D$8=0,"-",'Lineær programmering opg 4'!$G$8)</f>
        <v>-</v>
      </c>
      <c r="J3363" s="295">
        <f>A3363*'Lineær programmering opg 4'!$C$11+Datatabel!C3363*'Lineær programmering opg 4'!$D$11</f>
        <v>40127.999999998225</v>
      </c>
      <c r="K3363" s="9">
        <f t="shared" si="262"/>
        <v>0</v>
      </c>
      <c r="L3363" s="9">
        <f t="shared" si="263"/>
        <v>0</v>
      </c>
    </row>
    <row r="3364" spans="1:12" ht="15" x14ac:dyDescent="0.25">
      <c r="A3364" s="167">
        <f t="shared" si="261"/>
        <v>159.33600000000888</v>
      </c>
      <c r="B3364" s="325">
        <f t="shared" si="264"/>
        <v>0.66390000000003702</v>
      </c>
      <c r="C3364" s="167">
        <f t="shared" si="260"/>
        <v>161.32799999998224</v>
      </c>
      <c r="D3364" s="167">
        <f>IF('Lineær programmering opg 4'!$M$4=0,"-",(-A3364+'Lineær programmering opg 4'!$M$4)/'Lineær programmering opg 4'!$K$4*-1)</f>
        <v>161.32799999998224</v>
      </c>
      <c r="E3364" s="167">
        <f>IF('Lineær programmering opg 4'!$M$5=0,"-",(-A3364+'Lineær programmering opg 4'!$M$5)/'Lineær programmering opg 4'!$K$5*-1)</f>
        <v>180.49799999999334</v>
      </c>
      <c r="F3364" s="167" t="str">
        <f>IF('Lineær programmering opg 4'!$E$6=0,"-",(-A3364+'Lineær programmering opg 4'!$M$6)/'Lineær programmering opg 4'!$K$6*-1)</f>
        <v>-</v>
      </c>
      <c r="G3364" s="167" t="str">
        <f>IF('Lineær programmering opg 4'!$D$7=0,"-",((-A3364+'Lineær programmering opg 4'!$M$7)/'Lineær programmering opg 4'!$K$7)*-1)</f>
        <v>-</v>
      </c>
      <c r="H3364" s="167" t="str">
        <f>IF('Lineær programmering opg 4'!$C$8=0,"-",((-A3364+'Lineær programmering opg 4'!$M$8)/'Lineær programmering opg 4'!$K$8)*-1)</f>
        <v>-</v>
      </c>
      <c r="I3364" s="167" t="str">
        <f>IF('Lineær programmering opg 4'!$D$8=0,"-",'Lineær programmering opg 4'!$G$8)</f>
        <v>-</v>
      </c>
      <c r="J3364" s="295">
        <f>A3364*'Lineær programmering opg 4'!$C$11+Datatabel!C3364*'Lineær programmering opg 4'!$D$11</f>
        <v>40132.79999999822</v>
      </c>
      <c r="K3364" s="9">
        <f t="shared" si="262"/>
        <v>0</v>
      </c>
      <c r="L3364" s="9">
        <f t="shared" si="263"/>
        <v>0</v>
      </c>
    </row>
    <row r="3365" spans="1:12" ht="15" x14ac:dyDescent="0.25">
      <c r="A3365" s="167">
        <f t="shared" si="261"/>
        <v>159.31200000000888</v>
      </c>
      <c r="B3365" s="325">
        <f t="shared" si="264"/>
        <v>0.66380000000003703</v>
      </c>
      <c r="C3365" s="167">
        <f t="shared" si="260"/>
        <v>161.37599999998224</v>
      </c>
      <c r="D3365" s="167">
        <f>IF('Lineær programmering opg 4'!$M$4=0,"-",(-A3365+'Lineær programmering opg 4'!$M$4)/'Lineær programmering opg 4'!$K$4*-1)</f>
        <v>161.37599999998224</v>
      </c>
      <c r="E3365" s="167">
        <f>IF('Lineær programmering opg 4'!$M$5=0,"-",(-A3365+'Lineær programmering opg 4'!$M$5)/'Lineær programmering opg 4'!$K$5*-1)</f>
        <v>180.51599999999334</v>
      </c>
      <c r="F3365" s="167" t="str">
        <f>IF('Lineær programmering opg 4'!$E$6=0,"-",(-A3365+'Lineær programmering opg 4'!$M$6)/'Lineær programmering opg 4'!$K$6*-1)</f>
        <v>-</v>
      </c>
      <c r="G3365" s="167" t="str">
        <f>IF('Lineær programmering opg 4'!$D$7=0,"-",((-A3365+'Lineær programmering opg 4'!$M$7)/'Lineær programmering opg 4'!$K$7)*-1)</f>
        <v>-</v>
      </c>
      <c r="H3365" s="167" t="str">
        <f>IF('Lineær programmering opg 4'!$C$8=0,"-",((-A3365+'Lineær programmering opg 4'!$M$8)/'Lineær programmering opg 4'!$K$8)*-1)</f>
        <v>-</v>
      </c>
      <c r="I3365" s="167" t="str">
        <f>IF('Lineær programmering opg 4'!$D$8=0,"-",'Lineær programmering opg 4'!$G$8)</f>
        <v>-</v>
      </c>
      <c r="J3365" s="295">
        <f>A3365*'Lineær programmering opg 4'!$C$11+Datatabel!C3365*'Lineær programmering opg 4'!$D$11</f>
        <v>40137.599999998223</v>
      </c>
      <c r="K3365" s="9">
        <f t="shared" si="262"/>
        <v>0</v>
      </c>
      <c r="L3365" s="9">
        <f t="shared" si="263"/>
        <v>0</v>
      </c>
    </row>
    <row r="3366" spans="1:12" ht="15" x14ac:dyDescent="0.25">
      <c r="A3366" s="167">
        <f t="shared" si="261"/>
        <v>159.28800000000888</v>
      </c>
      <c r="B3366" s="325">
        <f t="shared" si="264"/>
        <v>0.66370000000003704</v>
      </c>
      <c r="C3366" s="167">
        <f t="shared" si="260"/>
        <v>161.42399999998224</v>
      </c>
      <c r="D3366" s="167">
        <f>IF('Lineær programmering opg 4'!$M$4=0,"-",(-A3366+'Lineær programmering opg 4'!$M$4)/'Lineær programmering opg 4'!$K$4*-1)</f>
        <v>161.42399999998224</v>
      </c>
      <c r="E3366" s="167">
        <f>IF('Lineær programmering opg 4'!$M$5=0,"-",(-A3366+'Lineær programmering opg 4'!$M$5)/'Lineær programmering opg 4'!$K$5*-1)</f>
        <v>180.53399999999334</v>
      </c>
      <c r="F3366" s="167" t="str">
        <f>IF('Lineær programmering opg 4'!$E$6=0,"-",(-A3366+'Lineær programmering opg 4'!$M$6)/'Lineær programmering opg 4'!$K$6*-1)</f>
        <v>-</v>
      </c>
      <c r="G3366" s="167" t="str">
        <f>IF('Lineær programmering opg 4'!$D$7=0,"-",((-A3366+'Lineær programmering opg 4'!$M$7)/'Lineær programmering opg 4'!$K$7)*-1)</f>
        <v>-</v>
      </c>
      <c r="H3366" s="167" t="str">
        <f>IF('Lineær programmering opg 4'!$C$8=0,"-",((-A3366+'Lineær programmering opg 4'!$M$8)/'Lineær programmering opg 4'!$K$8)*-1)</f>
        <v>-</v>
      </c>
      <c r="I3366" s="167" t="str">
        <f>IF('Lineær programmering opg 4'!$D$8=0,"-",'Lineær programmering opg 4'!$G$8)</f>
        <v>-</v>
      </c>
      <c r="J3366" s="295">
        <f>A3366*'Lineær programmering opg 4'!$C$11+Datatabel!C3366*'Lineær programmering opg 4'!$D$11</f>
        <v>40142.399999998219</v>
      </c>
      <c r="K3366" s="9">
        <f t="shared" si="262"/>
        <v>0</v>
      </c>
      <c r="L3366" s="9">
        <f t="shared" si="263"/>
        <v>0</v>
      </c>
    </row>
    <row r="3367" spans="1:12" ht="15" x14ac:dyDescent="0.25">
      <c r="A3367" s="167">
        <f t="shared" si="261"/>
        <v>159.26400000000888</v>
      </c>
      <c r="B3367" s="325">
        <f t="shared" si="264"/>
        <v>0.66360000000003705</v>
      </c>
      <c r="C3367" s="167">
        <f t="shared" si="260"/>
        <v>161.47199999998224</v>
      </c>
      <c r="D3367" s="167">
        <f>IF('Lineær programmering opg 4'!$M$4=0,"-",(-A3367+'Lineær programmering opg 4'!$M$4)/'Lineær programmering opg 4'!$K$4*-1)</f>
        <v>161.47199999998224</v>
      </c>
      <c r="E3367" s="167">
        <f>IF('Lineær programmering opg 4'!$M$5=0,"-",(-A3367+'Lineær programmering opg 4'!$M$5)/'Lineær programmering opg 4'!$K$5*-1)</f>
        <v>180.55199999999334</v>
      </c>
      <c r="F3367" s="167" t="str">
        <f>IF('Lineær programmering opg 4'!$E$6=0,"-",(-A3367+'Lineær programmering opg 4'!$M$6)/'Lineær programmering opg 4'!$K$6*-1)</f>
        <v>-</v>
      </c>
      <c r="G3367" s="167" t="str">
        <f>IF('Lineær programmering opg 4'!$D$7=0,"-",((-A3367+'Lineær programmering opg 4'!$M$7)/'Lineær programmering opg 4'!$K$7)*-1)</f>
        <v>-</v>
      </c>
      <c r="H3367" s="167" t="str">
        <f>IF('Lineær programmering opg 4'!$C$8=0,"-",((-A3367+'Lineær programmering opg 4'!$M$8)/'Lineær programmering opg 4'!$K$8)*-1)</f>
        <v>-</v>
      </c>
      <c r="I3367" s="167" t="str">
        <f>IF('Lineær programmering opg 4'!$D$8=0,"-",'Lineær programmering opg 4'!$G$8)</f>
        <v>-</v>
      </c>
      <c r="J3367" s="295">
        <f>A3367*'Lineær programmering opg 4'!$C$11+Datatabel!C3367*'Lineær programmering opg 4'!$D$11</f>
        <v>40147.199999998222</v>
      </c>
      <c r="K3367" s="9">
        <f t="shared" si="262"/>
        <v>0</v>
      </c>
      <c r="L3367" s="9">
        <f t="shared" si="263"/>
        <v>0</v>
      </c>
    </row>
    <row r="3368" spans="1:12" ht="15" x14ac:dyDescent="0.25">
      <c r="A3368" s="167">
        <f t="shared" si="261"/>
        <v>159.24000000000891</v>
      </c>
      <c r="B3368" s="325">
        <f t="shared" si="264"/>
        <v>0.66350000000003706</v>
      </c>
      <c r="C3368" s="167">
        <f t="shared" si="260"/>
        <v>161.51999999998219</v>
      </c>
      <c r="D3368" s="167">
        <f>IF('Lineær programmering opg 4'!$M$4=0,"-",(-A3368+'Lineær programmering opg 4'!$M$4)/'Lineær programmering opg 4'!$K$4*-1)</f>
        <v>161.51999999998219</v>
      </c>
      <c r="E3368" s="167">
        <f>IF('Lineær programmering opg 4'!$M$5=0,"-",(-A3368+'Lineær programmering opg 4'!$M$5)/'Lineær programmering opg 4'!$K$5*-1)</f>
        <v>180.56999999999334</v>
      </c>
      <c r="F3368" s="167" t="str">
        <f>IF('Lineær programmering opg 4'!$E$6=0,"-",(-A3368+'Lineær programmering opg 4'!$M$6)/'Lineær programmering opg 4'!$K$6*-1)</f>
        <v>-</v>
      </c>
      <c r="G3368" s="167" t="str">
        <f>IF('Lineær programmering opg 4'!$D$7=0,"-",((-A3368+'Lineær programmering opg 4'!$M$7)/'Lineær programmering opg 4'!$K$7)*-1)</f>
        <v>-</v>
      </c>
      <c r="H3368" s="167" t="str">
        <f>IF('Lineær programmering opg 4'!$C$8=0,"-",((-A3368+'Lineær programmering opg 4'!$M$8)/'Lineær programmering opg 4'!$K$8)*-1)</f>
        <v>-</v>
      </c>
      <c r="I3368" s="167" t="str">
        <f>IF('Lineær programmering opg 4'!$D$8=0,"-",'Lineær programmering opg 4'!$G$8)</f>
        <v>-</v>
      </c>
      <c r="J3368" s="295">
        <f>A3368*'Lineær programmering opg 4'!$C$11+Datatabel!C3368*'Lineær programmering opg 4'!$D$11</f>
        <v>40151.999999998225</v>
      </c>
      <c r="K3368" s="9">
        <f t="shared" si="262"/>
        <v>0</v>
      </c>
      <c r="L3368" s="9">
        <f t="shared" si="263"/>
        <v>0</v>
      </c>
    </row>
    <row r="3369" spans="1:12" ht="15" x14ac:dyDescent="0.25">
      <c r="A3369" s="167">
        <f t="shared" si="261"/>
        <v>159.2160000000089</v>
      </c>
      <c r="B3369" s="325">
        <f t="shared" si="264"/>
        <v>0.66340000000003707</v>
      </c>
      <c r="C3369" s="167">
        <f t="shared" si="260"/>
        <v>161.56799999998219</v>
      </c>
      <c r="D3369" s="167">
        <f>IF('Lineær programmering opg 4'!$M$4=0,"-",(-A3369+'Lineær programmering opg 4'!$M$4)/'Lineær programmering opg 4'!$K$4*-1)</f>
        <v>161.56799999998219</v>
      </c>
      <c r="E3369" s="167">
        <f>IF('Lineær programmering opg 4'!$M$5=0,"-",(-A3369+'Lineær programmering opg 4'!$M$5)/'Lineær programmering opg 4'!$K$5*-1)</f>
        <v>180.58799999999334</v>
      </c>
      <c r="F3369" s="167" t="str">
        <f>IF('Lineær programmering opg 4'!$E$6=0,"-",(-A3369+'Lineær programmering opg 4'!$M$6)/'Lineær programmering opg 4'!$K$6*-1)</f>
        <v>-</v>
      </c>
      <c r="G3369" s="167" t="str">
        <f>IF('Lineær programmering opg 4'!$D$7=0,"-",((-A3369+'Lineær programmering opg 4'!$M$7)/'Lineær programmering opg 4'!$K$7)*-1)</f>
        <v>-</v>
      </c>
      <c r="H3369" s="167" t="str">
        <f>IF('Lineær programmering opg 4'!$C$8=0,"-",((-A3369+'Lineær programmering opg 4'!$M$8)/'Lineær programmering opg 4'!$K$8)*-1)</f>
        <v>-</v>
      </c>
      <c r="I3369" s="167" t="str">
        <f>IF('Lineær programmering opg 4'!$D$8=0,"-",'Lineær programmering opg 4'!$G$8)</f>
        <v>-</v>
      </c>
      <c r="J3369" s="295">
        <f>A3369*'Lineær programmering opg 4'!$C$11+Datatabel!C3369*'Lineær programmering opg 4'!$D$11</f>
        <v>40156.79999999822</v>
      </c>
      <c r="K3369" s="9">
        <f t="shared" si="262"/>
        <v>0</v>
      </c>
      <c r="L3369" s="9">
        <f t="shared" si="263"/>
        <v>0</v>
      </c>
    </row>
    <row r="3370" spans="1:12" ht="15" x14ac:dyDescent="0.25">
      <c r="A3370" s="167">
        <f t="shared" si="261"/>
        <v>159.1920000000089</v>
      </c>
      <c r="B3370" s="325">
        <f t="shared" si="264"/>
        <v>0.66330000000003708</v>
      </c>
      <c r="C3370" s="167">
        <f t="shared" si="260"/>
        <v>161.61599999998219</v>
      </c>
      <c r="D3370" s="167">
        <f>IF('Lineær programmering opg 4'!$M$4=0,"-",(-A3370+'Lineær programmering opg 4'!$M$4)/'Lineær programmering opg 4'!$K$4*-1)</f>
        <v>161.61599999998219</v>
      </c>
      <c r="E3370" s="167">
        <f>IF('Lineær programmering opg 4'!$M$5=0,"-",(-A3370+'Lineær programmering opg 4'!$M$5)/'Lineær programmering opg 4'!$K$5*-1)</f>
        <v>180.60599999999334</v>
      </c>
      <c r="F3370" s="167" t="str">
        <f>IF('Lineær programmering opg 4'!$E$6=0,"-",(-A3370+'Lineær programmering opg 4'!$M$6)/'Lineær programmering opg 4'!$K$6*-1)</f>
        <v>-</v>
      </c>
      <c r="G3370" s="167" t="str">
        <f>IF('Lineær programmering opg 4'!$D$7=0,"-",((-A3370+'Lineær programmering opg 4'!$M$7)/'Lineær programmering opg 4'!$K$7)*-1)</f>
        <v>-</v>
      </c>
      <c r="H3370" s="167" t="str">
        <f>IF('Lineær programmering opg 4'!$C$8=0,"-",((-A3370+'Lineær programmering opg 4'!$M$8)/'Lineær programmering opg 4'!$K$8)*-1)</f>
        <v>-</v>
      </c>
      <c r="I3370" s="167" t="str">
        <f>IF('Lineær programmering opg 4'!$D$8=0,"-",'Lineær programmering opg 4'!$G$8)</f>
        <v>-</v>
      </c>
      <c r="J3370" s="295">
        <f>A3370*'Lineær programmering opg 4'!$C$11+Datatabel!C3370*'Lineær programmering opg 4'!$D$11</f>
        <v>40161.599999998216</v>
      </c>
      <c r="K3370" s="9">
        <f t="shared" si="262"/>
        <v>0</v>
      </c>
      <c r="L3370" s="9">
        <f t="shared" si="263"/>
        <v>0</v>
      </c>
    </row>
    <row r="3371" spans="1:12" ht="15" x14ac:dyDescent="0.25">
      <c r="A3371" s="167">
        <f t="shared" si="261"/>
        <v>159.1680000000089</v>
      </c>
      <c r="B3371" s="325">
        <f t="shared" si="264"/>
        <v>0.66320000000003709</v>
      </c>
      <c r="C3371" s="167">
        <f t="shared" si="260"/>
        <v>161.6639999999822</v>
      </c>
      <c r="D3371" s="167">
        <f>IF('Lineær programmering opg 4'!$M$4=0,"-",(-A3371+'Lineær programmering opg 4'!$M$4)/'Lineær programmering opg 4'!$K$4*-1)</f>
        <v>161.6639999999822</v>
      </c>
      <c r="E3371" s="167">
        <f>IF('Lineær programmering opg 4'!$M$5=0,"-",(-A3371+'Lineær programmering opg 4'!$M$5)/'Lineær programmering opg 4'!$K$5*-1)</f>
        <v>180.62399999999334</v>
      </c>
      <c r="F3371" s="167" t="str">
        <f>IF('Lineær programmering opg 4'!$E$6=0,"-",(-A3371+'Lineær programmering opg 4'!$M$6)/'Lineær programmering opg 4'!$K$6*-1)</f>
        <v>-</v>
      </c>
      <c r="G3371" s="167" t="str">
        <f>IF('Lineær programmering opg 4'!$D$7=0,"-",((-A3371+'Lineær programmering opg 4'!$M$7)/'Lineær programmering opg 4'!$K$7)*-1)</f>
        <v>-</v>
      </c>
      <c r="H3371" s="167" t="str">
        <f>IF('Lineær programmering opg 4'!$C$8=0,"-",((-A3371+'Lineær programmering opg 4'!$M$8)/'Lineær programmering opg 4'!$K$8)*-1)</f>
        <v>-</v>
      </c>
      <c r="I3371" s="167" t="str">
        <f>IF('Lineær programmering opg 4'!$D$8=0,"-",'Lineær programmering opg 4'!$G$8)</f>
        <v>-</v>
      </c>
      <c r="J3371" s="295">
        <f>A3371*'Lineær programmering opg 4'!$C$11+Datatabel!C3371*'Lineær programmering opg 4'!$D$11</f>
        <v>40166.399999998219</v>
      </c>
      <c r="K3371" s="9">
        <f t="shared" si="262"/>
        <v>0</v>
      </c>
      <c r="L3371" s="9">
        <f t="shared" si="263"/>
        <v>0</v>
      </c>
    </row>
    <row r="3372" spans="1:12" ht="15" x14ac:dyDescent="0.25">
      <c r="A3372" s="167">
        <f t="shared" si="261"/>
        <v>159.1440000000089</v>
      </c>
      <c r="B3372" s="325">
        <f t="shared" si="264"/>
        <v>0.6631000000000371</v>
      </c>
      <c r="C3372" s="167">
        <f t="shared" si="260"/>
        <v>161.7119999999822</v>
      </c>
      <c r="D3372" s="167">
        <f>IF('Lineær programmering opg 4'!$M$4=0,"-",(-A3372+'Lineær programmering opg 4'!$M$4)/'Lineær programmering opg 4'!$K$4*-1)</f>
        <v>161.7119999999822</v>
      </c>
      <c r="E3372" s="167">
        <f>IF('Lineær programmering opg 4'!$M$5=0,"-",(-A3372+'Lineær programmering opg 4'!$M$5)/'Lineær programmering opg 4'!$K$5*-1)</f>
        <v>180.64199999999335</v>
      </c>
      <c r="F3372" s="167" t="str">
        <f>IF('Lineær programmering opg 4'!$E$6=0,"-",(-A3372+'Lineær programmering opg 4'!$M$6)/'Lineær programmering opg 4'!$K$6*-1)</f>
        <v>-</v>
      </c>
      <c r="G3372" s="167" t="str">
        <f>IF('Lineær programmering opg 4'!$D$7=0,"-",((-A3372+'Lineær programmering opg 4'!$M$7)/'Lineær programmering opg 4'!$K$7)*-1)</f>
        <v>-</v>
      </c>
      <c r="H3372" s="167" t="str">
        <f>IF('Lineær programmering opg 4'!$C$8=0,"-",((-A3372+'Lineær programmering opg 4'!$M$8)/'Lineær programmering opg 4'!$K$8)*-1)</f>
        <v>-</v>
      </c>
      <c r="I3372" s="167" t="str">
        <f>IF('Lineær programmering opg 4'!$D$8=0,"-",'Lineær programmering opg 4'!$G$8)</f>
        <v>-</v>
      </c>
      <c r="J3372" s="295">
        <f>A3372*'Lineær programmering opg 4'!$C$11+Datatabel!C3372*'Lineær programmering opg 4'!$D$11</f>
        <v>40171.199999998222</v>
      </c>
      <c r="K3372" s="9">
        <f t="shared" si="262"/>
        <v>0</v>
      </c>
      <c r="L3372" s="9">
        <f t="shared" si="263"/>
        <v>0</v>
      </c>
    </row>
    <row r="3373" spans="1:12" ht="15" x14ac:dyDescent="0.25">
      <c r="A3373" s="167">
        <f t="shared" si="261"/>
        <v>159.1200000000089</v>
      </c>
      <c r="B3373" s="325">
        <f t="shared" si="264"/>
        <v>0.66300000000003712</v>
      </c>
      <c r="C3373" s="167">
        <f t="shared" si="260"/>
        <v>161.7599999999822</v>
      </c>
      <c r="D3373" s="167">
        <f>IF('Lineær programmering opg 4'!$M$4=0,"-",(-A3373+'Lineær programmering opg 4'!$M$4)/'Lineær programmering opg 4'!$K$4*-1)</f>
        <v>161.7599999999822</v>
      </c>
      <c r="E3373" s="167">
        <f>IF('Lineær programmering opg 4'!$M$5=0,"-",(-A3373+'Lineær programmering opg 4'!$M$5)/'Lineær programmering opg 4'!$K$5*-1)</f>
        <v>180.65999999999335</v>
      </c>
      <c r="F3373" s="167" t="str">
        <f>IF('Lineær programmering opg 4'!$E$6=0,"-",(-A3373+'Lineær programmering opg 4'!$M$6)/'Lineær programmering opg 4'!$K$6*-1)</f>
        <v>-</v>
      </c>
      <c r="G3373" s="167" t="str">
        <f>IF('Lineær programmering opg 4'!$D$7=0,"-",((-A3373+'Lineær programmering opg 4'!$M$7)/'Lineær programmering opg 4'!$K$7)*-1)</f>
        <v>-</v>
      </c>
      <c r="H3373" s="167" t="str">
        <f>IF('Lineær programmering opg 4'!$C$8=0,"-",((-A3373+'Lineær programmering opg 4'!$M$8)/'Lineær programmering opg 4'!$K$8)*-1)</f>
        <v>-</v>
      </c>
      <c r="I3373" s="167" t="str">
        <f>IF('Lineær programmering opg 4'!$D$8=0,"-",'Lineær programmering opg 4'!$G$8)</f>
        <v>-</v>
      </c>
      <c r="J3373" s="295">
        <f>A3373*'Lineær programmering opg 4'!$C$11+Datatabel!C3373*'Lineær programmering opg 4'!$D$11</f>
        <v>40175.999999998217</v>
      </c>
      <c r="K3373" s="9">
        <f t="shared" si="262"/>
        <v>0</v>
      </c>
      <c r="L3373" s="9">
        <f t="shared" si="263"/>
        <v>0</v>
      </c>
    </row>
    <row r="3374" spans="1:12" ht="15" x14ac:dyDescent="0.25">
      <c r="A3374" s="167">
        <f t="shared" si="261"/>
        <v>159.0960000000089</v>
      </c>
      <c r="B3374" s="325">
        <f t="shared" si="264"/>
        <v>0.66290000000003713</v>
      </c>
      <c r="C3374" s="167">
        <f t="shared" si="260"/>
        <v>161.8079999999822</v>
      </c>
      <c r="D3374" s="167">
        <f>IF('Lineær programmering opg 4'!$M$4=0,"-",(-A3374+'Lineær programmering opg 4'!$M$4)/'Lineær programmering opg 4'!$K$4*-1)</f>
        <v>161.8079999999822</v>
      </c>
      <c r="E3374" s="167">
        <f>IF('Lineær programmering opg 4'!$M$5=0,"-",(-A3374+'Lineær programmering opg 4'!$M$5)/'Lineær programmering opg 4'!$K$5*-1)</f>
        <v>180.67799999999335</v>
      </c>
      <c r="F3374" s="167" t="str">
        <f>IF('Lineær programmering opg 4'!$E$6=0,"-",(-A3374+'Lineær programmering opg 4'!$M$6)/'Lineær programmering opg 4'!$K$6*-1)</f>
        <v>-</v>
      </c>
      <c r="G3374" s="167" t="str">
        <f>IF('Lineær programmering opg 4'!$D$7=0,"-",((-A3374+'Lineær programmering opg 4'!$M$7)/'Lineær programmering opg 4'!$K$7)*-1)</f>
        <v>-</v>
      </c>
      <c r="H3374" s="167" t="str">
        <f>IF('Lineær programmering opg 4'!$C$8=0,"-",((-A3374+'Lineær programmering opg 4'!$M$8)/'Lineær programmering opg 4'!$K$8)*-1)</f>
        <v>-</v>
      </c>
      <c r="I3374" s="167" t="str">
        <f>IF('Lineær programmering opg 4'!$D$8=0,"-",'Lineær programmering opg 4'!$G$8)</f>
        <v>-</v>
      </c>
      <c r="J3374" s="295">
        <f>A3374*'Lineær programmering opg 4'!$C$11+Datatabel!C3374*'Lineær programmering opg 4'!$D$11</f>
        <v>40180.79999999822</v>
      </c>
      <c r="K3374" s="9">
        <f t="shared" si="262"/>
        <v>0</v>
      </c>
      <c r="L3374" s="9">
        <f t="shared" si="263"/>
        <v>0</v>
      </c>
    </row>
    <row r="3375" spans="1:12" ht="15" x14ac:dyDescent="0.25">
      <c r="A3375" s="167">
        <f t="shared" si="261"/>
        <v>159.07200000000893</v>
      </c>
      <c r="B3375" s="325">
        <f t="shared" si="264"/>
        <v>0.66280000000003714</v>
      </c>
      <c r="C3375" s="167">
        <f t="shared" si="260"/>
        <v>161.85599999998215</v>
      </c>
      <c r="D3375" s="167">
        <f>IF('Lineær programmering opg 4'!$M$4=0,"-",(-A3375+'Lineær programmering opg 4'!$M$4)/'Lineær programmering opg 4'!$K$4*-1)</f>
        <v>161.85599999998215</v>
      </c>
      <c r="E3375" s="167">
        <f>IF('Lineær programmering opg 4'!$M$5=0,"-",(-A3375+'Lineær programmering opg 4'!$M$5)/'Lineær programmering opg 4'!$K$5*-1)</f>
        <v>180.69599999999332</v>
      </c>
      <c r="F3375" s="167" t="str">
        <f>IF('Lineær programmering opg 4'!$E$6=0,"-",(-A3375+'Lineær programmering opg 4'!$M$6)/'Lineær programmering opg 4'!$K$6*-1)</f>
        <v>-</v>
      </c>
      <c r="G3375" s="167" t="str">
        <f>IF('Lineær programmering opg 4'!$D$7=0,"-",((-A3375+'Lineær programmering opg 4'!$M$7)/'Lineær programmering opg 4'!$K$7)*-1)</f>
        <v>-</v>
      </c>
      <c r="H3375" s="167" t="str">
        <f>IF('Lineær programmering opg 4'!$C$8=0,"-",((-A3375+'Lineær programmering opg 4'!$M$8)/'Lineær programmering opg 4'!$K$8)*-1)</f>
        <v>-</v>
      </c>
      <c r="I3375" s="167" t="str">
        <f>IF('Lineær programmering opg 4'!$D$8=0,"-",'Lineær programmering opg 4'!$G$8)</f>
        <v>-</v>
      </c>
      <c r="J3375" s="295">
        <f>A3375*'Lineær programmering opg 4'!$C$11+Datatabel!C3375*'Lineær programmering opg 4'!$D$11</f>
        <v>40185.599999998216</v>
      </c>
      <c r="K3375" s="9">
        <f t="shared" si="262"/>
        <v>0</v>
      </c>
      <c r="L3375" s="9">
        <f t="shared" si="263"/>
        <v>0</v>
      </c>
    </row>
    <row r="3376" spans="1:12" ht="15" x14ac:dyDescent="0.25">
      <c r="A3376" s="167">
        <f t="shared" si="261"/>
        <v>159.04800000000893</v>
      </c>
      <c r="B3376" s="325">
        <f t="shared" si="264"/>
        <v>0.66270000000003715</v>
      </c>
      <c r="C3376" s="167">
        <f t="shared" si="260"/>
        <v>161.90399999998215</v>
      </c>
      <c r="D3376" s="167">
        <f>IF('Lineær programmering opg 4'!$M$4=0,"-",(-A3376+'Lineær programmering opg 4'!$M$4)/'Lineær programmering opg 4'!$K$4*-1)</f>
        <v>161.90399999998215</v>
      </c>
      <c r="E3376" s="167">
        <f>IF('Lineær programmering opg 4'!$M$5=0,"-",(-A3376+'Lineær programmering opg 4'!$M$5)/'Lineær programmering opg 4'!$K$5*-1)</f>
        <v>180.71399999999332</v>
      </c>
      <c r="F3376" s="167" t="str">
        <f>IF('Lineær programmering opg 4'!$E$6=0,"-",(-A3376+'Lineær programmering opg 4'!$M$6)/'Lineær programmering opg 4'!$K$6*-1)</f>
        <v>-</v>
      </c>
      <c r="G3376" s="167" t="str">
        <f>IF('Lineær programmering opg 4'!$D$7=0,"-",((-A3376+'Lineær programmering opg 4'!$M$7)/'Lineær programmering opg 4'!$K$7)*-1)</f>
        <v>-</v>
      </c>
      <c r="H3376" s="167" t="str">
        <f>IF('Lineær programmering opg 4'!$C$8=0,"-",((-A3376+'Lineær programmering opg 4'!$M$8)/'Lineær programmering opg 4'!$K$8)*-1)</f>
        <v>-</v>
      </c>
      <c r="I3376" s="167" t="str">
        <f>IF('Lineær programmering opg 4'!$D$8=0,"-",'Lineær programmering opg 4'!$G$8)</f>
        <v>-</v>
      </c>
      <c r="J3376" s="295">
        <f>A3376*'Lineær programmering opg 4'!$C$11+Datatabel!C3376*'Lineær programmering opg 4'!$D$11</f>
        <v>40190.399999998212</v>
      </c>
      <c r="K3376" s="9">
        <f t="shared" si="262"/>
        <v>0</v>
      </c>
      <c r="L3376" s="9">
        <f t="shared" si="263"/>
        <v>0</v>
      </c>
    </row>
    <row r="3377" spans="1:12" ht="15" x14ac:dyDescent="0.25">
      <c r="A3377" s="167">
        <f t="shared" si="261"/>
        <v>159.02400000000893</v>
      </c>
      <c r="B3377" s="325">
        <f t="shared" si="264"/>
        <v>0.66260000000003716</v>
      </c>
      <c r="C3377" s="167">
        <f t="shared" si="260"/>
        <v>161.95199999998215</v>
      </c>
      <c r="D3377" s="167">
        <f>IF('Lineær programmering opg 4'!$M$4=0,"-",(-A3377+'Lineær programmering opg 4'!$M$4)/'Lineær programmering opg 4'!$K$4*-1)</f>
        <v>161.95199999998215</v>
      </c>
      <c r="E3377" s="167">
        <f>IF('Lineær programmering opg 4'!$M$5=0,"-",(-A3377+'Lineær programmering opg 4'!$M$5)/'Lineær programmering opg 4'!$K$5*-1)</f>
        <v>180.73199999999332</v>
      </c>
      <c r="F3377" s="167" t="str">
        <f>IF('Lineær programmering opg 4'!$E$6=0,"-",(-A3377+'Lineær programmering opg 4'!$M$6)/'Lineær programmering opg 4'!$K$6*-1)</f>
        <v>-</v>
      </c>
      <c r="G3377" s="167" t="str">
        <f>IF('Lineær programmering opg 4'!$D$7=0,"-",((-A3377+'Lineær programmering opg 4'!$M$7)/'Lineær programmering opg 4'!$K$7)*-1)</f>
        <v>-</v>
      </c>
      <c r="H3377" s="167" t="str">
        <f>IF('Lineær programmering opg 4'!$C$8=0,"-",((-A3377+'Lineær programmering opg 4'!$M$8)/'Lineær programmering opg 4'!$K$8)*-1)</f>
        <v>-</v>
      </c>
      <c r="I3377" s="167" t="str">
        <f>IF('Lineær programmering opg 4'!$D$8=0,"-",'Lineær programmering opg 4'!$G$8)</f>
        <v>-</v>
      </c>
      <c r="J3377" s="295">
        <f>A3377*'Lineær programmering opg 4'!$C$11+Datatabel!C3377*'Lineær programmering opg 4'!$D$11</f>
        <v>40195.199999998214</v>
      </c>
      <c r="K3377" s="9">
        <f t="shared" si="262"/>
        <v>0</v>
      </c>
      <c r="L3377" s="9">
        <f t="shared" si="263"/>
        <v>0</v>
      </c>
    </row>
    <row r="3378" spans="1:12" ht="15" x14ac:dyDescent="0.25">
      <c r="A3378" s="167">
        <f t="shared" si="261"/>
        <v>159.00000000000892</v>
      </c>
      <c r="B3378" s="325">
        <f t="shared" si="264"/>
        <v>0.66250000000003717</v>
      </c>
      <c r="C3378" s="167">
        <f t="shared" si="260"/>
        <v>161.99999999998215</v>
      </c>
      <c r="D3378" s="167">
        <f>IF('Lineær programmering opg 4'!$M$4=0,"-",(-A3378+'Lineær programmering opg 4'!$M$4)/'Lineær programmering opg 4'!$K$4*-1)</f>
        <v>161.99999999998215</v>
      </c>
      <c r="E3378" s="167">
        <f>IF('Lineær programmering opg 4'!$M$5=0,"-",(-A3378+'Lineær programmering opg 4'!$M$5)/'Lineær programmering opg 4'!$K$5*-1)</f>
        <v>180.74999999999332</v>
      </c>
      <c r="F3378" s="167" t="str">
        <f>IF('Lineær programmering opg 4'!$E$6=0,"-",(-A3378+'Lineær programmering opg 4'!$M$6)/'Lineær programmering opg 4'!$K$6*-1)</f>
        <v>-</v>
      </c>
      <c r="G3378" s="167" t="str">
        <f>IF('Lineær programmering opg 4'!$D$7=0,"-",((-A3378+'Lineær programmering opg 4'!$M$7)/'Lineær programmering opg 4'!$K$7)*-1)</f>
        <v>-</v>
      </c>
      <c r="H3378" s="167" t="str">
        <f>IF('Lineær programmering opg 4'!$C$8=0,"-",((-A3378+'Lineær programmering opg 4'!$M$8)/'Lineær programmering opg 4'!$K$8)*-1)</f>
        <v>-</v>
      </c>
      <c r="I3378" s="167" t="str">
        <f>IF('Lineær programmering opg 4'!$D$8=0,"-",'Lineær programmering opg 4'!$G$8)</f>
        <v>-</v>
      </c>
      <c r="J3378" s="295">
        <f>A3378*'Lineær programmering opg 4'!$C$11+Datatabel!C3378*'Lineær programmering opg 4'!$D$11</f>
        <v>40199.999999998217</v>
      </c>
      <c r="K3378" s="9">
        <f t="shared" si="262"/>
        <v>0</v>
      </c>
      <c r="L3378" s="9">
        <f t="shared" si="263"/>
        <v>0</v>
      </c>
    </row>
    <row r="3379" spans="1:12" ht="15" x14ac:dyDescent="0.25">
      <c r="A3379" s="167">
        <f t="shared" si="261"/>
        <v>158.97600000000892</v>
      </c>
      <c r="B3379" s="325">
        <f t="shared" si="264"/>
        <v>0.66240000000003718</v>
      </c>
      <c r="C3379" s="167">
        <f t="shared" si="260"/>
        <v>162.04799999998215</v>
      </c>
      <c r="D3379" s="167">
        <f>IF('Lineær programmering opg 4'!$M$4=0,"-",(-A3379+'Lineær programmering opg 4'!$M$4)/'Lineær programmering opg 4'!$K$4*-1)</f>
        <v>162.04799999998215</v>
      </c>
      <c r="E3379" s="167">
        <f>IF('Lineær programmering opg 4'!$M$5=0,"-",(-A3379+'Lineær programmering opg 4'!$M$5)/'Lineær programmering opg 4'!$K$5*-1)</f>
        <v>180.76799999999332</v>
      </c>
      <c r="F3379" s="167" t="str">
        <f>IF('Lineær programmering opg 4'!$E$6=0,"-",(-A3379+'Lineær programmering opg 4'!$M$6)/'Lineær programmering opg 4'!$K$6*-1)</f>
        <v>-</v>
      </c>
      <c r="G3379" s="167" t="str">
        <f>IF('Lineær programmering opg 4'!$D$7=0,"-",((-A3379+'Lineær programmering opg 4'!$M$7)/'Lineær programmering opg 4'!$K$7)*-1)</f>
        <v>-</v>
      </c>
      <c r="H3379" s="167" t="str">
        <f>IF('Lineær programmering opg 4'!$C$8=0,"-",((-A3379+'Lineær programmering opg 4'!$M$8)/'Lineær programmering opg 4'!$K$8)*-1)</f>
        <v>-</v>
      </c>
      <c r="I3379" s="167" t="str">
        <f>IF('Lineær programmering opg 4'!$D$8=0,"-",'Lineær programmering opg 4'!$G$8)</f>
        <v>-</v>
      </c>
      <c r="J3379" s="295">
        <f>A3379*'Lineær programmering opg 4'!$C$11+Datatabel!C3379*'Lineær programmering opg 4'!$D$11</f>
        <v>40204.799999998213</v>
      </c>
      <c r="K3379" s="9">
        <f t="shared" si="262"/>
        <v>0</v>
      </c>
      <c r="L3379" s="9">
        <f t="shared" si="263"/>
        <v>0</v>
      </c>
    </row>
    <row r="3380" spans="1:12" ht="15" x14ac:dyDescent="0.25">
      <c r="A3380" s="167">
        <f t="shared" si="261"/>
        <v>158.95200000000892</v>
      </c>
      <c r="B3380" s="325">
        <f t="shared" si="264"/>
        <v>0.66230000000003719</v>
      </c>
      <c r="C3380" s="167">
        <f t="shared" si="260"/>
        <v>162.09599999998215</v>
      </c>
      <c r="D3380" s="167">
        <f>IF('Lineær programmering opg 4'!$M$4=0,"-",(-A3380+'Lineær programmering opg 4'!$M$4)/'Lineær programmering opg 4'!$K$4*-1)</f>
        <v>162.09599999998215</v>
      </c>
      <c r="E3380" s="167">
        <f>IF('Lineær programmering opg 4'!$M$5=0,"-",(-A3380+'Lineær programmering opg 4'!$M$5)/'Lineær programmering opg 4'!$K$5*-1)</f>
        <v>180.78599999999332</v>
      </c>
      <c r="F3380" s="167" t="str">
        <f>IF('Lineær programmering opg 4'!$E$6=0,"-",(-A3380+'Lineær programmering opg 4'!$M$6)/'Lineær programmering opg 4'!$K$6*-1)</f>
        <v>-</v>
      </c>
      <c r="G3380" s="167" t="str">
        <f>IF('Lineær programmering opg 4'!$D$7=0,"-",((-A3380+'Lineær programmering opg 4'!$M$7)/'Lineær programmering opg 4'!$K$7)*-1)</f>
        <v>-</v>
      </c>
      <c r="H3380" s="167" t="str">
        <f>IF('Lineær programmering opg 4'!$C$8=0,"-",((-A3380+'Lineær programmering opg 4'!$M$8)/'Lineær programmering opg 4'!$K$8)*-1)</f>
        <v>-</v>
      </c>
      <c r="I3380" s="167" t="str">
        <f>IF('Lineær programmering opg 4'!$D$8=0,"-",'Lineær programmering opg 4'!$G$8)</f>
        <v>-</v>
      </c>
      <c r="J3380" s="295">
        <f>A3380*'Lineær programmering opg 4'!$C$11+Datatabel!C3380*'Lineær programmering opg 4'!$D$11</f>
        <v>40209.599999998216</v>
      </c>
      <c r="K3380" s="9">
        <f t="shared" si="262"/>
        <v>0</v>
      </c>
      <c r="L3380" s="9">
        <f t="shared" si="263"/>
        <v>0</v>
      </c>
    </row>
    <row r="3381" spans="1:12" ht="15" x14ac:dyDescent="0.25">
      <c r="A3381" s="167">
        <f t="shared" si="261"/>
        <v>158.92800000000892</v>
      </c>
      <c r="B3381" s="325">
        <f t="shared" si="264"/>
        <v>0.6622000000000372</v>
      </c>
      <c r="C3381" s="167">
        <f t="shared" si="260"/>
        <v>162.14399999998216</v>
      </c>
      <c r="D3381" s="167">
        <f>IF('Lineær programmering opg 4'!$M$4=0,"-",(-A3381+'Lineær programmering opg 4'!$M$4)/'Lineær programmering opg 4'!$K$4*-1)</f>
        <v>162.14399999998216</v>
      </c>
      <c r="E3381" s="167">
        <f>IF('Lineær programmering opg 4'!$M$5=0,"-",(-A3381+'Lineær programmering opg 4'!$M$5)/'Lineær programmering opg 4'!$K$5*-1)</f>
        <v>180.80399999999332</v>
      </c>
      <c r="F3381" s="167" t="str">
        <f>IF('Lineær programmering opg 4'!$E$6=0,"-",(-A3381+'Lineær programmering opg 4'!$M$6)/'Lineær programmering opg 4'!$K$6*-1)</f>
        <v>-</v>
      </c>
      <c r="G3381" s="167" t="str">
        <f>IF('Lineær programmering opg 4'!$D$7=0,"-",((-A3381+'Lineær programmering opg 4'!$M$7)/'Lineær programmering opg 4'!$K$7)*-1)</f>
        <v>-</v>
      </c>
      <c r="H3381" s="167" t="str">
        <f>IF('Lineær programmering opg 4'!$C$8=0,"-",((-A3381+'Lineær programmering opg 4'!$M$8)/'Lineær programmering opg 4'!$K$8)*-1)</f>
        <v>-</v>
      </c>
      <c r="I3381" s="167" t="str">
        <f>IF('Lineær programmering opg 4'!$D$8=0,"-",'Lineær programmering opg 4'!$G$8)</f>
        <v>-</v>
      </c>
      <c r="J3381" s="295">
        <f>A3381*'Lineær programmering opg 4'!$C$11+Datatabel!C3381*'Lineær programmering opg 4'!$D$11</f>
        <v>40214.399999998219</v>
      </c>
      <c r="K3381" s="9">
        <f t="shared" si="262"/>
        <v>0</v>
      </c>
      <c r="L3381" s="9">
        <f t="shared" si="263"/>
        <v>0</v>
      </c>
    </row>
    <row r="3382" spans="1:12" ht="15" x14ac:dyDescent="0.25">
      <c r="A3382" s="167">
        <f t="shared" si="261"/>
        <v>158.90400000000892</v>
      </c>
      <c r="B3382" s="325">
        <f t="shared" si="264"/>
        <v>0.66210000000003721</v>
      </c>
      <c r="C3382" s="167">
        <f t="shared" si="260"/>
        <v>162.19199999998216</v>
      </c>
      <c r="D3382" s="167">
        <f>IF('Lineær programmering opg 4'!$M$4=0,"-",(-A3382+'Lineær programmering opg 4'!$M$4)/'Lineær programmering opg 4'!$K$4*-1)</f>
        <v>162.19199999998216</v>
      </c>
      <c r="E3382" s="167">
        <f>IF('Lineær programmering opg 4'!$M$5=0,"-",(-A3382+'Lineær programmering opg 4'!$M$5)/'Lineær programmering opg 4'!$K$5*-1)</f>
        <v>180.82199999999332</v>
      </c>
      <c r="F3382" s="167" t="str">
        <f>IF('Lineær programmering opg 4'!$E$6=0,"-",(-A3382+'Lineær programmering opg 4'!$M$6)/'Lineær programmering opg 4'!$K$6*-1)</f>
        <v>-</v>
      </c>
      <c r="G3382" s="167" t="str">
        <f>IF('Lineær programmering opg 4'!$D$7=0,"-",((-A3382+'Lineær programmering opg 4'!$M$7)/'Lineær programmering opg 4'!$K$7)*-1)</f>
        <v>-</v>
      </c>
      <c r="H3382" s="167" t="str">
        <f>IF('Lineær programmering opg 4'!$C$8=0,"-",((-A3382+'Lineær programmering opg 4'!$M$8)/'Lineær programmering opg 4'!$K$8)*-1)</f>
        <v>-</v>
      </c>
      <c r="I3382" s="167" t="str">
        <f>IF('Lineær programmering opg 4'!$D$8=0,"-",'Lineær programmering opg 4'!$G$8)</f>
        <v>-</v>
      </c>
      <c r="J3382" s="295">
        <f>A3382*'Lineær programmering opg 4'!$C$11+Datatabel!C3382*'Lineær programmering opg 4'!$D$11</f>
        <v>40219.199999998222</v>
      </c>
      <c r="K3382" s="9">
        <f t="shared" si="262"/>
        <v>0</v>
      </c>
      <c r="L3382" s="9">
        <f t="shared" si="263"/>
        <v>0</v>
      </c>
    </row>
    <row r="3383" spans="1:12" ht="15" x14ac:dyDescent="0.25">
      <c r="A3383" s="167">
        <f t="shared" si="261"/>
        <v>158.88000000000892</v>
      </c>
      <c r="B3383" s="325">
        <f t="shared" si="264"/>
        <v>0.66200000000003723</v>
      </c>
      <c r="C3383" s="167">
        <f t="shared" si="260"/>
        <v>162.23999999998216</v>
      </c>
      <c r="D3383" s="167">
        <f>IF('Lineær programmering opg 4'!$M$4=0,"-",(-A3383+'Lineær programmering opg 4'!$M$4)/'Lineær programmering opg 4'!$K$4*-1)</f>
        <v>162.23999999998216</v>
      </c>
      <c r="E3383" s="167">
        <f>IF('Lineær programmering opg 4'!$M$5=0,"-",(-A3383+'Lineær programmering opg 4'!$M$5)/'Lineær programmering opg 4'!$K$5*-1)</f>
        <v>180.83999999999332</v>
      </c>
      <c r="F3383" s="167" t="str">
        <f>IF('Lineær programmering opg 4'!$E$6=0,"-",(-A3383+'Lineær programmering opg 4'!$M$6)/'Lineær programmering opg 4'!$K$6*-1)</f>
        <v>-</v>
      </c>
      <c r="G3383" s="167" t="str">
        <f>IF('Lineær programmering opg 4'!$D$7=0,"-",((-A3383+'Lineær programmering opg 4'!$M$7)/'Lineær programmering opg 4'!$K$7)*-1)</f>
        <v>-</v>
      </c>
      <c r="H3383" s="167" t="str">
        <f>IF('Lineær programmering opg 4'!$C$8=0,"-",((-A3383+'Lineær programmering opg 4'!$M$8)/'Lineær programmering opg 4'!$K$8)*-1)</f>
        <v>-</v>
      </c>
      <c r="I3383" s="167" t="str">
        <f>IF('Lineær programmering opg 4'!$D$8=0,"-",'Lineær programmering opg 4'!$G$8)</f>
        <v>-</v>
      </c>
      <c r="J3383" s="295">
        <f>A3383*'Lineær programmering opg 4'!$C$11+Datatabel!C3383*'Lineær programmering opg 4'!$D$11</f>
        <v>40223.99999999821</v>
      </c>
      <c r="K3383" s="9">
        <f t="shared" si="262"/>
        <v>0</v>
      </c>
      <c r="L3383" s="9">
        <f t="shared" si="263"/>
        <v>0</v>
      </c>
    </row>
    <row r="3384" spans="1:12" ht="15" x14ac:dyDescent="0.25">
      <c r="A3384" s="167">
        <f t="shared" si="261"/>
        <v>158.85600000000895</v>
      </c>
      <c r="B3384" s="325">
        <f t="shared" si="264"/>
        <v>0.66190000000003724</v>
      </c>
      <c r="C3384" s="167">
        <f t="shared" si="260"/>
        <v>162.28799999998211</v>
      </c>
      <c r="D3384" s="167">
        <f>IF('Lineær programmering opg 4'!$M$4=0,"-",(-A3384+'Lineær programmering opg 4'!$M$4)/'Lineær programmering opg 4'!$K$4*-1)</f>
        <v>162.28799999998211</v>
      </c>
      <c r="E3384" s="167">
        <f>IF('Lineær programmering opg 4'!$M$5=0,"-",(-A3384+'Lineær programmering opg 4'!$M$5)/'Lineær programmering opg 4'!$K$5*-1)</f>
        <v>180.8579999999933</v>
      </c>
      <c r="F3384" s="167" t="str">
        <f>IF('Lineær programmering opg 4'!$E$6=0,"-",(-A3384+'Lineær programmering opg 4'!$M$6)/'Lineær programmering opg 4'!$K$6*-1)</f>
        <v>-</v>
      </c>
      <c r="G3384" s="167" t="str">
        <f>IF('Lineær programmering opg 4'!$D$7=0,"-",((-A3384+'Lineær programmering opg 4'!$M$7)/'Lineær programmering opg 4'!$K$7)*-1)</f>
        <v>-</v>
      </c>
      <c r="H3384" s="167" t="str">
        <f>IF('Lineær programmering opg 4'!$C$8=0,"-",((-A3384+'Lineær programmering opg 4'!$M$8)/'Lineær programmering opg 4'!$K$8)*-1)</f>
        <v>-</v>
      </c>
      <c r="I3384" s="167" t="str">
        <f>IF('Lineær programmering opg 4'!$D$8=0,"-",'Lineær programmering opg 4'!$G$8)</f>
        <v>-</v>
      </c>
      <c r="J3384" s="295">
        <f>A3384*'Lineær programmering opg 4'!$C$11+Datatabel!C3384*'Lineær programmering opg 4'!$D$11</f>
        <v>40228.799999998213</v>
      </c>
      <c r="K3384" s="9">
        <f t="shared" si="262"/>
        <v>0</v>
      </c>
      <c r="L3384" s="9">
        <f t="shared" si="263"/>
        <v>0</v>
      </c>
    </row>
    <row r="3385" spans="1:12" ht="15" x14ac:dyDescent="0.25">
      <c r="A3385" s="167">
        <f t="shared" si="261"/>
        <v>158.83200000000895</v>
      </c>
      <c r="B3385" s="325">
        <f t="shared" si="264"/>
        <v>0.66180000000003725</v>
      </c>
      <c r="C3385" s="167">
        <f t="shared" si="260"/>
        <v>162.33599999998211</v>
      </c>
      <c r="D3385" s="167">
        <f>IF('Lineær programmering opg 4'!$M$4=0,"-",(-A3385+'Lineær programmering opg 4'!$M$4)/'Lineær programmering opg 4'!$K$4*-1)</f>
        <v>162.33599999998211</v>
      </c>
      <c r="E3385" s="167">
        <f>IF('Lineær programmering opg 4'!$M$5=0,"-",(-A3385+'Lineær programmering opg 4'!$M$5)/'Lineær programmering opg 4'!$K$5*-1)</f>
        <v>180.8759999999933</v>
      </c>
      <c r="F3385" s="167" t="str">
        <f>IF('Lineær programmering opg 4'!$E$6=0,"-",(-A3385+'Lineær programmering opg 4'!$M$6)/'Lineær programmering opg 4'!$K$6*-1)</f>
        <v>-</v>
      </c>
      <c r="G3385" s="167" t="str">
        <f>IF('Lineær programmering opg 4'!$D$7=0,"-",((-A3385+'Lineær programmering opg 4'!$M$7)/'Lineær programmering opg 4'!$K$7)*-1)</f>
        <v>-</v>
      </c>
      <c r="H3385" s="167" t="str">
        <f>IF('Lineær programmering opg 4'!$C$8=0,"-",((-A3385+'Lineær programmering opg 4'!$M$8)/'Lineær programmering opg 4'!$K$8)*-1)</f>
        <v>-</v>
      </c>
      <c r="I3385" s="167" t="str">
        <f>IF('Lineær programmering opg 4'!$D$8=0,"-",'Lineær programmering opg 4'!$G$8)</f>
        <v>-</v>
      </c>
      <c r="J3385" s="295">
        <f>A3385*'Lineær programmering opg 4'!$C$11+Datatabel!C3385*'Lineær programmering opg 4'!$D$11</f>
        <v>40233.599999998209</v>
      </c>
      <c r="K3385" s="9">
        <f t="shared" si="262"/>
        <v>0</v>
      </c>
      <c r="L3385" s="9">
        <f t="shared" si="263"/>
        <v>0</v>
      </c>
    </row>
    <row r="3386" spans="1:12" ht="15" x14ac:dyDescent="0.25">
      <c r="A3386" s="167">
        <f t="shared" si="261"/>
        <v>158.80800000000895</v>
      </c>
      <c r="B3386" s="325">
        <f t="shared" si="264"/>
        <v>0.66170000000003726</v>
      </c>
      <c r="C3386" s="167">
        <f t="shared" si="260"/>
        <v>162.38399999998211</v>
      </c>
      <c r="D3386" s="167">
        <f>IF('Lineær programmering opg 4'!$M$4=0,"-",(-A3386+'Lineær programmering opg 4'!$M$4)/'Lineær programmering opg 4'!$K$4*-1)</f>
        <v>162.38399999998211</v>
      </c>
      <c r="E3386" s="167">
        <f>IF('Lineær programmering opg 4'!$M$5=0,"-",(-A3386+'Lineær programmering opg 4'!$M$5)/'Lineær programmering opg 4'!$K$5*-1)</f>
        <v>180.8939999999933</v>
      </c>
      <c r="F3386" s="167" t="str">
        <f>IF('Lineær programmering opg 4'!$E$6=0,"-",(-A3386+'Lineær programmering opg 4'!$M$6)/'Lineær programmering opg 4'!$K$6*-1)</f>
        <v>-</v>
      </c>
      <c r="G3386" s="167" t="str">
        <f>IF('Lineær programmering opg 4'!$D$7=0,"-",((-A3386+'Lineær programmering opg 4'!$M$7)/'Lineær programmering opg 4'!$K$7)*-1)</f>
        <v>-</v>
      </c>
      <c r="H3386" s="167" t="str">
        <f>IF('Lineær programmering opg 4'!$C$8=0,"-",((-A3386+'Lineær programmering opg 4'!$M$8)/'Lineær programmering opg 4'!$K$8)*-1)</f>
        <v>-</v>
      </c>
      <c r="I3386" s="167" t="str">
        <f>IF('Lineær programmering opg 4'!$D$8=0,"-",'Lineær programmering opg 4'!$G$8)</f>
        <v>-</v>
      </c>
      <c r="J3386" s="295">
        <f>A3386*'Lineær programmering opg 4'!$C$11+Datatabel!C3386*'Lineær programmering opg 4'!$D$11</f>
        <v>40238.399999998212</v>
      </c>
      <c r="K3386" s="9">
        <f t="shared" si="262"/>
        <v>0</v>
      </c>
      <c r="L3386" s="9">
        <f t="shared" si="263"/>
        <v>0</v>
      </c>
    </row>
    <row r="3387" spans="1:12" ht="15" x14ac:dyDescent="0.25">
      <c r="A3387" s="167">
        <f t="shared" si="261"/>
        <v>158.78400000000894</v>
      </c>
      <c r="B3387" s="325">
        <f t="shared" si="264"/>
        <v>0.66160000000003727</v>
      </c>
      <c r="C3387" s="167">
        <f t="shared" si="260"/>
        <v>162.43199999998211</v>
      </c>
      <c r="D3387" s="167">
        <f>IF('Lineær programmering opg 4'!$M$4=0,"-",(-A3387+'Lineær programmering opg 4'!$M$4)/'Lineær programmering opg 4'!$K$4*-1)</f>
        <v>162.43199999998211</v>
      </c>
      <c r="E3387" s="167">
        <f>IF('Lineær programmering opg 4'!$M$5=0,"-",(-A3387+'Lineær programmering opg 4'!$M$5)/'Lineær programmering opg 4'!$K$5*-1)</f>
        <v>180.9119999999933</v>
      </c>
      <c r="F3387" s="167" t="str">
        <f>IF('Lineær programmering opg 4'!$E$6=0,"-",(-A3387+'Lineær programmering opg 4'!$M$6)/'Lineær programmering opg 4'!$K$6*-1)</f>
        <v>-</v>
      </c>
      <c r="G3387" s="167" t="str">
        <f>IF('Lineær programmering opg 4'!$D$7=0,"-",((-A3387+'Lineær programmering opg 4'!$M$7)/'Lineær programmering opg 4'!$K$7)*-1)</f>
        <v>-</v>
      </c>
      <c r="H3387" s="167" t="str">
        <f>IF('Lineær programmering opg 4'!$C$8=0,"-",((-A3387+'Lineær programmering opg 4'!$M$8)/'Lineær programmering opg 4'!$K$8)*-1)</f>
        <v>-</v>
      </c>
      <c r="I3387" s="167" t="str">
        <f>IF('Lineær programmering opg 4'!$D$8=0,"-",'Lineær programmering opg 4'!$G$8)</f>
        <v>-</v>
      </c>
      <c r="J3387" s="295">
        <f>A3387*'Lineær programmering opg 4'!$C$11+Datatabel!C3387*'Lineær programmering opg 4'!$D$11</f>
        <v>40243.199999998214</v>
      </c>
      <c r="K3387" s="9">
        <f t="shared" si="262"/>
        <v>0</v>
      </c>
      <c r="L3387" s="9">
        <f t="shared" si="263"/>
        <v>0</v>
      </c>
    </row>
    <row r="3388" spans="1:12" ht="15" x14ac:dyDescent="0.25">
      <c r="A3388" s="167">
        <f t="shared" si="261"/>
        <v>158.76000000000894</v>
      </c>
      <c r="B3388" s="325">
        <f t="shared" si="264"/>
        <v>0.66150000000003728</v>
      </c>
      <c r="C3388" s="167">
        <f t="shared" si="260"/>
        <v>162.47999999998211</v>
      </c>
      <c r="D3388" s="167">
        <f>IF('Lineær programmering opg 4'!$M$4=0,"-",(-A3388+'Lineær programmering opg 4'!$M$4)/'Lineær programmering opg 4'!$K$4*-1)</f>
        <v>162.47999999998211</v>
      </c>
      <c r="E3388" s="167">
        <f>IF('Lineær programmering opg 4'!$M$5=0,"-",(-A3388+'Lineær programmering opg 4'!$M$5)/'Lineær programmering opg 4'!$K$5*-1)</f>
        <v>180.9299999999933</v>
      </c>
      <c r="F3388" s="167" t="str">
        <f>IF('Lineær programmering opg 4'!$E$6=0,"-",(-A3388+'Lineær programmering opg 4'!$M$6)/'Lineær programmering opg 4'!$K$6*-1)</f>
        <v>-</v>
      </c>
      <c r="G3388" s="167" t="str">
        <f>IF('Lineær programmering opg 4'!$D$7=0,"-",((-A3388+'Lineær programmering opg 4'!$M$7)/'Lineær programmering opg 4'!$K$7)*-1)</f>
        <v>-</v>
      </c>
      <c r="H3388" s="167" t="str">
        <f>IF('Lineær programmering opg 4'!$C$8=0,"-",((-A3388+'Lineær programmering opg 4'!$M$8)/'Lineær programmering opg 4'!$K$8)*-1)</f>
        <v>-</v>
      </c>
      <c r="I3388" s="167" t="str">
        <f>IF('Lineær programmering opg 4'!$D$8=0,"-",'Lineær programmering opg 4'!$G$8)</f>
        <v>-</v>
      </c>
      <c r="J3388" s="295">
        <f>A3388*'Lineær programmering opg 4'!$C$11+Datatabel!C3388*'Lineær programmering opg 4'!$D$11</f>
        <v>40247.99999999821</v>
      </c>
      <c r="K3388" s="9">
        <f t="shared" si="262"/>
        <v>0</v>
      </c>
      <c r="L3388" s="9">
        <f t="shared" si="263"/>
        <v>0</v>
      </c>
    </row>
    <row r="3389" spans="1:12" ht="15" x14ac:dyDescent="0.25">
      <c r="A3389" s="167">
        <f t="shared" si="261"/>
        <v>158.73600000000894</v>
      </c>
      <c r="B3389" s="325">
        <f t="shared" si="264"/>
        <v>0.66140000000003729</v>
      </c>
      <c r="C3389" s="167">
        <f t="shared" si="260"/>
        <v>162.52799999998211</v>
      </c>
      <c r="D3389" s="167">
        <f>IF('Lineær programmering opg 4'!$M$4=0,"-",(-A3389+'Lineær programmering opg 4'!$M$4)/'Lineær programmering opg 4'!$K$4*-1)</f>
        <v>162.52799999998211</v>
      </c>
      <c r="E3389" s="167">
        <f>IF('Lineær programmering opg 4'!$M$5=0,"-",(-A3389+'Lineær programmering opg 4'!$M$5)/'Lineær programmering opg 4'!$K$5*-1)</f>
        <v>180.9479999999933</v>
      </c>
      <c r="F3389" s="167" t="str">
        <f>IF('Lineær programmering opg 4'!$E$6=0,"-",(-A3389+'Lineær programmering opg 4'!$M$6)/'Lineær programmering opg 4'!$K$6*-1)</f>
        <v>-</v>
      </c>
      <c r="G3389" s="167" t="str">
        <f>IF('Lineær programmering opg 4'!$D$7=0,"-",((-A3389+'Lineær programmering opg 4'!$M$7)/'Lineær programmering opg 4'!$K$7)*-1)</f>
        <v>-</v>
      </c>
      <c r="H3389" s="167" t="str">
        <f>IF('Lineær programmering opg 4'!$C$8=0,"-",((-A3389+'Lineær programmering opg 4'!$M$8)/'Lineær programmering opg 4'!$K$8)*-1)</f>
        <v>-</v>
      </c>
      <c r="I3389" s="167" t="str">
        <f>IF('Lineær programmering opg 4'!$D$8=0,"-",'Lineær programmering opg 4'!$G$8)</f>
        <v>-</v>
      </c>
      <c r="J3389" s="295">
        <f>A3389*'Lineær programmering opg 4'!$C$11+Datatabel!C3389*'Lineær programmering opg 4'!$D$11</f>
        <v>40252.799999998213</v>
      </c>
      <c r="K3389" s="9">
        <f t="shared" si="262"/>
        <v>0</v>
      </c>
      <c r="L3389" s="9">
        <f t="shared" si="263"/>
        <v>0</v>
      </c>
    </row>
    <row r="3390" spans="1:12" ht="15" x14ac:dyDescent="0.25">
      <c r="A3390" s="167">
        <f t="shared" si="261"/>
        <v>158.71200000000894</v>
      </c>
      <c r="B3390" s="325">
        <f t="shared" si="264"/>
        <v>0.6613000000000373</v>
      </c>
      <c r="C3390" s="167">
        <f t="shared" si="260"/>
        <v>162.57599999998212</v>
      </c>
      <c r="D3390" s="167">
        <f>IF('Lineær programmering opg 4'!$M$4=0,"-",(-A3390+'Lineær programmering opg 4'!$M$4)/'Lineær programmering opg 4'!$K$4*-1)</f>
        <v>162.57599999998212</v>
      </c>
      <c r="E3390" s="167">
        <f>IF('Lineær programmering opg 4'!$M$5=0,"-",(-A3390+'Lineær programmering opg 4'!$M$5)/'Lineær programmering opg 4'!$K$5*-1)</f>
        <v>180.9659999999933</v>
      </c>
      <c r="F3390" s="167" t="str">
        <f>IF('Lineær programmering opg 4'!$E$6=0,"-",(-A3390+'Lineær programmering opg 4'!$M$6)/'Lineær programmering opg 4'!$K$6*-1)</f>
        <v>-</v>
      </c>
      <c r="G3390" s="167" t="str">
        <f>IF('Lineær programmering opg 4'!$D$7=0,"-",((-A3390+'Lineær programmering opg 4'!$M$7)/'Lineær programmering opg 4'!$K$7)*-1)</f>
        <v>-</v>
      </c>
      <c r="H3390" s="167" t="str">
        <f>IF('Lineær programmering opg 4'!$C$8=0,"-",((-A3390+'Lineær programmering opg 4'!$M$8)/'Lineær programmering opg 4'!$K$8)*-1)</f>
        <v>-</v>
      </c>
      <c r="I3390" s="167" t="str">
        <f>IF('Lineær programmering opg 4'!$D$8=0,"-",'Lineær programmering opg 4'!$G$8)</f>
        <v>-</v>
      </c>
      <c r="J3390" s="295">
        <f>A3390*'Lineær programmering opg 4'!$C$11+Datatabel!C3390*'Lineær programmering opg 4'!$D$11</f>
        <v>40257.599999998209</v>
      </c>
      <c r="K3390" s="9">
        <f t="shared" si="262"/>
        <v>0</v>
      </c>
      <c r="L3390" s="9">
        <f t="shared" si="263"/>
        <v>0</v>
      </c>
    </row>
    <row r="3391" spans="1:12" ht="15" x14ac:dyDescent="0.25">
      <c r="A3391" s="167">
        <f t="shared" si="261"/>
        <v>158.68800000000897</v>
      </c>
      <c r="B3391" s="325">
        <f t="shared" si="264"/>
        <v>0.66120000000003731</v>
      </c>
      <c r="C3391" s="167">
        <f t="shared" si="260"/>
        <v>162.62399999998206</v>
      </c>
      <c r="D3391" s="167">
        <f>IF('Lineær programmering opg 4'!$M$4=0,"-",(-A3391+'Lineær programmering opg 4'!$M$4)/'Lineær programmering opg 4'!$K$4*-1)</f>
        <v>162.62399999998206</v>
      </c>
      <c r="E3391" s="167">
        <f>IF('Lineær programmering opg 4'!$M$5=0,"-",(-A3391+'Lineær programmering opg 4'!$M$5)/'Lineær programmering opg 4'!$K$5*-1)</f>
        <v>180.98399999999327</v>
      </c>
      <c r="F3391" s="167" t="str">
        <f>IF('Lineær programmering opg 4'!$E$6=0,"-",(-A3391+'Lineær programmering opg 4'!$M$6)/'Lineær programmering opg 4'!$K$6*-1)</f>
        <v>-</v>
      </c>
      <c r="G3391" s="167" t="str">
        <f>IF('Lineær programmering opg 4'!$D$7=0,"-",((-A3391+'Lineær programmering opg 4'!$M$7)/'Lineær programmering opg 4'!$K$7)*-1)</f>
        <v>-</v>
      </c>
      <c r="H3391" s="167" t="str">
        <f>IF('Lineær programmering opg 4'!$C$8=0,"-",((-A3391+'Lineær programmering opg 4'!$M$8)/'Lineær programmering opg 4'!$K$8)*-1)</f>
        <v>-</v>
      </c>
      <c r="I3391" s="167" t="str">
        <f>IF('Lineær programmering opg 4'!$D$8=0,"-",'Lineær programmering opg 4'!$G$8)</f>
        <v>-</v>
      </c>
      <c r="J3391" s="295">
        <f>A3391*'Lineær programmering opg 4'!$C$11+Datatabel!C3391*'Lineær programmering opg 4'!$D$11</f>
        <v>40262.399999998204</v>
      </c>
      <c r="K3391" s="9">
        <f t="shared" si="262"/>
        <v>0</v>
      </c>
      <c r="L3391" s="9">
        <f t="shared" si="263"/>
        <v>0</v>
      </c>
    </row>
    <row r="3392" spans="1:12" ht="15" x14ac:dyDescent="0.25">
      <c r="A3392" s="167">
        <f t="shared" si="261"/>
        <v>158.66400000000897</v>
      </c>
      <c r="B3392" s="325">
        <f t="shared" si="264"/>
        <v>0.66110000000003732</v>
      </c>
      <c r="C3392" s="167">
        <f t="shared" si="260"/>
        <v>162.67199999998206</v>
      </c>
      <c r="D3392" s="167">
        <f>IF('Lineær programmering opg 4'!$M$4=0,"-",(-A3392+'Lineær programmering opg 4'!$M$4)/'Lineær programmering opg 4'!$K$4*-1)</f>
        <v>162.67199999998206</v>
      </c>
      <c r="E3392" s="167">
        <f>IF('Lineær programmering opg 4'!$M$5=0,"-",(-A3392+'Lineær programmering opg 4'!$M$5)/'Lineær programmering opg 4'!$K$5*-1)</f>
        <v>181.00199999999327</v>
      </c>
      <c r="F3392" s="167" t="str">
        <f>IF('Lineær programmering opg 4'!$E$6=0,"-",(-A3392+'Lineær programmering opg 4'!$M$6)/'Lineær programmering opg 4'!$K$6*-1)</f>
        <v>-</v>
      </c>
      <c r="G3392" s="167" t="str">
        <f>IF('Lineær programmering opg 4'!$D$7=0,"-",((-A3392+'Lineær programmering opg 4'!$M$7)/'Lineær programmering opg 4'!$K$7)*-1)</f>
        <v>-</v>
      </c>
      <c r="H3392" s="167" t="str">
        <f>IF('Lineær programmering opg 4'!$C$8=0,"-",((-A3392+'Lineær programmering opg 4'!$M$8)/'Lineær programmering opg 4'!$K$8)*-1)</f>
        <v>-</v>
      </c>
      <c r="I3392" s="167" t="str">
        <f>IF('Lineær programmering opg 4'!$D$8=0,"-",'Lineær programmering opg 4'!$G$8)</f>
        <v>-</v>
      </c>
      <c r="J3392" s="295">
        <f>A3392*'Lineær programmering opg 4'!$C$11+Datatabel!C3392*'Lineær programmering opg 4'!$D$11</f>
        <v>40267.199999998207</v>
      </c>
      <c r="K3392" s="9">
        <f t="shared" si="262"/>
        <v>0</v>
      </c>
      <c r="L3392" s="9">
        <f t="shared" si="263"/>
        <v>0</v>
      </c>
    </row>
    <row r="3393" spans="1:12" ht="15" x14ac:dyDescent="0.25">
      <c r="A3393" s="167">
        <f t="shared" si="261"/>
        <v>158.64000000000897</v>
      </c>
      <c r="B3393" s="325">
        <f t="shared" si="264"/>
        <v>0.66100000000003734</v>
      </c>
      <c r="C3393" s="167">
        <f t="shared" si="260"/>
        <v>162.71999999998206</v>
      </c>
      <c r="D3393" s="167">
        <f>IF('Lineær programmering opg 4'!$M$4=0,"-",(-A3393+'Lineær programmering opg 4'!$M$4)/'Lineær programmering opg 4'!$K$4*-1)</f>
        <v>162.71999999998206</v>
      </c>
      <c r="E3393" s="167">
        <f>IF('Lineær programmering opg 4'!$M$5=0,"-",(-A3393+'Lineær programmering opg 4'!$M$5)/'Lineær programmering opg 4'!$K$5*-1)</f>
        <v>181.01999999999327</v>
      </c>
      <c r="F3393" s="167" t="str">
        <f>IF('Lineær programmering opg 4'!$E$6=0,"-",(-A3393+'Lineær programmering opg 4'!$M$6)/'Lineær programmering opg 4'!$K$6*-1)</f>
        <v>-</v>
      </c>
      <c r="G3393" s="167" t="str">
        <f>IF('Lineær programmering opg 4'!$D$7=0,"-",((-A3393+'Lineær programmering opg 4'!$M$7)/'Lineær programmering opg 4'!$K$7)*-1)</f>
        <v>-</v>
      </c>
      <c r="H3393" s="167" t="str">
        <f>IF('Lineær programmering opg 4'!$C$8=0,"-",((-A3393+'Lineær programmering opg 4'!$M$8)/'Lineær programmering opg 4'!$K$8)*-1)</f>
        <v>-</v>
      </c>
      <c r="I3393" s="167" t="str">
        <f>IF('Lineær programmering opg 4'!$D$8=0,"-",'Lineær programmering opg 4'!$G$8)</f>
        <v>-</v>
      </c>
      <c r="J3393" s="295">
        <f>A3393*'Lineær programmering opg 4'!$C$11+Datatabel!C3393*'Lineær programmering opg 4'!$D$11</f>
        <v>40271.999999998203</v>
      </c>
      <c r="K3393" s="9">
        <f t="shared" si="262"/>
        <v>0</v>
      </c>
      <c r="L3393" s="9">
        <f t="shared" si="263"/>
        <v>0</v>
      </c>
    </row>
    <row r="3394" spans="1:12" ht="15" x14ac:dyDescent="0.25">
      <c r="A3394" s="167">
        <f t="shared" si="261"/>
        <v>158.61600000000897</v>
      </c>
      <c r="B3394" s="325">
        <f t="shared" si="264"/>
        <v>0.66090000000003735</v>
      </c>
      <c r="C3394" s="167">
        <f t="shared" si="260"/>
        <v>162.76799999998207</v>
      </c>
      <c r="D3394" s="167">
        <f>IF('Lineær programmering opg 4'!$M$4=0,"-",(-A3394+'Lineær programmering opg 4'!$M$4)/'Lineær programmering opg 4'!$K$4*-1)</f>
        <v>162.76799999998207</v>
      </c>
      <c r="E3394" s="167">
        <f>IF('Lineær programmering opg 4'!$M$5=0,"-",(-A3394+'Lineær programmering opg 4'!$M$5)/'Lineær programmering opg 4'!$K$5*-1)</f>
        <v>181.03799999999327</v>
      </c>
      <c r="F3394" s="167" t="str">
        <f>IF('Lineær programmering opg 4'!$E$6=0,"-",(-A3394+'Lineær programmering opg 4'!$M$6)/'Lineær programmering opg 4'!$K$6*-1)</f>
        <v>-</v>
      </c>
      <c r="G3394" s="167" t="str">
        <f>IF('Lineær programmering opg 4'!$D$7=0,"-",((-A3394+'Lineær programmering opg 4'!$M$7)/'Lineær programmering opg 4'!$K$7)*-1)</f>
        <v>-</v>
      </c>
      <c r="H3394" s="167" t="str">
        <f>IF('Lineær programmering opg 4'!$C$8=0,"-",((-A3394+'Lineær programmering opg 4'!$M$8)/'Lineær programmering opg 4'!$K$8)*-1)</f>
        <v>-</v>
      </c>
      <c r="I3394" s="167" t="str">
        <f>IF('Lineær programmering opg 4'!$D$8=0,"-",'Lineær programmering opg 4'!$G$8)</f>
        <v>-</v>
      </c>
      <c r="J3394" s="295">
        <f>A3394*'Lineær programmering opg 4'!$C$11+Datatabel!C3394*'Lineær programmering opg 4'!$D$11</f>
        <v>40276.799999998206</v>
      </c>
      <c r="K3394" s="9">
        <f t="shared" si="262"/>
        <v>0</v>
      </c>
      <c r="L3394" s="9">
        <f t="shared" si="263"/>
        <v>0</v>
      </c>
    </row>
    <row r="3395" spans="1:12" ht="15" x14ac:dyDescent="0.25">
      <c r="A3395" s="167">
        <f t="shared" si="261"/>
        <v>158.59200000000897</v>
      </c>
      <c r="B3395" s="325">
        <f t="shared" si="264"/>
        <v>0.66080000000003736</v>
      </c>
      <c r="C3395" s="167">
        <f t="shared" ref="C3395:C3458" si="265">MIN(D3395,E3395,F3395,G3395,H3395,I3395)</f>
        <v>162.81599999998207</v>
      </c>
      <c r="D3395" s="167">
        <f>IF('Lineær programmering opg 4'!$M$4=0,"-",(-A3395+'Lineær programmering opg 4'!$M$4)/'Lineær programmering opg 4'!$K$4*-1)</f>
        <v>162.81599999998207</v>
      </c>
      <c r="E3395" s="167">
        <f>IF('Lineær programmering opg 4'!$M$5=0,"-",(-A3395+'Lineær programmering opg 4'!$M$5)/'Lineær programmering opg 4'!$K$5*-1)</f>
        <v>181.05599999999328</v>
      </c>
      <c r="F3395" s="167" t="str">
        <f>IF('Lineær programmering opg 4'!$E$6=0,"-",(-A3395+'Lineær programmering opg 4'!$M$6)/'Lineær programmering opg 4'!$K$6*-1)</f>
        <v>-</v>
      </c>
      <c r="G3395" s="167" t="str">
        <f>IF('Lineær programmering opg 4'!$D$7=0,"-",((-A3395+'Lineær programmering opg 4'!$M$7)/'Lineær programmering opg 4'!$K$7)*-1)</f>
        <v>-</v>
      </c>
      <c r="H3395" s="167" t="str">
        <f>IF('Lineær programmering opg 4'!$C$8=0,"-",((-A3395+'Lineær programmering opg 4'!$M$8)/'Lineær programmering opg 4'!$K$8)*-1)</f>
        <v>-</v>
      </c>
      <c r="I3395" s="167" t="str">
        <f>IF('Lineær programmering opg 4'!$D$8=0,"-",'Lineær programmering opg 4'!$G$8)</f>
        <v>-</v>
      </c>
      <c r="J3395" s="295">
        <f>A3395*'Lineær programmering opg 4'!$C$11+Datatabel!C3395*'Lineær programmering opg 4'!$D$11</f>
        <v>40281.599999998201</v>
      </c>
      <c r="K3395" s="9">
        <f t="shared" si="262"/>
        <v>0</v>
      </c>
      <c r="L3395" s="9">
        <f t="shared" si="263"/>
        <v>0</v>
      </c>
    </row>
    <row r="3396" spans="1:12" ht="15" x14ac:dyDescent="0.25">
      <c r="A3396" s="167">
        <f t="shared" ref="A3396:A3459" si="266">$A$3*B3396</f>
        <v>158.56800000000896</v>
      </c>
      <c r="B3396" s="325">
        <f t="shared" si="264"/>
        <v>0.66070000000003737</v>
      </c>
      <c r="C3396" s="167">
        <f t="shared" si="265"/>
        <v>162.86399999998207</v>
      </c>
      <c r="D3396" s="167">
        <f>IF('Lineær programmering opg 4'!$M$4=0,"-",(-A3396+'Lineær programmering opg 4'!$M$4)/'Lineær programmering opg 4'!$K$4*-1)</f>
        <v>162.86399999998207</v>
      </c>
      <c r="E3396" s="167">
        <f>IF('Lineær programmering opg 4'!$M$5=0,"-",(-A3396+'Lineær programmering opg 4'!$M$5)/'Lineær programmering opg 4'!$K$5*-1)</f>
        <v>181.07399999999328</v>
      </c>
      <c r="F3396" s="167" t="str">
        <f>IF('Lineær programmering opg 4'!$E$6=0,"-",(-A3396+'Lineær programmering opg 4'!$M$6)/'Lineær programmering opg 4'!$K$6*-1)</f>
        <v>-</v>
      </c>
      <c r="G3396" s="167" t="str">
        <f>IF('Lineær programmering opg 4'!$D$7=0,"-",((-A3396+'Lineær programmering opg 4'!$M$7)/'Lineær programmering opg 4'!$K$7)*-1)</f>
        <v>-</v>
      </c>
      <c r="H3396" s="167" t="str">
        <f>IF('Lineær programmering opg 4'!$C$8=0,"-",((-A3396+'Lineær programmering opg 4'!$M$8)/'Lineær programmering opg 4'!$K$8)*-1)</f>
        <v>-</v>
      </c>
      <c r="I3396" s="167" t="str">
        <f>IF('Lineær programmering opg 4'!$D$8=0,"-",'Lineær programmering opg 4'!$G$8)</f>
        <v>-</v>
      </c>
      <c r="J3396" s="295">
        <f>A3396*'Lineær programmering opg 4'!$C$11+Datatabel!C3396*'Lineær programmering opg 4'!$D$11</f>
        <v>40286.399999998204</v>
      </c>
      <c r="K3396" s="9">
        <f t="shared" ref="K3396:K3459" si="267">IF($J$10004=J3396,A3396,0)</f>
        <v>0</v>
      </c>
      <c r="L3396" s="9">
        <f t="shared" ref="L3396:L3459" si="268">IF(J3396=$J$10004,C3396,0)</f>
        <v>0</v>
      </c>
    </row>
    <row r="3397" spans="1:12" ht="15" x14ac:dyDescent="0.25">
      <c r="A3397" s="167">
        <f t="shared" si="266"/>
        <v>158.54400000000896</v>
      </c>
      <c r="B3397" s="325">
        <f t="shared" ref="B3397:B3460" si="269">B3396-0.01%</f>
        <v>0.66060000000003738</v>
      </c>
      <c r="C3397" s="167">
        <f t="shared" si="265"/>
        <v>162.91199999998207</v>
      </c>
      <c r="D3397" s="167">
        <f>IF('Lineær programmering opg 4'!$M$4=0,"-",(-A3397+'Lineær programmering opg 4'!$M$4)/'Lineær programmering opg 4'!$K$4*-1)</f>
        <v>162.91199999998207</v>
      </c>
      <c r="E3397" s="167">
        <f>IF('Lineær programmering opg 4'!$M$5=0,"-",(-A3397+'Lineær programmering opg 4'!$M$5)/'Lineær programmering opg 4'!$K$5*-1)</f>
        <v>181.09199999999328</v>
      </c>
      <c r="F3397" s="167" t="str">
        <f>IF('Lineær programmering opg 4'!$E$6=0,"-",(-A3397+'Lineær programmering opg 4'!$M$6)/'Lineær programmering opg 4'!$K$6*-1)</f>
        <v>-</v>
      </c>
      <c r="G3397" s="167" t="str">
        <f>IF('Lineær programmering opg 4'!$D$7=0,"-",((-A3397+'Lineær programmering opg 4'!$M$7)/'Lineær programmering opg 4'!$K$7)*-1)</f>
        <v>-</v>
      </c>
      <c r="H3397" s="167" t="str">
        <f>IF('Lineær programmering opg 4'!$C$8=0,"-",((-A3397+'Lineær programmering opg 4'!$M$8)/'Lineær programmering opg 4'!$K$8)*-1)</f>
        <v>-</v>
      </c>
      <c r="I3397" s="167" t="str">
        <f>IF('Lineær programmering opg 4'!$D$8=0,"-",'Lineær programmering opg 4'!$G$8)</f>
        <v>-</v>
      </c>
      <c r="J3397" s="295">
        <f>A3397*'Lineær programmering opg 4'!$C$11+Datatabel!C3397*'Lineær programmering opg 4'!$D$11</f>
        <v>40291.199999998207</v>
      </c>
      <c r="K3397" s="9">
        <f t="shared" si="267"/>
        <v>0</v>
      </c>
      <c r="L3397" s="9">
        <f t="shared" si="268"/>
        <v>0</v>
      </c>
    </row>
    <row r="3398" spans="1:12" ht="15" x14ac:dyDescent="0.25">
      <c r="A3398" s="167">
        <f t="shared" si="266"/>
        <v>158.52000000000896</v>
      </c>
      <c r="B3398" s="325">
        <f t="shared" si="269"/>
        <v>0.66050000000003739</v>
      </c>
      <c r="C3398" s="167">
        <f t="shared" si="265"/>
        <v>162.95999999998207</v>
      </c>
      <c r="D3398" s="167">
        <f>IF('Lineær programmering opg 4'!$M$4=0,"-",(-A3398+'Lineær programmering opg 4'!$M$4)/'Lineær programmering opg 4'!$K$4*-1)</f>
        <v>162.95999999998207</v>
      </c>
      <c r="E3398" s="167">
        <f>IF('Lineær programmering opg 4'!$M$5=0,"-",(-A3398+'Lineær programmering opg 4'!$M$5)/'Lineær programmering opg 4'!$K$5*-1)</f>
        <v>181.10999999999328</v>
      </c>
      <c r="F3398" s="167" t="str">
        <f>IF('Lineær programmering opg 4'!$E$6=0,"-",(-A3398+'Lineær programmering opg 4'!$M$6)/'Lineær programmering opg 4'!$K$6*-1)</f>
        <v>-</v>
      </c>
      <c r="G3398" s="167" t="str">
        <f>IF('Lineær programmering opg 4'!$D$7=0,"-",((-A3398+'Lineær programmering opg 4'!$M$7)/'Lineær programmering opg 4'!$K$7)*-1)</f>
        <v>-</v>
      </c>
      <c r="H3398" s="167" t="str">
        <f>IF('Lineær programmering opg 4'!$C$8=0,"-",((-A3398+'Lineær programmering opg 4'!$M$8)/'Lineær programmering opg 4'!$K$8)*-1)</f>
        <v>-</v>
      </c>
      <c r="I3398" s="167" t="str">
        <f>IF('Lineær programmering opg 4'!$D$8=0,"-",'Lineær programmering opg 4'!$G$8)</f>
        <v>-</v>
      </c>
      <c r="J3398" s="295">
        <f>A3398*'Lineær programmering opg 4'!$C$11+Datatabel!C3398*'Lineær programmering opg 4'!$D$11</f>
        <v>40295.99999999821</v>
      </c>
      <c r="K3398" s="9">
        <f t="shared" si="267"/>
        <v>0</v>
      </c>
      <c r="L3398" s="9">
        <f t="shared" si="268"/>
        <v>0</v>
      </c>
    </row>
    <row r="3399" spans="1:12" ht="15" x14ac:dyDescent="0.25">
      <c r="A3399" s="167">
        <f t="shared" si="266"/>
        <v>158.49600000000896</v>
      </c>
      <c r="B3399" s="325">
        <f t="shared" si="269"/>
        <v>0.6604000000000374</v>
      </c>
      <c r="C3399" s="167">
        <f t="shared" si="265"/>
        <v>163.00799999998208</v>
      </c>
      <c r="D3399" s="167">
        <f>IF('Lineær programmering opg 4'!$M$4=0,"-",(-A3399+'Lineær programmering opg 4'!$M$4)/'Lineær programmering opg 4'!$K$4*-1)</f>
        <v>163.00799999998208</v>
      </c>
      <c r="E3399" s="167">
        <f>IF('Lineær programmering opg 4'!$M$5=0,"-",(-A3399+'Lineær programmering opg 4'!$M$5)/'Lineær programmering opg 4'!$K$5*-1)</f>
        <v>181.12799999999328</v>
      </c>
      <c r="F3399" s="167" t="str">
        <f>IF('Lineær programmering opg 4'!$E$6=0,"-",(-A3399+'Lineær programmering opg 4'!$M$6)/'Lineær programmering opg 4'!$K$6*-1)</f>
        <v>-</v>
      </c>
      <c r="G3399" s="167" t="str">
        <f>IF('Lineær programmering opg 4'!$D$7=0,"-",((-A3399+'Lineær programmering opg 4'!$M$7)/'Lineær programmering opg 4'!$K$7)*-1)</f>
        <v>-</v>
      </c>
      <c r="H3399" s="167" t="str">
        <f>IF('Lineær programmering opg 4'!$C$8=0,"-",((-A3399+'Lineær programmering opg 4'!$M$8)/'Lineær programmering opg 4'!$K$8)*-1)</f>
        <v>-</v>
      </c>
      <c r="I3399" s="167" t="str">
        <f>IF('Lineær programmering opg 4'!$D$8=0,"-",'Lineær programmering opg 4'!$G$8)</f>
        <v>-</v>
      </c>
      <c r="J3399" s="295">
        <f>A3399*'Lineær programmering opg 4'!$C$11+Datatabel!C3399*'Lineær programmering opg 4'!$D$11</f>
        <v>40300.799999998213</v>
      </c>
      <c r="K3399" s="9">
        <f t="shared" si="267"/>
        <v>0</v>
      </c>
      <c r="L3399" s="9">
        <f t="shared" si="268"/>
        <v>0</v>
      </c>
    </row>
    <row r="3400" spans="1:12" ht="15" x14ac:dyDescent="0.25">
      <c r="A3400" s="167">
        <f t="shared" si="266"/>
        <v>158.47200000000899</v>
      </c>
      <c r="B3400" s="325">
        <f t="shared" si="269"/>
        <v>0.66030000000003741</v>
      </c>
      <c r="C3400" s="167">
        <f t="shared" si="265"/>
        <v>163.05599999998202</v>
      </c>
      <c r="D3400" s="167">
        <f>IF('Lineær programmering opg 4'!$M$4=0,"-",(-A3400+'Lineær programmering opg 4'!$M$4)/'Lineær programmering opg 4'!$K$4*-1)</f>
        <v>163.05599999998202</v>
      </c>
      <c r="E3400" s="167">
        <f>IF('Lineær programmering opg 4'!$M$5=0,"-",(-A3400+'Lineær programmering opg 4'!$M$5)/'Lineær programmering opg 4'!$K$5*-1)</f>
        <v>181.14599999999328</v>
      </c>
      <c r="F3400" s="167" t="str">
        <f>IF('Lineær programmering opg 4'!$E$6=0,"-",(-A3400+'Lineær programmering opg 4'!$M$6)/'Lineær programmering opg 4'!$K$6*-1)</f>
        <v>-</v>
      </c>
      <c r="G3400" s="167" t="str">
        <f>IF('Lineær programmering opg 4'!$D$7=0,"-",((-A3400+'Lineær programmering opg 4'!$M$7)/'Lineær programmering opg 4'!$K$7)*-1)</f>
        <v>-</v>
      </c>
      <c r="H3400" s="167" t="str">
        <f>IF('Lineær programmering opg 4'!$C$8=0,"-",((-A3400+'Lineær programmering opg 4'!$M$8)/'Lineær programmering opg 4'!$K$8)*-1)</f>
        <v>-</v>
      </c>
      <c r="I3400" s="167" t="str">
        <f>IF('Lineær programmering opg 4'!$D$8=0,"-",'Lineær programmering opg 4'!$G$8)</f>
        <v>-</v>
      </c>
      <c r="J3400" s="295">
        <f>A3400*'Lineær programmering opg 4'!$C$11+Datatabel!C3400*'Lineær programmering opg 4'!$D$11</f>
        <v>40305.599999998201</v>
      </c>
      <c r="K3400" s="9">
        <f t="shared" si="267"/>
        <v>0</v>
      </c>
      <c r="L3400" s="9">
        <f t="shared" si="268"/>
        <v>0</v>
      </c>
    </row>
    <row r="3401" spans="1:12" ht="15" x14ac:dyDescent="0.25">
      <c r="A3401" s="167">
        <f t="shared" si="266"/>
        <v>158.44800000000899</v>
      </c>
      <c r="B3401" s="325">
        <f t="shared" si="269"/>
        <v>0.66020000000003742</v>
      </c>
      <c r="C3401" s="167">
        <f t="shared" si="265"/>
        <v>163.10399999998202</v>
      </c>
      <c r="D3401" s="167">
        <f>IF('Lineær programmering opg 4'!$M$4=0,"-",(-A3401+'Lineær programmering opg 4'!$M$4)/'Lineær programmering opg 4'!$K$4*-1)</f>
        <v>163.10399999998202</v>
      </c>
      <c r="E3401" s="167">
        <f>IF('Lineær programmering opg 4'!$M$5=0,"-",(-A3401+'Lineær programmering opg 4'!$M$5)/'Lineær programmering opg 4'!$K$5*-1)</f>
        <v>181.16399999999328</v>
      </c>
      <c r="F3401" s="167" t="str">
        <f>IF('Lineær programmering opg 4'!$E$6=0,"-",(-A3401+'Lineær programmering opg 4'!$M$6)/'Lineær programmering opg 4'!$K$6*-1)</f>
        <v>-</v>
      </c>
      <c r="G3401" s="167" t="str">
        <f>IF('Lineær programmering opg 4'!$D$7=0,"-",((-A3401+'Lineær programmering opg 4'!$M$7)/'Lineær programmering opg 4'!$K$7)*-1)</f>
        <v>-</v>
      </c>
      <c r="H3401" s="167" t="str">
        <f>IF('Lineær programmering opg 4'!$C$8=0,"-",((-A3401+'Lineær programmering opg 4'!$M$8)/'Lineær programmering opg 4'!$K$8)*-1)</f>
        <v>-</v>
      </c>
      <c r="I3401" s="167" t="str">
        <f>IF('Lineær programmering opg 4'!$D$8=0,"-",'Lineær programmering opg 4'!$G$8)</f>
        <v>-</v>
      </c>
      <c r="J3401" s="295">
        <f>A3401*'Lineær programmering opg 4'!$C$11+Datatabel!C3401*'Lineær programmering opg 4'!$D$11</f>
        <v>40310.399999998204</v>
      </c>
      <c r="K3401" s="9">
        <f t="shared" si="267"/>
        <v>0</v>
      </c>
      <c r="L3401" s="9">
        <f t="shared" si="268"/>
        <v>0</v>
      </c>
    </row>
    <row r="3402" spans="1:12" ht="15" x14ac:dyDescent="0.25">
      <c r="A3402" s="167">
        <f t="shared" si="266"/>
        <v>158.42400000000899</v>
      </c>
      <c r="B3402" s="325">
        <f t="shared" si="269"/>
        <v>0.66010000000003743</v>
      </c>
      <c r="C3402" s="167">
        <f t="shared" si="265"/>
        <v>163.15199999998202</v>
      </c>
      <c r="D3402" s="167">
        <f>IF('Lineær programmering opg 4'!$M$4=0,"-",(-A3402+'Lineær programmering opg 4'!$M$4)/'Lineær programmering opg 4'!$K$4*-1)</f>
        <v>163.15199999998202</v>
      </c>
      <c r="E3402" s="167">
        <f>IF('Lineær programmering opg 4'!$M$5=0,"-",(-A3402+'Lineær programmering opg 4'!$M$5)/'Lineær programmering opg 4'!$K$5*-1)</f>
        <v>181.18199999999328</v>
      </c>
      <c r="F3402" s="167" t="str">
        <f>IF('Lineær programmering opg 4'!$E$6=0,"-",(-A3402+'Lineær programmering opg 4'!$M$6)/'Lineær programmering opg 4'!$K$6*-1)</f>
        <v>-</v>
      </c>
      <c r="G3402" s="167" t="str">
        <f>IF('Lineær programmering opg 4'!$D$7=0,"-",((-A3402+'Lineær programmering opg 4'!$M$7)/'Lineær programmering opg 4'!$K$7)*-1)</f>
        <v>-</v>
      </c>
      <c r="H3402" s="167" t="str">
        <f>IF('Lineær programmering opg 4'!$C$8=0,"-",((-A3402+'Lineær programmering opg 4'!$M$8)/'Lineær programmering opg 4'!$K$8)*-1)</f>
        <v>-</v>
      </c>
      <c r="I3402" s="167" t="str">
        <f>IF('Lineær programmering opg 4'!$D$8=0,"-",'Lineær programmering opg 4'!$G$8)</f>
        <v>-</v>
      </c>
      <c r="J3402" s="295">
        <f>A3402*'Lineær programmering opg 4'!$C$11+Datatabel!C3402*'Lineær programmering opg 4'!$D$11</f>
        <v>40315.1999999982</v>
      </c>
      <c r="K3402" s="9">
        <f t="shared" si="267"/>
        <v>0</v>
      </c>
      <c r="L3402" s="9">
        <f t="shared" si="268"/>
        <v>0</v>
      </c>
    </row>
    <row r="3403" spans="1:12" ht="15" x14ac:dyDescent="0.25">
      <c r="A3403" s="167">
        <f t="shared" si="266"/>
        <v>158.40000000000899</v>
      </c>
      <c r="B3403" s="325">
        <f t="shared" si="269"/>
        <v>0.66000000000003745</v>
      </c>
      <c r="C3403" s="167">
        <f t="shared" si="265"/>
        <v>163.19999999998203</v>
      </c>
      <c r="D3403" s="167">
        <f>IF('Lineær programmering opg 4'!$M$4=0,"-",(-A3403+'Lineær programmering opg 4'!$M$4)/'Lineær programmering opg 4'!$K$4*-1)</f>
        <v>163.19999999998203</v>
      </c>
      <c r="E3403" s="167">
        <f>IF('Lineær programmering opg 4'!$M$5=0,"-",(-A3403+'Lineær programmering opg 4'!$M$5)/'Lineær programmering opg 4'!$K$5*-1)</f>
        <v>181.19999999999328</v>
      </c>
      <c r="F3403" s="167" t="str">
        <f>IF('Lineær programmering opg 4'!$E$6=0,"-",(-A3403+'Lineær programmering opg 4'!$M$6)/'Lineær programmering opg 4'!$K$6*-1)</f>
        <v>-</v>
      </c>
      <c r="G3403" s="167" t="str">
        <f>IF('Lineær programmering opg 4'!$D$7=0,"-",((-A3403+'Lineær programmering opg 4'!$M$7)/'Lineær programmering opg 4'!$K$7)*-1)</f>
        <v>-</v>
      </c>
      <c r="H3403" s="167" t="str">
        <f>IF('Lineær programmering opg 4'!$C$8=0,"-",((-A3403+'Lineær programmering opg 4'!$M$8)/'Lineær programmering opg 4'!$K$8)*-1)</f>
        <v>-</v>
      </c>
      <c r="I3403" s="167" t="str">
        <f>IF('Lineær programmering opg 4'!$D$8=0,"-",'Lineær programmering opg 4'!$G$8)</f>
        <v>-</v>
      </c>
      <c r="J3403" s="295">
        <f>A3403*'Lineær programmering opg 4'!$C$11+Datatabel!C3403*'Lineær programmering opg 4'!$D$11</f>
        <v>40319.999999998203</v>
      </c>
      <c r="K3403" s="9">
        <f t="shared" si="267"/>
        <v>0</v>
      </c>
      <c r="L3403" s="9">
        <f t="shared" si="268"/>
        <v>0</v>
      </c>
    </row>
    <row r="3404" spans="1:12" ht="15" x14ac:dyDescent="0.25">
      <c r="A3404" s="167">
        <f t="shared" si="266"/>
        <v>158.37600000000899</v>
      </c>
      <c r="B3404" s="325">
        <f t="shared" si="269"/>
        <v>0.65990000000003746</v>
      </c>
      <c r="C3404" s="167">
        <f t="shared" si="265"/>
        <v>163.24799999998203</v>
      </c>
      <c r="D3404" s="167">
        <f>IF('Lineær programmering opg 4'!$M$4=0,"-",(-A3404+'Lineær programmering opg 4'!$M$4)/'Lineær programmering opg 4'!$K$4*-1)</f>
        <v>163.24799999998203</v>
      </c>
      <c r="E3404" s="167">
        <f>IF('Lineær programmering opg 4'!$M$5=0,"-",(-A3404+'Lineær programmering opg 4'!$M$5)/'Lineær programmering opg 4'!$K$5*-1)</f>
        <v>181.21799999999328</v>
      </c>
      <c r="F3404" s="167" t="str">
        <f>IF('Lineær programmering opg 4'!$E$6=0,"-",(-A3404+'Lineær programmering opg 4'!$M$6)/'Lineær programmering opg 4'!$K$6*-1)</f>
        <v>-</v>
      </c>
      <c r="G3404" s="167" t="str">
        <f>IF('Lineær programmering opg 4'!$D$7=0,"-",((-A3404+'Lineær programmering opg 4'!$M$7)/'Lineær programmering opg 4'!$K$7)*-1)</f>
        <v>-</v>
      </c>
      <c r="H3404" s="167" t="str">
        <f>IF('Lineær programmering opg 4'!$C$8=0,"-",((-A3404+'Lineær programmering opg 4'!$M$8)/'Lineær programmering opg 4'!$K$8)*-1)</f>
        <v>-</v>
      </c>
      <c r="I3404" s="167" t="str">
        <f>IF('Lineær programmering opg 4'!$D$8=0,"-",'Lineær programmering opg 4'!$G$8)</f>
        <v>-</v>
      </c>
      <c r="J3404" s="295">
        <f>A3404*'Lineær programmering opg 4'!$C$11+Datatabel!C3404*'Lineær programmering opg 4'!$D$11</f>
        <v>40324.799999998206</v>
      </c>
      <c r="K3404" s="9">
        <f t="shared" si="267"/>
        <v>0</v>
      </c>
      <c r="L3404" s="9">
        <f t="shared" si="268"/>
        <v>0</v>
      </c>
    </row>
    <row r="3405" spans="1:12" ht="15" x14ac:dyDescent="0.25">
      <c r="A3405" s="167">
        <f t="shared" si="266"/>
        <v>158.35200000000899</v>
      </c>
      <c r="B3405" s="325">
        <f t="shared" si="269"/>
        <v>0.65980000000003747</v>
      </c>
      <c r="C3405" s="167">
        <f t="shared" si="265"/>
        <v>163.29599999998203</v>
      </c>
      <c r="D3405" s="167">
        <f>IF('Lineær programmering opg 4'!$M$4=0,"-",(-A3405+'Lineær programmering opg 4'!$M$4)/'Lineær programmering opg 4'!$K$4*-1)</f>
        <v>163.29599999998203</v>
      </c>
      <c r="E3405" s="167">
        <f>IF('Lineær programmering opg 4'!$M$5=0,"-",(-A3405+'Lineær programmering opg 4'!$M$5)/'Lineær programmering opg 4'!$K$5*-1)</f>
        <v>181.23599999999328</v>
      </c>
      <c r="F3405" s="167" t="str">
        <f>IF('Lineær programmering opg 4'!$E$6=0,"-",(-A3405+'Lineær programmering opg 4'!$M$6)/'Lineær programmering opg 4'!$K$6*-1)</f>
        <v>-</v>
      </c>
      <c r="G3405" s="167" t="str">
        <f>IF('Lineær programmering opg 4'!$D$7=0,"-",((-A3405+'Lineær programmering opg 4'!$M$7)/'Lineær programmering opg 4'!$K$7)*-1)</f>
        <v>-</v>
      </c>
      <c r="H3405" s="167" t="str">
        <f>IF('Lineær programmering opg 4'!$C$8=0,"-",((-A3405+'Lineær programmering opg 4'!$M$8)/'Lineær programmering opg 4'!$K$8)*-1)</f>
        <v>-</v>
      </c>
      <c r="I3405" s="167" t="str">
        <f>IF('Lineær programmering opg 4'!$D$8=0,"-",'Lineær programmering opg 4'!$G$8)</f>
        <v>-</v>
      </c>
      <c r="J3405" s="295">
        <f>A3405*'Lineær programmering opg 4'!$C$11+Datatabel!C3405*'Lineær programmering opg 4'!$D$11</f>
        <v>40329.599999998201</v>
      </c>
      <c r="K3405" s="9">
        <f t="shared" si="267"/>
        <v>0</v>
      </c>
      <c r="L3405" s="9">
        <f t="shared" si="268"/>
        <v>0</v>
      </c>
    </row>
    <row r="3406" spans="1:12" ht="15" x14ac:dyDescent="0.25">
      <c r="A3406" s="167">
        <f t="shared" si="266"/>
        <v>158.32800000000898</v>
      </c>
      <c r="B3406" s="325">
        <f t="shared" si="269"/>
        <v>0.65970000000003748</v>
      </c>
      <c r="C3406" s="167">
        <f t="shared" si="265"/>
        <v>163.34399999998203</v>
      </c>
      <c r="D3406" s="167">
        <f>IF('Lineær programmering opg 4'!$M$4=0,"-",(-A3406+'Lineær programmering opg 4'!$M$4)/'Lineær programmering opg 4'!$K$4*-1)</f>
        <v>163.34399999998203</v>
      </c>
      <c r="E3406" s="167">
        <f>IF('Lineær programmering opg 4'!$M$5=0,"-",(-A3406+'Lineær programmering opg 4'!$M$5)/'Lineær programmering opg 4'!$K$5*-1)</f>
        <v>181.25399999999328</v>
      </c>
      <c r="F3406" s="167" t="str">
        <f>IF('Lineær programmering opg 4'!$E$6=0,"-",(-A3406+'Lineær programmering opg 4'!$M$6)/'Lineær programmering opg 4'!$K$6*-1)</f>
        <v>-</v>
      </c>
      <c r="G3406" s="167" t="str">
        <f>IF('Lineær programmering opg 4'!$D$7=0,"-",((-A3406+'Lineær programmering opg 4'!$M$7)/'Lineær programmering opg 4'!$K$7)*-1)</f>
        <v>-</v>
      </c>
      <c r="H3406" s="167" t="str">
        <f>IF('Lineær programmering opg 4'!$C$8=0,"-",((-A3406+'Lineær programmering opg 4'!$M$8)/'Lineær programmering opg 4'!$K$8)*-1)</f>
        <v>-</v>
      </c>
      <c r="I3406" s="167" t="str">
        <f>IF('Lineær programmering opg 4'!$D$8=0,"-",'Lineær programmering opg 4'!$G$8)</f>
        <v>-</v>
      </c>
      <c r="J3406" s="295">
        <f>A3406*'Lineær programmering opg 4'!$C$11+Datatabel!C3406*'Lineær programmering opg 4'!$D$11</f>
        <v>40334.399999998204</v>
      </c>
      <c r="K3406" s="9">
        <f t="shared" si="267"/>
        <v>0</v>
      </c>
      <c r="L3406" s="9">
        <f t="shared" si="268"/>
        <v>0</v>
      </c>
    </row>
    <row r="3407" spans="1:12" ht="15" x14ac:dyDescent="0.25">
      <c r="A3407" s="167">
        <f t="shared" si="266"/>
        <v>158.30400000000901</v>
      </c>
      <c r="B3407" s="325">
        <f t="shared" si="269"/>
        <v>0.65960000000003749</v>
      </c>
      <c r="C3407" s="167">
        <f t="shared" si="265"/>
        <v>163.39199999998198</v>
      </c>
      <c r="D3407" s="167">
        <f>IF('Lineær programmering opg 4'!$M$4=0,"-",(-A3407+'Lineær programmering opg 4'!$M$4)/'Lineær programmering opg 4'!$K$4*-1)</f>
        <v>163.39199999998198</v>
      </c>
      <c r="E3407" s="167">
        <f>IF('Lineær programmering opg 4'!$M$5=0,"-",(-A3407+'Lineær programmering opg 4'!$M$5)/'Lineær programmering opg 4'!$K$5*-1)</f>
        <v>181.27199999999326</v>
      </c>
      <c r="F3407" s="167" t="str">
        <f>IF('Lineær programmering opg 4'!$E$6=0,"-",(-A3407+'Lineær programmering opg 4'!$M$6)/'Lineær programmering opg 4'!$K$6*-1)</f>
        <v>-</v>
      </c>
      <c r="G3407" s="167" t="str">
        <f>IF('Lineær programmering opg 4'!$D$7=0,"-",((-A3407+'Lineær programmering opg 4'!$M$7)/'Lineær programmering opg 4'!$K$7)*-1)</f>
        <v>-</v>
      </c>
      <c r="H3407" s="167" t="str">
        <f>IF('Lineær programmering opg 4'!$C$8=0,"-",((-A3407+'Lineær programmering opg 4'!$M$8)/'Lineær programmering opg 4'!$K$8)*-1)</f>
        <v>-</v>
      </c>
      <c r="I3407" s="167" t="str">
        <f>IF('Lineær programmering opg 4'!$D$8=0,"-",'Lineær programmering opg 4'!$G$8)</f>
        <v>-</v>
      </c>
      <c r="J3407" s="295">
        <f>A3407*'Lineær programmering opg 4'!$C$11+Datatabel!C3407*'Lineær programmering opg 4'!$D$11</f>
        <v>40339.1999999982</v>
      </c>
      <c r="K3407" s="9">
        <f t="shared" si="267"/>
        <v>0</v>
      </c>
      <c r="L3407" s="9">
        <f t="shared" si="268"/>
        <v>0</v>
      </c>
    </row>
    <row r="3408" spans="1:12" ht="15" x14ac:dyDescent="0.25">
      <c r="A3408" s="167">
        <f t="shared" si="266"/>
        <v>158.28000000000901</v>
      </c>
      <c r="B3408" s="325">
        <f t="shared" si="269"/>
        <v>0.6595000000000375</v>
      </c>
      <c r="C3408" s="167">
        <f t="shared" si="265"/>
        <v>163.43999999998198</v>
      </c>
      <c r="D3408" s="167">
        <f>IF('Lineær programmering opg 4'!$M$4=0,"-",(-A3408+'Lineær programmering opg 4'!$M$4)/'Lineær programmering opg 4'!$K$4*-1)</f>
        <v>163.43999999998198</v>
      </c>
      <c r="E3408" s="167">
        <f>IF('Lineær programmering opg 4'!$M$5=0,"-",(-A3408+'Lineær programmering opg 4'!$M$5)/'Lineær programmering opg 4'!$K$5*-1)</f>
        <v>181.28999999999326</v>
      </c>
      <c r="F3408" s="167" t="str">
        <f>IF('Lineær programmering opg 4'!$E$6=0,"-",(-A3408+'Lineær programmering opg 4'!$M$6)/'Lineær programmering opg 4'!$K$6*-1)</f>
        <v>-</v>
      </c>
      <c r="G3408" s="167" t="str">
        <f>IF('Lineær programmering opg 4'!$D$7=0,"-",((-A3408+'Lineær programmering opg 4'!$M$7)/'Lineær programmering opg 4'!$K$7)*-1)</f>
        <v>-</v>
      </c>
      <c r="H3408" s="167" t="str">
        <f>IF('Lineær programmering opg 4'!$C$8=0,"-",((-A3408+'Lineær programmering opg 4'!$M$8)/'Lineær programmering opg 4'!$K$8)*-1)</f>
        <v>-</v>
      </c>
      <c r="I3408" s="167" t="str">
        <f>IF('Lineær programmering opg 4'!$D$8=0,"-",'Lineær programmering opg 4'!$G$8)</f>
        <v>-</v>
      </c>
      <c r="J3408" s="295">
        <f>A3408*'Lineær programmering opg 4'!$C$11+Datatabel!C3408*'Lineær programmering opg 4'!$D$11</f>
        <v>40343.999999998196</v>
      </c>
      <c r="K3408" s="9">
        <f t="shared" si="267"/>
        <v>0</v>
      </c>
      <c r="L3408" s="9">
        <f t="shared" si="268"/>
        <v>0</v>
      </c>
    </row>
    <row r="3409" spans="1:12" ht="15" x14ac:dyDescent="0.25">
      <c r="A3409" s="167">
        <f t="shared" si="266"/>
        <v>158.25600000000901</v>
      </c>
      <c r="B3409" s="325">
        <f t="shared" si="269"/>
        <v>0.65940000000003751</v>
      </c>
      <c r="C3409" s="167">
        <f t="shared" si="265"/>
        <v>163.48799999998198</v>
      </c>
      <c r="D3409" s="167">
        <f>IF('Lineær programmering opg 4'!$M$4=0,"-",(-A3409+'Lineær programmering opg 4'!$M$4)/'Lineær programmering opg 4'!$K$4*-1)</f>
        <v>163.48799999998198</v>
      </c>
      <c r="E3409" s="167">
        <f>IF('Lineær programmering opg 4'!$M$5=0,"-",(-A3409+'Lineær programmering opg 4'!$M$5)/'Lineær programmering opg 4'!$K$5*-1)</f>
        <v>181.30799999999326</v>
      </c>
      <c r="F3409" s="167" t="str">
        <f>IF('Lineær programmering opg 4'!$E$6=0,"-",(-A3409+'Lineær programmering opg 4'!$M$6)/'Lineær programmering opg 4'!$K$6*-1)</f>
        <v>-</v>
      </c>
      <c r="G3409" s="167" t="str">
        <f>IF('Lineær programmering opg 4'!$D$7=0,"-",((-A3409+'Lineær programmering opg 4'!$M$7)/'Lineær programmering opg 4'!$K$7)*-1)</f>
        <v>-</v>
      </c>
      <c r="H3409" s="167" t="str">
        <f>IF('Lineær programmering opg 4'!$C$8=0,"-",((-A3409+'Lineær programmering opg 4'!$M$8)/'Lineær programmering opg 4'!$K$8)*-1)</f>
        <v>-</v>
      </c>
      <c r="I3409" s="167" t="str">
        <f>IF('Lineær programmering opg 4'!$D$8=0,"-",'Lineær programmering opg 4'!$G$8)</f>
        <v>-</v>
      </c>
      <c r="J3409" s="295">
        <f>A3409*'Lineær programmering opg 4'!$C$11+Datatabel!C3409*'Lineær programmering opg 4'!$D$11</f>
        <v>40348.799999998198</v>
      </c>
      <c r="K3409" s="9">
        <f t="shared" si="267"/>
        <v>0</v>
      </c>
      <c r="L3409" s="9">
        <f t="shared" si="268"/>
        <v>0</v>
      </c>
    </row>
    <row r="3410" spans="1:12" ht="15" x14ac:dyDescent="0.25">
      <c r="A3410" s="167">
        <f t="shared" si="266"/>
        <v>158.23200000000901</v>
      </c>
      <c r="B3410" s="325">
        <f t="shared" si="269"/>
        <v>0.65930000000003752</v>
      </c>
      <c r="C3410" s="167">
        <f t="shared" si="265"/>
        <v>163.53599999998198</v>
      </c>
      <c r="D3410" s="167">
        <f>IF('Lineær programmering opg 4'!$M$4=0,"-",(-A3410+'Lineær programmering opg 4'!$M$4)/'Lineær programmering opg 4'!$K$4*-1)</f>
        <v>163.53599999998198</v>
      </c>
      <c r="E3410" s="167">
        <f>IF('Lineær programmering opg 4'!$M$5=0,"-",(-A3410+'Lineær programmering opg 4'!$M$5)/'Lineær programmering opg 4'!$K$5*-1)</f>
        <v>181.32599999999326</v>
      </c>
      <c r="F3410" s="167" t="str">
        <f>IF('Lineær programmering opg 4'!$E$6=0,"-",(-A3410+'Lineær programmering opg 4'!$M$6)/'Lineær programmering opg 4'!$K$6*-1)</f>
        <v>-</v>
      </c>
      <c r="G3410" s="167" t="str">
        <f>IF('Lineær programmering opg 4'!$D$7=0,"-",((-A3410+'Lineær programmering opg 4'!$M$7)/'Lineær programmering opg 4'!$K$7)*-1)</f>
        <v>-</v>
      </c>
      <c r="H3410" s="167" t="str">
        <f>IF('Lineær programmering opg 4'!$C$8=0,"-",((-A3410+'Lineær programmering opg 4'!$M$8)/'Lineær programmering opg 4'!$K$8)*-1)</f>
        <v>-</v>
      </c>
      <c r="I3410" s="167" t="str">
        <f>IF('Lineær programmering opg 4'!$D$8=0,"-",'Lineær programmering opg 4'!$G$8)</f>
        <v>-</v>
      </c>
      <c r="J3410" s="295">
        <f>A3410*'Lineær programmering opg 4'!$C$11+Datatabel!C3410*'Lineær programmering opg 4'!$D$11</f>
        <v>40353.599999998201</v>
      </c>
      <c r="K3410" s="9">
        <f t="shared" si="267"/>
        <v>0</v>
      </c>
      <c r="L3410" s="9">
        <f t="shared" si="268"/>
        <v>0</v>
      </c>
    </row>
    <row r="3411" spans="1:12" ht="15" x14ac:dyDescent="0.25">
      <c r="A3411" s="167">
        <f t="shared" si="266"/>
        <v>158.20800000000901</v>
      </c>
      <c r="B3411" s="325">
        <f t="shared" si="269"/>
        <v>0.65920000000003753</v>
      </c>
      <c r="C3411" s="167">
        <f t="shared" si="265"/>
        <v>163.58399999998198</v>
      </c>
      <c r="D3411" s="167">
        <f>IF('Lineær programmering opg 4'!$M$4=0,"-",(-A3411+'Lineær programmering opg 4'!$M$4)/'Lineær programmering opg 4'!$K$4*-1)</f>
        <v>163.58399999998198</v>
      </c>
      <c r="E3411" s="167">
        <f>IF('Lineær programmering opg 4'!$M$5=0,"-",(-A3411+'Lineær programmering opg 4'!$M$5)/'Lineær programmering opg 4'!$K$5*-1)</f>
        <v>181.34399999999326</v>
      </c>
      <c r="F3411" s="167" t="str">
        <f>IF('Lineær programmering opg 4'!$E$6=0,"-",(-A3411+'Lineær programmering opg 4'!$M$6)/'Lineær programmering opg 4'!$K$6*-1)</f>
        <v>-</v>
      </c>
      <c r="G3411" s="167" t="str">
        <f>IF('Lineær programmering opg 4'!$D$7=0,"-",((-A3411+'Lineær programmering opg 4'!$M$7)/'Lineær programmering opg 4'!$K$7)*-1)</f>
        <v>-</v>
      </c>
      <c r="H3411" s="167" t="str">
        <f>IF('Lineær programmering opg 4'!$C$8=0,"-",((-A3411+'Lineær programmering opg 4'!$M$8)/'Lineær programmering opg 4'!$K$8)*-1)</f>
        <v>-</v>
      </c>
      <c r="I3411" s="167" t="str">
        <f>IF('Lineær programmering opg 4'!$D$8=0,"-",'Lineær programmering opg 4'!$G$8)</f>
        <v>-</v>
      </c>
      <c r="J3411" s="295">
        <f>A3411*'Lineær programmering opg 4'!$C$11+Datatabel!C3411*'Lineær programmering opg 4'!$D$11</f>
        <v>40358.399999998204</v>
      </c>
      <c r="K3411" s="9">
        <f t="shared" si="267"/>
        <v>0</v>
      </c>
      <c r="L3411" s="9">
        <f t="shared" si="268"/>
        <v>0</v>
      </c>
    </row>
    <row r="3412" spans="1:12" ht="15" x14ac:dyDescent="0.25">
      <c r="A3412" s="167">
        <f t="shared" si="266"/>
        <v>158.18400000000901</v>
      </c>
      <c r="B3412" s="325">
        <f t="shared" si="269"/>
        <v>0.65910000000003754</v>
      </c>
      <c r="C3412" s="167">
        <f t="shared" si="265"/>
        <v>163.63199999998199</v>
      </c>
      <c r="D3412" s="167">
        <f>IF('Lineær programmering opg 4'!$M$4=0,"-",(-A3412+'Lineær programmering opg 4'!$M$4)/'Lineær programmering opg 4'!$K$4*-1)</f>
        <v>163.63199999998199</v>
      </c>
      <c r="E3412" s="167">
        <f>IF('Lineær programmering opg 4'!$M$5=0,"-",(-A3412+'Lineær programmering opg 4'!$M$5)/'Lineær programmering opg 4'!$K$5*-1)</f>
        <v>181.36199999999326</v>
      </c>
      <c r="F3412" s="167" t="str">
        <f>IF('Lineær programmering opg 4'!$E$6=0,"-",(-A3412+'Lineær programmering opg 4'!$M$6)/'Lineær programmering opg 4'!$K$6*-1)</f>
        <v>-</v>
      </c>
      <c r="G3412" s="167" t="str">
        <f>IF('Lineær programmering opg 4'!$D$7=0,"-",((-A3412+'Lineær programmering opg 4'!$M$7)/'Lineær programmering opg 4'!$K$7)*-1)</f>
        <v>-</v>
      </c>
      <c r="H3412" s="167" t="str">
        <f>IF('Lineær programmering opg 4'!$C$8=0,"-",((-A3412+'Lineær programmering opg 4'!$M$8)/'Lineær programmering opg 4'!$K$8)*-1)</f>
        <v>-</v>
      </c>
      <c r="I3412" s="167" t="str">
        <f>IF('Lineær programmering opg 4'!$D$8=0,"-",'Lineær programmering opg 4'!$G$8)</f>
        <v>-</v>
      </c>
      <c r="J3412" s="295">
        <f>A3412*'Lineær programmering opg 4'!$C$11+Datatabel!C3412*'Lineær programmering opg 4'!$D$11</f>
        <v>40363.199999998193</v>
      </c>
      <c r="K3412" s="9">
        <f t="shared" si="267"/>
        <v>0</v>
      </c>
      <c r="L3412" s="9">
        <f t="shared" si="268"/>
        <v>0</v>
      </c>
    </row>
    <row r="3413" spans="1:12" ht="15" x14ac:dyDescent="0.25">
      <c r="A3413" s="167">
        <f t="shared" si="266"/>
        <v>158.16000000000901</v>
      </c>
      <c r="B3413" s="325">
        <f t="shared" si="269"/>
        <v>0.65900000000003756</v>
      </c>
      <c r="C3413" s="167">
        <f t="shared" si="265"/>
        <v>163.67999999998199</v>
      </c>
      <c r="D3413" s="167">
        <f>IF('Lineær programmering opg 4'!$M$4=0,"-",(-A3413+'Lineær programmering opg 4'!$M$4)/'Lineær programmering opg 4'!$K$4*-1)</f>
        <v>163.67999999998199</v>
      </c>
      <c r="E3413" s="167">
        <f>IF('Lineær programmering opg 4'!$M$5=0,"-",(-A3413+'Lineær programmering opg 4'!$M$5)/'Lineær programmering opg 4'!$K$5*-1)</f>
        <v>181.37999999999326</v>
      </c>
      <c r="F3413" s="167" t="str">
        <f>IF('Lineær programmering opg 4'!$E$6=0,"-",(-A3413+'Lineær programmering opg 4'!$M$6)/'Lineær programmering opg 4'!$K$6*-1)</f>
        <v>-</v>
      </c>
      <c r="G3413" s="167" t="str">
        <f>IF('Lineær programmering opg 4'!$D$7=0,"-",((-A3413+'Lineær programmering opg 4'!$M$7)/'Lineær programmering opg 4'!$K$7)*-1)</f>
        <v>-</v>
      </c>
      <c r="H3413" s="167" t="str">
        <f>IF('Lineær programmering opg 4'!$C$8=0,"-",((-A3413+'Lineær programmering opg 4'!$M$8)/'Lineær programmering opg 4'!$K$8)*-1)</f>
        <v>-</v>
      </c>
      <c r="I3413" s="167" t="str">
        <f>IF('Lineær programmering opg 4'!$D$8=0,"-",'Lineær programmering opg 4'!$G$8)</f>
        <v>-</v>
      </c>
      <c r="J3413" s="295">
        <f>A3413*'Lineær programmering opg 4'!$C$11+Datatabel!C3413*'Lineær programmering opg 4'!$D$11</f>
        <v>40367.999999998196</v>
      </c>
      <c r="K3413" s="9">
        <f t="shared" si="267"/>
        <v>0</v>
      </c>
      <c r="L3413" s="9">
        <f t="shared" si="268"/>
        <v>0</v>
      </c>
    </row>
    <row r="3414" spans="1:12" ht="15" x14ac:dyDescent="0.25">
      <c r="A3414" s="167">
        <f t="shared" si="266"/>
        <v>158.13600000000901</v>
      </c>
      <c r="B3414" s="325">
        <f t="shared" si="269"/>
        <v>0.65890000000003757</v>
      </c>
      <c r="C3414" s="167">
        <f t="shared" si="265"/>
        <v>163.72799999998199</v>
      </c>
      <c r="D3414" s="167">
        <f>IF('Lineær programmering opg 4'!$M$4=0,"-",(-A3414+'Lineær programmering opg 4'!$M$4)/'Lineær programmering opg 4'!$K$4*-1)</f>
        <v>163.72799999998199</v>
      </c>
      <c r="E3414" s="167">
        <f>IF('Lineær programmering opg 4'!$M$5=0,"-",(-A3414+'Lineær programmering opg 4'!$M$5)/'Lineær programmering opg 4'!$K$5*-1)</f>
        <v>181.39799999999326</v>
      </c>
      <c r="F3414" s="167" t="str">
        <f>IF('Lineær programmering opg 4'!$E$6=0,"-",(-A3414+'Lineær programmering opg 4'!$M$6)/'Lineær programmering opg 4'!$K$6*-1)</f>
        <v>-</v>
      </c>
      <c r="G3414" s="167" t="str">
        <f>IF('Lineær programmering opg 4'!$D$7=0,"-",((-A3414+'Lineær programmering opg 4'!$M$7)/'Lineær programmering opg 4'!$K$7)*-1)</f>
        <v>-</v>
      </c>
      <c r="H3414" s="167" t="str">
        <f>IF('Lineær programmering opg 4'!$C$8=0,"-",((-A3414+'Lineær programmering opg 4'!$M$8)/'Lineær programmering opg 4'!$K$8)*-1)</f>
        <v>-</v>
      </c>
      <c r="I3414" s="167" t="str">
        <f>IF('Lineær programmering opg 4'!$D$8=0,"-",'Lineær programmering opg 4'!$G$8)</f>
        <v>-</v>
      </c>
      <c r="J3414" s="295">
        <f>A3414*'Lineær programmering opg 4'!$C$11+Datatabel!C3414*'Lineær programmering opg 4'!$D$11</f>
        <v>40372.799999998198</v>
      </c>
      <c r="K3414" s="9">
        <f t="shared" si="267"/>
        <v>0</v>
      </c>
      <c r="L3414" s="9">
        <f t="shared" si="268"/>
        <v>0</v>
      </c>
    </row>
    <row r="3415" spans="1:12" ht="15" x14ac:dyDescent="0.25">
      <c r="A3415" s="167">
        <f t="shared" si="266"/>
        <v>158.112000000009</v>
      </c>
      <c r="B3415" s="325">
        <f t="shared" si="269"/>
        <v>0.65880000000003758</v>
      </c>
      <c r="C3415" s="167">
        <f t="shared" si="265"/>
        <v>163.77599999998199</v>
      </c>
      <c r="D3415" s="167">
        <f>IF('Lineær programmering opg 4'!$M$4=0,"-",(-A3415+'Lineær programmering opg 4'!$M$4)/'Lineær programmering opg 4'!$K$4*-1)</f>
        <v>163.77599999998199</v>
      </c>
      <c r="E3415" s="167">
        <f>IF('Lineær programmering opg 4'!$M$5=0,"-",(-A3415+'Lineær programmering opg 4'!$M$5)/'Lineær programmering opg 4'!$K$5*-1)</f>
        <v>181.41599999999326</v>
      </c>
      <c r="F3415" s="167" t="str">
        <f>IF('Lineær programmering opg 4'!$E$6=0,"-",(-A3415+'Lineær programmering opg 4'!$M$6)/'Lineær programmering opg 4'!$K$6*-1)</f>
        <v>-</v>
      </c>
      <c r="G3415" s="167" t="str">
        <f>IF('Lineær programmering opg 4'!$D$7=0,"-",((-A3415+'Lineær programmering opg 4'!$M$7)/'Lineær programmering opg 4'!$K$7)*-1)</f>
        <v>-</v>
      </c>
      <c r="H3415" s="167" t="str">
        <f>IF('Lineær programmering opg 4'!$C$8=0,"-",((-A3415+'Lineær programmering opg 4'!$M$8)/'Lineær programmering opg 4'!$K$8)*-1)</f>
        <v>-</v>
      </c>
      <c r="I3415" s="167" t="str">
        <f>IF('Lineær programmering opg 4'!$D$8=0,"-",'Lineær programmering opg 4'!$G$8)</f>
        <v>-</v>
      </c>
      <c r="J3415" s="295">
        <f>A3415*'Lineær programmering opg 4'!$C$11+Datatabel!C3415*'Lineær programmering opg 4'!$D$11</f>
        <v>40377.599999998201</v>
      </c>
      <c r="K3415" s="9">
        <f t="shared" si="267"/>
        <v>0</v>
      </c>
      <c r="L3415" s="9">
        <f t="shared" si="268"/>
        <v>0</v>
      </c>
    </row>
    <row r="3416" spans="1:12" ht="15" x14ac:dyDescent="0.25">
      <c r="A3416" s="167">
        <f t="shared" si="266"/>
        <v>158.08800000000903</v>
      </c>
      <c r="B3416" s="325">
        <f t="shared" si="269"/>
        <v>0.65870000000003759</v>
      </c>
      <c r="C3416" s="167">
        <f t="shared" si="265"/>
        <v>163.82399999998194</v>
      </c>
      <c r="D3416" s="167">
        <f>IF('Lineær programmering opg 4'!$M$4=0,"-",(-A3416+'Lineær programmering opg 4'!$M$4)/'Lineær programmering opg 4'!$K$4*-1)</f>
        <v>163.82399999998194</v>
      </c>
      <c r="E3416" s="167">
        <f>IF('Lineær programmering opg 4'!$M$5=0,"-",(-A3416+'Lineær programmering opg 4'!$M$5)/'Lineær programmering opg 4'!$K$5*-1)</f>
        <v>181.43399999999323</v>
      </c>
      <c r="F3416" s="167" t="str">
        <f>IF('Lineær programmering opg 4'!$E$6=0,"-",(-A3416+'Lineær programmering opg 4'!$M$6)/'Lineær programmering opg 4'!$K$6*-1)</f>
        <v>-</v>
      </c>
      <c r="G3416" s="167" t="str">
        <f>IF('Lineær programmering opg 4'!$D$7=0,"-",((-A3416+'Lineær programmering opg 4'!$M$7)/'Lineær programmering opg 4'!$K$7)*-1)</f>
        <v>-</v>
      </c>
      <c r="H3416" s="167" t="str">
        <f>IF('Lineær programmering opg 4'!$C$8=0,"-",((-A3416+'Lineær programmering opg 4'!$M$8)/'Lineær programmering opg 4'!$K$8)*-1)</f>
        <v>-</v>
      </c>
      <c r="I3416" s="167" t="str">
        <f>IF('Lineær programmering opg 4'!$D$8=0,"-",'Lineær programmering opg 4'!$G$8)</f>
        <v>-</v>
      </c>
      <c r="J3416" s="295">
        <f>A3416*'Lineær programmering opg 4'!$C$11+Datatabel!C3416*'Lineær programmering opg 4'!$D$11</f>
        <v>40382.399999998197</v>
      </c>
      <c r="K3416" s="9">
        <f t="shared" si="267"/>
        <v>0</v>
      </c>
      <c r="L3416" s="9">
        <f t="shared" si="268"/>
        <v>0</v>
      </c>
    </row>
    <row r="3417" spans="1:12" ht="15" x14ac:dyDescent="0.25">
      <c r="A3417" s="167">
        <f t="shared" si="266"/>
        <v>158.06400000000903</v>
      </c>
      <c r="B3417" s="325">
        <f t="shared" si="269"/>
        <v>0.6586000000000376</v>
      </c>
      <c r="C3417" s="167">
        <f t="shared" si="265"/>
        <v>163.87199999998194</v>
      </c>
      <c r="D3417" s="167">
        <f>IF('Lineær programmering opg 4'!$M$4=0,"-",(-A3417+'Lineær programmering opg 4'!$M$4)/'Lineær programmering opg 4'!$K$4*-1)</f>
        <v>163.87199999998194</v>
      </c>
      <c r="E3417" s="167">
        <f>IF('Lineær programmering opg 4'!$M$5=0,"-",(-A3417+'Lineær programmering opg 4'!$M$5)/'Lineær programmering opg 4'!$K$5*-1)</f>
        <v>181.45199999999323</v>
      </c>
      <c r="F3417" s="167" t="str">
        <f>IF('Lineær programmering opg 4'!$E$6=0,"-",(-A3417+'Lineær programmering opg 4'!$M$6)/'Lineær programmering opg 4'!$K$6*-1)</f>
        <v>-</v>
      </c>
      <c r="G3417" s="167" t="str">
        <f>IF('Lineær programmering opg 4'!$D$7=0,"-",((-A3417+'Lineær programmering opg 4'!$M$7)/'Lineær programmering opg 4'!$K$7)*-1)</f>
        <v>-</v>
      </c>
      <c r="H3417" s="167" t="str">
        <f>IF('Lineær programmering opg 4'!$C$8=0,"-",((-A3417+'Lineær programmering opg 4'!$M$8)/'Lineær programmering opg 4'!$K$8)*-1)</f>
        <v>-</v>
      </c>
      <c r="I3417" s="167" t="str">
        <f>IF('Lineær programmering opg 4'!$D$8=0,"-",'Lineær programmering opg 4'!$G$8)</f>
        <v>-</v>
      </c>
      <c r="J3417" s="295">
        <f>A3417*'Lineær programmering opg 4'!$C$11+Datatabel!C3417*'Lineær programmering opg 4'!$D$11</f>
        <v>40387.199999998193</v>
      </c>
      <c r="K3417" s="9">
        <f t="shared" si="267"/>
        <v>0</v>
      </c>
      <c r="L3417" s="9">
        <f t="shared" si="268"/>
        <v>0</v>
      </c>
    </row>
    <row r="3418" spans="1:12" ht="15" x14ac:dyDescent="0.25">
      <c r="A3418" s="167">
        <f t="shared" si="266"/>
        <v>158.04000000000903</v>
      </c>
      <c r="B3418" s="325">
        <f t="shared" si="269"/>
        <v>0.65850000000003761</v>
      </c>
      <c r="C3418" s="167">
        <f t="shared" si="265"/>
        <v>163.91999999998194</v>
      </c>
      <c r="D3418" s="167">
        <f>IF('Lineær programmering opg 4'!$M$4=0,"-",(-A3418+'Lineær programmering opg 4'!$M$4)/'Lineær programmering opg 4'!$K$4*-1)</f>
        <v>163.91999999998194</v>
      </c>
      <c r="E3418" s="167">
        <f>IF('Lineær programmering opg 4'!$M$5=0,"-",(-A3418+'Lineær programmering opg 4'!$M$5)/'Lineær programmering opg 4'!$K$5*-1)</f>
        <v>181.46999999999323</v>
      </c>
      <c r="F3418" s="167" t="str">
        <f>IF('Lineær programmering opg 4'!$E$6=0,"-",(-A3418+'Lineær programmering opg 4'!$M$6)/'Lineær programmering opg 4'!$K$6*-1)</f>
        <v>-</v>
      </c>
      <c r="G3418" s="167" t="str">
        <f>IF('Lineær programmering opg 4'!$D$7=0,"-",((-A3418+'Lineær programmering opg 4'!$M$7)/'Lineær programmering opg 4'!$K$7)*-1)</f>
        <v>-</v>
      </c>
      <c r="H3418" s="167" t="str">
        <f>IF('Lineær programmering opg 4'!$C$8=0,"-",((-A3418+'Lineær programmering opg 4'!$M$8)/'Lineær programmering opg 4'!$K$8)*-1)</f>
        <v>-</v>
      </c>
      <c r="I3418" s="167" t="str">
        <f>IF('Lineær programmering opg 4'!$D$8=0,"-",'Lineær programmering opg 4'!$G$8)</f>
        <v>-</v>
      </c>
      <c r="J3418" s="295">
        <f>A3418*'Lineær programmering opg 4'!$C$11+Datatabel!C3418*'Lineær programmering opg 4'!$D$11</f>
        <v>40391.999999998196</v>
      </c>
      <c r="K3418" s="9">
        <f t="shared" si="267"/>
        <v>0</v>
      </c>
      <c r="L3418" s="9">
        <f t="shared" si="268"/>
        <v>0</v>
      </c>
    </row>
    <row r="3419" spans="1:12" ht="15" x14ac:dyDescent="0.25">
      <c r="A3419" s="167">
        <f t="shared" si="266"/>
        <v>158.01600000000903</v>
      </c>
      <c r="B3419" s="325">
        <f t="shared" si="269"/>
        <v>0.65840000000003762</v>
      </c>
      <c r="C3419" s="167">
        <f t="shared" si="265"/>
        <v>163.96799999998194</v>
      </c>
      <c r="D3419" s="167">
        <f>IF('Lineær programmering opg 4'!$M$4=0,"-",(-A3419+'Lineær programmering opg 4'!$M$4)/'Lineær programmering opg 4'!$K$4*-1)</f>
        <v>163.96799999998194</v>
      </c>
      <c r="E3419" s="167">
        <f>IF('Lineær programmering opg 4'!$M$5=0,"-",(-A3419+'Lineær programmering opg 4'!$M$5)/'Lineær programmering opg 4'!$K$5*-1)</f>
        <v>181.48799999999324</v>
      </c>
      <c r="F3419" s="167" t="str">
        <f>IF('Lineær programmering opg 4'!$E$6=0,"-",(-A3419+'Lineær programmering opg 4'!$M$6)/'Lineær programmering opg 4'!$K$6*-1)</f>
        <v>-</v>
      </c>
      <c r="G3419" s="167" t="str">
        <f>IF('Lineær programmering opg 4'!$D$7=0,"-",((-A3419+'Lineær programmering opg 4'!$M$7)/'Lineær programmering opg 4'!$K$7)*-1)</f>
        <v>-</v>
      </c>
      <c r="H3419" s="167" t="str">
        <f>IF('Lineær programmering opg 4'!$C$8=0,"-",((-A3419+'Lineær programmering opg 4'!$M$8)/'Lineær programmering opg 4'!$K$8)*-1)</f>
        <v>-</v>
      </c>
      <c r="I3419" s="167" t="str">
        <f>IF('Lineær programmering opg 4'!$D$8=0,"-",'Lineær programmering opg 4'!$G$8)</f>
        <v>-</v>
      </c>
      <c r="J3419" s="295">
        <f>A3419*'Lineær programmering opg 4'!$C$11+Datatabel!C3419*'Lineær programmering opg 4'!$D$11</f>
        <v>40396.799999998191</v>
      </c>
      <c r="K3419" s="9">
        <f t="shared" si="267"/>
        <v>0</v>
      </c>
      <c r="L3419" s="9">
        <f t="shared" si="268"/>
        <v>0</v>
      </c>
    </row>
    <row r="3420" spans="1:12" ht="15" x14ac:dyDescent="0.25">
      <c r="A3420" s="167">
        <f t="shared" si="266"/>
        <v>157.99200000000903</v>
      </c>
      <c r="B3420" s="325">
        <f t="shared" si="269"/>
        <v>0.65830000000003763</v>
      </c>
      <c r="C3420" s="167">
        <f t="shared" si="265"/>
        <v>164.01599999998194</v>
      </c>
      <c r="D3420" s="167">
        <f>IF('Lineær programmering opg 4'!$M$4=0,"-",(-A3420+'Lineær programmering opg 4'!$M$4)/'Lineær programmering opg 4'!$K$4*-1)</f>
        <v>164.01599999998194</v>
      </c>
      <c r="E3420" s="167">
        <f>IF('Lineær programmering opg 4'!$M$5=0,"-",(-A3420+'Lineær programmering opg 4'!$M$5)/'Lineær programmering opg 4'!$K$5*-1)</f>
        <v>181.50599999999324</v>
      </c>
      <c r="F3420" s="167" t="str">
        <f>IF('Lineær programmering opg 4'!$E$6=0,"-",(-A3420+'Lineær programmering opg 4'!$M$6)/'Lineær programmering opg 4'!$K$6*-1)</f>
        <v>-</v>
      </c>
      <c r="G3420" s="167" t="str">
        <f>IF('Lineær programmering opg 4'!$D$7=0,"-",((-A3420+'Lineær programmering opg 4'!$M$7)/'Lineær programmering opg 4'!$K$7)*-1)</f>
        <v>-</v>
      </c>
      <c r="H3420" s="167" t="str">
        <f>IF('Lineær programmering opg 4'!$C$8=0,"-",((-A3420+'Lineær programmering opg 4'!$M$8)/'Lineær programmering opg 4'!$K$8)*-1)</f>
        <v>-</v>
      </c>
      <c r="I3420" s="167" t="str">
        <f>IF('Lineær programmering opg 4'!$D$8=0,"-",'Lineær programmering opg 4'!$G$8)</f>
        <v>-</v>
      </c>
      <c r="J3420" s="295">
        <f>A3420*'Lineær programmering opg 4'!$C$11+Datatabel!C3420*'Lineær programmering opg 4'!$D$11</f>
        <v>40401.599999998194</v>
      </c>
      <c r="K3420" s="9">
        <f t="shared" si="267"/>
        <v>0</v>
      </c>
      <c r="L3420" s="9">
        <f t="shared" si="268"/>
        <v>0</v>
      </c>
    </row>
    <row r="3421" spans="1:12" ht="15" x14ac:dyDescent="0.25">
      <c r="A3421" s="167">
        <f t="shared" si="266"/>
        <v>157.96800000000903</v>
      </c>
      <c r="B3421" s="325">
        <f t="shared" si="269"/>
        <v>0.65820000000003764</v>
      </c>
      <c r="C3421" s="167">
        <f t="shared" si="265"/>
        <v>164.06399999998195</v>
      </c>
      <c r="D3421" s="167">
        <f>IF('Lineær programmering opg 4'!$M$4=0,"-",(-A3421+'Lineær programmering opg 4'!$M$4)/'Lineær programmering opg 4'!$K$4*-1)</f>
        <v>164.06399999998195</v>
      </c>
      <c r="E3421" s="167">
        <f>IF('Lineær programmering opg 4'!$M$5=0,"-",(-A3421+'Lineær programmering opg 4'!$M$5)/'Lineær programmering opg 4'!$K$5*-1)</f>
        <v>181.52399999999324</v>
      </c>
      <c r="F3421" s="167" t="str">
        <f>IF('Lineær programmering opg 4'!$E$6=0,"-",(-A3421+'Lineær programmering opg 4'!$M$6)/'Lineær programmering opg 4'!$K$6*-1)</f>
        <v>-</v>
      </c>
      <c r="G3421" s="167" t="str">
        <f>IF('Lineær programmering opg 4'!$D$7=0,"-",((-A3421+'Lineær programmering opg 4'!$M$7)/'Lineær programmering opg 4'!$K$7)*-1)</f>
        <v>-</v>
      </c>
      <c r="H3421" s="167" t="str">
        <f>IF('Lineær programmering opg 4'!$C$8=0,"-",((-A3421+'Lineær programmering opg 4'!$M$8)/'Lineær programmering opg 4'!$K$8)*-1)</f>
        <v>-</v>
      </c>
      <c r="I3421" s="167" t="str">
        <f>IF('Lineær programmering opg 4'!$D$8=0,"-",'Lineær programmering opg 4'!$G$8)</f>
        <v>-</v>
      </c>
      <c r="J3421" s="295">
        <f>A3421*'Lineær programmering opg 4'!$C$11+Datatabel!C3421*'Lineær programmering opg 4'!$D$11</f>
        <v>40406.399999998197</v>
      </c>
      <c r="K3421" s="9">
        <f t="shared" si="267"/>
        <v>0</v>
      </c>
      <c r="L3421" s="9">
        <f t="shared" si="268"/>
        <v>0</v>
      </c>
    </row>
    <row r="3422" spans="1:12" ht="15" x14ac:dyDescent="0.25">
      <c r="A3422" s="167">
        <f t="shared" si="266"/>
        <v>157.94400000000903</v>
      </c>
      <c r="B3422" s="325">
        <f t="shared" si="269"/>
        <v>0.65810000000003765</v>
      </c>
      <c r="C3422" s="167">
        <f t="shared" si="265"/>
        <v>164.11199999998195</v>
      </c>
      <c r="D3422" s="167">
        <f>IF('Lineær programmering opg 4'!$M$4=0,"-",(-A3422+'Lineær programmering opg 4'!$M$4)/'Lineær programmering opg 4'!$K$4*-1)</f>
        <v>164.11199999998195</v>
      </c>
      <c r="E3422" s="167">
        <f>IF('Lineær programmering opg 4'!$M$5=0,"-",(-A3422+'Lineær programmering opg 4'!$M$5)/'Lineær programmering opg 4'!$K$5*-1)</f>
        <v>181.54199999999324</v>
      </c>
      <c r="F3422" s="167" t="str">
        <f>IF('Lineær programmering opg 4'!$E$6=0,"-",(-A3422+'Lineær programmering opg 4'!$M$6)/'Lineær programmering opg 4'!$K$6*-1)</f>
        <v>-</v>
      </c>
      <c r="G3422" s="167" t="str">
        <f>IF('Lineær programmering opg 4'!$D$7=0,"-",((-A3422+'Lineær programmering opg 4'!$M$7)/'Lineær programmering opg 4'!$K$7)*-1)</f>
        <v>-</v>
      </c>
      <c r="H3422" s="167" t="str">
        <f>IF('Lineær programmering opg 4'!$C$8=0,"-",((-A3422+'Lineær programmering opg 4'!$M$8)/'Lineær programmering opg 4'!$K$8)*-1)</f>
        <v>-</v>
      </c>
      <c r="I3422" s="167" t="str">
        <f>IF('Lineær programmering opg 4'!$D$8=0,"-",'Lineær programmering opg 4'!$G$8)</f>
        <v>-</v>
      </c>
      <c r="J3422" s="295">
        <f>A3422*'Lineær programmering opg 4'!$C$11+Datatabel!C3422*'Lineær programmering opg 4'!$D$11</f>
        <v>40411.199999998193</v>
      </c>
      <c r="K3422" s="9">
        <f t="shared" si="267"/>
        <v>0</v>
      </c>
      <c r="L3422" s="9">
        <f t="shared" si="268"/>
        <v>0</v>
      </c>
    </row>
    <row r="3423" spans="1:12" ht="15" x14ac:dyDescent="0.25">
      <c r="A3423" s="167">
        <f t="shared" si="266"/>
        <v>157.92000000000905</v>
      </c>
      <c r="B3423" s="325">
        <f t="shared" si="269"/>
        <v>0.65800000000003767</v>
      </c>
      <c r="C3423" s="167">
        <f t="shared" si="265"/>
        <v>164.15999999998189</v>
      </c>
      <c r="D3423" s="167">
        <f>IF('Lineær programmering opg 4'!$M$4=0,"-",(-A3423+'Lineær programmering opg 4'!$M$4)/'Lineær programmering opg 4'!$K$4*-1)</f>
        <v>164.15999999998189</v>
      </c>
      <c r="E3423" s="167">
        <f>IF('Lineær programmering opg 4'!$M$5=0,"-",(-A3423+'Lineær programmering opg 4'!$M$5)/'Lineær programmering opg 4'!$K$5*-1)</f>
        <v>181.55999999999321</v>
      </c>
      <c r="F3423" s="167" t="str">
        <f>IF('Lineær programmering opg 4'!$E$6=0,"-",(-A3423+'Lineær programmering opg 4'!$M$6)/'Lineær programmering opg 4'!$K$6*-1)</f>
        <v>-</v>
      </c>
      <c r="G3423" s="167" t="str">
        <f>IF('Lineær programmering opg 4'!$D$7=0,"-",((-A3423+'Lineær programmering opg 4'!$M$7)/'Lineær programmering opg 4'!$K$7)*-1)</f>
        <v>-</v>
      </c>
      <c r="H3423" s="167" t="str">
        <f>IF('Lineær programmering opg 4'!$C$8=0,"-",((-A3423+'Lineær programmering opg 4'!$M$8)/'Lineær programmering opg 4'!$K$8)*-1)</f>
        <v>-</v>
      </c>
      <c r="I3423" s="167" t="str">
        <f>IF('Lineær programmering opg 4'!$D$8=0,"-",'Lineær programmering opg 4'!$G$8)</f>
        <v>-</v>
      </c>
      <c r="J3423" s="295">
        <f>A3423*'Lineær programmering opg 4'!$C$11+Datatabel!C3423*'Lineær programmering opg 4'!$D$11</f>
        <v>40415.999999998188</v>
      </c>
      <c r="K3423" s="9">
        <f t="shared" si="267"/>
        <v>0</v>
      </c>
      <c r="L3423" s="9">
        <f t="shared" si="268"/>
        <v>0</v>
      </c>
    </row>
    <row r="3424" spans="1:12" ht="15" x14ac:dyDescent="0.25">
      <c r="A3424" s="167">
        <f t="shared" si="266"/>
        <v>157.89600000000905</v>
      </c>
      <c r="B3424" s="325">
        <f t="shared" si="269"/>
        <v>0.65790000000003768</v>
      </c>
      <c r="C3424" s="167">
        <f t="shared" si="265"/>
        <v>164.20799999998189</v>
      </c>
      <c r="D3424" s="167">
        <f>IF('Lineær programmering opg 4'!$M$4=0,"-",(-A3424+'Lineær programmering opg 4'!$M$4)/'Lineær programmering opg 4'!$K$4*-1)</f>
        <v>164.20799999998189</v>
      </c>
      <c r="E3424" s="167">
        <f>IF('Lineær programmering opg 4'!$M$5=0,"-",(-A3424+'Lineær programmering opg 4'!$M$5)/'Lineær programmering opg 4'!$K$5*-1)</f>
        <v>181.57799999999321</v>
      </c>
      <c r="F3424" s="167" t="str">
        <f>IF('Lineær programmering opg 4'!$E$6=0,"-",(-A3424+'Lineær programmering opg 4'!$M$6)/'Lineær programmering opg 4'!$K$6*-1)</f>
        <v>-</v>
      </c>
      <c r="G3424" s="167" t="str">
        <f>IF('Lineær programmering opg 4'!$D$7=0,"-",((-A3424+'Lineær programmering opg 4'!$M$7)/'Lineær programmering opg 4'!$K$7)*-1)</f>
        <v>-</v>
      </c>
      <c r="H3424" s="167" t="str">
        <f>IF('Lineær programmering opg 4'!$C$8=0,"-",((-A3424+'Lineær programmering opg 4'!$M$8)/'Lineær programmering opg 4'!$K$8)*-1)</f>
        <v>-</v>
      </c>
      <c r="I3424" s="167" t="str">
        <f>IF('Lineær programmering opg 4'!$D$8=0,"-",'Lineær programmering opg 4'!$G$8)</f>
        <v>-</v>
      </c>
      <c r="J3424" s="295">
        <f>A3424*'Lineær programmering opg 4'!$C$11+Datatabel!C3424*'Lineær programmering opg 4'!$D$11</f>
        <v>40420.799999998184</v>
      </c>
      <c r="K3424" s="9">
        <f t="shared" si="267"/>
        <v>0</v>
      </c>
      <c r="L3424" s="9">
        <f t="shared" si="268"/>
        <v>0</v>
      </c>
    </row>
    <row r="3425" spans="1:12" ht="15" x14ac:dyDescent="0.25">
      <c r="A3425" s="167">
        <f t="shared" si="266"/>
        <v>157.87200000000905</v>
      </c>
      <c r="B3425" s="325">
        <f t="shared" si="269"/>
        <v>0.65780000000003769</v>
      </c>
      <c r="C3425" s="167">
        <f t="shared" si="265"/>
        <v>164.2559999999819</v>
      </c>
      <c r="D3425" s="167">
        <f>IF('Lineær programmering opg 4'!$M$4=0,"-",(-A3425+'Lineær programmering opg 4'!$M$4)/'Lineær programmering opg 4'!$K$4*-1)</f>
        <v>164.2559999999819</v>
      </c>
      <c r="E3425" s="167">
        <f>IF('Lineær programmering opg 4'!$M$5=0,"-",(-A3425+'Lineær programmering opg 4'!$M$5)/'Lineær programmering opg 4'!$K$5*-1)</f>
        <v>181.59599999999321</v>
      </c>
      <c r="F3425" s="167" t="str">
        <f>IF('Lineær programmering opg 4'!$E$6=0,"-",(-A3425+'Lineær programmering opg 4'!$M$6)/'Lineær programmering opg 4'!$K$6*-1)</f>
        <v>-</v>
      </c>
      <c r="G3425" s="167" t="str">
        <f>IF('Lineær programmering opg 4'!$D$7=0,"-",((-A3425+'Lineær programmering opg 4'!$M$7)/'Lineær programmering opg 4'!$K$7)*-1)</f>
        <v>-</v>
      </c>
      <c r="H3425" s="167" t="str">
        <f>IF('Lineær programmering opg 4'!$C$8=0,"-",((-A3425+'Lineær programmering opg 4'!$M$8)/'Lineær programmering opg 4'!$K$8)*-1)</f>
        <v>-</v>
      </c>
      <c r="I3425" s="167" t="str">
        <f>IF('Lineær programmering opg 4'!$D$8=0,"-",'Lineær programmering opg 4'!$G$8)</f>
        <v>-</v>
      </c>
      <c r="J3425" s="295">
        <f>A3425*'Lineær programmering opg 4'!$C$11+Datatabel!C3425*'Lineær programmering opg 4'!$D$11</f>
        <v>40425.599999998187</v>
      </c>
      <c r="K3425" s="9">
        <f t="shared" si="267"/>
        <v>0</v>
      </c>
      <c r="L3425" s="9">
        <f t="shared" si="268"/>
        <v>0</v>
      </c>
    </row>
    <row r="3426" spans="1:12" ht="15" x14ac:dyDescent="0.25">
      <c r="A3426" s="167">
        <f t="shared" si="266"/>
        <v>157.84800000000905</v>
      </c>
      <c r="B3426" s="325">
        <f t="shared" si="269"/>
        <v>0.6577000000000377</v>
      </c>
      <c r="C3426" s="167">
        <f t="shared" si="265"/>
        <v>164.3039999999819</v>
      </c>
      <c r="D3426" s="167">
        <f>IF('Lineær programmering opg 4'!$M$4=0,"-",(-A3426+'Lineær programmering opg 4'!$M$4)/'Lineær programmering opg 4'!$K$4*-1)</f>
        <v>164.3039999999819</v>
      </c>
      <c r="E3426" s="167">
        <f>IF('Lineær programmering opg 4'!$M$5=0,"-",(-A3426+'Lineær programmering opg 4'!$M$5)/'Lineær programmering opg 4'!$K$5*-1)</f>
        <v>181.61399999999321</v>
      </c>
      <c r="F3426" s="167" t="str">
        <f>IF('Lineær programmering opg 4'!$E$6=0,"-",(-A3426+'Lineær programmering opg 4'!$M$6)/'Lineær programmering opg 4'!$K$6*-1)</f>
        <v>-</v>
      </c>
      <c r="G3426" s="167" t="str">
        <f>IF('Lineær programmering opg 4'!$D$7=0,"-",((-A3426+'Lineær programmering opg 4'!$M$7)/'Lineær programmering opg 4'!$K$7)*-1)</f>
        <v>-</v>
      </c>
      <c r="H3426" s="167" t="str">
        <f>IF('Lineær programmering opg 4'!$C$8=0,"-",((-A3426+'Lineær programmering opg 4'!$M$8)/'Lineær programmering opg 4'!$K$8)*-1)</f>
        <v>-</v>
      </c>
      <c r="I3426" s="167" t="str">
        <f>IF('Lineær programmering opg 4'!$D$8=0,"-",'Lineær programmering opg 4'!$G$8)</f>
        <v>-</v>
      </c>
      <c r="J3426" s="295">
        <f>A3426*'Lineær programmering opg 4'!$C$11+Datatabel!C3426*'Lineær programmering opg 4'!$D$11</f>
        <v>40430.39999999819</v>
      </c>
      <c r="K3426" s="9">
        <f t="shared" si="267"/>
        <v>0</v>
      </c>
      <c r="L3426" s="9">
        <f t="shared" si="268"/>
        <v>0</v>
      </c>
    </row>
    <row r="3427" spans="1:12" ht="15" x14ac:dyDescent="0.25">
      <c r="A3427" s="167">
        <f t="shared" si="266"/>
        <v>157.82400000000905</v>
      </c>
      <c r="B3427" s="325">
        <f t="shared" si="269"/>
        <v>0.65760000000003771</v>
      </c>
      <c r="C3427" s="167">
        <f t="shared" si="265"/>
        <v>164.3519999999819</v>
      </c>
      <c r="D3427" s="167">
        <f>IF('Lineær programmering opg 4'!$M$4=0,"-",(-A3427+'Lineær programmering opg 4'!$M$4)/'Lineær programmering opg 4'!$K$4*-1)</f>
        <v>164.3519999999819</v>
      </c>
      <c r="E3427" s="167">
        <f>IF('Lineær programmering opg 4'!$M$5=0,"-",(-A3427+'Lineær programmering opg 4'!$M$5)/'Lineær programmering opg 4'!$K$5*-1)</f>
        <v>181.63199999999321</v>
      </c>
      <c r="F3427" s="167" t="str">
        <f>IF('Lineær programmering opg 4'!$E$6=0,"-",(-A3427+'Lineær programmering opg 4'!$M$6)/'Lineær programmering opg 4'!$K$6*-1)</f>
        <v>-</v>
      </c>
      <c r="G3427" s="167" t="str">
        <f>IF('Lineær programmering opg 4'!$D$7=0,"-",((-A3427+'Lineær programmering opg 4'!$M$7)/'Lineær programmering opg 4'!$K$7)*-1)</f>
        <v>-</v>
      </c>
      <c r="H3427" s="167" t="str">
        <f>IF('Lineær programmering opg 4'!$C$8=0,"-",((-A3427+'Lineær programmering opg 4'!$M$8)/'Lineær programmering opg 4'!$K$8)*-1)</f>
        <v>-</v>
      </c>
      <c r="I3427" s="167" t="str">
        <f>IF('Lineær programmering opg 4'!$D$8=0,"-",'Lineær programmering opg 4'!$G$8)</f>
        <v>-</v>
      </c>
      <c r="J3427" s="295">
        <f>A3427*'Lineær programmering opg 4'!$C$11+Datatabel!C3427*'Lineær programmering opg 4'!$D$11</f>
        <v>40435.199999998193</v>
      </c>
      <c r="K3427" s="9">
        <f t="shared" si="267"/>
        <v>0</v>
      </c>
      <c r="L3427" s="9">
        <f t="shared" si="268"/>
        <v>0</v>
      </c>
    </row>
    <row r="3428" spans="1:12" ht="15" x14ac:dyDescent="0.25">
      <c r="A3428" s="167">
        <f t="shared" si="266"/>
        <v>157.80000000000905</v>
      </c>
      <c r="B3428" s="325">
        <f t="shared" si="269"/>
        <v>0.65750000000003772</v>
      </c>
      <c r="C3428" s="167">
        <f t="shared" si="265"/>
        <v>164.3999999999819</v>
      </c>
      <c r="D3428" s="167">
        <f>IF('Lineær programmering opg 4'!$M$4=0,"-",(-A3428+'Lineær programmering opg 4'!$M$4)/'Lineær programmering opg 4'!$K$4*-1)</f>
        <v>164.3999999999819</v>
      </c>
      <c r="E3428" s="167">
        <f>IF('Lineær programmering opg 4'!$M$5=0,"-",(-A3428+'Lineær programmering opg 4'!$M$5)/'Lineær programmering opg 4'!$K$5*-1)</f>
        <v>181.64999999999321</v>
      </c>
      <c r="F3428" s="167" t="str">
        <f>IF('Lineær programmering opg 4'!$E$6=0,"-",(-A3428+'Lineær programmering opg 4'!$M$6)/'Lineær programmering opg 4'!$K$6*-1)</f>
        <v>-</v>
      </c>
      <c r="G3428" s="167" t="str">
        <f>IF('Lineær programmering opg 4'!$D$7=0,"-",((-A3428+'Lineær programmering opg 4'!$M$7)/'Lineær programmering opg 4'!$K$7)*-1)</f>
        <v>-</v>
      </c>
      <c r="H3428" s="167" t="str">
        <f>IF('Lineær programmering opg 4'!$C$8=0,"-",((-A3428+'Lineær programmering opg 4'!$M$8)/'Lineær programmering opg 4'!$K$8)*-1)</f>
        <v>-</v>
      </c>
      <c r="I3428" s="167" t="str">
        <f>IF('Lineær programmering opg 4'!$D$8=0,"-",'Lineær programmering opg 4'!$G$8)</f>
        <v>-</v>
      </c>
      <c r="J3428" s="295">
        <f>A3428*'Lineær programmering opg 4'!$C$11+Datatabel!C3428*'Lineær programmering opg 4'!$D$11</f>
        <v>40439.999999998196</v>
      </c>
      <c r="K3428" s="9">
        <f t="shared" si="267"/>
        <v>0</v>
      </c>
      <c r="L3428" s="9">
        <f t="shared" si="268"/>
        <v>0</v>
      </c>
    </row>
    <row r="3429" spans="1:12" ht="15" x14ac:dyDescent="0.25">
      <c r="A3429" s="167">
        <f t="shared" si="266"/>
        <v>157.77600000000905</v>
      </c>
      <c r="B3429" s="325">
        <f t="shared" si="269"/>
        <v>0.65740000000003773</v>
      </c>
      <c r="C3429" s="167">
        <f t="shared" si="265"/>
        <v>164.4479999999819</v>
      </c>
      <c r="D3429" s="167">
        <f>IF('Lineær programmering opg 4'!$M$4=0,"-",(-A3429+'Lineær programmering opg 4'!$M$4)/'Lineær programmering opg 4'!$K$4*-1)</f>
        <v>164.4479999999819</v>
      </c>
      <c r="E3429" s="167">
        <f>IF('Lineær programmering opg 4'!$M$5=0,"-",(-A3429+'Lineær programmering opg 4'!$M$5)/'Lineær programmering opg 4'!$K$5*-1)</f>
        <v>181.66799999999321</v>
      </c>
      <c r="F3429" s="167" t="str">
        <f>IF('Lineær programmering opg 4'!$E$6=0,"-",(-A3429+'Lineær programmering opg 4'!$M$6)/'Lineær programmering opg 4'!$K$6*-1)</f>
        <v>-</v>
      </c>
      <c r="G3429" s="167" t="str">
        <f>IF('Lineær programmering opg 4'!$D$7=0,"-",((-A3429+'Lineær programmering opg 4'!$M$7)/'Lineær programmering opg 4'!$K$7)*-1)</f>
        <v>-</v>
      </c>
      <c r="H3429" s="167" t="str">
        <f>IF('Lineær programmering opg 4'!$C$8=0,"-",((-A3429+'Lineær programmering opg 4'!$M$8)/'Lineær programmering opg 4'!$K$8)*-1)</f>
        <v>-</v>
      </c>
      <c r="I3429" s="167" t="str">
        <f>IF('Lineær programmering opg 4'!$D$8=0,"-",'Lineær programmering opg 4'!$G$8)</f>
        <v>-</v>
      </c>
      <c r="J3429" s="295">
        <f>A3429*'Lineær programmering opg 4'!$C$11+Datatabel!C3429*'Lineær programmering opg 4'!$D$11</f>
        <v>40444.799999998191</v>
      </c>
      <c r="K3429" s="9">
        <f t="shared" si="267"/>
        <v>0</v>
      </c>
      <c r="L3429" s="9">
        <f t="shared" si="268"/>
        <v>0</v>
      </c>
    </row>
    <row r="3430" spans="1:12" ht="15" x14ac:dyDescent="0.25">
      <c r="A3430" s="167">
        <f t="shared" si="266"/>
        <v>157.75200000000905</v>
      </c>
      <c r="B3430" s="325">
        <f t="shared" si="269"/>
        <v>0.65730000000003774</v>
      </c>
      <c r="C3430" s="167">
        <f t="shared" si="265"/>
        <v>164.4959999999819</v>
      </c>
      <c r="D3430" s="167">
        <f>IF('Lineær programmering opg 4'!$M$4=0,"-",(-A3430+'Lineær programmering opg 4'!$M$4)/'Lineær programmering opg 4'!$K$4*-1)</f>
        <v>164.4959999999819</v>
      </c>
      <c r="E3430" s="167">
        <f>IF('Lineær programmering opg 4'!$M$5=0,"-",(-A3430+'Lineær programmering opg 4'!$M$5)/'Lineær programmering opg 4'!$K$5*-1)</f>
        <v>181.68599999999321</v>
      </c>
      <c r="F3430" s="167" t="str">
        <f>IF('Lineær programmering opg 4'!$E$6=0,"-",(-A3430+'Lineær programmering opg 4'!$M$6)/'Lineær programmering opg 4'!$K$6*-1)</f>
        <v>-</v>
      </c>
      <c r="G3430" s="167" t="str">
        <f>IF('Lineær programmering opg 4'!$D$7=0,"-",((-A3430+'Lineær programmering opg 4'!$M$7)/'Lineær programmering opg 4'!$K$7)*-1)</f>
        <v>-</v>
      </c>
      <c r="H3430" s="167" t="str">
        <f>IF('Lineær programmering opg 4'!$C$8=0,"-",((-A3430+'Lineær programmering opg 4'!$M$8)/'Lineær programmering opg 4'!$K$8)*-1)</f>
        <v>-</v>
      </c>
      <c r="I3430" s="167" t="str">
        <f>IF('Lineær programmering opg 4'!$D$8=0,"-",'Lineær programmering opg 4'!$G$8)</f>
        <v>-</v>
      </c>
      <c r="J3430" s="295">
        <f>A3430*'Lineær programmering opg 4'!$C$11+Datatabel!C3430*'Lineær programmering opg 4'!$D$11</f>
        <v>40449.599999998194</v>
      </c>
      <c r="K3430" s="9">
        <f t="shared" si="267"/>
        <v>0</v>
      </c>
      <c r="L3430" s="9">
        <f t="shared" si="268"/>
        <v>0</v>
      </c>
    </row>
    <row r="3431" spans="1:12" ht="15" x14ac:dyDescent="0.25">
      <c r="A3431" s="167">
        <f t="shared" si="266"/>
        <v>157.72800000000905</v>
      </c>
      <c r="B3431" s="325">
        <f t="shared" si="269"/>
        <v>0.65720000000003775</v>
      </c>
      <c r="C3431" s="167">
        <f t="shared" si="265"/>
        <v>164.54399999998191</v>
      </c>
      <c r="D3431" s="167">
        <f>IF('Lineær programmering opg 4'!$M$4=0,"-",(-A3431+'Lineær programmering opg 4'!$M$4)/'Lineær programmering opg 4'!$K$4*-1)</f>
        <v>164.54399999998191</v>
      </c>
      <c r="E3431" s="167">
        <f>IF('Lineær programmering opg 4'!$M$5=0,"-",(-A3431+'Lineær programmering opg 4'!$M$5)/'Lineær programmering opg 4'!$K$5*-1)</f>
        <v>181.70399999999321</v>
      </c>
      <c r="F3431" s="167" t="str">
        <f>IF('Lineær programmering opg 4'!$E$6=0,"-",(-A3431+'Lineær programmering opg 4'!$M$6)/'Lineær programmering opg 4'!$K$6*-1)</f>
        <v>-</v>
      </c>
      <c r="G3431" s="167" t="str">
        <f>IF('Lineær programmering opg 4'!$D$7=0,"-",((-A3431+'Lineær programmering opg 4'!$M$7)/'Lineær programmering opg 4'!$K$7)*-1)</f>
        <v>-</v>
      </c>
      <c r="H3431" s="167" t="str">
        <f>IF('Lineær programmering opg 4'!$C$8=0,"-",((-A3431+'Lineær programmering opg 4'!$M$8)/'Lineær programmering opg 4'!$K$8)*-1)</f>
        <v>-</v>
      </c>
      <c r="I3431" s="167" t="str">
        <f>IF('Lineær programmering opg 4'!$D$8=0,"-",'Lineær programmering opg 4'!$G$8)</f>
        <v>-</v>
      </c>
      <c r="J3431" s="295">
        <f>A3431*'Lineær programmering opg 4'!$C$11+Datatabel!C3431*'Lineær programmering opg 4'!$D$11</f>
        <v>40454.39999999819</v>
      </c>
      <c r="K3431" s="9">
        <f t="shared" si="267"/>
        <v>0</v>
      </c>
      <c r="L3431" s="9">
        <f t="shared" si="268"/>
        <v>0</v>
      </c>
    </row>
    <row r="3432" spans="1:12" ht="15" x14ac:dyDescent="0.25">
      <c r="A3432" s="167">
        <f t="shared" si="266"/>
        <v>157.70400000000907</v>
      </c>
      <c r="B3432" s="325">
        <f t="shared" si="269"/>
        <v>0.65710000000003776</v>
      </c>
      <c r="C3432" s="167">
        <f t="shared" si="265"/>
        <v>164.59199999998185</v>
      </c>
      <c r="D3432" s="167">
        <f>IF('Lineær programmering opg 4'!$M$4=0,"-",(-A3432+'Lineær programmering opg 4'!$M$4)/'Lineær programmering opg 4'!$K$4*-1)</f>
        <v>164.59199999998185</v>
      </c>
      <c r="E3432" s="167">
        <f>IF('Lineær programmering opg 4'!$M$5=0,"-",(-A3432+'Lineær programmering opg 4'!$M$5)/'Lineær programmering opg 4'!$K$5*-1)</f>
        <v>181.72199999999322</v>
      </c>
      <c r="F3432" s="167" t="str">
        <f>IF('Lineær programmering opg 4'!$E$6=0,"-",(-A3432+'Lineær programmering opg 4'!$M$6)/'Lineær programmering opg 4'!$K$6*-1)</f>
        <v>-</v>
      </c>
      <c r="G3432" s="167" t="str">
        <f>IF('Lineær programmering opg 4'!$D$7=0,"-",((-A3432+'Lineær programmering opg 4'!$M$7)/'Lineær programmering opg 4'!$K$7)*-1)</f>
        <v>-</v>
      </c>
      <c r="H3432" s="167" t="str">
        <f>IF('Lineær programmering opg 4'!$C$8=0,"-",((-A3432+'Lineær programmering opg 4'!$M$8)/'Lineær programmering opg 4'!$K$8)*-1)</f>
        <v>-</v>
      </c>
      <c r="I3432" s="167" t="str">
        <f>IF('Lineær programmering opg 4'!$D$8=0,"-",'Lineær programmering opg 4'!$G$8)</f>
        <v>-</v>
      </c>
      <c r="J3432" s="295">
        <f>A3432*'Lineær programmering opg 4'!$C$11+Datatabel!C3432*'Lineær programmering opg 4'!$D$11</f>
        <v>40459.199999998185</v>
      </c>
      <c r="K3432" s="9">
        <f t="shared" si="267"/>
        <v>0</v>
      </c>
      <c r="L3432" s="9">
        <f t="shared" si="268"/>
        <v>0</v>
      </c>
    </row>
    <row r="3433" spans="1:12" ht="15" x14ac:dyDescent="0.25">
      <c r="A3433" s="167">
        <f t="shared" si="266"/>
        <v>157.68000000000907</v>
      </c>
      <c r="B3433" s="325">
        <f t="shared" si="269"/>
        <v>0.65700000000003778</v>
      </c>
      <c r="C3433" s="167">
        <f t="shared" si="265"/>
        <v>164.63999999998185</v>
      </c>
      <c r="D3433" s="167">
        <f>IF('Lineær programmering opg 4'!$M$4=0,"-",(-A3433+'Lineær programmering opg 4'!$M$4)/'Lineær programmering opg 4'!$K$4*-1)</f>
        <v>164.63999999998185</v>
      </c>
      <c r="E3433" s="167">
        <f>IF('Lineær programmering opg 4'!$M$5=0,"-",(-A3433+'Lineær programmering opg 4'!$M$5)/'Lineær programmering opg 4'!$K$5*-1)</f>
        <v>181.73999999999322</v>
      </c>
      <c r="F3433" s="167" t="str">
        <f>IF('Lineær programmering opg 4'!$E$6=0,"-",(-A3433+'Lineær programmering opg 4'!$M$6)/'Lineær programmering opg 4'!$K$6*-1)</f>
        <v>-</v>
      </c>
      <c r="G3433" s="167" t="str">
        <f>IF('Lineær programmering opg 4'!$D$7=0,"-",((-A3433+'Lineær programmering opg 4'!$M$7)/'Lineær programmering opg 4'!$K$7)*-1)</f>
        <v>-</v>
      </c>
      <c r="H3433" s="167" t="str">
        <f>IF('Lineær programmering opg 4'!$C$8=0,"-",((-A3433+'Lineær programmering opg 4'!$M$8)/'Lineær programmering opg 4'!$K$8)*-1)</f>
        <v>-</v>
      </c>
      <c r="I3433" s="167" t="str">
        <f>IF('Lineær programmering opg 4'!$D$8=0,"-",'Lineær programmering opg 4'!$G$8)</f>
        <v>-</v>
      </c>
      <c r="J3433" s="295">
        <f>A3433*'Lineær programmering opg 4'!$C$11+Datatabel!C3433*'Lineær programmering opg 4'!$D$11</f>
        <v>40463.999999998188</v>
      </c>
      <c r="K3433" s="9">
        <f t="shared" si="267"/>
        <v>0</v>
      </c>
      <c r="L3433" s="9">
        <f t="shared" si="268"/>
        <v>0</v>
      </c>
    </row>
    <row r="3434" spans="1:12" ht="15" x14ac:dyDescent="0.25">
      <c r="A3434" s="167">
        <f t="shared" si="266"/>
        <v>157.65600000000907</v>
      </c>
      <c r="B3434" s="325">
        <f t="shared" si="269"/>
        <v>0.65690000000003779</v>
      </c>
      <c r="C3434" s="167">
        <f t="shared" si="265"/>
        <v>164.68799999998186</v>
      </c>
      <c r="D3434" s="167">
        <f>IF('Lineær programmering opg 4'!$M$4=0,"-",(-A3434+'Lineær programmering opg 4'!$M$4)/'Lineær programmering opg 4'!$K$4*-1)</f>
        <v>164.68799999998186</v>
      </c>
      <c r="E3434" s="167">
        <f>IF('Lineær programmering opg 4'!$M$5=0,"-",(-A3434+'Lineær programmering opg 4'!$M$5)/'Lineær programmering opg 4'!$K$5*-1)</f>
        <v>181.75799999999322</v>
      </c>
      <c r="F3434" s="167" t="str">
        <f>IF('Lineær programmering opg 4'!$E$6=0,"-",(-A3434+'Lineær programmering opg 4'!$M$6)/'Lineær programmering opg 4'!$K$6*-1)</f>
        <v>-</v>
      </c>
      <c r="G3434" s="167" t="str">
        <f>IF('Lineær programmering opg 4'!$D$7=0,"-",((-A3434+'Lineær programmering opg 4'!$M$7)/'Lineær programmering opg 4'!$K$7)*-1)</f>
        <v>-</v>
      </c>
      <c r="H3434" s="167" t="str">
        <f>IF('Lineær programmering opg 4'!$C$8=0,"-",((-A3434+'Lineær programmering opg 4'!$M$8)/'Lineær programmering opg 4'!$K$8)*-1)</f>
        <v>-</v>
      </c>
      <c r="I3434" s="167" t="str">
        <f>IF('Lineær programmering opg 4'!$D$8=0,"-",'Lineær programmering opg 4'!$G$8)</f>
        <v>-</v>
      </c>
      <c r="J3434" s="295">
        <f>A3434*'Lineær programmering opg 4'!$C$11+Datatabel!C3434*'Lineær programmering opg 4'!$D$11</f>
        <v>40468.799999998184</v>
      </c>
      <c r="K3434" s="9">
        <f t="shared" si="267"/>
        <v>0</v>
      </c>
      <c r="L3434" s="9">
        <f t="shared" si="268"/>
        <v>0</v>
      </c>
    </row>
    <row r="3435" spans="1:12" ht="15" x14ac:dyDescent="0.25">
      <c r="A3435" s="167">
        <f t="shared" si="266"/>
        <v>157.63200000000907</v>
      </c>
      <c r="B3435" s="325">
        <f t="shared" si="269"/>
        <v>0.6568000000000378</v>
      </c>
      <c r="C3435" s="167">
        <f t="shared" si="265"/>
        <v>164.73599999998186</v>
      </c>
      <c r="D3435" s="167">
        <f>IF('Lineær programmering opg 4'!$M$4=0,"-",(-A3435+'Lineær programmering opg 4'!$M$4)/'Lineær programmering opg 4'!$K$4*-1)</f>
        <v>164.73599999998186</v>
      </c>
      <c r="E3435" s="167">
        <f>IF('Lineær programmering opg 4'!$M$5=0,"-",(-A3435+'Lineær programmering opg 4'!$M$5)/'Lineær programmering opg 4'!$K$5*-1)</f>
        <v>181.77599999999322</v>
      </c>
      <c r="F3435" s="167" t="str">
        <f>IF('Lineær programmering opg 4'!$E$6=0,"-",(-A3435+'Lineær programmering opg 4'!$M$6)/'Lineær programmering opg 4'!$K$6*-1)</f>
        <v>-</v>
      </c>
      <c r="G3435" s="167" t="str">
        <f>IF('Lineær programmering opg 4'!$D$7=0,"-",((-A3435+'Lineær programmering opg 4'!$M$7)/'Lineær programmering opg 4'!$K$7)*-1)</f>
        <v>-</v>
      </c>
      <c r="H3435" s="167" t="str">
        <f>IF('Lineær programmering opg 4'!$C$8=0,"-",((-A3435+'Lineær programmering opg 4'!$M$8)/'Lineær programmering opg 4'!$K$8)*-1)</f>
        <v>-</v>
      </c>
      <c r="I3435" s="167" t="str">
        <f>IF('Lineær programmering opg 4'!$D$8=0,"-",'Lineær programmering opg 4'!$G$8)</f>
        <v>-</v>
      </c>
      <c r="J3435" s="295">
        <f>A3435*'Lineær programmering opg 4'!$C$11+Datatabel!C3435*'Lineær programmering opg 4'!$D$11</f>
        <v>40473.599999998187</v>
      </c>
      <c r="K3435" s="9">
        <f t="shared" si="267"/>
        <v>0</v>
      </c>
      <c r="L3435" s="9">
        <f t="shared" si="268"/>
        <v>0</v>
      </c>
    </row>
    <row r="3436" spans="1:12" ht="15" x14ac:dyDescent="0.25">
      <c r="A3436" s="167">
        <f t="shared" si="266"/>
        <v>157.60800000000907</v>
      </c>
      <c r="B3436" s="325">
        <f t="shared" si="269"/>
        <v>0.65670000000003781</v>
      </c>
      <c r="C3436" s="167">
        <f t="shared" si="265"/>
        <v>164.78399999998186</v>
      </c>
      <c r="D3436" s="167">
        <f>IF('Lineær programmering opg 4'!$M$4=0,"-",(-A3436+'Lineær programmering opg 4'!$M$4)/'Lineær programmering opg 4'!$K$4*-1)</f>
        <v>164.78399999998186</v>
      </c>
      <c r="E3436" s="167">
        <f>IF('Lineær programmering opg 4'!$M$5=0,"-",(-A3436+'Lineær programmering opg 4'!$M$5)/'Lineær programmering opg 4'!$K$5*-1)</f>
        <v>181.79399999999322</v>
      </c>
      <c r="F3436" s="167" t="str">
        <f>IF('Lineær programmering opg 4'!$E$6=0,"-",(-A3436+'Lineær programmering opg 4'!$M$6)/'Lineær programmering opg 4'!$K$6*-1)</f>
        <v>-</v>
      </c>
      <c r="G3436" s="167" t="str">
        <f>IF('Lineær programmering opg 4'!$D$7=0,"-",((-A3436+'Lineær programmering opg 4'!$M$7)/'Lineær programmering opg 4'!$K$7)*-1)</f>
        <v>-</v>
      </c>
      <c r="H3436" s="167" t="str">
        <f>IF('Lineær programmering opg 4'!$C$8=0,"-",((-A3436+'Lineær programmering opg 4'!$M$8)/'Lineær programmering opg 4'!$K$8)*-1)</f>
        <v>-</v>
      </c>
      <c r="I3436" s="167" t="str">
        <f>IF('Lineær programmering opg 4'!$D$8=0,"-",'Lineær programmering opg 4'!$G$8)</f>
        <v>-</v>
      </c>
      <c r="J3436" s="295">
        <f>A3436*'Lineær programmering opg 4'!$C$11+Datatabel!C3436*'Lineær programmering opg 4'!$D$11</f>
        <v>40478.399999998182</v>
      </c>
      <c r="K3436" s="9">
        <f t="shared" si="267"/>
        <v>0</v>
      </c>
      <c r="L3436" s="9">
        <f t="shared" si="268"/>
        <v>0</v>
      </c>
    </row>
    <row r="3437" spans="1:12" ht="15" x14ac:dyDescent="0.25">
      <c r="A3437" s="167">
        <f t="shared" si="266"/>
        <v>157.58400000000907</v>
      </c>
      <c r="B3437" s="325">
        <f t="shared" si="269"/>
        <v>0.65660000000003782</v>
      </c>
      <c r="C3437" s="167">
        <f t="shared" si="265"/>
        <v>164.83199999998186</v>
      </c>
      <c r="D3437" s="167">
        <f>IF('Lineær programmering opg 4'!$M$4=0,"-",(-A3437+'Lineær programmering opg 4'!$M$4)/'Lineær programmering opg 4'!$K$4*-1)</f>
        <v>164.83199999998186</v>
      </c>
      <c r="E3437" s="167">
        <f>IF('Lineær programmering opg 4'!$M$5=0,"-",(-A3437+'Lineær programmering opg 4'!$M$5)/'Lineær programmering opg 4'!$K$5*-1)</f>
        <v>181.81199999999322</v>
      </c>
      <c r="F3437" s="167" t="str">
        <f>IF('Lineær programmering opg 4'!$E$6=0,"-",(-A3437+'Lineær programmering opg 4'!$M$6)/'Lineær programmering opg 4'!$K$6*-1)</f>
        <v>-</v>
      </c>
      <c r="G3437" s="167" t="str">
        <f>IF('Lineær programmering opg 4'!$D$7=0,"-",((-A3437+'Lineær programmering opg 4'!$M$7)/'Lineær programmering opg 4'!$K$7)*-1)</f>
        <v>-</v>
      </c>
      <c r="H3437" s="167" t="str">
        <f>IF('Lineær programmering opg 4'!$C$8=0,"-",((-A3437+'Lineær programmering opg 4'!$M$8)/'Lineær programmering opg 4'!$K$8)*-1)</f>
        <v>-</v>
      </c>
      <c r="I3437" s="167" t="str">
        <f>IF('Lineær programmering opg 4'!$D$8=0,"-",'Lineær programmering opg 4'!$G$8)</f>
        <v>-</v>
      </c>
      <c r="J3437" s="295">
        <f>A3437*'Lineær programmering opg 4'!$C$11+Datatabel!C3437*'Lineær programmering opg 4'!$D$11</f>
        <v>40483.199999998185</v>
      </c>
      <c r="K3437" s="9">
        <f t="shared" si="267"/>
        <v>0</v>
      </c>
      <c r="L3437" s="9">
        <f t="shared" si="268"/>
        <v>0</v>
      </c>
    </row>
    <row r="3438" spans="1:12" ht="15" x14ac:dyDescent="0.25">
      <c r="A3438" s="167">
        <f t="shared" si="266"/>
        <v>157.56000000000907</v>
      </c>
      <c r="B3438" s="325">
        <f t="shared" si="269"/>
        <v>0.65650000000003783</v>
      </c>
      <c r="C3438" s="167">
        <f t="shared" si="265"/>
        <v>164.87999999998186</v>
      </c>
      <c r="D3438" s="167">
        <f>IF('Lineær programmering opg 4'!$M$4=0,"-",(-A3438+'Lineær programmering opg 4'!$M$4)/'Lineær programmering opg 4'!$K$4*-1)</f>
        <v>164.87999999998186</v>
      </c>
      <c r="E3438" s="167">
        <f>IF('Lineær programmering opg 4'!$M$5=0,"-",(-A3438+'Lineær programmering opg 4'!$M$5)/'Lineær programmering opg 4'!$K$5*-1)</f>
        <v>181.82999999999322</v>
      </c>
      <c r="F3438" s="167" t="str">
        <f>IF('Lineær programmering opg 4'!$E$6=0,"-",(-A3438+'Lineær programmering opg 4'!$M$6)/'Lineær programmering opg 4'!$K$6*-1)</f>
        <v>-</v>
      </c>
      <c r="G3438" s="167" t="str">
        <f>IF('Lineær programmering opg 4'!$D$7=0,"-",((-A3438+'Lineær programmering opg 4'!$M$7)/'Lineær programmering opg 4'!$K$7)*-1)</f>
        <v>-</v>
      </c>
      <c r="H3438" s="167" t="str">
        <f>IF('Lineær programmering opg 4'!$C$8=0,"-",((-A3438+'Lineær programmering opg 4'!$M$8)/'Lineær programmering opg 4'!$K$8)*-1)</f>
        <v>-</v>
      </c>
      <c r="I3438" s="167" t="str">
        <f>IF('Lineær programmering opg 4'!$D$8=0,"-",'Lineær programmering opg 4'!$G$8)</f>
        <v>-</v>
      </c>
      <c r="J3438" s="295">
        <f>A3438*'Lineær programmering opg 4'!$C$11+Datatabel!C3438*'Lineær programmering opg 4'!$D$11</f>
        <v>40487.999999998188</v>
      </c>
      <c r="K3438" s="9">
        <f t="shared" si="267"/>
        <v>0</v>
      </c>
      <c r="L3438" s="9">
        <f t="shared" si="268"/>
        <v>0</v>
      </c>
    </row>
    <row r="3439" spans="1:12" ht="15" x14ac:dyDescent="0.25">
      <c r="A3439" s="167">
        <f t="shared" si="266"/>
        <v>157.5360000000091</v>
      </c>
      <c r="B3439" s="325">
        <f t="shared" si="269"/>
        <v>0.65640000000003784</v>
      </c>
      <c r="C3439" s="167">
        <f t="shared" si="265"/>
        <v>164.92799999998181</v>
      </c>
      <c r="D3439" s="167">
        <f>IF('Lineær programmering opg 4'!$M$4=0,"-",(-A3439+'Lineær programmering opg 4'!$M$4)/'Lineær programmering opg 4'!$K$4*-1)</f>
        <v>164.92799999998181</v>
      </c>
      <c r="E3439" s="167">
        <f>IF('Lineær programmering opg 4'!$M$5=0,"-",(-A3439+'Lineær programmering opg 4'!$M$5)/'Lineær programmering opg 4'!$K$5*-1)</f>
        <v>181.84799999999319</v>
      </c>
      <c r="F3439" s="167" t="str">
        <f>IF('Lineær programmering opg 4'!$E$6=0,"-",(-A3439+'Lineær programmering opg 4'!$M$6)/'Lineær programmering opg 4'!$K$6*-1)</f>
        <v>-</v>
      </c>
      <c r="G3439" s="167" t="str">
        <f>IF('Lineær programmering opg 4'!$D$7=0,"-",((-A3439+'Lineær programmering opg 4'!$M$7)/'Lineær programmering opg 4'!$K$7)*-1)</f>
        <v>-</v>
      </c>
      <c r="H3439" s="167" t="str">
        <f>IF('Lineær programmering opg 4'!$C$8=0,"-",((-A3439+'Lineær programmering opg 4'!$M$8)/'Lineær programmering opg 4'!$K$8)*-1)</f>
        <v>-</v>
      </c>
      <c r="I3439" s="167" t="str">
        <f>IF('Lineær programmering opg 4'!$D$8=0,"-",'Lineær programmering opg 4'!$G$8)</f>
        <v>-</v>
      </c>
      <c r="J3439" s="295">
        <f>A3439*'Lineær programmering opg 4'!$C$11+Datatabel!C3439*'Lineær programmering opg 4'!$D$11</f>
        <v>40492.799999998184</v>
      </c>
      <c r="K3439" s="9">
        <f t="shared" si="267"/>
        <v>0</v>
      </c>
      <c r="L3439" s="9">
        <f t="shared" si="268"/>
        <v>0</v>
      </c>
    </row>
    <row r="3440" spans="1:12" ht="15" x14ac:dyDescent="0.25">
      <c r="A3440" s="167">
        <f t="shared" si="266"/>
        <v>157.5120000000091</v>
      </c>
      <c r="B3440" s="325">
        <f t="shared" si="269"/>
        <v>0.65630000000003785</v>
      </c>
      <c r="C3440" s="167">
        <f t="shared" si="265"/>
        <v>164.97599999998181</v>
      </c>
      <c r="D3440" s="167">
        <f>IF('Lineær programmering opg 4'!$M$4=0,"-",(-A3440+'Lineær programmering opg 4'!$M$4)/'Lineær programmering opg 4'!$K$4*-1)</f>
        <v>164.97599999998181</v>
      </c>
      <c r="E3440" s="167">
        <f>IF('Lineær programmering opg 4'!$M$5=0,"-",(-A3440+'Lineær programmering opg 4'!$M$5)/'Lineær programmering opg 4'!$K$5*-1)</f>
        <v>181.86599999999319</v>
      </c>
      <c r="F3440" s="167" t="str">
        <f>IF('Lineær programmering opg 4'!$E$6=0,"-",(-A3440+'Lineær programmering opg 4'!$M$6)/'Lineær programmering opg 4'!$K$6*-1)</f>
        <v>-</v>
      </c>
      <c r="G3440" s="167" t="str">
        <f>IF('Lineær programmering opg 4'!$D$7=0,"-",((-A3440+'Lineær programmering opg 4'!$M$7)/'Lineær programmering opg 4'!$K$7)*-1)</f>
        <v>-</v>
      </c>
      <c r="H3440" s="167" t="str">
        <f>IF('Lineær programmering opg 4'!$C$8=0,"-",((-A3440+'Lineær programmering opg 4'!$M$8)/'Lineær programmering opg 4'!$K$8)*-1)</f>
        <v>-</v>
      </c>
      <c r="I3440" s="167" t="str">
        <f>IF('Lineær programmering opg 4'!$D$8=0,"-",'Lineær programmering opg 4'!$G$8)</f>
        <v>-</v>
      </c>
      <c r="J3440" s="295">
        <f>A3440*'Lineær programmering opg 4'!$C$11+Datatabel!C3440*'Lineær programmering opg 4'!$D$11</f>
        <v>40497.599999998187</v>
      </c>
      <c r="K3440" s="9">
        <f t="shared" si="267"/>
        <v>0</v>
      </c>
      <c r="L3440" s="9">
        <f t="shared" si="268"/>
        <v>0</v>
      </c>
    </row>
    <row r="3441" spans="1:12" ht="15" x14ac:dyDescent="0.25">
      <c r="A3441" s="167">
        <f t="shared" si="266"/>
        <v>157.48800000000909</v>
      </c>
      <c r="B3441" s="325">
        <f t="shared" si="269"/>
        <v>0.65620000000003786</v>
      </c>
      <c r="C3441" s="167">
        <f t="shared" si="265"/>
        <v>165.02399999998181</v>
      </c>
      <c r="D3441" s="167">
        <f>IF('Lineær programmering opg 4'!$M$4=0,"-",(-A3441+'Lineær programmering opg 4'!$M$4)/'Lineær programmering opg 4'!$K$4*-1)</f>
        <v>165.02399999998181</v>
      </c>
      <c r="E3441" s="167">
        <f>IF('Lineær programmering opg 4'!$M$5=0,"-",(-A3441+'Lineær programmering opg 4'!$M$5)/'Lineær programmering opg 4'!$K$5*-1)</f>
        <v>181.88399999999319</v>
      </c>
      <c r="F3441" s="167" t="str">
        <f>IF('Lineær programmering opg 4'!$E$6=0,"-",(-A3441+'Lineær programmering opg 4'!$M$6)/'Lineær programmering opg 4'!$K$6*-1)</f>
        <v>-</v>
      </c>
      <c r="G3441" s="167" t="str">
        <f>IF('Lineær programmering opg 4'!$D$7=0,"-",((-A3441+'Lineær programmering opg 4'!$M$7)/'Lineær programmering opg 4'!$K$7)*-1)</f>
        <v>-</v>
      </c>
      <c r="H3441" s="167" t="str">
        <f>IF('Lineær programmering opg 4'!$C$8=0,"-",((-A3441+'Lineær programmering opg 4'!$M$8)/'Lineær programmering opg 4'!$K$8)*-1)</f>
        <v>-</v>
      </c>
      <c r="I3441" s="167" t="str">
        <f>IF('Lineær programmering opg 4'!$D$8=0,"-",'Lineær programmering opg 4'!$G$8)</f>
        <v>-</v>
      </c>
      <c r="J3441" s="295">
        <f>A3441*'Lineær programmering opg 4'!$C$11+Datatabel!C3441*'Lineær programmering opg 4'!$D$11</f>
        <v>40502.399999998175</v>
      </c>
      <c r="K3441" s="9">
        <f t="shared" si="267"/>
        <v>0</v>
      </c>
      <c r="L3441" s="9">
        <f t="shared" si="268"/>
        <v>0</v>
      </c>
    </row>
    <row r="3442" spans="1:12" ht="15" x14ac:dyDescent="0.25">
      <c r="A3442" s="167">
        <f t="shared" si="266"/>
        <v>157.46400000000909</v>
      </c>
      <c r="B3442" s="325">
        <f t="shared" si="269"/>
        <v>0.65610000000003788</v>
      </c>
      <c r="C3442" s="167">
        <f t="shared" si="265"/>
        <v>165.07199999998181</v>
      </c>
      <c r="D3442" s="167">
        <f>IF('Lineær programmering opg 4'!$M$4=0,"-",(-A3442+'Lineær programmering opg 4'!$M$4)/'Lineær programmering opg 4'!$K$4*-1)</f>
        <v>165.07199999998181</v>
      </c>
      <c r="E3442" s="167">
        <f>IF('Lineær programmering opg 4'!$M$5=0,"-",(-A3442+'Lineær programmering opg 4'!$M$5)/'Lineær programmering opg 4'!$K$5*-1)</f>
        <v>181.90199999999319</v>
      </c>
      <c r="F3442" s="167" t="str">
        <f>IF('Lineær programmering opg 4'!$E$6=0,"-",(-A3442+'Lineær programmering opg 4'!$M$6)/'Lineær programmering opg 4'!$K$6*-1)</f>
        <v>-</v>
      </c>
      <c r="G3442" s="167" t="str">
        <f>IF('Lineær programmering opg 4'!$D$7=0,"-",((-A3442+'Lineær programmering opg 4'!$M$7)/'Lineær programmering opg 4'!$K$7)*-1)</f>
        <v>-</v>
      </c>
      <c r="H3442" s="167" t="str">
        <f>IF('Lineær programmering opg 4'!$C$8=0,"-",((-A3442+'Lineær programmering opg 4'!$M$8)/'Lineær programmering opg 4'!$K$8)*-1)</f>
        <v>-</v>
      </c>
      <c r="I3442" s="167" t="str">
        <f>IF('Lineær programmering opg 4'!$D$8=0,"-",'Lineær programmering opg 4'!$G$8)</f>
        <v>-</v>
      </c>
      <c r="J3442" s="295">
        <f>A3442*'Lineær programmering opg 4'!$C$11+Datatabel!C3442*'Lineær programmering opg 4'!$D$11</f>
        <v>40507.199999998178</v>
      </c>
      <c r="K3442" s="9">
        <f t="shared" si="267"/>
        <v>0</v>
      </c>
      <c r="L3442" s="9">
        <f t="shared" si="268"/>
        <v>0</v>
      </c>
    </row>
    <row r="3443" spans="1:12" ht="15" x14ac:dyDescent="0.25">
      <c r="A3443" s="167">
        <f t="shared" si="266"/>
        <v>157.44000000000909</v>
      </c>
      <c r="B3443" s="325">
        <f t="shared" si="269"/>
        <v>0.65600000000003789</v>
      </c>
      <c r="C3443" s="167">
        <f t="shared" si="265"/>
        <v>165.11999999998181</v>
      </c>
      <c r="D3443" s="167">
        <f>IF('Lineær programmering opg 4'!$M$4=0,"-",(-A3443+'Lineær programmering opg 4'!$M$4)/'Lineær programmering opg 4'!$K$4*-1)</f>
        <v>165.11999999998181</v>
      </c>
      <c r="E3443" s="167">
        <f>IF('Lineær programmering opg 4'!$M$5=0,"-",(-A3443+'Lineær programmering opg 4'!$M$5)/'Lineær programmering opg 4'!$K$5*-1)</f>
        <v>181.91999999999319</v>
      </c>
      <c r="F3443" s="167" t="str">
        <f>IF('Lineær programmering opg 4'!$E$6=0,"-",(-A3443+'Lineær programmering opg 4'!$M$6)/'Lineær programmering opg 4'!$K$6*-1)</f>
        <v>-</v>
      </c>
      <c r="G3443" s="167" t="str">
        <f>IF('Lineær programmering opg 4'!$D$7=0,"-",((-A3443+'Lineær programmering opg 4'!$M$7)/'Lineær programmering opg 4'!$K$7)*-1)</f>
        <v>-</v>
      </c>
      <c r="H3443" s="167" t="str">
        <f>IF('Lineær programmering opg 4'!$C$8=0,"-",((-A3443+'Lineær programmering opg 4'!$M$8)/'Lineær programmering opg 4'!$K$8)*-1)</f>
        <v>-</v>
      </c>
      <c r="I3443" s="167" t="str">
        <f>IF('Lineær programmering opg 4'!$D$8=0,"-",'Lineær programmering opg 4'!$G$8)</f>
        <v>-</v>
      </c>
      <c r="J3443" s="295">
        <f>A3443*'Lineær programmering opg 4'!$C$11+Datatabel!C3443*'Lineær programmering opg 4'!$D$11</f>
        <v>40511.999999998181</v>
      </c>
      <c r="K3443" s="9">
        <f t="shared" si="267"/>
        <v>0</v>
      </c>
      <c r="L3443" s="9">
        <f t="shared" si="268"/>
        <v>0</v>
      </c>
    </row>
    <row r="3444" spans="1:12" ht="15" x14ac:dyDescent="0.25">
      <c r="A3444" s="167">
        <f t="shared" si="266"/>
        <v>157.41600000000909</v>
      </c>
      <c r="B3444" s="325">
        <f t="shared" si="269"/>
        <v>0.6559000000000379</v>
      </c>
      <c r="C3444" s="167">
        <f t="shared" si="265"/>
        <v>165.16799999998182</v>
      </c>
      <c r="D3444" s="167">
        <f>IF('Lineær programmering opg 4'!$M$4=0,"-",(-A3444+'Lineær programmering opg 4'!$M$4)/'Lineær programmering opg 4'!$K$4*-1)</f>
        <v>165.16799999998182</v>
      </c>
      <c r="E3444" s="167">
        <f>IF('Lineær programmering opg 4'!$M$5=0,"-",(-A3444+'Lineær programmering opg 4'!$M$5)/'Lineær programmering opg 4'!$K$5*-1)</f>
        <v>181.9379999999932</v>
      </c>
      <c r="F3444" s="167" t="str">
        <f>IF('Lineær programmering opg 4'!$E$6=0,"-",(-A3444+'Lineær programmering opg 4'!$M$6)/'Lineær programmering opg 4'!$K$6*-1)</f>
        <v>-</v>
      </c>
      <c r="G3444" s="167" t="str">
        <f>IF('Lineær programmering opg 4'!$D$7=0,"-",((-A3444+'Lineær programmering opg 4'!$M$7)/'Lineær programmering opg 4'!$K$7)*-1)</f>
        <v>-</v>
      </c>
      <c r="H3444" s="167" t="str">
        <f>IF('Lineær programmering opg 4'!$C$8=0,"-",((-A3444+'Lineær programmering opg 4'!$M$8)/'Lineær programmering opg 4'!$K$8)*-1)</f>
        <v>-</v>
      </c>
      <c r="I3444" s="167" t="str">
        <f>IF('Lineær programmering opg 4'!$D$8=0,"-",'Lineær programmering opg 4'!$G$8)</f>
        <v>-</v>
      </c>
      <c r="J3444" s="295">
        <f>A3444*'Lineær programmering opg 4'!$C$11+Datatabel!C3444*'Lineær programmering opg 4'!$D$11</f>
        <v>40516.799999998184</v>
      </c>
      <c r="K3444" s="9">
        <f t="shared" si="267"/>
        <v>0</v>
      </c>
      <c r="L3444" s="9">
        <f t="shared" si="268"/>
        <v>0</v>
      </c>
    </row>
    <row r="3445" spans="1:12" ht="15" x14ac:dyDescent="0.25">
      <c r="A3445" s="167">
        <f t="shared" si="266"/>
        <v>157.39200000000909</v>
      </c>
      <c r="B3445" s="325">
        <f t="shared" si="269"/>
        <v>0.65580000000003791</v>
      </c>
      <c r="C3445" s="167">
        <f t="shared" si="265"/>
        <v>165.21599999998182</v>
      </c>
      <c r="D3445" s="167">
        <f>IF('Lineær programmering opg 4'!$M$4=0,"-",(-A3445+'Lineær programmering opg 4'!$M$4)/'Lineær programmering opg 4'!$K$4*-1)</f>
        <v>165.21599999998182</v>
      </c>
      <c r="E3445" s="167">
        <f>IF('Lineær programmering opg 4'!$M$5=0,"-",(-A3445+'Lineær programmering opg 4'!$M$5)/'Lineær programmering opg 4'!$K$5*-1)</f>
        <v>181.9559999999932</v>
      </c>
      <c r="F3445" s="167" t="str">
        <f>IF('Lineær programmering opg 4'!$E$6=0,"-",(-A3445+'Lineær programmering opg 4'!$M$6)/'Lineær programmering opg 4'!$K$6*-1)</f>
        <v>-</v>
      </c>
      <c r="G3445" s="167" t="str">
        <f>IF('Lineær programmering opg 4'!$D$7=0,"-",((-A3445+'Lineær programmering opg 4'!$M$7)/'Lineær programmering opg 4'!$K$7)*-1)</f>
        <v>-</v>
      </c>
      <c r="H3445" s="167" t="str">
        <f>IF('Lineær programmering opg 4'!$C$8=0,"-",((-A3445+'Lineær programmering opg 4'!$M$8)/'Lineær programmering opg 4'!$K$8)*-1)</f>
        <v>-</v>
      </c>
      <c r="I3445" s="167" t="str">
        <f>IF('Lineær programmering opg 4'!$D$8=0,"-",'Lineær programmering opg 4'!$G$8)</f>
        <v>-</v>
      </c>
      <c r="J3445" s="295">
        <f>A3445*'Lineær programmering opg 4'!$C$11+Datatabel!C3445*'Lineær programmering opg 4'!$D$11</f>
        <v>40521.59999999818</v>
      </c>
      <c r="K3445" s="9">
        <f t="shared" si="267"/>
        <v>0</v>
      </c>
      <c r="L3445" s="9">
        <f t="shared" si="268"/>
        <v>0</v>
      </c>
    </row>
    <row r="3446" spans="1:12" ht="15" x14ac:dyDescent="0.25">
      <c r="A3446" s="167">
        <f t="shared" si="266"/>
        <v>157.36800000000909</v>
      </c>
      <c r="B3446" s="325">
        <f t="shared" si="269"/>
        <v>0.65570000000003792</v>
      </c>
      <c r="C3446" s="167">
        <f t="shared" si="265"/>
        <v>165.26399999998182</v>
      </c>
      <c r="D3446" s="167">
        <f>IF('Lineær programmering opg 4'!$M$4=0,"-",(-A3446+'Lineær programmering opg 4'!$M$4)/'Lineær programmering opg 4'!$K$4*-1)</f>
        <v>165.26399999998182</v>
      </c>
      <c r="E3446" s="167">
        <f>IF('Lineær programmering opg 4'!$M$5=0,"-",(-A3446+'Lineær programmering opg 4'!$M$5)/'Lineær programmering opg 4'!$K$5*-1)</f>
        <v>181.9739999999932</v>
      </c>
      <c r="F3446" s="167" t="str">
        <f>IF('Lineær programmering opg 4'!$E$6=0,"-",(-A3446+'Lineær programmering opg 4'!$M$6)/'Lineær programmering opg 4'!$K$6*-1)</f>
        <v>-</v>
      </c>
      <c r="G3446" s="167" t="str">
        <f>IF('Lineær programmering opg 4'!$D$7=0,"-",((-A3446+'Lineær programmering opg 4'!$M$7)/'Lineær programmering opg 4'!$K$7)*-1)</f>
        <v>-</v>
      </c>
      <c r="H3446" s="167" t="str">
        <f>IF('Lineær programmering opg 4'!$C$8=0,"-",((-A3446+'Lineær programmering opg 4'!$M$8)/'Lineær programmering opg 4'!$K$8)*-1)</f>
        <v>-</v>
      </c>
      <c r="I3446" s="167" t="str">
        <f>IF('Lineær programmering opg 4'!$D$8=0,"-",'Lineær programmering opg 4'!$G$8)</f>
        <v>-</v>
      </c>
      <c r="J3446" s="295">
        <f>A3446*'Lineær programmering opg 4'!$C$11+Datatabel!C3446*'Lineær programmering opg 4'!$D$11</f>
        <v>40526.399999998182</v>
      </c>
      <c r="K3446" s="9">
        <f t="shared" si="267"/>
        <v>0</v>
      </c>
      <c r="L3446" s="9">
        <f t="shared" si="268"/>
        <v>0</v>
      </c>
    </row>
    <row r="3447" spans="1:12" ht="15" x14ac:dyDescent="0.25">
      <c r="A3447" s="167">
        <f t="shared" si="266"/>
        <v>157.34400000000909</v>
      </c>
      <c r="B3447" s="325">
        <f t="shared" si="269"/>
        <v>0.65560000000003793</v>
      </c>
      <c r="C3447" s="167">
        <f t="shared" si="265"/>
        <v>165.31199999998182</v>
      </c>
      <c r="D3447" s="167">
        <f>IF('Lineær programmering opg 4'!$M$4=0,"-",(-A3447+'Lineær programmering opg 4'!$M$4)/'Lineær programmering opg 4'!$K$4*-1)</f>
        <v>165.31199999998182</v>
      </c>
      <c r="E3447" s="167">
        <f>IF('Lineær programmering opg 4'!$M$5=0,"-",(-A3447+'Lineær programmering opg 4'!$M$5)/'Lineær programmering opg 4'!$K$5*-1)</f>
        <v>181.9919999999932</v>
      </c>
      <c r="F3447" s="167" t="str">
        <f>IF('Lineær programmering opg 4'!$E$6=0,"-",(-A3447+'Lineær programmering opg 4'!$M$6)/'Lineær programmering opg 4'!$K$6*-1)</f>
        <v>-</v>
      </c>
      <c r="G3447" s="167" t="str">
        <f>IF('Lineær programmering opg 4'!$D$7=0,"-",((-A3447+'Lineær programmering opg 4'!$M$7)/'Lineær programmering opg 4'!$K$7)*-1)</f>
        <v>-</v>
      </c>
      <c r="H3447" s="167" t="str">
        <f>IF('Lineær programmering opg 4'!$C$8=0,"-",((-A3447+'Lineær programmering opg 4'!$M$8)/'Lineær programmering opg 4'!$K$8)*-1)</f>
        <v>-</v>
      </c>
      <c r="I3447" s="167" t="str">
        <f>IF('Lineær programmering opg 4'!$D$8=0,"-",'Lineær programmering opg 4'!$G$8)</f>
        <v>-</v>
      </c>
      <c r="J3447" s="295">
        <f>A3447*'Lineær programmering opg 4'!$C$11+Datatabel!C3447*'Lineær programmering opg 4'!$D$11</f>
        <v>40531.199999998185</v>
      </c>
      <c r="K3447" s="9">
        <f t="shared" si="267"/>
        <v>0</v>
      </c>
      <c r="L3447" s="9">
        <f t="shared" si="268"/>
        <v>0</v>
      </c>
    </row>
    <row r="3448" spans="1:12" ht="15" x14ac:dyDescent="0.25">
      <c r="A3448" s="167">
        <f t="shared" si="266"/>
        <v>157.32000000000912</v>
      </c>
      <c r="B3448" s="325">
        <f t="shared" si="269"/>
        <v>0.65550000000003794</v>
      </c>
      <c r="C3448" s="167">
        <f t="shared" si="265"/>
        <v>165.35999999998177</v>
      </c>
      <c r="D3448" s="167">
        <f>IF('Lineær programmering opg 4'!$M$4=0,"-",(-A3448+'Lineær programmering opg 4'!$M$4)/'Lineær programmering opg 4'!$K$4*-1)</f>
        <v>165.35999999998177</v>
      </c>
      <c r="E3448" s="167">
        <f>IF('Lineær programmering opg 4'!$M$5=0,"-",(-A3448+'Lineær programmering opg 4'!$M$5)/'Lineær programmering opg 4'!$K$5*-1)</f>
        <v>182.00999999999317</v>
      </c>
      <c r="F3448" s="167" t="str">
        <f>IF('Lineær programmering opg 4'!$E$6=0,"-",(-A3448+'Lineær programmering opg 4'!$M$6)/'Lineær programmering opg 4'!$K$6*-1)</f>
        <v>-</v>
      </c>
      <c r="G3448" s="167" t="str">
        <f>IF('Lineær programmering opg 4'!$D$7=0,"-",((-A3448+'Lineær programmering opg 4'!$M$7)/'Lineær programmering opg 4'!$K$7)*-1)</f>
        <v>-</v>
      </c>
      <c r="H3448" s="167" t="str">
        <f>IF('Lineær programmering opg 4'!$C$8=0,"-",((-A3448+'Lineær programmering opg 4'!$M$8)/'Lineær programmering opg 4'!$K$8)*-1)</f>
        <v>-</v>
      </c>
      <c r="I3448" s="167" t="str">
        <f>IF('Lineær programmering opg 4'!$D$8=0,"-",'Lineær programmering opg 4'!$G$8)</f>
        <v>-</v>
      </c>
      <c r="J3448" s="295">
        <f>A3448*'Lineær programmering opg 4'!$C$11+Datatabel!C3448*'Lineær programmering opg 4'!$D$11</f>
        <v>40535.999999998174</v>
      </c>
      <c r="K3448" s="9">
        <f t="shared" si="267"/>
        <v>0</v>
      </c>
      <c r="L3448" s="9">
        <f t="shared" si="268"/>
        <v>0</v>
      </c>
    </row>
    <row r="3449" spans="1:12" ht="15" x14ac:dyDescent="0.25">
      <c r="A3449" s="167">
        <f t="shared" si="266"/>
        <v>157.29600000000912</v>
      </c>
      <c r="B3449" s="325">
        <f t="shared" si="269"/>
        <v>0.65540000000003795</v>
      </c>
      <c r="C3449" s="167">
        <f t="shared" si="265"/>
        <v>165.40799999998177</v>
      </c>
      <c r="D3449" s="167">
        <f>IF('Lineær programmering opg 4'!$M$4=0,"-",(-A3449+'Lineær programmering opg 4'!$M$4)/'Lineær programmering opg 4'!$K$4*-1)</f>
        <v>165.40799999998177</v>
      </c>
      <c r="E3449" s="167">
        <f>IF('Lineær programmering opg 4'!$M$5=0,"-",(-A3449+'Lineær programmering opg 4'!$M$5)/'Lineær programmering opg 4'!$K$5*-1)</f>
        <v>182.02799999999317</v>
      </c>
      <c r="F3449" s="167" t="str">
        <f>IF('Lineær programmering opg 4'!$E$6=0,"-",(-A3449+'Lineær programmering opg 4'!$M$6)/'Lineær programmering opg 4'!$K$6*-1)</f>
        <v>-</v>
      </c>
      <c r="G3449" s="167" t="str">
        <f>IF('Lineær programmering opg 4'!$D$7=0,"-",((-A3449+'Lineær programmering opg 4'!$M$7)/'Lineær programmering opg 4'!$K$7)*-1)</f>
        <v>-</v>
      </c>
      <c r="H3449" s="167" t="str">
        <f>IF('Lineær programmering opg 4'!$C$8=0,"-",((-A3449+'Lineær programmering opg 4'!$M$8)/'Lineær programmering opg 4'!$K$8)*-1)</f>
        <v>-</v>
      </c>
      <c r="I3449" s="167" t="str">
        <f>IF('Lineær programmering opg 4'!$D$8=0,"-",'Lineær programmering opg 4'!$G$8)</f>
        <v>-</v>
      </c>
      <c r="J3449" s="295">
        <f>A3449*'Lineær programmering opg 4'!$C$11+Datatabel!C3449*'Lineær programmering opg 4'!$D$11</f>
        <v>40540.799999998177</v>
      </c>
      <c r="K3449" s="9">
        <f t="shared" si="267"/>
        <v>0</v>
      </c>
      <c r="L3449" s="9">
        <f t="shared" si="268"/>
        <v>0</v>
      </c>
    </row>
    <row r="3450" spans="1:12" ht="15" x14ac:dyDescent="0.25">
      <c r="A3450" s="167">
        <f t="shared" si="266"/>
        <v>157.27200000000911</v>
      </c>
      <c r="B3450" s="325">
        <f t="shared" si="269"/>
        <v>0.65530000000003796</v>
      </c>
      <c r="C3450" s="167">
        <f t="shared" si="265"/>
        <v>165.45599999998177</v>
      </c>
      <c r="D3450" s="167">
        <f>IF('Lineær programmering opg 4'!$M$4=0,"-",(-A3450+'Lineær programmering opg 4'!$M$4)/'Lineær programmering opg 4'!$K$4*-1)</f>
        <v>165.45599999998177</v>
      </c>
      <c r="E3450" s="167">
        <f>IF('Lineær programmering opg 4'!$M$5=0,"-",(-A3450+'Lineær programmering opg 4'!$M$5)/'Lineær programmering opg 4'!$K$5*-1)</f>
        <v>182.04599999999317</v>
      </c>
      <c r="F3450" s="167" t="str">
        <f>IF('Lineær programmering opg 4'!$E$6=0,"-",(-A3450+'Lineær programmering opg 4'!$M$6)/'Lineær programmering opg 4'!$K$6*-1)</f>
        <v>-</v>
      </c>
      <c r="G3450" s="167" t="str">
        <f>IF('Lineær programmering opg 4'!$D$7=0,"-",((-A3450+'Lineær programmering opg 4'!$M$7)/'Lineær programmering opg 4'!$K$7)*-1)</f>
        <v>-</v>
      </c>
      <c r="H3450" s="167" t="str">
        <f>IF('Lineær programmering opg 4'!$C$8=0,"-",((-A3450+'Lineær programmering opg 4'!$M$8)/'Lineær programmering opg 4'!$K$8)*-1)</f>
        <v>-</v>
      </c>
      <c r="I3450" s="167" t="str">
        <f>IF('Lineær programmering opg 4'!$D$8=0,"-",'Lineær programmering opg 4'!$G$8)</f>
        <v>-</v>
      </c>
      <c r="J3450" s="295">
        <f>A3450*'Lineær programmering opg 4'!$C$11+Datatabel!C3450*'Lineær programmering opg 4'!$D$11</f>
        <v>40545.59999999818</v>
      </c>
      <c r="K3450" s="9">
        <f t="shared" si="267"/>
        <v>0</v>
      </c>
      <c r="L3450" s="9">
        <f t="shared" si="268"/>
        <v>0</v>
      </c>
    </row>
    <row r="3451" spans="1:12" ht="15" x14ac:dyDescent="0.25">
      <c r="A3451" s="167">
        <f t="shared" si="266"/>
        <v>157.24800000000911</v>
      </c>
      <c r="B3451" s="325">
        <f t="shared" si="269"/>
        <v>0.65520000000003797</v>
      </c>
      <c r="C3451" s="167">
        <f t="shared" si="265"/>
        <v>165.50399999998177</v>
      </c>
      <c r="D3451" s="167">
        <f>IF('Lineær programmering opg 4'!$M$4=0,"-",(-A3451+'Lineær programmering opg 4'!$M$4)/'Lineær programmering opg 4'!$K$4*-1)</f>
        <v>165.50399999998177</v>
      </c>
      <c r="E3451" s="167">
        <f>IF('Lineær programmering opg 4'!$M$5=0,"-",(-A3451+'Lineær programmering opg 4'!$M$5)/'Lineær programmering opg 4'!$K$5*-1)</f>
        <v>182.06399999999317</v>
      </c>
      <c r="F3451" s="167" t="str">
        <f>IF('Lineær programmering opg 4'!$E$6=0,"-",(-A3451+'Lineær programmering opg 4'!$M$6)/'Lineær programmering opg 4'!$K$6*-1)</f>
        <v>-</v>
      </c>
      <c r="G3451" s="167" t="str">
        <f>IF('Lineær programmering opg 4'!$D$7=0,"-",((-A3451+'Lineær programmering opg 4'!$M$7)/'Lineær programmering opg 4'!$K$7)*-1)</f>
        <v>-</v>
      </c>
      <c r="H3451" s="167" t="str">
        <f>IF('Lineær programmering opg 4'!$C$8=0,"-",((-A3451+'Lineær programmering opg 4'!$M$8)/'Lineær programmering opg 4'!$K$8)*-1)</f>
        <v>-</v>
      </c>
      <c r="I3451" s="167" t="str">
        <f>IF('Lineær programmering opg 4'!$D$8=0,"-",'Lineær programmering opg 4'!$G$8)</f>
        <v>-</v>
      </c>
      <c r="J3451" s="295">
        <f>A3451*'Lineær programmering opg 4'!$C$11+Datatabel!C3451*'Lineær programmering opg 4'!$D$11</f>
        <v>40550.399999998175</v>
      </c>
      <c r="K3451" s="9">
        <f t="shared" si="267"/>
        <v>0</v>
      </c>
      <c r="L3451" s="9">
        <f t="shared" si="268"/>
        <v>0</v>
      </c>
    </row>
    <row r="3452" spans="1:12" ht="15" x14ac:dyDescent="0.25">
      <c r="A3452" s="167">
        <f t="shared" si="266"/>
        <v>157.22400000000911</v>
      </c>
      <c r="B3452" s="325">
        <f t="shared" si="269"/>
        <v>0.65510000000003799</v>
      </c>
      <c r="C3452" s="167">
        <f t="shared" si="265"/>
        <v>165.55199999998177</v>
      </c>
      <c r="D3452" s="167">
        <f>IF('Lineær programmering opg 4'!$M$4=0,"-",(-A3452+'Lineær programmering opg 4'!$M$4)/'Lineær programmering opg 4'!$K$4*-1)</f>
        <v>165.55199999998177</v>
      </c>
      <c r="E3452" s="167">
        <f>IF('Lineær programmering opg 4'!$M$5=0,"-",(-A3452+'Lineær programmering opg 4'!$M$5)/'Lineær programmering opg 4'!$K$5*-1)</f>
        <v>182.08199999999317</v>
      </c>
      <c r="F3452" s="167" t="str">
        <f>IF('Lineær programmering opg 4'!$E$6=0,"-",(-A3452+'Lineær programmering opg 4'!$M$6)/'Lineær programmering opg 4'!$K$6*-1)</f>
        <v>-</v>
      </c>
      <c r="G3452" s="167" t="str">
        <f>IF('Lineær programmering opg 4'!$D$7=0,"-",((-A3452+'Lineær programmering opg 4'!$M$7)/'Lineær programmering opg 4'!$K$7)*-1)</f>
        <v>-</v>
      </c>
      <c r="H3452" s="167" t="str">
        <f>IF('Lineær programmering opg 4'!$C$8=0,"-",((-A3452+'Lineær programmering opg 4'!$M$8)/'Lineær programmering opg 4'!$K$8)*-1)</f>
        <v>-</v>
      </c>
      <c r="I3452" s="167" t="str">
        <f>IF('Lineær programmering opg 4'!$D$8=0,"-",'Lineær programmering opg 4'!$G$8)</f>
        <v>-</v>
      </c>
      <c r="J3452" s="295">
        <f>A3452*'Lineær programmering opg 4'!$C$11+Datatabel!C3452*'Lineær programmering opg 4'!$D$11</f>
        <v>40555.199999998178</v>
      </c>
      <c r="K3452" s="9">
        <f t="shared" si="267"/>
        <v>0</v>
      </c>
      <c r="L3452" s="9">
        <f t="shared" si="268"/>
        <v>0</v>
      </c>
    </row>
    <row r="3453" spans="1:12" ht="15" x14ac:dyDescent="0.25">
      <c r="A3453" s="167">
        <f t="shared" si="266"/>
        <v>157.20000000000911</v>
      </c>
      <c r="B3453" s="325">
        <f t="shared" si="269"/>
        <v>0.655000000000038</v>
      </c>
      <c r="C3453" s="167">
        <f t="shared" si="265"/>
        <v>165.59999999998178</v>
      </c>
      <c r="D3453" s="167">
        <f>IF('Lineær programmering opg 4'!$M$4=0,"-",(-A3453+'Lineær programmering opg 4'!$M$4)/'Lineær programmering opg 4'!$K$4*-1)</f>
        <v>165.59999999998178</v>
      </c>
      <c r="E3453" s="167">
        <f>IF('Lineær programmering opg 4'!$M$5=0,"-",(-A3453+'Lineær programmering opg 4'!$M$5)/'Lineær programmering opg 4'!$K$5*-1)</f>
        <v>182.09999999999317</v>
      </c>
      <c r="F3453" s="167" t="str">
        <f>IF('Lineær programmering opg 4'!$E$6=0,"-",(-A3453+'Lineær programmering opg 4'!$M$6)/'Lineær programmering opg 4'!$K$6*-1)</f>
        <v>-</v>
      </c>
      <c r="G3453" s="167" t="str">
        <f>IF('Lineær programmering opg 4'!$D$7=0,"-",((-A3453+'Lineær programmering opg 4'!$M$7)/'Lineær programmering opg 4'!$K$7)*-1)</f>
        <v>-</v>
      </c>
      <c r="H3453" s="167" t="str">
        <f>IF('Lineær programmering opg 4'!$C$8=0,"-",((-A3453+'Lineær programmering opg 4'!$M$8)/'Lineær programmering opg 4'!$K$8)*-1)</f>
        <v>-</v>
      </c>
      <c r="I3453" s="167" t="str">
        <f>IF('Lineær programmering opg 4'!$D$8=0,"-",'Lineær programmering opg 4'!$G$8)</f>
        <v>-</v>
      </c>
      <c r="J3453" s="295">
        <f>A3453*'Lineær programmering opg 4'!$C$11+Datatabel!C3453*'Lineær programmering opg 4'!$D$11</f>
        <v>40559.999999998181</v>
      </c>
      <c r="K3453" s="9">
        <f t="shared" si="267"/>
        <v>0</v>
      </c>
      <c r="L3453" s="9">
        <f t="shared" si="268"/>
        <v>0</v>
      </c>
    </row>
    <row r="3454" spans="1:12" ht="15" x14ac:dyDescent="0.25">
      <c r="A3454" s="167">
        <f t="shared" si="266"/>
        <v>157.17600000000911</v>
      </c>
      <c r="B3454" s="325">
        <f t="shared" si="269"/>
        <v>0.65490000000003801</v>
      </c>
      <c r="C3454" s="167">
        <f t="shared" si="265"/>
        <v>165.64799999998178</v>
      </c>
      <c r="D3454" s="167">
        <f>IF('Lineær programmering opg 4'!$M$4=0,"-",(-A3454+'Lineær programmering opg 4'!$M$4)/'Lineær programmering opg 4'!$K$4*-1)</f>
        <v>165.64799999998178</v>
      </c>
      <c r="E3454" s="167">
        <f>IF('Lineær programmering opg 4'!$M$5=0,"-",(-A3454+'Lineær programmering opg 4'!$M$5)/'Lineær programmering opg 4'!$K$5*-1)</f>
        <v>182.11799999999317</v>
      </c>
      <c r="F3454" s="167" t="str">
        <f>IF('Lineær programmering opg 4'!$E$6=0,"-",(-A3454+'Lineær programmering opg 4'!$M$6)/'Lineær programmering opg 4'!$K$6*-1)</f>
        <v>-</v>
      </c>
      <c r="G3454" s="167" t="str">
        <f>IF('Lineær programmering opg 4'!$D$7=0,"-",((-A3454+'Lineær programmering opg 4'!$M$7)/'Lineær programmering opg 4'!$K$7)*-1)</f>
        <v>-</v>
      </c>
      <c r="H3454" s="167" t="str">
        <f>IF('Lineær programmering opg 4'!$C$8=0,"-",((-A3454+'Lineær programmering opg 4'!$M$8)/'Lineær programmering opg 4'!$K$8)*-1)</f>
        <v>-</v>
      </c>
      <c r="I3454" s="167" t="str">
        <f>IF('Lineær programmering opg 4'!$D$8=0,"-",'Lineær programmering opg 4'!$G$8)</f>
        <v>-</v>
      </c>
      <c r="J3454" s="295">
        <f>A3454*'Lineær programmering opg 4'!$C$11+Datatabel!C3454*'Lineær programmering opg 4'!$D$11</f>
        <v>40564.799999998177</v>
      </c>
      <c r="K3454" s="9">
        <f t="shared" si="267"/>
        <v>0</v>
      </c>
      <c r="L3454" s="9">
        <f t="shared" si="268"/>
        <v>0</v>
      </c>
    </row>
    <row r="3455" spans="1:12" ht="15" x14ac:dyDescent="0.25">
      <c r="A3455" s="167">
        <f t="shared" si="266"/>
        <v>157.15200000000914</v>
      </c>
      <c r="B3455" s="325">
        <f t="shared" si="269"/>
        <v>0.65480000000003802</v>
      </c>
      <c r="C3455" s="167">
        <f t="shared" si="265"/>
        <v>165.69599999998172</v>
      </c>
      <c r="D3455" s="167">
        <f>IF('Lineær programmering opg 4'!$M$4=0,"-",(-A3455+'Lineær programmering opg 4'!$M$4)/'Lineær programmering opg 4'!$K$4*-1)</f>
        <v>165.69599999998172</v>
      </c>
      <c r="E3455" s="167">
        <f>IF('Lineær programmering opg 4'!$M$5=0,"-",(-A3455+'Lineær programmering opg 4'!$M$5)/'Lineær programmering opg 4'!$K$5*-1)</f>
        <v>182.13599999999315</v>
      </c>
      <c r="F3455" s="167" t="str">
        <f>IF('Lineær programmering opg 4'!$E$6=0,"-",(-A3455+'Lineær programmering opg 4'!$M$6)/'Lineær programmering opg 4'!$K$6*-1)</f>
        <v>-</v>
      </c>
      <c r="G3455" s="167" t="str">
        <f>IF('Lineær programmering opg 4'!$D$7=0,"-",((-A3455+'Lineær programmering opg 4'!$M$7)/'Lineær programmering opg 4'!$K$7)*-1)</f>
        <v>-</v>
      </c>
      <c r="H3455" s="167" t="str">
        <f>IF('Lineær programmering opg 4'!$C$8=0,"-",((-A3455+'Lineær programmering opg 4'!$M$8)/'Lineær programmering opg 4'!$K$8)*-1)</f>
        <v>-</v>
      </c>
      <c r="I3455" s="167" t="str">
        <f>IF('Lineær programmering opg 4'!$D$8=0,"-",'Lineær programmering opg 4'!$G$8)</f>
        <v>-</v>
      </c>
      <c r="J3455" s="295">
        <f>A3455*'Lineær programmering opg 4'!$C$11+Datatabel!C3455*'Lineær programmering opg 4'!$D$11</f>
        <v>40569.599999998172</v>
      </c>
      <c r="K3455" s="9">
        <f t="shared" si="267"/>
        <v>0</v>
      </c>
      <c r="L3455" s="9">
        <f t="shared" si="268"/>
        <v>0</v>
      </c>
    </row>
    <row r="3456" spans="1:12" ht="15" x14ac:dyDescent="0.25">
      <c r="A3456" s="167">
        <f t="shared" si="266"/>
        <v>157.12800000000914</v>
      </c>
      <c r="B3456" s="325">
        <f t="shared" si="269"/>
        <v>0.65470000000003803</v>
      </c>
      <c r="C3456" s="167">
        <f t="shared" si="265"/>
        <v>165.74399999998172</v>
      </c>
      <c r="D3456" s="167">
        <f>IF('Lineær programmering opg 4'!$M$4=0,"-",(-A3456+'Lineær programmering opg 4'!$M$4)/'Lineær programmering opg 4'!$K$4*-1)</f>
        <v>165.74399999998172</v>
      </c>
      <c r="E3456" s="167">
        <f>IF('Lineær programmering opg 4'!$M$5=0,"-",(-A3456+'Lineær programmering opg 4'!$M$5)/'Lineær programmering opg 4'!$K$5*-1)</f>
        <v>182.15399999999315</v>
      </c>
      <c r="F3456" s="167" t="str">
        <f>IF('Lineær programmering opg 4'!$E$6=0,"-",(-A3456+'Lineær programmering opg 4'!$M$6)/'Lineær programmering opg 4'!$K$6*-1)</f>
        <v>-</v>
      </c>
      <c r="G3456" s="167" t="str">
        <f>IF('Lineær programmering opg 4'!$D$7=0,"-",((-A3456+'Lineær programmering opg 4'!$M$7)/'Lineær programmering opg 4'!$K$7)*-1)</f>
        <v>-</v>
      </c>
      <c r="H3456" s="167" t="str">
        <f>IF('Lineær programmering opg 4'!$C$8=0,"-",((-A3456+'Lineær programmering opg 4'!$M$8)/'Lineær programmering opg 4'!$K$8)*-1)</f>
        <v>-</v>
      </c>
      <c r="I3456" s="167" t="str">
        <f>IF('Lineær programmering opg 4'!$D$8=0,"-",'Lineær programmering opg 4'!$G$8)</f>
        <v>-</v>
      </c>
      <c r="J3456" s="295">
        <f>A3456*'Lineær programmering opg 4'!$C$11+Datatabel!C3456*'Lineær programmering opg 4'!$D$11</f>
        <v>40574.399999998175</v>
      </c>
      <c r="K3456" s="9">
        <f t="shared" si="267"/>
        <v>0</v>
      </c>
      <c r="L3456" s="9">
        <f t="shared" si="268"/>
        <v>0</v>
      </c>
    </row>
    <row r="3457" spans="1:12" ht="15" x14ac:dyDescent="0.25">
      <c r="A3457" s="167">
        <f t="shared" si="266"/>
        <v>157.10400000000914</v>
      </c>
      <c r="B3457" s="325">
        <f t="shared" si="269"/>
        <v>0.65460000000003804</v>
      </c>
      <c r="C3457" s="167">
        <f t="shared" si="265"/>
        <v>165.79199999998173</v>
      </c>
      <c r="D3457" s="167">
        <f>IF('Lineær programmering opg 4'!$M$4=0,"-",(-A3457+'Lineær programmering opg 4'!$M$4)/'Lineær programmering opg 4'!$K$4*-1)</f>
        <v>165.79199999998173</v>
      </c>
      <c r="E3457" s="167">
        <f>IF('Lineær programmering opg 4'!$M$5=0,"-",(-A3457+'Lineær programmering opg 4'!$M$5)/'Lineær programmering opg 4'!$K$5*-1)</f>
        <v>182.17199999999315</v>
      </c>
      <c r="F3457" s="167" t="str">
        <f>IF('Lineær programmering opg 4'!$E$6=0,"-",(-A3457+'Lineær programmering opg 4'!$M$6)/'Lineær programmering opg 4'!$K$6*-1)</f>
        <v>-</v>
      </c>
      <c r="G3457" s="167" t="str">
        <f>IF('Lineær programmering opg 4'!$D$7=0,"-",((-A3457+'Lineær programmering opg 4'!$M$7)/'Lineær programmering opg 4'!$K$7)*-1)</f>
        <v>-</v>
      </c>
      <c r="H3457" s="167" t="str">
        <f>IF('Lineær programmering opg 4'!$C$8=0,"-",((-A3457+'Lineær programmering opg 4'!$M$8)/'Lineær programmering opg 4'!$K$8)*-1)</f>
        <v>-</v>
      </c>
      <c r="I3457" s="167" t="str">
        <f>IF('Lineær programmering opg 4'!$D$8=0,"-",'Lineær programmering opg 4'!$G$8)</f>
        <v>-</v>
      </c>
      <c r="J3457" s="295">
        <f>A3457*'Lineær programmering opg 4'!$C$11+Datatabel!C3457*'Lineær programmering opg 4'!$D$11</f>
        <v>40579.199999998178</v>
      </c>
      <c r="K3457" s="9">
        <f t="shared" si="267"/>
        <v>0</v>
      </c>
      <c r="L3457" s="9">
        <f t="shared" si="268"/>
        <v>0</v>
      </c>
    </row>
    <row r="3458" spans="1:12" ht="15" x14ac:dyDescent="0.25">
      <c r="A3458" s="167">
        <f t="shared" si="266"/>
        <v>157.08000000000914</v>
      </c>
      <c r="B3458" s="325">
        <f t="shared" si="269"/>
        <v>0.65450000000003805</v>
      </c>
      <c r="C3458" s="167">
        <f t="shared" si="265"/>
        <v>165.83999999998173</v>
      </c>
      <c r="D3458" s="167">
        <f>IF('Lineær programmering opg 4'!$M$4=0,"-",(-A3458+'Lineær programmering opg 4'!$M$4)/'Lineær programmering opg 4'!$K$4*-1)</f>
        <v>165.83999999998173</v>
      </c>
      <c r="E3458" s="167">
        <f>IF('Lineær programmering opg 4'!$M$5=0,"-",(-A3458+'Lineær programmering opg 4'!$M$5)/'Lineær programmering opg 4'!$K$5*-1)</f>
        <v>182.18999999999315</v>
      </c>
      <c r="F3458" s="167" t="str">
        <f>IF('Lineær programmering opg 4'!$E$6=0,"-",(-A3458+'Lineær programmering opg 4'!$M$6)/'Lineær programmering opg 4'!$K$6*-1)</f>
        <v>-</v>
      </c>
      <c r="G3458" s="167" t="str">
        <f>IF('Lineær programmering opg 4'!$D$7=0,"-",((-A3458+'Lineær programmering opg 4'!$M$7)/'Lineær programmering opg 4'!$K$7)*-1)</f>
        <v>-</v>
      </c>
      <c r="H3458" s="167" t="str">
        <f>IF('Lineær programmering opg 4'!$C$8=0,"-",((-A3458+'Lineær programmering opg 4'!$M$8)/'Lineær programmering opg 4'!$K$8)*-1)</f>
        <v>-</v>
      </c>
      <c r="I3458" s="167" t="str">
        <f>IF('Lineær programmering opg 4'!$D$8=0,"-",'Lineær programmering opg 4'!$G$8)</f>
        <v>-</v>
      </c>
      <c r="J3458" s="295">
        <f>A3458*'Lineær programmering opg 4'!$C$11+Datatabel!C3458*'Lineær programmering opg 4'!$D$11</f>
        <v>40583.999999998174</v>
      </c>
      <c r="K3458" s="9">
        <f t="shared" si="267"/>
        <v>0</v>
      </c>
      <c r="L3458" s="9">
        <f t="shared" si="268"/>
        <v>0</v>
      </c>
    </row>
    <row r="3459" spans="1:12" ht="15" x14ac:dyDescent="0.25">
      <c r="A3459" s="167">
        <f t="shared" si="266"/>
        <v>157.05600000000913</v>
      </c>
      <c r="B3459" s="325">
        <f t="shared" si="269"/>
        <v>0.65440000000003806</v>
      </c>
      <c r="C3459" s="167">
        <f t="shared" ref="C3459:C3522" si="270">MIN(D3459,E3459,F3459,G3459,H3459,I3459)</f>
        <v>165.88799999998173</v>
      </c>
      <c r="D3459" s="167">
        <f>IF('Lineær programmering opg 4'!$M$4=0,"-",(-A3459+'Lineær programmering opg 4'!$M$4)/'Lineær programmering opg 4'!$K$4*-1)</f>
        <v>165.88799999998173</v>
      </c>
      <c r="E3459" s="167">
        <f>IF('Lineær programmering opg 4'!$M$5=0,"-",(-A3459+'Lineær programmering opg 4'!$M$5)/'Lineær programmering opg 4'!$K$5*-1)</f>
        <v>182.20799999999315</v>
      </c>
      <c r="F3459" s="167" t="str">
        <f>IF('Lineær programmering opg 4'!$E$6=0,"-",(-A3459+'Lineær programmering opg 4'!$M$6)/'Lineær programmering opg 4'!$K$6*-1)</f>
        <v>-</v>
      </c>
      <c r="G3459" s="167" t="str">
        <f>IF('Lineær programmering opg 4'!$D$7=0,"-",((-A3459+'Lineær programmering opg 4'!$M$7)/'Lineær programmering opg 4'!$K$7)*-1)</f>
        <v>-</v>
      </c>
      <c r="H3459" s="167" t="str">
        <f>IF('Lineær programmering opg 4'!$C$8=0,"-",((-A3459+'Lineær programmering opg 4'!$M$8)/'Lineær programmering opg 4'!$K$8)*-1)</f>
        <v>-</v>
      </c>
      <c r="I3459" s="167" t="str">
        <f>IF('Lineær programmering opg 4'!$D$8=0,"-",'Lineær programmering opg 4'!$G$8)</f>
        <v>-</v>
      </c>
      <c r="J3459" s="295">
        <f>A3459*'Lineær programmering opg 4'!$C$11+Datatabel!C3459*'Lineær programmering opg 4'!$D$11</f>
        <v>40588.799999998177</v>
      </c>
      <c r="K3459" s="9">
        <f t="shared" si="267"/>
        <v>0</v>
      </c>
      <c r="L3459" s="9">
        <f t="shared" si="268"/>
        <v>0</v>
      </c>
    </row>
    <row r="3460" spans="1:12" ht="15" x14ac:dyDescent="0.25">
      <c r="A3460" s="167">
        <f t="shared" ref="A3460:A3523" si="271">$A$3*B3460</f>
        <v>157.03200000000913</v>
      </c>
      <c r="B3460" s="325">
        <f t="shared" si="269"/>
        <v>0.65430000000003807</v>
      </c>
      <c r="C3460" s="167">
        <f t="shared" si="270"/>
        <v>165.93599999998173</v>
      </c>
      <c r="D3460" s="167">
        <f>IF('Lineær programmering opg 4'!$M$4=0,"-",(-A3460+'Lineær programmering opg 4'!$M$4)/'Lineær programmering opg 4'!$K$4*-1)</f>
        <v>165.93599999998173</v>
      </c>
      <c r="E3460" s="167">
        <f>IF('Lineær programmering opg 4'!$M$5=0,"-",(-A3460+'Lineær programmering opg 4'!$M$5)/'Lineær programmering opg 4'!$K$5*-1)</f>
        <v>182.22599999999315</v>
      </c>
      <c r="F3460" s="167" t="str">
        <f>IF('Lineær programmering opg 4'!$E$6=0,"-",(-A3460+'Lineær programmering opg 4'!$M$6)/'Lineær programmering opg 4'!$K$6*-1)</f>
        <v>-</v>
      </c>
      <c r="G3460" s="167" t="str">
        <f>IF('Lineær programmering opg 4'!$D$7=0,"-",((-A3460+'Lineær programmering opg 4'!$M$7)/'Lineær programmering opg 4'!$K$7)*-1)</f>
        <v>-</v>
      </c>
      <c r="H3460" s="167" t="str">
        <f>IF('Lineær programmering opg 4'!$C$8=0,"-",((-A3460+'Lineær programmering opg 4'!$M$8)/'Lineær programmering opg 4'!$K$8)*-1)</f>
        <v>-</v>
      </c>
      <c r="I3460" s="167" t="str">
        <f>IF('Lineær programmering opg 4'!$D$8=0,"-",'Lineær programmering opg 4'!$G$8)</f>
        <v>-</v>
      </c>
      <c r="J3460" s="295">
        <f>A3460*'Lineær programmering opg 4'!$C$11+Datatabel!C3460*'Lineær programmering opg 4'!$D$11</f>
        <v>40593.599999998172</v>
      </c>
      <c r="K3460" s="9">
        <f t="shared" ref="K3460:K3523" si="272">IF($J$10004=J3460,A3460,0)</f>
        <v>0</v>
      </c>
      <c r="L3460" s="9">
        <f t="shared" ref="L3460:L3523" si="273">IF(J3460=$J$10004,C3460,0)</f>
        <v>0</v>
      </c>
    </row>
    <row r="3461" spans="1:12" ht="15" x14ac:dyDescent="0.25">
      <c r="A3461" s="167">
        <f t="shared" si="271"/>
        <v>157.00800000000913</v>
      </c>
      <c r="B3461" s="325">
        <f t="shared" ref="B3461:B3524" si="274">B3460-0.01%</f>
        <v>0.65420000000003808</v>
      </c>
      <c r="C3461" s="167">
        <f t="shared" si="270"/>
        <v>165.98399999998173</v>
      </c>
      <c r="D3461" s="167">
        <f>IF('Lineær programmering opg 4'!$M$4=0,"-",(-A3461+'Lineær programmering opg 4'!$M$4)/'Lineær programmering opg 4'!$K$4*-1)</f>
        <v>165.98399999998173</v>
      </c>
      <c r="E3461" s="167">
        <f>IF('Lineær programmering opg 4'!$M$5=0,"-",(-A3461+'Lineær programmering opg 4'!$M$5)/'Lineær programmering opg 4'!$K$5*-1)</f>
        <v>182.24399999999315</v>
      </c>
      <c r="F3461" s="167" t="str">
        <f>IF('Lineær programmering opg 4'!$E$6=0,"-",(-A3461+'Lineær programmering opg 4'!$M$6)/'Lineær programmering opg 4'!$K$6*-1)</f>
        <v>-</v>
      </c>
      <c r="G3461" s="167" t="str">
        <f>IF('Lineær programmering opg 4'!$D$7=0,"-",((-A3461+'Lineær programmering opg 4'!$M$7)/'Lineær programmering opg 4'!$K$7)*-1)</f>
        <v>-</v>
      </c>
      <c r="H3461" s="167" t="str">
        <f>IF('Lineær programmering opg 4'!$C$8=0,"-",((-A3461+'Lineær programmering opg 4'!$M$8)/'Lineær programmering opg 4'!$K$8)*-1)</f>
        <v>-</v>
      </c>
      <c r="I3461" s="167" t="str">
        <f>IF('Lineær programmering opg 4'!$D$8=0,"-",'Lineær programmering opg 4'!$G$8)</f>
        <v>-</v>
      </c>
      <c r="J3461" s="295">
        <f>A3461*'Lineær programmering opg 4'!$C$11+Datatabel!C3461*'Lineær programmering opg 4'!$D$11</f>
        <v>40598.399999998175</v>
      </c>
      <c r="K3461" s="9">
        <f t="shared" si="272"/>
        <v>0</v>
      </c>
      <c r="L3461" s="9">
        <f t="shared" si="273"/>
        <v>0</v>
      </c>
    </row>
    <row r="3462" spans="1:12" ht="15" x14ac:dyDescent="0.25">
      <c r="A3462" s="167">
        <f t="shared" si="271"/>
        <v>156.98400000000913</v>
      </c>
      <c r="B3462" s="325">
        <f t="shared" si="274"/>
        <v>0.6541000000000381</v>
      </c>
      <c r="C3462" s="167">
        <f t="shared" si="270"/>
        <v>166.03199999998174</v>
      </c>
      <c r="D3462" s="167">
        <f>IF('Lineær programmering opg 4'!$M$4=0,"-",(-A3462+'Lineær programmering opg 4'!$M$4)/'Lineær programmering opg 4'!$K$4*-1)</f>
        <v>166.03199999998174</v>
      </c>
      <c r="E3462" s="167">
        <f>IF('Lineær programmering opg 4'!$M$5=0,"-",(-A3462+'Lineær programmering opg 4'!$M$5)/'Lineær programmering opg 4'!$K$5*-1)</f>
        <v>182.26199999999315</v>
      </c>
      <c r="F3462" s="167" t="str">
        <f>IF('Lineær programmering opg 4'!$E$6=0,"-",(-A3462+'Lineær programmering opg 4'!$M$6)/'Lineær programmering opg 4'!$K$6*-1)</f>
        <v>-</v>
      </c>
      <c r="G3462" s="167" t="str">
        <f>IF('Lineær programmering opg 4'!$D$7=0,"-",((-A3462+'Lineær programmering opg 4'!$M$7)/'Lineær programmering opg 4'!$K$7)*-1)</f>
        <v>-</v>
      </c>
      <c r="H3462" s="167" t="str">
        <f>IF('Lineær programmering opg 4'!$C$8=0,"-",((-A3462+'Lineær programmering opg 4'!$M$8)/'Lineær programmering opg 4'!$K$8)*-1)</f>
        <v>-</v>
      </c>
      <c r="I3462" s="167" t="str">
        <f>IF('Lineær programmering opg 4'!$D$8=0,"-",'Lineær programmering opg 4'!$G$8)</f>
        <v>-</v>
      </c>
      <c r="J3462" s="295">
        <f>A3462*'Lineær programmering opg 4'!$C$11+Datatabel!C3462*'Lineær programmering opg 4'!$D$11</f>
        <v>40603.199999998171</v>
      </c>
      <c r="K3462" s="9">
        <f t="shared" si="272"/>
        <v>0</v>
      </c>
      <c r="L3462" s="9">
        <f t="shared" si="273"/>
        <v>0</v>
      </c>
    </row>
    <row r="3463" spans="1:12" ht="15" x14ac:dyDescent="0.25">
      <c r="A3463" s="167">
        <f t="shared" si="271"/>
        <v>156.96000000000913</v>
      </c>
      <c r="B3463" s="325">
        <f t="shared" si="274"/>
        <v>0.65400000000003811</v>
      </c>
      <c r="C3463" s="167">
        <f t="shared" si="270"/>
        <v>166.07999999998174</v>
      </c>
      <c r="D3463" s="167">
        <f>IF('Lineær programmering opg 4'!$M$4=0,"-",(-A3463+'Lineær programmering opg 4'!$M$4)/'Lineær programmering opg 4'!$K$4*-1)</f>
        <v>166.07999999998174</v>
      </c>
      <c r="E3463" s="167">
        <f>IF('Lineær programmering opg 4'!$M$5=0,"-",(-A3463+'Lineær programmering opg 4'!$M$5)/'Lineær programmering opg 4'!$K$5*-1)</f>
        <v>182.27999999999315</v>
      </c>
      <c r="F3463" s="167" t="str">
        <f>IF('Lineær programmering opg 4'!$E$6=0,"-",(-A3463+'Lineær programmering opg 4'!$M$6)/'Lineær programmering opg 4'!$K$6*-1)</f>
        <v>-</v>
      </c>
      <c r="G3463" s="167" t="str">
        <f>IF('Lineær programmering opg 4'!$D$7=0,"-",((-A3463+'Lineær programmering opg 4'!$M$7)/'Lineær programmering opg 4'!$K$7)*-1)</f>
        <v>-</v>
      </c>
      <c r="H3463" s="167" t="str">
        <f>IF('Lineær programmering opg 4'!$C$8=0,"-",((-A3463+'Lineær programmering opg 4'!$M$8)/'Lineær programmering opg 4'!$K$8)*-1)</f>
        <v>-</v>
      </c>
      <c r="I3463" s="167" t="str">
        <f>IF('Lineær programmering opg 4'!$D$8=0,"-",'Lineær programmering opg 4'!$G$8)</f>
        <v>-</v>
      </c>
      <c r="J3463" s="295">
        <f>A3463*'Lineær programmering opg 4'!$C$11+Datatabel!C3463*'Lineær programmering opg 4'!$D$11</f>
        <v>40607.999999998174</v>
      </c>
      <c r="K3463" s="9">
        <f t="shared" si="272"/>
        <v>0</v>
      </c>
      <c r="L3463" s="9">
        <f t="shared" si="273"/>
        <v>0</v>
      </c>
    </row>
    <row r="3464" spans="1:12" ht="15" x14ac:dyDescent="0.25">
      <c r="A3464" s="167">
        <f t="shared" si="271"/>
        <v>156.93600000000916</v>
      </c>
      <c r="B3464" s="325">
        <f t="shared" si="274"/>
        <v>0.65390000000003812</v>
      </c>
      <c r="C3464" s="167">
        <f t="shared" si="270"/>
        <v>166.12799999998168</v>
      </c>
      <c r="D3464" s="167">
        <f>IF('Lineær programmering opg 4'!$M$4=0,"-",(-A3464+'Lineær programmering opg 4'!$M$4)/'Lineær programmering opg 4'!$K$4*-1)</f>
        <v>166.12799999998168</v>
      </c>
      <c r="E3464" s="167">
        <f>IF('Lineær programmering opg 4'!$M$5=0,"-",(-A3464+'Lineær programmering opg 4'!$M$5)/'Lineær programmering opg 4'!$K$5*-1)</f>
        <v>182.29799999999315</v>
      </c>
      <c r="F3464" s="167" t="str">
        <f>IF('Lineær programmering opg 4'!$E$6=0,"-",(-A3464+'Lineær programmering opg 4'!$M$6)/'Lineær programmering opg 4'!$K$6*-1)</f>
        <v>-</v>
      </c>
      <c r="G3464" s="167" t="str">
        <f>IF('Lineær programmering opg 4'!$D$7=0,"-",((-A3464+'Lineær programmering opg 4'!$M$7)/'Lineær programmering opg 4'!$K$7)*-1)</f>
        <v>-</v>
      </c>
      <c r="H3464" s="167" t="str">
        <f>IF('Lineær programmering opg 4'!$C$8=0,"-",((-A3464+'Lineær programmering opg 4'!$M$8)/'Lineær programmering opg 4'!$K$8)*-1)</f>
        <v>-</v>
      </c>
      <c r="I3464" s="167" t="str">
        <f>IF('Lineær programmering opg 4'!$D$8=0,"-",'Lineær programmering opg 4'!$G$8)</f>
        <v>-</v>
      </c>
      <c r="J3464" s="295">
        <f>A3464*'Lineær programmering opg 4'!$C$11+Datatabel!C3464*'Lineær programmering opg 4'!$D$11</f>
        <v>40612.799999998169</v>
      </c>
      <c r="K3464" s="9">
        <f t="shared" si="272"/>
        <v>0</v>
      </c>
      <c r="L3464" s="9">
        <f t="shared" si="273"/>
        <v>0</v>
      </c>
    </row>
    <row r="3465" spans="1:12" ht="15" x14ac:dyDescent="0.25">
      <c r="A3465" s="167">
        <f t="shared" si="271"/>
        <v>156.91200000000916</v>
      </c>
      <c r="B3465" s="325">
        <f t="shared" si="274"/>
        <v>0.65380000000003813</v>
      </c>
      <c r="C3465" s="167">
        <f t="shared" si="270"/>
        <v>166.17599999998168</v>
      </c>
      <c r="D3465" s="167">
        <f>IF('Lineær programmering opg 4'!$M$4=0,"-",(-A3465+'Lineær programmering opg 4'!$M$4)/'Lineær programmering opg 4'!$K$4*-1)</f>
        <v>166.17599999998168</v>
      </c>
      <c r="E3465" s="167">
        <f>IF('Lineær programmering opg 4'!$M$5=0,"-",(-A3465+'Lineær programmering opg 4'!$M$5)/'Lineær programmering opg 4'!$K$5*-1)</f>
        <v>182.31599999999315</v>
      </c>
      <c r="F3465" s="167" t="str">
        <f>IF('Lineær programmering opg 4'!$E$6=0,"-",(-A3465+'Lineær programmering opg 4'!$M$6)/'Lineær programmering opg 4'!$K$6*-1)</f>
        <v>-</v>
      </c>
      <c r="G3465" s="167" t="str">
        <f>IF('Lineær programmering opg 4'!$D$7=0,"-",((-A3465+'Lineær programmering opg 4'!$M$7)/'Lineær programmering opg 4'!$K$7)*-1)</f>
        <v>-</v>
      </c>
      <c r="H3465" s="167" t="str">
        <f>IF('Lineær programmering opg 4'!$C$8=0,"-",((-A3465+'Lineær programmering opg 4'!$M$8)/'Lineær programmering opg 4'!$K$8)*-1)</f>
        <v>-</v>
      </c>
      <c r="I3465" s="167" t="str">
        <f>IF('Lineær programmering opg 4'!$D$8=0,"-",'Lineær programmering opg 4'!$G$8)</f>
        <v>-</v>
      </c>
      <c r="J3465" s="295">
        <f>A3465*'Lineær programmering opg 4'!$C$11+Datatabel!C3465*'Lineær programmering opg 4'!$D$11</f>
        <v>40617.599999998165</v>
      </c>
      <c r="K3465" s="9">
        <f t="shared" si="272"/>
        <v>0</v>
      </c>
      <c r="L3465" s="9">
        <f t="shared" si="273"/>
        <v>0</v>
      </c>
    </row>
    <row r="3466" spans="1:12" ht="15" x14ac:dyDescent="0.25">
      <c r="A3466" s="167">
        <f t="shared" si="271"/>
        <v>156.88800000000916</v>
      </c>
      <c r="B3466" s="325">
        <f t="shared" si="274"/>
        <v>0.65370000000003814</v>
      </c>
      <c r="C3466" s="167">
        <f t="shared" si="270"/>
        <v>166.22399999998169</v>
      </c>
      <c r="D3466" s="167">
        <f>IF('Lineær programmering opg 4'!$M$4=0,"-",(-A3466+'Lineær programmering opg 4'!$M$4)/'Lineær programmering opg 4'!$K$4*-1)</f>
        <v>166.22399999998169</v>
      </c>
      <c r="E3466" s="167">
        <f>IF('Lineær programmering opg 4'!$M$5=0,"-",(-A3466+'Lineær programmering opg 4'!$M$5)/'Lineær programmering opg 4'!$K$5*-1)</f>
        <v>182.33399999999315</v>
      </c>
      <c r="F3466" s="167" t="str">
        <f>IF('Lineær programmering opg 4'!$E$6=0,"-",(-A3466+'Lineær programmering opg 4'!$M$6)/'Lineær programmering opg 4'!$K$6*-1)</f>
        <v>-</v>
      </c>
      <c r="G3466" s="167" t="str">
        <f>IF('Lineær programmering opg 4'!$D$7=0,"-",((-A3466+'Lineær programmering opg 4'!$M$7)/'Lineær programmering opg 4'!$K$7)*-1)</f>
        <v>-</v>
      </c>
      <c r="H3466" s="167" t="str">
        <f>IF('Lineær programmering opg 4'!$C$8=0,"-",((-A3466+'Lineær programmering opg 4'!$M$8)/'Lineær programmering opg 4'!$K$8)*-1)</f>
        <v>-</v>
      </c>
      <c r="I3466" s="167" t="str">
        <f>IF('Lineær programmering opg 4'!$D$8=0,"-",'Lineær programmering opg 4'!$G$8)</f>
        <v>-</v>
      </c>
      <c r="J3466" s="295">
        <f>A3466*'Lineær programmering opg 4'!$C$11+Datatabel!C3466*'Lineær programmering opg 4'!$D$11</f>
        <v>40622.399999998168</v>
      </c>
      <c r="K3466" s="9">
        <f t="shared" si="272"/>
        <v>0</v>
      </c>
      <c r="L3466" s="9">
        <f t="shared" si="273"/>
        <v>0</v>
      </c>
    </row>
    <row r="3467" spans="1:12" ht="15" x14ac:dyDescent="0.25">
      <c r="A3467" s="167">
        <f t="shared" si="271"/>
        <v>156.86400000000916</v>
      </c>
      <c r="B3467" s="325">
        <f t="shared" si="274"/>
        <v>0.65360000000003815</v>
      </c>
      <c r="C3467" s="167">
        <f t="shared" si="270"/>
        <v>166.27199999998169</v>
      </c>
      <c r="D3467" s="167">
        <f>IF('Lineær programmering opg 4'!$M$4=0,"-",(-A3467+'Lineær programmering opg 4'!$M$4)/'Lineær programmering opg 4'!$K$4*-1)</f>
        <v>166.27199999998169</v>
      </c>
      <c r="E3467" s="167">
        <f>IF('Lineær programmering opg 4'!$M$5=0,"-",(-A3467+'Lineær programmering opg 4'!$M$5)/'Lineær programmering opg 4'!$K$5*-1)</f>
        <v>182.35199999999315</v>
      </c>
      <c r="F3467" s="167" t="str">
        <f>IF('Lineær programmering opg 4'!$E$6=0,"-",(-A3467+'Lineær programmering opg 4'!$M$6)/'Lineær programmering opg 4'!$K$6*-1)</f>
        <v>-</v>
      </c>
      <c r="G3467" s="167" t="str">
        <f>IF('Lineær programmering opg 4'!$D$7=0,"-",((-A3467+'Lineær programmering opg 4'!$M$7)/'Lineær programmering opg 4'!$K$7)*-1)</f>
        <v>-</v>
      </c>
      <c r="H3467" s="167" t="str">
        <f>IF('Lineær programmering opg 4'!$C$8=0,"-",((-A3467+'Lineær programmering opg 4'!$M$8)/'Lineær programmering opg 4'!$K$8)*-1)</f>
        <v>-</v>
      </c>
      <c r="I3467" s="167" t="str">
        <f>IF('Lineær programmering opg 4'!$D$8=0,"-",'Lineær programmering opg 4'!$G$8)</f>
        <v>-</v>
      </c>
      <c r="J3467" s="295">
        <f>A3467*'Lineær programmering opg 4'!$C$11+Datatabel!C3467*'Lineær programmering opg 4'!$D$11</f>
        <v>40627.199999998171</v>
      </c>
      <c r="K3467" s="9">
        <f t="shared" si="272"/>
        <v>0</v>
      </c>
      <c r="L3467" s="9">
        <f t="shared" si="273"/>
        <v>0</v>
      </c>
    </row>
    <row r="3468" spans="1:12" ht="15" x14ac:dyDescent="0.25">
      <c r="A3468" s="167">
        <f t="shared" si="271"/>
        <v>156.84000000000916</v>
      </c>
      <c r="B3468" s="325">
        <f t="shared" si="274"/>
        <v>0.65350000000003816</v>
      </c>
      <c r="C3468" s="167">
        <f t="shared" si="270"/>
        <v>166.31999999998169</v>
      </c>
      <c r="D3468" s="167">
        <f>IF('Lineær programmering opg 4'!$M$4=0,"-",(-A3468+'Lineær programmering opg 4'!$M$4)/'Lineær programmering opg 4'!$K$4*-1)</f>
        <v>166.31999999998169</v>
      </c>
      <c r="E3468" s="167">
        <f>IF('Lineær programmering opg 4'!$M$5=0,"-",(-A3468+'Lineær programmering opg 4'!$M$5)/'Lineær programmering opg 4'!$K$5*-1)</f>
        <v>182.36999999999315</v>
      </c>
      <c r="F3468" s="167" t="str">
        <f>IF('Lineær programmering opg 4'!$E$6=0,"-",(-A3468+'Lineær programmering opg 4'!$M$6)/'Lineær programmering opg 4'!$K$6*-1)</f>
        <v>-</v>
      </c>
      <c r="G3468" s="167" t="str">
        <f>IF('Lineær programmering opg 4'!$D$7=0,"-",((-A3468+'Lineær programmering opg 4'!$M$7)/'Lineær programmering opg 4'!$K$7)*-1)</f>
        <v>-</v>
      </c>
      <c r="H3468" s="167" t="str">
        <f>IF('Lineær programmering opg 4'!$C$8=0,"-",((-A3468+'Lineær programmering opg 4'!$M$8)/'Lineær programmering opg 4'!$K$8)*-1)</f>
        <v>-</v>
      </c>
      <c r="I3468" s="167" t="str">
        <f>IF('Lineær programmering opg 4'!$D$8=0,"-",'Lineær programmering opg 4'!$G$8)</f>
        <v>-</v>
      </c>
      <c r="J3468" s="295">
        <f>A3468*'Lineær programmering opg 4'!$C$11+Datatabel!C3468*'Lineær programmering opg 4'!$D$11</f>
        <v>40631.999999998166</v>
      </c>
      <c r="K3468" s="9">
        <f t="shared" si="272"/>
        <v>0</v>
      </c>
      <c r="L3468" s="9">
        <f t="shared" si="273"/>
        <v>0</v>
      </c>
    </row>
    <row r="3469" spans="1:12" ht="15" x14ac:dyDescent="0.25">
      <c r="A3469" s="167">
        <f t="shared" si="271"/>
        <v>156.81600000000915</v>
      </c>
      <c r="B3469" s="325">
        <f t="shared" si="274"/>
        <v>0.65340000000003817</v>
      </c>
      <c r="C3469" s="167">
        <f t="shared" si="270"/>
        <v>166.36799999998169</v>
      </c>
      <c r="D3469" s="167">
        <f>IF('Lineær programmering opg 4'!$M$4=0,"-",(-A3469+'Lineær programmering opg 4'!$M$4)/'Lineær programmering opg 4'!$K$4*-1)</f>
        <v>166.36799999998169</v>
      </c>
      <c r="E3469" s="167">
        <f>IF('Lineær programmering opg 4'!$M$5=0,"-",(-A3469+'Lineær programmering opg 4'!$M$5)/'Lineær programmering opg 4'!$K$5*-1)</f>
        <v>182.38799999999316</v>
      </c>
      <c r="F3469" s="167" t="str">
        <f>IF('Lineær programmering opg 4'!$E$6=0,"-",(-A3469+'Lineær programmering opg 4'!$M$6)/'Lineær programmering opg 4'!$K$6*-1)</f>
        <v>-</v>
      </c>
      <c r="G3469" s="167" t="str">
        <f>IF('Lineær programmering opg 4'!$D$7=0,"-",((-A3469+'Lineær programmering opg 4'!$M$7)/'Lineær programmering opg 4'!$K$7)*-1)</f>
        <v>-</v>
      </c>
      <c r="H3469" s="167" t="str">
        <f>IF('Lineær programmering opg 4'!$C$8=0,"-",((-A3469+'Lineær programmering opg 4'!$M$8)/'Lineær programmering opg 4'!$K$8)*-1)</f>
        <v>-</v>
      </c>
      <c r="I3469" s="167" t="str">
        <f>IF('Lineær programmering opg 4'!$D$8=0,"-",'Lineær programmering opg 4'!$G$8)</f>
        <v>-</v>
      </c>
      <c r="J3469" s="295">
        <f>A3469*'Lineær programmering opg 4'!$C$11+Datatabel!C3469*'Lineær programmering opg 4'!$D$11</f>
        <v>40636.799999998169</v>
      </c>
      <c r="K3469" s="9">
        <f t="shared" si="272"/>
        <v>0</v>
      </c>
      <c r="L3469" s="9">
        <f t="shared" si="273"/>
        <v>0</v>
      </c>
    </row>
    <row r="3470" spans="1:12" ht="15" x14ac:dyDescent="0.25">
      <c r="A3470" s="167">
        <f t="shared" si="271"/>
        <v>156.79200000000915</v>
      </c>
      <c r="B3470" s="325">
        <f t="shared" si="274"/>
        <v>0.65330000000003818</v>
      </c>
      <c r="C3470" s="167">
        <f t="shared" si="270"/>
        <v>166.41599999998169</v>
      </c>
      <c r="D3470" s="167">
        <f>IF('Lineær programmering opg 4'!$M$4=0,"-",(-A3470+'Lineær programmering opg 4'!$M$4)/'Lineær programmering opg 4'!$K$4*-1)</f>
        <v>166.41599999998169</v>
      </c>
      <c r="E3470" s="167">
        <f>IF('Lineær programmering opg 4'!$M$5=0,"-",(-A3470+'Lineær programmering opg 4'!$M$5)/'Lineær programmering opg 4'!$K$5*-1)</f>
        <v>182.40599999999316</v>
      </c>
      <c r="F3470" s="167" t="str">
        <f>IF('Lineær programmering opg 4'!$E$6=0,"-",(-A3470+'Lineær programmering opg 4'!$M$6)/'Lineær programmering opg 4'!$K$6*-1)</f>
        <v>-</v>
      </c>
      <c r="G3470" s="167" t="str">
        <f>IF('Lineær programmering opg 4'!$D$7=0,"-",((-A3470+'Lineær programmering opg 4'!$M$7)/'Lineær programmering opg 4'!$K$7)*-1)</f>
        <v>-</v>
      </c>
      <c r="H3470" s="167" t="str">
        <f>IF('Lineær programmering opg 4'!$C$8=0,"-",((-A3470+'Lineær programmering opg 4'!$M$8)/'Lineær programmering opg 4'!$K$8)*-1)</f>
        <v>-</v>
      </c>
      <c r="I3470" s="167" t="str">
        <f>IF('Lineær programmering opg 4'!$D$8=0,"-",'Lineær programmering opg 4'!$G$8)</f>
        <v>-</v>
      </c>
      <c r="J3470" s="295">
        <f>A3470*'Lineær programmering opg 4'!$C$11+Datatabel!C3470*'Lineær programmering opg 4'!$D$11</f>
        <v>40641.599999998172</v>
      </c>
      <c r="K3470" s="9">
        <f t="shared" si="272"/>
        <v>0</v>
      </c>
      <c r="L3470" s="9">
        <f t="shared" si="273"/>
        <v>0</v>
      </c>
    </row>
    <row r="3471" spans="1:12" ht="15" x14ac:dyDescent="0.25">
      <c r="A3471" s="167">
        <f t="shared" si="271"/>
        <v>156.76800000000918</v>
      </c>
      <c r="B3471" s="325">
        <f t="shared" si="274"/>
        <v>0.65320000000003819</v>
      </c>
      <c r="C3471" s="167">
        <f t="shared" si="270"/>
        <v>166.46399999998164</v>
      </c>
      <c r="D3471" s="167">
        <f>IF('Lineær programmering opg 4'!$M$4=0,"-",(-A3471+'Lineær programmering opg 4'!$M$4)/'Lineær programmering opg 4'!$K$4*-1)</f>
        <v>166.46399999998164</v>
      </c>
      <c r="E3471" s="167">
        <f>IF('Lineær programmering opg 4'!$M$5=0,"-",(-A3471+'Lineær programmering opg 4'!$M$5)/'Lineær programmering opg 4'!$K$5*-1)</f>
        <v>182.42399999999313</v>
      </c>
      <c r="F3471" s="167" t="str">
        <f>IF('Lineær programmering opg 4'!$E$6=0,"-",(-A3471+'Lineær programmering opg 4'!$M$6)/'Lineær programmering opg 4'!$K$6*-1)</f>
        <v>-</v>
      </c>
      <c r="G3471" s="167" t="str">
        <f>IF('Lineær programmering opg 4'!$D$7=0,"-",((-A3471+'Lineær programmering opg 4'!$M$7)/'Lineær programmering opg 4'!$K$7)*-1)</f>
        <v>-</v>
      </c>
      <c r="H3471" s="167" t="str">
        <f>IF('Lineær programmering opg 4'!$C$8=0,"-",((-A3471+'Lineær programmering opg 4'!$M$8)/'Lineær programmering opg 4'!$K$8)*-1)</f>
        <v>-</v>
      </c>
      <c r="I3471" s="167" t="str">
        <f>IF('Lineær programmering opg 4'!$D$8=0,"-",'Lineær programmering opg 4'!$G$8)</f>
        <v>-</v>
      </c>
      <c r="J3471" s="295">
        <f>A3471*'Lineær programmering opg 4'!$C$11+Datatabel!C3471*'Lineær programmering opg 4'!$D$11</f>
        <v>40646.399999998161</v>
      </c>
      <c r="K3471" s="9">
        <f t="shared" si="272"/>
        <v>0</v>
      </c>
      <c r="L3471" s="9">
        <f t="shared" si="273"/>
        <v>0</v>
      </c>
    </row>
    <row r="3472" spans="1:12" ht="15" x14ac:dyDescent="0.25">
      <c r="A3472" s="167">
        <f t="shared" si="271"/>
        <v>156.74400000000918</v>
      </c>
      <c r="B3472" s="325">
        <f t="shared" si="274"/>
        <v>0.65310000000003821</v>
      </c>
      <c r="C3472" s="167">
        <f t="shared" si="270"/>
        <v>166.51199999998164</v>
      </c>
      <c r="D3472" s="167">
        <f>IF('Lineær programmering opg 4'!$M$4=0,"-",(-A3472+'Lineær programmering opg 4'!$M$4)/'Lineær programmering opg 4'!$K$4*-1)</f>
        <v>166.51199999998164</v>
      </c>
      <c r="E3472" s="167">
        <f>IF('Lineær programmering opg 4'!$M$5=0,"-",(-A3472+'Lineær programmering opg 4'!$M$5)/'Lineær programmering opg 4'!$K$5*-1)</f>
        <v>182.44199999999313</v>
      </c>
      <c r="F3472" s="167" t="str">
        <f>IF('Lineær programmering opg 4'!$E$6=0,"-",(-A3472+'Lineær programmering opg 4'!$M$6)/'Lineær programmering opg 4'!$K$6*-1)</f>
        <v>-</v>
      </c>
      <c r="G3472" s="167" t="str">
        <f>IF('Lineær programmering opg 4'!$D$7=0,"-",((-A3472+'Lineær programmering opg 4'!$M$7)/'Lineær programmering opg 4'!$K$7)*-1)</f>
        <v>-</v>
      </c>
      <c r="H3472" s="167" t="str">
        <f>IF('Lineær programmering opg 4'!$C$8=0,"-",((-A3472+'Lineær programmering opg 4'!$M$8)/'Lineær programmering opg 4'!$K$8)*-1)</f>
        <v>-</v>
      </c>
      <c r="I3472" s="167" t="str">
        <f>IF('Lineær programmering opg 4'!$D$8=0,"-",'Lineær programmering opg 4'!$G$8)</f>
        <v>-</v>
      </c>
      <c r="J3472" s="295">
        <f>A3472*'Lineær programmering opg 4'!$C$11+Datatabel!C3472*'Lineær programmering opg 4'!$D$11</f>
        <v>40651.199999998164</v>
      </c>
      <c r="K3472" s="9">
        <f t="shared" si="272"/>
        <v>0</v>
      </c>
      <c r="L3472" s="9">
        <f t="shared" si="273"/>
        <v>0</v>
      </c>
    </row>
    <row r="3473" spans="1:12" ht="15" x14ac:dyDescent="0.25">
      <c r="A3473" s="167">
        <f t="shared" si="271"/>
        <v>156.72000000000918</v>
      </c>
      <c r="B3473" s="325">
        <f t="shared" si="274"/>
        <v>0.65300000000003822</v>
      </c>
      <c r="C3473" s="167">
        <f t="shared" si="270"/>
        <v>166.55999999998164</v>
      </c>
      <c r="D3473" s="167">
        <f>IF('Lineær programmering opg 4'!$M$4=0,"-",(-A3473+'Lineær programmering opg 4'!$M$4)/'Lineær programmering opg 4'!$K$4*-1)</f>
        <v>166.55999999998164</v>
      </c>
      <c r="E3473" s="167">
        <f>IF('Lineær programmering opg 4'!$M$5=0,"-",(-A3473+'Lineær programmering opg 4'!$M$5)/'Lineær programmering opg 4'!$K$5*-1)</f>
        <v>182.45999999999313</v>
      </c>
      <c r="F3473" s="167" t="str">
        <f>IF('Lineær programmering opg 4'!$E$6=0,"-",(-A3473+'Lineær programmering opg 4'!$M$6)/'Lineær programmering opg 4'!$K$6*-1)</f>
        <v>-</v>
      </c>
      <c r="G3473" s="167" t="str">
        <f>IF('Lineær programmering opg 4'!$D$7=0,"-",((-A3473+'Lineær programmering opg 4'!$M$7)/'Lineær programmering opg 4'!$K$7)*-1)</f>
        <v>-</v>
      </c>
      <c r="H3473" s="167" t="str">
        <f>IF('Lineær programmering opg 4'!$C$8=0,"-",((-A3473+'Lineær programmering opg 4'!$M$8)/'Lineær programmering opg 4'!$K$8)*-1)</f>
        <v>-</v>
      </c>
      <c r="I3473" s="167" t="str">
        <f>IF('Lineær programmering opg 4'!$D$8=0,"-",'Lineær programmering opg 4'!$G$8)</f>
        <v>-</v>
      </c>
      <c r="J3473" s="295">
        <f>A3473*'Lineær programmering opg 4'!$C$11+Datatabel!C3473*'Lineær programmering opg 4'!$D$11</f>
        <v>40655.999999998166</v>
      </c>
      <c r="K3473" s="9">
        <f t="shared" si="272"/>
        <v>0</v>
      </c>
      <c r="L3473" s="9">
        <f t="shared" si="273"/>
        <v>0</v>
      </c>
    </row>
    <row r="3474" spans="1:12" ht="15" x14ac:dyDescent="0.25">
      <c r="A3474" s="167">
        <f t="shared" si="271"/>
        <v>156.69600000000918</v>
      </c>
      <c r="B3474" s="325">
        <f t="shared" si="274"/>
        <v>0.65290000000003823</v>
      </c>
      <c r="C3474" s="167">
        <f t="shared" si="270"/>
        <v>166.60799999998164</v>
      </c>
      <c r="D3474" s="167">
        <f>IF('Lineær programmering opg 4'!$M$4=0,"-",(-A3474+'Lineær programmering opg 4'!$M$4)/'Lineær programmering opg 4'!$K$4*-1)</f>
        <v>166.60799999998164</v>
      </c>
      <c r="E3474" s="167">
        <f>IF('Lineær programmering opg 4'!$M$5=0,"-",(-A3474+'Lineær programmering opg 4'!$M$5)/'Lineær programmering opg 4'!$K$5*-1)</f>
        <v>182.47799999999313</v>
      </c>
      <c r="F3474" s="167" t="str">
        <f>IF('Lineær programmering opg 4'!$E$6=0,"-",(-A3474+'Lineær programmering opg 4'!$M$6)/'Lineær programmering opg 4'!$K$6*-1)</f>
        <v>-</v>
      </c>
      <c r="G3474" s="167" t="str">
        <f>IF('Lineær programmering opg 4'!$D$7=0,"-",((-A3474+'Lineær programmering opg 4'!$M$7)/'Lineær programmering opg 4'!$K$7)*-1)</f>
        <v>-</v>
      </c>
      <c r="H3474" s="167" t="str">
        <f>IF('Lineær programmering opg 4'!$C$8=0,"-",((-A3474+'Lineær programmering opg 4'!$M$8)/'Lineær programmering opg 4'!$K$8)*-1)</f>
        <v>-</v>
      </c>
      <c r="I3474" s="167" t="str">
        <f>IF('Lineær programmering opg 4'!$D$8=0,"-",'Lineær programmering opg 4'!$G$8)</f>
        <v>-</v>
      </c>
      <c r="J3474" s="295">
        <f>A3474*'Lineær programmering opg 4'!$C$11+Datatabel!C3474*'Lineær programmering opg 4'!$D$11</f>
        <v>40660.799999998162</v>
      </c>
      <c r="K3474" s="9">
        <f t="shared" si="272"/>
        <v>0</v>
      </c>
      <c r="L3474" s="9">
        <f t="shared" si="273"/>
        <v>0</v>
      </c>
    </row>
    <row r="3475" spans="1:12" ht="15" x14ac:dyDescent="0.25">
      <c r="A3475" s="167">
        <f t="shared" si="271"/>
        <v>156.67200000000918</v>
      </c>
      <c r="B3475" s="325">
        <f t="shared" si="274"/>
        <v>0.65280000000003824</v>
      </c>
      <c r="C3475" s="167">
        <f t="shared" si="270"/>
        <v>166.65599999998165</v>
      </c>
      <c r="D3475" s="167">
        <f>IF('Lineær programmering opg 4'!$M$4=0,"-",(-A3475+'Lineær programmering opg 4'!$M$4)/'Lineær programmering opg 4'!$K$4*-1)</f>
        <v>166.65599999998165</v>
      </c>
      <c r="E3475" s="167">
        <f>IF('Lineær programmering opg 4'!$M$5=0,"-",(-A3475+'Lineær programmering opg 4'!$M$5)/'Lineær programmering opg 4'!$K$5*-1)</f>
        <v>182.49599999999313</v>
      </c>
      <c r="F3475" s="167" t="str">
        <f>IF('Lineær programmering opg 4'!$E$6=0,"-",(-A3475+'Lineær programmering opg 4'!$M$6)/'Lineær programmering opg 4'!$K$6*-1)</f>
        <v>-</v>
      </c>
      <c r="G3475" s="167" t="str">
        <f>IF('Lineær programmering opg 4'!$D$7=0,"-",((-A3475+'Lineær programmering opg 4'!$M$7)/'Lineær programmering opg 4'!$K$7)*-1)</f>
        <v>-</v>
      </c>
      <c r="H3475" s="167" t="str">
        <f>IF('Lineær programmering opg 4'!$C$8=0,"-",((-A3475+'Lineær programmering opg 4'!$M$8)/'Lineær programmering opg 4'!$K$8)*-1)</f>
        <v>-</v>
      </c>
      <c r="I3475" s="167" t="str">
        <f>IF('Lineær programmering opg 4'!$D$8=0,"-",'Lineær programmering opg 4'!$G$8)</f>
        <v>-</v>
      </c>
      <c r="J3475" s="295">
        <f>A3475*'Lineær programmering opg 4'!$C$11+Datatabel!C3475*'Lineær programmering opg 4'!$D$11</f>
        <v>40665.599999998165</v>
      </c>
      <c r="K3475" s="9">
        <f t="shared" si="272"/>
        <v>0</v>
      </c>
      <c r="L3475" s="9">
        <f t="shared" si="273"/>
        <v>0</v>
      </c>
    </row>
    <row r="3476" spans="1:12" ht="15" x14ac:dyDescent="0.25">
      <c r="A3476" s="167">
        <f t="shared" si="271"/>
        <v>156.64800000000918</v>
      </c>
      <c r="B3476" s="325">
        <f t="shared" si="274"/>
        <v>0.65270000000003825</v>
      </c>
      <c r="C3476" s="167">
        <f t="shared" si="270"/>
        <v>166.70399999998165</v>
      </c>
      <c r="D3476" s="167">
        <f>IF('Lineær programmering opg 4'!$M$4=0,"-",(-A3476+'Lineær programmering opg 4'!$M$4)/'Lineær programmering opg 4'!$K$4*-1)</f>
        <v>166.70399999998165</v>
      </c>
      <c r="E3476" s="167">
        <f>IF('Lineær programmering opg 4'!$M$5=0,"-",(-A3476+'Lineær programmering opg 4'!$M$5)/'Lineær programmering opg 4'!$K$5*-1)</f>
        <v>182.51399999999313</v>
      </c>
      <c r="F3476" s="167" t="str">
        <f>IF('Lineær programmering opg 4'!$E$6=0,"-",(-A3476+'Lineær programmering opg 4'!$M$6)/'Lineær programmering opg 4'!$K$6*-1)</f>
        <v>-</v>
      </c>
      <c r="G3476" s="167" t="str">
        <f>IF('Lineær programmering opg 4'!$D$7=0,"-",((-A3476+'Lineær programmering opg 4'!$M$7)/'Lineær programmering opg 4'!$K$7)*-1)</f>
        <v>-</v>
      </c>
      <c r="H3476" s="167" t="str">
        <f>IF('Lineær programmering opg 4'!$C$8=0,"-",((-A3476+'Lineær programmering opg 4'!$M$8)/'Lineær programmering opg 4'!$K$8)*-1)</f>
        <v>-</v>
      </c>
      <c r="I3476" s="167" t="str">
        <f>IF('Lineær programmering opg 4'!$D$8=0,"-",'Lineær programmering opg 4'!$G$8)</f>
        <v>-</v>
      </c>
      <c r="J3476" s="295">
        <f>A3476*'Lineær programmering opg 4'!$C$11+Datatabel!C3476*'Lineær programmering opg 4'!$D$11</f>
        <v>40670.399999998168</v>
      </c>
      <c r="K3476" s="9">
        <f t="shared" si="272"/>
        <v>0</v>
      </c>
      <c r="L3476" s="9">
        <f t="shared" si="273"/>
        <v>0</v>
      </c>
    </row>
    <row r="3477" spans="1:12" ht="15" x14ac:dyDescent="0.25">
      <c r="A3477" s="167">
        <f t="shared" si="271"/>
        <v>156.62400000000918</v>
      </c>
      <c r="B3477" s="325">
        <f t="shared" si="274"/>
        <v>0.65260000000003826</v>
      </c>
      <c r="C3477" s="167">
        <f t="shared" si="270"/>
        <v>166.75199999998165</v>
      </c>
      <c r="D3477" s="167">
        <f>IF('Lineær programmering opg 4'!$M$4=0,"-",(-A3477+'Lineær programmering opg 4'!$M$4)/'Lineær programmering opg 4'!$K$4*-1)</f>
        <v>166.75199999998165</v>
      </c>
      <c r="E3477" s="167">
        <f>IF('Lineær programmering opg 4'!$M$5=0,"-",(-A3477+'Lineær programmering opg 4'!$M$5)/'Lineær programmering opg 4'!$K$5*-1)</f>
        <v>182.53199999999313</v>
      </c>
      <c r="F3477" s="167" t="str">
        <f>IF('Lineær programmering opg 4'!$E$6=0,"-",(-A3477+'Lineær programmering opg 4'!$M$6)/'Lineær programmering opg 4'!$K$6*-1)</f>
        <v>-</v>
      </c>
      <c r="G3477" s="167" t="str">
        <f>IF('Lineær programmering opg 4'!$D$7=0,"-",((-A3477+'Lineær programmering opg 4'!$M$7)/'Lineær programmering opg 4'!$K$7)*-1)</f>
        <v>-</v>
      </c>
      <c r="H3477" s="167" t="str">
        <f>IF('Lineær programmering opg 4'!$C$8=0,"-",((-A3477+'Lineær programmering opg 4'!$M$8)/'Lineær programmering opg 4'!$K$8)*-1)</f>
        <v>-</v>
      </c>
      <c r="I3477" s="167" t="str">
        <f>IF('Lineær programmering opg 4'!$D$8=0,"-",'Lineær programmering opg 4'!$G$8)</f>
        <v>-</v>
      </c>
      <c r="J3477" s="295">
        <f>A3477*'Lineær programmering opg 4'!$C$11+Datatabel!C3477*'Lineær programmering opg 4'!$D$11</f>
        <v>40675.199999998164</v>
      </c>
      <c r="K3477" s="9">
        <f t="shared" si="272"/>
        <v>0</v>
      </c>
      <c r="L3477" s="9">
        <f t="shared" si="273"/>
        <v>0</v>
      </c>
    </row>
    <row r="3478" spans="1:12" ht="15" x14ac:dyDescent="0.25">
      <c r="A3478" s="167">
        <f t="shared" si="271"/>
        <v>156.60000000000917</v>
      </c>
      <c r="B3478" s="325">
        <f t="shared" si="274"/>
        <v>0.65250000000003827</v>
      </c>
      <c r="C3478" s="167">
        <f t="shared" si="270"/>
        <v>166.79999999998165</v>
      </c>
      <c r="D3478" s="167">
        <f>IF('Lineær programmering opg 4'!$M$4=0,"-",(-A3478+'Lineær programmering opg 4'!$M$4)/'Lineær programmering opg 4'!$K$4*-1)</f>
        <v>166.79999999998165</v>
      </c>
      <c r="E3478" s="167">
        <f>IF('Lineær programmering opg 4'!$M$5=0,"-",(-A3478+'Lineær programmering opg 4'!$M$5)/'Lineær programmering opg 4'!$K$5*-1)</f>
        <v>182.54999999999313</v>
      </c>
      <c r="F3478" s="167" t="str">
        <f>IF('Lineær programmering opg 4'!$E$6=0,"-",(-A3478+'Lineær programmering opg 4'!$M$6)/'Lineær programmering opg 4'!$K$6*-1)</f>
        <v>-</v>
      </c>
      <c r="G3478" s="167" t="str">
        <f>IF('Lineær programmering opg 4'!$D$7=0,"-",((-A3478+'Lineær programmering opg 4'!$M$7)/'Lineær programmering opg 4'!$K$7)*-1)</f>
        <v>-</v>
      </c>
      <c r="H3478" s="167" t="str">
        <f>IF('Lineær programmering opg 4'!$C$8=0,"-",((-A3478+'Lineær programmering opg 4'!$M$8)/'Lineær programmering opg 4'!$K$8)*-1)</f>
        <v>-</v>
      </c>
      <c r="I3478" s="167" t="str">
        <f>IF('Lineær programmering opg 4'!$D$8=0,"-",'Lineær programmering opg 4'!$G$8)</f>
        <v>-</v>
      </c>
      <c r="J3478" s="295">
        <f>A3478*'Lineær programmering opg 4'!$C$11+Datatabel!C3478*'Lineær programmering opg 4'!$D$11</f>
        <v>40679.999999998166</v>
      </c>
      <c r="K3478" s="9">
        <f t="shared" si="272"/>
        <v>0</v>
      </c>
      <c r="L3478" s="9">
        <f t="shared" si="273"/>
        <v>0</v>
      </c>
    </row>
    <row r="3479" spans="1:12" ht="15" x14ac:dyDescent="0.25">
      <c r="A3479" s="167">
        <f t="shared" si="271"/>
        <v>156.57600000000917</v>
      </c>
      <c r="B3479" s="325">
        <f t="shared" si="274"/>
        <v>0.65240000000003828</v>
      </c>
      <c r="C3479" s="167">
        <f t="shared" si="270"/>
        <v>166.84799999998165</v>
      </c>
      <c r="D3479" s="167">
        <f>IF('Lineær programmering opg 4'!$M$4=0,"-",(-A3479+'Lineær programmering opg 4'!$M$4)/'Lineær programmering opg 4'!$K$4*-1)</f>
        <v>166.84799999998165</v>
      </c>
      <c r="E3479" s="167">
        <f>IF('Lineær programmering opg 4'!$M$5=0,"-",(-A3479+'Lineær programmering opg 4'!$M$5)/'Lineær programmering opg 4'!$K$5*-1)</f>
        <v>182.56799999999313</v>
      </c>
      <c r="F3479" s="167" t="str">
        <f>IF('Lineær programmering opg 4'!$E$6=0,"-",(-A3479+'Lineær programmering opg 4'!$M$6)/'Lineær programmering opg 4'!$K$6*-1)</f>
        <v>-</v>
      </c>
      <c r="G3479" s="167" t="str">
        <f>IF('Lineær programmering opg 4'!$D$7=0,"-",((-A3479+'Lineær programmering opg 4'!$M$7)/'Lineær programmering opg 4'!$K$7)*-1)</f>
        <v>-</v>
      </c>
      <c r="H3479" s="167" t="str">
        <f>IF('Lineær programmering opg 4'!$C$8=0,"-",((-A3479+'Lineær programmering opg 4'!$M$8)/'Lineær programmering opg 4'!$K$8)*-1)</f>
        <v>-</v>
      </c>
      <c r="I3479" s="167" t="str">
        <f>IF('Lineær programmering opg 4'!$D$8=0,"-",'Lineær programmering opg 4'!$G$8)</f>
        <v>-</v>
      </c>
      <c r="J3479" s="295">
        <f>A3479*'Lineær programmering opg 4'!$C$11+Datatabel!C3479*'Lineær programmering opg 4'!$D$11</f>
        <v>40684.799999998162</v>
      </c>
      <c r="K3479" s="9">
        <f t="shared" si="272"/>
        <v>0</v>
      </c>
      <c r="L3479" s="9">
        <f t="shared" si="273"/>
        <v>0</v>
      </c>
    </row>
    <row r="3480" spans="1:12" ht="15" x14ac:dyDescent="0.25">
      <c r="A3480" s="167">
        <f t="shared" si="271"/>
        <v>156.5520000000092</v>
      </c>
      <c r="B3480" s="325">
        <f t="shared" si="274"/>
        <v>0.65230000000003829</v>
      </c>
      <c r="C3480" s="167">
        <f t="shared" si="270"/>
        <v>166.8959999999816</v>
      </c>
      <c r="D3480" s="167">
        <f>IF('Lineær programmering opg 4'!$M$4=0,"-",(-A3480+'Lineær programmering opg 4'!$M$4)/'Lineær programmering opg 4'!$K$4*-1)</f>
        <v>166.8959999999816</v>
      </c>
      <c r="E3480" s="167">
        <f>IF('Lineær programmering opg 4'!$M$5=0,"-",(-A3480+'Lineær programmering opg 4'!$M$5)/'Lineær programmering opg 4'!$K$5*-1)</f>
        <v>182.58599999999311</v>
      </c>
      <c r="F3480" s="167" t="str">
        <f>IF('Lineær programmering opg 4'!$E$6=0,"-",(-A3480+'Lineær programmering opg 4'!$M$6)/'Lineær programmering opg 4'!$K$6*-1)</f>
        <v>-</v>
      </c>
      <c r="G3480" s="167" t="str">
        <f>IF('Lineær programmering opg 4'!$D$7=0,"-",((-A3480+'Lineær programmering opg 4'!$M$7)/'Lineær programmering opg 4'!$K$7)*-1)</f>
        <v>-</v>
      </c>
      <c r="H3480" s="167" t="str">
        <f>IF('Lineær programmering opg 4'!$C$8=0,"-",((-A3480+'Lineær programmering opg 4'!$M$8)/'Lineær programmering opg 4'!$K$8)*-1)</f>
        <v>-</v>
      </c>
      <c r="I3480" s="167" t="str">
        <f>IF('Lineær programmering opg 4'!$D$8=0,"-",'Lineær programmering opg 4'!$G$8)</f>
        <v>-</v>
      </c>
      <c r="J3480" s="295">
        <f>A3480*'Lineær programmering opg 4'!$C$11+Datatabel!C3480*'Lineær programmering opg 4'!$D$11</f>
        <v>40689.599999998158</v>
      </c>
      <c r="K3480" s="9">
        <f t="shared" si="272"/>
        <v>0</v>
      </c>
      <c r="L3480" s="9">
        <f t="shared" si="273"/>
        <v>0</v>
      </c>
    </row>
    <row r="3481" spans="1:12" ht="15" x14ac:dyDescent="0.25">
      <c r="A3481" s="167">
        <f t="shared" si="271"/>
        <v>156.5280000000092</v>
      </c>
      <c r="B3481" s="325">
        <f t="shared" si="274"/>
        <v>0.6522000000000383</v>
      </c>
      <c r="C3481" s="167">
        <f t="shared" si="270"/>
        <v>166.9439999999816</v>
      </c>
      <c r="D3481" s="167">
        <f>IF('Lineær programmering opg 4'!$M$4=0,"-",(-A3481+'Lineær programmering opg 4'!$M$4)/'Lineær programmering opg 4'!$K$4*-1)</f>
        <v>166.9439999999816</v>
      </c>
      <c r="E3481" s="167">
        <f>IF('Lineær programmering opg 4'!$M$5=0,"-",(-A3481+'Lineær programmering opg 4'!$M$5)/'Lineær programmering opg 4'!$K$5*-1)</f>
        <v>182.60399999999311</v>
      </c>
      <c r="F3481" s="167" t="str">
        <f>IF('Lineær programmering opg 4'!$E$6=0,"-",(-A3481+'Lineær programmering opg 4'!$M$6)/'Lineær programmering opg 4'!$K$6*-1)</f>
        <v>-</v>
      </c>
      <c r="G3481" s="167" t="str">
        <f>IF('Lineær programmering opg 4'!$D$7=0,"-",((-A3481+'Lineær programmering opg 4'!$M$7)/'Lineær programmering opg 4'!$K$7)*-1)</f>
        <v>-</v>
      </c>
      <c r="H3481" s="167" t="str">
        <f>IF('Lineær programmering opg 4'!$C$8=0,"-",((-A3481+'Lineær programmering opg 4'!$M$8)/'Lineær programmering opg 4'!$K$8)*-1)</f>
        <v>-</v>
      </c>
      <c r="I3481" s="167" t="str">
        <f>IF('Lineær programmering opg 4'!$D$8=0,"-",'Lineær programmering opg 4'!$G$8)</f>
        <v>-</v>
      </c>
      <c r="J3481" s="295">
        <f>A3481*'Lineær programmering opg 4'!$C$11+Datatabel!C3481*'Lineær programmering opg 4'!$D$11</f>
        <v>40694.399999998161</v>
      </c>
      <c r="K3481" s="9">
        <f t="shared" si="272"/>
        <v>0</v>
      </c>
      <c r="L3481" s="9">
        <f t="shared" si="273"/>
        <v>0</v>
      </c>
    </row>
    <row r="3482" spans="1:12" ht="15" x14ac:dyDescent="0.25">
      <c r="A3482" s="167">
        <f t="shared" si="271"/>
        <v>156.5040000000092</v>
      </c>
      <c r="B3482" s="325">
        <f t="shared" si="274"/>
        <v>0.65210000000003832</v>
      </c>
      <c r="C3482" s="167">
        <f t="shared" si="270"/>
        <v>166.9919999999816</v>
      </c>
      <c r="D3482" s="167">
        <f>IF('Lineær programmering opg 4'!$M$4=0,"-",(-A3482+'Lineær programmering opg 4'!$M$4)/'Lineær programmering opg 4'!$K$4*-1)</f>
        <v>166.9919999999816</v>
      </c>
      <c r="E3482" s="167">
        <f>IF('Lineær programmering opg 4'!$M$5=0,"-",(-A3482+'Lineær programmering opg 4'!$M$5)/'Lineær programmering opg 4'!$K$5*-1)</f>
        <v>182.62199999999311</v>
      </c>
      <c r="F3482" s="167" t="str">
        <f>IF('Lineær programmering opg 4'!$E$6=0,"-",(-A3482+'Lineær programmering opg 4'!$M$6)/'Lineær programmering opg 4'!$K$6*-1)</f>
        <v>-</v>
      </c>
      <c r="G3482" s="167" t="str">
        <f>IF('Lineær programmering opg 4'!$D$7=0,"-",((-A3482+'Lineær programmering opg 4'!$M$7)/'Lineær programmering opg 4'!$K$7)*-1)</f>
        <v>-</v>
      </c>
      <c r="H3482" s="167" t="str">
        <f>IF('Lineær programmering opg 4'!$C$8=0,"-",((-A3482+'Lineær programmering opg 4'!$M$8)/'Lineær programmering opg 4'!$K$8)*-1)</f>
        <v>-</v>
      </c>
      <c r="I3482" s="167" t="str">
        <f>IF('Lineær programmering opg 4'!$D$8=0,"-",'Lineær programmering opg 4'!$G$8)</f>
        <v>-</v>
      </c>
      <c r="J3482" s="295">
        <f>A3482*'Lineær programmering opg 4'!$C$11+Datatabel!C3482*'Lineær programmering opg 4'!$D$11</f>
        <v>40699.199999998164</v>
      </c>
      <c r="K3482" s="9">
        <f t="shared" si="272"/>
        <v>0</v>
      </c>
      <c r="L3482" s="9">
        <f t="shared" si="273"/>
        <v>0</v>
      </c>
    </row>
    <row r="3483" spans="1:12" ht="15" x14ac:dyDescent="0.25">
      <c r="A3483" s="167">
        <f t="shared" si="271"/>
        <v>156.4800000000092</v>
      </c>
      <c r="B3483" s="325">
        <f t="shared" si="274"/>
        <v>0.65200000000003833</v>
      </c>
      <c r="C3483" s="167">
        <f t="shared" si="270"/>
        <v>167.0399999999816</v>
      </c>
      <c r="D3483" s="167">
        <f>IF('Lineær programmering opg 4'!$M$4=0,"-",(-A3483+'Lineær programmering opg 4'!$M$4)/'Lineær programmering opg 4'!$K$4*-1)</f>
        <v>167.0399999999816</v>
      </c>
      <c r="E3483" s="167">
        <f>IF('Lineær programmering opg 4'!$M$5=0,"-",(-A3483+'Lineær programmering opg 4'!$M$5)/'Lineær programmering opg 4'!$K$5*-1)</f>
        <v>182.63999999999311</v>
      </c>
      <c r="F3483" s="167" t="str">
        <f>IF('Lineær programmering opg 4'!$E$6=0,"-",(-A3483+'Lineær programmering opg 4'!$M$6)/'Lineær programmering opg 4'!$K$6*-1)</f>
        <v>-</v>
      </c>
      <c r="G3483" s="167" t="str">
        <f>IF('Lineær programmering opg 4'!$D$7=0,"-",((-A3483+'Lineær programmering opg 4'!$M$7)/'Lineær programmering opg 4'!$K$7)*-1)</f>
        <v>-</v>
      </c>
      <c r="H3483" s="167" t="str">
        <f>IF('Lineær programmering opg 4'!$C$8=0,"-",((-A3483+'Lineær programmering opg 4'!$M$8)/'Lineær programmering opg 4'!$K$8)*-1)</f>
        <v>-</v>
      </c>
      <c r="I3483" s="167" t="str">
        <f>IF('Lineær programmering opg 4'!$D$8=0,"-",'Lineær programmering opg 4'!$G$8)</f>
        <v>-</v>
      </c>
      <c r="J3483" s="295">
        <f>A3483*'Lineær programmering opg 4'!$C$11+Datatabel!C3483*'Lineær programmering opg 4'!$D$11</f>
        <v>40703.999999998159</v>
      </c>
      <c r="K3483" s="9">
        <f t="shared" si="272"/>
        <v>0</v>
      </c>
      <c r="L3483" s="9">
        <f t="shared" si="273"/>
        <v>0</v>
      </c>
    </row>
    <row r="3484" spans="1:12" ht="15" x14ac:dyDescent="0.25">
      <c r="A3484" s="167">
        <f t="shared" si="271"/>
        <v>156.4560000000092</v>
      </c>
      <c r="B3484" s="325">
        <f t="shared" si="274"/>
        <v>0.65190000000003834</v>
      </c>
      <c r="C3484" s="167">
        <f t="shared" si="270"/>
        <v>167.08799999998161</v>
      </c>
      <c r="D3484" s="167">
        <f>IF('Lineær programmering opg 4'!$M$4=0,"-",(-A3484+'Lineær programmering opg 4'!$M$4)/'Lineær programmering opg 4'!$K$4*-1)</f>
        <v>167.08799999998161</v>
      </c>
      <c r="E3484" s="167">
        <f>IF('Lineær programmering opg 4'!$M$5=0,"-",(-A3484+'Lineær programmering opg 4'!$M$5)/'Lineær programmering opg 4'!$K$5*-1)</f>
        <v>182.65799999999311</v>
      </c>
      <c r="F3484" s="167" t="str">
        <f>IF('Lineær programmering opg 4'!$E$6=0,"-",(-A3484+'Lineær programmering opg 4'!$M$6)/'Lineær programmering opg 4'!$K$6*-1)</f>
        <v>-</v>
      </c>
      <c r="G3484" s="167" t="str">
        <f>IF('Lineær programmering opg 4'!$D$7=0,"-",((-A3484+'Lineær programmering opg 4'!$M$7)/'Lineær programmering opg 4'!$K$7)*-1)</f>
        <v>-</v>
      </c>
      <c r="H3484" s="167" t="str">
        <f>IF('Lineær programmering opg 4'!$C$8=0,"-",((-A3484+'Lineær programmering opg 4'!$M$8)/'Lineær programmering opg 4'!$K$8)*-1)</f>
        <v>-</v>
      </c>
      <c r="I3484" s="167" t="str">
        <f>IF('Lineær programmering opg 4'!$D$8=0,"-",'Lineær programmering opg 4'!$G$8)</f>
        <v>-</v>
      </c>
      <c r="J3484" s="295">
        <f>A3484*'Lineær programmering opg 4'!$C$11+Datatabel!C3484*'Lineær programmering opg 4'!$D$11</f>
        <v>40708.799999998155</v>
      </c>
      <c r="K3484" s="9">
        <f t="shared" si="272"/>
        <v>0</v>
      </c>
      <c r="L3484" s="9">
        <f t="shared" si="273"/>
        <v>0</v>
      </c>
    </row>
    <row r="3485" spans="1:12" ht="15" x14ac:dyDescent="0.25">
      <c r="A3485" s="167">
        <f t="shared" si="271"/>
        <v>156.4320000000092</v>
      </c>
      <c r="B3485" s="325">
        <f t="shared" si="274"/>
        <v>0.65180000000003835</v>
      </c>
      <c r="C3485" s="167">
        <f t="shared" si="270"/>
        <v>167.13599999998161</v>
      </c>
      <c r="D3485" s="167">
        <f>IF('Lineær programmering opg 4'!$M$4=0,"-",(-A3485+'Lineær programmering opg 4'!$M$4)/'Lineær programmering opg 4'!$K$4*-1)</f>
        <v>167.13599999998161</v>
      </c>
      <c r="E3485" s="167">
        <f>IF('Lineær programmering opg 4'!$M$5=0,"-",(-A3485+'Lineær programmering opg 4'!$M$5)/'Lineær programmering opg 4'!$K$5*-1)</f>
        <v>182.67599999999311</v>
      </c>
      <c r="F3485" s="167" t="str">
        <f>IF('Lineær programmering opg 4'!$E$6=0,"-",(-A3485+'Lineær programmering opg 4'!$M$6)/'Lineær programmering opg 4'!$K$6*-1)</f>
        <v>-</v>
      </c>
      <c r="G3485" s="167" t="str">
        <f>IF('Lineær programmering opg 4'!$D$7=0,"-",((-A3485+'Lineær programmering opg 4'!$M$7)/'Lineær programmering opg 4'!$K$7)*-1)</f>
        <v>-</v>
      </c>
      <c r="H3485" s="167" t="str">
        <f>IF('Lineær programmering opg 4'!$C$8=0,"-",((-A3485+'Lineær programmering opg 4'!$M$8)/'Lineær programmering opg 4'!$K$8)*-1)</f>
        <v>-</v>
      </c>
      <c r="I3485" s="167" t="str">
        <f>IF('Lineær programmering opg 4'!$D$8=0,"-",'Lineær programmering opg 4'!$G$8)</f>
        <v>-</v>
      </c>
      <c r="J3485" s="295">
        <f>A3485*'Lineær programmering opg 4'!$C$11+Datatabel!C3485*'Lineær programmering opg 4'!$D$11</f>
        <v>40713.599999998158</v>
      </c>
      <c r="K3485" s="9">
        <f t="shared" si="272"/>
        <v>0</v>
      </c>
      <c r="L3485" s="9">
        <f t="shared" si="273"/>
        <v>0</v>
      </c>
    </row>
    <row r="3486" spans="1:12" ht="15" x14ac:dyDescent="0.25">
      <c r="A3486" s="167">
        <f t="shared" si="271"/>
        <v>156.4080000000092</v>
      </c>
      <c r="B3486" s="325">
        <f t="shared" si="274"/>
        <v>0.65170000000003836</v>
      </c>
      <c r="C3486" s="167">
        <f t="shared" si="270"/>
        <v>167.18399999998161</v>
      </c>
      <c r="D3486" s="167">
        <f>IF('Lineær programmering opg 4'!$M$4=0,"-",(-A3486+'Lineær programmering opg 4'!$M$4)/'Lineær programmering opg 4'!$K$4*-1)</f>
        <v>167.18399999998161</v>
      </c>
      <c r="E3486" s="167">
        <f>IF('Lineær programmering opg 4'!$M$5=0,"-",(-A3486+'Lineær programmering opg 4'!$M$5)/'Lineær programmering opg 4'!$K$5*-1)</f>
        <v>182.69399999999311</v>
      </c>
      <c r="F3486" s="167" t="str">
        <f>IF('Lineær programmering opg 4'!$E$6=0,"-",(-A3486+'Lineær programmering opg 4'!$M$6)/'Lineær programmering opg 4'!$K$6*-1)</f>
        <v>-</v>
      </c>
      <c r="G3486" s="167" t="str">
        <f>IF('Lineær programmering opg 4'!$D$7=0,"-",((-A3486+'Lineær programmering opg 4'!$M$7)/'Lineær programmering opg 4'!$K$7)*-1)</f>
        <v>-</v>
      </c>
      <c r="H3486" s="167" t="str">
        <f>IF('Lineær programmering opg 4'!$C$8=0,"-",((-A3486+'Lineær programmering opg 4'!$M$8)/'Lineær programmering opg 4'!$K$8)*-1)</f>
        <v>-</v>
      </c>
      <c r="I3486" s="167" t="str">
        <f>IF('Lineær programmering opg 4'!$D$8=0,"-",'Lineær programmering opg 4'!$G$8)</f>
        <v>-</v>
      </c>
      <c r="J3486" s="295">
        <f>A3486*'Lineær programmering opg 4'!$C$11+Datatabel!C3486*'Lineær programmering opg 4'!$D$11</f>
        <v>40718.399999998161</v>
      </c>
      <c r="K3486" s="9">
        <f t="shared" si="272"/>
        <v>0</v>
      </c>
      <c r="L3486" s="9">
        <f t="shared" si="273"/>
        <v>0</v>
      </c>
    </row>
    <row r="3487" spans="1:12" ht="15" x14ac:dyDescent="0.25">
      <c r="A3487" s="167">
        <f t="shared" si="271"/>
        <v>156.38400000000922</v>
      </c>
      <c r="B3487" s="325">
        <f t="shared" si="274"/>
        <v>0.65160000000003837</v>
      </c>
      <c r="C3487" s="167">
        <f t="shared" si="270"/>
        <v>167.23199999998155</v>
      </c>
      <c r="D3487" s="167">
        <f>IF('Lineær programmering opg 4'!$M$4=0,"-",(-A3487+'Lineær programmering opg 4'!$M$4)/'Lineær programmering opg 4'!$K$4*-1)</f>
        <v>167.23199999998155</v>
      </c>
      <c r="E3487" s="167">
        <f>IF('Lineær programmering opg 4'!$M$5=0,"-",(-A3487+'Lineær programmering opg 4'!$M$5)/'Lineær programmering opg 4'!$K$5*-1)</f>
        <v>182.71199999999308</v>
      </c>
      <c r="F3487" s="167" t="str">
        <f>IF('Lineær programmering opg 4'!$E$6=0,"-",(-A3487+'Lineær programmering opg 4'!$M$6)/'Lineær programmering opg 4'!$K$6*-1)</f>
        <v>-</v>
      </c>
      <c r="G3487" s="167" t="str">
        <f>IF('Lineær programmering opg 4'!$D$7=0,"-",((-A3487+'Lineær programmering opg 4'!$M$7)/'Lineær programmering opg 4'!$K$7)*-1)</f>
        <v>-</v>
      </c>
      <c r="H3487" s="167" t="str">
        <f>IF('Lineær programmering opg 4'!$C$8=0,"-",((-A3487+'Lineær programmering opg 4'!$M$8)/'Lineær programmering opg 4'!$K$8)*-1)</f>
        <v>-</v>
      </c>
      <c r="I3487" s="167" t="str">
        <f>IF('Lineær programmering opg 4'!$D$8=0,"-",'Lineær programmering opg 4'!$G$8)</f>
        <v>-</v>
      </c>
      <c r="J3487" s="295">
        <f>A3487*'Lineær programmering opg 4'!$C$11+Datatabel!C3487*'Lineær programmering opg 4'!$D$11</f>
        <v>40723.199999998156</v>
      </c>
      <c r="K3487" s="9">
        <f t="shared" si="272"/>
        <v>0</v>
      </c>
      <c r="L3487" s="9">
        <f t="shared" si="273"/>
        <v>0</v>
      </c>
    </row>
    <row r="3488" spans="1:12" ht="15" x14ac:dyDescent="0.25">
      <c r="A3488" s="167">
        <f t="shared" si="271"/>
        <v>156.36000000000922</v>
      </c>
      <c r="B3488" s="325">
        <f t="shared" si="274"/>
        <v>0.65150000000003838</v>
      </c>
      <c r="C3488" s="167">
        <f t="shared" si="270"/>
        <v>167.27999999998156</v>
      </c>
      <c r="D3488" s="167">
        <f>IF('Lineær programmering opg 4'!$M$4=0,"-",(-A3488+'Lineær programmering opg 4'!$M$4)/'Lineær programmering opg 4'!$K$4*-1)</f>
        <v>167.27999999998156</v>
      </c>
      <c r="E3488" s="167">
        <f>IF('Lineær programmering opg 4'!$M$5=0,"-",(-A3488+'Lineær programmering opg 4'!$M$5)/'Lineær programmering opg 4'!$K$5*-1)</f>
        <v>182.72999999999308</v>
      </c>
      <c r="F3488" s="167" t="str">
        <f>IF('Lineær programmering opg 4'!$E$6=0,"-",(-A3488+'Lineær programmering opg 4'!$M$6)/'Lineær programmering opg 4'!$K$6*-1)</f>
        <v>-</v>
      </c>
      <c r="G3488" s="167" t="str">
        <f>IF('Lineær programmering opg 4'!$D$7=0,"-",((-A3488+'Lineær programmering opg 4'!$M$7)/'Lineær programmering opg 4'!$K$7)*-1)</f>
        <v>-</v>
      </c>
      <c r="H3488" s="167" t="str">
        <f>IF('Lineær programmering opg 4'!$C$8=0,"-",((-A3488+'Lineær programmering opg 4'!$M$8)/'Lineær programmering opg 4'!$K$8)*-1)</f>
        <v>-</v>
      </c>
      <c r="I3488" s="167" t="str">
        <f>IF('Lineær programmering opg 4'!$D$8=0,"-",'Lineær programmering opg 4'!$G$8)</f>
        <v>-</v>
      </c>
      <c r="J3488" s="295">
        <f>A3488*'Lineær programmering opg 4'!$C$11+Datatabel!C3488*'Lineær programmering opg 4'!$D$11</f>
        <v>40727.999999998159</v>
      </c>
      <c r="K3488" s="9">
        <f t="shared" si="272"/>
        <v>0</v>
      </c>
      <c r="L3488" s="9">
        <f t="shared" si="273"/>
        <v>0</v>
      </c>
    </row>
    <row r="3489" spans="1:12" ht="15" x14ac:dyDescent="0.25">
      <c r="A3489" s="167">
        <f t="shared" si="271"/>
        <v>156.33600000000922</v>
      </c>
      <c r="B3489" s="325">
        <f t="shared" si="274"/>
        <v>0.65140000000003839</v>
      </c>
      <c r="C3489" s="167">
        <f t="shared" si="270"/>
        <v>167.32799999998156</v>
      </c>
      <c r="D3489" s="167">
        <f>IF('Lineær programmering opg 4'!$M$4=0,"-",(-A3489+'Lineær programmering opg 4'!$M$4)/'Lineær programmering opg 4'!$K$4*-1)</f>
        <v>167.32799999998156</v>
      </c>
      <c r="E3489" s="167">
        <f>IF('Lineær programmering opg 4'!$M$5=0,"-",(-A3489+'Lineær programmering opg 4'!$M$5)/'Lineær programmering opg 4'!$K$5*-1)</f>
        <v>182.74799999999308</v>
      </c>
      <c r="F3489" s="167" t="str">
        <f>IF('Lineær programmering opg 4'!$E$6=0,"-",(-A3489+'Lineær programmering opg 4'!$M$6)/'Lineær programmering opg 4'!$K$6*-1)</f>
        <v>-</v>
      </c>
      <c r="G3489" s="167" t="str">
        <f>IF('Lineær programmering opg 4'!$D$7=0,"-",((-A3489+'Lineær programmering opg 4'!$M$7)/'Lineær programmering opg 4'!$K$7)*-1)</f>
        <v>-</v>
      </c>
      <c r="H3489" s="167" t="str">
        <f>IF('Lineær programmering opg 4'!$C$8=0,"-",((-A3489+'Lineær programmering opg 4'!$M$8)/'Lineær programmering opg 4'!$K$8)*-1)</f>
        <v>-</v>
      </c>
      <c r="I3489" s="167" t="str">
        <f>IF('Lineær programmering opg 4'!$D$8=0,"-",'Lineær programmering opg 4'!$G$8)</f>
        <v>-</v>
      </c>
      <c r="J3489" s="295">
        <f>A3489*'Lineær programmering opg 4'!$C$11+Datatabel!C3489*'Lineær programmering opg 4'!$D$11</f>
        <v>40732.799999998155</v>
      </c>
      <c r="K3489" s="9">
        <f t="shared" si="272"/>
        <v>0</v>
      </c>
      <c r="L3489" s="9">
        <f t="shared" si="273"/>
        <v>0</v>
      </c>
    </row>
    <row r="3490" spans="1:12" ht="15" x14ac:dyDescent="0.25">
      <c r="A3490" s="167">
        <f t="shared" si="271"/>
        <v>156.31200000000922</v>
      </c>
      <c r="B3490" s="325">
        <f t="shared" si="274"/>
        <v>0.6513000000000384</v>
      </c>
      <c r="C3490" s="167">
        <f t="shared" si="270"/>
        <v>167.37599999998156</v>
      </c>
      <c r="D3490" s="167">
        <f>IF('Lineær programmering opg 4'!$M$4=0,"-",(-A3490+'Lineær programmering opg 4'!$M$4)/'Lineær programmering opg 4'!$K$4*-1)</f>
        <v>167.37599999998156</v>
      </c>
      <c r="E3490" s="167">
        <f>IF('Lineær programmering opg 4'!$M$5=0,"-",(-A3490+'Lineær programmering opg 4'!$M$5)/'Lineær programmering opg 4'!$K$5*-1)</f>
        <v>182.76599999999308</v>
      </c>
      <c r="F3490" s="167" t="str">
        <f>IF('Lineær programmering opg 4'!$E$6=0,"-",(-A3490+'Lineær programmering opg 4'!$M$6)/'Lineær programmering opg 4'!$K$6*-1)</f>
        <v>-</v>
      </c>
      <c r="G3490" s="167" t="str">
        <f>IF('Lineær programmering opg 4'!$D$7=0,"-",((-A3490+'Lineær programmering opg 4'!$M$7)/'Lineær programmering opg 4'!$K$7)*-1)</f>
        <v>-</v>
      </c>
      <c r="H3490" s="167" t="str">
        <f>IF('Lineær programmering opg 4'!$C$8=0,"-",((-A3490+'Lineær programmering opg 4'!$M$8)/'Lineær programmering opg 4'!$K$8)*-1)</f>
        <v>-</v>
      </c>
      <c r="I3490" s="167" t="str">
        <f>IF('Lineær programmering opg 4'!$D$8=0,"-",'Lineær programmering opg 4'!$G$8)</f>
        <v>-</v>
      </c>
      <c r="J3490" s="295">
        <f>A3490*'Lineær programmering opg 4'!$C$11+Datatabel!C3490*'Lineær programmering opg 4'!$D$11</f>
        <v>40737.599999998158</v>
      </c>
      <c r="K3490" s="9">
        <f t="shared" si="272"/>
        <v>0</v>
      </c>
      <c r="L3490" s="9">
        <f t="shared" si="273"/>
        <v>0</v>
      </c>
    </row>
    <row r="3491" spans="1:12" ht="15" x14ac:dyDescent="0.25">
      <c r="A3491" s="167">
        <f t="shared" si="271"/>
        <v>156.28800000000922</v>
      </c>
      <c r="B3491" s="325">
        <f t="shared" si="274"/>
        <v>0.65120000000003841</v>
      </c>
      <c r="C3491" s="167">
        <f t="shared" si="270"/>
        <v>167.42399999998156</v>
      </c>
      <c r="D3491" s="167">
        <f>IF('Lineær programmering opg 4'!$M$4=0,"-",(-A3491+'Lineær programmering opg 4'!$M$4)/'Lineær programmering opg 4'!$K$4*-1)</f>
        <v>167.42399999998156</v>
      </c>
      <c r="E3491" s="167">
        <f>IF('Lineær programmering opg 4'!$M$5=0,"-",(-A3491+'Lineær programmering opg 4'!$M$5)/'Lineær programmering opg 4'!$K$5*-1)</f>
        <v>182.78399999999309</v>
      </c>
      <c r="F3491" s="167" t="str">
        <f>IF('Lineær programmering opg 4'!$E$6=0,"-",(-A3491+'Lineær programmering opg 4'!$M$6)/'Lineær programmering opg 4'!$K$6*-1)</f>
        <v>-</v>
      </c>
      <c r="G3491" s="167" t="str">
        <f>IF('Lineær programmering opg 4'!$D$7=0,"-",((-A3491+'Lineær programmering opg 4'!$M$7)/'Lineær programmering opg 4'!$K$7)*-1)</f>
        <v>-</v>
      </c>
      <c r="H3491" s="167" t="str">
        <f>IF('Lineær programmering opg 4'!$C$8=0,"-",((-A3491+'Lineær programmering opg 4'!$M$8)/'Lineær programmering opg 4'!$K$8)*-1)</f>
        <v>-</v>
      </c>
      <c r="I3491" s="167" t="str">
        <f>IF('Lineær programmering opg 4'!$D$8=0,"-",'Lineær programmering opg 4'!$G$8)</f>
        <v>-</v>
      </c>
      <c r="J3491" s="295">
        <f>A3491*'Lineær programmering opg 4'!$C$11+Datatabel!C3491*'Lineær programmering opg 4'!$D$11</f>
        <v>40742.399999998153</v>
      </c>
      <c r="K3491" s="9">
        <f t="shared" si="272"/>
        <v>0</v>
      </c>
      <c r="L3491" s="9">
        <f t="shared" si="273"/>
        <v>0</v>
      </c>
    </row>
    <row r="3492" spans="1:12" ht="15" x14ac:dyDescent="0.25">
      <c r="A3492" s="167">
        <f t="shared" si="271"/>
        <v>156.26400000000922</v>
      </c>
      <c r="B3492" s="325">
        <f t="shared" si="274"/>
        <v>0.65110000000003843</v>
      </c>
      <c r="C3492" s="167">
        <f t="shared" si="270"/>
        <v>167.47199999998156</v>
      </c>
      <c r="D3492" s="167">
        <f>IF('Lineær programmering opg 4'!$M$4=0,"-",(-A3492+'Lineær programmering opg 4'!$M$4)/'Lineær programmering opg 4'!$K$4*-1)</f>
        <v>167.47199999998156</v>
      </c>
      <c r="E3492" s="167">
        <f>IF('Lineær programmering opg 4'!$M$5=0,"-",(-A3492+'Lineær programmering opg 4'!$M$5)/'Lineær programmering opg 4'!$K$5*-1)</f>
        <v>182.80199999999309</v>
      </c>
      <c r="F3492" s="167" t="str">
        <f>IF('Lineær programmering opg 4'!$E$6=0,"-",(-A3492+'Lineær programmering opg 4'!$M$6)/'Lineær programmering opg 4'!$K$6*-1)</f>
        <v>-</v>
      </c>
      <c r="G3492" s="167" t="str">
        <f>IF('Lineær programmering opg 4'!$D$7=0,"-",((-A3492+'Lineær programmering opg 4'!$M$7)/'Lineær programmering opg 4'!$K$7)*-1)</f>
        <v>-</v>
      </c>
      <c r="H3492" s="167" t="str">
        <f>IF('Lineær programmering opg 4'!$C$8=0,"-",((-A3492+'Lineær programmering opg 4'!$M$8)/'Lineær programmering opg 4'!$K$8)*-1)</f>
        <v>-</v>
      </c>
      <c r="I3492" s="167" t="str">
        <f>IF('Lineær programmering opg 4'!$D$8=0,"-",'Lineær programmering opg 4'!$G$8)</f>
        <v>-</v>
      </c>
      <c r="J3492" s="295">
        <f>A3492*'Lineær programmering opg 4'!$C$11+Datatabel!C3492*'Lineær programmering opg 4'!$D$11</f>
        <v>40747.199999998156</v>
      </c>
      <c r="K3492" s="9">
        <f t="shared" si="272"/>
        <v>0</v>
      </c>
      <c r="L3492" s="9">
        <f t="shared" si="273"/>
        <v>0</v>
      </c>
    </row>
    <row r="3493" spans="1:12" ht="15" x14ac:dyDescent="0.25">
      <c r="A3493" s="167">
        <f t="shared" si="271"/>
        <v>156.24000000000922</v>
      </c>
      <c r="B3493" s="325">
        <f t="shared" si="274"/>
        <v>0.65100000000003844</v>
      </c>
      <c r="C3493" s="167">
        <f t="shared" si="270"/>
        <v>167.51999999998156</v>
      </c>
      <c r="D3493" s="167">
        <f>IF('Lineær programmering opg 4'!$M$4=0,"-",(-A3493+'Lineær programmering opg 4'!$M$4)/'Lineær programmering opg 4'!$K$4*-1)</f>
        <v>167.51999999998156</v>
      </c>
      <c r="E3493" s="167">
        <f>IF('Lineær programmering opg 4'!$M$5=0,"-",(-A3493+'Lineær programmering opg 4'!$M$5)/'Lineær programmering opg 4'!$K$5*-1)</f>
        <v>182.81999999999309</v>
      </c>
      <c r="F3493" s="167" t="str">
        <f>IF('Lineær programmering opg 4'!$E$6=0,"-",(-A3493+'Lineær programmering opg 4'!$M$6)/'Lineær programmering opg 4'!$K$6*-1)</f>
        <v>-</v>
      </c>
      <c r="G3493" s="167" t="str">
        <f>IF('Lineær programmering opg 4'!$D$7=0,"-",((-A3493+'Lineær programmering opg 4'!$M$7)/'Lineær programmering opg 4'!$K$7)*-1)</f>
        <v>-</v>
      </c>
      <c r="H3493" s="167" t="str">
        <f>IF('Lineær programmering opg 4'!$C$8=0,"-",((-A3493+'Lineær programmering opg 4'!$M$8)/'Lineær programmering opg 4'!$K$8)*-1)</f>
        <v>-</v>
      </c>
      <c r="I3493" s="167" t="str">
        <f>IF('Lineær programmering opg 4'!$D$8=0,"-",'Lineær programmering opg 4'!$G$8)</f>
        <v>-</v>
      </c>
      <c r="J3493" s="295">
        <f>A3493*'Lineær programmering opg 4'!$C$11+Datatabel!C3493*'Lineær programmering opg 4'!$D$11</f>
        <v>40751.999999998159</v>
      </c>
      <c r="K3493" s="9">
        <f t="shared" si="272"/>
        <v>0</v>
      </c>
      <c r="L3493" s="9">
        <f t="shared" si="273"/>
        <v>0</v>
      </c>
    </row>
    <row r="3494" spans="1:12" ht="15" x14ac:dyDescent="0.25">
      <c r="A3494" s="167">
        <f t="shared" si="271"/>
        <v>156.21600000000922</v>
      </c>
      <c r="B3494" s="325">
        <f t="shared" si="274"/>
        <v>0.65090000000003845</v>
      </c>
      <c r="C3494" s="167">
        <f t="shared" si="270"/>
        <v>167.56799999998157</v>
      </c>
      <c r="D3494" s="167">
        <f>IF('Lineær programmering opg 4'!$M$4=0,"-",(-A3494+'Lineær programmering opg 4'!$M$4)/'Lineær programmering opg 4'!$K$4*-1)</f>
        <v>167.56799999998157</v>
      </c>
      <c r="E3494" s="167">
        <f>IF('Lineær programmering opg 4'!$M$5=0,"-",(-A3494+'Lineær programmering opg 4'!$M$5)/'Lineær programmering opg 4'!$K$5*-1)</f>
        <v>182.83799999999309</v>
      </c>
      <c r="F3494" s="167" t="str">
        <f>IF('Lineær programmering opg 4'!$E$6=0,"-",(-A3494+'Lineær programmering opg 4'!$M$6)/'Lineær programmering opg 4'!$K$6*-1)</f>
        <v>-</v>
      </c>
      <c r="G3494" s="167" t="str">
        <f>IF('Lineær programmering opg 4'!$D$7=0,"-",((-A3494+'Lineær programmering opg 4'!$M$7)/'Lineær programmering opg 4'!$K$7)*-1)</f>
        <v>-</v>
      </c>
      <c r="H3494" s="167" t="str">
        <f>IF('Lineær programmering opg 4'!$C$8=0,"-",((-A3494+'Lineær programmering opg 4'!$M$8)/'Lineær programmering opg 4'!$K$8)*-1)</f>
        <v>-</v>
      </c>
      <c r="I3494" s="167" t="str">
        <f>IF('Lineær programmering opg 4'!$D$8=0,"-",'Lineær programmering opg 4'!$G$8)</f>
        <v>-</v>
      </c>
      <c r="J3494" s="295">
        <f>A3494*'Lineær programmering opg 4'!$C$11+Datatabel!C3494*'Lineær programmering opg 4'!$D$11</f>
        <v>40756.799999998155</v>
      </c>
      <c r="K3494" s="9">
        <f t="shared" si="272"/>
        <v>0</v>
      </c>
      <c r="L3494" s="9">
        <f t="shared" si="273"/>
        <v>0</v>
      </c>
    </row>
    <row r="3495" spans="1:12" ht="15" x14ac:dyDescent="0.25">
      <c r="A3495" s="167">
        <f t="shared" si="271"/>
        <v>156.19200000000922</v>
      </c>
      <c r="B3495" s="325">
        <f t="shared" si="274"/>
        <v>0.65080000000003846</v>
      </c>
      <c r="C3495" s="167">
        <f t="shared" si="270"/>
        <v>167.61599999998157</v>
      </c>
      <c r="D3495" s="167">
        <f>IF('Lineær programmering opg 4'!$M$4=0,"-",(-A3495+'Lineær programmering opg 4'!$M$4)/'Lineær programmering opg 4'!$K$4*-1)</f>
        <v>167.61599999998157</v>
      </c>
      <c r="E3495" s="167">
        <f>IF('Lineær programmering opg 4'!$M$5=0,"-",(-A3495+'Lineær programmering opg 4'!$M$5)/'Lineær programmering opg 4'!$K$5*-1)</f>
        <v>182.85599999999309</v>
      </c>
      <c r="F3495" s="167" t="str">
        <f>IF('Lineær programmering opg 4'!$E$6=0,"-",(-A3495+'Lineær programmering opg 4'!$M$6)/'Lineær programmering opg 4'!$K$6*-1)</f>
        <v>-</v>
      </c>
      <c r="G3495" s="167" t="str">
        <f>IF('Lineær programmering opg 4'!$D$7=0,"-",((-A3495+'Lineær programmering opg 4'!$M$7)/'Lineær programmering opg 4'!$K$7)*-1)</f>
        <v>-</v>
      </c>
      <c r="H3495" s="167" t="str">
        <f>IF('Lineær programmering opg 4'!$C$8=0,"-",((-A3495+'Lineær programmering opg 4'!$M$8)/'Lineær programmering opg 4'!$K$8)*-1)</f>
        <v>-</v>
      </c>
      <c r="I3495" s="167" t="str">
        <f>IF('Lineær programmering opg 4'!$D$8=0,"-",'Lineær programmering opg 4'!$G$8)</f>
        <v>-</v>
      </c>
      <c r="J3495" s="295">
        <f>A3495*'Lineær programmering opg 4'!$C$11+Datatabel!C3495*'Lineær programmering opg 4'!$D$11</f>
        <v>40761.599999998158</v>
      </c>
      <c r="K3495" s="9">
        <f t="shared" si="272"/>
        <v>0</v>
      </c>
      <c r="L3495" s="9">
        <f t="shared" si="273"/>
        <v>0</v>
      </c>
    </row>
    <row r="3496" spans="1:12" ht="15" x14ac:dyDescent="0.25">
      <c r="A3496" s="167">
        <f t="shared" si="271"/>
        <v>156.16800000000924</v>
      </c>
      <c r="B3496" s="325">
        <f t="shared" si="274"/>
        <v>0.65070000000003847</v>
      </c>
      <c r="C3496" s="167">
        <f t="shared" si="270"/>
        <v>167.66399999998151</v>
      </c>
      <c r="D3496" s="167">
        <f>IF('Lineær programmering opg 4'!$M$4=0,"-",(-A3496+'Lineær programmering opg 4'!$M$4)/'Lineær programmering opg 4'!$K$4*-1)</f>
        <v>167.66399999998151</v>
      </c>
      <c r="E3496" s="167">
        <f>IF('Lineær programmering opg 4'!$M$5=0,"-",(-A3496+'Lineær programmering opg 4'!$M$5)/'Lineær programmering opg 4'!$K$5*-1)</f>
        <v>182.87399999999309</v>
      </c>
      <c r="F3496" s="167" t="str">
        <f>IF('Lineær programmering opg 4'!$E$6=0,"-",(-A3496+'Lineær programmering opg 4'!$M$6)/'Lineær programmering opg 4'!$K$6*-1)</f>
        <v>-</v>
      </c>
      <c r="G3496" s="167" t="str">
        <f>IF('Lineær programmering opg 4'!$D$7=0,"-",((-A3496+'Lineær programmering opg 4'!$M$7)/'Lineær programmering opg 4'!$K$7)*-1)</f>
        <v>-</v>
      </c>
      <c r="H3496" s="167" t="str">
        <f>IF('Lineær programmering opg 4'!$C$8=0,"-",((-A3496+'Lineær programmering opg 4'!$M$8)/'Lineær programmering opg 4'!$K$8)*-1)</f>
        <v>-</v>
      </c>
      <c r="I3496" s="167" t="str">
        <f>IF('Lineær programmering opg 4'!$D$8=0,"-",'Lineær programmering opg 4'!$G$8)</f>
        <v>-</v>
      </c>
      <c r="J3496" s="295">
        <f>A3496*'Lineær programmering opg 4'!$C$11+Datatabel!C3496*'Lineær programmering opg 4'!$D$11</f>
        <v>40766.399999998153</v>
      </c>
      <c r="K3496" s="9">
        <f t="shared" si="272"/>
        <v>0</v>
      </c>
      <c r="L3496" s="9">
        <f t="shared" si="273"/>
        <v>0</v>
      </c>
    </row>
    <row r="3497" spans="1:12" ht="15" x14ac:dyDescent="0.25">
      <c r="A3497" s="167">
        <f t="shared" si="271"/>
        <v>156.14400000000924</v>
      </c>
      <c r="B3497" s="325">
        <f t="shared" si="274"/>
        <v>0.65060000000003848</v>
      </c>
      <c r="C3497" s="167">
        <f t="shared" si="270"/>
        <v>167.71199999998151</v>
      </c>
      <c r="D3497" s="167">
        <f>IF('Lineær programmering opg 4'!$M$4=0,"-",(-A3497+'Lineær programmering opg 4'!$M$4)/'Lineær programmering opg 4'!$K$4*-1)</f>
        <v>167.71199999998151</v>
      </c>
      <c r="E3497" s="167">
        <f>IF('Lineær programmering opg 4'!$M$5=0,"-",(-A3497+'Lineær programmering opg 4'!$M$5)/'Lineær programmering opg 4'!$K$5*-1)</f>
        <v>182.89199999999309</v>
      </c>
      <c r="F3497" s="167" t="str">
        <f>IF('Lineær programmering opg 4'!$E$6=0,"-",(-A3497+'Lineær programmering opg 4'!$M$6)/'Lineær programmering opg 4'!$K$6*-1)</f>
        <v>-</v>
      </c>
      <c r="G3497" s="167" t="str">
        <f>IF('Lineær programmering opg 4'!$D$7=0,"-",((-A3497+'Lineær programmering opg 4'!$M$7)/'Lineær programmering opg 4'!$K$7)*-1)</f>
        <v>-</v>
      </c>
      <c r="H3497" s="167" t="str">
        <f>IF('Lineær programmering opg 4'!$C$8=0,"-",((-A3497+'Lineær programmering opg 4'!$M$8)/'Lineær programmering opg 4'!$K$8)*-1)</f>
        <v>-</v>
      </c>
      <c r="I3497" s="167" t="str">
        <f>IF('Lineær programmering opg 4'!$D$8=0,"-",'Lineær programmering opg 4'!$G$8)</f>
        <v>-</v>
      </c>
      <c r="J3497" s="295">
        <f>A3497*'Lineær programmering opg 4'!$C$11+Datatabel!C3497*'Lineær programmering opg 4'!$D$11</f>
        <v>40771.199999998149</v>
      </c>
      <c r="K3497" s="9">
        <f t="shared" si="272"/>
        <v>0</v>
      </c>
      <c r="L3497" s="9">
        <f t="shared" si="273"/>
        <v>0</v>
      </c>
    </row>
    <row r="3498" spans="1:12" ht="15" x14ac:dyDescent="0.25">
      <c r="A3498" s="167">
        <f t="shared" si="271"/>
        <v>156.12000000000924</v>
      </c>
      <c r="B3498" s="325">
        <f t="shared" si="274"/>
        <v>0.65050000000003849</v>
      </c>
      <c r="C3498" s="167">
        <f t="shared" si="270"/>
        <v>167.75999999998152</v>
      </c>
      <c r="D3498" s="167">
        <f>IF('Lineær programmering opg 4'!$M$4=0,"-",(-A3498+'Lineær programmering opg 4'!$M$4)/'Lineær programmering opg 4'!$K$4*-1)</f>
        <v>167.75999999998152</v>
      </c>
      <c r="E3498" s="167">
        <f>IF('Lineær programmering opg 4'!$M$5=0,"-",(-A3498+'Lineær programmering opg 4'!$M$5)/'Lineær programmering opg 4'!$K$5*-1)</f>
        <v>182.90999999999309</v>
      </c>
      <c r="F3498" s="167" t="str">
        <f>IF('Lineær programmering opg 4'!$E$6=0,"-",(-A3498+'Lineær programmering opg 4'!$M$6)/'Lineær programmering opg 4'!$K$6*-1)</f>
        <v>-</v>
      </c>
      <c r="G3498" s="167" t="str">
        <f>IF('Lineær programmering opg 4'!$D$7=0,"-",((-A3498+'Lineær programmering opg 4'!$M$7)/'Lineær programmering opg 4'!$K$7)*-1)</f>
        <v>-</v>
      </c>
      <c r="H3498" s="167" t="str">
        <f>IF('Lineær programmering opg 4'!$C$8=0,"-",((-A3498+'Lineær programmering opg 4'!$M$8)/'Lineær programmering opg 4'!$K$8)*-1)</f>
        <v>-</v>
      </c>
      <c r="I3498" s="167" t="str">
        <f>IF('Lineær programmering opg 4'!$D$8=0,"-",'Lineær programmering opg 4'!$G$8)</f>
        <v>-</v>
      </c>
      <c r="J3498" s="295">
        <f>A3498*'Lineær programmering opg 4'!$C$11+Datatabel!C3498*'Lineær programmering opg 4'!$D$11</f>
        <v>40775.999999998152</v>
      </c>
      <c r="K3498" s="9">
        <f t="shared" si="272"/>
        <v>0</v>
      </c>
      <c r="L3498" s="9">
        <f t="shared" si="273"/>
        <v>0</v>
      </c>
    </row>
    <row r="3499" spans="1:12" ht="15" x14ac:dyDescent="0.25">
      <c r="A3499" s="167">
        <f t="shared" si="271"/>
        <v>156.09600000000924</v>
      </c>
      <c r="B3499" s="325">
        <f t="shared" si="274"/>
        <v>0.6504000000000385</v>
      </c>
      <c r="C3499" s="167">
        <f t="shared" si="270"/>
        <v>167.80799999998152</v>
      </c>
      <c r="D3499" s="167">
        <f>IF('Lineær programmering opg 4'!$M$4=0,"-",(-A3499+'Lineær programmering opg 4'!$M$4)/'Lineær programmering opg 4'!$K$4*-1)</f>
        <v>167.80799999998152</v>
      </c>
      <c r="E3499" s="167">
        <f>IF('Lineær programmering opg 4'!$M$5=0,"-",(-A3499+'Lineær programmering opg 4'!$M$5)/'Lineær programmering opg 4'!$K$5*-1)</f>
        <v>182.92799999999309</v>
      </c>
      <c r="F3499" s="167" t="str">
        <f>IF('Lineær programmering opg 4'!$E$6=0,"-",(-A3499+'Lineær programmering opg 4'!$M$6)/'Lineær programmering opg 4'!$K$6*-1)</f>
        <v>-</v>
      </c>
      <c r="G3499" s="167" t="str">
        <f>IF('Lineær programmering opg 4'!$D$7=0,"-",((-A3499+'Lineær programmering opg 4'!$M$7)/'Lineær programmering opg 4'!$K$7)*-1)</f>
        <v>-</v>
      </c>
      <c r="H3499" s="167" t="str">
        <f>IF('Lineær programmering opg 4'!$C$8=0,"-",((-A3499+'Lineær programmering opg 4'!$M$8)/'Lineær programmering opg 4'!$K$8)*-1)</f>
        <v>-</v>
      </c>
      <c r="I3499" s="167" t="str">
        <f>IF('Lineær programmering opg 4'!$D$8=0,"-",'Lineær programmering opg 4'!$G$8)</f>
        <v>-</v>
      </c>
      <c r="J3499" s="295">
        <f>A3499*'Lineær programmering opg 4'!$C$11+Datatabel!C3499*'Lineær programmering opg 4'!$D$11</f>
        <v>40780.799999998155</v>
      </c>
      <c r="K3499" s="9">
        <f t="shared" si="272"/>
        <v>0</v>
      </c>
      <c r="L3499" s="9">
        <f t="shared" si="273"/>
        <v>0</v>
      </c>
    </row>
    <row r="3500" spans="1:12" ht="15" x14ac:dyDescent="0.25">
      <c r="A3500" s="167">
        <f t="shared" si="271"/>
        <v>156.07200000000924</v>
      </c>
      <c r="B3500" s="325">
        <f t="shared" si="274"/>
        <v>0.65030000000003851</v>
      </c>
      <c r="C3500" s="167">
        <f t="shared" si="270"/>
        <v>167.85599999998152</v>
      </c>
      <c r="D3500" s="167">
        <f>IF('Lineær programmering opg 4'!$M$4=0,"-",(-A3500+'Lineær programmering opg 4'!$M$4)/'Lineær programmering opg 4'!$K$4*-1)</f>
        <v>167.85599999998152</v>
      </c>
      <c r="E3500" s="167">
        <f>IF('Lineær programmering opg 4'!$M$5=0,"-",(-A3500+'Lineær programmering opg 4'!$M$5)/'Lineær programmering opg 4'!$K$5*-1)</f>
        <v>182.94599999999309</v>
      </c>
      <c r="F3500" s="167" t="str">
        <f>IF('Lineær programmering opg 4'!$E$6=0,"-",(-A3500+'Lineær programmering opg 4'!$M$6)/'Lineær programmering opg 4'!$K$6*-1)</f>
        <v>-</v>
      </c>
      <c r="G3500" s="167" t="str">
        <f>IF('Lineær programmering opg 4'!$D$7=0,"-",((-A3500+'Lineær programmering opg 4'!$M$7)/'Lineær programmering opg 4'!$K$7)*-1)</f>
        <v>-</v>
      </c>
      <c r="H3500" s="167" t="str">
        <f>IF('Lineær programmering opg 4'!$C$8=0,"-",((-A3500+'Lineær programmering opg 4'!$M$8)/'Lineær programmering opg 4'!$K$8)*-1)</f>
        <v>-</v>
      </c>
      <c r="I3500" s="167" t="str">
        <f>IF('Lineær programmering opg 4'!$D$8=0,"-",'Lineær programmering opg 4'!$G$8)</f>
        <v>-</v>
      </c>
      <c r="J3500" s="295">
        <f>A3500*'Lineær programmering opg 4'!$C$11+Datatabel!C3500*'Lineær programmering opg 4'!$D$11</f>
        <v>40785.599999998158</v>
      </c>
      <c r="K3500" s="9">
        <f t="shared" si="272"/>
        <v>0</v>
      </c>
      <c r="L3500" s="9">
        <f t="shared" si="273"/>
        <v>0</v>
      </c>
    </row>
    <row r="3501" spans="1:12" ht="15" x14ac:dyDescent="0.25">
      <c r="A3501" s="167">
        <f t="shared" si="271"/>
        <v>156.04800000000924</v>
      </c>
      <c r="B3501" s="325">
        <f t="shared" si="274"/>
        <v>0.65020000000003852</v>
      </c>
      <c r="C3501" s="167">
        <f t="shared" si="270"/>
        <v>167.90399999998152</v>
      </c>
      <c r="D3501" s="167">
        <f>IF('Lineær programmering opg 4'!$M$4=0,"-",(-A3501+'Lineær programmering opg 4'!$M$4)/'Lineær programmering opg 4'!$K$4*-1)</f>
        <v>167.90399999998152</v>
      </c>
      <c r="E3501" s="167">
        <f>IF('Lineær programmering opg 4'!$M$5=0,"-",(-A3501+'Lineær programmering opg 4'!$M$5)/'Lineær programmering opg 4'!$K$5*-1)</f>
        <v>182.96399999999309</v>
      </c>
      <c r="F3501" s="167" t="str">
        <f>IF('Lineær programmering opg 4'!$E$6=0,"-",(-A3501+'Lineær programmering opg 4'!$M$6)/'Lineær programmering opg 4'!$K$6*-1)</f>
        <v>-</v>
      </c>
      <c r="G3501" s="167" t="str">
        <f>IF('Lineær programmering opg 4'!$D$7=0,"-",((-A3501+'Lineær programmering opg 4'!$M$7)/'Lineær programmering opg 4'!$K$7)*-1)</f>
        <v>-</v>
      </c>
      <c r="H3501" s="167" t="str">
        <f>IF('Lineær programmering opg 4'!$C$8=0,"-",((-A3501+'Lineær programmering opg 4'!$M$8)/'Lineær programmering opg 4'!$K$8)*-1)</f>
        <v>-</v>
      </c>
      <c r="I3501" s="167" t="str">
        <f>IF('Lineær programmering opg 4'!$D$8=0,"-",'Lineær programmering opg 4'!$G$8)</f>
        <v>-</v>
      </c>
      <c r="J3501" s="295">
        <f>A3501*'Lineær programmering opg 4'!$C$11+Datatabel!C3501*'Lineær programmering opg 4'!$D$11</f>
        <v>40790.399999998153</v>
      </c>
      <c r="K3501" s="9">
        <f t="shared" si="272"/>
        <v>0</v>
      </c>
      <c r="L3501" s="9">
        <f t="shared" si="273"/>
        <v>0</v>
      </c>
    </row>
    <row r="3502" spans="1:12" ht="15" x14ac:dyDescent="0.25">
      <c r="A3502" s="167">
        <f t="shared" si="271"/>
        <v>156.02400000000924</v>
      </c>
      <c r="B3502" s="325">
        <f t="shared" si="274"/>
        <v>0.65010000000003854</v>
      </c>
      <c r="C3502" s="167">
        <f t="shared" si="270"/>
        <v>167.95199999998152</v>
      </c>
      <c r="D3502" s="167">
        <f>IF('Lineær programmering opg 4'!$M$4=0,"-",(-A3502+'Lineær programmering opg 4'!$M$4)/'Lineær programmering opg 4'!$K$4*-1)</f>
        <v>167.95199999998152</v>
      </c>
      <c r="E3502" s="167">
        <f>IF('Lineær programmering opg 4'!$M$5=0,"-",(-A3502+'Lineær programmering opg 4'!$M$5)/'Lineær programmering opg 4'!$K$5*-1)</f>
        <v>182.98199999999309</v>
      </c>
      <c r="F3502" s="167" t="str">
        <f>IF('Lineær programmering opg 4'!$E$6=0,"-",(-A3502+'Lineær programmering opg 4'!$M$6)/'Lineær programmering opg 4'!$K$6*-1)</f>
        <v>-</v>
      </c>
      <c r="G3502" s="167" t="str">
        <f>IF('Lineær programmering opg 4'!$D$7=0,"-",((-A3502+'Lineær programmering opg 4'!$M$7)/'Lineær programmering opg 4'!$K$7)*-1)</f>
        <v>-</v>
      </c>
      <c r="H3502" s="167" t="str">
        <f>IF('Lineær programmering opg 4'!$C$8=0,"-",((-A3502+'Lineær programmering opg 4'!$M$8)/'Lineær programmering opg 4'!$K$8)*-1)</f>
        <v>-</v>
      </c>
      <c r="I3502" s="167" t="str">
        <f>IF('Lineær programmering opg 4'!$D$8=0,"-",'Lineær programmering opg 4'!$G$8)</f>
        <v>-</v>
      </c>
      <c r="J3502" s="295">
        <f>A3502*'Lineær programmering opg 4'!$C$11+Datatabel!C3502*'Lineær programmering opg 4'!$D$11</f>
        <v>40795.199999998149</v>
      </c>
      <c r="K3502" s="9">
        <f t="shared" si="272"/>
        <v>0</v>
      </c>
      <c r="L3502" s="9">
        <f t="shared" si="273"/>
        <v>0</v>
      </c>
    </row>
    <row r="3503" spans="1:12" ht="15" x14ac:dyDescent="0.25">
      <c r="A3503" s="167">
        <f t="shared" si="271"/>
        <v>156.00000000000927</v>
      </c>
      <c r="B3503" s="325">
        <f t="shared" si="274"/>
        <v>0.65000000000003855</v>
      </c>
      <c r="C3503" s="167">
        <f t="shared" si="270"/>
        <v>167.99999999998147</v>
      </c>
      <c r="D3503" s="167">
        <f>IF('Lineær programmering opg 4'!$M$4=0,"-",(-A3503+'Lineær programmering opg 4'!$M$4)/'Lineær programmering opg 4'!$K$4*-1)</f>
        <v>167.99999999998147</v>
      </c>
      <c r="E3503" s="167">
        <f>IF('Lineær programmering opg 4'!$M$5=0,"-",(-A3503+'Lineær programmering opg 4'!$M$5)/'Lineær programmering opg 4'!$K$5*-1)</f>
        <v>182.99999999999307</v>
      </c>
      <c r="F3503" s="167" t="str">
        <f>IF('Lineær programmering opg 4'!$E$6=0,"-",(-A3503+'Lineær programmering opg 4'!$M$6)/'Lineær programmering opg 4'!$K$6*-1)</f>
        <v>-</v>
      </c>
      <c r="G3503" s="167" t="str">
        <f>IF('Lineær programmering opg 4'!$D$7=0,"-",((-A3503+'Lineær programmering opg 4'!$M$7)/'Lineær programmering opg 4'!$K$7)*-1)</f>
        <v>-</v>
      </c>
      <c r="H3503" s="167" t="str">
        <f>IF('Lineær programmering opg 4'!$C$8=0,"-",((-A3503+'Lineær programmering opg 4'!$M$8)/'Lineær programmering opg 4'!$K$8)*-1)</f>
        <v>-</v>
      </c>
      <c r="I3503" s="167" t="str">
        <f>IF('Lineær programmering opg 4'!$D$8=0,"-",'Lineær programmering opg 4'!$G$8)</f>
        <v>-</v>
      </c>
      <c r="J3503" s="295">
        <f>A3503*'Lineær programmering opg 4'!$C$11+Datatabel!C3503*'Lineær programmering opg 4'!$D$11</f>
        <v>40799.999999998145</v>
      </c>
      <c r="K3503" s="9">
        <f t="shared" si="272"/>
        <v>0</v>
      </c>
      <c r="L3503" s="9">
        <f t="shared" si="273"/>
        <v>0</v>
      </c>
    </row>
    <row r="3504" spans="1:12" ht="15" x14ac:dyDescent="0.25">
      <c r="A3504" s="167">
        <f t="shared" si="271"/>
        <v>155.97600000000926</v>
      </c>
      <c r="B3504" s="325">
        <f t="shared" si="274"/>
        <v>0.64990000000003856</v>
      </c>
      <c r="C3504" s="167">
        <f t="shared" si="270"/>
        <v>168.04799999998147</v>
      </c>
      <c r="D3504" s="167">
        <f>IF('Lineær programmering opg 4'!$M$4=0,"-",(-A3504+'Lineær programmering opg 4'!$M$4)/'Lineær programmering opg 4'!$K$4*-1)</f>
        <v>168.04799999998147</v>
      </c>
      <c r="E3504" s="167">
        <f>IF('Lineær programmering opg 4'!$M$5=0,"-",(-A3504+'Lineær programmering opg 4'!$M$5)/'Lineær programmering opg 4'!$K$5*-1)</f>
        <v>183.01799999999307</v>
      </c>
      <c r="F3504" s="167" t="str">
        <f>IF('Lineær programmering opg 4'!$E$6=0,"-",(-A3504+'Lineær programmering opg 4'!$M$6)/'Lineær programmering opg 4'!$K$6*-1)</f>
        <v>-</v>
      </c>
      <c r="G3504" s="167" t="str">
        <f>IF('Lineær programmering opg 4'!$D$7=0,"-",((-A3504+'Lineær programmering opg 4'!$M$7)/'Lineær programmering opg 4'!$K$7)*-1)</f>
        <v>-</v>
      </c>
      <c r="H3504" s="167" t="str">
        <f>IF('Lineær programmering opg 4'!$C$8=0,"-",((-A3504+'Lineær programmering opg 4'!$M$8)/'Lineær programmering opg 4'!$K$8)*-1)</f>
        <v>-</v>
      </c>
      <c r="I3504" s="167" t="str">
        <f>IF('Lineær programmering opg 4'!$D$8=0,"-",'Lineær programmering opg 4'!$G$8)</f>
        <v>-</v>
      </c>
      <c r="J3504" s="295">
        <f>A3504*'Lineær programmering opg 4'!$C$11+Datatabel!C3504*'Lineær programmering opg 4'!$D$11</f>
        <v>40804.799999998148</v>
      </c>
      <c r="K3504" s="9">
        <f t="shared" si="272"/>
        <v>0</v>
      </c>
      <c r="L3504" s="9">
        <f t="shared" si="273"/>
        <v>0</v>
      </c>
    </row>
    <row r="3505" spans="1:12" ht="15" x14ac:dyDescent="0.25">
      <c r="A3505" s="167">
        <f t="shared" si="271"/>
        <v>155.95200000000926</v>
      </c>
      <c r="B3505" s="325">
        <f t="shared" si="274"/>
        <v>0.64980000000003857</v>
      </c>
      <c r="C3505" s="167">
        <f t="shared" si="270"/>
        <v>168.09599999998147</v>
      </c>
      <c r="D3505" s="167">
        <f>IF('Lineær programmering opg 4'!$M$4=0,"-",(-A3505+'Lineær programmering opg 4'!$M$4)/'Lineær programmering opg 4'!$K$4*-1)</f>
        <v>168.09599999998147</v>
      </c>
      <c r="E3505" s="167">
        <f>IF('Lineær programmering opg 4'!$M$5=0,"-",(-A3505+'Lineær programmering opg 4'!$M$5)/'Lineær programmering opg 4'!$K$5*-1)</f>
        <v>183.03599999999307</v>
      </c>
      <c r="F3505" s="167" t="str">
        <f>IF('Lineær programmering opg 4'!$E$6=0,"-",(-A3505+'Lineær programmering opg 4'!$M$6)/'Lineær programmering opg 4'!$K$6*-1)</f>
        <v>-</v>
      </c>
      <c r="G3505" s="167" t="str">
        <f>IF('Lineær programmering opg 4'!$D$7=0,"-",((-A3505+'Lineær programmering opg 4'!$M$7)/'Lineær programmering opg 4'!$K$7)*-1)</f>
        <v>-</v>
      </c>
      <c r="H3505" s="167" t="str">
        <f>IF('Lineær programmering opg 4'!$C$8=0,"-",((-A3505+'Lineær programmering opg 4'!$M$8)/'Lineær programmering opg 4'!$K$8)*-1)</f>
        <v>-</v>
      </c>
      <c r="I3505" s="167" t="str">
        <f>IF('Lineær programmering opg 4'!$D$8=0,"-",'Lineær programmering opg 4'!$G$8)</f>
        <v>-</v>
      </c>
      <c r="J3505" s="295">
        <f>A3505*'Lineær programmering opg 4'!$C$11+Datatabel!C3505*'Lineær programmering opg 4'!$D$11</f>
        <v>40809.59999999815</v>
      </c>
      <c r="K3505" s="9">
        <f t="shared" si="272"/>
        <v>0</v>
      </c>
      <c r="L3505" s="9">
        <f t="shared" si="273"/>
        <v>0</v>
      </c>
    </row>
    <row r="3506" spans="1:12" ht="15" x14ac:dyDescent="0.25">
      <c r="A3506" s="167">
        <f t="shared" si="271"/>
        <v>155.92800000000926</v>
      </c>
      <c r="B3506" s="325">
        <f t="shared" si="274"/>
        <v>0.64970000000003858</v>
      </c>
      <c r="C3506" s="167">
        <f t="shared" si="270"/>
        <v>168.14399999998147</v>
      </c>
      <c r="D3506" s="167">
        <f>IF('Lineær programmering opg 4'!$M$4=0,"-",(-A3506+'Lineær programmering opg 4'!$M$4)/'Lineær programmering opg 4'!$K$4*-1)</f>
        <v>168.14399999998147</v>
      </c>
      <c r="E3506" s="167">
        <f>IF('Lineær programmering opg 4'!$M$5=0,"-",(-A3506+'Lineær programmering opg 4'!$M$5)/'Lineær programmering opg 4'!$K$5*-1)</f>
        <v>183.05399999999307</v>
      </c>
      <c r="F3506" s="167" t="str">
        <f>IF('Lineær programmering opg 4'!$E$6=0,"-",(-A3506+'Lineær programmering opg 4'!$M$6)/'Lineær programmering opg 4'!$K$6*-1)</f>
        <v>-</v>
      </c>
      <c r="G3506" s="167" t="str">
        <f>IF('Lineær programmering opg 4'!$D$7=0,"-",((-A3506+'Lineær programmering opg 4'!$M$7)/'Lineær programmering opg 4'!$K$7)*-1)</f>
        <v>-</v>
      </c>
      <c r="H3506" s="167" t="str">
        <f>IF('Lineær programmering opg 4'!$C$8=0,"-",((-A3506+'Lineær programmering opg 4'!$M$8)/'Lineær programmering opg 4'!$K$8)*-1)</f>
        <v>-</v>
      </c>
      <c r="I3506" s="167" t="str">
        <f>IF('Lineær programmering opg 4'!$D$8=0,"-",'Lineær programmering opg 4'!$G$8)</f>
        <v>-</v>
      </c>
      <c r="J3506" s="295">
        <f>A3506*'Lineær programmering opg 4'!$C$11+Datatabel!C3506*'Lineær programmering opg 4'!$D$11</f>
        <v>40814.399999998146</v>
      </c>
      <c r="K3506" s="9">
        <f t="shared" si="272"/>
        <v>0</v>
      </c>
      <c r="L3506" s="9">
        <f t="shared" si="273"/>
        <v>0</v>
      </c>
    </row>
    <row r="3507" spans="1:12" ht="15" x14ac:dyDescent="0.25">
      <c r="A3507" s="167">
        <f t="shared" si="271"/>
        <v>155.90400000000926</v>
      </c>
      <c r="B3507" s="325">
        <f t="shared" si="274"/>
        <v>0.64960000000003859</v>
      </c>
      <c r="C3507" s="167">
        <f t="shared" si="270"/>
        <v>168.19199999998148</v>
      </c>
      <c r="D3507" s="167">
        <f>IF('Lineær programmering opg 4'!$M$4=0,"-",(-A3507+'Lineær programmering opg 4'!$M$4)/'Lineær programmering opg 4'!$K$4*-1)</f>
        <v>168.19199999998148</v>
      </c>
      <c r="E3507" s="167">
        <f>IF('Lineær programmering opg 4'!$M$5=0,"-",(-A3507+'Lineær programmering opg 4'!$M$5)/'Lineær programmering opg 4'!$K$5*-1)</f>
        <v>183.07199999999307</v>
      </c>
      <c r="F3507" s="167" t="str">
        <f>IF('Lineær programmering opg 4'!$E$6=0,"-",(-A3507+'Lineær programmering opg 4'!$M$6)/'Lineær programmering opg 4'!$K$6*-1)</f>
        <v>-</v>
      </c>
      <c r="G3507" s="167" t="str">
        <f>IF('Lineær programmering opg 4'!$D$7=0,"-",((-A3507+'Lineær programmering opg 4'!$M$7)/'Lineær programmering opg 4'!$K$7)*-1)</f>
        <v>-</v>
      </c>
      <c r="H3507" s="167" t="str">
        <f>IF('Lineær programmering opg 4'!$C$8=0,"-",((-A3507+'Lineær programmering opg 4'!$M$8)/'Lineær programmering opg 4'!$K$8)*-1)</f>
        <v>-</v>
      </c>
      <c r="I3507" s="167" t="str">
        <f>IF('Lineær programmering opg 4'!$D$8=0,"-",'Lineær programmering opg 4'!$G$8)</f>
        <v>-</v>
      </c>
      <c r="J3507" s="295">
        <f>A3507*'Lineær programmering opg 4'!$C$11+Datatabel!C3507*'Lineær programmering opg 4'!$D$11</f>
        <v>40819.199999998149</v>
      </c>
      <c r="K3507" s="9">
        <f t="shared" si="272"/>
        <v>0</v>
      </c>
      <c r="L3507" s="9">
        <f t="shared" si="273"/>
        <v>0</v>
      </c>
    </row>
    <row r="3508" spans="1:12" ht="15" x14ac:dyDescent="0.25">
      <c r="A3508" s="167">
        <f t="shared" si="271"/>
        <v>155.88000000000926</v>
      </c>
      <c r="B3508" s="325">
        <f t="shared" si="274"/>
        <v>0.6495000000000386</v>
      </c>
      <c r="C3508" s="167">
        <f t="shared" si="270"/>
        <v>168.23999999998148</v>
      </c>
      <c r="D3508" s="167">
        <f>IF('Lineær programmering opg 4'!$M$4=0,"-",(-A3508+'Lineær programmering opg 4'!$M$4)/'Lineær programmering opg 4'!$K$4*-1)</f>
        <v>168.23999999998148</v>
      </c>
      <c r="E3508" s="167">
        <f>IF('Lineær programmering opg 4'!$M$5=0,"-",(-A3508+'Lineær programmering opg 4'!$M$5)/'Lineær programmering opg 4'!$K$5*-1)</f>
        <v>183.08999999999307</v>
      </c>
      <c r="F3508" s="167" t="str">
        <f>IF('Lineær programmering opg 4'!$E$6=0,"-",(-A3508+'Lineær programmering opg 4'!$M$6)/'Lineær programmering opg 4'!$K$6*-1)</f>
        <v>-</v>
      </c>
      <c r="G3508" s="167" t="str">
        <f>IF('Lineær programmering opg 4'!$D$7=0,"-",((-A3508+'Lineær programmering opg 4'!$M$7)/'Lineær programmering opg 4'!$K$7)*-1)</f>
        <v>-</v>
      </c>
      <c r="H3508" s="167" t="str">
        <f>IF('Lineær programmering opg 4'!$C$8=0,"-",((-A3508+'Lineær programmering opg 4'!$M$8)/'Lineær programmering opg 4'!$K$8)*-1)</f>
        <v>-</v>
      </c>
      <c r="I3508" s="167" t="str">
        <f>IF('Lineær programmering opg 4'!$D$8=0,"-",'Lineær programmering opg 4'!$G$8)</f>
        <v>-</v>
      </c>
      <c r="J3508" s="295">
        <f>A3508*'Lineær programmering opg 4'!$C$11+Datatabel!C3508*'Lineær programmering opg 4'!$D$11</f>
        <v>40823.999999998145</v>
      </c>
      <c r="K3508" s="9">
        <f t="shared" si="272"/>
        <v>0</v>
      </c>
      <c r="L3508" s="9">
        <f t="shared" si="273"/>
        <v>0</v>
      </c>
    </row>
    <row r="3509" spans="1:12" ht="15" x14ac:dyDescent="0.25">
      <c r="A3509" s="167">
        <f t="shared" si="271"/>
        <v>155.85600000000926</v>
      </c>
      <c r="B3509" s="325">
        <f t="shared" si="274"/>
        <v>0.64940000000003861</v>
      </c>
      <c r="C3509" s="167">
        <f t="shared" si="270"/>
        <v>168.28799999998148</v>
      </c>
      <c r="D3509" s="167">
        <f>IF('Lineær programmering opg 4'!$M$4=0,"-",(-A3509+'Lineær programmering opg 4'!$M$4)/'Lineær programmering opg 4'!$K$4*-1)</f>
        <v>168.28799999998148</v>
      </c>
      <c r="E3509" s="167">
        <f>IF('Lineær programmering opg 4'!$M$5=0,"-",(-A3509+'Lineær programmering opg 4'!$M$5)/'Lineær programmering opg 4'!$K$5*-1)</f>
        <v>183.10799999999307</v>
      </c>
      <c r="F3509" s="167" t="str">
        <f>IF('Lineær programmering opg 4'!$E$6=0,"-",(-A3509+'Lineær programmering opg 4'!$M$6)/'Lineær programmering opg 4'!$K$6*-1)</f>
        <v>-</v>
      </c>
      <c r="G3509" s="167" t="str">
        <f>IF('Lineær programmering opg 4'!$D$7=0,"-",((-A3509+'Lineær programmering opg 4'!$M$7)/'Lineær programmering opg 4'!$K$7)*-1)</f>
        <v>-</v>
      </c>
      <c r="H3509" s="167" t="str">
        <f>IF('Lineær programmering opg 4'!$C$8=0,"-",((-A3509+'Lineær programmering opg 4'!$M$8)/'Lineær programmering opg 4'!$K$8)*-1)</f>
        <v>-</v>
      </c>
      <c r="I3509" s="167" t="str">
        <f>IF('Lineær programmering opg 4'!$D$8=0,"-",'Lineær programmering opg 4'!$G$8)</f>
        <v>-</v>
      </c>
      <c r="J3509" s="295">
        <f>A3509*'Lineær programmering opg 4'!$C$11+Datatabel!C3509*'Lineær programmering opg 4'!$D$11</f>
        <v>40828.799999998148</v>
      </c>
      <c r="K3509" s="9">
        <f t="shared" si="272"/>
        <v>0</v>
      </c>
      <c r="L3509" s="9">
        <f t="shared" si="273"/>
        <v>0</v>
      </c>
    </row>
    <row r="3510" spans="1:12" ht="15" x14ac:dyDescent="0.25">
      <c r="A3510" s="167">
        <f t="shared" si="271"/>
        <v>155.83200000000926</v>
      </c>
      <c r="B3510" s="325">
        <f t="shared" si="274"/>
        <v>0.64930000000003862</v>
      </c>
      <c r="C3510" s="167">
        <f t="shared" si="270"/>
        <v>168.33599999998148</v>
      </c>
      <c r="D3510" s="167">
        <f>IF('Lineær programmering opg 4'!$M$4=0,"-",(-A3510+'Lineær programmering opg 4'!$M$4)/'Lineær programmering opg 4'!$K$4*-1)</f>
        <v>168.33599999998148</v>
      </c>
      <c r="E3510" s="167">
        <f>IF('Lineær programmering opg 4'!$M$5=0,"-",(-A3510+'Lineær programmering opg 4'!$M$5)/'Lineær programmering opg 4'!$K$5*-1)</f>
        <v>183.12599999999307</v>
      </c>
      <c r="F3510" s="167" t="str">
        <f>IF('Lineær programmering opg 4'!$E$6=0,"-",(-A3510+'Lineær programmering opg 4'!$M$6)/'Lineær programmering opg 4'!$K$6*-1)</f>
        <v>-</v>
      </c>
      <c r="G3510" s="167" t="str">
        <f>IF('Lineær programmering opg 4'!$D$7=0,"-",((-A3510+'Lineær programmering opg 4'!$M$7)/'Lineær programmering opg 4'!$K$7)*-1)</f>
        <v>-</v>
      </c>
      <c r="H3510" s="167" t="str">
        <f>IF('Lineær programmering opg 4'!$C$8=0,"-",((-A3510+'Lineær programmering opg 4'!$M$8)/'Lineær programmering opg 4'!$K$8)*-1)</f>
        <v>-</v>
      </c>
      <c r="I3510" s="167" t="str">
        <f>IF('Lineær programmering opg 4'!$D$8=0,"-",'Lineær programmering opg 4'!$G$8)</f>
        <v>-</v>
      </c>
      <c r="J3510" s="295">
        <f>A3510*'Lineær programmering opg 4'!$C$11+Datatabel!C3510*'Lineær programmering opg 4'!$D$11</f>
        <v>40833.59999999815</v>
      </c>
      <c r="K3510" s="9">
        <f t="shared" si="272"/>
        <v>0</v>
      </c>
      <c r="L3510" s="9">
        <f t="shared" si="273"/>
        <v>0</v>
      </c>
    </row>
    <row r="3511" spans="1:12" ht="15" x14ac:dyDescent="0.25">
      <c r="A3511" s="167">
        <f t="shared" si="271"/>
        <v>155.80800000000926</v>
      </c>
      <c r="B3511" s="325">
        <f t="shared" si="274"/>
        <v>0.64920000000003864</v>
      </c>
      <c r="C3511" s="167">
        <f t="shared" si="270"/>
        <v>168.38399999998148</v>
      </c>
      <c r="D3511" s="167">
        <f>IF('Lineær programmering opg 4'!$M$4=0,"-",(-A3511+'Lineær programmering opg 4'!$M$4)/'Lineær programmering opg 4'!$K$4*-1)</f>
        <v>168.38399999998148</v>
      </c>
      <c r="E3511" s="167">
        <f>IF('Lineær programmering opg 4'!$M$5=0,"-",(-A3511+'Lineær programmering opg 4'!$M$5)/'Lineær programmering opg 4'!$K$5*-1)</f>
        <v>183.14399999999307</v>
      </c>
      <c r="F3511" s="167" t="str">
        <f>IF('Lineær programmering opg 4'!$E$6=0,"-",(-A3511+'Lineær programmering opg 4'!$M$6)/'Lineær programmering opg 4'!$K$6*-1)</f>
        <v>-</v>
      </c>
      <c r="G3511" s="167" t="str">
        <f>IF('Lineær programmering opg 4'!$D$7=0,"-",((-A3511+'Lineær programmering opg 4'!$M$7)/'Lineær programmering opg 4'!$K$7)*-1)</f>
        <v>-</v>
      </c>
      <c r="H3511" s="167" t="str">
        <f>IF('Lineær programmering opg 4'!$C$8=0,"-",((-A3511+'Lineær programmering opg 4'!$M$8)/'Lineær programmering opg 4'!$K$8)*-1)</f>
        <v>-</v>
      </c>
      <c r="I3511" s="167" t="str">
        <f>IF('Lineær programmering opg 4'!$D$8=0,"-",'Lineær programmering opg 4'!$G$8)</f>
        <v>-</v>
      </c>
      <c r="J3511" s="295">
        <f>A3511*'Lineær programmering opg 4'!$C$11+Datatabel!C3511*'Lineær programmering opg 4'!$D$11</f>
        <v>40838.399999998146</v>
      </c>
      <c r="K3511" s="9">
        <f t="shared" si="272"/>
        <v>0</v>
      </c>
      <c r="L3511" s="9">
        <f t="shared" si="273"/>
        <v>0</v>
      </c>
    </row>
    <row r="3512" spans="1:12" ht="15" x14ac:dyDescent="0.25">
      <c r="A3512" s="167">
        <f t="shared" si="271"/>
        <v>155.78400000000929</v>
      </c>
      <c r="B3512" s="325">
        <f t="shared" si="274"/>
        <v>0.64910000000003865</v>
      </c>
      <c r="C3512" s="167">
        <f t="shared" si="270"/>
        <v>168.43199999998143</v>
      </c>
      <c r="D3512" s="167">
        <f>IF('Lineær programmering opg 4'!$M$4=0,"-",(-A3512+'Lineær programmering opg 4'!$M$4)/'Lineær programmering opg 4'!$K$4*-1)</f>
        <v>168.43199999998143</v>
      </c>
      <c r="E3512" s="167">
        <f>IF('Lineær programmering opg 4'!$M$5=0,"-",(-A3512+'Lineær programmering opg 4'!$M$5)/'Lineær programmering opg 4'!$K$5*-1)</f>
        <v>183.16199999999304</v>
      </c>
      <c r="F3512" s="167" t="str">
        <f>IF('Lineær programmering opg 4'!$E$6=0,"-",(-A3512+'Lineær programmering opg 4'!$M$6)/'Lineær programmering opg 4'!$K$6*-1)</f>
        <v>-</v>
      </c>
      <c r="G3512" s="167" t="str">
        <f>IF('Lineær programmering opg 4'!$D$7=0,"-",((-A3512+'Lineær programmering opg 4'!$M$7)/'Lineær programmering opg 4'!$K$7)*-1)</f>
        <v>-</v>
      </c>
      <c r="H3512" s="167" t="str">
        <f>IF('Lineær programmering opg 4'!$C$8=0,"-",((-A3512+'Lineær programmering opg 4'!$M$8)/'Lineær programmering opg 4'!$K$8)*-1)</f>
        <v>-</v>
      </c>
      <c r="I3512" s="167" t="str">
        <f>IF('Lineær programmering opg 4'!$D$8=0,"-",'Lineær programmering opg 4'!$G$8)</f>
        <v>-</v>
      </c>
      <c r="J3512" s="295">
        <f>A3512*'Lineær programmering opg 4'!$C$11+Datatabel!C3512*'Lineær programmering opg 4'!$D$11</f>
        <v>40843.199999998142</v>
      </c>
      <c r="K3512" s="9">
        <f t="shared" si="272"/>
        <v>0</v>
      </c>
      <c r="L3512" s="9">
        <f t="shared" si="273"/>
        <v>0</v>
      </c>
    </row>
    <row r="3513" spans="1:12" ht="15" x14ac:dyDescent="0.25">
      <c r="A3513" s="167">
        <f t="shared" si="271"/>
        <v>155.76000000000928</v>
      </c>
      <c r="B3513" s="325">
        <f t="shared" si="274"/>
        <v>0.64900000000003866</v>
      </c>
      <c r="C3513" s="167">
        <f t="shared" si="270"/>
        <v>168.47999999998143</v>
      </c>
      <c r="D3513" s="167">
        <f>IF('Lineær programmering opg 4'!$M$4=0,"-",(-A3513+'Lineær programmering opg 4'!$M$4)/'Lineær programmering opg 4'!$K$4*-1)</f>
        <v>168.47999999998143</v>
      </c>
      <c r="E3513" s="167">
        <f>IF('Lineær programmering opg 4'!$M$5=0,"-",(-A3513+'Lineær programmering opg 4'!$M$5)/'Lineær programmering opg 4'!$K$5*-1)</f>
        <v>183.17999999999304</v>
      </c>
      <c r="F3513" s="167" t="str">
        <f>IF('Lineær programmering opg 4'!$E$6=0,"-",(-A3513+'Lineær programmering opg 4'!$M$6)/'Lineær programmering opg 4'!$K$6*-1)</f>
        <v>-</v>
      </c>
      <c r="G3513" s="167" t="str">
        <f>IF('Lineær programmering opg 4'!$D$7=0,"-",((-A3513+'Lineær programmering opg 4'!$M$7)/'Lineær programmering opg 4'!$K$7)*-1)</f>
        <v>-</v>
      </c>
      <c r="H3513" s="167" t="str">
        <f>IF('Lineær programmering opg 4'!$C$8=0,"-",((-A3513+'Lineær programmering opg 4'!$M$8)/'Lineær programmering opg 4'!$K$8)*-1)</f>
        <v>-</v>
      </c>
      <c r="I3513" s="167" t="str">
        <f>IF('Lineær programmering opg 4'!$D$8=0,"-",'Lineær programmering opg 4'!$G$8)</f>
        <v>-</v>
      </c>
      <c r="J3513" s="295">
        <f>A3513*'Lineær programmering opg 4'!$C$11+Datatabel!C3513*'Lineær programmering opg 4'!$D$11</f>
        <v>40847.999999998137</v>
      </c>
      <c r="K3513" s="9">
        <f t="shared" si="272"/>
        <v>0</v>
      </c>
      <c r="L3513" s="9">
        <f t="shared" si="273"/>
        <v>0</v>
      </c>
    </row>
    <row r="3514" spans="1:12" ht="15" x14ac:dyDescent="0.25">
      <c r="A3514" s="167">
        <f t="shared" si="271"/>
        <v>155.73600000000928</v>
      </c>
      <c r="B3514" s="325">
        <f t="shared" si="274"/>
        <v>0.64890000000003867</v>
      </c>
      <c r="C3514" s="167">
        <f t="shared" si="270"/>
        <v>168.52799999998143</v>
      </c>
      <c r="D3514" s="167">
        <f>IF('Lineær programmering opg 4'!$M$4=0,"-",(-A3514+'Lineær programmering opg 4'!$M$4)/'Lineær programmering opg 4'!$K$4*-1)</f>
        <v>168.52799999998143</v>
      </c>
      <c r="E3514" s="167">
        <f>IF('Lineær programmering opg 4'!$M$5=0,"-",(-A3514+'Lineær programmering opg 4'!$M$5)/'Lineær programmering opg 4'!$K$5*-1)</f>
        <v>183.19799999999304</v>
      </c>
      <c r="F3514" s="167" t="str">
        <f>IF('Lineær programmering opg 4'!$E$6=0,"-",(-A3514+'Lineær programmering opg 4'!$M$6)/'Lineær programmering opg 4'!$K$6*-1)</f>
        <v>-</v>
      </c>
      <c r="G3514" s="167" t="str">
        <f>IF('Lineær programmering opg 4'!$D$7=0,"-",((-A3514+'Lineær programmering opg 4'!$M$7)/'Lineær programmering opg 4'!$K$7)*-1)</f>
        <v>-</v>
      </c>
      <c r="H3514" s="167" t="str">
        <f>IF('Lineær programmering opg 4'!$C$8=0,"-",((-A3514+'Lineær programmering opg 4'!$M$8)/'Lineær programmering opg 4'!$K$8)*-1)</f>
        <v>-</v>
      </c>
      <c r="I3514" s="167" t="str">
        <f>IF('Lineær programmering opg 4'!$D$8=0,"-",'Lineær programmering opg 4'!$G$8)</f>
        <v>-</v>
      </c>
      <c r="J3514" s="295">
        <f>A3514*'Lineær programmering opg 4'!$C$11+Datatabel!C3514*'Lineær programmering opg 4'!$D$11</f>
        <v>40852.79999999814</v>
      </c>
      <c r="K3514" s="9">
        <f t="shared" si="272"/>
        <v>0</v>
      </c>
      <c r="L3514" s="9">
        <f t="shared" si="273"/>
        <v>0</v>
      </c>
    </row>
    <row r="3515" spans="1:12" ht="15" x14ac:dyDescent="0.25">
      <c r="A3515" s="167">
        <f t="shared" si="271"/>
        <v>155.71200000000928</v>
      </c>
      <c r="B3515" s="325">
        <f t="shared" si="274"/>
        <v>0.64880000000003868</v>
      </c>
      <c r="C3515" s="167">
        <f t="shared" si="270"/>
        <v>168.57599999998143</v>
      </c>
      <c r="D3515" s="167">
        <f>IF('Lineær programmering opg 4'!$M$4=0,"-",(-A3515+'Lineær programmering opg 4'!$M$4)/'Lineær programmering opg 4'!$K$4*-1)</f>
        <v>168.57599999998143</v>
      </c>
      <c r="E3515" s="167">
        <f>IF('Lineær programmering opg 4'!$M$5=0,"-",(-A3515+'Lineær programmering opg 4'!$M$5)/'Lineær programmering opg 4'!$K$5*-1)</f>
        <v>183.21599999999304</v>
      </c>
      <c r="F3515" s="167" t="str">
        <f>IF('Lineær programmering opg 4'!$E$6=0,"-",(-A3515+'Lineær programmering opg 4'!$M$6)/'Lineær programmering opg 4'!$K$6*-1)</f>
        <v>-</v>
      </c>
      <c r="G3515" s="167" t="str">
        <f>IF('Lineær programmering opg 4'!$D$7=0,"-",((-A3515+'Lineær programmering opg 4'!$M$7)/'Lineær programmering opg 4'!$K$7)*-1)</f>
        <v>-</v>
      </c>
      <c r="H3515" s="167" t="str">
        <f>IF('Lineær programmering opg 4'!$C$8=0,"-",((-A3515+'Lineær programmering opg 4'!$M$8)/'Lineær programmering opg 4'!$K$8)*-1)</f>
        <v>-</v>
      </c>
      <c r="I3515" s="167" t="str">
        <f>IF('Lineær programmering opg 4'!$D$8=0,"-",'Lineær programmering opg 4'!$G$8)</f>
        <v>-</v>
      </c>
      <c r="J3515" s="295">
        <f>A3515*'Lineær programmering opg 4'!$C$11+Datatabel!C3515*'Lineær programmering opg 4'!$D$11</f>
        <v>40857.599999998143</v>
      </c>
      <c r="K3515" s="9">
        <f t="shared" si="272"/>
        <v>0</v>
      </c>
      <c r="L3515" s="9">
        <f t="shared" si="273"/>
        <v>0</v>
      </c>
    </row>
    <row r="3516" spans="1:12" ht="15" x14ac:dyDescent="0.25">
      <c r="A3516" s="167">
        <f t="shared" si="271"/>
        <v>155.68800000000928</v>
      </c>
      <c r="B3516" s="325">
        <f t="shared" si="274"/>
        <v>0.64870000000003869</v>
      </c>
      <c r="C3516" s="167">
        <f t="shared" si="270"/>
        <v>168.62399999998144</v>
      </c>
      <c r="D3516" s="167">
        <f>IF('Lineær programmering opg 4'!$M$4=0,"-",(-A3516+'Lineær programmering opg 4'!$M$4)/'Lineær programmering opg 4'!$K$4*-1)</f>
        <v>168.62399999998144</v>
      </c>
      <c r="E3516" s="167">
        <f>IF('Lineær programmering opg 4'!$M$5=0,"-",(-A3516+'Lineær programmering opg 4'!$M$5)/'Lineær programmering opg 4'!$K$5*-1)</f>
        <v>183.23399999999305</v>
      </c>
      <c r="F3516" s="167" t="str">
        <f>IF('Lineær programmering opg 4'!$E$6=0,"-",(-A3516+'Lineær programmering opg 4'!$M$6)/'Lineær programmering opg 4'!$K$6*-1)</f>
        <v>-</v>
      </c>
      <c r="G3516" s="167" t="str">
        <f>IF('Lineær programmering opg 4'!$D$7=0,"-",((-A3516+'Lineær programmering opg 4'!$M$7)/'Lineær programmering opg 4'!$K$7)*-1)</f>
        <v>-</v>
      </c>
      <c r="H3516" s="167" t="str">
        <f>IF('Lineær programmering opg 4'!$C$8=0,"-",((-A3516+'Lineær programmering opg 4'!$M$8)/'Lineær programmering opg 4'!$K$8)*-1)</f>
        <v>-</v>
      </c>
      <c r="I3516" s="167" t="str">
        <f>IF('Lineær programmering opg 4'!$D$8=0,"-",'Lineær programmering opg 4'!$G$8)</f>
        <v>-</v>
      </c>
      <c r="J3516" s="295">
        <f>A3516*'Lineær programmering opg 4'!$C$11+Datatabel!C3516*'Lineær programmering opg 4'!$D$11</f>
        <v>40862.399999998146</v>
      </c>
      <c r="K3516" s="9">
        <f t="shared" si="272"/>
        <v>0</v>
      </c>
      <c r="L3516" s="9">
        <f t="shared" si="273"/>
        <v>0</v>
      </c>
    </row>
    <row r="3517" spans="1:12" ht="15" x14ac:dyDescent="0.25">
      <c r="A3517" s="167">
        <f t="shared" si="271"/>
        <v>155.66400000000928</v>
      </c>
      <c r="B3517" s="325">
        <f t="shared" si="274"/>
        <v>0.6486000000000387</v>
      </c>
      <c r="C3517" s="167">
        <f t="shared" si="270"/>
        <v>168.67199999998144</v>
      </c>
      <c r="D3517" s="167">
        <f>IF('Lineær programmering opg 4'!$M$4=0,"-",(-A3517+'Lineær programmering opg 4'!$M$4)/'Lineær programmering opg 4'!$K$4*-1)</f>
        <v>168.67199999998144</v>
      </c>
      <c r="E3517" s="167">
        <f>IF('Lineær programmering opg 4'!$M$5=0,"-",(-A3517+'Lineær programmering opg 4'!$M$5)/'Lineær programmering opg 4'!$K$5*-1)</f>
        <v>183.25199999999305</v>
      </c>
      <c r="F3517" s="167" t="str">
        <f>IF('Lineær programmering opg 4'!$E$6=0,"-",(-A3517+'Lineær programmering opg 4'!$M$6)/'Lineær programmering opg 4'!$K$6*-1)</f>
        <v>-</v>
      </c>
      <c r="G3517" s="167" t="str">
        <f>IF('Lineær programmering opg 4'!$D$7=0,"-",((-A3517+'Lineær programmering opg 4'!$M$7)/'Lineær programmering opg 4'!$K$7)*-1)</f>
        <v>-</v>
      </c>
      <c r="H3517" s="167" t="str">
        <f>IF('Lineær programmering opg 4'!$C$8=0,"-",((-A3517+'Lineær programmering opg 4'!$M$8)/'Lineær programmering opg 4'!$K$8)*-1)</f>
        <v>-</v>
      </c>
      <c r="I3517" s="167" t="str">
        <f>IF('Lineær programmering opg 4'!$D$8=0,"-",'Lineær programmering opg 4'!$G$8)</f>
        <v>-</v>
      </c>
      <c r="J3517" s="295">
        <f>A3517*'Lineær programmering opg 4'!$C$11+Datatabel!C3517*'Lineær programmering opg 4'!$D$11</f>
        <v>40867.199999998142</v>
      </c>
      <c r="K3517" s="9">
        <f t="shared" si="272"/>
        <v>0</v>
      </c>
      <c r="L3517" s="9">
        <f t="shared" si="273"/>
        <v>0</v>
      </c>
    </row>
    <row r="3518" spans="1:12" ht="15" x14ac:dyDescent="0.25">
      <c r="A3518" s="167">
        <f t="shared" si="271"/>
        <v>155.64000000000928</v>
      </c>
      <c r="B3518" s="325">
        <f t="shared" si="274"/>
        <v>0.64850000000003871</v>
      </c>
      <c r="C3518" s="167">
        <f t="shared" si="270"/>
        <v>168.71999999998144</v>
      </c>
      <c r="D3518" s="167">
        <f>IF('Lineær programmering opg 4'!$M$4=0,"-",(-A3518+'Lineær programmering opg 4'!$M$4)/'Lineær programmering opg 4'!$K$4*-1)</f>
        <v>168.71999999998144</v>
      </c>
      <c r="E3518" s="167">
        <f>IF('Lineær programmering opg 4'!$M$5=0,"-",(-A3518+'Lineær programmering opg 4'!$M$5)/'Lineær programmering opg 4'!$K$5*-1)</f>
        <v>183.26999999999305</v>
      </c>
      <c r="F3518" s="167" t="str">
        <f>IF('Lineær programmering opg 4'!$E$6=0,"-",(-A3518+'Lineær programmering opg 4'!$M$6)/'Lineær programmering opg 4'!$K$6*-1)</f>
        <v>-</v>
      </c>
      <c r="G3518" s="167" t="str">
        <f>IF('Lineær programmering opg 4'!$D$7=0,"-",((-A3518+'Lineær programmering opg 4'!$M$7)/'Lineær programmering opg 4'!$K$7)*-1)</f>
        <v>-</v>
      </c>
      <c r="H3518" s="167" t="str">
        <f>IF('Lineær programmering opg 4'!$C$8=0,"-",((-A3518+'Lineær programmering opg 4'!$M$8)/'Lineær programmering opg 4'!$K$8)*-1)</f>
        <v>-</v>
      </c>
      <c r="I3518" s="167" t="str">
        <f>IF('Lineær programmering opg 4'!$D$8=0,"-",'Lineær programmering opg 4'!$G$8)</f>
        <v>-</v>
      </c>
      <c r="J3518" s="295">
        <f>A3518*'Lineær programmering opg 4'!$C$11+Datatabel!C3518*'Lineær programmering opg 4'!$D$11</f>
        <v>40871.999999998145</v>
      </c>
      <c r="K3518" s="9">
        <f t="shared" si="272"/>
        <v>0</v>
      </c>
      <c r="L3518" s="9">
        <f t="shared" si="273"/>
        <v>0</v>
      </c>
    </row>
    <row r="3519" spans="1:12" ht="15" x14ac:dyDescent="0.25">
      <c r="A3519" s="167">
        <f t="shared" si="271"/>
        <v>155.61600000000931</v>
      </c>
      <c r="B3519" s="325">
        <f t="shared" si="274"/>
        <v>0.64840000000003872</v>
      </c>
      <c r="C3519" s="167">
        <f t="shared" si="270"/>
        <v>168.76799999998138</v>
      </c>
      <c r="D3519" s="167">
        <f>IF('Lineær programmering opg 4'!$M$4=0,"-",(-A3519+'Lineær programmering opg 4'!$M$4)/'Lineær programmering opg 4'!$K$4*-1)</f>
        <v>168.76799999998138</v>
      </c>
      <c r="E3519" s="167">
        <f>IF('Lineær programmering opg 4'!$M$5=0,"-",(-A3519+'Lineær programmering opg 4'!$M$5)/'Lineær programmering opg 4'!$K$5*-1)</f>
        <v>183.28799999999302</v>
      </c>
      <c r="F3519" s="167" t="str">
        <f>IF('Lineær programmering opg 4'!$E$6=0,"-",(-A3519+'Lineær programmering opg 4'!$M$6)/'Lineær programmering opg 4'!$K$6*-1)</f>
        <v>-</v>
      </c>
      <c r="G3519" s="167" t="str">
        <f>IF('Lineær programmering opg 4'!$D$7=0,"-",((-A3519+'Lineær programmering opg 4'!$M$7)/'Lineær programmering opg 4'!$K$7)*-1)</f>
        <v>-</v>
      </c>
      <c r="H3519" s="167" t="str">
        <f>IF('Lineær programmering opg 4'!$C$8=0,"-",((-A3519+'Lineær programmering opg 4'!$M$8)/'Lineær programmering opg 4'!$K$8)*-1)</f>
        <v>-</v>
      </c>
      <c r="I3519" s="167" t="str">
        <f>IF('Lineær programmering opg 4'!$D$8=0,"-",'Lineær programmering opg 4'!$G$8)</f>
        <v>-</v>
      </c>
      <c r="J3519" s="295">
        <f>A3519*'Lineær programmering opg 4'!$C$11+Datatabel!C3519*'Lineær programmering opg 4'!$D$11</f>
        <v>40876.79999999814</v>
      </c>
      <c r="K3519" s="9">
        <f t="shared" si="272"/>
        <v>0</v>
      </c>
      <c r="L3519" s="9">
        <f t="shared" si="273"/>
        <v>0</v>
      </c>
    </row>
    <row r="3520" spans="1:12" ht="15" x14ac:dyDescent="0.25">
      <c r="A3520" s="167">
        <f t="shared" si="271"/>
        <v>155.59200000000931</v>
      </c>
      <c r="B3520" s="325">
        <f t="shared" si="274"/>
        <v>0.64830000000003873</v>
      </c>
      <c r="C3520" s="167">
        <f t="shared" si="270"/>
        <v>168.81599999998139</v>
      </c>
      <c r="D3520" s="167">
        <f>IF('Lineær programmering opg 4'!$M$4=0,"-",(-A3520+'Lineær programmering opg 4'!$M$4)/'Lineær programmering opg 4'!$K$4*-1)</f>
        <v>168.81599999998139</v>
      </c>
      <c r="E3520" s="167">
        <f>IF('Lineær programmering opg 4'!$M$5=0,"-",(-A3520+'Lineær programmering opg 4'!$M$5)/'Lineær programmering opg 4'!$K$5*-1)</f>
        <v>183.30599999999302</v>
      </c>
      <c r="F3520" s="167" t="str">
        <f>IF('Lineær programmering opg 4'!$E$6=0,"-",(-A3520+'Lineær programmering opg 4'!$M$6)/'Lineær programmering opg 4'!$K$6*-1)</f>
        <v>-</v>
      </c>
      <c r="G3520" s="167" t="str">
        <f>IF('Lineær programmering opg 4'!$D$7=0,"-",((-A3520+'Lineær programmering opg 4'!$M$7)/'Lineær programmering opg 4'!$K$7)*-1)</f>
        <v>-</v>
      </c>
      <c r="H3520" s="167" t="str">
        <f>IF('Lineær programmering opg 4'!$C$8=0,"-",((-A3520+'Lineær programmering opg 4'!$M$8)/'Lineær programmering opg 4'!$K$8)*-1)</f>
        <v>-</v>
      </c>
      <c r="I3520" s="167" t="str">
        <f>IF('Lineær programmering opg 4'!$D$8=0,"-",'Lineær programmering opg 4'!$G$8)</f>
        <v>-</v>
      </c>
      <c r="J3520" s="295">
        <f>A3520*'Lineær programmering opg 4'!$C$11+Datatabel!C3520*'Lineær programmering opg 4'!$D$11</f>
        <v>40881.599999998136</v>
      </c>
      <c r="K3520" s="9">
        <f t="shared" si="272"/>
        <v>0</v>
      </c>
      <c r="L3520" s="9">
        <f t="shared" si="273"/>
        <v>0</v>
      </c>
    </row>
    <row r="3521" spans="1:12" ht="15" x14ac:dyDescent="0.25">
      <c r="A3521" s="167">
        <f t="shared" si="271"/>
        <v>155.56800000000931</v>
      </c>
      <c r="B3521" s="325">
        <f t="shared" si="274"/>
        <v>0.64820000000003875</v>
      </c>
      <c r="C3521" s="167">
        <f t="shared" si="270"/>
        <v>168.86399999998139</v>
      </c>
      <c r="D3521" s="167">
        <f>IF('Lineær programmering opg 4'!$M$4=0,"-",(-A3521+'Lineær programmering opg 4'!$M$4)/'Lineær programmering opg 4'!$K$4*-1)</f>
        <v>168.86399999998139</v>
      </c>
      <c r="E3521" s="167">
        <f>IF('Lineær programmering opg 4'!$M$5=0,"-",(-A3521+'Lineær programmering opg 4'!$M$5)/'Lineær programmering opg 4'!$K$5*-1)</f>
        <v>183.32399999999302</v>
      </c>
      <c r="F3521" s="167" t="str">
        <f>IF('Lineær programmering opg 4'!$E$6=0,"-",(-A3521+'Lineær programmering opg 4'!$M$6)/'Lineær programmering opg 4'!$K$6*-1)</f>
        <v>-</v>
      </c>
      <c r="G3521" s="167" t="str">
        <f>IF('Lineær programmering opg 4'!$D$7=0,"-",((-A3521+'Lineær programmering opg 4'!$M$7)/'Lineær programmering opg 4'!$K$7)*-1)</f>
        <v>-</v>
      </c>
      <c r="H3521" s="167" t="str">
        <f>IF('Lineær programmering opg 4'!$C$8=0,"-",((-A3521+'Lineær programmering opg 4'!$M$8)/'Lineær programmering opg 4'!$K$8)*-1)</f>
        <v>-</v>
      </c>
      <c r="I3521" s="167" t="str">
        <f>IF('Lineær programmering opg 4'!$D$8=0,"-",'Lineær programmering opg 4'!$G$8)</f>
        <v>-</v>
      </c>
      <c r="J3521" s="295">
        <f>A3521*'Lineær programmering opg 4'!$C$11+Datatabel!C3521*'Lineær programmering opg 4'!$D$11</f>
        <v>40886.399999998139</v>
      </c>
      <c r="K3521" s="9">
        <f t="shared" si="272"/>
        <v>0</v>
      </c>
      <c r="L3521" s="9">
        <f t="shared" si="273"/>
        <v>0</v>
      </c>
    </row>
    <row r="3522" spans="1:12" ht="15" x14ac:dyDescent="0.25">
      <c r="A3522" s="167">
        <f t="shared" si="271"/>
        <v>155.54400000000931</v>
      </c>
      <c r="B3522" s="325">
        <f t="shared" si="274"/>
        <v>0.64810000000003876</v>
      </c>
      <c r="C3522" s="167">
        <f t="shared" si="270"/>
        <v>168.91199999998139</v>
      </c>
      <c r="D3522" s="167">
        <f>IF('Lineær programmering opg 4'!$M$4=0,"-",(-A3522+'Lineær programmering opg 4'!$M$4)/'Lineær programmering opg 4'!$K$4*-1)</f>
        <v>168.91199999998139</v>
      </c>
      <c r="E3522" s="167">
        <f>IF('Lineær programmering opg 4'!$M$5=0,"-",(-A3522+'Lineær programmering opg 4'!$M$5)/'Lineær programmering opg 4'!$K$5*-1)</f>
        <v>183.34199999999302</v>
      </c>
      <c r="F3522" s="167" t="str">
        <f>IF('Lineær programmering opg 4'!$E$6=0,"-",(-A3522+'Lineær programmering opg 4'!$M$6)/'Lineær programmering opg 4'!$K$6*-1)</f>
        <v>-</v>
      </c>
      <c r="G3522" s="167" t="str">
        <f>IF('Lineær programmering opg 4'!$D$7=0,"-",((-A3522+'Lineær programmering opg 4'!$M$7)/'Lineær programmering opg 4'!$K$7)*-1)</f>
        <v>-</v>
      </c>
      <c r="H3522" s="167" t="str">
        <f>IF('Lineær programmering opg 4'!$C$8=0,"-",((-A3522+'Lineær programmering opg 4'!$M$8)/'Lineær programmering opg 4'!$K$8)*-1)</f>
        <v>-</v>
      </c>
      <c r="I3522" s="167" t="str">
        <f>IF('Lineær programmering opg 4'!$D$8=0,"-",'Lineær programmering opg 4'!$G$8)</f>
        <v>-</v>
      </c>
      <c r="J3522" s="295">
        <f>A3522*'Lineær programmering opg 4'!$C$11+Datatabel!C3522*'Lineær programmering opg 4'!$D$11</f>
        <v>40891.199999998142</v>
      </c>
      <c r="K3522" s="9">
        <f t="shared" si="272"/>
        <v>0</v>
      </c>
      <c r="L3522" s="9">
        <f t="shared" si="273"/>
        <v>0</v>
      </c>
    </row>
    <row r="3523" spans="1:12" ht="15" x14ac:dyDescent="0.25">
      <c r="A3523" s="167">
        <f t="shared" si="271"/>
        <v>155.5200000000093</v>
      </c>
      <c r="B3523" s="325">
        <f t="shared" si="274"/>
        <v>0.64800000000003877</v>
      </c>
      <c r="C3523" s="167">
        <f t="shared" ref="C3523:C3586" si="275">MIN(D3523,E3523,F3523,G3523,H3523,I3523)</f>
        <v>168.95999999998139</v>
      </c>
      <c r="D3523" s="167">
        <f>IF('Lineær programmering opg 4'!$M$4=0,"-",(-A3523+'Lineær programmering opg 4'!$M$4)/'Lineær programmering opg 4'!$K$4*-1)</f>
        <v>168.95999999998139</v>
      </c>
      <c r="E3523" s="167">
        <f>IF('Lineær programmering opg 4'!$M$5=0,"-",(-A3523+'Lineær programmering opg 4'!$M$5)/'Lineær programmering opg 4'!$K$5*-1)</f>
        <v>183.35999999999302</v>
      </c>
      <c r="F3523" s="167" t="str">
        <f>IF('Lineær programmering opg 4'!$E$6=0,"-",(-A3523+'Lineær programmering opg 4'!$M$6)/'Lineær programmering opg 4'!$K$6*-1)</f>
        <v>-</v>
      </c>
      <c r="G3523" s="167" t="str">
        <f>IF('Lineær programmering opg 4'!$D$7=0,"-",((-A3523+'Lineær programmering opg 4'!$M$7)/'Lineær programmering opg 4'!$K$7)*-1)</f>
        <v>-</v>
      </c>
      <c r="H3523" s="167" t="str">
        <f>IF('Lineær programmering opg 4'!$C$8=0,"-",((-A3523+'Lineær programmering opg 4'!$M$8)/'Lineær programmering opg 4'!$K$8)*-1)</f>
        <v>-</v>
      </c>
      <c r="I3523" s="167" t="str">
        <f>IF('Lineær programmering opg 4'!$D$8=0,"-",'Lineær programmering opg 4'!$G$8)</f>
        <v>-</v>
      </c>
      <c r="J3523" s="295">
        <f>A3523*'Lineær programmering opg 4'!$C$11+Datatabel!C3523*'Lineær programmering opg 4'!$D$11</f>
        <v>40895.999999998137</v>
      </c>
      <c r="K3523" s="9">
        <f t="shared" si="272"/>
        <v>0</v>
      </c>
      <c r="L3523" s="9">
        <f t="shared" si="273"/>
        <v>0</v>
      </c>
    </row>
    <row r="3524" spans="1:12" ht="15" x14ac:dyDescent="0.25">
      <c r="A3524" s="167">
        <f t="shared" ref="A3524:A3587" si="276">$A$3*B3524</f>
        <v>155.4960000000093</v>
      </c>
      <c r="B3524" s="325">
        <f t="shared" si="274"/>
        <v>0.64790000000003878</v>
      </c>
      <c r="C3524" s="167">
        <f t="shared" si="275"/>
        <v>169.00799999998139</v>
      </c>
      <c r="D3524" s="167">
        <f>IF('Lineær programmering opg 4'!$M$4=0,"-",(-A3524+'Lineær programmering opg 4'!$M$4)/'Lineær programmering opg 4'!$K$4*-1)</f>
        <v>169.00799999998139</v>
      </c>
      <c r="E3524" s="167">
        <f>IF('Lineær programmering opg 4'!$M$5=0,"-",(-A3524+'Lineær programmering opg 4'!$M$5)/'Lineær programmering opg 4'!$K$5*-1)</f>
        <v>183.37799999999302</v>
      </c>
      <c r="F3524" s="167" t="str">
        <f>IF('Lineær programmering opg 4'!$E$6=0,"-",(-A3524+'Lineær programmering opg 4'!$M$6)/'Lineær programmering opg 4'!$K$6*-1)</f>
        <v>-</v>
      </c>
      <c r="G3524" s="167" t="str">
        <f>IF('Lineær programmering opg 4'!$D$7=0,"-",((-A3524+'Lineær programmering opg 4'!$M$7)/'Lineær programmering opg 4'!$K$7)*-1)</f>
        <v>-</v>
      </c>
      <c r="H3524" s="167" t="str">
        <f>IF('Lineær programmering opg 4'!$C$8=0,"-",((-A3524+'Lineær programmering opg 4'!$M$8)/'Lineær programmering opg 4'!$K$8)*-1)</f>
        <v>-</v>
      </c>
      <c r="I3524" s="167" t="str">
        <f>IF('Lineær programmering opg 4'!$D$8=0,"-",'Lineær programmering opg 4'!$G$8)</f>
        <v>-</v>
      </c>
      <c r="J3524" s="295">
        <f>A3524*'Lineær programmering opg 4'!$C$11+Datatabel!C3524*'Lineær programmering opg 4'!$D$11</f>
        <v>40900.79999999814</v>
      </c>
      <c r="K3524" s="9">
        <f t="shared" ref="K3524:K3587" si="277">IF($J$10004=J3524,A3524,0)</f>
        <v>0</v>
      </c>
      <c r="L3524" s="9">
        <f t="shared" ref="L3524:L3587" si="278">IF(J3524=$J$10004,C3524,0)</f>
        <v>0</v>
      </c>
    </row>
    <row r="3525" spans="1:12" ht="15" x14ac:dyDescent="0.25">
      <c r="A3525" s="167">
        <f t="shared" si="276"/>
        <v>155.4720000000093</v>
      </c>
      <c r="B3525" s="325">
        <f t="shared" ref="B3525:B3588" si="279">B3524-0.01%</f>
        <v>0.64780000000003879</v>
      </c>
      <c r="C3525" s="167">
        <f t="shared" si="275"/>
        <v>169.0559999999814</v>
      </c>
      <c r="D3525" s="167">
        <f>IF('Lineær programmering opg 4'!$M$4=0,"-",(-A3525+'Lineær programmering opg 4'!$M$4)/'Lineær programmering opg 4'!$K$4*-1)</f>
        <v>169.0559999999814</v>
      </c>
      <c r="E3525" s="167">
        <f>IF('Lineær programmering opg 4'!$M$5=0,"-",(-A3525+'Lineær programmering opg 4'!$M$5)/'Lineær programmering opg 4'!$K$5*-1)</f>
        <v>183.39599999999302</v>
      </c>
      <c r="F3525" s="167" t="str">
        <f>IF('Lineær programmering opg 4'!$E$6=0,"-",(-A3525+'Lineær programmering opg 4'!$M$6)/'Lineær programmering opg 4'!$K$6*-1)</f>
        <v>-</v>
      </c>
      <c r="G3525" s="167" t="str">
        <f>IF('Lineær programmering opg 4'!$D$7=0,"-",((-A3525+'Lineær programmering opg 4'!$M$7)/'Lineær programmering opg 4'!$K$7)*-1)</f>
        <v>-</v>
      </c>
      <c r="H3525" s="167" t="str">
        <f>IF('Lineær programmering opg 4'!$C$8=0,"-",((-A3525+'Lineær programmering opg 4'!$M$8)/'Lineær programmering opg 4'!$K$8)*-1)</f>
        <v>-</v>
      </c>
      <c r="I3525" s="167" t="str">
        <f>IF('Lineær programmering opg 4'!$D$8=0,"-",'Lineær programmering opg 4'!$G$8)</f>
        <v>-</v>
      </c>
      <c r="J3525" s="295">
        <f>A3525*'Lineær programmering opg 4'!$C$11+Datatabel!C3525*'Lineær programmering opg 4'!$D$11</f>
        <v>40905.599999998136</v>
      </c>
      <c r="K3525" s="9">
        <f t="shared" si="277"/>
        <v>0</v>
      </c>
      <c r="L3525" s="9">
        <f t="shared" si="278"/>
        <v>0</v>
      </c>
    </row>
    <row r="3526" spans="1:12" ht="15" x14ac:dyDescent="0.25">
      <c r="A3526" s="167">
        <f t="shared" si="276"/>
        <v>155.4480000000093</v>
      </c>
      <c r="B3526" s="325">
        <f t="shared" si="279"/>
        <v>0.6477000000000388</v>
      </c>
      <c r="C3526" s="167">
        <f t="shared" si="275"/>
        <v>169.1039999999814</v>
      </c>
      <c r="D3526" s="167">
        <f>IF('Lineær programmering opg 4'!$M$4=0,"-",(-A3526+'Lineær programmering opg 4'!$M$4)/'Lineær programmering opg 4'!$K$4*-1)</f>
        <v>169.1039999999814</v>
      </c>
      <c r="E3526" s="167">
        <f>IF('Lineær programmering opg 4'!$M$5=0,"-",(-A3526+'Lineær programmering opg 4'!$M$5)/'Lineær programmering opg 4'!$K$5*-1)</f>
        <v>183.41399999999302</v>
      </c>
      <c r="F3526" s="167" t="str">
        <f>IF('Lineær programmering opg 4'!$E$6=0,"-",(-A3526+'Lineær programmering opg 4'!$M$6)/'Lineær programmering opg 4'!$K$6*-1)</f>
        <v>-</v>
      </c>
      <c r="G3526" s="167" t="str">
        <f>IF('Lineær programmering opg 4'!$D$7=0,"-",((-A3526+'Lineær programmering opg 4'!$M$7)/'Lineær programmering opg 4'!$K$7)*-1)</f>
        <v>-</v>
      </c>
      <c r="H3526" s="167" t="str">
        <f>IF('Lineær programmering opg 4'!$C$8=0,"-",((-A3526+'Lineær programmering opg 4'!$M$8)/'Lineær programmering opg 4'!$K$8)*-1)</f>
        <v>-</v>
      </c>
      <c r="I3526" s="167" t="str">
        <f>IF('Lineær programmering opg 4'!$D$8=0,"-",'Lineær programmering opg 4'!$G$8)</f>
        <v>-</v>
      </c>
      <c r="J3526" s="295">
        <f>A3526*'Lineær programmering opg 4'!$C$11+Datatabel!C3526*'Lineær programmering opg 4'!$D$11</f>
        <v>40910.399999998139</v>
      </c>
      <c r="K3526" s="9">
        <f t="shared" si="277"/>
        <v>0</v>
      </c>
      <c r="L3526" s="9">
        <f t="shared" si="278"/>
        <v>0</v>
      </c>
    </row>
    <row r="3527" spans="1:12" ht="15" x14ac:dyDescent="0.25">
      <c r="A3527" s="167">
        <f t="shared" si="276"/>
        <v>155.4240000000093</v>
      </c>
      <c r="B3527" s="325">
        <f t="shared" si="279"/>
        <v>0.64760000000003881</v>
      </c>
      <c r="C3527" s="167">
        <f t="shared" si="275"/>
        <v>169.1519999999814</v>
      </c>
      <c r="D3527" s="167">
        <f>IF('Lineær programmering opg 4'!$M$4=0,"-",(-A3527+'Lineær programmering opg 4'!$M$4)/'Lineær programmering opg 4'!$K$4*-1)</f>
        <v>169.1519999999814</v>
      </c>
      <c r="E3527" s="167">
        <f>IF('Lineær programmering opg 4'!$M$5=0,"-",(-A3527+'Lineær programmering opg 4'!$M$5)/'Lineær programmering opg 4'!$K$5*-1)</f>
        <v>183.43199999999302</v>
      </c>
      <c r="F3527" s="167" t="str">
        <f>IF('Lineær programmering opg 4'!$E$6=0,"-",(-A3527+'Lineær programmering opg 4'!$M$6)/'Lineær programmering opg 4'!$K$6*-1)</f>
        <v>-</v>
      </c>
      <c r="G3527" s="167" t="str">
        <f>IF('Lineær programmering opg 4'!$D$7=0,"-",((-A3527+'Lineær programmering opg 4'!$M$7)/'Lineær programmering opg 4'!$K$7)*-1)</f>
        <v>-</v>
      </c>
      <c r="H3527" s="167" t="str">
        <f>IF('Lineær programmering opg 4'!$C$8=0,"-",((-A3527+'Lineær programmering opg 4'!$M$8)/'Lineær programmering opg 4'!$K$8)*-1)</f>
        <v>-</v>
      </c>
      <c r="I3527" s="167" t="str">
        <f>IF('Lineær programmering opg 4'!$D$8=0,"-",'Lineær programmering opg 4'!$G$8)</f>
        <v>-</v>
      </c>
      <c r="J3527" s="295">
        <f>A3527*'Lineær programmering opg 4'!$C$11+Datatabel!C3527*'Lineær programmering opg 4'!$D$11</f>
        <v>40915.199999998134</v>
      </c>
      <c r="K3527" s="9">
        <f t="shared" si="277"/>
        <v>0</v>
      </c>
      <c r="L3527" s="9">
        <f t="shared" si="278"/>
        <v>0</v>
      </c>
    </row>
    <row r="3528" spans="1:12" ht="15" x14ac:dyDescent="0.25">
      <c r="A3528" s="167">
        <f t="shared" si="276"/>
        <v>155.40000000000933</v>
      </c>
      <c r="B3528" s="325">
        <f t="shared" si="279"/>
        <v>0.64750000000003882</v>
      </c>
      <c r="C3528" s="167">
        <f t="shared" si="275"/>
        <v>169.19999999998134</v>
      </c>
      <c r="D3528" s="167">
        <f>IF('Lineær programmering opg 4'!$M$4=0,"-",(-A3528+'Lineær programmering opg 4'!$M$4)/'Lineær programmering opg 4'!$K$4*-1)</f>
        <v>169.19999999998134</v>
      </c>
      <c r="E3528" s="167">
        <f>IF('Lineær programmering opg 4'!$M$5=0,"-",(-A3528+'Lineær programmering opg 4'!$M$5)/'Lineær programmering opg 4'!$K$5*-1)</f>
        <v>183.44999999999303</v>
      </c>
      <c r="F3528" s="167" t="str">
        <f>IF('Lineær programmering opg 4'!$E$6=0,"-",(-A3528+'Lineær programmering opg 4'!$M$6)/'Lineær programmering opg 4'!$K$6*-1)</f>
        <v>-</v>
      </c>
      <c r="G3528" s="167" t="str">
        <f>IF('Lineær programmering opg 4'!$D$7=0,"-",((-A3528+'Lineær programmering opg 4'!$M$7)/'Lineær programmering opg 4'!$K$7)*-1)</f>
        <v>-</v>
      </c>
      <c r="H3528" s="167" t="str">
        <f>IF('Lineær programmering opg 4'!$C$8=0,"-",((-A3528+'Lineær programmering opg 4'!$M$8)/'Lineær programmering opg 4'!$K$8)*-1)</f>
        <v>-</v>
      </c>
      <c r="I3528" s="167" t="str">
        <f>IF('Lineær programmering opg 4'!$D$8=0,"-",'Lineær programmering opg 4'!$G$8)</f>
        <v>-</v>
      </c>
      <c r="J3528" s="295">
        <f>A3528*'Lineær programmering opg 4'!$C$11+Datatabel!C3528*'Lineær programmering opg 4'!$D$11</f>
        <v>40919.999999998137</v>
      </c>
      <c r="K3528" s="9">
        <f t="shared" si="277"/>
        <v>0</v>
      </c>
      <c r="L3528" s="9">
        <f t="shared" si="278"/>
        <v>0</v>
      </c>
    </row>
    <row r="3529" spans="1:12" ht="15" x14ac:dyDescent="0.25">
      <c r="A3529" s="167">
        <f t="shared" si="276"/>
        <v>155.37600000000933</v>
      </c>
      <c r="B3529" s="325">
        <f t="shared" si="279"/>
        <v>0.64740000000003883</v>
      </c>
      <c r="C3529" s="167">
        <f t="shared" si="275"/>
        <v>169.24799999998135</v>
      </c>
      <c r="D3529" s="167">
        <f>IF('Lineær programmering opg 4'!$M$4=0,"-",(-A3529+'Lineær programmering opg 4'!$M$4)/'Lineær programmering opg 4'!$K$4*-1)</f>
        <v>169.24799999998135</v>
      </c>
      <c r="E3529" s="167">
        <f>IF('Lineær programmering opg 4'!$M$5=0,"-",(-A3529+'Lineær programmering opg 4'!$M$5)/'Lineær programmering opg 4'!$K$5*-1)</f>
        <v>183.46799999999303</v>
      </c>
      <c r="F3529" s="167" t="str">
        <f>IF('Lineær programmering opg 4'!$E$6=0,"-",(-A3529+'Lineær programmering opg 4'!$M$6)/'Lineær programmering opg 4'!$K$6*-1)</f>
        <v>-</v>
      </c>
      <c r="G3529" s="167" t="str">
        <f>IF('Lineær programmering opg 4'!$D$7=0,"-",((-A3529+'Lineær programmering opg 4'!$M$7)/'Lineær programmering opg 4'!$K$7)*-1)</f>
        <v>-</v>
      </c>
      <c r="H3529" s="167" t="str">
        <f>IF('Lineær programmering opg 4'!$C$8=0,"-",((-A3529+'Lineær programmering opg 4'!$M$8)/'Lineær programmering opg 4'!$K$8)*-1)</f>
        <v>-</v>
      </c>
      <c r="I3529" s="167" t="str">
        <f>IF('Lineær programmering opg 4'!$D$8=0,"-",'Lineær programmering opg 4'!$G$8)</f>
        <v>-</v>
      </c>
      <c r="J3529" s="295">
        <f>A3529*'Lineær programmering opg 4'!$C$11+Datatabel!C3529*'Lineær programmering opg 4'!$D$11</f>
        <v>40924.79999999814</v>
      </c>
      <c r="K3529" s="9">
        <f t="shared" si="277"/>
        <v>0</v>
      </c>
      <c r="L3529" s="9">
        <f t="shared" si="278"/>
        <v>0</v>
      </c>
    </row>
    <row r="3530" spans="1:12" ht="15" x14ac:dyDescent="0.25">
      <c r="A3530" s="167">
        <f t="shared" si="276"/>
        <v>155.35200000000933</v>
      </c>
      <c r="B3530" s="325">
        <f t="shared" si="279"/>
        <v>0.64730000000003884</v>
      </c>
      <c r="C3530" s="167">
        <f t="shared" si="275"/>
        <v>169.29599999998135</v>
      </c>
      <c r="D3530" s="167">
        <f>IF('Lineær programmering opg 4'!$M$4=0,"-",(-A3530+'Lineær programmering opg 4'!$M$4)/'Lineær programmering opg 4'!$K$4*-1)</f>
        <v>169.29599999998135</v>
      </c>
      <c r="E3530" s="167">
        <f>IF('Lineær programmering opg 4'!$M$5=0,"-",(-A3530+'Lineær programmering opg 4'!$M$5)/'Lineær programmering opg 4'!$K$5*-1)</f>
        <v>183.48599999999303</v>
      </c>
      <c r="F3530" s="167" t="str">
        <f>IF('Lineær programmering opg 4'!$E$6=0,"-",(-A3530+'Lineær programmering opg 4'!$M$6)/'Lineær programmering opg 4'!$K$6*-1)</f>
        <v>-</v>
      </c>
      <c r="G3530" s="167" t="str">
        <f>IF('Lineær programmering opg 4'!$D$7=0,"-",((-A3530+'Lineær programmering opg 4'!$M$7)/'Lineær programmering opg 4'!$K$7)*-1)</f>
        <v>-</v>
      </c>
      <c r="H3530" s="167" t="str">
        <f>IF('Lineær programmering opg 4'!$C$8=0,"-",((-A3530+'Lineær programmering opg 4'!$M$8)/'Lineær programmering opg 4'!$K$8)*-1)</f>
        <v>-</v>
      </c>
      <c r="I3530" s="167" t="str">
        <f>IF('Lineær programmering opg 4'!$D$8=0,"-",'Lineær programmering opg 4'!$G$8)</f>
        <v>-</v>
      </c>
      <c r="J3530" s="295">
        <f>A3530*'Lineær programmering opg 4'!$C$11+Datatabel!C3530*'Lineær programmering opg 4'!$D$11</f>
        <v>40929.599999998136</v>
      </c>
      <c r="K3530" s="9">
        <f t="shared" si="277"/>
        <v>0</v>
      </c>
      <c r="L3530" s="9">
        <f t="shared" si="278"/>
        <v>0</v>
      </c>
    </row>
    <row r="3531" spans="1:12" ht="15" x14ac:dyDescent="0.25">
      <c r="A3531" s="167">
        <f t="shared" si="276"/>
        <v>155.32800000000933</v>
      </c>
      <c r="B3531" s="325">
        <f t="shared" si="279"/>
        <v>0.64720000000003886</v>
      </c>
      <c r="C3531" s="167">
        <f t="shared" si="275"/>
        <v>169.34399999998135</v>
      </c>
      <c r="D3531" s="167">
        <f>IF('Lineær programmering opg 4'!$M$4=0,"-",(-A3531+'Lineær programmering opg 4'!$M$4)/'Lineær programmering opg 4'!$K$4*-1)</f>
        <v>169.34399999998135</v>
      </c>
      <c r="E3531" s="167">
        <f>IF('Lineær programmering opg 4'!$M$5=0,"-",(-A3531+'Lineær programmering opg 4'!$M$5)/'Lineær programmering opg 4'!$K$5*-1)</f>
        <v>183.50399999999303</v>
      </c>
      <c r="F3531" s="167" t="str">
        <f>IF('Lineær programmering opg 4'!$E$6=0,"-",(-A3531+'Lineær programmering opg 4'!$M$6)/'Lineær programmering opg 4'!$K$6*-1)</f>
        <v>-</v>
      </c>
      <c r="G3531" s="167" t="str">
        <f>IF('Lineær programmering opg 4'!$D$7=0,"-",((-A3531+'Lineær programmering opg 4'!$M$7)/'Lineær programmering opg 4'!$K$7)*-1)</f>
        <v>-</v>
      </c>
      <c r="H3531" s="167" t="str">
        <f>IF('Lineær programmering opg 4'!$C$8=0,"-",((-A3531+'Lineær programmering opg 4'!$M$8)/'Lineær programmering opg 4'!$K$8)*-1)</f>
        <v>-</v>
      </c>
      <c r="I3531" s="167" t="str">
        <f>IF('Lineær programmering opg 4'!$D$8=0,"-",'Lineær programmering opg 4'!$G$8)</f>
        <v>-</v>
      </c>
      <c r="J3531" s="295">
        <f>A3531*'Lineær programmering opg 4'!$C$11+Datatabel!C3531*'Lineær programmering opg 4'!$D$11</f>
        <v>40934.399999998132</v>
      </c>
      <c r="K3531" s="9">
        <f t="shared" si="277"/>
        <v>0</v>
      </c>
      <c r="L3531" s="9">
        <f t="shared" si="278"/>
        <v>0</v>
      </c>
    </row>
    <row r="3532" spans="1:12" ht="15" x14ac:dyDescent="0.25">
      <c r="A3532" s="167">
        <f t="shared" si="276"/>
        <v>155.30400000000932</v>
      </c>
      <c r="B3532" s="325">
        <f t="shared" si="279"/>
        <v>0.64710000000003887</v>
      </c>
      <c r="C3532" s="167">
        <f t="shared" si="275"/>
        <v>169.39199999998135</v>
      </c>
      <c r="D3532" s="167">
        <f>IF('Lineær programmering opg 4'!$M$4=0,"-",(-A3532+'Lineær programmering opg 4'!$M$4)/'Lineær programmering opg 4'!$K$4*-1)</f>
        <v>169.39199999998135</v>
      </c>
      <c r="E3532" s="167">
        <f>IF('Lineær programmering opg 4'!$M$5=0,"-",(-A3532+'Lineær programmering opg 4'!$M$5)/'Lineær programmering opg 4'!$K$5*-1)</f>
        <v>183.52199999999303</v>
      </c>
      <c r="F3532" s="167" t="str">
        <f>IF('Lineær programmering opg 4'!$E$6=0,"-",(-A3532+'Lineær programmering opg 4'!$M$6)/'Lineær programmering opg 4'!$K$6*-1)</f>
        <v>-</v>
      </c>
      <c r="G3532" s="167" t="str">
        <f>IF('Lineær programmering opg 4'!$D$7=0,"-",((-A3532+'Lineær programmering opg 4'!$M$7)/'Lineær programmering opg 4'!$K$7)*-1)</f>
        <v>-</v>
      </c>
      <c r="H3532" s="167" t="str">
        <f>IF('Lineær programmering opg 4'!$C$8=0,"-",((-A3532+'Lineær programmering opg 4'!$M$8)/'Lineær programmering opg 4'!$K$8)*-1)</f>
        <v>-</v>
      </c>
      <c r="I3532" s="167" t="str">
        <f>IF('Lineær programmering opg 4'!$D$8=0,"-",'Lineær programmering opg 4'!$G$8)</f>
        <v>-</v>
      </c>
      <c r="J3532" s="295">
        <f>A3532*'Lineær programmering opg 4'!$C$11+Datatabel!C3532*'Lineær programmering opg 4'!$D$11</f>
        <v>40939.199999998134</v>
      </c>
      <c r="K3532" s="9">
        <f t="shared" si="277"/>
        <v>0</v>
      </c>
      <c r="L3532" s="9">
        <f t="shared" si="278"/>
        <v>0</v>
      </c>
    </row>
    <row r="3533" spans="1:12" ht="15" x14ac:dyDescent="0.25">
      <c r="A3533" s="167">
        <f t="shared" si="276"/>
        <v>155.28000000000932</v>
      </c>
      <c r="B3533" s="325">
        <f t="shared" si="279"/>
        <v>0.64700000000003888</v>
      </c>
      <c r="C3533" s="167">
        <f t="shared" si="275"/>
        <v>169.43999999998135</v>
      </c>
      <c r="D3533" s="167">
        <f>IF('Lineær programmering opg 4'!$M$4=0,"-",(-A3533+'Lineær programmering opg 4'!$M$4)/'Lineær programmering opg 4'!$K$4*-1)</f>
        <v>169.43999999998135</v>
      </c>
      <c r="E3533" s="167">
        <f>IF('Lineær programmering opg 4'!$M$5=0,"-",(-A3533+'Lineær programmering opg 4'!$M$5)/'Lineær programmering opg 4'!$K$5*-1)</f>
        <v>183.53999999999303</v>
      </c>
      <c r="F3533" s="167" t="str">
        <f>IF('Lineær programmering opg 4'!$E$6=0,"-",(-A3533+'Lineær programmering opg 4'!$M$6)/'Lineær programmering opg 4'!$K$6*-1)</f>
        <v>-</v>
      </c>
      <c r="G3533" s="167" t="str">
        <f>IF('Lineær programmering opg 4'!$D$7=0,"-",((-A3533+'Lineær programmering opg 4'!$M$7)/'Lineær programmering opg 4'!$K$7)*-1)</f>
        <v>-</v>
      </c>
      <c r="H3533" s="167" t="str">
        <f>IF('Lineær programmering opg 4'!$C$8=0,"-",((-A3533+'Lineær programmering opg 4'!$M$8)/'Lineær programmering opg 4'!$K$8)*-1)</f>
        <v>-</v>
      </c>
      <c r="I3533" s="167" t="str">
        <f>IF('Lineær programmering opg 4'!$D$8=0,"-",'Lineær programmering opg 4'!$G$8)</f>
        <v>-</v>
      </c>
      <c r="J3533" s="295">
        <f>A3533*'Lineær programmering opg 4'!$C$11+Datatabel!C3533*'Lineær programmering opg 4'!$D$11</f>
        <v>40943.999999998137</v>
      </c>
      <c r="K3533" s="9">
        <f t="shared" si="277"/>
        <v>0</v>
      </c>
      <c r="L3533" s="9">
        <f t="shared" si="278"/>
        <v>0</v>
      </c>
    </row>
    <row r="3534" spans="1:12" ht="15" x14ac:dyDescent="0.25">
      <c r="A3534" s="167">
        <f t="shared" si="276"/>
        <v>155.25600000000932</v>
      </c>
      <c r="B3534" s="325">
        <f t="shared" si="279"/>
        <v>0.64690000000003889</v>
      </c>
      <c r="C3534" s="167">
        <f t="shared" si="275"/>
        <v>169.48799999998135</v>
      </c>
      <c r="D3534" s="167">
        <f>IF('Lineær programmering opg 4'!$M$4=0,"-",(-A3534+'Lineær programmering opg 4'!$M$4)/'Lineær programmering opg 4'!$K$4*-1)</f>
        <v>169.48799999998135</v>
      </c>
      <c r="E3534" s="167">
        <f>IF('Lineær programmering opg 4'!$M$5=0,"-",(-A3534+'Lineær programmering opg 4'!$M$5)/'Lineær programmering opg 4'!$K$5*-1)</f>
        <v>183.55799999999303</v>
      </c>
      <c r="F3534" s="167" t="str">
        <f>IF('Lineær programmering opg 4'!$E$6=0,"-",(-A3534+'Lineær programmering opg 4'!$M$6)/'Lineær programmering opg 4'!$K$6*-1)</f>
        <v>-</v>
      </c>
      <c r="G3534" s="167" t="str">
        <f>IF('Lineær programmering opg 4'!$D$7=0,"-",((-A3534+'Lineær programmering opg 4'!$M$7)/'Lineær programmering opg 4'!$K$7)*-1)</f>
        <v>-</v>
      </c>
      <c r="H3534" s="167" t="str">
        <f>IF('Lineær programmering opg 4'!$C$8=0,"-",((-A3534+'Lineær programmering opg 4'!$M$8)/'Lineær programmering opg 4'!$K$8)*-1)</f>
        <v>-</v>
      </c>
      <c r="I3534" s="167" t="str">
        <f>IF('Lineær programmering opg 4'!$D$8=0,"-",'Lineær programmering opg 4'!$G$8)</f>
        <v>-</v>
      </c>
      <c r="J3534" s="295">
        <f>A3534*'Lineær programmering opg 4'!$C$11+Datatabel!C3534*'Lineær programmering opg 4'!$D$11</f>
        <v>40948.799999998133</v>
      </c>
      <c r="K3534" s="9">
        <f t="shared" si="277"/>
        <v>0</v>
      </c>
      <c r="L3534" s="9">
        <f t="shared" si="278"/>
        <v>0</v>
      </c>
    </row>
    <row r="3535" spans="1:12" ht="15" x14ac:dyDescent="0.25">
      <c r="A3535" s="167">
        <f t="shared" si="276"/>
        <v>155.23200000000935</v>
      </c>
      <c r="B3535" s="325">
        <f t="shared" si="279"/>
        <v>0.6468000000000389</v>
      </c>
      <c r="C3535" s="167">
        <f t="shared" si="275"/>
        <v>169.5359999999813</v>
      </c>
      <c r="D3535" s="167">
        <f>IF('Lineær programmering opg 4'!$M$4=0,"-",(-A3535+'Lineær programmering opg 4'!$M$4)/'Lineær programmering opg 4'!$K$4*-1)</f>
        <v>169.5359999999813</v>
      </c>
      <c r="E3535" s="167">
        <f>IF('Lineær programmering opg 4'!$M$5=0,"-",(-A3535+'Lineær programmering opg 4'!$M$5)/'Lineær programmering opg 4'!$K$5*-1)</f>
        <v>183.575999999993</v>
      </c>
      <c r="F3535" s="167" t="str">
        <f>IF('Lineær programmering opg 4'!$E$6=0,"-",(-A3535+'Lineær programmering opg 4'!$M$6)/'Lineær programmering opg 4'!$K$6*-1)</f>
        <v>-</v>
      </c>
      <c r="G3535" s="167" t="str">
        <f>IF('Lineær programmering opg 4'!$D$7=0,"-",((-A3535+'Lineær programmering opg 4'!$M$7)/'Lineær programmering opg 4'!$K$7)*-1)</f>
        <v>-</v>
      </c>
      <c r="H3535" s="167" t="str">
        <f>IF('Lineær programmering opg 4'!$C$8=0,"-",((-A3535+'Lineær programmering opg 4'!$M$8)/'Lineær programmering opg 4'!$K$8)*-1)</f>
        <v>-</v>
      </c>
      <c r="I3535" s="167" t="str">
        <f>IF('Lineær programmering opg 4'!$D$8=0,"-",'Lineær programmering opg 4'!$G$8)</f>
        <v>-</v>
      </c>
      <c r="J3535" s="295">
        <f>A3535*'Lineær programmering opg 4'!$C$11+Datatabel!C3535*'Lineær programmering opg 4'!$D$11</f>
        <v>40953.599999998129</v>
      </c>
      <c r="K3535" s="9">
        <f t="shared" si="277"/>
        <v>0</v>
      </c>
      <c r="L3535" s="9">
        <f t="shared" si="278"/>
        <v>0</v>
      </c>
    </row>
    <row r="3536" spans="1:12" ht="15" x14ac:dyDescent="0.25">
      <c r="A3536" s="167">
        <f t="shared" si="276"/>
        <v>155.20800000000935</v>
      </c>
      <c r="B3536" s="325">
        <f t="shared" si="279"/>
        <v>0.64670000000003891</v>
      </c>
      <c r="C3536" s="167">
        <f t="shared" si="275"/>
        <v>169.5839999999813</v>
      </c>
      <c r="D3536" s="167">
        <f>IF('Lineær programmering opg 4'!$M$4=0,"-",(-A3536+'Lineær programmering opg 4'!$M$4)/'Lineær programmering opg 4'!$K$4*-1)</f>
        <v>169.5839999999813</v>
      </c>
      <c r="E3536" s="167">
        <f>IF('Lineær programmering opg 4'!$M$5=0,"-",(-A3536+'Lineær programmering opg 4'!$M$5)/'Lineær programmering opg 4'!$K$5*-1)</f>
        <v>183.593999999993</v>
      </c>
      <c r="F3536" s="167" t="str">
        <f>IF('Lineær programmering opg 4'!$E$6=0,"-",(-A3536+'Lineær programmering opg 4'!$M$6)/'Lineær programmering opg 4'!$K$6*-1)</f>
        <v>-</v>
      </c>
      <c r="G3536" s="167" t="str">
        <f>IF('Lineær programmering opg 4'!$D$7=0,"-",((-A3536+'Lineær programmering opg 4'!$M$7)/'Lineær programmering opg 4'!$K$7)*-1)</f>
        <v>-</v>
      </c>
      <c r="H3536" s="167" t="str">
        <f>IF('Lineær programmering opg 4'!$C$8=0,"-",((-A3536+'Lineær programmering opg 4'!$M$8)/'Lineær programmering opg 4'!$K$8)*-1)</f>
        <v>-</v>
      </c>
      <c r="I3536" s="167" t="str">
        <f>IF('Lineær programmering opg 4'!$D$8=0,"-",'Lineær programmering opg 4'!$G$8)</f>
        <v>-</v>
      </c>
      <c r="J3536" s="295">
        <f>A3536*'Lineær programmering opg 4'!$C$11+Datatabel!C3536*'Lineær programmering opg 4'!$D$11</f>
        <v>40958.399999998132</v>
      </c>
      <c r="K3536" s="9">
        <f t="shared" si="277"/>
        <v>0</v>
      </c>
      <c r="L3536" s="9">
        <f t="shared" si="278"/>
        <v>0</v>
      </c>
    </row>
    <row r="3537" spans="1:12" ht="15" x14ac:dyDescent="0.25">
      <c r="A3537" s="167">
        <f t="shared" si="276"/>
        <v>155.18400000000935</v>
      </c>
      <c r="B3537" s="325">
        <f t="shared" si="279"/>
        <v>0.64660000000003892</v>
      </c>
      <c r="C3537" s="167">
        <f t="shared" si="275"/>
        <v>169.6319999999813</v>
      </c>
      <c r="D3537" s="167">
        <f>IF('Lineær programmering opg 4'!$M$4=0,"-",(-A3537+'Lineær programmering opg 4'!$M$4)/'Lineær programmering opg 4'!$K$4*-1)</f>
        <v>169.6319999999813</v>
      </c>
      <c r="E3537" s="167">
        <f>IF('Lineær programmering opg 4'!$M$5=0,"-",(-A3537+'Lineær programmering opg 4'!$M$5)/'Lineær programmering opg 4'!$K$5*-1)</f>
        <v>183.611999999993</v>
      </c>
      <c r="F3537" s="167" t="str">
        <f>IF('Lineær programmering opg 4'!$E$6=0,"-",(-A3537+'Lineær programmering opg 4'!$M$6)/'Lineær programmering opg 4'!$K$6*-1)</f>
        <v>-</v>
      </c>
      <c r="G3537" s="167" t="str">
        <f>IF('Lineær programmering opg 4'!$D$7=0,"-",((-A3537+'Lineær programmering opg 4'!$M$7)/'Lineær programmering opg 4'!$K$7)*-1)</f>
        <v>-</v>
      </c>
      <c r="H3537" s="167" t="str">
        <f>IF('Lineær programmering opg 4'!$C$8=0,"-",((-A3537+'Lineær programmering opg 4'!$M$8)/'Lineær programmering opg 4'!$K$8)*-1)</f>
        <v>-</v>
      </c>
      <c r="I3537" s="167" t="str">
        <f>IF('Lineær programmering opg 4'!$D$8=0,"-",'Lineær programmering opg 4'!$G$8)</f>
        <v>-</v>
      </c>
      <c r="J3537" s="295">
        <f>A3537*'Lineær programmering opg 4'!$C$11+Datatabel!C3537*'Lineær programmering opg 4'!$D$11</f>
        <v>40963.199999998127</v>
      </c>
      <c r="K3537" s="9">
        <f t="shared" si="277"/>
        <v>0</v>
      </c>
      <c r="L3537" s="9">
        <f t="shared" si="278"/>
        <v>0</v>
      </c>
    </row>
    <row r="3538" spans="1:12" ht="15" x14ac:dyDescent="0.25">
      <c r="A3538" s="167">
        <f t="shared" si="276"/>
        <v>155.16000000000935</v>
      </c>
      <c r="B3538" s="325">
        <f t="shared" si="279"/>
        <v>0.64650000000003893</v>
      </c>
      <c r="C3538" s="167">
        <f t="shared" si="275"/>
        <v>169.67999999998131</v>
      </c>
      <c r="D3538" s="167">
        <f>IF('Lineær programmering opg 4'!$M$4=0,"-",(-A3538+'Lineær programmering opg 4'!$M$4)/'Lineær programmering opg 4'!$K$4*-1)</f>
        <v>169.67999999998131</v>
      </c>
      <c r="E3538" s="167">
        <f>IF('Lineær programmering opg 4'!$M$5=0,"-",(-A3538+'Lineær programmering opg 4'!$M$5)/'Lineær programmering opg 4'!$K$5*-1)</f>
        <v>183.629999999993</v>
      </c>
      <c r="F3538" s="167" t="str">
        <f>IF('Lineær programmering opg 4'!$E$6=0,"-",(-A3538+'Lineær programmering opg 4'!$M$6)/'Lineær programmering opg 4'!$K$6*-1)</f>
        <v>-</v>
      </c>
      <c r="G3538" s="167" t="str">
        <f>IF('Lineær programmering opg 4'!$D$7=0,"-",((-A3538+'Lineær programmering opg 4'!$M$7)/'Lineær programmering opg 4'!$K$7)*-1)</f>
        <v>-</v>
      </c>
      <c r="H3538" s="167" t="str">
        <f>IF('Lineær programmering opg 4'!$C$8=0,"-",((-A3538+'Lineær programmering opg 4'!$M$8)/'Lineær programmering opg 4'!$K$8)*-1)</f>
        <v>-</v>
      </c>
      <c r="I3538" s="167" t="str">
        <f>IF('Lineær programmering opg 4'!$D$8=0,"-",'Lineær programmering opg 4'!$G$8)</f>
        <v>-</v>
      </c>
      <c r="J3538" s="295">
        <f>A3538*'Lineær programmering opg 4'!$C$11+Datatabel!C3538*'Lineær programmering opg 4'!$D$11</f>
        <v>40967.99999999813</v>
      </c>
      <c r="K3538" s="9">
        <f t="shared" si="277"/>
        <v>0</v>
      </c>
      <c r="L3538" s="9">
        <f t="shared" si="278"/>
        <v>0</v>
      </c>
    </row>
    <row r="3539" spans="1:12" ht="15" x14ac:dyDescent="0.25">
      <c r="A3539" s="167">
        <f t="shared" si="276"/>
        <v>155.13600000000935</v>
      </c>
      <c r="B3539" s="325">
        <f t="shared" si="279"/>
        <v>0.64640000000003894</v>
      </c>
      <c r="C3539" s="167">
        <f t="shared" si="275"/>
        <v>169.72799999998131</v>
      </c>
      <c r="D3539" s="167">
        <f>IF('Lineær programmering opg 4'!$M$4=0,"-",(-A3539+'Lineær programmering opg 4'!$M$4)/'Lineær programmering opg 4'!$K$4*-1)</f>
        <v>169.72799999998131</v>
      </c>
      <c r="E3539" s="167">
        <f>IF('Lineær programmering opg 4'!$M$5=0,"-",(-A3539+'Lineær programmering opg 4'!$M$5)/'Lineær programmering opg 4'!$K$5*-1)</f>
        <v>183.647999999993</v>
      </c>
      <c r="F3539" s="167" t="str">
        <f>IF('Lineær programmering opg 4'!$E$6=0,"-",(-A3539+'Lineær programmering opg 4'!$M$6)/'Lineær programmering opg 4'!$K$6*-1)</f>
        <v>-</v>
      </c>
      <c r="G3539" s="167" t="str">
        <f>IF('Lineær programmering opg 4'!$D$7=0,"-",((-A3539+'Lineær programmering opg 4'!$M$7)/'Lineær programmering opg 4'!$K$7)*-1)</f>
        <v>-</v>
      </c>
      <c r="H3539" s="167" t="str">
        <f>IF('Lineær programmering opg 4'!$C$8=0,"-",((-A3539+'Lineær programmering opg 4'!$M$8)/'Lineær programmering opg 4'!$K$8)*-1)</f>
        <v>-</v>
      </c>
      <c r="I3539" s="167" t="str">
        <f>IF('Lineær programmering opg 4'!$D$8=0,"-",'Lineær programmering opg 4'!$G$8)</f>
        <v>-</v>
      </c>
      <c r="J3539" s="295">
        <f>A3539*'Lineær programmering opg 4'!$C$11+Datatabel!C3539*'Lineær programmering opg 4'!$D$11</f>
        <v>40972.799999998133</v>
      </c>
      <c r="K3539" s="9">
        <f t="shared" si="277"/>
        <v>0</v>
      </c>
      <c r="L3539" s="9">
        <f t="shared" si="278"/>
        <v>0</v>
      </c>
    </row>
    <row r="3540" spans="1:12" ht="15" x14ac:dyDescent="0.25">
      <c r="A3540" s="167">
        <f t="shared" si="276"/>
        <v>155.11200000000935</v>
      </c>
      <c r="B3540" s="325">
        <f t="shared" si="279"/>
        <v>0.64630000000003895</v>
      </c>
      <c r="C3540" s="167">
        <f t="shared" si="275"/>
        <v>169.77599999998131</v>
      </c>
      <c r="D3540" s="167">
        <f>IF('Lineær programmering opg 4'!$M$4=0,"-",(-A3540+'Lineær programmering opg 4'!$M$4)/'Lineær programmering opg 4'!$K$4*-1)</f>
        <v>169.77599999998131</v>
      </c>
      <c r="E3540" s="167">
        <f>IF('Lineær programmering opg 4'!$M$5=0,"-",(-A3540+'Lineær programmering opg 4'!$M$5)/'Lineær programmering opg 4'!$K$5*-1)</f>
        <v>183.66599999999301</v>
      </c>
      <c r="F3540" s="167" t="str">
        <f>IF('Lineær programmering opg 4'!$E$6=0,"-",(-A3540+'Lineær programmering opg 4'!$M$6)/'Lineær programmering opg 4'!$K$6*-1)</f>
        <v>-</v>
      </c>
      <c r="G3540" s="167" t="str">
        <f>IF('Lineær programmering opg 4'!$D$7=0,"-",((-A3540+'Lineær programmering opg 4'!$M$7)/'Lineær programmering opg 4'!$K$7)*-1)</f>
        <v>-</v>
      </c>
      <c r="H3540" s="167" t="str">
        <f>IF('Lineær programmering opg 4'!$C$8=0,"-",((-A3540+'Lineær programmering opg 4'!$M$8)/'Lineær programmering opg 4'!$K$8)*-1)</f>
        <v>-</v>
      </c>
      <c r="I3540" s="167" t="str">
        <f>IF('Lineær programmering opg 4'!$D$8=0,"-",'Lineær programmering opg 4'!$G$8)</f>
        <v>-</v>
      </c>
      <c r="J3540" s="295">
        <f>A3540*'Lineær programmering opg 4'!$C$11+Datatabel!C3540*'Lineær programmering opg 4'!$D$11</f>
        <v>40977.599999998129</v>
      </c>
      <c r="K3540" s="9">
        <f t="shared" si="277"/>
        <v>0</v>
      </c>
      <c r="L3540" s="9">
        <f t="shared" si="278"/>
        <v>0</v>
      </c>
    </row>
    <row r="3541" spans="1:12" ht="15" x14ac:dyDescent="0.25">
      <c r="A3541" s="167">
        <f t="shared" si="276"/>
        <v>155.08800000000934</v>
      </c>
      <c r="B3541" s="325">
        <f t="shared" si="279"/>
        <v>0.64620000000003897</v>
      </c>
      <c r="C3541" s="167">
        <f t="shared" si="275"/>
        <v>169.82399999998131</v>
      </c>
      <c r="D3541" s="167">
        <f>IF('Lineær programmering opg 4'!$M$4=0,"-",(-A3541+'Lineær programmering opg 4'!$M$4)/'Lineær programmering opg 4'!$K$4*-1)</f>
        <v>169.82399999998131</v>
      </c>
      <c r="E3541" s="167">
        <f>IF('Lineær programmering opg 4'!$M$5=0,"-",(-A3541+'Lineær programmering opg 4'!$M$5)/'Lineær programmering opg 4'!$K$5*-1)</f>
        <v>183.68399999999301</v>
      </c>
      <c r="F3541" s="167" t="str">
        <f>IF('Lineær programmering opg 4'!$E$6=0,"-",(-A3541+'Lineær programmering opg 4'!$M$6)/'Lineær programmering opg 4'!$K$6*-1)</f>
        <v>-</v>
      </c>
      <c r="G3541" s="167" t="str">
        <f>IF('Lineær programmering opg 4'!$D$7=0,"-",((-A3541+'Lineær programmering opg 4'!$M$7)/'Lineær programmering opg 4'!$K$7)*-1)</f>
        <v>-</v>
      </c>
      <c r="H3541" s="167" t="str">
        <f>IF('Lineær programmering opg 4'!$C$8=0,"-",((-A3541+'Lineær programmering opg 4'!$M$8)/'Lineær programmering opg 4'!$K$8)*-1)</f>
        <v>-</v>
      </c>
      <c r="I3541" s="167" t="str">
        <f>IF('Lineær programmering opg 4'!$D$8=0,"-",'Lineær programmering opg 4'!$G$8)</f>
        <v>-</v>
      </c>
      <c r="J3541" s="295">
        <f>A3541*'Lineær programmering opg 4'!$C$11+Datatabel!C3541*'Lineær programmering opg 4'!$D$11</f>
        <v>40982.399999998132</v>
      </c>
      <c r="K3541" s="9">
        <f t="shared" si="277"/>
        <v>0</v>
      </c>
      <c r="L3541" s="9">
        <f t="shared" si="278"/>
        <v>0</v>
      </c>
    </row>
    <row r="3542" spans="1:12" ht="15" x14ac:dyDescent="0.25">
      <c r="A3542" s="167">
        <f t="shared" si="276"/>
        <v>155.06400000000934</v>
      </c>
      <c r="B3542" s="325">
        <f t="shared" si="279"/>
        <v>0.64610000000003898</v>
      </c>
      <c r="C3542" s="167">
        <f t="shared" si="275"/>
        <v>169.87199999998131</v>
      </c>
      <c r="D3542" s="167">
        <f>IF('Lineær programmering opg 4'!$M$4=0,"-",(-A3542+'Lineær programmering opg 4'!$M$4)/'Lineær programmering opg 4'!$K$4*-1)</f>
        <v>169.87199999998131</v>
      </c>
      <c r="E3542" s="167">
        <f>IF('Lineær programmering opg 4'!$M$5=0,"-",(-A3542+'Lineær programmering opg 4'!$M$5)/'Lineær programmering opg 4'!$K$5*-1)</f>
        <v>183.70199999999301</v>
      </c>
      <c r="F3542" s="167" t="str">
        <f>IF('Lineær programmering opg 4'!$E$6=0,"-",(-A3542+'Lineær programmering opg 4'!$M$6)/'Lineær programmering opg 4'!$K$6*-1)</f>
        <v>-</v>
      </c>
      <c r="G3542" s="167" t="str">
        <f>IF('Lineær programmering opg 4'!$D$7=0,"-",((-A3542+'Lineær programmering opg 4'!$M$7)/'Lineær programmering opg 4'!$K$7)*-1)</f>
        <v>-</v>
      </c>
      <c r="H3542" s="167" t="str">
        <f>IF('Lineær programmering opg 4'!$C$8=0,"-",((-A3542+'Lineær programmering opg 4'!$M$8)/'Lineær programmering opg 4'!$K$8)*-1)</f>
        <v>-</v>
      </c>
      <c r="I3542" s="167" t="str">
        <f>IF('Lineær programmering opg 4'!$D$8=0,"-",'Lineær programmering opg 4'!$G$8)</f>
        <v>-</v>
      </c>
      <c r="J3542" s="295">
        <f>A3542*'Lineær programmering opg 4'!$C$11+Datatabel!C3542*'Lineær programmering opg 4'!$D$11</f>
        <v>40987.199999998134</v>
      </c>
      <c r="K3542" s="9">
        <f t="shared" si="277"/>
        <v>0</v>
      </c>
      <c r="L3542" s="9">
        <f t="shared" si="278"/>
        <v>0</v>
      </c>
    </row>
    <row r="3543" spans="1:12" ht="15" x14ac:dyDescent="0.25">
      <c r="A3543" s="167">
        <f t="shared" si="276"/>
        <v>155.04000000000934</v>
      </c>
      <c r="B3543" s="325">
        <f t="shared" si="279"/>
        <v>0.64600000000003899</v>
      </c>
      <c r="C3543" s="167">
        <f t="shared" si="275"/>
        <v>169.91999999998131</v>
      </c>
      <c r="D3543" s="167">
        <f>IF('Lineær programmering opg 4'!$M$4=0,"-",(-A3543+'Lineær programmering opg 4'!$M$4)/'Lineær programmering opg 4'!$K$4*-1)</f>
        <v>169.91999999998131</v>
      </c>
      <c r="E3543" s="167">
        <f>IF('Lineær programmering opg 4'!$M$5=0,"-",(-A3543+'Lineær programmering opg 4'!$M$5)/'Lineær programmering opg 4'!$K$5*-1)</f>
        <v>183.71999999999301</v>
      </c>
      <c r="F3543" s="167" t="str">
        <f>IF('Lineær programmering opg 4'!$E$6=0,"-",(-A3543+'Lineær programmering opg 4'!$M$6)/'Lineær programmering opg 4'!$K$6*-1)</f>
        <v>-</v>
      </c>
      <c r="G3543" s="167" t="str">
        <f>IF('Lineær programmering opg 4'!$D$7=0,"-",((-A3543+'Lineær programmering opg 4'!$M$7)/'Lineær programmering opg 4'!$K$7)*-1)</f>
        <v>-</v>
      </c>
      <c r="H3543" s="167" t="str">
        <f>IF('Lineær programmering opg 4'!$C$8=0,"-",((-A3543+'Lineær programmering opg 4'!$M$8)/'Lineær programmering opg 4'!$K$8)*-1)</f>
        <v>-</v>
      </c>
      <c r="I3543" s="167" t="str">
        <f>IF('Lineær programmering opg 4'!$D$8=0,"-",'Lineær programmering opg 4'!$G$8)</f>
        <v>-</v>
      </c>
      <c r="J3543" s="295">
        <f>A3543*'Lineær programmering opg 4'!$C$11+Datatabel!C3543*'Lineær programmering opg 4'!$D$11</f>
        <v>40991.999999998137</v>
      </c>
      <c r="K3543" s="9">
        <f t="shared" si="277"/>
        <v>0</v>
      </c>
      <c r="L3543" s="9">
        <f t="shared" si="278"/>
        <v>0</v>
      </c>
    </row>
    <row r="3544" spans="1:12" ht="15" x14ac:dyDescent="0.25">
      <c r="A3544" s="167">
        <f t="shared" si="276"/>
        <v>155.01600000000937</v>
      </c>
      <c r="B3544" s="325">
        <f t="shared" si="279"/>
        <v>0.645900000000039</v>
      </c>
      <c r="C3544" s="167">
        <f t="shared" si="275"/>
        <v>169.96799999998126</v>
      </c>
      <c r="D3544" s="167">
        <f>IF('Lineær programmering opg 4'!$M$4=0,"-",(-A3544+'Lineær programmering opg 4'!$M$4)/'Lineær programmering opg 4'!$K$4*-1)</f>
        <v>169.96799999998126</v>
      </c>
      <c r="E3544" s="167">
        <f>IF('Lineær programmering opg 4'!$M$5=0,"-",(-A3544+'Lineær programmering opg 4'!$M$5)/'Lineær programmering opg 4'!$K$5*-1)</f>
        <v>183.73799999999298</v>
      </c>
      <c r="F3544" s="167" t="str">
        <f>IF('Lineær programmering opg 4'!$E$6=0,"-",(-A3544+'Lineær programmering opg 4'!$M$6)/'Lineær programmering opg 4'!$K$6*-1)</f>
        <v>-</v>
      </c>
      <c r="G3544" s="167" t="str">
        <f>IF('Lineær programmering opg 4'!$D$7=0,"-",((-A3544+'Lineær programmering opg 4'!$M$7)/'Lineær programmering opg 4'!$K$7)*-1)</f>
        <v>-</v>
      </c>
      <c r="H3544" s="167" t="str">
        <f>IF('Lineær programmering opg 4'!$C$8=0,"-",((-A3544+'Lineær programmering opg 4'!$M$8)/'Lineær programmering opg 4'!$K$8)*-1)</f>
        <v>-</v>
      </c>
      <c r="I3544" s="167" t="str">
        <f>IF('Lineær programmering opg 4'!$D$8=0,"-",'Lineær programmering opg 4'!$G$8)</f>
        <v>-</v>
      </c>
      <c r="J3544" s="295">
        <f>A3544*'Lineær programmering opg 4'!$C$11+Datatabel!C3544*'Lineær programmering opg 4'!$D$11</f>
        <v>40996.799999998126</v>
      </c>
      <c r="K3544" s="9">
        <f t="shared" si="277"/>
        <v>0</v>
      </c>
      <c r="L3544" s="9">
        <f t="shared" si="278"/>
        <v>0</v>
      </c>
    </row>
    <row r="3545" spans="1:12" ht="15" x14ac:dyDescent="0.25">
      <c r="A3545" s="167">
        <f t="shared" si="276"/>
        <v>154.99200000000937</v>
      </c>
      <c r="B3545" s="325">
        <f t="shared" si="279"/>
        <v>0.64580000000003901</v>
      </c>
      <c r="C3545" s="167">
        <f t="shared" si="275"/>
        <v>170.01599999998126</v>
      </c>
      <c r="D3545" s="167">
        <f>IF('Lineær programmering opg 4'!$M$4=0,"-",(-A3545+'Lineær programmering opg 4'!$M$4)/'Lineær programmering opg 4'!$K$4*-1)</f>
        <v>170.01599999998126</v>
      </c>
      <c r="E3545" s="167">
        <f>IF('Lineær programmering opg 4'!$M$5=0,"-",(-A3545+'Lineær programmering opg 4'!$M$5)/'Lineær programmering opg 4'!$K$5*-1)</f>
        <v>183.75599999999298</v>
      </c>
      <c r="F3545" s="167" t="str">
        <f>IF('Lineær programmering opg 4'!$E$6=0,"-",(-A3545+'Lineær programmering opg 4'!$M$6)/'Lineær programmering opg 4'!$K$6*-1)</f>
        <v>-</v>
      </c>
      <c r="G3545" s="167" t="str">
        <f>IF('Lineær programmering opg 4'!$D$7=0,"-",((-A3545+'Lineær programmering opg 4'!$M$7)/'Lineær programmering opg 4'!$K$7)*-1)</f>
        <v>-</v>
      </c>
      <c r="H3545" s="167" t="str">
        <f>IF('Lineær programmering opg 4'!$C$8=0,"-",((-A3545+'Lineær programmering opg 4'!$M$8)/'Lineær programmering opg 4'!$K$8)*-1)</f>
        <v>-</v>
      </c>
      <c r="I3545" s="167" t="str">
        <f>IF('Lineær programmering opg 4'!$D$8=0,"-",'Lineær programmering opg 4'!$G$8)</f>
        <v>-</v>
      </c>
      <c r="J3545" s="295">
        <f>A3545*'Lineær programmering opg 4'!$C$11+Datatabel!C3545*'Lineær programmering opg 4'!$D$11</f>
        <v>41001.599999998129</v>
      </c>
      <c r="K3545" s="9">
        <f t="shared" si="277"/>
        <v>0</v>
      </c>
      <c r="L3545" s="9">
        <f t="shared" si="278"/>
        <v>0</v>
      </c>
    </row>
    <row r="3546" spans="1:12" ht="15" x14ac:dyDescent="0.25">
      <c r="A3546" s="167">
        <f t="shared" si="276"/>
        <v>154.96800000000937</v>
      </c>
      <c r="B3546" s="325">
        <f t="shared" si="279"/>
        <v>0.64570000000003902</v>
      </c>
      <c r="C3546" s="167">
        <f t="shared" si="275"/>
        <v>170.06399999998126</v>
      </c>
      <c r="D3546" s="167">
        <f>IF('Lineær programmering opg 4'!$M$4=0,"-",(-A3546+'Lineær programmering opg 4'!$M$4)/'Lineær programmering opg 4'!$K$4*-1)</f>
        <v>170.06399999998126</v>
      </c>
      <c r="E3546" s="167">
        <f>IF('Lineær programmering opg 4'!$M$5=0,"-",(-A3546+'Lineær programmering opg 4'!$M$5)/'Lineær programmering opg 4'!$K$5*-1)</f>
        <v>183.77399999999298</v>
      </c>
      <c r="F3546" s="167" t="str">
        <f>IF('Lineær programmering opg 4'!$E$6=0,"-",(-A3546+'Lineær programmering opg 4'!$M$6)/'Lineær programmering opg 4'!$K$6*-1)</f>
        <v>-</v>
      </c>
      <c r="G3546" s="167" t="str">
        <f>IF('Lineær programmering opg 4'!$D$7=0,"-",((-A3546+'Lineær programmering opg 4'!$M$7)/'Lineær programmering opg 4'!$K$7)*-1)</f>
        <v>-</v>
      </c>
      <c r="H3546" s="167" t="str">
        <f>IF('Lineær programmering opg 4'!$C$8=0,"-",((-A3546+'Lineær programmering opg 4'!$M$8)/'Lineær programmering opg 4'!$K$8)*-1)</f>
        <v>-</v>
      </c>
      <c r="I3546" s="167" t="str">
        <f>IF('Lineær programmering opg 4'!$D$8=0,"-",'Lineær programmering opg 4'!$G$8)</f>
        <v>-</v>
      </c>
      <c r="J3546" s="295">
        <f>A3546*'Lineær programmering opg 4'!$C$11+Datatabel!C3546*'Lineær programmering opg 4'!$D$11</f>
        <v>41006.399999998124</v>
      </c>
      <c r="K3546" s="9">
        <f t="shared" si="277"/>
        <v>0</v>
      </c>
      <c r="L3546" s="9">
        <f t="shared" si="278"/>
        <v>0</v>
      </c>
    </row>
    <row r="3547" spans="1:12" ht="15" x14ac:dyDescent="0.25">
      <c r="A3547" s="167">
        <f t="shared" si="276"/>
        <v>154.94400000000937</v>
      </c>
      <c r="B3547" s="325">
        <f t="shared" si="279"/>
        <v>0.64560000000003903</v>
      </c>
      <c r="C3547" s="167">
        <f t="shared" si="275"/>
        <v>170.11199999998126</v>
      </c>
      <c r="D3547" s="167">
        <f>IF('Lineær programmering opg 4'!$M$4=0,"-",(-A3547+'Lineær programmering opg 4'!$M$4)/'Lineær programmering opg 4'!$K$4*-1)</f>
        <v>170.11199999998126</v>
      </c>
      <c r="E3547" s="167">
        <f>IF('Lineær programmering opg 4'!$M$5=0,"-",(-A3547+'Lineær programmering opg 4'!$M$5)/'Lineær programmering opg 4'!$K$5*-1)</f>
        <v>183.79199999999298</v>
      </c>
      <c r="F3547" s="167" t="str">
        <f>IF('Lineær programmering opg 4'!$E$6=0,"-",(-A3547+'Lineær programmering opg 4'!$M$6)/'Lineær programmering opg 4'!$K$6*-1)</f>
        <v>-</v>
      </c>
      <c r="G3547" s="167" t="str">
        <f>IF('Lineær programmering opg 4'!$D$7=0,"-",((-A3547+'Lineær programmering opg 4'!$M$7)/'Lineær programmering opg 4'!$K$7)*-1)</f>
        <v>-</v>
      </c>
      <c r="H3547" s="167" t="str">
        <f>IF('Lineær programmering opg 4'!$C$8=0,"-",((-A3547+'Lineær programmering opg 4'!$M$8)/'Lineær programmering opg 4'!$K$8)*-1)</f>
        <v>-</v>
      </c>
      <c r="I3547" s="167" t="str">
        <f>IF('Lineær programmering opg 4'!$D$8=0,"-",'Lineær programmering opg 4'!$G$8)</f>
        <v>-</v>
      </c>
      <c r="J3547" s="295">
        <f>A3547*'Lineær programmering opg 4'!$C$11+Datatabel!C3547*'Lineær programmering opg 4'!$D$11</f>
        <v>41011.199999998127</v>
      </c>
      <c r="K3547" s="9">
        <f t="shared" si="277"/>
        <v>0</v>
      </c>
      <c r="L3547" s="9">
        <f t="shared" si="278"/>
        <v>0</v>
      </c>
    </row>
    <row r="3548" spans="1:12" ht="15" x14ac:dyDescent="0.25">
      <c r="A3548" s="167">
        <f t="shared" si="276"/>
        <v>154.92000000000937</v>
      </c>
      <c r="B3548" s="325">
        <f t="shared" si="279"/>
        <v>0.64550000000003904</v>
      </c>
      <c r="C3548" s="167">
        <f t="shared" si="275"/>
        <v>170.15999999998127</v>
      </c>
      <c r="D3548" s="167">
        <f>IF('Lineær programmering opg 4'!$M$4=0,"-",(-A3548+'Lineær programmering opg 4'!$M$4)/'Lineær programmering opg 4'!$K$4*-1)</f>
        <v>170.15999999998127</v>
      </c>
      <c r="E3548" s="167">
        <f>IF('Lineær programmering opg 4'!$M$5=0,"-",(-A3548+'Lineær programmering opg 4'!$M$5)/'Lineær programmering opg 4'!$K$5*-1)</f>
        <v>183.80999999999298</v>
      </c>
      <c r="F3548" s="167" t="str">
        <f>IF('Lineær programmering opg 4'!$E$6=0,"-",(-A3548+'Lineær programmering opg 4'!$M$6)/'Lineær programmering opg 4'!$K$6*-1)</f>
        <v>-</v>
      </c>
      <c r="G3548" s="167" t="str">
        <f>IF('Lineær programmering opg 4'!$D$7=0,"-",((-A3548+'Lineær programmering opg 4'!$M$7)/'Lineær programmering opg 4'!$K$7)*-1)</f>
        <v>-</v>
      </c>
      <c r="H3548" s="167" t="str">
        <f>IF('Lineær programmering opg 4'!$C$8=0,"-",((-A3548+'Lineær programmering opg 4'!$M$8)/'Lineær programmering opg 4'!$K$8)*-1)</f>
        <v>-</v>
      </c>
      <c r="I3548" s="167" t="str">
        <f>IF('Lineær programmering opg 4'!$D$8=0,"-",'Lineær programmering opg 4'!$G$8)</f>
        <v>-</v>
      </c>
      <c r="J3548" s="295">
        <f>A3548*'Lineær programmering opg 4'!$C$11+Datatabel!C3548*'Lineær programmering opg 4'!$D$11</f>
        <v>41015.99999999813</v>
      </c>
      <c r="K3548" s="9">
        <f t="shared" si="277"/>
        <v>0</v>
      </c>
      <c r="L3548" s="9">
        <f t="shared" si="278"/>
        <v>0</v>
      </c>
    </row>
    <row r="3549" spans="1:12" ht="15" x14ac:dyDescent="0.25">
      <c r="A3549" s="167">
        <f t="shared" si="276"/>
        <v>154.89600000000937</v>
      </c>
      <c r="B3549" s="325">
        <f t="shared" si="279"/>
        <v>0.64540000000003905</v>
      </c>
      <c r="C3549" s="167">
        <f t="shared" si="275"/>
        <v>170.20799999998127</v>
      </c>
      <c r="D3549" s="167">
        <f>IF('Lineær programmering opg 4'!$M$4=0,"-",(-A3549+'Lineær programmering opg 4'!$M$4)/'Lineær programmering opg 4'!$K$4*-1)</f>
        <v>170.20799999998127</v>
      </c>
      <c r="E3549" s="167">
        <f>IF('Lineær programmering opg 4'!$M$5=0,"-",(-A3549+'Lineær programmering opg 4'!$M$5)/'Lineær programmering opg 4'!$K$5*-1)</f>
        <v>183.82799999999298</v>
      </c>
      <c r="F3549" s="167" t="str">
        <f>IF('Lineær programmering opg 4'!$E$6=0,"-",(-A3549+'Lineær programmering opg 4'!$M$6)/'Lineær programmering opg 4'!$K$6*-1)</f>
        <v>-</v>
      </c>
      <c r="G3549" s="167" t="str">
        <f>IF('Lineær programmering opg 4'!$D$7=0,"-",((-A3549+'Lineær programmering opg 4'!$M$7)/'Lineær programmering opg 4'!$K$7)*-1)</f>
        <v>-</v>
      </c>
      <c r="H3549" s="167" t="str">
        <f>IF('Lineær programmering opg 4'!$C$8=0,"-",((-A3549+'Lineær programmering opg 4'!$M$8)/'Lineær programmering opg 4'!$K$8)*-1)</f>
        <v>-</v>
      </c>
      <c r="I3549" s="167" t="str">
        <f>IF('Lineær programmering opg 4'!$D$8=0,"-",'Lineær programmering opg 4'!$G$8)</f>
        <v>-</v>
      </c>
      <c r="J3549" s="295">
        <f>A3549*'Lineær programmering opg 4'!$C$11+Datatabel!C3549*'Lineær programmering opg 4'!$D$11</f>
        <v>41020.799999998126</v>
      </c>
      <c r="K3549" s="9">
        <f t="shared" si="277"/>
        <v>0</v>
      </c>
      <c r="L3549" s="9">
        <f t="shared" si="278"/>
        <v>0</v>
      </c>
    </row>
    <row r="3550" spans="1:12" ht="15" x14ac:dyDescent="0.25">
      <c r="A3550" s="167">
        <f t="shared" si="276"/>
        <v>154.87200000000936</v>
      </c>
      <c r="B3550" s="325">
        <f t="shared" si="279"/>
        <v>0.64530000000003906</v>
      </c>
      <c r="C3550" s="167">
        <f t="shared" si="275"/>
        <v>170.25599999998127</v>
      </c>
      <c r="D3550" s="167">
        <f>IF('Lineær programmering opg 4'!$M$4=0,"-",(-A3550+'Lineær programmering opg 4'!$M$4)/'Lineær programmering opg 4'!$K$4*-1)</f>
        <v>170.25599999998127</v>
      </c>
      <c r="E3550" s="167">
        <f>IF('Lineær programmering opg 4'!$M$5=0,"-",(-A3550+'Lineær programmering opg 4'!$M$5)/'Lineær programmering opg 4'!$K$5*-1)</f>
        <v>183.84599999999298</v>
      </c>
      <c r="F3550" s="167" t="str">
        <f>IF('Lineær programmering opg 4'!$E$6=0,"-",(-A3550+'Lineær programmering opg 4'!$M$6)/'Lineær programmering opg 4'!$K$6*-1)</f>
        <v>-</v>
      </c>
      <c r="G3550" s="167" t="str">
        <f>IF('Lineær programmering opg 4'!$D$7=0,"-",((-A3550+'Lineær programmering opg 4'!$M$7)/'Lineær programmering opg 4'!$K$7)*-1)</f>
        <v>-</v>
      </c>
      <c r="H3550" s="167" t="str">
        <f>IF('Lineær programmering opg 4'!$C$8=0,"-",((-A3550+'Lineær programmering opg 4'!$M$8)/'Lineær programmering opg 4'!$K$8)*-1)</f>
        <v>-</v>
      </c>
      <c r="I3550" s="167" t="str">
        <f>IF('Lineær programmering opg 4'!$D$8=0,"-",'Lineær programmering opg 4'!$G$8)</f>
        <v>-</v>
      </c>
      <c r="J3550" s="295">
        <f>A3550*'Lineær programmering opg 4'!$C$11+Datatabel!C3550*'Lineær programmering opg 4'!$D$11</f>
        <v>41025.599999998129</v>
      </c>
      <c r="K3550" s="9">
        <f t="shared" si="277"/>
        <v>0</v>
      </c>
      <c r="L3550" s="9">
        <f t="shared" si="278"/>
        <v>0</v>
      </c>
    </row>
    <row r="3551" spans="1:12" ht="15" x14ac:dyDescent="0.25">
      <c r="A3551" s="167">
        <f t="shared" si="276"/>
        <v>154.84800000000939</v>
      </c>
      <c r="B3551" s="325">
        <f t="shared" si="279"/>
        <v>0.64520000000003908</v>
      </c>
      <c r="C3551" s="167">
        <f t="shared" si="275"/>
        <v>170.30399999998122</v>
      </c>
      <c r="D3551" s="167">
        <f>IF('Lineær programmering opg 4'!$M$4=0,"-",(-A3551+'Lineær programmering opg 4'!$M$4)/'Lineær programmering opg 4'!$K$4*-1)</f>
        <v>170.30399999998122</v>
      </c>
      <c r="E3551" s="167">
        <f>IF('Lineær programmering opg 4'!$M$5=0,"-",(-A3551+'Lineær programmering opg 4'!$M$5)/'Lineær programmering opg 4'!$K$5*-1)</f>
        <v>183.86399999999296</v>
      </c>
      <c r="F3551" s="167" t="str">
        <f>IF('Lineær programmering opg 4'!$E$6=0,"-",(-A3551+'Lineær programmering opg 4'!$M$6)/'Lineær programmering opg 4'!$K$6*-1)</f>
        <v>-</v>
      </c>
      <c r="G3551" s="167" t="str">
        <f>IF('Lineær programmering opg 4'!$D$7=0,"-",((-A3551+'Lineær programmering opg 4'!$M$7)/'Lineær programmering opg 4'!$K$7)*-1)</f>
        <v>-</v>
      </c>
      <c r="H3551" s="167" t="str">
        <f>IF('Lineær programmering opg 4'!$C$8=0,"-",((-A3551+'Lineær programmering opg 4'!$M$8)/'Lineær programmering opg 4'!$K$8)*-1)</f>
        <v>-</v>
      </c>
      <c r="I3551" s="167" t="str">
        <f>IF('Lineær programmering opg 4'!$D$8=0,"-",'Lineær programmering opg 4'!$G$8)</f>
        <v>-</v>
      </c>
      <c r="J3551" s="295">
        <f>A3551*'Lineær programmering opg 4'!$C$11+Datatabel!C3551*'Lineær programmering opg 4'!$D$11</f>
        <v>41030.399999998124</v>
      </c>
      <c r="K3551" s="9">
        <f t="shared" si="277"/>
        <v>0</v>
      </c>
      <c r="L3551" s="9">
        <f t="shared" si="278"/>
        <v>0</v>
      </c>
    </row>
    <row r="3552" spans="1:12" ht="15" x14ac:dyDescent="0.25">
      <c r="A3552" s="167">
        <f t="shared" si="276"/>
        <v>154.82400000000939</v>
      </c>
      <c r="B3552" s="325">
        <f t="shared" si="279"/>
        <v>0.64510000000003909</v>
      </c>
      <c r="C3552" s="167">
        <f t="shared" si="275"/>
        <v>170.35199999998122</v>
      </c>
      <c r="D3552" s="167">
        <f>IF('Lineær programmering opg 4'!$M$4=0,"-",(-A3552+'Lineær programmering opg 4'!$M$4)/'Lineær programmering opg 4'!$K$4*-1)</f>
        <v>170.35199999998122</v>
      </c>
      <c r="E3552" s="167">
        <f>IF('Lineær programmering opg 4'!$M$5=0,"-",(-A3552+'Lineær programmering opg 4'!$M$5)/'Lineær programmering opg 4'!$K$5*-1)</f>
        <v>183.88199999999296</v>
      </c>
      <c r="F3552" s="167" t="str">
        <f>IF('Lineær programmering opg 4'!$E$6=0,"-",(-A3552+'Lineær programmering opg 4'!$M$6)/'Lineær programmering opg 4'!$K$6*-1)</f>
        <v>-</v>
      </c>
      <c r="G3552" s="167" t="str">
        <f>IF('Lineær programmering opg 4'!$D$7=0,"-",((-A3552+'Lineær programmering opg 4'!$M$7)/'Lineær programmering opg 4'!$K$7)*-1)</f>
        <v>-</v>
      </c>
      <c r="H3552" s="167" t="str">
        <f>IF('Lineær programmering opg 4'!$C$8=0,"-",((-A3552+'Lineær programmering opg 4'!$M$8)/'Lineær programmering opg 4'!$K$8)*-1)</f>
        <v>-</v>
      </c>
      <c r="I3552" s="167" t="str">
        <f>IF('Lineær programmering opg 4'!$D$8=0,"-",'Lineær programmering opg 4'!$G$8)</f>
        <v>-</v>
      </c>
      <c r="J3552" s="295">
        <f>A3552*'Lineær programmering opg 4'!$C$11+Datatabel!C3552*'Lineær programmering opg 4'!$D$11</f>
        <v>41035.19999999812</v>
      </c>
      <c r="K3552" s="9">
        <f t="shared" si="277"/>
        <v>0</v>
      </c>
      <c r="L3552" s="9">
        <f t="shared" si="278"/>
        <v>0</v>
      </c>
    </row>
    <row r="3553" spans="1:12" ht="15" x14ac:dyDescent="0.25">
      <c r="A3553" s="167">
        <f t="shared" si="276"/>
        <v>154.80000000000939</v>
      </c>
      <c r="B3553" s="325">
        <f t="shared" si="279"/>
        <v>0.6450000000000391</v>
      </c>
      <c r="C3553" s="167">
        <f t="shared" si="275"/>
        <v>170.39999999998122</v>
      </c>
      <c r="D3553" s="167">
        <f>IF('Lineær programmering opg 4'!$M$4=0,"-",(-A3553+'Lineær programmering opg 4'!$M$4)/'Lineær programmering opg 4'!$K$4*-1)</f>
        <v>170.39999999998122</v>
      </c>
      <c r="E3553" s="167">
        <f>IF('Lineær programmering opg 4'!$M$5=0,"-",(-A3553+'Lineær programmering opg 4'!$M$5)/'Lineær programmering opg 4'!$K$5*-1)</f>
        <v>183.89999999999296</v>
      </c>
      <c r="F3553" s="167" t="str">
        <f>IF('Lineær programmering opg 4'!$E$6=0,"-",(-A3553+'Lineær programmering opg 4'!$M$6)/'Lineær programmering opg 4'!$K$6*-1)</f>
        <v>-</v>
      </c>
      <c r="G3553" s="167" t="str">
        <f>IF('Lineær programmering opg 4'!$D$7=0,"-",((-A3553+'Lineær programmering opg 4'!$M$7)/'Lineær programmering opg 4'!$K$7)*-1)</f>
        <v>-</v>
      </c>
      <c r="H3553" s="167" t="str">
        <f>IF('Lineær programmering opg 4'!$C$8=0,"-",((-A3553+'Lineær programmering opg 4'!$M$8)/'Lineær programmering opg 4'!$K$8)*-1)</f>
        <v>-</v>
      </c>
      <c r="I3553" s="167" t="str">
        <f>IF('Lineær programmering opg 4'!$D$8=0,"-",'Lineær programmering opg 4'!$G$8)</f>
        <v>-</v>
      </c>
      <c r="J3553" s="295">
        <f>A3553*'Lineær programmering opg 4'!$C$11+Datatabel!C3553*'Lineær programmering opg 4'!$D$11</f>
        <v>41039.999999998123</v>
      </c>
      <c r="K3553" s="9">
        <f t="shared" si="277"/>
        <v>0</v>
      </c>
      <c r="L3553" s="9">
        <f t="shared" si="278"/>
        <v>0</v>
      </c>
    </row>
    <row r="3554" spans="1:12" ht="15" x14ac:dyDescent="0.25">
      <c r="A3554" s="167">
        <f t="shared" si="276"/>
        <v>154.77600000000939</v>
      </c>
      <c r="B3554" s="325">
        <f t="shared" si="279"/>
        <v>0.64490000000003911</v>
      </c>
      <c r="C3554" s="167">
        <f t="shared" si="275"/>
        <v>170.44799999998122</v>
      </c>
      <c r="D3554" s="167">
        <f>IF('Lineær programmering opg 4'!$M$4=0,"-",(-A3554+'Lineær programmering opg 4'!$M$4)/'Lineær programmering opg 4'!$K$4*-1)</f>
        <v>170.44799999998122</v>
      </c>
      <c r="E3554" s="167">
        <f>IF('Lineær programmering opg 4'!$M$5=0,"-",(-A3554+'Lineær programmering opg 4'!$M$5)/'Lineær programmering opg 4'!$K$5*-1)</f>
        <v>183.91799999999296</v>
      </c>
      <c r="F3554" s="167" t="str">
        <f>IF('Lineær programmering opg 4'!$E$6=0,"-",(-A3554+'Lineær programmering opg 4'!$M$6)/'Lineær programmering opg 4'!$K$6*-1)</f>
        <v>-</v>
      </c>
      <c r="G3554" s="167" t="str">
        <f>IF('Lineær programmering opg 4'!$D$7=0,"-",((-A3554+'Lineær programmering opg 4'!$M$7)/'Lineær programmering opg 4'!$K$7)*-1)</f>
        <v>-</v>
      </c>
      <c r="H3554" s="167" t="str">
        <f>IF('Lineær programmering opg 4'!$C$8=0,"-",((-A3554+'Lineær programmering opg 4'!$M$8)/'Lineær programmering opg 4'!$K$8)*-1)</f>
        <v>-</v>
      </c>
      <c r="I3554" s="167" t="str">
        <f>IF('Lineær programmering opg 4'!$D$8=0,"-",'Lineær programmering opg 4'!$G$8)</f>
        <v>-</v>
      </c>
      <c r="J3554" s="295">
        <f>A3554*'Lineær programmering opg 4'!$C$11+Datatabel!C3554*'Lineær programmering opg 4'!$D$11</f>
        <v>41044.799999998118</v>
      </c>
      <c r="K3554" s="9">
        <f t="shared" si="277"/>
        <v>0</v>
      </c>
      <c r="L3554" s="9">
        <f t="shared" si="278"/>
        <v>0</v>
      </c>
    </row>
    <row r="3555" spans="1:12" ht="15" x14ac:dyDescent="0.25">
      <c r="A3555" s="167">
        <f t="shared" si="276"/>
        <v>154.75200000000939</v>
      </c>
      <c r="B3555" s="325">
        <f t="shared" si="279"/>
        <v>0.64480000000003912</v>
      </c>
      <c r="C3555" s="167">
        <f t="shared" si="275"/>
        <v>170.49599999998122</v>
      </c>
      <c r="D3555" s="167">
        <f>IF('Lineær programmering opg 4'!$M$4=0,"-",(-A3555+'Lineær programmering opg 4'!$M$4)/'Lineær programmering opg 4'!$K$4*-1)</f>
        <v>170.49599999998122</v>
      </c>
      <c r="E3555" s="167">
        <f>IF('Lineær programmering opg 4'!$M$5=0,"-",(-A3555+'Lineær programmering opg 4'!$M$5)/'Lineær programmering opg 4'!$K$5*-1)</f>
        <v>183.93599999999296</v>
      </c>
      <c r="F3555" s="167" t="str">
        <f>IF('Lineær programmering opg 4'!$E$6=0,"-",(-A3555+'Lineær programmering opg 4'!$M$6)/'Lineær programmering opg 4'!$K$6*-1)</f>
        <v>-</v>
      </c>
      <c r="G3555" s="167" t="str">
        <f>IF('Lineær programmering opg 4'!$D$7=0,"-",((-A3555+'Lineær programmering opg 4'!$M$7)/'Lineær programmering opg 4'!$K$7)*-1)</f>
        <v>-</v>
      </c>
      <c r="H3555" s="167" t="str">
        <f>IF('Lineær programmering opg 4'!$C$8=0,"-",((-A3555+'Lineær programmering opg 4'!$M$8)/'Lineær programmering opg 4'!$K$8)*-1)</f>
        <v>-</v>
      </c>
      <c r="I3555" s="167" t="str">
        <f>IF('Lineær programmering opg 4'!$D$8=0,"-",'Lineær programmering opg 4'!$G$8)</f>
        <v>-</v>
      </c>
      <c r="J3555" s="295">
        <f>A3555*'Lineær programmering opg 4'!$C$11+Datatabel!C3555*'Lineær programmering opg 4'!$D$11</f>
        <v>41049.599999998121</v>
      </c>
      <c r="K3555" s="9">
        <f t="shared" si="277"/>
        <v>0</v>
      </c>
      <c r="L3555" s="9">
        <f t="shared" si="278"/>
        <v>0</v>
      </c>
    </row>
    <row r="3556" spans="1:12" ht="15" x14ac:dyDescent="0.25">
      <c r="A3556" s="167">
        <f t="shared" si="276"/>
        <v>154.72800000000939</v>
      </c>
      <c r="B3556" s="325">
        <f t="shared" si="279"/>
        <v>0.64470000000003913</v>
      </c>
      <c r="C3556" s="167">
        <f t="shared" si="275"/>
        <v>170.54399999998122</v>
      </c>
      <c r="D3556" s="167">
        <f>IF('Lineær programmering opg 4'!$M$4=0,"-",(-A3556+'Lineær programmering opg 4'!$M$4)/'Lineær programmering opg 4'!$K$4*-1)</f>
        <v>170.54399999998122</v>
      </c>
      <c r="E3556" s="167">
        <f>IF('Lineær programmering opg 4'!$M$5=0,"-",(-A3556+'Lineær programmering opg 4'!$M$5)/'Lineær programmering opg 4'!$K$5*-1)</f>
        <v>183.95399999999296</v>
      </c>
      <c r="F3556" s="167" t="str">
        <f>IF('Lineær programmering opg 4'!$E$6=0,"-",(-A3556+'Lineær programmering opg 4'!$M$6)/'Lineær programmering opg 4'!$K$6*-1)</f>
        <v>-</v>
      </c>
      <c r="G3556" s="167" t="str">
        <f>IF('Lineær programmering opg 4'!$D$7=0,"-",((-A3556+'Lineær programmering opg 4'!$M$7)/'Lineær programmering opg 4'!$K$7)*-1)</f>
        <v>-</v>
      </c>
      <c r="H3556" s="167" t="str">
        <f>IF('Lineær programmering opg 4'!$C$8=0,"-",((-A3556+'Lineær programmering opg 4'!$M$8)/'Lineær programmering opg 4'!$K$8)*-1)</f>
        <v>-</v>
      </c>
      <c r="I3556" s="167" t="str">
        <f>IF('Lineær programmering opg 4'!$D$8=0,"-",'Lineær programmering opg 4'!$G$8)</f>
        <v>-</v>
      </c>
      <c r="J3556" s="295">
        <f>A3556*'Lineær programmering opg 4'!$C$11+Datatabel!C3556*'Lineær programmering opg 4'!$D$11</f>
        <v>41054.399999998117</v>
      </c>
      <c r="K3556" s="9">
        <f t="shared" si="277"/>
        <v>0</v>
      </c>
      <c r="L3556" s="9">
        <f t="shared" si="278"/>
        <v>0</v>
      </c>
    </row>
    <row r="3557" spans="1:12" ht="15" x14ac:dyDescent="0.25">
      <c r="A3557" s="167">
        <f t="shared" si="276"/>
        <v>154.70400000000939</v>
      </c>
      <c r="B3557" s="325">
        <f t="shared" si="279"/>
        <v>0.64460000000003914</v>
      </c>
      <c r="C3557" s="167">
        <f t="shared" si="275"/>
        <v>170.59199999998123</v>
      </c>
      <c r="D3557" s="167">
        <f>IF('Lineær programmering opg 4'!$M$4=0,"-",(-A3557+'Lineær programmering opg 4'!$M$4)/'Lineær programmering opg 4'!$K$4*-1)</f>
        <v>170.59199999998123</v>
      </c>
      <c r="E3557" s="167">
        <f>IF('Lineær programmering opg 4'!$M$5=0,"-",(-A3557+'Lineær programmering opg 4'!$M$5)/'Lineær programmering opg 4'!$K$5*-1)</f>
        <v>183.97199999999296</v>
      </c>
      <c r="F3557" s="167" t="str">
        <f>IF('Lineær programmering opg 4'!$E$6=0,"-",(-A3557+'Lineær programmering opg 4'!$M$6)/'Lineær programmering opg 4'!$K$6*-1)</f>
        <v>-</v>
      </c>
      <c r="G3557" s="167" t="str">
        <f>IF('Lineær programmering opg 4'!$D$7=0,"-",((-A3557+'Lineær programmering opg 4'!$M$7)/'Lineær programmering opg 4'!$K$7)*-1)</f>
        <v>-</v>
      </c>
      <c r="H3557" s="167" t="str">
        <f>IF('Lineær programmering opg 4'!$C$8=0,"-",((-A3557+'Lineær programmering opg 4'!$M$8)/'Lineær programmering opg 4'!$K$8)*-1)</f>
        <v>-</v>
      </c>
      <c r="I3557" s="167" t="str">
        <f>IF('Lineær programmering opg 4'!$D$8=0,"-",'Lineær programmering opg 4'!$G$8)</f>
        <v>-</v>
      </c>
      <c r="J3557" s="295">
        <f>A3557*'Lineær programmering opg 4'!$C$11+Datatabel!C3557*'Lineær programmering opg 4'!$D$11</f>
        <v>41059.19999999812</v>
      </c>
      <c r="K3557" s="9">
        <f t="shared" si="277"/>
        <v>0</v>
      </c>
      <c r="L3557" s="9">
        <f t="shared" si="278"/>
        <v>0</v>
      </c>
    </row>
    <row r="3558" spans="1:12" ht="15" x14ac:dyDescent="0.25">
      <c r="A3558" s="167">
        <f t="shared" si="276"/>
        <v>154.68000000000939</v>
      </c>
      <c r="B3558" s="325">
        <f t="shared" si="279"/>
        <v>0.64450000000003915</v>
      </c>
      <c r="C3558" s="167">
        <f t="shared" si="275"/>
        <v>170.63999999998123</v>
      </c>
      <c r="D3558" s="167">
        <f>IF('Lineær programmering opg 4'!$M$4=0,"-",(-A3558+'Lineær programmering opg 4'!$M$4)/'Lineær programmering opg 4'!$K$4*-1)</f>
        <v>170.63999999998123</v>
      </c>
      <c r="E3558" s="167">
        <f>IF('Lineær programmering opg 4'!$M$5=0,"-",(-A3558+'Lineær programmering opg 4'!$M$5)/'Lineær programmering opg 4'!$K$5*-1)</f>
        <v>183.98999999999296</v>
      </c>
      <c r="F3558" s="167" t="str">
        <f>IF('Lineær programmering opg 4'!$E$6=0,"-",(-A3558+'Lineær programmering opg 4'!$M$6)/'Lineær programmering opg 4'!$K$6*-1)</f>
        <v>-</v>
      </c>
      <c r="G3558" s="167" t="str">
        <f>IF('Lineær programmering opg 4'!$D$7=0,"-",((-A3558+'Lineær programmering opg 4'!$M$7)/'Lineær programmering opg 4'!$K$7)*-1)</f>
        <v>-</v>
      </c>
      <c r="H3558" s="167" t="str">
        <f>IF('Lineær programmering opg 4'!$C$8=0,"-",((-A3558+'Lineær programmering opg 4'!$M$8)/'Lineær programmering opg 4'!$K$8)*-1)</f>
        <v>-</v>
      </c>
      <c r="I3558" s="167" t="str">
        <f>IF('Lineær programmering opg 4'!$D$8=0,"-",'Lineær programmering opg 4'!$G$8)</f>
        <v>-</v>
      </c>
      <c r="J3558" s="295">
        <f>A3558*'Lineær programmering opg 4'!$C$11+Datatabel!C3558*'Lineær programmering opg 4'!$D$11</f>
        <v>41063.999999998123</v>
      </c>
      <c r="K3558" s="9">
        <f t="shared" si="277"/>
        <v>0</v>
      </c>
      <c r="L3558" s="9">
        <f t="shared" si="278"/>
        <v>0</v>
      </c>
    </row>
    <row r="3559" spans="1:12" ht="15" x14ac:dyDescent="0.25">
      <c r="A3559" s="167">
        <f t="shared" si="276"/>
        <v>154.65600000000939</v>
      </c>
      <c r="B3559" s="325">
        <f t="shared" si="279"/>
        <v>0.64440000000003916</v>
      </c>
      <c r="C3559" s="167">
        <f t="shared" si="275"/>
        <v>170.68799999998123</v>
      </c>
      <c r="D3559" s="167">
        <f>IF('Lineær programmering opg 4'!$M$4=0,"-",(-A3559+'Lineær programmering opg 4'!$M$4)/'Lineær programmering opg 4'!$K$4*-1)</f>
        <v>170.68799999998123</v>
      </c>
      <c r="E3559" s="167">
        <f>IF('Lineær programmering opg 4'!$M$5=0,"-",(-A3559+'Lineær programmering opg 4'!$M$5)/'Lineær programmering opg 4'!$K$5*-1)</f>
        <v>184.00799999999296</v>
      </c>
      <c r="F3559" s="167" t="str">
        <f>IF('Lineær programmering opg 4'!$E$6=0,"-",(-A3559+'Lineær programmering opg 4'!$M$6)/'Lineær programmering opg 4'!$K$6*-1)</f>
        <v>-</v>
      </c>
      <c r="G3559" s="167" t="str">
        <f>IF('Lineær programmering opg 4'!$D$7=0,"-",((-A3559+'Lineær programmering opg 4'!$M$7)/'Lineær programmering opg 4'!$K$7)*-1)</f>
        <v>-</v>
      </c>
      <c r="H3559" s="167" t="str">
        <f>IF('Lineær programmering opg 4'!$C$8=0,"-",((-A3559+'Lineær programmering opg 4'!$M$8)/'Lineær programmering opg 4'!$K$8)*-1)</f>
        <v>-</v>
      </c>
      <c r="I3559" s="167" t="str">
        <f>IF('Lineær programmering opg 4'!$D$8=0,"-",'Lineær programmering opg 4'!$G$8)</f>
        <v>-</v>
      </c>
      <c r="J3559" s="295">
        <f>A3559*'Lineær programmering opg 4'!$C$11+Datatabel!C3559*'Lineær programmering opg 4'!$D$11</f>
        <v>41068.799999998126</v>
      </c>
      <c r="K3559" s="9">
        <f t="shared" si="277"/>
        <v>0</v>
      </c>
      <c r="L3559" s="9">
        <f t="shared" si="278"/>
        <v>0</v>
      </c>
    </row>
    <row r="3560" spans="1:12" ht="15" x14ac:dyDescent="0.25">
      <c r="A3560" s="167">
        <f t="shared" si="276"/>
        <v>154.63200000000941</v>
      </c>
      <c r="B3560" s="325">
        <f t="shared" si="279"/>
        <v>0.64430000000003917</v>
      </c>
      <c r="C3560" s="167">
        <f t="shared" si="275"/>
        <v>170.73599999998117</v>
      </c>
      <c r="D3560" s="167">
        <f>IF('Lineær programmering opg 4'!$M$4=0,"-",(-A3560+'Lineær programmering opg 4'!$M$4)/'Lineær programmering opg 4'!$K$4*-1)</f>
        <v>170.73599999998117</v>
      </c>
      <c r="E3560" s="167">
        <f>IF('Lineær programmering opg 4'!$M$5=0,"-",(-A3560+'Lineær programmering opg 4'!$M$5)/'Lineær programmering opg 4'!$K$5*-1)</f>
        <v>184.02599999999296</v>
      </c>
      <c r="F3560" s="167" t="str">
        <f>IF('Lineær programmering opg 4'!$E$6=0,"-",(-A3560+'Lineær programmering opg 4'!$M$6)/'Lineær programmering opg 4'!$K$6*-1)</f>
        <v>-</v>
      </c>
      <c r="G3560" s="167" t="str">
        <f>IF('Lineær programmering opg 4'!$D$7=0,"-",((-A3560+'Lineær programmering opg 4'!$M$7)/'Lineær programmering opg 4'!$K$7)*-1)</f>
        <v>-</v>
      </c>
      <c r="H3560" s="167" t="str">
        <f>IF('Lineær programmering opg 4'!$C$8=0,"-",((-A3560+'Lineær programmering opg 4'!$M$8)/'Lineær programmering opg 4'!$K$8)*-1)</f>
        <v>-</v>
      </c>
      <c r="I3560" s="167" t="str">
        <f>IF('Lineær programmering opg 4'!$D$8=0,"-",'Lineær programmering opg 4'!$G$8)</f>
        <v>-</v>
      </c>
      <c r="J3560" s="295">
        <f>A3560*'Lineær programmering opg 4'!$C$11+Datatabel!C3560*'Lineær programmering opg 4'!$D$11</f>
        <v>41073.599999998114</v>
      </c>
      <c r="K3560" s="9">
        <f t="shared" si="277"/>
        <v>0</v>
      </c>
      <c r="L3560" s="9">
        <f t="shared" si="278"/>
        <v>0</v>
      </c>
    </row>
    <row r="3561" spans="1:12" ht="15" x14ac:dyDescent="0.25">
      <c r="A3561" s="167">
        <f t="shared" si="276"/>
        <v>154.60800000000941</v>
      </c>
      <c r="B3561" s="325">
        <f t="shared" si="279"/>
        <v>0.64420000000003919</v>
      </c>
      <c r="C3561" s="167">
        <f t="shared" si="275"/>
        <v>170.78399999998118</v>
      </c>
      <c r="D3561" s="167">
        <f>IF('Lineær programmering opg 4'!$M$4=0,"-",(-A3561+'Lineær programmering opg 4'!$M$4)/'Lineær programmering opg 4'!$K$4*-1)</f>
        <v>170.78399999998118</v>
      </c>
      <c r="E3561" s="167">
        <f>IF('Lineær programmering opg 4'!$M$5=0,"-",(-A3561+'Lineær programmering opg 4'!$M$5)/'Lineær programmering opg 4'!$K$5*-1)</f>
        <v>184.04399999999296</v>
      </c>
      <c r="F3561" s="167" t="str">
        <f>IF('Lineær programmering opg 4'!$E$6=0,"-",(-A3561+'Lineær programmering opg 4'!$M$6)/'Lineær programmering opg 4'!$K$6*-1)</f>
        <v>-</v>
      </c>
      <c r="G3561" s="167" t="str">
        <f>IF('Lineær programmering opg 4'!$D$7=0,"-",((-A3561+'Lineær programmering opg 4'!$M$7)/'Lineær programmering opg 4'!$K$7)*-1)</f>
        <v>-</v>
      </c>
      <c r="H3561" s="167" t="str">
        <f>IF('Lineær programmering opg 4'!$C$8=0,"-",((-A3561+'Lineær programmering opg 4'!$M$8)/'Lineær programmering opg 4'!$K$8)*-1)</f>
        <v>-</v>
      </c>
      <c r="I3561" s="167" t="str">
        <f>IF('Lineær programmering opg 4'!$D$8=0,"-",'Lineær programmering opg 4'!$G$8)</f>
        <v>-</v>
      </c>
      <c r="J3561" s="295">
        <f>A3561*'Lineær programmering opg 4'!$C$11+Datatabel!C3561*'Lineær programmering opg 4'!$D$11</f>
        <v>41078.399999998117</v>
      </c>
      <c r="K3561" s="9">
        <f t="shared" si="277"/>
        <v>0</v>
      </c>
      <c r="L3561" s="9">
        <f t="shared" si="278"/>
        <v>0</v>
      </c>
    </row>
    <row r="3562" spans="1:12" ht="15" x14ac:dyDescent="0.25">
      <c r="A3562" s="167">
        <f t="shared" si="276"/>
        <v>154.58400000000941</v>
      </c>
      <c r="B3562" s="325">
        <f t="shared" si="279"/>
        <v>0.6441000000000392</v>
      </c>
      <c r="C3562" s="167">
        <f t="shared" si="275"/>
        <v>170.83199999998118</v>
      </c>
      <c r="D3562" s="167">
        <f>IF('Lineær programmering opg 4'!$M$4=0,"-",(-A3562+'Lineær programmering opg 4'!$M$4)/'Lineær programmering opg 4'!$K$4*-1)</f>
        <v>170.83199999998118</v>
      </c>
      <c r="E3562" s="167">
        <f>IF('Lineær programmering opg 4'!$M$5=0,"-",(-A3562+'Lineær programmering opg 4'!$M$5)/'Lineær programmering opg 4'!$K$5*-1)</f>
        <v>184.06199999999296</v>
      </c>
      <c r="F3562" s="167" t="str">
        <f>IF('Lineær programmering opg 4'!$E$6=0,"-",(-A3562+'Lineær programmering opg 4'!$M$6)/'Lineær programmering opg 4'!$K$6*-1)</f>
        <v>-</v>
      </c>
      <c r="G3562" s="167" t="str">
        <f>IF('Lineær programmering opg 4'!$D$7=0,"-",((-A3562+'Lineær programmering opg 4'!$M$7)/'Lineær programmering opg 4'!$K$7)*-1)</f>
        <v>-</v>
      </c>
      <c r="H3562" s="167" t="str">
        <f>IF('Lineær programmering opg 4'!$C$8=0,"-",((-A3562+'Lineær programmering opg 4'!$M$8)/'Lineær programmering opg 4'!$K$8)*-1)</f>
        <v>-</v>
      </c>
      <c r="I3562" s="167" t="str">
        <f>IF('Lineær programmering opg 4'!$D$8=0,"-",'Lineær programmering opg 4'!$G$8)</f>
        <v>-</v>
      </c>
      <c r="J3562" s="295">
        <f>A3562*'Lineær programmering opg 4'!$C$11+Datatabel!C3562*'Lineær programmering opg 4'!$D$11</f>
        <v>41083.19999999812</v>
      </c>
      <c r="K3562" s="9">
        <f t="shared" si="277"/>
        <v>0</v>
      </c>
      <c r="L3562" s="9">
        <f t="shared" si="278"/>
        <v>0</v>
      </c>
    </row>
    <row r="3563" spans="1:12" ht="15" x14ac:dyDescent="0.25">
      <c r="A3563" s="167">
        <f t="shared" si="276"/>
        <v>154.56000000000941</v>
      </c>
      <c r="B3563" s="325">
        <f t="shared" si="279"/>
        <v>0.64400000000003921</v>
      </c>
      <c r="C3563" s="167">
        <f t="shared" si="275"/>
        <v>170.87999999998118</v>
      </c>
      <c r="D3563" s="167">
        <f>IF('Lineær programmering opg 4'!$M$4=0,"-",(-A3563+'Lineær programmering opg 4'!$M$4)/'Lineær programmering opg 4'!$K$4*-1)</f>
        <v>170.87999999998118</v>
      </c>
      <c r="E3563" s="167">
        <f>IF('Lineær programmering opg 4'!$M$5=0,"-",(-A3563+'Lineær programmering opg 4'!$M$5)/'Lineær programmering opg 4'!$K$5*-1)</f>
        <v>184.07999999999296</v>
      </c>
      <c r="F3563" s="167" t="str">
        <f>IF('Lineær programmering opg 4'!$E$6=0,"-",(-A3563+'Lineær programmering opg 4'!$M$6)/'Lineær programmering opg 4'!$K$6*-1)</f>
        <v>-</v>
      </c>
      <c r="G3563" s="167" t="str">
        <f>IF('Lineær programmering opg 4'!$D$7=0,"-",((-A3563+'Lineær programmering opg 4'!$M$7)/'Lineær programmering opg 4'!$K$7)*-1)</f>
        <v>-</v>
      </c>
      <c r="H3563" s="167" t="str">
        <f>IF('Lineær programmering opg 4'!$C$8=0,"-",((-A3563+'Lineær programmering opg 4'!$M$8)/'Lineær programmering opg 4'!$K$8)*-1)</f>
        <v>-</v>
      </c>
      <c r="I3563" s="167" t="str">
        <f>IF('Lineær programmering opg 4'!$D$8=0,"-",'Lineær programmering opg 4'!$G$8)</f>
        <v>-</v>
      </c>
      <c r="J3563" s="295">
        <f>A3563*'Lineær programmering opg 4'!$C$11+Datatabel!C3563*'Lineær programmering opg 4'!$D$11</f>
        <v>41087.999999998116</v>
      </c>
      <c r="K3563" s="9">
        <f t="shared" si="277"/>
        <v>0</v>
      </c>
      <c r="L3563" s="9">
        <f t="shared" si="278"/>
        <v>0</v>
      </c>
    </row>
    <row r="3564" spans="1:12" ht="15" x14ac:dyDescent="0.25">
      <c r="A3564" s="167">
        <f t="shared" si="276"/>
        <v>154.53600000000941</v>
      </c>
      <c r="B3564" s="325">
        <f t="shared" si="279"/>
        <v>0.64390000000003922</v>
      </c>
      <c r="C3564" s="167">
        <f t="shared" si="275"/>
        <v>170.92799999998118</v>
      </c>
      <c r="D3564" s="167">
        <f>IF('Lineær programmering opg 4'!$M$4=0,"-",(-A3564+'Lineær programmering opg 4'!$M$4)/'Lineær programmering opg 4'!$K$4*-1)</f>
        <v>170.92799999998118</v>
      </c>
      <c r="E3564" s="167">
        <f>IF('Lineær programmering opg 4'!$M$5=0,"-",(-A3564+'Lineær programmering opg 4'!$M$5)/'Lineær programmering opg 4'!$K$5*-1)</f>
        <v>184.09799999999296</v>
      </c>
      <c r="F3564" s="167" t="str">
        <f>IF('Lineær programmering opg 4'!$E$6=0,"-",(-A3564+'Lineær programmering opg 4'!$M$6)/'Lineær programmering opg 4'!$K$6*-1)</f>
        <v>-</v>
      </c>
      <c r="G3564" s="167" t="str">
        <f>IF('Lineær programmering opg 4'!$D$7=0,"-",((-A3564+'Lineær programmering opg 4'!$M$7)/'Lineær programmering opg 4'!$K$7)*-1)</f>
        <v>-</v>
      </c>
      <c r="H3564" s="167" t="str">
        <f>IF('Lineær programmering opg 4'!$C$8=0,"-",((-A3564+'Lineær programmering opg 4'!$M$8)/'Lineær programmering opg 4'!$K$8)*-1)</f>
        <v>-</v>
      </c>
      <c r="I3564" s="167" t="str">
        <f>IF('Lineær programmering opg 4'!$D$8=0,"-",'Lineær programmering opg 4'!$G$8)</f>
        <v>-</v>
      </c>
      <c r="J3564" s="295">
        <f>A3564*'Lineær programmering opg 4'!$C$11+Datatabel!C3564*'Lineær programmering opg 4'!$D$11</f>
        <v>41092.799999998118</v>
      </c>
      <c r="K3564" s="9">
        <f t="shared" si="277"/>
        <v>0</v>
      </c>
      <c r="L3564" s="9">
        <f t="shared" si="278"/>
        <v>0</v>
      </c>
    </row>
    <row r="3565" spans="1:12" ht="15" x14ac:dyDescent="0.25">
      <c r="A3565" s="167">
        <f t="shared" si="276"/>
        <v>154.51200000000941</v>
      </c>
      <c r="B3565" s="325">
        <f t="shared" si="279"/>
        <v>0.64380000000003923</v>
      </c>
      <c r="C3565" s="167">
        <f t="shared" si="275"/>
        <v>170.97599999998118</v>
      </c>
      <c r="D3565" s="167">
        <f>IF('Lineær programmering opg 4'!$M$4=0,"-",(-A3565+'Lineær programmering opg 4'!$M$4)/'Lineær programmering opg 4'!$K$4*-1)</f>
        <v>170.97599999998118</v>
      </c>
      <c r="E3565" s="167">
        <f>IF('Lineær programmering opg 4'!$M$5=0,"-",(-A3565+'Lineær programmering opg 4'!$M$5)/'Lineær programmering opg 4'!$K$5*-1)</f>
        <v>184.11599999999297</v>
      </c>
      <c r="F3565" s="167" t="str">
        <f>IF('Lineær programmering opg 4'!$E$6=0,"-",(-A3565+'Lineær programmering opg 4'!$M$6)/'Lineær programmering opg 4'!$K$6*-1)</f>
        <v>-</v>
      </c>
      <c r="G3565" s="167" t="str">
        <f>IF('Lineær programmering opg 4'!$D$7=0,"-",((-A3565+'Lineær programmering opg 4'!$M$7)/'Lineær programmering opg 4'!$K$7)*-1)</f>
        <v>-</v>
      </c>
      <c r="H3565" s="167" t="str">
        <f>IF('Lineær programmering opg 4'!$C$8=0,"-",((-A3565+'Lineær programmering opg 4'!$M$8)/'Lineær programmering opg 4'!$K$8)*-1)</f>
        <v>-</v>
      </c>
      <c r="I3565" s="167" t="str">
        <f>IF('Lineær programmering opg 4'!$D$8=0,"-",'Lineær programmering opg 4'!$G$8)</f>
        <v>-</v>
      </c>
      <c r="J3565" s="295">
        <f>A3565*'Lineær programmering opg 4'!$C$11+Datatabel!C3565*'Lineær programmering opg 4'!$D$11</f>
        <v>41097.599999998121</v>
      </c>
      <c r="K3565" s="9">
        <f t="shared" si="277"/>
        <v>0</v>
      </c>
      <c r="L3565" s="9">
        <f t="shared" si="278"/>
        <v>0</v>
      </c>
    </row>
    <row r="3566" spans="1:12" ht="15" x14ac:dyDescent="0.25">
      <c r="A3566" s="167">
        <f t="shared" si="276"/>
        <v>154.48800000000941</v>
      </c>
      <c r="B3566" s="325">
        <f t="shared" si="279"/>
        <v>0.64370000000003924</v>
      </c>
      <c r="C3566" s="167">
        <f t="shared" si="275"/>
        <v>171.02399999998119</v>
      </c>
      <c r="D3566" s="167">
        <f>IF('Lineær programmering opg 4'!$M$4=0,"-",(-A3566+'Lineær programmering opg 4'!$M$4)/'Lineær programmering opg 4'!$K$4*-1)</f>
        <v>171.02399999998119</v>
      </c>
      <c r="E3566" s="167">
        <f>IF('Lineær programmering opg 4'!$M$5=0,"-",(-A3566+'Lineær programmering opg 4'!$M$5)/'Lineær programmering opg 4'!$K$5*-1)</f>
        <v>184.13399999999297</v>
      </c>
      <c r="F3566" s="167" t="str">
        <f>IF('Lineær programmering opg 4'!$E$6=0,"-",(-A3566+'Lineær programmering opg 4'!$M$6)/'Lineær programmering opg 4'!$K$6*-1)</f>
        <v>-</v>
      </c>
      <c r="G3566" s="167" t="str">
        <f>IF('Lineær programmering opg 4'!$D$7=0,"-",((-A3566+'Lineær programmering opg 4'!$M$7)/'Lineær programmering opg 4'!$K$7)*-1)</f>
        <v>-</v>
      </c>
      <c r="H3566" s="167" t="str">
        <f>IF('Lineær programmering opg 4'!$C$8=0,"-",((-A3566+'Lineær programmering opg 4'!$M$8)/'Lineær programmering opg 4'!$K$8)*-1)</f>
        <v>-</v>
      </c>
      <c r="I3566" s="167" t="str">
        <f>IF('Lineær programmering opg 4'!$D$8=0,"-",'Lineær programmering opg 4'!$G$8)</f>
        <v>-</v>
      </c>
      <c r="J3566" s="295">
        <f>A3566*'Lineær programmering opg 4'!$C$11+Datatabel!C3566*'Lineær programmering opg 4'!$D$11</f>
        <v>41102.399999998117</v>
      </c>
      <c r="K3566" s="9">
        <f t="shared" si="277"/>
        <v>0</v>
      </c>
      <c r="L3566" s="9">
        <f t="shared" si="278"/>
        <v>0</v>
      </c>
    </row>
    <row r="3567" spans="1:12" ht="15" x14ac:dyDescent="0.25">
      <c r="A3567" s="167">
        <f t="shared" si="276"/>
        <v>154.46400000000943</v>
      </c>
      <c r="B3567" s="325">
        <f t="shared" si="279"/>
        <v>0.64360000000003925</v>
      </c>
      <c r="C3567" s="167">
        <f t="shared" si="275"/>
        <v>171.07199999998113</v>
      </c>
      <c r="D3567" s="167">
        <f>IF('Lineær programmering opg 4'!$M$4=0,"-",(-A3567+'Lineær programmering opg 4'!$M$4)/'Lineær programmering opg 4'!$K$4*-1)</f>
        <v>171.07199999998113</v>
      </c>
      <c r="E3567" s="167">
        <f>IF('Lineær programmering opg 4'!$M$5=0,"-",(-A3567+'Lineær programmering opg 4'!$M$5)/'Lineær programmering opg 4'!$K$5*-1)</f>
        <v>184.15199999999294</v>
      </c>
      <c r="F3567" s="167" t="str">
        <f>IF('Lineær programmering opg 4'!$E$6=0,"-",(-A3567+'Lineær programmering opg 4'!$M$6)/'Lineær programmering opg 4'!$K$6*-1)</f>
        <v>-</v>
      </c>
      <c r="G3567" s="167" t="str">
        <f>IF('Lineær programmering opg 4'!$D$7=0,"-",((-A3567+'Lineær programmering opg 4'!$M$7)/'Lineær programmering opg 4'!$K$7)*-1)</f>
        <v>-</v>
      </c>
      <c r="H3567" s="167" t="str">
        <f>IF('Lineær programmering opg 4'!$C$8=0,"-",((-A3567+'Lineær programmering opg 4'!$M$8)/'Lineær programmering opg 4'!$K$8)*-1)</f>
        <v>-</v>
      </c>
      <c r="I3567" s="167" t="str">
        <f>IF('Lineær programmering opg 4'!$D$8=0,"-",'Lineær programmering opg 4'!$G$8)</f>
        <v>-</v>
      </c>
      <c r="J3567" s="295">
        <f>A3567*'Lineær programmering opg 4'!$C$11+Datatabel!C3567*'Lineær programmering opg 4'!$D$11</f>
        <v>41107.199999998113</v>
      </c>
      <c r="K3567" s="9">
        <f t="shared" si="277"/>
        <v>0</v>
      </c>
      <c r="L3567" s="9">
        <f t="shared" si="278"/>
        <v>0</v>
      </c>
    </row>
    <row r="3568" spans="1:12" ht="15" x14ac:dyDescent="0.25">
      <c r="A3568" s="167">
        <f t="shared" si="276"/>
        <v>154.44000000000943</v>
      </c>
      <c r="B3568" s="325">
        <f t="shared" si="279"/>
        <v>0.64350000000003926</v>
      </c>
      <c r="C3568" s="167">
        <f t="shared" si="275"/>
        <v>171.11999999998113</v>
      </c>
      <c r="D3568" s="167">
        <f>IF('Lineær programmering opg 4'!$M$4=0,"-",(-A3568+'Lineær programmering opg 4'!$M$4)/'Lineær programmering opg 4'!$K$4*-1)</f>
        <v>171.11999999998113</v>
      </c>
      <c r="E3568" s="167">
        <f>IF('Lineær programmering opg 4'!$M$5=0,"-",(-A3568+'Lineær programmering opg 4'!$M$5)/'Lineær programmering opg 4'!$K$5*-1)</f>
        <v>184.16999999999294</v>
      </c>
      <c r="F3568" s="167" t="str">
        <f>IF('Lineær programmering opg 4'!$E$6=0,"-",(-A3568+'Lineær programmering opg 4'!$M$6)/'Lineær programmering opg 4'!$K$6*-1)</f>
        <v>-</v>
      </c>
      <c r="G3568" s="167" t="str">
        <f>IF('Lineær programmering opg 4'!$D$7=0,"-",((-A3568+'Lineær programmering opg 4'!$M$7)/'Lineær programmering opg 4'!$K$7)*-1)</f>
        <v>-</v>
      </c>
      <c r="H3568" s="167" t="str">
        <f>IF('Lineær programmering opg 4'!$C$8=0,"-",((-A3568+'Lineær programmering opg 4'!$M$8)/'Lineær programmering opg 4'!$K$8)*-1)</f>
        <v>-</v>
      </c>
      <c r="I3568" s="167" t="str">
        <f>IF('Lineær programmering opg 4'!$D$8=0,"-",'Lineær programmering opg 4'!$G$8)</f>
        <v>-</v>
      </c>
      <c r="J3568" s="295">
        <f>A3568*'Lineær programmering opg 4'!$C$11+Datatabel!C3568*'Lineær programmering opg 4'!$D$11</f>
        <v>41111.999999998116</v>
      </c>
      <c r="K3568" s="9">
        <f t="shared" si="277"/>
        <v>0</v>
      </c>
      <c r="L3568" s="9">
        <f t="shared" si="278"/>
        <v>0</v>
      </c>
    </row>
    <row r="3569" spans="1:12" ht="15" x14ac:dyDescent="0.25">
      <c r="A3569" s="167">
        <f t="shared" si="276"/>
        <v>154.41600000000943</v>
      </c>
      <c r="B3569" s="325">
        <f t="shared" si="279"/>
        <v>0.64340000000003927</v>
      </c>
      <c r="C3569" s="167">
        <f t="shared" si="275"/>
        <v>171.16799999998113</v>
      </c>
      <c r="D3569" s="167">
        <f>IF('Lineær programmering opg 4'!$M$4=0,"-",(-A3569+'Lineær programmering opg 4'!$M$4)/'Lineær programmering opg 4'!$K$4*-1)</f>
        <v>171.16799999998113</v>
      </c>
      <c r="E3569" s="167">
        <f>IF('Lineær programmering opg 4'!$M$5=0,"-",(-A3569+'Lineær programmering opg 4'!$M$5)/'Lineær programmering opg 4'!$K$5*-1)</f>
        <v>184.18799999999294</v>
      </c>
      <c r="F3569" s="167" t="str">
        <f>IF('Lineær programmering opg 4'!$E$6=0,"-",(-A3569+'Lineær programmering opg 4'!$M$6)/'Lineær programmering opg 4'!$K$6*-1)</f>
        <v>-</v>
      </c>
      <c r="G3569" s="167" t="str">
        <f>IF('Lineær programmering opg 4'!$D$7=0,"-",((-A3569+'Lineær programmering opg 4'!$M$7)/'Lineær programmering opg 4'!$K$7)*-1)</f>
        <v>-</v>
      </c>
      <c r="H3569" s="167" t="str">
        <f>IF('Lineær programmering opg 4'!$C$8=0,"-",((-A3569+'Lineær programmering opg 4'!$M$8)/'Lineær programmering opg 4'!$K$8)*-1)</f>
        <v>-</v>
      </c>
      <c r="I3569" s="167" t="str">
        <f>IF('Lineær programmering opg 4'!$D$8=0,"-",'Lineær programmering opg 4'!$G$8)</f>
        <v>-</v>
      </c>
      <c r="J3569" s="295">
        <f>A3569*'Lineær programmering opg 4'!$C$11+Datatabel!C3569*'Lineær programmering opg 4'!$D$11</f>
        <v>41116.799999998111</v>
      </c>
      <c r="K3569" s="9">
        <f t="shared" si="277"/>
        <v>0</v>
      </c>
      <c r="L3569" s="9">
        <f t="shared" si="278"/>
        <v>0</v>
      </c>
    </row>
    <row r="3570" spans="1:12" ht="15" x14ac:dyDescent="0.25">
      <c r="A3570" s="167">
        <f t="shared" si="276"/>
        <v>154.39200000000943</v>
      </c>
      <c r="B3570" s="325">
        <f t="shared" si="279"/>
        <v>0.64330000000003928</v>
      </c>
      <c r="C3570" s="167">
        <f t="shared" si="275"/>
        <v>171.21599999998114</v>
      </c>
      <c r="D3570" s="167">
        <f>IF('Lineær programmering opg 4'!$M$4=0,"-",(-A3570+'Lineær programmering opg 4'!$M$4)/'Lineær programmering opg 4'!$K$4*-1)</f>
        <v>171.21599999998114</v>
      </c>
      <c r="E3570" s="167">
        <f>IF('Lineær programmering opg 4'!$M$5=0,"-",(-A3570+'Lineær programmering opg 4'!$M$5)/'Lineær programmering opg 4'!$K$5*-1)</f>
        <v>184.20599999999294</v>
      </c>
      <c r="F3570" s="167" t="str">
        <f>IF('Lineær programmering opg 4'!$E$6=0,"-",(-A3570+'Lineær programmering opg 4'!$M$6)/'Lineær programmering opg 4'!$K$6*-1)</f>
        <v>-</v>
      </c>
      <c r="G3570" s="167" t="str">
        <f>IF('Lineær programmering opg 4'!$D$7=0,"-",((-A3570+'Lineær programmering opg 4'!$M$7)/'Lineær programmering opg 4'!$K$7)*-1)</f>
        <v>-</v>
      </c>
      <c r="H3570" s="167" t="str">
        <f>IF('Lineær programmering opg 4'!$C$8=0,"-",((-A3570+'Lineær programmering opg 4'!$M$8)/'Lineær programmering opg 4'!$K$8)*-1)</f>
        <v>-</v>
      </c>
      <c r="I3570" s="167" t="str">
        <f>IF('Lineær programmering opg 4'!$D$8=0,"-",'Lineær programmering opg 4'!$G$8)</f>
        <v>-</v>
      </c>
      <c r="J3570" s="295">
        <f>A3570*'Lineær programmering opg 4'!$C$11+Datatabel!C3570*'Lineær programmering opg 4'!$D$11</f>
        <v>41121.599999998114</v>
      </c>
      <c r="K3570" s="9">
        <f t="shared" si="277"/>
        <v>0</v>
      </c>
      <c r="L3570" s="9">
        <f t="shared" si="278"/>
        <v>0</v>
      </c>
    </row>
    <row r="3571" spans="1:12" ht="15" x14ac:dyDescent="0.25">
      <c r="A3571" s="167">
        <f t="shared" si="276"/>
        <v>154.36800000000943</v>
      </c>
      <c r="B3571" s="325">
        <f t="shared" si="279"/>
        <v>0.6432000000000393</v>
      </c>
      <c r="C3571" s="167">
        <f t="shared" si="275"/>
        <v>171.26399999998114</v>
      </c>
      <c r="D3571" s="167">
        <f>IF('Lineær programmering opg 4'!$M$4=0,"-",(-A3571+'Lineær programmering opg 4'!$M$4)/'Lineær programmering opg 4'!$K$4*-1)</f>
        <v>171.26399999998114</v>
      </c>
      <c r="E3571" s="167">
        <f>IF('Lineær programmering opg 4'!$M$5=0,"-",(-A3571+'Lineær programmering opg 4'!$M$5)/'Lineær programmering opg 4'!$K$5*-1)</f>
        <v>184.22399999999294</v>
      </c>
      <c r="F3571" s="167" t="str">
        <f>IF('Lineær programmering opg 4'!$E$6=0,"-",(-A3571+'Lineær programmering opg 4'!$M$6)/'Lineær programmering opg 4'!$K$6*-1)</f>
        <v>-</v>
      </c>
      <c r="G3571" s="167" t="str">
        <f>IF('Lineær programmering opg 4'!$D$7=0,"-",((-A3571+'Lineær programmering opg 4'!$M$7)/'Lineær programmering opg 4'!$K$7)*-1)</f>
        <v>-</v>
      </c>
      <c r="H3571" s="167" t="str">
        <f>IF('Lineær programmering opg 4'!$C$8=0,"-",((-A3571+'Lineær programmering opg 4'!$M$8)/'Lineær programmering opg 4'!$K$8)*-1)</f>
        <v>-</v>
      </c>
      <c r="I3571" s="167" t="str">
        <f>IF('Lineær programmering opg 4'!$D$8=0,"-",'Lineær programmering opg 4'!$G$8)</f>
        <v>-</v>
      </c>
      <c r="J3571" s="295">
        <f>A3571*'Lineær programmering opg 4'!$C$11+Datatabel!C3571*'Lineær programmering opg 4'!$D$11</f>
        <v>41126.399999998117</v>
      </c>
      <c r="K3571" s="9">
        <f t="shared" si="277"/>
        <v>0</v>
      </c>
      <c r="L3571" s="9">
        <f t="shared" si="278"/>
        <v>0</v>
      </c>
    </row>
    <row r="3572" spans="1:12" ht="15" x14ac:dyDescent="0.25">
      <c r="A3572" s="167">
        <f t="shared" si="276"/>
        <v>154.34400000000943</v>
      </c>
      <c r="B3572" s="325">
        <f t="shared" si="279"/>
        <v>0.64310000000003931</v>
      </c>
      <c r="C3572" s="167">
        <f t="shared" si="275"/>
        <v>171.31199999998114</v>
      </c>
      <c r="D3572" s="167">
        <f>IF('Lineær programmering opg 4'!$M$4=0,"-",(-A3572+'Lineær programmering opg 4'!$M$4)/'Lineær programmering opg 4'!$K$4*-1)</f>
        <v>171.31199999998114</v>
      </c>
      <c r="E3572" s="167">
        <f>IF('Lineær programmering opg 4'!$M$5=0,"-",(-A3572+'Lineær programmering opg 4'!$M$5)/'Lineær programmering opg 4'!$K$5*-1)</f>
        <v>184.24199999999294</v>
      </c>
      <c r="F3572" s="167" t="str">
        <f>IF('Lineær programmering opg 4'!$E$6=0,"-",(-A3572+'Lineær programmering opg 4'!$M$6)/'Lineær programmering opg 4'!$K$6*-1)</f>
        <v>-</v>
      </c>
      <c r="G3572" s="167" t="str">
        <f>IF('Lineær programmering opg 4'!$D$7=0,"-",((-A3572+'Lineær programmering opg 4'!$M$7)/'Lineær programmering opg 4'!$K$7)*-1)</f>
        <v>-</v>
      </c>
      <c r="H3572" s="167" t="str">
        <f>IF('Lineær programmering opg 4'!$C$8=0,"-",((-A3572+'Lineær programmering opg 4'!$M$8)/'Lineær programmering opg 4'!$K$8)*-1)</f>
        <v>-</v>
      </c>
      <c r="I3572" s="167" t="str">
        <f>IF('Lineær programmering opg 4'!$D$8=0,"-",'Lineær programmering opg 4'!$G$8)</f>
        <v>-</v>
      </c>
      <c r="J3572" s="295">
        <f>A3572*'Lineær programmering opg 4'!$C$11+Datatabel!C3572*'Lineær programmering opg 4'!$D$11</f>
        <v>41131.19999999812</v>
      </c>
      <c r="K3572" s="9">
        <f t="shared" si="277"/>
        <v>0</v>
      </c>
      <c r="L3572" s="9">
        <f t="shared" si="278"/>
        <v>0</v>
      </c>
    </row>
    <row r="3573" spans="1:12" ht="15" x14ac:dyDescent="0.25">
      <c r="A3573" s="167">
        <f t="shared" si="276"/>
        <v>154.32000000000943</v>
      </c>
      <c r="B3573" s="325">
        <f t="shared" si="279"/>
        <v>0.64300000000003932</v>
      </c>
      <c r="C3573" s="167">
        <f t="shared" si="275"/>
        <v>171.35999999998114</v>
      </c>
      <c r="D3573" s="167">
        <f>IF('Lineær programmering opg 4'!$M$4=0,"-",(-A3573+'Lineær programmering opg 4'!$M$4)/'Lineær programmering opg 4'!$K$4*-1)</f>
        <v>171.35999999998114</v>
      </c>
      <c r="E3573" s="167">
        <f>IF('Lineær programmering opg 4'!$M$5=0,"-",(-A3573+'Lineær programmering opg 4'!$M$5)/'Lineær programmering opg 4'!$K$5*-1)</f>
        <v>184.25999999999294</v>
      </c>
      <c r="F3573" s="167" t="str">
        <f>IF('Lineær programmering opg 4'!$E$6=0,"-",(-A3573+'Lineær programmering opg 4'!$M$6)/'Lineær programmering opg 4'!$K$6*-1)</f>
        <v>-</v>
      </c>
      <c r="G3573" s="167" t="str">
        <f>IF('Lineær programmering opg 4'!$D$7=0,"-",((-A3573+'Lineær programmering opg 4'!$M$7)/'Lineær programmering opg 4'!$K$7)*-1)</f>
        <v>-</v>
      </c>
      <c r="H3573" s="167" t="str">
        <f>IF('Lineær programmering opg 4'!$C$8=0,"-",((-A3573+'Lineær programmering opg 4'!$M$8)/'Lineær programmering opg 4'!$K$8)*-1)</f>
        <v>-</v>
      </c>
      <c r="I3573" s="167" t="str">
        <f>IF('Lineær programmering opg 4'!$D$8=0,"-",'Lineær programmering opg 4'!$G$8)</f>
        <v>-</v>
      </c>
      <c r="J3573" s="295">
        <f>A3573*'Lineær programmering opg 4'!$C$11+Datatabel!C3573*'Lineær programmering opg 4'!$D$11</f>
        <v>41135.999999998108</v>
      </c>
      <c r="K3573" s="9">
        <f t="shared" si="277"/>
        <v>0</v>
      </c>
      <c r="L3573" s="9">
        <f t="shared" si="278"/>
        <v>0</v>
      </c>
    </row>
    <row r="3574" spans="1:12" ht="15" x14ac:dyDescent="0.25">
      <c r="A3574" s="167">
        <f t="shared" si="276"/>
        <v>154.29600000000943</v>
      </c>
      <c r="B3574" s="325">
        <f t="shared" si="279"/>
        <v>0.64290000000003933</v>
      </c>
      <c r="C3574" s="167">
        <f t="shared" si="275"/>
        <v>171.40799999998114</v>
      </c>
      <c r="D3574" s="167">
        <f>IF('Lineær programmering opg 4'!$M$4=0,"-",(-A3574+'Lineær programmering opg 4'!$M$4)/'Lineær programmering opg 4'!$K$4*-1)</f>
        <v>171.40799999998114</v>
      </c>
      <c r="E3574" s="167">
        <f>IF('Lineær programmering opg 4'!$M$5=0,"-",(-A3574+'Lineær programmering opg 4'!$M$5)/'Lineær programmering opg 4'!$K$5*-1)</f>
        <v>184.27799999999294</v>
      </c>
      <c r="F3574" s="167" t="str">
        <f>IF('Lineær programmering opg 4'!$E$6=0,"-",(-A3574+'Lineær programmering opg 4'!$M$6)/'Lineær programmering opg 4'!$K$6*-1)</f>
        <v>-</v>
      </c>
      <c r="G3574" s="167" t="str">
        <f>IF('Lineær programmering opg 4'!$D$7=0,"-",((-A3574+'Lineær programmering opg 4'!$M$7)/'Lineær programmering opg 4'!$K$7)*-1)</f>
        <v>-</v>
      </c>
      <c r="H3574" s="167" t="str">
        <f>IF('Lineær programmering opg 4'!$C$8=0,"-",((-A3574+'Lineær programmering opg 4'!$M$8)/'Lineær programmering opg 4'!$K$8)*-1)</f>
        <v>-</v>
      </c>
      <c r="I3574" s="167" t="str">
        <f>IF('Lineær programmering opg 4'!$D$8=0,"-",'Lineær programmering opg 4'!$G$8)</f>
        <v>-</v>
      </c>
      <c r="J3574" s="295">
        <f>A3574*'Lineær programmering opg 4'!$C$11+Datatabel!C3574*'Lineær programmering opg 4'!$D$11</f>
        <v>41140.799999998111</v>
      </c>
      <c r="K3574" s="9">
        <f t="shared" si="277"/>
        <v>0</v>
      </c>
      <c r="L3574" s="9">
        <f t="shared" si="278"/>
        <v>0</v>
      </c>
    </row>
    <row r="3575" spans="1:12" ht="15" x14ac:dyDescent="0.25">
      <c r="A3575" s="167">
        <f t="shared" si="276"/>
        <v>154.27200000000943</v>
      </c>
      <c r="B3575" s="325">
        <f t="shared" si="279"/>
        <v>0.64280000000003934</v>
      </c>
      <c r="C3575" s="167">
        <f t="shared" si="275"/>
        <v>171.45599999998115</v>
      </c>
      <c r="D3575" s="167">
        <f>IF('Lineær programmering opg 4'!$M$4=0,"-",(-A3575+'Lineær programmering opg 4'!$M$4)/'Lineær programmering opg 4'!$K$4*-1)</f>
        <v>171.45599999998115</v>
      </c>
      <c r="E3575" s="167">
        <f>IF('Lineær programmering opg 4'!$M$5=0,"-",(-A3575+'Lineær programmering opg 4'!$M$5)/'Lineær programmering opg 4'!$K$5*-1)</f>
        <v>184.29599999999294</v>
      </c>
      <c r="F3575" s="167" t="str">
        <f>IF('Lineær programmering opg 4'!$E$6=0,"-",(-A3575+'Lineær programmering opg 4'!$M$6)/'Lineær programmering opg 4'!$K$6*-1)</f>
        <v>-</v>
      </c>
      <c r="G3575" s="167" t="str">
        <f>IF('Lineær programmering opg 4'!$D$7=0,"-",((-A3575+'Lineær programmering opg 4'!$M$7)/'Lineær programmering opg 4'!$K$7)*-1)</f>
        <v>-</v>
      </c>
      <c r="H3575" s="167" t="str">
        <f>IF('Lineær programmering opg 4'!$C$8=0,"-",((-A3575+'Lineær programmering opg 4'!$M$8)/'Lineær programmering opg 4'!$K$8)*-1)</f>
        <v>-</v>
      </c>
      <c r="I3575" s="167" t="str">
        <f>IF('Lineær programmering opg 4'!$D$8=0,"-",'Lineær programmering opg 4'!$G$8)</f>
        <v>-</v>
      </c>
      <c r="J3575" s="295">
        <f>A3575*'Lineær programmering opg 4'!$C$11+Datatabel!C3575*'Lineær programmering opg 4'!$D$11</f>
        <v>41145.599999998114</v>
      </c>
      <c r="K3575" s="9">
        <f t="shared" si="277"/>
        <v>0</v>
      </c>
      <c r="L3575" s="9">
        <f t="shared" si="278"/>
        <v>0</v>
      </c>
    </row>
    <row r="3576" spans="1:12" ht="15" x14ac:dyDescent="0.25">
      <c r="A3576" s="167">
        <f t="shared" si="276"/>
        <v>154.24800000000945</v>
      </c>
      <c r="B3576" s="325">
        <f t="shared" si="279"/>
        <v>0.64270000000003935</v>
      </c>
      <c r="C3576" s="167">
        <f t="shared" si="275"/>
        <v>171.50399999998109</v>
      </c>
      <c r="D3576" s="167">
        <f>IF('Lineær programmering opg 4'!$M$4=0,"-",(-A3576+'Lineær programmering opg 4'!$M$4)/'Lineær programmering opg 4'!$K$4*-1)</f>
        <v>171.50399999998109</v>
      </c>
      <c r="E3576" s="167">
        <f>IF('Lineær programmering opg 4'!$M$5=0,"-",(-A3576+'Lineær programmering opg 4'!$M$5)/'Lineær programmering opg 4'!$K$5*-1)</f>
        <v>184.31399999999292</v>
      </c>
      <c r="F3576" s="167" t="str">
        <f>IF('Lineær programmering opg 4'!$E$6=0,"-",(-A3576+'Lineær programmering opg 4'!$M$6)/'Lineær programmering opg 4'!$K$6*-1)</f>
        <v>-</v>
      </c>
      <c r="G3576" s="167" t="str">
        <f>IF('Lineær programmering opg 4'!$D$7=0,"-",((-A3576+'Lineær programmering opg 4'!$M$7)/'Lineær programmering opg 4'!$K$7)*-1)</f>
        <v>-</v>
      </c>
      <c r="H3576" s="167" t="str">
        <f>IF('Lineær programmering opg 4'!$C$8=0,"-",((-A3576+'Lineær programmering opg 4'!$M$8)/'Lineær programmering opg 4'!$K$8)*-1)</f>
        <v>-</v>
      </c>
      <c r="I3576" s="167" t="str">
        <f>IF('Lineær programmering opg 4'!$D$8=0,"-",'Lineær programmering opg 4'!$G$8)</f>
        <v>-</v>
      </c>
      <c r="J3576" s="295">
        <f>A3576*'Lineær programmering opg 4'!$C$11+Datatabel!C3576*'Lineær programmering opg 4'!$D$11</f>
        <v>41150.39999999811</v>
      </c>
      <c r="K3576" s="9">
        <f t="shared" si="277"/>
        <v>0</v>
      </c>
      <c r="L3576" s="9">
        <f t="shared" si="278"/>
        <v>0</v>
      </c>
    </row>
    <row r="3577" spans="1:12" ht="15" x14ac:dyDescent="0.25">
      <c r="A3577" s="167">
        <f t="shared" si="276"/>
        <v>154.22400000000945</v>
      </c>
      <c r="B3577" s="325">
        <f t="shared" si="279"/>
        <v>0.64260000000003936</v>
      </c>
      <c r="C3577" s="167">
        <f t="shared" si="275"/>
        <v>171.55199999998109</v>
      </c>
      <c r="D3577" s="167">
        <f>IF('Lineær programmering opg 4'!$M$4=0,"-",(-A3577+'Lineær programmering opg 4'!$M$4)/'Lineær programmering opg 4'!$K$4*-1)</f>
        <v>171.55199999998109</v>
      </c>
      <c r="E3577" s="167">
        <f>IF('Lineær programmering opg 4'!$M$5=0,"-",(-A3577+'Lineær programmering opg 4'!$M$5)/'Lineær programmering opg 4'!$K$5*-1)</f>
        <v>184.33199999999292</v>
      </c>
      <c r="F3577" s="167" t="str">
        <f>IF('Lineær programmering opg 4'!$E$6=0,"-",(-A3577+'Lineær programmering opg 4'!$M$6)/'Lineær programmering opg 4'!$K$6*-1)</f>
        <v>-</v>
      </c>
      <c r="G3577" s="167" t="str">
        <f>IF('Lineær programmering opg 4'!$D$7=0,"-",((-A3577+'Lineær programmering opg 4'!$M$7)/'Lineær programmering opg 4'!$K$7)*-1)</f>
        <v>-</v>
      </c>
      <c r="H3577" s="167" t="str">
        <f>IF('Lineær programmering opg 4'!$C$8=0,"-",((-A3577+'Lineær programmering opg 4'!$M$8)/'Lineær programmering opg 4'!$K$8)*-1)</f>
        <v>-</v>
      </c>
      <c r="I3577" s="167" t="str">
        <f>IF('Lineær programmering opg 4'!$D$8=0,"-",'Lineær programmering opg 4'!$G$8)</f>
        <v>-</v>
      </c>
      <c r="J3577" s="295">
        <f>A3577*'Lineær programmering opg 4'!$C$11+Datatabel!C3577*'Lineær programmering opg 4'!$D$11</f>
        <v>41155.199999998113</v>
      </c>
      <c r="K3577" s="9">
        <f t="shared" si="277"/>
        <v>0</v>
      </c>
      <c r="L3577" s="9">
        <f t="shared" si="278"/>
        <v>0</v>
      </c>
    </row>
    <row r="3578" spans="1:12" ht="15" x14ac:dyDescent="0.25">
      <c r="A3578" s="167">
        <f t="shared" si="276"/>
        <v>154.20000000000945</v>
      </c>
      <c r="B3578" s="325">
        <f t="shared" si="279"/>
        <v>0.64250000000003937</v>
      </c>
      <c r="C3578" s="167">
        <f t="shared" si="275"/>
        <v>171.59999999998109</v>
      </c>
      <c r="D3578" s="167">
        <f>IF('Lineær programmering opg 4'!$M$4=0,"-",(-A3578+'Lineær programmering opg 4'!$M$4)/'Lineær programmering opg 4'!$K$4*-1)</f>
        <v>171.59999999998109</v>
      </c>
      <c r="E3578" s="167">
        <f>IF('Lineær programmering opg 4'!$M$5=0,"-",(-A3578+'Lineær programmering opg 4'!$M$5)/'Lineær programmering opg 4'!$K$5*-1)</f>
        <v>184.34999999999292</v>
      </c>
      <c r="F3578" s="167" t="str">
        <f>IF('Lineær programmering opg 4'!$E$6=0,"-",(-A3578+'Lineær programmering opg 4'!$M$6)/'Lineær programmering opg 4'!$K$6*-1)</f>
        <v>-</v>
      </c>
      <c r="G3578" s="167" t="str">
        <f>IF('Lineær programmering opg 4'!$D$7=0,"-",((-A3578+'Lineær programmering opg 4'!$M$7)/'Lineær programmering opg 4'!$K$7)*-1)</f>
        <v>-</v>
      </c>
      <c r="H3578" s="167" t="str">
        <f>IF('Lineær programmering opg 4'!$C$8=0,"-",((-A3578+'Lineær programmering opg 4'!$M$8)/'Lineær programmering opg 4'!$K$8)*-1)</f>
        <v>-</v>
      </c>
      <c r="I3578" s="167" t="str">
        <f>IF('Lineær programmering opg 4'!$D$8=0,"-",'Lineær programmering opg 4'!$G$8)</f>
        <v>-</v>
      </c>
      <c r="J3578" s="295">
        <f>A3578*'Lineær programmering opg 4'!$C$11+Datatabel!C3578*'Lineær programmering opg 4'!$D$11</f>
        <v>41159.999999998108</v>
      </c>
      <c r="K3578" s="9">
        <f t="shared" si="277"/>
        <v>0</v>
      </c>
      <c r="L3578" s="9">
        <f t="shared" si="278"/>
        <v>0</v>
      </c>
    </row>
    <row r="3579" spans="1:12" ht="15" x14ac:dyDescent="0.25">
      <c r="A3579" s="167">
        <f t="shared" si="276"/>
        <v>154.17600000000945</v>
      </c>
      <c r="B3579" s="325">
        <f t="shared" si="279"/>
        <v>0.64240000000003938</v>
      </c>
      <c r="C3579" s="167">
        <f t="shared" si="275"/>
        <v>171.6479999999811</v>
      </c>
      <c r="D3579" s="167">
        <f>IF('Lineær programmering opg 4'!$M$4=0,"-",(-A3579+'Lineær programmering opg 4'!$M$4)/'Lineær programmering opg 4'!$K$4*-1)</f>
        <v>171.6479999999811</v>
      </c>
      <c r="E3579" s="167">
        <f>IF('Lineær programmering opg 4'!$M$5=0,"-",(-A3579+'Lineær programmering opg 4'!$M$5)/'Lineær programmering opg 4'!$K$5*-1)</f>
        <v>184.36799999999292</v>
      </c>
      <c r="F3579" s="167" t="str">
        <f>IF('Lineær programmering opg 4'!$E$6=0,"-",(-A3579+'Lineær programmering opg 4'!$M$6)/'Lineær programmering opg 4'!$K$6*-1)</f>
        <v>-</v>
      </c>
      <c r="G3579" s="167" t="str">
        <f>IF('Lineær programmering opg 4'!$D$7=0,"-",((-A3579+'Lineær programmering opg 4'!$M$7)/'Lineær programmering opg 4'!$K$7)*-1)</f>
        <v>-</v>
      </c>
      <c r="H3579" s="167" t="str">
        <f>IF('Lineær programmering opg 4'!$C$8=0,"-",((-A3579+'Lineær programmering opg 4'!$M$8)/'Lineær programmering opg 4'!$K$8)*-1)</f>
        <v>-</v>
      </c>
      <c r="I3579" s="167" t="str">
        <f>IF('Lineær programmering opg 4'!$D$8=0,"-",'Lineær programmering opg 4'!$G$8)</f>
        <v>-</v>
      </c>
      <c r="J3579" s="295">
        <f>A3579*'Lineær programmering opg 4'!$C$11+Datatabel!C3579*'Lineær programmering opg 4'!$D$11</f>
        <v>41164.799999998111</v>
      </c>
      <c r="K3579" s="9">
        <f t="shared" si="277"/>
        <v>0</v>
      </c>
      <c r="L3579" s="9">
        <f t="shared" si="278"/>
        <v>0</v>
      </c>
    </row>
    <row r="3580" spans="1:12" ht="15" x14ac:dyDescent="0.25">
      <c r="A3580" s="167">
        <f t="shared" si="276"/>
        <v>154.15200000000945</v>
      </c>
      <c r="B3580" s="325">
        <f t="shared" si="279"/>
        <v>0.64230000000003939</v>
      </c>
      <c r="C3580" s="167">
        <f t="shared" si="275"/>
        <v>171.6959999999811</v>
      </c>
      <c r="D3580" s="167">
        <f>IF('Lineær programmering opg 4'!$M$4=0,"-",(-A3580+'Lineær programmering opg 4'!$M$4)/'Lineær programmering opg 4'!$K$4*-1)</f>
        <v>171.6959999999811</v>
      </c>
      <c r="E3580" s="167">
        <f>IF('Lineær programmering opg 4'!$M$5=0,"-",(-A3580+'Lineær programmering opg 4'!$M$5)/'Lineær programmering opg 4'!$K$5*-1)</f>
        <v>184.38599999999292</v>
      </c>
      <c r="F3580" s="167" t="str">
        <f>IF('Lineær programmering opg 4'!$E$6=0,"-",(-A3580+'Lineær programmering opg 4'!$M$6)/'Lineær programmering opg 4'!$K$6*-1)</f>
        <v>-</v>
      </c>
      <c r="G3580" s="167" t="str">
        <f>IF('Lineær programmering opg 4'!$D$7=0,"-",((-A3580+'Lineær programmering opg 4'!$M$7)/'Lineær programmering opg 4'!$K$7)*-1)</f>
        <v>-</v>
      </c>
      <c r="H3580" s="167" t="str">
        <f>IF('Lineær programmering opg 4'!$C$8=0,"-",((-A3580+'Lineær programmering opg 4'!$M$8)/'Lineær programmering opg 4'!$K$8)*-1)</f>
        <v>-</v>
      </c>
      <c r="I3580" s="167" t="str">
        <f>IF('Lineær programmering opg 4'!$D$8=0,"-",'Lineær programmering opg 4'!$G$8)</f>
        <v>-</v>
      </c>
      <c r="J3580" s="295">
        <f>A3580*'Lineær programmering opg 4'!$C$11+Datatabel!C3580*'Lineær programmering opg 4'!$D$11</f>
        <v>41169.599999998107</v>
      </c>
      <c r="K3580" s="9">
        <f t="shared" si="277"/>
        <v>0</v>
      </c>
      <c r="L3580" s="9">
        <f t="shared" si="278"/>
        <v>0</v>
      </c>
    </row>
    <row r="3581" spans="1:12" ht="15" x14ac:dyDescent="0.25">
      <c r="A3581" s="167">
        <f t="shared" si="276"/>
        <v>154.12800000000945</v>
      </c>
      <c r="B3581" s="325">
        <f t="shared" si="279"/>
        <v>0.64220000000003941</v>
      </c>
      <c r="C3581" s="167">
        <f t="shared" si="275"/>
        <v>171.7439999999811</v>
      </c>
      <c r="D3581" s="167">
        <f>IF('Lineær programmering opg 4'!$M$4=0,"-",(-A3581+'Lineær programmering opg 4'!$M$4)/'Lineær programmering opg 4'!$K$4*-1)</f>
        <v>171.7439999999811</v>
      </c>
      <c r="E3581" s="167">
        <f>IF('Lineær programmering opg 4'!$M$5=0,"-",(-A3581+'Lineær programmering opg 4'!$M$5)/'Lineær programmering opg 4'!$K$5*-1)</f>
        <v>184.40399999999292</v>
      </c>
      <c r="F3581" s="167" t="str">
        <f>IF('Lineær programmering opg 4'!$E$6=0,"-",(-A3581+'Lineær programmering opg 4'!$M$6)/'Lineær programmering opg 4'!$K$6*-1)</f>
        <v>-</v>
      </c>
      <c r="G3581" s="167" t="str">
        <f>IF('Lineær programmering opg 4'!$D$7=0,"-",((-A3581+'Lineær programmering opg 4'!$M$7)/'Lineær programmering opg 4'!$K$7)*-1)</f>
        <v>-</v>
      </c>
      <c r="H3581" s="167" t="str">
        <f>IF('Lineær programmering opg 4'!$C$8=0,"-",((-A3581+'Lineær programmering opg 4'!$M$8)/'Lineær programmering opg 4'!$K$8)*-1)</f>
        <v>-</v>
      </c>
      <c r="I3581" s="167" t="str">
        <f>IF('Lineær programmering opg 4'!$D$8=0,"-",'Lineær programmering opg 4'!$G$8)</f>
        <v>-</v>
      </c>
      <c r="J3581" s="295">
        <f>A3581*'Lineær programmering opg 4'!$C$11+Datatabel!C3581*'Lineær programmering opg 4'!$D$11</f>
        <v>41174.39999999811</v>
      </c>
      <c r="K3581" s="9">
        <f t="shared" si="277"/>
        <v>0</v>
      </c>
      <c r="L3581" s="9">
        <f t="shared" si="278"/>
        <v>0</v>
      </c>
    </row>
    <row r="3582" spans="1:12" ht="15" x14ac:dyDescent="0.25">
      <c r="A3582" s="167">
        <f t="shared" si="276"/>
        <v>154.10400000000945</v>
      </c>
      <c r="B3582" s="325">
        <f t="shared" si="279"/>
        <v>0.64210000000003942</v>
      </c>
      <c r="C3582" s="167">
        <f t="shared" si="275"/>
        <v>171.7919999999811</v>
      </c>
      <c r="D3582" s="167">
        <f>IF('Lineær programmering opg 4'!$M$4=0,"-",(-A3582+'Lineær programmering opg 4'!$M$4)/'Lineær programmering opg 4'!$K$4*-1)</f>
        <v>171.7919999999811</v>
      </c>
      <c r="E3582" s="167">
        <f>IF('Lineær programmering opg 4'!$M$5=0,"-",(-A3582+'Lineær programmering opg 4'!$M$5)/'Lineær programmering opg 4'!$K$5*-1)</f>
        <v>184.42199999999292</v>
      </c>
      <c r="F3582" s="167" t="str">
        <f>IF('Lineær programmering opg 4'!$E$6=0,"-",(-A3582+'Lineær programmering opg 4'!$M$6)/'Lineær programmering opg 4'!$K$6*-1)</f>
        <v>-</v>
      </c>
      <c r="G3582" s="167" t="str">
        <f>IF('Lineær programmering opg 4'!$D$7=0,"-",((-A3582+'Lineær programmering opg 4'!$M$7)/'Lineær programmering opg 4'!$K$7)*-1)</f>
        <v>-</v>
      </c>
      <c r="H3582" s="167" t="str">
        <f>IF('Lineær programmering opg 4'!$C$8=0,"-",((-A3582+'Lineær programmering opg 4'!$M$8)/'Lineær programmering opg 4'!$K$8)*-1)</f>
        <v>-</v>
      </c>
      <c r="I3582" s="167" t="str">
        <f>IF('Lineær programmering opg 4'!$D$8=0,"-",'Lineær programmering opg 4'!$G$8)</f>
        <v>-</v>
      </c>
      <c r="J3582" s="295">
        <f>A3582*'Lineær programmering opg 4'!$C$11+Datatabel!C3582*'Lineær programmering opg 4'!$D$11</f>
        <v>41179.199999998113</v>
      </c>
      <c r="K3582" s="9">
        <f t="shared" si="277"/>
        <v>0</v>
      </c>
      <c r="L3582" s="9">
        <f t="shared" si="278"/>
        <v>0</v>
      </c>
    </row>
    <row r="3583" spans="1:12" ht="15" x14ac:dyDescent="0.25">
      <c r="A3583" s="167">
        <f t="shared" si="276"/>
        <v>154.08000000000948</v>
      </c>
      <c r="B3583" s="325">
        <f t="shared" si="279"/>
        <v>0.64200000000003943</v>
      </c>
      <c r="C3583" s="167">
        <f t="shared" si="275"/>
        <v>171.83999999998105</v>
      </c>
      <c r="D3583" s="167">
        <f>IF('Lineær programmering opg 4'!$M$4=0,"-",(-A3583+'Lineær programmering opg 4'!$M$4)/'Lineær programmering opg 4'!$K$4*-1)</f>
        <v>171.83999999998105</v>
      </c>
      <c r="E3583" s="167">
        <f>IF('Lineær programmering opg 4'!$M$5=0,"-",(-A3583+'Lineær programmering opg 4'!$M$5)/'Lineær programmering opg 4'!$K$5*-1)</f>
        <v>184.43999999999289</v>
      </c>
      <c r="F3583" s="167" t="str">
        <f>IF('Lineær programmering opg 4'!$E$6=0,"-",(-A3583+'Lineær programmering opg 4'!$M$6)/'Lineær programmering opg 4'!$K$6*-1)</f>
        <v>-</v>
      </c>
      <c r="G3583" s="167" t="str">
        <f>IF('Lineær programmering opg 4'!$D$7=0,"-",((-A3583+'Lineær programmering opg 4'!$M$7)/'Lineær programmering opg 4'!$K$7)*-1)</f>
        <v>-</v>
      </c>
      <c r="H3583" s="167" t="str">
        <f>IF('Lineær programmering opg 4'!$C$8=0,"-",((-A3583+'Lineær programmering opg 4'!$M$8)/'Lineær programmering opg 4'!$K$8)*-1)</f>
        <v>-</v>
      </c>
      <c r="I3583" s="167" t="str">
        <f>IF('Lineær programmering opg 4'!$D$8=0,"-",'Lineær programmering opg 4'!$G$8)</f>
        <v>-</v>
      </c>
      <c r="J3583" s="295">
        <f>A3583*'Lineær programmering opg 4'!$C$11+Datatabel!C3583*'Lineær programmering opg 4'!$D$11</f>
        <v>41183.999999998101</v>
      </c>
      <c r="K3583" s="9">
        <f t="shared" si="277"/>
        <v>0</v>
      </c>
      <c r="L3583" s="9">
        <f t="shared" si="278"/>
        <v>0</v>
      </c>
    </row>
    <row r="3584" spans="1:12" ht="15" x14ac:dyDescent="0.25">
      <c r="A3584" s="167">
        <f t="shared" si="276"/>
        <v>154.05600000000948</v>
      </c>
      <c r="B3584" s="325">
        <f t="shared" si="279"/>
        <v>0.64190000000003944</v>
      </c>
      <c r="C3584" s="167">
        <f t="shared" si="275"/>
        <v>171.88799999998105</v>
      </c>
      <c r="D3584" s="167">
        <f>IF('Lineær programmering opg 4'!$M$4=0,"-",(-A3584+'Lineær programmering opg 4'!$M$4)/'Lineær programmering opg 4'!$K$4*-1)</f>
        <v>171.88799999998105</v>
      </c>
      <c r="E3584" s="167">
        <f>IF('Lineær programmering opg 4'!$M$5=0,"-",(-A3584+'Lineær programmering opg 4'!$M$5)/'Lineær programmering opg 4'!$K$5*-1)</f>
        <v>184.45799999999289</v>
      </c>
      <c r="F3584" s="167" t="str">
        <f>IF('Lineær programmering opg 4'!$E$6=0,"-",(-A3584+'Lineær programmering opg 4'!$M$6)/'Lineær programmering opg 4'!$K$6*-1)</f>
        <v>-</v>
      </c>
      <c r="G3584" s="167" t="str">
        <f>IF('Lineær programmering opg 4'!$D$7=0,"-",((-A3584+'Lineær programmering opg 4'!$M$7)/'Lineær programmering opg 4'!$K$7)*-1)</f>
        <v>-</v>
      </c>
      <c r="H3584" s="167" t="str">
        <f>IF('Lineær programmering opg 4'!$C$8=0,"-",((-A3584+'Lineær programmering opg 4'!$M$8)/'Lineær programmering opg 4'!$K$8)*-1)</f>
        <v>-</v>
      </c>
      <c r="I3584" s="167" t="str">
        <f>IF('Lineær programmering opg 4'!$D$8=0,"-",'Lineær programmering opg 4'!$G$8)</f>
        <v>-</v>
      </c>
      <c r="J3584" s="295">
        <f>A3584*'Lineær programmering opg 4'!$C$11+Datatabel!C3584*'Lineær programmering opg 4'!$D$11</f>
        <v>41188.799999998104</v>
      </c>
      <c r="K3584" s="9">
        <f t="shared" si="277"/>
        <v>0</v>
      </c>
      <c r="L3584" s="9">
        <f t="shared" si="278"/>
        <v>0</v>
      </c>
    </row>
    <row r="3585" spans="1:12" ht="15" x14ac:dyDescent="0.25">
      <c r="A3585" s="167">
        <f t="shared" si="276"/>
        <v>154.03200000000948</v>
      </c>
      <c r="B3585" s="325">
        <f t="shared" si="279"/>
        <v>0.64180000000003945</v>
      </c>
      <c r="C3585" s="167">
        <f t="shared" si="275"/>
        <v>171.93599999998105</v>
      </c>
      <c r="D3585" s="167">
        <f>IF('Lineær programmering opg 4'!$M$4=0,"-",(-A3585+'Lineær programmering opg 4'!$M$4)/'Lineær programmering opg 4'!$K$4*-1)</f>
        <v>171.93599999998105</v>
      </c>
      <c r="E3585" s="167">
        <f>IF('Lineær programmering opg 4'!$M$5=0,"-",(-A3585+'Lineær programmering opg 4'!$M$5)/'Lineær programmering opg 4'!$K$5*-1)</f>
        <v>184.47599999999289</v>
      </c>
      <c r="F3585" s="167" t="str">
        <f>IF('Lineær programmering opg 4'!$E$6=0,"-",(-A3585+'Lineær programmering opg 4'!$M$6)/'Lineær programmering opg 4'!$K$6*-1)</f>
        <v>-</v>
      </c>
      <c r="G3585" s="167" t="str">
        <f>IF('Lineær programmering opg 4'!$D$7=0,"-",((-A3585+'Lineær programmering opg 4'!$M$7)/'Lineær programmering opg 4'!$K$7)*-1)</f>
        <v>-</v>
      </c>
      <c r="H3585" s="167" t="str">
        <f>IF('Lineær programmering opg 4'!$C$8=0,"-",((-A3585+'Lineær programmering opg 4'!$M$8)/'Lineær programmering opg 4'!$K$8)*-1)</f>
        <v>-</v>
      </c>
      <c r="I3585" s="167" t="str">
        <f>IF('Lineær programmering opg 4'!$D$8=0,"-",'Lineær programmering opg 4'!$G$8)</f>
        <v>-</v>
      </c>
      <c r="J3585" s="295">
        <f>A3585*'Lineær programmering opg 4'!$C$11+Datatabel!C3585*'Lineær programmering opg 4'!$D$11</f>
        <v>41193.5999999981</v>
      </c>
      <c r="K3585" s="9">
        <f t="shared" si="277"/>
        <v>0</v>
      </c>
      <c r="L3585" s="9">
        <f t="shared" si="278"/>
        <v>0</v>
      </c>
    </row>
    <row r="3586" spans="1:12" ht="15" x14ac:dyDescent="0.25">
      <c r="A3586" s="167">
        <f t="shared" si="276"/>
        <v>154.00800000000947</v>
      </c>
      <c r="B3586" s="325">
        <f t="shared" si="279"/>
        <v>0.64170000000003946</v>
      </c>
      <c r="C3586" s="167">
        <f t="shared" si="275"/>
        <v>171.98399999998105</v>
      </c>
      <c r="D3586" s="167">
        <f>IF('Lineær programmering opg 4'!$M$4=0,"-",(-A3586+'Lineær programmering opg 4'!$M$4)/'Lineær programmering opg 4'!$K$4*-1)</f>
        <v>171.98399999998105</v>
      </c>
      <c r="E3586" s="167">
        <f>IF('Lineær programmering opg 4'!$M$5=0,"-",(-A3586+'Lineær programmering opg 4'!$M$5)/'Lineær programmering opg 4'!$K$5*-1)</f>
        <v>184.49399999999289</v>
      </c>
      <c r="F3586" s="167" t="str">
        <f>IF('Lineær programmering opg 4'!$E$6=0,"-",(-A3586+'Lineær programmering opg 4'!$M$6)/'Lineær programmering opg 4'!$K$6*-1)</f>
        <v>-</v>
      </c>
      <c r="G3586" s="167" t="str">
        <f>IF('Lineær programmering opg 4'!$D$7=0,"-",((-A3586+'Lineær programmering opg 4'!$M$7)/'Lineær programmering opg 4'!$K$7)*-1)</f>
        <v>-</v>
      </c>
      <c r="H3586" s="167" t="str">
        <f>IF('Lineær programmering opg 4'!$C$8=0,"-",((-A3586+'Lineær programmering opg 4'!$M$8)/'Lineær programmering opg 4'!$K$8)*-1)</f>
        <v>-</v>
      </c>
      <c r="I3586" s="167" t="str">
        <f>IF('Lineær programmering opg 4'!$D$8=0,"-",'Lineær programmering opg 4'!$G$8)</f>
        <v>-</v>
      </c>
      <c r="J3586" s="295">
        <f>A3586*'Lineær programmering opg 4'!$C$11+Datatabel!C3586*'Lineær programmering opg 4'!$D$11</f>
        <v>41198.399999998102</v>
      </c>
      <c r="K3586" s="9">
        <f t="shared" si="277"/>
        <v>0</v>
      </c>
      <c r="L3586" s="9">
        <f t="shared" si="278"/>
        <v>0</v>
      </c>
    </row>
    <row r="3587" spans="1:12" ht="15" x14ac:dyDescent="0.25">
      <c r="A3587" s="167">
        <f t="shared" si="276"/>
        <v>153.98400000000947</v>
      </c>
      <c r="B3587" s="325">
        <f t="shared" si="279"/>
        <v>0.64160000000003947</v>
      </c>
      <c r="C3587" s="167">
        <f t="shared" ref="C3587:C3650" si="280">MIN(D3587,E3587,F3587,G3587,H3587,I3587)</f>
        <v>172.03199999998105</v>
      </c>
      <c r="D3587" s="167">
        <f>IF('Lineær programmering opg 4'!$M$4=0,"-",(-A3587+'Lineær programmering opg 4'!$M$4)/'Lineær programmering opg 4'!$K$4*-1)</f>
        <v>172.03199999998105</v>
      </c>
      <c r="E3587" s="167">
        <f>IF('Lineær programmering opg 4'!$M$5=0,"-",(-A3587+'Lineær programmering opg 4'!$M$5)/'Lineær programmering opg 4'!$K$5*-1)</f>
        <v>184.5119999999929</v>
      </c>
      <c r="F3587" s="167" t="str">
        <f>IF('Lineær programmering opg 4'!$E$6=0,"-",(-A3587+'Lineær programmering opg 4'!$M$6)/'Lineær programmering opg 4'!$K$6*-1)</f>
        <v>-</v>
      </c>
      <c r="G3587" s="167" t="str">
        <f>IF('Lineær programmering opg 4'!$D$7=0,"-",((-A3587+'Lineær programmering opg 4'!$M$7)/'Lineær programmering opg 4'!$K$7)*-1)</f>
        <v>-</v>
      </c>
      <c r="H3587" s="167" t="str">
        <f>IF('Lineær programmering opg 4'!$C$8=0,"-",((-A3587+'Lineær programmering opg 4'!$M$8)/'Lineær programmering opg 4'!$K$8)*-1)</f>
        <v>-</v>
      </c>
      <c r="I3587" s="167" t="str">
        <f>IF('Lineær programmering opg 4'!$D$8=0,"-",'Lineær programmering opg 4'!$G$8)</f>
        <v>-</v>
      </c>
      <c r="J3587" s="295">
        <f>A3587*'Lineær programmering opg 4'!$C$11+Datatabel!C3587*'Lineær programmering opg 4'!$D$11</f>
        <v>41203.199999998105</v>
      </c>
      <c r="K3587" s="9">
        <f t="shared" si="277"/>
        <v>0</v>
      </c>
      <c r="L3587" s="9">
        <f t="shared" si="278"/>
        <v>0</v>
      </c>
    </row>
    <row r="3588" spans="1:12" ht="15" x14ac:dyDescent="0.25">
      <c r="A3588" s="167">
        <f t="shared" ref="A3588:A3651" si="281">$A$3*B3588</f>
        <v>153.96000000000947</v>
      </c>
      <c r="B3588" s="325">
        <f t="shared" si="279"/>
        <v>0.64150000000003948</v>
      </c>
      <c r="C3588" s="167">
        <f t="shared" si="280"/>
        <v>172.07999999998106</v>
      </c>
      <c r="D3588" s="167">
        <f>IF('Lineær programmering opg 4'!$M$4=0,"-",(-A3588+'Lineær programmering opg 4'!$M$4)/'Lineær programmering opg 4'!$K$4*-1)</f>
        <v>172.07999999998106</v>
      </c>
      <c r="E3588" s="167">
        <f>IF('Lineær programmering opg 4'!$M$5=0,"-",(-A3588+'Lineær programmering opg 4'!$M$5)/'Lineær programmering opg 4'!$K$5*-1)</f>
        <v>184.5299999999929</v>
      </c>
      <c r="F3588" s="167" t="str">
        <f>IF('Lineær programmering opg 4'!$E$6=0,"-",(-A3588+'Lineær programmering opg 4'!$M$6)/'Lineær programmering opg 4'!$K$6*-1)</f>
        <v>-</v>
      </c>
      <c r="G3588" s="167" t="str">
        <f>IF('Lineær programmering opg 4'!$D$7=0,"-",((-A3588+'Lineær programmering opg 4'!$M$7)/'Lineær programmering opg 4'!$K$7)*-1)</f>
        <v>-</v>
      </c>
      <c r="H3588" s="167" t="str">
        <f>IF('Lineær programmering opg 4'!$C$8=0,"-",((-A3588+'Lineær programmering opg 4'!$M$8)/'Lineær programmering opg 4'!$K$8)*-1)</f>
        <v>-</v>
      </c>
      <c r="I3588" s="167" t="str">
        <f>IF('Lineær programmering opg 4'!$D$8=0,"-",'Lineær programmering opg 4'!$G$8)</f>
        <v>-</v>
      </c>
      <c r="J3588" s="295">
        <f>A3588*'Lineær programmering opg 4'!$C$11+Datatabel!C3588*'Lineær programmering opg 4'!$D$11</f>
        <v>41207.999999998108</v>
      </c>
      <c r="K3588" s="9">
        <f t="shared" ref="K3588:K3651" si="282">IF($J$10004=J3588,A3588,0)</f>
        <v>0</v>
      </c>
      <c r="L3588" s="9">
        <f t="shared" ref="L3588:L3651" si="283">IF(J3588=$J$10004,C3588,0)</f>
        <v>0</v>
      </c>
    </row>
    <row r="3589" spans="1:12" ht="15" x14ac:dyDescent="0.25">
      <c r="A3589" s="167">
        <f t="shared" si="281"/>
        <v>153.93600000000947</v>
      </c>
      <c r="B3589" s="325">
        <f t="shared" ref="B3589:B3652" si="284">B3588-0.01%</f>
        <v>0.64140000000003949</v>
      </c>
      <c r="C3589" s="167">
        <f t="shared" si="280"/>
        <v>172.12799999998106</v>
      </c>
      <c r="D3589" s="167">
        <f>IF('Lineær programmering opg 4'!$M$4=0,"-",(-A3589+'Lineær programmering opg 4'!$M$4)/'Lineær programmering opg 4'!$K$4*-1)</f>
        <v>172.12799999998106</v>
      </c>
      <c r="E3589" s="167">
        <f>IF('Lineær programmering opg 4'!$M$5=0,"-",(-A3589+'Lineær programmering opg 4'!$M$5)/'Lineær programmering opg 4'!$K$5*-1)</f>
        <v>184.5479999999929</v>
      </c>
      <c r="F3589" s="167" t="str">
        <f>IF('Lineær programmering opg 4'!$E$6=0,"-",(-A3589+'Lineær programmering opg 4'!$M$6)/'Lineær programmering opg 4'!$K$6*-1)</f>
        <v>-</v>
      </c>
      <c r="G3589" s="167" t="str">
        <f>IF('Lineær programmering opg 4'!$D$7=0,"-",((-A3589+'Lineær programmering opg 4'!$M$7)/'Lineær programmering opg 4'!$K$7)*-1)</f>
        <v>-</v>
      </c>
      <c r="H3589" s="167" t="str">
        <f>IF('Lineær programmering opg 4'!$C$8=0,"-",((-A3589+'Lineær programmering opg 4'!$M$8)/'Lineær programmering opg 4'!$K$8)*-1)</f>
        <v>-</v>
      </c>
      <c r="I3589" s="167" t="str">
        <f>IF('Lineær programmering opg 4'!$D$8=0,"-",'Lineær programmering opg 4'!$G$8)</f>
        <v>-</v>
      </c>
      <c r="J3589" s="295">
        <f>A3589*'Lineær programmering opg 4'!$C$11+Datatabel!C3589*'Lineær programmering opg 4'!$D$11</f>
        <v>41212.799999998111</v>
      </c>
      <c r="K3589" s="9">
        <f t="shared" si="282"/>
        <v>0</v>
      </c>
      <c r="L3589" s="9">
        <f t="shared" si="283"/>
        <v>0</v>
      </c>
    </row>
    <row r="3590" spans="1:12" ht="15" x14ac:dyDescent="0.25">
      <c r="A3590" s="167">
        <f t="shared" si="281"/>
        <v>153.91200000000947</v>
      </c>
      <c r="B3590" s="325">
        <f t="shared" si="284"/>
        <v>0.64130000000003951</v>
      </c>
      <c r="C3590" s="167">
        <f t="shared" si="280"/>
        <v>172.17599999998106</v>
      </c>
      <c r="D3590" s="167">
        <f>IF('Lineær programmering opg 4'!$M$4=0,"-",(-A3590+'Lineær programmering opg 4'!$M$4)/'Lineær programmering opg 4'!$K$4*-1)</f>
        <v>172.17599999998106</v>
      </c>
      <c r="E3590" s="167">
        <f>IF('Lineær programmering opg 4'!$M$5=0,"-",(-A3590+'Lineær programmering opg 4'!$M$5)/'Lineær programmering opg 4'!$K$5*-1)</f>
        <v>184.5659999999929</v>
      </c>
      <c r="F3590" s="167" t="str">
        <f>IF('Lineær programmering opg 4'!$E$6=0,"-",(-A3590+'Lineær programmering opg 4'!$M$6)/'Lineær programmering opg 4'!$K$6*-1)</f>
        <v>-</v>
      </c>
      <c r="G3590" s="167" t="str">
        <f>IF('Lineær programmering opg 4'!$D$7=0,"-",((-A3590+'Lineær programmering opg 4'!$M$7)/'Lineær programmering opg 4'!$K$7)*-1)</f>
        <v>-</v>
      </c>
      <c r="H3590" s="167" t="str">
        <f>IF('Lineær programmering opg 4'!$C$8=0,"-",((-A3590+'Lineær programmering opg 4'!$M$8)/'Lineær programmering opg 4'!$K$8)*-1)</f>
        <v>-</v>
      </c>
      <c r="I3590" s="167" t="str">
        <f>IF('Lineær programmering opg 4'!$D$8=0,"-",'Lineær programmering opg 4'!$G$8)</f>
        <v>-</v>
      </c>
      <c r="J3590" s="295">
        <f>A3590*'Lineær programmering opg 4'!$C$11+Datatabel!C3590*'Lineær programmering opg 4'!$D$11</f>
        <v>41217.599999998107</v>
      </c>
      <c r="K3590" s="9">
        <f t="shared" si="282"/>
        <v>0</v>
      </c>
      <c r="L3590" s="9">
        <f t="shared" si="283"/>
        <v>0</v>
      </c>
    </row>
    <row r="3591" spans="1:12" ht="15" x14ac:dyDescent="0.25">
      <c r="A3591" s="167">
        <f t="shared" si="281"/>
        <v>153.88800000000947</v>
      </c>
      <c r="B3591" s="325">
        <f t="shared" si="284"/>
        <v>0.64120000000003952</v>
      </c>
      <c r="C3591" s="167">
        <f t="shared" si="280"/>
        <v>172.22399999998106</v>
      </c>
      <c r="D3591" s="167">
        <f>IF('Lineær programmering opg 4'!$M$4=0,"-",(-A3591+'Lineær programmering opg 4'!$M$4)/'Lineær programmering opg 4'!$K$4*-1)</f>
        <v>172.22399999998106</v>
      </c>
      <c r="E3591" s="167">
        <f>IF('Lineær programmering opg 4'!$M$5=0,"-",(-A3591+'Lineær programmering opg 4'!$M$5)/'Lineær programmering opg 4'!$K$5*-1)</f>
        <v>184.5839999999929</v>
      </c>
      <c r="F3591" s="167" t="str">
        <f>IF('Lineær programmering opg 4'!$E$6=0,"-",(-A3591+'Lineær programmering opg 4'!$M$6)/'Lineær programmering opg 4'!$K$6*-1)</f>
        <v>-</v>
      </c>
      <c r="G3591" s="167" t="str">
        <f>IF('Lineær programmering opg 4'!$D$7=0,"-",((-A3591+'Lineær programmering opg 4'!$M$7)/'Lineær programmering opg 4'!$K$7)*-1)</f>
        <v>-</v>
      </c>
      <c r="H3591" s="167" t="str">
        <f>IF('Lineær programmering opg 4'!$C$8=0,"-",((-A3591+'Lineær programmering opg 4'!$M$8)/'Lineær programmering opg 4'!$K$8)*-1)</f>
        <v>-</v>
      </c>
      <c r="I3591" s="167" t="str">
        <f>IF('Lineær programmering opg 4'!$D$8=0,"-",'Lineær programmering opg 4'!$G$8)</f>
        <v>-</v>
      </c>
      <c r="J3591" s="295">
        <f>A3591*'Lineær programmering opg 4'!$C$11+Datatabel!C3591*'Lineær programmering opg 4'!$D$11</f>
        <v>41222.39999999811</v>
      </c>
      <c r="K3591" s="9">
        <f t="shared" si="282"/>
        <v>0</v>
      </c>
      <c r="L3591" s="9">
        <f t="shared" si="283"/>
        <v>0</v>
      </c>
    </row>
    <row r="3592" spans="1:12" ht="15" x14ac:dyDescent="0.25">
      <c r="A3592" s="167">
        <f t="shared" si="281"/>
        <v>153.8640000000095</v>
      </c>
      <c r="B3592" s="325">
        <f t="shared" si="284"/>
        <v>0.64110000000003953</v>
      </c>
      <c r="C3592" s="167">
        <f t="shared" si="280"/>
        <v>172.27199999998101</v>
      </c>
      <c r="D3592" s="167">
        <f>IF('Lineær programmering opg 4'!$M$4=0,"-",(-A3592+'Lineær programmering opg 4'!$M$4)/'Lineær programmering opg 4'!$K$4*-1)</f>
        <v>172.27199999998101</v>
      </c>
      <c r="E3592" s="167">
        <f>IF('Lineær programmering opg 4'!$M$5=0,"-",(-A3592+'Lineær programmering opg 4'!$M$5)/'Lineær programmering opg 4'!$K$5*-1)</f>
        <v>184.6019999999929</v>
      </c>
      <c r="F3592" s="167" t="str">
        <f>IF('Lineær programmering opg 4'!$E$6=0,"-",(-A3592+'Lineær programmering opg 4'!$M$6)/'Lineær programmering opg 4'!$K$6*-1)</f>
        <v>-</v>
      </c>
      <c r="G3592" s="167" t="str">
        <f>IF('Lineær programmering opg 4'!$D$7=0,"-",((-A3592+'Lineær programmering opg 4'!$M$7)/'Lineær programmering opg 4'!$K$7)*-1)</f>
        <v>-</v>
      </c>
      <c r="H3592" s="167" t="str">
        <f>IF('Lineær programmering opg 4'!$C$8=0,"-",((-A3592+'Lineær programmering opg 4'!$M$8)/'Lineær programmering opg 4'!$K$8)*-1)</f>
        <v>-</v>
      </c>
      <c r="I3592" s="167" t="str">
        <f>IF('Lineær programmering opg 4'!$D$8=0,"-",'Lineær programmering opg 4'!$G$8)</f>
        <v>-</v>
      </c>
      <c r="J3592" s="295">
        <f>A3592*'Lineær programmering opg 4'!$C$11+Datatabel!C3592*'Lineær programmering opg 4'!$D$11</f>
        <v>41227.199999998098</v>
      </c>
      <c r="K3592" s="9">
        <f t="shared" si="282"/>
        <v>0</v>
      </c>
      <c r="L3592" s="9">
        <f t="shared" si="283"/>
        <v>0</v>
      </c>
    </row>
    <row r="3593" spans="1:12" ht="15" x14ac:dyDescent="0.25">
      <c r="A3593" s="167">
        <f t="shared" si="281"/>
        <v>153.8400000000095</v>
      </c>
      <c r="B3593" s="325">
        <f t="shared" si="284"/>
        <v>0.64100000000003954</v>
      </c>
      <c r="C3593" s="167">
        <f t="shared" si="280"/>
        <v>172.31999999998101</v>
      </c>
      <c r="D3593" s="167">
        <f>IF('Lineær programmering opg 4'!$M$4=0,"-",(-A3593+'Lineær programmering opg 4'!$M$4)/'Lineær programmering opg 4'!$K$4*-1)</f>
        <v>172.31999999998101</v>
      </c>
      <c r="E3593" s="167">
        <f>IF('Lineær programmering opg 4'!$M$5=0,"-",(-A3593+'Lineær programmering opg 4'!$M$5)/'Lineær programmering opg 4'!$K$5*-1)</f>
        <v>184.6199999999929</v>
      </c>
      <c r="F3593" s="167" t="str">
        <f>IF('Lineær programmering opg 4'!$E$6=0,"-",(-A3593+'Lineær programmering opg 4'!$M$6)/'Lineær programmering opg 4'!$K$6*-1)</f>
        <v>-</v>
      </c>
      <c r="G3593" s="167" t="str">
        <f>IF('Lineær programmering opg 4'!$D$7=0,"-",((-A3593+'Lineær programmering opg 4'!$M$7)/'Lineær programmering opg 4'!$K$7)*-1)</f>
        <v>-</v>
      </c>
      <c r="H3593" s="167" t="str">
        <f>IF('Lineær programmering opg 4'!$C$8=0,"-",((-A3593+'Lineær programmering opg 4'!$M$8)/'Lineær programmering opg 4'!$K$8)*-1)</f>
        <v>-</v>
      </c>
      <c r="I3593" s="167" t="str">
        <f>IF('Lineær programmering opg 4'!$D$8=0,"-",'Lineær programmering opg 4'!$G$8)</f>
        <v>-</v>
      </c>
      <c r="J3593" s="295">
        <f>A3593*'Lineær programmering opg 4'!$C$11+Datatabel!C3593*'Lineær programmering opg 4'!$D$11</f>
        <v>41231.999999998101</v>
      </c>
      <c r="K3593" s="9">
        <f t="shared" si="282"/>
        <v>0</v>
      </c>
      <c r="L3593" s="9">
        <f t="shared" si="283"/>
        <v>0</v>
      </c>
    </row>
    <row r="3594" spans="1:12" ht="15" x14ac:dyDescent="0.25">
      <c r="A3594" s="167">
        <f t="shared" si="281"/>
        <v>153.8160000000095</v>
      </c>
      <c r="B3594" s="325">
        <f t="shared" si="284"/>
        <v>0.64090000000003955</v>
      </c>
      <c r="C3594" s="167">
        <f t="shared" si="280"/>
        <v>172.36799999998101</v>
      </c>
      <c r="D3594" s="167">
        <f>IF('Lineær programmering opg 4'!$M$4=0,"-",(-A3594+'Lineær programmering opg 4'!$M$4)/'Lineær programmering opg 4'!$K$4*-1)</f>
        <v>172.36799999998101</v>
      </c>
      <c r="E3594" s="167">
        <f>IF('Lineær programmering opg 4'!$M$5=0,"-",(-A3594+'Lineær programmering opg 4'!$M$5)/'Lineær programmering opg 4'!$K$5*-1)</f>
        <v>184.6379999999929</v>
      </c>
      <c r="F3594" s="167" t="str">
        <f>IF('Lineær programmering opg 4'!$E$6=0,"-",(-A3594+'Lineær programmering opg 4'!$M$6)/'Lineær programmering opg 4'!$K$6*-1)</f>
        <v>-</v>
      </c>
      <c r="G3594" s="167" t="str">
        <f>IF('Lineær programmering opg 4'!$D$7=0,"-",((-A3594+'Lineær programmering opg 4'!$M$7)/'Lineær programmering opg 4'!$K$7)*-1)</f>
        <v>-</v>
      </c>
      <c r="H3594" s="167" t="str">
        <f>IF('Lineær programmering opg 4'!$C$8=0,"-",((-A3594+'Lineær programmering opg 4'!$M$8)/'Lineær programmering opg 4'!$K$8)*-1)</f>
        <v>-</v>
      </c>
      <c r="I3594" s="167" t="str">
        <f>IF('Lineær programmering opg 4'!$D$8=0,"-",'Lineær programmering opg 4'!$G$8)</f>
        <v>-</v>
      </c>
      <c r="J3594" s="295">
        <f>A3594*'Lineær programmering opg 4'!$C$11+Datatabel!C3594*'Lineær programmering opg 4'!$D$11</f>
        <v>41236.799999998104</v>
      </c>
      <c r="K3594" s="9">
        <f t="shared" si="282"/>
        <v>0</v>
      </c>
      <c r="L3594" s="9">
        <f t="shared" si="283"/>
        <v>0</v>
      </c>
    </row>
    <row r="3595" spans="1:12" ht="15" x14ac:dyDescent="0.25">
      <c r="A3595" s="167">
        <f t="shared" si="281"/>
        <v>153.79200000000949</v>
      </c>
      <c r="B3595" s="325">
        <f t="shared" si="284"/>
        <v>0.64080000000003956</v>
      </c>
      <c r="C3595" s="167">
        <f t="shared" si="280"/>
        <v>172.41599999998101</v>
      </c>
      <c r="D3595" s="167">
        <f>IF('Lineær programmering opg 4'!$M$4=0,"-",(-A3595+'Lineær programmering opg 4'!$M$4)/'Lineær programmering opg 4'!$K$4*-1)</f>
        <v>172.41599999998101</v>
      </c>
      <c r="E3595" s="167">
        <f>IF('Lineær programmering opg 4'!$M$5=0,"-",(-A3595+'Lineær programmering opg 4'!$M$5)/'Lineær programmering opg 4'!$K$5*-1)</f>
        <v>184.6559999999929</v>
      </c>
      <c r="F3595" s="167" t="str">
        <f>IF('Lineær programmering opg 4'!$E$6=0,"-",(-A3595+'Lineær programmering opg 4'!$M$6)/'Lineær programmering opg 4'!$K$6*-1)</f>
        <v>-</v>
      </c>
      <c r="G3595" s="167" t="str">
        <f>IF('Lineær programmering opg 4'!$D$7=0,"-",((-A3595+'Lineær programmering opg 4'!$M$7)/'Lineær programmering opg 4'!$K$7)*-1)</f>
        <v>-</v>
      </c>
      <c r="H3595" s="167" t="str">
        <f>IF('Lineær programmering opg 4'!$C$8=0,"-",((-A3595+'Lineær programmering opg 4'!$M$8)/'Lineær programmering opg 4'!$K$8)*-1)</f>
        <v>-</v>
      </c>
      <c r="I3595" s="167" t="str">
        <f>IF('Lineær programmering opg 4'!$D$8=0,"-",'Lineær programmering opg 4'!$G$8)</f>
        <v>-</v>
      </c>
      <c r="J3595" s="295">
        <f>A3595*'Lineær programmering opg 4'!$C$11+Datatabel!C3595*'Lineær programmering opg 4'!$D$11</f>
        <v>41241.5999999981</v>
      </c>
      <c r="K3595" s="9">
        <f t="shared" si="282"/>
        <v>0</v>
      </c>
      <c r="L3595" s="9">
        <f t="shared" si="283"/>
        <v>0</v>
      </c>
    </row>
    <row r="3596" spans="1:12" ht="15" x14ac:dyDescent="0.25">
      <c r="A3596" s="167">
        <f t="shared" si="281"/>
        <v>153.76800000000949</v>
      </c>
      <c r="B3596" s="325">
        <f t="shared" si="284"/>
        <v>0.64070000000003957</v>
      </c>
      <c r="C3596" s="167">
        <f t="shared" si="280"/>
        <v>172.46399999998101</v>
      </c>
      <c r="D3596" s="167">
        <f>IF('Lineær programmering opg 4'!$M$4=0,"-",(-A3596+'Lineær programmering opg 4'!$M$4)/'Lineær programmering opg 4'!$K$4*-1)</f>
        <v>172.46399999998101</v>
      </c>
      <c r="E3596" s="167">
        <f>IF('Lineær programmering opg 4'!$M$5=0,"-",(-A3596+'Lineær programmering opg 4'!$M$5)/'Lineær programmering opg 4'!$K$5*-1)</f>
        <v>184.6739999999929</v>
      </c>
      <c r="F3596" s="167" t="str">
        <f>IF('Lineær programmering opg 4'!$E$6=0,"-",(-A3596+'Lineær programmering opg 4'!$M$6)/'Lineær programmering opg 4'!$K$6*-1)</f>
        <v>-</v>
      </c>
      <c r="G3596" s="167" t="str">
        <f>IF('Lineær programmering opg 4'!$D$7=0,"-",((-A3596+'Lineær programmering opg 4'!$M$7)/'Lineær programmering opg 4'!$K$7)*-1)</f>
        <v>-</v>
      </c>
      <c r="H3596" s="167" t="str">
        <f>IF('Lineær programmering opg 4'!$C$8=0,"-",((-A3596+'Lineær programmering opg 4'!$M$8)/'Lineær programmering opg 4'!$K$8)*-1)</f>
        <v>-</v>
      </c>
      <c r="I3596" s="167" t="str">
        <f>IF('Lineær programmering opg 4'!$D$8=0,"-",'Lineær programmering opg 4'!$G$8)</f>
        <v>-</v>
      </c>
      <c r="J3596" s="295">
        <f>A3596*'Lineær programmering opg 4'!$C$11+Datatabel!C3596*'Lineær programmering opg 4'!$D$11</f>
        <v>41246.399999998102</v>
      </c>
      <c r="K3596" s="9">
        <f t="shared" si="282"/>
        <v>0</v>
      </c>
      <c r="L3596" s="9">
        <f t="shared" si="283"/>
        <v>0</v>
      </c>
    </row>
    <row r="3597" spans="1:12" ht="15" x14ac:dyDescent="0.25">
      <c r="A3597" s="167">
        <f t="shared" si="281"/>
        <v>153.74400000000949</v>
      </c>
      <c r="B3597" s="325">
        <f t="shared" si="284"/>
        <v>0.64060000000003958</v>
      </c>
      <c r="C3597" s="167">
        <f t="shared" si="280"/>
        <v>172.51199999998101</v>
      </c>
      <c r="D3597" s="167">
        <f>IF('Lineær programmering opg 4'!$M$4=0,"-",(-A3597+'Lineær programmering opg 4'!$M$4)/'Lineær programmering opg 4'!$K$4*-1)</f>
        <v>172.51199999998101</v>
      </c>
      <c r="E3597" s="167">
        <f>IF('Lineær programmering opg 4'!$M$5=0,"-",(-A3597+'Lineær programmering opg 4'!$M$5)/'Lineær programmering opg 4'!$K$5*-1)</f>
        <v>184.6919999999929</v>
      </c>
      <c r="F3597" s="167" t="str">
        <f>IF('Lineær programmering opg 4'!$E$6=0,"-",(-A3597+'Lineær programmering opg 4'!$M$6)/'Lineær programmering opg 4'!$K$6*-1)</f>
        <v>-</v>
      </c>
      <c r="G3597" s="167" t="str">
        <f>IF('Lineær programmering opg 4'!$D$7=0,"-",((-A3597+'Lineær programmering opg 4'!$M$7)/'Lineær programmering opg 4'!$K$7)*-1)</f>
        <v>-</v>
      </c>
      <c r="H3597" s="167" t="str">
        <f>IF('Lineær programmering opg 4'!$C$8=0,"-",((-A3597+'Lineær programmering opg 4'!$M$8)/'Lineær programmering opg 4'!$K$8)*-1)</f>
        <v>-</v>
      </c>
      <c r="I3597" s="167" t="str">
        <f>IF('Lineær programmering opg 4'!$D$8=0,"-",'Lineær programmering opg 4'!$G$8)</f>
        <v>-</v>
      </c>
      <c r="J3597" s="295">
        <f>A3597*'Lineær programmering opg 4'!$C$11+Datatabel!C3597*'Lineær programmering opg 4'!$D$11</f>
        <v>41251.199999998098</v>
      </c>
      <c r="K3597" s="9">
        <f t="shared" si="282"/>
        <v>0</v>
      </c>
      <c r="L3597" s="9">
        <f t="shared" si="283"/>
        <v>0</v>
      </c>
    </row>
    <row r="3598" spans="1:12" ht="15" x14ac:dyDescent="0.25">
      <c r="A3598" s="167">
        <f t="shared" si="281"/>
        <v>153.72000000000949</v>
      </c>
      <c r="B3598" s="325">
        <f t="shared" si="284"/>
        <v>0.64050000000003959</v>
      </c>
      <c r="C3598" s="167">
        <f t="shared" si="280"/>
        <v>172.55999999998102</v>
      </c>
      <c r="D3598" s="167">
        <f>IF('Lineær programmering opg 4'!$M$4=0,"-",(-A3598+'Lineær programmering opg 4'!$M$4)/'Lineær programmering opg 4'!$K$4*-1)</f>
        <v>172.55999999998102</v>
      </c>
      <c r="E3598" s="167">
        <f>IF('Lineær programmering opg 4'!$M$5=0,"-",(-A3598+'Lineær programmering opg 4'!$M$5)/'Lineær programmering opg 4'!$K$5*-1)</f>
        <v>184.7099999999929</v>
      </c>
      <c r="F3598" s="167" t="str">
        <f>IF('Lineær programmering opg 4'!$E$6=0,"-",(-A3598+'Lineær programmering opg 4'!$M$6)/'Lineær programmering opg 4'!$K$6*-1)</f>
        <v>-</v>
      </c>
      <c r="G3598" s="167" t="str">
        <f>IF('Lineær programmering opg 4'!$D$7=0,"-",((-A3598+'Lineær programmering opg 4'!$M$7)/'Lineær programmering opg 4'!$K$7)*-1)</f>
        <v>-</v>
      </c>
      <c r="H3598" s="167" t="str">
        <f>IF('Lineær programmering opg 4'!$C$8=0,"-",((-A3598+'Lineær programmering opg 4'!$M$8)/'Lineær programmering opg 4'!$K$8)*-1)</f>
        <v>-</v>
      </c>
      <c r="I3598" s="167" t="str">
        <f>IF('Lineær programmering opg 4'!$D$8=0,"-",'Lineær programmering opg 4'!$G$8)</f>
        <v>-</v>
      </c>
      <c r="J3598" s="295">
        <f>A3598*'Lineær programmering opg 4'!$C$11+Datatabel!C3598*'Lineær programmering opg 4'!$D$11</f>
        <v>41255.999999998101</v>
      </c>
      <c r="K3598" s="9">
        <f t="shared" si="282"/>
        <v>0</v>
      </c>
      <c r="L3598" s="9">
        <f t="shared" si="283"/>
        <v>0</v>
      </c>
    </row>
    <row r="3599" spans="1:12" ht="15" x14ac:dyDescent="0.25">
      <c r="A3599" s="167">
        <f t="shared" si="281"/>
        <v>153.69600000000952</v>
      </c>
      <c r="B3599" s="325">
        <f t="shared" si="284"/>
        <v>0.6404000000000396</v>
      </c>
      <c r="C3599" s="167">
        <f t="shared" si="280"/>
        <v>172.60799999998096</v>
      </c>
      <c r="D3599" s="167">
        <f>IF('Lineær programmering opg 4'!$M$4=0,"-",(-A3599+'Lineær programmering opg 4'!$M$4)/'Lineær programmering opg 4'!$K$4*-1)</f>
        <v>172.60799999998096</v>
      </c>
      <c r="E3599" s="167">
        <f>IF('Lineær programmering opg 4'!$M$5=0,"-",(-A3599+'Lineær programmering opg 4'!$M$5)/'Lineær programmering opg 4'!$K$5*-1)</f>
        <v>184.72799999999287</v>
      </c>
      <c r="F3599" s="167" t="str">
        <f>IF('Lineær programmering opg 4'!$E$6=0,"-",(-A3599+'Lineær programmering opg 4'!$M$6)/'Lineær programmering opg 4'!$K$6*-1)</f>
        <v>-</v>
      </c>
      <c r="G3599" s="167" t="str">
        <f>IF('Lineær programmering opg 4'!$D$7=0,"-",((-A3599+'Lineær programmering opg 4'!$M$7)/'Lineær programmering opg 4'!$K$7)*-1)</f>
        <v>-</v>
      </c>
      <c r="H3599" s="167" t="str">
        <f>IF('Lineær programmering opg 4'!$C$8=0,"-",((-A3599+'Lineær programmering opg 4'!$M$8)/'Lineær programmering opg 4'!$K$8)*-1)</f>
        <v>-</v>
      </c>
      <c r="I3599" s="167" t="str">
        <f>IF('Lineær programmering opg 4'!$D$8=0,"-",'Lineær programmering opg 4'!$G$8)</f>
        <v>-</v>
      </c>
      <c r="J3599" s="295">
        <f>A3599*'Lineær programmering opg 4'!$C$11+Datatabel!C3599*'Lineær programmering opg 4'!$D$11</f>
        <v>41260.799999998097</v>
      </c>
      <c r="K3599" s="9">
        <f t="shared" si="282"/>
        <v>0</v>
      </c>
      <c r="L3599" s="9">
        <f t="shared" si="283"/>
        <v>0</v>
      </c>
    </row>
    <row r="3600" spans="1:12" ht="15" x14ac:dyDescent="0.25">
      <c r="A3600" s="167">
        <f t="shared" si="281"/>
        <v>153.67200000000952</v>
      </c>
      <c r="B3600" s="325">
        <f t="shared" si="284"/>
        <v>0.64030000000003962</v>
      </c>
      <c r="C3600" s="167">
        <f t="shared" si="280"/>
        <v>172.65599999998096</v>
      </c>
      <c r="D3600" s="167">
        <f>IF('Lineær programmering opg 4'!$M$4=0,"-",(-A3600+'Lineær programmering opg 4'!$M$4)/'Lineær programmering opg 4'!$K$4*-1)</f>
        <v>172.65599999998096</v>
      </c>
      <c r="E3600" s="167">
        <f>IF('Lineær programmering opg 4'!$M$5=0,"-",(-A3600+'Lineær programmering opg 4'!$M$5)/'Lineær programmering opg 4'!$K$5*-1)</f>
        <v>184.74599999999288</v>
      </c>
      <c r="F3600" s="167" t="str">
        <f>IF('Lineær programmering opg 4'!$E$6=0,"-",(-A3600+'Lineær programmering opg 4'!$M$6)/'Lineær programmering opg 4'!$K$6*-1)</f>
        <v>-</v>
      </c>
      <c r="G3600" s="167" t="str">
        <f>IF('Lineær programmering opg 4'!$D$7=0,"-",((-A3600+'Lineær programmering opg 4'!$M$7)/'Lineær programmering opg 4'!$K$7)*-1)</f>
        <v>-</v>
      </c>
      <c r="H3600" s="167" t="str">
        <f>IF('Lineær programmering opg 4'!$C$8=0,"-",((-A3600+'Lineær programmering opg 4'!$M$8)/'Lineær programmering opg 4'!$K$8)*-1)</f>
        <v>-</v>
      </c>
      <c r="I3600" s="167" t="str">
        <f>IF('Lineær programmering opg 4'!$D$8=0,"-",'Lineær programmering opg 4'!$G$8)</f>
        <v>-</v>
      </c>
      <c r="J3600" s="295">
        <f>A3600*'Lineær programmering opg 4'!$C$11+Datatabel!C3600*'Lineær programmering opg 4'!$D$11</f>
        <v>41265.5999999981</v>
      </c>
      <c r="K3600" s="9">
        <f t="shared" si="282"/>
        <v>0</v>
      </c>
      <c r="L3600" s="9">
        <f t="shared" si="283"/>
        <v>0</v>
      </c>
    </row>
    <row r="3601" spans="1:12" ht="15" x14ac:dyDescent="0.25">
      <c r="A3601" s="167">
        <f t="shared" si="281"/>
        <v>153.64800000000952</v>
      </c>
      <c r="B3601" s="325">
        <f t="shared" si="284"/>
        <v>0.64020000000003963</v>
      </c>
      <c r="C3601" s="167">
        <f t="shared" si="280"/>
        <v>172.70399999998097</v>
      </c>
      <c r="D3601" s="167">
        <f>IF('Lineær programmering opg 4'!$M$4=0,"-",(-A3601+'Lineær programmering opg 4'!$M$4)/'Lineær programmering opg 4'!$K$4*-1)</f>
        <v>172.70399999998097</v>
      </c>
      <c r="E3601" s="167">
        <f>IF('Lineær programmering opg 4'!$M$5=0,"-",(-A3601+'Lineær programmering opg 4'!$M$5)/'Lineær programmering opg 4'!$K$5*-1)</f>
        <v>184.76399999999288</v>
      </c>
      <c r="F3601" s="167" t="str">
        <f>IF('Lineær programmering opg 4'!$E$6=0,"-",(-A3601+'Lineær programmering opg 4'!$M$6)/'Lineær programmering opg 4'!$K$6*-1)</f>
        <v>-</v>
      </c>
      <c r="G3601" s="167" t="str">
        <f>IF('Lineær programmering opg 4'!$D$7=0,"-",((-A3601+'Lineær programmering opg 4'!$M$7)/'Lineær programmering opg 4'!$K$7)*-1)</f>
        <v>-</v>
      </c>
      <c r="H3601" s="167" t="str">
        <f>IF('Lineær programmering opg 4'!$C$8=0,"-",((-A3601+'Lineær programmering opg 4'!$M$8)/'Lineær programmering opg 4'!$K$8)*-1)</f>
        <v>-</v>
      </c>
      <c r="I3601" s="167" t="str">
        <f>IF('Lineær programmering opg 4'!$D$8=0,"-",'Lineær programmering opg 4'!$G$8)</f>
        <v>-</v>
      </c>
      <c r="J3601" s="295">
        <f>A3601*'Lineær programmering opg 4'!$C$11+Datatabel!C3601*'Lineær programmering opg 4'!$D$11</f>
        <v>41270.399999998102</v>
      </c>
      <c r="K3601" s="9">
        <f t="shared" si="282"/>
        <v>0</v>
      </c>
      <c r="L3601" s="9">
        <f t="shared" si="283"/>
        <v>0</v>
      </c>
    </row>
    <row r="3602" spans="1:12" ht="15" x14ac:dyDescent="0.25">
      <c r="A3602" s="167">
        <f t="shared" si="281"/>
        <v>153.62400000000952</v>
      </c>
      <c r="B3602" s="325">
        <f t="shared" si="284"/>
        <v>0.64010000000003964</v>
      </c>
      <c r="C3602" s="167">
        <f t="shared" si="280"/>
        <v>172.75199999998097</v>
      </c>
      <c r="D3602" s="167">
        <f>IF('Lineær programmering opg 4'!$M$4=0,"-",(-A3602+'Lineær programmering opg 4'!$M$4)/'Lineær programmering opg 4'!$K$4*-1)</f>
        <v>172.75199999998097</v>
      </c>
      <c r="E3602" s="167">
        <f>IF('Lineær programmering opg 4'!$M$5=0,"-",(-A3602+'Lineær programmering opg 4'!$M$5)/'Lineær programmering opg 4'!$K$5*-1)</f>
        <v>184.78199999999288</v>
      </c>
      <c r="F3602" s="167" t="str">
        <f>IF('Lineær programmering opg 4'!$E$6=0,"-",(-A3602+'Lineær programmering opg 4'!$M$6)/'Lineær programmering opg 4'!$K$6*-1)</f>
        <v>-</v>
      </c>
      <c r="G3602" s="167" t="str">
        <f>IF('Lineær programmering opg 4'!$D$7=0,"-",((-A3602+'Lineær programmering opg 4'!$M$7)/'Lineær programmering opg 4'!$K$7)*-1)</f>
        <v>-</v>
      </c>
      <c r="H3602" s="167" t="str">
        <f>IF('Lineær programmering opg 4'!$C$8=0,"-",((-A3602+'Lineær programmering opg 4'!$M$8)/'Lineær programmering opg 4'!$K$8)*-1)</f>
        <v>-</v>
      </c>
      <c r="I3602" s="167" t="str">
        <f>IF('Lineær programmering opg 4'!$D$8=0,"-",'Lineær programmering opg 4'!$G$8)</f>
        <v>-</v>
      </c>
      <c r="J3602" s="295">
        <f>A3602*'Lineær programmering opg 4'!$C$11+Datatabel!C3602*'Lineær programmering opg 4'!$D$11</f>
        <v>41275.199999998091</v>
      </c>
      <c r="K3602" s="9">
        <f t="shared" si="282"/>
        <v>0</v>
      </c>
      <c r="L3602" s="9">
        <f t="shared" si="283"/>
        <v>0</v>
      </c>
    </row>
    <row r="3603" spans="1:12" ht="15" x14ac:dyDescent="0.25">
      <c r="A3603" s="167">
        <f t="shared" si="281"/>
        <v>153.60000000000952</v>
      </c>
      <c r="B3603" s="325">
        <f t="shared" si="284"/>
        <v>0.64000000000003965</v>
      </c>
      <c r="C3603" s="167">
        <f t="shared" si="280"/>
        <v>172.79999999998097</v>
      </c>
      <c r="D3603" s="167">
        <f>IF('Lineær programmering opg 4'!$M$4=0,"-",(-A3603+'Lineær programmering opg 4'!$M$4)/'Lineær programmering opg 4'!$K$4*-1)</f>
        <v>172.79999999998097</v>
      </c>
      <c r="E3603" s="167">
        <f>IF('Lineær programmering opg 4'!$M$5=0,"-",(-A3603+'Lineær programmering opg 4'!$M$5)/'Lineær programmering opg 4'!$K$5*-1)</f>
        <v>184.79999999999288</v>
      </c>
      <c r="F3603" s="167" t="str">
        <f>IF('Lineær programmering opg 4'!$E$6=0,"-",(-A3603+'Lineær programmering opg 4'!$M$6)/'Lineær programmering opg 4'!$K$6*-1)</f>
        <v>-</v>
      </c>
      <c r="G3603" s="167" t="str">
        <f>IF('Lineær programmering opg 4'!$D$7=0,"-",((-A3603+'Lineær programmering opg 4'!$M$7)/'Lineær programmering opg 4'!$K$7)*-1)</f>
        <v>-</v>
      </c>
      <c r="H3603" s="167" t="str">
        <f>IF('Lineær programmering opg 4'!$C$8=0,"-",((-A3603+'Lineær programmering opg 4'!$M$8)/'Lineær programmering opg 4'!$K$8)*-1)</f>
        <v>-</v>
      </c>
      <c r="I3603" s="167" t="str">
        <f>IF('Lineær programmering opg 4'!$D$8=0,"-",'Lineær programmering opg 4'!$G$8)</f>
        <v>-</v>
      </c>
      <c r="J3603" s="295">
        <f>A3603*'Lineær programmering opg 4'!$C$11+Datatabel!C3603*'Lineær programmering opg 4'!$D$11</f>
        <v>41279.999999998094</v>
      </c>
      <c r="K3603" s="9">
        <f t="shared" si="282"/>
        <v>0</v>
      </c>
      <c r="L3603" s="9">
        <f t="shared" si="283"/>
        <v>0</v>
      </c>
    </row>
    <row r="3604" spans="1:12" ht="15" x14ac:dyDescent="0.25">
      <c r="A3604" s="167">
        <f t="shared" si="281"/>
        <v>153.57600000000951</v>
      </c>
      <c r="B3604" s="325">
        <f t="shared" si="284"/>
        <v>0.63990000000003966</v>
      </c>
      <c r="C3604" s="167">
        <f t="shared" si="280"/>
        <v>172.84799999998097</v>
      </c>
      <c r="D3604" s="167">
        <f>IF('Lineær programmering opg 4'!$M$4=0,"-",(-A3604+'Lineær programmering opg 4'!$M$4)/'Lineær programmering opg 4'!$K$4*-1)</f>
        <v>172.84799999998097</v>
      </c>
      <c r="E3604" s="167">
        <f>IF('Lineær programmering opg 4'!$M$5=0,"-",(-A3604+'Lineær programmering opg 4'!$M$5)/'Lineær programmering opg 4'!$K$5*-1)</f>
        <v>184.81799999999288</v>
      </c>
      <c r="F3604" s="167" t="str">
        <f>IF('Lineær programmering opg 4'!$E$6=0,"-",(-A3604+'Lineær programmering opg 4'!$M$6)/'Lineær programmering opg 4'!$K$6*-1)</f>
        <v>-</v>
      </c>
      <c r="G3604" s="167" t="str">
        <f>IF('Lineær programmering opg 4'!$D$7=0,"-",((-A3604+'Lineær programmering opg 4'!$M$7)/'Lineær programmering opg 4'!$K$7)*-1)</f>
        <v>-</v>
      </c>
      <c r="H3604" s="167" t="str">
        <f>IF('Lineær programmering opg 4'!$C$8=0,"-",((-A3604+'Lineær programmering opg 4'!$M$8)/'Lineær programmering opg 4'!$K$8)*-1)</f>
        <v>-</v>
      </c>
      <c r="I3604" s="167" t="str">
        <f>IF('Lineær programmering opg 4'!$D$8=0,"-",'Lineær programmering opg 4'!$G$8)</f>
        <v>-</v>
      </c>
      <c r="J3604" s="295">
        <f>A3604*'Lineær programmering opg 4'!$C$11+Datatabel!C3604*'Lineær programmering opg 4'!$D$11</f>
        <v>41284.799999998097</v>
      </c>
      <c r="K3604" s="9">
        <f t="shared" si="282"/>
        <v>0</v>
      </c>
      <c r="L3604" s="9">
        <f t="shared" si="283"/>
        <v>0</v>
      </c>
    </row>
    <row r="3605" spans="1:12" ht="15" x14ac:dyDescent="0.25">
      <c r="A3605" s="167">
        <f t="shared" si="281"/>
        <v>153.55200000000951</v>
      </c>
      <c r="B3605" s="325">
        <f t="shared" si="284"/>
        <v>0.63980000000003967</v>
      </c>
      <c r="C3605" s="167">
        <f t="shared" si="280"/>
        <v>172.89599999998097</v>
      </c>
      <c r="D3605" s="167">
        <f>IF('Lineær programmering opg 4'!$M$4=0,"-",(-A3605+'Lineær programmering opg 4'!$M$4)/'Lineær programmering opg 4'!$K$4*-1)</f>
        <v>172.89599999998097</v>
      </c>
      <c r="E3605" s="167">
        <f>IF('Lineær programmering opg 4'!$M$5=0,"-",(-A3605+'Lineær programmering opg 4'!$M$5)/'Lineær programmering opg 4'!$K$5*-1)</f>
        <v>184.83599999999288</v>
      </c>
      <c r="F3605" s="167" t="str">
        <f>IF('Lineær programmering opg 4'!$E$6=0,"-",(-A3605+'Lineær programmering opg 4'!$M$6)/'Lineær programmering opg 4'!$K$6*-1)</f>
        <v>-</v>
      </c>
      <c r="G3605" s="167" t="str">
        <f>IF('Lineær programmering opg 4'!$D$7=0,"-",((-A3605+'Lineær programmering opg 4'!$M$7)/'Lineær programmering opg 4'!$K$7)*-1)</f>
        <v>-</v>
      </c>
      <c r="H3605" s="167" t="str">
        <f>IF('Lineær programmering opg 4'!$C$8=0,"-",((-A3605+'Lineær programmering opg 4'!$M$8)/'Lineær programmering opg 4'!$K$8)*-1)</f>
        <v>-</v>
      </c>
      <c r="I3605" s="167" t="str">
        <f>IF('Lineær programmering opg 4'!$D$8=0,"-",'Lineær programmering opg 4'!$G$8)</f>
        <v>-</v>
      </c>
      <c r="J3605" s="295">
        <f>A3605*'Lineær programmering opg 4'!$C$11+Datatabel!C3605*'Lineær programmering opg 4'!$D$11</f>
        <v>41289.5999999981</v>
      </c>
      <c r="K3605" s="9">
        <f t="shared" si="282"/>
        <v>0</v>
      </c>
      <c r="L3605" s="9">
        <f t="shared" si="283"/>
        <v>0</v>
      </c>
    </row>
    <row r="3606" spans="1:12" ht="15" x14ac:dyDescent="0.25">
      <c r="A3606" s="167">
        <f t="shared" si="281"/>
        <v>153.52800000000951</v>
      </c>
      <c r="B3606" s="325">
        <f t="shared" si="284"/>
        <v>0.63970000000003968</v>
      </c>
      <c r="C3606" s="167">
        <f t="shared" si="280"/>
        <v>172.94399999998097</v>
      </c>
      <c r="D3606" s="167">
        <f>IF('Lineær programmering opg 4'!$M$4=0,"-",(-A3606+'Lineær programmering opg 4'!$M$4)/'Lineær programmering opg 4'!$K$4*-1)</f>
        <v>172.94399999998097</v>
      </c>
      <c r="E3606" s="167">
        <f>IF('Lineær programmering opg 4'!$M$5=0,"-",(-A3606+'Lineær programmering opg 4'!$M$5)/'Lineær programmering opg 4'!$K$5*-1)</f>
        <v>184.85399999999288</v>
      </c>
      <c r="F3606" s="167" t="str">
        <f>IF('Lineær programmering opg 4'!$E$6=0,"-",(-A3606+'Lineær programmering opg 4'!$M$6)/'Lineær programmering opg 4'!$K$6*-1)</f>
        <v>-</v>
      </c>
      <c r="G3606" s="167" t="str">
        <f>IF('Lineær programmering opg 4'!$D$7=0,"-",((-A3606+'Lineær programmering opg 4'!$M$7)/'Lineær programmering opg 4'!$K$7)*-1)</f>
        <v>-</v>
      </c>
      <c r="H3606" s="167" t="str">
        <f>IF('Lineær programmering opg 4'!$C$8=0,"-",((-A3606+'Lineær programmering opg 4'!$M$8)/'Lineær programmering opg 4'!$K$8)*-1)</f>
        <v>-</v>
      </c>
      <c r="I3606" s="167" t="str">
        <f>IF('Lineær programmering opg 4'!$D$8=0,"-",'Lineær programmering opg 4'!$G$8)</f>
        <v>-</v>
      </c>
      <c r="J3606" s="295">
        <f>A3606*'Lineær programmering opg 4'!$C$11+Datatabel!C3606*'Lineær programmering opg 4'!$D$11</f>
        <v>41294.399999998095</v>
      </c>
      <c r="K3606" s="9">
        <f t="shared" si="282"/>
        <v>0</v>
      </c>
      <c r="L3606" s="9">
        <f t="shared" si="283"/>
        <v>0</v>
      </c>
    </row>
    <row r="3607" spans="1:12" ht="15" x14ac:dyDescent="0.25">
      <c r="A3607" s="167">
        <f t="shared" si="281"/>
        <v>153.50400000000951</v>
      </c>
      <c r="B3607" s="325">
        <f t="shared" si="284"/>
        <v>0.63960000000003969</v>
      </c>
      <c r="C3607" s="167">
        <f t="shared" si="280"/>
        <v>172.99199999998098</v>
      </c>
      <c r="D3607" s="167">
        <f>IF('Lineær programmering opg 4'!$M$4=0,"-",(-A3607+'Lineær programmering opg 4'!$M$4)/'Lineær programmering opg 4'!$K$4*-1)</f>
        <v>172.99199999998098</v>
      </c>
      <c r="E3607" s="167">
        <f>IF('Lineær programmering opg 4'!$M$5=0,"-",(-A3607+'Lineær programmering opg 4'!$M$5)/'Lineær programmering opg 4'!$K$5*-1)</f>
        <v>184.87199999999288</v>
      </c>
      <c r="F3607" s="167" t="str">
        <f>IF('Lineær programmering opg 4'!$E$6=0,"-",(-A3607+'Lineær programmering opg 4'!$M$6)/'Lineær programmering opg 4'!$K$6*-1)</f>
        <v>-</v>
      </c>
      <c r="G3607" s="167" t="str">
        <f>IF('Lineær programmering opg 4'!$D$7=0,"-",((-A3607+'Lineær programmering opg 4'!$M$7)/'Lineær programmering opg 4'!$K$7)*-1)</f>
        <v>-</v>
      </c>
      <c r="H3607" s="167" t="str">
        <f>IF('Lineær programmering opg 4'!$C$8=0,"-",((-A3607+'Lineær programmering opg 4'!$M$8)/'Lineær programmering opg 4'!$K$8)*-1)</f>
        <v>-</v>
      </c>
      <c r="I3607" s="167" t="str">
        <f>IF('Lineær programmering opg 4'!$D$8=0,"-",'Lineær programmering opg 4'!$G$8)</f>
        <v>-</v>
      </c>
      <c r="J3607" s="295">
        <f>A3607*'Lineær programmering opg 4'!$C$11+Datatabel!C3607*'Lineær programmering opg 4'!$D$11</f>
        <v>41299.199999998098</v>
      </c>
      <c r="K3607" s="9">
        <f t="shared" si="282"/>
        <v>0</v>
      </c>
      <c r="L3607" s="9">
        <f t="shared" si="283"/>
        <v>0</v>
      </c>
    </row>
    <row r="3608" spans="1:12" ht="15" x14ac:dyDescent="0.25">
      <c r="A3608" s="167">
        <f t="shared" si="281"/>
        <v>153.48000000000954</v>
      </c>
      <c r="B3608" s="325">
        <f t="shared" si="284"/>
        <v>0.6395000000000397</v>
      </c>
      <c r="C3608" s="167">
        <f t="shared" si="280"/>
        <v>173.03999999998092</v>
      </c>
      <c r="D3608" s="167">
        <f>IF('Lineær programmering opg 4'!$M$4=0,"-",(-A3608+'Lineær programmering opg 4'!$M$4)/'Lineær programmering opg 4'!$K$4*-1)</f>
        <v>173.03999999998092</v>
      </c>
      <c r="E3608" s="167">
        <f>IF('Lineær programmering opg 4'!$M$5=0,"-",(-A3608+'Lineær programmering opg 4'!$M$5)/'Lineær programmering opg 4'!$K$5*-1)</f>
        <v>184.88999999999285</v>
      </c>
      <c r="F3608" s="167" t="str">
        <f>IF('Lineær programmering opg 4'!$E$6=0,"-",(-A3608+'Lineær programmering opg 4'!$M$6)/'Lineær programmering opg 4'!$K$6*-1)</f>
        <v>-</v>
      </c>
      <c r="G3608" s="167" t="str">
        <f>IF('Lineær programmering opg 4'!$D$7=0,"-",((-A3608+'Lineær programmering opg 4'!$M$7)/'Lineær programmering opg 4'!$K$7)*-1)</f>
        <v>-</v>
      </c>
      <c r="H3608" s="167" t="str">
        <f>IF('Lineær programmering opg 4'!$C$8=0,"-",((-A3608+'Lineær programmering opg 4'!$M$8)/'Lineær programmering opg 4'!$K$8)*-1)</f>
        <v>-</v>
      </c>
      <c r="I3608" s="167" t="str">
        <f>IF('Lineær programmering opg 4'!$D$8=0,"-",'Lineær programmering opg 4'!$G$8)</f>
        <v>-</v>
      </c>
      <c r="J3608" s="295">
        <f>A3608*'Lineær programmering opg 4'!$C$11+Datatabel!C3608*'Lineær programmering opg 4'!$D$11</f>
        <v>41303.999999998094</v>
      </c>
      <c r="K3608" s="9">
        <f t="shared" si="282"/>
        <v>0</v>
      </c>
      <c r="L3608" s="9">
        <f t="shared" si="283"/>
        <v>0</v>
      </c>
    </row>
    <row r="3609" spans="1:12" ht="15" x14ac:dyDescent="0.25">
      <c r="A3609" s="167">
        <f t="shared" si="281"/>
        <v>153.45600000000954</v>
      </c>
      <c r="B3609" s="325">
        <f t="shared" si="284"/>
        <v>0.63940000000003971</v>
      </c>
      <c r="C3609" s="167">
        <f t="shared" si="280"/>
        <v>173.08799999998092</v>
      </c>
      <c r="D3609" s="167">
        <f>IF('Lineær programmering opg 4'!$M$4=0,"-",(-A3609+'Lineær programmering opg 4'!$M$4)/'Lineær programmering opg 4'!$K$4*-1)</f>
        <v>173.08799999998092</v>
      </c>
      <c r="E3609" s="167">
        <f>IF('Lineær programmering opg 4'!$M$5=0,"-",(-A3609+'Lineær programmering opg 4'!$M$5)/'Lineær programmering opg 4'!$K$5*-1)</f>
        <v>184.90799999999285</v>
      </c>
      <c r="F3609" s="167" t="str">
        <f>IF('Lineær programmering opg 4'!$E$6=0,"-",(-A3609+'Lineær programmering opg 4'!$M$6)/'Lineær programmering opg 4'!$K$6*-1)</f>
        <v>-</v>
      </c>
      <c r="G3609" s="167" t="str">
        <f>IF('Lineær programmering opg 4'!$D$7=0,"-",((-A3609+'Lineær programmering opg 4'!$M$7)/'Lineær programmering opg 4'!$K$7)*-1)</f>
        <v>-</v>
      </c>
      <c r="H3609" s="167" t="str">
        <f>IF('Lineær programmering opg 4'!$C$8=0,"-",((-A3609+'Lineær programmering opg 4'!$M$8)/'Lineær programmering opg 4'!$K$8)*-1)</f>
        <v>-</v>
      </c>
      <c r="I3609" s="167" t="str">
        <f>IF('Lineær programmering opg 4'!$D$8=0,"-",'Lineær programmering opg 4'!$G$8)</f>
        <v>-</v>
      </c>
      <c r="J3609" s="295">
        <f>A3609*'Lineær programmering opg 4'!$C$11+Datatabel!C3609*'Lineær programmering opg 4'!$D$11</f>
        <v>41308.799999998089</v>
      </c>
      <c r="K3609" s="9">
        <f t="shared" si="282"/>
        <v>0</v>
      </c>
      <c r="L3609" s="9">
        <f t="shared" si="283"/>
        <v>0</v>
      </c>
    </row>
    <row r="3610" spans="1:12" ht="15" x14ac:dyDescent="0.25">
      <c r="A3610" s="167">
        <f t="shared" si="281"/>
        <v>153.43200000000954</v>
      </c>
      <c r="B3610" s="325">
        <f t="shared" si="284"/>
        <v>0.63930000000003973</v>
      </c>
      <c r="C3610" s="167">
        <f t="shared" si="280"/>
        <v>173.13599999998092</v>
      </c>
      <c r="D3610" s="167">
        <f>IF('Lineær programmering opg 4'!$M$4=0,"-",(-A3610+'Lineær programmering opg 4'!$M$4)/'Lineær programmering opg 4'!$K$4*-1)</f>
        <v>173.13599999998092</v>
      </c>
      <c r="E3610" s="167">
        <f>IF('Lineær programmering opg 4'!$M$5=0,"-",(-A3610+'Lineær programmering opg 4'!$M$5)/'Lineær programmering opg 4'!$K$5*-1)</f>
        <v>184.92599999999285</v>
      </c>
      <c r="F3610" s="167" t="str">
        <f>IF('Lineær programmering opg 4'!$E$6=0,"-",(-A3610+'Lineær programmering opg 4'!$M$6)/'Lineær programmering opg 4'!$K$6*-1)</f>
        <v>-</v>
      </c>
      <c r="G3610" s="167" t="str">
        <f>IF('Lineær programmering opg 4'!$D$7=0,"-",((-A3610+'Lineær programmering opg 4'!$M$7)/'Lineær programmering opg 4'!$K$7)*-1)</f>
        <v>-</v>
      </c>
      <c r="H3610" s="167" t="str">
        <f>IF('Lineær programmering opg 4'!$C$8=0,"-",((-A3610+'Lineær programmering opg 4'!$M$8)/'Lineær programmering opg 4'!$K$8)*-1)</f>
        <v>-</v>
      </c>
      <c r="I3610" s="167" t="str">
        <f>IF('Lineær programmering opg 4'!$D$8=0,"-",'Lineær programmering opg 4'!$G$8)</f>
        <v>-</v>
      </c>
      <c r="J3610" s="295">
        <f>A3610*'Lineær programmering opg 4'!$C$11+Datatabel!C3610*'Lineær programmering opg 4'!$D$11</f>
        <v>41313.599999998092</v>
      </c>
      <c r="K3610" s="9">
        <f t="shared" si="282"/>
        <v>0</v>
      </c>
      <c r="L3610" s="9">
        <f t="shared" si="283"/>
        <v>0</v>
      </c>
    </row>
    <row r="3611" spans="1:12" ht="15" x14ac:dyDescent="0.25">
      <c r="A3611" s="167">
        <f t="shared" si="281"/>
        <v>153.40800000000954</v>
      </c>
      <c r="B3611" s="325">
        <f t="shared" si="284"/>
        <v>0.63920000000003974</v>
      </c>
      <c r="C3611" s="167">
        <f t="shared" si="280"/>
        <v>173.18399999998093</v>
      </c>
      <c r="D3611" s="167">
        <f>IF('Lineær programmering opg 4'!$M$4=0,"-",(-A3611+'Lineær programmering opg 4'!$M$4)/'Lineær programmering opg 4'!$K$4*-1)</f>
        <v>173.18399999998093</v>
      </c>
      <c r="E3611" s="167">
        <f>IF('Lineær programmering opg 4'!$M$5=0,"-",(-A3611+'Lineær programmering opg 4'!$M$5)/'Lineær programmering opg 4'!$K$5*-1)</f>
        <v>184.94399999999285</v>
      </c>
      <c r="F3611" s="167" t="str">
        <f>IF('Lineær programmering opg 4'!$E$6=0,"-",(-A3611+'Lineær programmering opg 4'!$M$6)/'Lineær programmering opg 4'!$K$6*-1)</f>
        <v>-</v>
      </c>
      <c r="G3611" s="167" t="str">
        <f>IF('Lineær programmering opg 4'!$D$7=0,"-",((-A3611+'Lineær programmering opg 4'!$M$7)/'Lineær programmering opg 4'!$K$7)*-1)</f>
        <v>-</v>
      </c>
      <c r="H3611" s="167" t="str">
        <f>IF('Lineær programmering opg 4'!$C$8=0,"-",((-A3611+'Lineær programmering opg 4'!$M$8)/'Lineær programmering opg 4'!$K$8)*-1)</f>
        <v>-</v>
      </c>
      <c r="I3611" s="167" t="str">
        <f>IF('Lineær programmering opg 4'!$D$8=0,"-",'Lineær programmering opg 4'!$G$8)</f>
        <v>-</v>
      </c>
      <c r="J3611" s="295">
        <f>A3611*'Lineær programmering opg 4'!$C$11+Datatabel!C3611*'Lineær programmering opg 4'!$D$11</f>
        <v>41318.399999998095</v>
      </c>
      <c r="K3611" s="9">
        <f t="shared" si="282"/>
        <v>0</v>
      </c>
      <c r="L3611" s="9">
        <f t="shared" si="283"/>
        <v>0</v>
      </c>
    </row>
    <row r="3612" spans="1:12" ht="15" x14ac:dyDescent="0.25">
      <c r="A3612" s="167">
        <f t="shared" si="281"/>
        <v>153.38400000000954</v>
      </c>
      <c r="B3612" s="325">
        <f t="shared" si="284"/>
        <v>0.63910000000003975</v>
      </c>
      <c r="C3612" s="167">
        <f t="shared" si="280"/>
        <v>173.23199999998093</v>
      </c>
      <c r="D3612" s="167">
        <f>IF('Lineær programmering opg 4'!$M$4=0,"-",(-A3612+'Lineær programmering opg 4'!$M$4)/'Lineær programmering opg 4'!$K$4*-1)</f>
        <v>173.23199999998093</v>
      </c>
      <c r="E3612" s="167">
        <f>IF('Lineær programmering opg 4'!$M$5=0,"-",(-A3612+'Lineær programmering opg 4'!$M$5)/'Lineær programmering opg 4'!$K$5*-1)</f>
        <v>184.96199999999286</v>
      </c>
      <c r="F3612" s="167" t="str">
        <f>IF('Lineær programmering opg 4'!$E$6=0,"-",(-A3612+'Lineær programmering opg 4'!$M$6)/'Lineær programmering opg 4'!$K$6*-1)</f>
        <v>-</v>
      </c>
      <c r="G3612" s="167" t="str">
        <f>IF('Lineær programmering opg 4'!$D$7=0,"-",((-A3612+'Lineær programmering opg 4'!$M$7)/'Lineær programmering opg 4'!$K$7)*-1)</f>
        <v>-</v>
      </c>
      <c r="H3612" s="167" t="str">
        <f>IF('Lineær programmering opg 4'!$C$8=0,"-",((-A3612+'Lineær programmering opg 4'!$M$8)/'Lineær programmering opg 4'!$K$8)*-1)</f>
        <v>-</v>
      </c>
      <c r="I3612" s="167" t="str">
        <f>IF('Lineær programmering opg 4'!$D$8=0,"-",'Lineær programmering opg 4'!$G$8)</f>
        <v>-</v>
      </c>
      <c r="J3612" s="295">
        <f>A3612*'Lineær programmering opg 4'!$C$11+Datatabel!C3612*'Lineær programmering opg 4'!$D$11</f>
        <v>41323.199999998091</v>
      </c>
      <c r="K3612" s="9">
        <f t="shared" si="282"/>
        <v>0</v>
      </c>
      <c r="L3612" s="9">
        <f t="shared" si="283"/>
        <v>0</v>
      </c>
    </row>
    <row r="3613" spans="1:12" ht="15" x14ac:dyDescent="0.25">
      <c r="A3613" s="167">
        <f t="shared" si="281"/>
        <v>153.36000000000953</v>
      </c>
      <c r="B3613" s="325">
        <f t="shared" si="284"/>
        <v>0.63900000000003976</v>
      </c>
      <c r="C3613" s="167">
        <f t="shared" si="280"/>
        <v>173.27999999998093</v>
      </c>
      <c r="D3613" s="167">
        <f>IF('Lineær programmering opg 4'!$M$4=0,"-",(-A3613+'Lineær programmering opg 4'!$M$4)/'Lineær programmering opg 4'!$K$4*-1)</f>
        <v>173.27999999998093</v>
      </c>
      <c r="E3613" s="167">
        <f>IF('Lineær programmering opg 4'!$M$5=0,"-",(-A3613+'Lineær programmering opg 4'!$M$5)/'Lineær programmering opg 4'!$K$5*-1)</f>
        <v>184.97999999999286</v>
      </c>
      <c r="F3613" s="167" t="str">
        <f>IF('Lineær programmering opg 4'!$E$6=0,"-",(-A3613+'Lineær programmering opg 4'!$M$6)/'Lineær programmering opg 4'!$K$6*-1)</f>
        <v>-</v>
      </c>
      <c r="G3613" s="167" t="str">
        <f>IF('Lineær programmering opg 4'!$D$7=0,"-",((-A3613+'Lineær programmering opg 4'!$M$7)/'Lineær programmering opg 4'!$K$7)*-1)</f>
        <v>-</v>
      </c>
      <c r="H3613" s="167" t="str">
        <f>IF('Lineær programmering opg 4'!$C$8=0,"-",((-A3613+'Lineær programmering opg 4'!$M$8)/'Lineær programmering opg 4'!$K$8)*-1)</f>
        <v>-</v>
      </c>
      <c r="I3613" s="167" t="str">
        <f>IF('Lineær programmering opg 4'!$D$8=0,"-",'Lineær programmering opg 4'!$G$8)</f>
        <v>-</v>
      </c>
      <c r="J3613" s="295">
        <f>A3613*'Lineær programmering opg 4'!$C$11+Datatabel!C3613*'Lineær programmering opg 4'!$D$11</f>
        <v>41327.999999998094</v>
      </c>
      <c r="K3613" s="9">
        <f t="shared" si="282"/>
        <v>0</v>
      </c>
      <c r="L3613" s="9">
        <f t="shared" si="283"/>
        <v>0</v>
      </c>
    </row>
    <row r="3614" spans="1:12" ht="15" x14ac:dyDescent="0.25">
      <c r="A3614" s="167">
        <f t="shared" si="281"/>
        <v>153.33600000000953</v>
      </c>
      <c r="B3614" s="325">
        <f t="shared" si="284"/>
        <v>0.63890000000003977</v>
      </c>
      <c r="C3614" s="167">
        <f t="shared" si="280"/>
        <v>173.32799999998093</v>
      </c>
      <c r="D3614" s="167">
        <f>IF('Lineær programmering opg 4'!$M$4=0,"-",(-A3614+'Lineær programmering opg 4'!$M$4)/'Lineær programmering opg 4'!$K$4*-1)</f>
        <v>173.32799999998093</v>
      </c>
      <c r="E3614" s="167">
        <f>IF('Lineær programmering opg 4'!$M$5=0,"-",(-A3614+'Lineær programmering opg 4'!$M$5)/'Lineær programmering opg 4'!$K$5*-1)</f>
        <v>184.99799999999286</v>
      </c>
      <c r="F3614" s="167" t="str">
        <f>IF('Lineær programmering opg 4'!$E$6=0,"-",(-A3614+'Lineær programmering opg 4'!$M$6)/'Lineær programmering opg 4'!$K$6*-1)</f>
        <v>-</v>
      </c>
      <c r="G3614" s="167" t="str">
        <f>IF('Lineær programmering opg 4'!$D$7=0,"-",((-A3614+'Lineær programmering opg 4'!$M$7)/'Lineær programmering opg 4'!$K$7)*-1)</f>
        <v>-</v>
      </c>
      <c r="H3614" s="167" t="str">
        <f>IF('Lineær programmering opg 4'!$C$8=0,"-",((-A3614+'Lineær programmering opg 4'!$M$8)/'Lineær programmering opg 4'!$K$8)*-1)</f>
        <v>-</v>
      </c>
      <c r="I3614" s="167" t="str">
        <f>IF('Lineær programmering opg 4'!$D$8=0,"-",'Lineær programmering opg 4'!$G$8)</f>
        <v>-</v>
      </c>
      <c r="J3614" s="295">
        <f>A3614*'Lineær programmering opg 4'!$C$11+Datatabel!C3614*'Lineær programmering opg 4'!$D$11</f>
        <v>41332.799999998097</v>
      </c>
      <c r="K3614" s="9">
        <f t="shared" si="282"/>
        <v>0</v>
      </c>
      <c r="L3614" s="9">
        <f t="shared" si="283"/>
        <v>0</v>
      </c>
    </row>
    <row r="3615" spans="1:12" ht="15" x14ac:dyDescent="0.25">
      <c r="A3615" s="167">
        <f t="shared" si="281"/>
        <v>153.31200000000956</v>
      </c>
      <c r="B3615" s="325">
        <f t="shared" si="284"/>
        <v>0.63880000000003978</v>
      </c>
      <c r="C3615" s="167">
        <f t="shared" si="280"/>
        <v>173.37599999998088</v>
      </c>
      <c r="D3615" s="167">
        <f>IF('Lineær programmering opg 4'!$M$4=0,"-",(-A3615+'Lineær programmering opg 4'!$M$4)/'Lineær programmering opg 4'!$K$4*-1)</f>
        <v>173.37599999998088</v>
      </c>
      <c r="E3615" s="167">
        <f>IF('Lineær programmering opg 4'!$M$5=0,"-",(-A3615+'Lineær programmering opg 4'!$M$5)/'Lineær programmering opg 4'!$K$5*-1)</f>
        <v>185.01599999999283</v>
      </c>
      <c r="F3615" s="167" t="str">
        <f>IF('Lineær programmering opg 4'!$E$6=0,"-",(-A3615+'Lineær programmering opg 4'!$M$6)/'Lineær programmering opg 4'!$K$6*-1)</f>
        <v>-</v>
      </c>
      <c r="G3615" s="167" t="str">
        <f>IF('Lineær programmering opg 4'!$D$7=0,"-",((-A3615+'Lineær programmering opg 4'!$M$7)/'Lineær programmering opg 4'!$K$7)*-1)</f>
        <v>-</v>
      </c>
      <c r="H3615" s="167" t="str">
        <f>IF('Lineær programmering opg 4'!$C$8=0,"-",((-A3615+'Lineær programmering opg 4'!$M$8)/'Lineær programmering opg 4'!$K$8)*-1)</f>
        <v>-</v>
      </c>
      <c r="I3615" s="167" t="str">
        <f>IF('Lineær programmering opg 4'!$D$8=0,"-",'Lineær programmering opg 4'!$G$8)</f>
        <v>-</v>
      </c>
      <c r="J3615" s="295">
        <f>A3615*'Lineær programmering opg 4'!$C$11+Datatabel!C3615*'Lineær programmering opg 4'!$D$11</f>
        <v>41337.599999998085</v>
      </c>
      <c r="K3615" s="9">
        <f t="shared" si="282"/>
        <v>0</v>
      </c>
      <c r="L3615" s="9">
        <f t="shared" si="283"/>
        <v>0</v>
      </c>
    </row>
    <row r="3616" spans="1:12" ht="15" x14ac:dyDescent="0.25">
      <c r="A3616" s="167">
        <f t="shared" si="281"/>
        <v>153.28800000000956</v>
      </c>
      <c r="B3616" s="325">
        <f t="shared" si="284"/>
        <v>0.63870000000003979</v>
      </c>
      <c r="C3616" s="167">
        <f t="shared" si="280"/>
        <v>173.42399999998088</v>
      </c>
      <c r="D3616" s="167">
        <f>IF('Lineær programmering opg 4'!$M$4=0,"-",(-A3616+'Lineær programmering opg 4'!$M$4)/'Lineær programmering opg 4'!$K$4*-1)</f>
        <v>173.42399999998088</v>
      </c>
      <c r="E3616" s="167">
        <f>IF('Lineær programmering opg 4'!$M$5=0,"-",(-A3616+'Lineær programmering opg 4'!$M$5)/'Lineær programmering opg 4'!$K$5*-1)</f>
        <v>185.03399999999283</v>
      </c>
      <c r="F3616" s="167" t="str">
        <f>IF('Lineær programmering opg 4'!$E$6=0,"-",(-A3616+'Lineær programmering opg 4'!$M$6)/'Lineær programmering opg 4'!$K$6*-1)</f>
        <v>-</v>
      </c>
      <c r="G3616" s="167" t="str">
        <f>IF('Lineær programmering opg 4'!$D$7=0,"-",((-A3616+'Lineær programmering opg 4'!$M$7)/'Lineær programmering opg 4'!$K$7)*-1)</f>
        <v>-</v>
      </c>
      <c r="H3616" s="167" t="str">
        <f>IF('Lineær programmering opg 4'!$C$8=0,"-",((-A3616+'Lineær programmering opg 4'!$M$8)/'Lineær programmering opg 4'!$K$8)*-1)</f>
        <v>-</v>
      </c>
      <c r="I3616" s="167" t="str">
        <f>IF('Lineær programmering opg 4'!$D$8=0,"-",'Lineær programmering opg 4'!$G$8)</f>
        <v>-</v>
      </c>
      <c r="J3616" s="295">
        <f>A3616*'Lineær programmering opg 4'!$C$11+Datatabel!C3616*'Lineær programmering opg 4'!$D$11</f>
        <v>41342.399999998088</v>
      </c>
      <c r="K3616" s="9">
        <f t="shared" si="282"/>
        <v>0</v>
      </c>
      <c r="L3616" s="9">
        <f t="shared" si="283"/>
        <v>0</v>
      </c>
    </row>
    <row r="3617" spans="1:12" ht="15" x14ac:dyDescent="0.25">
      <c r="A3617" s="167">
        <f t="shared" si="281"/>
        <v>153.26400000000956</v>
      </c>
      <c r="B3617" s="325">
        <f t="shared" si="284"/>
        <v>0.6386000000000398</v>
      </c>
      <c r="C3617" s="167">
        <f t="shared" si="280"/>
        <v>173.47199999998088</v>
      </c>
      <c r="D3617" s="167">
        <f>IF('Lineær programmering opg 4'!$M$4=0,"-",(-A3617+'Lineær programmering opg 4'!$M$4)/'Lineær programmering opg 4'!$K$4*-1)</f>
        <v>173.47199999998088</v>
      </c>
      <c r="E3617" s="167">
        <f>IF('Lineær programmering opg 4'!$M$5=0,"-",(-A3617+'Lineær programmering opg 4'!$M$5)/'Lineær programmering opg 4'!$K$5*-1)</f>
        <v>185.05199999999283</v>
      </c>
      <c r="F3617" s="167" t="str">
        <f>IF('Lineær programmering opg 4'!$E$6=0,"-",(-A3617+'Lineær programmering opg 4'!$M$6)/'Lineær programmering opg 4'!$K$6*-1)</f>
        <v>-</v>
      </c>
      <c r="G3617" s="167" t="str">
        <f>IF('Lineær programmering opg 4'!$D$7=0,"-",((-A3617+'Lineær programmering opg 4'!$M$7)/'Lineær programmering opg 4'!$K$7)*-1)</f>
        <v>-</v>
      </c>
      <c r="H3617" s="167" t="str">
        <f>IF('Lineær programmering opg 4'!$C$8=0,"-",((-A3617+'Lineær programmering opg 4'!$M$8)/'Lineær programmering opg 4'!$K$8)*-1)</f>
        <v>-</v>
      </c>
      <c r="I3617" s="167" t="str">
        <f>IF('Lineær programmering opg 4'!$D$8=0,"-",'Lineær programmering opg 4'!$G$8)</f>
        <v>-</v>
      </c>
      <c r="J3617" s="295">
        <f>A3617*'Lineær programmering opg 4'!$C$11+Datatabel!C3617*'Lineær programmering opg 4'!$D$11</f>
        <v>41347.199999998091</v>
      </c>
      <c r="K3617" s="9">
        <f t="shared" si="282"/>
        <v>0</v>
      </c>
      <c r="L3617" s="9">
        <f t="shared" si="283"/>
        <v>0</v>
      </c>
    </row>
    <row r="3618" spans="1:12" ht="15" x14ac:dyDescent="0.25">
      <c r="A3618" s="167">
        <f t="shared" si="281"/>
        <v>153.24000000000956</v>
      </c>
      <c r="B3618" s="325">
        <f t="shared" si="284"/>
        <v>0.63850000000003981</v>
      </c>
      <c r="C3618" s="167">
        <f t="shared" si="280"/>
        <v>173.51999999998088</v>
      </c>
      <c r="D3618" s="167">
        <f>IF('Lineær programmering opg 4'!$M$4=0,"-",(-A3618+'Lineær programmering opg 4'!$M$4)/'Lineær programmering opg 4'!$K$4*-1)</f>
        <v>173.51999999998088</v>
      </c>
      <c r="E3618" s="167">
        <f>IF('Lineær programmering opg 4'!$M$5=0,"-",(-A3618+'Lineær programmering opg 4'!$M$5)/'Lineær programmering opg 4'!$K$5*-1)</f>
        <v>185.06999999999283</v>
      </c>
      <c r="F3618" s="167" t="str">
        <f>IF('Lineær programmering opg 4'!$E$6=0,"-",(-A3618+'Lineær programmering opg 4'!$M$6)/'Lineær programmering opg 4'!$K$6*-1)</f>
        <v>-</v>
      </c>
      <c r="G3618" s="167" t="str">
        <f>IF('Lineær programmering opg 4'!$D$7=0,"-",((-A3618+'Lineær programmering opg 4'!$M$7)/'Lineær programmering opg 4'!$K$7)*-1)</f>
        <v>-</v>
      </c>
      <c r="H3618" s="167" t="str">
        <f>IF('Lineær programmering opg 4'!$C$8=0,"-",((-A3618+'Lineær programmering opg 4'!$M$8)/'Lineær programmering opg 4'!$K$8)*-1)</f>
        <v>-</v>
      </c>
      <c r="I3618" s="167" t="str">
        <f>IF('Lineær programmering opg 4'!$D$8=0,"-",'Lineær programmering opg 4'!$G$8)</f>
        <v>-</v>
      </c>
      <c r="J3618" s="295">
        <f>A3618*'Lineær programmering opg 4'!$C$11+Datatabel!C3618*'Lineær programmering opg 4'!$D$11</f>
        <v>41351.999999998094</v>
      </c>
      <c r="K3618" s="9">
        <f t="shared" si="282"/>
        <v>0</v>
      </c>
      <c r="L3618" s="9">
        <f t="shared" si="283"/>
        <v>0</v>
      </c>
    </row>
    <row r="3619" spans="1:12" ht="15" x14ac:dyDescent="0.25">
      <c r="A3619" s="167">
        <f t="shared" si="281"/>
        <v>153.21600000000956</v>
      </c>
      <c r="B3619" s="325">
        <f t="shared" si="284"/>
        <v>0.63840000000003982</v>
      </c>
      <c r="C3619" s="167">
        <f t="shared" si="280"/>
        <v>173.56799999998088</v>
      </c>
      <c r="D3619" s="167">
        <f>IF('Lineær programmering opg 4'!$M$4=0,"-",(-A3619+'Lineær programmering opg 4'!$M$4)/'Lineær programmering opg 4'!$K$4*-1)</f>
        <v>173.56799999998088</v>
      </c>
      <c r="E3619" s="167">
        <f>IF('Lineær programmering opg 4'!$M$5=0,"-",(-A3619+'Lineær programmering opg 4'!$M$5)/'Lineær programmering opg 4'!$K$5*-1)</f>
        <v>185.08799999999283</v>
      </c>
      <c r="F3619" s="167" t="str">
        <f>IF('Lineær programmering opg 4'!$E$6=0,"-",(-A3619+'Lineær programmering opg 4'!$M$6)/'Lineær programmering opg 4'!$K$6*-1)</f>
        <v>-</v>
      </c>
      <c r="G3619" s="167" t="str">
        <f>IF('Lineær programmering opg 4'!$D$7=0,"-",((-A3619+'Lineær programmering opg 4'!$M$7)/'Lineær programmering opg 4'!$K$7)*-1)</f>
        <v>-</v>
      </c>
      <c r="H3619" s="167" t="str">
        <f>IF('Lineær programmering opg 4'!$C$8=0,"-",((-A3619+'Lineær programmering opg 4'!$M$8)/'Lineær programmering opg 4'!$K$8)*-1)</f>
        <v>-</v>
      </c>
      <c r="I3619" s="167" t="str">
        <f>IF('Lineær programmering opg 4'!$D$8=0,"-",'Lineær programmering opg 4'!$G$8)</f>
        <v>-</v>
      </c>
      <c r="J3619" s="295">
        <f>A3619*'Lineær programmering opg 4'!$C$11+Datatabel!C3619*'Lineær programmering opg 4'!$D$11</f>
        <v>41356.799999998089</v>
      </c>
      <c r="K3619" s="9">
        <f t="shared" si="282"/>
        <v>0</v>
      </c>
      <c r="L3619" s="9">
        <f t="shared" si="283"/>
        <v>0</v>
      </c>
    </row>
    <row r="3620" spans="1:12" ht="15" x14ac:dyDescent="0.25">
      <c r="A3620" s="167">
        <f t="shared" si="281"/>
        <v>153.19200000000956</v>
      </c>
      <c r="B3620" s="325">
        <f t="shared" si="284"/>
        <v>0.63830000000003984</v>
      </c>
      <c r="C3620" s="167">
        <f t="shared" si="280"/>
        <v>173.61599999998089</v>
      </c>
      <c r="D3620" s="167">
        <f>IF('Lineær programmering opg 4'!$M$4=0,"-",(-A3620+'Lineær programmering opg 4'!$M$4)/'Lineær programmering opg 4'!$K$4*-1)</f>
        <v>173.61599999998089</v>
      </c>
      <c r="E3620" s="167">
        <f>IF('Lineær programmering opg 4'!$M$5=0,"-",(-A3620+'Lineær programmering opg 4'!$M$5)/'Lineær programmering opg 4'!$K$5*-1)</f>
        <v>185.10599999999283</v>
      </c>
      <c r="F3620" s="167" t="str">
        <f>IF('Lineær programmering opg 4'!$E$6=0,"-",(-A3620+'Lineær programmering opg 4'!$M$6)/'Lineær programmering opg 4'!$K$6*-1)</f>
        <v>-</v>
      </c>
      <c r="G3620" s="167" t="str">
        <f>IF('Lineær programmering opg 4'!$D$7=0,"-",((-A3620+'Lineær programmering opg 4'!$M$7)/'Lineær programmering opg 4'!$K$7)*-1)</f>
        <v>-</v>
      </c>
      <c r="H3620" s="167" t="str">
        <f>IF('Lineær programmering opg 4'!$C$8=0,"-",((-A3620+'Lineær programmering opg 4'!$M$8)/'Lineær programmering opg 4'!$K$8)*-1)</f>
        <v>-</v>
      </c>
      <c r="I3620" s="167" t="str">
        <f>IF('Lineær programmering opg 4'!$D$8=0,"-",'Lineær programmering opg 4'!$G$8)</f>
        <v>-</v>
      </c>
      <c r="J3620" s="295">
        <f>A3620*'Lineær programmering opg 4'!$C$11+Datatabel!C3620*'Lineær programmering opg 4'!$D$11</f>
        <v>41361.599999998092</v>
      </c>
      <c r="K3620" s="9">
        <f t="shared" si="282"/>
        <v>0</v>
      </c>
      <c r="L3620" s="9">
        <f t="shared" si="283"/>
        <v>0</v>
      </c>
    </row>
    <row r="3621" spans="1:12" ht="15" x14ac:dyDescent="0.25">
      <c r="A3621" s="167">
        <f t="shared" si="281"/>
        <v>153.16800000000956</v>
      </c>
      <c r="B3621" s="325">
        <f t="shared" si="284"/>
        <v>0.63820000000003985</v>
      </c>
      <c r="C3621" s="167">
        <f t="shared" si="280"/>
        <v>173.66399999998089</v>
      </c>
      <c r="D3621" s="167">
        <f>IF('Lineær programmering opg 4'!$M$4=0,"-",(-A3621+'Lineær programmering opg 4'!$M$4)/'Lineær programmering opg 4'!$K$4*-1)</f>
        <v>173.66399999998089</v>
      </c>
      <c r="E3621" s="167">
        <f>IF('Lineær programmering opg 4'!$M$5=0,"-",(-A3621+'Lineær programmering opg 4'!$M$5)/'Lineær programmering opg 4'!$K$5*-1)</f>
        <v>185.12399999999283</v>
      </c>
      <c r="F3621" s="167" t="str">
        <f>IF('Lineær programmering opg 4'!$E$6=0,"-",(-A3621+'Lineær programmering opg 4'!$M$6)/'Lineær programmering opg 4'!$K$6*-1)</f>
        <v>-</v>
      </c>
      <c r="G3621" s="167" t="str">
        <f>IF('Lineær programmering opg 4'!$D$7=0,"-",((-A3621+'Lineær programmering opg 4'!$M$7)/'Lineær programmering opg 4'!$K$7)*-1)</f>
        <v>-</v>
      </c>
      <c r="H3621" s="167" t="str">
        <f>IF('Lineær programmering opg 4'!$C$8=0,"-",((-A3621+'Lineær programmering opg 4'!$M$8)/'Lineær programmering opg 4'!$K$8)*-1)</f>
        <v>-</v>
      </c>
      <c r="I3621" s="167" t="str">
        <f>IF('Lineær programmering opg 4'!$D$8=0,"-",'Lineær programmering opg 4'!$G$8)</f>
        <v>-</v>
      </c>
      <c r="J3621" s="295">
        <f>A3621*'Lineær programmering opg 4'!$C$11+Datatabel!C3621*'Lineær programmering opg 4'!$D$11</f>
        <v>41366.399999998088</v>
      </c>
      <c r="K3621" s="9">
        <f t="shared" si="282"/>
        <v>0</v>
      </c>
      <c r="L3621" s="9">
        <f t="shared" si="283"/>
        <v>0</v>
      </c>
    </row>
    <row r="3622" spans="1:12" ht="15" x14ac:dyDescent="0.25">
      <c r="A3622" s="167">
        <f t="shared" si="281"/>
        <v>153.14400000000956</v>
      </c>
      <c r="B3622" s="325">
        <f t="shared" si="284"/>
        <v>0.63810000000003986</v>
      </c>
      <c r="C3622" s="167">
        <f t="shared" si="280"/>
        <v>173.71199999998089</v>
      </c>
      <c r="D3622" s="167">
        <f>IF('Lineær programmering opg 4'!$M$4=0,"-",(-A3622+'Lineær programmering opg 4'!$M$4)/'Lineær programmering opg 4'!$K$4*-1)</f>
        <v>173.71199999998089</v>
      </c>
      <c r="E3622" s="167">
        <f>IF('Lineær programmering opg 4'!$M$5=0,"-",(-A3622+'Lineær programmering opg 4'!$M$5)/'Lineær programmering opg 4'!$K$5*-1)</f>
        <v>185.14199999999283</v>
      </c>
      <c r="F3622" s="167" t="str">
        <f>IF('Lineær programmering opg 4'!$E$6=0,"-",(-A3622+'Lineær programmering opg 4'!$M$6)/'Lineær programmering opg 4'!$K$6*-1)</f>
        <v>-</v>
      </c>
      <c r="G3622" s="167" t="str">
        <f>IF('Lineær programmering opg 4'!$D$7=0,"-",((-A3622+'Lineær programmering opg 4'!$M$7)/'Lineær programmering opg 4'!$K$7)*-1)</f>
        <v>-</v>
      </c>
      <c r="H3622" s="167" t="str">
        <f>IF('Lineær programmering opg 4'!$C$8=0,"-",((-A3622+'Lineær programmering opg 4'!$M$8)/'Lineær programmering opg 4'!$K$8)*-1)</f>
        <v>-</v>
      </c>
      <c r="I3622" s="167" t="str">
        <f>IF('Lineær programmering opg 4'!$D$8=0,"-",'Lineær programmering opg 4'!$G$8)</f>
        <v>-</v>
      </c>
      <c r="J3622" s="295">
        <f>A3622*'Lineær programmering opg 4'!$C$11+Datatabel!C3622*'Lineær programmering opg 4'!$D$11</f>
        <v>41371.199999998091</v>
      </c>
      <c r="K3622" s="9">
        <f t="shared" si="282"/>
        <v>0</v>
      </c>
      <c r="L3622" s="9">
        <f t="shared" si="283"/>
        <v>0</v>
      </c>
    </row>
    <row r="3623" spans="1:12" ht="15" x14ac:dyDescent="0.25">
      <c r="A3623" s="167">
        <f t="shared" si="281"/>
        <v>153.12000000000955</v>
      </c>
      <c r="B3623" s="325">
        <f t="shared" si="284"/>
        <v>0.63800000000003987</v>
      </c>
      <c r="C3623" s="167">
        <f t="shared" si="280"/>
        <v>173.75999999998089</v>
      </c>
      <c r="D3623" s="167">
        <f>IF('Lineær programmering opg 4'!$M$4=0,"-",(-A3623+'Lineær programmering opg 4'!$M$4)/'Lineær programmering opg 4'!$K$4*-1)</f>
        <v>173.75999999998089</v>
      </c>
      <c r="E3623" s="167">
        <f>IF('Lineær programmering opg 4'!$M$5=0,"-",(-A3623+'Lineær programmering opg 4'!$M$5)/'Lineær programmering opg 4'!$K$5*-1)</f>
        <v>185.15999999999283</v>
      </c>
      <c r="F3623" s="167" t="str">
        <f>IF('Lineær programmering opg 4'!$E$6=0,"-",(-A3623+'Lineær programmering opg 4'!$M$6)/'Lineær programmering opg 4'!$K$6*-1)</f>
        <v>-</v>
      </c>
      <c r="G3623" s="167" t="str">
        <f>IF('Lineær programmering opg 4'!$D$7=0,"-",((-A3623+'Lineær programmering opg 4'!$M$7)/'Lineær programmering opg 4'!$K$7)*-1)</f>
        <v>-</v>
      </c>
      <c r="H3623" s="167" t="str">
        <f>IF('Lineær programmering opg 4'!$C$8=0,"-",((-A3623+'Lineær programmering opg 4'!$M$8)/'Lineær programmering opg 4'!$K$8)*-1)</f>
        <v>-</v>
      </c>
      <c r="I3623" s="167" t="str">
        <f>IF('Lineær programmering opg 4'!$D$8=0,"-",'Lineær programmering opg 4'!$G$8)</f>
        <v>-</v>
      </c>
      <c r="J3623" s="295">
        <f>A3623*'Lineær programmering opg 4'!$C$11+Datatabel!C3623*'Lineær programmering opg 4'!$D$11</f>
        <v>41375.999999998086</v>
      </c>
      <c r="K3623" s="9">
        <f t="shared" si="282"/>
        <v>0</v>
      </c>
      <c r="L3623" s="9">
        <f t="shared" si="283"/>
        <v>0</v>
      </c>
    </row>
    <row r="3624" spans="1:12" ht="15" x14ac:dyDescent="0.25">
      <c r="A3624" s="167">
        <f t="shared" si="281"/>
        <v>153.09600000000958</v>
      </c>
      <c r="B3624" s="325">
        <f t="shared" si="284"/>
        <v>0.63790000000003988</v>
      </c>
      <c r="C3624" s="167">
        <f t="shared" si="280"/>
        <v>173.80799999998084</v>
      </c>
      <c r="D3624" s="167">
        <f>IF('Lineær programmering opg 4'!$M$4=0,"-",(-A3624+'Lineær programmering opg 4'!$M$4)/'Lineær programmering opg 4'!$K$4*-1)</f>
        <v>173.80799999998084</v>
      </c>
      <c r="E3624" s="167">
        <f>IF('Lineær programmering opg 4'!$M$5=0,"-",(-A3624+'Lineær programmering opg 4'!$M$5)/'Lineær programmering opg 4'!$K$5*-1)</f>
        <v>185.17799999999284</v>
      </c>
      <c r="F3624" s="167" t="str">
        <f>IF('Lineær programmering opg 4'!$E$6=0,"-",(-A3624+'Lineær programmering opg 4'!$M$6)/'Lineær programmering opg 4'!$K$6*-1)</f>
        <v>-</v>
      </c>
      <c r="G3624" s="167" t="str">
        <f>IF('Lineær programmering opg 4'!$D$7=0,"-",((-A3624+'Lineær programmering opg 4'!$M$7)/'Lineær programmering opg 4'!$K$7)*-1)</f>
        <v>-</v>
      </c>
      <c r="H3624" s="167" t="str">
        <f>IF('Lineær programmering opg 4'!$C$8=0,"-",((-A3624+'Lineær programmering opg 4'!$M$8)/'Lineær programmering opg 4'!$K$8)*-1)</f>
        <v>-</v>
      </c>
      <c r="I3624" s="167" t="str">
        <f>IF('Lineær programmering opg 4'!$D$8=0,"-",'Lineær programmering opg 4'!$G$8)</f>
        <v>-</v>
      </c>
      <c r="J3624" s="295">
        <f>A3624*'Lineær programmering opg 4'!$C$11+Datatabel!C3624*'Lineær programmering opg 4'!$D$11</f>
        <v>41380.799999998082</v>
      </c>
      <c r="K3624" s="9">
        <f t="shared" si="282"/>
        <v>0</v>
      </c>
      <c r="L3624" s="9">
        <f t="shared" si="283"/>
        <v>0</v>
      </c>
    </row>
    <row r="3625" spans="1:12" ht="15" x14ac:dyDescent="0.25">
      <c r="A3625" s="167">
        <f t="shared" si="281"/>
        <v>153.07200000000958</v>
      </c>
      <c r="B3625" s="325">
        <f t="shared" si="284"/>
        <v>0.63780000000003989</v>
      </c>
      <c r="C3625" s="167">
        <f t="shared" si="280"/>
        <v>173.85599999998084</v>
      </c>
      <c r="D3625" s="167">
        <f>IF('Lineær programmering opg 4'!$M$4=0,"-",(-A3625+'Lineær programmering opg 4'!$M$4)/'Lineær programmering opg 4'!$K$4*-1)</f>
        <v>173.85599999998084</v>
      </c>
      <c r="E3625" s="167">
        <f>IF('Lineær programmering opg 4'!$M$5=0,"-",(-A3625+'Lineær programmering opg 4'!$M$5)/'Lineær programmering opg 4'!$K$5*-1)</f>
        <v>185.19599999999284</v>
      </c>
      <c r="F3625" s="167" t="str">
        <f>IF('Lineær programmering opg 4'!$E$6=0,"-",(-A3625+'Lineær programmering opg 4'!$M$6)/'Lineær programmering opg 4'!$K$6*-1)</f>
        <v>-</v>
      </c>
      <c r="G3625" s="167" t="str">
        <f>IF('Lineær programmering opg 4'!$D$7=0,"-",((-A3625+'Lineær programmering opg 4'!$M$7)/'Lineær programmering opg 4'!$K$7)*-1)</f>
        <v>-</v>
      </c>
      <c r="H3625" s="167" t="str">
        <f>IF('Lineær programmering opg 4'!$C$8=0,"-",((-A3625+'Lineær programmering opg 4'!$M$8)/'Lineær programmering opg 4'!$K$8)*-1)</f>
        <v>-</v>
      </c>
      <c r="I3625" s="167" t="str">
        <f>IF('Lineær programmering opg 4'!$D$8=0,"-",'Lineær programmering opg 4'!$G$8)</f>
        <v>-</v>
      </c>
      <c r="J3625" s="295">
        <f>A3625*'Lineær programmering opg 4'!$C$11+Datatabel!C3625*'Lineær programmering opg 4'!$D$11</f>
        <v>41385.599999998085</v>
      </c>
      <c r="K3625" s="9">
        <f t="shared" si="282"/>
        <v>0</v>
      </c>
      <c r="L3625" s="9">
        <f t="shared" si="283"/>
        <v>0</v>
      </c>
    </row>
    <row r="3626" spans="1:12" ht="15" x14ac:dyDescent="0.25">
      <c r="A3626" s="167">
        <f t="shared" si="281"/>
        <v>153.04800000000958</v>
      </c>
      <c r="B3626" s="325">
        <f t="shared" si="284"/>
        <v>0.6377000000000399</v>
      </c>
      <c r="C3626" s="167">
        <f t="shared" si="280"/>
        <v>173.90399999998084</v>
      </c>
      <c r="D3626" s="167">
        <f>IF('Lineær programmering opg 4'!$M$4=0,"-",(-A3626+'Lineær programmering opg 4'!$M$4)/'Lineær programmering opg 4'!$K$4*-1)</f>
        <v>173.90399999998084</v>
      </c>
      <c r="E3626" s="167">
        <f>IF('Lineær programmering opg 4'!$M$5=0,"-",(-A3626+'Lineær programmering opg 4'!$M$5)/'Lineær programmering opg 4'!$K$5*-1)</f>
        <v>185.21399999999284</v>
      </c>
      <c r="F3626" s="167" t="str">
        <f>IF('Lineær programmering opg 4'!$E$6=0,"-",(-A3626+'Lineær programmering opg 4'!$M$6)/'Lineær programmering opg 4'!$K$6*-1)</f>
        <v>-</v>
      </c>
      <c r="G3626" s="167" t="str">
        <f>IF('Lineær programmering opg 4'!$D$7=0,"-",((-A3626+'Lineær programmering opg 4'!$M$7)/'Lineær programmering opg 4'!$K$7)*-1)</f>
        <v>-</v>
      </c>
      <c r="H3626" s="167" t="str">
        <f>IF('Lineær programmering opg 4'!$C$8=0,"-",((-A3626+'Lineær programmering opg 4'!$M$8)/'Lineær programmering opg 4'!$K$8)*-1)</f>
        <v>-</v>
      </c>
      <c r="I3626" s="167" t="str">
        <f>IF('Lineær programmering opg 4'!$D$8=0,"-",'Lineær programmering opg 4'!$G$8)</f>
        <v>-</v>
      </c>
      <c r="J3626" s="295">
        <f>A3626*'Lineær programmering opg 4'!$C$11+Datatabel!C3626*'Lineær programmering opg 4'!$D$11</f>
        <v>41390.399999998081</v>
      </c>
      <c r="K3626" s="9">
        <f t="shared" si="282"/>
        <v>0</v>
      </c>
      <c r="L3626" s="9">
        <f t="shared" si="283"/>
        <v>0</v>
      </c>
    </row>
    <row r="3627" spans="1:12" ht="15" x14ac:dyDescent="0.25">
      <c r="A3627" s="167">
        <f t="shared" si="281"/>
        <v>153.02400000000958</v>
      </c>
      <c r="B3627" s="325">
        <f t="shared" si="284"/>
        <v>0.63760000000003991</v>
      </c>
      <c r="C3627" s="167">
        <f t="shared" si="280"/>
        <v>173.95199999998084</v>
      </c>
      <c r="D3627" s="167">
        <f>IF('Lineær programmering opg 4'!$M$4=0,"-",(-A3627+'Lineær programmering opg 4'!$M$4)/'Lineær programmering opg 4'!$K$4*-1)</f>
        <v>173.95199999998084</v>
      </c>
      <c r="E3627" s="167">
        <f>IF('Lineær programmering opg 4'!$M$5=0,"-",(-A3627+'Lineær programmering opg 4'!$M$5)/'Lineær programmering opg 4'!$K$5*-1)</f>
        <v>185.23199999999284</v>
      </c>
      <c r="F3627" s="167" t="str">
        <f>IF('Lineær programmering opg 4'!$E$6=0,"-",(-A3627+'Lineær programmering opg 4'!$M$6)/'Lineær programmering opg 4'!$K$6*-1)</f>
        <v>-</v>
      </c>
      <c r="G3627" s="167" t="str">
        <f>IF('Lineær programmering opg 4'!$D$7=0,"-",((-A3627+'Lineær programmering opg 4'!$M$7)/'Lineær programmering opg 4'!$K$7)*-1)</f>
        <v>-</v>
      </c>
      <c r="H3627" s="167" t="str">
        <f>IF('Lineær programmering opg 4'!$C$8=0,"-",((-A3627+'Lineær programmering opg 4'!$M$8)/'Lineær programmering opg 4'!$K$8)*-1)</f>
        <v>-</v>
      </c>
      <c r="I3627" s="167" t="str">
        <f>IF('Lineær programmering opg 4'!$D$8=0,"-",'Lineær programmering opg 4'!$G$8)</f>
        <v>-</v>
      </c>
      <c r="J3627" s="295">
        <f>A3627*'Lineær programmering opg 4'!$C$11+Datatabel!C3627*'Lineær programmering opg 4'!$D$11</f>
        <v>41395.199999998084</v>
      </c>
      <c r="K3627" s="9">
        <f t="shared" si="282"/>
        <v>0</v>
      </c>
      <c r="L3627" s="9">
        <f t="shared" si="283"/>
        <v>0</v>
      </c>
    </row>
    <row r="3628" spans="1:12" ht="15" x14ac:dyDescent="0.25">
      <c r="A3628" s="167">
        <f t="shared" si="281"/>
        <v>153.00000000000958</v>
      </c>
      <c r="B3628" s="325">
        <f t="shared" si="284"/>
        <v>0.63750000000003992</v>
      </c>
      <c r="C3628" s="167">
        <f t="shared" si="280"/>
        <v>173.99999999998084</v>
      </c>
      <c r="D3628" s="167">
        <f>IF('Lineær programmering opg 4'!$M$4=0,"-",(-A3628+'Lineær programmering opg 4'!$M$4)/'Lineær programmering opg 4'!$K$4*-1)</f>
        <v>173.99999999998084</v>
      </c>
      <c r="E3628" s="167">
        <f>IF('Lineær programmering opg 4'!$M$5=0,"-",(-A3628+'Lineær programmering opg 4'!$M$5)/'Lineær programmering opg 4'!$K$5*-1)</f>
        <v>185.24999999999284</v>
      </c>
      <c r="F3628" s="167" t="str">
        <f>IF('Lineær programmering opg 4'!$E$6=0,"-",(-A3628+'Lineær programmering opg 4'!$M$6)/'Lineær programmering opg 4'!$K$6*-1)</f>
        <v>-</v>
      </c>
      <c r="G3628" s="167" t="str">
        <f>IF('Lineær programmering opg 4'!$D$7=0,"-",((-A3628+'Lineær programmering opg 4'!$M$7)/'Lineær programmering opg 4'!$K$7)*-1)</f>
        <v>-</v>
      </c>
      <c r="H3628" s="167" t="str">
        <f>IF('Lineær programmering opg 4'!$C$8=0,"-",((-A3628+'Lineær programmering opg 4'!$M$8)/'Lineær programmering opg 4'!$K$8)*-1)</f>
        <v>-</v>
      </c>
      <c r="I3628" s="167" t="str">
        <f>IF('Lineær programmering opg 4'!$D$8=0,"-",'Lineær programmering opg 4'!$G$8)</f>
        <v>-</v>
      </c>
      <c r="J3628" s="295">
        <f>A3628*'Lineær programmering opg 4'!$C$11+Datatabel!C3628*'Lineær programmering opg 4'!$D$11</f>
        <v>41399.999999998086</v>
      </c>
      <c r="K3628" s="9">
        <f t="shared" si="282"/>
        <v>0</v>
      </c>
      <c r="L3628" s="9">
        <f t="shared" si="283"/>
        <v>0</v>
      </c>
    </row>
    <row r="3629" spans="1:12" ht="15" x14ac:dyDescent="0.25">
      <c r="A3629" s="167">
        <f t="shared" si="281"/>
        <v>152.97600000000958</v>
      </c>
      <c r="B3629" s="325">
        <f t="shared" si="284"/>
        <v>0.63740000000003993</v>
      </c>
      <c r="C3629" s="167">
        <f t="shared" si="280"/>
        <v>174.04799999998085</v>
      </c>
      <c r="D3629" s="167">
        <f>IF('Lineær programmering opg 4'!$M$4=0,"-",(-A3629+'Lineær programmering opg 4'!$M$4)/'Lineær programmering opg 4'!$K$4*-1)</f>
        <v>174.04799999998085</v>
      </c>
      <c r="E3629" s="167">
        <f>IF('Lineær programmering opg 4'!$M$5=0,"-",(-A3629+'Lineær programmering opg 4'!$M$5)/'Lineær programmering opg 4'!$K$5*-1)</f>
        <v>185.26799999999284</v>
      </c>
      <c r="F3629" s="167" t="str">
        <f>IF('Lineær programmering opg 4'!$E$6=0,"-",(-A3629+'Lineær programmering opg 4'!$M$6)/'Lineær programmering opg 4'!$K$6*-1)</f>
        <v>-</v>
      </c>
      <c r="G3629" s="167" t="str">
        <f>IF('Lineær programmering opg 4'!$D$7=0,"-",((-A3629+'Lineær programmering opg 4'!$M$7)/'Lineær programmering opg 4'!$K$7)*-1)</f>
        <v>-</v>
      </c>
      <c r="H3629" s="167" t="str">
        <f>IF('Lineær programmering opg 4'!$C$8=0,"-",((-A3629+'Lineær programmering opg 4'!$M$8)/'Lineær programmering opg 4'!$K$8)*-1)</f>
        <v>-</v>
      </c>
      <c r="I3629" s="167" t="str">
        <f>IF('Lineær programmering opg 4'!$D$8=0,"-",'Lineær programmering opg 4'!$G$8)</f>
        <v>-</v>
      </c>
      <c r="J3629" s="295">
        <f>A3629*'Lineær programmering opg 4'!$C$11+Datatabel!C3629*'Lineær programmering opg 4'!$D$11</f>
        <v>41404.799999998082</v>
      </c>
      <c r="K3629" s="9">
        <f t="shared" si="282"/>
        <v>0</v>
      </c>
      <c r="L3629" s="9">
        <f t="shared" si="283"/>
        <v>0</v>
      </c>
    </row>
    <row r="3630" spans="1:12" ht="15" x14ac:dyDescent="0.25">
      <c r="A3630" s="167">
        <f t="shared" si="281"/>
        <v>152.95200000000958</v>
      </c>
      <c r="B3630" s="325">
        <f t="shared" si="284"/>
        <v>0.63730000000003995</v>
      </c>
      <c r="C3630" s="167">
        <f t="shared" si="280"/>
        <v>174.09599999998085</v>
      </c>
      <c r="D3630" s="167">
        <f>IF('Lineær programmering opg 4'!$M$4=0,"-",(-A3630+'Lineær programmering opg 4'!$M$4)/'Lineær programmering opg 4'!$K$4*-1)</f>
        <v>174.09599999998085</v>
      </c>
      <c r="E3630" s="167">
        <f>IF('Lineær programmering opg 4'!$M$5=0,"-",(-A3630+'Lineær programmering opg 4'!$M$5)/'Lineær programmering opg 4'!$K$5*-1)</f>
        <v>185.28599999999284</v>
      </c>
      <c r="F3630" s="167" t="str">
        <f>IF('Lineær programmering opg 4'!$E$6=0,"-",(-A3630+'Lineær programmering opg 4'!$M$6)/'Lineær programmering opg 4'!$K$6*-1)</f>
        <v>-</v>
      </c>
      <c r="G3630" s="167" t="str">
        <f>IF('Lineær programmering opg 4'!$D$7=0,"-",((-A3630+'Lineær programmering opg 4'!$M$7)/'Lineær programmering opg 4'!$K$7)*-1)</f>
        <v>-</v>
      </c>
      <c r="H3630" s="167" t="str">
        <f>IF('Lineær programmering opg 4'!$C$8=0,"-",((-A3630+'Lineær programmering opg 4'!$M$8)/'Lineær programmering opg 4'!$K$8)*-1)</f>
        <v>-</v>
      </c>
      <c r="I3630" s="167" t="str">
        <f>IF('Lineær programmering opg 4'!$D$8=0,"-",'Lineær programmering opg 4'!$G$8)</f>
        <v>-</v>
      </c>
      <c r="J3630" s="295">
        <f>A3630*'Lineær programmering opg 4'!$C$11+Datatabel!C3630*'Lineær programmering opg 4'!$D$11</f>
        <v>41409.599999998085</v>
      </c>
      <c r="K3630" s="9">
        <f t="shared" si="282"/>
        <v>0</v>
      </c>
      <c r="L3630" s="9">
        <f t="shared" si="283"/>
        <v>0</v>
      </c>
    </row>
    <row r="3631" spans="1:12" ht="15" x14ac:dyDescent="0.25">
      <c r="A3631" s="167">
        <f t="shared" si="281"/>
        <v>152.9280000000096</v>
      </c>
      <c r="B3631" s="325">
        <f t="shared" si="284"/>
        <v>0.63720000000003996</v>
      </c>
      <c r="C3631" s="167">
        <f t="shared" si="280"/>
        <v>174.14399999998079</v>
      </c>
      <c r="D3631" s="167">
        <f>IF('Lineær programmering opg 4'!$M$4=0,"-",(-A3631+'Lineær programmering opg 4'!$M$4)/'Lineær programmering opg 4'!$K$4*-1)</f>
        <v>174.14399999998079</v>
      </c>
      <c r="E3631" s="167">
        <f>IF('Lineær programmering opg 4'!$M$5=0,"-",(-A3631+'Lineær programmering opg 4'!$M$5)/'Lineær programmering opg 4'!$K$5*-1)</f>
        <v>185.30399999999281</v>
      </c>
      <c r="F3631" s="167" t="str">
        <f>IF('Lineær programmering opg 4'!$E$6=0,"-",(-A3631+'Lineær programmering opg 4'!$M$6)/'Lineær programmering opg 4'!$K$6*-1)</f>
        <v>-</v>
      </c>
      <c r="G3631" s="167" t="str">
        <f>IF('Lineær programmering opg 4'!$D$7=0,"-",((-A3631+'Lineær programmering opg 4'!$M$7)/'Lineær programmering opg 4'!$K$7)*-1)</f>
        <v>-</v>
      </c>
      <c r="H3631" s="167" t="str">
        <f>IF('Lineær programmering opg 4'!$C$8=0,"-",((-A3631+'Lineær programmering opg 4'!$M$8)/'Lineær programmering opg 4'!$K$8)*-1)</f>
        <v>-</v>
      </c>
      <c r="I3631" s="167" t="str">
        <f>IF('Lineær programmering opg 4'!$D$8=0,"-",'Lineær programmering opg 4'!$G$8)</f>
        <v>-</v>
      </c>
      <c r="J3631" s="295">
        <f>A3631*'Lineær programmering opg 4'!$C$11+Datatabel!C3631*'Lineær programmering opg 4'!$D$11</f>
        <v>41414.399999998073</v>
      </c>
      <c r="K3631" s="9">
        <f t="shared" si="282"/>
        <v>0</v>
      </c>
      <c r="L3631" s="9">
        <f t="shared" si="283"/>
        <v>0</v>
      </c>
    </row>
    <row r="3632" spans="1:12" ht="15" x14ac:dyDescent="0.25">
      <c r="A3632" s="167">
        <f t="shared" si="281"/>
        <v>152.9040000000096</v>
      </c>
      <c r="B3632" s="325">
        <f t="shared" si="284"/>
        <v>0.63710000000003997</v>
      </c>
      <c r="C3632" s="167">
        <f t="shared" si="280"/>
        <v>174.19199999998079</v>
      </c>
      <c r="D3632" s="167">
        <f>IF('Lineær programmering opg 4'!$M$4=0,"-",(-A3632+'Lineær programmering opg 4'!$M$4)/'Lineær programmering opg 4'!$K$4*-1)</f>
        <v>174.19199999998079</v>
      </c>
      <c r="E3632" s="167">
        <f>IF('Lineær programmering opg 4'!$M$5=0,"-",(-A3632+'Lineær programmering opg 4'!$M$5)/'Lineær programmering opg 4'!$K$5*-1)</f>
        <v>185.32199999999281</v>
      </c>
      <c r="F3632" s="167" t="str">
        <f>IF('Lineær programmering opg 4'!$E$6=0,"-",(-A3632+'Lineær programmering opg 4'!$M$6)/'Lineær programmering opg 4'!$K$6*-1)</f>
        <v>-</v>
      </c>
      <c r="G3632" s="167" t="str">
        <f>IF('Lineær programmering opg 4'!$D$7=0,"-",((-A3632+'Lineær programmering opg 4'!$M$7)/'Lineær programmering opg 4'!$K$7)*-1)</f>
        <v>-</v>
      </c>
      <c r="H3632" s="167" t="str">
        <f>IF('Lineær programmering opg 4'!$C$8=0,"-",((-A3632+'Lineær programmering opg 4'!$M$8)/'Lineær programmering opg 4'!$K$8)*-1)</f>
        <v>-</v>
      </c>
      <c r="I3632" s="167" t="str">
        <f>IF('Lineær programmering opg 4'!$D$8=0,"-",'Lineær programmering opg 4'!$G$8)</f>
        <v>-</v>
      </c>
      <c r="J3632" s="295">
        <f>A3632*'Lineær programmering opg 4'!$C$11+Datatabel!C3632*'Lineær programmering opg 4'!$D$11</f>
        <v>41419.199999998076</v>
      </c>
      <c r="K3632" s="9">
        <f t="shared" si="282"/>
        <v>0</v>
      </c>
      <c r="L3632" s="9">
        <f t="shared" si="283"/>
        <v>0</v>
      </c>
    </row>
    <row r="3633" spans="1:12" ht="15" x14ac:dyDescent="0.25">
      <c r="A3633" s="167">
        <f t="shared" si="281"/>
        <v>152.8800000000096</v>
      </c>
      <c r="B3633" s="325">
        <f t="shared" si="284"/>
        <v>0.63700000000003998</v>
      </c>
      <c r="C3633" s="167">
        <f t="shared" si="280"/>
        <v>174.2399999999808</v>
      </c>
      <c r="D3633" s="167">
        <f>IF('Lineær programmering opg 4'!$M$4=0,"-",(-A3633+'Lineær programmering opg 4'!$M$4)/'Lineær programmering opg 4'!$K$4*-1)</f>
        <v>174.2399999999808</v>
      </c>
      <c r="E3633" s="167">
        <f>IF('Lineær programmering opg 4'!$M$5=0,"-",(-A3633+'Lineær programmering opg 4'!$M$5)/'Lineær programmering opg 4'!$K$5*-1)</f>
        <v>185.33999999999281</v>
      </c>
      <c r="F3633" s="167" t="str">
        <f>IF('Lineær programmering opg 4'!$E$6=0,"-",(-A3633+'Lineær programmering opg 4'!$M$6)/'Lineær programmering opg 4'!$K$6*-1)</f>
        <v>-</v>
      </c>
      <c r="G3633" s="167" t="str">
        <f>IF('Lineær programmering opg 4'!$D$7=0,"-",((-A3633+'Lineær programmering opg 4'!$M$7)/'Lineær programmering opg 4'!$K$7)*-1)</f>
        <v>-</v>
      </c>
      <c r="H3633" s="167" t="str">
        <f>IF('Lineær programmering opg 4'!$C$8=0,"-",((-A3633+'Lineær programmering opg 4'!$M$8)/'Lineær programmering opg 4'!$K$8)*-1)</f>
        <v>-</v>
      </c>
      <c r="I3633" s="167" t="str">
        <f>IF('Lineær programmering opg 4'!$D$8=0,"-",'Lineær programmering opg 4'!$G$8)</f>
        <v>-</v>
      </c>
      <c r="J3633" s="295">
        <f>A3633*'Lineær programmering opg 4'!$C$11+Datatabel!C3633*'Lineær programmering opg 4'!$D$11</f>
        <v>41423.999999998079</v>
      </c>
      <c r="K3633" s="9">
        <f t="shared" si="282"/>
        <v>0</v>
      </c>
      <c r="L3633" s="9">
        <f t="shared" si="283"/>
        <v>0</v>
      </c>
    </row>
    <row r="3634" spans="1:12" ht="15" x14ac:dyDescent="0.25">
      <c r="A3634" s="167">
        <f t="shared" si="281"/>
        <v>152.8560000000096</v>
      </c>
      <c r="B3634" s="325">
        <f t="shared" si="284"/>
        <v>0.63690000000003999</v>
      </c>
      <c r="C3634" s="167">
        <f t="shared" si="280"/>
        <v>174.2879999999808</v>
      </c>
      <c r="D3634" s="167">
        <f>IF('Lineær programmering opg 4'!$M$4=0,"-",(-A3634+'Lineær programmering opg 4'!$M$4)/'Lineær programmering opg 4'!$K$4*-1)</f>
        <v>174.2879999999808</v>
      </c>
      <c r="E3634" s="167">
        <f>IF('Lineær programmering opg 4'!$M$5=0,"-",(-A3634+'Lineær programmering opg 4'!$M$5)/'Lineær programmering opg 4'!$K$5*-1)</f>
        <v>185.35799999999281</v>
      </c>
      <c r="F3634" s="167" t="str">
        <f>IF('Lineær programmering opg 4'!$E$6=0,"-",(-A3634+'Lineær programmering opg 4'!$M$6)/'Lineær programmering opg 4'!$K$6*-1)</f>
        <v>-</v>
      </c>
      <c r="G3634" s="167" t="str">
        <f>IF('Lineær programmering opg 4'!$D$7=0,"-",((-A3634+'Lineær programmering opg 4'!$M$7)/'Lineær programmering opg 4'!$K$7)*-1)</f>
        <v>-</v>
      </c>
      <c r="H3634" s="167" t="str">
        <f>IF('Lineær programmering opg 4'!$C$8=0,"-",((-A3634+'Lineær programmering opg 4'!$M$8)/'Lineær programmering opg 4'!$K$8)*-1)</f>
        <v>-</v>
      </c>
      <c r="I3634" s="167" t="str">
        <f>IF('Lineær programmering opg 4'!$D$8=0,"-",'Lineær programmering opg 4'!$G$8)</f>
        <v>-</v>
      </c>
      <c r="J3634" s="295">
        <f>A3634*'Lineær programmering opg 4'!$C$11+Datatabel!C3634*'Lineær programmering opg 4'!$D$11</f>
        <v>41428.799999998082</v>
      </c>
      <c r="K3634" s="9">
        <f t="shared" si="282"/>
        <v>0</v>
      </c>
      <c r="L3634" s="9">
        <f t="shared" si="283"/>
        <v>0</v>
      </c>
    </row>
    <row r="3635" spans="1:12" ht="15" x14ac:dyDescent="0.25">
      <c r="A3635" s="167">
        <f t="shared" si="281"/>
        <v>152.8320000000096</v>
      </c>
      <c r="B3635" s="325">
        <f t="shared" si="284"/>
        <v>0.63680000000004</v>
      </c>
      <c r="C3635" s="167">
        <f t="shared" si="280"/>
        <v>174.3359999999808</v>
      </c>
      <c r="D3635" s="167">
        <f>IF('Lineær programmering opg 4'!$M$4=0,"-",(-A3635+'Lineær programmering opg 4'!$M$4)/'Lineær programmering opg 4'!$K$4*-1)</f>
        <v>174.3359999999808</v>
      </c>
      <c r="E3635" s="167">
        <f>IF('Lineær programmering opg 4'!$M$5=0,"-",(-A3635+'Lineær programmering opg 4'!$M$5)/'Lineær programmering opg 4'!$K$5*-1)</f>
        <v>185.37599999999281</v>
      </c>
      <c r="F3635" s="167" t="str">
        <f>IF('Lineær programmering opg 4'!$E$6=0,"-",(-A3635+'Lineær programmering opg 4'!$M$6)/'Lineær programmering opg 4'!$K$6*-1)</f>
        <v>-</v>
      </c>
      <c r="G3635" s="167" t="str">
        <f>IF('Lineær programmering opg 4'!$D$7=0,"-",((-A3635+'Lineær programmering opg 4'!$M$7)/'Lineær programmering opg 4'!$K$7)*-1)</f>
        <v>-</v>
      </c>
      <c r="H3635" s="167" t="str">
        <f>IF('Lineær programmering opg 4'!$C$8=0,"-",((-A3635+'Lineær programmering opg 4'!$M$8)/'Lineær programmering opg 4'!$K$8)*-1)</f>
        <v>-</v>
      </c>
      <c r="I3635" s="167" t="str">
        <f>IF('Lineær programmering opg 4'!$D$8=0,"-",'Lineær programmering opg 4'!$G$8)</f>
        <v>-</v>
      </c>
      <c r="J3635" s="295">
        <f>A3635*'Lineær programmering opg 4'!$C$11+Datatabel!C3635*'Lineær programmering opg 4'!$D$11</f>
        <v>41433.599999998078</v>
      </c>
      <c r="K3635" s="9">
        <f t="shared" si="282"/>
        <v>0</v>
      </c>
      <c r="L3635" s="9">
        <f t="shared" si="283"/>
        <v>0</v>
      </c>
    </row>
    <row r="3636" spans="1:12" ht="15" x14ac:dyDescent="0.25">
      <c r="A3636" s="167">
        <f t="shared" si="281"/>
        <v>152.8080000000096</v>
      </c>
      <c r="B3636" s="325">
        <f t="shared" si="284"/>
        <v>0.63670000000004001</v>
      </c>
      <c r="C3636" s="167">
        <f t="shared" si="280"/>
        <v>174.3839999999808</v>
      </c>
      <c r="D3636" s="167">
        <f>IF('Lineær programmering opg 4'!$M$4=0,"-",(-A3636+'Lineær programmering opg 4'!$M$4)/'Lineær programmering opg 4'!$K$4*-1)</f>
        <v>174.3839999999808</v>
      </c>
      <c r="E3636" s="167">
        <f>IF('Lineær programmering opg 4'!$M$5=0,"-",(-A3636+'Lineær programmering opg 4'!$M$5)/'Lineær programmering opg 4'!$K$5*-1)</f>
        <v>185.39399999999281</v>
      </c>
      <c r="F3636" s="167" t="str">
        <f>IF('Lineær programmering opg 4'!$E$6=0,"-",(-A3636+'Lineær programmering opg 4'!$M$6)/'Lineær programmering opg 4'!$K$6*-1)</f>
        <v>-</v>
      </c>
      <c r="G3636" s="167" t="str">
        <f>IF('Lineær programmering opg 4'!$D$7=0,"-",((-A3636+'Lineær programmering opg 4'!$M$7)/'Lineær programmering opg 4'!$K$7)*-1)</f>
        <v>-</v>
      </c>
      <c r="H3636" s="167" t="str">
        <f>IF('Lineær programmering opg 4'!$C$8=0,"-",((-A3636+'Lineær programmering opg 4'!$M$8)/'Lineær programmering opg 4'!$K$8)*-1)</f>
        <v>-</v>
      </c>
      <c r="I3636" s="167" t="str">
        <f>IF('Lineær programmering opg 4'!$D$8=0,"-",'Lineær programmering opg 4'!$G$8)</f>
        <v>-</v>
      </c>
      <c r="J3636" s="295">
        <f>A3636*'Lineær programmering opg 4'!$C$11+Datatabel!C3636*'Lineær programmering opg 4'!$D$11</f>
        <v>41438.399999998081</v>
      </c>
      <c r="K3636" s="9">
        <f t="shared" si="282"/>
        <v>0</v>
      </c>
      <c r="L3636" s="9">
        <f t="shared" si="283"/>
        <v>0</v>
      </c>
    </row>
    <row r="3637" spans="1:12" ht="15" x14ac:dyDescent="0.25">
      <c r="A3637" s="167">
        <f t="shared" si="281"/>
        <v>152.7840000000096</v>
      </c>
      <c r="B3637" s="325">
        <f t="shared" si="284"/>
        <v>0.63660000000004002</v>
      </c>
      <c r="C3637" s="167">
        <f t="shared" si="280"/>
        <v>174.4319999999808</v>
      </c>
      <c r="D3637" s="167">
        <f>IF('Lineær programmering opg 4'!$M$4=0,"-",(-A3637+'Lineær programmering opg 4'!$M$4)/'Lineær programmering opg 4'!$K$4*-1)</f>
        <v>174.4319999999808</v>
      </c>
      <c r="E3637" s="167">
        <f>IF('Lineær programmering opg 4'!$M$5=0,"-",(-A3637+'Lineær programmering opg 4'!$M$5)/'Lineær programmering opg 4'!$K$5*-1)</f>
        <v>185.41199999999282</v>
      </c>
      <c r="F3637" s="167" t="str">
        <f>IF('Lineær programmering opg 4'!$E$6=0,"-",(-A3637+'Lineær programmering opg 4'!$M$6)/'Lineær programmering opg 4'!$K$6*-1)</f>
        <v>-</v>
      </c>
      <c r="G3637" s="167" t="str">
        <f>IF('Lineær programmering opg 4'!$D$7=0,"-",((-A3637+'Lineær programmering opg 4'!$M$7)/'Lineær programmering opg 4'!$K$7)*-1)</f>
        <v>-</v>
      </c>
      <c r="H3637" s="167" t="str">
        <f>IF('Lineær programmering opg 4'!$C$8=0,"-",((-A3637+'Lineær programmering opg 4'!$M$8)/'Lineær programmering opg 4'!$K$8)*-1)</f>
        <v>-</v>
      </c>
      <c r="I3637" s="167" t="str">
        <f>IF('Lineær programmering opg 4'!$D$8=0,"-",'Lineær programmering opg 4'!$G$8)</f>
        <v>-</v>
      </c>
      <c r="J3637" s="295">
        <f>A3637*'Lineær programmering opg 4'!$C$11+Datatabel!C3637*'Lineær programmering opg 4'!$D$11</f>
        <v>41443.199999998084</v>
      </c>
      <c r="K3637" s="9">
        <f t="shared" si="282"/>
        <v>0</v>
      </c>
      <c r="L3637" s="9">
        <f t="shared" si="283"/>
        <v>0</v>
      </c>
    </row>
    <row r="3638" spans="1:12" ht="15" x14ac:dyDescent="0.25">
      <c r="A3638" s="167">
        <f t="shared" si="281"/>
        <v>152.7600000000096</v>
      </c>
      <c r="B3638" s="325">
        <f t="shared" si="284"/>
        <v>0.63650000000004003</v>
      </c>
      <c r="C3638" s="167">
        <f t="shared" si="280"/>
        <v>174.47999999998081</v>
      </c>
      <c r="D3638" s="167">
        <f>IF('Lineær programmering opg 4'!$M$4=0,"-",(-A3638+'Lineær programmering opg 4'!$M$4)/'Lineær programmering opg 4'!$K$4*-1)</f>
        <v>174.47999999998081</v>
      </c>
      <c r="E3638" s="167">
        <f>IF('Lineær programmering opg 4'!$M$5=0,"-",(-A3638+'Lineær programmering opg 4'!$M$5)/'Lineær programmering opg 4'!$K$5*-1)</f>
        <v>185.42999999999282</v>
      </c>
      <c r="F3638" s="167" t="str">
        <f>IF('Lineær programmering opg 4'!$E$6=0,"-",(-A3638+'Lineær programmering opg 4'!$M$6)/'Lineær programmering opg 4'!$K$6*-1)</f>
        <v>-</v>
      </c>
      <c r="G3638" s="167" t="str">
        <f>IF('Lineær programmering opg 4'!$D$7=0,"-",((-A3638+'Lineær programmering opg 4'!$M$7)/'Lineær programmering opg 4'!$K$7)*-1)</f>
        <v>-</v>
      </c>
      <c r="H3638" s="167" t="str">
        <f>IF('Lineær programmering opg 4'!$C$8=0,"-",((-A3638+'Lineær programmering opg 4'!$M$8)/'Lineær programmering opg 4'!$K$8)*-1)</f>
        <v>-</v>
      </c>
      <c r="I3638" s="167" t="str">
        <f>IF('Lineær programmering opg 4'!$D$8=0,"-",'Lineær programmering opg 4'!$G$8)</f>
        <v>-</v>
      </c>
      <c r="J3638" s="295">
        <f>A3638*'Lineær programmering opg 4'!$C$11+Datatabel!C3638*'Lineær programmering opg 4'!$D$11</f>
        <v>41447.999999998079</v>
      </c>
      <c r="K3638" s="9">
        <f t="shared" si="282"/>
        <v>0</v>
      </c>
      <c r="L3638" s="9">
        <f t="shared" si="283"/>
        <v>0</v>
      </c>
    </row>
    <row r="3639" spans="1:12" ht="15" x14ac:dyDescent="0.25">
      <c r="A3639" s="167">
        <f t="shared" si="281"/>
        <v>152.7360000000096</v>
      </c>
      <c r="B3639" s="325">
        <f t="shared" si="284"/>
        <v>0.63640000000004004</v>
      </c>
      <c r="C3639" s="167">
        <f t="shared" si="280"/>
        <v>174.52799999998081</v>
      </c>
      <c r="D3639" s="167">
        <f>IF('Lineær programmering opg 4'!$M$4=0,"-",(-A3639+'Lineær programmering opg 4'!$M$4)/'Lineær programmering opg 4'!$K$4*-1)</f>
        <v>174.52799999998081</v>
      </c>
      <c r="E3639" s="167">
        <f>IF('Lineær programmering opg 4'!$M$5=0,"-",(-A3639+'Lineær programmering opg 4'!$M$5)/'Lineær programmering opg 4'!$K$5*-1)</f>
        <v>185.44799999999282</v>
      </c>
      <c r="F3639" s="167" t="str">
        <f>IF('Lineær programmering opg 4'!$E$6=0,"-",(-A3639+'Lineær programmering opg 4'!$M$6)/'Lineær programmering opg 4'!$K$6*-1)</f>
        <v>-</v>
      </c>
      <c r="G3639" s="167" t="str">
        <f>IF('Lineær programmering opg 4'!$D$7=0,"-",((-A3639+'Lineær programmering opg 4'!$M$7)/'Lineær programmering opg 4'!$K$7)*-1)</f>
        <v>-</v>
      </c>
      <c r="H3639" s="167" t="str">
        <f>IF('Lineær programmering opg 4'!$C$8=0,"-",((-A3639+'Lineær programmering opg 4'!$M$8)/'Lineær programmering opg 4'!$K$8)*-1)</f>
        <v>-</v>
      </c>
      <c r="I3639" s="167" t="str">
        <f>IF('Lineær programmering opg 4'!$D$8=0,"-",'Lineær programmering opg 4'!$G$8)</f>
        <v>-</v>
      </c>
      <c r="J3639" s="295">
        <f>A3639*'Lineær programmering opg 4'!$C$11+Datatabel!C3639*'Lineær programmering opg 4'!$D$11</f>
        <v>41452.799999998082</v>
      </c>
      <c r="K3639" s="9">
        <f t="shared" si="282"/>
        <v>0</v>
      </c>
      <c r="L3639" s="9">
        <f t="shared" si="283"/>
        <v>0</v>
      </c>
    </row>
    <row r="3640" spans="1:12" ht="15" x14ac:dyDescent="0.25">
      <c r="A3640" s="167">
        <f t="shared" si="281"/>
        <v>152.71200000000962</v>
      </c>
      <c r="B3640" s="325">
        <f t="shared" si="284"/>
        <v>0.63630000000004006</v>
      </c>
      <c r="C3640" s="167">
        <f t="shared" si="280"/>
        <v>174.57599999998075</v>
      </c>
      <c r="D3640" s="167">
        <f>IF('Lineær programmering opg 4'!$M$4=0,"-",(-A3640+'Lineær programmering opg 4'!$M$4)/'Lineær programmering opg 4'!$K$4*-1)</f>
        <v>174.57599999998075</v>
      </c>
      <c r="E3640" s="167">
        <f>IF('Lineær programmering opg 4'!$M$5=0,"-",(-A3640+'Lineær programmering opg 4'!$M$5)/'Lineær programmering opg 4'!$K$5*-1)</f>
        <v>185.46599999999279</v>
      </c>
      <c r="F3640" s="167" t="str">
        <f>IF('Lineær programmering opg 4'!$E$6=0,"-",(-A3640+'Lineær programmering opg 4'!$M$6)/'Lineær programmering opg 4'!$K$6*-1)</f>
        <v>-</v>
      </c>
      <c r="G3640" s="167" t="str">
        <f>IF('Lineær programmering opg 4'!$D$7=0,"-",((-A3640+'Lineær programmering opg 4'!$M$7)/'Lineær programmering opg 4'!$K$7)*-1)</f>
        <v>-</v>
      </c>
      <c r="H3640" s="167" t="str">
        <f>IF('Lineær programmering opg 4'!$C$8=0,"-",((-A3640+'Lineær programmering opg 4'!$M$8)/'Lineær programmering opg 4'!$K$8)*-1)</f>
        <v>-</v>
      </c>
      <c r="I3640" s="167" t="str">
        <f>IF('Lineær programmering opg 4'!$D$8=0,"-",'Lineær programmering opg 4'!$G$8)</f>
        <v>-</v>
      </c>
      <c r="J3640" s="295">
        <f>A3640*'Lineær programmering opg 4'!$C$11+Datatabel!C3640*'Lineær programmering opg 4'!$D$11</f>
        <v>41457.599999998078</v>
      </c>
      <c r="K3640" s="9">
        <f t="shared" si="282"/>
        <v>0</v>
      </c>
      <c r="L3640" s="9">
        <f t="shared" si="283"/>
        <v>0</v>
      </c>
    </row>
    <row r="3641" spans="1:12" ht="15" x14ac:dyDescent="0.25">
      <c r="A3641" s="167">
        <f t="shared" si="281"/>
        <v>152.68800000000962</v>
      </c>
      <c r="B3641" s="325">
        <f t="shared" si="284"/>
        <v>0.63620000000004007</v>
      </c>
      <c r="C3641" s="167">
        <f t="shared" si="280"/>
        <v>174.62399999998075</v>
      </c>
      <c r="D3641" s="167">
        <f>IF('Lineær programmering opg 4'!$M$4=0,"-",(-A3641+'Lineær programmering opg 4'!$M$4)/'Lineær programmering opg 4'!$K$4*-1)</f>
        <v>174.62399999998075</v>
      </c>
      <c r="E3641" s="167">
        <f>IF('Lineær programmering opg 4'!$M$5=0,"-",(-A3641+'Lineær programmering opg 4'!$M$5)/'Lineær programmering opg 4'!$K$5*-1)</f>
        <v>185.48399999999279</v>
      </c>
      <c r="F3641" s="167" t="str">
        <f>IF('Lineær programmering opg 4'!$E$6=0,"-",(-A3641+'Lineær programmering opg 4'!$M$6)/'Lineær programmering opg 4'!$K$6*-1)</f>
        <v>-</v>
      </c>
      <c r="G3641" s="167" t="str">
        <f>IF('Lineær programmering opg 4'!$D$7=0,"-",((-A3641+'Lineær programmering opg 4'!$M$7)/'Lineær programmering opg 4'!$K$7)*-1)</f>
        <v>-</v>
      </c>
      <c r="H3641" s="167" t="str">
        <f>IF('Lineær programmering opg 4'!$C$8=0,"-",((-A3641+'Lineær programmering opg 4'!$M$8)/'Lineær programmering opg 4'!$K$8)*-1)</f>
        <v>-</v>
      </c>
      <c r="I3641" s="167" t="str">
        <f>IF('Lineær programmering opg 4'!$D$8=0,"-",'Lineær programmering opg 4'!$G$8)</f>
        <v>-</v>
      </c>
      <c r="J3641" s="295">
        <f>A3641*'Lineær programmering opg 4'!$C$11+Datatabel!C3641*'Lineær programmering opg 4'!$D$11</f>
        <v>41462.399999998073</v>
      </c>
      <c r="K3641" s="9">
        <f t="shared" si="282"/>
        <v>0</v>
      </c>
      <c r="L3641" s="9">
        <f t="shared" si="283"/>
        <v>0</v>
      </c>
    </row>
    <row r="3642" spans="1:12" ht="15" x14ac:dyDescent="0.25">
      <c r="A3642" s="167">
        <f t="shared" si="281"/>
        <v>152.66400000000962</v>
      </c>
      <c r="B3642" s="325">
        <f t="shared" si="284"/>
        <v>0.63610000000004008</v>
      </c>
      <c r="C3642" s="167">
        <f t="shared" si="280"/>
        <v>174.67199999998076</v>
      </c>
      <c r="D3642" s="167">
        <f>IF('Lineær programmering opg 4'!$M$4=0,"-",(-A3642+'Lineær programmering opg 4'!$M$4)/'Lineær programmering opg 4'!$K$4*-1)</f>
        <v>174.67199999998076</v>
      </c>
      <c r="E3642" s="167">
        <f>IF('Lineær programmering opg 4'!$M$5=0,"-",(-A3642+'Lineær programmering opg 4'!$M$5)/'Lineær programmering opg 4'!$K$5*-1)</f>
        <v>185.50199999999279</v>
      </c>
      <c r="F3642" s="167" t="str">
        <f>IF('Lineær programmering opg 4'!$E$6=0,"-",(-A3642+'Lineær programmering opg 4'!$M$6)/'Lineær programmering opg 4'!$K$6*-1)</f>
        <v>-</v>
      </c>
      <c r="G3642" s="167" t="str">
        <f>IF('Lineær programmering opg 4'!$D$7=0,"-",((-A3642+'Lineær programmering opg 4'!$M$7)/'Lineær programmering opg 4'!$K$7)*-1)</f>
        <v>-</v>
      </c>
      <c r="H3642" s="167" t="str">
        <f>IF('Lineær programmering opg 4'!$C$8=0,"-",((-A3642+'Lineær programmering opg 4'!$M$8)/'Lineær programmering opg 4'!$K$8)*-1)</f>
        <v>-</v>
      </c>
      <c r="I3642" s="167" t="str">
        <f>IF('Lineær programmering opg 4'!$D$8=0,"-",'Lineær programmering opg 4'!$G$8)</f>
        <v>-</v>
      </c>
      <c r="J3642" s="295">
        <f>A3642*'Lineær programmering opg 4'!$C$11+Datatabel!C3642*'Lineær programmering opg 4'!$D$11</f>
        <v>41467.199999998076</v>
      </c>
      <c r="K3642" s="9">
        <f t="shared" si="282"/>
        <v>0</v>
      </c>
      <c r="L3642" s="9">
        <f t="shared" si="283"/>
        <v>0</v>
      </c>
    </row>
    <row r="3643" spans="1:12" ht="15" x14ac:dyDescent="0.25">
      <c r="A3643" s="167">
        <f t="shared" si="281"/>
        <v>152.64000000000962</v>
      </c>
      <c r="B3643" s="325">
        <f t="shared" si="284"/>
        <v>0.63600000000004009</v>
      </c>
      <c r="C3643" s="167">
        <f t="shared" si="280"/>
        <v>174.71999999998076</v>
      </c>
      <c r="D3643" s="167">
        <f>IF('Lineær programmering opg 4'!$M$4=0,"-",(-A3643+'Lineær programmering opg 4'!$M$4)/'Lineær programmering opg 4'!$K$4*-1)</f>
        <v>174.71999999998076</v>
      </c>
      <c r="E3643" s="167">
        <f>IF('Lineær programmering opg 4'!$M$5=0,"-",(-A3643+'Lineær programmering opg 4'!$M$5)/'Lineær programmering opg 4'!$K$5*-1)</f>
        <v>185.51999999999279</v>
      </c>
      <c r="F3643" s="167" t="str">
        <f>IF('Lineær programmering opg 4'!$E$6=0,"-",(-A3643+'Lineær programmering opg 4'!$M$6)/'Lineær programmering opg 4'!$K$6*-1)</f>
        <v>-</v>
      </c>
      <c r="G3643" s="167" t="str">
        <f>IF('Lineær programmering opg 4'!$D$7=0,"-",((-A3643+'Lineær programmering opg 4'!$M$7)/'Lineær programmering opg 4'!$K$7)*-1)</f>
        <v>-</v>
      </c>
      <c r="H3643" s="167" t="str">
        <f>IF('Lineær programmering opg 4'!$C$8=0,"-",((-A3643+'Lineær programmering opg 4'!$M$8)/'Lineær programmering opg 4'!$K$8)*-1)</f>
        <v>-</v>
      </c>
      <c r="I3643" s="167" t="str">
        <f>IF('Lineær programmering opg 4'!$D$8=0,"-",'Lineær programmering opg 4'!$G$8)</f>
        <v>-</v>
      </c>
      <c r="J3643" s="295">
        <f>A3643*'Lineær programmering opg 4'!$C$11+Datatabel!C3643*'Lineær programmering opg 4'!$D$11</f>
        <v>41471.999999998079</v>
      </c>
      <c r="K3643" s="9">
        <f t="shared" si="282"/>
        <v>0</v>
      </c>
      <c r="L3643" s="9">
        <f t="shared" si="283"/>
        <v>0</v>
      </c>
    </row>
    <row r="3644" spans="1:12" ht="15" x14ac:dyDescent="0.25">
      <c r="A3644" s="167">
        <f t="shared" si="281"/>
        <v>152.61600000000962</v>
      </c>
      <c r="B3644" s="325">
        <f t="shared" si="284"/>
        <v>0.6359000000000401</v>
      </c>
      <c r="C3644" s="167">
        <f t="shared" si="280"/>
        <v>174.76799999998076</v>
      </c>
      <c r="D3644" s="167">
        <f>IF('Lineær programmering opg 4'!$M$4=0,"-",(-A3644+'Lineær programmering opg 4'!$M$4)/'Lineær programmering opg 4'!$K$4*-1)</f>
        <v>174.76799999998076</v>
      </c>
      <c r="E3644" s="167">
        <f>IF('Lineær programmering opg 4'!$M$5=0,"-",(-A3644+'Lineær programmering opg 4'!$M$5)/'Lineær programmering opg 4'!$K$5*-1)</f>
        <v>185.53799999999279</v>
      </c>
      <c r="F3644" s="167" t="str">
        <f>IF('Lineær programmering opg 4'!$E$6=0,"-",(-A3644+'Lineær programmering opg 4'!$M$6)/'Lineær programmering opg 4'!$K$6*-1)</f>
        <v>-</v>
      </c>
      <c r="G3644" s="167" t="str">
        <f>IF('Lineær programmering opg 4'!$D$7=0,"-",((-A3644+'Lineær programmering opg 4'!$M$7)/'Lineær programmering opg 4'!$K$7)*-1)</f>
        <v>-</v>
      </c>
      <c r="H3644" s="167" t="str">
        <f>IF('Lineær programmering opg 4'!$C$8=0,"-",((-A3644+'Lineær programmering opg 4'!$M$8)/'Lineær programmering opg 4'!$K$8)*-1)</f>
        <v>-</v>
      </c>
      <c r="I3644" s="167" t="str">
        <f>IF('Lineær programmering opg 4'!$D$8=0,"-",'Lineær programmering opg 4'!$G$8)</f>
        <v>-</v>
      </c>
      <c r="J3644" s="295">
        <f>A3644*'Lineær programmering opg 4'!$C$11+Datatabel!C3644*'Lineær programmering opg 4'!$D$11</f>
        <v>41476.799999998075</v>
      </c>
      <c r="K3644" s="9">
        <f t="shared" si="282"/>
        <v>0</v>
      </c>
      <c r="L3644" s="9">
        <f t="shared" si="283"/>
        <v>0</v>
      </c>
    </row>
    <row r="3645" spans="1:12" ht="15" x14ac:dyDescent="0.25">
      <c r="A3645" s="167">
        <f t="shared" si="281"/>
        <v>152.59200000000962</v>
      </c>
      <c r="B3645" s="325">
        <f t="shared" si="284"/>
        <v>0.63580000000004011</v>
      </c>
      <c r="C3645" s="167">
        <f t="shared" si="280"/>
        <v>174.81599999998076</v>
      </c>
      <c r="D3645" s="167">
        <f>IF('Lineær programmering opg 4'!$M$4=0,"-",(-A3645+'Lineær programmering opg 4'!$M$4)/'Lineær programmering opg 4'!$K$4*-1)</f>
        <v>174.81599999998076</v>
      </c>
      <c r="E3645" s="167">
        <f>IF('Lineær programmering opg 4'!$M$5=0,"-",(-A3645+'Lineær programmering opg 4'!$M$5)/'Lineær programmering opg 4'!$K$5*-1)</f>
        <v>185.55599999999279</v>
      </c>
      <c r="F3645" s="167" t="str">
        <f>IF('Lineær programmering opg 4'!$E$6=0,"-",(-A3645+'Lineær programmering opg 4'!$M$6)/'Lineær programmering opg 4'!$K$6*-1)</f>
        <v>-</v>
      </c>
      <c r="G3645" s="167" t="str">
        <f>IF('Lineær programmering opg 4'!$D$7=0,"-",((-A3645+'Lineær programmering opg 4'!$M$7)/'Lineær programmering opg 4'!$K$7)*-1)</f>
        <v>-</v>
      </c>
      <c r="H3645" s="167" t="str">
        <f>IF('Lineær programmering opg 4'!$C$8=0,"-",((-A3645+'Lineær programmering opg 4'!$M$8)/'Lineær programmering opg 4'!$K$8)*-1)</f>
        <v>-</v>
      </c>
      <c r="I3645" s="167" t="str">
        <f>IF('Lineær programmering opg 4'!$D$8=0,"-",'Lineær programmering opg 4'!$G$8)</f>
        <v>-</v>
      </c>
      <c r="J3645" s="295">
        <f>A3645*'Lineær programmering opg 4'!$C$11+Datatabel!C3645*'Lineær programmering opg 4'!$D$11</f>
        <v>41481.59999999807</v>
      </c>
      <c r="K3645" s="9">
        <f t="shared" si="282"/>
        <v>0</v>
      </c>
      <c r="L3645" s="9">
        <f t="shared" si="283"/>
        <v>0</v>
      </c>
    </row>
    <row r="3646" spans="1:12" ht="15" x14ac:dyDescent="0.25">
      <c r="A3646" s="167">
        <f t="shared" si="281"/>
        <v>152.56800000000962</v>
      </c>
      <c r="B3646" s="325">
        <f t="shared" si="284"/>
        <v>0.63570000000004012</v>
      </c>
      <c r="C3646" s="167">
        <f t="shared" si="280"/>
        <v>174.86399999998076</v>
      </c>
      <c r="D3646" s="167">
        <f>IF('Lineær programmering opg 4'!$M$4=0,"-",(-A3646+'Lineær programmering opg 4'!$M$4)/'Lineær programmering opg 4'!$K$4*-1)</f>
        <v>174.86399999998076</v>
      </c>
      <c r="E3646" s="167">
        <f>IF('Lineær programmering opg 4'!$M$5=0,"-",(-A3646+'Lineær programmering opg 4'!$M$5)/'Lineær programmering opg 4'!$K$5*-1)</f>
        <v>185.57399999999279</v>
      </c>
      <c r="F3646" s="167" t="str">
        <f>IF('Lineær programmering opg 4'!$E$6=0,"-",(-A3646+'Lineær programmering opg 4'!$M$6)/'Lineær programmering opg 4'!$K$6*-1)</f>
        <v>-</v>
      </c>
      <c r="G3646" s="167" t="str">
        <f>IF('Lineær programmering opg 4'!$D$7=0,"-",((-A3646+'Lineær programmering opg 4'!$M$7)/'Lineær programmering opg 4'!$K$7)*-1)</f>
        <v>-</v>
      </c>
      <c r="H3646" s="167" t="str">
        <f>IF('Lineær programmering opg 4'!$C$8=0,"-",((-A3646+'Lineær programmering opg 4'!$M$8)/'Lineær programmering opg 4'!$K$8)*-1)</f>
        <v>-</v>
      </c>
      <c r="I3646" s="167" t="str">
        <f>IF('Lineær programmering opg 4'!$D$8=0,"-",'Lineær programmering opg 4'!$G$8)</f>
        <v>-</v>
      </c>
      <c r="J3646" s="295">
        <f>A3646*'Lineær programmering opg 4'!$C$11+Datatabel!C3646*'Lineær programmering opg 4'!$D$11</f>
        <v>41486.399999998073</v>
      </c>
      <c r="K3646" s="9">
        <f t="shared" si="282"/>
        <v>0</v>
      </c>
      <c r="L3646" s="9">
        <f t="shared" si="283"/>
        <v>0</v>
      </c>
    </row>
    <row r="3647" spans="1:12" ht="15" x14ac:dyDescent="0.25">
      <c r="A3647" s="167">
        <f t="shared" si="281"/>
        <v>152.54400000000965</v>
      </c>
      <c r="B3647" s="325">
        <f t="shared" si="284"/>
        <v>0.63560000000004013</v>
      </c>
      <c r="C3647" s="167">
        <f t="shared" si="280"/>
        <v>174.91199999998071</v>
      </c>
      <c r="D3647" s="167">
        <f>IF('Lineær programmering opg 4'!$M$4=0,"-",(-A3647+'Lineær programmering opg 4'!$M$4)/'Lineær programmering opg 4'!$K$4*-1)</f>
        <v>174.91199999998071</v>
      </c>
      <c r="E3647" s="167">
        <f>IF('Lineær programmering opg 4'!$M$5=0,"-",(-A3647+'Lineær programmering opg 4'!$M$5)/'Lineær programmering opg 4'!$K$5*-1)</f>
        <v>185.59199999999277</v>
      </c>
      <c r="F3647" s="167" t="str">
        <f>IF('Lineær programmering opg 4'!$E$6=0,"-",(-A3647+'Lineær programmering opg 4'!$M$6)/'Lineær programmering opg 4'!$K$6*-1)</f>
        <v>-</v>
      </c>
      <c r="G3647" s="167" t="str">
        <f>IF('Lineær programmering opg 4'!$D$7=0,"-",((-A3647+'Lineær programmering opg 4'!$M$7)/'Lineær programmering opg 4'!$K$7)*-1)</f>
        <v>-</v>
      </c>
      <c r="H3647" s="167" t="str">
        <f>IF('Lineær programmering opg 4'!$C$8=0,"-",((-A3647+'Lineær programmering opg 4'!$M$8)/'Lineær programmering opg 4'!$K$8)*-1)</f>
        <v>-</v>
      </c>
      <c r="I3647" s="167" t="str">
        <f>IF('Lineær programmering opg 4'!$D$8=0,"-",'Lineær programmering opg 4'!$G$8)</f>
        <v>-</v>
      </c>
      <c r="J3647" s="295">
        <f>A3647*'Lineær programmering opg 4'!$C$11+Datatabel!C3647*'Lineær programmering opg 4'!$D$11</f>
        <v>41491.199999998076</v>
      </c>
      <c r="K3647" s="9">
        <f t="shared" si="282"/>
        <v>0</v>
      </c>
      <c r="L3647" s="9">
        <f t="shared" si="283"/>
        <v>0</v>
      </c>
    </row>
    <row r="3648" spans="1:12" ht="15" x14ac:dyDescent="0.25">
      <c r="A3648" s="167">
        <f t="shared" si="281"/>
        <v>152.52000000000965</v>
      </c>
      <c r="B3648" s="325">
        <f t="shared" si="284"/>
        <v>0.63550000000004014</v>
      </c>
      <c r="C3648" s="167">
        <f t="shared" si="280"/>
        <v>174.95999999998071</v>
      </c>
      <c r="D3648" s="167">
        <f>IF('Lineær programmering opg 4'!$M$4=0,"-",(-A3648+'Lineær programmering opg 4'!$M$4)/'Lineær programmering opg 4'!$K$4*-1)</f>
        <v>174.95999999998071</v>
      </c>
      <c r="E3648" s="167">
        <f>IF('Lineær programmering opg 4'!$M$5=0,"-",(-A3648+'Lineær programmering opg 4'!$M$5)/'Lineær programmering opg 4'!$K$5*-1)</f>
        <v>185.60999999999277</v>
      </c>
      <c r="F3648" s="167" t="str">
        <f>IF('Lineær programmering opg 4'!$E$6=0,"-",(-A3648+'Lineær programmering opg 4'!$M$6)/'Lineær programmering opg 4'!$K$6*-1)</f>
        <v>-</v>
      </c>
      <c r="G3648" s="167" t="str">
        <f>IF('Lineær programmering opg 4'!$D$7=0,"-",((-A3648+'Lineær programmering opg 4'!$M$7)/'Lineær programmering opg 4'!$K$7)*-1)</f>
        <v>-</v>
      </c>
      <c r="H3648" s="167" t="str">
        <f>IF('Lineær programmering opg 4'!$C$8=0,"-",((-A3648+'Lineær programmering opg 4'!$M$8)/'Lineær programmering opg 4'!$K$8)*-1)</f>
        <v>-</v>
      </c>
      <c r="I3648" s="167" t="str">
        <f>IF('Lineær programmering opg 4'!$D$8=0,"-",'Lineær programmering opg 4'!$G$8)</f>
        <v>-</v>
      </c>
      <c r="J3648" s="295">
        <f>A3648*'Lineær programmering opg 4'!$C$11+Datatabel!C3648*'Lineær programmering opg 4'!$D$11</f>
        <v>41495.999999998072</v>
      </c>
      <c r="K3648" s="9">
        <f t="shared" si="282"/>
        <v>0</v>
      </c>
      <c r="L3648" s="9">
        <f t="shared" si="283"/>
        <v>0</v>
      </c>
    </row>
    <row r="3649" spans="1:12" ht="15" x14ac:dyDescent="0.25">
      <c r="A3649" s="167">
        <f t="shared" si="281"/>
        <v>152.49600000000964</v>
      </c>
      <c r="B3649" s="325">
        <f t="shared" si="284"/>
        <v>0.63540000000004015</v>
      </c>
      <c r="C3649" s="167">
        <f t="shared" si="280"/>
        <v>175.00799999998071</v>
      </c>
      <c r="D3649" s="167">
        <f>IF('Lineær programmering opg 4'!$M$4=0,"-",(-A3649+'Lineær programmering opg 4'!$M$4)/'Lineær programmering opg 4'!$K$4*-1)</f>
        <v>175.00799999998071</v>
      </c>
      <c r="E3649" s="167">
        <f>IF('Lineær programmering opg 4'!$M$5=0,"-",(-A3649+'Lineær programmering opg 4'!$M$5)/'Lineær programmering opg 4'!$K$5*-1)</f>
        <v>185.62799999999277</v>
      </c>
      <c r="F3649" s="167" t="str">
        <f>IF('Lineær programmering opg 4'!$E$6=0,"-",(-A3649+'Lineær programmering opg 4'!$M$6)/'Lineær programmering opg 4'!$K$6*-1)</f>
        <v>-</v>
      </c>
      <c r="G3649" s="167" t="str">
        <f>IF('Lineær programmering opg 4'!$D$7=0,"-",((-A3649+'Lineær programmering opg 4'!$M$7)/'Lineær programmering opg 4'!$K$7)*-1)</f>
        <v>-</v>
      </c>
      <c r="H3649" s="167" t="str">
        <f>IF('Lineær programmering opg 4'!$C$8=0,"-",((-A3649+'Lineær programmering opg 4'!$M$8)/'Lineær programmering opg 4'!$K$8)*-1)</f>
        <v>-</v>
      </c>
      <c r="I3649" s="167" t="str">
        <f>IF('Lineær programmering opg 4'!$D$8=0,"-",'Lineær programmering opg 4'!$G$8)</f>
        <v>-</v>
      </c>
      <c r="J3649" s="295">
        <f>A3649*'Lineær programmering opg 4'!$C$11+Datatabel!C3649*'Lineær programmering opg 4'!$D$11</f>
        <v>41500.799999998075</v>
      </c>
      <c r="K3649" s="9">
        <f t="shared" si="282"/>
        <v>0</v>
      </c>
      <c r="L3649" s="9">
        <f t="shared" si="283"/>
        <v>0</v>
      </c>
    </row>
    <row r="3650" spans="1:12" ht="15" x14ac:dyDescent="0.25">
      <c r="A3650" s="167">
        <f t="shared" si="281"/>
        <v>152.47200000000964</v>
      </c>
      <c r="B3650" s="325">
        <f t="shared" si="284"/>
        <v>0.63530000000004017</v>
      </c>
      <c r="C3650" s="167">
        <f t="shared" si="280"/>
        <v>175.05599999998071</v>
      </c>
      <c r="D3650" s="167">
        <f>IF('Lineær programmering opg 4'!$M$4=0,"-",(-A3650+'Lineær programmering opg 4'!$M$4)/'Lineær programmering opg 4'!$K$4*-1)</f>
        <v>175.05599999998071</v>
      </c>
      <c r="E3650" s="167">
        <f>IF('Lineær programmering opg 4'!$M$5=0,"-",(-A3650+'Lineær programmering opg 4'!$M$5)/'Lineær programmering opg 4'!$K$5*-1)</f>
        <v>185.64599999999277</v>
      </c>
      <c r="F3650" s="167" t="str">
        <f>IF('Lineær programmering opg 4'!$E$6=0,"-",(-A3650+'Lineær programmering opg 4'!$M$6)/'Lineær programmering opg 4'!$K$6*-1)</f>
        <v>-</v>
      </c>
      <c r="G3650" s="167" t="str">
        <f>IF('Lineær programmering opg 4'!$D$7=0,"-",((-A3650+'Lineær programmering opg 4'!$M$7)/'Lineær programmering opg 4'!$K$7)*-1)</f>
        <v>-</v>
      </c>
      <c r="H3650" s="167" t="str">
        <f>IF('Lineær programmering opg 4'!$C$8=0,"-",((-A3650+'Lineær programmering opg 4'!$M$8)/'Lineær programmering opg 4'!$K$8)*-1)</f>
        <v>-</v>
      </c>
      <c r="I3650" s="167" t="str">
        <f>IF('Lineær programmering opg 4'!$D$8=0,"-",'Lineær programmering opg 4'!$G$8)</f>
        <v>-</v>
      </c>
      <c r="J3650" s="295">
        <f>A3650*'Lineær programmering opg 4'!$C$11+Datatabel!C3650*'Lineær programmering opg 4'!$D$11</f>
        <v>41505.59999999807</v>
      </c>
      <c r="K3650" s="9">
        <f t="shared" si="282"/>
        <v>0</v>
      </c>
      <c r="L3650" s="9">
        <f t="shared" si="283"/>
        <v>0</v>
      </c>
    </row>
    <row r="3651" spans="1:12" ht="15" x14ac:dyDescent="0.25">
      <c r="A3651" s="167">
        <f t="shared" si="281"/>
        <v>152.44800000000964</v>
      </c>
      <c r="B3651" s="325">
        <f t="shared" si="284"/>
        <v>0.63520000000004018</v>
      </c>
      <c r="C3651" s="167">
        <f t="shared" ref="C3651:C3714" si="285">MIN(D3651,E3651,F3651,G3651,H3651,I3651)</f>
        <v>175.10399999998072</v>
      </c>
      <c r="D3651" s="167">
        <f>IF('Lineær programmering opg 4'!$M$4=0,"-",(-A3651+'Lineær programmering opg 4'!$M$4)/'Lineær programmering opg 4'!$K$4*-1)</f>
        <v>175.10399999998072</v>
      </c>
      <c r="E3651" s="167">
        <f>IF('Lineær programmering opg 4'!$M$5=0,"-",(-A3651+'Lineær programmering opg 4'!$M$5)/'Lineær programmering opg 4'!$K$5*-1)</f>
        <v>185.66399999999277</v>
      </c>
      <c r="F3651" s="167" t="str">
        <f>IF('Lineær programmering opg 4'!$E$6=0,"-",(-A3651+'Lineær programmering opg 4'!$M$6)/'Lineær programmering opg 4'!$K$6*-1)</f>
        <v>-</v>
      </c>
      <c r="G3651" s="167" t="str">
        <f>IF('Lineær programmering opg 4'!$D$7=0,"-",((-A3651+'Lineær programmering opg 4'!$M$7)/'Lineær programmering opg 4'!$K$7)*-1)</f>
        <v>-</v>
      </c>
      <c r="H3651" s="167" t="str">
        <f>IF('Lineær programmering opg 4'!$C$8=0,"-",((-A3651+'Lineær programmering opg 4'!$M$8)/'Lineær programmering opg 4'!$K$8)*-1)</f>
        <v>-</v>
      </c>
      <c r="I3651" s="167" t="str">
        <f>IF('Lineær programmering opg 4'!$D$8=0,"-",'Lineær programmering opg 4'!$G$8)</f>
        <v>-</v>
      </c>
      <c r="J3651" s="295">
        <f>A3651*'Lineær programmering opg 4'!$C$11+Datatabel!C3651*'Lineær programmering opg 4'!$D$11</f>
        <v>41510.399999998073</v>
      </c>
      <c r="K3651" s="9">
        <f t="shared" si="282"/>
        <v>0</v>
      </c>
      <c r="L3651" s="9">
        <f t="shared" si="283"/>
        <v>0</v>
      </c>
    </row>
    <row r="3652" spans="1:12" ht="15" x14ac:dyDescent="0.25">
      <c r="A3652" s="167">
        <f t="shared" ref="A3652:A3715" si="286">$A$3*B3652</f>
        <v>152.42400000000964</v>
      </c>
      <c r="B3652" s="325">
        <f t="shared" si="284"/>
        <v>0.63510000000004019</v>
      </c>
      <c r="C3652" s="167">
        <f t="shared" si="285"/>
        <v>175.15199999998072</v>
      </c>
      <c r="D3652" s="167">
        <f>IF('Lineær programmering opg 4'!$M$4=0,"-",(-A3652+'Lineær programmering opg 4'!$M$4)/'Lineær programmering opg 4'!$K$4*-1)</f>
        <v>175.15199999998072</v>
      </c>
      <c r="E3652" s="167">
        <f>IF('Lineær programmering opg 4'!$M$5=0,"-",(-A3652+'Lineær programmering opg 4'!$M$5)/'Lineær programmering opg 4'!$K$5*-1)</f>
        <v>185.68199999999277</v>
      </c>
      <c r="F3652" s="167" t="str">
        <f>IF('Lineær programmering opg 4'!$E$6=0,"-",(-A3652+'Lineær programmering opg 4'!$M$6)/'Lineær programmering opg 4'!$K$6*-1)</f>
        <v>-</v>
      </c>
      <c r="G3652" s="167" t="str">
        <f>IF('Lineær programmering opg 4'!$D$7=0,"-",((-A3652+'Lineær programmering opg 4'!$M$7)/'Lineær programmering opg 4'!$K$7)*-1)</f>
        <v>-</v>
      </c>
      <c r="H3652" s="167" t="str">
        <f>IF('Lineær programmering opg 4'!$C$8=0,"-",((-A3652+'Lineær programmering opg 4'!$M$8)/'Lineær programmering opg 4'!$K$8)*-1)</f>
        <v>-</v>
      </c>
      <c r="I3652" s="167" t="str">
        <f>IF('Lineær programmering opg 4'!$D$8=0,"-",'Lineær programmering opg 4'!$G$8)</f>
        <v>-</v>
      </c>
      <c r="J3652" s="295">
        <f>A3652*'Lineær programmering opg 4'!$C$11+Datatabel!C3652*'Lineær programmering opg 4'!$D$11</f>
        <v>41515.199999998069</v>
      </c>
      <c r="K3652" s="9">
        <f t="shared" ref="K3652:K3715" si="287">IF($J$10004=J3652,A3652,0)</f>
        <v>0</v>
      </c>
      <c r="L3652" s="9">
        <f t="shared" ref="L3652:L3715" si="288">IF(J3652=$J$10004,C3652,0)</f>
        <v>0</v>
      </c>
    </row>
    <row r="3653" spans="1:12" ht="15" x14ac:dyDescent="0.25">
      <c r="A3653" s="167">
        <f t="shared" si="286"/>
        <v>152.40000000000964</v>
      </c>
      <c r="B3653" s="325">
        <f t="shared" ref="B3653:B3716" si="289">B3652-0.01%</f>
        <v>0.6350000000000402</v>
      </c>
      <c r="C3653" s="167">
        <f t="shared" si="285"/>
        <v>175.19999999998072</v>
      </c>
      <c r="D3653" s="167">
        <f>IF('Lineær programmering opg 4'!$M$4=0,"-",(-A3653+'Lineær programmering opg 4'!$M$4)/'Lineær programmering opg 4'!$K$4*-1)</f>
        <v>175.19999999998072</v>
      </c>
      <c r="E3653" s="167">
        <f>IF('Lineær programmering opg 4'!$M$5=0,"-",(-A3653+'Lineær programmering opg 4'!$M$5)/'Lineær programmering opg 4'!$K$5*-1)</f>
        <v>185.69999999999277</v>
      </c>
      <c r="F3653" s="167" t="str">
        <f>IF('Lineær programmering opg 4'!$E$6=0,"-",(-A3653+'Lineær programmering opg 4'!$M$6)/'Lineær programmering opg 4'!$K$6*-1)</f>
        <v>-</v>
      </c>
      <c r="G3653" s="167" t="str">
        <f>IF('Lineær programmering opg 4'!$D$7=0,"-",((-A3653+'Lineær programmering opg 4'!$M$7)/'Lineær programmering opg 4'!$K$7)*-1)</f>
        <v>-</v>
      </c>
      <c r="H3653" s="167" t="str">
        <f>IF('Lineær programmering opg 4'!$C$8=0,"-",((-A3653+'Lineær programmering opg 4'!$M$8)/'Lineær programmering opg 4'!$K$8)*-1)</f>
        <v>-</v>
      </c>
      <c r="I3653" s="167" t="str">
        <f>IF('Lineær programmering opg 4'!$D$8=0,"-",'Lineær programmering opg 4'!$G$8)</f>
        <v>-</v>
      </c>
      <c r="J3653" s="295">
        <f>A3653*'Lineær programmering opg 4'!$C$11+Datatabel!C3653*'Lineær programmering opg 4'!$D$11</f>
        <v>41519.999999998072</v>
      </c>
      <c r="K3653" s="9">
        <f t="shared" si="287"/>
        <v>0</v>
      </c>
      <c r="L3653" s="9">
        <f t="shared" si="288"/>
        <v>0</v>
      </c>
    </row>
    <row r="3654" spans="1:12" ht="15" x14ac:dyDescent="0.25">
      <c r="A3654" s="167">
        <f t="shared" si="286"/>
        <v>152.37600000000964</v>
      </c>
      <c r="B3654" s="325">
        <f t="shared" si="289"/>
        <v>0.63490000000004021</v>
      </c>
      <c r="C3654" s="167">
        <f t="shared" si="285"/>
        <v>175.24799999998072</v>
      </c>
      <c r="D3654" s="167">
        <f>IF('Lineær programmering opg 4'!$M$4=0,"-",(-A3654+'Lineær programmering opg 4'!$M$4)/'Lineær programmering opg 4'!$K$4*-1)</f>
        <v>175.24799999998072</v>
      </c>
      <c r="E3654" s="167">
        <f>IF('Lineær programmering opg 4'!$M$5=0,"-",(-A3654+'Lineær programmering opg 4'!$M$5)/'Lineær programmering opg 4'!$K$5*-1)</f>
        <v>185.71799999999277</v>
      </c>
      <c r="F3654" s="167" t="str">
        <f>IF('Lineær programmering opg 4'!$E$6=0,"-",(-A3654+'Lineær programmering opg 4'!$M$6)/'Lineær programmering opg 4'!$K$6*-1)</f>
        <v>-</v>
      </c>
      <c r="G3654" s="167" t="str">
        <f>IF('Lineær programmering opg 4'!$D$7=0,"-",((-A3654+'Lineær programmering opg 4'!$M$7)/'Lineær programmering opg 4'!$K$7)*-1)</f>
        <v>-</v>
      </c>
      <c r="H3654" s="167" t="str">
        <f>IF('Lineær programmering opg 4'!$C$8=0,"-",((-A3654+'Lineær programmering opg 4'!$M$8)/'Lineær programmering opg 4'!$K$8)*-1)</f>
        <v>-</v>
      </c>
      <c r="I3654" s="167" t="str">
        <f>IF('Lineær programmering opg 4'!$D$8=0,"-",'Lineær programmering opg 4'!$G$8)</f>
        <v>-</v>
      </c>
      <c r="J3654" s="295">
        <f>A3654*'Lineær programmering opg 4'!$C$11+Datatabel!C3654*'Lineær programmering opg 4'!$D$11</f>
        <v>41524.799999998075</v>
      </c>
      <c r="K3654" s="9">
        <f t="shared" si="287"/>
        <v>0</v>
      </c>
      <c r="L3654" s="9">
        <f t="shared" si="288"/>
        <v>0</v>
      </c>
    </row>
    <row r="3655" spans="1:12" ht="15" x14ac:dyDescent="0.25">
      <c r="A3655" s="167">
        <f t="shared" si="286"/>
        <v>152.35200000000964</v>
      </c>
      <c r="B3655" s="325">
        <f t="shared" si="289"/>
        <v>0.63480000000004022</v>
      </c>
      <c r="C3655" s="167">
        <f t="shared" si="285"/>
        <v>175.29599999998072</v>
      </c>
      <c r="D3655" s="167">
        <f>IF('Lineær programmering opg 4'!$M$4=0,"-",(-A3655+'Lineær programmering opg 4'!$M$4)/'Lineær programmering opg 4'!$K$4*-1)</f>
        <v>175.29599999998072</v>
      </c>
      <c r="E3655" s="167">
        <f>IF('Lineær programmering opg 4'!$M$5=0,"-",(-A3655+'Lineær programmering opg 4'!$M$5)/'Lineær programmering opg 4'!$K$5*-1)</f>
        <v>185.73599999999277</v>
      </c>
      <c r="F3655" s="167" t="str">
        <f>IF('Lineær programmering opg 4'!$E$6=0,"-",(-A3655+'Lineær programmering opg 4'!$M$6)/'Lineær programmering opg 4'!$K$6*-1)</f>
        <v>-</v>
      </c>
      <c r="G3655" s="167" t="str">
        <f>IF('Lineær programmering opg 4'!$D$7=0,"-",((-A3655+'Lineær programmering opg 4'!$M$7)/'Lineær programmering opg 4'!$K$7)*-1)</f>
        <v>-</v>
      </c>
      <c r="H3655" s="167" t="str">
        <f>IF('Lineær programmering opg 4'!$C$8=0,"-",((-A3655+'Lineær programmering opg 4'!$M$8)/'Lineær programmering opg 4'!$K$8)*-1)</f>
        <v>-</v>
      </c>
      <c r="I3655" s="167" t="str">
        <f>IF('Lineær programmering opg 4'!$D$8=0,"-",'Lineær programmering opg 4'!$G$8)</f>
        <v>-</v>
      </c>
      <c r="J3655" s="295">
        <f>A3655*'Lineær programmering opg 4'!$C$11+Datatabel!C3655*'Lineær programmering opg 4'!$D$11</f>
        <v>41529.59999999807</v>
      </c>
      <c r="K3655" s="9">
        <f t="shared" si="287"/>
        <v>0</v>
      </c>
      <c r="L3655" s="9">
        <f t="shared" si="288"/>
        <v>0</v>
      </c>
    </row>
    <row r="3656" spans="1:12" ht="15" x14ac:dyDescent="0.25">
      <c r="A3656" s="167">
        <f t="shared" si="286"/>
        <v>152.32800000000967</v>
      </c>
      <c r="B3656" s="325">
        <f t="shared" si="289"/>
        <v>0.63470000000004023</v>
      </c>
      <c r="C3656" s="167">
        <f t="shared" si="285"/>
        <v>175.34399999998067</v>
      </c>
      <c r="D3656" s="167">
        <f>IF('Lineær programmering opg 4'!$M$4=0,"-",(-A3656+'Lineær programmering opg 4'!$M$4)/'Lineær programmering opg 4'!$K$4*-1)</f>
        <v>175.34399999998067</v>
      </c>
      <c r="E3656" s="167">
        <f>IF('Lineær programmering opg 4'!$M$5=0,"-",(-A3656+'Lineær programmering opg 4'!$M$5)/'Lineær programmering opg 4'!$K$5*-1)</f>
        <v>185.75399999999277</v>
      </c>
      <c r="F3656" s="167" t="str">
        <f>IF('Lineær programmering opg 4'!$E$6=0,"-",(-A3656+'Lineær programmering opg 4'!$M$6)/'Lineær programmering opg 4'!$K$6*-1)</f>
        <v>-</v>
      </c>
      <c r="G3656" s="167" t="str">
        <f>IF('Lineær programmering opg 4'!$D$7=0,"-",((-A3656+'Lineær programmering opg 4'!$M$7)/'Lineær programmering opg 4'!$K$7)*-1)</f>
        <v>-</v>
      </c>
      <c r="H3656" s="167" t="str">
        <f>IF('Lineær programmering opg 4'!$C$8=0,"-",((-A3656+'Lineær programmering opg 4'!$M$8)/'Lineær programmering opg 4'!$K$8)*-1)</f>
        <v>-</v>
      </c>
      <c r="I3656" s="167" t="str">
        <f>IF('Lineær programmering opg 4'!$D$8=0,"-",'Lineær programmering opg 4'!$G$8)</f>
        <v>-</v>
      </c>
      <c r="J3656" s="295">
        <f>A3656*'Lineær programmering opg 4'!$C$11+Datatabel!C3656*'Lineær programmering opg 4'!$D$11</f>
        <v>41534.399999998066</v>
      </c>
      <c r="K3656" s="9">
        <f t="shared" si="287"/>
        <v>0</v>
      </c>
      <c r="L3656" s="9">
        <f t="shared" si="288"/>
        <v>0</v>
      </c>
    </row>
    <row r="3657" spans="1:12" ht="15" x14ac:dyDescent="0.25">
      <c r="A3657" s="167">
        <f t="shared" si="286"/>
        <v>152.30400000000967</v>
      </c>
      <c r="B3657" s="325">
        <f t="shared" si="289"/>
        <v>0.63460000000004024</v>
      </c>
      <c r="C3657" s="167">
        <f t="shared" si="285"/>
        <v>175.39199999998067</v>
      </c>
      <c r="D3657" s="167">
        <f>IF('Lineær programmering opg 4'!$M$4=0,"-",(-A3657+'Lineær programmering opg 4'!$M$4)/'Lineær programmering opg 4'!$K$4*-1)</f>
        <v>175.39199999998067</v>
      </c>
      <c r="E3657" s="167">
        <f>IF('Lineær programmering opg 4'!$M$5=0,"-",(-A3657+'Lineær programmering opg 4'!$M$5)/'Lineær programmering opg 4'!$K$5*-1)</f>
        <v>185.77199999999277</v>
      </c>
      <c r="F3657" s="167" t="str">
        <f>IF('Lineær programmering opg 4'!$E$6=0,"-",(-A3657+'Lineær programmering opg 4'!$M$6)/'Lineær programmering opg 4'!$K$6*-1)</f>
        <v>-</v>
      </c>
      <c r="G3657" s="167" t="str">
        <f>IF('Lineær programmering opg 4'!$D$7=0,"-",((-A3657+'Lineær programmering opg 4'!$M$7)/'Lineær programmering opg 4'!$K$7)*-1)</f>
        <v>-</v>
      </c>
      <c r="H3657" s="167" t="str">
        <f>IF('Lineær programmering opg 4'!$C$8=0,"-",((-A3657+'Lineær programmering opg 4'!$M$8)/'Lineær programmering opg 4'!$K$8)*-1)</f>
        <v>-</v>
      </c>
      <c r="I3657" s="167" t="str">
        <f>IF('Lineær programmering opg 4'!$D$8=0,"-",'Lineær programmering opg 4'!$G$8)</f>
        <v>-</v>
      </c>
      <c r="J3657" s="295">
        <f>A3657*'Lineær programmering opg 4'!$C$11+Datatabel!C3657*'Lineær programmering opg 4'!$D$11</f>
        <v>41539.199999998069</v>
      </c>
      <c r="K3657" s="9">
        <f t="shared" si="287"/>
        <v>0</v>
      </c>
      <c r="L3657" s="9">
        <f t="shared" si="288"/>
        <v>0</v>
      </c>
    </row>
    <row r="3658" spans="1:12" ht="15" x14ac:dyDescent="0.25">
      <c r="A3658" s="167">
        <f t="shared" si="286"/>
        <v>152.28000000000966</v>
      </c>
      <c r="B3658" s="325">
        <f t="shared" si="289"/>
        <v>0.63450000000004025</v>
      </c>
      <c r="C3658" s="167">
        <f t="shared" si="285"/>
        <v>175.43999999998067</v>
      </c>
      <c r="D3658" s="167">
        <f>IF('Lineær programmering opg 4'!$M$4=0,"-",(-A3658+'Lineær programmering opg 4'!$M$4)/'Lineær programmering opg 4'!$K$4*-1)</f>
        <v>175.43999999998067</v>
      </c>
      <c r="E3658" s="167">
        <f>IF('Lineær programmering opg 4'!$M$5=0,"-",(-A3658+'Lineær programmering opg 4'!$M$5)/'Lineær programmering opg 4'!$K$5*-1)</f>
        <v>185.78999999999277</v>
      </c>
      <c r="F3658" s="167" t="str">
        <f>IF('Lineær programmering opg 4'!$E$6=0,"-",(-A3658+'Lineær programmering opg 4'!$M$6)/'Lineær programmering opg 4'!$K$6*-1)</f>
        <v>-</v>
      </c>
      <c r="G3658" s="167" t="str">
        <f>IF('Lineær programmering opg 4'!$D$7=0,"-",((-A3658+'Lineær programmering opg 4'!$M$7)/'Lineær programmering opg 4'!$K$7)*-1)</f>
        <v>-</v>
      </c>
      <c r="H3658" s="167" t="str">
        <f>IF('Lineær programmering opg 4'!$C$8=0,"-",((-A3658+'Lineær programmering opg 4'!$M$8)/'Lineær programmering opg 4'!$K$8)*-1)</f>
        <v>-</v>
      </c>
      <c r="I3658" s="167" t="str">
        <f>IF('Lineær programmering opg 4'!$D$8=0,"-",'Lineær programmering opg 4'!$G$8)</f>
        <v>-</v>
      </c>
      <c r="J3658" s="295">
        <f>A3658*'Lineær programmering opg 4'!$C$11+Datatabel!C3658*'Lineær programmering opg 4'!$D$11</f>
        <v>41543.999999998065</v>
      </c>
      <c r="K3658" s="9">
        <f t="shared" si="287"/>
        <v>0</v>
      </c>
      <c r="L3658" s="9">
        <f t="shared" si="288"/>
        <v>0</v>
      </c>
    </row>
    <row r="3659" spans="1:12" ht="15" x14ac:dyDescent="0.25">
      <c r="A3659" s="167">
        <f t="shared" si="286"/>
        <v>152.25600000000966</v>
      </c>
      <c r="B3659" s="325">
        <f t="shared" si="289"/>
        <v>0.63440000000004027</v>
      </c>
      <c r="C3659" s="167">
        <f t="shared" si="285"/>
        <v>175.48799999998067</v>
      </c>
      <c r="D3659" s="167">
        <f>IF('Lineær programmering opg 4'!$M$4=0,"-",(-A3659+'Lineær programmering opg 4'!$M$4)/'Lineær programmering opg 4'!$K$4*-1)</f>
        <v>175.48799999998067</v>
      </c>
      <c r="E3659" s="167">
        <f>IF('Lineær programmering opg 4'!$M$5=0,"-",(-A3659+'Lineær programmering opg 4'!$M$5)/'Lineær programmering opg 4'!$K$5*-1)</f>
        <v>185.80799999999277</v>
      </c>
      <c r="F3659" s="167" t="str">
        <f>IF('Lineær programmering opg 4'!$E$6=0,"-",(-A3659+'Lineær programmering opg 4'!$M$6)/'Lineær programmering opg 4'!$K$6*-1)</f>
        <v>-</v>
      </c>
      <c r="G3659" s="167" t="str">
        <f>IF('Lineær programmering opg 4'!$D$7=0,"-",((-A3659+'Lineær programmering opg 4'!$M$7)/'Lineær programmering opg 4'!$K$7)*-1)</f>
        <v>-</v>
      </c>
      <c r="H3659" s="167" t="str">
        <f>IF('Lineær programmering opg 4'!$C$8=0,"-",((-A3659+'Lineær programmering opg 4'!$M$8)/'Lineær programmering opg 4'!$K$8)*-1)</f>
        <v>-</v>
      </c>
      <c r="I3659" s="167" t="str">
        <f>IF('Lineær programmering opg 4'!$D$8=0,"-",'Lineær programmering opg 4'!$G$8)</f>
        <v>-</v>
      </c>
      <c r="J3659" s="295">
        <f>A3659*'Lineær programmering opg 4'!$C$11+Datatabel!C3659*'Lineær programmering opg 4'!$D$11</f>
        <v>41548.799999998068</v>
      </c>
      <c r="K3659" s="9">
        <f t="shared" si="287"/>
        <v>0</v>
      </c>
      <c r="L3659" s="9">
        <f t="shared" si="288"/>
        <v>0</v>
      </c>
    </row>
    <row r="3660" spans="1:12" ht="15" x14ac:dyDescent="0.25">
      <c r="A3660" s="167">
        <f t="shared" si="286"/>
        <v>152.23200000000966</v>
      </c>
      <c r="B3660" s="325">
        <f t="shared" si="289"/>
        <v>0.63430000000004028</v>
      </c>
      <c r="C3660" s="167">
        <f t="shared" si="285"/>
        <v>175.53599999998067</v>
      </c>
      <c r="D3660" s="167">
        <f>IF('Lineær programmering opg 4'!$M$4=0,"-",(-A3660+'Lineær programmering opg 4'!$M$4)/'Lineær programmering opg 4'!$K$4*-1)</f>
        <v>175.53599999998067</v>
      </c>
      <c r="E3660" s="167">
        <f>IF('Lineær programmering opg 4'!$M$5=0,"-",(-A3660+'Lineær programmering opg 4'!$M$5)/'Lineær programmering opg 4'!$K$5*-1)</f>
        <v>185.82599999999277</v>
      </c>
      <c r="F3660" s="167" t="str">
        <f>IF('Lineær programmering opg 4'!$E$6=0,"-",(-A3660+'Lineær programmering opg 4'!$M$6)/'Lineær programmering opg 4'!$K$6*-1)</f>
        <v>-</v>
      </c>
      <c r="G3660" s="167" t="str">
        <f>IF('Lineær programmering opg 4'!$D$7=0,"-",((-A3660+'Lineær programmering opg 4'!$M$7)/'Lineær programmering opg 4'!$K$7)*-1)</f>
        <v>-</v>
      </c>
      <c r="H3660" s="167" t="str">
        <f>IF('Lineær programmering opg 4'!$C$8=0,"-",((-A3660+'Lineær programmering opg 4'!$M$8)/'Lineær programmering opg 4'!$K$8)*-1)</f>
        <v>-</v>
      </c>
      <c r="I3660" s="167" t="str">
        <f>IF('Lineær programmering opg 4'!$D$8=0,"-",'Lineær programmering opg 4'!$G$8)</f>
        <v>-</v>
      </c>
      <c r="J3660" s="295">
        <f>A3660*'Lineær programmering opg 4'!$C$11+Datatabel!C3660*'Lineær programmering opg 4'!$D$11</f>
        <v>41553.59999999807</v>
      </c>
      <c r="K3660" s="9">
        <f t="shared" si="287"/>
        <v>0</v>
      </c>
      <c r="L3660" s="9">
        <f t="shared" si="288"/>
        <v>0</v>
      </c>
    </row>
    <row r="3661" spans="1:12" ht="15" x14ac:dyDescent="0.25">
      <c r="A3661" s="167">
        <f t="shared" si="286"/>
        <v>152.20800000000966</v>
      </c>
      <c r="B3661" s="325">
        <f t="shared" si="289"/>
        <v>0.63420000000004029</v>
      </c>
      <c r="C3661" s="167">
        <f t="shared" si="285"/>
        <v>175.58399999998068</v>
      </c>
      <c r="D3661" s="167">
        <f>IF('Lineær programmering opg 4'!$M$4=0,"-",(-A3661+'Lineær programmering opg 4'!$M$4)/'Lineær programmering opg 4'!$K$4*-1)</f>
        <v>175.58399999998068</v>
      </c>
      <c r="E3661" s="167">
        <f>IF('Lineær programmering opg 4'!$M$5=0,"-",(-A3661+'Lineær programmering opg 4'!$M$5)/'Lineær programmering opg 4'!$K$5*-1)</f>
        <v>185.84399999999277</v>
      </c>
      <c r="F3661" s="167" t="str">
        <f>IF('Lineær programmering opg 4'!$E$6=0,"-",(-A3661+'Lineær programmering opg 4'!$M$6)/'Lineær programmering opg 4'!$K$6*-1)</f>
        <v>-</v>
      </c>
      <c r="G3661" s="167" t="str">
        <f>IF('Lineær programmering opg 4'!$D$7=0,"-",((-A3661+'Lineær programmering opg 4'!$M$7)/'Lineær programmering opg 4'!$K$7)*-1)</f>
        <v>-</v>
      </c>
      <c r="H3661" s="167" t="str">
        <f>IF('Lineær programmering opg 4'!$C$8=0,"-",((-A3661+'Lineær programmering opg 4'!$M$8)/'Lineær programmering opg 4'!$K$8)*-1)</f>
        <v>-</v>
      </c>
      <c r="I3661" s="167" t="str">
        <f>IF('Lineær programmering opg 4'!$D$8=0,"-",'Lineær programmering opg 4'!$G$8)</f>
        <v>-</v>
      </c>
      <c r="J3661" s="295">
        <f>A3661*'Lineær programmering opg 4'!$C$11+Datatabel!C3661*'Lineær programmering opg 4'!$D$11</f>
        <v>41558.399999998073</v>
      </c>
      <c r="K3661" s="9">
        <f t="shared" si="287"/>
        <v>0</v>
      </c>
      <c r="L3661" s="9">
        <f t="shared" si="288"/>
        <v>0</v>
      </c>
    </row>
    <row r="3662" spans="1:12" ht="15" x14ac:dyDescent="0.25">
      <c r="A3662" s="167">
        <f t="shared" si="286"/>
        <v>152.18400000000966</v>
      </c>
      <c r="B3662" s="325">
        <f t="shared" si="289"/>
        <v>0.6341000000000403</v>
      </c>
      <c r="C3662" s="167">
        <f t="shared" si="285"/>
        <v>175.63199999998068</v>
      </c>
      <c r="D3662" s="167">
        <f>IF('Lineær programmering opg 4'!$M$4=0,"-",(-A3662+'Lineær programmering opg 4'!$M$4)/'Lineær programmering opg 4'!$K$4*-1)</f>
        <v>175.63199999998068</v>
      </c>
      <c r="E3662" s="167">
        <f>IF('Lineær programmering opg 4'!$M$5=0,"-",(-A3662+'Lineær programmering opg 4'!$M$5)/'Lineær programmering opg 4'!$K$5*-1)</f>
        <v>185.86199999999278</v>
      </c>
      <c r="F3662" s="167" t="str">
        <f>IF('Lineær programmering opg 4'!$E$6=0,"-",(-A3662+'Lineær programmering opg 4'!$M$6)/'Lineær programmering opg 4'!$K$6*-1)</f>
        <v>-</v>
      </c>
      <c r="G3662" s="167" t="str">
        <f>IF('Lineær programmering opg 4'!$D$7=0,"-",((-A3662+'Lineær programmering opg 4'!$M$7)/'Lineær programmering opg 4'!$K$7)*-1)</f>
        <v>-</v>
      </c>
      <c r="H3662" s="167" t="str">
        <f>IF('Lineær programmering opg 4'!$C$8=0,"-",((-A3662+'Lineær programmering opg 4'!$M$8)/'Lineær programmering opg 4'!$K$8)*-1)</f>
        <v>-</v>
      </c>
      <c r="I3662" s="167" t="str">
        <f>IF('Lineær programmering opg 4'!$D$8=0,"-",'Lineær programmering opg 4'!$G$8)</f>
        <v>-</v>
      </c>
      <c r="J3662" s="295">
        <f>A3662*'Lineær programmering opg 4'!$C$11+Datatabel!C3662*'Lineær programmering opg 4'!$D$11</f>
        <v>41563.199999998069</v>
      </c>
      <c r="K3662" s="9">
        <f t="shared" si="287"/>
        <v>0</v>
      </c>
      <c r="L3662" s="9">
        <f t="shared" si="288"/>
        <v>0</v>
      </c>
    </row>
    <row r="3663" spans="1:12" ht="15" x14ac:dyDescent="0.25">
      <c r="A3663" s="167">
        <f t="shared" si="286"/>
        <v>152.16000000000969</v>
      </c>
      <c r="B3663" s="325">
        <f t="shared" si="289"/>
        <v>0.63400000000004031</v>
      </c>
      <c r="C3663" s="167">
        <f t="shared" si="285"/>
        <v>175.67999999998062</v>
      </c>
      <c r="D3663" s="167">
        <f>IF('Lineær programmering opg 4'!$M$4=0,"-",(-A3663+'Lineær programmering opg 4'!$M$4)/'Lineær programmering opg 4'!$K$4*-1)</f>
        <v>175.67999999998062</v>
      </c>
      <c r="E3663" s="167">
        <f>IF('Lineær programmering opg 4'!$M$5=0,"-",(-A3663+'Lineær programmering opg 4'!$M$5)/'Lineær programmering opg 4'!$K$5*-1)</f>
        <v>185.87999999999275</v>
      </c>
      <c r="F3663" s="167" t="str">
        <f>IF('Lineær programmering opg 4'!$E$6=0,"-",(-A3663+'Lineær programmering opg 4'!$M$6)/'Lineær programmering opg 4'!$K$6*-1)</f>
        <v>-</v>
      </c>
      <c r="G3663" s="167" t="str">
        <f>IF('Lineær programmering opg 4'!$D$7=0,"-",((-A3663+'Lineær programmering opg 4'!$M$7)/'Lineær programmering opg 4'!$K$7)*-1)</f>
        <v>-</v>
      </c>
      <c r="H3663" s="167" t="str">
        <f>IF('Lineær programmering opg 4'!$C$8=0,"-",((-A3663+'Lineær programmering opg 4'!$M$8)/'Lineær programmering opg 4'!$K$8)*-1)</f>
        <v>-</v>
      </c>
      <c r="I3663" s="167" t="str">
        <f>IF('Lineær programmering opg 4'!$D$8=0,"-",'Lineær programmering opg 4'!$G$8)</f>
        <v>-</v>
      </c>
      <c r="J3663" s="295">
        <f>A3663*'Lineær programmering opg 4'!$C$11+Datatabel!C3663*'Lineær programmering opg 4'!$D$11</f>
        <v>41567.999999998065</v>
      </c>
      <c r="K3663" s="9">
        <f t="shared" si="287"/>
        <v>0</v>
      </c>
      <c r="L3663" s="9">
        <f t="shared" si="288"/>
        <v>0</v>
      </c>
    </row>
    <row r="3664" spans="1:12" ht="15" x14ac:dyDescent="0.25">
      <c r="A3664" s="167">
        <f t="shared" si="286"/>
        <v>152.13600000000969</v>
      </c>
      <c r="B3664" s="325">
        <f t="shared" si="289"/>
        <v>0.63390000000004032</v>
      </c>
      <c r="C3664" s="167">
        <f t="shared" si="285"/>
        <v>175.72799999998063</v>
      </c>
      <c r="D3664" s="167">
        <f>IF('Lineær programmering opg 4'!$M$4=0,"-",(-A3664+'Lineær programmering opg 4'!$M$4)/'Lineær programmering opg 4'!$K$4*-1)</f>
        <v>175.72799999998063</v>
      </c>
      <c r="E3664" s="167">
        <f>IF('Lineær programmering opg 4'!$M$5=0,"-",(-A3664+'Lineær programmering opg 4'!$M$5)/'Lineær programmering opg 4'!$K$5*-1)</f>
        <v>185.89799999999275</v>
      </c>
      <c r="F3664" s="167" t="str">
        <f>IF('Lineær programmering opg 4'!$E$6=0,"-",(-A3664+'Lineær programmering opg 4'!$M$6)/'Lineær programmering opg 4'!$K$6*-1)</f>
        <v>-</v>
      </c>
      <c r="G3664" s="167" t="str">
        <f>IF('Lineær programmering opg 4'!$D$7=0,"-",((-A3664+'Lineær programmering opg 4'!$M$7)/'Lineær programmering opg 4'!$K$7)*-1)</f>
        <v>-</v>
      </c>
      <c r="H3664" s="167" t="str">
        <f>IF('Lineær programmering opg 4'!$C$8=0,"-",((-A3664+'Lineær programmering opg 4'!$M$8)/'Lineær programmering opg 4'!$K$8)*-1)</f>
        <v>-</v>
      </c>
      <c r="I3664" s="167" t="str">
        <f>IF('Lineær programmering opg 4'!$D$8=0,"-",'Lineær programmering opg 4'!$G$8)</f>
        <v>-</v>
      </c>
      <c r="J3664" s="295">
        <f>A3664*'Lineær programmering opg 4'!$C$11+Datatabel!C3664*'Lineær programmering opg 4'!$D$11</f>
        <v>41572.79999999806</v>
      </c>
      <c r="K3664" s="9">
        <f t="shared" si="287"/>
        <v>0</v>
      </c>
      <c r="L3664" s="9">
        <f t="shared" si="288"/>
        <v>0</v>
      </c>
    </row>
    <row r="3665" spans="1:12" ht="15" x14ac:dyDescent="0.25">
      <c r="A3665" s="167">
        <f t="shared" si="286"/>
        <v>152.11200000000969</v>
      </c>
      <c r="B3665" s="325">
        <f t="shared" si="289"/>
        <v>0.63380000000004033</v>
      </c>
      <c r="C3665" s="167">
        <f t="shared" si="285"/>
        <v>175.77599999998063</v>
      </c>
      <c r="D3665" s="167">
        <f>IF('Lineær programmering opg 4'!$M$4=0,"-",(-A3665+'Lineær programmering opg 4'!$M$4)/'Lineær programmering opg 4'!$K$4*-1)</f>
        <v>175.77599999998063</v>
      </c>
      <c r="E3665" s="167">
        <f>IF('Lineær programmering opg 4'!$M$5=0,"-",(-A3665+'Lineær programmering opg 4'!$M$5)/'Lineær programmering opg 4'!$K$5*-1)</f>
        <v>185.91599999999275</v>
      </c>
      <c r="F3665" s="167" t="str">
        <f>IF('Lineær programmering opg 4'!$E$6=0,"-",(-A3665+'Lineær programmering opg 4'!$M$6)/'Lineær programmering opg 4'!$K$6*-1)</f>
        <v>-</v>
      </c>
      <c r="G3665" s="167" t="str">
        <f>IF('Lineær programmering opg 4'!$D$7=0,"-",((-A3665+'Lineær programmering opg 4'!$M$7)/'Lineær programmering opg 4'!$K$7)*-1)</f>
        <v>-</v>
      </c>
      <c r="H3665" s="167" t="str">
        <f>IF('Lineær programmering opg 4'!$C$8=0,"-",((-A3665+'Lineær programmering opg 4'!$M$8)/'Lineær programmering opg 4'!$K$8)*-1)</f>
        <v>-</v>
      </c>
      <c r="I3665" s="167" t="str">
        <f>IF('Lineær programmering opg 4'!$D$8=0,"-",'Lineær programmering opg 4'!$G$8)</f>
        <v>-</v>
      </c>
      <c r="J3665" s="295">
        <f>A3665*'Lineær programmering opg 4'!$C$11+Datatabel!C3665*'Lineær programmering opg 4'!$D$11</f>
        <v>41577.599999998063</v>
      </c>
      <c r="K3665" s="9">
        <f t="shared" si="287"/>
        <v>0</v>
      </c>
      <c r="L3665" s="9">
        <f t="shared" si="288"/>
        <v>0</v>
      </c>
    </row>
    <row r="3666" spans="1:12" ht="15" x14ac:dyDescent="0.25">
      <c r="A3666" s="167">
        <f t="shared" si="286"/>
        <v>152.08800000000969</v>
      </c>
      <c r="B3666" s="325">
        <f t="shared" si="289"/>
        <v>0.63370000000004034</v>
      </c>
      <c r="C3666" s="167">
        <f t="shared" si="285"/>
        <v>175.82399999998063</v>
      </c>
      <c r="D3666" s="167">
        <f>IF('Lineær programmering opg 4'!$M$4=0,"-",(-A3666+'Lineær programmering opg 4'!$M$4)/'Lineær programmering opg 4'!$K$4*-1)</f>
        <v>175.82399999998063</v>
      </c>
      <c r="E3666" s="167">
        <f>IF('Lineær programmering opg 4'!$M$5=0,"-",(-A3666+'Lineær programmering opg 4'!$M$5)/'Lineær programmering opg 4'!$K$5*-1)</f>
        <v>185.93399999999275</v>
      </c>
      <c r="F3666" s="167" t="str">
        <f>IF('Lineær programmering opg 4'!$E$6=0,"-",(-A3666+'Lineær programmering opg 4'!$M$6)/'Lineær programmering opg 4'!$K$6*-1)</f>
        <v>-</v>
      </c>
      <c r="G3666" s="167" t="str">
        <f>IF('Lineær programmering opg 4'!$D$7=0,"-",((-A3666+'Lineær programmering opg 4'!$M$7)/'Lineær programmering opg 4'!$K$7)*-1)</f>
        <v>-</v>
      </c>
      <c r="H3666" s="167" t="str">
        <f>IF('Lineær programmering opg 4'!$C$8=0,"-",((-A3666+'Lineær programmering opg 4'!$M$8)/'Lineær programmering opg 4'!$K$8)*-1)</f>
        <v>-</v>
      </c>
      <c r="I3666" s="167" t="str">
        <f>IF('Lineær programmering opg 4'!$D$8=0,"-",'Lineær programmering opg 4'!$G$8)</f>
        <v>-</v>
      </c>
      <c r="J3666" s="295">
        <f>A3666*'Lineær programmering opg 4'!$C$11+Datatabel!C3666*'Lineær programmering opg 4'!$D$11</f>
        <v>41582.399999998066</v>
      </c>
      <c r="K3666" s="9">
        <f t="shared" si="287"/>
        <v>0</v>
      </c>
      <c r="L3666" s="9">
        <f t="shared" si="288"/>
        <v>0</v>
      </c>
    </row>
    <row r="3667" spans="1:12" ht="15" x14ac:dyDescent="0.25">
      <c r="A3667" s="167">
        <f t="shared" si="286"/>
        <v>152.06400000000968</v>
      </c>
      <c r="B3667" s="325">
        <f t="shared" si="289"/>
        <v>0.63360000000004035</v>
      </c>
      <c r="C3667" s="167">
        <f t="shared" si="285"/>
        <v>175.87199999998063</v>
      </c>
      <c r="D3667" s="167">
        <f>IF('Lineær programmering opg 4'!$M$4=0,"-",(-A3667+'Lineær programmering opg 4'!$M$4)/'Lineær programmering opg 4'!$K$4*-1)</f>
        <v>175.87199999998063</v>
      </c>
      <c r="E3667" s="167">
        <f>IF('Lineær programmering opg 4'!$M$5=0,"-",(-A3667+'Lineær programmering opg 4'!$M$5)/'Lineær programmering opg 4'!$K$5*-1)</f>
        <v>185.95199999999275</v>
      </c>
      <c r="F3667" s="167" t="str">
        <f>IF('Lineær programmering opg 4'!$E$6=0,"-",(-A3667+'Lineær programmering opg 4'!$M$6)/'Lineær programmering opg 4'!$K$6*-1)</f>
        <v>-</v>
      </c>
      <c r="G3667" s="167" t="str">
        <f>IF('Lineær programmering opg 4'!$D$7=0,"-",((-A3667+'Lineær programmering opg 4'!$M$7)/'Lineær programmering opg 4'!$K$7)*-1)</f>
        <v>-</v>
      </c>
      <c r="H3667" s="167" t="str">
        <f>IF('Lineær programmering opg 4'!$C$8=0,"-",((-A3667+'Lineær programmering opg 4'!$M$8)/'Lineær programmering opg 4'!$K$8)*-1)</f>
        <v>-</v>
      </c>
      <c r="I3667" s="167" t="str">
        <f>IF('Lineær programmering opg 4'!$D$8=0,"-",'Lineær programmering opg 4'!$G$8)</f>
        <v>-</v>
      </c>
      <c r="J3667" s="295">
        <f>A3667*'Lineær programmering opg 4'!$C$11+Datatabel!C3667*'Lineær programmering opg 4'!$D$11</f>
        <v>41587.199999998062</v>
      </c>
      <c r="K3667" s="9">
        <f t="shared" si="287"/>
        <v>0</v>
      </c>
      <c r="L3667" s="9">
        <f t="shared" si="288"/>
        <v>0</v>
      </c>
    </row>
    <row r="3668" spans="1:12" ht="15" x14ac:dyDescent="0.25">
      <c r="A3668" s="167">
        <f t="shared" si="286"/>
        <v>152.04000000000968</v>
      </c>
      <c r="B3668" s="325">
        <f t="shared" si="289"/>
        <v>0.63350000000004036</v>
      </c>
      <c r="C3668" s="167">
        <f t="shared" si="285"/>
        <v>175.91999999998063</v>
      </c>
      <c r="D3668" s="167">
        <f>IF('Lineær programmering opg 4'!$M$4=0,"-",(-A3668+'Lineær programmering opg 4'!$M$4)/'Lineær programmering opg 4'!$K$4*-1)</f>
        <v>175.91999999998063</v>
      </c>
      <c r="E3668" s="167">
        <f>IF('Lineær programmering opg 4'!$M$5=0,"-",(-A3668+'Lineær programmering opg 4'!$M$5)/'Lineær programmering opg 4'!$K$5*-1)</f>
        <v>185.96999999999275</v>
      </c>
      <c r="F3668" s="167" t="str">
        <f>IF('Lineær programmering opg 4'!$E$6=0,"-",(-A3668+'Lineær programmering opg 4'!$M$6)/'Lineær programmering opg 4'!$K$6*-1)</f>
        <v>-</v>
      </c>
      <c r="G3668" s="167" t="str">
        <f>IF('Lineær programmering opg 4'!$D$7=0,"-",((-A3668+'Lineær programmering opg 4'!$M$7)/'Lineær programmering opg 4'!$K$7)*-1)</f>
        <v>-</v>
      </c>
      <c r="H3668" s="167" t="str">
        <f>IF('Lineær programmering opg 4'!$C$8=0,"-",((-A3668+'Lineær programmering opg 4'!$M$8)/'Lineær programmering opg 4'!$K$8)*-1)</f>
        <v>-</v>
      </c>
      <c r="I3668" s="167" t="str">
        <f>IF('Lineær programmering opg 4'!$D$8=0,"-",'Lineær programmering opg 4'!$G$8)</f>
        <v>-</v>
      </c>
      <c r="J3668" s="295">
        <f>A3668*'Lineær programmering opg 4'!$C$11+Datatabel!C3668*'Lineær programmering opg 4'!$D$11</f>
        <v>41591.999999998065</v>
      </c>
      <c r="K3668" s="9">
        <f t="shared" si="287"/>
        <v>0</v>
      </c>
      <c r="L3668" s="9">
        <f t="shared" si="288"/>
        <v>0</v>
      </c>
    </row>
    <row r="3669" spans="1:12" ht="15" x14ac:dyDescent="0.25">
      <c r="A3669" s="167">
        <f t="shared" si="286"/>
        <v>152.01600000000968</v>
      </c>
      <c r="B3669" s="325">
        <f t="shared" si="289"/>
        <v>0.63340000000004038</v>
      </c>
      <c r="C3669" s="167">
        <f t="shared" si="285"/>
        <v>175.96799999998063</v>
      </c>
      <c r="D3669" s="167">
        <f>IF('Lineær programmering opg 4'!$M$4=0,"-",(-A3669+'Lineær programmering opg 4'!$M$4)/'Lineær programmering opg 4'!$K$4*-1)</f>
        <v>175.96799999998063</v>
      </c>
      <c r="E3669" s="167">
        <f>IF('Lineær programmering opg 4'!$M$5=0,"-",(-A3669+'Lineær programmering opg 4'!$M$5)/'Lineær programmering opg 4'!$K$5*-1)</f>
        <v>185.98799999999275</v>
      </c>
      <c r="F3669" s="167" t="str">
        <f>IF('Lineær programmering opg 4'!$E$6=0,"-",(-A3669+'Lineær programmering opg 4'!$M$6)/'Lineær programmering opg 4'!$K$6*-1)</f>
        <v>-</v>
      </c>
      <c r="G3669" s="167" t="str">
        <f>IF('Lineær programmering opg 4'!$D$7=0,"-",((-A3669+'Lineær programmering opg 4'!$M$7)/'Lineær programmering opg 4'!$K$7)*-1)</f>
        <v>-</v>
      </c>
      <c r="H3669" s="167" t="str">
        <f>IF('Lineær programmering opg 4'!$C$8=0,"-",((-A3669+'Lineær programmering opg 4'!$M$8)/'Lineær programmering opg 4'!$K$8)*-1)</f>
        <v>-</v>
      </c>
      <c r="I3669" s="167" t="str">
        <f>IF('Lineær programmering opg 4'!$D$8=0,"-",'Lineær programmering opg 4'!$G$8)</f>
        <v>-</v>
      </c>
      <c r="J3669" s="295">
        <f>A3669*'Lineær programmering opg 4'!$C$11+Datatabel!C3669*'Lineær programmering opg 4'!$D$11</f>
        <v>41596.79999999806</v>
      </c>
      <c r="K3669" s="9">
        <f t="shared" si="287"/>
        <v>0</v>
      </c>
      <c r="L3669" s="9">
        <f t="shared" si="288"/>
        <v>0</v>
      </c>
    </row>
    <row r="3670" spans="1:12" ht="15" x14ac:dyDescent="0.25">
      <c r="A3670" s="167">
        <f t="shared" si="286"/>
        <v>151.99200000000968</v>
      </c>
      <c r="B3670" s="325">
        <f t="shared" si="289"/>
        <v>0.63330000000004039</v>
      </c>
      <c r="C3670" s="167">
        <f t="shared" si="285"/>
        <v>176.01599999998064</v>
      </c>
      <c r="D3670" s="167">
        <f>IF('Lineær programmering opg 4'!$M$4=0,"-",(-A3670+'Lineær programmering opg 4'!$M$4)/'Lineær programmering opg 4'!$K$4*-1)</f>
        <v>176.01599999998064</v>
      </c>
      <c r="E3670" s="167">
        <f>IF('Lineær programmering opg 4'!$M$5=0,"-",(-A3670+'Lineær programmering opg 4'!$M$5)/'Lineær programmering opg 4'!$K$5*-1)</f>
        <v>186.00599999999275</v>
      </c>
      <c r="F3670" s="167" t="str">
        <f>IF('Lineær programmering opg 4'!$E$6=0,"-",(-A3670+'Lineær programmering opg 4'!$M$6)/'Lineær programmering opg 4'!$K$6*-1)</f>
        <v>-</v>
      </c>
      <c r="G3670" s="167" t="str">
        <f>IF('Lineær programmering opg 4'!$D$7=0,"-",((-A3670+'Lineær programmering opg 4'!$M$7)/'Lineær programmering opg 4'!$K$7)*-1)</f>
        <v>-</v>
      </c>
      <c r="H3670" s="167" t="str">
        <f>IF('Lineær programmering opg 4'!$C$8=0,"-",((-A3670+'Lineær programmering opg 4'!$M$8)/'Lineær programmering opg 4'!$K$8)*-1)</f>
        <v>-</v>
      </c>
      <c r="I3670" s="167" t="str">
        <f>IF('Lineær programmering opg 4'!$D$8=0,"-",'Lineær programmering opg 4'!$G$8)</f>
        <v>-</v>
      </c>
      <c r="J3670" s="295">
        <f>A3670*'Lineær programmering opg 4'!$C$11+Datatabel!C3670*'Lineær programmering opg 4'!$D$11</f>
        <v>41601.599999998063</v>
      </c>
      <c r="K3670" s="9">
        <f t="shared" si="287"/>
        <v>0</v>
      </c>
      <c r="L3670" s="9">
        <f t="shared" si="288"/>
        <v>0</v>
      </c>
    </row>
    <row r="3671" spans="1:12" ht="15" x14ac:dyDescent="0.25">
      <c r="A3671" s="167">
        <f t="shared" si="286"/>
        <v>151.96800000000968</v>
      </c>
      <c r="B3671" s="325">
        <f t="shared" si="289"/>
        <v>0.6332000000000404</v>
      </c>
      <c r="C3671" s="167">
        <f t="shared" si="285"/>
        <v>176.06399999998064</v>
      </c>
      <c r="D3671" s="167">
        <f>IF('Lineær programmering opg 4'!$M$4=0,"-",(-A3671+'Lineær programmering opg 4'!$M$4)/'Lineær programmering opg 4'!$K$4*-1)</f>
        <v>176.06399999998064</v>
      </c>
      <c r="E3671" s="167">
        <f>IF('Lineær programmering opg 4'!$M$5=0,"-",(-A3671+'Lineær programmering opg 4'!$M$5)/'Lineær programmering opg 4'!$K$5*-1)</f>
        <v>186.02399999999275</v>
      </c>
      <c r="F3671" s="167" t="str">
        <f>IF('Lineær programmering opg 4'!$E$6=0,"-",(-A3671+'Lineær programmering opg 4'!$M$6)/'Lineær programmering opg 4'!$K$6*-1)</f>
        <v>-</v>
      </c>
      <c r="G3671" s="167" t="str">
        <f>IF('Lineær programmering opg 4'!$D$7=0,"-",((-A3671+'Lineær programmering opg 4'!$M$7)/'Lineær programmering opg 4'!$K$7)*-1)</f>
        <v>-</v>
      </c>
      <c r="H3671" s="167" t="str">
        <f>IF('Lineær programmering opg 4'!$C$8=0,"-",((-A3671+'Lineær programmering opg 4'!$M$8)/'Lineær programmering opg 4'!$K$8)*-1)</f>
        <v>-</v>
      </c>
      <c r="I3671" s="167" t="str">
        <f>IF('Lineær programmering opg 4'!$D$8=0,"-",'Lineær programmering opg 4'!$G$8)</f>
        <v>-</v>
      </c>
      <c r="J3671" s="295">
        <f>A3671*'Lineær programmering opg 4'!$C$11+Datatabel!C3671*'Lineær programmering opg 4'!$D$11</f>
        <v>41606.399999998066</v>
      </c>
      <c r="K3671" s="9">
        <f t="shared" si="287"/>
        <v>0</v>
      </c>
      <c r="L3671" s="9">
        <f t="shared" si="288"/>
        <v>0</v>
      </c>
    </row>
    <row r="3672" spans="1:12" ht="15" x14ac:dyDescent="0.25">
      <c r="A3672" s="167">
        <f t="shared" si="286"/>
        <v>151.94400000000971</v>
      </c>
      <c r="B3672" s="325">
        <f t="shared" si="289"/>
        <v>0.63310000000004041</v>
      </c>
      <c r="C3672" s="167">
        <f t="shared" si="285"/>
        <v>176.11199999998058</v>
      </c>
      <c r="D3672" s="167">
        <f>IF('Lineær programmering opg 4'!$M$4=0,"-",(-A3672+'Lineær programmering opg 4'!$M$4)/'Lineær programmering opg 4'!$K$4*-1)</f>
        <v>176.11199999998058</v>
      </c>
      <c r="E3672" s="167">
        <f>IF('Lineær programmering opg 4'!$M$5=0,"-",(-A3672+'Lineær programmering opg 4'!$M$5)/'Lineær programmering opg 4'!$K$5*-1)</f>
        <v>186.04199999999273</v>
      </c>
      <c r="F3672" s="167" t="str">
        <f>IF('Lineær programmering opg 4'!$E$6=0,"-",(-A3672+'Lineær programmering opg 4'!$M$6)/'Lineær programmering opg 4'!$K$6*-1)</f>
        <v>-</v>
      </c>
      <c r="G3672" s="167" t="str">
        <f>IF('Lineær programmering opg 4'!$D$7=0,"-",((-A3672+'Lineær programmering opg 4'!$M$7)/'Lineær programmering opg 4'!$K$7)*-1)</f>
        <v>-</v>
      </c>
      <c r="H3672" s="167" t="str">
        <f>IF('Lineær programmering opg 4'!$C$8=0,"-",((-A3672+'Lineær programmering opg 4'!$M$8)/'Lineær programmering opg 4'!$K$8)*-1)</f>
        <v>-</v>
      </c>
      <c r="I3672" s="167" t="str">
        <f>IF('Lineær programmering opg 4'!$D$8=0,"-",'Lineær programmering opg 4'!$G$8)</f>
        <v>-</v>
      </c>
      <c r="J3672" s="295">
        <f>A3672*'Lineær programmering opg 4'!$C$11+Datatabel!C3672*'Lineær programmering opg 4'!$D$11</f>
        <v>41611.199999998062</v>
      </c>
      <c r="K3672" s="9">
        <f t="shared" si="287"/>
        <v>0</v>
      </c>
      <c r="L3672" s="9">
        <f t="shared" si="288"/>
        <v>0</v>
      </c>
    </row>
    <row r="3673" spans="1:12" ht="15" x14ac:dyDescent="0.25">
      <c r="A3673" s="167">
        <f t="shared" si="286"/>
        <v>151.92000000000971</v>
      </c>
      <c r="B3673" s="325">
        <f t="shared" si="289"/>
        <v>0.63300000000004042</v>
      </c>
      <c r="C3673" s="167">
        <f t="shared" si="285"/>
        <v>176.15999999998058</v>
      </c>
      <c r="D3673" s="167">
        <f>IF('Lineær programmering opg 4'!$M$4=0,"-",(-A3673+'Lineær programmering opg 4'!$M$4)/'Lineær programmering opg 4'!$K$4*-1)</f>
        <v>176.15999999998058</v>
      </c>
      <c r="E3673" s="167">
        <f>IF('Lineær programmering opg 4'!$M$5=0,"-",(-A3673+'Lineær programmering opg 4'!$M$5)/'Lineær programmering opg 4'!$K$5*-1)</f>
        <v>186.05999999999273</v>
      </c>
      <c r="F3673" s="167" t="str">
        <f>IF('Lineær programmering opg 4'!$E$6=0,"-",(-A3673+'Lineær programmering opg 4'!$M$6)/'Lineær programmering opg 4'!$K$6*-1)</f>
        <v>-</v>
      </c>
      <c r="G3673" s="167" t="str">
        <f>IF('Lineær programmering opg 4'!$D$7=0,"-",((-A3673+'Lineær programmering opg 4'!$M$7)/'Lineær programmering opg 4'!$K$7)*-1)</f>
        <v>-</v>
      </c>
      <c r="H3673" s="167" t="str">
        <f>IF('Lineær programmering opg 4'!$C$8=0,"-",((-A3673+'Lineær programmering opg 4'!$M$8)/'Lineær programmering opg 4'!$K$8)*-1)</f>
        <v>-</v>
      </c>
      <c r="I3673" s="167" t="str">
        <f>IF('Lineær programmering opg 4'!$D$8=0,"-",'Lineær programmering opg 4'!$G$8)</f>
        <v>-</v>
      </c>
      <c r="J3673" s="295">
        <f>A3673*'Lineær programmering opg 4'!$C$11+Datatabel!C3673*'Lineær programmering opg 4'!$D$11</f>
        <v>41615.999999998057</v>
      </c>
      <c r="K3673" s="9">
        <f t="shared" si="287"/>
        <v>0</v>
      </c>
      <c r="L3673" s="9">
        <f t="shared" si="288"/>
        <v>0</v>
      </c>
    </row>
    <row r="3674" spans="1:12" ht="15" x14ac:dyDescent="0.25">
      <c r="A3674" s="167">
        <f t="shared" si="286"/>
        <v>151.89600000000971</v>
      </c>
      <c r="B3674" s="325">
        <f t="shared" si="289"/>
        <v>0.63290000000004043</v>
      </c>
      <c r="C3674" s="167">
        <f t="shared" si="285"/>
        <v>176.20799999998059</v>
      </c>
      <c r="D3674" s="167">
        <f>IF('Lineær programmering opg 4'!$M$4=0,"-",(-A3674+'Lineær programmering opg 4'!$M$4)/'Lineær programmering opg 4'!$K$4*-1)</f>
        <v>176.20799999998059</v>
      </c>
      <c r="E3674" s="167">
        <f>IF('Lineær programmering opg 4'!$M$5=0,"-",(-A3674+'Lineær programmering opg 4'!$M$5)/'Lineær programmering opg 4'!$K$5*-1)</f>
        <v>186.07799999999273</v>
      </c>
      <c r="F3674" s="167" t="str">
        <f>IF('Lineær programmering opg 4'!$E$6=0,"-",(-A3674+'Lineær programmering opg 4'!$M$6)/'Lineær programmering opg 4'!$K$6*-1)</f>
        <v>-</v>
      </c>
      <c r="G3674" s="167" t="str">
        <f>IF('Lineær programmering opg 4'!$D$7=0,"-",((-A3674+'Lineær programmering opg 4'!$M$7)/'Lineær programmering opg 4'!$K$7)*-1)</f>
        <v>-</v>
      </c>
      <c r="H3674" s="167" t="str">
        <f>IF('Lineær programmering opg 4'!$C$8=0,"-",((-A3674+'Lineær programmering opg 4'!$M$8)/'Lineær programmering opg 4'!$K$8)*-1)</f>
        <v>-</v>
      </c>
      <c r="I3674" s="167" t="str">
        <f>IF('Lineær programmering opg 4'!$D$8=0,"-",'Lineær programmering opg 4'!$G$8)</f>
        <v>-</v>
      </c>
      <c r="J3674" s="295">
        <f>A3674*'Lineær programmering opg 4'!$C$11+Datatabel!C3674*'Lineær programmering opg 4'!$D$11</f>
        <v>41620.799999998053</v>
      </c>
      <c r="K3674" s="9">
        <f t="shared" si="287"/>
        <v>0</v>
      </c>
      <c r="L3674" s="9">
        <f t="shared" si="288"/>
        <v>0</v>
      </c>
    </row>
    <row r="3675" spans="1:12" ht="15" x14ac:dyDescent="0.25">
      <c r="A3675" s="167">
        <f t="shared" si="286"/>
        <v>151.87200000000971</v>
      </c>
      <c r="B3675" s="325">
        <f t="shared" si="289"/>
        <v>0.63280000000004044</v>
      </c>
      <c r="C3675" s="167">
        <f t="shared" si="285"/>
        <v>176.25599999998059</v>
      </c>
      <c r="D3675" s="167">
        <f>IF('Lineær programmering opg 4'!$M$4=0,"-",(-A3675+'Lineær programmering opg 4'!$M$4)/'Lineær programmering opg 4'!$K$4*-1)</f>
        <v>176.25599999998059</v>
      </c>
      <c r="E3675" s="167">
        <f>IF('Lineær programmering opg 4'!$M$5=0,"-",(-A3675+'Lineær programmering opg 4'!$M$5)/'Lineær programmering opg 4'!$K$5*-1)</f>
        <v>186.09599999999273</v>
      </c>
      <c r="F3675" s="167" t="str">
        <f>IF('Lineær programmering opg 4'!$E$6=0,"-",(-A3675+'Lineær programmering opg 4'!$M$6)/'Lineær programmering opg 4'!$K$6*-1)</f>
        <v>-</v>
      </c>
      <c r="G3675" s="167" t="str">
        <f>IF('Lineær programmering opg 4'!$D$7=0,"-",((-A3675+'Lineær programmering opg 4'!$M$7)/'Lineær programmering opg 4'!$K$7)*-1)</f>
        <v>-</v>
      </c>
      <c r="H3675" s="167" t="str">
        <f>IF('Lineær programmering opg 4'!$C$8=0,"-",((-A3675+'Lineær programmering opg 4'!$M$8)/'Lineær programmering opg 4'!$K$8)*-1)</f>
        <v>-</v>
      </c>
      <c r="I3675" s="167" t="str">
        <f>IF('Lineær programmering opg 4'!$D$8=0,"-",'Lineær programmering opg 4'!$G$8)</f>
        <v>-</v>
      </c>
      <c r="J3675" s="295">
        <f>A3675*'Lineær programmering opg 4'!$C$11+Datatabel!C3675*'Lineær programmering opg 4'!$D$11</f>
        <v>41625.599999998056</v>
      </c>
      <c r="K3675" s="9">
        <f t="shared" si="287"/>
        <v>0</v>
      </c>
      <c r="L3675" s="9">
        <f t="shared" si="288"/>
        <v>0</v>
      </c>
    </row>
    <row r="3676" spans="1:12" ht="15" x14ac:dyDescent="0.25">
      <c r="A3676" s="167">
        <f t="shared" si="286"/>
        <v>151.8480000000097</v>
      </c>
      <c r="B3676" s="325">
        <f t="shared" si="289"/>
        <v>0.63270000000004045</v>
      </c>
      <c r="C3676" s="167">
        <f t="shared" si="285"/>
        <v>176.30399999998059</v>
      </c>
      <c r="D3676" s="167">
        <f>IF('Lineær programmering opg 4'!$M$4=0,"-",(-A3676+'Lineær programmering opg 4'!$M$4)/'Lineær programmering opg 4'!$K$4*-1)</f>
        <v>176.30399999998059</v>
      </c>
      <c r="E3676" s="167">
        <f>IF('Lineær programmering opg 4'!$M$5=0,"-",(-A3676+'Lineær programmering opg 4'!$M$5)/'Lineær programmering opg 4'!$K$5*-1)</f>
        <v>186.11399999999273</v>
      </c>
      <c r="F3676" s="167" t="str">
        <f>IF('Lineær programmering opg 4'!$E$6=0,"-",(-A3676+'Lineær programmering opg 4'!$M$6)/'Lineær programmering opg 4'!$K$6*-1)</f>
        <v>-</v>
      </c>
      <c r="G3676" s="167" t="str">
        <f>IF('Lineær programmering opg 4'!$D$7=0,"-",((-A3676+'Lineær programmering opg 4'!$M$7)/'Lineær programmering opg 4'!$K$7)*-1)</f>
        <v>-</v>
      </c>
      <c r="H3676" s="167" t="str">
        <f>IF('Lineær programmering opg 4'!$C$8=0,"-",((-A3676+'Lineær programmering opg 4'!$M$8)/'Lineær programmering opg 4'!$K$8)*-1)</f>
        <v>-</v>
      </c>
      <c r="I3676" s="167" t="str">
        <f>IF('Lineær programmering opg 4'!$D$8=0,"-",'Lineær programmering opg 4'!$G$8)</f>
        <v>-</v>
      </c>
      <c r="J3676" s="295">
        <f>A3676*'Lineær programmering opg 4'!$C$11+Datatabel!C3676*'Lineær programmering opg 4'!$D$11</f>
        <v>41630.399999998059</v>
      </c>
      <c r="K3676" s="9">
        <f t="shared" si="287"/>
        <v>0</v>
      </c>
      <c r="L3676" s="9">
        <f t="shared" si="288"/>
        <v>0</v>
      </c>
    </row>
    <row r="3677" spans="1:12" ht="15" x14ac:dyDescent="0.25">
      <c r="A3677" s="167">
        <f t="shared" si="286"/>
        <v>151.8240000000097</v>
      </c>
      <c r="B3677" s="325">
        <f t="shared" si="289"/>
        <v>0.63260000000004046</v>
      </c>
      <c r="C3677" s="167">
        <f t="shared" si="285"/>
        <v>176.35199999998059</v>
      </c>
      <c r="D3677" s="167">
        <f>IF('Lineær programmering opg 4'!$M$4=0,"-",(-A3677+'Lineær programmering opg 4'!$M$4)/'Lineær programmering opg 4'!$K$4*-1)</f>
        <v>176.35199999998059</v>
      </c>
      <c r="E3677" s="167">
        <f>IF('Lineær programmering opg 4'!$M$5=0,"-",(-A3677+'Lineær programmering opg 4'!$M$5)/'Lineær programmering opg 4'!$K$5*-1)</f>
        <v>186.13199999999273</v>
      </c>
      <c r="F3677" s="167" t="str">
        <f>IF('Lineær programmering opg 4'!$E$6=0,"-",(-A3677+'Lineær programmering opg 4'!$M$6)/'Lineær programmering opg 4'!$K$6*-1)</f>
        <v>-</v>
      </c>
      <c r="G3677" s="167" t="str">
        <f>IF('Lineær programmering opg 4'!$D$7=0,"-",((-A3677+'Lineær programmering opg 4'!$M$7)/'Lineær programmering opg 4'!$K$7)*-1)</f>
        <v>-</v>
      </c>
      <c r="H3677" s="167" t="str">
        <f>IF('Lineær programmering opg 4'!$C$8=0,"-",((-A3677+'Lineær programmering opg 4'!$M$8)/'Lineær programmering opg 4'!$K$8)*-1)</f>
        <v>-</v>
      </c>
      <c r="I3677" s="167" t="str">
        <f>IF('Lineær programmering opg 4'!$D$8=0,"-",'Lineær programmering opg 4'!$G$8)</f>
        <v>-</v>
      </c>
      <c r="J3677" s="295">
        <f>A3677*'Lineær programmering opg 4'!$C$11+Datatabel!C3677*'Lineær programmering opg 4'!$D$11</f>
        <v>41635.199999998062</v>
      </c>
      <c r="K3677" s="9">
        <f t="shared" si="287"/>
        <v>0</v>
      </c>
      <c r="L3677" s="9">
        <f t="shared" si="288"/>
        <v>0</v>
      </c>
    </row>
    <row r="3678" spans="1:12" ht="15" x14ac:dyDescent="0.25">
      <c r="A3678" s="167">
        <f t="shared" si="286"/>
        <v>151.8000000000097</v>
      </c>
      <c r="B3678" s="325">
        <f t="shared" si="289"/>
        <v>0.63250000000004047</v>
      </c>
      <c r="C3678" s="167">
        <f t="shared" si="285"/>
        <v>176.39999999998059</v>
      </c>
      <c r="D3678" s="167">
        <f>IF('Lineær programmering opg 4'!$M$4=0,"-",(-A3678+'Lineær programmering opg 4'!$M$4)/'Lineær programmering opg 4'!$K$4*-1)</f>
        <v>176.39999999998059</v>
      </c>
      <c r="E3678" s="167">
        <f>IF('Lineær programmering opg 4'!$M$5=0,"-",(-A3678+'Lineær programmering opg 4'!$M$5)/'Lineær programmering opg 4'!$K$5*-1)</f>
        <v>186.14999999999273</v>
      </c>
      <c r="F3678" s="167" t="str">
        <f>IF('Lineær programmering opg 4'!$E$6=0,"-",(-A3678+'Lineær programmering opg 4'!$M$6)/'Lineær programmering opg 4'!$K$6*-1)</f>
        <v>-</v>
      </c>
      <c r="G3678" s="167" t="str">
        <f>IF('Lineær programmering opg 4'!$D$7=0,"-",((-A3678+'Lineær programmering opg 4'!$M$7)/'Lineær programmering opg 4'!$K$7)*-1)</f>
        <v>-</v>
      </c>
      <c r="H3678" s="167" t="str">
        <f>IF('Lineær programmering opg 4'!$C$8=0,"-",((-A3678+'Lineær programmering opg 4'!$M$8)/'Lineær programmering opg 4'!$K$8)*-1)</f>
        <v>-</v>
      </c>
      <c r="I3678" s="167" t="str">
        <f>IF('Lineær programmering opg 4'!$D$8=0,"-",'Lineær programmering opg 4'!$G$8)</f>
        <v>-</v>
      </c>
      <c r="J3678" s="295">
        <f>A3678*'Lineær programmering opg 4'!$C$11+Datatabel!C3678*'Lineær programmering opg 4'!$D$11</f>
        <v>41639.999999998057</v>
      </c>
      <c r="K3678" s="9">
        <f t="shared" si="287"/>
        <v>0</v>
      </c>
      <c r="L3678" s="9">
        <f t="shared" si="288"/>
        <v>0</v>
      </c>
    </row>
    <row r="3679" spans="1:12" ht="15" x14ac:dyDescent="0.25">
      <c r="A3679" s="167">
        <f t="shared" si="286"/>
        <v>151.77600000000973</v>
      </c>
      <c r="B3679" s="325">
        <f t="shared" si="289"/>
        <v>0.63240000000004049</v>
      </c>
      <c r="C3679" s="167">
        <f t="shared" si="285"/>
        <v>176.44799999998054</v>
      </c>
      <c r="D3679" s="167">
        <f>IF('Lineær programmering opg 4'!$M$4=0,"-",(-A3679+'Lineær programmering opg 4'!$M$4)/'Lineær programmering opg 4'!$K$4*-1)</f>
        <v>176.44799999998054</v>
      </c>
      <c r="E3679" s="167">
        <f>IF('Lineær programmering opg 4'!$M$5=0,"-",(-A3679+'Lineær programmering opg 4'!$M$5)/'Lineær programmering opg 4'!$K$5*-1)</f>
        <v>186.1679999999927</v>
      </c>
      <c r="F3679" s="167" t="str">
        <f>IF('Lineær programmering opg 4'!$E$6=0,"-",(-A3679+'Lineær programmering opg 4'!$M$6)/'Lineær programmering opg 4'!$K$6*-1)</f>
        <v>-</v>
      </c>
      <c r="G3679" s="167" t="str">
        <f>IF('Lineær programmering opg 4'!$D$7=0,"-",((-A3679+'Lineær programmering opg 4'!$M$7)/'Lineær programmering opg 4'!$K$7)*-1)</f>
        <v>-</v>
      </c>
      <c r="H3679" s="167" t="str">
        <f>IF('Lineær programmering opg 4'!$C$8=0,"-",((-A3679+'Lineær programmering opg 4'!$M$8)/'Lineær programmering opg 4'!$K$8)*-1)</f>
        <v>-</v>
      </c>
      <c r="I3679" s="167" t="str">
        <f>IF('Lineær programmering opg 4'!$D$8=0,"-",'Lineær programmering opg 4'!$G$8)</f>
        <v>-</v>
      </c>
      <c r="J3679" s="295">
        <f>A3679*'Lineær programmering opg 4'!$C$11+Datatabel!C3679*'Lineær programmering opg 4'!$D$11</f>
        <v>41644.799999998053</v>
      </c>
      <c r="K3679" s="9">
        <f t="shared" si="287"/>
        <v>0</v>
      </c>
      <c r="L3679" s="9">
        <f t="shared" si="288"/>
        <v>0</v>
      </c>
    </row>
    <row r="3680" spans="1:12" ht="15" x14ac:dyDescent="0.25">
      <c r="A3680" s="167">
        <f t="shared" si="286"/>
        <v>151.75200000000973</v>
      </c>
      <c r="B3680" s="325">
        <f t="shared" si="289"/>
        <v>0.6323000000000405</v>
      </c>
      <c r="C3680" s="167">
        <f t="shared" si="285"/>
        <v>176.49599999998054</v>
      </c>
      <c r="D3680" s="167">
        <f>IF('Lineær programmering opg 4'!$M$4=0,"-",(-A3680+'Lineær programmering opg 4'!$M$4)/'Lineær programmering opg 4'!$K$4*-1)</f>
        <v>176.49599999998054</v>
      </c>
      <c r="E3680" s="167">
        <f>IF('Lineær programmering opg 4'!$M$5=0,"-",(-A3680+'Lineær programmering opg 4'!$M$5)/'Lineær programmering opg 4'!$K$5*-1)</f>
        <v>186.1859999999927</v>
      </c>
      <c r="F3680" s="167" t="str">
        <f>IF('Lineær programmering opg 4'!$E$6=0,"-",(-A3680+'Lineær programmering opg 4'!$M$6)/'Lineær programmering opg 4'!$K$6*-1)</f>
        <v>-</v>
      </c>
      <c r="G3680" s="167" t="str">
        <f>IF('Lineær programmering opg 4'!$D$7=0,"-",((-A3680+'Lineær programmering opg 4'!$M$7)/'Lineær programmering opg 4'!$K$7)*-1)</f>
        <v>-</v>
      </c>
      <c r="H3680" s="167" t="str">
        <f>IF('Lineær programmering opg 4'!$C$8=0,"-",((-A3680+'Lineær programmering opg 4'!$M$8)/'Lineær programmering opg 4'!$K$8)*-1)</f>
        <v>-</v>
      </c>
      <c r="I3680" s="167" t="str">
        <f>IF('Lineær programmering opg 4'!$D$8=0,"-",'Lineær programmering opg 4'!$G$8)</f>
        <v>-</v>
      </c>
      <c r="J3680" s="295">
        <f>A3680*'Lineær programmering opg 4'!$C$11+Datatabel!C3680*'Lineær programmering opg 4'!$D$11</f>
        <v>41649.599999998056</v>
      </c>
      <c r="K3680" s="9">
        <f t="shared" si="287"/>
        <v>0</v>
      </c>
      <c r="L3680" s="9">
        <f t="shared" si="288"/>
        <v>0</v>
      </c>
    </row>
    <row r="3681" spans="1:12" ht="15" x14ac:dyDescent="0.25">
      <c r="A3681" s="167">
        <f t="shared" si="286"/>
        <v>151.72800000000973</v>
      </c>
      <c r="B3681" s="325">
        <f t="shared" si="289"/>
        <v>0.63220000000004051</v>
      </c>
      <c r="C3681" s="167">
        <f t="shared" si="285"/>
        <v>176.54399999998054</v>
      </c>
      <c r="D3681" s="167">
        <f>IF('Lineær programmering opg 4'!$M$4=0,"-",(-A3681+'Lineær programmering opg 4'!$M$4)/'Lineær programmering opg 4'!$K$4*-1)</f>
        <v>176.54399999998054</v>
      </c>
      <c r="E3681" s="167">
        <f>IF('Lineær programmering opg 4'!$M$5=0,"-",(-A3681+'Lineær programmering opg 4'!$M$5)/'Lineær programmering opg 4'!$K$5*-1)</f>
        <v>186.2039999999927</v>
      </c>
      <c r="F3681" s="167" t="str">
        <f>IF('Lineær programmering opg 4'!$E$6=0,"-",(-A3681+'Lineær programmering opg 4'!$M$6)/'Lineær programmering opg 4'!$K$6*-1)</f>
        <v>-</v>
      </c>
      <c r="G3681" s="167" t="str">
        <f>IF('Lineær programmering opg 4'!$D$7=0,"-",((-A3681+'Lineær programmering opg 4'!$M$7)/'Lineær programmering opg 4'!$K$7)*-1)</f>
        <v>-</v>
      </c>
      <c r="H3681" s="167" t="str">
        <f>IF('Lineær programmering opg 4'!$C$8=0,"-",((-A3681+'Lineær programmering opg 4'!$M$8)/'Lineær programmering opg 4'!$K$8)*-1)</f>
        <v>-</v>
      </c>
      <c r="I3681" s="167" t="str">
        <f>IF('Lineær programmering opg 4'!$D$8=0,"-",'Lineær programmering opg 4'!$G$8)</f>
        <v>-</v>
      </c>
      <c r="J3681" s="295">
        <f>A3681*'Lineær programmering opg 4'!$C$11+Datatabel!C3681*'Lineær programmering opg 4'!$D$11</f>
        <v>41654.399999998051</v>
      </c>
      <c r="K3681" s="9">
        <f t="shared" si="287"/>
        <v>0</v>
      </c>
      <c r="L3681" s="9">
        <f t="shared" si="288"/>
        <v>0</v>
      </c>
    </row>
    <row r="3682" spans="1:12" ht="15" x14ac:dyDescent="0.25">
      <c r="A3682" s="167">
        <f t="shared" si="286"/>
        <v>151.70400000000973</v>
      </c>
      <c r="B3682" s="325">
        <f t="shared" si="289"/>
        <v>0.63210000000004052</v>
      </c>
      <c r="C3682" s="167">
        <f t="shared" si="285"/>
        <v>176.59199999998054</v>
      </c>
      <c r="D3682" s="167">
        <f>IF('Lineær programmering opg 4'!$M$4=0,"-",(-A3682+'Lineær programmering opg 4'!$M$4)/'Lineær programmering opg 4'!$K$4*-1)</f>
        <v>176.59199999998054</v>
      </c>
      <c r="E3682" s="167">
        <f>IF('Lineær programmering opg 4'!$M$5=0,"-",(-A3682+'Lineær programmering opg 4'!$M$5)/'Lineær programmering opg 4'!$K$5*-1)</f>
        <v>186.2219999999927</v>
      </c>
      <c r="F3682" s="167" t="str">
        <f>IF('Lineær programmering opg 4'!$E$6=0,"-",(-A3682+'Lineær programmering opg 4'!$M$6)/'Lineær programmering opg 4'!$K$6*-1)</f>
        <v>-</v>
      </c>
      <c r="G3682" s="167" t="str">
        <f>IF('Lineær programmering opg 4'!$D$7=0,"-",((-A3682+'Lineær programmering opg 4'!$M$7)/'Lineær programmering opg 4'!$K$7)*-1)</f>
        <v>-</v>
      </c>
      <c r="H3682" s="167" t="str">
        <f>IF('Lineær programmering opg 4'!$C$8=0,"-",((-A3682+'Lineær programmering opg 4'!$M$8)/'Lineær programmering opg 4'!$K$8)*-1)</f>
        <v>-</v>
      </c>
      <c r="I3682" s="167" t="str">
        <f>IF('Lineær programmering opg 4'!$D$8=0,"-",'Lineær programmering opg 4'!$G$8)</f>
        <v>-</v>
      </c>
      <c r="J3682" s="295">
        <f>A3682*'Lineær programmering opg 4'!$C$11+Datatabel!C3682*'Lineær programmering opg 4'!$D$11</f>
        <v>41659.199999998054</v>
      </c>
      <c r="K3682" s="9">
        <f t="shared" si="287"/>
        <v>0</v>
      </c>
      <c r="L3682" s="9">
        <f t="shared" si="288"/>
        <v>0</v>
      </c>
    </row>
    <row r="3683" spans="1:12" ht="15" x14ac:dyDescent="0.25">
      <c r="A3683" s="167">
        <f t="shared" si="286"/>
        <v>151.68000000000973</v>
      </c>
      <c r="B3683" s="325">
        <f t="shared" si="289"/>
        <v>0.63200000000004053</v>
      </c>
      <c r="C3683" s="167">
        <f t="shared" si="285"/>
        <v>176.63999999998055</v>
      </c>
      <c r="D3683" s="167">
        <f>IF('Lineær programmering opg 4'!$M$4=0,"-",(-A3683+'Lineær programmering opg 4'!$M$4)/'Lineær programmering opg 4'!$K$4*-1)</f>
        <v>176.63999999998055</v>
      </c>
      <c r="E3683" s="167">
        <f>IF('Lineær programmering opg 4'!$M$5=0,"-",(-A3683+'Lineær programmering opg 4'!$M$5)/'Lineær programmering opg 4'!$K$5*-1)</f>
        <v>186.2399999999927</v>
      </c>
      <c r="F3683" s="167" t="str">
        <f>IF('Lineær programmering opg 4'!$E$6=0,"-",(-A3683+'Lineær programmering opg 4'!$M$6)/'Lineær programmering opg 4'!$K$6*-1)</f>
        <v>-</v>
      </c>
      <c r="G3683" s="167" t="str">
        <f>IF('Lineær programmering opg 4'!$D$7=0,"-",((-A3683+'Lineær programmering opg 4'!$M$7)/'Lineær programmering opg 4'!$K$7)*-1)</f>
        <v>-</v>
      </c>
      <c r="H3683" s="167" t="str">
        <f>IF('Lineær programmering opg 4'!$C$8=0,"-",((-A3683+'Lineær programmering opg 4'!$M$8)/'Lineær programmering opg 4'!$K$8)*-1)</f>
        <v>-</v>
      </c>
      <c r="I3683" s="167" t="str">
        <f>IF('Lineær programmering opg 4'!$D$8=0,"-",'Lineær programmering opg 4'!$G$8)</f>
        <v>-</v>
      </c>
      <c r="J3683" s="295">
        <f>A3683*'Lineær programmering opg 4'!$C$11+Datatabel!C3683*'Lineær programmering opg 4'!$D$11</f>
        <v>41663.999999998057</v>
      </c>
      <c r="K3683" s="9">
        <f t="shared" si="287"/>
        <v>0</v>
      </c>
      <c r="L3683" s="9">
        <f t="shared" si="288"/>
        <v>0</v>
      </c>
    </row>
    <row r="3684" spans="1:12" ht="15" x14ac:dyDescent="0.25">
      <c r="A3684" s="167">
        <f t="shared" si="286"/>
        <v>151.65600000000973</v>
      </c>
      <c r="B3684" s="325">
        <f t="shared" si="289"/>
        <v>0.63190000000004054</v>
      </c>
      <c r="C3684" s="167">
        <f t="shared" si="285"/>
        <v>176.68799999998055</v>
      </c>
      <c r="D3684" s="167">
        <f>IF('Lineær programmering opg 4'!$M$4=0,"-",(-A3684+'Lineær programmering opg 4'!$M$4)/'Lineær programmering opg 4'!$K$4*-1)</f>
        <v>176.68799999998055</v>
      </c>
      <c r="E3684" s="167">
        <f>IF('Lineær programmering opg 4'!$M$5=0,"-",(-A3684+'Lineær programmering opg 4'!$M$5)/'Lineær programmering opg 4'!$K$5*-1)</f>
        <v>186.25799999999271</v>
      </c>
      <c r="F3684" s="167" t="str">
        <f>IF('Lineær programmering opg 4'!$E$6=0,"-",(-A3684+'Lineær programmering opg 4'!$M$6)/'Lineær programmering opg 4'!$K$6*-1)</f>
        <v>-</v>
      </c>
      <c r="G3684" s="167" t="str">
        <f>IF('Lineær programmering opg 4'!$D$7=0,"-",((-A3684+'Lineær programmering opg 4'!$M$7)/'Lineær programmering opg 4'!$K$7)*-1)</f>
        <v>-</v>
      </c>
      <c r="H3684" s="167" t="str">
        <f>IF('Lineær programmering opg 4'!$C$8=0,"-",((-A3684+'Lineær programmering opg 4'!$M$8)/'Lineær programmering opg 4'!$K$8)*-1)</f>
        <v>-</v>
      </c>
      <c r="I3684" s="167" t="str">
        <f>IF('Lineær programmering opg 4'!$D$8=0,"-",'Lineær programmering opg 4'!$G$8)</f>
        <v>-</v>
      </c>
      <c r="J3684" s="295">
        <f>A3684*'Lineær programmering opg 4'!$C$11+Datatabel!C3684*'Lineær programmering opg 4'!$D$11</f>
        <v>41668.799999998053</v>
      </c>
      <c r="K3684" s="9">
        <f t="shared" si="287"/>
        <v>0</v>
      </c>
      <c r="L3684" s="9">
        <f t="shared" si="288"/>
        <v>0</v>
      </c>
    </row>
    <row r="3685" spans="1:12" ht="15" x14ac:dyDescent="0.25">
      <c r="A3685" s="167">
        <f t="shared" si="286"/>
        <v>151.63200000000973</v>
      </c>
      <c r="B3685" s="325">
        <f t="shared" si="289"/>
        <v>0.63180000000004055</v>
      </c>
      <c r="C3685" s="167">
        <f t="shared" si="285"/>
        <v>176.73599999998055</v>
      </c>
      <c r="D3685" s="167">
        <f>IF('Lineær programmering opg 4'!$M$4=0,"-",(-A3685+'Lineær programmering opg 4'!$M$4)/'Lineær programmering opg 4'!$K$4*-1)</f>
        <v>176.73599999998055</v>
      </c>
      <c r="E3685" s="167">
        <f>IF('Lineær programmering opg 4'!$M$5=0,"-",(-A3685+'Lineær programmering opg 4'!$M$5)/'Lineær programmering opg 4'!$K$5*-1)</f>
        <v>186.27599999999271</v>
      </c>
      <c r="F3685" s="167" t="str">
        <f>IF('Lineær programmering opg 4'!$E$6=0,"-",(-A3685+'Lineær programmering opg 4'!$M$6)/'Lineær programmering opg 4'!$K$6*-1)</f>
        <v>-</v>
      </c>
      <c r="G3685" s="167" t="str">
        <f>IF('Lineær programmering opg 4'!$D$7=0,"-",((-A3685+'Lineær programmering opg 4'!$M$7)/'Lineær programmering opg 4'!$K$7)*-1)</f>
        <v>-</v>
      </c>
      <c r="H3685" s="167" t="str">
        <f>IF('Lineær programmering opg 4'!$C$8=0,"-",((-A3685+'Lineær programmering opg 4'!$M$8)/'Lineær programmering opg 4'!$K$8)*-1)</f>
        <v>-</v>
      </c>
      <c r="I3685" s="167" t="str">
        <f>IF('Lineær programmering opg 4'!$D$8=0,"-",'Lineær programmering opg 4'!$G$8)</f>
        <v>-</v>
      </c>
      <c r="J3685" s="295">
        <f>A3685*'Lineær programmering opg 4'!$C$11+Datatabel!C3685*'Lineær programmering opg 4'!$D$11</f>
        <v>41673.599999998056</v>
      </c>
      <c r="K3685" s="9">
        <f t="shared" si="287"/>
        <v>0</v>
      </c>
      <c r="L3685" s="9">
        <f t="shared" si="288"/>
        <v>0</v>
      </c>
    </row>
    <row r="3686" spans="1:12" ht="15" x14ac:dyDescent="0.25">
      <c r="A3686" s="167">
        <f t="shared" si="286"/>
        <v>151.60800000000972</v>
      </c>
      <c r="B3686" s="325">
        <f t="shared" si="289"/>
        <v>0.63170000000004056</v>
      </c>
      <c r="C3686" s="167">
        <f t="shared" si="285"/>
        <v>176.78399999998055</v>
      </c>
      <c r="D3686" s="167">
        <f>IF('Lineær programmering opg 4'!$M$4=0,"-",(-A3686+'Lineær programmering opg 4'!$M$4)/'Lineær programmering opg 4'!$K$4*-1)</f>
        <v>176.78399999998055</v>
      </c>
      <c r="E3686" s="167">
        <f>IF('Lineær programmering opg 4'!$M$5=0,"-",(-A3686+'Lineær programmering opg 4'!$M$5)/'Lineær programmering opg 4'!$K$5*-1)</f>
        <v>186.29399999999271</v>
      </c>
      <c r="F3686" s="167" t="str">
        <f>IF('Lineær programmering opg 4'!$E$6=0,"-",(-A3686+'Lineær programmering opg 4'!$M$6)/'Lineær programmering opg 4'!$K$6*-1)</f>
        <v>-</v>
      </c>
      <c r="G3686" s="167" t="str">
        <f>IF('Lineær programmering opg 4'!$D$7=0,"-",((-A3686+'Lineær programmering opg 4'!$M$7)/'Lineær programmering opg 4'!$K$7)*-1)</f>
        <v>-</v>
      </c>
      <c r="H3686" s="167" t="str">
        <f>IF('Lineær programmering opg 4'!$C$8=0,"-",((-A3686+'Lineær programmering opg 4'!$M$8)/'Lineær programmering opg 4'!$K$8)*-1)</f>
        <v>-</v>
      </c>
      <c r="I3686" s="167" t="str">
        <f>IF('Lineær programmering opg 4'!$D$8=0,"-",'Lineær programmering opg 4'!$G$8)</f>
        <v>-</v>
      </c>
      <c r="J3686" s="295">
        <f>A3686*'Lineær programmering opg 4'!$C$11+Datatabel!C3686*'Lineær programmering opg 4'!$D$11</f>
        <v>41678.399999998051</v>
      </c>
      <c r="K3686" s="9">
        <f t="shared" si="287"/>
        <v>0</v>
      </c>
      <c r="L3686" s="9">
        <f t="shared" si="288"/>
        <v>0</v>
      </c>
    </row>
    <row r="3687" spans="1:12" ht="15" x14ac:dyDescent="0.25">
      <c r="A3687" s="167">
        <f t="shared" si="286"/>
        <v>151.58400000000972</v>
      </c>
      <c r="B3687" s="325">
        <f t="shared" si="289"/>
        <v>0.63160000000004057</v>
      </c>
      <c r="C3687" s="167">
        <f t="shared" si="285"/>
        <v>176.83199999998055</v>
      </c>
      <c r="D3687" s="167">
        <f>IF('Lineær programmering opg 4'!$M$4=0,"-",(-A3687+'Lineær programmering opg 4'!$M$4)/'Lineær programmering opg 4'!$K$4*-1)</f>
        <v>176.83199999998055</v>
      </c>
      <c r="E3687" s="167">
        <f>IF('Lineær programmering opg 4'!$M$5=0,"-",(-A3687+'Lineær programmering opg 4'!$M$5)/'Lineær programmering opg 4'!$K$5*-1)</f>
        <v>186.31199999999271</v>
      </c>
      <c r="F3687" s="167" t="str">
        <f>IF('Lineær programmering opg 4'!$E$6=0,"-",(-A3687+'Lineær programmering opg 4'!$M$6)/'Lineær programmering opg 4'!$K$6*-1)</f>
        <v>-</v>
      </c>
      <c r="G3687" s="167" t="str">
        <f>IF('Lineær programmering opg 4'!$D$7=0,"-",((-A3687+'Lineær programmering opg 4'!$M$7)/'Lineær programmering opg 4'!$K$7)*-1)</f>
        <v>-</v>
      </c>
      <c r="H3687" s="167" t="str">
        <f>IF('Lineær programmering opg 4'!$C$8=0,"-",((-A3687+'Lineær programmering opg 4'!$M$8)/'Lineær programmering opg 4'!$K$8)*-1)</f>
        <v>-</v>
      </c>
      <c r="I3687" s="167" t="str">
        <f>IF('Lineær programmering opg 4'!$D$8=0,"-",'Lineær programmering opg 4'!$G$8)</f>
        <v>-</v>
      </c>
      <c r="J3687" s="295">
        <f>A3687*'Lineær programmering opg 4'!$C$11+Datatabel!C3687*'Lineær programmering opg 4'!$D$11</f>
        <v>41683.199999998054</v>
      </c>
      <c r="K3687" s="9">
        <f t="shared" si="287"/>
        <v>0</v>
      </c>
      <c r="L3687" s="9">
        <f t="shared" si="288"/>
        <v>0</v>
      </c>
    </row>
    <row r="3688" spans="1:12" ht="15" x14ac:dyDescent="0.25">
      <c r="A3688" s="167">
        <f t="shared" si="286"/>
        <v>151.56000000000975</v>
      </c>
      <c r="B3688" s="325">
        <f t="shared" si="289"/>
        <v>0.63150000000004058</v>
      </c>
      <c r="C3688" s="167">
        <f t="shared" si="285"/>
        <v>176.8799999999805</v>
      </c>
      <c r="D3688" s="167">
        <f>IF('Lineær programmering opg 4'!$M$4=0,"-",(-A3688+'Lineær programmering opg 4'!$M$4)/'Lineær programmering opg 4'!$K$4*-1)</f>
        <v>176.8799999999805</v>
      </c>
      <c r="E3688" s="167">
        <f>IF('Lineær programmering opg 4'!$M$5=0,"-",(-A3688+'Lineær programmering opg 4'!$M$5)/'Lineær programmering opg 4'!$K$5*-1)</f>
        <v>186.32999999999271</v>
      </c>
      <c r="F3688" s="167" t="str">
        <f>IF('Lineær programmering opg 4'!$E$6=0,"-",(-A3688+'Lineær programmering opg 4'!$M$6)/'Lineær programmering opg 4'!$K$6*-1)</f>
        <v>-</v>
      </c>
      <c r="G3688" s="167" t="str">
        <f>IF('Lineær programmering opg 4'!$D$7=0,"-",((-A3688+'Lineær programmering opg 4'!$M$7)/'Lineær programmering opg 4'!$K$7)*-1)</f>
        <v>-</v>
      </c>
      <c r="H3688" s="167" t="str">
        <f>IF('Lineær programmering opg 4'!$C$8=0,"-",((-A3688+'Lineær programmering opg 4'!$M$8)/'Lineær programmering opg 4'!$K$8)*-1)</f>
        <v>-</v>
      </c>
      <c r="I3688" s="167" t="str">
        <f>IF('Lineær programmering opg 4'!$D$8=0,"-",'Lineær programmering opg 4'!$G$8)</f>
        <v>-</v>
      </c>
      <c r="J3688" s="295">
        <f>A3688*'Lineær programmering opg 4'!$C$11+Datatabel!C3688*'Lineær programmering opg 4'!$D$11</f>
        <v>41687.99999999805</v>
      </c>
      <c r="K3688" s="9">
        <f t="shared" si="287"/>
        <v>0</v>
      </c>
      <c r="L3688" s="9">
        <f t="shared" si="288"/>
        <v>0</v>
      </c>
    </row>
    <row r="3689" spans="1:12" ht="15" x14ac:dyDescent="0.25">
      <c r="A3689" s="167">
        <f t="shared" si="286"/>
        <v>151.53600000000975</v>
      </c>
      <c r="B3689" s="325">
        <f t="shared" si="289"/>
        <v>0.6314000000000406</v>
      </c>
      <c r="C3689" s="167">
        <f t="shared" si="285"/>
        <v>176.9279999999805</v>
      </c>
      <c r="D3689" s="167">
        <f>IF('Lineær programmering opg 4'!$M$4=0,"-",(-A3689+'Lineær programmering opg 4'!$M$4)/'Lineær programmering opg 4'!$K$4*-1)</f>
        <v>176.9279999999805</v>
      </c>
      <c r="E3689" s="167">
        <f>IF('Lineær programmering opg 4'!$M$5=0,"-",(-A3689+'Lineær programmering opg 4'!$M$5)/'Lineær programmering opg 4'!$K$5*-1)</f>
        <v>186.34799999999271</v>
      </c>
      <c r="F3689" s="167" t="str">
        <f>IF('Lineær programmering opg 4'!$E$6=0,"-",(-A3689+'Lineær programmering opg 4'!$M$6)/'Lineær programmering opg 4'!$K$6*-1)</f>
        <v>-</v>
      </c>
      <c r="G3689" s="167" t="str">
        <f>IF('Lineær programmering opg 4'!$D$7=0,"-",((-A3689+'Lineær programmering opg 4'!$M$7)/'Lineær programmering opg 4'!$K$7)*-1)</f>
        <v>-</v>
      </c>
      <c r="H3689" s="167" t="str">
        <f>IF('Lineær programmering opg 4'!$C$8=0,"-",((-A3689+'Lineær programmering opg 4'!$M$8)/'Lineær programmering opg 4'!$K$8)*-1)</f>
        <v>-</v>
      </c>
      <c r="I3689" s="167" t="str">
        <f>IF('Lineær programmering opg 4'!$D$8=0,"-",'Lineær programmering opg 4'!$G$8)</f>
        <v>-</v>
      </c>
      <c r="J3689" s="295">
        <f>A3689*'Lineær programmering opg 4'!$C$11+Datatabel!C3689*'Lineær programmering opg 4'!$D$11</f>
        <v>41692.799999998053</v>
      </c>
      <c r="K3689" s="9">
        <f t="shared" si="287"/>
        <v>0</v>
      </c>
      <c r="L3689" s="9">
        <f t="shared" si="288"/>
        <v>0</v>
      </c>
    </row>
    <row r="3690" spans="1:12" ht="15" x14ac:dyDescent="0.25">
      <c r="A3690" s="167">
        <f t="shared" si="286"/>
        <v>151.51200000000975</v>
      </c>
      <c r="B3690" s="325">
        <f t="shared" si="289"/>
        <v>0.63130000000004061</v>
      </c>
      <c r="C3690" s="167">
        <f t="shared" si="285"/>
        <v>176.9759999999805</v>
      </c>
      <c r="D3690" s="167">
        <f>IF('Lineær programmering opg 4'!$M$4=0,"-",(-A3690+'Lineær programmering opg 4'!$M$4)/'Lineær programmering opg 4'!$K$4*-1)</f>
        <v>176.9759999999805</v>
      </c>
      <c r="E3690" s="167">
        <f>IF('Lineær programmering opg 4'!$M$5=0,"-",(-A3690+'Lineær programmering opg 4'!$M$5)/'Lineær programmering opg 4'!$K$5*-1)</f>
        <v>186.36599999999271</v>
      </c>
      <c r="F3690" s="167" t="str">
        <f>IF('Lineær programmering opg 4'!$E$6=0,"-",(-A3690+'Lineær programmering opg 4'!$M$6)/'Lineær programmering opg 4'!$K$6*-1)</f>
        <v>-</v>
      </c>
      <c r="G3690" s="167" t="str">
        <f>IF('Lineær programmering opg 4'!$D$7=0,"-",((-A3690+'Lineær programmering opg 4'!$M$7)/'Lineær programmering opg 4'!$K$7)*-1)</f>
        <v>-</v>
      </c>
      <c r="H3690" s="167" t="str">
        <f>IF('Lineær programmering opg 4'!$C$8=0,"-",((-A3690+'Lineær programmering opg 4'!$M$8)/'Lineær programmering opg 4'!$K$8)*-1)</f>
        <v>-</v>
      </c>
      <c r="I3690" s="167" t="str">
        <f>IF('Lineær programmering opg 4'!$D$8=0,"-",'Lineær programmering opg 4'!$G$8)</f>
        <v>-</v>
      </c>
      <c r="J3690" s="295">
        <f>A3690*'Lineær programmering opg 4'!$C$11+Datatabel!C3690*'Lineær programmering opg 4'!$D$11</f>
        <v>41697.599999998056</v>
      </c>
      <c r="K3690" s="9">
        <f t="shared" si="287"/>
        <v>0</v>
      </c>
      <c r="L3690" s="9">
        <f t="shared" si="288"/>
        <v>0</v>
      </c>
    </row>
    <row r="3691" spans="1:12" ht="15" x14ac:dyDescent="0.25">
      <c r="A3691" s="167">
        <f t="shared" si="286"/>
        <v>151.48800000000975</v>
      </c>
      <c r="B3691" s="325">
        <f t="shared" si="289"/>
        <v>0.63120000000004062</v>
      </c>
      <c r="C3691" s="167">
        <f t="shared" si="285"/>
        <v>177.0239999999805</v>
      </c>
      <c r="D3691" s="167">
        <f>IF('Lineær programmering opg 4'!$M$4=0,"-",(-A3691+'Lineær programmering opg 4'!$M$4)/'Lineær programmering opg 4'!$K$4*-1)</f>
        <v>177.0239999999805</v>
      </c>
      <c r="E3691" s="167">
        <f>IF('Lineær programmering opg 4'!$M$5=0,"-",(-A3691+'Lineær programmering opg 4'!$M$5)/'Lineær programmering opg 4'!$K$5*-1)</f>
        <v>186.38399999999271</v>
      </c>
      <c r="F3691" s="167" t="str">
        <f>IF('Lineær programmering opg 4'!$E$6=0,"-",(-A3691+'Lineær programmering opg 4'!$M$6)/'Lineær programmering opg 4'!$K$6*-1)</f>
        <v>-</v>
      </c>
      <c r="G3691" s="167" t="str">
        <f>IF('Lineær programmering opg 4'!$D$7=0,"-",((-A3691+'Lineær programmering opg 4'!$M$7)/'Lineær programmering opg 4'!$K$7)*-1)</f>
        <v>-</v>
      </c>
      <c r="H3691" s="167" t="str">
        <f>IF('Lineær programmering opg 4'!$C$8=0,"-",((-A3691+'Lineær programmering opg 4'!$M$8)/'Lineær programmering opg 4'!$K$8)*-1)</f>
        <v>-</v>
      </c>
      <c r="I3691" s="167" t="str">
        <f>IF('Lineær programmering opg 4'!$D$8=0,"-",'Lineær programmering opg 4'!$G$8)</f>
        <v>-</v>
      </c>
      <c r="J3691" s="295">
        <f>A3691*'Lineær programmering opg 4'!$C$11+Datatabel!C3691*'Lineær programmering opg 4'!$D$11</f>
        <v>41702.399999998051</v>
      </c>
      <c r="K3691" s="9">
        <f t="shared" si="287"/>
        <v>0</v>
      </c>
      <c r="L3691" s="9">
        <f t="shared" si="288"/>
        <v>0</v>
      </c>
    </row>
    <row r="3692" spans="1:12" ht="15" x14ac:dyDescent="0.25">
      <c r="A3692" s="167">
        <f t="shared" si="286"/>
        <v>151.46400000000975</v>
      </c>
      <c r="B3692" s="325">
        <f t="shared" si="289"/>
        <v>0.63110000000004063</v>
      </c>
      <c r="C3692" s="167">
        <f t="shared" si="285"/>
        <v>177.07199999998051</v>
      </c>
      <c r="D3692" s="167">
        <f>IF('Lineær programmering opg 4'!$M$4=0,"-",(-A3692+'Lineær programmering opg 4'!$M$4)/'Lineær programmering opg 4'!$K$4*-1)</f>
        <v>177.07199999998051</v>
      </c>
      <c r="E3692" s="167">
        <f>IF('Lineær programmering opg 4'!$M$5=0,"-",(-A3692+'Lineær programmering opg 4'!$M$5)/'Lineær programmering opg 4'!$K$5*-1)</f>
        <v>186.40199999999271</v>
      </c>
      <c r="F3692" s="167" t="str">
        <f>IF('Lineær programmering opg 4'!$E$6=0,"-",(-A3692+'Lineær programmering opg 4'!$M$6)/'Lineær programmering opg 4'!$K$6*-1)</f>
        <v>-</v>
      </c>
      <c r="G3692" s="167" t="str">
        <f>IF('Lineær programmering opg 4'!$D$7=0,"-",((-A3692+'Lineær programmering opg 4'!$M$7)/'Lineær programmering opg 4'!$K$7)*-1)</f>
        <v>-</v>
      </c>
      <c r="H3692" s="167" t="str">
        <f>IF('Lineær programmering opg 4'!$C$8=0,"-",((-A3692+'Lineær programmering opg 4'!$M$8)/'Lineær programmering opg 4'!$K$8)*-1)</f>
        <v>-</v>
      </c>
      <c r="I3692" s="167" t="str">
        <f>IF('Lineær programmering opg 4'!$D$8=0,"-",'Lineær programmering opg 4'!$G$8)</f>
        <v>-</v>
      </c>
      <c r="J3692" s="295">
        <f>A3692*'Lineær programmering opg 4'!$C$11+Datatabel!C3692*'Lineær programmering opg 4'!$D$11</f>
        <v>41707.199999998047</v>
      </c>
      <c r="K3692" s="9">
        <f t="shared" si="287"/>
        <v>0</v>
      </c>
      <c r="L3692" s="9">
        <f t="shared" si="288"/>
        <v>0</v>
      </c>
    </row>
    <row r="3693" spans="1:12" ht="15" x14ac:dyDescent="0.25">
      <c r="A3693" s="167">
        <f t="shared" si="286"/>
        <v>151.44000000000975</v>
      </c>
      <c r="B3693" s="325">
        <f t="shared" si="289"/>
        <v>0.63100000000004064</v>
      </c>
      <c r="C3693" s="167">
        <f t="shared" si="285"/>
        <v>177.11999999998051</v>
      </c>
      <c r="D3693" s="167">
        <f>IF('Lineær programmering opg 4'!$M$4=0,"-",(-A3693+'Lineær programmering opg 4'!$M$4)/'Lineær programmering opg 4'!$K$4*-1)</f>
        <v>177.11999999998051</v>
      </c>
      <c r="E3693" s="167">
        <f>IF('Lineær programmering opg 4'!$M$5=0,"-",(-A3693+'Lineær programmering opg 4'!$M$5)/'Lineær programmering opg 4'!$K$5*-1)</f>
        <v>186.41999999999271</v>
      </c>
      <c r="F3693" s="167" t="str">
        <f>IF('Lineær programmering opg 4'!$E$6=0,"-",(-A3693+'Lineær programmering opg 4'!$M$6)/'Lineær programmering opg 4'!$K$6*-1)</f>
        <v>-</v>
      </c>
      <c r="G3693" s="167" t="str">
        <f>IF('Lineær programmering opg 4'!$D$7=0,"-",((-A3693+'Lineær programmering opg 4'!$M$7)/'Lineær programmering opg 4'!$K$7)*-1)</f>
        <v>-</v>
      </c>
      <c r="H3693" s="167" t="str">
        <f>IF('Lineær programmering opg 4'!$C$8=0,"-",((-A3693+'Lineær programmering opg 4'!$M$8)/'Lineær programmering opg 4'!$K$8)*-1)</f>
        <v>-</v>
      </c>
      <c r="I3693" s="167" t="str">
        <f>IF('Lineær programmering opg 4'!$D$8=0,"-",'Lineær programmering opg 4'!$G$8)</f>
        <v>-</v>
      </c>
      <c r="J3693" s="295">
        <f>A3693*'Lineær programmering opg 4'!$C$11+Datatabel!C3693*'Lineær programmering opg 4'!$D$11</f>
        <v>41711.99999999805</v>
      </c>
      <c r="K3693" s="9">
        <f t="shared" si="287"/>
        <v>0</v>
      </c>
      <c r="L3693" s="9">
        <f t="shared" si="288"/>
        <v>0</v>
      </c>
    </row>
    <row r="3694" spans="1:12" ht="15" x14ac:dyDescent="0.25">
      <c r="A3694" s="167">
        <f t="shared" si="286"/>
        <v>151.41600000000975</v>
      </c>
      <c r="B3694" s="325">
        <f t="shared" si="289"/>
        <v>0.63090000000004065</v>
      </c>
      <c r="C3694" s="167">
        <f t="shared" si="285"/>
        <v>177.16799999998051</v>
      </c>
      <c r="D3694" s="167">
        <f>IF('Lineær programmering opg 4'!$M$4=0,"-",(-A3694+'Lineær programmering opg 4'!$M$4)/'Lineær programmering opg 4'!$K$4*-1)</f>
        <v>177.16799999998051</v>
      </c>
      <c r="E3694" s="167">
        <f>IF('Lineær programmering opg 4'!$M$5=0,"-",(-A3694+'Lineær programmering opg 4'!$M$5)/'Lineær programmering opg 4'!$K$5*-1)</f>
        <v>186.43799999999271</v>
      </c>
      <c r="F3694" s="167" t="str">
        <f>IF('Lineær programmering opg 4'!$E$6=0,"-",(-A3694+'Lineær programmering opg 4'!$M$6)/'Lineær programmering opg 4'!$K$6*-1)</f>
        <v>-</v>
      </c>
      <c r="G3694" s="167" t="str">
        <f>IF('Lineær programmering opg 4'!$D$7=0,"-",((-A3694+'Lineær programmering opg 4'!$M$7)/'Lineær programmering opg 4'!$K$7)*-1)</f>
        <v>-</v>
      </c>
      <c r="H3694" s="167" t="str">
        <f>IF('Lineær programmering opg 4'!$C$8=0,"-",((-A3694+'Lineær programmering opg 4'!$M$8)/'Lineær programmering opg 4'!$K$8)*-1)</f>
        <v>-</v>
      </c>
      <c r="I3694" s="167" t="str">
        <f>IF('Lineær programmering opg 4'!$D$8=0,"-",'Lineær programmering opg 4'!$G$8)</f>
        <v>-</v>
      </c>
      <c r="J3694" s="295">
        <f>A3694*'Lineær programmering opg 4'!$C$11+Datatabel!C3694*'Lineær programmering opg 4'!$D$11</f>
        <v>41716.799999998053</v>
      </c>
      <c r="K3694" s="9">
        <f t="shared" si="287"/>
        <v>0</v>
      </c>
      <c r="L3694" s="9">
        <f t="shared" si="288"/>
        <v>0</v>
      </c>
    </row>
    <row r="3695" spans="1:12" ht="15" x14ac:dyDescent="0.25">
      <c r="A3695" s="167">
        <f t="shared" si="286"/>
        <v>151.39200000000977</v>
      </c>
      <c r="B3695" s="325">
        <f t="shared" si="289"/>
        <v>0.63080000000004066</v>
      </c>
      <c r="C3695" s="167">
        <f t="shared" si="285"/>
        <v>177.21599999998045</v>
      </c>
      <c r="D3695" s="167">
        <f>IF('Lineær programmering opg 4'!$M$4=0,"-",(-A3695+'Lineær programmering opg 4'!$M$4)/'Lineær programmering opg 4'!$K$4*-1)</f>
        <v>177.21599999998045</v>
      </c>
      <c r="E3695" s="167">
        <f>IF('Lineær programmering opg 4'!$M$5=0,"-",(-A3695+'Lineær programmering opg 4'!$M$5)/'Lineær programmering opg 4'!$K$5*-1)</f>
        <v>186.45599999999268</v>
      </c>
      <c r="F3695" s="167" t="str">
        <f>IF('Lineær programmering opg 4'!$E$6=0,"-",(-A3695+'Lineær programmering opg 4'!$M$6)/'Lineær programmering opg 4'!$K$6*-1)</f>
        <v>-</v>
      </c>
      <c r="G3695" s="167" t="str">
        <f>IF('Lineær programmering opg 4'!$D$7=0,"-",((-A3695+'Lineær programmering opg 4'!$M$7)/'Lineær programmering opg 4'!$K$7)*-1)</f>
        <v>-</v>
      </c>
      <c r="H3695" s="167" t="str">
        <f>IF('Lineær programmering opg 4'!$C$8=0,"-",((-A3695+'Lineær programmering opg 4'!$M$8)/'Lineær programmering opg 4'!$K$8)*-1)</f>
        <v>-</v>
      </c>
      <c r="I3695" s="167" t="str">
        <f>IF('Lineær programmering opg 4'!$D$8=0,"-",'Lineær programmering opg 4'!$G$8)</f>
        <v>-</v>
      </c>
      <c r="J3695" s="295">
        <f>A3695*'Lineær programmering opg 4'!$C$11+Datatabel!C3695*'Lineær programmering opg 4'!$D$11</f>
        <v>41721.599999998049</v>
      </c>
      <c r="K3695" s="9">
        <f t="shared" si="287"/>
        <v>0</v>
      </c>
      <c r="L3695" s="9">
        <f t="shared" si="288"/>
        <v>0</v>
      </c>
    </row>
    <row r="3696" spans="1:12" ht="15" x14ac:dyDescent="0.25">
      <c r="A3696" s="167">
        <f t="shared" si="286"/>
        <v>151.36800000000977</v>
      </c>
      <c r="B3696" s="325">
        <f t="shared" si="289"/>
        <v>0.63070000000004067</v>
      </c>
      <c r="C3696" s="167">
        <f t="shared" si="285"/>
        <v>177.26399999998046</v>
      </c>
      <c r="D3696" s="167">
        <f>IF('Lineær programmering opg 4'!$M$4=0,"-",(-A3696+'Lineær programmering opg 4'!$M$4)/'Lineær programmering opg 4'!$K$4*-1)</f>
        <v>177.26399999998046</v>
      </c>
      <c r="E3696" s="167">
        <f>IF('Lineær programmering opg 4'!$M$5=0,"-",(-A3696+'Lineær programmering opg 4'!$M$5)/'Lineær programmering opg 4'!$K$5*-1)</f>
        <v>186.47399999999269</v>
      </c>
      <c r="F3696" s="167" t="str">
        <f>IF('Lineær programmering opg 4'!$E$6=0,"-",(-A3696+'Lineær programmering opg 4'!$M$6)/'Lineær programmering opg 4'!$K$6*-1)</f>
        <v>-</v>
      </c>
      <c r="G3696" s="167" t="str">
        <f>IF('Lineær programmering opg 4'!$D$7=0,"-",((-A3696+'Lineær programmering opg 4'!$M$7)/'Lineær programmering opg 4'!$K$7)*-1)</f>
        <v>-</v>
      </c>
      <c r="H3696" s="167" t="str">
        <f>IF('Lineær programmering opg 4'!$C$8=0,"-",((-A3696+'Lineær programmering opg 4'!$M$8)/'Lineær programmering opg 4'!$K$8)*-1)</f>
        <v>-</v>
      </c>
      <c r="I3696" s="167" t="str">
        <f>IF('Lineær programmering opg 4'!$D$8=0,"-",'Lineær programmering opg 4'!$G$8)</f>
        <v>-</v>
      </c>
      <c r="J3696" s="295">
        <f>A3696*'Lineær programmering opg 4'!$C$11+Datatabel!C3696*'Lineær programmering opg 4'!$D$11</f>
        <v>41726.399999998044</v>
      </c>
      <c r="K3696" s="9">
        <f t="shared" si="287"/>
        <v>0</v>
      </c>
      <c r="L3696" s="9">
        <f t="shared" si="288"/>
        <v>0</v>
      </c>
    </row>
    <row r="3697" spans="1:12" ht="15" x14ac:dyDescent="0.25">
      <c r="A3697" s="167">
        <f t="shared" si="286"/>
        <v>151.34400000000977</v>
      </c>
      <c r="B3697" s="325">
        <f t="shared" si="289"/>
        <v>0.63060000000004068</v>
      </c>
      <c r="C3697" s="167">
        <f t="shared" si="285"/>
        <v>177.31199999998046</v>
      </c>
      <c r="D3697" s="167">
        <f>IF('Lineær programmering opg 4'!$M$4=0,"-",(-A3697+'Lineær programmering opg 4'!$M$4)/'Lineær programmering opg 4'!$K$4*-1)</f>
        <v>177.31199999998046</v>
      </c>
      <c r="E3697" s="167">
        <f>IF('Lineær programmering opg 4'!$M$5=0,"-",(-A3697+'Lineær programmering opg 4'!$M$5)/'Lineær programmering opg 4'!$K$5*-1)</f>
        <v>186.49199999999269</v>
      </c>
      <c r="F3697" s="167" t="str">
        <f>IF('Lineær programmering opg 4'!$E$6=0,"-",(-A3697+'Lineær programmering opg 4'!$M$6)/'Lineær programmering opg 4'!$K$6*-1)</f>
        <v>-</v>
      </c>
      <c r="G3697" s="167" t="str">
        <f>IF('Lineær programmering opg 4'!$D$7=0,"-",((-A3697+'Lineær programmering opg 4'!$M$7)/'Lineær programmering opg 4'!$K$7)*-1)</f>
        <v>-</v>
      </c>
      <c r="H3697" s="167" t="str">
        <f>IF('Lineær programmering opg 4'!$C$8=0,"-",((-A3697+'Lineær programmering opg 4'!$M$8)/'Lineær programmering opg 4'!$K$8)*-1)</f>
        <v>-</v>
      </c>
      <c r="I3697" s="167" t="str">
        <f>IF('Lineær programmering opg 4'!$D$8=0,"-",'Lineær programmering opg 4'!$G$8)</f>
        <v>-</v>
      </c>
      <c r="J3697" s="295">
        <f>A3697*'Lineær programmering opg 4'!$C$11+Datatabel!C3697*'Lineær programmering opg 4'!$D$11</f>
        <v>41731.199999998047</v>
      </c>
      <c r="K3697" s="9">
        <f t="shared" si="287"/>
        <v>0</v>
      </c>
      <c r="L3697" s="9">
        <f t="shared" si="288"/>
        <v>0</v>
      </c>
    </row>
    <row r="3698" spans="1:12" ht="15" x14ac:dyDescent="0.25">
      <c r="A3698" s="167">
        <f t="shared" si="286"/>
        <v>151.32000000000977</v>
      </c>
      <c r="B3698" s="325">
        <f t="shared" si="289"/>
        <v>0.63050000000004069</v>
      </c>
      <c r="C3698" s="167">
        <f t="shared" si="285"/>
        <v>177.35999999998046</v>
      </c>
      <c r="D3698" s="167">
        <f>IF('Lineær programmering opg 4'!$M$4=0,"-",(-A3698+'Lineær programmering opg 4'!$M$4)/'Lineær programmering opg 4'!$K$4*-1)</f>
        <v>177.35999999998046</v>
      </c>
      <c r="E3698" s="167">
        <f>IF('Lineær programmering opg 4'!$M$5=0,"-",(-A3698+'Lineær programmering opg 4'!$M$5)/'Lineær programmering opg 4'!$K$5*-1)</f>
        <v>186.50999999999269</v>
      </c>
      <c r="F3698" s="167" t="str">
        <f>IF('Lineær programmering opg 4'!$E$6=0,"-",(-A3698+'Lineær programmering opg 4'!$M$6)/'Lineær programmering opg 4'!$K$6*-1)</f>
        <v>-</v>
      </c>
      <c r="G3698" s="167" t="str">
        <f>IF('Lineær programmering opg 4'!$D$7=0,"-",((-A3698+'Lineær programmering opg 4'!$M$7)/'Lineær programmering opg 4'!$K$7)*-1)</f>
        <v>-</v>
      </c>
      <c r="H3698" s="167" t="str">
        <f>IF('Lineær programmering opg 4'!$C$8=0,"-",((-A3698+'Lineær programmering opg 4'!$M$8)/'Lineær programmering opg 4'!$K$8)*-1)</f>
        <v>-</v>
      </c>
      <c r="I3698" s="167" t="str">
        <f>IF('Lineær programmering opg 4'!$D$8=0,"-",'Lineær programmering opg 4'!$G$8)</f>
        <v>-</v>
      </c>
      <c r="J3698" s="295">
        <f>A3698*'Lineær programmering opg 4'!$C$11+Datatabel!C3698*'Lineær programmering opg 4'!$D$11</f>
        <v>41735.999999998043</v>
      </c>
      <c r="K3698" s="9">
        <f t="shared" si="287"/>
        <v>0</v>
      </c>
      <c r="L3698" s="9">
        <f t="shared" si="288"/>
        <v>0</v>
      </c>
    </row>
    <row r="3699" spans="1:12" ht="15" x14ac:dyDescent="0.25">
      <c r="A3699" s="167">
        <f t="shared" si="286"/>
        <v>151.29600000000977</v>
      </c>
      <c r="B3699" s="325">
        <f t="shared" si="289"/>
        <v>0.63040000000004071</v>
      </c>
      <c r="C3699" s="167">
        <f t="shared" si="285"/>
        <v>177.40799999998046</v>
      </c>
      <c r="D3699" s="167">
        <f>IF('Lineær programmering opg 4'!$M$4=0,"-",(-A3699+'Lineær programmering opg 4'!$M$4)/'Lineær programmering opg 4'!$K$4*-1)</f>
        <v>177.40799999998046</v>
      </c>
      <c r="E3699" s="167">
        <f>IF('Lineær programmering opg 4'!$M$5=0,"-",(-A3699+'Lineær programmering opg 4'!$M$5)/'Lineær programmering opg 4'!$K$5*-1)</f>
        <v>186.52799999999269</v>
      </c>
      <c r="F3699" s="167" t="str">
        <f>IF('Lineær programmering opg 4'!$E$6=0,"-",(-A3699+'Lineær programmering opg 4'!$M$6)/'Lineær programmering opg 4'!$K$6*-1)</f>
        <v>-</v>
      </c>
      <c r="G3699" s="167" t="str">
        <f>IF('Lineær programmering opg 4'!$D$7=0,"-",((-A3699+'Lineær programmering opg 4'!$M$7)/'Lineær programmering opg 4'!$K$7)*-1)</f>
        <v>-</v>
      </c>
      <c r="H3699" s="167" t="str">
        <f>IF('Lineær programmering opg 4'!$C$8=0,"-",((-A3699+'Lineær programmering opg 4'!$M$8)/'Lineær programmering opg 4'!$K$8)*-1)</f>
        <v>-</v>
      </c>
      <c r="I3699" s="167" t="str">
        <f>IF('Lineær programmering opg 4'!$D$8=0,"-",'Lineær programmering opg 4'!$G$8)</f>
        <v>-</v>
      </c>
      <c r="J3699" s="295">
        <f>A3699*'Lineær programmering opg 4'!$C$11+Datatabel!C3699*'Lineær programmering opg 4'!$D$11</f>
        <v>41740.799999998046</v>
      </c>
      <c r="K3699" s="9">
        <f t="shared" si="287"/>
        <v>0</v>
      </c>
      <c r="L3699" s="9">
        <f t="shared" si="288"/>
        <v>0</v>
      </c>
    </row>
    <row r="3700" spans="1:12" ht="15" x14ac:dyDescent="0.25">
      <c r="A3700" s="167">
        <f t="shared" si="286"/>
        <v>151.27200000000977</v>
      </c>
      <c r="B3700" s="325">
        <f t="shared" si="289"/>
        <v>0.63030000000004072</v>
      </c>
      <c r="C3700" s="167">
        <f t="shared" si="285"/>
        <v>177.45599999998046</v>
      </c>
      <c r="D3700" s="167">
        <f>IF('Lineær programmering opg 4'!$M$4=0,"-",(-A3700+'Lineær programmering opg 4'!$M$4)/'Lineær programmering opg 4'!$K$4*-1)</f>
        <v>177.45599999998046</v>
      </c>
      <c r="E3700" s="167">
        <f>IF('Lineær programmering opg 4'!$M$5=0,"-",(-A3700+'Lineær programmering opg 4'!$M$5)/'Lineær programmering opg 4'!$K$5*-1)</f>
        <v>186.54599999999269</v>
      </c>
      <c r="F3700" s="167" t="str">
        <f>IF('Lineær programmering opg 4'!$E$6=0,"-",(-A3700+'Lineær programmering opg 4'!$M$6)/'Lineær programmering opg 4'!$K$6*-1)</f>
        <v>-</v>
      </c>
      <c r="G3700" s="167" t="str">
        <f>IF('Lineær programmering opg 4'!$D$7=0,"-",((-A3700+'Lineær programmering opg 4'!$M$7)/'Lineær programmering opg 4'!$K$7)*-1)</f>
        <v>-</v>
      </c>
      <c r="H3700" s="167" t="str">
        <f>IF('Lineær programmering opg 4'!$C$8=0,"-",((-A3700+'Lineær programmering opg 4'!$M$8)/'Lineær programmering opg 4'!$K$8)*-1)</f>
        <v>-</v>
      </c>
      <c r="I3700" s="167" t="str">
        <f>IF('Lineær programmering opg 4'!$D$8=0,"-",'Lineær programmering opg 4'!$G$8)</f>
        <v>-</v>
      </c>
      <c r="J3700" s="295">
        <f>A3700*'Lineær programmering opg 4'!$C$11+Datatabel!C3700*'Lineær programmering opg 4'!$D$11</f>
        <v>41745.599999998049</v>
      </c>
      <c r="K3700" s="9">
        <f t="shared" si="287"/>
        <v>0</v>
      </c>
      <c r="L3700" s="9">
        <f t="shared" si="288"/>
        <v>0</v>
      </c>
    </row>
    <row r="3701" spans="1:12" ht="15" x14ac:dyDescent="0.25">
      <c r="A3701" s="167">
        <f t="shared" si="286"/>
        <v>151.24800000000977</v>
      </c>
      <c r="B3701" s="325">
        <f t="shared" si="289"/>
        <v>0.63020000000004073</v>
      </c>
      <c r="C3701" s="167">
        <f t="shared" si="285"/>
        <v>177.50399999998046</v>
      </c>
      <c r="D3701" s="167">
        <f>IF('Lineær programmering opg 4'!$M$4=0,"-",(-A3701+'Lineær programmering opg 4'!$M$4)/'Lineær programmering opg 4'!$K$4*-1)</f>
        <v>177.50399999998046</v>
      </c>
      <c r="E3701" s="167">
        <f>IF('Lineær programmering opg 4'!$M$5=0,"-",(-A3701+'Lineær programmering opg 4'!$M$5)/'Lineær programmering opg 4'!$K$5*-1)</f>
        <v>186.56399999999269</v>
      </c>
      <c r="F3701" s="167" t="str">
        <f>IF('Lineær programmering opg 4'!$E$6=0,"-",(-A3701+'Lineær programmering opg 4'!$M$6)/'Lineær programmering opg 4'!$K$6*-1)</f>
        <v>-</v>
      </c>
      <c r="G3701" s="167" t="str">
        <f>IF('Lineær programmering opg 4'!$D$7=0,"-",((-A3701+'Lineær programmering opg 4'!$M$7)/'Lineær programmering opg 4'!$K$7)*-1)</f>
        <v>-</v>
      </c>
      <c r="H3701" s="167" t="str">
        <f>IF('Lineær programmering opg 4'!$C$8=0,"-",((-A3701+'Lineær programmering opg 4'!$M$8)/'Lineær programmering opg 4'!$K$8)*-1)</f>
        <v>-</v>
      </c>
      <c r="I3701" s="167" t="str">
        <f>IF('Lineær programmering opg 4'!$D$8=0,"-",'Lineær programmering opg 4'!$G$8)</f>
        <v>-</v>
      </c>
      <c r="J3701" s="295">
        <f>A3701*'Lineær programmering opg 4'!$C$11+Datatabel!C3701*'Lineær programmering opg 4'!$D$11</f>
        <v>41750.399999998044</v>
      </c>
      <c r="K3701" s="9">
        <f t="shared" si="287"/>
        <v>0</v>
      </c>
      <c r="L3701" s="9">
        <f t="shared" si="288"/>
        <v>0</v>
      </c>
    </row>
    <row r="3702" spans="1:12" ht="15" x14ac:dyDescent="0.25">
      <c r="A3702" s="167">
        <f t="shared" si="286"/>
        <v>151.22400000000977</v>
      </c>
      <c r="B3702" s="325">
        <f t="shared" si="289"/>
        <v>0.63010000000004074</v>
      </c>
      <c r="C3702" s="167">
        <f t="shared" si="285"/>
        <v>177.55199999998047</v>
      </c>
      <c r="D3702" s="167">
        <f>IF('Lineær programmering opg 4'!$M$4=0,"-",(-A3702+'Lineær programmering opg 4'!$M$4)/'Lineær programmering opg 4'!$K$4*-1)</f>
        <v>177.55199999998047</v>
      </c>
      <c r="E3702" s="167">
        <f>IF('Lineær programmering opg 4'!$M$5=0,"-",(-A3702+'Lineær programmering opg 4'!$M$5)/'Lineær programmering opg 4'!$K$5*-1)</f>
        <v>186.58199999999269</v>
      </c>
      <c r="F3702" s="167" t="str">
        <f>IF('Lineær programmering opg 4'!$E$6=0,"-",(-A3702+'Lineær programmering opg 4'!$M$6)/'Lineær programmering opg 4'!$K$6*-1)</f>
        <v>-</v>
      </c>
      <c r="G3702" s="167" t="str">
        <f>IF('Lineær programmering opg 4'!$D$7=0,"-",((-A3702+'Lineær programmering opg 4'!$M$7)/'Lineær programmering opg 4'!$K$7)*-1)</f>
        <v>-</v>
      </c>
      <c r="H3702" s="167" t="str">
        <f>IF('Lineær programmering opg 4'!$C$8=0,"-",((-A3702+'Lineær programmering opg 4'!$M$8)/'Lineær programmering opg 4'!$K$8)*-1)</f>
        <v>-</v>
      </c>
      <c r="I3702" s="167" t="str">
        <f>IF('Lineær programmering opg 4'!$D$8=0,"-",'Lineær programmering opg 4'!$G$8)</f>
        <v>-</v>
      </c>
      <c r="J3702" s="295">
        <f>A3702*'Lineær programmering opg 4'!$C$11+Datatabel!C3702*'Lineær programmering opg 4'!$D$11</f>
        <v>41755.199999998047</v>
      </c>
      <c r="K3702" s="9">
        <f t="shared" si="287"/>
        <v>0</v>
      </c>
      <c r="L3702" s="9">
        <f t="shared" si="288"/>
        <v>0</v>
      </c>
    </row>
    <row r="3703" spans="1:12" ht="15" x14ac:dyDescent="0.25">
      <c r="A3703" s="167">
        <f t="shared" si="286"/>
        <v>151.20000000000977</v>
      </c>
      <c r="B3703" s="325">
        <f t="shared" si="289"/>
        <v>0.63000000000004075</v>
      </c>
      <c r="C3703" s="167">
        <f t="shared" si="285"/>
        <v>177.59999999998047</v>
      </c>
      <c r="D3703" s="167">
        <f>IF('Lineær programmering opg 4'!$M$4=0,"-",(-A3703+'Lineær programmering opg 4'!$M$4)/'Lineær programmering opg 4'!$K$4*-1)</f>
        <v>177.59999999998047</v>
      </c>
      <c r="E3703" s="167">
        <f>IF('Lineær programmering opg 4'!$M$5=0,"-",(-A3703+'Lineær programmering opg 4'!$M$5)/'Lineær programmering opg 4'!$K$5*-1)</f>
        <v>186.59999999999269</v>
      </c>
      <c r="F3703" s="167" t="str">
        <f>IF('Lineær programmering opg 4'!$E$6=0,"-",(-A3703+'Lineær programmering opg 4'!$M$6)/'Lineær programmering opg 4'!$K$6*-1)</f>
        <v>-</v>
      </c>
      <c r="G3703" s="167" t="str">
        <f>IF('Lineær programmering opg 4'!$D$7=0,"-",((-A3703+'Lineær programmering opg 4'!$M$7)/'Lineær programmering opg 4'!$K$7)*-1)</f>
        <v>-</v>
      </c>
      <c r="H3703" s="167" t="str">
        <f>IF('Lineær programmering opg 4'!$C$8=0,"-",((-A3703+'Lineær programmering opg 4'!$M$8)/'Lineær programmering opg 4'!$K$8)*-1)</f>
        <v>-</v>
      </c>
      <c r="I3703" s="167" t="str">
        <f>IF('Lineær programmering opg 4'!$D$8=0,"-",'Lineær programmering opg 4'!$G$8)</f>
        <v>-</v>
      </c>
      <c r="J3703" s="295">
        <f>A3703*'Lineær programmering opg 4'!$C$11+Datatabel!C3703*'Lineær programmering opg 4'!$D$11</f>
        <v>41759.99999999805</v>
      </c>
      <c r="K3703" s="9">
        <f t="shared" si="287"/>
        <v>0</v>
      </c>
      <c r="L3703" s="9">
        <f t="shared" si="288"/>
        <v>0</v>
      </c>
    </row>
    <row r="3704" spans="1:12" ht="15" x14ac:dyDescent="0.25">
      <c r="A3704" s="167">
        <f t="shared" si="286"/>
        <v>151.17600000000979</v>
      </c>
      <c r="B3704" s="325">
        <f t="shared" si="289"/>
        <v>0.62990000000004076</v>
      </c>
      <c r="C3704" s="167">
        <f t="shared" si="285"/>
        <v>177.64799999998041</v>
      </c>
      <c r="D3704" s="167">
        <f>IF('Lineær programmering opg 4'!$M$4=0,"-",(-A3704+'Lineær programmering opg 4'!$M$4)/'Lineær programmering opg 4'!$K$4*-1)</f>
        <v>177.64799999998041</v>
      </c>
      <c r="E3704" s="167">
        <f>IF('Lineær programmering opg 4'!$M$5=0,"-",(-A3704+'Lineær programmering opg 4'!$M$5)/'Lineær programmering opg 4'!$K$5*-1)</f>
        <v>186.61799999999266</v>
      </c>
      <c r="F3704" s="167" t="str">
        <f>IF('Lineær programmering opg 4'!$E$6=0,"-",(-A3704+'Lineær programmering opg 4'!$M$6)/'Lineær programmering opg 4'!$K$6*-1)</f>
        <v>-</v>
      </c>
      <c r="G3704" s="167" t="str">
        <f>IF('Lineær programmering opg 4'!$D$7=0,"-",((-A3704+'Lineær programmering opg 4'!$M$7)/'Lineær programmering opg 4'!$K$7)*-1)</f>
        <v>-</v>
      </c>
      <c r="H3704" s="167" t="str">
        <f>IF('Lineær programmering opg 4'!$C$8=0,"-",((-A3704+'Lineær programmering opg 4'!$M$8)/'Lineær programmering opg 4'!$K$8)*-1)</f>
        <v>-</v>
      </c>
      <c r="I3704" s="167" t="str">
        <f>IF('Lineær programmering opg 4'!$D$8=0,"-",'Lineær programmering opg 4'!$G$8)</f>
        <v>-</v>
      </c>
      <c r="J3704" s="295">
        <f>A3704*'Lineær programmering opg 4'!$C$11+Datatabel!C3704*'Lineær programmering opg 4'!$D$11</f>
        <v>41764.799999998038</v>
      </c>
      <c r="K3704" s="9">
        <f t="shared" si="287"/>
        <v>0</v>
      </c>
      <c r="L3704" s="9">
        <f t="shared" si="288"/>
        <v>0</v>
      </c>
    </row>
    <row r="3705" spans="1:12" ht="15" x14ac:dyDescent="0.25">
      <c r="A3705" s="167">
        <f t="shared" si="286"/>
        <v>151.15200000000979</v>
      </c>
      <c r="B3705" s="325">
        <f t="shared" si="289"/>
        <v>0.62980000000004077</v>
      </c>
      <c r="C3705" s="167">
        <f t="shared" si="285"/>
        <v>177.69599999998042</v>
      </c>
      <c r="D3705" s="167">
        <f>IF('Lineær programmering opg 4'!$M$4=0,"-",(-A3705+'Lineær programmering opg 4'!$M$4)/'Lineær programmering opg 4'!$K$4*-1)</f>
        <v>177.69599999998042</v>
      </c>
      <c r="E3705" s="167">
        <f>IF('Lineær programmering opg 4'!$M$5=0,"-",(-A3705+'Lineær programmering opg 4'!$M$5)/'Lineær programmering opg 4'!$K$5*-1)</f>
        <v>186.63599999999266</v>
      </c>
      <c r="F3705" s="167" t="str">
        <f>IF('Lineær programmering opg 4'!$E$6=0,"-",(-A3705+'Lineær programmering opg 4'!$M$6)/'Lineær programmering opg 4'!$K$6*-1)</f>
        <v>-</v>
      </c>
      <c r="G3705" s="167" t="str">
        <f>IF('Lineær programmering opg 4'!$D$7=0,"-",((-A3705+'Lineær programmering opg 4'!$M$7)/'Lineær programmering opg 4'!$K$7)*-1)</f>
        <v>-</v>
      </c>
      <c r="H3705" s="167" t="str">
        <f>IF('Lineær programmering opg 4'!$C$8=0,"-",((-A3705+'Lineær programmering opg 4'!$M$8)/'Lineær programmering opg 4'!$K$8)*-1)</f>
        <v>-</v>
      </c>
      <c r="I3705" s="167" t="str">
        <f>IF('Lineær programmering opg 4'!$D$8=0,"-",'Lineær programmering opg 4'!$G$8)</f>
        <v>-</v>
      </c>
      <c r="J3705" s="295">
        <f>A3705*'Lineær programmering opg 4'!$C$11+Datatabel!C3705*'Lineær programmering opg 4'!$D$11</f>
        <v>41769.599999998041</v>
      </c>
      <c r="K3705" s="9">
        <f t="shared" si="287"/>
        <v>0</v>
      </c>
      <c r="L3705" s="9">
        <f t="shared" si="288"/>
        <v>0</v>
      </c>
    </row>
    <row r="3706" spans="1:12" ht="15" x14ac:dyDescent="0.25">
      <c r="A3706" s="167">
        <f t="shared" si="286"/>
        <v>151.12800000000979</v>
      </c>
      <c r="B3706" s="325">
        <f t="shared" si="289"/>
        <v>0.62970000000004078</v>
      </c>
      <c r="C3706" s="167">
        <f t="shared" si="285"/>
        <v>177.74399999998042</v>
      </c>
      <c r="D3706" s="167">
        <f>IF('Lineær programmering opg 4'!$M$4=0,"-",(-A3706+'Lineær programmering opg 4'!$M$4)/'Lineær programmering opg 4'!$K$4*-1)</f>
        <v>177.74399999998042</v>
      </c>
      <c r="E3706" s="167">
        <f>IF('Lineær programmering opg 4'!$M$5=0,"-",(-A3706+'Lineær programmering opg 4'!$M$5)/'Lineær programmering opg 4'!$K$5*-1)</f>
        <v>186.65399999999266</v>
      </c>
      <c r="F3706" s="167" t="str">
        <f>IF('Lineær programmering opg 4'!$E$6=0,"-",(-A3706+'Lineær programmering opg 4'!$M$6)/'Lineær programmering opg 4'!$K$6*-1)</f>
        <v>-</v>
      </c>
      <c r="G3706" s="167" t="str">
        <f>IF('Lineær programmering opg 4'!$D$7=0,"-",((-A3706+'Lineær programmering opg 4'!$M$7)/'Lineær programmering opg 4'!$K$7)*-1)</f>
        <v>-</v>
      </c>
      <c r="H3706" s="167" t="str">
        <f>IF('Lineær programmering opg 4'!$C$8=0,"-",((-A3706+'Lineær programmering opg 4'!$M$8)/'Lineær programmering opg 4'!$K$8)*-1)</f>
        <v>-</v>
      </c>
      <c r="I3706" s="167" t="str">
        <f>IF('Lineær programmering opg 4'!$D$8=0,"-",'Lineær programmering opg 4'!$G$8)</f>
        <v>-</v>
      </c>
      <c r="J3706" s="295">
        <f>A3706*'Lineær programmering opg 4'!$C$11+Datatabel!C3706*'Lineær programmering opg 4'!$D$11</f>
        <v>41774.399999998044</v>
      </c>
      <c r="K3706" s="9">
        <f t="shared" si="287"/>
        <v>0</v>
      </c>
      <c r="L3706" s="9">
        <f t="shared" si="288"/>
        <v>0</v>
      </c>
    </row>
    <row r="3707" spans="1:12" ht="15" x14ac:dyDescent="0.25">
      <c r="A3707" s="167">
        <f t="shared" si="286"/>
        <v>151.10400000000979</v>
      </c>
      <c r="B3707" s="325">
        <f t="shared" si="289"/>
        <v>0.62960000000004079</v>
      </c>
      <c r="C3707" s="167">
        <f t="shared" si="285"/>
        <v>177.79199999998042</v>
      </c>
      <c r="D3707" s="167">
        <f>IF('Lineær programmering opg 4'!$M$4=0,"-",(-A3707+'Lineær programmering opg 4'!$M$4)/'Lineær programmering opg 4'!$K$4*-1)</f>
        <v>177.79199999998042</v>
      </c>
      <c r="E3707" s="167">
        <f>IF('Lineær programmering opg 4'!$M$5=0,"-",(-A3707+'Lineær programmering opg 4'!$M$5)/'Lineær programmering opg 4'!$K$5*-1)</f>
        <v>186.67199999999266</v>
      </c>
      <c r="F3707" s="167" t="str">
        <f>IF('Lineær programmering opg 4'!$E$6=0,"-",(-A3707+'Lineær programmering opg 4'!$M$6)/'Lineær programmering opg 4'!$K$6*-1)</f>
        <v>-</v>
      </c>
      <c r="G3707" s="167" t="str">
        <f>IF('Lineær programmering opg 4'!$D$7=0,"-",((-A3707+'Lineær programmering opg 4'!$M$7)/'Lineær programmering opg 4'!$K$7)*-1)</f>
        <v>-</v>
      </c>
      <c r="H3707" s="167" t="str">
        <f>IF('Lineær programmering opg 4'!$C$8=0,"-",((-A3707+'Lineær programmering opg 4'!$M$8)/'Lineær programmering opg 4'!$K$8)*-1)</f>
        <v>-</v>
      </c>
      <c r="I3707" s="167" t="str">
        <f>IF('Lineær programmering opg 4'!$D$8=0,"-",'Lineær programmering opg 4'!$G$8)</f>
        <v>-</v>
      </c>
      <c r="J3707" s="295">
        <f>A3707*'Lineær programmering opg 4'!$C$11+Datatabel!C3707*'Lineær programmering opg 4'!$D$11</f>
        <v>41779.19999999804</v>
      </c>
      <c r="K3707" s="9">
        <f t="shared" si="287"/>
        <v>0</v>
      </c>
      <c r="L3707" s="9">
        <f t="shared" si="288"/>
        <v>0</v>
      </c>
    </row>
    <row r="3708" spans="1:12" ht="15" x14ac:dyDescent="0.25">
      <c r="A3708" s="167">
        <f t="shared" si="286"/>
        <v>151.08000000000979</v>
      </c>
      <c r="B3708" s="325">
        <f t="shared" si="289"/>
        <v>0.6295000000000408</v>
      </c>
      <c r="C3708" s="167">
        <f t="shared" si="285"/>
        <v>177.83999999998042</v>
      </c>
      <c r="D3708" s="167">
        <f>IF('Lineær programmering opg 4'!$M$4=0,"-",(-A3708+'Lineær programmering opg 4'!$M$4)/'Lineær programmering opg 4'!$K$4*-1)</f>
        <v>177.83999999998042</v>
      </c>
      <c r="E3708" s="167">
        <f>IF('Lineær programmering opg 4'!$M$5=0,"-",(-A3708+'Lineær programmering opg 4'!$M$5)/'Lineær programmering opg 4'!$K$5*-1)</f>
        <v>186.68999999999266</v>
      </c>
      <c r="F3708" s="167" t="str">
        <f>IF('Lineær programmering opg 4'!$E$6=0,"-",(-A3708+'Lineær programmering opg 4'!$M$6)/'Lineær programmering opg 4'!$K$6*-1)</f>
        <v>-</v>
      </c>
      <c r="G3708" s="167" t="str">
        <f>IF('Lineær programmering opg 4'!$D$7=0,"-",((-A3708+'Lineær programmering opg 4'!$M$7)/'Lineær programmering opg 4'!$K$7)*-1)</f>
        <v>-</v>
      </c>
      <c r="H3708" s="167" t="str">
        <f>IF('Lineær programmering opg 4'!$C$8=0,"-",((-A3708+'Lineær programmering opg 4'!$M$8)/'Lineær programmering opg 4'!$K$8)*-1)</f>
        <v>-</v>
      </c>
      <c r="I3708" s="167" t="str">
        <f>IF('Lineær programmering opg 4'!$D$8=0,"-",'Lineær programmering opg 4'!$G$8)</f>
        <v>-</v>
      </c>
      <c r="J3708" s="295">
        <f>A3708*'Lineær programmering opg 4'!$C$11+Datatabel!C3708*'Lineær programmering opg 4'!$D$11</f>
        <v>41783.999999998043</v>
      </c>
      <c r="K3708" s="9">
        <f t="shared" si="287"/>
        <v>0</v>
      </c>
      <c r="L3708" s="9">
        <f t="shared" si="288"/>
        <v>0</v>
      </c>
    </row>
    <row r="3709" spans="1:12" ht="15" x14ac:dyDescent="0.25">
      <c r="A3709" s="167">
        <f t="shared" si="286"/>
        <v>151.05600000000979</v>
      </c>
      <c r="B3709" s="325">
        <f t="shared" si="289"/>
        <v>0.62940000000004082</v>
      </c>
      <c r="C3709" s="167">
        <f t="shared" si="285"/>
        <v>177.88799999998042</v>
      </c>
      <c r="D3709" s="167">
        <f>IF('Lineær programmering opg 4'!$M$4=0,"-",(-A3709+'Lineær programmering opg 4'!$M$4)/'Lineær programmering opg 4'!$K$4*-1)</f>
        <v>177.88799999998042</v>
      </c>
      <c r="E3709" s="167">
        <f>IF('Lineær programmering opg 4'!$M$5=0,"-",(-A3709+'Lineær programmering opg 4'!$M$5)/'Lineær programmering opg 4'!$K$5*-1)</f>
        <v>186.70799999999267</v>
      </c>
      <c r="F3709" s="167" t="str">
        <f>IF('Lineær programmering opg 4'!$E$6=0,"-",(-A3709+'Lineær programmering opg 4'!$M$6)/'Lineær programmering opg 4'!$K$6*-1)</f>
        <v>-</v>
      </c>
      <c r="G3709" s="167" t="str">
        <f>IF('Lineær programmering opg 4'!$D$7=0,"-",((-A3709+'Lineær programmering opg 4'!$M$7)/'Lineær programmering opg 4'!$K$7)*-1)</f>
        <v>-</v>
      </c>
      <c r="H3709" s="167" t="str">
        <f>IF('Lineær programmering opg 4'!$C$8=0,"-",((-A3709+'Lineær programmering opg 4'!$M$8)/'Lineær programmering opg 4'!$K$8)*-1)</f>
        <v>-</v>
      </c>
      <c r="I3709" s="167" t="str">
        <f>IF('Lineær programmering opg 4'!$D$8=0,"-",'Lineær programmering opg 4'!$G$8)</f>
        <v>-</v>
      </c>
      <c r="J3709" s="295">
        <f>A3709*'Lineær programmering opg 4'!$C$11+Datatabel!C3709*'Lineær programmering opg 4'!$D$11</f>
        <v>41788.799999998046</v>
      </c>
      <c r="K3709" s="9">
        <f t="shared" si="287"/>
        <v>0</v>
      </c>
      <c r="L3709" s="9">
        <f t="shared" si="288"/>
        <v>0</v>
      </c>
    </row>
    <row r="3710" spans="1:12" ht="15" x14ac:dyDescent="0.25">
      <c r="A3710" s="167">
        <f t="shared" si="286"/>
        <v>151.03200000000979</v>
      </c>
      <c r="B3710" s="325">
        <f t="shared" si="289"/>
        <v>0.62930000000004083</v>
      </c>
      <c r="C3710" s="167">
        <f t="shared" si="285"/>
        <v>177.93599999998042</v>
      </c>
      <c r="D3710" s="167">
        <f>IF('Lineær programmering opg 4'!$M$4=0,"-",(-A3710+'Lineær programmering opg 4'!$M$4)/'Lineær programmering opg 4'!$K$4*-1)</f>
        <v>177.93599999998042</v>
      </c>
      <c r="E3710" s="167">
        <f>IF('Lineær programmering opg 4'!$M$5=0,"-",(-A3710+'Lineær programmering opg 4'!$M$5)/'Lineær programmering opg 4'!$K$5*-1)</f>
        <v>186.72599999999267</v>
      </c>
      <c r="F3710" s="167" t="str">
        <f>IF('Lineær programmering opg 4'!$E$6=0,"-",(-A3710+'Lineær programmering opg 4'!$M$6)/'Lineær programmering opg 4'!$K$6*-1)</f>
        <v>-</v>
      </c>
      <c r="G3710" s="167" t="str">
        <f>IF('Lineær programmering opg 4'!$D$7=0,"-",((-A3710+'Lineær programmering opg 4'!$M$7)/'Lineær programmering opg 4'!$K$7)*-1)</f>
        <v>-</v>
      </c>
      <c r="H3710" s="167" t="str">
        <f>IF('Lineær programmering opg 4'!$C$8=0,"-",((-A3710+'Lineær programmering opg 4'!$M$8)/'Lineær programmering opg 4'!$K$8)*-1)</f>
        <v>-</v>
      </c>
      <c r="I3710" s="167" t="str">
        <f>IF('Lineær programmering opg 4'!$D$8=0,"-",'Lineær programmering opg 4'!$G$8)</f>
        <v>-</v>
      </c>
      <c r="J3710" s="295">
        <f>A3710*'Lineær programmering opg 4'!$C$11+Datatabel!C3710*'Lineær programmering opg 4'!$D$11</f>
        <v>41793.599999998041</v>
      </c>
      <c r="K3710" s="9">
        <f t="shared" si="287"/>
        <v>0</v>
      </c>
      <c r="L3710" s="9">
        <f t="shared" si="288"/>
        <v>0</v>
      </c>
    </row>
    <row r="3711" spans="1:12" ht="15" x14ac:dyDescent="0.25">
      <c r="A3711" s="167">
        <f t="shared" si="286"/>
        <v>151.00800000000982</v>
      </c>
      <c r="B3711" s="325">
        <f t="shared" si="289"/>
        <v>0.62920000000004084</v>
      </c>
      <c r="C3711" s="167">
        <f t="shared" si="285"/>
        <v>177.98399999998037</v>
      </c>
      <c r="D3711" s="167">
        <f>IF('Lineær programmering opg 4'!$M$4=0,"-",(-A3711+'Lineær programmering opg 4'!$M$4)/'Lineær programmering opg 4'!$K$4*-1)</f>
        <v>177.98399999998037</v>
      </c>
      <c r="E3711" s="167">
        <f>IF('Lineær programmering opg 4'!$M$5=0,"-",(-A3711+'Lineær programmering opg 4'!$M$5)/'Lineær programmering opg 4'!$K$5*-1)</f>
        <v>186.74399999999264</v>
      </c>
      <c r="F3711" s="167" t="str">
        <f>IF('Lineær programmering opg 4'!$E$6=0,"-",(-A3711+'Lineær programmering opg 4'!$M$6)/'Lineær programmering opg 4'!$K$6*-1)</f>
        <v>-</v>
      </c>
      <c r="G3711" s="167" t="str">
        <f>IF('Lineær programmering opg 4'!$D$7=0,"-",((-A3711+'Lineær programmering opg 4'!$M$7)/'Lineær programmering opg 4'!$K$7)*-1)</f>
        <v>-</v>
      </c>
      <c r="H3711" s="167" t="str">
        <f>IF('Lineær programmering opg 4'!$C$8=0,"-",((-A3711+'Lineær programmering opg 4'!$M$8)/'Lineær programmering opg 4'!$K$8)*-1)</f>
        <v>-</v>
      </c>
      <c r="I3711" s="167" t="str">
        <f>IF('Lineær programmering opg 4'!$D$8=0,"-",'Lineær programmering opg 4'!$G$8)</f>
        <v>-</v>
      </c>
      <c r="J3711" s="295">
        <f>A3711*'Lineær programmering opg 4'!$C$11+Datatabel!C3711*'Lineær programmering opg 4'!$D$11</f>
        <v>41798.399999998037</v>
      </c>
      <c r="K3711" s="9">
        <f t="shared" si="287"/>
        <v>0</v>
      </c>
      <c r="L3711" s="9">
        <f t="shared" si="288"/>
        <v>0</v>
      </c>
    </row>
    <row r="3712" spans="1:12" ht="15" x14ac:dyDescent="0.25">
      <c r="A3712" s="167">
        <f t="shared" si="286"/>
        <v>150.98400000000981</v>
      </c>
      <c r="B3712" s="325">
        <f t="shared" si="289"/>
        <v>0.62910000000004085</v>
      </c>
      <c r="C3712" s="167">
        <f t="shared" si="285"/>
        <v>178.03199999998037</v>
      </c>
      <c r="D3712" s="167">
        <f>IF('Lineær programmering opg 4'!$M$4=0,"-",(-A3712+'Lineær programmering opg 4'!$M$4)/'Lineær programmering opg 4'!$K$4*-1)</f>
        <v>178.03199999998037</v>
      </c>
      <c r="E3712" s="167">
        <f>IF('Lineær programmering opg 4'!$M$5=0,"-",(-A3712+'Lineær programmering opg 4'!$M$5)/'Lineær programmering opg 4'!$K$5*-1)</f>
        <v>186.76199999999264</v>
      </c>
      <c r="F3712" s="167" t="str">
        <f>IF('Lineær programmering opg 4'!$E$6=0,"-",(-A3712+'Lineær programmering opg 4'!$M$6)/'Lineær programmering opg 4'!$K$6*-1)</f>
        <v>-</v>
      </c>
      <c r="G3712" s="167" t="str">
        <f>IF('Lineær programmering opg 4'!$D$7=0,"-",((-A3712+'Lineær programmering opg 4'!$M$7)/'Lineær programmering opg 4'!$K$7)*-1)</f>
        <v>-</v>
      </c>
      <c r="H3712" s="167" t="str">
        <f>IF('Lineær programmering opg 4'!$C$8=0,"-",((-A3712+'Lineær programmering opg 4'!$M$8)/'Lineær programmering opg 4'!$K$8)*-1)</f>
        <v>-</v>
      </c>
      <c r="I3712" s="167" t="str">
        <f>IF('Lineær programmering opg 4'!$D$8=0,"-",'Lineær programmering opg 4'!$G$8)</f>
        <v>-</v>
      </c>
      <c r="J3712" s="295">
        <f>A3712*'Lineær programmering opg 4'!$C$11+Datatabel!C3712*'Lineær programmering opg 4'!$D$11</f>
        <v>41803.19999999804</v>
      </c>
      <c r="K3712" s="9">
        <f t="shared" si="287"/>
        <v>0</v>
      </c>
      <c r="L3712" s="9">
        <f t="shared" si="288"/>
        <v>0</v>
      </c>
    </row>
    <row r="3713" spans="1:12" ht="15" x14ac:dyDescent="0.25">
      <c r="A3713" s="167">
        <f t="shared" si="286"/>
        <v>150.96000000000981</v>
      </c>
      <c r="B3713" s="325">
        <f t="shared" si="289"/>
        <v>0.62900000000004086</v>
      </c>
      <c r="C3713" s="167">
        <f t="shared" si="285"/>
        <v>178.07999999998037</v>
      </c>
      <c r="D3713" s="167">
        <f>IF('Lineær programmering opg 4'!$M$4=0,"-",(-A3713+'Lineær programmering opg 4'!$M$4)/'Lineær programmering opg 4'!$K$4*-1)</f>
        <v>178.07999999998037</v>
      </c>
      <c r="E3713" s="167">
        <f>IF('Lineær programmering opg 4'!$M$5=0,"-",(-A3713+'Lineær programmering opg 4'!$M$5)/'Lineær programmering opg 4'!$K$5*-1)</f>
        <v>186.77999999999264</v>
      </c>
      <c r="F3713" s="167" t="str">
        <f>IF('Lineær programmering opg 4'!$E$6=0,"-",(-A3713+'Lineær programmering opg 4'!$M$6)/'Lineær programmering opg 4'!$K$6*-1)</f>
        <v>-</v>
      </c>
      <c r="G3713" s="167" t="str">
        <f>IF('Lineær programmering opg 4'!$D$7=0,"-",((-A3713+'Lineær programmering opg 4'!$M$7)/'Lineær programmering opg 4'!$K$7)*-1)</f>
        <v>-</v>
      </c>
      <c r="H3713" s="167" t="str">
        <f>IF('Lineær programmering opg 4'!$C$8=0,"-",((-A3713+'Lineær programmering opg 4'!$M$8)/'Lineær programmering opg 4'!$K$8)*-1)</f>
        <v>-</v>
      </c>
      <c r="I3713" s="167" t="str">
        <f>IF('Lineær programmering opg 4'!$D$8=0,"-",'Lineær programmering opg 4'!$G$8)</f>
        <v>-</v>
      </c>
      <c r="J3713" s="295">
        <f>A3713*'Lineær programmering opg 4'!$C$11+Datatabel!C3713*'Lineær programmering opg 4'!$D$11</f>
        <v>41807.999999998035</v>
      </c>
      <c r="K3713" s="9">
        <f t="shared" si="287"/>
        <v>0</v>
      </c>
      <c r="L3713" s="9">
        <f t="shared" si="288"/>
        <v>0</v>
      </c>
    </row>
    <row r="3714" spans="1:12" ht="15" x14ac:dyDescent="0.25">
      <c r="A3714" s="167">
        <f t="shared" si="286"/>
        <v>150.93600000000981</v>
      </c>
      <c r="B3714" s="325">
        <f t="shared" si="289"/>
        <v>0.62890000000004087</v>
      </c>
      <c r="C3714" s="167">
        <f t="shared" si="285"/>
        <v>178.12799999998037</v>
      </c>
      <c r="D3714" s="167">
        <f>IF('Lineær programmering opg 4'!$M$4=0,"-",(-A3714+'Lineær programmering opg 4'!$M$4)/'Lineær programmering opg 4'!$K$4*-1)</f>
        <v>178.12799999998037</v>
      </c>
      <c r="E3714" s="167">
        <f>IF('Lineær programmering opg 4'!$M$5=0,"-",(-A3714+'Lineær programmering opg 4'!$M$5)/'Lineær programmering opg 4'!$K$5*-1)</f>
        <v>186.79799999999264</v>
      </c>
      <c r="F3714" s="167" t="str">
        <f>IF('Lineær programmering opg 4'!$E$6=0,"-",(-A3714+'Lineær programmering opg 4'!$M$6)/'Lineær programmering opg 4'!$K$6*-1)</f>
        <v>-</v>
      </c>
      <c r="G3714" s="167" t="str">
        <f>IF('Lineær programmering opg 4'!$D$7=0,"-",((-A3714+'Lineær programmering opg 4'!$M$7)/'Lineær programmering opg 4'!$K$7)*-1)</f>
        <v>-</v>
      </c>
      <c r="H3714" s="167" t="str">
        <f>IF('Lineær programmering opg 4'!$C$8=0,"-",((-A3714+'Lineær programmering opg 4'!$M$8)/'Lineær programmering opg 4'!$K$8)*-1)</f>
        <v>-</v>
      </c>
      <c r="I3714" s="167" t="str">
        <f>IF('Lineær programmering opg 4'!$D$8=0,"-",'Lineær programmering opg 4'!$G$8)</f>
        <v>-</v>
      </c>
      <c r="J3714" s="295">
        <f>A3714*'Lineær programmering opg 4'!$C$11+Datatabel!C3714*'Lineær programmering opg 4'!$D$11</f>
        <v>41812.799999998038</v>
      </c>
      <c r="K3714" s="9">
        <f t="shared" si="287"/>
        <v>0</v>
      </c>
      <c r="L3714" s="9">
        <f t="shared" si="288"/>
        <v>0</v>
      </c>
    </row>
    <row r="3715" spans="1:12" ht="15" x14ac:dyDescent="0.25">
      <c r="A3715" s="167">
        <f t="shared" si="286"/>
        <v>150.91200000000981</v>
      </c>
      <c r="B3715" s="325">
        <f t="shared" si="289"/>
        <v>0.62880000000004088</v>
      </c>
      <c r="C3715" s="167">
        <f t="shared" ref="C3715:C3778" si="290">MIN(D3715,E3715,F3715,G3715,H3715,I3715)</f>
        <v>178.17599999998038</v>
      </c>
      <c r="D3715" s="167">
        <f>IF('Lineær programmering opg 4'!$M$4=0,"-",(-A3715+'Lineær programmering opg 4'!$M$4)/'Lineær programmering opg 4'!$K$4*-1)</f>
        <v>178.17599999998038</v>
      </c>
      <c r="E3715" s="167">
        <f>IF('Lineær programmering opg 4'!$M$5=0,"-",(-A3715+'Lineær programmering opg 4'!$M$5)/'Lineær programmering opg 4'!$K$5*-1)</f>
        <v>186.81599999999264</v>
      </c>
      <c r="F3715" s="167" t="str">
        <f>IF('Lineær programmering opg 4'!$E$6=0,"-",(-A3715+'Lineær programmering opg 4'!$M$6)/'Lineær programmering opg 4'!$K$6*-1)</f>
        <v>-</v>
      </c>
      <c r="G3715" s="167" t="str">
        <f>IF('Lineær programmering opg 4'!$D$7=0,"-",((-A3715+'Lineær programmering opg 4'!$M$7)/'Lineær programmering opg 4'!$K$7)*-1)</f>
        <v>-</v>
      </c>
      <c r="H3715" s="167" t="str">
        <f>IF('Lineær programmering opg 4'!$C$8=0,"-",((-A3715+'Lineær programmering opg 4'!$M$8)/'Lineær programmering opg 4'!$K$8)*-1)</f>
        <v>-</v>
      </c>
      <c r="I3715" s="167" t="str">
        <f>IF('Lineær programmering opg 4'!$D$8=0,"-",'Lineær programmering opg 4'!$G$8)</f>
        <v>-</v>
      </c>
      <c r="J3715" s="295">
        <f>A3715*'Lineær programmering opg 4'!$C$11+Datatabel!C3715*'Lineær programmering opg 4'!$D$11</f>
        <v>41817.599999998034</v>
      </c>
      <c r="K3715" s="9">
        <f t="shared" si="287"/>
        <v>0</v>
      </c>
      <c r="L3715" s="9">
        <f t="shared" si="288"/>
        <v>0</v>
      </c>
    </row>
    <row r="3716" spans="1:12" ht="15" x14ac:dyDescent="0.25">
      <c r="A3716" s="167">
        <f t="shared" ref="A3716:A3779" si="291">$A$3*B3716</f>
        <v>150.88800000000981</v>
      </c>
      <c r="B3716" s="325">
        <f t="shared" si="289"/>
        <v>0.62870000000004089</v>
      </c>
      <c r="C3716" s="167">
        <f t="shared" si="290"/>
        <v>178.22399999998038</v>
      </c>
      <c r="D3716" s="167">
        <f>IF('Lineær programmering opg 4'!$M$4=0,"-",(-A3716+'Lineær programmering opg 4'!$M$4)/'Lineær programmering opg 4'!$K$4*-1)</f>
        <v>178.22399999998038</v>
      </c>
      <c r="E3716" s="167">
        <f>IF('Lineær programmering opg 4'!$M$5=0,"-",(-A3716+'Lineær programmering opg 4'!$M$5)/'Lineær programmering opg 4'!$K$5*-1)</f>
        <v>186.83399999999264</v>
      </c>
      <c r="F3716" s="167" t="str">
        <f>IF('Lineær programmering opg 4'!$E$6=0,"-",(-A3716+'Lineær programmering opg 4'!$M$6)/'Lineær programmering opg 4'!$K$6*-1)</f>
        <v>-</v>
      </c>
      <c r="G3716" s="167" t="str">
        <f>IF('Lineær programmering opg 4'!$D$7=0,"-",((-A3716+'Lineær programmering opg 4'!$M$7)/'Lineær programmering opg 4'!$K$7)*-1)</f>
        <v>-</v>
      </c>
      <c r="H3716" s="167" t="str">
        <f>IF('Lineær programmering opg 4'!$C$8=0,"-",((-A3716+'Lineær programmering opg 4'!$M$8)/'Lineær programmering opg 4'!$K$8)*-1)</f>
        <v>-</v>
      </c>
      <c r="I3716" s="167" t="str">
        <f>IF('Lineær programmering opg 4'!$D$8=0,"-",'Lineær programmering opg 4'!$G$8)</f>
        <v>-</v>
      </c>
      <c r="J3716" s="295">
        <f>A3716*'Lineær programmering opg 4'!$C$11+Datatabel!C3716*'Lineær programmering opg 4'!$D$11</f>
        <v>41822.399999998037</v>
      </c>
      <c r="K3716" s="9">
        <f t="shared" ref="K3716:K3779" si="292">IF($J$10004=J3716,A3716,0)</f>
        <v>0</v>
      </c>
      <c r="L3716" s="9">
        <f t="shared" ref="L3716:L3779" si="293">IF(J3716=$J$10004,C3716,0)</f>
        <v>0</v>
      </c>
    </row>
    <row r="3717" spans="1:12" ht="15" x14ac:dyDescent="0.25">
      <c r="A3717" s="167">
        <f t="shared" si="291"/>
        <v>150.86400000000981</v>
      </c>
      <c r="B3717" s="325">
        <f t="shared" ref="B3717:B3780" si="294">B3716-0.01%</f>
        <v>0.6286000000000409</v>
      </c>
      <c r="C3717" s="167">
        <f t="shared" si="290"/>
        <v>178.27199999998038</v>
      </c>
      <c r="D3717" s="167">
        <f>IF('Lineær programmering opg 4'!$M$4=0,"-",(-A3717+'Lineær programmering opg 4'!$M$4)/'Lineær programmering opg 4'!$K$4*-1)</f>
        <v>178.27199999998038</v>
      </c>
      <c r="E3717" s="167">
        <f>IF('Lineær programmering opg 4'!$M$5=0,"-",(-A3717+'Lineær programmering opg 4'!$M$5)/'Lineær programmering opg 4'!$K$5*-1)</f>
        <v>186.85199999999264</v>
      </c>
      <c r="F3717" s="167" t="str">
        <f>IF('Lineær programmering opg 4'!$E$6=0,"-",(-A3717+'Lineær programmering opg 4'!$M$6)/'Lineær programmering opg 4'!$K$6*-1)</f>
        <v>-</v>
      </c>
      <c r="G3717" s="167" t="str">
        <f>IF('Lineær programmering opg 4'!$D$7=0,"-",((-A3717+'Lineær programmering opg 4'!$M$7)/'Lineær programmering opg 4'!$K$7)*-1)</f>
        <v>-</v>
      </c>
      <c r="H3717" s="167" t="str">
        <f>IF('Lineær programmering opg 4'!$C$8=0,"-",((-A3717+'Lineær programmering opg 4'!$M$8)/'Lineær programmering opg 4'!$K$8)*-1)</f>
        <v>-</v>
      </c>
      <c r="I3717" s="167" t="str">
        <f>IF('Lineær programmering opg 4'!$D$8=0,"-",'Lineær programmering opg 4'!$G$8)</f>
        <v>-</v>
      </c>
      <c r="J3717" s="295">
        <f>A3717*'Lineær programmering opg 4'!$C$11+Datatabel!C3717*'Lineær programmering opg 4'!$D$11</f>
        <v>41827.199999998033</v>
      </c>
      <c r="K3717" s="9">
        <f t="shared" si="292"/>
        <v>0</v>
      </c>
      <c r="L3717" s="9">
        <f t="shared" si="293"/>
        <v>0</v>
      </c>
    </row>
    <row r="3718" spans="1:12" ht="15" x14ac:dyDescent="0.25">
      <c r="A3718" s="167">
        <f t="shared" si="291"/>
        <v>150.84000000000981</v>
      </c>
      <c r="B3718" s="325">
        <f t="shared" si="294"/>
        <v>0.62850000000004091</v>
      </c>
      <c r="C3718" s="167">
        <f t="shared" si="290"/>
        <v>178.31999999998038</v>
      </c>
      <c r="D3718" s="167">
        <f>IF('Lineær programmering opg 4'!$M$4=0,"-",(-A3718+'Lineær programmering opg 4'!$M$4)/'Lineær programmering opg 4'!$K$4*-1)</f>
        <v>178.31999999998038</v>
      </c>
      <c r="E3718" s="167">
        <f>IF('Lineær programmering opg 4'!$M$5=0,"-",(-A3718+'Lineær programmering opg 4'!$M$5)/'Lineær programmering opg 4'!$K$5*-1)</f>
        <v>186.86999999999264</v>
      </c>
      <c r="F3718" s="167" t="str">
        <f>IF('Lineær programmering opg 4'!$E$6=0,"-",(-A3718+'Lineær programmering opg 4'!$M$6)/'Lineær programmering opg 4'!$K$6*-1)</f>
        <v>-</v>
      </c>
      <c r="G3718" s="167" t="str">
        <f>IF('Lineær programmering opg 4'!$D$7=0,"-",((-A3718+'Lineær programmering opg 4'!$M$7)/'Lineær programmering opg 4'!$K$7)*-1)</f>
        <v>-</v>
      </c>
      <c r="H3718" s="167" t="str">
        <f>IF('Lineær programmering opg 4'!$C$8=0,"-",((-A3718+'Lineær programmering opg 4'!$M$8)/'Lineær programmering opg 4'!$K$8)*-1)</f>
        <v>-</v>
      </c>
      <c r="I3718" s="167" t="str">
        <f>IF('Lineær programmering opg 4'!$D$8=0,"-",'Lineær programmering opg 4'!$G$8)</f>
        <v>-</v>
      </c>
      <c r="J3718" s="295">
        <f>A3718*'Lineær programmering opg 4'!$C$11+Datatabel!C3718*'Lineær programmering opg 4'!$D$11</f>
        <v>41831.999999998035</v>
      </c>
      <c r="K3718" s="9">
        <f t="shared" si="292"/>
        <v>0</v>
      </c>
      <c r="L3718" s="9">
        <f t="shared" si="293"/>
        <v>0</v>
      </c>
    </row>
    <row r="3719" spans="1:12" ht="15" x14ac:dyDescent="0.25">
      <c r="A3719" s="167">
        <f t="shared" si="291"/>
        <v>150.81600000000981</v>
      </c>
      <c r="B3719" s="325">
        <f t="shared" si="294"/>
        <v>0.62840000000004093</v>
      </c>
      <c r="C3719" s="167">
        <f t="shared" si="290"/>
        <v>178.36799999998038</v>
      </c>
      <c r="D3719" s="167">
        <f>IF('Lineær programmering opg 4'!$M$4=0,"-",(-A3719+'Lineær programmering opg 4'!$M$4)/'Lineær programmering opg 4'!$K$4*-1)</f>
        <v>178.36799999998038</v>
      </c>
      <c r="E3719" s="167">
        <f>IF('Lineær programmering opg 4'!$M$5=0,"-",(-A3719+'Lineær programmering opg 4'!$M$5)/'Lineær programmering opg 4'!$K$5*-1)</f>
        <v>186.88799999999264</v>
      </c>
      <c r="F3719" s="167" t="str">
        <f>IF('Lineær programmering opg 4'!$E$6=0,"-",(-A3719+'Lineær programmering opg 4'!$M$6)/'Lineær programmering opg 4'!$K$6*-1)</f>
        <v>-</v>
      </c>
      <c r="G3719" s="167" t="str">
        <f>IF('Lineær programmering opg 4'!$D$7=0,"-",((-A3719+'Lineær programmering opg 4'!$M$7)/'Lineær programmering opg 4'!$K$7)*-1)</f>
        <v>-</v>
      </c>
      <c r="H3719" s="167" t="str">
        <f>IF('Lineær programmering opg 4'!$C$8=0,"-",((-A3719+'Lineær programmering opg 4'!$M$8)/'Lineær programmering opg 4'!$K$8)*-1)</f>
        <v>-</v>
      </c>
      <c r="I3719" s="167" t="str">
        <f>IF('Lineær programmering opg 4'!$D$8=0,"-",'Lineær programmering opg 4'!$G$8)</f>
        <v>-</v>
      </c>
      <c r="J3719" s="295">
        <f>A3719*'Lineær programmering opg 4'!$C$11+Datatabel!C3719*'Lineær programmering opg 4'!$D$11</f>
        <v>41836.799999998038</v>
      </c>
      <c r="K3719" s="9">
        <f t="shared" si="292"/>
        <v>0</v>
      </c>
      <c r="L3719" s="9">
        <f t="shared" si="293"/>
        <v>0</v>
      </c>
    </row>
    <row r="3720" spans="1:12" ht="15" x14ac:dyDescent="0.25">
      <c r="A3720" s="167">
        <f t="shared" si="291"/>
        <v>150.79200000000984</v>
      </c>
      <c r="B3720" s="325">
        <f t="shared" si="294"/>
        <v>0.62830000000004094</v>
      </c>
      <c r="C3720" s="167">
        <f t="shared" si="290"/>
        <v>178.41599999998033</v>
      </c>
      <c r="D3720" s="167">
        <f>IF('Lineær programmering opg 4'!$M$4=0,"-",(-A3720+'Lineær programmering opg 4'!$M$4)/'Lineær programmering opg 4'!$K$4*-1)</f>
        <v>178.41599999998033</v>
      </c>
      <c r="E3720" s="167">
        <f>IF('Lineær programmering opg 4'!$M$5=0,"-",(-A3720+'Lineær programmering opg 4'!$M$5)/'Lineær programmering opg 4'!$K$5*-1)</f>
        <v>186.90599999999264</v>
      </c>
      <c r="F3720" s="167" t="str">
        <f>IF('Lineær programmering opg 4'!$E$6=0,"-",(-A3720+'Lineær programmering opg 4'!$M$6)/'Lineær programmering opg 4'!$K$6*-1)</f>
        <v>-</v>
      </c>
      <c r="G3720" s="167" t="str">
        <f>IF('Lineær programmering opg 4'!$D$7=0,"-",((-A3720+'Lineær programmering opg 4'!$M$7)/'Lineær programmering opg 4'!$K$7)*-1)</f>
        <v>-</v>
      </c>
      <c r="H3720" s="167" t="str">
        <f>IF('Lineær programmering opg 4'!$C$8=0,"-",((-A3720+'Lineær programmering opg 4'!$M$8)/'Lineær programmering opg 4'!$K$8)*-1)</f>
        <v>-</v>
      </c>
      <c r="I3720" s="167" t="str">
        <f>IF('Lineær programmering opg 4'!$D$8=0,"-",'Lineær programmering opg 4'!$G$8)</f>
        <v>-</v>
      </c>
      <c r="J3720" s="295">
        <f>A3720*'Lineær programmering opg 4'!$C$11+Datatabel!C3720*'Lineær programmering opg 4'!$D$11</f>
        <v>41841.599999998034</v>
      </c>
      <c r="K3720" s="9">
        <f t="shared" si="292"/>
        <v>0</v>
      </c>
      <c r="L3720" s="9">
        <f t="shared" si="293"/>
        <v>0</v>
      </c>
    </row>
    <row r="3721" spans="1:12" ht="15" x14ac:dyDescent="0.25">
      <c r="A3721" s="167">
        <f t="shared" si="291"/>
        <v>150.76800000000983</v>
      </c>
      <c r="B3721" s="325">
        <f t="shared" si="294"/>
        <v>0.62820000000004095</v>
      </c>
      <c r="C3721" s="167">
        <f t="shared" si="290"/>
        <v>178.46399999998033</v>
      </c>
      <c r="D3721" s="167">
        <f>IF('Lineær programmering opg 4'!$M$4=0,"-",(-A3721+'Lineær programmering opg 4'!$M$4)/'Lineær programmering opg 4'!$K$4*-1)</f>
        <v>178.46399999998033</v>
      </c>
      <c r="E3721" s="167">
        <f>IF('Lineær programmering opg 4'!$M$5=0,"-",(-A3721+'Lineær programmering opg 4'!$M$5)/'Lineær programmering opg 4'!$K$5*-1)</f>
        <v>186.92399999999265</v>
      </c>
      <c r="F3721" s="167" t="str">
        <f>IF('Lineær programmering opg 4'!$E$6=0,"-",(-A3721+'Lineær programmering opg 4'!$M$6)/'Lineær programmering opg 4'!$K$6*-1)</f>
        <v>-</v>
      </c>
      <c r="G3721" s="167" t="str">
        <f>IF('Lineær programmering opg 4'!$D$7=0,"-",((-A3721+'Lineær programmering opg 4'!$M$7)/'Lineær programmering opg 4'!$K$7)*-1)</f>
        <v>-</v>
      </c>
      <c r="H3721" s="167" t="str">
        <f>IF('Lineær programmering opg 4'!$C$8=0,"-",((-A3721+'Lineær programmering opg 4'!$M$8)/'Lineær programmering opg 4'!$K$8)*-1)</f>
        <v>-</v>
      </c>
      <c r="I3721" s="167" t="str">
        <f>IF('Lineær programmering opg 4'!$D$8=0,"-",'Lineær programmering opg 4'!$G$8)</f>
        <v>-</v>
      </c>
      <c r="J3721" s="295">
        <f>A3721*'Lineær programmering opg 4'!$C$11+Datatabel!C3721*'Lineær programmering opg 4'!$D$11</f>
        <v>41846.39999999803</v>
      </c>
      <c r="K3721" s="9">
        <f t="shared" si="292"/>
        <v>0</v>
      </c>
      <c r="L3721" s="9">
        <f t="shared" si="293"/>
        <v>0</v>
      </c>
    </row>
    <row r="3722" spans="1:12" ht="15" x14ac:dyDescent="0.25">
      <c r="A3722" s="167">
        <f t="shared" si="291"/>
        <v>150.74400000000983</v>
      </c>
      <c r="B3722" s="325">
        <f t="shared" si="294"/>
        <v>0.62810000000004096</v>
      </c>
      <c r="C3722" s="167">
        <f t="shared" si="290"/>
        <v>178.51199999998033</v>
      </c>
      <c r="D3722" s="167">
        <f>IF('Lineær programmering opg 4'!$M$4=0,"-",(-A3722+'Lineær programmering opg 4'!$M$4)/'Lineær programmering opg 4'!$K$4*-1)</f>
        <v>178.51199999998033</v>
      </c>
      <c r="E3722" s="167">
        <f>IF('Lineær programmering opg 4'!$M$5=0,"-",(-A3722+'Lineær programmering opg 4'!$M$5)/'Lineær programmering opg 4'!$K$5*-1)</f>
        <v>186.94199999999265</v>
      </c>
      <c r="F3722" s="167" t="str">
        <f>IF('Lineær programmering opg 4'!$E$6=0,"-",(-A3722+'Lineær programmering opg 4'!$M$6)/'Lineær programmering opg 4'!$K$6*-1)</f>
        <v>-</v>
      </c>
      <c r="G3722" s="167" t="str">
        <f>IF('Lineær programmering opg 4'!$D$7=0,"-",((-A3722+'Lineær programmering opg 4'!$M$7)/'Lineær programmering opg 4'!$K$7)*-1)</f>
        <v>-</v>
      </c>
      <c r="H3722" s="167" t="str">
        <f>IF('Lineær programmering opg 4'!$C$8=0,"-",((-A3722+'Lineær programmering opg 4'!$M$8)/'Lineær programmering opg 4'!$K$8)*-1)</f>
        <v>-</v>
      </c>
      <c r="I3722" s="167" t="str">
        <f>IF('Lineær programmering opg 4'!$D$8=0,"-",'Lineær programmering opg 4'!$G$8)</f>
        <v>-</v>
      </c>
      <c r="J3722" s="295">
        <f>A3722*'Lineær programmering opg 4'!$C$11+Datatabel!C3722*'Lineær programmering opg 4'!$D$11</f>
        <v>41851.199999998033</v>
      </c>
      <c r="K3722" s="9">
        <f t="shared" si="292"/>
        <v>0</v>
      </c>
      <c r="L3722" s="9">
        <f t="shared" si="293"/>
        <v>0</v>
      </c>
    </row>
    <row r="3723" spans="1:12" ht="15" x14ac:dyDescent="0.25">
      <c r="A3723" s="167">
        <f t="shared" si="291"/>
        <v>150.72000000000983</v>
      </c>
      <c r="B3723" s="325">
        <f t="shared" si="294"/>
        <v>0.62800000000004097</v>
      </c>
      <c r="C3723" s="167">
        <f t="shared" si="290"/>
        <v>178.55999999998033</v>
      </c>
      <c r="D3723" s="167">
        <f>IF('Lineær programmering opg 4'!$M$4=0,"-",(-A3723+'Lineær programmering opg 4'!$M$4)/'Lineær programmering opg 4'!$K$4*-1)</f>
        <v>178.55999999998033</v>
      </c>
      <c r="E3723" s="167">
        <f>IF('Lineær programmering opg 4'!$M$5=0,"-",(-A3723+'Lineær programmering opg 4'!$M$5)/'Lineær programmering opg 4'!$K$5*-1)</f>
        <v>186.95999999999265</v>
      </c>
      <c r="F3723" s="167" t="str">
        <f>IF('Lineær programmering opg 4'!$E$6=0,"-",(-A3723+'Lineær programmering opg 4'!$M$6)/'Lineær programmering opg 4'!$K$6*-1)</f>
        <v>-</v>
      </c>
      <c r="G3723" s="167" t="str">
        <f>IF('Lineær programmering opg 4'!$D$7=0,"-",((-A3723+'Lineær programmering opg 4'!$M$7)/'Lineær programmering opg 4'!$K$7)*-1)</f>
        <v>-</v>
      </c>
      <c r="H3723" s="167" t="str">
        <f>IF('Lineær programmering opg 4'!$C$8=0,"-",((-A3723+'Lineær programmering opg 4'!$M$8)/'Lineær programmering opg 4'!$K$8)*-1)</f>
        <v>-</v>
      </c>
      <c r="I3723" s="167" t="str">
        <f>IF('Lineær programmering opg 4'!$D$8=0,"-",'Lineær programmering opg 4'!$G$8)</f>
        <v>-</v>
      </c>
      <c r="J3723" s="295">
        <f>A3723*'Lineær programmering opg 4'!$C$11+Datatabel!C3723*'Lineær programmering opg 4'!$D$11</f>
        <v>41855.999999998035</v>
      </c>
      <c r="K3723" s="9">
        <f t="shared" si="292"/>
        <v>0</v>
      </c>
      <c r="L3723" s="9">
        <f t="shared" si="293"/>
        <v>0</v>
      </c>
    </row>
    <row r="3724" spans="1:12" ht="15" x14ac:dyDescent="0.25">
      <c r="A3724" s="167">
        <f t="shared" si="291"/>
        <v>150.69600000000983</v>
      </c>
      <c r="B3724" s="325">
        <f t="shared" si="294"/>
        <v>0.62790000000004098</v>
      </c>
      <c r="C3724" s="167">
        <f t="shared" si="290"/>
        <v>178.60799999998034</v>
      </c>
      <c r="D3724" s="167">
        <f>IF('Lineær programmering opg 4'!$M$4=0,"-",(-A3724+'Lineær programmering opg 4'!$M$4)/'Lineær programmering opg 4'!$K$4*-1)</f>
        <v>178.60799999998034</v>
      </c>
      <c r="E3724" s="167">
        <f>IF('Lineær programmering opg 4'!$M$5=0,"-",(-A3724+'Lineær programmering opg 4'!$M$5)/'Lineær programmering opg 4'!$K$5*-1)</f>
        <v>186.97799999999265</v>
      </c>
      <c r="F3724" s="167" t="str">
        <f>IF('Lineær programmering opg 4'!$E$6=0,"-",(-A3724+'Lineær programmering opg 4'!$M$6)/'Lineær programmering opg 4'!$K$6*-1)</f>
        <v>-</v>
      </c>
      <c r="G3724" s="167" t="str">
        <f>IF('Lineær programmering opg 4'!$D$7=0,"-",((-A3724+'Lineær programmering opg 4'!$M$7)/'Lineær programmering opg 4'!$K$7)*-1)</f>
        <v>-</v>
      </c>
      <c r="H3724" s="167" t="str">
        <f>IF('Lineær programmering opg 4'!$C$8=0,"-",((-A3724+'Lineær programmering opg 4'!$M$8)/'Lineær programmering opg 4'!$K$8)*-1)</f>
        <v>-</v>
      </c>
      <c r="I3724" s="167" t="str">
        <f>IF('Lineær programmering opg 4'!$D$8=0,"-",'Lineær programmering opg 4'!$G$8)</f>
        <v>-</v>
      </c>
      <c r="J3724" s="295">
        <f>A3724*'Lineær programmering opg 4'!$C$11+Datatabel!C3724*'Lineær programmering opg 4'!$D$11</f>
        <v>41860.799999998031</v>
      </c>
      <c r="K3724" s="9">
        <f t="shared" si="292"/>
        <v>0</v>
      </c>
      <c r="L3724" s="9">
        <f t="shared" si="293"/>
        <v>0</v>
      </c>
    </row>
    <row r="3725" spans="1:12" ht="15" x14ac:dyDescent="0.25">
      <c r="A3725" s="167">
        <f t="shared" si="291"/>
        <v>150.67200000000983</v>
      </c>
      <c r="B3725" s="325">
        <f t="shared" si="294"/>
        <v>0.62780000000004099</v>
      </c>
      <c r="C3725" s="167">
        <f t="shared" si="290"/>
        <v>178.65599999998034</v>
      </c>
      <c r="D3725" s="167">
        <f>IF('Lineær programmering opg 4'!$M$4=0,"-",(-A3725+'Lineær programmering opg 4'!$M$4)/'Lineær programmering opg 4'!$K$4*-1)</f>
        <v>178.65599999998034</v>
      </c>
      <c r="E3725" s="167">
        <f>IF('Lineær programmering opg 4'!$M$5=0,"-",(-A3725+'Lineær programmering opg 4'!$M$5)/'Lineær programmering opg 4'!$K$5*-1)</f>
        <v>186.99599999999265</v>
      </c>
      <c r="F3725" s="167" t="str">
        <f>IF('Lineær programmering opg 4'!$E$6=0,"-",(-A3725+'Lineær programmering opg 4'!$M$6)/'Lineær programmering opg 4'!$K$6*-1)</f>
        <v>-</v>
      </c>
      <c r="G3725" s="167" t="str">
        <f>IF('Lineær programmering opg 4'!$D$7=0,"-",((-A3725+'Lineær programmering opg 4'!$M$7)/'Lineær programmering opg 4'!$K$7)*-1)</f>
        <v>-</v>
      </c>
      <c r="H3725" s="167" t="str">
        <f>IF('Lineær programmering opg 4'!$C$8=0,"-",((-A3725+'Lineær programmering opg 4'!$M$8)/'Lineær programmering opg 4'!$K$8)*-1)</f>
        <v>-</v>
      </c>
      <c r="I3725" s="167" t="str">
        <f>IF('Lineær programmering opg 4'!$D$8=0,"-",'Lineær programmering opg 4'!$G$8)</f>
        <v>-</v>
      </c>
      <c r="J3725" s="295">
        <f>A3725*'Lineær programmering opg 4'!$C$11+Datatabel!C3725*'Lineær programmering opg 4'!$D$11</f>
        <v>41865.599999998034</v>
      </c>
      <c r="K3725" s="9">
        <f t="shared" si="292"/>
        <v>0</v>
      </c>
      <c r="L3725" s="9">
        <f t="shared" si="293"/>
        <v>0</v>
      </c>
    </row>
    <row r="3726" spans="1:12" ht="15" x14ac:dyDescent="0.25">
      <c r="A3726" s="167">
        <f t="shared" si="291"/>
        <v>150.64800000000983</v>
      </c>
      <c r="B3726" s="325">
        <f t="shared" si="294"/>
        <v>0.627700000000041</v>
      </c>
      <c r="C3726" s="167">
        <f t="shared" si="290"/>
        <v>178.70399999998034</v>
      </c>
      <c r="D3726" s="167">
        <f>IF('Lineær programmering opg 4'!$M$4=0,"-",(-A3726+'Lineær programmering opg 4'!$M$4)/'Lineær programmering opg 4'!$K$4*-1)</f>
        <v>178.70399999998034</v>
      </c>
      <c r="E3726" s="167">
        <f>IF('Lineær programmering opg 4'!$M$5=0,"-",(-A3726+'Lineær programmering opg 4'!$M$5)/'Lineær programmering opg 4'!$K$5*-1)</f>
        <v>187.01399999999265</v>
      </c>
      <c r="F3726" s="167" t="str">
        <f>IF('Lineær programmering opg 4'!$E$6=0,"-",(-A3726+'Lineær programmering opg 4'!$M$6)/'Lineær programmering opg 4'!$K$6*-1)</f>
        <v>-</v>
      </c>
      <c r="G3726" s="167" t="str">
        <f>IF('Lineær programmering opg 4'!$D$7=0,"-",((-A3726+'Lineær programmering opg 4'!$M$7)/'Lineær programmering opg 4'!$K$7)*-1)</f>
        <v>-</v>
      </c>
      <c r="H3726" s="167" t="str">
        <f>IF('Lineær programmering opg 4'!$C$8=0,"-",((-A3726+'Lineær programmering opg 4'!$M$8)/'Lineær programmering opg 4'!$K$8)*-1)</f>
        <v>-</v>
      </c>
      <c r="I3726" s="167" t="str">
        <f>IF('Lineær programmering opg 4'!$D$8=0,"-",'Lineær programmering opg 4'!$G$8)</f>
        <v>-</v>
      </c>
      <c r="J3726" s="295">
        <f>A3726*'Lineær programmering opg 4'!$C$11+Datatabel!C3726*'Lineær programmering opg 4'!$D$11</f>
        <v>41870.399999998037</v>
      </c>
      <c r="K3726" s="9">
        <f t="shared" si="292"/>
        <v>0</v>
      </c>
      <c r="L3726" s="9">
        <f t="shared" si="293"/>
        <v>0</v>
      </c>
    </row>
    <row r="3727" spans="1:12" ht="15" x14ac:dyDescent="0.25">
      <c r="A3727" s="167">
        <f t="shared" si="291"/>
        <v>150.62400000000986</v>
      </c>
      <c r="B3727" s="325">
        <f t="shared" si="294"/>
        <v>0.62760000000004101</v>
      </c>
      <c r="C3727" s="167">
        <f t="shared" si="290"/>
        <v>178.75199999998028</v>
      </c>
      <c r="D3727" s="167">
        <f>IF('Lineær programmering opg 4'!$M$4=0,"-",(-A3727+'Lineær programmering opg 4'!$M$4)/'Lineær programmering opg 4'!$K$4*-1)</f>
        <v>178.75199999998028</v>
      </c>
      <c r="E3727" s="167">
        <f>IF('Lineær programmering opg 4'!$M$5=0,"-",(-A3727+'Lineær programmering opg 4'!$M$5)/'Lineær programmering opg 4'!$K$5*-1)</f>
        <v>187.03199999999262</v>
      </c>
      <c r="F3727" s="167" t="str">
        <f>IF('Lineær programmering opg 4'!$E$6=0,"-",(-A3727+'Lineær programmering opg 4'!$M$6)/'Lineær programmering opg 4'!$K$6*-1)</f>
        <v>-</v>
      </c>
      <c r="G3727" s="167" t="str">
        <f>IF('Lineær programmering opg 4'!$D$7=0,"-",((-A3727+'Lineær programmering opg 4'!$M$7)/'Lineær programmering opg 4'!$K$7)*-1)</f>
        <v>-</v>
      </c>
      <c r="H3727" s="167" t="str">
        <f>IF('Lineær programmering opg 4'!$C$8=0,"-",((-A3727+'Lineær programmering opg 4'!$M$8)/'Lineær programmering opg 4'!$K$8)*-1)</f>
        <v>-</v>
      </c>
      <c r="I3727" s="167" t="str">
        <f>IF('Lineær programmering opg 4'!$D$8=0,"-",'Lineær programmering opg 4'!$G$8)</f>
        <v>-</v>
      </c>
      <c r="J3727" s="295">
        <f>A3727*'Lineær programmering opg 4'!$C$11+Datatabel!C3727*'Lineær programmering opg 4'!$D$11</f>
        <v>41875.199999998025</v>
      </c>
      <c r="K3727" s="9">
        <f t="shared" si="292"/>
        <v>0</v>
      </c>
      <c r="L3727" s="9">
        <f t="shared" si="293"/>
        <v>0</v>
      </c>
    </row>
    <row r="3728" spans="1:12" ht="15" x14ac:dyDescent="0.25">
      <c r="A3728" s="167">
        <f t="shared" si="291"/>
        <v>150.60000000000986</v>
      </c>
      <c r="B3728" s="325">
        <f t="shared" si="294"/>
        <v>0.62750000000004102</v>
      </c>
      <c r="C3728" s="167">
        <f t="shared" si="290"/>
        <v>178.79999999998029</v>
      </c>
      <c r="D3728" s="167">
        <f>IF('Lineær programmering opg 4'!$M$4=0,"-",(-A3728+'Lineær programmering opg 4'!$M$4)/'Lineær programmering opg 4'!$K$4*-1)</f>
        <v>178.79999999998029</v>
      </c>
      <c r="E3728" s="167">
        <f>IF('Lineær programmering opg 4'!$M$5=0,"-",(-A3728+'Lineær programmering opg 4'!$M$5)/'Lineær programmering opg 4'!$K$5*-1)</f>
        <v>187.04999999999262</v>
      </c>
      <c r="F3728" s="167" t="str">
        <f>IF('Lineær programmering opg 4'!$E$6=0,"-",(-A3728+'Lineær programmering opg 4'!$M$6)/'Lineær programmering opg 4'!$K$6*-1)</f>
        <v>-</v>
      </c>
      <c r="G3728" s="167" t="str">
        <f>IF('Lineær programmering opg 4'!$D$7=0,"-",((-A3728+'Lineær programmering opg 4'!$M$7)/'Lineær programmering opg 4'!$K$7)*-1)</f>
        <v>-</v>
      </c>
      <c r="H3728" s="167" t="str">
        <f>IF('Lineær programmering opg 4'!$C$8=0,"-",((-A3728+'Lineær programmering opg 4'!$M$8)/'Lineær programmering opg 4'!$K$8)*-1)</f>
        <v>-</v>
      </c>
      <c r="I3728" s="167" t="str">
        <f>IF('Lineær programmering opg 4'!$D$8=0,"-",'Lineær programmering opg 4'!$G$8)</f>
        <v>-</v>
      </c>
      <c r="J3728" s="295">
        <f>A3728*'Lineær programmering opg 4'!$C$11+Datatabel!C3728*'Lineær programmering opg 4'!$D$11</f>
        <v>41879.999999998028</v>
      </c>
      <c r="K3728" s="9">
        <f t="shared" si="292"/>
        <v>0</v>
      </c>
      <c r="L3728" s="9">
        <f t="shared" si="293"/>
        <v>0</v>
      </c>
    </row>
    <row r="3729" spans="1:12" ht="15" x14ac:dyDescent="0.25">
      <c r="A3729" s="167">
        <f t="shared" si="291"/>
        <v>150.57600000000986</v>
      </c>
      <c r="B3729" s="325">
        <f t="shared" si="294"/>
        <v>0.62740000000004104</v>
      </c>
      <c r="C3729" s="167">
        <f t="shared" si="290"/>
        <v>178.84799999998029</v>
      </c>
      <c r="D3729" s="167">
        <f>IF('Lineær programmering opg 4'!$M$4=0,"-",(-A3729+'Lineær programmering opg 4'!$M$4)/'Lineær programmering opg 4'!$K$4*-1)</f>
        <v>178.84799999998029</v>
      </c>
      <c r="E3729" s="167">
        <f>IF('Lineær programmering opg 4'!$M$5=0,"-",(-A3729+'Lineær programmering opg 4'!$M$5)/'Lineær programmering opg 4'!$K$5*-1)</f>
        <v>187.06799999999262</v>
      </c>
      <c r="F3729" s="167" t="str">
        <f>IF('Lineær programmering opg 4'!$E$6=0,"-",(-A3729+'Lineær programmering opg 4'!$M$6)/'Lineær programmering opg 4'!$K$6*-1)</f>
        <v>-</v>
      </c>
      <c r="G3729" s="167" t="str">
        <f>IF('Lineær programmering opg 4'!$D$7=0,"-",((-A3729+'Lineær programmering opg 4'!$M$7)/'Lineær programmering opg 4'!$K$7)*-1)</f>
        <v>-</v>
      </c>
      <c r="H3729" s="167" t="str">
        <f>IF('Lineær programmering opg 4'!$C$8=0,"-",((-A3729+'Lineær programmering opg 4'!$M$8)/'Lineær programmering opg 4'!$K$8)*-1)</f>
        <v>-</v>
      </c>
      <c r="I3729" s="167" t="str">
        <f>IF('Lineær programmering opg 4'!$D$8=0,"-",'Lineær programmering opg 4'!$G$8)</f>
        <v>-</v>
      </c>
      <c r="J3729" s="295">
        <f>A3729*'Lineær programmering opg 4'!$C$11+Datatabel!C3729*'Lineær programmering opg 4'!$D$11</f>
        <v>41884.799999998031</v>
      </c>
      <c r="K3729" s="9">
        <f t="shared" si="292"/>
        <v>0</v>
      </c>
      <c r="L3729" s="9">
        <f t="shared" si="293"/>
        <v>0</v>
      </c>
    </row>
    <row r="3730" spans="1:12" ht="15" x14ac:dyDescent="0.25">
      <c r="A3730" s="167">
        <f t="shared" si="291"/>
        <v>150.55200000000985</v>
      </c>
      <c r="B3730" s="325">
        <f t="shared" si="294"/>
        <v>0.62730000000004105</v>
      </c>
      <c r="C3730" s="167">
        <f t="shared" si="290"/>
        <v>178.89599999998029</v>
      </c>
      <c r="D3730" s="167">
        <f>IF('Lineær programmering opg 4'!$M$4=0,"-",(-A3730+'Lineær programmering opg 4'!$M$4)/'Lineær programmering opg 4'!$K$4*-1)</f>
        <v>178.89599999998029</v>
      </c>
      <c r="E3730" s="167">
        <f>IF('Lineær programmering opg 4'!$M$5=0,"-",(-A3730+'Lineær programmering opg 4'!$M$5)/'Lineær programmering opg 4'!$K$5*-1)</f>
        <v>187.08599999999262</v>
      </c>
      <c r="F3730" s="167" t="str">
        <f>IF('Lineær programmering opg 4'!$E$6=0,"-",(-A3730+'Lineær programmering opg 4'!$M$6)/'Lineær programmering opg 4'!$K$6*-1)</f>
        <v>-</v>
      </c>
      <c r="G3730" s="167" t="str">
        <f>IF('Lineær programmering opg 4'!$D$7=0,"-",((-A3730+'Lineær programmering opg 4'!$M$7)/'Lineær programmering opg 4'!$K$7)*-1)</f>
        <v>-</v>
      </c>
      <c r="H3730" s="167" t="str">
        <f>IF('Lineær programmering opg 4'!$C$8=0,"-",((-A3730+'Lineær programmering opg 4'!$M$8)/'Lineær programmering opg 4'!$K$8)*-1)</f>
        <v>-</v>
      </c>
      <c r="I3730" s="167" t="str">
        <f>IF('Lineær programmering opg 4'!$D$8=0,"-",'Lineær programmering opg 4'!$G$8)</f>
        <v>-</v>
      </c>
      <c r="J3730" s="295">
        <f>A3730*'Lineær programmering opg 4'!$C$11+Datatabel!C3730*'Lineær programmering opg 4'!$D$11</f>
        <v>41889.599999998027</v>
      </c>
      <c r="K3730" s="9">
        <f t="shared" si="292"/>
        <v>0</v>
      </c>
      <c r="L3730" s="9">
        <f t="shared" si="293"/>
        <v>0</v>
      </c>
    </row>
    <row r="3731" spans="1:12" ht="15" x14ac:dyDescent="0.25">
      <c r="A3731" s="167">
        <f t="shared" si="291"/>
        <v>150.52800000000985</v>
      </c>
      <c r="B3731" s="325">
        <f t="shared" si="294"/>
        <v>0.62720000000004106</v>
      </c>
      <c r="C3731" s="167">
        <f t="shared" si="290"/>
        <v>178.94399999998029</v>
      </c>
      <c r="D3731" s="167">
        <f>IF('Lineær programmering opg 4'!$M$4=0,"-",(-A3731+'Lineær programmering opg 4'!$M$4)/'Lineær programmering opg 4'!$K$4*-1)</f>
        <v>178.94399999998029</v>
      </c>
      <c r="E3731" s="167">
        <f>IF('Lineær programmering opg 4'!$M$5=0,"-",(-A3731+'Lineær programmering opg 4'!$M$5)/'Lineær programmering opg 4'!$K$5*-1)</f>
        <v>187.10399999999262</v>
      </c>
      <c r="F3731" s="167" t="str">
        <f>IF('Lineær programmering opg 4'!$E$6=0,"-",(-A3731+'Lineær programmering opg 4'!$M$6)/'Lineær programmering opg 4'!$K$6*-1)</f>
        <v>-</v>
      </c>
      <c r="G3731" s="167" t="str">
        <f>IF('Lineær programmering opg 4'!$D$7=0,"-",((-A3731+'Lineær programmering opg 4'!$M$7)/'Lineær programmering opg 4'!$K$7)*-1)</f>
        <v>-</v>
      </c>
      <c r="H3731" s="167" t="str">
        <f>IF('Lineær programmering opg 4'!$C$8=0,"-",((-A3731+'Lineær programmering opg 4'!$M$8)/'Lineær programmering opg 4'!$K$8)*-1)</f>
        <v>-</v>
      </c>
      <c r="I3731" s="167" t="str">
        <f>IF('Lineær programmering opg 4'!$D$8=0,"-",'Lineær programmering opg 4'!$G$8)</f>
        <v>-</v>
      </c>
      <c r="J3731" s="295">
        <f>A3731*'Lineær programmering opg 4'!$C$11+Datatabel!C3731*'Lineær programmering opg 4'!$D$11</f>
        <v>41894.39999999803</v>
      </c>
      <c r="K3731" s="9">
        <f t="shared" si="292"/>
        <v>0</v>
      </c>
      <c r="L3731" s="9">
        <f t="shared" si="293"/>
        <v>0</v>
      </c>
    </row>
    <row r="3732" spans="1:12" ht="15" x14ac:dyDescent="0.25">
      <c r="A3732" s="167">
        <f t="shared" si="291"/>
        <v>150.50400000000985</v>
      </c>
      <c r="B3732" s="325">
        <f t="shared" si="294"/>
        <v>0.62710000000004107</v>
      </c>
      <c r="C3732" s="167">
        <f t="shared" si="290"/>
        <v>178.99199999998029</v>
      </c>
      <c r="D3732" s="167">
        <f>IF('Lineær programmering opg 4'!$M$4=0,"-",(-A3732+'Lineær programmering opg 4'!$M$4)/'Lineær programmering opg 4'!$K$4*-1)</f>
        <v>178.99199999998029</v>
      </c>
      <c r="E3732" s="167">
        <f>IF('Lineær programmering opg 4'!$M$5=0,"-",(-A3732+'Lineær programmering opg 4'!$M$5)/'Lineær programmering opg 4'!$K$5*-1)</f>
        <v>187.12199999999262</v>
      </c>
      <c r="F3732" s="167" t="str">
        <f>IF('Lineær programmering opg 4'!$E$6=0,"-",(-A3732+'Lineær programmering opg 4'!$M$6)/'Lineær programmering opg 4'!$K$6*-1)</f>
        <v>-</v>
      </c>
      <c r="G3732" s="167" t="str">
        <f>IF('Lineær programmering opg 4'!$D$7=0,"-",((-A3732+'Lineær programmering opg 4'!$M$7)/'Lineær programmering opg 4'!$K$7)*-1)</f>
        <v>-</v>
      </c>
      <c r="H3732" s="167" t="str">
        <f>IF('Lineær programmering opg 4'!$C$8=0,"-",((-A3732+'Lineær programmering opg 4'!$M$8)/'Lineær programmering opg 4'!$K$8)*-1)</f>
        <v>-</v>
      </c>
      <c r="I3732" s="167" t="str">
        <f>IF('Lineær programmering opg 4'!$D$8=0,"-",'Lineær programmering opg 4'!$G$8)</f>
        <v>-</v>
      </c>
      <c r="J3732" s="295">
        <f>A3732*'Lineær programmering opg 4'!$C$11+Datatabel!C3732*'Lineær programmering opg 4'!$D$11</f>
        <v>41899.199999998033</v>
      </c>
      <c r="K3732" s="9">
        <f t="shared" si="292"/>
        <v>0</v>
      </c>
      <c r="L3732" s="9">
        <f t="shared" si="293"/>
        <v>0</v>
      </c>
    </row>
    <row r="3733" spans="1:12" ht="15" x14ac:dyDescent="0.25">
      <c r="A3733" s="167">
        <f t="shared" si="291"/>
        <v>150.48000000000985</v>
      </c>
      <c r="B3733" s="325">
        <f t="shared" si="294"/>
        <v>0.62700000000004108</v>
      </c>
      <c r="C3733" s="167">
        <f t="shared" si="290"/>
        <v>179.0399999999803</v>
      </c>
      <c r="D3733" s="167">
        <f>IF('Lineær programmering opg 4'!$M$4=0,"-",(-A3733+'Lineær programmering opg 4'!$M$4)/'Lineær programmering opg 4'!$K$4*-1)</f>
        <v>179.0399999999803</v>
      </c>
      <c r="E3733" s="167">
        <f>IF('Lineær programmering opg 4'!$M$5=0,"-",(-A3733+'Lineær programmering opg 4'!$M$5)/'Lineær programmering opg 4'!$K$5*-1)</f>
        <v>187.13999999999263</v>
      </c>
      <c r="F3733" s="167" t="str">
        <f>IF('Lineær programmering opg 4'!$E$6=0,"-",(-A3733+'Lineær programmering opg 4'!$M$6)/'Lineær programmering opg 4'!$K$6*-1)</f>
        <v>-</v>
      </c>
      <c r="G3733" s="167" t="str">
        <f>IF('Lineær programmering opg 4'!$D$7=0,"-",((-A3733+'Lineær programmering opg 4'!$M$7)/'Lineær programmering opg 4'!$K$7)*-1)</f>
        <v>-</v>
      </c>
      <c r="H3733" s="167" t="str">
        <f>IF('Lineær programmering opg 4'!$C$8=0,"-",((-A3733+'Lineær programmering opg 4'!$M$8)/'Lineær programmering opg 4'!$K$8)*-1)</f>
        <v>-</v>
      </c>
      <c r="I3733" s="167" t="str">
        <f>IF('Lineær programmering opg 4'!$D$8=0,"-",'Lineær programmering opg 4'!$G$8)</f>
        <v>-</v>
      </c>
      <c r="J3733" s="295">
        <f>A3733*'Lineær programmering opg 4'!$C$11+Datatabel!C3733*'Lineær programmering opg 4'!$D$11</f>
        <v>41903.999999998035</v>
      </c>
      <c r="K3733" s="9">
        <f t="shared" si="292"/>
        <v>0</v>
      </c>
      <c r="L3733" s="9">
        <f t="shared" si="293"/>
        <v>0</v>
      </c>
    </row>
    <row r="3734" spans="1:12" ht="15" x14ac:dyDescent="0.25">
      <c r="A3734" s="167">
        <f t="shared" si="291"/>
        <v>150.45600000000985</v>
      </c>
      <c r="B3734" s="325">
        <f t="shared" si="294"/>
        <v>0.62690000000004109</v>
      </c>
      <c r="C3734" s="167">
        <f t="shared" si="290"/>
        <v>179.0879999999803</v>
      </c>
      <c r="D3734" s="167">
        <f>IF('Lineær programmering opg 4'!$M$4=0,"-",(-A3734+'Lineær programmering opg 4'!$M$4)/'Lineær programmering opg 4'!$K$4*-1)</f>
        <v>179.0879999999803</v>
      </c>
      <c r="E3734" s="167">
        <f>IF('Lineær programmering opg 4'!$M$5=0,"-",(-A3734+'Lineær programmering opg 4'!$M$5)/'Lineær programmering opg 4'!$K$5*-1)</f>
        <v>187.15799999999263</v>
      </c>
      <c r="F3734" s="167" t="str">
        <f>IF('Lineær programmering opg 4'!$E$6=0,"-",(-A3734+'Lineær programmering opg 4'!$M$6)/'Lineær programmering opg 4'!$K$6*-1)</f>
        <v>-</v>
      </c>
      <c r="G3734" s="167" t="str">
        <f>IF('Lineær programmering opg 4'!$D$7=0,"-",((-A3734+'Lineær programmering opg 4'!$M$7)/'Lineær programmering opg 4'!$K$7)*-1)</f>
        <v>-</v>
      </c>
      <c r="H3734" s="167" t="str">
        <f>IF('Lineær programmering opg 4'!$C$8=0,"-",((-A3734+'Lineær programmering opg 4'!$M$8)/'Lineær programmering opg 4'!$K$8)*-1)</f>
        <v>-</v>
      </c>
      <c r="I3734" s="167" t="str">
        <f>IF('Lineær programmering opg 4'!$D$8=0,"-",'Lineær programmering opg 4'!$G$8)</f>
        <v>-</v>
      </c>
      <c r="J3734" s="295">
        <f>A3734*'Lineær programmering opg 4'!$C$11+Datatabel!C3734*'Lineær programmering opg 4'!$D$11</f>
        <v>41908.799999998024</v>
      </c>
      <c r="K3734" s="9">
        <f t="shared" si="292"/>
        <v>0</v>
      </c>
      <c r="L3734" s="9">
        <f t="shared" si="293"/>
        <v>0</v>
      </c>
    </row>
    <row r="3735" spans="1:12" ht="15" x14ac:dyDescent="0.25">
      <c r="A3735" s="167">
        <f t="shared" si="291"/>
        <v>150.43200000000985</v>
      </c>
      <c r="B3735" s="325">
        <f t="shared" si="294"/>
        <v>0.6268000000000411</v>
      </c>
      <c r="C3735" s="167">
        <f t="shared" si="290"/>
        <v>179.1359999999803</v>
      </c>
      <c r="D3735" s="167">
        <f>IF('Lineær programmering opg 4'!$M$4=0,"-",(-A3735+'Lineær programmering opg 4'!$M$4)/'Lineær programmering opg 4'!$K$4*-1)</f>
        <v>179.1359999999803</v>
      </c>
      <c r="E3735" s="167">
        <f>IF('Lineær programmering opg 4'!$M$5=0,"-",(-A3735+'Lineær programmering opg 4'!$M$5)/'Lineær programmering opg 4'!$K$5*-1)</f>
        <v>187.17599999999263</v>
      </c>
      <c r="F3735" s="167" t="str">
        <f>IF('Lineær programmering opg 4'!$E$6=0,"-",(-A3735+'Lineær programmering opg 4'!$M$6)/'Lineær programmering opg 4'!$K$6*-1)</f>
        <v>-</v>
      </c>
      <c r="G3735" s="167" t="str">
        <f>IF('Lineær programmering opg 4'!$D$7=0,"-",((-A3735+'Lineær programmering opg 4'!$M$7)/'Lineær programmering opg 4'!$K$7)*-1)</f>
        <v>-</v>
      </c>
      <c r="H3735" s="167" t="str">
        <f>IF('Lineær programmering opg 4'!$C$8=0,"-",((-A3735+'Lineær programmering opg 4'!$M$8)/'Lineær programmering opg 4'!$K$8)*-1)</f>
        <v>-</v>
      </c>
      <c r="I3735" s="167" t="str">
        <f>IF('Lineær programmering opg 4'!$D$8=0,"-",'Lineær programmering opg 4'!$G$8)</f>
        <v>-</v>
      </c>
      <c r="J3735" s="295">
        <f>A3735*'Lineær programmering opg 4'!$C$11+Datatabel!C3735*'Lineær programmering opg 4'!$D$11</f>
        <v>41913.599999998027</v>
      </c>
      <c r="K3735" s="9">
        <f t="shared" si="292"/>
        <v>0</v>
      </c>
      <c r="L3735" s="9">
        <f t="shared" si="293"/>
        <v>0</v>
      </c>
    </row>
    <row r="3736" spans="1:12" ht="15" x14ac:dyDescent="0.25">
      <c r="A3736" s="167">
        <f t="shared" si="291"/>
        <v>150.40800000000988</v>
      </c>
      <c r="B3736" s="325">
        <f t="shared" si="294"/>
        <v>0.62670000000004111</v>
      </c>
      <c r="C3736" s="167">
        <f t="shared" si="290"/>
        <v>179.18399999998024</v>
      </c>
      <c r="D3736" s="167">
        <f>IF('Lineær programmering opg 4'!$M$4=0,"-",(-A3736+'Lineær programmering opg 4'!$M$4)/'Lineær programmering opg 4'!$K$4*-1)</f>
        <v>179.18399999998024</v>
      </c>
      <c r="E3736" s="167">
        <f>IF('Lineær programmering opg 4'!$M$5=0,"-",(-A3736+'Lineær programmering opg 4'!$M$5)/'Lineær programmering opg 4'!$K$5*-1)</f>
        <v>187.1939999999926</v>
      </c>
      <c r="F3736" s="167" t="str">
        <f>IF('Lineær programmering opg 4'!$E$6=0,"-",(-A3736+'Lineær programmering opg 4'!$M$6)/'Lineær programmering opg 4'!$K$6*-1)</f>
        <v>-</v>
      </c>
      <c r="G3736" s="167" t="str">
        <f>IF('Lineær programmering opg 4'!$D$7=0,"-",((-A3736+'Lineær programmering opg 4'!$M$7)/'Lineær programmering opg 4'!$K$7)*-1)</f>
        <v>-</v>
      </c>
      <c r="H3736" s="167" t="str">
        <f>IF('Lineær programmering opg 4'!$C$8=0,"-",((-A3736+'Lineær programmering opg 4'!$M$8)/'Lineær programmering opg 4'!$K$8)*-1)</f>
        <v>-</v>
      </c>
      <c r="I3736" s="167" t="str">
        <f>IF('Lineær programmering opg 4'!$D$8=0,"-",'Lineær programmering opg 4'!$G$8)</f>
        <v>-</v>
      </c>
      <c r="J3736" s="295">
        <f>A3736*'Lineær programmering opg 4'!$C$11+Datatabel!C3736*'Lineær programmering opg 4'!$D$11</f>
        <v>41918.399999998022</v>
      </c>
      <c r="K3736" s="9">
        <f t="shared" si="292"/>
        <v>0</v>
      </c>
      <c r="L3736" s="9">
        <f t="shared" si="293"/>
        <v>0</v>
      </c>
    </row>
    <row r="3737" spans="1:12" ht="15" x14ac:dyDescent="0.25">
      <c r="A3737" s="167">
        <f t="shared" si="291"/>
        <v>150.38400000000988</v>
      </c>
      <c r="B3737" s="325">
        <f t="shared" si="294"/>
        <v>0.62660000000004112</v>
      </c>
      <c r="C3737" s="167">
        <f t="shared" si="290"/>
        <v>179.23199999998025</v>
      </c>
      <c r="D3737" s="167">
        <f>IF('Lineær programmering opg 4'!$M$4=0,"-",(-A3737+'Lineær programmering opg 4'!$M$4)/'Lineær programmering opg 4'!$K$4*-1)</f>
        <v>179.23199999998025</v>
      </c>
      <c r="E3737" s="167">
        <f>IF('Lineær programmering opg 4'!$M$5=0,"-",(-A3737+'Lineær programmering opg 4'!$M$5)/'Lineær programmering opg 4'!$K$5*-1)</f>
        <v>187.2119999999926</v>
      </c>
      <c r="F3737" s="167" t="str">
        <f>IF('Lineær programmering opg 4'!$E$6=0,"-",(-A3737+'Lineær programmering opg 4'!$M$6)/'Lineær programmering opg 4'!$K$6*-1)</f>
        <v>-</v>
      </c>
      <c r="G3737" s="167" t="str">
        <f>IF('Lineær programmering opg 4'!$D$7=0,"-",((-A3737+'Lineær programmering opg 4'!$M$7)/'Lineær programmering opg 4'!$K$7)*-1)</f>
        <v>-</v>
      </c>
      <c r="H3737" s="167" t="str">
        <f>IF('Lineær programmering opg 4'!$C$8=0,"-",((-A3737+'Lineær programmering opg 4'!$M$8)/'Lineær programmering opg 4'!$K$8)*-1)</f>
        <v>-</v>
      </c>
      <c r="I3737" s="167" t="str">
        <f>IF('Lineær programmering opg 4'!$D$8=0,"-",'Lineær programmering opg 4'!$G$8)</f>
        <v>-</v>
      </c>
      <c r="J3737" s="295">
        <f>A3737*'Lineær programmering opg 4'!$C$11+Datatabel!C3737*'Lineær programmering opg 4'!$D$11</f>
        <v>41923.199999998025</v>
      </c>
      <c r="K3737" s="9">
        <f t="shared" si="292"/>
        <v>0</v>
      </c>
      <c r="L3737" s="9">
        <f t="shared" si="293"/>
        <v>0</v>
      </c>
    </row>
    <row r="3738" spans="1:12" ht="15" x14ac:dyDescent="0.25">
      <c r="A3738" s="167">
        <f t="shared" si="291"/>
        <v>150.36000000000988</v>
      </c>
      <c r="B3738" s="325">
        <f t="shared" si="294"/>
        <v>0.62650000000004114</v>
      </c>
      <c r="C3738" s="167">
        <f t="shared" si="290"/>
        <v>179.27999999998025</v>
      </c>
      <c r="D3738" s="167">
        <f>IF('Lineær programmering opg 4'!$M$4=0,"-",(-A3738+'Lineær programmering opg 4'!$M$4)/'Lineær programmering opg 4'!$K$4*-1)</f>
        <v>179.27999999998025</v>
      </c>
      <c r="E3738" s="167">
        <f>IF('Lineær programmering opg 4'!$M$5=0,"-",(-A3738+'Lineær programmering opg 4'!$M$5)/'Lineær programmering opg 4'!$K$5*-1)</f>
        <v>187.2299999999926</v>
      </c>
      <c r="F3738" s="167" t="str">
        <f>IF('Lineær programmering opg 4'!$E$6=0,"-",(-A3738+'Lineær programmering opg 4'!$M$6)/'Lineær programmering opg 4'!$K$6*-1)</f>
        <v>-</v>
      </c>
      <c r="G3738" s="167" t="str">
        <f>IF('Lineær programmering opg 4'!$D$7=0,"-",((-A3738+'Lineær programmering opg 4'!$M$7)/'Lineær programmering opg 4'!$K$7)*-1)</f>
        <v>-</v>
      </c>
      <c r="H3738" s="167" t="str">
        <f>IF('Lineær programmering opg 4'!$C$8=0,"-",((-A3738+'Lineær programmering opg 4'!$M$8)/'Lineær programmering opg 4'!$K$8)*-1)</f>
        <v>-</v>
      </c>
      <c r="I3738" s="167" t="str">
        <f>IF('Lineær programmering opg 4'!$D$8=0,"-",'Lineær programmering opg 4'!$G$8)</f>
        <v>-</v>
      </c>
      <c r="J3738" s="295">
        <f>A3738*'Lineær programmering opg 4'!$C$11+Datatabel!C3738*'Lineær programmering opg 4'!$D$11</f>
        <v>41927.999999998028</v>
      </c>
      <c r="K3738" s="9">
        <f t="shared" si="292"/>
        <v>0</v>
      </c>
      <c r="L3738" s="9">
        <f t="shared" si="293"/>
        <v>0</v>
      </c>
    </row>
    <row r="3739" spans="1:12" ht="15" x14ac:dyDescent="0.25">
      <c r="A3739" s="167">
        <f t="shared" si="291"/>
        <v>150.33600000000988</v>
      </c>
      <c r="B3739" s="325">
        <f t="shared" si="294"/>
        <v>0.62640000000004115</v>
      </c>
      <c r="C3739" s="167">
        <f t="shared" si="290"/>
        <v>179.32799999998025</v>
      </c>
      <c r="D3739" s="167">
        <f>IF('Lineær programmering opg 4'!$M$4=0,"-",(-A3739+'Lineær programmering opg 4'!$M$4)/'Lineær programmering opg 4'!$K$4*-1)</f>
        <v>179.32799999998025</v>
      </c>
      <c r="E3739" s="167">
        <f>IF('Lineær programmering opg 4'!$M$5=0,"-",(-A3739+'Lineær programmering opg 4'!$M$5)/'Lineær programmering opg 4'!$K$5*-1)</f>
        <v>187.2479999999926</v>
      </c>
      <c r="F3739" s="167" t="str">
        <f>IF('Lineær programmering opg 4'!$E$6=0,"-",(-A3739+'Lineær programmering opg 4'!$M$6)/'Lineær programmering opg 4'!$K$6*-1)</f>
        <v>-</v>
      </c>
      <c r="G3739" s="167" t="str">
        <f>IF('Lineær programmering opg 4'!$D$7=0,"-",((-A3739+'Lineær programmering opg 4'!$M$7)/'Lineær programmering opg 4'!$K$7)*-1)</f>
        <v>-</v>
      </c>
      <c r="H3739" s="167" t="str">
        <f>IF('Lineær programmering opg 4'!$C$8=0,"-",((-A3739+'Lineær programmering opg 4'!$M$8)/'Lineær programmering opg 4'!$K$8)*-1)</f>
        <v>-</v>
      </c>
      <c r="I3739" s="167" t="str">
        <f>IF('Lineær programmering opg 4'!$D$8=0,"-",'Lineær programmering opg 4'!$G$8)</f>
        <v>-</v>
      </c>
      <c r="J3739" s="295">
        <f>A3739*'Lineær programmering opg 4'!$C$11+Datatabel!C3739*'Lineær programmering opg 4'!$D$11</f>
        <v>41932.799999998024</v>
      </c>
      <c r="K3739" s="9">
        <f t="shared" si="292"/>
        <v>0</v>
      </c>
      <c r="L3739" s="9">
        <f t="shared" si="293"/>
        <v>0</v>
      </c>
    </row>
    <row r="3740" spans="1:12" ht="15" x14ac:dyDescent="0.25">
      <c r="A3740" s="167">
        <f t="shared" si="291"/>
        <v>150.31200000000987</v>
      </c>
      <c r="B3740" s="325">
        <f t="shared" si="294"/>
        <v>0.62630000000004116</v>
      </c>
      <c r="C3740" s="167">
        <f t="shared" si="290"/>
        <v>179.37599999998025</v>
      </c>
      <c r="D3740" s="167">
        <f>IF('Lineær programmering opg 4'!$M$4=0,"-",(-A3740+'Lineær programmering opg 4'!$M$4)/'Lineær programmering opg 4'!$K$4*-1)</f>
        <v>179.37599999998025</v>
      </c>
      <c r="E3740" s="167">
        <f>IF('Lineær programmering opg 4'!$M$5=0,"-",(-A3740+'Lineær programmering opg 4'!$M$5)/'Lineær programmering opg 4'!$K$5*-1)</f>
        <v>187.2659999999926</v>
      </c>
      <c r="F3740" s="167" t="str">
        <f>IF('Lineær programmering opg 4'!$E$6=0,"-",(-A3740+'Lineær programmering opg 4'!$M$6)/'Lineær programmering opg 4'!$K$6*-1)</f>
        <v>-</v>
      </c>
      <c r="G3740" s="167" t="str">
        <f>IF('Lineær programmering opg 4'!$D$7=0,"-",((-A3740+'Lineær programmering opg 4'!$M$7)/'Lineær programmering opg 4'!$K$7)*-1)</f>
        <v>-</v>
      </c>
      <c r="H3740" s="167" t="str">
        <f>IF('Lineær programmering opg 4'!$C$8=0,"-",((-A3740+'Lineær programmering opg 4'!$M$8)/'Lineær programmering opg 4'!$K$8)*-1)</f>
        <v>-</v>
      </c>
      <c r="I3740" s="167" t="str">
        <f>IF('Lineær programmering opg 4'!$D$8=0,"-",'Lineær programmering opg 4'!$G$8)</f>
        <v>-</v>
      </c>
      <c r="J3740" s="295">
        <f>A3740*'Lineær programmering opg 4'!$C$11+Datatabel!C3740*'Lineær programmering opg 4'!$D$11</f>
        <v>41937.599999998027</v>
      </c>
      <c r="K3740" s="9">
        <f t="shared" si="292"/>
        <v>0</v>
      </c>
      <c r="L3740" s="9">
        <f t="shared" si="293"/>
        <v>0</v>
      </c>
    </row>
    <row r="3741" spans="1:12" ht="15" x14ac:dyDescent="0.25">
      <c r="A3741" s="167">
        <f t="shared" si="291"/>
        <v>150.28800000000987</v>
      </c>
      <c r="B3741" s="325">
        <f t="shared" si="294"/>
        <v>0.62620000000004117</v>
      </c>
      <c r="C3741" s="167">
        <f t="shared" si="290"/>
        <v>179.42399999998025</v>
      </c>
      <c r="D3741" s="167">
        <f>IF('Lineær programmering opg 4'!$M$4=0,"-",(-A3741+'Lineær programmering opg 4'!$M$4)/'Lineær programmering opg 4'!$K$4*-1)</f>
        <v>179.42399999998025</v>
      </c>
      <c r="E3741" s="167">
        <f>IF('Lineær programmering opg 4'!$M$5=0,"-",(-A3741+'Lineær programmering opg 4'!$M$5)/'Lineær programmering opg 4'!$K$5*-1)</f>
        <v>187.2839999999926</v>
      </c>
      <c r="F3741" s="167" t="str">
        <f>IF('Lineær programmering opg 4'!$E$6=0,"-",(-A3741+'Lineær programmering opg 4'!$M$6)/'Lineær programmering opg 4'!$K$6*-1)</f>
        <v>-</v>
      </c>
      <c r="G3741" s="167" t="str">
        <f>IF('Lineær programmering opg 4'!$D$7=0,"-",((-A3741+'Lineær programmering opg 4'!$M$7)/'Lineær programmering opg 4'!$K$7)*-1)</f>
        <v>-</v>
      </c>
      <c r="H3741" s="167" t="str">
        <f>IF('Lineær programmering opg 4'!$C$8=0,"-",((-A3741+'Lineær programmering opg 4'!$M$8)/'Lineær programmering opg 4'!$K$8)*-1)</f>
        <v>-</v>
      </c>
      <c r="I3741" s="167" t="str">
        <f>IF('Lineær programmering opg 4'!$D$8=0,"-",'Lineær programmering opg 4'!$G$8)</f>
        <v>-</v>
      </c>
      <c r="J3741" s="295">
        <f>A3741*'Lineær programmering opg 4'!$C$11+Datatabel!C3741*'Lineær programmering opg 4'!$D$11</f>
        <v>41942.399999998022</v>
      </c>
      <c r="K3741" s="9">
        <f t="shared" si="292"/>
        <v>0</v>
      </c>
      <c r="L3741" s="9">
        <f t="shared" si="293"/>
        <v>0</v>
      </c>
    </row>
    <row r="3742" spans="1:12" ht="15" x14ac:dyDescent="0.25">
      <c r="A3742" s="167">
        <f t="shared" si="291"/>
        <v>150.26400000000987</v>
      </c>
      <c r="B3742" s="325">
        <f t="shared" si="294"/>
        <v>0.62610000000004118</v>
      </c>
      <c r="C3742" s="167">
        <f t="shared" si="290"/>
        <v>179.47199999998026</v>
      </c>
      <c r="D3742" s="167">
        <f>IF('Lineær programmering opg 4'!$M$4=0,"-",(-A3742+'Lineær programmering opg 4'!$M$4)/'Lineær programmering opg 4'!$K$4*-1)</f>
        <v>179.47199999998026</v>
      </c>
      <c r="E3742" s="167">
        <f>IF('Lineær programmering opg 4'!$M$5=0,"-",(-A3742+'Lineær programmering opg 4'!$M$5)/'Lineær programmering opg 4'!$K$5*-1)</f>
        <v>187.3019999999926</v>
      </c>
      <c r="F3742" s="167" t="str">
        <f>IF('Lineær programmering opg 4'!$E$6=0,"-",(-A3742+'Lineær programmering opg 4'!$M$6)/'Lineær programmering opg 4'!$K$6*-1)</f>
        <v>-</v>
      </c>
      <c r="G3742" s="167" t="str">
        <f>IF('Lineær programmering opg 4'!$D$7=0,"-",((-A3742+'Lineær programmering opg 4'!$M$7)/'Lineær programmering opg 4'!$K$7)*-1)</f>
        <v>-</v>
      </c>
      <c r="H3742" s="167" t="str">
        <f>IF('Lineær programmering opg 4'!$C$8=0,"-",((-A3742+'Lineær programmering opg 4'!$M$8)/'Lineær programmering opg 4'!$K$8)*-1)</f>
        <v>-</v>
      </c>
      <c r="I3742" s="167" t="str">
        <f>IF('Lineær programmering opg 4'!$D$8=0,"-",'Lineær programmering opg 4'!$G$8)</f>
        <v>-</v>
      </c>
      <c r="J3742" s="295">
        <f>A3742*'Lineær programmering opg 4'!$C$11+Datatabel!C3742*'Lineær programmering opg 4'!$D$11</f>
        <v>41947.199999998025</v>
      </c>
      <c r="K3742" s="9">
        <f t="shared" si="292"/>
        <v>0</v>
      </c>
      <c r="L3742" s="9">
        <f t="shared" si="293"/>
        <v>0</v>
      </c>
    </row>
    <row r="3743" spans="1:12" ht="15" x14ac:dyDescent="0.25">
      <c r="A3743" s="167">
        <f t="shared" si="291"/>
        <v>150.2400000000099</v>
      </c>
      <c r="B3743" s="325">
        <f t="shared" si="294"/>
        <v>0.62600000000004119</v>
      </c>
      <c r="C3743" s="167">
        <f t="shared" si="290"/>
        <v>179.5199999999802</v>
      </c>
      <c r="D3743" s="167">
        <f>IF('Lineær programmering opg 4'!$M$4=0,"-",(-A3743+'Lineær programmering opg 4'!$M$4)/'Lineær programmering opg 4'!$K$4*-1)</f>
        <v>179.5199999999802</v>
      </c>
      <c r="E3743" s="167">
        <f>IF('Lineær programmering opg 4'!$M$5=0,"-",(-A3743+'Lineær programmering opg 4'!$M$5)/'Lineær programmering opg 4'!$K$5*-1)</f>
        <v>187.31999999999258</v>
      </c>
      <c r="F3743" s="167" t="str">
        <f>IF('Lineær programmering opg 4'!$E$6=0,"-",(-A3743+'Lineær programmering opg 4'!$M$6)/'Lineær programmering opg 4'!$K$6*-1)</f>
        <v>-</v>
      </c>
      <c r="G3743" s="167" t="str">
        <f>IF('Lineær programmering opg 4'!$D$7=0,"-",((-A3743+'Lineær programmering opg 4'!$M$7)/'Lineær programmering opg 4'!$K$7)*-1)</f>
        <v>-</v>
      </c>
      <c r="H3743" s="167" t="str">
        <f>IF('Lineær programmering opg 4'!$C$8=0,"-",((-A3743+'Lineær programmering opg 4'!$M$8)/'Lineær programmering opg 4'!$K$8)*-1)</f>
        <v>-</v>
      </c>
      <c r="I3743" s="167" t="str">
        <f>IF('Lineær programmering opg 4'!$D$8=0,"-",'Lineær programmering opg 4'!$G$8)</f>
        <v>-</v>
      </c>
      <c r="J3743" s="295">
        <f>A3743*'Lineær programmering opg 4'!$C$11+Datatabel!C3743*'Lineær programmering opg 4'!$D$11</f>
        <v>41951.999999998021</v>
      </c>
      <c r="K3743" s="9">
        <f t="shared" si="292"/>
        <v>0</v>
      </c>
      <c r="L3743" s="9">
        <f t="shared" si="293"/>
        <v>0</v>
      </c>
    </row>
    <row r="3744" spans="1:12" ht="15" x14ac:dyDescent="0.25">
      <c r="A3744" s="167">
        <f t="shared" si="291"/>
        <v>150.2160000000099</v>
      </c>
      <c r="B3744" s="325">
        <f t="shared" si="294"/>
        <v>0.6259000000000412</v>
      </c>
      <c r="C3744" s="167">
        <f t="shared" si="290"/>
        <v>179.5679999999802</v>
      </c>
      <c r="D3744" s="167">
        <f>IF('Lineær programmering opg 4'!$M$4=0,"-",(-A3744+'Lineær programmering opg 4'!$M$4)/'Lineær programmering opg 4'!$K$4*-1)</f>
        <v>179.5679999999802</v>
      </c>
      <c r="E3744" s="167">
        <f>IF('Lineær programmering opg 4'!$M$5=0,"-",(-A3744+'Lineær programmering opg 4'!$M$5)/'Lineær programmering opg 4'!$K$5*-1)</f>
        <v>187.33799999999258</v>
      </c>
      <c r="F3744" s="167" t="str">
        <f>IF('Lineær programmering opg 4'!$E$6=0,"-",(-A3744+'Lineær programmering opg 4'!$M$6)/'Lineær programmering opg 4'!$K$6*-1)</f>
        <v>-</v>
      </c>
      <c r="G3744" s="167" t="str">
        <f>IF('Lineær programmering opg 4'!$D$7=0,"-",((-A3744+'Lineær programmering opg 4'!$M$7)/'Lineær programmering opg 4'!$K$7)*-1)</f>
        <v>-</v>
      </c>
      <c r="H3744" s="167" t="str">
        <f>IF('Lineær programmering opg 4'!$C$8=0,"-",((-A3744+'Lineær programmering opg 4'!$M$8)/'Lineær programmering opg 4'!$K$8)*-1)</f>
        <v>-</v>
      </c>
      <c r="I3744" s="167" t="str">
        <f>IF('Lineær programmering opg 4'!$D$8=0,"-",'Lineær programmering opg 4'!$G$8)</f>
        <v>-</v>
      </c>
      <c r="J3744" s="295">
        <f>A3744*'Lineær programmering opg 4'!$C$11+Datatabel!C3744*'Lineær programmering opg 4'!$D$11</f>
        <v>41956.799999998017</v>
      </c>
      <c r="K3744" s="9">
        <f t="shared" si="292"/>
        <v>0</v>
      </c>
      <c r="L3744" s="9">
        <f t="shared" si="293"/>
        <v>0</v>
      </c>
    </row>
    <row r="3745" spans="1:12" ht="15" x14ac:dyDescent="0.25">
      <c r="A3745" s="167">
        <f t="shared" si="291"/>
        <v>150.1920000000099</v>
      </c>
      <c r="B3745" s="325">
        <f t="shared" si="294"/>
        <v>0.62580000000004121</v>
      </c>
      <c r="C3745" s="167">
        <f t="shared" si="290"/>
        <v>179.6159999999802</v>
      </c>
      <c r="D3745" s="167">
        <f>IF('Lineær programmering opg 4'!$M$4=0,"-",(-A3745+'Lineær programmering opg 4'!$M$4)/'Lineær programmering opg 4'!$K$4*-1)</f>
        <v>179.6159999999802</v>
      </c>
      <c r="E3745" s="167">
        <f>IF('Lineær programmering opg 4'!$M$5=0,"-",(-A3745+'Lineær programmering opg 4'!$M$5)/'Lineær programmering opg 4'!$K$5*-1)</f>
        <v>187.35599999999258</v>
      </c>
      <c r="F3745" s="167" t="str">
        <f>IF('Lineær programmering opg 4'!$E$6=0,"-",(-A3745+'Lineær programmering opg 4'!$M$6)/'Lineær programmering opg 4'!$K$6*-1)</f>
        <v>-</v>
      </c>
      <c r="G3745" s="167" t="str">
        <f>IF('Lineær programmering opg 4'!$D$7=0,"-",((-A3745+'Lineær programmering opg 4'!$M$7)/'Lineær programmering opg 4'!$K$7)*-1)</f>
        <v>-</v>
      </c>
      <c r="H3745" s="167" t="str">
        <f>IF('Lineær programmering opg 4'!$C$8=0,"-",((-A3745+'Lineær programmering opg 4'!$M$8)/'Lineær programmering opg 4'!$K$8)*-1)</f>
        <v>-</v>
      </c>
      <c r="I3745" s="167" t="str">
        <f>IF('Lineær programmering opg 4'!$D$8=0,"-",'Lineær programmering opg 4'!$G$8)</f>
        <v>-</v>
      </c>
      <c r="J3745" s="295">
        <f>A3745*'Lineær programmering opg 4'!$C$11+Datatabel!C3745*'Lineær programmering opg 4'!$D$11</f>
        <v>41961.599999998019</v>
      </c>
      <c r="K3745" s="9">
        <f t="shared" si="292"/>
        <v>0</v>
      </c>
      <c r="L3745" s="9">
        <f t="shared" si="293"/>
        <v>0</v>
      </c>
    </row>
    <row r="3746" spans="1:12" ht="15" x14ac:dyDescent="0.25">
      <c r="A3746" s="167">
        <f t="shared" si="291"/>
        <v>150.1680000000099</v>
      </c>
      <c r="B3746" s="325">
        <f t="shared" si="294"/>
        <v>0.62570000000004122</v>
      </c>
      <c r="C3746" s="167">
        <f t="shared" si="290"/>
        <v>179.66399999998021</v>
      </c>
      <c r="D3746" s="167">
        <f>IF('Lineær programmering opg 4'!$M$4=0,"-",(-A3746+'Lineær programmering opg 4'!$M$4)/'Lineær programmering opg 4'!$K$4*-1)</f>
        <v>179.66399999998021</v>
      </c>
      <c r="E3746" s="167">
        <f>IF('Lineær programmering opg 4'!$M$5=0,"-",(-A3746+'Lineær programmering opg 4'!$M$5)/'Lineær programmering opg 4'!$K$5*-1)</f>
        <v>187.37399999999258</v>
      </c>
      <c r="F3746" s="167" t="str">
        <f>IF('Lineær programmering opg 4'!$E$6=0,"-",(-A3746+'Lineær programmering opg 4'!$M$6)/'Lineær programmering opg 4'!$K$6*-1)</f>
        <v>-</v>
      </c>
      <c r="G3746" s="167" t="str">
        <f>IF('Lineær programmering opg 4'!$D$7=0,"-",((-A3746+'Lineær programmering opg 4'!$M$7)/'Lineær programmering opg 4'!$K$7)*-1)</f>
        <v>-</v>
      </c>
      <c r="H3746" s="167" t="str">
        <f>IF('Lineær programmering opg 4'!$C$8=0,"-",((-A3746+'Lineær programmering opg 4'!$M$8)/'Lineær programmering opg 4'!$K$8)*-1)</f>
        <v>-</v>
      </c>
      <c r="I3746" s="167" t="str">
        <f>IF('Lineær programmering opg 4'!$D$8=0,"-",'Lineær programmering opg 4'!$G$8)</f>
        <v>-</v>
      </c>
      <c r="J3746" s="295">
        <f>A3746*'Lineær programmering opg 4'!$C$11+Datatabel!C3746*'Lineær programmering opg 4'!$D$11</f>
        <v>41966.399999998015</v>
      </c>
      <c r="K3746" s="9">
        <f t="shared" si="292"/>
        <v>0</v>
      </c>
      <c r="L3746" s="9">
        <f t="shared" si="293"/>
        <v>0</v>
      </c>
    </row>
    <row r="3747" spans="1:12" ht="15" x14ac:dyDescent="0.25">
      <c r="A3747" s="167">
        <f t="shared" si="291"/>
        <v>150.1440000000099</v>
      </c>
      <c r="B3747" s="325">
        <f t="shared" si="294"/>
        <v>0.62560000000004123</v>
      </c>
      <c r="C3747" s="167">
        <f t="shared" si="290"/>
        <v>179.71199999998021</v>
      </c>
      <c r="D3747" s="167">
        <f>IF('Lineær programmering opg 4'!$M$4=0,"-",(-A3747+'Lineær programmering opg 4'!$M$4)/'Lineær programmering opg 4'!$K$4*-1)</f>
        <v>179.71199999998021</v>
      </c>
      <c r="E3747" s="167">
        <f>IF('Lineær programmering opg 4'!$M$5=0,"-",(-A3747+'Lineær programmering opg 4'!$M$5)/'Lineær programmering opg 4'!$K$5*-1)</f>
        <v>187.39199999999258</v>
      </c>
      <c r="F3747" s="167" t="str">
        <f>IF('Lineær programmering opg 4'!$E$6=0,"-",(-A3747+'Lineær programmering opg 4'!$M$6)/'Lineær programmering opg 4'!$K$6*-1)</f>
        <v>-</v>
      </c>
      <c r="G3747" s="167" t="str">
        <f>IF('Lineær programmering opg 4'!$D$7=0,"-",((-A3747+'Lineær programmering opg 4'!$M$7)/'Lineær programmering opg 4'!$K$7)*-1)</f>
        <v>-</v>
      </c>
      <c r="H3747" s="167" t="str">
        <f>IF('Lineær programmering opg 4'!$C$8=0,"-",((-A3747+'Lineær programmering opg 4'!$M$8)/'Lineær programmering opg 4'!$K$8)*-1)</f>
        <v>-</v>
      </c>
      <c r="I3747" s="167" t="str">
        <f>IF('Lineær programmering opg 4'!$D$8=0,"-",'Lineær programmering opg 4'!$G$8)</f>
        <v>-</v>
      </c>
      <c r="J3747" s="295">
        <f>A3747*'Lineær programmering opg 4'!$C$11+Datatabel!C3747*'Lineær programmering opg 4'!$D$11</f>
        <v>41971.199999998018</v>
      </c>
      <c r="K3747" s="9">
        <f t="shared" si="292"/>
        <v>0</v>
      </c>
      <c r="L3747" s="9">
        <f t="shared" si="293"/>
        <v>0</v>
      </c>
    </row>
    <row r="3748" spans="1:12" ht="15" x14ac:dyDescent="0.25">
      <c r="A3748" s="167">
        <f t="shared" si="291"/>
        <v>150.1200000000099</v>
      </c>
      <c r="B3748" s="325">
        <f t="shared" si="294"/>
        <v>0.62550000000004125</v>
      </c>
      <c r="C3748" s="167">
        <f t="shared" si="290"/>
        <v>179.75999999998021</v>
      </c>
      <c r="D3748" s="167">
        <f>IF('Lineær programmering opg 4'!$M$4=0,"-",(-A3748+'Lineær programmering opg 4'!$M$4)/'Lineær programmering opg 4'!$K$4*-1)</f>
        <v>179.75999999998021</v>
      </c>
      <c r="E3748" s="167">
        <f>IF('Lineær programmering opg 4'!$M$5=0,"-",(-A3748+'Lineær programmering opg 4'!$M$5)/'Lineær programmering opg 4'!$K$5*-1)</f>
        <v>187.40999999999258</v>
      </c>
      <c r="F3748" s="167" t="str">
        <f>IF('Lineær programmering opg 4'!$E$6=0,"-",(-A3748+'Lineær programmering opg 4'!$M$6)/'Lineær programmering opg 4'!$K$6*-1)</f>
        <v>-</v>
      </c>
      <c r="G3748" s="167" t="str">
        <f>IF('Lineær programmering opg 4'!$D$7=0,"-",((-A3748+'Lineær programmering opg 4'!$M$7)/'Lineær programmering opg 4'!$K$7)*-1)</f>
        <v>-</v>
      </c>
      <c r="H3748" s="167" t="str">
        <f>IF('Lineær programmering opg 4'!$C$8=0,"-",((-A3748+'Lineær programmering opg 4'!$M$8)/'Lineær programmering opg 4'!$K$8)*-1)</f>
        <v>-</v>
      </c>
      <c r="I3748" s="167" t="str">
        <f>IF('Lineær programmering opg 4'!$D$8=0,"-",'Lineær programmering opg 4'!$G$8)</f>
        <v>-</v>
      </c>
      <c r="J3748" s="295">
        <f>A3748*'Lineær programmering opg 4'!$C$11+Datatabel!C3748*'Lineær programmering opg 4'!$D$11</f>
        <v>41975.999999998021</v>
      </c>
      <c r="K3748" s="9">
        <f t="shared" si="292"/>
        <v>0</v>
      </c>
      <c r="L3748" s="9">
        <f t="shared" si="293"/>
        <v>0</v>
      </c>
    </row>
    <row r="3749" spans="1:12" ht="15" x14ac:dyDescent="0.25">
      <c r="A3749" s="167">
        <f t="shared" si="291"/>
        <v>150.09600000000989</v>
      </c>
      <c r="B3749" s="325">
        <f t="shared" si="294"/>
        <v>0.62540000000004126</v>
      </c>
      <c r="C3749" s="167">
        <f t="shared" si="290"/>
        <v>179.80799999998021</v>
      </c>
      <c r="D3749" s="167">
        <f>IF('Lineær programmering opg 4'!$M$4=0,"-",(-A3749+'Lineær programmering opg 4'!$M$4)/'Lineær programmering opg 4'!$K$4*-1)</f>
        <v>179.80799999998021</v>
      </c>
      <c r="E3749" s="167">
        <f>IF('Lineær programmering opg 4'!$M$5=0,"-",(-A3749+'Lineær programmering opg 4'!$M$5)/'Lineær programmering opg 4'!$K$5*-1)</f>
        <v>187.42799999999258</v>
      </c>
      <c r="F3749" s="167" t="str">
        <f>IF('Lineær programmering opg 4'!$E$6=0,"-",(-A3749+'Lineær programmering opg 4'!$M$6)/'Lineær programmering opg 4'!$K$6*-1)</f>
        <v>-</v>
      </c>
      <c r="G3749" s="167" t="str">
        <f>IF('Lineær programmering opg 4'!$D$7=0,"-",((-A3749+'Lineær programmering opg 4'!$M$7)/'Lineær programmering opg 4'!$K$7)*-1)</f>
        <v>-</v>
      </c>
      <c r="H3749" s="167" t="str">
        <f>IF('Lineær programmering opg 4'!$C$8=0,"-",((-A3749+'Lineær programmering opg 4'!$M$8)/'Lineær programmering opg 4'!$K$8)*-1)</f>
        <v>-</v>
      </c>
      <c r="I3749" s="167" t="str">
        <f>IF('Lineær programmering opg 4'!$D$8=0,"-",'Lineær programmering opg 4'!$G$8)</f>
        <v>-</v>
      </c>
      <c r="J3749" s="295">
        <f>A3749*'Lineær programmering opg 4'!$C$11+Datatabel!C3749*'Lineær programmering opg 4'!$D$11</f>
        <v>41980.799999998024</v>
      </c>
      <c r="K3749" s="9">
        <f t="shared" si="292"/>
        <v>0</v>
      </c>
      <c r="L3749" s="9">
        <f t="shared" si="293"/>
        <v>0</v>
      </c>
    </row>
    <row r="3750" spans="1:12" ht="15" x14ac:dyDescent="0.25">
      <c r="A3750" s="167">
        <f t="shared" si="291"/>
        <v>150.07200000000989</v>
      </c>
      <c r="B3750" s="325">
        <f t="shared" si="294"/>
        <v>0.62530000000004127</v>
      </c>
      <c r="C3750" s="167">
        <f t="shared" si="290"/>
        <v>179.85599999998021</v>
      </c>
      <c r="D3750" s="167">
        <f>IF('Lineær programmering opg 4'!$M$4=0,"-",(-A3750+'Lineær programmering opg 4'!$M$4)/'Lineær programmering opg 4'!$K$4*-1)</f>
        <v>179.85599999998021</v>
      </c>
      <c r="E3750" s="167">
        <f>IF('Lineær programmering opg 4'!$M$5=0,"-",(-A3750+'Lineær programmering opg 4'!$M$5)/'Lineær programmering opg 4'!$K$5*-1)</f>
        <v>187.44599999999258</v>
      </c>
      <c r="F3750" s="167" t="str">
        <f>IF('Lineær programmering opg 4'!$E$6=0,"-",(-A3750+'Lineær programmering opg 4'!$M$6)/'Lineær programmering opg 4'!$K$6*-1)</f>
        <v>-</v>
      </c>
      <c r="G3750" s="167" t="str">
        <f>IF('Lineær programmering opg 4'!$D$7=0,"-",((-A3750+'Lineær programmering opg 4'!$M$7)/'Lineær programmering opg 4'!$K$7)*-1)</f>
        <v>-</v>
      </c>
      <c r="H3750" s="167" t="str">
        <f>IF('Lineær programmering opg 4'!$C$8=0,"-",((-A3750+'Lineær programmering opg 4'!$M$8)/'Lineær programmering opg 4'!$K$8)*-1)</f>
        <v>-</v>
      </c>
      <c r="I3750" s="167" t="str">
        <f>IF('Lineær programmering opg 4'!$D$8=0,"-",'Lineær programmering opg 4'!$G$8)</f>
        <v>-</v>
      </c>
      <c r="J3750" s="295">
        <f>A3750*'Lineær programmering opg 4'!$C$11+Datatabel!C3750*'Lineær programmering opg 4'!$D$11</f>
        <v>41985.599999998027</v>
      </c>
      <c r="K3750" s="9">
        <f t="shared" si="292"/>
        <v>0</v>
      </c>
      <c r="L3750" s="9">
        <f t="shared" si="293"/>
        <v>0</v>
      </c>
    </row>
    <row r="3751" spans="1:12" ht="15" x14ac:dyDescent="0.25">
      <c r="A3751" s="167">
        <f t="shared" si="291"/>
        <v>150.04800000000989</v>
      </c>
      <c r="B3751" s="325">
        <f t="shared" si="294"/>
        <v>0.62520000000004128</v>
      </c>
      <c r="C3751" s="167">
        <f t="shared" si="290"/>
        <v>179.90399999998021</v>
      </c>
      <c r="D3751" s="167">
        <f>IF('Lineær programmering opg 4'!$M$4=0,"-",(-A3751+'Lineær programmering opg 4'!$M$4)/'Lineær programmering opg 4'!$K$4*-1)</f>
        <v>179.90399999998021</v>
      </c>
      <c r="E3751" s="167">
        <f>IF('Lineær programmering opg 4'!$M$5=0,"-",(-A3751+'Lineær programmering opg 4'!$M$5)/'Lineær programmering opg 4'!$K$5*-1)</f>
        <v>187.46399999999258</v>
      </c>
      <c r="F3751" s="167" t="str">
        <f>IF('Lineær programmering opg 4'!$E$6=0,"-",(-A3751+'Lineær programmering opg 4'!$M$6)/'Lineær programmering opg 4'!$K$6*-1)</f>
        <v>-</v>
      </c>
      <c r="G3751" s="167" t="str">
        <f>IF('Lineær programmering opg 4'!$D$7=0,"-",((-A3751+'Lineær programmering opg 4'!$M$7)/'Lineær programmering opg 4'!$K$7)*-1)</f>
        <v>-</v>
      </c>
      <c r="H3751" s="167" t="str">
        <f>IF('Lineær programmering opg 4'!$C$8=0,"-",((-A3751+'Lineær programmering opg 4'!$M$8)/'Lineær programmering opg 4'!$K$8)*-1)</f>
        <v>-</v>
      </c>
      <c r="I3751" s="167" t="str">
        <f>IF('Lineær programmering opg 4'!$D$8=0,"-",'Lineær programmering opg 4'!$G$8)</f>
        <v>-</v>
      </c>
      <c r="J3751" s="295">
        <f>A3751*'Lineær programmering opg 4'!$C$11+Datatabel!C3751*'Lineær programmering opg 4'!$D$11</f>
        <v>41990.399999998022</v>
      </c>
      <c r="K3751" s="9">
        <f t="shared" si="292"/>
        <v>0</v>
      </c>
      <c r="L3751" s="9">
        <f t="shared" si="293"/>
        <v>0</v>
      </c>
    </row>
    <row r="3752" spans="1:12" ht="15" x14ac:dyDescent="0.25">
      <c r="A3752" s="167">
        <f t="shared" si="291"/>
        <v>150.02400000000992</v>
      </c>
      <c r="B3752" s="325">
        <f t="shared" si="294"/>
        <v>0.62510000000004129</v>
      </c>
      <c r="C3752" s="167">
        <f t="shared" si="290"/>
        <v>179.95199999998016</v>
      </c>
      <c r="D3752" s="167">
        <f>IF('Lineær programmering opg 4'!$M$4=0,"-",(-A3752+'Lineær programmering opg 4'!$M$4)/'Lineær programmering opg 4'!$K$4*-1)</f>
        <v>179.95199999998016</v>
      </c>
      <c r="E3752" s="167">
        <f>IF('Lineær programmering opg 4'!$M$5=0,"-",(-A3752+'Lineær programmering opg 4'!$M$5)/'Lineær programmering opg 4'!$K$5*-1)</f>
        <v>187.48199999999258</v>
      </c>
      <c r="F3752" s="167" t="str">
        <f>IF('Lineær programmering opg 4'!$E$6=0,"-",(-A3752+'Lineær programmering opg 4'!$M$6)/'Lineær programmering opg 4'!$K$6*-1)</f>
        <v>-</v>
      </c>
      <c r="G3752" s="167" t="str">
        <f>IF('Lineær programmering opg 4'!$D$7=0,"-",((-A3752+'Lineær programmering opg 4'!$M$7)/'Lineær programmering opg 4'!$K$7)*-1)</f>
        <v>-</v>
      </c>
      <c r="H3752" s="167" t="str">
        <f>IF('Lineær programmering opg 4'!$C$8=0,"-",((-A3752+'Lineær programmering opg 4'!$M$8)/'Lineær programmering opg 4'!$K$8)*-1)</f>
        <v>-</v>
      </c>
      <c r="I3752" s="167" t="str">
        <f>IF('Lineær programmering opg 4'!$D$8=0,"-",'Lineær programmering opg 4'!$G$8)</f>
        <v>-</v>
      </c>
      <c r="J3752" s="295">
        <f>A3752*'Lineær programmering opg 4'!$C$11+Datatabel!C3752*'Lineær programmering opg 4'!$D$11</f>
        <v>41995.199999998018</v>
      </c>
      <c r="K3752" s="9">
        <f t="shared" si="292"/>
        <v>0</v>
      </c>
      <c r="L3752" s="9">
        <f t="shared" si="293"/>
        <v>0</v>
      </c>
    </row>
    <row r="3753" spans="1:12" ht="15" x14ac:dyDescent="0.25">
      <c r="A3753" s="167">
        <f t="shared" si="291"/>
        <v>150.00000000000992</v>
      </c>
      <c r="B3753" s="325">
        <f t="shared" si="294"/>
        <v>0.6250000000000413</v>
      </c>
      <c r="C3753" s="167">
        <f t="shared" si="290"/>
        <v>179.99999999998016</v>
      </c>
      <c r="D3753" s="167">
        <f>IF('Lineær programmering opg 4'!$M$4=0,"-",(-A3753+'Lineær programmering opg 4'!$M$4)/'Lineær programmering opg 4'!$K$4*-1)</f>
        <v>179.99999999998016</v>
      </c>
      <c r="E3753" s="167">
        <f>IF('Lineær programmering opg 4'!$M$5=0,"-",(-A3753+'Lineær programmering opg 4'!$M$5)/'Lineær programmering opg 4'!$K$5*-1)</f>
        <v>187.49999999999258</v>
      </c>
      <c r="F3753" s="167" t="str">
        <f>IF('Lineær programmering opg 4'!$E$6=0,"-",(-A3753+'Lineær programmering opg 4'!$M$6)/'Lineær programmering opg 4'!$K$6*-1)</f>
        <v>-</v>
      </c>
      <c r="G3753" s="167" t="str">
        <f>IF('Lineær programmering opg 4'!$D$7=0,"-",((-A3753+'Lineær programmering opg 4'!$M$7)/'Lineær programmering opg 4'!$K$7)*-1)</f>
        <v>-</v>
      </c>
      <c r="H3753" s="167" t="str">
        <f>IF('Lineær programmering opg 4'!$C$8=0,"-",((-A3753+'Lineær programmering opg 4'!$M$8)/'Lineær programmering opg 4'!$K$8)*-1)</f>
        <v>-</v>
      </c>
      <c r="I3753" s="167" t="str">
        <f>IF('Lineær programmering opg 4'!$D$8=0,"-",'Lineær programmering opg 4'!$G$8)</f>
        <v>-</v>
      </c>
      <c r="J3753" s="295">
        <f>A3753*'Lineær programmering opg 4'!$C$11+Datatabel!C3753*'Lineær programmering opg 4'!$D$11</f>
        <v>41999.999999998014</v>
      </c>
      <c r="K3753" s="9">
        <f t="shared" si="292"/>
        <v>0</v>
      </c>
      <c r="L3753" s="9">
        <f t="shared" si="293"/>
        <v>0</v>
      </c>
    </row>
    <row r="3754" spans="1:12" ht="15" x14ac:dyDescent="0.25">
      <c r="A3754" s="167">
        <f t="shared" si="291"/>
        <v>149.97600000000992</v>
      </c>
      <c r="B3754" s="325">
        <f t="shared" si="294"/>
        <v>0.62490000000004131</v>
      </c>
      <c r="C3754" s="167">
        <f t="shared" si="290"/>
        <v>180.04799999998016</v>
      </c>
      <c r="D3754" s="167">
        <f>IF('Lineær programmering opg 4'!$M$4=0,"-",(-A3754+'Lineær programmering opg 4'!$M$4)/'Lineær programmering opg 4'!$K$4*-1)</f>
        <v>180.04799999998016</v>
      </c>
      <c r="E3754" s="167">
        <f>IF('Lineær programmering opg 4'!$M$5=0,"-",(-A3754+'Lineær programmering opg 4'!$M$5)/'Lineær programmering opg 4'!$K$5*-1)</f>
        <v>187.51799999999258</v>
      </c>
      <c r="F3754" s="167" t="str">
        <f>IF('Lineær programmering opg 4'!$E$6=0,"-",(-A3754+'Lineær programmering opg 4'!$M$6)/'Lineær programmering opg 4'!$K$6*-1)</f>
        <v>-</v>
      </c>
      <c r="G3754" s="167" t="str">
        <f>IF('Lineær programmering opg 4'!$D$7=0,"-",((-A3754+'Lineær programmering opg 4'!$M$7)/'Lineær programmering opg 4'!$K$7)*-1)</f>
        <v>-</v>
      </c>
      <c r="H3754" s="167" t="str">
        <f>IF('Lineær programmering opg 4'!$C$8=0,"-",((-A3754+'Lineær programmering opg 4'!$M$8)/'Lineær programmering opg 4'!$K$8)*-1)</f>
        <v>-</v>
      </c>
      <c r="I3754" s="167" t="str">
        <f>IF('Lineær programmering opg 4'!$D$8=0,"-",'Lineær programmering opg 4'!$G$8)</f>
        <v>-</v>
      </c>
      <c r="J3754" s="295">
        <f>A3754*'Lineær programmering opg 4'!$C$11+Datatabel!C3754*'Lineær programmering opg 4'!$D$11</f>
        <v>42004.799999998017</v>
      </c>
      <c r="K3754" s="9">
        <f t="shared" si="292"/>
        <v>0</v>
      </c>
      <c r="L3754" s="9">
        <f t="shared" si="293"/>
        <v>0</v>
      </c>
    </row>
    <row r="3755" spans="1:12" ht="15" x14ac:dyDescent="0.25">
      <c r="A3755" s="167">
        <f t="shared" si="291"/>
        <v>149.95200000000992</v>
      </c>
      <c r="B3755" s="325">
        <f t="shared" si="294"/>
        <v>0.62480000000004132</v>
      </c>
      <c r="C3755" s="167">
        <f t="shared" si="290"/>
        <v>180.09599999998017</v>
      </c>
      <c r="D3755" s="167">
        <f>IF('Lineær programmering opg 4'!$M$4=0,"-",(-A3755+'Lineær programmering opg 4'!$M$4)/'Lineær programmering opg 4'!$K$4*-1)</f>
        <v>180.09599999998017</v>
      </c>
      <c r="E3755" s="167">
        <f>IF('Lineær programmering opg 4'!$M$5=0,"-",(-A3755+'Lineær programmering opg 4'!$M$5)/'Lineær programmering opg 4'!$K$5*-1)</f>
        <v>187.53599999999258</v>
      </c>
      <c r="F3755" s="167" t="str">
        <f>IF('Lineær programmering opg 4'!$E$6=0,"-",(-A3755+'Lineær programmering opg 4'!$M$6)/'Lineær programmering opg 4'!$K$6*-1)</f>
        <v>-</v>
      </c>
      <c r="G3755" s="167" t="str">
        <f>IF('Lineær programmering opg 4'!$D$7=0,"-",((-A3755+'Lineær programmering opg 4'!$M$7)/'Lineær programmering opg 4'!$K$7)*-1)</f>
        <v>-</v>
      </c>
      <c r="H3755" s="167" t="str">
        <f>IF('Lineær programmering opg 4'!$C$8=0,"-",((-A3755+'Lineær programmering opg 4'!$M$8)/'Lineær programmering opg 4'!$K$8)*-1)</f>
        <v>-</v>
      </c>
      <c r="I3755" s="167" t="str">
        <f>IF('Lineær programmering opg 4'!$D$8=0,"-",'Lineær programmering opg 4'!$G$8)</f>
        <v>-</v>
      </c>
      <c r="J3755" s="295">
        <f>A3755*'Lineær programmering opg 4'!$C$11+Datatabel!C3755*'Lineær programmering opg 4'!$D$11</f>
        <v>42009.599999998019</v>
      </c>
      <c r="K3755" s="9">
        <f t="shared" si="292"/>
        <v>0</v>
      </c>
      <c r="L3755" s="9">
        <f t="shared" si="293"/>
        <v>0</v>
      </c>
    </row>
    <row r="3756" spans="1:12" ht="15" x14ac:dyDescent="0.25">
      <c r="A3756" s="167">
        <f t="shared" si="291"/>
        <v>149.92800000000992</v>
      </c>
      <c r="B3756" s="325">
        <f t="shared" si="294"/>
        <v>0.62470000000004133</v>
      </c>
      <c r="C3756" s="167">
        <f t="shared" si="290"/>
        <v>180.14399999998017</v>
      </c>
      <c r="D3756" s="167">
        <f>IF('Lineær programmering opg 4'!$M$4=0,"-",(-A3756+'Lineær programmering opg 4'!$M$4)/'Lineær programmering opg 4'!$K$4*-1)</f>
        <v>180.14399999998017</v>
      </c>
      <c r="E3756" s="167">
        <f>IF('Lineær programmering opg 4'!$M$5=0,"-",(-A3756+'Lineær programmering opg 4'!$M$5)/'Lineær programmering opg 4'!$K$5*-1)</f>
        <v>187.55399999999258</v>
      </c>
      <c r="F3756" s="167" t="str">
        <f>IF('Lineær programmering opg 4'!$E$6=0,"-",(-A3756+'Lineær programmering opg 4'!$M$6)/'Lineær programmering opg 4'!$K$6*-1)</f>
        <v>-</v>
      </c>
      <c r="G3756" s="167" t="str">
        <f>IF('Lineær programmering opg 4'!$D$7=0,"-",((-A3756+'Lineær programmering opg 4'!$M$7)/'Lineær programmering opg 4'!$K$7)*-1)</f>
        <v>-</v>
      </c>
      <c r="H3756" s="167" t="str">
        <f>IF('Lineær programmering opg 4'!$C$8=0,"-",((-A3756+'Lineær programmering opg 4'!$M$8)/'Lineær programmering opg 4'!$K$8)*-1)</f>
        <v>-</v>
      </c>
      <c r="I3756" s="167" t="str">
        <f>IF('Lineær programmering opg 4'!$D$8=0,"-",'Lineær programmering opg 4'!$G$8)</f>
        <v>-</v>
      </c>
      <c r="J3756" s="295">
        <f>A3756*'Lineær programmering opg 4'!$C$11+Datatabel!C3756*'Lineær programmering opg 4'!$D$11</f>
        <v>42014.399999998015</v>
      </c>
      <c r="K3756" s="9">
        <f t="shared" si="292"/>
        <v>0</v>
      </c>
      <c r="L3756" s="9">
        <f t="shared" si="293"/>
        <v>0</v>
      </c>
    </row>
    <row r="3757" spans="1:12" ht="15" x14ac:dyDescent="0.25">
      <c r="A3757" s="167">
        <f t="shared" si="291"/>
        <v>149.90400000000992</v>
      </c>
      <c r="B3757" s="325">
        <f t="shared" si="294"/>
        <v>0.62460000000004134</v>
      </c>
      <c r="C3757" s="167">
        <f t="shared" si="290"/>
        <v>180.19199999998017</v>
      </c>
      <c r="D3757" s="167">
        <f>IF('Lineær programmering opg 4'!$M$4=0,"-",(-A3757+'Lineær programmering opg 4'!$M$4)/'Lineær programmering opg 4'!$K$4*-1)</f>
        <v>180.19199999998017</v>
      </c>
      <c r="E3757" s="167">
        <f>IF('Lineær programmering opg 4'!$M$5=0,"-",(-A3757+'Lineær programmering opg 4'!$M$5)/'Lineær programmering opg 4'!$K$5*-1)</f>
        <v>187.57199999999258</v>
      </c>
      <c r="F3757" s="167" t="str">
        <f>IF('Lineær programmering opg 4'!$E$6=0,"-",(-A3757+'Lineær programmering opg 4'!$M$6)/'Lineær programmering opg 4'!$K$6*-1)</f>
        <v>-</v>
      </c>
      <c r="G3757" s="167" t="str">
        <f>IF('Lineær programmering opg 4'!$D$7=0,"-",((-A3757+'Lineær programmering opg 4'!$M$7)/'Lineær programmering opg 4'!$K$7)*-1)</f>
        <v>-</v>
      </c>
      <c r="H3757" s="167" t="str">
        <f>IF('Lineær programmering opg 4'!$C$8=0,"-",((-A3757+'Lineær programmering opg 4'!$M$8)/'Lineær programmering opg 4'!$K$8)*-1)</f>
        <v>-</v>
      </c>
      <c r="I3757" s="167" t="str">
        <f>IF('Lineær programmering opg 4'!$D$8=0,"-",'Lineær programmering opg 4'!$G$8)</f>
        <v>-</v>
      </c>
      <c r="J3757" s="295">
        <f>A3757*'Lineær programmering opg 4'!$C$11+Datatabel!C3757*'Lineær programmering opg 4'!$D$11</f>
        <v>42019.199999998018</v>
      </c>
      <c r="K3757" s="9">
        <f t="shared" si="292"/>
        <v>0</v>
      </c>
      <c r="L3757" s="9">
        <f t="shared" si="293"/>
        <v>0</v>
      </c>
    </row>
    <row r="3758" spans="1:12" ht="15" x14ac:dyDescent="0.25">
      <c r="A3758" s="167">
        <f t="shared" si="291"/>
        <v>149.88000000000991</v>
      </c>
      <c r="B3758" s="325">
        <f t="shared" si="294"/>
        <v>0.62450000000004136</v>
      </c>
      <c r="C3758" s="167">
        <f t="shared" si="290"/>
        <v>180.23999999998017</v>
      </c>
      <c r="D3758" s="167">
        <f>IF('Lineær programmering opg 4'!$M$4=0,"-",(-A3758+'Lineær programmering opg 4'!$M$4)/'Lineær programmering opg 4'!$K$4*-1)</f>
        <v>180.23999999998017</v>
      </c>
      <c r="E3758" s="167">
        <f>IF('Lineær programmering opg 4'!$M$5=0,"-",(-A3758+'Lineær programmering opg 4'!$M$5)/'Lineær programmering opg 4'!$K$5*-1)</f>
        <v>187.58999999999259</v>
      </c>
      <c r="F3758" s="167" t="str">
        <f>IF('Lineær programmering opg 4'!$E$6=0,"-",(-A3758+'Lineær programmering opg 4'!$M$6)/'Lineær programmering opg 4'!$K$6*-1)</f>
        <v>-</v>
      </c>
      <c r="G3758" s="167" t="str">
        <f>IF('Lineær programmering opg 4'!$D$7=0,"-",((-A3758+'Lineær programmering opg 4'!$M$7)/'Lineær programmering opg 4'!$K$7)*-1)</f>
        <v>-</v>
      </c>
      <c r="H3758" s="167" t="str">
        <f>IF('Lineær programmering opg 4'!$C$8=0,"-",((-A3758+'Lineær programmering opg 4'!$M$8)/'Lineær programmering opg 4'!$K$8)*-1)</f>
        <v>-</v>
      </c>
      <c r="I3758" s="167" t="str">
        <f>IF('Lineær programmering opg 4'!$D$8=0,"-",'Lineær programmering opg 4'!$G$8)</f>
        <v>-</v>
      </c>
      <c r="J3758" s="295">
        <f>A3758*'Lineær programmering opg 4'!$C$11+Datatabel!C3758*'Lineær programmering opg 4'!$D$11</f>
        <v>42023.999999998014</v>
      </c>
      <c r="K3758" s="9">
        <f t="shared" si="292"/>
        <v>0</v>
      </c>
      <c r="L3758" s="9">
        <f t="shared" si="293"/>
        <v>0</v>
      </c>
    </row>
    <row r="3759" spans="1:12" ht="15" x14ac:dyDescent="0.25">
      <c r="A3759" s="167">
        <f t="shared" si="291"/>
        <v>149.85600000000994</v>
      </c>
      <c r="B3759" s="325">
        <f t="shared" si="294"/>
        <v>0.62440000000004137</v>
      </c>
      <c r="C3759" s="167">
        <f t="shared" si="290"/>
        <v>180.28799999998012</v>
      </c>
      <c r="D3759" s="167">
        <f>IF('Lineær programmering opg 4'!$M$4=0,"-",(-A3759+'Lineær programmering opg 4'!$M$4)/'Lineær programmering opg 4'!$K$4*-1)</f>
        <v>180.28799999998012</v>
      </c>
      <c r="E3759" s="167">
        <f>IF('Lineær programmering opg 4'!$M$5=0,"-",(-A3759+'Lineær programmering opg 4'!$M$5)/'Lineær programmering opg 4'!$K$5*-1)</f>
        <v>187.60799999999256</v>
      </c>
      <c r="F3759" s="167" t="str">
        <f>IF('Lineær programmering opg 4'!$E$6=0,"-",(-A3759+'Lineær programmering opg 4'!$M$6)/'Lineær programmering opg 4'!$K$6*-1)</f>
        <v>-</v>
      </c>
      <c r="G3759" s="167" t="str">
        <f>IF('Lineær programmering opg 4'!$D$7=0,"-",((-A3759+'Lineær programmering opg 4'!$M$7)/'Lineær programmering opg 4'!$K$7)*-1)</f>
        <v>-</v>
      </c>
      <c r="H3759" s="167" t="str">
        <f>IF('Lineær programmering opg 4'!$C$8=0,"-",((-A3759+'Lineær programmering opg 4'!$M$8)/'Lineær programmering opg 4'!$K$8)*-1)</f>
        <v>-</v>
      </c>
      <c r="I3759" s="167" t="str">
        <f>IF('Lineær programmering opg 4'!$D$8=0,"-",'Lineær programmering opg 4'!$G$8)</f>
        <v>-</v>
      </c>
      <c r="J3759" s="295">
        <f>A3759*'Lineær programmering opg 4'!$C$11+Datatabel!C3759*'Lineær programmering opg 4'!$D$11</f>
        <v>42028.799999998009</v>
      </c>
      <c r="K3759" s="9">
        <f t="shared" si="292"/>
        <v>0</v>
      </c>
      <c r="L3759" s="9">
        <f t="shared" si="293"/>
        <v>0</v>
      </c>
    </row>
    <row r="3760" spans="1:12" ht="15" x14ac:dyDescent="0.25">
      <c r="A3760" s="167">
        <f t="shared" si="291"/>
        <v>149.83200000000994</v>
      </c>
      <c r="B3760" s="325">
        <f t="shared" si="294"/>
        <v>0.62430000000004138</v>
      </c>
      <c r="C3760" s="167">
        <f t="shared" si="290"/>
        <v>180.33599999998012</v>
      </c>
      <c r="D3760" s="167">
        <f>IF('Lineær programmering opg 4'!$M$4=0,"-",(-A3760+'Lineær programmering opg 4'!$M$4)/'Lineær programmering opg 4'!$K$4*-1)</f>
        <v>180.33599999998012</v>
      </c>
      <c r="E3760" s="167">
        <f>IF('Lineær programmering opg 4'!$M$5=0,"-",(-A3760+'Lineær programmering opg 4'!$M$5)/'Lineær programmering opg 4'!$K$5*-1)</f>
        <v>187.62599999999256</v>
      </c>
      <c r="F3760" s="167" t="str">
        <f>IF('Lineær programmering opg 4'!$E$6=0,"-",(-A3760+'Lineær programmering opg 4'!$M$6)/'Lineær programmering opg 4'!$K$6*-1)</f>
        <v>-</v>
      </c>
      <c r="G3760" s="167" t="str">
        <f>IF('Lineær programmering opg 4'!$D$7=0,"-",((-A3760+'Lineær programmering opg 4'!$M$7)/'Lineær programmering opg 4'!$K$7)*-1)</f>
        <v>-</v>
      </c>
      <c r="H3760" s="167" t="str">
        <f>IF('Lineær programmering opg 4'!$C$8=0,"-",((-A3760+'Lineær programmering opg 4'!$M$8)/'Lineær programmering opg 4'!$K$8)*-1)</f>
        <v>-</v>
      </c>
      <c r="I3760" s="167" t="str">
        <f>IF('Lineær programmering opg 4'!$D$8=0,"-",'Lineær programmering opg 4'!$G$8)</f>
        <v>-</v>
      </c>
      <c r="J3760" s="295">
        <f>A3760*'Lineær programmering opg 4'!$C$11+Datatabel!C3760*'Lineær programmering opg 4'!$D$11</f>
        <v>42033.599999998012</v>
      </c>
      <c r="K3760" s="9">
        <f t="shared" si="292"/>
        <v>0</v>
      </c>
      <c r="L3760" s="9">
        <f t="shared" si="293"/>
        <v>0</v>
      </c>
    </row>
    <row r="3761" spans="1:12" ht="15" x14ac:dyDescent="0.25">
      <c r="A3761" s="167">
        <f t="shared" si="291"/>
        <v>149.80800000000994</v>
      </c>
      <c r="B3761" s="325">
        <f t="shared" si="294"/>
        <v>0.62420000000004139</v>
      </c>
      <c r="C3761" s="167">
        <f t="shared" si="290"/>
        <v>180.38399999998012</v>
      </c>
      <c r="D3761" s="167">
        <f>IF('Lineær programmering opg 4'!$M$4=0,"-",(-A3761+'Lineær programmering opg 4'!$M$4)/'Lineær programmering opg 4'!$K$4*-1)</f>
        <v>180.38399999998012</v>
      </c>
      <c r="E3761" s="167">
        <f>IF('Lineær programmering opg 4'!$M$5=0,"-",(-A3761+'Lineær programmering opg 4'!$M$5)/'Lineær programmering opg 4'!$K$5*-1)</f>
        <v>187.64399999999256</v>
      </c>
      <c r="F3761" s="167" t="str">
        <f>IF('Lineær programmering opg 4'!$E$6=0,"-",(-A3761+'Lineær programmering opg 4'!$M$6)/'Lineær programmering opg 4'!$K$6*-1)</f>
        <v>-</v>
      </c>
      <c r="G3761" s="167" t="str">
        <f>IF('Lineær programmering opg 4'!$D$7=0,"-",((-A3761+'Lineær programmering opg 4'!$M$7)/'Lineær programmering opg 4'!$K$7)*-1)</f>
        <v>-</v>
      </c>
      <c r="H3761" s="167" t="str">
        <f>IF('Lineær programmering opg 4'!$C$8=0,"-",((-A3761+'Lineær programmering opg 4'!$M$8)/'Lineær programmering opg 4'!$K$8)*-1)</f>
        <v>-</v>
      </c>
      <c r="I3761" s="167" t="str">
        <f>IF('Lineær programmering opg 4'!$D$8=0,"-",'Lineær programmering opg 4'!$G$8)</f>
        <v>-</v>
      </c>
      <c r="J3761" s="295">
        <f>A3761*'Lineær programmering opg 4'!$C$11+Datatabel!C3761*'Lineær programmering opg 4'!$D$11</f>
        <v>42038.399999998015</v>
      </c>
      <c r="K3761" s="9">
        <f t="shared" si="292"/>
        <v>0</v>
      </c>
      <c r="L3761" s="9">
        <f t="shared" si="293"/>
        <v>0</v>
      </c>
    </row>
    <row r="3762" spans="1:12" ht="15" x14ac:dyDescent="0.25">
      <c r="A3762" s="167">
        <f t="shared" si="291"/>
        <v>149.78400000000994</v>
      </c>
      <c r="B3762" s="325">
        <f t="shared" si="294"/>
        <v>0.6241000000000414</v>
      </c>
      <c r="C3762" s="167">
        <f t="shared" si="290"/>
        <v>180.43199999998012</v>
      </c>
      <c r="D3762" s="167">
        <f>IF('Lineær programmering opg 4'!$M$4=0,"-",(-A3762+'Lineær programmering opg 4'!$M$4)/'Lineær programmering opg 4'!$K$4*-1)</f>
        <v>180.43199999998012</v>
      </c>
      <c r="E3762" s="167">
        <f>IF('Lineær programmering opg 4'!$M$5=0,"-",(-A3762+'Lineær programmering opg 4'!$M$5)/'Lineær programmering opg 4'!$K$5*-1)</f>
        <v>187.66199999999256</v>
      </c>
      <c r="F3762" s="167" t="str">
        <f>IF('Lineær programmering opg 4'!$E$6=0,"-",(-A3762+'Lineær programmering opg 4'!$M$6)/'Lineær programmering opg 4'!$K$6*-1)</f>
        <v>-</v>
      </c>
      <c r="G3762" s="167" t="str">
        <f>IF('Lineær programmering opg 4'!$D$7=0,"-",((-A3762+'Lineær programmering opg 4'!$M$7)/'Lineær programmering opg 4'!$K$7)*-1)</f>
        <v>-</v>
      </c>
      <c r="H3762" s="167" t="str">
        <f>IF('Lineær programmering opg 4'!$C$8=0,"-",((-A3762+'Lineær programmering opg 4'!$M$8)/'Lineær programmering opg 4'!$K$8)*-1)</f>
        <v>-</v>
      </c>
      <c r="I3762" s="167" t="str">
        <f>IF('Lineær programmering opg 4'!$D$8=0,"-",'Lineær programmering opg 4'!$G$8)</f>
        <v>-</v>
      </c>
      <c r="J3762" s="295">
        <f>A3762*'Lineær programmering opg 4'!$C$11+Datatabel!C3762*'Lineær programmering opg 4'!$D$11</f>
        <v>42043.199999998018</v>
      </c>
      <c r="K3762" s="9">
        <f t="shared" si="292"/>
        <v>0</v>
      </c>
      <c r="L3762" s="9">
        <f t="shared" si="293"/>
        <v>0</v>
      </c>
    </row>
    <row r="3763" spans="1:12" ht="15" x14ac:dyDescent="0.25">
      <c r="A3763" s="167">
        <f t="shared" si="291"/>
        <v>149.76000000000994</v>
      </c>
      <c r="B3763" s="325">
        <f t="shared" si="294"/>
        <v>0.62400000000004141</v>
      </c>
      <c r="C3763" s="167">
        <f t="shared" si="290"/>
        <v>180.47999999998012</v>
      </c>
      <c r="D3763" s="167">
        <f>IF('Lineær programmering opg 4'!$M$4=0,"-",(-A3763+'Lineær programmering opg 4'!$M$4)/'Lineær programmering opg 4'!$K$4*-1)</f>
        <v>180.47999999998012</v>
      </c>
      <c r="E3763" s="167">
        <f>IF('Lineær programmering opg 4'!$M$5=0,"-",(-A3763+'Lineær programmering opg 4'!$M$5)/'Lineær programmering opg 4'!$K$5*-1)</f>
        <v>187.67999999999256</v>
      </c>
      <c r="F3763" s="167" t="str">
        <f>IF('Lineær programmering opg 4'!$E$6=0,"-",(-A3763+'Lineær programmering opg 4'!$M$6)/'Lineær programmering opg 4'!$K$6*-1)</f>
        <v>-</v>
      </c>
      <c r="G3763" s="167" t="str">
        <f>IF('Lineær programmering opg 4'!$D$7=0,"-",((-A3763+'Lineær programmering opg 4'!$M$7)/'Lineær programmering opg 4'!$K$7)*-1)</f>
        <v>-</v>
      </c>
      <c r="H3763" s="167" t="str">
        <f>IF('Lineær programmering opg 4'!$C$8=0,"-",((-A3763+'Lineær programmering opg 4'!$M$8)/'Lineær programmering opg 4'!$K$8)*-1)</f>
        <v>-</v>
      </c>
      <c r="I3763" s="167" t="str">
        <f>IF('Lineær programmering opg 4'!$D$8=0,"-",'Lineær programmering opg 4'!$G$8)</f>
        <v>-</v>
      </c>
      <c r="J3763" s="295">
        <f>A3763*'Lineær programmering opg 4'!$C$11+Datatabel!C3763*'Lineær programmering opg 4'!$D$11</f>
        <v>42047.999999998006</v>
      </c>
      <c r="K3763" s="9">
        <f t="shared" si="292"/>
        <v>0</v>
      </c>
      <c r="L3763" s="9">
        <f t="shared" si="293"/>
        <v>0</v>
      </c>
    </row>
    <row r="3764" spans="1:12" ht="15" x14ac:dyDescent="0.25">
      <c r="A3764" s="167">
        <f t="shared" si="291"/>
        <v>149.73600000000994</v>
      </c>
      <c r="B3764" s="325">
        <f t="shared" si="294"/>
        <v>0.62390000000004142</v>
      </c>
      <c r="C3764" s="167">
        <f t="shared" si="290"/>
        <v>180.52799999998012</v>
      </c>
      <c r="D3764" s="167">
        <f>IF('Lineær programmering opg 4'!$M$4=0,"-",(-A3764+'Lineær programmering opg 4'!$M$4)/'Lineær programmering opg 4'!$K$4*-1)</f>
        <v>180.52799999998012</v>
      </c>
      <c r="E3764" s="167">
        <f>IF('Lineær programmering opg 4'!$M$5=0,"-",(-A3764+'Lineær programmering opg 4'!$M$5)/'Lineær programmering opg 4'!$K$5*-1)</f>
        <v>187.69799999999256</v>
      </c>
      <c r="F3764" s="167" t="str">
        <f>IF('Lineær programmering opg 4'!$E$6=0,"-",(-A3764+'Lineær programmering opg 4'!$M$6)/'Lineær programmering opg 4'!$K$6*-1)</f>
        <v>-</v>
      </c>
      <c r="G3764" s="167" t="str">
        <f>IF('Lineær programmering opg 4'!$D$7=0,"-",((-A3764+'Lineær programmering opg 4'!$M$7)/'Lineær programmering opg 4'!$K$7)*-1)</f>
        <v>-</v>
      </c>
      <c r="H3764" s="167" t="str">
        <f>IF('Lineær programmering opg 4'!$C$8=0,"-",((-A3764+'Lineær programmering opg 4'!$M$8)/'Lineær programmering opg 4'!$K$8)*-1)</f>
        <v>-</v>
      </c>
      <c r="I3764" s="167" t="str">
        <f>IF('Lineær programmering opg 4'!$D$8=0,"-",'Lineær programmering opg 4'!$G$8)</f>
        <v>-</v>
      </c>
      <c r="J3764" s="295">
        <f>A3764*'Lineær programmering opg 4'!$C$11+Datatabel!C3764*'Lineær programmering opg 4'!$D$11</f>
        <v>42052.799999998009</v>
      </c>
      <c r="K3764" s="9">
        <f t="shared" si="292"/>
        <v>0</v>
      </c>
      <c r="L3764" s="9">
        <f t="shared" si="293"/>
        <v>0</v>
      </c>
    </row>
    <row r="3765" spans="1:12" ht="15" x14ac:dyDescent="0.25">
      <c r="A3765" s="167">
        <f t="shared" si="291"/>
        <v>149.71200000000994</v>
      </c>
      <c r="B3765" s="325">
        <f t="shared" si="294"/>
        <v>0.62380000000004143</v>
      </c>
      <c r="C3765" s="167">
        <f t="shared" si="290"/>
        <v>180.57599999998013</v>
      </c>
      <c r="D3765" s="167">
        <f>IF('Lineær programmering opg 4'!$M$4=0,"-",(-A3765+'Lineær programmering opg 4'!$M$4)/'Lineær programmering opg 4'!$K$4*-1)</f>
        <v>180.57599999998013</v>
      </c>
      <c r="E3765" s="167">
        <f>IF('Lineær programmering opg 4'!$M$5=0,"-",(-A3765+'Lineær programmering opg 4'!$M$5)/'Lineær programmering opg 4'!$K$5*-1)</f>
        <v>187.71599999999256</v>
      </c>
      <c r="F3765" s="167" t="str">
        <f>IF('Lineær programmering opg 4'!$E$6=0,"-",(-A3765+'Lineær programmering opg 4'!$M$6)/'Lineær programmering opg 4'!$K$6*-1)</f>
        <v>-</v>
      </c>
      <c r="G3765" s="167" t="str">
        <f>IF('Lineær programmering opg 4'!$D$7=0,"-",((-A3765+'Lineær programmering opg 4'!$M$7)/'Lineær programmering opg 4'!$K$7)*-1)</f>
        <v>-</v>
      </c>
      <c r="H3765" s="167" t="str">
        <f>IF('Lineær programmering opg 4'!$C$8=0,"-",((-A3765+'Lineær programmering opg 4'!$M$8)/'Lineær programmering opg 4'!$K$8)*-1)</f>
        <v>-</v>
      </c>
      <c r="I3765" s="167" t="str">
        <f>IF('Lineær programmering opg 4'!$D$8=0,"-",'Lineær programmering opg 4'!$G$8)</f>
        <v>-</v>
      </c>
      <c r="J3765" s="295">
        <f>A3765*'Lineær programmering opg 4'!$C$11+Datatabel!C3765*'Lineær programmering opg 4'!$D$11</f>
        <v>42057.599999998012</v>
      </c>
      <c r="K3765" s="9">
        <f t="shared" si="292"/>
        <v>0</v>
      </c>
      <c r="L3765" s="9">
        <f t="shared" si="293"/>
        <v>0</v>
      </c>
    </row>
    <row r="3766" spans="1:12" ht="15" x14ac:dyDescent="0.25">
      <c r="A3766" s="167">
        <f t="shared" si="291"/>
        <v>149.68800000000994</v>
      </c>
      <c r="B3766" s="325">
        <f t="shared" si="294"/>
        <v>0.62370000000004144</v>
      </c>
      <c r="C3766" s="167">
        <f t="shared" si="290"/>
        <v>180.62399999998013</v>
      </c>
      <c r="D3766" s="167">
        <f>IF('Lineær programmering opg 4'!$M$4=0,"-",(-A3766+'Lineær programmering opg 4'!$M$4)/'Lineær programmering opg 4'!$K$4*-1)</f>
        <v>180.62399999998013</v>
      </c>
      <c r="E3766" s="167">
        <f>IF('Lineær programmering opg 4'!$M$5=0,"-",(-A3766+'Lineær programmering opg 4'!$M$5)/'Lineær programmering opg 4'!$K$5*-1)</f>
        <v>187.73399999999256</v>
      </c>
      <c r="F3766" s="167" t="str">
        <f>IF('Lineær programmering opg 4'!$E$6=0,"-",(-A3766+'Lineær programmering opg 4'!$M$6)/'Lineær programmering opg 4'!$K$6*-1)</f>
        <v>-</v>
      </c>
      <c r="G3766" s="167" t="str">
        <f>IF('Lineær programmering opg 4'!$D$7=0,"-",((-A3766+'Lineær programmering opg 4'!$M$7)/'Lineær programmering opg 4'!$K$7)*-1)</f>
        <v>-</v>
      </c>
      <c r="H3766" s="167" t="str">
        <f>IF('Lineær programmering opg 4'!$C$8=0,"-",((-A3766+'Lineær programmering opg 4'!$M$8)/'Lineær programmering opg 4'!$K$8)*-1)</f>
        <v>-</v>
      </c>
      <c r="I3766" s="167" t="str">
        <f>IF('Lineær programmering opg 4'!$D$8=0,"-",'Lineær programmering opg 4'!$G$8)</f>
        <v>-</v>
      </c>
      <c r="J3766" s="295">
        <f>A3766*'Lineær programmering opg 4'!$C$11+Datatabel!C3766*'Lineær programmering opg 4'!$D$11</f>
        <v>42062.399999998015</v>
      </c>
      <c r="K3766" s="9">
        <f t="shared" si="292"/>
        <v>0</v>
      </c>
      <c r="L3766" s="9">
        <f t="shared" si="293"/>
        <v>0</v>
      </c>
    </row>
    <row r="3767" spans="1:12" ht="15" x14ac:dyDescent="0.25">
      <c r="A3767" s="167">
        <f t="shared" si="291"/>
        <v>149.66400000000993</v>
      </c>
      <c r="B3767" s="325">
        <f t="shared" si="294"/>
        <v>0.62360000000004145</v>
      </c>
      <c r="C3767" s="167">
        <f t="shared" si="290"/>
        <v>180.67199999998013</v>
      </c>
      <c r="D3767" s="167">
        <f>IF('Lineær programmering opg 4'!$M$4=0,"-",(-A3767+'Lineær programmering opg 4'!$M$4)/'Lineær programmering opg 4'!$K$4*-1)</f>
        <v>180.67199999998013</v>
      </c>
      <c r="E3767" s="167">
        <f>IF('Lineær programmering opg 4'!$M$5=0,"-",(-A3767+'Lineær programmering opg 4'!$M$5)/'Lineær programmering opg 4'!$K$5*-1)</f>
        <v>187.75199999999256</v>
      </c>
      <c r="F3767" s="167" t="str">
        <f>IF('Lineær programmering opg 4'!$E$6=0,"-",(-A3767+'Lineær programmering opg 4'!$M$6)/'Lineær programmering opg 4'!$K$6*-1)</f>
        <v>-</v>
      </c>
      <c r="G3767" s="167" t="str">
        <f>IF('Lineær programmering opg 4'!$D$7=0,"-",((-A3767+'Lineær programmering opg 4'!$M$7)/'Lineær programmering opg 4'!$K$7)*-1)</f>
        <v>-</v>
      </c>
      <c r="H3767" s="167" t="str">
        <f>IF('Lineær programmering opg 4'!$C$8=0,"-",((-A3767+'Lineær programmering opg 4'!$M$8)/'Lineær programmering opg 4'!$K$8)*-1)</f>
        <v>-</v>
      </c>
      <c r="I3767" s="167" t="str">
        <f>IF('Lineær programmering opg 4'!$D$8=0,"-",'Lineær programmering opg 4'!$G$8)</f>
        <v>-</v>
      </c>
      <c r="J3767" s="295">
        <f>A3767*'Lineær programmering opg 4'!$C$11+Datatabel!C3767*'Lineær programmering opg 4'!$D$11</f>
        <v>42067.199999998011</v>
      </c>
      <c r="K3767" s="9">
        <f t="shared" si="292"/>
        <v>0</v>
      </c>
      <c r="L3767" s="9">
        <f t="shared" si="293"/>
        <v>0</v>
      </c>
    </row>
    <row r="3768" spans="1:12" ht="15" x14ac:dyDescent="0.25">
      <c r="A3768" s="167">
        <f t="shared" si="291"/>
        <v>149.64000000000996</v>
      </c>
      <c r="B3768" s="325">
        <f t="shared" si="294"/>
        <v>0.62350000000004147</v>
      </c>
      <c r="C3768" s="167">
        <f t="shared" si="290"/>
        <v>180.71999999998008</v>
      </c>
      <c r="D3768" s="167">
        <f>IF('Lineær programmering opg 4'!$M$4=0,"-",(-A3768+'Lineær programmering opg 4'!$M$4)/'Lineær programmering opg 4'!$K$4*-1)</f>
        <v>180.71999999998008</v>
      </c>
      <c r="E3768" s="167">
        <f>IF('Lineær programmering opg 4'!$M$5=0,"-",(-A3768+'Lineær programmering opg 4'!$M$5)/'Lineær programmering opg 4'!$K$5*-1)</f>
        <v>187.76999999999254</v>
      </c>
      <c r="F3768" s="167" t="str">
        <f>IF('Lineær programmering opg 4'!$E$6=0,"-",(-A3768+'Lineær programmering opg 4'!$M$6)/'Lineær programmering opg 4'!$K$6*-1)</f>
        <v>-</v>
      </c>
      <c r="G3768" s="167" t="str">
        <f>IF('Lineær programmering opg 4'!$D$7=0,"-",((-A3768+'Lineær programmering opg 4'!$M$7)/'Lineær programmering opg 4'!$K$7)*-1)</f>
        <v>-</v>
      </c>
      <c r="H3768" s="167" t="str">
        <f>IF('Lineær programmering opg 4'!$C$8=0,"-",((-A3768+'Lineær programmering opg 4'!$M$8)/'Lineær programmering opg 4'!$K$8)*-1)</f>
        <v>-</v>
      </c>
      <c r="I3768" s="167" t="str">
        <f>IF('Lineær programmering opg 4'!$D$8=0,"-",'Lineær programmering opg 4'!$G$8)</f>
        <v>-</v>
      </c>
      <c r="J3768" s="295">
        <f>A3768*'Lineær programmering opg 4'!$C$11+Datatabel!C3768*'Lineær programmering opg 4'!$D$11</f>
        <v>42071.999999998006</v>
      </c>
      <c r="K3768" s="9">
        <f t="shared" si="292"/>
        <v>0</v>
      </c>
      <c r="L3768" s="9">
        <f t="shared" si="293"/>
        <v>0</v>
      </c>
    </row>
    <row r="3769" spans="1:12" ht="15" x14ac:dyDescent="0.25">
      <c r="A3769" s="167">
        <f t="shared" si="291"/>
        <v>149.61600000000996</v>
      </c>
      <c r="B3769" s="325">
        <f t="shared" si="294"/>
        <v>0.62340000000004148</v>
      </c>
      <c r="C3769" s="167">
        <f t="shared" si="290"/>
        <v>180.76799999998008</v>
      </c>
      <c r="D3769" s="167">
        <f>IF('Lineær programmering opg 4'!$M$4=0,"-",(-A3769+'Lineær programmering opg 4'!$M$4)/'Lineær programmering opg 4'!$K$4*-1)</f>
        <v>180.76799999998008</v>
      </c>
      <c r="E3769" s="167">
        <f>IF('Lineær programmering opg 4'!$M$5=0,"-",(-A3769+'Lineær programmering opg 4'!$M$5)/'Lineær programmering opg 4'!$K$5*-1)</f>
        <v>187.78799999999254</v>
      </c>
      <c r="F3769" s="167" t="str">
        <f>IF('Lineær programmering opg 4'!$E$6=0,"-",(-A3769+'Lineær programmering opg 4'!$M$6)/'Lineær programmering opg 4'!$K$6*-1)</f>
        <v>-</v>
      </c>
      <c r="G3769" s="167" t="str">
        <f>IF('Lineær programmering opg 4'!$D$7=0,"-",((-A3769+'Lineær programmering opg 4'!$M$7)/'Lineær programmering opg 4'!$K$7)*-1)</f>
        <v>-</v>
      </c>
      <c r="H3769" s="167" t="str">
        <f>IF('Lineær programmering opg 4'!$C$8=0,"-",((-A3769+'Lineær programmering opg 4'!$M$8)/'Lineær programmering opg 4'!$K$8)*-1)</f>
        <v>-</v>
      </c>
      <c r="I3769" s="167" t="str">
        <f>IF('Lineær programmering opg 4'!$D$8=0,"-",'Lineær programmering opg 4'!$G$8)</f>
        <v>-</v>
      </c>
      <c r="J3769" s="295">
        <f>A3769*'Lineær programmering opg 4'!$C$11+Datatabel!C3769*'Lineær programmering opg 4'!$D$11</f>
        <v>42076.799999998009</v>
      </c>
      <c r="K3769" s="9">
        <f t="shared" si="292"/>
        <v>0</v>
      </c>
      <c r="L3769" s="9">
        <f t="shared" si="293"/>
        <v>0</v>
      </c>
    </row>
    <row r="3770" spans="1:12" ht="15" x14ac:dyDescent="0.25">
      <c r="A3770" s="167">
        <f t="shared" si="291"/>
        <v>149.59200000000996</v>
      </c>
      <c r="B3770" s="325">
        <f t="shared" si="294"/>
        <v>0.62330000000004149</v>
      </c>
      <c r="C3770" s="167">
        <f t="shared" si="290"/>
        <v>180.81599999998008</v>
      </c>
      <c r="D3770" s="167">
        <f>IF('Lineær programmering opg 4'!$M$4=0,"-",(-A3770+'Lineær programmering opg 4'!$M$4)/'Lineær programmering opg 4'!$K$4*-1)</f>
        <v>180.81599999998008</v>
      </c>
      <c r="E3770" s="167">
        <f>IF('Lineær programmering opg 4'!$M$5=0,"-",(-A3770+'Lineær programmering opg 4'!$M$5)/'Lineær programmering opg 4'!$K$5*-1)</f>
        <v>187.80599999999254</v>
      </c>
      <c r="F3770" s="167" t="str">
        <f>IF('Lineær programmering opg 4'!$E$6=0,"-",(-A3770+'Lineær programmering opg 4'!$M$6)/'Lineær programmering opg 4'!$K$6*-1)</f>
        <v>-</v>
      </c>
      <c r="G3770" s="167" t="str">
        <f>IF('Lineær programmering opg 4'!$D$7=0,"-",((-A3770+'Lineær programmering opg 4'!$M$7)/'Lineær programmering opg 4'!$K$7)*-1)</f>
        <v>-</v>
      </c>
      <c r="H3770" s="167" t="str">
        <f>IF('Lineær programmering opg 4'!$C$8=0,"-",((-A3770+'Lineær programmering opg 4'!$M$8)/'Lineær programmering opg 4'!$K$8)*-1)</f>
        <v>-</v>
      </c>
      <c r="I3770" s="167" t="str">
        <f>IF('Lineær programmering opg 4'!$D$8=0,"-",'Lineær programmering opg 4'!$G$8)</f>
        <v>-</v>
      </c>
      <c r="J3770" s="295">
        <f>A3770*'Lineær programmering opg 4'!$C$11+Datatabel!C3770*'Lineær programmering opg 4'!$D$11</f>
        <v>42081.599999998005</v>
      </c>
      <c r="K3770" s="9">
        <f t="shared" si="292"/>
        <v>0</v>
      </c>
      <c r="L3770" s="9">
        <f t="shared" si="293"/>
        <v>0</v>
      </c>
    </row>
    <row r="3771" spans="1:12" ht="15" x14ac:dyDescent="0.25">
      <c r="A3771" s="167">
        <f t="shared" si="291"/>
        <v>149.56800000000996</v>
      </c>
      <c r="B3771" s="325">
        <f t="shared" si="294"/>
        <v>0.6232000000000415</v>
      </c>
      <c r="C3771" s="167">
        <f t="shared" si="290"/>
        <v>180.86399999998008</v>
      </c>
      <c r="D3771" s="167">
        <f>IF('Lineær programmering opg 4'!$M$4=0,"-",(-A3771+'Lineær programmering opg 4'!$M$4)/'Lineær programmering opg 4'!$K$4*-1)</f>
        <v>180.86399999998008</v>
      </c>
      <c r="E3771" s="167">
        <f>IF('Lineær programmering opg 4'!$M$5=0,"-",(-A3771+'Lineær programmering opg 4'!$M$5)/'Lineær programmering opg 4'!$K$5*-1)</f>
        <v>187.82399999999254</v>
      </c>
      <c r="F3771" s="167" t="str">
        <f>IF('Lineær programmering opg 4'!$E$6=0,"-",(-A3771+'Lineær programmering opg 4'!$M$6)/'Lineær programmering opg 4'!$K$6*-1)</f>
        <v>-</v>
      </c>
      <c r="G3771" s="167" t="str">
        <f>IF('Lineær programmering opg 4'!$D$7=0,"-",((-A3771+'Lineær programmering opg 4'!$M$7)/'Lineær programmering opg 4'!$K$7)*-1)</f>
        <v>-</v>
      </c>
      <c r="H3771" s="167" t="str">
        <f>IF('Lineær programmering opg 4'!$C$8=0,"-",((-A3771+'Lineær programmering opg 4'!$M$8)/'Lineær programmering opg 4'!$K$8)*-1)</f>
        <v>-</v>
      </c>
      <c r="I3771" s="167" t="str">
        <f>IF('Lineær programmering opg 4'!$D$8=0,"-",'Lineær programmering opg 4'!$G$8)</f>
        <v>-</v>
      </c>
      <c r="J3771" s="295">
        <f>A3771*'Lineær programmering opg 4'!$C$11+Datatabel!C3771*'Lineær programmering opg 4'!$D$11</f>
        <v>42086.399999998008</v>
      </c>
      <c r="K3771" s="9">
        <f t="shared" si="292"/>
        <v>0</v>
      </c>
      <c r="L3771" s="9">
        <f t="shared" si="293"/>
        <v>0</v>
      </c>
    </row>
    <row r="3772" spans="1:12" ht="15" x14ac:dyDescent="0.25">
      <c r="A3772" s="167">
        <f t="shared" si="291"/>
        <v>149.54400000000996</v>
      </c>
      <c r="B3772" s="325">
        <f t="shared" si="294"/>
        <v>0.62310000000004151</v>
      </c>
      <c r="C3772" s="167">
        <f t="shared" si="290"/>
        <v>180.91199999998008</v>
      </c>
      <c r="D3772" s="167">
        <f>IF('Lineær programmering opg 4'!$M$4=0,"-",(-A3772+'Lineær programmering opg 4'!$M$4)/'Lineær programmering opg 4'!$K$4*-1)</f>
        <v>180.91199999998008</v>
      </c>
      <c r="E3772" s="167">
        <f>IF('Lineær programmering opg 4'!$M$5=0,"-",(-A3772+'Lineær programmering opg 4'!$M$5)/'Lineær programmering opg 4'!$K$5*-1)</f>
        <v>187.84199999999254</v>
      </c>
      <c r="F3772" s="167" t="str">
        <f>IF('Lineær programmering opg 4'!$E$6=0,"-",(-A3772+'Lineær programmering opg 4'!$M$6)/'Lineær programmering opg 4'!$K$6*-1)</f>
        <v>-</v>
      </c>
      <c r="G3772" s="167" t="str">
        <f>IF('Lineær programmering opg 4'!$D$7=0,"-",((-A3772+'Lineær programmering opg 4'!$M$7)/'Lineær programmering opg 4'!$K$7)*-1)</f>
        <v>-</v>
      </c>
      <c r="H3772" s="167" t="str">
        <f>IF('Lineær programmering opg 4'!$C$8=0,"-",((-A3772+'Lineær programmering opg 4'!$M$8)/'Lineær programmering opg 4'!$K$8)*-1)</f>
        <v>-</v>
      </c>
      <c r="I3772" s="167" t="str">
        <f>IF('Lineær programmering opg 4'!$D$8=0,"-",'Lineær programmering opg 4'!$G$8)</f>
        <v>-</v>
      </c>
      <c r="J3772" s="295">
        <f>A3772*'Lineær programmering opg 4'!$C$11+Datatabel!C3772*'Lineær programmering opg 4'!$D$11</f>
        <v>42091.199999998011</v>
      </c>
      <c r="K3772" s="9">
        <f t="shared" si="292"/>
        <v>0</v>
      </c>
      <c r="L3772" s="9">
        <f t="shared" si="293"/>
        <v>0</v>
      </c>
    </row>
    <row r="3773" spans="1:12" ht="15" x14ac:dyDescent="0.25">
      <c r="A3773" s="167">
        <f t="shared" si="291"/>
        <v>149.52000000000996</v>
      </c>
      <c r="B3773" s="325">
        <f t="shared" si="294"/>
        <v>0.62300000000004152</v>
      </c>
      <c r="C3773" s="167">
        <f t="shared" si="290"/>
        <v>180.95999999998008</v>
      </c>
      <c r="D3773" s="167">
        <f>IF('Lineær programmering opg 4'!$M$4=0,"-",(-A3773+'Lineær programmering opg 4'!$M$4)/'Lineær programmering opg 4'!$K$4*-1)</f>
        <v>180.95999999998008</v>
      </c>
      <c r="E3773" s="167">
        <f>IF('Lineær programmering opg 4'!$M$5=0,"-",(-A3773+'Lineær programmering opg 4'!$M$5)/'Lineær programmering opg 4'!$K$5*-1)</f>
        <v>187.85999999999254</v>
      </c>
      <c r="F3773" s="167" t="str">
        <f>IF('Lineær programmering opg 4'!$E$6=0,"-",(-A3773+'Lineær programmering opg 4'!$M$6)/'Lineær programmering opg 4'!$K$6*-1)</f>
        <v>-</v>
      </c>
      <c r="G3773" s="167" t="str">
        <f>IF('Lineær programmering opg 4'!$D$7=0,"-",((-A3773+'Lineær programmering opg 4'!$M$7)/'Lineær programmering opg 4'!$K$7)*-1)</f>
        <v>-</v>
      </c>
      <c r="H3773" s="167" t="str">
        <f>IF('Lineær programmering opg 4'!$C$8=0,"-",((-A3773+'Lineær programmering opg 4'!$M$8)/'Lineær programmering opg 4'!$K$8)*-1)</f>
        <v>-</v>
      </c>
      <c r="I3773" s="167" t="str">
        <f>IF('Lineær programmering opg 4'!$D$8=0,"-",'Lineær programmering opg 4'!$G$8)</f>
        <v>-</v>
      </c>
      <c r="J3773" s="295">
        <f>A3773*'Lineær programmering opg 4'!$C$11+Datatabel!C3773*'Lineær programmering opg 4'!$D$11</f>
        <v>42095.999999998006</v>
      </c>
      <c r="K3773" s="9">
        <f t="shared" si="292"/>
        <v>0</v>
      </c>
      <c r="L3773" s="9">
        <f t="shared" si="293"/>
        <v>0</v>
      </c>
    </row>
    <row r="3774" spans="1:12" ht="15" x14ac:dyDescent="0.25">
      <c r="A3774" s="167">
        <f t="shared" si="291"/>
        <v>149.49600000000996</v>
      </c>
      <c r="B3774" s="325">
        <f t="shared" si="294"/>
        <v>0.62290000000004153</v>
      </c>
      <c r="C3774" s="167">
        <f t="shared" si="290"/>
        <v>181.00799999998009</v>
      </c>
      <c r="D3774" s="167">
        <f>IF('Lineær programmering opg 4'!$M$4=0,"-",(-A3774+'Lineær programmering opg 4'!$M$4)/'Lineær programmering opg 4'!$K$4*-1)</f>
        <v>181.00799999998009</v>
      </c>
      <c r="E3774" s="167">
        <f>IF('Lineær programmering opg 4'!$M$5=0,"-",(-A3774+'Lineær programmering opg 4'!$M$5)/'Lineær programmering opg 4'!$K$5*-1)</f>
        <v>187.87799999999254</v>
      </c>
      <c r="F3774" s="167" t="str">
        <f>IF('Lineær programmering opg 4'!$E$6=0,"-",(-A3774+'Lineær programmering opg 4'!$M$6)/'Lineær programmering opg 4'!$K$6*-1)</f>
        <v>-</v>
      </c>
      <c r="G3774" s="167" t="str">
        <f>IF('Lineær programmering opg 4'!$D$7=0,"-",((-A3774+'Lineær programmering opg 4'!$M$7)/'Lineær programmering opg 4'!$K$7)*-1)</f>
        <v>-</v>
      </c>
      <c r="H3774" s="167" t="str">
        <f>IF('Lineær programmering opg 4'!$C$8=0,"-",((-A3774+'Lineær programmering opg 4'!$M$8)/'Lineær programmering opg 4'!$K$8)*-1)</f>
        <v>-</v>
      </c>
      <c r="I3774" s="167" t="str">
        <f>IF('Lineær programmering opg 4'!$D$8=0,"-",'Lineær programmering opg 4'!$G$8)</f>
        <v>-</v>
      </c>
      <c r="J3774" s="295">
        <f>A3774*'Lineær programmering opg 4'!$C$11+Datatabel!C3774*'Lineær programmering opg 4'!$D$11</f>
        <v>42100.799999998009</v>
      </c>
      <c r="K3774" s="9">
        <f t="shared" si="292"/>
        <v>0</v>
      </c>
      <c r="L3774" s="9">
        <f t="shared" si="293"/>
        <v>0</v>
      </c>
    </row>
    <row r="3775" spans="1:12" ht="15" x14ac:dyDescent="0.25">
      <c r="A3775" s="167">
        <f t="shared" si="291"/>
        <v>149.47200000000998</v>
      </c>
      <c r="B3775" s="325">
        <f t="shared" si="294"/>
        <v>0.62280000000004154</v>
      </c>
      <c r="C3775" s="167">
        <f t="shared" si="290"/>
        <v>181.05599999998003</v>
      </c>
      <c r="D3775" s="167">
        <f>IF('Lineær programmering opg 4'!$M$4=0,"-",(-A3775+'Lineær programmering opg 4'!$M$4)/'Lineær programmering opg 4'!$K$4*-1)</f>
        <v>181.05599999998003</v>
      </c>
      <c r="E3775" s="167">
        <f>IF('Lineær programmering opg 4'!$M$5=0,"-",(-A3775+'Lineær programmering opg 4'!$M$5)/'Lineær programmering opg 4'!$K$5*-1)</f>
        <v>187.89599999999251</v>
      </c>
      <c r="F3775" s="167" t="str">
        <f>IF('Lineær programmering opg 4'!$E$6=0,"-",(-A3775+'Lineær programmering opg 4'!$M$6)/'Lineær programmering opg 4'!$K$6*-1)</f>
        <v>-</v>
      </c>
      <c r="G3775" s="167" t="str">
        <f>IF('Lineær programmering opg 4'!$D$7=0,"-",((-A3775+'Lineær programmering opg 4'!$M$7)/'Lineær programmering opg 4'!$K$7)*-1)</f>
        <v>-</v>
      </c>
      <c r="H3775" s="167" t="str">
        <f>IF('Lineær programmering opg 4'!$C$8=0,"-",((-A3775+'Lineær programmering opg 4'!$M$8)/'Lineær programmering opg 4'!$K$8)*-1)</f>
        <v>-</v>
      </c>
      <c r="I3775" s="167" t="str">
        <f>IF('Lineær programmering opg 4'!$D$8=0,"-",'Lineær programmering opg 4'!$G$8)</f>
        <v>-</v>
      </c>
      <c r="J3775" s="295">
        <f>A3775*'Lineær programmering opg 4'!$C$11+Datatabel!C3775*'Lineær programmering opg 4'!$D$11</f>
        <v>42105.599999997998</v>
      </c>
      <c r="K3775" s="9">
        <f t="shared" si="292"/>
        <v>0</v>
      </c>
      <c r="L3775" s="9">
        <f t="shared" si="293"/>
        <v>0</v>
      </c>
    </row>
    <row r="3776" spans="1:12" ht="15" x14ac:dyDescent="0.25">
      <c r="A3776" s="167">
        <f t="shared" si="291"/>
        <v>149.44800000000998</v>
      </c>
      <c r="B3776" s="325">
        <f t="shared" si="294"/>
        <v>0.62270000000004155</v>
      </c>
      <c r="C3776" s="167">
        <f t="shared" si="290"/>
        <v>181.10399999998003</v>
      </c>
      <c r="D3776" s="167">
        <f>IF('Lineær programmering opg 4'!$M$4=0,"-",(-A3776+'Lineær programmering opg 4'!$M$4)/'Lineær programmering opg 4'!$K$4*-1)</f>
        <v>181.10399999998003</v>
      </c>
      <c r="E3776" s="167">
        <f>IF('Lineær programmering opg 4'!$M$5=0,"-",(-A3776+'Lineær programmering opg 4'!$M$5)/'Lineær programmering opg 4'!$K$5*-1)</f>
        <v>187.91399999999251</v>
      </c>
      <c r="F3776" s="167" t="str">
        <f>IF('Lineær programmering opg 4'!$E$6=0,"-",(-A3776+'Lineær programmering opg 4'!$M$6)/'Lineær programmering opg 4'!$K$6*-1)</f>
        <v>-</v>
      </c>
      <c r="G3776" s="167" t="str">
        <f>IF('Lineær programmering opg 4'!$D$7=0,"-",((-A3776+'Lineær programmering opg 4'!$M$7)/'Lineær programmering opg 4'!$K$7)*-1)</f>
        <v>-</v>
      </c>
      <c r="H3776" s="167" t="str">
        <f>IF('Lineær programmering opg 4'!$C$8=0,"-",((-A3776+'Lineær programmering opg 4'!$M$8)/'Lineær programmering opg 4'!$K$8)*-1)</f>
        <v>-</v>
      </c>
      <c r="I3776" s="167" t="str">
        <f>IF('Lineær programmering opg 4'!$D$8=0,"-",'Lineær programmering opg 4'!$G$8)</f>
        <v>-</v>
      </c>
      <c r="J3776" s="295">
        <f>A3776*'Lineær programmering opg 4'!$C$11+Datatabel!C3776*'Lineær programmering opg 4'!$D$11</f>
        <v>42110.399999998001</v>
      </c>
      <c r="K3776" s="9">
        <f t="shared" si="292"/>
        <v>0</v>
      </c>
      <c r="L3776" s="9">
        <f t="shared" si="293"/>
        <v>0</v>
      </c>
    </row>
    <row r="3777" spans="1:12" ht="15" x14ac:dyDescent="0.25">
      <c r="A3777" s="167">
        <f t="shared" si="291"/>
        <v>149.42400000000998</v>
      </c>
      <c r="B3777" s="325">
        <f t="shared" si="294"/>
        <v>0.62260000000004156</v>
      </c>
      <c r="C3777" s="167">
        <f t="shared" si="290"/>
        <v>181.15199999998003</v>
      </c>
      <c r="D3777" s="167">
        <f>IF('Lineær programmering opg 4'!$M$4=0,"-",(-A3777+'Lineær programmering opg 4'!$M$4)/'Lineær programmering opg 4'!$K$4*-1)</f>
        <v>181.15199999998003</v>
      </c>
      <c r="E3777" s="167">
        <f>IF('Lineær programmering opg 4'!$M$5=0,"-",(-A3777+'Lineær programmering opg 4'!$M$5)/'Lineær programmering opg 4'!$K$5*-1)</f>
        <v>187.93199999999251</v>
      </c>
      <c r="F3777" s="167" t="str">
        <f>IF('Lineær programmering opg 4'!$E$6=0,"-",(-A3777+'Lineær programmering opg 4'!$M$6)/'Lineær programmering opg 4'!$K$6*-1)</f>
        <v>-</v>
      </c>
      <c r="G3777" s="167" t="str">
        <f>IF('Lineær programmering opg 4'!$D$7=0,"-",((-A3777+'Lineær programmering opg 4'!$M$7)/'Lineær programmering opg 4'!$K$7)*-1)</f>
        <v>-</v>
      </c>
      <c r="H3777" s="167" t="str">
        <f>IF('Lineær programmering opg 4'!$C$8=0,"-",((-A3777+'Lineær programmering opg 4'!$M$8)/'Lineær programmering opg 4'!$K$8)*-1)</f>
        <v>-</v>
      </c>
      <c r="I3777" s="167" t="str">
        <f>IF('Lineær programmering opg 4'!$D$8=0,"-",'Lineær programmering opg 4'!$G$8)</f>
        <v>-</v>
      </c>
      <c r="J3777" s="295">
        <f>A3777*'Lineær programmering opg 4'!$C$11+Datatabel!C3777*'Lineær programmering opg 4'!$D$11</f>
        <v>42115.199999998003</v>
      </c>
      <c r="K3777" s="9">
        <f t="shared" si="292"/>
        <v>0</v>
      </c>
      <c r="L3777" s="9">
        <f t="shared" si="293"/>
        <v>0</v>
      </c>
    </row>
    <row r="3778" spans="1:12" ht="15" x14ac:dyDescent="0.25">
      <c r="A3778" s="167">
        <f t="shared" si="291"/>
        <v>149.40000000000998</v>
      </c>
      <c r="B3778" s="325">
        <f t="shared" si="294"/>
        <v>0.62250000000004158</v>
      </c>
      <c r="C3778" s="167">
        <f t="shared" si="290"/>
        <v>181.19999999998004</v>
      </c>
      <c r="D3778" s="167">
        <f>IF('Lineær programmering opg 4'!$M$4=0,"-",(-A3778+'Lineær programmering opg 4'!$M$4)/'Lineær programmering opg 4'!$K$4*-1)</f>
        <v>181.19999999998004</v>
      </c>
      <c r="E3778" s="167">
        <f>IF('Lineær programmering opg 4'!$M$5=0,"-",(-A3778+'Lineær programmering opg 4'!$M$5)/'Lineær programmering opg 4'!$K$5*-1)</f>
        <v>187.94999999999251</v>
      </c>
      <c r="F3778" s="167" t="str">
        <f>IF('Lineær programmering opg 4'!$E$6=0,"-",(-A3778+'Lineær programmering opg 4'!$M$6)/'Lineær programmering opg 4'!$K$6*-1)</f>
        <v>-</v>
      </c>
      <c r="G3778" s="167" t="str">
        <f>IF('Lineær programmering opg 4'!$D$7=0,"-",((-A3778+'Lineær programmering opg 4'!$M$7)/'Lineær programmering opg 4'!$K$7)*-1)</f>
        <v>-</v>
      </c>
      <c r="H3778" s="167" t="str">
        <f>IF('Lineær programmering opg 4'!$C$8=0,"-",((-A3778+'Lineær programmering opg 4'!$M$8)/'Lineær programmering opg 4'!$K$8)*-1)</f>
        <v>-</v>
      </c>
      <c r="I3778" s="167" t="str">
        <f>IF('Lineær programmering opg 4'!$D$8=0,"-",'Lineær programmering opg 4'!$G$8)</f>
        <v>-</v>
      </c>
      <c r="J3778" s="295">
        <f>A3778*'Lineær programmering opg 4'!$C$11+Datatabel!C3778*'Lineær programmering opg 4'!$D$11</f>
        <v>42119.999999998006</v>
      </c>
      <c r="K3778" s="9">
        <f t="shared" si="292"/>
        <v>0</v>
      </c>
      <c r="L3778" s="9">
        <f t="shared" si="293"/>
        <v>0</v>
      </c>
    </row>
    <row r="3779" spans="1:12" ht="15" x14ac:dyDescent="0.25">
      <c r="A3779" s="167">
        <f t="shared" si="291"/>
        <v>149.37600000000998</v>
      </c>
      <c r="B3779" s="325">
        <f t="shared" si="294"/>
        <v>0.62240000000004159</v>
      </c>
      <c r="C3779" s="167">
        <f t="shared" ref="C3779:C3842" si="295">MIN(D3779,E3779,F3779,G3779,H3779,I3779)</f>
        <v>181.24799999998004</v>
      </c>
      <c r="D3779" s="167">
        <f>IF('Lineær programmering opg 4'!$M$4=0,"-",(-A3779+'Lineær programmering opg 4'!$M$4)/'Lineær programmering opg 4'!$K$4*-1)</f>
        <v>181.24799999998004</v>
      </c>
      <c r="E3779" s="167">
        <f>IF('Lineær programmering opg 4'!$M$5=0,"-",(-A3779+'Lineær programmering opg 4'!$M$5)/'Lineær programmering opg 4'!$K$5*-1)</f>
        <v>187.96799999999251</v>
      </c>
      <c r="F3779" s="167" t="str">
        <f>IF('Lineær programmering opg 4'!$E$6=0,"-",(-A3779+'Lineær programmering opg 4'!$M$6)/'Lineær programmering opg 4'!$K$6*-1)</f>
        <v>-</v>
      </c>
      <c r="G3779" s="167" t="str">
        <f>IF('Lineær programmering opg 4'!$D$7=0,"-",((-A3779+'Lineær programmering opg 4'!$M$7)/'Lineær programmering opg 4'!$K$7)*-1)</f>
        <v>-</v>
      </c>
      <c r="H3779" s="167" t="str">
        <f>IF('Lineær programmering opg 4'!$C$8=0,"-",((-A3779+'Lineær programmering opg 4'!$M$8)/'Lineær programmering opg 4'!$K$8)*-1)</f>
        <v>-</v>
      </c>
      <c r="I3779" s="167" t="str">
        <f>IF('Lineær programmering opg 4'!$D$8=0,"-",'Lineær programmering opg 4'!$G$8)</f>
        <v>-</v>
      </c>
      <c r="J3779" s="295">
        <f>A3779*'Lineær programmering opg 4'!$C$11+Datatabel!C3779*'Lineær programmering opg 4'!$D$11</f>
        <v>42124.799999998009</v>
      </c>
      <c r="K3779" s="9">
        <f t="shared" si="292"/>
        <v>0</v>
      </c>
      <c r="L3779" s="9">
        <f t="shared" si="293"/>
        <v>0</v>
      </c>
    </row>
    <row r="3780" spans="1:12" ht="15" x14ac:dyDescent="0.25">
      <c r="A3780" s="167">
        <f t="shared" ref="A3780:A3843" si="296">$A$3*B3780</f>
        <v>149.35200000000998</v>
      </c>
      <c r="B3780" s="325">
        <f t="shared" si="294"/>
        <v>0.6223000000000416</v>
      </c>
      <c r="C3780" s="167">
        <f t="shared" si="295"/>
        <v>181.29599999998004</v>
      </c>
      <c r="D3780" s="167">
        <f>IF('Lineær programmering opg 4'!$M$4=0,"-",(-A3780+'Lineær programmering opg 4'!$M$4)/'Lineær programmering opg 4'!$K$4*-1)</f>
        <v>181.29599999998004</v>
      </c>
      <c r="E3780" s="167">
        <f>IF('Lineær programmering opg 4'!$M$5=0,"-",(-A3780+'Lineær programmering opg 4'!$M$5)/'Lineær programmering opg 4'!$K$5*-1)</f>
        <v>187.98599999999252</v>
      </c>
      <c r="F3780" s="167" t="str">
        <f>IF('Lineær programmering opg 4'!$E$6=0,"-",(-A3780+'Lineær programmering opg 4'!$M$6)/'Lineær programmering opg 4'!$K$6*-1)</f>
        <v>-</v>
      </c>
      <c r="G3780" s="167" t="str">
        <f>IF('Lineær programmering opg 4'!$D$7=0,"-",((-A3780+'Lineær programmering opg 4'!$M$7)/'Lineær programmering opg 4'!$K$7)*-1)</f>
        <v>-</v>
      </c>
      <c r="H3780" s="167" t="str">
        <f>IF('Lineær programmering opg 4'!$C$8=0,"-",((-A3780+'Lineær programmering opg 4'!$M$8)/'Lineær programmering opg 4'!$K$8)*-1)</f>
        <v>-</v>
      </c>
      <c r="I3780" s="167" t="str">
        <f>IF('Lineær programmering opg 4'!$D$8=0,"-",'Lineær programmering opg 4'!$G$8)</f>
        <v>-</v>
      </c>
      <c r="J3780" s="295">
        <f>A3780*'Lineær programmering opg 4'!$C$11+Datatabel!C3780*'Lineær programmering opg 4'!$D$11</f>
        <v>42129.599999998005</v>
      </c>
      <c r="K3780" s="9">
        <f t="shared" ref="K3780:K3843" si="297">IF($J$10004=J3780,A3780,0)</f>
        <v>0</v>
      </c>
      <c r="L3780" s="9">
        <f t="shared" ref="L3780:L3843" si="298">IF(J3780=$J$10004,C3780,0)</f>
        <v>0</v>
      </c>
    </row>
    <row r="3781" spans="1:12" ht="15" x14ac:dyDescent="0.25">
      <c r="A3781" s="167">
        <f t="shared" si="296"/>
        <v>149.32800000000998</v>
      </c>
      <c r="B3781" s="325">
        <f t="shared" ref="B3781:B3844" si="299">B3780-0.01%</f>
        <v>0.62220000000004161</v>
      </c>
      <c r="C3781" s="167">
        <f t="shared" si="295"/>
        <v>181.34399999998004</v>
      </c>
      <c r="D3781" s="167">
        <f>IF('Lineær programmering opg 4'!$M$4=0,"-",(-A3781+'Lineær programmering opg 4'!$M$4)/'Lineær programmering opg 4'!$K$4*-1)</f>
        <v>181.34399999998004</v>
      </c>
      <c r="E3781" s="167">
        <f>IF('Lineær programmering opg 4'!$M$5=0,"-",(-A3781+'Lineær programmering opg 4'!$M$5)/'Lineær programmering opg 4'!$K$5*-1)</f>
        <v>188.00399999999252</v>
      </c>
      <c r="F3781" s="167" t="str">
        <f>IF('Lineær programmering opg 4'!$E$6=0,"-",(-A3781+'Lineær programmering opg 4'!$M$6)/'Lineær programmering opg 4'!$K$6*-1)</f>
        <v>-</v>
      </c>
      <c r="G3781" s="167" t="str">
        <f>IF('Lineær programmering opg 4'!$D$7=0,"-",((-A3781+'Lineær programmering opg 4'!$M$7)/'Lineær programmering opg 4'!$K$7)*-1)</f>
        <v>-</v>
      </c>
      <c r="H3781" s="167" t="str">
        <f>IF('Lineær programmering opg 4'!$C$8=0,"-",((-A3781+'Lineær programmering opg 4'!$M$8)/'Lineær programmering opg 4'!$K$8)*-1)</f>
        <v>-</v>
      </c>
      <c r="I3781" s="167" t="str">
        <f>IF('Lineær programmering opg 4'!$D$8=0,"-",'Lineær programmering opg 4'!$G$8)</f>
        <v>-</v>
      </c>
      <c r="J3781" s="295">
        <f>A3781*'Lineær programmering opg 4'!$C$11+Datatabel!C3781*'Lineær programmering opg 4'!$D$11</f>
        <v>42134.399999998008</v>
      </c>
      <c r="K3781" s="9">
        <f t="shared" si="297"/>
        <v>0</v>
      </c>
      <c r="L3781" s="9">
        <f t="shared" si="298"/>
        <v>0</v>
      </c>
    </row>
    <row r="3782" spans="1:12" ht="15" x14ac:dyDescent="0.25">
      <c r="A3782" s="167">
        <f t="shared" si="296"/>
        <v>149.30400000000998</v>
      </c>
      <c r="B3782" s="325">
        <f t="shared" si="299"/>
        <v>0.62210000000004162</v>
      </c>
      <c r="C3782" s="167">
        <f t="shared" si="295"/>
        <v>181.39199999998004</v>
      </c>
      <c r="D3782" s="167">
        <f>IF('Lineær programmering opg 4'!$M$4=0,"-",(-A3782+'Lineær programmering opg 4'!$M$4)/'Lineær programmering opg 4'!$K$4*-1)</f>
        <v>181.39199999998004</v>
      </c>
      <c r="E3782" s="167">
        <f>IF('Lineær programmering opg 4'!$M$5=0,"-",(-A3782+'Lineær programmering opg 4'!$M$5)/'Lineær programmering opg 4'!$K$5*-1)</f>
        <v>188.02199999999252</v>
      </c>
      <c r="F3782" s="167" t="str">
        <f>IF('Lineær programmering opg 4'!$E$6=0,"-",(-A3782+'Lineær programmering opg 4'!$M$6)/'Lineær programmering opg 4'!$K$6*-1)</f>
        <v>-</v>
      </c>
      <c r="G3782" s="167" t="str">
        <f>IF('Lineær programmering opg 4'!$D$7=0,"-",((-A3782+'Lineær programmering opg 4'!$M$7)/'Lineær programmering opg 4'!$K$7)*-1)</f>
        <v>-</v>
      </c>
      <c r="H3782" s="167" t="str">
        <f>IF('Lineær programmering opg 4'!$C$8=0,"-",((-A3782+'Lineær programmering opg 4'!$M$8)/'Lineær programmering opg 4'!$K$8)*-1)</f>
        <v>-</v>
      </c>
      <c r="I3782" s="167" t="str">
        <f>IF('Lineær programmering opg 4'!$D$8=0,"-",'Lineær programmering opg 4'!$G$8)</f>
        <v>-</v>
      </c>
      <c r="J3782" s="295">
        <f>A3782*'Lineær programmering opg 4'!$C$11+Datatabel!C3782*'Lineær programmering opg 4'!$D$11</f>
        <v>42139.199999998003</v>
      </c>
      <c r="K3782" s="9">
        <f t="shared" si="297"/>
        <v>0</v>
      </c>
      <c r="L3782" s="9">
        <f t="shared" si="298"/>
        <v>0</v>
      </c>
    </row>
    <row r="3783" spans="1:12" ht="15" x14ac:dyDescent="0.25">
      <c r="A3783" s="167">
        <f t="shared" si="296"/>
        <v>149.28000000000998</v>
      </c>
      <c r="B3783" s="325">
        <f t="shared" si="299"/>
        <v>0.62200000000004163</v>
      </c>
      <c r="C3783" s="167">
        <f t="shared" si="295"/>
        <v>181.43999999998005</v>
      </c>
      <c r="D3783" s="167">
        <f>IF('Lineær programmering opg 4'!$M$4=0,"-",(-A3783+'Lineær programmering opg 4'!$M$4)/'Lineær programmering opg 4'!$K$4*-1)</f>
        <v>181.43999999998005</v>
      </c>
      <c r="E3783" s="167">
        <f>IF('Lineær programmering opg 4'!$M$5=0,"-",(-A3783+'Lineær programmering opg 4'!$M$5)/'Lineær programmering opg 4'!$K$5*-1)</f>
        <v>188.03999999999252</v>
      </c>
      <c r="F3783" s="167" t="str">
        <f>IF('Lineær programmering opg 4'!$E$6=0,"-",(-A3783+'Lineær programmering opg 4'!$M$6)/'Lineær programmering opg 4'!$K$6*-1)</f>
        <v>-</v>
      </c>
      <c r="G3783" s="167" t="str">
        <f>IF('Lineær programmering opg 4'!$D$7=0,"-",((-A3783+'Lineær programmering opg 4'!$M$7)/'Lineær programmering opg 4'!$K$7)*-1)</f>
        <v>-</v>
      </c>
      <c r="H3783" s="167" t="str">
        <f>IF('Lineær programmering opg 4'!$C$8=0,"-",((-A3783+'Lineær programmering opg 4'!$M$8)/'Lineær programmering opg 4'!$K$8)*-1)</f>
        <v>-</v>
      </c>
      <c r="I3783" s="167" t="str">
        <f>IF('Lineær programmering opg 4'!$D$8=0,"-",'Lineær programmering opg 4'!$G$8)</f>
        <v>-</v>
      </c>
      <c r="J3783" s="295">
        <f>A3783*'Lineær programmering opg 4'!$C$11+Datatabel!C3783*'Lineær programmering opg 4'!$D$11</f>
        <v>42143.999999998006</v>
      </c>
      <c r="K3783" s="9">
        <f t="shared" si="297"/>
        <v>0</v>
      </c>
      <c r="L3783" s="9">
        <f t="shared" si="298"/>
        <v>0</v>
      </c>
    </row>
    <row r="3784" spans="1:12" ht="15" x14ac:dyDescent="0.25">
      <c r="A3784" s="167">
        <f t="shared" si="296"/>
        <v>149.25600000001</v>
      </c>
      <c r="B3784" s="325">
        <f t="shared" si="299"/>
        <v>0.62190000000004164</v>
      </c>
      <c r="C3784" s="167">
        <f t="shared" si="295"/>
        <v>181.48799999997999</v>
      </c>
      <c r="D3784" s="167">
        <f>IF('Lineær programmering opg 4'!$M$4=0,"-",(-A3784+'Lineær programmering opg 4'!$M$4)/'Lineær programmering opg 4'!$K$4*-1)</f>
        <v>181.48799999997999</v>
      </c>
      <c r="E3784" s="167">
        <f>IF('Lineær programmering opg 4'!$M$5=0,"-",(-A3784+'Lineær programmering opg 4'!$M$5)/'Lineær programmering opg 4'!$K$5*-1)</f>
        <v>188.05799999999252</v>
      </c>
      <c r="F3784" s="167" t="str">
        <f>IF('Lineær programmering opg 4'!$E$6=0,"-",(-A3784+'Lineær programmering opg 4'!$M$6)/'Lineær programmering opg 4'!$K$6*-1)</f>
        <v>-</v>
      </c>
      <c r="G3784" s="167" t="str">
        <f>IF('Lineær programmering opg 4'!$D$7=0,"-",((-A3784+'Lineær programmering opg 4'!$M$7)/'Lineær programmering opg 4'!$K$7)*-1)</f>
        <v>-</v>
      </c>
      <c r="H3784" s="167" t="str">
        <f>IF('Lineær programmering opg 4'!$C$8=0,"-",((-A3784+'Lineær programmering opg 4'!$M$8)/'Lineær programmering opg 4'!$K$8)*-1)</f>
        <v>-</v>
      </c>
      <c r="I3784" s="167" t="str">
        <f>IF('Lineær programmering opg 4'!$D$8=0,"-",'Lineær programmering opg 4'!$G$8)</f>
        <v>-</v>
      </c>
      <c r="J3784" s="295">
        <f>A3784*'Lineær programmering opg 4'!$C$11+Datatabel!C3784*'Lineær programmering opg 4'!$D$11</f>
        <v>42148.799999998002</v>
      </c>
      <c r="K3784" s="9">
        <f t="shared" si="297"/>
        <v>0</v>
      </c>
      <c r="L3784" s="9">
        <f t="shared" si="298"/>
        <v>0</v>
      </c>
    </row>
    <row r="3785" spans="1:12" ht="15" x14ac:dyDescent="0.25">
      <c r="A3785" s="167">
        <f t="shared" si="296"/>
        <v>149.23200000001</v>
      </c>
      <c r="B3785" s="325">
        <f t="shared" si="299"/>
        <v>0.62180000000004165</v>
      </c>
      <c r="C3785" s="167">
        <f t="shared" si="295"/>
        <v>181.53599999997999</v>
      </c>
      <c r="D3785" s="167">
        <f>IF('Lineær programmering opg 4'!$M$4=0,"-",(-A3785+'Lineær programmering opg 4'!$M$4)/'Lineær programmering opg 4'!$K$4*-1)</f>
        <v>181.53599999997999</v>
      </c>
      <c r="E3785" s="167">
        <f>IF('Lineær programmering opg 4'!$M$5=0,"-",(-A3785+'Lineær programmering opg 4'!$M$5)/'Lineær programmering opg 4'!$K$5*-1)</f>
        <v>188.07599999999252</v>
      </c>
      <c r="F3785" s="167" t="str">
        <f>IF('Lineær programmering opg 4'!$E$6=0,"-",(-A3785+'Lineær programmering opg 4'!$M$6)/'Lineær programmering opg 4'!$K$6*-1)</f>
        <v>-</v>
      </c>
      <c r="G3785" s="167" t="str">
        <f>IF('Lineær programmering opg 4'!$D$7=0,"-",((-A3785+'Lineær programmering opg 4'!$M$7)/'Lineær programmering opg 4'!$K$7)*-1)</f>
        <v>-</v>
      </c>
      <c r="H3785" s="167" t="str">
        <f>IF('Lineær programmering opg 4'!$C$8=0,"-",((-A3785+'Lineær programmering opg 4'!$M$8)/'Lineær programmering opg 4'!$K$8)*-1)</f>
        <v>-</v>
      </c>
      <c r="I3785" s="167" t="str">
        <f>IF('Lineær programmering opg 4'!$D$8=0,"-",'Lineær programmering opg 4'!$G$8)</f>
        <v>-</v>
      </c>
      <c r="J3785" s="295">
        <f>A3785*'Lineær programmering opg 4'!$C$11+Datatabel!C3785*'Lineær programmering opg 4'!$D$11</f>
        <v>42153.599999997998</v>
      </c>
      <c r="K3785" s="9">
        <f t="shared" si="297"/>
        <v>0</v>
      </c>
      <c r="L3785" s="9">
        <f t="shared" si="298"/>
        <v>0</v>
      </c>
    </row>
    <row r="3786" spans="1:12" ht="15" x14ac:dyDescent="0.25">
      <c r="A3786" s="167">
        <f t="shared" si="296"/>
        <v>149.20800000001</v>
      </c>
      <c r="B3786" s="325">
        <f t="shared" si="299"/>
        <v>0.62170000000004166</v>
      </c>
      <c r="C3786" s="167">
        <f t="shared" si="295"/>
        <v>181.58399999997999</v>
      </c>
      <c r="D3786" s="167">
        <f>IF('Lineær programmering opg 4'!$M$4=0,"-",(-A3786+'Lineær programmering opg 4'!$M$4)/'Lineær programmering opg 4'!$K$4*-1)</f>
        <v>181.58399999997999</v>
      </c>
      <c r="E3786" s="167">
        <f>IF('Lineær programmering opg 4'!$M$5=0,"-",(-A3786+'Lineær programmering opg 4'!$M$5)/'Lineær programmering opg 4'!$K$5*-1)</f>
        <v>188.09399999999252</v>
      </c>
      <c r="F3786" s="167" t="str">
        <f>IF('Lineær programmering opg 4'!$E$6=0,"-",(-A3786+'Lineær programmering opg 4'!$M$6)/'Lineær programmering opg 4'!$K$6*-1)</f>
        <v>-</v>
      </c>
      <c r="G3786" s="167" t="str">
        <f>IF('Lineær programmering opg 4'!$D$7=0,"-",((-A3786+'Lineær programmering opg 4'!$M$7)/'Lineær programmering opg 4'!$K$7)*-1)</f>
        <v>-</v>
      </c>
      <c r="H3786" s="167" t="str">
        <f>IF('Lineær programmering opg 4'!$C$8=0,"-",((-A3786+'Lineær programmering opg 4'!$M$8)/'Lineær programmering opg 4'!$K$8)*-1)</f>
        <v>-</v>
      </c>
      <c r="I3786" s="167" t="str">
        <f>IF('Lineær programmering opg 4'!$D$8=0,"-",'Lineær programmering opg 4'!$G$8)</f>
        <v>-</v>
      </c>
      <c r="J3786" s="295">
        <f>A3786*'Lineær programmering opg 4'!$C$11+Datatabel!C3786*'Lineær programmering opg 4'!$D$11</f>
        <v>42158.399999998001</v>
      </c>
      <c r="K3786" s="9">
        <f t="shared" si="297"/>
        <v>0</v>
      </c>
      <c r="L3786" s="9">
        <f t="shared" si="298"/>
        <v>0</v>
      </c>
    </row>
    <row r="3787" spans="1:12" ht="15" x14ac:dyDescent="0.25">
      <c r="A3787" s="167">
        <f t="shared" si="296"/>
        <v>149.18400000001</v>
      </c>
      <c r="B3787" s="325">
        <f t="shared" si="299"/>
        <v>0.62160000000004167</v>
      </c>
      <c r="C3787" s="167">
        <f t="shared" si="295"/>
        <v>181.63199999998</v>
      </c>
      <c r="D3787" s="167">
        <f>IF('Lineær programmering opg 4'!$M$4=0,"-",(-A3787+'Lineær programmering opg 4'!$M$4)/'Lineær programmering opg 4'!$K$4*-1)</f>
        <v>181.63199999998</v>
      </c>
      <c r="E3787" s="167">
        <f>IF('Lineær programmering opg 4'!$M$5=0,"-",(-A3787+'Lineær programmering opg 4'!$M$5)/'Lineær programmering opg 4'!$K$5*-1)</f>
        <v>188.11199999999252</v>
      </c>
      <c r="F3787" s="167" t="str">
        <f>IF('Lineær programmering opg 4'!$E$6=0,"-",(-A3787+'Lineær programmering opg 4'!$M$6)/'Lineær programmering opg 4'!$K$6*-1)</f>
        <v>-</v>
      </c>
      <c r="G3787" s="167" t="str">
        <f>IF('Lineær programmering opg 4'!$D$7=0,"-",((-A3787+'Lineær programmering opg 4'!$M$7)/'Lineær programmering opg 4'!$K$7)*-1)</f>
        <v>-</v>
      </c>
      <c r="H3787" s="167" t="str">
        <f>IF('Lineær programmering opg 4'!$C$8=0,"-",((-A3787+'Lineær programmering opg 4'!$M$8)/'Lineær programmering opg 4'!$K$8)*-1)</f>
        <v>-</v>
      </c>
      <c r="I3787" s="167" t="str">
        <f>IF('Lineær programmering opg 4'!$D$8=0,"-",'Lineær programmering opg 4'!$G$8)</f>
        <v>-</v>
      </c>
      <c r="J3787" s="295">
        <f>A3787*'Lineær programmering opg 4'!$C$11+Datatabel!C3787*'Lineær programmering opg 4'!$D$11</f>
        <v>42163.199999997996</v>
      </c>
      <c r="K3787" s="9">
        <f t="shared" si="297"/>
        <v>0</v>
      </c>
      <c r="L3787" s="9">
        <f t="shared" si="298"/>
        <v>0</v>
      </c>
    </row>
    <row r="3788" spans="1:12" ht="15" x14ac:dyDescent="0.25">
      <c r="A3788" s="167">
        <f t="shared" si="296"/>
        <v>149.16000000001</v>
      </c>
      <c r="B3788" s="325">
        <f t="shared" si="299"/>
        <v>0.62150000000004169</v>
      </c>
      <c r="C3788" s="167">
        <f t="shared" si="295"/>
        <v>181.67999999998</v>
      </c>
      <c r="D3788" s="167">
        <f>IF('Lineær programmering opg 4'!$M$4=0,"-",(-A3788+'Lineær programmering opg 4'!$M$4)/'Lineær programmering opg 4'!$K$4*-1)</f>
        <v>181.67999999998</v>
      </c>
      <c r="E3788" s="167">
        <f>IF('Lineær programmering opg 4'!$M$5=0,"-",(-A3788+'Lineær programmering opg 4'!$M$5)/'Lineær programmering opg 4'!$K$5*-1)</f>
        <v>188.12999999999252</v>
      </c>
      <c r="F3788" s="167" t="str">
        <f>IF('Lineær programmering opg 4'!$E$6=0,"-",(-A3788+'Lineær programmering opg 4'!$M$6)/'Lineær programmering opg 4'!$K$6*-1)</f>
        <v>-</v>
      </c>
      <c r="G3788" s="167" t="str">
        <f>IF('Lineær programmering opg 4'!$D$7=0,"-",((-A3788+'Lineær programmering opg 4'!$M$7)/'Lineær programmering opg 4'!$K$7)*-1)</f>
        <v>-</v>
      </c>
      <c r="H3788" s="167" t="str">
        <f>IF('Lineær programmering opg 4'!$C$8=0,"-",((-A3788+'Lineær programmering opg 4'!$M$8)/'Lineær programmering opg 4'!$K$8)*-1)</f>
        <v>-</v>
      </c>
      <c r="I3788" s="167" t="str">
        <f>IF('Lineær programmering opg 4'!$D$8=0,"-",'Lineær programmering opg 4'!$G$8)</f>
        <v>-</v>
      </c>
      <c r="J3788" s="295">
        <f>A3788*'Lineær programmering opg 4'!$C$11+Datatabel!C3788*'Lineær programmering opg 4'!$D$11</f>
        <v>42167.999999997999</v>
      </c>
      <c r="K3788" s="9">
        <f t="shared" si="297"/>
        <v>0</v>
      </c>
      <c r="L3788" s="9">
        <f t="shared" si="298"/>
        <v>0</v>
      </c>
    </row>
    <row r="3789" spans="1:12" ht="15" x14ac:dyDescent="0.25">
      <c r="A3789" s="167">
        <f t="shared" si="296"/>
        <v>149.13600000001</v>
      </c>
      <c r="B3789" s="325">
        <f t="shared" si="299"/>
        <v>0.6214000000000417</v>
      </c>
      <c r="C3789" s="167">
        <f t="shared" si="295"/>
        <v>181.72799999998</v>
      </c>
      <c r="D3789" s="167">
        <f>IF('Lineær programmering opg 4'!$M$4=0,"-",(-A3789+'Lineær programmering opg 4'!$M$4)/'Lineær programmering opg 4'!$K$4*-1)</f>
        <v>181.72799999998</v>
      </c>
      <c r="E3789" s="167">
        <f>IF('Lineær programmering opg 4'!$M$5=0,"-",(-A3789+'Lineær programmering opg 4'!$M$5)/'Lineær programmering opg 4'!$K$5*-1)</f>
        <v>188.14799999999252</v>
      </c>
      <c r="F3789" s="167" t="str">
        <f>IF('Lineær programmering opg 4'!$E$6=0,"-",(-A3789+'Lineær programmering opg 4'!$M$6)/'Lineær programmering opg 4'!$K$6*-1)</f>
        <v>-</v>
      </c>
      <c r="G3789" s="167" t="str">
        <f>IF('Lineær programmering opg 4'!$D$7=0,"-",((-A3789+'Lineær programmering opg 4'!$M$7)/'Lineær programmering opg 4'!$K$7)*-1)</f>
        <v>-</v>
      </c>
      <c r="H3789" s="167" t="str">
        <f>IF('Lineær programmering opg 4'!$C$8=0,"-",((-A3789+'Lineær programmering opg 4'!$M$8)/'Lineær programmering opg 4'!$K$8)*-1)</f>
        <v>-</v>
      </c>
      <c r="I3789" s="167" t="str">
        <f>IF('Lineær programmering opg 4'!$D$8=0,"-",'Lineær programmering opg 4'!$G$8)</f>
        <v>-</v>
      </c>
      <c r="J3789" s="295">
        <f>A3789*'Lineær programmering opg 4'!$C$11+Datatabel!C3789*'Lineær programmering opg 4'!$D$11</f>
        <v>42172.799999998002</v>
      </c>
      <c r="K3789" s="9">
        <f t="shared" si="297"/>
        <v>0</v>
      </c>
      <c r="L3789" s="9">
        <f t="shared" si="298"/>
        <v>0</v>
      </c>
    </row>
    <row r="3790" spans="1:12" ht="15" x14ac:dyDescent="0.25">
      <c r="A3790" s="167">
        <f t="shared" si="296"/>
        <v>149.11200000001</v>
      </c>
      <c r="B3790" s="325">
        <f t="shared" si="299"/>
        <v>0.62130000000004171</v>
      </c>
      <c r="C3790" s="167">
        <f t="shared" si="295"/>
        <v>181.77599999998</v>
      </c>
      <c r="D3790" s="167">
        <f>IF('Lineær programmering opg 4'!$M$4=0,"-",(-A3790+'Lineær programmering opg 4'!$M$4)/'Lineær programmering opg 4'!$K$4*-1)</f>
        <v>181.77599999998</v>
      </c>
      <c r="E3790" s="167">
        <f>IF('Lineær programmering opg 4'!$M$5=0,"-",(-A3790+'Lineær programmering opg 4'!$M$5)/'Lineær programmering opg 4'!$K$5*-1)</f>
        <v>188.16599999999252</v>
      </c>
      <c r="F3790" s="167" t="str">
        <f>IF('Lineær programmering opg 4'!$E$6=0,"-",(-A3790+'Lineær programmering opg 4'!$M$6)/'Lineær programmering opg 4'!$K$6*-1)</f>
        <v>-</v>
      </c>
      <c r="G3790" s="167" t="str">
        <f>IF('Lineær programmering opg 4'!$D$7=0,"-",((-A3790+'Lineær programmering opg 4'!$M$7)/'Lineær programmering opg 4'!$K$7)*-1)</f>
        <v>-</v>
      </c>
      <c r="H3790" s="167" t="str">
        <f>IF('Lineær programmering opg 4'!$C$8=0,"-",((-A3790+'Lineær programmering opg 4'!$M$8)/'Lineær programmering opg 4'!$K$8)*-1)</f>
        <v>-</v>
      </c>
      <c r="I3790" s="167" t="str">
        <f>IF('Lineær programmering opg 4'!$D$8=0,"-",'Lineær programmering opg 4'!$G$8)</f>
        <v>-</v>
      </c>
      <c r="J3790" s="295">
        <f>A3790*'Lineær programmering opg 4'!$C$11+Datatabel!C3790*'Lineær programmering opg 4'!$D$11</f>
        <v>42177.599999997998</v>
      </c>
      <c r="K3790" s="9">
        <f t="shared" si="297"/>
        <v>0</v>
      </c>
      <c r="L3790" s="9">
        <f t="shared" si="298"/>
        <v>0</v>
      </c>
    </row>
    <row r="3791" spans="1:12" ht="15" x14ac:dyDescent="0.25">
      <c r="A3791" s="167">
        <f t="shared" si="296"/>
        <v>149.08800000001003</v>
      </c>
      <c r="B3791" s="325">
        <f t="shared" si="299"/>
        <v>0.62120000000004172</v>
      </c>
      <c r="C3791" s="167">
        <f t="shared" si="295"/>
        <v>181.82399999997995</v>
      </c>
      <c r="D3791" s="167">
        <f>IF('Lineær programmering opg 4'!$M$4=0,"-",(-A3791+'Lineær programmering opg 4'!$M$4)/'Lineær programmering opg 4'!$K$4*-1)</f>
        <v>181.82399999997995</v>
      </c>
      <c r="E3791" s="167">
        <f>IF('Lineær programmering opg 4'!$M$5=0,"-",(-A3791+'Lineær programmering opg 4'!$M$5)/'Lineær programmering opg 4'!$K$5*-1)</f>
        <v>188.18399999999249</v>
      </c>
      <c r="F3791" s="167" t="str">
        <f>IF('Lineær programmering opg 4'!$E$6=0,"-",(-A3791+'Lineær programmering opg 4'!$M$6)/'Lineær programmering opg 4'!$K$6*-1)</f>
        <v>-</v>
      </c>
      <c r="G3791" s="167" t="str">
        <f>IF('Lineær programmering opg 4'!$D$7=0,"-",((-A3791+'Lineær programmering opg 4'!$M$7)/'Lineær programmering opg 4'!$K$7)*-1)</f>
        <v>-</v>
      </c>
      <c r="H3791" s="167" t="str">
        <f>IF('Lineær programmering opg 4'!$C$8=0,"-",((-A3791+'Lineær programmering opg 4'!$M$8)/'Lineær programmering opg 4'!$K$8)*-1)</f>
        <v>-</v>
      </c>
      <c r="I3791" s="167" t="str">
        <f>IF('Lineær programmering opg 4'!$D$8=0,"-",'Lineær programmering opg 4'!$G$8)</f>
        <v>-</v>
      </c>
      <c r="J3791" s="295">
        <f>A3791*'Lineær programmering opg 4'!$C$11+Datatabel!C3791*'Lineær programmering opg 4'!$D$11</f>
        <v>42182.399999998001</v>
      </c>
      <c r="K3791" s="9">
        <f t="shared" si="297"/>
        <v>0</v>
      </c>
      <c r="L3791" s="9">
        <f t="shared" si="298"/>
        <v>0</v>
      </c>
    </row>
    <row r="3792" spans="1:12" ht="15" x14ac:dyDescent="0.25">
      <c r="A3792" s="167">
        <f t="shared" si="296"/>
        <v>149.06400000001003</v>
      </c>
      <c r="B3792" s="325">
        <f t="shared" si="299"/>
        <v>0.62110000000004173</v>
      </c>
      <c r="C3792" s="167">
        <f t="shared" si="295"/>
        <v>181.87199999997995</v>
      </c>
      <c r="D3792" s="167">
        <f>IF('Lineær programmering opg 4'!$M$4=0,"-",(-A3792+'Lineær programmering opg 4'!$M$4)/'Lineær programmering opg 4'!$K$4*-1)</f>
        <v>181.87199999997995</v>
      </c>
      <c r="E3792" s="167">
        <f>IF('Lineær programmering opg 4'!$M$5=0,"-",(-A3792+'Lineær programmering opg 4'!$M$5)/'Lineær programmering opg 4'!$K$5*-1)</f>
        <v>188.20199999999249</v>
      </c>
      <c r="F3792" s="167" t="str">
        <f>IF('Lineær programmering opg 4'!$E$6=0,"-",(-A3792+'Lineær programmering opg 4'!$M$6)/'Lineær programmering opg 4'!$K$6*-1)</f>
        <v>-</v>
      </c>
      <c r="G3792" s="167" t="str">
        <f>IF('Lineær programmering opg 4'!$D$7=0,"-",((-A3792+'Lineær programmering opg 4'!$M$7)/'Lineær programmering opg 4'!$K$7)*-1)</f>
        <v>-</v>
      </c>
      <c r="H3792" s="167" t="str">
        <f>IF('Lineær programmering opg 4'!$C$8=0,"-",((-A3792+'Lineær programmering opg 4'!$M$8)/'Lineær programmering opg 4'!$K$8)*-1)</f>
        <v>-</v>
      </c>
      <c r="I3792" s="167" t="str">
        <f>IF('Lineær programmering opg 4'!$D$8=0,"-",'Lineær programmering opg 4'!$G$8)</f>
        <v>-</v>
      </c>
      <c r="J3792" s="295">
        <f>A3792*'Lineær programmering opg 4'!$C$11+Datatabel!C3792*'Lineær programmering opg 4'!$D$11</f>
        <v>42187.199999997989</v>
      </c>
      <c r="K3792" s="9">
        <f t="shared" si="297"/>
        <v>0</v>
      </c>
      <c r="L3792" s="9">
        <f t="shared" si="298"/>
        <v>0</v>
      </c>
    </row>
    <row r="3793" spans="1:12" ht="15" x14ac:dyDescent="0.25">
      <c r="A3793" s="167">
        <f t="shared" si="296"/>
        <v>149.04000000001002</v>
      </c>
      <c r="B3793" s="325">
        <f t="shared" si="299"/>
        <v>0.62100000000004174</v>
      </c>
      <c r="C3793" s="167">
        <f t="shared" si="295"/>
        <v>181.91999999997995</v>
      </c>
      <c r="D3793" s="167">
        <f>IF('Lineær programmering opg 4'!$M$4=0,"-",(-A3793+'Lineær programmering opg 4'!$M$4)/'Lineær programmering opg 4'!$K$4*-1)</f>
        <v>181.91999999997995</v>
      </c>
      <c r="E3793" s="167">
        <f>IF('Lineær programmering opg 4'!$M$5=0,"-",(-A3793+'Lineær programmering opg 4'!$M$5)/'Lineær programmering opg 4'!$K$5*-1)</f>
        <v>188.2199999999925</v>
      </c>
      <c r="F3793" s="167" t="str">
        <f>IF('Lineær programmering opg 4'!$E$6=0,"-",(-A3793+'Lineær programmering opg 4'!$M$6)/'Lineær programmering opg 4'!$K$6*-1)</f>
        <v>-</v>
      </c>
      <c r="G3793" s="167" t="str">
        <f>IF('Lineær programmering opg 4'!$D$7=0,"-",((-A3793+'Lineær programmering opg 4'!$M$7)/'Lineær programmering opg 4'!$K$7)*-1)</f>
        <v>-</v>
      </c>
      <c r="H3793" s="167" t="str">
        <f>IF('Lineær programmering opg 4'!$C$8=0,"-",((-A3793+'Lineær programmering opg 4'!$M$8)/'Lineær programmering opg 4'!$K$8)*-1)</f>
        <v>-</v>
      </c>
      <c r="I3793" s="167" t="str">
        <f>IF('Lineær programmering opg 4'!$D$8=0,"-",'Lineær programmering opg 4'!$G$8)</f>
        <v>-</v>
      </c>
      <c r="J3793" s="295">
        <f>A3793*'Lineær programmering opg 4'!$C$11+Datatabel!C3793*'Lineær programmering opg 4'!$D$11</f>
        <v>42191.999999997992</v>
      </c>
      <c r="K3793" s="9">
        <f t="shared" si="297"/>
        <v>0</v>
      </c>
      <c r="L3793" s="9">
        <f t="shared" si="298"/>
        <v>0</v>
      </c>
    </row>
    <row r="3794" spans="1:12" ht="15" x14ac:dyDescent="0.25">
      <c r="A3794" s="167">
        <f t="shared" si="296"/>
        <v>149.01600000001002</v>
      </c>
      <c r="B3794" s="325">
        <f t="shared" si="299"/>
        <v>0.62090000000004175</v>
      </c>
      <c r="C3794" s="167">
        <f t="shared" si="295"/>
        <v>181.96799999997995</v>
      </c>
      <c r="D3794" s="167">
        <f>IF('Lineær programmering opg 4'!$M$4=0,"-",(-A3794+'Lineær programmering opg 4'!$M$4)/'Lineær programmering opg 4'!$K$4*-1)</f>
        <v>181.96799999997995</v>
      </c>
      <c r="E3794" s="167">
        <f>IF('Lineær programmering opg 4'!$M$5=0,"-",(-A3794+'Lineær programmering opg 4'!$M$5)/'Lineær programmering opg 4'!$K$5*-1)</f>
        <v>188.2379999999925</v>
      </c>
      <c r="F3794" s="167" t="str">
        <f>IF('Lineær programmering opg 4'!$E$6=0,"-",(-A3794+'Lineær programmering opg 4'!$M$6)/'Lineær programmering opg 4'!$K$6*-1)</f>
        <v>-</v>
      </c>
      <c r="G3794" s="167" t="str">
        <f>IF('Lineær programmering opg 4'!$D$7=0,"-",((-A3794+'Lineær programmering opg 4'!$M$7)/'Lineær programmering opg 4'!$K$7)*-1)</f>
        <v>-</v>
      </c>
      <c r="H3794" s="167" t="str">
        <f>IF('Lineær programmering opg 4'!$C$8=0,"-",((-A3794+'Lineær programmering opg 4'!$M$8)/'Lineær programmering opg 4'!$K$8)*-1)</f>
        <v>-</v>
      </c>
      <c r="I3794" s="167" t="str">
        <f>IF('Lineær programmering opg 4'!$D$8=0,"-",'Lineær programmering opg 4'!$G$8)</f>
        <v>-</v>
      </c>
      <c r="J3794" s="295">
        <f>A3794*'Lineær programmering opg 4'!$C$11+Datatabel!C3794*'Lineær programmering opg 4'!$D$11</f>
        <v>42196.799999997995</v>
      </c>
      <c r="K3794" s="9">
        <f t="shared" si="297"/>
        <v>0</v>
      </c>
      <c r="L3794" s="9">
        <f t="shared" si="298"/>
        <v>0</v>
      </c>
    </row>
    <row r="3795" spans="1:12" ht="15" x14ac:dyDescent="0.25">
      <c r="A3795" s="167">
        <f t="shared" si="296"/>
        <v>148.99200000001002</v>
      </c>
      <c r="B3795" s="325">
        <f t="shared" si="299"/>
        <v>0.62080000000004176</v>
      </c>
      <c r="C3795" s="167">
        <f t="shared" si="295"/>
        <v>182.01599999997995</v>
      </c>
      <c r="D3795" s="167">
        <f>IF('Lineær programmering opg 4'!$M$4=0,"-",(-A3795+'Lineær programmering opg 4'!$M$4)/'Lineær programmering opg 4'!$K$4*-1)</f>
        <v>182.01599999997995</v>
      </c>
      <c r="E3795" s="167">
        <f>IF('Lineær programmering opg 4'!$M$5=0,"-",(-A3795+'Lineær programmering opg 4'!$M$5)/'Lineær programmering opg 4'!$K$5*-1)</f>
        <v>188.2559999999925</v>
      </c>
      <c r="F3795" s="167" t="str">
        <f>IF('Lineær programmering opg 4'!$E$6=0,"-",(-A3795+'Lineær programmering opg 4'!$M$6)/'Lineær programmering opg 4'!$K$6*-1)</f>
        <v>-</v>
      </c>
      <c r="G3795" s="167" t="str">
        <f>IF('Lineær programmering opg 4'!$D$7=0,"-",((-A3795+'Lineær programmering opg 4'!$M$7)/'Lineær programmering opg 4'!$K$7)*-1)</f>
        <v>-</v>
      </c>
      <c r="H3795" s="167" t="str">
        <f>IF('Lineær programmering opg 4'!$C$8=0,"-",((-A3795+'Lineær programmering opg 4'!$M$8)/'Lineær programmering opg 4'!$K$8)*-1)</f>
        <v>-</v>
      </c>
      <c r="I3795" s="167" t="str">
        <f>IF('Lineær programmering opg 4'!$D$8=0,"-",'Lineær programmering opg 4'!$G$8)</f>
        <v>-</v>
      </c>
      <c r="J3795" s="295">
        <f>A3795*'Lineær programmering opg 4'!$C$11+Datatabel!C3795*'Lineær programmering opg 4'!$D$11</f>
        <v>42201.599999997998</v>
      </c>
      <c r="K3795" s="9">
        <f t="shared" si="297"/>
        <v>0</v>
      </c>
      <c r="L3795" s="9">
        <f t="shared" si="298"/>
        <v>0</v>
      </c>
    </row>
    <row r="3796" spans="1:12" ht="15" x14ac:dyDescent="0.25">
      <c r="A3796" s="167">
        <f t="shared" si="296"/>
        <v>148.96800000001002</v>
      </c>
      <c r="B3796" s="325">
        <f t="shared" si="299"/>
        <v>0.62070000000004177</v>
      </c>
      <c r="C3796" s="167">
        <f t="shared" si="295"/>
        <v>182.06399999997996</v>
      </c>
      <c r="D3796" s="167">
        <f>IF('Lineær programmering opg 4'!$M$4=0,"-",(-A3796+'Lineær programmering opg 4'!$M$4)/'Lineær programmering opg 4'!$K$4*-1)</f>
        <v>182.06399999997996</v>
      </c>
      <c r="E3796" s="167">
        <f>IF('Lineær programmering opg 4'!$M$5=0,"-",(-A3796+'Lineær programmering opg 4'!$M$5)/'Lineær programmering opg 4'!$K$5*-1)</f>
        <v>188.2739999999925</v>
      </c>
      <c r="F3796" s="167" t="str">
        <f>IF('Lineær programmering opg 4'!$E$6=0,"-",(-A3796+'Lineær programmering opg 4'!$M$6)/'Lineær programmering opg 4'!$K$6*-1)</f>
        <v>-</v>
      </c>
      <c r="G3796" s="167" t="str">
        <f>IF('Lineær programmering opg 4'!$D$7=0,"-",((-A3796+'Lineær programmering opg 4'!$M$7)/'Lineær programmering opg 4'!$K$7)*-1)</f>
        <v>-</v>
      </c>
      <c r="H3796" s="167" t="str">
        <f>IF('Lineær programmering opg 4'!$C$8=0,"-",((-A3796+'Lineær programmering opg 4'!$M$8)/'Lineær programmering opg 4'!$K$8)*-1)</f>
        <v>-</v>
      </c>
      <c r="I3796" s="167" t="str">
        <f>IF('Lineær programmering opg 4'!$D$8=0,"-",'Lineær programmering opg 4'!$G$8)</f>
        <v>-</v>
      </c>
      <c r="J3796" s="295">
        <f>A3796*'Lineær programmering opg 4'!$C$11+Datatabel!C3796*'Lineær programmering opg 4'!$D$11</f>
        <v>42206.399999997993</v>
      </c>
      <c r="K3796" s="9">
        <f t="shared" si="297"/>
        <v>0</v>
      </c>
      <c r="L3796" s="9">
        <f t="shared" si="298"/>
        <v>0</v>
      </c>
    </row>
    <row r="3797" spans="1:12" ht="15" x14ac:dyDescent="0.25">
      <c r="A3797" s="167">
        <f t="shared" si="296"/>
        <v>148.94400000001002</v>
      </c>
      <c r="B3797" s="325">
        <f t="shared" si="299"/>
        <v>0.62060000000004178</v>
      </c>
      <c r="C3797" s="167">
        <f t="shared" si="295"/>
        <v>182.11199999997996</v>
      </c>
      <c r="D3797" s="167">
        <f>IF('Lineær programmering opg 4'!$M$4=0,"-",(-A3797+'Lineær programmering opg 4'!$M$4)/'Lineær programmering opg 4'!$K$4*-1)</f>
        <v>182.11199999997996</v>
      </c>
      <c r="E3797" s="167">
        <f>IF('Lineær programmering opg 4'!$M$5=0,"-",(-A3797+'Lineær programmering opg 4'!$M$5)/'Lineær programmering opg 4'!$K$5*-1)</f>
        <v>188.2919999999925</v>
      </c>
      <c r="F3797" s="167" t="str">
        <f>IF('Lineær programmering opg 4'!$E$6=0,"-",(-A3797+'Lineær programmering opg 4'!$M$6)/'Lineær programmering opg 4'!$K$6*-1)</f>
        <v>-</v>
      </c>
      <c r="G3797" s="167" t="str">
        <f>IF('Lineær programmering opg 4'!$D$7=0,"-",((-A3797+'Lineær programmering opg 4'!$M$7)/'Lineær programmering opg 4'!$K$7)*-1)</f>
        <v>-</v>
      </c>
      <c r="H3797" s="167" t="str">
        <f>IF('Lineær programmering opg 4'!$C$8=0,"-",((-A3797+'Lineær programmering opg 4'!$M$8)/'Lineær programmering opg 4'!$K$8)*-1)</f>
        <v>-</v>
      </c>
      <c r="I3797" s="167" t="str">
        <f>IF('Lineær programmering opg 4'!$D$8=0,"-",'Lineær programmering opg 4'!$G$8)</f>
        <v>-</v>
      </c>
      <c r="J3797" s="295">
        <f>A3797*'Lineær programmering opg 4'!$C$11+Datatabel!C3797*'Lineær programmering opg 4'!$D$11</f>
        <v>42211.199999997996</v>
      </c>
      <c r="K3797" s="9">
        <f t="shared" si="297"/>
        <v>0</v>
      </c>
      <c r="L3797" s="9">
        <f t="shared" si="298"/>
        <v>0</v>
      </c>
    </row>
    <row r="3798" spans="1:12" ht="15" x14ac:dyDescent="0.25">
      <c r="A3798" s="167">
        <f t="shared" si="296"/>
        <v>148.92000000001002</v>
      </c>
      <c r="B3798" s="325">
        <f t="shared" si="299"/>
        <v>0.6205000000000418</v>
      </c>
      <c r="C3798" s="167">
        <f t="shared" si="295"/>
        <v>182.15999999997996</v>
      </c>
      <c r="D3798" s="167">
        <f>IF('Lineær programmering opg 4'!$M$4=0,"-",(-A3798+'Lineær programmering opg 4'!$M$4)/'Lineær programmering opg 4'!$K$4*-1)</f>
        <v>182.15999999997996</v>
      </c>
      <c r="E3798" s="167">
        <f>IF('Lineær programmering opg 4'!$M$5=0,"-",(-A3798+'Lineær programmering opg 4'!$M$5)/'Lineær programmering opg 4'!$K$5*-1)</f>
        <v>188.3099999999925</v>
      </c>
      <c r="F3798" s="167" t="str">
        <f>IF('Lineær programmering opg 4'!$E$6=0,"-",(-A3798+'Lineær programmering opg 4'!$M$6)/'Lineær programmering opg 4'!$K$6*-1)</f>
        <v>-</v>
      </c>
      <c r="G3798" s="167" t="str">
        <f>IF('Lineær programmering opg 4'!$D$7=0,"-",((-A3798+'Lineær programmering opg 4'!$M$7)/'Lineær programmering opg 4'!$K$7)*-1)</f>
        <v>-</v>
      </c>
      <c r="H3798" s="167" t="str">
        <f>IF('Lineær programmering opg 4'!$C$8=0,"-",((-A3798+'Lineær programmering opg 4'!$M$8)/'Lineær programmering opg 4'!$K$8)*-1)</f>
        <v>-</v>
      </c>
      <c r="I3798" s="167" t="str">
        <f>IF('Lineær programmering opg 4'!$D$8=0,"-",'Lineær programmering opg 4'!$G$8)</f>
        <v>-</v>
      </c>
      <c r="J3798" s="295">
        <f>A3798*'Lineær programmering opg 4'!$C$11+Datatabel!C3798*'Lineær programmering opg 4'!$D$11</f>
        <v>42215.999999997999</v>
      </c>
      <c r="K3798" s="9">
        <f t="shared" si="297"/>
        <v>0</v>
      </c>
      <c r="L3798" s="9">
        <f t="shared" si="298"/>
        <v>0</v>
      </c>
    </row>
    <row r="3799" spans="1:12" ht="15" x14ac:dyDescent="0.25">
      <c r="A3799" s="167">
        <f t="shared" si="296"/>
        <v>148.89600000001002</v>
      </c>
      <c r="B3799" s="325">
        <f t="shared" si="299"/>
        <v>0.62040000000004181</v>
      </c>
      <c r="C3799" s="167">
        <f t="shared" si="295"/>
        <v>182.20799999997996</v>
      </c>
      <c r="D3799" s="167">
        <f>IF('Lineær programmering opg 4'!$M$4=0,"-",(-A3799+'Lineær programmering opg 4'!$M$4)/'Lineær programmering opg 4'!$K$4*-1)</f>
        <v>182.20799999997996</v>
      </c>
      <c r="E3799" s="167">
        <f>IF('Lineær programmering opg 4'!$M$5=0,"-",(-A3799+'Lineær programmering opg 4'!$M$5)/'Lineær programmering opg 4'!$K$5*-1)</f>
        <v>188.3279999999925</v>
      </c>
      <c r="F3799" s="167" t="str">
        <f>IF('Lineær programmering opg 4'!$E$6=0,"-",(-A3799+'Lineær programmering opg 4'!$M$6)/'Lineær programmering opg 4'!$K$6*-1)</f>
        <v>-</v>
      </c>
      <c r="G3799" s="167" t="str">
        <f>IF('Lineær programmering opg 4'!$D$7=0,"-",((-A3799+'Lineær programmering opg 4'!$M$7)/'Lineær programmering opg 4'!$K$7)*-1)</f>
        <v>-</v>
      </c>
      <c r="H3799" s="167" t="str">
        <f>IF('Lineær programmering opg 4'!$C$8=0,"-",((-A3799+'Lineær programmering opg 4'!$M$8)/'Lineær programmering opg 4'!$K$8)*-1)</f>
        <v>-</v>
      </c>
      <c r="I3799" s="167" t="str">
        <f>IF('Lineær programmering opg 4'!$D$8=0,"-",'Lineær programmering opg 4'!$G$8)</f>
        <v>-</v>
      </c>
      <c r="J3799" s="295">
        <f>A3799*'Lineær programmering opg 4'!$C$11+Datatabel!C3799*'Lineær programmering opg 4'!$D$11</f>
        <v>42220.799999997995</v>
      </c>
      <c r="K3799" s="9">
        <f t="shared" si="297"/>
        <v>0</v>
      </c>
      <c r="L3799" s="9">
        <f t="shared" si="298"/>
        <v>0</v>
      </c>
    </row>
    <row r="3800" spans="1:12" ht="15" x14ac:dyDescent="0.25">
      <c r="A3800" s="167">
        <f t="shared" si="296"/>
        <v>148.87200000001005</v>
      </c>
      <c r="B3800" s="325">
        <f t="shared" si="299"/>
        <v>0.62030000000004182</v>
      </c>
      <c r="C3800" s="167">
        <f t="shared" si="295"/>
        <v>182.25599999997991</v>
      </c>
      <c r="D3800" s="167">
        <f>IF('Lineær programmering opg 4'!$M$4=0,"-",(-A3800+'Lineær programmering opg 4'!$M$4)/'Lineær programmering opg 4'!$K$4*-1)</f>
        <v>182.25599999997991</v>
      </c>
      <c r="E3800" s="167">
        <f>IF('Lineær programmering opg 4'!$M$5=0,"-",(-A3800+'Lineær programmering opg 4'!$M$5)/'Lineær programmering opg 4'!$K$5*-1)</f>
        <v>188.34599999999247</v>
      </c>
      <c r="F3800" s="167" t="str">
        <f>IF('Lineær programmering opg 4'!$E$6=0,"-",(-A3800+'Lineær programmering opg 4'!$M$6)/'Lineær programmering opg 4'!$K$6*-1)</f>
        <v>-</v>
      </c>
      <c r="G3800" s="167" t="str">
        <f>IF('Lineær programmering opg 4'!$D$7=0,"-",((-A3800+'Lineær programmering opg 4'!$M$7)/'Lineær programmering opg 4'!$K$7)*-1)</f>
        <v>-</v>
      </c>
      <c r="H3800" s="167" t="str">
        <f>IF('Lineær programmering opg 4'!$C$8=0,"-",((-A3800+'Lineær programmering opg 4'!$M$8)/'Lineær programmering opg 4'!$K$8)*-1)</f>
        <v>-</v>
      </c>
      <c r="I3800" s="167" t="str">
        <f>IF('Lineær programmering opg 4'!$D$8=0,"-",'Lineær programmering opg 4'!$G$8)</f>
        <v>-</v>
      </c>
      <c r="J3800" s="295">
        <f>A3800*'Lineær programmering opg 4'!$C$11+Datatabel!C3800*'Lineær programmering opg 4'!$D$11</f>
        <v>42225.59999999799</v>
      </c>
      <c r="K3800" s="9">
        <f t="shared" si="297"/>
        <v>0</v>
      </c>
      <c r="L3800" s="9">
        <f t="shared" si="298"/>
        <v>0</v>
      </c>
    </row>
    <row r="3801" spans="1:12" ht="15" x14ac:dyDescent="0.25">
      <c r="A3801" s="167">
        <f t="shared" si="296"/>
        <v>148.84800000001005</v>
      </c>
      <c r="B3801" s="325">
        <f t="shared" si="299"/>
        <v>0.62020000000004183</v>
      </c>
      <c r="C3801" s="167">
        <f t="shared" si="295"/>
        <v>182.30399999997991</v>
      </c>
      <c r="D3801" s="167">
        <f>IF('Lineær programmering opg 4'!$M$4=0,"-",(-A3801+'Lineær programmering opg 4'!$M$4)/'Lineær programmering opg 4'!$K$4*-1)</f>
        <v>182.30399999997991</v>
      </c>
      <c r="E3801" s="167">
        <f>IF('Lineær programmering opg 4'!$M$5=0,"-",(-A3801+'Lineær programmering opg 4'!$M$5)/'Lineær programmering opg 4'!$K$5*-1)</f>
        <v>188.36399999999247</v>
      </c>
      <c r="F3801" s="167" t="str">
        <f>IF('Lineær programmering opg 4'!$E$6=0,"-",(-A3801+'Lineær programmering opg 4'!$M$6)/'Lineær programmering opg 4'!$K$6*-1)</f>
        <v>-</v>
      </c>
      <c r="G3801" s="167" t="str">
        <f>IF('Lineær programmering opg 4'!$D$7=0,"-",((-A3801+'Lineær programmering opg 4'!$M$7)/'Lineær programmering opg 4'!$K$7)*-1)</f>
        <v>-</v>
      </c>
      <c r="H3801" s="167" t="str">
        <f>IF('Lineær programmering opg 4'!$C$8=0,"-",((-A3801+'Lineær programmering opg 4'!$M$8)/'Lineær programmering opg 4'!$K$8)*-1)</f>
        <v>-</v>
      </c>
      <c r="I3801" s="167" t="str">
        <f>IF('Lineær programmering opg 4'!$D$8=0,"-",'Lineær programmering opg 4'!$G$8)</f>
        <v>-</v>
      </c>
      <c r="J3801" s="295">
        <f>A3801*'Lineær programmering opg 4'!$C$11+Datatabel!C3801*'Lineær programmering opg 4'!$D$11</f>
        <v>42230.399999997993</v>
      </c>
      <c r="K3801" s="9">
        <f t="shared" si="297"/>
        <v>0</v>
      </c>
      <c r="L3801" s="9">
        <f t="shared" si="298"/>
        <v>0</v>
      </c>
    </row>
    <row r="3802" spans="1:12" ht="15" x14ac:dyDescent="0.25">
      <c r="A3802" s="167">
        <f t="shared" si="296"/>
        <v>148.82400000001005</v>
      </c>
      <c r="B3802" s="325">
        <f t="shared" si="299"/>
        <v>0.62010000000004184</v>
      </c>
      <c r="C3802" s="167">
        <f t="shared" si="295"/>
        <v>182.35199999997991</v>
      </c>
      <c r="D3802" s="167">
        <f>IF('Lineær programmering opg 4'!$M$4=0,"-",(-A3802+'Lineær programmering opg 4'!$M$4)/'Lineær programmering opg 4'!$K$4*-1)</f>
        <v>182.35199999997991</v>
      </c>
      <c r="E3802" s="167">
        <f>IF('Lineær programmering opg 4'!$M$5=0,"-",(-A3802+'Lineær programmering opg 4'!$M$5)/'Lineær programmering opg 4'!$K$5*-1)</f>
        <v>188.38199999999247</v>
      </c>
      <c r="F3802" s="167" t="str">
        <f>IF('Lineær programmering opg 4'!$E$6=0,"-",(-A3802+'Lineær programmering opg 4'!$M$6)/'Lineær programmering opg 4'!$K$6*-1)</f>
        <v>-</v>
      </c>
      <c r="G3802" s="167" t="str">
        <f>IF('Lineær programmering opg 4'!$D$7=0,"-",((-A3802+'Lineær programmering opg 4'!$M$7)/'Lineær programmering opg 4'!$K$7)*-1)</f>
        <v>-</v>
      </c>
      <c r="H3802" s="167" t="str">
        <f>IF('Lineær programmering opg 4'!$C$8=0,"-",((-A3802+'Lineær programmering opg 4'!$M$8)/'Lineær programmering opg 4'!$K$8)*-1)</f>
        <v>-</v>
      </c>
      <c r="I3802" s="167" t="str">
        <f>IF('Lineær programmering opg 4'!$D$8=0,"-",'Lineær programmering opg 4'!$G$8)</f>
        <v>-</v>
      </c>
      <c r="J3802" s="295">
        <f>A3802*'Lineær programmering opg 4'!$C$11+Datatabel!C3802*'Lineær programmering opg 4'!$D$11</f>
        <v>42235.199999997989</v>
      </c>
      <c r="K3802" s="9">
        <f t="shared" si="297"/>
        <v>0</v>
      </c>
      <c r="L3802" s="9">
        <f t="shared" si="298"/>
        <v>0</v>
      </c>
    </row>
    <row r="3803" spans="1:12" ht="15" x14ac:dyDescent="0.25">
      <c r="A3803" s="167">
        <f t="shared" si="296"/>
        <v>148.80000000001004</v>
      </c>
      <c r="B3803" s="325">
        <f t="shared" si="299"/>
        <v>0.62000000000004185</v>
      </c>
      <c r="C3803" s="167">
        <f t="shared" si="295"/>
        <v>182.39999999997991</v>
      </c>
      <c r="D3803" s="167">
        <f>IF('Lineær programmering opg 4'!$M$4=0,"-",(-A3803+'Lineær programmering opg 4'!$M$4)/'Lineær programmering opg 4'!$K$4*-1)</f>
        <v>182.39999999997991</v>
      </c>
      <c r="E3803" s="167">
        <f>IF('Lineær programmering opg 4'!$M$5=0,"-",(-A3803+'Lineær programmering opg 4'!$M$5)/'Lineær programmering opg 4'!$K$5*-1)</f>
        <v>188.39999999999247</v>
      </c>
      <c r="F3803" s="167" t="str">
        <f>IF('Lineær programmering opg 4'!$E$6=0,"-",(-A3803+'Lineær programmering opg 4'!$M$6)/'Lineær programmering opg 4'!$K$6*-1)</f>
        <v>-</v>
      </c>
      <c r="G3803" s="167" t="str">
        <f>IF('Lineær programmering opg 4'!$D$7=0,"-",((-A3803+'Lineær programmering opg 4'!$M$7)/'Lineær programmering opg 4'!$K$7)*-1)</f>
        <v>-</v>
      </c>
      <c r="H3803" s="167" t="str">
        <f>IF('Lineær programmering opg 4'!$C$8=0,"-",((-A3803+'Lineær programmering opg 4'!$M$8)/'Lineær programmering opg 4'!$K$8)*-1)</f>
        <v>-</v>
      </c>
      <c r="I3803" s="167" t="str">
        <f>IF('Lineær programmering opg 4'!$D$8=0,"-",'Lineær programmering opg 4'!$G$8)</f>
        <v>-</v>
      </c>
      <c r="J3803" s="295">
        <f>A3803*'Lineær programmering opg 4'!$C$11+Datatabel!C3803*'Lineær programmering opg 4'!$D$11</f>
        <v>42239.999999997992</v>
      </c>
      <c r="K3803" s="9">
        <f t="shared" si="297"/>
        <v>0</v>
      </c>
      <c r="L3803" s="9">
        <f t="shared" si="298"/>
        <v>0</v>
      </c>
    </row>
    <row r="3804" spans="1:12" ht="15" x14ac:dyDescent="0.25">
      <c r="A3804" s="167">
        <f t="shared" si="296"/>
        <v>148.77600000001004</v>
      </c>
      <c r="B3804" s="325">
        <f t="shared" si="299"/>
        <v>0.61990000000004186</v>
      </c>
      <c r="C3804" s="167">
        <f t="shared" si="295"/>
        <v>182.44799999997991</v>
      </c>
      <c r="D3804" s="167">
        <f>IF('Lineær programmering opg 4'!$M$4=0,"-",(-A3804+'Lineær programmering opg 4'!$M$4)/'Lineær programmering opg 4'!$K$4*-1)</f>
        <v>182.44799999997991</v>
      </c>
      <c r="E3804" s="167">
        <f>IF('Lineær programmering opg 4'!$M$5=0,"-",(-A3804+'Lineær programmering opg 4'!$M$5)/'Lineær programmering opg 4'!$K$5*-1)</f>
        <v>188.41799999999247</v>
      </c>
      <c r="F3804" s="167" t="str">
        <f>IF('Lineær programmering opg 4'!$E$6=0,"-",(-A3804+'Lineær programmering opg 4'!$M$6)/'Lineær programmering opg 4'!$K$6*-1)</f>
        <v>-</v>
      </c>
      <c r="G3804" s="167" t="str">
        <f>IF('Lineær programmering opg 4'!$D$7=0,"-",((-A3804+'Lineær programmering opg 4'!$M$7)/'Lineær programmering opg 4'!$K$7)*-1)</f>
        <v>-</v>
      </c>
      <c r="H3804" s="167" t="str">
        <f>IF('Lineær programmering opg 4'!$C$8=0,"-",((-A3804+'Lineær programmering opg 4'!$M$8)/'Lineær programmering opg 4'!$K$8)*-1)</f>
        <v>-</v>
      </c>
      <c r="I3804" s="167" t="str">
        <f>IF('Lineær programmering opg 4'!$D$8=0,"-",'Lineær programmering opg 4'!$G$8)</f>
        <v>-</v>
      </c>
      <c r="J3804" s="295">
        <f>A3804*'Lineær programmering opg 4'!$C$11+Datatabel!C3804*'Lineær programmering opg 4'!$D$11</f>
        <v>42244.799999997995</v>
      </c>
      <c r="K3804" s="9">
        <f t="shared" si="297"/>
        <v>0</v>
      </c>
      <c r="L3804" s="9">
        <f t="shared" si="298"/>
        <v>0</v>
      </c>
    </row>
    <row r="3805" spans="1:12" ht="15" x14ac:dyDescent="0.25">
      <c r="A3805" s="167">
        <f t="shared" si="296"/>
        <v>148.75200000001004</v>
      </c>
      <c r="B3805" s="325">
        <f t="shared" si="299"/>
        <v>0.61980000000004187</v>
      </c>
      <c r="C3805" s="167">
        <f t="shared" si="295"/>
        <v>182.49599999997992</v>
      </c>
      <c r="D3805" s="167">
        <f>IF('Lineær programmering opg 4'!$M$4=0,"-",(-A3805+'Lineær programmering opg 4'!$M$4)/'Lineær programmering opg 4'!$K$4*-1)</f>
        <v>182.49599999997992</v>
      </c>
      <c r="E3805" s="167">
        <f>IF('Lineær programmering opg 4'!$M$5=0,"-",(-A3805+'Lineær programmering opg 4'!$M$5)/'Lineær programmering opg 4'!$K$5*-1)</f>
        <v>188.43599999999248</v>
      </c>
      <c r="F3805" s="167" t="str">
        <f>IF('Lineær programmering opg 4'!$E$6=0,"-",(-A3805+'Lineær programmering opg 4'!$M$6)/'Lineær programmering opg 4'!$K$6*-1)</f>
        <v>-</v>
      </c>
      <c r="G3805" s="167" t="str">
        <f>IF('Lineær programmering opg 4'!$D$7=0,"-",((-A3805+'Lineær programmering opg 4'!$M$7)/'Lineær programmering opg 4'!$K$7)*-1)</f>
        <v>-</v>
      </c>
      <c r="H3805" s="167" t="str">
        <f>IF('Lineær programmering opg 4'!$C$8=0,"-",((-A3805+'Lineær programmering opg 4'!$M$8)/'Lineær programmering opg 4'!$K$8)*-1)</f>
        <v>-</v>
      </c>
      <c r="I3805" s="167" t="str">
        <f>IF('Lineær programmering opg 4'!$D$8=0,"-",'Lineær programmering opg 4'!$G$8)</f>
        <v>-</v>
      </c>
      <c r="J3805" s="295">
        <f>A3805*'Lineær programmering opg 4'!$C$11+Datatabel!C3805*'Lineær programmering opg 4'!$D$11</f>
        <v>42249.59999999799</v>
      </c>
      <c r="K3805" s="9">
        <f t="shared" si="297"/>
        <v>0</v>
      </c>
      <c r="L3805" s="9">
        <f t="shared" si="298"/>
        <v>0</v>
      </c>
    </row>
    <row r="3806" spans="1:12" ht="15" x14ac:dyDescent="0.25">
      <c r="A3806" s="167">
        <f t="shared" si="296"/>
        <v>148.72800000001004</v>
      </c>
      <c r="B3806" s="325">
        <f t="shared" si="299"/>
        <v>0.61970000000004188</v>
      </c>
      <c r="C3806" s="167">
        <f t="shared" si="295"/>
        <v>182.54399999997992</v>
      </c>
      <c r="D3806" s="167">
        <f>IF('Lineær programmering opg 4'!$M$4=0,"-",(-A3806+'Lineær programmering opg 4'!$M$4)/'Lineær programmering opg 4'!$K$4*-1)</f>
        <v>182.54399999997992</v>
      </c>
      <c r="E3806" s="167">
        <f>IF('Lineær programmering opg 4'!$M$5=0,"-",(-A3806+'Lineær programmering opg 4'!$M$5)/'Lineær programmering opg 4'!$K$5*-1)</f>
        <v>188.45399999999248</v>
      </c>
      <c r="F3806" s="167" t="str">
        <f>IF('Lineær programmering opg 4'!$E$6=0,"-",(-A3806+'Lineær programmering opg 4'!$M$6)/'Lineær programmering opg 4'!$K$6*-1)</f>
        <v>-</v>
      </c>
      <c r="G3806" s="167" t="str">
        <f>IF('Lineær programmering opg 4'!$D$7=0,"-",((-A3806+'Lineær programmering opg 4'!$M$7)/'Lineær programmering opg 4'!$K$7)*-1)</f>
        <v>-</v>
      </c>
      <c r="H3806" s="167" t="str">
        <f>IF('Lineær programmering opg 4'!$C$8=0,"-",((-A3806+'Lineær programmering opg 4'!$M$8)/'Lineær programmering opg 4'!$K$8)*-1)</f>
        <v>-</v>
      </c>
      <c r="I3806" s="167" t="str">
        <f>IF('Lineær programmering opg 4'!$D$8=0,"-",'Lineær programmering opg 4'!$G$8)</f>
        <v>-</v>
      </c>
      <c r="J3806" s="295">
        <f>A3806*'Lineær programmering opg 4'!$C$11+Datatabel!C3806*'Lineær programmering opg 4'!$D$11</f>
        <v>42254.399999997986</v>
      </c>
      <c r="K3806" s="9">
        <f t="shared" si="297"/>
        <v>0</v>
      </c>
      <c r="L3806" s="9">
        <f t="shared" si="298"/>
        <v>0</v>
      </c>
    </row>
    <row r="3807" spans="1:12" ht="15" x14ac:dyDescent="0.25">
      <c r="A3807" s="167">
        <f t="shared" si="296"/>
        <v>148.70400000001007</v>
      </c>
      <c r="B3807" s="325">
        <f t="shared" si="299"/>
        <v>0.6196000000000419</v>
      </c>
      <c r="C3807" s="167">
        <f t="shared" si="295"/>
        <v>182.59199999997986</v>
      </c>
      <c r="D3807" s="167">
        <f>IF('Lineær programmering opg 4'!$M$4=0,"-",(-A3807+'Lineær programmering opg 4'!$M$4)/'Lineær programmering opg 4'!$K$4*-1)</f>
        <v>182.59199999997986</v>
      </c>
      <c r="E3807" s="167">
        <f>IF('Lineær programmering opg 4'!$M$5=0,"-",(-A3807+'Lineær programmering opg 4'!$M$5)/'Lineær programmering opg 4'!$K$5*-1)</f>
        <v>188.47199999999245</v>
      </c>
      <c r="F3807" s="167" t="str">
        <f>IF('Lineær programmering opg 4'!$E$6=0,"-",(-A3807+'Lineær programmering opg 4'!$M$6)/'Lineær programmering opg 4'!$K$6*-1)</f>
        <v>-</v>
      </c>
      <c r="G3807" s="167" t="str">
        <f>IF('Lineær programmering opg 4'!$D$7=0,"-",((-A3807+'Lineær programmering opg 4'!$M$7)/'Lineær programmering opg 4'!$K$7)*-1)</f>
        <v>-</v>
      </c>
      <c r="H3807" s="167" t="str">
        <f>IF('Lineær programmering opg 4'!$C$8=0,"-",((-A3807+'Lineær programmering opg 4'!$M$8)/'Lineær programmering opg 4'!$K$8)*-1)</f>
        <v>-</v>
      </c>
      <c r="I3807" s="167" t="str">
        <f>IF('Lineær programmering opg 4'!$D$8=0,"-",'Lineær programmering opg 4'!$G$8)</f>
        <v>-</v>
      </c>
      <c r="J3807" s="295">
        <f>A3807*'Lineær programmering opg 4'!$C$11+Datatabel!C3807*'Lineær programmering opg 4'!$D$11</f>
        <v>42259.199999997989</v>
      </c>
      <c r="K3807" s="9">
        <f t="shared" si="297"/>
        <v>0</v>
      </c>
      <c r="L3807" s="9">
        <f t="shared" si="298"/>
        <v>0</v>
      </c>
    </row>
    <row r="3808" spans="1:12" ht="15" x14ac:dyDescent="0.25">
      <c r="A3808" s="167">
        <f t="shared" si="296"/>
        <v>148.68000000001007</v>
      </c>
      <c r="B3808" s="325">
        <f t="shared" si="299"/>
        <v>0.61950000000004191</v>
      </c>
      <c r="C3808" s="167">
        <f t="shared" si="295"/>
        <v>182.63999999997986</v>
      </c>
      <c r="D3808" s="167">
        <f>IF('Lineær programmering opg 4'!$M$4=0,"-",(-A3808+'Lineær programmering opg 4'!$M$4)/'Lineær programmering opg 4'!$K$4*-1)</f>
        <v>182.63999999997986</v>
      </c>
      <c r="E3808" s="167">
        <f>IF('Lineær programmering opg 4'!$M$5=0,"-",(-A3808+'Lineær programmering opg 4'!$M$5)/'Lineær programmering opg 4'!$K$5*-1)</f>
        <v>188.48999999999245</v>
      </c>
      <c r="F3808" s="167" t="str">
        <f>IF('Lineær programmering opg 4'!$E$6=0,"-",(-A3808+'Lineær programmering opg 4'!$M$6)/'Lineær programmering opg 4'!$K$6*-1)</f>
        <v>-</v>
      </c>
      <c r="G3808" s="167" t="str">
        <f>IF('Lineær programmering opg 4'!$D$7=0,"-",((-A3808+'Lineær programmering opg 4'!$M$7)/'Lineær programmering opg 4'!$K$7)*-1)</f>
        <v>-</v>
      </c>
      <c r="H3808" s="167" t="str">
        <f>IF('Lineær programmering opg 4'!$C$8=0,"-",((-A3808+'Lineær programmering opg 4'!$M$8)/'Lineær programmering opg 4'!$K$8)*-1)</f>
        <v>-</v>
      </c>
      <c r="I3808" s="167" t="str">
        <f>IF('Lineær programmering opg 4'!$D$8=0,"-",'Lineær programmering opg 4'!$G$8)</f>
        <v>-</v>
      </c>
      <c r="J3808" s="295">
        <f>A3808*'Lineær programmering opg 4'!$C$11+Datatabel!C3808*'Lineær programmering opg 4'!$D$11</f>
        <v>42263.999999997992</v>
      </c>
      <c r="K3808" s="9">
        <f t="shared" si="297"/>
        <v>0</v>
      </c>
      <c r="L3808" s="9">
        <f t="shared" si="298"/>
        <v>0</v>
      </c>
    </row>
    <row r="3809" spans="1:12" ht="15" x14ac:dyDescent="0.25">
      <c r="A3809" s="167">
        <f t="shared" si="296"/>
        <v>148.65600000001007</v>
      </c>
      <c r="B3809" s="325">
        <f t="shared" si="299"/>
        <v>0.61940000000004192</v>
      </c>
      <c r="C3809" s="167">
        <f t="shared" si="295"/>
        <v>182.68799999997987</v>
      </c>
      <c r="D3809" s="167">
        <f>IF('Lineær programmering opg 4'!$M$4=0,"-",(-A3809+'Lineær programmering opg 4'!$M$4)/'Lineær programmering opg 4'!$K$4*-1)</f>
        <v>182.68799999997987</v>
      </c>
      <c r="E3809" s="167">
        <f>IF('Lineær programmering opg 4'!$M$5=0,"-",(-A3809+'Lineær programmering opg 4'!$M$5)/'Lineær programmering opg 4'!$K$5*-1)</f>
        <v>188.50799999999245</v>
      </c>
      <c r="F3809" s="167" t="str">
        <f>IF('Lineær programmering opg 4'!$E$6=0,"-",(-A3809+'Lineær programmering opg 4'!$M$6)/'Lineær programmering opg 4'!$K$6*-1)</f>
        <v>-</v>
      </c>
      <c r="G3809" s="167" t="str">
        <f>IF('Lineær programmering opg 4'!$D$7=0,"-",((-A3809+'Lineær programmering opg 4'!$M$7)/'Lineær programmering opg 4'!$K$7)*-1)</f>
        <v>-</v>
      </c>
      <c r="H3809" s="167" t="str">
        <f>IF('Lineær programmering opg 4'!$C$8=0,"-",((-A3809+'Lineær programmering opg 4'!$M$8)/'Lineær programmering opg 4'!$K$8)*-1)</f>
        <v>-</v>
      </c>
      <c r="I3809" s="167" t="str">
        <f>IF('Lineær programmering opg 4'!$D$8=0,"-",'Lineær programmering opg 4'!$G$8)</f>
        <v>-</v>
      </c>
      <c r="J3809" s="295">
        <f>A3809*'Lineær programmering opg 4'!$C$11+Datatabel!C3809*'Lineær programmering opg 4'!$D$11</f>
        <v>42268.799999997987</v>
      </c>
      <c r="K3809" s="9">
        <f t="shared" si="297"/>
        <v>0</v>
      </c>
      <c r="L3809" s="9">
        <f t="shared" si="298"/>
        <v>0</v>
      </c>
    </row>
    <row r="3810" spans="1:12" ht="15" x14ac:dyDescent="0.25">
      <c r="A3810" s="167">
        <f t="shared" si="296"/>
        <v>148.63200000001007</v>
      </c>
      <c r="B3810" s="325">
        <f t="shared" si="299"/>
        <v>0.61930000000004193</v>
      </c>
      <c r="C3810" s="167">
        <f t="shared" si="295"/>
        <v>182.73599999997987</v>
      </c>
      <c r="D3810" s="167">
        <f>IF('Lineær programmering opg 4'!$M$4=0,"-",(-A3810+'Lineær programmering opg 4'!$M$4)/'Lineær programmering opg 4'!$K$4*-1)</f>
        <v>182.73599999997987</v>
      </c>
      <c r="E3810" s="167">
        <f>IF('Lineær programmering opg 4'!$M$5=0,"-",(-A3810+'Lineær programmering opg 4'!$M$5)/'Lineær programmering opg 4'!$K$5*-1)</f>
        <v>188.52599999999245</v>
      </c>
      <c r="F3810" s="167" t="str">
        <f>IF('Lineær programmering opg 4'!$E$6=0,"-",(-A3810+'Lineær programmering opg 4'!$M$6)/'Lineær programmering opg 4'!$K$6*-1)</f>
        <v>-</v>
      </c>
      <c r="G3810" s="167" t="str">
        <f>IF('Lineær programmering opg 4'!$D$7=0,"-",((-A3810+'Lineær programmering opg 4'!$M$7)/'Lineær programmering opg 4'!$K$7)*-1)</f>
        <v>-</v>
      </c>
      <c r="H3810" s="167" t="str">
        <f>IF('Lineær programmering opg 4'!$C$8=0,"-",((-A3810+'Lineær programmering opg 4'!$M$8)/'Lineær programmering opg 4'!$K$8)*-1)</f>
        <v>-</v>
      </c>
      <c r="I3810" s="167" t="str">
        <f>IF('Lineær programmering opg 4'!$D$8=0,"-",'Lineær programmering opg 4'!$G$8)</f>
        <v>-</v>
      </c>
      <c r="J3810" s="295">
        <f>A3810*'Lineær programmering opg 4'!$C$11+Datatabel!C3810*'Lineær programmering opg 4'!$D$11</f>
        <v>42273.59999999799</v>
      </c>
      <c r="K3810" s="9">
        <f t="shared" si="297"/>
        <v>0</v>
      </c>
      <c r="L3810" s="9">
        <f t="shared" si="298"/>
        <v>0</v>
      </c>
    </row>
    <row r="3811" spans="1:12" ht="15" x14ac:dyDescent="0.25">
      <c r="A3811" s="167">
        <f t="shared" si="296"/>
        <v>148.60800000001007</v>
      </c>
      <c r="B3811" s="325">
        <f t="shared" si="299"/>
        <v>0.61920000000004194</v>
      </c>
      <c r="C3811" s="167">
        <f t="shared" si="295"/>
        <v>182.78399999997987</v>
      </c>
      <c r="D3811" s="167">
        <f>IF('Lineær programmering opg 4'!$M$4=0,"-",(-A3811+'Lineær programmering opg 4'!$M$4)/'Lineær programmering opg 4'!$K$4*-1)</f>
        <v>182.78399999997987</v>
      </c>
      <c r="E3811" s="167">
        <f>IF('Lineær programmering opg 4'!$M$5=0,"-",(-A3811+'Lineær programmering opg 4'!$M$5)/'Lineær programmering opg 4'!$K$5*-1)</f>
        <v>188.54399999999245</v>
      </c>
      <c r="F3811" s="167" t="str">
        <f>IF('Lineær programmering opg 4'!$E$6=0,"-",(-A3811+'Lineær programmering opg 4'!$M$6)/'Lineær programmering opg 4'!$K$6*-1)</f>
        <v>-</v>
      </c>
      <c r="G3811" s="167" t="str">
        <f>IF('Lineær programmering opg 4'!$D$7=0,"-",((-A3811+'Lineær programmering opg 4'!$M$7)/'Lineær programmering opg 4'!$K$7)*-1)</f>
        <v>-</v>
      </c>
      <c r="H3811" s="167" t="str">
        <f>IF('Lineær programmering opg 4'!$C$8=0,"-",((-A3811+'Lineær programmering opg 4'!$M$8)/'Lineær programmering opg 4'!$K$8)*-1)</f>
        <v>-</v>
      </c>
      <c r="I3811" s="167" t="str">
        <f>IF('Lineær programmering opg 4'!$D$8=0,"-",'Lineær programmering opg 4'!$G$8)</f>
        <v>-</v>
      </c>
      <c r="J3811" s="295">
        <f>A3811*'Lineær programmering opg 4'!$C$11+Datatabel!C3811*'Lineær programmering opg 4'!$D$11</f>
        <v>42278.399999997986</v>
      </c>
      <c r="K3811" s="9">
        <f t="shared" si="297"/>
        <v>0</v>
      </c>
      <c r="L3811" s="9">
        <f t="shared" si="298"/>
        <v>0</v>
      </c>
    </row>
    <row r="3812" spans="1:12" ht="15" x14ac:dyDescent="0.25">
      <c r="A3812" s="167">
        <f t="shared" si="296"/>
        <v>148.58400000001006</v>
      </c>
      <c r="B3812" s="325">
        <f t="shared" si="299"/>
        <v>0.61910000000004195</v>
      </c>
      <c r="C3812" s="167">
        <f t="shared" si="295"/>
        <v>182.83199999997987</v>
      </c>
      <c r="D3812" s="167">
        <f>IF('Lineær programmering opg 4'!$M$4=0,"-",(-A3812+'Lineær programmering opg 4'!$M$4)/'Lineær programmering opg 4'!$K$4*-1)</f>
        <v>182.83199999997987</v>
      </c>
      <c r="E3812" s="167">
        <f>IF('Lineær programmering opg 4'!$M$5=0,"-",(-A3812+'Lineær programmering opg 4'!$M$5)/'Lineær programmering opg 4'!$K$5*-1)</f>
        <v>188.56199999999245</v>
      </c>
      <c r="F3812" s="167" t="str">
        <f>IF('Lineær programmering opg 4'!$E$6=0,"-",(-A3812+'Lineær programmering opg 4'!$M$6)/'Lineær programmering opg 4'!$K$6*-1)</f>
        <v>-</v>
      </c>
      <c r="G3812" s="167" t="str">
        <f>IF('Lineær programmering opg 4'!$D$7=0,"-",((-A3812+'Lineær programmering opg 4'!$M$7)/'Lineær programmering opg 4'!$K$7)*-1)</f>
        <v>-</v>
      </c>
      <c r="H3812" s="167" t="str">
        <f>IF('Lineær programmering opg 4'!$C$8=0,"-",((-A3812+'Lineær programmering opg 4'!$M$8)/'Lineær programmering opg 4'!$K$8)*-1)</f>
        <v>-</v>
      </c>
      <c r="I3812" s="167" t="str">
        <f>IF('Lineær programmering opg 4'!$D$8=0,"-",'Lineær programmering opg 4'!$G$8)</f>
        <v>-</v>
      </c>
      <c r="J3812" s="295">
        <f>A3812*'Lineær programmering opg 4'!$C$11+Datatabel!C3812*'Lineær programmering opg 4'!$D$11</f>
        <v>42283.199999997989</v>
      </c>
      <c r="K3812" s="9">
        <f t="shared" si="297"/>
        <v>0</v>
      </c>
      <c r="L3812" s="9">
        <f t="shared" si="298"/>
        <v>0</v>
      </c>
    </row>
    <row r="3813" spans="1:12" ht="15" x14ac:dyDescent="0.25">
      <c r="A3813" s="167">
        <f t="shared" si="296"/>
        <v>148.56000000001006</v>
      </c>
      <c r="B3813" s="325">
        <f t="shared" si="299"/>
        <v>0.61900000000004196</v>
      </c>
      <c r="C3813" s="167">
        <f t="shared" si="295"/>
        <v>182.87999999997987</v>
      </c>
      <c r="D3813" s="167">
        <f>IF('Lineær programmering opg 4'!$M$4=0,"-",(-A3813+'Lineær programmering opg 4'!$M$4)/'Lineær programmering opg 4'!$K$4*-1)</f>
        <v>182.87999999997987</v>
      </c>
      <c r="E3813" s="167">
        <f>IF('Lineær programmering opg 4'!$M$5=0,"-",(-A3813+'Lineær programmering opg 4'!$M$5)/'Lineær programmering opg 4'!$K$5*-1)</f>
        <v>188.57999999999245</v>
      </c>
      <c r="F3813" s="167" t="str">
        <f>IF('Lineær programmering opg 4'!$E$6=0,"-",(-A3813+'Lineær programmering opg 4'!$M$6)/'Lineær programmering opg 4'!$K$6*-1)</f>
        <v>-</v>
      </c>
      <c r="G3813" s="167" t="str">
        <f>IF('Lineær programmering opg 4'!$D$7=0,"-",((-A3813+'Lineær programmering opg 4'!$M$7)/'Lineær programmering opg 4'!$K$7)*-1)</f>
        <v>-</v>
      </c>
      <c r="H3813" s="167" t="str">
        <f>IF('Lineær programmering opg 4'!$C$8=0,"-",((-A3813+'Lineær programmering opg 4'!$M$8)/'Lineær programmering opg 4'!$K$8)*-1)</f>
        <v>-</v>
      </c>
      <c r="I3813" s="167" t="str">
        <f>IF('Lineær programmering opg 4'!$D$8=0,"-",'Lineær programmering opg 4'!$G$8)</f>
        <v>-</v>
      </c>
      <c r="J3813" s="295">
        <f>A3813*'Lineær programmering opg 4'!$C$11+Datatabel!C3813*'Lineær programmering opg 4'!$D$11</f>
        <v>42287.999999997985</v>
      </c>
      <c r="K3813" s="9">
        <f t="shared" si="297"/>
        <v>0</v>
      </c>
      <c r="L3813" s="9">
        <f t="shared" si="298"/>
        <v>0</v>
      </c>
    </row>
    <row r="3814" spans="1:12" ht="15" x14ac:dyDescent="0.25">
      <c r="A3814" s="167">
        <f t="shared" si="296"/>
        <v>148.53600000001006</v>
      </c>
      <c r="B3814" s="325">
        <f t="shared" si="299"/>
        <v>0.61890000000004197</v>
      </c>
      <c r="C3814" s="167">
        <f t="shared" si="295"/>
        <v>182.92799999997987</v>
      </c>
      <c r="D3814" s="167">
        <f>IF('Lineær programmering opg 4'!$M$4=0,"-",(-A3814+'Lineær programmering opg 4'!$M$4)/'Lineær programmering opg 4'!$K$4*-1)</f>
        <v>182.92799999997987</v>
      </c>
      <c r="E3814" s="167">
        <f>IF('Lineær programmering opg 4'!$M$5=0,"-",(-A3814+'Lineær programmering opg 4'!$M$5)/'Lineær programmering opg 4'!$K$5*-1)</f>
        <v>188.59799999999245</v>
      </c>
      <c r="F3814" s="167" t="str">
        <f>IF('Lineær programmering opg 4'!$E$6=0,"-",(-A3814+'Lineær programmering opg 4'!$M$6)/'Lineær programmering opg 4'!$K$6*-1)</f>
        <v>-</v>
      </c>
      <c r="G3814" s="167" t="str">
        <f>IF('Lineær programmering opg 4'!$D$7=0,"-",((-A3814+'Lineær programmering opg 4'!$M$7)/'Lineær programmering opg 4'!$K$7)*-1)</f>
        <v>-</v>
      </c>
      <c r="H3814" s="167" t="str">
        <f>IF('Lineær programmering opg 4'!$C$8=0,"-",((-A3814+'Lineær programmering opg 4'!$M$8)/'Lineær programmering opg 4'!$K$8)*-1)</f>
        <v>-</v>
      </c>
      <c r="I3814" s="167" t="str">
        <f>IF('Lineær programmering opg 4'!$D$8=0,"-",'Lineær programmering opg 4'!$G$8)</f>
        <v>-</v>
      </c>
      <c r="J3814" s="295">
        <f>A3814*'Lineær programmering opg 4'!$C$11+Datatabel!C3814*'Lineær programmering opg 4'!$D$11</f>
        <v>42292.799999997987</v>
      </c>
      <c r="K3814" s="9">
        <f t="shared" si="297"/>
        <v>0</v>
      </c>
      <c r="L3814" s="9">
        <f t="shared" si="298"/>
        <v>0</v>
      </c>
    </row>
    <row r="3815" spans="1:12" ht="15" x14ac:dyDescent="0.25">
      <c r="A3815" s="167">
        <f t="shared" si="296"/>
        <v>148.51200000001006</v>
      </c>
      <c r="B3815" s="325">
        <f t="shared" si="299"/>
        <v>0.61880000000004198</v>
      </c>
      <c r="C3815" s="167">
        <f t="shared" si="295"/>
        <v>182.97599999997988</v>
      </c>
      <c r="D3815" s="167">
        <f>IF('Lineær programmering opg 4'!$M$4=0,"-",(-A3815+'Lineær programmering opg 4'!$M$4)/'Lineær programmering opg 4'!$K$4*-1)</f>
        <v>182.97599999997988</v>
      </c>
      <c r="E3815" s="167">
        <f>IF('Lineær programmering opg 4'!$M$5=0,"-",(-A3815+'Lineær programmering opg 4'!$M$5)/'Lineær programmering opg 4'!$K$5*-1)</f>
        <v>188.61599999999245</v>
      </c>
      <c r="F3815" s="167" t="str">
        <f>IF('Lineær programmering opg 4'!$E$6=0,"-",(-A3815+'Lineær programmering opg 4'!$M$6)/'Lineær programmering opg 4'!$K$6*-1)</f>
        <v>-</v>
      </c>
      <c r="G3815" s="167" t="str">
        <f>IF('Lineær programmering opg 4'!$D$7=0,"-",((-A3815+'Lineær programmering opg 4'!$M$7)/'Lineær programmering opg 4'!$K$7)*-1)</f>
        <v>-</v>
      </c>
      <c r="H3815" s="167" t="str">
        <f>IF('Lineær programmering opg 4'!$C$8=0,"-",((-A3815+'Lineær programmering opg 4'!$M$8)/'Lineær programmering opg 4'!$K$8)*-1)</f>
        <v>-</v>
      </c>
      <c r="I3815" s="167" t="str">
        <f>IF('Lineær programmering opg 4'!$D$8=0,"-",'Lineær programmering opg 4'!$G$8)</f>
        <v>-</v>
      </c>
      <c r="J3815" s="295">
        <f>A3815*'Lineær programmering opg 4'!$C$11+Datatabel!C3815*'Lineær programmering opg 4'!$D$11</f>
        <v>42297.59999999799</v>
      </c>
      <c r="K3815" s="9">
        <f t="shared" si="297"/>
        <v>0</v>
      </c>
      <c r="L3815" s="9">
        <f t="shared" si="298"/>
        <v>0</v>
      </c>
    </row>
    <row r="3816" spans="1:12" ht="15" x14ac:dyDescent="0.25">
      <c r="A3816" s="167">
        <f t="shared" si="296"/>
        <v>148.48800000001009</v>
      </c>
      <c r="B3816" s="325">
        <f t="shared" si="299"/>
        <v>0.61870000000004199</v>
      </c>
      <c r="C3816" s="167">
        <f t="shared" si="295"/>
        <v>183.02399999997982</v>
      </c>
      <c r="D3816" s="167">
        <f>IF('Lineær programmering opg 4'!$M$4=0,"-",(-A3816+'Lineær programmering opg 4'!$M$4)/'Lineær programmering opg 4'!$K$4*-1)</f>
        <v>183.02399999997982</v>
      </c>
      <c r="E3816" s="167">
        <f>IF('Lineær programmering opg 4'!$M$5=0,"-",(-A3816+'Lineær programmering opg 4'!$M$5)/'Lineær programmering opg 4'!$K$5*-1)</f>
        <v>188.63399999999245</v>
      </c>
      <c r="F3816" s="167" t="str">
        <f>IF('Lineær programmering opg 4'!$E$6=0,"-",(-A3816+'Lineær programmering opg 4'!$M$6)/'Lineær programmering opg 4'!$K$6*-1)</f>
        <v>-</v>
      </c>
      <c r="G3816" s="167" t="str">
        <f>IF('Lineær programmering opg 4'!$D$7=0,"-",((-A3816+'Lineær programmering opg 4'!$M$7)/'Lineær programmering opg 4'!$K$7)*-1)</f>
        <v>-</v>
      </c>
      <c r="H3816" s="167" t="str">
        <f>IF('Lineær programmering opg 4'!$C$8=0,"-",((-A3816+'Lineær programmering opg 4'!$M$8)/'Lineær programmering opg 4'!$K$8)*-1)</f>
        <v>-</v>
      </c>
      <c r="I3816" s="167" t="str">
        <f>IF('Lineær programmering opg 4'!$D$8=0,"-",'Lineær programmering opg 4'!$G$8)</f>
        <v>-</v>
      </c>
      <c r="J3816" s="295">
        <f>A3816*'Lineær programmering opg 4'!$C$11+Datatabel!C3816*'Lineær programmering opg 4'!$D$11</f>
        <v>42302.399999997979</v>
      </c>
      <c r="K3816" s="9">
        <f t="shared" si="297"/>
        <v>0</v>
      </c>
      <c r="L3816" s="9">
        <f t="shared" si="298"/>
        <v>0</v>
      </c>
    </row>
    <row r="3817" spans="1:12" ht="15" x14ac:dyDescent="0.25">
      <c r="A3817" s="167">
        <f t="shared" si="296"/>
        <v>148.46400000001009</v>
      </c>
      <c r="B3817" s="325">
        <f t="shared" si="299"/>
        <v>0.61860000000004201</v>
      </c>
      <c r="C3817" s="167">
        <f t="shared" si="295"/>
        <v>183.07199999997982</v>
      </c>
      <c r="D3817" s="167">
        <f>IF('Lineær programmering opg 4'!$M$4=0,"-",(-A3817+'Lineær programmering opg 4'!$M$4)/'Lineær programmering opg 4'!$K$4*-1)</f>
        <v>183.07199999997982</v>
      </c>
      <c r="E3817" s="167">
        <f>IF('Lineær programmering opg 4'!$M$5=0,"-",(-A3817+'Lineær programmering opg 4'!$M$5)/'Lineær programmering opg 4'!$K$5*-1)</f>
        <v>188.65199999999246</v>
      </c>
      <c r="F3817" s="167" t="str">
        <f>IF('Lineær programmering opg 4'!$E$6=0,"-",(-A3817+'Lineær programmering opg 4'!$M$6)/'Lineær programmering opg 4'!$K$6*-1)</f>
        <v>-</v>
      </c>
      <c r="G3817" s="167" t="str">
        <f>IF('Lineær programmering opg 4'!$D$7=0,"-",((-A3817+'Lineær programmering opg 4'!$M$7)/'Lineær programmering opg 4'!$K$7)*-1)</f>
        <v>-</v>
      </c>
      <c r="H3817" s="167" t="str">
        <f>IF('Lineær programmering opg 4'!$C$8=0,"-",((-A3817+'Lineær programmering opg 4'!$M$8)/'Lineær programmering opg 4'!$K$8)*-1)</f>
        <v>-</v>
      </c>
      <c r="I3817" s="167" t="str">
        <f>IF('Lineær programmering opg 4'!$D$8=0,"-",'Lineær programmering opg 4'!$G$8)</f>
        <v>-</v>
      </c>
      <c r="J3817" s="295">
        <f>A3817*'Lineær programmering opg 4'!$C$11+Datatabel!C3817*'Lineær programmering opg 4'!$D$11</f>
        <v>42307.199999997982</v>
      </c>
      <c r="K3817" s="9">
        <f t="shared" si="297"/>
        <v>0</v>
      </c>
      <c r="L3817" s="9">
        <f t="shared" si="298"/>
        <v>0</v>
      </c>
    </row>
    <row r="3818" spans="1:12" ht="15" x14ac:dyDescent="0.25">
      <c r="A3818" s="167">
        <f t="shared" si="296"/>
        <v>148.44000000001009</v>
      </c>
      <c r="B3818" s="325">
        <f t="shared" si="299"/>
        <v>0.61850000000004202</v>
      </c>
      <c r="C3818" s="167">
        <f t="shared" si="295"/>
        <v>183.11999999997983</v>
      </c>
      <c r="D3818" s="167">
        <f>IF('Lineær programmering opg 4'!$M$4=0,"-",(-A3818+'Lineær programmering opg 4'!$M$4)/'Lineær programmering opg 4'!$K$4*-1)</f>
        <v>183.11999999997983</v>
      </c>
      <c r="E3818" s="167">
        <f>IF('Lineær programmering opg 4'!$M$5=0,"-",(-A3818+'Lineær programmering opg 4'!$M$5)/'Lineær programmering opg 4'!$K$5*-1)</f>
        <v>188.66999999999246</v>
      </c>
      <c r="F3818" s="167" t="str">
        <f>IF('Lineær programmering opg 4'!$E$6=0,"-",(-A3818+'Lineær programmering opg 4'!$M$6)/'Lineær programmering opg 4'!$K$6*-1)</f>
        <v>-</v>
      </c>
      <c r="G3818" s="167" t="str">
        <f>IF('Lineær programmering opg 4'!$D$7=0,"-",((-A3818+'Lineær programmering opg 4'!$M$7)/'Lineær programmering opg 4'!$K$7)*-1)</f>
        <v>-</v>
      </c>
      <c r="H3818" s="167" t="str">
        <f>IF('Lineær programmering opg 4'!$C$8=0,"-",((-A3818+'Lineær programmering opg 4'!$M$8)/'Lineær programmering opg 4'!$K$8)*-1)</f>
        <v>-</v>
      </c>
      <c r="I3818" s="167" t="str">
        <f>IF('Lineær programmering opg 4'!$D$8=0,"-",'Lineær programmering opg 4'!$G$8)</f>
        <v>-</v>
      </c>
      <c r="J3818" s="295">
        <f>A3818*'Lineær programmering opg 4'!$C$11+Datatabel!C3818*'Lineær programmering opg 4'!$D$11</f>
        <v>42311.999999997985</v>
      </c>
      <c r="K3818" s="9">
        <f t="shared" si="297"/>
        <v>0</v>
      </c>
      <c r="L3818" s="9">
        <f t="shared" si="298"/>
        <v>0</v>
      </c>
    </row>
    <row r="3819" spans="1:12" ht="15" x14ac:dyDescent="0.25">
      <c r="A3819" s="167">
        <f t="shared" si="296"/>
        <v>148.41600000001009</v>
      </c>
      <c r="B3819" s="325">
        <f t="shared" si="299"/>
        <v>0.61840000000004203</v>
      </c>
      <c r="C3819" s="167">
        <f t="shared" si="295"/>
        <v>183.16799999997983</v>
      </c>
      <c r="D3819" s="167">
        <f>IF('Lineær programmering opg 4'!$M$4=0,"-",(-A3819+'Lineær programmering opg 4'!$M$4)/'Lineær programmering opg 4'!$K$4*-1)</f>
        <v>183.16799999997983</v>
      </c>
      <c r="E3819" s="167">
        <f>IF('Lineær programmering opg 4'!$M$5=0,"-",(-A3819+'Lineær programmering opg 4'!$M$5)/'Lineær programmering opg 4'!$K$5*-1)</f>
        <v>188.68799999999246</v>
      </c>
      <c r="F3819" s="167" t="str">
        <f>IF('Lineær programmering opg 4'!$E$6=0,"-",(-A3819+'Lineær programmering opg 4'!$M$6)/'Lineær programmering opg 4'!$K$6*-1)</f>
        <v>-</v>
      </c>
      <c r="G3819" s="167" t="str">
        <f>IF('Lineær programmering opg 4'!$D$7=0,"-",((-A3819+'Lineær programmering opg 4'!$M$7)/'Lineær programmering opg 4'!$K$7)*-1)</f>
        <v>-</v>
      </c>
      <c r="H3819" s="167" t="str">
        <f>IF('Lineær programmering opg 4'!$C$8=0,"-",((-A3819+'Lineær programmering opg 4'!$M$8)/'Lineær programmering opg 4'!$K$8)*-1)</f>
        <v>-</v>
      </c>
      <c r="I3819" s="167" t="str">
        <f>IF('Lineær programmering opg 4'!$D$8=0,"-",'Lineær programmering opg 4'!$G$8)</f>
        <v>-</v>
      </c>
      <c r="J3819" s="295">
        <f>A3819*'Lineær programmering opg 4'!$C$11+Datatabel!C3819*'Lineær programmering opg 4'!$D$11</f>
        <v>42316.79999999798</v>
      </c>
      <c r="K3819" s="9">
        <f t="shared" si="297"/>
        <v>0</v>
      </c>
      <c r="L3819" s="9">
        <f t="shared" si="298"/>
        <v>0</v>
      </c>
    </row>
    <row r="3820" spans="1:12" ht="15" x14ac:dyDescent="0.25">
      <c r="A3820" s="167">
        <f t="shared" si="296"/>
        <v>148.39200000001009</v>
      </c>
      <c r="B3820" s="325">
        <f t="shared" si="299"/>
        <v>0.61830000000004204</v>
      </c>
      <c r="C3820" s="167">
        <f t="shared" si="295"/>
        <v>183.21599999997983</v>
      </c>
      <c r="D3820" s="167">
        <f>IF('Lineær programmering opg 4'!$M$4=0,"-",(-A3820+'Lineær programmering opg 4'!$M$4)/'Lineær programmering opg 4'!$K$4*-1)</f>
        <v>183.21599999997983</v>
      </c>
      <c r="E3820" s="167">
        <f>IF('Lineær programmering opg 4'!$M$5=0,"-",(-A3820+'Lineær programmering opg 4'!$M$5)/'Lineær programmering opg 4'!$K$5*-1)</f>
        <v>188.70599999999246</v>
      </c>
      <c r="F3820" s="167" t="str">
        <f>IF('Lineær programmering opg 4'!$E$6=0,"-",(-A3820+'Lineær programmering opg 4'!$M$6)/'Lineær programmering opg 4'!$K$6*-1)</f>
        <v>-</v>
      </c>
      <c r="G3820" s="167" t="str">
        <f>IF('Lineær programmering opg 4'!$D$7=0,"-",((-A3820+'Lineær programmering opg 4'!$M$7)/'Lineær programmering opg 4'!$K$7)*-1)</f>
        <v>-</v>
      </c>
      <c r="H3820" s="167" t="str">
        <f>IF('Lineær programmering opg 4'!$C$8=0,"-",((-A3820+'Lineær programmering opg 4'!$M$8)/'Lineær programmering opg 4'!$K$8)*-1)</f>
        <v>-</v>
      </c>
      <c r="I3820" s="167" t="str">
        <f>IF('Lineær programmering opg 4'!$D$8=0,"-",'Lineær programmering opg 4'!$G$8)</f>
        <v>-</v>
      </c>
      <c r="J3820" s="295">
        <f>A3820*'Lineær programmering opg 4'!$C$11+Datatabel!C3820*'Lineær programmering opg 4'!$D$11</f>
        <v>42321.599999997983</v>
      </c>
      <c r="K3820" s="9">
        <f t="shared" si="297"/>
        <v>0</v>
      </c>
      <c r="L3820" s="9">
        <f t="shared" si="298"/>
        <v>0</v>
      </c>
    </row>
    <row r="3821" spans="1:12" ht="15" x14ac:dyDescent="0.25">
      <c r="A3821" s="167">
        <f t="shared" si="296"/>
        <v>148.36800000001008</v>
      </c>
      <c r="B3821" s="325">
        <f t="shared" si="299"/>
        <v>0.61820000000004205</v>
      </c>
      <c r="C3821" s="167">
        <f t="shared" si="295"/>
        <v>183.26399999997983</v>
      </c>
      <c r="D3821" s="167">
        <f>IF('Lineær programmering opg 4'!$M$4=0,"-",(-A3821+'Lineær programmering opg 4'!$M$4)/'Lineær programmering opg 4'!$K$4*-1)</f>
        <v>183.26399999997983</v>
      </c>
      <c r="E3821" s="167">
        <f>IF('Lineær programmering opg 4'!$M$5=0,"-",(-A3821+'Lineær programmering opg 4'!$M$5)/'Lineær programmering opg 4'!$K$5*-1)</f>
        <v>188.72399999999246</v>
      </c>
      <c r="F3821" s="167" t="str">
        <f>IF('Lineær programmering opg 4'!$E$6=0,"-",(-A3821+'Lineær programmering opg 4'!$M$6)/'Lineær programmering opg 4'!$K$6*-1)</f>
        <v>-</v>
      </c>
      <c r="G3821" s="167" t="str">
        <f>IF('Lineær programmering opg 4'!$D$7=0,"-",((-A3821+'Lineær programmering opg 4'!$M$7)/'Lineær programmering opg 4'!$K$7)*-1)</f>
        <v>-</v>
      </c>
      <c r="H3821" s="167" t="str">
        <f>IF('Lineær programmering opg 4'!$C$8=0,"-",((-A3821+'Lineær programmering opg 4'!$M$8)/'Lineær programmering opg 4'!$K$8)*-1)</f>
        <v>-</v>
      </c>
      <c r="I3821" s="167" t="str">
        <f>IF('Lineær programmering opg 4'!$D$8=0,"-",'Lineær programmering opg 4'!$G$8)</f>
        <v>-</v>
      </c>
      <c r="J3821" s="295">
        <f>A3821*'Lineær programmering opg 4'!$C$11+Datatabel!C3821*'Lineær programmering opg 4'!$D$11</f>
        <v>42326.399999997986</v>
      </c>
      <c r="K3821" s="9">
        <f t="shared" si="297"/>
        <v>0</v>
      </c>
      <c r="L3821" s="9">
        <f t="shared" si="298"/>
        <v>0</v>
      </c>
    </row>
    <row r="3822" spans="1:12" ht="15" x14ac:dyDescent="0.25">
      <c r="A3822" s="167">
        <f t="shared" si="296"/>
        <v>148.34400000001008</v>
      </c>
      <c r="B3822" s="325">
        <f t="shared" si="299"/>
        <v>0.61810000000004206</v>
      </c>
      <c r="C3822" s="167">
        <f t="shared" si="295"/>
        <v>183.31199999997983</v>
      </c>
      <c r="D3822" s="167">
        <f>IF('Lineær programmering opg 4'!$M$4=0,"-",(-A3822+'Lineær programmering opg 4'!$M$4)/'Lineær programmering opg 4'!$K$4*-1)</f>
        <v>183.31199999997983</v>
      </c>
      <c r="E3822" s="167">
        <f>IF('Lineær programmering opg 4'!$M$5=0,"-",(-A3822+'Lineær programmering opg 4'!$M$5)/'Lineær programmering opg 4'!$K$5*-1)</f>
        <v>188.74199999999246</v>
      </c>
      <c r="F3822" s="167" t="str">
        <f>IF('Lineær programmering opg 4'!$E$6=0,"-",(-A3822+'Lineær programmering opg 4'!$M$6)/'Lineær programmering opg 4'!$K$6*-1)</f>
        <v>-</v>
      </c>
      <c r="G3822" s="167" t="str">
        <f>IF('Lineær programmering opg 4'!$D$7=0,"-",((-A3822+'Lineær programmering opg 4'!$M$7)/'Lineær programmering opg 4'!$K$7)*-1)</f>
        <v>-</v>
      </c>
      <c r="H3822" s="167" t="str">
        <f>IF('Lineær programmering opg 4'!$C$8=0,"-",((-A3822+'Lineær programmering opg 4'!$M$8)/'Lineær programmering opg 4'!$K$8)*-1)</f>
        <v>-</v>
      </c>
      <c r="I3822" s="167" t="str">
        <f>IF('Lineær programmering opg 4'!$D$8=0,"-",'Lineær programmering opg 4'!$G$8)</f>
        <v>-</v>
      </c>
      <c r="J3822" s="295">
        <f>A3822*'Lineær programmering opg 4'!$C$11+Datatabel!C3822*'Lineær programmering opg 4'!$D$11</f>
        <v>42331.199999997989</v>
      </c>
      <c r="K3822" s="9">
        <f t="shared" si="297"/>
        <v>0</v>
      </c>
      <c r="L3822" s="9">
        <f t="shared" si="298"/>
        <v>0</v>
      </c>
    </row>
    <row r="3823" spans="1:12" ht="15" x14ac:dyDescent="0.25">
      <c r="A3823" s="167">
        <f t="shared" si="296"/>
        <v>148.32000000001011</v>
      </c>
      <c r="B3823" s="325">
        <f t="shared" si="299"/>
        <v>0.61800000000004207</v>
      </c>
      <c r="C3823" s="167">
        <f t="shared" si="295"/>
        <v>183.35999999997978</v>
      </c>
      <c r="D3823" s="167">
        <f>IF('Lineær programmering opg 4'!$M$4=0,"-",(-A3823+'Lineær programmering opg 4'!$M$4)/'Lineær programmering opg 4'!$K$4*-1)</f>
        <v>183.35999999997978</v>
      </c>
      <c r="E3823" s="167">
        <f>IF('Lineær programmering opg 4'!$M$5=0,"-",(-A3823+'Lineær programmering opg 4'!$M$5)/'Lineær programmering opg 4'!$K$5*-1)</f>
        <v>188.75999999999243</v>
      </c>
      <c r="F3823" s="167" t="str">
        <f>IF('Lineær programmering opg 4'!$E$6=0,"-",(-A3823+'Lineær programmering opg 4'!$M$6)/'Lineær programmering opg 4'!$K$6*-1)</f>
        <v>-</v>
      </c>
      <c r="G3823" s="167" t="str">
        <f>IF('Lineær programmering opg 4'!$D$7=0,"-",((-A3823+'Lineær programmering opg 4'!$M$7)/'Lineær programmering opg 4'!$K$7)*-1)</f>
        <v>-</v>
      </c>
      <c r="H3823" s="167" t="str">
        <f>IF('Lineær programmering opg 4'!$C$8=0,"-",((-A3823+'Lineær programmering opg 4'!$M$8)/'Lineær programmering opg 4'!$K$8)*-1)</f>
        <v>-</v>
      </c>
      <c r="I3823" s="167" t="str">
        <f>IF('Lineær programmering opg 4'!$D$8=0,"-",'Lineær programmering opg 4'!$G$8)</f>
        <v>-</v>
      </c>
      <c r="J3823" s="295">
        <f>A3823*'Lineær programmering opg 4'!$C$11+Datatabel!C3823*'Lineær programmering opg 4'!$D$11</f>
        <v>42335.999999997977</v>
      </c>
      <c r="K3823" s="9">
        <f t="shared" si="297"/>
        <v>0</v>
      </c>
      <c r="L3823" s="9">
        <f t="shared" si="298"/>
        <v>0</v>
      </c>
    </row>
    <row r="3824" spans="1:12" ht="15" x14ac:dyDescent="0.25">
      <c r="A3824" s="167">
        <f t="shared" si="296"/>
        <v>148.29600000001011</v>
      </c>
      <c r="B3824" s="325">
        <f t="shared" si="299"/>
        <v>0.61790000000004208</v>
      </c>
      <c r="C3824" s="167">
        <f t="shared" si="295"/>
        <v>183.40799999997978</v>
      </c>
      <c r="D3824" s="167">
        <f>IF('Lineær programmering opg 4'!$M$4=0,"-",(-A3824+'Lineær programmering opg 4'!$M$4)/'Lineær programmering opg 4'!$K$4*-1)</f>
        <v>183.40799999997978</v>
      </c>
      <c r="E3824" s="167">
        <f>IF('Lineær programmering opg 4'!$M$5=0,"-",(-A3824+'Lineær programmering opg 4'!$M$5)/'Lineær programmering opg 4'!$K$5*-1)</f>
        <v>188.77799999999243</v>
      </c>
      <c r="F3824" s="167" t="str">
        <f>IF('Lineær programmering opg 4'!$E$6=0,"-",(-A3824+'Lineær programmering opg 4'!$M$6)/'Lineær programmering opg 4'!$K$6*-1)</f>
        <v>-</v>
      </c>
      <c r="G3824" s="167" t="str">
        <f>IF('Lineær programmering opg 4'!$D$7=0,"-",((-A3824+'Lineær programmering opg 4'!$M$7)/'Lineær programmering opg 4'!$K$7)*-1)</f>
        <v>-</v>
      </c>
      <c r="H3824" s="167" t="str">
        <f>IF('Lineær programmering opg 4'!$C$8=0,"-",((-A3824+'Lineær programmering opg 4'!$M$8)/'Lineær programmering opg 4'!$K$8)*-1)</f>
        <v>-</v>
      </c>
      <c r="I3824" s="167" t="str">
        <f>IF('Lineær programmering opg 4'!$D$8=0,"-",'Lineær programmering opg 4'!$G$8)</f>
        <v>-</v>
      </c>
      <c r="J3824" s="295">
        <f>A3824*'Lineær programmering opg 4'!$C$11+Datatabel!C3824*'Lineær programmering opg 4'!$D$11</f>
        <v>42340.79999999798</v>
      </c>
      <c r="K3824" s="9">
        <f t="shared" si="297"/>
        <v>0</v>
      </c>
      <c r="L3824" s="9">
        <f t="shared" si="298"/>
        <v>0</v>
      </c>
    </row>
    <row r="3825" spans="1:12" ht="15" x14ac:dyDescent="0.25">
      <c r="A3825" s="167">
        <f t="shared" si="296"/>
        <v>148.27200000001011</v>
      </c>
      <c r="B3825" s="325">
        <f t="shared" si="299"/>
        <v>0.61780000000004209</v>
      </c>
      <c r="C3825" s="167">
        <f t="shared" si="295"/>
        <v>183.45599999997978</v>
      </c>
      <c r="D3825" s="167">
        <f>IF('Lineær programmering opg 4'!$M$4=0,"-",(-A3825+'Lineær programmering opg 4'!$M$4)/'Lineær programmering opg 4'!$K$4*-1)</f>
        <v>183.45599999997978</v>
      </c>
      <c r="E3825" s="167">
        <f>IF('Lineær programmering opg 4'!$M$5=0,"-",(-A3825+'Lineær programmering opg 4'!$M$5)/'Lineær programmering opg 4'!$K$5*-1)</f>
        <v>188.79599999999243</v>
      </c>
      <c r="F3825" s="167" t="str">
        <f>IF('Lineær programmering opg 4'!$E$6=0,"-",(-A3825+'Lineær programmering opg 4'!$M$6)/'Lineær programmering opg 4'!$K$6*-1)</f>
        <v>-</v>
      </c>
      <c r="G3825" s="167" t="str">
        <f>IF('Lineær programmering opg 4'!$D$7=0,"-",((-A3825+'Lineær programmering opg 4'!$M$7)/'Lineær programmering opg 4'!$K$7)*-1)</f>
        <v>-</v>
      </c>
      <c r="H3825" s="167" t="str">
        <f>IF('Lineær programmering opg 4'!$C$8=0,"-",((-A3825+'Lineær programmering opg 4'!$M$8)/'Lineær programmering opg 4'!$K$8)*-1)</f>
        <v>-</v>
      </c>
      <c r="I3825" s="167" t="str">
        <f>IF('Lineær programmering opg 4'!$D$8=0,"-",'Lineær programmering opg 4'!$G$8)</f>
        <v>-</v>
      </c>
      <c r="J3825" s="295">
        <f>A3825*'Lineær programmering opg 4'!$C$11+Datatabel!C3825*'Lineær programmering opg 4'!$D$11</f>
        <v>42345.599999997976</v>
      </c>
      <c r="K3825" s="9">
        <f t="shared" si="297"/>
        <v>0</v>
      </c>
      <c r="L3825" s="9">
        <f t="shared" si="298"/>
        <v>0</v>
      </c>
    </row>
    <row r="3826" spans="1:12" ht="15" x14ac:dyDescent="0.25">
      <c r="A3826" s="167">
        <f t="shared" si="296"/>
        <v>148.24800000001011</v>
      </c>
      <c r="B3826" s="325">
        <f t="shared" si="299"/>
        <v>0.6177000000000421</v>
      </c>
      <c r="C3826" s="167">
        <f t="shared" si="295"/>
        <v>183.50399999997978</v>
      </c>
      <c r="D3826" s="167">
        <f>IF('Lineær programmering opg 4'!$M$4=0,"-",(-A3826+'Lineær programmering opg 4'!$M$4)/'Lineær programmering opg 4'!$K$4*-1)</f>
        <v>183.50399999997978</v>
      </c>
      <c r="E3826" s="167">
        <f>IF('Lineær programmering opg 4'!$M$5=0,"-",(-A3826+'Lineær programmering opg 4'!$M$5)/'Lineær programmering opg 4'!$K$5*-1)</f>
        <v>188.81399999999243</v>
      </c>
      <c r="F3826" s="167" t="str">
        <f>IF('Lineær programmering opg 4'!$E$6=0,"-",(-A3826+'Lineær programmering opg 4'!$M$6)/'Lineær programmering opg 4'!$K$6*-1)</f>
        <v>-</v>
      </c>
      <c r="G3826" s="167" t="str">
        <f>IF('Lineær programmering opg 4'!$D$7=0,"-",((-A3826+'Lineær programmering opg 4'!$M$7)/'Lineær programmering opg 4'!$K$7)*-1)</f>
        <v>-</v>
      </c>
      <c r="H3826" s="167" t="str">
        <f>IF('Lineær programmering opg 4'!$C$8=0,"-",((-A3826+'Lineær programmering opg 4'!$M$8)/'Lineær programmering opg 4'!$K$8)*-1)</f>
        <v>-</v>
      </c>
      <c r="I3826" s="167" t="str">
        <f>IF('Lineær programmering opg 4'!$D$8=0,"-",'Lineær programmering opg 4'!$G$8)</f>
        <v>-</v>
      </c>
      <c r="J3826" s="295">
        <f>A3826*'Lineær programmering opg 4'!$C$11+Datatabel!C3826*'Lineær programmering opg 4'!$D$11</f>
        <v>42350.399999997979</v>
      </c>
      <c r="K3826" s="9">
        <f t="shared" si="297"/>
        <v>0</v>
      </c>
      <c r="L3826" s="9">
        <f t="shared" si="298"/>
        <v>0</v>
      </c>
    </row>
    <row r="3827" spans="1:12" ht="15" x14ac:dyDescent="0.25">
      <c r="A3827" s="167">
        <f t="shared" si="296"/>
        <v>148.22400000001011</v>
      </c>
      <c r="B3827" s="325">
        <f t="shared" si="299"/>
        <v>0.61760000000004212</v>
      </c>
      <c r="C3827" s="167">
        <f t="shared" si="295"/>
        <v>183.55199999997978</v>
      </c>
      <c r="D3827" s="167">
        <f>IF('Lineær programmering opg 4'!$M$4=0,"-",(-A3827+'Lineær programmering opg 4'!$M$4)/'Lineær programmering opg 4'!$K$4*-1)</f>
        <v>183.55199999997978</v>
      </c>
      <c r="E3827" s="167">
        <f>IF('Lineær programmering opg 4'!$M$5=0,"-",(-A3827+'Lineær programmering opg 4'!$M$5)/'Lineær programmering opg 4'!$K$5*-1)</f>
        <v>188.83199999999243</v>
      </c>
      <c r="F3827" s="167" t="str">
        <f>IF('Lineær programmering opg 4'!$E$6=0,"-",(-A3827+'Lineær programmering opg 4'!$M$6)/'Lineær programmering opg 4'!$K$6*-1)</f>
        <v>-</v>
      </c>
      <c r="G3827" s="167" t="str">
        <f>IF('Lineær programmering opg 4'!$D$7=0,"-",((-A3827+'Lineær programmering opg 4'!$M$7)/'Lineær programmering opg 4'!$K$7)*-1)</f>
        <v>-</v>
      </c>
      <c r="H3827" s="167" t="str">
        <f>IF('Lineær programmering opg 4'!$C$8=0,"-",((-A3827+'Lineær programmering opg 4'!$M$8)/'Lineær programmering opg 4'!$K$8)*-1)</f>
        <v>-</v>
      </c>
      <c r="I3827" s="167" t="str">
        <f>IF('Lineær programmering opg 4'!$D$8=0,"-",'Lineær programmering opg 4'!$G$8)</f>
        <v>-</v>
      </c>
      <c r="J3827" s="295">
        <f>A3827*'Lineær programmering opg 4'!$C$11+Datatabel!C3827*'Lineær programmering opg 4'!$D$11</f>
        <v>42355.199999997982</v>
      </c>
      <c r="K3827" s="9">
        <f t="shared" si="297"/>
        <v>0</v>
      </c>
      <c r="L3827" s="9">
        <f t="shared" si="298"/>
        <v>0</v>
      </c>
    </row>
    <row r="3828" spans="1:12" ht="15" x14ac:dyDescent="0.25">
      <c r="A3828" s="167">
        <f t="shared" si="296"/>
        <v>148.20000000001011</v>
      </c>
      <c r="B3828" s="325">
        <f t="shared" si="299"/>
        <v>0.61750000000004213</v>
      </c>
      <c r="C3828" s="167">
        <f t="shared" si="295"/>
        <v>183.59999999997979</v>
      </c>
      <c r="D3828" s="167">
        <f>IF('Lineær programmering opg 4'!$M$4=0,"-",(-A3828+'Lineær programmering opg 4'!$M$4)/'Lineær programmering opg 4'!$K$4*-1)</f>
        <v>183.59999999997979</v>
      </c>
      <c r="E3828" s="167">
        <f>IF('Lineær programmering opg 4'!$M$5=0,"-",(-A3828+'Lineær programmering opg 4'!$M$5)/'Lineær programmering opg 4'!$K$5*-1)</f>
        <v>188.84999999999243</v>
      </c>
      <c r="F3828" s="167" t="str">
        <f>IF('Lineær programmering opg 4'!$E$6=0,"-",(-A3828+'Lineær programmering opg 4'!$M$6)/'Lineær programmering opg 4'!$K$6*-1)</f>
        <v>-</v>
      </c>
      <c r="G3828" s="167" t="str">
        <f>IF('Lineær programmering opg 4'!$D$7=0,"-",((-A3828+'Lineær programmering opg 4'!$M$7)/'Lineær programmering opg 4'!$K$7)*-1)</f>
        <v>-</v>
      </c>
      <c r="H3828" s="167" t="str">
        <f>IF('Lineær programmering opg 4'!$C$8=0,"-",((-A3828+'Lineær programmering opg 4'!$M$8)/'Lineær programmering opg 4'!$K$8)*-1)</f>
        <v>-</v>
      </c>
      <c r="I3828" s="167" t="str">
        <f>IF('Lineær programmering opg 4'!$D$8=0,"-",'Lineær programmering opg 4'!$G$8)</f>
        <v>-</v>
      </c>
      <c r="J3828" s="295">
        <f>A3828*'Lineær programmering opg 4'!$C$11+Datatabel!C3828*'Lineær programmering opg 4'!$D$11</f>
        <v>42359.999999997977</v>
      </c>
      <c r="K3828" s="9">
        <f t="shared" si="297"/>
        <v>0</v>
      </c>
      <c r="L3828" s="9">
        <f t="shared" si="298"/>
        <v>0</v>
      </c>
    </row>
    <row r="3829" spans="1:12" ht="15" x14ac:dyDescent="0.25">
      <c r="A3829" s="167">
        <f t="shared" si="296"/>
        <v>148.17600000001011</v>
      </c>
      <c r="B3829" s="325">
        <f t="shared" si="299"/>
        <v>0.61740000000004214</v>
      </c>
      <c r="C3829" s="167">
        <f t="shared" si="295"/>
        <v>183.64799999997979</v>
      </c>
      <c r="D3829" s="167">
        <f>IF('Lineær programmering opg 4'!$M$4=0,"-",(-A3829+'Lineær programmering opg 4'!$M$4)/'Lineær programmering opg 4'!$K$4*-1)</f>
        <v>183.64799999997979</v>
      </c>
      <c r="E3829" s="167">
        <f>IF('Lineær programmering opg 4'!$M$5=0,"-",(-A3829+'Lineær programmering opg 4'!$M$5)/'Lineær programmering opg 4'!$K$5*-1)</f>
        <v>188.86799999999243</v>
      </c>
      <c r="F3829" s="167" t="str">
        <f>IF('Lineær programmering opg 4'!$E$6=0,"-",(-A3829+'Lineær programmering opg 4'!$M$6)/'Lineær programmering opg 4'!$K$6*-1)</f>
        <v>-</v>
      </c>
      <c r="G3829" s="167" t="str">
        <f>IF('Lineær programmering opg 4'!$D$7=0,"-",((-A3829+'Lineær programmering opg 4'!$M$7)/'Lineær programmering opg 4'!$K$7)*-1)</f>
        <v>-</v>
      </c>
      <c r="H3829" s="167" t="str">
        <f>IF('Lineær programmering opg 4'!$C$8=0,"-",((-A3829+'Lineær programmering opg 4'!$M$8)/'Lineær programmering opg 4'!$K$8)*-1)</f>
        <v>-</v>
      </c>
      <c r="I3829" s="167" t="str">
        <f>IF('Lineær programmering opg 4'!$D$8=0,"-",'Lineær programmering opg 4'!$G$8)</f>
        <v>-</v>
      </c>
      <c r="J3829" s="295">
        <f>A3829*'Lineær programmering opg 4'!$C$11+Datatabel!C3829*'Lineær programmering opg 4'!$D$11</f>
        <v>42364.79999999798</v>
      </c>
      <c r="K3829" s="9">
        <f t="shared" si="297"/>
        <v>0</v>
      </c>
      <c r="L3829" s="9">
        <f t="shared" si="298"/>
        <v>0</v>
      </c>
    </row>
    <row r="3830" spans="1:12" ht="15" x14ac:dyDescent="0.25">
      <c r="A3830" s="167">
        <f t="shared" si="296"/>
        <v>148.1520000000101</v>
      </c>
      <c r="B3830" s="325">
        <f t="shared" si="299"/>
        <v>0.61730000000004215</v>
      </c>
      <c r="C3830" s="167">
        <f t="shared" si="295"/>
        <v>183.69599999997979</v>
      </c>
      <c r="D3830" s="167">
        <f>IF('Lineær programmering opg 4'!$M$4=0,"-",(-A3830+'Lineær programmering opg 4'!$M$4)/'Lineær programmering opg 4'!$K$4*-1)</f>
        <v>183.69599999997979</v>
      </c>
      <c r="E3830" s="167">
        <f>IF('Lineær programmering opg 4'!$M$5=0,"-",(-A3830+'Lineær programmering opg 4'!$M$5)/'Lineær programmering opg 4'!$K$5*-1)</f>
        <v>188.88599999999244</v>
      </c>
      <c r="F3830" s="167" t="str">
        <f>IF('Lineær programmering opg 4'!$E$6=0,"-",(-A3830+'Lineær programmering opg 4'!$M$6)/'Lineær programmering opg 4'!$K$6*-1)</f>
        <v>-</v>
      </c>
      <c r="G3830" s="167" t="str">
        <f>IF('Lineær programmering opg 4'!$D$7=0,"-",((-A3830+'Lineær programmering opg 4'!$M$7)/'Lineær programmering opg 4'!$K$7)*-1)</f>
        <v>-</v>
      </c>
      <c r="H3830" s="167" t="str">
        <f>IF('Lineær programmering opg 4'!$C$8=0,"-",((-A3830+'Lineær programmering opg 4'!$M$8)/'Lineær programmering opg 4'!$K$8)*-1)</f>
        <v>-</v>
      </c>
      <c r="I3830" s="167" t="str">
        <f>IF('Lineær programmering opg 4'!$D$8=0,"-",'Lineær programmering opg 4'!$G$8)</f>
        <v>-</v>
      </c>
      <c r="J3830" s="295">
        <f>A3830*'Lineær programmering opg 4'!$C$11+Datatabel!C3830*'Lineær programmering opg 4'!$D$11</f>
        <v>42369.599999997976</v>
      </c>
      <c r="K3830" s="9">
        <f t="shared" si="297"/>
        <v>0</v>
      </c>
      <c r="L3830" s="9">
        <f t="shared" si="298"/>
        <v>0</v>
      </c>
    </row>
    <row r="3831" spans="1:12" ht="15" x14ac:dyDescent="0.25">
      <c r="A3831" s="167">
        <f t="shared" si="296"/>
        <v>148.1280000000101</v>
      </c>
      <c r="B3831" s="325">
        <f t="shared" si="299"/>
        <v>0.61720000000004216</v>
      </c>
      <c r="C3831" s="167">
        <f t="shared" si="295"/>
        <v>183.74399999997979</v>
      </c>
      <c r="D3831" s="167">
        <f>IF('Lineær programmering opg 4'!$M$4=0,"-",(-A3831+'Lineær programmering opg 4'!$M$4)/'Lineær programmering opg 4'!$K$4*-1)</f>
        <v>183.74399999997979</v>
      </c>
      <c r="E3831" s="167">
        <f>IF('Lineær programmering opg 4'!$M$5=0,"-",(-A3831+'Lineær programmering opg 4'!$M$5)/'Lineær programmering opg 4'!$K$5*-1)</f>
        <v>188.90399999999244</v>
      </c>
      <c r="F3831" s="167" t="str">
        <f>IF('Lineær programmering opg 4'!$E$6=0,"-",(-A3831+'Lineær programmering opg 4'!$M$6)/'Lineær programmering opg 4'!$K$6*-1)</f>
        <v>-</v>
      </c>
      <c r="G3831" s="167" t="str">
        <f>IF('Lineær programmering opg 4'!$D$7=0,"-",((-A3831+'Lineær programmering opg 4'!$M$7)/'Lineær programmering opg 4'!$K$7)*-1)</f>
        <v>-</v>
      </c>
      <c r="H3831" s="167" t="str">
        <f>IF('Lineær programmering opg 4'!$C$8=0,"-",((-A3831+'Lineær programmering opg 4'!$M$8)/'Lineær programmering opg 4'!$K$8)*-1)</f>
        <v>-</v>
      </c>
      <c r="I3831" s="167" t="str">
        <f>IF('Lineær programmering opg 4'!$D$8=0,"-",'Lineær programmering opg 4'!$G$8)</f>
        <v>-</v>
      </c>
      <c r="J3831" s="295">
        <f>A3831*'Lineær programmering opg 4'!$C$11+Datatabel!C3831*'Lineær programmering opg 4'!$D$11</f>
        <v>42374.399999997979</v>
      </c>
      <c r="K3831" s="9">
        <f t="shared" si="297"/>
        <v>0</v>
      </c>
      <c r="L3831" s="9">
        <f t="shared" si="298"/>
        <v>0</v>
      </c>
    </row>
    <row r="3832" spans="1:12" ht="15" x14ac:dyDescent="0.25">
      <c r="A3832" s="167">
        <f t="shared" si="296"/>
        <v>148.10400000001013</v>
      </c>
      <c r="B3832" s="325">
        <f t="shared" si="299"/>
        <v>0.61710000000004217</v>
      </c>
      <c r="C3832" s="167">
        <f t="shared" si="295"/>
        <v>183.79199999997974</v>
      </c>
      <c r="D3832" s="167">
        <f>IF('Lineær programmering opg 4'!$M$4=0,"-",(-A3832+'Lineær programmering opg 4'!$M$4)/'Lineær programmering opg 4'!$K$4*-1)</f>
        <v>183.79199999997974</v>
      </c>
      <c r="E3832" s="167">
        <f>IF('Lineær programmering opg 4'!$M$5=0,"-",(-A3832+'Lineær programmering opg 4'!$M$5)/'Lineær programmering opg 4'!$K$5*-1)</f>
        <v>188.92199999999241</v>
      </c>
      <c r="F3832" s="167" t="str">
        <f>IF('Lineær programmering opg 4'!$E$6=0,"-",(-A3832+'Lineær programmering opg 4'!$M$6)/'Lineær programmering opg 4'!$K$6*-1)</f>
        <v>-</v>
      </c>
      <c r="G3832" s="167" t="str">
        <f>IF('Lineær programmering opg 4'!$D$7=0,"-",((-A3832+'Lineær programmering opg 4'!$M$7)/'Lineær programmering opg 4'!$K$7)*-1)</f>
        <v>-</v>
      </c>
      <c r="H3832" s="167" t="str">
        <f>IF('Lineær programmering opg 4'!$C$8=0,"-",((-A3832+'Lineær programmering opg 4'!$M$8)/'Lineær programmering opg 4'!$K$8)*-1)</f>
        <v>-</v>
      </c>
      <c r="I3832" s="167" t="str">
        <f>IF('Lineær programmering opg 4'!$D$8=0,"-",'Lineær programmering opg 4'!$G$8)</f>
        <v>-</v>
      </c>
      <c r="J3832" s="295">
        <f>A3832*'Lineær programmering opg 4'!$C$11+Datatabel!C3832*'Lineær programmering opg 4'!$D$11</f>
        <v>42379.199999997974</v>
      </c>
      <c r="K3832" s="9">
        <f t="shared" si="297"/>
        <v>0</v>
      </c>
      <c r="L3832" s="9">
        <f t="shared" si="298"/>
        <v>0</v>
      </c>
    </row>
    <row r="3833" spans="1:12" ht="15" x14ac:dyDescent="0.25">
      <c r="A3833" s="167">
        <f t="shared" si="296"/>
        <v>148.08000000001013</v>
      </c>
      <c r="B3833" s="325">
        <f t="shared" si="299"/>
        <v>0.61700000000004218</v>
      </c>
      <c r="C3833" s="167">
        <f t="shared" si="295"/>
        <v>183.83999999997974</v>
      </c>
      <c r="D3833" s="167">
        <f>IF('Lineær programmering opg 4'!$M$4=0,"-",(-A3833+'Lineær programmering opg 4'!$M$4)/'Lineær programmering opg 4'!$K$4*-1)</f>
        <v>183.83999999997974</v>
      </c>
      <c r="E3833" s="167">
        <f>IF('Lineær programmering opg 4'!$M$5=0,"-",(-A3833+'Lineær programmering opg 4'!$M$5)/'Lineær programmering opg 4'!$K$5*-1)</f>
        <v>188.93999999999241</v>
      </c>
      <c r="F3833" s="167" t="str">
        <f>IF('Lineær programmering opg 4'!$E$6=0,"-",(-A3833+'Lineær programmering opg 4'!$M$6)/'Lineær programmering opg 4'!$K$6*-1)</f>
        <v>-</v>
      </c>
      <c r="G3833" s="167" t="str">
        <f>IF('Lineær programmering opg 4'!$D$7=0,"-",((-A3833+'Lineær programmering opg 4'!$M$7)/'Lineær programmering opg 4'!$K$7)*-1)</f>
        <v>-</v>
      </c>
      <c r="H3833" s="167" t="str">
        <f>IF('Lineær programmering opg 4'!$C$8=0,"-",((-A3833+'Lineær programmering opg 4'!$M$8)/'Lineær programmering opg 4'!$K$8)*-1)</f>
        <v>-</v>
      </c>
      <c r="I3833" s="167" t="str">
        <f>IF('Lineær programmering opg 4'!$D$8=0,"-",'Lineær programmering opg 4'!$G$8)</f>
        <v>-</v>
      </c>
      <c r="J3833" s="295">
        <f>A3833*'Lineær programmering opg 4'!$C$11+Datatabel!C3833*'Lineær programmering opg 4'!$D$11</f>
        <v>42383.999999997977</v>
      </c>
      <c r="K3833" s="9">
        <f t="shared" si="297"/>
        <v>0</v>
      </c>
      <c r="L3833" s="9">
        <f t="shared" si="298"/>
        <v>0</v>
      </c>
    </row>
    <row r="3834" spans="1:12" ht="15" x14ac:dyDescent="0.25">
      <c r="A3834" s="167">
        <f t="shared" si="296"/>
        <v>148.05600000001013</v>
      </c>
      <c r="B3834" s="325">
        <f t="shared" si="299"/>
        <v>0.61690000000004219</v>
      </c>
      <c r="C3834" s="167">
        <f t="shared" si="295"/>
        <v>183.88799999997974</v>
      </c>
      <c r="D3834" s="167">
        <f>IF('Lineær programmering opg 4'!$M$4=0,"-",(-A3834+'Lineær programmering opg 4'!$M$4)/'Lineær programmering opg 4'!$K$4*-1)</f>
        <v>183.88799999997974</v>
      </c>
      <c r="E3834" s="167">
        <f>IF('Lineær programmering opg 4'!$M$5=0,"-",(-A3834+'Lineær programmering opg 4'!$M$5)/'Lineær programmering opg 4'!$K$5*-1)</f>
        <v>188.95799999999241</v>
      </c>
      <c r="F3834" s="167" t="str">
        <f>IF('Lineær programmering opg 4'!$E$6=0,"-",(-A3834+'Lineær programmering opg 4'!$M$6)/'Lineær programmering opg 4'!$K$6*-1)</f>
        <v>-</v>
      </c>
      <c r="G3834" s="167" t="str">
        <f>IF('Lineær programmering opg 4'!$D$7=0,"-",((-A3834+'Lineær programmering opg 4'!$M$7)/'Lineær programmering opg 4'!$K$7)*-1)</f>
        <v>-</v>
      </c>
      <c r="H3834" s="167" t="str">
        <f>IF('Lineær programmering opg 4'!$C$8=0,"-",((-A3834+'Lineær programmering opg 4'!$M$8)/'Lineær programmering opg 4'!$K$8)*-1)</f>
        <v>-</v>
      </c>
      <c r="I3834" s="167" t="str">
        <f>IF('Lineær programmering opg 4'!$D$8=0,"-",'Lineær programmering opg 4'!$G$8)</f>
        <v>-</v>
      </c>
      <c r="J3834" s="295">
        <f>A3834*'Lineær programmering opg 4'!$C$11+Datatabel!C3834*'Lineær programmering opg 4'!$D$11</f>
        <v>42388.799999997973</v>
      </c>
      <c r="K3834" s="9">
        <f t="shared" si="297"/>
        <v>0</v>
      </c>
      <c r="L3834" s="9">
        <f t="shared" si="298"/>
        <v>0</v>
      </c>
    </row>
    <row r="3835" spans="1:12" ht="15" x14ac:dyDescent="0.25">
      <c r="A3835" s="167">
        <f t="shared" si="296"/>
        <v>148.03200000001013</v>
      </c>
      <c r="B3835" s="325">
        <f t="shared" si="299"/>
        <v>0.6168000000000422</v>
      </c>
      <c r="C3835" s="167">
        <f t="shared" si="295"/>
        <v>183.93599999997974</v>
      </c>
      <c r="D3835" s="167">
        <f>IF('Lineær programmering opg 4'!$M$4=0,"-",(-A3835+'Lineær programmering opg 4'!$M$4)/'Lineær programmering opg 4'!$K$4*-1)</f>
        <v>183.93599999997974</v>
      </c>
      <c r="E3835" s="167">
        <f>IF('Lineær programmering opg 4'!$M$5=0,"-",(-A3835+'Lineær programmering opg 4'!$M$5)/'Lineær programmering opg 4'!$K$5*-1)</f>
        <v>188.97599999999241</v>
      </c>
      <c r="F3835" s="167" t="str">
        <f>IF('Lineær programmering opg 4'!$E$6=0,"-",(-A3835+'Lineær programmering opg 4'!$M$6)/'Lineær programmering opg 4'!$K$6*-1)</f>
        <v>-</v>
      </c>
      <c r="G3835" s="167" t="str">
        <f>IF('Lineær programmering opg 4'!$D$7=0,"-",((-A3835+'Lineær programmering opg 4'!$M$7)/'Lineær programmering opg 4'!$K$7)*-1)</f>
        <v>-</v>
      </c>
      <c r="H3835" s="167" t="str">
        <f>IF('Lineær programmering opg 4'!$C$8=0,"-",((-A3835+'Lineær programmering opg 4'!$M$8)/'Lineær programmering opg 4'!$K$8)*-1)</f>
        <v>-</v>
      </c>
      <c r="I3835" s="167" t="str">
        <f>IF('Lineær programmering opg 4'!$D$8=0,"-",'Lineær programmering opg 4'!$G$8)</f>
        <v>-</v>
      </c>
      <c r="J3835" s="295">
        <f>A3835*'Lineær programmering opg 4'!$C$11+Datatabel!C3835*'Lineær programmering opg 4'!$D$11</f>
        <v>42393.599999997969</v>
      </c>
      <c r="K3835" s="9">
        <f t="shared" si="297"/>
        <v>0</v>
      </c>
      <c r="L3835" s="9">
        <f t="shared" si="298"/>
        <v>0</v>
      </c>
    </row>
    <row r="3836" spans="1:12" ht="15" x14ac:dyDescent="0.25">
      <c r="A3836" s="167">
        <f t="shared" si="296"/>
        <v>148.00800000001013</v>
      </c>
      <c r="B3836" s="325">
        <f t="shared" si="299"/>
        <v>0.61670000000004221</v>
      </c>
      <c r="C3836" s="167">
        <f t="shared" si="295"/>
        <v>183.98399999997974</v>
      </c>
      <c r="D3836" s="167">
        <f>IF('Lineær programmering opg 4'!$M$4=0,"-",(-A3836+'Lineær programmering opg 4'!$M$4)/'Lineær programmering opg 4'!$K$4*-1)</f>
        <v>183.98399999997974</v>
      </c>
      <c r="E3836" s="167">
        <f>IF('Lineær programmering opg 4'!$M$5=0,"-",(-A3836+'Lineær programmering opg 4'!$M$5)/'Lineær programmering opg 4'!$K$5*-1)</f>
        <v>188.99399999999241</v>
      </c>
      <c r="F3836" s="167" t="str">
        <f>IF('Lineær programmering opg 4'!$E$6=0,"-",(-A3836+'Lineær programmering opg 4'!$M$6)/'Lineær programmering opg 4'!$K$6*-1)</f>
        <v>-</v>
      </c>
      <c r="G3836" s="167" t="str">
        <f>IF('Lineær programmering opg 4'!$D$7=0,"-",((-A3836+'Lineær programmering opg 4'!$M$7)/'Lineær programmering opg 4'!$K$7)*-1)</f>
        <v>-</v>
      </c>
      <c r="H3836" s="167" t="str">
        <f>IF('Lineær programmering opg 4'!$C$8=0,"-",((-A3836+'Lineær programmering opg 4'!$M$8)/'Lineær programmering opg 4'!$K$8)*-1)</f>
        <v>-</v>
      </c>
      <c r="I3836" s="167" t="str">
        <f>IF('Lineær programmering opg 4'!$D$8=0,"-",'Lineær programmering opg 4'!$G$8)</f>
        <v>-</v>
      </c>
      <c r="J3836" s="295">
        <f>A3836*'Lineær programmering opg 4'!$C$11+Datatabel!C3836*'Lineær programmering opg 4'!$D$11</f>
        <v>42398.399999997971</v>
      </c>
      <c r="K3836" s="9">
        <f t="shared" si="297"/>
        <v>0</v>
      </c>
      <c r="L3836" s="9">
        <f t="shared" si="298"/>
        <v>0</v>
      </c>
    </row>
    <row r="3837" spans="1:12" ht="15" x14ac:dyDescent="0.25">
      <c r="A3837" s="167">
        <f t="shared" si="296"/>
        <v>147.98400000001013</v>
      </c>
      <c r="B3837" s="325">
        <f t="shared" si="299"/>
        <v>0.61660000000004223</v>
      </c>
      <c r="C3837" s="167">
        <f t="shared" si="295"/>
        <v>184.03199999997975</v>
      </c>
      <c r="D3837" s="167">
        <f>IF('Lineær programmering opg 4'!$M$4=0,"-",(-A3837+'Lineær programmering opg 4'!$M$4)/'Lineær programmering opg 4'!$K$4*-1)</f>
        <v>184.03199999997975</v>
      </c>
      <c r="E3837" s="167">
        <f>IF('Lineær programmering opg 4'!$M$5=0,"-",(-A3837+'Lineær programmering opg 4'!$M$5)/'Lineær programmering opg 4'!$K$5*-1)</f>
        <v>189.01199999999241</v>
      </c>
      <c r="F3837" s="167" t="str">
        <f>IF('Lineær programmering opg 4'!$E$6=0,"-",(-A3837+'Lineær programmering opg 4'!$M$6)/'Lineær programmering opg 4'!$K$6*-1)</f>
        <v>-</v>
      </c>
      <c r="G3837" s="167" t="str">
        <f>IF('Lineær programmering opg 4'!$D$7=0,"-",((-A3837+'Lineær programmering opg 4'!$M$7)/'Lineær programmering opg 4'!$K$7)*-1)</f>
        <v>-</v>
      </c>
      <c r="H3837" s="167" t="str">
        <f>IF('Lineær programmering opg 4'!$C$8=0,"-",((-A3837+'Lineær programmering opg 4'!$M$8)/'Lineær programmering opg 4'!$K$8)*-1)</f>
        <v>-</v>
      </c>
      <c r="I3837" s="167" t="str">
        <f>IF('Lineær programmering opg 4'!$D$8=0,"-",'Lineær programmering opg 4'!$G$8)</f>
        <v>-</v>
      </c>
      <c r="J3837" s="295">
        <f>A3837*'Lineær programmering opg 4'!$C$11+Datatabel!C3837*'Lineær programmering opg 4'!$D$11</f>
        <v>42403.199999997974</v>
      </c>
      <c r="K3837" s="9">
        <f t="shared" si="297"/>
        <v>0</v>
      </c>
      <c r="L3837" s="9">
        <f t="shared" si="298"/>
        <v>0</v>
      </c>
    </row>
    <row r="3838" spans="1:12" ht="15" x14ac:dyDescent="0.25">
      <c r="A3838" s="167">
        <f t="shared" si="296"/>
        <v>147.96000000001013</v>
      </c>
      <c r="B3838" s="325">
        <f t="shared" si="299"/>
        <v>0.61650000000004224</v>
      </c>
      <c r="C3838" s="167">
        <f t="shared" si="295"/>
        <v>184.07999999997975</v>
      </c>
      <c r="D3838" s="167">
        <f>IF('Lineær programmering opg 4'!$M$4=0,"-",(-A3838+'Lineær programmering opg 4'!$M$4)/'Lineær programmering opg 4'!$K$4*-1)</f>
        <v>184.07999999997975</v>
      </c>
      <c r="E3838" s="167">
        <f>IF('Lineær programmering opg 4'!$M$5=0,"-",(-A3838+'Lineær programmering opg 4'!$M$5)/'Lineær programmering opg 4'!$K$5*-1)</f>
        <v>189.02999999999241</v>
      </c>
      <c r="F3838" s="167" t="str">
        <f>IF('Lineær programmering opg 4'!$E$6=0,"-",(-A3838+'Lineær programmering opg 4'!$M$6)/'Lineær programmering opg 4'!$K$6*-1)</f>
        <v>-</v>
      </c>
      <c r="G3838" s="167" t="str">
        <f>IF('Lineær programmering opg 4'!$D$7=0,"-",((-A3838+'Lineær programmering opg 4'!$M$7)/'Lineær programmering opg 4'!$K$7)*-1)</f>
        <v>-</v>
      </c>
      <c r="H3838" s="167" t="str">
        <f>IF('Lineær programmering opg 4'!$C$8=0,"-",((-A3838+'Lineær programmering opg 4'!$M$8)/'Lineær programmering opg 4'!$K$8)*-1)</f>
        <v>-</v>
      </c>
      <c r="I3838" s="167" t="str">
        <f>IF('Lineær programmering opg 4'!$D$8=0,"-",'Lineær programmering opg 4'!$G$8)</f>
        <v>-</v>
      </c>
      <c r="J3838" s="295">
        <f>A3838*'Lineær programmering opg 4'!$C$11+Datatabel!C3838*'Lineær programmering opg 4'!$D$11</f>
        <v>42407.999999997977</v>
      </c>
      <c r="K3838" s="9">
        <f t="shared" si="297"/>
        <v>0</v>
      </c>
      <c r="L3838" s="9">
        <f t="shared" si="298"/>
        <v>0</v>
      </c>
    </row>
    <row r="3839" spans="1:12" ht="15" x14ac:dyDescent="0.25">
      <c r="A3839" s="167">
        <f t="shared" si="296"/>
        <v>147.93600000001015</v>
      </c>
      <c r="B3839" s="325">
        <f t="shared" si="299"/>
        <v>0.61640000000004225</v>
      </c>
      <c r="C3839" s="167">
        <f t="shared" si="295"/>
        <v>184.12799999997969</v>
      </c>
      <c r="D3839" s="167">
        <f>IF('Lineær programmering opg 4'!$M$4=0,"-",(-A3839+'Lineær programmering opg 4'!$M$4)/'Lineær programmering opg 4'!$K$4*-1)</f>
        <v>184.12799999997969</v>
      </c>
      <c r="E3839" s="167">
        <f>IF('Lineær programmering opg 4'!$M$5=0,"-",(-A3839+'Lineær programmering opg 4'!$M$5)/'Lineær programmering opg 4'!$K$5*-1)</f>
        <v>189.04799999999238</v>
      </c>
      <c r="F3839" s="167" t="str">
        <f>IF('Lineær programmering opg 4'!$E$6=0,"-",(-A3839+'Lineær programmering opg 4'!$M$6)/'Lineær programmering opg 4'!$K$6*-1)</f>
        <v>-</v>
      </c>
      <c r="G3839" s="167" t="str">
        <f>IF('Lineær programmering opg 4'!$D$7=0,"-",((-A3839+'Lineær programmering opg 4'!$M$7)/'Lineær programmering opg 4'!$K$7)*-1)</f>
        <v>-</v>
      </c>
      <c r="H3839" s="167" t="str">
        <f>IF('Lineær programmering opg 4'!$C$8=0,"-",((-A3839+'Lineær programmering opg 4'!$M$8)/'Lineær programmering opg 4'!$K$8)*-1)</f>
        <v>-</v>
      </c>
      <c r="I3839" s="167" t="str">
        <f>IF('Lineær programmering opg 4'!$D$8=0,"-",'Lineær programmering opg 4'!$G$8)</f>
        <v>-</v>
      </c>
      <c r="J3839" s="295">
        <f>A3839*'Lineær programmering opg 4'!$C$11+Datatabel!C3839*'Lineær programmering opg 4'!$D$11</f>
        <v>42412.799999997973</v>
      </c>
      <c r="K3839" s="9">
        <f t="shared" si="297"/>
        <v>0</v>
      </c>
      <c r="L3839" s="9">
        <f t="shared" si="298"/>
        <v>0</v>
      </c>
    </row>
    <row r="3840" spans="1:12" ht="15" x14ac:dyDescent="0.25">
      <c r="A3840" s="167">
        <f t="shared" si="296"/>
        <v>147.91200000001015</v>
      </c>
      <c r="B3840" s="325">
        <f t="shared" si="299"/>
        <v>0.61630000000004226</v>
      </c>
      <c r="C3840" s="167">
        <f t="shared" si="295"/>
        <v>184.17599999997969</v>
      </c>
      <c r="D3840" s="167">
        <f>IF('Lineær programmering opg 4'!$M$4=0,"-",(-A3840+'Lineær programmering opg 4'!$M$4)/'Lineær programmering opg 4'!$K$4*-1)</f>
        <v>184.17599999997969</v>
      </c>
      <c r="E3840" s="167">
        <f>IF('Lineær programmering opg 4'!$M$5=0,"-",(-A3840+'Lineær programmering opg 4'!$M$5)/'Lineær programmering opg 4'!$K$5*-1)</f>
        <v>189.06599999999239</v>
      </c>
      <c r="F3840" s="167" t="str">
        <f>IF('Lineær programmering opg 4'!$E$6=0,"-",(-A3840+'Lineær programmering opg 4'!$M$6)/'Lineær programmering opg 4'!$K$6*-1)</f>
        <v>-</v>
      </c>
      <c r="G3840" s="167" t="str">
        <f>IF('Lineær programmering opg 4'!$D$7=0,"-",((-A3840+'Lineær programmering opg 4'!$M$7)/'Lineær programmering opg 4'!$K$7)*-1)</f>
        <v>-</v>
      </c>
      <c r="H3840" s="167" t="str">
        <f>IF('Lineær programmering opg 4'!$C$8=0,"-",((-A3840+'Lineær programmering opg 4'!$M$8)/'Lineær programmering opg 4'!$K$8)*-1)</f>
        <v>-</v>
      </c>
      <c r="I3840" s="167" t="str">
        <f>IF('Lineær programmering opg 4'!$D$8=0,"-",'Lineær programmering opg 4'!$G$8)</f>
        <v>-</v>
      </c>
      <c r="J3840" s="295">
        <f>A3840*'Lineær programmering opg 4'!$C$11+Datatabel!C3840*'Lineær programmering opg 4'!$D$11</f>
        <v>42417.599999997969</v>
      </c>
      <c r="K3840" s="9">
        <f t="shared" si="297"/>
        <v>0</v>
      </c>
      <c r="L3840" s="9">
        <f t="shared" si="298"/>
        <v>0</v>
      </c>
    </row>
    <row r="3841" spans="1:12" ht="15" x14ac:dyDescent="0.25">
      <c r="A3841" s="167">
        <f t="shared" si="296"/>
        <v>147.88800000001015</v>
      </c>
      <c r="B3841" s="325">
        <f t="shared" si="299"/>
        <v>0.61620000000004227</v>
      </c>
      <c r="C3841" s="167">
        <f t="shared" si="295"/>
        <v>184.2239999999797</v>
      </c>
      <c r="D3841" s="167">
        <f>IF('Lineær programmering opg 4'!$M$4=0,"-",(-A3841+'Lineær programmering opg 4'!$M$4)/'Lineær programmering opg 4'!$K$4*-1)</f>
        <v>184.2239999999797</v>
      </c>
      <c r="E3841" s="167">
        <f>IF('Lineær programmering opg 4'!$M$5=0,"-",(-A3841+'Lineær programmering opg 4'!$M$5)/'Lineær programmering opg 4'!$K$5*-1)</f>
        <v>189.08399999999239</v>
      </c>
      <c r="F3841" s="167" t="str">
        <f>IF('Lineær programmering opg 4'!$E$6=0,"-",(-A3841+'Lineær programmering opg 4'!$M$6)/'Lineær programmering opg 4'!$K$6*-1)</f>
        <v>-</v>
      </c>
      <c r="G3841" s="167" t="str">
        <f>IF('Lineær programmering opg 4'!$D$7=0,"-",((-A3841+'Lineær programmering opg 4'!$M$7)/'Lineær programmering opg 4'!$K$7)*-1)</f>
        <v>-</v>
      </c>
      <c r="H3841" s="167" t="str">
        <f>IF('Lineær programmering opg 4'!$C$8=0,"-",((-A3841+'Lineær programmering opg 4'!$M$8)/'Lineær programmering opg 4'!$K$8)*-1)</f>
        <v>-</v>
      </c>
      <c r="I3841" s="167" t="str">
        <f>IF('Lineær programmering opg 4'!$D$8=0,"-",'Lineær programmering opg 4'!$G$8)</f>
        <v>-</v>
      </c>
      <c r="J3841" s="295">
        <f>A3841*'Lineær programmering opg 4'!$C$11+Datatabel!C3841*'Lineær programmering opg 4'!$D$11</f>
        <v>42422.399999997971</v>
      </c>
      <c r="K3841" s="9">
        <f t="shared" si="297"/>
        <v>0</v>
      </c>
      <c r="L3841" s="9">
        <f t="shared" si="298"/>
        <v>0</v>
      </c>
    </row>
    <row r="3842" spans="1:12" ht="15" x14ac:dyDescent="0.25">
      <c r="A3842" s="167">
        <f t="shared" si="296"/>
        <v>147.86400000001015</v>
      </c>
      <c r="B3842" s="325">
        <f t="shared" si="299"/>
        <v>0.61610000000004228</v>
      </c>
      <c r="C3842" s="167">
        <f t="shared" si="295"/>
        <v>184.2719999999797</v>
      </c>
      <c r="D3842" s="167">
        <f>IF('Lineær programmering opg 4'!$M$4=0,"-",(-A3842+'Lineær programmering opg 4'!$M$4)/'Lineær programmering opg 4'!$K$4*-1)</f>
        <v>184.2719999999797</v>
      </c>
      <c r="E3842" s="167">
        <f>IF('Lineær programmering opg 4'!$M$5=0,"-",(-A3842+'Lineær programmering opg 4'!$M$5)/'Lineær programmering opg 4'!$K$5*-1)</f>
        <v>189.10199999999239</v>
      </c>
      <c r="F3842" s="167" t="str">
        <f>IF('Lineær programmering opg 4'!$E$6=0,"-",(-A3842+'Lineær programmering opg 4'!$M$6)/'Lineær programmering opg 4'!$K$6*-1)</f>
        <v>-</v>
      </c>
      <c r="G3842" s="167" t="str">
        <f>IF('Lineær programmering opg 4'!$D$7=0,"-",((-A3842+'Lineær programmering opg 4'!$M$7)/'Lineær programmering opg 4'!$K$7)*-1)</f>
        <v>-</v>
      </c>
      <c r="H3842" s="167" t="str">
        <f>IF('Lineær programmering opg 4'!$C$8=0,"-",((-A3842+'Lineær programmering opg 4'!$M$8)/'Lineær programmering opg 4'!$K$8)*-1)</f>
        <v>-</v>
      </c>
      <c r="I3842" s="167" t="str">
        <f>IF('Lineær programmering opg 4'!$D$8=0,"-",'Lineær programmering opg 4'!$G$8)</f>
        <v>-</v>
      </c>
      <c r="J3842" s="295">
        <f>A3842*'Lineær programmering opg 4'!$C$11+Datatabel!C3842*'Lineær programmering opg 4'!$D$11</f>
        <v>42427.199999997967</v>
      </c>
      <c r="K3842" s="9">
        <f t="shared" si="297"/>
        <v>0</v>
      </c>
      <c r="L3842" s="9">
        <f t="shared" si="298"/>
        <v>0</v>
      </c>
    </row>
    <row r="3843" spans="1:12" ht="15" x14ac:dyDescent="0.25">
      <c r="A3843" s="167">
        <f t="shared" si="296"/>
        <v>147.84000000001015</v>
      </c>
      <c r="B3843" s="325">
        <f t="shared" si="299"/>
        <v>0.61600000000004229</v>
      </c>
      <c r="C3843" s="167">
        <f t="shared" ref="C3843:C3906" si="300">MIN(D3843,E3843,F3843,G3843,H3843,I3843)</f>
        <v>184.3199999999797</v>
      </c>
      <c r="D3843" s="167">
        <f>IF('Lineær programmering opg 4'!$M$4=0,"-",(-A3843+'Lineær programmering opg 4'!$M$4)/'Lineær programmering opg 4'!$K$4*-1)</f>
        <v>184.3199999999797</v>
      </c>
      <c r="E3843" s="167">
        <f>IF('Lineær programmering opg 4'!$M$5=0,"-",(-A3843+'Lineær programmering opg 4'!$M$5)/'Lineær programmering opg 4'!$K$5*-1)</f>
        <v>189.11999999999239</v>
      </c>
      <c r="F3843" s="167" t="str">
        <f>IF('Lineær programmering opg 4'!$E$6=0,"-",(-A3843+'Lineær programmering opg 4'!$M$6)/'Lineær programmering opg 4'!$K$6*-1)</f>
        <v>-</v>
      </c>
      <c r="G3843" s="167" t="str">
        <f>IF('Lineær programmering opg 4'!$D$7=0,"-",((-A3843+'Lineær programmering opg 4'!$M$7)/'Lineær programmering opg 4'!$K$7)*-1)</f>
        <v>-</v>
      </c>
      <c r="H3843" s="167" t="str">
        <f>IF('Lineær programmering opg 4'!$C$8=0,"-",((-A3843+'Lineær programmering opg 4'!$M$8)/'Lineær programmering opg 4'!$K$8)*-1)</f>
        <v>-</v>
      </c>
      <c r="I3843" s="167" t="str">
        <f>IF('Lineær programmering opg 4'!$D$8=0,"-",'Lineær programmering opg 4'!$G$8)</f>
        <v>-</v>
      </c>
      <c r="J3843" s="295">
        <f>A3843*'Lineær programmering opg 4'!$C$11+Datatabel!C3843*'Lineær programmering opg 4'!$D$11</f>
        <v>42431.99999999797</v>
      </c>
      <c r="K3843" s="9">
        <f t="shared" si="297"/>
        <v>0</v>
      </c>
      <c r="L3843" s="9">
        <f t="shared" si="298"/>
        <v>0</v>
      </c>
    </row>
    <row r="3844" spans="1:12" ht="15" x14ac:dyDescent="0.25">
      <c r="A3844" s="167">
        <f t="shared" ref="A3844:A3907" si="301">$A$3*B3844</f>
        <v>147.81600000001015</v>
      </c>
      <c r="B3844" s="325">
        <f t="shared" si="299"/>
        <v>0.6159000000000423</v>
      </c>
      <c r="C3844" s="167">
        <f t="shared" si="300"/>
        <v>184.3679999999797</v>
      </c>
      <c r="D3844" s="167">
        <f>IF('Lineær programmering opg 4'!$M$4=0,"-",(-A3844+'Lineær programmering opg 4'!$M$4)/'Lineær programmering opg 4'!$K$4*-1)</f>
        <v>184.3679999999797</v>
      </c>
      <c r="E3844" s="167">
        <f>IF('Lineær programmering opg 4'!$M$5=0,"-",(-A3844+'Lineær programmering opg 4'!$M$5)/'Lineær programmering opg 4'!$K$5*-1)</f>
        <v>189.13799999999239</v>
      </c>
      <c r="F3844" s="167" t="str">
        <f>IF('Lineær programmering opg 4'!$E$6=0,"-",(-A3844+'Lineær programmering opg 4'!$M$6)/'Lineær programmering opg 4'!$K$6*-1)</f>
        <v>-</v>
      </c>
      <c r="G3844" s="167" t="str">
        <f>IF('Lineær programmering opg 4'!$D$7=0,"-",((-A3844+'Lineær programmering opg 4'!$M$7)/'Lineær programmering opg 4'!$K$7)*-1)</f>
        <v>-</v>
      </c>
      <c r="H3844" s="167" t="str">
        <f>IF('Lineær programmering opg 4'!$C$8=0,"-",((-A3844+'Lineær programmering opg 4'!$M$8)/'Lineær programmering opg 4'!$K$8)*-1)</f>
        <v>-</v>
      </c>
      <c r="I3844" s="167" t="str">
        <f>IF('Lineær programmering opg 4'!$D$8=0,"-",'Lineær programmering opg 4'!$G$8)</f>
        <v>-</v>
      </c>
      <c r="J3844" s="295">
        <f>A3844*'Lineær programmering opg 4'!$C$11+Datatabel!C3844*'Lineær programmering opg 4'!$D$11</f>
        <v>42436.799999997973</v>
      </c>
      <c r="K3844" s="9">
        <f t="shared" ref="K3844:K3907" si="302">IF($J$10004=J3844,A3844,0)</f>
        <v>0</v>
      </c>
      <c r="L3844" s="9">
        <f t="shared" ref="L3844:L3907" si="303">IF(J3844=$J$10004,C3844,0)</f>
        <v>0</v>
      </c>
    </row>
    <row r="3845" spans="1:12" ht="15" x14ac:dyDescent="0.25">
      <c r="A3845" s="167">
        <f t="shared" si="301"/>
        <v>147.79200000001015</v>
      </c>
      <c r="B3845" s="325">
        <f t="shared" ref="B3845:B3908" si="304">B3844-0.01%</f>
        <v>0.61580000000004231</v>
      </c>
      <c r="C3845" s="167">
        <f t="shared" si="300"/>
        <v>184.4159999999797</v>
      </c>
      <c r="D3845" s="167">
        <f>IF('Lineær programmering opg 4'!$M$4=0,"-",(-A3845+'Lineær programmering opg 4'!$M$4)/'Lineær programmering opg 4'!$K$4*-1)</f>
        <v>184.4159999999797</v>
      </c>
      <c r="E3845" s="167">
        <f>IF('Lineær programmering opg 4'!$M$5=0,"-",(-A3845+'Lineær programmering opg 4'!$M$5)/'Lineær programmering opg 4'!$K$5*-1)</f>
        <v>189.15599999999239</v>
      </c>
      <c r="F3845" s="167" t="str">
        <f>IF('Lineær programmering opg 4'!$E$6=0,"-",(-A3845+'Lineær programmering opg 4'!$M$6)/'Lineær programmering opg 4'!$K$6*-1)</f>
        <v>-</v>
      </c>
      <c r="G3845" s="167" t="str">
        <f>IF('Lineær programmering opg 4'!$D$7=0,"-",((-A3845+'Lineær programmering opg 4'!$M$7)/'Lineær programmering opg 4'!$K$7)*-1)</f>
        <v>-</v>
      </c>
      <c r="H3845" s="167" t="str">
        <f>IF('Lineær programmering opg 4'!$C$8=0,"-",((-A3845+'Lineær programmering opg 4'!$M$8)/'Lineær programmering opg 4'!$K$8)*-1)</f>
        <v>-</v>
      </c>
      <c r="I3845" s="167" t="str">
        <f>IF('Lineær programmering opg 4'!$D$8=0,"-",'Lineær programmering opg 4'!$G$8)</f>
        <v>-</v>
      </c>
      <c r="J3845" s="295">
        <f>A3845*'Lineær programmering opg 4'!$C$11+Datatabel!C3845*'Lineær programmering opg 4'!$D$11</f>
        <v>42441.599999997969</v>
      </c>
      <c r="K3845" s="9">
        <f t="shared" si="302"/>
        <v>0</v>
      </c>
      <c r="L3845" s="9">
        <f t="shared" si="303"/>
        <v>0</v>
      </c>
    </row>
    <row r="3846" spans="1:12" ht="15" x14ac:dyDescent="0.25">
      <c r="A3846" s="167">
        <f t="shared" si="301"/>
        <v>147.76800000001015</v>
      </c>
      <c r="B3846" s="325">
        <f t="shared" si="304"/>
        <v>0.61570000000004232</v>
      </c>
      <c r="C3846" s="167">
        <f t="shared" si="300"/>
        <v>184.46399999997971</v>
      </c>
      <c r="D3846" s="167">
        <f>IF('Lineær programmering opg 4'!$M$4=0,"-",(-A3846+'Lineær programmering opg 4'!$M$4)/'Lineær programmering opg 4'!$K$4*-1)</f>
        <v>184.46399999997971</v>
      </c>
      <c r="E3846" s="167">
        <f>IF('Lineær programmering opg 4'!$M$5=0,"-",(-A3846+'Lineær programmering opg 4'!$M$5)/'Lineær programmering opg 4'!$K$5*-1)</f>
        <v>189.17399999999239</v>
      </c>
      <c r="F3846" s="167" t="str">
        <f>IF('Lineær programmering opg 4'!$E$6=0,"-",(-A3846+'Lineær programmering opg 4'!$M$6)/'Lineær programmering opg 4'!$K$6*-1)</f>
        <v>-</v>
      </c>
      <c r="G3846" s="167" t="str">
        <f>IF('Lineær programmering opg 4'!$D$7=0,"-",((-A3846+'Lineær programmering opg 4'!$M$7)/'Lineær programmering opg 4'!$K$7)*-1)</f>
        <v>-</v>
      </c>
      <c r="H3846" s="167" t="str">
        <f>IF('Lineær programmering opg 4'!$C$8=0,"-",((-A3846+'Lineær programmering opg 4'!$M$8)/'Lineær programmering opg 4'!$K$8)*-1)</f>
        <v>-</v>
      </c>
      <c r="I3846" s="167" t="str">
        <f>IF('Lineær programmering opg 4'!$D$8=0,"-",'Lineær programmering opg 4'!$G$8)</f>
        <v>-</v>
      </c>
      <c r="J3846" s="295">
        <f>A3846*'Lineær programmering opg 4'!$C$11+Datatabel!C3846*'Lineær programmering opg 4'!$D$11</f>
        <v>42446.399999997971</v>
      </c>
      <c r="K3846" s="9">
        <f t="shared" si="302"/>
        <v>0</v>
      </c>
      <c r="L3846" s="9">
        <f t="shared" si="303"/>
        <v>0</v>
      </c>
    </row>
    <row r="3847" spans="1:12" ht="15" x14ac:dyDescent="0.25">
      <c r="A3847" s="167">
        <f t="shared" si="301"/>
        <v>147.74400000001015</v>
      </c>
      <c r="B3847" s="325">
        <f t="shared" si="304"/>
        <v>0.61560000000004234</v>
      </c>
      <c r="C3847" s="167">
        <f t="shared" si="300"/>
        <v>184.51199999997971</v>
      </c>
      <c r="D3847" s="167">
        <f>IF('Lineær programmering opg 4'!$M$4=0,"-",(-A3847+'Lineær programmering opg 4'!$M$4)/'Lineær programmering opg 4'!$K$4*-1)</f>
        <v>184.51199999997971</v>
      </c>
      <c r="E3847" s="167">
        <f>IF('Lineær programmering opg 4'!$M$5=0,"-",(-A3847+'Lineær programmering opg 4'!$M$5)/'Lineær programmering opg 4'!$K$5*-1)</f>
        <v>189.19199999999239</v>
      </c>
      <c r="F3847" s="167" t="str">
        <f>IF('Lineær programmering opg 4'!$E$6=0,"-",(-A3847+'Lineær programmering opg 4'!$M$6)/'Lineær programmering opg 4'!$K$6*-1)</f>
        <v>-</v>
      </c>
      <c r="G3847" s="167" t="str">
        <f>IF('Lineær programmering opg 4'!$D$7=0,"-",((-A3847+'Lineær programmering opg 4'!$M$7)/'Lineær programmering opg 4'!$K$7)*-1)</f>
        <v>-</v>
      </c>
      <c r="H3847" s="167" t="str">
        <f>IF('Lineær programmering opg 4'!$C$8=0,"-",((-A3847+'Lineær programmering opg 4'!$M$8)/'Lineær programmering opg 4'!$K$8)*-1)</f>
        <v>-</v>
      </c>
      <c r="I3847" s="167" t="str">
        <f>IF('Lineær programmering opg 4'!$D$8=0,"-",'Lineær programmering opg 4'!$G$8)</f>
        <v>-</v>
      </c>
      <c r="J3847" s="295">
        <f>A3847*'Lineær programmering opg 4'!$C$11+Datatabel!C3847*'Lineær programmering opg 4'!$D$11</f>
        <v>42451.199999997967</v>
      </c>
      <c r="K3847" s="9">
        <f t="shared" si="302"/>
        <v>0</v>
      </c>
      <c r="L3847" s="9">
        <f t="shared" si="303"/>
        <v>0</v>
      </c>
    </row>
    <row r="3848" spans="1:12" ht="15" x14ac:dyDescent="0.25">
      <c r="A3848" s="167">
        <f t="shared" si="301"/>
        <v>147.72000000001017</v>
      </c>
      <c r="B3848" s="325">
        <f t="shared" si="304"/>
        <v>0.61550000000004235</v>
      </c>
      <c r="C3848" s="167">
        <f t="shared" si="300"/>
        <v>184.55999999997965</v>
      </c>
      <c r="D3848" s="167">
        <f>IF('Lineær programmering opg 4'!$M$4=0,"-",(-A3848+'Lineær programmering opg 4'!$M$4)/'Lineær programmering opg 4'!$K$4*-1)</f>
        <v>184.55999999997965</v>
      </c>
      <c r="E3848" s="167">
        <f>IF('Lineær programmering opg 4'!$M$5=0,"-",(-A3848+'Lineær programmering opg 4'!$M$5)/'Lineær programmering opg 4'!$K$5*-1)</f>
        <v>189.20999999999239</v>
      </c>
      <c r="F3848" s="167" t="str">
        <f>IF('Lineær programmering opg 4'!$E$6=0,"-",(-A3848+'Lineær programmering opg 4'!$M$6)/'Lineær programmering opg 4'!$K$6*-1)</f>
        <v>-</v>
      </c>
      <c r="G3848" s="167" t="str">
        <f>IF('Lineær programmering opg 4'!$D$7=0,"-",((-A3848+'Lineær programmering opg 4'!$M$7)/'Lineær programmering opg 4'!$K$7)*-1)</f>
        <v>-</v>
      </c>
      <c r="H3848" s="167" t="str">
        <f>IF('Lineær programmering opg 4'!$C$8=0,"-",((-A3848+'Lineær programmering opg 4'!$M$8)/'Lineær programmering opg 4'!$K$8)*-1)</f>
        <v>-</v>
      </c>
      <c r="I3848" s="167" t="str">
        <f>IF('Lineær programmering opg 4'!$D$8=0,"-",'Lineær programmering opg 4'!$G$8)</f>
        <v>-</v>
      </c>
      <c r="J3848" s="295">
        <f>A3848*'Lineær programmering opg 4'!$C$11+Datatabel!C3848*'Lineær programmering opg 4'!$D$11</f>
        <v>42455.999999997963</v>
      </c>
      <c r="K3848" s="9">
        <f t="shared" si="302"/>
        <v>0</v>
      </c>
      <c r="L3848" s="9">
        <f t="shared" si="303"/>
        <v>0</v>
      </c>
    </row>
    <row r="3849" spans="1:12" ht="15" x14ac:dyDescent="0.25">
      <c r="A3849" s="167">
        <f t="shared" si="301"/>
        <v>147.69600000001017</v>
      </c>
      <c r="B3849" s="325">
        <f t="shared" si="304"/>
        <v>0.61540000000004236</v>
      </c>
      <c r="C3849" s="167">
        <f t="shared" si="300"/>
        <v>184.60799999997965</v>
      </c>
      <c r="D3849" s="167">
        <f>IF('Lineær programmering opg 4'!$M$4=0,"-",(-A3849+'Lineær programmering opg 4'!$M$4)/'Lineær programmering opg 4'!$K$4*-1)</f>
        <v>184.60799999997965</v>
      </c>
      <c r="E3849" s="167">
        <f>IF('Lineær programmering opg 4'!$M$5=0,"-",(-A3849+'Lineær programmering opg 4'!$M$5)/'Lineær programmering opg 4'!$K$5*-1)</f>
        <v>189.22799999999239</v>
      </c>
      <c r="F3849" s="167" t="str">
        <f>IF('Lineær programmering opg 4'!$E$6=0,"-",(-A3849+'Lineær programmering opg 4'!$M$6)/'Lineær programmering opg 4'!$K$6*-1)</f>
        <v>-</v>
      </c>
      <c r="G3849" s="167" t="str">
        <f>IF('Lineær programmering opg 4'!$D$7=0,"-",((-A3849+'Lineær programmering opg 4'!$M$7)/'Lineær programmering opg 4'!$K$7)*-1)</f>
        <v>-</v>
      </c>
      <c r="H3849" s="167" t="str">
        <f>IF('Lineær programmering opg 4'!$C$8=0,"-",((-A3849+'Lineær programmering opg 4'!$M$8)/'Lineær programmering opg 4'!$K$8)*-1)</f>
        <v>-</v>
      </c>
      <c r="I3849" s="167" t="str">
        <f>IF('Lineær programmering opg 4'!$D$8=0,"-",'Lineær programmering opg 4'!$G$8)</f>
        <v>-</v>
      </c>
      <c r="J3849" s="295">
        <f>A3849*'Lineær programmering opg 4'!$C$11+Datatabel!C3849*'Lineær programmering opg 4'!$D$11</f>
        <v>42460.799999997966</v>
      </c>
      <c r="K3849" s="9">
        <f t="shared" si="302"/>
        <v>0</v>
      </c>
      <c r="L3849" s="9">
        <f t="shared" si="303"/>
        <v>0</v>
      </c>
    </row>
    <row r="3850" spans="1:12" ht="15" x14ac:dyDescent="0.25">
      <c r="A3850" s="167">
        <f t="shared" si="301"/>
        <v>147.67200000001017</v>
      </c>
      <c r="B3850" s="325">
        <f t="shared" si="304"/>
        <v>0.61530000000004237</v>
      </c>
      <c r="C3850" s="167">
        <f t="shared" si="300"/>
        <v>184.65599999997966</v>
      </c>
      <c r="D3850" s="167">
        <f>IF('Lineær programmering opg 4'!$M$4=0,"-",(-A3850+'Lineær programmering opg 4'!$M$4)/'Lineær programmering opg 4'!$K$4*-1)</f>
        <v>184.65599999997966</v>
      </c>
      <c r="E3850" s="167">
        <f>IF('Lineær programmering opg 4'!$M$5=0,"-",(-A3850+'Lineær programmering opg 4'!$M$5)/'Lineær programmering opg 4'!$K$5*-1)</f>
        <v>189.24599999999239</v>
      </c>
      <c r="F3850" s="167" t="str">
        <f>IF('Lineær programmering opg 4'!$E$6=0,"-",(-A3850+'Lineær programmering opg 4'!$M$6)/'Lineær programmering opg 4'!$K$6*-1)</f>
        <v>-</v>
      </c>
      <c r="G3850" s="167" t="str">
        <f>IF('Lineær programmering opg 4'!$D$7=0,"-",((-A3850+'Lineær programmering opg 4'!$M$7)/'Lineær programmering opg 4'!$K$7)*-1)</f>
        <v>-</v>
      </c>
      <c r="H3850" s="167" t="str">
        <f>IF('Lineær programmering opg 4'!$C$8=0,"-",((-A3850+'Lineær programmering opg 4'!$M$8)/'Lineær programmering opg 4'!$K$8)*-1)</f>
        <v>-</v>
      </c>
      <c r="I3850" s="167" t="str">
        <f>IF('Lineær programmering opg 4'!$D$8=0,"-",'Lineær programmering opg 4'!$G$8)</f>
        <v>-</v>
      </c>
      <c r="J3850" s="295">
        <f>A3850*'Lineær programmering opg 4'!$C$11+Datatabel!C3850*'Lineær programmering opg 4'!$D$11</f>
        <v>42465.599999997969</v>
      </c>
      <c r="K3850" s="9">
        <f t="shared" si="302"/>
        <v>0</v>
      </c>
      <c r="L3850" s="9">
        <f t="shared" si="303"/>
        <v>0</v>
      </c>
    </row>
    <row r="3851" spans="1:12" ht="15" x14ac:dyDescent="0.25">
      <c r="A3851" s="167">
        <f t="shared" si="301"/>
        <v>147.64800000001017</v>
      </c>
      <c r="B3851" s="325">
        <f t="shared" si="304"/>
        <v>0.61520000000004238</v>
      </c>
      <c r="C3851" s="167">
        <f t="shared" si="300"/>
        <v>184.70399999997966</v>
      </c>
      <c r="D3851" s="167">
        <f>IF('Lineær programmering opg 4'!$M$4=0,"-",(-A3851+'Lineær programmering opg 4'!$M$4)/'Lineær programmering opg 4'!$K$4*-1)</f>
        <v>184.70399999997966</v>
      </c>
      <c r="E3851" s="167">
        <f>IF('Lineær programmering opg 4'!$M$5=0,"-",(-A3851+'Lineær programmering opg 4'!$M$5)/'Lineær programmering opg 4'!$K$5*-1)</f>
        <v>189.26399999999239</v>
      </c>
      <c r="F3851" s="167" t="str">
        <f>IF('Lineær programmering opg 4'!$E$6=0,"-",(-A3851+'Lineær programmering opg 4'!$M$6)/'Lineær programmering opg 4'!$K$6*-1)</f>
        <v>-</v>
      </c>
      <c r="G3851" s="167" t="str">
        <f>IF('Lineær programmering opg 4'!$D$7=0,"-",((-A3851+'Lineær programmering opg 4'!$M$7)/'Lineær programmering opg 4'!$K$7)*-1)</f>
        <v>-</v>
      </c>
      <c r="H3851" s="167" t="str">
        <f>IF('Lineær programmering opg 4'!$C$8=0,"-",((-A3851+'Lineær programmering opg 4'!$M$8)/'Lineær programmering opg 4'!$K$8)*-1)</f>
        <v>-</v>
      </c>
      <c r="I3851" s="167" t="str">
        <f>IF('Lineær programmering opg 4'!$D$8=0,"-",'Lineær programmering opg 4'!$G$8)</f>
        <v>-</v>
      </c>
      <c r="J3851" s="295">
        <f>A3851*'Lineær programmering opg 4'!$C$11+Datatabel!C3851*'Lineær programmering opg 4'!$D$11</f>
        <v>42470.399999997971</v>
      </c>
      <c r="K3851" s="9">
        <f t="shared" si="302"/>
        <v>0</v>
      </c>
      <c r="L3851" s="9">
        <f t="shared" si="303"/>
        <v>0</v>
      </c>
    </row>
    <row r="3852" spans="1:12" ht="15" x14ac:dyDescent="0.25">
      <c r="A3852" s="167">
        <f t="shared" si="301"/>
        <v>147.62400000001017</v>
      </c>
      <c r="B3852" s="325">
        <f t="shared" si="304"/>
        <v>0.61510000000004239</v>
      </c>
      <c r="C3852" s="167">
        <f t="shared" si="300"/>
        <v>184.75199999997966</v>
      </c>
      <c r="D3852" s="167">
        <f>IF('Lineær programmering opg 4'!$M$4=0,"-",(-A3852+'Lineær programmering opg 4'!$M$4)/'Lineær programmering opg 4'!$K$4*-1)</f>
        <v>184.75199999997966</v>
      </c>
      <c r="E3852" s="167">
        <f>IF('Lineær programmering opg 4'!$M$5=0,"-",(-A3852+'Lineær programmering opg 4'!$M$5)/'Lineær programmering opg 4'!$K$5*-1)</f>
        <v>189.28199999999239</v>
      </c>
      <c r="F3852" s="167" t="str">
        <f>IF('Lineær programmering opg 4'!$E$6=0,"-",(-A3852+'Lineær programmering opg 4'!$M$6)/'Lineær programmering opg 4'!$K$6*-1)</f>
        <v>-</v>
      </c>
      <c r="G3852" s="167" t="str">
        <f>IF('Lineær programmering opg 4'!$D$7=0,"-",((-A3852+'Lineær programmering opg 4'!$M$7)/'Lineær programmering opg 4'!$K$7)*-1)</f>
        <v>-</v>
      </c>
      <c r="H3852" s="167" t="str">
        <f>IF('Lineær programmering opg 4'!$C$8=0,"-",((-A3852+'Lineær programmering opg 4'!$M$8)/'Lineær programmering opg 4'!$K$8)*-1)</f>
        <v>-</v>
      </c>
      <c r="I3852" s="167" t="str">
        <f>IF('Lineær programmering opg 4'!$D$8=0,"-",'Lineær programmering opg 4'!$G$8)</f>
        <v>-</v>
      </c>
      <c r="J3852" s="295">
        <f>A3852*'Lineær programmering opg 4'!$C$11+Datatabel!C3852*'Lineær programmering opg 4'!$D$11</f>
        <v>42475.199999997967</v>
      </c>
      <c r="K3852" s="9">
        <f t="shared" si="302"/>
        <v>0</v>
      </c>
      <c r="L3852" s="9">
        <f t="shared" si="303"/>
        <v>0</v>
      </c>
    </row>
    <row r="3853" spans="1:12" ht="15" x14ac:dyDescent="0.25">
      <c r="A3853" s="167">
        <f t="shared" si="301"/>
        <v>147.60000000001017</v>
      </c>
      <c r="B3853" s="325">
        <f t="shared" si="304"/>
        <v>0.6150000000000424</v>
      </c>
      <c r="C3853" s="167">
        <f t="shared" si="300"/>
        <v>184.79999999997966</v>
      </c>
      <c r="D3853" s="167">
        <f>IF('Lineær programmering opg 4'!$M$4=0,"-",(-A3853+'Lineær programmering opg 4'!$M$4)/'Lineær programmering opg 4'!$K$4*-1)</f>
        <v>184.79999999997966</v>
      </c>
      <c r="E3853" s="167">
        <f>IF('Lineær programmering opg 4'!$M$5=0,"-",(-A3853+'Lineær programmering opg 4'!$M$5)/'Lineær programmering opg 4'!$K$5*-1)</f>
        <v>189.29999999999239</v>
      </c>
      <c r="F3853" s="167" t="str">
        <f>IF('Lineær programmering opg 4'!$E$6=0,"-",(-A3853+'Lineær programmering opg 4'!$M$6)/'Lineær programmering opg 4'!$K$6*-1)</f>
        <v>-</v>
      </c>
      <c r="G3853" s="167" t="str">
        <f>IF('Lineær programmering opg 4'!$D$7=0,"-",((-A3853+'Lineær programmering opg 4'!$M$7)/'Lineær programmering opg 4'!$K$7)*-1)</f>
        <v>-</v>
      </c>
      <c r="H3853" s="167" t="str">
        <f>IF('Lineær programmering opg 4'!$C$8=0,"-",((-A3853+'Lineær programmering opg 4'!$M$8)/'Lineær programmering opg 4'!$K$8)*-1)</f>
        <v>-</v>
      </c>
      <c r="I3853" s="167" t="str">
        <f>IF('Lineær programmering opg 4'!$D$8=0,"-",'Lineær programmering opg 4'!$G$8)</f>
        <v>-</v>
      </c>
      <c r="J3853" s="295">
        <f>A3853*'Lineær programmering opg 4'!$C$11+Datatabel!C3853*'Lineær programmering opg 4'!$D$11</f>
        <v>42479.999999997963</v>
      </c>
      <c r="K3853" s="9">
        <f t="shared" si="302"/>
        <v>0</v>
      </c>
      <c r="L3853" s="9">
        <f t="shared" si="303"/>
        <v>0</v>
      </c>
    </row>
    <row r="3854" spans="1:12" ht="15" x14ac:dyDescent="0.25">
      <c r="A3854" s="167">
        <f t="shared" si="301"/>
        <v>147.57600000001017</v>
      </c>
      <c r="B3854" s="325">
        <f t="shared" si="304"/>
        <v>0.61490000000004241</v>
      </c>
      <c r="C3854" s="167">
        <f t="shared" si="300"/>
        <v>184.84799999997966</v>
      </c>
      <c r="D3854" s="167">
        <f>IF('Lineær programmering opg 4'!$M$4=0,"-",(-A3854+'Lineær programmering opg 4'!$M$4)/'Lineær programmering opg 4'!$K$4*-1)</f>
        <v>184.84799999997966</v>
      </c>
      <c r="E3854" s="167">
        <f>IF('Lineær programmering opg 4'!$M$5=0,"-",(-A3854+'Lineær programmering opg 4'!$M$5)/'Lineær programmering opg 4'!$K$5*-1)</f>
        <v>189.3179999999924</v>
      </c>
      <c r="F3854" s="167" t="str">
        <f>IF('Lineær programmering opg 4'!$E$6=0,"-",(-A3854+'Lineær programmering opg 4'!$M$6)/'Lineær programmering opg 4'!$K$6*-1)</f>
        <v>-</v>
      </c>
      <c r="G3854" s="167" t="str">
        <f>IF('Lineær programmering opg 4'!$D$7=0,"-",((-A3854+'Lineær programmering opg 4'!$M$7)/'Lineær programmering opg 4'!$K$7)*-1)</f>
        <v>-</v>
      </c>
      <c r="H3854" s="167" t="str">
        <f>IF('Lineær programmering opg 4'!$C$8=0,"-",((-A3854+'Lineær programmering opg 4'!$M$8)/'Lineær programmering opg 4'!$K$8)*-1)</f>
        <v>-</v>
      </c>
      <c r="I3854" s="167" t="str">
        <f>IF('Lineær programmering opg 4'!$D$8=0,"-",'Lineær programmering opg 4'!$G$8)</f>
        <v>-</v>
      </c>
      <c r="J3854" s="295">
        <f>A3854*'Lineær programmering opg 4'!$C$11+Datatabel!C3854*'Lineær programmering opg 4'!$D$11</f>
        <v>42484.799999997966</v>
      </c>
      <c r="K3854" s="9">
        <f t="shared" si="302"/>
        <v>0</v>
      </c>
      <c r="L3854" s="9">
        <f t="shared" si="303"/>
        <v>0</v>
      </c>
    </row>
    <row r="3855" spans="1:12" ht="15" x14ac:dyDescent="0.25">
      <c r="A3855" s="167">
        <f t="shared" si="301"/>
        <v>147.5520000000102</v>
      </c>
      <c r="B3855" s="325">
        <f t="shared" si="304"/>
        <v>0.61480000000004242</v>
      </c>
      <c r="C3855" s="167">
        <f t="shared" si="300"/>
        <v>184.89599999997961</v>
      </c>
      <c r="D3855" s="167">
        <f>IF('Lineær programmering opg 4'!$M$4=0,"-",(-A3855+'Lineær programmering opg 4'!$M$4)/'Lineær programmering opg 4'!$K$4*-1)</f>
        <v>184.89599999997961</v>
      </c>
      <c r="E3855" s="167">
        <f>IF('Lineær programmering opg 4'!$M$5=0,"-",(-A3855+'Lineær programmering opg 4'!$M$5)/'Lineær programmering opg 4'!$K$5*-1)</f>
        <v>189.33599999999237</v>
      </c>
      <c r="F3855" s="167" t="str">
        <f>IF('Lineær programmering opg 4'!$E$6=0,"-",(-A3855+'Lineær programmering opg 4'!$M$6)/'Lineær programmering opg 4'!$K$6*-1)</f>
        <v>-</v>
      </c>
      <c r="G3855" s="167" t="str">
        <f>IF('Lineær programmering opg 4'!$D$7=0,"-",((-A3855+'Lineær programmering opg 4'!$M$7)/'Lineær programmering opg 4'!$K$7)*-1)</f>
        <v>-</v>
      </c>
      <c r="H3855" s="167" t="str">
        <f>IF('Lineær programmering opg 4'!$C$8=0,"-",((-A3855+'Lineær programmering opg 4'!$M$8)/'Lineær programmering opg 4'!$K$8)*-1)</f>
        <v>-</v>
      </c>
      <c r="I3855" s="167" t="str">
        <f>IF('Lineær programmering opg 4'!$D$8=0,"-",'Lineær programmering opg 4'!$G$8)</f>
        <v>-</v>
      </c>
      <c r="J3855" s="295">
        <f>A3855*'Lineær programmering opg 4'!$C$11+Datatabel!C3855*'Lineær programmering opg 4'!$D$11</f>
        <v>42489.599999997961</v>
      </c>
      <c r="K3855" s="9">
        <f t="shared" si="302"/>
        <v>0</v>
      </c>
      <c r="L3855" s="9">
        <f t="shared" si="303"/>
        <v>0</v>
      </c>
    </row>
    <row r="3856" spans="1:12" ht="15" x14ac:dyDescent="0.25">
      <c r="A3856" s="167">
        <f t="shared" si="301"/>
        <v>147.52800000001019</v>
      </c>
      <c r="B3856" s="325">
        <f t="shared" si="304"/>
        <v>0.61470000000004243</v>
      </c>
      <c r="C3856" s="167">
        <f t="shared" si="300"/>
        <v>184.94399999997961</v>
      </c>
      <c r="D3856" s="167">
        <f>IF('Lineær programmering opg 4'!$M$4=0,"-",(-A3856+'Lineær programmering opg 4'!$M$4)/'Lineær programmering opg 4'!$K$4*-1)</f>
        <v>184.94399999997961</v>
      </c>
      <c r="E3856" s="167">
        <f>IF('Lineær programmering opg 4'!$M$5=0,"-",(-A3856+'Lineær programmering opg 4'!$M$5)/'Lineær programmering opg 4'!$K$5*-1)</f>
        <v>189.35399999999237</v>
      </c>
      <c r="F3856" s="167" t="str">
        <f>IF('Lineær programmering opg 4'!$E$6=0,"-",(-A3856+'Lineær programmering opg 4'!$M$6)/'Lineær programmering opg 4'!$K$6*-1)</f>
        <v>-</v>
      </c>
      <c r="G3856" s="167" t="str">
        <f>IF('Lineær programmering opg 4'!$D$7=0,"-",((-A3856+'Lineær programmering opg 4'!$M$7)/'Lineær programmering opg 4'!$K$7)*-1)</f>
        <v>-</v>
      </c>
      <c r="H3856" s="167" t="str">
        <f>IF('Lineær programmering opg 4'!$C$8=0,"-",((-A3856+'Lineær programmering opg 4'!$M$8)/'Lineær programmering opg 4'!$K$8)*-1)</f>
        <v>-</v>
      </c>
      <c r="I3856" s="167" t="str">
        <f>IF('Lineær programmering opg 4'!$D$8=0,"-",'Lineær programmering opg 4'!$G$8)</f>
        <v>-</v>
      </c>
      <c r="J3856" s="295">
        <f>A3856*'Lineær programmering opg 4'!$C$11+Datatabel!C3856*'Lineær programmering opg 4'!$D$11</f>
        <v>42494.399999997964</v>
      </c>
      <c r="K3856" s="9">
        <f t="shared" si="302"/>
        <v>0</v>
      </c>
      <c r="L3856" s="9">
        <f t="shared" si="303"/>
        <v>0</v>
      </c>
    </row>
    <row r="3857" spans="1:12" ht="15" x14ac:dyDescent="0.25">
      <c r="A3857" s="167">
        <f t="shared" si="301"/>
        <v>147.50400000001019</v>
      </c>
      <c r="B3857" s="325">
        <f t="shared" si="304"/>
        <v>0.61460000000004245</v>
      </c>
      <c r="C3857" s="167">
        <f t="shared" si="300"/>
        <v>184.99199999997961</v>
      </c>
      <c r="D3857" s="167">
        <f>IF('Lineær programmering opg 4'!$M$4=0,"-",(-A3857+'Lineær programmering opg 4'!$M$4)/'Lineær programmering opg 4'!$K$4*-1)</f>
        <v>184.99199999997961</v>
      </c>
      <c r="E3857" s="167">
        <f>IF('Lineær programmering opg 4'!$M$5=0,"-",(-A3857+'Lineær programmering opg 4'!$M$5)/'Lineær programmering opg 4'!$K$5*-1)</f>
        <v>189.37199999999237</v>
      </c>
      <c r="F3857" s="167" t="str">
        <f>IF('Lineær programmering opg 4'!$E$6=0,"-",(-A3857+'Lineær programmering opg 4'!$M$6)/'Lineær programmering opg 4'!$K$6*-1)</f>
        <v>-</v>
      </c>
      <c r="G3857" s="167" t="str">
        <f>IF('Lineær programmering opg 4'!$D$7=0,"-",((-A3857+'Lineær programmering opg 4'!$M$7)/'Lineær programmering opg 4'!$K$7)*-1)</f>
        <v>-</v>
      </c>
      <c r="H3857" s="167" t="str">
        <f>IF('Lineær programmering opg 4'!$C$8=0,"-",((-A3857+'Lineær programmering opg 4'!$M$8)/'Lineær programmering opg 4'!$K$8)*-1)</f>
        <v>-</v>
      </c>
      <c r="I3857" s="167" t="str">
        <f>IF('Lineær programmering opg 4'!$D$8=0,"-",'Lineær programmering opg 4'!$G$8)</f>
        <v>-</v>
      </c>
      <c r="J3857" s="295">
        <f>A3857*'Lineær programmering opg 4'!$C$11+Datatabel!C3857*'Lineær programmering opg 4'!$D$11</f>
        <v>42499.19999999796</v>
      </c>
      <c r="K3857" s="9">
        <f t="shared" si="302"/>
        <v>0</v>
      </c>
      <c r="L3857" s="9">
        <f t="shared" si="303"/>
        <v>0</v>
      </c>
    </row>
    <row r="3858" spans="1:12" ht="15" x14ac:dyDescent="0.25">
      <c r="A3858" s="167">
        <f t="shared" si="301"/>
        <v>147.48000000001019</v>
      </c>
      <c r="B3858" s="325">
        <f t="shared" si="304"/>
        <v>0.61450000000004246</v>
      </c>
      <c r="C3858" s="167">
        <f t="shared" si="300"/>
        <v>185.03999999997961</v>
      </c>
      <c r="D3858" s="167">
        <f>IF('Lineær programmering opg 4'!$M$4=0,"-",(-A3858+'Lineær programmering opg 4'!$M$4)/'Lineær programmering opg 4'!$K$4*-1)</f>
        <v>185.03999999997961</v>
      </c>
      <c r="E3858" s="167">
        <f>IF('Lineær programmering opg 4'!$M$5=0,"-",(-A3858+'Lineær programmering opg 4'!$M$5)/'Lineær programmering opg 4'!$K$5*-1)</f>
        <v>189.38999999999237</v>
      </c>
      <c r="F3858" s="167" t="str">
        <f>IF('Lineær programmering opg 4'!$E$6=0,"-",(-A3858+'Lineær programmering opg 4'!$M$6)/'Lineær programmering opg 4'!$K$6*-1)</f>
        <v>-</v>
      </c>
      <c r="G3858" s="167" t="str">
        <f>IF('Lineær programmering opg 4'!$D$7=0,"-",((-A3858+'Lineær programmering opg 4'!$M$7)/'Lineær programmering opg 4'!$K$7)*-1)</f>
        <v>-</v>
      </c>
      <c r="H3858" s="167" t="str">
        <f>IF('Lineær programmering opg 4'!$C$8=0,"-",((-A3858+'Lineær programmering opg 4'!$M$8)/'Lineær programmering opg 4'!$K$8)*-1)</f>
        <v>-</v>
      </c>
      <c r="I3858" s="167" t="str">
        <f>IF('Lineær programmering opg 4'!$D$8=0,"-",'Lineær programmering opg 4'!$G$8)</f>
        <v>-</v>
      </c>
      <c r="J3858" s="295">
        <f>A3858*'Lineær programmering opg 4'!$C$11+Datatabel!C3858*'Lineær programmering opg 4'!$D$11</f>
        <v>42503.999999997963</v>
      </c>
      <c r="K3858" s="9">
        <f t="shared" si="302"/>
        <v>0</v>
      </c>
      <c r="L3858" s="9">
        <f t="shared" si="303"/>
        <v>0</v>
      </c>
    </row>
    <row r="3859" spans="1:12" ht="15" x14ac:dyDescent="0.25">
      <c r="A3859" s="167">
        <f t="shared" si="301"/>
        <v>147.45600000001019</v>
      </c>
      <c r="B3859" s="325">
        <f t="shared" si="304"/>
        <v>0.61440000000004247</v>
      </c>
      <c r="C3859" s="167">
        <f t="shared" si="300"/>
        <v>185.08799999997962</v>
      </c>
      <c r="D3859" s="167">
        <f>IF('Lineær programmering opg 4'!$M$4=0,"-",(-A3859+'Lineær programmering opg 4'!$M$4)/'Lineær programmering opg 4'!$K$4*-1)</f>
        <v>185.08799999997962</v>
      </c>
      <c r="E3859" s="167">
        <f>IF('Lineær programmering opg 4'!$M$5=0,"-",(-A3859+'Lineær programmering opg 4'!$M$5)/'Lineær programmering opg 4'!$K$5*-1)</f>
        <v>189.40799999999237</v>
      </c>
      <c r="F3859" s="167" t="str">
        <f>IF('Lineær programmering opg 4'!$E$6=0,"-",(-A3859+'Lineær programmering opg 4'!$M$6)/'Lineær programmering opg 4'!$K$6*-1)</f>
        <v>-</v>
      </c>
      <c r="G3859" s="167" t="str">
        <f>IF('Lineær programmering opg 4'!$D$7=0,"-",((-A3859+'Lineær programmering opg 4'!$M$7)/'Lineær programmering opg 4'!$K$7)*-1)</f>
        <v>-</v>
      </c>
      <c r="H3859" s="167" t="str">
        <f>IF('Lineær programmering opg 4'!$C$8=0,"-",((-A3859+'Lineær programmering opg 4'!$M$8)/'Lineær programmering opg 4'!$K$8)*-1)</f>
        <v>-</v>
      </c>
      <c r="I3859" s="167" t="str">
        <f>IF('Lineær programmering opg 4'!$D$8=0,"-",'Lineær programmering opg 4'!$G$8)</f>
        <v>-</v>
      </c>
      <c r="J3859" s="295">
        <f>A3859*'Lineær programmering opg 4'!$C$11+Datatabel!C3859*'Lineær programmering opg 4'!$D$11</f>
        <v>42508.799999997958</v>
      </c>
      <c r="K3859" s="9">
        <f t="shared" si="302"/>
        <v>0</v>
      </c>
      <c r="L3859" s="9">
        <f t="shared" si="303"/>
        <v>0</v>
      </c>
    </row>
    <row r="3860" spans="1:12" ht="15" x14ac:dyDescent="0.25">
      <c r="A3860" s="167">
        <f t="shared" si="301"/>
        <v>147.43200000001019</v>
      </c>
      <c r="B3860" s="325">
        <f t="shared" si="304"/>
        <v>0.61430000000004248</v>
      </c>
      <c r="C3860" s="167">
        <f t="shared" si="300"/>
        <v>185.13599999997962</v>
      </c>
      <c r="D3860" s="167">
        <f>IF('Lineær programmering opg 4'!$M$4=0,"-",(-A3860+'Lineær programmering opg 4'!$M$4)/'Lineær programmering opg 4'!$K$4*-1)</f>
        <v>185.13599999997962</v>
      </c>
      <c r="E3860" s="167">
        <f>IF('Lineær programmering opg 4'!$M$5=0,"-",(-A3860+'Lineær programmering opg 4'!$M$5)/'Lineær programmering opg 4'!$K$5*-1)</f>
        <v>189.42599999999237</v>
      </c>
      <c r="F3860" s="167" t="str">
        <f>IF('Lineær programmering opg 4'!$E$6=0,"-",(-A3860+'Lineær programmering opg 4'!$M$6)/'Lineær programmering opg 4'!$K$6*-1)</f>
        <v>-</v>
      </c>
      <c r="G3860" s="167" t="str">
        <f>IF('Lineær programmering opg 4'!$D$7=0,"-",((-A3860+'Lineær programmering opg 4'!$M$7)/'Lineær programmering opg 4'!$K$7)*-1)</f>
        <v>-</v>
      </c>
      <c r="H3860" s="167" t="str">
        <f>IF('Lineær programmering opg 4'!$C$8=0,"-",((-A3860+'Lineær programmering opg 4'!$M$8)/'Lineær programmering opg 4'!$K$8)*-1)</f>
        <v>-</v>
      </c>
      <c r="I3860" s="167" t="str">
        <f>IF('Lineær programmering opg 4'!$D$8=0,"-",'Lineær programmering opg 4'!$G$8)</f>
        <v>-</v>
      </c>
      <c r="J3860" s="295">
        <f>A3860*'Lineær programmering opg 4'!$C$11+Datatabel!C3860*'Lineær programmering opg 4'!$D$11</f>
        <v>42513.599999997961</v>
      </c>
      <c r="K3860" s="9">
        <f t="shared" si="302"/>
        <v>0</v>
      </c>
      <c r="L3860" s="9">
        <f t="shared" si="303"/>
        <v>0</v>
      </c>
    </row>
    <row r="3861" spans="1:12" ht="15" x14ac:dyDescent="0.25">
      <c r="A3861" s="167">
        <f t="shared" si="301"/>
        <v>147.40800000001019</v>
      </c>
      <c r="B3861" s="325">
        <f t="shared" si="304"/>
        <v>0.61420000000004249</v>
      </c>
      <c r="C3861" s="167">
        <f t="shared" si="300"/>
        <v>185.18399999997962</v>
      </c>
      <c r="D3861" s="167">
        <f>IF('Lineær programmering opg 4'!$M$4=0,"-",(-A3861+'Lineær programmering opg 4'!$M$4)/'Lineær programmering opg 4'!$K$4*-1)</f>
        <v>185.18399999997962</v>
      </c>
      <c r="E3861" s="167">
        <f>IF('Lineær programmering opg 4'!$M$5=0,"-",(-A3861+'Lineær programmering opg 4'!$M$5)/'Lineær programmering opg 4'!$K$5*-1)</f>
        <v>189.44399999999237</v>
      </c>
      <c r="F3861" s="167" t="str">
        <f>IF('Lineær programmering opg 4'!$E$6=0,"-",(-A3861+'Lineær programmering opg 4'!$M$6)/'Lineær programmering opg 4'!$K$6*-1)</f>
        <v>-</v>
      </c>
      <c r="G3861" s="167" t="str">
        <f>IF('Lineær programmering opg 4'!$D$7=0,"-",((-A3861+'Lineær programmering opg 4'!$M$7)/'Lineær programmering opg 4'!$K$7)*-1)</f>
        <v>-</v>
      </c>
      <c r="H3861" s="167" t="str">
        <f>IF('Lineær programmering opg 4'!$C$8=0,"-",((-A3861+'Lineær programmering opg 4'!$M$8)/'Lineær programmering opg 4'!$K$8)*-1)</f>
        <v>-</v>
      </c>
      <c r="I3861" s="167" t="str">
        <f>IF('Lineær programmering opg 4'!$D$8=0,"-",'Lineær programmering opg 4'!$G$8)</f>
        <v>-</v>
      </c>
      <c r="J3861" s="295">
        <f>A3861*'Lineær programmering opg 4'!$C$11+Datatabel!C3861*'Lineær programmering opg 4'!$D$11</f>
        <v>42518.399999997964</v>
      </c>
      <c r="K3861" s="9">
        <f t="shared" si="302"/>
        <v>0</v>
      </c>
      <c r="L3861" s="9">
        <f t="shared" si="303"/>
        <v>0</v>
      </c>
    </row>
    <row r="3862" spans="1:12" ht="15" x14ac:dyDescent="0.25">
      <c r="A3862" s="167">
        <f t="shared" si="301"/>
        <v>147.38400000001019</v>
      </c>
      <c r="B3862" s="325">
        <f t="shared" si="304"/>
        <v>0.6141000000000425</v>
      </c>
      <c r="C3862" s="167">
        <f t="shared" si="300"/>
        <v>185.23199999997962</v>
      </c>
      <c r="D3862" s="167">
        <f>IF('Lineær programmering opg 4'!$M$4=0,"-",(-A3862+'Lineær programmering opg 4'!$M$4)/'Lineær programmering opg 4'!$K$4*-1)</f>
        <v>185.23199999997962</v>
      </c>
      <c r="E3862" s="167">
        <f>IF('Lineær programmering opg 4'!$M$5=0,"-",(-A3862+'Lineær programmering opg 4'!$M$5)/'Lineær programmering opg 4'!$K$5*-1)</f>
        <v>189.46199999999237</v>
      </c>
      <c r="F3862" s="167" t="str">
        <f>IF('Lineær programmering opg 4'!$E$6=0,"-",(-A3862+'Lineær programmering opg 4'!$M$6)/'Lineær programmering opg 4'!$K$6*-1)</f>
        <v>-</v>
      </c>
      <c r="G3862" s="167" t="str">
        <f>IF('Lineær programmering opg 4'!$D$7=0,"-",((-A3862+'Lineær programmering opg 4'!$M$7)/'Lineær programmering opg 4'!$K$7)*-1)</f>
        <v>-</v>
      </c>
      <c r="H3862" s="167" t="str">
        <f>IF('Lineær programmering opg 4'!$C$8=0,"-",((-A3862+'Lineær programmering opg 4'!$M$8)/'Lineær programmering opg 4'!$K$8)*-1)</f>
        <v>-</v>
      </c>
      <c r="I3862" s="167" t="str">
        <f>IF('Lineær programmering opg 4'!$D$8=0,"-",'Lineær programmering opg 4'!$G$8)</f>
        <v>-</v>
      </c>
      <c r="J3862" s="295">
        <f>A3862*'Lineær programmering opg 4'!$C$11+Datatabel!C3862*'Lineær programmering opg 4'!$D$11</f>
        <v>42523.19999999796</v>
      </c>
      <c r="K3862" s="9">
        <f t="shared" si="302"/>
        <v>0</v>
      </c>
      <c r="L3862" s="9">
        <f t="shared" si="303"/>
        <v>0</v>
      </c>
    </row>
    <row r="3863" spans="1:12" ht="15" x14ac:dyDescent="0.25">
      <c r="A3863" s="167">
        <f t="shared" si="301"/>
        <v>147.36000000001019</v>
      </c>
      <c r="B3863" s="325">
        <f t="shared" si="304"/>
        <v>0.61400000000004251</v>
      </c>
      <c r="C3863" s="167">
        <f t="shared" si="300"/>
        <v>185.27999999997962</v>
      </c>
      <c r="D3863" s="167">
        <f>IF('Lineær programmering opg 4'!$M$4=0,"-",(-A3863+'Lineær programmering opg 4'!$M$4)/'Lineær programmering opg 4'!$K$4*-1)</f>
        <v>185.27999999997962</v>
      </c>
      <c r="E3863" s="167">
        <f>IF('Lineær programmering opg 4'!$M$5=0,"-",(-A3863+'Lineær programmering opg 4'!$M$5)/'Lineær programmering opg 4'!$K$5*-1)</f>
        <v>189.47999999999237</v>
      </c>
      <c r="F3863" s="167" t="str">
        <f>IF('Lineær programmering opg 4'!$E$6=0,"-",(-A3863+'Lineær programmering opg 4'!$M$6)/'Lineær programmering opg 4'!$K$6*-1)</f>
        <v>-</v>
      </c>
      <c r="G3863" s="167" t="str">
        <f>IF('Lineær programmering opg 4'!$D$7=0,"-",((-A3863+'Lineær programmering opg 4'!$M$7)/'Lineær programmering opg 4'!$K$7)*-1)</f>
        <v>-</v>
      </c>
      <c r="H3863" s="167" t="str">
        <f>IF('Lineær programmering opg 4'!$C$8=0,"-",((-A3863+'Lineær programmering opg 4'!$M$8)/'Lineær programmering opg 4'!$K$8)*-1)</f>
        <v>-</v>
      </c>
      <c r="I3863" s="167" t="str">
        <f>IF('Lineær programmering opg 4'!$D$8=0,"-",'Lineær programmering opg 4'!$G$8)</f>
        <v>-</v>
      </c>
      <c r="J3863" s="295">
        <f>A3863*'Lineær programmering opg 4'!$C$11+Datatabel!C3863*'Lineær programmering opg 4'!$D$11</f>
        <v>42527.999999997963</v>
      </c>
      <c r="K3863" s="9">
        <f t="shared" si="302"/>
        <v>0</v>
      </c>
      <c r="L3863" s="9">
        <f t="shared" si="303"/>
        <v>0</v>
      </c>
    </row>
    <row r="3864" spans="1:12" ht="15" x14ac:dyDescent="0.25">
      <c r="A3864" s="167">
        <f t="shared" si="301"/>
        <v>147.33600000001022</v>
      </c>
      <c r="B3864" s="325">
        <f t="shared" si="304"/>
        <v>0.61390000000004252</v>
      </c>
      <c r="C3864" s="167">
        <f t="shared" si="300"/>
        <v>185.32799999997957</v>
      </c>
      <c r="D3864" s="167">
        <f>IF('Lineær programmering opg 4'!$M$4=0,"-",(-A3864+'Lineær programmering opg 4'!$M$4)/'Lineær programmering opg 4'!$K$4*-1)</f>
        <v>185.32799999997957</v>
      </c>
      <c r="E3864" s="167">
        <f>IF('Lineær programmering opg 4'!$M$5=0,"-",(-A3864+'Lineær programmering opg 4'!$M$5)/'Lineær programmering opg 4'!$K$5*-1)</f>
        <v>189.49799999999235</v>
      </c>
      <c r="F3864" s="167" t="str">
        <f>IF('Lineær programmering opg 4'!$E$6=0,"-",(-A3864+'Lineær programmering opg 4'!$M$6)/'Lineær programmering opg 4'!$K$6*-1)</f>
        <v>-</v>
      </c>
      <c r="G3864" s="167" t="str">
        <f>IF('Lineær programmering opg 4'!$D$7=0,"-",((-A3864+'Lineær programmering opg 4'!$M$7)/'Lineær programmering opg 4'!$K$7)*-1)</f>
        <v>-</v>
      </c>
      <c r="H3864" s="167" t="str">
        <f>IF('Lineær programmering opg 4'!$C$8=0,"-",((-A3864+'Lineær programmering opg 4'!$M$8)/'Lineær programmering opg 4'!$K$8)*-1)</f>
        <v>-</v>
      </c>
      <c r="I3864" s="167" t="str">
        <f>IF('Lineær programmering opg 4'!$D$8=0,"-",'Lineær programmering opg 4'!$G$8)</f>
        <v>-</v>
      </c>
      <c r="J3864" s="295">
        <f>A3864*'Lineær programmering opg 4'!$C$11+Datatabel!C3864*'Lineær programmering opg 4'!$D$11</f>
        <v>42532.799999997951</v>
      </c>
      <c r="K3864" s="9">
        <f t="shared" si="302"/>
        <v>0</v>
      </c>
      <c r="L3864" s="9">
        <f t="shared" si="303"/>
        <v>0</v>
      </c>
    </row>
    <row r="3865" spans="1:12" ht="15" x14ac:dyDescent="0.25">
      <c r="A3865" s="167">
        <f t="shared" si="301"/>
        <v>147.31200000001022</v>
      </c>
      <c r="B3865" s="325">
        <f t="shared" si="304"/>
        <v>0.61380000000004253</v>
      </c>
      <c r="C3865" s="167">
        <f t="shared" si="300"/>
        <v>185.37599999997957</v>
      </c>
      <c r="D3865" s="167">
        <f>IF('Lineær programmering opg 4'!$M$4=0,"-",(-A3865+'Lineær programmering opg 4'!$M$4)/'Lineær programmering opg 4'!$K$4*-1)</f>
        <v>185.37599999997957</v>
      </c>
      <c r="E3865" s="167">
        <f>IF('Lineær programmering opg 4'!$M$5=0,"-",(-A3865+'Lineær programmering opg 4'!$M$5)/'Lineær programmering opg 4'!$K$5*-1)</f>
        <v>189.51599999999235</v>
      </c>
      <c r="F3865" s="167" t="str">
        <f>IF('Lineær programmering opg 4'!$E$6=0,"-",(-A3865+'Lineær programmering opg 4'!$M$6)/'Lineær programmering opg 4'!$K$6*-1)</f>
        <v>-</v>
      </c>
      <c r="G3865" s="167" t="str">
        <f>IF('Lineær programmering opg 4'!$D$7=0,"-",((-A3865+'Lineær programmering opg 4'!$M$7)/'Lineær programmering opg 4'!$K$7)*-1)</f>
        <v>-</v>
      </c>
      <c r="H3865" s="167" t="str">
        <f>IF('Lineær programmering opg 4'!$C$8=0,"-",((-A3865+'Lineær programmering opg 4'!$M$8)/'Lineær programmering opg 4'!$K$8)*-1)</f>
        <v>-</v>
      </c>
      <c r="I3865" s="167" t="str">
        <f>IF('Lineær programmering opg 4'!$D$8=0,"-",'Lineær programmering opg 4'!$G$8)</f>
        <v>-</v>
      </c>
      <c r="J3865" s="295">
        <f>A3865*'Lineær programmering opg 4'!$C$11+Datatabel!C3865*'Lineær programmering opg 4'!$D$11</f>
        <v>42537.599999997954</v>
      </c>
      <c r="K3865" s="9">
        <f t="shared" si="302"/>
        <v>0</v>
      </c>
      <c r="L3865" s="9">
        <f t="shared" si="303"/>
        <v>0</v>
      </c>
    </row>
    <row r="3866" spans="1:12" ht="15" x14ac:dyDescent="0.25">
      <c r="A3866" s="167">
        <f t="shared" si="301"/>
        <v>147.28800000001021</v>
      </c>
      <c r="B3866" s="325">
        <f t="shared" si="304"/>
        <v>0.61370000000004254</v>
      </c>
      <c r="C3866" s="167">
        <f t="shared" si="300"/>
        <v>185.42399999997957</v>
      </c>
      <c r="D3866" s="167">
        <f>IF('Lineær programmering opg 4'!$M$4=0,"-",(-A3866+'Lineær programmering opg 4'!$M$4)/'Lineær programmering opg 4'!$K$4*-1)</f>
        <v>185.42399999997957</v>
      </c>
      <c r="E3866" s="167">
        <f>IF('Lineær programmering opg 4'!$M$5=0,"-",(-A3866+'Lineær programmering opg 4'!$M$5)/'Lineær programmering opg 4'!$K$5*-1)</f>
        <v>189.53399999999235</v>
      </c>
      <c r="F3866" s="167" t="str">
        <f>IF('Lineær programmering opg 4'!$E$6=0,"-",(-A3866+'Lineær programmering opg 4'!$M$6)/'Lineær programmering opg 4'!$K$6*-1)</f>
        <v>-</v>
      </c>
      <c r="G3866" s="167" t="str">
        <f>IF('Lineær programmering opg 4'!$D$7=0,"-",((-A3866+'Lineær programmering opg 4'!$M$7)/'Lineær programmering opg 4'!$K$7)*-1)</f>
        <v>-</v>
      </c>
      <c r="H3866" s="167" t="str">
        <f>IF('Lineær programmering opg 4'!$C$8=0,"-",((-A3866+'Lineær programmering opg 4'!$M$8)/'Lineær programmering opg 4'!$K$8)*-1)</f>
        <v>-</v>
      </c>
      <c r="I3866" s="167" t="str">
        <f>IF('Lineær programmering opg 4'!$D$8=0,"-",'Lineær programmering opg 4'!$G$8)</f>
        <v>-</v>
      </c>
      <c r="J3866" s="295">
        <f>A3866*'Lineær programmering opg 4'!$C$11+Datatabel!C3866*'Lineær programmering opg 4'!$D$11</f>
        <v>42542.399999997957</v>
      </c>
      <c r="K3866" s="9">
        <f t="shared" si="302"/>
        <v>0</v>
      </c>
      <c r="L3866" s="9">
        <f t="shared" si="303"/>
        <v>0</v>
      </c>
    </row>
    <row r="3867" spans="1:12" ht="15" x14ac:dyDescent="0.25">
      <c r="A3867" s="167">
        <f t="shared" si="301"/>
        <v>147.26400000001021</v>
      </c>
      <c r="B3867" s="325">
        <f t="shared" si="304"/>
        <v>0.61360000000004256</v>
      </c>
      <c r="C3867" s="167">
        <f t="shared" si="300"/>
        <v>185.47199999997957</v>
      </c>
      <c r="D3867" s="167">
        <f>IF('Lineær programmering opg 4'!$M$4=0,"-",(-A3867+'Lineær programmering opg 4'!$M$4)/'Lineær programmering opg 4'!$K$4*-1)</f>
        <v>185.47199999997957</v>
      </c>
      <c r="E3867" s="167">
        <f>IF('Lineær programmering opg 4'!$M$5=0,"-",(-A3867+'Lineær programmering opg 4'!$M$5)/'Lineær programmering opg 4'!$K$5*-1)</f>
        <v>189.55199999999235</v>
      </c>
      <c r="F3867" s="167" t="str">
        <f>IF('Lineær programmering opg 4'!$E$6=0,"-",(-A3867+'Lineær programmering opg 4'!$M$6)/'Lineær programmering opg 4'!$K$6*-1)</f>
        <v>-</v>
      </c>
      <c r="G3867" s="167" t="str">
        <f>IF('Lineær programmering opg 4'!$D$7=0,"-",((-A3867+'Lineær programmering opg 4'!$M$7)/'Lineær programmering opg 4'!$K$7)*-1)</f>
        <v>-</v>
      </c>
      <c r="H3867" s="167" t="str">
        <f>IF('Lineær programmering opg 4'!$C$8=0,"-",((-A3867+'Lineær programmering opg 4'!$M$8)/'Lineær programmering opg 4'!$K$8)*-1)</f>
        <v>-</v>
      </c>
      <c r="I3867" s="167" t="str">
        <f>IF('Lineær programmering opg 4'!$D$8=0,"-",'Lineær programmering opg 4'!$G$8)</f>
        <v>-</v>
      </c>
      <c r="J3867" s="295">
        <f>A3867*'Lineær programmering opg 4'!$C$11+Datatabel!C3867*'Lineær programmering opg 4'!$D$11</f>
        <v>42547.19999999796</v>
      </c>
      <c r="K3867" s="9">
        <f t="shared" si="302"/>
        <v>0</v>
      </c>
      <c r="L3867" s="9">
        <f t="shared" si="303"/>
        <v>0</v>
      </c>
    </row>
    <row r="3868" spans="1:12" ht="15" x14ac:dyDescent="0.25">
      <c r="A3868" s="167">
        <f t="shared" si="301"/>
        <v>147.24000000001021</v>
      </c>
      <c r="B3868" s="325">
        <f t="shared" si="304"/>
        <v>0.61350000000004257</v>
      </c>
      <c r="C3868" s="167">
        <f t="shared" si="300"/>
        <v>185.51999999997958</v>
      </c>
      <c r="D3868" s="167">
        <f>IF('Lineær programmering opg 4'!$M$4=0,"-",(-A3868+'Lineær programmering opg 4'!$M$4)/'Lineær programmering opg 4'!$K$4*-1)</f>
        <v>185.51999999997958</v>
      </c>
      <c r="E3868" s="167">
        <f>IF('Lineær programmering opg 4'!$M$5=0,"-",(-A3868+'Lineær programmering opg 4'!$M$5)/'Lineær programmering opg 4'!$K$5*-1)</f>
        <v>189.56999999999235</v>
      </c>
      <c r="F3868" s="167" t="str">
        <f>IF('Lineær programmering opg 4'!$E$6=0,"-",(-A3868+'Lineær programmering opg 4'!$M$6)/'Lineær programmering opg 4'!$K$6*-1)</f>
        <v>-</v>
      </c>
      <c r="G3868" s="167" t="str">
        <f>IF('Lineær programmering opg 4'!$D$7=0,"-",((-A3868+'Lineær programmering opg 4'!$M$7)/'Lineær programmering opg 4'!$K$7)*-1)</f>
        <v>-</v>
      </c>
      <c r="H3868" s="167" t="str">
        <f>IF('Lineær programmering opg 4'!$C$8=0,"-",((-A3868+'Lineær programmering opg 4'!$M$8)/'Lineær programmering opg 4'!$K$8)*-1)</f>
        <v>-</v>
      </c>
      <c r="I3868" s="167" t="str">
        <f>IF('Lineær programmering opg 4'!$D$8=0,"-",'Lineær programmering opg 4'!$G$8)</f>
        <v>-</v>
      </c>
      <c r="J3868" s="295">
        <f>A3868*'Lineær programmering opg 4'!$C$11+Datatabel!C3868*'Lineær programmering opg 4'!$D$11</f>
        <v>42551.999999997955</v>
      </c>
      <c r="K3868" s="9">
        <f t="shared" si="302"/>
        <v>0</v>
      </c>
      <c r="L3868" s="9">
        <f t="shared" si="303"/>
        <v>0</v>
      </c>
    </row>
    <row r="3869" spans="1:12" ht="15" x14ac:dyDescent="0.25">
      <c r="A3869" s="167">
        <f t="shared" si="301"/>
        <v>147.21600000001021</v>
      </c>
      <c r="B3869" s="325">
        <f t="shared" si="304"/>
        <v>0.61340000000004258</v>
      </c>
      <c r="C3869" s="167">
        <f t="shared" si="300"/>
        <v>185.56799999997958</v>
      </c>
      <c r="D3869" s="167">
        <f>IF('Lineær programmering opg 4'!$M$4=0,"-",(-A3869+'Lineær programmering opg 4'!$M$4)/'Lineær programmering opg 4'!$K$4*-1)</f>
        <v>185.56799999997958</v>
      </c>
      <c r="E3869" s="167">
        <f>IF('Lineær programmering opg 4'!$M$5=0,"-",(-A3869+'Lineær programmering opg 4'!$M$5)/'Lineær programmering opg 4'!$K$5*-1)</f>
        <v>189.58799999999235</v>
      </c>
      <c r="F3869" s="167" t="str">
        <f>IF('Lineær programmering opg 4'!$E$6=0,"-",(-A3869+'Lineær programmering opg 4'!$M$6)/'Lineær programmering opg 4'!$K$6*-1)</f>
        <v>-</v>
      </c>
      <c r="G3869" s="167" t="str">
        <f>IF('Lineær programmering opg 4'!$D$7=0,"-",((-A3869+'Lineær programmering opg 4'!$M$7)/'Lineær programmering opg 4'!$K$7)*-1)</f>
        <v>-</v>
      </c>
      <c r="H3869" s="167" t="str">
        <f>IF('Lineær programmering opg 4'!$C$8=0,"-",((-A3869+'Lineær programmering opg 4'!$M$8)/'Lineær programmering opg 4'!$K$8)*-1)</f>
        <v>-</v>
      </c>
      <c r="I3869" s="167" t="str">
        <f>IF('Lineær programmering opg 4'!$D$8=0,"-",'Lineær programmering opg 4'!$G$8)</f>
        <v>-</v>
      </c>
      <c r="J3869" s="295">
        <f>A3869*'Lineær programmering opg 4'!$C$11+Datatabel!C3869*'Lineær programmering opg 4'!$D$11</f>
        <v>42556.799999997958</v>
      </c>
      <c r="K3869" s="9">
        <f t="shared" si="302"/>
        <v>0</v>
      </c>
      <c r="L3869" s="9">
        <f t="shared" si="303"/>
        <v>0</v>
      </c>
    </row>
    <row r="3870" spans="1:12" ht="15" x14ac:dyDescent="0.25">
      <c r="A3870" s="167">
        <f t="shared" si="301"/>
        <v>147.19200000001021</v>
      </c>
      <c r="B3870" s="325">
        <f t="shared" si="304"/>
        <v>0.61330000000004259</v>
      </c>
      <c r="C3870" s="167">
        <f t="shared" si="300"/>
        <v>185.61599999997958</v>
      </c>
      <c r="D3870" s="167">
        <f>IF('Lineær programmering opg 4'!$M$4=0,"-",(-A3870+'Lineær programmering opg 4'!$M$4)/'Lineær programmering opg 4'!$K$4*-1)</f>
        <v>185.61599999997958</v>
      </c>
      <c r="E3870" s="167">
        <f>IF('Lineær programmering opg 4'!$M$5=0,"-",(-A3870+'Lineær programmering opg 4'!$M$5)/'Lineær programmering opg 4'!$K$5*-1)</f>
        <v>189.60599999999235</v>
      </c>
      <c r="F3870" s="167" t="str">
        <f>IF('Lineær programmering opg 4'!$E$6=0,"-",(-A3870+'Lineær programmering opg 4'!$M$6)/'Lineær programmering opg 4'!$K$6*-1)</f>
        <v>-</v>
      </c>
      <c r="G3870" s="167" t="str">
        <f>IF('Lineær programmering opg 4'!$D$7=0,"-",((-A3870+'Lineær programmering opg 4'!$M$7)/'Lineær programmering opg 4'!$K$7)*-1)</f>
        <v>-</v>
      </c>
      <c r="H3870" s="167" t="str">
        <f>IF('Lineær programmering opg 4'!$C$8=0,"-",((-A3870+'Lineær programmering opg 4'!$M$8)/'Lineær programmering opg 4'!$K$8)*-1)</f>
        <v>-</v>
      </c>
      <c r="I3870" s="167" t="str">
        <f>IF('Lineær programmering opg 4'!$D$8=0,"-",'Lineær programmering opg 4'!$G$8)</f>
        <v>-</v>
      </c>
      <c r="J3870" s="295">
        <f>A3870*'Lineær programmering opg 4'!$C$11+Datatabel!C3870*'Lineær programmering opg 4'!$D$11</f>
        <v>42561.599999997961</v>
      </c>
      <c r="K3870" s="9">
        <f t="shared" si="302"/>
        <v>0</v>
      </c>
      <c r="L3870" s="9">
        <f t="shared" si="303"/>
        <v>0</v>
      </c>
    </row>
    <row r="3871" spans="1:12" ht="15" x14ac:dyDescent="0.25">
      <c r="A3871" s="167">
        <f t="shared" si="301"/>
        <v>147.16800000001024</v>
      </c>
      <c r="B3871" s="325">
        <f t="shared" si="304"/>
        <v>0.6132000000000426</v>
      </c>
      <c r="C3871" s="167">
        <f t="shared" si="300"/>
        <v>185.66399999997952</v>
      </c>
      <c r="D3871" s="167">
        <f>IF('Lineær programmering opg 4'!$M$4=0,"-",(-A3871+'Lineær programmering opg 4'!$M$4)/'Lineær programmering opg 4'!$K$4*-1)</f>
        <v>185.66399999997952</v>
      </c>
      <c r="E3871" s="167">
        <f>IF('Lineær programmering opg 4'!$M$5=0,"-",(-A3871+'Lineær programmering opg 4'!$M$5)/'Lineær programmering opg 4'!$K$5*-1)</f>
        <v>189.62399999999232</v>
      </c>
      <c r="F3871" s="167" t="str">
        <f>IF('Lineær programmering opg 4'!$E$6=0,"-",(-A3871+'Lineær programmering opg 4'!$M$6)/'Lineær programmering opg 4'!$K$6*-1)</f>
        <v>-</v>
      </c>
      <c r="G3871" s="167" t="str">
        <f>IF('Lineær programmering opg 4'!$D$7=0,"-",((-A3871+'Lineær programmering opg 4'!$M$7)/'Lineær programmering opg 4'!$K$7)*-1)</f>
        <v>-</v>
      </c>
      <c r="H3871" s="167" t="str">
        <f>IF('Lineær programmering opg 4'!$C$8=0,"-",((-A3871+'Lineær programmering opg 4'!$M$8)/'Lineær programmering opg 4'!$K$8)*-1)</f>
        <v>-</v>
      </c>
      <c r="I3871" s="167" t="str">
        <f>IF('Lineær programmering opg 4'!$D$8=0,"-",'Lineær programmering opg 4'!$G$8)</f>
        <v>-</v>
      </c>
      <c r="J3871" s="295">
        <f>A3871*'Lineær programmering opg 4'!$C$11+Datatabel!C3871*'Lineær programmering opg 4'!$D$11</f>
        <v>42566.39999999795</v>
      </c>
      <c r="K3871" s="9">
        <f t="shared" si="302"/>
        <v>0</v>
      </c>
      <c r="L3871" s="9">
        <f t="shared" si="303"/>
        <v>0</v>
      </c>
    </row>
    <row r="3872" spans="1:12" ht="15" x14ac:dyDescent="0.25">
      <c r="A3872" s="167">
        <f t="shared" si="301"/>
        <v>147.14400000001024</v>
      </c>
      <c r="B3872" s="325">
        <f t="shared" si="304"/>
        <v>0.61310000000004261</v>
      </c>
      <c r="C3872" s="167">
        <f t="shared" si="300"/>
        <v>185.71199999997953</v>
      </c>
      <c r="D3872" s="167">
        <f>IF('Lineær programmering opg 4'!$M$4=0,"-",(-A3872+'Lineær programmering opg 4'!$M$4)/'Lineær programmering opg 4'!$K$4*-1)</f>
        <v>185.71199999997953</v>
      </c>
      <c r="E3872" s="167">
        <f>IF('Lineær programmering opg 4'!$M$5=0,"-",(-A3872+'Lineær programmering opg 4'!$M$5)/'Lineær programmering opg 4'!$K$5*-1)</f>
        <v>189.64199999999232</v>
      </c>
      <c r="F3872" s="167" t="str">
        <f>IF('Lineær programmering opg 4'!$E$6=0,"-",(-A3872+'Lineær programmering opg 4'!$M$6)/'Lineær programmering opg 4'!$K$6*-1)</f>
        <v>-</v>
      </c>
      <c r="G3872" s="167" t="str">
        <f>IF('Lineær programmering opg 4'!$D$7=0,"-",((-A3872+'Lineær programmering opg 4'!$M$7)/'Lineær programmering opg 4'!$K$7)*-1)</f>
        <v>-</v>
      </c>
      <c r="H3872" s="167" t="str">
        <f>IF('Lineær programmering opg 4'!$C$8=0,"-",((-A3872+'Lineær programmering opg 4'!$M$8)/'Lineær programmering opg 4'!$K$8)*-1)</f>
        <v>-</v>
      </c>
      <c r="I3872" s="167" t="str">
        <f>IF('Lineær programmering opg 4'!$D$8=0,"-",'Lineær programmering opg 4'!$G$8)</f>
        <v>-</v>
      </c>
      <c r="J3872" s="295">
        <f>A3872*'Lineær programmering opg 4'!$C$11+Datatabel!C3872*'Lineær programmering opg 4'!$D$11</f>
        <v>42571.199999997953</v>
      </c>
      <c r="K3872" s="9">
        <f t="shared" si="302"/>
        <v>0</v>
      </c>
      <c r="L3872" s="9">
        <f t="shared" si="303"/>
        <v>0</v>
      </c>
    </row>
    <row r="3873" spans="1:12" ht="15" x14ac:dyDescent="0.25">
      <c r="A3873" s="167">
        <f t="shared" si="301"/>
        <v>147.12000000001024</v>
      </c>
      <c r="B3873" s="325">
        <f t="shared" si="304"/>
        <v>0.61300000000004262</v>
      </c>
      <c r="C3873" s="167">
        <f t="shared" si="300"/>
        <v>185.75999999997953</v>
      </c>
      <c r="D3873" s="167">
        <f>IF('Lineær programmering opg 4'!$M$4=0,"-",(-A3873+'Lineær programmering opg 4'!$M$4)/'Lineær programmering opg 4'!$K$4*-1)</f>
        <v>185.75999999997953</v>
      </c>
      <c r="E3873" s="167">
        <f>IF('Lineær programmering opg 4'!$M$5=0,"-",(-A3873+'Lineær programmering opg 4'!$M$5)/'Lineær programmering opg 4'!$K$5*-1)</f>
        <v>189.65999999999232</v>
      </c>
      <c r="F3873" s="167" t="str">
        <f>IF('Lineær programmering opg 4'!$E$6=0,"-",(-A3873+'Lineær programmering opg 4'!$M$6)/'Lineær programmering opg 4'!$K$6*-1)</f>
        <v>-</v>
      </c>
      <c r="G3873" s="167" t="str">
        <f>IF('Lineær programmering opg 4'!$D$7=0,"-",((-A3873+'Lineær programmering opg 4'!$M$7)/'Lineær programmering opg 4'!$K$7)*-1)</f>
        <v>-</v>
      </c>
      <c r="H3873" s="167" t="str">
        <f>IF('Lineær programmering opg 4'!$C$8=0,"-",((-A3873+'Lineær programmering opg 4'!$M$8)/'Lineær programmering opg 4'!$K$8)*-1)</f>
        <v>-</v>
      </c>
      <c r="I3873" s="167" t="str">
        <f>IF('Lineær programmering opg 4'!$D$8=0,"-",'Lineær programmering opg 4'!$G$8)</f>
        <v>-</v>
      </c>
      <c r="J3873" s="295">
        <f>A3873*'Lineær programmering opg 4'!$C$11+Datatabel!C3873*'Lineær programmering opg 4'!$D$11</f>
        <v>42575.999999997955</v>
      </c>
      <c r="K3873" s="9">
        <f t="shared" si="302"/>
        <v>0</v>
      </c>
      <c r="L3873" s="9">
        <f t="shared" si="303"/>
        <v>0</v>
      </c>
    </row>
    <row r="3874" spans="1:12" ht="15" x14ac:dyDescent="0.25">
      <c r="A3874" s="167">
        <f t="shared" si="301"/>
        <v>147.09600000001024</v>
      </c>
      <c r="B3874" s="325">
        <f t="shared" si="304"/>
        <v>0.61290000000004263</v>
      </c>
      <c r="C3874" s="167">
        <f t="shared" si="300"/>
        <v>185.80799999997953</v>
      </c>
      <c r="D3874" s="167">
        <f>IF('Lineær programmering opg 4'!$M$4=0,"-",(-A3874+'Lineær programmering opg 4'!$M$4)/'Lineær programmering opg 4'!$K$4*-1)</f>
        <v>185.80799999997953</v>
      </c>
      <c r="E3874" s="167">
        <f>IF('Lineær programmering opg 4'!$M$5=0,"-",(-A3874+'Lineær programmering opg 4'!$M$5)/'Lineær programmering opg 4'!$K$5*-1)</f>
        <v>189.67799999999232</v>
      </c>
      <c r="F3874" s="167" t="str">
        <f>IF('Lineær programmering opg 4'!$E$6=0,"-",(-A3874+'Lineær programmering opg 4'!$M$6)/'Lineær programmering opg 4'!$K$6*-1)</f>
        <v>-</v>
      </c>
      <c r="G3874" s="167" t="str">
        <f>IF('Lineær programmering opg 4'!$D$7=0,"-",((-A3874+'Lineær programmering opg 4'!$M$7)/'Lineær programmering opg 4'!$K$7)*-1)</f>
        <v>-</v>
      </c>
      <c r="H3874" s="167" t="str">
        <f>IF('Lineær programmering opg 4'!$C$8=0,"-",((-A3874+'Lineær programmering opg 4'!$M$8)/'Lineær programmering opg 4'!$K$8)*-1)</f>
        <v>-</v>
      </c>
      <c r="I3874" s="167" t="str">
        <f>IF('Lineær programmering opg 4'!$D$8=0,"-",'Lineær programmering opg 4'!$G$8)</f>
        <v>-</v>
      </c>
      <c r="J3874" s="295">
        <f>A3874*'Lineær programmering opg 4'!$C$11+Datatabel!C3874*'Lineær programmering opg 4'!$D$11</f>
        <v>42580.799999997951</v>
      </c>
      <c r="K3874" s="9">
        <f t="shared" si="302"/>
        <v>0</v>
      </c>
      <c r="L3874" s="9">
        <f t="shared" si="303"/>
        <v>0</v>
      </c>
    </row>
    <row r="3875" spans="1:12" ht="15" x14ac:dyDescent="0.25">
      <c r="A3875" s="167">
        <f t="shared" si="301"/>
        <v>147.07200000001023</v>
      </c>
      <c r="B3875" s="325">
        <f t="shared" si="304"/>
        <v>0.61280000000004264</v>
      </c>
      <c r="C3875" s="167">
        <f t="shared" si="300"/>
        <v>185.85599999997953</v>
      </c>
      <c r="D3875" s="167">
        <f>IF('Lineær programmering opg 4'!$M$4=0,"-",(-A3875+'Lineær programmering opg 4'!$M$4)/'Lineær programmering opg 4'!$K$4*-1)</f>
        <v>185.85599999997953</v>
      </c>
      <c r="E3875" s="167">
        <f>IF('Lineær programmering opg 4'!$M$5=0,"-",(-A3875+'Lineær programmering opg 4'!$M$5)/'Lineær programmering opg 4'!$K$5*-1)</f>
        <v>189.69599999999232</v>
      </c>
      <c r="F3875" s="167" t="str">
        <f>IF('Lineær programmering opg 4'!$E$6=0,"-",(-A3875+'Lineær programmering opg 4'!$M$6)/'Lineær programmering opg 4'!$K$6*-1)</f>
        <v>-</v>
      </c>
      <c r="G3875" s="167" t="str">
        <f>IF('Lineær programmering opg 4'!$D$7=0,"-",((-A3875+'Lineær programmering opg 4'!$M$7)/'Lineær programmering opg 4'!$K$7)*-1)</f>
        <v>-</v>
      </c>
      <c r="H3875" s="167" t="str">
        <f>IF('Lineær programmering opg 4'!$C$8=0,"-",((-A3875+'Lineær programmering opg 4'!$M$8)/'Lineær programmering opg 4'!$K$8)*-1)</f>
        <v>-</v>
      </c>
      <c r="I3875" s="167" t="str">
        <f>IF('Lineær programmering opg 4'!$D$8=0,"-",'Lineær programmering opg 4'!$G$8)</f>
        <v>-</v>
      </c>
      <c r="J3875" s="295">
        <f>A3875*'Lineær programmering opg 4'!$C$11+Datatabel!C3875*'Lineær programmering opg 4'!$D$11</f>
        <v>42585.599999997954</v>
      </c>
      <c r="K3875" s="9">
        <f t="shared" si="302"/>
        <v>0</v>
      </c>
      <c r="L3875" s="9">
        <f t="shared" si="303"/>
        <v>0</v>
      </c>
    </row>
    <row r="3876" spans="1:12" ht="15" x14ac:dyDescent="0.25">
      <c r="A3876" s="167">
        <f t="shared" si="301"/>
        <v>147.04800000001023</v>
      </c>
      <c r="B3876" s="325">
        <f t="shared" si="304"/>
        <v>0.61270000000004265</v>
      </c>
      <c r="C3876" s="167">
        <f t="shared" si="300"/>
        <v>185.90399999997953</v>
      </c>
      <c r="D3876" s="167">
        <f>IF('Lineær programmering opg 4'!$M$4=0,"-",(-A3876+'Lineær programmering opg 4'!$M$4)/'Lineær programmering opg 4'!$K$4*-1)</f>
        <v>185.90399999997953</v>
      </c>
      <c r="E3876" s="167">
        <f>IF('Lineær programmering opg 4'!$M$5=0,"-",(-A3876+'Lineær programmering opg 4'!$M$5)/'Lineær programmering opg 4'!$K$5*-1)</f>
        <v>189.71399999999232</v>
      </c>
      <c r="F3876" s="167" t="str">
        <f>IF('Lineær programmering opg 4'!$E$6=0,"-",(-A3876+'Lineær programmering opg 4'!$M$6)/'Lineær programmering opg 4'!$K$6*-1)</f>
        <v>-</v>
      </c>
      <c r="G3876" s="167" t="str">
        <f>IF('Lineær programmering opg 4'!$D$7=0,"-",((-A3876+'Lineær programmering opg 4'!$M$7)/'Lineær programmering opg 4'!$K$7)*-1)</f>
        <v>-</v>
      </c>
      <c r="H3876" s="167" t="str">
        <f>IF('Lineær programmering opg 4'!$C$8=0,"-",((-A3876+'Lineær programmering opg 4'!$M$8)/'Lineær programmering opg 4'!$K$8)*-1)</f>
        <v>-</v>
      </c>
      <c r="I3876" s="167" t="str">
        <f>IF('Lineær programmering opg 4'!$D$8=0,"-",'Lineær programmering opg 4'!$G$8)</f>
        <v>-</v>
      </c>
      <c r="J3876" s="295">
        <f>A3876*'Lineær programmering opg 4'!$C$11+Datatabel!C3876*'Lineær programmering opg 4'!$D$11</f>
        <v>42590.39999999795</v>
      </c>
      <c r="K3876" s="9">
        <f t="shared" si="302"/>
        <v>0</v>
      </c>
      <c r="L3876" s="9">
        <f t="shared" si="303"/>
        <v>0</v>
      </c>
    </row>
    <row r="3877" spans="1:12" ht="15" x14ac:dyDescent="0.25">
      <c r="A3877" s="167">
        <f t="shared" si="301"/>
        <v>147.02400000001023</v>
      </c>
      <c r="B3877" s="325">
        <f t="shared" si="304"/>
        <v>0.61260000000004267</v>
      </c>
      <c r="C3877" s="167">
        <f t="shared" si="300"/>
        <v>185.95199999997953</v>
      </c>
      <c r="D3877" s="167">
        <f>IF('Lineær programmering opg 4'!$M$4=0,"-",(-A3877+'Lineær programmering opg 4'!$M$4)/'Lineær programmering opg 4'!$K$4*-1)</f>
        <v>185.95199999997953</v>
      </c>
      <c r="E3877" s="167">
        <f>IF('Lineær programmering opg 4'!$M$5=0,"-",(-A3877+'Lineær programmering opg 4'!$M$5)/'Lineær programmering opg 4'!$K$5*-1)</f>
        <v>189.73199999999233</v>
      </c>
      <c r="F3877" s="167" t="str">
        <f>IF('Lineær programmering opg 4'!$E$6=0,"-",(-A3877+'Lineær programmering opg 4'!$M$6)/'Lineær programmering opg 4'!$K$6*-1)</f>
        <v>-</v>
      </c>
      <c r="G3877" s="167" t="str">
        <f>IF('Lineær programmering opg 4'!$D$7=0,"-",((-A3877+'Lineær programmering opg 4'!$M$7)/'Lineær programmering opg 4'!$K$7)*-1)</f>
        <v>-</v>
      </c>
      <c r="H3877" s="167" t="str">
        <f>IF('Lineær programmering opg 4'!$C$8=0,"-",((-A3877+'Lineær programmering opg 4'!$M$8)/'Lineær programmering opg 4'!$K$8)*-1)</f>
        <v>-</v>
      </c>
      <c r="I3877" s="167" t="str">
        <f>IF('Lineær programmering opg 4'!$D$8=0,"-",'Lineær programmering opg 4'!$G$8)</f>
        <v>-</v>
      </c>
      <c r="J3877" s="295">
        <f>A3877*'Lineær programmering opg 4'!$C$11+Datatabel!C3877*'Lineær programmering opg 4'!$D$11</f>
        <v>42595.199999997953</v>
      </c>
      <c r="K3877" s="9">
        <f t="shared" si="302"/>
        <v>0</v>
      </c>
      <c r="L3877" s="9">
        <f t="shared" si="303"/>
        <v>0</v>
      </c>
    </row>
    <row r="3878" spans="1:12" ht="15" x14ac:dyDescent="0.25">
      <c r="A3878" s="167">
        <f t="shared" si="301"/>
        <v>147.00000000001023</v>
      </c>
      <c r="B3878" s="325">
        <f t="shared" si="304"/>
        <v>0.61250000000004268</v>
      </c>
      <c r="C3878" s="167">
        <f t="shared" si="300"/>
        <v>185.99999999997954</v>
      </c>
      <c r="D3878" s="167">
        <f>IF('Lineær programmering opg 4'!$M$4=0,"-",(-A3878+'Lineær programmering opg 4'!$M$4)/'Lineær programmering opg 4'!$K$4*-1)</f>
        <v>185.99999999997954</v>
      </c>
      <c r="E3878" s="167">
        <f>IF('Lineær programmering opg 4'!$M$5=0,"-",(-A3878+'Lineær programmering opg 4'!$M$5)/'Lineær programmering opg 4'!$K$5*-1)</f>
        <v>189.74999999999233</v>
      </c>
      <c r="F3878" s="167" t="str">
        <f>IF('Lineær programmering opg 4'!$E$6=0,"-",(-A3878+'Lineær programmering opg 4'!$M$6)/'Lineær programmering opg 4'!$K$6*-1)</f>
        <v>-</v>
      </c>
      <c r="G3878" s="167" t="str">
        <f>IF('Lineær programmering opg 4'!$D$7=0,"-",((-A3878+'Lineær programmering opg 4'!$M$7)/'Lineær programmering opg 4'!$K$7)*-1)</f>
        <v>-</v>
      </c>
      <c r="H3878" s="167" t="str">
        <f>IF('Lineær programmering opg 4'!$C$8=0,"-",((-A3878+'Lineær programmering opg 4'!$M$8)/'Lineær programmering opg 4'!$K$8)*-1)</f>
        <v>-</v>
      </c>
      <c r="I3878" s="167" t="str">
        <f>IF('Lineær programmering opg 4'!$D$8=0,"-",'Lineær programmering opg 4'!$G$8)</f>
        <v>-</v>
      </c>
      <c r="J3878" s="295">
        <f>A3878*'Lineær programmering opg 4'!$C$11+Datatabel!C3878*'Lineær programmering opg 4'!$D$11</f>
        <v>42599.999999997948</v>
      </c>
      <c r="K3878" s="9">
        <f t="shared" si="302"/>
        <v>0</v>
      </c>
      <c r="L3878" s="9">
        <f t="shared" si="303"/>
        <v>0</v>
      </c>
    </row>
    <row r="3879" spans="1:12" ht="15" x14ac:dyDescent="0.25">
      <c r="A3879" s="167">
        <f t="shared" si="301"/>
        <v>146.97600000001023</v>
      </c>
      <c r="B3879" s="325">
        <f t="shared" si="304"/>
        <v>0.61240000000004269</v>
      </c>
      <c r="C3879" s="167">
        <f t="shared" si="300"/>
        <v>186.04799999997954</v>
      </c>
      <c r="D3879" s="167">
        <f>IF('Lineær programmering opg 4'!$M$4=0,"-",(-A3879+'Lineær programmering opg 4'!$M$4)/'Lineær programmering opg 4'!$K$4*-1)</f>
        <v>186.04799999997954</v>
      </c>
      <c r="E3879" s="167">
        <f>IF('Lineær programmering opg 4'!$M$5=0,"-",(-A3879+'Lineær programmering opg 4'!$M$5)/'Lineær programmering opg 4'!$K$5*-1)</f>
        <v>189.76799999999233</v>
      </c>
      <c r="F3879" s="167" t="str">
        <f>IF('Lineær programmering opg 4'!$E$6=0,"-",(-A3879+'Lineær programmering opg 4'!$M$6)/'Lineær programmering opg 4'!$K$6*-1)</f>
        <v>-</v>
      </c>
      <c r="G3879" s="167" t="str">
        <f>IF('Lineær programmering opg 4'!$D$7=0,"-",((-A3879+'Lineær programmering opg 4'!$M$7)/'Lineær programmering opg 4'!$K$7)*-1)</f>
        <v>-</v>
      </c>
      <c r="H3879" s="167" t="str">
        <f>IF('Lineær programmering opg 4'!$C$8=0,"-",((-A3879+'Lineær programmering opg 4'!$M$8)/'Lineær programmering opg 4'!$K$8)*-1)</f>
        <v>-</v>
      </c>
      <c r="I3879" s="167" t="str">
        <f>IF('Lineær programmering opg 4'!$D$8=0,"-",'Lineær programmering opg 4'!$G$8)</f>
        <v>-</v>
      </c>
      <c r="J3879" s="295">
        <f>A3879*'Lineær programmering opg 4'!$C$11+Datatabel!C3879*'Lineær programmering opg 4'!$D$11</f>
        <v>42604.799999997951</v>
      </c>
      <c r="K3879" s="9">
        <f t="shared" si="302"/>
        <v>0</v>
      </c>
      <c r="L3879" s="9">
        <f t="shared" si="303"/>
        <v>0</v>
      </c>
    </row>
    <row r="3880" spans="1:12" ht="15" x14ac:dyDescent="0.25">
      <c r="A3880" s="167">
        <f t="shared" si="301"/>
        <v>146.95200000001026</v>
      </c>
      <c r="B3880" s="325">
        <f t="shared" si="304"/>
        <v>0.6123000000000427</v>
      </c>
      <c r="C3880" s="167">
        <f t="shared" si="300"/>
        <v>186.09599999997948</v>
      </c>
      <c r="D3880" s="167">
        <f>IF('Lineær programmering opg 4'!$M$4=0,"-",(-A3880+'Lineær programmering opg 4'!$M$4)/'Lineær programmering opg 4'!$K$4*-1)</f>
        <v>186.09599999997948</v>
      </c>
      <c r="E3880" s="167">
        <f>IF('Lineær programmering opg 4'!$M$5=0,"-",(-A3880+'Lineær programmering opg 4'!$M$5)/'Lineær programmering opg 4'!$K$5*-1)</f>
        <v>189.78599999999233</v>
      </c>
      <c r="F3880" s="167" t="str">
        <f>IF('Lineær programmering opg 4'!$E$6=0,"-",(-A3880+'Lineær programmering opg 4'!$M$6)/'Lineær programmering opg 4'!$K$6*-1)</f>
        <v>-</v>
      </c>
      <c r="G3880" s="167" t="str">
        <f>IF('Lineær programmering opg 4'!$D$7=0,"-",((-A3880+'Lineær programmering opg 4'!$M$7)/'Lineær programmering opg 4'!$K$7)*-1)</f>
        <v>-</v>
      </c>
      <c r="H3880" s="167" t="str">
        <f>IF('Lineær programmering opg 4'!$C$8=0,"-",((-A3880+'Lineær programmering opg 4'!$M$8)/'Lineær programmering opg 4'!$K$8)*-1)</f>
        <v>-</v>
      </c>
      <c r="I3880" s="167" t="str">
        <f>IF('Lineær programmering opg 4'!$D$8=0,"-",'Lineær programmering opg 4'!$G$8)</f>
        <v>-</v>
      </c>
      <c r="J3880" s="295">
        <f>A3880*'Lineær programmering opg 4'!$C$11+Datatabel!C3880*'Lineær programmering opg 4'!$D$11</f>
        <v>42609.599999997954</v>
      </c>
      <c r="K3880" s="9">
        <f t="shared" si="302"/>
        <v>0</v>
      </c>
      <c r="L3880" s="9">
        <f t="shared" si="303"/>
        <v>0</v>
      </c>
    </row>
    <row r="3881" spans="1:12" ht="15" x14ac:dyDescent="0.25">
      <c r="A3881" s="167">
        <f t="shared" si="301"/>
        <v>146.92800000001026</v>
      </c>
      <c r="B3881" s="325">
        <f t="shared" si="304"/>
        <v>0.61220000000004271</v>
      </c>
      <c r="C3881" s="167">
        <f t="shared" si="300"/>
        <v>186.14399999997948</v>
      </c>
      <c r="D3881" s="167">
        <f>IF('Lineær programmering opg 4'!$M$4=0,"-",(-A3881+'Lineær programmering opg 4'!$M$4)/'Lineær programmering opg 4'!$K$4*-1)</f>
        <v>186.14399999997948</v>
      </c>
      <c r="E3881" s="167">
        <f>IF('Lineær programmering opg 4'!$M$5=0,"-",(-A3881+'Lineær programmering opg 4'!$M$5)/'Lineær programmering opg 4'!$K$5*-1)</f>
        <v>189.80399999999233</v>
      </c>
      <c r="F3881" s="167" t="str">
        <f>IF('Lineær programmering opg 4'!$E$6=0,"-",(-A3881+'Lineær programmering opg 4'!$M$6)/'Lineær programmering opg 4'!$K$6*-1)</f>
        <v>-</v>
      </c>
      <c r="G3881" s="167" t="str">
        <f>IF('Lineær programmering opg 4'!$D$7=0,"-",((-A3881+'Lineær programmering opg 4'!$M$7)/'Lineær programmering opg 4'!$K$7)*-1)</f>
        <v>-</v>
      </c>
      <c r="H3881" s="167" t="str">
        <f>IF('Lineær programmering opg 4'!$C$8=0,"-",((-A3881+'Lineær programmering opg 4'!$M$8)/'Lineær programmering opg 4'!$K$8)*-1)</f>
        <v>-</v>
      </c>
      <c r="I3881" s="167" t="str">
        <f>IF('Lineær programmering opg 4'!$D$8=0,"-",'Lineær programmering opg 4'!$G$8)</f>
        <v>-</v>
      </c>
      <c r="J3881" s="295">
        <f>A3881*'Lineær programmering opg 4'!$C$11+Datatabel!C3881*'Lineær programmering opg 4'!$D$11</f>
        <v>42614.39999999795</v>
      </c>
      <c r="K3881" s="9">
        <f t="shared" si="302"/>
        <v>0</v>
      </c>
      <c r="L3881" s="9">
        <f t="shared" si="303"/>
        <v>0</v>
      </c>
    </row>
    <row r="3882" spans="1:12" ht="15" x14ac:dyDescent="0.25">
      <c r="A3882" s="167">
        <f t="shared" si="301"/>
        <v>146.90400000001026</v>
      </c>
      <c r="B3882" s="325">
        <f t="shared" si="304"/>
        <v>0.61210000000004272</v>
      </c>
      <c r="C3882" s="167">
        <f t="shared" si="300"/>
        <v>186.19199999997949</v>
      </c>
      <c r="D3882" s="167">
        <f>IF('Lineær programmering opg 4'!$M$4=0,"-",(-A3882+'Lineær programmering opg 4'!$M$4)/'Lineær programmering opg 4'!$K$4*-1)</f>
        <v>186.19199999997949</v>
      </c>
      <c r="E3882" s="167">
        <f>IF('Lineær programmering opg 4'!$M$5=0,"-",(-A3882+'Lineær programmering opg 4'!$M$5)/'Lineær programmering opg 4'!$K$5*-1)</f>
        <v>189.82199999999233</v>
      </c>
      <c r="F3882" s="167" t="str">
        <f>IF('Lineær programmering opg 4'!$E$6=0,"-",(-A3882+'Lineær programmering opg 4'!$M$6)/'Lineær programmering opg 4'!$K$6*-1)</f>
        <v>-</v>
      </c>
      <c r="G3882" s="167" t="str">
        <f>IF('Lineær programmering opg 4'!$D$7=0,"-",((-A3882+'Lineær programmering opg 4'!$M$7)/'Lineær programmering opg 4'!$K$7)*-1)</f>
        <v>-</v>
      </c>
      <c r="H3882" s="167" t="str">
        <f>IF('Lineær programmering opg 4'!$C$8=0,"-",((-A3882+'Lineær programmering opg 4'!$M$8)/'Lineær programmering opg 4'!$K$8)*-1)</f>
        <v>-</v>
      </c>
      <c r="I3882" s="167" t="str">
        <f>IF('Lineær programmering opg 4'!$D$8=0,"-",'Lineær programmering opg 4'!$G$8)</f>
        <v>-</v>
      </c>
      <c r="J3882" s="295">
        <f>A3882*'Lineær programmering opg 4'!$C$11+Datatabel!C3882*'Lineær programmering opg 4'!$D$11</f>
        <v>42619.199999997945</v>
      </c>
      <c r="K3882" s="9">
        <f t="shared" si="302"/>
        <v>0</v>
      </c>
      <c r="L3882" s="9">
        <f t="shared" si="303"/>
        <v>0</v>
      </c>
    </row>
    <row r="3883" spans="1:12" ht="15" x14ac:dyDescent="0.25">
      <c r="A3883" s="167">
        <f t="shared" si="301"/>
        <v>146.88000000001026</v>
      </c>
      <c r="B3883" s="325">
        <f t="shared" si="304"/>
        <v>0.61200000000004273</v>
      </c>
      <c r="C3883" s="167">
        <f t="shared" si="300"/>
        <v>186.23999999997949</v>
      </c>
      <c r="D3883" s="167">
        <f>IF('Lineær programmering opg 4'!$M$4=0,"-",(-A3883+'Lineær programmering opg 4'!$M$4)/'Lineær programmering opg 4'!$K$4*-1)</f>
        <v>186.23999999997949</v>
      </c>
      <c r="E3883" s="167">
        <f>IF('Lineær programmering opg 4'!$M$5=0,"-",(-A3883+'Lineær programmering opg 4'!$M$5)/'Lineær programmering opg 4'!$K$5*-1)</f>
        <v>189.83999999999233</v>
      </c>
      <c r="F3883" s="167" t="str">
        <f>IF('Lineær programmering opg 4'!$E$6=0,"-",(-A3883+'Lineær programmering opg 4'!$M$6)/'Lineær programmering opg 4'!$K$6*-1)</f>
        <v>-</v>
      </c>
      <c r="G3883" s="167" t="str">
        <f>IF('Lineær programmering opg 4'!$D$7=0,"-",((-A3883+'Lineær programmering opg 4'!$M$7)/'Lineær programmering opg 4'!$K$7)*-1)</f>
        <v>-</v>
      </c>
      <c r="H3883" s="167" t="str">
        <f>IF('Lineær programmering opg 4'!$C$8=0,"-",((-A3883+'Lineær programmering opg 4'!$M$8)/'Lineær programmering opg 4'!$K$8)*-1)</f>
        <v>-</v>
      </c>
      <c r="I3883" s="167" t="str">
        <f>IF('Lineær programmering opg 4'!$D$8=0,"-",'Lineær programmering opg 4'!$G$8)</f>
        <v>-</v>
      </c>
      <c r="J3883" s="295">
        <f>A3883*'Lineær programmering opg 4'!$C$11+Datatabel!C3883*'Lineær programmering opg 4'!$D$11</f>
        <v>42623.999999997948</v>
      </c>
      <c r="K3883" s="9">
        <f t="shared" si="302"/>
        <v>0</v>
      </c>
      <c r="L3883" s="9">
        <f t="shared" si="303"/>
        <v>0</v>
      </c>
    </row>
    <row r="3884" spans="1:12" ht="15" x14ac:dyDescent="0.25">
      <c r="A3884" s="167">
        <f t="shared" si="301"/>
        <v>146.85600000001025</v>
      </c>
      <c r="B3884" s="325">
        <f t="shared" si="304"/>
        <v>0.61190000000004274</v>
      </c>
      <c r="C3884" s="167">
        <f t="shared" si="300"/>
        <v>186.28799999997949</v>
      </c>
      <c r="D3884" s="167">
        <f>IF('Lineær programmering opg 4'!$M$4=0,"-",(-A3884+'Lineær programmering opg 4'!$M$4)/'Lineær programmering opg 4'!$K$4*-1)</f>
        <v>186.28799999997949</v>
      </c>
      <c r="E3884" s="167">
        <f>IF('Lineær programmering opg 4'!$M$5=0,"-",(-A3884+'Lineær programmering opg 4'!$M$5)/'Lineær programmering opg 4'!$K$5*-1)</f>
        <v>189.85799999999233</v>
      </c>
      <c r="F3884" s="167" t="str">
        <f>IF('Lineær programmering opg 4'!$E$6=0,"-",(-A3884+'Lineær programmering opg 4'!$M$6)/'Lineær programmering opg 4'!$K$6*-1)</f>
        <v>-</v>
      </c>
      <c r="G3884" s="167" t="str">
        <f>IF('Lineær programmering opg 4'!$D$7=0,"-",((-A3884+'Lineær programmering opg 4'!$M$7)/'Lineær programmering opg 4'!$K$7)*-1)</f>
        <v>-</v>
      </c>
      <c r="H3884" s="167" t="str">
        <f>IF('Lineær programmering opg 4'!$C$8=0,"-",((-A3884+'Lineær programmering opg 4'!$M$8)/'Lineær programmering opg 4'!$K$8)*-1)</f>
        <v>-</v>
      </c>
      <c r="I3884" s="167" t="str">
        <f>IF('Lineær programmering opg 4'!$D$8=0,"-",'Lineær programmering opg 4'!$G$8)</f>
        <v>-</v>
      </c>
      <c r="J3884" s="295">
        <f>A3884*'Lineær programmering opg 4'!$C$11+Datatabel!C3884*'Lineær programmering opg 4'!$D$11</f>
        <v>42628.799999997951</v>
      </c>
      <c r="K3884" s="9">
        <f t="shared" si="302"/>
        <v>0</v>
      </c>
      <c r="L3884" s="9">
        <f t="shared" si="303"/>
        <v>0</v>
      </c>
    </row>
    <row r="3885" spans="1:12" ht="15" x14ac:dyDescent="0.25">
      <c r="A3885" s="167">
        <f t="shared" si="301"/>
        <v>146.83200000001025</v>
      </c>
      <c r="B3885" s="325">
        <f t="shared" si="304"/>
        <v>0.61180000000004275</v>
      </c>
      <c r="C3885" s="167">
        <f t="shared" si="300"/>
        <v>186.33599999997949</v>
      </c>
      <c r="D3885" s="167">
        <f>IF('Lineær programmering opg 4'!$M$4=0,"-",(-A3885+'Lineær programmering opg 4'!$M$4)/'Lineær programmering opg 4'!$K$4*-1)</f>
        <v>186.33599999997949</v>
      </c>
      <c r="E3885" s="167">
        <f>IF('Lineær programmering opg 4'!$M$5=0,"-",(-A3885+'Lineær programmering opg 4'!$M$5)/'Lineær programmering opg 4'!$K$5*-1)</f>
        <v>189.87599999999233</v>
      </c>
      <c r="F3885" s="167" t="str">
        <f>IF('Lineær programmering opg 4'!$E$6=0,"-",(-A3885+'Lineær programmering opg 4'!$M$6)/'Lineær programmering opg 4'!$K$6*-1)</f>
        <v>-</v>
      </c>
      <c r="G3885" s="167" t="str">
        <f>IF('Lineær programmering opg 4'!$D$7=0,"-",((-A3885+'Lineær programmering opg 4'!$M$7)/'Lineær programmering opg 4'!$K$7)*-1)</f>
        <v>-</v>
      </c>
      <c r="H3885" s="167" t="str">
        <f>IF('Lineær programmering opg 4'!$C$8=0,"-",((-A3885+'Lineær programmering opg 4'!$M$8)/'Lineær programmering opg 4'!$K$8)*-1)</f>
        <v>-</v>
      </c>
      <c r="I3885" s="167" t="str">
        <f>IF('Lineær programmering opg 4'!$D$8=0,"-",'Lineær programmering opg 4'!$G$8)</f>
        <v>-</v>
      </c>
      <c r="J3885" s="295">
        <f>A3885*'Lineær programmering opg 4'!$C$11+Datatabel!C3885*'Lineær programmering opg 4'!$D$11</f>
        <v>42633.599999997947</v>
      </c>
      <c r="K3885" s="9">
        <f t="shared" si="302"/>
        <v>0</v>
      </c>
      <c r="L3885" s="9">
        <f t="shared" si="303"/>
        <v>0</v>
      </c>
    </row>
    <row r="3886" spans="1:12" ht="15" x14ac:dyDescent="0.25">
      <c r="A3886" s="167">
        <f t="shared" si="301"/>
        <v>146.80800000001025</v>
      </c>
      <c r="B3886" s="325">
        <f t="shared" si="304"/>
        <v>0.61170000000004277</v>
      </c>
      <c r="C3886" s="167">
        <f t="shared" si="300"/>
        <v>186.38399999997949</v>
      </c>
      <c r="D3886" s="167">
        <f>IF('Lineær programmering opg 4'!$M$4=0,"-",(-A3886+'Lineær programmering opg 4'!$M$4)/'Lineær programmering opg 4'!$K$4*-1)</f>
        <v>186.38399999997949</v>
      </c>
      <c r="E3886" s="167">
        <f>IF('Lineær programmering opg 4'!$M$5=0,"-",(-A3886+'Lineær programmering opg 4'!$M$5)/'Lineær programmering opg 4'!$K$5*-1)</f>
        <v>189.89399999999233</v>
      </c>
      <c r="F3886" s="167" t="str">
        <f>IF('Lineær programmering opg 4'!$E$6=0,"-",(-A3886+'Lineær programmering opg 4'!$M$6)/'Lineær programmering opg 4'!$K$6*-1)</f>
        <v>-</v>
      </c>
      <c r="G3886" s="167" t="str">
        <f>IF('Lineær programmering opg 4'!$D$7=0,"-",((-A3886+'Lineær programmering opg 4'!$M$7)/'Lineær programmering opg 4'!$K$7)*-1)</f>
        <v>-</v>
      </c>
      <c r="H3886" s="167" t="str">
        <f>IF('Lineær programmering opg 4'!$C$8=0,"-",((-A3886+'Lineær programmering opg 4'!$M$8)/'Lineær programmering opg 4'!$K$8)*-1)</f>
        <v>-</v>
      </c>
      <c r="I3886" s="167" t="str">
        <f>IF('Lineær programmering opg 4'!$D$8=0,"-",'Lineær programmering opg 4'!$G$8)</f>
        <v>-</v>
      </c>
      <c r="J3886" s="295">
        <f>A3886*'Lineær programmering opg 4'!$C$11+Datatabel!C3886*'Lineær programmering opg 4'!$D$11</f>
        <v>42638.39999999795</v>
      </c>
      <c r="K3886" s="9">
        <f t="shared" si="302"/>
        <v>0</v>
      </c>
      <c r="L3886" s="9">
        <f t="shared" si="303"/>
        <v>0</v>
      </c>
    </row>
    <row r="3887" spans="1:12" ht="15" x14ac:dyDescent="0.25">
      <c r="A3887" s="167">
        <f t="shared" si="301"/>
        <v>146.78400000001028</v>
      </c>
      <c r="B3887" s="325">
        <f t="shared" si="304"/>
        <v>0.61160000000004278</v>
      </c>
      <c r="C3887" s="167">
        <f t="shared" si="300"/>
        <v>186.43199999997944</v>
      </c>
      <c r="D3887" s="167">
        <f>IF('Lineær programmering opg 4'!$M$4=0,"-",(-A3887+'Lineær programmering opg 4'!$M$4)/'Lineær programmering opg 4'!$K$4*-1)</f>
        <v>186.43199999997944</v>
      </c>
      <c r="E3887" s="167">
        <f>IF('Lineær programmering opg 4'!$M$5=0,"-",(-A3887+'Lineær programmering opg 4'!$M$5)/'Lineær programmering opg 4'!$K$5*-1)</f>
        <v>189.9119999999923</v>
      </c>
      <c r="F3887" s="167" t="str">
        <f>IF('Lineær programmering opg 4'!$E$6=0,"-",(-A3887+'Lineær programmering opg 4'!$M$6)/'Lineær programmering opg 4'!$K$6*-1)</f>
        <v>-</v>
      </c>
      <c r="G3887" s="167" t="str">
        <f>IF('Lineær programmering opg 4'!$D$7=0,"-",((-A3887+'Lineær programmering opg 4'!$M$7)/'Lineær programmering opg 4'!$K$7)*-1)</f>
        <v>-</v>
      </c>
      <c r="H3887" s="167" t="str">
        <f>IF('Lineær programmering opg 4'!$C$8=0,"-",((-A3887+'Lineær programmering opg 4'!$M$8)/'Lineær programmering opg 4'!$K$8)*-1)</f>
        <v>-</v>
      </c>
      <c r="I3887" s="167" t="str">
        <f>IF('Lineær programmering opg 4'!$D$8=0,"-",'Lineær programmering opg 4'!$G$8)</f>
        <v>-</v>
      </c>
      <c r="J3887" s="295">
        <f>A3887*'Lineær programmering opg 4'!$C$11+Datatabel!C3887*'Lineær programmering opg 4'!$D$11</f>
        <v>42643.199999997945</v>
      </c>
      <c r="K3887" s="9">
        <f t="shared" si="302"/>
        <v>0</v>
      </c>
      <c r="L3887" s="9">
        <f t="shared" si="303"/>
        <v>0</v>
      </c>
    </row>
    <row r="3888" spans="1:12" ht="15" x14ac:dyDescent="0.25">
      <c r="A3888" s="167">
        <f t="shared" si="301"/>
        <v>146.76000000001028</v>
      </c>
      <c r="B3888" s="325">
        <f t="shared" si="304"/>
        <v>0.61150000000004279</v>
      </c>
      <c r="C3888" s="167">
        <f t="shared" si="300"/>
        <v>186.47999999997944</v>
      </c>
      <c r="D3888" s="167">
        <f>IF('Lineær programmering opg 4'!$M$4=0,"-",(-A3888+'Lineær programmering opg 4'!$M$4)/'Lineær programmering opg 4'!$K$4*-1)</f>
        <v>186.47999999997944</v>
      </c>
      <c r="E3888" s="167">
        <f>IF('Lineær programmering opg 4'!$M$5=0,"-",(-A3888+'Lineær programmering opg 4'!$M$5)/'Lineær programmering opg 4'!$K$5*-1)</f>
        <v>189.9299999999923</v>
      </c>
      <c r="F3888" s="167" t="str">
        <f>IF('Lineær programmering opg 4'!$E$6=0,"-",(-A3888+'Lineær programmering opg 4'!$M$6)/'Lineær programmering opg 4'!$K$6*-1)</f>
        <v>-</v>
      </c>
      <c r="G3888" s="167" t="str">
        <f>IF('Lineær programmering opg 4'!$D$7=0,"-",((-A3888+'Lineær programmering opg 4'!$M$7)/'Lineær programmering opg 4'!$K$7)*-1)</f>
        <v>-</v>
      </c>
      <c r="H3888" s="167" t="str">
        <f>IF('Lineær programmering opg 4'!$C$8=0,"-",((-A3888+'Lineær programmering opg 4'!$M$8)/'Lineær programmering opg 4'!$K$8)*-1)</f>
        <v>-</v>
      </c>
      <c r="I3888" s="167" t="str">
        <f>IF('Lineær programmering opg 4'!$D$8=0,"-",'Lineær programmering opg 4'!$G$8)</f>
        <v>-</v>
      </c>
      <c r="J3888" s="295">
        <f>A3888*'Lineær programmering opg 4'!$C$11+Datatabel!C3888*'Lineær programmering opg 4'!$D$11</f>
        <v>42647.999999997941</v>
      </c>
      <c r="K3888" s="9">
        <f t="shared" si="302"/>
        <v>0</v>
      </c>
      <c r="L3888" s="9">
        <f t="shared" si="303"/>
        <v>0</v>
      </c>
    </row>
    <row r="3889" spans="1:12" ht="15" x14ac:dyDescent="0.25">
      <c r="A3889" s="167">
        <f t="shared" si="301"/>
        <v>146.73600000001028</v>
      </c>
      <c r="B3889" s="325">
        <f t="shared" si="304"/>
        <v>0.6114000000000428</v>
      </c>
      <c r="C3889" s="167">
        <f t="shared" si="300"/>
        <v>186.52799999997944</v>
      </c>
      <c r="D3889" s="167">
        <f>IF('Lineær programmering opg 4'!$M$4=0,"-",(-A3889+'Lineær programmering opg 4'!$M$4)/'Lineær programmering opg 4'!$K$4*-1)</f>
        <v>186.52799999997944</v>
      </c>
      <c r="E3889" s="167">
        <f>IF('Lineær programmering opg 4'!$M$5=0,"-",(-A3889+'Lineær programmering opg 4'!$M$5)/'Lineær programmering opg 4'!$K$5*-1)</f>
        <v>189.94799999999231</v>
      </c>
      <c r="F3889" s="167" t="str">
        <f>IF('Lineær programmering opg 4'!$E$6=0,"-",(-A3889+'Lineær programmering opg 4'!$M$6)/'Lineær programmering opg 4'!$K$6*-1)</f>
        <v>-</v>
      </c>
      <c r="G3889" s="167" t="str">
        <f>IF('Lineær programmering opg 4'!$D$7=0,"-",((-A3889+'Lineær programmering opg 4'!$M$7)/'Lineær programmering opg 4'!$K$7)*-1)</f>
        <v>-</v>
      </c>
      <c r="H3889" s="167" t="str">
        <f>IF('Lineær programmering opg 4'!$C$8=0,"-",((-A3889+'Lineær programmering opg 4'!$M$8)/'Lineær programmering opg 4'!$K$8)*-1)</f>
        <v>-</v>
      </c>
      <c r="I3889" s="167" t="str">
        <f>IF('Lineær programmering opg 4'!$D$8=0,"-",'Lineær programmering opg 4'!$G$8)</f>
        <v>-</v>
      </c>
      <c r="J3889" s="295">
        <f>A3889*'Lineær programmering opg 4'!$C$11+Datatabel!C3889*'Lineær programmering opg 4'!$D$11</f>
        <v>42652.799999997944</v>
      </c>
      <c r="K3889" s="9">
        <f t="shared" si="302"/>
        <v>0</v>
      </c>
      <c r="L3889" s="9">
        <f t="shared" si="303"/>
        <v>0</v>
      </c>
    </row>
    <row r="3890" spans="1:12" ht="15" x14ac:dyDescent="0.25">
      <c r="A3890" s="167">
        <f t="shared" si="301"/>
        <v>146.71200000001028</v>
      </c>
      <c r="B3890" s="325">
        <f t="shared" si="304"/>
        <v>0.61130000000004281</v>
      </c>
      <c r="C3890" s="167">
        <f t="shared" si="300"/>
        <v>186.57599999997944</v>
      </c>
      <c r="D3890" s="167">
        <f>IF('Lineær programmering opg 4'!$M$4=0,"-",(-A3890+'Lineær programmering opg 4'!$M$4)/'Lineær programmering opg 4'!$K$4*-1)</f>
        <v>186.57599999997944</v>
      </c>
      <c r="E3890" s="167">
        <f>IF('Lineær programmering opg 4'!$M$5=0,"-",(-A3890+'Lineær programmering opg 4'!$M$5)/'Lineær programmering opg 4'!$K$5*-1)</f>
        <v>189.96599999999231</v>
      </c>
      <c r="F3890" s="167" t="str">
        <f>IF('Lineær programmering opg 4'!$E$6=0,"-",(-A3890+'Lineær programmering opg 4'!$M$6)/'Lineær programmering opg 4'!$K$6*-1)</f>
        <v>-</v>
      </c>
      <c r="G3890" s="167" t="str">
        <f>IF('Lineær programmering opg 4'!$D$7=0,"-",((-A3890+'Lineær programmering opg 4'!$M$7)/'Lineær programmering opg 4'!$K$7)*-1)</f>
        <v>-</v>
      </c>
      <c r="H3890" s="167" t="str">
        <f>IF('Lineær programmering opg 4'!$C$8=0,"-",((-A3890+'Lineær programmering opg 4'!$M$8)/'Lineær programmering opg 4'!$K$8)*-1)</f>
        <v>-</v>
      </c>
      <c r="I3890" s="167" t="str">
        <f>IF('Lineær programmering opg 4'!$D$8=0,"-",'Lineær programmering opg 4'!$G$8)</f>
        <v>-</v>
      </c>
      <c r="J3890" s="295">
        <f>A3890*'Lineær programmering opg 4'!$C$11+Datatabel!C3890*'Lineær programmering opg 4'!$D$11</f>
        <v>42657.599999997947</v>
      </c>
      <c r="K3890" s="9">
        <f t="shared" si="302"/>
        <v>0</v>
      </c>
      <c r="L3890" s="9">
        <f t="shared" si="303"/>
        <v>0</v>
      </c>
    </row>
    <row r="3891" spans="1:12" ht="15" x14ac:dyDescent="0.25">
      <c r="A3891" s="167">
        <f t="shared" si="301"/>
        <v>146.68800000001028</v>
      </c>
      <c r="B3891" s="325">
        <f t="shared" si="304"/>
        <v>0.61120000000004282</v>
      </c>
      <c r="C3891" s="167">
        <f t="shared" si="300"/>
        <v>186.62399999997945</v>
      </c>
      <c r="D3891" s="167">
        <f>IF('Lineær programmering opg 4'!$M$4=0,"-",(-A3891+'Lineær programmering opg 4'!$M$4)/'Lineær programmering opg 4'!$K$4*-1)</f>
        <v>186.62399999997945</v>
      </c>
      <c r="E3891" s="167">
        <f>IF('Lineær programmering opg 4'!$M$5=0,"-",(-A3891+'Lineær programmering opg 4'!$M$5)/'Lineær programmering opg 4'!$K$5*-1)</f>
        <v>189.98399999999231</v>
      </c>
      <c r="F3891" s="167" t="str">
        <f>IF('Lineær programmering opg 4'!$E$6=0,"-",(-A3891+'Lineær programmering opg 4'!$M$6)/'Lineær programmering opg 4'!$K$6*-1)</f>
        <v>-</v>
      </c>
      <c r="G3891" s="167" t="str">
        <f>IF('Lineær programmering opg 4'!$D$7=0,"-",((-A3891+'Lineær programmering opg 4'!$M$7)/'Lineær programmering opg 4'!$K$7)*-1)</f>
        <v>-</v>
      </c>
      <c r="H3891" s="167" t="str">
        <f>IF('Lineær programmering opg 4'!$C$8=0,"-",((-A3891+'Lineær programmering opg 4'!$M$8)/'Lineær programmering opg 4'!$K$8)*-1)</f>
        <v>-</v>
      </c>
      <c r="I3891" s="167" t="str">
        <f>IF('Lineær programmering opg 4'!$D$8=0,"-",'Lineær programmering opg 4'!$G$8)</f>
        <v>-</v>
      </c>
      <c r="J3891" s="295">
        <f>A3891*'Lineær programmering opg 4'!$C$11+Datatabel!C3891*'Lineær programmering opg 4'!$D$11</f>
        <v>42662.399999997942</v>
      </c>
      <c r="K3891" s="9">
        <f t="shared" si="302"/>
        <v>0</v>
      </c>
      <c r="L3891" s="9">
        <f t="shared" si="303"/>
        <v>0</v>
      </c>
    </row>
    <row r="3892" spans="1:12" ht="15" x14ac:dyDescent="0.25">
      <c r="A3892" s="167">
        <f t="shared" si="301"/>
        <v>146.66400000001028</v>
      </c>
      <c r="B3892" s="325">
        <f t="shared" si="304"/>
        <v>0.61110000000004283</v>
      </c>
      <c r="C3892" s="167">
        <f t="shared" si="300"/>
        <v>186.67199999997945</v>
      </c>
      <c r="D3892" s="167">
        <f>IF('Lineær programmering opg 4'!$M$4=0,"-",(-A3892+'Lineær programmering opg 4'!$M$4)/'Lineær programmering opg 4'!$K$4*-1)</f>
        <v>186.67199999997945</v>
      </c>
      <c r="E3892" s="167">
        <f>IF('Lineær programmering opg 4'!$M$5=0,"-",(-A3892+'Lineær programmering opg 4'!$M$5)/'Lineær programmering opg 4'!$K$5*-1)</f>
        <v>190.00199999999231</v>
      </c>
      <c r="F3892" s="167" t="str">
        <f>IF('Lineær programmering opg 4'!$E$6=0,"-",(-A3892+'Lineær programmering opg 4'!$M$6)/'Lineær programmering opg 4'!$K$6*-1)</f>
        <v>-</v>
      </c>
      <c r="G3892" s="167" t="str">
        <f>IF('Lineær programmering opg 4'!$D$7=0,"-",((-A3892+'Lineær programmering opg 4'!$M$7)/'Lineær programmering opg 4'!$K$7)*-1)</f>
        <v>-</v>
      </c>
      <c r="H3892" s="167" t="str">
        <f>IF('Lineær programmering opg 4'!$C$8=0,"-",((-A3892+'Lineær programmering opg 4'!$M$8)/'Lineær programmering opg 4'!$K$8)*-1)</f>
        <v>-</v>
      </c>
      <c r="I3892" s="167" t="str">
        <f>IF('Lineær programmering opg 4'!$D$8=0,"-",'Lineær programmering opg 4'!$G$8)</f>
        <v>-</v>
      </c>
      <c r="J3892" s="295">
        <f>A3892*'Lineær programmering opg 4'!$C$11+Datatabel!C3892*'Lineær programmering opg 4'!$D$11</f>
        <v>42667.199999997945</v>
      </c>
      <c r="K3892" s="9">
        <f t="shared" si="302"/>
        <v>0</v>
      </c>
      <c r="L3892" s="9">
        <f t="shared" si="303"/>
        <v>0</v>
      </c>
    </row>
    <row r="3893" spans="1:12" ht="15" x14ac:dyDescent="0.25">
      <c r="A3893" s="167">
        <f t="shared" si="301"/>
        <v>146.64000000001028</v>
      </c>
      <c r="B3893" s="325">
        <f t="shared" si="304"/>
        <v>0.61100000000004284</v>
      </c>
      <c r="C3893" s="167">
        <f t="shared" si="300"/>
        <v>186.71999999997945</v>
      </c>
      <c r="D3893" s="167">
        <f>IF('Lineær programmering opg 4'!$M$4=0,"-",(-A3893+'Lineær programmering opg 4'!$M$4)/'Lineær programmering opg 4'!$K$4*-1)</f>
        <v>186.71999999997945</v>
      </c>
      <c r="E3893" s="167">
        <f>IF('Lineær programmering opg 4'!$M$5=0,"-",(-A3893+'Lineær programmering opg 4'!$M$5)/'Lineær programmering opg 4'!$K$5*-1)</f>
        <v>190.01999999999231</v>
      </c>
      <c r="F3893" s="167" t="str">
        <f>IF('Lineær programmering opg 4'!$E$6=0,"-",(-A3893+'Lineær programmering opg 4'!$M$6)/'Lineær programmering opg 4'!$K$6*-1)</f>
        <v>-</v>
      </c>
      <c r="G3893" s="167" t="str">
        <f>IF('Lineær programmering opg 4'!$D$7=0,"-",((-A3893+'Lineær programmering opg 4'!$M$7)/'Lineær programmering opg 4'!$K$7)*-1)</f>
        <v>-</v>
      </c>
      <c r="H3893" s="167" t="str">
        <f>IF('Lineær programmering opg 4'!$C$8=0,"-",((-A3893+'Lineær programmering opg 4'!$M$8)/'Lineær programmering opg 4'!$K$8)*-1)</f>
        <v>-</v>
      </c>
      <c r="I3893" s="167" t="str">
        <f>IF('Lineær programmering opg 4'!$D$8=0,"-",'Lineær programmering opg 4'!$G$8)</f>
        <v>-</v>
      </c>
      <c r="J3893" s="295">
        <f>A3893*'Lineær programmering opg 4'!$C$11+Datatabel!C3893*'Lineær programmering opg 4'!$D$11</f>
        <v>42671.999999997948</v>
      </c>
      <c r="K3893" s="9">
        <f t="shared" si="302"/>
        <v>0</v>
      </c>
      <c r="L3893" s="9">
        <f t="shared" si="303"/>
        <v>0</v>
      </c>
    </row>
    <row r="3894" spans="1:12" ht="15" x14ac:dyDescent="0.25">
      <c r="A3894" s="167">
        <f t="shared" si="301"/>
        <v>146.61600000001027</v>
      </c>
      <c r="B3894" s="325">
        <f t="shared" si="304"/>
        <v>0.61090000000004285</v>
      </c>
      <c r="C3894" s="167">
        <f t="shared" si="300"/>
        <v>186.76799999997945</v>
      </c>
      <c r="D3894" s="167">
        <f>IF('Lineær programmering opg 4'!$M$4=0,"-",(-A3894+'Lineær programmering opg 4'!$M$4)/'Lineær programmering opg 4'!$K$4*-1)</f>
        <v>186.76799999997945</v>
      </c>
      <c r="E3894" s="167">
        <f>IF('Lineær programmering opg 4'!$M$5=0,"-",(-A3894+'Lineær programmering opg 4'!$M$5)/'Lineær programmering opg 4'!$K$5*-1)</f>
        <v>190.03799999999231</v>
      </c>
      <c r="F3894" s="167" t="str">
        <f>IF('Lineær programmering opg 4'!$E$6=0,"-",(-A3894+'Lineær programmering opg 4'!$M$6)/'Lineær programmering opg 4'!$K$6*-1)</f>
        <v>-</v>
      </c>
      <c r="G3894" s="167" t="str">
        <f>IF('Lineær programmering opg 4'!$D$7=0,"-",((-A3894+'Lineær programmering opg 4'!$M$7)/'Lineær programmering opg 4'!$K$7)*-1)</f>
        <v>-</v>
      </c>
      <c r="H3894" s="167" t="str">
        <f>IF('Lineær programmering opg 4'!$C$8=0,"-",((-A3894+'Lineær programmering opg 4'!$M$8)/'Lineær programmering opg 4'!$K$8)*-1)</f>
        <v>-</v>
      </c>
      <c r="I3894" s="167" t="str">
        <f>IF('Lineær programmering opg 4'!$D$8=0,"-",'Lineær programmering opg 4'!$G$8)</f>
        <v>-</v>
      </c>
      <c r="J3894" s="295">
        <f>A3894*'Lineær programmering opg 4'!$C$11+Datatabel!C3894*'Lineær programmering opg 4'!$D$11</f>
        <v>42676.799999997951</v>
      </c>
      <c r="K3894" s="9">
        <f t="shared" si="302"/>
        <v>0</v>
      </c>
      <c r="L3894" s="9">
        <f t="shared" si="303"/>
        <v>0</v>
      </c>
    </row>
    <row r="3895" spans="1:12" ht="15" x14ac:dyDescent="0.25">
      <c r="A3895" s="167">
        <f t="shared" si="301"/>
        <v>146.59200000001027</v>
      </c>
      <c r="B3895" s="325">
        <f t="shared" si="304"/>
        <v>0.61080000000004286</v>
      </c>
      <c r="C3895" s="167">
        <f t="shared" si="300"/>
        <v>186.81599999997945</v>
      </c>
      <c r="D3895" s="167">
        <f>IF('Lineær programmering opg 4'!$M$4=0,"-",(-A3895+'Lineær programmering opg 4'!$M$4)/'Lineær programmering opg 4'!$K$4*-1)</f>
        <v>186.81599999997945</v>
      </c>
      <c r="E3895" s="167">
        <f>IF('Lineær programmering opg 4'!$M$5=0,"-",(-A3895+'Lineær programmering opg 4'!$M$5)/'Lineær programmering opg 4'!$K$5*-1)</f>
        <v>190.05599999999231</v>
      </c>
      <c r="F3895" s="167" t="str">
        <f>IF('Lineær programmering opg 4'!$E$6=0,"-",(-A3895+'Lineær programmering opg 4'!$M$6)/'Lineær programmering opg 4'!$K$6*-1)</f>
        <v>-</v>
      </c>
      <c r="G3895" s="167" t="str">
        <f>IF('Lineær programmering opg 4'!$D$7=0,"-",((-A3895+'Lineær programmering opg 4'!$M$7)/'Lineær programmering opg 4'!$K$7)*-1)</f>
        <v>-</v>
      </c>
      <c r="H3895" s="167" t="str">
        <f>IF('Lineær programmering opg 4'!$C$8=0,"-",((-A3895+'Lineær programmering opg 4'!$M$8)/'Lineær programmering opg 4'!$K$8)*-1)</f>
        <v>-</v>
      </c>
      <c r="I3895" s="167" t="str">
        <f>IF('Lineær programmering opg 4'!$D$8=0,"-",'Lineær programmering opg 4'!$G$8)</f>
        <v>-</v>
      </c>
      <c r="J3895" s="295">
        <f>A3895*'Lineær programmering opg 4'!$C$11+Datatabel!C3895*'Lineær programmering opg 4'!$D$11</f>
        <v>42681.599999997939</v>
      </c>
      <c r="K3895" s="9">
        <f t="shared" si="302"/>
        <v>0</v>
      </c>
      <c r="L3895" s="9">
        <f t="shared" si="303"/>
        <v>0</v>
      </c>
    </row>
    <row r="3896" spans="1:12" ht="15" x14ac:dyDescent="0.25">
      <c r="A3896" s="167">
        <f t="shared" si="301"/>
        <v>146.5680000000103</v>
      </c>
      <c r="B3896" s="325">
        <f t="shared" si="304"/>
        <v>0.61070000000004288</v>
      </c>
      <c r="C3896" s="167">
        <f t="shared" si="300"/>
        <v>186.8639999999794</v>
      </c>
      <c r="D3896" s="167">
        <f>IF('Lineær programmering opg 4'!$M$4=0,"-",(-A3896+'Lineær programmering opg 4'!$M$4)/'Lineær programmering opg 4'!$K$4*-1)</f>
        <v>186.8639999999794</v>
      </c>
      <c r="E3896" s="167">
        <f>IF('Lineær programmering opg 4'!$M$5=0,"-",(-A3896+'Lineær programmering opg 4'!$M$5)/'Lineær programmering opg 4'!$K$5*-1)</f>
        <v>190.07399999999228</v>
      </c>
      <c r="F3896" s="167" t="str">
        <f>IF('Lineær programmering opg 4'!$E$6=0,"-",(-A3896+'Lineær programmering opg 4'!$M$6)/'Lineær programmering opg 4'!$K$6*-1)</f>
        <v>-</v>
      </c>
      <c r="G3896" s="167" t="str">
        <f>IF('Lineær programmering opg 4'!$D$7=0,"-",((-A3896+'Lineær programmering opg 4'!$M$7)/'Lineær programmering opg 4'!$K$7)*-1)</f>
        <v>-</v>
      </c>
      <c r="H3896" s="167" t="str">
        <f>IF('Lineær programmering opg 4'!$C$8=0,"-",((-A3896+'Lineær programmering opg 4'!$M$8)/'Lineær programmering opg 4'!$K$8)*-1)</f>
        <v>-</v>
      </c>
      <c r="I3896" s="167" t="str">
        <f>IF('Lineær programmering opg 4'!$D$8=0,"-",'Lineær programmering opg 4'!$G$8)</f>
        <v>-</v>
      </c>
      <c r="J3896" s="295">
        <f>A3896*'Lineær programmering opg 4'!$C$11+Datatabel!C3896*'Lineær programmering opg 4'!$D$11</f>
        <v>42686.399999997942</v>
      </c>
      <c r="K3896" s="9">
        <f t="shared" si="302"/>
        <v>0</v>
      </c>
      <c r="L3896" s="9">
        <f t="shared" si="303"/>
        <v>0</v>
      </c>
    </row>
    <row r="3897" spans="1:12" ht="15" x14ac:dyDescent="0.25">
      <c r="A3897" s="167">
        <f t="shared" si="301"/>
        <v>146.5440000000103</v>
      </c>
      <c r="B3897" s="325">
        <f t="shared" si="304"/>
        <v>0.61060000000004289</v>
      </c>
      <c r="C3897" s="167">
        <f t="shared" si="300"/>
        <v>186.9119999999794</v>
      </c>
      <c r="D3897" s="167">
        <f>IF('Lineær programmering opg 4'!$M$4=0,"-",(-A3897+'Lineær programmering opg 4'!$M$4)/'Lineær programmering opg 4'!$K$4*-1)</f>
        <v>186.9119999999794</v>
      </c>
      <c r="E3897" s="167">
        <f>IF('Lineær programmering opg 4'!$M$5=0,"-",(-A3897+'Lineær programmering opg 4'!$M$5)/'Lineær programmering opg 4'!$K$5*-1)</f>
        <v>190.09199999999228</v>
      </c>
      <c r="F3897" s="167" t="str">
        <f>IF('Lineær programmering opg 4'!$E$6=0,"-",(-A3897+'Lineær programmering opg 4'!$M$6)/'Lineær programmering opg 4'!$K$6*-1)</f>
        <v>-</v>
      </c>
      <c r="G3897" s="167" t="str">
        <f>IF('Lineær programmering opg 4'!$D$7=0,"-",((-A3897+'Lineær programmering opg 4'!$M$7)/'Lineær programmering opg 4'!$K$7)*-1)</f>
        <v>-</v>
      </c>
      <c r="H3897" s="167" t="str">
        <f>IF('Lineær programmering opg 4'!$C$8=0,"-",((-A3897+'Lineær programmering opg 4'!$M$8)/'Lineær programmering opg 4'!$K$8)*-1)</f>
        <v>-</v>
      </c>
      <c r="I3897" s="167" t="str">
        <f>IF('Lineær programmering opg 4'!$D$8=0,"-",'Lineær programmering opg 4'!$G$8)</f>
        <v>-</v>
      </c>
      <c r="J3897" s="295">
        <f>A3897*'Lineær programmering opg 4'!$C$11+Datatabel!C3897*'Lineær programmering opg 4'!$D$11</f>
        <v>42691.199999997938</v>
      </c>
      <c r="K3897" s="9">
        <f t="shared" si="302"/>
        <v>0</v>
      </c>
      <c r="L3897" s="9">
        <f t="shared" si="303"/>
        <v>0</v>
      </c>
    </row>
    <row r="3898" spans="1:12" ht="15" x14ac:dyDescent="0.25">
      <c r="A3898" s="167">
        <f t="shared" si="301"/>
        <v>146.5200000000103</v>
      </c>
      <c r="B3898" s="325">
        <f t="shared" si="304"/>
        <v>0.6105000000000429</v>
      </c>
      <c r="C3898" s="167">
        <f t="shared" si="300"/>
        <v>186.9599999999794</v>
      </c>
      <c r="D3898" s="167">
        <f>IF('Lineær programmering opg 4'!$M$4=0,"-",(-A3898+'Lineær programmering opg 4'!$M$4)/'Lineær programmering opg 4'!$K$4*-1)</f>
        <v>186.9599999999794</v>
      </c>
      <c r="E3898" s="167">
        <f>IF('Lineær programmering opg 4'!$M$5=0,"-",(-A3898+'Lineær programmering opg 4'!$M$5)/'Lineær programmering opg 4'!$K$5*-1)</f>
        <v>190.10999999999228</v>
      </c>
      <c r="F3898" s="167" t="str">
        <f>IF('Lineær programmering opg 4'!$E$6=0,"-",(-A3898+'Lineær programmering opg 4'!$M$6)/'Lineær programmering opg 4'!$K$6*-1)</f>
        <v>-</v>
      </c>
      <c r="G3898" s="167" t="str">
        <f>IF('Lineær programmering opg 4'!$D$7=0,"-",((-A3898+'Lineær programmering opg 4'!$M$7)/'Lineær programmering opg 4'!$K$7)*-1)</f>
        <v>-</v>
      </c>
      <c r="H3898" s="167" t="str">
        <f>IF('Lineær programmering opg 4'!$C$8=0,"-",((-A3898+'Lineær programmering opg 4'!$M$8)/'Lineær programmering opg 4'!$K$8)*-1)</f>
        <v>-</v>
      </c>
      <c r="I3898" s="167" t="str">
        <f>IF('Lineær programmering opg 4'!$D$8=0,"-",'Lineær programmering opg 4'!$G$8)</f>
        <v>-</v>
      </c>
      <c r="J3898" s="295">
        <f>A3898*'Lineær programmering opg 4'!$C$11+Datatabel!C3898*'Lineær programmering opg 4'!$D$11</f>
        <v>42695.999999997941</v>
      </c>
      <c r="K3898" s="9">
        <f t="shared" si="302"/>
        <v>0</v>
      </c>
      <c r="L3898" s="9">
        <f t="shared" si="303"/>
        <v>0</v>
      </c>
    </row>
    <row r="3899" spans="1:12" ht="15" x14ac:dyDescent="0.25">
      <c r="A3899" s="167">
        <f t="shared" si="301"/>
        <v>146.4960000000103</v>
      </c>
      <c r="B3899" s="325">
        <f t="shared" si="304"/>
        <v>0.61040000000004291</v>
      </c>
      <c r="C3899" s="167">
        <f t="shared" si="300"/>
        <v>187.0079999999794</v>
      </c>
      <c r="D3899" s="167">
        <f>IF('Lineær programmering opg 4'!$M$4=0,"-",(-A3899+'Lineær programmering opg 4'!$M$4)/'Lineær programmering opg 4'!$K$4*-1)</f>
        <v>187.0079999999794</v>
      </c>
      <c r="E3899" s="167">
        <f>IF('Lineær programmering opg 4'!$M$5=0,"-",(-A3899+'Lineær programmering opg 4'!$M$5)/'Lineær programmering opg 4'!$K$5*-1)</f>
        <v>190.12799999999228</v>
      </c>
      <c r="F3899" s="167" t="str">
        <f>IF('Lineær programmering opg 4'!$E$6=0,"-",(-A3899+'Lineær programmering opg 4'!$M$6)/'Lineær programmering opg 4'!$K$6*-1)</f>
        <v>-</v>
      </c>
      <c r="G3899" s="167" t="str">
        <f>IF('Lineær programmering opg 4'!$D$7=0,"-",((-A3899+'Lineær programmering opg 4'!$M$7)/'Lineær programmering opg 4'!$K$7)*-1)</f>
        <v>-</v>
      </c>
      <c r="H3899" s="167" t="str">
        <f>IF('Lineær programmering opg 4'!$C$8=0,"-",((-A3899+'Lineær programmering opg 4'!$M$8)/'Lineær programmering opg 4'!$K$8)*-1)</f>
        <v>-</v>
      </c>
      <c r="I3899" s="167" t="str">
        <f>IF('Lineær programmering opg 4'!$D$8=0,"-",'Lineær programmering opg 4'!$G$8)</f>
        <v>-</v>
      </c>
      <c r="J3899" s="295">
        <f>A3899*'Lineær programmering opg 4'!$C$11+Datatabel!C3899*'Lineær programmering opg 4'!$D$11</f>
        <v>42700.799999997944</v>
      </c>
      <c r="K3899" s="9">
        <f t="shared" si="302"/>
        <v>0</v>
      </c>
      <c r="L3899" s="9">
        <f t="shared" si="303"/>
        <v>0</v>
      </c>
    </row>
    <row r="3900" spans="1:12" ht="15" x14ac:dyDescent="0.25">
      <c r="A3900" s="167">
        <f t="shared" si="301"/>
        <v>146.4720000000103</v>
      </c>
      <c r="B3900" s="325">
        <f t="shared" si="304"/>
        <v>0.61030000000004292</v>
      </c>
      <c r="C3900" s="167">
        <f t="shared" si="300"/>
        <v>187.05599999997941</v>
      </c>
      <c r="D3900" s="167">
        <f>IF('Lineær programmering opg 4'!$M$4=0,"-",(-A3900+'Lineær programmering opg 4'!$M$4)/'Lineær programmering opg 4'!$K$4*-1)</f>
        <v>187.05599999997941</v>
      </c>
      <c r="E3900" s="167">
        <f>IF('Lineær programmering opg 4'!$M$5=0,"-",(-A3900+'Lineær programmering opg 4'!$M$5)/'Lineær programmering opg 4'!$K$5*-1)</f>
        <v>190.14599999999228</v>
      </c>
      <c r="F3900" s="167" t="str">
        <f>IF('Lineær programmering opg 4'!$E$6=0,"-",(-A3900+'Lineær programmering opg 4'!$M$6)/'Lineær programmering opg 4'!$K$6*-1)</f>
        <v>-</v>
      </c>
      <c r="G3900" s="167" t="str">
        <f>IF('Lineær programmering opg 4'!$D$7=0,"-",((-A3900+'Lineær programmering opg 4'!$M$7)/'Lineær programmering opg 4'!$K$7)*-1)</f>
        <v>-</v>
      </c>
      <c r="H3900" s="167" t="str">
        <f>IF('Lineær programmering opg 4'!$C$8=0,"-",((-A3900+'Lineær programmering opg 4'!$M$8)/'Lineær programmering opg 4'!$K$8)*-1)</f>
        <v>-</v>
      </c>
      <c r="I3900" s="167" t="str">
        <f>IF('Lineær programmering opg 4'!$D$8=0,"-",'Lineær programmering opg 4'!$G$8)</f>
        <v>-</v>
      </c>
      <c r="J3900" s="295">
        <f>A3900*'Lineær programmering opg 4'!$C$11+Datatabel!C3900*'Lineær programmering opg 4'!$D$11</f>
        <v>42705.599999997939</v>
      </c>
      <c r="K3900" s="9">
        <f t="shared" si="302"/>
        <v>0</v>
      </c>
      <c r="L3900" s="9">
        <f t="shared" si="303"/>
        <v>0</v>
      </c>
    </row>
    <row r="3901" spans="1:12" ht="15" x14ac:dyDescent="0.25">
      <c r="A3901" s="167">
        <f t="shared" si="301"/>
        <v>146.4480000000103</v>
      </c>
      <c r="B3901" s="325">
        <f t="shared" si="304"/>
        <v>0.61020000000004293</v>
      </c>
      <c r="C3901" s="167">
        <f t="shared" si="300"/>
        <v>187.10399999997941</v>
      </c>
      <c r="D3901" s="167">
        <f>IF('Lineær programmering opg 4'!$M$4=0,"-",(-A3901+'Lineær programmering opg 4'!$M$4)/'Lineær programmering opg 4'!$K$4*-1)</f>
        <v>187.10399999997941</v>
      </c>
      <c r="E3901" s="167">
        <f>IF('Lineær programmering opg 4'!$M$5=0,"-",(-A3901+'Lineær programmering opg 4'!$M$5)/'Lineær programmering opg 4'!$K$5*-1)</f>
        <v>190.16399999999228</v>
      </c>
      <c r="F3901" s="167" t="str">
        <f>IF('Lineær programmering opg 4'!$E$6=0,"-",(-A3901+'Lineær programmering opg 4'!$M$6)/'Lineær programmering opg 4'!$K$6*-1)</f>
        <v>-</v>
      </c>
      <c r="G3901" s="167" t="str">
        <f>IF('Lineær programmering opg 4'!$D$7=0,"-",((-A3901+'Lineær programmering opg 4'!$M$7)/'Lineær programmering opg 4'!$K$7)*-1)</f>
        <v>-</v>
      </c>
      <c r="H3901" s="167" t="str">
        <f>IF('Lineær programmering opg 4'!$C$8=0,"-",((-A3901+'Lineær programmering opg 4'!$M$8)/'Lineær programmering opg 4'!$K$8)*-1)</f>
        <v>-</v>
      </c>
      <c r="I3901" s="167" t="str">
        <f>IF('Lineær programmering opg 4'!$D$8=0,"-",'Lineær programmering opg 4'!$G$8)</f>
        <v>-</v>
      </c>
      <c r="J3901" s="295">
        <f>A3901*'Lineær programmering opg 4'!$C$11+Datatabel!C3901*'Lineær programmering opg 4'!$D$11</f>
        <v>42710.399999997942</v>
      </c>
      <c r="K3901" s="9">
        <f t="shared" si="302"/>
        <v>0</v>
      </c>
      <c r="L3901" s="9">
        <f t="shared" si="303"/>
        <v>0</v>
      </c>
    </row>
    <row r="3902" spans="1:12" ht="15" x14ac:dyDescent="0.25">
      <c r="A3902" s="167">
        <f t="shared" si="301"/>
        <v>146.4240000000103</v>
      </c>
      <c r="B3902" s="325">
        <f t="shared" si="304"/>
        <v>0.61010000000004294</v>
      </c>
      <c r="C3902" s="167">
        <f t="shared" si="300"/>
        <v>187.15199999997941</v>
      </c>
      <c r="D3902" s="167">
        <f>IF('Lineær programmering opg 4'!$M$4=0,"-",(-A3902+'Lineær programmering opg 4'!$M$4)/'Lineær programmering opg 4'!$K$4*-1)</f>
        <v>187.15199999997941</v>
      </c>
      <c r="E3902" s="167">
        <f>IF('Lineær programmering opg 4'!$M$5=0,"-",(-A3902+'Lineær programmering opg 4'!$M$5)/'Lineær programmering opg 4'!$K$5*-1)</f>
        <v>190.18199999999229</v>
      </c>
      <c r="F3902" s="167" t="str">
        <f>IF('Lineær programmering opg 4'!$E$6=0,"-",(-A3902+'Lineær programmering opg 4'!$M$6)/'Lineær programmering opg 4'!$K$6*-1)</f>
        <v>-</v>
      </c>
      <c r="G3902" s="167" t="str">
        <f>IF('Lineær programmering opg 4'!$D$7=0,"-",((-A3902+'Lineær programmering opg 4'!$M$7)/'Lineær programmering opg 4'!$K$7)*-1)</f>
        <v>-</v>
      </c>
      <c r="H3902" s="167" t="str">
        <f>IF('Lineær programmering opg 4'!$C$8=0,"-",((-A3902+'Lineær programmering opg 4'!$M$8)/'Lineær programmering opg 4'!$K$8)*-1)</f>
        <v>-</v>
      </c>
      <c r="I3902" s="167" t="str">
        <f>IF('Lineær programmering opg 4'!$D$8=0,"-",'Lineær programmering opg 4'!$G$8)</f>
        <v>-</v>
      </c>
      <c r="J3902" s="295">
        <f>A3902*'Lineær programmering opg 4'!$C$11+Datatabel!C3902*'Lineær programmering opg 4'!$D$11</f>
        <v>42715.199999997938</v>
      </c>
      <c r="K3902" s="9">
        <f t="shared" si="302"/>
        <v>0</v>
      </c>
      <c r="L3902" s="9">
        <f t="shared" si="303"/>
        <v>0</v>
      </c>
    </row>
    <row r="3903" spans="1:12" ht="15" x14ac:dyDescent="0.25">
      <c r="A3903" s="167">
        <f t="shared" si="301"/>
        <v>146.40000000001032</v>
      </c>
      <c r="B3903" s="325">
        <f t="shared" si="304"/>
        <v>0.61000000000004295</v>
      </c>
      <c r="C3903" s="167">
        <f t="shared" si="300"/>
        <v>187.19999999997935</v>
      </c>
      <c r="D3903" s="167">
        <f>IF('Lineær programmering opg 4'!$M$4=0,"-",(-A3903+'Lineær programmering opg 4'!$M$4)/'Lineær programmering opg 4'!$K$4*-1)</f>
        <v>187.19999999997935</v>
      </c>
      <c r="E3903" s="167">
        <f>IF('Lineær programmering opg 4'!$M$5=0,"-",(-A3903+'Lineær programmering opg 4'!$M$5)/'Lineær programmering opg 4'!$K$5*-1)</f>
        <v>190.19999999999226</v>
      </c>
      <c r="F3903" s="167" t="str">
        <f>IF('Lineær programmering opg 4'!$E$6=0,"-",(-A3903+'Lineær programmering opg 4'!$M$6)/'Lineær programmering opg 4'!$K$6*-1)</f>
        <v>-</v>
      </c>
      <c r="G3903" s="167" t="str">
        <f>IF('Lineær programmering opg 4'!$D$7=0,"-",((-A3903+'Lineær programmering opg 4'!$M$7)/'Lineær programmering opg 4'!$K$7)*-1)</f>
        <v>-</v>
      </c>
      <c r="H3903" s="167" t="str">
        <f>IF('Lineær programmering opg 4'!$C$8=0,"-",((-A3903+'Lineær programmering opg 4'!$M$8)/'Lineær programmering opg 4'!$K$8)*-1)</f>
        <v>-</v>
      </c>
      <c r="I3903" s="167" t="str">
        <f>IF('Lineær programmering opg 4'!$D$8=0,"-",'Lineær programmering opg 4'!$G$8)</f>
        <v>-</v>
      </c>
      <c r="J3903" s="295">
        <f>A3903*'Lineær programmering opg 4'!$C$11+Datatabel!C3903*'Lineær programmering opg 4'!$D$11</f>
        <v>42719.999999997934</v>
      </c>
      <c r="K3903" s="9">
        <f t="shared" si="302"/>
        <v>0</v>
      </c>
      <c r="L3903" s="9">
        <f t="shared" si="303"/>
        <v>0</v>
      </c>
    </row>
    <row r="3904" spans="1:12" ht="15" x14ac:dyDescent="0.25">
      <c r="A3904" s="167">
        <f t="shared" si="301"/>
        <v>146.37600000001032</v>
      </c>
      <c r="B3904" s="325">
        <f t="shared" si="304"/>
        <v>0.60990000000004296</v>
      </c>
      <c r="C3904" s="167">
        <f t="shared" si="300"/>
        <v>187.24799999997936</v>
      </c>
      <c r="D3904" s="167">
        <f>IF('Lineær programmering opg 4'!$M$4=0,"-",(-A3904+'Lineær programmering opg 4'!$M$4)/'Lineær programmering opg 4'!$K$4*-1)</f>
        <v>187.24799999997936</v>
      </c>
      <c r="E3904" s="167">
        <f>IF('Lineær programmering opg 4'!$M$5=0,"-",(-A3904+'Lineær programmering opg 4'!$M$5)/'Lineær programmering opg 4'!$K$5*-1)</f>
        <v>190.21799999999226</v>
      </c>
      <c r="F3904" s="167" t="str">
        <f>IF('Lineær programmering opg 4'!$E$6=0,"-",(-A3904+'Lineær programmering opg 4'!$M$6)/'Lineær programmering opg 4'!$K$6*-1)</f>
        <v>-</v>
      </c>
      <c r="G3904" s="167" t="str">
        <f>IF('Lineær programmering opg 4'!$D$7=0,"-",((-A3904+'Lineær programmering opg 4'!$M$7)/'Lineær programmering opg 4'!$K$7)*-1)</f>
        <v>-</v>
      </c>
      <c r="H3904" s="167" t="str">
        <f>IF('Lineær programmering opg 4'!$C$8=0,"-",((-A3904+'Lineær programmering opg 4'!$M$8)/'Lineær programmering opg 4'!$K$8)*-1)</f>
        <v>-</v>
      </c>
      <c r="I3904" s="167" t="str">
        <f>IF('Lineær programmering opg 4'!$D$8=0,"-",'Lineær programmering opg 4'!$G$8)</f>
        <v>-</v>
      </c>
      <c r="J3904" s="295">
        <f>A3904*'Lineær programmering opg 4'!$C$11+Datatabel!C3904*'Lineær programmering opg 4'!$D$11</f>
        <v>42724.799999997937</v>
      </c>
      <c r="K3904" s="9">
        <f t="shared" si="302"/>
        <v>0</v>
      </c>
      <c r="L3904" s="9">
        <f t="shared" si="303"/>
        <v>0</v>
      </c>
    </row>
    <row r="3905" spans="1:12" ht="15" x14ac:dyDescent="0.25">
      <c r="A3905" s="167">
        <f t="shared" si="301"/>
        <v>146.35200000001032</v>
      </c>
      <c r="B3905" s="325">
        <f t="shared" si="304"/>
        <v>0.60980000000004297</v>
      </c>
      <c r="C3905" s="167">
        <f t="shared" si="300"/>
        <v>187.29599999997936</v>
      </c>
      <c r="D3905" s="167">
        <f>IF('Lineær programmering opg 4'!$M$4=0,"-",(-A3905+'Lineær programmering opg 4'!$M$4)/'Lineær programmering opg 4'!$K$4*-1)</f>
        <v>187.29599999997936</v>
      </c>
      <c r="E3905" s="167">
        <f>IF('Lineær programmering opg 4'!$M$5=0,"-",(-A3905+'Lineær programmering opg 4'!$M$5)/'Lineær programmering opg 4'!$K$5*-1)</f>
        <v>190.23599999999226</v>
      </c>
      <c r="F3905" s="167" t="str">
        <f>IF('Lineær programmering opg 4'!$E$6=0,"-",(-A3905+'Lineær programmering opg 4'!$M$6)/'Lineær programmering opg 4'!$K$6*-1)</f>
        <v>-</v>
      </c>
      <c r="G3905" s="167" t="str">
        <f>IF('Lineær programmering opg 4'!$D$7=0,"-",((-A3905+'Lineær programmering opg 4'!$M$7)/'Lineær programmering opg 4'!$K$7)*-1)</f>
        <v>-</v>
      </c>
      <c r="H3905" s="167" t="str">
        <f>IF('Lineær programmering opg 4'!$C$8=0,"-",((-A3905+'Lineær programmering opg 4'!$M$8)/'Lineær programmering opg 4'!$K$8)*-1)</f>
        <v>-</v>
      </c>
      <c r="I3905" s="167" t="str">
        <f>IF('Lineær programmering opg 4'!$D$8=0,"-",'Lineær programmering opg 4'!$G$8)</f>
        <v>-</v>
      </c>
      <c r="J3905" s="295">
        <f>A3905*'Lineær programmering opg 4'!$C$11+Datatabel!C3905*'Lineær programmering opg 4'!$D$11</f>
        <v>42729.599999997932</v>
      </c>
      <c r="K3905" s="9">
        <f t="shared" si="302"/>
        <v>0</v>
      </c>
      <c r="L3905" s="9">
        <f t="shared" si="303"/>
        <v>0</v>
      </c>
    </row>
    <row r="3906" spans="1:12" ht="15" x14ac:dyDescent="0.25">
      <c r="A3906" s="167">
        <f t="shared" si="301"/>
        <v>146.32800000001032</v>
      </c>
      <c r="B3906" s="325">
        <f t="shared" si="304"/>
        <v>0.60970000000004299</v>
      </c>
      <c r="C3906" s="167">
        <f t="shared" si="300"/>
        <v>187.34399999997936</v>
      </c>
      <c r="D3906" s="167">
        <f>IF('Lineær programmering opg 4'!$M$4=0,"-",(-A3906+'Lineær programmering opg 4'!$M$4)/'Lineær programmering opg 4'!$K$4*-1)</f>
        <v>187.34399999997936</v>
      </c>
      <c r="E3906" s="167">
        <f>IF('Lineær programmering opg 4'!$M$5=0,"-",(-A3906+'Lineær programmering opg 4'!$M$5)/'Lineær programmering opg 4'!$K$5*-1)</f>
        <v>190.25399999999226</v>
      </c>
      <c r="F3906" s="167" t="str">
        <f>IF('Lineær programmering opg 4'!$E$6=0,"-",(-A3906+'Lineær programmering opg 4'!$M$6)/'Lineær programmering opg 4'!$K$6*-1)</f>
        <v>-</v>
      </c>
      <c r="G3906" s="167" t="str">
        <f>IF('Lineær programmering opg 4'!$D$7=0,"-",((-A3906+'Lineær programmering opg 4'!$M$7)/'Lineær programmering opg 4'!$K$7)*-1)</f>
        <v>-</v>
      </c>
      <c r="H3906" s="167" t="str">
        <f>IF('Lineær programmering opg 4'!$C$8=0,"-",((-A3906+'Lineær programmering opg 4'!$M$8)/'Lineær programmering opg 4'!$K$8)*-1)</f>
        <v>-</v>
      </c>
      <c r="I3906" s="167" t="str">
        <f>IF('Lineær programmering opg 4'!$D$8=0,"-",'Lineær programmering opg 4'!$G$8)</f>
        <v>-</v>
      </c>
      <c r="J3906" s="295">
        <f>A3906*'Lineær programmering opg 4'!$C$11+Datatabel!C3906*'Lineær programmering opg 4'!$D$11</f>
        <v>42734.399999997935</v>
      </c>
      <c r="K3906" s="9">
        <f t="shared" si="302"/>
        <v>0</v>
      </c>
      <c r="L3906" s="9">
        <f t="shared" si="303"/>
        <v>0</v>
      </c>
    </row>
    <row r="3907" spans="1:12" ht="15" x14ac:dyDescent="0.25">
      <c r="A3907" s="167">
        <f t="shared" si="301"/>
        <v>146.30400000001032</v>
      </c>
      <c r="B3907" s="325">
        <f t="shared" si="304"/>
        <v>0.609600000000043</v>
      </c>
      <c r="C3907" s="167">
        <f t="shared" ref="C3907:C3970" si="305">MIN(D3907,E3907,F3907,G3907,H3907,I3907)</f>
        <v>187.39199999997936</v>
      </c>
      <c r="D3907" s="167">
        <f>IF('Lineær programmering opg 4'!$M$4=0,"-",(-A3907+'Lineær programmering opg 4'!$M$4)/'Lineær programmering opg 4'!$K$4*-1)</f>
        <v>187.39199999997936</v>
      </c>
      <c r="E3907" s="167">
        <f>IF('Lineær programmering opg 4'!$M$5=0,"-",(-A3907+'Lineær programmering opg 4'!$M$5)/'Lineær programmering opg 4'!$K$5*-1)</f>
        <v>190.27199999999226</v>
      </c>
      <c r="F3907" s="167" t="str">
        <f>IF('Lineær programmering opg 4'!$E$6=0,"-",(-A3907+'Lineær programmering opg 4'!$M$6)/'Lineær programmering opg 4'!$K$6*-1)</f>
        <v>-</v>
      </c>
      <c r="G3907" s="167" t="str">
        <f>IF('Lineær programmering opg 4'!$D$7=0,"-",((-A3907+'Lineær programmering opg 4'!$M$7)/'Lineær programmering opg 4'!$K$7)*-1)</f>
        <v>-</v>
      </c>
      <c r="H3907" s="167" t="str">
        <f>IF('Lineær programmering opg 4'!$C$8=0,"-",((-A3907+'Lineær programmering opg 4'!$M$8)/'Lineær programmering opg 4'!$K$8)*-1)</f>
        <v>-</v>
      </c>
      <c r="I3907" s="167" t="str">
        <f>IF('Lineær programmering opg 4'!$D$8=0,"-",'Lineær programmering opg 4'!$G$8)</f>
        <v>-</v>
      </c>
      <c r="J3907" s="295">
        <f>A3907*'Lineær programmering opg 4'!$C$11+Datatabel!C3907*'Lineær programmering opg 4'!$D$11</f>
        <v>42739.199999997931</v>
      </c>
      <c r="K3907" s="9">
        <f t="shared" si="302"/>
        <v>0</v>
      </c>
      <c r="L3907" s="9">
        <f t="shared" si="303"/>
        <v>0</v>
      </c>
    </row>
    <row r="3908" spans="1:12" ht="15" x14ac:dyDescent="0.25">
      <c r="A3908" s="167">
        <f t="shared" ref="A3908:A3971" si="306">$A$3*B3908</f>
        <v>146.28000000001032</v>
      </c>
      <c r="B3908" s="325">
        <f t="shared" si="304"/>
        <v>0.60950000000004301</v>
      </c>
      <c r="C3908" s="167">
        <f t="shared" si="305"/>
        <v>187.43999999997936</v>
      </c>
      <c r="D3908" s="167">
        <f>IF('Lineær programmering opg 4'!$M$4=0,"-",(-A3908+'Lineær programmering opg 4'!$M$4)/'Lineær programmering opg 4'!$K$4*-1)</f>
        <v>187.43999999997936</v>
      </c>
      <c r="E3908" s="167">
        <f>IF('Lineær programmering opg 4'!$M$5=0,"-",(-A3908+'Lineær programmering opg 4'!$M$5)/'Lineær programmering opg 4'!$K$5*-1)</f>
        <v>190.28999999999226</v>
      </c>
      <c r="F3908" s="167" t="str">
        <f>IF('Lineær programmering opg 4'!$E$6=0,"-",(-A3908+'Lineær programmering opg 4'!$M$6)/'Lineær programmering opg 4'!$K$6*-1)</f>
        <v>-</v>
      </c>
      <c r="G3908" s="167" t="str">
        <f>IF('Lineær programmering opg 4'!$D$7=0,"-",((-A3908+'Lineær programmering opg 4'!$M$7)/'Lineær programmering opg 4'!$K$7)*-1)</f>
        <v>-</v>
      </c>
      <c r="H3908" s="167" t="str">
        <f>IF('Lineær programmering opg 4'!$C$8=0,"-",((-A3908+'Lineær programmering opg 4'!$M$8)/'Lineær programmering opg 4'!$K$8)*-1)</f>
        <v>-</v>
      </c>
      <c r="I3908" s="167" t="str">
        <f>IF('Lineær programmering opg 4'!$D$8=0,"-",'Lineær programmering opg 4'!$G$8)</f>
        <v>-</v>
      </c>
      <c r="J3908" s="295">
        <f>A3908*'Lineær programmering opg 4'!$C$11+Datatabel!C3908*'Lineær programmering opg 4'!$D$11</f>
        <v>42743.999999997934</v>
      </c>
      <c r="K3908" s="9">
        <f t="shared" ref="K3908:K3971" si="307">IF($J$10004=J3908,A3908,0)</f>
        <v>0</v>
      </c>
      <c r="L3908" s="9">
        <f t="shared" ref="L3908:L3971" si="308">IF(J3908=$J$10004,C3908,0)</f>
        <v>0</v>
      </c>
    </row>
    <row r="3909" spans="1:12" ht="15" x14ac:dyDescent="0.25">
      <c r="A3909" s="167">
        <f t="shared" si="306"/>
        <v>146.25600000001032</v>
      </c>
      <c r="B3909" s="325">
        <f t="shared" ref="B3909:B3972" si="309">B3908-0.01%</f>
        <v>0.60940000000004302</v>
      </c>
      <c r="C3909" s="167">
        <f t="shared" si="305"/>
        <v>187.48799999997937</v>
      </c>
      <c r="D3909" s="167">
        <f>IF('Lineær programmering opg 4'!$M$4=0,"-",(-A3909+'Lineær programmering opg 4'!$M$4)/'Lineær programmering opg 4'!$K$4*-1)</f>
        <v>187.48799999997937</v>
      </c>
      <c r="E3909" s="167">
        <f>IF('Lineær programmering opg 4'!$M$5=0,"-",(-A3909+'Lineær programmering opg 4'!$M$5)/'Lineær programmering opg 4'!$K$5*-1)</f>
        <v>190.30799999999226</v>
      </c>
      <c r="F3909" s="167" t="str">
        <f>IF('Lineær programmering opg 4'!$E$6=0,"-",(-A3909+'Lineær programmering opg 4'!$M$6)/'Lineær programmering opg 4'!$K$6*-1)</f>
        <v>-</v>
      </c>
      <c r="G3909" s="167" t="str">
        <f>IF('Lineær programmering opg 4'!$D$7=0,"-",((-A3909+'Lineær programmering opg 4'!$M$7)/'Lineær programmering opg 4'!$K$7)*-1)</f>
        <v>-</v>
      </c>
      <c r="H3909" s="167" t="str">
        <f>IF('Lineær programmering opg 4'!$C$8=0,"-",((-A3909+'Lineær programmering opg 4'!$M$8)/'Lineær programmering opg 4'!$K$8)*-1)</f>
        <v>-</v>
      </c>
      <c r="I3909" s="167" t="str">
        <f>IF('Lineær programmering opg 4'!$D$8=0,"-",'Lineær programmering opg 4'!$G$8)</f>
        <v>-</v>
      </c>
      <c r="J3909" s="295">
        <f>A3909*'Lineær programmering opg 4'!$C$11+Datatabel!C3909*'Lineær programmering opg 4'!$D$11</f>
        <v>42748.799999997937</v>
      </c>
      <c r="K3909" s="9">
        <f t="shared" si="307"/>
        <v>0</v>
      </c>
      <c r="L3909" s="9">
        <f t="shared" si="308"/>
        <v>0</v>
      </c>
    </row>
    <row r="3910" spans="1:12" ht="15" x14ac:dyDescent="0.25">
      <c r="A3910" s="167">
        <f t="shared" si="306"/>
        <v>146.23200000001032</v>
      </c>
      <c r="B3910" s="325">
        <f t="shared" si="309"/>
        <v>0.60930000000004303</v>
      </c>
      <c r="C3910" s="167">
        <f t="shared" si="305"/>
        <v>187.53599999997937</v>
      </c>
      <c r="D3910" s="167">
        <f>IF('Lineær programmering opg 4'!$M$4=0,"-",(-A3910+'Lineær programmering opg 4'!$M$4)/'Lineær programmering opg 4'!$K$4*-1)</f>
        <v>187.53599999997937</v>
      </c>
      <c r="E3910" s="167">
        <f>IF('Lineær programmering opg 4'!$M$5=0,"-",(-A3910+'Lineær programmering opg 4'!$M$5)/'Lineær programmering opg 4'!$K$5*-1)</f>
        <v>190.32599999999226</v>
      </c>
      <c r="F3910" s="167" t="str">
        <f>IF('Lineær programmering opg 4'!$E$6=0,"-",(-A3910+'Lineær programmering opg 4'!$M$6)/'Lineær programmering opg 4'!$K$6*-1)</f>
        <v>-</v>
      </c>
      <c r="G3910" s="167" t="str">
        <f>IF('Lineær programmering opg 4'!$D$7=0,"-",((-A3910+'Lineær programmering opg 4'!$M$7)/'Lineær programmering opg 4'!$K$7)*-1)</f>
        <v>-</v>
      </c>
      <c r="H3910" s="167" t="str">
        <f>IF('Lineær programmering opg 4'!$C$8=0,"-",((-A3910+'Lineær programmering opg 4'!$M$8)/'Lineær programmering opg 4'!$K$8)*-1)</f>
        <v>-</v>
      </c>
      <c r="I3910" s="167" t="str">
        <f>IF('Lineær programmering opg 4'!$D$8=0,"-",'Lineær programmering opg 4'!$G$8)</f>
        <v>-</v>
      </c>
      <c r="J3910" s="295">
        <f>A3910*'Lineær programmering opg 4'!$C$11+Datatabel!C3910*'Lineær programmering opg 4'!$D$11</f>
        <v>42753.599999997939</v>
      </c>
      <c r="K3910" s="9">
        <f t="shared" si="307"/>
        <v>0</v>
      </c>
      <c r="L3910" s="9">
        <f t="shared" si="308"/>
        <v>0</v>
      </c>
    </row>
    <row r="3911" spans="1:12" ht="15" x14ac:dyDescent="0.25">
      <c r="A3911" s="167">
        <f t="shared" si="306"/>
        <v>146.20800000001032</v>
      </c>
      <c r="B3911" s="325">
        <f t="shared" si="309"/>
        <v>0.60920000000004304</v>
      </c>
      <c r="C3911" s="167">
        <f t="shared" si="305"/>
        <v>187.58399999997937</v>
      </c>
      <c r="D3911" s="167">
        <f>IF('Lineær programmering opg 4'!$M$4=0,"-",(-A3911+'Lineær programmering opg 4'!$M$4)/'Lineær programmering opg 4'!$K$4*-1)</f>
        <v>187.58399999997937</v>
      </c>
      <c r="E3911" s="167">
        <f>IF('Lineær programmering opg 4'!$M$5=0,"-",(-A3911+'Lineær programmering opg 4'!$M$5)/'Lineær programmering opg 4'!$K$5*-1)</f>
        <v>190.34399999999226</v>
      </c>
      <c r="F3911" s="167" t="str">
        <f>IF('Lineær programmering opg 4'!$E$6=0,"-",(-A3911+'Lineær programmering opg 4'!$M$6)/'Lineær programmering opg 4'!$K$6*-1)</f>
        <v>-</v>
      </c>
      <c r="G3911" s="167" t="str">
        <f>IF('Lineær programmering opg 4'!$D$7=0,"-",((-A3911+'Lineær programmering opg 4'!$M$7)/'Lineær programmering opg 4'!$K$7)*-1)</f>
        <v>-</v>
      </c>
      <c r="H3911" s="167" t="str">
        <f>IF('Lineær programmering opg 4'!$C$8=0,"-",((-A3911+'Lineær programmering opg 4'!$M$8)/'Lineær programmering opg 4'!$K$8)*-1)</f>
        <v>-</v>
      </c>
      <c r="I3911" s="167" t="str">
        <f>IF('Lineær programmering opg 4'!$D$8=0,"-",'Lineær programmering opg 4'!$G$8)</f>
        <v>-</v>
      </c>
      <c r="J3911" s="295">
        <f>A3911*'Lineær programmering opg 4'!$C$11+Datatabel!C3911*'Lineær programmering opg 4'!$D$11</f>
        <v>42758.399999997942</v>
      </c>
      <c r="K3911" s="9">
        <f t="shared" si="307"/>
        <v>0</v>
      </c>
      <c r="L3911" s="9">
        <f t="shared" si="308"/>
        <v>0</v>
      </c>
    </row>
    <row r="3912" spans="1:12" ht="15" x14ac:dyDescent="0.25">
      <c r="A3912" s="167">
        <f t="shared" si="306"/>
        <v>146.18400000001034</v>
      </c>
      <c r="B3912" s="325">
        <f t="shared" si="309"/>
        <v>0.60910000000004305</v>
      </c>
      <c r="C3912" s="167">
        <f t="shared" si="305"/>
        <v>187.63199999997931</v>
      </c>
      <c r="D3912" s="167">
        <f>IF('Lineær programmering opg 4'!$M$4=0,"-",(-A3912+'Lineær programmering opg 4'!$M$4)/'Lineær programmering opg 4'!$K$4*-1)</f>
        <v>187.63199999997931</v>
      </c>
      <c r="E3912" s="167">
        <f>IF('Lineær programmering opg 4'!$M$5=0,"-",(-A3912+'Lineær programmering opg 4'!$M$5)/'Lineær programmering opg 4'!$K$5*-1)</f>
        <v>190.36199999999226</v>
      </c>
      <c r="F3912" s="167" t="str">
        <f>IF('Lineær programmering opg 4'!$E$6=0,"-",(-A3912+'Lineær programmering opg 4'!$M$6)/'Lineær programmering opg 4'!$K$6*-1)</f>
        <v>-</v>
      </c>
      <c r="G3912" s="167" t="str">
        <f>IF('Lineær programmering opg 4'!$D$7=0,"-",((-A3912+'Lineær programmering opg 4'!$M$7)/'Lineær programmering opg 4'!$K$7)*-1)</f>
        <v>-</v>
      </c>
      <c r="H3912" s="167" t="str">
        <f>IF('Lineær programmering opg 4'!$C$8=0,"-",((-A3912+'Lineær programmering opg 4'!$M$8)/'Lineær programmering opg 4'!$K$8)*-1)</f>
        <v>-</v>
      </c>
      <c r="I3912" s="167" t="str">
        <f>IF('Lineær programmering opg 4'!$D$8=0,"-",'Lineær programmering opg 4'!$G$8)</f>
        <v>-</v>
      </c>
      <c r="J3912" s="295">
        <f>A3912*'Lineær programmering opg 4'!$C$11+Datatabel!C3912*'Lineær programmering opg 4'!$D$11</f>
        <v>42763.199999997931</v>
      </c>
      <c r="K3912" s="9">
        <f t="shared" si="307"/>
        <v>0</v>
      </c>
      <c r="L3912" s="9">
        <f t="shared" si="308"/>
        <v>0</v>
      </c>
    </row>
    <row r="3913" spans="1:12" ht="15" x14ac:dyDescent="0.25">
      <c r="A3913" s="167">
        <f t="shared" si="306"/>
        <v>146.16000000001034</v>
      </c>
      <c r="B3913" s="325">
        <f t="shared" si="309"/>
        <v>0.60900000000004306</v>
      </c>
      <c r="C3913" s="167">
        <f t="shared" si="305"/>
        <v>187.67999999997932</v>
      </c>
      <c r="D3913" s="167">
        <f>IF('Lineær programmering opg 4'!$M$4=0,"-",(-A3913+'Lineær programmering opg 4'!$M$4)/'Lineær programmering opg 4'!$K$4*-1)</f>
        <v>187.67999999997932</v>
      </c>
      <c r="E3913" s="167">
        <f>IF('Lineær programmering opg 4'!$M$5=0,"-",(-A3913+'Lineær programmering opg 4'!$M$5)/'Lineær programmering opg 4'!$K$5*-1)</f>
        <v>190.37999999999226</v>
      </c>
      <c r="F3913" s="167" t="str">
        <f>IF('Lineær programmering opg 4'!$E$6=0,"-",(-A3913+'Lineær programmering opg 4'!$M$6)/'Lineær programmering opg 4'!$K$6*-1)</f>
        <v>-</v>
      </c>
      <c r="G3913" s="167" t="str">
        <f>IF('Lineær programmering opg 4'!$D$7=0,"-",((-A3913+'Lineær programmering opg 4'!$M$7)/'Lineær programmering opg 4'!$K$7)*-1)</f>
        <v>-</v>
      </c>
      <c r="H3913" s="167" t="str">
        <f>IF('Lineær programmering opg 4'!$C$8=0,"-",((-A3913+'Lineær programmering opg 4'!$M$8)/'Lineær programmering opg 4'!$K$8)*-1)</f>
        <v>-</v>
      </c>
      <c r="I3913" s="167" t="str">
        <f>IF('Lineær programmering opg 4'!$D$8=0,"-",'Lineær programmering opg 4'!$G$8)</f>
        <v>-</v>
      </c>
      <c r="J3913" s="295">
        <f>A3913*'Lineær programmering opg 4'!$C$11+Datatabel!C3913*'Lineær programmering opg 4'!$D$11</f>
        <v>42767.999999997934</v>
      </c>
      <c r="K3913" s="9">
        <f t="shared" si="307"/>
        <v>0</v>
      </c>
      <c r="L3913" s="9">
        <f t="shared" si="308"/>
        <v>0</v>
      </c>
    </row>
    <row r="3914" spans="1:12" ht="15" x14ac:dyDescent="0.25">
      <c r="A3914" s="167">
        <f t="shared" si="306"/>
        <v>146.13600000001034</v>
      </c>
      <c r="B3914" s="325">
        <f t="shared" si="309"/>
        <v>0.60890000000004307</v>
      </c>
      <c r="C3914" s="167">
        <f t="shared" si="305"/>
        <v>187.72799999997932</v>
      </c>
      <c r="D3914" s="167">
        <f>IF('Lineær programmering opg 4'!$M$4=0,"-",(-A3914+'Lineær programmering opg 4'!$M$4)/'Lineær programmering opg 4'!$K$4*-1)</f>
        <v>187.72799999997932</v>
      </c>
      <c r="E3914" s="167">
        <f>IF('Lineær programmering opg 4'!$M$5=0,"-",(-A3914+'Lineær programmering opg 4'!$M$5)/'Lineær programmering opg 4'!$K$5*-1)</f>
        <v>190.39799999999227</v>
      </c>
      <c r="F3914" s="167" t="str">
        <f>IF('Lineær programmering opg 4'!$E$6=0,"-",(-A3914+'Lineær programmering opg 4'!$M$6)/'Lineær programmering opg 4'!$K$6*-1)</f>
        <v>-</v>
      </c>
      <c r="G3914" s="167" t="str">
        <f>IF('Lineær programmering opg 4'!$D$7=0,"-",((-A3914+'Lineær programmering opg 4'!$M$7)/'Lineær programmering opg 4'!$K$7)*-1)</f>
        <v>-</v>
      </c>
      <c r="H3914" s="167" t="str">
        <f>IF('Lineær programmering opg 4'!$C$8=0,"-",((-A3914+'Lineær programmering opg 4'!$M$8)/'Lineær programmering opg 4'!$K$8)*-1)</f>
        <v>-</v>
      </c>
      <c r="I3914" s="167" t="str">
        <f>IF('Lineær programmering opg 4'!$D$8=0,"-",'Lineær programmering opg 4'!$G$8)</f>
        <v>-</v>
      </c>
      <c r="J3914" s="295">
        <f>A3914*'Lineær programmering opg 4'!$C$11+Datatabel!C3914*'Lineær programmering opg 4'!$D$11</f>
        <v>42772.799999997929</v>
      </c>
      <c r="K3914" s="9">
        <f t="shared" si="307"/>
        <v>0</v>
      </c>
      <c r="L3914" s="9">
        <f t="shared" si="308"/>
        <v>0</v>
      </c>
    </row>
    <row r="3915" spans="1:12" ht="15" x14ac:dyDescent="0.25">
      <c r="A3915" s="167">
        <f t="shared" si="306"/>
        <v>146.11200000001034</v>
      </c>
      <c r="B3915" s="325">
        <f t="shared" si="309"/>
        <v>0.60880000000004308</v>
      </c>
      <c r="C3915" s="167">
        <f t="shared" si="305"/>
        <v>187.77599999997932</v>
      </c>
      <c r="D3915" s="167">
        <f>IF('Lineær programmering opg 4'!$M$4=0,"-",(-A3915+'Lineær programmering opg 4'!$M$4)/'Lineær programmering opg 4'!$K$4*-1)</f>
        <v>187.77599999997932</v>
      </c>
      <c r="E3915" s="167">
        <f>IF('Lineær programmering opg 4'!$M$5=0,"-",(-A3915+'Lineær programmering opg 4'!$M$5)/'Lineær programmering opg 4'!$K$5*-1)</f>
        <v>190.41599999999227</v>
      </c>
      <c r="F3915" s="167" t="str">
        <f>IF('Lineær programmering opg 4'!$E$6=0,"-",(-A3915+'Lineær programmering opg 4'!$M$6)/'Lineær programmering opg 4'!$K$6*-1)</f>
        <v>-</v>
      </c>
      <c r="G3915" s="167" t="str">
        <f>IF('Lineær programmering opg 4'!$D$7=0,"-",((-A3915+'Lineær programmering opg 4'!$M$7)/'Lineær programmering opg 4'!$K$7)*-1)</f>
        <v>-</v>
      </c>
      <c r="H3915" s="167" t="str">
        <f>IF('Lineær programmering opg 4'!$C$8=0,"-",((-A3915+'Lineær programmering opg 4'!$M$8)/'Lineær programmering opg 4'!$K$8)*-1)</f>
        <v>-</v>
      </c>
      <c r="I3915" s="167" t="str">
        <f>IF('Lineær programmering opg 4'!$D$8=0,"-",'Lineær programmering opg 4'!$G$8)</f>
        <v>-</v>
      </c>
      <c r="J3915" s="295">
        <f>A3915*'Lineær programmering opg 4'!$C$11+Datatabel!C3915*'Lineær programmering opg 4'!$D$11</f>
        <v>42777.599999997932</v>
      </c>
      <c r="K3915" s="9">
        <f t="shared" si="307"/>
        <v>0</v>
      </c>
      <c r="L3915" s="9">
        <f t="shared" si="308"/>
        <v>0</v>
      </c>
    </row>
    <row r="3916" spans="1:12" ht="15" x14ac:dyDescent="0.25">
      <c r="A3916" s="167">
        <f t="shared" si="306"/>
        <v>146.08800000001034</v>
      </c>
      <c r="B3916" s="325">
        <f t="shared" si="309"/>
        <v>0.6087000000000431</v>
      </c>
      <c r="C3916" s="167">
        <f t="shared" si="305"/>
        <v>187.82399999997932</v>
      </c>
      <c r="D3916" s="167">
        <f>IF('Lineær programmering opg 4'!$M$4=0,"-",(-A3916+'Lineær programmering opg 4'!$M$4)/'Lineær programmering opg 4'!$K$4*-1)</f>
        <v>187.82399999997932</v>
      </c>
      <c r="E3916" s="167">
        <f>IF('Lineær programmering opg 4'!$M$5=0,"-",(-A3916+'Lineær programmering opg 4'!$M$5)/'Lineær programmering opg 4'!$K$5*-1)</f>
        <v>190.43399999999227</v>
      </c>
      <c r="F3916" s="167" t="str">
        <f>IF('Lineær programmering opg 4'!$E$6=0,"-",(-A3916+'Lineær programmering opg 4'!$M$6)/'Lineær programmering opg 4'!$K$6*-1)</f>
        <v>-</v>
      </c>
      <c r="G3916" s="167" t="str">
        <f>IF('Lineær programmering opg 4'!$D$7=0,"-",((-A3916+'Lineær programmering opg 4'!$M$7)/'Lineær programmering opg 4'!$K$7)*-1)</f>
        <v>-</v>
      </c>
      <c r="H3916" s="167" t="str">
        <f>IF('Lineær programmering opg 4'!$C$8=0,"-",((-A3916+'Lineær programmering opg 4'!$M$8)/'Lineær programmering opg 4'!$K$8)*-1)</f>
        <v>-</v>
      </c>
      <c r="I3916" s="167" t="str">
        <f>IF('Lineær programmering opg 4'!$D$8=0,"-",'Lineær programmering opg 4'!$G$8)</f>
        <v>-</v>
      </c>
      <c r="J3916" s="295">
        <f>A3916*'Lineær programmering opg 4'!$C$11+Datatabel!C3916*'Lineær programmering opg 4'!$D$11</f>
        <v>42782.399999997935</v>
      </c>
      <c r="K3916" s="9">
        <f t="shared" si="307"/>
        <v>0</v>
      </c>
      <c r="L3916" s="9">
        <f t="shared" si="308"/>
        <v>0</v>
      </c>
    </row>
    <row r="3917" spans="1:12" ht="15" x14ac:dyDescent="0.25">
      <c r="A3917" s="167">
        <f t="shared" si="306"/>
        <v>146.06400000001034</v>
      </c>
      <c r="B3917" s="325">
        <f t="shared" si="309"/>
        <v>0.60860000000004311</v>
      </c>
      <c r="C3917" s="167">
        <f t="shared" si="305"/>
        <v>187.87199999997932</v>
      </c>
      <c r="D3917" s="167">
        <f>IF('Lineær programmering opg 4'!$M$4=0,"-",(-A3917+'Lineær programmering opg 4'!$M$4)/'Lineær programmering opg 4'!$K$4*-1)</f>
        <v>187.87199999997932</v>
      </c>
      <c r="E3917" s="167">
        <f>IF('Lineær programmering opg 4'!$M$5=0,"-",(-A3917+'Lineær programmering opg 4'!$M$5)/'Lineær programmering opg 4'!$K$5*-1)</f>
        <v>190.45199999999227</v>
      </c>
      <c r="F3917" s="167" t="str">
        <f>IF('Lineær programmering opg 4'!$E$6=0,"-",(-A3917+'Lineær programmering opg 4'!$M$6)/'Lineær programmering opg 4'!$K$6*-1)</f>
        <v>-</v>
      </c>
      <c r="G3917" s="167" t="str">
        <f>IF('Lineær programmering opg 4'!$D$7=0,"-",((-A3917+'Lineær programmering opg 4'!$M$7)/'Lineær programmering opg 4'!$K$7)*-1)</f>
        <v>-</v>
      </c>
      <c r="H3917" s="167" t="str">
        <f>IF('Lineær programmering opg 4'!$C$8=0,"-",((-A3917+'Lineær programmering opg 4'!$M$8)/'Lineær programmering opg 4'!$K$8)*-1)</f>
        <v>-</v>
      </c>
      <c r="I3917" s="167" t="str">
        <f>IF('Lineær programmering opg 4'!$D$8=0,"-",'Lineær programmering opg 4'!$G$8)</f>
        <v>-</v>
      </c>
      <c r="J3917" s="295">
        <f>A3917*'Lineær programmering opg 4'!$C$11+Datatabel!C3917*'Lineær programmering opg 4'!$D$11</f>
        <v>42787.199999997931</v>
      </c>
      <c r="K3917" s="9">
        <f t="shared" si="307"/>
        <v>0</v>
      </c>
      <c r="L3917" s="9">
        <f t="shared" si="308"/>
        <v>0</v>
      </c>
    </row>
    <row r="3918" spans="1:12" ht="15" x14ac:dyDescent="0.25">
      <c r="A3918" s="167">
        <f t="shared" si="306"/>
        <v>146.04000000001034</v>
      </c>
      <c r="B3918" s="325">
        <f t="shared" si="309"/>
        <v>0.60850000000004312</v>
      </c>
      <c r="C3918" s="167">
        <f t="shared" si="305"/>
        <v>187.91999999997932</v>
      </c>
      <c r="D3918" s="167">
        <f>IF('Lineær programmering opg 4'!$M$4=0,"-",(-A3918+'Lineær programmering opg 4'!$M$4)/'Lineær programmering opg 4'!$K$4*-1)</f>
        <v>187.91999999997932</v>
      </c>
      <c r="E3918" s="167">
        <f>IF('Lineær programmering opg 4'!$M$5=0,"-",(-A3918+'Lineær programmering opg 4'!$M$5)/'Lineær programmering opg 4'!$K$5*-1)</f>
        <v>190.46999999999227</v>
      </c>
      <c r="F3918" s="167" t="str">
        <f>IF('Lineær programmering opg 4'!$E$6=0,"-",(-A3918+'Lineær programmering opg 4'!$M$6)/'Lineær programmering opg 4'!$K$6*-1)</f>
        <v>-</v>
      </c>
      <c r="G3918" s="167" t="str">
        <f>IF('Lineær programmering opg 4'!$D$7=0,"-",((-A3918+'Lineær programmering opg 4'!$M$7)/'Lineær programmering opg 4'!$K$7)*-1)</f>
        <v>-</v>
      </c>
      <c r="H3918" s="167" t="str">
        <f>IF('Lineær programmering opg 4'!$C$8=0,"-",((-A3918+'Lineær programmering opg 4'!$M$8)/'Lineær programmering opg 4'!$K$8)*-1)</f>
        <v>-</v>
      </c>
      <c r="I3918" s="167" t="str">
        <f>IF('Lineær programmering opg 4'!$D$8=0,"-",'Lineær programmering opg 4'!$G$8)</f>
        <v>-</v>
      </c>
      <c r="J3918" s="295">
        <f>A3918*'Lineær programmering opg 4'!$C$11+Datatabel!C3918*'Lineær programmering opg 4'!$D$11</f>
        <v>42791.999999997934</v>
      </c>
      <c r="K3918" s="9">
        <f t="shared" si="307"/>
        <v>0</v>
      </c>
      <c r="L3918" s="9">
        <f t="shared" si="308"/>
        <v>0</v>
      </c>
    </row>
    <row r="3919" spans="1:12" ht="15" x14ac:dyDescent="0.25">
      <c r="A3919" s="167">
        <f t="shared" si="306"/>
        <v>146.01600000001037</v>
      </c>
      <c r="B3919" s="325">
        <f t="shared" si="309"/>
        <v>0.60840000000004313</v>
      </c>
      <c r="C3919" s="167">
        <f t="shared" si="305"/>
        <v>187.96799999997927</v>
      </c>
      <c r="D3919" s="167">
        <f>IF('Lineær programmering opg 4'!$M$4=0,"-",(-A3919+'Lineær programmering opg 4'!$M$4)/'Lineær programmering opg 4'!$K$4*-1)</f>
        <v>187.96799999997927</v>
      </c>
      <c r="E3919" s="167">
        <f>IF('Lineær programmering opg 4'!$M$5=0,"-",(-A3919+'Lineær programmering opg 4'!$M$5)/'Lineær programmering opg 4'!$K$5*-1)</f>
        <v>190.48799999999224</v>
      </c>
      <c r="F3919" s="167" t="str">
        <f>IF('Lineær programmering opg 4'!$E$6=0,"-",(-A3919+'Lineær programmering opg 4'!$M$6)/'Lineær programmering opg 4'!$K$6*-1)</f>
        <v>-</v>
      </c>
      <c r="G3919" s="167" t="str">
        <f>IF('Lineær programmering opg 4'!$D$7=0,"-",((-A3919+'Lineær programmering opg 4'!$M$7)/'Lineær programmering opg 4'!$K$7)*-1)</f>
        <v>-</v>
      </c>
      <c r="H3919" s="167" t="str">
        <f>IF('Lineær programmering opg 4'!$C$8=0,"-",((-A3919+'Lineær programmering opg 4'!$M$8)/'Lineær programmering opg 4'!$K$8)*-1)</f>
        <v>-</v>
      </c>
      <c r="I3919" s="167" t="str">
        <f>IF('Lineær programmering opg 4'!$D$8=0,"-",'Lineær programmering opg 4'!$G$8)</f>
        <v>-</v>
      </c>
      <c r="J3919" s="295">
        <f>A3919*'Lineær programmering opg 4'!$C$11+Datatabel!C3919*'Lineær programmering opg 4'!$D$11</f>
        <v>42796.799999997929</v>
      </c>
      <c r="K3919" s="9">
        <f t="shared" si="307"/>
        <v>0</v>
      </c>
      <c r="L3919" s="9">
        <f t="shared" si="308"/>
        <v>0</v>
      </c>
    </row>
    <row r="3920" spans="1:12" ht="15" x14ac:dyDescent="0.25">
      <c r="A3920" s="167">
        <f t="shared" si="306"/>
        <v>145.99200000001036</v>
      </c>
      <c r="B3920" s="325">
        <f t="shared" si="309"/>
        <v>0.60830000000004314</v>
      </c>
      <c r="C3920" s="167">
        <f t="shared" si="305"/>
        <v>188.01599999997927</v>
      </c>
      <c r="D3920" s="167">
        <f>IF('Lineær programmering opg 4'!$M$4=0,"-",(-A3920+'Lineær programmering opg 4'!$M$4)/'Lineær programmering opg 4'!$K$4*-1)</f>
        <v>188.01599999997927</v>
      </c>
      <c r="E3920" s="167">
        <f>IF('Lineær programmering opg 4'!$M$5=0,"-",(-A3920+'Lineær programmering opg 4'!$M$5)/'Lineær programmering opg 4'!$K$5*-1)</f>
        <v>190.50599999999224</v>
      </c>
      <c r="F3920" s="167" t="str">
        <f>IF('Lineær programmering opg 4'!$E$6=0,"-",(-A3920+'Lineær programmering opg 4'!$M$6)/'Lineær programmering opg 4'!$K$6*-1)</f>
        <v>-</v>
      </c>
      <c r="G3920" s="167" t="str">
        <f>IF('Lineær programmering opg 4'!$D$7=0,"-",((-A3920+'Lineær programmering opg 4'!$M$7)/'Lineær programmering opg 4'!$K$7)*-1)</f>
        <v>-</v>
      </c>
      <c r="H3920" s="167" t="str">
        <f>IF('Lineær programmering opg 4'!$C$8=0,"-",((-A3920+'Lineær programmering opg 4'!$M$8)/'Lineær programmering opg 4'!$K$8)*-1)</f>
        <v>-</v>
      </c>
      <c r="I3920" s="167" t="str">
        <f>IF('Lineær programmering opg 4'!$D$8=0,"-",'Lineær programmering opg 4'!$G$8)</f>
        <v>-</v>
      </c>
      <c r="J3920" s="295">
        <f>A3920*'Lineær programmering opg 4'!$C$11+Datatabel!C3920*'Lineær programmering opg 4'!$D$11</f>
        <v>42801.599999997925</v>
      </c>
      <c r="K3920" s="9">
        <f t="shared" si="307"/>
        <v>0</v>
      </c>
      <c r="L3920" s="9">
        <f t="shared" si="308"/>
        <v>0</v>
      </c>
    </row>
    <row r="3921" spans="1:12" ht="15" x14ac:dyDescent="0.25">
      <c r="A3921" s="167">
        <f t="shared" si="306"/>
        <v>145.96800000001036</v>
      </c>
      <c r="B3921" s="325">
        <f t="shared" si="309"/>
        <v>0.60820000000004315</v>
      </c>
      <c r="C3921" s="167">
        <f t="shared" si="305"/>
        <v>188.06399999997927</v>
      </c>
      <c r="D3921" s="167">
        <f>IF('Lineær programmering opg 4'!$M$4=0,"-",(-A3921+'Lineær programmering opg 4'!$M$4)/'Lineær programmering opg 4'!$K$4*-1)</f>
        <v>188.06399999997927</v>
      </c>
      <c r="E3921" s="167">
        <f>IF('Lineær programmering opg 4'!$M$5=0,"-",(-A3921+'Lineær programmering opg 4'!$M$5)/'Lineær programmering opg 4'!$K$5*-1)</f>
        <v>190.52399999999224</v>
      </c>
      <c r="F3921" s="167" t="str">
        <f>IF('Lineær programmering opg 4'!$E$6=0,"-",(-A3921+'Lineær programmering opg 4'!$M$6)/'Lineær programmering opg 4'!$K$6*-1)</f>
        <v>-</v>
      </c>
      <c r="G3921" s="167" t="str">
        <f>IF('Lineær programmering opg 4'!$D$7=0,"-",((-A3921+'Lineær programmering opg 4'!$M$7)/'Lineær programmering opg 4'!$K$7)*-1)</f>
        <v>-</v>
      </c>
      <c r="H3921" s="167" t="str">
        <f>IF('Lineær programmering opg 4'!$C$8=0,"-",((-A3921+'Lineær programmering opg 4'!$M$8)/'Lineær programmering opg 4'!$K$8)*-1)</f>
        <v>-</v>
      </c>
      <c r="I3921" s="167" t="str">
        <f>IF('Lineær programmering opg 4'!$D$8=0,"-",'Lineær programmering opg 4'!$G$8)</f>
        <v>-</v>
      </c>
      <c r="J3921" s="295">
        <f>A3921*'Lineær programmering opg 4'!$C$11+Datatabel!C3921*'Lineær programmering opg 4'!$D$11</f>
        <v>42806.399999997928</v>
      </c>
      <c r="K3921" s="9">
        <f t="shared" si="307"/>
        <v>0</v>
      </c>
      <c r="L3921" s="9">
        <f t="shared" si="308"/>
        <v>0</v>
      </c>
    </row>
    <row r="3922" spans="1:12" ht="15" x14ac:dyDescent="0.25">
      <c r="A3922" s="167">
        <f t="shared" si="306"/>
        <v>145.94400000001036</v>
      </c>
      <c r="B3922" s="325">
        <f t="shared" si="309"/>
        <v>0.60810000000004316</v>
      </c>
      <c r="C3922" s="167">
        <f t="shared" si="305"/>
        <v>188.11199999997928</v>
      </c>
      <c r="D3922" s="167">
        <f>IF('Lineær programmering opg 4'!$M$4=0,"-",(-A3922+'Lineær programmering opg 4'!$M$4)/'Lineær programmering opg 4'!$K$4*-1)</f>
        <v>188.11199999997928</v>
      </c>
      <c r="E3922" s="167">
        <f>IF('Lineær programmering opg 4'!$M$5=0,"-",(-A3922+'Lineær programmering opg 4'!$M$5)/'Lineær programmering opg 4'!$K$5*-1)</f>
        <v>190.54199999999224</v>
      </c>
      <c r="F3922" s="167" t="str">
        <f>IF('Lineær programmering opg 4'!$E$6=0,"-",(-A3922+'Lineær programmering opg 4'!$M$6)/'Lineær programmering opg 4'!$K$6*-1)</f>
        <v>-</v>
      </c>
      <c r="G3922" s="167" t="str">
        <f>IF('Lineær programmering opg 4'!$D$7=0,"-",((-A3922+'Lineær programmering opg 4'!$M$7)/'Lineær programmering opg 4'!$K$7)*-1)</f>
        <v>-</v>
      </c>
      <c r="H3922" s="167" t="str">
        <f>IF('Lineær programmering opg 4'!$C$8=0,"-",((-A3922+'Lineær programmering opg 4'!$M$8)/'Lineær programmering opg 4'!$K$8)*-1)</f>
        <v>-</v>
      </c>
      <c r="I3922" s="167" t="str">
        <f>IF('Lineær programmering opg 4'!$D$8=0,"-",'Lineær programmering opg 4'!$G$8)</f>
        <v>-</v>
      </c>
      <c r="J3922" s="295">
        <f>A3922*'Lineær programmering opg 4'!$C$11+Datatabel!C3922*'Lineær programmering opg 4'!$D$11</f>
        <v>42811.199999997931</v>
      </c>
      <c r="K3922" s="9">
        <f t="shared" si="307"/>
        <v>0</v>
      </c>
      <c r="L3922" s="9">
        <f t="shared" si="308"/>
        <v>0</v>
      </c>
    </row>
    <row r="3923" spans="1:12" ht="15" x14ac:dyDescent="0.25">
      <c r="A3923" s="167">
        <f t="shared" si="306"/>
        <v>145.92000000001036</v>
      </c>
      <c r="B3923" s="325">
        <f t="shared" si="309"/>
        <v>0.60800000000004317</v>
      </c>
      <c r="C3923" s="167">
        <f t="shared" si="305"/>
        <v>188.15999999997928</v>
      </c>
      <c r="D3923" s="167">
        <f>IF('Lineær programmering opg 4'!$M$4=0,"-",(-A3923+'Lineær programmering opg 4'!$M$4)/'Lineær programmering opg 4'!$K$4*-1)</f>
        <v>188.15999999997928</v>
      </c>
      <c r="E3923" s="167">
        <f>IF('Lineær programmering opg 4'!$M$5=0,"-",(-A3923+'Lineær programmering opg 4'!$M$5)/'Lineær programmering opg 4'!$K$5*-1)</f>
        <v>190.55999999999224</v>
      </c>
      <c r="F3923" s="167" t="str">
        <f>IF('Lineær programmering opg 4'!$E$6=0,"-",(-A3923+'Lineær programmering opg 4'!$M$6)/'Lineær programmering opg 4'!$K$6*-1)</f>
        <v>-</v>
      </c>
      <c r="G3923" s="167" t="str">
        <f>IF('Lineær programmering opg 4'!$D$7=0,"-",((-A3923+'Lineær programmering opg 4'!$M$7)/'Lineær programmering opg 4'!$K$7)*-1)</f>
        <v>-</v>
      </c>
      <c r="H3923" s="167" t="str">
        <f>IF('Lineær programmering opg 4'!$C$8=0,"-",((-A3923+'Lineær programmering opg 4'!$M$8)/'Lineær programmering opg 4'!$K$8)*-1)</f>
        <v>-</v>
      </c>
      <c r="I3923" s="167" t="str">
        <f>IF('Lineær programmering opg 4'!$D$8=0,"-",'Lineær programmering opg 4'!$G$8)</f>
        <v>-</v>
      </c>
      <c r="J3923" s="295">
        <f>A3923*'Lineær programmering opg 4'!$C$11+Datatabel!C3923*'Lineær programmering opg 4'!$D$11</f>
        <v>42815.999999997934</v>
      </c>
      <c r="K3923" s="9">
        <f t="shared" si="307"/>
        <v>0</v>
      </c>
      <c r="L3923" s="9">
        <f t="shared" si="308"/>
        <v>0</v>
      </c>
    </row>
    <row r="3924" spans="1:12" ht="15" x14ac:dyDescent="0.25">
      <c r="A3924" s="167">
        <f t="shared" si="306"/>
        <v>145.89600000001036</v>
      </c>
      <c r="B3924" s="325">
        <f t="shared" si="309"/>
        <v>0.60790000000004318</v>
      </c>
      <c r="C3924" s="167">
        <f t="shared" si="305"/>
        <v>188.20799999997928</v>
      </c>
      <c r="D3924" s="167">
        <f>IF('Lineær programmering opg 4'!$M$4=0,"-",(-A3924+'Lineær programmering opg 4'!$M$4)/'Lineær programmering opg 4'!$K$4*-1)</f>
        <v>188.20799999997928</v>
      </c>
      <c r="E3924" s="167">
        <f>IF('Lineær programmering opg 4'!$M$5=0,"-",(-A3924+'Lineær programmering opg 4'!$M$5)/'Lineær programmering opg 4'!$K$5*-1)</f>
        <v>190.57799999999224</v>
      </c>
      <c r="F3924" s="167" t="str">
        <f>IF('Lineær programmering opg 4'!$E$6=0,"-",(-A3924+'Lineær programmering opg 4'!$M$6)/'Lineær programmering opg 4'!$K$6*-1)</f>
        <v>-</v>
      </c>
      <c r="G3924" s="167" t="str">
        <f>IF('Lineær programmering opg 4'!$D$7=0,"-",((-A3924+'Lineær programmering opg 4'!$M$7)/'Lineær programmering opg 4'!$K$7)*-1)</f>
        <v>-</v>
      </c>
      <c r="H3924" s="167" t="str">
        <f>IF('Lineær programmering opg 4'!$C$8=0,"-",((-A3924+'Lineær programmering opg 4'!$M$8)/'Lineær programmering opg 4'!$K$8)*-1)</f>
        <v>-</v>
      </c>
      <c r="I3924" s="167" t="str">
        <f>IF('Lineær programmering opg 4'!$D$8=0,"-",'Lineær programmering opg 4'!$G$8)</f>
        <v>-</v>
      </c>
      <c r="J3924" s="295">
        <f>A3924*'Lineær programmering opg 4'!$C$11+Datatabel!C3924*'Lineær programmering opg 4'!$D$11</f>
        <v>42820.799999997922</v>
      </c>
      <c r="K3924" s="9">
        <f t="shared" si="307"/>
        <v>0</v>
      </c>
      <c r="L3924" s="9">
        <f t="shared" si="308"/>
        <v>0</v>
      </c>
    </row>
    <row r="3925" spans="1:12" ht="15" x14ac:dyDescent="0.25">
      <c r="A3925" s="167">
        <f t="shared" si="306"/>
        <v>145.87200000001036</v>
      </c>
      <c r="B3925" s="325">
        <f t="shared" si="309"/>
        <v>0.60780000000004319</v>
      </c>
      <c r="C3925" s="167">
        <f t="shared" si="305"/>
        <v>188.25599999997928</v>
      </c>
      <c r="D3925" s="167">
        <f>IF('Lineær programmering opg 4'!$M$4=0,"-",(-A3925+'Lineær programmering opg 4'!$M$4)/'Lineær programmering opg 4'!$K$4*-1)</f>
        <v>188.25599999997928</v>
      </c>
      <c r="E3925" s="167">
        <f>IF('Lineær programmering opg 4'!$M$5=0,"-",(-A3925+'Lineær programmering opg 4'!$M$5)/'Lineær programmering opg 4'!$K$5*-1)</f>
        <v>190.59599999999224</v>
      </c>
      <c r="F3925" s="167" t="str">
        <f>IF('Lineær programmering opg 4'!$E$6=0,"-",(-A3925+'Lineær programmering opg 4'!$M$6)/'Lineær programmering opg 4'!$K$6*-1)</f>
        <v>-</v>
      </c>
      <c r="G3925" s="167" t="str">
        <f>IF('Lineær programmering opg 4'!$D$7=0,"-",((-A3925+'Lineær programmering opg 4'!$M$7)/'Lineær programmering opg 4'!$K$7)*-1)</f>
        <v>-</v>
      </c>
      <c r="H3925" s="167" t="str">
        <f>IF('Lineær programmering opg 4'!$C$8=0,"-",((-A3925+'Lineær programmering opg 4'!$M$8)/'Lineær programmering opg 4'!$K$8)*-1)</f>
        <v>-</v>
      </c>
      <c r="I3925" s="167" t="str">
        <f>IF('Lineær programmering opg 4'!$D$8=0,"-",'Lineær programmering opg 4'!$G$8)</f>
        <v>-</v>
      </c>
      <c r="J3925" s="295">
        <f>A3925*'Lineær programmering opg 4'!$C$11+Datatabel!C3925*'Lineær programmering opg 4'!$D$11</f>
        <v>42825.599999997925</v>
      </c>
      <c r="K3925" s="9">
        <f t="shared" si="307"/>
        <v>0</v>
      </c>
      <c r="L3925" s="9">
        <f t="shared" si="308"/>
        <v>0</v>
      </c>
    </row>
    <row r="3926" spans="1:12" ht="15" x14ac:dyDescent="0.25">
      <c r="A3926" s="167">
        <f t="shared" si="306"/>
        <v>145.84800000001036</v>
      </c>
      <c r="B3926" s="325">
        <f t="shared" si="309"/>
        <v>0.60770000000004321</v>
      </c>
      <c r="C3926" s="167">
        <f t="shared" si="305"/>
        <v>188.30399999997928</v>
      </c>
      <c r="D3926" s="167">
        <f>IF('Lineær programmering opg 4'!$M$4=0,"-",(-A3926+'Lineær programmering opg 4'!$M$4)/'Lineær programmering opg 4'!$K$4*-1)</f>
        <v>188.30399999997928</v>
      </c>
      <c r="E3926" s="167">
        <f>IF('Lineær programmering opg 4'!$M$5=0,"-",(-A3926+'Lineær programmering opg 4'!$M$5)/'Lineær programmering opg 4'!$K$5*-1)</f>
        <v>190.61399999999225</v>
      </c>
      <c r="F3926" s="167" t="str">
        <f>IF('Lineær programmering opg 4'!$E$6=0,"-",(-A3926+'Lineær programmering opg 4'!$M$6)/'Lineær programmering opg 4'!$K$6*-1)</f>
        <v>-</v>
      </c>
      <c r="G3926" s="167" t="str">
        <f>IF('Lineær programmering opg 4'!$D$7=0,"-",((-A3926+'Lineær programmering opg 4'!$M$7)/'Lineær programmering opg 4'!$K$7)*-1)</f>
        <v>-</v>
      </c>
      <c r="H3926" s="167" t="str">
        <f>IF('Lineær programmering opg 4'!$C$8=0,"-",((-A3926+'Lineær programmering opg 4'!$M$8)/'Lineær programmering opg 4'!$K$8)*-1)</f>
        <v>-</v>
      </c>
      <c r="I3926" s="167" t="str">
        <f>IF('Lineær programmering opg 4'!$D$8=0,"-",'Lineær programmering opg 4'!$G$8)</f>
        <v>-</v>
      </c>
      <c r="J3926" s="295">
        <f>A3926*'Lineær programmering opg 4'!$C$11+Datatabel!C3926*'Lineær programmering opg 4'!$D$11</f>
        <v>42830.399999997928</v>
      </c>
      <c r="K3926" s="9">
        <f t="shared" si="307"/>
        <v>0</v>
      </c>
      <c r="L3926" s="9">
        <f t="shared" si="308"/>
        <v>0</v>
      </c>
    </row>
    <row r="3927" spans="1:12" ht="15" x14ac:dyDescent="0.25">
      <c r="A3927" s="167">
        <f t="shared" si="306"/>
        <v>145.82400000001036</v>
      </c>
      <c r="B3927" s="325">
        <f t="shared" si="309"/>
        <v>0.60760000000004322</v>
      </c>
      <c r="C3927" s="167">
        <f t="shared" si="305"/>
        <v>188.35199999997928</v>
      </c>
      <c r="D3927" s="167">
        <f>IF('Lineær programmering opg 4'!$M$4=0,"-",(-A3927+'Lineær programmering opg 4'!$M$4)/'Lineær programmering opg 4'!$K$4*-1)</f>
        <v>188.35199999997928</v>
      </c>
      <c r="E3927" s="167">
        <f>IF('Lineær programmering opg 4'!$M$5=0,"-",(-A3927+'Lineær programmering opg 4'!$M$5)/'Lineær programmering opg 4'!$K$5*-1)</f>
        <v>190.63199999999225</v>
      </c>
      <c r="F3927" s="167" t="str">
        <f>IF('Lineær programmering opg 4'!$E$6=0,"-",(-A3927+'Lineær programmering opg 4'!$M$6)/'Lineær programmering opg 4'!$K$6*-1)</f>
        <v>-</v>
      </c>
      <c r="G3927" s="167" t="str">
        <f>IF('Lineær programmering opg 4'!$D$7=0,"-",((-A3927+'Lineær programmering opg 4'!$M$7)/'Lineær programmering opg 4'!$K$7)*-1)</f>
        <v>-</v>
      </c>
      <c r="H3927" s="167" t="str">
        <f>IF('Lineær programmering opg 4'!$C$8=0,"-",((-A3927+'Lineær programmering opg 4'!$M$8)/'Lineær programmering opg 4'!$K$8)*-1)</f>
        <v>-</v>
      </c>
      <c r="I3927" s="167" t="str">
        <f>IF('Lineær programmering opg 4'!$D$8=0,"-",'Lineær programmering opg 4'!$G$8)</f>
        <v>-</v>
      </c>
      <c r="J3927" s="295">
        <f>A3927*'Lineær programmering opg 4'!$C$11+Datatabel!C3927*'Lineær programmering opg 4'!$D$11</f>
        <v>42835.199999997931</v>
      </c>
      <c r="K3927" s="9">
        <f t="shared" si="307"/>
        <v>0</v>
      </c>
      <c r="L3927" s="9">
        <f t="shared" si="308"/>
        <v>0</v>
      </c>
    </row>
    <row r="3928" spans="1:12" ht="15" x14ac:dyDescent="0.25">
      <c r="A3928" s="167">
        <f t="shared" si="306"/>
        <v>145.80000000001039</v>
      </c>
      <c r="B3928" s="325">
        <f t="shared" si="309"/>
        <v>0.60750000000004323</v>
      </c>
      <c r="C3928" s="167">
        <f t="shared" si="305"/>
        <v>188.39999999997923</v>
      </c>
      <c r="D3928" s="167">
        <f>IF('Lineær programmering opg 4'!$M$4=0,"-",(-A3928+'Lineær programmering opg 4'!$M$4)/'Lineær programmering opg 4'!$K$4*-1)</f>
        <v>188.39999999997923</v>
      </c>
      <c r="E3928" s="167">
        <f>IF('Lineær programmering opg 4'!$M$5=0,"-",(-A3928+'Lineær programmering opg 4'!$M$5)/'Lineær programmering opg 4'!$K$5*-1)</f>
        <v>190.64999999999222</v>
      </c>
      <c r="F3928" s="167" t="str">
        <f>IF('Lineær programmering opg 4'!$E$6=0,"-",(-A3928+'Lineær programmering opg 4'!$M$6)/'Lineær programmering opg 4'!$K$6*-1)</f>
        <v>-</v>
      </c>
      <c r="G3928" s="167" t="str">
        <f>IF('Lineær programmering opg 4'!$D$7=0,"-",((-A3928+'Lineær programmering opg 4'!$M$7)/'Lineær programmering opg 4'!$K$7)*-1)</f>
        <v>-</v>
      </c>
      <c r="H3928" s="167" t="str">
        <f>IF('Lineær programmering opg 4'!$C$8=0,"-",((-A3928+'Lineær programmering opg 4'!$M$8)/'Lineær programmering opg 4'!$K$8)*-1)</f>
        <v>-</v>
      </c>
      <c r="I3928" s="167" t="str">
        <f>IF('Lineær programmering opg 4'!$D$8=0,"-",'Lineær programmering opg 4'!$G$8)</f>
        <v>-</v>
      </c>
      <c r="J3928" s="295">
        <f>A3928*'Lineær programmering opg 4'!$C$11+Datatabel!C3928*'Lineær programmering opg 4'!$D$11</f>
        <v>42839.999999997926</v>
      </c>
      <c r="K3928" s="9">
        <f t="shared" si="307"/>
        <v>0</v>
      </c>
      <c r="L3928" s="9">
        <f t="shared" si="308"/>
        <v>0</v>
      </c>
    </row>
    <row r="3929" spans="1:12" ht="15" x14ac:dyDescent="0.25">
      <c r="A3929" s="167">
        <f t="shared" si="306"/>
        <v>145.77600000001038</v>
      </c>
      <c r="B3929" s="325">
        <f t="shared" si="309"/>
        <v>0.60740000000004324</v>
      </c>
      <c r="C3929" s="167">
        <f t="shared" si="305"/>
        <v>188.44799999997923</v>
      </c>
      <c r="D3929" s="167">
        <f>IF('Lineær programmering opg 4'!$M$4=0,"-",(-A3929+'Lineær programmering opg 4'!$M$4)/'Lineær programmering opg 4'!$K$4*-1)</f>
        <v>188.44799999997923</v>
      </c>
      <c r="E3929" s="167">
        <f>IF('Lineær programmering opg 4'!$M$5=0,"-",(-A3929+'Lineær programmering opg 4'!$M$5)/'Lineær programmering opg 4'!$K$5*-1)</f>
        <v>190.66799999999222</v>
      </c>
      <c r="F3929" s="167" t="str">
        <f>IF('Lineær programmering opg 4'!$E$6=0,"-",(-A3929+'Lineær programmering opg 4'!$M$6)/'Lineær programmering opg 4'!$K$6*-1)</f>
        <v>-</v>
      </c>
      <c r="G3929" s="167" t="str">
        <f>IF('Lineær programmering opg 4'!$D$7=0,"-",((-A3929+'Lineær programmering opg 4'!$M$7)/'Lineær programmering opg 4'!$K$7)*-1)</f>
        <v>-</v>
      </c>
      <c r="H3929" s="167" t="str">
        <f>IF('Lineær programmering opg 4'!$C$8=0,"-",((-A3929+'Lineær programmering opg 4'!$M$8)/'Lineær programmering opg 4'!$K$8)*-1)</f>
        <v>-</v>
      </c>
      <c r="I3929" s="167" t="str">
        <f>IF('Lineær programmering opg 4'!$D$8=0,"-",'Lineær programmering opg 4'!$G$8)</f>
        <v>-</v>
      </c>
      <c r="J3929" s="295">
        <f>A3929*'Lineær programmering opg 4'!$C$11+Datatabel!C3929*'Lineær programmering opg 4'!$D$11</f>
        <v>42844.799999997922</v>
      </c>
      <c r="K3929" s="9">
        <f t="shared" si="307"/>
        <v>0</v>
      </c>
      <c r="L3929" s="9">
        <f t="shared" si="308"/>
        <v>0</v>
      </c>
    </row>
    <row r="3930" spans="1:12" ht="15" x14ac:dyDescent="0.25">
      <c r="A3930" s="167">
        <f t="shared" si="306"/>
        <v>145.75200000001038</v>
      </c>
      <c r="B3930" s="325">
        <f t="shared" si="309"/>
        <v>0.60730000000004325</v>
      </c>
      <c r="C3930" s="167">
        <f t="shared" si="305"/>
        <v>188.49599999997923</v>
      </c>
      <c r="D3930" s="167">
        <f>IF('Lineær programmering opg 4'!$M$4=0,"-",(-A3930+'Lineær programmering opg 4'!$M$4)/'Lineær programmering opg 4'!$K$4*-1)</f>
        <v>188.49599999997923</v>
      </c>
      <c r="E3930" s="167">
        <f>IF('Lineær programmering opg 4'!$M$5=0,"-",(-A3930+'Lineær programmering opg 4'!$M$5)/'Lineær programmering opg 4'!$K$5*-1)</f>
        <v>190.68599999999222</v>
      </c>
      <c r="F3930" s="167" t="str">
        <f>IF('Lineær programmering opg 4'!$E$6=0,"-",(-A3930+'Lineær programmering opg 4'!$M$6)/'Lineær programmering opg 4'!$K$6*-1)</f>
        <v>-</v>
      </c>
      <c r="G3930" s="167" t="str">
        <f>IF('Lineær programmering opg 4'!$D$7=0,"-",((-A3930+'Lineær programmering opg 4'!$M$7)/'Lineær programmering opg 4'!$K$7)*-1)</f>
        <v>-</v>
      </c>
      <c r="H3930" s="167" t="str">
        <f>IF('Lineær programmering opg 4'!$C$8=0,"-",((-A3930+'Lineær programmering opg 4'!$M$8)/'Lineær programmering opg 4'!$K$8)*-1)</f>
        <v>-</v>
      </c>
      <c r="I3930" s="167" t="str">
        <f>IF('Lineær programmering opg 4'!$D$8=0,"-",'Lineær programmering opg 4'!$G$8)</f>
        <v>-</v>
      </c>
      <c r="J3930" s="295">
        <f>A3930*'Lineær programmering opg 4'!$C$11+Datatabel!C3930*'Lineær programmering opg 4'!$D$11</f>
        <v>42849.599999997925</v>
      </c>
      <c r="K3930" s="9">
        <f t="shared" si="307"/>
        <v>0</v>
      </c>
      <c r="L3930" s="9">
        <f t="shared" si="308"/>
        <v>0</v>
      </c>
    </row>
    <row r="3931" spans="1:12" ht="15" x14ac:dyDescent="0.25">
      <c r="A3931" s="167">
        <f t="shared" si="306"/>
        <v>145.72800000001038</v>
      </c>
      <c r="B3931" s="325">
        <f t="shared" si="309"/>
        <v>0.60720000000004326</v>
      </c>
      <c r="C3931" s="167">
        <f t="shared" si="305"/>
        <v>188.54399999997923</v>
      </c>
      <c r="D3931" s="167">
        <f>IF('Lineær programmering opg 4'!$M$4=0,"-",(-A3931+'Lineær programmering opg 4'!$M$4)/'Lineær programmering opg 4'!$K$4*-1)</f>
        <v>188.54399999997923</v>
      </c>
      <c r="E3931" s="167">
        <f>IF('Lineær programmering opg 4'!$M$5=0,"-",(-A3931+'Lineær programmering opg 4'!$M$5)/'Lineær programmering opg 4'!$K$5*-1)</f>
        <v>190.70399999999222</v>
      </c>
      <c r="F3931" s="167" t="str">
        <f>IF('Lineær programmering opg 4'!$E$6=0,"-",(-A3931+'Lineær programmering opg 4'!$M$6)/'Lineær programmering opg 4'!$K$6*-1)</f>
        <v>-</v>
      </c>
      <c r="G3931" s="167" t="str">
        <f>IF('Lineær programmering opg 4'!$D$7=0,"-",((-A3931+'Lineær programmering opg 4'!$M$7)/'Lineær programmering opg 4'!$K$7)*-1)</f>
        <v>-</v>
      </c>
      <c r="H3931" s="167" t="str">
        <f>IF('Lineær programmering opg 4'!$C$8=0,"-",((-A3931+'Lineær programmering opg 4'!$M$8)/'Lineær programmering opg 4'!$K$8)*-1)</f>
        <v>-</v>
      </c>
      <c r="I3931" s="167" t="str">
        <f>IF('Lineær programmering opg 4'!$D$8=0,"-",'Lineær programmering opg 4'!$G$8)</f>
        <v>-</v>
      </c>
      <c r="J3931" s="295">
        <f>A3931*'Lineær programmering opg 4'!$C$11+Datatabel!C3931*'Lineær programmering opg 4'!$D$11</f>
        <v>42854.399999997921</v>
      </c>
      <c r="K3931" s="9">
        <f t="shared" si="307"/>
        <v>0</v>
      </c>
      <c r="L3931" s="9">
        <f t="shared" si="308"/>
        <v>0</v>
      </c>
    </row>
    <row r="3932" spans="1:12" ht="15" x14ac:dyDescent="0.25">
      <c r="A3932" s="167">
        <f t="shared" si="306"/>
        <v>145.70400000001038</v>
      </c>
      <c r="B3932" s="325">
        <f t="shared" si="309"/>
        <v>0.60710000000004327</v>
      </c>
      <c r="C3932" s="167">
        <f t="shared" si="305"/>
        <v>188.59199999997924</v>
      </c>
      <c r="D3932" s="167">
        <f>IF('Lineær programmering opg 4'!$M$4=0,"-",(-A3932+'Lineær programmering opg 4'!$M$4)/'Lineær programmering opg 4'!$K$4*-1)</f>
        <v>188.59199999997924</v>
      </c>
      <c r="E3932" s="167">
        <f>IF('Lineær programmering opg 4'!$M$5=0,"-",(-A3932+'Lineær programmering opg 4'!$M$5)/'Lineær programmering opg 4'!$K$5*-1)</f>
        <v>190.72199999999222</v>
      </c>
      <c r="F3932" s="167" t="str">
        <f>IF('Lineær programmering opg 4'!$E$6=0,"-",(-A3932+'Lineær programmering opg 4'!$M$6)/'Lineær programmering opg 4'!$K$6*-1)</f>
        <v>-</v>
      </c>
      <c r="G3932" s="167" t="str">
        <f>IF('Lineær programmering opg 4'!$D$7=0,"-",((-A3932+'Lineær programmering opg 4'!$M$7)/'Lineær programmering opg 4'!$K$7)*-1)</f>
        <v>-</v>
      </c>
      <c r="H3932" s="167" t="str">
        <f>IF('Lineær programmering opg 4'!$C$8=0,"-",((-A3932+'Lineær programmering opg 4'!$M$8)/'Lineær programmering opg 4'!$K$8)*-1)</f>
        <v>-</v>
      </c>
      <c r="I3932" s="167" t="str">
        <f>IF('Lineær programmering opg 4'!$D$8=0,"-",'Lineær programmering opg 4'!$G$8)</f>
        <v>-</v>
      </c>
      <c r="J3932" s="295">
        <f>A3932*'Lineær programmering opg 4'!$C$11+Datatabel!C3932*'Lineær programmering opg 4'!$D$11</f>
        <v>42859.199999997923</v>
      </c>
      <c r="K3932" s="9">
        <f t="shared" si="307"/>
        <v>0</v>
      </c>
      <c r="L3932" s="9">
        <f t="shared" si="308"/>
        <v>0</v>
      </c>
    </row>
    <row r="3933" spans="1:12" ht="15" x14ac:dyDescent="0.25">
      <c r="A3933" s="167">
        <f t="shared" si="306"/>
        <v>145.68000000001038</v>
      </c>
      <c r="B3933" s="325">
        <f t="shared" si="309"/>
        <v>0.60700000000004328</v>
      </c>
      <c r="C3933" s="167">
        <f t="shared" si="305"/>
        <v>188.63999999997924</v>
      </c>
      <c r="D3933" s="167">
        <f>IF('Lineær programmering opg 4'!$M$4=0,"-",(-A3933+'Lineær programmering opg 4'!$M$4)/'Lineær programmering opg 4'!$K$4*-1)</f>
        <v>188.63999999997924</v>
      </c>
      <c r="E3933" s="167">
        <f>IF('Lineær programmering opg 4'!$M$5=0,"-",(-A3933+'Lineær programmering opg 4'!$M$5)/'Lineær programmering opg 4'!$K$5*-1)</f>
        <v>190.73999999999222</v>
      </c>
      <c r="F3933" s="167" t="str">
        <f>IF('Lineær programmering opg 4'!$E$6=0,"-",(-A3933+'Lineær programmering opg 4'!$M$6)/'Lineær programmering opg 4'!$K$6*-1)</f>
        <v>-</v>
      </c>
      <c r="G3933" s="167" t="str">
        <f>IF('Lineær programmering opg 4'!$D$7=0,"-",((-A3933+'Lineær programmering opg 4'!$M$7)/'Lineær programmering opg 4'!$K$7)*-1)</f>
        <v>-</v>
      </c>
      <c r="H3933" s="167" t="str">
        <f>IF('Lineær programmering opg 4'!$C$8=0,"-",((-A3933+'Lineær programmering opg 4'!$M$8)/'Lineær programmering opg 4'!$K$8)*-1)</f>
        <v>-</v>
      </c>
      <c r="I3933" s="167" t="str">
        <f>IF('Lineær programmering opg 4'!$D$8=0,"-",'Lineær programmering opg 4'!$G$8)</f>
        <v>-</v>
      </c>
      <c r="J3933" s="295">
        <f>A3933*'Lineær programmering opg 4'!$C$11+Datatabel!C3933*'Lineær programmering opg 4'!$D$11</f>
        <v>42863.999999997926</v>
      </c>
      <c r="K3933" s="9">
        <f t="shared" si="307"/>
        <v>0</v>
      </c>
      <c r="L3933" s="9">
        <f t="shared" si="308"/>
        <v>0</v>
      </c>
    </row>
    <row r="3934" spans="1:12" ht="15" x14ac:dyDescent="0.25">
      <c r="A3934" s="167">
        <f t="shared" si="306"/>
        <v>145.65600000001038</v>
      </c>
      <c r="B3934" s="325">
        <f t="shared" si="309"/>
        <v>0.60690000000004329</v>
      </c>
      <c r="C3934" s="167">
        <f t="shared" si="305"/>
        <v>188.68799999997924</v>
      </c>
      <c r="D3934" s="167">
        <f>IF('Lineær programmering opg 4'!$M$4=0,"-",(-A3934+'Lineær programmering opg 4'!$M$4)/'Lineær programmering opg 4'!$K$4*-1)</f>
        <v>188.68799999997924</v>
      </c>
      <c r="E3934" s="167">
        <f>IF('Lineær programmering opg 4'!$M$5=0,"-",(-A3934+'Lineær programmering opg 4'!$M$5)/'Lineær programmering opg 4'!$K$5*-1)</f>
        <v>190.75799999999222</v>
      </c>
      <c r="F3934" s="167" t="str">
        <f>IF('Lineær programmering opg 4'!$E$6=0,"-",(-A3934+'Lineær programmering opg 4'!$M$6)/'Lineær programmering opg 4'!$K$6*-1)</f>
        <v>-</v>
      </c>
      <c r="G3934" s="167" t="str">
        <f>IF('Lineær programmering opg 4'!$D$7=0,"-",((-A3934+'Lineær programmering opg 4'!$M$7)/'Lineær programmering opg 4'!$K$7)*-1)</f>
        <v>-</v>
      </c>
      <c r="H3934" s="167" t="str">
        <f>IF('Lineær programmering opg 4'!$C$8=0,"-",((-A3934+'Lineær programmering opg 4'!$M$8)/'Lineær programmering opg 4'!$K$8)*-1)</f>
        <v>-</v>
      </c>
      <c r="I3934" s="167" t="str">
        <f>IF('Lineær programmering opg 4'!$D$8=0,"-",'Lineær programmering opg 4'!$G$8)</f>
        <v>-</v>
      </c>
      <c r="J3934" s="295">
        <f>A3934*'Lineær programmering opg 4'!$C$11+Datatabel!C3934*'Lineær programmering opg 4'!$D$11</f>
        <v>42868.799999997922</v>
      </c>
      <c r="K3934" s="9">
        <f t="shared" si="307"/>
        <v>0</v>
      </c>
      <c r="L3934" s="9">
        <f t="shared" si="308"/>
        <v>0</v>
      </c>
    </row>
    <row r="3935" spans="1:12" ht="15" x14ac:dyDescent="0.25">
      <c r="A3935" s="167">
        <f t="shared" si="306"/>
        <v>145.63200000001041</v>
      </c>
      <c r="B3935" s="325">
        <f t="shared" si="309"/>
        <v>0.6068000000000433</v>
      </c>
      <c r="C3935" s="167">
        <f t="shared" si="305"/>
        <v>188.73599999997919</v>
      </c>
      <c r="D3935" s="167">
        <f>IF('Lineær programmering opg 4'!$M$4=0,"-",(-A3935+'Lineær programmering opg 4'!$M$4)/'Lineær programmering opg 4'!$K$4*-1)</f>
        <v>188.73599999997919</v>
      </c>
      <c r="E3935" s="167">
        <f>IF('Lineær programmering opg 4'!$M$5=0,"-",(-A3935+'Lineær programmering opg 4'!$M$5)/'Lineær programmering opg 4'!$K$5*-1)</f>
        <v>190.77599999999219</v>
      </c>
      <c r="F3935" s="167" t="str">
        <f>IF('Lineær programmering opg 4'!$E$6=0,"-",(-A3935+'Lineær programmering opg 4'!$M$6)/'Lineær programmering opg 4'!$K$6*-1)</f>
        <v>-</v>
      </c>
      <c r="G3935" s="167" t="str">
        <f>IF('Lineær programmering opg 4'!$D$7=0,"-",((-A3935+'Lineær programmering opg 4'!$M$7)/'Lineær programmering opg 4'!$K$7)*-1)</f>
        <v>-</v>
      </c>
      <c r="H3935" s="167" t="str">
        <f>IF('Lineær programmering opg 4'!$C$8=0,"-",((-A3935+'Lineær programmering opg 4'!$M$8)/'Lineær programmering opg 4'!$K$8)*-1)</f>
        <v>-</v>
      </c>
      <c r="I3935" s="167" t="str">
        <f>IF('Lineær programmering opg 4'!$D$8=0,"-",'Lineær programmering opg 4'!$G$8)</f>
        <v>-</v>
      </c>
      <c r="J3935" s="295">
        <f>A3935*'Lineær programmering opg 4'!$C$11+Datatabel!C3935*'Lineær programmering opg 4'!$D$11</f>
        <v>42873.599999997918</v>
      </c>
      <c r="K3935" s="9">
        <f t="shared" si="307"/>
        <v>0</v>
      </c>
      <c r="L3935" s="9">
        <f t="shared" si="308"/>
        <v>0</v>
      </c>
    </row>
    <row r="3936" spans="1:12" ht="15" x14ac:dyDescent="0.25">
      <c r="A3936" s="167">
        <f t="shared" si="306"/>
        <v>145.60800000001041</v>
      </c>
      <c r="B3936" s="325">
        <f t="shared" si="309"/>
        <v>0.60670000000004332</v>
      </c>
      <c r="C3936" s="167">
        <f t="shared" si="305"/>
        <v>188.78399999997919</v>
      </c>
      <c r="D3936" s="167">
        <f>IF('Lineær programmering opg 4'!$M$4=0,"-",(-A3936+'Lineær programmering opg 4'!$M$4)/'Lineær programmering opg 4'!$K$4*-1)</f>
        <v>188.78399999997919</v>
      </c>
      <c r="E3936" s="167">
        <f>IF('Lineær programmering opg 4'!$M$5=0,"-",(-A3936+'Lineær programmering opg 4'!$M$5)/'Lineær programmering opg 4'!$K$5*-1)</f>
        <v>190.7939999999922</v>
      </c>
      <c r="F3936" s="167" t="str">
        <f>IF('Lineær programmering opg 4'!$E$6=0,"-",(-A3936+'Lineær programmering opg 4'!$M$6)/'Lineær programmering opg 4'!$K$6*-1)</f>
        <v>-</v>
      </c>
      <c r="G3936" s="167" t="str">
        <f>IF('Lineær programmering opg 4'!$D$7=0,"-",((-A3936+'Lineær programmering opg 4'!$M$7)/'Lineær programmering opg 4'!$K$7)*-1)</f>
        <v>-</v>
      </c>
      <c r="H3936" s="167" t="str">
        <f>IF('Lineær programmering opg 4'!$C$8=0,"-",((-A3936+'Lineær programmering opg 4'!$M$8)/'Lineær programmering opg 4'!$K$8)*-1)</f>
        <v>-</v>
      </c>
      <c r="I3936" s="167" t="str">
        <f>IF('Lineær programmering opg 4'!$D$8=0,"-",'Lineær programmering opg 4'!$G$8)</f>
        <v>-</v>
      </c>
      <c r="J3936" s="295">
        <f>A3936*'Lineær programmering opg 4'!$C$11+Datatabel!C3936*'Lineær programmering opg 4'!$D$11</f>
        <v>42878.399999997913</v>
      </c>
      <c r="K3936" s="9">
        <f t="shared" si="307"/>
        <v>0</v>
      </c>
      <c r="L3936" s="9">
        <f t="shared" si="308"/>
        <v>0</v>
      </c>
    </row>
    <row r="3937" spans="1:12" ht="15" x14ac:dyDescent="0.25">
      <c r="A3937" s="167">
        <f t="shared" si="306"/>
        <v>145.58400000001041</v>
      </c>
      <c r="B3937" s="325">
        <f t="shared" si="309"/>
        <v>0.60660000000004333</v>
      </c>
      <c r="C3937" s="167">
        <f t="shared" si="305"/>
        <v>188.83199999997919</v>
      </c>
      <c r="D3937" s="167">
        <f>IF('Lineær programmering opg 4'!$M$4=0,"-",(-A3937+'Lineær programmering opg 4'!$M$4)/'Lineær programmering opg 4'!$K$4*-1)</f>
        <v>188.83199999997919</v>
      </c>
      <c r="E3937" s="167">
        <f>IF('Lineær programmering opg 4'!$M$5=0,"-",(-A3937+'Lineær programmering opg 4'!$M$5)/'Lineær programmering opg 4'!$K$5*-1)</f>
        <v>190.8119999999922</v>
      </c>
      <c r="F3937" s="167" t="str">
        <f>IF('Lineær programmering opg 4'!$E$6=0,"-",(-A3937+'Lineær programmering opg 4'!$M$6)/'Lineær programmering opg 4'!$K$6*-1)</f>
        <v>-</v>
      </c>
      <c r="G3937" s="167" t="str">
        <f>IF('Lineær programmering opg 4'!$D$7=0,"-",((-A3937+'Lineær programmering opg 4'!$M$7)/'Lineær programmering opg 4'!$K$7)*-1)</f>
        <v>-</v>
      </c>
      <c r="H3937" s="167" t="str">
        <f>IF('Lineær programmering opg 4'!$C$8=0,"-",((-A3937+'Lineær programmering opg 4'!$M$8)/'Lineær programmering opg 4'!$K$8)*-1)</f>
        <v>-</v>
      </c>
      <c r="I3937" s="167" t="str">
        <f>IF('Lineær programmering opg 4'!$D$8=0,"-",'Lineær programmering opg 4'!$G$8)</f>
        <v>-</v>
      </c>
      <c r="J3937" s="295">
        <f>A3937*'Lineær programmering opg 4'!$C$11+Datatabel!C3937*'Lineær programmering opg 4'!$D$11</f>
        <v>42883.199999997916</v>
      </c>
      <c r="K3937" s="9">
        <f t="shared" si="307"/>
        <v>0</v>
      </c>
      <c r="L3937" s="9">
        <f t="shared" si="308"/>
        <v>0</v>
      </c>
    </row>
    <row r="3938" spans="1:12" ht="15" x14ac:dyDescent="0.25">
      <c r="A3938" s="167">
        <f t="shared" si="306"/>
        <v>145.5600000000104</v>
      </c>
      <c r="B3938" s="325">
        <f t="shared" si="309"/>
        <v>0.60650000000004334</v>
      </c>
      <c r="C3938" s="167">
        <f t="shared" si="305"/>
        <v>188.87999999997919</v>
      </c>
      <c r="D3938" s="167">
        <f>IF('Lineær programmering opg 4'!$M$4=0,"-",(-A3938+'Lineær programmering opg 4'!$M$4)/'Lineær programmering opg 4'!$K$4*-1)</f>
        <v>188.87999999997919</v>
      </c>
      <c r="E3938" s="167">
        <f>IF('Lineær programmering opg 4'!$M$5=0,"-",(-A3938+'Lineær programmering opg 4'!$M$5)/'Lineær programmering opg 4'!$K$5*-1)</f>
        <v>190.8299999999922</v>
      </c>
      <c r="F3938" s="167" t="str">
        <f>IF('Lineær programmering opg 4'!$E$6=0,"-",(-A3938+'Lineær programmering opg 4'!$M$6)/'Lineær programmering opg 4'!$K$6*-1)</f>
        <v>-</v>
      </c>
      <c r="G3938" s="167" t="str">
        <f>IF('Lineær programmering opg 4'!$D$7=0,"-",((-A3938+'Lineær programmering opg 4'!$M$7)/'Lineær programmering opg 4'!$K$7)*-1)</f>
        <v>-</v>
      </c>
      <c r="H3938" s="167" t="str">
        <f>IF('Lineær programmering opg 4'!$C$8=0,"-",((-A3938+'Lineær programmering opg 4'!$M$8)/'Lineær programmering opg 4'!$K$8)*-1)</f>
        <v>-</v>
      </c>
      <c r="I3938" s="167" t="str">
        <f>IF('Lineær programmering opg 4'!$D$8=0,"-",'Lineær programmering opg 4'!$G$8)</f>
        <v>-</v>
      </c>
      <c r="J3938" s="295">
        <f>A3938*'Lineær programmering opg 4'!$C$11+Datatabel!C3938*'Lineær programmering opg 4'!$D$11</f>
        <v>42887.999999997919</v>
      </c>
      <c r="K3938" s="9">
        <f t="shared" si="307"/>
        <v>0</v>
      </c>
      <c r="L3938" s="9">
        <f t="shared" si="308"/>
        <v>0</v>
      </c>
    </row>
    <row r="3939" spans="1:12" ht="15" x14ac:dyDescent="0.25">
      <c r="A3939" s="167">
        <f t="shared" si="306"/>
        <v>145.5360000000104</v>
      </c>
      <c r="B3939" s="325">
        <f t="shared" si="309"/>
        <v>0.60640000000004335</v>
      </c>
      <c r="C3939" s="167">
        <f t="shared" si="305"/>
        <v>188.92799999997919</v>
      </c>
      <c r="D3939" s="167">
        <f>IF('Lineær programmering opg 4'!$M$4=0,"-",(-A3939+'Lineær programmering opg 4'!$M$4)/'Lineær programmering opg 4'!$K$4*-1)</f>
        <v>188.92799999997919</v>
      </c>
      <c r="E3939" s="167">
        <f>IF('Lineær programmering opg 4'!$M$5=0,"-",(-A3939+'Lineær programmering opg 4'!$M$5)/'Lineær programmering opg 4'!$K$5*-1)</f>
        <v>190.8479999999922</v>
      </c>
      <c r="F3939" s="167" t="str">
        <f>IF('Lineær programmering opg 4'!$E$6=0,"-",(-A3939+'Lineær programmering opg 4'!$M$6)/'Lineær programmering opg 4'!$K$6*-1)</f>
        <v>-</v>
      </c>
      <c r="G3939" s="167" t="str">
        <f>IF('Lineær programmering opg 4'!$D$7=0,"-",((-A3939+'Lineær programmering opg 4'!$M$7)/'Lineær programmering opg 4'!$K$7)*-1)</f>
        <v>-</v>
      </c>
      <c r="H3939" s="167" t="str">
        <f>IF('Lineær programmering opg 4'!$C$8=0,"-",((-A3939+'Lineær programmering opg 4'!$M$8)/'Lineær programmering opg 4'!$K$8)*-1)</f>
        <v>-</v>
      </c>
      <c r="I3939" s="167" t="str">
        <f>IF('Lineær programmering opg 4'!$D$8=0,"-",'Lineær programmering opg 4'!$G$8)</f>
        <v>-</v>
      </c>
      <c r="J3939" s="295">
        <f>A3939*'Lineær programmering opg 4'!$C$11+Datatabel!C3939*'Lineær programmering opg 4'!$D$11</f>
        <v>42892.799999997922</v>
      </c>
      <c r="K3939" s="9">
        <f t="shared" si="307"/>
        <v>0</v>
      </c>
      <c r="L3939" s="9">
        <f t="shared" si="308"/>
        <v>0</v>
      </c>
    </row>
    <row r="3940" spans="1:12" ht="15" x14ac:dyDescent="0.25">
      <c r="A3940" s="167">
        <f t="shared" si="306"/>
        <v>145.5120000000104</v>
      </c>
      <c r="B3940" s="325">
        <f t="shared" si="309"/>
        <v>0.60630000000004336</v>
      </c>
      <c r="C3940" s="167">
        <f t="shared" si="305"/>
        <v>188.97599999997919</v>
      </c>
      <c r="D3940" s="167">
        <f>IF('Lineær programmering opg 4'!$M$4=0,"-",(-A3940+'Lineær programmering opg 4'!$M$4)/'Lineær programmering opg 4'!$K$4*-1)</f>
        <v>188.97599999997919</v>
      </c>
      <c r="E3940" s="167">
        <f>IF('Lineær programmering opg 4'!$M$5=0,"-",(-A3940+'Lineær programmering opg 4'!$M$5)/'Lineær programmering opg 4'!$K$5*-1)</f>
        <v>190.8659999999922</v>
      </c>
      <c r="F3940" s="167" t="str">
        <f>IF('Lineær programmering opg 4'!$E$6=0,"-",(-A3940+'Lineær programmering opg 4'!$M$6)/'Lineær programmering opg 4'!$K$6*-1)</f>
        <v>-</v>
      </c>
      <c r="G3940" s="167" t="str">
        <f>IF('Lineær programmering opg 4'!$D$7=0,"-",((-A3940+'Lineær programmering opg 4'!$M$7)/'Lineær programmering opg 4'!$K$7)*-1)</f>
        <v>-</v>
      </c>
      <c r="H3940" s="167" t="str">
        <f>IF('Lineær programmering opg 4'!$C$8=0,"-",((-A3940+'Lineær programmering opg 4'!$M$8)/'Lineær programmering opg 4'!$K$8)*-1)</f>
        <v>-</v>
      </c>
      <c r="I3940" s="167" t="str">
        <f>IF('Lineær programmering opg 4'!$D$8=0,"-",'Lineær programmering opg 4'!$G$8)</f>
        <v>-</v>
      </c>
      <c r="J3940" s="295">
        <f>A3940*'Lineær programmering opg 4'!$C$11+Datatabel!C3940*'Lineær programmering opg 4'!$D$11</f>
        <v>42897.599999997925</v>
      </c>
      <c r="K3940" s="9">
        <f t="shared" si="307"/>
        <v>0</v>
      </c>
      <c r="L3940" s="9">
        <f t="shared" si="308"/>
        <v>0</v>
      </c>
    </row>
    <row r="3941" spans="1:12" ht="15" x14ac:dyDescent="0.25">
      <c r="A3941" s="167">
        <f t="shared" si="306"/>
        <v>145.4880000000104</v>
      </c>
      <c r="B3941" s="325">
        <f t="shared" si="309"/>
        <v>0.60620000000004337</v>
      </c>
      <c r="C3941" s="167">
        <f t="shared" si="305"/>
        <v>189.0239999999792</v>
      </c>
      <c r="D3941" s="167">
        <f>IF('Lineær programmering opg 4'!$M$4=0,"-",(-A3941+'Lineær programmering opg 4'!$M$4)/'Lineær programmering opg 4'!$K$4*-1)</f>
        <v>189.0239999999792</v>
      </c>
      <c r="E3941" s="167">
        <f>IF('Lineær programmering opg 4'!$M$5=0,"-",(-A3941+'Lineær programmering opg 4'!$M$5)/'Lineær programmering opg 4'!$K$5*-1)</f>
        <v>190.8839999999922</v>
      </c>
      <c r="F3941" s="167" t="str">
        <f>IF('Lineær programmering opg 4'!$E$6=0,"-",(-A3941+'Lineær programmering opg 4'!$M$6)/'Lineær programmering opg 4'!$K$6*-1)</f>
        <v>-</v>
      </c>
      <c r="G3941" s="167" t="str">
        <f>IF('Lineær programmering opg 4'!$D$7=0,"-",((-A3941+'Lineær programmering opg 4'!$M$7)/'Lineær programmering opg 4'!$K$7)*-1)</f>
        <v>-</v>
      </c>
      <c r="H3941" s="167" t="str">
        <f>IF('Lineær programmering opg 4'!$C$8=0,"-",((-A3941+'Lineær programmering opg 4'!$M$8)/'Lineær programmering opg 4'!$K$8)*-1)</f>
        <v>-</v>
      </c>
      <c r="I3941" s="167" t="str">
        <f>IF('Lineær programmering opg 4'!$D$8=0,"-",'Lineær programmering opg 4'!$G$8)</f>
        <v>-</v>
      </c>
      <c r="J3941" s="295">
        <f>A3941*'Lineær programmering opg 4'!$C$11+Datatabel!C3941*'Lineær programmering opg 4'!$D$11</f>
        <v>42902.399999997921</v>
      </c>
      <c r="K3941" s="9">
        <f t="shared" si="307"/>
        <v>0</v>
      </c>
      <c r="L3941" s="9">
        <f t="shared" si="308"/>
        <v>0</v>
      </c>
    </row>
    <row r="3942" spans="1:12" ht="15" x14ac:dyDescent="0.25">
      <c r="A3942" s="167">
        <f t="shared" si="306"/>
        <v>145.4640000000104</v>
      </c>
      <c r="B3942" s="325">
        <f t="shared" si="309"/>
        <v>0.60610000000004338</v>
      </c>
      <c r="C3942" s="167">
        <f t="shared" si="305"/>
        <v>189.0719999999792</v>
      </c>
      <c r="D3942" s="167">
        <f>IF('Lineær programmering opg 4'!$M$4=0,"-",(-A3942+'Lineær programmering opg 4'!$M$4)/'Lineær programmering opg 4'!$K$4*-1)</f>
        <v>189.0719999999792</v>
      </c>
      <c r="E3942" s="167">
        <f>IF('Lineær programmering opg 4'!$M$5=0,"-",(-A3942+'Lineær programmering opg 4'!$M$5)/'Lineær programmering opg 4'!$K$5*-1)</f>
        <v>190.9019999999922</v>
      </c>
      <c r="F3942" s="167" t="str">
        <f>IF('Lineær programmering opg 4'!$E$6=0,"-",(-A3942+'Lineær programmering opg 4'!$M$6)/'Lineær programmering opg 4'!$K$6*-1)</f>
        <v>-</v>
      </c>
      <c r="G3942" s="167" t="str">
        <f>IF('Lineær programmering opg 4'!$D$7=0,"-",((-A3942+'Lineær programmering opg 4'!$M$7)/'Lineær programmering opg 4'!$K$7)*-1)</f>
        <v>-</v>
      </c>
      <c r="H3942" s="167" t="str">
        <f>IF('Lineær programmering opg 4'!$C$8=0,"-",((-A3942+'Lineær programmering opg 4'!$M$8)/'Lineær programmering opg 4'!$K$8)*-1)</f>
        <v>-</v>
      </c>
      <c r="I3942" s="167" t="str">
        <f>IF('Lineær programmering opg 4'!$D$8=0,"-",'Lineær programmering opg 4'!$G$8)</f>
        <v>-</v>
      </c>
      <c r="J3942" s="295">
        <f>A3942*'Lineær programmering opg 4'!$C$11+Datatabel!C3942*'Lineær programmering opg 4'!$D$11</f>
        <v>42907.199999997923</v>
      </c>
      <c r="K3942" s="9">
        <f t="shared" si="307"/>
        <v>0</v>
      </c>
      <c r="L3942" s="9">
        <f t="shared" si="308"/>
        <v>0</v>
      </c>
    </row>
    <row r="3943" spans="1:12" ht="15" x14ac:dyDescent="0.25">
      <c r="A3943" s="167">
        <f t="shared" si="306"/>
        <v>145.4400000000104</v>
      </c>
      <c r="B3943" s="325">
        <f t="shared" si="309"/>
        <v>0.60600000000004339</v>
      </c>
      <c r="C3943" s="167">
        <f t="shared" si="305"/>
        <v>189.1199999999792</v>
      </c>
      <c r="D3943" s="167">
        <f>IF('Lineær programmering opg 4'!$M$4=0,"-",(-A3943+'Lineær programmering opg 4'!$M$4)/'Lineær programmering opg 4'!$K$4*-1)</f>
        <v>189.1199999999792</v>
      </c>
      <c r="E3943" s="167">
        <f>IF('Lineær programmering opg 4'!$M$5=0,"-",(-A3943+'Lineær programmering opg 4'!$M$5)/'Lineær programmering opg 4'!$K$5*-1)</f>
        <v>190.9199999999922</v>
      </c>
      <c r="F3943" s="167" t="str">
        <f>IF('Lineær programmering opg 4'!$E$6=0,"-",(-A3943+'Lineær programmering opg 4'!$M$6)/'Lineær programmering opg 4'!$K$6*-1)</f>
        <v>-</v>
      </c>
      <c r="G3943" s="167" t="str">
        <f>IF('Lineær programmering opg 4'!$D$7=0,"-",((-A3943+'Lineær programmering opg 4'!$M$7)/'Lineær programmering opg 4'!$K$7)*-1)</f>
        <v>-</v>
      </c>
      <c r="H3943" s="167" t="str">
        <f>IF('Lineær programmering opg 4'!$C$8=0,"-",((-A3943+'Lineær programmering opg 4'!$M$8)/'Lineær programmering opg 4'!$K$8)*-1)</f>
        <v>-</v>
      </c>
      <c r="I3943" s="167" t="str">
        <f>IF('Lineær programmering opg 4'!$D$8=0,"-",'Lineær programmering opg 4'!$G$8)</f>
        <v>-</v>
      </c>
      <c r="J3943" s="295">
        <f>A3943*'Lineær programmering opg 4'!$C$11+Datatabel!C3943*'Lineær programmering opg 4'!$D$11</f>
        <v>42911.999999997919</v>
      </c>
      <c r="K3943" s="9">
        <f t="shared" si="307"/>
        <v>0</v>
      </c>
      <c r="L3943" s="9">
        <f t="shared" si="308"/>
        <v>0</v>
      </c>
    </row>
    <row r="3944" spans="1:12" ht="15" x14ac:dyDescent="0.25">
      <c r="A3944" s="167">
        <f t="shared" si="306"/>
        <v>145.41600000001043</v>
      </c>
      <c r="B3944" s="325">
        <f t="shared" si="309"/>
        <v>0.6059000000000434</v>
      </c>
      <c r="C3944" s="167">
        <f t="shared" si="305"/>
        <v>189.16799999997914</v>
      </c>
      <c r="D3944" s="167">
        <f>IF('Lineær programmering opg 4'!$M$4=0,"-",(-A3944+'Lineær programmering opg 4'!$M$4)/'Lineær programmering opg 4'!$K$4*-1)</f>
        <v>189.16799999997914</v>
      </c>
      <c r="E3944" s="167">
        <f>IF('Lineær programmering opg 4'!$M$5=0,"-",(-A3944+'Lineær programmering opg 4'!$M$5)/'Lineær programmering opg 4'!$K$5*-1)</f>
        <v>190.9379999999922</v>
      </c>
      <c r="F3944" s="167" t="str">
        <f>IF('Lineær programmering opg 4'!$E$6=0,"-",(-A3944+'Lineær programmering opg 4'!$M$6)/'Lineær programmering opg 4'!$K$6*-1)</f>
        <v>-</v>
      </c>
      <c r="G3944" s="167" t="str">
        <f>IF('Lineær programmering opg 4'!$D$7=0,"-",((-A3944+'Lineær programmering opg 4'!$M$7)/'Lineær programmering opg 4'!$K$7)*-1)</f>
        <v>-</v>
      </c>
      <c r="H3944" s="167" t="str">
        <f>IF('Lineær programmering opg 4'!$C$8=0,"-",((-A3944+'Lineær programmering opg 4'!$M$8)/'Lineær programmering opg 4'!$K$8)*-1)</f>
        <v>-</v>
      </c>
      <c r="I3944" s="167" t="str">
        <f>IF('Lineær programmering opg 4'!$D$8=0,"-",'Lineær programmering opg 4'!$G$8)</f>
        <v>-</v>
      </c>
      <c r="J3944" s="295">
        <f>A3944*'Lineær programmering opg 4'!$C$11+Datatabel!C3944*'Lineær programmering opg 4'!$D$11</f>
        <v>42916.799999997915</v>
      </c>
      <c r="K3944" s="9">
        <f t="shared" si="307"/>
        <v>0</v>
      </c>
      <c r="L3944" s="9">
        <f t="shared" si="308"/>
        <v>0</v>
      </c>
    </row>
    <row r="3945" spans="1:12" ht="15" x14ac:dyDescent="0.25">
      <c r="A3945" s="167">
        <f t="shared" si="306"/>
        <v>145.39200000001043</v>
      </c>
      <c r="B3945" s="325">
        <f t="shared" si="309"/>
        <v>0.60580000000004341</v>
      </c>
      <c r="C3945" s="167">
        <f t="shared" si="305"/>
        <v>189.21599999997915</v>
      </c>
      <c r="D3945" s="167">
        <f>IF('Lineær programmering opg 4'!$M$4=0,"-",(-A3945+'Lineær programmering opg 4'!$M$4)/'Lineær programmering opg 4'!$K$4*-1)</f>
        <v>189.21599999997915</v>
      </c>
      <c r="E3945" s="167">
        <f>IF('Lineær programmering opg 4'!$M$5=0,"-",(-A3945+'Lineær programmering opg 4'!$M$5)/'Lineær programmering opg 4'!$K$5*-1)</f>
        <v>190.9559999999922</v>
      </c>
      <c r="F3945" s="167" t="str">
        <f>IF('Lineær programmering opg 4'!$E$6=0,"-",(-A3945+'Lineær programmering opg 4'!$M$6)/'Lineær programmering opg 4'!$K$6*-1)</f>
        <v>-</v>
      </c>
      <c r="G3945" s="167" t="str">
        <f>IF('Lineær programmering opg 4'!$D$7=0,"-",((-A3945+'Lineær programmering opg 4'!$M$7)/'Lineær programmering opg 4'!$K$7)*-1)</f>
        <v>-</v>
      </c>
      <c r="H3945" s="167" t="str">
        <f>IF('Lineær programmering opg 4'!$C$8=0,"-",((-A3945+'Lineær programmering opg 4'!$M$8)/'Lineær programmering opg 4'!$K$8)*-1)</f>
        <v>-</v>
      </c>
      <c r="I3945" s="167" t="str">
        <f>IF('Lineær programmering opg 4'!$D$8=0,"-",'Lineær programmering opg 4'!$G$8)</f>
        <v>-</v>
      </c>
      <c r="J3945" s="295">
        <f>A3945*'Lineær programmering opg 4'!$C$11+Datatabel!C3945*'Lineær programmering opg 4'!$D$11</f>
        <v>42921.599999997918</v>
      </c>
      <c r="K3945" s="9">
        <f t="shared" si="307"/>
        <v>0</v>
      </c>
      <c r="L3945" s="9">
        <f t="shared" si="308"/>
        <v>0</v>
      </c>
    </row>
    <row r="3946" spans="1:12" ht="15" x14ac:dyDescent="0.25">
      <c r="A3946" s="167">
        <f t="shared" si="306"/>
        <v>145.36800000001043</v>
      </c>
      <c r="B3946" s="325">
        <f t="shared" si="309"/>
        <v>0.60570000000004343</v>
      </c>
      <c r="C3946" s="167">
        <f t="shared" si="305"/>
        <v>189.26399999997915</v>
      </c>
      <c r="D3946" s="167">
        <f>IF('Lineær programmering opg 4'!$M$4=0,"-",(-A3946+'Lineær programmering opg 4'!$M$4)/'Lineær programmering opg 4'!$K$4*-1)</f>
        <v>189.26399999997915</v>
      </c>
      <c r="E3946" s="167">
        <f>IF('Lineær programmering opg 4'!$M$5=0,"-",(-A3946+'Lineær programmering opg 4'!$M$5)/'Lineær programmering opg 4'!$K$5*-1)</f>
        <v>190.9739999999922</v>
      </c>
      <c r="F3946" s="167" t="str">
        <f>IF('Lineær programmering opg 4'!$E$6=0,"-",(-A3946+'Lineær programmering opg 4'!$M$6)/'Lineær programmering opg 4'!$K$6*-1)</f>
        <v>-</v>
      </c>
      <c r="G3946" s="167" t="str">
        <f>IF('Lineær programmering opg 4'!$D$7=0,"-",((-A3946+'Lineær programmering opg 4'!$M$7)/'Lineær programmering opg 4'!$K$7)*-1)</f>
        <v>-</v>
      </c>
      <c r="H3946" s="167" t="str">
        <f>IF('Lineær programmering opg 4'!$C$8=0,"-",((-A3946+'Lineær programmering opg 4'!$M$8)/'Lineær programmering opg 4'!$K$8)*-1)</f>
        <v>-</v>
      </c>
      <c r="I3946" s="167" t="str">
        <f>IF('Lineær programmering opg 4'!$D$8=0,"-",'Lineær programmering opg 4'!$G$8)</f>
        <v>-</v>
      </c>
      <c r="J3946" s="295">
        <f>A3946*'Lineær programmering opg 4'!$C$11+Datatabel!C3946*'Lineær programmering opg 4'!$D$11</f>
        <v>42926.399999997913</v>
      </c>
      <c r="K3946" s="9">
        <f t="shared" si="307"/>
        <v>0</v>
      </c>
      <c r="L3946" s="9">
        <f t="shared" si="308"/>
        <v>0</v>
      </c>
    </row>
    <row r="3947" spans="1:12" ht="15" x14ac:dyDescent="0.25">
      <c r="A3947" s="167">
        <f t="shared" si="306"/>
        <v>145.34400000001042</v>
      </c>
      <c r="B3947" s="325">
        <f t="shared" si="309"/>
        <v>0.60560000000004344</v>
      </c>
      <c r="C3947" s="167">
        <f t="shared" si="305"/>
        <v>189.31199999997915</v>
      </c>
      <c r="D3947" s="167">
        <f>IF('Lineær programmering opg 4'!$M$4=0,"-",(-A3947+'Lineær programmering opg 4'!$M$4)/'Lineær programmering opg 4'!$K$4*-1)</f>
        <v>189.31199999997915</v>
      </c>
      <c r="E3947" s="167">
        <f>IF('Lineær programmering opg 4'!$M$5=0,"-",(-A3947+'Lineær programmering opg 4'!$M$5)/'Lineær programmering opg 4'!$K$5*-1)</f>
        <v>190.9919999999922</v>
      </c>
      <c r="F3947" s="167" t="str">
        <f>IF('Lineær programmering opg 4'!$E$6=0,"-",(-A3947+'Lineær programmering opg 4'!$M$6)/'Lineær programmering opg 4'!$K$6*-1)</f>
        <v>-</v>
      </c>
      <c r="G3947" s="167" t="str">
        <f>IF('Lineær programmering opg 4'!$D$7=0,"-",((-A3947+'Lineær programmering opg 4'!$M$7)/'Lineær programmering opg 4'!$K$7)*-1)</f>
        <v>-</v>
      </c>
      <c r="H3947" s="167" t="str">
        <f>IF('Lineær programmering opg 4'!$C$8=0,"-",((-A3947+'Lineær programmering opg 4'!$M$8)/'Lineær programmering opg 4'!$K$8)*-1)</f>
        <v>-</v>
      </c>
      <c r="I3947" s="167" t="str">
        <f>IF('Lineær programmering opg 4'!$D$8=0,"-",'Lineær programmering opg 4'!$G$8)</f>
        <v>-</v>
      </c>
      <c r="J3947" s="295">
        <f>A3947*'Lineær programmering opg 4'!$C$11+Datatabel!C3947*'Lineær programmering opg 4'!$D$11</f>
        <v>42931.199999997916</v>
      </c>
      <c r="K3947" s="9">
        <f t="shared" si="307"/>
        <v>0</v>
      </c>
      <c r="L3947" s="9">
        <f t="shared" si="308"/>
        <v>0</v>
      </c>
    </row>
    <row r="3948" spans="1:12" ht="15" x14ac:dyDescent="0.25">
      <c r="A3948" s="167">
        <f t="shared" si="306"/>
        <v>145.32000000001042</v>
      </c>
      <c r="B3948" s="325">
        <f t="shared" si="309"/>
        <v>0.60550000000004345</v>
      </c>
      <c r="C3948" s="167">
        <f t="shared" si="305"/>
        <v>189.35999999997915</v>
      </c>
      <c r="D3948" s="167">
        <f>IF('Lineær programmering opg 4'!$M$4=0,"-",(-A3948+'Lineær programmering opg 4'!$M$4)/'Lineær programmering opg 4'!$K$4*-1)</f>
        <v>189.35999999997915</v>
      </c>
      <c r="E3948" s="167">
        <f>IF('Lineær programmering opg 4'!$M$5=0,"-",(-A3948+'Lineær programmering opg 4'!$M$5)/'Lineær programmering opg 4'!$K$5*-1)</f>
        <v>191.0099999999922</v>
      </c>
      <c r="F3948" s="167" t="str">
        <f>IF('Lineær programmering opg 4'!$E$6=0,"-",(-A3948+'Lineær programmering opg 4'!$M$6)/'Lineær programmering opg 4'!$K$6*-1)</f>
        <v>-</v>
      </c>
      <c r="G3948" s="167" t="str">
        <f>IF('Lineær programmering opg 4'!$D$7=0,"-",((-A3948+'Lineær programmering opg 4'!$M$7)/'Lineær programmering opg 4'!$K$7)*-1)</f>
        <v>-</v>
      </c>
      <c r="H3948" s="167" t="str">
        <f>IF('Lineær programmering opg 4'!$C$8=0,"-",((-A3948+'Lineær programmering opg 4'!$M$8)/'Lineær programmering opg 4'!$K$8)*-1)</f>
        <v>-</v>
      </c>
      <c r="I3948" s="167" t="str">
        <f>IF('Lineær programmering opg 4'!$D$8=0,"-",'Lineær programmering opg 4'!$G$8)</f>
        <v>-</v>
      </c>
      <c r="J3948" s="295">
        <f>A3948*'Lineær programmering opg 4'!$C$11+Datatabel!C3948*'Lineær programmering opg 4'!$D$11</f>
        <v>42935.999999997912</v>
      </c>
      <c r="K3948" s="9">
        <f t="shared" si="307"/>
        <v>0</v>
      </c>
      <c r="L3948" s="9">
        <f t="shared" si="308"/>
        <v>0</v>
      </c>
    </row>
    <row r="3949" spans="1:12" ht="15" x14ac:dyDescent="0.25">
      <c r="A3949" s="167">
        <f t="shared" si="306"/>
        <v>145.29600000001042</v>
      </c>
      <c r="B3949" s="325">
        <f t="shared" si="309"/>
        <v>0.60540000000004346</v>
      </c>
      <c r="C3949" s="167">
        <f t="shared" si="305"/>
        <v>189.40799999997915</v>
      </c>
      <c r="D3949" s="167">
        <f>IF('Lineær programmering opg 4'!$M$4=0,"-",(-A3949+'Lineær programmering opg 4'!$M$4)/'Lineær programmering opg 4'!$K$4*-1)</f>
        <v>189.40799999997915</v>
      </c>
      <c r="E3949" s="167">
        <f>IF('Lineær programmering opg 4'!$M$5=0,"-",(-A3949+'Lineær programmering opg 4'!$M$5)/'Lineær programmering opg 4'!$K$5*-1)</f>
        <v>191.0279999999922</v>
      </c>
      <c r="F3949" s="167" t="str">
        <f>IF('Lineær programmering opg 4'!$E$6=0,"-",(-A3949+'Lineær programmering opg 4'!$M$6)/'Lineær programmering opg 4'!$K$6*-1)</f>
        <v>-</v>
      </c>
      <c r="G3949" s="167" t="str">
        <f>IF('Lineær programmering opg 4'!$D$7=0,"-",((-A3949+'Lineær programmering opg 4'!$M$7)/'Lineær programmering opg 4'!$K$7)*-1)</f>
        <v>-</v>
      </c>
      <c r="H3949" s="167" t="str">
        <f>IF('Lineær programmering opg 4'!$C$8=0,"-",((-A3949+'Lineær programmering opg 4'!$M$8)/'Lineær programmering opg 4'!$K$8)*-1)</f>
        <v>-</v>
      </c>
      <c r="I3949" s="167" t="str">
        <f>IF('Lineær programmering opg 4'!$D$8=0,"-",'Lineær programmering opg 4'!$G$8)</f>
        <v>-</v>
      </c>
      <c r="J3949" s="295">
        <f>A3949*'Lineær programmering opg 4'!$C$11+Datatabel!C3949*'Lineær programmering opg 4'!$D$11</f>
        <v>42940.799999997915</v>
      </c>
      <c r="K3949" s="9">
        <f t="shared" si="307"/>
        <v>0</v>
      </c>
      <c r="L3949" s="9">
        <f t="shared" si="308"/>
        <v>0</v>
      </c>
    </row>
    <row r="3950" spans="1:12" ht="15" x14ac:dyDescent="0.25">
      <c r="A3950" s="167">
        <f t="shared" si="306"/>
        <v>145.27200000001042</v>
      </c>
      <c r="B3950" s="325">
        <f t="shared" si="309"/>
        <v>0.60530000000004347</v>
      </c>
      <c r="C3950" s="167">
        <f t="shared" si="305"/>
        <v>189.45599999997916</v>
      </c>
      <c r="D3950" s="167">
        <f>IF('Lineær programmering opg 4'!$M$4=0,"-",(-A3950+'Lineær programmering opg 4'!$M$4)/'Lineær programmering opg 4'!$K$4*-1)</f>
        <v>189.45599999997916</v>
      </c>
      <c r="E3950" s="167">
        <f>IF('Lineær programmering opg 4'!$M$5=0,"-",(-A3950+'Lineær programmering opg 4'!$M$5)/'Lineær programmering opg 4'!$K$5*-1)</f>
        <v>191.0459999999922</v>
      </c>
      <c r="F3950" s="167" t="str">
        <f>IF('Lineær programmering opg 4'!$E$6=0,"-",(-A3950+'Lineær programmering opg 4'!$M$6)/'Lineær programmering opg 4'!$K$6*-1)</f>
        <v>-</v>
      </c>
      <c r="G3950" s="167" t="str">
        <f>IF('Lineær programmering opg 4'!$D$7=0,"-",((-A3950+'Lineær programmering opg 4'!$M$7)/'Lineær programmering opg 4'!$K$7)*-1)</f>
        <v>-</v>
      </c>
      <c r="H3950" s="167" t="str">
        <f>IF('Lineær programmering opg 4'!$C$8=0,"-",((-A3950+'Lineær programmering opg 4'!$M$8)/'Lineær programmering opg 4'!$K$8)*-1)</f>
        <v>-</v>
      </c>
      <c r="I3950" s="167" t="str">
        <f>IF('Lineær programmering opg 4'!$D$8=0,"-",'Lineær programmering opg 4'!$G$8)</f>
        <v>-</v>
      </c>
      <c r="J3950" s="295">
        <f>A3950*'Lineær programmering opg 4'!$C$11+Datatabel!C3950*'Lineær programmering opg 4'!$D$11</f>
        <v>42945.599999997918</v>
      </c>
      <c r="K3950" s="9">
        <f t="shared" si="307"/>
        <v>0</v>
      </c>
      <c r="L3950" s="9">
        <f t="shared" si="308"/>
        <v>0</v>
      </c>
    </row>
    <row r="3951" spans="1:12" ht="15" x14ac:dyDescent="0.25">
      <c r="A3951" s="167">
        <f t="shared" si="306"/>
        <v>145.24800000001045</v>
      </c>
      <c r="B3951" s="325">
        <f t="shared" si="309"/>
        <v>0.60520000000004348</v>
      </c>
      <c r="C3951" s="167">
        <f t="shared" si="305"/>
        <v>189.5039999999791</v>
      </c>
      <c r="D3951" s="167">
        <f>IF('Lineær programmering opg 4'!$M$4=0,"-",(-A3951+'Lineær programmering opg 4'!$M$4)/'Lineær programmering opg 4'!$K$4*-1)</f>
        <v>189.5039999999791</v>
      </c>
      <c r="E3951" s="167">
        <f>IF('Lineær programmering opg 4'!$M$5=0,"-",(-A3951+'Lineær programmering opg 4'!$M$5)/'Lineær programmering opg 4'!$K$5*-1)</f>
        <v>191.06399999999218</v>
      </c>
      <c r="F3951" s="167" t="str">
        <f>IF('Lineær programmering opg 4'!$E$6=0,"-",(-A3951+'Lineær programmering opg 4'!$M$6)/'Lineær programmering opg 4'!$K$6*-1)</f>
        <v>-</v>
      </c>
      <c r="G3951" s="167" t="str">
        <f>IF('Lineær programmering opg 4'!$D$7=0,"-",((-A3951+'Lineær programmering opg 4'!$M$7)/'Lineær programmering opg 4'!$K$7)*-1)</f>
        <v>-</v>
      </c>
      <c r="H3951" s="167" t="str">
        <f>IF('Lineær programmering opg 4'!$C$8=0,"-",((-A3951+'Lineær programmering opg 4'!$M$8)/'Lineær programmering opg 4'!$K$8)*-1)</f>
        <v>-</v>
      </c>
      <c r="I3951" s="167" t="str">
        <f>IF('Lineær programmering opg 4'!$D$8=0,"-",'Lineær programmering opg 4'!$G$8)</f>
        <v>-</v>
      </c>
      <c r="J3951" s="295">
        <f>A3951*'Lineær programmering opg 4'!$C$11+Datatabel!C3951*'Lineær programmering opg 4'!$D$11</f>
        <v>42950.399999997913</v>
      </c>
      <c r="K3951" s="9">
        <f t="shared" si="307"/>
        <v>0</v>
      </c>
      <c r="L3951" s="9">
        <f t="shared" si="308"/>
        <v>0</v>
      </c>
    </row>
    <row r="3952" spans="1:12" ht="15" x14ac:dyDescent="0.25">
      <c r="A3952" s="167">
        <f t="shared" si="306"/>
        <v>145.22400000001045</v>
      </c>
      <c r="B3952" s="325">
        <f t="shared" si="309"/>
        <v>0.60510000000004349</v>
      </c>
      <c r="C3952" s="167">
        <f t="shared" si="305"/>
        <v>189.5519999999791</v>
      </c>
      <c r="D3952" s="167">
        <f>IF('Lineær programmering opg 4'!$M$4=0,"-",(-A3952+'Lineær programmering opg 4'!$M$4)/'Lineær programmering opg 4'!$K$4*-1)</f>
        <v>189.5519999999791</v>
      </c>
      <c r="E3952" s="167">
        <f>IF('Lineær programmering opg 4'!$M$5=0,"-",(-A3952+'Lineær programmering opg 4'!$M$5)/'Lineær programmering opg 4'!$K$5*-1)</f>
        <v>191.08199999999218</v>
      </c>
      <c r="F3952" s="167" t="str">
        <f>IF('Lineær programmering opg 4'!$E$6=0,"-",(-A3952+'Lineær programmering opg 4'!$M$6)/'Lineær programmering opg 4'!$K$6*-1)</f>
        <v>-</v>
      </c>
      <c r="G3952" s="167" t="str">
        <f>IF('Lineær programmering opg 4'!$D$7=0,"-",((-A3952+'Lineær programmering opg 4'!$M$7)/'Lineær programmering opg 4'!$K$7)*-1)</f>
        <v>-</v>
      </c>
      <c r="H3952" s="167" t="str">
        <f>IF('Lineær programmering opg 4'!$C$8=0,"-",((-A3952+'Lineær programmering opg 4'!$M$8)/'Lineær programmering opg 4'!$K$8)*-1)</f>
        <v>-</v>
      </c>
      <c r="I3952" s="167" t="str">
        <f>IF('Lineær programmering opg 4'!$D$8=0,"-",'Lineær programmering opg 4'!$G$8)</f>
        <v>-</v>
      </c>
      <c r="J3952" s="295">
        <f>A3952*'Lineær programmering opg 4'!$C$11+Datatabel!C3952*'Lineær programmering opg 4'!$D$11</f>
        <v>42955.199999997916</v>
      </c>
      <c r="K3952" s="9">
        <f t="shared" si="307"/>
        <v>0</v>
      </c>
      <c r="L3952" s="9">
        <f t="shared" si="308"/>
        <v>0</v>
      </c>
    </row>
    <row r="3953" spans="1:12" ht="15" x14ac:dyDescent="0.25">
      <c r="A3953" s="167">
        <f t="shared" si="306"/>
        <v>145.20000000001045</v>
      </c>
      <c r="B3953" s="325">
        <f t="shared" si="309"/>
        <v>0.6050000000000435</v>
      </c>
      <c r="C3953" s="167">
        <f t="shared" si="305"/>
        <v>189.5999999999791</v>
      </c>
      <c r="D3953" s="167">
        <f>IF('Lineær programmering opg 4'!$M$4=0,"-",(-A3953+'Lineær programmering opg 4'!$M$4)/'Lineær programmering opg 4'!$K$4*-1)</f>
        <v>189.5999999999791</v>
      </c>
      <c r="E3953" s="167">
        <f>IF('Lineær programmering opg 4'!$M$5=0,"-",(-A3953+'Lineær programmering opg 4'!$M$5)/'Lineær programmering opg 4'!$K$5*-1)</f>
        <v>191.09999999999218</v>
      </c>
      <c r="F3953" s="167" t="str">
        <f>IF('Lineær programmering opg 4'!$E$6=0,"-",(-A3953+'Lineær programmering opg 4'!$M$6)/'Lineær programmering opg 4'!$K$6*-1)</f>
        <v>-</v>
      </c>
      <c r="G3953" s="167" t="str">
        <f>IF('Lineær programmering opg 4'!$D$7=0,"-",((-A3953+'Lineær programmering opg 4'!$M$7)/'Lineær programmering opg 4'!$K$7)*-1)</f>
        <v>-</v>
      </c>
      <c r="H3953" s="167" t="str">
        <f>IF('Lineær programmering opg 4'!$C$8=0,"-",((-A3953+'Lineær programmering opg 4'!$M$8)/'Lineær programmering opg 4'!$K$8)*-1)</f>
        <v>-</v>
      </c>
      <c r="I3953" s="167" t="str">
        <f>IF('Lineær programmering opg 4'!$D$8=0,"-",'Lineær programmering opg 4'!$G$8)</f>
        <v>-</v>
      </c>
      <c r="J3953" s="295">
        <f>A3953*'Lineær programmering opg 4'!$C$11+Datatabel!C3953*'Lineær programmering opg 4'!$D$11</f>
        <v>42959.999999997905</v>
      </c>
      <c r="K3953" s="9">
        <f t="shared" si="307"/>
        <v>0</v>
      </c>
      <c r="L3953" s="9">
        <f t="shared" si="308"/>
        <v>0</v>
      </c>
    </row>
    <row r="3954" spans="1:12" ht="15" x14ac:dyDescent="0.25">
      <c r="A3954" s="167">
        <f t="shared" si="306"/>
        <v>145.17600000001045</v>
      </c>
      <c r="B3954" s="325">
        <f t="shared" si="309"/>
        <v>0.60490000000004351</v>
      </c>
      <c r="C3954" s="167">
        <f t="shared" si="305"/>
        <v>189.64799999997911</v>
      </c>
      <c r="D3954" s="167">
        <f>IF('Lineær programmering opg 4'!$M$4=0,"-",(-A3954+'Lineær programmering opg 4'!$M$4)/'Lineær programmering opg 4'!$K$4*-1)</f>
        <v>189.64799999997911</v>
      </c>
      <c r="E3954" s="167">
        <f>IF('Lineær programmering opg 4'!$M$5=0,"-",(-A3954+'Lineær programmering opg 4'!$M$5)/'Lineær programmering opg 4'!$K$5*-1)</f>
        <v>191.11799999999218</v>
      </c>
      <c r="F3954" s="167" t="str">
        <f>IF('Lineær programmering opg 4'!$E$6=0,"-",(-A3954+'Lineær programmering opg 4'!$M$6)/'Lineær programmering opg 4'!$K$6*-1)</f>
        <v>-</v>
      </c>
      <c r="G3954" s="167" t="str">
        <f>IF('Lineær programmering opg 4'!$D$7=0,"-",((-A3954+'Lineær programmering opg 4'!$M$7)/'Lineær programmering opg 4'!$K$7)*-1)</f>
        <v>-</v>
      </c>
      <c r="H3954" s="167" t="str">
        <f>IF('Lineær programmering opg 4'!$C$8=0,"-",((-A3954+'Lineær programmering opg 4'!$M$8)/'Lineær programmering opg 4'!$K$8)*-1)</f>
        <v>-</v>
      </c>
      <c r="I3954" s="167" t="str">
        <f>IF('Lineær programmering opg 4'!$D$8=0,"-",'Lineær programmering opg 4'!$G$8)</f>
        <v>-</v>
      </c>
      <c r="J3954" s="295">
        <f>A3954*'Lineær programmering opg 4'!$C$11+Datatabel!C3954*'Lineær programmering opg 4'!$D$11</f>
        <v>42964.799999997907</v>
      </c>
      <c r="K3954" s="9">
        <f t="shared" si="307"/>
        <v>0</v>
      </c>
      <c r="L3954" s="9">
        <f t="shared" si="308"/>
        <v>0</v>
      </c>
    </row>
    <row r="3955" spans="1:12" ht="15" x14ac:dyDescent="0.25">
      <c r="A3955" s="167">
        <f t="shared" si="306"/>
        <v>145.15200000001045</v>
      </c>
      <c r="B3955" s="325">
        <f t="shared" si="309"/>
        <v>0.60480000000004353</v>
      </c>
      <c r="C3955" s="167">
        <f t="shared" si="305"/>
        <v>189.69599999997911</v>
      </c>
      <c r="D3955" s="167">
        <f>IF('Lineær programmering opg 4'!$M$4=0,"-",(-A3955+'Lineær programmering opg 4'!$M$4)/'Lineær programmering opg 4'!$K$4*-1)</f>
        <v>189.69599999997911</v>
      </c>
      <c r="E3955" s="167">
        <f>IF('Lineær programmering opg 4'!$M$5=0,"-",(-A3955+'Lineær programmering opg 4'!$M$5)/'Lineær programmering opg 4'!$K$5*-1)</f>
        <v>191.13599999999218</v>
      </c>
      <c r="F3955" s="167" t="str">
        <f>IF('Lineær programmering opg 4'!$E$6=0,"-",(-A3955+'Lineær programmering opg 4'!$M$6)/'Lineær programmering opg 4'!$K$6*-1)</f>
        <v>-</v>
      </c>
      <c r="G3955" s="167" t="str">
        <f>IF('Lineær programmering opg 4'!$D$7=0,"-",((-A3955+'Lineær programmering opg 4'!$M$7)/'Lineær programmering opg 4'!$K$7)*-1)</f>
        <v>-</v>
      </c>
      <c r="H3955" s="167" t="str">
        <f>IF('Lineær programmering opg 4'!$C$8=0,"-",((-A3955+'Lineær programmering opg 4'!$M$8)/'Lineær programmering opg 4'!$K$8)*-1)</f>
        <v>-</v>
      </c>
      <c r="I3955" s="167" t="str">
        <f>IF('Lineær programmering opg 4'!$D$8=0,"-",'Lineær programmering opg 4'!$G$8)</f>
        <v>-</v>
      </c>
      <c r="J3955" s="295">
        <f>A3955*'Lineær programmering opg 4'!$C$11+Datatabel!C3955*'Lineær programmering opg 4'!$D$11</f>
        <v>42969.59999999791</v>
      </c>
      <c r="K3955" s="9">
        <f t="shared" si="307"/>
        <v>0</v>
      </c>
      <c r="L3955" s="9">
        <f t="shared" si="308"/>
        <v>0</v>
      </c>
    </row>
    <row r="3956" spans="1:12" ht="15" x14ac:dyDescent="0.25">
      <c r="A3956" s="167">
        <f t="shared" si="306"/>
        <v>145.12800000001045</v>
      </c>
      <c r="B3956" s="325">
        <f t="shared" si="309"/>
        <v>0.60470000000004354</v>
      </c>
      <c r="C3956" s="167">
        <f t="shared" si="305"/>
        <v>189.74399999997911</v>
      </c>
      <c r="D3956" s="167">
        <f>IF('Lineær programmering opg 4'!$M$4=0,"-",(-A3956+'Lineær programmering opg 4'!$M$4)/'Lineær programmering opg 4'!$K$4*-1)</f>
        <v>189.74399999997911</v>
      </c>
      <c r="E3956" s="167">
        <f>IF('Lineær programmering opg 4'!$M$5=0,"-",(-A3956+'Lineær programmering opg 4'!$M$5)/'Lineær programmering opg 4'!$K$5*-1)</f>
        <v>191.15399999999218</v>
      </c>
      <c r="F3956" s="167" t="str">
        <f>IF('Lineær programmering opg 4'!$E$6=0,"-",(-A3956+'Lineær programmering opg 4'!$M$6)/'Lineær programmering opg 4'!$K$6*-1)</f>
        <v>-</v>
      </c>
      <c r="G3956" s="167" t="str">
        <f>IF('Lineær programmering opg 4'!$D$7=0,"-",((-A3956+'Lineær programmering opg 4'!$M$7)/'Lineær programmering opg 4'!$K$7)*-1)</f>
        <v>-</v>
      </c>
      <c r="H3956" s="167" t="str">
        <f>IF('Lineær programmering opg 4'!$C$8=0,"-",((-A3956+'Lineær programmering opg 4'!$M$8)/'Lineær programmering opg 4'!$K$8)*-1)</f>
        <v>-</v>
      </c>
      <c r="I3956" s="167" t="str">
        <f>IF('Lineær programmering opg 4'!$D$8=0,"-",'Lineær programmering opg 4'!$G$8)</f>
        <v>-</v>
      </c>
      <c r="J3956" s="295">
        <f>A3956*'Lineær programmering opg 4'!$C$11+Datatabel!C3956*'Lineær programmering opg 4'!$D$11</f>
        <v>42974.399999997913</v>
      </c>
      <c r="K3956" s="9">
        <f t="shared" si="307"/>
        <v>0</v>
      </c>
      <c r="L3956" s="9">
        <f t="shared" si="308"/>
        <v>0</v>
      </c>
    </row>
    <row r="3957" spans="1:12" ht="15" x14ac:dyDescent="0.25">
      <c r="A3957" s="167">
        <f t="shared" si="306"/>
        <v>145.10400000001044</v>
      </c>
      <c r="B3957" s="325">
        <f t="shared" si="309"/>
        <v>0.60460000000004355</v>
      </c>
      <c r="C3957" s="167">
        <f t="shared" si="305"/>
        <v>189.79199999997911</v>
      </c>
      <c r="D3957" s="167">
        <f>IF('Lineær programmering opg 4'!$M$4=0,"-",(-A3957+'Lineær programmering opg 4'!$M$4)/'Lineær programmering opg 4'!$K$4*-1)</f>
        <v>189.79199999997911</v>
      </c>
      <c r="E3957" s="167">
        <f>IF('Lineær programmering opg 4'!$M$5=0,"-",(-A3957+'Lineær programmering opg 4'!$M$5)/'Lineær programmering opg 4'!$K$5*-1)</f>
        <v>191.17199999999218</v>
      </c>
      <c r="F3957" s="167" t="str">
        <f>IF('Lineær programmering opg 4'!$E$6=0,"-",(-A3957+'Lineær programmering opg 4'!$M$6)/'Lineær programmering opg 4'!$K$6*-1)</f>
        <v>-</v>
      </c>
      <c r="G3957" s="167" t="str">
        <f>IF('Lineær programmering opg 4'!$D$7=0,"-",((-A3957+'Lineær programmering opg 4'!$M$7)/'Lineær programmering opg 4'!$K$7)*-1)</f>
        <v>-</v>
      </c>
      <c r="H3957" s="167" t="str">
        <f>IF('Lineær programmering opg 4'!$C$8=0,"-",((-A3957+'Lineær programmering opg 4'!$M$8)/'Lineær programmering opg 4'!$K$8)*-1)</f>
        <v>-</v>
      </c>
      <c r="I3957" s="167" t="str">
        <f>IF('Lineær programmering opg 4'!$D$8=0,"-",'Lineær programmering opg 4'!$G$8)</f>
        <v>-</v>
      </c>
      <c r="J3957" s="295">
        <f>A3957*'Lineær programmering opg 4'!$C$11+Datatabel!C3957*'Lineær programmering opg 4'!$D$11</f>
        <v>42979.199999997909</v>
      </c>
      <c r="K3957" s="9">
        <f t="shared" si="307"/>
        <v>0</v>
      </c>
      <c r="L3957" s="9">
        <f t="shared" si="308"/>
        <v>0</v>
      </c>
    </row>
    <row r="3958" spans="1:12" ht="15" x14ac:dyDescent="0.25">
      <c r="A3958" s="167">
        <f t="shared" si="306"/>
        <v>145.08000000001044</v>
      </c>
      <c r="B3958" s="325">
        <f t="shared" si="309"/>
        <v>0.60450000000004356</v>
      </c>
      <c r="C3958" s="167">
        <f t="shared" si="305"/>
        <v>189.83999999997911</v>
      </c>
      <c r="D3958" s="167">
        <f>IF('Lineær programmering opg 4'!$M$4=0,"-",(-A3958+'Lineær programmering opg 4'!$M$4)/'Lineær programmering opg 4'!$K$4*-1)</f>
        <v>189.83999999997911</v>
      </c>
      <c r="E3958" s="167">
        <f>IF('Lineær programmering opg 4'!$M$5=0,"-",(-A3958+'Lineær programmering opg 4'!$M$5)/'Lineær programmering opg 4'!$K$5*-1)</f>
        <v>191.18999999999218</v>
      </c>
      <c r="F3958" s="167" t="str">
        <f>IF('Lineær programmering opg 4'!$E$6=0,"-",(-A3958+'Lineær programmering opg 4'!$M$6)/'Lineær programmering opg 4'!$K$6*-1)</f>
        <v>-</v>
      </c>
      <c r="G3958" s="167" t="str">
        <f>IF('Lineær programmering opg 4'!$D$7=0,"-",((-A3958+'Lineær programmering opg 4'!$M$7)/'Lineær programmering opg 4'!$K$7)*-1)</f>
        <v>-</v>
      </c>
      <c r="H3958" s="167" t="str">
        <f>IF('Lineær programmering opg 4'!$C$8=0,"-",((-A3958+'Lineær programmering opg 4'!$M$8)/'Lineær programmering opg 4'!$K$8)*-1)</f>
        <v>-</v>
      </c>
      <c r="I3958" s="167" t="str">
        <f>IF('Lineær programmering opg 4'!$D$8=0,"-",'Lineær programmering opg 4'!$G$8)</f>
        <v>-</v>
      </c>
      <c r="J3958" s="295">
        <f>A3958*'Lineær programmering opg 4'!$C$11+Datatabel!C3958*'Lineær programmering opg 4'!$D$11</f>
        <v>42983.999999997912</v>
      </c>
      <c r="K3958" s="9">
        <f t="shared" si="307"/>
        <v>0</v>
      </c>
      <c r="L3958" s="9">
        <f t="shared" si="308"/>
        <v>0</v>
      </c>
    </row>
    <row r="3959" spans="1:12" ht="15" x14ac:dyDescent="0.25">
      <c r="A3959" s="167">
        <f t="shared" si="306"/>
        <v>145.05600000001044</v>
      </c>
      <c r="B3959" s="325">
        <f t="shared" si="309"/>
        <v>0.60440000000004357</v>
      </c>
      <c r="C3959" s="167">
        <f t="shared" si="305"/>
        <v>189.88799999997912</v>
      </c>
      <c r="D3959" s="167">
        <f>IF('Lineær programmering opg 4'!$M$4=0,"-",(-A3959+'Lineær programmering opg 4'!$M$4)/'Lineær programmering opg 4'!$K$4*-1)</f>
        <v>189.88799999997912</v>
      </c>
      <c r="E3959" s="167">
        <f>IF('Lineær programmering opg 4'!$M$5=0,"-",(-A3959+'Lineær programmering opg 4'!$M$5)/'Lineær programmering opg 4'!$K$5*-1)</f>
        <v>191.20799999999218</v>
      </c>
      <c r="F3959" s="167" t="str">
        <f>IF('Lineær programmering opg 4'!$E$6=0,"-",(-A3959+'Lineær programmering opg 4'!$M$6)/'Lineær programmering opg 4'!$K$6*-1)</f>
        <v>-</v>
      </c>
      <c r="G3959" s="167" t="str">
        <f>IF('Lineær programmering opg 4'!$D$7=0,"-",((-A3959+'Lineær programmering opg 4'!$M$7)/'Lineær programmering opg 4'!$K$7)*-1)</f>
        <v>-</v>
      </c>
      <c r="H3959" s="167" t="str">
        <f>IF('Lineær programmering opg 4'!$C$8=0,"-",((-A3959+'Lineær programmering opg 4'!$M$8)/'Lineær programmering opg 4'!$K$8)*-1)</f>
        <v>-</v>
      </c>
      <c r="I3959" s="167" t="str">
        <f>IF('Lineær programmering opg 4'!$D$8=0,"-",'Lineær programmering opg 4'!$G$8)</f>
        <v>-</v>
      </c>
      <c r="J3959" s="295">
        <f>A3959*'Lineær programmering opg 4'!$C$11+Datatabel!C3959*'Lineær programmering opg 4'!$D$11</f>
        <v>42988.799999997915</v>
      </c>
      <c r="K3959" s="9">
        <f t="shared" si="307"/>
        <v>0</v>
      </c>
      <c r="L3959" s="9">
        <f t="shared" si="308"/>
        <v>0</v>
      </c>
    </row>
    <row r="3960" spans="1:12" ht="15" x14ac:dyDescent="0.25">
      <c r="A3960" s="167">
        <f t="shared" si="306"/>
        <v>145.03200000001047</v>
      </c>
      <c r="B3960" s="325">
        <f t="shared" si="309"/>
        <v>0.60430000000004358</v>
      </c>
      <c r="C3960" s="167">
        <f t="shared" si="305"/>
        <v>189.93599999997906</v>
      </c>
      <c r="D3960" s="167">
        <f>IF('Lineær programmering opg 4'!$M$4=0,"-",(-A3960+'Lineær programmering opg 4'!$M$4)/'Lineær programmering opg 4'!$K$4*-1)</f>
        <v>189.93599999997906</v>
      </c>
      <c r="E3960" s="167">
        <f>IF('Lineær programmering opg 4'!$M$5=0,"-",(-A3960+'Lineær programmering opg 4'!$M$5)/'Lineær programmering opg 4'!$K$5*-1)</f>
        <v>191.22599999999215</v>
      </c>
      <c r="F3960" s="167" t="str">
        <f>IF('Lineær programmering opg 4'!$E$6=0,"-",(-A3960+'Lineær programmering opg 4'!$M$6)/'Lineær programmering opg 4'!$K$6*-1)</f>
        <v>-</v>
      </c>
      <c r="G3960" s="167" t="str">
        <f>IF('Lineær programmering opg 4'!$D$7=0,"-",((-A3960+'Lineær programmering opg 4'!$M$7)/'Lineær programmering opg 4'!$K$7)*-1)</f>
        <v>-</v>
      </c>
      <c r="H3960" s="167" t="str">
        <f>IF('Lineær programmering opg 4'!$C$8=0,"-",((-A3960+'Lineær programmering opg 4'!$M$8)/'Lineær programmering opg 4'!$K$8)*-1)</f>
        <v>-</v>
      </c>
      <c r="I3960" s="167" t="str">
        <f>IF('Lineær programmering opg 4'!$D$8=0,"-",'Lineær programmering opg 4'!$G$8)</f>
        <v>-</v>
      </c>
      <c r="J3960" s="295">
        <f>A3960*'Lineær programmering opg 4'!$C$11+Datatabel!C3960*'Lineær programmering opg 4'!$D$11</f>
        <v>42993.599999997903</v>
      </c>
      <c r="K3960" s="9">
        <f t="shared" si="307"/>
        <v>0</v>
      </c>
      <c r="L3960" s="9">
        <f t="shared" si="308"/>
        <v>0</v>
      </c>
    </row>
    <row r="3961" spans="1:12" ht="15" x14ac:dyDescent="0.25">
      <c r="A3961" s="167">
        <f t="shared" si="306"/>
        <v>145.00800000001047</v>
      </c>
      <c r="B3961" s="325">
        <f t="shared" si="309"/>
        <v>0.60420000000004359</v>
      </c>
      <c r="C3961" s="167">
        <f t="shared" si="305"/>
        <v>189.98399999997906</v>
      </c>
      <c r="D3961" s="167">
        <f>IF('Lineær programmering opg 4'!$M$4=0,"-",(-A3961+'Lineær programmering opg 4'!$M$4)/'Lineær programmering opg 4'!$K$4*-1)</f>
        <v>189.98399999997906</v>
      </c>
      <c r="E3961" s="167">
        <f>IF('Lineær programmering opg 4'!$M$5=0,"-",(-A3961+'Lineær programmering opg 4'!$M$5)/'Lineær programmering opg 4'!$K$5*-1)</f>
        <v>191.24399999999216</v>
      </c>
      <c r="F3961" s="167" t="str">
        <f>IF('Lineær programmering opg 4'!$E$6=0,"-",(-A3961+'Lineær programmering opg 4'!$M$6)/'Lineær programmering opg 4'!$K$6*-1)</f>
        <v>-</v>
      </c>
      <c r="G3961" s="167" t="str">
        <f>IF('Lineær programmering opg 4'!$D$7=0,"-",((-A3961+'Lineær programmering opg 4'!$M$7)/'Lineær programmering opg 4'!$K$7)*-1)</f>
        <v>-</v>
      </c>
      <c r="H3961" s="167" t="str">
        <f>IF('Lineær programmering opg 4'!$C$8=0,"-",((-A3961+'Lineær programmering opg 4'!$M$8)/'Lineær programmering opg 4'!$K$8)*-1)</f>
        <v>-</v>
      </c>
      <c r="I3961" s="167" t="str">
        <f>IF('Lineær programmering opg 4'!$D$8=0,"-",'Lineær programmering opg 4'!$G$8)</f>
        <v>-</v>
      </c>
      <c r="J3961" s="295">
        <f>A3961*'Lineær programmering opg 4'!$C$11+Datatabel!C3961*'Lineær programmering opg 4'!$D$11</f>
        <v>42998.399999997906</v>
      </c>
      <c r="K3961" s="9">
        <f t="shared" si="307"/>
        <v>0</v>
      </c>
      <c r="L3961" s="9">
        <f t="shared" si="308"/>
        <v>0</v>
      </c>
    </row>
    <row r="3962" spans="1:12" ht="15" x14ac:dyDescent="0.25">
      <c r="A3962" s="167">
        <f t="shared" si="306"/>
        <v>144.98400000001047</v>
      </c>
      <c r="B3962" s="325">
        <f t="shared" si="309"/>
        <v>0.6041000000000436</v>
      </c>
      <c r="C3962" s="167">
        <f t="shared" si="305"/>
        <v>190.03199999997906</v>
      </c>
      <c r="D3962" s="167">
        <f>IF('Lineær programmering opg 4'!$M$4=0,"-",(-A3962+'Lineær programmering opg 4'!$M$4)/'Lineær programmering opg 4'!$K$4*-1)</f>
        <v>190.03199999997906</v>
      </c>
      <c r="E3962" s="167">
        <f>IF('Lineær programmering opg 4'!$M$5=0,"-",(-A3962+'Lineær programmering opg 4'!$M$5)/'Lineær programmering opg 4'!$K$5*-1)</f>
        <v>191.26199999999216</v>
      </c>
      <c r="F3962" s="167" t="str">
        <f>IF('Lineær programmering opg 4'!$E$6=0,"-",(-A3962+'Lineær programmering opg 4'!$M$6)/'Lineær programmering opg 4'!$K$6*-1)</f>
        <v>-</v>
      </c>
      <c r="G3962" s="167" t="str">
        <f>IF('Lineær programmering opg 4'!$D$7=0,"-",((-A3962+'Lineær programmering opg 4'!$M$7)/'Lineær programmering opg 4'!$K$7)*-1)</f>
        <v>-</v>
      </c>
      <c r="H3962" s="167" t="str">
        <f>IF('Lineær programmering opg 4'!$C$8=0,"-",((-A3962+'Lineær programmering opg 4'!$M$8)/'Lineær programmering opg 4'!$K$8)*-1)</f>
        <v>-</v>
      </c>
      <c r="I3962" s="167" t="str">
        <f>IF('Lineær programmering opg 4'!$D$8=0,"-",'Lineær programmering opg 4'!$G$8)</f>
        <v>-</v>
      </c>
      <c r="J3962" s="295">
        <f>A3962*'Lineær programmering opg 4'!$C$11+Datatabel!C3962*'Lineær programmering opg 4'!$D$11</f>
        <v>43003.199999997909</v>
      </c>
      <c r="K3962" s="9">
        <f t="shared" si="307"/>
        <v>0</v>
      </c>
      <c r="L3962" s="9">
        <f t="shared" si="308"/>
        <v>0</v>
      </c>
    </row>
    <row r="3963" spans="1:12" ht="15" x14ac:dyDescent="0.25">
      <c r="A3963" s="167">
        <f t="shared" si="306"/>
        <v>144.96000000001047</v>
      </c>
      <c r="B3963" s="325">
        <f t="shared" si="309"/>
        <v>0.60400000000004361</v>
      </c>
      <c r="C3963" s="167">
        <f t="shared" si="305"/>
        <v>190.07999999997907</v>
      </c>
      <c r="D3963" s="167">
        <f>IF('Lineær programmering opg 4'!$M$4=0,"-",(-A3963+'Lineær programmering opg 4'!$M$4)/'Lineær programmering opg 4'!$K$4*-1)</f>
        <v>190.07999999997907</v>
      </c>
      <c r="E3963" s="167">
        <f>IF('Lineær programmering opg 4'!$M$5=0,"-",(-A3963+'Lineær programmering opg 4'!$M$5)/'Lineær programmering opg 4'!$K$5*-1)</f>
        <v>191.27999999999216</v>
      </c>
      <c r="F3963" s="167" t="str">
        <f>IF('Lineær programmering opg 4'!$E$6=0,"-",(-A3963+'Lineær programmering opg 4'!$M$6)/'Lineær programmering opg 4'!$K$6*-1)</f>
        <v>-</v>
      </c>
      <c r="G3963" s="167" t="str">
        <f>IF('Lineær programmering opg 4'!$D$7=0,"-",((-A3963+'Lineær programmering opg 4'!$M$7)/'Lineær programmering opg 4'!$K$7)*-1)</f>
        <v>-</v>
      </c>
      <c r="H3963" s="167" t="str">
        <f>IF('Lineær programmering opg 4'!$C$8=0,"-",((-A3963+'Lineær programmering opg 4'!$M$8)/'Lineær programmering opg 4'!$K$8)*-1)</f>
        <v>-</v>
      </c>
      <c r="I3963" s="167" t="str">
        <f>IF('Lineær programmering opg 4'!$D$8=0,"-",'Lineær programmering opg 4'!$G$8)</f>
        <v>-</v>
      </c>
      <c r="J3963" s="295">
        <f>A3963*'Lineær programmering opg 4'!$C$11+Datatabel!C3963*'Lineær programmering opg 4'!$D$11</f>
        <v>43007.999999997905</v>
      </c>
      <c r="K3963" s="9">
        <f t="shared" si="307"/>
        <v>0</v>
      </c>
      <c r="L3963" s="9">
        <f t="shared" si="308"/>
        <v>0</v>
      </c>
    </row>
    <row r="3964" spans="1:12" ht="15" x14ac:dyDescent="0.25">
      <c r="A3964" s="167">
        <f t="shared" si="306"/>
        <v>144.93600000001047</v>
      </c>
      <c r="B3964" s="325">
        <f t="shared" si="309"/>
        <v>0.60390000000004362</v>
      </c>
      <c r="C3964" s="167">
        <f t="shared" si="305"/>
        <v>190.12799999997907</v>
      </c>
      <c r="D3964" s="167">
        <f>IF('Lineær programmering opg 4'!$M$4=0,"-",(-A3964+'Lineær programmering opg 4'!$M$4)/'Lineær programmering opg 4'!$K$4*-1)</f>
        <v>190.12799999997907</v>
      </c>
      <c r="E3964" s="167">
        <f>IF('Lineær programmering opg 4'!$M$5=0,"-",(-A3964+'Lineær programmering opg 4'!$M$5)/'Lineær programmering opg 4'!$K$5*-1)</f>
        <v>191.29799999999216</v>
      </c>
      <c r="F3964" s="167" t="str">
        <f>IF('Lineær programmering opg 4'!$E$6=0,"-",(-A3964+'Lineær programmering opg 4'!$M$6)/'Lineær programmering opg 4'!$K$6*-1)</f>
        <v>-</v>
      </c>
      <c r="G3964" s="167" t="str">
        <f>IF('Lineær programmering opg 4'!$D$7=0,"-",((-A3964+'Lineær programmering opg 4'!$M$7)/'Lineær programmering opg 4'!$K$7)*-1)</f>
        <v>-</v>
      </c>
      <c r="H3964" s="167" t="str">
        <f>IF('Lineær programmering opg 4'!$C$8=0,"-",((-A3964+'Lineær programmering opg 4'!$M$8)/'Lineær programmering opg 4'!$K$8)*-1)</f>
        <v>-</v>
      </c>
      <c r="I3964" s="167" t="str">
        <f>IF('Lineær programmering opg 4'!$D$8=0,"-",'Lineær programmering opg 4'!$G$8)</f>
        <v>-</v>
      </c>
      <c r="J3964" s="295">
        <f>A3964*'Lineær programmering opg 4'!$C$11+Datatabel!C3964*'Lineær programmering opg 4'!$D$11</f>
        <v>43012.799999997907</v>
      </c>
      <c r="K3964" s="9">
        <f t="shared" si="307"/>
        <v>0</v>
      </c>
      <c r="L3964" s="9">
        <f t="shared" si="308"/>
        <v>0</v>
      </c>
    </row>
    <row r="3965" spans="1:12" ht="15" x14ac:dyDescent="0.25">
      <c r="A3965" s="167">
        <f t="shared" si="306"/>
        <v>144.91200000001047</v>
      </c>
      <c r="B3965" s="325">
        <f t="shared" si="309"/>
        <v>0.60380000000004364</v>
      </c>
      <c r="C3965" s="167">
        <f t="shared" si="305"/>
        <v>190.17599999997907</v>
      </c>
      <c r="D3965" s="167">
        <f>IF('Lineær programmering opg 4'!$M$4=0,"-",(-A3965+'Lineær programmering opg 4'!$M$4)/'Lineær programmering opg 4'!$K$4*-1)</f>
        <v>190.17599999997907</v>
      </c>
      <c r="E3965" s="167">
        <f>IF('Lineær programmering opg 4'!$M$5=0,"-",(-A3965+'Lineær programmering opg 4'!$M$5)/'Lineær programmering opg 4'!$K$5*-1)</f>
        <v>191.31599999999216</v>
      </c>
      <c r="F3965" s="167" t="str">
        <f>IF('Lineær programmering opg 4'!$E$6=0,"-",(-A3965+'Lineær programmering opg 4'!$M$6)/'Lineær programmering opg 4'!$K$6*-1)</f>
        <v>-</v>
      </c>
      <c r="G3965" s="167" t="str">
        <f>IF('Lineær programmering opg 4'!$D$7=0,"-",((-A3965+'Lineær programmering opg 4'!$M$7)/'Lineær programmering opg 4'!$K$7)*-1)</f>
        <v>-</v>
      </c>
      <c r="H3965" s="167" t="str">
        <f>IF('Lineær programmering opg 4'!$C$8=0,"-",((-A3965+'Lineær programmering opg 4'!$M$8)/'Lineær programmering opg 4'!$K$8)*-1)</f>
        <v>-</v>
      </c>
      <c r="I3965" s="167" t="str">
        <f>IF('Lineær programmering opg 4'!$D$8=0,"-",'Lineær programmering opg 4'!$G$8)</f>
        <v>-</v>
      </c>
      <c r="J3965" s="295">
        <f>A3965*'Lineær programmering opg 4'!$C$11+Datatabel!C3965*'Lineær programmering opg 4'!$D$11</f>
        <v>43017.59999999791</v>
      </c>
      <c r="K3965" s="9">
        <f t="shared" si="307"/>
        <v>0</v>
      </c>
      <c r="L3965" s="9">
        <f t="shared" si="308"/>
        <v>0</v>
      </c>
    </row>
    <row r="3966" spans="1:12" ht="15" x14ac:dyDescent="0.25">
      <c r="A3966" s="167">
        <f t="shared" si="306"/>
        <v>144.88800000001046</v>
      </c>
      <c r="B3966" s="325">
        <f t="shared" si="309"/>
        <v>0.60370000000004365</v>
      </c>
      <c r="C3966" s="167">
        <f t="shared" si="305"/>
        <v>190.22399999997907</v>
      </c>
      <c r="D3966" s="167">
        <f>IF('Lineær programmering opg 4'!$M$4=0,"-",(-A3966+'Lineær programmering opg 4'!$M$4)/'Lineær programmering opg 4'!$K$4*-1)</f>
        <v>190.22399999997907</v>
      </c>
      <c r="E3966" s="167">
        <f>IF('Lineær programmering opg 4'!$M$5=0,"-",(-A3966+'Lineær programmering opg 4'!$M$5)/'Lineær programmering opg 4'!$K$5*-1)</f>
        <v>191.33399999999216</v>
      </c>
      <c r="F3966" s="167" t="str">
        <f>IF('Lineær programmering opg 4'!$E$6=0,"-",(-A3966+'Lineær programmering opg 4'!$M$6)/'Lineær programmering opg 4'!$K$6*-1)</f>
        <v>-</v>
      </c>
      <c r="G3966" s="167" t="str">
        <f>IF('Lineær programmering opg 4'!$D$7=0,"-",((-A3966+'Lineær programmering opg 4'!$M$7)/'Lineær programmering opg 4'!$K$7)*-1)</f>
        <v>-</v>
      </c>
      <c r="H3966" s="167" t="str">
        <f>IF('Lineær programmering opg 4'!$C$8=0,"-",((-A3966+'Lineær programmering opg 4'!$M$8)/'Lineær programmering opg 4'!$K$8)*-1)</f>
        <v>-</v>
      </c>
      <c r="I3966" s="167" t="str">
        <f>IF('Lineær programmering opg 4'!$D$8=0,"-",'Lineær programmering opg 4'!$G$8)</f>
        <v>-</v>
      </c>
      <c r="J3966" s="295">
        <f>A3966*'Lineær programmering opg 4'!$C$11+Datatabel!C3966*'Lineær programmering opg 4'!$D$11</f>
        <v>43022.399999997906</v>
      </c>
      <c r="K3966" s="9">
        <f t="shared" si="307"/>
        <v>0</v>
      </c>
      <c r="L3966" s="9">
        <f t="shared" si="308"/>
        <v>0</v>
      </c>
    </row>
    <row r="3967" spans="1:12" ht="15" x14ac:dyDescent="0.25">
      <c r="A3967" s="167">
        <f t="shared" si="306"/>
        <v>144.86400000001049</v>
      </c>
      <c r="B3967" s="325">
        <f t="shared" si="309"/>
        <v>0.60360000000004366</v>
      </c>
      <c r="C3967" s="167">
        <f t="shared" si="305"/>
        <v>190.27199999997902</v>
      </c>
      <c r="D3967" s="167">
        <f>IF('Lineær programmering opg 4'!$M$4=0,"-",(-A3967+'Lineær programmering opg 4'!$M$4)/'Lineær programmering opg 4'!$K$4*-1)</f>
        <v>190.27199999997902</v>
      </c>
      <c r="E3967" s="167">
        <f>IF('Lineær programmering opg 4'!$M$5=0,"-",(-A3967+'Lineær programmering opg 4'!$M$5)/'Lineær programmering opg 4'!$K$5*-1)</f>
        <v>191.35199999999213</v>
      </c>
      <c r="F3967" s="167" t="str">
        <f>IF('Lineær programmering opg 4'!$E$6=0,"-",(-A3967+'Lineær programmering opg 4'!$M$6)/'Lineær programmering opg 4'!$K$6*-1)</f>
        <v>-</v>
      </c>
      <c r="G3967" s="167" t="str">
        <f>IF('Lineær programmering opg 4'!$D$7=0,"-",((-A3967+'Lineær programmering opg 4'!$M$7)/'Lineær programmering opg 4'!$K$7)*-1)</f>
        <v>-</v>
      </c>
      <c r="H3967" s="167" t="str">
        <f>IF('Lineær programmering opg 4'!$C$8=0,"-",((-A3967+'Lineær programmering opg 4'!$M$8)/'Lineær programmering opg 4'!$K$8)*-1)</f>
        <v>-</v>
      </c>
      <c r="I3967" s="167" t="str">
        <f>IF('Lineær programmering opg 4'!$D$8=0,"-",'Lineær programmering opg 4'!$G$8)</f>
        <v>-</v>
      </c>
      <c r="J3967" s="295">
        <f>A3967*'Lineær programmering opg 4'!$C$11+Datatabel!C3967*'Lineær programmering opg 4'!$D$11</f>
        <v>43027.199999997902</v>
      </c>
      <c r="K3967" s="9">
        <f t="shared" si="307"/>
        <v>0</v>
      </c>
      <c r="L3967" s="9">
        <f t="shared" si="308"/>
        <v>0</v>
      </c>
    </row>
    <row r="3968" spans="1:12" ht="15" x14ac:dyDescent="0.25">
      <c r="A3968" s="167">
        <f t="shared" si="306"/>
        <v>144.84000000001049</v>
      </c>
      <c r="B3968" s="325">
        <f t="shared" si="309"/>
        <v>0.60350000000004367</v>
      </c>
      <c r="C3968" s="167">
        <f t="shared" si="305"/>
        <v>190.31999999997902</v>
      </c>
      <c r="D3968" s="167">
        <f>IF('Lineær programmering opg 4'!$M$4=0,"-",(-A3968+'Lineær programmering opg 4'!$M$4)/'Lineær programmering opg 4'!$K$4*-1)</f>
        <v>190.31999999997902</v>
      </c>
      <c r="E3968" s="167">
        <f>IF('Lineær programmering opg 4'!$M$5=0,"-",(-A3968+'Lineær programmering opg 4'!$M$5)/'Lineær programmering opg 4'!$K$5*-1)</f>
        <v>191.36999999999213</v>
      </c>
      <c r="F3968" s="167" t="str">
        <f>IF('Lineær programmering opg 4'!$E$6=0,"-",(-A3968+'Lineær programmering opg 4'!$M$6)/'Lineær programmering opg 4'!$K$6*-1)</f>
        <v>-</v>
      </c>
      <c r="G3968" s="167" t="str">
        <f>IF('Lineær programmering opg 4'!$D$7=0,"-",((-A3968+'Lineær programmering opg 4'!$M$7)/'Lineær programmering opg 4'!$K$7)*-1)</f>
        <v>-</v>
      </c>
      <c r="H3968" s="167" t="str">
        <f>IF('Lineær programmering opg 4'!$C$8=0,"-",((-A3968+'Lineær programmering opg 4'!$M$8)/'Lineær programmering opg 4'!$K$8)*-1)</f>
        <v>-</v>
      </c>
      <c r="I3968" s="167" t="str">
        <f>IF('Lineær programmering opg 4'!$D$8=0,"-",'Lineær programmering opg 4'!$G$8)</f>
        <v>-</v>
      </c>
      <c r="J3968" s="295">
        <f>A3968*'Lineær programmering opg 4'!$C$11+Datatabel!C3968*'Lineær programmering opg 4'!$D$11</f>
        <v>43031.999999997905</v>
      </c>
      <c r="K3968" s="9">
        <f t="shared" si="307"/>
        <v>0</v>
      </c>
      <c r="L3968" s="9">
        <f t="shared" si="308"/>
        <v>0</v>
      </c>
    </row>
    <row r="3969" spans="1:12" ht="15" x14ac:dyDescent="0.25">
      <c r="A3969" s="167">
        <f t="shared" si="306"/>
        <v>144.81600000001049</v>
      </c>
      <c r="B3969" s="325">
        <f t="shared" si="309"/>
        <v>0.60340000000004368</v>
      </c>
      <c r="C3969" s="167">
        <f t="shared" si="305"/>
        <v>190.36799999997902</v>
      </c>
      <c r="D3969" s="167">
        <f>IF('Lineær programmering opg 4'!$M$4=0,"-",(-A3969+'Lineær programmering opg 4'!$M$4)/'Lineær programmering opg 4'!$K$4*-1)</f>
        <v>190.36799999997902</v>
      </c>
      <c r="E3969" s="167">
        <f>IF('Lineær programmering opg 4'!$M$5=0,"-",(-A3969+'Lineær programmering opg 4'!$M$5)/'Lineær programmering opg 4'!$K$5*-1)</f>
        <v>191.38799999999213</v>
      </c>
      <c r="F3969" s="167" t="str">
        <f>IF('Lineær programmering opg 4'!$E$6=0,"-",(-A3969+'Lineær programmering opg 4'!$M$6)/'Lineær programmering opg 4'!$K$6*-1)</f>
        <v>-</v>
      </c>
      <c r="G3969" s="167" t="str">
        <f>IF('Lineær programmering opg 4'!$D$7=0,"-",((-A3969+'Lineær programmering opg 4'!$M$7)/'Lineær programmering opg 4'!$K$7)*-1)</f>
        <v>-</v>
      </c>
      <c r="H3969" s="167" t="str">
        <f>IF('Lineær programmering opg 4'!$C$8=0,"-",((-A3969+'Lineær programmering opg 4'!$M$8)/'Lineær programmering opg 4'!$K$8)*-1)</f>
        <v>-</v>
      </c>
      <c r="I3969" s="167" t="str">
        <f>IF('Lineær programmering opg 4'!$D$8=0,"-",'Lineær programmering opg 4'!$G$8)</f>
        <v>-</v>
      </c>
      <c r="J3969" s="295">
        <f>A3969*'Lineær programmering opg 4'!$C$11+Datatabel!C3969*'Lineær programmering opg 4'!$D$11</f>
        <v>43036.799999997907</v>
      </c>
      <c r="K3969" s="9">
        <f t="shared" si="307"/>
        <v>0</v>
      </c>
      <c r="L3969" s="9">
        <f t="shared" si="308"/>
        <v>0</v>
      </c>
    </row>
    <row r="3970" spans="1:12" ht="15" x14ac:dyDescent="0.25">
      <c r="A3970" s="167">
        <f t="shared" si="306"/>
        <v>144.79200000001049</v>
      </c>
      <c r="B3970" s="325">
        <f t="shared" si="309"/>
        <v>0.60330000000004369</v>
      </c>
      <c r="C3970" s="167">
        <f t="shared" si="305"/>
        <v>190.41599999997902</v>
      </c>
      <c r="D3970" s="167">
        <f>IF('Lineær programmering opg 4'!$M$4=0,"-",(-A3970+'Lineær programmering opg 4'!$M$4)/'Lineær programmering opg 4'!$K$4*-1)</f>
        <v>190.41599999997902</v>
      </c>
      <c r="E3970" s="167">
        <f>IF('Lineær programmering opg 4'!$M$5=0,"-",(-A3970+'Lineær programmering opg 4'!$M$5)/'Lineær programmering opg 4'!$K$5*-1)</f>
        <v>191.40599999999213</v>
      </c>
      <c r="F3970" s="167" t="str">
        <f>IF('Lineær programmering opg 4'!$E$6=0,"-",(-A3970+'Lineær programmering opg 4'!$M$6)/'Lineær programmering opg 4'!$K$6*-1)</f>
        <v>-</v>
      </c>
      <c r="G3970" s="167" t="str">
        <f>IF('Lineær programmering opg 4'!$D$7=0,"-",((-A3970+'Lineær programmering opg 4'!$M$7)/'Lineær programmering opg 4'!$K$7)*-1)</f>
        <v>-</v>
      </c>
      <c r="H3970" s="167" t="str">
        <f>IF('Lineær programmering opg 4'!$C$8=0,"-",((-A3970+'Lineær programmering opg 4'!$M$8)/'Lineær programmering opg 4'!$K$8)*-1)</f>
        <v>-</v>
      </c>
      <c r="I3970" s="167" t="str">
        <f>IF('Lineær programmering opg 4'!$D$8=0,"-",'Lineær programmering opg 4'!$G$8)</f>
        <v>-</v>
      </c>
      <c r="J3970" s="295">
        <f>A3970*'Lineær programmering opg 4'!$C$11+Datatabel!C3970*'Lineær programmering opg 4'!$D$11</f>
        <v>43041.599999997903</v>
      </c>
      <c r="K3970" s="9">
        <f t="shared" si="307"/>
        <v>0</v>
      </c>
      <c r="L3970" s="9">
        <f t="shared" si="308"/>
        <v>0</v>
      </c>
    </row>
    <row r="3971" spans="1:12" ht="15" x14ac:dyDescent="0.25">
      <c r="A3971" s="167">
        <f t="shared" si="306"/>
        <v>144.76800000001049</v>
      </c>
      <c r="B3971" s="325">
        <f t="shared" si="309"/>
        <v>0.6032000000000437</v>
      </c>
      <c r="C3971" s="167">
        <f t="shared" ref="C3971:C4034" si="310">MIN(D3971,E3971,F3971,G3971,H3971,I3971)</f>
        <v>190.46399999997902</v>
      </c>
      <c r="D3971" s="167">
        <f>IF('Lineær programmering opg 4'!$M$4=0,"-",(-A3971+'Lineær programmering opg 4'!$M$4)/'Lineær programmering opg 4'!$K$4*-1)</f>
        <v>190.46399999997902</v>
      </c>
      <c r="E3971" s="167">
        <f>IF('Lineær programmering opg 4'!$M$5=0,"-",(-A3971+'Lineær programmering opg 4'!$M$5)/'Lineær programmering opg 4'!$K$5*-1)</f>
        <v>191.42399999999213</v>
      </c>
      <c r="F3971" s="167" t="str">
        <f>IF('Lineær programmering opg 4'!$E$6=0,"-",(-A3971+'Lineær programmering opg 4'!$M$6)/'Lineær programmering opg 4'!$K$6*-1)</f>
        <v>-</v>
      </c>
      <c r="G3971" s="167" t="str">
        <f>IF('Lineær programmering opg 4'!$D$7=0,"-",((-A3971+'Lineær programmering opg 4'!$M$7)/'Lineær programmering opg 4'!$K$7)*-1)</f>
        <v>-</v>
      </c>
      <c r="H3971" s="167" t="str">
        <f>IF('Lineær programmering opg 4'!$C$8=0,"-",((-A3971+'Lineær programmering opg 4'!$M$8)/'Lineær programmering opg 4'!$K$8)*-1)</f>
        <v>-</v>
      </c>
      <c r="I3971" s="167" t="str">
        <f>IF('Lineær programmering opg 4'!$D$8=0,"-",'Lineær programmering opg 4'!$G$8)</f>
        <v>-</v>
      </c>
      <c r="J3971" s="295">
        <f>A3971*'Lineær programmering opg 4'!$C$11+Datatabel!C3971*'Lineær programmering opg 4'!$D$11</f>
        <v>43046.399999997906</v>
      </c>
      <c r="K3971" s="9">
        <f t="shared" si="307"/>
        <v>0</v>
      </c>
      <c r="L3971" s="9">
        <f t="shared" si="308"/>
        <v>0</v>
      </c>
    </row>
    <row r="3972" spans="1:12" ht="15" x14ac:dyDescent="0.25">
      <c r="A3972" s="167">
        <f t="shared" ref="A3972:A4035" si="311">$A$3*B3972</f>
        <v>144.74400000001049</v>
      </c>
      <c r="B3972" s="325">
        <f t="shared" si="309"/>
        <v>0.60310000000004371</v>
      </c>
      <c r="C3972" s="167">
        <f t="shared" si="310"/>
        <v>190.51199999997903</v>
      </c>
      <c r="D3972" s="167">
        <f>IF('Lineær programmering opg 4'!$M$4=0,"-",(-A3972+'Lineær programmering opg 4'!$M$4)/'Lineær programmering opg 4'!$K$4*-1)</f>
        <v>190.51199999997903</v>
      </c>
      <c r="E3972" s="167">
        <f>IF('Lineær programmering opg 4'!$M$5=0,"-",(-A3972+'Lineær programmering opg 4'!$M$5)/'Lineær programmering opg 4'!$K$5*-1)</f>
        <v>191.44199999999213</v>
      </c>
      <c r="F3972" s="167" t="str">
        <f>IF('Lineær programmering opg 4'!$E$6=0,"-",(-A3972+'Lineær programmering opg 4'!$M$6)/'Lineær programmering opg 4'!$K$6*-1)</f>
        <v>-</v>
      </c>
      <c r="G3972" s="167" t="str">
        <f>IF('Lineær programmering opg 4'!$D$7=0,"-",((-A3972+'Lineær programmering opg 4'!$M$7)/'Lineær programmering opg 4'!$K$7)*-1)</f>
        <v>-</v>
      </c>
      <c r="H3972" s="167" t="str">
        <f>IF('Lineær programmering opg 4'!$C$8=0,"-",((-A3972+'Lineær programmering opg 4'!$M$8)/'Lineær programmering opg 4'!$K$8)*-1)</f>
        <v>-</v>
      </c>
      <c r="I3972" s="167" t="str">
        <f>IF('Lineær programmering opg 4'!$D$8=0,"-",'Lineær programmering opg 4'!$G$8)</f>
        <v>-</v>
      </c>
      <c r="J3972" s="295">
        <f>A3972*'Lineær programmering opg 4'!$C$11+Datatabel!C3972*'Lineær programmering opg 4'!$D$11</f>
        <v>43051.199999997902</v>
      </c>
      <c r="K3972" s="9">
        <f t="shared" ref="K3972:K4035" si="312">IF($J$10004=J3972,A3972,0)</f>
        <v>0</v>
      </c>
      <c r="L3972" s="9">
        <f t="shared" ref="L3972:L4035" si="313">IF(J3972=$J$10004,C3972,0)</f>
        <v>0</v>
      </c>
    </row>
    <row r="3973" spans="1:12" ht="15" x14ac:dyDescent="0.25">
      <c r="A3973" s="167">
        <f t="shared" si="311"/>
        <v>144.72000000001049</v>
      </c>
      <c r="B3973" s="325">
        <f t="shared" ref="B3973:B4036" si="314">B3972-0.01%</f>
        <v>0.60300000000004372</v>
      </c>
      <c r="C3973" s="167">
        <f t="shared" si="310"/>
        <v>190.55999999997903</v>
      </c>
      <c r="D3973" s="167">
        <f>IF('Lineær programmering opg 4'!$M$4=0,"-",(-A3973+'Lineær programmering opg 4'!$M$4)/'Lineær programmering opg 4'!$K$4*-1)</f>
        <v>190.55999999997903</v>
      </c>
      <c r="E3973" s="167">
        <f>IF('Lineær programmering opg 4'!$M$5=0,"-",(-A3973+'Lineær programmering opg 4'!$M$5)/'Lineær programmering opg 4'!$K$5*-1)</f>
        <v>191.45999999999214</v>
      </c>
      <c r="F3973" s="167" t="str">
        <f>IF('Lineær programmering opg 4'!$E$6=0,"-",(-A3973+'Lineær programmering opg 4'!$M$6)/'Lineær programmering opg 4'!$K$6*-1)</f>
        <v>-</v>
      </c>
      <c r="G3973" s="167" t="str">
        <f>IF('Lineær programmering opg 4'!$D$7=0,"-",((-A3973+'Lineær programmering opg 4'!$M$7)/'Lineær programmering opg 4'!$K$7)*-1)</f>
        <v>-</v>
      </c>
      <c r="H3973" s="167" t="str">
        <f>IF('Lineær programmering opg 4'!$C$8=0,"-",((-A3973+'Lineær programmering opg 4'!$M$8)/'Lineær programmering opg 4'!$K$8)*-1)</f>
        <v>-</v>
      </c>
      <c r="I3973" s="167" t="str">
        <f>IF('Lineær programmering opg 4'!$D$8=0,"-",'Lineær programmering opg 4'!$G$8)</f>
        <v>-</v>
      </c>
      <c r="J3973" s="295">
        <f>A3973*'Lineær programmering opg 4'!$C$11+Datatabel!C3973*'Lineær programmering opg 4'!$D$11</f>
        <v>43055.999999997905</v>
      </c>
      <c r="K3973" s="9">
        <f t="shared" si="312"/>
        <v>0</v>
      </c>
      <c r="L3973" s="9">
        <f t="shared" si="313"/>
        <v>0</v>
      </c>
    </row>
    <row r="3974" spans="1:12" ht="15" x14ac:dyDescent="0.25">
      <c r="A3974" s="167">
        <f t="shared" si="311"/>
        <v>144.69600000001049</v>
      </c>
      <c r="B3974" s="325">
        <f t="shared" si="314"/>
        <v>0.60290000000004373</v>
      </c>
      <c r="C3974" s="167">
        <f t="shared" si="310"/>
        <v>190.60799999997903</v>
      </c>
      <c r="D3974" s="167">
        <f>IF('Lineær programmering opg 4'!$M$4=0,"-",(-A3974+'Lineær programmering opg 4'!$M$4)/'Lineær programmering opg 4'!$K$4*-1)</f>
        <v>190.60799999997903</v>
      </c>
      <c r="E3974" s="167">
        <f>IF('Lineær programmering opg 4'!$M$5=0,"-",(-A3974+'Lineær programmering opg 4'!$M$5)/'Lineær programmering opg 4'!$K$5*-1)</f>
        <v>191.47799999999214</v>
      </c>
      <c r="F3974" s="167" t="str">
        <f>IF('Lineær programmering opg 4'!$E$6=0,"-",(-A3974+'Lineær programmering opg 4'!$M$6)/'Lineær programmering opg 4'!$K$6*-1)</f>
        <v>-</v>
      </c>
      <c r="G3974" s="167" t="str">
        <f>IF('Lineær programmering opg 4'!$D$7=0,"-",((-A3974+'Lineær programmering opg 4'!$M$7)/'Lineær programmering opg 4'!$K$7)*-1)</f>
        <v>-</v>
      </c>
      <c r="H3974" s="167" t="str">
        <f>IF('Lineær programmering opg 4'!$C$8=0,"-",((-A3974+'Lineær programmering opg 4'!$M$8)/'Lineær programmering opg 4'!$K$8)*-1)</f>
        <v>-</v>
      </c>
      <c r="I3974" s="167" t="str">
        <f>IF('Lineær programmering opg 4'!$D$8=0,"-",'Lineær programmering opg 4'!$G$8)</f>
        <v>-</v>
      </c>
      <c r="J3974" s="295">
        <f>A3974*'Lineær programmering opg 4'!$C$11+Datatabel!C3974*'Lineær programmering opg 4'!$D$11</f>
        <v>43060.7999999979</v>
      </c>
      <c r="K3974" s="9">
        <f t="shared" si="312"/>
        <v>0</v>
      </c>
      <c r="L3974" s="9">
        <f t="shared" si="313"/>
        <v>0</v>
      </c>
    </row>
    <row r="3975" spans="1:12" ht="15" x14ac:dyDescent="0.25">
      <c r="A3975" s="167">
        <f t="shared" si="311"/>
        <v>144.67200000001048</v>
      </c>
      <c r="B3975" s="325">
        <f t="shared" si="314"/>
        <v>0.60280000000004375</v>
      </c>
      <c r="C3975" s="167">
        <f t="shared" si="310"/>
        <v>190.65599999997903</v>
      </c>
      <c r="D3975" s="167">
        <f>IF('Lineær programmering opg 4'!$M$4=0,"-",(-A3975+'Lineær programmering opg 4'!$M$4)/'Lineær programmering opg 4'!$K$4*-1)</f>
        <v>190.65599999997903</v>
      </c>
      <c r="E3975" s="167">
        <f>IF('Lineær programmering opg 4'!$M$5=0,"-",(-A3975+'Lineær programmering opg 4'!$M$5)/'Lineær programmering opg 4'!$K$5*-1)</f>
        <v>191.49599999999214</v>
      </c>
      <c r="F3975" s="167" t="str">
        <f>IF('Lineær programmering opg 4'!$E$6=0,"-",(-A3975+'Lineær programmering opg 4'!$M$6)/'Lineær programmering opg 4'!$K$6*-1)</f>
        <v>-</v>
      </c>
      <c r="G3975" s="167" t="str">
        <f>IF('Lineær programmering opg 4'!$D$7=0,"-",((-A3975+'Lineær programmering opg 4'!$M$7)/'Lineær programmering opg 4'!$K$7)*-1)</f>
        <v>-</v>
      </c>
      <c r="H3975" s="167" t="str">
        <f>IF('Lineær programmering opg 4'!$C$8=0,"-",((-A3975+'Lineær programmering opg 4'!$M$8)/'Lineær programmering opg 4'!$K$8)*-1)</f>
        <v>-</v>
      </c>
      <c r="I3975" s="167" t="str">
        <f>IF('Lineær programmering opg 4'!$D$8=0,"-",'Lineær programmering opg 4'!$G$8)</f>
        <v>-</v>
      </c>
      <c r="J3975" s="295">
        <f>A3975*'Lineær programmering opg 4'!$C$11+Datatabel!C3975*'Lineær programmering opg 4'!$D$11</f>
        <v>43065.599999997903</v>
      </c>
      <c r="K3975" s="9">
        <f t="shared" si="312"/>
        <v>0</v>
      </c>
      <c r="L3975" s="9">
        <f t="shared" si="313"/>
        <v>0</v>
      </c>
    </row>
    <row r="3976" spans="1:12" ht="15" x14ac:dyDescent="0.25">
      <c r="A3976" s="167">
        <f t="shared" si="311"/>
        <v>144.64800000001051</v>
      </c>
      <c r="B3976" s="325">
        <f t="shared" si="314"/>
        <v>0.60270000000004376</v>
      </c>
      <c r="C3976" s="167">
        <f t="shared" si="310"/>
        <v>190.70399999997898</v>
      </c>
      <c r="D3976" s="167">
        <f>IF('Lineær programmering opg 4'!$M$4=0,"-",(-A3976+'Lineær programmering opg 4'!$M$4)/'Lineær programmering opg 4'!$K$4*-1)</f>
        <v>190.70399999997898</v>
      </c>
      <c r="E3976" s="167">
        <f>IF('Lineær programmering opg 4'!$M$5=0,"-",(-A3976+'Lineær programmering opg 4'!$M$5)/'Lineær programmering opg 4'!$K$5*-1)</f>
        <v>191.51399999999214</v>
      </c>
      <c r="F3976" s="167" t="str">
        <f>IF('Lineær programmering opg 4'!$E$6=0,"-",(-A3976+'Lineær programmering opg 4'!$M$6)/'Lineær programmering opg 4'!$K$6*-1)</f>
        <v>-</v>
      </c>
      <c r="G3976" s="167" t="str">
        <f>IF('Lineær programmering opg 4'!$D$7=0,"-",((-A3976+'Lineær programmering opg 4'!$M$7)/'Lineær programmering opg 4'!$K$7)*-1)</f>
        <v>-</v>
      </c>
      <c r="H3976" s="167" t="str">
        <f>IF('Lineær programmering opg 4'!$C$8=0,"-",((-A3976+'Lineær programmering opg 4'!$M$8)/'Lineær programmering opg 4'!$K$8)*-1)</f>
        <v>-</v>
      </c>
      <c r="I3976" s="167" t="str">
        <f>IF('Lineær programmering opg 4'!$D$8=0,"-",'Lineær programmering opg 4'!$G$8)</f>
        <v>-</v>
      </c>
      <c r="J3976" s="295">
        <f>A3976*'Lineær programmering opg 4'!$C$11+Datatabel!C3976*'Lineær programmering opg 4'!$D$11</f>
        <v>43070.399999997899</v>
      </c>
      <c r="K3976" s="9">
        <f t="shared" si="312"/>
        <v>0</v>
      </c>
      <c r="L3976" s="9">
        <f t="shared" si="313"/>
        <v>0</v>
      </c>
    </row>
    <row r="3977" spans="1:12" ht="15" x14ac:dyDescent="0.25">
      <c r="A3977" s="167">
        <f t="shared" si="311"/>
        <v>144.62400000001051</v>
      </c>
      <c r="B3977" s="325">
        <f t="shared" si="314"/>
        <v>0.60260000000004377</v>
      </c>
      <c r="C3977" s="167">
        <f t="shared" si="310"/>
        <v>190.75199999997898</v>
      </c>
      <c r="D3977" s="167">
        <f>IF('Lineær programmering opg 4'!$M$4=0,"-",(-A3977+'Lineær programmering opg 4'!$M$4)/'Lineær programmering opg 4'!$K$4*-1)</f>
        <v>190.75199999997898</v>
      </c>
      <c r="E3977" s="167">
        <f>IF('Lineær programmering opg 4'!$M$5=0,"-",(-A3977+'Lineær programmering opg 4'!$M$5)/'Lineær programmering opg 4'!$K$5*-1)</f>
        <v>191.53199999999214</v>
      </c>
      <c r="F3977" s="167" t="str">
        <f>IF('Lineær programmering opg 4'!$E$6=0,"-",(-A3977+'Lineær programmering opg 4'!$M$6)/'Lineær programmering opg 4'!$K$6*-1)</f>
        <v>-</v>
      </c>
      <c r="G3977" s="167" t="str">
        <f>IF('Lineær programmering opg 4'!$D$7=0,"-",((-A3977+'Lineær programmering opg 4'!$M$7)/'Lineær programmering opg 4'!$K$7)*-1)</f>
        <v>-</v>
      </c>
      <c r="H3977" s="167" t="str">
        <f>IF('Lineær programmering opg 4'!$C$8=0,"-",((-A3977+'Lineær programmering opg 4'!$M$8)/'Lineær programmering opg 4'!$K$8)*-1)</f>
        <v>-</v>
      </c>
      <c r="I3977" s="167" t="str">
        <f>IF('Lineær programmering opg 4'!$D$8=0,"-",'Lineær programmering opg 4'!$G$8)</f>
        <v>-</v>
      </c>
      <c r="J3977" s="295">
        <f>A3977*'Lineær programmering opg 4'!$C$11+Datatabel!C3977*'Lineær programmering opg 4'!$D$11</f>
        <v>43075.199999997894</v>
      </c>
      <c r="K3977" s="9">
        <f t="shared" si="312"/>
        <v>0</v>
      </c>
      <c r="L3977" s="9">
        <f t="shared" si="313"/>
        <v>0</v>
      </c>
    </row>
    <row r="3978" spans="1:12" ht="15" x14ac:dyDescent="0.25">
      <c r="A3978" s="167">
        <f t="shared" si="311"/>
        <v>144.60000000001051</v>
      </c>
      <c r="B3978" s="325">
        <f t="shared" si="314"/>
        <v>0.60250000000004378</v>
      </c>
      <c r="C3978" s="167">
        <f t="shared" si="310"/>
        <v>190.79999999997898</v>
      </c>
      <c r="D3978" s="167">
        <f>IF('Lineær programmering opg 4'!$M$4=0,"-",(-A3978+'Lineær programmering opg 4'!$M$4)/'Lineær programmering opg 4'!$K$4*-1)</f>
        <v>190.79999999997898</v>
      </c>
      <c r="E3978" s="167">
        <f>IF('Lineær programmering opg 4'!$M$5=0,"-",(-A3978+'Lineær programmering opg 4'!$M$5)/'Lineær programmering opg 4'!$K$5*-1)</f>
        <v>191.54999999999214</v>
      </c>
      <c r="F3978" s="167" t="str">
        <f>IF('Lineær programmering opg 4'!$E$6=0,"-",(-A3978+'Lineær programmering opg 4'!$M$6)/'Lineær programmering opg 4'!$K$6*-1)</f>
        <v>-</v>
      </c>
      <c r="G3978" s="167" t="str">
        <f>IF('Lineær programmering opg 4'!$D$7=0,"-",((-A3978+'Lineær programmering opg 4'!$M$7)/'Lineær programmering opg 4'!$K$7)*-1)</f>
        <v>-</v>
      </c>
      <c r="H3978" s="167" t="str">
        <f>IF('Lineær programmering opg 4'!$C$8=0,"-",((-A3978+'Lineær programmering opg 4'!$M$8)/'Lineær programmering opg 4'!$K$8)*-1)</f>
        <v>-</v>
      </c>
      <c r="I3978" s="167" t="str">
        <f>IF('Lineær programmering opg 4'!$D$8=0,"-",'Lineær programmering opg 4'!$G$8)</f>
        <v>-</v>
      </c>
      <c r="J3978" s="295">
        <f>A3978*'Lineær programmering opg 4'!$C$11+Datatabel!C3978*'Lineær programmering opg 4'!$D$11</f>
        <v>43079.999999997897</v>
      </c>
      <c r="K3978" s="9">
        <f t="shared" si="312"/>
        <v>0</v>
      </c>
      <c r="L3978" s="9">
        <f t="shared" si="313"/>
        <v>0</v>
      </c>
    </row>
    <row r="3979" spans="1:12" ht="15" x14ac:dyDescent="0.25">
      <c r="A3979" s="167">
        <f t="shared" si="311"/>
        <v>144.57600000001051</v>
      </c>
      <c r="B3979" s="325">
        <f t="shared" si="314"/>
        <v>0.60240000000004379</v>
      </c>
      <c r="C3979" s="167">
        <f t="shared" si="310"/>
        <v>190.84799999997898</v>
      </c>
      <c r="D3979" s="167">
        <f>IF('Lineær programmering opg 4'!$M$4=0,"-",(-A3979+'Lineær programmering opg 4'!$M$4)/'Lineær programmering opg 4'!$K$4*-1)</f>
        <v>190.84799999997898</v>
      </c>
      <c r="E3979" s="167">
        <f>IF('Lineær programmering opg 4'!$M$5=0,"-",(-A3979+'Lineær programmering opg 4'!$M$5)/'Lineær programmering opg 4'!$K$5*-1)</f>
        <v>191.56799999999214</v>
      </c>
      <c r="F3979" s="167" t="str">
        <f>IF('Lineær programmering opg 4'!$E$6=0,"-",(-A3979+'Lineær programmering opg 4'!$M$6)/'Lineær programmering opg 4'!$K$6*-1)</f>
        <v>-</v>
      </c>
      <c r="G3979" s="167" t="str">
        <f>IF('Lineær programmering opg 4'!$D$7=0,"-",((-A3979+'Lineær programmering opg 4'!$M$7)/'Lineær programmering opg 4'!$K$7)*-1)</f>
        <v>-</v>
      </c>
      <c r="H3979" s="167" t="str">
        <f>IF('Lineær programmering opg 4'!$C$8=0,"-",((-A3979+'Lineær programmering opg 4'!$M$8)/'Lineær programmering opg 4'!$K$8)*-1)</f>
        <v>-</v>
      </c>
      <c r="I3979" s="167" t="str">
        <f>IF('Lineær programmering opg 4'!$D$8=0,"-",'Lineær programmering opg 4'!$G$8)</f>
        <v>-</v>
      </c>
      <c r="J3979" s="295">
        <f>A3979*'Lineær programmering opg 4'!$C$11+Datatabel!C3979*'Lineær programmering opg 4'!$D$11</f>
        <v>43084.7999999979</v>
      </c>
      <c r="K3979" s="9">
        <f t="shared" si="312"/>
        <v>0</v>
      </c>
      <c r="L3979" s="9">
        <f t="shared" si="313"/>
        <v>0</v>
      </c>
    </row>
    <row r="3980" spans="1:12" ht="15" x14ac:dyDescent="0.25">
      <c r="A3980" s="167">
        <f t="shared" si="311"/>
        <v>144.55200000001051</v>
      </c>
      <c r="B3980" s="325">
        <f t="shared" si="314"/>
        <v>0.6023000000000438</v>
      </c>
      <c r="C3980" s="167">
        <f t="shared" si="310"/>
        <v>190.89599999997898</v>
      </c>
      <c r="D3980" s="167">
        <f>IF('Lineær programmering opg 4'!$M$4=0,"-",(-A3980+'Lineær programmering opg 4'!$M$4)/'Lineær programmering opg 4'!$K$4*-1)</f>
        <v>190.89599999997898</v>
      </c>
      <c r="E3980" s="167">
        <f>IF('Lineær programmering opg 4'!$M$5=0,"-",(-A3980+'Lineær programmering opg 4'!$M$5)/'Lineær programmering opg 4'!$K$5*-1)</f>
        <v>191.58599999999214</v>
      </c>
      <c r="F3980" s="167" t="str">
        <f>IF('Lineær programmering opg 4'!$E$6=0,"-",(-A3980+'Lineær programmering opg 4'!$M$6)/'Lineær programmering opg 4'!$K$6*-1)</f>
        <v>-</v>
      </c>
      <c r="G3980" s="167" t="str">
        <f>IF('Lineær programmering opg 4'!$D$7=0,"-",((-A3980+'Lineær programmering opg 4'!$M$7)/'Lineær programmering opg 4'!$K$7)*-1)</f>
        <v>-</v>
      </c>
      <c r="H3980" s="167" t="str">
        <f>IF('Lineær programmering opg 4'!$C$8=0,"-",((-A3980+'Lineær programmering opg 4'!$M$8)/'Lineær programmering opg 4'!$K$8)*-1)</f>
        <v>-</v>
      </c>
      <c r="I3980" s="167" t="str">
        <f>IF('Lineær programmering opg 4'!$D$8=0,"-",'Lineær programmering opg 4'!$G$8)</f>
        <v>-</v>
      </c>
      <c r="J3980" s="295">
        <f>A3980*'Lineær programmering opg 4'!$C$11+Datatabel!C3980*'Lineær programmering opg 4'!$D$11</f>
        <v>43089.599999997896</v>
      </c>
      <c r="K3980" s="9">
        <f t="shared" si="312"/>
        <v>0</v>
      </c>
      <c r="L3980" s="9">
        <f t="shared" si="313"/>
        <v>0</v>
      </c>
    </row>
    <row r="3981" spans="1:12" ht="15" x14ac:dyDescent="0.25">
      <c r="A3981" s="167">
        <f t="shared" si="311"/>
        <v>144.52800000001051</v>
      </c>
      <c r="B3981" s="325">
        <f t="shared" si="314"/>
        <v>0.60220000000004381</v>
      </c>
      <c r="C3981" s="167">
        <f t="shared" si="310"/>
        <v>190.94399999997898</v>
      </c>
      <c r="D3981" s="167">
        <f>IF('Lineær programmering opg 4'!$M$4=0,"-",(-A3981+'Lineær programmering opg 4'!$M$4)/'Lineær programmering opg 4'!$K$4*-1)</f>
        <v>190.94399999997898</v>
      </c>
      <c r="E3981" s="167">
        <f>IF('Lineær programmering opg 4'!$M$5=0,"-",(-A3981+'Lineær programmering opg 4'!$M$5)/'Lineær programmering opg 4'!$K$5*-1)</f>
        <v>191.60399999999214</v>
      </c>
      <c r="F3981" s="167" t="str">
        <f>IF('Lineær programmering opg 4'!$E$6=0,"-",(-A3981+'Lineær programmering opg 4'!$M$6)/'Lineær programmering opg 4'!$K$6*-1)</f>
        <v>-</v>
      </c>
      <c r="G3981" s="167" t="str">
        <f>IF('Lineær programmering opg 4'!$D$7=0,"-",((-A3981+'Lineær programmering opg 4'!$M$7)/'Lineær programmering opg 4'!$K$7)*-1)</f>
        <v>-</v>
      </c>
      <c r="H3981" s="167" t="str">
        <f>IF('Lineær programmering opg 4'!$C$8=0,"-",((-A3981+'Lineær programmering opg 4'!$M$8)/'Lineær programmering opg 4'!$K$8)*-1)</f>
        <v>-</v>
      </c>
      <c r="I3981" s="167" t="str">
        <f>IF('Lineær programmering opg 4'!$D$8=0,"-",'Lineær programmering opg 4'!$G$8)</f>
        <v>-</v>
      </c>
      <c r="J3981" s="295">
        <f>A3981*'Lineær programmering opg 4'!$C$11+Datatabel!C3981*'Lineær programmering opg 4'!$D$11</f>
        <v>43094.399999997899</v>
      </c>
      <c r="K3981" s="9">
        <f t="shared" si="312"/>
        <v>0</v>
      </c>
      <c r="L3981" s="9">
        <f t="shared" si="313"/>
        <v>0</v>
      </c>
    </row>
    <row r="3982" spans="1:12" ht="15" x14ac:dyDescent="0.25">
      <c r="A3982" s="167">
        <f t="shared" si="311"/>
        <v>144.50400000001051</v>
      </c>
      <c r="B3982" s="325">
        <f t="shared" si="314"/>
        <v>0.60210000000004382</v>
      </c>
      <c r="C3982" s="167">
        <f t="shared" si="310"/>
        <v>190.99199999997899</v>
      </c>
      <c r="D3982" s="167">
        <f>IF('Lineær programmering opg 4'!$M$4=0,"-",(-A3982+'Lineær programmering opg 4'!$M$4)/'Lineær programmering opg 4'!$K$4*-1)</f>
        <v>190.99199999997899</v>
      </c>
      <c r="E3982" s="167">
        <f>IF('Lineær programmering opg 4'!$M$5=0,"-",(-A3982+'Lineær programmering opg 4'!$M$5)/'Lineær programmering opg 4'!$K$5*-1)</f>
        <v>191.62199999999214</v>
      </c>
      <c r="F3982" s="167" t="str">
        <f>IF('Lineær programmering opg 4'!$E$6=0,"-",(-A3982+'Lineær programmering opg 4'!$M$6)/'Lineær programmering opg 4'!$K$6*-1)</f>
        <v>-</v>
      </c>
      <c r="G3982" s="167" t="str">
        <f>IF('Lineær programmering opg 4'!$D$7=0,"-",((-A3982+'Lineær programmering opg 4'!$M$7)/'Lineær programmering opg 4'!$K$7)*-1)</f>
        <v>-</v>
      </c>
      <c r="H3982" s="167" t="str">
        <f>IF('Lineær programmering opg 4'!$C$8=0,"-",((-A3982+'Lineær programmering opg 4'!$M$8)/'Lineær programmering opg 4'!$K$8)*-1)</f>
        <v>-</v>
      </c>
      <c r="I3982" s="167" t="str">
        <f>IF('Lineær programmering opg 4'!$D$8=0,"-",'Lineær programmering opg 4'!$G$8)</f>
        <v>-</v>
      </c>
      <c r="J3982" s="295">
        <f>A3982*'Lineær programmering opg 4'!$C$11+Datatabel!C3982*'Lineær programmering opg 4'!$D$11</f>
        <v>43099.199999997902</v>
      </c>
      <c r="K3982" s="9">
        <f t="shared" si="312"/>
        <v>0</v>
      </c>
      <c r="L3982" s="9">
        <f t="shared" si="313"/>
        <v>0</v>
      </c>
    </row>
    <row r="3983" spans="1:12" ht="15" x14ac:dyDescent="0.25">
      <c r="A3983" s="167">
        <f t="shared" si="311"/>
        <v>144.48000000001053</v>
      </c>
      <c r="B3983" s="325">
        <f t="shared" si="314"/>
        <v>0.60200000000004383</v>
      </c>
      <c r="C3983" s="167">
        <f t="shared" si="310"/>
        <v>191.03999999997893</v>
      </c>
      <c r="D3983" s="167">
        <f>IF('Lineær programmering opg 4'!$M$4=0,"-",(-A3983+'Lineær programmering opg 4'!$M$4)/'Lineær programmering opg 4'!$K$4*-1)</f>
        <v>191.03999999997893</v>
      </c>
      <c r="E3983" s="167">
        <f>IF('Lineær programmering opg 4'!$M$5=0,"-",(-A3983+'Lineær programmering opg 4'!$M$5)/'Lineær programmering opg 4'!$K$5*-1)</f>
        <v>191.63999999999211</v>
      </c>
      <c r="F3983" s="167" t="str">
        <f>IF('Lineær programmering opg 4'!$E$6=0,"-",(-A3983+'Lineær programmering opg 4'!$M$6)/'Lineær programmering opg 4'!$K$6*-1)</f>
        <v>-</v>
      </c>
      <c r="G3983" s="167" t="str">
        <f>IF('Lineær programmering opg 4'!$D$7=0,"-",((-A3983+'Lineær programmering opg 4'!$M$7)/'Lineær programmering opg 4'!$K$7)*-1)</f>
        <v>-</v>
      </c>
      <c r="H3983" s="167" t="str">
        <f>IF('Lineær programmering opg 4'!$C$8=0,"-",((-A3983+'Lineær programmering opg 4'!$M$8)/'Lineær programmering opg 4'!$K$8)*-1)</f>
        <v>-</v>
      </c>
      <c r="I3983" s="167" t="str">
        <f>IF('Lineær programmering opg 4'!$D$8=0,"-",'Lineær programmering opg 4'!$G$8)</f>
        <v>-</v>
      </c>
      <c r="J3983" s="295">
        <f>A3983*'Lineær programmering opg 4'!$C$11+Datatabel!C3983*'Lineær programmering opg 4'!$D$11</f>
        <v>43103.99999999789</v>
      </c>
      <c r="K3983" s="9">
        <f t="shared" si="312"/>
        <v>0</v>
      </c>
      <c r="L3983" s="9">
        <f t="shared" si="313"/>
        <v>0</v>
      </c>
    </row>
    <row r="3984" spans="1:12" ht="15" x14ac:dyDescent="0.25">
      <c r="A3984" s="167">
        <f t="shared" si="311"/>
        <v>144.45600000001053</v>
      </c>
      <c r="B3984" s="325">
        <f t="shared" si="314"/>
        <v>0.60190000000004384</v>
      </c>
      <c r="C3984" s="167">
        <f t="shared" si="310"/>
        <v>191.08799999997893</v>
      </c>
      <c r="D3984" s="167">
        <f>IF('Lineær programmering opg 4'!$M$4=0,"-",(-A3984+'Lineær programmering opg 4'!$M$4)/'Lineær programmering opg 4'!$K$4*-1)</f>
        <v>191.08799999997893</v>
      </c>
      <c r="E3984" s="167">
        <f>IF('Lineær programmering opg 4'!$M$5=0,"-",(-A3984+'Lineær programmering opg 4'!$M$5)/'Lineær programmering opg 4'!$K$5*-1)</f>
        <v>191.65799999999211</v>
      </c>
      <c r="F3984" s="167" t="str">
        <f>IF('Lineær programmering opg 4'!$E$6=0,"-",(-A3984+'Lineær programmering opg 4'!$M$6)/'Lineær programmering opg 4'!$K$6*-1)</f>
        <v>-</v>
      </c>
      <c r="G3984" s="167" t="str">
        <f>IF('Lineær programmering opg 4'!$D$7=0,"-",((-A3984+'Lineær programmering opg 4'!$M$7)/'Lineær programmering opg 4'!$K$7)*-1)</f>
        <v>-</v>
      </c>
      <c r="H3984" s="167" t="str">
        <f>IF('Lineær programmering opg 4'!$C$8=0,"-",((-A3984+'Lineær programmering opg 4'!$M$8)/'Lineær programmering opg 4'!$K$8)*-1)</f>
        <v>-</v>
      </c>
      <c r="I3984" s="167" t="str">
        <f>IF('Lineær programmering opg 4'!$D$8=0,"-",'Lineær programmering opg 4'!$G$8)</f>
        <v>-</v>
      </c>
      <c r="J3984" s="295">
        <f>A3984*'Lineær programmering opg 4'!$C$11+Datatabel!C3984*'Lineær programmering opg 4'!$D$11</f>
        <v>43108.799999997893</v>
      </c>
      <c r="K3984" s="9">
        <f t="shared" si="312"/>
        <v>0</v>
      </c>
      <c r="L3984" s="9">
        <f t="shared" si="313"/>
        <v>0</v>
      </c>
    </row>
    <row r="3985" spans="1:12" ht="15" x14ac:dyDescent="0.25">
      <c r="A3985" s="167">
        <f t="shared" si="311"/>
        <v>144.43200000001053</v>
      </c>
      <c r="B3985" s="325">
        <f t="shared" si="314"/>
        <v>0.60180000000004386</v>
      </c>
      <c r="C3985" s="167">
        <f t="shared" si="310"/>
        <v>191.13599999997894</v>
      </c>
      <c r="D3985" s="167">
        <f>IF('Lineær programmering opg 4'!$M$4=0,"-",(-A3985+'Lineær programmering opg 4'!$M$4)/'Lineær programmering opg 4'!$K$4*-1)</f>
        <v>191.13599999997894</v>
      </c>
      <c r="E3985" s="167">
        <f>IF('Lineær programmering opg 4'!$M$5=0,"-",(-A3985+'Lineær programmering opg 4'!$M$5)/'Lineær programmering opg 4'!$K$5*-1)</f>
        <v>191.67599999999211</v>
      </c>
      <c r="F3985" s="167" t="str">
        <f>IF('Lineær programmering opg 4'!$E$6=0,"-",(-A3985+'Lineær programmering opg 4'!$M$6)/'Lineær programmering opg 4'!$K$6*-1)</f>
        <v>-</v>
      </c>
      <c r="G3985" s="167" t="str">
        <f>IF('Lineær programmering opg 4'!$D$7=0,"-",((-A3985+'Lineær programmering opg 4'!$M$7)/'Lineær programmering opg 4'!$K$7)*-1)</f>
        <v>-</v>
      </c>
      <c r="H3985" s="167" t="str">
        <f>IF('Lineær programmering opg 4'!$C$8=0,"-",((-A3985+'Lineær programmering opg 4'!$M$8)/'Lineær programmering opg 4'!$K$8)*-1)</f>
        <v>-</v>
      </c>
      <c r="I3985" s="167" t="str">
        <f>IF('Lineær programmering opg 4'!$D$8=0,"-",'Lineær programmering opg 4'!$G$8)</f>
        <v>-</v>
      </c>
      <c r="J3985" s="295">
        <f>A3985*'Lineær programmering opg 4'!$C$11+Datatabel!C3985*'Lineær programmering opg 4'!$D$11</f>
        <v>43113.599999997896</v>
      </c>
      <c r="K3985" s="9">
        <f t="shared" si="312"/>
        <v>0</v>
      </c>
      <c r="L3985" s="9">
        <f t="shared" si="313"/>
        <v>0</v>
      </c>
    </row>
    <row r="3986" spans="1:12" ht="15" x14ac:dyDescent="0.25">
      <c r="A3986" s="167">
        <f t="shared" si="311"/>
        <v>144.40800000001053</v>
      </c>
      <c r="B3986" s="325">
        <f t="shared" si="314"/>
        <v>0.60170000000004387</v>
      </c>
      <c r="C3986" s="167">
        <f t="shared" si="310"/>
        <v>191.18399999997894</v>
      </c>
      <c r="D3986" s="167">
        <f>IF('Lineær programmering opg 4'!$M$4=0,"-",(-A3986+'Lineær programmering opg 4'!$M$4)/'Lineær programmering opg 4'!$K$4*-1)</f>
        <v>191.18399999997894</v>
      </c>
      <c r="E3986" s="167">
        <f>IF('Lineær programmering opg 4'!$M$5=0,"-",(-A3986+'Lineær programmering opg 4'!$M$5)/'Lineær programmering opg 4'!$K$5*-1)</f>
        <v>191.69399999999212</v>
      </c>
      <c r="F3986" s="167" t="str">
        <f>IF('Lineær programmering opg 4'!$E$6=0,"-",(-A3986+'Lineær programmering opg 4'!$M$6)/'Lineær programmering opg 4'!$K$6*-1)</f>
        <v>-</v>
      </c>
      <c r="G3986" s="167" t="str">
        <f>IF('Lineær programmering opg 4'!$D$7=0,"-",((-A3986+'Lineær programmering opg 4'!$M$7)/'Lineær programmering opg 4'!$K$7)*-1)</f>
        <v>-</v>
      </c>
      <c r="H3986" s="167" t="str">
        <f>IF('Lineær programmering opg 4'!$C$8=0,"-",((-A3986+'Lineær programmering opg 4'!$M$8)/'Lineær programmering opg 4'!$K$8)*-1)</f>
        <v>-</v>
      </c>
      <c r="I3986" s="167" t="str">
        <f>IF('Lineær programmering opg 4'!$D$8=0,"-",'Lineær programmering opg 4'!$G$8)</f>
        <v>-</v>
      </c>
      <c r="J3986" s="295">
        <f>A3986*'Lineær programmering opg 4'!$C$11+Datatabel!C3986*'Lineær programmering opg 4'!$D$11</f>
        <v>43118.399999997891</v>
      </c>
      <c r="K3986" s="9">
        <f t="shared" si="312"/>
        <v>0</v>
      </c>
      <c r="L3986" s="9">
        <f t="shared" si="313"/>
        <v>0</v>
      </c>
    </row>
    <row r="3987" spans="1:12" ht="15" x14ac:dyDescent="0.25">
      <c r="A3987" s="167">
        <f t="shared" si="311"/>
        <v>144.38400000001053</v>
      </c>
      <c r="B3987" s="325">
        <f t="shared" si="314"/>
        <v>0.60160000000004388</v>
      </c>
      <c r="C3987" s="167">
        <f t="shared" si="310"/>
        <v>191.23199999997894</v>
      </c>
      <c r="D3987" s="167">
        <f>IF('Lineær programmering opg 4'!$M$4=0,"-",(-A3987+'Lineær programmering opg 4'!$M$4)/'Lineær programmering opg 4'!$K$4*-1)</f>
        <v>191.23199999997894</v>
      </c>
      <c r="E3987" s="167">
        <f>IF('Lineær programmering opg 4'!$M$5=0,"-",(-A3987+'Lineær programmering opg 4'!$M$5)/'Lineær programmering opg 4'!$K$5*-1)</f>
        <v>191.71199999999212</v>
      </c>
      <c r="F3987" s="167" t="str">
        <f>IF('Lineær programmering opg 4'!$E$6=0,"-",(-A3987+'Lineær programmering opg 4'!$M$6)/'Lineær programmering opg 4'!$K$6*-1)</f>
        <v>-</v>
      </c>
      <c r="G3987" s="167" t="str">
        <f>IF('Lineær programmering opg 4'!$D$7=0,"-",((-A3987+'Lineær programmering opg 4'!$M$7)/'Lineær programmering opg 4'!$K$7)*-1)</f>
        <v>-</v>
      </c>
      <c r="H3987" s="167" t="str">
        <f>IF('Lineær programmering opg 4'!$C$8=0,"-",((-A3987+'Lineær programmering opg 4'!$M$8)/'Lineær programmering opg 4'!$K$8)*-1)</f>
        <v>-</v>
      </c>
      <c r="I3987" s="167" t="str">
        <f>IF('Lineær programmering opg 4'!$D$8=0,"-",'Lineær programmering opg 4'!$G$8)</f>
        <v>-</v>
      </c>
      <c r="J3987" s="295">
        <f>A3987*'Lineær programmering opg 4'!$C$11+Datatabel!C3987*'Lineær programmering opg 4'!$D$11</f>
        <v>43123.199999997894</v>
      </c>
      <c r="K3987" s="9">
        <f t="shared" si="312"/>
        <v>0</v>
      </c>
      <c r="L3987" s="9">
        <f t="shared" si="313"/>
        <v>0</v>
      </c>
    </row>
    <row r="3988" spans="1:12" ht="15" x14ac:dyDescent="0.25">
      <c r="A3988" s="167">
        <f t="shared" si="311"/>
        <v>144.36000000001053</v>
      </c>
      <c r="B3988" s="325">
        <f t="shared" si="314"/>
        <v>0.60150000000004389</v>
      </c>
      <c r="C3988" s="167">
        <f t="shared" si="310"/>
        <v>191.27999999997894</v>
      </c>
      <c r="D3988" s="167">
        <f>IF('Lineær programmering opg 4'!$M$4=0,"-",(-A3988+'Lineær programmering opg 4'!$M$4)/'Lineær programmering opg 4'!$K$4*-1)</f>
        <v>191.27999999997894</v>
      </c>
      <c r="E3988" s="167">
        <f>IF('Lineær programmering opg 4'!$M$5=0,"-",(-A3988+'Lineær programmering opg 4'!$M$5)/'Lineær programmering opg 4'!$K$5*-1)</f>
        <v>191.72999999999212</v>
      </c>
      <c r="F3988" s="167" t="str">
        <f>IF('Lineær programmering opg 4'!$E$6=0,"-",(-A3988+'Lineær programmering opg 4'!$M$6)/'Lineær programmering opg 4'!$K$6*-1)</f>
        <v>-</v>
      </c>
      <c r="G3988" s="167" t="str">
        <f>IF('Lineær programmering opg 4'!$D$7=0,"-",((-A3988+'Lineær programmering opg 4'!$M$7)/'Lineær programmering opg 4'!$K$7)*-1)</f>
        <v>-</v>
      </c>
      <c r="H3988" s="167" t="str">
        <f>IF('Lineær programmering opg 4'!$C$8=0,"-",((-A3988+'Lineær programmering opg 4'!$M$8)/'Lineær programmering opg 4'!$K$8)*-1)</f>
        <v>-</v>
      </c>
      <c r="I3988" s="167" t="str">
        <f>IF('Lineær programmering opg 4'!$D$8=0,"-",'Lineær programmering opg 4'!$G$8)</f>
        <v>-</v>
      </c>
      <c r="J3988" s="295">
        <f>A3988*'Lineær programmering opg 4'!$C$11+Datatabel!C3988*'Lineær programmering opg 4'!$D$11</f>
        <v>43127.999999997897</v>
      </c>
      <c r="K3988" s="9">
        <f t="shared" si="312"/>
        <v>0</v>
      </c>
      <c r="L3988" s="9">
        <f t="shared" si="313"/>
        <v>0</v>
      </c>
    </row>
    <row r="3989" spans="1:12" ht="15" x14ac:dyDescent="0.25">
      <c r="A3989" s="167">
        <f t="shared" si="311"/>
        <v>144.33600000001053</v>
      </c>
      <c r="B3989" s="325">
        <f t="shared" si="314"/>
        <v>0.6014000000000439</v>
      </c>
      <c r="C3989" s="167">
        <f t="shared" si="310"/>
        <v>191.32799999997894</v>
      </c>
      <c r="D3989" s="167">
        <f>IF('Lineær programmering opg 4'!$M$4=0,"-",(-A3989+'Lineær programmering opg 4'!$M$4)/'Lineær programmering opg 4'!$K$4*-1)</f>
        <v>191.32799999997894</v>
      </c>
      <c r="E3989" s="167">
        <f>IF('Lineær programmering opg 4'!$M$5=0,"-",(-A3989+'Lineær programmering opg 4'!$M$5)/'Lineær programmering opg 4'!$K$5*-1)</f>
        <v>191.74799999999212</v>
      </c>
      <c r="F3989" s="167" t="str">
        <f>IF('Lineær programmering opg 4'!$E$6=0,"-",(-A3989+'Lineær programmering opg 4'!$M$6)/'Lineær programmering opg 4'!$K$6*-1)</f>
        <v>-</v>
      </c>
      <c r="G3989" s="167" t="str">
        <f>IF('Lineær programmering opg 4'!$D$7=0,"-",((-A3989+'Lineær programmering opg 4'!$M$7)/'Lineær programmering opg 4'!$K$7)*-1)</f>
        <v>-</v>
      </c>
      <c r="H3989" s="167" t="str">
        <f>IF('Lineær programmering opg 4'!$C$8=0,"-",((-A3989+'Lineær programmering opg 4'!$M$8)/'Lineær programmering opg 4'!$K$8)*-1)</f>
        <v>-</v>
      </c>
      <c r="I3989" s="167" t="str">
        <f>IF('Lineær programmering opg 4'!$D$8=0,"-",'Lineær programmering opg 4'!$G$8)</f>
        <v>-</v>
      </c>
      <c r="J3989" s="295">
        <f>A3989*'Lineær programmering opg 4'!$C$11+Datatabel!C3989*'Lineær programmering opg 4'!$D$11</f>
        <v>43132.799999997893</v>
      </c>
      <c r="K3989" s="9">
        <f t="shared" si="312"/>
        <v>0</v>
      </c>
      <c r="L3989" s="9">
        <f t="shared" si="313"/>
        <v>0</v>
      </c>
    </row>
    <row r="3990" spans="1:12" ht="15" x14ac:dyDescent="0.25">
      <c r="A3990" s="167">
        <f t="shared" si="311"/>
        <v>144.31200000001053</v>
      </c>
      <c r="B3990" s="325">
        <f t="shared" si="314"/>
        <v>0.60130000000004391</v>
      </c>
      <c r="C3990" s="167">
        <f t="shared" si="310"/>
        <v>191.37599999997894</v>
      </c>
      <c r="D3990" s="167">
        <f>IF('Lineær programmering opg 4'!$M$4=0,"-",(-A3990+'Lineær programmering opg 4'!$M$4)/'Lineær programmering opg 4'!$K$4*-1)</f>
        <v>191.37599999997894</v>
      </c>
      <c r="E3990" s="167">
        <f>IF('Lineær programmering opg 4'!$M$5=0,"-",(-A3990+'Lineær programmering opg 4'!$M$5)/'Lineær programmering opg 4'!$K$5*-1)</f>
        <v>191.76599999999212</v>
      </c>
      <c r="F3990" s="167" t="str">
        <f>IF('Lineær programmering opg 4'!$E$6=0,"-",(-A3990+'Lineær programmering opg 4'!$M$6)/'Lineær programmering opg 4'!$K$6*-1)</f>
        <v>-</v>
      </c>
      <c r="G3990" s="167" t="str">
        <f>IF('Lineær programmering opg 4'!$D$7=0,"-",((-A3990+'Lineær programmering opg 4'!$M$7)/'Lineær programmering opg 4'!$K$7)*-1)</f>
        <v>-</v>
      </c>
      <c r="H3990" s="167" t="str">
        <f>IF('Lineær programmering opg 4'!$C$8=0,"-",((-A3990+'Lineær programmering opg 4'!$M$8)/'Lineær programmering opg 4'!$K$8)*-1)</f>
        <v>-</v>
      </c>
      <c r="I3990" s="167" t="str">
        <f>IF('Lineær programmering opg 4'!$D$8=0,"-",'Lineær programmering opg 4'!$G$8)</f>
        <v>-</v>
      </c>
      <c r="J3990" s="295">
        <f>A3990*'Lineær programmering opg 4'!$C$11+Datatabel!C3990*'Lineær programmering opg 4'!$D$11</f>
        <v>43137.599999997896</v>
      </c>
      <c r="K3990" s="9">
        <f t="shared" si="312"/>
        <v>0</v>
      </c>
      <c r="L3990" s="9">
        <f t="shared" si="313"/>
        <v>0</v>
      </c>
    </row>
    <row r="3991" spans="1:12" ht="15" x14ac:dyDescent="0.25">
      <c r="A3991" s="167">
        <f t="shared" si="311"/>
        <v>144.28800000001053</v>
      </c>
      <c r="B3991" s="325">
        <f t="shared" si="314"/>
        <v>0.60120000000004392</v>
      </c>
      <c r="C3991" s="167">
        <f t="shared" si="310"/>
        <v>191.42399999997895</v>
      </c>
      <c r="D3991" s="167">
        <f>IF('Lineær programmering opg 4'!$M$4=0,"-",(-A3991+'Lineær programmering opg 4'!$M$4)/'Lineær programmering opg 4'!$K$4*-1)</f>
        <v>191.42399999997895</v>
      </c>
      <c r="E3991" s="167">
        <f>IF('Lineær programmering opg 4'!$M$5=0,"-",(-A3991+'Lineær programmering opg 4'!$M$5)/'Lineær programmering opg 4'!$K$5*-1)</f>
        <v>191.78399999999212</v>
      </c>
      <c r="F3991" s="167" t="str">
        <f>IF('Lineær programmering opg 4'!$E$6=0,"-",(-A3991+'Lineær programmering opg 4'!$M$6)/'Lineær programmering opg 4'!$K$6*-1)</f>
        <v>-</v>
      </c>
      <c r="G3991" s="167" t="str">
        <f>IF('Lineær programmering opg 4'!$D$7=0,"-",((-A3991+'Lineær programmering opg 4'!$M$7)/'Lineær programmering opg 4'!$K$7)*-1)</f>
        <v>-</v>
      </c>
      <c r="H3991" s="167" t="str">
        <f>IF('Lineær programmering opg 4'!$C$8=0,"-",((-A3991+'Lineær programmering opg 4'!$M$8)/'Lineær programmering opg 4'!$K$8)*-1)</f>
        <v>-</v>
      </c>
      <c r="I3991" s="167" t="str">
        <f>IF('Lineær programmering opg 4'!$D$8=0,"-",'Lineær programmering opg 4'!$G$8)</f>
        <v>-</v>
      </c>
      <c r="J3991" s="295">
        <f>A3991*'Lineær programmering opg 4'!$C$11+Datatabel!C3991*'Lineær programmering opg 4'!$D$11</f>
        <v>43142.399999997891</v>
      </c>
      <c r="K3991" s="9">
        <f t="shared" si="312"/>
        <v>0</v>
      </c>
      <c r="L3991" s="9">
        <f t="shared" si="313"/>
        <v>0</v>
      </c>
    </row>
    <row r="3992" spans="1:12" ht="15" x14ac:dyDescent="0.25">
      <c r="A3992" s="167">
        <f t="shared" si="311"/>
        <v>144.26400000001055</v>
      </c>
      <c r="B3992" s="325">
        <f t="shared" si="314"/>
        <v>0.60110000000004393</v>
      </c>
      <c r="C3992" s="167">
        <f t="shared" si="310"/>
        <v>191.47199999997889</v>
      </c>
      <c r="D3992" s="167">
        <f>IF('Lineær programmering opg 4'!$M$4=0,"-",(-A3992+'Lineær programmering opg 4'!$M$4)/'Lineær programmering opg 4'!$K$4*-1)</f>
        <v>191.47199999997889</v>
      </c>
      <c r="E3992" s="167">
        <f>IF('Lineær programmering opg 4'!$M$5=0,"-",(-A3992+'Lineær programmering opg 4'!$M$5)/'Lineær programmering opg 4'!$K$5*-1)</f>
        <v>191.80199999999209</v>
      </c>
      <c r="F3992" s="167" t="str">
        <f>IF('Lineær programmering opg 4'!$E$6=0,"-",(-A3992+'Lineær programmering opg 4'!$M$6)/'Lineær programmering opg 4'!$K$6*-1)</f>
        <v>-</v>
      </c>
      <c r="G3992" s="167" t="str">
        <f>IF('Lineær programmering opg 4'!$D$7=0,"-",((-A3992+'Lineær programmering opg 4'!$M$7)/'Lineær programmering opg 4'!$K$7)*-1)</f>
        <v>-</v>
      </c>
      <c r="H3992" s="167" t="str">
        <f>IF('Lineær programmering opg 4'!$C$8=0,"-",((-A3992+'Lineær programmering opg 4'!$M$8)/'Lineær programmering opg 4'!$K$8)*-1)</f>
        <v>-</v>
      </c>
      <c r="I3992" s="167" t="str">
        <f>IF('Lineær programmering opg 4'!$D$8=0,"-",'Lineær programmering opg 4'!$G$8)</f>
        <v>-</v>
      </c>
      <c r="J3992" s="295">
        <f>A3992*'Lineær programmering opg 4'!$C$11+Datatabel!C3992*'Lineær programmering opg 4'!$D$11</f>
        <v>43147.199999997887</v>
      </c>
      <c r="K3992" s="9">
        <f t="shared" si="312"/>
        <v>0</v>
      </c>
      <c r="L3992" s="9">
        <f t="shared" si="313"/>
        <v>0</v>
      </c>
    </row>
    <row r="3993" spans="1:12" ht="15" x14ac:dyDescent="0.25">
      <c r="A3993" s="167">
        <f t="shared" si="311"/>
        <v>144.24000000001055</v>
      </c>
      <c r="B3993" s="325">
        <f t="shared" si="314"/>
        <v>0.60100000000004394</v>
      </c>
      <c r="C3993" s="167">
        <f t="shared" si="310"/>
        <v>191.51999999997889</v>
      </c>
      <c r="D3993" s="167">
        <f>IF('Lineær programmering opg 4'!$M$4=0,"-",(-A3993+'Lineær programmering opg 4'!$M$4)/'Lineær programmering opg 4'!$K$4*-1)</f>
        <v>191.51999999997889</v>
      </c>
      <c r="E3993" s="167">
        <f>IF('Lineær programmering opg 4'!$M$5=0,"-",(-A3993+'Lineær programmering opg 4'!$M$5)/'Lineær programmering opg 4'!$K$5*-1)</f>
        <v>191.81999999999209</v>
      </c>
      <c r="F3993" s="167" t="str">
        <f>IF('Lineær programmering opg 4'!$E$6=0,"-",(-A3993+'Lineær programmering opg 4'!$M$6)/'Lineær programmering opg 4'!$K$6*-1)</f>
        <v>-</v>
      </c>
      <c r="G3993" s="167" t="str">
        <f>IF('Lineær programmering opg 4'!$D$7=0,"-",((-A3993+'Lineær programmering opg 4'!$M$7)/'Lineær programmering opg 4'!$K$7)*-1)</f>
        <v>-</v>
      </c>
      <c r="H3993" s="167" t="str">
        <f>IF('Lineær programmering opg 4'!$C$8=0,"-",((-A3993+'Lineær programmering opg 4'!$M$8)/'Lineær programmering opg 4'!$K$8)*-1)</f>
        <v>-</v>
      </c>
      <c r="I3993" s="167" t="str">
        <f>IF('Lineær programmering opg 4'!$D$8=0,"-",'Lineær programmering opg 4'!$G$8)</f>
        <v>-</v>
      </c>
      <c r="J3993" s="295">
        <f>A3993*'Lineær programmering opg 4'!$C$11+Datatabel!C3993*'Lineær programmering opg 4'!$D$11</f>
        <v>43151.99999999789</v>
      </c>
      <c r="K3993" s="9">
        <f t="shared" si="312"/>
        <v>0</v>
      </c>
      <c r="L3993" s="9">
        <f t="shared" si="313"/>
        <v>0</v>
      </c>
    </row>
    <row r="3994" spans="1:12" ht="15" x14ac:dyDescent="0.25">
      <c r="A3994" s="167">
        <f t="shared" si="311"/>
        <v>144.21600000001055</v>
      </c>
      <c r="B3994" s="325">
        <f t="shared" si="314"/>
        <v>0.60090000000004395</v>
      </c>
      <c r="C3994" s="167">
        <f t="shared" si="310"/>
        <v>191.56799999997889</v>
      </c>
      <c r="D3994" s="167">
        <f>IF('Lineær programmering opg 4'!$M$4=0,"-",(-A3994+'Lineær programmering opg 4'!$M$4)/'Lineær programmering opg 4'!$K$4*-1)</f>
        <v>191.56799999997889</v>
      </c>
      <c r="E3994" s="167">
        <f>IF('Lineær programmering opg 4'!$M$5=0,"-",(-A3994+'Lineær programmering opg 4'!$M$5)/'Lineær programmering opg 4'!$K$5*-1)</f>
        <v>191.83799999999209</v>
      </c>
      <c r="F3994" s="167" t="str">
        <f>IF('Lineær programmering opg 4'!$E$6=0,"-",(-A3994+'Lineær programmering opg 4'!$M$6)/'Lineær programmering opg 4'!$K$6*-1)</f>
        <v>-</v>
      </c>
      <c r="G3994" s="167" t="str">
        <f>IF('Lineær programmering opg 4'!$D$7=0,"-",((-A3994+'Lineær programmering opg 4'!$M$7)/'Lineær programmering opg 4'!$K$7)*-1)</f>
        <v>-</v>
      </c>
      <c r="H3994" s="167" t="str">
        <f>IF('Lineær programmering opg 4'!$C$8=0,"-",((-A3994+'Lineær programmering opg 4'!$M$8)/'Lineær programmering opg 4'!$K$8)*-1)</f>
        <v>-</v>
      </c>
      <c r="I3994" s="167" t="str">
        <f>IF('Lineær programmering opg 4'!$D$8=0,"-",'Lineær programmering opg 4'!$G$8)</f>
        <v>-</v>
      </c>
      <c r="J3994" s="295">
        <f>A3994*'Lineær programmering opg 4'!$C$11+Datatabel!C3994*'Lineær programmering opg 4'!$D$11</f>
        <v>43156.799999997893</v>
      </c>
      <c r="K3994" s="9">
        <f t="shared" si="312"/>
        <v>0</v>
      </c>
      <c r="L3994" s="9">
        <f t="shared" si="313"/>
        <v>0</v>
      </c>
    </row>
    <row r="3995" spans="1:12" ht="15" x14ac:dyDescent="0.25">
      <c r="A3995" s="167">
        <f t="shared" si="311"/>
        <v>144.19200000001055</v>
      </c>
      <c r="B3995" s="325">
        <f t="shared" si="314"/>
        <v>0.60080000000004397</v>
      </c>
      <c r="C3995" s="167">
        <f t="shared" si="310"/>
        <v>191.6159999999789</v>
      </c>
      <c r="D3995" s="167">
        <f>IF('Lineær programmering opg 4'!$M$4=0,"-",(-A3995+'Lineær programmering opg 4'!$M$4)/'Lineær programmering opg 4'!$K$4*-1)</f>
        <v>191.6159999999789</v>
      </c>
      <c r="E3995" s="167">
        <f>IF('Lineær programmering opg 4'!$M$5=0,"-",(-A3995+'Lineær programmering opg 4'!$M$5)/'Lineær programmering opg 4'!$K$5*-1)</f>
        <v>191.85599999999209</v>
      </c>
      <c r="F3995" s="167" t="str">
        <f>IF('Lineær programmering opg 4'!$E$6=0,"-",(-A3995+'Lineær programmering opg 4'!$M$6)/'Lineær programmering opg 4'!$K$6*-1)</f>
        <v>-</v>
      </c>
      <c r="G3995" s="167" t="str">
        <f>IF('Lineær programmering opg 4'!$D$7=0,"-",((-A3995+'Lineær programmering opg 4'!$M$7)/'Lineær programmering opg 4'!$K$7)*-1)</f>
        <v>-</v>
      </c>
      <c r="H3995" s="167" t="str">
        <f>IF('Lineær programmering opg 4'!$C$8=0,"-",((-A3995+'Lineær programmering opg 4'!$M$8)/'Lineær programmering opg 4'!$K$8)*-1)</f>
        <v>-</v>
      </c>
      <c r="I3995" s="167" t="str">
        <f>IF('Lineær programmering opg 4'!$D$8=0,"-",'Lineær programmering opg 4'!$G$8)</f>
        <v>-</v>
      </c>
      <c r="J3995" s="295">
        <f>A3995*'Lineær programmering opg 4'!$C$11+Datatabel!C3995*'Lineær programmering opg 4'!$D$11</f>
        <v>43161.599999997889</v>
      </c>
      <c r="K3995" s="9">
        <f t="shared" si="312"/>
        <v>0</v>
      </c>
      <c r="L3995" s="9">
        <f t="shared" si="313"/>
        <v>0</v>
      </c>
    </row>
    <row r="3996" spans="1:12" ht="15" x14ac:dyDescent="0.25">
      <c r="A3996" s="167">
        <f t="shared" si="311"/>
        <v>144.16800000001055</v>
      </c>
      <c r="B3996" s="325">
        <f t="shared" si="314"/>
        <v>0.60070000000004398</v>
      </c>
      <c r="C3996" s="167">
        <f t="shared" si="310"/>
        <v>191.6639999999789</v>
      </c>
      <c r="D3996" s="167">
        <f>IF('Lineær programmering opg 4'!$M$4=0,"-",(-A3996+'Lineær programmering opg 4'!$M$4)/'Lineær programmering opg 4'!$K$4*-1)</f>
        <v>191.6639999999789</v>
      </c>
      <c r="E3996" s="167">
        <f>IF('Lineær programmering opg 4'!$M$5=0,"-",(-A3996+'Lineær programmering opg 4'!$M$5)/'Lineær programmering opg 4'!$K$5*-1)</f>
        <v>191.87399999999209</v>
      </c>
      <c r="F3996" s="167" t="str">
        <f>IF('Lineær programmering opg 4'!$E$6=0,"-",(-A3996+'Lineær programmering opg 4'!$M$6)/'Lineær programmering opg 4'!$K$6*-1)</f>
        <v>-</v>
      </c>
      <c r="G3996" s="167" t="str">
        <f>IF('Lineær programmering opg 4'!$D$7=0,"-",((-A3996+'Lineær programmering opg 4'!$M$7)/'Lineær programmering opg 4'!$K$7)*-1)</f>
        <v>-</v>
      </c>
      <c r="H3996" s="167" t="str">
        <f>IF('Lineær programmering opg 4'!$C$8=0,"-",((-A3996+'Lineær programmering opg 4'!$M$8)/'Lineær programmering opg 4'!$K$8)*-1)</f>
        <v>-</v>
      </c>
      <c r="I3996" s="167" t="str">
        <f>IF('Lineær programmering opg 4'!$D$8=0,"-",'Lineær programmering opg 4'!$G$8)</f>
        <v>-</v>
      </c>
      <c r="J3996" s="295">
        <f>A3996*'Lineær programmering opg 4'!$C$11+Datatabel!C3996*'Lineær programmering opg 4'!$D$11</f>
        <v>43166.399999997884</v>
      </c>
      <c r="K3996" s="9">
        <f t="shared" si="312"/>
        <v>0</v>
      </c>
      <c r="L3996" s="9">
        <f t="shared" si="313"/>
        <v>0</v>
      </c>
    </row>
    <row r="3997" spans="1:12" ht="15" x14ac:dyDescent="0.25">
      <c r="A3997" s="167">
        <f t="shared" si="311"/>
        <v>144.14400000001055</v>
      </c>
      <c r="B3997" s="325">
        <f t="shared" si="314"/>
        <v>0.60060000000004399</v>
      </c>
      <c r="C3997" s="167">
        <f t="shared" si="310"/>
        <v>191.7119999999789</v>
      </c>
      <c r="D3997" s="167">
        <f>IF('Lineær programmering opg 4'!$M$4=0,"-",(-A3997+'Lineær programmering opg 4'!$M$4)/'Lineær programmering opg 4'!$K$4*-1)</f>
        <v>191.7119999999789</v>
      </c>
      <c r="E3997" s="167">
        <f>IF('Lineær programmering opg 4'!$M$5=0,"-",(-A3997+'Lineær programmering opg 4'!$M$5)/'Lineær programmering opg 4'!$K$5*-1)</f>
        <v>191.89199999999209</v>
      </c>
      <c r="F3997" s="167" t="str">
        <f>IF('Lineær programmering opg 4'!$E$6=0,"-",(-A3997+'Lineær programmering opg 4'!$M$6)/'Lineær programmering opg 4'!$K$6*-1)</f>
        <v>-</v>
      </c>
      <c r="G3997" s="167" t="str">
        <f>IF('Lineær programmering opg 4'!$D$7=0,"-",((-A3997+'Lineær programmering opg 4'!$M$7)/'Lineær programmering opg 4'!$K$7)*-1)</f>
        <v>-</v>
      </c>
      <c r="H3997" s="167" t="str">
        <f>IF('Lineær programmering opg 4'!$C$8=0,"-",((-A3997+'Lineær programmering opg 4'!$M$8)/'Lineær programmering opg 4'!$K$8)*-1)</f>
        <v>-</v>
      </c>
      <c r="I3997" s="167" t="str">
        <f>IF('Lineær programmering opg 4'!$D$8=0,"-",'Lineær programmering opg 4'!$G$8)</f>
        <v>-</v>
      </c>
      <c r="J3997" s="295">
        <f>A3997*'Lineær programmering opg 4'!$C$11+Datatabel!C3997*'Lineær programmering opg 4'!$D$11</f>
        <v>43171.199999997887</v>
      </c>
      <c r="K3997" s="9">
        <f t="shared" si="312"/>
        <v>0</v>
      </c>
      <c r="L3997" s="9">
        <f t="shared" si="313"/>
        <v>0</v>
      </c>
    </row>
    <row r="3998" spans="1:12" ht="15" x14ac:dyDescent="0.25">
      <c r="A3998" s="167">
        <f t="shared" si="311"/>
        <v>144.12000000001055</v>
      </c>
      <c r="B3998" s="325">
        <f t="shared" si="314"/>
        <v>0.600500000000044</v>
      </c>
      <c r="C3998" s="167">
        <f t="shared" si="310"/>
        <v>191.7599999999789</v>
      </c>
      <c r="D3998" s="167">
        <f>IF('Lineær programmering opg 4'!$M$4=0,"-",(-A3998+'Lineær programmering opg 4'!$M$4)/'Lineær programmering opg 4'!$K$4*-1)</f>
        <v>191.7599999999789</v>
      </c>
      <c r="E3998" s="167">
        <f>IF('Lineær programmering opg 4'!$M$5=0,"-",(-A3998+'Lineær programmering opg 4'!$M$5)/'Lineær programmering opg 4'!$K$5*-1)</f>
        <v>191.9099999999921</v>
      </c>
      <c r="F3998" s="167" t="str">
        <f>IF('Lineær programmering opg 4'!$E$6=0,"-",(-A3998+'Lineær programmering opg 4'!$M$6)/'Lineær programmering opg 4'!$K$6*-1)</f>
        <v>-</v>
      </c>
      <c r="G3998" s="167" t="str">
        <f>IF('Lineær programmering opg 4'!$D$7=0,"-",((-A3998+'Lineær programmering opg 4'!$M$7)/'Lineær programmering opg 4'!$K$7)*-1)</f>
        <v>-</v>
      </c>
      <c r="H3998" s="167" t="str">
        <f>IF('Lineær programmering opg 4'!$C$8=0,"-",((-A3998+'Lineær programmering opg 4'!$M$8)/'Lineær programmering opg 4'!$K$8)*-1)</f>
        <v>-</v>
      </c>
      <c r="I3998" s="167" t="str">
        <f>IF('Lineær programmering opg 4'!$D$8=0,"-",'Lineær programmering opg 4'!$G$8)</f>
        <v>-</v>
      </c>
      <c r="J3998" s="295">
        <f>A3998*'Lineær programmering opg 4'!$C$11+Datatabel!C3998*'Lineær programmering opg 4'!$D$11</f>
        <v>43175.99999999789</v>
      </c>
      <c r="K3998" s="9">
        <f t="shared" si="312"/>
        <v>0</v>
      </c>
      <c r="L3998" s="9">
        <f t="shared" si="313"/>
        <v>0</v>
      </c>
    </row>
    <row r="3999" spans="1:12" ht="15" x14ac:dyDescent="0.25">
      <c r="A3999" s="167">
        <f t="shared" si="311"/>
        <v>144.09600000001058</v>
      </c>
      <c r="B3999" s="325">
        <f t="shared" si="314"/>
        <v>0.60040000000004401</v>
      </c>
      <c r="C3999" s="167">
        <f t="shared" si="310"/>
        <v>191.80799999997885</v>
      </c>
      <c r="D3999" s="167">
        <f>IF('Lineær programmering opg 4'!$M$4=0,"-",(-A3999+'Lineær programmering opg 4'!$M$4)/'Lineær programmering opg 4'!$K$4*-1)</f>
        <v>191.80799999997885</v>
      </c>
      <c r="E3999" s="167">
        <f>IF('Lineær programmering opg 4'!$M$5=0,"-",(-A3999+'Lineær programmering opg 4'!$M$5)/'Lineær programmering opg 4'!$K$5*-1)</f>
        <v>191.92799999999207</v>
      </c>
      <c r="F3999" s="167" t="str">
        <f>IF('Lineær programmering opg 4'!$E$6=0,"-",(-A3999+'Lineær programmering opg 4'!$M$6)/'Lineær programmering opg 4'!$K$6*-1)</f>
        <v>-</v>
      </c>
      <c r="G3999" s="167" t="str">
        <f>IF('Lineær programmering opg 4'!$D$7=0,"-",((-A3999+'Lineær programmering opg 4'!$M$7)/'Lineær programmering opg 4'!$K$7)*-1)</f>
        <v>-</v>
      </c>
      <c r="H3999" s="167" t="str">
        <f>IF('Lineær programmering opg 4'!$C$8=0,"-",((-A3999+'Lineær programmering opg 4'!$M$8)/'Lineær programmering opg 4'!$K$8)*-1)</f>
        <v>-</v>
      </c>
      <c r="I3999" s="167" t="str">
        <f>IF('Lineær programmering opg 4'!$D$8=0,"-",'Lineær programmering opg 4'!$G$8)</f>
        <v>-</v>
      </c>
      <c r="J3999" s="295">
        <f>A3999*'Lineær programmering opg 4'!$C$11+Datatabel!C3999*'Lineær programmering opg 4'!$D$11</f>
        <v>43180.799999997886</v>
      </c>
      <c r="K3999" s="9">
        <f t="shared" si="312"/>
        <v>0</v>
      </c>
      <c r="L3999" s="9">
        <f t="shared" si="313"/>
        <v>0</v>
      </c>
    </row>
    <row r="4000" spans="1:12" ht="15" x14ac:dyDescent="0.25">
      <c r="A4000" s="167">
        <f t="shared" si="311"/>
        <v>144.07200000001058</v>
      </c>
      <c r="B4000" s="325">
        <f t="shared" si="314"/>
        <v>0.60030000000004402</v>
      </c>
      <c r="C4000" s="167">
        <f t="shared" si="310"/>
        <v>191.85599999997885</v>
      </c>
      <c r="D4000" s="167">
        <f>IF('Lineær programmering opg 4'!$M$4=0,"-",(-A4000+'Lineær programmering opg 4'!$M$4)/'Lineær programmering opg 4'!$K$4*-1)</f>
        <v>191.85599999997885</v>
      </c>
      <c r="E4000" s="167">
        <f>IF('Lineær programmering opg 4'!$M$5=0,"-",(-A4000+'Lineær programmering opg 4'!$M$5)/'Lineær programmering opg 4'!$K$5*-1)</f>
        <v>191.94599999999207</v>
      </c>
      <c r="F4000" s="167" t="str">
        <f>IF('Lineær programmering opg 4'!$E$6=0,"-",(-A4000+'Lineær programmering opg 4'!$M$6)/'Lineær programmering opg 4'!$K$6*-1)</f>
        <v>-</v>
      </c>
      <c r="G4000" s="167" t="str">
        <f>IF('Lineær programmering opg 4'!$D$7=0,"-",((-A4000+'Lineær programmering opg 4'!$M$7)/'Lineær programmering opg 4'!$K$7)*-1)</f>
        <v>-</v>
      </c>
      <c r="H4000" s="167" t="str">
        <f>IF('Lineær programmering opg 4'!$C$8=0,"-",((-A4000+'Lineær programmering opg 4'!$M$8)/'Lineær programmering opg 4'!$K$8)*-1)</f>
        <v>-</v>
      </c>
      <c r="I4000" s="167" t="str">
        <f>IF('Lineær programmering opg 4'!$D$8=0,"-",'Lineær programmering opg 4'!$G$8)</f>
        <v>-</v>
      </c>
      <c r="J4000" s="295">
        <f>A4000*'Lineær programmering opg 4'!$C$11+Datatabel!C4000*'Lineær programmering opg 4'!$D$11</f>
        <v>43185.599999997889</v>
      </c>
      <c r="K4000" s="9">
        <f t="shared" si="312"/>
        <v>0</v>
      </c>
      <c r="L4000" s="9">
        <f t="shared" si="313"/>
        <v>0</v>
      </c>
    </row>
    <row r="4001" spans="1:12" ht="15" x14ac:dyDescent="0.25">
      <c r="A4001" s="167">
        <f t="shared" si="311"/>
        <v>144.04800000001057</v>
      </c>
      <c r="B4001" s="325">
        <f t="shared" si="314"/>
        <v>0.60020000000004403</v>
      </c>
      <c r="C4001" s="167">
        <f t="shared" si="310"/>
        <v>191.90399999997885</v>
      </c>
      <c r="D4001" s="167">
        <f>IF('Lineær programmering opg 4'!$M$4=0,"-",(-A4001+'Lineær programmering opg 4'!$M$4)/'Lineær programmering opg 4'!$K$4*-1)</f>
        <v>191.90399999997885</v>
      </c>
      <c r="E4001" s="167">
        <f>IF('Lineær programmering opg 4'!$M$5=0,"-",(-A4001+'Lineær programmering opg 4'!$M$5)/'Lineær programmering opg 4'!$K$5*-1)</f>
        <v>191.96399999999207</v>
      </c>
      <c r="F4001" s="167" t="str">
        <f>IF('Lineær programmering opg 4'!$E$6=0,"-",(-A4001+'Lineær programmering opg 4'!$M$6)/'Lineær programmering opg 4'!$K$6*-1)</f>
        <v>-</v>
      </c>
      <c r="G4001" s="167" t="str">
        <f>IF('Lineær programmering opg 4'!$D$7=0,"-",((-A4001+'Lineær programmering opg 4'!$M$7)/'Lineær programmering opg 4'!$K$7)*-1)</f>
        <v>-</v>
      </c>
      <c r="H4001" s="167" t="str">
        <f>IF('Lineær programmering opg 4'!$C$8=0,"-",((-A4001+'Lineær programmering opg 4'!$M$8)/'Lineær programmering opg 4'!$K$8)*-1)</f>
        <v>-</v>
      </c>
      <c r="I4001" s="167" t="str">
        <f>IF('Lineær programmering opg 4'!$D$8=0,"-",'Lineær programmering opg 4'!$G$8)</f>
        <v>-</v>
      </c>
      <c r="J4001" s="295">
        <f>A4001*'Lineær programmering opg 4'!$C$11+Datatabel!C4001*'Lineær programmering opg 4'!$D$11</f>
        <v>43190.399999997884</v>
      </c>
      <c r="K4001" s="9">
        <f t="shared" si="312"/>
        <v>0</v>
      </c>
      <c r="L4001" s="9">
        <f t="shared" si="313"/>
        <v>0</v>
      </c>
    </row>
    <row r="4002" spans="1:12" ht="15" x14ac:dyDescent="0.25">
      <c r="A4002" s="167">
        <f t="shared" si="311"/>
        <v>144.02400000001057</v>
      </c>
      <c r="B4002" s="325">
        <f t="shared" si="314"/>
        <v>0.60010000000004404</v>
      </c>
      <c r="C4002" s="167">
        <f t="shared" si="310"/>
        <v>191.95199999997885</v>
      </c>
      <c r="D4002" s="167">
        <f>IF('Lineær programmering opg 4'!$M$4=0,"-",(-A4002+'Lineær programmering opg 4'!$M$4)/'Lineær programmering opg 4'!$K$4*-1)</f>
        <v>191.95199999997885</v>
      </c>
      <c r="E4002" s="167">
        <f>IF('Lineær programmering opg 4'!$M$5=0,"-",(-A4002+'Lineær programmering opg 4'!$M$5)/'Lineær programmering opg 4'!$K$5*-1)</f>
        <v>191.98199999999207</v>
      </c>
      <c r="F4002" s="167" t="str">
        <f>IF('Lineær programmering opg 4'!$E$6=0,"-",(-A4002+'Lineær programmering opg 4'!$M$6)/'Lineær programmering opg 4'!$K$6*-1)</f>
        <v>-</v>
      </c>
      <c r="G4002" s="167" t="str">
        <f>IF('Lineær programmering opg 4'!$D$7=0,"-",((-A4002+'Lineær programmering opg 4'!$M$7)/'Lineær programmering opg 4'!$K$7)*-1)</f>
        <v>-</v>
      </c>
      <c r="H4002" s="167" t="str">
        <f>IF('Lineær programmering opg 4'!$C$8=0,"-",((-A4002+'Lineær programmering opg 4'!$M$8)/'Lineær programmering opg 4'!$K$8)*-1)</f>
        <v>-</v>
      </c>
      <c r="I4002" s="167" t="str">
        <f>IF('Lineær programmering opg 4'!$D$8=0,"-",'Lineær programmering opg 4'!$G$8)</f>
        <v>-</v>
      </c>
      <c r="J4002" s="295">
        <f>A4002*'Lineær programmering opg 4'!$C$11+Datatabel!C4002*'Lineær programmering opg 4'!$D$11</f>
        <v>43195.199999997887</v>
      </c>
      <c r="K4002" s="9">
        <f t="shared" si="312"/>
        <v>0</v>
      </c>
      <c r="L4002" s="9">
        <f t="shared" si="313"/>
        <v>0</v>
      </c>
    </row>
    <row r="4003" spans="1:12" ht="15" x14ac:dyDescent="0.25">
      <c r="A4003" s="167">
        <f t="shared" si="311"/>
        <v>144.00000000001057</v>
      </c>
      <c r="B4003" s="325">
        <f t="shared" si="314"/>
        <v>0.60000000000004405</v>
      </c>
      <c r="C4003" s="167">
        <f t="shared" si="310"/>
        <v>191.99999999997885</v>
      </c>
      <c r="D4003" s="167">
        <f>IF('Lineær programmering opg 4'!$M$4=0,"-",(-A4003+'Lineær programmering opg 4'!$M$4)/'Lineær programmering opg 4'!$K$4*-1)</f>
        <v>191.99999999997885</v>
      </c>
      <c r="E4003" s="167">
        <f>IF('Lineær programmering opg 4'!$M$5=0,"-",(-A4003+'Lineær programmering opg 4'!$M$5)/'Lineær programmering opg 4'!$K$5*-1)</f>
        <v>191.99999999999207</v>
      </c>
      <c r="F4003" s="167" t="str">
        <f>IF('Lineær programmering opg 4'!$E$6=0,"-",(-A4003+'Lineær programmering opg 4'!$M$6)/'Lineær programmering opg 4'!$K$6*-1)</f>
        <v>-</v>
      </c>
      <c r="G4003" s="167" t="str">
        <f>IF('Lineær programmering opg 4'!$D$7=0,"-",((-A4003+'Lineær programmering opg 4'!$M$7)/'Lineær programmering opg 4'!$K$7)*-1)</f>
        <v>-</v>
      </c>
      <c r="H4003" s="167" t="str">
        <f>IF('Lineær programmering opg 4'!$C$8=0,"-",((-A4003+'Lineær programmering opg 4'!$M$8)/'Lineær programmering opg 4'!$K$8)*-1)</f>
        <v>-</v>
      </c>
      <c r="I4003" s="167" t="str">
        <f>IF('Lineær programmering opg 4'!$D$8=0,"-",'Lineær programmering opg 4'!$G$8)</f>
        <v>-</v>
      </c>
      <c r="J4003" s="295">
        <f>A4003*'Lineær programmering opg 4'!$C$11+Datatabel!C4003*'Lineær programmering opg 4'!$D$11</f>
        <v>43199.999999997883</v>
      </c>
      <c r="K4003" s="9">
        <f t="shared" si="312"/>
        <v>0</v>
      </c>
      <c r="L4003" s="9">
        <f t="shared" si="313"/>
        <v>0</v>
      </c>
    </row>
    <row r="4004" spans="1:12" ht="15" x14ac:dyDescent="0.25">
      <c r="A4004" s="167">
        <f t="shared" si="311"/>
        <v>143.97600000001057</v>
      </c>
      <c r="B4004" s="325">
        <f t="shared" si="314"/>
        <v>0.59990000000004406</v>
      </c>
      <c r="C4004" s="167">
        <f t="shared" si="310"/>
        <v>192.01799999999207</v>
      </c>
      <c r="D4004" s="167">
        <f>IF('Lineær programmering opg 4'!$M$4=0,"-",(-A4004+'Lineær programmering opg 4'!$M$4)/'Lineær programmering opg 4'!$K$4*-1)</f>
        <v>192.04799999997886</v>
      </c>
      <c r="E4004" s="167">
        <f>IF('Lineær programmering opg 4'!$M$5=0,"-",(-A4004+'Lineær programmering opg 4'!$M$5)/'Lineær programmering opg 4'!$K$5*-1)</f>
        <v>192.01799999999207</v>
      </c>
      <c r="F4004" s="167" t="str">
        <f>IF('Lineær programmering opg 4'!$E$6=0,"-",(-A4004+'Lineær programmering opg 4'!$M$6)/'Lineær programmering opg 4'!$K$6*-1)</f>
        <v>-</v>
      </c>
      <c r="G4004" s="167" t="str">
        <f>IF('Lineær programmering opg 4'!$D$7=0,"-",((-A4004+'Lineær programmering opg 4'!$M$7)/'Lineær programmering opg 4'!$K$7)*-1)</f>
        <v>-</v>
      </c>
      <c r="H4004" s="167" t="str">
        <f>IF('Lineær programmering opg 4'!$C$8=0,"-",((-A4004+'Lineær programmering opg 4'!$M$8)/'Lineær programmering opg 4'!$K$8)*-1)</f>
        <v>-</v>
      </c>
      <c r="I4004" s="167" t="str">
        <f>IF('Lineær programmering opg 4'!$D$8=0,"-",'Lineær programmering opg 4'!$G$8)</f>
        <v>-</v>
      </c>
      <c r="J4004" s="295">
        <f>A4004*'Lineær programmering opg 4'!$C$11+Datatabel!C4004*'Lineær programmering opg 4'!$D$11</f>
        <v>43200.299999999872</v>
      </c>
      <c r="K4004" s="9">
        <f t="shared" si="312"/>
        <v>0</v>
      </c>
      <c r="L4004" s="9">
        <f t="shared" si="313"/>
        <v>0</v>
      </c>
    </row>
    <row r="4005" spans="1:12" ht="15" x14ac:dyDescent="0.25">
      <c r="A4005" s="167">
        <f t="shared" si="311"/>
        <v>143.95200000001057</v>
      </c>
      <c r="B4005" s="325">
        <f t="shared" si="314"/>
        <v>0.59980000000004408</v>
      </c>
      <c r="C4005" s="167">
        <f t="shared" si="310"/>
        <v>192.03599999999207</v>
      </c>
      <c r="D4005" s="167">
        <f>IF('Lineær programmering opg 4'!$M$4=0,"-",(-A4005+'Lineær programmering opg 4'!$M$4)/'Lineær programmering opg 4'!$K$4*-1)</f>
        <v>192.09599999997886</v>
      </c>
      <c r="E4005" s="167">
        <f>IF('Lineær programmering opg 4'!$M$5=0,"-",(-A4005+'Lineær programmering opg 4'!$M$5)/'Lineær programmering opg 4'!$K$5*-1)</f>
        <v>192.03599999999207</v>
      </c>
      <c r="F4005" s="167" t="str">
        <f>IF('Lineær programmering opg 4'!$E$6=0,"-",(-A4005+'Lineær programmering opg 4'!$M$6)/'Lineær programmering opg 4'!$K$6*-1)</f>
        <v>-</v>
      </c>
      <c r="G4005" s="167" t="str">
        <f>IF('Lineær programmering opg 4'!$D$7=0,"-",((-A4005+'Lineær programmering opg 4'!$M$7)/'Lineær programmering opg 4'!$K$7)*-1)</f>
        <v>-</v>
      </c>
      <c r="H4005" s="167" t="str">
        <f>IF('Lineær programmering opg 4'!$C$8=0,"-",((-A4005+'Lineær programmering opg 4'!$M$8)/'Lineær programmering opg 4'!$K$8)*-1)</f>
        <v>-</v>
      </c>
      <c r="I4005" s="167" t="str">
        <f>IF('Lineær programmering opg 4'!$D$8=0,"-",'Lineær programmering opg 4'!$G$8)</f>
        <v>-</v>
      </c>
      <c r="J4005" s="295">
        <f>A4005*'Lineær programmering opg 4'!$C$11+Datatabel!C4005*'Lineær programmering opg 4'!$D$11</f>
        <v>43200.599999999868</v>
      </c>
      <c r="K4005" s="9">
        <f t="shared" si="312"/>
        <v>0</v>
      </c>
      <c r="L4005" s="9">
        <f t="shared" si="313"/>
        <v>0</v>
      </c>
    </row>
    <row r="4006" spans="1:12" ht="15" x14ac:dyDescent="0.25">
      <c r="A4006" s="167">
        <f t="shared" si="311"/>
        <v>143.92800000001057</v>
      </c>
      <c r="B4006" s="325">
        <f t="shared" si="314"/>
        <v>0.59970000000004409</v>
      </c>
      <c r="C4006" s="167">
        <f t="shared" si="310"/>
        <v>192.05399999999207</v>
      </c>
      <c r="D4006" s="167">
        <f>IF('Lineær programmering opg 4'!$M$4=0,"-",(-A4006+'Lineær programmering opg 4'!$M$4)/'Lineær programmering opg 4'!$K$4*-1)</f>
        <v>192.14399999997886</v>
      </c>
      <c r="E4006" s="167">
        <f>IF('Lineær programmering opg 4'!$M$5=0,"-",(-A4006+'Lineær programmering opg 4'!$M$5)/'Lineær programmering opg 4'!$K$5*-1)</f>
        <v>192.05399999999207</v>
      </c>
      <c r="F4006" s="167" t="str">
        <f>IF('Lineær programmering opg 4'!$E$6=0,"-",(-A4006+'Lineær programmering opg 4'!$M$6)/'Lineær programmering opg 4'!$K$6*-1)</f>
        <v>-</v>
      </c>
      <c r="G4006" s="167" t="str">
        <f>IF('Lineær programmering opg 4'!$D$7=0,"-",((-A4006+'Lineær programmering opg 4'!$M$7)/'Lineær programmering opg 4'!$K$7)*-1)</f>
        <v>-</v>
      </c>
      <c r="H4006" s="167" t="str">
        <f>IF('Lineær programmering opg 4'!$C$8=0,"-",((-A4006+'Lineær programmering opg 4'!$M$8)/'Lineær programmering opg 4'!$K$8)*-1)</f>
        <v>-</v>
      </c>
      <c r="I4006" s="167" t="str">
        <f>IF('Lineær programmering opg 4'!$D$8=0,"-",'Lineær programmering opg 4'!$G$8)</f>
        <v>-</v>
      </c>
      <c r="J4006" s="295">
        <f>A4006*'Lineær programmering opg 4'!$C$11+Datatabel!C4006*'Lineær programmering opg 4'!$D$11</f>
        <v>43200.89999999987</v>
      </c>
      <c r="K4006" s="9">
        <f t="shared" si="312"/>
        <v>0</v>
      </c>
      <c r="L4006" s="9">
        <f t="shared" si="313"/>
        <v>0</v>
      </c>
    </row>
    <row r="4007" spans="1:12" ht="15" x14ac:dyDescent="0.25">
      <c r="A4007" s="167">
        <f t="shared" si="311"/>
        <v>143.90400000001057</v>
      </c>
      <c r="B4007" s="325">
        <f t="shared" si="314"/>
        <v>0.5996000000000441</v>
      </c>
      <c r="C4007" s="167">
        <f t="shared" si="310"/>
        <v>192.07199999999207</v>
      </c>
      <c r="D4007" s="167">
        <f>IF('Lineær programmering opg 4'!$M$4=0,"-",(-A4007+'Lineær programmering opg 4'!$M$4)/'Lineær programmering opg 4'!$K$4*-1)</f>
        <v>192.19199999997886</v>
      </c>
      <c r="E4007" s="167">
        <f>IF('Lineær programmering opg 4'!$M$5=0,"-",(-A4007+'Lineær programmering opg 4'!$M$5)/'Lineær programmering opg 4'!$K$5*-1)</f>
        <v>192.07199999999207</v>
      </c>
      <c r="F4007" s="167" t="str">
        <f>IF('Lineær programmering opg 4'!$E$6=0,"-",(-A4007+'Lineær programmering opg 4'!$M$6)/'Lineær programmering opg 4'!$K$6*-1)</f>
        <v>-</v>
      </c>
      <c r="G4007" s="167" t="str">
        <f>IF('Lineær programmering opg 4'!$D$7=0,"-",((-A4007+'Lineær programmering opg 4'!$M$7)/'Lineær programmering opg 4'!$K$7)*-1)</f>
        <v>-</v>
      </c>
      <c r="H4007" s="167" t="str">
        <f>IF('Lineær programmering opg 4'!$C$8=0,"-",((-A4007+'Lineær programmering opg 4'!$M$8)/'Lineær programmering opg 4'!$K$8)*-1)</f>
        <v>-</v>
      </c>
      <c r="I4007" s="167" t="str">
        <f>IF('Lineær programmering opg 4'!$D$8=0,"-",'Lineær programmering opg 4'!$G$8)</f>
        <v>-</v>
      </c>
      <c r="J4007" s="295">
        <f>A4007*'Lineær programmering opg 4'!$C$11+Datatabel!C4007*'Lineær programmering opg 4'!$D$11</f>
        <v>43201.199999999866</v>
      </c>
      <c r="K4007" s="9">
        <f t="shared" si="312"/>
        <v>0</v>
      </c>
      <c r="L4007" s="9">
        <f t="shared" si="313"/>
        <v>0</v>
      </c>
    </row>
    <row r="4008" spans="1:12" ht="15" x14ac:dyDescent="0.25">
      <c r="A4008" s="167">
        <f t="shared" si="311"/>
        <v>143.8800000000106</v>
      </c>
      <c r="B4008" s="325">
        <f t="shared" si="314"/>
        <v>0.59950000000004411</v>
      </c>
      <c r="C4008" s="167">
        <f t="shared" si="310"/>
        <v>192.08999999999207</v>
      </c>
      <c r="D4008" s="167">
        <f>IF('Lineær programmering opg 4'!$M$4=0,"-",(-A4008+'Lineær programmering opg 4'!$M$4)/'Lineær programmering opg 4'!$K$4*-1)</f>
        <v>192.23999999997881</v>
      </c>
      <c r="E4008" s="167">
        <f>IF('Lineær programmering opg 4'!$M$5=0,"-",(-A4008+'Lineær programmering opg 4'!$M$5)/'Lineær programmering opg 4'!$K$5*-1)</f>
        <v>192.08999999999207</v>
      </c>
      <c r="F4008" s="167" t="str">
        <f>IF('Lineær programmering opg 4'!$E$6=0,"-",(-A4008+'Lineær programmering opg 4'!$M$6)/'Lineær programmering opg 4'!$K$6*-1)</f>
        <v>-</v>
      </c>
      <c r="G4008" s="167" t="str">
        <f>IF('Lineær programmering opg 4'!$D$7=0,"-",((-A4008+'Lineær programmering opg 4'!$M$7)/'Lineær programmering opg 4'!$K$7)*-1)</f>
        <v>-</v>
      </c>
      <c r="H4008" s="167" t="str">
        <f>IF('Lineær programmering opg 4'!$C$8=0,"-",((-A4008+'Lineær programmering opg 4'!$M$8)/'Lineær programmering opg 4'!$K$8)*-1)</f>
        <v>-</v>
      </c>
      <c r="I4008" s="167" t="str">
        <f>IF('Lineær programmering opg 4'!$D$8=0,"-",'Lineær programmering opg 4'!$G$8)</f>
        <v>-</v>
      </c>
      <c r="J4008" s="295">
        <f>A4008*'Lineær programmering opg 4'!$C$11+Datatabel!C4008*'Lineær programmering opg 4'!$D$11</f>
        <v>43201.499999999869</v>
      </c>
      <c r="K4008" s="9">
        <f t="shared" si="312"/>
        <v>0</v>
      </c>
      <c r="L4008" s="9">
        <f t="shared" si="313"/>
        <v>0</v>
      </c>
    </row>
    <row r="4009" spans="1:12" ht="15" x14ac:dyDescent="0.25">
      <c r="A4009" s="167">
        <f t="shared" si="311"/>
        <v>143.8560000000106</v>
      </c>
      <c r="B4009" s="325">
        <f t="shared" si="314"/>
        <v>0.59940000000004412</v>
      </c>
      <c r="C4009" s="167">
        <f t="shared" si="310"/>
        <v>192.10799999999207</v>
      </c>
      <c r="D4009" s="167">
        <f>IF('Lineær programmering opg 4'!$M$4=0,"-",(-A4009+'Lineær programmering opg 4'!$M$4)/'Lineær programmering opg 4'!$K$4*-1)</f>
        <v>192.28799999997881</v>
      </c>
      <c r="E4009" s="167">
        <f>IF('Lineær programmering opg 4'!$M$5=0,"-",(-A4009+'Lineær programmering opg 4'!$M$5)/'Lineær programmering opg 4'!$K$5*-1)</f>
        <v>192.10799999999207</v>
      </c>
      <c r="F4009" s="167" t="str">
        <f>IF('Lineær programmering opg 4'!$E$6=0,"-",(-A4009+'Lineær programmering opg 4'!$M$6)/'Lineær programmering opg 4'!$K$6*-1)</f>
        <v>-</v>
      </c>
      <c r="G4009" s="167" t="str">
        <f>IF('Lineær programmering opg 4'!$D$7=0,"-",((-A4009+'Lineær programmering opg 4'!$M$7)/'Lineær programmering opg 4'!$K$7)*-1)</f>
        <v>-</v>
      </c>
      <c r="H4009" s="167" t="str">
        <f>IF('Lineær programmering opg 4'!$C$8=0,"-",((-A4009+'Lineær programmering opg 4'!$M$8)/'Lineær programmering opg 4'!$K$8)*-1)</f>
        <v>-</v>
      </c>
      <c r="I4009" s="167" t="str">
        <f>IF('Lineær programmering opg 4'!$D$8=0,"-",'Lineær programmering opg 4'!$G$8)</f>
        <v>-</v>
      </c>
      <c r="J4009" s="295">
        <f>A4009*'Lineær programmering opg 4'!$C$11+Datatabel!C4009*'Lineær programmering opg 4'!$D$11</f>
        <v>43201.799999999872</v>
      </c>
      <c r="K4009" s="9">
        <f t="shared" si="312"/>
        <v>0</v>
      </c>
      <c r="L4009" s="9">
        <f t="shared" si="313"/>
        <v>0</v>
      </c>
    </row>
    <row r="4010" spans="1:12" ht="15" x14ac:dyDescent="0.25">
      <c r="A4010" s="167">
        <f t="shared" si="311"/>
        <v>143.83200000001059</v>
      </c>
      <c r="B4010" s="325">
        <f t="shared" si="314"/>
        <v>0.59930000000004413</v>
      </c>
      <c r="C4010" s="167">
        <f t="shared" si="310"/>
        <v>192.12599999999208</v>
      </c>
      <c r="D4010" s="167">
        <f>IF('Lineær programmering opg 4'!$M$4=0,"-",(-A4010+'Lineær programmering opg 4'!$M$4)/'Lineær programmering opg 4'!$K$4*-1)</f>
        <v>192.33599999997881</v>
      </c>
      <c r="E4010" s="167">
        <f>IF('Lineær programmering opg 4'!$M$5=0,"-",(-A4010+'Lineær programmering opg 4'!$M$5)/'Lineær programmering opg 4'!$K$5*-1)</f>
        <v>192.12599999999208</v>
      </c>
      <c r="F4010" s="167" t="str">
        <f>IF('Lineær programmering opg 4'!$E$6=0,"-",(-A4010+'Lineær programmering opg 4'!$M$6)/'Lineær programmering opg 4'!$K$6*-1)</f>
        <v>-</v>
      </c>
      <c r="G4010" s="167" t="str">
        <f>IF('Lineær programmering opg 4'!$D$7=0,"-",((-A4010+'Lineær programmering opg 4'!$M$7)/'Lineær programmering opg 4'!$K$7)*-1)</f>
        <v>-</v>
      </c>
      <c r="H4010" s="167" t="str">
        <f>IF('Lineær programmering opg 4'!$C$8=0,"-",((-A4010+'Lineær programmering opg 4'!$M$8)/'Lineær programmering opg 4'!$K$8)*-1)</f>
        <v>-</v>
      </c>
      <c r="I4010" s="167" t="str">
        <f>IF('Lineær programmering opg 4'!$D$8=0,"-",'Lineær programmering opg 4'!$G$8)</f>
        <v>-</v>
      </c>
      <c r="J4010" s="295">
        <f>A4010*'Lineær programmering opg 4'!$C$11+Datatabel!C4010*'Lineær programmering opg 4'!$D$11</f>
        <v>43202.099999999875</v>
      </c>
      <c r="K4010" s="9">
        <f t="shared" si="312"/>
        <v>0</v>
      </c>
      <c r="L4010" s="9">
        <f t="shared" si="313"/>
        <v>0</v>
      </c>
    </row>
    <row r="4011" spans="1:12" ht="15" x14ac:dyDescent="0.25">
      <c r="A4011" s="167">
        <f t="shared" si="311"/>
        <v>143.80800000001059</v>
      </c>
      <c r="B4011" s="325">
        <f t="shared" si="314"/>
        <v>0.59920000000004414</v>
      </c>
      <c r="C4011" s="167">
        <f t="shared" si="310"/>
        <v>192.14399999999208</v>
      </c>
      <c r="D4011" s="167">
        <f>IF('Lineær programmering opg 4'!$M$4=0,"-",(-A4011+'Lineær programmering opg 4'!$M$4)/'Lineær programmering opg 4'!$K$4*-1)</f>
        <v>192.38399999997881</v>
      </c>
      <c r="E4011" s="167">
        <f>IF('Lineær programmering opg 4'!$M$5=0,"-",(-A4011+'Lineær programmering opg 4'!$M$5)/'Lineær programmering opg 4'!$K$5*-1)</f>
        <v>192.14399999999208</v>
      </c>
      <c r="F4011" s="167" t="str">
        <f>IF('Lineær programmering opg 4'!$E$6=0,"-",(-A4011+'Lineær programmering opg 4'!$M$6)/'Lineær programmering opg 4'!$K$6*-1)</f>
        <v>-</v>
      </c>
      <c r="G4011" s="167" t="str">
        <f>IF('Lineær programmering opg 4'!$D$7=0,"-",((-A4011+'Lineær programmering opg 4'!$M$7)/'Lineær programmering opg 4'!$K$7)*-1)</f>
        <v>-</v>
      </c>
      <c r="H4011" s="167" t="str">
        <f>IF('Lineær programmering opg 4'!$C$8=0,"-",((-A4011+'Lineær programmering opg 4'!$M$8)/'Lineær programmering opg 4'!$K$8)*-1)</f>
        <v>-</v>
      </c>
      <c r="I4011" s="167" t="str">
        <f>IF('Lineær programmering opg 4'!$D$8=0,"-",'Lineær programmering opg 4'!$G$8)</f>
        <v>-</v>
      </c>
      <c r="J4011" s="295">
        <f>A4011*'Lineær programmering opg 4'!$C$11+Datatabel!C4011*'Lineær programmering opg 4'!$D$11</f>
        <v>43202.39999999987</v>
      </c>
      <c r="K4011" s="9">
        <f t="shared" si="312"/>
        <v>0</v>
      </c>
      <c r="L4011" s="9">
        <f t="shared" si="313"/>
        <v>0</v>
      </c>
    </row>
    <row r="4012" spans="1:12" ht="15" x14ac:dyDescent="0.25">
      <c r="A4012" s="167">
        <f t="shared" si="311"/>
        <v>143.78400000001059</v>
      </c>
      <c r="B4012" s="325">
        <f t="shared" si="314"/>
        <v>0.59910000000004415</v>
      </c>
      <c r="C4012" s="167">
        <f t="shared" si="310"/>
        <v>192.16199999999208</v>
      </c>
      <c r="D4012" s="167">
        <f>IF('Lineær programmering opg 4'!$M$4=0,"-",(-A4012+'Lineær programmering opg 4'!$M$4)/'Lineær programmering opg 4'!$K$4*-1)</f>
        <v>192.43199999997881</v>
      </c>
      <c r="E4012" s="167">
        <f>IF('Lineær programmering opg 4'!$M$5=0,"-",(-A4012+'Lineær programmering opg 4'!$M$5)/'Lineær programmering opg 4'!$K$5*-1)</f>
        <v>192.16199999999208</v>
      </c>
      <c r="F4012" s="167" t="str">
        <f>IF('Lineær programmering opg 4'!$E$6=0,"-",(-A4012+'Lineær programmering opg 4'!$M$6)/'Lineær programmering opg 4'!$K$6*-1)</f>
        <v>-</v>
      </c>
      <c r="G4012" s="167" t="str">
        <f>IF('Lineær programmering opg 4'!$D$7=0,"-",((-A4012+'Lineær programmering opg 4'!$M$7)/'Lineær programmering opg 4'!$K$7)*-1)</f>
        <v>-</v>
      </c>
      <c r="H4012" s="167" t="str">
        <f>IF('Lineær programmering opg 4'!$C$8=0,"-",((-A4012+'Lineær programmering opg 4'!$M$8)/'Lineær programmering opg 4'!$K$8)*-1)</f>
        <v>-</v>
      </c>
      <c r="I4012" s="167" t="str">
        <f>IF('Lineær programmering opg 4'!$D$8=0,"-",'Lineær programmering opg 4'!$G$8)</f>
        <v>-</v>
      </c>
      <c r="J4012" s="295">
        <f>A4012*'Lineær programmering opg 4'!$C$11+Datatabel!C4012*'Lineær programmering opg 4'!$D$11</f>
        <v>43202.699999999866</v>
      </c>
      <c r="K4012" s="9">
        <f t="shared" si="312"/>
        <v>0</v>
      </c>
      <c r="L4012" s="9">
        <f t="shared" si="313"/>
        <v>0</v>
      </c>
    </row>
    <row r="4013" spans="1:12" ht="15" x14ac:dyDescent="0.25">
      <c r="A4013" s="167">
        <f t="shared" si="311"/>
        <v>143.76000000001059</v>
      </c>
      <c r="B4013" s="325">
        <f t="shared" si="314"/>
        <v>0.59900000000004416</v>
      </c>
      <c r="C4013" s="167">
        <f t="shared" si="310"/>
        <v>192.17999999999208</v>
      </c>
      <c r="D4013" s="167">
        <f>IF('Lineær programmering opg 4'!$M$4=0,"-",(-A4013+'Lineær programmering opg 4'!$M$4)/'Lineær programmering opg 4'!$K$4*-1)</f>
        <v>192.47999999997882</v>
      </c>
      <c r="E4013" s="167">
        <f>IF('Lineær programmering opg 4'!$M$5=0,"-",(-A4013+'Lineær programmering opg 4'!$M$5)/'Lineær programmering opg 4'!$K$5*-1)</f>
        <v>192.17999999999208</v>
      </c>
      <c r="F4013" s="167" t="str">
        <f>IF('Lineær programmering opg 4'!$E$6=0,"-",(-A4013+'Lineær programmering opg 4'!$M$6)/'Lineær programmering opg 4'!$K$6*-1)</f>
        <v>-</v>
      </c>
      <c r="G4013" s="167" t="str">
        <f>IF('Lineær programmering opg 4'!$D$7=0,"-",((-A4013+'Lineær programmering opg 4'!$M$7)/'Lineær programmering opg 4'!$K$7)*-1)</f>
        <v>-</v>
      </c>
      <c r="H4013" s="167" t="str">
        <f>IF('Lineær programmering opg 4'!$C$8=0,"-",((-A4013+'Lineær programmering opg 4'!$M$8)/'Lineær programmering opg 4'!$K$8)*-1)</f>
        <v>-</v>
      </c>
      <c r="I4013" s="167" t="str">
        <f>IF('Lineær programmering opg 4'!$D$8=0,"-",'Lineær programmering opg 4'!$G$8)</f>
        <v>-</v>
      </c>
      <c r="J4013" s="295">
        <f>A4013*'Lineær programmering opg 4'!$C$11+Datatabel!C4013*'Lineær programmering opg 4'!$D$11</f>
        <v>43202.999999999869</v>
      </c>
      <c r="K4013" s="9">
        <f t="shared" si="312"/>
        <v>0</v>
      </c>
      <c r="L4013" s="9">
        <f t="shared" si="313"/>
        <v>0</v>
      </c>
    </row>
    <row r="4014" spans="1:12" ht="15" x14ac:dyDescent="0.25">
      <c r="A4014" s="167">
        <f t="shared" si="311"/>
        <v>143.73600000001059</v>
      </c>
      <c r="B4014" s="325">
        <f t="shared" si="314"/>
        <v>0.59890000000004417</v>
      </c>
      <c r="C4014" s="167">
        <f t="shared" si="310"/>
        <v>192.19799999999208</v>
      </c>
      <c r="D4014" s="167">
        <f>IF('Lineær programmering opg 4'!$M$4=0,"-",(-A4014+'Lineær programmering opg 4'!$M$4)/'Lineær programmering opg 4'!$K$4*-1)</f>
        <v>192.52799999997882</v>
      </c>
      <c r="E4014" s="167">
        <f>IF('Lineær programmering opg 4'!$M$5=0,"-",(-A4014+'Lineær programmering opg 4'!$M$5)/'Lineær programmering opg 4'!$K$5*-1)</f>
        <v>192.19799999999208</v>
      </c>
      <c r="F4014" s="167" t="str">
        <f>IF('Lineær programmering opg 4'!$E$6=0,"-",(-A4014+'Lineær programmering opg 4'!$M$6)/'Lineær programmering opg 4'!$K$6*-1)</f>
        <v>-</v>
      </c>
      <c r="G4014" s="167" t="str">
        <f>IF('Lineær programmering opg 4'!$D$7=0,"-",((-A4014+'Lineær programmering opg 4'!$M$7)/'Lineær programmering opg 4'!$K$7)*-1)</f>
        <v>-</v>
      </c>
      <c r="H4014" s="167" t="str">
        <f>IF('Lineær programmering opg 4'!$C$8=0,"-",((-A4014+'Lineær programmering opg 4'!$M$8)/'Lineær programmering opg 4'!$K$8)*-1)</f>
        <v>-</v>
      </c>
      <c r="I4014" s="167" t="str">
        <f>IF('Lineær programmering opg 4'!$D$8=0,"-",'Lineær programmering opg 4'!$G$8)</f>
        <v>-</v>
      </c>
      <c r="J4014" s="295">
        <f>A4014*'Lineær programmering opg 4'!$C$11+Datatabel!C4014*'Lineær programmering opg 4'!$D$11</f>
        <v>43203.299999999872</v>
      </c>
      <c r="K4014" s="9">
        <f t="shared" si="312"/>
        <v>0</v>
      </c>
      <c r="L4014" s="9">
        <f t="shared" si="313"/>
        <v>0</v>
      </c>
    </row>
    <row r="4015" spans="1:12" ht="15" x14ac:dyDescent="0.25">
      <c r="A4015" s="167">
        <f t="shared" si="311"/>
        <v>143.71200000001062</v>
      </c>
      <c r="B4015" s="325">
        <f t="shared" si="314"/>
        <v>0.59880000000004419</v>
      </c>
      <c r="C4015" s="167">
        <f t="shared" si="310"/>
        <v>192.21599999999205</v>
      </c>
      <c r="D4015" s="167">
        <f>IF('Lineær programmering opg 4'!$M$4=0,"-",(-A4015+'Lineær programmering opg 4'!$M$4)/'Lineær programmering opg 4'!$K$4*-1)</f>
        <v>192.57599999997876</v>
      </c>
      <c r="E4015" s="167">
        <f>IF('Lineær programmering opg 4'!$M$5=0,"-",(-A4015+'Lineær programmering opg 4'!$M$5)/'Lineær programmering opg 4'!$K$5*-1)</f>
        <v>192.21599999999205</v>
      </c>
      <c r="F4015" s="167" t="str">
        <f>IF('Lineær programmering opg 4'!$E$6=0,"-",(-A4015+'Lineær programmering opg 4'!$M$6)/'Lineær programmering opg 4'!$K$6*-1)</f>
        <v>-</v>
      </c>
      <c r="G4015" s="167" t="str">
        <f>IF('Lineær programmering opg 4'!$D$7=0,"-",((-A4015+'Lineær programmering opg 4'!$M$7)/'Lineær programmering opg 4'!$K$7)*-1)</f>
        <v>-</v>
      </c>
      <c r="H4015" s="167" t="str">
        <f>IF('Lineær programmering opg 4'!$C$8=0,"-",((-A4015+'Lineær programmering opg 4'!$M$8)/'Lineær programmering opg 4'!$K$8)*-1)</f>
        <v>-</v>
      </c>
      <c r="I4015" s="167" t="str">
        <f>IF('Lineær programmering opg 4'!$D$8=0,"-",'Lineær programmering opg 4'!$G$8)</f>
        <v>-</v>
      </c>
      <c r="J4015" s="295">
        <f>A4015*'Lineær programmering opg 4'!$C$11+Datatabel!C4015*'Lineær programmering opg 4'!$D$11</f>
        <v>43203.599999999868</v>
      </c>
      <c r="K4015" s="9">
        <f t="shared" si="312"/>
        <v>0</v>
      </c>
      <c r="L4015" s="9">
        <f t="shared" si="313"/>
        <v>0</v>
      </c>
    </row>
    <row r="4016" spans="1:12" ht="15" x14ac:dyDescent="0.25">
      <c r="A4016" s="167">
        <f t="shared" si="311"/>
        <v>143.68800000001062</v>
      </c>
      <c r="B4016" s="325">
        <f t="shared" si="314"/>
        <v>0.5987000000000442</v>
      </c>
      <c r="C4016" s="167">
        <f t="shared" si="310"/>
        <v>192.23399999999205</v>
      </c>
      <c r="D4016" s="167">
        <f>IF('Lineær programmering opg 4'!$M$4=0,"-",(-A4016+'Lineær programmering opg 4'!$M$4)/'Lineær programmering opg 4'!$K$4*-1)</f>
        <v>192.62399999997876</v>
      </c>
      <c r="E4016" s="167">
        <f>IF('Lineær programmering opg 4'!$M$5=0,"-",(-A4016+'Lineær programmering opg 4'!$M$5)/'Lineær programmering opg 4'!$K$5*-1)</f>
        <v>192.23399999999205</v>
      </c>
      <c r="F4016" s="167" t="str">
        <f>IF('Lineær programmering opg 4'!$E$6=0,"-",(-A4016+'Lineær programmering opg 4'!$M$6)/'Lineær programmering opg 4'!$K$6*-1)</f>
        <v>-</v>
      </c>
      <c r="G4016" s="167" t="str">
        <f>IF('Lineær programmering opg 4'!$D$7=0,"-",((-A4016+'Lineær programmering opg 4'!$M$7)/'Lineær programmering opg 4'!$K$7)*-1)</f>
        <v>-</v>
      </c>
      <c r="H4016" s="167" t="str">
        <f>IF('Lineær programmering opg 4'!$C$8=0,"-",((-A4016+'Lineær programmering opg 4'!$M$8)/'Lineær programmering opg 4'!$K$8)*-1)</f>
        <v>-</v>
      </c>
      <c r="I4016" s="167" t="str">
        <f>IF('Lineær programmering opg 4'!$D$8=0,"-",'Lineær programmering opg 4'!$G$8)</f>
        <v>-</v>
      </c>
      <c r="J4016" s="295">
        <f>A4016*'Lineær programmering opg 4'!$C$11+Datatabel!C4016*'Lineær programmering opg 4'!$D$11</f>
        <v>43203.89999999987</v>
      </c>
      <c r="K4016" s="9">
        <f t="shared" si="312"/>
        <v>0</v>
      </c>
      <c r="L4016" s="9">
        <f t="shared" si="313"/>
        <v>0</v>
      </c>
    </row>
    <row r="4017" spans="1:12" ht="15" x14ac:dyDescent="0.25">
      <c r="A4017" s="167">
        <f t="shared" si="311"/>
        <v>143.66400000001062</v>
      </c>
      <c r="B4017" s="325">
        <f t="shared" si="314"/>
        <v>0.59860000000004421</v>
      </c>
      <c r="C4017" s="167">
        <f t="shared" si="310"/>
        <v>192.25199999999205</v>
      </c>
      <c r="D4017" s="167">
        <f>IF('Lineær programmering opg 4'!$M$4=0,"-",(-A4017+'Lineær programmering opg 4'!$M$4)/'Lineær programmering opg 4'!$K$4*-1)</f>
        <v>192.67199999997877</v>
      </c>
      <c r="E4017" s="167">
        <f>IF('Lineær programmering opg 4'!$M$5=0,"-",(-A4017+'Lineær programmering opg 4'!$M$5)/'Lineær programmering opg 4'!$K$5*-1)</f>
        <v>192.25199999999205</v>
      </c>
      <c r="F4017" s="167" t="str">
        <f>IF('Lineær programmering opg 4'!$E$6=0,"-",(-A4017+'Lineær programmering opg 4'!$M$6)/'Lineær programmering opg 4'!$K$6*-1)</f>
        <v>-</v>
      </c>
      <c r="G4017" s="167" t="str">
        <f>IF('Lineær programmering opg 4'!$D$7=0,"-",((-A4017+'Lineær programmering opg 4'!$M$7)/'Lineær programmering opg 4'!$K$7)*-1)</f>
        <v>-</v>
      </c>
      <c r="H4017" s="167" t="str">
        <f>IF('Lineær programmering opg 4'!$C$8=0,"-",((-A4017+'Lineær programmering opg 4'!$M$8)/'Lineær programmering opg 4'!$K$8)*-1)</f>
        <v>-</v>
      </c>
      <c r="I4017" s="167" t="str">
        <f>IF('Lineær programmering opg 4'!$D$8=0,"-",'Lineær programmering opg 4'!$G$8)</f>
        <v>-</v>
      </c>
      <c r="J4017" s="295">
        <f>A4017*'Lineær programmering opg 4'!$C$11+Datatabel!C4017*'Lineær programmering opg 4'!$D$11</f>
        <v>43204.199999999866</v>
      </c>
      <c r="K4017" s="9">
        <f t="shared" si="312"/>
        <v>0</v>
      </c>
      <c r="L4017" s="9">
        <f t="shared" si="313"/>
        <v>0</v>
      </c>
    </row>
    <row r="4018" spans="1:12" ht="15" x14ac:dyDescent="0.25">
      <c r="A4018" s="167">
        <f t="shared" si="311"/>
        <v>143.64000000001062</v>
      </c>
      <c r="B4018" s="325">
        <f t="shared" si="314"/>
        <v>0.59850000000004422</v>
      </c>
      <c r="C4018" s="167">
        <f t="shared" si="310"/>
        <v>192.26999999999205</v>
      </c>
      <c r="D4018" s="167">
        <f>IF('Lineær programmering opg 4'!$M$4=0,"-",(-A4018+'Lineær programmering opg 4'!$M$4)/'Lineær programmering opg 4'!$K$4*-1)</f>
        <v>192.71999999997877</v>
      </c>
      <c r="E4018" s="167">
        <f>IF('Lineær programmering opg 4'!$M$5=0,"-",(-A4018+'Lineær programmering opg 4'!$M$5)/'Lineær programmering opg 4'!$K$5*-1)</f>
        <v>192.26999999999205</v>
      </c>
      <c r="F4018" s="167" t="str">
        <f>IF('Lineær programmering opg 4'!$E$6=0,"-",(-A4018+'Lineær programmering opg 4'!$M$6)/'Lineær programmering opg 4'!$K$6*-1)</f>
        <v>-</v>
      </c>
      <c r="G4018" s="167" t="str">
        <f>IF('Lineær programmering opg 4'!$D$7=0,"-",((-A4018+'Lineær programmering opg 4'!$M$7)/'Lineær programmering opg 4'!$K$7)*-1)</f>
        <v>-</v>
      </c>
      <c r="H4018" s="167" t="str">
        <f>IF('Lineær programmering opg 4'!$C$8=0,"-",((-A4018+'Lineær programmering opg 4'!$M$8)/'Lineær programmering opg 4'!$K$8)*-1)</f>
        <v>-</v>
      </c>
      <c r="I4018" s="167" t="str">
        <f>IF('Lineær programmering opg 4'!$D$8=0,"-",'Lineær programmering opg 4'!$G$8)</f>
        <v>-</v>
      </c>
      <c r="J4018" s="295">
        <f>A4018*'Lineær programmering opg 4'!$C$11+Datatabel!C4018*'Lineær programmering opg 4'!$D$11</f>
        <v>43204.499999999869</v>
      </c>
      <c r="K4018" s="9">
        <f t="shared" si="312"/>
        <v>0</v>
      </c>
      <c r="L4018" s="9">
        <f t="shared" si="313"/>
        <v>0</v>
      </c>
    </row>
    <row r="4019" spans="1:12" ht="15" x14ac:dyDescent="0.25">
      <c r="A4019" s="167">
        <f t="shared" si="311"/>
        <v>143.61600000001062</v>
      </c>
      <c r="B4019" s="325">
        <f t="shared" si="314"/>
        <v>0.59840000000004423</v>
      </c>
      <c r="C4019" s="167">
        <f t="shared" si="310"/>
        <v>192.28799999999205</v>
      </c>
      <c r="D4019" s="167">
        <f>IF('Lineær programmering opg 4'!$M$4=0,"-",(-A4019+'Lineær programmering opg 4'!$M$4)/'Lineær programmering opg 4'!$K$4*-1)</f>
        <v>192.76799999997877</v>
      </c>
      <c r="E4019" s="167">
        <f>IF('Lineær programmering opg 4'!$M$5=0,"-",(-A4019+'Lineær programmering opg 4'!$M$5)/'Lineær programmering opg 4'!$K$5*-1)</f>
        <v>192.28799999999205</v>
      </c>
      <c r="F4019" s="167" t="str">
        <f>IF('Lineær programmering opg 4'!$E$6=0,"-",(-A4019+'Lineær programmering opg 4'!$M$6)/'Lineær programmering opg 4'!$K$6*-1)</f>
        <v>-</v>
      </c>
      <c r="G4019" s="167" t="str">
        <f>IF('Lineær programmering opg 4'!$D$7=0,"-",((-A4019+'Lineær programmering opg 4'!$M$7)/'Lineær programmering opg 4'!$K$7)*-1)</f>
        <v>-</v>
      </c>
      <c r="H4019" s="167" t="str">
        <f>IF('Lineær programmering opg 4'!$C$8=0,"-",((-A4019+'Lineær programmering opg 4'!$M$8)/'Lineær programmering opg 4'!$K$8)*-1)</f>
        <v>-</v>
      </c>
      <c r="I4019" s="167" t="str">
        <f>IF('Lineær programmering opg 4'!$D$8=0,"-",'Lineær programmering opg 4'!$G$8)</f>
        <v>-</v>
      </c>
      <c r="J4019" s="295">
        <f>A4019*'Lineær programmering opg 4'!$C$11+Datatabel!C4019*'Lineær programmering opg 4'!$D$11</f>
        <v>43204.799999999872</v>
      </c>
      <c r="K4019" s="9">
        <f t="shared" si="312"/>
        <v>0</v>
      </c>
      <c r="L4019" s="9">
        <f t="shared" si="313"/>
        <v>0</v>
      </c>
    </row>
    <row r="4020" spans="1:12" ht="15" x14ac:dyDescent="0.25">
      <c r="A4020" s="167">
        <f t="shared" si="311"/>
        <v>143.59200000001061</v>
      </c>
      <c r="B4020" s="325">
        <f t="shared" si="314"/>
        <v>0.59830000000004424</v>
      </c>
      <c r="C4020" s="167">
        <f t="shared" si="310"/>
        <v>192.30599999999205</v>
      </c>
      <c r="D4020" s="167">
        <f>IF('Lineær programmering opg 4'!$M$4=0,"-",(-A4020+'Lineær programmering opg 4'!$M$4)/'Lineær programmering opg 4'!$K$4*-1)</f>
        <v>192.81599999997877</v>
      </c>
      <c r="E4020" s="167">
        <f>IF('Lineær programmering opg 4'!$M$5=0,"-",(-A4020+'Lineær programmering opg 4'!$M$5)/'Lineær programmering opg 4'!$K$5*-1)</f>
        <v>192.30599999999205</v>
      </c>
      <c r="F4020" s="167" t="str">
        <f>IF('Lineær programmering opg 4'!$E$6=0,"-",(-A4020+'Lineær programmering opg 4'!$M$6)/'Lineær programmering opg 4'!$K$6*-1)</f>
        <v>-</v>
      </c>
      <c r="G4020" s="167" t="str">
        <f>IF('Lineær programmering opg 4'!$D$7=0,"-",((-A4020+'Lineær programmering opg 4'!$M$7)/'Lineær programmering opg 4'!$K$7)*-1)</f>
        <v>-</v>
      </c>
      <c r="H4020" s="167" t="str">
        <f>IF('Lineær programmering opg 4'!$C$8=0,"-",((-A4020+'Lineær programmering opg 4'!$M$8)/'Lineær programmering opg 4'!$K$8)*-1)</f>
        <v>-</v>
      </c>
      <c r="I4020" s="167" t="str">
        <f>IF('Lineær programmering opg 4'!$D$8=0,"-",'Lineær programmering opg 4'!$G$8)</f>
        <v>-</v>
      </c>
      <c r="J4020" s="295">
        <f>A4020*'Lineær programmering opg 4'!$C$11+Datatabel!C4020*'Lineær programmering opg 4'!$D$11</f>
        <v>43205.099999999868</v>
      </c>
      <c r="K4020" s="9">
        <f t="shared" si="312"/>
        <v>0</v>
      </c>
      <c r="L4020" s="9">
        <f t="shared" si="313"/>
        <v>0</v>
      </c>
    </row>
    <row r="4021" spans="1:12" ht="15" x14ac:dyDescent="0.25">
      <c r="A4021" s="167">
        <f t="shared" si="311"/>
        <v>143.56800000001061</v>
      </c>
      <c r="B4021" s="325">
        <f t="shared" si="314"/>
        <v>0.59820000000004425</v>
      </c>
      <c r="C4021" s="167">
        <f t="shared" si="310"/>
        <v>192.32399999999205</v>
      </c>
      <c r="D4021" s="167">
        <f>IF('Lineær programmering opg 4'!$M$4=0,"-",(-A4021+'Lineær programmering opg 4'!$M$4)/'Lineær programmering opg 4'!$K$4*-1)</f>
        <v>192.86399999997877</v>
      </c>
      <c r="E4021" s="167">
        <f>IF('Lineær programmering opg 4'!$M$5=0,"-",(-A4021+'Lineær programmering opg 4'!$M$5)/'Lineær programmering opg 4'!$K$5*-1)</f>
        <v>192.32399999999205</v>
      </c>
      <c r="F4021" s="167" t="str">
        <f>IF('Lineær programmering opg 4'!$E$6=0,"-",(-A4021+'Lineær programmering opg 4'!$M$6)/'Lineær programmering opg 4'!$K$6*-1)</f>
        <v>-</v>
      </c>
      <c r="G4021" s="167" t="str">
        <f>IF('Lineær programmering opg 4'!$D$7=0,"-",((-A4021+'Lineær programmering opg 4'!$M$7)/'Lineær programmering opg 4'!$K$7)*-1)</f>
        <v>-</v>
      </c>
      <c r="H4021" s="167" t="str">
        <f>IF('Lineær programmering opg 4'!$C$8=0,"-",((-A4021+'Lineær programmering opg 4'!$M$8)/'Lineær programmering opg 4'!$K$8)*-1)</f>
        <v>-</v>
      </c>
      <c r="I4021" s="167" t="str">
        <f>IF('Lineær programmering opg 4'!$D$8=0,"-",'Lineær programmering opg 4'!$G$8)</f>
        <v>-</v>
      </c>
      <c r="J4021" s="295">
        <f>A4021*'Lineær programmering opg 4'!$C$11+Datatabel!C4021*'Lineær programmering opg 4'!$D$11</f>
        <v>43205.39999999987</v>
      </c>
      <c r="K4021" s="9">
        <f t="shared" si="312"/>
        <v>0</v>
      </c>
      <c r="L4021" s="9">
        <f t="shared" si="313"/>
        <v>0</v>
      </c>
    </row>
    <row r="4022" spans="1:12" ht="15" x14ac:dyDescent="0.25">
      <c r="A4022" s="167">
        <f t="shared" si="311"/>
        <v>143.54400000001061</v>
      </c>
      <c r="B4022" s="325">
        <f t="shared" si="314"/>
        <v>0.59810000000004426</v>
      </c>
      <c r="C4022" s="167">
        <f t="shared" si="310"/>
        <v>192.34199999999205</v>
      </c>
      <c r="D4022" s="167">
        <f>IF('Lineær programmering opg 4'!$M$4=0,"-",(-A4022+'Lineær programmering opg 4'!$M$4)/'Lineær programmering opg 4'!$K$4*-1)</f>
        <v>192.91199999997878</v>
      </c>
      <c r="E4022" s="167">
        <f>IF('Lineær programmering opg 4'!$M$5=0,"-",(-A4022+'Lineær programmering opg 4'!$M$5)/'Lineær programmering opg 4'!$K$5*-1)</f>
        <v>192.34199999999205</v>
      </c>
      <c r="F4022" s="167" t="str">
        <f>IF('Lineær programmering opg 4'!$E$6=0,"-",(-A4022+'Lineær programmering opg 4'!$M$6)/'Lineær programmering opg 4'!$K$6*-1)</f>
        <v>-</v>
      </c>
      <c r="G4022" s="167" t="str">
        <f>IF('Lineær programmering opg 4'!$D$7=0,"-",((-A4022+'Lineær programmering opg 4'!$M$7)/'Lineær programmering opg 4'!$K$7)*-1)</f>
        <v>-</v>
      </c>
      <c r="H4022" s="167" t="str">
        <f>IF('Lineær programmering opg 4'!$C$8=0,"-",((-A4022+'Lineær programmering opg 4'!$M$8)/'Lineær programmering opg 4'!$K$8)*-1)</f>
        <v>-</v>
      </c>
      <c r="I4022" s="167" t="str">
        <f>IF('Lineær programmering opg 4'!$D$8=0,"-",'Lineær programmering opg 4'!$G$8)</f>
        <v>-</v>
      </c>
      <c r="J4022" s="295">
        <f>A4022*'Lineær programmering opg 4'!$C$11+Datatabel!C4022*'Lineær programmering opg 4'!$D$11</f>
        <v>43205.699999999873</v>
      </c>
      <c r="K4022" s="9">
        <f t="shared" si="312"/>
        <v>0</v>
      </c>
      <c r="L4022" s="9">
        <f t="shared" si="313"/>
        <v>0</v>
      </c>
    </row>
    <row r="4023" spans="1:12" ht="15" x14ac:dyDescent="0.25">
      <c r="A4023" s="167">
        <f t="shared" si="311"/>
        <v>143.52000000001061</v>
      </c>
      <c r="B4023" s="325">
        <f t="shared" si="314"/>
        <v>0.59800000000004427</v>
      </c>
      <c r="C4023" s="167">
        <f t="shared" si="310"/>
        <v>192.35999999999206</v>
      </c>
      <c r="D4023" s="167">
        <f>IF('Lineær programmering opg 4'!$M$4=0,"-",(-A4023+'Lineær programmering opg 4'!$M$4)/'Lineær programmering opg 4'!$K$4*-1)</f>
        <v>192.95999999997878</v>
      </c>
      <c r="E4023" s="167">
        <f>IF('Lineær programmering opg 4'!$M$5=0,"-",(-A4023+'Lineær programmering opg 4'!$M$5)/'Lineær programmering opg 4'!$K$5*-1)</f>
        <v>192.35999999999206</v>
      </c>
      <c r="F4023" s="167" t="str">
        <f>IF('Lineær programmering opg 4'!$E$6=0,"-",(-A4023+'Lineær programmering opg 4'!$M$6)/'Lineær programmering opg 4'!$K$6*-1)</f>
        <v>-</v>
      </c>
      <c r="G4023" s="167" t="str">
        <f>IF('Lineær programmering opg 4'!$D$7=0,"-",((-A4023+'Lineær programmering opg 4'!$M$7)/'Lineær programmering opg 4'!$K$7)*-1)</f>
        <v>-</v>
      </c>
      <c r="H4023" s="167" t="str">
        <f>IF('Lineær programmering opg 4'!$C$8=0,"-",((-A4023+'Lineær programmering opg 4'!$M$8)/'Lineær programmering opg 4'!$K$8)*-1)</f>
        <v>-</v>
      </c>
      <c r="I4023" s="167" t="str">
        <f>IF('Lineær programmering opg 4'!$D$8=0,"-",'Lineær programmering opg 4'!$G$8)</f>
        <v>-</v>
      </c>
      <c r="J4023" s="295">
        <f>A4023*'Lineær programmering opg 4'!$C$11+Datatabel!C4023*'Lineær programmering opg 4'!$D$11</f>
        <v>43205.999999999869</v>
      </c>
      <c r="K4023" s="9">
        <f t="shared" si="312"/>
        <v>0</v>
      </c>
      <c r="L4023" s="9">
        <f t="shared" si="313"/>
        <v>0</v>
      </c>
    </row>
    <row r="4024" spans="1:12" ht="15" x14ac:dyDescent="0.25">
      <c r="A4024" s="167">
        <f t="shared" si="311"/>
        <v>143.49600000001064</v>
      </c>
      <c r="B4024" s="325">
        <f t="shared" si="314"/>
        <v>0.59790000000004428</v>
      </c>
      <c r="C4024" s="167">
        <f t="shared" si="310"/>
        <v>192.377999999992</v>
      </c>
      <c r="D4024" s="167">
        <f>IF('Lineær programmering opg 4'!$M$4=0,"-",(-A4024+'Lineær programmering opg 4'!$M$4)/'Lineær programmering opg 4'!$K$4*-1)</f>
        <v>193.00799999997872</v>
      </c>
      <c r="E4024" s="167">
        <f>IF('Lineær programmering opg 4'!$M$5=0,"-",(-A4024+'Lineær programmering opg 4'!$M$5)/'Lineær programmering opg 4'!$K$5*-1)</f>
        <v>192.377999999992</v>
      </c>
      <c r="F4024" s="167" t="str">
        <f>IF('Lineær programmering opg 4'!$E$6=0,"-",(-A4024+'Lineær programmering opg 4'!$M$6)/'Lineær programmering opg 4'!$K$6*-1)</f>
        <v>-</v>
      </c>
      <c r="G4024" s="167" t="str">
        <f>IF('Lineær programmering opg 4'!$D$7=0,"-",((-A4024+'Lineær programmering opg 4'!$M$7)/'Lineær programmering opg 4'!$K$7)*-1)</f>
        <v>-</v>
      </c>
      <c r="H4024" s="167" t="str">
        <f>IF('Lineær programmering opg 4'!$C$8=0,"-",((-A4024+'Lineær programmering opg 4'!$M$8)/'Lineær programmering opg 4'!$K$8)*-1)</f>
        <v>-</v>
      </c>
      <c r="I4024" s="167" t="str">
        <f>IF('Lineær programmering opg 4'!$D$8=0,"-",'Lineær programmering opg 4'!$G$8)</f>
        <v>-</v>
      </c>
      <c r="J4024" s="295">
        <f>A4024*'Lineær programmering opg 4'!$C$11+Datatabel!C4024*'Lineær programmering opg 4'!$D$11</f>
        <v>43206.299999999865</v>
      </c>
      <c r="K4024" s="9">
        <f t="shared" si="312"/>
        <v>0</v>
      </c>
      <c r="L4024" s="9">
        <f t="shared" si="313"/>
        <v>0</v>
      </c>
    </row>
    <row r="4025" spans="1:12" ht="15" x14ac:dyDescent="0.25">
      <c r="A4025" s="167">
        <f t="shared" si="311"/>
        <v>143.47200000001064</v>
      </c>
      <c r="B4025" s="325">
        <f t="shared" si="314"/>
        <v>0.5978000000000443</v>
      </c>
      <c r="C4025" s="167">
        <f t="shared" si="310"/>
        <v>192.395999999992</v>
      </c>
      <c r="D4025" s="167">
        <f>IF('Lineær programmering opg 4'!$M$4=0,"-",(-A4025+'Lineær programmering opg 4'!$M$4)/'Lineær programmering opg 4'!$K$4*-1)</f>
        <v>193.05599999997872</v>
      </c>
      <c r="E4025" s="167">
        <f>IF('Lineær programmering opg 4'!$M$5=0,"-",(-A4025+'Lineær programmering opg 4'!$M$5)/'Lineær programmering opg 4'!$K$5*-1)</f>
        <v>192.395999999992</v>
      </c>
      <c r="F4025" s="167" t="str">
        <f>IF('Lineær programmering opg 4'!$E$6=0,"-",(-A4025+'Lineær programmering opg 4'!$M$6)/'Lineær programmering opg 4'!$K$6*-1)</f>
        <v>-</v>
      </c>
      <c r="G4025" s="167" t="str">
        <f>IF('Lineær programmering opg 4'!$D$7=0,"-",((-A4025+'Lineær programmering opg 4'!$M$7)/'Lineær programmering opg 4'!$K$7)*-1)</f>
        <v>-</v>
      </c>
      <c r="H4025" s="167" t="str">
        <f>IF('Lineær programmering opg 4'!$C$8=0,"-",((-A4025+'Lineær programmering opg 4'!$M$8)/'Lineær programmering opg 4'!$K$8)*-1)</f>
        <v>-</v>
      </c>
      <c r="I4025" s="167" t="str">
        <f>IF('Lineær programmering opg 4'!$D$8=0,"-",'Lineær programmering opg 4'!$G$8)</f>
        <v>-</v>
      </c>
      <c r="J4025" s="295">
        <f>A4025*'Lineær programmering opg 4'!$C$11+Datatabel!C4025*'Lineær programmering opg 4'!$D$11</f>
        <v>43206.59999999986</v>
      </c>
      <c r="K4025" s="9">
        <f t="shared" si="312"/>
        <v>0</v>
      </c>
      <c r="L4025" s="9">
        <f t="shared" si="313"/>
        <v>0</v>
      </c>
    </row>
    <row r="4026" spans="1:12" ht="15" x14ac:dyDescent="0.25">
      <c r="A4026" s="167">
        <f t="shared" si="311"/>
        <v>143.44800000001064</v>
      </c>
      <c r="B4026" s="325">
        <f t="shared" si="314"/>
        <v>0.59770000000004431</v>
      </c>
      <c r="C4026" s="167">
        <f t="shared" si="310"/>
        <v>192.413999999992</v>
      </c>
      <c r="D4026" s="167">
        <f>IF('Lineær programmering opg 4'!$M$4=0,"-",(-A4026+'Lineær programmering opg 4'!$M$4)/'Lineær programmering opg 4'!$K$4*-1)</f>
        <v>193.10399999997873</v>
      </c>
      <c r="E4026" s="167">
        <f>IF('Lineær programmering opg 4'!$M$5=0,"-",(-A4026+'Lineær programmering opg 4'!$M$5)/'Lineær programmering opg 4'!$K$5*-1)</f>
        <v>192.413999999992</v>
      </c>
      <c r="F4026" s="167" t="str">
        <f>IF('Lineær programmering opg 4'!$E$6=0,"-",(-A4026+'Lineær programmering opg 4'!$M$6)/'Lineær programmering opg 4'!$K$6*-1)</f>
        <v>-</v>
      </c>
      <c r="G4026" s="167" t="str">
        <f>IF('Lineær programmering opg 4'!$D$7=0,"-",((-A4026+'Lineær programmering opg 4'!$M$7)/'Lineær programmering opg 4'!$K$7)*-1)</f>
        <v>-</v>
      </c>
      <c r="H4026" s="167" t="str">
        <f>IF('Lineær programmering opg 4'!$C$8=0,"-",((-A4026+'Lineær programmering opg 4'!$M$8)/'Lineær programmering opg 4'!$K$8)*-1)</f>
        <v>-</v>
      </c>
      <c r="I4026" s="167" t="str">
        <f>IF('Lineær programmering opg 4'!$D$8=0,"-",'Lineær programmering opg 4'!$G$8)</f>
        <v>-</v>
      </c>
      <c r="J4026" s="295">
        <f>A4026*'Lineær programmering opg 4'!$C$11+Datatabel!C4026*'Lineær programmering opg 4'!$D$11</f>
        <v>43206.899999999863</v>
      </c>
      <c r="K4026" s="9">
        <f t="shared" si="312"/>
        <v>0</v>
      </c>
      <c r="L4026" s="9">
        <f t="shared" si="313"/>
        <v>0</v>
      </c>
    </row>
    <row r="4027" spans="1:12" ht="15" x14ac:dyDescent="0.25">
      <c r="A4027" s="167">
        <f t="shared" si="311"/>
        <v>143.42400000001064</v>
      </c>
      <c r="B4027" s="325">
        <f t="shared" si="314"/>
        <v>0.59760000000004432</v>
      </c>
      <c r="C4027" s="167">
        <f t="shared" si="310"/>
        <v>192.431999999992</v>
      </c>
      <c r="D4027" s="167">
        <f>IF('Lineær programmering opg 4'!$M$4=0,"-",(-A4027+'Lineær programmering opg 4'!$M$4)/'Lineær programmering opg 4'!$K$4*-1)</f>
        <v>193.15199999997873</v>
      </c>
      <c r="E4027" s="167">
        <f>IF('Lineær programmering opg 4'!$M$5=0,"-",(-A4027+'Lineær programmering opg 4'!$M$5)/'Lineær programmering opg 4'!$K$5*-1)</f>
        <v>192.431999999992</v>
      </c>
      <c r="F4027" s="167" t="str">
        <f>IF('Lineær programmering opg 4'!$E$6=0,"-",(-A4027+'Lineær programmering opg 4'!$M$6)/'Lineær programmering opg 4'!$K$6*-1)</f>
        <v>-</v>
      </c>
      <c r="G4027" s="167" t="str">
        <f>IF('Lineær programmering opg 4'!$D$7=0,"-",((-A4027+'Lineær programmering opg 4'!$M$7)/'Lineær programmering opg 4'!$K$7)*-1)</f>
        <v>-</v>
      </c>
      <c r="H4027" s="167" t="str">
        <f>IF('Lineær programmering opg 4'!$C$8=0,"-",((-A4027+'Lineær programmering opg 4'!$M$8)/'Lineær programmering opg 4'!$K$8)*-1)</f>
        <v>-</v>
      </c>
      <c r="I4027" s="167" t="str">
        <f>IF('Lineær programmering opg 4'!$D$8=0,"-",'Lineær programmering opg 4'!$G$8)</f>
        <v>-</v>
      </c>
      <c r="J4027" s="295">
        <f>A4027*'Lineær programmering opg 4'!$C$11+Datatabel!C4027*'Lineær programmering opg 4'!$D$11</f>
        <v>43207.199999999866</v>
      </c>
      <c r="K4027" s="9">
        <f t="shared" si="312"/>
        <v>0</v>
      </c>
      <c r="L4027" s="9">
        <f t="shared" si="313"/>
        <v>0</v>
      </c>
    </row>
    <row r="4028" spans="1:12" ht="15" x14ac:dyDescent="0.25">
      <c r="A4028" s="167">
        <f t="shared" si="311"/>
        <v>143.40000000001064</v>
      </c>
      <c r="B4028" s="325">
        <f t="shared" si="314"/>
        <v>0.59750000000004433</v>
      </c>
      <c r="C4028" s="167">
        <f t="shared" si="310"/>
        <v>192.449999999992</v>
      </c>
      <c r="D4028" s="167">
        <f>IF('Lineær programmering opg 4'!$M$4=0,"-",(-A4028+'Lineær programmering opg 4'!$M$4)/'Lineær programmering opg 4'!$K$4*-1)</f>
        <v>193.19999999997873</v>
      </c>
      <c r="E4028" s="167">
        <f>IF('Lineær programmering opg 4'!$M$5=0,"-",(-A4028+'Lineær programmering opg 4'!$M$5)/'Lineær programmering opg 4'!$K$5*-1)</f>
        <v>192.449999999992</v>
      </c>
      <c r="F4028" s="167" t="str">
        <f>IF('Lineær programmering opg 4'!$E$6=0,"-",(-A4028+'Lineær programmering opg 4'!$M$6)/'Lineær programmering opg 4'!$K$6*-1)</f>
        <v>-</v>
      </c>
      <c r="G4028" s="167" t="str">
        <f>IF('Lineær programmering opg 4'!$D$7=0,"-",((-A4028+'Lineær programmering opg 4'!$M$7)/'Lineær programmering opg 4'!$K$7)*-1)</f>
        <v>-</v>
      </c>
      <c r="H4028" s="167" t="str">
        <f>IF('Lineær programmering opg 4'!$C$8=0,"-",((-A4028+'Lineær programmering opg 4'!$M$8)/'Lineær programmering opg 4'!$K$8)*-1)</f>
        <v>-</v>
      </c>
      <c r="I4028" s="167" t="str">
        <f>IF('Lineær programmering opg 4'!$D$8=0,"-",'Lineær programmering opg 4'!$G$8)</f>
        <v>-</v>
      </c>
      <c r="J4028" s="295">
        <f>A4028*'Lineær programmering opg 4'!$C$11+Datatabel!C4028*'Lineær programmering opg 4'!$D$11</f>
        <v>43207.499999999862</v>
      </c>
      <c r="K4028" s="9">
        <f t="shared" si="312"/>
        <v>0</v>
      </c>
      <c r="L4028" s="9">
        <f t="shared" si="313"/>
        <v>0</v>
      </c>
    </row>
    <row r="4029" spans="1:12" ht="15" x14ac:dyDescent="0.25">
      <c r="A4029" s="167">
        <f t="shared" si="311"/>
        <v>143.37600000001063</v>
      </c>
      <c r="B4029" s="325">
        <f t="shared" si="314"/>
        <v>0.59740000000004434</v>
      </c>
      <c r="C4029" s="167">
        <f t="shared" si="310"/>
        <v>192.467999999992</v>
      </c>
      <c r="D4029" s="167">
        <f>IF('Lineær programmering opg 4'!$M$4=0,"-",(-A4029+'Lineær programmering opg 4'!$M$4)/'Lineær programmering opg 4'!$K$4*-1)</f>
        <v>193.24799999997873</v>
      </c>
      <c r="E4029" s="167">
        <f>IF('Lineær programmering opg 4'!$M$5=0,"-",(-A4029+'Lineær programmering opg 4'!$M$5)/'Lineær programmering opg 4'!$K$5*-1)</f>
        <v>192.467999999992</v>
      </c>
      <c r="F4029" s="167" t="str">
        <f>IF('Lineær programmering opg 4'!$E$6=0,"-",(-A4029+'Lineær programmering opg 4'!$M$6)/'Lineær programmering opg 4'!$K$6*-1)</f>
        <v>-</v>
      </c>
      <c r="G4029" s="167" t="str">
        <f>IF('Lineær programmering opg 4'!$D$7=0,"-",((-A4029+'Lineær programmering opg 4'!$M$7)/'Lineær programmering opg 4'!$K$7)*-1)</f>
        <v>-</v>
      </c>
      <c r="H4029" s="167" t="str">
        <f>IF('Lineær programmering opg 4'!$C$8=0,"-",((-A4029+'Lineær programmering opg 4'!$M$8)/'Lineær programmering opg 4'!$K$8)*-1)</f>
        <v>-</v>
      </c>
      <c r="I4029" s="167" t="str">
        <f>IF('Lineær programmering opg 4'!$D$8=0,"-",'Lineær programmering opg 4'!$G$8)</f>
        <v>-</v>
      </c>
      <c r="J4029" s="295">
        <f>A4029*'Lineær programmering opg 4'!$C$11+Datatabel!C4029*'Lineær programmering opg 4'!$D$11</f>
        <v>43207.799999999865</v>
      </c>
      <c r="K4029" s="9">
        <f t="shared" si="312"/>
        <v>0</v>
      </c>
      <c r="L4029" s="9">
        <f t="shared" si="313"/>
        <v>0</v>
      </c>
    </row>
    <row r="4030" spans="1:12" ht="15" x14ac:dyDescent="0.25">
      <c r="A4030" s="167">
        <f t="shared" si="311"/>
        <v>143.35200000001063</v>
      </c>
      <c r="B4030" s="325">
        <f t="shared" si="314"/>
        <v>0.59730000000004435</v>
      </c>
      <c r="C4030" s="167">
        <f t="shared" si="310"/>
        <v>192.485999999992</v>
      </c>
      <c r="D4030" s="167">
        <f>IF('Lineær programmering opg 4'!$M$4=0,"-",(-A4030+'Lineær programmering opg 4'!$M$4)/'Lineær programmering opg 4'!$K$4*-1)</f>
        <v>193.29599999997873</v>
      </c>
      <c r="E4030" s="167">
        <f>IF('Lineær programmering opg 4'!$M$5=0,"-",(-A4030+'Lineær programmering opg 4'!$M$5)/'Lineær programmering opg 4'!$K$5*-1)</f>
        <v>192.485999999992</v>
      </c>
      <c r="F4030" s="167" t="str">
        <f>IF('Lineær programmering opg 4'!$E$6=0,"-",(-A4030+'Lineær programmering opg 4'!$M$6)/'Lineær programmering opg 4'!$K$6*-1)</f>
        <v>-</v>
      </c>
      <c r="G4030" s="167" t="str">
        <f>IF('Lineær programmering opg 4'!$D$7=0,"-",((-A4030+'Lineær programmering opg 4'!$M$7)/'Lineær programmering opg 4'!$K$7)*-1)</f>
        <v>-</v>
      </c>
      <c r="H4030" s="167" t="str">
        <f>IF('Lineær programmering opg 4'!$C$8=0,"-",((-A4030+'Lineær programmering opg 4'!$M$8)/'Lineær programmering opg 4'!$K$8)*-1)</f>
        <v>-</v>
      </c>
      <c r="I4030" s="167" t="str">
        <f>IF('Lineær programmering opg 4'!$D$8=0,"-",'Lineær programmering opg 4'!$G$8)</f>
        <v>-</v>
      </c>
      <c r="J4030" s="295">
        <f>A4030*'Lineær programmering opg 4'!$C$11+Datatabel!C4030*'Lineær programmering opg 4'!$D$11</f>
        <v>43208.09999999986</v>
      </c>
      <c r="K4030" s="9">
        <f t="shared" si="312"/>
        <v>0</v>
      </c>
      <c r="L4030" s="9">
        <f t="shared" si="313"/>
        <v>0</v>
      </c>
    </row>
    <row r="4031" spans="1:12" ht="15" x14ac:dyDescent="0.25">
      <c r="A4031" s="167">
        <f t="shared" si="311"/>
        <v>143.32800000001066</v>
      </c>
      <c r="B4031" s="325">
        <f t="shared" si="314"/>
        <v>0.59720000000004436</v>
      </c>
      <c r="C4031" s="167">
        <f t="shared" si="310"/>
        <v>192.503999999992</v>
      </c>
      <c r="D4031" s="167">
        <f>IF('Lineær programmering opg 4'!$M$4=0,"-",(-A4031+'Lineær programmering opg 4'!$M$4)/'Lineær programmering opg 4'!$K$4*-1)</f>
        <v>193.34399999997868</v>
      </c>
      <c r="E4031" s="167">
        <f>IF('Lineær programmering opg 4'!$M$5=0,"-",(-A4031+'Lineær programmering opg 4'!$M$5)/'Lineær programmering opg 4'!$K$5*-1)</f>
        <v>192.503999999992</v>
      </c>
      <c r="F4031" s="167" t="str">
        <f>IF('Lineær programmering opg 4'!$E$6=0,"-",(-A4031+'Lineær programmering opg 4'!$M$6)/'Lineær programmering opg 4'!$K$6*-1)</f>
        <v>-</v>
      </c>
      <c r="G4031" s="167" t="str">
        <f>IF('Lineær programmering opg 4'!$D$7=0,"-",((-A4031+'Lineær programmering opg 4'!$M$7)/'Lineær programmering opg 4'!$K$7)*-1)</f>
        <v>-</v>
      </c>
      <c r="H4031" s="167" t="str">
        <f>IF('Lineær programmering opg 4'!$C$8=0,"-",((-A4031+'Lineær programmering opg 4'!$M$8)/'Lineær programmering opg 4'!$K$8)*-1)</f>
        <v>-</v>
      </c>
      <c r="I4031" s="167" t="str">
        <f>IF('Lineær programmering opg 4'!$D$8=0,"-",'Lineær programmering opg 4'!$G$8)</f>
        <v>-</v>
      </c>
      <c r="J4031" s="295">
        <f>A4031*'Lineær programmering opg 4'!$C$11+Datatabel!C4031*'Lineær programmering opg 4'!$D$11</f>
        <v>43208.399999999863</v>
      </c>
      <c r="K4031" s="9">
        <f t="shared" si="312"/>
        <v>0</v>
      </c>
      <c r="L4031" s="9">
        <f t="shared" si="313"/>
        <v>0</v>
      </c>
    </row>
    <row r="4032" spans="1:12" ht="15" x14ac:dyDescent="0.25">
      <c r="A4032" s="167">
        <f t="shared" si="311"/>
        <v>143.30400000001066</v>
      </c>
      <c r="B4032" s="325">
        <f t="shared" si="314"/>
        <v>0.59710000000004437</v>
      </c>
      <c r="C4032" s="167">
        <f t="shared" si="310"/>
        <v>192.521999999992</v>
      </c>
      <c r="D4032" s="167">
        <f>IF('Lineær programmering opg 4'!$M$4=0,"-",(-A4032+'Lineær programmering opg 4'!$M$4)/'Lineær programmering opg 4'!$K$4*-1)</f>
        <v>193.39199999997868</v>
      </c>
      <c r="E4032" s="167">
        <f>IF('Lineær programmering opg 4'!$M$5=0,"-",(-A4032+'Lineær programmering opg 4'!$M$5)/'Lineær programmering opg 4'!$K$5*-1)</f>
        <v>192.521999999992</v>
      </c>
      <c r="F4032" s="167" t="str">
        <f>IF('Lineær programmering opg 4'!$E$6=0,"-",(-A4032+'Lineær programmering opg 4'!$M$6)/'Lineær programmering opg 4'!$K$6*-1)</f>
        <v>-</v>
      </c>
      <c r="G4032" s="167" t="str">
        <f>IF('Lineær programmering opg 4'!$D$7=0,"-",((-A4032+'Lineær programmering opg 4'!$M$7)/'Lineær programmering opg 4'!$K$7)*-1)</f>
        <v>-</v>
      </c>
      <c r="H4032" s="167" t="str">
        <f>IF('Lineær programmering opg 4'!$C$8=0,"-",((-A4032+'Lineær programmering opg 4'!$M$8)/'Lineær programmering opg 4'!$K$8)*-1)</f>
        <v>-</v>
      </c>
      <c r="I4032" s="167" t="str">
        <f>IF('Lineær programmering opg 4'!$D$8=0,"-",'Lineær programmering opg 4'!$G$8)</f>
        <v>-</v>
      </c>
      <c r="J4032" s="295">
        <f>A4032*'Lineær programmering opg 4'!$C$11+Datatabel!C4032*'Lineær programmering opg 4'!$D$11</f>
        <v>43208.699999999866</v>
      </c>
      <c r="K4032" s="9">
        <f t="shared" si="312"/>
        <v>0</v>
      </c>
      <c r="L4032" s="9">
        <f t="shared" si="313"/>
        <v>0</v>
      </c>
    </row>
    <row r="4033" spans="1:12" ht="15" x14ac:dyDescent="0.25">
      <c r="A4033" s="167">
        <f t="shared" si="311"/>
        <v>143.28000000001066</v>
      </c>
      <c r="B4033" s="325">
        <f t="shared" si="314"/>
        <v>0.59700000000004438</v>
      </c>
      <c r="C4033" s="167">
        <f t="shared" si="310"/>
        <v>192.53999999999201</v>
      </c>
      <c r="D4033" s="167">
        <f>IF('Lineær programmering opg 4'!$M$4=0,"-",(-A4033+'Lineær programmering opg 4'!$M$4)/'Lineær programmering opg 4'!$K$4*-1)</f>
        <v>193.43999999997868</v>
      </c>
      <c r="E4033" s="167">
        <f>IF('Lineær programmering opg 4'!$M$5=0,"-",(-A4033+'Lineær programmering opg 4'!$M$5)/'Lineær programmering opg 4'!$K$5*-1)</f>
        <v>192.53999999999201</v>
      </c>
      <c r="F4033" s="167" t="str">
        <f>IF('Lineær programmering opg 4'!$E$6=0,"-",(-A4033+'Lineær programmering opg 4'!$M$6)/'Lineær programmering opg 4'!$K$6*-1)</f>
        <v>-</v>
      </c>
      <c r="G4033" s="167" t="str">
        <f>IF('Lineær programmering opg 4'!$D$7=0,"-",((-A4033+'Lineær programmering opg 4'!$M$7)/'Lineær programmering opg 4'!$K$7)*-1)</f>
        <v>-</v>
      </c>
      <c r="H4033" s="167" t="str">
        <f>IF('Lineær programmering opg 4'!$C$8=0,"-",((-A4033+'Lineær programmering opg 4'!$M$8)/'Lineær programmering opg 4'!$K$8)*-1)</f>
        <v>-</v>
      </c>
      <c r="I4033" s="167" t="str">
        <f>IF('Lineær programmering opg 4'!$D$8=0,"-",'Lineær programmering opg 4'!$G$8)</f>
        <v>-</v>
      </c>
      <c r="J4033" s="295">
        <f>A4033*'Lineær programmering opg 4'!$C$11+Datatabel!C4033*'Lineær programmering opg 4'!$D$11</f>
        <v>43208.999999999869</v>
      </c>
      <c r="K4033" s="9">
        <f t="shared" si="312"/>
        <v>0</v>
      </c>
      <c r="L4033" s="9">
        <f t="shared" si="313"/>
        <v>0</v>
      </c>
    </row>
    <row r="4034" spans="1:12" ht="15" x14ac:dyDescent="0.25">
      <c r="A4034" s="167">
        <f t="shared" si="311"/>
        <v>143.25600000001066</v>
      </c>
      <c r="B4034" s="325">
        <f t="shared" si="314"/>
        <v>0.5969000000000444</v>
      </c>
      <c r="C4034" s="167">
        <f t="shared" si="310"/>
        <v>192.55799999999201</v>
      </c>
      <c r="D4034" s="167">
        <f>IF('Lineær programmering opg 4'!$M$4=0,"-",(-A4034+'Lineær programmering opg 4'!$M$4)/'Lineær programmering opg 4'!$K$4*-1)</f>
        <v>193.48799999997868</v>
      </c>
      <c r="E4034" s="167">
        <f>IF('Lineær programmering opg 4'!$M$5=0,"-",(-A4034+'Lineær programmering opg 4'!$M$5)/'Lineær programmering opg 4'!$K$5*-1)</f>
        <v>192.55799999999201</v>
      </c>
      <c r="F4034" s="167" t="str">
        <f>IF('Lineær programmering opg 4'!$E$6=0,"-",(-A4034+'Lineær programmering opg 4'!$M$6)/'Lineær programmering opg 4'!$K$6*-1)</f>
        <v>-</v>
      </c>
      <c r="G4034" s="167" t="str">
        <f>IF('Lineær programmering opg 4'!$D$7=0,"-",((-A4034+'Lineær programmering opg 4'!$M$7)/'Lineær programmering opg 4'!$K$7)*-1)</f>
        <v>-</v>
      </c>
      <c r="H4034" s="167" t="str">
        <f>IF('Lineær programmering opg 4'!$C$8=0,"-",((-A4034+'Lineær programmering opg 4'!$M$8)/'Lineær programmering opg 4'!$K$8)*-1)</f>
        <v>-</v>
      </c>
      <c r="I4034" s="167" t="str">
        <f>IF('Lineær programmering opg 4'!$D$8=0,"-",'Lineær programmering opg 4'!$G$8)</f>
        <v>-</v>
      </c>
      <c r="J4034" s="295">
        <f>A4034*'Lineær programmering opg 4'!$C$11+Datatabel!C4034*'Lineær programmering opg 4'!$D$11</f>
        <v>43209.299999999865</v>
      </c>
      <c r="K4034" s="9">
        <f t="shared" si="312"/>
        <v>0</v>
      </c>
      <c r="L4034" s="9">
        <f t="shared" si="313"/>
        <v>0</v>
      </c>
    </row>
    <row r="4035" spans="1:12" ht="15" x14ac:dyDescent="0.25">
      <c r="A4035" s="167">
        <f t="shared" si="311"/>
        <v>143.23200000001066</v>
      </c>
      <c r="B4035" s="325">
        <f t="shared" si="314"/>
        <v>0.59680000000004441</v>
      </c>
      <c r="C4035" s="167">
        <f t="shared" ref="C4035:C4098" si="315">MIN(D4035,E4035,F4035,G4035,H4035,I4035)</f>
        <v>192.57599999999201</v>
      </c>
      <c r="D4035" s="167">
        <f>IF('Lineær programmering opg 4'!$M$4=0,"-",(-A4035+'Lineær programmering opg 4'!$M$4)/'Lineær programmering opg 4'!$K$4*-1)</f>
        <v>193.53599999997869</v>
      </c>
      <c r="E4035" s="167">
        <f>IF('Lineær programmering opg 4'!$M$5=0,"-",(-A4035+'Lineær programmering opg 4'!$M$5)/'Lineær programmering opg 4'!$K$5*-1)</f>
        <v>192.57599999999201</v>
      </c>
      <c r="F4035" s="167" t="str">
        <f>IF('Lineær programmering opg 4'!$E$6=0,"-",(-A4035+'Lineær programmering opg 4'!$M$6)/'Lineær programmering opg 4'!$K$6*-1)</f>
        <v>-</v>
      </c>
      <c r="G4035" s="167" t="str">
        <f>IF('Lineær programmering opg 4'!$D$7=0,"-",((-A4035+'Lineær programmering opg 4'!$M$7)/'Lineær programmering opg 4'!$K$7)*-1)</f>
        <v>-</v>
      </c>
      <c r="H4035" s="167" t="str">
        <f>IF('Lineær programmering opg 4'!$C$8=0,"-",((-A4035+'Lineær programmering opg 4'!$M$8)/'Lineær programmering opg 4'!$K$8)*-1)</f>
        <v>-</v>
      </c>
      <c r="I4035" s="167" t="str">
        <f>IF('Lineær programmering opg 4'!$D$8=0,"-",'Lineær programmering opg 4'!$G$8)</f>
        <v>-</v>
      </c>
      <c r="J4035" s="295">
        <f>A4035*'Lineær programmering opg 4'!$C$11+Datatabel!C4035*'Lineær programmering opg 4'!$D$11</f>
        <v>43209.599999999868</v>
      </c>
      <c r="K4035" s="9">
        <f t="shared" si="312"/>
        <v>0</v>
      </c>
      <c r="L4035" s="9">
        <f t="shared" si="313"/>
        <v>0</v>
      </c>
    </row>
    <row r="4036" spans="1:12" ht="15" x14ac:dyDescent="0.25">
      <c r="A4036" s="167">
        <f t="shared" ref="A4036:A4099" si="316">$A$3*B4036</f>
        <v>143.20800000001066</v>
      </c>
      <c r="B4036" s="325">
        <f t="shared" si="314"/>
        <v>0.59670000000004442</v>
      </c>
      <c r="C4036" s="167">
        <f t="shared" si="315"/>
        <v>192.59399999999201</v>
      </c>
      <c r="D4036" s="167">
        <f>IF('Lineær programmering opg 4'!$M$4=0,"-",(-A4036+'Lineær programmering opg 4'!$M$4)/'Lineær programmering opg 4'!$K$4*-1)</f>
        <v>193.58399999997869</v>
      </c>
      <c r="E4036" s="167">
        <f>IF('Lineær programmering opg 4'!$M$5=0,"-",(-A4036+'Lineær programmering opg 4'!$M$5)/'Lineær programmering opg 4'!$K$5*-1)</f>
        <v>192.59399999999201</v>
      </c>
      <c r="F4036" s="167" t="str">
        <f>IF('Lineær programmering opg 4'!$E$6=0,"-",(-A4036+'Lineær programmering opg 4'!$M$6)/'Lineær programmering opg 4'!$K$6*-1)</f>
        <v>-</v>
      </c>
      <c r="G4036" s="167" t="str">
        <f>IF('Lineær programmering opg 4'!$D$7=0,"-",((-A4036+'Lineær programmering opg 4'!$M$7)/'Lineær programmering opg 4'!$K$7)*-1)</f>
        <v>-</v>
      </c>
      <c r="H4036" s="167" t="str">
        <f>IF('Lineær programmering opg 4'!$C$8=0,"-",((-A4036+'Lineær programmering opg 4'!$M$8)/'Lineær programmering opg 4'!$K$8)*-1)</f>
        <v>-</v>
      </c>
      <c r="I4036" s="167" t="str">
        <f>IF('Lineær programmering opg 4'!$D$8=0,"-",'Lineær programmering opg 4'!$G$8)</f>
        <v>-</v>
      </c>
      <c r="J4036" s="295">
        <f>A4036*'Lineær programmering opg 4'!$C$11+Datatabel!C4036*'Lineær programmering opg 4'!$D$11</f>
        <v>43209.899999999863</v>
      </c>
      <c r="K4036" s="9">
        <f t="shared" ref="K4036:K4099" si="317">IF($J$10004=J4036,A4036,0)</f>
        <v>0</v>
      </c>
      <c r="L4036" s="9">
        <f t="shared" ref="L4036:L4099" si="318">IF(J4036=$J$10004,C4036,0)</f>
        <v>0</v>
      </c>
    </row>
    <row r="4037" spans="1:12" ht="15" x14ac:dyDescent="0.25">
      <c r="A4037" s="167">
        <f t="shared" si="316"/>
        <v>143.18400000001066</v>
      </c>
      <c r="B4037" s="325">
        <f t="shared" ref="B4037:B4100" si="319">B4036-0.01%</f>
        <v>0.59660000000004443</v>
      </c>
      <c r="C4037" s="167">
        <f t="shared" si="315"/>
        <v>192.61199999999201</v>
      </c>
      <c r="D4037" s="167">
        <f>IF('Lineær programmering opg 4'!$M$4=0,"-",(-A4037+'Lineær programmering opg 4'!$M$4)/'Lineær programmering opg 4'!$K$4*-1)</f>
        <v>193.63199999997869</v>
      </c>
      <c r="E4037" s="167">
        <f>IF('Lineær programmering opg 4'!$M$5=0,"-",(-A4037+'Lineær programmering opg 4'!$M$5)/'Lineær programmering opg 4'!$K$5*-1)</f>
        <v>192.61199999999201</v>
      </c>
      <c r="F4037" s="167" t="str">
        <f>IF('Lineær programmering opg 4'!$E$6=0,"-",(-A4037+'Lineær programmering opg 4'!$M$6)/'Lineær programmering opg 4'!$K$6*-1)</f>
        <v>-</v>
      </c>
      <c r="G4037" s="167" t="str">
        <f>IF('Lineær programmering opg 4'!$D$7=0,"-",((-A4037+'Lineær programmering opg 4'!$M$7)/'Lineær programmering opg 4'!$K$7)*-1)</f>
        <v>-</v>
      </c>
      <c r="H4037" s="167" t="str">
        <f>IF('Lineær programmering opg 4'!$C$8=0,"-",((-A4037+'Lineær programmering opg 4'!$M$8)/'Lineær programmering opg 4'!$K$8)*-1)</f>
        <v>-</v>
      </c>
      <c r="I4037" s="167" t="str">
        <f>IF('Lineær programmering opg 4'!$D$8=0,"-",'Lineær programmering opg 4'!$G$8)</f>
        <v>-</v>
      </c>
      <c r="J4037" s="295">
        <f>A4037*'Lineær programmering opg 4'!$C$11+Datatabel!C4037*'Lineær programmering opg 4'!$D$11</f>
        <v>43210.199999999866</v>
      </c>
      <c r="K4037" s="9">
        <f t="shared" si="317"/>
        <v>0</v>
      </c>
      <c r="L4037" s="9">
        <f t="shared" si="318"/>
        <v>0</v>
      </c>
    </row>
    <row r="4038" spans="1:12" ht="15" x14ac:dyDescent="0.25">
      <c r="A4038" s="167">
        <f t="shared" si="316"/>
        <v>143.16000000001065</v>
      </c>
      <c r="B4038" s="325">
        <f t="shared" si="319"/>
        <v>0.59650000000004444</v>
      </c>
      <c r="C4038" s="167">
        <f t="shared" si="315"/>
        <v>192.62999999999201</v>
      </c>
      <c r="D4038" s="167">
        <f>IF('Lineær programmering opg 4'!$M$4=0,"-",(-A4038+'Lineær programmering opg 4'!$M$4)/'Lineær programmering opg 4'!$K$4*-1)</f>
        <v>193.67999999997869</v>
      </c>
      <c r="E4038" s="167">
        <f>IF('Lineær programmering opg 4'!$M$5=0,"-",(-A4038+'Lineær programmering opg 4'!$M$5)/'Lineær programmering opg 4'!$K$5*-1)</f>
        <v>192.62999999999201</v>
      </c>
      <c r="F4038" s="167" t="str">
        <f>IF('Lineær programmering opg 4'!$E$6=0,"-",(-A4038+'Lineær programmering opg 4'!$M$6)/'Lineær programmering opg 4'!$K$6*-1)</f>
        <v>-</v>
      </c>
      <c r="G4038" s="167" t="str">
        <f>IF('Lineær programmering opg 4'!$D$7=0,"-",((-A4038+'Lineær programmering opg 4'!$M$7)/'Lineær programmering opg 4'!$K$7)*-1)</f>
        <v>-</v>
      </c>
      <c r="H4038" s="167" t="str">
        <f>IF('Lineær programmering opg 4'!$C$8=0,"-",((-A4038+'Lineær programmering opg 4'!$M$8)/'Lineær programmering opg 4'!$K$8)*-1)</f>
        <v>-</v>
      </c>
      <c r="I4038" s="167" t="str">
        <f>IF('Lineær programmering opg 4'!$D$8=0,"-",'Lineær programmering opg 4'!$G$8)</f>
        <v>-</v>
      </c>
      <c r="J4038" s="295">
        <f>A4038*'Lineær programmering opg 4'!$C$11+Datatabel!C4038*'Lineær programmering opg 4'!$D$11</f>
        <v>43210.499999999869</v>
      </c>
      <c r="K4038" s="9">
        <f t="shared" si="317"/>
        <v>0</v>
      </c>
      <c r="L4038" s="9">
        <f t="shared" si="318"/>
        <v>0</v>
      </c>
    </row>
    <row r="4039" spans="1:12" ht="15" x14ac:dyDescent="0.25">
      <c r="A4039" s="167">
        <f t="shared" si="316"/>
        <v>143.13600000001065</v>
      </c>
      <c r="B4039" s="325">
        <f t="shared" si="319"/>
        <v>0.59640000000004445</v>
      </c>
      <c r="C4039" s="167">
        <f t="shared" si="315"/>
        <v>192.64799999999201</v>
      </c>
      <c r="D4039" s="167">
        <f>IF('Lineær programmering opg 4'!$M$4=0,"-",(-A4039+'Lineær programmering opg 4'!$M$4)/'Lineær programmering opg 4'!$K$4*-1)</f>
        <v>193.72799999997869</v>
      </c>
      <c r="E4039" s="167">
        <f>IF('Lineær programmering opg 4'!$M$5=0,"-",(-A4039+'Lineær programmering opg 4'!$M$5)/'Lineær programmering opg 4'!$K$5*-1)</f>
        <v>192.64799999999201</v>
      </c>
      <c r="F4039" s="167" t="str">
        <f>IF('Lineær programmering opg 4'!$E$6=0,"-",(-A4039+'Lineær programmering opg 4'!$M$6)/'Lineær programmering opg 4'!$K$6*-1)</f>
        <v>-</v>
      </c>
      <c r="G4039" s="167" t="str">
        <f>IF('Lineær programmering opg 4'!$D$7=0,"-",((-A4039+'Lineær programmering opg 4'!$M$7)/'Lineær programmering opg 4'!$K$7)*-1)</f>
        <v>-</v>
      </c>
      <c r="H4039" s="167" t="str">
        <f>IF('Lineær programmering opg 4'!$C$8=0,"-",((-A4039+'Lineær programmering opg 4'!$M$8)/'Lineær programmering opg 4'!$K$8)*-1)</f>
        <v>-</v>
      </c>
      <c r="I4039" s="167" t="str">
        <f>IF('Lineær programmering opg 4'!$D$8=0,"-",'Lineær programmering opg 4'!$G$8)</f>
        <v>-</v>
      </c>
      <c r="J4039" s="295">
        <f>A4039*'Lineær programmering opg 4'!$C$11+Datatabel!C4039*'Lineær programmering opg 4'!$D$11</f>
        <v>43210.799999999865</v>
      </c>
      <c r="K4039" s="9">
        <f t="shared" si="317"/>
        <v>0</v>
      </c>
      <c r="L4039" s="9">
        <f t="shared" si="318"/>
        <v>0</v>
      </c>
    </row>
    <row r="4040" spans="1:12" ht="15" x14ac:dyDescent="0.25">
      <c r="A4040" s="167">
        <f t="shared" si="316"/>
        <v>143.11200000001068</v>
      </c>
      <c r="B4040" s="325">
        <f t="shared" si="319"/>
        <v>0.59630000000004446</v>
      </c>
      <c r="C4040" s="167">
        <f t="shared" si="315"/>
        <v>192.66599999999201</v>
      </c>
      <c r="D4040" s="167">
        <f>IF('Lineær programmering opg 4'!$M$4=0,"-",(-A4040+'Lineær programmering opg 4'!$M$4)/'Lineær programmering opg 4'!$K$4*-1)</f>
        <v>193.77599999997864</v>
      </c>
      <c r="E4040" s="167">
        <f>IF('Lineær programmering opg 4'!$M$5=0,"-",(-A4040+'Lineær programmering opg 4'!$M$5)/'Lineær programmering opg 4'!$K$5*-1)</f>
        <v>192.66599999999201</v>
      </c>
      <c r="F4040" s="167" t="str">
        <f>IF('Lineær programmering opg 4'!$E$6=0,"-",(-A4040+'Lineær programmering opg 4'!$M$6)/'Lineær programmering opg 4'!$K$6*-1)</f>
        <v>-</v>
      </c>
      <c r="G4040" s="167" t="str">
        <f>IF('Lineær programmering opg 4'!$D$7=0,"-",((-A4040+'Lineær programmering opg 4'!$M$7)/'Lineær programmering opg 4'!$K$7)*-1)</f>
        <v>-</v>
      </c>
      <c r="H4040" s="167" t="str">
        <f>IF('Lineær programmering opg 4'!$C$8=0,"-",((-A4040+'Lineær programmering opg 4'!$M$8)/'Lineær programmering opg 4'!$K$8)*-1)</f>
        <v>-</v>
      </c>
      <c r="I4040" s="167" t="str">
        <f>IF('Lineær programmering opg 4'!$D$8=0,"-",'Lineær programmering opg 4'!$G$8)</f>
        <v>-</v>
      </c>
      <c r="J4040" s="295">
        <f>A4040*'Lineær programmering opg 4'!$C$11+Datatabel!C4040*'Lineær programmering opg 4'!$D$11</f>
        <v>43211.099999999868</v>
      </c>
      <c r="K4040" s="9">
        <f t="shared" si="317"/>
        <v>0</v>
      </c>
      <c r="L4040" s="9">
        <f t="shared" si="318"/>
        <v>0</v>
      </c>
    </row>
    <row r="4041" spans="1:12" ht="15" x14ac:dyDescent="0.25">
      <c r="A4041" s="167">
        <f t="shared" si="316"/>
        <v>143.08800000001068</v>
      </c>
      <c r="B4041" s="325">
        <f t="shared" si="319"/>
        <v>0.59620000000004447</v>
      </c>
      <c r="C4041" s="167">
        <f t="shared" si="315"/>
        <v>192.68399999999201</v>
      </c>
      <c r="D4041" s="167">
        <f>IF('Lineær programmering opg 4'!$M$4=0,"-",(-A4041+'Lineær programmering opg 4'!$M$4)/'Lineær programmering opg 4'!$K$4*-1)</f>
        <v>193.82399999997864</v>
      </c>
      <c r="E4041" s="167">
        <f>IF('Lineær programmering opg 4'!$M$5=0,"-",(-A4041+'Lineær programmering opg 4'!$M$5)/'Lineær programmering opg 4'!$K$5*-1)</f>
        <v>192.68399999999201</v>
      </c>
      <c r="F4041" s="167" t="str">
        <f>IF('Lineær programmering opg 4'!$E$6=0,"-",(-A4041+'Lineær programmering opg 4'!$M$6)/'Lineær programmering opg 4'!$K$6*-1)</f>
        <v>-</v>
      </c>
      <c r="G4041" s="167" t="str">
        <f>IF('Lineær programmering opg 4'!$D$7=0,"-",((-A4041+'Lineær programmering opg 4'!$M$7)/'Lineær programmering opg 4'!$K$7)*-1)</f>
        <v>-</v>
      </c>
      <c r="H4041" s="167" t="str">
        <f>IF('Lineær programmering opg 4'!$C$8=0,"-",((-A4041+'Lineær programmering opg 4'!$M$8)/'Lineær programmering opg 4'!$K$8)*-1)</f>
        <v>-</v>
      </c>
      <c r="I4041" s="167" t="str">
        <f>IF('Lineær programmering opg 4'!$D$8=0,"-",'Lineær programmering opg 4'!$G$8)</f>
        <v>-</v>
      </c>
      <c r="J4041" s="295">
        <f>A4041*'Lineær programmering opg 4'!$C$11+Datatabel!C4041*'Lineær programmering opg 4'!$D$11</f>
        <v>43211.39999999987</v>
      </c>
      <c r="K4041" s="9">
        <f t="shared" si="317"/>
        <v>0</v>
      </c>
      <c r="L4041" s="9">
        <f t="shared" si="318"/>
        <v>0</v>
      </c>
    </row>
    <row r="4042" spans="1:12" ht="15" x14ac:dyDescent="0.25">
      <c r="A4042" s="167">
        <f t="shared" si="316"/>
        <v>143.06400000001068</v>
      </c>
      <c r="B4042" s="325">
        <f t="shared" si="319"/>
        <v>0.59610000000004448</v>
      </c>
      <c r="C4042" s="167">
        <f t="shared" si="315"/>
        <v>192.70199999999201</v>
      </c>
      <c r="D4042" s="167">
        <f>IF('Lineær programmering opg 4'!$M$4=0,"-",(-A4042+'Lineær programmering opg 4'!$M$4)/'Lineær programmering opg 4'!$K$4*-1)</f>
        <v>193.87199999997864</v>
      </c>
      <c r="E4042" s="167">
        <f>IF('Lineær programmering opg 4'!$M$5=0,"-",(-A4042+'Lineær programmering opg 4'!$M$5)/'Lineær programmering opg 4'!$K$5*-1)</f>
        <v>192.70199999999201</v>
      </c>
      <c r="F4042" s="167" t="str">
        <f>IF('Lineær programmering opg 4'!$E$6=0,"-",(-A4042+'Lineær programmering opg 4'!$M$6)/'Lineær programmering opg 4'!$K$6*-1)</f>
        <v>-</v>
      </c>
      <c r="G4042" s="167" t="str">
        <f>IF('Lineær programmering opg 4'!$D$7=0,"-",((-A4042+'Lineær programmering opg 4'!$M$7)/'Lineær programmering opg 4'!$K$7)*-1)</f>
        <v>-</v>
      </c>
      <c r="H4042" s="167" t="str">
        <f>IF('Lineær programmering opg 4'!$C$8=0,"-",((-A4042+'Lineær programmering opg 4'!$M$8)/'Lineær programmering opg 4'!$K$8)*-1)</f>
        <v>-</v>
      </c>
      <c r="I4042" s="167" t="str">
        <f>IF('Lineær programmering opg 4'!$D$8=0,"-",'Lineær programmering opg 4'!$G$8)</f>
        <v>-</v>
      </c>
      <c r="J4042" s="295">
        <f>A4042*'Lineær programmering opg 4'!$C$11+Datatabel!C4042*'Lineær programmering opg 4'!$D$11</f>
        <v>43211.699999999866</v>
      </c>
      <c r="K4042" s="9">
        <f t="shared" si="317"/>
        <v>0</v>
      </c>
      <c r="L4042" s="9">
        <f t="shared" si="318"/>
        <v>0</v>
      </c>
    </row>
    <row r="4043" spans="1:12" ht="15" x14ac:dyDescent="0.25">
      <c r="A4043" s="167">
        <f t="shared" si="316"/>
        <v>143.04000000001068</v>
      </c>
      <c r="B4043" s="325">
        <f t="shared" si="319"/>
        <v>0.59600000000004449</v>
      </c>
      <c r="C4043" s="167">
        <f t="shared" si="315"/>
        <v>192.71999999999201</v>
      </c>
      <c r="D4043" s="167">
        <f>IF('Lineær programmering opg 4'!$M$4=0,"-",(-A4043+'Lineær programmering opg 4'!$M$4)/'Lineær programmering opg 4'!$K$4*-1)</f>
        <v>193.91999999997864</v>
      </c>
      <c r="E4043" s="167">
        <f>IF('Lineær programmering opg 4'!$M$5=0,"-",(-A4043+'Lineær programmering opg 4'!$M$5)/'Lineær programmering opg 4'!$K$5*-1)</f>
        <v>192.71999999999201</v>
      </c>
      <c r="F4043" s="167" t="str">
        <f>IF('Lineær programmering opg 4'!$E$6=0,"-",(-A4043+'Lineær programmering opg 4'!$M$6)/'Lineær programmering opg 4'!$K$6*-1)</f>
        <v>-</v>
      </c>
      <c r="G4043" s="167" t="str">
        <f>IF('Lineær programmering opg 4'!$D$7=0,"-",((-A4043+'Lineær programmering opg 4'!$M$7)/'Lineær programmering opg 4'!$K$7)*-1)</f>
        <v>-</v>
      </c>
      <c r="H4043" s="167" t="str">
        <f>IF('Lineær programmering opg 4'!$C$8=0,"-",((-A4043+'Lineær programmering opg 4'!$M$8)/'Lineær programmering opg 4'!$K$8)*-1)</f>
        <v>-</v>
      </c>
      <c r="I4043" s="167" t="str">
        <f>IF('Lineær programmering opg 4'!$D$8=0,"-",'Lineær programmering opg 4'!$G$8)</f>
        <v>-</v>
      </c>
      <c r="J4043" s="295">
        <f>A4043*'Lineær programmering opg 4'!$C$11+Datatabel!C4043*'Lineær programmering opg 4'!$D$11</f>
        <v>43211.999999999869</v>
      </c>
      <c r="K4043" s="9">
        <f t="shared" si="317"/>
        <v>0</v>
      </c>
      <c r="L4043" s="9">
        <f t="shared" si="318"/>
        <v>0</v>
      </c>
    </row>
    <row r="4044" spans="1:12" ht="15" x14ac:dyDescent="0.25">
      <c r="A4044" s="167">
        <f t="shared" si="316"/>
        <v>143.01600000001068</v>
      </c>
      <c r="B4044" s="325">
        <f t="shared" si="319"/>
        <v>0.59590000000004451</v>
      </c>
      <c r="C4044" s="167">
        <f t="shared" si="315"/>
        <v>192.73799999999201</v>
      </c>
      <c r="D4044" s="167">
        <f>IF('Lineær programmering opg 4'!$M$4=0,"-",(-A4044+'Lineær programmering opg 4'!$M$4)/'Lineær programmering opg 4'!$K$4*-1)</f>
        <v>193.96799999997864</v>
      </c>
      <c r="E4044" s="167">
        <f>IF('Lineær programmering opg 4'!$M$5=0,"-",(-A4044+'Lineær programmering opg 4'!$M$5)/'Lineær programmering opg 4'!$K$5*-1)</f>
        <v>192.73799999999201</v>
      </c>
      <c r="F4044" s="167" t="str">
        <f>IF('Lineær programmering opg 4'!$E$6=0,"-",(-A4044+'Lineær programmering opg 4'!$M$6)/'Lineær programmering opg 4'!$K$6*-1)</f>
        <v>-</v>
      </c>
      <c r="G4044" s="167" t="str">
        <f>IF('Lineær programmering opg 4'!$D$7=0,"-",((-A4044+'Lineær programmering opg 4'!$M$7)/'Lineær programmering opg 4'!$K$7)*-1)</f>
        <v>-</v>
      </c>
      <c r="H4044" s="167" t="str">
        <f>IF('Lineær programmering opg 4'!$C$8=0,"-",((-A4044+'Lineær programmering opg 4'!$M$8)/'Lineær programmering opg 4'!$K$8)*-1)</f>
        <v>-</v>
      </c>
      <c r="I4044" s="167" t="str">
        <f>IF('Lineær programmering opg 4'!$D$8=0,"-",'Lineær programmering opg 4'!$G$8)</f>
        <v>-</v>
      </c>
      <c r="J4044" s="295">
        <f>A4044*'Lineær programmering opg 4'!$C$11+Datatabel!C4044*'Lineær programmering opg 4'!$D$11</f>
        <v>43212.299999999872</v>
      </c>
      <c r="K4044" s="9">
        <f t="shared" si="317"/>
        <v>0</v>
      </c>
      <c r="L4044" s="9">
        <f t="shared" si="318"/>
        <v>0</v>
      </c>
    </row>
    <row r="4045" spans="1:12" ht="15" x14ac:dyDescent="0.25">
      <c r="A4045" s="167">
        <f t="shared" si="316"/>
        <v>142.99200000001068</v>
      </c>
      <c r="B4045" s="325">
        <f t="shared" si="319"/>
        <v>0.59580000000004452</v>
      </c>
      <c r="C4045" s="167">
        <f t="shared" si="315"/>
        <v>192.75599999999201</v>
      </c>
      <c r="D4045" s="167">
        <f>IF('Lineær programmering opg 4'!$M$4=0,"-",(-A4045+'Lineær programmering opg 4'!$M$4)/'Lineær programmering opg 4'!$K$4*-1)</f>
        <v>194.01599999997865</v>
      </c>
      <c r="E4045" s="167">
        <f>IF('Lineær programmering opg 4'!$M$5=0,"-",(-A4045+'Lineær programmering opg 4'!$M$5)/'Lineær programmering opg 4'!$K$5*-1)</f>
        <v>192.75599999999201</v>
      </c>
      <c r="F4045" s="167" t="str">
        <f>IF('Lineær programmering opg 4'!$E$6=0,"-",(-A4045+'Lineær programmering opg 4'!$M$6)/'Lineær programmering opg 4'!$K$6*-1)</f>
        <v>-</v>
      </c>
      <c r="G4045" s="167" t="str">
        <f>IF('Lineær programmering opg 4'!$D$7=0,"-",((-A4045+'Lineær programmering opg 4'!$M$7)/'Lineær programmering opg 4'!$K$7)*-1)</f>
        <v>-</v>
      </c>
      <c r="H4045" s="167" t="str">
        <f>IF('Lineær programmering opg 4'!$C$8=0,"-",((-A4045+'Lineær programmering opg 4'!$M$8)/'Lineær programmering opg 4'!$K$8)*-1)</f>
        <v>-</v>
      </c>
      <c r="I4045" s="167" t="str">
        <f>IF('Lineær programmering opg 4'!$D$8=0,"-",'Lineær programmering opg 4'!$G$8)</f>
        <v>-</v>
      </c>
      <c r="J4045" s="295">
        <f>A4045*'Lineær programmering opg 4'!$C$11+Datatabel!C4045*'Lineær programmering opg 4'!$D$11</f>
        <v>43212.599999999868</v>
      </c>
      <c r="K4045" s="9">
        <f t="shared" si="317"/>
        <v>0</v>
      </c>
      <c r="L4045" s="9">
        <f t="shared" si="318"/>
        <v>0</v>
      </c>
    </row>
    <row r="4046" spans="1:12" ht="15" x14ac:dyDescent="0.25">
      <c r="A4046" s="167">
        <f t="shared" si="316"/>
        <v>142.96800000001068</v>
      </c>
      <c r="B4046" s="325">
        <f t="shared" si="319"/>
        <v>0.59570000000004453</v>
      </c>
      <c r="C4046" s="167">
        <f t="shared" si="315"/>
        <v>192.77399999999201</v>
      </c>
      <c r="D4046" s="167">
        <f>IF('Lineær programmering opg 4'!$M$4=0,"-",(-A4046+'Lineær programmering opg 4'!$M$4)/'Lineær programmering opg 4'!$K$4*-1)</f>
        <v>194.06399999997865</v>
      </c>
      <c r="E4046" s="167">
        <f>IF('Lineær programmering opg 4'!$M$5=0,"-",(-A4046+'Lineær programmering opg 4'!$M$5)/'Lineær programmering opg 4'!$K$5*-1)</f>
        <v>192.77399999999201</v>
      </c>
      <c r="F4046" s="167" t="str">
        <f>IF('Lineær programmering opg 4'!$E$6=0,"-",(-A4046+'Lineær programmering opg 4'!$M$6)/'Lineær programmering opg 4'!$K$6*-1)</f>
        <v>-</v>
      </c>
      <c r="G4046" s="167" t="str">
        <f>IF('Lineær programmering opg 4'!$D$7=0,"-",((-A4046+'Lineær programmering opg 4'!$M$7)/'Lineær programmering opg 4'!$K$7)*-1)</f>
        <v>-</v>
      </c>
      <c r="H4046" s="167" t="str">
        <f>IF('Lineær programmering opg 4'!$C$8=0,"-",((-A4046+'Lineær programmering opg 4'!$M$8)/'Lineær programmering opg 4'!$K$8)*-1)</f>
        <v>-</v>
      </c>
      <c r="I4046" s="167" t="str">
        <f>IF('Lineær programmering opg 4'!$D$8=0,"-",'Lineær programmering opg 4'!$G$8)</f>
        <v>-</v>
      </c>
      <c r="J4046" s="295">
        <f>A4046*'Lineær programmering opg 4'!$C$11+Datatabel!C4046*'Lineær programmering opg 4'!$D$11</f>
        <v>43212.89999999987</v>
      </c>
      <c r="K4046" s="9">
        <f t="shared" si="317"/>
        <v>0</v>
      </c>
      <c r="L4046" s="9">
        <f t="shared" si="318"/>
        <v>0</v>
      </c>
    </row>
    <row r="4047" spans="1:12" ht="15" x14ac:dyDescent="0.25">
      <c r="A4047" s="167">
        <f t="shared" si="316"/>
        <v>142.9440000000107</v>
      </c>
      <c r="B4047" s="325">
        <f t="shared" si="319"/>
        <v>0.59560000000004454</v>
      </c>
      <c r="C4047" s="167">
        <f t="shared" si="315"/>
        <v>192.79199999999199</v>
      </c>
      <c r="D4047" s="167">
        <f>IF('Lineær programmering opg 4'!$M$4=0,"-",(-A4047+'Lineær programmering opg 4'!$M$4)/'Lineær programmering opg 4'!$K$4*-1)</f>
        <v>194.11199999997859</v>
      </c>
      <c r="E4047" s="167">
        <f>IF('Lineær programmering opg 4'!$M$5=0,"-",(-A4047+'Lineær programmering opg 4'!$M$5)/'Lineær programmering opg 4'!$K$5*-1)</f>
        <v>192.79199999999199</v>
      </c>
      <c r="F4047" s="167" t="str">
        <f>IF('Lineær programmering opg 4'!$E$6=0,"-",(-A4047+'Lineær programmering opg 4'!$M$6)/'Lineær programmering opg 4'!$K$6*-1)</f>
        <v>-</v>
      </c>
      <c r="G4047" s="167" t="str">
        <f>IF('Lineær programmering opg 4'!$D$7=0,"-",((-A4047+'Lineær programmering opg 4'!$M$7)/'Lineær programmering opg 4'!$K$7)*-1)</f>
        <v>-</v>
      </c>
      <c r="H4047" s="167" t="str">
        <f>IF('Lineær programmering opg 4'!$C$8=0,"-",((-A4047+'Lineær programmering opg 4'!$M$8)/'Lineær programmering opg 4'!$K$8)*-1)</f>
        <v>-</v>
      </c>
      <c r="I4047" s="167" t="str">
        <f>IF('Lineær programmering opg 4'!$D$8=0,"-",'Lineær programmering opg 4'!$G$8)</f>
        <v>-</v>
      </c>
      <c r="J4047" s="295">
        <f>A4047*'Lineær programmering opg 4'!$C$11+Datatabel!C4047*'Lineær programmering opg 4'!$D$11</f>
        <v>43213.199999999866</v>
      </c>
      <c r="K4047" s="9">
        <f t="shared" si="317"/>
        <v>0</v>
      </c>
      <c r="L4047" s="9">
        <f t="shared" si="318"/>
        <v>0</v>
      </c>
    </row>
    <row r="4048" spans="1:12" ht="15" x14ac:dyDescent="0.25">
      <c r="A4048" s="167">
        <f t="shared" si="316"/>
        <v>142.9200000000107</v>
      </c>
      <c r="B4048" s="325">
        <f t="shared" si="319"/>
        <v>0.59550000000004455</v>
      </c>
      <c r="C4048" s="167">
        <f t="shared" si="315"/>
        <v>192.80999999999199</v>
      </c>
      <c r="D4048" s="167">
        <f>IF('Lineær programmering opg 4'!$M$4=0,"-",(-A4048+'Lineær programmering opg 4'!$M$4)/'Lineær programmering opg 4'!$K$4*-1)</f>
        <v>194.1599999999786</v>
      </c>
      <c r="E4048" s="167">
        <f>IF('Lineær programmering opg 4'!$M$5=0,"-",(-A4048+'Lineær programmering opg 4'!$M$5)/'Lineær programmering opg 4'!$K$5*-1)</f>
        <v>192.80999999999199</v>
      </c>
      <c r="F4048" s="167" t="str">
        <f>IF('Lineær programmering opg 4'!$E$6=0,"-",(-A4048+'Lineær programmering opg 4'!$M$6)/'Lineær programmering opg 4'!$K$6*-1)</f>
        <v>-</v>
      </c>
      <c r="G4048" s="167" t="str">
        <f>IF('Lineær programmering opg 4'!$D$7=0,"-",((-A4048+'Lineær programmering opg 4'!$M$7)/'Lineær programmering opg 4'!$K$7)*-1)</f>
        <v>-</v>
      </c>
      <c r="H4048" s="167" t="str">
        <f>IF('Lineær programmering opg 4'!$C$8=0,"-",((-A4048+'Lineær programmering opg 4'!$M$8)/'Lineær programmering opg 4'!$K$8)*-1)</f>
        <v>-</v>
      </c>
      <c r="I4048" s="167" t="str">
        <f>IF('Lineær programmering opg 4'!$D$8=0,"-",'Lineær programmering opg 4'!$G$8)</f>
        <v>-</v>
      </c>
      <c r="J4048" s="295">
        <f>A4048*'Lineær programmering opg 4'!$C$11+Datatabel!C4048*'Lineær programmering opg 4'!$D$11</f>
        <v>43213.499999999869</v>
      </c>
      <c r="K4048" s="9">
        <f t="shared" si="317"/>
        <v>0</v>
      </c>
      <c r="L4048" s="9">
        <f t="shared" si="318"/>
        <v>0</v>
      </c>
    </row>
    <row r="4049" spans="1:12" ht="15" x14ac:dyDescent="0.25">
      <c r="A4049" s="167">
        <f t="shared" si="316"/>
        <v>142.8960000000107</v>
      </c>
      <c r="B4049" s="325">
        <f t="shared" si="319"/>
        <v>0.59540000000004456</v>
      </c>
      <c r="C4049" s="167">
        <f t="shared" si="315"/>
        <v>192.82799999999199</v>
      </c>
      <c r="D4049" s="167">
        <f>IF('Lineær programmering opg 4'!$M$4=0,"-",(-A4049+'Lineær programmering opg 4'!$M$4)/'Lineær programmering opg 4'!$K$4*-1)</f>
        <v>194.2079999999786</v>
      </c>
      <c r="E4049" s="167">
        <f>IF('Lineær programmering opg 4'!$M$5=0,"-",(-A4049+'Lineær programmering opg 4'!$M$5)/'Lineær programmering opg 4'!$K$5*-1)</f>
        <v>192.82799999999199</v>
      </c>
      <c r="F4049" s="167" t="str">
        <f>IF('Lineær programmering opg 4'!$E$6=0,"-",(-A4049+'Lineær programmering opg 4'!$M$6)/'Lineær programmering opg 4'!$K$6*-1)</f>
        <v>-</v>
      </c>
      <c r="G4049" s="167" t="str">
        <f>IF('Lineær programmering opg 4'!$D$7=0,"-",((-A4049+'Lineær programmering opg 4'!$M$7)/'Lineær programmering opg 4'!$K$7)*-1)</f>
        <v>-</v>
      </c>
      <c r="H4049" s="167" t="str">
        <f>IF('Lineær programmering opg 4'!$C$8=0,"-",((-A4049+'Lineær programmering opg 4'!$M$8)/'Lineær programmering opg 4'!$K$8)*-1)</f>
        <v>-</v>
      </c>
      <c r="I4049" s="167" t="str">
        <f>IF('Lineær programmering opg 4'!$D$8=0,"-",'Lineær programmering opg 4'!$G$8)</f>
        <v>-</v>
      </c>
      <c r="J4049" s="295">
        <f>A4049*'Lineær programmering opg 4'!$C$11+Datatabel!C4049*'Lineær programmering opg 4'!$D$11</f>
        <v>43213.799999999865</v>
      </c>
      <c r="K4049" s="9">
        <f t="shared" si="317"/>
        <v>0</v>
      </c>
      <c r="L4049" s="9">
        <f t="shared" si="318"/>
        <v>0</v>
      </c>
    </row>
    <row r="4050" spans="1:12" ht="15" x14ac:dyDescent="0.25">
      <c r="A4050" s="167">
        <f t="shared" si="316"/>
        <v>142.8720000000107</v>
      </c>
      <c r="B4050" s="325">
        <f t="shared" si="319"/>
        <v>0.59530000000004457</v>
      </c>
      <c r="C4050" s="167">
        <f t="shared" si="315"/>
        <v>192.84599999999199</v>
      </c>
      <c r="D4050" s="167">
        <f>IF('Lineær programmering opg 4'!$M$4=0,"-",(-A4050+'Lineær programmering opg 4'!$M$4)/'Lineær programmering opg 4'!$K$4*-1)</f>
        <v>194.2559999999786</v>
      </c>
      <c r="E4050" s="167">
        <f>IF('Lineær programmering opg 4'!$M$5=0,"-",(-A4050+'Lineær programmering opg 4'!$M$5)/'Lineær programmering opg 4'!$K$5*-1)</f>
        <v>192.84599999999199</v>
      </c>
      <c r="F4050" s="167" t="str">
        <f>IF('Lineær programmering opg 4'!$E$6=0,"-",(-A4050+'Lineær programmering opg 4'!$M$6)/'Lineær programmering opg 4'!$K$6*-1)</f>
        <v>-</v>
      </c>
      <c r="G4050" s="167" t="str">
        <f>IF('Lineær programmering opg 4'!$D$7=0,"-",((-A4050+'Lineær programmering opg 4'!$M$7)/'Lineær programmering opg 4'!$K$7)*-1)</f>
        <v>-</v>
      </c>
      <c r="H4050" s="167" t="str">
        <f>IF('Lineær programmering opg 4'!$C$8=0,"-",((-A4050+'Lineær programmering opg 4'!$M$8)/'Lineær programmering opg 4'!$K$8)*-1)</f>
        <v>-</v>
      </c>
      <c r="I4050" s="167" t="str">
        <f>IF('Lineær programmering opg 4'!$D$8=0,"-",'Lineær programmering opg 4'!$G$8)</f>
        <v>-</v>
      </c>
      <c r="J4050" s="295">
        <f>A4050*'Lineær programmering opg 4'!$C$11+Datatabel!C4050*'Lineær programmering opg 4'!$D$11</f>
        <v>43214.099999999868</v>
      </c>
      <c r="K4050" s="9">
        <f t="shared" si="317"/>
        <v>0</v>
      </c>
      <c r="L4050" s="9">
        <f t="shared" si="318"/>
        <v>0</v>
      </c>
    </row>
    <row r="4051" spans="1:12" ht="15" x14ac:dyDescent="0.25">
      <c r="A4051" s="167">
        <f t="shared" si="316"/>
        <v>142.8480000000107</v>
      </c>
      <c r="B4051" s="325">
        <f t="shared" si="319"/>
        <v>0.59520000000004458</v>
      </c>
      <c r="C4051" s="167">
        <f t="shared" si="315"/>
        <v>192.86399999999199</v>
      </c>
      <c r="D4051" s="167">
        <f>IF('Lineær programmering opg 4'!$M$4=0,"-",(-A4051+'Lineær programmering opg 4'!$M$4)/'Lineær programmering opg 4'!$K$4*-1)</f>
        <v>194.3039999999786</v>
      </c>
      <c r="E4051" s="167">
        <f>IF('Lineær programmering opg 4'!$M$5=0,"-",(-A4051+'Lineær programmering opg 4'!$M$5)/'Lineær programmering opg 4'!$K$5*-1)</f>
        <v>192.86399999999199</v>
      </c>
      <c r="F4051" s="167" t="str">
        <f>IF('Lineær programmering opg 4'!$E$6=0,"-",(-A4051+'Lineær programmering opg 4'!$M$6)/'Lineær programmering opg 4'!$K$6*-1)</f>
        <v>-</v>
      </c>
      <c r="G4051" s="167" t="str">
        <f>IF('Lineær programmering opg 4'!$D$7=0,"-",((-A4051+'Lineær programmering opg 4'!$M$7)/'Lineær programmering opg 4'!$K$7)*-1)</f>
        <v>-</v>
      </c>
      <c r="H4051" s="167" t="str">
        <f>IF('Lineær programmering opg 4'!$C$8=0,"-",((-A4051+'Lineær programmering opg 4'!$M$8)/'Lineær programmering opg 4'!$K$8)*-1)</f>
        <v>-</v>
      </c>
      <c r="I4051" s="167" t="str">
        <f>IF('Lineær programmering opg 4'!$D$8=0,"-",'Lineær programmering opg 4'!$G$8)</f>
        <v>-</v>
      </c>
      <c r="J4051" s="295">
        <f>A4051*'Lineær programmering opg 4'!$C$11+Datatabel!C4051*'Lineær programmering opg 4'!$D$11</f>
        <v>43214.39999999987</v>
      </c>
      <c r="K4051" s="9">
        <f t="shared" si="317"/>
        <v>0</v>
      </c>
      <c r="L4051" s="9">
        <f t="shared" si="318"/>
        <v>0</v>
      </c>
    </row>
    <row r="4052" spans="1:12" ht="15" x14ac:dyDescent="0.25">
      <c r="A4052" s="167">
        <f t="shared" si="316"/>
        <v>142.8240000000107</v>
      </c>
      <c r="B4052" s="325">
        <f t="shared" si="319"/>
        <v>0.59510000000004459</v>
      </c>
      <c r="C4052" s="167">
        <f t="shared" si="315"/>
        <v>192.88199999999199</v>
      </c>
      <c r="D4052" s="167">
        <f>IF('Lineær programmering opg 4'!$M$4=0,"-",(-A4052+'Lineær programmering opg 4'!$M$4)/'Lineær programmering opg 4'!$K$4*-1)</f>
        <v>194.3519999999786</v>
      </c>
      <c r="E4052" s="167">
        <f>IF('Lineær programmering opg 4'!$M$5=0,"-",(-A4052+'Lineær programmering opg 4'!$M$5)/'Lineær programmering opg 4'!$K$5*-1)</f>
        <v>192.88199999999199</v>
      </c>
      <c r="F4052" s="167" t="str">
        <f>IF('Lineær programmering opg 4'!$E$6=0,"-",(-A4052+'Lineær programmering opg 4'!$M$6)/'Lineær programmering opg 4'!$K$6*-1)</f>
        <v>-</v>
      </c>
      <c r="G4052" s="167" t="str">
        <f>IF('Lineær programmering opg 4'!$D$7=0,"-",((-A4052+'Lineær programmering opg 4'!$M$7)/'Lineær programmering opg 4'!$K$7)*-1)</f>
        <v>-</v>
      </c>
      <c r="H4052" s="167" t="str">
        <f>IF('Lineær programmering opg 4'!$C$8=0,"-",((-A4052+'Lineær programmering opg 4'!$M$8)/'Lineær programmering opg 4'!$K$8)*-1)</f>
        <v>-</v>
      </c>
      <c r="I4052" s="167" t="str">
        <f>IF('Lineær programmering opg 4'!$D$8=0,"-",'Lineær programmering opg 4'!$G$8)</f>
        <v>-</v>
      </c>
      <c r="J4052" s="295">
        <f>A4052*'Lineær programmering opg 4'!$C$11+Datatabel!C4052*'Lineær programmering opg 4'!$D$11</f>
        <v>43214.699999999866</v>
      </c>
      <c r="K4052" s="9">
        <f t="shared" si="317"/>
        <v>0</v>
      </c>
      <c r="L4052" s="9">
        <f t="shared" si="318"/>
        <v>0</v>
      </c>
    </row>
    <row r="4053" spans="1:12" ht="15" x14ac:dyDescent="0.25">
      <c r="A4053" s="167">
        <f t="shared" si="316"/>
        <v>142.8000000000107</v>
      </c>
      <c r="B4053" s="325">
        <f t="shared" si="319"/>
        <v>0.5950000000000446</v>
      </c>
      <c r="C4053" s="167">
        <f t="shared" si="315"/>
        <v>192.89999999999199</v>
      </c>
      <c r="D4053" s="167">
        <f>IF('Lineær programmering opg 4'!$M$4=0,"-",(-A4053+'Lineær programmering opg 4'!$M$4)/'Lineær programmering opg 4'!$K$4*-1)</f>
        <v>194.3999999999786</v>
      </c>
      <c r="E4053" s="167">
        <f>IF('Lineær programmering opg 4'!$M$5=0,"-",(-A4053+'Lineær programmering opg 4'!$M$5)/'Lineær programmering opg 4'!$K$5*-1)</f>
        <v>192.89999999999199</v>
      </c>
      <c r="F4053" s="167" t="str">
        <f>IF('Lineær programmering opg 4'!$E$6=0,"-",(-A4053+'Lineær programmering opg 4'!$M$6)/'Lineær programmering opg 4'!$K$6*-1)</f>
        <v>-</v>
      </c>
      <c r="G4053" s="167" t="str">
        <f>IF('Lineær programmering opg 4'!$D$7=0,"-",((-A4053+'Lineær programmering opg 4'!$M$7)/'Lineær programmering opg 4'!$K$7)*-1)</f>
        <v>-</v>
      </c>
      <c r="H4053" s="167" t="str">
        <f>IF('Lineær programmering opg 4'!$C$8=0,"-",((-A4053+'Lineær programmering opg 4'!$M$8)/'Lineær programmering opg 4'!$K$8)*-1)</f>
        <v>-</v>
      </c>
      <c r="I4053" s="167" t="str">
        <f>IF('Lineær programmering opg 4'!$D$8=0,"-",'Lineær programmering opg 4'!$G$8)</f>
        <v>-</v>
      </c>
      <c r="J4053" s="295">
        <f>A4053*'Lineær programmering opg 4'!$C$11+Datatabel!C4053*'Lineær programmering opg 4'!$D$11</f>
        <v>43214.999999999869</v>
      </c>
      <c r="K4053" s="9">
        <f t="shared" si="317"/>
        <v>0</v>
      </c>
      <c r="L4053" s="9">
        <f t="shared" si="318"/>
        <v>0</v>
      </c>
    </row>
    <row r="4054" spans="1:12" ht="15" x14ac:dyDescent="0.25">
      <c r="A4054" s="167">
        <f t="shared" si="316"/>
        <v>142.7760000000107</v>
      </c>
      <c r="B4054" s="325">
        <f t="shared" si="319"/>
        <v>0.59490000000004462</v>
      </c>
      <c r="C4054" s="167">
        <f t="shared" si="315"/>
        <v>192.91799999999199</v>
      </c>
      <c r="D4054" s="167">
        <f>IF('Lineær programmering opg 4'!$M$4=0,"-",(-A4054+'Lineær programmering opg 4'!$M$4)/'Lineær programmering opg 4'!$K$4*-1)</f>
        <v>194.44799999997861</v>
      </c>
      <c r="E4054" s="167">
        <f>IF('Lineær programmering opg 4'!$M$5=0,"-",(-A4054+'Lineær programmering opg 4'!$M$5)/'Lineær programmering opg 4'!$K$5*-1)</f>
        <v>192.91799999999199</v>
      </c>
      <c r="F4054" s="167" t="str">
        <f>IF('Lineær programmering opg 4'!$E$6=0,"-",(-A4054+'Lineær programmering opg 4'!$M$6)/'Lineær programmering opg 4'!$K$6*-1)</f>
        <v>-</v>
      </c>
      <c r="G4054" s="167" t="str">
        <f>IF('Lineær programmering opg 4'!$D$7=0,"-",((-A4054+'Lineær programmering opg 4'!$M$7)/'Lineær programmering opg 4'!$K$7)*-1)</f>
        <v>-</v>
      </c>
      <c r="H4054" s="167" t="str">
        <f>IF('Lineær programmering opg 4'!$C$8=0,"-",((-A4054+'Lineær programmering opg 4'!$M$8)/'Lineær programmering opg 4'!$K$8)*-1)</f>
        <v>-</v>
      </c>
      <c r="I4054" s="167" t="str">
        <f>IF('Lineær programmering opg 4'!$D$8=0,"-",'Lineær programmering opg 4'!$G$8)</f>
        <v>-</v>
      </c>
      <c r="J4054" s="295">
        <f>A4054*'Lineær programmering opg 4'!$C$11+Datatabel!C4054*'Lineær programmering opg 4'!$D$11</f>
        <v>43215.299999999872</v>
      </c>
      <c r="K4054" s="9">
        <f t="shared" si="317"/>
        <v>0</v>
      </c>
      <c r="L4054" s="9">
        <f t="shared" si="318"/>
        <v>0</v>
      </c>
    </row>
    <row r="4055" spans="1:12" ht="15" x14ac:dyDescent="0.25">
      <c r="A4055" s="167">
        <f t="shared" si="316"/>
        <v>142.7520000000107</v>
      </c>
      <c r="B4055" s="325">
        <f t="shared" si="319"/>
        <v>0.59480000000004463</v>
      </c>
      <c r="C4055" s="167">
        <f t="shared" si="315"/>
        <v>192.93599999999199</v>
      </c>
      <c r="D4055" s="167">
        <f>IF('Lineær programmering opg 4'!$M$4=0,"-",(-A4055+'Lineær programmering opg 4'!$M$4)/'Lineær programmering opg 4'!$K$4*-1)</f>
        <v>194.49599999997861</v>
      </c>
      <c r="E4055" s="167">
        <f>IF('Lineær programmering opg 4'!$M$5=0,"-",(-A4055+'Lineær programmering opg 4'!$M$5)/'Lineær programmering opg 4'!$K$5*-1)</f>
        <v>192.93599999999199</v>
      </c>
      <c r="F4055" s="167" t="str">
        <f>IF('Lineær programmering opg 4'!$E$6=0,"-",(-A4055+'Lineær programmering opg 4'!$M$6)/'Lineær programmering opg 4'!$K$6*-1)</f>
        <v>-</v>
      </c>
      <c r="G4055" s="167" t="str">
        <f>IF('Lineær programmering opg 4'!$D$7=0,"-",((-A4055+'Lineær programmering opg 4'!$M$7)/'Lineær programmering opg 4'!$K$7)*-1)</f>
        <v>-</v>
      </c>
      <c r="H4055" s="167" t="str">
        <f>IF('Lineær programmering opg 4'!$C$8=0,"-",((-A4055+'Lineær programmering opg 4'!$M$8)/'Lineær programmering opg 4'!$K$8)*-1)</f>
        <v>-</v>
      </c>
      <c r="I4055" s="167" t="str">
        <f>IF('Lineær programmering opg 4'!$D$8=0,"-",'Lineær programmering opg 4'!$G$8)</f>
        <v>-</v>
      </c>
      <c r="J4055" s="295">
        <f>A4055*'Lineær programmering opg 4'!$C$11+Datatabel!C4055*'Lineær programmering opg 4'!$D$11</f>
        <v>43215.599999999868</v>
      </c>
      <c r="K4055" s="9">
        <f t="shared" si="317"/>
        <v>0</v>
      </c>
      <c r="L4055" s="9">
        <f t="shared" si="318"/>
        <v>0</v>
      </c>
    </row>
    <row r="4056" spans="1:12" ht="15" x14ac:dyDescent="0.25">
      <c r="A4056" s="167">
        <f t="shared" si="316"/>
        <v>142.72800000001072</v>
      </c>
      <c r="B4056" s="325">
        <f t="shared" si="319"/>
        <v>0.59470000000004464</v>
      </c>
      <c r="C4056" s="167">
        <f t="shared" si="315"/>
        <v>192.95399999999194</v>
      </c>
      <c r="D4056" s="167">
        <f>IF('Lineær programmering opg 4'!$M$4=0,"-",(-A4056+'Lineær programmering opg 4'!$M$4)/'Lineær programmering opg 4'!$K$4*-1)</f>
        <v>194.54399999997855</v>
      </c>
      <c r="E4056" s="167">
        <f>IF('Lineær programmering opg 4'!$M$5=0,"-",(-A4056+'Lineær programmering opg 4'!$M$5)/'Lineær programmering opg 4'!$K$5*-1)</f>
        <v>192.95399999999194</v>
      </c>
      <c r="F4056" s="167" t="str">
        <f>IF('Lineær programmering opg 4'!$E$6=0,"-",(-A4056+'Lineær programmering opg 4'!$M$6)/'Lineær programmering opg 4'!$K$6*-1)</f>
        <v>-</v>
      </c>
      <c r="G4056" s="167" t="str">
        <f>IF('Lineær programmering opg 4'!$D$7=0,"-",((-A4056+'Lineær programmering opg 4'!$M$7)/'Lineær programmering opg 4'!$K$7)*-1)</f>
        <v>-</v>
      </c>
      <c r="H4056" s="167" t="str">
        <f>IF('Lineær programmering opg 4'!$C$8=0,"-",((-A4056+'Lineær programmering opg 4'!$M$8)/'Lineær programmering opg 4'!$K$8)*-1)</f>
        <v>-</v>
      </c>
      <c r="I4056" s="167" t="str">
        <f>IF('Lineær programmering opg 4'!$D$8=0,"-",'Lineær programmering opg 4'!$G$8)</f>
        <v>-</v>
      </c>
      <c r="J4056" s="295">
        <f>A4056*'Lineær programmering opg 4'!$C$11+Datatabel!C4056*'Lineær programmering opg 4'!$D$11</f>
        <v>43215.899999999863</v>
      </c>
      <c r="K4056" s="9">
        <f t="shared" si="317"/>
        <v>0</v>
      </c>
      <c r="L4056" s="9">
        <f t="shared" si="318"/>
        <v>0</v>
      </c>
    </row>
    <row r="4057" spans="1:12" ht="15" x14ac:dyDescent="0.25">
      <c r="A4057" s="167">
        <f t="shared" si="316"/>
        <v>142.70400000001072</v>
      </c>
      <c r="B4057" s="325">
        <f t="shared" si="319"/>
        <v>0.59460000000004465</v>
      </c>
      <c r="C4057" s="167">
        <f t="shared" si="315"/>
        <v>192.97199999999194</v>
      </c>
      <c r="D4057" s="167">
        <f>IF('Lineær programmering opg 4'!$M$4=0,"-",(-A4057+'Lineær programmering opg 4'!$M$4)/'Lineær programmering opg 4'!$K$4*-1)</f>
        <v>194.59199999997855</v>
      </c>
      <c r="E4057" s="167">
        <f>IF('Lineær programmering opg 4'!$M$5=0,"-",(-A4057+'Lineær programmering opg 4'!$M$5)/'Lineær programmering opg 4'!$K$5*-1)</f>
        <v>192.97199999999194</v>
      </c>
      <c r="F4057" s="167" t="str">
        <f>IF('Lineær programmering opg 4'!$E$6=0,"-",(-A4057+'Lineær programmering opg 4'!$M$6)/'Lineær programmering opg 4'!$K$6*-1)</f>
        <v>-</v>
      </c>
      <c r="G4057" s="167" t="str">
        <f>IF('Lineær programmering opg 4'!$D$7=0,"-",((-A4057+'Lineær programmering opg 4'!$M$7)/'Lineær programmering opg 4'!$K$7)*-1)</f>
        <v>-</v>
      </c>
      <c r="H4057" s="167" t="str">
        <f>IF('Lineær programmering opg 4'!$C$8=0,"-",((-A4057+'Lineær programmering opg 4'!$M$8)/'Lineær programmering opg 4'!$K$8)*-1)</f>
        <v>-</v>
      </c>
      <c r="I4057" s="167" t="str">
        <f>IF('Lineær programmering opg 4'!$D$8=0,"-",'Lineær programmering opg 4'!$G$8)</f>
        <v>-</v>
      </c>
      <c r="J4057" s="295">
        <f>A4057*'Lineær programmering opg 4'!$C$11+Datatabel!C4057*'Lineær programmering opg 4'!$D$11</f>
        <v>43216.199999999866</v>
      </c>
      <c r="K4057" s="9">
        <f t="shared" si="317"/>
        <v>0</v>
      </c>
      <c r="L4057" s="9">
        <f t="shared" si="318"/>
        <v>0</v>
      </c>
    </row>
    <row r="4058" spans="1:12" ht="15" x14ac:dyDescent="0.25">
      <c r="A4058" s="167">
        <f t="shared" si="316"/>
        <v>142.68000000001072</v>
      </c>
      <c r="B4058" s="325">
        <f t="shared" si="319"/>
        <v>0.59450000000004466</v>
      </c>
      <c r="C4058" s="167">
        <f t="shared" si="315"/>
        <v>192.98999999999194</v>
      </c>
      <c r="D4058" s="167">
        <f>IF('Lineær programmering opg 4'!$M$4=0,"-",(-A4058+'Lineær programmering opg 4'!$M$4)/'Lineær programmering opg 4'!$K$4*-1)</f>
        <v>194.63999999997856</v>
      </c>
      <c r="E4058" s="167">
        <f>IF('Lineær programmering opg 4'!$M$5=0,"-",(-A4058+'Lineær programmering opg 4'!$M$5)/'Lineær programmering opg 4'!$K$5*-1)</f>
        <v>192.98999999999194</v>
      </c>
      <c r="F4058" s="167" t="str">
        <f>IF('Lineær programmering opg 4'!$E$6=0,"-",(-A4058+'Lineær programmering opg 4'!$M$6)/'Lineær programmering opg 4'!$K$6*-1)</f>
        <v>-</v>
      </c>
      <c r="G4058" s="167" t="str">
        <f>IF('Lineær programmering opg 4'!$D$7=0,"-",((-A4058+'Lineær programmering opg 4'!$M$7)/'Lineær programmering opg 4'!$K$7)*-1)</f>
        <v>-</v>
      </c>
      <c r="H4058" s="167" t="str">
        <f>IF('Lineær programmering opg 4'!$C$8=0,"-",((-A4058+'Lineær programmering opg 4'!$M$8)/'Lineær programmering opg 4'!$K$8)*-1)</f>
        <v>-</v>
      </c>
      <c r="I4058" s="167" t="str">
        <f>IF('Lineær programmering opg 4'!$D$8=0,"-",'Lineær programmering opg 4'!$G$8)</f>
        <v>-</v>
      </c>
      <c r="J4058" s="295">
        <f>A4058*'Lineær programmering opg 4'!$C$11+Datatabel!C4058*'Lineær programmering opg 4'!$D$11</f>
        <v>43216.499999999862</v>
      </c>
      <c r="K4058" s="9">
        <f t="shared" si="317"/>
        <v>0</v>
      </c>
      <c r="L4058" s="9">
        <f t="shared" si="318"/>
        <v>0</v>
      </c>
    </row>
    <row r="4059" spans="1:12" ht="15" x14ac:dyDescent="0.25">
      <c r="A4059" s="167">
        <f t="shared" si="316"/>
        <v>142.65600000001072</v>
      </c>
      <c r="B4059" s="325">
        <f t="shared" si="319"/>
        <v>0.59440000000004467</v>
      </c>
      <c r="C4059" s="167">
        <f t="shared" si="315"/>
        <v>193.00799999999194</v>
      </c>
      <c r="D4059" s="167">
        <f>IF('Lineær programmering opg 4'!$M$4=0,"-",(-A4059+'Lineær programmering opg 4'!$M$4)/'Lineær programmering opg 4'!$K$4*-1)</f>
        <v>194.68799999997856</v>
      </c>
      <c r="E4059" s="167">
        <f>IF('Lineær programmering opg 4'!$M$5=0,"-",(-A4059+'Lineær programmering opg 4'!$M$5)/'Lineær programmering opg 4'!$K$5*-1)</f>
        <v>193.00799999999194</v>
      </c>
      <c r="F4059" s="167" t="str">
        <f>IF('Lineær programmering opg 4'!$E$6=0,"-",(-A4059+'Lineær programmering opg 4'!$M$6)/'Lineær programmering opg 4'!$K$6*-1)</f>
        <v>-</v>
      </c>
      <c r="G4059" s="167" t="str">
        <f>IF('Lineær programmering opg 4'!$D$7=0,"-",((-A4059+'Lineær programmering opg 4'!$M$7)/'Lineær programmering opg 4'!$K$7)*-1)</f>
        <v>-</v>
      </c>
      <c r="H4059" s="167" t="str">
        <f>IF('Lineær programmering opg 4'!$C$8=0,"-",((-A4059+'Lineær programmering opg 4'!$M$8)/'Lineær programmering opg 4'!$K$8)*-1)</f>
        <v>-</v>
      </c>
      <c r="I4059" s="167" t="str">
        <f>IF('Lineær programmering opg 4'!$D$8=0,"-",'Lineær programmering opg 4'!$G$8)</f>
        <v>-</v>
      </c>
      <c r="J4059" s="295">
        <f>A4059*'Lineær programmering opg 4'!$C$11+Datatabel!C4059*'Lineær programmering opg 4'!$D$11</f>
        <v>43216.799999999857</v>
      </c>
      <c r="K4059" s="9">
        <f t="shared" si="317"/>
        <v>0</v>
      </c>
      <c r="L4059" s="9">
        <f t="shared" si="318"/>
        <v>0</v>
      </c>
    </row>
    <row r="4060" spans="1:12" ht="15" x14ac:dyDescent="0.25">
      <c r="A4060" s="167">
        <f t="shared" si="316"/>
        <v>142.63200000001072</v>
      </c>
      <c r="B4060" s="325">
        <f t="shared" si="319"/>
        <v>0.59430000000004468</v>
      </c>
      <c r="C4060" s="167">
        <f t="shared" si="315"/>
        <v>193.02599999999194</v>
      </c>
      <c r="D4060" s="167">
        <f>IF('Lineær programmering opg 4'!$M$4=0,"-",(-A4060+'Lineær programmering opg 4'!$M$4)/'Lineær programmering opg 4'!$K$4*-1)</f>
        <v>194.73599999997856</v>
      </c>
      <c r="E4060" s="167">
        <f>IF('Lineær programmering opg 4'!$M$5=0,"-",(-A4060+'Lineær programmering opg 4'!$M$5)/'Lineær programmering opg 4'!$K$5*-1)</f>
        <v>193.02599999999194</v>
      </c>
      <c r="F4060" s="167" t="str">
        <f>IF('Lineær programmering opg 4'!$E$6=0,"-",(-A4060+'Lineær programmering opg 4'!$M$6)/'Lineær programmering opg 4'!$K$6*-1)</f>
        <v>-</v>
      </c>
      <c r="G4060" s="167" t="str">
        <f>IF('Lineær programmering opg 4'!$D$7=0,"-",((-A4060+'Lineær programmering opg 4'!$M$7)/'Lineær programmering opg 4'!$K$7)*-1)</f>
        <v>-</v>
      </c>
      <c r="H4060" s="167" t="str">
        <f>IF('Lineær programmering opg 4'!$C$8=0,"-",((-A4060+'Lineær programmering opg 4'!$M$8)/'Lineær programmering opg 4'!$K$8)*-1)</f>
        <v>-</v>
      </c>
      <c r="I4060" s="167" t="str">
        <f>IF('Lineær programmering opg 4'!$D$8=0,"-",'Lineær programmering opg 4'!$G$8)</f>
        <v>-</v>
      </c>
      <c r="J4060" s="295">
        <f>A4060*'Lineær programmering opg 4'!$C$11+Datatabel!C4060*'Lineær programmering opg 4'!$D$11</f>
        <v>43217.09999999986</v>
      </c>
      <c r="K4060" s="9">
        <f t="shared" si="317"/>
        <v>0</v>
      </c>
      <c r="L4060" s="9">
        <f t="shared" si="318"/>
        <v>0</v>
      </c>
    </row>
    <row r="4061" spans="1:12" ht="15" x14ac:dyDescent="0.25">
      <c r="A4061" s="167">
        <f t="shared" si="316"/>
        <v>142.60800000001072</v>
      </c>
      <c r="B4061" s="325">
        <f t="shared" si="319"/>
        <v>0.59420000000004469</v>
      </c>
      <c r="C4061" s="167">
        <f t="shared" si="315"/>
        <v>193.04399999999194</v>
      </c>
      <c r="D4061" s="167">
        <f>IF('Lineær programmering opg 4'!$M$4=0,"-",(-A4061+'Lineær programmering opg 4'!$M$4)/'Lineær programmering opg 4'!$K$4*-1)</f>
        <v>194.78399999997856</v>
      </c>
      <c r="E4061" s="167">
        <f>IF('Lineær programmering opg 4'!$M$5=0,"-",(-A4061+'Lineær programmering opg 4'!$M$5)/'Lineær programmering opg 4'!$K$5*-1)</f>
        <v>193.04399999999194</v>
      </c>
      <c r="F4061" s="167" t="str">
        <f>IF('Lineær programmering opg 4'!$E$6=0,"-",(-A4061+'Lineær programmering opg 4'!$M$6)/'Lineær programmering opg 4'!$K$6*-1)</f>
        <v>-</v>
      </c>
      <c r="G4061" s="167" t="str">
        <f>IF('Lineær programmering opg 4'!$D$7=0,"-",((-A4061+'Lineær programmering opg 4'!$M$7)/'Lineær programmering opg 4'!$K$7)*-1)</f>
        <v>-</v>
      </c>
      <c r="H4061" s="167" t="str">
        <f>IF('Lineær programmering opg 4'!$C$8=0,"-",((-A4061+'Lineær programmering opg 4'!$M$8)/'Lineær programmering opg 4'!$K$8)*-1)</f>
        <v>-</v>
      </c>
      <c r="I4061" s="167" t="str">
        <f>IF('Lineær programmering opg 4'!$D$8=0,"-",'Lineær programmering opg 4'!$G$8)</f>
        <v>-</v>
      </c>
      <c r="J4061" s="295">
        <f>A4061*'Lineær programmering opg 4'!$C$11+Datatabel!C4061*'Lineær programmering opg 4'!$D$11</f>
        <v>43217.399999999863</v>
      </c>
      <c r="K4061" s="9">
        <f t="shared" si="317"/>
        <v>0</v>
      </c>
      <c r="L4061" s="9">
        <f t="shared" si="318"/>
        <v>0</v>
      </c>
    </row>
    <row r="4062" spans="1:12" ht="15" x14ac:dyDescent="0.25">
      <c r="A4062" s="167">
        <f t="shared" si="316"/>
        <v>142.58400000001072</v>
      </c>
      <c r="B4062" s="325">
        <f t="shared" si="319"/>
        <v>0.5941000000000447</v>
      </c>
      <c r="C4062" s="167">
        <f t="shared" si="315"/>
        <v>193.06199999999194</v>
      </c>
      <c r="D4062" s="167">
        <f>IF('Lineær programmering opg 4'!$M$4=0,"-",(-A4062+'Lineær programmering opg 4'!$M$4)/'Lineær programmering opg 4'!$K$4*-1)</f>
        <v>194.83199999997856</v>
      </c>
      <c r="E4062" s="167">
        <f>IF('Lineær programmering opg 4'!$M$5=0,"-",(-A4062+'Lineær programmering opg 4'!$M$5)/'Lineær programmering opg 4'!$K$5*-1)</f>
        <v>193.06199999999194</v>
      </c>
      <c r="F4062" s="167" t="str">
        <f>IF('Lineær programmering opg 4'!$E$6=0,"-",(-A4062+'Lineær programmering opg 4'!$M$6)/'Lineær programmering opg 4'!$K$6*-1)</f>
        <v>-</v>
      </c>
      <c r="G4062" s="167" t="str">
        <f>IF('Lineær programmering opg 4'!$D$7=0,"-",((-A4062+'Lineær programmering opg 4'!$M$7)/'Lineær programmering opg 4'!$K$7)*-1)</f>
        <v>-</v>
      </c>
      <c r="H4062" s="167" t="str">
        <f>IF('Lineær programmering opg 4'!$C$8=0,"-",((-A4062+'Lineær programmering opg 4'!$M$8)/'Lineær programmering opg 4'!$K$8)*-1)</f>
        <v>-</v>
      </c>
      <c r="I4062" s="167" t="str">
        <f>IF('Lineær programmering opg 4'!$D$8=0,"-",'Lineær programmering opg 4'!$G$8)</f>
        <v>-</v>
      </c>
      <c r="J4062" s="295">
        <f>A4062*'Lineær programmering opg 4'!$C$11+Datatabel!C4062*'Lineær programmering opg 4'!$D$11</f>
        <v>43217.699999999866</v>
      </c>
      <c r="K4062" s="9">
        <f t="shared" si="317"/>
        <v>0</v>
      </c>
      <c r="L4062" s="9">
        <f t="shared" si="318"/>
        <v>0</v>
      </c>
    </row>
    <row r="4063" spans="1:12" ht="15" x14ac:dyDescent="0.25">
      <c r="A4063" s="167">
        <f t="shared" si="316"/>
        <v>142.56000000001075</v>
      </c>
      <c r="B4063" s="325">
        <f t="shared" si="319"/>
        <v>0.59400000000004471</v>
      </c>
      <c r="C4063" s="167">
        <f t="shared" si="315"/>
        <v>193.07999999999194</v>
      </c>
      <c r="D4063" s="167">
        <f>IF('Lineær programmering opg 4'!$M$4=0,"-",(-A4063+'Lineær programmering opg 4'!$M$4)/'Lineær programmering opg 4'!$K$4*-1)</f>
        <v>194.87999999997851</v>
      </c>
      <c r="E4063" s="167">
        <f>IF('Lineær programmering opg 4'!$M$5=0,"-",(-A4063+'Lineær programmering opg 4'!$M$5)/'Lineær programmering opg 4'!$K$5*-1)</f>
        <v>193.07999999999194</v>
      </c>
      <c r="F4063" s="167" t="str">
        <f>IF('Lineær programmering opg 4'!$E$6=0,"-",(-A4063+'Lineær programmering opg 4'!$M$6)/'Lineær programmering opg 4'!$K$6*-1)</f>
        <v>-</v>
      </c>
      <c r="G4063" s="167" t="str">
        <f>IF('Lineær programmering opg 4'!$D$7=0,"-",((-A4063+'Lineær programmering opg 4'!$M$7)/'Lineær programmering opg 4'!$K$7)*-1)</f>
        <v>-</v>
      </c>
      <c r="H4063" s="167" t="str">
        <f>IF('Lineær programmering opg 4'!$C$8=0,"-",((-A4063+'Lineær programmering opg 4'!$M$8)/'Lineær programmering opg 4'!$K$8)*-1)</f>
        <v>-</v>
      </c>
      <c r="I4063" s="167" t="str">
        <f>IF('Lineær programmering opg 4'!$D$8=0,"-",'Lineær programmering opg 4'!$G$8)</f>
        <v>-</v>
      </c>
      <c r="J4063" s="295">
        <f>A4063*'Lineær programmering opg 4'!$C$11+Datatabel!C4063*'Lineær programmering opg 4'!$D$11</f>
        <v>43217.999999999869</v>
      </c>
      <c r="K4063" s="9">
        <f t="shared" si="317"/>
        <v>0</v>
      </c>
      <c r="L4063" s="9">
        <f t="shared" si="318"/>
        <v>0</v>
      </c>
    </row>
    <row r="4064" spans="1:12" ht="15" x14ac:dyDescent="0.25">
      <c r="A4064" s="167">
        <f t="shared" si="316"/>
        <v>142.53600000001074</v>
      </c>
      <c r="B4064" s="325">
        <f t="shared" si="319"/>
        <v>0.59390000000004473</v>
      </c>
      <c r="C4064" s="167">
        <f t="shared" si="315"/>
        <v>193.09799999999194</v>
      </c>
      <c r="D4064" s="167">
        <f>IF('Lineær programmering opg 4'!$M$4=0,"-",(-A4064+'Lineær programmering opg 4'!$M$4)/'Lineær programmering opg 4'!$K$4*-1)</f>
        <v>194.92799999997851</v>
      </c>
      <c r="E4064" s="167">
        <f>IF('Lineær programmering opg 4'!$M$5=0,"-",(-A4064+'Lineær programmering opg 4'!$M$5)/'Lineær programmering opg 4'!$K$5*-1)</f>
        <v>193.09799999999194</v>
      </c>
      <c r="F4064" s="167" t="str">
        <f>IF('Lineær programmering opg 4'!$E$6=0,"-",(-A4064+'Lineær programmering opg 4'!$M$6)/'Lineær programmering opg 4'!$K$6*-1)</f>
        <v>-</v>
      </c>
      <c r="G4064" s="167" t="str">
        <f>IF('Lineær programmering opg 4'!$D$7=0,"-",((-A4064+'Lineær programmering opg 4'!$M$7)/'Lineær programmering opg 4'!$K$7)*-1)</f>
        <v>-</v>
      </c>
      <c r="H4064" s="167" t="str">
        <f>IF('Lineær programmering opg 4'!$C$8=0,"-",((-A4064+'Lineær programmering opg 4'!$M$8)/'Lineær programmering opg 4'!$K$8)*-1)</f>
        <v>-</v>
      </c>
      <c r="I4064" s="167" t="str">
        <f>IF('Lineær programmering opg 4'!$D$8=0,"-",'Lineær programmering opg 4'!$G$8)</f>
        <v>-</v>
      </c>
      <c r="J4064" s="295">
        <f>A4064*'Lineær programmering opg 4'!$C$11+Datatabel!C4064*'Lineær programmering opg 4'!$D$11</f>
        <v>43218.299999999872</v>
      </c>
      <c r="K4064" s="9">
        <f t="shared" si="317"/>
        <v>0</v>
      </c>
      <c r="L4064" s="9">
        <f t="shared" si="318"/>
        <v>0</v>
      </c>
    </row>
    <row r="4065" spans="1:12" ht="15" x14ac:dyDescent="0.25">
      <c r="A4065" s="167">
        <f t="shared" si="316"/>
        <v>142.51200000001074</v>
      </c>
      <c r="B4065" s="325">
        <f t="shared" si="319"/>
        <v>0.59380000000004474</v>
      </c>
      <c r="C4065" s="167">
        <f t="shared" si="315"/>
        <v>193.11599999999194</v>
      </c>
      <c r="D4065" s="167">
        <f>IF('Lineær programmering opg 4'!$M$4=0,"-",(-A4065+'Lineær programmering opg 4'!$M$4)/'Lineær programmering opg 4'!$K$4*-1)</f>
        <v>194.97599999997851</v>
      </c>
      <c r="E4065" s="167">
        <f>IF('Lineær programmering opg 4'!$M$5=0,"-",(-A4065+'Lineær programmering opg 4'!$M$5)/'Lineær programmering opg 4'!$K$5*-1)</f>
        <v>193.11599999999194</v>
      </c>
      <c r="F4065" s="167" t="str">
        <f>IF('Lineær programmering opg 4'!$E$6=0,"-",(-A4065+'Lineær programmering opg 4'!$M$6)/'Lineær programmering opg 4'!$K$6*-1)</f>
        <v>-</v>
      </c>
      <c r="G4065" s="167" t="str">
        <f>IF('Lineær programmering opg 4'!$D$7=0,"-",((-A4065+'Lineær programmering opg 4'!$M$7)/'Lineær programmering opg 4'!$K$7)*-1)</f>
        <v>-</v>
      </c>
      <c r="H4065" s="167" t="str">
        <f>IF('Lineær programmering opg 4'!$C$8=0,"-",((-A4065+'Lineær programmering opg 4'!$M$8)/'Lineær programmering opg 4'!$K$8)*-1)</f>
        <v>-</v>
      </c>
      <c r="I4065" s="167" t="str">
        <f>IF('Lineær programmering opg 4'!$D$8=0,"-",'Lineær programmering opg 4'!$G$8)</f>
        <v>-</v>
      </c>
      <c r="J4065" s="295">
        <f>A4065*'Lineær programmering opg 4'!$C$11+Datatabel!C4065*'Lineær programmering opg 4'!$D$11</f>
        <v>43218.59999999986</v>
      </c>
      <c r="K4065" s="9">
        <f t="shared" si="317"/>
        <v>0</v>
      </c>
      <c r="L4065" s="9">
        <f t="shared" si="318"/>
        <v>0</v>
      </c>
    </row>
    <row r="4066" spans="1:12" ht="15" x14ac:dyDescent="0.25">
      <c r="A4066" s="167">
        <f t="shared" si="316"/>
        <v>142.48800000001074</v>
      </c>
      <c r="B4066" s="325">
        <f t="shared" si="319"/>
        <v>0.59370000000004475</v>
      </c>
      <c r="C4066" s="167">
        <f t="shared" si="315"/>
        <v>193.13399999999194</v>
      </c>
      <c r="D4066" s="167">
        <f>IF('Lineær programmering opg 4'!$M$4=0,"-",(-A4066+'Lineær programmering opg 4'!$M$4)/'Lineær programmering opg 4'!$K$4*-1)</f>
        <v>195.02399999997851</v>
      </c>
      <c r="E4066" s="167">
        <f>IF('Lineær programmering opg 4'!$M$5=0,"-",(-A4066+'Lineær programmering opg 4'!$M$5)/'Lineær programmering opg 4'!$K$5*-1)</f>
        <v>193.13399999999194</v>
      </c>
      <c r="F4066" s="167" t="str">
        <f>IF('Lineær programmering opg 4'!$E$6=0,"-",(-A4066+'Lineær programmering opg 4'!$M$6)/'Lineær programmering opg 4'!$K$6*-1)</f>
        <v>-</v>
      </c>
      <c r="G4066" s="167" t="str">
        <f>IF('Lineær programmering opg 4'!$D$7=0,"-",((-A4066+'Lineær programmering opg 4'!$M$7)/'Lineær programmering opg 4'!$K$7)*-1)</f>
        <v>-</v>
      </c>
      <c r="H4066" s="167" t="str">
        <f>IF('Lineær programmering opg 4'!$C$8=0,"-",((-A4066+'Lineær programmering opg 4'!$M$8)/'Lineær programmering opg 4'!$K$8)*-1)</f>
        <v>-</v>
      </c>
      <c r="I4066" s="167" t="str">
        <f>IF('Lineær programmering opg 4'!$D$8=0,"-",'Lineær programmering opg 4'!$G$8)</f>
        <v>-</v>
      </c>
      <c r="J4066" s="295">
        <f>A4066*'Lineær programmering opg 4'!$C$11+Datatabel!C4066*'Lineær programmering opg 4'!$D$11</f>
        <v>43218.899999999863</v>
      </c>
      <c r="K4066" s="9">
        <f t="shared" si="317"/>
        <v>0</v>
      </c>
      <c r="L4066" s="9">
        <f t="shared" si="318"/>
        <v>0</v>
      </c>
    </row>
    <row r="4067" spans="1:12" ht="15" x14ac:dyDescent="0.25">
      <c r="A4067" s="167">
        <f t="shared" si="316"/>
        <v>142.46400000001074</v>
      </c>
      <c r="B4067" s="325">
        <f t="shared" si="319"/>
        <v>0.59360000000004476</v>
      </c>
      <c r="C4067" s="167">
        <f t="shared" si="315"/>
        <v>193.15199999999194</v>
      </c>
      <c r="D4067" s="167">
        <f>IF('Lineær programmering opg 4'!$M$4=0,"-",(-A4067+'Lineær programmering opg 4'!$M$4)/'Lineær programmering opg 4'!$K$4*-1)</f>
        <v>195.07199999997852</v>
      </c>
      <c r="E4067" s="167">
        <f>IF('Lineær programmering opg 4'!$M$5=0,"-",(-A4067+'Lineær programmering opg 4'!$M$5)/'Lineær programmering opg 4'!$K$5*-1)</f>
        <v>193.15199999999194</v>
      </c>
      <c r="F4067" s="167" t="str">
        <f>IF('Lineær programmering opg 4'!$E$6=0,"-",(-A4067+'Lineær programmering opg 4'!$M$6)/'Lineær programmering opg 4'!$K$6*-1)</f>
        <v>-</v>
      </c>
      <c r="G4067" s="167" t="str">
        <f>IF('Lineær programmering opg 4'!$D$7=0,"-",((-A4067+'Lineær programmering opg 4'!$M$7)/'Lineær programmering opg 4'!$K$7)*-1)</f>
        <v>-</v>
      </c>
      <c r="H4067" s="167" t="str">
        <f>IF('Lineær programmering opg 4'!$C$8=0,"-",((-A4067+'Lineær programmering opg 4'!$M$8)/'Lineær programmering opg 4'!$K$8)*-1)</f>
        <v>-</v>
      </c>
      <c r="I4067" s="167" t="str">
        <f>IF('Lineær programmering opg 4'!$D$8=0,"-",'Lineær programmering opg 4'!$G$8)</f>
        <v>-</v>
      </c>
      <c r="J4067" s="295">
        <f>A4067*'Lineær programmering opg 4'!$C$11+Datatabel!C4067*'Lineær programmering opg 4'!$D$11</f>
        <v>43219.199999999866</v>
      </c>
      <c r="K4067" s="9">
        <f t="shared" si="317"/>
        <v>0</v>
      </c>
      <c r="L4067" s="9">
        <f t="shared" si="318"/>
        <v>0</v>
      </c>
    </row>
    <row r="4068" spans="1:12" ht="15" x14ac:dyDescent="0.25">
      <c r="A4068" s="167">
        <f t="shared" si="316"/>
        <v>142.44000000001074</v>
      </c>
      <c r="B4068" s="325">
        <f t="shared" si="319"/>
        <v>0.59350000000004477</v>
      </c>
      <c r="C4068" s="167">
        <f t="shared" si="315"/>
        <v>193.16999999999194</v>
      </c>
      <c r="D4068" s="167">
        <f>IF('Lineær programmering opg 4'!$M$4=0,"-",(-A4068+'Lineær programmering opg 4'!$M$4)/'Lineær programmering opg 4'!$K$4*-1)</f>
        <v>195.11999999997852</v>
      </c>
      <c r="E4068" s="167">
        <f>IF('Lineær programmering opg 4'!$M$5=0,"-",(-A4068+'Lineær programmering opg 4'!$M$5)/'Lineær programmering opg 4'!$K$5*-1)</f>
        <v>193.16999999999194</v>
      </c>
      <c r="F4068" s="167" t="str">
        <f>IF('Lineær programmering opg 4'!$E$6=0,"-",(-A4068+'Lineær programmering opg 4'!$M$6)/'Lineær programmering opg 4'!$K$6*-1)</f>
        <v>-</v>
      </c>
      <c r="G4068" s="167" t="str">
        <f>IF('Lineær programmering opg 4'!$D$7=0,"-",((-A4068+'Lineær programmering opg 4'!$M$7)/'Lineær programmering opg 4'!$K$7)*-1)</f>
        <v>-</v>
      </c>
      <c r="H4068" s="167" t="str">
        <f>IF('Lineær programmering opg 4'!$C$8=0,"-",((-A4068+'Lineær programmering opg 4'!$M$8)/'Lineær programmering opg 4'!$K$8)*-1)</f>
        <v>-</v>
      </c>
      <c r="I4068" s="167" t="str">
        <f>IF('Lineær programmering opg 4'!$D$8=0,"-",'Lineær programmering opg 4'!$G$8)</f>
        <v>-</v>
      </c>
      <c r="J4068" s="295">
        <f>A4068*'Lineær programmering opg 4'!$C$11+Datatabel!C4068*'Lineær programmering opg 4'!$D$11</f>
        <v>43219.499999999869</v>
      </c>
      <c r="K4068" s="9">
        <f t="shared" si="317"/>
        <v>0</v>
      </c>
      <c r="L4068" s="9">
        <f t="shared" si="318"/>
        <v>0</v>
      </c>
    </row>
    <row r="4069" spans="1:12" ht="15" x14ac:dyDescent="0.25">
      <c r="A4069" s="167">
        <f t="shared" si="316"/>
        <v>142.41600000001074</v>
      </c>
      <c r="B4069" s="325">
        <f t="shared" si="319"/>
        <v>0.59340000000004478</v>
      </c>
      <c r="C4069" s="167">
        <f t="shared" si="315"/>
        <v>193.18799999999194</v>
      </c>
      <c r="D4069" s="167">
        <f>IF('Lineær programmering opg 4'!$M$4=0,"-",(-A4069+'Lineær programmering opg 4'!$M$4)/'Lineær programmering opg 4'!$K$4*-1)</f>
        <v>195.16799999997852</v>
      </c>
      <c r="E4069" s="167">
        <f>IF('Lineær programmering opg 4'!$M$5=0,"-",(-A4069+'Lineær programmering opg 4'!$M$5)/'Lineær programmering opg 4'!$K$5*-1)</f>
        <v>193.18799999999194</v>
      </c>
      <c r="F4069" s="167" t="str">
        <f>IF('Lineær programmering opg 4'!$E$6=0,"-",(-A4069+'Lineær programmering opg 4'!$M$6)/'Lineær programmering opg 4'!$K$6*-1)</f>
        <v>-</v>
      </c>
      <c r="G4069" s="167" t="str">
        <f>IF('Lineær programmering opg 4'!$D$7=0,"-",((-A4069+'Lineær programmering opg 4'!$M$7)/'Lineær programmering opg 4'!$K$7)*-1)</f>
        <v>-</v>
      </c>
      <c r="H4069" s="167" t="str">
        <f>IF('Lineær programmering opg 4'!$C$8=0,"-",((-A4069+'Lineær programmering opg 4'!$M$8)/'Lineær programmering opg 4'!$K$8)*-1)</f>
        <v>-</v>
      </c>
      <c r="I4069" s="167" t="str">
        <f>IF('Lineær programmering opg 4'!$D$8=0,"-",'Lineær programmering opg 4'!$G$8)</f>
        <v>-</v>
      </c>
      <c r="J4069" s="295">
        <f>A4069*'Lineær programmering opg 4'!$C$11+Datatabel!C4069*'Lineær programmering opg 4'!$D$11</f>
        <v>43219.799999999865</v>
      </c>
      <c r="K4069" s="9">
        <f t="shared" si="317"/>
        <v>0</v>
      </c>
      <c r="L4069" s="9">
        <f t="shared" si="318"/>
        <v>0</v>
      </c>
    </row>
    <row r="4070" spans="1:12" ht="15" x14ac:dyDescent="0.25">
      <c r="A4070" s="167">
        <f t="shared" si="316"/>
        <v>142.39200000001074</v>
      </c>
      <c r="B4070" s="325">
        <f t="shared" si="319"/>
        <v>0.59330000000004479</v>
      </c>
      <c r="C4070" s="167">
        <f t="shared" si="315"/>
        <v>193.20599999999195</v>
      </c>
      <c r="D4070" s="167">
        <f>IF('Lineær programmering opg 4'!$M$4=0,"-",(-A4070+'Lineær programmering opg 4'!$M$4)/'Lineær programmering opg 4'!$K$4*-1)</f>
        <v>195.21599999997852</v>
      </c>
      <c r="E4070" s="167">
        <f>IF('Lineær programmering opg 4'!$M$5=0,"-",(-A4070+'Lineær programmering opg 4'!$M$5)/'Lineær programmering opg 4'!$K$5*-1)</f>
        <v>193.20599999999195</v>
      </c>
      <c r="F4070" s="167" t="str">
        <f>IF('Lineær programmering opg 4'!$E$6=0,"-",(-A4070+'Lineær programmering opg 4'!$M$6)/'Lineær programmering opg 4'!$K$6*-1)</f>
        <v>-</v>
      </c>
      <c r="G4070" s="167" t="str">
        <f>IF('Lineær programmering opg 4'!$D$7=0,"-",((-A4070+'Lineær programmering opg 4'!$M$7)/'Lineær programmering opg 4'!$K$7)*-1)</f>
        <v>-</v>
      </c>
      <c r="H4070" s="167" t="str">
        <f>IF('Lineær programmering opg 4'!$C$8=0,"-",((-A4070+'Lineær programmering opg 4'!$M$8)/'Lineær programmering opg 4'!$K$8)*-1)</f>
        <v>-</v>
      </c>
      <c r="I4070" s="167" t="str">
        <f>IF('Lineær programmering opg 4'!$D$8=0,"-",'Lineær programmering opg 4'!$G$8)</f>
        <v>-</v>
      </c>
      <c r="J4070" s="295">
        <f>A4070*'Lineær programmering opg 4'!$C$11+Datatabel!C4070*'Lineær programmering opg 4'!$D$11</f>
        <v>43220.099999999868</v>
      </c>
      <c r="K4070" s="9">
        <f t="shared" si="317"/>
        <v>0</v>
      </c>
      <c r="L4070" s="9">
        <f t="shared" si="318"/>
        <v>0</v>
      </c>
    </row>
    <row r="4071" spans="1:12" ht="15" x14ac:dyDescent="0.25">
      <c r="A4071" s="167">
        <f t="shared" si="316"/>
        <v>142.36800000001074</v>
      </c>
      <c r="B4071" s="325">
        <f t="shared" si="319"/>
        <v>0.5932000000000448</v>
      </c>
      <c r="C4071" s="167">
        <f t="shared" si="315"/>
        <v>193.22399999999195</v>
      </c>
      <c r="D4071" s="167">
        <f>IF('Lineær programmering opg 4'!$M$4=0,"-",(-A4071+'Lineær programmering opg 4'!$M$4)/'Lineær programmering opg 4'!$K$4*-1)</f>
        <v>195.26399999997852</v>
      </c>
      <c r="E4071" s="167">
        <f>IF('Lineær programmering opg 4'!$M$5=0,"-",(-A4071+'Lineær programmering opg 4'!$M$5)/'Lineær programmering opg 4'!$K$5*-1)</f>
        <v>193.22399999999195</v>
      </c>
      <c r="F4071" s="167" t="str">
        <f>IF('Lineær programmering opg 4'!$E$6=0,"-",(-A4071+'Lineær programmering opg 4'!$M$6)/'Lineær programmering opg 4'!$K$6*-1)</f>
        <v>-</v>
      </c>
      <c r="G4071" s="167" t="str">
        <f>IF('Lineær programmering opg 4'!$D$7=0,"-",((-A4071+'Lineær programmering opg 4'!$M$7)/'Lineær programmering opg 4'!$K$7)*-1)</f>
        <v>-</v>
      </c>
      <c r="H4071" s="167" t="str">
        <f>IF('Lineær programmering opg 4'!$C$8=0,"-",((-A4071+'Lineær programmering opg 4'!$M$8)/'Lineær programmering opg 4'!$K$8)*-1)</f>
        <v>-</v>
      </c>
      <c r="I4071" s="167" t="str">
        <f>IF('Lineær programmering opg 4'!$D$8=0,"-",'Lineær programmering opg 4'!$G$8)</f>
        <v>-</v>
      </c>
      <c r="J4071" s="295">
        <f>A4071*'Lineær programmering opg 4'!$C$11+Datatabel!C4071*'Lineær programmering opg 4'!$D$11</f>
        <v>43220.399999999863</v>
      </c>
      <c r="K4071" s="9">
        <f t="shared" si="317"/>
        <v>0</v>
      </c>
      <c r="L4071" s="9">
        <f t="shared" si="318"/>
        <v>0</v>
      </c>
    </row>
    <row r="4072" spans="1:12" ht="15" x14ac:dyDescent="0.25">
      <c r="A4072" s="167">
        <f t="shared" si="316"/>
        <v>142.34400000001077</v>
      </c>
      <c r="B4072" s="325">
        <f t="shared" si="319"/>
        <v>0.59310000000004481</v>
      </c>
      <c r="C4072" s="167">
        <f t="shared" si="315"/>
        <v>193.24199999999195</v>
      </c>
      <c r="D4072" s="167">
        <f>IF('Lineær programmering opg 4'!$M$4=0,"-",(-A4072+'Lineær programmering opg 4'!$M$4)/'Lineær programmering opg 4'!$K$4*-1)</f>
        <v>195.31199999997847</v>
      </c>
      <c r="E4072" s="167">
        <f>IF('Lineær programmering opg 4'!$M$5=0,"-",(-A4072+'Lineær programmering opg 4'!$M$5)/'Lineær programmering opg 4'!$K$5*-1)</f>
        <v>193.24199999999195</v>
      </c>
      <c r="F4072" s="167" t="str">
        <f>IF('Lineær programmering opg 4'!$E$6=0,"-",(-A4072+'Lineær programmering opg 4'!$M$6)/'Lineær programmering opg 4'!$K$6*-1)</f>
        <v>-</v>
      </c>
      <c r="G4072" s="167" t="str">
        <f>IF('Lineær programmering opg 4'!$D$7=0,"-",((-A4072+'Lineær programmering opg 4'!$M$7)/'Lineær programmering opg 4'!$K$7)*-1)</f>
        <v>-</v>
      </c>
      <c r="H4072" s="167" t="str">
        <f>IF('Lineær programmering opg 4'!$C$8=0,"-",((-A4072+'Lineær programmering opg 4'!$M$8)/'Lineær programmering opg 4'!$K$8)*-1)</f>
        <v>-</v>
      </c>
      <c r="I4072" s="167" t="str">
        <f>IF('Lineær programmering opg 4'!$D$8=0,"-",'Lineær programmering opg 4'!$G$8)</f>
        <v>-</v>
      </c>
      <c r="J4072" s="295">
        <f>A4072*'Lineær programmering opg 4'!$C$11+Datatabel!C4072*'Lineær programmering opg 4'!$D$11</f>
        <v>43220.699999999866</v>
      </c>
      <c r="K4072" s="9">
        <f t="shared" si="317"/>
        <v>0</v>
      </c>
      <c r="L4072" s="9">
        <f t="shared" si="318"/>
        <v>0</v>
      </c>
    </row>
    <row r="4073" spans="1:12" ht="15" x14ac:dyDescent="0.25">
      <c r="A4073" s="167">
        <f t="shared" si="316"/>
        <v>142.32000000001077</v>
      </c>
      <c r="B4073" s="325">
        <f t="shared" si="319"/>
        <v>0.59300000000004482</v>
      </c>
      <c r="C4073" s="167">
        <f t="shared" si="315"/>
        <v>193.25999999999195</v>
      </c>
      <c r="D4073" s="167">
        <f>IF('Lineær programmering opg 4'!$M$4=0,"-",(-A4073+'Lineær programmering opg 4'!$M$4)/'Lineær programmering opg 4'!$K$4*-1)</f>
        <v>195.35999999997847</v>
      </c>
      <c r="E4073" s="167">
        <f>IF('Lineær programmering opg 4'!$M$5=0,"-",(-A4073+'Lineær programmering opg 4'!$M$5)/'Lineær programmering opg 4'!$K$5*-1)</f>
        <v>193.25999999999195</v>
      </c>
      <c r="F4073" s="167" t="str">
        <f>IF('Lineær programmering opg 4'!$E$6=0,"-",(-A4073+'Lineær programmering opg 4'!$M$6)/'Lineær programmering opg 4'!$K$6*-1)</f>
        <v>-</v>
      </c>
      <c r="G4073" s="167" t="str">
        <f>IF('Lineær programmering opg 4'!$D$7=0,"-",((-A4073+'Lineær programmering opg 4'!$M$7)/'Lineær programmering opg 4'!$K$7)*-1)</f>
        <v>-</v>
      </c>
      <c r="H4073" s="167" t="str">
        <f>IF('Lineær programmering opg 4'!$C$8=0,"-",((-A4073+'Lineær programmering opg 4'!$M$8)/'Lineær programmering opg 4'!$K$8)*-1)</f>
        <v>-</v>
      </c>
      <c r="I4073" s="167" t="str">
        <f>IF('Lineær programmering opg 4'!$D$8=0,"-",'Lineær programmering opg 4'!$G$8)</f>
        <v>-</v>
      </c>
      <c r="J4073" s="295">
        <f>A4073*'Lineær programmering opg 4'!$C$11+Datatabel!C4073*'Lineær programmering opg 4'!$D$11</f>
        <v>43220.999999999869</v>
      </c>
      <c r="K4073" s="9">
        <f t="shared" si="317"/>
        <v>0</v>
      </c>
      <c r="L4073" s="9">
        <f t="shared" si="318"/>
        <v>0</v>
      </c>
    </row>
    <row r="4074" spans="1:12" ht="15" x14ac:dyDescent="0.25">
      <c r="A4074" s="167">
        <f t="shared" si="316"/>
        <v>142.29600000001076</v>
      </c>
      <c r="B4074" s="325">
        <f t="shared" si="319"/>
        <v>0.59290000000004484</v>
      </c>
      <c r="C4074" s="167">
        <f t="shared" si="315"/>
        <v>193.27799999999195</v>
      </c>
      <c r="D4074" s="167">
        <f>IF('Lineær programmering opg 4'!$M$4=0,"-",(-A4074+'Lineær programmering opg 4'!$M$4)/'Lineær programmering opg 4'!$K$4*-1)</f>
        <v>195.40799999997847</v>
      </c>
      <c r="E4074" s="167">
        <f>IF('Lineær programmering opg 4'!$M$5=0,"-",(-A4074+'Lineær programmering opg 4'!$M$5)/'Lineær programmering opg 4'!$K$5*-1)</f>
        <v>193.27799999999195</v>
      </c>
      <c r="F4074" s="167" t="str">
        <f>IF('Lineær programmering opg 4'!$E$6=0,"-",(-A4074+'Lineær programmering opg 4'!$M$6)/'Lineær programmering opg 4'!$K$6*-1)</f>
        <v>-</v>
      </c>
      <c r="G4074" s="167" t="str">
        <f>IF('Lineær programmering opg 4'!$D$7=0,"-",((-A4074+'Lineær programmering opg 4'!$M$7)/'Lineær programmering opg 4'!$K$7)*-1)</f>
        <v>-</v>
      </c>
      <c r="H4074" s="167" t="str">
        <f>IF('Lineær programmering opg 4'!$C$8=0,"-",((-A4074+'Lineær programmering opg 4'!$M$8)/'Lineær programmering opg 4'!$K$8)*-1)</f>
        <v>-</v>
      </c>
      <c r="I4074" s="167" t="str">
        <f>IF('Lineær programmering opg 4'!$D$8=0,"-",'Lineær programmering opg 4'!$G$8)</f>
        <v>-</v>
      </c>
      <c r="J4074" s="295">
        <f>A4074*'Lineær programmering opg 4'!$C$11+Datatabel!C4074*'Lineær programmering opg 4'!$D$11</f>
        <v>43221.299999999872</v>
      </c>
      <c r="K4074" s="9">
        <f t="shared" si="317"/>
        <v>0</v>
      </c>
      <c r="L4074" s="9">
        <f t="shared" si="318"/>
        <v>0</v>
      </c>
    </row>
    <row r="4075" spans="1:12" ht="15" x14ac:dyDescent="0.25">
      <c r="A4075" s="167">
        <f t="shared" si="316"/>
        <v>142.27200000001076</v>
      </c>
      <c r="B4075" s="325">
        <f t="shared" si="319"/>
        <v>0.59280000000004485</v>
      </c>
      <c r="C4075" s="167">
        <f t="shared" si="315"/>
        <v>193.29599999999195</v>
      </c>
      <c r="D4075" s="167">
        <f>IF('Lineær programmering opg 4'!$M$4=0,"-",(-A4075+'Lineær programmering opg 4'!$M$4)/'Lineær programmering opg 4'!$K$4*-1)</f>
        <v>195.45599999997847</v>
      </c>
      <c r="E4075" s="167">
        <f>IF('Lineær programmering opg 4'!$M$5=0,"-",(-A4075+'Lineær programmering opg 4'!$M$5)/'Lineær programmering opg 4'!$K$5*-1)</f>
        <v>193.29599999999195</v>
      </c>
      <c r="F4075" s="167" t="str">
        <f>IF('Lineær programmering opg 4'!$E$6=0,"-",(-A4075+'Lineær programmering opg 4'!$M$6)/'Lineær programmering opg 4'!$K$6*-1)</f>
        <v>-</v>
      </c>
      <c r="G4075" s="167" t="str">
        <f>IF('Lineær programmering opg 4'!$D$7=0,"-",((-A4075+'Lineær programmering opg 4'!$M$7)/'Lineær programmering opg 4'!$K$7)*-1)</f>
        <v>-</v>
      </c>
      <c r="H4075" s="167" t="str">
        <f>IF('Lineær programmering opg 4'!$C$8=0,"-",((-A4075+'Lineær programmering opg 4'!$M$8)/'Lineær programmering opg 4'!$K$8)*-1)</f>
        <v>-</v>
      </c>
      <c r="I4075" s="167" t="str">
        <f>IF('Lineær programmering opg 4'!$D$8=0,"-",'Lineær programmering opg 4'!$G$8)</f>
        <v>-</v>
      </c>
      <c r="J4075" s="295">
        <f>A4075*'Lineær programmering opg 4'!$C$11+Datatabel!C4075*'Lineær programmering opg 4'!$D$11</f>
        <v>43221.599999999868</v>
      </c>
      <c r="K4075" s="9">
        <f t="shared" si="317"/>
        <v>0</v>
      </c>
      <c r="L4075" s="9">
        <f t="shared" si="318"/>
        <v>0</v>
      </c>
    </row>
    <row r="4076" spans="1:12" ht="15" x14ac:dyDescent="0.25">
      <c r="A4076" s="167">
        <f t="shared" si="316"/>
        <v>142.24800000001076</v>
      </c>
      <c r="B4076" s="325">
        <f t="shared" si="319"/>
        <v>0.59270000000004486</v>
      </c>
      <c r="C4076" s="167">
        <f t="shared" si="315"/>
        <v>193.31399999999195</v>
      </c>
      <c r="D4076" s="167">
        <f>IF('Lineær programmering opg 4'!$M$4=0,"-",(-A4076+'Lineær programmering opg 4'!$M$4)/'Lineær programmering opg 4'!$K$4*-1)</f>
        <v>195.50399999997848</v>
      </c>
      <c r="E4076" s="167">
        <f>IF('Lineær programmering opg 4'!$M$5=0,"-",(-A4076+'Lineær programmering opg 4'!$M$5)/'Lineær programmering opg 4'!$K$5*-1)</f>
        <v>193.31399999999195</v>
      </c>
      <c r="F4076" s="167" t="str">
        <f>IF('Lineær programmering opg 4'!$E$6=0,"-",(-A4076+'Lineær programmering opg 4'!$M$6)/'Lineær programmering opg 4'!$K$6*-1)</f>
        <v>-</v>
      </c>
      <c r="G4076" s="167" t="str">
        <f>IF('Lineær programmering opg 4'!$D$7=0,"-",((-A4076+'Lineær programmering opg 4'!$M$7)/'Lineær programmering opg 4'!$K$7)*-1)</f>
        <v>-</v>
      </c>
      <c r="H4076" s="167" t="str">
        <f>IF('Lineær programmering opg 4'!$C$8=0,"-",((-A4076+'Lineær programmering opg 4'!$M$8)/'Lineær programmering opg 4'!$K$8)*-1)</f>
        <v>-</v>
      </c>
      <c r="I4076" s="167" t="str">
        <f>IF('Lineær programmering opg 4'!$D$8=0,"-",'Lineær programmering opg 4'!$G$8)</f>
        <v>-</v>
      </c>
      <c r="J4076" s="295">
        <f>A4076*'Lineær programmering opg 4'!$C$11+Datatabel!C4076*'Lineær programmering opg 4'!$D$11</f>
        <v>43221.899999999863</v>
      </c>
      <c r="K4076" s="9">
        <f t="shared" si="317"/>
        <v>0</v>
      </c>
      <c r="L4076" s="9">
        <f t="shared" si="318"/>
        <v>0</v>
      </c>
    </row>
    <row r="4077" spans="1:12" ht="15" x14ac:dyDescent="0.25">
      <c r="A4077" s="167">
        <f t="shared" si="316"/>
        <v>142.22400000001076</v>
      </c>
      <c r="B4077" s="325">
        <f t="shared" si="319"/>
        <v>0.59260000000004487</v>
      </c>
      <c r="C4077" s="167">
        <f t="shared" si="315"/>
        <v>193.33199999999195</v>
      </c>
      <c r="D4077" s="167">
        <f>IF('Lineær programmering opg 4'!$M$4=0,"-",(-A4077+'Lineær programmering opg 4'!$M$4)/'Lineær programmering opg 4'!$K$4*-1)</f>
        <v>195.55199999997848</v>
      </c>
      <c r="E4077" s="167">
        <f>IF('Lineær programmering opg 4'!$M$5=0,"-",(-A4077+'Lineær programmering opg 4'!$M$5)/'Lineær programmering opg 4'!$K$5*-1)</f>
        <v>193.33199999999195</v>
      </c>
      <c r="F4077" s="167" t="str">
        <f>IF('Lineær programmering opg 4'!$E$6=0,"-",(-A4077+'Lineær programmering opg 4'!$M$6)/'Lineær programmering opg 4'!$K$6*-1)</f>
        <v>-</v>
      </c>
      <c r="G4077" s="167" t="str">
        <f>IF('Lineær programmering opg 4'!$D$7=0,"-",((-A4077+'Lineær programmering opg 4'!$M$7)/'Lineær programmering opg 4'!$K$7)*-1)</f>
        <v>-</v>
      </c>
      <c r="H4077" s="167" t="str">
        <f>IF('Lineær programmering opg 4'!$C$8=0,"-",((-A4077+'Lineær programmering opg 4'!$M$8)/'Lineær programmering opg 4'!$K$8)*-1)</f>
        <v>-</v>
      </c>
      <c r="I4077" s="167" t="str">
        <f>IF('Lineær programmering opg 4'!$D$8=0,"-",'Lineær programmering opg 4'!$G$8)</f>
        <v>-</v>
      </c>
      <c r="J4077" s="295">
        <f>A4077*'Lineær programmering opg 4'!$C$11+Datatabel!C4077*'Lineær programmering opg 4'!$D$11</f>
        <v>43222.199999999866</v>
      </c>
      <c r="K4077" s="9">
        <f t="shared" si="317"/>
        <v>0</v>
      </c>
      <c r="L4077" s="9">
        <f t="shared" si="318"/>
        <v>0</v>
      </c>
    </row>
    <row r="4078" spans="1:12" ht="15" x14ac:dyDescent="0.25">
      <c r="A4078" s="167">
        <f t="shared" si="316"/>
        <v>142.20000000001076</v>
      </c>
      <c r="B4078" s="325">
        <f t="shared" si="319"/>
        <v>0.59250000000004488</v>
      </c>
      <c r="C4078" s="167">
        <f t="shared" si="315"/>
        <v>193.34999999999195</v>
      </c>
      <c r="D4078" s="167">
        <f>IF('Lineær programmering opg 4'!$M$4=0,"-",(-A4078+'Lineær programmering opg 4'!$M$4)/'Lineær programmering opg 4'!$K$4*-1)</f>
        <v>195.59999999997848</v>
      </c>
      <c r="E4078" s="167">
        <f>IF('Lineær programmering opg 4'!$M$5=0,"-",(-A4078+'Lineær programmering opg 4'!$M$5)/'Lineær programmering opg 4'!$K$5*-1)</f>
        <v>193.34999999999195</v>
      </c>
      <c r="F4078" s="167" t="str">
        <f>IF('Lineær programmering opg 4'!$E$6=0,"-",(-A4078+'Lineær programmering opg 4'!$M$6)/'Lineær programmering opg 4'!$K$6*-1)</f>
        <v>-</v>
      </c>
      <c r="G4078" s="167" t="str">
        <f>IF('Lineær programmering opg 4'!$D$7=0,"-",((-A4078+'Lineær programmering opg 4'!$M$7)/'Lineær programmering opg 4'!$K$7)*-1)</f>
        <v>-</v>
      </c>
      <c r="H4078" s="167" t="str">
        <f>IF('Lineær programmering opg 4'!$C$8=0,"-",((-A4078+'Lineær programmering opg 4'!$M$8)/'Lineær programmering opg 4'!$K$8)*-1)</f>
        <v>-</v>
      </c>
      <c r="I4078" s="167" t="str">
        <f>IF('Lineær programmering opg 4'!$D$8=0,"-",'Lineær programmering opg 4'!$G$8)</f>
        <v>-</v>
      </c>
      <c r="J4078" s="295">
        <f>A4078*'Lineær programmering opg 4'!$C$11+Datatabel!C4078*'Lineær programmering opg 4'!$D$11</f>
        <v>43222.499999999869</v>
      </c>
      <c r="K4078" s="9">
        <f t="shared" si="317"/>
        <v>0</v>
      </c>
      <c r="L4078" s="9">
        <f t="shared" si="318"/>
        <v>0</v>
      </c>
    </row>
    <row r="4079" spans="1:12" ht="15" x14ac:dyDescent="0.25">
      <c r="A4079" s="167">
        <f t="shared" si="316"/>
        <v>142.17600000001079</v>
      </c>
      <c r="B4079" s="325">
        <f t="shared" si="319"/>
        <v>0.59240000000004489</v>
      </c>
      <c r="C4079" s="167">
        <f t="shared" si="315"/>
        <v>193.36799999999192</v>
      </c>
      <c r="D4079" s="167">
        <f>IF('Lineær programmering opg 4'!$M$4=0,"-",(-A4079+'Lineær programmering opg 4'!$M$4)/'Lineær programmering opg 4'!$K$4*-1)</f>
        <v>195.64799999997842</v>
      </c>
      <c r="E4079" s="167">
        <f>IF('Lineær programmering opg 4'!$M$5=0,"-",(-A4079+'Lineær programmering opg 4'!$M$5)/'Lineær programmering opg 4'!$K$5*-1)</f>
        <v>193.36799999999192</v>
      </c>
      <c r="F4079" s="167" t="str">
        <f>IF('Lineær programmering opg 4'!$E$6=0,"-",(-A4079+'Lineær programmering opg 4'!$M$6)/'Lineær programmering opg 4'!$K$6*-1)</f>
        <v>-</v>
      </c>
      <c r="G4079" s="167" t="str">
        <f>IF('Lineær programmering opg 4'!$D$7=0,"-",((-A4079+'Lineær programmering opg 4'!$M$7)/'Lineær programmering opg 4'!$K$7)*-1)</f>
        <v>-</v>
      </c>
      <c r="H4079" s="167" t="str">
        <f>IF('Lineær programmering opg 4'!$C$8=0,"-",((-A4079+'Lineær programmering opg 4'!$M$8)/'Lineær programmering opg 4'!$K$8)*-1)</f>
        <v>-</v>
      </c>
      <c r="I4079" s="167" t="str">
        <f>IF('Lineær programmering opg 4'!$D$8=0,"-",'Lineær programmering opg 4'!$G$8)</f>
        <v>-</v>
      </c>
      <c r="J4079" s="295">
        <f>A4079*'Lineær programmering opg 4'!$C$11+Datatabel!C4079*'Lineær programmering opg 4'!$D$11</f>
        <v>43222.799999999872</v>
      </c>
      <c r="K4079" s="9">
        <f t="shared" si="317"/>
        <v>0</v>
      </c>
      <c r="L4079" s="9">
        <f t="shared" si="318"/>
        <v>0</v>
      </c>
    </row>
    <row r="4080" spans="1:12" ht="15" x14ac:dyDescent="0.25">
      <c r="A4080" s="167">
        <f t="shared" si="316"/>
        <v>142.15200000001079</v>
      </c>
      <c r="B4080" s="325">
        <f t="shared" si="319"/>
        <v>0.5923000000000449</v>
      </c>
      <c r="C4080" s="167">
        <f t="shared" si="315"/>
        <v>193.38599999999192</v>
      </c>
      <c r="D4080" s="167">
        <f>IF('Lineær programmering opg 4'!$M$4=0,"-",(-A4080+'Lineær programmering opg 4'!$M$4)/'Lineær programmering opg 4'!$K$4*-1)</f>
        <v>195.69599999997843</v>
      </c>
      <c r="E4080" s="167">
        <f>IF('Lineær programmering opg 4'!$M$5=0,"-",(-A4080+'Lineær programmering opg 4'!$M$5)/'Lineær programmering opg 4'!$K$5*-1)</f>
        <v>193.38599999999192</v>
      </c>
      <c r="F4080" s="167" t="str">
        <f>IF('Lineær programmering opg 4'!$E$6=0,"-",(-A4080+'Lineær programmering opg 4'!$M$6)/'Lineær programmering opg 4'!$K$6*-1)</f>
        <v>-</v>
      </c>
      <c r="G4080" s="167" t="str">
        <f>IF('Lineær programmering opg 4'!$D$7=0,"-",((-A4080+'Lineær programmering opg 4'!$M$7)/'Lineær programmering opg 4'!$K$7)*-1)</f>
        <v>-</v>
      </c>
      <c r="H4080" s="167" t="str">
        <f>IF('Lineær programmering opg 4'!$C$8=0,"-",((-A4080+'Lineær programmering opg 4'!$M$8)/'Lineær programmering opg 4'!$K$8)*-1)</f>
        <v>-</v>
      </c>
      <c r="I4080" s="167" t="str">
        <f>IF('Lineær programmering opg 4'!$D$8=0,"-",'Lineær programmering opg 4'!$G$8)</f>
        <v>-</v>
      </c>
      <c r="J4080" s="295">
        <f>A4080*'Lineær programmering opg 4'!$C$11+Datatabel!C4080*'Lineær programmering opg 4'!$D$11</f>
        <v>43223.099999999868</v>
      </c>
      <c r="K4080" s="9">
        <f t="shared" si="317"/>
        <v>0</v>
      </c>
      <c r="L4080" s="9">
        <f t="shared" si="318"/>
        <v>0</v>
      </c>
    </row>
    <row r="4081" spans="1:12" ht="15" x14ac:dyDescent="0.25">
      <c r="A4081" s="167">
        <f t="shared" si="316"/>
        <v>142.12800000001079</v>
      </c>
      <c r="B4081" s="325">
        <f t="shared" si="319"/>
        <v>0.59220000000004491</v>
      </c>
      <c r="C4081" s="167">
        <f t="shared" si="315"/>
        <v>193.40399999999192</v>
      </c>
      <c r="D4081" s="167">
        <f>IF('Lineær programmering opg 4'!$M$4=0,"-",(-A4081+'Lineær programmering opg 4'!$M$4)/'Lineær programmering opg 4'!$K$4*-1)</f>
        <v>195.74399999997843</v>
      </c>
      <c r="E4081" s="167">
        <f>IF('Lineær programmering opg 4'!$M$5=0,"-",(-A4081+'Lineær programmering opg 4'!$M$5)/'Lineær programmering opg 4'!$K$5*-1)</f>
        <v>193.40399999999192</v>
      </c>
      <c r="F4081" s="167" t="str">
        <f>IF('Lineær programmering opg 4'!$E$6=0,"-",(-A4081+'Lineær programmering opg 4'!$M$6)/'Lineær programmering opg 4'!$K$6*-1)</f>
        <v>-</v>
      </c>
      <c r="G4081" s="167" t="str">
        <f>IF('Lineær programmering opg 4'!$D$7=0,"-",((-A4081+'Lineær programmering opg 4'!$M$7)/'Lineær programmering opg 4'!$K$7)*-1)</f>
        <v>-</v>
      </c>
      <c r="H4081" s="167" t="str">
        <f>IF('Lineær programmering opg 4'!$C$8=0,"-",((-A4081+'Lineær programmering opg 4'!$M$8)/'Lineær programmering opg 4'!$K$8)*-1)</f>
        <v>-</v>
      </c>
      <c r="I4081" s="167" t="str">
        <f>IF('Lineær programmering opg 4'!$D$8=0,"-",'Lineær programmering opg 4'!$G$8)</f>
        <v>-</v>
      </c>
      <c r="J4081" s="295">
        <f>A4081*'Lineær programmering opg 4'!$C$11+Datatabel!C4081*'Lineær programmering opg 4'!$D$11</f>
        <v>43223.399999999863</v>
      </c>
      <c r="K4081" s="9">
        <f t="shared" si="317"/>
        <v>0</v>
      </c>
      <c r="L4081" s="9">
        <f t="shared" si="318"/>
        <v>0</v>
      </c>
    </row>
    <row r="4082" spans="1:12" ht="15" x14ac:dyDescent="0.25">
      <c r="A4082" s="167">
        <f t="shared" si="316"/>
        <v>142.10400000001079</v>
      </c>
      <c r="B4082" s="325">
        <f t="shared" si="319"/>
        <v>0.59210000000004492</v>
      </c>
      <c r="C4082" s="167">
        <f t="shared" si="315"/>
        <v>193.42199999999193</v>
      </c>
      <c r="D4082" s="167">
        <f>IF('Lineær programmering opg 4'!$M$4=0,"-",(-A4082+'Lineær programmering opg 4'!$M$4)/'Lineær programmering opg 4'!$K$4*-1)</f>
        <v>195.79199999997843</v>
      </c>
      <c r="E4082" s="167">
        <f>IF('Lineær programmering opg 4'!$M$5=0,"-",(-A4082+'Lineær programmering opg 4'!$M$5)/'Lineær programmering opg 4'!$K$5*-1)</f>
        <v>193.42199999999193</v>
      </c>
      <c r="F4082" s="167" t="str">
        <f>IF('Lineær programmering opg 4'!$E$6=0,"-",(-A4082+'Lineær programmering opg 4'!$M$6)/'Lineær programmering opg 4'!$K$6*-1)</f>
        <v>-</v>
      </c>
      <c r="G4082" s="167" t="str">
        <f>IF('Lineær programmering opg 4'!$D$7=0,"-",((-A4082+'Lineær programmering opg 4'!$M$7)/'Lineær programmering opg 4'!$K$7)*-1)</f>
        <v>-</v>
      </c>
      <c r="H4082" s="167" t="str">
        <f>IF('Lineær programmering opg 4'!$C$8=0,"-",((-A4082+'Lineær programmering opg 4'!$M$8)/'Lineær programmering opg 4'!$K$8)*-1)</f>
        <v>-</v>
      </c>
      <c r="I4082" s="167" t="str">
        <f>IF('Lineær programmering opg 4'!$D$8=0,"-",'Lineær programmering opg 4'!$G$8)</f>
        <v>-</v>
      </c>
      <c r="J4082" s="295">
        <f>A4082*'Lineær programmering opg 4'!$C$11+Datatabel!C4082*'Lineær programmering opg 4'!$D$11</f>
        <v>43223.699999999866</v>
      </c>
      <c r="K4082" s="9">
        <f t="shared" si="317"/>
        <v>0</v>
      </c>
      <c r="L4082" s="9">
        <f t="shared" si="318"/>
        <v>0</v>
      </c>
    </row>
    <row r="4083" spans="1:12" ht="15" x14ac:dyDescent="0.25">
      <c r="A4083" s="167">
        <f t="shared" si="316"/>
        <v>142.08000000001078</v>
      </c>
      <c r="B4083" s="325">
        <f t="shared" si="319"/>
        <v>0.59200000000004493</v>
      </c>
      <c r="C4083" s="167">
        <f t="shared" si="315"/>
        <v>193.43999999999193</v>
      </c>
      <c r="D4083" s="167">
        <f>IF('Lineær programmering opg 4'!$M$4=0,"-",(-A4083+'Lineær programmering opg 4'!$M$4)/'Lineær programmering opg 4'!$K$4*-1)</f>
        <v>195.83999999997843</v>
      </c>
      <c r="E4083" s="167">
        <f>IF('Lineær programmering opg 4'!$M$5=0,"-",(-A4083+'Lineær programmering opg 4'!$M$5)/'Lineær programmering opg 4'!$K$5*-1)</f>
        <v>193.43999999999193</v>
      </c>
      <c r="F4083" s="167" t="str">
        <f>IF('Lineær programmering opg 4'!$E$6=0,"-",(-A4083+'Lineær programmering opg 4'!$M$6)/'Lineær programmering opg 4'!$K$6*-1)</f>
        <v>-</v>
      </c>
      <c r="G4083" s="167" t="str">
        <f>IF('Lineær programmering opg 4'!$D$7=0,"-",((-A4083+'Lineær programmering opg 4'!$M$7)/'Lineær programmering opg 4'!$K$7)*-1)</f>
        <v>-</v>
      </c>
      <c r="H4083" s="167" t="str">
        <f>IF('Lineær programmering opg 4'!$C$8=0,"-",((-A4083+'Lineær programmering opg 4'!$M$8)/'Lineær programmering opg 4'!$K$8)*-1)</f>
        <v>-</v>
      </c>
      <c r="I4083" s="167" t="str">
        <f>IF('Lineær programmering opg 4'!$D$8=0,"-",'Lineær programmering opg 4'!$G$8)</f>
        <v>-</v>
      </c>
      <c r="J4083" s="295">
        <f>A4083*'Lineær programmering opg 4'!$C$11+Datatabel!C4083*'Lineær programmering opg 4'!$D$11</f>
        <v>43223.999999999869</v>
      </c>
      <c r="K4083" s="9">
        <f t="shared" si="317"/>
        <v>0</v>
      </c>
      <c r="L4083" s="9">
        <f t="shared" si="318"/>
        <v>0</v>
      </c>
    </row>
    <row r="4084" spans="1:12" ht="15" x14ac:dyDescent="0.25">
      <c r="A4084" s="167">
        <f t="shared" si="316"/>
        <v>142.05600000001078</v>
      </c>
      <c r="B4084" s="325">
        <f t="shared" si="319"/>
        <v>0.59190000000004495</v>
      </c>
      <c r="C4084" s="167">
        <f t="shared" si="315"/>
        <v>193.45799999999193</v>
      </c>
      <c r="D4084" s="167">
        <f>IF('Lineær programmering opg 4'!$M$4=0,"-",(-A4084+'Lineær programmering opg 4'!$M$4)/'Lineær programmering opg 4'!$K$4*-1)</f>
        <v>195.88799999997843</v>
      </c>
      <c r="E4084" s="167">
        <f>IF('Lineær programmering opg 4'!$M$5=0,"-",(-A4084+'Lineær programmering opg 4'!$M$5)/'Lineær programmering opg 4'!$K$5*-1)</f>
        <v>193.45799999999193</v>
      </c>
      <c r="F4084" s="167" t="str">
        <f>IF('Lineær programmering opg 4'!$E$6=0,"-",(-A4084+'Lineær programmering opg 4'!$M$6)/'Lineær programmering opg 4'!$K$6*-1)</f>
        <v>-</v>
      </c>
      <c r="G4084" s="167" t="str">
        <f>IF('Lineær programmering opg 4'!$D$7=0,"-",((-A4084+'Lineær programmering opg 4'!$M$7)/'Lineær programmering opg 4'!$K$7)*-1)</f>
        <v>-</v>
      </c>
      <c r="H4084" s="167" t="str">
        <f>IF('Lineær programmering opg 4'!$C$8=0,"-",((-A4084+'Lineær programmering opg 4'!$M$8)/'Lineær programmering opg 4'!$K$8)*-1)</f>
        <v>-</v>
      </c>
      <c r="I4084" s="167" t="str">
        <f>IF('Lineær programmering opg 4'!$D$8=0,"-",'Lineær programmering opg 4'!$G$8)</f>
        <v>-</v>
      </c>
      <c r="J4084" s="295">
        <f>A4084*'Lineær programmering opg 4'!$C$11+Datatabel!C4084*'Lineær programmering opg 4'!$D$11</f>
        <v>43224.299999999872</v>
      </c>
      <c r="K4084" s="9">
        <f t="shared" si="317"/>
        <v>0</v>
      </c>
      <c r="L4084" s="9">
        <f t="shared" si="318"/>
        <v>0</v>
      </c>
    </row>
    <row r="4085" spans="1:12" ht="15" x14ac:dyDescent="0.25">
      <c r="A4085" s="167">
        <f t="shared" si="316"/>
        <v>142.03200000001078</v>
      </c>
      <c r="B4085" s="325">
        <f t="shared" si="319"/>
        <v>0.59180000000004496</v>
      </c>
      <c r="C4085" s="167">
        <f t="shared" si="315"/>
        <v>193.47599999999193</v>
      </c>
      <c r="D4085" s="167">
        <f>IF('Lineær programmering opg 4'!$M$4=0,"-",(-A4085+'Lineær programmering opg 4'!$M$4)/'Lineær programmering opg 4'!$K$4*-1)</f>
        <v>195.93599999997843</v>
      </c>
      <c r="E4085" s="167">
        <f>IF('Lineær programmering opg 4'!$M$5=0,"-",(-A4085+'Lineær programmering opg 4'!$M$5)/'Lineær programmering opg 4'!$K$5*-1)</f>
        <v>193.47599999999193</v>
      </c>
      <c r="F4085" s="167" t="str">
        <f>IF('Lineær programmering opg 4'!$E$6=0,"-",(-A4085+'Lineær programmering opg 4'!$M$6)/'Lineær programmering opg 4'!$K$6*-1)</f>
        <v>-</v>
      </c>
      <c r="G4085" s="167" t="str">
        <f>IF('Lineær programmering opg 4'!$D$7=0,"-",((-A4085+'Lineær programmering opg 4'!$M$7)/'Lineær programmering opg 4'!$K$7)*-1)</f>
        <v>-</v>
      </c>
      <c r="H4085" s="167" t="str">
        <f>IF('Lineær programmering opg 4'!$C$8=0,"-",((-A4085+'Lineær programmering opg 4'!$M$8)/'Lineær programmering opg 4'!$K$8)*-1)</f>
        <v>-</v>
      </c>
      <c r="I4085" s="167" t="str">
        <f>IF('Lineær programmering opg 4'!$D$8=0,"-",'Lineær programmering opg 4'!$G$8)</f>
        <v>-</v>
      </c>
      <c r="J4085" s="295">
        <f>A4085*'Lineær programmering opg 4'!$C$11+Datatabel!C4085*'Lineær programmering opg 4'!$D$11</f>
        <v>43224.599999999868</v>
      </c>
      <c r="K4085" s="9">
        <f t="shared" si="317"/>
        <v>0</v>
      </c>
      <c r="L4085" s="9">
        <f t="shared" si="318"/>
        <v>0</v>
      </c>
    </row>
    <row r="4086" spans="1:12" ht="15" x14ac:dyDescent="0.25">
      <c r="A4086" s="167">
        <f t="shared" si="316"/>
        <v>142.00800000001078</v>
      </c>
      <c r="B4086" s="325">
        <f t="shared" si="319"/>
        <v>0.59170000000004497</v>
      </c>
      <c r="C4086" s="167">
        <f t="shared" si="315"/>
        <v>193.49399999999193</v>
      </c>
      <c r="D4086" s="167">
        <f>IF('Lineær programmering opg 4'!$M$4=0,"-",(-A4086+'Lineær programmering opg 4'!$M$4)/'Lineær programmering opg 4'!$K$4*-1)</f>
        <v>195.98399999997844</v>
      </c>
      <c r="E4086" s="167">
        <f>IF('Lineær programmering opg 4'!$M$5=0,"-",(-A4086+'Lineær programmering opg 4'!$M$5)/'Lineær programmering opg 4'!$K$5*-1)</f>
        <v>193.49399999999193</v>
      </c>
      <c r="F4086" s="167" t="str">
        <f>IF('Lineær programmering opg 4'!$E$6=0,"-",(-A4086+'Lineær programmering opg 4'!$M$6)/'Lineær programmering opg 4'!$K$6*-1)</f>
        <v>-</v>
      </c>
      <c r="G4086" s="167" t="str">
        <f>IF('Lineær programmering opg 4'!$D$7=0,"-",((-A4086+'Lineær programmering opg 4'!$M$7)/'Lineær programmering opg 4'!$K$7)*-1)</f>
        <v>-</v>
      </c>
      <c r="H4086" s="167" t="str">
        <f>IF('Lineær programmering opg 4'!$C$8=0,"-",((-A4086+'Lineær programmering opg 4'!$M$8)/'Lineær programmering opg 4'!$K$8)*-1)</f>
        <v>-</v>
      </c>
      <c r="I4086" s="167" t="str">
        <f>IF('Lineær programmering opg 4'!$D$8=0,"-",'Lineær programmering opg 4'!$G$8)</f>
        <v>-</v>
      </c>
      <c r="J4086" s="295">
        <f>A4086*'Lineær programmering opg 4'!$C$11+Datatabel!C4086*'Lineær programmering opg 4'!$D$11</f>
        <v>43224.89999999987</v>
      </c>
      <c r="K4086" s="9">
        <f t="shared" si="317"/>
        <v>0</v>
      </c>
      <c r="L4086" s="9">
        <f t="shared" si="318"/>
        <v>0</v>
      </c>
    </row>
    <row r="4087" spans="1:12" ht="15" x14ac:dyDescent="0.25">
      <c r="A4087" s="167">
        <f t="shared" si="316"/>
        <v>141.98400000001078</v>
      </c>
      <c r="B4087" s="325">
        <f t="shared" si="319"/>
        <v>0.59160000000004498</v>
      </c>
      <c r="C4087" s="167">
        <f t="shared" si="315"/>
        <v>193.51199999999193</v>
      </c>
      <c r="D4087" s="167">
        <f>IF('Lineær programmering opg 4'!$M$4=0,"-",(-A4087+'Lineær programmering opg 4'!$M$4)/'Lineær programmering opg 4'!$K$4*-1)</f>
        <v>196.03199999997844</v>
      </c>
      <c r="E4087" s="167">
        <f>IF('Lineær programmering opg 4'!$M$5=0,"-",(-A4087+'Lineær programmering opg 4'!$M$5)/'Lineær programmering opg 4'!$K$5*-1)</f>
        <v>193.51199999999193</v>
      </c>
      <c r="F4087" s="167" t="str">
        <f>IF('Lineær programmering opg 4'!$E$6=0,"-",(-A4087+'Lineær programmering opg 4'!$M$6)/'Lineær programmering opg 4'!$K$6*-1)</f>
        <v>-</v>
      </c>
      <c r="G4087" s="167" t="str">
        <f>IF('Lineær programmering opg 4'!$D$7=0,"-",((-A4087+'Lineær programmering opg 4'!$M$7)/'Lineær programmering opg 4'!$K$7)*-1)</f>
        <v>-</v>
      </c>
      <c r="H4087" s="167" t="str">
        <f>IF('Lineær programmering opg 4'!$C$8=0,"-",((-A4087+'Lineær programmering opg 4'!$M$8)/'Lineær programmering opg 4'!$K$8)*-1)</f>
        <v>-</v>
      </c>
      <c r="I4087" s="167" t="str">
        <f>IF('Lineær programmering opg 4'!$D$8=0,"-",'Lineær programmering opg 4'!$G$8)</f>
        <v>-</v>
      </c>
      <c r="J4087" s="295">
        <f>A4087*'Lineær programmering opg 4'!$C$11+Datatabel!C4087*'Lineær programmering opg 4'!$D$11</f>
        <v>43225.199999999866</v>
      </c>
      <c r="K4087" s="9">
        <f t="shared" si="317"/>
        <v>0</v>
      </c>
      <c r="L4087" s="9">
        <f t="shared" si="318"/>
        <v>0</v>
      </c>
    </row>
    <row r="4088" spans="1:12" ht="15" x14ac:dyDescent="0.25">
      <c r="A4088" s="167">
        <f t="shared" si="316"/>
        <v>141.96000000001081</v>
      </c>
      <c r="B4088" s="325">
        <f t="shared" si="319"/>
        <v>0.59150000000004499</v>
      </c>
      <c r="C4088" s="167">
        <f t="shared" si="315"/>
        <v>193.52999999999187</v>
      </c>
      <c r="D4088" s="167">
        <f>IF('Lineær programmering opg 4'!$M$4=0,"-",(-A4088+'Lineær programmering opg 4'!$M$4)/'Lineær programmering opg 4'!$K$4*-1)</f>
        <v>196.07999999997838</v>
      </c>
      <c r="E4088" s="167">
        <f>IF('Lineær programmering opg 4'!$M$5=0,"-",(-A4088+'Lineær programmering opg 4'!$M$5)/'Lineær programmering opg 4'!$K$5*-1)</f>
        <v>193.52999999999187</v>
      </c>
      <c r="F4088" s="167" t="str">
        <f>IF('Lineær programmering opg 4'!$E$6=0,"-",(-A4088+'Lineær programmering opg 4'!$M$6)/'Lineær programmering opg 4'!$K$6*-1)</f>
        <v>-</v>
      </c>
      <c r="G4088" s="167" t="str">
        <f>IF('Lineær programmering opg 4'!$D$7=0,"-",((-A4088+'Lineær programmering opg 4'!$M$7)/'Lineær programmering opg 4'!$K$7)*-1)</f>
        <v>-</v>
      </c>
      <c r="H4088" s="167" t="str">
        <f>IF('Lineær programmering opg 4'!$C$8=0,"-",((-A4088+'Lineær programmering opg 4'!$M$8)/'Lineær programmering opg 4'!$K$8)*-1)</f>
        <v>-</v>
      </c>
      <c r="I4088" s="167" t="str">
        <f>IF('Lineær programmering opg 4'!$D$8=0,"-",'Lineær programmering opg 4'!$G$8)</f>
        <v>-</v>
      </c>
      <c r="J4088" s="295">
        <f>A4088*'Lineær programmering opg 4'!$C$11+Datatabel!C4088*'Lineær programmering opg 4'!$D$11</f>
        <v>43225.499999999862</v>
      </c>
      <c r="K4088" s="9">
        <f t="shared" si="317"/>
        <v>0</v>
      </c>
      <c r="L4088" s="9">
        <f t="shared" si="318"/>
        <v>0</v>
      </c>
    </row>
    <row r="4089" spans="1:12" ht="15" x14ac:dyDescent="0.25">
      <c r="A4089" s="167">
        <f t="shared" si="316"/>
        <v>141.93600000001081</v>
      </c>
      <c r="B4089" s="325">
        <f t="shared" si="319"/>
        <v>0.591400000000045</v>
      </c>
      <c r="C4089" s="167">
        <f t="shared" si="315"/>
        <v>193.54799999999187</v>
      </c>
      <c r="D4089" s="167">
        <f>IF('Lineær programmering opg 4'!$M$4=0,"-",(-A4089+'Lineær programmering opg 4'!$M$4)/'Lineær programmering opg 4'!$K$4*-1)</f>
        <v>196.12799999997839</v>
      </c>
      <c r="E4089" s="167">
        <f>IF('Lineær programmering opg 4'!$M$5=0,"-",(-A4089+'Lineær programmering opg 4'!$M$5)/'Lineær programmering opg 4'!$K$5*-1)</f>
        <v>193.54799999999187</v>
      </c>
      <c r="F4089" s="167" t="str">
        <f>IF('Lineær programmering opg 4'!$E$6=0,"-",(-A4089+'Lineær programmering opg 4'!$M$6)/'Lineær programmering opg 4'!$K$6*-1)</f>
        <v>-</v>
      </c>
      <c r="G4089" s="167" t="str">
        <f>IF('Lineær programmering opg 4'!$D$7=0,"-",((-A4089+'Lineær programmering opg 4'!$M$7)/'Lineær programmering opg 4'!$K$7)*-1)</f>
        <v>-</v>
      </c>
      <c r="H4089" s="167" t="str">
        <f>IF('Lineær programmering opg 4'!$C$8=0,"-",((-A4089+'Lineær programmering opg 4'!$M$8)/'Lineær programmering opg 4'!$K$8)*-1)</f>
        <v>-</v>
      </c>
      <c r="I4089" s="167" t="str">
        <f>IF('Lineær programmering opg 4'!$D$8=0,"-",'Lineær programmering opg 4'!$G$8)</f>
        <v>-</v>
      </c>
      <c r="J4089" s="295">
        <f>A4089*'Lineær programmering opg 4'!$C$11+Datatabel!C4089*'Lineær programmering opg 4'!$D$11</f>
        <v>43225.799999999865</v>
      </c>
      <c r="K4089" s="9">
        <f t="shared" si="317"/>
        <v>0</v>
      </c>
      <c r="L4089" s="9">
        <f t="shared" si="318"/>
        <v>0</v>
      </c>
    </row>
    <row r="4090" spans="1:12" ht="15" x14ac:dyDescent="0.25">
      <c r="A4090" s="167">
        <f t="shared" si="316"/>
        <v>141.91200000001081</v>
      </c>
      <c r="B4090" s="325">
        <f t="shared" si="319"/>
        <v>0.59130000000004501</v>
      </c>
      <c r="C4090" s="167">
        <f t="shared" si="315"/>
        <v>193.56599999999187</v>
      </c>
      <c r="D4090" s="167">
        <f>IF('Lineær programmering opg 4'!$M$4=0,"-",(-A4090+'Lineær programmering opg 4'!$M$4)/'Lineær programmering opg 4'!$K$4*-1)</f>
        <v>196.17599999997839</v>
      </c>
      <c r="E4090" s="167">
        <f>IF('Lineær programmering opg 4'!$M$5=0,"-",(-A4090+'Lineær programmering opg 4'!$M$5)/'Lineær programmering opg 4'!$K$5*-1)</f>
        <v>193.56599999999187</v>
      </c>
      <c r="F4090" s="167" t="str">
        <f>IF('Lineær programmering opg 4'!$E$6=0,"-",(-A4090+'Lineær programmering opg 4'!$M$6)/'Lineær programmering opg 4'!$K$6*-1)</f>
        <v>-</v>
      </c>
      <c r="G4090" s="167" t="str">
        <f>IF('Lineær programmering opg 4'!$D$7=0,"-",((-A4090+'Lineær programmering opg 4'!$M$7)/'Lineær programmering opg 4'!$K$7)*-1)</f>
        <v>-</v>
      </c>
      <c r="H4090" s="167" t="str">
        <f>IF('Lineær programmering opg 4'!$C$8=0,"-",((-A4090+'Lineær programmering opg 4'!$M$8)/'Lineær programmering opg 4'!$K$8)*-1)</f>
        <v>-</v>
      </c>
      <c r="I4090" s="167" t="str">
        <f>IF('Lineær programmering opg 4'!$D$8=0,"-",'Lineær programmering opg 4'!$G$8)</f>
        <v>-</v>
      </c>
      <c r="J4090" s="295">
        <f>A4090*'Lineær programmering opg 4'!$C$11+Datatabel!C4090*'Lineær programmering opg 4'!$D$11</f>
        <v>43226.09999999986</v>
      </c>
      <c r="K4090" s="9">
        <f t="shared" si="317"/>
        <v>0</v>
      </c>
      <c r="L4090" s="9">
        <f t="shared" si="318"/>
        <v>0</v>
      </c>
    </row>
    <row r="4091" spans="1:12" ht="15" x14ac:dyDescent="0.25">
      <c r="A4091" s="167">
        <f t="shared" si="316"/>
        <v>141.88800000001081</v>
      </c>
      <c r="B4091" s="325">
        <f t="shared" si="319"/>
        <v>0.59120000000004502</v>
      </c>
      <c r="C4091" s="167">
        <f t="shared" si="315"/>
        <v>193.58399999999187</v>
      </c>
      <c r="D4091" s="167">
        <f>IF('Lineær programmering opg 4'!$M$4=0,"-",(-A4091+'Lineær programmering opg 4'!$M$4)/'Lineær programmering opg 4'!$K$4*-1)</f>
        <v>196.22399999997839</v>
      </c>
      <c r="E4091" s="167">
        <f>IF('Lineær programmering opg 4'!$M$5=0,"-",(-A4091+'Lineær programmering opg 4'!$M$5)/'Lineær programmering opg 4'!$K$5*-1)</f>
        <v>193.58399999999187</v>
      </c>
      <c r="F4091" s="167" t="str">
        <f>IF('Lineær programmering opg 4'!$E$6=0,"-",(-A4091+'Lineær programmering opg 4'!$M$6)/'Lineær programmering opg 4'!$K$6*-1)</f>
        <v>-</v>
      </c>
      <c r="G4091" s="167" t="str">
        <f>IF('Lineær programmering opg 4'!$D$7=0,"-",((-A4091+'Lineær programmering opg 4'!$M$7)/'Lineær programmering opg 4'!$K$7)*-1)</f>
        <v>-</v>
      </c>
      <c r="H4091" s="167" t="str">
        <f>IF('Lineær programmering opg 4'!$C$8=0,"-",((-A4091+'Lineær programmering opg 4'!$M$8)/'Lineær programmering opg 4'!$K$8)*-1)</f>
        <v>-</v>
      </c>
      <c r="I4091" s="167" t="str">
        <f>IF('Lineær programmering opg 4'!$D$8=0,"-",'Lineær programmering opg 4'!$G$8)</f>
        <v>-</v>
      </c>
      <c r="J4091" s="295">
        <f>A4091*'Lineær programmering opg 4'!$C$11+Datatabel!C4091*'Lineær programmering opg 4'!$D$11</f>
        <v>43226.399999999863</v>
      </c>
      <c r="K4091" s="9">
        <f t="shared" si="317"/>
        <v>0</v>
      </c>
      <c r="L4091" s="9">
        <f t="shared" si="318"/>
        <v>0</v>
      </c>
    </row>
    <row r="4092" spans="1:12" ht="15" x14ac:dyDescent="0.25">
      <c r="A4092" s="167">
        <f t="shared" si="316"/>
        <v>141.8640000000108</v>
      </c>
      <c r="B4092" s="325">
        <f t="shared" si="319"/>
        <v>0.59110000000004503</v>
      </c>
      <c r="C4092" s="167">
        <f t="shared" si="315"/>
        <v>193.60199999999188</v>
      </c>
      <c r="D4092" s="167">
        <f>IF('Lineær programmering opg 4'!$M$4=0,"-",(-A4092+'Lineær programmering opg 4'!$M$4)/'Lineær programmering opg 4'!$K$4*-1)</f>
        <v>196.27199999997839</v>
      </c>
      <c r="E4092" s="167">
        <f>IF('Lineær programmering opg 4'!$M$5=0,"-",(-A4092+'Lineær programmering opg 4'!$M$5)/'Lineær programmering opg 4'!$K$5*-1)</f>
        <v>193.60199999999188</v>
      </c>
      <c r="F4092" s="167" t="str">
        <f>IF('Lineær programmering opg 4'!$E$6=0,"-",(-A4092+'Lineær programmering opg 4'!$M$6)/'Lineær programmering opg 4'!$K$6*-1)</f>
        <v>-</v>
      </c>
      <c r="G4092" s="167" t="str">
        <f>IF('Lineær programmering opg 4'!$D$7=0,"-",((-A4092+'Lineær programmering opg 4'!$M$7)/'Lineær programmering opg 4'!$K$7)*-1)</f>
        <v>-</v>
      </c>
      <c r="H4092" s="167" t="str">
        <f>IF('Lineær programmering opg 4'!$C$8=0,"-",((-A4092+'Lineær programmering opg 4'!$M$8)/'Lineær programmering opg 4'!$K$8)*-1)</f>
        <v>-</v>
      </c>
      <c r="I4092" s="167" t="str">
        <f>IF('Lineær programmering opg 4'!$D$8=0,"-",'Lineær programmering opg 4'!$G$8)</f>
        <v>-</v>
      </c>
      <c r="J4092" s="295">
        <f>A4092*'Lineær programmering opg 4'!$C$11+Datatabel!C4092*'Lineær programmering opg 4'!$D$11</f>
        <v>43226.699999999859</v>
      </c>
      <c r="K4092" s="9">
        <f t="shared" si="317"/>
        <v>0</v>
      </c>
      <c r="L4092" s="9">
        <f t="shared" si="318"/>
        <v>0</v>
      </c>
    </row>
    <row r="4093" spans="1:12" ht="15" x14ac:dyDescent="0.25">
      <c r="A4093" s="167">
        <f t="shared" si="316"/>
        <v>141.8400000000108</v>
      </c>
      <c r="B4093" s="325">
        <f t="shared" si="319"/>
        <v>0.59100000000004504</v>
      </c>
      <c r="C4093" s="167">
        <f t="shared" si="315"/>
        <v>193.61999999999188</v>
      </c>
      <c r="D4093" s="167">
        <f>IF('Lineær programmering opg 4'!$M$4=0,"-",(-A4093+'Lineær programmering opg 4'!$M$4)/'Lineær programmering opg 4'!$K$4*-1)</f>
        <v>196.31999999997839</v>
      </c>
      <c r="E4093" s="167">
        <f>IF('Lineær programmering opg 4'!$M$5=0,"-",(-A4093+'Lineær programmering opg 4'!$M$5)/'Lineær programmering opg 4'!$K$5*-1)</f>
        <v>193.61999999999188</v>
      </c>
      <c r="F4093" s="167" t="str">
        <f>IF('Lineær programmering opg 4'!$E$6=0,"-",(-A4093+'Lineær programmering opg 4'!$M$6)/'Lineær programmering opg 4'!$K$6*-1)</f>
        <v>-</v>
      </c>
      <c r="G4093" s="167" t="str">
        <f>IF('Lineær programmering opg 4'!$D$7=0,"-",((-A4093+'Lineær programmering opg 4'!$M$7)/'Lineær programmering opg 4'!$K$7)*-1)</f>
        <v>-</v>
      </c>
      <c r="H4093" s="167" t="str">
        <f>IF('Lineær programmering opg 4'!$C$8=0,"-",((-A4093+'Lineær programmering opg 4'!$M$8)/'Lineær programmering opg 4'!$K$8)*-1)</f>
        <v>-</v>
      </c>
      <c r="I4093" s="167" t="str">
        <f>IF('Lineær programmering opg 4'!$D$8=0,"-",'Lineær programmering opg 4'!$G$8)</f>
        <v>-</v>
      </c>
      <c r="J4093" s="295">
        <f>A4093*'Lineær programmering opg 4'!$C$11+Datatabel!C4093*'Lineær programmering opg 4'!$D$11</f>
        <v>43226.999999999862</v>
      </c>
      <c r="K4093" s="9">
        <f t="shared" si="317"/>
        <v>0</v>
      </c>
      <c r="L4093" s="9">
        <f t="shared" si="318"/>
        <v>0</v>
      </c>
    </row>
    <row r="4094" spans="1:12" ht="15" x14ac:dyDescent="0.25">
      <c r="A4094" s="167">
        <f t="shared" si="316"/>
        <v>141.8160000000108</v>
      </c>
      <c r="B4094" s="325">
        <f t="shared" si="319"/>
        <v>0.59090000000004506</v>
      </c>
      <c r="C4094" s="167">
        <f t="shared" si="315"/>
        <v>193.63799999999188</v>
      </c>
      <c r="D4094" s="167">
        <f>IF('Lineær programmering opg 4'!$M$4=0,"-",(-A4094+'Lineær programmering opg 4'!$M$4)/'Lineær programmering opg 4'!$K$4*-1)</f>
        <v>196.36799999997839</v>
      </c>
      <c r="E4094" s="167">
        <f>IF('Lineær programmering opg 4'!$M$5=0,"-",(-A4094+'Lineær programmering opg 4'!$M$5)/'Lineær programmering opg 4'!$K$5*-1)</f>
        <v>193.63799999999188</v>
      </c>
      <c r="F4094" s="167" t="str">
        <f>IF('Lineær programmering opg 4'!$E$6=0,"-",(-A4094+'Lineær programmering opg 4'!$M$6)/'Lineær programmering opg 4'!$K$6*-1)</f>
        <v>-</v>
      </c>
      <c r="G4094" s="167" t="str">
        <f>IF('Lineær programmering opg 4'!$D$7=0,"-",((-A4094+'Lineær programmering opg 4'!$M$7)/'Lineær programmering opg 4'!$K$7)*-1)</f>
        <v>-</v>
      </c>
      <c r="H4094" s="167" t="str">
        <f>IF('Lineær programmering opg 4'!$C$8=0,"-",((-A4094+'Lineær programmering opg 4'!$M$8)/'Lineær programmering opg 4'!$K$8)*-1)</f>
        <v>-</v>
      </c>
      <c r="I4094" s="167" t="str">
        <f>IF('Lineær programmering opg 4'!$D$8=0,"-",'Lineær programmering opg 4'!$G$8)</f>
        <v>-</v>
      </c>
      <c r="J4094" s="295">
        <f>A4094*'Lineær programmering opg 4'!$C$11+Datatabel!C4094*'Lineær programmering opg 4'!$D$11</f>
        <v>43227.299999999865</v>
      </c>
      <c r="K4094" s="9">
        <f t="shared" si="317"/>
        <v>0</v>
      </c>
      <c r="L4094" s="9">
        <f t="shared" si="318"/>
        <v>0</v>
      </c>
    </row>
    <row r="4095" spans="1:12" ht="15" x14ac:dyDescent="0.25">
      <c r="A4095" s="167">
        <f t="shared" si="316"/>
        <v>141.79200000001083</v>
      </c>
      <c r="B4095" s="325">
        <f t="shared" si="319"/>
        <v>0.59080000000004507</v>
      </c>
      <c r="C4095" s="167">
        <f t="shared" si="315"/>
        <v>193.65599999999188</v>
      </c>
      <c r="D4095" s="167">
        <f>IF('Lineær programmering opg 4'!$M$4=0,"-",(-A4095+'Lineær programmering opg 4'!$M$4)/'Lineær programmering opg 4'!$K$4*-1)</f>
        <v>196.41599999997834</v>
      </c>
      <c r="E4095" s="167">
        <f>IF('Lineær programmering opg 4'!$M$5=0,"-",(-A4095+'Lineær programmering opg 4'!$M$5)/'Lineær programmering opg 4'!$K$5*-1)</f>
        <v>193.65599999999188</v>
      </c>
      <c r="F4095" s="167" t="str">
        <f>IF('Lineær programmering opg 4'!$E$6=0,"-",(-A4095+'Lineær programmering opg 4'!$M$6)/'Lineær programmering opg 4'!$K$6*-1)</f>
        <v>-</v>
      </c>
      <c r="G4095" s="167" t="str">
        <f>IF('Lineær programmering opg 4'!$D$7=0,"-",((-A4095+'Lineær programmering opg 4'!$M$7)/'Lineær programmering opg 4'!$K$7)*-1)</f>
        <v>-</v>
      </c>
      <c r="H4095" s="167" t="str">
        <f>IF('Lineær programmering opg 4'!$C$8=0,"-",((-A4095+'Lineær programmering opg 4'!$M$8)/'Lineær programmering opg 4'!$K$8)*-1)</f>
        <v>-</v>
      </c>
      <c r="I4095" s="167" t="str">
        <f>IF('Lineær programmering opg 4'!$D$8=0,"-",'Lineær programmering opg 4'!$G$8)</f>
        <v>-</v>
      </c>
      <c r="J4095" s="295">
        <f>A4095*'Lineær programmering opg 4'!$C$11+Datatabel!C4095*'Lineær programmering opg 4'!$D$11</f>
        <v>43227.599999999868</v>
      </c>
      <c r="K4095" s="9">
        <f t="shared" si="317"/>
        <v>0</v>
      </c>
      <c r="L4095" s="9">
        <f t="shared" si="318"/>
        <v>0</v>
      </c>
    </row>
    <row r="4096" spans="1:12" ht="15" x14ac:dyDescent="0.25">
      <c r="A4096" s="167">
        <f t="shared" si="316"/>
        <v>141.76800000001083</v>
      </c>
      <c r="B4096" s="325">
        <f t="shared" si="319"/>
        <v>0.59070000000004508</v>
      </c>
      <c r="C4096" s="167">
        <f t="shared" si="315"/>
        <v>193.67399999999188</v>
      </c>
      <c r="D4096" s="167">
        <f>IF('Lineær programmering opg 4'!$M$4=0,"-",(-A4096+'Lineær programmering opg 4'!$M$4)/'Lineær programmering opg 4'!$K$4*-1)</f>
        <v>196.46399999997834</v>
      </c>
      <c r="E4096" s="167">
        <f>IF('Lineær programmering opg 4'!$M$5=0,"-",(-A4096+'Lineær programmering opg 4'!$M$5)/'Lineær programmering opg 4'!$K$5*-1)</f>
        <v>193.67399999999188</v>
      </c>
      <c r="F4096" s="167" t="str">
        <f>IF('Lineær programmering opg 4'!$E$6=0,"-",(-A4096+'Lineær programmering opg 4'!$M$6)/'Lineær programmering opg 4'!$K$6*-1)</f>
        <v>-</v>
      </c>
      <c r="G4096" s="167" t="str">
        <f>IF('Lineær programmering opg 4'!$D$7=0,"-",((-A4096+'Lineær programmering opg 4'!$M$7)/'Lineær programmering opg 4'!$K$7)*-1)</f>
        <v>-</v>
      </c>
      <c r="H4096" s="167" t="str">
        <f>IF('Lineær programmering opg 4'!$C$8=0,"-",((-A4096+'Lineær programmering opg 4'!$M$8)/'Lineær programmering opg 4'!$K$8)*-1)</f>
        <v>-</v>
      </c>
      <c r="I4096" s="167" t="str">
        <f>IF('Lineær programmering opg 4'!$D$8=0,"-",'Lineær programmering opg 4'!$G$8)</f>
        <v>-</v>
      </c>
      <c r="J4096" s="295">
        <f>A4096*'Lineær programmering opg 4'!$C$11+Datatabel!C4096*'Lineær programmering opg 4'!$D$11</f>
        <v>43227.899999999863</v>
      </c>
      <c r="K4096" s="9">
        <f t="shared" si="317"/>
        <v>0</v>
      </c>
      <c r="L4096" s="9">
        <f t="shared" si="318"/>
        <v>0</v>
      </c>
    </row>
    <row r="4097" spans="1:12" ht="15" x14ac:dyDescent="0.25">
      <c r="A4097" s="167">
        <f t="shared" si="316"/>
        <v>141.74400000001083</v>
      </c>
      <c r="B4097" s="325">
        <f t="shared" si="319"/>
        <v>0.59060000000004509</v>
      </c>
      <c r="C4097" s="167">
        <f t="shared" si="315"/>
        <v>193.69199999999188</v>
      </c>
      <c r="D4097" s="167">
        <f>IF('Lineær programmering opg 4'!$M$4=0,"-",(-A4097+'Lineær programmering opg 4'!$M$4)/'Lineær programmering opg 4'!$K$4*-1)</f>
        <v>196.51199999997834</v>
      </c>
      <c r="E4097" s="167">
        <f>IF('Lineær programmering opg 4'!$M$5=0,"-",(-A4097+'Lineær programmering opg 4'!$M$5)/'Lineær programmering opg 4'!$K$5*-1)</f>
        <v>193.69199999999188</v>
      </c>
      <c r="F4097" s="167" t="str">
        <f>IF('Lineær programmering opg 4'!$E$6=0,"-",(-A4097+'Lineær programmering opg 4'!$M$6)/'Lineær programmering opg 4'!$K$6*-1)</f>
        <v>-</v>
      </c>
      <c r="G4097" s="167" t="str">
        <f>IF('Lineær programmering opg 4'!$D$7=0,"-",((-A4097+'Lineær programmering opg 4'!$M$7)/'Lineær programmering opg 4'!$K$7)*-1)</f>
        <v>-</v>
      </c>
      <c r="H4097" s="167" t="str">
        <f>IF('Lineær programmering opg 4'!$C$8=0,"-",((-A4097+'Lineær programmering opg 4'!$M$8)/'Lineær programmering opg 4'!$K$8)*-1)</f>
        <v>-</v>
      </c>
      <c r="I4097" s="167" t="str">
        <f>IF('Lineær programmering opg 4'!$D$8=0,"-",'Lineær programmering opg 4'!$G$8)</f>
        <v>-</v>
      </c>
      <c r="J4097" s="295">
        <f>A4097*'Lineær programmering opg 4'!$C$11+Datatabel!C4097*'Lineær programmering opg 4'!$D$11</f>
        <v>43228.199999999866</v>
      </c>
      <c r="K4097" s="9">
        <f t="shared" si="317"/>
        <v>0</v>
      </c>
      <c r="L4097" s="9">
        <f t="shared" si="318"/>
        <v>0</v>
      </c>
    </row>
    <row r="4098" spans="1:12" ht="15" x14ac:dyDescent="0.25">
      <c r="A4098" s="167">
        <f t="shared" si="316"/>
        <v>141.72000000001083</v>
      </c>
      <c r="B4098" s="325">
        <f t="shared" si="319"/>
        <v>0.5905000000000451</v>
      </c>
      <c r="C4098" s="167">
        <f t="shared" si="315"/>
        <v>193.70999999999188</v>
      </c>
      <c r="D4098" s="167">
        <f>IF('Lineær programmering opg 4'!$M$4=0,"-",(-A4098+'Lineær programmering opg 4'!$M$4)/'Lineær programmering opg 4'!$K$4*-1)</f>
        <v>196.55999999997834</v>
      </c>
      <c r="E4098" s="167">
        <f>IF('Lineær programmering opg 4'!$M$5=0,"-",(-A4098+'Lineær programmering opg 4'!$M$5)/'Lineær programmering opg 4'!$K$5*-1)</f>
        <v>193.70999999999188</v>
      </c>
      <c r="F4098" s="167" t="str">
        <f>IF('Lineær programmering opg 4'!$E$6=0,"-",(-A4098+'Lineær programmering opg 4'!$M$6)/'Lineær programmering opg 4'!$K$6*-1)</f>
        <v>-</v>
      </c>
      <c r="G4098" s="167" t="str">
        <f>IF('Lineær programmering opg 4'!$D$7=0,"-",((-A4098+'Lineær programmering opg 4'!$M$7)/'Lineær programmering opg 4'!$K$7)*-1)</f>
        <v>-</v>
      </c>
      <c r="H4098" s="167" t="str">
        <f>IF('Lineær programmering opg 4'!$C$8=0,"-",((-A4098+'Lineær programmering opg 4'!$M$8)/'Lineær programmering opg 4'!$K$8)*-1)</f>
        <v>-</v>
      </c>
      <c r="I4098" s="167" t="str">
        <f>IF('Lineær programmering opg 4'!$D$8=0,"-",'Lineær programmering opg 4'!$G$8)</f>
        <v>-</v>
      </c>
      <c r="J4098" s="295">
        <f>A4098*'Lineær programmering opg 4'!$C$11+Datatabel!C4098*'Lineær programmering opg 4'!$D$11</f>
        <v>43228.499999999862</v>
      </c>
      <c r="K4098" s="9">
        <f t="shared" si="317"/>
        <v>0</v>
      </c>
      <c r="L4098" s="9">
        <f t="shared" si="318"/>
        <v>0</v>
      </c>
    </row>
    <row r="4099" spans="1:12" ht="15" x14ac:dyDescent="0.25">
      <c r="A4099" s="167">
        <f t="shared" si="316"/>
        <v>141.69600000001083</v>
      </c>
      <c r="B4099" s="325">
        <f t="shared" si="319"/>
        <v>0.59040000000004511</v>
      </c>
      <c r="C4099" s="167">
        <f t="shared" ref="C4099:C4162" si="320">MIN(D4099,E4099,F4099,G4099,H4099,I4099)</f>
        <v>193.72799999999188</v>
      </c>
      <c r="D4099" s="167">
        <f>IF('Lineær programmering opg 4'!$M$4=0,"-",(-A4099+'Lineær programmering opg 4'!$M$4)/'Lineær programmering opg 4'!$K$4*-1)</f>
        <v>196.60799999997835</v>
      </c>
      <c r="E4099" s="167">
        <f>IF('Lineær programmering opg 4'!$M$5=0,"-",(-A4099+'Lineær programmering opg 4'!$M$5)/'Lineær programmering opg 4'!$K$5*-1)</f>
        <v>193.72799999999188</v>
      </c>
      <c r="F4099" s="167" t="str">
        <f>IF('Lineær programmering opg 4'!$E$6=0,"-",(-A4099+'Lineær programmering opg 4'!$M$6)/'Lineær programmering opg 4'!$K$6*-1)</f>
        <v>-</v>
      </c>
      <c r="G4099" s="167" t="str">
        <f>IF('Lineær programmering opg 4'!$D$7=0,"-",((-A4099+'Lineær programmering opg 4'!$M$7)/'Lineær programmering opg 4'!$K$7)*-1)</f>
        <v>-</v>
      </c>
      <c r="H4099" s="167" t="str">
        <f>IF('Lineær programmering opg 4'!$C$8=0,"-",((-A4099+'Lineær programmering opg 4'!$M$8)/'Lineær programmering opg 4'!$K$8)*-1)</f>
        <v>-</v>
      </c>
      <c r="I4099" s="167" t="str">
        <f>IF('Lineær programmering opg 4'!$D$8=0,"-",'Lineær programmering opg 4'!$G$8)</f>
        <v>-</v>
      </c>
      <c r="J4099" s="295">
        <f>A4099*'Lineær programmering opg 4'!$C$11+Datatabel!C4099*'Lineær programmering opg 4'!$D$11</f>
        <v>43228.799999999865</v>
      </c>
      <c r="K4099" s="9">
        <f t="shared" si="317"/>
        <v>0</v>
      </c>
      <c r="L4099" s="9">
        <f t="shared" si="318"/>
        <v>0</v>
      </c>
    </row>
    <row r="4100" spans="1:12" ht="15" x14ac:dyDescent="0.25">
      <c r="A4100" s="167">
        <f t="shared" ref="A4100:A4163" si="321">$A$3*B4100</f>
        <v>141.67200000001083</v>
      </c>
      <c r="B4100" s="325">
        <f t="shared" si="319"/>
        <v>0.59030000000004512</v>
      </c>
      <c r="C4100" s="167">
        <f t="shared" si="320"/>
        <v>193.74599999999188</v>
      </c>
      <c r="D4100" s="167">
        <f>IF('Lineær programmering opg 4'!$M$4=0,"-",(-A4100+'Lineær programmering opg 4'!$M$4)/'Lineær programmering opg 4'!$K$4*-1)</f>
        <v>196.65599999997835</v>
      </c>
      <c r="E4100" s="167">
        <f>IF('Lineær programmering opg 4'!$M$5=0,"-",(-A4100+'Lineær programmering opg 4'!$M$5)/'Lineær programmering opg 4'!$K$5*-1)</f>
        <v>193.74599999999188</v>
      </c>
      <c r="F4100" s="167" t="str">
        <f>IF('Lineær programmering opg 4'!$E$6=0,"-",(-A4100+'Lineær programmering opg 4'!$M$6)/'Lineær programmering opg 4'!$K$6*-1)</f>
        <v>-</v>
      </c>
      <c r="G4100" s="167" t="str">
        <f>IF('Lineær programmering opg 4'!$D$7=0,"-",((-A4100+'Lineær programmering opg 4'!$M$7)/'Lineær programmering opg 4'!$K$7)*-1)</f>
        <v>-</v>
      </c>
      <c r="H4100" s="167" t="str">
        <f>IF('Lineær programmering opg 4'!$C$8=0,"-",((-A4100+'Lineær programmering opg 4'!$M$8)/'Lineær programmering opg 4'!$K$8)*-1)</f>
        <v>-</v>
      </c>
      <c r="I4100" s="167" t="str">
        <f>IF('Lineær programmering opg 4'!$D$8=0,"-",'Lineær programmering opg 4'!$G$8)</f>
        <v>-</v>
      </c>
      <c r="J4100" s="295">
        <f>A4100*'Lineær programmering opg 4'!$C$11+Datatabel!C4100*'Lineær programmering opg 4'!$D$11</f>
        <v>43229.099999999868</v>
      </c>
      <c r="K4100" s="9">
        <f t="shared" ref="K4100:K4163" si="322">IF($J$10004=J4100,A4100,0)</f>
        <v>0</v>
      </c>
      <c r="L4100" s="9">
        <f t="shared" ref="L4100:L4163" si="323">IF(J4100=$J$10004,C4100,0)</f>
        <v>0</v>
      </c>
    </row>
    <row r="4101" spans="1:12" ht="15" x14ac:dyDescent="0.25">
      <c r="A4101" s="167">
        <f t="shared" si="321"/>
        <v>141.64800000001082</v>
      </c>
      <c r="B4101" s="325">
        <f t="shared" ref="B4101:B4164" si="324">B4100-0.01%</f>
        <v>0.59020000000004513</v>
      </c>
      <c r="C4101" s="167">
        <f t="shared" si="320"/>
        <v>193.76399999999188</v>
      </c>
      <c r="D4101" s="167">
        <f>IF('Lineær programmering opg 4'!$M$4=0,"-",(-A4101+'Lineær programmering opg 4'!$M$4)/'Lineær programmering opg 4'!$K$4*-1)</f>
        <v>196.70399999997835</v>
      </c>
      <c r="E4101" s="167">
        <f>IF('Lineær programmering opg 4'!$M$5=0,"-",(-A4101+'Lineær programmering opg 4'!$M$5)/'Lineær programmering opg 4'!$K$5*-1)</f>
        <v>193.76399999999188</v>
      </c>
      <c r="F4101" s="167" t="str">
        <f>IF('Lineær programmering opg 4'!$E$6=0,"-",(-A4101+'Lineær programmering opg 4'!$M$6)/'Lineær programmering opg 4'!$K$6*-1)</f>
        <v>-</v>
      </c>
      <c r="G4101" s="167" t="str">
        <f>IF('Lineær programmering opg 4'!$D$7=0,"-",((-A4101+'Lineær programmering opg 4'!$M$7)/'Lineær programmering opg 4'!$K$7)*-1)</f>
        <v>-</v>
      </c>
      <c r="H4101" s="167" t="str">
        <f>IF('Lineær programmering opg 4'!$C$8=0,"-",((-A4101+'Lineær programmering opg 4'!$M$8)/'Lineær programmering opg 4'!$K$8)*-1)</f>
        <v>-</v>
      </c>
      <c r="I4101" s="167" t="str">
        <f>IF('Lineær programmering opg 4'!$D$8=0,"-",'Lineær programmering opg 4'!$G$8)</f>
        <v>-</v>
      </c>
      <c r="J4101" s="295">
        <f>A4101*'Lineær programmering opg 4'!$C$11+Datatabel!C4101*'Lineær programmering opg 4'!$D$11</f>
        <v>43229.399999999863</v>
      </c>
      <c r="K4101" s="9">
        <f t="shared" si="322"/>
        <v>0</v>
      </c>
      <c r="L4101" s="9">
        <f t="shared" si="323"/>
        <v>0</v>
      </c>
    </row>
    <row r="4102" spans="1:12" ht="15" x14ac:dyDescent="0.25">
      <c r="A4102" s="167">
        <f t="shared" si="321"/>
        <v>141.62400000001082</v>
      </c>
      <c r="B4102" s="325">
        <f t="shared" si="324"/>
        <v>0.59010000000004514</v>
      </c>
      <c r="C4102" s="167">
        <f t="shared" si="320"/>
        <v>193.78199999999188</v>
      </c>
      <c r="D4102" s="167">
        <f>IF('Lineær programmering opg 4'!$M$4=0,"-",(-A4102+'Lineær programmering opg 4'!$M$4)/'Lineær programmering opg 4'!$K$4*-1)</f>
        <v>196.75199999997835</v>
      </c>
      <c r="E4102" s="167">
        <f>IF('Lineær programmering opg 4'!$M$5=0,"-",(-A4102+'Lineær programmering opg 4'!$M$5)/'Lineær programmering opg 4'!$K$5*-1)</f>
        <v>193.78199999999188</v>
      </c>
      <c r="F4102" s="167" t="str">
        <f>IF('Lineær programmering opg 4'!$E$6=0,"-",(-A4102+'Lineær programmering opg 4'!$M$6)/'Lineær programmering opg 4'!$K$6*-1)</f>
        <v>-</v>
      </c>
      <c r="G4102" s="167" t="str">
        <f>IF('Lineær programmering opg 4'!$D$7=0,"-",((-A4102+'Lineær programmering opg 4'!$M$7)/'Lineær programmering opg 4'!$K$7)*-1)</f>
        <v>-</v>
      </c>
      <c r="H4102" s="167" t="str">
        <f>IF('Lineær programmering opg 4'!$C$8=0,"-",((-A4102+'Lineær programmering opg 4'!$M$8)/'Lineær programmering opg 4'!$K$8)*-1)</f>
        <v>-</v>
      </c>
      <c r="I4102" s="167" t="str">
        <f>IF('Lineær programmering opg 4'!$D$8=0,"-",'Lineær programmering opg 4'!$G$8)</f>
        <v>-</v>
      </c>
      <c r="J4102" s="295">
        <f>A4102*'Lineær programmering opg 4'!$C$11+Datatabel!C4102*'Lineær programmering opg 4'!$D$11</f>
        <v>43229.699999999866</v>
      </c>
      <c r="K4102" s="9">
        <f t="shared" si="322"/>
        <v>0</v>
      </c>
      <c r="L4102" s="9">
        <f t="shared" si="323"/>
        <v>0</v>
      </c>
    </row>
    <row r="4103" spans="1:12" ht="15" x14ac:dyDescent="0.25">
      <c r="A4103" s="167">
        <f t="shared" si="321"/>
        <v>141.60000000001082</v>
      </c>
      <c r="B4103" s="325">
        <f t="shared" si="324"/>
        <v>0.59000000000004515</v>
      </c>
      <c r="C4103" s="167">
        <f t="shared" si="320"/>
        <v>193.79999999999188</v>
      </c>
      <c r="D4103" s="167">
        <f>IF('Lineær programmering opg 4'!$M$4=0,"-",(-A4103+'Lineær programmering opg 4'!$M$4)/'Lineær programmering opg 4'!$K$4*-1)</f>
        <v>196.79999999997835</v>
      </c>
      <c r="E4103" s="167">
        <f>IF('Lineær programmering opg 4'!$M$5=0,"-",(-A4103+'Lineær programmering opg 4'!$M$5)/'Lineær programmering opg 4'!$K$5*-1)</f>
        <v>193.79999999999188</v>
      </c>
      <c r="F4103" s="167" t="str">
        <f>IF('Lineær programmering opg 4'!$E$6=0,"-",(-A4103+'Lineær programmering opg 4'!$M$6)/'Lineær programmering opg 4'!$K$6*-1)</f>
        <v>-</v>
      </c>
      <c r="G4103" s="167" t="str">
        <f>IF('Lineær programmering opg 4'!$D$7=0,"-",((-A4103+'Lineær programmering opg 4'!$M$7)/'Lineær programmering opg 4'!$K$7)*-1)</f>
        <v>-</v>
      </c>
      <c r="H4103" s="167" t="str">
        <f>IF('Lineær programmering opg 4'!$C$8=0,"-",((-A4103+'Lineær programmering opg 4'!$M$8)/'Lineær programmering opg 4'!$K$8)*-1)</f>
        <v>-</v>
      </c>
      <c r="I4103" s="167" t="str">
        <f>IF('Lineær programmering opg 4'!$D$8=0,"-",'Lineær programmering opg 4'!$G$8)</f>
        <v>-</v>
      </c>
      <c r="J4103" s="295">
        <f>A4103*'Lineær programmering opg 4'!$C$11+Datatabel!C4103*'Lineær programmering opg 4'!$D$11</f>
        <v>43229.999999999862</v>
      </c>
      <c r="K4103" s="9">
        <f t="shared" si="322"/>
        <v>0</v>
      </c>
      <c r="L4103" s="9">
        <f t="shared" si="323"/>
        <v>0</v>
      </c>
    </row>
    <row r="4104" spans="1:12" ht="15" x14ac:dyDescent="0.25">
      <c r="A4104" s="167">
        <f t="shared" si="321"/>
        <v>141.57600000001085</v>
      </c>
      <c r="B4104" s="325">
        <f t="shared" si="324"/>
        <v>0.58990000000004517</v>
      </c>
      <c r="C4104" s="167">
        <f t="shared" si="320"/>
        <v>193.81799999999188</v>
      </c>
      <c r="D4104" s="167">
        <f>IF('Lineær programmering opg 4'!$M$4=0,"-",(-A4104+'Lineær programmering opg 4'!$M$4)/'Lineær programmering opg 4'!$K$4*-1)</f>
        <v>196.8479999999783</v>
      </c>
      <c r="E4104" s="167">
        <f>IF('Lineær programmering opg 4'!$M$5=0,"-",(-A4104+'Lineær programmering opg 4'!$M$5)/'Lineær programmering opg 4'!$K$5*-1)</f>
        <v>193.81799999999188</v>
      </c>
      <c r="F4104" s="167" t="str">
        <f>IF('Lineær programmering opg 4'!$E$6=0,"-",(-A4104+'Lineær programmering opg 4'!$M$6)/'Lineær programmering opg 4'!$K$6*-1)</f>
        <v>-</v>
      </c>
      <c r="G4104" s="167" t="str">
        <f>IF('Lineær programmering opg 4'!$D$7=0,"-",((-A4104+'Lineær programmering opg 4'!$M$7)/'Lineær programmering opg 4'!$K$7)*-1)</f>
        <v>-</v>
      </c>
      <c r="H4104" s="167" t="str">
        <f>IF('Lineær programmering opg 4'!$C$8=0,"-",((-A4104+'Lineær programmering opg 4'!$M$8)/'Lineær programmering opg 4'!$K$8)*-1)</f>
        <v>-</v>
      </c>
      <c r="I4104" s="167" t="str">
        <f>IF('Lineær programmering opg 4'!$D$8=0,"-",'Lineær programmering opg 4'!$G$8)</f>
        <v>-</v>
      </c>
      <c r="J4104" s="295">
        <f>A4104*'Lineær programmering opg 4'!$C$11+Datatabel!C4104*'Lineær programmering opg 4'!$D$11</f>
        <v>43230.299999999865</v>
      </c>
      <c r="K4104" s="9">
        <f t="shared" si="322"/>
        <v>0</v>
      </c>
      <c r="L4104" s="9">
        <f t="shared" si="323"/>
        <v>0</v>
      </c>
    </row>
    <row r="4105" spans="1:12" ht="15" x14ac:dyDescent="0.25">
      <c r="A4105" s="167">
        <f t="shared" si="321"/>
        <v>141.55200000001085</v>
      </c>
      <c r="B4105" s="325">
        <f t="shared" si="324"/>
        <v>0.58980000000004518</v>
      </c>
      <c r="C4105" s="167">
        <f t="shared" si="320"/>
        <v>193.83599999999188</v>
      </c>
      <c r="D4105" s="167">
        <f>IF('Lineær programmering opg 4'!$M$4=0,"-",(-A4105+'Lineær programmering opg 4'!$M$4)/'Lineær programmering opg 4'!$K$4*-1)</f>
        <v>196.8959999999783</v>
      </c>
      <c r="E4105" s="167">
        <f>IF('Lineær programmering opg 4'!$M$5=0,"-",(-A4105+'Lineær programmering opg 4'!$M$5)/'Lineær programmering opg 4'!$K$5*-1)</f>
        <v>193.83599999999188</v>
      </c>
      <c r="F4105" s="167" t="str">
        <f>IF('Lineær programmering opg 4'!$E$6=0,"-",(-A4105+'Lineær programmering opg 4'!$M$6)/'Lineær programmering opg 4'!$K$6*-1)</f>
        <v>-</v>
      </c>
      <c r="G4105" s="167" t="str">
        <f>IF('Lineær programmering opg 4'!$D$7=0,"-",((-A4105+'Lineær programmering opg 4'!$M$7)/'Lineær programmering opg 4'!$K$7)*-1)</f>
        <v>-</v>
      </c>
      <c r="H4105" s="167" t="str">
        <f>IF('Lineær programmering opg 4'!$C$8=0,"-",((-A4105+'Lineær programmering opg 4'!$M$8)/'Lineær programmering opg 4'!$K$8)*-1)</f>
        <v>-</v>
      </c>
      <c r="I4105" s="167" t="str">
        <f>IF('Lineær programmering opg 4'!$D$8=0,"-",'Lineær programmering opg 4'!$G$8)</f>
        <v>-</v>
      </c>
      <c r="J4105" s="295">
        <f>A4105*'Lineær programmering opg 4'!$C$11+Datatabel!C4105*'Lineær programmering opg 4'!$D$11</f>
        <v>43230.599999999868</v>
      </c>
      <c r="K4105" s="9">
        <f t="shared" si="322"/>
        <v>0</v>
      </c>
      <c r="L4105" s="9">
        <f t="shared" si="323"/>
        <v>0</v>
      </c>
    </row>
    <row r="4106" spans="1:12" ht="15" x14ac:dyDescent="0.25">
      <c r="A4106" s="167">
        <f t="shared" si="321"/>
        <v>141.52800000001085</v>
      </c>
      <c r="B4106" s="325">
        <f t="shared" si="324"/>
        <v>0.58970000000004519</v>
      </c>
      <c r="C4106" s="167">
        <f t="shared" si="320"/>
        <v>193.85399999999188</v>
      </c>
      <c r="D4106" s="167">
        <f>IF('Lineær programmering opg 4'!$M$4=0,"-",(-A4106+'Lineær programmering opg 4'!$M$4)/'Lineær programmering opg 4'!$K$4*-1)</f>
        <v>196.9439999999783</v>
      </c>
      <c r="E4106" s="167">
        <f>IF('Lineær programmering opg 4'!$M$5=0,"-",(-A4106+'Lineær programmering opg 4'!$M$5)/'Lineær programmering opg 4'!$K$5*-1)</f>
        <v>193.85399999999188</v>
      </c>
      <c r="F4106" s="167" t="str">
        <f>IF('Lineær programmering opg 4'!$E$6=0,"-",(-A4106+'Lineær programmering opg 4'!$M$6)/'Lineær programmering opg 4'!$K$6*-1)</f>
        <v>-</v>
      </c>
      <c r="G4106" s="167" t="str">
        <f>IF('Lineær programmering opg 4'!$D$7=0,"-",((-A4106+'Lineær programmering opg 4'!$M$7)/'Lineær programmering opg 4'!$K$7)*-1)</f>
        <v>-</v>
      </c>
      <c r="H4106" s="167" t="str">
        <f>IF('Lineær programmering opg 4'!$C$8=0,"-",((-A4106+'Lineær programmering opg 4'!$M$8)/'Lineær programmering opg 4'!$K$8)*-1)</f>
        <v>-</v>
      </c>
      <c r="I4106" s="167" t="str">
        <f>IF('Lineær programmering opg 4'!$D$8=0,"-",'Lineær programmering opg 4'!$G$8)</f>
        <v>-</v>
      </c>
      <c r="J4106" s="295">
        <f>A4106*'Lineær programmering opg 4'!$C$11+Datatabel!C4106*'Lineær programmering opg 4'!$D$11</f>
        <v>43230.89999999987</v>
      </c>
      <c r="K4106" s="9">
        <f t="shared" si="322"/>
        <v>0</v>
      </c>
      <c r="L4106" s="9">
        <f t="shared" si="323"/>
        <v>0</v>
      </c>
    </row>
    <row r="4107" spans="1:12" ht="15" x14ac:dyDescent="0.25">
      <c r="A4107" s="167">
        <f t="shared" si="321"/>
        <v>141.50400000001085</v>
      </c>
      <c r="B4107" s="325">
        <f t="shared" si="324"/>
        <v>0.5896000000000452</v>
      </c>
      <c r="C4107" s="167">
        <f t="shared" si="320"/>
        <v>193.87199999999189</v>
      </c>
      <c r="D4107" s="167">
        <f>IF('Lineær programmering opg 4'!$M$4=0,"-",(-A4107+'Lineær programmering opg 4'!$M$4)/'Lineær programmering opg 4'!$K$4*-1)</f>
        <v>196.9919999999783</v>
      </c>
      <c r="E4107" s="167">
        <f>IF('Lineær programmering opg 4'!$M$5=0,"-",(-A4107+'Lineær programmering opg 4'!$M$5)/'Lineær programmering opg 4'!$K$5*-1)</f>
        <v>193.87199999999189</v>
      </c>
      <c r="F4107" s="167" t="str">
        <f>IF('Lineær programmering opg 4'!$E$6=0,"-",(-A4107+'Lineær programmering opg 4'!$M$6)/'Lineær programmering opg 4'!$K$6*-1)</f>
        <v>-</v>
      </c>
      <c r="G4107" s="167" t="str">
        <f>IF('Lineær programmering opg 4'!$D$7=0,"-",((-A4107+'Lineær programmering opg 4'!$M$7)/'Lineær programmering opg 4'!$K$7)*-1)</f>
        <v>-</v>
      </c>
      <c r="H4107" s="167" t="str">
        <f>IF('Lineær programmering opg 4'!$C$8=0,"-",((-A4107+'Lineær programmering opg 4'!$M$8)/'Lineær programmering opg 4'!$K$8)*-1)</f>
        <v>-</v>
      </c>
      <c r="I4107" s="167" t="str">
        <f>IF('Lineær programmering opg 4'!$D$8=0,"-",'Lineær programmering opg 4'!$G$8)</f>
        <v>-</v>
      </c>
      <c r="J4107" s="295">
        <f>A4107*'Lineær programmering opg 4'!$C$11+Datatabel!C4107*'Lineær programmering opg 4'!$D$11</f>
        <v>43231.199999999866</v>
      </c>
      <c r="K4107" s="9">
        <f t="shared" si="322"/>
        <v>0</v>
      </c>
      <c r="L4107" s="9">
        <f t="shared" si="323"/>
        <v>0</v>
      </c>
    </row>
    <row r="4108" spans="1:12" ht="15" x14ac:dyDescent="0.25">
      <c r="A4108" s="167">
        <f t="shared" si="321"/>
        <v>141.48000000001085</v>
      </c>
      <c r="B4108" s="325">
        <f t="shared" si="324"/>
        <v>0.58950000000004521</v>
      </c>
      <c r="C4108" s="167">
        <f t="shared" si="320"/>
        <v>193.88999999999189</v>
      </c>
      <c r="D4108" s="167">
        <f>IF('Lineær programmering opg 4'!$M$4=0,"-",(-A4108+'Lineær programmering opg 4'!$M$4)/'Lineær programmering opg 4'!$K$4*-1)</f>
        <v>197.03999999997831</v>
      </c>
      <c r="E4108" s="167">
        <f>IF('Lineær programmering opg 4'!$M$5=0,"-",(-A4108+'Lineær programmering opg 4'!$M$5)/'Lineær programmering opg 4'!$K$5*-1)</f>
        <v>193.88999999999189</v>
      </c>
      <c r="F4108" s="167" t="str">
        <f>IF('Lineær programmering opg 4'!$E$6=0,"-",(-A4108+'Lineær programmering opg 4'!$M$6)/'Lineær programmering opg 4'!$K$6*-1)</f>
        <v>-</v>
      </c>
      <c r="G4108" s="167" t="str">
        <f>IF('Lineær programmering opg 4'!$D$7=0,"-",((-A4108+'Lineær programmering opg 4'!$M$7)/'Lineær programmering opg 4'!$K$7)*-1)</f>
        <v>-</v>
      </c>
      <c r="H4108" s="167" t="str">
        <f>IF('Lineær programmering opg 4'!$C$8=0,"-",((-A4108+'Lineær programmering opg 4'!$M$8)/'Lineær programmering opg 4'!$K$8)*-1)</f>
        <v>-</v>
      </c>
      <c r="I4108" s="167" t="str">
        <f>IF('Lineær programmering opg 4'!$D$8=0,"-",'Lineær programmering opg 4'!$G$8)</f>
        <v>-</v>
      </c>
      <c r="J4108" s="295">
        <f>A4108*'Lineær programmering opg 4'!$C$11+Datatabel!C4108*'Lineær programmering opg 4'!$D$11</f>
        <v>43231.499999999869</v>
      </c>
      <c r="K4108" s="9">
        <f t="shared" si="322"/>
        <v>0</v>
      </c>
      <c r="L4108" s="9">
        <f t="shared" si="323"/>
        <v>0</v>
      </c>
    </row>
    <row r="4109" spans="1:12" ht="15" x14ac:dyDescent="0.25">
      <c r="A4109" s="167">
        <f t="shared" si="321"/>
        <v>141.45600000001085</v>
      </c>
      <c r="B4109" s="325">
        <f t="shared" si="324"/>
        <v>0.58940000000004522</v>
      </c>
      <c r="C4109" s="167">
        <f t="shared" si="320"/>
        <v>193.90799999999189</v>
      </c>
      <c r="D4109" s="167">
        <f>IF('Lineær programmering opg 4'!$M$4=0,"-",(-A4109+'Lineær programmering opg 4'!$M$4)/'Lineær programmering opg 4'!$K$4*-1)</f>
        <v>197.08799999997831</v>
      </c>
      <c r="E4109" s="167">
        <f>IF('Lineær programmering opg 4'!$M$5=0,"-",(-A4109+'Lineær programmering opg 4'!$M$5)/'Lineær programmering opg 4'!$K$5*-1)</f>
        <v>193.90799999999189</v>
      </c>
      <c r="F4109" s="167" t="str">
        <f>IF('Lineær programmering opg 4'!$E$6=0,"-",(-A4109+'Lineær programmering opg 4'!$M$6)/'Lineær programmering opg 4'!$K$6*-1)</f>
        <v>-</v>
      </c>
      <c r="G4109" s="167" t="str">
        <f>IF('Lineær programmering opg 4'!$D$7=0,"-",((-A4109+'Lineær programmering opg 4'!$M$7)/'Lineær programmering opg 4'!$K$7)*-1)</f>
        <v>-</v>
      </c>
      <c r="H4109" s="167" t="str">
        <f>IF('Lineær programmering opg 4'!$C$8=0,"-",((-A4109+'Lineær programmering opg 4'!$M$8)/'Lineær programmering opg 4'!$K$8)*-1)</f>
        <v>-</v>
      </c>
      <c r="I4109" s="167" t="str">
        <f>IF('Lineær programmering opg 4'!$D$8=0,"-",'Lineær programmering opg 4'!$G$8)</f>
        <v>-</v>
      </c>
      <c r="J4109" s="295">
        <f>A4109*'Lineær programmering opg 4'!$C$11+Datatabel!C4109*'Lineær programmering opg 4'!$D$11</f>
        <v>43231.799999999865</v>
      </c>
      <c r="K4109" s="9">
        <f t="shared" si="322"/>
        <v>0</v>
      </c>
      <c r="L4109" s="9">
        <f t="shared" si="323"/>
        <v>0</v>
      </c>
    </row>
    <row r="4110" spans="1:12" ht="15" x14ac:dyDescent="0.25">
      <c r="A4110" s="167">
        <f t="shared" si="321"/>
        <v>141.43200000001085</v>
      </c>
      <c r="B4110" s="325">
        <f t="shared" si="324"/>
        <v>0.58930000000004523</v>
      </c>
      <c r="C4110" s="167">
        <f t="shared" si="320"/>
        <v>193.92599999999189</v>
      </c>
      <c r="D4110" s="167">
        <f>IF('Lineær programmering opg 4'!$M$4=0,"-",(-A4110+'Lineær programmering opg 4'!$M$4)/'Lineær programmering opg 4'!$K$4*-1)</f>
        <v>197.13599999997831</v>
      </c>
      <c r="E4110" s="167">
        <f>IF('Lineær programmering opg 4'!$M$5=0,"-",(-A4110+'Lineær programmering opg 4'!$M$5)/'Lineær programmering opg 4'!$K$5*-1)</f>
        <v>193.92599999999189</v>
      </c>
      <c r="F4110" s="167" t="str">
        <f>IF('Lineær programmering opg 4'!$E$6=0,"-",(-A4110+'Lineær programmering opg 4'!$M$6)/'Lineær programmering opg 4'!$K$6*-1)</f>
        <v>-</v>
      </c>
      <c r="G4110" s="167" t="str">
        <f>IF('Lineær programmering opg 4'!$D$7=0,"-",((-A4110+'Lineær programmering opg 4'!$M$7)/'Lineær programmering opg 4'!$K$7)*-1)</f>
        <v>-</v>
      </c>
      <c r="H4110" s="167" t="str">
        <f>IF('Lineær programmering opg 4'!$C$8=0,"-",((-A4110+'Lineær programmering opg 4'!$M$8)/'Lineær programmering opg 4'!$K$8)*-1)</f>
        <v>-</v>
      </c>
      <c r="I4110" s="167" t="str">
        <f>IF('Lineær programmering opg 4'!$D$8=0,"-",'Lineær programmering opg 4'!$G$8)</f>
        <v>-</v>
      </c>
      <c r="J4110" s="295">
        <f>A4110*'Lineær programmering opg 4'!$C$11+Datatabel!C4110*'Lineær programmering opg 4'!$D$11</f>
        <v>43232.099999999868</v>
      </c>
      <c r="K4110" s="9">
        <f t="shared" si="322"/>
        <v>0</v>
      </c>
      <c r="L4110" s="9">
        <f t="shared" si="323"/>
        <v>0</v>
      </c>
    </row>
    <row r="4111" spans="1:12" ht="15" x14ac:dyDescent="0.25">
      <c r="A4111" s="167">
        <f t="shared" si="321"/>
        <v>141.40800000001087</v>
      </c>
      <c r="B4111" s="325">
        <f t="shared" si="324"/>
        <v>0.58920000000004524</v>
      </c>
      <c r="C4111" s="167">
        <f t="shared" si="320"/>
        <v>193.94399999999186</v>
      </c>
      <c r="D4111" s="167">
        <f>IF('Lineær programmering opg 4'!$M$4=0,"-",(-A4111+'Lineær programmering opg 4'!$M$4)/'Lineær programmering opg 4'!$K$4*-1)</f>
        <v>197.18399999997825</v>
      </c>
      <c r="E4111" s="167">
        <f>IF('Lineær programmering opg 4'!$M$5=0,"-",(-A4111+'Lineær programmering opg 4'!$M$5)/'Lineær programmering opg 4'!$K$5*-1)</f>
        <v>193.94399999999186</v>
      </c>
      <c r="F4111" s="167" t="str">
        <f>IF('Lineær programmering opg 4'!$E$6=0,"-",(-A4111+'Lineær programmering opg 4'!$M$6)/'Lineær programmering opg 4'!$K$6*-1)</f>
        <v>-</v>
      </c>
      <c r="G4111" s="167" t="str">
        <f>IF('Lineær programmering opg 4'!$D$7=0,"-",((-A4111+'Lineær programmering opg 4'!$M$7)/'Lineær programmering opg 4'!$K$7)*-1)</f>
        <v>-</v>
      </c>
      <c r="H4111" s="167" t="str">
        <f>IF('Lineær programmering opg 4'!$C$8=0,"-",((-A4111+'Lineær programmering opg 4'!$M$8)/'Lineær programmering opg 4'!$K$8)*-1)</f>
        <v>-</v>
      </c>
      <c r="I4111" s="167" t="str">
        <f>IF('Lineær programmering opg 4'!$D$8=0,"-",'Lineær programmering opg 4'!$G$8)</f>
        <v>-</v>
      </c>
      <c r="J4111" s="295">
        <f>A4111*'Lineær programmering opg 4'!$C$11+Datatabel!C4111*'Lineær programmering opg 4'!$D$11</f>
        <v>43232.399999999863</v>
      </c>
      <c r="K4111" s="9">
        <f t="shared" si="322"/>
        <v>0</v>
      </c>
      <c r="L4111" s="9">
        <f t="shared" si="323"/>
        <v>0</v>
      </c>
    </row>
    <row r="4112" spans="1:12" ht="15" x14ac:dyDescent="0.25">
      <c r="A4112" s="167">
        <f t="shared" si="321"/>
        <v>141.38400000001087</v>
      </c>
      <c r="B4112" s="325">
        <f t="shared" si="324"/>
        <v>0.58910000000004525</v>
      </c>
      <c r="C4112" s="167">
        <f t="shared" si="320"/>
        <v>193.96199999999186</v>
      </c>
      <c r="D4112" s="167">
        <f>IF('Lineær programmering opg 4'!$M$4=0,"-",(-A4112+'Lineær programmering opg 4'!$M$4)/'Lineær programmering opg 4'!$K$4*-1)</f>
        <v>197.23199999997826</v>
      </c>
      <c r="E4112" s="167">
        <f>IF('Lineær programmering opg 4'!$M$5=0,"-",(-A4112+'Lineær programmering opg 4'!$M$5)/'Lineær programmering opg 4'!$K$5*-1)</f>
        <v>193.96199999999186</v>
      </c>
      <c r="F4112" s="167" t="str">
        <f>IF('Lineær programmering opg 4'!$E$6=0,"-",(-A4112+'Lineær programmering opg 4'!$M$6)/'Lineær programmering opg 4'!$K$6*-1)</f>
        <v>-</v>
      </c>
      <c r="G4112" s="167" t="str">
        <f>IF('Lineær programmering opg 4'!$D$7=0,"-",((-A4112+'Lineær programmering opg 4'!$M$7)/'Lineær programmering opg 4'!$K$7)*-1)</f>
        <v>-</v>
      </c>
      <c r="H4112" s="167" t="str">
        <f>IF('Lineær programmering opg 4'!$C$8=0,"-",((-A4112+'Lineær programmering opg 4'!$M$8)/'Lineær programmering opg 4'!$K$8)*-1)</f>
        <v>-</v>
      </c>
      <c r="I4112" s="167" t="str">
        <f>IF('Lineær programmering opg 4'!$D$8=0,"-",'Lineær programmering opg 4'!$G$8)</f>
        <v>-</v>
      </c>
      <c r="J4112" s="295">
        <f>A4112*'Lineær programmering opg 4'!$C$11+Datatabel!C4112*'Lineær programmering opg 4'!$D$11</f>
        <v>43232.699999999866</v>
      </c>
      <c r="K4112" s="9">
        <f t="shared" si="322"/>
        <v>0</v>
      </c>
      <c r="L4112" s="9">
        <f t="shared" si="323"/>
        <v>0</v>
      </c>
    </row>
    <row r="4113" spans="1:12" ht="15" x14ac:dyDescent="0.25">
      <c r="A4113" s="167">
        <f t="shared" si="321"/>
        <v>141.36000000001087</v>
      </c>
      <c r="B4113" s="325">
        <f t="shared" si="324"/>
        <v>0.58900000000004527</v>
      </c>
      <c r="C4113" s="167">
        <f t="shared" si="320"/>
        <v>193.97999999999186</v>
      </c>
      <c r="D4113" s="167">
        <f>IF('Lineær programmering opg 4'!$M$4=0,"-",(-A4113+'Lineær programmering opg 4'!$M$4)/'Lineær programmering opg 4'!$K$4*-1)</f>
        <v>197.27999999997826</v>
      </c>
      <c r="E4113" s="167">
        <f>IF('Lineær programmering opg 4'!$M$5=0,"-",(-A4113+'Lineær programmering opg 4'!$M$5)/'Lineær programmering opg 4'!$K$5*-1)</f>
        <v>193.97999999999186</v>
      </c>
      <c r="F4113" s="167" t="str">
        <f>IF('Lineær programmering opg 4'!$E$6=0,"-",(-A4113+'Lineær programmering opg 4'!$M$6)/'Lineær programmering opg 4'!$K$6*-1)</f>
        <v>-</v>
      </c>
      <c r="G4113" s="167" t="str">
        <f>IF('Lineær programmering opg 4'!$D$7=0,"-",((-A4113+'Lineær programmering opg 4'!$M$7)/'Lineær programmering opg 4'!$K$7)*-1)</f>
        <v>-</v>
      </c>
      <c r="H4113" s="167" t="str">
        <f>IF('Lineær programmering opg 4'!$C$8=0,"-",((-A4113+'Lineær programmering opg 4'!$M$8)/'Lineær programmering opg 4'!$K$8)*-1)</f>
        <v>-</v>
      </c>
      <c r="I4113" s="167" t="str">
        <f>IF('Lineær programmering opg 4'!$D$8=0,"-",'Lineær programmering opg 4'!$G$8)</f>
        <v>-</v>
      </c>
      <c r="J4113" s="295">
        <f>A4113*'Lineær programmering opg 4'!$C$11+Datatabel!C4113*'Lineær programmering opg 4'!$D$11</f>
        <v>43232.999999999869</v>
      </c>
      <c r="K4113" s="9">
        <f t="shared" si="322"/>
        <v>0</v>
      </c>
      <c r="L4113" s="9">
        <f t="shared" si="323"/>
        <v>0</v>
      </c>
    </row>
    <row r="4114" spans="1:12" ht="15" x14ac:dyDescent="0.25">
      <c r="A4114" s="167">
        <f t="shared" si="321"/>
        <v>141.33600000001087</v>
      </c>
      <c r="B4114" s="325">
        <f t="shared" si="324"/>
        <v>0.58890000000004528</v>
      </c>
      <c r="C4114" s="167">
        <f t="shared" si="320"/>
        <v>193.99799999999186</v>
      </c>
      <c r="D4114" s="167">
        <f>IF('Lineær programmering opg 4'!$M$4=0,"-",(-A4114+'Lineær programmering opg 4'!$M$4)/'Lineær programmering opg 4'!$K$4*-1)</f>
        <v>197.32799999997826</v>
      </c>
      <c r="E4114" s="167">
        <f>IF('Lineær programmering opg 4'!$M$5=0,"-",(-A4114+'Lineær programmering opg 4'!$M$5)/'Lineær programmering opg 4'!$K$5*-1)</f>
        <v>193.99799999999186</v>
      </c>
      <c r="F4114" s="167" t="str">
        <f>IF('Lineær programmering opg 4'!$E$6=0,"-",(-A4114+'Lineær programmering opg 4'!$M$6)/'Lineær programmering opg 4'!$K$6*-1)</f>
        <v>-</v>
      </c>
      <c r="G4114" s="167" t="str">
        <f>IF('Lineær programmering opg 4'!$D$7=0,"-",((-A4114+'Lineær programmering opg 4'!$M$7)/'Lineær programmering opg 4'!$K$7)*-1)</f>
        <v>-</v>
      </c>
      <c r="H4114" s="167" t="str">
        <f>IF('Lineær programmering opg 4'!$C$8=0,"-",((-A4114+'Lineær programmering opg 4'!$M$8)/'Lineær programmering opg 4'!$K$8)*-1)</f>
        <v>-</v>
      </c>
      <c r="I4114" s="167" t="str">
        <f>IF('Lineær programmering opg 4'!$D$8=0,"-",'Lineær programmering opg 4'!$G$8)</f>
        <v>-</v>
      </c>
      <c r="J4114" s="295">
        <f>A4114*'Lineær programmering opg 4'!$C$11+Datatabel!C4114*'Lineær programmering opg 4'!$D$11</f>
        <v>43233.299999999865</v>
      </c>
      <c r="K4114" s="9">
        <f t="shared" si="322"/>
        <v>0</v>
      </c>
      <c r="L4114" s="9">
        <f t="shared" si="323"/>
        <v>0</v>
      </c>
    </row>
    <row r="4115" spans="1:12" ht="15" x14ac:dyDescent="0.25">
      <c r="A4115" s="167">
        <f t="shared" si="321"/>
        <v>141.31200000001087</v>
      </c>
      <c r="B4115" s="325">
        <f t="shared" si="324"/>
        <v>0.58880000000004529</v>
      </c>
      <c r="C4115" s="167">
        <f t="shared" si="320"/>
        <v>194.01599999999186</v>
      </c>
      <c r="D4115" s="167">
        <f>IF('Lineær programmering opg 4'!$M$4=0,"-",(-A4115+'Lineær programmering opg 4'!$M$4)/'Lineær programmering opg 4'!$K$4*-1)</f>
        <v>197.37599999997826</v>
      </c>
      <c r="E4115" s="167">
        <f>IF('Lineær programmering opg 4'!$M$5=0,"-",(-A4115+'Lineær programmering opg 4'!$M$5)/'Lineær programmering opg 4'!$K$5*-1)</f>
        <v>194.01599999999186</v>
      </c>
      <c r="F4115" s="167" t="str">
        <f>IF('Lineær programmering opg 4'!$E$6=0,"-",(-A4115+'Lineær programmering opg 4'!$M$6)/'Lineær programmering opg 4'!$K$6*-1)</f>
        <v>-</v>
      </c>
      <c r="G4115" s="167" t="str">
        <f>IF('Lineær programmering opg 4'!$D$7=0,"-",((-A4115+'Lineær programmering opg 4'!$M$7)/'Lineær programmering opg 4'!$K$7)*-1)</f>
        <v>-</v>
      </c>
      <c r="H4115" s="167" t="str">
        <f>IF('Lineær programmering opg 4'!$C$8=0,"-",((-A4115+'Lineær programmering opg 4'!$M$8)/'Lineær programmering opg 4'!$K$8)*-1)</f>
        <v>-</v>
      </c>
      <c r="I4115" s="167" t="str">
        <f>IF('Lineær programmering opg 4'!$D$8=0,"-",'Lineær programmering opg 4'!$G$8)</f>
        <v>-</v>
      </c>
      <c r="J4115" s="295">
        <f>A4115*'Lineær programmering opg 4'!$C$11+Datatabel!C4115*'Lineær programmering opg 4'!$D$11</f>
        <v>43233.599999999868</v>
      </c>
      <c r="K4115" s="9">
        <f t="shared" si="322"/>
        <v>0</v>
      </c>
      <c r="L4115" s="9">
        <f t="shared" si="323"/>
        <v>0</v>
      </c>
    </row>
    <row r="4116" spans="1:12" ht="15" x14ac:dyDescent="0.25">
      <c r="A4116" s="167">
        <f t="shared" si="321"/>
        <v>141.28800000001087</v>
      </c>
      <c r="B4116" s="325">
        <f t="shared" si="324"/>
        <v>0.5887000000000453</v>
      </c>
      <c r="C4116" s="167">
        <f t="shared" si="320"/>
        <v>194.03399999999186</v>
      </c>
      <c r="D4116" s="167">
        <f>IF('Lineær programmering opg 4'!$M$4=0,"-",(-A4116+'Lineær programmering opg 4'!$M$4)/'Lineær programmering opg 4'!$K$4*-1)</f>
        <v>197.42399999997826</v>
      </c>
      <c r="E4116" s="167">
        <f>IF('Lineær programmering opg 4'!$M$5=0,"-",(-A4116+'Lineær programmering opg 4'!$M$5)/'Lineær programmering opg 4'!$K$5*-1)</f>
        <v>194.03399999999186</v>
      </c>
      <c r="F4116" s="167" t="str">
        <f>IF('Lineær programmering opg 4'!$E$6=0,"-",(-A4116+'Lineær programmering opg 4'!$M$6)/'Lineær programmering opg 4'!$K$6*-1)</f>
        <v>-</v>
      </c>
      <c r="G4116" s="167" t="str">
        <f>IF('Lineær programmering opg 4'!$D$7=0,"-",((-A4116+'Lineær programmering opg 4'!$M$7)/'Lineær programmering opg 4'!$K$7)*-1)</f>
        <v>-</v>
      </c>
      <c r="H4116" s="167" t="str">
        <f>IF('Lineær programmering opg 4'!$C$8=0,"-",((-A4116+'Lineær programmering opg 4'!$M$8)/'Lineær programmering opg 4'!$K$8)*-1)</f>
        <v>-</v>
      </c>
      <c r="I4116" s="167" t="str">
        <f>IF('Lineær programmering opg 4'!$D$8=0,"-",'Lineær programmering opg 4'!$G$8)</f>
        <v>-</v>
      </c>
      <c r="J4116" s="295">
        <f>A4116*'Lineær programmering opg 4'!$C$11+Datatabel!C4116*'Lineær programmering opg 4'!$D$11</f>
        <v>43233.899999999863</v>
      </c>
      <c r="K4116" s="9">
        <f t="shared" si="322"/>
        <v>0</v>
      </c>
      <c r="L4116" s="9">
        <f t="shared" si="323"/>
        <v>0</v>
      </c>
    </row>
    <row r="4117" spans="1:12" ht="15" x14ac:dyDescent="0.25">
      <c r="A4117" s="167">
        <f t="shared" si="321"/>
        <v>141.26400000001087</v>
      </c>
      <c r="B4117" s="325">
        <f t="shared" si="324"/>
        <v>0.58860000000004531</v>
      </c>
      <c r="C4117" s="167">
        <f t="shared" si="320"/>
        <v>194.05199999999186</v>
      </c>
      <c r="D4117" s="167">
        <f>IF('Lineær programmering opg 4'!$M$4=0,"-",(-A4117+'Lineær programmering opg 4'!$M$4)/'Lineær programmering opg 4'!$K$4*-1)</f>
        <v>197.47199999997827</v>
      </c>
      <c r="E4117" s="167">
        <f>IF('Lineær programmering opg 4'!$M$5=0,"-",(-A4117+'Lineær programmering opg 4'!$M$5)/'Lineær programmering opg 4'!$K$5*-1)</f>
        <v>194.05199999999186</v>
      </c>
      <c r="F4117" s="167" t="str">
        <f>IF('Lineær programmering opg 4'!$E$6=0,"-",(-A4117+'Lineær programmering opg 4'!$M$6)/'Lineær programmering opg 4'!$K$6*-1)</f>
        <v>-</v>
      </c>
      <c r="G4117" s="167" t="str">
        <f>IF('Lineær programmering opg 4'!$D$7=0,"-",((-A4117+'Lineær programmering opg 4'!$M$7)/'Lineær programmering opg 4'!$K$7)*-1)</f>
        <v>-</v>
      </c>
      <c r="H4117" s="167" t="str">
        <f>IF('Lineær programmering opg 4'!$C$8=0,"-",((-A4117+'Lineær programmering opg 4'!$M$8)/'Lineær programmering opg 4'!$K$8)*-1)</f>
        <v>-</v>
      </c>
      <c r="I4117" s="167" t="str">
        <f>IF('Lineær programmering opg 4'!$D$8=0,"-",'Lineær programmering opg 4'!$G$8)</f>
        <v>-</v>
      </c>
      <c r="J4117" s="295">
        <f>A4117*'Lineær programmering opg 4'!$C$11+Datatabel!C4117*'Lineær programmering opg 4'!$D$11</f>
        <v>43234.199999999866</v>
      </c>
      <c r="K4117" s="9">
        <f t="shared" si="322"/>
        <v>0</v>
      </c>
      <c r="L4117" s="9">
        <f t="shared" si="323"/>
        <v>0</v>
      </c>
    </row>
    <row r="4118" spans="1:12" ht="15" x14ac:dyDescent="0.25">
      <c r="A4118" s="167">
        <f t="shared" si="321"/>
        <v>141.24000000001087</v>
      </c>
      <c r="B4118" s="325">
        <f t="shared" si="324"/>
        <v>0.58850000000004532</v>
      </c>
      <c r="C4118" s="167">
        <f t="shared" si="320"/>
        <v>194.06999999999186</v>
      </c>
      <c r="D4118" s="167">
        <f>IF('Lineær programmering opg 4'!$M$4=0,"-",(-A4118+'Lineær programmering opg 4'!$M$4)/'Lineær programmering opg 4'!$K$4*-1)</f>
        <v>197.51999999997827</v>
      </c>
      <c r="E4118" s="167">
        <f>IF('Lineær programmering opg 4'!$M$5=0,"-",(-A4118+'Lineær programmering opg 4'!$M$5)/'Lineær programmering opg 4'!$K$5*-1)</f>
        <v>194.06999999999186</v>
      </c>
      <c r="F4118" s="167" t="str">
        <f>IF('Lineær programmering opg 4'!$E$6=0,"-",(-A4118+'Lineær programmering opg 4'!$M$6)/'Lineær programmering opg 4'!$K$6*-1)</f>
        <v>-</v>
      </c>
      <c r="G4118" s="167" t="str">
        <f>IF('Lineær programmering opg 4'!$D$7=0,"-",((-A4118+'Lineær programmering opg 4'!$M$7)/'Lineær programmering opg 4'!$K$7)*-1)</f>
        <v>-</v>
      </c>
      <c r="H4118" s="167" t="str">
        <f>IF('Lineær programmering opg 4'!$C$8=0,"-",((-A4118+'Lineær programmering opg 4'!$M$8)/'Lineær programmering opg 4'!$K$8)*-1)</f>
        <v>-</v>
      </c>
      <c r="I4118" s="167" t="str">
        <f>IF('Lineær programmering opg 4'!$D$8=0,"-",'Lineær programmering opg 4'!$G$8)</f>
        <v>-</v>
      </c>
      <c r="J4118" s="295">
        <f>A4118*'Lineær programmering opg 4'!$C$11+Datatabel!C4118*'Lineær programmering opg 4'!$D$11</f>
        <v>43234.499999999869</v>
      </c>
      <c r="K4118" s="9">
        <f t="shared" si="322"/>
        <v>0</v>
      </c>
      <c r="L4118" s="9">
        <f t="shared" si="323"/>
        <v>0</v>
      </c>
    </row>
    <row r="4119" spans="1:12" ht="15" x14ac:dyDescent="0.25">
      <c r="A4119" s="167">
        <f t="shared" si="321"/>
        <v>141.21600000001087</v>
      </c>
      <c r="B4119" s="325">
        <f t="shared" si="324"/>
        <v>0.58840000000004533</v>
      </c>
      <c r="C4119" s="167">
        <f t="shared" si="320"/>
        <v>194.08799999999187</v>
      </c>
      <c r="D4119" s="167">
        <f>IF('Lineær programmering opg 4'!$M$4=0,"-",(-A4119+'Lineær programmering opg 4'!$M$4)/'Lineær programmering opg 4'!$K$4*-1)</f>
        <v>197.56799999997827</v>
      </c>
      <c r="E4119" s="167">
        <f>IF('Lineær programmering opg 4'!$M$5=0,"-",(-A4119+'Lineær programmering opg 4'!$M$5)/'Lineær programmering opg 4'!$K$5*-1)</f>
        <v>194.08799999999187</v>
      </c>
      <c r="F4119" s="167" t="str">
        <f>IF('Lineær programmering opg 4'!$E$6=0,"-",(-A4119+'Lineær programmering opg 4'!$M$6)/'Lineær programmering opg 4'!$K$6*-1)</f>
        <v>-</v>
      </c>
      <c r="G4119" s="167" t="str">
        <f>IF('Lineær programmering opg 4'!$D$7=0,"-",((-A4119+'Lineær programmering opg 4'!$M$7)/'Lineær programmering opg 4'!$K$7)*-1)</f>
        <v>-</v>
      </c>
      <c r="H4119" s="167" t="str">
        <f>IF('Lineær programmering opg 4'!$C$8=0,"-",((-A4119+'Lineær programmering opg 4'!$M$8)/'Lineær programmering opg 4'!$K$8)*-1)</f>
        <v>-</v>
      </c>
      <c r="I4119" s="167" t="str">
        <f>IF('Lineær programmering opg 4'!$D$8=0,"-",'Lineær programmering opg 4'!$G$8)</f>
        <v>-</v>
      </c>
      <c r="J4119" s="295">
        <f>A4119*'Lineær programmering opg 4'!$C$11+Datatabel!C4119*'Lineær programmering opg 4'!$D$11</f>
        <v>43234.799999999865</v>
      </c>
      <c r="K4119" s="9">
        <f t="shared" si="322"/>
        <v>0</v>
      </c>
      <c r="L4119" s="9">
        <f t="shared" si="323"/>
        <v>0</v>
      </c>
    </row>
    <row r="4120" spans="1:12" ht="15" x14ac:dyDescent="0.25">
      <c r="A4120" s="167">
        <f t="shared" si="321"/>
        <v>141.19200000001089</v>
      </c>
      <c r="B4120" s="325">
        <f t="shared" si="324"/>
        <v>0.58830000000004534</v>
      </c>
      <c r="C4120" s="167">
        <f t="shared" si="320"/>
        <v>194.10599999999181</v>
      </c>
      <c r="D4120" s="167">
        <f>IF('Lineær programmering opg 4'!$M$4=0,"-",(-A4120+'Lineær programmering opg 4'!$M$4)/'Lineær programmering opg 4'!$K$4*-1)</f>
        <v>197.61599999997821</v>
      </c>
      <c r="E4120" s="167">
        <f>IF('Lineær programmering opg 4'!$M$5=0,"-",(-A4120+'Lineær programmering opg 4'!$M$5)/'Lineær programmering opg 4'!$K$5*-1)</f>
        <v>194.10599999999181</v>
      </c>
      <c r="F4120" s="167" t="str">
        <f>IF('Lineær programmering opg 4'!$E$6=0,"-",(-A4120+'Lineær programmering opg 4'!$M$6)/'Lineær programmering opg 4'!$K$6*-1)</f>
        <v>-</v>
      </c>
      <c r="G4120" s="167" t="str">
        <f>IF('Lineær programmering opg 4'!$D$7=0,"-",((-A4120+'Lineær programmering opg 4'!$M$7)/'Lineær programmering opg 4'!$K$7)*-1)</f>
        <v>-</v>
      </c>
      <c r="H4120" s="167" t="str">
        <f>IF('Lineær programmering opg 4'!$C$8=0,"-",((-A4120+'Lineær programmering opg 4'!$M$8)/'Lineær programmering opg 4'!$K$8)*-1)</f>
        <v>-</v>
      </c>
      <c r="I4120" s="167" t="str">
        <f>IF('Lineær programmering opg 4'!$D$8=0,"-",'Lineær programmering opg 4'!$G$8)</f>
        <v>-</v>
      </c>
      <c r="J4120" s="295">
        <f>A4120*'Lineær programmering opg 4'!$C$11+Datatabel!C4120*'Lineær programmering opg 4'!$D$11</f>
        <v>43235.09999999986</v>
      </c>
      <c r="K4120" s="9">
        <f t="shared" si="322"/>
        <v>0</v>
      </c>
      <c r="L4120" s="9">
        <f t="shared" si="323"/>
        <v>0</v>
      </c>
    </row>
    <row r="4121" spans="1:12" ht="15" x14ac:dyDescent="0.25">
      <c r="A4121" s="167">
        <f t="shared" si="321"/>
        <v>141.16800000001089</v>
      </c>
      <c r="B4121" s="325">
        <f t="shared" si="324"/>
        <v>0.58820000000004535</v>
      </c>
      <c r="C4121" s="167">
        <f t="shared" si="320"/>
        <v>194.12399999999181</v>
      </c>
      <c r="D4121" s="167">
        <f>IF('Lineær programmering opg 4'!$M$4=0,"-",(-A4121+'Lineær programmering opg 4'!$M$4)/'Lineær programmering opg 4'!$K$4*-1)</f>
        <v>197.66399999997822</v>
      </c>
      <c r="E4121" s="167">
        <f>IF('Lineær programmering opg 4'!$M$5=0,"-",(-A4121+'Lineær programmering opg 4'!$M$5)/'Lineær programmering opg 4'!$K$5*-1)</f>
        <v>194.12399999999181</v>
      </c>
      <c r="F4121" s="167" t="str">
        <f>IF('Lineær programmering opg 4'!$E$6=0,"-",(-A4121+'Lineær programmering opg 4'!$M$6)/'Lineær programmering opg 4'!$K$6*-1)</f>
        <v>-</v>
      </c>
      <c r="G4121" s="167" t="str">
        <f>IF('Lineær programmering opg 4'!$D$7=0,"-",((-A4121+'Lineær programmering opg 4'!$M$7)/'Lineær programmering opg 4'!$K$7)*-1)</f>
        <v>-</v>
      </c>
      <c r="H4121" s="167" t="str">
        <f>IF('Lineær programmering opg 4'!$C$8=0,"-",((-A4121+'Lineær programmering opg 4'!$M$8)/'Lineær programmering opg 4'!$K$8)*-1)</f>
        <v>-</v>
      </c>
      <c r="I4121" s="167" t="str">
        <f>IF('Lineær programmering opg 4'!$D$8=0,"-",'Lineær programmering opg 4'!$G$8)</f>
        <v>-</v>
      </c>
      <c r="J4121" s="295">
        <f>A4121*'Lineær programmering opg 4'!$C$11+Datatabel!C4121*'Lineær programmering opg 4'!$D$11</f>
        <v>43235.399999999863</v>
      </c>
      <c r="K4121" s="9">
        <f t="shared" si="322"/>
        <v>0</v>
      </c>
      <c r="L4121" s="9">
        <f t="shared" si="323"/>
        <v>0</v>
      </c>
    </row>
    <row r="4122" spans="1:12" ht="15" x14ac:dyDescent="0.25">
      <c r="A4122" s="167">
        <f t="shared" si="321"/>
        <v>141.14400000001089</v>
      </c>
      <c r="B4122" s="325">
        <f t="shared" si="324"/>
        <v>0.58810000000004536</v>
      </c>
      <c r="C4122" s="167">
        <f t="shared" si="320"/>
        <v>194.14199999999181</v>
      </c>
      <c r="D4122" s="167">
        <f>IF('Lineær programmering opg 4'!$M$4=0,"-",(-A4122+'Lineær programmering opg 4'!$M$4)/'Lineær programmering opg 4'!$K$4*-1)</f>
        <v>197.71199999997822</v>
      </c>
      <c r="E4122" s="167">
        <f>IF('Lineær programmering opg 4'!$M$5=0,"-",(-A4122+'Lineær programmering opg 4'!$M$5)/'Lineær programmering opg 4'!$K$5*-1)</f>
        <v>194.14199999999181</v>
      </c>
      <c r="F4122" s="167" t="str">
        <f>IF('Lineær programmering opg 4'!$E$6=0,"-",(-A4122+'Lineær programmering opg 4'!$M$6)/'Lineær programmering opg 4'!$K$6*-1)</f>
        <v>-</v>
      </c>
      <c r="G4122" s="167" t="str">
        <f>IF('Lineær programmering opg 4'!$D$7=0,"-",((-A4122+'Lineær programmering opg 4'!$M$7)/'Lineær programmering opg 4'!$K$7)*-1)</f>
        <v>-</v>
      </c>
      <c r="H4122" s="167" t="str">
        <f>IF('Lineær programmering opg 4'!$C$8=0,"-",((-A4122+'Lineær programmering opg 4'!$M$8)/'Lineær programmering opg 4'!$K$8)*-1)</f>
        <v>-</v>
      </c>
      <c r="I4122" s="167" t="str">
        <f>IF('Lineær programmering opg 4'!$D$8=0,"-",'Lineær programmering opg 4'!$G$8)</f>
        <v>-</v>
      </c>
      <c r="J4122" s="295">
        <f>A4122*'Lineær programmering opg 4'!$C$11+Datatabel!C4122*'Lineær programmering opg 4'!$D$11</f>
        <v>43235.699999999866</v>
      </c>
      <c r="K4122" s="9">
        <f t="shared" si="322"/>
        <v>0</v>
      </c>
      <c r="L4122" s="9">
        <f t="shared" si="323"/>
        <v>0</v>
      </c>
    </row>
    <row r="4123" spans="1:12" ht="15" x14ac:dyDescent="0.25">
      <c r="A4123" s="167">
        <f t="shared" si="321"/>
        <v>141.12000000001089</v>
      </c>
      <c r="B4123" s="325">
        <f t="shared" si="324"/>
        <v>0.58800000000004538</v>
      </c>
      <c r="C4123" s="167">
        <f t="shared" si="320"/>
        <v>194.15999999999181</v>
      </c>
      <c r="D4123" s="167">
        <f>IF('Lineær programmering opg 4'!$M$4=0,"-",(-A4123+'Lineær programmering opg 4'!$M$4)/'Lineær programmering opg 4'!$K$4*-1)</f>
        <v>197.75999999997822</v>
      </c>
      <c r="E4123" s="167">
        <f>IF('Lineær programmering opg 4'!$M$5=0,"-",(-A4123+'Lineær programmering opg 4'!$M$5)/'Lineær programmering opg 4'!$K$5*-1)</f>
        <v>194.15999999999181</v>
      </c>
      <c r="F4123" s="167" t="str">
        <f>IF('Lineær programmering opg 4'!$E$6=0,"-",(-A4123+'Lineær programmering opg 4'!$M$6)/'Lineær programmering opg 4'!$K$6*-1)</f>
        <v>-</v>
      </c>
      <c r="G4123" s="167" t="str">
        <f>IF('Lineær programmering opg 4'!$D$7=0,"-",((-A4123+'Lineær programmering opg 4'!$M$7)/'Lineær programmering opg 4'!$K$7)*-1)</f>
        <v>-</v>
      </c>
      <c r="H4123" s="167" t="str">
        <f>IF('Lineær programmering opg 4'!$C$8=0,"-",((-A4123+'Lineær programmering opg 4'!$M$8)/'Lineær programmering opg 4'!$K$8)*-1)</f>
        <v>-</v>
      </c>
      <c r="I4123" s="167" t="str">
        <f>IF('Lineær programmering opg 4'!$D$8=0,"-",'Lineær programmering opg 4'!$G$8)</f>
        <v>-</v>
      </c>
      <c r="J4123" s="295">
        <f>A4123*'Lineær programmering opg 4'!$C$11+Datatabel!C4123*'Lineær programmering opg 4'!$D$11</f>
        <v>43235.999999999862</v>
      </c>
      <c r="K4123" s="9">
        <f t="shared" si="322"/>
        <v>0</v>
      </c>
      <c r="L4123" s="9">
        <f t="shared" si="323"/>
        <v>0</v>
      </c>
    </row>
    <row r="4124" spans="1:12" ht="15" x14ac:dyDescent="0.25">
      <c r="A4124" s="167">
        <f t="shared" si="321"/>
        <v>141.09600000001089</v>
      </c>
      <c r="B4124" s="325">
        <f t="shared" si="324"/>
        <v>0.58790000000004539</v>
      </c>
      <c r="C4124" s="167">
        <f t="shared" si="320"/>
        <v>194.17799999999181</v>
      </c>
      <c r="D4124" s="167">
        <f>IF('Lineær programmering opg 4'!$M$4=0,"-",(-A4124+'Lineær programmering opg 4'!$M$4)/'Lineær programmering opg 4'!$K$4*-1)</f>
        <v>197.80799999997822</v>
      </c>
      <c r="E4124" s="167">
        <f>IF('Lineær programmering opg 4'!$M$5=0,"-",(-A4124+'Lineær programmering opg 4'!$M$5)/'Lineær programmering opg 4'!$K$5*-1)</f>
        <v>194.17799999999181</v>
      </c>
      <c r="F4124" s="167" t="str">
        <f>IF('Lineær programmering opg 4'!$E$6=0,"-",(-A4124+'Lineær programmering opg 4'!$M$6)/'Lineær programmering opg 4'!$K$6*-1)</f>
        <v>-</v>
      </c>
      <c r="G4124" s="167" t="str">
        <f>IF('Lineær programmering opg 4'!$D$7=0,"-",((-A4124+'Lineær programmering opg 4'!$M$7)/'Lineær programmering opg 4'!$K$7)*-1)</f>
        <v>-</v>
      </c>
      <c r="H4124" s="167" t="str">
        <f>IF('Lineær programmering opg 4'!$C$8=0,"-",((-A4124+'Lineær programmering opg 4'!$M$8)/'Lineær programmering opg 4'!$K$8)*-1)</f>
        <v>-</v>
      </c>
      <c r="I4124" s="167" t="str">
        <f>IF('Lineær programmering opg 4'!$D$8=0,"-",'Lineær programmering opg 4'!$G$8)</f>
        <v>-</v>
      </c>
      <c r="J4124" s="295">
        <f>A4124*'Lineær programmering opg 4'!$C$11+Datatabel!C4124*'Lineær programmering opg 4'!$D$11</f>
        <v>43236.299999999857</v>
      </c>
      <c r="K4124" s="9">
        <f t="shared" si="322"/>
        <v>0</v>
      </c>
      <c r="L4124" s="9">
        <f t="shared" si="323"/>
        <v>0</v>
      </c>
    </row>
    <row r="4125" spans="1:12" ht="15" x14ac:dyDescent="0.25">
      <c r="A4125" s="167">
        <f t="shared" si="321"/>
        <v>141.07200000001089</v>
      </c>
      <c r="B4125" s="325">
        <f t="shared" si="324"/>
        <v>0.5878000000000454</v>
      </c>
      <c r="C4125" s="167">
        <f t="shared" si="320"/>
        <v>194.19599999999181</v>
      </c>
      <c r="D4125" s="167">
        <f>IF('Lineær programmering opg 4'!$M$4=0,"-",(-A4125+'Lineær programmering opg 4'!$M$4)/'Lineær programmering opg 4'!$K$4*-1)</f>
        <v>197.85599999997822</v>
      </c>
      <c r="E4125" s="167">
        <f>IF('Lineær programmering opg 4'!$M$5=0,"-",(-A4125+'Lineær programmering opg 4'!$M$5)/'Lineær programmering opg 4'!$K$5*-1)</f>
        <v>194.19599999999181</v>
      </c>
      <c r="F4125" s="167" t="str">
        <f>IF('Lineær programmering opg 4'!$E$6=0,"-",(-A4125+'Lineær programmering opg 4'!$M$6)/'Lineær programmering opg 4'!$K$6*-1)</f>
        <v>-</v>
      </c>
      <c r="G4125" s="167" t="str">
        <f>IF('Lineær programmering opg 4'!$D$7=0,"-",((-A4125+'Lineær programmering opg 4'!$M$7)/'Lineær programmering opg 4'!$K$7)*-1)</f>
        <v>-</v>
      </c>
      <c r="H4125" s="167" t="str">
        <f>IF('Lineær programmering opg 4'!$C$8=0,"-",((-A4125+'Lineær programmering opg 4'!$M$8)/'Lineær programmering opg 4'!$K$8)*-1)</f>
        <v>-</v>
      </c>
      <c r="I4125" s="167" t="str">
        <f>IF('Lineær programmering opg 4'!$D$8=0,"-",'Lineær programmering opg 4'!$G$8)</f>
        <v>-</v>
      </c>
      <c r="J4125" s="295">
        <f>A4125*'Lineær programmering opg 4'!$C$11+Datatabel!C4125*'Lineær programmering opg 4'!$D$11</f>
        <v>43236.59999999986</v>
      </c>
      <c r="K4125" s="9">
        <f t="shared" si="322"/>
        <v>0</v>
      </c>
      <c r="L4125" s="9">
        <f t="shared" si="323"/>
        <v>0</v>
      </c>
    </row>
    <row r="4126" spans="1:12" ht="15" x14ac:dyDescent="0.25">
      <c r="A4126" s="167">
        <f t="shared" si="321"/>
        <v>141.04800000001089</v>
      </c>
      <c r="B4126" s="325">
        <f t="shared" si="324"/>
        <v>0.58770000000004541</v>
      </c>
      <c r="C4126" s="167">
        <f t="shared" si="320"/>
        <v>194.21399999999181</v>
      </c>
      <c r="D4126" s="167">
        <f>IF('Lineær programmering opg 4'!$M$4=0,"-",(-A4126+'Lineær programmering opg 4'!$M$4)/'Lineær programmering opg 4'!$K$4*-1)</f>
        <v>197.90399999997823</v>
      </c>
      <c r="E4126" s="167">
        <f>IF('Lineær programmering opg 4'!$M$5=0,"-",(-A4126+'Lineær programmering opg 4'!$M$5)/'Lineær programmering opg 4'!$K$5*-1)</f>
        <v>194.21399999999181</v>
      </c>
      <c r="F4126" s="167" t="str">
        <f>IF('Lineær programmering opg 4'!$E$6=0,"-",(-A4126+'Lineær programmering opg 4'!$M$6)/'Lineær programmering opg 4'!$K$6*-1)</f>
        <v>-</v>
      </c>
      <c r="G4126" s="167" t="str">
        <f>IF('Lineær programmering opg 4'!$D$7=0,"-",((-A4126+'Lineær programmering opg 4'!$M$7)/'Lineær programmering opg 4'!$K$7)*-1)</f>
        <v>-</v>
      </c>
      <c r="H4126" s="167" t="str">
        <f>IF('Lineær programmering opg 4'!$C$8=0,"-",((-A4126+'Lineær programmering opg 4'!$M$8)/'Lineær programmering opg 4'!$K$8)*-1)</f>
        <v>-</v>
      </c>
      <c r="I4126" s="167" t="str">
        <f>IF('Lineær programmering opg 4'!$D$8=0,"-",'Lineær programmering opg 4'!$G$8)</f>
        <v>-</v>
      </c>
      <c r="J4126" s="295">
        <f>A4126*'Lineær programmering opg 4'!$C$11+Datatabel!C4126*'Lineær programmering opg 4'!$D$11</f>
        <v>43236.899999999863</v>
      </c>
      <c r="K4126" s="9">
        <f t="shared" si="322"/>
        <v>0</v>
      </c>
      <c r="L4126" s="9">
        <f t="shared" si="323"/>
        <v>0</v>
      </c>
    </row>
    <row r="4127" spans="1:12" ht="15" x14ac:dyDescent="0.25">
      <c r="A4127" s="167">
        <f t="shared" si="321"/>
        <v>141.02400000001091</v>
      </c>
      <c r="B4127" s="325">
        <f t="shared" si="324"/>
        <v>0.58760000000004542</v>
      </c>
      <c r="C4127" s="167">
        <f t="shared" si="320"/>
        <v>194.23199999999181</v>
      </c>
      <c r="D4127" s="167">
        <f>IF('Lineær programmering opg 4'!$M$4=0,"-",(-A4127+'Lineær programmering opg 4'!$M$4)/'Lineær programmering opg 4'!$K$4*-1)</f>
        <v>197.95199999997817</v>
      </c>
      <c r="E4127" s="167">
        <f>IF('Lineær programmering opg 4'!$M$5=0,"-",(-A4127+'Lineær programmering opg 4'!$M$5)/'Lineær programmering opg 4'!$K$5*-1)</f>
        <v>194.23199999999181</v>
      </c>
      <c r="F4127" s="167" t="str">
        <f>IF('Lineær programmering opg 4'!$E$6=0,"-",(-A4127+'Lineær programmering opg 4'!$M$6)/'Lineær programmering opg 4'!$K$6*-1)</f>
        <v>-</v>
      </c>
      <c r="G4127" s="167" t="str">
        <f>IF('Lineær programmering opg 4'!$D$7=0,"-",((-A4127+'Lineær programmering opg 4'!$M$7)/'Lineær programmering opg 4'!$K$7)*-1)</f>
        <v>-</v>
      </c>
      <c r="H4127" s="167" t="str">
        <f>IF('Lineær programmering opg 4'!$C$8=0,"-",((-A4127+'Lineær programmering opg 4'!$M$8)/'Lineær programmering opg 4'!$K$8)*-1)</f>
        <v>-</v>
      </c>
      <c r="I4127" s="167" t="str">
        <f>IF('Lineær programmering opg 4'!$D$8=0,"-",'Lineær programmering opg 4'!$G$8)</f>
        <v>-</v>
      </c>
      <c r="J4127" s="295">
        <f>A4127*'Lineær programmering opg 4'!$C$11+Datatabel!C4127*'Lineær programmering opg 4'!$D$11</f>
        <v>43237.199999999866</v>
      </c>
      <c r="K4127" s="9">
        <f t="shared" si="322"/>
        <v>0</v>
      </c>
      <c r="L4127" s="9">
        <f t="shared" si="323"/>
        <v>0</v>
      </c>
    </row>
    <row r="4128" spans="1:12" ht="15" x14ac:dyDescent="0.25">
      <c r="A4128" s="167">
        <f t="shared" si="321"/>
        <v>141.00000000001091</v>
      </c>
      <c r="B4128" s="325">
        <f t="shared" si="324"/>
        <v>0.58750000000004543</v>
      </c>
      <c r="C4128" s="167">
        <f t="shared" si="320"/>
        <v>194.24999999999181</v>
      </c>
      <c r="D4128" s="167">
        <f>IF('Lineær programmering opg 4'!$M$4=0,"-",(-A4128+'Lineær programmering opg 4'!$M$4)/'Lineær programmering opg 4'!$K$4*-1)</f>
        <v>197.99999999997817</v>
      </c>
      <c r="E4128" s="167">
        <f>IF('Lineær programmering opg 4'!$M$5=0,"-",(-A4128+'Lineær programmering opg 4'!$M$5)/'Lineær programmering opg 4'!$K$5*-1)</f>
        <v>194.24999999999181</v>
      </c>
      <c r="F4128" s="167" t="str">
        <f>IF('Lineær programmering opg 4'!$E$6=0,"-",(-A4128+'Lineær programmering opg 4'!$M$6)/'Lineær programmering opg 4'!$K$6*-1)</f>
        <v>-</v>
      </c>
      <c r="G4128" s="167" t="str">
        <f>IF('Lineær programmering opg 4'!$D$7=0,"-",((-A4128+'Lineær programmering opg 4'!$M$7)/'Lineær programmering opg 4'!$K$7)*-1)</f>
        <v>-</v>
      </c>
      <c r="H4128" s="167" t="str">
        <f>IF('Lineær programmering opg 4'!$C$8=0,"-",((-A4128+'Lineær programmering opg 4'!$M$8)/'Lineær programmering opg 4'!$K$8)*-1)</f>
        <v>-</v>
      </c>
      <c r="I4128" s="167" t="str">
        <f>IF('Lineær programmering opg 4'!$D$8=0,"-",'Lineær programmering opg 4'!$G$8)</f>
        <v>-</v>
      </c>
      <c r="J4128" s="295">
        <f>A4128*'Lineær programmering opg 4'!$C$11+Datatabel!C4128*'Lineær programmering opg 4'!$D$11</f>
        <v>43237.499999999862</v>
      </c>
      <c r="K4128" s="9">
        <f t="shared" si="322"/>
        <v>0</v>
      </c>
      <c r="L4128" s="9">
        <f t="shared" si="323"/>
        <v>0</v>
      </c>
    </row>
    <row r="4129" spans="1:12" ht="15" x14ac:dyDescent="0.25">
      <c r="A4129" s="167">
        <f t="shared" si="321"/>
        <v>140.97600000001091</v>
      </c>
      <c r="B4129" s="325">
        <f t="shared" si="324"/>
        <v>0.58740000000004544</v>
      </c>
      <c r="C4129" s="167">
        <f t="shared" si="320"/>
        <v>194.26799999999182</v>
      </c>
      <c r="D4129" s="167">
        <f>IF('Lineær programmering opg 4'!$M$4=0,"-",(-A4129+'Lineær programmering opg 4'!$M$4)/'Lineær programmering opg 4'!$K$4*-1)</f>
        <v>198.04799999997817</v>
      </c>
      <c r="E4129" s="167">
        <f>IF('Lineær programmering opg 4'!$M$5=0,"-",(-A4129+'Lineær programmering opg 4'!$M$5)/'Lineær programmering opg 4'!$K$5*-1)</f>
        <v>194.26799999999182</v>
      </c>
      <c r="F4129" s="167" t="str">
        <f>IF('Lineær programmering opg 4'!$E$6=0,"-",(-A4129+'Lineær programmering opg 4'!$M$6)/'Lineær programmering opg 4'!$K$6*-1)</f>
        <v>-</v>
      </c>
      <c r="G4129" s="167" t="str">
        <f>IF('Lineær programmering opg 4'!$D$7=0,"-",((-A4129+'Lineær programmering opg 4'!$M$7)/'Lineær programmering opg 4'!$K$7)*-1)</f>
        <v>-</v>
      </c>
      <c r="H4129" s="167" t="str">
        <f>IF('Lineær programmering opg 4'!$C$8=0,"-",((-A4129+'Lineær programmering opg 4'!$M$8)/'Lineær programmering opg 4'!$K$8)*-1)</f>
        <v>-</v>
      </c>
      <c r="I4129" s="167" t="str">
        <f>IF('Lineær programmering opg 4'!$D$8=0,"-",'Lineær programmering opg 4'!$G$8)</f>
        <v>-</v>
      </c>
      <c r="J4129" s="295">
        <f>A4129*'Lineær programmering opg 4'!$C$11+Datatabel!C4129*'Lineær programmering opg 4'!$D$11</f>
        <v>43237.799999999865</v>
      </c>
      <c r="K4129" s="9">
        <f t="shared" si="322"/>
        <v>0</v>
      </c>
      <c r="L4129" s="9">
        <f t="shared" si="323"/>
        <v>0</v>
      </c>
    </row>
    <row r="4130" spans="1:12" ht="15" x14ac:dyDescent="0.25">
      <c r="A4130" s="167">
        <f t="shared" si="321"/>
        <v>140.95200000001091</v>
      </c>
      <c r="B4130" s="325">
        <f t="shared" si="324"/>
        <v>0.58730000000004545</v>
      </c>
      <c r="C4130" s="167">
        <f t="shared" si="320"/>
        <v>194.28599999999182</v>
      </c>
      <c r="D4130" s="167">
        <f>IF('Lineær programmering opg 4'!$M$4=0,"-",(-A4130+'Lineær programmering opg 4'!$M$4)/'Lineær programmering opg 4'!$K$4*-1)</f>
        <v>198.09599999997818</v>
      </c>
      <c r="E4130" s="167">
        <f>IF('Lineær programmering opg 4'!$M$5=0,"-",(-A4130+'Lineær programmering opg 4'!$M$5)/'Lineær programmering opg 4'!$K$5*-1)</f>
        <v>194.28599999999182</v>
      </c>
      <c r="F4130" s="167" t="str">
        <f>IF('Lineær programmering opg 4'!$E$6=0,"-",(-A4130+'Lineær programmering opg 4'!$M$6)/'Lineær programmering opg 4'!$K$6*-1)</f>
        <v>-</v>
      </c>
      <c r="G4130" s="167" t="str">
        <f>IF('Lineær programmering opg 4'!$D$7=0,"-",((-A4130+'Lineær programmering opg 4'!$M$7)/'Lineær programmering opg 4'!$K$7)*-1)</f>
        <v>-</v>
      </c>
      <c r="H4130" s="167" t="str">
        <f>IF('Lineær programmering opg 4'!$C$8=0,"-",((-A4130+'Lineær programmering opg 4'!$M$8)/'Lineær programmering opg 4'!$K$8)*-1)</f>
        <v>-</v>
      </c>
      <c r="I4130" s="167" t="str">
        <f>IF('Lineær programmering opg 4'!$D$8=0,"-",'Lineær programmering opg 4'!$G$8)</f>
        <v>-</v>
      </c>
      <c r="J4130" s="295">
        <f>A4130*'Lineær programmering opg 4'!$C$11+Datatabel!C4130*'Lineær programmering opg 4'!$D$11</f>
        <v>43238.09999999986</v>
      </c>
      <c r="K4130" s="9">
        <f t="shared" si="322"/>
        <v>0</v>
      </c>
      <c r="L4130" s="9">
        <f t="shared" si="323"/>
        <v>0</v>
      </c>
    </row>
    <row r="4131" spans="1:12" ht="15" x14ac:dyDescent="0.25">
      <c r="A4131" s="167">
        <f t="shared" si="321"/>
        <v>140.92800000001091</v>
      </c>
      <c r="B4131" s="325">
        <f t="shared" si="324"/>
        <v>0.58720000000004546</v>
      </c>
      <c r="C4131" s="167">
        <f t="shared" si="320"/>
        <v>194.30399999999182</v>
      </c>
      <c r="D4131" s="167">
        <f>IF('Lineær programmering opg 4'!$M$4=0,"-",(-A4131+'Lineær programmering opg 4'!$M$4)/'Lineær programmering opg 4'!$K$4*-1)</f>
        <v>198.14399999997818</v>
      </c>
      <c r="E4131" s="167">
        <f>IF('Lineær programmering opg 4'!$M$5=0,"-",(-A4131+'Lineær programmering opg 4'!$M$5)/'Lineær programmering opg 4'!$K$5*-1)</f>
        <v>194.30399999999182</v>
      </c>
      <c r="F4131" s="167" t="str">
        <f>IF('Lineær programmering opg 4'!$E$6=0,"-",(-A4131+'Lineær programmering opg 4'!$M$6)/'Lineær programmering opg 4'!$K$6*-1)</f>
        <v>-</v>
      </c>
      <c r="G4131" s="167" t="str">
        <f>IF('Lineær programmering opg 4'!$D$7=0,"-",((-A4131+'Lineær programmering opg 4'!$M$7)/'Lineær programmering opg 4'!$K$7)*-1)</f>
        <v>-</v>
      </c>
      <c r="H4131" s="167" t="str">
        <f>IF('Lineær programmering opg 4'!$C$8=0,"-",((-A4131+'Lineær programmering opg 4'!$M$8)/'Lineær programmering opg 4'!$K$8)*-1)</f>
        <v>-</v>
      </c>
      <c r="I4131" s="167" t="str">
        <f>IF('Lineær programmering opg 4'!$D$8=0,"-",'Lineær programmering opg 4'!$G$8)</f>
        <v>-</v>
      </c>
      <c r="J4131" s="295">
        <f>A4131*'Lineær programmering opg 4'!$C$11+Datatabel!C4131*'Lineær programmering opg 4'!$D$11</f>
        <v>43238.399999999863</v>
      </c>
      <c r="K4131" s="9">
        <f t="shared" si="322"/>
        <v>0</v>
      </c>
      <c r="L4131" s="9">
        <f t="shared" si="323"/>
        <v>0</v>
      </c>
    </row>
    <row r="4132" spans="1:12" ht="15" x14ac:dyDescent="0.25">
      <c r="A4132" s="167">
        <f t="shared" si="321"/>
        <v>140.90400000001091</v>
      </c>
      <c r="B4132" s="325">
        <f t="shared" si="324"/>
        <v>0.58710000000004547</v>
      </c>
      <c r="C4132" s="167">
        <f t="shared" si="320"/>
        <v>194.32199999999182</v>
      </c>
      <c r="D4132" s="167">
        <f>IF('Lineær programmering opg 4'!$M$4=0,"-",(-A4132+'Lineær programmering opg 4'!$M$4)/'Lineær programmering opg 4'!$K$4*-1)</f>
        <v>198.19199999997818</v>
      </c>
      <c r="E4132" s="167">
        <f>IF('Lineær programmering opg 4'!$M$5=0,"-",(-A4132+'Lineær programmering opg 4'!$M$5)/'Lineær programmering opg 4'!$K$5*-1)</f>
        <v>194.32199999999182</v>
      </c>
      <c r="F4132" s="167" t="str">
        <f>IF('Lineær programmering opg 4'!$E$6=0,"-",(-A4132+'Lineær programmering opg 4'!$M$6)/'Lineær programmering opg 4'!$K$6*-1)</f>
        <v>-</v>
      </c>
      <c r="G4132" s="167" t="str">
        <f>IF('Lineær programmering opg 4'!$D$7=0,"-",((-A4132+'Lineær programmering opg 4'!$M$7)/'Lineær programmering opg 4'!$K$7)*-1)</f>
        <v>-</v>
      </c>
      <c r="H4132" s="167" t="str">
        <f>IF('Lineær programmering opg 4'!$C$8=0,"-",((-A4132+'Lineær programmering opg 4'!$M$8)/'Lineær programmering opg 4'!$K$8)*-1)</f>
        <v>-</v>
      </c>
      <c r="I4132" s="167" t="str">
        <f>IF('Lineær programmering opg 4'!$D$8=0,"-",'Lineær programmering opg 4'!$G$8)</f>
        <v>-</v>
      </c>
      <c r="J4132" s="295">
        <f>A4132*'Lineær programmering opg 4'!$C$11+Datatabel!C4132*'Lineær programmering opg 4'!$D$11</f>
        <v>43238.699999999866</v>
      </c>
      <c r="K4132" s="9">
        <f t="shared" si="322"/>
        <v>0</v>
      </c>
      <c r="L4132" s="9">
        <f t="shared" si="323"/>
        <v>0</v>
      </c>
    </row>
    <row r="4133" spans="1:12" ht="15" x14ac:dyDescent="0.25">
      <c r="A4133" s="167">
        <f t="shared" si="321"/>
        <v>140.88000000001091</v>
      </c>
      <c r="B4133" s="325">
        <f t="shared" si="324"/>
        <v>0.58700000000004549</v>
      </c>
      <c r="C4133" s="167">
        <f t="shared" si="320"/>
        <v>194.33999999999182</v>
      </c>
      <c r="D4133" s="167">
        <f>IF('Lineær programmering opg 4'!$M$4=0,"-",(-A4133+'Lineær programmering opg 4'!$M$4)/'Lineær programmering opg 4'!$K$4*-1)</f>
        <v>198.23999999997818</v>
      </c>
      <c r="E4133" s="167">
        <f>IF('Lineær programmering opg 4'!$M$5=0,"-",(-A4133+'Lineær programmering opg 4'!$M$5)/'Lineær programmering opg 4'!$K$5*-1)</f>
        <v>194.33999999999182</v>
      </c>
      <c r="F4133" s="167" t="str">
        <f>IF('Lineær programmering opg 4'!$E$6=0,"-",(-A4133+'Lineær programmering opg 4'!$M$6)/'Lineær programmering opg 4'!$K$6*-1)</f>
        <v>-</v>
      </c>
      <c r="G4133" s="167" t="str">
        <f>IF('Lineær programmering opg 4'!$D$7=0,"-",((-A4133+'Lineær programmering opg 4'!$M$7)/'Lineær programmering opg 4'!$K$7)*-1)</f>
        <v>-</v>
      </c>
      <c r="H4133" s="167" t="str">
        <f>IF('Lineær programmering opg 4'!$C$8=0,"-",((-A4133+'Lineær programmering opg 4'!$M$8)/'Lineær programmering opg 4'!$K$8)*-1)</f>
        <v>-</v>
      </c>
      <c r="I4133" s="167" t="str">
        <f>IF('Lineær programmering opg 4'!$D$8=0,"-",'Lineær programmering opg 4'!$G$8)</f>
        <v>-</v>
      </c>
      <c r="J4133" s="295">
        <f>A4133*'Lineær programmering opg 4'!$C$11+Datatabel!C4133*'Lineær programmering opg 4'!$D$11</f>
        <v>43238.999999999869</v>
      </c>
      <c r="K4133" s="9">
        <f t="shared" si="322"/>
        <v>0</v>
      </c>
      <c r="L4133" s="9">
        <f t="shared" si="323"/>
        <v>0</v>
      </c>
    </row>
    <row r="4134" spans="1:12" ht="15" x14ac:dyDescent="0.25">
      <c r="A4134" s="167">
        <f t="shared" si="321"/>
        <v>140.85600000001091</v>
      </c>
      <c r="B4134" s="325">
        <f t="shared" si="324"/>
        <v>0.5869000000000455</v>
      </c>
      <c r="C4134" s="167">
        <f t="shared" si="320"/>
        <v>194.35799999999182</v>
      </c>
      <c r="D4134" s="167">
        <f>IF('Lineær programmering opg 4'!$M$4=0,"-",(-A4134+'Lineær programmering opg 4'!$M$4)/'Lineær programmering opg 4'!$K$4*-1)</f>
        <v>198.28799999997818</v>
      </c>
      <c r="E4134" s="167">
        <f>IF('Lineær programmering opg 4'!$M$5=0,"-",(-A4134+'Lineær programmering opg 4'!$M$5)/'Lineær programmering opg 4'!$K$5*-1)</f>
        <v>194.35799999999182</v>
      </c>
      <c r="F4134" s="167" t="str">
        <f>IF('Lineær programmering opg 4'!$E$6=0,"-",(-A4134+'Lineær programmering opg 4'!$M$6)/'Lineær programmering opg 4'!$K$6*-1)</f>
        <v>-</v>
      </c>
      <c r="G4134" s="167" t="str">
        <f>IF('Lineær programmering opg 4'!$D$7=0,"-",((-A4134+'Lineær programmering opg 4'!$M$7)/'Lineær programmering opg 4'!$K$7)*-1)</f>
        <v>-</v>
      </c>
      <c r="H4134" s="167" t="str">
        <f>IF('Lineær programmering opg 4'!$C$8=0,"-",((-A4134+'Lineær programmering opg 4'!$M$8)/'Lineær programmering opg 4'!$K$8)*-1)</f>
        <v>-</v>
      </c>
      <c r="I4134" s="167" t="str">
        <f>IF('Lineær programmering opg 4'!$D$8=0,"-",'Lineær programmering opg 4'!$G$8)</f>
        <v>-</v>
      </c>
      <c r="J4134" s="295">
        <f>A4134*'Lineær programmering opg 4'!$C$11+Datatabel!C4134*'Lineær programmering opg 4'!$D$11</f>
        <v>43239.299999999857</v>
      </c>
      <c r="K4134" s="9">
        <f t="shared" si="322"/>
        <v>0</v>
      </c>
      <c r="L4134" s="9">
        <f t="shared" si="323"/>
        <v>0</v>
      </c>
    </row>
    <row r="4135" spans="1:12" ht="15" x14ac:dyDescent="0.25">
      <c r="A4135" s="167">
        <f t="shared" si="321"/>
        <v>140.83200000001091</v>
      </c>
      <c r="B4135" s="325">
        <f t="shared" si="324"/>
        <v>0.58680000000004551</v>
      </c>
      <c r="C4135" s="167">
        <f t="shared" si="320"/>
        <v>194.37599999999182</v>
      </c>
      <c r="D4135" s="167">
        <f>IF('Lineær programmering opg 4'!$M$4=0,"-",(-A4135+'Lineær programmering opg 4'!$M$4)/'Lineær programmering opg 4'!$K$4*-1)</f>
        <v>198.33599999997818</v>
      </c>
      <c r="E4135" s="167">
        <f>IF('Lineær programmering opg 4'!$M$5=0,"-",(-A4135+'Lineær programmering opg 4'!$M$5)/'Lineær programmering opg 4'!$K$5*-1)</f>
        <v>194.37599999999182</v>
      </c>
      <c r="F4135" s="167" t="str">
        <f>IF('Lineær programmering opg 4'!$E$6=0,"-",(-A4135+'Lineær programmering opg 4'!$M$6)/'Lineær programmering opg 4'!$K$6*-1)</f>
        <v>-</v>
      </c>
      <c r="G4135" s="167" t="str">
        <f>IF('Lineær programmering opg 4'!$D$7=0,"-",((-A4135+'Lineær programmering opg 4'!$M$7)/'Lineær programmering opg 4'!$K$7)*-1)</f>
        <v>-</v>
      </c>
      <c r="H4135" s="167" t="str">
        <f>IF('Lineær programmering opg 4'!$C$8=0,"-",((-A4135+'Lineær programmering opg 4'!$M$8)/'Lineær programmering opg 4'!$K$8)*-1)</f>
        <v>-</v>
      </c>
      <c r="I4135" s="167" t="str">
        <f>IF('Lineær programmering opg 4'!$D$8=0,"-",'Lineær programmering opg 4'!$G$8)</f>
        <v>-</v>
      </c>
      <c r="J4135" s="295">
        <f>A4135*'Lineær programmering opg 4'!$C$11+Datatabel!C4135*'Lineær programmering opg 4'!$D$11</f>
        <v>43239.59999999986</v>
      </c>
      <c r="K4135" s="9">
        <f t="shared" si="322"/>
        <v>0</v>
      </c>
      <c r="L4135" s="9">
        <f t="shared" si="323"/>
        <v>0</v>
      </c>
    </row>
    <row r="4136" spans="1:12" ht="15" x14ac:dyDescent="0.25">
      <c r="A4136" s="167">
        <f t="shared" si="321"/>
        <v>140.80800000001094</v>
      </c>
      <c r="B4136" s="325">
        <f t="shared" si="324"/>
        <v>0.58670000000004552</v>
      </c>
      <c r="C4136" s="167">
        <f t="shared" si="320"/>
        <v>194.39399999999182</v>
      </c>
      <c r="D4136" s="167">
        <f>IF('Lineær programmering opg 4'!$M$4=0,"-",(-A4136+'Lineær programmering opg 4'!$M$4)/'Lineær programmering opg 4'!$K$4*-1)</f>
        <v>198.38399999997813</v>
      </c>
      <c r="E4136" s="167">
        <f>IF('Lineær programmering opg 4'!$M$5=0,"-",(-A4136+'Lineær programmering opg 4'!$M$5)/'Lineær programmering opg 4'!$K$5*-1)</f>
        <v>194.39399999999182</v>
      </c>
      <c r="F4136" s="167" t="str">
        <f>IF('Lineær programmering opg 4'!$E$6=0,"-",(-A4136+'Lineær programmering opg 4'!$M$6)/'Lineær programmering opg 4'!$K$6*-1)</f>
        <v>-</v>
      </c>
      <c r="G4136" s="167" t="str">
        <f>IF('Lineær programmering opg 4'!$D$7=0,"-",((-A4136+'Lineær programmering opg 4'!$M$7)/'Lineær programmering opg 4'!$K$7)*-1)</f>
        <v>-</v>
      </c>
      <c r="H4136" s="167" t="str">
        <f>IF('Lineær programmering opg 4'!$C$8=0,"-",((-A4136+'Lineær programmering opg 4'!$M$8)/'Lineær programmering opg 4'!$K$8)*-1)</f>
        <v>-</v>
      </c>
      <c r="I4136" s="167" t="str">
        <f>IF('Lineær programmering opg 4'!$D$8=0,"-",'Lineær programmering opg 4'!$G$8)</f>
        <v>-</v>
      </c>
      <c r="J4136" s="295">
        <f>A4136*'Lineær programmering opg 4'!$C$11+Datatabel!C4136*'Lineær programmering opg 4'!$D$11</f>
        <v>43239.899999999863</v>
      </c>
      <c r="K4136" s="9">
        <f t="shared" si="322"/>
        <v>0</v>
      </c>
      <c r="L4136" s="9">
        <f t="shared" si="323"/>
        <v>0</v>
      </c>
    </row>
    <row r="4137" spans="1:12" ht="15" x14ac:dyDescent="0.25">
      <c r="A4137" s="167">
        <f t="shared" si="321"/>
        <v>140.78400000001093</v>
      </c>
      <c r="B4137" s="325">
        <f t="shared" si="324"/>
        <v>0.58660000000004553</v>
      </c>
      <c r="C4137" s="167">
        <f t="shared" si="320"/>
        <v>194.41199999999182</v>
      </c>
      <c r="D4137" s="167">
        <f>IF('Lineær programmering opg 4'!$M$4=0,"-",(-A4137+'Lineær programmering opg 4'!$M$4)/'Lineær programmering opg 4'!$K$4*-1)</f>
        <v>198.43199999997813</v>
      </c>
      <c r="E4137" s="167">
        <f>IF('Lineær programmering opg 4'!$M$5=0,"-",(-A4137+'Lineær programmering opg 4'!$M$5)/'Lineær programmering opg 4'!$K$5*-1)</f>
        <v>194.41199999999182</v>
      </c>
      <c r="F4137" s="167" t="str">
        <f>IF('Lineær programmering opg 4'!$E$6=0,"-",(-A4137+'Lineær programmering opg 4'!$M$6)/'Lineær programmering opg 4'!$K$6*-1)</f>
        <v>-</v>
      </c>
      <c r="G4137" s="167" t="str">
        <f>IF('Lineær programmering opg 4'!$D$7=0,"-",((-A4137+'Lineær programmering opg 4'!$M$7)/'Lineær programmering opg 4'!$K$7)*-1)</f>
        <v>-</v>
      </c>
      <c r="H4137" s="167" t="str">
        <f>IF('Lineær programmering opg 4'!$C$8=0,"-",((-A4137+'Lineær programmering opg 4'!$M$8)/'Lineær programmering opg 4'!$K$8)*-1)</f>
        <v>-</v>
      </c>
      <c r="I4137" s="167" t="str">
        <f>IF('Lineær programmering opg 4'!$D$8=0,"-",'Lineær programmering opg 4'!$G$8)</f>
        <v>-</v>
      </c>
      <c r="J4137" s="295">
        <f>A4137*'Lineær programmering opg 4'!$C$11+Datatabel!C4137*'Lineær programmering opg 4'!$D$11</f>
        <v>43240.199999999866</v>
      </c>
      <c r="K4137" s="9">
        <f t="shared" si="322"/>
        <v>0</v>
      </c>
      <c r="L4137" s="9">
        <f t="shared" si="323"/>
        <v>0</v>
      </c>
    </row>
    <row r="4138" spans="1:12" ht="15" x14ac:dyDescent="0.25">
      <c r="A4138" s="167">
        <f t="shared" si="321"/>
        <v>140.76000000001093</v>
      </c>
      <c r="B4138" s="325">
        <f t="shared" si="324"/>
        <v>0.58650000000004554</v>
      </c>
      <c r="C4138" s="167">
        <f t="shared" si="320"/>
        <v>194.42999999999182</v>
      </c>
      <c r="D4138" s="167">
        <f>IF('Lineær programmering opg 4'!$M$4=0,"-",(-A4138+'Lineær programmering opg 4'!$M$4)/'Lineær programmering opg 4'!$K$4*-1)</f>
        <v>198.47999999997813</v>
      </c>
      <c r="E4138" s="167">
        <f>IF('Lineær programmering opg 4'!$M$5=0,"-",(-A4138+'Lineær programmering opg 4'!$M$5)/'Lineær programmering opg 4'!$K$5*-1)</f>
        <v>194.42999999999182</v>
      </c>
      <c r="F4138" s="167" t="str">
        <f>IF('Lineær programmering opg 4'!$E$6=0,"-",(-A4138+'Lineær programmering opg 4'!$M$6)/'Lineær programmering opg 4'!$K$6*-1)</f>
        <v>-</v>
      </c>
      <c r="G4138" s="167" t="str">
        <f>IF('Lineær programmering opg 4'!$D$7=0,"-",((-A4138+'Lineær programmering opg 4'!$M$7)/'Lineær programmering opg 4'!$K$7)*-1)</f>
        <v>-</v>
      </c>
      <c r="H4138" s="167" t="str">
        <f>IF('Lineær programmering opg 4'!$C$8=0,"-",((-A4138+'Lineær programmering opg 4'!$M$8)/'Lineær programmering opg 4'!$K$8)*-1)</f>
        <v>-</v>
      </c>
      <c r="I4138" s="167" t="str">
        <f>IF('Lineær programmering opg 4'!$D$8=0,"-",'Lineær programmering opg 4'!$G$8)</f>
        <v>-</v>
      </c>
      <c r="J4138" s="295">
        <f>A4138*'Lineær programmering opg 4'!$C$11+Datatabel!C4138*'Lineær programmering opg 4'!$D$11</f>
        <v>43240.499999999869</v>
      </c>
      <c r="K4138" s="9">
        <f t="shared" si="322"/>
        <v>0</v>
      </c>
      <c r="L4138" s="9">
        <f t="shared" si="323"/>
        <v>0</v>
      </c>
    </row>
    <row r="4139" spans="1:12" ht="15" x14ac:dyDescent="0.25">
      <c r="A4139" s="167">
        <f t="shared" si="321"/>
        <v>140.73600000001093</v>
      </c>
      <c r="B4139" s="325">
        <f t="shared" si="324"/>
        <v>0.58640000000004555</v>
      </c>
      <c r="C4139" s="167">
        <f t="shared" si="320"/>
        <v>194.44799999999182</v>
      </c>
      <c r="D4139" s="167">
        <f>IF('Lineær programmering opg 4'!$M$4=0,"-",(-A4139+'Lineær programmering opg 4'!$M$4)/'Lineær programmering opg 4'!$K$4*-1)</f>
        <v>198.52799999997814</v>
      </c>
      <c r="E4139" s="167">
        <f>IF('Lineær programmering opg 4'!$M$5=0,"-",(-A4139+'Lineær programmering opg 4'!$M$5)/'Lineær programmering opg 4'!$K$5*-1)</f>
        <v>194.44799999999182</v>
      </c>
      <c r="F4139" s="167" t="str">
        <f>IF('Lineær programmering opg 4'!$E$6=0,"-",(-A4139+'Lineær programmering opg 4'!$M$6)/'Lineær programmering opg 4'!$K$6*-1)</f>
        <v>-</v>
      </c>
      <c r="G4139" s="167" t="str">
        <f>IF('Lineær programmering opg 4'!$D$7=0,"-",((-A4139+'Lineær programmering opg 4'!$M$7)/'Lineær programmering opg 4'!$K$7)*-1)</f>
        <v>-</v>
      </c>
      <c r="H4139" s="167" t="str">
        <f>IF('Lineær programmering opg 4'!$C$8=0,"-",((-A4139+'Lineær programmering opg 4'!$M$8)/'Lineær programmering opg 4'!$K$8)*-1)</f>
        <v>-</v>
      </c>
      <c r="I4139" s="167" t="str">
        <f>IF('Lineær programmering opg 4'!$D$8=0,"-",'Lineær programmering opg 4'!$G$8)</f>
        <v>-</v>
      </c>
      <c r="J4139" s="295">
        <f>A4139*'Lineær programmering opg 4'!$C$11+Datatabel!C4139*'Lineær programmering opg 4'!$D$11</f>
        <v>43240.799999999872</v>
      </c>
      <c r="K4139" s="9">
        <f t="shared" si="322"/>
        <v>0</v>
      </c>
      <c r="L4139" s="9">
        <f t="shared" si="323"/>
        <v>0</v>
      </c>
    </row>
    <row r="4140" spans="1:12" ht="15" x14ac:dyDescent="0.25">
      <c r="A4140" s="167">
        <f t="shared" si="321"/>
        <v>140.71200000001093</v>
      </c>
      <c r="B4140" s="325">
        <f t="shared" si="324"/>
        <v>0.58630000000004556</v>
      </c>
      <c r="C4140" s="167">
        <f t="shared" si="320"/>
        <v>194.46599999999182</v>
      </c>
      <c r="D4140" s="167">
        <f>IF('Lineær programmering opg 4'!$M$4=0,"-",(-A4140+'Lineær programmering opg 4'!$M$4)/'Lineær programmering opg 4'!$K$4*-1)</f>
        <v>198.57599999997814</v>
      </c>
      <c r="E4140" s="167">
        <f>IF('Lineær programmering opg 4'!$M$5=0,"-",(-A4140+'Lineær programmering opg 4'!$M$5)/'Lineær programmering opg 4'!$K$5*-1)</f>
        <v>194.46599999999182</v>
      </c>
      <c r="F4140" s="167" t="str">
        <f>IF('Lineær programmering opg 4'!$E$6=0,"-",(-A4140+'Lineær programmering opg 4'!$M$6)/'Lineær programmering opg 4'!$K$6*-1)</f>
        <v>-</v>
      </c>
      <c r="G4140" s="167" t="str">
        <f>IF('Lineær programmering opg 4'!$D$7=0,"-",((-A4140+'Lineær programmering opg 4'!$M$7)/'Lineær programmering opg 4'!$K$7)*-1)</f>
        <v>-</v>
      </c>
      <c r="H4140" s="167" t="str">
        <f>IF('Lineær programmering opg 4'!$C$8=0,"-",((-A4140+'Lineær programmering opg 4'!$M$8)/'Lineær programmering opg 4'!$K$8)*-1)</f>
        <v>-</v>
      </c>
      <c r="I4140" s="167" t="str">
        <f>IF('Lineær programmering opg 4'!$D$8=0,"-",'Lineær programmering opg 4'!$G$8)</f>
        <v>-</v>
      </c>
      <c r="J4140" s="295">
        <f>A4140*'Lineær programmering opg 4'!$C$11+Datatabel!C4140*'Lineær programmering opg 4'!$D$11</f>
        <v>43241.099999999868</v>
      </c>
      <c r="K4140" s="9">
        <f t="shared" si="322"/>
        <v>0</v>
      </c>
      <c r="L4140" s="9">
        <f t="shared" si="323"/>
        <v>0</v>
      </c>
    </row>
    <row r="4141" spans="1:12" ht="15" x14ac:dyDescent="0.25">
      <c r="A4141" s="167">
        <f t="shared" si="321"/>
        <v>140.68800000001093</v>
      </c>
      <c r="B4141" s="325">
        <f t="shared" si="324"/>
        <v>0.58620000000004557</v>
      </c>
      <c r="C4141" s="167">
        <f t="shared" si="320"/>
        <v>194.48399999999182</v>
      </c>
      <c r="D4141" s="167">
        <f>IF('Lineær programmering opg 4'!$M$4=0,"-",(-A4141+'Lineær programmering opg 4'!$M$4)/'Lineær programmering opg 4'!$K$4*-1)</f>
        <v>198.62399999997814</v>
      </c>
      <c r="E4141" s="167">
        <f>IF('Lineær programmering opg 4'!$M$5=0,"-",(-A4141+'Lineær programmering opg 4'!$M$5)/'Lineær programmering opg 4'!$K$5*-1)</f>
        <v>194.48399999999182</v>
      </c>
      <c r="F4141" s="167" t="str">
        <f>IF('Lineær programmering opg 4'!$E$6=0,"-",(-A4141+'Lineær programmering opg 4'!$M$6)/'Lineær programmering opg 4'!$K$6*-1)</f>
        <v>-</v>
      </c>
      <c r="G4141" s="167" t="str">
        <f>IF('Lineær programmering opg 4'!$D$7=0,"-",((-A4141+'Lineær programmering opg 4'!$M$7)/'Lineær programmering opg 4'!$K$7)*-1)</f>
        <v>-</v>
      </c>
      <c r="H4141" s="167" t="str">
        <f>IF('Lineær programmering opg 4'!$C$8=0,"-",((-A4141+'Lineær programmering opg 4'!$M$8)/'Lineær programmering opg 4'!$K$8)*-1)</f>
        <v>-</v>
      </c>
      <c r="I4141" s="167" t="str">
        <f>IF('Lineær programmering opg 4'!$D$8=0,"-",'Lineær programmering opg 4'!$G$8)</f>
        <v>-</v>
      </c>
      <c r="J4141" s="295">
        <f>A4141*'Lineær programmering opg 4'!$C$11+Datatabel!C4141*'Lineær programmering opg 4'!$D$11</f>
        <v>43241.399999999863</v>
      </c>
      <c r="K4141" s="9">
        <f t="shared" si="322"/>
        <v>0</v>
      </c>
      <c r="L4141" s="9">
        <f t="shared" si="323"/>
        <v>0</v>
      </c>
    </row>
    <row r="4142" spans="1:12" ht="15" x14ac:dyDescent="0.25">
      <c r="A4142" s="167">
        <f t="shared" si="321"/>
        <v>140.66400000001093</v>
      </c>
      <c r="B4142" s="325">
        <f t="shared" si="324"/>
        <v>0.58610000000004558</v>
      </c>
      <c r="C4142" s="167">
        <f t="shared" si="320"/>
        <v>194.50199999999182</v>
      </c>
      <c r="D4142" s="167">
        <f>IF('Lineær programmering opg 4'!$M$4=0,"-",(-A4142+'Lineær programmering opg 4'!$M$4)/'Lineær programmering opg 4'!$K$4*-1)</f>
        <v>198.67199999997814</v>
      </c>
      <c r="E4142" s="167">
        <f>IF('Lineær programmering opg 4'!$M$5=0,"-",(-A4142+'Lineær programmering opg 4'!$M$5)/'Lineær programmering opg 4'!$K$5*-1)</f>
        <v>194.50199999999182</v>
      </c>
      <c r="F4142" s="167" t="str">
        <f>IF('Lineær programmering opg 4'!$E$6=0,"-",(-A4142+'Lineær programmering opg 4'!$M$6)/'Lineær programmering opg 4'!$K$6*-1)</f>
        <v>-</v>
      </c>
      <c r="G4142" s="167" t="str">
        <f>IF('Lineær programmering opg 4'!$D$7=0,"-",((-A4142+'Lineær programmering opg 4'!$M$7)/'Lineær programmering opg 4'!$K$7)*-1)</f>
        <v>-</v>
      </c>
      <c r="H4142" s="167" t="str">
        <f>IF('Lineær programmering opg 4'!$C$8=0,"-",((-A4142+'Lineær programmering opg 4'!$M$8)/'Lineær programmering opg 4'!$K$8)*-1)</f>
        <v>-</v>
      </c>
      <c r="I4142" s="167" t="str">
        <f>IF('Lineær programmering opg 4'!$D$8=0,"-",'Lineær programmering opg 4'!$G$8)</f>
        <v>-</v>
      </c>
      <c r="J4142" s="295">
        <f>A4142*'Lineær programmering opg 4'!$C$11+Datatabel!C4142*'Lineær programmering opg 4'!$D$11</f>
        <v>43241.699999999866</v>
      </c>
      <c r="K4142" s="9">
        <f t="shared" si="322"/>
        <v>0</v>
      </c>
      <c r="L4142" s="9">
        <f t="shared" si="323"/>
        <v>0</v>
      </c>
    </row>
    <row r="4143" spans="1:12" ht="15" x14ac:dyDescent="0.25">
      <c r="A4143" s="167">
        <f t="shared" si="321"/>
        <v>140.64000000001096</v>
      </c>
      <c r="B4143" s="325">
        <f t="shared" si="324"/>
        <v>0.5860000000000456</v>
      </c>
      <c r="C4143" s="167">
        <f t="shared" si="320"/>
        <v>194.5199999999918</v>
      </c>
      <c r="D4143" s="167">
        <f>IF('Lineær programmering opg 4'!$M$4=0,"-",(-A4143+'Lineær programmering opg 4'!$M$4)/'Lineær programmering opg 4'!$K$4*-1)</f>
        <v>198.71999999997809</v>
      </c>
      <c r="E4143" s="167">
        <f>IF('Lineær programmering opg 4'!$M$5=0,"-",(-A4143+'Lineær programmering opg 4'!$M$5)/'Lineær programmering opg 4'!$K$5*-1)</f>
        <v>194.5199999999918</v>
      </c>
      <c r="F4143" s="167" t="str">
        <f>IF('Lineær programmering opg 4'!$E$6=0,"-",(-A4143+'Lineær programmering opg 4'!$M$6)/'Lineær programmering opg 4'!$K$6*-1)</f>
        <v>-</v>
      </c>
      <c r="G4143" s="167" t="str">
        <f>IF('Lineær programmering opg 4'!$D$7=0,"-",((-A4143+'Lineær programmering opg 4'!$M$7)/'Lineær programmering opg 4'!$K$7)*-1)</f>
        <v>-</v>
      </c>
      <c r="H4143" s="167" t="str">
        <f>IF('Lineær programmering opg 4'!$C$8=0,"-",((-A4143+'Lineær programmering opg 4'!$M$8)/'Lineær programmering opg 4'!$K$8)*-1)</f>
        <v>-</v>
      </c>
      <c r="I4143" s="167" t="str">
        <f>IF('Lineær programmering opg 4'!$D$8=0,"-",'Lineær programmering opg 4'!$G$8)</f>
        <v>-</v>
      </c>
      <c r="J4143" s="295">
        <f>A4143*'Lineær programmering opg 4'!$C$11+Datatabel!C4143*'Lineær programmering opg 4'!$D$11</f>
        <v>43241.999999999869</v>
      </c>
      <c r="K4143" s="9">
        <f t="shared" si="322"/>
        <v>0</v>
      </c>
      <c r="L4143" s="9">
        <f t="shared" si="323"/>
        <v>0</v>
      </c>
    </row>
    <row r="4144" spans="1:12" ht="15" x14ac:dyDescent="0.25">
      <c r="A4144" s="167">
        <f t="shared" si="321"/>
        <v>140.61600000001096</v>
      </c>
      <c r="B4144" s="325">
        <f t="shared" si="324"/>
        <v>0.58590000000004561</v>
      </c>
      <c r="C4144" s="167">
        <f t="shared" si="320"/>
        <v>194.5379999999918</v>
      </c>
      <c r="D4144" s="167">
        <f>IF('Lineær programmering opg 4'!$M$4=0,"-",(-A4144+'Lineær programmering opg 4'!$M$4)/'Lineær programmering opg 4'!$K$4*-1)</f>
        <v>198.76799999997809</v>
      </c>
      <c r="E4144" s="167">
        <f>IF('Lineær programmering opg 4'!$M$5=0,"-",(-A4144+'Lineær programmering opg 4'!$M$5)/'Lineær programmering opg 4'!$K$5*-1)</f>
        <v>194.5379999999918</v>
      </c>
      <c r="F4144" s="167" t="str">
        <f>IF('Lineær programmering opg 4'!$E$6=0,"-",(-A4144+'Lineær programmering opg 4'!$M$6)/'Lineær programmering opg 4'!$K$6*-1)</f>
        <v>-</v>
      </c>
      <c r="G4144" s="167" t="str">
        <f>IF('Lineær programmering opg 4'!$D$7=0,"-",((-A4144+'Lineær programmering opg 4'!$M$7)/'Lineær programmering opg 4'!$K$7)*-1)</f>
        <v>-</v>
      </c>
      <c r="H4144" s="167" t="str">
        <f>IF('Lineær programmering opg 4'!$C$8=0,"-",((-A4144+'Lineær programmering opg 4'!$M$8)/'Lineær programmering opg 4'!$K$8)*-1)</f>
        <v>-</v>
      </c>
      <c r="I4144" s="167" t="str">
        <f>IF('Lineær programmering opg 4'!$D$8=0,"-",'Lineær programmering opg 4'!$G$8)</f>
        <v>-</v>
      </c>
      <c r="J4144" s="295">
        <f>A4144*'Lineær programmering opg 4'!$C$11+Datatabel!C4144*'Lineær programmering opg 4'!$D$11</f>
        <v>43242.299999999865</v>
      </c>
      <c r="K4144" s="9">
        <f t="shared" si="322"/>
        <v>0</v>
      </c>
      <c r="L4144" s="9">
        <f t="shared" si="323"/>
        <v>0</v>
      </c>
    </row>
    <row r="4145" spans="1:12" ht="15" x14ac:dyDescent="0.25">
      <c r="A4145" s="167">
        <f t="shared" si="321"/>
        <v>140.59200000001096</v>
      </c>
      <c r="B4145" s="325">
        <f t="shared" si="324"/>
        <v>0.58580000000004562</v>
      </c>
      <c r="C4145" s="167">
        <f t="shared" si="320"/>
        <v>194.5559999999918</v>
      </c>
      <c r="D4145" s="167">
        <f>IF('Lineær programmering opg 4'!$M$4=0,"-",(-A4145+'Lineær programmering opg 4'!$M$4)/'Lineær programmering opg 4'!$K$4*-1)</f>
        <v>198.81599999997809</v>
      </c>
      <c r="E4145" s="167">
        <f>IF('Lineær programmering opg 4'!$M$5=0,"-",(-A4145+'Lineær programmering opg 4'!$M$5)/'Lineær programmering opg 4'!$K$5*-1)</f>
        <v>194.5559999999918</v>
      </c>
      <c r="F4145" s="167" t="str">
        <f>IF('Lineær programmering opg 4'!$E$6=0,"-",(-A4145+'Lineær programmering opg 4'!$M$6)/'Lineær programmering opg 4'!$K$6*-1)</f>
        <v>-</v>
      </c>
      <c r="G4145" s="167" t="str">
        <f>IF('Lineær programmering opg 4'!$D$7=0,"-",((-A4145+'Lineær programmering opg 4'!$M$7)/'Lineær programmering opg 4'!$K$7)*-1)</f>
        <v>-</v>
      </c>
      <c r="H4145" s="167" t="str">
        <f>IF('Lineær programmering opg 4'!$C$8=0,"-",((-A4145+'Lineær programmering opg 4'!$M$8)/'Lineær programmering opg 4'!$K$8)*-1)</f>
        <v>-</v>
      </c>
      <c r="I4145" s="167" t="str">
        <f>IF('Lineær programmering opg 4'!$D$8=0,"-",'Lineær programmering opg 4'!$G$8)</f>
        <v>-</v>
      </c>
      <c r="J4145" s="295">
        <f>A4145*'Lineær programmering opg 4'!$C$11+Datatabel!C4145*'Lineær programmering opg 4'!$D$11</f>
        <v>43242.59999999986</v>
      </c>
      <c r="K4145" s="9">
        <f t="shared" si="322"/>
        <v>0</v>
      </c>
      <c r="L4145" s="9">
        <f t="shared" si="323"/>
        <v>0</v>
      </c>
    </row>
    <row r="4146" spans="1:12" ht="15" x14ac:dyDescent="0.25">
      <c r="A4146" s="167">
        <f t="shared" si="321"/>
        <v>140.56800000001095</v>
      </c>
      <c r="B4146" s="325">
        <f t="shared" si="324"/>
        <v>0.58570000000004563</v>
      </c>
      <c r="C4146" s="167">
        <f t="shared" si="320"/>
        <v>194.5739999999918</v>
      </c>
      <c r="D4146" s="167">
        <f>IF('Lineær programmering opg 4'!$M$4=0,"-",(-A4146+'Lineær programmering opg 4'!$M$4)/'Lineær programmering opg 4'!$K$4*-1)</f>
        <v>198.86399999997809</v>
      </c>
      <c r="E4146" s="167">
        <f>IF('Lineær programmering opg 4'!$M$5=0,"-",(-A4146+'Lineær programmering opg 4'!$M$5)/'Lineær programmering opg 4'!$K$5*-1)</f>
        <v>194.5739999999918</v>
      </c>
      <c r="F4146" s="167" t="str">
        <f>IF('Lineær programmering opg 4'!$E$6=0,"-",(-A4146+'Lineær programmering opg 4'!$M$6)/'Lineær programmering opg 4'!$K$6*-1)</f>
        <v>-</v>
      </c>
      <c r="G4146" s="167" t="str">
        <f>IF('Lineær programmering opg 4'!$D$7=0,"-",((-A4146+'Lineær programmering opg 4'!$M$7)/'Lineær programmering opg 4'!$K$7)*-1)</f>
        <v>-</v>
      </c>
      <c r="H4146" s="167" t="str">
        <f>IF('Lineær programmering opg 4'!$C$8=0,"-",((-A4146+'Lineær programmering opg 4'!$M$8)/'Lineær programmering opg 4'!$K$8)*-1)</f>
        <v>-</v>
      </c>
      <c r="I4146" s="167" t="str">
        <f>IF('Lineær programmering opg 4'!$D$8=0,"-",'Lineær programmering opg 4'!$G$8)</f>
        <v>-</v>
      </c>
      <c r="J4146" s="295">
        <f>A4146*'Lineær programmering opg 4'!$C$11+Datatabel!C4146*'Lineær programmering opg 4'!$D$11</f>
        <v>43242.899999999863</v>
      </c>
      <c r="K4146" s="9">
        <f t="shared" si="322"/>
        <v>0</v>
      </c>
      <c r="L4146" s="9">
        <f t="shared" si="323"/>
        <v>0</v>
      </c>
    </row>
    <row r="4147" spans="1:12" ht="15" x14ac:dyDescent="0.25">
      <c r="A4147" s="167">
        <f t="shared" si="321"/>
        <v>140.54400000001095</v>
      </c>
      <c r="B4147" s="325">
        <f t="shared" si="324"/>
        <v>0.58560000000004564</v>
      </c>
      <c r="C4147" s="167">
        <f t="shared" si="320"/>
        <v>194.5919999999918</v>
      </c>
      <c r="D4147" s="167">
        <f>IF('Lineær programmering opg 4'!$M$4=0,"-",(-A4147+'Lineær programmering opg 4'!$M$4)/'Lineær programmering opg 4'!$K$4*-1)</f>
        <v>198.91199999997809</v>
      </c>
      <c r="E4147" s="167">
        <f>IF('Lineær programmering opg 4'!$M$5=0,"-",(-A4147+'Lineær programmering opg 4'!$M$5)/'Lineær programmering opg 4'!$K$5*-1)</f>
        <v>194.5919999999918</v>
      </c>
      <c r="F4147" s="167" t="str">
        <f>IF('Lineær programmering opg 4'!$E$6=0,"-",(-A4147+'Lineær programmering opg 4'!$M$6)/'Lineær programmering opg 4'!$K$6*-1)</f>
        <v>-</v>
      </c>
      <c r="G4147" s="167" t="str">
        <f>IF('Lineær programmering opg 4'!$D$7=0,"-",((-A4147+'Lineær programmering opg 4'!$M$7)/'Lineær programmering opg 4'!$K$7)*-1)</f>
        <v>-</v>
      </c>
      <c r="H4147" s="167" t="str">
        <f>IF('Lineær programmering opg 4'!$C$8=0,"-",((-A4147+'Lineær programmering opg 4'!$M$8)/'Lineær programmering opg 4'!$K$8)*-1)</f>
        <v>-</v>
      </c>
      <c r="I4147" s="167" t="str">
        <f>IF('Lineær programmering opg 4'!$D$8=0,"-",'Lineær programmering opg 4'!$G$8)</f>
        <v>-</v>
      </c>
      <c r="J4147" s="295">
        <f>A4147*'Lineær programmering opg 4'!$C$11+Datatabel!C4147*'Lineær programmering opg 4'!$D$11</f>
        <v>43243.199999999866</v>
      </c>
      <c r="K4147" s="9">
        <f t="shared" si="322"/>
        <v>0</v>
      </c>
      <c r="L4147" s="9">
        <f t="shared" si="323"/>
        <v>0</v>
      </c>
    </row>
    <row r="4148" spans="1:12" ht="15" x14ac:dyDescent="0.25">
      <c r="A4148" s="167">
        <f t="shared" si="321"/>
        <v>140.52000000001095</v>
      </c>
      <c r="B4148" s="325">
        <f t="shared" si="324"/>
        <v>0.58550000000004565</v>
      </c>
      <c r="C4148" s="167">
        <f t="shared" si="320"/>
        <v>194.6099999999918</v>
      </c>
      <c r="D4148" s="167">
        <f>IF('Lineær programmering opg 4'!$M$4=0,"-",(-A4148+'Lineær programmering opg 4'!$M$4)/'Lineær programmering opg 4'!$K$4*-1)</f>
        <v>198.95999999997809</v>
      </c>
      <c r="E4148" s="167">
        <f>IF('Lineær programmering opg 4'!$M$5=0,"-",(-A4148+'Lineær programmering opg 4'!$M$5)/'Lineær programmering opg 4'!$K$5*-1)</f>
        <v>194.6099999999918</v>
      </c>
      <c r="F4148" s="167" t="str">
        <f>IF('Lineær programmering opg 4'!$E$6=0,"-",(-A4148+'Lineær programmering opg 4'!$M$6)/'Lineær programmering opg 4'!$K$6*-1)</f>
        <v>-</v>
      </c>
      <c r="G4148" s="167" t="str">
        <f>IF('Lineær programmering opg 4'!$D$7=0,"-",((-A4148+'Lineær programmering opg 4'!$M$7)/'Lineær programmering opg 4'!$K$7)*-1)</f>
        <v>-</v>
      </c>
      <c r="H4148" s="167" t="str">
        <f>IF('Lineær programmering opg 4'!$C$8=0,"-",((-A4148+'Lineær programmering opg 4'!$M$8)/'Lineær programmering opg 4'!$K$8)*-1)</f>
        <v>-</v>
      </c>
      <c r="I4148" s="167" t="str">
        <f>IF('Lineær programmering opg 4'!$D$8=0,"-",'Lineær programmering opg 4'!$G$8)</f>
        <v>-</v>
      </c>
      <c r="J4148" s="295">
        <f>A4148*'Lineær programmering opg 4'!$C$11+Datatabel!C4148*'Lineær programmering opg 4'!$D$11</f>
        <v>43243.499999999869</v>
      </c>
      <c r="K4148" s="9">
        <f t="shared" si="322"/>
        <v>0</v>
      </c>
      <c r="L4148" s="9">
        <f t="shared" si="323"/>
        <v>0</v>
      </c>
    </row>
    <row r="4149" spans="1:12" ht="15" x14ac:dyDescent="0.25">
      <c r="A4149" s="167">
        <f t="shared" si="321"/>
        <v>140.49600000001095</v>
      </c>
      <c r="B4149" s="325">
        <f t="shared" si="324"/>
        <v>0.58540000000004566</v>
      </c>
      <c r="C4149" s="167">
        <f t="shared" si="320"/>
        <v>194.6279999999918</v>
      </c>
      <c r="D4149" s="167">
        <f>IF('Lineær programmering opg 4'!$M$4=0,"-",(-A4149+'Lineær programmering opg 4'!$M$4)/'Lineær programmering opg 4'!$K$4*-1)</f>
        <v>199.0079999999781</v>
      </c>
      <c r="E4149" s="167">
        <f>IF('Lineær programmering opg 4'!$M$5=0,"-",(-A4149+'Lineær programmering opg 4'!$M$5)/'Lineær programmering opg 4'!$K$5*-1)</f>
        <v>194.6279999999918</v>
      </c>
      <c r="F4149" s="167" t="str">
        <f>IF('Lineær programmering opg 4'!$E$6=0,"-",(-A4149+'Lineær programmering opg 4'!$M$6)/'Lineær programmering opg 4'!$K$6*-1)</f>
        <v>-</v>
      </c>
      <c r="G4149" s="167" t="str">
        <f>IF('Lineær programmering opg 4'!$D$7=0,"-",((-A4149+'Lineær programmering opg 4'!$M$7)/'Lineær programmering opg 4'!$K$7)*-1)</f>
        <v>-</v>
      </c>
      <c r="H4149" s="167" t="str">
        <f>IF('Lineær programmering opg 4'!$C$8=0,"-",((-A4149+'Lineær programmering opg 4'!$M$8)/'Lineær programmering opg 4'!$K$8)*-1)</f>
        <v>-</v>
      </c>
      <c r="I4149" s="167" t="str">
        <f>IF('Lineær programmering opg 4'!$D$8=0,"-",'Lineær programmering opg 4'!$G$8)</f>
        <v>-</v>
      </c>
      <c r="J4149" s="295">
        <f>A4149*'Lineær programmering opg 4'!$C$11+Datatabel!C4149*'Lineær programmering opg 4'!$D$11</f>
        <v>43243.799999999865</v>
      </c>
      <c r="K4149" s="9">
        <f t="shared" si="322"/>
        <v>0</v>
      </c>
      <c r="L4149" s="9">
        <f t="shared" si="323"/>
        <v>0</v>
      </c>
    </row>
    <row r="4150" spans="1:12" ht="15" x14ac:dyDescent="0.25">
      <c r="A4150" s="167">
        <f t="shared" si="321"/>
        <v>140.47200000001095</v>
      </c>
      <c r="B4150" s="325">
        <f t="shared" si="324"/>
        <v>0.58530000000004567</v>
      </c>
      <c r="C4150" s="167">
        <f t="shared" si="320"/>
        <v>194.6459999999918</v>
      </c>
      <c r="D4150" s="167">
        <f>IF('Lineær programmering opg 4'!$M$4=0,"-",(-A4150+'Lineær programmering opg 4'!$M$4)/'Lineær programmering opg 4'!$K$4*-1)</f>
        <v>199.0559999999781</v>
      </c>
      <c r="E4150" s="167">
        <f>IF('Lineær programmering opg 4'!$M$5=0,"-",(-A4150+'Lineær programmering opg 4'!$M$5)/'Lineær programmering opg 4'!$K$5*-1)</f>
        <v>194.6459999999918</v>
      </c>
      <c r="F4150" s="167" t="str">
        <f>IF('Lineær programmering opg 4'!$E$6=0,"-",(-A4150+'Lineær programmering opg 4'!$M$6)/'Lineær programmering opg 4'!$K$6*-1)</f>
        <v>-</v>
      </c>
      <c r="G4150" s="167" t="str">
        <f>IF('Lineær programmering opg 4'!$D$7=0,"-",((-A4150+'Lineær programmering opg 4'!$M$7)/'Lineær programmering opg 4'!$K$7)*-1)</f>
        <v>-</v>
      </c>
      <c r="H4150" s="167" t="str">
        <f>IF('Lineær programmering opg 4'!$C$8=0,"-",((-A4150+'Lineær programmering opg 4'!$M$8)/'Lineær programmering opg 4'!$K$8)*-1)</f>
        <v>-</v>
      </c>
      <c r="I4150" s="167" t="str">
        <f>IF('Lineær programmering opg 4'!$D$8=0,"-",'Lineær programmering opg 4'!$G$8)</f>
        <v>-</v>
      </c>
      <c r="J4150" s="295">
        <f>A4150*'Lineær programmering opg 4'!$C$11+Datatabel!C4150*'Lineær programmering opg 4'!$D$11</f>
        <v>43244.099999999868</v>
      </c>
      <c r="K4150" s="9">
        <f t="shared" si="322"/>
        <v>0</v>
      </c>
      <c r="L4150" s="9">
        <f t="shared" si="323"/>
        <v>0</v>
      </c>
    </row>
    <row r="4151" spans="1:12" ht="15" x14ac:dyDescent="0.25">
      <c r="A4151" s="167">
        <f t="shared" si="321"/>
        <v>140.44800000001095</v>
      </c>
      <c r="B4151" s="325">
        <f t="shared" si="324"/>
        <v>0.58520000000004568</v>
      </c>
      <c r="C4151" s="167">
        <f t="shared" si="320"/>
        <v>194.6639999999918</v>
      </c>
      <c r="D4151" s="167">
        <f>IF('Lineær programmering opg 4'!$M$4=0,"-",(-A4151+'Lineær programmering opg 4'!$M$4)/'Lineær programmering opg 4'!$K$4*-1)</f>
        <v>199.1039999999781</v>
      </c>
      <c r="E4151" s="167">
        <f>IF('Lineær programmering opg 4'!$M$5=0,"-",(-A4151+'Lineær programmering opg 4'!$M$5)/'Lineær programmering opg 4'!$K$5*-1)</f>
        <v>194.6639999999918</v>
      </c>
      <c r="F4151" s="167" t="str">
        <f>IF('Lineær programmering opg 4'!$E$6=0,"-",(-A4151+'Lineær programmering opg 4'!$M$6)/'Lineær programmering opg 4'!$K$6*-1)</f>
        <v>-</v>
      </c>
      <c r="G4151" s="167" t="str">
        <f>IF('Lineær programmering opg 4'!$D$7=0,"-",((-A4151+'Lineær programmering opg 4'!$M$7)/'Lineær programmering opg 4'!$K$7)*-1)</f>
        <v>-</v>
      </c>
      <c r="H4151" s="167" t="str">
        <f>IF('Lineær programmering opg 4'!$C$8=0,"-",((-A4151+'Lineær programmering opg 4'!$M$8)/'Lineær programmering opg 4'!$K$8)*-1)</f>
        <v>-</v>
      </c>
      <c r="I4151" s="167" t="str">
        <f>IF('Lineær programmering opg 4'!$D$8=0,"-",'Lineær programmering opg 4'!$G$8)</f>
        <v>-</v>
      </c>
      <c r="J4151" s="295">
        <f>A4151*'Lineær programmering opg 4'!$C$11+Datatabel!C4151*'Lineær programmering opg 4'!$D$11</f>
        <v>43244.399999999863</v>
      </c>
      <c r="K4151" s="9">
        <f t="shared" si="322"/>
        <v>0</v>
      </c>
      <c r="L4151" s="9">
        <f t="shared" si="323"/>
        <v>0</v>
      </c>
    </row>
    <row r="4152" spans="1:12" ht="15" x14ac:dyDescent="0.25">
      <c r="A4152" s="167">
        <f t="shared" si="321"/>
        <v>140.42400000001098</v>
      </c>
      <c r="B4152" s="325">
        <f t="shared" si="324"/>
        <v>0.58510000000004569</v>
      </c>
      <c r="C4152" s="167">
        <f t="shared" si="320"/>
        <v>194.68199999999175</v>
      </c>
      <c r="D4152" s="167">
        <f>IF('Lineær programmering opg 4'!$M$4=0,"-",(-A4152+'Lineær programmering opg 4'!$M$4)/'Lineær programmering opg 4'!$K$4*-1)</f>
        <v>199.15199999997805</v>
      </c>
      <c r="E4152" s="167">
        <f>IF('Lineær programmering opg 4'!$M$5=0,"-",(-A4152+'Lineær programmering opg 4'!$M$5)/'Lineær programmering opg 4'!$K$5*-1)</f>
        <v>194.68199999999175</v>
      </c>
      <c r="F4152" s="167" t="str">
        <f>IF('Lineær programmering opg 4'!$E$6=0,"-",(-A4152+'Lineær programmering opg 4'!$M$6)/'Lineær programmering opg 4'!$K$6*-1)</f>
        <v>-</v>
      </c>
      <c r="G4152" s="167" t="str">
        <f>IF('Lineær programmering opg 4'!$D$7=0,"-",((-A4152+'Lineær programmering opg 4'!$M$7)/'Lineær programmering opg 4'!$K$7)*-1)</f>
        <v>-</v>
      </c>
      <c r="H4152" s="167" t="str">
        <f>IF('Lineær programmering opg 4'!$C$8=0,"-",((-A4152+'Lineær programmering opg 4'!$M$8)/'Lineær programmering opg 4'!$K$8)*-1)</f>
        <v>-</v>
      </c>
      <c r="I4152" s="167" t="str">
        <f>IF('Lineær programmering opg 4'!$D$8=0,"-",'Lineær programmering opg 4'!$G$8)</f>
        <v>-</v>
      </c>
      <c r="J4152" s="295">
        <f>A4152*'Lineær programmering opg 4'!$C$11+Datatabel!C4152*'Lineær programmering opg 4'!$D$11</f>
        <v>43244.699999999859</v>
      </c>
      <c r="K4152" s="9">
        <f t="shared" si="322"/>
        <v>0</v>
      </c>
      <c r="L4152" s="9">
        <f t="shared" si="323"/>
        <v>0</v>
      </c>
    </row>
    <row r="4153" spans="1:12" ht="15" x14ac:dyDescent="0.25">
      <c r="A4153" s="167">
        <f t="shared" si="321"/>
        <v>140.40000000001098</v>
      </c>
      <c r="B4153" s="325">
        <f t="shared" si="324"/>
        <v>0.58500000000004571</v>
      </c>
      <c r="C4153" s="167">
        <f t="shared" si="320"/>
        <v>194.69999999999175</v>
      </c>
      <c r="D4153" s="167">
        <f>IF('Lineær programmering opg 4'!$M$4=0,"-",(-A4153+'Lineær programmering opg 4'!$M$4)/'Lineær programmering opg 4'!$K$4*-1)</f>
        <v>199.19999999997805</v>
      </c>
      <c r="E4153" s="167">
        <f>IF('Lineær programmering opg 4'!$M$5=0,"-",(-A4153+'Lineær programmering opg 4'!$M$5)/'Lineær programmering opg 4'!$K$5*-1)</f>
        <v>194.69999999999175</v>
      </c>
      <c r="F4153" s="167" t="str">
        <f>IF('Lineær programmering opg 4'!$E$6=0,"-",(-A4153+'Lineær programmering opg 4'!$M$6)/'Lineær programmering opg 4'!$K$6*-1)</f>
        <v>-</v>
      </c>
      <c r="G4153" s="167" t="str">
        <f>IF('Lineær programmering opg 4'!$D$7=0,"-",((-A4153+'Lineær programmering opg 4'!$M$7)/'Lineær programmering opg 4'!$K$7)*-1)</f>
        <v>-</v>
      </c>
      <c r="H4153" s="167" t="str">
        <f>IF('Lineær programmering opg 4'!$C$8=0,"-",((-A4153+'Lineær programmering opg 4'!$M$8)/'Lineær programmering opg 4'!$K$8)*-1)</f>
        <v>-</v>
      </c>
      <c r="I4153" s="167" t="str">
        <f>IF('Lineær programmering opg 4'!$D$8=0,"-",'Lineær programmering opg 4'!$G$8)</f>
        <v>-</v>
      </c>
      <c r="J4153" s="295">
        <f>A4153*'Lineær programmering opg 4'!$C$11+Datatabel!C4153*'Lineær programmering opg 4'!$D$11</f>
        <v>43244.999999999862</v>
      </c>
      <c r="K4153" s="9">
        <f t="shared" si="322"/>
        <v>0</v>
      </c>
      <c r="L4153" s="9">
        <f t="shared" si="323"/>
        <v>0</v>
      </c>
    </row>
    <row r="4154" spans="1:12" ht="15" x14ac:dyDescent="0.25">
      <c r="A4154" s="167">
        <f t="shared" si="321"/>
        <v>140.37600000001098</v>
      </c>
      <c r="B4154" s="325">
        <f t="shared" si="324"/>
        <v>0.58490000000004572</v>
      </c>
      <c r="C4154" s="167">
        <f t="shared" si="320"/>
        <v>194.71799999999175</v>
      </c>
      <c r="D4154" s="167">
        <f>IF('Lineær programmering opg 4'!$M$4=0,"-",(-A4154+'Lineær programmering opg 4'!$M$4)/'Lineær programmering opg 4'!$K$4*-1)</f>
        <v>199.24799999997805</v>
      </c>
      <c r="E4154" s="167">
        <f>IF('Lineær programmering opg 4'!$M$5=0,"-",(-A4154+'Lineær programmering opg 4'!$M$5)/'Lineær programmering opg 4'!$K$5*-1)</f>
        <v>194.71799999999175</v>
      </c>
      <c r="F4154" s="167" t="str">
        <f>IF('Lineær programmering opg 4'!$E$6=0,"-",(-A4154+'Lineær programmering opg 4'!$M$6)/'Lineær programmering opg 4'!$K$6*-1)</f>
        <v>-</v>
      </c>
      <c r="G4154" s="167" t="str">
        <f>IF('Lineær programmering opg 4'!$D$7=0,"-",((-A4154+'Lineær programmering opg 4'!$M$7)/'Lineær programmering opg 4'!$K$7)*-1)</f>
        <v>-</v>
      </c>
      <c r="H4154" s="167" t="str">
        <f>IF('Lineær programmering opg 4'!$C$8=0,"-",((-A4154+'Lineær programmering opg 4'!$M$8)/'Lineær programmering opg 4'!$K$8)*-1)</f>
        <v>-</v>
      </c>
      <c r="I4154" s="167" t="str">
        <f>IF('Lineær programmering opg 4'!$D$8=0,"-",'Lineær programmering opg 4'!$G$8)</f>
        <v>-</v>
      </c>
      <c r="J4154" s="295">
        <f>A4154*'Lineær programmering opg 4'!$C$11+Datatabel!C4154*'Lineær programmering opg 4'!$D$11</f>
        <v>43245.299999999857</v>
      </c>
      <c r="K4154" s="9">
        <f t="shared" si="322"/>
        <v>0</v>
      </c>
      <c r="L4154" s="9">
        <f t="shared" si="323"/>
        <v>0</v>
      </c>
    </row>
    <row r="4155" spans="1:12" ht="15" x14ac:dyDescent="0.25">
      <c r="A4155" s="167">
        <f t="shared" si="321"/>
        <v>140.35200000001097</v>
      </c>
      <c r="B4155" s="325">
        <f t="shared" si="324"/>
        <v>0.58480000000004573</v>
      </c>
      <c r="C4155" s="167">
        <f t="shared" si="320"/>
        <v>194.73599999999175</v>
      </c>
      <c r="D4155" s="167">
        <f>IF('Lineær programmering opg 4'!$M$4=0,"-",(-A4155+'Lineær programmering opg 4'!$M$4)/'Lineær programmering opg 4'!$K$4*-1)</f>
        <v>199.29599999997805</v>
      </c>
      <c r="E4155" s="167">
        <f>IF('Lineær programmering opg 4'!$M$5=0,"-",(-A4155+'Lineær programmering opg 4'!$M$5)/'Lineær programmering opg 4'!$K$5*-1)</f>
        <v>194.73599999999175</v>
      </c>
      <c r="F4155" s="167" t="str">
        <f>IF('Lineær programmering opg 4'!$E$6=0,"-",(-A4155+'Lineær programmering opg 4'!$M$6)/'Lineær programmering opg 4'!$K$6*-1)</f>
        <v>-</v>
      </c>
      <c r="G4155" s="167" t="str">
        <f>IF('Lineær programmering opg 4'!$D$7=0,"-",((-A4155+'Lineær programmering opg 4'!$M$7)/'Lineær programmering opg 4'!$K$7)*-1)</f>
        <v>-</v>
      </c>
      <c r="H4155" s="167" t="str">
        <f>IF('Lineær programmering opg 4'!$C$8=0,"-",((-A4155+'Lineær programmering opg 4'!$M$8)/'Lineær programmering opg 4'!$K$8)*-1)</f>
        <v>-</v>
      </c>
      <c r="I4155" s="167" t="str">
        <f>IF('Lineær programmering opg 4'!$D$8=0,"-",'Lineær programmering opg 4'!$G$8)</f>
        <v>-</v>
      </c>
      <c r="J4155" s="295">
        <f>A4155*'Lineær programmering opg 4'!$C$11+Datatabel!C4155*'Lineær programmering opg 4'!$D$11</f>
        <v>43245.59999999986</v>
      </c>
      <c r="K4155" s="9">
        <f t="shared" si="322"/>
        <v>0</v>
      </c>
      <c r="L4155" s="9">
        <f t="shared" si="323"/>
        <v>0</v>
      </c>
    </row>
    <row r="4156" spans="1:12" ht="15" x14ac:dyDescent="0.25">
      <c r="A4156" s="167">
        <f t="shared" si="321"/>
        <v>140.32800000001097</v>
      </c>
      <c r="B4156" s="325">
        <f t="shared" si="324"/>
        <v>0.58470000000004574</v>
      </c>
      <c r="C4156" s="167">
        <f t="shared" si="320"/>
        <v>194.75399999999175</v>
      </c>
      <c r="D4156" s="167">
        <f>IF('Lineær programmering opg 4'!$M$4=0,"-",(-A4156+'Lineær programmering opg 4'!$M$4)/'Lineær programmering opg 4'!$K$4*-1)</f>
        <v>199.34399999997805</v>
      </c>
      <c r="E4156" s="167">
        <f>IF('Lineær programmering opg 4'!$M$5=0,"-",(-A4156+'Lineær programmering opg 4'!$M$5)/'Lineær programmering opg 4'!$K$5*-1)</f>
        <v>194.75399999999175</v>
      </c>
      <c r="F4156" s="167" t="str">
        <f>IF('Lineær programmering opg 4'!$E$6=0,"-",(-A4156+'Lineær programmering opg 4'!$M$6)/'Lineær programmering opg 4'!$K$6*-1)</f>
        <v>-</v>
      </c>
      <c r="G4156" s="167" t="str">
        <f>IF('Lineær programmering opg 4'!$D$7=0,"-",((-A4156+'Lineær programmering opg 4'!$M$7)/'Lineær programmering opg 4'!$K$7)*-1)</f>
        <v>-</v>
      </c>
      <c r="H4156" s="167" t="str">
        <f>IF('Lineær programmering opg 4'!$C$8=0,"-",((-A4156+'Lineær programmering opg 4'!$M$8)/'Lineær programmering opg 4'!$K$8)*-1)</f>
        <v>-</v>
      </c>
      <c r="I4156" s="167" t="str">
        <f>IF('Lineær programmering opg 4'!$D$8=0,"-",'Lineær programmering opg 4'!$G$8)</f>
        <v>-</v>
      </c>
      <c r="J4156" s="295">
        <f>A4156*'Lineær programmering opg 4'!$C$11+Datatabel!C4156*'Lineær programmering opg 4'!$D$11</f>
        <v>43245.899999999863</v>
      </c>
      <c r="K4156" s="9">
        <f t="shared" si="322"/>
        <v>0</v>
      </c>
      <c r="L4156" s="9">
        <f t="shared" si="323"/>
        <v>0</v>
      </c>
    </row>
    <row r="4157" spans="1:12" ht="15" x14ac:dyDescent="0.25">
      <c r="A4157" s="167">
        <f t="shared" si="321"/>
        <v>140.30400000001097</v>
      </c>
      <c r="B4157" s="325">
        <f t="shared" si="324"/>
        <v>0.58460000000004575</v>
      </c>
      <c r="C4157" s="167">
        <f t="shared" si="320"/>
        <v>194.77199999999175</v>
      </c>
      <c r="D4157" s="167">
        <f>IF('Lineær programmering opg 4'!$M$4=0,"-",(-A4157+'Lineær programmering opg 4'!$M$4)/'Lineær programmering opg 4'!$K$4*-1)</f>
        <v>199.39199999997805</v>
      </c>
      <c r="E4157" s="167">
        <f>IF('Lineær programmering opg 4'!$M$5=0,"-",(-A4157+'Lineær programmering opg 4'!$M$5)/'Lineær programmering opg 4'!$K$5*-1)</f>
        <v>194.77199999999175</v>
      </c>
      <c r="F4157" s="167" t="str">
        <f>IF('Lineær programmering opg 4'!$E$6=0,"-",(-A4157+'Lineær programmering opg 4'!$M$6)/'Lineær programmering opg 4'!$K$6*-1)</f>
        <v>-</v>
      </c>
      <c r="G4157" s="167" t="str">
        <f>IF('Lineær programmering opg 4'!$D$7=0,"-",((-A4157+'Lineær programmering opg 4'!$M$7)/'Lineær programmering opg 4'!$K$7)*-1)</f>
        <v>-</v>
      </c>
      <c r="H4157" s="167" t="str">
        <f>IF('Lineær programmering opg 4'!$C$8=0,"-",((-A4157+'Lineær programmering opg 4'!$M$8)/'Lineær programmering opg 4'!$K$8)*-1)</f>
        <v>-</v>
      </c>
      <c r="I4157" s="167" t="str">
        <f>IF('Lineær programmering opg 4'!$D$8=0,"-",'Lineær programmering opg 4'!$G$8)</f>
        <v>-</v>
      </c>
      <c r="J4157" s="295">
        <f>A4157*'Lineær programmering opg 4'!$C$11+Datatabel!C4157*'Lineær programmering opg 4'!$D$11</f>
        <v>43246.199999999859</v>
      </c>
      <c r="K4157" s="9">
        <f t="shared" si="322"/>
        <v>0</v>
      </c>
      <c r="L4157" s="9">
        <f t="shared" si="323"/>
        <v>0</v>
      </c>
    </row>
    <row r="4158" spans="1:12" ht="15" x14ac:dyDescent="0.25">
      <c r="A4158" s="167">
        <f t="shared" si="321"/>
        <v>140.28000000001097</v>
      </c>
      <c r="B4158" s="325">
        <f t="shared" si="324"/>
        <v>0.58450000000004576</v>
      </c>
      <c r="C4158" s="167">
        <f t="shared" si="320"/>
        <v>194.78999999999175</v>
      </c>
      <c r="D4158" s="167">
        <f>IF('Lineær programmering opg 4'!$M$4=0,"-",(-A4158+'Lineær programmering opg 4'!$M$4)/'Lineær programmering opg 4'!$K$4*-1)</f>
        <v>199.43999999997806</v>
      </c>
      <c r="E4158" s="167">
        <f>IF('Lineær programmering opg 4'!$M$5=0,"-",(-A4158+'Lineær programmering opg 4'!$M$5)/'Lineær programmering opg 4'!$K$5*-1)</f>
        <v>194.78999999999175</v>
      </c>
      <c r="F4158" s="167" t="str">
        <f>IF('Lineær programmering opg 4'!$E$6=0,"-",(-A4158+'Lineær programmering opg 4'!$M$6)/'Lineær programmering opg 4'!$K$6*-1)</f>
        <v>-</v>
      </c>
      <c r="G4158" s="167" t="str">
        <f>IF('Lineær programmering opg 4'!$D$7=0,"-",((-A4158+'Lineær programmering opg 4'!$M$7)/'Lineær programmering opg 4'!$K$7)*-1)</f>
        <v>-</v>
      </c>
      <c r="H4158" s="167" t="str">
        <f>IF('Lineær programmering opg 4'!$C$8=0,"-",((-A4158+'Lineær programmering opg 4'!$M$8)/'Lineær programmering opg 4'!$K$8)*-1)</f>
        <v>-</v>
      </c>
      <c r="I4158" s="167" t="str">
        <f>IF('Lineær programmering opg 4'!$D$8=0,"-",'Lineær programmering opg 4'!$G$8)</f>
        <v>-</v>
      </c>
      <c r="J4158" s="295">
        <f>A4158*'Lineær programmering opg 4'!$C$11+Datatabel!C4158*'Lineær programmering opg 4'!$D$11</f>
        <v>43246.499999999862</v>
      </c>
      <c r="K4158" s="9">
        <f t="shared" si="322"/>
        <v>0</v>
      </c>
      <c r="L4158" s="9">
        <f t="shared" si="323"/>
        <v>0</v>
      </c>
    </row>
    <row r="4159" spans="1:12" ht="15" x14ac:dyDescent="0.25">
      <c r="A4159" s="167">
        <f t="shared" si="321"/>
        <v>140.256000000011</v>
      </c>
      <c r="B4159" s="325">
        <f t="shared" si="324"/>
        <v>0.58440000000004577</v>
      </c>
      <c r="C4159" s="167">
        <f t="shared" si="320"/>
        <v>194.80799999999175</v>
      </c>
      <c r="D4159" s="167">
        <f>IF('Lineær programmering opg 4'!$M$4=0,"-",(-A4159+'Lineær programmering opg 4'!$M$4)/'Lineær programmering opg 4'!$K$4*-1)</f>
        <v>199.487999999978</v>
      </c>
      <c r="E4159" s="167">
        <f>IF('Lineær programmering opg 4'!$M$5=0,"-",(-A4159+'Lineær programmering opg 4'!$M$5)/'Lineær programmering opg 4'!$K$5*-1)</f>
        <v>194.80799999999175</v>
      </c>
      <c r="F4159" s="167" t="str">
        <f>IF('Lineær programmering opg 4'!$E$6=0,"-",(-A4159+'Lineær programmering opg 4'!$M$6)/'Lineær programmering opg 4'!$K$6*-1)</f>
        <v>-</v>
      </c>
      <c r="G4159" s="167" t="str">
        <f>IF('Lineær programmering opg 4'!$D$7=0,"-",((-A4159+'Lineær programmering opg 4'!$M$7)/'Lineær programmering opg 4'!$K$7)*-1)</f>
        <v>-</v>
      </c>
      <c r="H4159" s="167" t="str">
        <f>IF('Lineær programmering opg 4'!$C$8=0,"-",((-A4159+'Lineær programmering opg 4'!$M$8)/'Lineær programmering opg 4'!$K$8)*-1)</f>
        <v>-</v>
      </c>
      <c r="I4159" s="167" t="str">
        <f>IF('Lineær programmering opg 4'!$D$8=0,"-",'Lineær programmering opg 4'!$G$8)</f>
        <v>-</v>
      </c>
      <c r="J4159" s="295">
        <f>A4159*'Lineær programmering opg 4'!$C$11+Datatabel!C4159*'Lineær programmering opg 4'!$D$11</f>
        <v>43246.799999999865</v>
      </c>
      <c r="K4159" s="9">
        <f t="shared" si="322"/>
        <v>0</v>
      </c>
      <c r="L4159" s="9">
        <f t="shared" si="323"/>
        <v>0</v>
      </c>
    </row>
    <row r="4160" spans="1:12" ht="15" x14ac:dyDescent="0.25">
      <c r="A4160" s="167">
        <f t="shared" si="321"/>
        <v>140.232000000011</v>
      </c>
      <c r="B4160" s="325">
        <f t="shared" si="324"/>
        <v>0.58430000000004578</v>
      </c>
      <c r="C4160" s="167">
        <f t="shared" si="320"/>
        <v>194.82599999999175</v>
      </c>
      <c r="D4160" s="167">
        <f>IF('Lineær programmering opg 4'!$M$4=0,"-",(-A4160+'Lineær programmering opg 4'!$M$4)/'Lineær programmering opg 4'!$K$4*-1)</f>
        <v>199.535999999978</v>
      </c>
      <c r="E4160" s="167">
        <f>IF('Lineær programmering opg 4'!$M$5=0,"-",(-A4160+'Lineær programmering opg 4'!$M$5)/'Lineær programmering opg 4'!$K$5*-1)</f>
        <v>194.82599999999175</v>
      </c>
      <c r="F4160" s="167" t="str">
        <f>IF('Lineær programmering opg 4'!$E$6=0,"-",(-A4160+'Lineær programmering opg 4'!$M$6)/'Lineær programmering opg 4'!$K$6*-1)</f>
        <v>-</v>
      </c>
      <c r="G4160" s="167" t="str">
        <f>IF('Lineær programmering opg 4'!$D$7=0,"-",((-A4160+'Lineær programmering opg 4'!$M$7)/'Lineær programmering opg 4'!$K$7)*-1)</f>
        <v>-</v>
      </c>
      <c r="H4160" s="167" t="str">
        <f>IF('Lineær programmering opg 4'!$C$8=0,"-",((-A4160+'Lineær programmering opg 4'!$M$8)/'Lineær programmering opg 4'!$K$8)*-1)</f>
        <v>-</v>
      </c>
      <c r="I4160" s="167" t="str">
        <f>IF('Lineær programmering opg 4'!$D$8=0,"-",'Lineær programmering opg 4'!$G$8)</f>
        <v>-</v>
      </c>
      <c r="J4160" s="295">
        <f>A4160*'Lineær programmering opg 4'!$C$11+Datatabel!C4160*'Lineær programmering opg 4'!$D$11</f>
        <v>43247.09999999986</v>
      </c>
      <c r="K4160" s="9">
        <f t="shared" si="322"/>
        <v>0</v>
      </c>
      <c r="L4160" s="9">
        <f t="shared" si="323"/>
        <v>0</v>
      </c>
    </row>
    <row r="4161" spans="1:12" ht="15" x14ac:dyDescent="0.25">
      <c r="A4161" s="167">
        <f t="shared" si="321"/>
        <v>140.208000000011</v>
      </c>
      <c r="B4161" s="325">
        <f t="shared" si="324"/>
        <v>0.58420000000004579</v>
      </c>
      <c r="C4161" s="167">
        <f t="shared" si="320"/>
        <v>194.84399999999175</v>
      </c>
      <c r="D4161" s="167">
        <f>IF('Lineær programmering opg 4'!$M$4=0,"-",(-A4161+'Lineær programmering opg 4'!$M$4)/'Lineær programmering opg 4'!$K$4*-1)</f>
        <v>199.583999999978</v>
      </c>
      <c r="E4161" s="167">
        <f>IF('Lineær programmering opg 4'!$M$5=0,"-",(-A4161+'Lineær programmering opg 4'!$M$5)/'Lineær programmering opg 4'!$K$5*-1)</f>
        <v>194.84399999999175</v>
      </c>
      <c r="F4161" s="167" t="str">
        <f>IF('Lineær programmering opg 4'!$E$6=0,"-",(-A4161+'Lineær programmering opg 4'!$M$6)/'Lineær programmering opg 4'!$K$6*-1)</f>
        <v>-</v>
      </c>
      <c r="G4161" s="167" t="str">
        <f>IF('Lineær programmering opg 4'!$D$7=0,"-",((-A4161+'Lineær programmering opg 4'!$M$7)/'Lineær programmering opg 4'!$K$7)*-1)</f>
        <v>-</v>
      </c>
      <c r="H4161" s="167" t="str">
        <f>IF('Lineær programmering opg 4'!$C$8=0,"-",((-A4161+'Lineær programmering opg 4'!$M$8)/'Lineær programmering opg 4'!$K$8)*-1)</f>
        <v>-</v>
      </c>
      <c r="I4161" s="167" t="str">
        <f>IF('Lineær programmering opg 4'!$D$8=0,"-",'Lineær programmering opg 4'!$G$8)</f>
        <v>-</v>
      </c>
      <c r="J4161" s="295">
        <f>A4161*'Lineær programmering opg 4'!$C$11+Datatabel!C4161*'Lineær programmering opg 4'!$D$11</f>
        <v>43247.399999999863</v>
      </c>
      <c r="K4161" s="9">
        <f t="shared" si="322"/>
        <v>0</v>
      </c>
      <c r="L4161" s="9">
        <f t="shared" si="323"/>
        <v>0</v>
      </c>
    </row>
    <row r="4162" spans="1:12" ht="15" x14ac:dyDescent="0.25">
      <c r="A4162" s="167">
        <f t="shared" si="321"/>
        <v>140.184000000011</v>
      </c>
      <c r="B4162" s="325">
        <f t="shared" si="324"/>
        <v>0.5841000000000458</v>
      </c>
      <c r="C4162" s="167">
        <f t="shared" si="320"/>
        <v>194.86199999999175</v>
      </c>
      <c r="D4162" s="167">
        <f>IF('Lineær programmering opg 4'!$M$4=0,"-",(-A4162+'Lineær programmering opg 4'!$M$4)/'Lineær programmering opg 4'!$K$4*-1)</f>
        <v>199.63199999997801</v>
      </c>
      <c r="E4162" s="167">
        <f>IF('Lineær programmering opg 4'!$M$5=0,"-",(-A4162+'Lineær programmering opg 4'!$M$5)/'Lineær programmering opg 4'!$K$5*-1)</f>
        <v>194.86199999999175</v>
      </c>
      <c r="F4162" s="167" t="str">
        <f>IF('Lineær programmering opg 4'!$E$6=0,"-",(-A4162+'Lineær programmering opg 4'!$M$6)/'Lineær programmering opg 4'!$K$6*-1)</f>
        <v>-</v>
      </c>
      <c r="G4162" s="167" t="str">
        <f>IF('Lineær programmering opg 4'!$D$7=0,"-",((-A4162+'Lineær programmering opg 4'!$M$7)/'Lineær programmering opg 4'!$K$7)*-1)</f>
        <v>-</v>
      </c>
      <c r="H4162" s="167" t="str">
        <f>IF('Lineær programmering opg 4'!$C$8=0,"-",((-A4162+'Lineær programmering opg 4'!$M$8)/'Lineær programmering opg 4'!$K$8)*-1)</f>
        <v>-</v>
      </c>
      <c r="I4162" s="167" t="str">
        <f>IF('Lineær programmering opg 4'!$D$8=0,"-",'Lineær programmering opg 4'!$G$8)</f>
        <v>-</v>
      </c>
      <c r="J4162" s="295">
        <f>A4162*'Lineær programmering opg 4'!$C$11+Datatabel!C4162*'Lineær programmering opg 4'!$D$11</f>
        <v>43247.699999999866</v>
      </c>
      <c r="K4162" s="9">
        <f t="shared" si="322"/>
        <v>0</v>
      </c>
      <c r="L4162" s="9">
        <f t="shared" si="323"/>
        <v>0</v>
      </c>
    </row>
    <row r="4163" spans="1:12" ht="15" x14ac:dyDescent="0.25">
      <c r="A4163" s="167">
        <f t="shared" si="321"/>
        <v>140.160000000011</v>
      </c>
      <c r="B4163" s="325">
        <f t="shared" si="324"/>
        <v>0.58400000000004582</v>
      </c>
      <c r="C4163" s="167">
        <f t="shared" ref="C4163:C4226" si="325">MIN(D4163,E4163,F4163,G4163,H4163,I4163)</f>
        <v>194.87999999999175</v>
      </c>
      <c r="D4163" s="167">
        <f>IF('Lineær programmering opg 4'!$M$4=0,"-",(-A4163+'Lineær programmering opg 4'!$M$4)/'Lineær programmering opg 4'!$K$4*-1)</f>
        <v>199.67999999997801</v>
      </c>
      <c r="E4163" s="167">
        <f>IF('Lineær programmering opg 4'!$M$5=0,"-",(-A4163+'Lineær programmering opg 4'!$M$5)/'Lineær programmering opg 4'!$K$5*-1)</f>
        <v>194.87999999999175</v>
      </c>
      <c r="F4163" s="167" t="str">
        <f>IF('Lineær programmering opg 4'!$E$6=0,"-",(-A4163+'Lineær programmering opg 4'!$M$6)/'Lineær programmering opg 4'!$K$6*-1)</f>
        <v>-</v>
      </c>
      <c r="G4163" s="167" t="str">
        <f>IF('Lineær programmering opg 4'!$D$7=0,"-",((-A4163+'Lineær programmering opg 4'!$M$7)/'Lineær programmering opg 4'!$K$7)*-1)</f>
        <v>-</v>
      </c>
      <c r="H4163" s="167" t="str">
        <f>IF('Lineær programmering opg 4'!$C$8=0,"-",((-A4163+'Lineær programmering opg 4'!$M$8)/'Lineær programmering opg 4'!$K$8)*-1)</f>
        <v>-</v>
      </c>
      <c r="I4163" s="167" t="str">
        <f>IF('Lineær programmering opg 4'!$D$8=0,"-",'Lineær programmering opg 4'!$G$8)</f>
        <v>-</v>
      </c>
      <c r="J4163" s="295">
        <f>A4163*'Lineær programmering opg 4'!$C$11+Datatabel!C4163*'Lineær programmering opg 4'!$D$11</f>
        <v>43247.999999999862</v>
      </c>
      <c r="K4163" s="9">
        <f t="shared" si="322"/>
        <v>0</v>
      </c>
      <c r="L4163" s="9">
        <f t="shared" si="323"/>
        <v>0</v>
      </c>
    </row>
    <row r="4164" spans="1:12" ht="15" x14ac:dyDescent="0.25">
      <c r="A4164" s="167">
        <f t="shared" ref="A4164:A4227" si="326">$A$3*B4164</f>
        <v>140.13600000001099</v>
      </c>
      <c r="B4164" s="325">
        <f t="shared" si="324"/>
        <v>0.58390000000004583</v>
      </c>
      <c r="C4164" s="167">
        <f t="shared" si="325"/>
        <v>194.89799999999175</v>
      </c>
      <c r="D4164" s="167">
        <f>IF('Lineær programmering opg 4'!$M$4=0,"-",(-A4164+'Lineær programmering opg 4'!$M$4)/'Lineær programmering opg 4'!$K$4*-1)</f>
        <v>199.72799999997801</v>
      </c>
      <c r="E4164" s="167">
        <f>IF('Lineær programmering opg 4'!$M$5=0,"-",(-A4164+'Lineær programmering opg 4'!$M$5)/'Lineær programmering opg 4'!$K$5*-1)</f>
        <v>194.89799999999175</v>
      </c>
      <c r="F4164" s="167" t="str">
        <f>IF('Lineær programmering opg 4'!$E$6=0,"-",(-A4164+'Lineær programmering opg 4'!$M$6)/'Lineær programmering opg 4'!$K$6*-1)</f>
        <v>-</v>
      </c>
      <c r="G4164" s="167" t="str">
        <f>IF('Lineær programmering opg 4'!$D$7=0,"-",((-A4164+'Lineær programmering opg 4'!$M$7)/'Lineær programmering opg 4'!$K$7)*-1)</f>
        <v>-</v>
      </c>
      <c r="H4164" s="167" t="str">
        <f>IF('Lineær programmering opg 4'!$C$8=0,"-",((-A4164+'Lineær programmering opg 4'!$M$8)/'Lineær programmering opg 4'!$K$8)*-1)</f>
        <v>-</v>
      </c>
      <c r="I4164" s="167" t="str">
        <f>IF('Lineær programmering opg 4'!$D$8=0,"-",'Lineær programmering opg 4'!$G$8)</f>
        <v>-</v>
      </c>
      <c r="J4164" s="295">
        <f>A4164*'Lineær programmering opg 4'!$C$11+Datatabel!C4164*'Lineær programmering opg 4'!$D$11</f>
        <v>43248.299999999865</v>
      </c>
      <c r="K4164" s="9">
        <f t="shared" ref="K4164:K4227" si="327">IF($J$10004=J4164,A4164,0)</f>
        <v>0</v>
      </c>
      <c r="L4164" s="9">
        <f t="shared" ref="L4164:L4227" si="328">IF(J4164=$J$10004,C4164,0)</f>
        <v>0</v>
      </c>
    </row>
    <row r="4165" spans="1:12" ht="15" x14ac:dyDescent="0.25">
      <c r="A4165" s="167">
        <f t="shared" si="326"/>
        <v>140.11200000001099</v>
      </c>
      <c r="B4165" s="325">
        <f t="shared" ref="B4165:B4228" si="329">B4164-0.01%</f>
        <v>0.58380000000004584</v>
      </c>
      <c r="C4165" s="167">
        <f t="shared" si="325"/>
        <v>194.91599999999175</v>
      </c>
      <c r="D4165" s="167">
        <f>IF('Lineær programmering opg 4'!$M$4=0,"-",(-A4165+'Lineær programmering opg 4'!$M$4)/'Lineær programmering opg 4'!$K$4*-1)</f>
        <v>199.77599999997801</v>
      </c>
      <c r="E4165" s="167">
        <f>IF('Lineær programmering opg 4'!$M$5=0,"-",(-A4165+'Lineær programmering opg 4'!$M$5)/'Lineær programmering opg 4'!$K$5*-1)</f>
        <v>194.91599999999175</v>
      </c>
      <c r="F4165" s="167" t="str">
        <f>IF('Lineær programmering opg 4'!$E$6=0,"-",(-A4165+'Lineær programmering opg 4'!$M$6)/'Lineær programmering opg 4'!$K$6*-1)</f>
        <v>-</v>
      </c>
      <c r="G4165" s="167" t="str">
        <f>IF('Lineær programmering opg 4'!$D$7=0,"-",((-A4165+'Lineær programmering opg 4'!$M$7)/'Lineær programmering opg 4'!$K$7)*-1)</f>
        <v>-</v>
      </c>
      <c r="H4165" s="167" t="str">
        <f>IF('Lineær programmering opg 4'!$C$8=0,"-",((-A4165+'Lineær programmering opg 4'!$M$8)/'Lineær programmering opg 4'!$K$8)*-1)</f>
        <v>-</v>
      </c>
      <c r="I4165" s="167" t="str">
        <f>IF('Lineær programmering opg 4'!$D$8=0,"-",'Lineær programmering opg 4'!$G$8)</f>
        <v>-</v>
      </c>
      <c r="J4165" s="295">
        <f>A4165*'Lineær programmering opg 4'!$C$11+Datatabel!C4165*'Lineær programmering opg 4'!$D$11</f>
        <v>43248.59999999986</v>
      </c>
      <c r="K4165" s="9">
        <f t="shared" si="327"/>
        <v>0</v>
      </c>
      <c r="L4165" s="9">
        <f t="shared" si="328"/>
        <v>0</v>
      </c>
    </row>
    <row r="4166" spans="1:12" ht="15" x14ac:dyDescent="0.25">
      <c r="A4166" s="167">
        <f t="shared" si="326"/>
        <v>140.08800000001099</v>
      </c>
      <c r="B4166" s="325">
        <f t="shared" si="329"/>
        <v>0.58370000000004585</v>
      </c>
      <c r="C4166" s="167">
        <f t="shared" si="325"/>
        <v>194.93399999999176</v>
      </c>
      <c r="D4166" s="167">
        <f>IF('Lineær programmering opg 4'!$M$4=0,"-",(-A4166+'Lineær programmering opg 4'!$M$4)/'Lineær programmering opg 4'!$K$4*-1)</f>
        <v>199.82399999997801</v>
      </c>
      <c r="E4166" s="167">
        <f>IF('Lineær programmering opg 4'!$M$5=0,"-",(-A4166+'Lineær programmering opg 4'!$M$5)/'Lineær programmering opg 4'!$K$5*-1)</f>
        <v>194.93399999999176</v>
      </c>
      <c r="F4166" s="167" t="str">
        <f>IF('Lineær programmering opg 4'!$E$6=0,"-",(-A4166+'Lineær programmering opg 4'!$M$6)/'Lineær programmering opg 4'!$K$6*-1)</f>
        <v>-</v>
      </c>
      <c r="G4166" s="167" t="str">
        <f>IF('Lineær programmering opg 4'!$D$7=0,"-",((-A4166+'Lineær programmering opg 4'!$M$7)/'Lineær programmering opg 4'!$K$7)*-1)</f>
        <v>-</v>
      </c>
      <c r="H4166" s="167" t="str">
        <f>IF('Lineær programmering opg 4'!$C$8=0,"-",((-A4166+'Lineær programmering opg 4'!$M$8)/'Lineær programmering opg 4'!$K$8)*-1)</f>
        <v>-</v>
      </c>
      <c r="I4166" s="167" t="str">
        <f>IF('Lineær programmering opg 4'!$D$8=0,"-",'Lineær programmering opg 4'!$G$8)</f>
        <v>-</v>
      </c>
      <c r="J4166" s="295">
        <f>A4166*'Lineær programmering opg 4'!$C$11+Datatabel!C4166*'Lineær programmering opg 4'!$D$11</f>
        <v>43248.899999999863</v>
      </c>
      <c r="K4166" s="9">
        <f t="shared" si="327"/>
        <v>0</v>
      </c>
      <c r="L4166" s="9">
        <f t="shared" si="328"/>
        <v>0</v>
      </c>
    </row>
    <row r="4167" spans="1:12" ht="15" x14ac:dyDescent="0.25">
      <c r="A4167" s="167">
        <f t="shared" si="326"/>
        <v>140.06400000001099</v>
      </c>
      <c r="B4167" s="325">
        <f t="shared" si="329"/>
        <v>0.58360000000004586</v>
      </c>
      <c r="C4167" s="167">
        <f t="shared" si="325"/>
        <v>194.95199999999176</v>
      </c>
      <c r="D4167" s="167">
        <f>IF('Lineær programmering opg 4'!$M$4=0,"-",(-A4167+'Lineær programmering opg 4'!$M$4)/'Lineær programmering opg 4'!$K$4*-1)</f>
        <v>199.87199999997802</v>
      </c>
      <c r="E4167" s="167">
        <f>IF('Lineær programmering opg 4'!$M$5=0,"-",(-A4167+'Lineær programmering opg 4'!$M$5)/'Lineær programmering opg 4'!$K$5*-1)</f>
        <v>194.95199999999176</v>
      </c>
      <c r="F4167" s="167" t="str">
        <f>IF('Lineær programmering opg 4'!$E$6=0,"-",(-A4167+'Lineær programmering opg 4'!$M$6)/'Lineær programmering opg 4'!$K$6*-1)</f>
        <v>-</v>
      </c>
      <c r="G4167" s="167" t="str">
        <f>IF('Lineær programmering opg 4'!$D$7=0,"-",((-A4167+'Lineær programmering opg 4'!$M$7)/'Lineær programmering opg 4'!$K$7)*-1)</f>
        <v>-</v>
      </c>
      <c r="H4167" s="167" t="str">
        <f>IF('Lineær programmering opg 4'!$C$8=0,"-",((-A4167+'Lineær programmering opg 4'!$M$8)/'Lineær programmering opg 4'!$K$8)*-1)</f>
        <v>-</v>
      </c>
      <c r="I4167" s="167" t="str">
        <f>IF('Lineær programmering opg 4'!$D$8=0,"-",'Lineær programmering opg 4'!$G$8)</f>
        <v>-</v>
      </c>
      <c r="J4167" s="295">
        <f>A4167*'Lineær programmering opg 4'!$C$11+Datatabel!C4167*'Lineær programmering opg 4'!$D$11</f>
        <v>43249.199999999866</v>
      </c>
      <c r="K4167" s="9">
        <f t="shared" si="327"/>
        <v>0</v>
      </c>
      <c r="L4167" s="9">
        <f t="shared" si="328"/>
        <v>0</v>
      </c>
    </row>
    <row r="4168" spans="1:12" ht="15" x14ac:dyDescent="0.25">
      <c r="A4168" s="167">
        <f t="shared" si="326"/>
        <v>140.04000000001102</v>
      </c>
      <c r="B4168" s="325">
        <f t="shared" si="329"/>
        <v>0.58350000000004587</v>
      </c>
      <c r="C4168" s="167">
        <f t="shared" si="325"/>
        <v>194.96999999999176</v>
      </c>
      <c r="D4168" s="167">
        <f>IF('Lineær programmering opg 4'!$M$4=0,"-",(-A4168+'Lineær programmering opg 4'!$M$4)/'Lineær programmering opg 4'!$K$4*-1)</f>
        <v>199.91999999997796</v>
      </c>
      <c r="E4168" s="167">
        <f>IF('Lineær programmering opg 4'!$M$5=0,"-",(-A4168+'Lineær programmering opg 4'!$M$5)/'Lineær programmering opg 4'!$K$5*-1)</f>
        <v>194.96999999999176</v>
      </c>
      <c r="F4168" s="167" t="str">
        <f>IF('Lineær programmering opg 4'!$E$6=0,"-",(-A4168+'Lineær programmering opg 4'!$M$6)/'Lineær programmering opg 4'!$K$6*-1)</f>
        <v>-</v>
      </c>
      <c r="G4168" s="167" t="str">
        <f>IF('Lineær programmering opg 4'!$D$7=0,"-",((-A4168+'Lineær programmering opg 4'!$M$7)/'Lineær programmering opg 4'!$K$7)*-1)</f>
        <v>-</v>
      </c>
      <c r="H4168" s="167" t="str">
        <f>IF('Lineær programmering opg 4'!$C$8=0,"-",((-A4168+'Lineær programmering opg 4'!$M$8)/'Lineær programmering opg 4'!$K$8)*-1)</f>
        <v>-</v>
      </c>
      <c r="I4168" s="167" t="str">
        <f>IF('Lineær programmering opg 4'!$D$8=0,"-",'Lineær programmering opg 4'!$G$8)</f>
        <v>-</v>
      </c>
      <c r="J4168" s="295">
        <f>A4168*'Lineær programmering opg 4'!$C$11+Datatabel!C4168*'Lineær programmering opg 4'!$D$11</f>
        <v>43249.499999999869</v>
      </c>
      <c r="K4168" s="9">
        <f t="shared" si="327"/>
        <v>0</v>
      </c>
      <c r="L4168" s="9">
        <f t="shared" si="328"/>
        <v>0</v>
      </c>
    </row>
    <row r="4169" spans="1:12" ht="15" x14ac:dyDescent="0.25">
      <c r="A4169" s="167">
        <f t="shared" si="326"/>
        <v>140.01600000001102</v>
      </c>
      <c r="B4169" s="325">
        <f t="shared" si="329"/>
        <v>0.58340000000004588</v>
      </c>
      <c r="C4169" s="167">
        <f t="shared" si="325"/>
        <v>194.98799999999176</v>
      </c>
      <c r="D4169" s="167">
        <f>IF('Lineær programmering opg 4'!$M$4=0,"-",(-A4169+'Lineær programmering opg 4'!$M$4)/'Lineær programmering opg 4'!$K$4*-1)</f>
        <v>199.96799999997796</v>
      </c>
      <c r="E4169" s="167">
        <f>IF('Lineær programmering opg 4'!$M$5=0,"-",(-A4169+'Lineær programmering opg 4'!$M$5)/'Lineær programmering opg 4'!$K$5*-1)</f>
        <v>194.98799999999176</v>
      </c>
      <c r="F4169" s="167" t="str">
        <f>IF('Lineær programmering opg 4'!$E$6=0,"-",(-A4169+'Lineær programmering opg 4'!$M$6)/'Lineær programmering opg 4'!$K$6*-1)</f>
        <v>-</v>
      </c>
      <c r="G4169" s="167" t="str">
        <f>IF('Lineær programmering opg 4'!$D$7=0,"-",((-A4169+'Lineær programmering opg 4'!$M$7)/'Lineær programmering opg 4'!$K$7)*-1)</f>
        <v>-</v>
      </c>
      <c r="H4169" s="167" t="str">
        <f>IF('Lineær programmering opg 4'!$C$8=0,"-",((-A4169+'Lineær programmering opg 4'!$M$8)/'Lineær programmering opg 4'!$K$8)*-1)</f>
        <v>-</v>
      </c>
      <c r="I4169" s="167" t="str">
        <f>IF('Lineær programmering opg 4'!$D$8=0,"-",'Lineær programmering opg 4'!$G$8)</f>
        <v>-</v>
      </c>
      <c r="J4169" s="295">
        <f>A4169*'Lineær programmering opg 4'!$C$11+Datatabel!C4169*'Lineær programmering opg 4'!$D$11</f>
        <v>43249.799999999865</v>
      </c>
      <c r="K4169" s="9">
        <f t="shared" si="327"/>
        <v>0</v>
      </c>
      <c r="L4169" s="9">
        <f t="shared" si="328"/>
        <v>0</v>
      </c>
    </row>
    <row r="4170" spans="1:12" ht="15" x14ac:dyDescent="0.25">
      <c r="A4170" s="167">
        <f t="shared" si="326"/>
        <v>139.99200000001102</v>
      </c>
      <c r="B4170" s="325">
        <f t="shared" si="329"/>
        <v>0.58330000000004589</v>
      </c>
      <c r="C4170" s="167">
        <f t="shared" si="325"/>
        <v>195.00599999999176</v>
      </c>
      <c r="D4170" s="167">
        <f>IF('Lineær programmering opg 4'!$M$4=0,"-",(-A4170+'Lineær programmering opg 4'!$M$4)/'Lineær programmering opg 4'!$K$4*-1)</f>
        <v>200.01599999997796</v>
      </c>
      <c r="E4170" s="167">
        <f>IF('Lineær programmering opg 4'!$M$5=0,"-",(-A4170+'Lineær programmering opg 4'!$M$5)/'Lineær programmering opg 4'!$K$5*-1)</f>
        <v>195.00599999999176</v>
      </c>
      <c r="F4170" s="167" t="str">
        <f>IF('Lineær programmering opg 4'!$E$6=0,"-",(-A4170+'Lineær programmering opg 4'!$M$6)/'Lineær programmering opg 4'!$K$6*-1)</f>
        <v>-</v>
      </c>
      <c r="G4170" s="167" t="str">
        <f>IF('Lineær programmering opg 4'!$D$7=0,"-",((-A4170+'Lineær programmering opg 4'!$M$7)/'Lineær programmering opg 4'!$K$7)*-1)</f>
        <v>-</v>
      </c>
      <c r="H4170" s="167" t="str">
        <f>IF('Lineær programmering opg 4'!$C$8=0,"-",((-A4170+'Lineær programmering opg 4'!$M$8)/'Lineær programmering opg 4'!$K$8)*-1)</f>
        <v>-</v>
      </c>
      <c r="I4170" s="167" t="str">
        <f>IF('Lineær programmering opg 4'!$D$8=0,"-",'Lineær programmering opg 4'!$G$8)</f>
        <v>-</v>
      </c>
      <c r="J4170" s="295">
        <f>A4170*'Lineær programmering opg 4'!$C$11+Datatabel!C4170*'Lineær programmering opg 4'!$D$11</f>
        <v>43250.099999999868</v>
      </c>
      <c r="K4170" s="9">
        <f t="shared" si="327"/>
        <v>0</v>
      </c>
      <c r="L4170" s="9">
        <f t="shared" si="328"/>
        <v>0</v>
      </c>
    </row>
    <row r="4171" spans="1:12" ht="15" x14ac:dyDescent="0.25">
      <c r="A4171" s="167">
        <f t="shared" si="326"/>
        <v>139.96800000001102</v>
      </c>
      <c r="B4171" s="325">
        <f t="shared" si="329"/>
        <v>0.5832000000000459</v>
      </c>
      <c r="C4171" s="167">
        <f t="shared" si="325"/>
        <v>195.02399999999176</v>
      </c>
      <c r="D4171" s="167">
        <f>IF('Lineær programmering opg 4'!$M$4=0,"-",(-A4171+'Lineær programmering opg 4'!$M$4)/'Lineær programmering opg 4'!$K$4*-1)</f>
        <v>200.06399999997797</v>
      </c>
      <c r="E4171" s="167">
        <f>IF('Lineær programmering opg 4'!$M$5=0,"-",(-A4171+'Lineær programmering opg 4'!$M$5)/'Lineær programmering opg 4'!$K$5*-1)</f>
        <v>195.02399999999176</v>
      </c>
      <c r="F4171" s="167" t="str">
        <f>IF('Lineær programmering opg 4'!$E$6=0,"-",(-A4171+'Lineær programmering opg 4'!$M$6)/'Lineær programmering opg 4'!$K$6*-1)</f>
        <v>-</v>
      </c>
      <c r="G4171" s="167" t="str">
        <f>IF('Lineær programmering opg 4'!$D$7=0,"-",((-A4171+'Lineær programmering opg 4'!$M$7)/'Lineær programmering opg 4'!$K$7)*-1)</f>
        <v>-</v>
      </c>
      <c r="H4171" s="167" t="str">
        <f>IF('Lineær programmering opg 4'!$C$8=0,"-",((-A4171+'Lineær programmering opg 4'!$M$8)/'Lineær programmering opg 4'!$K$8)*-1)</f>
        <v>-</v>
      </c>
      <c r="I4171" s="167" t="str">
        <f>IF('Lineær programmering opg 4'!$D$8=0,"-",'Lineær programmering opg 4'!$G$8)</f>
        <v>-</v>
      </c>
      <c r="J4171" s="295">
        <f>A4171*'Lineær programmering opg 4'!$C$11+Datatabel!C4171*'Lineær programmering opg 4'!$D$11</f>
        <v>43250.399999999863</v>
      </c>
      <c r="K4171" s="9">
        <f t="shared" si="327"/>
        <v>0</v>
      </c>
      <c r="L4171" s="9">
        <f t="shared" si="328"/>
        <v>0</v>
      </c>
    </row>
    <row r="4172" spans="1:12" ht="15" x14ac:dyDescent="0.25">
      <c r="A4172" s="167">
        <f t="shared" si="326"/>
        <v>139.94400000001102</v>
      </c>
      <c r="B4172" s="325">
        <f t="shared" si="329"/>
        <v>0.58310000000004591</v>
      </c>
      <c r="C4172" s="167">
        <f t="shared" si="325"/>
        <v>195.04199999999176</v>
      </c>
      <c r="D4172" s="167">
        <f>IF('Lineær programmering opg 4'!$M$4=0,"-",(-A4172+'Lineær programmering opg 4'!$M$4)/'Lineær programmering opg 4'!$K$4*-1)</f>
        <v>200.11199999997797</v>
      </c>
      <c r="E4172" s="167">
        <f>IF('Lineær programmering opg 4'!$M$5=0,"-",(-A4172+'Lineær programmering opg 4'!$M$5)/'Lineær programmering opg 4'!$K$5*-1)</f>
        <v>195.04199999999176</v>
      </c>
      <c r="F4172" s="167" t="str">
        <f>IF('Lineær programmering opg 4'!$E$6=0,"-",(-A4172+'Lineær programmering opg 4'!$M$6)/'Lineær programmering opg 4'!$K$6*-1)</f>
        <v>-</v>
      </c>
      <c r="G4172" s="167" t="str">
        <f>IF('Lineær programmering opg 4'!$D$7=0,"-",((-A4172+'Lineær programmering opg 4'!$M$7)/'Lineær programmering opg 4'!$K$7)*-1)</f>
        <v>-</v>
      </c>
      <c r="H4172" s="167" t="str">
        <f>IF('Lineær programmering opg 4'!$C$8=0,"-",((-A4172+'Lineær programmering opg 4'!$M$8)/'Lineær programmering opg 4'!$K$8)*-1)</f>
        <v>-</v>
      </c>
      <c r="I4172" s="167" t="str">
        <f>IF('Lineær programmering opg 4'!$D$8=0,"-",'Lineær programmering opg 4'!$G$8)</f>
        <v>-</v>
      </c>
      <c r="J4172" s="295">
        <f>A4172*'Lineær programmering opg 4'!$C$11+Datatabel!C4172*'Lineær programmering opg 4'!$D$11</f>
        <v>43250.699999999866</v>
      </c>
      <c r="K4172" s="9">
        <f t="shared" si="327"/>
        <v>0</v>
      </c>
      <c r="L4172" s="9">
        <f t="shared" si="328"/>
        <v>0</v>
      </c>
    </row>
    <row r="4173" spans="1:12" ht="15" x14ac:dyDescent="0.25">
      <c r="A4173" s="167">
        <f t="shared" si="326"/>
        <v>139.92000000001102</v>
      </c>
      <c r="B4173" s="325">
        <f t="shared" si="329"/>
        <v>0.58300000000004593</v>
      </c>
      <c r="C4173" s="167">
        <f t="shared" si="325"/>
        <v>195.05999999999176</v>
      </c>
      <c r="D4173" s="167">
        <f>IF('Lineær programmering opg 4'!$M$4=0,"-",(-A4173+'Lineær programmering opg 4'!$M$4)/'Lineær programmering opg 4'!$K$4*-1)</f>
        <v>200.15999999997797</v>
      </c>
      <c r="E4173" s="167">
        <f>IF('Lineær programmering opg 4'!$M$5=0,"-",(-A4173+'Lineær programmering opg 4'!$M$5)/'Lineær programmering opg 4'!$K$5*-1)</f>
        <v>195.05999999999176</v>
      </c>
      <c r="F4173" s="167" t="str">
        <f>IF('Lineær programmering opg 4'!$E$6=0,"-",(-A4173+'Lineær programmering opg 4'!$M$6)/'Lineær programmering opg 4'!$K$6*-1)</f>
        <v>-</v>
      </c>
      <c r="G4173" s="167" t="str">
        <f>IF('Lineær programmering opg 4'!$D$7=0,"-",((-A4173+'Lineær programmering opg 4'!$M$7)/'Lineær programmering opg 4'!$K$7)*-1)</f>
        <v>-</v>
      </c>
      <c r="H4173" s="167" t="str">
        <f>IF('Lineær programmering opg 4'!$C$8=0,"-",((-A4173+'Lineær programmering opg 4'!$M$8)/'Lineær programmering opg 4'!$K$8)*-1)</f>
        <v>-</v>
      </c>
      <c r="I4173" s="167" t="str">
        <f>IF('Lineær programmering opg 4'!$D$8=0,"-",'Lineær programmering opg 4'!$G$8)</f>
        <v>-</v>
      </c>
      <c r="J4173" s="295">
        <f>A4173*'Lineær programmering opg 4'!$C$11+Datatabel!C4173*'Lineær programmering opg 4'!$D$11</f>
        <v>43250.999999999869</v>
      </c>
      <c r="K4173" s="9">
        <f t="shared" si="327"/>
        <v>0</v>
      </c>
      <c r="L4173" s="9">
        <f t="shared" si="328"/>
        <v>0</v>
      </c>
    </row>
    <row r="4174" spans="1:12" ht="15" x14ac:dyDescent="0.25">
      <c r="A4174" s="167">
        <f t="shared" si="326"/>
        <v>139.89600000001101</v>
      </c>
      <c r="B4174" s="325">
        <f t="shared" si="329"/>
        <v>0.58290000000004594</v>
      </c>
      <c r="C4174" s="167">
        <f t="shared" si="325"/>
        <v>195.07799999999176</v>
      </c>
      <c r="D4174" s="167">
        <f>IF('Lineær programmering opg 4'!$M$4=0,"-",(-A4174+'Lineær programmering opg 4'!$M$4)/'Lineær programmering opg 4'!$K$4*-1)</f>
        <v>200.20799999997797</v>
      </c>
      <c r="E4174" s="167">
        <f>IF('Lineær programmering opg 4'!$M$5=0,"-",(-A4174+'Lineær programmering opg 4'!$M$5)/'Lineær programmering opg 4'!$K$5*-1)</f>
        <v>195.07799999999176</v>
      </c>
      <c r="F4174" s="167" t="str">
        <f>IF('Lineær programmering opg 4'!$E$6=0,"-",(-A4174+'Lineær programmering opg 4'!$M$6)/'Lineær programmering opg 4'!$K$6*-1)</f>
        <v>-</v>
      </c>
      <c r="G4174" s="167" t="str">
        <f>IF('Lineær programmering opg 4'!$D$7=0,"-",((-A4174+'Lineær programmering opg 4'!$M$7)/'Lineær programmering opg 4'!$K$7)*-1)</f>
        <v>-</v>
      </c>
      <c r="H4174" s="167" t="str">
        <f>IF('Lineær programmering opg 4'!$C$8=0,"-",((-A4174+'Lineær programmering opg 4'!$M$8)/'Lineær programmering opg 4'!$K$8)*-1)</f>
        <v>-</v>
      </c>
      <c r="I4174" s="167" t="str">
        <f>IF('Lineær programmering opg 4'!$D$8=0,"-",'Lineær programmering opg 4'!$G$8)</f>
        <v>-</v>
      </c>
      <c r="J4174" s="295">
        <f>A4174*'Lineær programmering opg 4'!$C$11+Datatabel!C4174*'Lineær programmering opg 4'!$D$11</f>
        <v>43251.299999999865</v>
      </c>
      <c r="K4174" s="9">
        <f t="shared" si="327"/>
        <v>0</v>
      </c>
      <c r="L4174" s="9">
        <f t="shared" si="328"/>
        <v>0</v>
      </c>
    </row>
    <row r="4175" spans="1:12" ht="15" x14ac:dyDescent="0.25">
      <c r="A4175" s="167">
        <f t="shared" si="326"/>
        <v>139.87200000001104</v>
      </c>
      <c r="B4175" s="325">
        <f t="shared" si="329"/>
        <v>0.58280000000004595</v>
      </c>
      <c r="C4175" s="167">
        <f t="shared" si="325"/>
        <v>195.09599999999173</v>
      </c>
      <c r="D4175" s="167">
        <f>IF('Lineær programmering opg 4'!$M$4=0,"-",(-A4175+'Lineær programmering opg 4'!$M$4)/'Lineær programmering opg 4'!$K$4*-1)</f>
        <v>200.25599999997792</v>
      </c>
      <c r="E4175" s="167">
        <f>IF('Lineær programmering opg 4'!$M$5=0,"-",(-A4175+'Lineær programmering opg 4'!$M$5)/'Lineær programmering opg 4'!$K$5*-1)</f>
        <v>195.09599999999173</v>
      </c>
      <c r="F4175" s="167" t="str">
        <f>IF('Lineær programmering opg 4'!$E$6=0,"-",(-A4175+'Lineær programmering opg 4'!$M$6)/'Lineær programmering opg 4'!$K$6*-1)</f>
        <v>-</v>
      </c>
      <c r="G4175" s="167" t="str">
        <f>IF('Lineær programmering opg 4'!$D$7=0,"-",((-A4175+'Lineær programmering opg 4'!$M$7)/'Lineær programmering opg 4'!$K$7)*-1)</f>
        <v>-</v>
      </c>
      <c r="H4175" s="167" t="str">
        <f>IF('Lineær programmering opg 4'!$C$8=0,"-",((-A4175+'Lineær programmering opg 4'!$M$8)/'Lineær programmering opg 4'!$K$8)*-1)</f>
        <v>-</v>
      </c>
      <c r="I4175" s="167" t="str">
        <f>IF('Lineær programmering opg 4'!$D$8=0,"-",'Lineær programmering opg 4'!$G$8)</f>
        <v>-</v>
      </c>
      <c r="J4175" s="295">
        <f>A4175*'Lineær programmering opg 4'!$C$11+Datatabel!C4175*'Lineær programmering opg 4'!$D$11</f>
        <v>43251.599999999868</v>
      </c>
      <c r="K4175" s="9">
        <f t="shared" si="327"/>
        <v>0</v>
      </c>
      <c r="L4175" s="9">
        <f t="shared" si="328"/>
        <v>0</v>
      </c>
    </row>
    <row r="4176" spans="1:12" ht="15" x14ac:dyDescent="0.25">
      <c r="A4176" s="167">
        <f t="shared" si="326"/>
        <v>139.84800000001104</v>
      </c>
      <c r="B4176" s="325">
        <f t="shared" si="329"/>
        <v>0.58270000000004596</v>
      </c>
      <c r="C4176" s="167">
        <f t="shared" si="325"/>
        <v>195.11399999999173</v>
      </c>
      <c r="D4176" s="167">
        <f>IF('Lineær programmering opg 4'!$M$4=0,"-",(-A4176+'Lineær programmering opg 4'!$M$4)/'Lineær programmering opg 4'!$K$4*-1)</f>
        <v>200.30399999997792</v>
      </c>
      <c r="E4176" s="167">
        <f>IF('Lineær programmering opg 4'!$M$5=0,"-",(-A4176+'Lineær programmering opg 4'!$M$5)/'Lineær programmering opg 4'!$K$5*-1)</f>
        <v>195.11399999999173</v>
      </c>
      <c r="F4176" s="167" t="str">
        <f>IF('Lineær programmering opg 4'!$E$6=0,"-",(-A4176+'Lineær programmering opg 4'!$M$6)/'Lineær programmering opg 4'!$K$6*-1)</f>
        <v>-</v>
      </c>
      <c r="G4176" s="167" t="str">
        <f>IF('Lineær programmering opg 4'!$D$7=0,"-",((-A4176+'Lineær programmering opg 4'!$M$7)/'Lineær programmering opg 4'!$K$7)*-1)</f>
        <v>-</v>
      </c>
      <c r="H4176" s="167" t="str">
        <f>IF('Lineær programmering opg 4'!$C$8=0,"-",((-A4176+'Lineær programmering opg 4'!$M$8)/'Lineær programmering opg 4'!$K$8)*-1)</f>
        <v>-</v>
      </c>
      <c r="I4176" s="167" t="str">
        <f>IF('Lineær programmering opg 4'!$D$8=0,"-",'Lineær programmering opg 4'!$G$8)</f>
        <v>-</v>
      </c>
      <c r="J4176" s="295">
        <f>A4176*'Lineær programmering opg 4'!$C$11+Datatabel!C4176*'Lineær programmering opg 4'!$D$11</f>
        <v>43251.899999999863</v>
      </c>
      <c r="K4176" s="9">
        <f t="shared" si="327"/>
        <v>0</v>
      </c>
      <c r="L4176" s="9">
        <f t="shared" si="328"/>
        <v>0</v>
      </c>
    </row>
    <row r="4177" spans="1:12" ht="15" x14ac:dyDescent="0.25">
      <c r="A4177" s="167">
        <f t="shared" si="326"/>
        <v>139.82400000001104</v>
      </c>
      <c r="B4177" s="325">
        <f t="shared" si="329"/>
        <v>0.58260000000004597</v>
      </c>
      <c r="C4177" s="167">
        <f t="shared" si="325"/>
        <v>195.13199999999173</v>
      </c>
      <c r="D4177" s="167">
        <f>IF('Lineær programmering opg 4'!$M$4=0,"-",(-A4177+'Lineær programmering opg 4'!$M$4)/'Lineær programmering opg 4'!$K$4*-1)</f>
        <v>200.35199999997792</v>
      </c>
      <c r="E4177" s="167">
        <f>IF('Lineær programmering opg 4'!$M$5=0,"-",(-A4177+'Lineær programmering opg 4'!$M$5)/'Lineær programmering opg 4'!$K$5*-1)</f>
        <v>195.13199999999173</v>
      </c>
      <c r="F4177" s="167" t="str">
        <f>IF('Lineær programmering opg 4'!$E$6=0,"-",(-A4177+'Lineær programmering opg 4'!$M$6)/'Lineær programmering opg 4'!$K$6*-1)</f>
        <v>-</v>
      </c>
      <c r="G4177" s="167" t="str">
        <f>IF('Lineær programmering opg 4'!$D$7=0,"-",((-A4177+'Lineær programmering opg 4'!$M$7)/'Lineær programmering opg 4'!$K$7)*-1)</f>
        <v>-</v>
      </c>
      <c r="H4177" s="167" t="str">
        <f>IF('Lineær programmering opg 4'!$C$8=0,"-",((-A4177+'Lineær programmering opg 4'!$M$8)/'Lineær programmering opg 4'!$K$8)*-1)</f>
        <v>-</v>
      </c>
      <c r="I4177" s="167" t="str">
        <f>IF('Lineær programmering opg 4'!$D$8=0,"-",'Lineær programmering opg 4'!$G$8)</f>
        <v>-</v>
      </c>
      <c r="J4177" s="295">
        <f>A4177*'Lineær programmering opg 4'!$C$11+Datatabel!C4177*'Lineær programmering opg 4'!$D$11</f>
        <v>43252.199999999866</v>
      </c>
      <c r="K4177" s="9">
        <f t="shared" si="327"/>
        <v>0</v>
      </c>
      <c r="L4177" s="9">
        <f t="shared" si="328"/>
        <v>0</v>
      </c>
    </row>
    <row r="4178" spans="1:12" ht="15" x14ac:dyDescent="0.25">
      <c r="A4178" s="167">
        <f t="shared" si="326"/>
        <v>139.80000000001104</v>
      </c>
      <c r="B4178" s="325">
        <f t="shared" si="329"/>
        <v>0.58250000000004598</v>
      </c>
      <c r="C4178" s="167">
        <f t="shared" si="325"/>
        <v>195.14999999999173</v>
      </c>
      <c r="D4178" s="167">
        <f>IF('Lineær programmering opg 4'!$M$4=0,"-",(-A4178+'Lineær programmering opg 4'!$M$4)/'Lineær programmering opg 4'!$K$4*-1)</f>
        <v>200.39999999997792</v>
      </c>
      <c r="E4178" s="167">
        <f>IF('Lineær programmering opg 4'!$M$5=0,"-",(-A4178+'Lineær programmering opg 4'!$M$5)/'Lineær programmering opg 4'!$K$5*-1)</f>
        <v>195.14999999999173</v>
      </c>
      <c r="F4178" s="167" t="str">
        <f>IF('Lineær programmering opg 4'!$E$6=0,"-",(-A4178+'Lineær programmering opg 4'!$M$6)/'Lineær programmering opg 4'!$K$6*-1)</f>
        <v>-</v>
      </c>
      <c r="G4178" s="167" t="str">
        <f>IF('Lineær programmering opg 4'!$D$7=0,"-",((-A4178+'Lineær programmering opg 4'!$M$7)/'Lineær programmering opg 4'!$K$7)*-1)</f>
        <v>-</v>
      </c>
      <c r="H4178" s="167" t="str">
        <f>IF('Lineær programmering opg 4'!$C$8=0,"-",((-A4178+'Lineær programmering opg 4'!$M$8)/'Lineær programmering opg 4'!$K$8)*-1)</f>
        <v>-</v>
      </c>
      <c r="I4178" s="167" t="str">
        <f>IF('Lineær programmering opg 4'!$D$8=0,"-",'Lineær programmering opg 4'!$G$8)</f>
        <v>-</v>
      </c>
      <c r="J4178" s="295">
        <f>A4178*'Lineær programmering opg 4'!$C$11+Datatabel!C4178*'Lineær programmering opg 4'!$D$11</f>
        <v>43252.499999999862</v>
      </c>
      <c r="K4178" s="9">
        <f t="shared" si="327"/>
        <v>0</v>
      </c>
      <c r="L4178" s="9">
        <f t="shared" si="328"/>
        <v>0</v>
      </c>
    </row>
    <row r="4179" spans="1:12" ht="15" x14ac:dyDescent="0.25">
      <c r="A4179" s="167">
        <f t="shared" si="326"/>
        <v>139.77600000001104</v>
      </c>
      <c r="B4179" s="325">
        <f t="shared" si="329"/>
        <v>0.58240000000004599</v>
      </c>
      <c r="C4179" s="167">
        <f t="shared" si="325"/>
        <v>195.16799999999174</v>
      </c>
      <c r="D4179" s="167">
        <f>IF('Lineær programmering opg 4'!$M$4=0,"-",(-A4179+'Lineær programmering opg 4'!$M$4)/'Lineær programmering opg 4'!$K$4*-1)</f>
        <v>200.44799999997792</v>
      </c>
      <c r="E4179" s="167">
        <f>IF('Lineær programmering opg 4'!$M$5=0,"-",(-A4179+'Lineær programmering opg 4'!$M$5)/'Lineær programmering opg 4'!$K$5*-1)</f>
        <v>195.16799999999174</v>
      </c>
      <c r="F4179" s="167" t="str">
        <f>IF('Lineær programmering opg 4'!$E$6=0,"-",(-A4179+'Lineær programmering opg 4'!$M$6)/'Lineær programmering opg 4'!$K$6*-1)</f>
        <v>-</v>
      </c>
      <c r="G4179" s="167" t="str">
        <f>IF('Lineær programmering opg 4'!$D$7=0,"-",((-A4179+'Lineær programmering opg 4'!$M$7)/'Lineær programmering opg 4'!$K$7)*-1)</f>
        <v>-</v>
      </c>
      <c r="H4179" s="167" t="str">
        <f>IF('Lineær programmering opg 4'!$C$8=0,"-",((-A4179+'Lineær programmering opg 4'!$M$8)/'Lineær programmering opg 4'!$K$8)*-1)</f>
        <v>-</v>
      </c>
      <c r="I4179" s="167" t="str">
        <f>IF('Lineær programmering opg 4'!$D$8=0,"-",'Lineær programmering opg 4'!$G$8)</f>
        <v>-</v>
      </c>
      <c r="J4179" s="295">
        <f>A4179*'Lineær programmering opg 4'!$C$11+Datatabel!C4179*'Lineær programmering opg 4'!$D$11</f>
        <v>43252.799999999865</v>
      </c>
      <c r="K4179" s="9">
        <f t="shared" si="327"/>
        <v>0</v>
      </c>
      <c r="L4179" s="9">
        <f t="shared" si="328"/>
        <v>0</v>
      </c>
    </row>
    <row r="4180" spans="1:12" ht="15" x14ac:dyDescent="0.25">
      <c r="A4180" s="167">
        <f t="shared" si="326"/>
        <v>139.75200000001104</v>
      </c>
      <c r="B4180" s="325">
        <f t="shared" si="329"/>
        <v>0.582300000000046</v>
      </c>
      <c r="C4180" s="167">
        <f t="shared" si="325"/>
        <v>195.18599999999174</v>
      </c>
      <c r="D4180" s="167">
        <f>IF('Lineær programmering opg 4'!$M$4=0,"-",(-A4180+'Lineær programmering opg 4'!$M$4)/'Lineær programmering opg 4'!$K$4*-1)</f>
        <v>200.49599999997793</v>
      </c>
      <c r="E4180" s="167">
        <f>IF('Lineær programmering opg 4'!$M$5=0,"-",(-A4180+'Lineær programmering opg 4'!$M$5)/'Lineær programmering opg 4'!$K$5*-1)</f>
        <v>195.18599999999174</v>
      </c>
      <c r="F4180" s="167" t="str">
        <f>IF('Lineær programmering opg 4'!$E$6=0,"-",(-A4180+'Lineær programmering opg 4'!$M$6)/'Lineær programmering opg 4'!$K$6*-1)</f>
        <v>-</v>
      </c>
      <c r="G4180" s="167" t="str">
        <f>IF('Lineær programmering opg 4'!$D$7=0,"-",((-A4180+'Lineær programmering opg 4'!$M$7)/'Lineær programmering opg 4'!$K$7)*-1)</f>
        <v>-</v>
      </c>
      <c r="H4180" s="167" t="str">
        <f>IF('Lineær programmering opg 4'!$C$8=0,"-",((-A4180+'Lineær programmering opg 4'!$M$8)/'Lineær programmering opg 4'!$K$8)*-1)</f>
        <v>-</v>
      </c>
      <c r="I4180" s="167" t="str">
        <f>IF('Lineær programmering opg 4'!$D$8=0,"-",'Lineær programmering opg 4'!$G$8)</f>
        <v>-</v>
      </c>
      <c r="J4180" s="295">
        <f>A4180*'Lineær programmering opg 4'!$C$11+Datatabel!C4180*'Lineær programmering opg 4'!$D$11</f>
        <v>43253.09999999986</v>
      </c>
      <c r="K4180" s="9">
        <f t="shared" si="327"/>
        <v>0</v>
      </c>
      <c r="L4180" s="9">
        <f t="shared" si="328"/>
        <v>0</v>
      </c>
    </row>
    <row r="4181" spans="1:12" ht="15" x14ac:dyDescent="0.25">
      <c r="A4181" s="167">
        <f t="shared" si="326"/>
        <v>139.72800000001104</v>
      </c>
      <c r="B4181" s="325">
        <f t="shared" si="329"/>
        <v>0.58220000000004601</v>
      </c>
      <c r="C4181" s="167">
        <f t="shared" si="325"/>
        <v>195.20399999999174</v>
      </c>
      <c r="D4181" s="167">
        <f>IF('Lineær programmering opg 4'!$M$4=0,"-",(-A4181+'Lineær programmering opg 4'!$M$4)/'Lineær programmering opg 4'!$K$4*-1)</f>
        <v>200.54399999997793</v>
      </c>
      <c r="E4181" s="167">
        <f>IF('Lineær programmering opg 4'!$M$5=0,"-",(-A4181+'Lineær programmering opg 4'!$M$5)/'Lineær programmering opg 4'!$K$5*-1)</f>
        <v>195.20399999999174</v>
      </c>
      <c r="F4181" s="167" t="str">
        <f>IF('Lineær programmering opg 4'!$E$6=0,"-",(-A4181+'Lineær programmering opg 4'!$M$6)/'Lineær programmering opg 4'!$K$6*-1)</f>
        <v>-</v>
      </c>
      <c r="G4181" s="167" t="str">
        <f>IF('Lineær programmering opg 4'!$D$7=0,"-",((-A4181+'Lineær programmering opg 4'!$M$7)/'Lineær programmering opg 4'!$K$7)*-1)</f>
        <v>-</v>
      </c>
      <c r="H4181" s="167" t="str">
        <f>IF('Lineær programmering opg 4'!$C$8=0,"-",((-A4181+'Lineær programmering opg 4'!$M$8)/'Lineær programmering opg 4'!$K$8)*-1)</f>
        <v>-</v>
      </c>
      <c r="I4181" s="167" t="str">
        <f>IF('Lineær programmering opg 4'!$D$8=0,"-",'Lineær programmering opg 4'!$G$8)</f>
        <v>-</v>
      </c>
      <c r="J4181" s="295">
        <f>A4181*'Lineær programmering opg 4'!$C$11+Datatabel!C4181*'Lineær programmering opg 4'!$D$11</f>
        <v>43253.399999999863</v>
      </c>
      <c r="K4181" s="9">
        <f t="shared" si="327"/>
        <v>0</v>
      </c>
      <c r="L4181" s="9">
        <f t="shared" si="328"/>
        <v>0</v>
      </c>
    </row>
    <row r="4182" spans="1:12" ht="15" x14ac:dyDescent="0.25">
      <c r="A4182" s="167">
        <f t="shared" si="326"/>
        <v>139.70400000001104</v>
      </c>
      <c r="B4182" s="325">
        <f t="shared" si="329"/>
        <v>0.58210000000004603</v>
      </c>
      <c r="C4182" s="167">
        <f t="shared" si="325"/>
        <v>195.22199999999174</v>
      </c>
      <c r="D4182" s="167">
        <f>IF('Lineær programmering opg 4'!$M$4=0,"-",(-A4182+'Lineær programmering opg 4'!$M$4)/'Lineær programmering opg 4'!$K$4*-1)</f>
        <v>200.59199999997793</v>
      </c>
      <c r="E4182" s="167">
        <f>IF('Lineær programmering opg 4'!$M$5=0,"-",(-A4182+'Lineær programmering opg 4'!$M$5)/'Lineær programmering opg 4'!$K$5*-1)</f>
        <v>195.22199999999174</v>
      </c>
      <c r="F4182" s="167" t="str">
        <f>IF('Lineær programmering opg 4'!$E$6=0,"-",(-A4182+'Lineær programmering opg 4'!$M$6)/'Lineær programmering opg 4'!$K$6*-1)</f>
        <v>-</v>
      </c>
      <c r="G4182" s="167" t="str">
        <f>IF('Lineær programmering opg 4'!$D$7=0,"-",((-A4182+'Lineær programmering opg 4'!$M$7)/'Lineær programmering opg 4'!$K$7)*-1)</f>
        <v>-</v>
      </c>
      <c r="H4182" s="167" t="str">
        <f>IF('Lineær programmering opg 4'!$C$8=0,"-",((-A4182+'Lineær programmering opg 4'!$M$8)/'Lineær programmering opg 4'!$K$8)*-1)</f>
        <v>-</v>
      </c>
      <c r="I4182" s="167" t="str">
        <f>IF('Lineær programmering opg 4'!$D$8=0,"-",'Lineær programmering opg 4'!$G$8)</f>
        <v>-</v>
      </c>
      <c r="J4182" s="295">
        <f>A4182*'Lineær programmering opg 4'!$C$11+Datatabel!C4182*'Lineær programmering opg 4'!$D$11</f>
        <v>43253.699999999866</v>
      </c>
      <c r="K4182" s="9">
        <f t="shared" si="327"/>
        <v>0</v>
      </c>
      <c r="L4182" s="9">
        <f t="shared" si="328"/>
        <v>0</v>
      </c>
    </row>
    <row r="4183" spans="1:12" ht="15" x14ac:dyDescent="0.25">
      <c r="A4183" s="167">
        <f t="shared" si="326"/>
        <v>139.68000000001103</v>
      </c>
      <c r="B4183" s="325">
        <f t="shared" si="329"/>
        <v>0.58200000000004604</v>
      </c>
      <c r="C4183" s="167">
        <f t="shared" si="325"/>
        <v>195.23999999999174</v>
      </c>
      <c r="D4183" s="167">
        <f>IF('Lineær programmering opg 4'!$M$4=0,"-",(-A4183+'Lineær programmering opg 4'!$M$4)/'Lineær programmering opg 4'!$K$4*-1)</f>
        <v>200.63999999997793</v>
      </c>
      <c r="E4183" s="167">
        <f>IF('Lineær programmering opg 4'!$M$5=0,"-",(-A4183+'Lineær programmering opg 4'!$M$5)/'Lineær programmering opg 4'!$K$5*-1)</f>
        <v>195.23999999999174</v>
      </c>
      <c r="F4183" s="167" t="str">
        <f>IF('Lineær programmering opg 4'!$E$6=0,"-",(-A4183+'Lineær programmering opg 4'!$M$6)/'Lineær programmering opg 4'!$K$6*-1)</f>
        <v>-</v>
      </c>
      <c r="G4183" s="167" t="str">
        <f>IF('Lineær programmering opg 4'!$D$7=0,"-",((-A4183+'Lineær programmering opg 4'!$M$7)/'Lineær programmering opg 4'!$K$7)*-1)</f>
        <v>-</v>
      </c>
      <c r="H4183" s="167" t="str">
        <f>IF('Lineær programmering opg 4'!$C$8=0,"-",((-A4183+'Lineær programmering opg 4'!$M$8)/'Lineær programmering opg 4'!$K$8)*-1)</f>
        <v>-</v>
      </c>
      <c r="I4183" s="167" t="str">
        <f>IF('Lineær programmering opg 4'!$D$8=0,"-",'Lineær programmering opg 4'!$G$8)</f>
        <v>-</v>
      </c>
      <c r="J4183" s="295">
        <f>A4183*'Lineær programmering opg 4'!$C$11+Datatabel!C4183*'Lineær programmering opg 4'!$D$11</f>
        <v>43253.999999999862</v>
      </c>
      <c r="K4183" s="9">
        <f t="shared" si="327"/>
        <v>0</v>
      </c>
      <c r="L4183" s="9">
        <f t="shared" si="328"/>
        <v>0</v>
      </c>
    </row>
    <row r="4184" spans="1:12" ht="15" x14ac:dyDescent="0.25">
      <c r="A4184" s="167">
        <f t="shared" si="326"/>
        <v>139.65600000001106</v>
      </c>
      <c r="B4184" s="325">
        <f t="shared" si="329"/>
        <v>0.58190000000004605</v>
      </c>
      <c r="C4184" s="167">
        <f t="shared" si="325"/>
        <v>195.25799999999168</v>
      </c>
      <c r="D4184" s="167">
        <f>IF('Lineær programmering opg 4'!$M$4=0,"-",(-A4184+'Lineær programmering opg 4'!$M$4)/'Lineær programmering opg 4'!$K$4*-1)</f>
        <v>200.68799999997788</v>
      </c>
      <c r="E4184" s="167">
        <f>IF('Lineær programmering opg 4'!$M$5=0,"-",(-A4184+'Lineær programmering opg 4'!$M$5)/'Lineær programmering opg 4'!$K$5*-1)</f>
        <v>195.25799999999168</v>
      </c>
      <c r="F4184" s="167" t="str">
        <f>IF('Lineær programmering opg 4'!$E$6=0,"-",(-A4184+'Lineær programmering opg 4'!$M$6)/'Lineær programmering opg 4'!$K$6*-1)</f>
        <v>-</v>
      </c>
      <c r="G4184" s="167" t="str">
        <f>IF('Lineær programmering opg 4'!$D$7=0,"-",((-A4184+'Lineær programmering opg 4'!$M$7)/'Lineær programmering opg 4'!$K$7)*-1)</f>
        <v>-</v>
      </c>
      <c r="H4184" s="167" t="str">
        <f>IF('Lineær programmering opg 4'!$C$8=0,"-",((-A4184+'Lineær programmering opg 4'!$M$8)/'Lineær programmering opg 4'!$K$8)*-1)</f>
        <v>-</v>
      </c>
      <c r="I4184" s="167" t="str">
        <f>IF('Lineær programmering opg 4'!$D$8=0,"-",'Lineær programmering opg 4'!$G$8)</f>
        <v>-</v>
      </c>
      <c r="J4184" s="295">
        <f>A4184*'Lineær programmering opg 4'!$C$11+Datatabel!C4184*'Lineær programmering opg 4'!$D$11</f>
        <v>43254.299999999857</v>
      </c>
      <c r="K4184" s="9">
        <f t="shared" si="327"/>
        <v>0</v>
      </c>
      <c r="L4184" s="9">
        <f t="shared" si="328"/>
        <v>0</v>
      </c>
    </row>
    <row r="4185" spans="1:12" ht="15" x14ac:dyDescent="0.25">
      <c r="A4185" s="167">
        <f t="shared" si="326"/>
        <v>139.63200000001106</v>
      </c>
      <c r="B4185" s="325">
        <f t="shared" si="329"/>
        <v>0.58180000000004606</v>
      </c>
      <c r="C4185" s="167">
        <f t="shared" si="325"/>
        <v>195.27599999999168</v>
      </c>
      <c r="D4185" s="167">
        <f>IF('Lineær programmering opg 4'!$M$4=0,"-",(-A4185+'Lineær programmering opg 4'!$M$4)/'Lineær programmering opg 4'!$K$4*-1)</f>
        <v>200.73599999997788</v>
      </c>
      <c r="E4185" s="167">
        <f>IF('Lineær programmering opg 4'!$M$5=0,"-",(-A4185+'Lineær programmering opg 4'!$M$5)/'Lineær programmering opg 4'!$K$5*-1)</f>
        <v>195.27599999999168</v>
      </c>
      <c r="F4185" s="167" t="str">
        <f>IF('Lineær programmering opg 4'!$E$6=0,"-",(-A4185+'Lineær programmering opg 4'!$M$6)/'Lineær programmering opg 4'!$K$6*-1)</f>
        <v>-</v>
      </c>
      <c r="G4185" s="167" t="str">
        <f>IF('Lineær programmering opg 4'!$D$7=0,"-",((-A4185+'Lineær programmering opg 4'!$M$7)/'Lineær programmering opg 4'!$K$7)*-1)</f>
        <v>-</v>
      </c>
      <c r="H4185" s="167" t="str">
        <f>IF('Lineær programmering opg 4'!$C$8=0,"-",((-A4185+'Lineær programmering opg 4'!$M$8)/'Lineær programmering opg 4'!$K$8)*-1)</f>
        <v>-</v>
      </c>
      <c r="I4185" s="167" t="str">
        <f>IF('Lineær programmering opg 4'!$D$8=0,"-",'Lineær programmering opg 4'!$G$8)</f>
        <v>-</v>
      </c>
      <c r="J4185" s="295">
        <f>A4185*'Lineær programmering opg 4'!$C$11+Datatabel!C4185*'Lineær programmering opg 4'!$D$11</f>
        <v>43254.59999999986</v>
      </c>
      <c r="K4185" s="9">
        <f t="shared" si="327"/>
        <v>0</v>
      </c>
      <c r="L4185" s="9">
        <f t="shared" si="328"/>
        <v>0</v>
      </c>
    </row>
    <row r="4186" spans="1:12" ht="15" x14ac:dyDescent="0.25">
      <c r="A4186" s="167">
        <f t="shared" si="326"/>
        <v>139.60800000001106</v>
      </c>
      <c r="B4186" s="325">
        <f t="shared" si="329"/>
        <v>0.58170000000004607</v>
      </c>
      <c r="C4186" s="167">
        <f t="shared" si="325"/>
        <v>195.29399999999168</v>
      </c>
      <c r="D4186" s="167">
        <f>IF('Lineær programmering opg 4'!$M$4=0,"-",(-A4186+'Lineær programmering opg 4'!$M$4)/'Lineær programmering opg 4'!$K$4*-1)</f>
        <v>200.78399999997788</v>
      </c>
      <c r="E4186" s="167">
        <f>IF('Lineær programmering opg 4'!$M$5=0,"-",(-A4186+'Lineær programmering opg 4'!$M$5)/'Lineær programmering opg 4'!$K$5*-1)</f>
        <v>195.29399999999168</v>
      </c>
      <c r="F4186" s="167" t="str">
        <f>IF('Lineær programmering opg 4'!$E$6=0,"-",(-A4186+'Lineær programmering opg 4'!$M$6)/'Lineær programmering opg 4'!$K$6*-1)</f>
        <v>-</v>
      </c>
      <c r="G4186" s="167" t="str">
        <f>IF('Lineær programmering opg 4'!$D$7=0,"-",((-A4186+'Lineær programmering opg 4'!$M$7)/'Lineær programmering opg 4'!$K$7)*-1)</f>
        <v>-</v>
      </c>
      <c r="H4186" s="167" t="str">
        <f>IF('Lineær programmering opg 4'!$C$8=0,"-",((-A4186+'Lineær programmering opg 4'!$M$8)/'Lineær programmering opg 4'!$K$8)*-1)</f>
        <v>-</v>
      </c>
      <c r="I4186" s="167" t="str">
        <f>IF('Lineær programmering opg 4'!$D$8=0,"-",'Lineær programmering opg 4'!$G$8)</f>
        <v>-</v>
      </c>
      <c r="J4186" s="295">
        <f>A4186*'Lineær programmering opg 4'!$C$11+Datatabel!C4186*'Lineær programmering opg 4'!$D$11</f>
        <v>43254.899999999863</v>
      </c>
      <c r="K4186" s="9">
        <f t="shared" si="327"/>
        <v>0</v>
      </c>
      <c r="L4186" s="9">
        <f t="shared" si="328"/>
        <v>0</v>
      </c>
    </row>
    <row r="4187" spans="1:12" ht="15" x14ac:dyDescent="0.25">
      <c r="A4187" s="167">
        <f t="shared" si="326"/>
        <v>139.58400000001106</v>
      </c>
      <c r="B4187" s="325">
        <f t="shared" si="329"/>
        <v>0.58160000000004608</v>
      </c>
      <c r="C4187" s="167">
        <f t="shared" si="325"/>
        <v>195.31199999999168</v>
      </c>
      <c r="D4187" s="167">
        <f>IF('Lineær programmering opg 4'!$M$4=0,"-",(-A4187+'Lineær programmering opg 4'!$M$4)/'Lineær programmering opg 4'!$K$4*-1)</f>
        <v>200.83199999997788</v>
      </c>
      <c r="E4187" s="167">
        <f>IF('Lineær programmering opg 4'!$M$5=0,"-",(-A4187+'Lineær programmering opg 4'!$M$5)/'Lineær programmering opg 4'!$K$5*-1)</f>
        <v>195.31199999999168</v>
      </c>
      <c r="F4187" s="167" t="str">
        <f>IF('Lineær programmering opg 4'!$E$6=0,"-",(-A4187+'Lineær programmering opg 4'!$M$6)/'Lineær programmering opg 4'!$K$6*-1)</f>
        <v>-</v>
      </c>
      <c r="G4187" s="167" t="str">
        <f>IF('Lineær programmering opg 4'!$D$7=0,"-",((-A4187+'Lineær programmering opg 4'!$M$7)/'Lineær programmering opg 4'!$K$7)*-1)</f>
        <v>-</v>
      </c>
      <c r="H4187" s="167" t="str">
        <f>IF('Lineær programmering opg 4'!$C$8=0,"-",((-A4187+'Lineær programmering opg 4'!$M$8)/'Lineær programmering opg 4'!$K$8)*-1)</f>
        <v>-</v>
      </c>
      <c r="I4187" s="167" t="str">
        <f>IF('Lineær programmering opg 4'!$D$8=0,"-",'Lineær programmering opg 4'!$G$8)</f>
        <v>-</v>
      </c>
      <c r="J4187" s="295">
        <f>A4187*'Lineær programmering opg 4'!$C$11+Datatabel!C4187*'Lineær programmering opg 4'!$D$11</f>
        <v>43255.199999999859</v>
      </c>
      <c r="K4187" s="9">
        <f t="shared" si="327"/>
        <v>0</v>
      </c>
      <c r="L4187" s="9">
        <f t="shared" si="328"/>
        <v>0</v>
      </c>
    </row>
    <row r="4188" spans="1:12" ht="15" x14ac:dyDescent="0.25">
      <c r="A4188" s="167">
        <f t="shared" si="326"/>
        <v>139.56000000001106</v>
      </c>
      <c r="B4188" s="325">
        <f t="shared" si="329"/>
        <v>0.58150000000004609</v>
      </c>
      <c r="C4188" s="167">
        <f t="shared" si="325"/>
        <v>195.32999999999168</v>
      </c>
      <c r="D4188" s="167">
        <f>IF('Lineær programmering opg 4'!$M$4=0,"-",(-A4188+'Lineær programmering opg 4'!$M$4)/'Lineær programmering opg 4'!$K$4*-1)</f>
        <v>200.87999999997788</v>
      </c>
      <c r="E4188" s="167">
        <f>IF('Lineær programmering opg 4'!$M$5=0,"-",(-A4188+'Lineær programmering opg 4'!$M$5)/'Lineær programmering opg 4'!$K$5*-1)</f>
        <v>195.32999999999168</v>
      </c>
      <c r="F4188" s="167" t="str">
        <f>IF('Lineær programmering opg 4'!$E$6=0,"-",(-A4188+'Lineær programmering opg 4'!$M$6)/'Lineær programmering opg 4'!$K$6*-1)</f>
        <v>-</v>
      </c>
      <c r="G4188" s="167" t="str">
        <f>IF('Lineær programmering opg 4'!$D$7=0,"-",((-A4188+'Lineær programmering opg 4'!$M$7)/'Lineær programmering opg 4'!$K$7)*-1)</f>
        <v>-</v>
      </c>
      <c r="H4188" s="167" t="str">
        <f>IF('Lineær programmering opg 4'!$C$8=0,"-",((-A4188+'Lineær programmering opg 4'!$M$8)/'Lineær programmering opg 4'!$K$8)*-1)</f>
        <v>-</v>
      </c>
      <c r="I4188" s="167" t="str">
        <f>IF('Lineær programmering opg 4'!$D$8=0,"-",'Lineær programmering opg 4'!$G$8)</f>
        <v>-</v>
      </c>
      <c r="J4188" s="295">
        <f>A4188*'Lineær programmering opg 4'!$C$11+Datatabel!C4188*'Lineær programmering opg 4'!$D$11</f>
        <v>43255.499999999854</v>
      </c>
      <c r="K4188" s="9">
        <f t="shared" si="327"/>
        <v>0</v>
      </c>
      <c r="L4188" s="9">
        <f t="shared" si="328"/>
        <v>0</v>
      </c>
    </row>
    <row r="4189" spans="1:12" ht="15" x14ac:dyDescent="0.25">
      <c r="A4189" s="167">
        <f t="shared" si="326"/>
        <v>139.53600000001106</v>
      </c>
      <c r="B4189" s="325">
        <f t="shared" si="329"/>
        <v>0.5814000000000461</v>
      </c>
      <c r="C4189" s="167">
        <f t="shared" si="325"/>
        <v>195.34799999999169</v>
      </c>
      <c r="D4189" s="167">
        <f>IF('Lineær programmering opg 4'!$M$4=0,"-",(-A4189+'Lineær programmering opg 4'!$M$4)/'Lineær programmering opg 4'!$K$4*-1)</f>
        <v>200.92799999997789</v>
      </c>
      <c r="E4189" s="167">
        <f>IF('Lineær programmering opg 4'!$M$5=0,"-",(-A4189+'Lineær programmering opg 4'!$M$5)/'Lineær programmering opg 4'!$K$5*-1)</f>
        <v>195.34799999999169</v>
      </c>
      <c r="F4189" s="167" t="str">
        <f>IF('Lineær programmering opg 4'!$E$6=0,"-",(-A4189+'Lineær programmering opg 4'!$M$6)/'Lineær programmering opg 4'!$K$6*-1)</f>
        <v>-</v>
      </c>
      <c r="G4189" s="167" t="str">
        <f>IF('Lineær programmering opg 4'!$D$7=0,"-",((-A4189+'Lineær programmering opg 4'!$M$7)/'Lineær programmering opg 4'!$K$7)*-1)</f>
        <v>-</v>
      </c>
      <c r="H4189" s="167" t="str">
        <f>IF('Lineær programmering opg 4'!$C$8=0,"-",((-A4189+'Lineær programmering opg 4'!$M$8)/'Lineær programmering opg 4'!$K$8)*-1)</f>
        <v>-</v>
      </c>
      <c r="I4189" s="167" t="str">
        <f>IF('Lineær programmering opg 4'!$D$8=0,"-",'Lineær programmering opg 4'!$G$8)</f>
        <v>-</v>
      </c>
      <c r="J4189" s="295">
        <f>A4189*'Lineær programmering opg 4'!$C$11+Datatabel!C4189*'Lineær programmering opg 4'!$D$11</f>
        <v>43255.799999999857</v>
      </c>
      <c r="K4189" s="9">
        <f t="shared" si="327"/>
        <v>0</v>
      </c>
      <c r="L4189" s="9">
        <f t="shared" si="328"/>
        <v>0</v>
      </c>
    </row>
    <row r="4190" spans="1:12" ht="15" x14ac:dyDescent="0.25">
      <c r="A4190" s="167">
        <f t="shared" si="326"/>
        <v>139.51200000001106</v>
      </c>
      <c r="B4190" s="325">
        <f t="shared" si="329"/>
        <v>0.58130000000004611</v>
      </c>
      <c r="C4190" s="167">
        <f t="shared" si="325"/>
        <v>195.36599999999169</v>
      </c>
      <c r="D4190" s="167">
        <f>IF('Lineær programmering opg 4'!$M$4=0,"-",(-A4190+'Lineær programmering opg 4'!$M$4)/'Lineær programmering opg 4'!$K$4*-1)</f>
        <v>200.97599999997789</v>
      </c>
      <c r="E4190" s="167">
        <f>IF('Lineær programmering opg 4'!$M$5=0,"-",(-A4190+'Lineær programmering opg 4'!$M$5)/'Lineær programmering opg 4'!$K$5*-1)</f>
        <v>195.36599999999169</v>
      </c>
      <c r="F4190" s="167" t="str">
        <f>IF('Lineær programmering opg 4'!$E$6=0,"-",(-A4190+'Lineær programmering opg 4'!$M$6)/'Lineær programmering opg 4'!$K$6*-1)</f>
        <v>-</v>
      </c>
      <c r="G4190" s="167" t="str">
        <f>IF('Lineær programmering opg 4'!$D$7=0,"-",((-A4190+'Lineær programmering opg 4'!$M$7)/'Lineær programmering opg 4'!$K$7)*-1)</f>
        <v>-</v>
      </c>
      <c r="H4190" s="167" t="str">
        <f>IF('Lineær programmering opg 4'!$C$8=0,"-",((-A4190+'Lineær programmering opg 4'!$M$8)/'Lineær programmering opg 4'!$K$8)*-1)</f>
        <v>-</v>
      </c>
      <c r="I4190" s="167" t="str">
        <f>IF('Lineær programmering opg 4'!$D$8=0,"-",'Lineær programmering opg 4'!$G$8)</f>
        <v>-</v>
      </c>
      <c r="J4190" s="295">
        <f>A4190*'Lineær programmering opg 4'!$C$11+Datatabel!C4190*'Lineær programmering opg 4'!$D$11</f>
        <v>43256.09999999986</v>
      </c>
      <c r="K4190" s="9">
        <f t="shared" si="327"/>
        <v>0</v>
      </c>
      <c r="L4190" s="9">
        <f t="shared" si="328"/>
        <v>0</v>
      </c>
    </row>
    <row r="4191" spans="1:12" ht="15" x14ac:dyDescent="0.25">
      <c r="A4191" s="167">
        <f t="shared" si="326"/>
        <v>139.48800000001108</v>
      </c>
      <c r="B4191" s="325">
        <f t="shared" si="329"/>
        <v>0.58120000000004612</v>
      </c>
      <c r="C4191" s="167">
        <f t="shared" si="325"/>
        <v>195.38399999999169</v>
      </c>
      <c r="D4191" s="167">
        <f>IF('Lineær programmering opg 4'!$M$4=0,"-",(-A4191+'Lineær programmering opg 4'!$M$4)/'Lineær programmering opg 4'!$K$4*-1)</f>
        <v>201.02399999997783</v>
      </c>
      <c r="E4191" s="167">
        <f>IF('Lineær programmering opg 4'!$M$5=0,"-",(-A4191+'Lineær programmering opg 4'!$M$5)/'Lineær programmering opg 4'!$K$5*-1)</f>
        <v>195.38399999999169</v>
      </c>
      <c r="F4191" s="167" t="str">
        <f>IF('Lineær programmering opg 4'!$E$6=0,"-",(-A4191+'Lineær programmering opg 4'!$M$6)/'Lineær programmering opg 4'!$K$6*-1)</f>
        <v>-</v>
      </c>
      <c r="G4191" s="167" t="str">
        <f>IF('Lineær programmering opg 4'!$D$7=0,"-",((-A4191+'Lineær programmering opg 4'!$M$7)/'Lineær programmering opg 4'!$K$7)*-1)</f>
        <v>-</v>
      </c>
      <c r="H4191" s="167" t="str">
        <f>IF('Lineær programmering opg 4'!$C$8=0,"-",((-A4191+'Lineær programmering opg 4'!$M$8)/'Lineær programmering opg 4'!$K$8)*-1)</f>
        <v>-</v>
      </c>
      <c r="I4191" s="167" t="str">
        <f>IF('Lineær programmering opg 4'!$D$8=0,"-",'Lineær programmering opg 4'!$G$8)</f>
        <v>-</v>
      </c>
      <c r="J4191" s="295">
        <f>A4191*'Lineær programmering opg 4'!$C$11+Datatabel!C4191*'Lineær programmering opg 4'!$D$11</f>
        <v>43256.399999999863</v>
      </c>
      <c r="K4191" s="9">
        <f t="shared" si="327"/>
        <v>0</v>
      </c>
      <c r="L4191" s="9">
        <f t="shared" si="328"/>
        <v>0</v>
      </c>
    </row>
    <row r="4192" spans="1:12" ht="15" x14ac:dyDescent="0.25">
      <c r="A4192" s="167">
        <f t="shared" si="326"/>
        <v>139.46400000001108</v>
      </c>
      <c r="B4192" s="325">
        <f t="shared" si="329"/>
        <v>0.58110000000004614</v>
      </c>
      <c r="C4192" s="167">
        <f t="shared" si="325"/>
        <v>195.40199999999169</v>
      </c>
      <c r="D4192" s="167">
        <f>IF('Lineær programmering opg 4'!$M$4=0,"-",(-A4192+'Lineær programmering opg 4'!$M$4)/'Lineær programmering opg 4'!$K$4*-1)</f>
        <v>201.07199999997783</v>
      </c>
      <c r="E4192" s="167">
        <f>IF('Lineær programmering opg 4'!$M$5=0,"-",(-A4192+'Lineær programmering opg 4'!$M$5)/'Lineær programmering opg 4'!$K$5*-1)</f>
        <v>195.40199999999169</v>
      </c>
      <c r="F4192" s="167" t="str">
        <f>IF('Lineær programmering opg 4'!$E$6=0,"-",(-A4192+'Lineær programmering opg 4'!$M$6)/'Lineær programmering opg 4'!$K$6*-1)</f>
        <v>-</v>
      </c>
      <c r="G4192" s="167" t="str">
        <f>IF('Lineær programmering opg 4'!$D$7=0,"-",((-A4192+'Lineær programmering opg 4'!$M$7)/'Lineær programmering opg 4'!$K$7)*-1)</f>
        <v>-</v>
      </c>
      <c r="H4192" s="167" t="str">
        <f>IF('Lineær programmering opg 4'!$C$8=0,"-",((-A4192+'Lineær programmering opg 4'!$M$8)/'Lineær programmering opg 4'!$K$8)*-1)</f>
        <v>-</v>
      </c>
      <c r="I4192" s="167" t="str">
        <f>IF('Lineær programmering opg 4'!$D$8=0,"-",'Lineær programmering opg 4'!$G$8)</f>
        <v>-</v>
      </c>
      <c r="J4192" s="295">
        <f>A4192*'Lineær programmering opg 4'!$C$11+Datatabel!C4192*'Lineær programmering opg 4'!$D$11</f>
        <v>43256.699999999859</v>
      </c>
      <c r="K4192" s="9">
        <f t="shared" si="327"/>
        <v>0</v>
      </c>
      <c r="L4192" s="9">
        <f t="shared" si="328"/>
        <v>0</v>
      </c>
    </row>
    <row r="4193" spans="1:12" ht="15" x14ac:dyDescent="0.25">
      <c r="A4193" s="167">
        <f t="shared" si="326"/>
        <v>139.44000000001108</v>
      </c>
      <c r="B4193" s="325">
        <f t="shared" si="329"/>
        <v>0.58100000000004615</v>
      </c>
      <c r="C4193" s="167">
        <f t="shared" si="325"/>
        <v>195.41999999999169</v>
      </c>
      <c r="D4193" s="167">
        <f>IF('Lineær programmering opg 4'!$M$4=0,"-",(-A4193+'Lineær programmering opg 4'!$M$4)/'Lineær programmering opg 4'!$K$4*-1)</f>
        <v>201.11999999997784</v>
      </c>
      <c r="E4193" s="167">
        <f>IF('Lineær programmering opg 4'!$M$5=0,"-",(-A4193+'Lineær programmering opg 4'!$M$5)/'Lineær programmering opg 4'!$K$5*-1)</f>
        <v>195.41999999999169</v>
      </c>
      <c r="F4193" s="167" t="str">
        <f>IF('Lineær programmering opg 4'!$E$6=0,"-",(-A4193+'Lineær programmering opg 4'!$M$6)/'Lineær programmering opg 4'!$K$6*-1)</f>
        <v>-</v>
      </c>
      <c r="G4193" s="167" t="str">
        <f>IF('Lineær programmering opg 4'!$D$7=0,"-",((-A4193+'Lineær programmering opg 4'!$M$7)/'Lineær programmering opg 4'!$K$7)*-1)</f>
        <v>-</v>
      </c>
      <c r="H4193" s="167" t="str">
        <f>IF('Lineær programmering opg 4'!$C$8=0,"-",((-A4193+'Lineær programmering opg 4'!$M$8)/'Lineær programmering opg 4'!$K$8)*-1)</f>
        <v>-</v>
      </c>
      <c r="I4193" s="167" t="str">
        <f>IF('Lineær programmering opg 4'!$D$8=0,"-",'Lineær programmering opg 4'!$G$8)</f>
        <v>-</v>
      </c>
      <c r="J4193" s="295">
        <f>A4193*'Lineær programmering opg 4'!$C$11+Datatabel!C4193*'Lineær programmering opg 4'!$D$11</f>
        <v>43256.999999999862</v>
      </c>
      <c r="K4193" s="9">
        <f t="shared" si="327"/>
        <v>0</v>
      </c>
      <c r="L4193" s="9">
        <f t="shared" si="328"/>
        <v>0</v>
      </c>
    </row>
    <row r="4194" spans="1:12" ht="15" x14ac:dyDescent="0.25">
      <c r="A4194" s="167">
        <f t="shared" si="326"/>
        <v>139.41600000001108</v>
      </c>
      <c r="B4194" s="325">
        <f t="shared" si="329"/>
        <v>0.58090000000004616</v>
      </c>
      <c r="C4194" s="167">
        <f t="shared" si="325"/>
        <v>195.43799999999169</v>
      </c>
      <c r="D4194" s="167">
        <f>IF('Lineær programmering opg 4'!$M$4=0,"-",(-A4194+'Lineær programmering opg 4'!$M$4)/'Lineær programmering opg 4'!$K$4*-1)</f>
        <v>201.16799999997784</v>
      </c>
      <c r="E4194" s="167">
        <f>IF('Lineær programmering opg 4'!$M$5=0,"-",(-A4194+'Lineær programmering opg 4'!$M$5)/'Lineær programmering opg 4'!$K$5*-1)</f>
        <v>195.43799999999169</v>
      </c>
      <c r="F4194" s="167" t="str">
        <f>IF('Lineær programmering opg 4'!$E$6=0,"-",(-A4194+'Lineær programmering opg 4'!$M$6)/'Lineær programmering opg 4'!$K$6*-1)</f>
        <v>-</v>
      </c>
      <c r="G4194" s="167" t="str">
        <f>IF('Lineær programmering opg 4'!$D$7=0,"-",((-A4194+'Lineær programmering opg 4'!$M$7)/'Lineær programmering opg 4'!$K$7)*-1)</f>
        <v>-</v>
      </c>
      <c r="H4194" s="167" t="str">
        <f>IF('Lineær programmering opg 4'!$C$8=0,"-",((-A4194+'Lineær programmering opg 4'!$M$8)/'Lineær programmering opg 4'!$K$8)*-1)</f>
        <v>-</v>
      </c>
      <c r="I4194" s="167" t="str">
        <f>IF('Lineær programmering opg 4'!$D$8=0,"-",'Lineær programmering opg 4'!$G$8)</f>
        <v>-</v>
      </c>
      <c r="J4194" s="295">
        <f>A4194*'Lineær programmering opg 4'!$C$11+Datatabel!C4194*'Lineær programmering opg 4'!$D$11</f>
        <v>43257.299999999857</v>
      </c>
      <c r="K4194" s="9">
        <f t="shared" si="327"/>
        <v>0</v>
      </c>
      <c r="L4194" s="9">
        <f t="shared" si="328"/>
        <v>0</v>
      </c>
    </row>
    <row r="4195" spans="1:12" ht="15" x14ac:dyDescent="0.25">
      <c r="A4195" s="167">
        <f t="shared" si="326"/>
        <v>139.39200000001108</v>
      </c>
      <c r="B4195" s="325">
        <f t="shared" si="329"/>
        <v>0.58080000000004617</v>
      </c>
      <c r="C4195" s="167">
        <f t="shared" si="325"/>
        <v>195.45599999999169</v>
      </c>
      <c r="D4195" s="167">
        <f>IF('Lineær programmering opg 4'!$M$4=0,"-",(-A4195+'Lineær programmering opg 4'!$M$4)/'Lineær programmering opg 4'!$K$4*-1)</f>
        <v>201.21599999997784</v>
      </c>
      <c r="E4195" s="167">
        <f>IF('Lineær programmering opg 4'!$M$5=0,"-",(-A4195+'Lineær programmering opg 4'!$M$5)/'Lineær programmering opg 4'!$K$5*-1)</f>
        <v>195.45599999999169</v>
      </c>
      <c r="F4195" s="167" t="str">
        <f>IF('Lineær programmering opg 4'!$E$6=0,"-",(-A4195+'Lineær programmering opg 4'!$M$6)/'Lineær programmering opg 4'!$K$6*-1)</f>
        <v>-</v>
      </c>
      <c r="G4195" s="167" t="str">
        <f>IF('Lineær programmering opg 4'!$D$7=0,"-",((-A4195+'Lineær programmering opg 4'!$M$7)/'Lineær programmering opg 4'!$K$7)*-1)</f>
        <v>-</v>
      </c>
      <c r="H4195" s="167" t="str">
        <f>IF('Lineær programmering opg 4'!$C$8=0,"-",((-A4195+'Lineær programmering opg 4'!$M$8)/'Lineær programmering opg 4'!$K$8)*-1)</f>
        <v>-</v>
      </c>
      <c r="I4195" s="167" t="str">
        <f>IF('Lineær programmering opg 4'!$D$8=0,"-",'Lineær programmering opg 4'!$G$8)</f>
        <v>-</v>
      </c>
      <c r="J4195" s="295">
        <f>A4195*'Lineær programmering opg 4'!$C$11+Datatabel!C4195*'Lineær programmering opg 4'!$D$11</f>
        <v>43257.59999999986</v>
      </c>
      <c r="K4195" s="9">
        <f t="shared" si="327"/>
        <v>0</v>
      </c>
      <c r="L4195" s="9">
        <f t="shared" si="328"/>
        <v>0</v>
      </c>
    </row>
    <row r="4196" spans="1:12" ht="15" x14ac:dyDescent="0.25">
      <c r="A4196" s="167">
        <f t="shared" si="326"/>
        <v>139.36800000001108</v>
      </c>
      <c r="B4196" s="325">
        <f t="shared" si="329"/>
        <v>0.58070000000004618</v>
      </c>
      <c r="C4196" s="167">
        <f t="shared" si="325"/>
        <v>195.47399999999169</v>
      </c>
      <c r="D4196" s="167">
        <f>IF('Lineær programmering opg 4'!$M$4=0,"-",(-A4196+'Lineær programmering opg 4'!$M$4)/'Lineær programmering opg 4'!$K$4*-1)</f>
        <v>201.26399999997784</v>
      </c>
      <c r="E4196" s="167">
        <f>IF('Lineær programmering opg 4'!$M$5=0,"-",(-A4196+'Lineær programmering opg 4'!$M$5)/'Lineær programmering opg 4'!$K$5*-1)</f>
        <v>195.47399999999169</v>
      </c>
      <c r="F4196" s="167" t="str">
        <f>IF('Lineær programmering opg 4'!$E$6=0,"-",(-A4196+'Lineær programmering opg 4'!$M$6)/'Lineær programmering opg 4'!$K$6*-1)</f>
        <v>-</v>
      </c>
      <c r="G4196" s="167" t="str">
        <f>IF('Lineær programmering opg 4'!$D$7=0,"-",((-A4196+'Lineær programmering opg 4'!$M$7)/'Lineær programmering opg 4'!$K$7)*-1)</f>
        <v>-</v>
      </c>
      <c r="H4196" s="167" t="str">
        <f>IF('Lineær programmering opg 4'!$C$8=0,"-",((-A4196+'Lineær programmering opg 4'!$M$8)/'Lineær programmering opg 4'!$K$8)*-1)</f>
        <v>-</v>
      </c>
      <c r="I4196" s="167" t="str">
        <f>IF('Lineær programmering opg 4'!$D$8=0,"-",'Lineær programmering opg 4'!$G$8)</f>
        <v>-</v>
      </c>
      <c r="J4196" s="295">
        <f>A4196*'Lineær programmering opg 4'!$C$11+Datatabel!C4196*'Lineær programmering opg 4'!$D$11</f>
        <v>43257.899999999863</v>
      </c>
      <c r="K4196" s="9">
        <f t="shared" si="327"/>
        <v>0</v>
      </c>
      <c r="L4196" s="9">
        <f t="shared" si="328"/>
        <v>0</v>
      </c>
    </row>
    <row r="4197" spans="1:12" ht="15" x14ac:dyDescent="0.25">
      <c r="A4197" s="167">
        <f t="shared" si="326"/>
        <v>139.34400000001108</v>
      </c>
      <c r="B4197" s="325">
        <f t="shared" si="329"/>
        <v>0.58060000000004619</v>
      </c>
      <c r="C4197" s="167">
        <f t="shared" si="325"/>
        <v>195.49199999999169</v>
      </c>
      <c r="D4197" s="167">
        <f>IF('Lineær programmering opg 4'!$M$4=0,"-",(-A4197+'Lineær programmering opg 4'!$M$4)/'Lineær programmering opg 4'!$K$4*-1)</f>
        <v>201.31199999997784</v>
      </c>
      <c r="E4197" s="167">
        <f>IF('Lineær programmering opg 4'!$M$5=0,"-",(-A4197+'Lineær programmering opg 4'!$M$5)/'Lineær programmering opg 4'!$K$5*-1)</f>
        <v>195.49199999999169</v>
      </c>
      <c r="F4197" s="167" t="str">
        <f>IF('Lineær programmering opg 4'!$E$6=0,"-",(-A4197+'Lineær programmering opg 4'!$M$6)/'Lineær programmering opg 4'!$K$6*-1)</f>
        <v>-</v>
      </c>
      <c r="G4197" s="167" t="str">
        <f>IF('Lineær programmering opg 4'!$D$7=0,"-",((-A4197+'Lineær programmering opg 4'!$M$7)/'Lineær programmering opg 4'!$K$7)*-1)</f>
        <v>-</v>
      </c>
      <c r="H4197" s="167" t="str">
        <f>IF('Lineær programmering opg 4'!$C$8=0,"-",((-A4197+'Lineær programmering opg 4'!$M$8)/'Lineær programmering opg 4'!$K$8)*-1)</f>
        <v>-</v>
      </c>
      <c r="I4197" s="167" t="str">
        <f>IF('Lineær programmering opg 4'!$D$8=0,"-",'Lineær programmering opg 4'!$G$8)</f>
        <v>-</v>
      </c>
      <c r="J4197" s="295">
        <f>A4197*'Lineær programmering opg 4'!$C$11+Datatabel!C4197*'Lineær programmering opg 4'!$D$11</f>
        <v>43258.199999999866</v>
      </c>
      <c r="K4197" s="9">
        <f t="shared" si="327"/>
        <v>0</v>
      </c>
      <c r="L4197" s="9">
        <f t="shared" si="328"/>
        <v>0</v>
      </c>
    </row>
    <row r="4198" spans="1:12" ht="15" x14ac:dyDescent="0.25">
      <c r="A4198" s="167">
        <f t="shared" si="326"/>
        <v>139.32000000001108</v>
      </c>
      <c r="B4198" s="325">
        <f t="shared" si="329"/>
        <v>0.5805000000000462</v>
      </c>
      <c r="C4198" s="167">
        <f t="shared" si="325"/>
        <v>195.50999999999169</v>
      </c>
      <c r="D4198" s="167">
        <f>IF('Lineær programmering opg 4'!$M$4=0,"-",(-A4198+'Lineær programmering opg 4'!$M$4)/'Lineær programmering opg 4'!$K$4*-1)</f>
        <v>201.35999999997784</v>
      </c>
      <c r="E4198" s="167">
        <f>IF('Lineær programmering opg 4'!$M$5=0,"-",(-A4198+'Lineær programmering opg 4'!$M$5)/'Lineær programmering opg 4'!$K$5*-1)</f>
        <v>195.50999999999169</v>
      </c>
      <c r="F4198" s="167" t="str">
        <f>IF('Lineær programmering opg 4'!$E$6=0,"-",(-A4198+'Lineær programmering opg 4'!$M$6)/'Lineær programmering opg 4'!$K$6*-1)</f>
        <v>-</v>
      </c>
      <c r="G4198" s="167" t="str">
        <f>IF('Lineær programmering opg 4'!$D$7=0,"-",((-A4198+'Lineær programmering opg 4'!$M$7)/'Lineær programmering opg 4'!$K$7)*-1)</f>
        <v>-</v>
      </c>
      <c r="H4198" s="167" t="str">
        <f>IF('Lineær programmering opg 4'!$C$8=0,"-",((-A4198+'Lineær programmering opg 4'!$M$8)/'Lineær programmering opg 4'!$K$8)*-1)</f>
        <v>-</v>
      </c>
      <c r="I4198" s="167" t="str">
        <f>IF('Lineær programmering opg 4'!$D$8=0,"-",'Lineær programmering opg 4'!$G$8)</f>
        <v>-</v>
      </c>
      <c r="J4198" s="295">
        <f>A4198*'Lineær programmering opg 4'!$C$11+Datatabel!C4198*'Lineær programmering opg 4'!$D$11</f>
        <v>43258.499999999862</v>
      </c>
      <c r="K4198" s="9">
        <f t="shared" si="327"/>
        <v>0</v>
      </c>
      <c r="L4198" s="9">
        <f t="shared" si="328"/>
        <v>0</v>
      </c>
    </row>
    <row r="4199" spans="1:12" ht="15" x14ac:dyDescent="0.25">
      <c r="A4199" s="167">
        <f t="shared" si="326"/>
        <v>139.29600000001108</v>
      </c>
      <c r="B4199" s="325">
        <f t="shared" si="329"/>
        <v>0.58040000000004621</v>
      </c>
      <c r="C4199" s="167">
        <f t="shared" si="325"/>
        <v>195.52799999999169</v>
      </c>
      <c r="D4199" s="167">
        <f>IF('Lineær programmering opg 4'!$M$4=0,"-",(-A4199+'Lineær programmering opg 4'!$M$4)/'Lineær programmering opg 4'!$K$4*-1)</f>
        <v>201.40799999997785</v>
      </c>
      <c r="E4199" s="167">
        <f>IF('Lineær programmering opg 4'!$M$5=0,"-",(-A4199+'Lineær programmering opg 4'!$M$5)/'Lineær programmering opg 4'!$K$5*-1)</f>
        <v>195.52799999999169</v>
      </c>
      <c r="F4199" s="167" t="str">
        <f>IF('Lineær programmering opg 4'!$E$6=0,"-",(-A4199+'Lineær programmering opg 4'!$M$6)/'Lineær programmering opg 4'!$K$6*-1)</f>
        <v>-</v>
      </c>
      <c r="G4199" s="167" t="str">
        <f>IF('Lineær programmering opg 4'!$D$7=0,"-",((-A4199+'Lineær programmering opg 4'!$M$7)/'Lineær programmering opg 4'!$K$7)*-1)</f>
        <v>-</v>
      </c>
      <c r="H4199" s="167" t="str">
        <f>IF('Lineær programmering opg 4'!$C$8=0,"-",((-A4199+'Lineær programmering opg 4'!$M$8)/'Lineær programmering opg 4'!$K$8)*-1)</f>
        <v>-</v>
      </c>
      <c r="I4199" s="167" t="str">
        <f>IF('Lineær programmering opg 4'!$D$8=0,"-",'Lineær programmering opg 4'!$G$8)</f>
        <v>-</v>
      </c>
      <c r="J4199" s="295">
        <f>A4199*'Lineær programmering opg 4'!$C$11+Datatabel!C4199*'Lineær programmering opg 4'!$D$11</f>
        <v>43258.799999999857</v>
      </c>
      <c r="K4199" s="9">
        <f t="shared" si="327"/>
        <v>0</v>
      </c>
      <c r="L4199" s="9">
        <f t="shared" si="328"/>
        <v>0</v>
      </c>
    </row>
    <row r="4200" spans="1:12" ht="15" x14ac:dyDescent="0.25">
      <c r="A4200" s="167">
        <f t="shared" si="326"/>
        <v>139.2720000000111</v>
      </c>
      <c r="B4200" s="325">
        <f t="shared" si="329"/>
        <v>0.58030000000004622</v>
      </c>
      <c r="C4200" s="167">
        <f t="shared" si="325"/>
        <v>195.54599999999169</v>
      </c>
      <c r="D4200" s="167">
        <f>IF('Lineær programmering opg 4'!$M$4=0,"-",(-A4200+'Lineær programmering opg 4'!$M$4)/'Lineær programmering opg 4'!$K$4*-1)</f>
        <v>201.45599999997779</v>
      </c>
      <c r="E4200" s="167">
        <f>IF('Lineær programmering opg 4'!$M$5=0,"-",(-A4200+'Lineær programmering opg 4'!$M$5)/'Lineær programmering opg 4'!$K$5*-1)</f>
        <v>195.54599999999169</v>
      </c>
      <c r="F4200" s="167" t="str">
        <f>IF('Lineær programmering opg 4'!$E$6=0,"-",(-A4200+'Lineær programmering opg 4'!$M$6)/'Lineær programmering opg 4'!$K$6*-1)</f>
        <v>-</v>
      </c>
      <c r="G4200" s="167" t="str">
        <f>IF('Lineær programmering opg 4'!$D$7=0,"-",((-A4200+'Lineær programmering opg 4'!$M$7)/'Lineær programmering opg 4'!$K$7)*-1)</f>
        <v>-</v>
      </c>
      <c r="H4200" s="167" t="str">
        <f>IF('Lineær programmering opg 4'!$C$8=0,"-",((-A4200+'Lineær programmering opg 4'!$M$8)/'Lineær programmering opg 4'!$K$8)*-1)</f>
        <v>-</v>
      </c>
      <c r="I4200" s="167" t="str">
        <f>IF('Lineær programmering opg 4'!$D$8=0,"-",'Lineær programmering opg 4'!$G$8)</f>
        <v>-</v>
      </c>
      <c r="J4200" s="295">
        <f>A4200*'Lineær programmering opg 4'!$C$11+Datatabel!C4200*'Lineær programmering opg 4'!$D$11</f>
        <v>43259.09999999986</v>
      </c>
      <c r="K4200" s="9">
        <f t="shared" si="327"/>
        <v>0</v>
      </c>
      <c r="L4200" s="9">
        <f t="shared" si="328"/>
        <v>0</v>
      </c>
    </row>
    <row r="4201" spans="1:12" ht="15" x14ac:dyDescent="0.25">
      <c r="A4201" s="167">
        <f t="shared" si="326"/>
        <v>139.2480000000111</v>
      </c>
      <c r="B4201" s="325">
        <f t="shared" si="329"/>
        <v>0.58020000000004623</v>
      </c>
      <c r="C4201" s="167">
        <f t="shared" si="325"/>
        <v>195.56399999999169</v>
      </c>
      <c r="D4201" s="167">
        <f>IF('Lineær programmering opg 4'!$M$4=0,"-",(-A4201+'Lineær programmering opg 4'!$M$4)/'Lineær programmering opg 4'!$K$4*-1)</f>
        <v>201.50399999997779</v>
      </c>
      <c r="E4201" s="167">
        <f>IF('Lineær programmering opg 4'!$M$5=0,"-",(-A4201+'Lineær programmering opg 4'!$M$5)/'Lineær programmering opg 4'!$K$5*-1)</f>
        <v>195.56399999999169</v>
      </c>
      <c r="F4201" s="167" t="str">
        <f>IF('Lineær programmering opg 4'!$E$6=0,"-",(-A4201+'Lineær programmering opg 4'!$M$6)/'Lineær programmering opg 4'!$K$6*-1)</f>
        <v>-</v>
      </c>
      <c r="G4201" s="167" t="str">
        <f>IF('Lineær programmering opg 4'!$D$7=0,"-",((-A4201+'Lineær programmering opg 4'!$M$7)/'Lineær programmering opg 4'!$K$7)*-1)</f>
        <v>-</v>
      </c>
      <c r="H4201" s="167" t="str">
        <f>IF('Lineær programmering opg 4'!$C$8=0,"-",((-A4201+'Lineær programmering opg 4'!$M$8)/'Lineær programmering opg 4'!$K$8)*-1)</f>
        <v>-</v>
      </c>
      <c r="I4201" s="167" t="str">
        <f>IF('Lineær programmering opg 4'!$D$8=0,"-",'Lineær programmering opg 4'!$G$8)</f>
        <v>-</v>
      </c>
      <c r="J4201" s="295">
        <f>A4201*'Lineær programmering opg 4'!$C$11+Datatabel!C4201*'Lineær programmering opg 4'!$D$11</f>
        <v>43259.399999999863</v>
      </c>
      <c r="K4201" s="9">
        <f t="shared" si="327"/>
        <v>0</v>
      </c>
      <c r="L4201" s="9">
        <f t="shared" si="328"/>
        <v>0</v>
      </c>
    </row>
    <row r="4202" spans="1:12" ht="15" x14ac:dyDescent="0.25">
      <c r="A4202" s="167">
        <f t="shared" si="326"/>
        <v>139.2240000000111</v>
      </c>
      <c r="B4202" s="325">
        <f t="shared" si="329"/>
        <v>0.58010000000004625</v>
      </c>
      <c r="C4202" s="167">
        <f t="shared" si="325"/>
        <v>195.58199999999169</v>
      </c>
      <c r="D4202" s="167">
        <f>IF('Lineær programmering opg 4'!$M$4=0,"-",(-A4202+'Lineær programmering opg 4'!$M$4)/'Lineær programmering opg 4'!$K$4*-1)</f>
        <v>201.5519999999778</v>
      </c>
      <c r="E4202" s="167">
        <f>IF('Lineær programmering opg 4'!$M$5=0,"-",(-A4202+'Lineær programmering opg 4'!$M$5)/'Lineær programmering opg 4'!$K$5*-1)</f>
        <v>195.58199999999169</v>
      </c>
      <c r="F4202" s="167" t="str">
        <f>IF('Lineær programmering opg 4'!$E$6=0,"-",(-A4202+'Lineær programmering opg 4'!$M$6)/'Lineær programmering opg 4'!$K$6*-1)</f>
        <v>-</v>
      </c>
      <c r="G4202" s="167" t="str">
        <f>IF('Lineær programmering opg 4'!$D$7=0,"-",((-A4202+'Lineær programmering opg 4'!$M$7)/'Lineær programmering opg 4'!$K$7)*-1)</f>
        <v>-</v>
      </c>
      <c r="H4202" s="167" t="str">
        <f>IF('Lineær programmering opg 4'!$C$8=0,"-",((-A4202+'Lineær programmering opg 4'!$M$8)/'Lineær programmering opg 4'!$K$8)*-1)</f>
        <v>-</v>
      </c>
      <c r="I4202" s="167" t="str">
        <f>IF('Lineær programmering opg 4'!$D$8=0,"-",'Lineær programmering opg 4'!$G$8)</f>
        <v>-</v>
      </c>
      <c r="J4202" s="295">
        <f>A4202*'Lineær programmering opg 4'!$C$11+Datatabel!C4202*'Lineær programmering opg 4'!$D$11</f>
        <v>43259.699999999866</v>
      </c>
      <c r="K4202" s="9">
        <f t="shared" si="327"/>
        <v>0</v>
      </c>
      <c r="L4202" s="9">
        <f t="shared" si="328"/>
        <v>0</v>
      </c>
    </row>
    <row r="4203" spans="1:12" ht="15" x14ac:dyDescent="0.25">
      <c r="A4203" s="167">
        <f t="shared" si="326"/>
        <v>139.2000000000111</v>
      </c>
      <c r="B4203" s="325">
        <f t="shared" si="329"/>
        <v>0.58000000000004626</v>
      </c>
      <c r="C4203" s="167">
        <f t="shared" si="325"/>
        <v>195.5999999999917</v>
      </c>
      <c r="D4203" s="167">
        <f>IF('Lineær programmering opg 4'!$M$4=0,"-",(-A4203+'Lineær programmering opg 4'!$M$4)/'Lineær programmering opg 4'!$K$4*-1)</f>
        <v>201.5999999999778</v>
      </c>
      <c r="E4203" s="167">
        <f>IF('Lineær programmering opg 4'!$M$5=0,"-",(-A4203+'Lineær programmering opg 4'!$M$5)/'Lineær programmering opg 4'!$K$5*-1)</f>
        <v>195.5999999999917</v>
      </c>
      <c r="F4203" s="167" t="str">
        <f>IF('Lineær programmering opg 4'!$E$6=0,"-",(-A4203+'Lineær programmering opg 4'!$M$6)/'Lineær programmering opg 4'!$K$6*-1)</f>
        <v>-</v>
      </c>
      <c r="G4203" s="167" t="str">
        <f>IF('Lineær programmering opg 4'!$D$7=0,"-",((-A4203+'Lineær programmering opg 4'!$M$7)/'Lineær programmering opg 4'!$K$7)*-1)</f>
        <v>-</v>
      </c>
      <c r="H4203" s="167" t="str">
        <f>IF('Lineær programmering opg 4'!$C$8=0,"-",((-A4203+'Lineær programmering opg 4'!$M$8)/'Lineær programmering opg 4'!$K$8)*-1)</f>
        <v>-</v>
      </c>
      <c r="I4203" s="167" t="str">
        <f>IF('Lineær programmering opg 4'!$D$8=0,"-",'Lineær programmering opg 4'!$G$8)</f>
        <v>-</v>
      </c>
      <c r="J4203" s="295">
        <f>A4203*'Lineær programmering opg 4'!$C$11+Datatabel!C4203*'Lineær programmering opg 4'!$D$11</f>
        <v>43259.999999999869</v>
      </c>
      <c r="K4203" s="9">
        <f t="shared" si="327"/>
        <v>0</v>
      </c>
      <c r="L4203" s="9">
        <f t="shared" si="328"/>
        <v>0</v>
      </c>
    </row>
    <row r="4204" spans="1:12" ht="15" x14ac:dyDescent="0.25">
      <c r="A4204" s="167">
        <f t="shared" si="326"/>
        <v>139.1760000000111</v>
      </c>
      <c r="B4204" s="325">
        <f t="shared" si="329"/>
        <v>0.57990000000004627</v>
      </c>
      <c r="C4204" s="167">
        <f t="shared" si="325"/>
        <v>195.6179999999917</v>
      </c>
      <c r="D4204" s="167">
        <f>IF('Lineær programmering opg 4'!$M$4=0,"-",(-A4204+'Lineær programmering opg 4'!$M$4)/'Lineær programmering opg 4'!$K$4*-1)</f>
        <v>201.6479999999778</v>
      </c>
      <c r="E4204" s="167">
        <f>IF('Lineær programmering opg 4'!$M$5=0,"-",(-A4204+'Lineær programmering opg 4'!$M$5)/'Lineær programmering opg 4'!$K$5*-1)</f>
        <v>195.6179999999917</v>
      </c>
      <c r="F4204" s="167" t="str">
        <f>IF('Lineær programmering opg 4'!$E$6=0,"-",(-A4204+'Lineær programmering opg 4'!$M$6)/'Lineær programmering opg 4'!$K$6*-1)</f>
        <v>-</v>
      </c>
      <c r="G4204" s="167" t="str">
        <f>IF('Lineær programmering opg 4'!$D$7=0,"-",((-A4204+'Lineær programmering opg 4'!$M$7)/'Lineær programmering opg 4'!$K$7)*-1)</f>
        <v>-</v>
      </c>
      <c r="H4204" s="167" t="str">
        <f>IF('Lineær programmering opg 4'!$C$8=0,"-",((-A4204+'Lineær programmering opg 4'!$M$8)/'Lineær programmering opg 4'!$K$8)*-1)</f>
        <v>-</v>
      </c>
      <c r="I4204" s="167" t="str">
        <f>IF('Lineær programmering opg 4'!$D$8=0,"-",'Lineær programmering opg 4'!$G$8)</f>
        <v>-</v>
      </c>
      <c r="J4204" s="295">
        <f>A4204*'Lineær programmering opg 4'!$C$11+Datatabel!C4204*'Lineær programmering opg 4'!$D$11</f>
        <v>43260.299999999865</v>
      </c>
      <c r="K4204" s="9">
        <f t="shared" si="327"/>
        <v>0</v>
      </c>
      <c r="L4204" s="9">
        <f t="shared" si="328"/>
        <v>0</v>
      </c>
    </row>
    <row r="4205" spans="1:12" ht="15" x14ac:dyDescent="0.25">
      <c r="A4205" s="167">
        <f t="shared" si="326"/>
        <v>139.1520000000111</v>
      </c>
      <c r="B4205" s="325">
        <f t="shared" si="329"/>
        <v>0.57980000000004628</v>
      </c>
      <c r="C4205" s="167">
        <f t="shared" si="325"/>
        <v>195.6359999999917</v>
      </c>
      <c r="D4205" s="167">
        <f>IF('Lineær programmering opg 4'!$M$4=0,"-",(-A4205+'Lineær programmering opg 4'!$M$4)/'Lineær programmering opg 4'!$K$4*-1)</f>
        <v>201.6959999999778</v>
      </c>
      <c r="E4205" s="167">
        <f>IF('Lineær programmering opg 4'!$M$5=0,"-",(-A4205+'Lineær programmering opg 4'!$M$5)/'Lineær programmering opg 4'!$K$5*-1)</f>
        <v>195.6359999999917</v>
      </c>
      <c r="F4205" s="167" t="str">
        <f>IF('Lineær programmering opg 4'!$E$6=0,"-",(-A4205+'Lineær programmering opg 4'!$M$6)/'Lineær programmering opg 4'!$K$6*-1)</f>
        <v>-</v>
      </c>
      <c r="G4205" s="167" t="str">
        <f>IF('Lineær programmering opg 4'!$D$7=0,"-",((-A4205+'Lineær programmering opg 4'!$M$7)/'Lineær programmering opg 4'!$K$7)*-1)</f>
        <v>-</v>
      </c>
      <c r="H4205" s="167" t="str">
        <f>IF('Lineær programmering opg 4'!$C$8=0,"-",((-A4205+'Lineær programmering opg 4'!$M$8)/'Lineær programmering opg 4'!$K$8)*-1)</f>
        <v>-</v>
      </c>
      <c r="I4205" s="167" t="str">
        <f>IF('Lineær programmering opg 4'!$D$8=0,"-",'Lineær programmering opg 4'!$G$8)</f>
        <v>-</v>
      </c>
      <c r="J4205" s="295">
        <f>A4205*'Lineær programmering opg 4'!$C$11+Datatabel!C4205*'Lineær programmering opg 4'!$D$11</f>
        <v>43260.59999999986</v>
      </c>
      <c r="K4205" s="9">
        <f t="shared" si="327"/>
        <v>0</v>
      </c>
      <c r="L4205" s="9">
        <f t="shared" si="328"/>
        <v>0</v>
      </c>
    </row>
    <row r="4206" spans="1:12" ht="15" x14ac:dyDescent="0.25">
      <c r="A4206" s="167">
        <f t="shared" si="326"/>
        <v>139.1280000000111</v>
      </c>
      <c r="B4206" s="325">
        <f t="shared" si="329"/>
        <v>0.57970000000004629</v>
      </c>
      <c r="C4206" s="167">
        <f t="shared" si="325"/>
        <v>195.6539999999917</v>
      </c>
      <c r="D4206" s="167">
        <f>IF('Lineær programmering opg 4'!$M$4=0,"-",(-A4206+'Lineær programmering opg 4'!$M$4)/'Lineær programmering opg 4'!$K$4*-1)</f>
        <v>201.7439999999778</v>
      </c>
      <c r="E4206" s="167">
        <f>IF('Lineær programmering opg 4'!$M$5=0,"-",(-A4206+'Lineær programmering opg 4'!$M$5)/'Lineær programmering opg 4'!$K$5*-1)</f>
        <v>195.6539999999917</v>
      </c>
      <c r="F4206" s="167" t="str">
        <f>IF('Lineær programmering opg 4'!$E$6=0,"-",(-A4206+'Lineær programmering opg 4'!$M$6)/'Lineær programmering opg 4'!$K$6*-1)</f>
        <v>-</v>
      </c>
      <c r="G4206" s="167" t="str">
        <f>IF('Lineær programmering opg 4'!$D$7=0,"-",((-A4206+'Lineær programmering opg 4'!$M$7)/'Lineær programmering opg 4'!$K$7)*-1)</f>
        <v>-</v>
      </c>
      <c r="H4206" s="167" t="str">
        <f>IF('Lineær programmering opg 4'!$C$8=0,"-",((-A4206+'Lineær programmering opg 4'!$M$8)/'Lineær programmering opg 4'!$K$8)*-1)</f>
        <v>-</v>
      </c>
      <c r="I4206" s="167" t="str">
        <f>IF('Lineær programmering opg 4'!$D$8=0,"-",'Lineær programmering opg 4'!$G$8)</f>
        <v>-</v>
      </c>
      <c r="J4206" s="295">
        <f>A4206*'Lineær programmering opg 4'!$C$11+Datatabel!C4206*'Lineær programmering opg 4'!$D$11</f>
        <v>43260.899999999863</v>
      </c>
      <c r="K4206" s="9">
        <f t="shared" si="327"/>
        <v>0</v>
      </c>
      <c r="L4206" s="9">
        <f t="shared" si="328"/>
        <v>0</v>
      </c>
    </row>
    <row r="4207" spans="1:12" ht="15" x14ac:dyDescent="0.25">
      <c r="A4207" s="167">
        <f t="shared" si="326"/>
        <v>139.10400000001113</v>
      </c>
      <c r="B4207" s="325">
        <f t="shared" si="329"/>
        <v>0.5796000000000463</v>
      </c>
      <c r="C4207" s="167">
        <f t="shared" si="325"/>
        <v>195.67199999999167</v>
      </c>
      <c r="D4207" s="167">
        <f>IF('Lineær programmering opg 4'!$M$4=0,"-",(-A4207+'Lineær programmering opg 4'!$M$4)/'Lineær programmering opg 4'!$K$4*-1)</f>
        <v>201.79199999997775</v>
      </c>
      <c r="E4207" s="167">
        <f>IF('Lineær programmering opg 4'!$M$5=0,"-",(-A4207+'Lineær programmering opg 4'!$M$5)/'Lineær programmering opg 4'!$K$5*-1)</f>
        <v>195.67199999999167</v>
      </c>
      <c r="F4207" s="167" t="str">
        <f>IF('Lineær programmering opg 4'!$E$6=0,"-",(-A4207+'Lineær programmering opg 4'!$M$6)/'Lineær programmering opg 4'!$K$6*-1)</f>
        <v>-</v>
      </c>
      <c r="G4207" s="167" t="str">
        <f>IF('Lineær programmering opg 4'!$D$7=0,"-",((-A4207+'Lineær programmering opg 4'!$M$7)/'Lineær programmering opg 4'!$K$7)*-1)</f>
        <v>-</v>
      </c>
      <c r="H4207" s="167" t="str">
        <f>IF('Lineær programmering opg 4'!$C$8=0,"-",((-A4207+'Lineær programmering opg 4'!$M$8)/'Lineær programmering opg 4'!$K$8)*-1)</f>
        <v>-</v>
      </c>
      <c r="I4207" s="167" t="str">
        <f>IF('Lineær programmering opg 4'!$D$8=0,"-",'Lineær programmering opg 4'!$G$8)</f>
        <v>-</v>
      </c>
      <c r="J4207" s="295">
        <f>A4207*'Lineær programmering opg 4'!$C$11+Datatabel!C4207*'Lineær programmering opg 4'!$D$11</f>
        <v>43261.199999999866</v>
      </c>
      <c r="K4207" s="9">
        <f t="shared" si="327"/>
        <v>0</v>
      </c>
      <c r="L4207" s="9">
        <f t="shared" si="328"/>
        <v>0</v>
      </c>
    </row>
    <row r="4208" spans="1:12" ht="15" x14ac:dyDescent="0.25">
      <c r="A4208" s="167">
        <f t="shared" si="326"/>
        <v>139.08000000001113</v>
      </c>
      <c r="B4208" s="325">
        <f t="shared" si="329"/>
        <v>0.57950000000004631</v>
      </c>
      <c r="C4208" s="167">
        <f t="shared" si="325"/>
        <v>195.68999999999167</v>
      </c>
      <c r="D4208" s="167">
        <f>IF('Lineær programmering opg 4'!$M$4=0,"-",(-A4208+'Lineær programmering opg 4'!$M$4)/'Lineær programmering opg 4'!$K$4*-1)</f>
        <v>201.83999999997775</v>
      </c>
      <c r="E4208" s="167">
        <f>IF('Lineær programmering opg 4'!$M$5=0,"-",(-A4208+'Lineær programmering opg 4'!$M$5)/'Lineær programmering opg 4'!$K$5*-1)</f>
        <v>195.68999999999167</v>
      </c>
      <c r="F4208" s="167" t="str">
        <f>IF('Lineær programmering opg 4'!$E$6=0,"-",(-A4208+'Lineær programmering opg 4'!$M$6)/'Lineær programmering opg 4'!$K$6*-1)</f>
        <v>-</v>
      </c>
      <c r="G4208" s="167" t="str">
        <f>IF('Lineær programmering opg 4'!$D$7=0,"-",((-A4208+'Lineær programmering opg 4'!$M$7)/'Lineær programmering opg 4'!$K$7)*-1)</f>
        <v>-</v>
      </c>
      <c r="H4208" s="167" t="str">
        <f>IF('Lineær programmering opg 4'!$C$8=0,"-",((-A4208+'Lineær programmering opg 4'!$M$8)/'Lineær programmering opg 4'!$K$8)*-1)</f>
        <v>-</v>
      </c>
      <c r="I4208" s="167" t="str">
        <f>IF('Lineær programmering opg 4'!$D$8=0,"-",'Lineær programmering opg 4'!$G$8)</f>
        <v>-</v>
      </c>
      <c r="J4208" s="295">
        <f>A4208*'Lineær programmering opg 4'!$C$11+Datatabel!C4208*'Lineær programmering opg 4'!$D$11</f>
        <v>43261.499999999869</v>
      </c>
      <c r="K4208" s="9">
        <f t="shared" si="327"/>
        <v>0</v>
      </c>
      <c r="L4208" s="9">
        <f t="shared" si="328"/>
        <v>0</v>
      </c>
    </row>
    <row r="4209" spans="1:12" ht="15" x14ac:dyDescent="0.25">
      <c r="A4209" s="167">
        <f t="shared" si="326"/>
        <v>139.05600000001112</v>
      </c>
      <c r="B4209" s="325">
        <f t="shared" si="329"/>
        <v>0.57940000000004632</v>
      </c>
      <c r="C4209" s="167">
        <f t="shared" si="325"/>
        <v>195.70799999999167</v>
      </c>
      <c r="D4209" s="167">
        <f>IF('Lineær programmering opg 4'!$M$4=0,"-",(-A4209+'Lineær programmering opg 4'!$M$4)/'Lineær programmering opg 4'!$K$4*-1)</f>
        <v>201.88799999997775</v>
      </c>
      <c r="E4209" s="167">
        <f>IF('Lineær programmering opg 4'!$M$5=0,"-",(-A4209+'Lineær programmering opg 4'!$M$5)/'Lineær programmering opg 4'!$K$5*-1)</f>
        <v>195.70799999999167</v>
      </c>
      <c r="F4209" s="167" t="str">
        <f>IF('Lineær programmering opg 4'!$E$6=0,"-",(-A4209+'Lineær programmering opg 4'!$M$6)/'Lineær programmering opg 4'!$K$6*-1)</f>
        <v>-</v>
      </c>
      <c r="G4209" s="167" t="str">
        <f>IF('Lineær programmering opg 4'!$D$7=0,"-",((-A4209+'Lineær programmering opg 4'!$M$7)/'Lineær programmering opg 4'!$K$7)*-1)</f>
        <v>-</v>
      </c>
      <c r="H4209" s="167" t="str">
        <f>IF('Lineær programmering opg 4'!$C$8=0,"-",((-A4209+'Lineær programmering opg 4'!$M$8)/'Lineær programmering opg 4'!$K$8)*-1)</f>
        <v>-</v>
      </c>
      <c r="I4209" s="167" t="str">
        <f>IF('Lineær programmering opg 4'!$D$8=0,"-",'Lineær programmering opg 4'!$G$8)</f>
        <v>-</v>
      </c>
      <c r="J4209" s="295">
        <f>A4209*'Lineær programmering opg 4'!$C$11+Datatabel!C4209*'Lineær programmering opg 4'!$D$11</f>
        <v>43261.799999999857</v>
      </c>
      <c r="K4209" s="9">
        <f t="shared" si="327"/>
        <v>0</v>
      </c>
      <c r="L4209" s="9">
        <f t="shared" si="328"/>
        <v>0</v>
      </c>
    </row>
    <row r="4210" spans="1:12" ht="15" x14ac:dyDescent="0.25">
      <c r="A4210" s="167">
        <f t="shared" si="326"/>
        <v>139.03200000001112</v>
      </c>
      <c r="B4210" s="325">
        <f t="shared" si="329"/>
        <v>0.57930000000004633</v>
      </c>
      <c r="C4210" s="167">
        <f t="shared" si="325"/>
        <v>195.72599999999167</v>
      </c>
      <c r="D4210" s="167">
        <f>IF('Lineær programmering opg 4'!$M$4=0,"-",(-A4210+'Lineær programmering opg 4'!$M$4)/'Lineær programmering opg 4'!$K$4*-1)</f>
        <v>201.93599999997775</v>
      </c>
      <c r="E4210" s="167">
        <f>IF('Lineær programmering opg 4'!$M$5=0,"-",(-A4210+'Lineær programmering opg 4'!$M$5)/'Lineær programmering opg 4'!$K$5*-1)</f>
        <v>195.72599999999167</v>
      </c>
      <c r="F4210" s="167" t="str">
        <f>IF('Lineær programmering opg 4'!$E$6=0,"-",(-A4210+'Lineær programmering opg 4'!$M$6)/'Lineær programmering opg 4'!$K$6*-1)</f>
        <v>-</v>
      </c>
      <c r="G4210" s="167" t="str">
        <f>IF('Lineær programmering opg 4'!$D$7=0,"-",((-A4210+'Lineær programmering opg 4'!$M$7)/'Lineær programmering opg 4'!$K$7)*-1)</f>
        <v>-</v>
      </c>
      <c r="H4210" s="167" t="str">
        <f>IF('Lineær programmering opg 4'!$C$8=0,"-",((-A4210+'Lineær programmering opg 4'!$M$8)/'Lineær programmering opg 4'!$K$8)*-1)</f>
        <v>-</v>
      </c>
      <c r="I4210" s="167" t="str">
        <f>IF('Lineær programmering opg 4'!$D$8=0,"-",'Lineær programmering opg 4'!$G$8)</f>
        <v>-</v>
      </c>
      <c r="J4210" s="295">
        <f>A4210*'Lineær programmering opg 4'!$C$11+Datatabel!C4210*'Lineær programmering opg 4'!$D$11</f>
        <v>43262.09999999986</v>
      </c>
      <c r="K4210" s="9">
        <f t="shared" si="327"/>
        <v>0</v>
      </c>
      <c r="L4210" s="9">
        <f t="shared" si="328"/>
        <v>0</v>
      </c>
    </row>
    <row r="4211" spans="1:12" ht="15" x14ac:dyDescent="0.25">
      <c r="A4211" s="167">
        <f t="shared" si="326"/>
        <v>139.00800000001112</v>
      </c>
      <c r="B4211" s="325">
        <f t="shared" si="329"/>
        <v>0.57920000000004634</v>
      </c>
      <c r="C4211" s="167">
        <f t="shared" si="325"/>
        <v>195.74399999999167</v>
      </c>
      <c r="D4211" s="167">
        <f>IF('Lineær programmering opg 4'!$M$4=0,"-",(-A4211+'Lineær programmering opg 4'!$M$4)/'Lineær programmering opg 4'!$K$4*-1)</f>
        <v>201.98399999997775</v>
      </c>
      <c r="E4211" s="167">
        <f>IF('Lineær programmering opg 4'!$M$5=0,"-",(-A4211+'Lineær programmering opg 4'!$M$5)/'Lineær programmering opg 4'!$K$5*-1)</f>
        <v>195.74399999999167</v>
      </c>
      <c r="F4211" s="167" t="str">
        <f>IF('Lineær programmering opg 4'!$E$6=0,"-",(-A4211+'Lineær programmering opg 4'!$M$6)/'Lineær programmering opg 4'!$K$6*-1)</f>
        <v>-</v>
      </c>
      <c r="G4211" s="167" t="str">
        <f>IF('Lineær programmering opg 4'!$D$7=0,"-",((-A4211+'Lineær programmering opg 4'!$M$7)/'Lineær programmering opg 4'!$K$7)*-1)</f>
        <v>-</v>
      </c>
      <c r="H4211" s="167" t="str">
        <f>IF('Lineær programmering opg 4'!$C$8=0,"-",((-A4211+'Lineær programmering opg 4'!$M$8)/'Lineær programmering opg 4'!$K$8)*-1)</f>
        <v>-</v>
      </c>
      <c r="I4211" s="167" t="str">
        <f>IF('Lineær programmering opg 4'!$D$8=0,"-",'Lineær programmering opg 4'!$G$8)</f>
        <v>-</v>
      </c>
      <c r="J4211" s="295">
        <f>A4211*'Lineær programmering opg 4'!$C$11+Datatabel!C4211*'Lineær programmering opg 4'!$D$11</f>
        <v>43262.399999999863</v>
      </c>
      <c r="K4211" s="9">
        <f t="shared" si="327"/>
        <v>0</v>
      </c>
      <c r="L4211" s="9">
        <f t="shared" si="328"/>
        <v>0</v>
      </c>
    </row>
    <row r="4212" spans="1:12" ht="15" x14ac:dyDescent="0.25">
      <c r="A4212" s="167">
        <f t="shared" si="326"/>
        <v>138.98400000001112</v>
      </c>
      <c r="B4212" s="325">
        <f t="shared" si="329"/>
        <v>0.57910000000004636</v>
      </c>
      <c r="C4212" s="167">
        <f t="shared" si="325"/>
        <v>195.76199999999167</v>
      </c>
      <c r="D4212" s="167">
        <f>IF('Lineær programmering opg 4'!$M$4=0,"-",(-A4212+'Lineær programmering opg 4'!$M$4)/'Lineær programmering opg 4'!$K$4*-1)</f>
        <v>202.03199999997776</v>
      </c>
      <c r="E4212" s="167">
        <f>IF('Lineær programmering opg 4'!$M$5=0,"-",(-A4212+'Lineær programmering opg 4'!$M$5)/'Lineær programmering opg 4'!$K$5*-1)</f>
        <v>195.76199999999167</v>
      </c>
      <c r="F4212" s="167" t="str">
        <f>IF('Lineær programmering opg 4'!$E$6=0,"-",(-A4212+'Lineær programmering opg 4'!$M$6)/'Lineær programmering opg 4'!$K$6*-1)</f>
        <v>-</v>
      </c>
      <c r="G4212" s="167" t="str">
        <f>IF('Lineær programmering opg 4'!$D$7=0,"-",((-A4212+'Lineær programmering opg 4'!$M$7)/'Lineær programmering opg 4'!$K$7)*-1)</f>
        <v>-</v>
      </c>
      <c r="H4212" s="167" t="str">
        <f>IF('Lineær programmering opg 4'!$C$8=0,"-",((-A4212+'Lineær programmering opg 4'!$M$8)/'Lineær programmering opg 4'!$K$8)*-1)</f>
        <v>-</v>
      </c>
      <c r="I4212" s="167" t="str">
        <f>IF('Lineær programmering opg 4'!$D$8=0,"-",'Lineær programmering opg 4'!$G$8)</f>
        <v>-</v>
      </c>
      <c r="J4212" s="295">
        <f>A4212*'Lineær programmering opg 4'!$C$11+Datatabel!C4212*'Lineær programmering opg 4'!$D$11</f>
        <v>43262.699999999866</v>
      </c>
      <c r="K4212" s="9">
        <f t="shared" si="327"/>
        <v>0</v>
      </c>
      <c r="L4212" s="9">
        <f t="shared" si="328"/>
        <v>0</v>
      </c>
    </row>
    <row r="4213" spans="1:12" ht="15" x14ac:dyDescent="0.25">
      <c r="A4213" s="167">
        <f t="shared" si="326"/>
        <v>138.96000000001112</v>
      </c>
      <c r="B4213" s="325">
        <f t="shared" si="329"/>
        <v>0.57900000000004637</v>
      </c>
      <c r="C4213" s="167">
        <f t="shared" si="325"/>
        <v>195.77999999999167</v>
      </c>
      <c r="D4213" s="167">
        <f>IF('Lineær programmering opg 4'!$M$4=0,"-",(-A4213+'Lineær programmering opg 4'!$M$4)/'Lineær programmering opg 4'!$K$4*-1)</f>
        <v>202.07999999997776</v>
      </c>
      <c r="E4213" s="167">
        <f>IF('Lineær programmering opg 4'!$M$5=0,"-",(-A4213+'Lineær programmering opg 4'!$M$5)/'Lineær programmering opg 4'!$K$5*-1)</f>
        <v>195.77999999999167</v>
      </c>
      <c r="F4213" s="167" t="str">
        <f>IF('Lineær programmering opg 4'!$E$6=0,"-",(-A4213+'Lineær programmering opg 4'!$M$6)/'Lineær programmering opg 4'!$K$6*-1)</f>
        <v>-</v>
      </c>
      <c r="G4213" s="167" t="str">
        <f>IF('Lineær programmering opg 4'!$D$7=0,"-",((-A4213+'Lineær programmering opg 4'!$M$7)/'Lineær programmering opg 4'!$K$7)*-1)</f>
        <v>-</v>
      </c>
      <c r="H4213" s="167" t="str">
        <f>IF('Lineær programmering opg 4'!$C$8=0,"-",((-A4213+'Lineær programmering opg 4'!$M$8)/'Lineær programmering opg 4'!$K$8)*-1)</f>
        <v>-</v>
      </c>
      <c r="I4213" s="167" t="str">
        <f>IF('Lineær programmering opg 4'!$D$8=0,"-",'Lineær programmering opg 4'!$G$8)</f>
        <v>-</v>
      </c>
      <c r="J4213" s="295">
        <f>A4213*'Lineær programmering opg 4'!$C$11+Datatabel!C4213*'Lineær programmering opg 4'!$D$11</f>
        <v>43262.999999999862</v>
      </c>
      <c r="K4213" s="9">
        <f t="shared" si="327"/>
        <v>0</v>
      </c>
      <c r="L4213" s="9">
        <f t="shared" si="328"/>
        <v>0</v>
      </c>
    </row>
    <row r="4214" spans="1:12" ht="15" x14ac:dyDescent="0.25">
      <c r="A4214" s="167">
        <f t="shared" si="326"/>
        <v>138.93600000001112</v>
      </c>
      <c r="B4214" s="325">
        <f t="shared" si="329"/>
        <v>0.57890000000004638</v>
      </c>
      <c r="C4214" s="167">
        <f t="shared" si="325"/>
        <v>195.79799999999167</v>
      </c>
      <c r="D4214" s="167">
        <f>IF('Lineær programmering opg 4'!$M$4=0,"-",(-A4214+'Lineær programmering opg 4'!$M$4)/'Lineær programmering opg 4'!$K$4*-1)</f>
        <v>202.12799999997776</v>
      </c>
      <c r="E4214" s="167">
        <f>IF('Lineær programmering opg 4'!$M$5=0,"-",(-A4214+'Lineær programmering opg 4'!$M$5)/'Lineær programmering opg 4'!$K$5*-1)</f>
        <v>195.79799999999167</v>
      </c>
      <c r="F4214" s="167" t="str">
        <f>IF('Lineær programmering opg 4'!$E$6=0,"-",(-A4214+'Lineær programmering opg 4'!$M$6)/'Lineær programmering opg 4'!$K$6*-1)</f>
        <v>-</v>
      </c>
      <c r="G4214" s="167" t="str">
        <f>IF('Lineær programmering opg 4'!$D$7=0,"-",((-A4214+'Lineær programmering opg 4'!$M$7)/'Lineær programmering opg 4'!$K$7)*-1)</f>
        <v>-</v>
      </c>
      <c r="H4214" s="167" t="str">
        <f>IF('Lineær programmering opg 4'!$C$8=0,"-",((-A4214+'Lineær programmering opg 4'!$M$8)/'Lineær programmering opg 4'!$K$8)*-1)</f>
        <v>-</v>
      </c>
      <c r="I4214" s="167" t="str">
        <f>IF('Lineær programmering opg 4'!$D$8=0,"-",'Lineær programmering opg 4'!$G$8)</f>
        <v>-</v>
      </c>
      <c r="J4214" s="295">
        <f>A4214*'Lineær programmering opg 4'!$C$11+Datatabel!C4214*'Lineær programmering opg 4'!$D$11</f>
        <v>43263.299999999865</v>
      </c>
      <c r="K4214" s="9">
        <f t="shared" si="327"/>
        <v>0</v>
      </c>
      <c r="L4214" s="9">
        <f t="shared" si="328"/>
        <v>0</v>
      </c>
    </row>
    <row r="4215" spans="1:12" ht="15" x14ac:dyDescent="0.25">
      <c r="A4215" s="167">
        <f t="shared" si="326"/>
        <v>138.91200000001112</v>
      </c>
      <c r="B4215" s="325">
        <f t="shared" si="329"/>
        <v>0.57880000000004639</v>
      </c>
      <c r="C4215" s="167">
        <f t="shared" si="325"/>
        <v>195.81599999999167</v>
      </c>
      <c r="D4215" s="167">
        <f>IF('Lineær programmering opg 4'!$M$4=0,"-",(-A4215+'Lineær programmering opg 4'!$M$4)/'Lineær programmering opg 4'!$K$4*-1)</f>
        <v>202.17599999997776</v>
      </c>
      <c r="E4215" s="167">
        <f>IF('Lineær programmering opg 4'!$M$5=0,"-",(-A4215+'Lineær programmering opg 4'!$M$5)/'Lineær programmering opg 4'!$K$5*-1)</f>
        <v>195.81599999999167</v>
      </c>
      <c r="F4215" s="167" t="str">
        <f>IF('Lineær programmering opg 4'!$E$6=0,"-",(-A4215+'Lineær programmering opg 4'!$M$6)/'Lineær programmering opg 4'!$K$6*-1)</f>
        <v>-</v>
      </c>
      <c r="G4215" s="167" t="str">
        <f>IF('Lineær programmering opg 4'!$D$7=0,"-",((-A4215+'Lineær programmering opg 4'!$M$7)/'Lineær programmering opg 4'!$K$7)*-1)</f>
        <v>-</v>
      </c>
      <c r="H4215" s="167" t="str">
        <f>IF('Lineær programmering opg 4'!$C$8=0,"-",((-A4215+'Lineær programmering opg 4'!$M$8)/'Lineær programmering opg 4'!$K$8)*-1)</f>
        <v>-</v>
      </c>
      <c r="I4215" s="167" t="str">
        <f>IF('Lineær programmering opg 4'!$D$8=0,"-",'Lineær programmering opg 4'!$G$8)</f>
        <v>-</v>
      </c>
      <c r="J4215" s="295">
        <f>A4215*'Lineær programmering opg 4'!$C$11+Datatabel!C4215*'Lineær programmering opg 4'!$D$11</f>
        <v>43263.59999999986</v>
      </c>
      <c r="K4215" s="9">
        <f t="shared" si="327"/>
        <v>0</v>
      </c>
      <c r="L4215" s="9">
        <f t="shared" si="328"/>
        <v>0</v>
      </c>
    </row>
    <row r="4216" spans="1:12" ht="15" x14ac:dyDescent="0.25">
      <c r="A4216" s="167">
        <f t="shared" si="326"/>
        <v>138.88800000001115</v>
      </c>
      <c r="B4216" s="325">
        <f t="shared" si="329"/>
        <v>0.5787000000000464</v>
      </c>
      <c r="C4216" s="167">
        <f t="shared" si="325"/>
        <v>195.83399999999162</v>
      </c>
      <c r="D4216" s="167">
        <f>IF('Lineær programmering opg 4'!$M$4=0,"-",(-A4216+'Lineær programmering opg 4'!$M$4)/'Lineær programmering opg 4'!$K$4*-1)</f>
        <v>202.22399999997771</v>
      </c>
      <c r="E4216" s="167">
        <f>IF('Lineær programmering opg 4'!$M$5=0,"-",(-A4216+'Lineær programmering opg 4'!$M$5)/'Lineær programmering opg 4'!$K$5*-1)</f>
        <v>195.83399999999162</v>
      </c>
      <c r="F4216" s="167" t="str">
        <f>IF('Lineær programmering opg 4'!$E$6=0,"-",(-A4216+'Lineær programmering opg 4'!$M$6)/'Lineær programmering opg 4'!$K$6*-1)</f>
        <v>-</v>
      </c>
      <c r="G4216" s="167" t="str">
        <f>IF('Lineær programmering opg 4'!$D$7=0,"-",((-A4216+'Lineær programmering opg 4'!$M$7)/'Lineær programmering opg 4'!$K$7)*-1)</f>
        <v>-</v>
      </c>
      <c r="H4216" s="167" t="str">
        <f>IF('Lineær programmering opg 4'!$C$8=0,"-",((-A4216+'Lineær programmering opg 4'!$M$8)/'Lineær programmering opg 4'!$K$8)*-1)</f>
        <v>-</v>
      </c>
      <c r="I4216" s="167" t="str">
        <f>IF('Lineær programmering opg 4'!$D$8=0,"-",'Lineær programmering opg 4'!$G$8)</f>
        <v>-</v>
      </c>
      <c r="J4216" s="295">
        <f>A4216*'Lineær programmering opg 4'!$C$11+Datatabel!C4216*'Lineær programmering opg 4'!$D$11</f>
        <v>43263.899999999856</v>
      </c>
      <c r="K4216" s="9">
        <f t="shared" si="327"/>
        <v>0</v>
      </c>
      <c r="L4216" s="9">
        <f t="shared" si="328"/>
        <v>0</v>
      </c>
    </row>
    <row r="4217" spans="1:12" ht="15" x14ac:dyDescent="0.25">
      <c r="A4217" s="167">
        <f t="shared" si="326"/>
        <v>138.86400000001115</v>
      </c>
      <c r="B4217" s="325">
        <f t="shared" si="329"/>
        <v>0.57860000000004641</v>
      </c>
      <c r="C4217" s="167">
        <f t="shared" si="325"/>
        <v>195.85199999999162</v>
      </c>
      <c r="D4217" s="167">
        <f>IF('Lineær programmering opg 4'!$M$4=0,"-",(-A4217+'Lineær programmering opg 4'!$M$4)/'Lineær programmering opg 4'!$K$4*-1)</f>
        <v>202.27199999997771</v>
      </c>
      <c r="E4217" s="167">
        <f>IF('Lineær programmering opg 4'!$M$5=0,"-",(-A4217+'Lineær programmering opg 4'!$M$5)/'Lineær programmering opg 4'!$K$5*-1)</f>
        <v>195.85199999999162</v>
      </c>
      <c r="F4217" s="167" t="str">
        <f>IF('Lineær programmering opg 4'!$E$6=0,"-",(-A4217+'Lineær programmering opg 4'!$M$6)/'Lineær programmering opg 4'!$K$6*-1)</f>
        <v>-</v>
      </c>
      <c r="G4217" s="167" t="str">
        <f>IF('Lineær programmering opg 4'!$D$7=0,"-",((-A4217+'Lineær programmering opg 4'!$M$7)/'Lineær programmering opg 4'!$K$7)*-1)</f>
        <v>-</v>
      </c>
      <c r="H4217" s="167" t="str">
        <f>IF('Lineær programmering opg 4'!$C$8=0,"-",((-A4217+'Lineær programmering opg 4'!$M$8)/'Lineær programmering opg 4'!$K$8)*-1)</f>
        <v>-</v>
      </c>
      <c r="I4217" s="167" t="str">
        <f>IF('Lineær programmering opg 4'!$D$8=0,"-",'Lineær programmering opg 4'!$G$8)</f>
        <v>-</v>
      </c>
      <c r="J4217" s="295">
        <f>A4217*'Lineær programmering opg 4'!$C$11+Datatabel!C4217*'Lineær programmering opg 4'!$D$11</f>
        <v>43264.199999999859</v>
      </c>
      <c r="K4217" s="9">
        <f t="shared" si="327"/>
        <v>0</v>
      </c>
      <c r="L4217" s="9">
        <f t="shared" si="328"/>
        <v>0</v>
      </c>
    </row>
    <row r="4218" spans="1:12" ht="15" x14ac:dyDescent="0.25">
      <c r="A4218" s="167">
        <f t="shared" si="326"/>
        <v>138.84000000001114</v>
      </c>
      <c r="B4218" s="325">
        <f t="shared" si="329"/>
        <v>0.57850000000004642</v>
      </c>
      <c r="C4218" s="167">
        <f t="shared" si="325"/>
        <v>195.86999999999162</v>
      </c>
      <c r="D4218" s="167">
        <f>IF('Lineær programmering opg 4'!$M$4=0,"-",(-A4218+'Lineær programmering opg 4'!$M$4)/'Lineær programmering opg 4'!$K$4*-1)</f>
        <v>202.31999999997771</v>
      </c>
      <c r="E4218" s="167">
        <f>IF('Lineær programmering opg 4'!$M$5=0,"-",(-A4218+'Lineær programmering opg 4'!$M$5)/'Lineær programmering opg 4'!$K$5*-1)</f>
        <v>195.86999999999162</v>
      </c>
      <c r="F4218" s="167" t="str">
        <f>IF('Lineær programmering opg 4'!$E$6=0,"-",(-A4218+'Lineær programmering opg 4'!$M$6)/'Lineær programmering opg 4'!$K$6*-1)</f>
        <v>-</v>
      </c>
      <c r="G4218" s="167" t="str">
        <f>IF('Lineær programmering opg 4'!$D$7=0,"-",((-A4218+'Lineær programmering opg 4'!$M$7)/'Lineær programmering opg 4'!$K$7)*-1)</f>
        <v>-</v>
      </c>
      <c r="H4218" s="167" t="str">
        <f>IF('Lineær programmering opg 4'!$C$8=0,"-",((-A4218+'Lineær programmering opg 4'!$M$8)/'Lineær programmering opg 4'!$K$8)*-1)</f>
        <v>-</v>
      </c>
      <c r="I4218" s="167" t="str">
        <f>IF('Lineær programmering opg 4'!$D$8=0,"-",'Lineær programmering opg 4'!$G$8)</f>
        <v>-</v>
      </c>
      <c r="J4218" s="295">
        <f>A4218*'Lineær programmering opg 4'!$C$11+Datatabel!C4218*'Lineær programmering opg 4'!$D$11</f>
        <v>43264.499999999854</v>
      </c>
      <c r="K4218" s="9">
        <f t="shared" si="327"/>
        <v>0</v>
      </c>
      <c r="L4218" s="9">
        <f t="shared" si="328"/>
        <v>0</v>
      </c>
    </row>
    <row r="4219" spans="1:12" ht="15" x14ac:dyDescent="0.25">
      <c r="A4219" s="167">
        <f t="shared" si="326"/>
        <v>138.81600000001114</v>
      </c>
      <c r="B4219" s="325">
        <f t="shared" si="329"/>
        <v>0.57840000000004643</v>
      </c>
      <c r="C4219" s="167">
        <f t="shared" si="325"/>
        <v>195.88799999999162</v>
      </c>
      <c r="D4219" s="167">
        <f>IF('Lineær programmering opg 4'!$M$4=0,"-",(-A4219+'Lineær programmering opg 4'!$M$4)/'Lineær programmering opg 4'!$K$4*-1)</f>
        <v>202.36799999997771</v>
      </c>
      <c r="E4219" s="167">
        <f>IF('Lineær programmering opg 4'!$M$5=0,"-",(-A4219+'Lineær programmering opg 4'!$M$5)/'Lineær programmering opg 4'!$K$5*-1)</f>
        <v>195.88799999999162</v>
      </c>
      <c r="F4219" s="167" t="str">
        <f>IF('Lineær programmering opg 4'!$E$6=0,"-",(-A4219+'Lineær programmering opg 4'!$M$6)/'Lineær programmering opg 4'!$K$6*-1)</f>
        <v>-</v>
      </c>
      <c r="G4219" s="167" t="str">
        <f>IF('Lineær programmering opg 4'!$D$7=0,"-",((-A4219+'Lineær programmering opg 4'!$M$7)/'Lineær programmering opg 4'!$K$7)*-1)</f>
        <v>-</v>
      </c>
      <c r="H4219" s="167" t="str">
        <f>IF('Lineær programmering opg 4'!$C$8=0,"-",((-A4219+'Lineær programmering opg 4'!$M$8)/'Lineær programmering opg 4'!$K$8)*-1)</f>
        <v>-</v>
      </c>
      <c r="I4219" s="167" t="str">
        <f>IF('Lineær programmering opg 4'!$D$8=0,"-",'Lineær programmering opg 4'!$G$8)</f>
        <v>-</v>
      </c>
      <c r="J4219" s="295">
        <f>A4219*'Lineær programmering opg 4'!$C$11+Datatabel!C4219*'Lineær programmering opg 4'!$D$11</f>
        <v>43264.799999999857</v>
      </c>
      <c r="K4219" s="9">
        <f t="shared" si="327"/>
        <v>0</v>
      </c>
      <c r="L4219" s="9">
        <f t="shared" si="328"/>
        <v>0</v>
      </c>
    </row>
    <row r="4220" spans="1:12" ht="15" x14ac:dyDescent="0.25">
      <c r="A4220" s="167">
        <f t="shared" si="326"/>
        <v>138.79200000001114</v>
      </c>
      <c r="B4220" s="325">
        <f t="shared" si="329"/>
        <v>0.57830000000004644</v>
      </c>
      <c r="C4220" s="167">
        <f t="shared" si="325"/>
        <v>195.90599999999162</v>
      </c>
      <c r="D4220" s="167">
        <f>IF('Lineær programmering opg 4'!$M$4=0,"-",(-A4220+'Lineær programmering opg 4'!$M$4)/'Lineær programmering opg 4'!$K$4*-1)</f>
        <v>202.41599999997771</v>
      </c>
      <c r="E4220" s="167">
        <f>IF('Lineær programmering opg 4'!$M$5=0,"-",(-A4220+'Lineær programmering opg 4'!$M$5)/'Lineær programmering opg 4'!$K$5*-1)</f>
        <v>195.90599999999162</v>
      </c>
      <c r="F4220" s="167" t="str">
        <f>IF('Lineær programmering opg 4'!$E$6=0,"-",(-A4220+'Lineær programmering opg 4'!$M$6)/'Lineær programmering opg 4'!$K$6*-1)</f>
        <v>-</v>
      </c>
      <c r="G4220" s="167" t="str">
        <f>IF('Lineær programmering opg 4'!$D$7=0,"-",((-A4220+'Lineær programmering opg 4'!$M$7)/'Lineær programmering opg 4'!$K$7)*-1)</f>
        <v>-</v>
      </c>
      <c r="H4220" s="167" t="str">
        <f>IF('Lineær programmering opg 4'!$C$8=0,"-",((-A4220+'Lineær programmering opg 4'!$M$8)/'Lineær programmering opg 4'!$K$8)*-1)</f>
        <v>-</v>
      </c>
      <c r="I4220" s="167" t="str">
        <f>IF('Lineær programmering opg 4'!$D$8=0,"-",'Lineær programmering opg 4'!$G$8)</f>
        <v>-</v>
      </c>
      <c r="J4220" s="295">
        <f>A4220*'Lineær programmering opg 4'!$C$11+Datatabel!C4220*'Lineær programmering opg 4'!$D$11</f>
        <v>43265.09999999986</v>
      </c>
      <c r="K4220" s="9">
        <f t="shared" si="327"/>
        <v>0</v>
      </c>
      <c r="L4220" s="9">
        <f t="shared" si="328"/>
        <v>0</v>
      </c>
    </row>
    <row r="4221" spans="1:12" ht="15" x14ac:dyDescent="0.25">
      <c r="A4221" s="167">
        <f t="shared" si="326"/>
        <v>138.76800000001114</v>
      </c>
      <c r="B4221" s="325">
        <f t="shared" si="329"/>
        <v>0.57820000000004645</v>
      </c>
      <c r="C4221" s="167">
        <f t="shared" si="325"/>
        <v>195.92399999999162</v>
      </c>
      <c r="D4221" s="167">
        <f>IF('Lineær programmering opg 4'!$M$4=0,"-",(-A4221+'Lineær programmering opg 4'!$M$4)/'Lineær programmering opg 4'!$K$4*-1)</f>
        <v>202.46399999997772</v>
      </c>
      <c r="E4221" s="167">
        <f>IF('Lineær programmering opg 4'!$M$5=0,"-",(-A4221+'Lineær programmering opg 4'!$M$5)/'Lineær programmering opg 4'!$K$5*-1)</f>
        <v>195.92399999999162</v>
      </c>
      <c r="F4221" s="167" t="str">
        <f>IF('Lineær programmering opg 4'!$E$6=0,"-",(-A4221+'Lineær programmering opg 4'!$M$6)/'Lineær programmering opg 4'!$K$6*-1)</f>
        <v>-</v>
      </c>
      <c r="G4221" s="167" t="str">
        <f>IF('Lineær programmering opg 4'!$D$7=0,"-",((-A4221+'Lineær programmering opg 4'!$M$7)/'Lineær programmering opg 4'!$K$7)*-1)</f>
        <v>-</v>
      </c>
      <c r="H4221" s="167" t="str">
        <f>IF('Lineær programmering opg 4'!$C$8=0,"-",((-A4221+'Lineær programmering opg 4'!$M$8)/'Lineær programmering opg 4'!$K$8)*-1)</f>
        <v>-</v>
      </c>
      <c r="I4221" s="167" t="str">
        <f>IF('Lineær programmering opg 4'!$D$8=0,"-",'Lineær programmering opg 4'!$G$8)</f>
        <v>-</v>
      </c>
      <c r="J4221" s="295">
        <f>A4221*'Lineær programmering opg 4'!$C$11+Datatabel!C4221*'Lineær programmering opg 4'!$D$11</f>
        <v>43265.399999999856</v>
      </c>
      <c r="K4221" s="9">
        <f t="shared" si="327"/>
        <v>0</v>
      </c>
      <c r="L4221" s="9">
        <f t="shared" si="328"/>
        <v>0</v>
      </c>
    </row>
    <row r="4222" spans="1:12" ht="15" x14ac:dyDescent="0.25">
      <c r="A4222" s="167">
        <f t="shared" si="326"/>
        <v>138.74400000001114</v>
      </c>
      <c r="B4222" s="325">
        <f t="shared" si="329"/>
        <v>0.57810000000004647</v>
      </c>
      <c r="C4222" s="167">
        <f t="shared" si="325"/>
        <v>195.94199999999162</v>
      </c>
      <c r="D4222" s="167">
        <f>IF('Lineær programmering opg 4'!$M$4=0,"-",(-A4222+'Lineær programmering opg 4'!$M$4)/'Lineær programmering opg 4'!$K$4*-1)</f>
        <v>202.51199999997772</v>
      </c>
      <c r="E4222" s="167">
        <f>IF('Lineær programmering opg 4'!$M$5=0,"-",(-A4222+'Lineær programmering opg 4'!$M$5)/'Lineær programmering opg 4'!$K$5*-1)</f>
        <v>195.94199999999162</v>
      </c>
      <c r="F4222" s="167" t="str">
        <f>IF('Lineær programmering opg 4'!$E$6=0,"-",(-A4222+'Lineær programmering opg 4'!$M$6)/'Lineær programmering opg 4'!$K$6*-1)</f>
        <v>-</v>
      </c>
      <c r="G4222" s="167" t="str">
        <f>IF('Lineær programmering opg 4'!$D$7=0,"-",((-A4222+'Lineær programmering opg 4'!$M$7)/'Lineær programmering opg 4'!$K$7)*-1)</f>
        <v>-</v>
      </c>
      <c r="H4222" s="167" t="str">
        <f>IF('Lineær programmering opg 4'!$C$8=0,"-",((-A4222+'Lineær programmering opg 4'!$M$8)/'Lineær programmering opg 4'!$K$8)*-1)</f>
        <v>-</v>
      </c>
      <c r="I4222" s="167" t="str">
        <f>IF('Lineær programmering opg 4'!$D$8=0,"-",'Lineær programmering opg 4'!$G$8)</f>
        <v>-</v>
      </c>
      <c r="J4222" s="295">
        <f>A4222*'Lineær programmering opg 4'!$C$11+Datatabel!C4222*'Lineær programmering opg 4'!$D$11</f>
        <v>43265.699999999859</v>
      </c>
      <c r="K4222" s="9">
        <f t="shared" si="327"/>
        <v>0</v>
      </c>
      <c r="L4222" s="9">
        <f t="shared" si="328"/>
        <v>0</v>
      </c>
    </row>
    <row r="4223" spans="1:12" ht="15" x14ac:dyDescent="0.25">
      <c r="A4223" s="167">
        <f t="shared" si="326"/>
        <v>138.72000000001117</v>
      </c>
      <c r="B4223" s="325">
        <f t="shared" si="329"/>
        <v>0.57800000000004648</v>
      </c>
      <c r="C4223" s="167">
        <f t="shared" si="325"/>
        <v>195.95999999999162</v>
      </c>
      <c r="D4223" s="167">
        <f>IF('Lineær programmering opg 4'!$M$4=0,"-",(-A4223+'Lineær programmering opg 4'!$M$4)/'Lineær programmering opg 4'!$K$4*-1)</f>
        <v>202.55999999997766</v>
      </c>
      <c r="E4223" s="167">
        <f>IF('Lineær programmering opg 4'!$M$5=0,"-",(-A4223+'Lineær programmering opg 4'!$M$5)/'Lineær programmering opg 4'!$K$5*-1)</f>
        <v>195.95999999999162</v>
      </c>
      <c r="F4223" s="167" t="str">
        <f>IF('Lineær programmering opg 4'!$E$6=0,"-",(-A4223+'Lineær programmering opg 4'!$M$6)/'Lineær programmering opg 4'!$K$6*-1)</f>
        <v>-</v>
      </c>
      <c r="G4223" s="167" t="str">
        <f>IF('Lineær programmering opg 4'!$D$7=0,"-",((-A4223+'Lineær programmering opg 4'!$M$7)/'Lineær programmering opg 4'!$K$7)*-1)</f>
        <v>-</v>
      </c>
      <c r="H4223" s="167" t="str">
        <f>IF('Lineær programmering opg 4'!$C$8=0,"-",((-A4223+'Lineær programmering opg 4'!$M$8)/'Lineær programmering opg 4'!$K$8)*-1)</f>
        <v>-</v>
      </c>
      <c r="I4223" s="167" t="str">
        <f>IF('Lineær programmering opg 4'!$D$8=0,"-",'Lineær programmering opg 4'!$G$8)</f>
        <v>-</v>
      </c>
      <c r="J4223" s="295">
        <f>A4223*'Lineær programmering opg 4'!$C$11+Datatabel!C4223*'Lineær programmering opg 4'!$D$11</f>
        <v>43265.999999999862</v>
      </c>
      <c r="K4223" s="9">
        <f t="shared" si="327"/>
        <v>0</v>
      </c>
      <c r="L4223" s="9">
        <f t="shared" si="328"/>
        <v>0</v>
      </c>
    </row>
    <row r="4224" spans="1:12" ht="15" x14ac:dyDescent="0.25">
      <c r="A4224" s="167">
        <f t="shared" si="326"/>
        <v>138.69600000001117</v>
      </c>
      <c r="B4224" s="325">
        <f t="shared" si="329"/>
        <v>0.57790000000004649</v>
      </c>
      <c r="C4224" s="167">
        <f t="shared" si="325"/>
        <v>195.97799999999162</v>
      </c>
      <c r="D4224" s="167">
        <f>IF('Lineær programmering opg 4'!$M$4=0,"-",(-A4224+'Lineær programmering opg 4'!$M$4)/'Lineær programmering opg 4'!$K$4*-1)</f>
        <v>202.60799999997766</v>
      </c>
      <c r="E4224" s="167">
        <f>IF('Lineær programmering opg 4'!$M$5=0,"-",(-A4224+'Lineær programmering opg 4'!$M$5)/'Lineær programmering opg 4'!$K$5*-1)</f>
        <v>195.97799999999162</v>
      </c>
      <c r="F4224" s="167" t="str">
        <f>IF('Lineær programmering opg 4'!$E$6=0,"-",(-A4224+'Lineær programmering opg 4'!$M$6)/'Lineær programmering opg 4'!$K$6*-1)</f>
        <v>-</v>
      </c>
      <c r="G4224" s="167" t="str">
        <f>IF('Lineær programmering opg 4'!$D$7=0,"-",((-A4224+'Lineær programmering opg 4'!$M$7)/'Lineær programmering opg 4'!$K$7)*-1)</f>
        <v>-</v>
      </c>
      <c r="H4224" s="167" t="str">
        <f>IF('Lineær programmering opg 4'!$C$8=0,"-",((-A4224+'Lineær programmering opg 4'!$M$8)/'Lineær programmering opg 4'!$K$8)*-1)</f>
        <v>-</v>
      </c>
      <c r="I4224" s="167" t="str">
        <f>IF('Lineær programmering opg 4'!$D$8=0,"-",'Lineær programmering opg 4'!$G$8)</f>
        <v>-</v>
      </c>
      <c r="J4224" s="295">
        <f>A4224*'Lineær programmering opg 4'!$C$11+Datatabel!C4224*'Lineær programmering opg 4'!$D$11</f>
        <v>43266.299999999857</v>
      </c>
      <c r="K4224" s="9">
        <f t="shared" si="327"/>
        <v>0</v>
      </c>
      <c r="L4224" s="9">
        <f t="shared" si="328"/>
        <v>0</v>
      </c>
    </row>
    <row r="4225" spans="1:12" ht="15" x14ac:dyDescent="0.25">
      <c r="A4225" s="167">
        <f t="shared" si="326"/>
        <v>138.67200000001117</v>
      </c>
      <c r="B4225" s="325">
        <f t="shared" si="329"/>
        <v>0.5778000000000465</v>
      </c>
      <c r="C4225" s="167">
        <f t="shared" si="325"/>
        <v>195.99599999999162</v>
      </c>
      <c r="D4225" s="167">
        <f>IF('Lineær programmering opg 4'!$M$4=0,"-",(-A4225+'Lineær programmering opg 4'!$M$4)/'Lineær programmering opg 4'!$K$4*-1)</f>
        <v>202.65599999997767</v>
      </c>
      <c r="E4225" s="167">
        <f>IF('Lineær programmering opg 4'!$M$5=0,"-",(-A4225+'Lineær programmering opg 4'!$M$5)/'Lineær programmering opg 4'!$K$5*-1)</f>
        <v>195.99599999999162</v>
      </c>
      <c r="F4225" s="167" t="str">
        <f>IF('Lineær programmering opg 4'!$E$6=0,"-",(-A4225+'Lineær programmering opg 4'!$M$6)/'Lineær programmering opg 4'!$K$6*-1)</f>
        <v>-</v>
      </c>
      <c r="G4225" s="167" t="str">
        <f>IF('Lineær programmering opg 4'!$D$7=0,"-",((-A4225+'Lineær programmering opg 4'!$M$7)/'Lineær programmering opg 4'!$K$7)*-1)</f>
        <v>-</v>
      </c>
      <c r="H4225" s="167" t="str">
        <f>IF('Lineær programmering opg 4'!$C$8=0,"-",((-A4225+'Lineær programmering opg 4'!$M$8)/'Lineær programmering opg 4'!$K$8)*-1)</f>
        <v>-</v>
      </c>
      <c r="I4225" s="167" t="str">
        <f>IF('Lineær programmering opg 4'!$D$8=0,"-",'Lineær programmering opg 4'!$G$8)</f>
        <v>-</v>
      </c>
      <c r="J4225" s="295">
        <f>A4225*'Lineær programmering opg 4'!$C$11+Datatabel!C4225*'Lineær programmering opg 4'!$D$11</f>
        <v>43266.59999999986</v>
      </c>
      <c r="K4225" s="9">
        <f t="shared" si="327"/>
        <v>0</v>
      </c>
      <c r="L4225" s="9">
        <f t="shared" si="328"/>
        <v>0</v>
      </c>
    </row>
    <row r="4226" spans="1:12" ht="15" x14ac:dyDescent="0.25">
      <c r="A4226" s="167">
        <f t="shared" si="326"/>
        <v>138.64800000001117</v>
      </c>
      <c r="B4226" s="325">
        <f t="shared" si="329"/>
        <v>0.57770000000004651</v>
      </c>
      <c r="C4226" s="167">
        <f t="shared" si="325"/>
        <v>196.01399999999163</v>
      </c>
      <c r="D4226" s="167">
        <f>IF('Lineær programmering opg 4'!$M$4=0,"-",(-A4226+'Lineær programmering opg 4'!$M$4)/'Lineær programmering opg 4'!$K$4*-1)</f>
        <v>202.70399999997767</v>
      </c>
      <c r="E4226" s="167">
        <f>IF('Lineær programmering opg 4'!$M$5=0,"-",(-A4226+'Lineær programmering opg 4'!$M$5)/'Lineær programmering opg 4'!$K$5*-1)</f>
        <v>196.01399999999163</v>
      </c>
      <c r="F4226" s="167" t="str">
        <f>IF('Lineær programmering opg 4'!$E$6=0,"-",(-A4226+'Lineær programmering opg 4'!$M$6)/'Lineær programmering opg 4'!$K$6*-1)</f>
        <v>-</v>
      </c>
      <c r="G4226" s="167" t="str">
        <f>IF('Lineær programmering opg 4'!$D$7=0,"-",((-A4226+'Lineær programmering opg 4'!$M$7)/'Lineær programmering opg 4'!$K$7)*-1)</f>
        <v>-</v>
      </c>
      <c r="H4226" s="167" t="str">
        <f>IF('Lineær programmering opg 4'!$C$8=0,"-",((-A4226+'Lineær programmering opg 4'!$M$8)/'Lineær programmering opg 4'!$K$8)*-1)</f>
        <v>-</v>
      </c>
      <c r="I4226" s="167" t="str">
        <f>IF('Lineær programmering opg 4'!$D$8=0,"-",'Lineær programmering opg 4'!$G$8)</f>
        <v>-</v>
      </c>
      <c r="J4226" s="295">
        <f>A4226*'Lineær programmering opg 4'!$C$11+Datatabel!C4226*'Lineær programmering opg 4'!$D$11</f>
        <v>43266.899999999863</v>
      </c>
      <c r="K4226" s="9">
        <f t="shared" si="327"/>
        <v>0</v>
      </c>
      <c r="L4226" s="9">
        <f t="shared" si="328"/>
        <v>0</v>
      </c>
    </row>
    <row r="4227" spans="1:12" ht="15" x14ac:dyDescent="0.25">
      <c r="A4227" s="167">
        <f t="shared" si="326"/>
        <v>138.62400000001116</v>
      </c>
      <c r="B4227" s="325">
        <f t="shared" si="329"/>
        <v>0.57760000000004652</v>
      </c>
      <c r="C4227" s="167">
        <f t="shared" ref="C4227:C4290" si="330">MIN(D4227,E4227,F4227,G4227,H4227,I4227)</f>
        <v>196.03199999999163</v>
      </c>
      <c r="D4227" s="167">
        <f>IF('Lineær programmering opg 4'!$M$4=0,"-",(-A4227+'Lineær programmering opg 4'!$M$4)/'Lineær programmering opg 4'!$K$4*-1)</f>
        <v>202.75199999997767</v>
      </c>
      <c r="E4227" s="167">
        <f>IF('Lineær programmering opg 4'!$M$5=0,"-",(-A4227+'Lineær programmering opg 4'!$M$5)/'Lineær programmering opg 4'!$K$5*-1)</f>
        <v>196.03199999999163</v>
      </c>
      <c r="F4227" s="167" t="str">
        <f>IF('Lineær programmering opg 4'!$E$6=0,"-",(-A4227+'Lineær programmering opg 4'!$M$6)/'Lineær programmering opg 4'!$K$6*-1)</f>
        <v>-</v>
      </c>
      <c r="G4227" s="167" t="str">
        <f>IF('Lineær programmering opg 4'!$D$7=0,"-",((-A4227+'Lineær programmering opg 4'!$M$7)/'Lineær programmering opg 4'!$K$7)*-1)</f>
        <v>-</v>
      </c>
      <c r="H4227" s="167" t="str">
        <f>IF('Lineær programmering opg 4'!$C$8=0,"-",((-A4227+'Lineær programmering opg 4'!$M$8)/'Lineær programmering opg 4'!$K$8)*-1)</f>
        <v>-</v>
      </c>
      <c r="I4227" s="167" t="str">
        <f>IF('Lineær programmering opg 4'!$D$8=0,"-",'Lineær programmering opg 4'!$G$8)</f>
        <v>-</v>
      </c>
      <c r="J4227" s="295">
        <f>A4227*'Lineær programmering opg 4'!$C$11+Datatabel!C4227*'Lineær programmering opg 4'!$D$11</f>
        <v>43267.199999999859</v>
      </c>
      <c r="K4227" s="9">
        <f t="shared" si="327"/>
        <v>0</v>
      </c>
      <c r="L4227" s="9">
        <f t="shared" si="328"/>
        <v>0</v>
      </c>
    </row>
    <row r="4228" spans="1:12" ht="15" x14ac:dyDescent="0.25">
      <c r="A4228" s="167">
        <f t="shared" ref="A4228:A4291" si="331">$A$3*B4228</f>
        <v>138.60000000001116</v>
      </c>
      <c r="B4228" s="325">
        <f t="shared" si="329"/>
        <v>0.57750000000004653</v>
      </c>
      <c r="C4228" s="167">
        <f t="shared" si="330"/>
        <v>196.04999999999163</v>
      </c>
      <c r="D4228" s="167">
        <f>IF('Lineær programmering opg 4'!$M$4=0,"-",(-A4228+'Lineær programmering opg 4'!$M$4)/'Lineær programmering opg 4'!$K$4*-1)</f>
        <v>202.79999999997767</v>
      </c>
      <c r="E4228" s="167">
        <f>IF('Lineær programmering opg 4'!$M$5=0,"-",(-A4228+'Lineær programmering opg 4'!$M$5)/'Lineær programmering opg 4'!$K$5*-1)</f>
        <v>196.04999999999163</v>
      </c>
      <c r="F4228" s="167" t="str">
        <f>IF('Lineær programmering opg 4'!$E$6=0,"-",(-A4228+'Lineær programmering opg 4'!$M$6)/'Lineær programmering opg 4'!$K$6*-1)</f>
        <v>-</v>
      </c>
      <c r="G4228" s="167" t="str">
        <f>IF('Lineær programmering opg 4'!$D$7=0,"-",((-A4228+'Lineær programmering opg 4'!$M$7)/'Lineær programmering opg 4'!$K$7)*-1)</f>
        <v>-</v>
      </c>
      <c r="H4228" s="167" t="str">
        <f>IF('Lineær programmering opg 4'!$C$8=0,"-",((-A4228+'Lineær programmering opg 4'!$M$8)/'Lineær programmering opg 4'!$K$8)*-1)</f>
        <v>-</v>
      </c>
      <c r="I4228" s="167" t="str">
        <f>IF('Lineær programmering opg 4'!$D$8=0,"-",'Lineær programmering opg 4'!$G$8)</f>
        <v>-</v>
      </c>
      <c r="J4228" s="295">
        <f>A4228*'Lineær programmering opg 4'!$C$11+Datatabel!C4228*'Lineær programmering opg 4'!$D$11</f>
        <v>43267.499999999862</v>
      </c>
      <c r="K4228" s="9">
        <f t="shared" ref="K4228:K4291" si="332">IF($J$10004=J4228,A4228,0)</f>
        <v>0</v>
      </c>
      <c r="L4228" s="9">
        <f t="shared" ref="L4228:L4291" si="333">IF(J4228=$J$10004,C4228,0)</f>
        <v>0</v>
      </c>
    </row>
    <row r="4229" spans="1:12" ht="15" x14ac:dyDescent="0.25">
      <c r="A4229" s="167">
        <f t="shared" si="331"/>
        <v>138.57600000001116</v>
      </c>
      <c r="B4229" s="325">
        <f t="shared" ref="B4229:B4292" si="334">B4228-0.01%</f>
        <v>0.57740000000004654</v>
      </c>
      <c r="C4229" s="167">
        <f t="shared" si="330"/>
        <v>196.06799999999163</v>
      </c>
      <c r="D4229" s="167">
        <f>IF('Lineær programmering opg 4'!$M$4=0,"-",(-A4229+'Lineær programmering opg 4'!$M$4)/'Lineær programmering opg 4'!$K$4*-1)</f>
        <v>202.84799999997767</v>
      </c>
      <c r="E4229" s="167">
        <f>IF('Lineær programmering opg 4'!$M$5=0,"-",(-A4229+'Lineær programmering opg 4'!$M$5)/'Lineær programmering opg 4'!$K$5*-1)</f>
        <v>196.06799999999163</v>
      </c>
      <c r="F4229" s="167" t="str">
        <f>IF('Lineær programmering opg 4'!$E$6=0,"-",(-A4229+'Lineær programmering opg 4'!$M$6)/'Lineær programmering opg 4'!$K$6*-1)</f>
        <v>-</v>
      </c>
      <c r="G4229" s="167" t="str">
        <f>IF('Lineær programmering opg 4'!$D$7=0,"-",((-A4229+'Lineær programmering opg 4'!$M$7)/'Lineær programmering opg 4'!$K$7)*-1)</f>
        <v>-</v>
      </c>
      <c r="H4229" s="167" t="str">
        <f>IF('Lineær programmering opg 4'!$C$8=0,"-",((-A4229+'Lineær programmering opg 4'!$M$8)/'Lineær programmering opg 4'!$K$8)*-1)</f>
        <v>-</v>
      </c>
      <c r="I4229" s="167" t="str">
        <f>IF('Lineær programmering opg 4'!$D$8=0,"-",'Lineær programmering opg 4'!$G$8)</f>
        <v>-</v>
      </c>
      <c r="J4229" s="295">
        <f>A4229*'Lineær programmering opg 4'!$C$11+Datatabel!C4229*'Lineær programmering opg 4'!$D$11</f>
        <v>43267.799999999857</v>
      </c>
      <c r="K4229" s="9">
        <f t="shared" si="332"/>
        <v>0</v>
      </c>
      <c r="L4229" s="9">
        <f t="shared" si="333"/>
        <v>0</v>
      </c>
    </row>
    <row r="4230" spans="1:12" ht="15" x14ac:dyDescent="0.25">
      <c r="A4230" s="167">
        <f t="shared" si="331"/>
        <v>138.55200000001116</v>
      </c>
      <c r="B4230" s="325">
        <f t="shared" si="334"/>
        <v>0.57730000000004655</v>
      </c>
      <c r="C4230" s="167">
        <f t="shared" si="330"/>
        <v>196.08599999999163</v>
      </c>
      <c r="D4230" s="167">
        <f>IF('Lineær programmering opg 4'!$M$4=0,"-",(-A4230+'Lineær programmering opg 4'!$M$4)/'Lineær programmering opg 4'!$K$4*-1)</f>
        <v>202.89599999997768</v>
      </c>
      <c r="E4230" s="167">
        <f>IF('Lineær programmering opg 4'!$M$5=0,"-",(-A4230+'Lineær programmering opg 4'!$M$5)/'Lineær programmering opg 4'!$K$5*-1)</f>
        <v>196.08599999999163</v>
      </c>
      <c r="F4230" s="167" t="str">
        <f>IF('Lineær programmering opg 4'!$E$6=0,"-",(-A4230+'Lineær programmering opg 4'!$M$6)/'Lineær programmering opg 4'!$K$6*-1)</f>
        <v>-</v>
      </c>
      <c r="G4230" s="167" t="str">
        <f>IF('Lineær programmering opg 4'!$D$7=0,"-",((-A4230+'Lineær programmering opg 4'!$M$7)/'Lineær programmering opg 4'!$K$7)*-1)</f>
        <v>-</v>
      </c>
      <c r="H4230" s="167" t="str">
        <f>IF('Lineær programmering opg 4'!$C$8=0,"-",((-A4230+'Lineær programmering opg 4'!$M$8)/'Lineær programmering opg 4'!$K$8)*-1)</f>
        <v>-</v>
      </c>
      <c r="I4230" s="167" t="str">
        <f>IF('Lineær programmering opg 4'!$D$8=0,"-",'Lineær programmering opg 4'!$G$8)</f>
        <v>-</v>
      </c>
      <c r="J4230" s="295">
        <f>A4230*'Lineær programmering opg 4'!$C$11+Datatabel!C4230*'Lineær programmering opg 4'!$D$11</f>
        <v>43268.09999999986</v>
      </c>
      <c r="K4230" s="9">
        <f t="shared" si="332"/>
        <v>0</v>
      </c>
      <c r="L4230" s="9">
        <f t="shared" si="333"/>
        <v>0</v>
      </c>
    </row>
    <row r="4231" spans="1:12" ht="15" x14ac:dyDescent="0.25">
      <c r="A4231" s="167">
        <f t="shared" si="331"/>
        <v>138.52800000001116</v>
      </c>
      <c r="B4231" s="325">
        <f t="shared" si="334"/>
        <v>0.57720000000004656</v>
      </c>
      <c r="C4231" s="167">
        <f t="shared" si="330"/>
        <v>196.10399999999163</v>
      </c>
      <c r="D4231" s="167">
        <f>IF('Lineær programmering opg 4'!$M$4=0,"-",(-A4231+'Lineær programmering opg 4'!$M$4)/'Lineær programmering opg 4'!$K$4*-1)</f>
        <v>202.94399999997768</v>
      </c>
      <c r="E4231" s="167">
        <f>IF('Lineær programmering opg 4'!$M$5=0,"-",(-A4231+'Lineær programmering opg 4'!$M$5)/'Lineær programmering opg 4'!$K$5*-1)</f>
        <v>196.10399999999163</v>
      </c>
      <c r="F4231" s="167" t="str">
        <f>IF('Lineær programmering opg 4'!$E$6=0,"-",(-A4231+'Lineær programmering opg 4'!$M$6)/'Lineær programmering opg 4'!$K$6*-1)</f>
        <v>-</v>
      </c>
      <c r="G4231" s="167" t="str">
        <f>IF('Lineær programmering opg 4'!$D$7=0,"-",((-A4231+'Lineær programmering opg 4'!$M$7)/'Lineær programmering opg 4'!$K$7)*-1)</f>
        <v>-</v>
      </c>
      <c r="H4231" s="167" t="str">
        <f>IF('Lineær programmering opg 4'!$C$8=0,"-",((-A4231+'Lineær programmering opg 4'!$M$8)/'Lineær programmering opg 4'!$K$8)*-1)</f>
        <v>-</v>
      </c>
      <c r="I4231" s="167" t="str">
        <f>IF('Lineær programmering opg 4'!$D$8=0,"-",'Lineær programmering opg 4'!$G$8)</f>
        <v>-</v>
      </c>
      <c r="J4231" s="295">
        <f>A4231*'Lineær programmering opg 4'!$C$11+Datatabel!C4231*'Lineær programmering opg 4'!$D$11</f>
        <v>43268.399999999863</v>
      </c>
      <c r="K4231" s="9">
        <f t="shared" si="332"/>
        <v>0</v>
      </c>
      <c r="L4231" s="9">
        <f t="shared" si="333"/>
        <v>0</v>
      </c>
    </row>
    <row r="4232" spans="1:12" ht="15" x14ac:dyDescent="0.25">
      <c r="A4232" s="167">
        <f t="shared" si="331"/>
        <v>138.50400000001119</v>
      </c>
      <c r="B4232" s="325">
        <f t="shared" si="334"/>
        <v>0.57710000000004658</v>
      </c>
      <c r="C4232" s="167">
        <f t="shared" si="330"/>
        <v>196.12199999999163</v>
      </c>
      <c r="D4232" s="167">
        <f>IF('Lineær programmering opg 4'!$M$4=0,"-",(-A4232+'Lineær programmering opg 4'!$M$4)/'Lineær programmering opg 4'!$K$4*-1)</f>
        <v>202.99199999997762</v>
      </c>
      <c r="E4232" s="167">
        <f>IF('Lineær programmering opg 4'!$M$5=0,"-",(-A4232+'Lineær programmering opg 4'!$M$5)/'Lineær programmering opg 4'!$K$5*-1)</f>
        <v>196.12199999999163</v>
      </c>
      <c r="F4232" s="167" t="str">
        <f>IF('Lineær programmering opg 4'!$E$6=0,"-",(-A4232+'Lineær programmering opg 4'!$M$6)/'Lineær programmering opg 4'!$K$6*-1)</f>
        <v>-</v>
      </c>
      <c r="G4232" s="167" t="str">
        <f>IF('Lineær programmering opg 4'!$D$7=0,"-",((-A4232+'Lineær programmering opg 4'!$M$7)/'Lineær programmering opg 4'!$K$7)*-1)</f>
        <v>-</v>
      </c>
      <c r="H4232" s="167" t="str">
        <f>IF('Lineær programmering opg 4'!$C$8=0,"-",((-A4232+'Lineær programmering opg 4'!$M$8)/'Lineær programmering opg 4'!$K$8)*-1)</f>
        <v>-</v>
      </c>
      <c r="I4232" s="167" t="str">
        <f>IF('Lineær programmering opg 4'!$D$8=0,"-",'Lineær programmering opg 4'!$G$8)</f>
        <v>-</v>
      </c>
      <c r="J4232" s="295">
        <f>A4232*'Lineær programmering opg 4'!$C$11+Datatabel!C4232*'Lineær programmering opg 4'!$D$11</f>
        <v>43268.699999999866</v>
      </c>
      <c r="K4232" s="9">
        <f t="shared" si="332"/>
        <v>0</v>
      </c>
      <c r="L4232" s="9">
        <f t="shared" si="333"/>
        <v>0</v>
      </c>
    </row>
    <row r="4233" spans="1:12" ht="15" x14ac:dyDescent="0.25">
      <c r="A4233" s="167">
        <f t="shared" si="331"/>
        <v>138.48000000001119</v>
      </c>
      <c r="B4233" s="325">
        <f t="shared" si="334"/>
        <v>0.57700000000004659</v>
      </c>
      <c r="C4233" s="167">
        <f t="shared" si="330"/>
        <v>196.13999999999163</v>
      </c>
      <c r="D4233" s="167">
        <f>IF('Lineær programmering opg 4'!$M$4=0,"-",(-A4233+'Lineær programmering opg 4'!$M$4)/'Lineær programmering opg 4'!$K$4*-1)</f>
        <v>203.03999999997762</v>
      </c>
      <c r="E4233" s="167">
        <f>IF('Lineær programmering opg 4'!$M$5=0,"-",(-A4233+'Lineær programmering opg 4'!$M$5)/'Lineær programmering opg 4'!$K$5*-1)</f>
        <v>196.13999999999163</v>
      </c>
      <c r="F4233" s="167" t="str">
        <f>IF('Lineær programmering opg 4'!$E$6=0,"-",(-A4233+'Lineær programmering opg 4'!$M$6)/'Lineær programmering opg 4'!$K$6*-1)</f>
        <v>-</v>
      </c>
      <c r="G4233" s="167" t="str">
        <f>IF('Lineær programmering opg 4'!$D$7=0,"-",((-A4233+'Lineær programmering opg 4'!$M$7)/'Lineær programmering opg 4'!$K$7)*-1)</f>
        <v>-</v>
      </c>
      <c r="H4233" s="167" t="str">
        <f>IF('Lineær programmering opg 4'!$C$8=0,"-",((-A4233+'Lineær programmering opg 4'!$M$8)/'Lineær programmering opg 4'!$K$8)*-1)</f>
        <v>-</v>
      </c>
      <c r="I4233" s="167" t="str">
        <f>IF('Lineær programmering opg 4'!$D$8=0,"-",'Lineær programmering opg 4'!$G$8)</f>
        <v>-</v>
      </c>
      <c r="J4233" s="295">
        <f>A4233*'Lineær programmering opg 4'!$C$11+Datatabel!C4233*'Lineær programmering opg 4'!$D$11</f>
        <v>43268.999999999862</v>
      </c>
      <c r="K4233" s="9">
        <f t="shared" si="332"/>
        <v>0</v>
      </c>
      <c r="L4233" s="9">
        <f t="shared" si="333"/>
        <v>0</v>
      </c>
    </row>
    <row r="4234" spans="1:12" ht="15" x14ac:dyDescent="0.25">
      <c r="A4234" s="167">
        <f t="shared" si="331"/>
        <v>138.45600000001119</v>
      </c>
      <c r="B4234" s="325">
        <f t="shared" si="334"/>
        <v>0.5769000000000466</v>
      </c>
      <c r="C4234" s="167">
        <f t="shared" si="330"/>
        <v>196.15799999999163</v>
      </c>
      <c r="D4234" s="167">
        <f>IF('Lineær programmering opg 4'!$M$4=0,"-",(-A4234+'Lineær programmering opg 4'!$M$4)/'Lineær programmering opg 4'!$K$4*-1)</f>
        <v>203.08799999997763</v>
      </c>
      <c r="E4234" s="167">
        <f>IF('Lineær programmering opg 4'!$M$5=0,"-",(-A4234+'Lineær programmering opg 4'!$M$5)/'Lineær programmering opg 4'!$K$5*-1)</f>
        <v>196.15799999999163</v>
      </c>
      <c r="F4234" s="167" t="str">
        <f>IF('Lineær programmering opg 4'!$E$6=0,"-",(-A4234+'Lineær programmering opg 4'!$M$6)/'Lineær programmering opg 4'!$K$6*-1)</f>
        <v>-</v>
      </c>
      <c r="G4234" s="167" t="str">
        <f>IF('Lineær programmering opg 4'!$D$7=0,"-",((-A4234+'Lineær programmering opg 4'!$M$7)/'Lineær programmering opg 4'!$K$7)*-1)</f>
        <v>-</v>
      </c>
      <c r="H4234" s="167" t="str">
        <f>IF('Lineær programmering opg 4'!$C$8=0,"-",((-A4234+'Lineær programmering opg 4'!$M$8)/'Lineær programmering opg 4'!$K$8)*-1)</f>
        <v>-</v>
      </c>
      <c r="I4234" s="167" t="str">
        <f>IF('Lineær programmering opg 4'!$D$8=0,"-",'Lineær programmering opg 4'!$G$8)</f>
        <v>-</v>
      </c>
      <c r="J4234" s="295">
        <f>A4234*'Lineær programmering opg 4'!$C$11+Datatabel!C4234*'Lineær programmering opg 4'!$D$11</f>
        <v>43269.299999999865</v>
      </c>
      <c r="K4234" s="9">
        <f t="shared" si="332"/>
        <v>0</v>
      </c>
      <c r="L4234" s="9">
        <f t="shared" si="333"/>
        <v>0</v>
      </c>
    </row>
    <row r="4235" spans="1:12" ht="15" x14ac:dyDescent="0.25">
      <c r="A4235" s="167">
        <f t="shared" si="331"/>
        <v>138.43200000001119</v>
      </c>
      <c r="B4235" s="325">
        <f t="shared" si="334"/>
        <v>0.57680000000004661</v>
      </c>
      <c r="C4235" s="167">
        <f t="shared" si="330"/>
        <v>196.17599999999163</v>
      </c>
      <c r="D4235" s="167">
        <f>IF('Lineær programmering opg 4'!$M$4=0,"-",(-A4235+'Lineær programmering opg 4'!$M$4)/'Lineær programmering opg 4'!$K$4*-1)</f>
        <v>203.13599999997763</v>
      </c>
      <c r="E4235" s="167">
        <f>IF('Lineær programmering opg 4'!$M$5=0,"-",(-A4235+'Lineær programmering opg 4'!$M$5)/'Lineær programmering opg 4'!$K$5*-1)</f>
        <v>196.17599999999163</v>
      </c>
      <c r="F4235" s="167" t="str">
        <f>IF('Lineær programmering opg 4'!$E$6=0,"-",(-A4235+'Lineær programmering opg 4'!$M$6)/'Lineær programmering opg 4'!$K$6*-1)</f>
        <v>-</v>
      </c>
      <c r="G4235" s="167" t="str">
        <f>IF('Lineær programmering opg 4'!$D$7=0,"-",((-A4235+'Lineær programmering opg 4'!$M$7)/'Lineær programmering opg 4'!$K$7)*-1)</f>
        <v>-</v>
      </c>
      <c r="H4235" s="167" t="str">
        <f>IF('Lineær programmering opg 4'!$C$8=0,"-",((-A4235+'Lineær programmering opg 4'!$M$8)/'Lineær programmering opg 4'!$K$8)*-1)</f>
        <v>-</v>
      </c>
      <c r="I4235" s="167" t="str">
        <f>IF('Lineær programmering opg 4'!$D$8=0,"-",'Lineær programmering opg 4'!$G$8)</f>
        <v>-</v>
      </c>
      <c r="J4235" s="295">
        <f>A4235*'Lineær programmering opg 4'!$C$11+Datatabel!C4235*'Lineær programmering opg 4'!$D$11</f>
        <v>43269.599999999868</v>
      </c>
      <c r="K4235" s="9">
        <f t="shared" si="332"/>
        <v>0</v>
      </c>
      <c r="L4235" s="9">
        <f t="shared" si="333"/>
        <v>0</v>
      </c>
    </row>
    <row r="4236" spans="1:12" ht="15" x14ac:dyDescent="0.25">
      <c r="A4236" s="167">
        <f t="shared" si="331"/>
        <v>138.40800000001119</v>
      </c>
      <c r="B4236" s="325">
        <f t="shared" si="334"/>
        <v>0.57670000000004662</v>
      </c>
      <c r="C4236" s="167">
        <f t="shared" si="330"/>
        <v>196.19399999999163</v>
      </c>
      <c r="D4236" s="167">
        <f>IF('Lineær programmering opg 4'!$M$4=0,"-",(-A4236+'Lineær programmering opg 4'!$M$4)/'Lineær programmering opg 4'!$K$4*-1)</f>
        <v>203.18399999997763</v>
      </c>
      <c r="E4236" s="167">
        <f>IF('Lineær programmering opg 4'!$M$5=0,"-",(-A4236+'Lineær programmering opg 4'!$M$5)/'Lineær programmering opg 4'!$K$5*-1)</f>
        <v>196.19399999999163</v>
      </c>
      <c r="F4236" s="167" t="str">
        <f>IF('Lineær programmering opg 4'!$E$6=0,"-",(-A4236+'Lineær programmering opg 4'!$M$6)/'Lineær programmering opg 4'!$K$6*-1)</f>
        <v>-</v>
      </c>
      <c r="G4236" s="167" t="str">
        <f>IF('Lineær programmering opg 4'!$D$7=0,"-",((-A4236+'Lineær programmering opg 4'!$M$7)/'Lineær programmering opg 4'!$K$7)*-1)</f>
        <v>-</v>
      </c>
      <c r="H4236" s="167" t="str">
        <f>IF('Lineær programmering opg 4'!$C$8=0,"-",((-A4236+'Lineær programmering opg 4'!$M$8)/'Lineær programmering opg 4'!$K$8)*-1)</f>
        <v>-</v>
      </c>
      <c r="I4236" s="167" t="str">
        <f>IF('Lineær programmering opg 4'!$D$8=0,"-",'Lineær programmering opg 4'!$G$8)</f>
        <v>-</v>
      </c>
      <c r="J4236" s="295">
        <f>A4236*'Lineær programmering opg 4'!$C$11+Datatabel!C4236*'Lineær programmering opg 4'!$D$11</f>
        <v>43269.899999999863</v>
      </c>
      <c r="K4236" s="9">
        <f t="shared" si="332"/>
        <v>0</v>
      </c>
      <c r="L4236" s="9">
        <f t="shared" si="333"/>
        <v>0</v>
      </c>
    </row>
    <row r="4237" spans="1:12" ht="15" x14ac:dyDescent="0.25">
      <c r="A4237" s="167">
        <f t="shared" si="331"/>
        <v>138.38400000001118</v>
      </c>
      <c r="B4237" s="325">
        <f t="shared" si="334"/>
        <v>0.57660000000004663</v>
      </c>
      <c r="C4237" s="167">
        <f t="shared" si="330"/>
        <v>196.21199999999163</v>
      </c>
      <c r="D4237" s="167">
        <f>IF('Lineær programmering opg 4'!$M$4=0,"-",(-A4237+'Lineær programmering opg 4'!$M$4)/'Lineær programmering opg 4'!$K$4*-1)</f>
        <v>203.23199999997763</v>
      </c>
      <c r="E4237" s="167">
        <f>IF('Lineær programmering opg 4'!$M$5=0,"-",(-A4237+'Lineær programmering opg 4'!$M$5)/'Lineær programmering opg 4'!$K$5*-1)</f>
        <v>196.21199999999163</v>
      </c>
      <c r="F4237" s="167" t="str">
        <f>IF('Lineær programmering opg 4'!$E$6=0,"-",(-A4237+'Lineær programmering opg 4'!$M$6)/'Lineær programmering opg 4'!$K$6*-1)</f>
        <v>-</v>
      </c>
      <c r="G4237" s="167" t="str">
        <f>IF('Lineær programmering opg 4'!$D$7=0,"-",((-A4237+'Lineær programmering opg 4'!$M$7)/'Lineær programmering opg 4'!$K$7)*-1)</f>
        <v>-</v>
      </c>
      <c r="H4237" s="167" t="str">
        <f>IF('Lineær programmering opg 4'!$C$8=0,"-",((-A4237+'Lineær programmering opg 4'!$M$8)/'Lineær programmering opg 4'!$K$8)*-1)</f>
        <v>-</v>
      </c>
      <c r="I4237" s="167" t="str">
        <f>IF('Lineær programmering opg 4'!$D$8=0,"-",'Lineær programmering opg 4'!$G$8)</f>
        <v>-</v>
      </c>
      <c r="J4237" s="295">
        <f>A4237*'Lineær programmering opg 4'!$C$11+Datatabel!C4237*'Lineær programmering opg 4'!$D$11</f>
        <v>43270.199999999866</v>
      </c>
      <c r="K4237" s="9">
        <f t="shared" si="332"/>
        <v>0</v>
      </c>
      <c r="L4237" s="9">
        <f t="shared" si="333"/>
        <v>0</v>
      </c>
    </row>
    <row r="4238" spans="1:12" ht="15" x14ac:dyDescent="0.25">
      <c r="A4238" s="167">
        <f t="shared" si="331"/>
        <v>138.36000000001118</v>
      </c>
      <c r="B4238" s="325">
        <f t="shared" si="334"/>
        <v>0.57650000000004664</v>
      </c>
      <c r="C4238" s="167">
        <f t="shared" si="330"/>
        <v>196.22999999999163</v>
      </c>
      <c r="D4238" s="167">
        <f>IF('Lineær programmering opg 4'!$M$4=0,"-",(-A4238+'Lineær programmering opg 4'!$M$4)/'Lineær programmering opg 4'!$K$4*-1)</f>
        <v>203.27999999997763</v>
      </c>
      <c r="E4238" s="167">
        <f>IF('Lineær programmering opg 4'!$M$5=0,"-",(-A4238+'Lineær programmering opg 4'!$M$5)/'Lineær programmering opg 4'!$K$5*-1)</f>
        <v>196.22999999999163</v>
      </c>
      <c r="F4238" s="167" t="str">
        <f>IF('Lineær programmering opg 4'!$E$6=0,"-",(-A4238+'Lineær programmering opg 4'!$M$6)/'Lineær programmering opg 4'!$K$6*-1)</f>
        <v>-</v>
      </c>
      <c r="G4238" s="167" t="str">
        <f>IF('Lineær programmering opg 4'!$D$7=0,"-",((-A4238+'Lineær programmering opg 4'!$M$7)/'Lineær programmering opg 4'!$K$7)*-1)</f>
        <v>-</v>
      </c>
      <c r="H4238" s="167" t="str">
        <f>IF('Lineær programmering opg 4'!$C$8=0,"-",((-A4238+'Lineær programmering opg 4'!$M$8)/'Lineær programmering opg 4'!$K$8)*-1)</f>
        <v>-</v>
      </c>
      <c r="I4238" s="167" t="str">
        <f>IF('Lineær programmering opg 4'!$D$8=0,"-",'Lineær programmering opg 4'!$G$8)</f>
        <v>-</v>
      </c>
      <c r="J4238" s="295">
        <f>A4238*'Lineær programmering opg 4'!$C$11+Datatabel!C4238*'Lineær programmering opg 4'!$D$11</f>
        <v>43270.499999999862</v>
      </c>
      <c r="K4238" s="9">
        <f t="shared" si="332"/>
        <v>0</v>
      </c>
      <c r="L4238" s="9">
        <f t="shared" si="333"/>
        <v>0</v>
      </c>
    </row>
    <row r="4239" spans="1:12" ht="15" x14ac:dyDescent="0.25">
      <c r="A4239" s="167">
        <f t="shared" si="331"/>
        <v>138.33600000001121</v>
      </c>
      <c r="B4239" s="325">
        <f t="shared" si="334"/>
        <v>0.57640000000004665</v>
      </c>
      <c r="C4239" s="167">
        <f t="shared" si="330"/>
        <v>196.24799999999161</v>
      </c>
      <c r="D4239" s="167">
        <f>IF('Lineær programmering opg 4'!$M$4=0,"-",(-A4239+'Lineær programmering opg 4'!$M$4)/'Lineær programmering opg 4'!$K$4*-1)</f>
        <v>203.32799999997758</v>
      </c>
      <c r="E4239" s="167">
        <f>IF('Lineær programmering opg 4'!$M$5=0,"-",(-A4239+'Lineær programmering opg 4'!$M$5)/'Lineær programmering opg 4'!$K$5*-1)</f>
        <v>196.24799999999161</v>
      </c>
      <c r="F4239" s="167" t="str">
        <f>IF('Lineær programmering opg 4'!$E$6=0,"-",(-A4239+'Lineær programmering opg 4'!$M$6)/'Lineær programmering opg 4'!$K$6*-1)</f>
        <v>-</v>
      </c>
      <c r="G4239" s="167" t="str">
        <f>IF('Lineær programmering opg 4'!$D$7=0,"-",((-A4239+'Lineær programmering opg 4'!$M$7)/'Lineær programmering opg 4'!$K$7)*-1)</f>
        <v>-</v>
      </c>
      <c r="H4239" s="167" t="str">
        <f>IF('Lineær programmering opg 4'!$C$8=0,"-",((-A4239+'Lineær programmering opg 4'!$M$8)/'Lineær programmering opg 4'!$K$8)*-1)</f>
        <v>-</v>
      </c>
      <c r="I4239" s="167" t="str">
        <f>IF('Lineær programmering opg 4'!$D$8=0,"-",'Lineær programmering opg 4'!$G$8)</f>
        <v>-</v>
      </c>
      <c r="J4239" s="295">
        <f>A4239*'Lineær programmering opg 4'!$C$11+Datatabel!C4239*'Lineær programmering opg 4'!$D$11</f>
        <v>43270.799999999865</v>
      </c>
      <c r="K4239" s="9">
        <f t="shared" si="332"/>
        <v>0</v>
      </c>
      <c r="L4239" s="9">
        <f t="shared" si="333"/>
        <v>0</v>
      </c>
    </row>
    <row r="4240" spans="1:12" ht="15" x14ac:dyDescent="0.25">
      <c r="A4240" s="167">
        <f t="shared" si="331"/>
        <v>138.31200000001121</v>
      </c>
      <c r="B4240" s="325">
        <f t="shared" si="334"/>
        <v>0.57630000000004666</v>
      </c>
      <c r="C4240" s="167">
        <f t="shared" si="330"/>
        <v>196.26599999999161</v>
      </c>
      <c r="D4240" s="167">
        <f>IF('Lineær programmering opg 4'!$M$4=0,"-",(-A4240+'Lineær programmering opg 4'!$M$4)/'Lineær programmering opg 4'!$K$4*-1)</f>
        <v>203.37599999997758</v>
      </c>
      <c r="E4240" s="167">
        <f>IF('Lineær programmering opg 4'!$M$5=0,"-",(-A4240+'Lineær programmering opg 4'!$M$5)/'Lineær programmering opg 4'!$K$5*-1)</f>
        <v>196.26599999999161</v>
      </c>
      <c r="F4240" s="167" t="str">
        <f>IF('Lineær programmering opg 4'!$E$6=0,"-",(-A4240+'Lineær programmering opg 4'!$M$6)/'Lineær programmering opg 4'!$K$6*-1)</f>
        <v>-</v>
      </c>
      <c r="G4240" s="167" t="str">
        <f>IF('Lineær programmering opg 4'!$D$7=0,"-",((-A4240+'Lineær programmering opg 4'!$M$7)/'Lineær programmering opg 4'!$K$7)*-1)</f>
        <v>-</v>
      </c>
      <c r="H4240" s="167" t="str">
        <f>IF('Lineær programmering opg 4'!$C$8=0,"-",((-A4240+'Lineær programmering opg 4'!$M$8)/'Lineær programmering opg 4'!$K$8)*-1)</f>
        <v>-</v>
      </c>
      <c r="I4240" s="167" t="str">
        <f>IF('Lineær programmering opg 4'!$D$8=0,"-",'Lineær programmering opg 4'!$G$8)</f>
        <v>-</v>
      </c>
      <c r="J4240" s="295">
        <f>A4240*'Lineær programmering opg 4'!$C$11+Datatabel!C4240*'Lineær programmering opg 4'!$D$11</f>
        <v>43271.09999999986</v>
      </c>
      <c r="K4240" s="9">
        <f t="shared" si="332"/>
        <v>0</v>
      </c>
      <c r="L4240" s="9">
        <f t="shared" si="333"/>
        <v>0</v>
      </c>
    </row>
    <row r="4241" spans="1:12" ht="15" x14ac:dyDescent="0.25">
      <c r="A4241" s="167">
        <f t="shared" si="331"/>
        <v>138.28800000001121</v>
      </c>
      <c r="B4241" s="325">
        <f t="shared" si="334"/>
        <v>0.57620000000004667</v>
      </c>
      <c r="C4241" s="167">
        <f t="shared" si="330"/>
        <v>196.28399999999161</v>
      </c>
      <c r="D4241" s="167">
        <f>IF('Lineær programmering opg 4'!$M$4=0,"-",(-A4241+'Lineær programmering opg 4'!$M$4)/'Lineær programmering opg 4'!$K$4*-1)</f>
        <v>203.42399999997758</v>
      </c>
      <c r="E4241" s="167">
        <f>IF('Lineær programmering opg 4'!$M$5=0,"-",(-A4241+'Lineær programmering opg 4'!$M$5)/'Lineær programmering opg 4'!$K$5*-1)</f>
        <v>196.28399999999161</v>
      </c>
      <c r="F4241" s="167" t="str">
        <f>IF('Lineær programmering opg 4'!$E$6=0,"-",(-A4241+'Lineær programmering opg 4'!$M$6)/'Lineær programmering opg 4'!$K$6*-1)</f>
        <v>-</v>
      </c>
      <c r="G4241" s="167" t="str">
        <f>IF('Lineær programmering opg 4'!$D$7=0,"-",((-A4241+'Lineær programmering opg 4'!$M$7)/'Lineær programmering opg 4'!$K$7)*-1)</f>
        <v>-</v>
      </c>
      <c r="H4241" s="167" t="str">
        <f>IF('Lineær programmering opg 4'!$C$8=0,"-",((-A4241+'Lineær programmering opg 4'!$M$8)/'Lineær programmering opg 4'!$K$8)*-1)</f>
        <v>-</v>
      </c>
      <c r="I4241" s="167" t="str">
        <f>IF('Lineær programmering opg 4'!$D$8=0,"-",'Lineær programmering opg 4'!$G$8)</f>
        <v>-</v>
      </c>
      <c r="J4241" s="295">
        <f>A4241*'Lineær programmering opg 4'!$C$11+Datatabel!C4241*'Lineær programmering opg 4'!$D$11</f>
        <v>43271.399999999863</v>
      </c>
      <c r="K4241" s="9">
        <f t="shared" si="332"/>
        <v>0</v>
      </c>
      <c r="L4241" s="9">
        <f t="shared" si="333"/>
        <v>0</v>
      </c>
    </row>
    <row r="4242" spans="1:12" ht="15" x14ac:dyDescent="0.25">
      <c r="A4242" s="167">
        <f t="shared" si="331"/>
        <v>138.26400000001121</v>
      </c>
      <c r="B4242" s="325">
        <f t="shared" si="334"/>
        <v>0.57610000000004669</v>
      </c>
      <c r="C4242" s="167">
        <f t="shared" si="330"/>
        <v>196.30199999999161</v>
      </c>
      <c r="D4242" s="167">
        <f>IF('Lineær programmering opg 4'!$M$4=0,"-",(-A4242+'Lineær programmering opg 4'!$M$4)/'Lineær programmering opg 4'!$K$4*-1)</f>
        <v>203.47199999997758</v>
      </c>
      <c r="E4242" s="167">
        <f>IF('Lineær programmering opg 4'!$M$5=0,"-",(-A4242+'Lineær programmering opg 4'!$M$5)/'Lineær programmering opg 4'!$K$5*-1)</f>
        <v>196.30199999999161</v>
      </c>
      <c r="F4242" s="167" t="str">
        <f>IF('Lineær programmering opg 4'!$E$6=0,"-",(-A4242+'Lineær programmering opg 4'!$M$6)/'Lineær programmering opg 4'!$K$6*-1)</f>
        <v>-</v>
      </c>
      <c r="G4242" s="167" t="str">
        <f>IF('Lineær programmering opg 4'!$D$7=0,"-",((-A4242+'Lineær programmering opg 4'!$M$7)/'Lineær programmering opg 4'!$K$7)*-1)</f>
        <v>-</v>
      </c>
      <c r="H4242" s="167" t="str">
        <f>IF('Lineær programmering opg 4'!$C$8=0,"-",((-A4242+'Lineær programmering opg 4'!$M$8)/'Lineær programmering opg 4'!$K$8)*-1)</f>
        <v>-</v>
      </c>
      <c r="I4242" s="167" t="str">
        <f>IF('Lineær programmering opg 4'!$D$8=0,"-",'Lineær programmering opg 4'!$G$8)</f>
        <v>-</v>
      </c>
      <c r="J4242" s="295">
        <f>A4242*'Lineær programmering opg 4'!$C$11+Datatabel!C4242*'Lineær programmering opg 4'!$D$11</f>
        <v>43271.699999999859</v>
      </c>
      <c r="K4242" s="9">
        <f t="shared" si="332"/>
        <v>0</v>
      </c>
      <c r="L4242" s="9">
        <f t="shared" si="333"/>
        <v>0</v>
      </c>
    </row>
    <row r="4243" spans="1:12" ht="15" x14ac:dyDescent="0.25">
      <c r="A4243" s="167">
        <f t="shared" si="331"/>
        <v>138.24000000001121</v>
      </c>
      <c r="B4243" s="325">
        <f t="shared" si="334"/>
        <v>0.5760000000000467</v>
      </c>
      <c r="C4243" s="167">
        <f t="shared" si="330"/>
        <v>196.31999999999161</v>
      </c>
      <c r="D4243" s="167">
        <f>IF('Lineær programmering opg 4'!$M$4=0,"-",(-A4243+'Lineær programmering opg 4'!$M$4)/'Lineær programmering opg 4'!$K$4*-1)</f>
        <v>203.51999999997759</v>
      </c>
      <c r="E4243" s="167">
        <f>IF('Lineær programmering opg 4'!$M$5=0,"-",(-A4243+'Lineær programmering opg 4'!$M$5)/'Lineær programmering opg 4'!$K$5*-1)</f>
        <v>196.31999999999161</v>
      </c>
      <c r="F4243" s="167" t="str">
        <f>IF('Lineær programmering opg 4'!$E$6=0,"-",(-A4243+'Lineær programmering opg 4'!$M$6)/'Lineær programmering opg 4'!$K$6*-1)</f>
        <v>-</v>
      </c>
      <c r="G4243" s="167" t="str">
        <f>IF('Lineær programmering opg 4'!$D$7=0,"-",((-A4243+'Lineær programmering opg 4'!$M$7)/'Lineær programmering opg 4'!$K$7)*-1)</f>
        <v>-</v>
      </c>
      <c r="H4243" s="167" t="str">
        <f>IF('Lineær programmering opg 4'!$C$8=0,"-",((-A4243+'Lineær programmering opg 4'!$M$8)/'Lineær programmering opg 4'!$K$8)*-1)</f>
        <v>-</v>
      </c>
      <c r="I4243" s="167" t="str">
        <f>IF('Lineær programmering opg 4'!$D$8=0,"-",'Lineær programmering opg 4'!$G$8)</f>
        <v>-</v>
      </c>
      <c r="J4243" s="295">
        <f>A4243*'Lineær programmering opg 4'!$C$11+Datatabel!C4243*'Lineær programmering opg 4'!$D$11</f>
        <v>43271.999999999862</v>
      </c>
      <c r="K4243" s="9">
        <f t="shared" si="332"/>
        <v>0</v>
      </c>
      <c r="L4243" s="9">
        <f t="shared" si="333"/>
        <v>0</v>
      </c>
    </row>
    <row r="4244" spans="1:12" ht="15" x14ac:dyDescent="0.25">
      <c r="A4244" s="167">
        <f t="shared" si="331"/>
        <v>138.21600000001121</v>
      </c>
      <c r="B4244" s="325">
        <f t="shared" si="334"/>
        <v>0.57590000000004671</v>
      </c>
      <c r="C4244" s="167">
        <f t="shared" si="330"/>
        <v>196.33799999999161</v>
      </c>
      <c r="D4244" s="167">
        <f>IF('Lineær programmering opg 4'!$M$4=0,"-",(-A4244+'Lineær programmering opg 4'!$M$4)/'Lineær programmering opg 4'!$K$4*-1)</f>
        <v>203.56799999997759</v>
      </c>
      <c r="E4244" s="167">
        <f>IF('Lineær programmering opg 4'!$M$5=0,"-",(-A4244+'Lineær programmering opg 4'!$M$5)/'Lineær programmering opg 4'!$K$5*-1)</f>
        <v>196.33799999999161</v>
      </c>
      <c r="F4244" s="167" t="str">
        <f>IF('Lineær programmering opg 4'!$E$6=0,"-",(-A4244+'Lineær programmering opg 4'!$M$6)/'Lineær programmering opg 4'!$K$6*-1)</f>
        <v>-</v>
      </c>
      <c r="G4244" s="167" t="str">
        <f>IF('Lineær programmering opg 4'!$D$7=0,"-",((-A4244+'Lineær programmering opg 4'!$M$7)/'Lineær programmering opg 4'!$K$7)*-1)</f>
        <v>-</v>
      </c>
      <c r="H4244" s="167" t="str">
        <f>IF('Lineær programmering opg 4'!$C$8=0,"-",((-A4244+'Lineær programmering opg 4'!$M$8)/'Lineær programmering opg 4'!$K$8)*-1)</f>
        <v>-</v>
      </c>
      <c r="I4244" s="167" t="str">
        <f>IF('Lineær programmering opg 4'!$D$8=0,"-",'Lineær programmering opg 4'!$G$8)</f>
        <v>-</v>
      </c>
      <c r="J4244" s="295">
        <f>A4244*'Lineær programmering opg 4'!$C$11+Datatabel!C4244*'Lineær programmering opg 4'!$D$11</f>
        <v>43272.299999999865</v>
      </c>
      <c r="K4244" s="9">
        <f t="shared" si="332"/>
        <v>0</v>
      </c>
      <c r="L4244" s="9">
        <f t="shared" si="333"/>
        <v>0</v>
      </c>
    </row>
    <row r="4245" spans="1:12" ht="15" x14ac:dyDescent="0.25">
      <c r="A4245" s="167">
        <f t="shared" si="331"/>
        <v>138.19200000001121</v>
      </c>
      <c r="B4245" s="325">
        <f t="shared" si="334"/>
        <v>0.57580000000004672</v>
      </c>
      <c r="C4245" s="167">
        <f t="shared" si="330"/>
        <v>196.35599999999161</v>
      </c>
      <c r="D4245" s="167">
        <f>IF('Lineær programmering opg 4'!$M$4=0,"-",(-A4245+'Lineær programmering opg 4'!$M$4)/'Lineær programmering opg 4'!$K$4*-1)</f>
        <v>203.61599999997759</v>
      </c>
      <c r="E4245" s="167">
        <f>IF('Lineær programmering opg 4'!$M$5=0,"-",(-A4245+'Lineær programmering opg 4'!$M$5)/'Lineær programmering opg 4'!$K$5*-1)</f>
        <v>196.35599999999161</v>
      </c>
      <c r="F4245" s="167" t="str">
        <f>IF('Lineær programmering opg 4'!$E$6=0,"-",(-A4245+'Lineær programmering opg 4'!$M$6)/'Lineær programmering opg 4'!$K$6*-1)</f>
        <v>-</v>
      </c>
      <c r="G4245" s="167" t="str">
        <f>IF('Lineær programmering opg 4'!$D$7=0,"-",((-A4245+'Lineær programmering opg 4'!$M$7)/'Lineær programmering opg 4'!$K$7)*-1)</f>
        <v>-</v>
      </c>
      <c r="H4245" s="167" t="str">
        <f>IF('Lineær programmering opg 4'!$C$8=0,"-",((-A4245+'Lineær programmering opg 4'!$M$8)/'Lineær programmering opg 4'!$K$8)*-1)</f>
        <v>-</v>
      </c>
      <c r="I4245" s="167" t="str">
        <f>IF('Lineær programmering opg 4'!$D$8=0,"-",'Lineær programmering opg 4'!$G$8)</f>
        <v>-</v>
      </c>
      <c r="J4245" s="295">
        <f>A4245*'Lineær programmering opg 4'!$C$11+Datatabel!C4245*'Lineær programmering opg 4'!$D$11</f>
        <v>43272.59999999986</v>
      </c>
      <c r="K4245" s="9">
        <f t="shared" si="332"/>
        <v>0</v>
      </c>
      <c r="L4245" s="9">
        <f t="shared" si="333"/>
        <v>0</v>
      </c>
    </row>
    <row r="4246" spans="1:12" ht="15" x14ac:dyDescent="0.25">
      <c r="A4246" s="167">
        <f t="shared" si="331"/>
        <v>138.1680000000112</v>
      </c>
      <c r="B4246" s="325">
        <f t="shared" si="334"/>
        <v>0.57570000000004673</v>
      </c>
      <c r="C4246" s="167">
        <f t="shared" si="330"/>
        <v>196.37399999999161</v>
      </c>
      <c r="D4246" s="167">
        <f>IF('Lineær programmering opg 4'!$M$4=0,"-",(-A4246+'Lineær programmering opg 4'!$M$4)/'Lineær programmering opg 4'!$K$4*-1)</f>
        <v>203.66399999997759</v>
      </c>
      <c r="E4246" s="167">
        <f>IF('Lineær programmering opg 4'!$M$5=0,"-",(-A4246+'Lineær programmering opg 4'!$M$5)/'Lineær programmering opg 4'!$K$5*-1)</f>
        <v>196.37399999999161</v>
      </c>
      <c r="F4246" s="167" t="str">
        <f>IF('Lineær programmering opg 4'!$E$6=0,"-",(-A4246+'Lineær programmering opg 4'!$M$6)/'Lineær programmering opg 4'!$K$6*-1)</f>
        <v>-</v>
      </c>
      <c r="G4246" s="167" t="str">
        <f>IF('Lineær programmering opg 4'!$D$7=0,"-",((-A4246+'Lineær programmering opg 4'!$M$7)/'Lineær programmering opg 4'!$K$7)*-1)</f>
        <v>-</v>
      </c>
      <c r="H4246" s="167" t="str">
        <f>IF('Lineær programmering opg 4'!$C$8=0,"-",((-A4246+'Lineær programmering opg 4'!$M$8)/'Lineær programmering opg 4'!$K$8)*-1)</f>
        <v>-</v>
      </c>
      <c r="I4246" s="167" t="str">
        <f>IF('Lineær programmering opg 4'!$D$8=0,"-",'Lineær programmering opg 4'!$G$8)</f>
        <v>-</v>
      </c>
      <c r="J4246" s="295">
        <f>A4246*'Lineær programmering opg 4'!$C$11+Datatabel!C4246*'Lineær programmering opg 4'!$D$11</f>
        <v>43272.899999999863</v>
      </c>
      <c r="K4246" s="9">
        <f t="shared" si="332"/>
        <v>0</v>
      </c>
      <c r="L4246" s="9">
        <f t="shared" si="333"/>
        <v>0</v>
      </c>
    </row>
    <row r="4247" spans="1:12" ht="15" x14ac:dyDescent="0.25">
      <c r="A4247" s="167">
        <f t="shared" si="331"/>
        <v>138.1440000000112</v>
      </c>
      <c r="B4247" s="325">
        <f t="shared" si="334"/>
        <v>0.57560000000004674</v>
      </c>
      <c r="C4247" s="167">
        <f t="shared" si="330"/>
        <v>196.39199999999161</v>
      </c>
      <c r="D4247" s="167">
        <f>IF('Lineær programmering opg 4'!$M$4=0,"-",(-A4247+'Lineær programmering opg 4'!$M$4)/'Lineær programmering opg 4'!$K$4*-1)</f>
        <v>203.71199999997759</v>
      </c>
      <c r="E4247" s="167">
        <f>IF('Lineær programmering opg 4'!$M$5=0,"-",(-A4247+'Lineær programmering opg 4'!$M$5)/'Lineær programmering opg 4'!$K$5*-1)</f>
        <v>196.39199999999161</v>
      </c>
      <c r="F4247" s="167" t="str">
        <f>IF('Lineær programmering opg 4'!$E$6=0,"-",(-A4247+'Lineær programmering opg 4'!$M$6)/'Lineær programmering opg 4'!$K$6*-1)</f>
        <v>-</v>
      </c>
      <c r="G4247" s="167" t="str">
        <f>IF('Lineær programmering opg 4'!$D$7=0,"-",((-A4247+'Lineær programmering opg 4'!$M$7)/'Lineær programmering opg 4'!$K$7)*-1)</f>
        <v>-</v>
      </c>
      <c r="H4247" s="167" t="str">
        <f>IF('Lineær programmering opg 4'!$C$8=0,"-",((-A4247+'Lineær programmering opg 4'!$M$8)/'Lineær programmering opg 4'!$K$8)*-1)</f>
        <v>-</v>
      </c>
      <c r="I4247" s="167" t="str">
        <f>IF('Lineær programmering opg 4'!$D$8=0,"-",'Lineær programmering opg 4'!$G$8)</f>
        <v>-</v>
      </c>
      <c r="J4247" s="295">
        <f>A4247*'Lineær programmering opg 4'!$C$11+Datatabel!C4247*'Lineær programmering opg 4'!$D$11</f>
        <v>43273.199999999859</v>
      </c>
      <c r="K4247" s="9">
        <f t="shared" si="332"/>
        <v>0</v>
      </c>
      <c r="L4247" s="9">
        <f t="shared" si="333"/>
        <v>0</v>
      </c>
    </row>
    <row r="4248" spans="1:12" ht="15" x14ac:dyDescent="0.25">
      <c r="A4248" s="167">
        <f t="shared" si="331"/>
        <v>138.12000000001123</v>
      </c>
      <c r="B4248" s="325">
        <f t="shared" si="334"/>
        <v>0.57550000000004675</v>
      </c>
      <c r="C4248" s="167">
        <f t="shared" si="330"/>
        <v>196.40999999999156</v>
      </c>
      <c r="D4248" s="167">
        <f>IF('Lineær programmering opg 4'!$M$4=0,"-",(-A4248+'Lineær programmering opg 4'!$M$4)/'Lineær programmering opg 4'!$K$4*-1)</f>
        <v>203.75999999997754</v>
      </c>
      <c r="E4248" s="167">
        <f>IF('Lineær programmering opg 4'!$M$5=0,"-",(-A4248+'Lineær programmering opg 4'!$M$5)/'Lineær programmering opg 4'!$K$5*-1)</f>
        <v>196.40999999999156</v>
      </c>
      <c r="F4248" s="167" t="str">
        <f>IF('Lineær programmering opg 4'!$E$6=0,"-",(-A4248+'Lineær programmering opg 4'!$M$6)/'Lineær programmering opg 4'!$K$6*-1)</f>
        <v>-</v>
      </c>
      <c r="G4248" s="167" t="str">
        <f>IF('Lineær programmering opg 4'!$D$7=0,"-",((-A4248+'Lineær programmering opg 4'!$M$7)/'Lineær programmering opg 4'!$K$7)*-1)</f>
        <v>-</v>
      </c>
      <c r="H4248" s="167" t="str">
        <f>IF('Lineær programmering opg 4'!$C$8=0,"-",((-A4248+'Lineær programmering opg 4'!$M$8)/'Lineær programmering opg 4'!$K$8)*-1)</f>
        <v>-</v>
      </c>
      <c r="I4248" s="167" t="str">
        <f>IF('Lineær programmering opg 4'!$D$8=0,"-",'Lineær programmering opg 4'!$G$8)</f>
        <v>-</v>
      </c>
      <c r="J4248" s="295">
        <f>A4248*'Lineær programmering opg 4'!$C$11+Datatabel!C4248*'Lineær programmering opg 4'!$D$11</f>
        <v>43273.499999999854</v>
      </c>
      <c r="K4248" s="9">
        <f t="shared" si="332"/>
        <v>0</v>
      </c>
      <c r="L4248" s="9">
        <f t="shared" si="333"/>
        <v>0</v>
      </c>
    </row>
    <row r="4249" spans="1:12" ht="15" x14ac:dyDescent="0.25">
      <c r="A4249" s="167">
        <f t="shared" si="331"/>
        <v>138.09600000001123</v>
      </c>
      <c r="B4249" s="325">
        <f t="shared" si="334"/>
        <v>0.57540000000004676</v>
      </c>
      <c r="C4249" s="167">
        <f t="shared" si="330"/>
        <v>196.42799999999156</v>
      </c>
      <c r="D4249" s="167">
        <f>IF('Lineær programmering opg 4'!$M$4=0,"-",(-A4249+'Lineær programmering opg 4'!$M$4)/'Lineær programmering opg 4'!$K$4*-1)</f>
        <v>203.80799999997754</v>
      </c>
      <c r="E4249" s="167">
        <f>IF('Lineær programmering opg 4'!$M$5=0,"-",(-A4249+'Lineær programmering opg 4'!$M$5)/'Lineær programmering opg 4'!$K$5*-1)</f>
        <v>196.42799999999156</v>
      </c>
      <c r="F4249" s="167" t="str">
        <f>IF('Lineær programmering opg 4'!$E$6=0,"-",(-A4249+'Lineær programmering opg 4'!$M$6)/'Lineær programmering opg 4'!$K$6*-1)</f>
        <v>-</v>
      </c>
      <c r="G4249" s="167" t="str">
        <f>IF('Lineær programmering opg 4'!$D$7=0,"-",((-A4249+'Lineær programmering opg 4'!$M$7)/'Lineær programmering opg 4'!$K$7)*-1)</f>
        <v>-</v>
      </c>
      <c r="H4249" s="167" t="str">
        <f>IF('Lineær programmering opg 4'!$C$8=0,"-",((-A4249+'Lineær programmering opg 4'!$M$8)/'Lineær programmering opg 4'!$K$8)*-1)</f>
        <v>-</v>
      </c>
      <c r="I4249" s="167" t="str">
        <f>IF('Lineær programmering opg 4'!$D$8=0,"-",'Lineær programmering opg 4'!$G$8)</f>
        <v>-</v>
      </c>
      <c r="J4249" s="295">
        <f>A4249*'Lineær programmering opg 4'!$C$11+Datatabel!C4249*'Lineær programmering opg 4'!$D$11</f>
        <v>43273.799999999857</v>
      </c>
      <c r="K4249" s="9">
        <f t="shared" si="332"/>
        <v>0</v>
      </c>
      <c r="L4249" s="9">
        <f t="shared" si="333"/>
        <v>0</v>
      </c>
    </row>
    <row r="4250" spans="1:12" ht="15" x14ac:dyDescent="0.25">
      <c r="A4250" s="167">
        <f t="shared" si="331"/>
        <v>138.07200000001123</v>
      </c>
      <c r="B4250" s="325">
        <f t="shared" si="334"/>
        <v>0.57530000000004677</v>
      </c>
      <c r="C4250" s="167">
        <f t="shared" si="330"/>
        <v>196.44599999999156</v>
      </c>
      <c r="D4250" s="167">
        <f>IF('Lineær programmering opg 4'!$M$4=0,"-",(-A4250+'Lineær programmering opg 4'!$M$4)/'Lineær programmering opg 4'!$K$4*-1)</f>
        <v>203.85599999997754</v>
      </c>
      <c r="E4250" s="167">
        <f>IF('Lineær programmering opg 4'!$M$5=0,"-",(-A4250+'Lineær programmering opg 4'!$M$5)/'Lineær programmering opg 4'!$K$5*-1)</f>
        <v>196.44599999999156</v>
      </c>
      <c r="F4250" s="167" t="str">
        <f>IF('Lineær programmering opg 4'!$E$6=0,"-",(-A4250+'Lineær programmering opg 4'!$M$6)/'Lineær programmering opg 4'!$K$6*-1)</f>
        <v>-</v>
      </c>
      <c r="G4250" s="167" t="str">
        <f>IF('Lineær programmering opg 4'!$D$7=0,"-",((-A4250+'Lineær programmering opg 4'!$M$7)/'Lineær programmering opg 4'!$K$7)*-1)</f>
        <v>-</v>
      </c>
      <c r="H4250" s="167" t="str">
        <f>IF('Lineær programmering opg 4'!$C$8=0,"-",((-A4250+'Lineær programmering opg 4'!$M$8)/'Lineær programmering opg 4'!$K$8)*-1)</f>
        <v>-</v>
      </c>
      <c r="I4250" s="167" t="str">
        <f>IF('Lineær programmering opg 4'!$D$8=0,"-",'Lineær programmering opg 4'!$G$8)</f>
        <v>-</v>
      </c>
      <c r="J4250" s="295">
        <f>A4250*'Lineær programmering opg 4'!$C$11+Datatabel!C4250*'Lineær programmering opg 4'!$D$11</f>
        <v>43274.099999999853</v>
      </c>
      <c r="K4250" s="9">
        <f t="shared" si="332"/>
        <v>0</v>
      </c>
      <c r="L4250" s="9">
        <f t="shared" si="333"/>
        <v>0</v>
      </c>
    </row>
    <row r="4251" spans="1:12" ht="15" x14ac:dyDescent="0.25">
      <c r="A4251" s="167">
        <f t="shared" si="331"/>
        <v>138.04800000001123</v>
      </c>
      <c r="B4251" s="325">
        <f t="shared" si="334"/>
        <v>0.57520000000004678</v>
      </c>
      <c r="C4251" s="167">
        <f t="shared" si="330"/>
        <v>196.46399999999156</v>
      </c>
      <c r="D4251" s="167">
        <f>IF('Lineær programmering opg 4'!$M$4=0,"-",(-A4251+'Lineær programmering opg 4'!$M$4)/'Lineær programmering opg 4'!$K$4*-1)</f>
        <v>203.90399999997754</v>
      </c>
      <c r="E4251" s="167">
        <f>IF('Lineær programmering opg 4'!$M$5=0,"-",(-A4251+'Lineær programmering opg 4'!$M$5)/'Lineær programmering opg 4'!$K$5*-1)</f>
        <v>196.46399999999156</v>
      </c>
      <c r="F4251" s="167" t="str">
        <f>IF('Lineær programmering opg 4'!$E$6=0,"-",(-A4251+'Lineær programmering opg 4'!$M$6)/'Lineær programmering opg 4'!$K$6*-1)</f>
        <v>-</v>
      </c>
      <c r="G4251" s="167" t="str">
        <f>IF('Lineær programmering opg 4'!$D$7=0,"-",((-A4251+'Lineær programmering opg 4'!$M$7)/'Lineær programmering opg 4'!$K$7)*-1)</f>
        <v>-</v>
      </c>
      <c r="H4251" s="167" t="str">
        <f>IF('Lineær programmering opg 4'!$C$8=0,"-",((-A4251+'Lineær programmering opg 4'!$M$8)/'Lineær programmering opg 4'!$K$8)*-1)</f>
        <v>-</v>
      </c>
      <c r="I4251" s="167" t="str">
        <f>IF('Lineær programmering opg 4'!$D$8=0,"-",'Lineær programmering opg 4'!$G$8)</f>
        <v>-</v>
      </c>
      <c r="J4251" s="295">
        <f>A4251*'Lineær programmering opg 4'!$C$11+Datatabel!C4251*'Lineær programmering opg 4'!$D$11</f>
        <v>43274.399999999856</v>
      </c>
      <c r="K4251" s="9">
        <f t="shared" si="332"/>
        <v>0</v>
      </c>
      <c r="L4251" s="9">
        <f t="shared" si="333"/>
        <v>0</v>
      </c>
    </row>
    <row r="4252" spans="1:12" ht="15" x14ac:dyDescent="0.25">
      <c r="A4252" s="167">
        <f t="shared" si="331"/>
        <v>138.02400000001123</v>
      </c>
      <c r="B4252" s="325">
        <f t="shared" si="334"/>
        <v>0.5751000000000468</v>
      </c>
      <c r="C4252" s="167">
        <f t="shared" si="330"/>
        <v>196.48199999999156</v>
      </c>
      <c r="D4252" s="167">
        <f>IF('Lineær programmering opg 4'!$M$4=0,"-",(-A4252+'Lineær programmering opg 4'!$M$4)/'Lineær programmering opg 4'!$K$4*-1)</f>
        <v>203.95199999997755</v>
      </c>
      <c r="E4252" s="167">
        <f>IF('Lineær programmering opg 4'!$M$5=0,"-",(-A4252+'Lineær programmering opg 4'!$M$5)/'Lineær programmering opg 4'!$K$5*-1)</f>
        <v>196.48199999999156</v>
      </c>
      <c r="F4252" s="167" t="str">
        <f>IF('Lineær programmering opg 4'!$E$6=0,"-",(-A4252+'Lineær programmering opg 4'!$M$6)/'Lineær programmering opg 4'!$K$6*-1)</f>
        <v>-</v>
      </c>
      <c r="G4252" s="167" t="str">
        <f>IF('Lineær programmering opg 4'!$D$7=0,"-",((-A4252+'Lineær programmering opg 4'!$M$7)/'Lineær programmering opg 4'!$K$7)*-1)</f>
        <v>-</v>
      </c>
      <c r="H4252" s="167" t="str">
        <f>IF('Lineær programmering opg 4'!$C$8=0,"-",((-A4252+'Lineær programmering opg 4'!$M$8)/'Lineær programmering opg 4'!$K$8)*-1)</f>
        <v>-</v>
      </c>
      <c r="I4252" s="167" t="str">
        <f>IF('Lineær programmering opg 4'!$D$8=0,"-",'Lineær programmering opg 4'!$G$8)</f>
        <v>-</v>
      </c>
      <c r="J4252" s="295">
        <f>A4252*'Lineær programmering opg 4'!$C$11+Datatabel!C4252*'Lineær programmering opg 4'!$D$11</f>
        <v>43274.699999999852</v>
      </c>
      <c r="K4252" s="9">
        <f t="shared" si="332"/>
        <v>0</v>
      </c>
      <c r="L4252" s="9">
        <f t="shared" si="333"/>
        <v>0</v>
      </c>
    </row>
    <row r="4253" spans="1:12" ht="15" x14ac:dyDescent="0.25">
      <c r="A4253" s="167">
        <f t="shared" si="331"/>
        <v>138.00000000001123</v>
      </c>
      <c r="B4253" s="325">
        <f t="shared" si="334"/>
        <v>0.57500000000004681</v>
      </c>
      <c r="C4253" s="167">
        <f t="shared" si="330"/>
        <v>196.49999999999156</v>
      </c>
      <c r="D4253" s="167">
        <f>IF('Lineær programmering opg 4'!$M$4=0,"-",(-A4253+'Lineær programmering opg 4'!$M$4)/'Lineær programmering opg 4'!$K$4*-1)</f>
        <v>203.99999999997755</v>
      </c>
      <c r="E4253" s="167">
        <f>IF('Lineær programmering opg 4'!$M$5=0,"-",(-A4253+'Lineær programmering opg 4'!$M$5)/'Lineær programmering opg 4'!$K$5*-1)</f>
        <v>196.49999999999156</v>
      </c>
      <c r="F4253" s="167" t="str">
        <f>IF('Lineær programmering opg 4'!$E$6=0,"-",(-A4253+'Lineær programmering opg 4'!$M$6)/'Lineær programmering opg 4'!$K$6*-1)</f>
        <v>-</v>
      </c>
      <c r="G4253" s="167" t="str">
        <f>IF('Lineær programmering opg 4'!$D$7=0,"-",((-A4253+'Lineær programmering opg 4'!$M$7)/'Lineær programmering opg 4'!$K$7)*-1)</f>
        <v>-</v>
      </c>
      <c r="H4253" s="167" t="str">
        <f>IF('Lineær programmering opg 4'!$C$8=0,"-",((-A4253+'Lineær programmering opg 4'!$M$8)/'Lineær programmering opg 4'!$K$8)*-1)</f>
        <v>-</v>
      </c>
      <c r="I4253" s="167" t="str">
        <f>IF('Lineær programmering opg 4'!$D$8=0,"-",'Lineær programmering opg 4'!$G$8)</f>
        <v>-</v>
      </c>
      <c r="J4253" s="295">
        <f>A4253*'Lineær programmering opg 4'!$C$11+Datatabel!C4253*'Lineær programmering opg 4'!$D$11</f>
        <v>43274.999999999854</v>
      </c>
      <c r="K4253" s="9">
        <f t="shared" si="332"/>
        <v>0</v>
      </c>
      <c r="L4253" s="9">
        <f t="shared" si="333"/>
        <v>0</v>
      </c>
    </row>
    <row r="4254" spans="1:12" ht="15" x14ac:dyDescent="0.25">
      <c r="A4254" s="167">
        <f t="shared" si="331"/>
        <v>137.97600000001123</v>
      </c>
      <c r="B4254" s="325">
        <f t="shared" si="334"/>
        <v>0.57490000000004682</v>
      </c>
      <c r="C4254" s="167">
        <f t="shared" si="330"/>
        <v>196.51799999999156</v>
      </c>
      <c r="D4254" s="167">
        <f>IF('Lineær programmering opg 4'!$M$4=0,"-",(-A4254+'Lineær programmering opg 4'!$M$4)/'Lineær programmering opg 4'!$K$4*-1)</f>
        <v>204.04799999997755</v>
      </c>
      <c r="E4254" s="167">
        <f>IF('Lineær programmering opg 4'!$M$5=0,"-",(-A4254+'Lineær programmering opg 4'!$M$5)/'Lineær programmering opg 4'!$K$5*-1)</f>
        <v>196.51799999999156</v>
      </c>
      <c r="F4254" s="167" t="str">
        <f>IF('Lineær programmering opg 4'!$E$6=0,"-",(-A4254+'Lineær programmering opg 4'!$M$6)/'Lineær programmering opg 4'!$K$6*-1)</f>
        <v>-</v>
      </c>
      <c r="G4254" s="167" t="str">
        <f>IF('Lineær programmering opg 4'!$D$7=0,"-",((-A4254+'Lineær programmering opg 4'!$M$7)/'Lineær programmering opg 4'!$K$7)*-1)</f>
        <v>-</v>
      </c>
      <c r="H4254" s="167" t="str">
        <f>IF('Lineær programmering opg 4'!$C$8=0,"-",((-A4254+'Lineær programmering opg 4'!$M$8)/'Lineær programmering opg 4'!$K$8)*-1)</f>
        <v>-</v>
      </c>
      <c r="I4254" s="167" t="str">
        <f>IF('Lineær programmering opg 4'!$D$8=0,"-",'Lineær programmering opg 4'!$G$8)</f>
        <v>-</v>
      </c>
      <c r="J4254" s="295">
        <f>A4254*'Lineær programmering opg 4'!$C$11+Datatabel!C4254*'Lineær programmering opg 4'!$D$11</f>
        <v>43275.299999999857</v>
      </c>
      <c r="K4254" s="9">
        <f t="shared" si="332"/>
        <v>0</v>
      </c>
      <c r="L4254" s="9">
        <f t="shared" si="333"/>
        <v>0</v>
      </c>
    </row>
    <row r="4255" spans="1:12" ht="15" x14ac:dyDescent="0.25">
      <c r="A4255" s="167">
        <f t="shared" si="331"/>
        <v>137.95200000001125</v>
      </c>
      <c r="B4255" s="325">
        <f t="shared" si="334"/>
        <v>0.57480000000004683</v>
      </c>
      <c r="C4255" s="167">
        <f t="shared" si="330"/>
        <v>196.53599999999156</v>
      </c>
      <c r="D4255" s="167">
        <f>IF('Lineær programmering opg 4'!$M$4=0,"-",(-A4255+'Lineær programmering opg 4'!$M$4)/'Lineær programmering opg 4'!$K$4*-1)</f>
        <v>204.09599999997749</v>
      </c>
      <c r="E4255" s="167">
        <f>IF('Lineær programmering opg 4'!$M$5=0,"-",(-A4255+'Lineær programmering opg 4'!$M$5)/'Lineær programmering opg 4'!$K$5*-1)</f>
        <v>196.53599999999156</v>
      </c>
      <c r="F4255" s="167" t="str">
        <f>IF('Lineær programmering opg 4'!$E$6=0,"-",(-A4255+'Lineær programmering opg 4'!$M$6)/'Lineær programmering opg 4'!$K$6*-1)</f>
        <v>-</v>
      </c>
      <c r="G4255" s="167" t="str">
        <f>IF('Lineær programmering opg 4'!$D$7=0,"-",((-A4255+'Lineær programmering opg 4'!$M$7)/'Lineær programmering opg 4'!$K$7)*-1)</f>
        <v>-</v>
      </c>
      <c r="H4255" s="167" t="str">
        <f>IF('Lineær programmering opg 4'!$C$8=0,"-",((-A4255+'Lineær programmering opg 4'!$M$8)/'Lineær programmering opg 4'!$K$8)*-1)</f>
        <v>-</v>
      </c>
      <c r="I4255" s="167" t="str">
        <f>IF('Lineær programmering opg 4'!$D$8=0,"-",'Lineær programmering opg 4'!$G$8)</f>
        <v>-</v>
      </c>
      <c r="J4255" s="295">
        <f>A4255*'Lineær programmering opg 4'!$C$11+Datatabel!C4255*'Lineær programmering opg 4'!$D$11</f>
        <v>43275.59999999986</v>
      </c>
      <c r="K4255" s="9">
        <f t="shared" si="332"/>
        <v>0</v>
      </c>
      <c r="L4255" s="9">
        <f t="shared" si="333"/>
        <v>0</v>
      </c>
    </row>
    <row r="4256" spans="1:12" ht="15" x14ac:dyDescent="0.25">
      <c r="A4256" s="167">
        <f t="shared" si="331"/>
        <v>137.92800000001125</v>
      </c>
      <c r="B4256" s="325">
        <f t="shared" si="334"/>
        <v>0.57470000000004684</v>
      </c>
      <c r="C4256" s="167">
        <f t="shared" si="330"/>
        <v>196.55399999999156</v>
      </c>
      <c r="D4256" s="167">
        <f>IF('Lineær programmering opg 4'!$M$4=0,"-",(-A4256+'Lineær programmering opg 4'!$M$4)/'Lineær programmering opg 4'!$K$4*-1)</f>
        <v>204.1439999999775</v>
      </c>
      <c r="E4256" s="167">
        <f>IF('Lineær programmering opg 4'!$M$5=0,"-",(-A4256+'Lineær programmering opg 4'!$M$5)/'Lineær programmering opg 4'!$K$5*-1)</f>
        <v>196.55399999999156</v>
      </c>
      <c r="F4256" s="167" t="str">
        <f>IF('Lineær programmering opg 4'!$E$6=0,"-",(-A4256+'Lineær programmering opg 4'!$M$6)/'Lineær programmering opg 4'!$K$6*-1)</f>
        <v>-</v>
      </c>
      <c r="G4256" s="167" t="str">
        <f>IF('Lineær programmering opg 4'!$D$7=0,"-",((-A4256+'Lineær programmering opg 4'!$M$7)/'Lineær programmering opg 4'!$K$7)*-1)</f>
        <v>-</v>
      </c>
      <c r="H4256" s="167" t="str">
        <f>IF('Lineær programmering opg 4'!$C$8=0,"-",((-A4256+'Lineær programmering opg 4'!$M$8)/'Lineær programmering opg 4'!$K$8)*-1)</f>
        <v>-</v>
      </c>
      <c r="I4256" s="167" t="str">
        <f>IF('Lineær programmering opg 4'!$D$8=0,"-",'Lineær programmering opg 4'!$G$8)</f>
        <v>-</v>
      </c>
      <c r="J4256" s="295">
        <f>A4256*'Lineær programmering opg 4'!$C$11+Datatabel!C4256*'Lineær programmering opg 4'!$D$11</f>
        <v>43275.899999999856</v>
      </c>
      <c r="K4256" s="9">
        <f t="shared" si="332"/>
        <v>0</v>
      </c>
      <c r="L4256" s="9">
        <f t="shared" si="333"/>
        <v>0</v>
      </c>
    </row>
    <row r="4257" spans="1:12" ht="15" x14ac:dyDescent="0.25">
      <c r="A4257" s="167">
        <f t="shared" si="331"/>
        <v>137.90400000001125</v>
      </c>
      <c r="B4257" s="325">
        <f t="shared" si="334"/>
        <v>0.57460000000004685</v>
      </c>
      <c r="C4257" s="167">
        <f t="shared" si="330"/>
        <v>196.57199999999156</v>
      </c>
      <c r="D4257" s="167">
        <f>IF('Lineær programmering opg 4'!$M$4=0,"-",(-A4257+'Lineær programmering opg 4'!$M$4)/'Lineær programmering opg 4'!$K$4*-1)</f>
        <v>204.1919999999775</v>
      </c>
      <c r="E4257" s="167">
        <f>IF('Lineær programmering opg 4'!$M$5=0,"-",(-A4257+'Lineær programmering opg 4'!$M$5)/'Lineær programmering opg 4'!$K$5*-1)</f>
        <v>196.57199999999156</v>
      </c>
      <c r="F4257" s="167" t="str">
        <f>IF('Lineær programmering opg 4'!$E$6=0,"-",(-A4257+'Lineær programmering opg 4'!$M$6)/'Lineær programmering opg 4'!$K$6*-1)</f>
        <v>-</v>
      </c>
      <c r="G4257" s="167" t="str">
        <f>IF('Lineær programmering opg 4'!$D$7=0,"-",((-A4257+'Lineær programmering opg 4'!$M$7)/'Lineær programmering opg 4'!$K$7)*-1)</f>
        <v>-</v>
      </c>
      <c r="H4257" s="167" t="str">
        <f>IF('Lineær programmering opg 4'!$C$8=0,"-",((-A4257+'Lineær programmering opg 4'!$M$8)/'Lineær programmering opg 4'!$K$8)*-1)</f>
        <v>-</v>
      </c>
      <c r="I4257" s="167" t="str">
        <f>IF('Lineær programmering opg 4'!$D$8=0,"-",'Lineær programmering opg 4'!$G$8)</f>
        <v>-</v>
      </c>
      <c r="J4257" s="295">
        <f>A4257*'Lineær programmering opg 4'!$C$11+Datatabel!C4257*'Lineær programmering opg 4'!$D$11</f>
        <v>43276.199999999859</v>
      </c>
      <c r="K4257" s="9">
        <f t="shared" si="332"/>
        <v>0</v>
      </c>
      <c r="L4257" s="9">
        <f t="shared" si="333"/>
        <v>0</v>
      </c>
    </row>
    <row r="4258" spans="1:12" ht="15" x14ac:dyDescent="0.25">
      <c r="A4258" s="167">
        <f t="shared" si="331"/>
        <v>137.88000000001125</v>
      </c>
      <c r="B4258" s="325">
        <f t="shared" si="334"/>
        <v>0.57450000000004686</v>
      </c>
      <c r="C4258" s="167">
        <f t="shared" si="330"/>
        <v>196.58999999999156</v>
      </c>
      <c r="D4258" s="167">
        <f>IF('Lineær programmering opg 4'!$M$4=0,"-",(-A4258+'Lineær programmering opg 4'!$M$4)/'Lineær programmering opg 4'!$K$4*-1)</f>
        <v>204.2399999999775</v>
      </c>
      <c r="E4258" s="167">
        <f>IF('Lineær programmering opg 4'!$M$5=0,"-",(-A4258+'Lineær programmering opg 4'!$M$5)/'Lineær programmering opg 4'!$K$5*-1)</f>
        <v>196.58999999999156</v>
      </c>
      <c r="F4258" s="167" t="str">
        <f>IF('Lineær programmering opg 4'!$E$6=0,"-",(-A4258+'Lineær programmering opg 4'!$M$6)/'Lineær programmering opg 4'!$K$6*-1)</f>
        <v>-</v>
      </c>
      <c r="G4258" s="167" t="str">
        <f>IF('Lineær programmering opg 4'!$D$7=0,"-",((-A4258+'Lineær programmering opg 4'!$M$7)/'Lineær programmering opg 4'!$K$7)*-1)</f>
        <v>-</v>
      </c>
      <c r="H4258" s="167" t="str">
        <f>IF('Lineær programmering opg 4'!$C$8=0,"-",((-A4258+'Lineær programmering opg 4'!$M$8)/'Lineær programmering opg 4'!$K$8)*-1)</f>
        <v>-</v>
      </c>
      <c r="I4258" s="167" t="str">
        <f>IF('Lineær programmering opg 4'!$D$8=0,"-",'Lineær programmering opg 4'!$G$8)</f>
        <v>-</v>
      </c>
      <c r="J4258" s="295">
        <f>A4258*'Lineær programmering opg 4'!$C$11+Datatabel!C4258*'Lineær programmering opg 4'!$D$11</f>
        <v>43276.499999999854</v>
      </c>
      <c r="K4258" s="9">
        <f t="shared" si="332"/>
        <v>0</v>
      </c>
      <c r="L4258" s="9">
        <f t="shared" si="333"/>
        <v>0</v>
      </c>
    </row>
    <row r="4259" spans="1:12" ht="15" x14ac:dyDescent="0.25">
      <c r="A4259" s="167">
        <f t="shared" si="331"/>
        <v>137.85600000001125</v>
      </c>
      <c r="B4259" s="325">
        <f t="shared" si="334"/>
        <v>0.57440000000004687</v>
      </c>
      <c r="C4259" s="167">
        <f t="shared" si="330"/>
        <v>196.60799999999156</v>
      </c>
      <c r="D4259" s="167">
        <f>IF('Lineær programmering opg 4'!$M$4=0,"-",(-A4259+'Lineær programmering opg 4'!$M$4)/'Lineær programmering opg 4'!$K$4*-1)</f>
        <v>204.2879999999775</v>
      </c>
      <c r="E4259" s="167">
        <f>IF('Lineær programmering opg 4'!$M$5=0,"-",(-A4259+'Lineær programmering opg 4'!$M$5)/'Lineær programmering opg 4'!$K$5*-1)</f>
        <v>196.60799999999156</v>
      </c>
      <c r="F4259" s="167" t="str">
        <f>IF('Lineær programmering opg 4'!$E$6=0,"-",(-A4259+'Lineær programmering opg 4'!$M$6)/'Lineær programmering opg 4'!$K$6*-1)</f>
        <v>-</v>
      </c>
      <c r="G4259" s="167" t="str">
        <f>IF('Lineær programmering opg 4'!$D$7=0,"-",((-A4259+'Lineær programmering opg 4'!$M$7)/'Lineær programmering opg 4'!$K$7)*-1)</f>
        <v>-</v>
      </c>
      <c r="H4259" s="167" t="str">
        <f>IF('Lineær programmering opg 4'!$C$8=0,"-",((-A4259+'Lineær programmering opg 4'!$M$8)/'Lineær programmering opg 4'!$K$8)*-1)</f>
        <v>-</v>
      </c>
      <c r="I4259" s="167" t="str">
        <f>IF('Lineær programmering opg 4'!$D$8=0,"-",'Lineær programmering opg 4'!$G$8)</f>
        <v>-</v>
      </c>
      <c r="J4259" s="295">
        <f>A4259*'Lineær programmering opg 4'!$C$11+Datatabel!C4259*'Lineær programmering opg 4'!$D$11</f>
        <v>43276.799999999857</v>
      </c>
      <c r="K4259" s="9">
        <f t="shared" si="332"/>
        <v>0</v>
      </c>
      <c r="L4259" s="9">
        <f t="shared" si="333"/>
        <v>0</v>
      </c>
    </row>
    <row r="4260" spans="1:12" ht="15" x14ac:dyDescent="0.25">
      <c r="A4260" s="167">
        <f t="shared" si="331"/>
        <v>137.83200000001125</v>
      </c>
      <c r="B4260" s="325">
        <f t="shared" si="334"/>
        <v>0.57430000000004688</v>
      </c>
      <c r="C4260" s="167">
        <f t="shared" si="330"/>
        <v>196.62599999999156</v>
      </c>
      <c r="D4260" s="167">
        <f>IF('Lineær programmering opg 4'!$M$4=0,"-",(-A4260+'Lineær programmering opg 4'!$M$4)/'Lineær programmering opg 4'!$K$4*-1)</f>
        <v>204.3359999999775</v>
      </c>
      <c r="E4260" s="167">
        <f>IF('Lineær programmering opg 4'!$M$5=0,"-",(-A4260+'Lineær programmering opg 4'!$M$5)/'Lineær programmering opg 4'!$K$5*-1)</f>
        <v>196.62599999999156</v>
      </c>
      <c r="F4260" s="167" t="str">
        <f>IF('Lineær programmering opg 4'!$E$6=0,"-",(-A4260+'Lineær programmering opg 4'!$M$6)/'Lineær programmering opg 4'!$K$6*-1)</f>
        <v>-</v>
      </c>
      <c r="G4260" s="167" t="str">
        <f>IF('Lineær programmering opg 4'!$D$7=0,"-",((-A4260+'Lineær programmering opg 4'!$M$7)/'Lineær programmering opg 4'!$K$7)*-1)</f>
        <v>-</v>
      </c>
      <c r="H4260" s="167" t="str">
        <f>IF('Lineær programmering opg 4'!$C$8=0,"-",((-A4260+'Lineær programmering opg 4'!$M$8)/'Lineær programmering opg 4'!$K$8)*-1)</f>
        <v>-</v>
      </c>
      <c r="I4260" s="167" t="str">
        <f>IF('Lineær programmering opg 4'!$D$8=0,"-",'Lineær programmering opg 4'!$G$8)</f>
        <v>-</v>
      </c>
      <c r="J4260" s="295">
        <f>A4260*'Lineær programmering opg 4'!$C$11+Datatabel!C4260*'Lineær programmering opg 4'!$D$11</f>
        <v>43277.09999999986</v>
      </c>
      <c r="K4260" s="9">
        <f t="shared" si="332"/>
        <v>0</v>
      </c>
      <c r="L4260" s="9">
        <f t="shared" si="333"/>
        <v>0</v>
      </c>
    </row>
    <row r="4261" spans="1:12" ht="15" x14ac:dyDescent="0.25">
      <c r="A4261" s="167">
        <f t="shared" si="331"/>
        <v>137.80800000001125</v>
      </c>
      <c r="B4261" s="325">
        <f t="shared" si="334"/>
        <v>0.5742000000000469</v>
      </c>
      <c r="C4261" s="167">
        <f t="shared" si="330"/>
        <v>196.64399999999156</v>
      </c>
      <c r="D4261" s="167">
        <f>IF('Lineær programmering opg 4'!$M$4=0,"-",(-A4261+'Lineær programmering opg 4'!$M$4)/'Lineær programmering opg 4'!$K$4*-1)</f>
        <v>204.3839999999775</v>
      </c>
      <c r="E4261" s="167">
        <f>IF('Lineær programmering opg 4'!$M$5=0,"-",(-A4261+'Lineær programmering opg 4'!$M$5)/'Lineær programmering opg 4'!$K$5*-1)</f>
        <v>196.64399999999156</v>
      </c>
      <c r="F4261" s="167" t="str">
        <f>IF('Lineær programmering opg 4'!$E$6=0,"-",(-A4261+'Lineær programmering opg 4'!$M$6)/'Lineær programmering opg 4'!$K$6*-1)</f>
        <v>-</v>
      </c>
      <c r="G4261" s="167" t="str">
        <f>IF('Lineær programmering opg 4'!$D$7=0,"-",((-A4261+'Lineær programmering opg 4'!$M$7)/'Lineær programmering opg 4'!$K$7)*-1)</f>
        <v>-</v>
      </c>
      <c r="H4261" s="167" t="str">
        <f>IF('Lineær programmering opg 4'!$C$8=0,"-",((-A4261+'Lineær programmering opg 4'!$M$8)/'Lineær programmering opg 4'!$K$8)*-1)</f>
        <v>-</v>
      </c>
      <c r="I4261" s="167" t="str">
        <f>IF('Lineær programmering opg 4'!$D$8=0,"-",'Lineær programmering opg 4'!$G$8)</f>
        <v>-</v>
      </c>
      <c r="J4261" s="295">
        <f>A4261*'Lineær programmering opg 4'!$C$11+Datatabel!C4261*'Lineær programmering opg 4'!$D$11</f>
        <v>43277.399999999863</v>
      </c>
      <c r="K4261" s="9">
        <f t="shared" si="332"/>
        <v>0</v>
      </c>
      <c r="L4261" s="9">
        <f t="shared" si="333"/>
        <v>0</v>
      </c>
    </row>
    <row r="4262" spans="1:12" ht="15" x14ac:dyDescent="0.25">
      <c r="A4262" s="167">
        <f t="shared" si="331"/>
        <v>137.78400000001125</v>
      </c>
      <c r="B4262" s="325">
        <f t="shared" si="334"/>
        <v>0.57410000000004691</v>
      </c>
      <c r="C4262" s="167">
        <f t="shared" si="330"/>
        <v>196.66199999999156</v>
      </c>
      <c r="D4262" s="167">
        <f>IF('Lineær programmering opg 4'!$M$4=0,"-",(-A4262+'Lineær programmering opg 4'!$M$4)/'Lineær programmering opg 4'!$K$4*-1)</f>
        <v>204.43199999997751</v>
      </c>
      <c r="E4262" s="167">
        <f>IF('Lineær programmering opg 4'!$M$5=0,"-",(-A4262+'Lineær programmering opg 4'!$M$5)/'Lineær programmering opg 4'!$K$5*-1)</f>
        <v>196.66199999999156</v>
      </c>
      <c r="F4262" s="167" t="str">
        <f>IF('Lineær programmering opg 4'!$E$6=0,"-",(-A4262+'Lineær programmering opg 4'!$M$6)/'Lineær programmering opg 4'!$K$6*-1)</f>
        <v>-</v>
      </c>
      <c r="G4262" s="167" t="str">
        <f>IF('Lineær programmering opg 4'!$D$7=0,"-",((-A4262+'Lineær programmering opg 4'!$M$7)/'Lineær programmering opg 4'!$K$7)*-1)</f>
        <v>-</v>
      </c>
      <c r="H4262" s="167" t="str">
        <f>IF('Lineær programmering opg 4'!$C$8=0,"-",((-A4262+'Lineær programmering opg 4'!$M$8)/'Lineær programmering opg 4'!$K$8)*-1)</f>
        <v>-</v>
      </c>
      <c r="I4262" s="167" t="str">
        <f>IF('Lineær programmering opg 4'!$D$8=0,"-",'Lineær programmering opg 4'!$G$8)</f>
        <v>-</v>
      </c>
      <c r="J4262" s="295">
        <f>A4262*'Lineær programmering opg 4'!$C$11+Datatabel!C4262*'Lineær programmering opg 4'!$D$11</f>
        <v>43277.699999999859</v>
      </c>
      <c r="K4262" s="9">
        <f t="shared" si="332"/>
        <v>0</v>
      </c>
      <c r="L4262" s="9">
        <f t="shared" si="333"/>
        <v>0</v>
      </c>
    </row>
    <row r="4263" spans="1:12" ht="15" x14ac:dyDescent="0.25">
      <c r="A4263" s="167">
        <f t="shared" si="331"/>
        <v>137.76000000001125</v>
      </c>
      <c r="B4263" s="325">
        <f t="shared" si="334"/>
        <v>0.57400000000004692</v>
      </c>
      <c r="C4263" s="167">
        <f t="shared" si="330"/>
        <v>196.67999999999157</v>
      </c>
      <c r="D4263" s="167">
        <f>IF('Lineær programmering opg 4'!$M$4=0,"-",(-A4263+'Lineær programmering opg 4'!$M$4)/'Lineær programmering opg 4'!$K$4*-1)</f>
        <v>204.47999999997751</v>
      </c>
      <c r="E4263" s="167">
        <f>IF('Lineær programmering opg 4'!$M$5=0,"-",(-A4263+'Lineær programmering opg 4'!$M$5)/'Lineær programmering opg 4'!$K$5*-1)</f>
        <v>196.67999999999157</v>
      </c>
      <c r="F4263" s="167" t="str">
        <f>IF('Lineær programmering opg 4'!$E$6=0,"-",(-A4263+'Lineær programmering opg 4'!$M$6)/'Lineær programmering opg 4'!$K$6*-1)</f>
        <v>-</v>
      </c>
      <c r="G4263" s="167" t="str">
        <f>IF('Lineær programmering opg 4'!$D$7=0,"-",((-A4263+'Lineær programmering opg 4'!$M$7)/'Lineær programmering opg 4'!$K$7)*-1)</f>
        <v>-</v>
      </c>
      <c r="H4263" s="167" t="str">
        <f>IF('Lineær programmering opg 4'!$C$8=0,"-",((-A4263+'Lineær programmering opg 4'!$M$8)/'Lineær programmering opg 4'!$K$8)*-1)</f>
        <v>-</v>
      </c>
      <c r="I4263" s="167" t="str">
        <f>IF('Lineær programmering opg 4'!$D$8=0,"-",'Lineær programmering opg 4'!$G$8)</f>
        <v>-</v>
      </c>
      <c r="J4263" s="295">
        <f>A4263*'Lineær programmering opg 4'!$C$11+Datatabel!C4263*'Lineær programmering opg 4'!$D$11</f>
        <v>43277.999999999854</v>
      </c>
      <c r="K4263" s="9">
        <f t="shared" si="332"/>
        <v>0</v>
      </c>
      <c r="L4263" s="9">
        <f t="shared" si="333"/>
        <v>0</v>
      </c>
    </row>
    <row r="4264" spans="1:12" ht="15" x14ac:dyDescent="0.25">
      <c r="A4264" s="167">
        <f t="shared" si="331"/>
        <v>137.73600000001127</v>
      </c>
      <c r="B4264" s="325">
        <f t="shared" si="334"/>
        <v>0.57390000000004693</v>
      </c>
      <c r="C4264" s="167">
        <f t="shared" si="330"/>
        <v>196.69799999999157</v>
      </c>
      <c r="D4264" s="167">
        <f>IF('Lineær programmering opg 4'!$M$4=0,"-",(-A4264+'Lineær programmering opg 4'!$M$4)/'Lineær programmering opg 4'!$K$4*-1)</f>
        <v>204.52799999997745</v>
      </c>
      <c r="E4264" s="167">
        <f>IF('Lineær programmering opg 4'!$M$5=0,"-",(-A4264+'Lineær programmering opg 4'!$M$5)/'Lineær programmering opg 4'!$K$5*-1)</f>
        <v>196.69799999999157</v>
      </c>
      <c r="F4264" s="167" t="str">
        <f>IF('Lineær programmering opg 4'!$E$6=0,"-",(-A4264+'Lineær programmering opg 4'!$M$6)/'Lineær programmering opg 4'!$K$6*-1)</f>
        <v>-</v>
      </c>
      <c r="G4264" s="167" t="str">
        <f>IF('Lineær programmering opg 4'!$D$7=0,"-",((-A4264+'Lineær programmering opg 4'!$M$7)/'Lineær programmering opg 4'!$K$7)*-1)</f>
        <v>-</v>
      </c>
      <c r="H4264" s="167" t="str">
        <f>IF('Lineær programmering opg 4'!$C$8=0,"-",((-A4264+'Lineær programmering opg 4'!$M$8)/'Lineær programmering opg 4'!$K$8)*-1)</f>
        <v>-</v>
      </c>
      <c r="I4264" s="167" t="str">
        <f>IF('Lineær programmering opg 4'!$D$8=0,"-",'Lineær programmering opg 4'!$G$8)</f>
        <v>-</v>
      </c>
      <c r="J4264" s="295">
        <f>A4264*'Lineær programmering opg 4'!$C$11+Datatabel!C4264*'Lineær programmering opg 4'!$D$11</f>
        <v>43278.299999999865</v>
      </c>
      <c r="K4264" s="9">
        <f t="shared" si="332"/>
        <v>0</v>
      </c>
      <c r="L4264" s="9">
        <f t="shared" si="333"/>
        <v>0</v>
      </c>
    </row>
    <row r="4265" spans="1:12" ht="15" x14ac:dyDescent="0.25">
      <c r="A4265" s="167">
        <f t="shared" si="331"/>
        <v>137.71200000001127</v>
      </c>
      <c r="B4265" s="325">
        <f t="shared" si="334"/>
        <v>0.57380000000004694</v>
      </c>
      <c r="C4265" s="167">
        <f t="shared" si="330"/>
        <v>196.71599999999157</v>
      </c>
      <c r="D4265" s="167">
        <f>IF('Lineær programmering opg 4'!$M$4=0,"-",(-A4265+'Lineær programmering opg 4'!$M$4)/'Lineær programmering opg 4'!$K$4*-1)</f>
        <v>204.57599999997745</v>
      </c>
      <c r="E4265" s="167">
        <f>IF('Lineær programmering opg 4'!$M$5=0,"-",(-A4265+'Lineær programmering opg 4'!$M$5)/'Lineær programmering opg 4'!$K$5*-1)</f>
        <v>196.71599999999157</v>
      </c>
      <c r="F4265" s="167" t="str">
        <f>IF('Lineær programmering opg 4'!$E$6=0,"-",(-A4265+'Lineær programmering opg 4'!$M$6)/'Lineær programmering opg 4'!$K$6*-1)</f>
        <v>-</v>
      </c>
      <c r="G4265" s="167" t="str">
        <f>IF('Lineær programmering opg 4'!$D$7=0,"-",((-A4265+'Lineær programmering opg 4'!$M$7)/'Lineær programmering opg 4'!$K$7)*-1)</f>
        <v>-</v>
      </c>
      <c r="H4265" s="167" t="str">
        <f>IF('Lineær programmering opg 4'!$C$8=0,"-",((-A4265+'Lineær programmering opg 4'!$M$8)/'Lineær programmering opg 4'!$K$8)*-1)</f>
        <v>-</v>
      </c>
      <c r="I4265" s="167" t="str">
        <f>IF('Lineær programmering opg 4'!$D$8=0,"-",'Lineær programmering opg 4'!$G$8)</f>
        <v>-</v>
      </c>
      <c r="J4265" s="295">
        <f>A4265*'Lineær programmering opg 4'!$C$11+Datatabel!C4265*'Lineær programmering opg 4'!$D$11</f>
        <v>43278.59999999986</v>
      </c>
      <c r="K4265" s="9">
        <f t="shared" si="332"/>
        <v>0</v>
      </c>
      <c r="L4265" s="9">
        <f t="shared" si="333"/>
        <v>0</v>
      </c>
    </row>
    <row r="4266" spans="1:12" ht="15" x14ac:dyDescent="0.25">
      <c r="A4266" s="167">
        <f t="shared" si="331"/>
        <v>137.68800000001127</v>
      </c>
      <c r="B4266" s="325">
        <f t="shared" si="334"/>
        <v>0.57370000000004695</v>
      </c>
      <c r="C4266" s="167">
        <f t="shared" si="330"/>
        <v>196.73399999999157</v>
      </c>
      <c r="D4266" s="167">
        <f>IF('Lineær programmering opg 4'!$M$4=0,"-",(-A4266+'Lineær programmering opg 4'!$M$4)/'Lineær programmering opg 4'!$K$4*-1)</f>
        <v>204.62399999997746</v>
      </c>
      <c r="E4266" s="167">
        <f>IF('Lineær programmering opg 4'!$M$5=0,"-",(-A4266+'Lineær programmering opg 4'!$M$5)/'Lineær programmering opg 4'!$K$5*-1)</f>
        <v>196.73399999999157</v>
      </c>
      <c r="F4266" s="167" t="str">
        <f>IF('Lineær programmering opg 4'!$E$6=0,"-",(-A4266+'Lineær programmering opg 4'!$M$6)/'Lineær programmering opg 4'!$K$6*-1)</f>
        <v>-</v>
      </c>
      <c r="G4266" s="167" t="str">
        <f>IF('Lineær programmering opg 4'!$D$7=0,"-",((-A4266+'Lineær programmering opg 4'!$M$7)/'Lineær programmering opg 4'!$K$7)*-1)</f>
        <v>-</v>
      </c>
      <c r="H4266" s="167" t="str">
        <f>IF('Lineær programmering opg 4'!$C$8=0,"-",((-A4266+'Lineær programmering opg 4'!$M$8)/'Lineær programmering opg 4'!$K$8)*-1)</f>
        <v>-</v>
      </c>
      <c r="I4266" s="167" t="str">
        <f>IF('Lineær programmering opg 4'!$D$8=0,"-",'Lineær programmering opg 4'!$G$8)</f>
        <v>-</v>
      </c>
      <c r="J4266" s="295">
        <f>A4266*'Lineær programmering opg 4'!$C$11+Datatabel!C4266*'Lineær programmering opg 4'!$D$11</f>
        <v>43278.899999999863</v>
      </c>
      <c r="K4266" s="9">
        <f t="shared" si="332"/>
        <v>0</v>
      </c>
      <c r="L4266" s="9">
        <f t="shared" si="333"/>
        <v>0</v>
      </c>
    </row>
    <row r="4267" spans="1:12" ht="15" x14ac:dyDescent="0.25">
      <c r="A4267" s="167">
        <f t="shared" si="331"/>
        <v>137.66400000001127</v>
      </c>
      <c r="B4267" s="325">
        <f t="shared" si="334"/>
        <v>0.57360000000004696</v>
      </c>
      <c r="C4267" s="167">
        <f t="shared" si="330"/>
        <v>196.75199999999157</v>
      </c>
      <c r="D4267" s="167">
        <f>IF('Lineær programmering opg 4'!$M$4=0,"-",(-A4267+'Lineær programmering opg 4'!$M$4)/'Lineær programmering opg 4'!$K$4*-1)</f>
        <v>204.67199999997746</v>
      </c>
      <c r="E4267" s="167">
        <f>IF('Lineær programmering opg 4'!$M$5=0,"-",(-A4267+'Lineær programmering opg 4'!$M$5)/'Lineær programmering opg 4'!$K$5*-1)</f>
        <v>196.75199999999157</v>
      </c>
      <c r="F4267" s="167" t="str">
        <f>IF('Lineær programmering opg 4'!$E$6=0,"-",(-A4267+'Lineær programmering opg 4'!$M$6)/'Lineær programmering opg 4'!$K$6*-1)</f>
        <v>-</v>
      </c>
      <c r="G4267" s="167" t="str">
        <f>IF('Lineær programmering opg 4'!$D$7=0,"-",((-A4267+'Lineær programmering opg 4'!$M$7)/'Lineær programmering opg 4'!$K$7)*-1)</f>
        <v>-</v>
      </c>
      <c r="H4267" s="167" t="str">
        <f>IF('Lineær programmering opg 4'!$C$8=0,"-",((-A4267+'Lineær programmering opg 4'!$M$8)/'Lineær programmering opg 4'!$K$8)*-1)</f>
        <v>-</v>
      </c>
      <c r="I4267" s="167" t="str">
        <f>IF('Lineær programmering opg 4'!$D$8=0,"-",'Lineær programmering opg 4'!$G$8)</f>
        <v>-</v>
      </c>
      <c r="J4267" s="295">
        <f>A4267*'Lineær programmering opg 4'!$C$11+Datatabel!C4267*'Lineær programmering opg 4'!$D$11</f>
        <v>43279.199999999866</v>
      </c>
      <c r="K4267" s="9">
        <f t="shared" si="332"/>
        <v>0</v>
      </c>
      <c r="L4267" s="9">
        <f t="shared" si="333"/>
        <v>0</v>
      </c>
    </row>
    <row r="4268" spans="1:12" ht="15" x14ac:dyDescent="0.25">
      <c r="A4268" s="167">
        <f t="shared" si="331"/>
        <v>137.64000000001127</v>
      </c>
      <c r="B4268" s="325">
        <f t="shared" si="334"/>
        <v>0.57350000000004697</v>
      </c>
      <c r="C4268" s="167">
        <f t="shared" si="330"/>
        <v>196.76999999999157</v>
      </c>
      <c r="D4268" s="167">
        <f>IF('Lineær programmering opg 4'!$M$4=0,"-",(-A4268+'Lineær programmering opg 4'!$M$4)/'Lineær programmering opg 4'!$K$4*-1)</f>
        <v>204.71999999997746</v>
      </c>
      <c r="E4268" s="167">
        <f>IF('Lineær programmering opg 4'!$M$5=0,"-",(-A4268+'Lineær programmering opg 4'!$M$5)/'Lineær programmering opg 4'!$K$5*-1)</f>
        <v>196.76999999999157</v>
      </c>
      <c r="F4268" s="167" t="str">
        <f>IF('Lineær programmering opg 4'!$E$6=0,"-",(-A4268+'Lineær programmering opg 4'!$M$6)/'Lineær programmering opg 4'!$K$6*-1)</f>
        <v>-</v>
      </c>
      <c r="G4268" s="167" t="str">
        <f>IF('Lineær programmering opg 4'!$D$7=0,"-",((-A4268+'Lineær programmering opg 4'!$M$7)/'Lineær programmering opg 4'!$K$7)*-1)</f>
        <v>-</v>
      </c>
      <c r="H4268" s="167" t="str">
        <f>IF('Lineær programmering opg 4'!$C$8=0,"-",((-A4268+'Lineær programmering opg 4'!$M$8)/'Lineær programmering opg 4'!$K$8)*-1)</f>
        <v>-</v>
      </c>
      <c r="I4268" s="167" t="str">
        <f>IF('Lineær programmering opg 4'!$D$8=0,"-",'Lineær programmering opg 4'!$G$8)</f>
        <v>-</v>
      </c>
      <c r="J4268" s="295">
        <f>A4268*'Lineær programmering opg 4'!$C$11+Datatabel!C4268*'Lineær programmering opg 4'!$D$11</f>
        <v>43279.499999999862</v>
      </c>
      <c r="K4268" s="9">
        <f t="shared" si="332"/>
        <v>0</v>
      </c>
      <c r="L4268" s="9">
        <f t="shared" si="333"/>
        <v>0</v>
      </c>
    </row>
    <row r="4269" spans="1:12" ht="15" x14ac:dyDescent="0.25">
      <c r="A4269" s="167">
        <f t="shared" si="331"/>
        <v>137.61600000001127</v>
      </c>
      <c r="B4269" s="325">
        <f t="shared" si="334"/>
        <v>0.57340000000004698</v>
      </c>
      <c r="C4269" s="167">
        <f t="shared" si="330"/>
        <v>196.78799999999157</v>
      </c>
      <c r="D4269" s="167">
        <f>IF('Lineær programmering opg 4'!$M$4=0,"-",(-A4269+'Lineær programmering opg 4'!$M$4)/'Lineær programmering opg 4'!$K$4*-1)</f>
        <v>204.76799999997746</v>
      </c>
      <c r="E4269" s="167">
        <f>IF('Lineær programmering opg 4'!$M$5=0,"-",(-A4269+'Lineær programmering opg 4'!$M$5)/'Lineær programmering opg 4'!$K$5*-1)</f>
        <v>196.78799999999157</v>
      </c>
      <c r="F4269" s="167" t="str">
        <f>IF('Lineær programmering opg 4'!$E$6=0,"-",(-A4269+'Lineær programmering opg 4'!$M$6)/'Lineær programmering opg 4'!$K$6*-1)</f>
        <v>-</v>
      </c>
      <c r="G4269" s="167" t="str">
        <f>IF('Lineær programmering opg 4'!$D$7=0,"-",((-A4269+'Lineær programmering opg 4'!$M$7)/'Lineær programmering opg 4'!$K$7)*-1)</f>
        <v>-</v>
      </c>
      <c r="H4269" s="167" t="str">
        <f>IF('Lineær programmering opg 4'!$C$8=0,"-",((-A4269+'Lineær programmering opg 4'!$M$8)/'Lineær programmering opg 4'!$K$8)*-1)</f>
        <v>-</v>
      </c>
      <c r="I4269" s="167" t="str">
        <f>IF('Lineær programmering opg 4'!$D$8=0,"-",'Lineær programmering opg 4'!$G$8)</f>
        <v>-</v>
      </c>
      <c r="J4269" s="295">
        <f>A4269*'Lineær programmering opg 4'!$C$11+Datatabel!C4269*'Lineær programmering opg 4'!$D$11</f>
        <v>43279.799999999857</v>
      </c>
      <c r="K4269" s="9">
        <f t="shared" si="332"/>
        <v>0</v>
      </c>
      <c r="L4269" s="9">
        <f t="shared" si="333"/>
        <v>0</v>
      </c>
    </row>
    <row r="4270" spans="1:12" ht="15" x14ac:dyDescent="0.25">
      <c r="A4270" s="167">
        <f t="shared" si="331"/>
        <v>137.59200000001127</v>
      </c>
      <c r="B4270" s="325">
        <f t="shared" si="334"/>
        <v>0.57330000000004699</v>
      </c>
      <c r="C4270" s="167">
        <f t="shared" si="330"/>
        <v>196.80599999999157</v>
      </c>
      <c r="D4270" s="167">
        <f>IF('Lineær programmering opg 4'!$M$4=0,"-",(-A4270+'Lineær programmering opg 4'!$M$4)/'Lineær programmering opg 4'!$K$4*-1)</f>
        <v>204.81599999997746</v>
      </c>
      <c r="E4270" s="167">
        <f>IF('Lineær programmering opg 4'!$M$5=0,"-",(-A4270+'Lineær programmering opg 4'!$M$5)/'Lineær programmering opg 4'!$K$5*-1)</f>
        <v>196.80599999999157</v>
      </c>
      <c r="F4270" s="167" t="str">
        <f>IF('Lineær programmering opg 4'!$E$6=0,"-",(-A4270+'Lineær programmering opg 4'!$M$6)/'Lineær programmering opg 4'!$K$6*-1)</f>
        <v>-</v>
      </c>
      <c r="G4270" s="167" t="str">
        <f>IF('Lineær programmering opg 4'!$D$7=0,"-",((-A4270+'Lineær programmering opg 4'!$M$7)/'Lineær programmering opg 4'!$K$7)*-1)</f>
        <v>-</v>
      </c>
      <c r="H4270" s="167" t="str">
        <f>IF('Lineær programmering opg 4'!$C$8=0,"-",((-A4270+'Lineær programmering opg 4'!$M$8)/'Lineær programmering opg 4'!$K$8)*-1)</f>
        <v>-</v>
      </c>
      <c r="I4270" s="167" t="str">
        <f>IF('Lineær programmering opg 4'!$D$8=0,"-",'Lineær programmering opg 4'!$G$8)</f>
        <v>-</v>
      </c>
      <c r="J4270" s="295">
        <f>A4270*'Lineær programmering opg 4'!$C$11+Datatabel!C4270*'Lineær programmering opg 4'!$D$11</f>
        <v>43280.09999999986</v>
      </c>
      <c r="K4270" s="9">
        <f t="shared" si="332"/>
        <v>0</v>
      </c>
      <c r="L4270" s="9">
        <f t="shared" si="333"/>
        <v>0</v>
      </c>
    </row>
    <row r="4271" spans="1:12" ht="15" x14ac:dyDescent="0.25">
      <c r="A4271" s="167">
        <f t="shared" si="331"/>
        <v>137.5680000000113</v>
      </c>
      <c r="B4271" s="325">
        <f t="shared" si="334"/>
        <v>0.57320000000004701</v>
      </c>
      <c r="C4271" s="167">
        <f t="shared" si="330"/>
        <v>196.82399999999154</v>
      </c>
      <c r="D4271" s="167">
        <f>IF('Lineær programmering opg 4'!$M$4=0,"-",(-A4271+'Lineær programmering opg 4'!$M$4)/'Lineær programmering opg 4'!$K$4*-1)</f>
        <v>204.86399999997741</v>
      </c>
      <c r="E4271" s="167">
        <f>IF('Lineær programmering opg 4'!$M$5=0,"-",(-A4271+'Lineær programmering opg 4'!$M$5)/'Lineær programmering opg 4'!$K$5*-1)</f>
        <v>196.82399999999154</v>
      </c>
      <c r="F4271" s="167" t="str">
        <f>IF('Lineær programmering opg 4'!$E$6=0,"-",(-A4271+'Lineær programmering opg 4'!$M$6)/'Lineær programmering opg 4'!$K$6*-1)</f>
        <v>-</v>
      </c>
      <c r="G4271" s="167" t="str">
        <f>IF('Lineær programmering opg 4'!$D$7=0,"-",((-A4271+'Lineær programmering opg 4'!$M$7)/'Lineær programmering opg 4'!$K$7)*-1)</f>
        <v>-</v>
      </c>
      <c r="H4271" s="167" t="str">
        <f>IF('Lineær programmering opg 4'!$C$8=0,"-",((-A4271+'Lineær programmering opg 4'!$M$8)/'Lineær programmering opg 4'!$K$8)*-1)</f>
        <v>-</v>
      </c>
      <c r="I4271" s="167" t="str">
        <f>IF('Lineær programmering opg 4'!$D$8=0,"-",'Lineær programmering opg 4'!$G$8)</f>
        <v>-</v>
      </c>
      <c r="J4271" s="295">
        <f>A4271*'Lineær programmering opg 4'!$C$11+Datatabel!C4271*'Lineær programmering opg 4'!$D$11</f>
        <v>43280.399999999863</v>
      </c>
      <c r="K4271" s="9">
        <f t="shared" si="332"/>
        <v>0</v>
      </c>
      <c r="L4271" s="9">
        <f t="shared" si="333"/>
        <v>0</v>
      </c>
    </row>
    <row r="4272" spans="1:12" ht="15" x14ac:dyDescent="0.25">
      <c r="A4272" s="167">
        <f t="shared" si="331"/>
        <v>137.54400000001129</v>
      </c>
      <c r="B4272" s="325">
        <f t="shared" si="334"/>
        <v>0.57310000000004702</v>
      </c>
      <c r="C4272" s="167">
        <f t="shared" si="330"/>
        <v>196.84199999999154</v>
      </c>
      <c r="D4272" s="167">
        <f>IF('Lineær programmering opg 4'!$M$4=0,"-",(-A4272+'Lineær programmering opg 4'!$M$4)/'Lineær programmering opg 4'!$K$4*-1)</f>
        <v>204.91199999997741</v>
      </c>
      <c r="E4272" s="167">
        <f>IF('Lineær programmering opg 4'!$M$5=0,"-",(-A4272+'Lineær programmering opg 4'!$M$5)/'Lineær programmering opg 4'!$K$5*-1)</f>
        <v>196.84199999999154</v>
      </c>
      <c r="F4272" s="167" t="str">
        <f>IF('Lineær programmering opg 4'!$E$6=0,"-",(-A4272+'Lineær programmering opg 4'!$M$6)/'Lineær programmering opg 4'!$K$6*-1)</f>
        <v>-</v>
      </c>
      <c r="G4272" s="167" t="str">
        <f>IF('Lineær programmering opg 4'!$D$7=0,"-",((-A4272+'Lineær programmering opg 4'!$M$7)/'Lineær programmering opg 4'!$K$7)*-1)</f>
        <v>-</v>
      </c>
      <c r="H4272" s="167" t="str">
        <f>IF('Lineær programmering opg 4'!$C$8=0,"-",((-A4272+'Lineær programmering opg 4'!$M$8)/'Lineær programmering opg 4'!$K$8)*-1)</f>
        <v>-</v>
      </c>
      <c r="I4272" s="167" t="str">
        <f>IF('Lineær programmering opg 4'!$D$8=0,"-",'Lineær programmering opg 4'!$G$8)</f>
        <v>-</v>
      </c>
      <c r="J4272" s="295">
        <f>A4272*'Lineær programmering opg 4'!$C$11+Datatabel!C4272*'Lineær programmering opg 4'!$D$11</f>
        <v>43280.699999999866</v>
      </c>
      <c r="K4272" s="9">
        <f t="shared" si="332"/>
        <v>0</v>
      </c>
      <c r="L4272" s="9">
        <f t="shared" si="333"/>
        <v>0</v>
      </c>
    </row>
    <row r="4273" spans="1:12" ht="15" x14ac:dyDescent="0.25">
      <c r="A4273" s="167">
        <f t="shared" si="331"/>
        <v>137.52000000001129</v>
      </c>
      <c r="B4273" s="325">
        <f t="shared" si="334"/>
        <v>0.57300000000004703</v>
      </c>
      <c r="C4273" s="167">
        <f t="shared" si="330"/>
        <v>196.85999999999154</v>
      </c>
      <c r="D4273" s="167">
        <f>IF('Lineær programmering opg 4'!$M$4=0,"-",(-A4273+'Lineær programmering opg 4'!$M$4)/'Lineær programmering opg 4'!$K$4*-1)</f>
        <v>204.95999999997741</v>
      </c>
      <c r="E4273" s="167">
        <f>IF('Lineær programmering opg 4'!$M$5=0,"-",(-A4273+'Lineær programmering opg 4'!$M$5)/'Lineær programmering opg 4'!$K$5*-1)</f>
        <v>196.85999999999154</v>
      </c>
      <c r="F4273" s="167" t="str">
        <f>IF('Lineær programmering opg 4'!$E$6=0,"-",(-A4273+'Lineær programmering opg 4'!$M$6)/'Lineær programmering opg 4'!$K$6*-1)</f>
        <v>-</v>
      </c>
      <c r="G4273" s="167" t="str">
        <f>IF('Lineær programmering opg 4'!$D$7=0,"-",((-A4273+'Lineær programmering opg 4'!$M$7)/'Lineær programmering opg 4'!$K$7)*-1)</f>
        <v>-</v>
      </c>
      <c r="H4273" s="167" t="str">
        <f>IF('Lineær programmering opg 4'!$C$8=0,"-",((-A4273+'Lineær programmering opg 4'!$M$8)/'Lineær programmering opg 4'!$K$8)*-1)</f>
        <v>-</v>
      </c>
      <c r="I4273" s="167" t="str">
        <f>IF('Lineær programmering opg 4'!$D$8=0,"-",'Lineær programmering opg 4'!$G$8)</f>
        <v>-</v>
      </c>
      <c r="J4273" s="295">
        <f>A4273*'Lineær programmering opg 4'!$C$11+Datatabel!C4273*'Lineær programmering opg 4'!$D$11</f>
        <v>43280.999999999862</v>
      </c>
      <c r="K4273" s="9">
        <f t="shared" si="332"/>
        <v>0</v>
      </c>
      <c r="L4273" s="9">
        <f t="shared" si="333"/>
        <v>0</v>
      </c>
    </row>
    <row r="4274" spans="1:12" ht="15" x14ac:dyDescent="0.25">
      <c r="A4274" s="167">
        <f t="shared" si="331"/>
        <v>137.49600000001129</v>
      </c>
      <c r="B4274" s="325">
        <f t="shared" si="334"/>
        <v>0.57290000000004704</v>
      </c>
      <c r="C4274" s="167">
        <f t="shared" si="330"/>
        <v>196.87799999999154</v>
      </c>
      <c r="D4274" s="167">
        <f>IF('Lineær programmering opg 4'!$M$4=0,"-",(-A4274+'Lineær programmering opg 4'!$M$4)/'Lineær programmering opg 4'!$K$4*-1)</f>
        <v>205.00799999997741</v>
      </c>
      <c r="E4274" s="167">
        <f>IF('Lineær programmering opg 4'!$M$5=0,"-",(-A4274+'Lineær programmering opg 4'!$M$5)/'Lineær programmering opg 4'!$K$5*-1)</f>
        <v>196.87799999999154</v>
      </c>
      <c r="F4274" s="167" t="str">
        <f>IF('Lineær programmering opg 4'!$E$6=0,"-",(-A4274+'Lineær programmering opg 4'!$M$6)/'Lineær programmering opg 4'!$K$6*-1)</f>
        <v>-</v>
      </c>
      <c r="G4274" s="167" t="str">
        <f>IF('Lineær programmering opg 4'!$D$7=0,"-",((-A4274+'Lineær programmering opg 4'!$M$7)/'Lineær programmering opg 4'!$K$7)*-1)</f>
        <v>-</v>
      </c>
      <c r="H4274" s="167" t="str">
        <f>IF('Lineær programmering opg 4'!$C$8=0,"-",((-A4274+'Lineær programmering opg 4'!$M$8)/'Lineær programmering opg 4'!$K$8)*-1)</f>
        <v>-</v>
      </c>
      <c r="I4274" s="167" t="str">
        <f>IF('Lineær programmering opg 4'!$D$8=0,"-",'Lineær programmering opg 4'!$G$8)</f>
        <v>-</v>
      </c>
      <c r="J4274" s="295">
        <f>A4274*'Lineær programmering opg 4'!$C$11+Datatabel!C4274*'Lineær programmering opg 4'!$D$11</f>
        <v>43281.299999999857</v>
      </c>
      <c r="K4274" s="9">
        <f t="shared" si="332"/>
        <v>0</v>
      </c>
      <c r="L4274" s="9">
        <f t="shared" si="333"/>
        <v>0</v>
      </c>
    </row>
    <row r="4275" spans="1:12" ht="15" x14ac:dyDescent="0.25">
      <c r="A4275" s="167">
        <f t="shared" si="331"/>
        <v>137.47200000001129</v>
      </c>
      <c r="B4275" s="325">
        <f t="shared" si="334"/>
        <v>0.57280000000004705</v>
      </c>
      <c r="C4275" s="167">
        <f t="shared" si="330"/>
        <v>196.89599999999155</v>
      </c>
      <c r="D4275" s="167">
        <f>IF('Lineær programmering opg 4'!$M$4=0,"-",(-A4275+'Lineær programmering opg 4'!$M$4)/'Lineær programmering opg 4'!$K$4*-1)</f>
        <v>205.05599999997742</v>
      </c>
      <c r="E4275" s="167">
        <f>IF('Lineær programmering opg 4'!$M$5=0,"-",(-A4275+'Lineær programmering opg 4'!$M$5)/'Lineær programmering opg 4'!$K$5*-1)</f>
        <v>196.89599999999155</v>
      </c>
      <c r="F4275" s="167" t="str">
        <f>IF('Lineær programmering opg 4'!$E$6=0,"-",(-A4275+'Lineær programmering opg 4'!$M$6)/'Lineær programmering opg 4'!$K$6*-1)</f>
        <v>-</v>
      </c>
      <c r="G4275" s="167" t="str">
        <f>IF('Lineær programmering opg 4'!$D$7=0,"-",((-A4275+'Lineær programmering opg 4'!$M$7)/'Lineær programmering opg 4'!$K$7)*-1)</f>
        <v>-</v>
      </c>
      <c r="H4275" s="167" t="str">
        <f>IF('Lineær programmering opg 4'!$C$8=0,"-",((-A4275+'Lineær programmering opg 4'!$M$8)/'Lineær programmering opg 4'!$K$8)*-1)</f>
        <v>-</v>
      </c>
      <c r="I4275" s="167" t="str">
        <f>IF('Lineær programmering opg 4'!$D$8=0,"-",'Lineær programmering opg 4'!$G$8)</f>
        <v>-</v>
      </c>
      <c r="J4275" s="295">
        <f>A4275*'Lineær programmering opg 4'!$C$11+Datatabel!C4275*'Lineær programmering opg 4'!$D$11</f>
        <v>43281.59999999986</v>
      </c>
      <c r="K4275" s="9">
        <f t="shared" si="332"/>
        <v>0</v>
      </c>
      <c r="L4275" s="9">
        <f t="shared" si="333"/>
        <v>0</v>
      </c>
    </row>
    <row r="4276" spans="1:12" ht="15" x14ac:dyDescent="0.25">
      <c r="A4276" s="167">
        <f t="shared" si="331"/>
        <v>137.44800000001129</v>
      </c>
      <c r="B4276" s="325">
        <f t="shared" si="334"/>
        <v>0.57270000000004706</v>
      </c>
      <c r="C4276" s="167">
        <f t="shared" si="330"/>
        <v>196.91399999999155</v>
      </c>
      <c r="D4276" s="167">
        <f>IF('Lineær programmering opg 4'!$M$4=0,"-",(-A4276+'Lineær programmering opg 4'!$M$4)/'Lineær programmering opg 4'!$K$4*-1)</f>
        <v>205.10399999997742</v>
      </c>
      <c r="E4276" s="167">
        <f>IF('Lineær programmering opg 4'!$M$5=0,"-",(-A4276+'Lineær programmering opg 4'!$M$5)/'Lineær programmering opg 4'!$K$5*-1)</f>
        <v>196.91399999999155</v>
      </c>
      <c r="F4276" s="167" t="str">
        <f>IF('Lineær programmering opg 4'!$E$6=0,"-",(-A4276+'Lineær programmering opg 4'!$M$6)/'Lineær programmering opg 4'!$K$6*-1)</f>
        <v>-</v>
      </c>
      <c r="G4276" s="167" t="str">
        <f>IF('Lineær programmering opg 4'!$D$7=0,"-",((-A4276+'Lineær programmering opg 4'!$M$7)/'Lineær programmering opg 4'!$K$7)*-1)</f>
        <v>-</v>
      </c>
      <c r="H4276" s="167" t="str">
        <f>IF('Lineær programmering opg 4'!$C$8=0,"-",((-A4276+'Lineær programmering opg 4'!$M$8)/'Lineær programmering opg 4'!$K$8)*-1)</f>
        <v>-</v>
      </c>
      <c r="I4276" s="167" t="str">
        <f>IF('Lineær programmering opg 4'!$D$8=0,"-",'Lineær programmering opg 4'!$G$8)</f>
        <v>-</v>
      </c>
      <c r="J4276" s="295">
        <f>A4276*'Lineær programmering opg 4'!$C$11+Datatabel!C4276*'Lineær programmering opg 4'!$D$11</f>
        <v>43281.899999999863</v>
      </c>
      <c r="K4276" s="9">
        <f t="shared" si="332"/>
        <v>0</v>
      </c>
      <c r="L4276" s="9">
        <f t="shared" si="333"/>
        <v>0</v>
      </c>
    </row>
    <row r="4277" spans="1:12" ht="15" x14ac:dyDescent="0.25">
      <c r="A4277" s="167">
        <f t="shared" si="331"/>
        <v>137.42400000001129</v>
      </c>
      <c r="B4277" s="325">
        <f t="shared" si="334"/>
        <v>0.57260000000004707</v>
      </c>
      <c r="C4277" s="167">
        <f t="shared" si="330"/>
        <v>196.93199999999155</v>
      </c>
      <c r="D4277" s="167">
        <f>IF('Lineær programmering opg 4'!$M$4=0,"-",(-A4277+'Lineær programmering opg 4'!$M$4)/'Lineær programmering opg 4'!$K$4*-1)</f>
        <v>205.15199999997742</v>
      </c>
      <c r="E4277" s="167">
        <f>IF('Lineær programmering opg 4'!$M$5=0,"-",(-A4277+'Lineær programmering opg 4'!$M$5)/'Lineær programmering opg 4'!$K$5*-1)</f>
        <v>196.93199999999155</v>
      </c>
      <c r="F4277" s="167" t="str">
        <f>IF('Lineær programmering opg 4'!$E$6=0,"-",(-A4277+'Lineær programmering opg 4'!$M$6)/'Lineær programmering opg 4'!$K$6*-1)</f>
        <v>-</v>
      </c>
      <c r="G4277" s="167" t="str">
        <f>IF('Lineær programmering opg 4'!$D$7=0,"-",((-A4277+'Lineær programmering opg 4'!$M$7)/'Lineær programmering opg 4'!$K$7)*-1)</f>
        <v>-</v>
      </c>
      <c r="H4277" s="167" t="str">
        <f>IF('Lineær programmering opg 4'!$C$8=0,"-",((-A4277+'Lineær programmering opg 4'!$M$8)/'Lineær programmering opg 4'!$K$8)*-1)</f>
        <v>-</v>
      </c>
      <c r="I4277" s="167" t="str">
        <f>IF('Lineær programmering opg 4'!$D$8=0,"-",'Lineær programmering opg 4'!$G$8)</f>
        <v>-</v>
      </c>
      <c r="J4277" s="295">
        <f>A4277*'Lineær programmering opg 4'!$C$11+Datatabel!C4277*'Lineær programmering opg 4'!$D$11</f>
        <v>43282.199999999866</v>
      </c>
      <c r="K4277" s="9">
        <f t="shared" si="332"/>
        <v>0</v>
      </c>
      <c r="L4277" s="9">
        <f t="shared" si="333"/>
        <v>0</v>
      </c>
    </row>
    <row r="4278" spans="1:12" ht="15" x14ac:dyDescent="0.25">
      <c r="A4278" s="167">
        <f t="shared" si="331"/>
        <v>137.40000000001129</v>
      </c>
      <c r="B4278" s="325">
        <f t="shared" si="334"/>
        <v>0.57250000000004708</v>
      </c>
      <c r="C4278" s="167">
        <f t="shared" si="330"/>
        <v>196.94999999999155</v>
      </c>
      <c r="D4278" s="167">
        <f>IF('Lineær programmering opg 4'!$M$4=0,"-",(-A4278+'Lineær programmering opg 4'!$M$4)/'Lineær programmering opg 4'!$K$4*-1)</f>
        <v>205.19999999997742</v>
      </c>
      <c r="E4278" s="167">
        <f>IF('Lineær programmering opg 4'!$M$5=0,"-",(-A4278+'Lineær programmering opg 4'!$M$5)/'Lineær programmering opg 4'!$K$5*-1)</f>
        <v>196.94999999999155</v>
      </c>
      <c r="F4278" s="167" t="str">
        <f>IF('Lineær programmering opg 4'!$E$6=0,"-",(-A4278+'Lineær programmering opg 4'!$M$6)/'Lineær programmering opg 4'!$K$6*-1)</f>
        <v>-</v>
      </c>
      <c r="G4278" s="167" t="str">
        <f>IF('Lineær programmering opg 4'!$D$7=0,"-",((-A4278+'Lineær programmering opg 4'!$M$7)/'Lineær programmering opg 4'!$K$7)*-1)</f>
        <v>-</v>
      </c>
      <c r="H4278" s="167" t="str">
        <f>IF('Lineær programmering opg 4'!$C$8=0,"-",((-A4278+'Lineær programmering opg 4'!$M$8)/'Lineær programmering opg 4'!$K$8)*-1)</f>
        <v>-</v>
      </c>
      <c r="I4278" s="167" t="str">
        <f>IF('Lineær programmering opg 4'!$D$8=0,"-",'Lineær programmering opg 4'!$G$8)</f>
        <v>-</v>
      </c>
      <c r="J4278" s="295">
        <f>A4278*'Lineær programmering opg 4'!$C$11+Datatabel!C4278*'Lineær programmering opg 4'!$D$11</f>
        <v>43282.499999999862</v>
      </c>
      <c r="K4278" s="9">
        <f t="shared" si="332"/>
        <v>0</v>
      </c>
      <c r="L4278" s="9">
        <f t="shared" si="333"/>
        <v>0</v>
      </c>
    </row>
    <row r="4279" spans="1:12" ht="15" x14ac:dyDescent="0.25">
      <c r="A4279" s="167">
        <f t="shared" si="331"/>
        <v>137.37600000001129</v>
      </c>
      <c r="B4279" s="325">
        <f t="shared" si="334"/>
        <v>0.57240000000004709</v>
      </c>
      <c r="C4279" s="167">
        <f t="shared" si="330"/>
        <v>196.96799999999155</v>
      </c>
      <c r="D4279" s="167">
        <f>IF('Lineær programmering opg 4'!$M$4=0,"-",(-A4279+'Lineær programmering opg 4'!$M$4)/'Lineær programmering opg 4'!$K$4*-1)</f>
        <v>205.24799999997742</v>
      </c>
      <c r="E4279" s="167">
        <f>IF('Lineær programmering opg 4'!$M$5=0,"-",(-A4279+'Lineær programmering opg 4'!$M$5)/'Lineær programmering opg 4'!$K$5*-1)</f>
        <v>196.96799999999155</v>
      </c>
      <c r="F4279" s="167" t="str">
        <f>IF('Lineær programmering opg 4'!$E$6=0,"-",(-A4279+'Lineær programmering opg 4'!$M$6)/'Lineær programmering opg 4'!$K$6*-1)</f>
        <v>-</v>
      </c>
      <c r="G4279" s="167" t="str">
        <f>IF('Lineær programmering opg 4'!$D$7=0,"-",((-A4279+'Lineær programmering opg 4'!$M$7)/'Lineær programmering opg 4'!$K$7)*-1)</f>
        <v>-</v>
      </c>
      <c r="H4279" s="167" t="str">
        <f>IF('Lineær programmering opg 4'!$C$8=0,"-",((-A4279+'Lineær programmering opg 4'!$M$8)/'Lineær programmering opg 4'!$K$8)*-1)</f>
        <v>-</v>
      </c>
      <c r="I4279" s="167" t="str">
        <f>IF('Lineær programmering opg 4'!$D$8=0,"-",'Lineær programmering opg 4'!$G$8)</f>
        <v>-</v>
      </c>
      <c r="J4279" s="295">
        <f>A4279*'Lineær programmering opg 4'!$C$11+Datatabel!C4279*'Lineær programmering opg 4'!$D$11</f>
        <v>43282.799999999857</v>
      </c>
      <c r="K4279" s="9">
        <f t="shared" si="332"/>
        <v>0</v>
      </c>
      <c r="L4279" s="9">
        <f t="shared" si="333"/>
        <v>0</v>
      </c>
    </row>
    <row r="4280" spans="1:12" ht="15" x14ac:dyDescent="0.25">
      <c r="A4280" s="167">
        <f t="shared" si="331"/>
        <v>137.35200000001132</v>
      </c>
      <c r="B4280" s="325">
        <f t="shared" si="334"/>
        <v>0.5723000000000471</v>
      </c>
      <c r="C4280" s="167">
        <f t="shared" si="330"/>
        <v>196.98599999999149</v>
      </c>
      <c r="D4280" s="167">
        <f>IF('Lineær programmering opg 4'!$M$4=0,"-",(-A4280+'Lineær programmering opg 4'!$M$4)/'Lineær programmering opg 4'!$K$4*-1)</f>
        <v>205.29599999997737</v>
      </c>
      <c r="E4280" s="167">
        <f>IF('Lineær programmering opg 4'!$M$5=0,"-",(-A4280+'Lineær programmering opg 4'!$M$5)/'Lineær programmering opg 4'!$K$5*-1)</f>
        <v>196.98599999999149</v>
      </c>
      <c r="F4280" s="167" t="str">
        <f>IF('Lineær programmering opg 4'!$E$6=0,"-",(-A4280+'Lineær programmering opg 4'!$M$6)/'Lineær programmering opg 4'!$K$6*-1)</f>
        <v>-</v>
      </c>
      <c r="G4280" s="167" t="str">
        <f>IF('Lineær programmering opg 4'!$D$7=0,"-",((-A4280+'Lineær programmering opg 4'!$M$7)/'Lineær programmering opg 4'!$K$7)*-1)</f>
        <v>-</v>
      </c>
      <c r="H4280" s="167" t="str">
        <f>IF('Lineær programmering opg 4'!$C$8=0,"-",((-A4280+'Lineær programmering opg 4'!$M$8)/'Lineær programmering opg 4'!$K$8)*-1)</f>
        <v>-</v>
      </c>
      <c r="I4280" s="167" t="str">
        <f>IF('Lineær programmering opg 4'!$D$8=0,"-",'Lineær programmering opg 4'!$G$8)</f>
        <v>-</v>
      </c>
      <c r="J4280" s="295">
        <f>A4280*'Lineær programmering opg 4'!$C$11+Datatabel!C4280*'Lineær programmering opg 4'!$D$11</f>
        <v>43283.09999999986</v>
      </c>
      <c r="K4280" s="9">
        <f t="shared" si="332"/>
        <v>0</v>
      </c>
      <c r="L4280" s="9">
        <f t="shared" si="333"/>
        <v>0</v>
      </c>
    </row>
    <row r="4281" spans="1:12" ht="15" x14ac:dyDescent="0.25">
      <c r="A4281" s="167">
        <f t="shared" si="331"/>
        <v>137.32800000001131</v>
      </c>
      <c r="B4281" s="325">
        <f t="shared" si="334"/>
        <v>0.57220000000004712</v>
      </c>
      <c r="C4281" s="167">
        <f t="shared" si="330"/>
        <v>197.00399999999149</v>
      </c>
      <c r="D4281" s="167">
        <f>IF('Lineær programmering opg 4'!$M$4=0,"-",(-A4281+'Lineær programmering opg 4'!$M$4)/'Lineær programmering opg 4'!$K$4*-1)</f>
        <v>205.34399999997737</v>
      </c>
      <c r="E4281" s="167">
        <f>IF('Lineær programmering opg 4'!$M$5=0,"-",(-A4281+'Lineær programmering opg 4'!$M$5)/'Lineær programmering opg 4'!$K$5*-1)</f>
        <v>197.00399999999149</v>
      </c>
      <c r="F4281" s="167" t="str">
        <f>IF('Lineær programmering opg 4'!$E$6=0,"-",(-A4281+'Lineær programmering opg 4'!$M$6)/'Lineær programmering opg 4'!$K$6*-1)</f>
        <v>-</v>
      </c>
      <c r="G4281" s="167" t="str">
        <f>IF('Lineær programmering opg 4'!$D$7=0,"-",((-A4281+'Lineær programmering opg 4'!$M$7)/'Lineær programmering opg 4'!$K$7)*-1)</f>
        <v>-</v>
      </c>
      <c r="H4281" s="167" t="str">
        <f>IF('Lineær programmering opg 4'!$C$8=0,"-",((-A4281+'Lineær programmering opg 4'!$M$8)/'Lineær programmering opg 4'!$K$8)*-1)</f>
        <v>-</v>
      </c>
      <c r="I4281" s="167" t="str">
        <f>IF('Lineær programmering opg 4'!$D$8=0,"-",'Lineær programmering opg 4'!$G$8)</f>
        <v>-</v>
      </c>
      <c r="J4281" s="295">
        <f>A4281*'Lineær programmering opg 4'!$C$11+Datatabel!C4281*'Lineær programmering opg 4'!$D$11</f>
        <v>43283.399999999856</v>
      </c>
      <c r="K4281" s="9">
        <f t="shared" si="332"/>
        <v>0</v>
      </c>
      <c r="L4281" s="9">
        <f t="shared" si="333"/>
        <v>0</v>
      </c>
    </row>
    <row r="4282" spans="1:12" ht="15" x14ac:dyDescent="0.25">
      <c r="A4282" s="167">
        <f t="shared" si="331"/>
        <v>137.30400000001131</v>
      </c>
      <c r="B4282" s="325">
        <f t="shared" si="334"/>
        <v>0.57210000000004713</v>
      </c>
      <c r="C4282" s="167">
        <f t="shared" si="330"/>
        <v>197.02199999999149</v>
      </c>
      <c r="D4282" s="167">
        <f>IF('Lineær programmering opg 4'!$M$4=0,"-",(-A4282+'Lineær programmering opg 4'!$M$4)/'Lineær programmering opg 4'!$K$4*-1)</f>
        <v>205.39199999997737</v>
      </c>
      <c r="E4282" s="167">
        <f>IF('Lineær programmering opg 4'!$M$5=0,"-",(-A4282+'Lineær programmering opg 4'!$M$5)/'Lineær programmering opg 4'!$K$5*-1)</f>
        <v>197.02199999999149</v>
      </c>
      <c r="F4282" s="167" t="str">
        <f>IF('Lineær programmering opg 4'!$E$6=0,"-",(-A4282+'Lineær programmering opg 4'!$M$6)/'Lineær programmering opg 4'!$K$6*-1)</f>
        <v>-</v>
      </c>
      <c r="G4282" s="167" t="str">
        <f>IF('Lineær programmering opg 4'!$D$7=0,"-",((-A4282+'Lineær programmering opg 4'!$M$7)/'Lineær programmering opg 4'!$K$7)*-1)</f>
        <v>-</v>
      </c>
      <c r="H4282" s="167" t="str">
        <f>IF('Lineær programmering opg 4'!$C$8=0,"-",((-A4282+'Lineær programmering opg 4'!$M$8)/'Lineær programmering opg 4'!$K$8)*-1)</f>
        <v>-</v>
      </c>
      <c r="I4282" s="167" t="str">
        <f>IF('Lineær programmering opg 4'!$D$8=0,"-",'Lineær programmering opg 4'!$G$8)</f>
        <v>-</v>
      </c>
      <c r="J4282" s="295">
        <f>A4282*'Lineær programmering opg 4'!$C$11+Datatabel!C4282*'Lineær programmering opg 4'!$D$11</f>
        <v>43283.699999999852</v>
      </c>
      <c r="K4282" s="9">
        <f t="shared" si="332"/>
        <v>0</v>
      </c>
      <c r="L4282" s="9">
        <f t="shared" si="333"/>
        <v>0</v>
      </c>
    </row>
    <row r="4283" spans="1:12" ht="15" x14ac:dyDescent="0.25">
      <c r="A4283" s="167">
        <f t="shared" si="331"/>
        <v>137.28000000001131</v>
      </c>
      <c r="B4283" s="325">
        <f t="shared" si="334"/>
        <v>0.57200000000004714</v>
      </c>
      <c r="C4283" s="167">
        <f t="shared" si="330"/>
        <v>197.03999999999149</v>
      </c>
      <c r="D4283" s="167">
        <f>IF('Lineær programmering opg 4'!$M$4=0,"-",(-A4283+'Lineær programmering opg 4'!$M$4)/'Lineær programmering opg 4'!$K$4*-1)</f>
        <v>205.43999999997737</v>
      </c>
      <c r="E4283" s="167">
        <f>IF('Lineær programmering opg 4'!$M$5=0,"-",(-A4283+'Lineær programmering opg 4'!$M$5)/'Lineær programmering opg 4'!$K$5*-1)</f>
        <v>197.03999999999149</v>
      </c>
      <c r="F4283" s="167" t="str">
        <f>IF('Lineær programmering opg 4'!$E$6=0,"-",(-A4283+'Lineær programmering opg 4'!$M$6)/'Lineær programmering opg 4'!$K$6*-1)</f>
        <v>-</v>
      </c>
      <c r="G4283" s="167" t="str">
        <f>IF('Lineær programmering opg 4'!$D$7=0,"-",((-A4283+'Lineær programmering opg 4'!$M$7)/'Lineær programmering opg 4'!$K$7)*-1)</f>
        <v>-</v>
      </c>
      <c r="H4283" s="167" t="str">
        <f>IF('Lineær programmering opg 4'!$C$8=0,"-",((-A4283+'Lineær programmering opg 4'!$M$8)/'Lineær programmering opg 4'!$K$8)*-1)</f>
        <v>-</v>
      </c>
      <c r="I4283" s="167" t="str">
        <f>IF('Lineær programmering opg 4'!$D$8=0,"-",'Lineær programmering opg 4'!$G$8)</f>
        <v>-</v>
      </c>
      <c r="J4283" s="295">
        <f>A4283*'Lineær programmering opg 4'!$C$11+Datatabel!C4283*'Lineær programmering opg 4'!$D$11</f>
        <v>43283.999999999854</v>
      </c>
      <c r="K4283" s="9">
        <f t="shared" si="332"/>
        <v>0</v>
      </c>
      <c r="L4283" s="9">
        <f t="shared" si="333"/>
        <v>0</v>
      </c>
    </row>
    <row r="4284" spans="1:12" ht="15" x14ac:dyDescent="0.25">
      <c r="A4284" s="167">
        <f t="shared" si="331"/>
        <v>137.25600000001131</v>
      </c>
      <c r="B4284" s="325">
        <f t="shared" si="334"/>
        <v>0.57190000000004715</v>
      </c>
      <c r="C4284" s="167">
        <f t="shared" si="330"/>
        <v>197.05799999999149</v>
      </c>
      <c r="D4284" s="167">
        <f>IF('Lineær programmering opg 4'!$M$4=0,"-",(-A4284+'Lineær programmering opg 4'!$M$4)/'Lineær programmering opg 4'!$K$4*-1)</f>
        <v>205.48799999997738</v>
      </c>
      <c r="E4284" s="167">
        <f>IF('Lineær programmering opg 4'!$M$5=0,"-",(-A4284+'Lineær programmering opg 4'!$M$5)/'Lineær programmering opg 4'!$K$5*-1)</f>
        <v>197.05799999999149</v>
      </c>
      <c r="F4284" s="167" t="str">
        <f>IF('Lineær programmering opg 4'!$E$6=0,"-",(-A4284+'Lineær programmering opg 4'!$M$6)/'Lineær programmering opg 4'!$K$6*-1)</f>
        <v>-</v>
      </c>
      <c r="G4284" s="167" t="str">
        <f>IF('Lineær programmering opg 4'!$D$7=0,"-",((-A4284+'Lineær programmering opg 4'!$M$7)/'Lineær programmering opg 4'!$K$7)*-1)</f>
        <v>-</v>
      </c>
      <c r="H4284" s="167" t="str">
        <f>IF('Lineær programmering opg 4'!$C$8=0,"-",((-A4284+'Lineær programmering opg 4'!$M$8)/'Lineær programmering opg 4'!$K$8)*-1)</f>
        <v>-</v>
      </c>
      <c r="I4284" s="167" t="str">
        <f>IF('Lineær programmering opg 4'!$D$8=0,"-",'Lineær programmering opg 4'!$G$8)</f>
        <v>-</v>
      </c>
      <c r="J4284" s="295">
        <f>A4284*'Lineær programmering opg 4'!$C$11+Datatabel!C4284*'Lineær programmering opg 4'!$D$11</f>
        <v>43284.299999999857</v>
      </c>
      <c r="K4284" s="9">
        <f t="shared" si="332"/>
        <v>0</v>
      </c>
      <c r="L4284" s="9">
        <f t="shared" si="333"/>
        <v>0</v>
      </c>
    </row>
    <row r="4285" spans="1:12" ht="15" x14ac:dyDescent="0.25">
      <c r="A4285" s="167">
        <f t="shared" si="331"/>
        <v>137.23200000001131</v>
      </c>
      <c r="B4285" s="325">
        <f t="shared" si="334"/>
        <v>0.57180000000004716</v>
      </c>
      <c r="C4285" s="167">
        <f t="shared" si="330"/>
        <v>197.0759999999915</v>
      </c>
      <c r="D4285" s="167">
        <f>IF('Lineær programmering opg 4'!$M$4=0,"-",(-A4285+'Lineær programmering opg 4'!$M$4)/'Lineær programmering opg 4'!$K$4*-1)</f>
        <v>205.53599999997738</v>
      </c>
      <c r="E4285" s="167">
        <f>IF('Lineær programmering opg 4'!$M$5=0,"-",(-A4285+'Lineær programmering opg 4'!$M$5)/'Lineær programmering opg 4'!$K$5*-1)</f>
        <v>197.0759999999915</v>
      </c>
      <c r="F4285" s="167" t="str">
        <f>IF('Lineær programmering opg 4'!$E$6=0,"-",(-A4285+'Lineær programmering opg 4'!$M$6)/'Lineær programmering opg 4'!$K$6*-1)</f>
        <v>-</v>
      </c>
      <c r="G4285" s="167" t="str">
        <f>IF('Lineær programmering opg 4'!$D$7=0,"-",((-A4285+'Lineær programmering opg 4'!$M$7)/'Lineær programmering opg 4'!$K$7)*-1)</f>
        <v>-</v>
      </c>
      <c r="H4285" s="167" t="str">
        <f>IF('Lineær programmering opg 4'!$C$8=0,"-",((-A4285+'Lineær programmering opg 4'!$M$8)/'Lineær programmering opg 4'!$K$8)*-1)</f>
        <v>-</v>
      </c>
      <c r="I4285" s="167" t="str">
        <f>IF('Lineær programmering opg 4'!$D$8=0,"-",'Lineær programmering opg 4'!$G$8)</f>
        <v>-</v>
      </c>
      <c r="J4285" s="295">
        <f>A4285*'Lineær programmering opg 4'!$C$11+Datatabel!C4285*'Lineær programmering opg 4'!$D$11</f>
        <v>43284.599999999853</v>
      </c>
      <c r="K4285" s="9">
        <f t="shared" si="332"/>
        <v>0</v>
      </c>
      <c r="L4285" s="9">
        <f t="shared" si="333"/>
        <v>0</v>
      </c>
    </row>
    <row r="4286" spans="1:12" ht="15" x14ac:dyDescent="0.25">
      <c r="A4286" s="167">
        <f t="shared" si="331"/>
        <v>137.20800000001131</v>
      </c>
      <c r="B4286" s="325">
        <f t="shared" si="334"/>
        <v>0.57170000000004717</v>
      </c>
      <c r="C4286" s="167">
        <f t="shared" si="330"/>
        <v>197.0939999999915</v>
      </c>
      <c r="D4286" s="167">
        <f>IF('Lineær programmering opg 4'!$M$4=0,"-",(-A4286+'Lineær programmering opg 4'!$M$4)/'Lineær programmering opg 4'!$K$4*-1)</f>
        <v>205.58399999997738</v>
      </c>
      <c r="E4286" s="167">
        <f>IF('Lineær programmering opg 4'!$M$5=0,"-",(-A4286+'Lineær programmering opg 4'!$M$5)/'Lineær programmering opg 4'!$K$5*-1)</f>
        <v>197.0939999999915</v>
      </c>
      <c r="F4286" s="167" t="str">
        <f>IF('Lineær programmering opg 4'!$E$6=0,"-",(-A4286+'Lineær programmering opg 4'!$M$6)/'Lineær programmering opg 4'!$K$6*-1)</f>
        <v>-</v>
      </c>
      <c r="G4286" s="167" t="str">
        <f>IF('Lineær programmering opg 4'!$D$7=0,"-",((-A4286+'Lineær programmering opg 4'!$M$7)/'Lineær programmering opg 4'!$K$7)*-1)</f>
        <v>-</v>
      </c>
      <c r="H4286" s="167" t="str">
        <f>IF('Lineær programmering opg 4'!$C$8=0,"-",((-A4286+'Lineær programmering opg 4'!$M$8)/'Lineær programmering opg 4'!$K$8)*-1)</f>
        <v>-</v>
      </c>
      <c r="I4286" s="167" t="str">
        <f>IF('Lineær programmering opg 4'!$D$8=0,"-",'Lineær programmering opg 4'!$G$8)</f>
        <v>-</v>
      </c>
      <c r="J4286" s="295">
        <f>A4286*'Lineær programmering opg 4'!$C$11+Datatabel!C4286*'Lineær programmering opg 4'!$D$11</f>
        <v>43284.899999999856</v>
      </c>
      <c r="K4286" s="9">
        <f t="shared" si="332"/>
        <v>0</v>
      </c>
      <c r="L4286" s="9">
        <f t="shared" si="333"/>
        <v>0</v>
      </c>
    </row>
    <row r="4287" spans="1:12" ht="15" x14ac:dyDescent="0.25">
      <c r="A4287" s="167">
        <f t="shared" si="331"/>
        <v>137.18400000001134</v>
      </c>
      <c r="B4287" s="325">
        <f t="shared" si="334"/>
        <v>0.57160000000004718</v>
      </c>
      <c r="C4287" s="167">
        <f t="shared" si="330"/>
        <v>197.1119999999915</v>
      </c>
      <c r="D4287" s="167">
        <f>IF('Lineær programmering opg 4'!$M$4=0,"-",(-A4287+'Lineær programmering opg 4'!$M$4)/'Lineær programmering opg 4'!$K$4*-1)</f>
        <v>205.63199999997732</v>
      </c>
      <c r="E4287" s="167">
        <f>IF('Lineær programmering opg 4'!$M$5=0,"-",(-A4287+'Lineær programmering opg 4'!$M$5)/'Lineær programmering opg 4'!$K$5*-1)</f>
        <v>197.1119999999915</v>
      </c>
      <c r="F4287" s="167" t="str">
        <f>IF('Lineær programmering opg 4'!$E$6=0,"-",(-A4287+'Lineær programmering opg 4'!$M$6)/'Lineær programmering opg 4'!$K$6*-1)</f>
        <v>-</v>
      </c>
      <c r="G4287" s="167" t="str">
        <f>IF('Lineær programmering opg 4'!$D$7=0,"-",((-A4287+'Lineær programmering opg 4'!$M$7)/'Lineær programmering opg 4'!$K$7)*-1)</f>
        <v>-</v>
      </c>
      <c r="H4287" s="167" t="str">
        <f>IF('Lineær programmering opg 4'!$C$8=0,"-",((-A4287+'Lineær programmering opg 4'!$M$8)/'Lineær programmering opg 4'!$K$8)*-1)</f>
        <v>-</v>
      </c>
      <c r="I4287" s="167" t="str">
        <f>IF('Lineær programmering opg 4'!$D$8=0,"-",'Lineær programmering opg 4'!$G$8)</f>
        <v>-</v>
      </c>
      <c r="J4287" s="295">
        <f>A4287*'Lineær programmering opg 4'!$C$11+Datatabel!C4287*'Lineær programmering opg 4'!$D$11</f>
        <v>43285.199999999859</v>
      </c>
      <c r="K4287" s="9">
        <f t="shared" si="332"/>
        <v>0</v>
      </c>
      <c r="L4287" s="9">
        <f t="shared" si="333"/>
        <v>0</v>
      </c>
    </row>
    <row r="4288" spans="1:12" ht="15" x14ac:dyDescent="0.25">
      <c r="A4288" s="167">
        <f t="shared" si="331"/>
        <v>137.16000000001134</v>
      </c>
      <c r="B4288" s="325">
        <f t="shared" si="334"/>
        <v>0.57150000000004719</v>
      </c>
      <c r="C4288" s="167">
        <f t="shared" si="330"/>
        <v>197.1299999999915</v>
      </c>
      <c r="D4288" s="167">
        <f>IF('Lineær programmering opg 4'!$M$4=0,"-",(-A4288+'Lineær programmering opg 4'!$M$4)/'Lineær programmering opg 4'!$K$4*-1)</f>
        <v>205.67999999997733</v>
      </c>
      <c r="E4288" s="167">
        <f>IF('Lineær programmering opg 4'!$M$5=0,"-",(-A4288+'Lineær programmering opg 4'!$M$5)/'Lineær programmering opg 4'!$K$5*-1)</f>
        <v>197.1299999999915</v>
      </c>
      <c r="F4288" s="167" t="str">
        <f>IF('Lineær programmering opg 4'!$E$6=0,"-",(-A4288+'Lineær programmering opg 4'!$M$6)/'Lineær programmering opg 4'!$K$6*-1)</f>
        <v>-</v>
      </c>
      <c r="G4288" s="167" t="str">
        <f>IF('Lineær programmering opg 4'!$D$7=0,"-",((-A4288+'Lineær programmering opg 4'!$M$7)/'Lineær programmering opg 4'!$K$7)*-1)</f>
        <v>-</v>
      </c>
      <c r="H4288" s="167" t="str">
        <f>IF('Lineær programmering opg 4'!$C$8=0,"-",((-A4288+'Lineær programmering opg 4'!$M$8)/'Lineær programmering opg 4'!$K$8)*-1)</f>
        <v>-</v>
      </c>
      <c r="I4288" s="167" t="str">
        <f>IF('Lineær programmering opg 4'!$D$8=0,"-",'Lineær programmering opg 4'!$G$8)</f>
        <v>-</v>
      </c>
      <c r="J4288" s="295">
        <f>A4288*'Lineær programmering opg 4'!$C$11+Datatabel!C4288*'Lineær programmering opg 4'!$D$11</f>
        <v>43285.499999999854</v>
      </c>
      <c r="K4288" s="9">
        <f t="shared" si="332"/>
        <v>0</v>
      </c>
      <c r="L4288" s="9">
        <f t="shared" si="333"/>
        <v>0</v>
      </c>
    </row>
    <row r="4289" spans="1:12" ht="15" x14ac:dyDescent="0.25">
      <c r="A4289" s="167">
        <f t="shared" si="331"/>
        <v>137.13600000001134</v>
      </c>
      <c r="B4289" s="325">
        <f t="shared" si="334"/>
        <v>0.5714000000000472</v>
      </c>
      <c r="C4289" s="167">
        <f t="shared" si="330"/>
        <v>197.1479999999915</v>
      </c>
      <c r="D4289" s="167">
        <f>IF('Lineær programmering opg 4'!$M$4=0,"-",(-A4289+'Lineær programmering opg 4'!$M$4)/'Lineær programmering opg 4'!$K$4*-1)</f>
        <v>205.72799999997733</v>
      </c>
      <c r="E4289" s="167">
        <f>IF('Lineær programmering opg 4'!$M$5=0,"-",(-A4289+'Lineær programmering opg 4'!$M$5)/'Lineær programmering opg 4'!$K$5*-1)</f>
        <v>197.1479999999915</v>
      </c>
      <c r="F4289" s="167" t="str">
        <f>IF('Lineær programmering opg 4'!$E$6=0,"-",(-A4289+'Lineær programmering opg 4'!$M$6)/'Lineær programmering opg 4'!$K$6*-1)</f>
        <v>-</v>
      </c>
      <c r="G4289" s="167" t="str">
        <f>IF('Lineær programmering opg 4'!$D$7=0,"-",((-A4289+'Lineær programmering opg 4'!$M$7)/'Lineær programmering opg 4'!$K$7)*-1)</f>
        <v>-</v>
      </c>
      <c r="H4289" s="167" t="str">
        <f>IF('Lineær programmering opg 4'!$C$8=0,"-",((-A4289+'Lineær programmering opg 4'!$M$8)/'Lineær programmering opg 4'!$K$8)*-1)</f>
        <v>-</v>
      </c>
      <c r="I4289" s="167" t="str">
        <f>IF('Lineær programmering opg 4'!$D$8=0,"-",'Lineær programmering opg 4'!$G$8)</f>
        <v>-</v>
      </c>
      <c r="J4289" s="295">
        <f>A4289*'Lineær programmering opg 4'!$C$11+Datatabel!C4289*'Lineær programmering opg 4'!$D$11</f>
        <v>43285.799999999857</v>
      </c>
      <c r="K4289" s="9">
        <f t="shared" si="332"/>
        <v>0</v>
      </c>
      <c r="L4289" s="9">
        <f t="shared" si="333"/>
        <v>0</v>
      </c>
    </row>
    <row r="4290" spans="1:12" ht="15" x14ac:dyDescent="0.25">
      <c r="A4290" s="167">
        <f t="shared" si="331"/>
        <v>137.11200000001134</v>
      </c>
      <c r="B4290" s="325">
        <f t="shared" si="334"/>
        <v>0.57130000000004721</v>
      </c>
      <c r="C4290" s="167">
        <f t="shared" si="330"/>
        <v>197.1659999999915</v>
      </c>
      <c r="D4290" s="167">
        <f>IF('Lineær programmering opg 4'!$M$4=0,"-",(-A4290+'Lineær programmering opg 4'!$M$4)/'Lineær programmering opg 4'!$K$4*-1)</f>
        <v>205.77599999997733</v>
      </c>
      <c r="E4290" s="167">
        <f>IF('Lineær programmering opg 4'!$M$5=0,"-",(-A4290+'Lineær programmering opg 4'!$M$5)/'Lineær programmering opg 4'!$K$5*-1)</f>
        <v>197.1659999999915</v>
      </c>
      <c r="F4290" s="167" t="str">
        <f>IF('Lineær programmering opg 4'!$E$6=0,"-",(-A4290+'Lineær programmering opg 4'!$M$6)/'Lineær programmering opg 4'!$K$6*-1)</f>
        <v>-</v>
      </c>
      <c r="G4290" s="167" t="str">
        <f>IF('Lineær programmering opg 4'!$D$7=0,"-",((-A4290+'Lineær programmering opg 4'!$M$7)/'Lineær programmering opg 4'!$K$7)*-1)</f>
        <v>-</v>
      </c>
      <c r="H4290" s="167" t="str">
        <f>IF('Lineær programmering opg 4'!$C$8=0,"-",((-A4290+'Lineær programmering opg 4'!$M$8)/'Lineær programmering opg 4'!$K$8)*-1)</f>
        <v>-</v>
      </c>
      <c r="I4290" s="167" t="str">
        <f>IF('Lineær programmering opg 4'!$D$8=0,"-",'Lineær programmering opg 4'!$G$8)</f>
        <v>-</v>
      </c>
      <c r="J4290" s="295">
        <f>A4290*'Lineær programmering opg 4'!$C$11+Datatabel!C4290*'Lineær programmering opg 4'!$D$11</f>
        <v>43286.09999999986</v>
      </c>
      <c r="K4290" s="9">
        <f t="shared" si="332"/>
        <v>0</v>
      </c>
      <c r="L4290" s="9">
        <f t="shared" si="333"/>
        <v>0</v>
      </c>
    </row>
    <row r="4291" spans="1:12" ht="15" x14ac:dyDescent="0.25">
      <c r="A4291" s="167">
        <f t="shared" si="331"/>
        <v>137.08800000001133</v>
      </c>
      <c r="B4291" s="325">
        <f t="shared" si="334"/>
        <v>0.57120000000004723</v>
      </c>
      <c r="C4291" s="167">
        <f t="shared" ref="C4291:C4354" si="335">MIN(D4291,E4291,F4291,G4291,H4291,I4291)</f>
        <v>197.1839999999915</v>
      </c>
      <c r="D4291" s="167">
        <f>IF('Lineær programmering opg 4'!$M$4=0,"-",(-A4291+'Lineær programmering opg 4'!$M$4)/'Lineær programmering opg 4'!$K$4*-1)</f>
        <v>205.82399999997733</v>
      </c>
      <c r="E4291" s="167">
        <f>IF('Lineær programmering opg 4'!$M$5=0,"-",(-A4291+'Lineær programmering opg 4'!$M$5)/'Lineær programmering opg 4'!$K$5*-1)</f>
        <v>197.1839999999915</v>
      </c>
      <c r="F4291" s="167" t="str">
        <f>IF('Lineær programmering opg 4'!$E$6=0,"-",(-A4291+'Lineær programmering opg 4'!$M$6)/'Lineær programmering opg 4'!$K$6*-1)</f>
        <v>-</v>
      </c>
      <c r="G4291" s="167" t="str">
        <f>IF('Lineær programmering opg 4'!$D$7=0,"-",((-A4291+'Lineær programmering opg 4'!$M$7)/'Lineær programmering opg 4'!$K$7)*-1)</f>
        <v>-</v>
      </c>
      <c r="H4291" s="167" t="str">
        <f>IF('Lineær programmering opg 4'!$C$8=0,"-",((-A4291+'Lineær programmering opg 4'!$M$8)/'Lineær programmering opg 4'!$K$8)*-1)</f>
        <v>-</v>
      </c>
      <c r="I4291" s="167" t="str">
        <f>IF('Lineær programmering opg 4'!$D$8=0,"-",'Lineær programmering opg 4'!$G$8)</f>
        <v>-</v>
      </c>
      <c r="J4291" s="295">
        <f>A4291*'Lineær programmering opg 4'!$C$11+Datatabel!C4291*'Lineær programmering opg 4'!$D$11</f>
        <v>43286.399999999863</v>
      </c>
      <c r="K4291" s="9">
        <f t="shared" si="332"/>
        <v>0</v>
      </c>
      <c r="L4291" s="9">
        <f t="shared" si="333"/>
        <v>0</v>
      </c>
    </row>
    <row r="4292" spans="1:12" ht="15" x14ac:dyDescent="0.25">
      <c r="A4292" s="167">
        <f t="shared" ref="A4292:A4355" si="336">$A$3*B4292</f>
        <v>137.06400000001133</v>
      </c>
      <c r="B4292" s="325">
        <f t="shared" si="334"/>
        <v>0.57110000000004724</v>
      </c>
      <c r="C4292" s="167">
        <f t="shared" si="335"/>
        <v>197.2019999999915</v>
      </c>
      <c r="D4292" s="167">
        <f>IF('Lineær programmering opg 4'!$M$4=0,"-",(-A4292+'Lineær programmering opg 4'!$M$4)/'Lineær programmering opg 4'!$K$4*-1)</f>
        <v>205.87199999997733</v>
      </c>
      <c r="E4292" s="167">
        <f>IF('Lineær programmering opg 4'!$M$5=0,"-",(-A4292+'Lineær programmering opg 4'!$M$5)/'Lineær programmering opg 4'!$K$5*-1)</f>
        <v>197.2019999999915</v>
      </c>
      <c r="F4292" s="167" t="str">
        <f>IF('Lineær programmering opg 4'!$E$6=0,"-",(-A4292+'Lineær programmering opg 4'!$M$6)/'Lineær programmering opg 4'!$K$6*-1)</f>
        <v>-</v>
      </c>
      <c r="G4292" s="167" t="str">
        <f>IF('Lineær programmering opg 4'!$D$7=0,"-",((-A4292+'Lineær programmering opg 4'!$M$7)/'Lineær programmering opg 4'!$K$7)*-1)</f>
        <v>-</v>
      </c>
      <c r="H4292" s="167" t="str">
        <f>IF('Lineær programmering opg 4'!$C$8=0,"-",((-A4292+'Lineær programmering opg 4'!$M$8)/'Lineær programmering opg 4'!$K$8)*-1)</f>
        <v>-</v>
      </c>
      <c r="I4292" s="167" t="str">
        <f>IF('Lineær programmering opg 4'!$D$8=0,"-",'Lineær programmering opg 4'!$G$8)</f>
        <v>-</v>
      </c>
      <c r="J4292" s="295">
        <f>A4292*'Lineær programmering opg 4'!$C$11+Datatabel!C4292*'Lineær programmering opg 4'!$D$11</f>
        <v>43286.699999999859</v>
      </c>
      <c r="K4292" s="9">
        <f t="shared" ref="K4292:K4355" si="337">IF($J$10004=J4292,A4292,0)</f>
        <v>0</v>
      </c>
      <c r="L4292" s="9">
        <f t="shared" ref="L4292:L4355" si="338">IF(J4292=$J$10004,C4292,0)</f>
        <v>0</v>
      </c>
    </row>
    <row r="4293" spans="1:12" ht="15" x14ac:dyDescent="0.25">
      <c r="A4293" s="167">
        <f t="shared" si="336"/>
        <v>137.04000000001133</v>
      </c>
      <c r="B4293" s="325">
        <f t="shared" ref="B4293:B4356" si="339">B4292-0.01%</f>
        <v>0.57100000000004725</v>
      </c>
      <c r="C4293" s="167">
        <f t="shared" si="335"/>
        <v>197.2199999999915</v>
      </c>
      <c r="D4293" s="167">
        <f>IF('Lineær programmering opg 4'!$M$4=0,"-",(-A4293+'Lineær programmering opg 4'!$M$4)/'Lineær programmering opg 4'!$K$4*-1)</f>
        <v>205.91999999997734</v>
      </c>
      <c r="E4293" s="167">
        <f>IF('Lineær programmering opg 4'!$M$5=0,"-",(-A4293+'Lineær programmering opg 4'!$M$5)/'Lineær programmering opg 4'!$K$5*-1)</f>
        <v>197.2199999999915</v>
      </c>
      <c r="F4293" s="167" t="str">
        <f>IF('Lineær programmering opg 4'!$E$6=0,"-",(-A4293+'Lineær programmering opg 4'!$M$6)/'Lineær programmering opg 4'!$K$6*-1)</f>
        <v>-</v>
      </c>
      <c r="G4293" s="167" t="str">
        <f>IF('Lineær programmering opg 4'!$D$7=0,"-",((-A4293+'Lineær programmering opg 4'!$M$7)/'Lineær programmering opg 4'!$K$7)*-1)</f>
        <v>-</v>
      </c>
      <c r="H4293" s="167" t="str">
        <f>IF('Lineær programmering opg 4'!$C$8=0,"-",((-A4293+'Lineær programmering opg 4'!$M$8)/'Lineær programmering opg 4'!$K$8)*-1)</f>
        <v>-</v>
      </c>
      <c r="I4293" s="167" t="str">
        <f>IF('Lineær programmering opg 4'!$D$8=0,"-",'Lineær programmering opg 4'!$G$8)</f>
        <v>-</v>
      </c>
      <c r="J4293" s="295">
        <f>A4293*'Lineær programmering opg 4'!$C$11+Datatabel!C4293*'Lineær programmering opg 4'!$D$11</f>
        <v>43286.999999999862</v>
      </c>
      <c r="K4293" s="9">
        <f t="shared" si="337"/>
        <v>0</v>
      </c>
      <c r="L4293" s="9">
        <f t="shared" si="338"/>
        <v>0</v>
      </c>
    </row>
    <row r="4294" spans="1:12" ht="15" x14ac:dyDescent="0.25">
      <c r="A4294" s="167">
        <f t="shared" si="336"/>
        <v>137.01600000001133</v>
      </c>
      <c r="B4294" s="325">
        <f t="shared" si="339"/>
        <v>0.57090000000004726</v>
      </c>
      <c r="C4294" s="167">
        <f t="shared" si="335"/>
        <v>197.2379999999915</v>
      </c>
      <c r="D4294" s="167">
        <f>IF('Lineær programmering opg 4'!$M$4=0,"-",(-A4294+'Lineær programmering opg 4'!$M$4)/'Lineær programmering opg 4'!$K$4*-1)</f>
        <v>205.96799999997734</v>
      </c>
      <c r="E4294" s="167">
        <f>IF('Lineær programmering opg 4'!$M$5=0,"-",(-A4294+'Lineær programmering opg 4'!$M$5)/'Lineær programmering opg 4'!$K$5*-1)</f>
        <v>197.2379999999915</v>
      </c>
      <c r="F4294" s="167" t="str">
        <f>IF('Lineær programmering opg 4'!$E$6=0,"-",(-A4294+'Lineær programmering opg 4'!$M$6)/'Lineær programmering opg 4'!$K$6*-1)</f>
        <v>-</v>
      </c>
      <c r="G4294" s="167" t="str">
        <f>IF('Lineær programmering opg 4'!$D$7=0,"-",((-A4294+'Lineær programmering opg 4'!$M$7)/'Lineær programmering opg 4'!$K$7)*-1)</f>
        <v>-</v>
      </c>
      <c r="H4294" s="167" t="str">
        <f>IF('Lineær programmering opg 4'!$C$8=0,"-",((-A4294+'Lineær programmering opg 4'!$M$8)/'Lineær programmering opg 4'!$K$8)*-1)</f>
        <v>-</v>
      </c>
      <c r="I4294" s="167" t="str">
        <f>IF('Lineær programmering opg 4'!$D$8=0,"-",'Lineær programmering opg 4'!$G$8)</f>
        <v>-</v>
      </c>
      <c r="J4294" s="295">
        <f>A4294*'Lineær programmering opg 4'!$C$11+Datatabel!C4294*'Lineær programmering opg 4'!$D$11</f>
        <v>43287.299999999857</v>
      </c>
      <c r="K4294" s="9">
        <f t="shared" si="337"/>
        <v>0</v>
      </c>
      <c r="L4294" s="9">
        <f t="shared" si="338"/>
        <v>0</v>
      </c>
    </row>
    <row r="4295" spans="1:12" ht="15" x14ac:dyDescent="0.25">
      <c r="A4295" s="167">
        <f t="shared" si="336"/>
        <v>136.99200000001133</v>
      </c>
      <c r="B4295" s="325">
        <f t="shared" si="339"/>
        <v>0.57080000000004727</v>
      </c>
      <c r="C4295" s="167">
        <f t="shared" si="335"/>
        <v>197.2559999999915</v>
      </c>
      <c r="D4295" s="167">
        <f>IF('Lineær programmering opg 4'!$M$4=0,"-",(-A4295+'Lineær programmering opg 4'!$M$4)/'Lineær programmering opg 4'!$K$4*-1)</f>
        <v>206.01599999997734</v>
      </c>
      <c r="E4295" s="167">
        <f>IF('Lineær programmering opg 4'!$M$5=0,"-",(-A4295+'Lineær programmering opg 4'!$M$5)/'Lineær programmering opg 4'!$K$5*-1)</f>
        <v>197.2559999999915</v>
      </c>
      <c r="F4295" s="167" t="str">
        <f>IF('Lineær programmering opg 4'!$E$6=0,"-",(-A4295+'Lineær programmering opg 4'!$M$6)/'Lineær programmering opg 4'!$K$6*-1)</f>
        <v>-</v>
      </c>
      <c r="G4295" s="167" t="str">
        <f>IF('Lineær programmering opg 4'!$D$7=0,"-",((-A4295+'Lineær programmering opg 4'!$M$7)/'Lineær programmering opg 4'!$K$7)*-1)</f>
        <v>-</v>
      </c>
      <c r="H4295" s="167" t="str">
        <f>IF('Lineær programmering opg 4'!$C$8=0,"-",((-A4295+'Lineær programmering opg 4'!$M$8)/'Lineær programmering opg 4'!$K$8)*-1)</f>
        <v>-</v>
      </c>
      <c r="I4295" s="167" t="str">
        <f>IF('Lineær programmering opg 4'!$D$8=0,"-",'Lineær programmering opg 4'!$G$8)</f>
        <v>-</v>
      </c>
      <c r="J4295" s="295">
        <f>A4295*'Lineær programmering opg 4'!$C$11+Datatabel!C4295*'Lineær programmering opg 4'!$D$11</f>
        <v>43287.59999999986</v>
      </c>
      <c r="K4295" s="9">
        <f t="shared" si="337"/>
        <v>0</v>
      </c>
      <c r="L4295" s="9">
        <f t="shared" si="338"/>
        <v>0</v>
      </c>
    </row>
    <row r="4296" spans="1:12" ht="15" x14ac:dyDescent="0.25">
      <c r="A4296" s="167">
        <f t="shared" si="336"/>
        <v>136.96800000001136</v>
      </c>
      <c r="B4296" s="325">
        <f t="shared" si="339"/>
        <v>0.57070000000004728</v>
      </c>
      <c r="C4296" s="167">
        <f t="shared" si="335"/>
        <v>197.2739999999915</v>
      </c>
      <c r="D4296" s="167">
        <f>IF('Lineær programmering opg 4'!$M$4=0,"-",(-A4296+'Lineær programmering opg 4'!$M$4)/'Lineær programmering opg 4'!$K$4*-1)</f>
        <v>206.06399999997728</v>
      </c>
      <c r="E4296" s="167">
        <f>IF('Lineær programmering opg 4'!$M$5=0,"-",(-A4296+'Lineær programmering opg 4'!$M$5)/'Lineær programmering opg 4'!$K$5*-1)</f>
        <v>197.2739999999915</v>
      </c>
      <c r="F4296" s="167" t="str">
        <f>IF('Lineær programmering opg 4'!$E$6=0,"-",(-A4296+'Lineær programmering opg 4'!$M$6)/'Lineær programmering opg 4'!$K$6*-1)</f>
        <v>-</v>
      </c>
      <c r="G4296" s="167" t="str">
        <f>IF('Lineær programmering opg 4'!$D$7=0,"-",((-A4296+'Lineær programmering opg 4'!$M$7)/'Lineær programmering opg 4'!$K$7)*-1)</f>
        <v>-</v>
      </c>
      <c r="H4296" s="167" t="str">
        <f>IF('Lineær programmering opg 4'!$C$8=0,"-",((-A4296+'Lineær programmering opg 4'!$M$8)/'Lineær programmering opg 4'!$K$8)*-1)</f>
        <v>-</v>
      </c>
      <c r="I4296" s="167" t="str">
        <f>IF('Lineær programmering opg 4'!$D$8=0,"-",'Lineær programmering opg 4'!$G$8)</f>
        <v>-</v>
      </c>
      <c r="J4296" s="295">
        <f>A4296*'Lineær programmering opg 4'!$C$11+Datatabel!C4296*'Lineær programmering opg 4'!$D$11</f>
        <v>43287.899999999863</v>
      </c>
      <c r="K4296" s="9">
        <f t="shared" si="337"/>
        <v>0</v>
      </c>
      <c r="L4296" s="9">
        <f t="shared" si="338"/>
        <v>0</v>
      </c>
    </row>
    <row r="4297" spans="1:12" ht="15" x14ac:dyDescent="0.25">
      <c r="A4297" s="167">
        <f t="shared" si="336"/>
        <v>136.94400000001136</v>
      </c>
      <c r="B4297" s="325">
        <f t="shared" si="339"/>
        <v>0.57060000000004729</v>
      </c>
      <c r="C4297" s="167">
        <f t="shared" si="335"/>
        <v>197.2919999999915</v>
      </c>
      <c r="D4297" s="167">
        <f>IF('Lineær programmering opg 4'!$M$4=0,"-",(-A4297+'Lineær programmering opg 4'!$M$4)/'Lineær programmering opg 4'!$K$4*-1)</f>
        <v>206.11199999997729</v>
      </c>
      <c r="E4297" s="167">
        <f>IF('Lineær programmering opg 4'!$M$5=0,"-",(-A4297+'Lineær programmering opg 4'!$M$5)/'Lineær programmering opg 4'!$K$5*-1)</f>
        <v>197.2919999999915</v>
      </c>
      <c r="F4297" s="167" t="str">
        <f>IF('Lineær programmering opg 4'!$E$6=0,"-",(-A4297+'Lineær programmering opg 4'!$M$6)/'Lineær programmering opg 4'!$K$6*-1)</f>
        <v>-</v>
      </c>
      <c r="G4297" s="167" t="str">
        <f>IF('Lineær programmering opg 4'!$D$7=0,"-",((-A4297+'Lineær programmering opg 4'!$M$7)/'Lineær programmering opg 4'!$K$7)*-1)</f>
        <v>-</v>
      </c>
      <c r="H4297" s="167" t="str">
        <f>IF('Lineær programmering opg 4'!$C$8=0,"-",((-A4297+'Lineær programmering opg 4'!$M$8)/'Lineær programmering opg 4'!$K$8)*-1)</f>
        <v>-</v>
      </c>
      <c r="I4297" s="167" t="str">
        <f>IF('Lineær programmering opg 4'!$D$8=0,"-",'Lineær programmering opg 4'!$G$8)</f>
        <v>-</v>
      </c>
      <c r="J4297" s="295">
        <f>A4297*'Lineær programmering opg 4'!$C$11+Datatabel!C4297*'Lineær programmering opg 4'!$D$11</f>
        <v>43288.199999999866</v>
      </c>
      <c r="K4297" s="9">
        <f t="shared" si="337"/>
        <v>0</v>
      </c>
      <c r="L4297" s="9">
        <f t="shared" si="338"/>
        <v>0</v>
      </c>
    </row>
    <row r="4298" spans="1:12" ht="15" x14ac:dyDescent="0.25">
      <c r="A4298" s="167">
        <f t="shared" si="336"/>
        <v>136.92000000001136</v>
      </c>
      <c r="B4298" s="325">
        <f t="shared" si="339"/>
        <v>0.5705000000000473</v>
      </c>
      <c r="C4298" s="167">
        <f t="shared" si="335"/>
        <v>197.3099999999915</v>
      </c>
      <c r="D4298" s="167">
        <f>IF('Lineær programmering opg 4'!$M$4=0,"-",(-A4298+'Lineær programmering opg 4'!$M$4)/'Lineær programmering opg 4'!$K$4*-1)</f>
        <v>206.15999999997729</v>
      </c>
      <c r="E4298" s="167">
        <f>IF('Lineær programmering opg 4'!$M$5=0,"-",(-A4298+'Lineær programmering opg 4'!$M$5)/'Lineær programmering opg 4'!$K$5*-1)</f>
        <v>197.3099999999915</v>
      </c>
      <c r="F4298" s="167" t="str">
        <f>IF('Lineær programmering opg 4'!$E$6=0,"-",(-A4298+'Lineær programmering opg 4'!$M$6)/'Lineær programmering opg 4'!$K$6*-1)</f>
        <v>-</v>
      </c>
      <c r="G4298" s="167" t="str">
        <f>IF('Lineær programmering opg 4'!$D$7=0,"-",((-A4298+'Lineær programmering opg 4'!$M$7)/'Lineær programmering opg 4'!$K$7)*-1)</f>
        <v>-</v>
      </c>
      <c r="H4298" s="167" t="str">
        <f>IF('Lineær programmering opg 4'!$C$8=0,"-",((-A4298+'Lineær programmering opg 4'!$M$8)/'Lineær programmering opg 4'!$K$8)*-1)</f>
        <v>-</v>
      </c>
      <c r="I4298" s="167" t="str">
        <f>IF('Lineær programmering opg 4'!$D$8=0,"-",'Lineær programmering opg 4'!$G$8)</f>
        <v>-</v>
      </c>
      <c r="J4298" s="295">
        <f>A4298*'Lineær programmering opg 4'!$C$11+Datatabel!C4298*'Lineær programmering opg 4'!$D$11</f>
        <v>43288.499999999862</v>
      </c>
      <c r="K4298" s="9">
        <f t="shared" si="337"/>
        <v>0</v>
      </c>
      <c r="L4298" s="9">
        <f t="shared" si="338"/>
        <v>0</v>
      </c>
    </row>
    <row r="4299" spans="1:12" ht="15" x14ac:dyDescent="0.25">
      <c r="A4299" s="167">
        <f t="shared" si="336"/>
        <v>136.89600000001136</v>
      </c>
      <c r="B4299" s="325">
        <f t="shared" si="339"/>
        <v>0.57040000000004731</v>
      </c>
      <c r="C4299" s="167">
        <f t="shared" si="335"/>
        <v>197.3279999999915</v>
      </c>
      <c r="D4299" s="167">
        <f>IF('Lineær programmering opg 4'!$M$4=0,"-",(-A4299+'Lineær programmering opg 4'!$M$4)/'Lineær programmering opg 4'!$K$4*-1)</f>
        <v>206.20799999997729</v>
      </c>
      <c r="E4299" s="167">
        <f>IF('Lineær programmering opg 4'!$M$5=0,"-",(-A4299+'Lineær programmering opg 4'!$M$5)/'Lineær programmering opg 4'!$K$5*-1)</f>
        <v>197.3279999999915</v>
      </c>
      <c r="F4299" s="167" t="str">
        <f>IF('Lineær programmering opg 4'!$E$6=0,"-",(-A4299+'Lineær programmering opg 4'!$M$6)/'Lineær programmering opg 4'!$K$6*-1)</f>
        <v>-</v>
      </c>
      <c r="G4299" s="167" t="str">
        <f>IF('Lineær programmering opg 4'!$D$7=0,"-",((-A4299+'Lineær programmering opg 4'!$M$7)/'Lineær programmering opg 4'!$K$7)*-1)</f>
        <v>-</v>
      </c>
      <c r="H4299" s="167" t="str">
        <f>IF('Lineær programmering opg 4'!$C$8=0,"-",((-A4299+'Lineær programmering opg 4'!$M$8)/'Lineær programmering opg 4'!$K$8)*-1)</f>
        <v>-</v>
      </c>
      <c r="I4299" s="167" t="str">
        <f>IF('Lineær programmering opg 4'!$D$8=0,"-",'Lineær programmering opg 4'!$G$8)</f>
        <v>-</v>
      </c>
      <c r="J4299" s="295">
        <f>A4299*'Lineær programmering opg 4'!$C$11+Datatabel!C4299*'Lineær programmering opg 4'!$D$11</f>
        <v>43288.799999999865</v>
      </c>
      <c r="K4299" s="9">
        <f t="shared" si="337"/>
        <v>0</v>
      </c>
      <c r="L4299" s="9">
        <f t="shared" si="338"/>
        <v>0</v>
      </c>
    </row>
    <row r="4300" spans="1:12" ht="15" x14ac:dyDescent="0.25">
      <c r="A4300" s="167">
        <f t="shared" si="336"/>
        <v>136.87200000001135</v>
      </c>
      <c r="B4300" s="325">
        <f t="shared" si="339"/>
        <v>0.57030000000004732</v>
      </c>
      <c r="C4300" s="167">
        <f t="shared" si="335"/>
        <v>197.34599999999151</v>
      </c>
      <c r="D4300" s="167">
        <f>IF('Lineær programmering opg 4'!$M$4=0,"-",(-A4300+'Lineær programmering opg 4'!$M$4)/'Lineær programmering opg 4'!$K$4*-1)</f>
        <v>206.25599999997729</v>
      </c>
      <c r="E4300" s="167">
        <f>IF('Lineær programmering opg 4'!$M$5=0,"-",(-A4300+'Lineær programmering opg 4'!$M$5)/'Lineær programmering opg 4'!$K$5*-1)</f>
        <v>197.34599999999151</v>
      </c>
      <c r="F4300" s="167" t="str">
        <f>IF('Lineær programmering opg 4'!$E$6=0,"-",(-A4300+'Lineær programmering opg 4'!$M$6)/'Lineær programmering opg 4'!$K$6*-1)</f>
        <v>-</v>
      </c>
      <c r="G4300" s="167" t="str">
        <f>IF('Lineær programmering opg 4'!$D$7=0,"-",((-A4300+'Lineær programmering opg 4'!$M$7)/'Lineær programmering opg 4'!$K$7)*-1)</f>
        <v>-</v>
      </c>
      <c r="H4300" s="167" t="str">
        <f>IF('Lineær programmering opg 4'!$C$8=0,"-",((-A4300+'Lineær programmering opg 4'!$M$8)/'Lineær programmering opg 4'!$K$8)*-1)</f>
        <v>-</v>
      </c>
      <c r="I4300" s="167" t="str">
        <f>IF('Lineær programmering opg 4'!$D$8=0,"-",'Lineær programmering opg 4'!$G$8)</f>
        <v>-</v>
      </c>
      <c r="J4300" s="295">
        <f>A4300*'Lineær programmering opg 4'!$C$11+Datatabel!C4300*'Lineær programmering opg 4'!$D$11</f>
        <v>43289.09999999986</v>
      </c>
      <c r="K4300" s="9">
        <f t="shared" si="337"/>
        <v>0</v>
      </c>
      <c r="L4300" s="9">
        <f t="shared" si="338"/>
        <v>0</v>
      </c>
    </row>
    <row r="4301" spans="1:12" ht="15" x14ac:dyDescent="0.25">
      <c r="A4301" s="167">
        <f t="shared" si="336"/>
        <v>136.84800000001135</v>
      </c>
      <c r="B4301" s="325">
        <f t="shared" si="339"/>
        <v>0.57020000000004734</v>
      </c>
      <c r="C4301" s="167">
        <f t="shared" si="335"/>
        <v>197.36399999999151</v>
      </c>
      <c r="D4301" s="167">
        <f>IF('Lineær programmering opg 4'!$M$4=0,"-",(-A4301+'Lineær programmering opg 4'!$M$4)/'Lineær programmering opg 4'!$K$4*-1)</f>
        <v>206.30399999997729</v>
      </c>
      <c r="E4301" s="167">
        <f>IF('Lineær programmering opg 4'!$M$5=0,"-",(-A4301+'Lineær programmering opg 4'!$M$5)/'Lineær programmering opg 4'!$K$5*-1)</f>
        <v>197.36399999999151</v>
      </c>
      <c r="F4301" s="167" t="str">
        <f>IF('Lineær programmering opg 4'!$E$6=0,"-",(-A4301+'Lineær programmering opg 4'!$M$6)/'Lineær programmering opg 4'!$K$6*-1)</f>
        <v>-</v>
      </c>
      <c r="G4301" s="167" t="str">
        <f>IF('Lineær programmering opg 4'!$D$7=0,"-",((-A4301+'Lineær programmering opg 4'!$M$7)/'Lineær programmering opg 4'!$K$7)*-1)</f>
        <v>-</v>
      </c>
      <c r="H4301" s="167" t="str">
        <f>IF('Lineær programmering opg 4'!$C$8=0,"-",((-A4301+'Lineær programmering opg 4'!$M$8)/'Lineær programmering opg 4'!$K$8)*-1)</f>
        <v>-</v>
      </c>
      <c r="I4301" s="167" t="str">
        <f>IF('Lineær programmering opg 4'!$D$8=0,"-",'Lineær programmering opg 4'!$G$8)</f>
        <v>-</v>
      </c>
      <c r="J4301" s="295">
        <f>A4301*'Lineær programmering opg 4'!$C$11+Datatabel!C4301*'Lineær programmering opg 4'!$D$11</f>
        <v>43289.399999999863</v>
      </c>
      <c r="K4301" s="9">
        <f t="shared" si="337"/>
        <v>0</v>
      </c>
      <c r="L4301" s="9">
        <f t="shared" si="338"/>
        <v>0</v>
      </c>
    </row>
    <row r="4302" spans="1:12" ht="15" x14ac:dyDescent="0.25">
      <c r="A4302" s="167">
        <f t="shared" si="336"/>
        <v>136.82400000001135</v>
      </c>
      <c r="B4302" s="325">
        <f t="shared" si="339"/>
        <v>0.57010000000004735</v>
      </c>
      <c r="C4302" s="167">
        <f t="shared" si="335"/>
        <v>197.38199999999151</v>
      </c>
      <c r="D4302" s="167">
        <f>IF('Lineær programmering opg 4'!$M$4=0,"-",(-A4302+'Lineær programmering opg 4'!$M$4)/'Lineær programmering opg 4'!$K$4*-1)</f>
        <v>206.35199999997729</v>
      </c>
      <c r="E4302" s="167">
        <f>IF('Lineær programmering opg 4'!$M$5=0,"-",(-A4302+'Lineær programmering opg 4'!$M$5)/'Lineær programmering opg 4'!$K$5*-1)</f>
        <v>197.38199999999151</v>
      </c>
      <c r="F4302" s="167" t="str">
        <f>IF('Lineær programmering opg 4'!$E$6=0,"-",(-A4302+'Lineær programmering opg 4'!$M$6)/'Lineær programmering opg 4'!$K$6*-1)</f>
        <v>-</v>
      </c>
      <c r="G4302" s="167" t="str">
        <f>IF('Lineær programmering opg 4'!$D$7=0,"-",((-A4302+'Lineær programmering opg 4'!$M$7)/'Lineær programmering opg 4'!$K$7)*-1)</f>
        <v>-</v>
      </c>
      <c r="H4302" s="167" t="str">
        <f>IF('Lineær programmering opg 4'!$C$8=0,"-",((-A4302+'Lineær programmering opg 4'!$M$8)/'Lineær programmering opg 4'!$K$8)*-1)</f>
        <v>-</v>
      </c>
      <c r="I4302" s="167" t="str">
        <f>IF('Lineær programmering opg 4'!$D$8=0,"-",'Lineær programmering opg 4'!$G$8)</f>
        <v>-</v>
      </c>
      <c r="J4302" s="295">
        <f>A4302*'Lineær programmering opg 4'!$C$11+Datatabel!C4302*'Lineær programmering opg 4'!$D$11</f>
        <v>43289.699999999859</v>
      </c>
      <c r="K4302" s="9">
        <f t="shared" si="337"/>
        <v>0</v>
      </c>
      <c r="L4302" s="9">
        <f t="shared" si="338"/>
        <v>0</v>
      </c>
    </row>
    <row r="4303" spans="1:12" ht="15" x14ac:dyDescent="0.25">
      <c r="A4303" s="167">
        <f t="shared" si="336"/>
        <v>136.80000000001138</v>
      </c>
      <c r="B4303" s="325">
        <f t="shared" si="339"/>
        <v>0.57000000000004736</v>
      </c>
      <c r="C4303" s="167">
        <f t="shared" si="335"/>
        <v>197.39999999999148</v>
      </c>
      <c r="D4303" s="167">
        <f>IF('Lineær programmering opg 4'!$M$4=0,"-",(-A4303+'Lineær programmering opg 4'!$M$4)/'Lineær programmering opg 4'!$K$4*-1)</f>
        <v>206.39999999997724</v>
      </c>
      <c r="E4303" s="167">
        <f>IF('Lineær programmering opg 4'!$M$5=0,"-",(-A4303+'Lineær programmering opg 4'!$M$5)/'Lineær programmering opg 4'!$K$5*-1)</f>
        <v>197.39999999999148</v>
      </c>
      <c r="F4303" s="167" t="str">
        <f>IF('Lineær programmering opg 4'!$E$6=0,"-",(-A4303+'Lineær programmering opg 4'!$M$6)/'Lineær programmering opg 4'!$K$6*-1)</f>
        <v>-</v>
      </c>
      <c r="G4303" s="167" t="str">
        <f>IF('Lineær programmering opg 4'!$D$7=0,"-",((-A4303+'Lineær programmering opg 4'!$M$7)/'Lineær programmering opg 4'!$K$7)*-1)</f>
        <v>-</v>
      </c>
      <c r="H4303" s="167" t="str">
        <f>IF('Lineær programmering opg 4'!$C$8=0,"-",((-A4303+'Lineær programmering opg 4'!$M$8)/'Lineær programmering opg 4'!$K$8)*-1)</f>
        <v>-</v>
      </c>
      <c r="I4303" s="167" t="str">
        <f>IF('Lineær programmering opg 4'!$D$8=0,"-",'Lineær programmering opg 4'!$G$8)</f>
        <v>-</v>
      </c>
      <c r="J4303" s="295">
        <f>A4303*'Lineær programmering opg 4'!$C$11+Datatabel!C4303*'Lineær programmering opg 4'!$D$11</f>
        <v>43289.999999999862</v>
      </c>
      <c r="K4303" s="9">
        <f t="shared" si="337"/>
        <v>0</v>
      </c>
      <c r="L4303" s="9">
        <f t="shared" si="338"/>
        <v>0</v>
      </c>
    </row>
    <row r="4304" spans="1:12" ht="15" x14ac:dyDescent="0.25">
      <c r="A4304" s="167">
        <f t="shared" si="336"/>
        <v>136.77600000001138</v>
      </c>
      <c r="B4304" s="325">
        <f t="shared" si="339"/>
        <v>0.56990000000004737</v>
      </c>
      <c r="C4304" s="167">
        <f t="shared" si="335"/>
        <v>197.41799999999148</v>
      </c>
      <c r="D4304" s="167">
        <f>IF('Lineær programmering opg 4'!$M$4=0,"-",(-A4304+'Lineær programmering opg 4'!$M$4)/'Lineær programmering opg 4'!$K$4*-1)</f>
        <v>206.44799999997724</v>
      </c>
      <c r="E4304" s="167">
        <f>IF('Lineær programmering opg 4'!$M$5=0,"-",(-A4304+'Lineær programmering opg 4'!$M$5)/'Lineær programmering opg 4'!$K$5*-1)</f>
        <v>197.41799999999148</v>
      </c>
      <c r="F4304" s="167" t="str">
        <f>IF('Lineær programmering opg 4'!$E$6=0,"-",(-A4304+'Lineær programmering opg 4'!$M$6)/'Lineær programmering opg 4'!$K$6*-1)</f>
        <v>-</v>
      </c>
      <c r="G4304" s="167" t="str">
        <f>IF('Lineær programmering opg 4'!$D$7=0,"-",((-A4304+'Lineær programmering opg 4'!$M$7)/'Lineær programmering opg 4'!$K$7)*-1)</f>
        <v>-</v>
      </c>
      <c r="H4304" s="167" t="str">
        <f>IF('Lineær programmering opg 4'!$C$8=0,"-",((-A4304+'Lineær programmering opg 4'!$M$8)/'Lineær programmering opg 4'!$K$8)*-1)</f>
        <v>-</v>
      </c>
      <c r="I4304" s="167" t="str">
        <f>IF('Lineær programmering opg 4'!$D$8=0,"-",'Lineær programmering opg 4'!$G$8)</f>
        <v>-</v>
      </c>
      <c r="J4304" s="295">
        <f>A4304*'Lineær programmering opg 4'!$C$11+Datatabel!C4304*'Lineær programmering opg 4'!$D$11</f>
        <v>43290.299999999857</v>
      </c>
      <c r="K4304" s="9">
        <f t="shared" si="337"/>
        <v>0</v>
      </c>
      <c r="L4304" s="9">
        <f t="shared" si="338"/>
        <v>0</v>
      </c>
    </row>
    <row r="4305" spans="1:12" ht="15" x14ac:dyDescent="0.25">
      <c r="A4305" s="167">
        <f t="shared" si="336"/>
        <v>136.75200000001138</v>
      </c>
      <c r="B4305" s="325">
        <f t="shared" si="339"/>
        <v>0.56980000000004738</v>
      </c>
      <c r="C4305" s="167">
        <f t="shared" si="335"/>
        <v>197.43599999999148</v>
      </c>
      <c r="D4305" s="167">
        <f>IF('Lineær programmering opg 4'!$M$4=0,"-",(-A4305+'Lineær programmering opg 4'!$M$4)/'Lineær programmering opg 4'!$K$4*-1)</f>
        <v>206.49599999997724</v>
      </c>
      <c r="E4305" s="167">
        <f>IF('Lineær programmering opg 4'!$M$5=0,"-",(-A4305+'Lineær programmering opg 4'!$M$5)/'Lineær programmering opg 4'!$K$5*-1)</f>
        <v>197.43599999999148</v>
      </c>
      <c r="F4305" s="167" t="str">
        <f>IF('Lineær programmering opg 4'!$E$6=0,"-",(-A4305+'Lineær programmering opg 4'!$M$6)/'Lineær programmering opg 4'!$K$6*-1)</f>
        <v>-</v>
      </c>
      <c r="G4305" s="167" t="str">
        <f>IF('Lineær programmering opg 4'!$D$7=0,"-",((-A4305+'Lineær programmering opg 4'!$M$7)/'Lineær programmering opg 4'!$K$7)*-1)</f>
        <v>-</v>
      </c>
      <c r="H4305" s="167" t="str">
        <f>IF('Lineær programmering opg 4'!$C$8=0,"-",((-A4305+'Lineær programmering opg 4'!$M$8)/'Lineær programmering opg 4'!$K$8)*-1)</f>
        <v>-</v>
      </c>
      <c r="I4305" s="167" t="str">
        <f>IF('Lineær programmering opg 4'!$D$8=0,"-",'Lineær programmering opg 4'!$G$8)</f>
        <v>-</v>
      </c>
      <c r="J4305" s="295">
        <f>A4305*'Lineær programmering opg 4'!$C$11+Datatabel!C4305*'Lineær programmering opg 4'!$D$11</f>
        <v>43290.59999999986</v>
      </c>
      <c r="K4305" s="9">
        <f t="shared" si="337"/>
        <v>0</v>
      </c>
      <c r="L4305" s="9">
        <f t="shared" si="338"/>
        <v>0</v>
      </c>
    </row>
    <row r="4306" spans="1:12" ht="15" x14ac:dyDescent="0.25">
      <c r="A4306" s="167">
        <f t="shared" si="336"/>
        <v>136.72800000001138</v>
      </c>
      <c r="B4306" s="325">
        <f t="shared" si="339"/>
        <v>0.56970000000004739</v>
      </c>
      <c r="C4306" s="167">
        <f t="shared" si="335"/>
        <v>197.45399999999148</v>
      </c>
      <c r="D4306" s="167">
        <f>IF('Lineær programmering opg 4'!$M$4=0,"-",(-A4306+'Lineær programmering opg 4'!$M$4)/'Lineær programmering opg 4'!$K$4*-1)</f>
        <v>206.54399999997725</v>
      </c>
      <c r="E4306" s="167">
        <f>IF('Lineær programmering opg 4'!$M$5=0,"-",(-A4306+'Lineær programmering opg 4'!$M$5)/'Lineær programmering opg 4'!$K$5*-1)</f>
        <v>197.45399999999148</v>
      </c>
      <c r="F4306" s="167" t="str">
        <f>IF('Lineær programmering opg 4'!$E$6=0,"-",(-A4306+'Lineær programmering opg 4'!$M$6)/'Lineær programmering opg 4'!$K$6*-1)</f>
        <v>-</v>
      </c>
      <c r="G4306" s="167" t="str">
        <f>IF('Lineær programmering opg 4'!$D$7=0,"-",((-A4306+'Lineær programmering opg 4'!$M$7)/'Lineær programmering opg 4'!$K$7)*-1)</f>
        <v>-</v>
      </c>
      <c r="H4306" s="167" t="str">
        <f>IF('Lineær programmering opg 4'!$C$8=0,"-",((-A4306+'Lineær programmering opg 4'!$M$8)/'Lineær programmering opg 4'!$K$8)*-1)</f>
        <v>-</v>
      </c>
      <c r="I4306" s="167" t="str">
        <f>IF('Lineær programmering opg 4'!$D$8=0,"-",'Lineær programmering opg 4'!$G$8)</f>
        <v>-</v>
      </c>
      <c r="J4306" s="295">
        <f>A4306*'Lineær programmering opg 4'!$C$11+Datatabel!C4306*'Lineær programmering opg 4'!$D$11</f>
        <v>43290.899999999863</v>
      </c>
      <c r="K4306" s="9">
        <f t="shared" si="337"/>
        <v>0</v>
      </c>
      <c r="L4306" s="9">
        <f t="shared" si="338"/>
        <v>0</v>
      </c>
    </row>
    <row r="4307" spans="1:12" ht="15" x14ac:dyDescent="0.25">
      <c r="A4307" s="167">
        <f t="shared" si="336"/>
        <v>136.70400000001138</v>
      </c>
      <c r="B4307" s="325">
        <f t="shared" si="339"/>
        <v>0.5696000000000474</v>
      </c>
      <c r="C4307" s="167">
        <f t="shared" si="335"/>
        <v>197.47199999999148</v>
      </c>
      <c r="D4307" s="167">
        <f>IF('Lineær programmering opg 4'!$M$4=0,"-",(-A4307+'Lineær programmering opg 4'!$M$4)/'Lineær programmering opg 4'!$K$4*-1)</f>
        <v>206.59199999997725</v>
      </c>
      <c r="E4307" s="167">
        <f>IF('Lineær programmering opg 4'!$M$5=0,"-",(-A4307+'Lineær programmering opg 4'!$M$5)/'Lineær programmering opg 4'!$K$5*-1)</f>
        <v>197.47199999999148</v>
      </c>
      <c r="F4307" s="167" t="str">
        <f>IF('Lineær programmering opg 4'!$E$6=0,"-",(-A4307+'Lineær programmering opg 4'!$M$6)/'Lineær programmering opg 4'!$K$6*-1)</f>
        <v>-</v>
      </c>
      <c r="G4307" s="167" t="str">
        <f>IF('Lineær programmering opg 4'!$D$7=0,"-",((-A4307+'Lineær programmering opg 4'!$M$7)/'Lineær programmering opg 4'!$K$7)*-1)</f>
        <v>-</v>
      </c>
      <c r="H4307" s="167" t="str">
        <f>IF('Lineær programmering opg 4'!$C$8=0,"-",((-A4307+'Lineær programmering opg 4'!$M$8)/'Lineær programmering opg 4'!$K$8)*-1)</f>
        <v>-</v>
      </c>
      <c r="I4307" s="167" t="str">
        <f>IF('Lineær programmering opg 4'!$D$8=0,"-",'Lineær programmering opg 4'!$G$8)</f>
        <v>-</v>
      </c>
      <c r="J4307" s="295">
        <f>A4307*'Lineær programmering opg 4'!$C$11+Datatabel!C4307*'Lineær programmering opg 4'!$D$11</f>
        <v>43291.199999999859</v>
      </c>
      <c r="K4307" s="9">
        <f t="shared" si="337"/>
        <v>0</v>
      </c>
      <c r="L4307" s="9">
        <f t="shared" si="338"/>
        <v>0</v>
      </c>
    </row>
    <row r="4308" spans="1:12" ht="15" x14ac:dyDescent="0.25">
      <c r="A4308" s="167">
        <f t="shared" si="336"/>
        <v>136.68000000001138</v>
      </c>
      <c r="B4308" s="325">
        <f t="shared" si="339"/>
        <v>0.56950000000004741</v>
      </c>
      <c r="C4308" s="167">
        <f t="shared" si="335"/>
        <v>197.48999999999148</v>
      </c>
      <c r="D4308" s="167">
        <f>IF('Lineær programmering opg 4'!$M$4=0,"-",(-A4308+'Lineær programmering opg 4'!$M$4)/'Lineær programmering opg 4'!$K$4*-1)</f>
        <v>206.63999999997725</v>
      </c>
      <c r="E4308" s="167">
        <f>IF('Lineær programmering opg 4'!$M$5=0,"-",(-A4308+'Lineær programmering opg 4'!$M$5)/'Lineær programmering opg 4'!$K$5*-1)</f>
        <v>197.48999999999148</v>
      </c>
      <c r="F4308" s="167" t="str">
        <f>IF('Lineær programmering opg 4'!$E$6=0,"-",(-A4308+'Lineær programmering opg 4'!$M$6)/'Lineær programmering opg 4'!$K$6*-1)</f>
        <v>-</v>
      </c>
      <c r="G4308" s="167" t="str">
        <f>IF('Lineær programmering opg 4'!$D$7=0,"-",((-A4308+'Lineær programmering opg 4'!$M$7)/'Lineær programmering opg 4'!$K$7)*-1)</f>
        <v>-</v>
      </c>
      <c r="H4308" s="167" t="str">
        <f>IF('Lineær programmering opg 4'!$C$8=0,"-",((-A4308+'Lineær programmering opg 4'!$M$8)/'Lineær programmering opg 4'!$K$8)*-1)</f>
        <v>-</v>
      </c>
      <c r="I4308" s="167" t="str">
        <f>IF('Lineær programmering opg 4'!$D$8=0,"-",'Lineær programmering opg 4'!$G$8)</f>
        <v>-</v>
      </c>
      <c r="J4308" s="295">
        <f>A4308*'Lineær programmering opg 4'!$C$11+Datatabel!C4308*'Lineær programmering opg 4'!$D$11</f>
        <v>43291.499999999862</v>
      </c>
      <c r="K4308" s="9">
        <f t="shared" si="337"/>
        <v>0</v>
      </c>
      <c r="L4308" s="9">
        <f t="shared" si="338"/>
        <v>0</v>
      </c>
    </row>
    <row r="4309" spans="1:12" ht="15" x14ac:dyDescent="0.25">
      <c r="A4309" s="167">
        <f t="shared" si="336"/>
        <v>136.65600000001137</v>
      </c>
      <c r="B4309" s="325">
        <f t="shared" si="339"/>
        <v>0.56940000000004742</v>
      </c>
      <c r="C4309" s="167">
        <f t="shared" si="335"/>
        <v>197.50799999999148</v>
      </c>
      <c r="D4309" s="167">
        <f>IF('Lineær programmering opg 4'!$M$4=0,"-",(-A4309+'Lineær programmering opg 4'!$M$4)/'Lineær programmering opg 4'!$K$4*-1)</f>
        <v>206.68799999997725</v>
      </c>
      <c r="E4309" s="167">
        <f>IF('Lineær programmering opg 4'!$M$5=0,"-",(-A4309+'Lineær programmering opg 4'!$M$5)/'Lineær programmering opg 4'!$K$5*-1)</f>
        <v>197.50799999999148</v>
      </c>
      <c r="F4309" s="167" t="str">
        <f>IF('Lineær programmering opg 4'!$E$6=0,"-",(-A4309+'Lineær programmering opg 4'!$M$6)/'Lineær programmering opg 4'!$K$6*-1)</f>
        <v>-</v>
      </c>
      <c r="G4309" s="167" t="str">
        <f>IF('Lineær programmering opg 4'!$D$7=0,"-",((-A4309+'Lineær programmering opg 4'!$M$7)/'Lineær programmering opg 4'!$K$7)*-1)</f>
        <v>-</v>
      </c>
      <c r="H4309" s="167" t="str">
        <f>IF('Lineær programmering opg 4'!$C$8=0,"-",((-A4309+'Lineær programmering opg 4'!$M$8)/'Lineær programmering opg 4'!$K$8)*-1)</f>
        <v>-</v>
      </c>
      <c r="I4309" s="167" t="str">
        <f>IF('Lineær programmering opg 4'!$D$8=0,"-",'Lineær programmering opg 4'!$G$8)</f>
        <v>-</v>
      </c>
      <c r="J4309" s="295">
        <f>A4309*'Lineær programmering opg 4'!$C$11+Datatabel!C4309*'Lineær programmering opg 4'!$D$11</f>
        <v>43291.799999999857</v>
      </c>
      <c r="K4309" s="9">
        <f t="shared" si="337"/>
        <v>0</v>
      </c>
      <c r="L4309" s="9">
        <f t="shared" si="338"/>
        <v>0</v>
      </c>
    </row>
    <row r="4310" spans="1:12" ht="15" x14ac:dyDescent="0.25">
      <c r="A4310" s="167">
        <f t="shared" si="336"/>
        <v>136.63200000001137</v>
      </c>
      <c r="B4310" s="325">
        <f t="shared" si="339"/>
        <v>0.56930000000004743</v>
      </c>
      <c r="C4310" s="167">
        <f t="shared" si="335"/>
        <v>197.52599999999148</v>
      </c>
      <c r="D4310" s="167">
        <f>IF('Lineær programmering opg 4'!$M$4=0,"-",(-A4310+'Lineær programmering opg 4'!$M$4)/'Lineær programmering opg 4'!$K$4*-1)</f>
        <v>206.73599999997725</v>
      </c>
      <c r="E4310" s="167">
        <f>IF('Lineær programmering opg 4'!$M$5=0,"-",(-A4310+'Lineær programmering opg 4'!$M$5)/'Lineær programmering opg 4'!$K$5*-1)</f>
        <v>197.52599999999148</v>
      </c>
      <c r="F4310" s="167" t="str">
        <f>IF('Lineær programmering opg 4'!$E$6=0,"-",(-A4310+'Lineær programmering opg 4'!$M$6)/'Lineær programmering opg 4'!$K$6*-1)</f>
        <v>-</v>
      </c>
      <c r="G4310" s="167" t="str">
        <f>IF('Lineær programmering opg 4'!$D$7=0,"-",((-A4310+'Lineær programmering opg 4'!$M$7)/'Lineær programmering opg 4'!$K$7)*-1)</f>
        <v>-</v>
      </c>
      <c r="H4310" s="167" t="str">
        <f>IF('Lineær programmering opg 4'!$C$8=0,"-",((-A4310+'Lineær programmering opg 4'!$M$8)/'Lineær programmering opg 4'!$K$8)*-1)</f>
        <v>-</v>
      </c>
      <c r="I4310" s="167" t="str">
        <f>IF('Lineær programmering opg 4'!$D$8=0,"-",'Lineær programmering opg 4'!$G$8)</f>
        <v>-</v>
      </c>
      <c r="J4310" s="295">
        <f>A4310*'Lineær programmering opg 4'!$C$11+Datatabel!C4310*'Lineær programmering opg 4'!$D$11</f>
        <v>43292.09999999986</v>
      </c>
      <c r="K4310" s="9">
        <f t="shared" si="337"/>
        <v>0</v>
      </c>
      <c r="L4310" s="9">
        <f t="shared" si="338"/>
        <v>0</v>
      </c>
    </row>
    <row r="4311" spans="1:12" ht="15" x14ac:dyDescent="0.25">
      <c r="A4311" s="167">
        <f t="shared" si="336"/>
        <v>136.60800000001137</v>
      </c>
      <c r="B4311" s="325">
        <f t="shared" si="339"/>
        <v>0.56920000000004745</v>
      </c>
      <c r="C4311" s="167">
        <f t="shared" si="335"/>
        <v>197.54399999999148</v>
      </c>
      <c r="D4311" s="167">
        <f>IF('Lineær programmering opg 4'!$M$4=0,"-",(-A4311+'Lineær programmering opg 4'!$M$4)/'Lineær programmering opg 4'!$K$4*-1)</f>
        <v>206.78399999997725</v>
      </c>
      <c r="E4311" s="167">
        <f>IF('Lineær programmering opg 4'!$M$5=0,"-",(-A4311+'Lineær programmering opg 4'!$M$5)/'Lineær programmering opg 4'!$K$5*-1)</f>
        <v>197.54399999999148</v>
      </c>
      <c r="F4311" s="167" t="str">
        <f>IF('Lineær programmering opg 4'!$E$6=0,"-",(-A4311+'Lineær programmering opg 4'!$M$6)/'Lineær programmering opg 4'!$K$6*-1)</f>
        <v>-</v>
      </c>
      <c r="G4311" s="167" t="str">
        <f>IF('Lineær programmering opg 4'!$D$7=0,"-",((-A4311+'Lineær programmering opg 4'!$M$7)/'Lineær programmering opg 4'!$K$7)*-1)</f>
        <v>-</v>
      </c>
      <c r="H4311" s="167" t="str">
        <f>IF('Lineær programmering opg 4'!$C$8=0,"-",((-A4311+'Lineær programmering opg 4'!$M$8)/'Lineær programmering opg 4'!$K$8)*-1)</f>
        <v>-</v>
      </c>
      <c r="I4311" s="167" t="str">
        <f>IF('Lineær programmering opg 4'!$D$8=0,"-",'Lineær programmering opg 4'!$G$8)</f>
        <v>-</v>
      </c>
      <c r="J4311" s="295">
        <f>A4311*'Lineær programmering opg 4'!$C$11+Datatabel!C4311*'Lineær programmering opg 4'!$D$11</f>
        <v>43292.399999999863</v>
      </c>
      <c r="K4311" s="9">
        <f t="shared" si="337"/>
        <v>0</v>
      </c>
      <c r="L4311" s="9">
        <f t="shared" si="338"/>
        <v>0</v>
      </c>
    </row>
    <row r="4312" spans="1:12" ht="15" x14ac:dyDescent="0.25">
      <c r="A4312" s="167">
        <f t="shared" si="336"/>
        <v>136.5840000000114</v>
      </c>
      <c r="B4312" s="325">
        <f t="shared" si="339"/>
        <v>0.56910000000004746</v>
      </c>
      <c r="C4312" s="167">
        <f t="shared" si="335"/>
        <v>197.56199999999143</v>
      </c>
      <c r="D4312" s="167">
        <f>IF('Lineær programmering opg 4'!$M$4=0,"-",(-A4312+'Lineær programmering opg 4'!$M$4)/'Lineær programmering opg 4'!$K$4*-1)</f>
        <v>206.8319999999772</v>
      </c>
      <c r="E4312" s="167">
        <f>IF('Lineær programmering opg 4'!$M$5=0,"-",(-A4312+'Lineær programmering opg 4'!$M$5)/'Lineær programmering opg 4'!$K$5*-1)</f>
        <v>197.56199999999143</v>
      </c>
      <c r="F4312" s="167" t="str">
        <f>IF('Lineær programmering opg 4'!$E$6=0,"-",(-A4312+'Lineær programmering opg 4'!$M$6)/'Lineær programmering opg 4'!$K$6*-1)</f>
        <v>-</v>
      </c>
      <c r="G4312" s="167" t="str">
        <f>IF('Lineær programmering opg 4'!$D$7=0,"-",((-A4312+'Lineær programmering opg 4'!$M$7)/'Lineær programmering opg 4'!$K$7)*-1)</f>
        <v>-</v>
      </c>
      <c r="H4312" s="167" t="str">
        <f>IF('Lineær programmering opg 4'!$C$8=0,"-",((-A4312+'Lineær programmering opg 4'!$M$8)/'Lineær programmering opg 4'!$K$8)*-1)</f>
        <v>-</v>
      </c>
      <c r="I4312" s="167" t="str">
        <f>IF('Lineær programmering opg 4'!$D$8=0,"-",'Lineær programmering opg 4'!$G$8)</f>
        <v>-</v>
      </c>
      <c r="J4312" s="295">
        <f>A4312*'Lineær programmering opg 4'!$C$11+Datatabel!C4312*'Lineær programmering opg 4'!$D$11</f>
        <v>43292.699999999852</v>
      </c>
      <c r="K4312" s="9">
        <f t="shared" si="337"/>
        <v>0</v>
      </c>
      <c r="L4312" s="9">
        <f t="shared" si="338"/>
        <v>0</v>
      </c>
    </row>
    <row r="4313" spans="1:12" ht="15" x14ac:dyDescent="0.25">
      <c r="A4313" s="167">
        <f t="shared" si="336"/>
        <v>136.5600000000114</v>
      </c>
      <c r="B4313" s="325">
        <f t="shared" si="339"/>
        <v>0.56900000000004747</v>
      </c>
      <c r="C4313" s="167">
        <f t="shared" si="335"/>
        <v>197.57999999999143</v>
      </c>
      <c r="D4313" s="167">
        <f>IF('Lineær programmering opg 4'!$M$4=0,"-",(-A4313+'Lineær programmering opg 4'!$M$4)/'Lineær programmering opg 4'!$K$4*-1)</f>
        <v>206.8799999999772</v>
      </c>
      <c r="E4313" s="167">
        <f>IF('Lineær programmering opg 4'!$M$5=0,"-",(-A4313+'Lineær programmering opg 4'!$M$5)/'Lineær programmering opg 4'!$K$5*-1)</f>
        <v>197.57999999999143</v>
      </c>
      <c r="F4313" s="167" t="str">
        <f>IF('Lineær programmering opg 4'!$E$6=0,"-",(-A4313+'Lineær programmering opg 4'!$M$6)/'Lineær programmering opg 4'!$K$6*-1)</f>
        <v>-</v>
      </c>
      <c r="G4313" s="167" t="str">
        <f>IF('Lineær programmering opg 4'!$D$7=0,"-",((-A4313+'Lineær programmering opg 4'!$M$7)/'Lineær programmering opg 4'!$K$7)*-1)</f>
        <v>-</v>
      </c>
      <c r="H4313" s="167" t="str">
        <f>IF('Lineær programmering opg 4'!$C$8=0,"-",((-A4313+'Lineær programmering opg 4'!$M$8)/'Lineær programmering opg 4'!$K$8)*-1)</f>
        <v>-</v>
      </c>
      <c r="I4313" s="167" t="str">
        <f>IF('Lineær programmering opg 4'!$D$8=0,"-",'Lineær programmering opg 4'!$G$8)</f>
        <v>-</v>
      </c>
      <c r="J4313" s="295">
        <f>A4313*'Lineær programmering opg 4'!$C$11+Datatabel!C4313*'Lineær programmering opg 4'!$D$11</f>
        <v>43292.999999999854</v>
      </c>
      <c r="K4313" s="9">
        <f t="shared" si="337"/>
        <v>0</v>
      </c>
      <c r="L4313" s="9">
        <f t="shared" si="338"/>
        <v>0</v>
      </c>
    </row>
    <row r="4314" spans="1:12" ht="15" x14ac:dyDescent="0.25">
      <c r="A4314" s="167">
        <f t="shared" si="336"/>
        <v>136.5360000000114</v>
      </c>
      <c r="B4314" s="325">
        <f t="shared" si="339"/>
        <v>0.56890000000004748</v>
      </c>
      <c r="C4314" s="167">
        <f t="shared" si="335"/>
        <v>197.59799999999143</v>
      </c>
      <c r="D4314" s="167">
        <f>IF('Lineær programmering opg 4'!$M$4=0,"-",(-A4314+'Lineær programmering opg 4'!$M$4)/'Lineær programmering opg 4'!$K$4*-1)</f>
        <v>206.9279999999772</v>
      </c>
      <c r="E4314" s="167">
        <f>IF('Lineær programmering opg 4'!$M$5=0,"-",(-A4314+'Lineær programmering opg 4'!$M$5)/'Lineær programmering opg 4'!$K$5*-1)</f>
        <v>197.59799999999143</v>
      </c>
      <c r="F4314" s="167" t="str">
        <f>IF('Lineær programmering opg 4'!$E$6=0,"-",(-A4314+'Lineær programmering opg 4'!$M$6)/'Lineær programmering opg 4'!$K$6*-1)</f>
        <v>-</v>
      </c>
      <c r="G4314" s="167" t="str">
        <f>IF('Lineær programmering opg 4'!$D$7=0,"-",((-A4314+'Lineær programmering opg 4'!$M$7)/'Lineær programmering opg 4'!$K$7)*-1)</f>
        <v>-</v>
      </c>
      <c r="H4314" s="167" t="str">
        <f>IF('Lineær programmering opg 4'!$C$8=0,"-",((-A4314+'Lineær programmering opg 4'!$M$8)/'Lineær programmering opg 4'!$K$8)*-1)</f>
        <v>-</v>
      </c>
      <c r="I4314" s="167" t="str">
        <f>IF('Lineær programmering opg 4'!$D$8=0,"-",'Lineær programmering opg 4'!$G$8)</f>
        <v>-</v>
      </c>
      <c r="J4314" s="295">
        <f>A4314*'Lineær programmering opg 4'!$C$11+Datatabel!C4314*'Lineær programmering opg 4'!$D$11</f>
        <v>43293.29999999985</v>
      </c>
      <c r="K4314" s="9">
        <f t="shared" si="337"/>
        <v>0</v>
      </c>
      <c r="L4314" s="9">
        <f t="shared" si="338"/>
        <v>0</v>
      </c>
    </row>
    <row r="4315" spans="1:12" ht="15" x14ac:dyDescent="0.25">
      <c r="A4315" s="167">
        <f t="shared" si="336"/>
        <v>136.5120000000114</v>
      </c>
      <c r="B4315" s="325">
        <f t="shared" si="339"/>
        <v>0.56880000000004749</v>
      </c>
      <c r="C4315" s="167">
        <f t="shared" si="335"/>
        <v>197.61599999999143</v>
      </c>
      <c r="D4315" s="167">
        <f>IF('Lineær programmering opg 4'!$M$4=0,"-",(-A4315+'Lineær programmering opg 4'!$M$4)/'Lineær programmering opg 4'!$K$4*-1)</f>
        <v>206.9759999999772</v>
      </c>
      <c r="E4315" s="167">
        <f>IF('Lineær programmering opg 4'!$M$5=0,"-",(-A4315+'Lineær programmering opg 4'!$M$5)/'Lineær programmering opg 4'!$K$5*-1)</f>
        <v>197.61599999999143</v>
      </c>
      <c r="F4315" s="167" t="str">
        <f>IF('Lineær programmering opg 4'!$E$6=0,"-",(-A4315+'Lineær programmering opg 4'!$M$6)/'Lineær programmering opg 4'!$K$6*-1)</f>
        <v>-</v>
      </c>
      <c r="G4315" s="167" t="str">
        <f>IF('Lineær programmering opg 4'!$D$7=0,"-",((-A4315+'Lineær programmering opg 4'!$M$7)/'Lineær programmering opg 4'!$K$7)*-1)</f>
        <v>-</v>
      </c>
      <c r="H4315" s="167" t="str">
        <f>IF('Lineær programmering opg 4'!$C$8=0,"-",((-A4315+'Lineær programmering opg 4'!$M$8)/'Lineær programmering opg 4'!$K$8)*-1)</f>
        <v>-</v>
      </c>
      <c r="I4315" s="167" t="str">
        <f>IF('Lineær programmering opg 4'!$D$8=0,"-",'Lineær programmering opg 4'!$G$8)</f>
        <v>-</v>
      </c>
      <c r="J4315" s="295">
        <f>A4315*'Lineær programmering opg 4'!$C$11+Datatabel!C4315*'Lineær programmering opg 4'!$D$11</f>
        <v>43293.599999999853</v>
      </c>
      <c r="K4315" s="9">
        <f t="shared" si="337"/>
        <v>0</v>
      </c>
      <c r="L4315" s="9">
        <f t="shared" si="338"/>
        <v>0</v>
      </c>
    </row>
    <row r="4316" spans="1:12" ht="15" x14ac:dyDescent="0.25">
      <c r="A4316" s="167">
        <f t="shared" si="336"/>
        <v>136.4880000000114</v>
      </c>
      <c r="B4316" s="325">
        <f t="shared" si="339"/>
        <v>0.5687000000000475</v>
      </c>
      <c r="C4316" s="167">
        <f t="shared" si="335"/>
        <v>197.63399999999143</v>
      </c>
      <c r="D4316" s="167">
        <f>IF('Lineær programmering opg 4'!$M$4=0,"-",(-A4316+'Lineær programmering opg 4'!$M$4)/'Lineær programmering opg 4'!$K$4*-1)</f>
        <v>207.02399999997721</v>
      </c>
      <c r="E4316" s="167">
        <f>IF('Lineær programmering opg 4'!$M$5=0,"-",(-A4316+'Lineær programmering opg 4'!$M$5)/'Lineær programmering opg 4'!$K$5*-1)</f>
        <v>197.63399999999143</v>
      </c>
      <c r="F4316" s="167" t="str">
        <f>IF('Lineær programmering opg 4'!$E$6=0,"-",(-A4316+'Lineær programmering opg 4'!$M$6)/'Lineær programmering opg 4'!$K$6*-1)</f>
        <v>-</v>
      </c>
      <c r="G4316" s="167" t="str">
        <f>IF('Lineær programmering opg 4'!$D$7=0,"-",((-A4316+'Lineær programmering opg 4'!$M$7)/'Lineær programmering opg 4'!$K$7)*-1)</f>
        <v>-</v>
      </c>
      <c r="H4316" s="167" t="str">
        <f>IF('Lineær programmering opg 4'!$C$8=0,"-",((-A4316+'Lineær programmering opg 4'!$M$8)/'Lineær programmering opg 4'!$K$8)*-1)</f>
        <v>-</v>
      </c>
      <c r="I4316" s="167" t="str">
        <f>IF('Lineær programmering opg 4'!$D$8=0,"-",'Lineær programmering opg 4'!$G$8)</f>
        <v>-</v>
      </c>
      <c r="J4316" s="295">
        <f>A4316*'Lineær programmering opg 4'!$C$11+Datatabel!C4316*'Lineær programmering opg 4'!$D$11</f>
        <v>43293.899999999856</v>
      </c>
      <c r="K4316" s="9">
        <f t="shared" si="337"/>
        <v>0</v>
      </c>
      <c r="L4316" s="9">
        <f t="shared" si="338"/>
        <v>0</v>
      </c>
    </row>
    <row r="4317" spans="1:12" ht="15" x14ac:dyDescent="0.25">
      <c r="A4317" s="167">
        <f t="shared" si="336"/>
        <v>136.4640000000114</v>
      </c>
      <c r="B4317" s="325">
        <f t="shared" si="339"/>
        <v>0.56860000000004751</v>
      </c>
      <c r="C4317" s="167">
        <f t="shared" si="335"/>
        <v>197.65199999999143</v>
      </c>
      <c r="D4317" s="167">
        <f>IF('Lineær programmering opg 4'!$M$4=0,"-",(-A4317+'Lineær programmering opg 4'!$M$4)/'Lineær programmering opg 4'!$K$4*-1)</f>
        <v>207.07199999997721</v>
      </c>
      <c r="E4317" s="167">
        <f>IF('Lineær programmering opg 4'!$M$5=0,"-",(-A4317+'Lineær programmering opg 4'!$M$5)/'Lineær programmering opg 4'!$K$5*-1)</f>
        <v>197.65199999999143</v>
      </c>
      <c r="F4317" s="167" t="str">
        <f>IF('Lineær programmering opg 4'!$E$6=0,"-",(-A4317+'Lineær programmering opg 4'!$M$6)/'Lineær programmering opg 4'!$K$6*-1)</f>
        <v>-</v>
      </c>
      <c r="G4317" s="167" t="str">
        <f>IF('Lineær programmering opg 4'!$D$7=0,"-",((-A4317+'Lineær programmering opg 4'!$M$7)/'Lineær programmering opg 4'!$K$7)*-1)</f>
        <v>-</v>
      </c>
      <c r="H4317" s="167" t="str">
        <f>IF('Lineær programmering opg 4'!$C$8=0,"-",((-A4317+'Lineær programmering opg 4'!$M$8)/'Lineær programmering opg 4'!$K$8)*-1)</f>
        <v>-</v>
      </c>
      <c r="I4317" s="167" t="str">
        <f>IF('Lineær programmering opg 4'!$D$8=0,"-",'Lineær programmering opg 4'!$G$8)</f>
        <v>-</v>
      </c>
      <c r="J4317" s="295">
        <f>A4317*'Lineær programmering opg 4'!$C$11+Datatabel!C4317*'Lineær programmering opg 4'!$D$11</f>
        <v>43294.199999999852</v>
      </c>
      <c r="K4317" s="9">
        <f t="shared" si="337"/>
        <v>0</v>
      </c>
      <c r="L4317" s="9">
        <f t="shared" si="338"/>
        <v>0</v>
      </c>
    </row>
    <row r="4318" spans="1:12" ht="15" x14ac:dyDescent="0.25">
      <c r="A4318" s="167">
        <f t="shared" si="336"/>
        <v>136.44000000001139</v>
      </c>
      <c r="B4318" s="325">
        <f t="shared" si="339"/>
        <v>0.56850000000004752</v>
      </c>
      <c r="C4318" s="167">
        <f t="shared" si="335"/>
        <v>197.66999999999143</v>
      </c>
      <c r="D4318" s="167">
        <f>IF('Lineær programmering opg 4'!$M$4=0,"-",(-A4318+'Lineær programmering opg 4'!$M$4)/'Lineær programmering opg 4'!$K$4*-1)</f>
        <v>207.11999999997721</v>
      </c>
      <c r="E4318" s="167">
        <f>IF('Lineær programmering opg 4'!$M$5=0,"-",(-A4318+'Lineær programmering opg 4'!$M$5)/'Lineær programmering opg 4'!$K$5*-1)</f>
        <v>197.66999999999143</v>
      </c>
      <c r="F4318" s="167" t="str">
        <f>IF('Lineær programmering opg 4'!$E$6=0,"-",(-A4318+'Lineær programmering opg 4'!$M$6)/'Lineær programmering opg 4'!$K$6*-1)</f>
        <v>-</v>
      </c>
      <c r="G4318" s="167" t="str">
        <f>IF('Lineær programmering opg 4'!$D$7=0,"-",((-A4318+'Lineær programmering opg 4'!$M$7)/'Lineær programmering opg 4'!$K$7)*-1)</f>
        <v>-</v>
      </c>
      <c r="H4318" s="167" t="str">
        <f>IF('Lineær programmering opg 4'!$C$8=0,"-",((-A4318+'Lineær programmering opg 4'!$M$8)/'Lineær programmering opg 4'!$K$8)*-1)</f>
        <v>-</v>
      </c>
      <c r="I4318" s="167" t="str">
        <f>IF('Lineær programmering opg 4'!$D$8=0,"-",'Lineær programmering opg 4'!$G$8)</f>
        <v>-</v>
      </c>
      <c r="J4318" s="295">
        <f>A4318*'Lineær programmering opg 4'!$C$11+Datatabel!C4318*'Lineær programmering opg 4'!$D$11</f>
        <v>43294.499999999854</v>
      </c>
      <c r="K4318" s="9">
        <f t="shared" si="337"/>
        <v>0</v>
      </c>
      <c r="L4318" s="9">
        <f t="shared" si="338"/>
        <v>0</v>
      </c>
    </row>
    <row r="4319" spans="1:12" ht="15" x14ac:dyDescent="0.25">
      <c r="A4319" s="167">
        <f t="shared" si="336"/>
        <v>136.41600000001142</v>
      </c>
      <c r="B4319" s="325">
        <f t="shared" si="339"/>
        <v>0.56840000000004753</v>
      </c>
      <c r="C4319" s="167">
        <f t="shared" si="335"/>
        <v>197.68799999999143</v>
      </c>
      <c r="D4319" s="167">
        <f>IF('Lineær programmering opg 4'!$M$4=0,"-",(-A4319+'Lineær programmering opg 4'!$M$4)/'Lineær programmering opg 4'!$K$4*-1)</f>
        <v>207.16799999997716</v>
      </c>
      <c r="E4319" s="167">
        <f>IF('Lineær programmering opg 4'!$M$5=0,"-",(-A4319+'Lineær programmering opg 4'!$M$5)/'Lineær programmering opg 4'!$K$5*-1)</f>
        <v>197.68799999999143</v>
      </c>
      <c r="F4319" s="167" t="str">
        <f>IF('Lineær programmering opg 4'!$E$6=0,"-",(-A4319+'Lineær programmering opg 4'!$M$6)/'Lineær programmering opg 4'!$K$6*-1)</f>
        <v>-</v>
      </c>
      <c r="G4319" s="167" t="str">
        <f>IF('Lineær programmering opg 4'!$D$7=0,"-",((-A4319+'Lineær programmering opg 4'!$M$7)/'Lineær programmering opg 4'!$K$7)*-1)</f>
        <v>-</v>
      </c>
      <c r="H4319" s="167" t="str">
        <f>IF('Lineær programmering opg 4'!$C$8=0,"-",((-A4319+'Lineær programmering opg 4'!$M$8)/'Lineær programmering opg 4'!$K$8)*-1)</f>
        <v>-</v>
      </c>
      <c r="I4319" s="167" t="str">
        <f>IF('Lineær programmering opg 4'!$D$8=0,"-",'Lineær programmering opg 4'!$G$8)</f>
        <v>-</v>
      </c>
      <c r="J4319" s="295">
        <f>A4319*'Lineær programmering opg 4'!$C$11+Datatabel!C4319*'Lineær programmering opg 4'!$D$11</f>
        <v>43294.799999999857</v>
      </c>
      <c r="K4319" s="9">
        <f t="shared" si="337"/>
        <v>0</v>
      </c>
      <c r="L4319" s="9">
        <f t="shared" si="338"/>
        <v>0</v>
      </c>
    </row>
    <row r="4320" spans="1:12" ht="15" x14ac:dyDescent="0.25">
      <c r="A4320" s="167">
        <f t="shared" si="336"/>
        <v>136.39200000001142</v>
      </c>
      <c r="B4320" s="325">
        <f t="shared" si="339"/>
        <v>0.56830000000004754</v>
      </c>
      <c r="C4320" s="167">
        <f t="shared" si="335"/>
        <v>197.70599999999143</v>
      </c>
      <c r="D4320" s="167">
        <f>IF('Lineær programmering opg 4'!$M$4=0,"-",(-A4320+'Lineær programmering opg 4'!$M$4)/'Lineær programmering opg 4'!$K$4*-1)</f>
        <v>207.21599999997716</v>
      </c>
      <c r="E4320" s="167">
        <f>IF('Lineær programmering opg 4'!$M$5=0,"-",(-A4320+'Lineær programmering opg 4'!$M$5)/'Lineær programmering opg 4'!$K$5*-1)</f>
        <v>197.70599999999143</v>
      </c>
      <c r="F4320" s="167" t="str">
        <f>IF('Lineær programmering opg 4'!$E$6=0,"-",(-A4320+'Lineær programmering opg 4'!$M$6)/'Lineær programmering opg 4'!$K$6*-1)</f>
        <v>-</v>
      </c>
      <c r="G4320" s="167" t="str">
        <f>IF('Lineær programmering opg 4'!$D$7=0,"-",((-A4320+'Lineær programmering opg 4'!$M$7)/'Lineær programmering opg 4'!$K$7)*-1)</f>
        <v>-</v>
      </c>
      <c r="H4320" s="167" t="str">
        <f>IF('Lineær programmering opg 4'!$C$8=0,"-",((-A4320+'Lineær programmering opg 4'!$M$8)/'Lineær programmering opg 4'!$K$8)*-1)</f>
        <v>-</v>
      </c>
      <c r="I4320" s="167" t="str">
        <f>IF('Lineær programmering opg 4'!$D$8=0,"-",'Lineær programmering opg 4'!$G$8)</f>
        <v>-</v>
      </c>
      <c r="J4320" s="295">
        <f>A4320*'Lineær programmering opg 4'!$C$11+Datatabel!C4320*'Lineær programmering opg 4'!$D$11</f>
        <v>43295.09999999986</v>
      </c>
      <c r="K4320" s="9">
        <f t="shared" si="337"/>
        <v>0</v>
      </c>
      <c r="L4320" s="9">
        <f t="shared" si="338"/>
        <v>0</v>
      </c>
    </row>
    <row r="4321" spans="1:12" ht="15" x14ac:dyDescent="0.25">
      <c r="A4321" s="167">
        <f t="shared" si="336"/>
        <v>136.36800000001142</v>
      </c>
      <c r="B4321" s="325">
        <f t="shared" si="339"/>
        <v>0.56820000000004756</v>
      </c>
      <c r="C4321" s="167">
        <f t="shared" si="335"/>
        <v>197.72399999999143</v>
      </c>
      <c r="D4321" s="167">
        <f>IF('Lineær programmering opg 4'!$M$4=0,"-",(-A4321+'Lineær programmering opg 4'!$M$4)/'Lineær programmering opg 4'!$K$4*-1)</f>
        <v>207.26399999997716</v>
      </c>
      <c r="E4321" s="167">
        <f>IF('Lineær programmering opg 4'!$M$5=0,"-",(-A4321+'Lineær programmering opg 4'!$M$5)/'Lineær programmering opg 4'!$K$5*-1)</f>
        <v>197.72399999999143</v>
      </c>
      <c r="F4321" s="167" t="str">
        <f>IF('Lineær programmering opg 4'!$E$6=0,"-",(-A4321+'Lineær programmering opg 4'!$M$6)/'Lineær programmering opg 4'!$K$6*-1)</f>
        <v>-</v>
      </c>
      <c r="G4321" s="167" t="str">
        <f>IF('Lineær programmering opg 4'!$D$7=0,"-",((-A4321+'Lineær programmering opg 4'!$M$7)/'Lineær programmering opg 4'!$K$7)*-1)</f>
        <v>-</v>
      </c>
      <c r="H4321" s="167" t="str">
        <f>IF('Lineær programmering opg 4'!$C$8=0,"-",((-A4321+'Lineær programmering opg 4'!$M$8)/'Lineær programmering opg 4'!$K$8)*-1)</f>
        <v>-</v>
      </c>
      <c r="I4321" s="167" t="str">
        <f>IF('Lineær programmering opg 4'!$D$8=0,"-",'Lineær programmering opg 4'!$G$8)</f>
        <v>-</v>
      </c>
      <c r="J4321" s="295">
        <f>A4321*'Lineær programmering opg 4'!$C$11+Datatabel!C4321*'Lineær programmering opg 4'!$D$11</f>
        <v>43295.399999999856</v>
      </c>
      <c r="K4321" s="9">
        <f t="shared" si="337"/>
        <v>0</v>
      </c>
      <c r="L4321" s="9">
        <f t="shared" si="338"/>
        <v>0</v>
      </c>
    </row>
    <row r="4322" spans="1:12" ht="15" x14ac:dyDescent="0.25">
      <c r="A4322" s="167">
        <f t="shared" si="336"/>
        <v>136.34400000001142</v>
      </c>
      <c r="B4322" s="325">
        <f t="shared" si="339"/>
        <v>0.56810000000004757</v>
      </c>
      <c r="C4322" s="167">
        <f t="shared" si="335"/>
        <v>197.74199999999144</v>
      </c>
      <c r="D4322" s="167">
        <f>IF('Lineær programmering opg 4'!$M$4=0,"-",(-A4322+'Lineær programmering opg 4'!$M$4)/'Lineær programmering opg 4'!$K$4*-1)</f>
        <v>207.31199999997716</v>
      </c>
      <c r="E4322" s="167">
        <f>IF('Lineær programmering opg 4'!$M$5=0,"-",(-A4322+'Lineær programmering opg 4'!$M$5)/'Lineær programmering opg 4'!$K$5*-1)</f>
        <v>197.74199999999144</v>
      </c>
      <c r="F4322" s="167" t="str">
        <f>IF('Lineær programmering opg 4'!$E$6=0,"-",(-A4322+'Lineær programmering opg 4'!$M$6)/'Lineær programmering opg 4'!$K$6*-1)</f>
        <v>-</v>
      </c>
      <c r="G4322" s="167" t="str">
        <f>IF('Lineær programmering opg 4'!$D$7=0,"-",((-A4322+'Lineær programmering opg 4'!$M$7)/'Lineær programmering opg 4'!$K$7)*-1)</f>
        <v>-</v>
      </c>
      <c r="H4322" s="167" t="str">
        <f>IF('Lineær programmering opg 4'!$C$8=0,"-",((-A4322+'Lineær programmering opg 4'!$M$8)/'Lineær programmering opg 4'!$K$8)*-1)</f>
        <v>-</v>
      </c>
      <c r="I4322" s="167" t="str">
        <f>IF('Lineær programmering opg 4'!$D$8=0,"-",'Lineær programmering opg 4'!$G$8)</f>
        <v>-</v>
      </c>
      <c r="J4322" s="295">
        <f>A4322*'Lineær programmering opg 4'!$C$11+Datatabel!C4322*'Lineær programmering opg 4'!$D$11</f>
        <v>43295.699999999859</v>
      </c>
      <c r="K4322" s="9">
        <f t="shared" si="337"/>
        <v>0</v>
      </c>
      <c r="L4322" s="9">
        <f t="shared" si="338"/>
        <v>0</v>
      </c>
    </row>
    <row r="4323" spans="1:12" ht="15" x14ac:dyDescent="0.25">
      <c r="A4323" s="167">
        <f t="shared" si="336"/>
        <v>136.32000000001142</v>
      </c>
      <c r="B4323" s="325">
        <f t="shared" si="339"/>
        <v>0.56800000000004758</v>
      </c>
      <c r="C4323" s="167">
        <f t="shared" si="335"/>
        <v>197.75999999999144</v>
      </c>
      <c r="D4323" s="167">
        <f>IF('Lineær programmering opg 4'!$M$4=0,"-",(-A4323+'Lineær programmering opg 4'!$M$4)/'Lineær programmering opg 4'!$K$4*-1)</f>
        <v>207.35999999997716</v>
      </c>
      <c r="E4323" s="167">
        <f>IF('Lineær programmering opg 4'!$M$5=0,"-",(-A4323+'Lineær programmering opg 4'!$M$5)/'Lineær programmering opg 4'!$K$5*-1)</f>
        <v>197.75999999999144</v>
      </c>
      <c r="F4323" s="167" t="str">
        <f>IF('Lineær programmering opg 4'!$E$6=0,"-",(-A4323+'Lineær programmering opg 4'!$M$6)/'Lineær programmering opg 4'!$K$6*-1)</f>
        <v>-</v>
      </c>
      <c r="G4323" s="167" t="str">
        <f>IF('Lineær programmering opg 4'!$D$7=0,"-",((-A4323+'Lineær programmering opg 4'!$M$7)/'Lineær programmering opg 4'!$K$7)*-1)</f>
        <v>-</v>
      </c>
      <c r="H4323" s="167" t="str">
        <f>IF('Lineær programmering opg 4'!$C$8=0,"-",((-A4323+'Lineær programmering opg 4'!$M$8)/'Lineær programmering opg 4'!$K$8)*-1)</f>
        <v>-</v>
      </c>
      <c r="I4323" s="167" t="str">
        <f>IF('Lineær programmering opg 4'!$D$8=0,"-",'Lineær programmering opg 4'!$G$8)</f>
        <v>-</v>
      </c>
      <c r="J4323" s="295">
        <f>A4323*'Lineær programmering opg 4'!$C$11+Datatabel!C4323*'Lineær programmering opg 4'!$D$11</f>
        <v>43295.999999999854</v>
      </c>
      <c r="K4323" s="9">
        <f t="shared" si="337"/>
        <v>0</v>
      </c>
      <c r="L4323" s="9">
        <f t="shared" si="338"/>
        <v>0</v>
      </c>
    </row>
    <row r="4324" spans="1:12" ht="15" x14ac:dyDescent="0.25">
      <c r="A4324" s="167">
        <f t="shared" si="336"/>
        <v>136.29600000001142</v>
      </c>
      <c r="B4324" s="325">
        <f t="shared" si="339"/>
        <v>0.56790000000004759</v>
      </c>
      <c r="C4324" s="167">
        <f t="shared" si="335"/>
        <v>197.77799999999144</v>
      </c>
      <c r="D4324" s="167">
        <f>IF('Lineær programmering opg 4'!$M$4=0,"-",(-A4324+'Lineær programmering opg 4'!$M$4)/'Lineær programmering opg 4'!$K$4*-1)</f>
        <v>207.40799999997716</v>
      </c>
      <c r="E4324" s="167">
        <f>IF('Lineær programmering opg 4'!$M$5=0,"-",(-A4324+'Lineær programmering opg 4'!$M$5)/'Lineær programmering opg 4'!$K$5*-1)</f>
        <v>197.77799999999144</v>
      </c>
      <c r="F4324" s="167" t="str">
        <f>IF('Lineær programmering opg 4'!$E$6=0,"-",(-A4324+'Lineær programmering opg 4'!$M$6)/'Lineær programmering opg 4'!$K$6*-1)</f>
        <v>-</v>
      </c>
      <c r="G4324" s="167" t="str">
        <f>IF('Lineær programmering opg 4'!$D$7=0,"-",((-A4324+'Lineær programmering opg 4'!$M$7)/'Lineær programmering opg 4'!$K$7)*-1)</f>
        <v>-</v>
      </c>
      <c r="H4324" s="167" t="str">
        <f>IF('Lineær programmering opg 4'!$C$8=0,"-",((-A4324+'Lineær programmering opg 4'!$M$8)/'Lineær programmering opg 4'!$K$8)*-1)</f>
        <v>-</v>
      </c>
      <c r="I4324" s="167" t="str">
        <f>IF('Lineær programmering opg 4'!$D$8=0,"-",'Lineær programmering opg 4'!$G$8)</f>
        <v>-</v>
      </c>
      <c r="J4324" s="295">
        <f>A4324*'Lineær programmering opg 4'!$C$11+Datatabel!C4324*'Lineær programmering opg 4'!$D$11</f>
        <v>43296.299999999857</v>
      </c>
      <c r="K4324" s="9">
        <f t="shared" si="337"/>
        <v>0</v>
      </c>
      <c r="L4324" s="9">
        <f t="shared" si="338"/>
        <v>0</v>
      </c>
    </row>
    <row r="4325" spans="1:12" ht="15" x14ac:dyDescent="0.25">
      <c r="A4325" s="167">
        <f t="shared" si="336"/>
        <v>136.27200000001142</v>
      </c>
      <c r="B4325" s="325">
        <f t="shared" si="339"/>
        <v>0.5678000000000476</v>
      </c>
      <c r="C4325" s="167">
        <f t="shared" si="335"/>
        <v>197.79599999999144</v>
      </c>
      <c r="D4325" s="167">
        <f>IF('Lineær programmering opg 4'!$M$4=0,"-",(-A4325+'Lineær programmering opg 4'!$M$4)/'Lineær programmering opg 4'!$K$4*-1)</f>
        <v>207.45599999997717</v>
      </c>
      <c r="E4325" s="167">
        <f>IF('Lineær programmering opg 4'!$M$5=0,"-",(-A4325+'Lineær programmering opg 4'!$M$5)/'Lineær programmering opg 4'!$K$5*-1)</f>
        <v>197.79599999999144</v>
      </c>
      <c r="F4325" s="167" t="str">
        <f>IF('Lineær programmering opg 4'!$E$6=0,"-",(-A4325+'Lineær programmering opg 4'!$M$6)/'Lineær programmering opg 4'!$K$6*-1)</f>
        <v>-</v>
      </c>
      <c r="G4325" s="167" t="str">
        <f>IF('Lineær programmering opg 4'!$D$7=0,"-",((-A4325+'Lineær programmering opg 4'!$M$7)/'Lineær programmering opg 4'!$K$7)*-1)</f>
        <v>-</v>
      </c>
      <c r="H4325" s="167" t="str">
        <f>IF('Lineær programmering opg 4'!$C$8=0,"-",((-A4325+'Lineær programmering opg 4'!$M$8)/'Lineær programmering opg 4'!$K$8)*-1)</f>
        <v>-</v>
      </c>
      <c r="I4325" s="167" t="str">
        <f>IF('Lineær programmering opg 4'!$D$8=0,"-",'Lineær programmering opg 4'!$G$8)</f>
        <v>-</v>
      </c>
      <c r="J4325" s="295">
        <f>A4325*'Lineær programmering opg 4'!$C$11+Datatabel!C4325*'Lineær programmering opg 4'!$D$11</f>
        <v>43296.59999999986</v>
      </c>
      <c r="K4325" s="9">
        <f t="shared" si="337"/>
        <v>0</v>
      </c>
      <c r="L4325" s="9">
        <f t="shared" si="338"/>
        <v>0</v>
      </c>
    </row>
    <row r="4326" spans="1:12" ht="15" x14ac:dyDescent="0.25">
      <c r="A4326" s="167">
        <f t="shared" si="336"/>
        <v>136.24800000001142</v>
      </c>
      <c r="B4326" s="325">
        <f t="shared" si="339"/>
        <v>0.56770000000004761</v>
      </c>
      <c r="C4326" s="167">
        <f t="shared" si="335"/>
        <v>197.81399999999144</v>
      </c>
      <c r="D4326" s="167">
        <f>IF('Lineær programmering opg 4'!$M$4=0,"-",(-A4326+'Lineær programmering opg 4'!$M$4)/'Lineær programmering opg 4'!$K$4*-1)</f>
        <v>207.50399999997717</v>
      </c>
      <c r="E4326" s="167">
        <f>IF('Lineær programmering opg 4'!$M$5=0,"-",(-A4326+'Lineær programmering opg 4'!$M$5)/'Lineær programmering opg 4'!$K$5*-1)</f>
        <v>197.81399999999144</v>
      </c>
      <c r="F4326" s="167" t="str">
        <f>IF('Lineær programmering opg 4'!$E$6=0,"-",(-A4326+'Lineær programmering opg 4'!$M$6)/'Lineær programmering opg 4'!$K$6*-1)</f>
        <v>-</v>
      </c>
      <c r="G4326" s="167" t="str">
        <f>IF('Lineær programmering opg 4'!$D$7=0,"-",((-A4326+'Lineær programmering opg 4'!$M$7)/'Lineær programmering opg 4'!$K$7)*-1)</f>
        <v>-</v>
      </c>
      <c r="H4326" s="167" t="str">
        <f>IF('Lineær programmering opg 4'!$C$8=0,"-",((-A4326+'Lineær programmering opg 4'!$M$8)/'Lineær programmering opg 4'!$K$8)*-1)</f>
        <v>-</v>
      </c>
      <c r="I4326" s="167" t="str">
        <f>IF('Lineær programmering opg 4'!$D$8=0,"-",'Lineær programmering opg 4'!$G$8)</f>
        <v>-</v>
      </c>
      <c r="J4326" s="295">
        <f>A4326*'Lineær programmering opg 4'!$C$11+Datatabel!C4326*'Lineær programmering opg 4'!$D$11</f>
        <v>43296.899999999856</v>
      </c>
      <c r="K4326" s="9">
        <f t="shared" si="337"/>
        <v>0</v>
      </c>
      <c r="L4326" s="9">
        <f t="shared" si="338"/>
        <v>0</v>
      </c>
    </row>
    <row r="4327" spans="1:12" ht="15" x14ac:dyDescent="0.25">
      <c r="A4327" s="167">
        <f t="shared" si="336"/>
        <v>136.22400000001142</v>
      </c>
      <c r="B4327" s="325">
        <f t="shared" si="339"/>
        <v>0.56760000000004762</v>
      </c>
      <c r="C4327" s="167">
        <f t="shared" si="335"/>
        <v>197.83199999999144</v>
      </c>
      <c r="D4327" s="167">
        <f>IF('Lineær programmering opg 4'!$M$4=0,"-",(-A4327+'Lineær programmering opg 4'!$M$4)/'Lineær programmering opg 4'!$K$4*-1)</f>
        <v>207.55199999997717</v>
      </c>
      <c r="E4327" s="167">
        <f>IF('Lineær programmering opg 4'!$M$5=0,"-",(-A4327+'Lineær programmering opg 4'!$M$5)/'Lineær programmering opg 4'!$K$5*-1)</f>
        <v>197.83199999999144</v>
      </c>
      <c r="F4327" s="167" t="str">
        <f>IF('Lineær programmering opg 4'!$E$6=0,"-",(-A4327+'Lineær programmering opg 4'!$M$6)/'Lineær programmering opg 4'!$K$6*-1)</f>
        <v>-</v>
      </c>
      <c r="G4327" s="167" t="str">
        <f>IF('Lineær programmering opg 4'!$D$7=0,"-",((-A4327+'Lineær programmering opg 4'!$M$7)/'Lineær programmering opg 4'!$K$7)*-1)</f>
        <v>-</v>
      </c>
      <c r="H4327" s="167" t="str">
        <f>IF('Lineær programmering opg 4'!$C$8=0,"-",((-A4327+'Lineær programmering opg 4'!$M$8)/'Lineær programmering opg 4'!$K$8)*-1)</f>
        <v>-</v>
      </c>
      <c r="I4327" s="167" t="str">
        <f>IF('Lineær programmering opg 4'!$D$8=0,"-",'Lineær programmering opg 4'!$G$8)</f>
        <v>-</v>
      </c>
      <c r="J4327" s="295">
        <f>A4327*'Lineær programmering opg 4'!$C$11+Datatabel!C4327*'Lineær programmering opg 4'!$D$11</f>
        <v>43297.199999999859</v>
      </c>
      <c r="K4327" s="9">
        <f t="shared" si="337"/>
        <v>0</v>
      </c>
      <c r="L4327" s="9">
        <f t="shared" si="338"/>
        <v>0</v>
      </c>
    </row>
    <row r="4328" spans="1:12" ht="15" x14ac:dyDescent="0.25">
      <c r="A4328" s="167">
        <f t="shared" si="336"/>
        <v>136.20000000001144</v>
      </c>
      <c r="B4328" s="325">
        <f t="shared" si="339"/>
        <v>0.56750000000004763</v>
      </c>
      <c r="C4328" s="167">
        <f t="shared" si="335"/>
        <v>197.84999999999144</v>
      </c>
      <c r="D4328" s="167">
        <f>IF('Lineær programmering opg 4'!$M$4=0,"-",(-A4328+'Lineær programmering opg 4'!$M$4)/'Lineær programmering opg 4'!$K$4*-1)</f>
        <v>207.59999999997711</v>
      </c>
      <c r="E4328" s="167">
        <f>IF('Lineær programmering opg 4'!$M$5=0,"-",(-A4328+'Lineær programmering opg 4'!$M$5)/'Lineær programmering opg 4'!$K$5*-1)</f>
        <v>197.84999999999144</v>
      </c>
      <c r="F4328" s="167" t="str">
        <f>IF('Lineær programmering opg 4'!$E$6=0,"-",(-A4328+'Lineær programmering opg 4'!$M$6)/'Lineær programmering opg 4'!$K$6*-1)</f>
        <v>-</v>
      </c>
      <c r="G4328" s="167" t="str">
        <f>IF('Lineær programmering opg 4'!$D$7=0,"-",((-A4328+'Lineær programmering opg 4'!$M$7)/'Lineær programmering opg 4'!$K$7)*-1)</f>
        <v>-</v>
      </c>
      <c r="H4328" s="167" t="str">
        <f>IF('Lineær programmering opg 4'!$C$8=0,"-",((-A4328+'Lineær programmering opg 4'!$M$8)/'Lineær programmering opg 4'!$K$8)*-1)</f>
        <v>-</v>
      </c>
      <c r="I4328" s="167" t="str">
        <f>IF('Lineær programmering opg 4'!$D$8=0,"-",'Lineær programmering opg 4'!$G$8)</f>
        <v>-</v>
      </c>
      <c r="J4328" s="295">
        <f>A4328*'Lineær programmering opg 4'!$C$11+Datatabel!C4328*'Lineær programmering opg 4'!$D$11</f>
        <v>43297.499999999862</v>
      </c>
      <c r="K4328" s="9">
        <f t="shared" si="337"/>
        <v>0</v>
      </c>
      <c r="L4328" s="9">
        <f t="shared" si="338"/>
        <v>0</v>
      </c>
    </row>
    <row r="4329" spans="1:12" ht="15" x14ac:dyDescent="0.25">
      <c r="A4329" s="167">
        <f t="shared" si="336"/>
        <v>136.17600000001144</v>
      </c>
      <c r="B4329" s="325">
        <f t="shared" si="339"/>
        <v>0.56740000000004764</v>
      </c>
      <c r="C4329" s="167">
        <f t="shared" si="335"/>
        <v>197.86799999999144</v>
      </c>
      <c r="D4329" s="167">
        <f>IF('Lineær programmering opg 4'!$M$4=0,"-",(-A4329+'Lineær programmering opg 4'!$M$4)/'Lineær programmering opg 4'!$K$4*-1)</f>
        <v>207.64799999997712</v>
      </c>
      <c r="E4329" s="167">
        <f>IF('Lineær programmering opg 4'!$M$5=0,"-",(-A4329+'Lineær programmering opg 4'!$M$5)/'Lineær programmering opg 4'!$K$5*-1)</f>
        <v>197.86799999999144</v>
      </c>
      <c r="F4329" s="167" t="str">
        <f>IF('Lineær programmering opg 4'!$E$6=0,"-",(-A4329+'Lineær programmering opg 4'!$M$6)/'Lineær programmering opg 4'!$K$6*-1)</f>
        <v>-</v>
      </c>
      <c r="G4329" s="167" t="str">
        <f>IF('Lineær programmering opg 4'!$D$7=0,"-",((-A4329+'Lineær programmering opg 4'!$M$7)/'Lineær programmering opg 4'!$K$7)*-1)</f>
        <v>-</v>
      </c>
      <c r="H4329" s="167" t="str">
        <f>IF('Lineær programmering opg 4'!$C$8=0,"-",((-A4329+'Lineær programmering opg 4'!$M$8)/'Lineær programmering opg 4'!$K$8)*-1)</f>
        <v>-</v>
      </c>
      <c r="I4329" s="167" t="str">
        <f>IF('Lineær programmering opg 4'!$D$8=0,"-",'Lineær programmering opg 4'!$G$8)</f>
        <v>-</v>
      </c>
      <c r="J4329" s="295">
        <f>A4329*'Lineær programmering opg 4'!$C$11+Datatabel!C4329*'Lineær programmering opg 4'!$D$11</f>
        <v>43297.799999999857</v>
      </c>
      <c r="K4329" s="9">
        <f t="shared" si="337"/>
        <v>0</v>
      </c>
      <c r="L4329" s="9">
        <f t="shared" si="338"/>
        <v>0</v>
      </c>
    </row>
    <row r="4330" spans="1:12" ht="15" x14ac:dyDescent="0.25">
      <c r="A4330" s="167">
        <f t="shared" si="336"/>
        <v>136.15200000001144</v>
      </c>
      <c r="B4330" s="325">
        <f t="shared" si="339"/>
        <v>0.56730000000004766</v>
      </c>
      <c r="C4330" s="167">
        <f t="shared" si="335"/>
        <v>197.88599999999144</v>
      </c>
      <c r="D4330" s="167">
        <f>IF('Lineær programmering opg 4'!$M$4=0,"-",(-A4330+'Lineær programmering opg 4'!$M$4)/'Lineær programmering opg 4'!$K$4*-1)</f>
        <v>207.69599999997712</v>
      </c>
      <c r="E4330" s="167">
        <f>IF('Lineær programmering opg 4'!$M$5=0,"-",(-A4330+'Lineær programmering opg 4'!$M$5)/'Lineær programmering opg 4'!$K$5*-1)</f>
        <v>197.88599999999144</v>
      </c>
      <c r="F4330" s="167" t="str">
        <f>IF('Lineær programmering opg 4'!$E$6=0,"-",(-A4330+'Lineær programmering opg 4'!$M$6)/'Lineær programmering opg 4'!$K$6*-1)</f>
        <v>-</v>
      </c>
      <c r="G4330" s="167" t="str">
        <f>IF('Lineær programmering opg 4'!$D$7=0,"-",((-A4330+'Lineær programmering opg 4'!$M$7)/'Lineær programmering opg 4'!$K$7)*-1)</f>
        <v>-</v>
      </c>
      <c r="H4330" s="167" t="str">
        <f>IF('Lineær programmering opg 4'!$C$8=0,"-",((-A4330+'Lineær programmering opg 4'!$M$8)/'Lineær programmering opg 4'!$K$8)*-1)</f>
        <v>-</v>
      </c>
      <c r="I4330" s="167" t="str">
        <f>IF('Lineær programmering opg 4'!$D$8=0,"-",'Lineær programmering opg 4'!$G$8)</f>
        <v>-</v>
      </c>
      <c r="J4330" s="295">
        <f>A4330*'Lineær programmering opg 4'!$C$11+Datatabel!C4330*'Lineær programmering opg 4'!$D$11</f>
        <v>43298.09999999986</v>
      </c>
      <c r="K4330" s="9">
        <f t="shared" si="337"/>
        <v>0</v>
      </c>
      <c r="L4330" s="9">
        <f t="shared" si="338"/>
        <v>0</v>
      </c>
    </row>
    <row r="4331" spans="1:12" ht="15" x14ac:dyDescent="0.25">
      <c r="A4331" s="167">
        <f t="shared" si="336"/>
        <v>136.12800000001144</v>
      </c>
      <c r="B4331" s="325">
        <f t="shared" si="339"/>
        <v>0.56720000000004767</v>
      </c>
      <c r="C4331" s="167">
        <f t="shared" si="335"/>
        <v>197.90399999999144</v>
      </c>
      <c r="D4331" s="167">
        <f>IF('Lineær programmering opg 4'!$M$4=0,"-",(-A4331+'Lineær programmering opg 4'!$M$4)/'Lineær programmering opg 4'!$K$4*-1)</f>
        <v>207.74399999997712</v>
      </c>
      <c r="E4331" s="167">
        <f>IF('Lineær programmering opg 4'!$M$5=0,"-",(-A4331+'Lineær programmering opg 4'!$M$5)/'Lineær programmering opg 4'!$K$5*-1)</f>
        <v>197.90399999999144</v>
      </c>
      <c r="F4331" s="167" t="str">
        <f>IF('Lineær programmering opg 4'!$E$6=0,"-",(-A4331+'Lineær programmering opg 4'!$M$6)/'Lineær programmering opg 4'!$K$6*-1)</f>
        <v>-</v>
      </c>
      <c r="G4331" s="167" t="str">
        <f>IF('Lineær programmering opg 4'!$D$7=0,"-",((-A4331+'Lineær programmering opg 4'!$M$7)/'Lineær programmering opg 4'!$K$7)*-1)</f>
        <v>-</v>
      </c>
      <c r="H4331" s="167" t="str">
        <f>IF('Lineær programmering opg 4'!$C$8=0,"-",((-A4331+'Lineær programmering opg 4'!$M$8)/'Lineær programmering opg 4'!$K$8)*-1)</f>
        <v>-</v>
      </c>
      <c r="I4331" s="167" t="str">
        <f>IF('Lineær programmering opg 4'!$D$8=0,"-",'Lineær programmering opg 4'!$G$8)</f>
        <v>-</v>
      </c>
      <c r="J4331" s="295">
        <f>A4331*'Lineær programmering opg 4'!$C$11+Datatabel!C4331*'Lineær programmering opg 4'!$D$11</f>
        <v>43298.399999999863</v>
      </c>
      <c r="K4331" s="9">
        <f t="shared" si="337"/>
        <v>0</v>
      </c>
      <c r="L4331" s="9">
        <f t="shared" si="338"/>
        <v>0</v>
      </c>
    </row>
    <row r="4332" spans="1:12" ht="15" x14ac:dyDescent="0.25">
      <c r="A4332" s="167">
        <f t="shared" si="336"/>
        <v>136.10400000001144</v>
      </c>
      <c r="B4332" s="325">
        <f t="shared" si="339"/>
        <v>0.56710000000004768</v>
      </c>
      <c r="C4332" s="167">
        <f t="shared" si="335"/>
        <v>197.92199999999144</v>
      </c>
      <c r="D4332" s="167">
        <f>IF('Lineær programmering opg 4'!$M$4=0,"-",(-A4332+'Lineær programmering opg 4'!$M$4)/'Lineær programmering opg 4'!$K$4*-1)</f>
        <v>207.79199999997712</v>
      </c>
      <c r="E4332" s="167">
        <f>IF('Lineær programmering opg 4'!$M$5=0,"-",(-A4332+'Lineær programmering opg 4'!$M$5)/'Lineær programmering opg 4'!$K$5*-1)</f>
        <v>197.92199999999144</v>
      </c>
      <c r="F4332" s="167" t="str">
        <f>IF('Lineær programmering opg 4'!$E$6=0,"-",(-A4332+'Lineær programmering opg 4'!$M$6)/'Lineær programmering opg 4'!$K$6*-1)</f>
        <v>-</v>
      </c>
      <c r="G4332" s="167" t="str">
        <f>IF('Lineær programmering opg 4'!$D$7=0,"-",((-A4332+'Lineær programmering opg 4'!$M$7)/'Lineær programmering opg 4'!$K$7)*-1)</f>
        <v>-</v>
      </c>
      <c r="H4332" s="167" t="str">
        <f>IF('Lineær programmering opg 4'!$C$8=0,"-",((-A4332+'Lineær programmering opg 4'!$M$8)/'Lineær programmering opg 4'!$K$8)*-1)</f>
        <v>-</v>
      </c>
      <c r="I4332" s="167" t="str">
        <f>IF('Lineær programmering opg 4'!$D$8=0,"-",'Lineær programmering opg 4'!$G$8)</f>
        <v>-</v>
      </c>
      <c r="J4332" s="295">
        <f>A4332*'Lineær programmering opg 4'!$C$11+Datatabel!C4332*'Lineær programmering opg 4'!$D$11</f>
        <v>43298.699999999859</v>
      </c>
      <c r="K4332" s="9">
        <f t="shared" si="337"/>
        <v>0</v>
      </c>
      <c r="L4332" s="9">
        <f t="shared" si="338"/>
        <v>0</v>
      </c>
    </row>
    <row r="4333" spans="1:12" ht="15" x14ac:dyDescent="0.25">
      <c r="A4333" s="167">
        <f t="shared" si="336"/>
        <v>136.08000000001144</v>
      </c>
      <c r="B4333" s="325">
        <f t="shared" si="339"/>
        <v>0.56700000000004769</v>
      </c>
      <c r="C4333" s="167">
        <f t="shared" si="335"/>
        <v>197.93999999999144</v>
      </c>
      <c r="D4333" s="167">
        <f>IF('Lineær programmering opg 4'!$M$4=0,"-",(-A4333+'Lineær programmering opg 4'!$M$4)/'Lineær programmering opg 4'!$K$4*-1)</f>
        <v>207.83999999997712</v>
      </c>
      <c r="E4333" s="167">
        <f>IF('Lineær programmering opg 4'!$M$5=0,"-",(-A4333+'Lineær programmering opg 4'!$M$5)/'Lineær programmering opg 4'!$K$5*-1)</f>
        <v>197.93999999999144</v>
      </c>
      <c r="F4333" s="167" t="str">
        <f>IF('Lineær programmering opg 4'!$E$6=0,"-",(-A4333+'Lineær programmering opg 4'!$M$6)/'Lineær programmering opg 4'!$K$6*-1)</f>
        <v>-</v>
      </c>
      <c r="G4333" s="167" t="str">
        <f>IF('Lineær programmering opg 4'!$D$7=0,"-",((-A4333+'Lineær programmering opg 4'!$M$7)/'Lineær programmering opg 4'!$K$7)*-1)</f>
        <v>-</v>
      </c>
      <c r="H4333" s="167" t="str">
        <f>IF('Lineær programmering opg 4'!$C$8=0,"-",((-A4333+'Lineær programmering opg 4'!$M$8)/'Lineær programmering opg 4'!$K$8)*-1)</f>
        <v>-</v>
      </c>
      <c r="I4333" s="167" t="str">
        <f>IF('Lineær programmering opg 4'!$D$8=0,"-",'Lineær programmering opg 4'!$G$8)</f>
        <v>-</v>
      </c>
      <c r="J4333" s="295">
        <f>A4333*'Lineær programmering opg 4'!$C$11+Datatabel!C4333*'Lineær programmering opg 4'!$D$11</f>
        <v>43298.999999999862</v>
      </c>
      <c r="K4333" s="9">
        <f t="shared" si="337"/>
        <v>0</v>
      </c>
      <c r="L4333" s="9">
        <f t="shared" si="338"/>
        <v>0</v>
      </c>
    </row>
    <row r="4334" spans="1:12" ht="15" x14ac:dyDescent="0.25">
      <c r="A4334" s="167">
        <f t="shared" si="336"/>
        <v>136.05600000001144</v>
      </c>
      <c r="B4334" s="325">
        <f t="shared" si="339"/>
        <v>0.5669000000000477</v>
      </c>
      <c r="C4334" s="167">
        <f t="shared" si="335"/>
        <v>197.95799999999144</v>
      </c>
      <c r="D4334" s="167">
        <f>IF('Lineær programmering opg 4'!$M$4=0,"-",(-A4334+'Lineær programmering opg 4'!$M$4)/'Lineær programmering opg 4'!$K$4*-1)</f>
        <v>207.88799999997713</v>
      </c>
      <c r="E4334" s="167">
        <f>IF('Lineær programmering opg 4'!$M$5=0,"-",(-A4334+'Lineær programmering opg 4'!$M$5)/'Lineær programmering opg 4'!$K$5*-1)</f>
        <v>197.95799999999144</v>
      </c>
      <c r="F4334" s="167" t="str">
        <f>IF('Lineær programmering opg 4'!$E$6=0,"-",(-A4334+'Lineær programmering opg 4'!$M$6)/'Lineær programmering opg 4'!$K$6*-1)</f>
        <v>-</v>
      </c>
      <c r="G4334" s="167" t="str">
        <f>IF('Lineær programmering opg 4'!$D$7=0,"-",((-A4334+'Lineær programmering opg 4'!$M$7)/'Lineær programmering opg 4'!$K$7)*-1)</f>
        <v>-</v>
      </c>
      <c r="H4334" s="167" t="str">
        <f>IF('Lineær programmering opg 4'!$C$8=0,"-",((-A4334+'Lineær programmering opg 4'!$M$8)/'Lineær programmering opg 4'!$K$8)*-1)</f>
        <v>-</v>
      </c>
      <c r="I4334" s="167" t="str">
        <f>IF('Lineær programmering opg 4'!$D$8=0,"-",'Lineær programmering opg 4'!$G$8)</f>
        <v>-</v>
      </c>
      <c r="J4334" s="295">
        <f>A4334*'Lineær programmering opg 4'!$C$11+Datatabel!C4334*'Lineær programmering opg 4'!$D$11</f>
        <v>43299.299999999857</v>
      </c>
      <c r="K4334" s="9">
        <f t="shared" si="337"/>
        <v>0</v>
      </c>
      <c r="L4334" s="9">
        <f t="shared" si="338"/>
        <v>0</v>
      </c>
    </row>
    <row r="4335" spans="1:12" ht="15" x14ac:dyDescent="0.25">
      <c r="A4335" s="167">
        <f t="shared" si="336"/>
        <v>136.03200000001146</v>
      </c>
      <c r="B4335" s="325">
        <f t="shared" si="339"/>
        <v>0.56680000000004771</v>
      </c>
      <c r="C4335" s="167">
        <f t="shared" si="335"/>
        <v>197.97599999999142</v>
      </c>
      <c r="D4335" s="167">
        <f>IF('Lineær programmering opg 4'!$M$4=0,"-",(-A4335+'Lineær programmering opg 4'!$M$4)/'Lineær programmering opg 4'!$K$4*-1)</f>
        <v>207.93599999997707</v>
      </c>
      <c r="E4335" s="167">
        <f>IF('Lineær programmering opg 4'!$M$5=0,"-",(-A4335+'Lineær programmering opg 4'!$M$5)/'Lineær programmering opg 4'!$K$5*-1)</f>
        <v>197.97599999999142</v>
      </c>
      <c r="F4335" s="167" t="str">
        <f>IF('Lineær programmering opg 4'!$E$6=0,"-",(-A4335+'Lineær programmering opg 4'!$M$6)/'Lineær programmering opg 4'!$K$6*-1)</f>
        <v>-</v>
      </c>
      <c r="G4335" s="167" t="str">
        <f>IF('Lineær programmering opg 4'!$D$7=0,"-",((-A4335+'Lineær programmering opg 4'!$M$7)/'Lineær programmering opg 4'!$K$7)*-1)</f>
        <v>-</v>
      </c>
      <c r="H4335" s="167" t="str">
        <f>IF('Lineær programmering opg 4'!$C$8=0,"-",((-A4335+'Lineær programmering opg 4'!$M$8)/'Lineær programmering opg 4'!$K$8)*-1)</f>
        <v>-</v>
      </c>
      <c r="I4335" s="167" t="str">
        <f>IF('Lineær programmering opg 4'!$D$8=0,"-",'Lineær programmering opg 4'!$G$8)</f>
        <v>-</v>
      </c>
      <c r="J4335" s="295">
        <f>A4335*'Lineær programmering opg 4'!$C$11+Datatabel!C4335*'Lineær programmering opg 4'!$D$11</f>
        <v>43299.59999999986</v>
      </c>
      <c r="K4335" s="9">
        <f t="shared" si="337"/>
        <v>0</v>
      </c>
      <c r="L4335" s="9">
        <f t="shared" si="338"/>
        <v>0</v>
      </c>
    </row>
    <row r="4336" spans="1:12" ht="15" x14ac:dyDescent="0.25">
      <c r="A4336" s="167">
        <f t="shared" si="336"/>
        <v>136.00800000001146</v>
      </c>
      <c r="B4336" s="325">
        <f t="shared" si="339"/>
        <v>0.56670000000004772</v>
      </c>
      <c r="C4336" s="167">
        <f t="shared" si="335"/>
        <v>197.99399999999142</v>
      </c>
      <c r="D4336" s="167">
        <f>IF('Lineær programmering opg 4'!$M$4=0,"-",(-A4336+'Lineær programmering opg 4'!$M$4)/'Lineær programmering opg 4'!$K$4*-1)</f>
        <v>207.98399999997707</v>
      </c>
      <c r="E4336" s="167">
        <f>IF('Lineær programmering opg 4'!$M$5=0,"-",(-A4336+'Lineær programmering opg 4'!$M$5)/'Lineær programmering opg 4'!$K$5*-1)</f>
        <v>197.99399999999142</v>
      </c>
      <c r="F4336" s="167" t="str">
        <f>IF('Lineær programmering opg 4'!$E$6=0,"-",(-A4336+'Lineær programmering opg 4'!$M$6)/'Lineær programmering opg 4'!$K$6*-1)</f>
        <v>-</v>
      </c>
      <c r="G4336" s="167" t="str">
        <f>IF('Lineær programmering opg 4'!$D$7=0,"-",((-A4336+'Lineær programmering opg 4'!$M$7)/'Lineær programmering opg 4'!$K$7)*-1)</f>
        <v>-</v>
      </c>
      <c r="H4336" s="167" t="str">
        <f>IF('Lineær programmering opg 4'!$C$8=0,"-",((-A4336+'Lineær programmering opg 4'!$M$8)/'Lineær programmering opg 4'!$K$8)*-1)</f>
        <v>-</v>
      </c>
      <c r="I4336" s="167" t="str">
        <f>IF('Lineær programmering opg 4'!$D$8=0,"-",'Lineær programmering opg 4'!$G$8)</f>
        <v>-</v>
      </c>
      <c r="J4336" s="295">
        <f>A4336*'Lineær programmering opg 4'!$C$11+Datatabel!C4336*'Lineær programmering opg 4'!$D$11</f>
        <v>43299.899999999856</v>
      </c>
      <c r="K4336" s="9">
        <f t="shared" si="337"/>
        <v>0</v>
      </c>
      <c r="L4336" s="9">
        <f t="shared" si="338"/>
        <v>0</v>
      </c>
    </row>
    <row r="4337" spans="1:12" ht="15" x14ac:dyDescent="0.25">
      <c r="A4337" s="167">
        <f t="shared" si="336"/>
        <v>135.98400000001146</v>
      </c>
      <c r="B4337" s="325">
        <f t="shared" si="339"/>
        <v>0.56660000000004773</v>
      </c>
      <c r="C4337" s="167">
        <f t="shared" si="335"/>
        <v>198.01199999999142</v>
      </c>
      <c r="D4337" s="167">
        <f>IF('Lineær programmering opg 4'!$M$4=0,"-",(-A4337+'Lineær programmering opg 4'!$M$4)/'Lineær programmering opg 4'!$K$4*-1)</f>
        <v>208.03199999997707</v>
      </c>
      <c r="E4337" s="167">
        <f>IF('Lineær programmering opg 4'!$M$5=0,"-",(-A4337+'Lineær programmering opg 4'!$M$5)/'Lineær programmering opg 4'!$K$5*-1)</f>
        <v>198.01199999999142</v>
      </c>
      <c r="F4337" s="167" t="str">
        <f>IF('Lineær programmering opg 4'!$E$6=0,"-",(-A4337+'Lineær programmering opg 4'!$M$6)/'Lineær programmering opg 4'!$K$6*-1)</f>
        <v>-</v>
      </c>
      <c r="G4337" s="167" t="str">
        <f>IF('Lineær programmering opg 4'!$D$7=0,"-",((-A4337+'Lineær programmering opg 4'!$M$7)/'Lineær programmering opg 4'!$K$7)*-1)</f>
        <v>-</v>
      </c>
      <c r="H4337" s="167" t="str">
        <f>IF('Lineær programmering opg 4'!$C$8=0,"-",((-A4337+'Lineær programmering opg 4'!$M$8)/'Lineær programmering opg 4'!$K$8)*-1)</f>
        <v>-</v>
      </c>
      <c r="I4337" s="167" t="str">
        <f>IF('Lineær programmering opg 4'!$D$8=0,"-",'Lineær programmering opg 4'!$G$8)</f>
        <v>-</v>
      </c>
      <c r="J4337" s="295">
        <f>A4337*'Lineær programmering opg 4'!$C$11+Datatabel!C4337*'Lineær programmering opg 4'!$D$11</f>
        <v>43300.199999999859</v>
      </c>
      <c r="K4337" s="9">
        <f t="shared" si="337"/>
        <v>0</v>
      </c>
      <c r="L4337" s="9">
        <f t="shared" si="338"/>
        <v>0</v>
      </c>
    </row>
    <row r="4338" spans="1:12" ht="15" x14ac:dyDescent="0.25">
      <c r="A4338" s="167">
        <f t="shared" si="336"/>
        <v>135.96000000001146</v>
      </c>
      <c r="B4338" s="325">
        <f t="shared" si="339"/>
        <v>0.56650000000004774</v>
      </c>
      <c r="C4338" s="167">
        <f t="shared" si="335"/>
        <v>198.02999999999142</v>
      </c>
      <c r="D4338" s="167">
        <f>IF('Lineær programmering opg 4'!$M$4=0,"-",(-A4338+'Lineær programmering opg 4'!$M$4)/'Lineær programmering opg 4'!$K$4*-1)</f>
        <v>208.07999999997708</v>
      </c>
      <c r="E4338" s="167">
        <f>IF('Lineær programmering opg 4'!$M$5=0,"-",(-A4338+'Lineær programmering opg 4'!$M$5)/'Lineær programmering opg 4'!$K$5*-1)</f>
        <v>198.02999999999142</v>
      </c>
      <c r="F4338" s="167" t="str">
        <f>IF('Lineær programmering opg 4'!$E$6=0,"-",(-A4338+'Lineær programmering opg 4'!$M$6)/'Lineær programmering opg 4'!$K$6*-1)</f>
        <v>-</v>
      </c>
      <c r="G4338" s="167" t="str">
        <f>IF('Lineær programmering opg 4'!$D$7=0,"-",((-A4338+'Lineær programmering opg 4'!$M$7)/'Lineær programmering opg 4'!$K$7)*-1)</f>
        <v>-</v>
      </c>
      <c r="H4338" s="167" t="str">
        <f>IF('Lineær programmering opg 4'!$C$8=0,"-",((-A4338+'Lineær programmering opg 4'!$M$8)/'Lineær programmering opg 4'!$K$8)*-1)</f>
        <v>-</v>
      </c>
      <c r="I4338" s="167" t="str">
        <f>IF('Lineær programmering opg 4'!$D$8=0,"-",'Lineær programmering opg 4'!$G$8)</f>
        <v>-</v>
      </c>
      <c r="J4338" s="295">
        <f>A4338*'Lineær programmering opg 4'!$C$11+Datatabel!C4338*'Lineær programmering opg 4'!$D$11</f>
        <v>43300.499999999854</v>
      </c>
      <c r="K4338" s="9">
        <f t="shared" si="337"/>
        <v>0</v>
      </c>
      <c r="L4338" s="9">
        <f t="shared" si="338"/>
        <v>0</v>
      </c>
    </row>
    <row r="4339" spans="1:12" ht="15" x14ac:dyDescent="0.25">
      <c r="A4339" s="167">
        <f t="shared" si="336"/>
        <v>135.93600000001146</v>
      </c>
      <c r="B4339" s="325">
        <f t="shared" si="339"/>
        <v>0.56640000000004775</v>
      </c>
      <c r="C4339" s="167">
        <f t="shared" si="335"/>
        <v>198.04799999999142</v>
      </c>
      <c r="D4339" s="167">
        <f>IF('Lineær programmering opg 4'!$M$4=0,"-",(-A4339+'Lineær programmering opg 4'!$M$4)/'Lineær programmering opg 4'!$K$4*-1)</f>
        <v>208.12799999997708</v>
      </c>
      <c r="E4339" s="167">
        <f>IF('Lineær programmering opg 4'!$M$5=0,"-",(-A4339+'Lineær programmering opg 4'!$M$5)/'Lineær programmering opg 4'!$K$5*-1)</f>
        <v>198.04799999999142</v>
      </c>
      <c r="F4339" s="167" t="str">
        <f>IF('Lineær programmering opg 4'!$E$6=0,"-",(-A4339+'Lineær programmering opg 4'!$M$6)/'Lineær programmering opg 4'!$K$6*-1)</f>
        <v>-</v>
      </c>
      <c r="G4339" s="167" t="str">
        <f>IF('Lineær programmering opg 4'!$D$7=0,"-",((-A4339+'Lineær programmering opg 4'!$M$7)/'Lineær programmering opg 4'!$K$7)*-1)</f>
        <v>-</v>
      </c>
      <c r="H4339" s="167" t="str">
        <f>IF('Lineær programmering opg 4'!$C$8=0,"-",((-A4339+'Lineær programmering opg 4'!$M$8)/'Lineær programmering opg 4'!$K$8)*-1)</f>
        <v>-</v>
      </c>
      <c r="I4339" s="167" t="str">
        <f>IF('Lineær programmering opg 4'!$D$8=0,"-",'Lineær programmering opg 4'!$G$8)</f>
        <v>-</v>
      </c>
      <c r="J4339" s="295">
        <f>A4339*'Lineær programmering opg 4'!$C$11+Datatabel!C4339*'Lineær programmering opg 4'!$D$11</f>
        <v>43300.799999999857</v>
      </c>
      <c r="K4339" s="9">
        <f t="shared" si="337"/>
        <v>0</v>
      </c>
      <c r="L4339" s="9">
        <f t="shared" si="338"/>
        <v>0</v>
      </c>
    </row>
    <row r="4340" spans="1:12" ht="15" x14ac:dyDescent="0.25">
      <c r="A4340" s="167">
        <f t="shared" si="336"/>
        <v>135.91200000001146</v>
      </c>
      <c r="B4340" s="325">
        <f t="shared" si="339"/>
        <v>0.56630000000004777</v>
      </c>
      <c r="C4340" s="167">
        <f t="shared" si="335"/>
        <v>198.06599999999142</v>
      </c>
      <c r="D4340" s="167">
        <f>IF('Lineær programmering opg 4'!$M$4=0,"-",(-A4340+'Lineær programmering opg 4'!$M$4)/'Lineær programmering opg 4'!$K$4*-1)</f>
        <v>208.17599999997708</v>
      </c>
      <c r="E4340" s="167">
        <f>IF('Lineær programmering opg 4'!$M$5=0,"-",(-A4340+'Lineær programmering opg 4'!$M$5)/'Lineær programmering opg 4'!$K$5*-1)</f>
        <v>198.06599999999142</v>
      </c>
      <c r="F4340" s="167" t="str">
        <f>IF('Lineær programmering opg 4'!$E$6=0,"-",(-A4340+'Lineær programmering opg 4'!$M$6)/'Lineær programmering opg 4'!$K$6*-1)</f>
        <v>-</v>
      </c>
      <c r="G4340" s="167" t="str">
        <f>IF('Lineær programmering opg 4'!$D$7=0,"-",((-A4340+'Lineær programmering opg 4'!$M$7)/'Lineær programmering opg 4'!$K$7)*-1)</f>
        <v>-</v>
      </c>
      <c r="H4340" s="167" t="str">
        <f>IF('Lineær programmering opg 4'!$C$8=0,"-",((-A4340+'Lineær programmering opg 4'!$M$8)/'Lineær programmering opg 4'!$K$8)*-1)</f>
        <v>-</v>
      </c>
      <c r="I4340" s="167" t="str">
        <f>IF('Lineær programmering opg 4'!$D$8=0,"-",'Lineær programmering opg 4'!$G$8)</f>
        <v>-</v>
      </c>
      <c r="J4340" s="295">
        <f>A4340*'Lineær programmering opg 4'!$C$11+Datatabel!C4340*'Lineær programmering opg 4'!$D$11</f>
        <v>43301.09999999986</v>
      </c>
      <c r="K4340" s="9">
        <f t="shared" si="337"/>
        <v>0</v>
      </c>
      <c r="L4340" s="9">
        <f t="shared" si="338"/>
        <v>0</v>
      </c>
    </row>
    <row r="4341" spans="1:12" ht="15" x14ac:dyDescent="0.25">
      <c r="A4341" s="167">
        <f t="shared" si="336"/>
        <v>135.88800000001146</v>
      </c>
      <c r="B4341" s="325">
        <f t="shared" si="339"/>
        <v>0.56620000000004778</v>
      </c>
      <c r="C4341" s="167">
        <f t="shared" si="335"/>
        <v>198.08399999999142</v>
      </c>
      <c r="D4341" s="167">
        <f>IF('Lineær programmering opg 4'!$M$4=0,"-",(-A4341+'Lineær programmering opg 4'!$M$4)/'Lineær programmering opg 4'!$K$4*-1)</f>
        <v>208.22399999997708</v>
      </c>
      <c r="E4341" s="167">
        <f>IF('Lineær programmering opg 4'!$M$5=0,"-",(-A4341+'Lineær programmering opg 4'!$M$5)/'Lineær programmering opg 4'!$K$5*-1)</f>
        <v>198.08399999999142</v>
      </c>
      <c r="F4341" s="167" t="str">
        <f>IF('Lineær programmering opg 4'!$E$6=0,"-",(-A4341+'Lineær programmering opg 4'!$M$6)/'Lineær programmering opg 4'!$K$6*-1)</f>
        <v>-</v>
      </c>
      <c r="G4341" s="167" t="str">
        <f>IF('Lineær programmering opg 4'!$D$7=0,"-",((-A4341+'Lineær programmering opg 4'!$M$7)/'Lineær programmering opg 4'!$K$7)*-1)</f>
        <v>-</v>
      </c>
      <c r="H4341" s="167" t="str">
        <f>IF('Lineær programmering opg 4'!$C$8=0,"-",((-A4341+'Lineær programmering opg 4'!$M$8)/'Lineær programmering opg 4'!$K$8)*-1)</f>
        <v>-</v>
      </c>
      <c r="I4341" s="167" t="str">
        <f>IF('Lineær programmering opg 4'!$D$8=0,"-",'Lineær programmering opg 4'!$G$8)</f>
        <v>-</v>
      </c>
      <c r="J4341" s="295">
        <f>A4341*'Lineær programmering opg 4'!$C$11+Datatabel!C4341*'Lineær programmering opg 4'!$D$11</f>
        <v>43301.399999999863</v>
      </c>
      <c r="K4341" s="9">
        <f t="shared" si="337"/>
        <v>0</v>
      </c>
      <c r="L4341" s="9">
        <f t="shared" si="338"/>
        <v>0</v>
      </c>
    </row>
    <row r="4342" spans="1:12" ht="15" x14ac:dyDescent="0.25">
      <c r="A4342" s="167">
        <f t="shared" si="336"/>
        <v>135.86400000001146</v>
      </c>
      <c r="B4342" s="325">
        <f t="shared" si="339"/>
        <v>0.56610000000004779</v>
      </c>
      <c r="C4342" s="167">
        <f t="shared" si="335"/>
        <v>198.10199999999142</v>
      </c>
      <c r="D4342" s="167">
        <f>IF('Lineær programmering opg 4'!$M$4=0,"-",(-A4342+'Lineær programmering opg 4'!$M$4)/'Lineær programmering opg 4'!$K$4*-1)</f>
        <v>208.27199999997708</v>
      </c>
      <c r="E4342" s="167">
        <f>IF('Lineær programmering opg 4'!$M$5=0,"-",(-A4342+'Lineær programmering opg 4'!$M$5)/'Lineær programmering opg 4'!$K$5*-1)</f>
        <v>198.10199999999142</v>
      </c>
      <c r="F4342" s="167" t="str">
        <f>IF('Lineær programmering opg 4'!$E$6=0,"-",(-A4342+'Lineær programmering opg 4'!$M$6)/'Lineær programmering opg 4'!$K$6*-1)</f>
        <v>-</v>
      </c>
      <c r="G4342" s="167" t="str">
        <f>IF('Lineær programmering opg 4'!$D$7=0,"-",((-A4342+'Lineær programmering opg 4'!$M$7)/'Lineær programmering opg 4'!$K$7)*-1)</f>
        <v>-</v>
      </c>
      <c r="H4342" s="167" t="str">
        <f>IF('Lineær programmering opg 4'!$C$8=0,"-",((-A4342+'Lineær programmering opg 4'!$M$8)/'Lineær programmering opg 4'!$K$8)*-1)</f>
        <v>-</v>
      </c>
      <c r="I4342" s="167" t="str">
        <f>IF('Lineær programmering opg 4'!$D$8=0,"-",'Lineær programmering opg 4'!$G$8)</f>
        <v>-</v>
      </c>
      <c r="J4342" s="295">
        <f>A4342*'Lineær programmering opg 4'!$C$11+Datatabel!C4342*'Lineær programmering opg 4'!$D$11</f>
        <v>43301.699999999859</v>
      </c>
      <c r="K4342" s="9">
        <f t="shared" si="337"/>
        <v>0</v>
      </c>
      <c r="L4342" s="9">
        <f t="shared" si="338"/>
        <v>0</v>
      </c>
    </row>
    <row r="4343" spans="1:12" ht="15" x14ac:dyDescent="0.25">
      <c r="A4343" s="167">
        <f t="shared" si="336"/>
        <v>135.84000000001146</v>
      </c>
      <c r="B4343" s="325">
        <f t="shared" si="339"/>
        <v>0.5660000000000478</v>
      </c>
      <c r="C4343" s="167">
        <f t="shared" si="335"/>
        <v>198.11999999999142</v>
      </c>
      <c r="D4343" s="167">
        <f>IF('Lineær programmering opg 4'!$M$4=0,"-",(-A4343+'Lineær programmering opg 4'!$M$4)/'Lineær programmering opg 4'!$K$4*-1)</f>
        <v>208.31999999997709</v>
      </c>
      <c r="E4343" s="167">
        <f>IF('Lineær programmering opg 4'!$M$5=0,"-",(-A4343+'Lineær programmering opg 4'!$M$5)/'Lineær programmering opg 4'!$K$5*-1)</f>
        <v>198.11999999999142</v>
      </c>
      <c r="F4343" s="167" t="str">
        <f>IF('Lineær programmering opg 4'!$E$6=0,"-",(-A4343+'Lineær programmering opg 4'!$M$6)/'Lineær programmering opg 4'!$K$6*-1)</f>
        <v>-</v>
      </c>
      <c r="G4343" s="167" t="str">
        <f>IF('Lineær programmering opg 4'!$D$7=0,"-",((-A4343+'Lineær programmering opg 4'!$M$7)/'Lineær programmering opg 4'!$K$7)*-1)</f>
        <v>-</v>
      </c>
      <c r="H4343" s="167" t="str">
        <f>IF('Lineær programmering opg 4'!$C$8=0,"-",((-A4343+'Lineær programmering opg 4'!$M$8)/'Lineær programmering opg 4'!$K$8)*-1)</f>
        <v>-</v>
      </c>
      <c r="I4343" s="167" t="str">
        <f>IF('Lineær programmering opg 4'!$D$8=0,"-",'Lineær programmering opg 4'!$G$8)</f>
        <v>-</v>
      </c>
      <c r="J4343" s="295">
        <f>A4343*'Lineær programmering opg 4'!$C$11+Datatabel!C4343*'Lineær programmering opg 4'!$D$11</f>
        <v>43301.999999999854</v>
      </c>
      <c r="K4343" s="9">
        <f t="shared" si="337"/>
        <v>0</v>
      </c>
      <c r="L4343" s="9">
        <f t="shared" si="338"/>
        <v>0</v>
      </c>
    </row>
    <row r="4344" spans="1:12" ht="15" x14ac:dyDescent="0.25">
      <c r="A4344" s="167">
        <f t="shared" si="336"/>
        <v>135.81600000001148</v>
      </c>
      <c r="B4344" s="325">
        <f t="shared" si="339"/>
        <v>0.56590000000004781</v>
      </c>
      <c r="C4344" s="167">
        <f t="shared" si="335"/>
        <v>198.13799999999137</v>
      </c>
      <c r="D4344" s="167">
        <f>IF('Lineær programmering opg 4'!$M$4=0,"-",(-A4344+'Lineær programmering opg 4'!$M$4)/'Lineær programmering opg 4'!$K$4*-1)</f>
        <v>208.36799999997703</v>
      </c>
      <c r="E4344" s="167">
        <f>IF('Lineær programmering opg 4'!$M$5=0,"-",(-A4344+'Lineær programmering opg 4'!$M$5)/'Lineær programmering opg 4'!$K$5*-1)</f>
        <v>198.13799999999137</v>
      </c>
      <c r="F4344" s="167" t="str">
        <f>IF('Lineær programmering opg 4'!$E$6=0,"-",(-A4344+'Lineær programmering opg 4'!$M$6)/'Lineær programmering opg 4'!$K$6*-1)</f>
        <v>-</v>
      </c>
      <c r="G4344" s="167" t="str">
        <f>IF('Lineær programmering opg 4'!$D$7=0,"-",((-A4344+'Lineær programmering opg 4'!$M$7)/'Lineær programmering opg 4'!$K$7)*-1)</f>
        <v>-</v>
      </c>
      <c r="H4344" s="167" t="str">
        <f>IF('Lineær programmering opg 4'!$C$8=0,"-",((-A4344+'Lineær programmering opg 4'!$M$8)/'Lineær programmering opg 4'!$K$8)*-1)</f>
        <v>-</v>
      </c>
      <c r="I4344" s="167" t="str">
        <f>IF('Lineær programmering opg 4'!$D$8=0,"-",'Lineær programmering opg 4'!$G$8)</f>
        <v>-</v>
      </c>
      <c r="J4344" s="295">
        <f>A4344*'Lineær programmering opg 4'!$C$11+Datatabel!C4344*'Lineær programmering opg 4'!$D$11</f>
        <v>43302.299999999857</v>
      </c>
      <c r="K4344" s="9">
        <f t="shared" si="337"/>
        <v>0</v>
      </c>
      <c r="L4344" s="9">
        <f t="shared" si="338"/>
        <v>0</v>
      </c>
    </row>
    <row r="4345" spans="1:12" ht="15" x14ac:dyDescent="0.25">
      <c r="A4345" s="167">
        <f t="shared" si="336"/>
        <v>135.79200000001148</v>
      </c>
      <c r="B4345" s="325">
        <f t="shared" si="339"/>
        <v>0.56580000000004782</v>
      </c>
      <c r="C4345" s="167">
        <f t="shared" si="335"/>
        <v>198.15599999999137</v>
      </c>
      <c r="D4345" s="167">
        <f>IF('Lineær programmering opg 4'!$M$4=0,"-",(-A4345+'Lineær programmering opg 4'!$M$4)/'Lineær programmering opg 4'!$K$4*-1)</f>
        <v>208.41599999997703</v>
      </c>
      <c r="E4345" s="167">
        <f>IF('Lineær programmering opg 4'!$M$5=0,"-",(-A4345+'Lineær programmering opg 4'!$M$5)/'Lineær programmering opg 4'!$K$5*-1)</f>
        <v>198.15599999999137</v>
      </c>
      <c r="F4345" s="167" t="str">
        <f>IF('Lineær programmering opg 4'!$E$6=0,"-",(-A4345+'Lineær programmering opg 4'!$M$6)/'Lineær programmering opg 4'!$K$6*-1)</f>
        <v>-</v>
      </c>
      <c r="G4345" s="167" t="str">
        <f>IF('Lineær programmering opg 4'!$D$7=0,"-",((-A4345+'Lineær programmering opg 4'!$M$7)/'Lineær programmering opg 4'!$K$7)*-1)</f>
        <v>-</v>
      </c>
      <c r="H4345" s="167" t="str">
        <f>IF('Lineær programmering opg 4'!$C$8=0,"-",((-A4345+'Lineær programmering opg 4'!$M$8)/'Lineær programmering opg 4'!$K$8)*-1)</f>
        <v>-</v>
      </c>
      <c r="I4345" s="167" t="str">
        <f>IF('Lineær programmering opg 4'!$D$8=0,"-",'Lineær programmering opg 4'!$G$8)</f>
        <v>-</v>
      </c>
      <c r="J4345" s="295">
        <f>A4345*'Lineær programmering opg 4'!$C$11+Datatabel!C4345*'Lineær programmering opg 4'!$D$11</f>
        <v>43302.599999999853</v>
      </c>
      <c r="K4345" s="9">
        <f t="shared" si="337"/>
        <v>0</v>
      </c>
      <c r="L4345" s="9">
        <f t="shared" si="338"/>
        <v>0</v>
      </c>
    </row>
    <row r="4346" spans="1:12" ht="15" x14ac:dyDescent="0.25">
      <c r="A4346" s="167">
        <f t="shared" si="336"/>
        <v>135.76800000001148</v>
      </c>
      <c r="B4346" s="325">
        <f t="shared" si="339"/>
        <v>0.56570000000004783</v>
      </c>
      <c r="C4346" s="167">
        <f t="shared" si="335"/>
        <v>198.17399999999137</v>
      </c>
      <c r="D4346" s="167">
        <f>IF('Lineær programmering opg 4'!$M$4=0,"-",(-A4346+'Lineær programmering opg 4'!$M$4)/'Lineær programmering opg 4'!$K$4*-1)</f>
        <v>208.46399999997703</v>
      </c>
      <c r="E4346" s="167">
        <f>IF('Lineær programmering opg 4'!$M$5=0,"-",(-A4346+'Lineær programmering opg 4'!$M$5)/'Lineær programmering opg 4'!$K$5*-1)</f>
        <v>198.17399999999137</v>
      </c>
      <c r="F4346" s="167" t="str">
        <f>IF('Lineær programmering opg 4'!$E$6=0,"-",(-A4346+'Lineær programmering opg 4'!$M$6)/'Lineær programmering opg 4'!$K$6*-1)</f>
        <v>-</v>
      </c>
      <c r="G4346" s="167" t="str">
        <f>IF('Lineær programmering opg 4'!$D$7=0,"-",((-A4346+'Lineær programmering opg 4'!$M$7)/'Lineær programmering opg 4'!$K$7)*-1)</f>
        <v>-</v>
      </c>
      <c r="H4346" s="167" t="str">
        <f>IF('Lineær programmering opg 4'!$C$8=0,"-",((-A4346+'Lineær programmering opg 4'!$M$8)/'Lineær programmering opg 4'!$K$8)*-1)</f>
        <v>-</v>
      </c>
      <c r="I4346" s="167" t="str">
        <f>IF('Lineær programmering opg 4'!$D$8=0,"-",'Lineær programmering opg 4'!$G$8)</f>
        <v>-</v>
      </c>
      <c r="J4346" s="295">
        <f>A4346*'Lineær programmering opg 4'!$C$11+Datatabel!C4346*'Lineær programmering opg 4'!$D$11</f>
        <v>43302.899999999849</v>
      </c>
      <c r="K4346" s="9">
        <f t="shared" si="337"/>
        <v>0</v>
      </c>
      <c r="L4346" s="9">
        <f t="shared" si="338"/>
        <v>0</v>
      </c>
    </row>
    <row r="4347" spans="1:12" ht="15" x14ac:dyDescent="0.25">
      <c r="A4347" s="167">
        <f t="shared" si="336"/>
        <v>135.74400000001148</v>
      </c>
      <c r="B4347" s="325">
        <f t="shared" si="339"/>
        <v>0.56560000000004784</v>
      </c>
      <c r="C4347" s="167">
        <f t="shared" si="335"/>
        <v>198.19199999999137</v>
      </c>
      <c r="D4347" s="167">
        <f>IF('Lineær programmering opg 4'!$M$4=0,"-",(-A4347+'Lineær programmering opg 4'!$M$4)/'Lineær programmering opg 4'!$K$4*-1)</f>
        <v>208.51199999997704</v>
      </c>
      <c r="E4347" s="167">
        <f>IF('Lineær programmering opg 4'!$M$5=0,"-",(-A4347+'Lineær programmering opg 4'!$M$5)/'Lineær programmering opg 4'!$K$5*-1)</f>
        <v>198.19199999999137</v>
      </c>
      <c r="F4347" s="167" t="str">
        <f>IF('Lineær programmering opg 4'!$E$6=0,"-",(-A4347+'Lineær programmering opg 4'!$M$6)/'Lineær programmering opg 4'!$K$6*-1)</f>
        <v>-</v>
      </c>
      <c r="G4347" s="167" t="str">
        <f>IF('Lineær programmering opg 4'!$D$7=0,"-",((-A4347+'Lineær programmering opg 4'!$M$7)/'Lineær programmering opg 4'!$K$7)*-1)</f>
        <v>-</v>
      </c>
      <c r="H4347" s="167" t="str">
        <f>IF('Lineær programmering opg 4'!$C$8=0,"-",((-A4347+'Lineær programmering opg 4'!$M$8)/'Lineær programmering opg 4'!$K$8)*-1)</f>
        <v>-</v>
      </c>
      <c r="I4347" s="167" t="str">
        <f>IF('Lineær programmering opg 4'!$D$8=0,"-",'Lineær programmering opg 4'!$G$8)</f>
        <v>-</v>
      </c>
      <c r="J4347" s="295">
        <f>A4347*'Lineær programmering opg 4'!$C$11+Datatabel!C4347*'Lineær programmering opg 4'!$D$11</f>
        <v>43303.199999999852</v>
      </c>
      <c r="K4347" s="9">
        <f t="shared" si="337"/>
        <v>0</v>
      </c>
      <c r="L4347" s="9">
        <f t="shared" si="338"/>
        <v>0</v>
      </c>
    </row>
    <row r="4348" spans="1:12" ht="15" x14ac:dyDescent="0.25">
      <c r="A4348" s="167">
        <f t="shared" si="336"/>
        <v>135.72000000001148</v>
      </c>
      <c r="B4348" s="325">
        <f t="shared" si="339"/>
        <v>0.56550000000004785</v>
      </c>
      <c r="C4348" s="167">
        <f t="shared" si="335"/>
        <v>198.20999999999137</v>
      </c>
      <c r="D4348" s="167">
        <f>IF('Lineær programmering opg 4'!$M$4=0,"-",(-A4348+'Lineær programmering opg 4'!$M$4)/'Lineær programmering opg 4'!$K$4*-1)</f>
        <v>208.55999999997704</v>
      </c>
      <c r="E4348" s="167">
        <f>IF('Lineær programmering opg 4'!$M$5=0,"-",(-A4348+'Lineær programmering opg 4'!$M$5)/'Lineær programmering opg 4'!$K$5*-1)</f>
        <v>198.20999999999137</v>
      </c>
      <c r="F4348" s="167" t="str">
        <f>IF('Lineær programmering opg 4'!$E$6=0,"-",(-A4348+'Lineær programmering opg 4'!$M$6)/'Lineær programmering opg 4'!$K$6*-1)</f>
        <v>-</v>
      </c>
      <c r="G4348" s="167" t="str">
        <f>IF('Lineær programmering opg 4'!$D$7=0,"-",((-A4348+'Lineær programmering opg 4'!$M$7)/'Lineær programmering opg 4'!$K$7)*-1)</f>
        <v>-</v>
      </c>
      <c r="H4348" s="167" t="str">
        <f>IF('Lineær programmering opg 4'!$C$8=0,"-",((-A4348+'Lineær programmering opg 4'!$M$8)/'Lineær programmering opg 4'!$K$8)*-1)</f>
        <v>-</v>
      </c>
      <c r="I4348" s="167" t="str">
        <f>IF('Lineær programmering opg 4'!$D$8=0,"-",'Lineær programmering opg 4'!$G$8)</f>
        <v>-</v>
      </c>
      <c r="J4348" s="295">
        <f>A4348*'Lineær programmering opg 4'!$C$11+Datatabel!C4348*'Lineær programmering opg 4'!$D$11</f>
        <v>43303.499999999854</v>
      </c>
      <c r="K4348" s="9">
        <f t="shared" si="337"/>
        <v>0</v>
      </c>
      <c r="L4348" s="9">
        <f t="shared" si="338"/>
        <v>0</v>
      </c>
    </row>
    <row r="4349" spans="1:12" ht="15" x14ac:dyDescent="0.25">
      <c r="A4349" s="167">
        <f t="shared" si="336"/>
        <v>135.69600000001148</v>
      </c>
      <c r="B4349" s="325">
        <f t="shared" si="339"/>
        <v>0.56540000000004786</v>
      </c>
      <c r="C4349" s="167">
        <f t="shared" si="335"/>
        <v>198.22799999999137</v>
      </c>
      <c r="D4349" s="167">
        <f>IF('Lineær programmering opg 4'!$M$4=0,"-",(-A4349+'Lineær programmering opg 4'!$M$4)/'Lineær programmering opg 4'!$K$4*-1)</f>
        <v>208.60799999997704</v>
      </c>
      <c r="E4349" s="167">
        <f>IF('Lineær programmering opg 4'!$M$5=0,"-",(-A4349+'Lineær programmering opg 4'!$M$5)/'Lineær programmering opg 4'!$K$5*-1)</f>
        <v>198.22799999999137</v>
      </c>
      <c r="F4349" s="167" t="str">
        <f>IF('Lineær programmering opg 4'!$E$6=0,"-",(-A4349+'Lineær programmering opg 4'!$M$6)/'Lineær programmering opg 4'!$K$6*-1)</f>
        <v>-</v>
      </c>
      <c r="G4349" s="167" t="str">
        <f>IF('Lineær programmering opg 4'!$D$7=0,"-",((-A4349+'Lineær programmering opg 4'!$M$7)/'Lineær programmering opg 4'!$K$7)*-1)</f>
        <v>-</v>
      </c>
      <c r="H4349" s="167" t="str">
        <f>IF('Lineær programmering opg 4'!$C$8=0,"-",((-A4349+'Lineær programmering opg 4'!$M$8)/'Lineær programmering opg 4'!$K$8)*-1)</f>
        <v>-</v>
      </c>
      <c r="I4349" s="167" t="str">
        <f>IF('Lineær programmering opg 4'!$D$8=0,"-",'Lineær programmering opg 4'!$G$8)</f>
        <v>-</v>
      </c>
      <c r="J4349" s="295">
        <f>A4349*'Lineær programmering opg 4'!$C$11+Datatabel!C4349*'Lineær programmering opg 4'!$D$11</f>
        <v>43303.799999999857</v>
      </c>
      <c r="K4349" s="9">
        <f t="shared" si="337"/>
        <v>0</v>
      </c>
      <c r="L4349" s="9">
        <f t="shared" si="338"/>
        <v>0</v>
      </c>
    </row>
    <row r="4350" spans="1:12" ht="15" x14ac:dyDescent="0.25">
      <c r="A4350" s="167">
        <f t="shared" si="336"/>
        <v>135.67200000001148</v>
      </c>
      <c r="B4350" s="325">
        <f t="shared" si="339"/>
        <v>0.56530000000004788</v>
      </c>
      <c r="C4350" s="167">
        <f t="shared" si="335"/>
        <v>198.24599999999137</v>
      </c>
      <c r="D4350" s="167">
        <f>IF('Lineær programmering opg 4'!$M$4=0,"-",(-A4350+'Lineær programmering opg 4'!$M$4)/'Lineær programmering opg 4'!$K$4*-1)</f>
        <v>208.65599999997704</v>
      </c>
      <c r="E4350" s="167">
        <f>IF('Lineær programmering opg 4'!$M$5=0,"-",(-A4350+'Lineær programmering opg 4'!$M$5)/'Lineær programmering opg 4'!$K$5*-1)</f>
        <v>198.24599999999137</v>
      </c>
      <c r="F4350" s="167" t="str">
        <f>IF('Lineær programmering opg 4'!$E$6=0,"-",(-A4350+'Lineær programmering opg 4'!$M$6)/'Lineær programmering opg 4'!$K$6*-1)</f>
        <v>-</v>
      </c>
      <c r="G4350" s="167" t="str">
        <f>IF('Lineær programmering opg 4'!$D$7=0,"-",((-A4350+'Lineær programmering opg 4'!$M$7)/'Lineær programmering opg 4'!$K$7)*-1)</f>
        <v>-</v>
      </c>
      <c r="H4350" s="167" t="str">
        <f>IF('Lineær programmering opg 4'!$C$8=0,"-",((-A4350+'Lineær programmering opg 4'!$M$8)/'Lineær programmering opg 4'!$K$8)*-1)</f>
        <v>-</v>
      </c>
      <c r="I4350" s="167" t="str">
        <f>IF('Lineær programmering opg 4'!$D$8=0,"-",'Lineær programmering opg 4'!$G$8)</f>
        <v>-</v>
      </c>
      <c r="J4350" s="295">
        <f>A4350*'Lineær programmering opg 4'!$C$11+Datatabel!C4350*'Lineær programmering opg 4'!$D$11</f>
        <v>43304.099999999853</v>
      </c>
      <c r="K4350" s="9">
        <f t="shared" si="337"/>
        <v>0</v>
      </c>
      <c r="L4350" s="9">
        <f t="shared" si="338"/>
        <v>0</v>
      </c>
    </row>
    <row r="4351" spans="1:12" ht="15" x14ac:dyDescent="0.25">
      <c r="A4351" s="167">
        <f t="shared" si="336"/>
        <v>135.64800000001151</v>
      </c>
      <c r="B4351" s="325">
        <f t="shared" si="339"/>
        <v>0.56520000000004789</v>
      </c>
      <c r="C4351" s="167">
        <f t="shared" si="335"/>
        <v>198.26399999999137</v>
      </c>
      <c r="D4351" s="167">
        <f>IF('Lineær programmering opg 4'!$M$4=0,"-",(-A4351+'Lineær programmering opg 4'!$M$4)/'Lineær programmering opg 4'!$K$4*-1)</f>
        <v>208.70399999997699</v>
      </c>
      <c r="E4351" s="167">
        <f>IF('Lineær programmering opg 4'!$M$5=0,"-",(-A4351+'Lineær programmering opg 4'!$M$5)/'Lineær programmering opg 4'!$K$5*-1)</f>
        <v>198.26399999999137</v>
      </c>
      <c r="F4351" s="167" t="str">
        <f>IF('Lineær programmering opg 4'!$E$6=0,"-",(-A4351+'Lineær programmering opg 4'!$M$6)/'Lineær programmering opg 4'!$K$6*-1)</f>
        <v>-</v>
      </c>
      <c r="G4351" s="167" t="str">
        <f>IF('Lineær programmering opg 4'!$D$7=0,"-",((-A4351+'Lineær programmering opg 4'!$M$7)/'Lineær programmering opg 4'!$K$7)*-1)</f>
        <v>-</v>
      </c>
      <c r="H4351" s="167" t="str">
        <f>IF('Lineær programmering opg 4'!$C$8=0,"-",((-A4351+'Lineær programmering opg 4'!$M$8)/'Lineær programmering opg 4'!$K$8)*-1)</f>
        <v>-</v>
      </c>
      <c r="I4351" s="167" t="str">
        <f>IF('Lineær programmering opg 4'!$D$8=0,"-",'Lineær programmering opg 4'!$G$8)</f>
        <v>-</v>
      </c>
      <c r="J4351" s="295">
        <f>A4351*'Lineær programmering opg 4'!$C$11+Datatabel!C4351*'Lineær programmering opg 4'!$D$11</f>
        <v>43304.399999999856</v>
      </c>
      <c r="K4351" s="9">
        <f t="shared" si="337"/>
        <v>0</v>
      </c>
      <c r="L4351" s="9">
        <f t="shared" si="338"/>
        <v>0</v>
      </c>
    </row>
    <row r="4352" spans="1:12" ht="15" x14ac:dyDescent="0.25">
      <c r="A4352" s="167">
        <f t="shared" si="336"/>
        <v>135.62400000001151</v>
      </c>
      <c r="B4352" s="325">
        <f t="shared" si="339"/>
        <v>0.5651000000000479</v>
      </c>
      <c r="C4352" s="167">
        <f t="shared" si="335"/>
        <v>198.28199999999137</v>
      </c>
      <c r="D4352" s="167">
        <f>IF('Lineær programmering opg 4'!$M$4=0,"-",(-A4352+'Lineær programmering opg 4'!$M$4)/'Lineær programmering opg 4'!$K$4*-1)</f>
        <v>208.75199999997699</v>
      </c>
      <c r="E4352" s="167">
        <f>IF('Lineær programmering opg 4'!$M$5=0,"-",(-A4352+'Lineær programmering opg 4'!$M$5)/'Lineær programmering opg 4'!$K$5*-1)</f>
        <v>198.28199999999137</v>
      </c>
      <c r="F4352" s="167" t="str">
        <f>IF('Lineær programmering opg 4'!$E$6=0,"-",(-A4352+'Lineær programmering opg 4'!$M$6)/'Lineær programmering opg 4'!$K$6*-1)</f>
        <v>-</v>
      </c>
      <c r="G4352" s="167" t="str">
        <f>IF('Lineær programmering opg 4'!$D$7=0,"-",((-A4352+'Lineær programmering opg 4'!$M$7)/'Lineær programmering opg 4'!$K$7)*-1)</f>
        <v>-</v>
      </c>
      <c r="H4352" s="167" t="str">
        <f>IF('Lineær programmering opg 4'!$C$8=0,"-",((-A4352+'Lineær programmering opg 4'!$M$8)/'Lineær programmering opg 4'!$K$8)*-1)</f>
        <v>-</v>
      </c>
      <c r="I4352" s="167" t="str">
        <f>IF('Lineær programmering opg 4'!$D$8=0,"-",'Lineær programmering opg 4'!$G$8)</f>
        <v>-</v>
      </c>
      <c r="J4352" s="295">
        <f>A4352*'Lineær programmering opg 4'!$C$11+Datatabel!C4352*'Lineær programmering opg 4'!$D$11</f>
        <v>43304.699999999852</v>
      </c>
      <c r="K4352" s="9">
        <f t="shared" si="337"/>
        <v>0</v>
      </c>
      <c r="L4352" s="9">
        <f t="shared" si="338"/>
        <v>0</v>
      </c>
    </row>
    <row r="4353" spans="1:12" ht="15" x14ac:dyDescent="0.25">
      <c r="A4353" s="167">
        <f t="shared" si="336"/>
        <v>135.60000000001151</v>
      </c>
      <c r="B4353" s="325">
        <f t="shared" si="339"/>
        <v>0.56500000000004791</v>
      </c>
      <c r="C4353" s="167">
        <f t="shared" si="335"/>
        <v>198.29999999999137</v>
      </c>
      <c r="D4353" s="167">
        <f>IF('Lineær programmering opg 4'!$M$4=0,"-",(-A4353+'Lineær programmering opg 4'!$M$4)/'Lineær programmering opg 4'!$K$4*-1)</f>
        <v>208.79999999997699</v>
      </c>
      <c r="E4353" s="167">
        <f>IF('Lineær programmering opg 4'!$M$5=0,"-",(-A4353+'Lineær programmering opg 4'!$M$5)/'Lineær programmering opg 4'!$K$5*-1)</f>
        <v>198.29999999999137</v>
      </c>
      <c r="F4353" s="167" t="str">
        <f>IF('Lineær programmering opg 4'!$E$6=0,"-",(-A4353+'Lineær programmering opg 4'!$M$6)/'Lineær programmering opg 4'!$K$6*-1)</f>
        <v>-</v>
      </c>
      <c r="G4353" s="167" t="str">
        <f>IF('Lineær programmering opg 4'!$D$7=0,"-",((-A4353+'Lineær programmering opg 4'!$M$7)/'Lineær programmering opg 4'!$K$7)*-1)</f>
        <v>-</v>
      </c>
      <c r="H4353" s="167" t="str">
        <f>IF('Lineær programmering opg 4'!$C$8=0,"-",((-A4353+'Lineær programmering opg 4'!$M$8)/'Lineær programmering opg 4'!$K$8)*-1)</f>
        <v>-</v>
      </c>
      <c r="I4353" s="167" t="str">
        <f>IF('Lineær programmering opg 4'!$D$8=0,"-",'Lineær programmering opg 4'!$G$8)</f>
        <v>-</v>
      </c>
      <c r="J4353" s="295">
        <f>A4353*'Lineær programmering opg 4'!$C$11+Datatabel!C4353*'Lineær programmering opg 4'!$D$11</f>
        <v>43304.999999999854</v>
      </c>
      <c r="K4353" s="9">
        <f t="shared" si="337"/>
        <v>0</v>
      </c>
      <c r="L4353" s="9">
        <f t="shared" si="338"/>
        <v>0</v>
      </c>
    </row>
    <row r="4354" spans="1:12" ht="15" x14ac:dyDescent="0.25">
      <c r="A4354" s="167">
        <f t="shared" si="336"/>
        <v>135.5760000000115</v>
      </c>
      <c r="B4354" s="325">
        <f t="shared" si="339"/>
        <v>0.56490000000004792</v>
      </c>
      <c r="C4354" s="167">
        <f t="shared" si="335"/>
        <v>198.31799999999137</v>
      </c>
      <c r="D4354" s="167">
        <f>IF('Lineær programmering opg 4'!$M$4=0,"-",(-A4354+'Lineær programmering opg 4'!$M$4)/'Lineær programmering opg 4'!$K$4*-1)</f>
        <v>208.84799999997699</v>
      </c>
      <c r="E4354" s="167">
        <f>IF('Lineær programmering opg 4'!$M$5=0,"-",(-A4354+'Lineær programmering opg 4'!$M$5)/'Lineær programmering opg 4'!$K$5*-1)</f>
        <v>198.31799999999137</v>
      </c>
      <c r="F4354" s="167" t="str">
        <f>IF('Lineær programmering opg 4'!$E$6=0,"-",(-A4354+'Lineær programmering opg 4'!$M$6)/'Lineær programmering opg 4'!$K$6*-1)</f>
        <v>-</v>
      </c>
      <c r="G4354" s="167" t="str">
        <f>IF('Lineær programmering opg 4'!$D$7=0,"-",((-A4354+'Lineær programmering opg 4'!$M$7)/'Lineær programmering opg 4'!$K$7)*-1)</f>
        <v>-</v>
      </c>
      <c r="H4354" s="167" t="str">
        <f>IF('Lineær programmering opg 4'!$C$8=0,"-",((-A4354+'Lineær programmering opg 4'!$M$8)/'Lineær programmering opg 4'!$K$8)*-1)</f>
        <v>-</v>
      </c>
      <c r="I4354" s="167" t="str">
        <f>IF('Lineær programmering opg 4'!$D$8=0,"-",'Lineær programmering opg 4'!$G$8)</f>
        <v>-</v>
      </c>
      <c r="J4354" s="295">
        <f>A4354*'Lineær programmering opg 4'!$C$11+Datatabel!C4354*'Lineær programmering opg 4'!$D$11</f>
        <v>43305.299999999857</v>
      </c>
      <c r="K4354" s="9">
        <f t="shared" si="337"/>
        <v>0</v>
      </c>
      <c r="L4354" s="9">
        <f t="shared" si="338"/>
        <v>0</v>
      </c>
    </row>
    <row r="4355" spans="1:12" ht="15" x14ac:dyDescent="0.25">
      <c r="A4355" s="167">
        <f t="shared" si="336"/>
        <v>135.5520000000115</v>
      </c>
      <c r="B4355" s="325">
        <f t="shared" si="339"/>
        <v>0.56480000000004793</v>
      </c>
      <c r="C4355" s="167">
        <f t="shared" ref="C4355:C4418" si="340">MIN(D4355,E4355,F4355,G4355,H4355,I4355)</f>
        <v>198.33599999999137</v>
      </c>
      <c r="D4355" s="167">
        <f>IF('Lineær programmering opg 4'!$M$4=0,"-",(-A4355+'Lineær programmering opg 4'!$M$4)/'Lineær programmering opg 4'!$K$4*-1)</f>
        <v>208.89599999997699</v>
      </c>
      <c r="E4355" s="167">
        <f>IF('Lineær programmering opg 4'!$M$5=0,"-",(-A4355+'Lineær programmering opg 4'!$M$5)/'Lineær programmering opg 4'!$K$5*-1)</f>
        <v>198.33599999999137</v>
      </c>
      <c r="F4355" s="167" t="str">
        <f>IF('Lineær programmering opg 4'!$E$6=0,"-",(-A4355+'Lineær programmering opg 4'!$M$6)/'Lineær programmering opg 4'!$K$6*-1)</f>
        <v>-</v>
      </c>
      <c r="G4355" s="167" t="str">
        <f>IF('Lineær programmering opg 4'!$D$7=0,"-",((-A4355+'Lineær programmering opg 4'!$M$7)/'Lineær programmering opg 4'!$K$7)*-1)</f>
        <v>-</v>
      </c>
      <c r="H4355" s="167" t="str">
        <f>IF('Lineær programmering opg 4'!$C$8=0,"-",((-A4355+'Lineær programmering opg 4'!$M$8)/'Lineær programmering opg 4'!$K$8)*-1)</f>
        <v>-</v>
      </c>
      <c r="I4355" s="167" t="str">
        <f>IF('Lineær programmering opg 4'!$D$8=0,"-",'Lineær programmering opg 4'!$G$8)</f>
        <v>-</v>
      </c>
      <c r="J4355" s="295">
        <f>A4355*'Lineær programmering opg 4'!$C$11+Datatabel!C4355*'Lineær programmering opg 4'!$D$11</f>
        <v>43305.59999999986</v>
      </c>
      <c r="K4355" s="9">
        <f t="shared" si="337"/>
        <v>0</v>
      </c>
      <c r="L4355" s="9">
        <f t="shared" si="338"/>
        <v>0</v>
      </c>
    </row>
    <row r="4356" spans="1:12" ht="15" x14ac:dyDescent="0.25">
      <c r="A4356" s="167">
        <f t="shared" ref="A4356:A4419" si="341">$A$3*B4356</f>
        <v>135.5280000000115</v>
      </c>
      <c r="B4356" s="325">
        <f t="shared" si="339"/>
        <v>0.56470000000004794</v>
      </c>
      <c r="C4356" s="167">
        <f t="shared" si="340"/>
        <v>198.35399999999137</v>
      </c>
      <c r="D4356" s="167">
        <f>IF('Lineær programmering opg 4'!$M$4=0,"-",(-A4356+'Lineær programmering opg 4'!$M$4)/'Lineær programmering opg 4'!$K$4*-1)</f>
        <v>208.943999999977</v>
      </c>
      <c r="E4356" s="167">
        <f>IF('Lineær programmering opg 4'!$M$5=0,"-",(-A4356+'Lineær programmering opg 4'!$M$5)/'Lineær programmering opg 4'!$K$5*-1)</f>
        <v>198.35399999999137</v>
      </c>
      <c r="F4356" s="167" t="str">
        <f>IF('Lineær programmering opg 4'!$E$6=0,"-",(-A4356+'Lineær programmering opg 4'!$M$6)/'Lineær programmering opg 4'!$K$6*-1)</f>
        <v>-</v>
      </c>
      <c r="G4356" s="167" t="str">
        <f>IF('Lineær programmering opg 4'!$D$7=0,"-",((-A4356+'Lineær programmering opg 4'!$M$7)/'Lineær programmering opg 4'!$K$7)*-1)</f>
        <v>-</v>
      </c>
      <c r="H4356" s="167" t="str">
        <f>IF('Lineær programmering opg 4'!$C$8=0,"-",((-A4356+'Lineær programmering opg 4'!$M$8)/'Lineær programmering opg 4'!$K$8)*-1)</f>
        <v>-</v>
      </c>
      <c r="I4356" s="167" t="str">
        <f>IF('Lineær programmering opg 4'!$D$8=0,"-",'Lineær programmering opg 4'!$G$8)</f>
        <v>-</v>
      </c>
      <c r="J4356" s="295">
        <f>A4356*'Lineær programmering opg 4'!$C$11+Datatabel!C4356*'Lineær programmering opg 4'!$D$11</f>
        <v>43305.899999999856</v>
      </c>
      <c r="K4356" s="9">
        <f t="shared" ref="K4356:K4419" si="342">IF($J$10004=J4356,A4356,0)</f>
        <v>0</v>
      </c>
      <c r="L4356" s="9">
        <f t="shared" ref="L4356:L4419" si="343">IF(J4356=$J$10004,C4356,0)</f>
        <v>0</v>
      </c>
    </row>
    <row r="4357" spans="1:12" ht="15" x14ac:dyDescent="0.25">
      <c r="A4357" s="167">
        <f t="shared" si="341"/>
        <v>135.5040000000115</v>
      </c>
      <c r="B4357" s="325">
        <f t="shared" ref="B4357:B4420" si="344">B4356-0.01%</f>
        <v>0.56460000000004795</v>
      </c>
      <c r="C4357" s="167">
        <f t="shared" si="340"/>
        <v>198.37199999999137</v>
      </c>
      <c r="D4357" s="167">
        <f>IF('Lineær programmering opg 4'!$M$4=0,"-",(-A4357+'Lineær programmering opg 4'!$M$4)/'Lineær programmering opg 4'!$K$4*-1)</f>
        <v>208.991999999977</v>
      </c>
      <c r="E4357" s="167">
        <f>IF('Lineær programmering opg 4'!$M$5=0,"-",(-A4357+'Lineær programmering opg 4'!$M$5)/'Lineær programmering opg 4'!$K$5*-1)</f>
        <v>198.37199999999137</v>
      </c>
      <c r="F4357" s="167" t="str">
        <f>IF('Lineær programmering opg 4'!$E$6=0,"-",(-A4357+'Lineær programmering opg 4'!$M$6)/'Lineær programmering opg 4'!$K$6*-1)</f>
        <v>-</v>
      </c>
      <c r="G4357" s="167" t="str">
        <f>IF('Lineær programmering opg 4'!$D$7=0,"-",((-A4357+'Lineær programmering opg 4'!$M$7)/'Lineær programmering opg 4'!$K$7)*-1)</f>
        <v>-</v>
      </c>
      <c r="H4357" s="167" t="str">
        <f>IF('Lineær programmering opg 4'!$C$8=0,"-",((-A4357+'Lineær programmering opg 4'!$M$8)/'Lineær programmering opg 4'!$K$8)*-1)</f>
        <v>-</v>
      </c>
      <c r="I4357" s="167" t="str">
        <f>IF('Lineær programmering opg 4'!$D$8=0,"-",'Lineær programmering opg 4'!$G$8)</f>
        <v>-</v>
      </c>
      <c r="J4357" s="295">
        <f>A4357*'Lineær programmering opg 4'!$C$11+Datatabel!C4357*'Lineær programmering opg 4'!$D$11</f>
        <v>43306.199999999859</v>
      </c>
      <c r="K4357" s="9">
        <f t="shared" si="342"/>
        <v>0</v>
      </c>
      <c r="L4357" s="9">
        <f t="shared" si="343"/>
        <v>0</v>
      </c>
    </row>
    <row r="4358" spans="1:12" ht="15" x14ac:dyDescent="0.25">
      <c r="A4358" s="167">
        <f t="shared" si="341"/>
        <v>135.4800000000115</v>
      </c>
      <c r="B4358" s="325">
        <f t="shared" si="344"/>
        <v>0.56450000000004796</v>
      </c>
      <c r="C4358" s="167">
        <f t="shared" si="340"/>
        <v>198.38999999999137</v>
      </c>
      <c r="D4358" s="167">
        <f>IF('Lineær programmering opg 4'!$M$4=0,"-",(-A4358+'Lineær programmering opg 4'!$M$4)/'Lineær programmering opg 4'!$K$4*-1)</f>
        <v>209.039999999977</v>
      </c>
      <c r="E4358" s="167">
        <f>IF('Lineær programmering opg 4'!$M$5=0,"-",(-A4358+'Lineær programmering opg 4'!$M$5)/'Lineær programmering opg 4'!$K$5*-1)</f>
        <v>198.38999999999137</v>
      </c>
      <c r="F4358" s="167" t="str">
        <f>IF('Lineær programmering opg 4'!$E$6=0,"-",(-A4358+'Lineær programmering opg 4'!$M$6)/'Lineær programmering opg 4'!$K$6*-1)</f>
        <v>-</v>
      </c>
      <c r="G4358" s="167" t="str">
        <f>IF('Lineær programmering opg 4'!$D$7=0,"-",((-A4358+'Lineær programmering opg 4'!$M$7)/'Lineær programmering opg 4'!$K$7)*-1)</f>
        <v>-</v>
      </c>
      <c r="H4358" s="167" t="str">
        <f>IF('Lineær programmering opg 4'!$C$8=0,"-",((-A4358+'Lineær programmering opg 4'!$M$8)/'Lineær programmering opg 4'!$K$8)*-1)</f>
        <v>-</v>
      </c>
      <c r="I4358" s="167" t="str">
        <f>IF('Lineær programmering opg 4'!$D$8=0,"-",'Lineær programmering opg 4'!$G$8)</f>
        <v>-</v>
      </c>
      <c r="J4358" s="295">
        <f>A4358*'Lineær programmering opg 4'!$C$11+Datatabel!C4358*'Lineær programmering opg 4'!$D$11</f>
        <v>43306.499999999854</v>
      </c>
      <c r="K4358" s="9">
        <f t="shared" si="342"/>
        <v>0</v>
      </c>
      <c r="L4358" s="9">
        <f t="shared" si="343"/>
        <v>0</v>
      </c>
    </row>
    <row r="4359" spans="1:12" ht="15" x14ac:dyDescent="0.25">
      <c r="A4359" s="167">
        <f t="shared" si="341"/>
        <v>135.4560000000115</v>
      </c>
      <c r="B4359" s="325">
        <f t="shared" si="344"/>
        <v>0.56440000000004797</v>
      </c>
      <c r="C4359" s="167">
        <f t="shared" si="340"/>
        <v>198.40799999999138</v>
      </c>
      <c r="D4359" s="167">
        <f>IF('Lineær programmering opg 4'!$M$4=0,"-",(-A4359+'Lineær programmering opg 4'!$M$4)/'Lineær programmering opg 4'!$K$4*-1)</f>
        <v>209.087999999977</v>
      </c>
      <c r="E4359" s="167">
        <f>IF('Lineær programmering opg 4'!$M$5=0,"-",(-A4359+'Lineær programmering opg 4'!$M$5)/'Lineær programmering opg 4'!$K$5*-1)</f>
        <v>198.40799999999138</v>
      </c>
      <c r="F4359" s="167" t="str">
        <f>IF('Lineær programmering opg 4'!$E$6=0,"-",(-A4359+'Lineær programmering opg 4'!$M$6)/'Lineær programmering opg 4'!$K$6*-1)</f>
        <v>-</v>
      </c>
      <c r="G4359" s="167" t="str">
        <f>IF('Lineær programmering opg 4'!$D$7=0,"-",((-A4359+'Lineær programmering opg 4'!$M$7)/'Lineær programmering opg 4'!$K$7)*-1)</f>
        <v>-</v>
      </c>
      <c r="H4359" s="167" t="str">
        <f>IF('Lineær programmering opg 4'!$C$8=0,"-",((-A4359+'Lineær programmering opg 4'!$M$8)/'Lineær programmering opg 4'!$K$8)*-1)</f>
        <v>-</v>
      </c>
      <c r="I4359" s="167" t="str">
        <f>IF('Lineær programmering opg 4'!$D$8=0,"-",'Lineær programmering opg 4'!$G$8)</f>
        <v>-</v>
      </c>
      <c r="J4359" s="295">
        <f>A4359*'Lineær programmering opg 4'!$C$11+Datatabel!C4359*'Lineær programmering opg 4'!$D$11</f>
        <v>43306.799999999857</v>
      </c>
      <c r="K4359" s="9">
        <f t="shared" si="342"/>
        <v>0</v>
      </c>
      <c r="L4359" s="9">
        <f t="shared" si="343"/>
        <v>0</v>
      </c>
    </row>
    <row r="4360" spans="1:12" ht="15" x14ac:dyDescent="0.25">
      <c r="A4360" s="167">
        <f t="shared" si="341"/>
        <v>135.43200000001153</v>
      </c>
      <c r="B4360" s="325">
        <f t="shared" si="344"/>
        <v>0.56430000000004799</v>
      </c>
      <c r="C4360" s="167">
        <f t="shared" si="340"/>
        <v>198.42599999999138</v>
      </c>
      <c r="D4360" s="167">
        <f>IF('Lineær programmering opg 4'!$M$4=0,"-",(-A4360+'Lineær programmering opg 4'!$M$4)/'Lineær programmering opg 4'!$K$4*-1)</f>
        <v>209.13599999997695</v>
      </c>
      <c r="E4360" s="167">
        <f>IF('Lineær programmering opg 4'!$M$5=0,"-",(-A4360+'Lineær programmering opg 4'!$M$5)/'Lineær programmering opg 4'!$K$5*-1)</f>
        <v>198.42599999999138</v>
      </c>
      <c r="F4360" s="167" t="str">
        <f>IF('Lineær programmering opg 4'!$E$6=0,"-",(-A4360+'Lineær programmering opg 4'!$M$6)/'Lineær programmering opg 4'!$K$6*-1)</f>
        <v>-</v>
      </c>
      <c r="G4360" s="167" t="str">
        <f>IF('Lineær programmering opg 4'!$D$7=0,"-",((-A4360+'Lineær programmering opg 4'!$M$7)/'Lineær programmering opg 4'!$K$7)*-1)</f>
        <v>-</v>
      </c>
      <c r="H4360" s="167" t="str">
        <f>IF('Lineær programmering opg 4'!$C$8=0,"-",((-A4360+'Lineær programmering opg 4'!$M$8)/'Lineær programmering opg 4'!$K$8)*-1)</f>
        <v>-</v>
      </c>
      <c r="I4360" s="167" t="str">
        <f>IF('Lineær programmering opg 4'!$D$8=0,"-",'Lineær programmering opg 4'!$G$8)</f>
        <v>-</v>
      </c>
      <c r="J4360" s="295">
        <f>A4360*'Lineær programmering opg 4'!$C$11+Datatabel!C4360*'Lineær programmering opg 4'!$D$11</f>
        <v>43307.09999999986</v>
      </c>
      <c r="K4360" s="9">
        <f t="shared" si="342"/>
        <v>0</v>
      </c>
      <c r="L4360" s="9">
        <f t="shared" si="343"/>
        <v>0</v>
      </c>
    </row>
    <row r="4361" spans="1:12" ht="15" x14ac:dyDescent="0.25">
      <c r="A4361" s="167">
        <f t="shared" si="341"/>
        <v>135.40800000001153</v>
      </c>
      <c r="B4361" s="325">
        <f t="shared" si="344"/>
        <v>0.564200000000048</v>
      </c>
      <c r="C4361" s="167">
        <f t="shared" si="340"/>
        <v>198.44399999999138</v>
      </c>
      <c r="D4361" s="167">
        <f>IF('Lineær programmering opg 4'!$M$4=0,"-",(-A4361+'Lineær programmering opg 4'!$M$4)/'Lineær programmering opg 4'!$K$4*-1)</f>
        <v>209.18399999997695</v>
      </c>
      <c r="E4361" s="167">
        <f>IF('Lineær programmering opg 4'!$M$5=0,"-",(-A4361+'Lineær programmering opg 4'!$M$5)/'Lineær programmering opg 4'!$K$5*-1)</f>
        <v>198.44399999999138</v>
      </c>
      <c r="F4361" s="167" t="str">
        <f>IF('Lineær programmering opg 4'!$E$6=0,"-",(-A4361+'Lineær programmering opg 4'!$M$6)/'Lineær programmering opg 4'!$K$6*-1)</f>
        <v>-</v>
      </c>
      <c r="G4361" s="167" t="str">
        <f>IF('Lineær programmering opg 4'!$D$7=0,"-",((-A4361+'Lineær programmering opg 4'!$M$7)/'Lineær programmering opg 4'!$K$7)*-1)</f>
        <v>-</v>
      </c>
      <c r="H4361" s="167" t="str">
        <f>IF('Lineær programmering opg 4'!$C$8=0,"-",((-A4361+'Lineær programmering opg 4'!$M$8)/'Lineær programmering opg 4'!$K$8)*-1)</f>
        <v>-</v>
      </c>
      <c r="I4361" s="167" t="str">
        <f>IF('Lineær programmering opg 4'!$D$8=0,"-",'Lineær programmering opg 4'!$G$8)</f>
        <v>-</v>
      </c>
      <c r="J4361" s="295">
        <f>A4361*'Lineær programmering opg 4'!$C$11+Datatabel!C4361*'Lineær programmering opg 4'!$D$11</f>
        <v>43307.399999999863</v>
      </c>
      <c r="K4361" s="9">
        <f t="shared" si="342"/>
        <v>0</v>
      </c>
      <c r="L4361" s="9">
        <f t="shared" si="343"/>
        <v>0</v>
      </c>
    </row>
    <row r="4362" spans="1:12" ht="15" x14ac:dyDescent="0.25">
      <c r="A4362" s="167">
        <f t="shared" si="341"/>
        <v>135.38400000001153</v>
      </c>
      <c r="B4362" s="325">
        <f t="shared" si="344"/>
        <v>0.56410000000004801</v>
      </c>
      <c r="C4362" s="167">
        <f t="shared" si="340"/>
        <v>198.46199999999138</v>
      </c>
      <c r="D4362" s="167">
        <f>IF('Lineær programmering opg 4'!$M$4=0,"-",(-A4362+'Lineær programmering opg 4'!$M$4)/'Lineær programmering opg 4'!$K$4*-1)</f>
        <v>209.23199999997695</v>
      </c>
      <c r="E4362" s="167">
        <f>IF('Lineær programmering opg 4'!$M$5=0,"-",(-A4362+'Lineær programmering opg 4'!$M$5)/'Lineær programmering opg 4'!$K$5*-1)</f>
        <v>198.46199999999138</v>
      </c>
      <c r="F4362" s="167" t="str">
        <f>IF('Lineær programmering opg 4'!$E$6=0,"-",(-A4362+'Lineær programmering opg 4'!$M$6)/'Lineær programmering opg 4'!$K$6*-1)</f>
        <v>-</v>
      </c>
      <c r="G4362" s="167" t="str">
        <f>IF('Lineær programmering opg 4'!$D$7=0,"-",((-A4362+'Lineær programmering opg 4'!$M$7)/'Lineær programmering opg 4'!$K$7)*-1)</f>
        <v>-</v>
      </c>
      <c r="H4362" s="167" t="str">
        <f>IF('Lineær programmering opg 4'!$C$8=0,"-",((-A4362+'Lineær programmering opg 4'!$M$8)/'Lineær programmering opg 4'!$K$8)*-1)</f>
        <v>-</v>
      </c>
      <c r="I4362" s="167" t="str">
        <f>IF('Lineær programmering opg 4'!$D$8=0,"-",'Lineær programmering opg 4'!$G$8)</f>
        <v>-</v>
      </c>
      <c r="J4362" s="295">
        <f>A4362*'Lineær programmering opg 4'!$C$11+Datatabel!C4362*'Lineær programmering opg 4'!$D$11</f>
        <v>43307.699999999859</v>
      </c>
      <c r="K4362" s="9">
        <f t="shared" si="342"/>
        <v>0</v>
      </c>
      <c r="L4362" s="9">
        <f t="shared" si="343"/>
        <v>0</v>
      </c>
    </row>
    <row r="4363" spans="1:12" ht="15" x14ac:dyDescent="0.25">
      <c r="A4363" s="167">
        <f t="shared" si="341"/>
        <v>135.36000000001152</v>
      </c>
      <c r="B4363" s="325">
        <f t="shared" si="344"/>
        <v>0.56400000000004802</v>
      </c>
      <c r="C4363" s="167">
        <f t="shared" si="340"/>
        <v>198.47999999999138</v>
      </c>
      <c r="D4363" s="167">
        <f>IF('Lineær programmering opg 4'!$M$4=0,"-",(-A4363+'Lineær programmering opg 4'!$M$4)/'Lineær programmering opg 4'!$K$4*-1)</f>
        <v>209.27999999997695</v>
      </c>
      <c r="E4363" s="167">
        <f>IF('Lineær programmering opg 4'!$M$5=0,"-",(-A4363+'Lineær programmering opg 4'!$M$5)/'Lineær programmering opg 4'!$K$5*-1)</f>
        <v>198.47999999999138</v>
      </c>
      <c r="F4363" s="167" t="str">
        <f>IF('Lineær programmering opg 4'!$E$6=0,"-",(-A4363+'Lineær programmering opg 4'!$M$6)/'Lineær programmering opg 4'!$K$6*-1)</f>
        <v>-</v>
      </c>
      <c r="G4363" s="167" t="str">
        <f>IF('Lineær programmering opg 4'!$D$7=0,"-",((-A4363+'Lineær programmering opg 4'!$M$7)/'Lineær programmering opg 4'!$K$7)*-1)</f>
        <v>-</v>
      </c>
      <c r="H4363" s="167" t="str">
        <f>IF('Lineær programmering opg 4'!$C$8=0,"-",((-A4363+'Lineær programmering opg 4'!$M$8)/'Lineær programmering opg 4'!$K$8)*-1)</f>
        <v>-</v>
      </c>
      <c r="I4363" s="167" t="str">
        <f>IF('Lineær programmering opg 4'!$D$8=0,"-",'Lineær programmering opg 4'!$G$8)</f>
        <v>-</v>
      </c>
      <c r="J4363" s="295">
        <f>A4363*'Lineær programmering opg 4'!$C$11+Datatabel!C4363*'Lineær programmering opg 4'!$D$11</f>
        <v>43307.999999999854</v>
      </c>
      <c r="K4363" s="9">
        <f t="shared" si="342"/>
        <v>0</v>
      </c>
      <c r="L4363" s="9">
        <f t="shared" si="343"/>
        <v>0</v>
      </c>
    </row>
    <row r="4364" spans="1:12" ht="15" x14ac:dyDescent="0.25">
      <c r="A4364" s="167">
        <f t="shared" si="341"/>
        <v>135.33600000001152</v>
      </c>
      <c r="B4364" s="325">
        <f t="shared" si="344"/>
        <v>0.56390000000004803</v>
      </c>
      <c r="C4364" s="167">
        <f t="shared" si="340"/>
        <v>198.49799999999138</v>
      </c>
      <c r="D4364" s="167">
        <f>IF('Lineær programmering opg 4'!$M$4=0,"-",(-A4364+'Lineær programmering opg 4'!$M$4)/'Lineær programmering opg 4'!$K$4*-1)</f>
        <v>209.32799999997695</v>
      </c>
      <c r="E4364" s="167">
        <f>IF('Lineær programmering opg 4'!$M$5=0,"-",(-A4364+'Lineær programmering opg 4'!$M$5)/'Lineær programmering opg 4'!$K$5*-1)</f>
        <v>198.49799999999138</v>
      </c>
      <c r="F4364" s="167" t="str">
        <f>IF('Lineær programmering opg 4'!$E$6=0,"-",(-A4364+'Lineær programmering opg 4'!$M$6)/'Lineær programmering opg 4'!$K$6*-1)</f>
        <v>-</v>
      </c>
      <c r="G4364" s="167" t="str">
        <f>IF('Lineær programmering opg 4'!$D$7=0,"-",((-A4364+'Lineær programmering opg 4'!$M$7)/'Lineær programmering opg 4'!$K$7)*-1)</f>
        <v>-</v>
      </c>
      <c r="H4364" s="167" t="str">
        <f>IF('Lineær programmering opg 4'!$C$8=0,"-",((-A4364+'Lineær programmering opg 4'!$M$8)/'Lineær programmering opg 4'!$K$8)*-1)</f>
        <v>-</v>
      </c>
      <c r="I4364" s="167" t="str">
        <f>IF('Lineær programmering opg 4'!$D$8=0,"-",'Lineær programmering opg 4'!$G$8)</f>
        <v>-</v>
      </c>
      <c r="J4364" s="295">
        <f>A4364*'Lineær programmering opg 4'!$C$11+Datatabel!C4364*'Lineær programmering opg 4'!$D$11</f>
        <v>43308.299999999857</v>
      </c>
      <c r="K4364" s="9">
        <f t="shared" si="342"/>
        <v>0</v>
      </c>
      <c r="L4364" s="9">
        <f t="shared" si="343"/>
        <v>0</v>
      </c>
    </row>
    <row r="4365" spans="1:12" ht="15" x14ac:dyDescent="0.25">
      <c r="A4365" s="167">
        <f t="shared" si="341"/>
        <v>135.31200000001152</v>
      </c>
      <c r="B4365" s="325">
        <f t="shared" si="344"/>
        <v>0.56380000000004804</v>
      </c>
      <c r="C4365" s="167">
        <f t="shared" si="340"/>
        <v>198.51599999999138</v>
      </c>
      <c r="D4365" s="167">
        <f>IF('Lineær programmering opg 4'!$M$4=0,"-",(-A4365+'Lineær programmering opg 4'!$M$4)/'Lineær programmering opg 4'!$K$4*-1)</f>
        <v>209.37599999997695</v>
      </c>
      <c r="E4365" s="167">
        <f>IF('Lineær programmering opg 4'!$M$5=0,"-",(-A4365+'Lineær programmering opg 4'!$M$5)/'Lineær programmering opg 4'!$K$5*-1)</f>
        <v>198.51599999999138</v>
      </c>
      <c r="F4365" s="167" t="str">
        <f>IF('Lineær programmering opg 4'!$E$6=0,"-",(-A4365+'Lineær programmering opg 4'!$M$6)/'Lineær programmering opg 4'!$K$6*-1)</f>
        <v>-</v>
      </c>
      <c r="G4365" s="167" t="str">
        <f>IF('Lineær programmering opg 4'!$D$7=0,"-",((-A4365+'Lineær programmering opg 4'!$M$7)/'Lineær programmering opg 4'!$K$7)*-1)</f>
        <v>-</v>
      </c>
      <c r="H4365" s="167" t="str">
        <f>IF('Lineær programmering opg 4'!$C$8=0,"-",((-A4365+'Lineær programmering opg 4'!$M$8)/'Lineær programmering opg 4'!$K$8)*-1)</f>
        <v>-</v>
      </c>
      <c r="I4365" s="167" t="str">
        <f>IF('Lineær programmering opg 4'!$D$8=0,"-",'Lineær programmering opg 4'!$G$8)</f>
        <v>-</v>
      </c>
      <c r="J4365" s="295">
        <f>A4365*'Lineær programmering opg 4'!$C$11+Datatabel!C4365*'Lineær programmering opg 4'!$D$11</f>
        <v>43308.59999999986</v>
      </c>
      <c r="K4365" s="9">
        <f t="shared" si="342"/>
        <v>0</v>
      </c>
      <c r="L4365" s="9">
        <f t="shared" si="343"/>
        <v>0</v>
      </c>
    </row>
    <row r="4366" spans="1:12" ht="15" x14ac:dyDescent="0.25">
      <c r="A4366" s="167">
        <f t="shared" si="341"/>
        <v>135.28800000001152</v>
      </c>
      <c r="B4366" s="325">
        <f t="shared" si="344"/>
        <v>0.56370000000004805</v>
      </c>
      <c r="C4366" s="167">
        <f t="shared" si="340"/>
        <v>198.53399999999138</v>
      </c>
      <c r="D4366" s="167">
        <f>IF('Lineær programmering opg 4'!$M$4=0,"-",(-A4366+'Lineær programmering opg 4'!$M$4)/'Lineær programmering opg 4'!$K$4*-1)</f>
        <v>209.42399999997696</v>
      </c>
      <c r="E4366" s="167">
        <f>IF('Lineær programmering opg 4'!$M$5=0,"-",(-A4366+'Lineær programmering opg 4'!$M$5)/'Lineær programmering opg 4'!$K$5*-1)</f>
        <v>198.53399999999138</v>
      </c>
      <c r="F4366" s="167" t="str">
        <f>IF('Lineær programmering opg 4'!$E$6=0,"-",(-A4366+'Lineær programmering opg 4'!$M$6)/'Lineær programmering opg 4'!$K$6*-1)</f>
        <v>-</v>
      </c>
      <c r="G4366" s="167" t="str">
        <f>IF('Lineær programmering opg 4'!$D$7=0,"-",((-A4366+'Lineær programmering opg 4'!$M$7)/'Lineær programmering opg 4'!$K$7)*-1)</f>
        <v>-</v>
      </c>
      <c r="H4366" s="167" t="str">
        <f>IF('Lineær programmering opg 4'!$C$8=0,"-",((-A4366+'Lineær programmering opg 4'!$M$8)/'Lineær programmering opg 4'!$K$8)*-1)</f>
        <v>-</v>
      </c>
      <c r="I4366" s="167" t="str">
        <f>IF('Lineær programmering opg 4'!$D$8=0,"-",'Lineær programmering opg 4'!$G$8)</f>
        <v>-</v>
      </c>
      <c r="J4366" s="295">
        <f>A4366*'Lineær programmering opg 4'!$C$11+Datatabel!C4366*'Lineær programmering opg 4'!$D$11</f>
        <v>43308.899999999863</v>
      </c>
      <c r="K4366" s="9">
        <f t="shared" si="342"/>
        <v>0</v>
      </c>
      <c r="L4366" s="9">
        <f t="shared" si="343"/>
        <v>0</v>
      </c>
    </row>
    <row r="4367" spans="1:12" ht="15" x14ac:dyDescent="0.25">
      <c r="A4367" s="167">
        <f t="shared" si="341"/>
        <v>135.26400000001155</v>
      </c>
      <c r="B4367" s="325">
        <f t="shared" si="344"/>
        <v>0.56360000000004806</v>
      </c>
      <c r="C4367" s="167">
        <f t="shared" si="340"/>
        <v>198.55199999999135</v>
      </c>
      <c r="D4367" s="167">
        <f>IF('Lineær programmering opg 4'!$M$4=0,"-",(-A4367+'Lineær programmering opg 4'!$M$4)/'Lineær programmering opg 4'!$K$4*-1)</f>
        <v>209.4719999999769</v>
      </c>
      <c r="E4367" s="167">
        <f>IF('Lineær programmering opg 4'!$M$5=0,"-",(-A4367+'Lineær programmering opg 4'!$M$5)/'Lineær programmering opg 4'!$K$5*-1)</f>
        <v>198.55199999999135</v>
      </c>
      <c r="F4367" s="167" t="str">
        <f>IF('Lineær programmering opg 4'!$E$6=0,"-",(-A4367+'Lineær programmering opg 4'!$M$6)/'Lineær programmering opg 4'!$K$6*-1)</f>
        <v>-</v>
      </c>
      <c r="G4367" s="167" t="str">
        <f>IF('Lineær programmering opg 4'!$D$7=0,"-",((-A4367+'Lineær programmering opg 4'!$M$7)/'Lineær programmering opg 4'!$K$7)*-1)</f>
        <v>-</v>
      </c>
      <c r="H4367" s="167" t="str">
        <f>IF('Lineær programmering opg 4'!$C$8=0,"-",((-A4367+'Lineær programmering opg 4'!$M$8)/'Lineær programmering opg 4'!$K$8)*-1)</f>
        <v>-</v>
      </c>
      <c r="I4367" s="167" t="str">
        <f>IF('Lineær programmering opg 4'!$D$8=0,"-",'Lineær programmering opg 4'!$G$8)</f>
        <v>-</v>
      </c>
      <c r="J4367" s="295">
        <f>A4367*'Lineær programmering opg 4'!$C$11+Datatabel!C4367*'Lineær programmering opg 4'!$D$11</f>
        <v>43309.199999999859</v>
      </c>
      <c r="K4367" s="9">
        <f t="shared" si="342"/>
        <v>0</v>
      </c>
      <c r="L4367" s="9">
        <f t="shared" si="343"/>
        <v>0</v>
      </c>
    </row>
    <row r="4368" spans="1:12" ht="15" x14ac:dyDescent="0.25">
      <c r="A4368" s="167">
        <f t="shared" si="341"/>
        <v>135.24000000001155</v>
      </c>
      <c r="B4368" s="325">
        <f t="shared" si="344"/>
        <v>0.56350000000004807</v>
      </c>
      <c r="C4368" s="167">
        <f t="shared" si="340"/>
        <v>198.56999999999135</v>
      </c>
      <c r="D4368" s="167">
        <f>IF('Lineær programmering opg 4'!$M$4=0,"-",(-A4368+'Lineær programmering opg 4'!$M$4)/'Lineær programmering opg 4'!$K$4*-1)</f>
        <v>209.5199999999769</v>
      </c>
      <c r="E4368" s="167">
        <f>IF('Lineær programmering opg 4'!$M$5=0,"-",(-A4368+'Lineær programmering opg 4'!$M$5)/'Lineær programmering opg 4'!$K$5*-1)</f>
        <v>198.56999999999135</v>
      </c>
      <c r="F4368" s="167" t="str">
        <f>IF('Lineær programmering opg 4'!$E$6=0,"-",(-A4368+'Lineær programmering opg 4'!$M$6)/'Lineær programmering opg 4'!$K$6*-1)</f>
        <v>-</v>
      </c>
      <c r="G4368" s="167" t="str">
        <f>IF('Lineær programmering opg 4'!$D$7=0,"-",((-A4368+'Lineær programmering opg 4'!$M$7)/'Lineær programmering opg 4'!$K$7)*-1)</f>
        <v>-</v>
      </c>
      <c r="H4368" s="167" t="str">
        <f>IF('Lineær programmering opg 4'!$C$8=0,"-",((-A4368+'Lineær programmering opg 4'!$M$8)/'Lineær programmering opg 4'!$K$8)*-1)</f>
        <v>-</v>
      </c>
      <c r="I4368" s="167" t="str">
        <f>IF('Lineær programmering opg 4'!$D$8=0,"-",'Lineær programmering opg 4'!$G$8)</f>
        <v>-</v>
      </c>
      <c r="J4368" s="295">
        <f>A4368*'Lineær programmering opg 4'!$C$11+Datatabel!C4368*'Lineær programmering opg 4'!$D$11</f>
        <v>43309.499999999854</v>
      </c>
      <c r="K4368" s="9">
        <f t="shared" si="342"/>
        <v>0</v>
      </c>
      <c r="L4368" s="9">
        <f t="shared" si="343"/>
        <v>0</v>
      </c>
    </row>
    <row r="4369" spans="1:12" ht="15" x14ac:dyDescent="0.25">
      <c r="A4369" s="167">
        <f t="shared" si="341"/>
        <v>135.21600000001155</v>
      </c>
      <c r="B4369" s="325">
        <f t="shared" si="344"/>
        <v>0.56340000000004808</v>
      </c>
      <c r="C4369" s="167">
        <f t="shared" si="340"/>
        <v>198.58799999999135</v>
      </c>
      <c r="D4369" s="167">
        <f>IF('Lineær programmering opg 4'!$M$4=0,"-",(-A4369+'Lineær programmering opg 4'!$M$4)/'Lineær programmering opg 4'!$K$4*-1)</f>
        <v>209.56799999997691</v>
      </c>
      <c r="E4369" s="167">
        <f>IF('Lineær programmering opg 4'!$M$5=0,"-",(-A4369+'Lineær programmering opg 4'!$M$5)/'Lineær programmering opg 4'!$K$5*-1)</f>
        <v>198.58799999999135</v>
      </c>
      <c r="F4369" s="167" t="str">
        <f>IF('Lineær programmering opg 4'!$E$6=0,"-",(-A4369+'Lineær programmering opg 4'!$M$6)/'Lineær programmering opg 4'!$K$6*-1)</f>
        <v>-</v>
      </c>
      <c r="G4369" s="167" t="str">
        <f>IF('Lineær programmering opg 4'!$D$7=0,"-",((-A4369+'Lineær programmering opg 4'!$M$7)/'Lineær programmering opg 4'!$K$7)*-1)</f>
        <v>-</v>
      </c>
      <c r="H4369" s="167" t="str">
        <f>IF('Lineær programmering opg 4'!$C$8=0,"-",((-A4369+'Lineær programmering opg 4'!$M$8)/'Lineær programmering opg 4'!$K$8)*-1)</f>
        <v>-</v>
      </c>
      <c r="I4369" s="167" t="str">
        <f>IF('Lineær programmering opg 4'!$D$8=0,"-",'Lineær programmering opg 4'!$G$8)</f>
        <v>-</v>
      </c>
      <c r="J4369" s="295">
        <f>A4369*'Lineær programmering opg 4'!$C$11+Datatabel!C4369*'Lineær programmering opg 4'!$D$11</f>
        <v>43309.799999999857</v>
      </c>
      <c r="K4369" s="9">
        <f t="shared" si="342"/>
        <v>0</v>
      </c>
      <c r="L4369" s="9">
        <f t="shared" si="343"/>
        <v>0</v>
      </c>
    </row>
    <row r="4370" spans="1:12" ht="15" x14ac:dyDescent="0.25">
      <c r="A4370" s="167">
        <f t="shared" si="341"/>
        <v>135.19200000001155</v>
      </c>
      <c r="B4370" s="325">
        <f t="shared" si="344"/>
        <v>0.5633000000000481</v>
      </c>
      <c r="C4370" s="167">
        <f t="shared" si="340"/>
        <v>198.60599999999135</v>
      </c>
      <c r="D4370" s="167">
        <f>IF('Lineær programmering opg 4'!$M$4=0,"-",(-A4370+'Lineær programmering opg 4'!$M$4)/'Lineær programmering opg 4'!$K$4*-1)</f>
        <v>209.61599999997691</v>
      </c>
      <c r="E4370" s="167">
        <f>IF('Lineær programmering opg 4'!$M$5=0,"-",(-A4370+'Lineær programmering opg 4'!$M$5)/'Lineær programmering opg 4'!$K$5*-1)</f>
        <v>198.60599999999135</v>
      </c>
      <c r="F4370" s="167" t="str">
        <f>IF('Lineær programmering opg 4'!$E$6=0,"-",(-A4370+'Lineær programmering opg 4'!$M$6)/'Lineær programmering opg 4'!$K$6*-1)</f>
        <v>-</v>
      </c>
      <c r="G4370" s="167" t="str">
        <f>IF('Lineær programmering opg 4'!$D$7=0,"-",((-A4370+'Lineær programmering opg 4'!$M$7)/'Lineær programmering opg 4'!$K$7)*-1)</f>
        <v>-</v>
      </c>
      <c r="H4370" s="167" t="str">
        <f>IF('Lineær programmering opg 4'!$C$8=0,"-",((-A4370+'Lineær programmering opg 4'!$M$8)/'Lineær programmering opg 4'!$K$8)*-1)</f>
        <v>-</v>
      </c>
      <c r="I4370" s="167" t="str">
        <f>IF('Lineær programmering opg 4'!$D$8=0,"-",'Lineær programmering opg 4'!$G$8)</f>
        <v>-</v>
      </c>
      <c r="J4370" s="295">
        <f>A4370*'Lineær programmering opg 4'!$C$11+Datatabel!C4370*'Lineær programmering opg 4'!$D$11</f>
        <v>43310.09999999986</v>
      </c>
      <c r="K4370" s="9">
        <f t="shared" si="342"/>
        <v>0</v>
      </c>
      <c r="L4370" s="9">
        <f t="shared" si="343"/>
        <v>0</v>
      </c>
    </row>
    <row r="4371" spans="1:12" ht="15" x14ac:dyDescent="0.25">
      <c r="A4371" s="167">
        <f t="shared" si="341"/>
        <v>135.16800000001155</v>
      </c>
      <c r="B4371" s="325">
        <f t="shared" si="344"/>
        <v>0.56320000000004811</v>
      </c>
      <c r="C4371" s="167">
        <f t="shared" si="340"/>
        <v>198.62399999999136</v>
      </c>
      <c r="D4371" s="167">
        <f>IF('Lineær programmering opg 4'!$M$4=0,"-",(-A4371+'Lineær programmering opg 4'!$M$4)/'Lineær programmering opg 4'!$K$4*-1)</f>
        <v>209.66399999997691</v>
      </c>
      <c r="E4371" s="167">
        <f>IF('Lineær programmering opg 4'!$M$5=0,"-",(-A4371+'Lineær programmering opg 4'!$M$5)/'Lineær programmering opg 4'!$K$5*-1)</f>
        <v>198.62399999999136</v>
      </c>
      <c r="F4371" s="167" t="str">
        <f>IF('Lineær programmering opg 4'!$E$6=0,"-",(-A4371+'Lineær programmering opg 4'!$M$6)/'Lineær programmering opg 4'!$K$6*-1)</f>
        <v>-</v>
      </c>
      <c r="G4371" s="167" t="str">
        <f>IF('Lineær programmering opg 4'!$D$7=0,"-",((-A4371+'Lineær programmering opg 4'!$M$7)/'Lineær programmering opg 4'!$K$7)*-1)</f>
        <v>-</v>
      </c>
      <c r="H4371" s="167" t="str">
        <f>IF('Lineær programmering opg 4'!$C$8=0,"-",((-A4371+'Lineær programmering opg 4'!$M$8)/'Lineær programmering opg 4'!$K$8)*-1)</f>
        <v>-</v>
      </c>
      <c r="I4371" s="167" t="str">
        <f>IF('Lineær programmering opg 4'!$D$8=0,"-",'Lineær programmering opg 4'!$G$8)</f>
        <v>-</v>
      </c>
      <c r="J4371" s="295">
        <f>A4371*'Lineær programmering opg 4'!$C$11+Datatabel!C4371*'Lineær programmering opg 4'!$D$11</f>
        <v>43310.399999999856</v>
      </c>
      <c r="K4371" s="9">
        <f t="shared" si="342"/>
        <v>0</v>
      </c>
      <c r="L4371" s="9">
        <f t="shared" si="343"/>
        <v>0</v>
      </c>
    </row>
    <row r="4372" spans="1:12" ht="15" x14ac:dyDescent="0.25">
      <c r="A4372" s="167">
        <f t="shared" si="341"/>
        <v>135.14400000001154</v>
      </c>
      <c r="B4372" s="325">
        <f t="shared" si="344"/>
        <v>0.56310000000004812</v>
      </c>
      <c r="C4372" s="167">
        <f t="shared" si="340"/>
        <v>198.64199999999136</v>
      </c>
      <c r="D4372" s="167">
        <f>IF('Lineær programmering opg 4'!$M$4=0,"-",(-A4372+'Lineær programmering opg 4'!$M$4)/'Lineær programmering opg 4'!$K$4*-1)</f>
        <v>209.71199999997691</v>
      </c>
      <c r="E4372" s="167">
        <f>IF('Lineær programmering opg 4'!$M$5=0,"-",(-A4372+'Lineær programmering opg 4'!$M$5)/'Lineær programmering opg 4'!$K$5*-1)</f>
        <v>198.64199999999136</v>
      </c>
      <c r="F4372" s="167" t="str">
        <f>IF('Lineær programmering opg 4'!$E$6=0,"-",(-A4372+'Lineær programmering opg 4'!$M$6)/'Lineær programmering opg 4'!$K$6*-1)</f>
        <v>-</v>
      </c>
      <c r="G4372" s="167" t="str">
        <f>IF('Lineær programmering opg 4'!$D$7=0,"-",((-A4372+'Lineær programmering opg 4'!$M$7)/'Lineær programmering opg 4'!$K$7)*-1)</f>
        <v>-</v>
      </c>
      <c r="H4372" s="167" t="str">
        <f>IF('Lineær programmering opg 4'!$C$8=0,"-",((-A4372+'Lineær programmering opg 4'!$M$8)/'Lineær programmering opg 4'!$K$8)*-1)</f>
        <v>-</v>
      </c>
      <c r="I4372" s="167" t="str">
        <f>IF('Lineær programmering opg 4'!$D$8=0,"-",'Lineær programmering opg 4'!$G$8)</f>
        <v>-</v>
      </c>
      <c r="J4372" s="295">
        <f>A4372*'Lineær programmering opg 4'!$C$11+Datatabel!C4372*'Lineær programmering opg 4'!$D$11</f>
        <v>43310.699999999859</v>
      </c>
      <c r="K4372" s="9">
        <f t="shared" si="342"/>
        <v>0</v>
      </c>
      <c r="L4372" s="9">
        <f t="shared" si="343"/>
        <v>0</v>
      </c>
    </row>
    <row r="4373" spans="1:12" ht="15" x14ac:dyDescent="0.25">
      <c r="A4373" s="167">
        <f t="shared" si="341"/>
        <v>135.12000000001154</v>
      </c>
      <c r="B4373" s="325">
        <f t="shared" si="344"/>
        <v>0.56300000000004813</v>
      </c>
      <c r="C4373" s="167">
        <f t="shared" si="340"/>
        <v>198.65999999999136</v>
      </c>
      <c r="D4373" s="167">
        <f>IF('Lineær programmering opg 4'!$M$4=0,"-",(-A4373+'Lineær programmering opg 4'!$M$4)/'Lineær programmering opg 4'!$K$4*-1)</f>
        <v>209.75999999997691</v>
      </c>
      <c r="E4373" s="167">
        <f>IF('Lineær programmering opg 4'!$M$5=0,"-",(-A4373+'Lineær programmering opg 4'!$M$5)/'Lineær programmering opg 4'!$K$5*-1)</f>
        <v>198.65999999999136</v>
      </c>
      <c r="F4373" s="167" t="str">
        <f>IF('Lineær programmering opg 4'!$E$6=0,"-",(-A4373+'Lineær programmering opg 4'!$M$6)/'Lineær programmering opg 4'!$K$6*-1)</f>
        <v>-</v>
      </c>
      <c r="G4373" s="167" t="str">
        <f>IF('Lineær programmering opg 4'!$D$7=0,"-",((-A4373+'Lineær programmering opg 4'!$M$7)/'Lineær programmering opg 4'!$K$7)*-1)</f>
        <v>-</v>
      </c>
      <c r="H4373" s="167" t="str">
        <f>IF('Lineær programmering opg 4'!$C$8=0,"-",((-A4373+'Lineær programmering opg 4'!$M$8)/'Lineær programmering opg 4'!$K$8)*-1)</f>
        <v>-</v>
      </c>
      <c r="I4373" s="167" t="str">
        <f>IF('Lineær programmering opg 4'!$D$8=0,"-",'Lineær programmering opg 4'!$G$8)</f>
        <v>-</v>
      </c>
      <c r="J4373" s="295">
        <f>A4373*'Lineær programmering opg 4'!$C$11+Datatabel!C4373*'Lineær programmering opg 4'!$D$11</f>
        <v>43310.999999999862</v>
      </c>
      <c r="K4373" s="9">
        <f t="shared" si="342"/>
        <v>0</v>
      </c>
      <c r="L4373" s="9">
        <f t="shared" si="343"/>
        <v>0</v>
      </c>
    </row>
    <row r="4374" spans="1:12" ht="15" x14ac:dyDescent="0.25">
      <c r="A4374" s="167">
        <f t="shared" si="341"/>
        <v>135.09600000001154</v>
      </c>
      <c r="B4374" s="325">
        <f t="shared" si="344"/>
        <v>0.56290000000004814</v>
      </c>
      <c r="C4374" s="167">
        <f t="shared" si="340"/>
        <v>198.67799999999136</v>
      </c>
      <c r="D4374" s="167">
        <f>IF('Lineær programmering opg 4'!$M$4=0,"-",(-A4374+'Lineær programmering opg 4'!$M$4)/'Lineær programmering opg 4'!$K$4*-1)</f>
        <v>209.80799999997691</v>
      </c>
      <c r="E4374" s="167">
        <f>IF('Lineær programmering opg 4'!$M$5=0,"-",(-A4374+'Lineær programmering opg 4'!$M$5)/'Lineær programmering opg 4'!$K$5*-1)</f>
        <v>198.67799999999136</v>
      </c>
      <c r="F4374" s="167" t="str">
        <f>IF('Lineær programmering opg 4'!$E$6=0,"-",(-A4374+'Lineær programmering opg 4'!$M$6)/'Lineær programmering opg 4'!$K$6*-1)</f>
        <v>-</v>
      </c>
      <c r="G4374" s="167" t="str">
        <f>IF('Lineær programmering opg 4'!$D$7=0,"-",((-A4374+'Lineær programmering opg 4'!$M$7)/'Lineær programmering opg 4'!$K$7)*-1)</f>
        <v>-</v>
      </c>
      <c r="H4374" s="167" t="str">
        <f>IF('Lineær programmering opg 4'!$C$8=0,"-",((-A4374+'Lineær programmering opg 4'!$M$8)/'Lineær programmering opg 4'!$K$8)*-1)</f>
        <v>-</v>
      </c>
      <c r="I4374" s="167" t="str">
        <f>IF('Lineær programmering opg 4'!$D$8=0,"-",'Lineær programmering opg 4'!$G$8)</f>
        <v>-</v>
      </c>
      <c r="J4374" s="295">
        <f>A4374*'Lineær programmering opg 4'!$C$11+Datatabel!C4374*'Lineær programmering opg 4'!$D$11</f>
        <v>43311.299999999857</v>
      </c>
      <c r="K4374" s="9">
        <f t="shared" si="342"/>
        <v>0</v>
      </c>
      <c r="L4374" s="9">
        <f t="shared" si="343"/>
        <v>0</v>
      </c>
    </row>
    <row r="4375" spans="1:12" ht="15" x14ac:dyDescent="0.25">
      <c r="A4375" s="167">
        <f t="shared" si="341"/>
        <v>135.07200000001154</v>
      </c>
      <c r="B4375" s="325">
        <f t="shared" si="344"/>
        <v>0.56280000000004815</v>
      </c>
      <c r="C4375" s="167">
        <f t="shared" si="340"/>
        <v>198.69599999999136</v>
      </c>
      <c r="D4375" s="167">
        <f>IF('Lineær programmering opg 4'!$M$4=0,"-",(-A4375+'Lineær programmering opg 4'!$M$4)/'Lineær programmering opg 4'!$K$4*-1)</f>
        <v>209.85599999997692</v>
      </c>
      <c r="E4375" s="167">
        <f>IF('Lineær programmering opg 4'!$M$5=0,"-",(-A4375+'Lineær programmering opg 4'!$M$5)/'Lineær programmering opg 4'!$K$5*-1)</f>
        <v>198.69599999999136</v>
      </c>
      <c r="F4375" s="167" t="str">
        <f>IF('Lineær programmering opg 4'!$E$6=0,"-",(-A4375+'Lineær programmering opg 4'!$M$6)/'Lineær programmering opg 4'!$K$6*-1)</f>
        <v>-</v>
      </c>
      <c r="G4375" s="167" t="str">
        <f>IF('Lineær programmering opg 4'!$D$7=0,"-",((-A4375+'Lineær programmering opg 4'!$M$7)/'Lineær programmering opg 4'!$K$7)*-1)</f>
        <v>-</v>
      </c>
      <c r="H4375" s="167" t="str">
        <f>IF('Lineær programmering opg 4'!$C$8=0,"-",((-A4375+'Lineær programmering opg 4'!$M$8)/'Lineær programmering opg 4'!$K$8)*-1)</f>
        <v>-</v>
      </c>
      <c r="I4375" s="167" t="str">
        <f>IF('Lineær programmering opg 4'!$D$8=0,"-",'Lineær programmering opg 4'!$G$8)</f>
        <v>-</v>
      </c>
      <c r="J4375" s="295">
        <f>A4375*'Lineær programmering opg 4'!$C$11+Datatabel!C4375*'Lineær programmering opg 4'!$D$11</f>
        <v>43311.59999999986</v>
      </c>
      <c r="K4375" s="9">
        <f t="shared" si="342"/>
        <v>0</v>
      </c>
      <c r="L4375" s="9">
        <f t="shared" si="343"/>
        <v>0</v>
      </c>
    </row>
    <row r="4376" spans="1:12" ht="15" x14ac:dyDescent="0.25">
      <c r="A4376" s="167">
        <f t="shared" si="341"/>
        <v>135.04800000001157</v>
      </c>
      <c r="B4376" s="325">
        <f t="shared" si="344"/>
        <v>0.56270000000004816</v>
      </c>
      <c r="C4376" s="167">
        <f t="shared" si="340"/>
        <v>198.7139999999913</v>
      </c>
      <c r="D4376" s="167">
        <f>IF('Lineær programmering opg 4'!$M$4=0,"-",(-A4376+'Lineær programmering opg 4'!$M$4)/'Lineær programmering opg 4'!$K$4*-1)</f>
        <v>209.90399999997686</v>
      </c>
      <c r="E4376" s="167">
        <f>IF('Lineær programmering opg 4'!$M$5=0,"-",(-A4376+'Lineær programmering opg 4'!$M$5)/'Lineær programmering opg 4'!$K$5*-1)</f>
        <v>198.7139999999913</v>
      </c>
      <c r="F4376" s="167" t="str">
        <f>IF('Lineær programmering opg 4'!$E$6=0,"-",(-A4376+'Lineær programmering opg 4'!$M$6)/'Lineær programmering opg 4'!$K$6*-1)</f>
        <v>-</v>
      </c>
      <c r="G4376" s="167" t="str">
        <f>IF('Lineær programmering opg 4'!$D$7=0,"-",((-A4376+'Lineær programmering opg 4'!$M$7)/'Lineær programmering opg 4'!$K$7)*-1)</f>
        <v>-</v>
      </c>
      <c r="H4376" s="167" t="str">
        <f>IF('Lineær programmering opg 4'!$C$8=0,"-",((-A4376+'Lineær programmering opg 4'!$M$8)/'Lineær programmering opg 4'!$K$8)*-1)</f>
        <v>-</v>
      </c>
      <c r="I4376" s="167" t="str">
        <f>IF('Lineær programmering opg 4'!$D$8=0,"-",'Lineær programmering opg 4'!$G$8)</f>
        <v>-</v>
      </c>
      <c r="J4376" s="295">
        <f>A4376*'Lineær programmering opg 4'!$C$11+Datatabel!C4376*'Lineær programmering opg 4'!$D$11</f>
        <v>43311.899999999849</v>
      </c>
      <c r="K4376" s="9">
        <f t="shared" si="342"/>
        <v>0</v>
      </c>
      <c r="L4376" s="9">
        <f t="shared" si="343"/>
        <v>0</v>
      </c>
    </row>
    <row r="4377" spans="1:12" ht="15" x14ac:dyDescent="0.25">
      <c r="A4377" s="167">
        <f t="shared" si="341"/>
        <v>135.02400000001157</v>
      </c>
      <c r="B4377" s="325">
        <f t="shared" si="344"/>
        <v>0.56260000000004817</v>
      </c>
      <c r="C4377" s="167">
        <f t="shared" si="340"/>
        <v>198.7319999999913</v>
      </c>
      <c r="D4377" s="167">
        <f>IF('Lineær programmering opg 4'!$M$4=0,"-",(-A4377+'Lineær programmering opg 4'!$M$4)/'Lineær programmering opg 4'!$K$4*-1)</f>
        <v>209.95199999997686</v>
      </c>
      <c r="E4377" s="167">
        <f>IF('Lineær programmering opg 4'!$M$5=0,"-",(-A4377+'Lineær programmering opg 4'!$M$5)/'Lineær programmering opg 4'!$K$5*-1)</f>
        <v>198.7319999999913</v>
      </c>
      <c r="F4377" s="167" t="str">
        <f>IF('Lineær programmering opg 4'!$E$6=0,"-",(-A4377+'Lineær programmering opg 4'!$M$6)/'Lineær programmering opg 4'!$K$6*-1)</f>
        <v>-</v>
      </c>
      <c r="G4377" s="167" t="str">
        <f>IF('Lineær programmering opg 4'!$D$7=0,"-",((-A4377+'Lineær programmering opg 4'!$M$7)/'Lineær programmering opg 4'!$K$7)*-1)</f>
        <v>-</v>
      </c>
      <c r="H4377" s="167" t="str">
        <f>IF('Lineær programmering opg 4'!$C$8=0,"-",((-A4377+'Lineær programmering opg 4'!$M$8)/'Lineær programmering opg 4'!$K$8)*-1)</f>
        <v>-</v>
      </c>
      <c r="I4377" s="167" t="str">
        <f>IF('Lineær programmering opg 4'!$D$8=0,"-",'Lineær programmering opg 4'!$G$8)</f>
        <v>-</v>
      </c>
      <c r="J4377" s="295">
        <f>A4377*'Lineær programmering opg 4'!$C$11+Datatabel!C4377*'Lineær programmering opg 4'!$D$11</f>
        <v>43312.199999999852</v>
      </c>
      <c r="K4377" s="9">
        <f t="shared" si="342"/>
        <v>0</v>
      </c>
      <c r="L4377" s="9">
        <f t="shared" si="343"/>
        <v>0</v>
      </c>
    </row>
    <row r="4378" spans="1:12" ht="15" x14ac:dyDescent="0.25">
      <c r="A4378" s="167">
        <f t="shared" si="341"/>
        <v>135.00000000001157</v>
      </c>
      <c r="B4378" s="325">
        <f t="shared" si="344"/>
        <v>0.56250000000004818</v>
      </c>
      <c r="C4378" s="167">
        <f t="shared" si="340"/>
        <v>198.7499999999913</v>
      </c>
      <c r="D4378" s="167">
        <f>IF('Lineær programmering opg 4'!$M$4=0,"-",(-A4378+'Lineær programmering opg 4'!$M$4)/'Lineær programmering opg 4'!$K$4*-1)</f>
        <v>209.99999999997686</v>
      </c>
      <c r="E4378" s="167">
        <f>IF('Lineær programmering opg 4'!$M$5=0,"-",(-A4378+'Lineær programmering opg 4'!$M$5)/'Lineær programmering opg 4'!$K$5*-1)</f>
        <v>198.7499999999913</v>
      </c>
      <c r="F4378" s="167" t="str">
        <f>IF('Lineær programmering opg 4'!$E$6=0,"-",(-A4378+'Lineær programmering opg 4'!$M$6)/'Lineær programmering opg 4'!$K$6*-1)</f>
        <v>-</v>
      </c>
      <c r="G4378" s="167" t="str">
        <f>IF('Lineær programmering opg 4'!$D$7=0,"-",((-A4378+'Lineær programmering opg 4'!$M$7)/'Lineær programmering opg 4'!$K$7)*-1)</f>
        <v>-</v>
      </c>
      <c r="H4378" s="167" t="str">
        <f>IF('Lineær programmering opg 4'!$C$8=0,"-",((-A4378+'Lineær programmering opg 4'!$M$8)/'Lineær programmering opg 4'!$K$8)*-1)</f>
        <v>-</v>
      </c>
      <c r="I4378" s="167" t="str">
        <f>IF('Lineær programmering opg 4'!$D$8=0,"-",'Lineær programmering opg 4'!$G$8)</f>
        <v>-</v>
      </c>
      <c r="J4378" s="295">
        <f>A4378*'Lineær programmering opg 4'!$C$11+Datatabel!C4378*'Lineær programmering opg 4'!$D$11</f>
        <v>43312.499999999854</v>
      </c>
      <c r="K4378" s="9">
        <f t="shared" si="342"/>
        <v>0</v>
      </c>
      <c r="L4378" s="9">
        <f t="shared" si="343"/>
        <v>0</v>
      </c>
    </row>
    <row r="4379" spans="1:12" ht="15" x14ac:dyDescent="0.25">
      <c r="A4379" s="167">
        <f t="shared" si="341"/>
        <v>134.97600000001157</v>
      </c>
      <c r="B4379" s="325">
        <f t="shared" si="344"/>
        <v>0.56240000000004819</v>
      </c>
      <c r="C4379" s="167">
        <f t="shared" si="340"/>
        <v>198.7679999999913</v>
      </c>
      <c r="D4379" s="167">
        <f>IF('Lineær programmering opg 4'!$M$4=0,"-",(-A4379+'Lineær programmering opg 4'!$M$4)/'Lineær programmering opg 4'!$K$4*-1)</f>
        <v>210.04799999997687</v>
      </c>
      <c r="E4379" s="167">
        <f>IF('Lineær programmering opg 4'!$M$5=0,"-",(-A4379+'Lineær programmering opg 4'!$M$5)/'Lineær programmering opg 4'!$K$5*-1)</f>
        <v>198.7679999999913</v>
      </c>
      <c r="F4379" s="167" t="str">
        <f>IF('Lineær programmering opg 4'!$E$6=0,"-",(-A4379+'Lineær programmering opg 4'!$M$6)/'Lineær programmering opg 4'!$K$6*-1)</f>
        <v>-</v>
      </c>
      <c r="G4379" s="167" t="str">
        <f>IF('Lineær programmering opg 4'!$D$7=0,"-",((-A4379+'Lineær programmering opg 4'!$M$7)/'Lineær programmering opg 4'!$K$7)*-1)</f>
        <v>-</v>
      </c>
      <c r="H4379" s="167" t="str">
        <f>IF('Lineær programmering opg 4'!$C$8=0,"-",((-A4379+'Lineær programmering opg 4'!$M$8)/'Lineær programmering opg 4'!$K$8)*-1)</f>
        <v>-</v>
      </c>
      <c r="I4379" s="167" t="str">
        <f>IF('Lineær programmering opg 4'!$D$8=0,"-",'Lineær programmering opg 4'!$G$8)</f>
        <v>-</v>
      </c>
      <c r="J4379" s="295">
        <f>A4379*'Lineær programmering opg 4'!$C$11+Datatabel!C4379*'Lineær programmering opg 4'!$D$11</f>
        <v>43312.79999999985</v>
      </c>
      <c r="K4379" s="9">
        <f t="shared" si="342"/>
        <v>0</v>
      </c>
      <c r="L4379" s="9">
        <f t="shared" si="343"/>
        <v>0</v>
      </c>
    </row>
    <row r="4380" spans="1:12" ht="15" x14ac:dyDescent="0.25">
      <c r="A4380" s="167">
        <f t="shared" si="341"/>
        <v>134.95200000001157</v>
      </c>
      <c r="B4380" s="325">
        <f t="shared" si="344"/>
        <v>0.56230000000004821</v>
      </c>
      <c r="C4380" s="167">
        <f t="shared" si="340"/>
        <v>198.7859999999913</v>
      </c>
      <c r="D4380" s="167">
        <f>IF('Lineær programmering opg 4'!$M$4=0,"-",(-A4380+'Lineær programmering opg 4'!$M$4)/'Lineær programmering opg 4'!$K$4*-1)</f>
        <v>210.09599999997687</v>
      </c>
      <c r="E4380" s="167">
        <f>IF('Lineær programmering opg 4'!$M$5=0,"-",(-A4380+'Lineær programmering opg 4'!$M$5)/'Lineær programmering opg 4'!$K$5*-1)</f>
        <v>198.7859999999913</v>
      </c>
      <c r="F4380" s="167" t="str">
        <f>IF('Lineær programmering opg 4'!$E$6=0,"-",(-A4380+'Lineær programmering opg 4'!$M$6)/'Lineær programmering opg 4'!$K$6*-1)</f>
        <v>-</v>
      </c>
      <c r="G4380" s="167" t="str">
        <f>IF('Lineær programmering opg 4'!$D$7=0,"-",((-A4380+'Lineær programmering opg 4'!$M$7)/'Lineær programmering opg 4'!$K$7)*-1)</f>
        <v>-</v>
      </c>
      <c r="H4380" s="167" t="str">
        <f>IF('Lineær programmering opg 4'!$C$8=0,"-",((-A4380+'Lineær programmering opg 4'!$M$8)/'Lineær programmering opg 4'!$K$8)*-1)</f>
        <v>-</v>
      </c>
      <c r="I4380" s="167" t="str">
        <f>IF('Lineær programmering opg 4'!$D$8=0,"-",'Lineær programmering opg 4'!$G$8)</f>
        <v>-</v>
      </c>
      <c r="J4380" s="295">
        <f>A4380*'Lineær programmering opg 4'!$C$11+Datatabel!C4380*'Lineær programmering opg 4'!$D$11</f>
        <v>43313.099999999853</v>
      </c>
      <c r="K4380" s="9">
        <f t="shared" si="342"/>
        <v>0</v>
      </c>
      <c r="L4380" s="9">
        <f t="shared" si="343"/>
        <v>0</v>
      </c>
    </row>
    <row r="4381" spans="1:12" ht="15" x14ac:dyDescent="0.25">
      <c r="A4381" s="167">
        <f t="shared" si="341"/>
        <v>134.92800000001156</v>
      </c>
      <c r="B4381" s="325">
        <f t="shared" si="344"/>
        <v>0.56220000000004822</v>
      </c>
      <c r="C4381" s="167">
        <f t="shared" si="340"/>
        <v>198.80399999999131</v>
      </c>
      <c r="D4381" s="167">
        <f>IF('Lineær programmering opg 4'!$M$4=0,"-",(-A4381+'Lineær programmering opg 4'!$M$4)/'Lineær programmering opg 4'!$K$4*-1)</f>
        <v>210.14399999997687</v>
      </c>
      <c r="E4381" s="167">
        <f>IF('Lineær programmering opg 4'!$M$5=0,"-",(-A4381+'Lineær programmering opg 4'!$M$5)/'Lineær programmering opg 4'!$K$5*-1)</f>
        <v>198.80399999999131</v>
      </c>
      <c r="F4381" s="167" t="str">
        <f>IF('Lineær programmering opg 4'!$E$6=0,"-",(-A4381+'Lineær programmering opg 4'!$M$6)/'Lineær programmering opg 4'!$K$6*-1)</f>
        <v>-</v>
      </c>
      <c r="G4381" s="167" t="str">
        <f>IF('Lineær programmering opg 4'!$D$7=0,"-",((-A4381+'Lineær programmering opg 4'!$M$7)/'Lineær programmering opg 4'!$K$7)*-1)</f>
        <v>-</v>
      </c>
      <c r="H4381" s="167" t="str">
        <f>IF('Lineær programmering opg 4'!$C$8=0,"-",((-A4381+'Lineær programmering opg 4'!$M$8)/'Lineær programmering opg 4'!$K$8)*-1)</f>
        <v>-</v>
      </c>
      <c r="I4381" s="167" t="str">
        <f>IF('Lineær programmering opg 4'!$D$8=0,"-",'Lineær programmering opg 4'!$G$8)</f>
        <v>-</v>
      </c>
      <c r="J4381" s="295">
        <f>A4381*'Lineær programmering opg 4'!$C$11+Datatabel!C4381*'Lineær programmering opg 4'!$D$11</f>
        <v>43313.399999999849</v>
      </c>
      <c r="K4381" s="9">
        <f t="shared" si="342"/>
        <v>0</v>
      </c>
      <c r="L4381" s="9">
        <f t="shared" si="343"/>
        <v>0</v>
      </c>
    </row>
    <row r="4382" spans="1:12" ht="15" x14ac:dyDescent="0.25">
      <c r="A4382" s="167">
        <f t="shared" si="341"/>
        <v>134.90400000001156</v>
      </c>
      <c r="B4382" s="325">
        <f t="shared" si="344"/>
        <v>0.56210000000004823</v>
      </c>
      <c r="C4382" s="167">
        <f t="shared" si="340"/>
        <v>198.82199999999131</v>
      </c>
      <c r="D4382" s="167">
        <f>IF('Lineær programmering opg 4'!$M$4=0,"-",(-A4382+'Lineær programmering opg 4'!$M$4)/'Lineær programmering opg 4'!$K$4*-1)</f>
        <v>210.19199999997687</v>
      </c>
      <c r="E4382" s="167">
        <f>IF('Lineær programmering opg 4'!$M$5=0,"-",(-A4382+'Lineær programmering opg 4'!$M$5)/'Lineær programmering opg 4'!$K$5*-1)</f>
        <v>198.82199999999131</v>
      </c>
      <c r="F4382" s="167" t="str">
        <f>IF('Lineær programmering opg 4'!$E$6=0,"-",(-A4382+'Lineær programmering opg 4'!$M$6)/'Lineær programmering opg 4'!$K$6*-1)</f>
        <v>-</v>
      </c>
      <c r="G4382" s="167" t="str">
        <f>IF('Lineær programmering opg 4'!$D$7=0,"-",((-A4382+'Lineær programmering opg 4'!$M$7)/'Lineær programmering opg 4'!$K$7)*-1)</f>
        <v>-</v>
      </c>
      <c r="H4382" s="167" t="str">
        <f>IF('Lineær programmering opg 4'!$C$8=0,"-",((-A4382+'Lineær programmering opg 4'!$M$8)/'Lineær programmering opg 4'!$K$8)*-1)</f>
        <v>-</v>
      </c>
      <c r="I4382" s="167" t="str">
        <f>IF('Lineær programmering opg 4'!$D$8=0,"-",'Lineær programmering opg 4'!$G$8)</f>
        <v>-</v>
      </c>
      <c r="J4382" s="295">
        <f>A4382*'Lineær programmering opg 4'!$C$11+Datatabel!C4382*'Lineær programmering opg 4'!$D$11</f>
        <v>43313.699999999852</v>
      </c>
      <c r="K4382" s="9">
        <f t="shared" si="342"/>
        <v>0</v>
      </c>
      <c r="L4382" s="9">
        <f t="shared" si="343"/>
        <v>0</v>
      </c>
    </row>
    <row r="4383" spans="1:12" ht="15" x14ac:dyDescent="0.25">
      <c r="A4383" s="167">
        <f t="shared" si="341"/>
        <v>134.88000000001159</v>
      </c>
      <c r="B4383" s="325">
        <f t="shared" si="344"/>
        <v>0.56200000000004824</v>
      </c>
      <c r="C4383" s="167">
        <f t="shared" si="340"/>
        <v>198.83999999999131</v>
      </c>
      <c r="D4383" s="167">
        <f>IF('Lineær programmering opg 4'!$M$4=0,"-",(-A4383+'Lineær programmering opg 4'!$M$4)/'Lineær programmering opg 4'!$K$4*-1)</f>
        <v>210.23999999997682</v>
      </c>
      <c r="E4383" s="167">
        <f>IF('Lineær programmering opg 4'!$M$5=0,"-",(-A4383+'Lineær programmering opg 4'!$M$5)/'Lineær programmering opg 4'!$K$5*-1)</f>
        <v>198.83999999999131</v>
      </c>
      <c r="F4383" s="167" t="str">
        <f>IF('Lineær programmering opg 4'!$E$6=0,"-",(-A4383+'Lineær programmering opg 4'!$M$6)/'Lineær programmering opg 4'!$K$6*-1)</f>
        <v>-</v>
      </c>
      <c r="G4383" s="167" t="str">
        <f>IF('Lineær programmering opg 4'!$D$7=0,"-",((-A4383+'Lineær programmering opg 4'!$M$7)/'Lineær programmering opg 4'!$K$7)*-1)</f>
        <v>-</v>
      </c>
      <c r="H4383" s="167" t="str">
        <f>IF('Lineær programmering opg 4'!$C$8=0,"-",((-A4383+'Lineær programmering opg 4'!$M$8)/'Lineær programmering opg 4'!$K$8)*-1)</f>
        <v>-</v>
      </c>
      <c r="I4383" s="167" t="str">
        <f>IF('Lineær programmering opg 4'!$D$8=0,"-",'Lineær programmering opg 4'!$G$8)</f>
        <v>-</v>
      </c>
      <c r="J4383" s="295">
        <f>A4383*'Lineær programmering opg 4'!$C$11+Datatabel!C4383*'Lineær programmering opg 4'!$D$11</f>
        <v>43313.999999999854</v>
      </c>
      <c r="K4383" s="9">
        <f t="shared" si="342"/>
        <v>0</v>
      </c>
      <c r="L4383" s="9">
        <f t="shared" si="343"/>
        <v>0</v>
      </c>
    </row>
    <row r="4384" spans="1:12" ht="15" x14ac:dyDescent="0.25">
      <c r="A4384" s="167">
        <f t="shared" si="341"/>
        <v>134.85600000001159</v>
      </c>
      <c r="B4384" s="325">
        <f t="shared" si="344"/>
        <v>0.56190000000004825</v>
      </c>
      <c r="C4384" s="167">
        <f t="shared" si="340"/>
        <v>198.85799999999131</v>
      </c>
      <c r="D4384" s="167">
        <f>IF('Lineær programmering opg 4'!$M$4=0,"-",(-A4384+'Lineær programmering opg 4'!$M$4)/'Lineær programmering opg 4'!$K$4*-1)</f>
        <v>210.28799999997682</v>
      </c>
      <c r="E4384" s="167">
        <f>IF('Lineær programmering opg 4'!$M$5=0,"-",(-A4384+'Lineær programmering opg 4'!$M$5)/'Lineær programmering opg 4'!$K$5*-1)</f>
        <v>198.85799999999131</v>
      </c>
      <c r="F4384" s="167" t="str">
        <f>IF('Lineær programmering opg 4'!$E$6=0,"-",(-A4384+'Lineær programmering opg 4'!$M$6)/'Lineær programmering opg 4'!$K$6*-1)</f>
        <v>-</v>
      </c>
      <c r="G4384" s="167" t="str">
        <f>IF('Lineær programmering opg 4'!$D$7=0,"-",((-A4384+'Lineær programmering opg 4'!$M$7)/'Lineær programmering opg 4'!$K$7)*-1)</f>
        <v>-</v>
      </c>
      <c r="H4384" s="167" t="str">
        <f>IF('Lineær programmering opg 4'!$C$8=0,"-",((-A4384+'Lineær programmering opg 4'!$M$8)/'Lineær programmering opg 4'!$K$8)*-1)</f>
        <v>-</v>
      </c>
      <c r="I4384" s="167" t="str">
        <f>IF('Lineær programmering opg 4'!$D$8=0,"-",'Lineær programmering opg 4'!$G$8)</f>
        <v>-</v>
      </c>
      <c r="J4384" s="295">
        <f>A4384*'Lineær programmering opg 4'!$C$11+Datatabel!C4384*'Lineær programmering opg 4'!$D$11</f>
        <v>43314.299999999857</v>
      </c>
      <c r="K4384" s="9">
        <f t="shared" si="342"/>
        <v>0</v>
      </c>
      <c r="L4384" s="9">
        <f t="shared" si="343"/>
        <v>0</v>
      </c>
    </row>
    <row r="4385" spans="1:12" ht="15" x14ac:dyDescent="0.25">
      <c r="A4385" s="167">
        <f t="shared" si="341"/>
        <v>134.83200000001159</v>
      </c>
      <c r="B4385" s="325">
        <f t="shared" si="344"/>
        <v>0.56180000000004826</v>
      </c>
      <c r="C4385" s="167">
        <f t="shared" si="340"/>
        <v>198.87599999999131</v>
      </c>
      <c r="D4385" s="167">
        <f>IF('Lineær programmering opg 4'!$M$4=0,"-",(-A4385+'Lineær programmering opg 4'!$M$4)/'Lineær programmering opg 4'!$K$4*-1)</f>
        <v>210.33599999997682</v>
      </c>
      <c r="E4385" s="167">
        <f>IF('Lineær programmering opg 4'!$M$5=0,"-",(-A4385+'Lineær programmering opg 4'!$M$5)/'Lineær programmering opg 4'!$K$5*-1)</f>
        <v>198.87599999999131</v>
      </c>
      <c r="F4385" s="167" t="str">
        <f>IF('Lineær programmering opg 4'!$E$6=0,"-",(-A4385+'Lineær programmering opg 4'!$M$6)/'Lineær programmering opg 4'!$K$6*-1)</f>
        <v>-</v>
      </c>
      <c r="G4385" s="167" t="str">
        <f>IF('Lineær programmering opg 4'!$D$7=0,"-",((-A4385+'Lineær programmering opg 4'!$M$7)/'Lineær programmering opg 4'!$K$7)*-1)</f>
        <v>-</v>
      </c>
      <c r="H4385" s="167" t="str">
        <f>IF('Lineær programmering opg 4'!$C$8=0,"-",((-A4385+'Lineær programmering opg 4'!$M$8)/'Lineær programmering opg 4'!$K$8)*-1)</f>
        <v>-</v>
      </c>
      <c r="I4385" s="167" t="str">
        <f>IF('Lineær programmering opg 4'!$D$8=0,"-",'Lineær programmering opg 4'!$G$8)</f>
        <v>-</v>
      </c>
      <c r="J4385" s="295">
        <f>A4385*'Lineær programmering opg 4'!$C$11+Datatabel!C4385*'Lineær programmering opg 4'!$D$11</f>
        <v>43314.599999999853</v>
      </c>
      <c r="K4385" s="9">
        <f t="shared" si="342"/>
        <v>0</v>
      </c>
      <c r="L4385" s="9">
        <f t="shared" si="343"/>
        <v>0</v>
      </c>
    </row>
    <row r="4386" spans="1:12" ht="15" x14ac:dyDescent="0.25">
      <c r="A4386" s="167">
        <f t="shared" si="341"/>
        <v>134.80800000001159</v>
      </c>
      <c r="B4386" s="325">
        <f t="shared" si="344"/>
        <v>0.56170000000004827</v>
      </c>
      <c r="C4386" s="167">
        <f t="shared" si="340"/>
        <v>198.89399999999131</v>
      </c>
      <c r="D4386" s="167">
        <f>IF('Lineær programmering opg 4'!$M$4=0,"-",(-A4386+'Lineær programmering opg 4'!$M$4)/'Lineær programmering opg 4'!$K$4*-1)</f>
        <v>210.38399999997682</v>
      </c>
      <c r="E4386" s="167">
        <f>IF('Lineær programmering opg 4'!$M$5=0,"-",(-A4386+'Lineær programmering opg 4'!$M$5)/'Lineær programmering opg 4'!$K$5*-1)</f>
        <v>198.89399999999131</v>
      </c>
      <c r="F4386" s="167" t="str">
        <f>IF('Lineær programmering opg 4'!$E$6=0,"-",(-A4386+'Lineær programmering opg 4'!$M$6)/'Lineær programmering opg 4'!$K$6*-1)</f>
        <v>-</v>
      </c>
      <c r="G4386" s="167" t="str">
        <f>IF('Lineær programmering opg 4'!$D$7=0,"-",((-A4386+'Lineær programmering opg 4'!$M$7)/'Lineær programmering opg 4'!$K$7)*-1)</f>
        <v>-</v>
      </c>
      <c r="H4386" s="167" t="str">
        <f>IF('Lineær programmering opg 4'!$C$8=0,"-",((-A4386+'Lineær programmering opg 4'!$M$8)/'Lineær programmering opg 4'!$K$8)*-1)</f>
        <v>-</v>
      </c>
      <c r="I4386" s="167" t="str">
        <f>IF('Lineær programmering opg 4'!$D$8=0,"-",'Lineær programmering opg 4'!$G$8)</f>
        <v>-</v>
      </c>
      <c r="J4386" s="295">
        <f>A4386*'Lineær programmering opg 4'!$C$11+Datatabel!C4386*'Lineær programmering opg 4'!$D$11</f>
        <v>43314.899999999856</v>
      </c>
      <c r="K4386" s="9">
        <f t="shared" si="342"/>
        <v>0</v>
      </c>
      <c r="L4386" s="9">
        <f t="shared" si="343"/>
        <v>0</v>
      </c>
    </row>
    <row r="4387" spans="1:12" ht="15" x14ac:dyDescent="0.25">
      <c r="A4387" s="167">
        <f t="shared" si="341"/>
        <v>134.78400000001159</v>
      </c>
      <c r="B4387" s="325">
        <f t="shared" si="344"/>
        <v>0.56160000000004828</v>
      </c>
      <c r="C4387" s="167">
        <f t="shared" si="340"/>
        <v>198.91199999999131</v>
      </c>
      <c r="D4387" s="167">
        <f>IF('Lineær programmering opg 4'!$M$4=0,"-",(-A4387+'Lineær programmering opg 4'!$M$4)/'Lineær programmering opg 4'!$K$4*-1)</f>
        <v>210.43199999997682</v>
      </c>
      <c r="E4387" s="167">
        <f>IF('Lineær programmering opg 4'!$M$5=0,"-",(-A4387+'Lineær programmering opg 4'!$M$5)/'Lineær programmering opg 4'!$K$5*-1)</f>
        <v>198.91199999999131</v>
      </c>
      <c r="F4387" s="167" t="str">
        <f>IF('Lineær programmering opg 4'!$E$6=0,"-",(-A4387+'Lineær programmering opg 4'!$M$6)/'Lineær programmering opg 4'!$K$6*-1)</f>
        <v>-</v>
      </c>
      <c r="G4387" s="167" t="str">
        <f>IF('Lineær programmering opg 4'!$D$7=0,"-",((-A4387+'Lineær programmering opg 4'!$M$7)/'Lineær programmering opg 4'!$K$7)*-1)</f>
        <v>-</v>
      </c>
      <c r="H4387" s="167" t="str">
        <f>IF('Lineær programmering opg 4'!$C$8=0,"-",((-A4387+'Lineær programmering opg 4'!$M$8)/'Lineær programmering opg 4'!$K$8)*-1)</f>
        <v>-</v>
      </c>
      <c r="I4387" s="167" t="str">
        <f>IF('Lineær programmering opg 4'!$D$8=0,"-",'Lineær programmering opg 4'!$G$8)</f>
        <v>-</v>
      </c>
      <c r="J4387" s="295">
        <f>A4387*'Lineær programmering opg 4'!$C$11+Datatabel!C4387*'Lineær programmering opg 4'!$D$11</f>
        <v>43315.199999999852</v>
      </c>
      <c r="K4387" s="9">
        <f t="shared" si="342"/>
        <v>0</v>
      </c>
      <c r="L4387" s="9">
        <f t="shared" si="343"/>
        <v>0</v>
      </c>
    </row>
    <row r="4388" spans="1:12" ht="15" x14ac:dyDescent="0.25">
      <c r="A4388" s="167">
        <f t="shared" si="341"/>
        <v>134.76000000001159</v>
      </c>
      <c r="B4388" s="325">
        <f t="shared" si="344"/>
        <v>0.56150000000004829</v>
      </c>
      <c r="C4388" s="167">
        <f t="shared" si="340"/>
        <v>198.92999999999131</v>
      </c>
      <c r="D4388" s="167">
        <f>IF('Lineær programmering opg 4'!$M$4=0,"-",(-A4388+'Lineær programmering opg 4'!$M$4)/'Lineær programmering opg 4'!$K$4*-1)</f>
        <v>210.47999999997683</v>
      </c>
      <c r="E4388" s="167">
        <f>IF('Lineær programmering opg 4'!$M$5=0,"-",(-A4388+'Lineær programmering opg 4'!$M$5)/'Lineær programmering opg 4'!$K$5*-1)</f>
        <v>198.92999999999131</v>
      </c>
      <c r="F4388" s="167" t="str">
        <f>IF('Lineær programmering opg 4'!$E$6=0,"-",(-A4388+'Lineær programmering opg 4'!$M$6)/'Lineær programmering opg 4'!$K$6*-1)</f>
        <v>-</v>
      </c>
      <c r="G4388" s="167" t="str">
        <f>IF('Lineær programmering opg 4'!$D$7=0,"-",((-A4388+'Lineær programmering opg 4'!$M$7)/'Lineær programmering opg 4'!$K$7)*-1)</f>
        <v>-</v>
      </c>
      <c r="H4388" s="167" t="str">
        <f>IF('Lineær programmering opg 4'!$C$8=0,"-",((-A4388+'Lineær programmering opg 4'!$M$8)/'Lineær programmering opg 4'!$K$8)*-1)</f>
        <v>-</v>
      </c>
      <c r="I4388" s="167" t="str">
        <f>IF('Lineær programmering opg 4'!$D$8=0,"-",'Lineær programmering opg 4'!$G$8)</f>
        <v>-</v>
      </c>
      <c r="J4388" s="295">
        <f>A4388*'Lineær programmering opg 4'!$C$11+Datatabel!C4388*'Lineær programmering opg 4'!$D$11</f>
        <v>43315.499999999854</v>
      </c>
      <c r="K4388" s="9">
        <f t="shared" si="342"/>
        <v>0</v>
      </c>
      <c r="L4388" s="9">
        <f t="shared" si="343"/>
        <v>0</v>
      </c>
    </row>
    <row r="4389" spans="1:12" ht="15" x14ac:dyDescent="0.25">
      <c r="A4389" s="167">
        <f t="shared" si="341"/>
        <v>134.73600000001159</v>
      </c>
      <c r="B4389" s="325">
        <f t="shared" si="344"/>
        <v>0.5614000000000483</v>
      </c>
      <c r="C4389" s="167">
        <f t="shared" si="340"/>
        <v>198.94799999999131</v>
      </c>
      <c r="D4389" s="167">
        <f>IF('Lineær programmering opg 4'!$M$4=0,"-",(-A4389+'Lineær programmering opg 4'!$M$4)/'Lineær programmering opg 4'!$K$4*-1)</f>
        <v>210.52799999997683</v>
      </c>
      <c r="E4389" s="167">
        <f>IF('Lineær programmering opg 4'!$M$5=0,"-",(-A4389+'Lineær programmering opg 4'!$M$5)/'Lineær programmering opg 4'!$K$5*-1)</f>
        <v>198.94799999999131</v>
      </c>
      <c r="F4389" s="167" t="str">
        <f>IF('Lineær programmering opg 4'!$E$6=0,"-",(-A4389+'Lineær programmering opg 4'!$M$6)/'Lineær programmering opg 4'!$K$6*-1)</f>
        <v>-</v>
      </c>
      <c r="G4389" s="167" t="str">
        <f>IF('Lineær programmering opg 4'!$D$7=0,"-",((-A4389+'Lineær programmering opg 4'!$M$7)/'Lineær programmering opg 4'!$K$7)*-1)</f>
        <v>-</v>
      </c>
      <c r="H4389" s="167" t="str">
        <f>IF('Lineær programmering opg 4'!$C$8=0,"-",((-A4389+'Lineær programmering opg 4'!$M$8)/'Lineær programmering opg 4'!$K$8)*-1)</f>
        <v>-</v>
      </c>
      <c r="I4389" s="167" t="str">
        <f>IF('Lineær programmering opg 4'!$D$8=0,"-",'Lineær programmering opg 4'!$G$8)</f>
        <v>-</v>
      </c>
      <c r="J4389" s="295">
        <f>A4389*'Lineær programmering opg 4'!$C$11+Datatabel!C4389*'Lineær programmering opg 4'!$D$11</f>
        <v>43315.799999999857</v>
      </c>
      <c r="K4389" s="9">
        <f t="shared" si="342"/>
        <v>0</v>
      </c>
      <c r="L4389" s="9">
        <f t="shared" si="343"/>
        <v>0</v>
      </c>
    </row>
    <row r="4390" spans="1:12" ht="15" x14ac:dyDescent="0.25">
      <c r="A4390" s="167">
        <f t="shared" si="341"/>
        <v>134.71200000001159</v>
      </c>
      <c r="B4390" s="325">
        <f t="shared" si="344"/>
        <v>0.56130000000004832</v>
      </c>
      <c r="C4390" s="167">
        <f t="shared" si="340"/>
        <v>198.96599999999131</v>
      </c>
      <c r="D4390" s="167">
        <f>IF('Lineær programmering opg 4'!$M$4=0,"-",(-A4390+'Lineær programmering opg 4'!$M$4)/'Lineær programmering opg 4'!$K$4*-1)</f>
        <v>210.57599999997683</v>
      </c>
      <c r="E4390" s="167">
        <f>IF('Lineær programmering opg 4'!$M$5=0,"-",(-A4390+'Lineær programmering opg 4'!$M$5)/'Lineær programmering opg 4'!$K$5*-1)</f>
        <v>198.96599999999131</v>
      </c>
      <c r="F4390" s="167" t="str">
        <f>IF('Lineær programmering opg 4'!$E$6=0,"-",(-A4390+'Lineær programmering opg 4'!$M$6)/'Lineær programmering opg 4'!$K$6*-1)</f>
        <v>-</v>
      </c>
      <c r="G4390" s="167" t="str">
        <f>IF('Lineær programmering opg 4'!$D$7=0,"-",((-A4390+'Lineær programmering opg 4'!$M$7)/'Lineær programmering opg 4'!$K$7)*-1)</f>
        <v>-</v>
      </c>
      <c r="H4390" s="167" t="str">
        <f>IF('Lineær programmering opg 4'!$C$8=0,"-",((-A4390+'Lineær programmering opg 4'!$M$8)/'Lineær programmering opg 4'!$K$8)*-1)</f>
        <v>-</v>
      </c>
      <c r="I4390" s="167" t="str">
        <f>IF('Lineær programmering opg 4'!$D$8=0,"-",'Lineær programmering opg 4'!$G$8)</f>
        <v>-</v>
      </c>
      <c r="J4390" s="295">
        <f>A4390*'Lineær programmering opg 4'!$C$11+Datatabel!C4390*'Lineær programmering opg 4'!$D$11</f>
        <v>43316.099999999853</v>
      </c>
      <c r="K4390" s="9">
        <f t="shared" si="342"/>
        <v>0</v>
      </c>
      <c r="L4390" s="9">
        <f t="shared" si="343"/>
        <v>0</v>
      </c>
    </row>
    <row r="4391" spans="1:12" ht="15" x14ac:dyDescent="0.25">
      <c r="A4391" s="167">
        <f t="shared" si="341"/>
        <v>134.68800000001158</v>
      </c>
      <c r="B4391" s="325">
        <f t="shared" si="344"/>
        <v>0.56120000000004833</v>
      </c>
      <c r="C4391" s="167">
        <f t="shared" si="340"/>
        <v>198.98399999999131</v>
      </c>
      <c r="D4391" s="167">
        <f>IF('Lineær programmering opg 4'!$M$4=0,"-",(-A4391+'Lineær programmering opg 4'!$M$4)/'Lineær programmering opg 4'!$K$4*-1)</f>
        <v>210.62399999997683</v>
      </c>
      <c r="E4391" s="167">
        <f>IF('Lineær programmering opg 4'!$M$5=0,"-",(-A4391+'Lineær programmering opg 4'!$M$5)/'Lineær programmering opg 4'!$K$5*-1)</f>
        <v>198.98399999999131</v>
      </c>
      <c r="F4391" s="167" t="str">
        <f>IF('Lineær programmering opg 4'!$E$6=0,"-",(-A4391+'Lineær programmering opg 4'!$M$6)/'Lineær programmering opg 4'!$K$6*-1)</f>
        <v>-</v>
      </c>
      <c r="G4391" s="167" t="str">
        <f>IF('Lineær programmering opg 4'!$D$7=0,"-",((-A4391+'Lineær programmering opg 4'!$M$7)/'Lineær programmering opg 4'!$K$7)*-1)</f>
        <v>-</v>
      </c>
      <c r="H4391" s="167" t="str">
        <f>IF('Lineær programmering opg 4'!$C$8=0,"-",((-A4391+'Lineær programmering opg 4'!$M$8)/'Lineær programmering opg 4'!$K$8)*-1)</f>
        <v>-</v>
      </c>
      <c r="I4391" s="167" t="str">
        <f>IF('Lineær programmering opg 4'!$D$8=0,"-",'Lineær programmering opg 4'!$G$8)</f>
        <v>-</v>
      </c>
      <c r="J4391" s="295">
        <f>A4391*'Lineær programmering opg 4'!$C$11+Datatabel!C4391*'Lineær programmering opg 4'!$D$11</f>
        <v>43316.399999999856</v>
      </c>
      <c r="K4391" s="9">
        <f t="shared" si="342"/>
        <v>0</v>
      </c>
      <c r="L4391" s="9">
        <f t="shared" si="343"/>
        <v>0</v>
      </c>
    </row>
    <row r="4392" spans="1:12" ht="15" x14ac:dyDescent="0.25">
      <c r="A4392" s="167">
        <f t="shared" si="341"/>
        <v>134.66400000001161</v>
      </c>
      <c r="B4392" s="325">
        <f t="shared" si="344"/>
        <v>0.56110000000004834</v>
      </c>
      <c r="C4392" s="167">
        <f t="shared" si="340"/>
        <v>199.00199999999131</v>
      </c>
      <c r="D4392" s="167">
        <f>IF('Lineær programmering opg 4'!$M$4=0,"-",(-A4392+'Lineær programmering opg 4'!$M$4)/'Lineær programmering opg 4'!$K$4*-1)</f>
        <v>210.67199999997678</v>
      </c>
      <c r="E4392" s="167">
        <f>IF('Lineær programmering opg 4'!$M$5=0,"-",(-A4392+'Lineær programmering opg 4'!$M$5)/'Lineær programmering opg 4'!$K$5*-1)</f>
        <v>199.00199999999131</v>
      </c>
      <c r="F4392" s="167" t="str">
        <f>IF('Lineær programmering opg 4'!$E$6=0,"-",(-A4392+'Lineær programmering opg 4'!$M$6)/'Lineær programmering opg 4'!$K$6*-1)</f>
        <v>-</v>
      </c>
      <c r="G4392" s="167" t="str">
        <f>IF('Lineær programmering opg 4'!$D$7=0,"-",((-A4392+'Lineær programmering opg 4'!$M$7)/'Lineær programmering opg 4'!$K$7)*-1)</f>
        <v>-</v>
      </c>
      <c r="H4392" s="167" t="str">
        <f>IF('Lineær programmering opg 4'!$C$8=0,"-",((-A4392+'Lineær programmering opg 4'!$M$8)/'Lineær programmering opg 4'!$K$8)*-1)</f>
        <v>-</v>
      </c>
      <c r="I4392" s="167" t="str">
        <f>IF('Lineær programmering opg 4'!$D$8=0,"-",'Lineær programmering opg 4'!$G$8)</f>
        <v>-</v>
      </c>
      <c r="J4392" s="295">
        <f>A4392*'Lineær programmering opg 4'!$C$11+Datatabel!C4392*'Lineær programmering opg 4'!$D$11</f>
        <v>43316.699999999859</v>
      </c>
      <c r="K4392" s="9">
        <f t="shared" si="342"/>
        <v>0</v>
      </c>
      <c r="L4392" s="9">
        <f t="shared" si="343"/>
        <v>0</v>
      </c>
    </row>
    <row r="4393" spans="1:12" ht="15" x14ac:dyDescent="0.25">
      <c r="A4393" s="167">
        <f t="shared" si="341"/>
        <v>134.64000000001161</v>
      </c>
      <c r="B4393" s="325">
        <f t="shared" si="344"/>
        <v>0.56100000000004835</v>
      </c>
      <c r="C4393" s="167">
        <f t="shared" si="340"/>
        <v>199.01999999999131</v>
      </c>
      <c r="D4393" s="167">
        <f>IF('Lineær programmering opg 4'!$M$4=0,"-",(-A4393+'Lineær programmering opg 4'!$M$4)/'Lineær programmering opg 4'!$K$4*-1)</f>
        <v>210.71999999997678</v>
      </c>
      <c r="E4393" s="167">
        <f>IF('Lineær programmering opg 4'!$M$5=0,"-",(-A4393+'Lineær programmering opg 4'!$M$5)/'Lineær programmering opg 4'!$K$5*-1)</f>
        <v>199.01999999999131</v>
      </c>
      <c r="F4393" s="167" t="str">
        <f>IF('Lineær programmering opg 4'!$E$6=0,"-",(-A4393+'Lineær programmering opg 4'!$M$6)/'Lineær programmering opg 4'!$K$6*-1)</f>
        <v>-</v>
      </c>
      <c r="G4393" s="167" t="str">
        <f>IF('Lineær programmering opg 4'!$D$7=0,"-",((-A4393+'Lineær programmering opg 4'!$M$7)/'Lineær programmering opg 4'!$K$7)*-1)</f>
        <v>-</v>
      </c>
      <c r="H4393" s="167" t="str">
        <f>IF('Lineær programmering opg 4'!$C$8=0,"-",((-A4393+'Lineær programmering opg 4'!$M$8)/'Lineær programmering opg 4'!$K$8)*-1)</f>
        <v>-</v>
      </c>
      <c r="I4393" s="167" t="str">
        <f>IF('Lineær programmering opg 4'!$D$8=0,"-",'Lineær programmering opg 4'!$G$8)</f>
        <v>-</v>
      </c>
      <c r="J4393" s="295">
        <f>A4393*'Lineær programmering opg 4'!$C$11+Datatabel!C4393*'Lineær programmering opg 4'!$D$11</f>
        <v>43316.999999999854</v>
      </c>
      <c r="K4393" s="9">
        <f t="shared" si="342"/>
        <v>0</v>
      </c>
      <c r="L4393" s="9">
        <f t="shared" si="343"/>
        <v>0</v>
      </c>
    </row>
    <row r="4394" spans="1:12" ht="15" x14ac:dyDescent="0.25">
      <c r="A4394" s="167">
        <f t="shared" si="341"/>
        <v>134.61600000001161</v>
      </c>
      <c r="B4394" s="325">
        <f t="shared" si="344"/>
        <v>0.56090000000004836</v>
      </c>
      <c r="C4394" s="167">
        <f t="shared" si="340"/>
        <v>199.03799999999131</v>
      </c>
      <c r="D4394" s="167">
        <f>IF('Lineær programmering opg 4'!$M$4=0,"-",(-A4394+'Lineær programmering opg 4'!$M$4)/'Lineær programmering opg 4'!$K$4*-1)</f>
        <v>210.76799999997678</v>
      </c>
      <c r="E4394" s="167">
        <f>IF('Lineær programmering opg 4'!$M$5=0,"-",(-A4394+'Lineær programmering opg 4'!$M$5)/'Lineær programmering opg 4'!$K$5*-1)</f>
        <v>199.03799999999131</v>
      </c>
      <c r="F4394" s="167" t="str">
        <f>IF('Lineær programmering opg 4'!$E$6=0,"-",(-A4394+'Lineær programmering opg 4'!$M$6)/'Lineær programmering opg 4'!$K$6*-1)</f>
        <v>-</v>
      </c>
      <c r="G4394" s="167" t="str">
        <f>IF('Lineær programmering opg 4'!$D$7=0,"-",((-A4394+'Lineær programmering opg 4'!$M$7)/'Lineær programmering opg 4'!$K$7)*-1)</f>
        <v>-</v>
      </c>
      <c r="H4394" s="167" t="str">
        <f>IF('Lineær programmering opg 4'!$C$8=0,"-",((-A4394+'Lineær programmering opg 4'!$M$8)/'Lineær programmering opg 4'!$K$8)*-1)</f>
        <v>-</v>
      </c>
      <c r="I4394" s="167" t="str">
        <f>IF('Lineær programmering opg 4'!$D$8=0,"-",'Lineær programmering opg 4'!$G$8)</f>
        <v>-</v>
      </c>
      <c r="J4394" s="295">
        <f>A4394*'Lineær programmering opg 4'!$C$11+Datatabel!C4394*'Lineær programmering opg 4'!$D$11</f>
        <v>43317.299999999857</v>
      </c>
      <c r="K4394" s="9">
        <f t="shared" si="342"/>
        <v>0</v>
      </c>
      <c r="L4394" s="9">
        <f t="shared" si="343"/>
        <v>0</v>
      </c>
    </row>
    <row r="4395" spans="1:12" ht="15" x14ac:dyDescent="0.25">
      <c r="A4395" s="167">
        <f t="shared" si="341"/>
        <v>134.59200000001161</v>
      </c>
      <c r="B4395" s="325">
        <f t="shared" si="344"/>
        <v>0.56080000000004837</v>
      </c>
      <c r="C4395" s="167">
        <f t="shared" si="340"/>
        <v>199.05599999999131</v>
      </c>
      <c r="D4395" s="167">
        <f>IF('Lineær programmering opg 4'!$M$4=0,"-",(-A4395+'Lineær programmering opg 4'!$M$4)/'Lineær programmering opg 4'!$K$4*-1)</f>
        <v>210.81599999997678</v>
      </c>
      <c r="E4395" s="167">
        <f>IF('Lineær programmering opg 4'!$M$5=0,"-",(-A4395+'Lineær programmering opg 4'!$M$5)/'Lineær programmering opg 4'!$K$5*-1)</f>
        <v>199.05599999999131</v>
      </c>
      <c r="F4395" s="167" t="str">
        <f>IF('Lineær programmering opg 4'!$E$6=0,"-",(-A4395+'Lineær programmering opg 4'!$M$6)/'Lineær programmering opg 4'!$K$6*-1)</f>
        <v>-</v>
      </c>
      <c r="G4395" s="167" t="str">
        <f>IF('Lineær programmering opg 4'!$D$7=0,"-",((-A4395+'Lineær programmering opg 4'!$M$7)/'Lineær programmering opg 4'!$K$7)*-1)</f>
        <v>-</v>
      </c>
      <c r="H4395" s="167" t="str">
        <f>IF('Lineær programmering opg 4'!$C$8=0,"-",((-A4395+'Lineær programmering opg 4'!$M$8)/'Lineær programmering opg 4'!$K$8)*-1)</f>
        <v>-</v>
      </c>
      <c r="I4395" s="167" t="str">
        <f>IF('Lineær programmering opg 4'!$D$8=0,"-",'Lineær programmering opg 4'!$G$8)</f>
        <v>-</v>
      </c>
      <c r="J4395" s="295">
        <f>A4395*'Lineær programmering opg 4'!$C$11+Datatabel!C4395*'Lineær programmering opg 4'!$D$11</f>
        <v>43317.59999999986</v>
      </c>
      <c r="K4395" s="9">
        <f t="shared" si="342"/>
        <v>0</v>
      </c>
      <c r="L4395" s="9">
        <f t="shared" si="343"/>
        <v>0</v>
      </c>
    </row>
    <row r="4396" spans="1:12" ht="15" x14ac:dyDescent="0.25">
      <c r="A4396" s="167">
        <f t="shared" si="341"/>
        <v>134.56800000001161</v>
      </c>
      <c r="B4396" s="325">
        <f t="shared" si="344"/>
        <v>0.56070000000004838</v>
      </c>
      <c r="C4396" s="167">
        <f t="shared" si="340"/>
        <v>199.07399999999132</v>
      </c>
      <c r="D4396" s="167">
        <f>IF('Lineær programmering opg 4'!$M$4=0,"-",(-A4396+'Lineær programmering opg 4'!$M$4)/'Lineær programmering opg 4'!$K$4*-1)</f>
        <v>210.86399999997678</v>
      </c>
      <c r="E4396" s="167">
        <f>IF('Lineær programmering opg 4'!$M$5=0,"-",(-A4396+'Lineær programmering opg 4'!$M$5)/'Lineær programmering opg 4'!$K$5*-1)</f>
        <v>199.07399999999132</v>
      </c>
      <c r="F4396" s="167" t="str">
        <f>IF('Lineær programmering opg 4'!$E$6=0,"-",(-A4396+'Lineær programmering opg 4'!$M$6)/'Lineær programmering opg 4'!$K$6*-1)</f>
        <v>-</v>
      </c>
      <c r="G4396" s="167" t="str">
        <f>IF('Lineær programmering opg 4'!$D$7=0,"-",((-A4396+'Lineær programmering opg 4'!$M$7)/'Lineær programmering opg 4'!$K$7)*-1)</f>
        <v>-</v>
      </c>
      <c r="H4396" s="167" t="str">
        <f>IF('Lineær programmering opg 4'!$C$8=0,"-",((-A4396+'Lineær programmering opg 4'!$M$8)/'Lineær programmering opg 4'!$K$8)*-1)</f>
        <v>-</v>
      </c>
      <c r="I4396" s="167" t="str">
        <f>IF('Lineær programmering opg 4'!$D$8=0,"-",'Lineær programmering opg 4'!$G$8)</f>
        <v>-</v>
      </c>
      <c r="J4396" s="295">
        <f>A4396*'Lineær programmering opg 4'!$C$11+Datatabel!C4396*'Lineær programmering opg 4'!$D$11</f>
        <v>43317.899999999856</v>
      </c>
      <c r="K4396" s="9">
        <f t="shared" si="342"/>
        <v>0</v>
      </c>
      <c r="L4396" s="9">
        <f t="shared" si="343"/>
        <v>0</v>
      </c>
    </row>
    <row r="4397" spans="1:12" ht="15" x14ac:dyDescent="0.25">
      <c r="A4397" s="167">
        <f t="shared" si="341"/>
        <v>134.54400000001161</v>
      </c>
      <c r="B4397" s="325">
        <f t="shared" si="344"/>
        <v>0.56060000000004839</v>
      </c>
      <c r="C4397" s="167">
        <f t="shared" si="340"/>
        <v>199.09199999999132</v>
      </c>
      <c r="D4397" s="167">
        <f>IF('Lineær programmering opg 4'!$M$4=0,"-",(-A4397+'Lineær programmering opg 4'!$M$4)/'Lineær programmering opg 4'!$K$4*-1)</f>
        <v>210.91199999997679</v>
      </c>
      <c r="E4397" s="167">
        <f>IF('Lineær programmering opg 4'!$M$5=0,"-",(-A4397+'Lineær programmering opg 4'!$M$5)/'Lineær programmering opg 4'!$K$5*-1)</f>
        <v>199.09199999999132</v>
      </c>
      <c r="F4397" s="167" t="str">
        <f>IF('Lineær programmering opg 4'!$E$6=0,"-",(-A4397+'Lineær programmering opg 4'!$M$6)/'Lineær programmering opg 4'!$K$6*-1)</f>
        <v>-</v>
      </c>
      <c r="G4397" s="167" t="str">
        <f>IF('Lineær programmering opg 4'!$D$7=0,"-",((-A4397+'Lineær programmering opg 4'!$M$7)/'Lineær programmering opg 4'!$K$7)*-1)</f>
        <v>-</v>
      </c>
      <c r="H4397" s="167" t="str">
        <f>IF('Lineær programmering opg 4'!$C$8=0,"-",((-A4397+'Lineær programmering opg 4'!$M$8)/'Lineær programmering opg 4'!$K$8)*-1)</f>
        <v>-</v>
      </c>
      <c r="I4397" s="167" t="str">
        <f>IF('Lineær programmering opg 4'!$D$8=0,"-",'Lineær programmering opg 4'!$G$8)</f>
        <v>-</v>
      </c>
      <c r="J4397" s="295">
        <f>A4397*'Lineær programmering opg 4'!$C$11+Datatabel!C4397*'Lineær programmering opg 4'!$D$11</f>
        <v>43318.199999999859</v>
      </c>
      <c r="K4397" s="9">
        <f t="shared" si="342"/>
        <v>0</v>
      </c>
      <c r="L4397" s="9">
        <f t="shared" si="343"/>
        <v>0</v>
      </c>
    </row>
    <row r="4398" spans="1:12" ht="15" x14ac:dyDescent="0.25">
      <c r="A4398" s="167">
        <f t="shared" si="341"/>
        <v>134.52000000001161</v>
      </c>
      <c r="B4398" s="325">
        <f t="shared" si="344"/>
        <v>0.5605000000000484</v>
      </c>
      <c r="C4398" s="167">
        <f t="shared" si="340"/>
        <v>199.10999999999132</v>
      </c>
      <c r="D4398" s="167">
        <f>IF('Lineær programmering opg 4'!$M$4=0,"-",(-A4398+'Lineær programmering opg 4'!$M$4)/'Lineær programmering opg 4'!$K$4*-1)</f>
        <v>210.95999999997679</v>
      </c>
      <c r="E4398" s="167">
        <f>IF('Lineær programmering opg 4'!$M$5=0,"-",(-A4398+'Lineær programmering opg 4'!$M$5)/'Lineær programmering opg 4'!$K$5*-1)</f>
        <v>199.10999999999132</v>
      </c>
      <c r="F4398" s="167" t="str">
        <f>IF('Lineær programmering opg 4'!$E$6=0,"-",(-A4398+'Lineær programmering opg 4'!$M$6)/'Lineær programmering opg 4'!$K$6*-1)</f>
        <v>-</v>
      </c>
      <c r="G4398" s="167" t="str">
        <f>IF('Lineær programmering opg 4'!$D$7=0,"-",((-A4398+'Lineær programmering opg 4'!$M$7)/'Lineær programmering opg 4'!$K$7)*-1)</f>
        <v>-</v>
      </c>
      <c r="H4398" s="167" t="str">
        <f>IF('Lineær programmering opg 4'!$C$8=0,"-",((-A4398+'Lineær programmering opg 4'!$M$8)/'Lineær programmering opg 4'!$K$8)*-1)</f>
        <v>-</v>
      </c>
      <c r="I4398" s="167" t="str">
        <f>IF('Lineær programmering opg 4'!$D$8=0,"-",'Lineær programmering opg 4'!$G$8)</f>
        <v>-</v>
      </c>
      <c r="J4398" s="295">
        <f>A4398*'Lineær programmering opg 4'!$C$11+Datatabel!C4398*'Lineær programmering opg 4'!$D$11</f>
        <v>43318.499999999854</v>
      </c>
      <c r="K4398" s="9">
        <f t="shared" si="342"/>
        <v>0</v>
      </c>
      <c r="L4398" s="9">
        <f t="shared" si="343"/>
        <v>0</v>
      </c>
    </row>
    <row r="4399" spans="1:12" ht="15" x14ac:dyDescent="0.25">
      <c r="A4399" s="167">
        <f t="shared" si="341"/>
        <v>134.49600000001163</v>
      </c>
      <c r="B4399" s="325">
        <f t="shared" si="344"/>
        <v>0.56040000000004841</v>
      </c>
      <c r="C4399" s="167">
        <f t="shared" si="340"/>
        <v>199.12799999999129</v>
      </c>
      <c r="D4399" s="167">
        <f>IF('Lineær programmering opg 4'!$M$4=0,"-",(-A4399+'Lineær programmering opg 4'!$M$4)/'Lineær programmering opg 4'!$K$4*-1)</f>
        <v>211.00799999997673</v>
      </c>
      <c r="E4399" s="167">
        <f>IF('Lineær programmering opg 4'!$M$5=0,"-",(-A4399+'Lineær programmering opg 4'!$M$5)/'Lineær programmering opg 4'!$K$5*-1)</f>
        <v>199.12799999999129</v>
      </c>
      <c r="F4399" s="167" t="str">
        <f>IF('Lineær programmering opg 4'!$E$6=0,"-",(-A4399+'Lineær programmering opg 4'!$M$6)/'Lineær programmering opg 4'!$K$6*-1)</f>
        <v>-</v>
      </c>
      <c r="G4399" s="167" t="str">
        <f>IF('Lineær programmering opg 4'!$D$7=0,"-",((-A4399+'Lineær programmering opg 4'!$M$7)/'Lineær programmering opg 4'!$K$7)*-1)</f>
        <v>-</v>
      </c>
      <c r="H4399" s="167" t="str">
        <f>IF('Lineær programmering opg 4'!$C$8=0,"-",((-A4399+'Lineær programmering opg 4'!$M$8)/'Lineær programmering opg 4'!$K$8)*-1)</f>
        <v>-</v>
      </c>
      <c r="I4399" s="167" t="str">
        <f>IF('Lineær programmering opg 4'!$D$8=0,"-",'Lineær programmering opg 4'!$G$8)</f>
        <v>-</v>
      </c>
      <c r="J4399" s="295">
        <f>A4399*'Lineær programmering opg 4'!$C$11+Datatabel!C4399*'Lineær programmering opg 4'!$D$11</f>
        <v>43318.799999999857</v>
      </c>
      <c r="K4399" s="9">
        <f t="shared" si="342"/>
        <v>0</v>
      </c>
      <c r="L4399" s="9">
        <f t="shared" si="343"/>
        <v>0</v>
      </c>
    </row>
    <row r="4400" spans="1:12" ht="15" x14ac:dyDescent="0.25">
      <c r="A4400" s="167">
        <f t="shared" si="341"/>
        <v>134.47200000001163</v>
      </c>
      <c r="B4400" s="325">
        <f t="shared" si="344"/>
        <v>0.56030000000004843</v>
      </c>
      <c r="C4400" s="167">
        <f t="shared" si="340"/>
        <v>199.14599999999129</v>
      </c>
      <c r="D4400" s="167">
        <f>IF('Lineær programmering opg 4'!$M$4=0,"-",(-A4400+'Lineær programmering opg 4'!$M$4)/'Lineær programmering opg 4'!$K$4*-1)</f>
        <v>211.05599999997673</v>
      </c>
      <c r="E4400" s="167">
        <f>IF('Lineær programmering opg 4'!$M$5=0,"-",(-A4400+'Lineær programmering opg 4'!$M$5)/'Lineær programmering opg 4'!$K$5*-1)</f>
        <v>199.14599999999129</v>
      </c>
      <c r="F4400" s="167" t="str">
        <f>IF('Lineær programmering opg 4'!$E$6=0,"-",(-A4400+'Lineær programmering opg 4'!$M$6)/'Lineær programmering opg 4'!$K$6*-1)</f>
        <v>-</v>
      </c>
      <c r="G4400" s="167" t="str">
        <f>IF('Lineær programmering opg 4'!$D$7=0,"-",((-A4400+'Lineær programmering opg 4'!$M$7)/'Lineær programmering opg 4'!$K$7)*-1)</f>
        <v>-</v>
      </c>
      <c r="H4400" s="167" t="str">
        <f>IF('Lineær programmering opg 4'!$C$8=0,"-",((-A4400+'Lineær programmering opg 4'!$M$8)/'Lineær programmering opg 4'!$K$8)*-1)</f>
        <v>-</v>
      </c>
      <c r="I4400" s="167" t="str">
        <f>IF('Lineær programmering opg 4'!$D$8=0,"-",'Lineær programmering opg 4'!$G$8)</f>
        <v>-</v>
      </c>
      <c r="J4400" s="295">
        <f>A4400*'Lineær programmering opg 4'!$C$11+Datatabel!C4400*'Lineær programmering opg 4'!$D$11</f>
        <v>43319.099999999853</v>
      </c>
      <c r="K4400" s="9">
        <f t="shared" si="342"/>
        <v>0</v>
      </c>
      <c r="L4400" s="9">
        <f t="shared" si="343"/>
        <v>0</v>
      </c>
    </row>
    <row r="4401" spans="1:12" ht="15" x14ac:dyDescent="0.25">
      <c r="A4401" s="167">
        <f t="shared" si="341"/>
        <v>134.44800000001163</v>
      </c>
      <c r="B4401" s="325">
        <f t="shared" si="344"/>
        <v>0.56020000000004844</v>
      </c>
      <c r="C4401" s="167">
        <f t="shared" si="340"/>
        <v>199.16399999999129</v>
      </c>
      <c r="D4401" s="167">
        <f>IF('Lineær programmering opg 4'!$M$4=0,"-",(-A4401+'Lineær programmering opg 4'!$M$4)/'Lineær programmering opg 4'!$K$4*-1)</f>
        <v>211.10399999997674</v>
      </c>
      <c r="E4401" s="167">
        <f>IF('Lineær programmering opg 4'!$M$5=0,"-",(-A4401+'Lineær programmering opg 4'!$M$5)/'Lineær programmering opg 4'!$K$5*-1)</f>
        <v>199.16399999999129</v>
      </c>
      <c r="F4401" s="167" t="str">
        <f>IF('Lineær programmering opg 4'!$E$6=0,"-",(-A4401+'Lineær programmering opg 4'!$M$6)/'Lineær programmering opg 4'!$K$6*-1)</f>
        <v>-</v>
      </c>
      <c r="G4401" s="167" t="str">
        <f>IF('Lineær programmering opg 4'!$D$7=0,"-",((-A4401+'Lineær programmering opg 4'!$M$7)/'Lineær programmering opg 4'!$K$7)*-1)</f>
        <v>-</v>
      </c>
      <c r="H4401" s="167" t="str">
        <f>IF('Lineær programmering opg 4'!$C$8=0,"-",((-A4401+'Lineær programmering opg 4'!$M$8)/'Lineær programmering opg 4'!$K$8)*-1)</f>
        <v>-</v>
      </c>
      <c r="I4401" s="167" t="str">
        <f>IF('Lineær programmering opg 4'!$D$8=0,"-",'Lineær programmering opg 4'!$G$8)</f>
        <v>-</v>
      </c>
      <c r="J4401" s="295">
        <f>A4401*'Lineær programmering opg 4'!$C$11+Datatabel!C4401*'Lineær programmering opg 4'!$D$11</f>
        <v>43319.399999999856</v>
      </c>
      <c r="K4401" s="9">
        <f t="shared" si="342"/>
        <v>0</v>
      </c>
      <c r="L4401" s="9">
        <f t="shared" si="343"/>
        <v>0</v>
      </c>
    </row>
    <row r="4402" spans="1:12" ht="15" x14ac:dyDescent="0.25">
      <c r="A4402" s="167">
        <f t="shared" si="341"/>
        <v>134.42400000001163</v>
      </c>
      <c r="B4402" s="325">
        <f t="shared" si="344"/>
        <v>0.56010000000004845</v>
      </c>
      <c r="C4402" s="167">
        <f t="shared" si="340"/>
        <v>199.18199999999129</v>
      </c>
      <c r="D4402" s="167">
        <f>IF('Lineær programmering opg 4'!$M$4=0,"-",(-A4402+'Lineær programmering opg 4'!$M$4)/'Lineær programmering opg 4'!$K$4*-1)</f>
        <v>211.15199999997674</v>
      </c>
      <c r="E4402" s="167">
        <f>IF('Lineær programmering opg 4'!$M$5=0,"-",(-A4402+'Lineær programmering opg 4'!$M$5)/'Lineær programmering opg 4'!$K$5*-1)</f>
        <v>199.18199999999129</v>
      </c>
      <c r="F4402" s="167" t="str">
        <f>IF('Lineær programmering opg 4'!$E$6=0,"-",(-A4402+'Lineær programmering opg 4'!$M$6)/'Lineær programmering opg 4'!$K$6*-1)</f>
        <v>-</v>
      </c>
      <c r="G4402" s="167" t="str">
        <f>IF('Lineær programmering opg 4'!$D$7=0,"-",((-A4402+'Lineær programmering opg 4'!$M$7)/'Lineær programmering opg 4'!$K$7)*-1)</f>
        <v>-</v>
      </c>
      <c r="H4402" s="167" t="str">
        <f>IF('Lineær programmering opg 4'!$C$8=0,"-",((-A4402+'Lineær programmering opg 4'!$M$8)/'Lineær programmering opg 4'!$K$8)*-1)</f>
        <v>-</v>
      </c>
      <c r="I4402" s="167" t="str">
        <f>IF('Lineær programmering opg 4'!$D$8=0,"-",'Lineær programmering opg 4'!$G$8)</f>
        <v>-</v>
      </c>
      <c r="J4402" s="295">
        <f>A4402*'Lineær programmering opg 4'!$C$11+Datatabel!C4402*'Lineær programmering opg 4'!$D$11</f>
        <v>43319.699999999859</v>
      </c>
      <c r="K4402" s="9">
        <f t="shared" si="342"/>
        <v>0</v>
      </c>
      <c r="L4402" s="9">
        <f t="shared" si="343"/>
        <v>0</v>
      </c>
    </row>
    <row r="4403" spans="1:12" ht="15" x14ac:dyDescent="0.25">
      <c r="A4403" s="167">
        <f t="shared" si="341"/>
        <v>134.40000000001163</v>
      </c>
      <c r="B4403" s="325">
        <f t="shared" si="344"/>
        <v>0.56000000000004846</v>
      </c>
      <c r="C4403" s="167">
        <f t="shared" si="340"/>
        <v>199.19999999999129</v>
      </c>
      <c r="D4403" s="167">
        <f>IF('Lineær programmering opg 4'!$M$4=0,"-",(-A4403+'Lineær programmering opg 4'!$M$4)/'Lineær programmering opg 4'!$K$4*-1)</f>
        <v>211.19999999997674</v>
      </c>
      <c r="E4403" s="167">
        <f>IF('Lineær programmering opg 4'!$M$5=0,"-",(-A4403+'Lineær programmering opg 4'!$M$5)/'Lineær programmering opg 4'!$K$5*-1)</f>
        <v>199.19999999999129</v>
      </c>
      <c r="F4403" s="167" t="str">
        <f>IF('Lineær programmering opg 4'!$E$6=0,"-",(-A4403+'Lineær programmering opg 4'!$M$6)/'Lineær programmering opg 4'!$K$6*-1)</f>
        <v>-</v>
      </c>
      <c r="G4403" s="167" t="str">
        <f>IF('Lineær programmering opg 4'!$D$7=0,"-",((-A4403+'Lineær programmering opg 4'!$M$7)/'Lineær programmering opg 4'!$K$7)*-1)</f>
        <v>-</v>
      </c>
      <c r="H4403" s="167" t="str">
        <f>IF('Lineær programmering opg 4'!$C$8=0,"-",((-A4403+'Lineær programmering opg 4'!$M$8)/'Lineær programmering opg 4'!$K$8)*-1)</f>
        <v>-</v>
      </c>
      <c r="I4403" s="167" t="str">
        <f>IF('Lineær programmering opg 4'!$D$8=0,"-",'Lineær programmering opg 4'!$G$8)</f>
        <v>-</v>
      </c>
      <c r="J4403" s="295">
        <f>A4403*'Lineær programmering opg 4'!$C$11+Datatabel!C4403*'Lineær programmering opg 4'!$D$11</f>
        <v>43319.999999999854</v>
      </c>
      <c r="K4403" s="9">
        <f t="shared" si="342"/>
        <v>0</v>
      </c>
      <c r="L4403" s="9">
        <f t="shared" si="343"/>
        <v>0</v>
      </c>
    </row>
    <row r="4404" spans="1:12" ht="15" x14ac:dyDescent="0.25">
      <c r="A4404" s="167">
        <f t="shared" si="341"/>
        <v>134.37600000001163</v>
      </c>
      <c r="B4404" s="325">
        <f t="shared" si="344"/>
        <v>0.55990000000004847</v>
      </c>
      <c r="C4404" s="167">
        <f t="shared" si="340"/>
        <v>199.21799999999129</v>
      </c>
      <c r="D4404" s="167">
        <f>IF('Lineær programmering opg 4'!$M$4=0,"-",(-A4404+'Lineær programmering opg 4'!$M$4)/'Lineær programmering opg 4'!$K$4*-1)</f>
        <v>211.24799999997674</v>
      </c>
      <c r="E4404" s="167">
        <f>IF('Lineær programmering opg 4'!$M$5=0,"-",(-A4404+'Lineær programmering opg 4'!$M$5)/'Lineær programmering opg 4'!$K$5*-1)</f>
        <v>199.21799999999129</v>
      </c>
      <c r="F4404" s="167" t="str">
        <f>IF('Lineær programmering opg 4'!$E$6=0,"-",(-A4404+'Lineær programmering opg 4'!$M$6)/'Lineær programmering opg 4'!$K$6*-1)</f>
        <v>-</v>
      </c>
      <c r="G4404" s="167" t="str">
        <f>IF('Lineær programmering opg 4'!$D$7=0,"-",((-A4404+'Lineær programmering opg 4'!$M$7)/'Lineær programmering opg 4'!$K$7)*-1)</f>
        <v>-</v>
      </c>
      <c r="H4404" s="167" t="str">
        <f>IF('Lineær programmering opg 4'!$C$8=0,"-",((-A4404+'Lineær programmering opg 4'!$M$8)/'Lineær programmering opg 4'!$K$8)*-1)</f>
        <v>-</v>
      </c>
      <c r="I4404" s="167" t="str">
        <f>IF('Lineær programmering opg 4'!$D$8=0,"-",'Lineær programmering opg 4'!$G$8)</f>
        <v>-</v>
      </c>
      <c r="J4404" s="295">
        <f>A4404*'Lineær programmering opg 4'!$C$11+Datatabel!C4404*'Lineær programmering opg 4'!$D$11</f>
        <v>43320.299999999857</v>
      </c>
      <c r="K4404" s="9">
        <f t="shared" si="342"/>
        <v>0</v>
      </c>
      <c r="L4404" s="9">
        <f t="shared" si="343"/>
        <v>0</v>
      </c>
    </row>
    <row r="4405" spans="1:12" ht="15" x14ac:dyDescent="0.25">
      <c r="A4405" s="167">
        <f t="shared" si="341"/>
        <v>134.35200000001163</v>
      </c>
      <c r="B4405" s="325">
        <f t="shared" si="344"/>
        <v>0.55980000000004848</v>
      </c>
      <c r="C4405" s="167">
        <f t="shared" si="340"/>
        <v>199.23599999999129</v>
      </c>
      <c r="D4405" s="167">
        <f>IF('Lineær programmering opg 4'!$M$4=0,"-",(-A4405+'Lineær programmering opg 4'!$M$4)/'Lineær programmering opg 4'!$K$4*-1)</f>
        <v>211.29599999997674</v>
      </c>
      <c r="E4405" s="167">
        <f>IF('Lineær programmering opg 4'!$M$5=0,"-",(-A4405+'Lineær programmering opg 4'!$M$5)/'Lineær programmering opg 4'!$K$5*-1)</f>
        <v>199.23599999999129</v>
      </c>
      <c r="F4405" s="167" t="str">
        <f>IF('Lineær programmering opg 4'!$E$6=0,"-",(-A4405+'Lineær programmering opg 4'!$M$6)/'Lineær programmering opg 4'!$K$6*-1)</f>
        <v>-</v>
      </c>
      <c r="G4405" s="167" t="str">
        <f>IF('Lineær programmering opg 4'!$D$7=0,"-",((-A4405+'Lineær programmering opg 4'!$M$7)/'Lineær programmering opg 4'!$K$7)*-1)</f>
        <v>-</v>
      </c>
      <c r="H4405" s="167" t="str">
        <f>IF('Lineær programmering opg 4'!$C$8=0,"-",((-A4405+'Lineær programmering opg 4'!$M$8)/'Lineær programmering opg 4'!$K$8)*-1)</f>
        <v>-</v>
      </c>
      <c r="I4405" s="167" t="str">
        <f>IF('Lineær programmering opg 4'!$D$8=0,"-",'Lineær programmering opg 4'!$G$8)</f>
        <v>-</v>
      </c>
      <c r="J4405" s="295">
        <f>A4405*'Lineær programmering opg 4'!$C$11+Datatabel!C4405*'Lineær programmering opg 4'!$D$11</f>
        <v>43320.59999999986</v>
      </c>
      <c r="K4405" s="9">
        <f t="shared" si="342"/>
        <v>0</v>
      </c>
      <c r="L4405" s="9">
        <f t="shared" si="343"/>
        <v>0</v>
      </c>
    </row>
    <row r="4406" spans="1:12" ht="15" x14ac:dyDescent="0.25">
      <c r="A4406" s="167">
        <f t="shared" si="341"/>
        <v>134.32800000001163</v>
      </c>
      <c r="B4406" s="325">
        <f t="shared" si="344"/>
        <v>0.55970000000004849</v>
      </c>
      <c r="C4406" s="167">
        <f t="shared" si="340"/>
        <v>199.25399999999129</v>
      </c>
      <c r="D4406" s="167">
        <f>IF('Lineær programmering opg 4'!$M$4=0,"-",(-A4406+'Lineær programmering opg 4'!$M$4)/'Lineær programmering opg 4'!$K$4*-1)</f>
        <v>211.34399999997675</v>
      </c>
      <c r="E4406" s="167">
        <f>IF('Lineær programmering opg 4'!$M$5=0,"-",(-A4406+'Lineær programmering opg 4'!$M$5)/'Lineær programmering opg 4'!$K$5*-1)</f>
        <v>199.25399999999129</v>
      </c>
      <c r="F4406" s="167" t="str">
        <f>IF('Lineær programmering opg 4'!$E$6=0,"-",(-A4406+'Lineær programmering opg 4'!$M$6)/'Lineær programmering opg 4'!$K$6*-1)</f>
        <v>-</v>
      </c>
      <c r="G4406" s="167" t="str">
        <f>IF('Lineær programmering opg 4'!$D$7=0,"-",((-A4406+'Lineær programmering opg 4'!$M$7)/'Lineær programmering opg 4'!$K$7)*-1)</f>
        <v>-</v>
      </c>
      <c r="H4406" s="167" t="str">
        <f>IF('Lineær programmering opg 4'!$C$8=0,"-",((-A4406+'Lineær programmering opg 4'!$M$8)/'Lineær programmering opg 4'!$K$8)*-1)</f>
        <v>-</v>
      </c>
      <c r="I4406" s="167" t="str">
        <f>IF('Lineær programmering opg 4'!$D$8=0,"-",'Lineær programmering opg 4'!$G$8)</f>
        <v>-</v>
      </c>
      <c r="J4406" s="295">
        <f>A4406*'Lineær programmering opg 4'!$C$11+Datatabel!C4406*'Lineær programmering opg 4'!$D$11</f>
        <v>43320.899999999856</v>
      </c>
      <c r="K4406" s="9">
        <f t="shared" si="342"/>
        <v>0</v>
      </c>
      <c r="L4406" s="9">
        <f t="shared" si="343"/>
        <v>0</v>
      </c>
    </row>
    <row r="4407" spans="1:12" ht="15" x14ac:dyDescent="0.25">
      <c r="A4407" s="167">
        <f t="shared" si="341"/>
        <v>134.30400000001163</v>
      </c>
      <c r="B4407" s="325">
        <f t="shared" si="344"/>
        <v>0.5596000000000485</v>
      </c>
      <c r="C4407" s="167">
        <f t="shared" si="340"/>
        <v>199.27199999999129</v>
      </c>
      <c r="D4407" s="167">
        <f>IF('Lineær programmering opg 4'!$M$4=0,"-",(-A4407+'Lineær programmering opg 4'!$M$4)/'Lineær programmering opg 4'!$K$4*-1)</f>
        <v>211.39199999997675</v>
      </c>
      <c r="E4407" s="167">
        <f>IF('Lineær programmering opg 4'!$M$5=0,"-",(-A4407+'Lineær programmering opg 4'!$M$5)/'Lineær programmering opg 4'!$K$5*-1)</f>
        <v>199.27199999999129</v>
      </c>
      <c r="F4407" s="167" t="str">
        <f>IF('Lineær programmering opg 4'!$E$6=0,"-",(-A4407+'Lineær programmering opg 4'!$M$6)/'Lineær programmering opg 4'!$K$6*-1)</f>
        <v>-</v>
      </c>
      <c r="G4407" s="167" t="str">
        <f>IF('Lineær programmering opg 4'!$D$7=0,"-",((-A4407+'Lineær programmering opg 4'!$M$7)/'Lineær programmering opg 4'!$K$7)*-1)</f>
        <v>-</v>
      </c>
      <c r="H4407" s="167" t="str">
        <f>IF('Lineær programmering opg 4'!$C$8=0,"-",((-A4407+'Lineær programmering opg 4'!$M$8)/'Lineær programmering opg 4'!$K$8)*-1)</f>
        <v>-</v>
      </c>
      <c r="I4407" s="167" t="str">
        <f>IF('Lineær programmering opg 4'!$D$8=0,"-",'Lineær programmering opg 4'!$G$8)</f>
        <v>-</v>
      </c>
      <c r="J4407" s="295">
        <f>A4407*'Lineær programmering opg 4'!$C$11+Datatabel!C4407*'Lineær programmering opg 4'!$D$11</f>
        <v>43321.199999999852</v>
      </c>
      <c r="K4407" s="9">
        <f t="shared" si="342"/>
        <v>0</v>
      </c>
      <c r="L4407" s="9">
        <f t="shared" si="343"/>
        <v>0</v>
      </c>
    </row>
    <row r="4408" spans="1:12" ht="15" x14ac:dyDescent="0.25">
      <c r="A4408" s="167">
        <f t="shared" si="341"/>
        <v>134.28000000001165</v>
      </c>
      <c r="B4408" s="325">
        <f t="shared" si="344"/>
        <v>0.55950000000004851</v>
      </c>
      <c r="C4408" s="167">
        <f t="shared" si="340"/>
        <v>199.28999999999124</v>
      </c>
      <c r="D4408" s="167">
        <f>IF('Lineær programmering opg 4'!$M$4=0,"-",(-A4408+'Lineær programmering opg 4'!$M$4)/'Lineær programmering opg 4'!$K$4*-1)</f>
        <v>211.43999999997669</v>
      </c>
      <c r="E4408" s="167">
        <f>IF('Lineær programmering opg 4'!$M$5=0,"-",(-A4408+'Lineær programmering opg 4'!$M$5)/'Lineær programmering opg 4'!$K$5*-1)</f>
        <v>199.28999999999124</v>
      </c>
      <c r="F4408" s="167" t="str">
        <f>IF('Lineær programmering opg 4'!$E$6=0,"-",(-A4408+'Lineær programmering opg 4'!$M$6)/'Lineær programmering opg 4'!$K$6*-1)</f>
        <v>-</v>
      </c>
      <c r="G4408" s="167" t="str">
        <f>IF('Lineær programmering opg 4'!$D$7=0,"-",((-A4408+'Lineær programmering opg 4'!$M$7)/'Lineær programmering opg 4'!$K$7)*-1)</f>
        <v>-</v>
      </c>
      <c r="H4408" s="167" t="str">
        <f>IF('Lineær programmering opg 4'!$C$8=0,"-",((-A4408+'Lineær programmering opg 4'!$M$8)/'Lineær programmering opg 4'!$K$8)*-1)</f>
        <v>-</v>
      </c>
      <c r="I4408" s="167" t="str">
        <f>IF('Lineær programmering opg 4'!$D$8=0,"-",'Lineær programmering opg 4'!$G$8)</f>
        <v>-</v>
      </c>
      <c r="J4408" s="295">
        <f>A4408*'Lineær programmering opg 4'!$C$11+Datatabel!C4408*'Lineær programmering opg 4'!$D$11</f>
        <v>43321.499999999854</v>
      </c>
      <c r="K4408" s="9">
        <f t="shared" si="342"/>
        <v>0</v>
      </c>
      <c r="L4408" s="9">
        <f t="shared" si="343"/>
        <v>0</v>
      </c>
    </row>
    <row r="4409" spans="1:12" ht="15" x14ac:dyDescent="0.25">
      <c r="A4409" s="167">
        <f t="shared" si="341"/>
        <v>134.25600000001165</v>
      </c>
      <c r="B4409" s="325">
        <f t="shared" si="344"/>
        <v>0.55940000000004853</v>
      </c>
      <c r="C4409" s="167">
        <f t="shared" si="340"/>
        <v>199.30799999999124</v>
      </c>
      <c r="D4409" s="167">
        <f>IF('Lineær programmering opg 4'!$M$4=0,"-",(-A4409+'Lineær programmering opg 4'!$M$4)/'Lineær programmering opg 4'!$K$4*-1)</f>
        <v>211.48799999997669</v>
      </c>
      <c r="E4409" s="167">
        <f>IF('Lineær programmering opg 4'!$M$5=0,"-",(-A4409+'Lineær programmering opg 4'!$M$5)/'Lineær programmering opg 4'!$K$5*-1)</f>
        <v>199.30799999999124</v>
      </c>
      <c r="F4409" s="167" t="str">
        <f>IF('Lineær programmering opg 4'!$E$6=0,"-",(-A4409+'Lineær programmering opg 4'!$M$6)/'Lineær programmering opg 4'!$K$6*-1)</f>
        <v>-</v>
      </c>
      <c r="G4409" s="167" t="str">
        <f>IF('Lineær programmering opg 4'!$D$7=0,"-",((-A4409+'Lineær programmering opg 4'!$M$7)/'Lineær programmering opg 4'!$K$7)*-1)</f>
        <v>-</v>
      </c>
      <c r="H4409" s="167" t="str">
        <f>IF('Lineær programmering opg 4'!$C$8=0,"-",((-A4409+'Lineær programmering opg 4'!$M$8)/'Lineær programmering opg 4'!$K$8)*-1)</f>
        <v>-</v>
      </c>
      <c r="I4409" s="167" t="str">
        <f>IF('Lineær programmering opg 4'!$D$8=0,"-",'Lineær programmering opg 4'!$G$8)</f>
        <v>-</v>
      </c>
      <c r="J4409" s="295">
        <f>A4409*'Lineær programmering opg 4'!$C$11+Datatabel!C4409*'Lineær programmering opg 4'!$D$11</f>
        <v>43321.79999999985</v>
      </c>
      <c r="K4409" s="9">
        <f t="shared" si="342"/>
        <v>0</v>
      </c>
      <c r="L4409" s="9">
        <f t="shared" si="343"/>
        <v>0</v>
      </c>
    </row>
    <row r="4410" spans="1:12" ht="15" x14ac:dyDescent="0.25">
      <c r="A4410" s="167">
        <f t="shared" si="341"/>
        <v>134.23200000001165</v>
      </c>
      <c r="B4410" s="325">
        <f t="shared" si="344"/>
        <v>0.55930000000004854</v>
      </c>
      <c r="C4410" s="167">
        <f t="shared" si="340"/>
        <v>199.32599999999124</v>
      </c>
      <c r="D4410" s="167">
        <f>IF('Lineær programmering opg 4'!$M$4=0,"-",(-A4410+'Lineær programmering opg 4'!$M$4)/'Lineær programmering opg 4'!$K$4*-1)</f>
        <v>211.5359999999767</v>
      </c>
      <c r="E4410" s="167">
        <f>IF('Lineær programmering opg 4'!$M$5=0,"-",(-A4410+'Lineær programmering opg 4'!$M$5)/'Lineær programmering opg 4'!$K$5*-1)</f>
        <v>199.32599999999124</v>
      </c>
      <c r="F4410" s="167" t="str">
        <f>IF('Lineær programmering opg 4'!$E$6=0,"-",(-A4410+'Lineær programmering opg 4'!$M$6)/'Lineær programmering opg 4'!$K$6*-1)</f>
        <v>-</v>
      </c>
      <c r="G4410" s="167" t="str">
        <f>IF('Lineær programmering opg 4'!$D$7=0,"-",((-A4410+'Lineær programmering opg 4'!$M$7)/'Lineær programmering opg 4'!$K$7)*-1)</f>
        <v>-</v>
      </c>
      <c r="H4410" s="167" t="str">
        <f>IF('Lineær programmering opg 4'!$C$8=0,"-",((-A4410+'Lineær programmering opg 4'!$M$8)/'Lineær programmering opg 4'!$K$8)*-1)</f>
        <v>-</v>
      </c>
      <c r="I4410" s="167" t="str">
        <f>IF('Lineær programmering opg 4'!$D$8=0,"-",'Lineær programmering opg 4'!$G$8)</f>
        <v>-</v>
      </c>
      <c r="J4410" s="295">
        <f>A4410*'Lineær programmering opg 4'!$C$11+Datatabel!C4410*'Lineær programmering opg 4'!$D$11</f>
        <v>43322.099999999846</v>
      </c>
      <c r="K4410" s="9">
        <f t="shared" si="342"/>
        <v>0</v>
      </c>
      <c r="L4410" s="9">
        <f t="shared" si="343"/>
        <v>0</v>
      </c>
    </row>
    <row r="4411" spans="1:12" ht="15" x14ac:dyDescent="0.25">
      <c r="A4411" s="167">
        <f t="shared" si="341"/>
        <v>134.20800000001165</v>
      </c>
      <c r="B4411" s="325">
        <f t="shared" si="344"/>
        <v>0.55920000000004855</v>
      </c>
      <c r="C4411" s="167">
        <f t="shared" si="340"/>
        <v>199.34399999999124</v>
      </c>
      <c r="D4411" s="167">
        <f>IF('Lineær programmering opg 4'!$M$4=0,"-",(-A4411+'Lineær programmering opg 4'!$M$4)/'Lineær programmering opg 4'!$K$4*-1)</f>
        <v>211.5839999999767</v>
      </c>
      <c r="E4411" s="167">
        <f>IF('Lineær programmering opg 4'!$M$5=0,"-",(-A4411+'Lineær programmering opg 4'!$M$5)/'Lineær programmering opg 4'!$K$5*-1)</f>
        <v>199.34399999999124</v>
      </c>
      <c r="F4411" s="167" t="str">
        <f>IF('Lineær programmering opg 4'!$E$6=0,"-",(-A4411+'Lineær programmering opg 4'!$M$6)/'Lineær programmering opg 4'!$K$6*-1)</f>
        <v>-</v>
      </c>
      <c r="G4411" s="167" t="str">
        <f>IF('Lineær programmering opg 4'!$D$7=0,"-",((-A4411+'Lineær programmering opg 4'!$M$7)/'Lineær programmering opg 4'!$K$7)*-1)</f>
        <v>-</v>
      </c>
      <c r="H4411" s="167" t="str">
        <f>IF('Lineær programmering opg 4'!$C$8=0,"-",((-A4411+'Lineær programmering opg 4'!$M$8)/'Lineær programmering opg 4'!$K$8)*-1)</f>
        <v>-</v>
      </c>
      <c r="I4411" s="167" t="str">
        <f>IF('Lineær programmering opg 4'!$D$8=0,"-",'Lineær programmering opg 4'!$G$8)</f>
        <v>-</v>
      </c>
      <c r="J4411" s="295">
        <f>A4411*'Lineær programmering opg 4'!$C$11+Datatabel!C4411*'Lineær programmering opg 4'!$D$11</f>
        <v>43322.399999999849</v>
      </c>
      <c r="K4411" s="9">
        <f t="shared" si="342"/>
        <v>0</v>
      </c>
      <c r="L4411" s="9">
        <f t="shared" si="343"/>
        <v>0</v>
      </c>
    </row>
    <row r="4412" spans="1:12" ht="15" x14ac:dyDescent="0.25">
      <c r="A4412" s="167">
        <f t="shared" si="341"/>
        <v>134.18400000001165</v>
      </c>
      <c r="B4412" s="325">
        <f t="shared" si="344"/>
        <v>0.55910000000004856</v>
      </c>
      <c r="C4412" s="167">
        <f t="shared" si="340"/>
        <v>199.36199999999124</v>
      </c>
      <c r="D4412" s="167">
        <f>IF('Lineær programmering opg 4'!$M$4=0,"-",(-A4412+'Lineær programmering opg 4'!$M$4)/'Lineær programmering opg 4'!$K$4*-1)</f>
        <v>211.6319999999767</v>
      </c>
      <c r="E4412" s="167">
        <f>IF('Lineær programmering opg 4'!$M$5=0,"-",(-A4412+'Lineær programmering opg 4'!$M$5)/'Lineær programmering opg 4'!$K$5*-1)</f>
        <v>199.36199999999124</v>
      </c>
      <c r="F4412" s="167" t="str">
        <f>IF('Lineær programmering opg 4'!$E$6=0,"-",(-A4412+'Lineær programmering opg 4'!$M$6)/'Lineær programmering opg 4'!$K$6*-1)</f>
        <v>-</v>
      </c>
      <c r="G4412" s="167" t="str">
        <f>IF('Lineær programmering opg 4'!$D$7=0,"-",((-A4412+'Lineær programmering opg 4'!$M$7)/'Lineær programmering opg 4'!$K$7)*-1)</f>
        <v>-</v>
      </c>
      <c r="H4412" s="167" t="str">
        <f>IF('Lineær programmering opg 4'!$C$8=0,"-",((-A4412+'Lineær programmering opg 4'!$M$8)/'Lineær programmering opg 4'!$K$8)*-1)</f>
        <v>-</v>
      </c>
      <c r="I4412" s="167" t="str">
        <f>IF('Lineær programmering opg 4'!$D$8=0,"-",'Lineær programmering opg 4'!$G$8)</f>
        <v>-</v>
      </c>
      <c r="J4412" s="295">
        <f>A4412*'Lineær programmering opg 4'!$C$11+Datatabel!C4412*'Lineær programmering opg 4'!$D$11</f>
        <v>43322.699999999852</v>
      </c>
      <c r="K4412" s="9">
        <f t="shared" si="342"/>
        <v>0</v>
      </c>
      <c r="L4412" s="9">
        <f t="shared" si="343"/>
        <v>0</v>
      </c>
    </row>
    <row r="4413" spans="1:12" ht="15" x14ac:dyDescent="0.25">
      <c r="A4413" s="167">
        <f t="shared" si="341"/>
        <v>134.16000000001165</v>
      </c>
      <c r="B4413" s="325">
        <f t="shared" si="344"/>
        <v>0.55900000000004857</v>
      </c>
      <c r="C4413" s="167">
        <f t="shared" si="340"/>
        <v>199.37999999999124</v>
      </c>
      <c r="D4413" s="167">
        <f>IF('Lineær programmering opg 4'!$M$4=0,"-",(-A4413+'Lineær programmering opg 4'!$M$4)/'Lineær programmering opg 4'!$K$4*-1)</f>
        <v>211.6799999999767</v>
      </c>
      <c r="E4413" s="167">
        <f>IF('Lineær programmering opg 4'!$M$5=0,"-",(-A4413+'Lineær programmering opg 4'!$M$5)/'Lineær programmering opg 4'!$K$5*-1)</f>
        <v>199.37999999999124</v>
      </c>
      <c r="F4413" s="167" t="str">
        <f>IF('Lineær programmering opg 4'!$E$6=0,"-",(-A4413+'Lineær programmering opg 4'!$M$6)/'Lineær programmering opg 4'!$K$6*-1)</f>
        <v>-</v>
      </c>
      <c r="G4413" s="167" t="str">
        <f>IF('Lineær programmering opg 4'!$D$7=0,"-",((-A4413+'Lineær programmering opg 4'!$M$7)/'Lineær programmering opg 4'!$K$7)*-1)</f>
        <v>-</v>
      </c>
      <c r="H4413" s="167" t="str">
        <f>IF('Lineær programmering opg 4'!$C$8=0,"-",((-A4413+'Lineær programmering opg 4'!$M$8)/'Lineær programmering opg 4'!$K$8)*-1)</f>
        <v>-</v>
      </c>
      <c r="I4413" s="167" t="str">
        <f>IF('Lineær programmering opg 4'!$D$8=0,"-",'Lineær programmering opg 4'!$G$8)</f>
        <v>-</v>
      </c>
      <c r="J4413" s="295">
        <f>A4413*'Lineær programmering opg 4'!$C$11+Datatabel!C4413*'Lineær programmering opg 4'!$D$11</f>
        <v>43322.999999999854</v>
      </c>
      <c r="K4413" s="9">
        <f t="shared" si="342"/>
        <v>0</v>
      </c>
      <c r="L4413" s="9">
        <f t="shared" si="343"/>
        <v>0</v>
      </c>
    </row>
    <row r="4414" spans="1:12" ht="15" x14ac:dyDescent="0.25">
      <c r="A4414" s="167">
        <f t="shared" si="341"/>
        <v>134.13600000001165</v>
      </c>
      <c r="B4414" s="325">
        <f t="shared" si="344"/>
        <v>0.55890000000004858</v>
      </c>
      <c r="C4414" s="167">
        <f t="shared" si="340"/>
        <v>199.39799999999124</v>
      </c>
      <c r="D4414" s="167">
        <f>IF('Lineær programmering opg 4'!$M$4=0,"-",(-A4414+'Lineær programmering opg 4'!$M$4)/'Lineær programmering opg 4'!$K$4*-1)</f>
        <v>211.7279999999767</v>
      </c>
      <c r="E4414" s="167">
        <f>IF('Lineær programmering opg 4'!$M$5=0,"-",(-A4414+'Lineær programmering opg 4'!$M$5)/'Lineær programmering opg 4'!$K$5*-1)</f>
        <v>199.39799999999124</v>
      </c>
      <c r="F4414" s="167" t="str">
        <f>IF('Lineær programmering opg 4'!$E$6=0,"-",(-A4414+'Lineær programmering opg 4'!$M$6)/'Lineær programmering opg 4'!$K$6*-1)</f>
        <v>-</v>
      </c>
      <c r="G4414" s="167" t="str">
        <f>IF('Lineær programmering opg 4'!$D$7=0,"-",((-A4414+'Lineær programmering opg 4'!$M$7)/'Lineær programmering opg 4'!$K$7)*-1)</f>
        <v>-</v>
      </c>
      <c r="H4414" s="167" t="str">
        <f>IF('Lineær programmering opg 4'!$C$8=0,"-",((-A4414+'Lineær programmering opg 4'!$M$8)/'Lineær programmering opg 4'!$K$8)*-1)</f>
        <v>-</v>
      </c>
      <c r="I4414" s="167" t="str">
        <f>IF('Lineær programmering opg 4'!$D$8=0,"-",'Lineær programmering opg 4'!$G$8)</f>
        <v>-</v>
      </c>
      <c r="J4414" s="295">
        <f>A4414*'Lineær programmering opg 4'!$C$11+Datatabel!C4414*'Lineær programmering opg 4'!$D$11</f>
        <v>43323.29999999985</v>
      </c>
      <c r="K4414" s="9">
        <f t="shared" si="342"/>
        <v>0</v>
      </c>
      <c r="L4414" s="9">
        <f t="shared" si="343"/>
        <v>0</v>
      </c>
    </row>
    <row r="4415" spans="1:12" ht="15" x14ac:dyDescent="0.25">
      <c r="A4415" s="167">
        <f t="shared" si="341"/>
        <v>134.11200000001168</v>
      </c>
      <c r="B4415" s="325">
        <f t="shared" si="344"/>
        <v>0.55880000000004859</v>
      </c>
      <c r="C4415" s="167">
        <f t="shared" si="340"/>
        <v>199.41599999999124</v>
      </c>
      <c r="D4415" s="167">
        <f>IF('Lineær programmering opg 4'!$M$4=0,"-",(-A4415+'Lineær programmering opg 4'!$M$4)/'Lineær programmering opg 4'!$K$4*-1)</f>
        <v>211.77599999997665</v>
      </c>
      <c r="E4415" s="167">
        <f>IF('Lineær programmering opg 4'!$M$5=0,"-",(-A4415+'Lineær programmering opg 4'!$M$5)/'Lineær programmering opg 4'!$K$5*-1)</f>
        <v>199.41599999999124</v>
      </c>
      <c r="F4415" s="167" t="str">
        <f>IF('Lineær programmering opg 4'!$E$6=0,"-",(-A4415+'Lineær programmering opg 4'!$M$6)/'Lineær programmering opg 4'!$K$6*-1)</f>
        <v>-</v>
      </c>
      <c r="G4415" s="167" t="str">
        <f>IF('Lineær programmering opg 4'!$D$7=0,"-",((-A4415+'Lineær programmering opg 4'!$M$7)/'Lineær programmering opg 4'!$K$7)*-1)</f>
        <v>-</v>
      </c>
      <c r="H4415" s="167" t="str">
        <f>IF('Lineær programmering opg 4'!$C$8=0,"-",((-A4415+'Lineær programmering opg 4'!$M$8)/'Lineær programmering opg 4'!$K$8)*-1)</f>
        <v>-</v>
      </c>
      <c r="I4415" s="167" t="str">
        <f>IF('Lineær programmering opg 4'!$D$8=0,"-",'Lineær programmering opg 4'!$G$8)</f>
        <v>-</v>
      </c>
      <c r="J4415" s="295">
        <f>A4415*'Lineær programmering opg 4'!$C$11+Datatabel!C4415*'Lineær programmering opg 4'!$D$11</f>
        <v>43323.59999999986</v>
      </c>
      <c r="K4415" s="9">
        <f t="shared" si="342"/>
        <v>0</v>
      </c>
      <c r="L4415" s="9">
        <f t="shared" si="343"/>
        <v>0</v>
      </c>
    </row>
    <row r="4416" spans="1:12" ht="15" x14ac:dyDescent="0.25">
      <c r="A4416" s="167">
        <f t="shared" si="341"/>
        <v>134.08800000001168</v>
      </c>
      <c r="B4416" s="325">
        <f t="shared" si="344"/>
        <v>0.5587000000000486</v>
      </c>
      <c r="C4416" s="167">
        <f t="shared" si="340"/>
        <v>199.43399999999124</v>
      </c>
      <c r="D4416" s="167">
        <f>IF('Lineær programmering opg 4'!$M$4=0,"-",(-A4416+'Lineær programmering opg 4'!$M$4)/'Lineær programmering opg 4'!$K$4*-1)</f>
        <v>211.82399999997665</v>
      </c>
      <c r="E4416" s="167">
        <f>IF('Lineær programmering opg 4'!$M$5=0,"-",(-A4416+'Lineær programmering opg 4'!$M$5)/'Lineær programmering opg 4'!$K$5*-1)</f>
        <v>199.43399999999124</v>
      </c>
      <c r="F4416" s="167" t="str">
        <f>IF('Lineær programmering opg 4'!$E$6=0,"-",(-A4416+'Lineær programmering opg 4'!$M$6)/'Lineær programmering opg 4'!$K$6*-1)</f>
        <v>-</v>
      </c>
      <c r="G4416" s="167" t="str">
        <f>IF('Lineær programmering opg 4'!$D$7=0,"-",((-A4416+'Lineær programmering opg 4'!$M$7)/'Lineær programmering opg 4'!$K$7)*-1)</f>
        <v>-</v>
      </c>
      <c r="H4416" s="167" t="str">
        <f>IF('Lineær programmering opg 4'!$C$8=0,"-",((-A4416+'Lineær programmering opg 4'!$M$8)/'Lineær programmering opg 4'!$K$8)*-1)</f>
        <v>-</v>
      </c>
      <c r="I4416" s="167" t="str">
        <f>IF('Lineær programmering opg 4'!$D$8=0,"-",'Lineær programmering opg 4'!$G$8)</f>
        <v>-</v>
      </c>
      <c r="J4416" s="295">
        <f>A4416*'Lineær programmering opg 4'!$C$11+Datatabel!C4416*'Lineær programmering opg 4'!$D$11</f>
        <v>43323.899999999849</v>
      </c>
      <c r="K4416" s="9">
        <f t="shared" si="342"/>
        <v>0</v>
      </c>
      <c r="L4416" s="9">
        <f t="shared" si="343"/>
        <v>0</v>
      </c>
    </row>
    <row r="4417" spans="1:12" ht="15" x14ac:dyDescent="0.25">
      <c r="A4417" s="167">
        <f t="shared" si="341"/>
        <v>134.06400000001167</v>
      </c>
      <c r="B4417" s="325">
        <f t="shared" si="344"/>
        <v>0.55860000000004861</v>
      </c>
      <c r="C4417" s="167">
        <f t="shared" si="340"/>
        <v>199.45199999999124</v>
      </c>
      <c r="D4417" s="167">
        <f>IF('Lineær programmering opg 4'!$M$4=0,"-",(-A4417+'Lineær programmering opg 4'!$M$4)/'Lineær programmering opg 4'!$K$4*-1)</f>
        <v>211.87199999997665</v>
      </c>
      <c r="E4417" s="167">
        <f>IF('Lineær programmering opg 4'!$M$5=0,"-",(-A4417+'Lineær programmering opg 4'!$M$5)/'Lineær programmering opg 4'!$K$5*-1)</f>
        <v>199.45199999999124</v>
      </c>
      <c r="F4417" s="167" t="str">
        <f>IF('Lineær programmering opg 4'!$E$6=0,"-",(-A4417+'Lineær programmering opg 4'!$M$6)/'Lineær programmering opg 4'!$K$6*-1)</f>
        <v>-</v>
      </c>
      <c r="G4417" s="167" t="str">
        <f>IF('Lineær programmering opg 4'!$D$7=0,"-",((-A4417+'Lineær programmering opg 4'!$M$7)/'Lineær programmering opg 4'!$K$7)*-1)</f>
        <v>-</v>
      </c>
      <c r="H4417" s="167" t="str">
        <f>IF('Lineær programmering opg 4'!$C$8=0,"-",((-A4417+'Lineær programmering opg 4'!$M$8)/'Lineær programmering opg 4'!$K$8)*-1)</f>
        <v>-</v>
      </c>
      <c r="I4417" s="167" t="str">
        <f>IF('Lineær programmering opg 4'!$D$8=0,"-",'Lineær programmering opg 4'!$G$8)</f>
        <v>-</v>
      </c>
      <c r="J4417" s="295">
        <f>A4417*'Lineær programmering opg 4'!$C$11+Datatabel!C4417*'Lineær programmering opg 4'!$D$11</f>
        <v>43324.199999999852</v>
      </c>
      <c r="K4417" s="9">
        <f t="shared" si="342"/>
        <v>0</v>
      </c>
      <c r="L4417" s="9">
        <f t="shared" si="343"/>
        <v>0</v>
      </c>
    </row>
    <row r="4418" spans="1:12" ht="15" x14ac:dyDescent="0.25">
      <c r="A4418" s="167">
        <f t="shared" si="341"/>
        <v>134.04000000001167</v>
      </c>
      <c r="B4418" s="325">
        <f t="shared" si="344"/>
        <v>0.55850000000004862</v>
      </c>
      <c r="C4418" s="167">
        <f t="shared" si="340"/>
        <v>199.46999999999124</v>
      </c>
      <c r="D4418" s="167">
        <f>IF('Lineær programmering opg 4'!$M$4=0,"-",(-A4418+'Lineær programmering opg 4'!$M$4)/'Lineær programmering opg 4'!$K$4*-1)</f>
        <v>211.91999999997665</v>
      </c>
      <c r="E4418" s="167">
        <f>IF('Lineær programmering opg 4'!$M$5=0,"-",(-A4418+'Lineær programmering opg 4'!$M$5)/'Lineær programmering opg 4'!$K$5*-1)</f>
        <v>199.46999999999124</v>
      </c>
      <c r="F4418" s="167" t="str">
        <f>IF('Lineær programmering opg 4'!$E$6=0,"-",(-A4418+'Lineær programmering opg 4'!$M$6)/'Lineær programmering opg 4'!$K$6*-1)</f>
        <v>-</v>
      </c>
      <c r="G4418" s="167" t="str">
        <f>IF('Lineær programmering opg 4'!$D$7=0,"-",((-A4418+'Lineær programmering opg 4'!$M$7)/'Lineær programmering opg 4'!$K$7)*-1)</f>
        <v>-</v>
      </c>
      <c r="H4418" s="167" t="str">
        <f>IF('Lineær programmering opg 4'!$C$8=0,"-",((-A4418+'Lineær programmering opg 4'!$M$8)/'Lineær programmering opg 4'!$K$8)*-1)</f>
        <v>-</v>
      </c>
      <c r="I4418" s="167" t="str">
        <f>IF('Lineær programmering opg 4'!$D$8=0,"-",'Lineær programmering opg 4'!$G$8)</f>
        <v>-</v>
      </c>
      <c r="J4418" s="295">
        <f>A4418*'Lineær programmering opg 4'!$C$11+Datatabel!C4418*'Lineær programmering opg 4'!$D$11</f>
        <v>43324.499999999854</v>
      </c>
      <c r="K4418" s="9">
        <f t="shared" si="342"/>
        <v>0</v>
      </c>
      <c r="L4418" s="9">
        <f t="shared" si="343"/>
        <v>0</v>
      </c>
    </row>
    <row r="4419" spans="1:12" ht="15" x14ac:dyDescent="0.25">
      <c r="A4419" s="167">
        <f t="shared" si="341"/>
        <v>134.01600000001167</v>
      </c>
      <c r="B4419" s="325">
        <f t="shared" si="344"/>
        <v>0.55840000000004864</v>
      </c>
      <c r="C4419" s="167">
        <f t="shared" ref="C4419:C4482" si="345">MIN(D4419,E4419,F4419,G4419,H4419,I4419)</f>
        <v>199.48799999999125</v>
      </c>
      <c r="D4419" s="167">
        <f>IF('Lineær programmering opg 4'!$M$4=0,"-",(-A4419+'Lineær programmering opg 4'!$M$4)/'Lineær programmering opg 4'!$K$4*-1)</f>
        <v>211.96799999997666</v>
      </c>
      <c r="E4419" s="167">
        <f>IF('Lineær programmering opg 4'!$M$5=0,"-",(-A4419+'Lineær programmering opg 4'!$M$5)/'Lineær programmering opg 4'!$K$5*-1)</f>
        <v>199.48799999999125</v>
      </c>
      <c r="F4419" s="167" t="str">
        <f>IF('Lineær programmering opg 4'!$E$6=0,"-",(-A4419+'Lineær programmering opg 4'!$M$6)/'Lineær programmering opg 4'!$K$6*-1)</f>
        <v>-</v>
      </c>
      <c r="G4419" s="167" t="str">
        <f>IF('Lineær programmering opg 4'!$D$7=0,"-",((-A4419+'Lineær programmering opg 4'!$M$7)/'Lineær programmering opg 4'!$K$7)*-1)</f>
        <v>-</v>
      </c>
      <c r="H4419" s="167" t="str">
        <f>IF('Lineær programmering opg 4'!$C$8=0,"-",((-A4419+'Lineær programmering opg 4'!$M$8)/'Lineær programmering opg 4'!$K$8)*-1)</f>
        <v>-</v>
      </c>
      <c r="I4419" s="167" t="str">
        <f>IF('Lineær programmering opg 4'!$D$8=0,"-",'Lineær programmering opg 4'!$G$8)</f>
        <v>-</v>
      </c>
      <c r="J4419" s="295">
        <f>A4419*'Lineær programmering opg 4'!$C$11+Datatabel!C4419*'Lineær programmering opg 4'!$D$11</f>
        <v>43324.799999999857</v>
      </c>
      <c r="K4419" s="9">
        <f t="shared" si="342"/>
        <v>0</v>
      </c>
      <c r="L4419" s="9">
        <f t="shared" si="343"/>
        <v>0</v>
      </c>
    </row>
    <row r="4420" spans="1:12" ht="15" x14ac:dyDescent="0.25">
      <c r="A4420" s="167">
        <f t="shared" ref="A4420:A4483" si="346">$A$3*B4420</f>
        <v>133.99200000001167</v>
      </c>
      <c r="B4420" s="325">
        <f t="shared" si="344"/>
        <v>0.55830000000004865</v>
      </c>
      <c r="C4420" s="167">
        <f t="shared" si="345"/>
        <v>199.50599999999125</v>
      </c>
      <c r="D4420" s="167">
        <f>IF('Lineær programmering opg 4'!$M$4=0,"-",(-A4420+'Lineær programmering opg 4'!$M$4)/'Lineær programmering opg 4'!$K$4*-1)</f>
        <v>212.01599999997666</v>
      </c>
      <c r="E4420" s="167">
        <f>IF('Lineær programmering opg 4'!$M$5=0,"-",(-A4420+'Lineær programmering opg 4'!$M$5)/'Lineær programmering opg 4'!$K$5*-1)</f>
        <v>199.50599999999125</v>
      </c>
      <c r="F4420" s="167" t="str">
        <f>IF('Lineær programmering opg 4'!$E$6=0,"-",(-A4420+'Lineær programmering opg 4'!$M$6)/'Lineær programmering opg 4'!$K$6*-1)</f>
        <v>-</v>
      </c>
      <c r="G4420" s="167" t="str">
        <f>IF('Lineær programmering opg 4'!$D$7=0,"-",((-A4420+'Lineær programmering opg 4'!$M$7)/'Lineær programmering opg 4'!$K$7)*-1)</f>
        <v>-</v>
      </c>
      <c r="H4420" s="167" t="str">
        <f>IF('Lineær programmering opg 4'!$C$8=0,"-",((-A4420+'Lineær programmering opg 4'!$M$8)/'Lineær programmering opg 4'!$K$8)*-1)</f>
        <v>-</v>
      </c>
      <c r="I4420" s="167" t="str">
        <f>IF('Lineær programmering opg 4'!$D$8=0,"-",'Lineær programmering opg 4'!$G$8)</f>
        <v>-</v>
      </c>
      <c r="J4420" s="295">
        <f>A4420*'Lineær programmering opg 4'!$C$11+Datatabel!C4420*'Lineær programmering opg 4'!$D$11</f>
        <v>43325.099999999853</v>
      </c>
      <c r="K4420" s="9">
        <f t="shared" ref="K4420:K4483" si="347">IF($J$10004=J4420,A4420,0)</f>
        <v>0</v>
      </c>
      <c r="L4420" s="9">
        <f t="shared" ref="L4420:L4483" si="348">IF(J4420=$J$10004,C4420,0)</f>
        <v>0</v>
      </c>
    </row>
    <row r="4421" spans="1:12" ht="15" x14ac:dyDescent="0.25">
      <c r="A4421" s="167">
        <f t="shared" si="346"/>
        <v>133.96800000001167</v>
      </c>
      <c r="B4421" s="325">
        <f t="shared" ref="B4421:B4484" si="349">B4420-0.01%</f>
        <v>0.55820000000004866</v>
      </c>
      <c r="C4421" s="167">
        <f t="shared" si="345"/>
        <v>199.52399999999125</v>
      </c>
      <c r="D4421" s="167">
        <f>IF('Lineær programmering opg 4'!$M$4=0,"-",(-A4421+'Lineær programmering opg 4'!$M$4)/'Lineær programmering opg 4'!$K$4*-1)</f>
        <v>212.06399999997666</v>
      </c>
      <c r="E4421" s="167">
        <f>IF('Lineær programmering opg 4'!$M$5=0,"-",(-A4421+'Lineær programmering opg 4'!$M$5)/'Lineær programmering opg 4'!$K$5*-1)</f>
        <v>199.52399999999125</v>
      </c>
      <c r="F4421" s="167" t="str">
        <f>IF('Lineær programmering opg 4'!$E$6=0,"-",(-A4421+'Lineær programmering opg 4'!$M$6)/'Lineær programmering opg 4'!$K$6*-1)</f>
        <v>-</v>
      </c>
      <c r="G4421" s="167" t="str">
        <f>IF('Lineær programmering opg 4'!$D$7=0,"-",((-A4421+'Lineær programmering opg 4'!$M$7)/'Lineær programmering opg 4'!$K$7)*-1)</f>
        <v>-</v>
      </c>
      <c r="H4421" s="167" t="str">
        <f>IF('Lineær programmering opg 4'!$C$8=0,"-",((-A4421+'Lineær programmering opg 4'!$M$8)/'Lineær programmering opg 4'!$K$8)*-1)</f>
        <v>-</v>
      </c>
      <c r="I4421" s="167" t="str">
        <f>IF('Lineær programmering opg 4'!$D$8=0,"-",'Lineær programmering opg 4'!$G$8)</f>
        <v>-</v>
      </c>
      <c r="J4421" s="295">
        <f>A4421*'Lineær programmering opg 4'!$C$11+Datatabel!C4421*'Lineær programmering opg 4'!$D$11</f>
        <v>43325.399999999856</v>
      </c>
      <c r="K4421" s="9">
        <f t="shared" si="347"/>
        <v>0</v>
      </c>
      <c r="L4421" s="9">
        <f t="shared" si="348"/>
        <v>0</v>
      </c>
    </row>
    <row r="4422" spans="1:12" ht="15" x14ac:dyDescent="0.25">
      <c r="A4422" s="167">
        <f t="shared" si="346"/>
        <v>133.94400000001167</v>
      </c>
      <c r="B4422" s="325">
        <f t="shared" si="349"/>
        <v>0.55810000000004867</v>
      </c>
      <c r="C4422" s="167">
        <f t="shared" si="345"/>
        <v>199.54199999999125</v>
      </c>
      <c r="D4422" s="167">
        <f>IF('Lineær programmering opg 4'!$M$4=0,"-",(-A4422+'Lineær programmering opg 4'!$M$4)/'Lineær programmering opg 4'!$K$4*-1)</f>
        <v>212.11199999997666</v>
      </c>
      <c r="E4422" s="167">
        <f>IF('Lineær programmering opg 4'!$M$5=0,"-",(-A4422+'Lineær programmering opg 4'!$M$5)/'Lineær programmering opg 4'!$K$5*-1)</f>
        <v>199.54199999999125</v>
      </c>
      <c r="F4422" s="167" t="str">
        <f>IF('Lineær programmering opg 4'!$E$6=0,"-",(-A4422+'Lineær programmering opg 4'!$M$6)/'Lineær programmering opg 4'!$K$6*-1)</f>
        <v>-</v>
      </c>
      <c r="G4422" s="167" t="str">
        <f>IF('Lineær programmering opg 4'!$D$7=0,"-",((-A4422+'Lineær programmering opg 4'!$M$7)/'Lineær programmering opg 4'!$K$7)*-1)</f>
        <v>-</v>
      </c>
      <c r="H4422" s="167" t="str">
        <f>IF('Lineær programmering opg 4'!$C$8=0,"-",((-A4422+'Lineær programmering opg 4'!$M$8)/'Lineær programmering opg 4'!$K$8)*-1)</f>
        <v>-</v>
      </c>
      <c r="I4422" s="167" t="str">
        <f>IF('Lineær programmering opg 4'!$D$8=0,"-",'Lineær programmering opg 4'!$G$8)</f>
        <v>-</v>
      </c>
      <c r="J4422" s="295">
        <f>A4422*'Lineær programmering opg 4'!$C$11+Datatabel!C4422*'Lineær programmering opg 4'!$D$11</f>
        <v>43325.699999999852</v>
      </c>
      <c r="K4422" s="9">
        <f t="shared" si="347"/>
        <v>0</v>
      </c>
      <c r="L4422" s="9">
        <f t="shared" si="348"/>
        <v>0</v>
      </c>
    </row>
    <row r="4423" spans="1:12" ht="15" x14ac:dyDescent="0.25">
      <c r="A4423" s="167">
        <f t="shared" si="346"/>
        <v>133.92000000001167</v>
      </c>
      <c r="B4423" s="325">
        <f t="shared" si="349"/>
        <v>0.55800000000004868</v>
      </c>
      <c r="C4423" s="167">
        <f t="shared" si="345"/>
        <v>199.55999999999125</v>
      </c>
      <c r="D4423" s="167">
        <f>IF('Lineær programmering opg 4'!$M$4=0,"-",(-A4423+'Lineær programmering opg 4'!$M$4)/'Lineær programmering opg 4'!$K$4*-1)</f>
        <v>212.15999999997666</v>
      </c>
      <c r="E4423" s="167">
        <f>IF('Lineær programmering opg 4'!$M$5=0,"-",(-A4423+'Lineær programmering opg 4'!$M$5)/'Lineær programmering opg 4'!$K$5*-1)</f>
        <v>199.55999999999125</v>
      </c>
      <c r="F4423" s="167" t="str">
        <f>IF('Lineær programmering opg 4'!$E$6=0,"-",(-A4423+'Lineær programmering opg 4'!$M$6)/'Lineær programmering opg 4'!$K$6*-1)</f>
        <v>-</v>
      </c>
      <c r="G4423" s="167" t="str">
        <f>IF('Lineær programmering opg 4'!$D$7=0,"-",((-A4423+'Lineær programmering opg 4'!$M$7)/'Lineær programmering opg 4'!$K$7)*-1)</f>
        <v>-</v>
      </c>
      <c r="H4423" s="167" t="str">
        <f>IF('Lineær programmering opg 4'!$C$8=0,"-",((-A4423+'Lineær programmering opg 4'!$M$8)/'Lineær programmering opg 4'!$K$8)*-1)</f>
        <v>-</v>
      </c>
      <c r="I4423" s="167" t="str">
        <f>IF('Lineær programmering opg 4'!$D$8=0,"-",'Lineær programmering opg 4'!$G$8)</f>
        <v>-</v>
      </c>
      <c r="J4423" s="295">
        <f>A4423*'Lineær programmering opg 4'!$C$11+Datatabel!C4423*'Lineær programmering opg 4'!$D$11</f>
        <v>43325.999999999854</v>
      </c>
      <c r="K4423" s="9">
        <f t="shared" si="347"/>
        <v>0</v>
      </c>
      <c r="L4423" s="9">
        <f t="shared" si="348"/>
        <v>0</v>
      </c>
    </row>
    <row r="4424" spans="1:12" ht="15" x14ac:dyDescent="0.25">
      <c r="A4424" s="167">
        <f t="shared" si="346"/>
        <v>133.8960000000117</v>
      </c>
      <c r="B4424" s="325">
        <f t="shared" si="349"/>
        <v>0.55790000000004869</v>
      </c>
      <c r="C4424" s="167">
        <f t="shared" si="345"/>
        <v>199.57799999999125</v>
      </c>
      <c r="D4424" s="167">
        <f>IF('Lineær programmering opg 4'!$M$4=0,"-",(-A4424+'Lineær programmering opg 4'!$M$4)/'Lineær programmering opg 4'!$K$4*-1)</f>
        <v>212.20799999997661</v>
      </c>
      <c r="E4424" s="167">
        <f>IF('Lineær programmering opg 4'!$M$5=0,"-",(-A4424+'Lineær programmering opg 4'!$M$5)/'Lineær programmering opg 4'!$K$5*-1)</f>
        <v>199.57799999999125</v>
      </c>
      <c r="F4424" s="167" t="str">
        <f>IF('Lineær programmering opg 4'!$E$6=0,"-",(-A4424+'Lineær programmering opg 4'!$M$6)/'Lineær programmering opg 4'!$K$6*-1)</f>
        <v>-</v>
      </c>
      <c r="G4424" s="167" t="str">
        <f>IF('Lineær programmering opg 4'!$D$7=0,"-",((-A4424+'Lineær programmering opg 4'!$M$7)/'Lineær programmering opg 4'!$K$7)*-1)</f>
        <v>-</v>
      </c>
      <c r="H4424" s="167" t="str">
        <f>IF('Lineær programmering opg 4'!$C$8=0,"-",((-A4424+'Lineær programmering opg 4'!$M$8)/'Lineær programmering opg 4'!$K$8)*-1)</f>
        <v>-</v>
      </c>
      <c r="I4424" s="167" t="str">
        <f>IF('Lineær programmering opg 4'!$D$8=0,"-",'Lineær programmering opg 4'!$G$8)</f>
        <v>-</v>
      </c>
      <c r="J4424" s="295">
        <f>A4424*'Lineær programmering opg 4'!$C$11+Datatabel!C4424*'Lineær programmering opg 4'!$D$11</f>
        <v>43326.299999999857</v>
      </c>
      <c r="K4424" s="9">
        <f t="shared" si="347"/>
        <v>0</v>
      </c>
      <c r="L4424" s="9">
        <f t="shared" si="348"/>
        <v>0</v>
      </c>
    </row>
    <row r="4425" spans="1:12" ht="15" x14ac:dyDescent="0.25">
      <c r="A4425" s="167">
        <f t="shared" si="346"/>
        <v>133.8720000000117</v>
      </c>
      <c r="B4425" s="325">
        <f t="shared" si="349"/>
        <v>0.5578000000000487</v>
      </c>
      <c r="C4425" s="167">
        <f t="shared" si="345"/>
        <v>199.59599999999125</v>
      </c>
      <c r="D4425" s="167">
        <f>IF('Lineær programmering opg 4'!$M$4=0,"-",(-A4425+'Lineær programmering opg 4'!$M$4)/'Lineær programmering opg 4'!$K$4*-1)</f>
        <v>212.25599999997661</v>
      </c>
      <c r="E4425" s="167">
        <f>IF('Lineær programmering opg 4'!$M$5=0,"-",(-A4425+'Lineær programmering opg 4'!$M$5)/'Lineær programmering opg 4'!$K$5*-1)</f>
        <v>199.59599999999125</v>
      </c>
      <c r="F4425" s="167" t="str">
        <f>IF('Lineær programmering opg 4'!$E$6=0,"-",(-A4425+'Lineær programmering opg 4'!$M$6)/'Lineær programmering opg 4'!$K$6*-1)</f>
        <v>-</v>
      </c>
      <c r="G4425" s="167" t="str">
        <f>IF('Lineær programmering opg 4'!$D$7=0,"-",((-A4425+'Lineær programmering opg 4'!$M$7)/'Lineær programmering opg 4'!$K$7)*-1)</f>
        <v>-</v>
      </c>
      <c r="H4425" s="167" t="str">
        <f>IF('Lineær programmering opg 4'!$C$8=0,"-",((-A4425+'Lineær programmering opg 4'!$M$8)/'Lineær programmering opg 4'!$K$8)*-1)</f>
        <v>-</v>
      </c>
      <c r="I4425" s="167" t="str">
        <f>IF('Lineær programmering opg 4'!$D$8=0,"-",'Lineær programmering opg 4'!$G$8)</f>
        <v>-</v>
      </c>
      <c r="J4425" s="295">
        <f>A4425*'Lineær programmering opg 4'!$C$11+Datatabel!C4425*'Lineær programmering opg 4'!$D$11</f>
        <v>43326.59999999986</v>
      </c>
      <c r="K4425" s="9">
        <f t="shared" si="347"/>
        <v>0</v>
      </c>
      <c r="L4425" s="9">
        <f t="shared" si="348"/>
        <v>0</v>
      </c>
    </row>
    <row r="4426" spans="1:12" ht="15" x14ac:dyDescent="0.25">
      <c r="A4426" s="167">
        <f t="shared" si="346"/>
        <v>133.84800000001169</v>
      </c>
      <c r="B4426" s="325">
        <f t="shared" si="349"/>
        <v>0.55770000000004871</v>
      </c>
      <c r="C4426" s="167">
        <f t="shared" si="345"/>
        <v>199.61399999999125</v>
      </c>
      <c r="D4426" s="167">
        <f>IF('Lineær programmering opg 4'!$M$4=0,"-",(-A4426+'Lineær programmering opg 4'!$M$4)/'Lineær programmering opg 4'!$K$4*-1)</f>
        <v>212.30399999997661</v>
      </c>
      <c r="E4426" s="167">
        <f>IF('Lineær programmering opg 4'!$M$5=0,"-",(-A4426+'Lineær programmering opg 4'!$M$5)/'Lineær programmering opg 4'!$K$5*-1)</f>
        <v>199.61399999999125</v>
      </c>
      <c r="F4426" s="167" t="str">
        <f>IF('Lineær programmering opg 4'!$E$6=0,"-",(-A4426+'Lineær programmering opg 4'!$M$6)/'Lineær programmering opg 4'!$K$6*-1)</f>
        <v>-</v>
      </c>
      <c r="G4426" s="167" t="str">
        <f>IF('Lineær programmering opg 4'!$D$7=0,"-",((-A4426+'Lineær programmering opg 4'!$M$7)/'Lineær programmering opg 4'!$K$7)*-1)</f>
        <v>-</v>
      </c>
      <c r="H4426" s="167" t="str">
        <f>IF('Lineær programmering opg 4'!$C$8=0,"-",((-A4426+'Lineær programmering opg 4'!$M$8)/'Lineær programmering opg 4'!$K$8)*-1)</f>
        <v>-</v>
      </c>
      <c r="I4426" s="167" t="str">
        <f>IF('Lineær programmering opg 4'!$D$8=0,"-",'Lineær programmering opg 4'!$G$8)</f>
        <v>-</v>
      </c>
      <c r="J4426" s="295">
        <f>A4426*'Lineær programmering opg 4'!$C$11+Datatabel!C4426*'Lineær programmering opg 4'!$D$11</f>
        <v>43326.899999999856</v>
      </c>
      <c r="K4426" s="9">
        <f t="shared" si="347"/>
        <v>0</v>
      </c>
      <c r="L4426" s="9">
        <f t="shared" si="348"/>
        <v>0</v>
      </c>
    </row>
    <row r="4427" spans="1:12" ht="15" x14ac:dyDescent="0.25">
      <c r="A4427" s="167">
        <f t="shared" si="346"/>
        <v>133.82400000001169</v>
      </c>
      <c r="B4427" s="325">
        <f t="shared" si="349"/>
        <v>0.55760000000004872</v>
      </c>
      <c r="C4427" s="167">
        <f t="shared" si="345"/>
        <v>199.63199999999125</v>
      </c>
      <c r="D4427" s="167">
        <f>IF('Lineær programmering opg 4'!$M$4=0,"-",(-A4427+'Lineær programmering opg 4'!$M$4)/'Lineær programmering opg 4'!$K$4*-1)</f>
        <v>212.35199999997661</v>
      </c>
      <c r="E4427" s="167">
        <f>IF('Lineær programmering opg 4'!$M$5=0,"-",(-A4427+'Lineær programmering opg 4'!$M$5)/'Lineær programmering opg 4'!$K$5*-1)</f>
        <v>199.63199999999125</v>
      </c>
      <c r="F4427" s="167" t="str">
        <f>IF('Lineær programmering opg 4'!$E$6=0,"-",(-A4427+'Lineær programmering opg 4'!$M$6)/'Lineær programmering opg 4'!$K$6*-1)</f>
        <v>-</v>
      </c>
      <c r="G4427" s="167" t="str">
        <f>IF('Lineær programmering opg 4'!$D$7=0,"-",((-A4427+'Lineær programmering opg 4'!$M$7)/'Lineær programmering opg 4'!$K$7)*-1)</f>
        <v>-</v>
      </c>
      <c r="H4427" s="167" t="str">
        <f>IF('Lineær programmering opg 4'!$C$8=0,"-",((-A4427+'Lineær programmering opg 4'!$M$8)/'Lineær programmering opg 4'!$K$8)*-1)</f>
        <v>-</v>
      </c>
      <c r="I4427" s="167" t="str">
        <f>IF('Lineær programmering opg 4'!$D$8=0,"-",'Lineær programmering opg 4'!$G$8)</f>
        <v>-</v>
      </c>
      <c r="J4427" s="295">
        <f>A4427*'Lineær programmering opg 4'!$C$11+Datatabel!C4427*'Lineær programmering opg 4'!$D$11</f>
        <v>43327.199999999852</v>
      </c>
      <c r="K4427" s="9">
        <f t="shared" si="347"/>
        <v>0</v>
      </c>
      <c r="L4427" s="9">
        <f t="shared" si="348"/>
        <v>0</v>
      </c>
    </row>
    <row r="4428" spans="1:12" ht="15" x14ac:dyDescent="0.25">
      <c r="A4428" s="167">
        <f t="shared" si="346"/>
        <v>133.80000000001169</v>
      </c>
      <c r="B4428" s="325">
        <f t="shared" si="349"/>
        <v>0.55750000000004873</v>
      </c>
      <c r="C4428" s="167">
        <f t="shared" si="345"/>
        <v>199.64999999999125</v>
      </c>
      <c r="D4428" s="167">
        <f>IF('Lineær programmering opg 4'!$M$4=0,"-",(-A4428+'Lineær programmering opg 4'!$M$4)/'Lineær programmering opg 4'!$K$4*-1)</f>
        <v>212.39999999997661</v>
      </c>
      <c r="E4428" s="167">
        <f>IF('Lineær programmering opg 4'!$M$5=0,"-",(-A4428+'Lineær programmering opg 4'!$M$5)/'Lineær programmering opg 4'!$K$5*-1)</f>
        <v>199.64999999999125</v>
      </c>
      <c r="F4428" s="167" t="str">
        <f>IF('Lineær programmering opg 4'!$E$6=0,"-",(-A4428+'Lineær programmering opg 4'!$M$6)/'Lineær programmering opg 4'!$K$6*-1)</f>
        <v>-</v>
      </c>
      <c r="G4428" s="167" t="str">
        <f>IF('Lineær programmering opg 4'!$D$7=0,"-",((-A4428+'Lineær programmering opg 4'!$M$7)/'Lineær programmering opg 4'!$K$7)*-1)</f>
        <v>-</v>
      </c>
      <c r="H4428" s="167" t="str">
        <f>IF('Lineær programmering opg 4'!$C$8=0,"-",((-A4428+'Lineær programmering opg 4'!$M$8)/'Lineær programmering opg 4'!$K$8)*-1)</f>
        <v>-</v>
      </c>
      <c r="I4428" s="167" t="str">
        <f>IF('Lineær programmering opg 4'!$D$8=0,"-",'Lineær programmering opg 4'!$G$8)</f>
        <v>-</v>
      </c>
      <c r="J4428" s="295">
        <f>A4428*'Lineær programmering opg 4'!$C$11+Datatabel!C4428*'Lineær programmering opg 4'!$D$11</f>
        <v>43327.499999999854</v>
      </c>
      <c r="K4428" s="9">
        <f t="shared" si="347"/>
        <v>0</v>
      </c>
      <c r="L4428" s="9">
        <f t="shared" si="348"/>
        <v>0</v>
      </c>
    </row>
    <row r="4429" spans="1:12" ht="15" x14ac:dyDescent="0.25">
      <c r="A4429" s="167">
        <f t="shared" si="346"/>
        <v>133.77600000001169</v>
      </c>
      <c r="B4429" s="325">
        <f t="shared" si="349"/>
        <v>0.55740000000004875</v>
      </c>
      <c r="C4429" s="167">
        <f t="shared" si="345"/>
        <v>199.66799999999125</v>
      </c>
      <c r="D4429" s="167">
        <f>IF('Lineær programmering opg 4'!$M$4=0,"-",(-A4429+'Lineær programmering opg 4'!$M$4)/'Lineær programmering opg 4'!$K$4*-1)</f>
        <v>212.44799999997662</v>
      </c>
      <c r="E4429" s="167">
        <f>IF('Lineær programmering opg 4'!$M$5=0,"-",(-A4429+'Lineær programmering opg 4'!$M$5)/'Lineær programmering opg 4'!$K$5*-1)</f>
        <v>199.66799999999125</v>
      </c>
      <c r="F4429" s="167" t="str">
        <f>IF('Lineær programmering opg 4'!$E$6=0,"-",(-A4429+'Lineær programmering opg 4'!$M$6)/'Lineær programmering opg 4'!$K$6*-1)</f>
        <v>-</v>
      </c>
      <c r="G4429" s="167" t="str">
        <f>IF('Lineær programmering opg 4'!$D$7=0,"-",((-A4429+'Lineær programmering opg 4'!$M$7)/'Lineær programmering opg 4'!$K$7)*-1)</f>
        <v>-</v>
      </c>
      <c r="H4429" s="167" t="str">
        <f>IF('Lineær programmering opg 4'!$C$8=0,"-",((-A4429+'Lineær programmering opg 4'!$M$8)/'Lineær programmering opg 4'!$K$8)*-1)</f>
        <v>-</v>
      </c>
      <c r="I4429" s="167" t="str">
        <f>IF('Lineær programmering opg 4'!$D$8=0,"-",'Lineær programmering opg 4'!$G$8)</f>
        <v>-</v>
      </c>
      <c r="J4429" s="295">
        <f>A4429*'Lineær programmering opg 4'!$C$11+Datatabel!C4429*'Lineær programmering opg 4'!$D$11</f>
        <v>43327.799999999857</v>
      </c>
      <c r="K4429" s="9">
        <f t="shared" si="347"/>
        <v>0</v>
      </c>
      <c r="L4429" s="9">
        <f t="shared" si="348"/>
        <v>0</v>
      </c>
    </row>
    <row r="4430" spans="1:12" ht="15" x14ac:dyDescent="0.25">
      <c r="A4430" s="167">
        <f t="shared" si="346"/>
        <v>133.75200000001169</v>
      </c>
      <c r="B4430" s="325">
        <f t="shared" si="349"/>
        <v>0.55730000000004876</v>
      </c>
      <c r="C4430" s="167">
        <f t="shared" si="345"/>
        <v>199.68599999999125</v>
      </c>
      <c r="D4430" s="167">
        <f>IF('Lineær programmering opg 4'!$M$4=0,"-",(-A4430+'Lineær programmering opg 4'!$M$4)/'Lineær programmering opg 4'!$K$4*-1)</f>
        <v>212.49599999997662</v>
      </c>
      <c r="E4430" s="167">
        <f>IF('Lineær programmering opg 4'!$M$5=0,"-",(-A4430+'Lineær programmering opg 4'!$M$5)/'Lineær programmering opg 4'!$K$5*-1)</f>
        <v>199.68599999999125</v>
      </c>
      <c r="F4430" s="167" t="str">
        <f>IF('Lineær programmering opg 4'!$E$6=0,"-",(-A4430+'Lineær programmering opg 4'!$M$6)/'Lineær programmering opg 4'!$K$6*-1)</f>
        <v>-</v>
      </c>
      <c r="G4430" s="167" t="str">
        <f>IF('Lineær programmering opg 4'!$D$7=0,"-",((-A4430+'Lineær programmering opg 4'!$M$7)/'Lineær programmering opg 4'!$K$7)*-1)</f>
        <v>-</v>
      </c>
      <c r="H4430" s="167" t="str">
        <f>IF('Lineær programmering opg 4'!$C$8=0,"-",((-A4430+'Lineær programmering opg 4'!$M$8)/'Lineær programmering opg 4'!$K$8)*-1)</f>
        <v>-</v>
      </c>
      <c r="I4430" s="167" t="str">
        <f>IF('Lineær programmering opg 4'!$D$8=0,"-",'Lineær programmering opg 4'!$G$8)</f>
        <v>-</v>
      </c>
      <c r="J4430" s="295">
        <f>A4430*'Lineær programmering opg 4'!$C$11+Datatabel!C4430*'Lineær programmering opg 4'!$D$11</f>
        <v>43328.09999999986</v>
      </c>
      <c r="K4430" s="9">
        <f t="shared" si="347"/>
        <v>0</v>
      </c>
      <c r="L4430" s="9">
        <f t="shared" si="348"/>
        <v>0</v>
      </c>
    </row>
    <row r="4431" spans="1:12" ht="15" x14ac:dyDescent="0.25">
      <c r="A4431" s="167">
        <f t="shared" si="346"/>
        <v>133.72800000001172</v>
      </c>
      <c r="B4431" s="325">
        <f t="shared" si="349"/>
        <v>0.55720000000004877</v>
      </c>
      <c r="C4431" s="167">
        <f t="shared" si="345"/>
        <v>199.70399999999123</v>
      </c>
      <c r="D4431" s="167">
        <f>IF('Lineær programmering opg 4'!$M$4=0,"-",(-A4431+'Lineær programmering opg 4'!$M$4)/'Lineær programmering opg 4'!$K$4*-1)</f>
        <v>212.54399999997656</v>
      </c>
      <c r="E4431" s="167">
        <f>IF('Lineær programmering opg 4'!$M$5=0,"-",(-A4431+'Lineær programmering opg 4'!$M$5)/'Lineær programmering opg 4'!$K$5*-1)</f>
        <v>199.70399999999123</v>
      </c>
      <c r="F4431" s="167" t="str">
        <f>IF('Lineær programmering opg 4'!$E$6=0,"-",(-A4431+'Lineær programmering opg 4'!$M$6)/'Lineær programmering opg 4'!$K$6*-1)</f>
        <v>-</v>
      </c>
      <c r="G4431" s="167" t="str">
        <f>IF('Lineær programmering opg 4'!$D$7=0,"-",((-A4431+'Lineær programmering opg 4'!$M$7)/'Lineær programmering opg 4'!$K$7)*-1)</f>
        <v>-</v>
      </c>
      <c r="H4431" s="167" t="str">
        <f>IF('Lineær programmering opg 4'!$C$8=0,"-",((-A4431+'Lineær programmering opg 4'!$M$8)/'Lineær programmering opg 4'!$K$8)*-1)</f>
        <v>-</v>
      </c>
      <c r="I4431" s="167" t="str">
        <f>IF('Lineær programmering opg 4'!$D$8=0,"-",'Lineær programmering opg 4'!$G$8)</f>
        <v>-</v>
      </c>
      <c r="J4431" s="295">
        <f>A4431*'Lineær programmering opg 4'!$C$11+Datatabel!C4431*'Lineær programmering opg 4'!$D$11</f>
        <v>43328.399999999856</v>
      </c>
      <c r="K4431" s="9">
        <f t="shared" si="347"/>
        <v>0</v>
      </c>
      <c r="L4431" s="9">
        <f t="shared" si="348"/>
        <v>0</v>
      </c>
    </row>
    <row r="4432" spans="1:12" ht="15" x14ac:dyDescent="0.25">
      <c r="A4432" s="167">
        <f t="shared" si="346"/>
        <v>133.70400000001172</v>
      </c>
      <c r="B4432" s="325">
        <f t="shared" si="349"/>
        <v>0.55710000000004878</v>
      </c>
      <c r="C4432" s="167">
        <f t="shared" si="345"/>
        <v>199.72199999999123</v>
      </c>
      <c r="D4432" s="167">
        <f>IF('Lineær programmering opg 4'!$M$4=0,"-",(-A4432+'Lineær programmering opg 4'!$M$4)/'Lineær programmering opg 4'!$K$4*-1)</f>
        <v>212.59199999997657</v>
      </c>
      <c r="E4432" s="167">
        <f>IF('Lineær programmering opg 4'!$M$5=0,"-",(-A4432+'Lineær programmering opg 4'!$M$5)/'Lineær programmering opg 4'!$K$5*-1)</f>
        <v>199.72199999999123</v>
      </c>
      <c r="F4432" s="167" t="str">
        <f>IF('Lineær programmering opg 4'!$E$6=0,"-",(-A4432+'Lineær programmering opg 4'!$M$6)/'Lineær programmering opg 4'!$K$6*-1)</f>
        <v>-</v>
      </c>
      <c r="G4432" s="167" t="str">
        <f>IF('Lineær programmering opg 4'!$D$7=0,"-",((-A4432+'Lineær programmering opg 4'!$M$7)/'Lineær programmering opg 4'!$K$7)*-1)</f>
        <v>-</v>
      </c>
      <c r="H4432" s="167" t="str">
        <f>IF('Lineær programmering opg 4'!$C$8=0,"-",((-A4432+'Lineær programmering opg 4'!$M$8)/'Lineær programmering opg 4'!$K$8)*-1)</f>
        <v>-</v>
      </c>
      <c r="I4432" s="167" t="str">
        <f>IF('Lineær programmering opg 4'!$D$8=0,"-",'Lineær programmering opg 4'!$G$8)</f>
        <v>-</v>
      </c>
      <c r="J4432" s="295">
        <f>A4432*'Lineær programmering opg 4'!$C$11+Datatabel!C4432*'Lineær programmering opg 4'!$D$11</f>
        <v>43328.699999999852</v>
      </c>
      <c r="K4432" s="9">
        <f t="shared" si="347"/>
        <v>0</v>
      </c>
      <c r="L4432" s="9">
        <f t="shared" si="348"/>
        <v>0</v>
      </c>
    </row>
    <row r="4433" spans="1:12" ht="15" x14ac:dyDescent="0.25">
      <c r="A4433" s="167">
        <f t="shared" si="346"/>
        <v>133.68000000001172</v>
      </c>
      <c r="B4433" s="325">
        <f t="shared" si="349"/>
        <v>0.55700000000004879</v>
      </c>
      <c r="C4433" s="167">
        <f t="shared" si="345"/>
        <v>199.73999999999123</v>
      </c>
      <c r="D4433" s="167">
        <f>IF('Lineær programmering opg 4'!$M$4=0,"-",(-A4433+'Lineær programmering opg 4'!$M$4)/'Lineær programmering opg 4'!$K$4*-1)</f>
        <v>212.63999999997657</v>
      </c>
      <c r="E4433" s="167">
        <f>IF('Lineær programmering opg 4'!$M$5=0,"-",(-A4433+'Lineær programmering opg 4'!$M$5)/'Lineær programmering opg 4'!$K$5*-1)</f>
        <v>199.73999999999123</v>
      </c>
      <c r="F4433" s="167" t="str">
        <f>IF('Lineær programmering opg 4'!$E$6=0,"-",(-A4433+'Lineær programmering opg 4'!$M$6)/'Lineær programmering opg 4'!$K$6*-1)</f>
        <v>-</v>
      </c>
      <c r="G4433" s="167" t="str">
        <f>IF('Lineær programmering opg 4'!$D$7=0,"-",((-A4433+'Lineær programmering opg 4'!$M$7)/'Lineær programmering opg 4'!$K$7)*-1)</f>
        <v>-</v>
      </c>
      <c r="H4433" s="167" t="str">
        <f>IF('Lineær programmering opg 4'!$C$8=0,"-",((-A4433+'Lineær programmering opg 4'!$M$8)/'Lineær programmering opg 4'!$K$8)*-1)</f>
        <v>-</v>
      </c>
      <c r="I4433" s="167" t="str">
        <f>IF('Lineær programmering opg 4'!$D$8=0,"-",'Lineær programmering opg 4'!$G$8)</f>
        <v>-</v>
      </c>
      <c r="J4433" s="295">
        <f>A4433*'Lineær programmering opg 4'!$C$11+Datatabel!C4433*'Lineær programmering opg 4'!$D$11</f>
        <v>43328.999999999854</v>
      </c>
      <c r="K4433" s="9">
        <f t="shared" si="347"/>
        <v>0</v>
      </c>
      <c r="L4433" s="9">
        <f t="shared" si="348"/>
        <v>0</v>
      </c>
    </row>
    <row r="4434" spans="1:12" ht="15" x14ac:dyDescent="0.25">
      <c r="A4434" s="167">
        <f t="shared" si="346"/>
        <v>133.65600000001172</v>
      </c>
      <c r="B4434" s="325">
        <f t="shared" si="349"/>
        <v>0.5569000000000488</v>
      </c>
      <c r="C4434" s="167">
        <f t="shared" si="345"/>
        <v>199.75799999999123</v>
      </c>
      <c r="D4434" s="167">
        <f>IF('Lineær programmering opg 4'!$M$4=0,"-",(-A4434+'Lineær programmering opg 4'!$M$4)/'Lineær programmering opg 4'!$K$4*-1)</f>
        <v>212.68799999997657</v>
      </c>
      <c r="E4434" s="167">
        <f>IF('Lineær programmering opg 4'!$M$5=0,"-",(-A4434+'Lineær programmering opg 4'!$M$5)/'Lineær programmering opg 4'!$K$5*-1)</f>
        <v>199.75799999999123</v>
      </c>
      <c r="F4434" s="167" t="str">
        <f>IF('Lineær programmering opg 4'!$E$6=0,"-",(-A4434+'Lineær programmering opg 4'!$M$6)/'Lineær programmering opg 4'!$K$6*-1)</f>
        <v>-</v>
      </c>
      <c r="G4434" s="167" t="str">
        <f>IF('Lineær programmering opg 4'!$D$7=0,"-",((-A4434+'Lineær programmering opg 4'!$M$7)/'Lineær programmering opg 4'!$K$7)*-1)</f>
        <v>-</v>
      </c>
      <c r="H4434" s="167" t="str">
        <f>IF('Lineær programmering opg 4'!$C$8=0,"-",((-A4434+'Lineær programmering opg 4'!$M$8)/'Lineær programmering opg 4'!$K$8)*-1)</f>
        <v>-</v>
      </c>
      <c r="I4434" s="167" t="str">
        <f>IF('Lineær programmering opg 4'!$D$8=0,"-",'Lineær programmering opg 4'!$G$8)</f>
        <v>-</v>
      </c>
      <c r="J4434" s="295">
        <f>A4434*'Lineær programmering opg 4'!$C$11+Datatabel!C4434*'Lineær programmering opg 4'!$D$11</f>
        <v>43329.299999999857</v>
      </c>
      <c r="K4434" s="9">
        <f t="shared" si="347"/>
        <v>0</v>
      </c>
      <c r="L4434" s="9">
        <f t="shared" si="348"/>
        <v>0</v>
      </c>
    </row>
    <row r="4435" spans="1:12" ht="15" x14ac:dyDescent="0.25">
      <c r="A4435" s="167">
        <f t="shared" si="346"/>
        <v>133.63200000001171</v>
      </c>
      <c r="B4435" s="325">
        <f t="shared" si="349"/>
        <v>0.55680000000004881</v>
      </c>
      <c r="C4435" s="167">
        <f t="shared" si="345"/>
        <v>199.77599999999123</v>
      </c>
      <c r="D4435" s="167">
        <f>IF('Lineær programmering opg 4'!$M$4=0,"-",(-A4435+'Lineær programmering opg 4'!$M$4)/'Lineær programmering opg 4'!$K$4*-1)</f>
        <v>212.73599999997657</v>
      </c>
      <c r="E4435" s="167">
        <f>IF('Lineær programmering opg 4'!$M$5=0,"-",(-A4435+'Lineær programmering opg 4'!$M$5)/'Lineær programmering opg 4'!$K$5*-1)</f>
        <v>199.77599999999123</v>
      </c>
      <c r="F4435" s="167" t="str">
        <f>IF('Lineær programmering opg 4'!$E$6=0,"-",(-A4435+'Lineær programmering opg 4'!$M$6)/'Lineær programmering opg 4'!$K$6*-1)</f>
        <v>-</v>
      </c>
      <c r="G4435" s="167" t="str">
        <f>IF('Lineær programmering opg 4'!$D$7=0,"-",((-A4435+'Lineær programmering opg 4'!$M$7)/'Lineær programmering opg 4'!$K$7)*-1)</f>
        <v>-</v>
      </c>
      <c r="H4435" s="167" t="str">
        <f>IF('Lineær programmering opg 4'!$C$8=0,"-",((-A4435+'Lineær programmering opg 4'!$M$8)/'Lineær programmering opg 4'!$K$8)*-1)</f>
        <v>-</v>
      </c>
      <c r="I4435" s="167" t="str">
        <f>IF('Lineær programmering opg 4'!$D$8=0,"-",'Lineær programmering opg 4'!$G$8)</f>
        <v>-</v>
      </c>
      <c r="J4435" s="295">
        <f>A4435*'Lineær programmering opg 4'!$C$11+Datatabel!C4435*'Lineær programmering opg 4'!$D$11</f>
        <v>43329.59999999986</v>
      </c>
      <c r="K4435" s="9">
        <f t="shared" si="347"/>
        <v>0</v>
      </c>
      <c r="L4435" s="9">
        <f t="shared" si="348"/>
        <v>0</v>
      </c>
    </row>
    <row r="4436" spans="1:12" ht="15" x14ac:dyDescent="0.25">
      <c r="A4436" s="167">
        <f t="shared" si="346"/>
        <v>133.60800000001171</v>
      </c>
      <c r="B4436" s="325">
        <f t="shared" si="349"/>
        <v>0.55670000000004882</v>
      </c>
      <c r="C4436" s="167">
        <f t="shared" si="345"/>
        <v>199.79399999999123</v>
      </c>
      <c r="D4436" s="167">
        <f>IF('Lineær programmering opg 4'!$M$4=0,"-",(-A4436+'Lineær programmering opg 4'!$M$4)/'Lineær programmering opg 4'!$K$4*-1)</f>
        <v>212.78399999997657</v>
      </c>
      <c r="E4436" s="167">
        <f>IF('Lineær programmering opg 4'!$M$5=0,"-",(-A4436+'Lineær programmering opg 4'!$M$5)/'Lineær programmering opg 4'!$K$5*-1)</f>
        <v>199.79399999999123</v>
      </c>
      <c r="F4436" s="167" t="str">
        <f>IF('Lineær programmering opg 4'!$E$6=0,"-",(-A4436+'Lineær programmering opg 4'!$M$6)/'Lineær programmering opg 4'!$K$6*-1)</f>
        <v>-</v>
      </c>
      <c r="G4436" s="167" t="str">
        <f>IF('Lineær programmering opg 4'!$D$7=0,"-",((-A4436+'Lineær programmering opg 4'!$M$7)/'Lineær programmering opg 4'!$K$7)*-1)</f>
        <v>-</v>
      </c>
      <c r="H4436" s="167" t="str">
        <f>IF('Lineær programmering opg 4'!$C$8=0,"-",((-A4436+'Lineær programmering opg 4'!$M$8)/'Lineær programmering opg 4'!$K$8)*-1)</f>
        <v>-</v>
      </c>
      <c r="I4436" s="167" t="str">
        <f>IF('Lineær programmering opg 4'!$D$8=0,"-",'Lineær programmering opg 4'!$G$8)</f>
        <v>-</v>
      </c>
      <c r="J4436" s="295">
        <f>A4436*'Lineær programmering opg 4'!$C$11+Datatabel!C4436*'Lineær programmering opg 4'!$D$11</f>
        <v>43329.899999999856</v>
      </c>
      <c r="K4436" s="9">
        <f t="shared" si="347"/>
        <v>0</v>
      </c>
      <c r="L4436" s="9">
        <f t="shared" si="348"/>
        <v>0</v>
      </c>
    </row>
    <row r="4437" spans="1:12" ht="15" x14ac:dyDescent="0.25">
      <c r="A4437" s="167">
        <f t="shared" si="346"/>
        <v>133.58400000001171</v>
      </c>
      <c r="B4437" s="325">
        <f t="shared" si="349"/>
        <v>0.55660000000004883</v>
      </c>
      <c r="C4437" s="167">
        <f t="shared" si="345"/>
        <v>199.81199999999123</v>
      </c>
      <c r="D4437" s="167">
        <f>IF('Lineær programmering opg 4'!$M$4=0,"-",(-A4437+'Lineær programmering opg 4'!$M$4)/'Lineær programmering opg 4'!$K$4*-1)</f>
        <v>212.83199999997657</v>
      </c>
      <c r="E4437" s="167">
        <f>IF('Lineær programmering opg 4'!$M$5=0,"-",(-A4437+'Lineær programmering opg 4'!$M$5)/'Lineær programmering opg 4'!$K$5*-1)</f>
        <v>199.81199999999123</v>
      </c>
      <c r="F4437" s="167" t="str">
        <f>IF('Lineær programmering opg 4'!$E$6=0,"-",(-A4437+'Lineær programmering opg 4'!$M$6)/'Lineær programmering opg 4'!$K$6*-1)</f>
        <v>-</v>
      </c>
      <c r="G4437" s="167" t="str">
        <f>IF('Lineær programmering opg 4'!$D$7=0,"-",((-A4437+'Lineær programmering opg 4'!$M$7)/'Lineær programmering opg 4'!$K$7)*-1)</f>
        <v>-</v>
      </c>
      <c r="H4437" s="167" t="str">
        <f>IF('Lineær programmering opg 4'!$C$8=0,"-",((-A4437+'Lineær programmering opg 4'!$M$8)/'Lineær programmering opg 4'!$K$8)*-1)</f>
        <v>-</v>
      </c>
      <c r="I4437" s="167" t="str">
        <f>IF('Lineær programmering opg 4'!$D$8=0,"-",'Lineær programmering opg 4'!$G$8)</f>
        <v>-</v>
      </c>
      <c r="J4437" s="295">
        <f>A4437*'Lineær programmering opg 4'!$C$11+Datatabel!C4437*'Lineær programmering opg 4'!$D$11</f>
        <v>43330.199999999859</v>
      </c>
      <c r="K4437" s="9">
        <f t="shared" si="347"/>
        <v>0</v>
      </c>
      <c r="L4437" s="9">
        <f t="shared" si="348"/>
        <v>0</v>
      </c>
    </row>
    <row r="4438" spans="1:12" ht="15" x14ac:dyDescent="0.25">
      <c r="A4438" s="167">
        <f t="shared" si="346"/>
        <v>133.56000000001171</v>
      </c>
      <c r="B4438" s="325">
        <f t="shared" si="349"/>
        <v>0.55650000000004884</v>
      </c>
      <c r="C4438" s="167">
        <f t="shared" si="345"/>
        <v>199.82999999999123</v>
      </c>
      <c r="D4438" s="167">
        <f>IF('Lineær programmering opg 4'!$M$4=0,"-",(-A4438+'Lineær programmering opg 4'!$M$4)/'Lineær programmering opg 4'!$K$4*-1)</f>
        <v>212.87999999997658</v>
      </c>
      <c r="E4438" s="167">
        <f>IF('Lineær programmering opg 4'!$M$5=0,"-",(-A4438+'Lineær programmering opg 4'!$M$5)/'Lineær programmering opg 4'!$K$5*-1)</f>
        <v>199.82999999999123</v>
      </c>
      <c r="F4438" s="167" t="str">
        <f>IF('Lineær programmering opg 4'!$E$6=0,"-",(-A4438+'Lineær programmering opg 4'!$M$6)/'Lineær programmering opg 4'!$K$6*-1)</f>
        <v>-</v>
      </c>
      <c r="G4438" s="167" t="str">
        <f>IF('Lineær programmering opg 4'!$D$7=0,"-",((-A4438+'Lineær programmering opg 4'!$M$7)/'Lineær programmering opg 4'!$K$7)*-1)</f>
        <v>-</v>
      </c>
      <c r="H4438" s="167" t="str">
        <f>IF('Lineær programmering opg 4'!$C$8=0,"-",((-A4438+'Lineær programmering opg 4'!$M$8)/'Lineær programmering opg 4'!$K$8)*-1)</f>
        <v>-</v>
      </c>
      <c r="I4438" s="167" t="str">
        <f>IF('Lineær programmering opg 4'!$D$8=0,"-",'Lineær programmering opg 4'!$G$8)</f>
        <v>-</v>
      </c>
      <c r="J4438" s="295">
        <f>A4438*'Lineær programmering opg 4'!$C$11+Datatabel!C4438*'Lineær programmering opg 4'!$D$11</f>
        <v>43330.499999999854</v>
      </c>
      <c r="K4438" s="9">
        <f t="shared" si="347"/>
        <v>0</v>
      </c>
      <c r="L4438" s="9">
        <f t="shared" si="348"/>
        <v>0</v>
      </c>
    </row>
    <row r="4439" spans="1:12" ht="15" x14ac:dyDescent="0.25">
      <c r="A4439" s="167">
        <f t="shared" si="346"/>
        <v>133.53600000001171</v>
      </c>
      <c r="B4439" s="325">
        <f t="shared" si="349"/>
        <v>0.55640000000004886</v>
      </c>
      <c r="C4439" s="167">
        <f t="shared" si="345"/>
        <v>199.84799999999123</v>
      </c>
      <c r="D4439" s="167">
        <f>IF('Lineær programmering opg 4'!$M$4=0,"-",(-A4439+'Lineær programmering opg 4'!$M$4)/'Lineær programmering opg 4'!$K$4*-1)</f>
        <v>212.92799999997658</v>
      </c>
      <c r="E4439" s="167">
        <f>IF('Lineær programmering opg 4'!$M$5=0,"-",(-A4439+'Lineær programmering opg 4'!$M$5)/'Lineær programmering opg 4'!$K$5*-1)</f>
        <v>199.84799999999123</v>
      </c>
      <c r="F4439" s="167" t="str">
        <f>IF('Lineær programmering opg 4'!$E$6=0,"-",(-A4439+'Lineær programmering opg 4'!$M$6)/'Lineær programmering opg 4'!$K$6*-1)</f>
        <v>-</v>
      </c>
      <c r="G4439" s="167" t="str">
        <f>IF('Lineær programmering opg 4'!$D$7=0,"-",((-A4439+'Lineær programmering opg 4'!$M$7)/'Lineær programmering opg 4'!$K$7)*-1)</f>
        <v>-</v>
      </c>
      <c r="H4439" s="167" t="str">
        <f>IF('Lineær programmering opg 4'!$C$8=0,"-",((-A4439+'Lineær programmering opg 4'!$M$8)/'Lineær programmering opg 4'!$K$8)*-1)</f>
        <v>-</v>
      </c>
      <c r="I4439" s="167" t="str">
        <f>IF('Lineær programmering opg 4'!$D$8=0,"-",'Lineær programmering opg 4'!$G$8)</f>
        <v>-</v>
      </c>
      <c r="J4439" s="295">
        <f>A4439*'Lineær programmering opg 4'!$C$11+Datatabel!C4439*'Lineær programmering opg 4'!$D$11</f>
        <v>43330.799999999857</v>
      </c>
      <c r="K4439" s="9">
        <f t="shared" si="347"/>
        <v>0</v>
      </c>
      <c r="L4439" s="9">
        <f t="shared" si="348"/>
        <v>0</v>
      </c>
    </row>
    <row r="4440" spans="1:12" ht="15" x14ac:dyDescent="0.25">
      <c r="A4440" s="167">
        <f t="shared" si="346"/>
        <v>133.51200000001174</v>
      </c>
      <c r="B4440" s="325">
        <f t="shared" si="349"/>
        <v>0.55630000000004887</v>
      </c>
      <c r="C4440" s="167">
        <f t="shared" si="345"/>
        <v>199.86599999999117</v>
      </c>
      <c r="D4440" s="167">
        <f>IF('Lineær programmering opg 4'!$M$4=0,"-",(-A4440+'Lineær programmering opg 4'!$M$4)/'Lineær programmering opg 4'!$K$4*-1)</f>
        <v>212.97599999997652</v>
      </c>
      <c r="E4440" s="167">
        <f>IF('Lineær programmering opg 4'!$M$5=0,"-",(-A4440+'Lineær programmering opg 4'!$M$5)/'Lineær programmering opg 4'!$K$5*-1)</f>
        <v>199.86599999999117</v>
      </c>
      <c r="F4440" s="167" t="str">
        <f>IF('Lineær programmering opg 4'!$E$6=0,"-",(-A4440+'Lineær programmering opg 4'!$M$6)/'Lineær programmering opg 4'!$K$6*-1)</f>
        <v>-</v>
      </c>
      <c r="G4440" s="167" t="str">
        <f>IF('Lineær programmering opg 4'!$D$7=0,"-",((-A4440+'Lineær programmering opg 4'!$M$7)/'Lineær programmering opg 4'!$K$7)*-1)</f>
        <v>-</v>
      </c>
      <c r="H4440" s="167" t="str">
        <f>IF('Lineær programmering opg 4'!$C$8=0,"-",((-A4440+'Lineær programmering opg 4'!$M$8)/'Lineær programmering opg 4'!$K$8)*-1)</f>
        <v>-</v>
      </c>
      <c r="I4440" s="167" t="str">
        <f>IF('Lineær programmering opg 4'!$D$8=0,"-",'Lineær programmering opg 4'!$G$8)</f>
        <v>-</v>
      </c>
      <c r="J4440" s="295">
        <f>A4440*'Lineær programmering opg 4'!$C$11+Datatabel!C4440*'Lineær programmering opg 4'!$D$11</f>
        <v>43331.099999999853</v>
      </c>
      <c r="K4440" s="9">
        <f t="shared" si="347"/>
        <v>0</v>
      </c>
      <c r="L4440" s="9">
        <f t="shared" si="348"/>
        <v>0</v>
      </c>
    </row>
    <row r="4441" spans="1:12" ht="15" x14ac:dyDescent="0.25">
      <c r="A4441" s="167">
        <f t="shared" si="346"/>
        <v>133.48800000001174</v>
      </c>
      <c r="B4441" s="325">
        <f t="shared" si="349"/>
        <v>0.55620000000004888</v>
      </c>
      <c r="C4441" s="167">
        <f t="shared" si="345"/>
        <v>199.88399999999118</v>
      </c>
      <c r="D4441" s="167">
        <f>IF('Lineær programmering opg 4'!$M$4=0,"-",(-A4441+'Lineær programmering opg 4'!$M$4)/'Lineær programmering opg 4'!$K$4*-1)</f>
        <v>213.02399999997652</v>
      </c>
      <c r="E4441" s="167">
        <f>IF('Lineær programmering opg 4'!$M$5=0,"-",(-A4441+'Lineær programmering opg 4'!$M$5)/'Lineær programmering opg 4'!$K$5*-1)</f>
        <v>199.88399999999118</v>
      </c>
      <c r="F4441" s="167" t="str">
        <f>IF('Lineær programmering opg 4'!$E$6=0,"-",(-A4441+'Lineær programmering opg 4'!$M$6)/'Lineær programmering opg 4'!$K$6*-1)</f>
        <v>-</v>
      </c>
      <c r="G4441" s="167" t="str">
        <f>IF('Lineær programmering opg 4'!$D$7=0,"-",((-A4441+'Lineær programmering opg 4'!$M$7)/'Lineær programmering opg 4'!$K$7)*-1)</f>
        <v>-</v>
      </c>
      <c r="H4441" s="167" t="str">
        <f>IF('Lineær programmering opg 4'!$C$8=0,"-",((-A4441+'Lineær programmering opg 4'!$M$8)/'Lineær programmering opg 4'!$K$8)*-1)</f>
        <v>-</v>
      </c>
      <c r="I4441" s="167" t="str">
        <f>IF('Lineær programmering opg 4'!$D$8=0,"-",'Lineær programmering opg 4'!$G$8)</f>
        <v>-</v>
      </c>
      <c r="J4441" s="295">
        <f>A4441*'Lineær programmering opg 4'!$C$11+Datatabel!C4441*'Lineær programmering opg 4'!$D$11</f>
        <v>43331.399999999849</v>
      </c>
      <c r="K4441" s="9">
        <f t="shared" si="347"/>
        <v>0</v>
      </c>
      <c r="L4441" s="9">
        <f t="shared" si="348"/>
        <v>0</v>
      </c>
    </row>
    <row r="4442" spans="1:12" ht="15" x14ac:dyDescent="0.25">
      <c r="A4442" s="167">
        <f t="shared" si="346"/>
        <v>133.46400000001174</v>
      </c>
      <c r="B4442" s="325">
        <f t="shared" si="349"/>
        <v>0.55610000000004889</v>
      </c>
      <c r="C4442" s="167">
        <f t="shared" si="345"/>
        <v>199.90199999999118</v>
      </c>
      <c r="D4442" s="167">
        <f>IF('Lineær programmering opg 4'!$M$4=0,"-",(-A4442+'Lineær programmering opg 4'!$M$4)/'Lineær programmering opg 4'!$K$4*-1)</f>
        <v>213.07199999997653</v>
      </c>
      <c r="E4442" s="167">
        <f>IF('Lineær programmering opg 4'!$M$5=0,"-",(-A4442+'Lineær programmering opg 4'!$M$5)/'Lineær programmering opg 4'!$K$5*-1)</f>
        <v>199.90199999999118</v>
      </c>
      <c r="F4442" s="167" t="str">
        <f>IF('Lineær programmering opg 4'!$E$6=0,"-",(-A4442+'Lineær programmering opg 4'!$M$6)/'Lineær programmering opg 4'!$K$6*-1)</f>
        <v>-</v>
      </c>
      <c r="G4442" s="167" t="str">
        <f>IF('Lineær programmering opg 4'!$D$7=0,"-",((-A4442+'Lineær programmering opg 4'!$M$7)/'Lineær programmering opg 4'!$K$7)*-1)</f>
        <v>-</v>
      </c>
      <c r="H4442" s="167" t="str">
        <f>IF('Lineær programmering opg 4'!$C$8=0,"-",((-A4442+'Lineær programmering opg 4'!$M$8)/'Lineær programmering opg 4'!$K$8)*-1)</f>
        <v>-</v>
      </c>
      <c r="I4442" s="167" t="str">
        <f>IF('Lineær programmering opg 4'!$D$8=0,"-",'Lineær programmering opg 4'!$G$8)</f>
        <v>-</v>
      </c>
      <c r="J4442" s="295">
        <f>A4442*'Lineær programmering opg 4'!$C$11+Datatabel!C4442*'Lineær programmering opg 4'!$D$11</f>
        <v>43331.699999999852</v>
      </c>
      <c r="K4442" s="9">
        <f t="shared" si="347"/>
        <v>0</v>
      </c>
      <c r="L4442" s="9">
        <f t="shared" si="348"/>
        <v>0</v>
      </c>
    </row>
    <row r="4443" spans="1:12" ht="15" x14ac:dyDescent="0.25">
      <c r="A4443" s="167">
        <f t="shared" si="346"/>
        <v>133.44000000001174</v>
      </c>
      <c r="B4443" s="325">
        <f t="shared" si="349"/>
        <v>0.5560000000000489</v>
      </c>
      <c r="C4443" s="167">
        <f t="shared" si="345"/>
        <v>199.91999999999118</v>
      </c>
      <c r="D4443" s="167">
        <f>IF('Lineær programmering opg 4'!$M$4=0,"-",(-A4443+'Lineær programmering opg 4'!$M$4)/'Lineær programmering opg 4'!$K$4*-1)</f>
        <v>213.11999999997653</v>
      </c>
      <c r="E4443" s="167">
        <f>IF('Lineær programmering opg 4'!$M$5=0,"-",(-A4443+'Lineær programmering opg 4'!$M$5)/'Lineær programmering opg 4'!$K$5*-1)</f>
        <v>199.91999999999118</v>
      </c>
      <c r="F4443" s="167" t="str">
        <f>IF('Lineær programmering opg 4'!$E$6=0,"-",(-A4443+'Lineær programmering opg 4'!$M$6)/'Lineær programmering opg 4'!$K$6*-1)</f>
        <v>-</v>
      </c>
      <c r="G4443" s="167" t="str">
        <f>IF('Lineær programmering opg 4'!$D$7=0,"-",((-A4443+'Lineær programmering opg 4'!$M$7)/'Lineær programmering opg 4'!$K$7)*-1)</f>
        <v>-</v>
      </c>
      <c r="H4443" s="167" t="str">
        <f>IF('Lineær programmering opg 4'!$C$8=0,"-",((-A4443+'Lineær programmering opg 4'!$M$8)/'Lineær programmering opg 4'!$K$8)*-1)</f>
        <v>-</v>
      </c>
      <c r="I4443" s="167" t="str">
        <f>IF('Lineær programmering opg 4'!$D$8=0,"-",'Lineær programmering opg 4'!$G$8)</f>
        <v>-</v>
      </c>
      <c r="J4443" s="295">
        <f>A4443*'Lineær programmering opg 4'!$C$11+Datatabel!C4443*'Lineær programmering opg 4'!$D$11</f>
        <v>43331.999999999847</v>
      </c>
      <c r="K4443" s="9">
        <f t="shared" si="347"/>
        <v>0</v>
      </c>
      <c r="L4443" s="9">
        <f t="shared" si="348"/>
        <v>0</v>
      </c>
    </row>
    <row r="4444" spans="1:12" ht="15" x14ac:dyDescent="0.25">
      <c r="A4444" s="167">
        <f t="shared" si="346"/>
        <v>133.41600000001173</v>
      </c>
      <c r="B4444" s="325">
        <f t="shared" si="349"/>
        <v>0.55590000000004891</v>
      </c>
      <c r="C4444" s="167">
        <f t="shared" si="345"/>
        <v>199.93799999999118</v>
      </c>
      <c r="D4444" s="167">
        <f>IF('Lineær programmering opg 4'!$M$4=0,"-",(-A4444+'Lineær programmering opg 4'!$M$4)/'Lineær programmering opg 4'!$K$4*-1)</f>
        <v>213.16799999997653</v>
      </c>
      <c r="E4444" s="167">
        <f>IF('Lineær programmering opg 4'!$M$5=0,"-",(-A4444+'Lineær programmering opg 4'!$M$5)/'Lineær programmering opg 4'!$K$5*-1)</f>
        <v>199.93799999999118</v>
      </c>
      <c r="F4444" s="167" t="str">
        <f>IF('Lineær programmering opg 4'!$E$6=0,"-",(-A4444+'Lineær programmering opg 4'!$M$6)/'Lineær programmering opg 4'!$K$6*-1)</f>
        <v>-</v>
      </c>
      <c r="G4444" s="167" t="str">
        <f>IF('Lineær programmering opg 4'!$D$7=0,"-",((-A4444+'Lineær programmering opg 4'!$M$7)/'Lineær programmering opg 4'!$K$7)*-1)</f>
        <v>-</v>
      </c>
      <c r="H4444" s="167" t="str">
        <f>IF('Lineær programmering opg 4'!$C$8=0,"-",((-A4444+'Lineær programmering opg 4'!$M$8)/'Lineær programmering opg 4'!$K$8)*-1)</f>
        <v>-</v>
      </c>
      <c r="I4444" s="167" t="str">
        <f>IF('Lineær programmering opg 4'!$D$8=0,"-",'Lineær programmering opg 4'!$G$8)</f>
        <v>-</v>
      </c>
      <c r="J4444" s="295">
        <f>A4444*'Lineær programmering opg 4'!$C$11+Datatabel!C4444*'Lineær programmering opg 4'!$D$11</f>
        <v>43332.29999999985</v>
      </c>
      <c r="K4444" s="9">
        <f t="shared" si="347"/>
        <v>0</v>
      </c>
      <c r="L4444" s="9">
        <f t="shared" si="348"/>
        <v>0</v>
      </c>
    </row>
    <row r="4445" spans="1:12" ht="15" x14ac:dyDescent="0.25">
      <c r="A4445" s="167">
        <f t="shared" si="346"/>
        <v>133.39200000001173</v>
      </c>
      <c r="B4445" s="325">
        <f t="shared" si="349"/>
        <v>0.55580000000004892</v>
      </c>
      <c r="C4445" s="167">
        <f t="shared" si="345"/>
        <v>199.95599999999118</v>
      </c>
      <c r="D4445" s="167">
        <f>IF('Lineær programmering opg 4'!$M$4=0,"-",(-A4445+'Lineær programmering opg 4'!$M$4)/'Lineær programmering opg 4'!$K$4*-1)</f>
        <v>213.21599999997653</v>
      </c>
      <c r="E4445" s="167">
        <f>IF('Lineær programmering opg 4'!$M$5=0,"-",(-A4445+'Lineær programmering opg 4'!$M$5)/'Lineær programmering opg 4'!$K$5*-1)</f>
        <v>199.95599999999118</v>
      </c>
      <c r="F4445" s="167" t="str">
        <f>IF('Lineær programmering opg 4'!$E$6=0,"-",(-A4445+'Lineær programmering opg 4'!$M$6)/'Lineær programmering opg 4'!$K$6*-1)</f>
        <v>-</v>
      </c>
      <c r="G4445" s="167" t="str">
        <f>IF('Lineær programmering opg 4'!$D$7=0,"-",((-A4445+'Lineær programmering opg 4'!$M$7)/'Lineær programmering opg 4'!$K$7)*-1)</f>
        <v>-</v>
      </c>
      <c r="H4445" s="167" t="str">
        <f>IF('Lineær programmering opg 4'!$C$8=0,"-",((-A4445+'Lineær programmering opg 4'!$M$8)/'Lineær programmering opg 4'!$K$8)*-1)</f>
        <v>-</v>
      </c>
      <c r="I4445" s="167" t="str">
        <f>IF('Lineær programmering opg 4'!$D$8=0,"-",'Lineær programmering opg 4'!$G$8)</f>
        <v>-</v>
      </c>
      <c r="J4445" s="295">
        <f>A4445*'Lineær programmering opg 4'!$C$11+Datatabel!C4445*'Lineær programmering opg 4'!$D$11</f>
        <v>43332.599999999853</v>
      </c>
      <c r="K4445" s="9">
        <f t="shared" si="347"/>
        <v>0</v>
      </c>
      <c r="L4445" s="9">
        <f t="shared" si="348"/>
        <v>0</v>
      </c>
    </row>
    <row r="4446" spans="1:12" ht="15" x14ac:dyDescent="0.25">
      <c r="A4446" s="167">
        <f t="shared" si="346"/>
        <v>133.36800000001173</v>
      </c>
      <c r="B4446" s="325">
        <f t="shared" si="349"/>
        <v>0.55570000000004893</v>
      </c>
      <c r="C4446" s="167">
        <f t="shared" si="345"/>
        <v>199.97399999999118</v>
      </c>
      <c r="D4446" s="167">
        <f>IF('Lineær programmering opg 4'!$M$4=0,"-",(-A4446+'Lineær programmering opg 4'!$M$4)/'Lineær programmering opg 4'!$K$4*-1)</f>
        <v>213.26399999997653</v>
      </c>
      <c r="E4446" s="167">
        <f>IF('Lineær programmering opg 4'!$M$5=0,"-",(-A4446+'Lineær programmering opg 4'!$M$5)/'Lineær programmering opg 4'!$K$5*-1)</f>
        <v>199.97399999999118</v>
      </c>
      <c r="F4446" s="167" t="str">
        <f>IF('Lineær programmering opg 4'!$E$6=0,"-",(-A4446+'Lineær programmering opg 4'!$M$6)/'Lineær programmering opg 4'!$K$6*-1)</f>
        <v>-</v>
      </c>
      <c r="G4446" s="167" t="str">
        <f>IF('Lineær programmering opg 4'!$D$7=0,"-",((-A4446+'Lineær programmering opg 4'!$M$7)/'Lineær programmering opg 4'!$K$7)*-1)</f>
        <v>-</v>
      </c>
      <c r="H4446" s="167" t="str">
        <f>IF('Lineær programmering opg 4'!$C$8=0,"-",((-A4446+'Lineær programmering opg 4'!$M$8)/'Lineær programmering opg 4'!$K$8)*-1)</f>
        <v>-</v>
      </c>
      <c r="I4446" s="167" t="str">
        <f>IF('Lineær programmering opg 4'!$D$8=0,"-",'Lineær programmering opg 4'!$G$8)</f>
        <v>-</v>
      </c>
      <c r="J4446" s="295">
        <f>A4446*'Lineær programmering opg 4'!$C$11+Datatabel!C4446*'Lineær programmering opg 4'!$D$11</f>
        <v>43332.899999999849</v>
      </c>
      <c r="K4446" s="9">
        <f t="shared" si="347"/>
        <v>0</v>
      </c>
      <c r="L4446" s="9">
        <f t="shared" si="348"/>
        <v>0</v>
      </c>
    </row>
    <row r="4447" spans="1:12" ht="15" x14ac:dyDescent="0.25">
      <c r="A4447" s="167">
        <f t="shared" si="346"/>
        <v>133.34400000001176</v>
      </c>
      <c r="B4447" s="325">
        <f t="shared" si="349"/>
        <v>0.55560000000004894</v>
      </c>
      <c r="C4447" s="167">
        <f t="shared" si="345"/>
        <v>199.99199999999118</v>
      </c>
      <c r="D4447" s="167">
        <f>IF('Lineær programmering opg 4'!$M$4=0,"-",(-A4447+'Lineær programmering opg 4'!$M$4)/'Lineær programmering opg 4'!$K$4*-1)</f>
        <v>213.31199999997648</v>
      </c>
      <c r="E4447" s="167">
        <f>IF('Lineær programmering opg 4'!$M$5=0,"-",(-A4447+'Lineær programmering opg 4'!$M$5)/'Lineær programmering opg 4'!$K$5*-1)</f>
        <v>199.99199999999118</v>
      </c>
      <c r="F4447" s="167" t="str">
        <f>IF('Lineær programmering opg 4'!$E$6=0,"-",(-A4447+'Lineær programmering opg 4'!$M$6)/'Lineær programmering opg 4'!$K$6*-1)</f>
        <v>-</v>
      </c>
      <c r="G4447" s="167" t="str">
        <f>IF('Lineær programmering opg 4'!$D$7=0,"-",((-A4447+'Lineær programmering opg 4'!$M$7)/'Lineær programmering opg 4'!$K$7)*-1)</f>
        <v>-</v>
      </c>
      <c r="H4447" s="167" t="str">
        <f>IF('Lineær programmering opg 4'!$C$8=0,"-",((-A4447+'Lineær programmering opg 4'!$M$8)/'Lineær programmering opg 4'!$K$8)*-1)</f>
        <v>-</v>
      </c>
      <c r="I4447" s="167" t="str">
        <f>IF('Lineær programmering opg 4'!$D$8=0,"-",'Lineær programmering opg 4'!$G$8)</f>
        <v>-</v>
      </c>
      <c r="J4447" s="295">
        <f>A4447*'Lineær programmering opg 4'!$C$11+Datatabel!C4447*'Lineær programmering opg 4'!$D$11</f>
        <v>43333.199999999852</v>
      </c>
      <c r="K4447" s="9">
        <f t="shared" si="347"/>
        <v>0</v>
      </c>
      <c r="L4447" s="9">
        <f t="shared" si="348"/>
        <v>0</v>
      </c>
    </row>
    <row r="4448" spans="1:12" ht="15" x14ac:dyDescent="0.25">
      <c r="A4448" s="167">
        <f t="shared" si="346"/>
        <v>133.32000000001176</v>
      </c>
      <c r="B4448" s="325">
        <f t="shared" si="349"/>
        <v>0.55550000000004895</v>
      </c>
      <c r="C4448" s="167">
        <f t="shared" si="345"/>
        <v>200.00999999999118</v>
      </c>
      <c r="D4448" s="167">
        <f>IF('Lineær programmering opg 4'!$M$4=0,"-",(-A4448+'Lineær programmering opg 4'!$M$4)/'Lineær programmering opg 4'!$K$4*-1)</f>
        <v>213.35999999997648</v>
      </c>
      <c r="E4448" s="167">
        <f>IF('Lineær programmering opg 4'!$M$5=0,"-",(-A4448+'Lineær programmering opg 4'!$M$5)/'Lineær programmering opg 4'!$K$5*-1)</f>
        <v>200.00999999999118</v>
      </c>
      <c r="F4448" s="167" t="str">
        <f>IF('Lineær programmering opg 4'!$E$6=0,"-",(-A4448+'Lineær programmering opg 4'!$M$6)/'Lineær programmering opg 4'!$K$6*-1)</f>
        <v>-</v>
      </c>
      <c r="G4448" s="167" t="str">
        <f>IF('Lineær programmering opg 4'!$D$7=0,"-",((-A4448+'Lineær programmering opg 4'!$M$7)/'Lineær programmering opg 4'!$K$7)*-1)</f>
        <v>-</v>
      </c>
      <c r="H4448" s="167" t="str">
        <f>IF('Lineær programmering opg 4'!$C$8=0,"-",((-A4448+'Lineær programmering opg 4'!$M$8)/'Lineær programmering opg 4'!$K$8)*-1)</f>
        <v>-</v>
      </c>
      <c r="I4448" s="167" t="str">
        <f>IF('Lineær programmering opg 4'!$D$8=0,"-",'Lineær programmering opg 4'!$G$8)</f>
        <v>-</v>
      </c>
      <c r="J4448" s="295">
        <f>A4448*'Lineær programmering opg 4'!$C$11+Datatabel!C4448*'Lineær programmering opg 4'!$D$11</f>
        <v>43333.499999999854</v>
      </c>
      <c r="K4448" s="9">
        <f t="shared" si="347"/>
        <v>0</v>
      </c>
      <c r="L4448" s="9">
        <f t="shared" si="348"/>
        <v>0</v>
      </c>
    </row>
    <row r="4449" spans="1:12" ht="15" x14ac:dyDescent="0.25">
      <c r="A4449" s="167">
        <f t="shared" si="346"/>
        <v>133.29600000001176</v>
      </c>
      <c r="B4449" s="325">
        <f t="shared" si="349"/>
        <v>0.55540000000004897</v>
      </c>
      <c r="C4449" s="167">
        <f t="shared" si="345"/>
        <v>200.02799999999118</v>
      </c>
      <c r="D4449" s="167">
        <f>IF('Lineær programmering opg 4'!$M$4=0,"-",(-A4449+'Lineær programmering opg 4'!$M$4)/'Lineær programmering opg 4'!$K$4*-1)</f>
        <v>213.40799999997648</v>
      </c>
      <c r="E4449" s="167">
        <f>IF('Lineær programmering opg 4'!$M$5=0,"-",(-A4449+'Lineær programmering opg 4'!$M$5)/'Lineær programmering opg 4'!$K$5*-1)</f>
        <v>200.02799999999118</v>
      </c>
      <c r="F4449" s="167" t="str">
        <f>IF('Lineær programmering opg 4'!$E$6=0,"-",(-A4449+'Lineær programmering opg 4'!$M$6)/'Lineær programmering opg 4'!$K$6*-1)</f>
        <v>-</v>
      </c>
      <c r="G4449" s="167" t="str">
        <f>IF('Lineær programmering opg 4'!$D$7=0,"-",((-A4449+'Lineær programmering opg 4'!$M$7)/'Lineær programmering opg 4'!$K$7)*-1)</f>
        <v>-</v>
      </c>
      <c r="H4449" s="167" t="str">
        <f>IF('Lineær programmering opg 4'!$C$8=0,"-",((-A4449+'Lineær programmering opg 4'!$M$8)/'Lineær programmering opg 4'!$K$8)*-1)</f>
        <v>-</v>
      </c>
      <c r="I4449" s="167" t="str">
        <f>IF('Lineær programmering opg 4'!$D$8=0,"-",'Lineær programmering opg 4'!$G$8)</f>
        <v>-</v>
      </c>
      <c r="J4449" s="295">
        <f>A4449*'Lineær programmering opg 4'!$C$11+Datatabel!C4449*'Lineær programmering opg 4'!$D$11</f>
        <v>43333.79999999985</v>
      </c>
      <c r="K4449" s="9">
        <f t="shared" si="347"/>
        <v>0</v>
      </c>
      <c r="L4449" s="9">
        <f t="shared" si="348"/>
        <v>0</v>
      </c>
    </row>
    <row r="4450" spans="1:12" ht="15" x14ac:dyDescent="0.25">
      <c r="A4450" s="167">
        <f t="shared" si="346"/>
        <v>133.27200000001176</v>
      </c>
      <c r="B4450" s="325">
        <f t="shared" si="349"/>
        <v>0.55530000000004898</v>
      </c>
      <c r="C4450" s="167">
        <f t="shared" si="345"/>
        <v>200.04599999999118</v>
      </c>
      <c r="D4450" s="167">
        <f>IF('Lineær programmering opg 4'!$M$4=0,"-",(-A4450+'Lineær programmering opg 4'!$M$4)/'Lineær programmering opg 4'!$K$4*-1)</f>
        <v>213.45599999997648</v>
      </c>
      <c r="E4450" s="167">
        <f>IF('Lineær programmering opg 4'!$M$5=0,"-",(-A4450+'Lineær programmering opg 4'!$M$5)/'Lineær programmering opg 4'!$K$5*-1)</f>
        <v>200.04599999999118</v>
      </c>
      <c r="F4450" s="167" t="str">
        <f>IF('Lineær programmering opg 4'!$E$6=0,"-",(-A4450+'Lineær programmering opg 4'!$M$6)/'Lineær programmering opg 4'!$K$6*-1)</f>
        <v>-</v>
      </c>
      <c r="G4450" s="167" t="str">
        <f>IF('Lineær programmering opg 4'!$D$7=0,"-",((-A4450+'Lineær programmering opg 4'!$M$7)/'Lineær programmering opg 4'!$K$7)*-1)</f>
        <v>-</v>
      </c>
      <c r="H4450" s="167" t="str">
        <f>IF('Lineær programmering opg 4'!$C$8=0,"-",((-A4450+'Lineær programmering opg 4'!$M$8)/'Lineær programmering opg 4'!$K$8)*-1)</f>
        <v>-</v>
      </c>
      <c r="I4450" s="167" t="str">
        <f>IF('Lineær programmering opg 4'!$D$8=0,"-",'Lineær programmering opg 4'!$G$8)</f>
        <v>-</v>
      </c>
      <c r="J4450" s="295">
        <f>A4450*'Lineær programmering opg 4'!$C$11+Datatabel!C4450*'Lineær programmering opg 4'!$D$11</f>
        <v>43334.099999999853</v>
      </c>
      <c r="K4450" s="9">
        <f t="shared" si="347"/>
        <v>0</v>
      </c>
      <c r="L4450" s="9">
        <f t="shared" si="348"/>
        <v>0</v>
      </c>
    </row>
    <row r="4451" spans="1:12" ht="15" x14ac:dyDescent="0.25">
      <c r="A4451" s="167">
        <f t="shared" si="346"/>
        <v>133.24800000001176</v>
      </c>
      <c r="B4451" s="325">
        <f t="shared" si="349"/>
        <v>0.55520000000004899</v>
      </c>
      <c r="C4451" s="167">
        <f t="shared" si="345"/>
        <v>200.06399999999118</v>
      </c>
      <c r="D4451" s="167">
        <f>IF('Lineær programmering opg 4'!$M$4=0,"-",(-A4451+'Lineær programmering opg 4'!$M$4)/'Lineær programmering opg 4'!$K$4*-1)</f>
        <v>213.50399999997649</v>
      </c>
      <c r="E4451" s="167">
        <f>IF('Lineær programmering opg 4'!$M$5=0,"-",(-A4451+'Lineær programmering opg 4'!$M$5)/'Lineær programmering opg 4'!$K$5*-1)</f>
        <v>200.06399999999118</v>
      </c>
      <c r="F4451" s="167" t="str">
        <f>IF('Lineær programmering opg 4'!$E$6=0,"-",(-A4451+'Lineær programmering opg 4'!$M$6)/'Lineær programmering opg 4'!$K$6*-1)</f>
        <v>-</v>
      </c>
      <c r="G4451" s="167" t="str">
        <f>IF('Lineær programmering opg 4'!$D$7=0,"-",((-A4451+'Lineær programmering opg 4'!$M$7)/'Lineær programmering opg 4'!$K$7)*-1)</f>
        <v>-</v>
      </c>
      <c r="H4451" s="167" t="str">
        <f>IF('Lineær programmering opg 4'!$C$8=0,"-",((-A4451+'Lineær programmering opg 4'!$M$8)/'Lineær programmering opg 4'!$K$8)*-1)</f>
        <v>-</v>
      </c>
      <c r="I4451" s="167" t="str">
        <f>IF('Lineær programmering opg 4'!$D$8=0,"-",'Lineær programmering opg 4'!$G$8)</f>
        <v>-</v>
      </c>
      <c r="J4451" s="295">
        <f>A4451*'Lineær programmering opg 4'!$C$11+Datatabel!C4451*'Lineær programmering opg 4'!$D$11</f>
        <v>43334.399999999856</v>
      </c>
      <c r="K4451" s="9">
        <f t="shared" si="347"/>
        <v>0</v>
      </c>
      <c r="L4451" s="9">
        <f t="shared" si="348"/>
        <v>0</v>
      </c>
    </row>
    <row r="4452" spans="1:12" ht="15" x14ac:dyDescent="0.25">
      <c r="A4452" s="167">
        <f t="shared" si="346"/>
        <v>133.22400000001176</v>
      </c>
      <c r="B4452" s="325">
        <f t="shared" si="349"/>
        <v>0.555100000000049</v>
      </c>
      <c r="C4452" s="167">
        <f t="shared" si="345"/>
        <v>200.08199999999118</v>
      </c>
      <c r="D4452" s="167">
        <f>IF('Lineær programmering opg 4'!$M$4=0,"-",(-A4452+'Lineær programmering opg 4'!$M$4)/'Lineær programmering opg 4'!$K$4*-1)</f>
        <v>213.55199999997649</v>
      </c>
      <c r="E4452" s="167">
        <f>IF('Lineær programmering opg 4'!$M$5=0,"-",(-A4452+'Lineær programmering opg 4'!$M$5)/'Lineær programmering opg 4'!$K$5*-1)</f>
        <v>200.08199999999118</v>
      </c>
      <c r="F4452" s="167" t="str">
        <f>IF('Lineær programmering opg 4'!$E$6=0,"-",(-A4452+'Lineær programmering opg 4'!$M$6)/'Lineær programmering opg 4'!$K$6*-1)</f>
        <v>-</v>
      </c>
      <c r="G4452" s="167" t="str">
        <f>IF('Lineær programmering opg 4'!$D$7=0,"-",((-A4452+'Lineær programmering opg 4'!$M$7)/'Lineær programmering opg 4'!$K$7)*-1)</f>
        <v>-</v>
      </c>
      <c r="H4452" s="167" t="str">
        <f>IF('Lineær programmering opg 4'!$C$8=0,"-",((-A4452+'Lineær programmering opg 4'!$M$8)/'Lineær programmering opg 4'!$K$8)*-1)</f>
        <v>-</v>
      </c>
      <c r="I4452" s="167" t="str">
        <f>IF('Lineær programmering opg 4'!$D$8=0,"-",'Lineær programmering opg 4'!$G$8)</f>
        <v>-</v>
      </c>
      <c r="J4452" s="295">
        <f>A4452*'Lineær programmering opg 4'!$C$11+Datatabel!C4452*'Lineær programmering opg 4'!$D$11</f>
        <v>43334.699999999852</v>
      </c>
      <c r="K4452" s="9">
        <f t="shared" si="347"/>
        <v>0</v>
      </c>
      <c r="L4452" s="9">
        <f t="shared" si="348"/>
        <v>0</v>
      </c>
    </row>
    <row r="4453" spans="1:12" ht="15" x14ac:dyDescent="0.25">
      <c r="A4453" s="167">
        <f t="shared" si="346"/>
        <v>133.20000000001176</v>
      </c>
      <c r="B4453" s="325">
        <f t="shared" si="349"/>
        <v>0.55500000000004901</v>
      </c>
      <c r="C4453" s="167">
        <f t="shared" si="345"/>
        <v>200.09999999999118</v>
      </c>
      <c r="D4453" s="167">
        <f>IF('Lineær programmering opg 4'!$M$4=0,"-",(-A4453+'Lineær programmering opg 4'!$M$4)/'Lineær programmering opg 4'!$K$4*-1)</f>
        <v>213.59999999997649</v>
      </c>
      <c r="E4453" s="167">
        <f>IF('Lineær programmering opg 4'!$M$5=0,"-",(-A4453+'Lineær programmering opg 4'!$M$5)/'Lineær programmering opg 4'!$K$5*-1)</f>
        <v>200.09999999999118</v>
      </c>
      <c r="F4453" s="167" t="str">
        <f>IF('Lineær programmering opg 4'!$E$6=0,"-",(-A4453+'Lineær programmering opg 4'!$M$6)/'Lineær programmering opg 4'!$K$6*-1)</f>
        <v>-</v>
      </c>
      <c r="G4453" s="167" t="str">
        <f>IF('Lineær programmering opg 4'!$D$7=0,"-",((-A4453+'Lineær programmering opg 4'!$M$7)/'Lineær programmering opg 4'!$K$7)*-1)</f>
        <v>-</v>
      </c>
      <c r="H4453" s="167" t="str">
        <f>IF('Lineær programmering opg 4'!$C$8=0,"-",((-A4453+'Lineær programmering opg 4'!$M$8)/'Lineær programmering opg 4'!$K$8)*-1)</f>
        <v>-</v>
      </c>
      <c r="I4453" s="167" t="str">
        <f>IF('Lineær programmering opg 4'!$D$8=0,"-",'Lineær programmering opg 4'!$G$8)</f>
        <v>-</v>
      </c>
      <c r="J4453" s="295">
        <f>A4453*'Lineær programmering opg 4'!$C$11+Datatabel!C4453*'Lineær programmering opg 4'!$D$11</f>
        <v>43334.999999999854</v>
      </c>
      <c r="K4453" s="9">
        <f t="shared" si="347"/>
        <v>0</v>
      </c>
      <c r="L4453" s="9">
        <f t="shared" si="348"/>
        <v>0</v>
      </c>
    </row>
    <row r="4454" spans="1:12" ht="15" x14ac:dyDescent="0.25">
      <c r="A4454" s="167">
        <f t="shared" si="346"/>
        <v>133.17600000001175</v>
      </c>
      <c r="B4454" s="325">
        <f t="shared" si="349"/>
        <v>0.55490000000004902</v>
      </c>
      <c r="C4454" s="167">
        <f t="shared" si="345"/>
        <v>200.11799999999118</v>
      </c>
      <c r="D4454" s="167">
        <f>IF('Lineær programmering opg 4'!$M$4=0,"-",(-A4454+'Lineær programmering opg 4'!$M$4)/'Lineær programmering opg 4'!$K$4*-1)</f>
        <v>213.64799999997649</v>
      </c>
      <c r="E4454" s="167">
        <f>IF('Lineær programmering opg 4'!$M$5=0,"-",(-A4454+'Lineær programmering opg 4'!$M$5)/'Lineær programmering opg 4'!$K$5*-1)</f>
        <v>200.11799999999118</v>
      </c>
      <c r="F4454" s="167" t="str">
        <f>IF('Lineær programmering opg 4'!$E$6=0,"-",(-A4454+'Lineær programmering opg 4'!$M$6)/'Lineær programmering opg 4'!$K$6*-1)</f>
        <v>-</v>
      </c>
      <c r="G4454" s="167" t="str">
        <f>IF('Lineær programmering opg 4'!$D$7=0,"-",((-A4454+'Lineær programmering opg 4'!$M$7)/'Lineær programmering opg 4'!$K$7)*-1)</f>
        <v>-</v>
      </c>
      <c r="H4454" s="167" t="str">
        <f>IF('Lineær programmering opg 4'!$C$8=0,"-",((-A4454+'Lineær programmering opg 4'!$M$8)/'Lineær programmering opg 4'!$K$8)*-1)</f>
        <v>-</v>
      </c>
      <c r="I4454" s="167" t="str">
        <f>IF('Lineær programmering opg 4'!$D$8=0,"-",'Lineær programmering opg 4'!$G$8)</f>
        <v>-</v>
      </c>
      <c r="J4454" s="295">
        <f>A4454*'Lineær programmering opg 4'!$C$11+Datatabel!C4454*'Lineær programmering opg 4'!$D$11</f>
        <v>43335.29999999985</v>
      </c>
      <c r="K4454" s="9">
        <f t="shared" si="347"/>
        <v>0</v>
      </c>
      <c r="L4454" s="9">
        <f t="shared" si="348"/>
        <v>0</v>
      </c>
    </row>
    <row r="4455" spans="1:12" ht="15" x14ac:dyDescent="0.25">
      <c r="A4455" s="167">
        <f t="shared" si="346"/>
        <v>133.15200000001175</v>
      </c>
      <c r="B4455" s="325">
        <f t="shared" si="349"/>
        <v>0.55480000000004903</v>
      </c>
      <c r="C4455" s="167">
        <f t="shared" si="345"/>
        <v>200.13599999999118</v>
      </c>
      <c r="D4455" s="167">
        <f>IF('Lineær programmering opg 4'!$M$4=0,"-",(-A4455+'Lineær programmering opg 4'!$M$4)/'Lineær programmering opg 4'!$K$4*-1)</f>
        <v>213.69599999997649</v>
      </c>
      <c r="E4455" s="167">
        <f>IF('Lineær programmering opg 4'!$M$5=0,"-",(-A4455+'Lineær programmering opg 4'!$M$5)/'Lineær programmering opg 4'!$K$5*-1)</f>
        <v>200.13599999999118</v>
      </c>
      <c r="F4455" s="167" t="str">
        <f>IF('Lineær programmering opg 4'!$E$6=0,"-",(-A4455+'Lineær programmering opg 4'!$M$6)/'Lineær programmering opg 4'!$K$6*-1)</f>
        <v>-</v>
      </c>
      <c r="G4455" s="167" t="str">
        <f>IF('Lineær programmering opg 4'!$D$7=0,"-",((-A4455+'Lineær programmering opg 4'!$M$7)/'Lineær programmering opg 4'!$K$7)*-1)</f>
        <v>-</v>
      </c>
      <c r="H4455" s="167" t="str">
        <f>IF('Lineær programmering opg 4'!$C$8=0,"-",((-A4455+'Lineær programmering opg 4'!$M$8)/'Lineær programmering opg 4'!$K$8)*-1)</f>
        <v>-</v>
      </c>
      <c r="I4455" s="167" t="str">
        <f>IF('Lineær programmering opg 4'!$D$8=0,"-",'Lineær programmering opg 4'!$G$8)</f>
        <v>-</v>
      </c>
      <c r="J4455" s="295">
        <f>A4455*'Lineær programmering opg 4'!$C$11+Datatabel!C4455*'Lineær programmering opg 4'!$D$11</f>
        <v>43335.599999999853</v>
      </c>
      <c r="K4455" s="9">
        <f t="shared" si="347"/>
        <v>0</v>
      </c>
      <c r="L4455" s="9">
        <f t="shared" si="348"/>
        <v>0</v>
      </c>
    </row>
    <row r="4456" spans="1:12" ht="15" x14ac:dyDescent="0.25">
      <c r="A4456" s="167">
        <f t="shared" si="346"/>
        <v>133.12800000001178</v>
      </c>
      <c r="B4456" s="325">
        <f t="shared" si="349"/>
        <v>0.55470000000004904</v>
      </c>
      <c r="C4456" s="167">
        <f t="shared" si="345"/>
        <v>200.15399999999119</v>
      </c>
      <c r="D4456" s="167">
        <f>IF('Lineær programmering opg 4'!$M$4=0,"-",(-A4456+'Lineær programmering opg 4'!$M$4)/'Lineær programmering opg 4'!$K$4*-1)</f>
        <v>213.74399999997644</v>
      </c>
      <c r="E4456" s="167">
        <f>IF('Lineær programmering opg 4'!$M$5=0,"-",(-A4456+'Lineær programmering opg 4'!$M$5)/'Lineær programmering opg 4'!$K$5*-1)</f>
        <v>200.15399999999119</v>
      </c>
      <c r="F4456" s="167" t="str">
        <f>IF('Lineær programmering opg 4'!$E$6=0,"-",(-A4456+'Lineær programmering opg 4'!$M$6)/'Lineær programmering opg 4'!$K$6*-1)</f>
        <v>-</v>
      </c>
      <c r="G4456" s="167" t="str">
        <f>IF('Lineær programmering opg 4'!$D$7=0,"-",((-A4456+'Lineær programmering opg 4'!$M$7)/'Lineær programmering opg 4'!$K$7)*-1)</f>
        <v>-</v>
      </c>
      <c r="H4456" s="167" t="str">
        <f>IF('Lineær programmering opg 4'!$C$8=0,"-",((-A4456+'Lineær programmering opg 4'!$M$8)/'Lineær programmering opg 4'!$K$8)*-1)</f>
        <v>-</v>
      </c>
      <c r="I4456" s="167" t="str">
        <f>IF('Lineær programmering opg 4'!$D$8=0,"-",'Lineær programmering opg 4'!$G$8)</f>
        <v>-</v>
      </c>
      <c r="J4456" s="295">
        <f>A4456*'Lineær programmering opg 4'!$C$11+Datatabel!C4456*'Lineær programmering opg 4'!$D$11</f>
        <v>43335.899999999856</v>
      </c>
      <c r="K4456" s="9">
        <f t="shared" si="347"/>
        <v>0</v>
      </c>
      <c r="L4456" s="9">
        <f t="shared" si="348"/>
        <v>0</v>
      </c>
    </row>
    <row r="4457" spans="1:12" ht="15" x14ac:dyDescent="0.25">
      <c r="A4457" s="167">
        <f t="shared" si="346"/>
        <v>133.10400000001178</v>
      </c>
      <c r="B4457" s="325">
        <f t="shared" si="349"/>
        <v>0.55460000000004905</v>
      </c>
      <c r="C4457" s="167">
        <f t="shared" si="345"/>
        <v>200.17199999999119</v>
      </c>
      <c r="D4457" s="167">
        <f>IF('Lineær programmering opg 4'!$M$4=0,"-",(-A4457+'Lineær programmering opg 4'!$M$4)/'Lineær programmering opg 4'!$K$4*-1)</f>
        <v>213.79199999997644</v>
      </c>
      <c r="E4457" s="167">
        <f>IF('Lineær programmering opg 4'!$M$5=0,"-",(-A4457+'Lineær programmering opg 4'!$M$5)/'Lineær programmering opg 4'!$K$5*-1)</f>
        <v>200.17199999999119</v>
      </c>
      <c r="F4457" s="167" t="str">
        <f>IF('Lineær programmering opg 4'!$E$6=0,"-",(-A4457+'Lineær programmering opg 4'!$M$6)/'Lineær programmering opg 4'!$K$6*-1)</f>
        <v>-</v>
      </c>
      <c r="G4457" s="167" t="str">
        <f>IF('Lineær programmering opg 4'!$D$7=0,"-",((-A4457+'Lineær programmering opg 4'!$M$7)/'Lineær programmering opg 4'!$K$7)*-1)</f>
        <v>-</v>
      </c>
      <c r="H4457" s="167" t="str">
        <f>IF('Lineær programmering opg 4'!$C$8=0,"-",((-A4457+'Lineær programmering opg 4'!$M$8)/'Lineær programmering opg 4'!$K$8)*-1)</f>
        <v>-</v>
      </c>
      <c r="I4457" s="167" t="str">
        <f>IF('Lineær programmering opg 4'!$D$8=0,"-",'Lineær programmering opg 4'!$G$8)</f>
        <v>-</v>
      </c>
      <c r="J4457" s="295">
        <f>A4457*'Lineær programmering opg 4'!$C$11+Datatabel!C4457*'Lineær programmering opg 4'!$D$11</f>
        <v>43336.199999999859</v>
      </c>
      <c r="K4457" s="9">
        <f t="shared" si="347"/>
        <v>0</v>
      </c>
      <c r="L4457" s="9">
        <f t="shared" si="348"/>
        <v>0</v>
      </c>
    </row>
    <row r="4458" spans="1:12" ht="15" x14ac:dyDescent="0.25">
      <c r="A4458" s="167">
        <f t="shared" si="346"/>
        <v>133.08000000001178</v>
      </c>
      <c r="B4458" s="325">
        <f t="shared" si="349"/>
        <v>0.55450000000004906</v>
      </c>
      <c r="C4458" s="167">
        <f t="shared" si="345"/>
        <v>200.18999999999119</v>
      </c>
      <c r="D4458" s="167">
        <f>IF('Lineær programmering opg 4'!$M$4=0,"-",(-A4458+'Lineær programmering opg 4'!$M$4)/'Lineær programmering opg 4'!$K$4*-1)</f>
        <v>213.83999999997644</v>
      </c>
      <c r="E4458" s="167">
        <f>IF('Lineær programmering opg 4'!$M$5=0,"-",(-A4458+'Lineær programmering opg 4'!$M$5)/'Lineær programmering opg 4'!$K$5*-1)</f>
        <v>200.18999999999119</v>
      </c>
      <c r="F4458" s="167" t="str">
        <f>IF('Lineær programmering opg 4'!$E$6=0,"-",(-A4458+'Lineær programmering opg 4'!$M$6)/'Lineær programmering opg 4'!$K$6*-1)</f>
        <v>-</v>
      </c>
      <c r="G4458" s="167" t="str">
        <f>IF('Lineær programmering opg 4'!$D$7=0,"-",((-A4458+'Lineær programmering opg 4'!$M$7)/'Lineær programmering opg 4'!$K$7)*-1)</f>
        <v>-</v>
      </c>
      <c r="H4458" s="167" t="str">
        <f>IF('Lineær programmering opg 4'!$C$8=0,"-",((-A4458+'Lineær programmering opg 4'!$M$8)/'Lineær programmering opg 4'!$K$8)*-1)</f>
        <v>-</v>
      </c>
      <c r="I4458" s="167" t="str">
        <f>IF('Lineær programmering opg 4'!$D$8=0,"-",'Lineær programmering opg 4'!$G$8)</f>
        <v>-</v>
      </c>
      <c r="J4458" s="295">
        <f>A4458*'Lineær programmering opg 4'!$C$11+Datatabel!C4458*'Lineær programmering opg 4'!$D$11</f>
        <v>43336.499999999854</v>
      </c>
      <c r="K4458" s="9">
        <f t="shared" si="347"/>
        <v>0</v>
      </c>
      <c r="L4458" s="9">
        <f t="shared" si="348"/>
        <v>0</v>
      </c>
    </row>
    <row r="4459" spans="1:12" ht="15" x14ac:dyDescent="0.25">
      <c r="A4459" s="167">
        <f t="shared" si="346"/>
        <v>133.05600000001178</v>
      </c>
      <c r="B4459" s="325">
        <f t="shared" si="349"/>
        <v>0.55440000000004908</v>
      </c>
      <c r="C4459" s="167">
        <f t="shared" si="345"/>
        <v>200.20799999999119</v>
      </c>
      <c r="D4459" s="167">
        <f>IF('Lineær programmering opg 4'!$M$4=0,"-",(-A4459+'Lineær programmering opg 4'!$M$4)/'Lineær programmering opg 4'!$K$4*-1)</f>
        <v>213.88799999997644</v>
      </c>
      <c r="E4459" s="167">
        <f>IF('Lineær programmering opg 4'!$M$5=0,"-",(-A4459+'Lineær programmering opg 4'!$M$5)/'Lineær programmering opg 4'!$K$5*-1)</f>
        <v>200.20799999999119</v>
      </c>
      <c r="F4459" s="167" t="str">
        <f>IF('Lineær programmering opg 4'!$E$6=0,"-",(-A4459+'Lineær programmering opg 4'!$M$6)/'Lineær programmering opg 4'!$K$6*-1)</f>
        <v>-</v>
      </c>
      <c r="G4459" s="167" t="str">
        <f>IF('Lineær programmering opg 4'!$D$7=0,"-",((-A4459+'Lineær programmering opg 4'!$M$7)/'Lineær programmering opg 4'!$K$7)*-1)</f>
        <v>-</v>
      </c>
      <c r="H4459" s="167" t="str">
        <f>IF('Lineær programmering opg 4'!$C$8=0,"-",((-A4459+'Lineær programmering opg 4'!$M$8)/'Lineær programmering opg 4'!$K$8)*-1)</f>
        <v>-</v>
      </c>
      <c r="I4459" s="167" t="str">
        <f>IF('Lineær programmering opg 4'!$D$8=0,"-",'Lineær programmering opg 4'!$G$8)</f>
        <v>-</v>
      </c>
      <c r="J4459" s="295">
        <f>A4459*'Lineær programmering opg 4'!$C$11+Datatabel!C4459*'Lineær programmering opg 4'!$D$11</f>
        <v>43336.799999999857</v>
      </c>
      <c r="K4459" s="9">
        <f t="shared" si="347"/>
        <v>0</v>
      </c>
      <c r="L4459" s="9">
        <f t="shared" si="348"/>
        <v>0</v>
      </c>
    </row>
    <row r="4460" spans="1:12" ht="15" x14ac:dyDescent="0.25">
      <c r="A4460" s="167">
        <f t="shared" si="346"/>
        <v>133.03200000001178</v>
      </c>
      <c r="B4460" s="325">
        <f t="shared" si="349"/>
        <v>0.55430000000004909</v>
      </c>
      <c r="C4460" s="167">
        <f t="shared" si="345"/>
        <v>200.22599999999119</v>
      </c>
      <c r="D4460" s="167">
        <f>IF('Lineær programmering opg 4'!$M$4=0,"-",(-A4460+'Lineær programmering opg 4'!$M$4)/'Lineær programmering opg 4'!$K$4*-1)</f>
        <v>213.93599999997645</v>
      </c>
      <c r="E4460" s="167">
        <f>IF('Lineær programmering opg 4'!$M$5=0,"-",(-A4460+'Lineær programmering opg 4'!$M$5)/'Lineær programmering opg 4'!$K$5*-1)</f>
        <v>200.22599999999119</v>
      </c>
      <c r="F4460" s="167" t="str">
        <f>IF('Lineær programmering opg 4'!$E$6=0,"-",(-A4460+'Lineær programmering opg 4'!$M$6)/'Lineær programmering opg 4'!$K$6*-1)</f>
        <v>-</v>
      </c>
      <c r="G4460" s="167" t="str">
        <f>IF('Lineær programmering opg 4'!$D$7=0,"-",((-A4460+'Lineær programmering opg 4'!$M$7)/'Lineær programmering opg 4'!$K$7)*-1)</f>
        <v>-</v>
      </c>
      <c r="H4460" s="167" t="str">
        <f>IF('Lineær programmering opg 4'!$C$8=0,"-",((-A4460+'Lineær programmering opg 4'!$M$8)/'Lineær programmering opg 4'!$K$8)*-1)</f>
        <v>-</v>
      </c>
      <c r="I4460" s="167" t="str">
        <f>IF('Lineær programmering opg 4'!$D$8=0,"-",'Lineær programmering opg 4'!$G$8)</f>
        <v>-</v>
      </c>
      <c r="J4460" s="295">
        <f>A4460*'Lineær programmering opg 4'!$C$11+Datatabel!C4460*'Lineær programmering opg 4'!$D$11</f>
        <v>43337.099999999853</v>
      </c>
      <c r="K4460" s="9">
        <f t="shared" si="347"/>
        <v>0</v>
      </c>
      <c r="L4460" s="9">
        <f t="shared" si="348"/>
        <v>0</v>
      </c>
    </row>
    <row r="4461" spans="1:12" ht="15" x14ac:dyDescent="0.25">
      <c r="A4461" s="167">
        <f t="shared" si="346"/>
        <v>133.00800000001178</v>
      </c>
      <c r="B4461" s="325">
        <f t="shared" si="349"/>
        <v>0.5542000000000491</v>
      </c>
      <c r="C4461" s="167">
        <f t="shared" si="345"/>
        <v>200.24399999999119</v>
      </c>
      <c r="D4461" s="167">
        <f>IF('Lineær programmering opg 4'!$M$4=0,"-",(-A4461+'Lineær programmering opg 4'!$M$4)/'Lineær programmering opg 4'!$K$4*-1)</f>
        <v>213.98399999997645</v>
      </c>
      <c r="E4461" s="167">
        <f>IF('Lineær programmering opg 4'!$M$5=0,"-",(-A4461+'Lineær programmering opg 4'!$M$5)/'Lineær programmering opg 4'!$K$5*-1)</f>
        <v>200.24399999999119</v>
      </c>
      <c r="F4461" s="167" t="str">
        <f>IF('Lineær programmering opg 4'!$E$6=0,"-",(-A4461+'Lineær programmering opg 4'!$M$6)/'Lineær programmering opg 4'!$K$6*-1)</f>
        <v>-</v>
      </c>
      <c r="G4461" s="167" t="str">
        <f>IF('Lineær programmering opg 4'!$D$7=0,"-",((-A4461+'Lineær programmering opg 4'!$M$7)/'Lineær programmering opg 4'!$K$7)*-1)</f>
        <v>-</v>
      </c>
      <c r="H4461" s="167" t="str">
        <f>IF('Lineær programmering opg 4'!$C$8=0,"-",((-A4461+'Lineær programmering opg 4'!$M$8)/'Lineær programmering opg 4'!$K$8)*-1)</f>
        <v>-</v>
      </c>
      <c r="I4461" s="167" t="str">
        <f>IF('Lineær programmering opg 4'!$D$8=0,"-",'Lineær programmering opg 4'!$G$8)</f>
        <v>-</v>
      </c>
      <c r="J4461" s="295">
        <f>A4461*'Lineær programmering opg 4'!$C$11+Datatabel!C4461*'Lineær programmering opg 4'!$D$11</f>
        <v>43337.399999999856</v>
      </c>
      <c r="K4461" s="9">
        <f t="shared" si="347"/>
        <v>0</v>
      </c>
      <c r="L4461" s="9">
        <f t="shared" si="348"/>
        <v>0</v>
      </c>
    </row>
    <row r="4462" spans="1:12" ht="15" x14ac:dyDescent="0.25">
      <c r="A4462" s="167">
        <f t="shared" si="346"/>
        <v>132.98400000001178</v>
      </c>
      <c r="B4462" s="325">
        <f t="shared" si="349"/>
        <v>0.55410000000004911</v>
      </c>
      <c r="C4462" s="167">
        <f t="shared" si="345"/>
        <v>200.26199999999119</v>
      </c>
      <c r="D4462" s="167">
        <f>IF('Lineær programmering opg 4'!$M$4=0,"-",(-A4462+'Lineær programmering opg 4'!$M$4)/'Lineær programmering opg 4'!$K$4*-1)</f>
        <v>214.03199999997645</v>
      </c>
      <c r="E4462" s="167">
        <f>IF('Lineær programmering opg 4'!$M$5=0,"-",(-A4462+'Lineær programmering opg 4'!$M$5)/'Lineær programmering opg 4'!$K$5*-1)</f>
        <v>200.26199999999119</v>
      </c>
      <c r="F4462" s="167" t="str">
        <f>IF('Lineær programmering opg 4'!$E$6=0,"-",(-A4462+'Lineær programmering opg 4'!$M$6)/'Lineær programmering opg 4'!$K$6*-1)</f>
        <v>-</v>
      </c>
      <c r="G4462" s="167" t="str">
        <f>IF('Lineær programmering opg 4'!$D$7=0,"-",((-A4462+'Lineær programmering opg 4'!$M$7)/'Lineær programmering opg 4'!$K$7)*-1)</f>
        <v>-</v>
      </c>
      <c r="H4462" s="167" t="str">
        <f>IF('Lineær programmering opg 4'!$C$8=0,"-",((-A4462+'Lineær programmering opg 4'!$M$8)/'Lineær programmering opg 4'!$K$8)*-1)</f>
        <v>-</v>
      </c>
      <c r="I4462" s="167" t="str">
        <f>IF('Lineær programmering opg 4'!$D$8=0,"-",'Lineær programmering opg 4'!$G$8)</f>
        <v>-</v>
      </c>
      <c r="J4462" s="295">
        <f>A4462*'Lineær programmering opg 4'!$C$11+Datatabel!C4462*'Lineær programmering opg 4'!$D$11</f>
        <v>43337.699999999859</v>
      </c>
      <c r="K4462" s="9">
        <f t="shared" si="347"/>
        <v>0</v>
      </c>
      <c r="L4462" s="9">
        <f t="shared" si="348"/>
        <v>0</v>
      </c>
    </row>
    <row r="4463" spans="1:12" ht="15" x14ac:dyDescent="0.25">
      <c r="A4463" s="167">
        <f t="shared" si="346"/>
        <v>132.9600000000118</v>
      </c>
      <c r="B4463" s="325">
        <f t="shared" si="349"/>
        <v>0.55400000000004912</v>
      </c>
      <c r="C4463" s="167">
        <f t="shared" si="345"/>
        <v>200.27999999999116</v>
      </c>
      <c r="D4463" s="167">
        <f>IF('Lineær programmering opg 4'!$M$4=0,"-",(-A4463+'Lineær programmering opg 4'!$M$4)/'Lineær programmering opg 4'!$K$4*-1)</f>
        <v>214.07999999997639</v>
      </c>
      <c r="E4463" s="167">
        <f>IF('Lineær programmering opg 4'!$M$5=0,"-",(-A4463+'Lineær programmering opg 4'!$M$5)/'Lineær programmering opg 4'!$K$5*-1)</f>
        <v>200.27999999999116</v>
      </c>
      <c r="F4463" s="167" t="str">
        <f>IF('Lineær programmering opg 4'!$E$6=0,"-",(-A4463+'Lineær programmering opg 4'!$M$6)/'Lineær programmering opg 4'!$K$6*-1)</f>
        <v>-</v>
      </c>
      <c r="G4463" s="167" t="str">
        <f>IF('Lineær programmering opg 4'!$D$7=0,"-",((-A4463+'Lineær programmering opg 4'!$M$7)/'Lineær programmering opg 4'!$K$7)*-1)</f>
        <v>-</v>
      </c>
      <c r="H4463" s="167" t="str">
        <f>IF('Lineær programmering opg 4'!$C$8=0,"-",((-A4463+'Lineær programmering opg 4'!$M$8)/'Lineær programmering opg 4'!$K$8)*-1)</f>
        <v>-</v>
      </c>
      <c r="I4463" s="167" t="str">
        <f>IF('Lineær programmering opg 4'!$D$8=0,"-",'Lineær programmering opg 4'!$G$8)</f>
        <v>-</v>
      </c>
      <c r="J4463" s="295">
        <f>A4463*'Lineær programmering opg 4'!$C$11+Datatabel!C4463*'Lineær programmering opg 4'!$D$11</f>
        <v>43337.999999999854</v>
      </c>
      <c r="K4463" s="9">
        <f t="shared" si="347"/>
        <v>0</v>
      </c>
      <c r="L4463" s="9">
        <f t="shared" si="348"/>
        <v>0</v>
      </c>
    </row>
    <row r="4464" spans="1:12" ht="15" x14ac:dyDescent="0.25">
      <c r="A4464" s="167">
        <f t="shared" si="346"/>
        <v>132.9360000000118</v>
      </c>
      <c r="B4464" s="325">
        <f t="shared" si="349"/>
        <v>0.55390000000004913</v>
      </c>
      <c r="C4464" s="167">
        <f t="shared" si="345"/>
        <v>200.29799999999116</v>
      </c>
      <c r="D4464" s="167">
        <f>IF('Lineær programmering opg 4'!$M$4=0,"-",(-A4464+'Lineær programmering opg 4'!$M$4)/'Lineær programmering opg 4'!$K$4*-1)</f>
        <v>214.1279999999764</v>
      </c>
      <c r="E4464" s="167">
        <f>IF('Lineær programmering opg 4'!$M$5=0,"-",(-A4464+'Lineær programmering opg 4'!$M$5)/'Lineær programmering opg 4'!$K$5*-1)</f>
        <v>200.29799999999116</v>
      </c>
      <c r="F4464" s="167" t="str">
        <f>IF('Lineær programmering opg 4'!$E$6=0,"-",(-A4464+'Lineær programmering opg 4'!$M$6)/'Lineær programmering opg 4'!$K$6*-1)</f>
        <v>-</v>
      </c>
      <c r="G4464" s="167" t="str">
        <f>IF('Lineær programmering opg 4'!$D$7=0,"-",((-A4464+'Lineær programmering opg 4'!$M$7)/'Lineær programmering opg 4'!$K$7)*-1)</f>
        <v>-</v>
      </c>
      <c r="H4464" s="167" t="str">
        <f>IF('Lineær programmering opg 4'!$C$8=0,"-",((-A4464+'Lineær programmering opg 4'!$M$8)/'Lineær programmering opg 4'!$K$8)*-1)</f>
        <v>-</v>
      </c>
      <c r="I4464" s="167" t="str">
        <f>IF('Lineær programmering opg 4'!$D$8=0,"-",'Lineær programmering opg 4'!$G$8)</f>
        <v>-</v>
      </c>
      <c r="J4464" s="295">
        <f>A4464*'Lineær programmering opg 4'!$C$11+Datatabel!C4464*'Lineær programmering opg 4'!$D$11</f>
        <v>43338.299999999857</v>
      </c>
      <c r="K4464" s="9">
        <f t="shared" si="347"/>
        <v>0</v>
      </c>
      <c r="L4464" s="9">
        <f t="shared" si="348"/>
        <v>0</v>
      </c>
    </row>
    <row r="4465" spans="1:12" ht="15" x14ac:dyDescent="0.25">
      <c r="A4465" s="167">
        <f t="shared" si="346"/>
        <v>132.9120000000118</v>
      </c>
      <c r="B4465" s="325">
        <f t="shared" si="349"/>
        <v>0.55380000000004914</v>
      </c>
      <c r="C4465" s="167">
        <f t="shared" si="345"/>
        <v>200.31599999999116</v>
      </c>
      <c r="D4465" s="167">
        <f>IF('Lineær programmering opg 4'!$M$4=0,"-",(-A4465+'Lineær programmering opg 4'!$M$4)/'Lineær programmering opg 4'!$K$4*-1)</f>
        <v>214.1759999999764</v>
      </c>
      <c r="E4465" s="167">
        <f>IF('Lineær programmering opg 4'!$M$5=0,"-",(-A4465+'Lineær programmering opg 4'!$M$5)/'Lineær programmering opg 4'!$K$5*-1)</f>
        <v>200.31599999999116</v>
      </c>
      <c r="F4465" s="167" t="str">
        <f>IF('Lineær programmering opg 4'!$E$6=0,"-",(-A4465+'Lineær programmering opg 4'!$M$6)/'Lineær programmering opg 4'!$K$6*-1)</f>
        <v>-</v>
      </c>
      <c r="G4465" s="167" t="str">
        <f>IF('Lineær programmering opg 4'!$D$7=0,"-",((-A4465+'Lineær programmering opg 4'!$M$7)/'Lineær programmering opg 4'!$K$7)*-1)</f>
        <v>-</v>
      </c>
      <c r="H4465" s="167" t="str">
        <f>IF('Lineær programmering opg 4'!$C$8=0,"-",((-A4465+'Lineær programmering opg 4'!$M$8)/'Lineær programmering opg 4'!$K$8)*-1)</f>
        <v>-</v>
      </c>
      <c r="I4465" s="167" t="str">
        <f>IF('Lineær programmering opg 4'!$D$8=0,"-",'Lineær programmering opg 4'!$G$8)</f>
        <v>-</v>
      </c>
      <c r="J4465" s="295">
        <f>A4465*'Lineær programmering opg 4'!$C$11+Datatabel!C4465*'Lineær programmering opg 4'!$D$11</f>
        <v>43338.599999999853</v>
      </c>
      <c r="K4465" s="9">
        <f t="shared" si="347"/>
        <v>0</v>
      </c>
      <c r="L4465" s="9">
        <f t="shared" si="348"/>
        <v>0</v>
      </c>
    </row>
    <row r="4466" spans="1:12" ht="15" x14ac:dyDescent="0.25">
      <c r="A4466" s="167">
        <f t="shared" si="346"/>
        <v>132.8880000000118</v>
      </c>
      <c r="B4466" s="325">
        <f t="shared" si="349"/>
        <v>0.55370000000004915</v>
      </c>
      <c r="C4466" s="167">
        <f t="shared" si="345"/>
        <v>200.33399999999116</v>
      </c>
      <c r="D4466" s="167">
        <f>IF('Lineær programmering opg 4'!$M$4=0,"-",(-A4466+'Lineær programmering opg 4'!$M$4)/'Lineær programmering opg 4'!$K$4*-1)</f>
        <v>214.2239999999764</v>
      </c>
      <c r="E4466" s="167">
        <f>IF('Lineær programmering opg 4'!$M$5=0,"-",(-A4466+'Lineær programmering opg 4'!$M$5)/'Lineær programmering opg 4'!$K$5*-1)</f>
        <v>200.33399999999116</v>
      </c>
      <c r="F4466" s="167" t="str">
        <f>IF('Lineær programmering opg 4'!$E$6=0,"-",(-A4466+'Lineær programmering opg 4'!$M$6)/'Lineær programmering opg 4'!$K$6*-1)</f>
        <v>-</v>
      </c>
      <c r="G4466" s="167" t="str">
        <f>IF('Lineær programmering opg 4'!$D$7=0,"-",((-A4466+'Lineær programmering opg 4'!$M$7)/'Lineær programmering opg 4'!$K$7)*-1)</f>
        <v>-</v>
      </c>
      <c r="H4466" s="167" t="str">
        <f>IF('Lineær programmering opg 4'!$C$8=0,"-",((-A4466+'Lineær programmering opg 4'!$M$8)/'Lineær programmering opg 4'!$K$8)*-1)</f>
        <v>-</v>
      </c>
      <c r="I4466" s="167" t="str">
        <f>IF('Lineær programmering opg 4'!$D$8=0,"-",'Lineær programmering opg 4'!$G$8)</f>
        <v>-</v>
      </c>
      <c r="J4466" s="295">
        <f>A4466*'Lineær programmering opg 4'!$C$11+Datatabel!C4466*'Lineær programmering opg 4'!$D$11</f>
        <v>43338.899999999856</v>
      </c>
      <c r="K4466" s="9">
        <f t="shared" si="347"/>
        <v>0</v>
      </c>
      <c r="L4466" s="9">
        <f t="shared" si="348"/>
        <v>0</v>
      </c>
    </row>
    <row r="4467" spans="1:12" ht="15" x14ac:dyDescent="0.25">
      <c r="A4467" s="167">
        <f t="shared" si="346"/>
        <v>132.8640000000118</v>
      </c>
      <c r="B4467" s="325">
        <f t="shared" si="349"/>
        <v>0.55360000000004916</v>
      </c>
      <c r="C4467" s="167">
        <f t="shared" si="345"/>
        <v>200.35199999999116</v>
      </c>
      <c r="D4467" s="167">
        <f>IF('Lineær programmering opg 4'!$M$4=0,"-",(-A4467+'Lineær programmering opg 4'!$M$4)/'Lineær programmering opg 4'!$K$4*-1)</f>
        <v>214.2719999999764</v>
      </c>
      <c r="E4467" s="167">
        <f>IF('Lineær programmering opg 4'!$M$5=0,"-",(-A4467+'Lineær programmering opg 4'!$M$5)/'Lineær programmering opg 4'!$K$5*-1)</f>
        <v>200.35199999999116</v>
      </c>
      <c r="F4467" s="167" t="str">
        <f>IF('Lineær programmering opg 4'!$E$6=0,"-",(-A4467+'Lineær programmering opg 4'!$M$6)/'Lineær programmering opg 4'!$K$6*-1)</f>
        <v>-</v>
      </c>
      <c r="G4467" s="167" t="str">
        <f>IF('Lineær programmering opg 4'!$D$7=0,"-",((-A4467+'Lineær programmering opg 4'!$M$7)/'Lineær programmering opg 4'!$K$7)*-1)</f>
        <v>-</v>
      </c>
      <c r="H4467" s="167" t="str">
        <f>IF('Lineær programmering opg 4'!$C$8=0,"-",((-A4467+'Lineær programmering opg 4'!$M$8)/'Lineær programmering opg 4'!$K$8)*-1)</f>
        <v>-</v>
      </c>
      <c r="I4467" s="167" t="str">
        <f>IF('Lineær programmering opg 4'!$D$8=0,"-",'Lineær programmering opg 4'!$G$8)</f>
        <v>-</v>
      </c>
      <c r="J4467" s="295">
        <f>A4467*'Lineær programmering opg 4'!$C$11+Datatabel!C4467*'Lineær programmering opg 4'!$D$11</f>
        <v>43339.199999999852</v>
      </c>
      <c r="K4467" s="9">
        <f t="shared" si="347"/>
        <v>0</v>
      </c>
      <c r="L4467" s="9">
        <f t="shared" si="348"/>
        <v>0</v>
      </c>
    </row>
    <row r="4468" spans="1:12" ht="15" x14ac:dyDescent="0.25">
      <c r="A4468" s="167">
        <f t="shared" si="346"/>
        <v>132.8400000000118</v>
      </c>
      <c r="B4468" s="325">
        <f t="shared" si="349"/>
        <v>0.55350000000004917</v>
      </c>
      <c r="C4468" s="167">
        <f t="shared" si="345"/>
        <v>200.36999999999117</v>
      </c>
      <c r="D4468" s="167">
        <f>IF('Lineær programmering opg 4'!$M$4=0,"-",(-A4468+'Lineær programmering opg 4'!$M$4)/'Lineær programmering opg 4'!$K$4*-1)</f>
        <v>214.3199999999764</v>
      </c>
      <c r="E4468" s="167">
        <f>IF('Lineær programmering opg 4'!$M$5=0,"-",(-A4468+'Lineær programmering opg 4'!$M$5)/'Lineær programmering opg 4'!$K$5*-1)</f>
        <v>200.36999999999117</v>
      </c>
      <c r="F4468" s="167" t="str">
        <f>IF('Lineær programmering opg 4'!$E$6=0,"-",(-A4468+'Lineær programmering opg 4'!$M$6)/'Lineær programmering opg 4'!$K$6*-1)</f>
        <v>-</v>
      </c>
      <c r="G4468" s="167" t="str">
        <f>IF('Lineær programmering opg 4'!$D$7=0,"-",((-A4468+'Lineær programmering opg 4'!$M$7)/'Lineær programmering opg 4'!$K$7)*-1)</f>
        <v>-</v>
      </c>
      <c r="H4468" s="167" t="str">
        <f>IF('Lineær programmering opg 4'!$C$8=0,"-",((-A4468+'Lineær programmering opg 4'!$M$8)/'Lineær programmering opg 4'!$K$8)*-1)</f>
        <v>-</v>
      </c>
      <c r="I4468" s="167" t="str">
        <f>IF('Lineær programmering opg 4'!$D$8=0,"-",'Lineær programmering opg 4'!$G$8)</f>
        <v>-</v>
      </c>
      <c r="J4468" s="295">
        <f>A4468*'Lineær programmering opg 4'!$C$11+Datatabel!C4468*'Lineær programmering opg 4'!$D$11</f>
        <v>43339.499999999854</v>
      </c>
      <c r="K4468" s="9">
        <f t="shared" si="347"/>
        <v>0</v>
      </c>
      <c r="L4468" s="9">
        <f t="shared" si="348"/>
        <v>0</v>
      </c>
    </row>
    <row r="4469" spans="1:12" ht="15" x14ac:dyDescent="0.25">
      <c r="A4469" s="167">
        <f t="shared" si="346"/>
        <v>132.8160000000118</v>
      </c>
      <c r="B4469" s="325">
        <f t="shared" si="349"/>
        <v>0.55340000000004919</v>
      </c>
      <c r="C4469" s="167">
        <f t="shared" si="345"/>
        <v>200.38799999999117</v>
      </c>
      <c r="D4469" s="167">
        <f>IF('Lineær programmering opg 4'!$M$4=0,"-",(-A4469+'Lineær programmering opg 4'!$M$4)/'Lineær programmering opg 4'!$K$4*-1)</f>
        <v>214.3679999999764</v>
      </c>
      <c r="E4469" s="167">
        <f>IF('Lineær programmering opg 4'!$M$5=0,"-",(-A4469+'Lineær programmering opg 4'!$M$5)/'Lineær programmering opg 4'!$K$5*-1)</f>
        <v>200.38799999999117</v>
      </c>
      <c r="F4469" s="167" t="str">
        <f>IF('Lineær programmering opg 4'!$E$6=0,"-",(-A4469+'Lineær programmering opg 4'!$M$6)/'Lineær programmering opg 4'!$K$6*-1)</f>
        <v>-</v>
      </c>
      <c r="G4469" s="167" t="str">
        <f>IF('Lineær programmering opg 4'!$D$7=0,"-",((-A4469+'Lineær programmering opg 4'!$M$7)/'Lineær programmering opg 4'!$K$7)*-1)</f>
        <v>-</v>
      </c>
      <c r="H4469" s="167" t="str">
        <f>IF('Lineær programmering opg 4'!$C$8=0,"-",((-A4469+'Lineær programmering opg 4'!$M$8)/'Lineær programmering opg 4'!$K$8)*-1)</f>
        <v>-</v>
      </c>
      <c r="I4469" s="167" t="str">
        <f>IF('Lineær programmering opg 4'!$D$8=0,"-",'Lineær programmering opg 4'!$G$8)</f>
        <v>-</v>
      </c>
      <c r="J4469" s="295">
        <f>A4469*'Lineær programmering opg 4'!$C$11+Datatabel!C4469*'Lineær programmering opg 4'!$D$11</f>
        <v>43339.799999999857</v>
      </c>
      <c r="K4469" s="9">
        <f t="shared" si="347"/>
        <v>0</v>
      </c>
      <c r="L4469" s="9">
        <f t="shared" si="348"/>
        <v>0</v>
      </c>
    </row>
    <row r="4470" spans="1:12" ht="15" x14ac:dyDescent="0.25">
      <c r="A4470" s="167">
        <f t="shared" si="346"/>
        <v>132.7920000000118</v>
      </c>
      <c r="B4470" s="325">
        <f t="shared" si="349"/>
        <v>0.5533000000000492</v>
      </c>
      <c r="C4470" s="167">
        <f t="shared" si="345"/>
        <v>200.40599999999117</v>
      </c>
      <c r="D4470" s="167">
        <f>IF('Lineær programmering opg 4'!$M$4=0,"-",(-A4470+'Lineær programmering opg 4'!$M$4)/'Lineær programmering opg 4'!$K$4*-1)</f>
        <v>214.41599999997641</v>
      </c>
      <c r="E4470" s="167">
        <f>IF('Lineær programmering opg 4'!$M$5=0,"-",(-A4470+'Lineær programmering opg 4'!$M$5)/'Lineær programmering opg 4'!$K$5*-1)</f>
        <v>200.40599999999117</v>
      </c>
      <c r="F4470" s="167" t="str">
        <f>IF('Lineær programmering opg 4'!$E$6=0,"-",(-A4470+'Lineær programmering opg 4'!$M$6)/'Lineær programmering opg 4'!$K$6*-1)</f>
        <v>-</v>
      </c>
      <c r="G4470" s="167" t="str">
        <f>IF('Lineær programmering opg 4'!$D$7=0,"-",((-A4470+'Lineær programmering opg 4'!$M$7)/'Lineær programmering opg 4'!$K$7)*-1)</f>
        <v>-</v>
      </c>
      <c r="H4470" s="167" t="str">
        <f>IF('Lineær programmering opg 4'!$C$8=0,"-",((-A4470+'Lineær programmering opg 4'!$M$8)/'Lineær programmering opg 4'!$K$8)*-1)</f>
        <v>-</v>
      </c>
      <c r="I4470" s="167" t="str">
        <f>IF('Lineær programmering opg 4'!$D$8=0,"-",'Lineær programmering opg 4'!$G$8)</f>
        <v>-</v>
      </c>
      <c r="J4470" s="295">
        <f>A4470*'Lineær programmering opg 4'!$C$11+Datatabel!C4470*'Lineær programmering opg 4'!$D$11</f>
        <v>43340.099999999853</v>
      </c>
      <c r="K4470" s="9">
        <f t="shared" si="347"/>
        <v>0</v>
      </c>
      <c r="L4470" s="9">
        <f t="shared" si="348"/>
        <v>0</v>
      </c>
    </row>
    <row r="4471" spans="1:12" ht="15" x14ac:dyDescent="0.25">
      <c r="A4471" s="167">
        <f t="shared" si="346"/>
        <v>132.7680000000118</v>
      </c>
      <c r="B4471" s="325">
        <f t="shared" si="349"/>
        <v>0.55320000000004921</v>
      </c>
      <c r="C4471" s="167">
        <f t="shared" si="345"/>
        <v>200.42399999999117</v>
      </c>
      <c r="D4471" s="167">
        <f>IF('Lineær programmering opg 4'!$M$4=0,"-",(-A4471+'Lineær programmering opg 4'!$M$4)/'Lineær programmering opg 4'!$K$4*-1)</f>
        <v>214.46399999997641</v>
      </c>
      <c r="E4471" s="167">
        <f>IF('Lineær programmering opg 4'!$M$5=0,"-",(-A4471+'Lineær programmering opg 4'!$M$5)/'Lineær programmering opg 4'!$K$5*-1)</f>
        <v>200.42399999999117</v>
      </c>
      <c r="F4471" s="167" t="str">
        <f>IF('Lineær programmering opg 4'!$E$6=0,"-",(-A4471+'Lineær programmering opg 4'!$M$6)/'Lineær programmering opg 4'!$K$6*-1)</f>
        <v>-</v>
      </c>
      <c r="G4471" s="167" t="str">
        <f>IF('Lineær programmering opg 4'!$D$7=0,"-",((-A4471+'Lineær programmering opg 4'!$M$7)/'Lineær programmering opg 4'!$K$7)*-1)</f>
        <v>-</v>
      </c>
      <c r="H4471" s="167" t="str">
        <f>IF('Lineær programmering opg 4'!$C$8=0,"-",((-A4471+'Lineær programmering opg 4'!$M$8)/'Lineær programmering opg 4'!$K$8)*-1)</f>
        <v>-</v>
      </c>
      <c r="I4471" s="167" t="str">
        <f>IF('Lineær programmering opg 4'!$D$8=0,"-",'Lineær programmering opg 4'!$G$8)</f>
        <v>-</v>
      </c>
      <c r="J4471" s="295">
        <f>A4471*'Lineær programmering opg 4'!$C$11+Datatabel!C4471*'Lineær programmering opg 4'!$D$11</f>
        <v>43340.399999999856</v>
      </c>
      <c r="K4471" s="9">
        <f t="shared" si="347"/>
        <v>0</v>
      </c>
      <c r="L4471" s="9">
        <f t="shared" si="348"/>
        <v>0</v>
      </c>
    </row>
    <row r="4472" spans="1:12" ht="15" x14ac:dyDescent="0.25">
      <c r="A4472" s="167">
        <f t="shared" si="346"/>
        <v>132.74400000001182</v>
      </c>
      <c r="B4472" s="325">
        <f t="shared" si="349"/>
        <v>0.55310000000004922</v>
      </c>
      <c r="C4472" s="167">
        <f t="shared" si="345"/>
        <v>200.44199999999111</v>
      </c>
      <c r="D4472" s="167">
        <f>IF('Lineær programmering opg 4'!$M$4=0,"-",(-A4472+'Lineær programmering opg 4'!$M$4)/'Lineær programmering opg 4'!$K$4*-1)</f>
        <v>214.51199999997635</v>
      </c>
      <c r="E4472" s="167">
        <f>IF('Lineær programmering opg 4'!$M$5=0,"-",(-A4472+'Lineær programmering opg 4'!$M$5)/'Lineær programmering opg 4'!$K$5*-1)</f>
        <v>200.44199999999111</v>
      </c>
      <c r="F4472" s="167" t="str">
        <f>IF('Lineær programmering opg 4'!$E$6=0,"-",(-A4472+'Lineær programmering opg 4'!$M$6)/'Lineær programmering opg 4'!$K$6*-1)</f>
        <v>-</v>
      </c>
      <c r="G4472" s="167" t="str">
        <f>IF('Lineær programmering opg 4'!$D$7=0,"-",((-A4472+'Lineær programmering opg 4'!$M$7)/'Lineær programmering opg 4'!$K$7)*-1)</f>
        <v>-</v>
      </c>
      <c r="H4472" s="167" t="str">
        <f>IF('Lineær programmering opg 4'!$C$8=0,"-",((-A4472+'Lineær programmering opg 4'!$M$8)/'Lineær programmering opg 4'!$K$8)*-1)</f>
        <v>-</v>
      </c>
      <c r="I4472" s="167" t="str">
        <f>IF('Lineær programmering opg 4'!$D$8=0,"-",'Lineær programmering opg 4'!$G$8)</f>
        <v>-</v>
      </c>
      <c r="J4472" s="295">
        <f>A4472*'Lineær programmering opg 4'!$C$11+Datatabel!C4472*'Lineær programmering opg 4'!$D$11</f>
        <v>43340.699999999852</v>
      </c>
      <c r="K4472" s="9">
        <f t="shared" si="347"/>
        <v>0</v>
      </c>
      <c r="L4472" s="9">
        <f t="shared" si="348"/>
        <v>0</v>
      </c>
    </row>
    <row r="4473" spans="1:12" ht="15" x14ac:dyDescent="0.25">
      <c r="A4473" s="167">
        <f t="shared" si="346"/>
        <v>132.72000000001182</v>
      </c>
      <c r="B4473" s="325">
        <f t="shared" si="349"/>
        <v>0.55300000000004923</v>
      </c>
      <c r="C4473" s="167">
        <f t="shared" si="345"/>
        <v>200.45999999999111</v>
      </c>
      <c r="D4473" s="167">
        <f>IF('Lineær programmering opg 4'!$M$4=0,"-",(-A4473+'Lineær programmering opg 4'!$M$4)/'Lineær programmering opg 4'!$K$4*-1)</f>
        <v>214.55999999997636</v>
      </c>
      <c r="E4473" s="167">
        <f>IF('Lineær programmering opg 4'!$M$5=0,"-",(-A4473+'Lineær programmering opg 4'!$M$5)/'Lineær programmering opg 4'!$K$5*-1)</f>
        <v>200.45999999999111</v>
      </c>
      <c r="F4473" s="167" t="str">
        <f>IF('Lineær programmering opg 4'!$E$6=0,"-",(-A4473+'Lineær programmering opg 4'!$M$6)/'Lineær programmering opg 4'!$K$6*-1)</f>
        <v>-</v>
      </c>
      <c r="G4473" s="167" t="str">
        <f>IF('Lineær programmering opg 4'!$D$7=0,"-",((-A4473+'Lineær programmering opg 4'!$M$7)/'Lineær programmering opg 4'!$K$7)*-1)</f>
        <v>-</v>
      </c>
      <c r="H4473" s="167" t="str">
        <f>IF('Lineær programmering opg 4'!$C$8=0,"-",((-A4473+'Lineær programmering opg 4'!$M$8)/'Lineær programmering opg 4'!$K$8)*-1)</f>
        <v>-</v>
      </c>
      <c r="I4473" s="167" t="str">
        <f>IF('Lineær programmering opg 4'!$D$8=0,"-",'Lineær programmering opg 4'!$G$8)</f>
        <v>-</v>
      </c>
      <c r="J4473" s="295">
        <f>A4473*'Lineær programmering opg 4'!$C$11+Datatabel!C4473*'Lineær programmering opg 4'!$D$11</f>
        <v>43340.999999999854</v>
      </c>
      <c r="K4473" s="9">
        <f t="shared" si="347"/>
        <v>0</v>
      </c>
      <c r="L4473" s="9">
        <f t="shared" si="348"/>
        <v>0</v>
      </c>
    </row>
    <row r="4474" spans="1:12" ht="15" x14ac:dyDescent="0.25">
      <c r="A4474" s="167">
        <f t="shared" si="346"/>
        <v>132.69600000001182</v>
      </c>
      <c r="B4474" s="325">
        <f t="shared" si="349"/>
        <v>0.55290000000004924</v>
      </c>
      <c r="C4474" s="167">
        <f t="shared" si="345"/>
        <v>200.47799999999111</v>
      </c>
      <c r="D4474" s="167">
        <f>IF('Lineær programmering opg 4'!$M$4=0,"-",(-A4474+'Lineær programmering opg 4'!$M$4)/'Lineær programmering opg 4'!$K$4*-1)</f>
        <v>214.60799999997636</v>
      </c>
      <c r="E4474" s="167">
        <f>IF('Lineær programmering opg 4'!$M$5=0,"-",(-A4474+'Lineær programmering opg 4'!$M$5)/'Lineær programmering opg 4'!$K$5*-1)</f>
        <v>200.47799999999111</v>
      </c>
      <c r="F4474" s="167" t="str">
        <f>IF('Lineær programmering opg 4'!$E$6=0,"-",(-A4474+'Lineær programmering opg 4'!$M$6)/'Lineær programmering opg 4'!$K$6*-1)</f>
        <v>-</v>
      </c>
      <c r="G4474" s="167" t="str">
        <f>IF('Lineær programmering opg 4'!$D$7=0,"-",((-A4474+'Lineær programmering opg 4'!$M$7)/'Lineær programmering opg 4'!$K$7)*-1)</f>
        <v>-</v>
      </c>
      <c r="H4474" s="167" t="str">
        <f>IF('Lineær programmering opg 4'!$C$8=0,"-",((-A4474+'Lineær programmering opg 4'!$M$8)/'Lineær programmering opg 4'!$K$8)*-1)</f>
        <v>-</v>
      </c>
      <c r="I4474" s="167" t="str">
        <f>IF('Lineær programmering opg 4'!$D$8=0,"-",'Lineær programmering opg 4'!$G$8)</f>
        <v>-</v>
      </c>
      <c r="J4474" s="295">
        <f>A4474*'Lineær programmering opg 4'!$C$11+Datatabel!C4474*'Lineær programmering opg 4'!$D$11</f>
        <v>43341.29999999985</v>
      </c>
      <c r="K4474" s="9">
        <f t="shared" si="347"/>
        <v>0</v>
      </c>
      <c r="L4474" s="9">
        <f t="shared" si="348"/>
        <v>0</v>
      </c>
    </row>
    <row r="4475" spans="1:12" ht="15" x14ac:dyDescent="0.25">
      <c r="A4475" s="167">
        <f t="shared" si="346"/>
        <v>132.67200000001182</v>
      </c>
      <c r="B4475" s="325">
        <f t="shared" si="349"/>
        <v>0.55280000000004925</v>
      </c>
      <c r="C4475" s="167">
        <f t="shared" si="345"/>
        <v>200.49599999999111</v>
      </c>
      <c r="D4475" s="167">
        <f>IF('Lineær programmering opg 4'!$M$4=0,"-",(-A4475+'Lineær programmering opg 4'!$M$4)/'Lineær programmering opg 4'!$K$4*-1)</f>
        <v>214.65599999997636</v>
      </c>
      <c r="E4475" s="167">
        <f>IF('Lineær programmering opg 4'!$M$5=0,"-",(-A4475+'Lineær programmering opg 4'!$M$5)/'Lineær programmering opg 4'!$K$5*-1)</f>
        <v>200.49599999999111</v>
      </c>
      <c r="F4475" s="167" t="str">
        <f>IF('Lineær programmering opg 4'!$E$6=0,"-",(-A4475+'Lineær programmering opg 4'!$M$6)/'Lineær programmering opg 4'!$K$6*-1)</f>
        <v>-</v>
      </c>
      <c r="G4475" s="167" t="str">
        <f>IF('Lineær programmering opg 4'!$D$7=0,"-",((-A4475+'Lineær programmering opg 4'!$M$7)/'Lineær programmering opg 4'!$K$7)*-1)</f>
        <v>-</v>
      </c>
      <c r="H4475" s="167" t="str">
        <f>IF('Lineær programmering opg 4'!$C$8=0,"-",((-A4475+'Lineær programmering opg 4'!$M$8)/'Lineær programmering opg 4'!$K$8)*-1)</f>
        <v>-</v>
      </c>
      <c r="I4475" s="167" t="str">
        <f>IF('Lineær programmering opg 4'!$D$8=0,"-",'Lineær programmering opg 4'!$G$8)</f>
        <v>-</v>
      </c>
      <c r="J4475" s="295">
        <f>A4475*'Lineær programmering opg 4'!$C$11+Datatabel!C4475*'Lineær programmering opg 4'!$D$11</f>
        <v>43341.599999999846</v>
      </c>
      <c r="K4475" s="9">
        <f t="shared" si="347"/>
        <v>0</v>
      </c>
      <c r="L4475" s="9">
        <f t="shared" si="348"/>
        <v>0</v>
      </c>
    </row>
    <row r="4476" spans="1:12" ht="15" x14ac:dyDescent="0.25">
      <c r="A4476" s="167">
        <f t="shared" si="346"/>
        <v>132.64800000001182</v>
      </c>
      <c r="B4476" s="325">
        <f t="shared" si="349"/>
        <v>0.55270000000004926</v>
      </c>
      <c r="C4476" s="167">
        <f t="shared" si="345"/>
        <v>200.51399999999111</v>
      </c>
      <c r="D4476" s="167">
        <f>IF('Lineær programmering opg 4'!$M$4=0,"-",(-A4476+'Lineær programmering opg 4'!$M$4)/'Lineær programmering opg 4'!$K$4*-1)</f>
        <v>214.70399999997636</v>
      </c>
      <c r="E4476" s="167">
        <f>IF('Lineær programmering opg 4'!$M$5=0,"-",(-A4476+'Lineær programmering opg 4'!$M$5)/'Lineær programmering opg 4'!$K$5*-1)</f>
        <v>200.51399999999111</v>
      </c>
      <c r="F4476" s="167" t="str">
        <f>IF('Lineær programmering opg 4'!$E$6=0,"-",(-A4476+'Lineær programmering opg 4'!$M$6)/'Lineær programmering opg 4'!$K$6*-1)</f>
        <v>-</v>
      </c>
      <c r="G4476" s="167" t="str">
        <f>IF('Lineær programmering opg 4'!$D$7=0,"-",((-A4476+'Lineær programmering opg 4'!$M$7)/'Lineær programmering opg 4'!$K$7)*-1)</f>
        <v>-</v>
      </c>
      <c r="H4476" s="167" t="str">
        <f>IF('Lineær programmering opg 4'!$C$8=0,"-",((-A4476+'Lineær programmering opg 4'!$M$8)/'Lineær programmering opg 4'!$K$8)*-1)</f>
        <v>-</v>
      </c>
      <c r="I4476" s="167" t="str">
        <f>IF('Lineær programmering opg 4'!$D$8=0,"-",'Lineær programmering opg 4'!$G$8)</f>
        <v>-</v>
      </c>
      <c r="J4476" s="295">
        <f>A4476*'Lineær programmering opg 4'!$C$11+Datatabel!C4476*'Lineær programmering opg 4'!$D$11</f>
        <v>43341.899999999849</v>
      </c>
      <c r="K4476" s="9">
        <f t="shared" si="347"/>
        <v>0</v>
      </c>
      <c r="L4476" s="9">
        <f t="shared" si="348"/>
        <v>0</v>
      </c>
    </row>
    <row r="4477" spans="1:12" ht="15" x14ac:dyDescent="0.25">
      <c r="A4477" s="167">
        <f t="shared" si="346"/>
        <v>132.62400000001182</v>
      </c>
      <c r="B4477" s="325">
        <f t="shared" si="349"/>
        <v>0.55260000000004927</v>
      </c>
      <c r="C4477" s="167">
        <f t="shared" si="345"/>
        <v>200.53199999999111</v>
      </c>
      <c r="D4477" s="167">
        <f>IF('Lineær programmering opg 4'!$M$4=0,"-",(-A4477+'Lineær programmering opg 4'!$M$4)/'Lineær programmering opg 4'!$K$4*-1)</f>
        <v>214.75199999997636</v>
      </c>
      <c r="E4477" s="167">
        <f>IF('Lineær programmering opg 4'!$M$5=0,"-",(-A4477+'Lineær programmering opg 4'!$M$5)/'Lineær programmering opg 4'!$K$5*-1)</f>
        <v>200.53199999999111</v>
      </c>
      <c r="F4477" s="167" t="str">
        <f>IF('Lineær programmering opg 4'!$E$6=0,"-",(-A4477+'Lineær programmering opg 4'!$M$6)/'Lineær programmering opg 4'!$K$6*-1)</f>
        <v>-</v>
      </c>
      <c r="G4477" s="167" t="str">
        <f>IF('Lineær programmering opg 4'!$D$7=0,"-",((-A4477+'Lineær programmering opg 4'!$M$7)/'Lineær programmering opg 4'!$K$7)*-1)</f>
        <v>-</v>
      </c>
      <c r="H4477" s="167" t="str">
        <f>IF('Lineær programmering opg 4'!$C$8=0,"-",((-A4477+'Lineær programmering opg 4'!$M$8)/'Lineær programmering opg 4'!$K$8)*-1)</f>
        <v>-</v>
      </c>
      <c r="I4477" s="167" t="str">
        <f>IF('Lineær programmering opg 4'!$D$8=0,"-",'Lineær programmering opg 4'!$G$8)</f>
        <v>-</v>
      </c>
      <c r="J4477" s="295">
        <f>A4477*'Lineær programmering opg 4'!$C$11+Datatabel!C4477*'Lineær programmering opg 4'!$D$11</f>
        <v>43342.199999999852</v>
      </c>
      <c r="K4477" s="9">
        <f t="shared" si="347"/>
        <v>0</v>
      </c>
      <c r="L4477" s="9">
        <f t="shared" si="348"/>
        <v>0</v>
      </c>
    </row>
    <row r="4478" spans="1:12" ht="15" x14ac:dyDescent="0.25">
      <c r="A4478" s="167">
        <f t="shared" si="346"/>
        <v>132.60000000001182</v>
      </c>
      <c r="B4478" s="325">
        <f t="shared" si="349"/>
        <v>0.55250000000004929</v>
      </c>
      <c r="C4478" s="167">
        <f t="shared" si="345"/>
        <v>200.54999999999112</v>
      </c>
      <c r="D4478" s="167">
        <f>IF('Lineær programmering opg 4'!$M$4=0,"-",(-A4478+'Lineær programmering opg 4'!$M$4)/'Lineær programmering opg 4'!$K$4*-1)</f>
        <v>214.79999999997636</v>
      </c>
      <c r="E4478" s="167">
        <f>IF('Lineær programmering opg 4'!$M$5=0,"-",(-A4478+'Lineær programmering opg 4'!$M$5)/'Lineær programmering opg 4'!$K$5*-1)</f>
        <v>200.54999999999112</v>
      </c>
      <c r="F4478" s="167" t="str">
        <f>IF('Lineær programmering opg 4'!$E$6=0,"-",(-A4478+'Lineær programmering opg 4'!$M$6)/'Lineær programmering opg 4'!$K$6*-1)</f>
        <v>-</v>
      </c>
      <c r="G4478" s="167" t="str">
        <f>IF('Lineær programmering opg 4'!$D$7=0,"-",((-A4478+'Lineær programmering opg 4'!$M$7)/'Lineær programmering opg 4'!$K$7)*-1)</f>
        <v>-</v>
      </c>
      <c r="H4478" s="167" t="str">
        <f>IF('Lineær programmering opg 4'!$C$8=0,"-",((-A4478+'Lineær programmering opg 4'!$M$8)/'Lineær programmering opg 4'!$K$8)*-1)</f>
        <v>-</v>
      </c>
      <c r="I4478" s="167" t="str">
        <f>IF('Lineær programmering opg 4'!$D$8=0,"-",'Lineær programmering opg 4'!$G$8)</f>
        <v>-</v>
      </c>
      <c r="J4478" s="295">
        <f>A4478*'Lineær programmering opg 4'!$C$11+Datatabel!C4478*'Lineær programmering opg 4'!$D$11</f>
        <v>43342.499999999854</v>
      </c>
      <c r="K4478" s="9">
        <f t="shared" si="347"/>
        <v>0</v>
      </c>
      <c r="L4478" s="9">
        <f t="shared" si="348"/>
        <v>0</v>
      </c>
    </row>
    <row r="4479" spans="1:12" ht="15" x14ac:dyDescent="0.25">
      <c r="A4479" s="167">
        <f t="shared" si="346"/>
        <v>132.57600000001185</v>
      </c>
      <c r="B4479" s="325">
        <f t="shared" si="349"/>
        <v>0.5524000000000493</v>
      </c>
      <c r="C4479" s="167">
        <f t="shared" si="345"/>
        <v>200.56799999999112</v>
      </c>
      <c r="D4479" s="167">
        <f>IF('Lineær programmering opg 4'!$M$4=0,"-",(-A4479+'Lineær programmering opg 4'!$M$4)/'Lineær programmering opg 4'!$K$4*-1)</f>
        <v>214.84799999997631</v>
      </c>
      <c r="E4479" s="167">
        <f>IF('Lineær programmering opg 4'!$M$5=0,"-",(-A4479+'Lineær programmering opg 4'!$M$5)/'Lineær programmering opg 4'!$K$5*-1)</f>
        <v>200.56799999999112</v>
      </c>
      <c r="F4479" s="167" t="str">
        <f>IF('Lineær programmering opg 4'!$E$6=0,"-",(-A4479+'Lineær programmering opg 4'!$M$6)/'Lineær programmering opg 4'!$K$6*-1)</f>
        <v>-</v>
      </c>
      <c r="G4479" s="167" t="str">
        <f>IF('Lineær programmering opg 4'!$D$7=0,"-",((-A4479+'Lineær programmering opg 4'!$M$7)/'Lineær programmering opg 4'!$K$7)*-1)</f>
        <v>-</v>
      </c>
      <c r="H4479" s="167" t="str">
        <f>IF('Lineær programmering opg 4'!$C$8=0,"-",((-A4479+'Lineær programmering opg 4'!$M$8)/'Lineær programmering opg 4'!$K$8)*-1)</f>
        <v>-</v>
      </c>
      <c r="I4479" s="167" t="str">
        <f>IF('Lineær programmering opg 4'!$D$8=0,"-",'Lineær programmering opg 4'!$G$8)</f>
        <v>-</v>
      </c>
      <c r="J4479" s="295">
        <f>A4479*'Lineær programmering opg 4'!$C$11+Datatabel!C4479*'Lineær programmering opg 4'!$D$11</f>
        <v>43342.79999999985</v>
      </c>
      <c r="K4479" s="9">
        <f t="shared" si="347"/>
        <v>0</v>
      </c>
      <c r="L4479" s="9">
        <f t="shared" si="348"/>
        <v>0</v>
      </c>
    </row>
    <row r="4480" spans="1:12" ht="15" x14ac:dyDescent="0.25">
      <c r="A4480" s="167">
        <f t="shared" si="346"/>
        <v>132.55200000001184</v>
      </c>
      <c r="B4480" s="325">
        <f t="shared" si="349"/>
        <v>0.55230000000004931</v>
      </c>
      <c r="C4480" s="167">
        <f t="shared" si="345"/>
        <v>200.58599999999112</v>
      </c>
      <c r="D4480" s="167">
        <f>IF('Lineær programmering opg 4'!$M$4=0,"-",(-A4480+'Lineær programmering opg 4'!$M$4)/'Lineær programmering opg 4'!$K$4*-1)</f>
        <v>214.89599999997631</v>
      </c>
      <c r="E4480" s="167">
        <f>IF('Lineær programmering opg 4'!$M$5=0,"-",(-A4480+'Lineær programmering opg 4'!$M$5)/'Lineær programmering opg 4'!$K$5*-1)</f>
        <v>200.58599999999112</v>
      </c>
      <c r="F4480" s="167" t="str">
        <f>IF('Lineær programmering opg 4'!$E$6=0,"-",(-A4480+'Lineær programmering opg 4'!$M$6)/'Lineær programmering opg 4'!$K$6*-1)</f>
        <v>-</v>
      </c>
      <c r="G4480" s="167" t="str">
        <f>IF('Lineær programmering opg 4'!$D$7=0,"-",((-A4480+'Lineær programmering opg 4'!$M$7)/'Lineær programmering opg 4'!$K$7)*-1)</f>
        <v>-</v>
      </c>
      <c r="H4480" s="167" t="str">
        <f>IF('Lineær programmering opg 4'!$C$8=0,"-",((-A4480+'Lineær programmering opg 4'!$M$8)/'Lineær programmering opg 4'!$K$8)*-1)</f>
        <v>-</v>
      </c>
      <c r="I4480" s="167" t="str">
        <f>IF('Lineær programmering opg 4'!$D$8=0,"-",'Lineær programmering opg 4'!$G$8)</f>
        <v>-</v>
      </c>
      <c r="J4480" s="295">
        <f>A4480*'Lineær programmering opg 4'!$C$11+Datatabel!C4480*'Lineær programmering opg 4'!$D$11</f>
        <v>43343.099999999853</v>
      </c>
      <c r="K4480" s="9">
        <f t="shared" si="347"/>
        <v>0</v>
      </c>
      <c r="L4480" s="9">
        <f t="shared" si="348"/>
        <v>0</v>
      </c>
    </row>
    <row r="4481" spans="1:12" ht="15" x14ac:dyDescent="0.25">
      <c r="A4481" s="167">
        <f t="shared" si="346"/>
        <v>132.52800000001184</v>
      </c>
      <c r="B4481" s="325">
        <f t="shared" si="349"/>
        <v>0.55220000000004932</v>
      </c>
      <c r="C4481" s="167">
        <f t="shared" si="345"/>
        <v>200.60399999999112</v>
      </c>
      <c r="D4481" s="167">
        <f>IF('Lineær programmering opg 4'!$M$4=0,"-",(-A4481+'Lineær programmering opg 4'!$M$4)/'Lineær programmering opg 4'!$K$4*-1)</f>
        <v>214.94399999997631</v>
      </c>
      <c r="E4481" s="167">
        <f>IF('Lineær programmering opg 4'!$M$5=0,"-",(-A4481+'Lineær programmering opg 4'!$M$5)/'Lineær programmering opg 4'!$K$5*-1)</f>
        <v>200.60399999999112</v>
      </c>
      <c r="F4481" s="167" t="str">
        <f>IF('Lineær programmering opg 4'!$E$6=0,"-",(-A4481+'Lineær programmering opg 4'!$M$6)/'Lineær programmering opg 4'!$K$6*-1)</f>
        <v>-</v>
      </c>
      <c r="G4481" s="167" t="str">
        <f>IF('Lineær programmering opg 4'!$D$7=0,"-",((-A4481+'Lineær programmering opg 4'!$M$7)/'Lineær programmering opg 4'!$K$7)*-1)</f>
        <v>-</v>
      </c>
      <c r="H4481" s="167" t="str">
        <f>IF('Lineær programmering opg 4'!$C$8=0,"-",((-A4481+'Lineær programmering opg 4'!$M$8)/'Lineær programmering opg 4'!$K$8)*-1)</f>
        <v>-</v>
      </c>
      <c r="I4481" s="167" t="str">
        <f>IF('Lineær programmering opg 4'!$D$8=0,"-",'Lineær programmering opg 4'!$G$8)</f>
        <v>-</v>
      </c>
      <c r="J4481" s="295">
        <f>A4481*'Lineær programmering opg 4'!$C$11+Datatabel!C4481*'Lineær programmering opg 4'!$D$11</f>
        <v>43343.399999999849</v>
      </c>
      <c r="K4481" s="9">
        <f t="shared" si="347"/>
        <v>0</v>
      </c>
      <c r="L4481" s="9">
        <f t="shared" si="348"/>
        <v>0</v>
      </c>
    </row>
    <row r="4482" spans="1:12" ht="15" x14ac:dyDescent="0.25">
      <c r="A4482" s="167">
        <f t="shared" si="346"/>
        <v>132.50400000001184</v>
      </c>
      <c r="B4482" s="325">
        <f t="shared" si="349"/>
        <v>0.55210000000004933</v>
      </c>
      <c r="C4482" s="167">
        <f t="shared" si="345"/>
        <v>200.62199999999112</v>
      </c>
      <c r="D4482" s="167">
        <f>IF('Lineær programmering opg 4'!$M$4=0,"-",(-A4482+'Lineær programmering opg 4'!$M$4)/'Lineær programmering opg 4'!$K$4*-1)</f>
        <v>214.99199999997631</v>
      </c>
      <c r="E4482" s="167">
        <f>IF('Lineær programmering opg 4'!$M$5=0,"-",(-A4482+'Lineær programmering opg 4'!$M$5)/'Lineær programmering opg 4'!$K$5*-1)</f>
        <v>200.62199999999112</v>
      </c>
      <c r="F4482" s="167" t="str">
        <f>IF('Lineær programmering opg 4'!$E$6=0,"-",(-A4482+'Lineær programmering opg 4'!$M$6)/'Lineær programmering opg 4'!$K$6*-1)</f>
        <v>-</v>
      </c>
      <c r="G4482" s="167" t="str">
        <f>IF('Lineær programmering opg 4'!$D$7=0,"-",((-A4482+'Lineær programmering opg 4'!$M$7)/'Lineær programmering opg 4'!$K$7)*-1)</f>
        <v>-</v>
      </c>
      <c r="H4482" s="167" t="str">
        <f>IF('Lineær programmering opg 4'!$C$8=0,"-",((-A4482+'Lineær programmering opg 4'!$M$8)/'Lineær programmering opg 4'!$K$8)*-1)</f>
        <v>-</v>
      </c>
      <c r="I4482" s="167" t="str">
        <f>IF('Lineær programmering opg 4'!$D$8=0,"-",'Lineær programmering opg 4'!$G$8)</f>
        <v>-</v>
      </c>
      <c r="J4482" s="295">
        <f>A4482*'Lineær programmering opg 4'!$C$11+Datatabel!C4482*'Lineær programmering opg 4'!$D$11</f>
        <v>43343.699999999852</v>
      </c>
      <c r="K4482" s="9">
        <f t="shared" si="347"/>
        <v>0</v>
      </c>
      <c r="L4482" s="9">
        <f t="shared" si="348"/>
        <v>0</v>
      </c>
    </row>
    <row r="4483" spans="1:12" ht="15" x14ac:dyDescent="0.25">
      <c r="A4483" s="167">
        <f t="shared" si="346"/>
        <v>132.48000000001184</v>
      </c>
      <c r="B4483" s="325">
        <f t="shared" si="349"/>
        <v>0.55200000000004934</v>
      </c>
      <c r="C4483" s="167">
        <f t="shared" ref="C4483:C4546" si="350">MIN(D4483,E4483,F4483,G4483,H4483,I4483)</f>
        <v>200.63999999999112</v>
      </c>
      <c r="D4483" s="167">
        <f>IF('Lineær programmering opg 4'!$M$4=0,"-",(-A4483+'Lineær programmering opg 4'!$M$4)/'Lineær programmering opg 4'!$K$4*-1)</f>
        <v>215.03999999997632</v>
      </c>
      <c r="E4483" s="167">
        <f>IF('Lineær programmering opg 4'!$M$5=0,"-",(-A4483+'Lineær programmering opg 4'!$M$5)/'Lineær programmering opg 4'!$K$5*-1)</f>
        <v>200.63999999999112</v>
      </c>
      <c r="F4483" s="167" t="str">
        <f>IF('Lineær programmering opg 4'!$E$6=0,"-",(-A4483+'Lineær programmering opg 4'!$M$6)/'Lineær programmering opg 4'!$K$6*-1)</f>
        <v>-</v>
      </c>
      <c r="G4483" s="167" t="str">
        <f>IF('Lineær programmering opg 4'!$D$7=0,"-",((-A4483+'Lineær programmering opg 4'!$M$7)/'Lineær programmering opg 4'!$K$7)*-1)</f>
        <v>-</v>
      </c>
      <c r="H4483" s="167" t="str">
        <f>IF('Lineær programmering opg 4'!$C$8=0,"-",((-A4483+'Lineær programmering opg 4'!$M$8)/'Lineær programmering opg 4'!$K$8)*-1)</f>
        <v>-</v>
      </c>
      <c r="I4483" s="167" t="str">
        <f>IF('Lineær programmering opg 4'!$D$8=0,"-",'Lineær programmering opg 4'!$G$8)</f>
        <v>-</v>
      </c>
      <c r="J4483" s="295">
        <f>A4483*'Lineær programmering opg 4'!$C$11+Datatabel!C4483*'Lineær programmering opg 4'!$D$11</f>
        <v>43343.999999999854</v>
      </c>
      <c r="K4483" s="9">
        <f t="shared" si="347"/>
        <v>0</v>
      </c>
      <c r="L4483" s="9">
        <f t="shared" si="348"/>
        <v>0</v>
      </c>
    </row>
    <row r="4484" spans="1:12" ht="15" x14ac:dyDescent="0.25">
      <c r="A4484" s="167">
        <f t="shared" ref="A4484:A4547" si="351">$A$3*B4484</f>
        <v>132.45600000001184</v>
      </c>
      <c r="B4484" s="325">
        <f t="shared" si="349"/>
        <v>0.55190000000004935</v>
      </c>
      <c r="C4484" s="167">
        <f t="shared" si="350"/>
        <v>200.65799999999112</v>
      </c>
      <c r="D4484" s="167">
        <f>IF('Lineær programmering opg 4'!$M$4=0,"-",(-A4484+'Lineær programmering opg 4'!$M$4)/'Lineær programmering opg 4'!$K$4*-1)</f>
        <v>215.08799999997632</v>
      </c>
      <c r="E4484" s="167">
        <f>IF('Lineær programmering opg 4'!$M$5=0,"-",(-A4484+'Lineær programmering opg 4'!$M$5)/'Lineær programmering opg 4'!$K$5*-1)</f>
        <v>200.65799999999112</v>
      </c>
      <c r="F4484" s="167" t="str">
        <f>IF('Lineær programmering opg 4'!$E$6=0,"-",(-A4484+'Lineær programmering opg 4'!$M$6)/'Lineær programmering opg 4'!$K$6*-1)</f>
        <v>-</v>
      </c>
      <c r="G4484" s="167" t="str">
        <f>IF('Lineær programmering opg 4'!$D$7=0,"-",((-A4484+'Lineær programmering opg 4'!$M$7)/'Lineær programmering opg 4'!$K$7)*-1)</f>
        <v>-</v>
      </c>
      <c r="H4484" s="167" t="str">
        <f>IF('Lineær programmering opg 4'!$C$8=0,"-",((-A4484+'Lineær programmering opg 4'!$M$8)/'Lineær programmering opg 4'!$K$8)*-1)</f>
        <v>-</v>
      </c>
      <c r="I4484" s="167" t="str">
        <f>IF('Lineær programmering opg 4'!$D$8=0,"-",'Lineær programmering opg 4'!$G$8)</f>
        <v>-</v>
      </c>
      <c r="J4484" s="295">
        <f>A4484*'Lineær programmering opg 4'!$C$11+Datatabel!C4484*'Lineær programmering opg 4'!$D$11</f>
        <v>43344.299999999857</v>
      </c>
      <c r="K4484" s="9">
        <f t="shared" ref="K4484:K4547" si="352">IF($J$10004=J4484,A4484,0)</f>
        <v>0</v>
      </c>
      <c r="L4484" s="9">
        <f t="shared" ref="L4484:L4547" si="353">IF(J4484=$J$10004,C4484,0)</f>
        <v>0</v>
      </c>
    </row>
    <row r="4485" spans="1:12" ht="15" x14ac:dyDescent="0.25">
      <c r="A4485" s="167">
        <f t="shared" si="351"/>
        <v>132.43200000001184</v>
      </c>
      <c r="B4485" s="325">
        <f t="shared" ref="B4485:B4548" si="354">B4484-0.01%</f>
        <v>0.55180000000004936</v>
      </c>
      <c r="C4485" s="167">
        <f t="shared" si="350"/>
        <v>200.67599999999112</v>
      </c>
      <c r="D4485" s="167">
        <f>IF('Lineær programmering opg 4'!$M$4=0,"-",(-A4485+'Lineær programmering opg 4'!$M$4)/'Lineær programmering opg 4'!$K$4*-1)</f>
        <v>215.13599999997632</v>
      </c>
      <c r="E4485" s="167">
        <f>IF('Lineær programmering opg 4'!$M$5=0,"-",(-A4485+'Lineær programmering opg 4'!$M$5)/'Lineær programmering opg 4'!$K$5*-1)</f>
        <v>200.67599999999112</v>
      </c>
      <c r="F4485" s="167" t="str">
        <f>IF('Lineær programmering opg 4'!$E$6=0,"-",(-A4485+'Lineær programmering opg 4'!$M$6)/'Lineær programmering opg 4'!$K$6*-1)</f>
        <v>-</v>
      </c>
      <c r="G4485" s="167" t="str">
        <f>IF('Lineær programmering opg 4'!$D$7=0,"-",((-A4485+'Lineær programmering opg 4'!$M$7)/'Lineær programmering opg 4'!$K$7)*-1)</f>
        <v>-</v>
      </c>
      <c r="H4485" s="167" t="str">
        <f>IF('Lineær programmering opg 4'!$C$8=0,"-",((-A4485+'Lineær programmering opg 4'!$M$8)/'Lineær programmering opg 4'!$K$8)*-1)</f>
        <v>-</v>
      </c>
      <c r="I4485" s="167" t="str">
        <f>IF('Lineær programmering opg 4'!$D$8=0,"-",'Lineær programmering opg 4'!$G$8)</f>
        <v>-</v>
      </c>
      <c r="J4485" s="295">
        <f>A4485*'Lineær programmering opg 4'!$C$11+Datatabel!C4485*'Lineær programmering opg 4'!$D$11</f>
        <v>43344.599999999846</v>
      </c>
      <c r="K4485" s="9">
        <f t="shared" si="352"/>
        <v>0</v>
      </c>
      <c r="L4485" s="9">
        <f t="shared" si="353"/>
        <v>0</v>
      </c>
    </row>
    <row r="4486" spans="1:12" ht="15" x14ac:dyDescent="0.25">
      <c r="A4486" s="167">
        <f t="shared" si="351"/>
        <v>132.40800000001184</v>
      </c>
      <c r="B4486" s="325">
        <f t="shared" si="354"/>
        <v>0.55170000000004937</v>
      </c>
      <c r="C4486" s="167">
        <f t="shared" si="350"/>
        <v>200.69399999999112</v>
      </c>
      <c r="D4486" s="167">
        <f>IF('Lineær programmering opg 4'!$M$4=0,"-",(-A4486+'Lineær programmering opg 4'!$M$4)/'Lineær programmering opg 4'!$K$4*-1)</f>
        <v>215.18399999997632</v>
      </c>
      <c r="E4486" s="167">
        <f>IF('Lineær programmering opg 4'!$M$5=0,"-",(-A4486+'Lineær programmering opg 4'!$M$5)/'Lineær programmering opg 4'!$K$5*-1)</f>
        <v>200.69399999999112</v>
      </c>
      <c r="F4486" s="167" t="str">
        <f>IF('Lineær programmering opg 4'!$E$6=0,"-",(-A4486+'Lineær programmering opg 4'!$M$6)/'Lineær programmering opg 4'!$K$6*-1)</f>
        <v>-</v>
      </c>
      <c r="G4486" s="167" t="str">
        <f>IF('Lineær programmering opg 4'!$D$7=0,"-",((-A4486+'Lineær programmering opg 4'!$M$7)/'Lineær programmering opg 4'!$K$7)*-1)</f>
        <v>-</v>
      </c>
      <c r="H4486" s="167" t="str">
        <f>IF('Lineær programmering opg 4'!$C$8=0,"-",((-A4486+'Lineær programmering opg 4'!$M$8)/'Lineær programmering opg 4'!$K$8)*-1)</f>
        <v>-</v>
      </c>
      <c r="I4486" s="167" t="str">
        <f>IF('Lineær programmering opg 4'!$D$8=0,"-",'Lineær programmering opg 4'!$G$8)</f>
        <v>-</v>
      </c>
      <c r="J4486" s="295">
        <f>A4486*'Lineær programmering opg 4'!$C$11+Datatabel!C4486*'Lineær programmering opg 4'!$D$11</f>
        <v>43344.899999999849</v>
      </c>
      <c r="K4486" s="9">
        <f t="shared" si="352"/>
        <v>0</v>
      </c>
      <c r="L4486" s="9">
        <f t="shared" si="353"/>
        <v>0</v>
      </c>
    </row>
    <row r="4487" spans="1:12" ht="15" x14ac:dyDescent="0.25">
      <c r="A4487" s="167">
        <f t="shared" si="351"/>
        <v>132.38400000001184</v>
      </c>
      <c r="B4487" s="325">
        <f t="shared" si="354"/>
        <v>0.55160000000004938</v>
      </c>
      <c r="C4487" s="167">
        <f t="shared" si="350"/>
        <v>200.71199999999112</v>
      </c>
      <c r="D4487" s="167">
        <f>IF('Lineær programmering opg 4'!$M$4=0,"-",(-A4487+'Lineær programmering opg 4'!$M$4)/'Lineær programmering opg 4'!$K$4*-1)</f>
        <v>215.23199999997632</v>
      </c>
      <c r="E4487" s="167">
        <f>IF('Lineær programmering opg 4'!$M$5=0,"-",(-A4487+'Lineær programmering opg 4'!$M$5)/'Lineær programmering opg 4'!$K$5*-1)</f>
        <v>200.71199999999112</v>
      </c>
      <c r="F4487" s="167" t="str">
        <f>IF('Lineær programmering opg 4'!$E$6=0,"-",(-A4487+'Lineær programmering opg 4'!$M$6)/'Lineær programmering opg 4'!$K$6*-1)</f>
        <v>-</v>
      </c>
      <c r="G4487" s="167" t="str">
        <f>IF('Lineær programmering opg 4'!$D$7=0,"-",((-A4487+'Lineær programmering opg 4'!$M$7)/'Lineær programmering opg 4'!$K$7)*-1)</f>
        <v>-</v>
      </c>
      <c r="H4487" s="167" t="str">
        <f>IF('Lineær programmering opg 4'!$C$8=0,"-",((-A4487+'Lineær programmering opg 4'!$M$8)/'Lineær programmering opg 4'!$K$8)*-1)</f>
        <v>-</v>
      </c>
      <c r="I4487" s="167" t="str">
        <f>IF('Lineær programmering opg 4'!$D$8=0,"-",'Lineær programmering opg 4'!$G$8)</f>
        <v>-</v>
      </c>
      <c r="J4487" s="295">
        <f>A4487*'Lineær programmering opg 4'!$C$11+Datatabel!C4487*'Lineær programmering opg 4'!$D$11</f>
        <v>43345.199999999852</v>
      </c>
      <c r="K4487" s="9">
        <f t="shared" si="352"/>
        <v>0</v>
      </c>
      <c r="L4487" s="9">
        <f t="shared" si="353"/>
        <v>0</v>
      </c>
    </row>
    <row r="4488" spans="1:12" ht="15" x14ac:dyDescent="0.25">
      <c r="A4488" s="167">
        <f t="shared" si="351"/>
        <v>132.36000000001187</v>
      </c>
      <c r="B4488" s="325">
        <f t="shared" si="354"/>
        <v>0.5515000000000494</v>
      </c>
      <c r="C4488" s="167">
        <f t="shared" si="350"/>
        <v>200.72999999999112</v>
      </c>
      <c r="D4488" s="167">
        <f>IF('Lineær programmering opg 4'!$M$4=0,"-",(-A4488+'Lineær programmering opg 4'!$M$4)/'Lineær programmering opg 4'!$K$4*-1)</f>
        <v>215.27999999997627</v>
      </c>
      <c r="E4488" s="167">
        <f>IF('Lineær programmering opg 4'!$M$5=0,"-",(-A4488+'Lineær programmering opg 4'!$M$5)/'Lineær programmering opg 4'!$K$5*-1)</f>
        <v>200.72999999999112</v>
      </c>
      <c r="F4488" s="167" t="str">
        <f>IF('Lineær programmering opg 4'!$E$6=0,"-",(-A4488+'Lineær programmering opg 4'!$M$6)/'Lineær programmering opg 4'!$K$6*-1)</f>
        <v>-</v>
      </c>
      <c r="G4488" s="167" t="str">
        <f>IF('Lineær programmering opg 4'!$D$7=0,"-",((-A4488+'Lineær programmering opg 4'!$M$7)/'Lineær programmering opg 4'!$K$7)*-1)</f>
        <v>-</v>
      </c>
      <c r="H4488" s="167" t="str">
        <f>IF('Lineær programmering opg 4'!$C$8=0,"-",((-A4488+'Lineær programmering opg 4'!$M$8)/'Lineær programmering opg 4'!$K$8)*-1)</f>
        <v>-</v>
      </c>
      <c r="I4488" s="167" t="str">
        <f>IF('Lineær programmering opg 4'!$D$8=0,"-",'Lineær programmering opg 4'!$G$8)</f>
        <v>-</v>
      </c>
      <c r="J4488" s="295">
        <f>A4488*'Lineær programmering opg 4'!$C$11+Datatabel!C4488*'Lineær programmering opg 4'!$D$11</f>
        <v>43345.499999999854</v>
      </c>
      <c r="K4488" s="9">
        <f t="shared" si="352"/>
        <v>0</v>
      </c>
      <c r="L4488" s="9">
        <f t="shared" si="353"/>
        <v>0</v>
      </c>
    </row>
    <row r="4489" spans="1:12" ht="15" x14ac:dyDescent="0.25">
      <c r="A4489" s="167">
        <f t="shared" si="351"/>
        <v>132.33600000001186</v>
      </c>
      <c r="B4489" s="325">
        <f t="shared" si="354"/>
        <v>0.55140000000004941</v>
      </c>
      <c r="C4489" s="167">
        <f t="shared" si="350"/>
        <v>200.74799999999112</v>
      </c>
      <c r="D4489" s="167">
        <f>IF('Lineær programmering opg 4'!$M$4=0,"-",(-A4489+'Lineær programmering opg 4'!$M$4)/'Lineær programmering opg 4'!$K$4*-1)</f>
        <v>215.32799999997627</v>
      </c>
      <c r="E4489" s="167">
        <f>IF('Lineær programmering opg 4'!$M$5=0,"-",(-A4489+'Lineær programmering opg 4'!$M$5)/'Lineær programmering opg 4'!$K$5*-1)</f>
        <v>200.74799999999112</v>
      </c>
      <c r="F4489" s="167" t="str">
        <f>IF('Lineær programmering opg 4'!$E$6=0,"-",(-A4489+'Lineær programmering opg 4'!$M$6)/'Lineær programmering opg 4'!$K$6*-1)</f>
        <v>-</v>
      </c>
      <c r="G4489" s="167" t="str">
        <f>IF('Lineær programmering opg 4'!$D$7=0,"-",((-A4489+'Lineær programmering opg 4'!$M$7)/'Lineær programmering opg 4'!$K$7)*-1)</f>
        <v>-</v>
      </c>
      <c r="H4489" s="167" t="str">
        <f>IF('Lineær programmering opg 4'!$C$8=0,"-",((-A4489+'Lineær programmering opg 4'!$M$8)/'Lineær programmering opg 4'!$K$8)*-1)</f>
        <v>-</v>
      </c>
      <c r="I4489" s="167" t="str">
        <f>IF('Lineær programmering opg 4'!$D$8=0,"-",'Lineær programmering opg 4'!$G$8)</f>
        <v>-</v>
      </c>
      <c r="J4489" s="295">
        <f>A4489*'Lineær programmering opg 4'!$C$11+Datatabel!C4489*'Lineær programmering opg 4'!$D$11</f>
        <v>43345.799999999857</v>
      </c>
      <c r="K4489" s="9">
        <f t="shared" si="352"/>
        <v>0</v>
      </c>
      <c r="L4489" s="9">
        <f t="shared" si="353"/>
        <v>0</v>
      </c>
    </row>
    <row r="4490" spans="1:12" ht="15" x14ac:dyDescent="0.25">
      <c r="A4490" s="167">
        <f t="shared" si="351"/>
        <v>132.31200000001186</v>
      </c>
      <c r="B4490" s="325">
        <f t="shared" si="354"/>
        <v>0.55130000000004942</v>
      </c>
      <c r="C4490" s="167">
        <f t="shared" si="350"/>
        <v>200.76599999999112</v>
      </c>
      <c r="D4490" s="167">
        <f>IF('Lineær programmering opg 4'!$M$4=0,"-",(-A4490+'Lineær programmering opg 4'!$M$4)/'Lineær programmering opg 4'!$K$4*-1)</f>
        <v>215.37599999997627</v>
      </c>
      <c r="E4490" s="167">
        <f>IF('Lineær programmering opg 4'!$M$5=0,"-",(-A4490+'Lineær programmering opg 4'!$M$5)/'Lineær programmering opg 4'!$K$5*-1)</f>
        <v>200.76599999999112</v>
      </c>
      <c r="F4490" s="167" t="str">
        <f>IF('Lineær programmering opg 4'!$E$6=0,"-",(-A4490+'Lineær programmering opg 4'!$M$6)/'Lineær programmering opg 4'!$K$6*-1)</f>
        <v>-</v>
      </c>
      <c r="G4490" s="167" t="str">
        <f>IF('Lineær programmering opg 4'!$D$7=0,"-",((-A4490+'Lineær programmering opg 4'!$M$7)/'Lineær programmering opg 4'!$K$7)*-1)</f>
        <v>-</v>
      </c>
      <c r="H4490" s="167" t="str">
        <f>IF('Lineær programmering opg 4'!$C$8=0,"-",((-A4490+'Lineær programmering opg 4'!$M$8)/'Lineær programmering opg 4'!$K$8)*-1)</f>
        <v>-</v>
      </c>
      <c r="I4490" s="167" t="str">
        <f>IF('Lineær programmering opg 4'!$D$8=0,"-",'Lineær programmering opg 4'!$G$8)</f>
        <v>-</v>
      </c>
      <c r="J4490" s="295">
        <f>A4490*'Lineær programmering opg 4'!$C$11+Datatabel!C4490*'Lineær programmering opg 4'!$D$11</f>
        <v>43346.09999999986</v>
      </c>
      <c r="K4490" s="9">
        <f t="shared" si="352"/>
        <v>0</v>
      </c>
      <c r="L4490" s="9">
        <f t="shared" si="353"/>
        <v>0</v>
      </c>
    </row>
    <row r="4491" spans="1:12" ht="15" x14ac:dyDescent="0.25">
      <c r="A4491" s="167">
        <f t="shared" si="351"/>
        <v>132.28800000001186</v>
      </c>
      <c r="B4491" s="325">
        <f t="shared" si="354"/>
        <v>0.55120000000004943</v>
      </c>
      <c r="C4491" s="167">
        <f t="shared" si="350"/>
        <v>200.78399999999112</v>
      </c>
      <c r="D4491" s="167">
        <f>IF('Lineær programmering opg 4'!$M$4=0,"-",(-A4491+'Lineær programmering opg 4'!$M$4)/'Lineær programmering opg 4'!$K$4*-1)</f>
        <v>215.42399999997627</v>
      </c>
      <c r="E4491" s="167">
        <f>IF('Lineær programmering opg 4'!$M$5=0,"-",(-A4491+'Lineær programmering opg 4'!$M$5)/'Lineær programmering opg 4'!$K$5*-1)</f>
        <v>200.78399999999112</v>
      </c>
      <c r="F4491" s="167" t="str">
        <f>IF('Lineær programmering opg 4'!$E$6=0,"-",(-A4491+'Lineær programmering opg 4'!$M$6)/'Lineær programmering opg 4'!$K$6*-1)</f>
        <v>-</v>
      </c>
      <c r="G4491" s="167" t="str">
        <f>IF('Lineær programmering opg 4'!$D$7=0,"-",((-A4491+'Lineær programmering opg 4'!$M$7)/'Lineær programmering opg 4'!$K$7)*-1)</f>
        <v>-</v>
      </c>
      <c r="H4491" s="167" t="str">
        <f>IF('Lineær programmering opg 4'!$C$8=0,"-",((-A4491+'Lineær programmering opg 4'!$M$8)/'Lineær programmering opg 4'!$K$8)*-1)</f>
        <v>-</v>
      </c>
      <c r="I4491" s="167" t="str">
        <f>IF('Lineær programmering opg 4'!$D$8=0,"-",'Lineær programmering opg 4'!$G$8)</f>
        <v>-</v>
      </c>
      <c r="J4491" s="295">
        <f>A4491*'Lineær programmering opg 4'!$C$11+Datatabel!C4491*'Lineær programmering opg 4'!$D$11</f>
        <v>43346.399999999856</v>
      </c>
      <c r="K4491" s="9">
        <f t="shared" si="352"/>
        <v>0</v>
      </c>
      <c r="L4491" s="9">
        <f t="shared" si="353"/>
        <v>0</v>
      </c>
    </row>
    <row r="4492" spans="1:12" ht="15" x14ac:dyDescent="0.25">
      <c r="A4492" s="167">
        <f t="shared" si="351"/>
        <v>132.26400000001186</v>
      </c>
      <c r="B4492" s="325">
        <f t="shared" si="354"/>
        <v>0.55110000000004944</v>
      </c>
      <c r="C4492" s="167">
        <f t="shared" si="350"/>
        <v>200.80199999999112</v>
      </c>
      <c r="D4492" s="167">
        <f>IF('Lineær programmering opg 4'!$M$4=0,"-",(-A4492+'Lineær programmering opg 4'!$M$4)/'Lineær programmering opg 4'!$K$4*-1)</f>
        <v>215.47199999997628</v>
      </c>
      <c r="E4492" s="167">
        <f>IF('Lineær programmering opg 4'!$M$5=0,"-",(-A4492+'Lineær programmering opg 4'!$M$5)/'Lineær programmering opg 4'!$K$5*-1)</f>
        <v>200.80199999999112</v>
      </c>
      <c r="F4492" s="167" t="str">
        <f>IF('Lineær programmering opg 4'!$E$6=0,"-",(-A4492+'Lineær programmering opg 4'!$M$6)/'Lineær programmering opg 4'!$K$6*-1)</f>
        <v>-</v>
      </c>
      <c r="G4492" s="167" t="str">
        <f>IF('Lineær programmering opg 4'!$D$7=0,"-",((-A4492+'Lineær programmering opg 4'!$M$7)/'Lineær programmering opg 4'!$K$7)*-1)</f>
        <v>-</v>
      </c>
      <c r="H4492" s="167" t="str">
        <f>IF('Lineær programmering opg 4'!$C$8=0,"-",((-A4492+'Lineær programmering opg 4'!$M$8)/'Lineær programmering opg 4'!$K$8)*-1)</f>
        <v>-</v>
      </c>
      <c r="I4492" s="167" t="str">
        <f>IF('Lineær programmering opg 4'!$D$8=0,"-",'Lineær programmering opg 4'!$G$8)</f>
        <v>-</v>
      </c>
      <c r="J4492" s="295">
        <f>A4492*'Lineær programmering opg 4'!$C$11+Datatabel!C4492*'Lineær programmering opg 4'!$D$11</f>
        <v>43346.699999999852</v>
      </c>
      <c r="K4492" s="9">
        <f t="shared" si="352"/>
        <v>0</v>
      </c>
      <c r="L4492" s="9">
        <f t="shared" si="353"/>
        <v>0</v>
      </c>
    </row>
    <row r="4493" spans="1:12" ht="15" x14ac:dyDescent="0.25">
      <c r="A4493" s="167">
        <f t="shared" si="351"/>
        <v>132.24000000001186</v>
      </c>
      <c r="B4493" s="325">
        <f t="shared" si="354"/>
        <v>0.55100000000004945</v>
      </c>
      <c r="C4493" s="167">
        <f t="shared" si="350"/>
        <v>200.81999999999113</v>
      </c>
      <c r="D4493" s="167">
        <f>IF('Lineær programmering opg 4'!$M$4=0,"-",(-A4493+'Lineær programmering opg 4'!$M$4)/'Lineær programmering opg 4'!$K$4*-1)</f>
        <v>215.51999999997628</v>
      </c>
      <c r="E4493" s="167">
        <f>IF('Lineær programmering opg 4'!$M$5=0,"-",(-A4493+'Lineær programmering opg 4'!$M$5)/'Lineær programmering opg 4'!$K$5*-1)</f>
        <v>200.81999999999113</v>
      </c>
      <c r="F4493" s="167" t="str">
        <f>IF('Lineær programmering opg 4'!$E$6=0,"-",(-A4493+'Lineær programmering opg 4'!$M$6)/'Lineær programmering opg 4'!$K$6*-1)</f>
        <v>-</v>
      </c>
      <c r="G4493" s="167" t="str">
        <f>IF('Lineær programmering opg 4'!$D$7=0,"-",((-A4493+'Lineær programmering opg 4'!$M$7)/'Lineær programmering opg 4'!$K$7)*-1)</f>
        <v>-</v>
      </c>
      <c r="H4493" s="167" t="str">
        <f>IF('Lineær programmering opg 4'!$C$8=0,"-",((-A4493+'Lineær programmering opg 4'!$M$8)/'Lineær programmering opg 4'!$K$8)*-1)</f>
        <v>-</v>
      </c>
      <c r="I4493" s="167" t="str">
        <f>IF('Lineær programmering opg 4'!$D$8=0,"-",'Lineær programmering opg 4'!$G$8)</f>
        <v>-</v>
      </c>
      <c r="J4493" s="295">
        <f>A4493*'Lineær programmering opg 4'!$C$11+Datatabel!C4493*'Lineær programmering opg 4'!$D$11</f>
        <v>43346.999999999854</v>
      </c>
      <c r="K4493" s="9">
        <f t="shared" si="352"/>
        <v>0</v>
      </c>
      <c r="L4493" s="9">
        <f t="shared" si="353"/>
        <v>0</v>
      </c>
    </row>
    <row r="4494" spans="1:12" ht="15" x14ac:dyDescent="0.25">
      <c r="A4494" s="167">
        <f t="shared" si="351"/>
        <v>132.21600000001186</v>
      </c>
      <c r="B4494" s="325">
        <f t="shared" si="354"/>
        <v>0.55090000000004946</v>
      </c>
      <c r="C4494" s="167">
        <f t="shared" si="350"/>
        <v>200.83799999999113</v>
      </c>
      <c r="D4494" s="167">
        <f>IF('Lineær programmering opg 4'!$M$4=0,"-",(-A4494+'Lineær programmering opg 4'!$M$4)/'Lineær programmering opg 4'!$K$4*-1)</f>
        <v>215.56799999997628</v>
      </c>
      <c r="E4494" s="167">
        <f>IF('Lineær programmering opg 4'!$M$5=0,"-",(-A4494+'Lineær programmering opg 4'!$M$5)/'Lineær programmering opg 4'!$K$5*-1)</f>
        <v>200.83799999999113</v>
      </c>
      <c r="F4494" s="167" t="str">
        <f>IF('Lineær programmering opg 4'!$E$6=0,"-",(-A4494+'Lineær programmering opg 4'!$M$6)/'Lineær programmering opg 4'!$K$6*-1)</f>
        <v>-</v>
      </c>
      <c r="G4494" s="167" t="str">
        <f>IF('Lineær programmering opg 4'!$D$7=0,"-",((-A4494+'Lineær programmering opg 4'!$M$7)/'Lineær programmering opg 4'!$K$7)*-1)</f>
        <v>-</v>
      </c>
      <c r="H4494" s="167" t="str">
        <f>IF('Lineær programmering opg 4'!$C$8=0,"-",((-A4494+'Lineær programmering opg 4'!$M$8)/'Lineær programmering opg 4'!$K$8)*-1)</f>
        <v>-</v>
      </c>
      <c r="I4494" s="167" t="str">
        <f>IF('Lineær programmering opg 4'!$D$8=0,"-",'Lineær programmering opg 4'!$G$8)</f>
        <v>-</v>
      </c>
      <c r="J4494" s="295">
        <f>A4494*'Lineær programmering opg 4'!$C$11+Datatabel!C4494*'Lineær programmering opg 4'!$D$11</f>
        <v>43347.299999999857</v>
      </c>
      <c r="K4494" s="9">
        <f t="shared" si="352"/>
        <v>0</v>
      </c>
      <c r="L4494" s="9">
        <f t="shared" si="353"/>
        <v>0</v>
      </c>
    </row>
    <row r="4495" spans="1:12" ht="15" x14ac:dyDescent="0.25">
      <c r="A4495" s="167">
        <f t="shared" si="351"/>
        <v>132.19200000001189</v>
      </c>
      <c r="B4495" s="325">
        <f t="shared" si="354"/>
        <v>0.55080000000004947</v>
      </c>
      <c r="C4495" s="167">
        <f t="shared" si="350"/>
        <v>200.8559999999911</v>
      </c>
      <c r="D4495" s="167">
        <f>IF('Lineær programmering opg 4'!$M$4=0,"-",(-A4495+'Lineær programmering opg 4'!$M$4)/'Lineær programmering opg 4'!$K$4*-1)</f>
        <v>215.61599999997622</v>
      </c>
      <c r="E4495" s="167">
        <f>IF('Lineær programmering opg 4'!$M$5=0,"-",(-A4495+'Lineær programmering opg 4'!$M$5)/'Lineær programmering opg 4'!$K$5*-1)</f>
        <v>200.8559999999911</v>
      </c>
      <c r="F4495" s="167" t="str">
        <f>IF('Lineær programmering opg 4'!$E$6=0,"-",(-A4495+'Lineær programmering opg 4'!$M$6)/'Lineær programmering opg 4'!$K$6*-1)</f>
        <v>-</v>
      </c>
      <c r="G4495" s="167" t="str">
        <f>IF('Lineær programmering opg 4'!$D$7=0,"-",((-A4495+'Lineær programmering opg 4'!$M$7)/'Lineær programmering opg 4'!$K$7)*-1)</f>
        <v>-</v>
      </c>
      <c r="H4495" s="167" t="str">
        <f>IF('Lineær programmering opg 4'!$C$8=0,"-",((-A4495+'Lineær programmering opg 4'!$M$8)/'Lineær programmering opg 4'!$K$8)*-1)</f>
        <v>-</v>
      </c>
      <c r="I4495" s="167" t="str">
        <f>IF('Lineær programmering opg 4'!$D$8=0,"-",'Lineær programmering opg 4'!$G$8)</f>
        <v>-</v>
      </c>
      <c r="J4495" s="295">
        <f>A4495*'Lineær programmering opg 4'!$C$11+Datatabel!C4495*'Lineær programmering opg 4'!$D$11</f>
        <v>43347.599999999853</v>
      </c>
      <c r="K4495" s="9">
        <f t="shared" si="352"/>
        <v>0</v>
      </c>
      <c r="L4495" s="9">
        <f t="shared" si="353"/>
        <v>0</v>
      </c>
    </row>
    <row r="4496" spans="1:12" ht="15" x14ac:dyDescent="0.25">
      <c r="A4496" s="167">
        <f t="shared" si="351"/>
        <v>132.16800000001189</v>
      </c>
      <c r="B4496" s="325">
        <f t="shared" si="354"/>
        <v>0.55070000000004948</v>
      </c>
      <c r="C4496" s="167">
        <f t="shared" si="350"/>
        <v>200.8739999999911</v>
      </c>
      <c r="D4496" s="167">
        <f>IF('Lineær programmering opg 4'!$M$4=0,"-",(-A4496+'Lineær programmering opg 4'!$M$4)/'Lineær programmering opg 4'!$K$4*-1)</f>
        <v>215.66399999997623</v>
      </c>
      <c r="E4496" s="167">
        <f>IF('Lineær programmering opg 4'!$M$5=0,"-",(-A4496+'Lineær programmering opg 4'!$M$5)/'Lineær programmering opg 4'!$K$5*-1)</f>
        <v>200.8739999999911</v>
      </c>
      <c r="F4496" s="167" t="str">
        <f>IF('Lineær programmering opg 4'!$E$6=0,"-",(-A4496+'Lineær programmering opg 4'!$M$6)/'Lineær programmering opg 4'!$K$6*-1)</f>
        <v>-</v>
      </c>
      <c r="G4496" s="167" t="str">
        <f>IF('Lineær programmering opg 4'!$D$7=0,"-",((-A4496+'Lineær programmering opg 4'!$M$7)/'Lineær programmering opg 4'!$K$7)*-1)</f>
        <v>-</v>
      </c>
      <c r="H4496" s="167" t="str">
        <f>IF('Lineær programmering opg 4'!$C$8=0,"-",((-A4496+'Lineær programmering opg 4'!$M$8)/'Lineær programmering opg 4'!$K$8)*-1)</f>
        <v>-</v>
      </c>
      <c r="I4496" s="167" t="str">
        <f>IF('Lineær programmering opg 4'!$D$8=0,"-",'Lineær programmering opg 4'!$G$8)</f>
        <v>-</v>
      </c>
      <c r="J4496" s="295">
        <f>A4496*'Lineær programmering opg 4'!$C$11+Datatabel!C4496*'Lineær programmering opg 4'!$D$11</f>
        <v>43347.899999999849</v>
      </c>
      <c r="K4496" s="9">
        <f t="shared" si="352"/>
        <v>0</v>
      </c>
      <c r="L4496" s="9">
        <f t="shared" si="353"/>
        <v>0</v>
      </c>
    </row>
    <row r="4497" spans="1:12" ht="15" x14ac:dyDescent="0.25">
      <c r="A4497" s="167">
        <f t="shared" si="351"/>
        <v>132.14400000001189</v>
      </c>
      <c r="B4497" s="325">
        <f t="shared" si="354"/>
        <v>0.55060000000004949</v>
      </c>
      <c r="C4497" s="167">
        <f t="shared" si="350"/>
        <v>200.8919999999911</v>
      </c>
      <c r="D4497" s="167">
        <f>IF('Lineær programmering opg 4'!$M$4=0,"-",(-A4497+'Lineær programmering opg 4'!$M$4)/'Lineær programmering opg 4'!$K$4*-1)</f>
        <v>215.71199999997623</v>
      </c>
      <c r="E4497" s="167">
        <f>IF('Lineær programmering opg 4'!$M$5=0,"-",(-A4497+'Lineær programmering opg 4'!$M$5)/'Lineær programmering opg 4'!$K$5*-1)</f>
        <v>200.8919999999911</v>
      </c>
      <c r="F4497" s="167" t="str">
        <f>IF('Lineær programmering opg 4'!$E$6=0,"-",(-A4497+'Lineær programmering opg 4'!$M$6)/'Lineær programmering opg 4'!$K$6*-1)</f>
        <v>-</v>
      </c>
      <c r="G4497" s="167" t="str">
        <f>IF('Lineær programmering opg 4'!$D$7=0,"-",((-A4497+'Lineær programmering opg 4'!$M$7)/'Lineær programmering opg 4'!$K$7)*-1)</f>
        <v>-</v>
      </c>
      <c r="H4497" s="167" t="str">
        <f>IF('Lineær programmering opg 4'!$C$8=0,"-",((-A4497+'Lineær programmering opg 4'!$M$8)/'Lineær programmering opg 4'!$K$8)*-1)</f>
        <v>-</v>
      </c>
      <c r="I4497" s="167" t="str">
        <f>IF('Lineær programmering opg 4'!$D$8=0,"-",'Lineær programmering opg 4'!$G$8)</f>
        <v>-</v>
      </c>
      <c r="J4497" s="295">
        <f>A4497*'Lineær programmering opg 4'!$C$11+Datatabel!C4497*'Lineær programmering opg 4'!$D$11</f>
        <v>43348.199999999852</v>
      </c>
      <c r="K4497" s="9">
        <f t="shared" si="352"/>
        <v>0</v>
      </c>
      <c r="L4497" s="9">
        <f t="shared" si="353"/>
        <v>0</v>
      </c>
    </row>
    <row r="4498" spans="1:12" ht="15" x14ac:dyDescent="0.25">
      <c r="A4498" s="167">
        <f t="shared" si="351"/>
        <v>132.12000000001188</v>
      </c>
      <c r="B4498" s="325">
        <f t="shared" si="354"/>
        <v>0.55050000000004951</v>
      </c>
      <c r="C4498" s="167">
        <f t="shared" si="350"/>
        <v>200.9099999999911</v>
      </c>
      <c r="D4498" s="167">
        <f>IF('Lineær programmering opg 4'!$M$4=0,"-",(-A4498+'Lineær programmering opg 4'!$M$4)/'Lineær programmering opg 4'!$K$4*-1)</f>
        <v>215.75999999997623</v>
      </c>
      <c r="E4498" s="167">
        <f>IF('Lineær programmering opg 4'!$M$5=0,"-",(-A4498+'Lineær programmering opg 4'!$M$5)/'Lineær programmering opg 4'!$K$5*-1)</f>
        <v>200.9099999999911</v>
      </c>
      <c r="F4498" s="167" t="str">
        <f>IF('Lineær programmering opg 4'!$E$6=0,"-",(-A4498+'Lineær programmering opg 4'!$M$6)/'Lineær programmering opg 4'!$K$6*-1)</f>
        <v>-</v>
      </c>
      <c r="G4498" s="167" t="str">
        <f>IF('Lineær programmering opg 4'!$D$7=0,"-",((-A4498+'Lineær programmering opg 4'!$M$7)/'Lineær programmering opg 4'!$K$7)*-1)</f>
        <v>-</v>
      </c>
      <c r="H4498" s="167" t="str">
        <f>IF('Lineær programmering opg 4'!$C$8=0,"-",((-A4498+'Lineær programmering opg 4'!$M$8)/'Lineær programmering opg 4'!$K$8)*-1)</f>
        <v>-</v>
      </c>
      <c r="I4498" s="167" t="str">
        <f>IF('Lineær programmering opg 4'!$D$8=0,"-",'Lineær programmering opg 4'!$G$8)</f>
        <v>-</v>
      </c>
      <c r="J4498" s="295">
        <f>A4498*'Lineær programmering opg 4'!$C$11+Datatabel!C4498*'Lineær programmering opg 4'!$D$11</f>
        <v>43348.499999999854</v>
      </c>
      <c r="K4498" s="9">
        <f t="shared" si="352"/>
        <v>0</v>
      </c>
      <c r="L4498" s="9">
        <f t="shared" si="353"/>
        <v>0</v>
      </c>
    </row>
    <row r="4499" spans="1:12" ht="15" x14ac:dyDescent="0.25">
      <c r="A4499" s="167">
        <f t="shared" si="351"/>
        <v>132.09600000001188</v>
      </c>
      <c r="B4499" s="325">
        <f t="shared" si="354"/>
        <v>0.55040000000004952</v>
      </c>
      <c r="C4499" s="167">
        <f t="shared" si="350"/>
        <v>200.9279999999911</v>
      </c>
      <c r="D4499" s="167">
        <f>IF('Lineær programmering opg 4'!$M$4=0,"-",(-A4499+'Lineær programmering opg 4'!$M$4)/'Lineær programmering opg 4'!$K$4*-1)</f>
        <v>215.80799999997623</v>
      </c>
      <c r="E4499" s="167">
        <f>IF('Lineær programmering opg 4'!$M$5=0,"-",(-A4499+'Lineær programmering opg 4'!$M$5)/'Lineær programmering opg 4'!$K$5*-1)</f>
        <v>200.9279999999911</v>
      </c>
      <c r="F4499" s="167" t="str">
        <f>IF('Lineær programmering opg 4'!$E$6=0,"-",(-A4499+'Lineær programmering opg 4'!$M$6)/'Lineær programmering opg 4'!$K$6*-1)</f>
        <v>-</v>
      </c>
      <c r="G4499" s="167" t="str">
        <f>IF('Lineær programmering opg 4'!$D$7=0,"-",((-A4499+'Lineær programmering opg 4'!$M$7)/'Lineær programmering opg 4'!$K$7)*-1)</f>
        <v>-</v>
      </c>
      <c r="H4499" s="167" t="str">
        <f>IF('Lineær programmering opg 4'!$C$8=0,"-",((-A4499+'Lineær programmering opg 4'!$M$8)/'Lineær programmering opg 4'!$K$8)*-1)</f>
        <v>-</v>
      </c>
      <c r="I4499" s="167" t="str">
        <f>IF('Lineær programmering opg 4'!$D$8=0,"-",'Lineær programmering opg 4'!$G$8)</f>
        <v>-</v>
      </c>
      <c r="J4499" s="295">
        <f>A4499*'Lineær programmering opg 4'!$C$11+Datatabel!C4499*'Lineær programmering opg 4'!$D$11</f>
        <v>43348.799999999857</v>
      </c>
      <c r="K4499" s="9">
        <f t="shared" si="352"/>
        <v>0</v>
      </c>
      <c r="L4499" s="9">
        <f t="shared" si="353"/>
        <v>0</v>
      </c>
    </row>
    <row r="4500" spans="1:12" ht="15" x14ac:dyDescent="0.25">
      <c r="A4500" s="167">
        <f t="shared" si="351"/>
        <v>132.07200000001188</v>
      </c>
      <c r="B4500" s="325">
        <f t="shared" si="354"/>
        <v>0.55030000000004953</v>
      </c>
      <c r="C4500" s="167">
        <f t="shared" si="350"/>
        <v>200.9459999999911</v>
      </c>
      <c r="D4500" s="167">
        <f>IF('Lineær programmering opg 4'!$M$4=0,"-",(-A4500+'Lineær programmering opg 4'!$M$4)/'Lineær programmering opg 4'!$K$4*-1)</f>
        <v>215.85599999997623</v>
      </c>
      <c r="E4500" s="167">
        <f>IF('Lineær programmering opg 4'!$M$5=0,"-",(-A4500+'Lineær programmering opg 4'!$M$5)/'Lineær programmering opg 4'!$K$5*-1)</f>
        <v>200.9459999999911</v>
      </c>
      <c r="F4500" s="167" t="str">
        <f>IF('Lineær programmering opg 4'!$E$6=0,"-",(-A4500+'Lineær programmering opg 4'!$M$6)/'Lineær programmering opg 4'!$K$6*-1)</f>
        <v>-</v>
      </c>
      <c r="G4500" s="167" t="str">
        <f>IF('Lineær programmering opg 4'!$D$7=0,"-",((-A4500+'Lineær programmering opg 4'!$M$7)/'Lineær programmering opg 4'!$K$7)*-1)</f>
        <v>-</v>
      </c>
      <c r="H4500" s="167" t="str">
        <f>IF('Lineær programmering opg 4'!$C$8=0,"-",((-A4500+'Lineær programmering opg 4'!$M$8)/'Lineær programmering opg 4'!$K$8)*-1)</f>
        <v>-</v>
      </c>
      <c r="I4500" s="167" t="str">
        <f>IF('Lineær programmering opg 4'!$D$8=0,"-",'Lineær programmering opg 4'!$G$8)</f>
        <v>-</v>
      </c>
      <c r="J4500" s="295">
        <f>A4500*'Lineær programmering opg 4'!$C$11+Datatabel!C4500*'Lineær programmering opg 4'!$D$11</f>
        <v>43349.099999999853</v>
      </c>
      <c r="K4500" s="9">
        <f t="shared" si="352"/>
        <v>0</v>
      </c>
      <c r="L4500" s="9">
        <f t="shared" si="353"/>
        <v>0</v>
      </c>
    </row>
    <row r="4501" spans="1:12" ht="15" x14ac:dyDescent="0.25">
      <c r="A4501" s="167">
        <f t="shared" si="351"/>
        <v>132.04800000001188</v>
      </c>
      <c r="B4501" s="325">
        <f t="shared" si="354"/>
        <v>0.55020000000004954</v>
      </c>
      <c r="C4501" s="167">
        <f t="shared" si="350"/>
        <v>200.9639999999911</v>
      </c>
      <c r="D4501" s="167">
        <f>IF('Lineær programmering opg 4'!$M$4=0,"-",(-A4501+'Lineær programmering opg 4'!$M$4)/'Lineær programmering opg 4'!$K$4*-1)</f>
        <v>215.90399999997624</v>
      </c>
      <c r="E4501" s="167">
        <f>IF('Lineær programmering opg 4'!$M$5=0,"-",(-A4501+'Lineær programmering opg 4'!$M$5)/'Lineær programmering opg 4'!$K$5*-1)</f>
        <v>200.9639999999911</v>
      </c>
      <c r="F4501" s="167" t="str">
        <f>IF('Lineær programmering opg 4'!$E$6=0,"-",(-A4501+'Lineær programmering opg 4'!$M$6)/'Lineær programmering opg 4'!$K$6*-1)</f>
        <v>-</v>
      </c>
      <c r="G4501" s="167" t="str">
        <f>IF('Lineær programmering opg 4'!$D$7=0,"-",((-A4501+'Lineær programmering opg 4'!$M$7)/'Lineær programmering opg 4'!$K$7)*-1)</f>
        <v>-</v>
      </c>
      <c r="H4501" s="167" t="str">
        <f>IF('Lineær programmering opg 4'!$C$8=0,"-",((-A4501+'Lineær programmering opg 4'!$M$8)/'Lineær programmering opg 4'!$K$8)*-1)</f>
        <v>-</v>
      </c>
      <c r="I4501" s="167" t="str">
        <f>IF('Lineær programmering opg 4'!$D$8=0,"-",'Lineær programmering opg 4'!$G$8)</f>
        <v>-</v>
      </c>
      <c r="J4501" s="295">
        <f>A4501*'Lineær programmering opg 4'!$C$11+Datatabel!C4501*'Lineær programmering opg 4'!$D$11</f>
        <v>43349.399999999856</v>
      </c>
      <c r="K4501" s="9">
        <f t="shared" si="352"/>
        <v>0</v>
      </c>
      <c r="L4501" s="9">
        <f t="shared" si="353"/>
        <v>0</v>
      </c>
    </row>
    <row r="4502" spans="1:12" ht="15" x14ac:dyDescent="0.25">
      <c r="A4502" s="167">
        <f t="shared" si="351"/>
        <v>132.02400000001188</v>
      </c>
      <c r="B4502" s="325">
        <f t="shared" si="354"/>
        <v>0.55010000000004955</v>
      </c>
      <c r="C4502" s="167">
        <f t="shared" si="350"/>
        <v>200.9819999999911</v>
      </c>
      <c r="D4502" s="167">
        <f>IF('Lineær programmering opg 4'!$M$4=0,"-",(-A4502+'Lineær programmering opg 4'!$M$4)/'Lineær programmering opg 4'!$K$4*-1)</f>
        <v>215.95199999997624</v>
      </c>
      <c r="E4502" s="167">
        <f>IF('Lineær programmering opg 4'!$M$5=0,"-",(-A4502+'Lineær programmering opg 4'!$M$5)/'Lineær programmering opg 4'!$K$5*-1)</f>
        <v>200.9819999999911</v>
      </c>
      <c r="F4502" s="167" t="str">
        <f>IF('Lineær programmering opg 4'!$E$6=0,"-",(-A4502+'Lineær programmering opg 4'!$M$6)/'Lineær programmering opg 4'!$K$6*-1)</f>
        <v>-</v>
      </c>
      <c r="G4502" s="167" t="str">
        <f>IF('Lineær programmering opg 4'!$D$7=0,"-",((-A4502+'Lineær programmering opg 4'!$M$7)/'Lineær programmering opg 4'!$K$7)*-1)</f>
        <v>-</v>
      </c>
      <c r="H4502" s="167" t="str">
        <f>IF('Lineær programmering opg 4'!$C$8=0,"-",((-A4502+'Lineær programmering opg 4'!$M$8)/'Lineær programmering opg 4'!$K$8)*-1)</f>
        <v>-</v>
      </c>
      <c r="I4502" s="167" t="str">
        <f>IF('Lineær programmering opg 4'!$D$8=0,"-",'Lineær programmering opg 4'!$G$8)</f>
        <v>-</v>
      </c>
      <c r="J4502" s="295">
        <f>A4502*'Lineær programmering opg 4'!$C$11+Datatabel!C4502*'Lineær programmering opg 4'!$D$11</f>
        <v>43349.699999999852</v>
      </c>
      <c r="K4502" s="9">
        <f t="shared" si="352"/>
        <v>0</v>
      </c>
      <c r="L4502" s="9">
        <f t="shared" si="353"/>
        <v>0</v>
      </c>
    </row>
    <row r="4503" spans="1:12" ht="15" x14ac:dyDescent="0.25">
      <c r="A4503" s="167">
        <f t="shared" si="351"/>
        <v>132.00000000001188</v>
      </c>
      <c r="B4503" s="325">
        <f t="shared" si="354"/>
        <v>0.55000000000004956</v>
      </c>
      <c r="C4503" s="167">
        <f t="shared" si="350"/>
        <v>200.9999999999911</v>
      </c>
      <c r="D4503" s="167">
        <f>IF('Lineær programmering opg 4'!$M$4=0,"-",(-A4503+'Lineær programmering opg 4'!$M$4)/'Lineær programmering opg 4'!$K$4*-1)</f>
        <v>215.99999999997624</v>
      </c>
      <c r="E4503" s="167">
        <f>IF('Lineær programmering opg 4'!$M$5=0,"-",(-A4503+'Lineær programmering opg 4'!$M$5)/'Lineær programmering opg 4'!$K$5*-1)</f>
        <v>200.9999999999911</v>
      </c>
      <c r="F4503" s="167" t="str">
        <f>IF('Lineær programmering opg 4'!$E$6=0,"-",(-A4503+'Lineær programmering opg 4'!$M$6)/'Lineær programmering opg 4'!$K$6*-1)</f>
        <v>-</v>
      </c>
      <c r="G4503" s="167" t="str">
        <f>IF('Lineær programmering opg 4'!$D$7=0,"-",((-A4503+'Lineær programmering opg 4'!$M$7)/'Lineær programmering opg 4'!$K$7)*-1)</f>
        <v>-</v>
      </c>
      <c r="H4503" s="167" t="str">
        <f>IF('Lineær programmering opg 4'!$C$8=0,"-",((-A4503+'Lineær programmering opg 4'!$M$8)/'Lineær programmering opg 4'!$K$8)*-1)</f>
        <v>-</v>
      </c>
      <c r="I4503" s="167" t="str">
        <f>IF('Lineær programmering opg 4'!$D$8=0,"-",'Lineær programmering opg 4'!$G$8)</f>
        <v>-</v>
      </c>
      <c r="J4503" s="295">
        <f>A4503*'Lineær programmering opg 4'!$C$11+Datatabel!C4503*'Lineær programmering opg 4'!$D$11</f>
        <v>43349.999999999854</v>
      </c>
      <c r="K4503" s="9">
        <f t="shared" si="352"/>
        <v>0</v>
      </c>
      <c r="L4503" s="9">
        <f t="shared" si="353"/>
        <v>0</v>
      </c>
    </row>
    <row r="4504" spans="1:12" ht="15" x14ac:dyDescent="0.25">
      <c r="A4504" s="167">
        <f t="shared" si="351"/>
        <v>131.97600000001191</v>
      </c>
      <c r="B4504" s="325">
        <f t="shared" si="354"/>
        <v>0.54990000000004957</v>
      </c>
      <c r="C4504" s="167">
        <f t="shared" si="350"/>
        <v>201.01799999999105</v>
      </c>
      <c r="D4504" s="167">
        <f>IF('Lineær programmering opg 4'!$M$4=0,"-",(-A4504+'Lineær programmering opg 4'!$M$4)/'Lineær programmering opg 4'!$K$4*-1)</f>
        <v>216.04799999997618</v>
      </c>
      <c r="E4504" s="167">
        <f>IF('Lineær programmering opg 4'!$M$5=0,"-",(-A4504+'Lineær programmering opg 4'!$M$5)/'Lineær programmering opg 4'!$K$5*-1)</f>
        <v>201.01799999999105</v>
      </c>
      <c r="F4504" s="167" t="str">
        <f>IF('Lineær programmering opg 4'!$E$6=0,"-",(-A4504+'Lineær programmering opg 4'!$M$6)/'Lineær programmering opg 4'!$K$6*-1)</f>
        <v>-</v>
      </c>
      <c r="G4504" s="167" t="str">
        <f>IF('Lineær programmering opg 4'!$D$7=0,"-",((-A4504+'Lineær programmering opg 4'!$M$7)/'Lineær programmering opg 4'!$K$7)*-1)</f>
        <v>-</v>
      </c>
      <c r="H4504" s="167" t="str">
        <f>IF('Lineær programmering opg 4'!$C$8=0,"-",((-A4504+'Lineær programmering opg 4'!$M$8)/'Lineær programmering opg 4'!$K$8)*-1)</f>
        <v>-</v>
      </c>
      <c r="I4504" s="167" t="str">
        <f>IF('Lineær programmering opg 4'!$D$8=0,"-",'Lineær programmering opg 4'!$G$8)</f>
        <v>-</v>
      </c>
      <c r="J4504" s="295">
        <f>A4504*'Lineær programmering opg 4'!$C$11+Datatabel!C4504*'Lineær programmering opg 4'!$D$11</f>
        <v>43350.29999999985</v>
      </c>
      <c r="K4504" s="9">
        <f t="shared" si="352"/>
        <v>0</v>
      </c>
      <c r="L4504" s="9">
        <f t="shared" si="353"/>
        <v>0</v>
      </c>
    </row>
    <row r="4505" spans="1:12" ht="15" x14ac:dyDescent="0.25">
      <c r="A4505" s="167">
        <f t="shared" si="351"/>
        <v>131.95200000001191</v>
      </c>
      <c r="B4505" s="325">
        <f t="shared" si="354"/>
        <v>0.54980000000004958</v>
      </c>
      <c r="C4505" s="167">
        <f t="shared" si="350"/>
        <v>201.03599999999105</v>
      </c>
      <c r="D4505" s="167">
        <f>IF('Lineær programmering opg 4'!$M$4=0,"-",(-A4505+'Lineær programmering opg 4'!$M$4)/'Lineær programmering opg 4'!$K$4*-1)</f>
        <v>216.09599999997619</v>
      </c>
      <c r="E4505" s="167">
        <f>IF('Lineær programmering opg 4'!$M$5=0,"-",(-A4505+'Lineær programmering opg 4'!$M$5)/'Lineær programmering opg 4'!$K$5*-1)</f>
        <v>201.03599999999105</v>
      </c>
      <c r="F4505" s="167" t="str">
        <f>IF('Lineær programmering opg 4'!$E$6=0,"-",(-A4505+'Lineær programmering opg 4'!$M$6)/'Lineær programmering opg 4'!$K$6*-1)</f>
        <v>-</v>
      </c>
      <c r="G4505" s="167" t="str">
        <f>IF('Lineær programmering opg 4'!$D$7=0,"-",((-A4505+'Lineær programmering opg 4'!$M$7)/'Lineær programmering opg 4'!$K$7)*-1)</f>
        <v>-</v>
      </c>
      <c r="H4505" s="167" t="str">
        <f>IF('Lineær programmering opg 4'!$C$8=0,"-",((-A4505+'Lineær programmering opg 4'!$M$8)/'Lineær programmering opg 4'!$K$8)*-1)</f>
        <v>-</v>
      </c>
      <c r="I4505" s="167" t="str">
        <f>IF('Lineær programmering opg 4'!$D$8=0,"-",'Lineær programmering opg 4'!$G$8)</f>
        <v>-</v>
      </c>
      <c r="J4505" s="295">
        <f>A4505*'Lineær programmering opg 4'!$C$11+Datatabel!C4505*'Lineær programmering opg 4'!$D$11</f>
        <v>43350.599999999846</v>
      </c>
      <c r="K4505" s="9">
        <f t="shared" si="352"/>
        <v>0</v>
      </c>
      <c r="L4505" s="9">
        <f t="shared" si="353"/>
        <v>0</v>
      </c>
    </row>
    <row r="4506" spans="1:12" ht="15" x14ac:dyDescent="0.25">
      <c r="A4506" s="167">
        <f t="shared" si="351"/>
        <v>131.92800000001191</v>
      </c>
      <c r="B4506" s="325">
        <f t="shared" si="354"/>
        <v>0.54970000000004959</v>
      </c>
      <c r="C4506" s="167">
        <f t="shared" si="350"/>
        <v>201.05399999999105</v>
      </c>
      <c r="D4506" s="167">
        <f>IF('Lineær programmering opg 4'!$M$4=0,"-",(-A4506+'Lineær programmering opg 4'!$M$4)/'Lineær programmering opg 4'!$K$4*-1)</f>
        <v>216.14399999997619</v>
      </c>
      <c r="E4506" s="167">
        <f>IF('Lineær programmering opg 4'!$M$5=0,"-",(-A4506+'Lineær programmering opg 4'!$M$5)/'Lineær programmering opg 4'!$K$5*-1)</f>
        <v>201.05399999999105</v>
      </c>
      <c r="F4506" s="167" t="str">
        <f>IF('Lineær programmering opg 4'!$E$6=0,"-",(-A4506+'Lineær programmering opg 4'!$M$6)/'Lineær programmering opg 4'!$K$6*-1)</f>
        <v>-</v>
      </c>
      <c r="G4506" s="167" t="str">
        <f>IF('Lineær programmering opg 4'!$D$7=0,"-",((-A4506+'Lineær programmering opg 4'!$M$7)/'Lineær programmering opg 4'!$K$7)*-1)</f>
        <v>-</v>
      </c>
      <c r="H4506" s="167" t="str">
        <f>IF('Lineær programmering opg 4'!$C$8=0,"-",((-A4506+'Lineær programmering opg 4'!$M$8)/'Lineær programmering opg 4'!$K$8)*-1)</f>
        <v>-</v>
      </c>
      <c r="I4506" s="167" t="str">
        <f>IF('Lineær programmering opg 4'!$D$8=0,"-",'Lineær programmering opg 4'!$G$8)</f>
        <v>-</v>
      </c>
      <c r="J4506" s="295">
        <f>A4506*'Lineær programmering opg 4'!$C$11+Datatabel!C4506*'Lineær programmering opg 4'!$D$11</f>
        <v>43350.899999999849</v>
      </c>
      <c r="K4506" s="9">
        <f t="shared" si="352"/>
        <v>0</v>
      </c>
      <c r="L4506" s="9">
        <f t="shared" si="353"/>
        <v>0</v>
      </c>
    </row>
    <row r="4507" spans="1:12" ht="15" x14ac:dyDescent="0.25">
      <c r="A4507" s="167">
        <f t="shared" si="351"/>
        <v>131.90400000001191</v>
      </c>
      <c r="B4507" s="325">
        <f t="shared" si="354"/>
        <v>0.5496000000000496</v>
      </c>
      <c r="C4507" s="167">
        <f t="shared" si="350"/>
        <v>201.07199999999105</v>
      </c>
      <c r="D4507" s="167">
        <f>IF('Lineær programmering opg 4'!$M$4=0,"-",(-A4507+'Lineær programmering opg 4'!$M$4)/'Lineær programmering opg 4'!$K$4*-1)</f>
        <v>216.19199999997619</v>
      </c>
      <c r="E4507" s="167">
        <f>IF('Lineær programmering opg 4'!$M$5=0,"-",(-A4507+'Lineær programmering opg 4'!$M$5)/'Lineær programmering opg 4'!$K$5*-1)</f>
        <v>201.07199999999105</v>
      </c>
      <c r="F4507" s="167" t="str">
        <f>IF('Lineær programmering opg 4'!$E$6=0,"-",(-A4507+'Lineær programmering opg 4'!$M$6)/'Lineær programmering opg 4'!$K$6*-1)</f>
        <v>-</v>
      </c>
      <c r="G4507" s="167" t="str">
        <f>IF('Lineær programmering opg 4'!$D$7=0,"-",((-A4507+'Lineær programmering opg 4'!$M$7)/'Lineær programmering opg 4'!$K$7)*-1)</f>
        <v>-</v>
      </c>
      <c r="H4507" s="167" t="str">
        <f>IF('Lineær programmering opg 4'!$C$8=0,"-",((-A4507+'Lineær programmering opg 4'!$M$8)/'Lineær programmering opg 4'!$K$8)*-1)</f>
        <v>-</v>
      </c>
      <c r="I4507" s="167" t="str">
        <f>IF('Lineær programmering opg 4'!$D$8=0,"-",'Lineær programmering opg 4'!$G$8)</f>
        <v>-</v>
      </c>
      <c r="J4507" s="295">
        <f>A4507*'Lineær programmering opg 4'!$C$11+Datatabel!C4507*'Lineær programmering opg 4'!$D$11</f>
        <v>43351.199999999852</v>
      </c>
      <c r="K4507" s="9">
        <f t="shared" si="352"/>
        <v>0</v>
      </c>
      <c r="L4507" s="9">
        <f t="shared" si="353"/>
        <v>0</v>
      </c>
    </row>
    <row r="4508" spans="1:12" ht="15" x14ac:dyDescent="0.25">
      <c r="A4508" s="167">
        <f t="shared" si="351"/>
        <v>131.8800000000119</v>
      </c>
      <c r="B4508" s="325">
        <f t="shared" si="354"/>
        <v>0.54950000000004962</v>
      </c>
      <c r="C4508" s="167">
        <f t="shared" si="350"/>
        <v>201.08999999999105</v>
      </c>
      <c r="D4508" s="167">
        <f>IF('Lineær programmering opg 4'!$M$4=0,"-",(-A4508+'Lineær programmering opg 4'!$M$4)/'Lineær programmering opg 4'!$K$4*-1)</f>
        <v>216.23999999997619</v>
      </c>
      <c r="E4508" s="167">
        <f>IF('Lineær programmering opg 4'!$M$5=0,"-",(-A4508+'Lineær programmering opg 4'!$M$5)/'Lineær programmering opg 4'!$K$5*-1)</f>
        <v>201.08999999999105</v>
      </c>
      <c r="F4508" s="167" t="str">
        <f>IF('Lineær programmering opg 4'!$E$6=0,"-",(-A4508+'Lineær programmering opg 4'!$M$6)/'Lineær programmering opg 4'!$K$6*-1)</f>
        <v>-</v>
      </c>
      <c r="G4508" s="167" t="str">
        <f>IF('Lineær programmering opg 4'!$D$7=0,"-",((-A4508+'Lineær programmering opg 4'!$M$7)/'Lineær programmering opg 4'!$K$7)*-1)</f>
        <v>-</v>
      </c>
      <c r="H4508" s="167" t="str">
        <f>IF('Lineær programmering opg 4'!$C$8=0,"-",((-A4508+'Lineær programmering opg 4'!$M$8)/'Lineær programmering opg 4'!$K$8)*-1)</f>
        <v>-</v>
      </c>
      <c r="I4508" s="167" t="str">
        <f>IF('Lineær programmering opg 4'!$D$8=0,"-",'Lineær programmering opg 4'!$G$8)</f>
        <v>-</v>
      </c>
      <c r="J4508" s="295">
        <f>A4508*'Lineær programmering opg 4'!$C$11+Datatabel!C4508*'Lineær programmering opg 4'!$D$11</f>
        <v>43351.499999999847</v>
      </c>
      <c r="K4508" s="9">
        <f t="shared" si="352"/>
        <v>0</v>
      </c>
      <c r="L4508" s="9">
        <f t="shared" si="353"/>
        <v>0</v>
      </c>
    </row>
    <row r="4509" spans="1:12" ht="15" x14ac:dyDescent="0.25">
      <c r="A4509" s="167">
        <f t="shared" si="351"/>
        <v>131.8560000000119</v>
      </c>
      <c r="B4509" s="325">
        <f t="shared" si="354"/>
        <v>0.54940000000004963</v>
      </c>
      <c r="C4509" s="167">
        <f t="shared" si="350"/>
        <v>201.10799999999105</v>
      </c>
      <c r="D4509" s="167">
        <f>IF('Lineær programmering opg 4'!$M$4=0,"-",(-A4509+'Lineær programmering opg 4'!$M$4)/'Lineær programmering opg 4'!$K$4*-1)</f>
        <v>216.28799999997619</v>
      </c>
      <c r="E4509" s="167">
        <f>IF('Lineær programmering opg 4'!$M$5=0,"-",(-A4509+'Lineær programmering opg 4'!$M$5)/'Lineær programmering opg 4'!$K$5*-1)</f>
        <v>201.10799999999105</v>
      </c>
      <c r="F4509" s="167" t="str">
        <f>IF('Lineær programmering opg 4'!$E$6=0,"-",(-A4509+'Lineær programmering opg 4'!$M$6)/'Lineær programmering opg 4'!$K$6*-1)</f>
        <v>-</v>
      </c>
      <c r="G4509" s="167" t="str">
        <f>IF('Lineær programmering opg 4'!$D$7=0,"-",((-A4509+'Lineær programmering opg 4'!$M$7)/'Lineær programmering opg 4'!$K$7)*-1)</f>
        <v>-</v>
      </c>
      <c r="H4509" s="167" t="str">
        <f>IF('Lineær programmering opg 4'!$C$8=0,"-",((-A4509+'Lineær programmering opg 4'!$M$8)/'Lineær programmering opg 4'!$K$8)*-1)</f>
        <v>-</v>
      </c>
      <c r="I4509" s="167" t="str">
        <f>IF('Lineær programmering opg 4'!$D$8=0,"-",'Lineær programmering opg 4'!$G$8)</f>
        <v>-</v>
      </c>
      <c r="J4509" s="295">
        <f>A4509*'Lineær programmering opg 4'!$C$11+Datatabel!C4509*'Lineær programmering opg 4'!$D$11</f>
        <v>43351.79999999985</v>
      </c>
      <c r="K4509" s="9">
        <f t="shared" si="352"/>
        <v>0</v>
      </c>
      <c r="L4509" s="9">
        <f t="shared" si="353"/>
        <v>0</v>
      </c>
    </row>
    <row r="4510" spans="1:12" ht="15" x14ac:dyDescent="0.25">
      <c r="A4510" s="167">
        <f t="shared" si="351"/>
        <v>131.8320000000119</v>
      </c>
      <c r="B4510" s="325">
        <f t="shared" si="354"/>
        <v>0.54930000000004964</v>
      </c>
      <c r="C4510" s="167">
        <f t="shared" si="350"/>
        <v>201.12599999999105</v>
      </c>
      <c r="D4510" s="167">
        <f>IF('Lineær programmering opg 4'!$M$4=0,"-",(-A4510+'Lineær programmering opg 4'!$M$4)/'Lineær programmering opg 4'!$K$4*-1)</f>
        <v>216.3359999999762</v>
      </c>
      <c r="E4510" s="167">
        <f>IF('Lineær programmering opg 4'!$M$5=0,"-",(-A4510+'Lineær programmering opg 4'!$M$5)/'Lineær programmering opg 4'!$K$5*-1)</f>
        <v>201.12599999999105</v>
      </c>
      <c r="F4510" s="167" t="str">
        <f>IF('Lineær programmering opg 4'!$E$6=0,"-",(-A4510+'Lineær programmering opg 4'!$M$6)/'Lineær programmering opg 4'!$K$6*-1)</f>
        <v>-</v>
      </c>
      <c r="G4510" s="167" t="str">
        <f>IF('Lineær programmering opg 4'!$D$7=0,"-",((-A4510+'Lineær programmering opg 4'!$M$7)/'Lineær programmering opg 4'!$K$7)*-1)</f>
        <v>-</v>
      </c>
      <c r="H4510" s="167" t="str">
        <f>IF('Lineær programmering opg 4'!$C$8=0,"-",((-A4510+'Lineær programmering opg 4'!$M$8)/'Lineær programmering opg 4'!$K$8)*-1)</f>
        <v>-</v>
      </c>
      <c r="I4510" s="167" t="str">
        <f>IF('Lineær programmering opg 4'!$D$8=0,"-",'Lineær programmering opg 4'!$G$8)</f>
        <v>-</v>
      </c>
      <c r="J4510" s="295">
        <f>A4510*'Lineær programmering opg 4'!$C$11+Datatabel!C4510*'Lineær programmering opg 4'!$D$11</f>
        <v>43352.099999999846</v>
      </c>
      <c r="K4510" s="9">
        <f t="shared" si="352"/>
        <v>0</v>
      </c>
      <c r="L4510" s="9">
        <f t="shared" si="353"/>
        <v>0</v>
      </c>
    </row>
    <row r="4511" spans="1:12" ht="15" x14ac:dyDescent="0.25">
      <c r="A4511" s="167">
        <f t="shared" si="351"/>
        <v>131.80800000001193</v>
      </c>
      <c r="B4511" s="325">
        <f t="shared" si="354"/>
        <v>0.54920000000004965</v>
      </c>
      <c r="C4511" s="167">
        <f t="shared" si="350"/>
        <v>201.14399999999105</v>
      </c>
      <c r="D4511" s="167">
        <f>IF('Lineær programmering opg 4'!$M$4=0,"-",(-A4511+'Lineær programmering opg 4'!$M$4)/'Lineær programmering opg 4'!$K$4*-1)</f>
        <v>216.38399999997614</v>
      </c>
      <c r="E4511" s="167">
        <f>IF('Lineær programmering opg 4'!$M$5=0,"-",(-A4511+'Lineær programmering opg 4'!$M$5)/'Lineær programmering opg 4'!$K$5*-1)</f>
        <v>201.14399999999105</v>
      </c>
      <c r="F4511" s="167" t="str">
        <f>IF('Lineær programmering opg 4'!$E$6=0,"-",(-A4511+'Lineær programmering opg 4'!$M$6)/'Lineær programmering opg 4'!$K$6*-1)</f>
        <v>-</v>
      </c>
      <c r="G4511" s="167" t="str">
        <f>IF('Lineær programmering opg 4'!$D$7=0,"-",((-A4511+'Lineær programmering opg 4'!$M$7)/'Lineær programmering opg 4'!$K$7)*-1)</f>
        <v>-</v>
      </c>
      <c r="H4511" s="167" t="str">
        <f>IF('Lineær programmering opg 4'!$C$8=0,"-",((-A4511+'Lineær programmering opg 4'!$M$8)/'Lineær programmering opg 4'!$K$8)*-1)</f>
        <v>-</v>
      </c>
      <c r="I4511" s="167" t="str">
        <f>IF('Lineær programmering opg 4'!$D$8=0,"-",'Lineær programmering opg 4'!$G$8)</f>
        <v>-</v>
      </c>
      <c r="J4511" s="295">
        <f>A4511*'Lineær programmering opg 4'!$C$11+Datatabel!C4511*'Lineær programmering opg 4'!$D$11</f>
        <v>43352.399999999849</v>
      </c>
      <c r="K4511" s="9">
        <f t="shared" si="352"/>
        <v>0</v>
      </c>
      <c r="L4511" s="9">
        <f t="shared" si="353"/>
        <v>0</v>
      </c>
    </row>
    <row r="4512" spans="1:12" ht="15" x14ac:dyDescent="0.25">
      <c r="A4512" s="167">
        <f t="shared" si="351"/>
        <v>131.78400000001193</v>
      </c>
      <c r="B4512" s="325">
        <f t="shared" si="354"/>
        <v>0.54910000000004966</v>
      </c>
      <c r="C4512" s="167">
        <f t="shared" si="350"/>
        <v>201.16199999999105</v>
      </c>
      <c r="D4512" s="167">
        <f>IF('Lineær programmering opg 4'!$M$4=0,"-",(-A4512+'Lineær programmering opg 4'!$M$4)/'Lineær programmering opg 4'!$K$4*-1)</f>
        <v>216.43199999997614</v>
      </c>
      <c r="E4512" s="167">
        <f>IF('Lineær programmering opg 4'!$M$5=0,"-",(-A4512+'Lineær programmering opg 4'!$M$5)/'Lineær programmering opg 4'!$K$5*-1)</f>
        <v>201.16199999999105</v>
      </c>
      <c r="F4512" s="167" t="str">
        <f>IF('Lineær programmering opg 4'!$E$6=0,"-",(-A4512+'Lineær programmering opg 4'!$M$6)/'Lineær programmering opg 4'!$K$6*-1)</f>
        <v>-</v>
      </c>
      <c r="G4512" s="167" t="str">
        <f>IF('Lineær programmering opg 4'!$D$7=0,"-",((-A4512+'Lineær programmering opg 4'!$M$7)/'Lineær programmering opg 4'!$K$7)*-1)</f>
        <v>-</v>
      </c>
      <c r="H4512" s="167" t="str">
        <f>IF('Lineær programmering opg 4'!$C$8=0,"-",((-A4512+'Lineær programmering opg 4'!$M$8)/'Lineær programmering opg 4'!$K$8)*-1)</f>
        <v>-</v>
      </c>
      <c r="I4512" s="167" t="str">
        <f>IF('Lineær programmering opg 4'!$D$8=0,"-",'Lineær programmering opg 4'!$G$8)</f>
        <v>-</v>
      </c>
      <c r="J4512" s="295">
        <f>A4512*'Lineær programmering opg 4'!$C$11+Datatabel!C4512*'Lineær programmering opg 4'!$D$11</f>
        <v>43352.699999999852</v>
      </c>
      <c r="K4512" s="9">
        <f t="shared" si="352"/>
        <v>0</v>
      </c>
      <c r="L4512" s="9">
        <f t="shared" si="353"/>
        <v>0</v>
      </c>
    </row>
    <row r="4513" spans="1:12" ht="15" x14ac:dyDescent="0.25">
      <c r="A4513" s="167">
        <f t="shared" si="351"/>
        <v>131.76000000001193</v>
      </c>
      <c r="B4513" s="325">
        <f t="shared" si="354"/>
        <v>0.54900000000004967</v>
      </c>
      <c r="C4513" s="167">
        <f t="shared" si="350"/>
        <v>201.17999999999105</v>
      </c>
      <c r="D4513" s="167">
        <f>IF('Lineær programmering opg 4'!$M$4=0,"-",(-A4513+'Lineær programmering opg 4'!$M$4)/'Lineær programmering opg 4'!$K$4*-1)</f>
        <v>216.47999999997614</v>
      </c>
      <c r="E4513" s="167">
        <f>IF('Lineær programmering opg 4'!$M$5=0,"-",(-A4513+'Lineær programmering opg 4'!$M$5)/'Lineær programmering opg 4'!$K$5*-1)</f>
        <v>201.17999999999105</v>
      </c>
      <c r="F4513" s="167" t="str">
        <f>IF('Lineær programmering opg 4'!$E$6=0,"-",(-A4513+'Lineær programmering opg 4'!$M$6)/'Lineær programmering opg 4'!$K$6*-1)</f>
        <v>-</v>
      </c>
      <c r="G4513" s="167" t="str">
        <f>IF('Lineær programmering opg 4'!$D$7=0,"-",((-A4513+'Lineær programmering opg 4'!$M$7)/'Lineær programmering opg 4'!$K$7)*-1)</f>
        <v>-</v>
      </c>
      <c r="H4513" s="167" t="str">
        <f>IF('Lineær programmering opg 4'!$C$8=0,"-",((-A4513+'Lineær programmering opg 4'!$M$8)/'Lineær programmering opg 4'!$K$8)*-1)</f>
        <v>-</v>
      </c>
      <c r="I4513" s="167" t="str">
        <f>IF('Lineær programmering opg 4'!$D$8=0,"-",'Lineær programmering opg 4'!$G$8)</f>
        <v>-</v>
      </c>
      <c r="J4513" s="295">
        <f>A4513*'Lineær programmering opg 4'!$C$11+Datatabel!C4513*'Lineær programmering opg 4'!$D$11</f>
        <v>43352.999999999854</v>
      </c>
      <c r="K4513" s="9">
        <f t="shared" si="352"/>
        <v>0</v>
      </c>
      <c r="L4513" s="9">
        <f t="shared" si="353"/>
        <v>0</v>
      </c>
    </row>
    <row r="4514" spans="1:12" ht="15" x14ac:dyDescent="0.25">
      <c r="A4514" s="167">
        <f t="shared" si="351"/>
        <v>131.73600000001193</v>
      </c>
      <c r="B4514" s="325">
        <f t="shared" si="354"/>
        <v>0.54890000000004968</v>
      </c>
      <c r="C4514" s="167">
        <f t="shared" si="350"/>
        <v>201.19799999999105</v>
      </c>
      <c r="D4514" s="167">
        <f>IF('Lineær programmering opg 4'!$M$4=0,"-",(-A4514+'Lineær programmering opg 4'!$M$4)/'Lineær programmering opg 4'!$K$4*-1)</f>
        <v>216.52799999997615</v>
      </c>
      <c r="E4514" s="167">
        <f>IF('Lineær programmering opg 4'!$M$5=0,"-",(-A4514+'Lineær programmering opg 4'!$M$5)/'Lineær programmering opg 4'!$K$5*-1)</f>
        <v>201.19799999999105</v>
      </c>
      <c r="F4514" s="167" t="str">
        <f>IF('Lineær programmering opg 4'!$E$6=0,"-",(-A4514+'Lineær programmering opg 4'!$M$6)/'Lineær programmering opg 4'!$K$6*-1)</f>
        <v>-</v>
      </c>
      <c r="G4514" s="167" t="str">
        <f>IF('Lineær programmering opg 4'!$D$7=0,"-",((-A4514+'Lineær programmering opg 4'!$M$7)/'Lineær programmering opg 4'!$K$7)*-1)</f>
        <v>-</v>
      </c>
      <c r="H4514" s="167" t="str">
        <f>IF('Lineær programmering opg 4'!$C$8=0,"-",((-A4514+'Lineær programmering opg 4'!$M$8)/'Lineær programmering opg 4'!$K$8)*-1)</f>
        <v>-</v>
      </c>
      <c r="I4514" s="167" t="str">
        <f>IF('Lineær programmering opg 4'!$D$8=0,"-",'Lineær programmering opg 4'!$G$8)</f>
        <v>-</v>
      </c>
      <c r="J4514" s="295">
        <f>A4514*'Lineær programmering opg 4'!$C$11+Datatabel!C4514*'Lineær programmering opg 4'!$D$11</f>
        <v>43353.29999999985</v>
      </c>
      <c r="K4514" s="9">
        <f t="shared" si="352"/>
        <v>0</v>
      </c>
      <c r="L4514" s="9">
        <f t="shared" si="353"/>
        <v>0</v>
      </c>
    </row>
    <row r="4515" spans="1:12" ht="15" x14ac:dyDescent="0.25">
      <c r="A4515" s="167">
        <f t="shared" si="351"/>
        <v>131.71200000001193</v>
      </c>
      <c r="B4515" s="325">
        <f t="shared" si="354"/>
        <v>0.54880000000004969</v>
      </c>
      <c r="C4515" s="167">
        <f t="shared" si="350"/>
        <v>201.21599999999106</v>
      </c>
      <c r="D4515" s="167">
        <f>IF('Lineær programmering opg 4'!$M$4=0,"-",(-A4515+'Lineær programmering opg 4'!$M$4)/'Lineær programmering opg 4'!$K$4*-1)</f>
        <v>216.57599999997615</v>
      </c>
      <c r="E4515" s="167">
        <f>IF('Lineær programmering opg 4'!$M$5=0,"-",(-A4515+'Lineær programmering opg 4'!$M$5)/'Lineær programmering opg 4'!$K$5*-1)</f>
        <v>201.21599999999106</v>
      </c>
      <c r="F4515" s="167" t="str">
        <f>IF('Lineær programmering opg 4'!$E$6=0,"-",(-A4515+'Lineær programmering opg 4'!$M$6)/'Lineær programmering opg 4'!$K$6*-1)</f>
        <v>-</v>
      </c>
      <c r="G4515" s="167" t="str">
        <f>IF('Lineær programmering opg 4'!$D$7=0,"-",((-A4515+'Lineær programmering opg 4'!$M$7)/'Lineær programmering opg 4'!$K$7)*-1)</f>
        <v>-</v>
      </c>
      <c r="H4515" s="167" t="str">
        <f>IF('Lineær programmering opg 4'!$C$8=0,"-",((-A4515+'Lineær programmering opg 4'!$M$8)/'Lineær programmering opg 4'!$K$8)*-1)</f>
        <v>-</v>
      </c>
      <c r="I4515" s="167" t="str">
        <f>IF('Lineær programmering opg 4'!$D$8=0,"-",'Lineær programmering opg 4'!$G$8)</f>
        <v>-</v>
      </c>
      <c r="J4515" s="295">
        <f>A4515*'Lineær programmering opg 4'!$C$11+Datatabel!C4515*'Lineær programmering opg 4'!$D$11</f>
        <v>43353.599999999853</v>
      </c>
      <c r="K4515" s="9">
        <f t="shared" si="352"/>
        <v>0</v>
      </c>
      <c r="L4515" s="9">
        <f t="shared" si="353"/>
        <v>0</v>
      </c>
    </row>
    <row r="4516" spans="1:12" ht="15" x14ac:dyDescent="0.25">
      <c r="A4516" s="167">
        <f t="shared" si="351"/>
        <v>131.68800000001193</v>
      </c>
      <c r="B4516" s="325">
        <f t="shared" si="354"/>
        <v>0.5487000000000497</v>
      </c>
      <c r="C4516" s="167">
        <f t="shared" si="350"/>
        <v>201.23399999999106</v>
      </c>
      <c r="D4516" s="167">
        <f>IF('Lineær programmering opg 4'!$M$4=0,"-",(-A4516+'Lineær programmering opg 4'!$M$4)/'Lineær programmering opg 4'!$K$4*-1)</f>
        <v>216.62399999997615</v>
      </c>
      <c r="E4516" s="167">
        <f>IF('Lineær programmering opg 4'!$M$5=0,"-",(-A4516+'Lineær programmering opg 4'!$M$5)/'Lineær programmering opg 4'!$K$5*-1)</f>
        <v>201.23399999999106</v>
      </c>
      <c r="F4516" s="167" t="str">
        <f>IF('Lineær programmering opg 4'!$E$6=0,"-",(-A4516+'Lineær programmering opg 4'!$M$6)/'Lineær programmering opg 4'!$K$6*-1)</f>
        <v>-</v>
      </c>
      <c r="G4516" s="167" t="str">
        <f>IF('Lineær programmering opg 4'!$D$7=0,"-",((-A4516+'Lineær programmering opg 4'!$M$7)/'Lineær programmering opg 4'!$K$7)*-1)</f>
        <v>-</v>
      </c>
      <c r="H4516" s="167" t="str">
        <f>IF('Lineær programmering opg 4'!$C$8=0,"-",((-A4516+'Lineær programmering opg 4'!$M$8)/'Lineær programmering opg 4'!$K$8)*-1)</f>
        <v>-</v>
      </c>
      <c r="I4516" s="167" t="str">
        <f>IF('Lineær programmering opg 4'!$D$8=0,"-",'Lineær programmering opg 4'!$G$8)</f>
        <v>-</v>
      </c>
      <c r="J4516" s="295">
        <f>A4516*'Lineær programmering opg 4'!$C$11+Datatabel!C4516*'Lineær programmering opg 4'!$D$11</f>
        <v>43353.899999999849</v>
      </c>
      <c r="K4516" s="9">
        <f t="shared" si="352"/>
        <v>0</v>
      </c>
      <c r="L4516" s="9">
        <f t="shared" si="353"/>
        <v>0</v>
      </c>
    </row>
    <row r="4517" spans="1:12" ht="15" x14ac:dyDescent="0.25">
      <c r="A4517" s="167">
        <f t="shared" si="351"/>
        <v>131.66400000001192</v>
      </c>
      <c r="B4517" s="325">
        <f t="shared" si="354"/>
        <v>0.54860000000004971</v>
      </c>
      <c r="C4517" s="167">
        <f t="shared" si="350"/>
        <v>201.25199999999106</v>
      </c>
      <c r="D4517" s="167">
        <f>IF('Lineær programmering opg 4'!$M$4=0,"-",(-A4517+'Lineær programmering opg 4'!$M$4)/'Lineær programmering opg 4'!$K$4*-1)</f>
        <v>216.67199999997615</v>
      </c>
      <c r="E4517" s="167">
        <f>IF('Lineær programmering opg 4'!$M$5=0,"-",(-A4517+'Lineær programmering opg 4'!$M$5)/'Lineær programmering opg 4'!$K$5*-1)</f>
        <v>201.25199999999106</v>
      </c>
      <c r="F4517" s="167" t="str">
        <f>IF('Lineær programmering opg 4'!$E$6=0,"-",(-A4517+'Lineær programmering opg 4'!$M$6)/'Lineær programmering opg 4'!$K$6*-1)</f>
        <v>-</v>
      </c>
      <c r="G4517" s="167" t="str">
        <f>IF('Lineær programmering opg 4'!$D$7=0,"-",((-A4517+'Lineær programmering opg 4'!$M$7)/'Lineær programmering opg 4'!$K$7)*-1)</f>
        <v>-</v>
      </c>
      <c r="H4517" s="167" t="str">
        <f>IF('Lineær programmering opg 4'!$C$8=0,"-",((-A4517+'Lineær programmering opg 4'!$M$8)/'Lineær programmering opg 4'!$K$8)*-1)</f>
        <v>-</v>
      </c>
      <c r="I4517" s="167" t="str">
        <f>IF('Lineær programmering opg 4'!$D$8=0,"-",'Lineær programmering opg 4'!$G$8)</f>
        <v>-</v>
      </c>
      <c r="J4517" s="295">
        <f>A4517*'Lineær programmering opg 4'!$C$11+Datatabel!C4517*'Lineær programmering opg 4'!$D$11</f>
        <v>43354.199999999852</v>
      </c>
      <c r="K4517" s="9">
        <f t="shared" si="352"/>
        <v>0</v>
      </c>
      <c r="L4517" s="9">
        <f t="shared" si="353"/>
        <v>0</v>
      </c>
    </row>
    <row r="4518" spans="1:12" ht="15" x14ac:dyDescent="0.25">
      <c r="A4518" s="167">
        <f t="shared" si="351"/>
        <v>131.64000000001192</v>
      </c>
      <c r="B4518" s="325">
        <f t="shared" si="354"/>
        <v>0.54850000000004973</v>
      </c>
      <c r="C4518" s="167">
        <f t="shared" si="350"/>
        <v>201.26999999999106</v>
      </c>
      <c r="D4518" s="167">
        <f>IF('Lineær programmering opg 4'!$M$4=0,"-",(-A4518+'Lineær programmering opg 4'!$M$4)/'Lineær programmering opg 4'!$K$4*-1)</f>
        <v>216.71999999997615</v>
      </c>
      <c r="E4518" s="167">
        <f>IF('Lineær programmering opg 4'!$M$5=0,"-",(-A4518+'Lineær programmering opg 4'!$M$5)/'Lineær programmering opg 4'!$K$5*-1)</f>
        <v>201.26999999999106</v>
      </c>
      <c r="F4518" s="167" t="str">
        <f>IF('Lineær programmering opg 4'!$E$6=0,"-",(-A4518+'Lineær programmering opg 4'!$M$6)/'Lineær programmering opg 4'!$K$6*-1)</f>
        <v>-</v>
      </c>
      <c r="G4518" s="167" t="str">
        <f>IF('Lineær programmering opg 4'!$D$7=0,"-",((-A4518+'Lineær programmering opg 4'!$M$7)/'Lineær programmering opg 4'!$K$7)*-1)</f>
        <v>-</v>
      </c>
      <c r="H4518" s="167" t="str">
        <f>IF('Lineær programmering opg 4'!$C$8=0,"-",((-A4518+'Lineær programmering opg 4'!$M$8)/'Lineær programmering opg 4'!$K$8)*-1)</f>
        <v>-</v>
      </c>
      <c r="I4518" s="167" t="str">
        <f>IF('Lineær programmering opg 4'!$D$8=0,"-",'Lineær programmering opg 4'!$G$8)</f>
        <v>-</v>
      </c>
      <c r="J4518" s="295">
        <f>A4518*'Lineær programmering opg 4'!$C$11+Datatabel!C4518*'Lineær programmering opg 4'!$D$11</f>
        <v>43354.499999999854</v>
      </c>
      <c r="K4518" s="9">
        <f t="shared" si="352"/>
        <v>0</v>
      </c>
      <c r="L4518" s="9">
        <f t="shared" si="353"/>
        <v>0</v>
      </c>
    </row>
    <row r="4519" spans="1:12" ht="15" x14ac:dyDescent="0.25">
      <c r="A4519" s="167">
        <f t="shared" si="351"/>
        <v>131.61600000001192</v>
      </c>
      <c r="B4519" s="325">
        <f t="shared" si="354"/>
        <v>0.54840000000004974</v>
      </c>
      <c r="C4519" s="167">
        <f t="shared" si="350"/>
        <v>201.28799999999106</v>
      </c>
      <c r="D4519" s="167">
        <f>IF('Lineær programmering opg 4'!$M$4=0,"-",(-A4519+'Lineær programmering opg 4'!$M$4)/'Lineær programmering opg 4'!$K$4*-1)</f>
        <v>216.76799999997615</v>
      </c>
      <c r="E4519" s="167">
        <f>IF('Lineær programmering opg 4'!$M$5=0,"-",(-A4519+'Lineær programmering opg 4'!$M$5)/'Lineær programmering opg 4'!$K$5*-1)</f>
        <v>201.28799999999106</v>
      </c>
      <c r="F4519" s="167" t="str">
        <f>IF('Lineær programmering opg 4'!$E$6=0,"-",(-A4519+'Lineær programmering opg 4'!$M$6)/'Lineær programmering opg 4'!$K$6*-1)</f>
        <v>-</v>
      </c>
      <c r="G4519" s="167" t="str">
        <f>IF('Lineær programmering opg 4'!$D$7=0,"-",((-A4519+'Lineær programmering opg 4'!$M$7)/'Lineær programmering opg 4'!$K$7)*-1)</f>
        <v>-</v>
      </c>
      <c r="H4519" s="167" t="str">
        <f>IF('Lineær programmering opg 4'!$C$8=0,"-",((-A4519+'Lineær programmering opg 4'!$M$8)/'Lineær programmering opg 4'!$K$8)*-1)</f>
        <v>-</v>
      </c>
      <c r="I4519" s="167" t="str">
        <f>IF('Lineær programmering opg 4'!$D$8=0,"-",'Lineær programmering opg 4'!$G$8)</f>
        <v>-</v>
      </c>
      <c r="J4519" s="295">
        <f>A4519*'Lineær programmering opg 4'!$C$11+Datatabel!C4519*'Lineær programmering opg 4'!$D$11</f>
        <v>43354.79999999985</v>
      </c>
      <c r="K4519" s="9">
        <f t="shared" si="352"/>
        <v>0</v>
      </c>
      <c r="L4519" s="9">
        <f t="shared" si="353"/>
        <v>0</v>
      </c>
    </row>
    <row r="4520" spans="1:12" ht="15" x14ac:dyDescent="0.25">
      <c r="A4520" s="167">
        <f t="shared" si="351"/>
        <v>131.59200000001195</v>
      </c>
      <c r="B4520" s="325">
        <f t="shared" si="354"/>
        <v>0.54830000000004975</v>
      </c>
      <c r="C4520" s="167">
        <f t="shared" si="350"/>
        <v>201.30599999999106</v>
      </c>
      <c r="D4520" s="167">
        <f>IF('Lineær programmering opg 4'!$M$4=0,"-",(-A4520+'Lineær programmering opg 4'!$M$4)/'Lineær programmering opg 4'!$K$4*-1)</f>
        <v>216.8159999999761</v>
      </c>
      <c r="E4520" s="167">
        <f>IF('Lineær programmering opg 4'!$M$5=0,"-",(-A4520+'Lineær programmering opg 4'!$M$5)/'Lineær programmering opg 4'!$K$5*-1)</f>
        <v>201.30599999999106</v>
      </c>
      <c r="F4520" s="167" t="str">
        <f>IF('Lineær programmering opg 4'!$E$6=0,"-",(-A4520+'Lineær programmering opg 4'!$M$6)/'Lineær programmering opg 4'!$K$6*-1)</f>
        <v>-</v>
      </c>
      <c r="G4520" s="167" t="str">
        <f>IF('Lineær programmering opg 4'!$D$7=0,"-",((-A4520+'Lineær programmering opg 4'!$M$7)/'Lineær programmering opg 4'!$K$7)*-1)</f>
        <v>-</v>
      </c>
      <c r="H4520" s="167" t="str">
        <f>IF('Lineær programmering opg 4'!$C$8=0,"-",((-A4520+'Lineær programmering opg 4'!$M$8)/'Lineær programmering opg 4'!$K$8)*-1)</f>
        <v>-</v>
      </c>
      <c r="I4520" s="167" t="str">
        <f>IF('Lineær programmering opg 4'!$D$8=0,"-",'Lineær programmering opg 4'!$G$8)</f>
        <v>-</v>
      </c>
      <c r="J4520" s="295">
        <f>A4520*'Lineær programmering opg 4'!$C$11+Datatabel!C4520*'Lineær programmering opg 4'!$D$11</f>
        <v>43355.099999999853</v>
      </c>
      <c r="K4520" s="9">
        <f t="shared" si="352"/>
        <v>0</v>
      </c>
      <c r="L4520" s="9">
        <f t="shared" si="353"/>
        <v>0</v>
      </c>
    </row>
    <row r="4521" spans="1:12" ht="15" x14ac:dyDescent="0.25">
      <c r="A4521" s="167">
        <f t="shared" si="351"/>
        <v>131.56800000001195</v>
      </c>
      <c r="B4521" s="325">
        <f t="shared" si="354"/>
        <v>0.54820000000004976</v>
      </c>
      <c r="C4521" s="167">
        <f t="shared" si="350"/>
        <v>201.32399999999106</v>
      </c>
      <c r="D4521" s="167">
        <f>IF('Lineær programmering opg 4'!$M$4=0,"-",(-A4521+'Lineær programmering opg 4'!$M$4)/'Lineær programmering opg 4'!$K$4*-1)</f>
        <v>216.8639999999761</v>
      </c>
      <c r="E4521" s="167">
        <f>IF('Lineær programmering opg 4'!$M$5=0,"-",(-A4521+'Lineær programmering opg 4'!$M$5)/'Lineær programmering opg 4'!$K$5*-1)</f>
        <v>201.32399999999106</v>
      </c>
      <c r="F4521" s="167" t="str">
        <f>IF('Lineær programmering opg 4'!$E$6=0,"-",(-A4521+'Lineær programmering opg 4'!$M$6)/'Lineær programmering opg 4'!$K$6*-1)</f>
        <v>-</v>
      </c>
      <c r="G4521" s="167" t="str">
        <f>IF('Lineær programmering opg 4'!$D$7=0,"-",((-A4521+'Lineær programmering opg 4'!$M$7)/'Lineær programmering opg 4'!$K$7)*-1)</f>
        <v>-</v>
      </c>
      <c r="H4521" s="167" t="str">
        <f>IF('Lineær programmering opg 4'!$C$8=0,"-",((-A4521+'Lineær programmering opg 4'!$M$8)/'Lineær programmering opg 4'!$K$8)*-1)</f>
        <v>-</v>
      </c>
      <c r="I4521" s="167" t="str">
        <f>IF('Lineær programmering opg 4'!$D$8=0,"-",'Lineær programmering opg 4'!$G$8)</f>
        <v>-</v>
      </c>
      <c r="J4521" s="295">
        <f>A4521*'Lineær programmering opg 4'!$C$11+Datatabel!C4521*'Lineær programmering opg 4'!$D$11</f>
        <v>43355.399999999856</v>
      </c>
      <c r="K4521" s="9">
        <f t="shared" si="352"/>
        <v>0</v>
      </c>
      <c r="L4521" s="9">
        <f t="shared" si="353"/>
        <v>0</v>
      </c>
    </row>
    <row r="4522" spans="1:12" ht="15" x14ac:dyDescent="0.25">
      <c r="A4522" s="167">
        <f t="shared" si="351"/>
        <v>131.54400000001195</v>
      </c>
      <c r="B4522" s="325">
        <f t="shared" si="354"/>
        <v>0.54810000000004977</v>
      </c>
      <c r="C4522" s="167">
        <f t="shared" si="350"/>
        <v>201.34199999999106</v>
      </c>
      <c r="D4522" s="167">
        <f>IF('Lineær programmering opg 4'!$M$4=0,"-",(-A4522+'Lineær programmering opg 4'!$M$4)/'Lineær programmering opg 4'!$K$4*-1)</f>
        <v>216.9119999999761</v>
      </c>
      <c r="E4522" s="167">
        <f>IF('Lineær programmering opg 4'!$M$5=0,"-",(-A4522+'Lineær programmering opg 4'!$M$5)/'Lineær programmering opg 4'!$K$5*-1)</f>
        <v>201.34199999999106</v>
      </c>
      <c r="F4522" s="167" t="str">
        <f>IF('Lineær programmering opg 4'!$E$6=0,"-",(-A4522+'Lineær programmering opg 4'!$M$6)/'Lineær programmering opg 4'!$K$6*-1)</f>
        <v>-</v>
      </c>
      <c r="G4522" s="167" t="str">
        <f>IF('Lineær programmering opg 4'!$D$7=0,"-",((-A4522+'Lineær programmering opg 4'!$M$7)/'Lineær programmering opg 4'!$K$7)*-1)</f>
        <v>-</v>
      </c>
      <c r="H4522" s="167" t="str">
        <f>IF('Lineær programmering opg 4'!$C$8=0,"-",((-A4522+'Lineær programmering opg 4'!$M$8)/'Lineær programmering opg 4'!$K$8)*-1)</f>
        <v>-</v>
      </c>
      <c r="I4522" s="167" t="str">
        <f>IF('Lineær programmering opg 4'!$D$8=0,"-",'Lineær programmering opg 4'!$G$8)</f>
        <v>-</v>
      </c>
      <c r="J4522" s="295">
        <f>A4522*'Lineær programmering opg 4'!$C$11+Datatabel!C4522*'Lineær programmering opg 4'!$D$11</f>
        <v>43355.699999999852</v>
      </c>
      <c r="K4522" s="9">
        <f t="shared" si="352"/>
        <v>0</v>
      </c>
      <c r="L4522" s="9">
        <f t="shared" si="353"/>
        <v>0</v>
      </c>
    </row>
    <row r="4523" spans="1:12" ht="15" x14ac:dyDescent="0.25">
      <c r="A4523" s="167">
        <f t="shared" si="351"/>
        <v>131.52000000001195</v>
      </c>
      <c r="B4523" s="325">
        <f t="shared" si="354"/>
        <v>0.54800000000004978</v>
      </c>
      <c r="C4523" s="167">
        <f t="shared" si="350"/>
        <v>201.35999999999106</v>
      </c>
      <c r="D4523" s="167">
        <f>IF('Lineær programmering opg 4'!$M$4=0,"-",(-A4523+'Lineær programmering opg 4'!$M$4)/'Lineær programmering opg 4'!$K$4*-1)</f>
        <v>216.95999999997611</v>
      </c>
      <c r="E4523" s="167">
        <f>IF('Lineær programmering opg 4'!$M$5=0,"-",(-A4523+'Lineær programmering opg 4'!$M$5)/'Lineær programmering opg 4'!$K$5*-1)</f>
        <v>201.35999999999106</v>
      </c>
      <c r="F4523" s="167" t="str">
        <f>IF('Lineær programmering opg 4'!$E$6=0,"-",(-A4523+'Lineær programmering opg 4'!$M$6)/'Lineær programmering opg 4'!$K$6*-1)</f>
        <v>-</v>
      </c>
      <c r="G4523" s="167" t="str">
        <f>IF('Lineær programmering opg 4'!$D$7=0,"-",((-A4523+'Lineær programmering opg 4'!$M$7)/'Lineær programmering opg 4'!$K$7)*-1)</f>
        <v>-</v>
      </c>
      <c r="H4523" s="167" t="str">
        <f>IF('Lineær programmering opg 4'!$C$8=0,"-",((-A4523+'Lineær programmering opg 4'!$M$8)/'Lineær programmering opg 4'!$K$8)*-1)</f>
        <v>-</v>
      </c>
      <c r="I4523" s="167" t="str">
        <f>IF('Lineær programmering opg 4'!$D$8=0,"-",'Lineær programmering opg 4'!$G$8)</f>
        <v>-</v>
      </c>
      <c r="J4523" s="295">
        <f>A4523*'Lineær programmering opg 4'!$C$11+Datatabel!C4523*'Lineær programmering opg 4'!$D$11</f>
        <v>43355.999999999854</v>
      </c>
      <c r="K4523" s="9">
        <f t="shared" si="352"/>
        <v>0</v>
      </c>
      <c r="L4523" s="9">
        <f t="shared" si="353"/>
        <v>0</v>
      </c>
    </row>
    <row r="4524" spans="1:12" ht="15" x14ac:dyDescent="0.25">
      <c r="A4524" s="167">
        <f t="shared" si="351"/>
        <v>131.49600000001195</v>
      </c>
      <c r="B4524" s="325">
        <f t="shared" si="354"/>
        <v>0.54790000000004979</v>
      </c>
      <c r="C4524" s="167">
        <f t="shared" si="350"/>
        <v>201.37799999999106</v>
      </c>
      <c r="D4524" s="167">
        <f>IF('Lineær programmering opg 4'!$M$4=0,"-",(-A4524+'Lineær programmering opg 4'!$M$4)/'Lineær programmering opg 4'!$K$4*-1)</f>
        <v>217.00799999997611</v>
      </c>
      <c r="E4524" s="167">
        <f>IF('Lineær programmering opg 4'!$M$5=0,"-",(-A4524+'Lineær programmering opg 4'!$M$5)/'Lineær programmering opg 4'!$K$5*-1)</f>
        <v>201.37799999999106</v>
      </c>
      <c r="F4524" s="167" t="str">
        <f>IF('Lineær programmering opg 4'!$E$6=0,"-",(-A4524+'Lineær programmering opg 4'!$M$6)/'Lineær programmering opg 4'!$K$6*-1)</f>
        <v>-</v>
      </c>
      <c r="G4524" s="167" t="str">
        <f>IF('Lineær programmering opg 4'!$D$7=0,"-",((-A4524+'Lineær programmering opg 4'!$M$7)/'Lineær programmering opg 4'!$K$7)*-1)</f>
        <v>-</v>
      </c>
      <c r="H4524" s="167" t="str">
        <f>IF('Lineær programmering opg 4'!$C$8=0,"-",((-A4524+'Lineær programmering opg 4'!$M$8)/'Lineær programmering opg 4'!$K$8)*-1)</f>
        <v>-</v>
      </c>
      <c r="I4524" s="167" t="str">
        <f>IF('Lineær programmering opg 4'!$D$8=0,"-",'Lineær programmering opg 4'!$G$8)</f>
        <v>-</v>
      </c>
      <c r="J4524" s="295">
        <f>A4524*'Lineær programmering opg 4'!$C$11+Datatabel!C4524*'Lineær programmering opg 4'!$D$11</f>
        <v>43356.299999999857</v>
      </c>
      <c r="K4524" s="9">
        <f t="shared" si="352"/>
        <v>0</v>
      </c>
      <c r="L4524" s="9">
        <f t="shared" si="353"/>
        <v>0</v>
      </c>
    </row>
    <row r="4525" spans="1:12" ht="15" x14ac:dyDescent="0.25">
      <c r="A4525" s="167">
        <f t="shared" si="351"/>
        <v>131.47200000001195</v>
      </c>
      <c r="B4525" s="325">
        <f t="shared" si="354"/>
        <v>0.5478000000000498</v>
      </c>
      <c r="C4525" s="167">
        <f t="shared" si="350"/>
        <v>201.39599999999106</v>
      </c>
      <c r="D4525" s="167">
        <f>IF('Lineær programmering opg 4'!$M$4=0,"-",(-A4525+'Lineær programmering opg 4'!$M$4)/'Lineær programmering opg 4'!$K$4*-1)</f>
        <v>217.05599999997611</v>
      </c>
      <c r="E4525" s="167">
        <f>IF('Lineær programmering opg 4'!$M$5=0,"-",(-A4525+'Lineær programmering opg 4'!$M$5)/'Lineær programmering opg 4'!$K$5*-1)</f>
        <v>201.39599999999106</v>
      </c>
      <c r="F4525" s="167" t="str">
        <f>IF('Lineær programmering opg 4'!$E$6=0,"-",(-A4525+'Lineær programmering opg 4'!$M$6)/'Lineær programmering opg 4'!$K$6*-1)</f>
        <v>-</v>
      </c>
      <c r="G4525" s="167" t="str">
        <f>IF('Lineær programmering opg 4'!$D$7=0,"-",((-A4525+'Lineær programmering opg 4'!$M$7)/'Lineær programmering opg 4'!$K$7)*-1)</f>
        <v>-</v>
      </c>
      <c r="H4525" s="167" t="str">
        <f>IF('Lineær programmering opg 4'!$C$8=0,"-",((-A4525+'Lineær programmering opg 4'!$M$8)/'Lineær programmering opg 4'!$K$8)*-1)</f>
        <v>-</v>
      </c>
      <c r="I4525" s="167" t="str">
        <f>IF('Lineær programmering opg 4'!$D$8=0,"-",'Lineær programmering opg 4'!$G$8)</f>
        <v>-</v>
      </c>
      <c r="J4525" s="295">
        <f>A4525*'Lineær programmering opg 4'!$C$11+Datatabel!C4525*'Lineær programmering opg 4'!$D$11</f>
        <v>43356.599999999853</v>
      </c>
      <c r="K4525" s="9">
        <f t="shared" si="352"/>
        <v>0</v>
      </c>
      <c r="L4525" s="9">
        <f t="shared" si="353"/>
        <v>0</v>
      </c>
    </row>
    <row r="4526" spans="1:12" ht="15" x14ac:dyDescent="0.25">
      <c r="A4526" s="167">
        <f t="shared" si="351"/>
        <v>131.44800000001194</v>
      </c>
      <c r="B4526" s="325">
        <f t="shared" si="354"/>
        <v>0.54770000000004981</v>
      </c>
      <c r="C4526" s="167">
        <f t="shared" si="350"/>
        <v>201.41399999999106</v>
      </c>
      <c r="D4526" s="167">
        <f>IF('Lineær programmering opg 4'!$M$4=0,"-",(-A4526+'Lineær programmering opg 4'!$M$4)/'Lineær programmering opg 4'!$K$4*-1)</f>
        <v>217.10399999997611</v>
      </c>
      <c r="E4526" s="167">
        <f>IF('Lineær programmering opg 4'!$M$5=0,"-",(-A4526+'Lineær programmering opg 4'!$M$5)/'Lineær programmering opg 4'!$K$5*-1)</f>
        <v>201.41399999999106</v>
      </c>
      <c r="F4526" s="167" t="str">
        <f>IF('Lineær programmering opg 4'!$E$6=0,"-",(-A4526+'Lineær programmering opg 4'!$M$6)/'Lineær programmering opg 4'!$K$6*-1)</f>
        <v>-</v>
      </c>
      <c r="G4526" s="167" t="str">
        <f>IF('Lineær programmering opg 4'!$D$7=0,"-",((-A4526+'Lineær programmering opg 4'!$M$7)/'Lineær programmering opg 4'!$K$7)*-1)</f>
        <v>-</v>
      </c>
      <c r="H4526" s="167" t="str">
        <f>IF('Lineær programmering opg 4'!$C$8=0,"-",((-A4526+'Lineær programmering opg 4'!$M$8)/'Lineær programmering opg 4'!$K$8)*-1)</f>
        <v>-</v>
      </c>
      <c r="I4526" s="167" t="str">
        <f>IF('Lineær programmering opg 4'!$D$8=0,"-",'Lineær programmering opg 4'!$G$8)</f>
        <v>-</v>
      </c>
      <c r="J4526" s="295">
        <f>A4526*'Lineær programmering opg 4'!$C$11+Datatabel!C4526*'Lineær programmering opg 4'!$D$11</f>
        <v>43356.899999999856</v>
      </c>
      <c r="K4526" s="9">
        <f t="shared" si="352"/>
        <v>0</v>
      </c>
      <c r="L4526" s="9">
        <f t="shared" si="353"/>
        <v>0</v>
      </c>
    </row>
    <row r="4527" spans="1:12" ht="15" x14ac:dyDescent="0.25">
      <c r="A4527" s="167">
        <f t="shared" si="351"/>
        <v>131.42400000001197</v>
      </c>
      <c r="B4527" s="325">
        <f t="shared" si="354"/>
        <v>0.54760000000004982</v>
      </c>
      <c r="C4527" s="167">
        <f t="shared" si="350"/>
        <v>201.43199999999104</v>
      </c>
      <c r="D4527" s="167">
        <f>IF('Lineær programmering opg 4'!$M$4=0,"-",(-A4527+'Lineær programmering opg 4'!$M$4)/'Lineær programmering opg 4'!$K$4*-1)</f>
        <v>217.15199999997606</v>
      </c>
      <c r="E4527" s="167">
        <f>IF('Lineær programmering opg 4'!$M$5=0,"-",(-A4527+'Lineær programmering opg 4'!$M$5)/'Lineær programmering opg 4'!$K$5*-1)</f>
        <v>201.43199999999104</v>
      </c>
      <c r="F4527" s="167" t="str">
        <f>IF('Lineær programmering opg 4'!$E$6=0,"-",(-A4527+'Lineær programmering opg 4'!$M$6)/'Lineær programmering opg 4'!$K$6*-1)</f>
        <v>-</v>
      </c>
      <c r="G4527" s="167" t="str">
        <f>IF('Lineær programmering opg 4'!$D$7=0,"-",((-A4527+'Lineær programmering opg 4'!$M$7)/'Lineær programmering opg 4'!$K$7)*-1)</f>
        <v>-</v>
      </c>
      <c r="H4527" s="167" t="str">
        <f>IF('Lineær programmering opg 4'!$C$8=0,"-",((-A4527+'Lineær programmering opg 4'!$M$8)/'Lineær programmering opg 4'!$K$8)*-1)</f>
        <v>-</v>
      </c>
      <c r="I4527" s="167" t="str">
        <f>IF('Lineær programmering opg 4'!$D$8=0,"-",'Lineær programmering opg 4'!$G$8)</f>
        <v>-</v>
      </c>
      <c r="J4527" s="295">
        <f>A4527*'Lineær programmering opg 4'!$C$11+Datatabel!C4527*'Lineær programmering opg 4'!$D$11</f>
        <v>43357.199999999852</v>
      </c>
      <c r="K4527" s="9">
        <f t="shared" si="352"/>
        <v>0</v>
      </c>
      <c r="L4527" s="9">
        <f t="shared" si="353"/>
        <v>0</v>
      </c>
    </row>
    <row r="4528" spans="1:12" ht="15" x14ac:dyDescent="0.25">
      <c r="A4528" s="167">
        <f t="shared" si="351"/>
        <v>131.40000000001197</v>
      </c>
      <c r="B4528" s="325">
        <f t="shared" si="354"/>
        <v>0.54750000000004984</v>
      </c>
      <c r="C4528" s="167">
        <f t="shared" si="350"/>
        <v>201.44999999999104</v>
      </c>
      <c r="D4528" s="167">
        <f>IF('Lineær programmering opg 4'!$M$4=0,"-",(-A4528+'Lineær programmering opg 4'!$M$4)/'Lineær programmering opg 4'!$K$4*-1)</f>
        <v>217.19999999997606</v>
      </c>
      <c r="E4528" s="167">
        <f>IF('Lineær programmering opg 4'!$M$5=0,"-",(-A4528+'Lineær programmering opg 4'!$M$5)/'Lineær programmering opg 4'!$K$5*-1)</f>
        <v>201.44999999999104</v>
      </c>
      <c r="F4528" s="167" t="str">
        <f>IF('Lineær programmering opg 4'!$E$6=0,"-",(-A4528+'Lineær programmering opg 4'!$M$6)/'Lineær programmering opg 4'!$K$6*-1)</f>
        <v>-</v>
      </c>
      <c r="G4528" s="167" t="str">
        <f>IF('Lineær programmering opg 4'!$D$7=0,"-",((-A4528+'Lineær programmering opg 4'!$M$7)/'Lineær programmering opg 4'!$K$7)*-1)</f>
        <v>-</v>
      </c>
      <c r="H4528" s="167" t="str">
        <f>IF('Lineær programmering opg 4'!$C$8=0,"-",((-A4528+'Lineær programmering opg 4'!$M$8)/'Lineær programmering opg 4'!$K$8)*-1)</f>
        <v>-</v>
      </c>
      <c r="I4528" s="167" t="str">
        <f>IF('Lineær programmering opg 4'!$D$8=0,"-",'Lineær programmering opg 4'!$G$8)</f>
        <v>-</v>
      </c>
      <c r="J4528" s="295">
        <f>A4528*'Lineær programmering opg 4'!$C$11+Datatabel!C4528*'Lineær programmering opg 4'!$D$11</f>
        <v>43357.499999999854</v>
      </c>
      <c r="K4528" s="9">
        <f t="shared" si="352"/>
        <v>0</v>
      </c>
      <c r="L4528" s="9">
        <f t="shared" si="353"/>
        <v>0</v>
      </c>
    </row>
    <row r="4529" spans="1:12" ht="15" x14ac:dyDescent="0.25">
      <c r="A4529" s="167">
        <f t="shared" si="351"/>
        <v>131.37600000001197</v>
      </c>
      <c r="B4529" s="325">
        <f t="shared" si="354"/>
        <v>0.54740000000004985</v>
      </c>
      <c r="C4529" s="167">
        <f t="shared" si="350"/>
        <v>201.46799999999104</v>
      </c>
      <c r="D4529" s="167">
        <f>IF('Lineær programmering opg 4'!$M$4=0,"-",(-A4529+'Lineær programmering opg 4'!$M$4)/'Lineær programmering opg 4'!$K$4*-1)</f>
        <v>217.24799999997606</v>
      </c>
      <c r="E4529" s="167">
        <f>IF('Lineær programmering opg 4'!$M$5=0,"-",(-A4529+'Lineær programmering opg 4'!$M$5)/'Lineær programmering opg 4'!$K$5*-1)</f>
        <v>201.46799999999104</v>
      </c>
      <c r="F4529" s="167" t="str">
        <f>IF('Lineær programmering opg 4'!$E$6=0,"-",(-A4529+'Lineær programmering opg 4'!$M$6)/'Lineær programmering opg 4'!$K$6*-1)</f>
        <v>-</v>
      </c>
      <c r="G4529" s="167" t="str">
        <f>IF('Lineær programmering opg 4'!$D$7=0,"-",((-A4529+'Lineær programmering opg 4'!$M$7)/'Lineær programmering opg 4'!$K$7)*-1)</f>
        <v>-</v>
      </c>
      <c r="H4529" s="167" t="str">
        <f>IF('Lineær programmering opg 4'!$C$8=0,"-",((-A4529+'Lineær programmering opg 4'!$M$8)/'Lineær programmering opg 4'!$K$8)*-1)</f>
        <v>-</v>
      </c>
      <c r="I4529" s="167" t="str">
        <f>IF('Lineær programmering opg 4'!$D$8=0,"-",'Lineær programmering opg 4'!$G$8)</f>
        <v>-</v>
      </c>
      <c r="J4529" s="295">
        <f>A4529*'Lineær programmering opg 4'!$C$11+Datatabel!C4529*'Lineær programmering opg 4'!$D$11</f>
        <v>43357.79999999985</v>
      </c>
      <c r="K4529" s="9">
        <f t="shared" si="352"/>
        <v>0</v>
      </c>
      <c r="L4529" s="9">
        <f t="shared" si="353"/>
        <v>0</v>
      </c>
    </row>
    <row r="4530" spans="1:12" ht="15" x14ac:dyDescent="0.25">
      <c r="A4530" s="167">
        <f t="shared" si="351"/>
        <v>131.35200000001197</v>
      </c>
      <c r="B4530" s="325">
        <f t="shared" si="354"/>
        <v>0.54730000000004986</v>
      </c>
      <c r="C4530" s="167">
        <f t="shared" si="350"/>
        <v>201.48599999999104</v>
      </c>
      <c r="D4530" s="167">
        <f>IF('Lineær programmering opg 4'!$M$4=0,"-",(-A4530+'Lineær programmering opg 4'!$M$4)/'Lineær programmering opg 4'!$K$4*-1)</f>
        <v>217.29599999997606</v>
      </c>
      <c r="E4530" s="167">
        <f>IF('Lineær programmering opg 4'!$M$5=0,"-",(-A4530+'Lineær programmering opg 4'!$M$5)/'Lineær programmering opg 4'!$K$5*-1)</f>
        <v>201.48599999999104</v>
      </c>
      <c r="F4530" s="167" t="str">
        <f>IF('Lineær programmering opg 4'!$E$6=0,"-",(-A4530+'Lineær programmering opg 4'!$M$6)/'Lineær programmering opg 4'!$K$6*-1)</f>
        <v>-</v>
      </c>
      <c r="G4530" s="167" t="str">
        <f>IF('Lineær programmering opg 4'!$D$7=0,"-",((-A4530+'Lineær programmering opg 4'!$M$7)/'Lineær programmering opg 4'!$K$7)*-1)</f>
        <v>-</v>
      </c>
      <c r="H4530" s="167" t="str">
        <f>IF('Lineær programmering opg 4'!$C$8=0,"-",((-A4530+'Lineær programmering opg 4'!$M$8)/'Lineær programmering opg 4'!$K$8)*-1)</f>
        <v>-</v>
      </c>
      <c r="I4530" s="167" t="str">
        <f>IF('Lineær programmering opg 4'!$D$8=0,"-",'Lineær programmering opg 4'!$G$8)</f>
        <v>-</v>
      </c>
      <c r="J4530" s="295">
        <f>A4530*'Lineær programmering opg 4'!$C$11+Datatabel!C4530*'Lineær programmering opg 4'!$D$11</f>
        <v>43358.099999999853</v>
      </c>
      <c r="K4530" s="9">
        <f t="shared" si="352"/>
        <v>0</v>
      </c>
      <c r="L4530" s="9">
        <f t="shared" si="353"/>
        <v>0</v>
      </c>
    </row>
    <row r="4531" spans="1:12" ht="15" x14ac:dyDescent="0.25">
      <c r="A4531" s="167">
        <f t="shared" si="351"/>
        <v>131.32800000001197</v>
      </c>
      <c r="B4531" s="325">
        <f t="shared" si="354"/>
        <v>0.54720000000004987</v>
      </c>
      <c r="C4531" s="167">
        <f t="shared" si="350"/>
        <v>201.50399999999104</v>
      </c>
      <c r="D4531" s="167">
        <f>IF('Lineær programmering opg 4'!$M$4=0,"-",(-A4531+'Lineær programmering opg 4'!$M$4)/'Lineær programmering opg 4'!$K$4*-1)</f>
        <v>217.34399999997606</v>
      </c>
      <c r="E4531" s="167">
        <f>IF('Lineær programmering opg 4'!$M$5=0,"-",(-A4531+'Lineær programmering opg 4'!$M$5)/'Lineær programmering opg 4'!$K$5*-1)</f>
        <v>201.50399999999104</v>
      </c>
      <c r="F4531" s="167" t="str">
        <f>IF('Lineær programmering opg 4'!$E$6=0,"-",(-A4531+'Lineær programmering opg 4'!$M$6)/'Lineær programmering opg 4'!$K$6*-1)</f>
        <v>-</v>
      </c>
      <c r="G4531" s="167" t="str">
        <f>IF('Lineær programmering opg 4'!$D$7=0,"-",((-A4531+'Lineær programmering opg 4'!$M$7)/'Lineær programmering opg 4'!$K$7)*-1)</f>
        <v>-</v>
      </c>
      <c r="H4531" s="167" t="str">
        <f>IF('Lineær programmering opg 4'!$C$8=0,"-",((-A4531+'Lineær programmering opg 4'!$M$8)/'Lineær programmering opg 4'!$K$8)*-1)</f>
        <v>-</v>
      </c>
      <c r="I4531" s="167" t="str">
        <f>IF('Lineær programmering opg 4'!$D$8=0,"-",'Lineær programmering opg 4'!$G$8)</f>
        <v>-</v>
      </c>
      <c r="J4531" s="295">
        <f>A4531*'Lineær programmering opg 4'!$C$11+Datatabel!C4531*'Lineær programmering opg 4'!$D$11</f>
        <v>43358.399999999849</v>
      </c>
      <c r="K4531" s="9">
        <f t="shared" si="352"/>
        <v>0</v>
      </c>
      <c r="L4531" s="9">
        <f t="shared" si="353"/>
        <v>0</v>
      </c>
    </row>
    <row r="4532" spans="1:12" ht="15" x14ac:dyDescent="0.25">
      <c r="A4532" s="167">
        <f t="shared" si="351"/>
        <v>131.30400000001197</v>
      </c>
      <c r="B4532" s="325">
        <f t="shared" si="354"/>
        <v>0.54710000000004988</v>
      </c>
      <c r="C4532" s="167">
        <f t="shared" si="350"/>
        <v>201.52199999999104</v>
      </c>
      <c r="D4532" s="167">
        <f>IF('Lineær programmering opg 4'!$M$4=0,"-",(-A4532+'Lineær programmering opg 4'!$M$4)/'Lineær programmering opg 4'!$K$4*-1)</f>
        <v>217.39199999997606</v>
      </c>
      <c r="E4532" s="167">
        <f>IF('Lineær programmering opg 4'!$M$5=0,"-",(-A4532+'Lineær programmering opg 4'!$M$5)/'Lineær programmering opg 4'!$K$5*-1)</f>
        <v>201.52199999999104</v>
      </c>
      <c r="F4532" s="167" t="str">
        <f>IF('Lineær programmering opg 4'!$E$6=0,"-",(-A4532+'Lineær programmering opg 4'!$M$6)/'Lineær programmering opg 4'!$K$6*-1)</f>
        <v>-</v>
      </c>
      <c r="G4532" s="167" t="str">
        <f>IF('Lineær programmering opg 4'!$D$7=0,"-",((-A4532+'Lineær programmering opg 4'!$M$7)/'Lineær programmering opg 4'!$K$7)*-1)</f>
        <v>-</v>
      </c>
      <c r="H4532" s="167" t="str">
        <f>IF('Lineær programmering opg 4'!$C$8=0,"-",((-A4532+'Lineær programmering opg 4'!$M$8)/'Lineær programmering opg 4'!$K$8)*-1)</f>
        <v>-</v>
      </c>
      <c r="I4532" s="167" t="str">
        <f>IF('Lineær programmering opg 4'!$D$8=0,"-",'Lineær programmering opg 4'!$G$8)</f>
        <v>-</v>
      </c>
      <c r="J4532" s="295">
        <f>A4532*'Lineær programmering opg 4'!$C$11+Datatabel!C4532*'Lineær programmering opg 4'!$D$11</f>
        <v>43358.699999999852</v>
      </c>
      <c r="K4532" s="9">
        <f t="shared" si="352"/>
        <v>0</v>
      </c>
      <c r="L4532" s="9">
        <f t="shared" si="353"/>
        <v>0</v>
      </c>
    </row>
    <row r="4533" spans="1:12" ht="15" x14ac:dyDescent="0.25">
      <c r="A4533" s="167">
        <f t="shared" si="351"/>
        <v>131.28000000001197</v>
      </c>
      <c r="B4533" s="325">
        <f t="shared" si="354"/>
        <v>0.54700000000004989</v>
      </c>
      <c r="C4533" s="167">
        <f t="shared" si="350"/>
        <v>201.53999999999104</v>
      </c>
      <c r="D4533" s="167">
        <f>IF('Lineær programmering opg 4'!$M$4=0,"-",(-A4533+'Lineær programmering opg 4'!$M$4)/'Lineær programmering opg 4'!$K$4*-1)</f>
        <v>217.43999999997607</v>
      </c>
      <c r="E4533" s="167">
        <f>IF('Lineær programmering opg 4'!$M$5=0,"-",(-A4533+'Lineær programmering opg 4'!$M$5)/'Lineær programmering opg 4'!$K$5*-1)</f>
        <v>201.53999999999104</v>
      </c>
      <c r="F4533" s="167" t="str">
        <f>IF('Lineær programmering opg 4'!$E$6=0,"-",(-A4533+'Lineær programmering opg 4'!$M$6)/'Lineær programmering opg 4'!$K$6*-1)</f>
        <v>-</v>
      </c>
      <c r="G4533" s="167" t="str">
        <f>IF('Lineær programmering opg 4'!$D$7=0,"-",((-A4533+'Lineær programmering opg 4'!$M$7)/'Lineær programmering opg 4'!$K$7)*-1)</f>
        <v>-</v>
      </c>
      <c r="H4533" s="167" t="str">
        <f>IF('Lineær programmering opg 4'!$C$8=0,"-",((-A4533+'Lineær programmering opg 4'!$M$8)/'Lineær programmering opg 4'!$K$8)*-1)</f>
        <v>-</v>
      </c>
      <c r="I4533" s="167" t="str">
        <f>IF('Lineær programmering opg 4'!$D$8=0,"-",'Lineær programmering opg 4'!$G$8)</f>
        <v>-</v>
      </c>
      <c r="J4533" s="295">
        <f>A4533*'Lineær programmering opg 4'!$C$11+Datatabel!C4533*'Lineær programmering opg 4'!$D$11</f>
        <v>43358.999999999854</v>
      </c>
      <c r="K4533" s="9">
        <f t="shared" si="352"/>
        <v>0</v>
      </c>
      <c r="L4533" s="9">
        <f t="shared" si="353"/>
        <v>0</v>
      </c>
    </row>
    <row r="4534" spans="1:12" ht="15" x14ac:dyDescent="0.25">
      <c r="A4534" s="167">
        <f t="shared" si="351"/>
        <v>131.25600000001197</v>
      </c>
      <c r="B4534" s="325">
        <f t="shared" si="354"/>
        <v>0.5469000000000499</v>
      </c>
      <c r="C4534" s="167">
        <f t="shared" si="350"/>
        <v>201.55799999999104</v>
      </c>
      <c r="D4534" s="167">
        <f>IF('Lineær programmering opg 4'!$M$4=0,"-",(-A4534+'Lineær programmering opg 4'!$M$4)/'Lineær programmering opg 4'!$K$4*-1)</f>
        <v>217.48799999997607</v>
      </c>
      <c r="E4534" s="167">
        <f>IF('Lineær programmering opg 4'!$M$5=0,"-",(-A4534+'Lineær programmering opg 4'!$M$5)/'Lineær programmering opg 4'!$K$5*-1)</f>
        <v>201.55799999999104</v>
      </c>
      <c r="F4534" s="167" t="str">
        <f>IF('Lineær programmering opg 4'!$E$6=0,"-",(-A4534+'Lineær programmering opg 4'!$M$6)/'Lineær programmering opg 4'!$K$6*-1)</f>
        <v>-</v>
      </c>
      <c r="G4534" s="167" t="str">
        <f>IF('Lineær programmering opg 4'!$D$7=0,"-",((-A4534+'Lineær programmering opg 4'!$M$7)/'Lineær programmering opg 4'!$K$7)*-1)</f>
        <v>-</v>
      </c>
      <c r="H4534" s="167" t="str">
        <f>IF('Lineær programmering opg 4'!$C$8=0,"-",((-A4534+'Lineær programmering opg 4'!$M$8)/'Lineær programmering opg 4'!$K$8)*-1)</f>
        <v>-</v>
      </c>
      <c r="I4534" s="167" t="str">
        <f>IF('Lineær programmering opg 4'!$D$8=0,"-",'Lineær programmering opg 4'!$G$8)</f>
        <v>-</v>
      </c>
      <c r="J4534" s="295">
        <f>A4534*'Lineær programmering opg 4'!$C$11+Datatabel!C4534*'Lineær programmering opg 4'!$D$11</f>
        <v>43359.29999999985</v>
      </c>
      <c r="K4534" s="9">
        <f t="shared" si="352"/>
        <v>0</v>
      </c>
      <c r="L4534" s="9">
        <f t="shared" si="353"/>
        <v>0</v>
      </c>
    </row>
    <row r="4535" spans="1:12" ht="15" x14ac:dyDescent="0.25">
      <c r="A4535" s="167">
        <f t="shared" si="351"/>
        <v>131.23200000001196</v>
      </c>
      <c r="B4535" s="325">
        <f t="shared" si="354"/>
        <v>0.54680000000004991</v>
      </c>
      <c r="C4535" s="167">
        <f t="shared" si="350"/>
        <v>201.57599999999104</v>
      </c>
      <c r="D4535" s="167">
        <f>IF('Lineær programmering opg 4'!$M$4=0,"-",(-A4535+'Lineær programmering opg 4'!$M$4)/'Lineær programmering opg 4'!$K$4*-1)</f>
        <v>217.53599999997607</v>
      </c>
      <c r="E4535" s="167">
        <f>IF('Lineær programmering opg 4'!$M$5=0,"-",(-A4535+'Lineær programmering opg 4'!$M$5)/'Lineær programmering opg 4'!$K$5*-1)</f>
        <v>201.57599999999104</v>
      </c>
      <c r="F4535" s="167" t="str">
        <f>IF('Lineær programmering opg 4'!$E$6=0,"-",(-A4535+'Lineær programmering opg 4'!$M$6)/'Lineær programmering opg 4'!$K$6*-1)</f>
        <v>-</v>
      </c>
      <c r="G4535" s="167" t="str">
        <f>IF('Lineær programmering opg 4'!$D$7=0,"-",((-A4535+'Lineær programmering opg 4'!$M$7)/'Lineær programmering opg 4'!$K$7)*-1)</f>
        <v>-</v>
      </c>
      <c r="H4535" s="167" t="str">
        <f>IF('Lineær programmering opg 4'!$C$8=0,"-",((-A4535+'Lineær programmering opg 4'!$M$8)/'Lineær programmering opg 4'!$K$8)*-1)</f>
        <v>-</v>
      </c>
      <c r="I4535" s="167" t="str">
        <f>IF('Lineær programmering opg 4'!$D$8=0,"-",'Lineær programmering opg 4'!$G$8)</f>
        <v>-</v>
      </c>
      <c r="J4535" s="295">
        <f>A4535*'Lineær programmering opg 4'!$C$11+Datatabel!C4535*'Lineær programmering opg 4'!$D$11</f>
        <v>43359.599999999853</v>
      </c>
      <c r="K4535" s="9">
        <f t="shared" si="352"/>
        <v>0</v>
      </c>
      <c r="L4535" s="9">
        <f t="shared" si="353"/>
        <v>0</v>
      </c>
    </row>
    <row r="4536" spans="1:12" ht="15" x14ac:dyDescent="0.25">
      <c r="A4536" s="167">
        <f t="shared" si="351"/>
        <v>131.20800000001199</v>
      </c>
      <c r="B4536" s="325">
        <f t="shared" si="354"/>
        <v>0.54670000000004992</v>
      </c>
      <c r="C4536" s="167">
        <f t="shared" si="350"/>
        <v>201.59399999999098</v>
      </c>
      <c r="D4536" s="167">
        <f>IF('Lineær programmering opg 4'!$M$4=0,"-",(-A4536+'Lineær programmering opg 4'!$M$4)/'Lineær programmering opg 4'!$K$4*-1)</f>
        <v>217.58399999997602</v>
      </c>
      <c r="E4536" s="167">
        <f>IF('Lineær programmering opg 4'!$M$5=0,"-",(-A4536+'Lineær programmering opg 4'!$M$5)/'Lineær programmering opg 4'!$K$5*-1)</f>
        <v>201.59399999999098</v>
      </c>
      <c r="F4536" s="167" t="str">
        <f>IF('Lineær programmering opg 4'!$E$6=0,"-",(-A4536+'Lineær programmering opg 4'!$M$6)/'Lineær programmering opg 4'!$K$6*-1)</f>
        <v>-</v>
      </c>
      <c r="G4536" s="167" t="str">
        <f>IF('Lineær programmering opg 4'!$D$7=0,"-",((-A4536+'Lineær programmering opg 4'!$M$7)/'Lineær programmering opg 4'!$K$7)*-1)</f>
        <v>-</v>
      </c>
      <c r="H4536" s="167" t="str">
        <f>IF('Lineær programmering opg 4'!$C$8=0,"-",((-A4536+'Lineær programmering opg 4'!$M$8)/'Lineær programmering opg 4'!$K$8)*-1)</f>
        <v>-</v>
      </c>
      <c r="I4536" s="167" t="str">
        <f>IF('Lineær programmering opg 4'!$D$8=0,"-",'Lineær programmering opg 4'!$G$8)</f>
        <v>-</v>
      </c>
      <c r="J4536" s="295">
        <f>A4536*'Lineær programmering opg 4'!$C$11+Datatabel!C4536*'Lineær programmering opg 4'!$D$11</f>
        <v>43359.899999999849</v>
      </c>
      <c r="K4536" s="9">
        <f t="shared" si="352"/>
        <v>0</v>
      </c>
      <c r="L4536" s="9">
        <f t="shared" si="353"/>
        <v>0</v>
      </c>
    </row>
    <row r="4537" spans="1:12" ht="15" x14ac:dyDescent="0.25">
      <c r="A4537" s="167">
        <f t="shared" si="351"/>
        <v>131.18400000001199</v>
      </c>
      <c r="B4537" s="325">
        <f t="shared" si="354"/>
        <v>0.54660000000004993</v>
      </c>
      <c r="C4537" s="167">
        <f t="shared" si="350"/>
        <v>201.61199999999099</v>
      </c>
      <c r="D4537" s="167">
        <f>IF('Lineær programmering opg 4'!$M$4=0,"-",(-A4537+'Lineær programmering opg 4'!$M$4)/'Lineær programmering opg 4'!$K$4*-1)</f>
        <v>217.63199999997602</v>
      </c>
      <c r="E4537" s="167">
        <f>IF('Lineær programmering opg 4'!$M$5=0,"-",(-A4537+'Lineær programmering opg 4'!$M$5)/'Lineær programmering opg 4'!$K$5*-1)</f>
        <v>201.61199999999099</v>
      </c>
      <c r="F4537" s="167" t="str">
        <f>IF('Lineær programmering opg 4'!$E$6=0,"-",(-A4537+'Lineær programmering opg 4'!$M$6)/'Lineær programmering opg 4'!$K$6*-1)</f>
        <v>-</v>
      </c>
      <c r="G4537" s="167" t="str">
        <f>IF('Lineær programmering opg 4'!$D$7=0,"-",((-A4537+'Lineær programmering opg 4'!$M$7)/'Lineær programmering opg 4'!$K$7)*-1)</f>
        <v>-</v>
      </c>
      <c r="H4537" s="167" t="str">
        <f>IF('Lineær programmering opg 4'!$C$8=0,"-",((-A4537+'Lineær programmering opg 4'!$M$8)/'Lineær programmering opg 4'!$K$8)*-1)</f>
        <v>-</v>
      </c>
      <c r="I4537" s="167" t="str">
        <f>IF('Lineær programmering opg 4'!$D$8=0,"-",'Lineær programmering opg 4'!$G$8)</f>
        <v>-</v>
      </c>
      <c r="J4537" s="295">
        <f>A4537*'Lineær programmering opg 4'!$C$11+Datatabel!C4537*'Lineær programmering opg 4'!$D$11</f>
        <v>43360.199999999852</v>
      </c>
      <c r="K4537" s="9">
        <f t="shared" si="352"/>
        <v>0</v>
      </c>
      <c r="L4537" s="9">
        <f t="shared" si="353"/>
        <v>0</v>
      </c>
    </row>
    <row r="4538" spans="1:12" ht="15" x14ac:dyDescent="0.25">
      <c r="A4538" s="167">
        <f t="shared" si="351"/>
        <v>131.16000000001199</v>
      </c>
      <c r="B4538" s="325">
        <f t="shared" si="354"/>
        <v>0.54650000000004995</v>
      </c>
      <c r="C4538" s="167">
        <f t="shared" si="350"/>
        <v>201.62999999999099</v>
      </c>
      <c r="D4538" s="167">
        <f>IF('Lineær programmering opg 4'!$M$4=0,"-",(-A4538+'Lineær programmering opg 4'!$M$4)/'Lineær programmering opg 4'!$K$4*-1)</f>
        <v>217.67999999997602</v>
      </c>
      <c r="E4538" s="167">
        <f>IF('Lineær programmering opg 4'!$M$5=0,"-",(-A4538+'Lineær programmering opg 4'!$M$5)/'Lineær programmering opg 4'!$K$5*-1)</f>
        <v>201.62999999999099</v>
      </c>
      <c r="F4538" s="167" t="str">
        <f>IF('Lineær programmering opg 4'!$E$6=0,"-",(-A4538+'Lineær programmering opg 4'!$M$6)/'Lineær programmering opg 4'!$K$6*-1)</f>
        <v>-</v>
      </c>
      <c r="G4538" s="167" t="str">
        <f>IF('Lineær programmering opg 4'!$D$7=0,"-",((-A4538+'Lineær programmering opg 4'!$M$7)/'Lineær programmering opg 4'!$K$7)*-1)</f>
        <v>-</v>
      </c>
      <c r="H4538" s="167" t="str">
        <f>IF('Lineær programmering opg 4'!$C$8=0,"-",((-A4538+'Lineær programmering opg 4'!$M$8)/'Lineær programmering opg 4'!$K$8)*-1)</f>
        <v>-</v>
      </c>
      <c r="I4538" s="167" t="str">
        <f>IF('Lineær programmering opg 4'!$D$8=0,"-",'Lineær programmering opg 4'!$G$8)</f>
        <v>-</v>
      </c>
      <c r="J4538" s="295">
        <f>A4538*'Lineær programmering opg 4'!$C$11+Datatabel!C4538*'Lineær programmering opg 4'!$D$11</f>
        <v>43360.499999999847</v>
      </c>
      <c r="K4538" s="9">
        <f t="shared" si="352"/>
        <v>0</v>
      </c>
      <c r="L4538" s="9">
        <f t="shared" si="353"/>
        <v>0</v>
      </c>
    </row>
    <row r="4539" spans="1:12" ht="15" x14ac:dyDescent="0.25">
      <c r="A4539" s="167">
        <f t="shared" si="351"/>
        <v>131.13600000001199</v>
      </c>
      <c r="B4539" s="325">
        <f t="shared" si="354"/>
        <v>0.54640000000004996</v>
      </c>
      <c r="C4539" s="167">
        <f t="shared" si="350"/>
        <v>201.64799999999099</v>
      </c>
      <c r="D4539" s="167">
        <f>IF('Lineær programmering opg 4'!$M$4=0,"-",(-A4539+'Lineær programmering opg 4'!$M$4)/'Lineær programmering opg 4'!$K$4*-1)</f>
        <v>217.72799999997602</v>
      </c>
      <c r="E4539" s="167">
        <f>IF('Lineær programmering opg 4'!$M$5=0,"-",(-A4539+'Lineær programmering opg 4'!$M$5)/'Lineær programmering opg 4'!$K$5*-1)</f>
        <v>201.64799999999099</v>
      </c>
      <c r="F4539" s="167" t="str">
        <f>IF('Lineær programmering opg 4'!$E$6=0,"-",(-A4539+'Lineær programmering opg 4'!$M$6)/'Lineær programmering opg 4'!$K$6*-1)</f>
        <v>-</v>
      </c>
      <c r="G4539" s="167" t="str">
        <f>IF('Lineær programmering opg 4'!$D$7=0,"-",((-A4539+'Lineær programmering opg 4'!$M$7)/'Lineær programmering opg 4'!$K$7)*-1)</f>
        <v>-</v>
      </c>
      <c r="H4539" s="167" t="str">
        <f>IF('Lineær programmering opg 4'!$C$8=0,"-",((-A4539+'Lineær programmering opg 4'!$M$8)/'Lineær programmering opg 4'!$K$8)*-1)</f>
        <v>-</v>
      </c>
      <c r="I4539" s="167" t="str">
        <f>IF('Lineær programmering opg 4'!$D$8=0,"-",'Lineær programmering opg 4'!$G$8)</f>
        <v>-</v>
      </c>
      <c r="J4539" s="295">
        <f>A4539*'Lineær programmering opg 4'!$C$11+Datatabel!C4539*'Lineær programmering opg 4'!$D$11</f>
        <v>43360.799999999843</v>
      </c>
      <c r="K4539" s="9">
        <f t="shared" si="352"/>
        <v>0</v>
      </c>
      <c r="L4539" s="9">
        <f t="shared" si="353"/>
        <v>0</v>
      </c>
    </row>
    <row r="4540" spans="1:12" ht="15" x14ac:dyDescent="0.25">
      <c r="A4540" s="167">
        <f t="shared" si="351"/>
        <v>131.11200000001199</v>
      </c>
      <c r="B4540" s="325">
        <f t="shared" si="354"/>
        <v>0.54630000000004997</v>
      </c>
      <c r="C4540" s="167">
        <f t="shared" si="350"/>
        <v>201.66599999999099</v>
      </c>
      <c r="D4540" s="167">
        <f>IF('Lineær programmering opg 4'!$M$4=0,"-",(-A4540+'Lineær programmering opg 4'!$M$4)/'Lineær programmering opg 4'!$K$4*-1)</f>
        <v>217.77599999997602</v>
      </c>
      <c r="E4540" s="167">
        <f>IF('Lineær programmering opg 4'!$M$5=0,"-",(-A4540+'Lineær programmering opg 4'!$M$5)/'Lineær programmering opg 4'!$K$5*-1)</f>
        <v>201.66599999999099</v>
      </c>
      <c r="F4540" s="167" t="str">
        <f>IF('Lineær programmering opg 4'!$E$6=0,"-",(-A4540+'Lineær programmering opg 4'!$M$6)/'Lineær programmering opg 4'!$K$6*-1)</f>
        <v>-</v>
      </c>
      <c r="G4540" s="167" t="str">
        <f>IF('Lineær programmering opg 4'!$D$7=0,"-",((-A4540+'Lineær programmering opg 4'!$M$7)/'Lineær programmering opg 4'!$K$7)*-1)</f>
        <v>-</v>
      </c>
      <c r="H4540" s="167" t="str">
        <f>IF('Lineær programmering opg 4'!$C$8=0,"-",((-A4540+'Lineær programmering opg 4'!$M$8)/'Lineær programmering opg 4'!$K$8)*-1)</f>
        <v>-</v>
      </c>
      <c r="I4540" s="167" t="str">
        <f>IF('Lineær programmering opg 4'!$D$8=0,"-",'Lineær programmering opg 4'!$G$8)</f>
        <v>-</v>
      </c>
      <c r="J4540" s="295">
        <f>A4540*'Lineær programmering opg 4'!$C$11+Datatabel!C4540*'Lineær programmering opg 4'!$D$11</f>
        <v>43361.099999999846</v>
      </c>
      <c r="K4540" s="9">
        <f t="shared" si="352"/>
        <v>0</v>
      </c>
      <c r="L4540" s="9">
        <f t="shared" si="353"/>
        <v>0</v>
      </c>
    </row>
    <row r="4541" spans="1:12" ht="15" x14ac:dyDescent="0.25">
      <c r="A4541" s="167">
        <f t="shared" si="351"/>
        <v>131.08800000001199</v>
      </c>
      <c r="B4541" s="325">
        <f t="shared" si="354"/>
        <v>0.54620000000004998</v>
      </c>
      <c r="C4541" s="167">
        <f t="shared" si="350"/>
        <v>201.68399999999099</v>
      </c>
      <c r="D4541" s="167">
        <f>IF('Lineær programmering opg 4'!$M$4=0,"-",(-A4541+'Lineær programmering opg 4'!$M$4)/'Lineær programmering opg 4'!$K$4*-1)</f>
        <v>217.82399999997602</v>
      </c>
      <c r="E4541" s="167">
        <f>IF('Lineær programmering opg 4'!$M$5=0,"-",(-A4541+'Lineær programmering opg 4'!$M$5)/'Lineær programmering opg 4'!$K$5*-1)</f>
        <v>201.68399999999099</v>
      </c>
      <c r="F4541" s="167" t="str">
        <f>IF('Lineær programmering opg 4'!$E$6=0,"-",(-A4541+'Lineær programmering opg 4'!$M$6)/'Lineær programmering opg 4'!$K$6*-1)</f>
        <v>-</v>
      </c>
      <c r="G4541" s="167" t="str">
        <f>IF('Lineær programmering opg 4'!$D$7=0,"-",((-A4541+'Lineær programmering opg 4'!$M$7)/'Lineær programmering opg 4'!$K$7)*-1)</f>
        <v>-</v>
      </c>
      <c r="H4541" s="167" t="str">
        <f>IF('Lineær programmering opg 4'!$C$8=0,"-",((-A4541+'Lineær programmering opg 4'!$M$8)/'Lineær programmering opg 4'!$K$8)*-1)</f>
        <v>-</v>
      </c>
      <c r="I4541" s="167" t="str">
        <f>IF('Lineær programmering opg 4'!$D$8=0,"-",'Lineær programmering opg 4'!$G$8)</f>
        <v>-</v>
      </c>
      <c r="J4541" s="295">
        <f>A4541*'Lineær programmering opg 4'!$C$11+Datatabel!C4541*'Lineær programmering opg 4'!$D$11</f>
        <v>43361.399999999849</v>
      </c>
      <c r="K4541" s="9">
        <f t="shared" si="352"/>
        <v>0</v>
      </c>
      <c r="L4541" s="9">
        <f t="shared" si="353"/>
        <v>0</v>
      </c>
    </row>
    <row r="4542" spans="1:12" ht="15" x14ac:dyDescent="0.25">
      <c r="A4542" s="167">
        <f t="shared" si="351"/>
        <v>131.06400000001199</v>
      </c>
      <c r="B4542" s="325">
        <f t="shared" si="354"/>
        <v>0.54610000000004999</v>
      </c>
      <c r="C4542" s="167">
        <f t="shared" si="350"/>
        <v>201.70199999999099</v>
      </c>
      <c r="D4542" s="167">
        <f>IF('Lineær programmering opg 4'!$M$4=0,"-",(-A4542+'Lineær programmering opg 4'!$M$4)/'Lineær programmering opg 4'!$K$4*-1)</f>
        <v>217.87199999997603</v>
      </c>
      <c r="E4542" s="167">
        <f>IF('Lineær programmering opg 4'!$M$5=0,"-",(-A4542+'Lineær programmering opg 4'!$M$5)/'Lineær programmering opg 4'!$K$5*-1)</f>
        <v>201.70199999999099</v>
      </c>
      <c r="F4542" s="167" t="str">
        <f>IF('Lineær programmering opg 4'!$E$6=0,"-",(-A4542+'Lineær programmering opg 4'!$M$6)/'Lineær programmering opg 4'!$K$6*-1)</f>
        <v>-</v>
      </c>
      <c r="G4542" s="167" t="str">
        <f>IF('Lineær programmering opg 4'!$D$7=0,"-",((-A4542+'Lineær programmering opg 4'!$M$7)/'Lineær programmering opg 4'!$K$7)*-1)</f>
        <v>-</v>
      </c>
      <c r="H4542" s="167" t="str">
        <f>IF('Lineær programmering opg 4'!$C$8=0,"-",((-A4542+'Lineær programmering opg 4'!$M$8)/'Lineær programmering opg 4'!$K$8)*-1)</f>
        <v>-</v>
      </c>
      <c r="I4542" s="167" t="str">
        <f>IF('Lineær programmering opg 4'!$D$8=0,"-",'Lineær programmering opg 4'!$G$8)</f>
        <v>-</v>
      </c>
      <c r="J4542" s="295">
        <f>A4542*'Lineær programmering opg 4'!$C$11+Datatabel!C4542*'Lineær programmering opg 4'!$D$11</f>
        <v>43361.699999999852</v>
      </c>
      <c r="K4542" s="9">
        <f t="shared" si="352"/>
        <v>0</v>
      </c>
      <c r="L4542" s="9">
        <f t="shared" si="353"/>
        <v>0</v>
      </c>
    </row>
    <row r="4543" spans="1:12" ht="15" x14ac:dyDescent="0.25">
      <c r="A4543" s="167">
        <f t="shared" si="351"/>
        <v>131.04000000001201</v>
      </c>
      <c r="B4543" s="325">
        <f t="shared" si="354"/>
        <v>0.54600000000005</v>
      </c>
      <c r="C4543" s="167">
        <f t="shared" si="350"/>
        <v>201.71999999999099</v>
      </c>
      <c r="D4543" s="167">
        <f>IF('Lineær programmering opg 4'!$M$4=0,"-",(-A4543+'Lineær programmering opg 4'!$M$4)/'Lineær programmering opg 4'!$K$4*-1)</f>
        <v>217.91999999997597</v>
      </c>
      <c r="E4543" s="167">
        <f>IF('Lineær programmering opg 4'!$M$5=0,"-",(-A4543+'Lineær programmering opg 4'!$M$5)/'Lineær programmering opg 4'!$K$5*-1)</f>
        <v>201.71999999999099</v>
      </c>
      <c r="F4543" s="167" t="str">
        <f>IF('Lineær programmering opg 4'!$E$6=0,"-",(-A4543+'Lineær programmering opg 4'!$M$6)/'Lineær programmering opg 4'!$K$6*-1)</f>
        <v>-</v>
      </c>
      <c r="G4543" s="167" t="str">
        <f>IF('Lineær programmering opg 4'!$D$7=0,"-",((-A4543+'Lineær programmering opg 4'!$M$7)/'Lineær programmering opg 4'!$K$7)*-1)</f>
        <v>-</v>
      </c>
      <c r="H4543" s="167" t="str">
        <f>IF('Lineær programmering opg 4'!$C$8=0,"-",((-A4543+'Lineær programmering opg 4'!$M$8)/'Lineær programmering opg 4'!$K$8)*-1)</f>
        <v>-</v>
      </c>
      <c r="I4543" s="167" t="str">
        <f>IF('Lineær programmering opg 4'!$D$8=0,"-",'Lineær programmering opg 4'!$G$8)</f>
        <v>-</v>
      </c>
      <c r="J4543" s="295">
        <f>A4543*'Lineær programmering opg 4'!$C$11+Datatabel!C4543*'Lineær programmering opg 4'!$D$11</f>
        <v>43361.999999999847</v>
      </c>
      <c r="K4543" s="9">
        <f t="shared" si="352"/>
        <v>0</v>
      </c>
      <c r="L4543" s="9">
        <f t="shared" si="353"/>
        <v>0</v>
      </c>
    </row>
    <row r="4544" spans="1:12" ht="15" x14ac:dyDescent="0.25">
      <c r="A4544" s="167">
        <f t="shared" si="351"/>
        <v>131.01600000001201</v>
      </c>
      <c r="B4544" s="325">
        <f t="shared" si="354"/>
        <v>0.54590000000005001</v>
      </c>
      <c r="C4544" s="167">
        <f t="shared" si="350"/>
        <v>201.73799999999099</v>
      </c>
      <c r="D4544" s="167">
        <f>IF('Lineær programmering opg 4'!$M$4=0,"-",(-A4544+'Lineær programmering opg 4'!$M$4)/'Lineær programmering opg 4'!$K$4*-1)</f>
        <v>217.96799999997597</v>
      </c>
      <c r="E4544" s="167">
        <f>IF('Lineær programmering opg 4'!$M$5=0,"-",(-A4544+'Lineær programmering opg 4'!$M$5)/'Lineær programmering opg 4'!$K$5*-1)</f>
        <v>201.73799999999099</v>
      </c>
      <c r="F4544" s="167" t="str">
        <f>IF('Lineær programmering opg 4'!$E$6=0,"-",(-A4544+'Lineær programmering opg 4'!$M$6)/'Lineær programmering opg 4'!$K$6*-1)</f>
        <v>-</v>
      </c>
      <c r="G4544" s="167" t="str">
        <f>IF('Lineær programmering opg 4'!$D$7=0,"-",((-A4544+'Lineær programmering opg 4'!$M$7)/'Lineær programmering opg 4'!$K$7)*-1)</f>
        <v>-</v>
      </c>
      <c r="H4544" s="167" t="str">
        <f>IF('Lineær programmering opg 4'!$C$8=0,"-",((-A4544+'Lineær programmering opg 4'!$M$8)/'Lineær programmering opg 4'!$K$8)*-1)</f>
        <v>-</v>
      </c>
      <c r="I4544" s="167" t="str">
        <f>IF('Lineær programmering opg 4'!$D$8=0,"-",'Lineær programmering opg 4'!$G$8)</f>
        <v>-</v>
      </c>
      <c r="J4544" s="295">
        <f>A4544*'Lineær programmering opg 4'!$C$11+Datatabel!C4544*'Lineær programmering opg 4'!$D$11</f>
        <v>43362.29999999985</v>
      </c>
      <c r="K4544" s="9">
        <f t="shared" si="352"/>
        <v>0</v>
      </c>
      <c r="L4544" s="9">
        <f t="shared" si="353"/>
        <v>0</v>
      </c>
    </row>
    <row r="4545" spans="1:12" ht="15" x14ac:dyDescent="0.25">
      <c r="A4545" s="167">
        <f t="shared" si="351"/>
        <v>130.99200000001201</v>
      </c>
      <c r="B4545" s="325">
        <f t="shared" si="354"/>
        <v>0.54580000000005002</v>
      </c>
      <c r="C4545" s="167">
        <f t="shared" si="350"/>
        <v>201.75599999999099</v>
      </c>
      <c r="D4545" s="167">
        <f>IF('Lineær programmering opg 4'!$M$4=0,"-",(-A4545+'Lineær programmering opg 4'!$M$4)/'Lineær programmering opg 4'!$K$4*-1)</f>
        <v>218.01599999997597</v>
      </c>
      <c r="E4545" s="167">
        <f>IF('Lineær programmering opg 4'!$M$5=0,"-",(-A4545+'Lineær programmering opg 4'!$M$5)/'Lineær programmering opg 4'!$K$5*-1)</f>
        <v>201.75599999999099</v>
      </c>
      <c r="F4545" s="167" t="str">
        <f>IF('Lineær programmering opg 4'!$E$6=0,"-",(-A4545+'Lineær programmering opg 4'!$M$6)/'Lineær programmering opg 4'!$K$6*-1)</f>
        <v>-</v>
      </c>
      <c r="G4545" s="167" t="str">
        <f>IF('Lineær programmering opg 4'!$D$7=0,"-",((-A4545+'Lineær programmering opg 4'!$M$7)/'Lineær programmering opg 4'!$K$7)*-1)</f>
        <v>-</v>
      </c>
      <c r="H4545" s="167" t="str">
        <f>IF('Lineær programmering opg 4'!$C$8=0,"-",((-A4545+'Lineær programmering opg 4'!$M$8)/'Lineær programmering opg 4'!$K$8)*-1)</f>
        <v>-</v>
      </c>
      <c r="I4545" s="167" t="str">
        <f>IF('Lineær programmering opg 4'!$D$8=0,"-",'Lineær programmering opg 4'!$G$8)</f>
        <v>-</v>
      </c>
      <c r="J4545" s="295">
        <f>A4545*'Lineær programmering opg 4'!$C$11+Datatabel!C4545*'Lineær programmering opg 4'!$D$11</f>
        <v>43362.599999999846</v>
      </c>
      <c r="K4545" s="9">
        <f t="shared" si="352"/>
        <v>0</v>
      </c>
      <c r="L4545" s="9">
        <f t="shared" si="353"/>
        <v>0</v>
      </c>
    </row>
    <row r="4546" spans="1:12" ht="15" x14ac:dyDescent="0.25">
      <c r="A4546" s="167">
        <f t="shared" si="351"/>
        <v>130.96800000001201</v>
      </c>
      <c r="B4546" s="325">
        <f t="shared" si="354"/>
        <v>0.54570000000005003</v>
      </c>
      <c r="C4546" s="167">
        <f t="shared" si="350"/>
        <v>201.77399999999099</v>
      </c>
      <c r="D4546" s="167">
        <f>IF('Lineær programmering opg 4'!$M$4=0,"-",(-A4546+'Lineær programmering opg 4'!$M$4)/'Lineær programmering opg 4'!$K$4*-1)</f>
        <v>218.06399999997598</v>
      </c>
      <c r="E4546" s="167">
        <f>IF('Lineær programmering opg 4'!$M$5=0,"-",(-A4546+'Lineær programmering opg 4'!$M$5)/'Lineær programmering opg 4'!$K$5*-1)</f>
        <v>201.77399999999099</v>
      </c>
      <c r="F4546" s="167" t="str">
        <f>IF('Lineær programmering opg 4'!$E$6=0,"-",(-A4546+'Lineær programmering opg 4'!$M$6)/'Lineær programmering opg 4'!$K$6*-1)</f>
        <v>-</v>
      </c>
      <c r="G4546" s="167" t="str">
        <f>IF('Lineær programmering opg 4'!$D$7=0,"-",((-A4546+'Lineær programmering opg 4'!$M$7)/'Lineær programmering opg 4'!$K$7)*-1)</f>
        <v>-</v>
      </c>
      <c r="H4546" s="167" t="str">
        <f>IF('Lineær programmering opg 4'!$C$8=0,"-",((-A4546+'Lineær programmering opg 4'!$M$8)/'Lineær programmering opg 4'!$K$8)*-1)</f>
        <v>-</v>
      </c>
      <c r="I4546" s="167" t="str">
        <f>IF('Lineær programmering opg 4'!$D$8=0,"-",'Lineær programmering opg 4'!$G$8)</f>
        <v>-</v>
      </c>
      <c r="J4546" s="295">
        <f>A4546*'Lineær programmering opg 4'!$C$11+Datatabel!C4546*'Lineær programmering opg 4'!$D$11</f>
        <v>43362.899999999849</v>
      </c>
      <c r="K4546" s="9">
        <f t="shared" si="352"/>
        <v>0</v>
      </c>
      <c r="L4546" s="9">
        <f t="shared" si="353"/>
        <v>0</v>
      </c>
    </row>
    <row r="4547" spans="1:12" ht="15" x14ac:dyDescent="0.25">
      <c r="A4547" s="167">
        <f t="shared" si="351"/>
        <v>130.94400000001201</v>
      </c>
      <c r="B4547" s="325">
        <f t="shared" si="354"/>
        <v>0.54560000000005004</v>
      </c>
      <c r="C4547" s="167">
        <f t="shared" ref="C4547:C4610" si="355">MIN(D4547,E4547,F4547,G4547,H4547,I4547)</f>
        <v>201.79199999999099</v>
      </c>
      <c r="D4547" s="167">
        <f>IF('Lineær programmering opg 4'!$M$4=0,"-",(-A4547+'Lineær programmering opg 4'!$M$4)/'Lineær programmering opg 4'!$K$4*-1)</f>
        <v>218.11199999997598</v>
      </c>
      <c r="E4547" s="167">
        <f>IF('Lineær programmering opg 4'!$M$5=0,"-",(-A4547+'Lineær programmering opg 4'!$M$5)/'Lineær programmering opg 4'!$K$5*-1)</f>
        <v>201.79199999999099</v>
      </c>
      <c r="F4547" s="167" t="str">
        <f>IF('Lineær programmering opg 4'!$E$6=0,"-",(-A4547+'Lineær programmering opg 4'!$M$6)/'Lineær programmering opg 4'!$K$6*-1)</f>
        <v>-</v>
      </c>
      <c r="G4547" s="167" t="str">
        <f>IF('Lineær programmering opg 4'!$D$7=0,"-",((-A4547+'Lineær programmering opg 4'!$M$7)/'Lineær programmering opg 4'!$K$7)*-1)</f>
        <v>-</v>
      </c>
      <c r="H4547" s="167" t="str">
        <f>IF('Lineær programmering opg 4'!$C$8=0,"-",((-A4547+'Lineær programmering opg 4'!$M$8)/'Lineær programmering opg 4'!$K$8)*-1)</f>
        <v>-</v>
      </c>
      <c r="I4547" s="167" t="str">
        <f>IF('Lineær programmering opg 4'!$D$8=0,"-",'Lineær programmering opg 4'!$G$8)</f>
        <v>-</v>
      </c>
      <c r="J4547" s="295">
        <f>A4547*'Lineær programmering opg 4'!$C$11+Datatabel!C4547*'Lineær programmering opg 4'!$D$11</f>
        <v>43363.199999999852</v>
      </c>
      <c r="K4547" s="9">
        <f t="shared" si="352"/>
        <v>0</v>
      </c>
      <c r="L4547" s="9">
        <f t="shared" si="353"/>
        <v>0</v>
      </c>
    </row>
    <row r="4548" spans="1:12" ht="15" x14ac:dyDescent="0.25">
      <c r="A4548" s="167">
        <f t="shared" ref="A4548:A4611" si="356">$A$3*B4548</f>
        <v>130.92000000001201</v>
      </c>
      <c r="B4548" s="325">
        <f t="shared" si="354"/>
        <v>0.54550000000005006</v>
      </c>
      <c r="C4548" s="167">
        <f t="shared" si="355"/>
        <v>201.80999999999099</v>
      </c>
      <c r="D4548" s="167">
        <f>IF('Lineær programmering opg 4'!$M$4=0,"-",(-A4548+'Lineær programmering opg 4'!$M$4)/'Lineær programmering opg 4'!$K$4*-1)</f>
        <v>218.15999999997598</v>
      </c>
      <c r="E4548" s="167">
        <f>IF('Lineær programmering opg 4'!$M$5=0,"-",(-A4548+'Lineær programmering opg 4'!$M$5)/'Lineær programmering opg 4'!$K$5*-1)</f>
        <v>201.80999999999099</v>
      </c>
      <c r="F4548" s="167" t="str">
        <f>IF('Lineær programmering opg 4'!$E$6=0,"-",(-A4548+'Lineær programmering opg 4'!$M$6)/'Lineær programmering opg 4'!$K$6*-1)</f>
        <v>-</v>
      </c>
      <c r="G4548" s="167" t="str">
        <f>IF('Lineær programmering opg 4'!$D$7=0,"-",((-A4548+'Lineær programmering opg 4'!$M$7)/'Lineær programmering opg 4'!$K$7)*-1)</f>
        <v>-</v>
      </c>
      <c r="H4548" s="167" t="str">
        <f>IF('Lineær programmering opg 4'!$C$8=0,"-",((-A4548+'Lineær programmering opg 4'!$M$8)/'Lineær programmering opg 4'!$K$8)*-1)</f>
        <v>-</v>
      </c>
      <c r="I4548" s="167" t="str">
        <f>IF('Lineær programmering opg 4'!$D$8=0,"-",'Lineær programmering opg 4'!$G$8)</f>
        <v>-</v>
      </c>
      <c r="J4548" s="295">
        <f>A4548*'Lineær programmering opg 4'!$C$11+Datatabel!C4548*'Lineær programmering opg 4'!$D$11</f>
        <v>43363.499999999854</v>
      </c>
      <c r="K4548" s="9">
        <f t="shared" ref="K4548:K4611" si="357">IF($J$10004=J4548,A4548,0)</f>
        <v>0</v>
      </c>
      <c r="L4548" s="9">
        <f t="shared" ref="L4548:L4611" si="358">IF(J4548=$J$10004,C4548,0)</f>
        <v>0</v>
      </c>
    </row>
    <row r="4549" spans="1:12" ht="15" x14ac:dyDescent="0.25">
      <c r="A4549" s="167">
        <f t="shared" si="356"/>
        <v>130.89600000001201</v>
      </c>
      <c r="B4549" s="325">
        <f t="shared" ref="B4549:B4612" si="359">B4548-0.01%</f>
        <v>0.54540000000005007</v>
      </c>
      <c r="C4549" s="167">
        <f t="shared" si="355"/>
        <v>201.82799999999099</v>
      </c>
      <c r="D4549" s="167">
        <f>IF('Lineær programmering opg 4'!$M$4=0,"-",(-A4549+'Lineær programmering opg 4'!$M$4)/'Lineær programmering opg 4'!$K$4*-1)</f>
        <v>218.20799999997598</v>
      </c>
      <c r="E4549" s="167">
        <f>IF('Lineær programmering opg 4'!$M$5=0,"-",(-A4549+'Lineær programmering opg 4'!$M$5)/'Lineær programmering opg 4'!$K$5*-1)</f>
        <v>201.82799999999099</v>
      </c>
      <c r="F4549" s="167" t="str">
        <f>IF('Lineær programmering opg 4'!$E$6=0,"-",(-A4549+'Lineær programmering opg 4'!$M$6)/'Lineær programmering opg 4'!$K$6*-1)</f>
        <v>-</v>
      </c>
      <c r="G4549" s="167" t="str">
        <f>IF('Lineær programmering opg 4'!$D$7=0,"-",((-A4549+'Lineær programmering opg 4'!$M$7)/'Lineær programmering opg 4'!$K$7)*-1)</f>
        <v>-</v>
      </c>
      <c r="H4549" s="167" t="str">
        <f>IF('Lineær programmering opg 4'!$C$8=0,"-",((-A4549+'Lineær programmering opg 4'!$M$8)/'Lineær programmering opg 4'!$K$8)*-1)</f>
        <v>-</v>
      </c>
      <c r="I4549" s="167" t="str">
        <f>IF('Lineær programmering opg 4'!$D$8=0,"-",'Lineær programmering opg 4'!$G$8)</f>
        <v>-</v>
      </c>
      <c r="J4549" s="295">
        <f>A4549*'Lineær programmering opg 4'!$C$11+Datatabel!C4549*'Lineær programmering opg 4'!$D$11</f>
        <v>43363.79999999985</v>
      </c>
      <c r="K4549" s="9">
        <f t="shared" si="357"/>
        <v>0</v>
      </c>
      <c r="L4549" s="9">
        <f t="shared" si="358"/>
        <v>0</v>
      </c>
    </row>
    <row r="4550" spans="1:12" ht="15" x14ac:dyDescent="0.25">
      <c r="A4550" s="167">
        <f t="shared" si="356"/>
        <v>130.87200000001201</v>
      </c>
      <c r="B4550" s="325">
        <f t="shared" si="359"/>
        <v>0.54530000000005008</v>
      </c>
      <c r="C4550" s="167">
        <f t="shared" si="355"/>
        <v>201.84599999999099</v>
      </c>
      <c r="D4550" s="167">
        <f>IF('Lineær programmering opg 4'!$M$4=0,"-",(-A4550+'Lineær programmering opg 4'!$M$4)/'Lineær programmering opg 4'!$K$4*-1)</f>
        <v>218.25599999997598</v>
      </c>
      <c r="E4550" s="167">
        <f>IF('Lineær programmering opg 4'!$M$5=0,"-",(-A4550+'Lineær programmering opg 4'!$M$5)/'Lineær programmering opg 4'!$K$5*-1)</f>
        <v>201.84599999999099</v>
      </c>
      <c r="F4550" s="167" t="str">
        <f>IF('Lineær programmering opg 4'!$E$6=0,"-",(-A4550+'Lineær programmering opg 4'!$M$6)/'Lineær programmering opg 4'!$K$6*-1)</f>
        <v>-</v>
      </c>
      <c r="G4550" s="167" t="str">
        <f>IF('Lineær programmering opg 4'!$D$7=0,"-",((-A4550+'Lineær programmering opg 4'!$M$7)/'Lineær programmering opg 4'!$K$7)*-1)</f>
        <v>-</v>
      </c>
      <c r="H4550" s="167" t="str">
        <f>IF('Lineær programmering opg 4'!$C$8=0,"-",((-A4550+'Lineær programmering opg 4'!$M$8)/'Lineær programmering opg 4'!$K$8)*-1)</f>
        <v>-</v>
      </c>
      <c r="I4550" s="167" t="str">
        <f>IF('Lineær programmering opg 4'!$D$8=0,"-",'Lineær programmering opg 4'!$G$8)</f>
        <v>-</v>
      </c>
      <c r="J4550" s="295">
        <f>A4550*'Lineær programmering opg 4'!$C$11+Datatabel!C4550*'Lineær programmering opg 4'!$D$11</f>
        <v>43364.099999999846</v>
      </c>
      <c r="K4550" s="9">
        <f t="shared" si="357"/>
        <v>0</v>
      </c>
      <c r="L4550" s="9">
        <f t="shared" si="358"/>
        <v>0</v>
      </c>
    </row>
    <row r="4551" spans="1:12" ht="15" x14ac:dyDescent="0.25">
      <c r="A4551" s="167">
        <f t="shared" si="356"/>
        <v>130.84800000001201</v>
      </c>
      <c r="B4551" s="325">
        <f t="shared" si="359"/>
        <v>0.54520000000005009</v>
      </c>
      <c r="C4551" s="167">
        <f t="shared" si="355"/>
        <v>201.86399999999099</v>
      </c>
      <c r="D4551" s="167">
        <f>IF('Lineær programmering opg 4'!$M$4=0,"-",(-A4551+'Lineær programmering opg 4'!$M$4)/'Lineær programmering opg 4'!$K$4*-1)</f>
        <v>218.30399999997599</v>
      </c>
      <c r="E4551" s="167">
        <f>IF('Lineær programmering opg 4'!$M$5=0,"-",(-A4551+'Lineær programmering opg 4'!$M$5)/'Lineær programmering opg 4'!$K$5*-1)</f>
        <v>201.86399999999099</v>
      </c>
      <c r="F4551" s="167" t="str">
        <f>IF('Lineær programmering opg 4'!$E$6=0,"-",(-A4551+'Lineær programmering opg 4'!$M$6)/'Lineær programmering opg 4'!$K$6*-1)</f>
        <v>-</v>
      </c>
      <c r="G4551" s="167" t="str">
        <f>IF('Lineær programmering opg 4'!$D$7=0,"-",((-A4551+'Lineær programmering opg 4'!$M$7)/'Lineær programmering opg 4'!$K$7)*-1)</f>
        <v>-</v>
      </c>
      <c r="H4551" s="167" t="str">
        <f>IF('Lineær programmering opg 4'!$C$8=0,"-",((-A4551+'Lineær programmering opg 4'!$M$8)/'Lineær programmering opg 4'!$K$8)*-1)</f>
        <v>-</v>
      </c>
      <c r="I4551" s="167" t="str">
        <f>IF('Lineær programmering opg 4'!$D$8=0,"-",'Lineær programmering opg 4'!$G$8)</f>
        <v>-</v>
      </c>
      <c r="J4551" s="295">
        <f>A4551*'Lineær programmering opg 4'!$C$11+Datatabel!C4551*'Lineær programmering opg 4'!$D$11</f>
        <v>43364.399999999849</v>
      </c>
      <c r="K4551" s="9">
        <f t="shared" si="357"/>
        <v>0</v>
      </c>
      <c r="L4551" s="9">
        <f t="shared" si="358"/>
        <v>0</v>
      </c>
    </row>
    <row r="4552" spans="1:12" ht="15" x14ac:dyDescent="0.25">
      <c r="A4552" s="167">
        <f t="shared" si="356"/>
        <v>130.82400000001203</v>
      </c>
      <c r="B4552" s="325">
        <f t="shared" si="359"/>
        <v>0.5451000000000501</v>
      </c>
      <c r="C4552" s="167">
        <f t="shared" si="355"/>
        <v>201.881999999991</v>
      </c>
      <c r="D4552" s="167">
        <f>IF('Lineær programmering opg 4'!$M$4=0,"-",(-A4552+'Lineær programmering opg 4'!$M$4)/'Lineær programmering opg 4'!$K$4*-1)</f>
        <v>218.35199999997593</v>
      </c>
      <c r="E4552" s="167">
        <f>IF('Lineær programmering opg 4'!$M$5=0,"-",(-A4552+'Lineær programmering opg 4'!$M$5)/'Lineær programmering opg 4'!$K$5*-1)</f>
        <v>201.881999999991</v>
      </c>
      <c r="F4552" s="167" t="str">
        <f>IF('Lineær programmering opg 4'!$E$6=0,"-",(-A4552+'Lineær programmering opg 4'!$M$6)/'Lineær programmering opg 4'!$K$6*-1)</f>
        <v>-</v>
      </c>
      <c r="G4552" s="167" t="str">
        <f>IF('Lineær programmering opg 4'!$D$7=0,"-",((-A4552+'Lineær programmering opg 4'!$M$7)/'Lineær programmering opg 4'!$K$7)*-1)</f>
        <v>-</v>
      </c>
      <c r="H4552" s="167" t="str">
        <f>IF('Lineær programmering opg 4'!$C$8=0,"-",((-A4552+'Lineær programmering opg 4'!$M$8)/'Lineær programmering opg 4'!$K$8)*-1)</f>
        <v>-</v>
      </c>
      <c r="I4552" s="167" t="str">
        <f>IF('Lineær programmering opg 4'!$D$8=0,"-",'Lineær programmering opg 4'!$G$8)</f>
        <v>-</v>
      </c>
      <c r="J4552" s="295">
        <f>A4552*'Lineær programmering opg 4'!$C$11+Datatabel!C4552*'Lineær programmering opg 4'!$D$11</f>
        <v>43364.699999999852</v>
      </c>
      <c r="K4552" s="9">
        <f t="shared" si="357"/>
        <v>0</v>
      </c>
      <c r="L4552" s="9">
        <f t="shared" si="358"/>
        <v>0</v>
      </c>
    </row>
    <row r="4553" spans="1:12" ht="15" x14ac:dyDescent="0.25">
      <c r="A4553" s="167">
        <f t="shared" si="356"/>
        <v>130.80000000001203</v>
      </c>
      <c r="B4553" s="325">
        <f t="shared" si="359"/>
        <v>0.54500000000005011</v>
      </c>
      <c r="C4553" s="167">
        <f t="shared" si="355"/>
        <v>201.899999999991</v>
      </c>
      <c r="D4553" s="167">
        <f>IF('Lineær programmering opg 4'!$M$4=0,"-",(-A4553+'Lineær programmering opg 4'!$M$4)/'Lineær programmering opg 4'!$K$4*-1)</f>
        <v>218.39999999997593</v>
      </c>
      <c r="E4553" s="167">
        <f>IF('Lineær programmering opg 4'!$M$5=0,"-",(-A4553+'Lineær programmering opg 4'!$M$5)/'Lineær programmering opg 4'!$K$5*-1)</f>
        <v>201.899999999991</v>
      </c>
      <c r="F4553" s="167" t="str">
        <f>IF('Lineær programmering opg 4'!$E$6=0,"-",(-A4553+'Lineær programmering opg 4'!$M$6)/'Lineær programmering opg 4'!$K$6*-1)</f>
        <v>-</v>
      </c>
      <c r="G4553" s="167" t="str">
        <f>IF('Lineær programmering opg 4'!$D$7=0,"-",((-A4553+'Lineær programmering opg 4'!$M$7)/'Lineær programmering opg 4'!$K$7)*-1)</f>
        <v>-</v>
      </c>
      <c r="H4553" s="167" t="str">
        <f>IF('Lineær programmering opg 4'!$C$8=0,"-",((-A4553+'Lineær programmering opg 4'!$M$8)/'Lineær programmering opg 4'!$K$8)*-1)</f>
        <v>-</v>
      </c>
      <c r="I4553" s="167" t="str">
        <f>IF('Lineær programmering opg 4'!$D$8=0,"-",'Lineær programmering opg 4'!$G$8)</f>
        <v>-</v>
      </c>
      <c r="J4553" s="295">
        <f>A4553*'Lineær programmering opg 4'!$C$11+Datatabel!C4553*'Lineær programmering opg 4'!$D$11</f>
        <v>43364.999999999854</v>
      </c>
      <c r="K4553" s="9">
        <f t="shared" si="357"/>
        <v>0</v>
      </c>
      <c r="L4553" s="9">
        <f t="shared" si="358"/>
        <v>0</v>
      </c>
    </row>
    <row r="4554" spans="1:12" ht="15" x14ac:dyDescent="0.25">
      <c r="A4554" s="167">
        <f t="shared" si="356"/>
        <v>130.77600000001203</v>
      </c>
      <c r="B4554" s="325">
        <f t="shared" si="359"/>
        <v>0.54490000000005012</v>
      </c>
      <c r="C4554" s="167">
        <f t="shared" si="355"/>
        <v>201.917999999991</v>
      </c>
      <c r="D4554" s="167">
        <f>IF('Lineær programmering opg 4'!$M$4=0,"-",(-A4554+'Lineær programmering opg 4'!$M$4)/'Lineær programmering opg 4'!$K$4*-1)</f>
        <v>218.44799999997593</v>
      </c>
      <c r="E4554" s="167">
        <f>IF('Lineær programmering opg 4'!$M$5=0,"-",(-A4554+'Lineær programmering opg 4'!$M$5)/'Lineær programmering opg 4'!$K$5*-1)</f>
        <v>201.917999999991</v>
      </c>
      <c r="F4554" s="167" t="str">
        <f>IF('Lineær programmering opg 4'!$E$6=0,"-",(-A4554+'Lineær programmering opg 4'!$M$6)/'Lineær programmering opg 4'!$K$6*-1)</f>
        <v>-</v>
      </c>
      <c r="G4554" s="167" t="str">
        <f>IF('Lineær programmering opg 4'!$D$7=0,"-",((-A4554+'Lineær programmering opg 4'!$M$7)/'Lineær programmering opg 4'!$K$7)*-1)</f>
        <v>-</v>
      </c>
      <c r="H4554" s="167" t="str">
        <f>IF('Lineær programmering opg 4'!$C$8=0,"-",((-A4554+'Lineær programmering opg 4'!$M$8)/'Lineær programmering opg 4'!$K$8)*-1)</f>
        <v>-</v>
      </c>
      <c r="I4554" s="167" t="str">
        <f>IF('Lineær programmering opg 4'!$D$8=0,"-",'Lineær programmering opg 4'!$G$8)</f>
        <v>-</v>
      </c>
      <c r="J4554" s="295">
        <f>A4554*'Lineær programmering opg 4'!$C$11+Datatabel!C4554*'Lineær programmering opg 4'!$D$11</f>
        <v>43365.299999999857</v>
      </c>
      <c r="K4554" s="9">
        <f t="shared" si="357"/>
        <v>0</v>
      </c>
      <c r="L4554" s="9">
        <f t="shared" si="358"/>
        <v>0</v>
      </c>
    </row>
    <row r="4555" spans="1:12" ht="15" x14ac:dyDescent="0.25">
      <c r="A4555" s="167">
        <f t="shared" si="356"/>
        <v>130.75200000001203</v>
      </c>
      <c r="B4555" s="325">
        <f t="shared" si="359"/>
        <v>0.54480000000005013</v>
      </c>
      <c r="C4555" s="167">
        <f t="shared" si="355"/>
        <v>201.935999999991</v>
      </c>
      <c r="D4555" s="167">
        <f>IF('Lineær programmering opg 4'!$M$4=0,"-",(-A4555+'Lineær programmering opg 4'!$M$4)/'Lineær programmering opg 4'!$K$4*-1)</f>
        <v>218.49599999997594</v>
      </c>
      <c r="E4555" s="167">
        <f>IF('Lineær programmering opg 4'!$M$5=0,"-",(-A4555+'Lineær programmering opg 4'!$M$5)/'Lineær programmering opg 4'!$K$5*-1)</f>
        <v>201.935999999991</v>
      </c>
      <c r="F4555" s="167" t="str">
        <f>IF('Lineær programmering opg 4'!$E$6=0,"-",(-A4555+'Lineær programmering opg 4'!$M$6)/'Lineær programmering opg 4'!$K$6*-1)</f>
        <v>-</v>
      </c>
      <c r="G4555" s="167" t="str">
        <f>IF('Lineær programmering opg 4'!$D$7=0,"-",((-A4555+'Lineær programmering opg 4'!$M$7)/'Lineær programmering opg 4'!$K$7)*-1)</f>
        <v>-</v>
      </c>
      <c r="H4555" s="167" t="str">
        <f>IF('Lineær programmering opg 4'!$C$8=0,"-",((-A4555+'Lineær programmering opg 4'!$M$8)/'Lineær programmering opg 4'!$K$8)*-1)</f>
        <v>-</v>
      </c>
      <c r="I4555" s="167" t="str">
        <f>IF('Lineær programmering opg 4'!$D$8=0,"-",'Lineær programmering opg 4'!$G$8)</f>
        <v>-</v>
      </c>
      <c r="J4555" s="295">
        <f>A4555*'Lineær programmering opg 4'!$C$11+Datatabel!C4555*'Lineær programmering opg 4'!$D$11</f>
        <v>43365.599999999853</v>
      </c>
      <c r="K4555" s="9">
        <f t="shared" si="357"/>
        <v>0</v>
      </c>
      <c r="L4555" s="9">
        <f t="shared" si="358"/>
        <v>0</v>
      </c>
    </row>
    <row r="4556" spans="1:12" ht="15" x14ac:dyDescent="0.25">
      <c r="A4556" s="167">
        <f t="shared" si="356"/>
        <v>130.72800000001203</v>
      </c>
      <c r="B4556" s="325">
        <f t="shared" si="359"/>
        <v>0.54470000000005014</v>
      </c>
      <c r="C4556" s="167">
        <f t="shared" si="355"/>
        <v>201.953999999991</v>
      </c>
      <c r="D4556" s="167">
        <f>IF('Lineær programmering opg 4'!$M$4=0,"-",(-A4556+'Lineær programmering opg 4'!$M$4)/'Lineær programmering opg 4'!$K$4*-1)</f>
        <v>218.54399999997594</v>
      </c>
      <c r="E4556" s="167">
        <f>IF('Lineær programmering opg 4'!$M$5=0,"-",(-A4556+'Lineær programmering opg 4'!$M$5)/'Lineær programmering opg 4'!$K$5*-1)</f>
        <v>201.953999999991</v>
      </c>
      <c r="F4556" s="167" t="str">
        <f>IF('Lineær programmering opg 4'!$E$6=0,"-",(-A4556+'Lineær programmering opg 4'!$M$6)/'Lineær programmering opg 4'!$K$6*-1)</f>
        <v>-</v>
      </c>
      <c r="G4556" s="167" t="str">
        <f>IF('Lineær programmering opg 4'!$D$7=0,"-",((-A4556+'Lineær programmering opg 4'!$M$7)/'Lineær programmering opg 4'!$K$7)*-1)</f>
        <v>-</v>
      </c>
      <c r="H4556" s="167" t="str">
        <f>IF('Lineær programmering opg 4'!$C$8=0,"-",((-A4556+'Lineær programmering opg 4'!$M$8)/'Lineær programmering opg 4'!$K$8)*-1)</f>
        <v>-</v>
      </c>
      <c r="I4556" s="167" t="str">
        <f>IF('Lineær programmering opg 4'!$D$8=0,"-",'Lineær programmering opg 4'!$G$8)</f>
        <v>-</v>
      </c>
      <c r="J4556" s="295">
        <f>A4556*'Lineær programmering opg 4'!$C$11+Datatabel!C4556*'Lineær programmering opg 4'!$D$11</f>
        <v>43365.899999999849</v>
      </c>
      <c r="K4556" s="9">
        <f t="shared" si="357"/>
        <v>0</v>
      </c>
      <c r="L4556" s="9">
        <f t="shared" si="358"/>
        <v>0</v>
      </c>
    </row>
    <row r="4557" spans="1:12" ht="15" x14ac:dyDescent="0.25">
      <c r="A4557" s="167">
        <f t="shared" si="356"/>
        <v>130.70400000001203</v>
      </c>
      <c r="B4557" s="325">
        <f t="shared" si="359"/>
        <v>0.54460000000005016</v>
      </c>
      <c r="C4557" s="167">
        <f t="shared" si="355"/>
        <v>201.971999999991</v>
      </c>
      <c r="D4557" s="167">
        <f>IF('Lineær programmering opg 4'!$M$4=0,"-",(-A4557+'Lineær programmering opg 4'!$M$4)/'Lineær programmering opg 4'!$K$4*-1)</f>
        <v>218.59199999997594</v>
      </c>
      <c r="E4557" s="167">
        <f>IF('Lineær programmering opg 4'!$M$5=0,"-",(-A4557+'Lineær programmering opg 4'!$M$5)/'Lineær programmering opg 4'!$K$5*-1)</f>
        <v>201.971999999991</v>
      </c>
      <c r="F4557" s="167" t="str">
        <f>IF('Lineær programmering opg 4'!$E$6=0,"-",(-A4557+'Lineær programmering opg 4'!$M$6)/'Lineær programmering opg 4'!$K$6*-1)</f>
        <v>-</v>
      </c>
      <c r="G4557" s="167" t="str">
        <f>IF('Lineær programmering opg 4'!$D$7=0,"-",((-A4557+'Lineær programmering opg 4'!$M$7)/'Lineær programmering opg 4'!$K$7)*-1)</f>
        <v>-</v>
      </c>
      <c r="H4557" s="167" t="str">
        <f>IF('Lineær programmering opg 4'!$C$8=0,"-",((-A4557+'Lineær programmering opg 4'!$M$8)/'Lineær programmering opg 4'!$K$8)*-1)</f>
        <v>-</v>
      </c>
      <c r="I4557" s="167" t="str">
        <f>IF('Lineær programmering opg 4'!$D$8=0,"-",'Lineær programmering opg 4'!$G$8)</f>
        <v>-</v>
      </c>
      <c r="J4557" s="295">
        <f>A4557*'Lineær programmering opg 4'!$C$11+Datatabel!C4557*'Lineær programmering opg 4'!$D$11</f>
        <v>43366.199999999852</v>
      </c>
      <c r="K4557" s="9">
        <f t="shared" si="357"/>
        <v>0</v>
      </c>
      <c r="L4557" s="9">
        <f t="shared" si="358"/>
        <v>0</v>
      </c>
    </row>
    <row r="4558" spans="1:12" ht="15" x14ac:dyDescent="0.25">
      <c r="A4558" s="167">
        <f t="shared" si="356"/>
        <v>130.68000000001203</v>
      </c>
      <c r="B4558" s="325">
        <f t="shared" si="359"/>
        <v>0.54450000000005017</v>
      </c>
      <c r="C4558" s="167">
        <f t="shared" si="355"/>
        <v>201.989999999991</v>
      </c>
      <c r="D4558" s="167">
        <f>IF('Lineær programmering opg 4'!$M$4=0,"-",(-A4558+'Lineær programmering opg 4'!$M$4)/'Lineær programmering opg 4'!$K$4*-1)</f>
        <v>218.63999999997594</v>
      </c>
      <c r="E4558" s="167">
        <f>IF('Lineær programmering opg 4'!$M$5=0,"-",(-A4558+'Lineær programmering opg 4'!$M$5)/'Lineær programmering opg 4'!$K$5*-1)</f>
        <v>201.989999999991</v>
      </c>
      <c r="F4558" s="167" t="str">
        <f>IF('Lineær programmering opg 4'!$E$6=0,"-",(-A4558+'Lineær programmering opg 4'!$M$6)/'Lineær programmering opg 4'!$K$6*-1)</f>
        <v>-</v>
      </c>
      <c r="G4558" s="167" t="str">
        <f>IF('Lineær programmering opg 4'!$D$7=0,"-",((-A4558+'Lineær programmering opg 4'!$M$7)/'Lineær programmering opg 4'!$K$7)*-1)</f>
        <v>-</v>
      </c>
      <c r="H4558" s="167" t="str">
        <f>IF('Lineær programmering opg 4'!$C$8=0,"-",((-A4558+'Lineær programmering opg 4'!$M$8)/'Lineær programmering opg 4'!$K$8)*-1)</f>
        <v>-</v>
      </c>
      <c r="I4558" s="167" t="str">
        <f>IF('Lineær programmering opg 4'!$D$8=0,"-",'Lineær programmering opg 4'!$G$8)</f>
        <v>-</v>
      </c>
      <c r="J4558" s="295">
        <f>A4558*'Lineær programmering opg 4'!$C$11+Datatabel!C4558*'Lineær programmering opg 4'!$D$11</f>
        <v>43366.499999999854</v>
      </c>
      <c r="K4558" s="9">
        <f t="shared" si="357"/>
        <v>0</v>
      </c>
      <c r="L4558" s="9">
        <f t="shared" si="358"/>
        <v>0</v>
      </c>
    </row>
    <row r="4559" spans="1:12" ht="15" x14ac:dyDescent="0.25">
      <c r="A4559" s="167">
        <f t="shared" si="356"/>
        <v>130.65600000001206</v>
      </c>
      <c r="B4559" s="325">
        <f t="shared" si="359"/>
        <v>0.54440000000005018</v>
      </c>
      <c r="C4559" s="167">
        <f t="shared" si="355"/>
        <v>202.00799999999097</v>
      </c>
      <c r="D4559" s="167">
        <f>IF('Lineær programmering opg 4'!$M$4=0,"-",(-A4559+'Lineær programmering opg 4'!$M$4)/'Lineær programmering opg 4'!$K$4*-1)</f>
        <v>218.68799999997589</v>
      </c>
      <c r="E4559" s="167">
        <f>IF('Lineær programmering opg 4'!$M$5=0,"-",(-A4559+'Lineær programmering opg 4'!$M$5)/'Lineær programmering opg 4'!$K$5*-1)</f>
        <v>202.00799999999097</v>
      </c>
      <c r="F4559" s="167" t="str">
        <f>IF('Lineær programmering opg 4'!$E$6=0,"-",(-A4559+'Lineær programmering opg 4'!$M$6)/'Lineær programmering opg 4'!$K$6*-1)</f>
        <v>-</v>
      </c>
      <c r="G4559" s="167" t="str">
        <f>IF('Lineær programmering opg 4'!$D$7=0,"-",((-A4559+'Lineær programmering opg 4'!$M$7)/'Lineær programmering opg 4'!$K$7)*-1)</f>
        <v>-</v>
      </c>
      <c r="H4559" s="167" t="str">
        <f>IF('Lineær programmering opg 4'!$C$8=0,"-",((-A4559+'Lineær programmering opg 4'!$M$8)/'Lineær programmering opg 4'!$K$8)*-1)</f>
        <v>-</v>
      </c>
      <c r="I4559" s="167" t="str">
        <f>IF('Lineær programmering opg 4'!$D$8=0,"-",'Lineær programmering opg 4'!$G$8)</f>
        <v>-</v>
      </c>
      <c r="J4559" s="295">
        <f>A4559*'Lineær programmering opg 4'!$C$11+Datatabel!C4559*'Lineær programmering opg 4'!$D$11</f>
        <v>43366.799999999857</v>
      </c>
      <c r="K4559" s="9">
        <f t="shared" si="357"/>
        <v>0</v>
      </c>
      <c r="L4559" s="9">
        <f t="shared" si="358"/>
        <v>0</v>
      </c>
    </row>
    <row r="4560" spans="1:12" ht="15" x14ac:dyDescent="0.25">
      <c r="A4560" s="167">
        <f t="shared" si="356"/>
        <v>130.63200000001206</v>
      </c>
      <c r="B4560" s="325">
        <f t="shared" si="359"/>
        <v>0.54430000000005019</v>
      </c>
      <c r="C4560" s="167">
        <f t="shared" si="355"/>
        <v>202.02599999999097</v>
      </c>
      <c r="D4560" s="167">
        <f>IF('Lineær programmering opg 4'!$M$4=0,"-",(-A4560+'Lineær programmering opg 4'!$M$4)/'Lineær programmering opg 4'!$K$4*-1)</f>
        <v>218.73599999997589</v>
      </c>
      <c r="E4560" s="167">
        <f>IF('Lineær programmering opg 4'!$M$5=0,"-",(-A4560+'Lineær programmering opg 4'!$M$5)/'Lineær programmering opg 4'!$K$5*-1)</f>
        <v>202.02599999999097</v>
      </c>
      <c r="F4560" s="167" t="str">
        <f>IF('Lineær programmering opg 4'!$E$6=0,"-",(-A4560+'Lineær programmering opg 4'!$M$6)/'Lineær programmering opg 4'!$K$6*-1)</f>
        <v>-</v>
      </c>
      <c r="G4560" s="167" t="str">
        <f>IF('Lineær programmering opg 4'!$D$7=0,"-",((-A4560+'Lineær programmering opg 4'!$M$7)/'Lineær programmering opg 4'!$K$7)*-1)</f>
        <v>-</v>
      </c>
      <c r="H4560" s="167" t="str">
        <f>IF('Lineær programmering opg 4'!$C$8=0,"-",((-A4560+'Lineær programmering opg 4'!$M$8)/'Lineær programmering opg 4'!$K$8)*-1)</f>
        <v>-</v>
      </c>
      <c r="I4560" s="167" t="str">
        <f>IF('Lineær programmering opg 4'!$D$8=0,"-",'Lineær programmering opg 4'!$G$8)</f>
        <v>-</v>
      </c>
      <c r="J4560" s="295">
        <f>A4560*'Lineær programmering opg 4'!$C$11+Datatabel!C4560*'Lineær programmering opg 4'!$D$11</f>
        <v>43367.099999999846</v>
      </c>
      <c r="K4560" s="9">
        <f t="shared" si="357"/>
        <v>0</v>
      </c>
      <c r="L4560" s="9">
        <f t="shared" si="358"/>
        <v>0</v>
      </c>
    </row>
    <row r="4561" spans="1:12" ht="15" x14ac:dyDescent="0.25">
      <c r="A4561" s="167">
        <f t="shared" si="356"/>
        <v>130.60800000001205</v>
      </c>
      <c r="B4561" s="325">
        <f t="shared" si="359"/>
        <v>0.5442000000000502</v>
      </c>
      <c r="C4561" s="167">
        <f t="shared" si="355"/>
        <v>202.04399999999097</v>
      </c>
      <c r="D4561" s="167">
        <f>IF('Lineær programmering opg 4'!$M$4=0,"-",(-A4561+'Lineær programmering opg 4'!$M$4)/'Lineær programmering opg 4'!$K$4*-1)</f>
        <v>218.78399999997589</v>
      </c>
      <c r="E4561" s="167">
        <f>IF('Lineær programmering opg 4'!$M$5=0,"-",(-A4561+'Lineær programmering opg 4'!$M$5)/'Lineær programmering opg 4'!$K$5*-1)</f>
        <v>202.04399999999097</v>
      </c>
      <c r="F4561" s="167" t="str">
        <f>IF('Lineær programmering opg 4'!$E$6=0,"-",(-A4561+'Lineær programmering opg 4'!$M$6)/'Lineær programmering opg 4'!$K$6*-1)</f>
        <v>-</v>
      </c>
      <c r="G4561" s="167" t="str">
        <f>IF('Lineær programmering opg 4'!$D$7=0,"-",((-A4561+'Lineær programmering opg 4'!$M$7)/'Lineær programmering opg 4'!$K$7)*-1)</f>
        <v>-</v>
      </c>
      <c r="H4561" s="167" t="str">
        <f>IF('Lineær programmering opg 4'!$C$8=0,"-",((-A4561+'Lineær programmering opg 4'!$M$8)/'Lineær programmering opg 4'!$K$8)*-1)</f>
        <v>-</v>
      </c>
      <c r="I4561" s="167" t="str">
        <f>IF('Lineær programmering opg 4'!$D$8=0,"-",'Lineær programmering opg 4'!$G$8)</f>
        <v>-</v>
      </c>
      <c r="J4561" s="295">
        <f>A4561*'Lineær programmering opg 4'!$C$11+Datatabel!C4561*'Lineær programmering opg 4'!$D$11</f>
        <v>43367.399999999849</v>
      </c>
      <c r="K4561" s="9">
        <f t="shared" si="357"/>
        <v>0</v>
      </c>
      <c r="L4561" s="9">
        <f t="shared" si="358"/>
        <v>0</v>
      </c>
    </row>
    <row r="4562" spans="1:12" ht="15" x14ac:dyDescent="0.25">
      <c r="A4562" s="167">
        <f t="shared" si="356"/>
        <v>130.58400000001205</v>
      </c>
      <c r="B4562" s="325">
        <f t="shared" si="359"/>
        <v>0.54410000000005021</v>
      </c>
      <c r="C4562" s="167">
        <f t="shared" si="355"/>
        <v>202.06199999999097</v>
      </c>
      <c r="D4562" s="167">
        <f>IF('Lineær programmering opg 4'!$M$4=0,"-",(-A4562+'Lineær programmering opg 4'!$M$4)/'Lineær programmering opg 4'!$K$4*-1)</f>
        <v>218.83199999997589</v>
      </c>
      <c r="E4562" s="167">
        <f>IF('Lineær programmering opg 4'!$M$5=0,"-",(-A4562+'Lineær programmering opg 4'!$M$5)/'Lineær programmering opg 4'!$K$5*-1)</f>
        <v>202.06199999999097</v>
      </c>
      <c r="F4562" s="167" t="str">
        <f>IF('Lineær programmering opg 4'!$E$6=0,"-",(-A4562+'Lineær programmering opg 4'!$M$6)/'Lineær programmering opg 4'!$K$6*-1)</f>
        <v>-</v>
      </c>
      <c r="G4562" s="167" t="str">
        <f>IF('Lineær programmering opg 4'!$D$7=0,"-",((-A4562+'Lineær programmering opg 4'!$M$7)/'Lineær programmering opg 4'!$K$7)*-1)</f>
        <v>-</v>
      </c>
      <c r="H4562" s="167" t="str">
        <f>IF('Lineær programmering opg 4'!$C$8=0,"-",((-A4562+'Lineær programmering opg 4'!$M$8)/'Lineær programmering opg 4'!$K$8)*-1)</f>
        <v>-</v>
      </c>
      <c r="I4562" s="167" t="str">
        <f>IF('Lineær programmering opg 4'!$D$8=0,"-",'Lineær programmering opg 4'!$G$8)</f>
        <v>-</v>
      </c>
      <c r="J4562" s="295">
        <f>A4562*'Lineær programmering opg 4'!$C$11+Datatabel!C4562*'Lineær programmering opg 4'!$D$11</f>
        <v>43367.699999999852</v>
      </c>
      <c r="K4562" s="9">
        <f t="shared" si="357"/>
        <v>0</v>
      </c>
      <c r="L4562" s="9">
        <f t="shared" si="358"/>
        <v>0</v>
      </c>
    </row>
    <row r="4563" spans="1:12" ht="15" x14ac:dyDescent="0.25">
      <c r="A4563" s="167">
        <f t="shared" si="356"/>
        <v>130.56000000001205</v>
      </c>
      <c r="B4563" s="325">
        <f t="shared" si="359"/>
        <v>0.54400000000005022</v>
      </c>
      <c r="C4563" s="167">
        <f t="shared" si="355"/>
        <v>202.07999999999097</v>
      </c>
      <c r="D4563" s="167">
        <f>IF('Lineær programmering opg 4'!$M$4=0,"-",(-A4563+'Lineær programmering opg 4'!$M$4)/'Lineær programmering opg 4'!$K$4*-1)</f>
        <v>218.87999999997589</v>
      </c>
      <c r="E4563" s="167">
        <f>IF('Lineær programmering opg 4'!$M$5=0,"-",(-A4563+'Lineær programmering opg 4'!$M$5)/'Lineær programmering opg 4'!$K$5*-1)</f>
        <v>202.07999999999097</v>
      </c>
      <c r="F4563" s="167" t="str">
        <f>IF('Lineær programmering opg 4'!$E$6=0,"-",(-A4563+'Lineær programmering opg 4'!$M$6)/'Lineær programmering opg 4'!$K$6*-1)</f>
        <v>-</v>
      </c>
      <c r="G4563" s="167" t="str">
        <f>IF('Lineær programmering opg 4'!$D$7=0,"-",((-A4563+'Lineær programmering opg 4'!$M$7)/'Lineær programmering opg 4'!$K$7)*-1)</f>
        <v>-</v>
      </c>
      <c r="H4563" s="167" t="str">
        <f>IF('Lineær programmering opg 4'!$C$8=0,"-",((-A4563+'Lineær programmering opg 4'!$M$8)/'Lineær programmering opg 4'!$K$8)*-1)</f>
        <v>-</v>
      </c>
      <c r="I4563" s="167" t="str">
        <f>IF('Lineær programmering opg 4'!$D$8=0,"-",'Lineær programmering opg 4'!$G$8)</f>
        <v>-</v>
      </c>
      <c r="J4563" s="295">
        <f>A4563*'Lineær programmering opg 4'!$C$11+Datatabel!C4563*'Lineær programmering opg 4'!$D$11</f>
        <v>43367.999999999854</v>
      </c>
      <c r="K4563" s="9">
        <f t="shared" si="357"/>
        <v>0</v>
      </c>
      <c r="L4563" s="9">
        <f t="shared" si="358"/>
        <v>0</v>
      </c>
    </row>
    <row r="4564" spans="1:12" ht="15" x14ac:dyDescent="0.25">
      <c r="A4564" s="167">
        <f t="shared" si="356"/>
        <v>130.53600000001205</v>
      </c>
      <c r="B4564" s="325">
        <f t="shared" si="359"/>
        <v>0.54390000000005023</v>
      </c>
      <c r="C4564" s="167">
        <f t="shared" si="355"/>
        <v>202.09799999999098</v>
      </c>
      <c r="D4564" s="167">
        <f>IF('Lineær programmering opg 4'!$M$4=0,"-",(-A4564+'Lineær programmering opg 4'!$M$4)/'Lineær programmering opg 4'!$K$4*-1)</f>
        <v>218.9279999999759</v>
      </c>
      <c r="E4564" s="167">
        <f>IF('Lineær programmering opg 4'!$M$5=0,"-",(-A4564+'Lineær programmering opg 4'!$M$5)/'Lineær programmering opg 4'!$K$5*-1)</f>
        <v>202.09799999999098</v>
      </c>
      <c r="F4564" s="167" t="str">
        <f>IF('Lineær programmering opg 4'!$E$6=0,"-",(-A4564+'Lineær programmering opg 4'!$M$6)/'Lineær programmering opg 4'!$K$6*-1)</f>
        <v>-</v>
      </c>
      <c r="G4564" s="167" t="str">
        <f>IF('Lineær programmering opg 4'!$D$7=0,"-",((-A4564+'Lineær programmering opg 4'!$M$7)/'Lineær programmering opg 4'!$K$7)*-1)</f>
        <v>-</v>
      </c>
      <c r="H4564" s="167" t="str">
        <f>IF('Lineær programmering opg 4'!$C$8=0,"-",((-A4564+'Lineær programmering opg 4'!$M$8)/'Lineær programmering opg 4'!$K$8)*-1)</f>
        <v>-</v>
      </c>
      <c r="I4564" s="167" t="str">
        <f>IF('Lineær programmering opg 4'!$D$8=0,"-",'Lineær programmering opg 4'!$G$8)</f>
        <v>-</v>
      </c>
      <c r="J4564" s="295">
        <f>A4564*'Lineær programmering opg 4'!$C$11+Datatabel!C4564*'Lineær programmering opg 4'!$D$11</f>
        <v>43368.29999999985</v>
      </c>
      <c r="K4564" s="9">
        <f t="shared" si="357"/>
        <v>0</v>
      </c>
      <c r="L4564" s="9">
        <f t="shared" si="358"/>
        <v>0</v>
      </c>
    </row>
    <row r="4565" spans="1:12" ht="15" x14ac:dyDescent="0.25">
      <c r="A4565" s="167">
        <f t="shared" si="356"/>
        <v>130.51200000001205</v>
      </c>
      <c r="B4565" s="325">
        <f t="shared" si="359"/>
        <v>0.54380000000005024</v>
      </c>
      <c r="C4565" s="167">
        <f t="shared" si="355"/>
        <v>202.11599999999098</v>
      </c>
      <c r="D4565" s="167">
        <f>IF('Lineær programmering opg 4'!$M$4=0,"-",(-A4565+'Lineær programmering opg 4'!$M$4)/'Lineær programmering opg 4'!$K$4*-1)</f>
        <v>218.9759999999759</v>
      </c>
      <c r="E4565" s="167">
        <f>IF('Lineær programmering opg 4'!$M$5=0,"-",(-A4565+'Lineær programmering opg 4'!$M$5)/'Lineær programmering opg 4'!$K$5*-1)</f>
        <v>202.11599999999098</v>
      </c>
      <c r="F4565" s="167" t="str">
        <f>IF('Lineær programmering opg 4'!$E$6=0,"-",(-A4565+'Lineær programmering opg 4'!$M$6)/'Lineær programmering opg 4'!$K$6*-1)</f>
        <v>-</v>
      </c>
      <c r="G4565" s="167" t="str">
        <f>IF('Lineær programmering opg 4'!$D$7=0,"-",((-A4565+'Lineær programmering opg 4'!$M$7)/'Lineær programmering opg 4'!$K$7)*-1)</f>
        <v>-</v>
      </c>
      <c r="H4565" s="167" t="str">
        <f>IF('Lineær programmering opg 4'!$C$8=0,"-",((-A4565+'Lineær programmering opg 4'!$M$8)/'Lineær programmering opg 4'!$K$8)*-1)</f>
        <v>-</v>
      </c>
      <c r="I4565" s="167" t="str">
        <f>IF('Lineær programmering opg 4'!$D$8=0,"-",'Lineær programmering opg 4'!$G$8)</f>
        <v>-</v>
      </c>
      <c r="J4565" s="295">
        <f>A4565*'Lineær programmering opg 4'!$C$11+Datatabel!C4565*'Lineær programmering opg 4'!$D$11</f>
        <v>43368.599999999853</v>
      </c>
      <c r="K4565" s="9">
        <f t="shared" si="357"/>
        <v>0</v>
      </c>
      <c r="L4565" s="9">
        <f t="shared" si="358"/>
        <v>0</v>
      </c>
    </row>
    <row r="4566" spans="1:12" ht="15" x14ac:dyDescent="0.25">
      <c r="A4566" s="167">
        <f t="shared" si="356"/>
        <v>130.48800000001205</v>
      </c>
      <c r="B4566" s="325">
        <f t="shared" si="359"/>
        <v>0.54370000000005025</v>
      </c>
      <c r="C4566" s="167">
        <f t="shared" si="355"/>
        <v>202.13399999999098</v>
      </c>
      <c r="D4566" s="167">
        <f>IF('Lineær programmering opg 4'!$M$4=0,"-",(-A4566+'Lineær programmering opg 4'!$M$4)/'Lineær programmering opg 4'!$K$4*-1)</f>
        <v>219.0239999999759</v>
      </c>
      <c r="E4566" s="167">
        <f>IF('Lineær programmering opg 4'!$M$5=0,"-",(-A4566+'Lineær programmering opg 4'!$M$5)/'Lineær programmering opg 4'!$K$5*-1)</f>
        <v>202.13399999999098</v>
      </c>
      <c r="F4566" s="167" t="str">
        <f>IF('Lineær programmering opg 4'!$E$6=0,"-",(-A4566+'Lineær programmering opg 4'!$M$6)/'Lineær programmering opg 4'!$K$6*-1)</f>
        <v>-</v>
      </c>
      <c r="G4566" s="167" t="str">
        <f>IF('Lineær programmering opg 4'!$D$7=0,"-",((-A4566+'Lineær programmering opg 4'!$M$7)/'Lineær programmering opg 4'!$K$7)*-1)</f>
        <v>-</v>
      </c>
      <c r="H4566" s="167" t="str">
        <f>IF('Lineær programmering opg 4'!$C$8=0,"-",((-A4566+'Lineær programmering opg 4'!$M$8)/'Lineær programmering opg 4'!$K$8)*-1)</f>
        <v>-</v>
      </c>
      <c r="I4566" s="167" t="str">
        <f>IF('Lineær programmering opg 4'!$D$8=0,"-",'Lineær programmering opg 4'!$G$8)</f>
        <v>-</v>
      </c>
      <c r="J4566" s="295">
        <f>A4566*'Lineær programmering opg 4'!$C$11+Datatabel!C4566*'Lineær programmering opg 4'!$D$11</f>
        <v>43368.899999999849</v>
      </c>
      <c r="K4566" s="9">
        <f t="shared" si="357"/>
        <v>0</v>
      </c>
      <c r="L4566" s="9">
        <f t="shared" si="358"/>
        <v>0</v>
      </c>
    </row>
    <row r="4567" spans="1:12" ht="15" x14ac:dyDescent="0.25">
      <c r="A4567" s="167">
        <f t="shared" si="356"/>
        <v>130.46400000001205</v>
      </c>
      <c r="B4567" s="325">
        <f t="shared" si="359"/>
        <v>0.54360000000005027</v>
      </c>
      <c r="C4567" s="167">
        <f t="shared" si="355"/>
        <v>202.15199999999098</v>
      </c>
      <c r="D4567" s="167">
        <f>IF('Lineær programmering opg 4'!$M$4=0,"-",(-A4567+'Lineær programmering opg 4'!$M$4)/'Lineær programmering opg 4'!$K$4*-1)</f>
        <v>219.0719999999759</v>
      </c>
      <c r="E4567" s="167">
        <f>IF('Lineær programmering opg 4'!$M$5=0,"-",(-A4567+'Lineær programmering opg 4'!$M$5)/'Lineær programmering opg 4'!$K$5*-1)</f>
        <v>202.15199999999098</v>
      </c>
      <c r="F4567" s="167" t="str">
        <f>IF('Lineær programmering opg 4'!$E$6=0,"-",(-A4567+'Lineær programmering opg 4'!$M$6)/'Lineær programmering opg 4'!$K$6*-1)</f>
        <v>-</v>
      </c>
      <c r="G4567" s="167" t="str">
        <f>IF('Lineær programmering opg 4'!$D$7=0,"-",((-A4567+'Lineær programmering opg 4'!$M$7)/'Lineær programmering opg 4'!$K$7)*-1)</f>
        <v>-</v>
      </c>
      <c r="H4567" s="167" t="str">
        <f>IF('Lineær programmering opg 4'!$C$8=0,"-",((-A4567+'Lineær programmering opg 4'!$M$8)/'Lineær programmering opg 4'!$K$8)*-1)</f>
        <v>-</v>
      </c>
      <c r="I4567" s="167" t="str">
        <f>IF('Lineær programmering opg 4'!$D$8=0,"-",'Lineær programmering opg 4'!$G$8)</f>
        <v>-</v>
      </c>
      <c r="J4567" s="295">
        <f>A4567*'Lineær programmering opg 4'!$C$11+Datatabel!C4567*'Lineær programmering opg 4'!$D$11</f>
        <v>43369.199999999852</v>
      </c>
      <c r="K4567" s="9">
        <f t="shared" si="357"/>
        <v>0</v>
      </c>
      <c r="L4567" s="9">
        <f t="shared" si="358"/>
        <v>0</v>
      </c>
    </row>
    <row r="4568" spans="1:12" ht="15" x14ac:dyDescent="0.25">
      <c r="A4568" s="167">
        <f t="shared" si="356"/>
        <v>130.44000000001208</v>
      </c>
      <c r="B4568" s="325">
        <f t="shared" si="359"/>
        <v>0.54350000000005028</v>
      </c>
      <c r="C4568" s="167">
        <f t="shared" si="355"/>
        <v>202.16999999999092</v>
      </c>
      <c r="D4568" s="167">
        <f>IF('Lineær programmering opg 4'!$M$4=0,"-",(-A4568+'Lineær programmering opg 4'!$M$4)/'Lineær programmering opg 4'!$K$4*-1)</f>
        <v>219.11999999997585</v>
      </c>
      <c r="E4568" s="167">
        <f>IF('Lineær programmering opg 4'!$M$5=0,"-",(-A4568+'Lineær programmering opg 4'!$M$5)/'Lineær programmering opg 4'!$K$5*-1)</f>
        <v>202.16999999999092</v>
      </c>
      <c r="F4568" s="167" t="str">
        <f>IF('Lineær programmering opg 4'!$E$6=0,"-",(-A4568+'Lineær programmering opg 4'!$M$6)/'Lineær programmering opg 4'!$K$6*-1)</f>
        <v>-</v>
      </c>
      <c r="G4568" s="167" t="str">
        <f>IF('Lineær programmering opg 4'!$D$7=0,"-",((-A4568+'Lineær programmering opg 4'!$M$7)/'Lineær programmering opg 4'!$K$7)*-1)</f>
        <v>-</v>
      </c>
      <c r="H4568" s="167" t="str">
        <f>IF('Lineær programmering opg 4'!$C$8=0,"-",((-A4568+'Lineær programmering opg 4'!$M$8)/'Lineær programmering opg 4'!$K$8)*-1)</f>
        <v>-</v>
      </c>
      <c r="I4568" s="167" t="str">
        <f>IF('Lineær programmering opg 4'!$D$8=0,"-",'Lineær programmering opg 4'!$G$8)</f>
        <v>-</v>
      </c>
      <c r="J4568" s="295">
        <f>A4568*'Lineær programmering opg 4'!$C$11+Datatabel!C4568*'Lineær programmering opg 4'!$D$11</f>
        <v>43369.499999999847</v>
      </c>
      <c r="K4568" s="9">
        <f t="shared" si="357"/>
        <v>0</v>
      </c>
      <c r="L4568" s="9">
        <f t="shared" si="358"/>
        <v>0</v>
      </c>
    </row>
    <row r="4569" spans="1:12" ht="15" x14ac:dyDescent="0.25">
      <c r="A4569" s="167">
        <f t="shared" si="356"/>
        <v>130.41600000001208</v>
      </c>
      <c r="B4569" s="325">
        <f t="shared" si="359"/>
        <v>0.54340000000005029</v>
      </c>
      <c r="C4569" s="167">
        <f t="shared" si="355"/>
        <v>202.18799999999092</v>
      </c>
      <c r="D4569" s="167">
        <f>IF('Lineær programmering opg 4'!$M$4=0,"-",(-A4569+'Lineær programmering opg 4'!$M$4)/'Lineær programmering opg 4'!$K$4*-1)</f>
        <v>219.16799999997585</v>
      </c>
      <c r="E4569" s="167">
        <f>IF('Lineær programmering opg 4'!$M$5=0,"-",(-A4569+'Lineær programmering opg 4'!$M$5)/'Lineær programmering opg 4'!$K$5*-1)</f>
        <v>202.18799999999092</v>
      </c>
      <c r="F4569" s="167" t="str">
        <f>IF('Lineær programmering opg 4'!$E$6=0,"-",(-A4569+'Lineær programmering opg 4'!$M$6)/'Lineær programmering opg 4'!$K$6*-1)</f>
        <v>-</v>
      </c>
      <c r="G4569" s="167" t="str">
        <f>IF('Lineær programmering opg 4'!$D$7=0,"-",((-A4569+'Lineær programmering opg 4'!$M$7)/'Lineær programmering opg 4'!$K$7)*-1)</f>
        <v>-</v>
      </c>
      <c r="H4569" s="167" t="str">
        <f>IF('Lineær programmering opg 4'!$C$8=0,"-",((-A4569+'Lineær programmering opg 4'!$M$8)/'Lineær programmering opg 4'!$K$8)*-1)</f>
        <v>-</v>
      </c>
      <c r="I4569" s="167" t="str">
        <f>IF('Lineær programmering opg 4'!$D$8=0,"-",'Lineær programmering opg 4'!$G$8)</f>
        <v>-</v>
      </c>
      <c r="J4569" s="295">
        <f>A4569*'Lineær programmering opg 4'!$C$11+Datatabel!C4569*'Lineær programmering opg 4'!$D$11</f>
        <v>43369.799999999843</v>
      </c>
      <c r="K4569" s="9">
        <f t="shared" si="357"/>
        <v>0</v>
      </c>
      <c r="L4569" s="9">
        <f t="shared" si="358"/>
        <v>0</v>
      </c>
    </row>
    <row r="4570" spans="1:12" ht="15" x14ac:dyDescent="0.25">
      <c r="A4570" s="167">
        <f t="shared" si="356"/>
        <v>130.39200000001208</v>
      </c>
      <c r="B4570" s="325">
        <f t="shared" si="359"/>
        <v>0.5433000000000503</v>
      </c>
      <c r="C4570" s="167">
        <f t="shared" si="355"/>
        <v>202.20599999999092</v>
      </c>
      <c r="D4570" s="167">
        <f>IF('Lineær programmering opg 4'!$M$4=0,"-",(-A4570+'Lineær programmering opg 4'!$M$4)/'Lineær programmering opg 4'!$K$4*-1)</f>
        <v>219.21599999997585</v>
      </c>
      <c r="E4570" s="167">
        <f>IF('Lineær programmering opg 4'!$M$5=0,"-",(-A4570+'Lineær programmering opg 4'!$M$5)/'Lineær programmering opg 4'!$K$5*-1)</f>
        <v>202.20599999999092</v>
      </c>
      <c r="F4570" s="167" t="str">
        <f>IF('Lineær programmering opg 4'!$E$6=0,"-",(-A4570+'Lineær programmering opg 4'!$M$6)/'Lineær programmering opg 4'!$K$6*-1)</f>
        <v>-</v>
      </c>
      <c r="G4570" s="167" t="str">
        <f>IF('Lineær programmering opg 4'!$D$7=0,"-",((-A4570+'Lineær programmering opg 4'!$M$7)/'Lineær programmering opg 4'!$K$7)*-1)</f>
        <v>-</v>
      </c>
      <c r="H4570" s="167" t="str">
        <f>IF('Lineær programmering opg 4'!$C$8=0,"-",((-A4570+'Lineær programmering opg 4'!$M$8)/'Lineær programmering opg 4'!$K$8)*-1)</f>
        <v>-</v>
      </c>
      <c r="I4570" s="167" t="str">
        <f>IF('Lineær programmering opg 4'!$D$8=0,"-",'Lineær programmering opg 4'!$G$8)</f>
        <v>-</v>
      </c>
      <c r="J4570" s="295">
        <f>A4570*'Lineær programmering opg 4'!$C$11+Datatabel!C4570*'Lineær programmering opg 4'!$D$11</f>
        <v>43370.099999999846</v>
      </c>
      <c r="K4570" s="9">
        <f t="shared" si="357"/>
        <v>0</v>
      </c>
      <c r="L4570" s="9">
        <f t="shared" si="358"/>
        <v>0</v>
      </c>
    </row>
    <row r="4571" spans="1:12" ht="15" x14ac:dyDescent="0.25">
      <c r="A4571" s="167">
        <f t="shared" si="356"/>
        <v>130.36800000001207</v>
      </c>
      <c r="B4571" s="325">
        <f t="shared" si="359"/>
        <v>0.54320000000005031</v>
      </c>
      <c r="C4571" s="167">
        <f t="shared" si="355"/>
        <v>202.22399999999092</v>
      </c>
      <c r="D4571" s="167">
        <f>IF('Lineær programmering opg 4'!$M$4=0,"-",(-A4571+'Lineær programmering opg 4'!$M$4)/'Lineær programmering opg 4'!$K$4*-1)</f>
        <v>219.26399999997585</v>
      </c>
      <c r="E4571" s="167">
        <f>IF('Lineær programmering opg 4'!$M$5=0,"-",(-A4571+'Lineær programmering opg 4'!$M$5)/'Lineær programmering opg 4'!$K$5*-1)</f>
        <v>202.22399999999092</v>
      </c>
      <c r="F4571" s="167" t="str">
        <f>IF('Lineær programmering opg 4'!$E$6=0,"-",(-A4571+'Lineær programmering opg 4'!$M$6)/'Lineær programmering opg 4'!$K$6*-1)</f>
        <v>-</v>
      </c>
      <c r="G4571" s="167" t="str">
        <f>IF('Lineær programmering opg 4'!$D$7=0,"-",((-A4571+'Lineær programmering opg 4'!$M$7)/'Lineær programmering opg 4'!$K$7)*-1)</f>
        <v>-</v>
      </c>
      <c r="H4571" s="167" t="str">
        <f>IF('Lineær programmering opg 4'!$C$8=0,"-",((-A4571+'Lineær programmering opg 4'!$M$8)/'Lineær programmering opg 4'!$K$8)*-1)</f>
        <v>-</v>
      </c>
      <c r="I4571" s="167" t="str">
        <f>IF('Lineær programmering opg 4'!$D$8=0,"-",'Lineær programmering opg 4'!$G$8)</f>
        <v>-</v>
      </c>
      <c r="J4571" s="295">
        <f>A4571*'Lineær programmering opg 4'!$C$11+Datatabel!C4571*'Lineær programmering opg 4'!$D$11</f>
        <v>43370.399999999849</v>
      </c>
      <c r="K4571" s="9">
        <f t="shared" si="357"/>
        <v>0</v>
      </c>
      <c r="L4571" s="9">
        <f t="shared" si="358"/>
        <v>0</v>
      </c>
    </row>
    <row r="4572" spans="1:12" ht="15" x14ac:dyDescent="0.25">
      <c r="A4572" s="167">
        <f t="shared" si="356"/>
        <v>130.34400000001207</v>
      </c>
      <c r="B4572" s="325">
        <f t="shared" si="359"/>
        <v>0.54310000000005032</v>
      </c>
      <c r="C4572" s="167">
        <f t="shared" si="355"/>
        <v>202.24199999999092</v>
      </c>
      <c r="D4572" s="167">
        <f>IF('Lineær programmering opg 4'!$M$4=0,"-",(-A4572+'Lineær programmering opg 4'!$M$4)/'Lineær programmering opg 4'!$K$4*-1)</f>
        <v>219.31199999997585</v>
      </c>
      <c r="E4572" s="167">
        <f>IF('Lineær programmering opg 4'!$M$5=0,"-",(-A4572+'Lineær programmering opg 4'!$M$5)/'Lineær programmering opg 4'!$K$5*-1)</f>
        <v>202.24199999999092</v>
      </c>
      <c r="F4572" s="167" t="str">
        <f>IF('Lineær programmering opg 4'!$E$6=0,"-",(-A4572+'Lineær programmering opg 4'!$M$6)/'Lineær programmering opg 4'!$K$6*-1)</f>
        <v>-</v>
      </c>
      <c r="G4572" s="167" t="str">
        <f>IF('Lineær programmering opg 4'!$D$7=0,"-",((-A4572+'Lineær programmering opg 4'!$M$7)/'Lineær programmering opg 4'!$K$7)*-1)</f>
        <v>-</v>
      </c>
      <c r="H4572" s="167" t="str">
        <f>IF('Lineær programmering opg 4'!$C$8=0,"-",((-A4572+'Lineær programmering opg 4'!$M$8)/'Lineær programmering opg 4'!$K$8)*-1)</f>
        <v>-</v>
      </c>
      <c r="I4572" s="167" t="str">
        <f>IF('Lineær programmering opg 4'!$D$8=0,"-",'Lineær programmering opg 4'!$G$8)</f>
        <v>-</v>
      </c>
      <c r="J4572" s="295">
        <f>A4572*'Lineær programmering opg 4'!$C$11+Datatabel!C4572*'Lineær programmering opg 4'!$D$11</f>
        <v>43370.699999999844</v>
      </c>
      <c r="K4572" s="9">
        <f t="shared" si="357"/>
        <v>0</v>
      </c>
      <c r="L4572" s="9">
        <f t="shared" si="358"/>
        <v>0</v>
      </c>
    </row>
    <row r="4573" spans="1:12" ht="15" x14ac:dyDescent="0.25">
      <c r="A4573" s="167">
        <f t="shared" si="356"/>
        <v>130.32000000001207</v>
      </c>
      <c r="B4573" s="325">
        <f t="shared" si="359"/>
        <v>0.54300000000005033</v>
      </c>
      <c r="C4573" s="167">
        <f t="shared" si="355"/>
        <v>202.25999999999092</v>
      </c>
      <c r="D4573" s="167">
        <f>IF('Lineær programmering opg 4'!$M$4=0,"-",(-A4573+'Lineær programmering opg 4'!$M$4)/'Lineær programmering opg 4'!$K$4*-1)</f>
        <v>219.35999999997586</v>
      </c>
      <c r="E4573" s="167">
        <f>IF('Lineær programmering opg 4'!$M$5=0,"-",(-A4573+'Lineær programmering opg 4'!$M$5)/'Lineær programmering opg 4'!$K$5*-1)</f>
        <v>202.25999999999092</v>
      </c>
      <c r="F4573" s="167" t="str">
        <f>IF('Lineær programmering opg 4'!$E$6=0,"-",(-A4573+'Lineær programmering opg 4'!$M$6)/'Lineær programmering opg 4'!$K$6*-1)</f>
        <v>-</v>
      </c>
      <c r="G4573" s="167" t="str">
        <f>IF('Lineær programmering opg 4'!$D$7=0,"-",((-A4573+'Lineær programmering opg 4'!$M$7)/'Lineær programmering opg 4'!$K$7)*-1)</f>
        <v>-</v>
      </c>
      <c r="H4573" s="167" t="str">
        <f>IF('Lineær programmering opg 4'!$C$8=0,"-",((-A4573+'Lineær programmering opg 4'!$M$8)/'Lineær programmering opg 4'!$K$8)*-1)</f>
        <v>-</v>
      </c>
      <c r="I4573" s="167" t="str">
        <f>IF('Lineær programmering opg 4'!$D$8=0,"-",'Lineær programmering opg 4'!$G$8)</f>
        <v>-</v>
      </c>
      <c r="J4573" s="295">
        <f>A4573*'Lineær programmering opg 4'!$C$11+Datatabel!C4573*'Lineær programmering opg 4'!$D$11</f>
        <v>43370.999999999847</v>
      </c>
      <c r="K4573" s="9">
        <f t="shared" si="357"/>
        <v>0</v>
      </c>
      <c r="L4573" s="9">
        <f t="shared" si="358"/>
        <v>0</v>
      </c>
    </row>
    <row r="4574" spans="1:12" ht="15" x14ac:dyDescent="0.25">
      <c r="A4574" s="167">
        <f t="shared" si="356"/>
        <v>130.29600000001207</v>
      </c>
      <c r="B4574" s="325">
        <f t="shared" si="359"/>
        <v>0.54290000000005034</v>
      </c>
      <c r="C4574" s="167">
        <f t="shared" si="355"/>
        <v>202.27799999999093</v>
      </c>
      <c r="D4574" s="167">
        <f>IF('Lineær programmering opg 4'!$M$4=0,"-",(-A4574+'Lineær programmering opg 4'!$M$4)/'Lineær programmering opg 4'!$K$4*-1)</f>
        <v>219.40799999997586</v>
      </c>
      <c r="E4574" s="167">
        <f>IF('Lineær programmering opg 4'!$M$5=0,"-",(-A4574+'Lineær programmering opg 4'!$M$5)/'Lineær programmering opg 4'!$K$5*-1)</f>
        <v>202.27799999999093</v>
      </c>
      <c r="F4574" s="167" t="str">
        <f>IF('Lineær programmering opg 4'!$E$6=0,"-",(-A4574+'Lineær programmering opg 4'!$M$6)/'Lineær programmering opg 4'!$K$6*-1)</f>
        <v>-</v>
      </c>
      <c r="G4574" s="167" t="str">
        <f>IF('Lineær programmering opg 4'!$D$7=0,"-",((-A4574+'Lineær programmering opg 4'!$M$7)/'Lineær programmering opg 4'!$K$7)*-1)</f>
        <v>-</v>
      </c>
      <c r="H4574" s="167" t="str">
        <f>IF('Lineær programmering opg 4'!$C$8=0,"-",((-A4574+'Lineær programmering opg 4'!$M$8)/'Lineær programmering opg 4'!$K$8)*-1)</f>
        <v>-</v>
      </c>
      <c r="I4574" s="167" t="str">
        <f>IF('Lineær programmering opg 4'!$D$8=0,"-",'Lineær programmering opg 4'!$G$8)</f>
        <v>-</v>
      </c>
      <c r="J4574" s="295">
        <f>A4574*'Lineær programmering opg 4'!$C$11+Datatabel!C4574*'Lineær programmering opg 4'!$D$11</f>
        <v>43371.299999999843</v>
      </c>
      <c r="K4574" s="9">
        <f t="shared" si="357"/>
        <v>0</v>
      </c>
      <c r="L4574" s="9">
        <f t="shared" si="358"/>
        <v>0</v>
      </c>
    </row>
    <row r="4575" spans="1:12" ht="15" x14ac:dyDescent="0.25">
      <c r="A4575" s="167">
        <f t="shared" si="356"/>
        <v>130.2720000000121</v>
      </c>
      <c r="B4575" s="325">
        <f t="shared" si="359"/>
        <v>0.54280000000005035</v>
      </c>
      <c r="C4575" s="167">
        <f t="shared" si="355"/>
        <v>202.29599999999093</v>
      </c>
      <c r="D4575" s="167">
        <f>IF('Lineær programmering opg 4'!$M$4=0,"-",(-A4575+'Lineær programmering opg 4'!$M$4)/'Lineær programmering opg 4'!$K$4*-1)</f>
        <v>219.4559999999758</v>
      </c>
      <c r="E4575" s="167">
        <f>IF('Lineær programmering opg 4'!$M$5=0,"-",(-A4575+'Lineær programmering opg 4'!$M$5)/'Lineær programmering opg 4'!$K$5*-1)</f>
        <v>202.29599999999093</v>
      </c>
      <c r="F4575" s="167" t="str">
        <f>IF('Lineær programmering opg 4'!$E$6=0,"-",(-A4575+'Lineær programmering opg 4'!$M$6)/'Lineær programmering opg 4'!$K$6*-1)</f>
        <v>-</v>
      </c>
      <c r="G4575" s="167" t="str">
        <f>IF('Lineær programmering opg 4'!$D$7=0,"-",((-A4575+'Lineær programmering opg 4'!$M$7)/'Lineær programmering opg 4'!$K$7)*-1)</f>
        <v>-</v>
      </c>
      <c r="H4575" s="167" t="str">
        <f>IF('Lineær programmering opg 4'!$C$8=0,"-",((-A4575+'Lineær programmering opg 4'!$M$8)/'Lineær programmering opg 4'!$K$8)*-1)</f>
        <v>-</v>
      </c>
      <c r="I4575" s="167" t="str">
        <f>IF('Lineær programmering opg 4'!$D$8=0,"-",'Lineær programmering opg 4'!$G$8)</f>
        <v>-</v>
      </c>
      <c r="J4575" s="295">
        <f>A4575*'Lineær programmering opg 4'!$C$11+Datatabel!C4575*'Lineær programmering opg 4'!$D$11</f>
        <v>43371.599999999846</v>
      </c>
      <c r="K4575" s="9">
        <f t="shared" si="357"/>
        <v>0</v>
      </c>
      <c r="L4575" s="9">
        <f t="shared" si="358"/>
        <v>0</v>
      </c>
    </row>
    <row r="4576" spans="1:12" ht="15" x14ac:dyDescent="0.25">
      <c r="A4576" s="167">
        <f t="shared" si="356"/>
        <v>130.2480000000121</v>
      </c>
      <c r="B4576" s="325">
        <f t="shared" si="359"/>
        <v>0.54270000000005036</v>
      </c>
      <c r="C4576" s="167">
        <f t="shared" si="355"/>
        <v>202.31399999999093</v>
      </c>
      <c r="D4576" s="167">
        <f>IF('Lineær programmering opg 4'!$M$4=0,"-",(-A4576+'Lineær programmering opg 4'!$M$4)/'Lineær programmering opg 4'!$K$4*-1)</f>
        <v>219.5039999999758</v>
      </c>
      <c r="E4576" s="167">
        <f>IF('Lineær programmering opg 4'!$M$5=0,"-",(-A4576+'Lineær programmering opg 4'!$M$5)/'Lineær programmering opg 4'!$K$5*-1)</f>
        <v>202.31399999999093</v>
      </c>
      <c r="F4576" s="167" t="str">
        <f>IF('Lineær programmering opg 4'!$E$6=0,"-",(-A4576+'Lineær programmering opg 4'!$M$6)/'Lineær programmering opg 4'!$K$6*-1)</f>
        <v>-</v>
      </c>
      <c r="G4576" s="167" t="str">
        <f>IF('Lineær programmering opg 4'!$D$7=0,"-",((-A4576+'Lineær programmering opg 4'!$M$7)/'Lineær programmering opg 4'!$K$7)*-1)</f>
        <v>-</v>
      </c>
      <c r="H4576" s="167" t="str">
        <f>IF('Lineær programmering opg 4'!$C$8=0,"-",((-A4576+'Lineær programmering opg 4'!$M$8)/'Lineær programmering opg 4'!$K$8)*-1)</f>
        <v>-</v>
      </c>
      <c r="I4576" s="167" t="str">
        <f>IF('Lineær programmering opg 4'!$D$8=0,"-",'Lineær programmering opg 4'!$G$8)</f>
        <v>-</v>
      </c>
      <c r="J4576" s="295">
        <f>A4576*'Lineær programmering opg 4'!$C$11+Datatabel!C4576*'Lineær programmering opg 4'!$D$11</f>
        <v>43371.899999999849</v>
      </c>
      <c r="K4576" s="9">
        <f t="shared" si="357"/>
        <v>0</v>
      </c>
      <c r="L4576" s="9">
        <f t="shared" si="358"/>
        <v>0</v>
      </c>
    </row>
    <row r="4577" spans="1:12" ht="15" x14ac:dyDescent="0.25">
      <c r="A4577" s="167">
        <f t="shared" si="356"/>
        <v>130.2240000000121</v>
      </c>
      <c r="B4577" s="325">
        <f t="shared" si="359"/>
        <v>0.54260000000005038</v>
      </c>
      <c r="C4577" s="167">
        <f t="shared" si="355"/>
        <v>202.33199999999093</v>
      </c>
      <c r="D4577" s="167">
        <f>IF('Lineær programmering opg 4'!$M$4=0,"-",(-A4577+'Lineær programmering opg 4'!$M$4)/'Lineær programmering opg 4'!$K$4*-1)</f>
        <v>219.55199999997581</v>
      </c>
      <c r="E4577" s="167">
        <f>IF('Lineær programmering opg 4'!$M$5=0,"-",(-A4577+'Lineær programmering opg 4'!$M$5)/'Lineær programmering opg 4'!$K$5*-1)</f>
        <v>202.33199999999093</v>
      </c>
      <c r="F4577" s="167" t="str">
        <f>IF('Lineær programmering opg 4'!$E$6=0,"-",(-A4577+'Lineær programmering opg 4'!$M$6)/'Lineær programmering opg 4'!$K$6*-1)</f>
        <v>-</v>
      </c>
      <c r="G4577" s="167" t="str">
        <f>IF('Lineær programmering opg 4'!$D$7=0,"-",((-A4577+'Lineær programmering opg 4'!$M$7)/'Lineær programmering opg 4'!$K$7)*-1)</f>
        <v>-</v>
      </c>
      <c r="H4577" s="167" t="str">
        <f>IF('Lineær programmering opg 4'!$C$8=0,"-",((-A4577+'Lineær programmering opg 4'!$M$8)/'Lineær programmering opg 4'!$K$8)*-1)</f>
        <v>-</v>
      </c>
      <c r="I4577" s="167" t="str">
        <f>IF('Lineær programmering opg 4'!$D$8=0,"-",'Lineær programmering opg 4'!$G$8)</f>
        <v>-</v>
      </c>
      <c r="J4577" s="295">
        <f>A4577*'Lineær programmering opg 4'!$C$11+Datatabel!C4577*'Lineær programmering opg 4'!$D$11</f>
        <v>43372.199999999852</v>
      </c>
      <c r="K4577" s="9">
        <f t="shared" si="357"/>
        <v>0</v>
      </c>
      <c r="L4577" s="9">
        <f t="shared" si="358"/>
        <v>0</v>
      </c>
    </row>
    <row r="4578" spans="1:12" ht="15" x14ac:dyDescent="0.25">
      <c r="A4578" s="167">
        <f t="shared" si="356"/>
        <v>130.2000000000121</v>
      </c>
      <c r="B4578" s="325">
        <f t="shared" si="359"/>
        <v>0.54250000000005039</v>
      </c>
      <c r="C4578" s="167">
        <f t="shared" si="355"/>
        <v>202.34999999999093</v>
      </c>
      <c r="D4578" s="167">
        <f>IF('Lineær programmering opg 4'!$M$4=0,"-",(-A4578+'Lineær programmering opg 4'!$M$4)/'Lineær programmering opg 4'!$K$4*-1)</f>
        <v>219.59999999997581</v>
      </c>
      <c r="E4578" s="167">
        <f>IF('Lineær programmering opg 4'!$M$5=0,"-",(-A4578+'Lineær programmering opg 4'!$M$5)/'Lineær programmering opg 4'!$K$5*-1)</f>
        <v>202.34999999999093</v>
      </c>
      <c r="F4578" s="167" t="str">
        <f>IF('Lineær programmering opg 4'!$E$6=0,"-",(-A4578+'Lineær programmering opg 4'!$M$6)/'Lineær programmering opg 4'!$K$6*-1)</f>
        <v>-</v>
      </c>
      <c r="G4578" s="167" t="str">
        <f>IF('Lineær programmering opg 4'!$D$7=0,"-",((-A4578+'Lineær programmering opg 4'!$M$7)/'Lineær programmering opg 4'!$K$7)*-1)</f>
        <v>-</v>
      </c>
      <c r="H4578" s="167" t="str">
        <f>IF('Lineær programmering opg 4'!$C$8=0,"-",((-A4578+'Lineær programmering opg 4'!$M$8)/'Lineær programmering opg 4'!$K$8)*-1)</f>
        <v>-</v>
      </c>
      <c r="I4578" s="167" t="str">
        <f>IF('Lineær programmering opg 4'!$D$8=0,"-",'Lineær programmering opg 4'!$G$8)</f>
        <v>-</v>
      </c>
      <c r="J4578" s="295">
        <f>A4578*'Lineær programmering opg 4'!$C$11+Datatabel!C4578*'Lineær programmering opg 4'!$D$11</f>
        <v>43372.499999999847</v>
      </c>
      <c r="K4578" s="9">
        <f t="shared" si="357"/>
        <v>0</v>
      </c>
      <c r="L4578" s="9">
        <f t="shared" si="358"/>
        <v>0</v>
      </c>
    </row>
    <row r="4579" spans="1:12" ht="15" x14ac:dyDescent="0.25">
      <c r="A4579" s="167">
        <f t="shared" si="356"/>
        <v>130.1760000000121</v>
      </c>
      <c r="B4579" s="325">
        <f t="shared" si="359"/>
        <v>0.5424000000000504</v>
      </c>
      <c r="C4579" s="167">
        <f t="shared" si="355"/>
        <v>202.36799999999093</v>
      </c>
      <c r="D4579" s="167">
        <f>IF('Lineær programmering opg 4'!$M$4=0,"-",(-A4579+'Lineær programmering opg 4'!$M$4)/'Lineær programmering opg 4'!$K$4*-1)</f>
        <v>219.64799999997581</v>
      </c>
      <c r="E4579" s="167">
        <f>IF('Lineær programmering opg 4'!$M$5=0,"-",(-A4579+'Lineær programmering opg 4'!$M$5)/'Lineær programmering opg 4'!$K$5*-1)</f>
        <v>202.36799999999093</v>
      </c>
      <c r="F4579" s="167" t="str">
        <f>IF('Lineær programmering opg 4'!$E$6=0,"-",(-A4579+'Lineær programmering opg 4'!$M$6)/'Lineær programmering opg 4'!$K$6*-1)</f>
        <v>-</v>
      </c>
      <c r="G4579" s="167" t="str">
        <f>IF('Lineær programmering opg 4'!$D$7=0,"-",((-A4579+'Lineær programmering opg 4'!$M$7)/'Lineær programmering opg 4'!$K$7)*-1)</f>
        <v>-</v>
      </c>
      <c r="H4579" s="167" t="str">
        <f>IF('Lineær programmering opg 4'!$C$8=0,"-",((-A4579+'Lineær programmering opg 4'!$M$8)/'Lineær programmering opg 4'!$K$8)*-1)</f>
        <v>-</v>
      </c>
      <c r="I4579" s="167" t="str">
        <f>IF('Lineær programmering opg 4'!$D$8=0,"-",'Lineær programmering opg 4'!$G$8)</f>
        <v>-</v>
      </c>
      <c r="J4579" s="295">
        <f>A4579*'Lineær programmering opg 4'!$C$11+Datatabel!C4579*'Lineær programmering opg 4'!$D$11</f>
        <v>43372.79999999985</v>
      </c>
      <c r="K4579" s="9">
        <f t="shared" si="357"/>
        <v>0</v>
      </c>
      <c r="L4579" s="9">
        <f t="shared" si="358"/>
        <v>0</v>
      </c>
    </row>
    <row r="4580" spans="1:12" ht="15" x14ac:dyDescent="0.25">
      <c r="A4580" s="167">
        <f t="shared" si="356"/>
        <v>130.15200000001209</v>
      </c>
      <c r="B4580" s="325">
        <f t="shared" si="359"/>
        <v>0.54230000000005041</v>
      </c>
      <c r="C4580" s="167">
        <f t="shared" si="355"/>
        <v>202.38599999999093</v>
      </c>
      <c r="D4580" s="167">
        <f>IF('Lineær programmering opg 4'!$M$4=0,"-",(-A4580+'Lineær programmering opg 4'!$M$4)/'Lineær programmering opg 4'!$K$4*-1)</f>
        <v>219.69599999997581</v>
      </c>
      <c r="E4580" s="167">
        <f>IF('Lineær programmering opg 4'!$M$5=0,"-",(-A4580+'Lineær programmering opg 4'!$M$5)/'Lineær programmering opg 4'!$K$5*-1)</f>
        <v>202.38599999999093</v>
      </c>
      <c r="F4580" s="167" t="str">
        <f>IF('Lineær programmering opg 4'!$E$6=0,"-",(-A4580+'Lineær programmering opg 4'!$M$6)/'Lineær programmering opg 4'!$K$6*-1)</f>
        <v>-</v>
      </c>
      <c r="G4580" s="167" t="str">
        <f>IF('Lineær programmering opg 4'!$D$7=0,"-",((-A4580+'Lineær programmering opg 4'!$M$7)/'Lineær programmering opg 4'!$K$7)*-1)</f>
        <v>-</v>
      </c>
      <c r="H4580" s="167" t="str">
        <f>IF('Lineær programmering opg 4'!$C$8=0,"-",((-A4580+'Lineær programmering opg 4'!$M$8)/'Lineær programmering opg 4'!$K$8)*-1)</f>
        <v>-</v>
      </c>
      <c r="I4580" s="167" t="str">
        <f>IF('Lineær programmering opg 4'!$D$8=0,"-",'Lineær programmering opg 4'!$G$8)</f>
        <v>-</v>
      </c>
      <c r="J4580" s="295">
        <f>A4580*'Lineær programmering opg 4'!$C$11+Datatabel!C4580*'Lineær programmering opg 4'!$D$11</f>
        <v>43373.099999999846</v>
      </c>
      <c r="K4580" s="9">
        <f t="shared" si="357"/>
        <v>0</v>
      </c>
      <c r="L4580" s="9">
        <f t="shared" si="358"/>
        <v>0</v>
      </c>
    </row>
    <row r="4581" spans="1:12" ht="15" x14ac:dyDescent="0.25">
      <c r="A4581" s="167">
        <f t="shared" si="356"/>
        <v>130.12800000001209</v>
      </c>
      <c r="B4581" s="325">
        <f t="shared" si="359"/>
        <v>0.54220000000005042</v>
      </c>
      <c r="C4581" s="167">
        <f t="shared" si="355"/>
        <v>202.40399999999093</v>
      </c>
      <c r="D4581" s="167">
        <f>IF('Lineær programmering opg 4'!$M$4=0,"-",(-A4581+'Lineær programmering opg 4'!$M$4)/'Lineær programmering opg 4'!$K$4*-1)</f>
        <v>219.74399999997581</v>
      </c>
      <c r="E4581" s="167">
        <f>IF('Lineær programmering opg 4'!$M$5=0,"-",(-A4581+'Lineær programmering opg 4'!$M$5)/'Lineær programmering opg 4'!$K$5*-1)</f>
        <v>202.40399999999093</v>
      </c>
      <c r="F4581" s="167" t="str">
        <f>IF('Lineær programmering opg 4'!$E$6=0,"-",(-A4581+'Lineær programmering opg 4'!$M$6)/'Lineær programmering opg 4'!$K$6*-1)</f>
        <v>-</v>
      </c>
      <c r="G4581" s="167" t="str">
        <f>IF('Lineær programmering opg 4'!$D$7=0,"-",((-A4581+'Lineær programmering opg 4'!$M$7)/'Lineær programmering opg 4'!$K$7)*-1)</f>
        <v>-</v>
      </c>
      <c r="H4581" s="167" t="str">
        <f>IF('Lineær programmering opg 4'!$C$8=0,"-",((-A4581+'Lineær programmering opg 4'!$M$8)/'Lineær programmering opg 4'!$K$8)*-1)</f>
        <v>-</v>
      </c>
      <c r="I4581" s="167" t="str">
        <f>IF('Lineær programmering opg 4'!$D$8=0,"-",'Lineær programmering opg 4'!$G$8)</f>
        <v>-</v>
      </c>
      <c r="J4581" s="295">
        <f>A4581*'Lineær programmering opg 4'!$C$11+Datatabel!C4581*'Lineær programmering opg 4'!$D$11</f>
        <v>43373.399999999849</v>
      </c>
      <c r="K4581" s="9">
        <f t="shared" si="357"/>
        <v>0</v>
      </c>
      <c r="L4581" s="9">
        <f t="shared" si="358"/>
        <v>0</v>
      </c>
    </row>
    <row r="4582" spans="1:12" ht="15" x14ac:dyDescent="0.25">
      <c r="A4582" s="167">
        <f t="shared" si="356"/>
        <v>130.10400000001209</v>
      </c>
      <c r="B4582" s="325">
        <f t="shared" si="359"/>
        <v>0.54210000000005043</v>
      </c>
      <c r="C4582" s="167">
        <f t="shared" si="355"/>
        <v>202.42199999999093</v>
      </c>
      <c r="D4582" s="167">
        <f>IF('Lineær programmering opg 4'!$M$4=0,"-",(-A4582+'Lineær programmering opg 4'!$M$4)/'Lineær programmering opg 4'!$K$4*-1)</f>
        <v>219.79199999997581</v>
      </c>
      <c r="E4582" s="167">
        <f>IF('Lineær programmering opg 4'!$M$5=0,"-",(-A4582+'Lineær programmering opg 4'!$M$5)/'Lineær programmering opg 4'!$K$5*-1)</f>
        <v>202.42199999999093</v>
      </c>
      <c r="F4582" s="167" t="str">
        <f>IF('Lineær programmering opg 4'!$E$6=0,"-",(-A4582+'Lineær programmering opg 4'!$M$6)/'Lineær programmering opg 4'!$K$6*-1)</f>
        <v>-</v>
      </c>
      <c r="G4582" s="167" t="str">
        <f>IF('Lineær programmering opg 4'!$D$7=0,"-",((-A4582+'Lineær programmering opg 4'!$M$7)/'Lineær programmering opg 4'!$K$7)*-1)</f>
        <v>-</v>
      </c>
      <c r="H4582" s="167" t="str">
        <f>IF('Lineær programmering opg 4'!$C$8=0,"-",((-A4582+'Lineær programmering opg 4'!$M$8)/'Lineær programmering opg 4'!$K$8)*-1)</f>
        <v>-</v>
      </c>
      <c r="I4582" s="167" t="str">
        <f>IF('Lineær programmering opg 4'!$D$8=0,"-",'Lineær programmering opg 4'!$G$8)</f>
        <v>-</v>
      </c>
      <c r="J4582" s="295">
        <f>A4582*'Lineær programmering opg 4'!$C$11+Datatabel!C4582*'Lineær programmering opg 4'!$D$11</f>
        <v>43373.699999999852</v>
      </c>
      <c r="K4582" s="9">
        <f t="shared" si="357"/>
        <v>0</v>
      </c>
      <c r="L4582" s="9">
        <f t="shared" si="358"/>
        <v>0</v>
      </c>
    </row>
    <row r="4583" spans="1:12" ht="15" x14ac:dyDescent="0.25">
      <c r="A4583" s="167">
        <f t="shared" si="356"/>
        <v>130.08000000001209</v>
      </c>
      <c r="B4583" s="325">
        <f t="shared" si="359"/>
        <v>0.54200000000005044</v>
      </c>
      <c r="C4583" s="167">
        <f t="shared" si="355"/>
        <v>202.43999999999093</v>
      </c>
      <c r="D4583" s="167">
        <f>IF('Lineær programmering opg 4'!$M$4=0,"-",(-A4583+'Lineær programmering opg 4'!$M$4)/'Lineær programmering opg 4'!$K$4*-1)</f>
        <v>219.83999999997582</v>
      </c>
      <c r="E4583" s="167">
        <f>IF('Lineær programmering opg 4'!$M$5=0,"-",(-A4583+'Lineær programmering opg 4'!$M$5)/'Lineær programmering opg 4'!$K$5*-1)</f>
        <v>202.43999999999093</v>
      </c>
      <c r="F4583" s="167" t="str">
        <f>IF('Lineær programmering opg 4'!$E$6=0,"-",(-A4583+'Lineær programmering opg 4'!$M$6)/'Lineær programmering opg 4'!$K$6*-1)</f>
        <v>-</v>
      </c>
      <c r="G4583" s="167" t="str">
        <f>IF('Lineær programmering opg 4'!$D$7=0,"-",((-A4583+'Lineær programmering opg 4'!$M$7)/'Lineær programmering opg 4'!$K$7)*-1)</f>
        <v>-</v>
      </c>
      <c r="H4583" s="167" t="str">
        <f>IF('Lineær programmering opg 4'!$C$8=0,"-",((-A4583+'Lineær programmering opg 4'!$M$8)/'Lineær programmering opg 4'!$K$8)*-1)</f>
        <v>-</v>
      </c>
      <c r="I4583" s="167" t="str">
        <f>IF('Lineær programmering opg 4'!$D$8=0,"-",'Lineær programmering opg 4'!$G$8)</f>
        <v>-</v>
      </c>
      <c r="J4583" s="295">
        <f>A4583*'Lineær programmering opg 4'!$C$11+Datatabel!C4583*'Lineær programmering opg 4'!$D$11</f>
        <v>43373.999999999847</v>
      </c>
      <c r="K4583" s="9">
        <f t="shared" si="357"/>
        <v>0</v>
      </c>
      <c r="L4583" s="9">
        <f t="shared" si="358"/>
        <v>0</v>
      </c>
    </row>
    <row r="4584" spans="1:12" ht="15" x14ac:dyDescent="0.25">
      <c r="A4584" s="167">
        <f t="shared" si="356"/>
        <v>130.05600000001212</v>
      </c>
      <c r="B4584" s="325">
        <f t="shared" si="359"/>
        <v>0.54190000000005045</v>
      </c>
      <c r="C4584" s="167">
        <f t="shared" si="355"/>
        <v>202.45799999999093</v>
      </c>
      <c r="D4584" s="167">
        <f>IF('Lineær programmering opg 4'!$M$4=0,"-",(-A4584+'Lineær programmering opg 4'!$M$4)/'Lineær programmering opg 4'!$K$4*-1)</f>
        <v>219.88799999997576</v>
      </c>
      <c r="E4584" s="167">
        <f>IF('Lineær programmering opg 4'!$M$5=0,"-",(-A4584+'Lineær programmering opg 4'!$M$5)/'Lineær programmering opg 4'!$K$5*-1)</f>
        <v>202.45799999999093</v>
      </c>
      <c r="F4584" s="167" t="str">
        <f>IF('Lineær programmering opg 4'!$E$6=0,"-",(-A4584+'Lineær programmering opg 4'!$M$6)/'Lineær programmering opg 4'!$K$6*-1)</f>
        <v>-</v>
      </c>
      <c r="G4584" s="167" t="str">
        <f>IF('Lineær programmering opg 4'!$D$7=0,"-",((-A4584+'Lineær programmering opg 4'!$M$7)/'Lineær programmering opg 4'!$K$7)*-1)</f>
        <v>-</v>
      </c>
      <c r="H4584" s="167" t="str">
        <f>IF('Lineær programmering opg 4'!$C$8=0,"-",((-A4584+'Lineær programmering opg 4'!$M$8)/'Lineær programmering opg 4'!$K$8)*-1)</f>
        <v>-</v>
      </c>
      <c r="I4584" s="167" t="str">
        <f>IF('Lineær programmering opg 4'!$D$8=0,"-",'Lineær programmering opg 4'!$G$8)</f>
        <v>-</v>
      </c>
      <c r="J4584" s="295">
        <f>A4584*'Lineær programmering opg 4'!$C$11+Datatabel!C4584*'Lineær programmering opg 4'!$D$11</f>
        <v>43374.29999999985</v>
      </c>
      <c r="K4584" s="9">
        <f t="shared" si="357"/>
        <v>0</v>
      </c>
      <c r="L4584" s="9">
        <f t="shared" si="358"/>
        <v>0</v>
      </c>
    </row>
    <row r="4585" spans="1:12" ht="15" x14ac:dyDescent="0.25">
      <c r="A4585" s="167">
        <f t="shared" si="356"/>
        <v>130.03200000001212</v>
      </c>
      <c r="B4585" s="325">
        <f t="shared" si="359"/>
        <v>0.54180000000005046</v>
      </c>
      <c r="C4585" s="167">
        <f t="shared" si="355"/>
        <v>202.47599999999093</v>
      </c>
      <c r="D4585" s="167">
        <f>IF('Lineær programmering opg 4'!$M$4=0,"-",(-A4585+'Lineær programmering opg 4'!$M$4)/'Lineær programmering opg 4'!$K$4*-1)</f>
        <v>219.93599999997576</v>
      </c>
      <c r="E4585" s="167">
        <f>IF('Lineær programmering opg 4'!$M$5=0,"-",(-A4585+'Lineær programmering opg 4'!$M$5)/'Lineær programmering opg 4'!$K$5*-1)</f>
        <v>202.47599999999093</v>
      </c>
      <c r="F4585" s="167" t="str">
        <f>IF('Lineær programmering opg 4'!$E$6=0,"-",(-A4585+'Lineær programmering opg 4'!$M$6)/'Lineær programmering opg 4'!$K$6*-1)</f>
        <v>-</v>
      </c>
      <c r="G4585" s="167" t="str">
        <f>IF('Lineær programmering opg 4'!$D$7=0,"-",((-A4585+'Lineær programmering opg 4'!$M$7)/'Lineær programmering opg 4'!$K$7)*-1)</f>
        <v>-</v>
      </c>
      <c r="H4585" s="167" t="str">
        <f>IF('Lineær programmering opg 4'!$C$8=0,"-",((-A4585+'Lineær programmering opg 4'!$M$8)/'Lineær programmering opg 4'!$K$8)*-1)</f>
        <v>-</v>
      </c>
      <c r="I4585" s="167" t="str">
        <f>IF('Lineær programmering opg 4'!$D$8=0,"-",'Lineær programmering opg 4'!$G$8)</f>
        <v>-</v>
      </c>
      <c r="J4585" s="295">
        <f>A4585*'Lineær programmering opg 4'!$C$11+Datatabel!C4585*'Lineær programmering opg 4'!$D$11</f>
        <v>43374.599999999853</v>
      </c>
      <c r="K4585" s="9">
        <f t="shared" si="357"/>
        <v>0</v>
      </c>
      <c r="L4585" s="9">
        <f t="shared" si="358"/>
        <v>0</v>
      </c>
    </row>
    <row r="4586" spans="1:12" ht="15" x14ac:dyDescent="0.25">
      <c r="A4586" s="167">
        <f t="shared" si="356"/>
        <v>130.00800000001212</v>
      </c>
      <c r="B4586" s="325">
        <f t="shared" si="359"/>
        <v>0.54170000000005047</v>
      </c>
      <c r="C4586" s="167">
        <f t="shared" si="355"/>
        <v>202.49399999999093</v>
      </c>
      <c r="D4586" s="167">
        <f>IF('Lineær programmering opg 4'!$M$4=0,"-",(-A4586+'Lineær programmering opg 4'!$M$4)/'Lineær programmering opg 4'!$K$4*-1)</f>
        <v>219.98399999997577</v>
      </c>
      <c r="E4586" s="167">
        <f>IF('Lineær programmering opg 4'!$M$5=0,"-",(-A4586+'Lineær programmering opg 4'!$M$5)/'Lineær programmering opg 4'!$K$5*-1)</f>
        <v>202.49399999999093</v>
      </c>
      <c r="F4586" s="167" t="str">
        <f>IF('Lineær programmering opg 4'!$E$6=0,"-",(-A4586+'Lineær programmering opg 4'!$M$6)/'Lineær programmering opg 4'!$K$6*-1)</f>
        <v>-</v>
      </c>
      <c r="G4586" s="167" t="str">
        <f>IF('Lineær programmering opg 4'!$D$7=0,"-",((-A4586+'Lineær programmering opg 4'!$M$7)/'Lineær programmering opg 4'!$K$7)*-1)</f>
        <v>-</v>
      </c>
      <c r="H4586" s="167" t="str">
        <f>IF('Lineær programmering opg 4'!$C$8=0,"-",((-A4586+'Lineær programmering opg 4'!$M$8)/'Lineær programmering opg 4'!$K$8)*-1)</f>
        <v>-</v>
      </c>
      <c r="I4586" s="167" t="str">
        <f>IF('Lineær programmering opg 4'!$D$8=0,"-",'Lineær programmering opg 4'!$G$8)</f>
        <v>-</v>
      </c>
      <c r="J4586" s="295">
        <f>A4586*'Lineær programmering opg 4'!$C$11+Datatabel!C4586*'Lineær programmering opg 4'!$D$11</f>
        <v>43374.899999999856</v>
      </c>
      <c r="K4586" s="9">
        <f t="shared" si="357"/>
        <v>0</v>
      </c>
      <c r="L4586" s="9">
        <f t="shared" si="358"/>
        <v>0</v>
      </c>
    </row>
    <row r="4587" spans="1:12" ht="15" x14ac:dyDescent="0.25">
      <c r="A4587" s="167">
        <f t="shared" si="356"/>
        <v>129.98400000001212</v>
      </c>
      <c r="B4587" s="325">
        <f t="shared" si="359"/>
        <v>0.54160000000005049</v>
      </c>
      <c r="C4587" s="167">
        <f t="shared" si="355"/>
        <v>202.51199999999093</v>
      </c>
      <c r="D4587" s="167">
        <f>IF('Lineær programmering opg 4'!$M$4=0,"-",(-A4587+'Lineær programmering opg 4'!$M$4)/'Lineær programmering opg 4'!$K$4*-1)</f>
        <v>220.03199999997577</v>
      </c>
      <c r="E4587" s="167">
        <f>IF('Lineær programmering opg 4'!$M$5=0,"-",(-A4587+'Lineær programmering opg 4'!$M$5)/'Lineær programmering opg 4'!$K$5*-1)</f>
        <v>202.51199999999093</v>
      </c>
      <c r="F4587" s="167" t="str">
        <f>IF('Lineær programmering opg 4'!$E$6=0,"-",(-A4587+'Lineær programmering opg 4'!$M$6)/'Lineær programmering opg 4'!$K$6*-1)</f>
        <v>-</v>
      </c>
      <c r="G4587" s="167" t="str">
        <f>IF('Lineær programmering opg 4'!$D$7=0,"-",((-A4587+'Lineær programmering opg 4'!$M$7)/'Lineær programmering opg 4'!$K$7)*-1)</f>
        <v>-</v>
      </c>
      <c r="H4587" s="167" t="str">
        <f>IF('Lineær programmering opg 4'!$C$8=0,"-",((-A4587+'Lineær programmering opg 4'!$M$8)/'Lineær programmering opg 4'!$K$8)*-1)</f>
        <v>-</v>
      </c>
      <c r="I4587" s="167" t="str">
        <f>IF('Lineær programmering opg 4'!$D$8=0,"-",'Lineær programmering opg 4'!$G$8)</f>
        <v>-</v>
      </c>
      <c r="J4587" s="295">
        <f>A4587*'Lineær programmering opg 4'!$C$11+Datatabel!C4587*'Lineær programmering opg 4'!$D$11</f>
        <v>43375.199999999852</v>
      </c>
      <c r="K4587" s="9">
        <f t="shared" si="357"/>
        <v>0</v>
      </c>
      <c r="L4587" s="9">
        <f t="shared" si="358"/>
        <v>0</v>
      </c>
    </row>
    <row r="4588" spans="1:12" ht="15" x14ac:dyDescent="0.25">
      <c r="A4588" s="167">
        <f t="shared" si="356"/>
        <v>129.96000000001212</v>
      </c>
      <c r="B4588" s="325">
        <f t="shared" si="359"/>
        <v>0.5415000000000505</v>
      </c>
      <c r="C4588" s="167">
        <f t="shared" si="355"/>
        <v>202.52999999999093</v>
      </c>
      <c r="D4588" s="167">
        <f>IF('Lineær programmering opg 4'!$M$4=0,"-",(-A4588+'Lineær programmering opg 4'!$M$4)/'Lineær programmering opg 4'!$K$4*-1)</f>
        <v>220.07999999997577</v>
      </c>
      <c r="E4588" s="167">
        <f>IF('Lineær programmering opg 4'!$M$5=0,"-",(-A4588+'Lineær programmering opg 4'!$M$5)/'Lineær programmering opg 4'!$K$5*-1)</f>
        <v>202.52999999999093</v>
      </c>
      <c r="F4588" s="167" t="str">
        <f>IF('Lineær programmering opg 4'!$E$6=0,"-",(-A4588+'Lineær programmering opg 4'!$M$6)/'Lineær programmering opg 4'!$K$6*-1)</f>
        <v>-</v>
      </c>
      <c r="G4588" s="167" t="str">
        <f>IF('Lineær programmering opg 4'!$D$7=0,"-",((-A4588+'Lineær programmering opg 4'!$M$7)/'Lineær programmering opg 4'!$K$7)*-1)</f>
        <v>-</v>
      </c>
      <c r="H4588" s="167" t="str">
        <f>IF('Lineær programmering opg 4'!$C$8=0,"-",((-A4588+'Lineær programmering opg 4'!$M$8)/'Lineær programmering opg 4'!$K$8)*-1)</f>
        <v>-</v>
      </c>
      <c r="I4588" s="167" t="str">
        <f>IF('Lineær programmering opg 4'!$D$8=0,"-",'Lineær programmering opg 4'!$G$8)</f>
        <v>-</v>
      </c>
      <c r="J4588" s="295">
        <f>A4588*'Lineær programmering opg 4'!$C$11+Datatabel!C4588*'Lineær programmering opg 4'!$D$11</f>
        <v>43375.499999999854</v>
      </c>
      <c r="K4588" s="9">
        <f t="shared" si="357"/>
        <v>0</v>
      </c>
      <c r="L4588" s="9">
        <f t="shared" si="358"/>
        <v>0</v>
      </c>
    </row>
    <row r="4589" spans="1:12" ht="15" x14ac:dyDescent="0.25">
      <c r="A4589" s="167">
        <f t="shared" si="356"/>
        <v>129.93600000001211</v>
      </c>
      <c r="B4589" s="325">
        <f t="shared" si="359"/>
        <v>0.54140000000005051</v>
      </c>
      <c r="C4589" s="167">
        <f t="shared" si="355"/>
        <v>202.54799999999094</v>
      </c>
      <c r="D4589" s="167">
        <f>IF('Lineær programmering opg 4'!$M$4=0,"-",(-A4589+'Lineær programmering opg 4'!$M$4)/'Lineær programmering opg 4'!$K$4*-1)</f>
        <v>220.12799999997577</v>
      </c>
      <c r="E4589" s="167">
        <f>IF('Lineær programmering opg 4'!$M$5=0,"-",(-A4589+'Lineær programmering opg 4'!$M$5)/'Lineær programmering opg 4'!$K$5*-1)</f>
        <v>202.54799999999094</v>
      </c>
      <c r="F4589" s="167" t="str">
        <f>IF('Lineær programmering opg 4'!$E$6=0,"-",(-A4589+'Lineær programmering opg 4'!$M$6)/'Lineær programmering opg 4'!$K$6*-1)</f>
        <v>-</v>
      </c>
      <c r="G4589" s="167" t="str">
        <f>IF('Lineær programmering opg 4'!$D$7=0,"-",((-A4589+'Lineær programmering opg 4'!$M$7)/'Lineær programmering opg 4'!$K$7)*-1)</f>
        <v>-</v>
      </c>
      <c r="H4589" s="167" t="str">
        <f>IF('Lineær programmering opg 4'!$C$8=0,"-",((-A4589+'Lineær programmering opg 4'!$M$8)/'Lineær programmering opg 4'!$K$8)*-1)</f>
        <v>-</v>
      </c>
      <c r="I4589" s="167" t="str">
        <f>IF('Lineær programmering opg 4'!$D$8=0,"-",'Lineær programmering opg 4'!$G$8)</f>
        <v>-</v>
      </c>
      <c r="J4589" s="295">
        <f>A4589*'Lineær programmering opg 4'!$C$11+Datatabel!C4589*'Lineær programmering opg 4'!$D$11</f>
        <v>43375.79999999985</v>
      </c>
      <c r="K4589" s="9">
        <f t="shared" si="357"/>
        <v>0</v>
      </c>
      <c r="L4589" s="9">
        <f t="shared" si="358"/>
        <v>0</v>
      </c>
    </row>
    <row r="4590" spans="1:12" ht="15" x14ac:dyDescent="0.25">
      <c r="A4590" s="167">
        <f t="shared" si="356"/>
        <v>129.91200000001211</v>
      </c>
      <c r="B4590" s="325">
        <f t="shared" si="359"/>
        <v>0.54130000000005052</v>
      </c>
      <c r="C4590" s="167">
        <f t="shared" si="355"/>
        <v>202.56599999999094</v>
      </c>
      <c r="D4590" s="167">
        <f>IF('Lineær programmering opg 4'!$M$4=0,"-",(-A4590+'Lineær programmering opg 4'!$M$4)/'Lineær programmering opg 4'!$K$4*-1)</f>
        <v>220.17599999997577</v>
      </c>
      <c r="E4590" s="167">
        <f>IF('Lineær programmering opg 4'!$M$5=0,"-",(-A4590+'Lineær programmering opg 4'!$M$5)/'Lineær programmering opg 4'!$K$5*-1)</f>
        <v>202.56599999999094</v>
      </c>
      <c r="F4590" s="167" t="str">
        <f>IF('Lineær programmering opg 4'!$E$6=0,"-",(-A4590+'Lineær programmering opg 4'!$M$6)/'Lineær programmering opg 4'!$K$6*-1)</f>
        <v>-</v>
      </c>
      <c r="G4590" s="167" t="str">
        <f>IF('Lineær programmering opg 4'!$D$7=0,"-",((-A4590+'Lineær programmering opg 4'!$M$7)/'Lineær programmering opg 4'!$K$7)*-1)</f>
        <v>-</v>
      </c>
      <c r="H4590" s="167" t="str">
        <f>IF('Lineær programmering opg 4'!$C$8=0,"-",((-A4590+'Lineær programmering opg 4'!$M$8)/'Lineær programmering opg 4'!$K$8)*-1)</f>
        <v>-</v>
      </c>
      <c r="I4590" s="167" t="str">
        <f>IF('Lineær programmering opg 4'!$D$8=0,"-",'Lineær programmering opg 4'!$G$8)</f>
        <v>-</v>
      </c>
      <c r="J4590" s="295">
        <f>A4590*'Lineær programmering opg 4'!$C$11+Datatabel!C4590*'Lineær programmering opg 4'!$D$11</f>
        <v>43376.099999999853</v>
      </c>
      <c r="K4590" s="9">
        <f t="shared" si="357"/>
        <v>0</v>
      </c>
      <c r="L4590" s="9">
        <f t="shared" si="358"/>
        <v>0</v>
      </c>
    </row>
    <row r="4591" spans="1:12" ht="15" x14ac:dyDescent="0.25">
      <c r="A4591" s="167">
        <f t="shared" si="356"/>
        <v>129.88800000001214</v>
      </c>
      <c r="B4591" s="325">
        <f t="shared" si="359"/>
        <v>0.54120000000005053</v>
      </c>
      <c r="C4591" s="167">
        <f t="shared" si="355"/>
        <v>202.58399999999091</v>
      </c>
      <c r="D4591" s="167">
        <f>IF('Lineær programmering opg 4'!$M$4=0,"-",(-A4591+'Lineær programmering opg 4'!$M$4)/'Lineær programmering opg 4'!$K$4*-1)</f>
        <v>220.22399999997572</v>
      </c>
      <c r="E4591" s="167">
        <f>IF('Lineær programmering opg 4'!$M$5=0,"-",(-A4591+'Lineær programmering opg 4'!$M$5)/'Lineær programmering opg 4'!$K$5*-1)</f>
        <v>202.58399999999091</v>
      </c>
      <c r="F4591" s="167" t="str">
        <f>IF('Lineær programmering opg 4'!$E$6=0,"-",(-A4591+'Lineær programmering opg 4'!$M$6)/'Lineær programmering opg 4'!$K$6*-1)</f>
        <v>-</v>
      </c>
      <c r="G4591" s="167" t="str">
        <f>IF('Lineær programmering opg 4'!$D$7=0,"-",((-A4591+'Lineær programmering opg 4'!$M$7)/'Lineær programmering opg 4'!$K$7)*-1)</f>
        <v>-</v>
      </c>
      <c r="H4591" s="167" t="str">
        <f>IF('Lineær programmering opg 4'!$C$8=0,"-",((-A4591+'Lineær programmering opg 4'!$M$8)/'Lineær programmering opg 4'!$K$8)*-1)</f>
        <v>-</v>
      </c>
      <c r="I4591" s="167" t="str">
        <f>IF('Lineær programmering opg 4'!$D$8=0,"-",'Lineær programmering opg 4'!$G$8)</f>
        <v>-</v>
      </c>
      <c r="J4591" s="295">
        <f>A4591*'Lineær programmering opg 4'!$C$11+Datatabel!C4591*'Lineær programmering opg 4'!$D$11</f>
        <v>43376.399999999849</v>
      </c>
      <c r="K4591" s="9">
        <f t="shared" si="357"/>
        <v>0</v>
      </c>
      <c r="L4591" s="9">
        <f t="shared" si="358"/>
        <v>0</v>
      </c>
    </row>
    <row r="4592" spans="1:12" ht="15" x14ac:dyDescent="0.25">
      <c r="A4592" s="167">
        <f t="shared" si="356"/>
        <v>129.86400000001214</v>
      </c>
      <c r="B4592" s="325">
        <f t="shared" si="359"/>
        <v>0.54110000000005054</v>
      </c>
      <c r="C4592" s="167">
        <f t="shared" si="355"/>
        <v>202.60199999999091</v>
      </c>
      <c r="D4592" s="167">
        <f>IF('Lineær programmering opg 4'!$M$4=0,"-",(-A4592+'Lineær programmering opg 4'!$M$4)/'Lineær programmering opg 4'!$K$4*-1)</f>
        <v>220.27199999997572</v>
      </c>
      <c r="E4592" s="167">
        <f>IF('Lineær programmering opg 4'!$M$5=0,"-",(-A4592+'Lineær programmering opg 4'!$M$5)/'Lineær programmering opg 4'!$K$5*-1)</f>
        <v>202.60199999999091</v>
      </c>
      <c r="F4592" s="167" t="str">
        <f>IF('Lineær programmering opg 4'!$E$6=0,"-",(-A4592+'Lineær programmering opg 4'!$M$6)/'Lineær programmering opg 4'!$K$6*-1)</f>
        <v>-</v>
      </c>
      <c r="G4592" s="167" t="str">
        <f>IF('Lineær programmering opg 4'!$D$7=0,"-",((-A4592+'Lineær programmering opg 4'!$M$7)/'Lineær programmering opg 4'!$K$7)*-1)</f>
        <v>-</v>
      </c>
      <c r="H4592" s="167" t="str">
        <f>IF('Lineær programmering opg 4'!$C$8=0,"-",((-A4592+'Lineær programmering opg 4'!$M$8)/'Lineær programmering opg 4'!$K$8)*-1)</f>
        <v>-</v>
      </c>
      <c r="I4592" s="167" t="str">
        <f>IF('Lineær programmering opg 4'!$D$8=0,"-",'Lineær programmering opg 4'!$G$8)</f>
        <v>-</v>
      </c>
      <c r="J4592" s="295">
        <f>A4592*'Lineær programmering opg 4'!$C$11+Datatabel!C4592*'Lineær programmering opg 4'!$D$11</f>
        <v>43376.699999999852</v>
      </c>
      <c r="K4592" s="9">
        <f t="shared" si="357"/>
        <v>0</v>
      </c>
      <c r="L4592" s="9">
        <f t="shared" si="358"/>
        <v>0</v>
      </c>
    </row>
    <row r="4593" spans="1:12" ht="15" x14ac:dyDescent="0.25">
      <c r="A4593" s="167">
        <f t="shared" si="356"/>
        <v>129.84000000001214</v>
      </c>
      <c r="B4593" s="325">
        <f t="shared" si="359"/>
        <v>0.54100000000005055</v>
      </c>
      <c r="C4593" s="167">
        <f t="shared" si="355"/>
        <v>202.61999999999091</v>
      </c>
      <c r="D4593" s="167">
        <f>IF('Lineær programmering opg 4'!$M$4=0,"-",(-A4593+'Lineær programmering opg 4'!$M$4)/'Lineær programmering opg 4'!$K$4*-1)</f>
        <v>220.31999999997572</v>
      </c>
      <c r="E4593" s="167">
        <f>IF('Lineær programmering opg 4'!$M$5=0,"-",(-A4593+'Lineær programmering opg 4'!$M$5)/'Lineær programmering opg 4'!$K$5*-1)</f>
        <v>202.61999999999091</v>
      </c>
      <c r="F4593" s="167" t="str">
        <f>IF('Lineær programmering opg 4'!$E$6=0,"-",(-A4593+'Lineær programmering opg 4'!$M$6)/'Lineær programmering opg 4'!$K$6*-1)</f>
        <v>-</v>
      </c>
      <c r="G4593" s="167" t="str">
        <f>IF('Lineær programmering opg 4'!$D$7=0,"-",((-A4593+'Lineær programmering opg 4'!$M$7)/'Lineær programmering opg 4'!$K$7)*-1)</f>
        <v>-</v>
      </c>
      <c r="H4593" s="167" t="str">
        <f>IF('Lineær programmering opg 4'!$C$8=0,"-",((-A4593+'Lineær programmering opg 4'!$M$8)/'Lineær programmering opg 4'!$K$8)*-1)</f>
        <v>-</v>
      </c>
      <c r="I4593" s="167" t="str">
        <f>IF('Lineær programmering opg 4'!$D$8=0,"-",'Lineær programmering opg 4'!$G$8)</f>
        <v>-</v>
      </c>
      <c r="J4593" s="295">
        <f>A4593*'Lineær programmering opg 4'!$C$11+Datatabel!C4593*'Lineær programmering opg 4'!$D$11</f>
        <v>43376.999999999847</v>
      </c>
      <c r="K4593" s="9">
        <f t="shared" si="357"/>
        <v>0</v>
      </c>
      <c r="L4593" s="9">
        <f t="shared" si="358"/>
        <v>0</v>
      </c>
    </row>
    <row r="4594" spans="1:12" ht="15" x14ac:dyDescent="0.25">
      <c r="A4594" s="167">
        <f t="shared" si="356"/>
        <v>129.81600000001214</v>
      </c>
      <c r="B4594" s="325">
        <f t="shared" si="359"/>
        <v>0.54090000000005056</v>
      </c>
      <c r="C4594" s="167">
        <f t="shared" si="355"/>
        <v>202.63799999999091</v>
      </c>
      <c r="D4594" s="167">
        <f>IF('Lineær programmering opg 4'!$M$4=0,"-",(-A4594+'Lineær programmering opg 4'!$M$4)/'Lineær programmering opg 4'!$K$4*-1)</f>
        <v>220.36799999997572</v>
      </c>
      <c r="E4594" s="167">
        <f>IF('Lineær programmering opg 4'!$M$5=0,"-",(-A4594+'Lineær programmering opg 4'!$M$5)/'Lineær programmering opg 4'!$K$5*-1)</f>
        <v>202.63799999999091</v>
      </c>
      <c r="F4594" s="167" t="str">
        <f>IF('Lineær programmering opg 4'!$E$6=0,"-",(-A4594+'Lineær programmering opg 4'!$M$6)/'Lineær programmering opg 4'!$K$6*-1)</f>
        <v>-</v>
      </c>
      <c r="G4594" s="167" t="str">
        <f>IF('Lineær programmering opg 4'!$D$7=0,"-",((-A4594+'Lineær programmering opg 4'!$M$7)/'Lineær programmering opg 4'!$K$7)*-1)</f>
        <v>-</v>
      </c>
      <c r="H4594" s="167" t="str">
        <f>IF('Lineær programmering opg 4'!$C$8=0,"-",((-A4594+'Lineær programmering opg 4'!$M$8)/'Lineær programmering opg 4'!$K$8)*-1)</f>
        <v>-</v>
      </c>
      <c r="I4594" s="167" t="str">
        <f>IF('Lineær programmering opg 4'!$D$8=0,"-",'Lineær programmering opg 4'!$G$8)</f>
        <v>-</v>
      </c>
      <c r="J4594" s="295">
        <f>A4594*'Lineær programmering opg 4'!$C$11+Datatabel!C4594*'Lineær programmering opg 4'!$D$11</f>
        <v>43377.29999999985</v>
      </c>
      <c r="K4594" s="9">
        <f t="shared" si="357"/>
        <v>0</v>
      </c>
      <c r="L4594" s="9">
        <f t="shared" si="358"/>
        <v>0</v>
      </c>
    </row>
    <row r="4595" spans="1:12" ht="15" x14ac:dyDescent="0.25">
      <c r="A4595" s="167">
        <f t="shared" si="356"/>
        <v>129.79200000001214</v>
      </c>
      <c r="B4595" s="325">
        <f t="shared" si="359"/>
        <v>0.54080000000005057</v>
      </c>
      <c r="C4595" s="167">
        <f t="shared" si="355"/>
        <v>202.65599999999091</v>
      </c>
      <c r="D4595" s="167">
        <f>IF('Lineær programmering opg 4'!$M$4=0,"-",(-A4595+'Lineær programmering opg 4'!$M$4)/'Lineær programmering opg 4'!$K$4*-1)</f>
        <v>220.41599999997572</v>
      </c>
      <c r="E4595" s="167">
        <f>IF('Lineær programmering opg 4'!$M$5=0,"-",(-A4595+'Lineær programmering opg 4'!$M$5)/'Lineær programmering opg 4'!$K$5*-1)</f>
        <v>202.65599999999091</v>
      </c>
      <c r="F4595" s="167" t="str">
        <f>IF('Lineær programmering opg 4'!$E$6=0,"-",(-A4595+'Lineær programmering opg 4'!$M$6)/'Lineær programmering opg 4'!$K$6*-1)</f>
        <v>-</v>
      </c>
      <c r="G4595" s="167" t="str">
        <f>IF('Lineær programmering opg 4'!$D$7=0,"-",((-A4595+'Lineær programmering opg 4'!$M$7)/'Lineær programmering opg 4'!$K$7)*-1)</f>
        <v>-</v>
      </c>
      <c r="H4595" s="167" t="str">
        <f>IF('Lineær programmering opg 4'!$C$8=0,"-",((-A4595+'Lineær programmering opg 4'!$M$8)/'Lineær programmering opg 4'!$K$8)*-1)</f>
        <v>-</v>
      </c>
      <c r="I4595" s="167" t="str">
        <f>IF('Lineær programmering opg 4'!$D$8=0,"-",'Lineær programmering opg 4'!$G$8)</f>
        <v>-</v>
      </c>
      <c r="J4595" s="295">
        <f>A4595*'Lineær programmering opg 4'!$C$11+Datatabel!C4595*'Lineær programmering opg 4'!$D$11</f>
        <v>43377.599999999853</v>
      </c>
      <c r="K4595" s="9">
        <f t="shared" si="357"/>
        <v>0</v>
      </c>
      <c r="L4595" s="9">
        <f t="shared" si="358"/>
        <v>0</v>
      </c>
    </row>
    <row r="4596" spans="1:12" ht="15" x14ac:dyDescent="0.25">
      <c r="A4596" s="167">
        <f t="shared" si="356"/>
        <v>129.76800000001214</v>
      </c>
      <c r="B4596" s="325">
        <f t="shared" si="359"/>
        <v>0.54070000000005058</v>
      </c>
      <c r="C4596" s="167">
        <f t="shared" si="355"/>
        <v>202.67399999999091</v>
      </c>
      <c r="D4596" s="167">
        <f>IF('Lineær programmering opg 4'!$M$4=0,"-",(-A4596+'Lineær programmering opg 4'!$M$4)/'Lineær programmering opg 4'!$K$4*-1)</f>
        <v>220.46399999997573</v>
      </c>
      <c r="E4596" s="167">
        <f>IF('Lineær programmering opg 4'!$M$5=0,"-",(-A4596+'Lineær programmering opg 4'!$M$5)/'Lineær programmering opg 4'!$K$5*-1)</f>
        <v>202.67399999999091</v>
      </c>
      <c r="F4596" s="167" t="str">
        <f>IF('Lineær programmering opg 4'!$E$6=0,"-",(-A4596+'Lineær programmering opg 4'!$M$6)/'Lineær programmering opg 4'!$K$6*-1)</f>
        <v>-</v>
      </c>
      <c r="G4596" s="167" t="str">
        <f>IF('Lineær programmering opg 4'!$D$7=0,"-",((-A4596+'Lineær programmering opg 4'!$M$7)/'Lineær programmering opg 4'!$K$7)*-1)</f>
        <v>-</v>
      </c>
      <c r="H4596" s="167" t="str">
        <f>IF('Lineær programmering opg 4'!$C$8=0,"-",((-A4596+'Lineær programmering opg 4'!$M$8)/'Lineær programmering opg 4'!$K$8)*-1)</f>
        <v>-</v>
      </c>
      <c r="I4596" s="167" t="str">
        <f>IF('Lineær programmering opg 4'!$D$8=0,"-",'Lineær programmering opg 4'!$G$8)</f>
        <v>-</v>
      </c>
      <c r="J4596" s="295">
        <f>A4596*'Lineær programmering opg 4'!$C$11+Datatabel!C4596*'Lineær programmering opg 4'!$D$11</f>
        <v>43377.899999999849</v>
      </c>
      <c r="K4596" s="9">
        <f t="shared" si="357"/>
        <v>0</v>
      </c>
      <c r="L4596" s="9">
        <f t="shared" si="358"/>
        <v>0</v>
      </c>
    </row>
    <row r="4597" spans="1:12" ht="15" x14ac:dyDescent="0.25">
      <c r="A4597" s="167">
        <f t="shared" si="356"/>
        <v>129.74400000001214</v>
      </c>
      <c r="B4597" s="325">
        <f t="shared" si="359"/>
        <v>0.5406000000000506</v>
      </c>
      <c r="C4597" s="167">
        <f t="shared" si="355"/>
        <v>202.69199999999091</v>
      </c>
      <c r="D4597" s="167">
        <f>IF('Lineær programmering opg 4'!$M$4=0,"-",(-A4597+'Lineær programmering opg 4'!$M$4)/'Lineær programmering opg 4'!$K$4*-1)</f>
        <v>220.51199999997573</v>
      </c>
      <c r="E4597" s="167">
        <f>IF('Lineær programmering opg 4'!$M$5=0,"-",(-A4597+'Lineær programmering opg 4'!$M$5)/'Lineær programmering opg 4'!$K$5*-1)</f>
        <v>202.69199999999091</v>
      </c>
      <c r="F4597" s="167" t="str">
        <f>IF('Lineær programmering opg 4'!$E$6=0,"-",(-A4597+'Lineær programmering opg 4'!$M$6)/'Lineær programmering opg 4'!$K$6*-1)</f>
        <v>-</v>
      </c>
      <c r="G4597" s="167" t="str">
        <f>IF('Lineær programmering opg 4'!$D$7=0,"-",((-A4597+'Lineær programmering opg 4'!$M$7)/'Lineær programmering opg 4'!$K$7)*-1)</f>
        <v>-</v>
      </c>
      <c r="H4597" s="167" t="str">
        <f>IF('Lineær programmering opg 4'!$C$8=0,"-",((-A4597+'Lineær programmering opg 4'!$M$8)/'Lineær programmering opg 4'!$K$8)*-1)</f>
        <v>-</v>
      </c>
      <c r="I4597" s="167" t="str">
        <f>IF('Lineær programmering opg 4'!$D$8=0,"-",'Lineær programmering opg 4'!$G$8)</f>
        <v>-</v>
      </c>
      <c r="J4597" s="295">
        <f>A4597*'Lineær programmering opg 4'!$C$11+Datatabel!C4597*'Lineær programmering opg 4'!$D$11</f>
        <v>43378.199999999852</v>
      </c>
      <c r="K4597" s="9">
        <f t="shared" si="357"/>
        <v>0</v>
      </c>
      <c r="L4597" s="9">
        <f t="shared" si="358"/>
        <v>0</v>
      </c>
    </row>
    <row r="4598" spans="1:12" ht="15" x14ac:dyDescent="0.25">
      <c r="A4598" s="167">
        <f t="shared" si="356"/>
        <v>129.72000000001213</v>
      </c>
      <c r="B4598" s="325">
        <f t="shared" si="359"/>
        <v>0.54050000000005061</v>
      </c>
      <c r="C4598" s="167">
        <f t="shared" si="355"/>
        <v>202.70999999999091</v>
      </c>
      <c r="D4598" s="167">
        <f>IF('Lineær programmering opg 4'!$M$4=0,"-",(-A4598+'Lineær programmering opg 4'!$M$4)/'Lineær programmering opg 4'!$K$4*-1)</f>
        <v>220.55999999997573</v>
      </c>
      <c r="E4598" s="167">
        <f>IF('Lineær programmering opg 4'!$M$5=0,"-",(-A4598+'Lineær programmering opg 4'!$M$5)/'Lineær programmering opg 4'!$K$5*-1)</f>
        <v>202.70999999999091</v>
      </c>
      <c r="F4598" s="167" t="str">
        <f>IF('Lineær programmering opg 4'!$E$6=0,"-",(-A4598+'Lineær programmering opg 4'!$M$6)/'Lineær programmering opg 4'!$K$6*-1)</f>
        <v>-</v>
      </c>
      <c r="G4598" s="167" t="str">
        <f>IF('Lineær programmering opg 4'!$D$7=0,"-",((-A4598+'Lineær programmering opg 4'!$M$7)/'Lineær programmering opg 4'!$K$7)*-1)</f>
        <v>-</v>
      </c>
      <c r="H4598" s="167" t="str">
        <f>IF('Lineær programmering opg 4'!$C$8=0,"-",((-A4598+'Lineær programmering opg 4'!$M$8)/'Lineær programmering opg 4'!$K$8)*-1)</f>
        <v>-</v>
      </c>
      <c r="I4598" s="167" t="str">
        <f>IF('Lineær programmering opg 4'!$D$8=0,"-",'Lineær programmering opg 4'!$G$8)</f>
        <v>-</v>
      </c>
      <c r="J4598" s="295">
        <f>A4598*'Lineær programmering opg 4'!$C$11+Datatabel!C4598*'Lineær programmering opg 4'!$D$11</f>
        <v>43378.499999999847</v>
      </c>
      <c r="K4598" s="9">
        <f t="shared" si="357"/>
        <v>0</v>
      </c>
      <c r="L4598" s="9">
        <f t="shared" si="358"/>
        <v>0</v>
      </c>
    </row>
    <row r="4599" spans="1:12" ht="15" x14ac:dyDescent="0.25">
      <c r="A4599" s="167">
        <f t="shared" si="356"/>
        <v>129.69600000001213</v>
      </c>
      <c r="B4599" s="325">
        <f t="shared" si="359"/>
        <v>0.54040000000005062</v>
      </c>
      <c r="C4599" s="167">
        <f t="shared" si="355"/>
        <v>202.72799999999091</v>
      </c>
      <c r="D4599" s="167">
        <f>IF('Lineær programmering opg 4'!$M$4=0,"-",(-A4599+'Lineær programmering opg 4'!$M$4)/'Lineær programmering opg 4'!$K$4*-1)</f>
        <v>220.60799999997573</v>
      </c>
      <c r="E4599" s="167">
        <f>IF('Lineær programmering opg 4'!$M$5=0,"-",(-A4599+'Lineær programmering opg 4'!$M$5)/'Lineær programmering opg 4'!$K$5*-1)</f>
        <v>202.72799999999091</v>
      </c>
      <c r="F4599" s="167" t="str">
        <f>IF('Lineær programmering opg 4'!$E$6=0,"-",(-A4599+'Lineær programmering opg 4'!$M$6)/'Lineær programmering opg 4'!$K$6*-1)</f>
        <v>-</v>
      </c>
      <c r="G4599" s="167" t="str">
        <f>IF('Lineær programmering opg 4'!$D$7=0,"-",((-A4599+'Lineær programmering opg 4'!$M$7)/'Lineær programmering opg 4'!$K$7)*-1)</f>
        <v>-</v>
      </c>
      <c r="H4599" s="167" t="str">
        <f>IF('Lineær programmering opg 4'!$C$8=0,"-",((-A4599+'Lineær programmering opg 4'!$M$8)/'Lineær programmering opg 4'!$K$8)*-1)</f>
        <v>-</v>
      </c>
      <c r="I4599" s="167" t="str">
        <f>IF('Lineær programmering opg 4'!$D$8=0,"-",'Lineær programmering opg 4'!$G$8)</f>
        <v>-</v>
      </c>
      <c r="J4599" s="295">
        <f>A4599*'Lineær programmering opg 4'!$C$11+Datatabel!C4599*'Lineær programmering opg 4'!$D$11</f>
        <v>43378.79999999985</v>
      </c>
      <c r="K4599" s="9">
        <f t="shared" si="357"/>
        <v>0</v>
      </c>
      <c r="L4599" s="9">
        <f t="shared" si="358"/>
        <v>0</v>
      </c>
    </row>
    <row r="4600" spans="1:12" ht="15" x14ac:dyDescent="0.25">
      <c r="A4600" s="167">
        <f t="shared" si="356"/>
        <v>129.67200000001216</v>
      </c>
      <c r="B4600" s="325">
        <f t="shared" si="359"/>
        <v>0.54030000000005063</v>
      </c>
      <c r="C4600" s="167">
        <f t="shared" si="355"/>
        <v>202.74599999999086</v>
      </c>
      <c r="D4600" s="167">
        <f>IF('Lineær programmering opg 4'!$M$4=0,"-",(-A4600+'Lineær programmering opg 4'!$M$4)/'Lineær programmering opg 4'!$K$4*-1)</f>
        <v>220.65599999997568</v>
      </c>
      <c r="E4600" s="167">
        <f>IF('Lineær programmering opg 4'!$M$5=0,"-",(-A4600+'Lineær programmering opg 4'!$M$5)/'Lineær programmering opg 4'!$K$5*-1)</f>
        <v>202.74599999999086</v>
      </c>
      <c r="F4600" s="167" t="str">
        <f>IF('Lineær programmering opg 4'!$E$6=0,"-",(-A4600+'Lineær programmering opg 4'!$M$6)/'Lineær programmering opg 4'!$K$6*-1)</f>
        <v>-</v>
      </c>
      <c r="G4600" s="167" t="str">
        <f>IF('Lineær programmering opg 4'!$D$7=0,"-",((-A4600+'Lineær programmering opg 4'!$M$7)/'Lineær programmering opg 4'!$K$7)*-1)</f>
        <v>-</v>
      </c>
      <c r="H4600" s="167" t="str">
        <f>IF('Lineær programmering opg 4'!$C$8=0,"-",((-A4600+'Lineær programmering opg 4'!$M$8)/'Lineær programmering opg 4'!$K$8)*-1)</f>
        <v>-</v>
      </c>
      <c r="I4600" s="167" t="str">
        <f>IF('Lineær programmering opg 4'!$D$8=0,"-",'Lineær programmering opg 4'!$G$8)</f>
        <v>-</v>
      </c>
      <c r="J4600" s="295">
        <f>A4600*'Lineær programmering opg 4'!$C$11+Datatabel!C4600*'Lineær programmering opg 4'!$D$11</f>
        <v>43379.099999999846</v>
      </c>
      <c r="K4600" s="9">
        <f t="shared" si="357"/>
        <v>0</v>
      </c>
      <c r="L4600" s="9">
        <f t="shared" si="358"/>
        <v>0</v>
      </c>
    </row>
    <row r="4601" spans="1:12" ht="15" x14ac:dyDescent="0.25">
      <c r="A4601" s="167">
        <f t="shared" si="356"/>
        <v>129.64800000001216</v>
      </c>
      <c r="B4601" s="325">
        <f t="shared" si="359"/>
        <v>0.54020000000005064</v>
      </c>
      <c r="C4601" s="167">
        <f t="shared" si="355"/>
        <v>202.76399999999086</v>
      </c>
      <c r="D4601" s="167">
        <f>IF('Lineær programmering opg 4'!$M$4=0,"-",(-A4601+'Lineær programmering opg 4'!$M$4)/'Lineær programmering opg 4'!$K$4*-1)</f>
        <v>220.70399999997568</v>
      </c>
      <c r="E4601" s="167">
        <f>IF('Lineær programmering opg 4'!$M$5=0,"-",(-A4601+'Lineær programmering opg 4'!$M$5)/'Lineær programmering opg 4'!$K$5*-1)</f>
        <v>202.76399999999086</v>
      </c>
      <c r="F4601" s="167" t="str">
        <f>IF('Lineær programmering opg 4'!$E$6=0,"-",(-A4601+'Lineær programmering opg 4'!$M$6)/'Lineær programmering opg 4'!$K$6*-1)</f>
        <v>-</v>
      </c>
      <c r="G4601" s="167" t="str">
        <f>IF('Lineær programmering opg 4'!$D$7=0,"-",((-A4601+'Lineær programmering opg 4'!$M$7)/'Lineær programmering opg 4'!$K$7)*-1)</f>
        <v>-</v>
      </c>
      <c r="H4601" s="167" t="str">
        <f>IF('Lineær programmering opg 4'!$C$8=0,"-",((-A4601+'Lineær programmering opg 4'!$M$8)/'Lineær programmering opg 4'!$K$8)*-1)</f>
        <v>-</v>
      </c>
      <c r="I4601" s="167" t="str">
        <f>IF('Lineær programmering opg 4'!$D$8=0,"-",'Lineær programmering opg 4'!$G$8)</f>
        <v>-</v>
      </c>
      <c r="J4601" s="295">
        <f>A4601*'Lineær programmering opg 4'!$C$11+Datatabel!C4601*'Lineær programmering opg 4'!$D$11</f>
        <v>43379.399999999841</v>
      </c>
      <c r="K4601" s="9">
        <f t="shared" si="357"/>
        <v>0</v>
      </c>
      <c r="L4601" s="9">
        <f t="shared" si="358"/>
        <v>0</v>
      </c>
    </row>
    <row r="4602" spans="1:12" ht="15" x14ac:dyDescent="0.25">
      <c r="A4602" s="167">
        <f t="shared" si="356"/>
        <v>129.62400000001216</v>
      </c>
      <c r="B4602" s="325">
        <f t="shared" si="359"/>
        <v>0.54010000000005065</v>
      </c>
      <c r="C4602" s="167">
        <f t="shared" si="355"/>
        <v>202.78199999999086</v>
      </c>
      <c r="D4602" s="167">
        <f>IF('Lineær programmering opg 4'!$M$4=0,"-",(-A4602+'Lineær programmering opg 4'!$M$4)/'Lineær programmering opg 4'!$K$4*-1)</f>
        <v>220.75199999997568</v>
      </c>
      <c r="E4602" s="167">
        <f>IF('Lineær programmering opg 4'!$M$5=0,"-",(-A4602+'Lineær programmering opg 4'!$M$5)/'Lineær programmering opg 4'!$K$5*-1)</f>
        <v>202.78199999999086</v>
      </c>
      <c r="F4602" s="167" t="str">
        <f>IF('Lineær programmering opg 4'!$E$6=0,"-",(-A4602+'Lineær programmering opg 4'!$M$6)/'Lineær programmering opg 4'!$K$6*-1)</f>
        <v>-</v>
      </c>
      <c r="G4602" s="167" t="str">
        <f>IF('Lineær programmering opg 4'!$D$7=0,"-",((-A4602+'Lineær programmering opg 4'!$M$7)/'Lineær programmering opg 4'!$K$7)*-1)</f>
        <v>-</v>
      </c>
      <c r="H4602" s="167" t="str">
        <f>IF('Lineær programmering opg 4'!$C$8=0,"-",((-A4602+'Lineær programmering opg 4'!$M$8)/'Lineær programmering opg 4'!$K$8)*-1)</f>
        <v>-</v>
      </c>
      <c r="I4602" s="167" t="str">
        <f>IF('Lineær programmering opg 4'!$D$8=0,"-",'Lineær programmering opg 4'!$G$8)</f>
        <v>-</v>
      </c>
      <c r="J4602" s="295">
        <f>A4602*'Lineær programmering opg 4'!$C$11+Datatabel!C4602*'Lineær programmering opg 4'!$D$11</f>
        <v>43379.699999999844</v>
      </c>
      <c r="K4602" s="9">
        <f t="shared" si="357"/>
        <v>0</v>
      </c>
      <c r="L4602" s="9">
        <f t="shared" si="358"/>
        <v>0</v>
      </c>
    </row>
    <row r="4603" spans="1:12" ht="15" x14ac:dyDescent="0.25">
      <c r="A4603" s="167">
        <f t="shared" si="356"/>
        <v>129.60000000001216</v>
      </c>
      <c r="B4603" s="325">
        <f t="shared" si="359"/>
        <v>0.54000000000005066</v>
      </c>
      <c r="C4603" s="167">
        <f t="shared" si="355"/>
        <v>202.79999999999086</v>
      </c>
      <c r="D4603" s="167">
        <f>IF('Lineær programmering opg 4'!$M$4=0,"-",(-A4603+'Lineær programmering opg 4'!$M$4)/'Lineær programmering opg 4'!$K$4*-1)</f>
        <v>220.79999999997568</v>
      </c>
      <c r="E4603" s="167">
        <f>IF('Lineær programmering opg 4'!$M$5=0,"-",(-A4603+'Lineær programmering opg 4'!$M$5)/'Lineær programmering opg 4'!$K$5*-1)</f>
        <v>202.79999999999086</v>
      </c>
      <c r="F4603" s="167" t="str">
        <f>IF('Lineær programmering opg 4'!$E$6=0,"-",(-A4603+'Lineær programmering opg 4'!$M$6)/'Lineær programmering opg 4'!$K$6*-1)</f>
        <v>-</v>
      </c>
      <c r="G4603" s="167" t="str">
        <f>IF('Lineær programmering opg 4'!$D$7=0,"-",((-A4603+'Lineær programmering opg 4'!$M$7)/'Lineær programmering opg 4'!$K$7)*-1)</f>
        <v>-</v>
      </c>
      <c r="H4603" s="167" t="str">
        <f>IF('Lineær programmering opg 4'!$C$8=0,"-",((-A4603+'Lineær programmering opg 4'!$M$8)/'Lineær programmering opg 4'!$K$8)*-1)</f>
        <v>-</v>
      </c>
      <c r="I4603" s="167" t="str">
        <f>IF('Lineær programmering opg 4'!$D$8=0,"-",'Lineær programmering opg 4'!$G$8)</f>
        <v>-</v>
      </c>
      <c r="J4603" s="295">
        <f>A4603*'Lineær programmering opg 4'!$C$11+Datatabel!C4603*'Lineær programmering opg 4'!$D$11</f>
        <v>43379.99999999984</v>
      </c>
      <c r="K4603" s="9">
        <f t="shared" si="357"/>
        <v>0</v>
      </c>
      <c r="L4603" s="9">
        <f t="shared" si="358"/>
        <v>0</v>
      </c>
    </row>
    <row r="4604" spans="1:12" ht="15" x14ac:dyDescent="0.25">
      <c r="A4604" s="167">
        <f t="shared" si="356"/>
        <v>129.57600000001216</v>
      </c>
      <c r="B4604" s="325">
        <f t="shared" si="359"/>
        <v>0.53990000000005067</v>
      </c>
      <c r="C4604" s="167">
        <f t="shared" si="355"/>
        <v>202.81799999999086</v>
      </c>
      <c r="D4604" s="167">
        <f>IF('Lineær programmering opg 4'!$M$4=0,"-",(-A4604+'Lineær programmering opg 4'!$M$4)/'Lineær programmering opg 4'!$K$4*-1)</f>
        <v>220.84799999997568</v>
      </c>
      <c r="E4604" s="167">
        <f>IF('Lineær programmering opg 4'!$M$5=0,"-",(-A4604+'Lineær programmering opg 4'!$M$5)/'Lineær programmering opg 4'!$K$5*-1)</f>
        <v>202.81799999999086</v>
      </c>
      <c r="F4604" s="167" t="str">
        <f>IF('Lineær programmering opg 4'!$E$6=0,"-",(-A4604+'Lineær programmering opg 4'!$M$6)/'Lineær programmering opg 4'!$K$6*-1)</f>
        <v>-</v>
      </c>
      <c r="G4604" s="167" t="str">
        <f>IF('Lineær programmering opg 4'!$D$7=0,"-",((-A4604+'Lineær programmering opg 4'!$M$7)/'Lineær programmering opg 4'!$K$7)*-1)</f>
        <v>-</v>
      </c>
      <c r="H4604" s="167" t="str">
        <f>IF('Lineær programmering opg 4'!$C$8=0,"-",((-A4604+'Lineær programmering opg 4'!$M$8)/'Lineær programmering opg 4'!$K$8)*-1)</f>
        <v>-</v>
      </c>
      <c r="I4604" s="167" t="str">
        <f>IF('Lineær programmering opg 4'!$D$8=0,"-",'Lineær programmering opg 4'!$G$8)</f>
        <v>-</v>
      </c>
      <c r="J4604" s="295">
        <f>A4604*'Lineær programmering opg 4'!$C$11+Datatabel!C4604*'Lineær programmering opg 4'!$D$11</f>
        <v>43380.299999999843</v>
      </c>
      <c r="K4604" s="9">
        <f t="shared" si="357"/>
        <v>0</v>
      </c>
      <c r="L4604" s="9">
        <f t="shared" si="358"/>
        <v>0</v>
      </c>
    </row>
    <row r="4605" spans="1:12" ht="15" x14ac:dyDescent="0.25">
      <c r="A4605" s="167">
        <f t="shared" si="356"/>
        <v>129.55200000001216</v>
      </c>
      <c r="B4605" s="325">
        <f t="shared" si="359"/>
        <v>0.53980000000005068</v>
      </c>
      <c r="C4605" s="167">
        <f t="shared" si="355"/>
        <v>202.83599999999086</v>
      </c>
      <c r="D4605" s="167">
        <f>IF('Lineær programmering opg 4'!$M$4=0,"-",(-A4605+'Lineær programmering opg 4'!$M$4)/'Lineær programmering opg 4'!$K$4*-1)</f>
        <v>220.89599999997569</v>
      </c>
      <c r="E4605" s="167">
        <f>IF('Lineær programmering opg 4'!$M$5=0,"-",(-A4605+'Lineær programmering opg 4'!$M$5)/'Lineær programmering opg 4'!$K$5*-1)</f>
        <v>202.83599999999086</v>
      </c>
      <c r="F4605" s="167" t="str">
        <f>IF('Lineær programmering opg 4'!$E$6=0,"-",(-A4605+'Lineær programmering opg 4'!$M$6)/'Lineær programmering opg 4'!$K$6*-1)</f>
        <v>-</v>
      </c>
      <c r="G4605" s="167" t="str">
        <f>IF('Lineær programmering opg 4'!$D$7=0,"-",((-A4605+'Lineær programmering opg 4'!$M$7)/'Lineær programmering opg 4'!$K$7)*-1)</f>
        <v>-</v>
      </c>
      <c r="H4605" s="167" t="str">
        <f>IF('Lineær programmering opg 4'!$C$8=0,"-",((-A4605+'Lineær programmering opg 4'!$M$8)/'Lineær programmering opg 4'!$K$8)*-1)</f>
        <v>-</v>
      </c>
      <c r="I4605" s="167" t="str">
        <f>IF('Lineær programmering opg 4'!$D$8=0,"-",'Lineær programmering opg 4'!$G$8)</f>
        <v>-</v>
      </c>
      <c r="J4605" s="295">
        <f>A4605*'Lineær programmering opg 4'!$C$11+Datatabel!C4605*'Lineær programmering opg 4'!$D$11</f>
        <v>43380.599999999846</v>
      </c>
      <c r="K4605" s="9">
        <f t="shared" si="357"/>
        <v>0</v>
      </c>
      <c r="L4605" s="9">
        <f t="shared" si="358"/>
        <v>0</v>
      </c>
    </row>
    <row r="4606" spans="1:12" ht="15" x14ac:dyDescent="0.25">
      <c r="A4606" s="167">
        <f t="shared" si="356"/>
        <v>129.52800000001216</v>
      </c>
      <c r="B4606" s="325">
        <f t="shared" si="359"/>
        <v>0.53970000000005069</v>
      </c>
      <c r="C4606" s="167">
        <f t="shared" si="355"/>
        <v>202.85399999999086</v>
      </c>
      <c r="D4606" s="167">
        <f>IF('Lineær programmering opg 4'!$M$4=0,"-",(-A4606+'Lineær programmering opg 4'!$M$4)/'Lineær programmering opg 4'!$K$4*-1)</f>
        <v>220.94399999997569</v>
      </c>
      <c r="E4606" s="167">
        <f>IF('Lineær programmering opg 4'!$M$5=0,"-",(-A4606+'Lineær programmering opg 4'!$M$5)/'Lineær programmering opg 4'!$K$5*-1)</f>
        <v>202.85399999999086</v>
      </c>
      <c r="F4606" s="167" t="str">
        <f>IF('Lineær programmering opg 4'!$E$6=0,"-",(-A4606+'Lineær programmering opg 4'!$M$6)/'Lineær programmering opg 4'!$K$6*-1)</f>
        <v>-</v>
      </c>
      <c r="G4606" s="167" t="str">
        <f>IF('Lineær programmering opg 4'!$D$7=0,"-",((-A4606+'Lineær programmering opg 4'!$M$7)/'Lineær programmering opg 4'!$K$7)*-1)</f>
        <v>-</v>
      </c>
      <c r="H4606" s="167" t="str">
        <f>IF('Lineær programmering opg 4'!$C$8=0,"-",((-A4606+'Lineær programmering opg 4'!$M$8)/'Lineær programmering opg 4'!$K$8)*-1)</f>
        <v>-</v>
      </c>
      <c r="I4606" s="167" t="str">
        <f>IF('Lineær programmering opg 4'!$D$8=0,"-",'Lineær programmering opg 4'!$G$8)</f>
        <v>-</v>
      </c>
      <c r="J4606" s="295">
        <f>A4606*'Lineær programmering opg 4'!$C$11+Datatabel!C4606*'Lineær programmering opg 4'!$D$11</f>
        <v>43380.899999999849</v>
      </c>
      <c r="K4606" s="9">
        <f t="shared" si="357"/>
        <v>0</v>
      </c>
      <c r="L4606" s="9">
        <f t="shared" si="358"/>
        <v>0</v>
      </c>
    </row>
    <row r="4607" spans="1:12" ht="15" x14ac:dyDescent="0.25">
      <c r="A4607" s="167">
        <f t="shared" si="356"/>
        <v>129.50400000001218</v>
      </c>
      <c r="B4607" s="325">
        <f t="shared" si="359"/>
        <v>0.53960000000005071</v>
      </c>
      <c r="C4607" s="167">
        <f t="shared" si="355"/>
        <v>202.87199999999086</v>
      </c>
      <c r="D4607" s="167">
        <f>IF('Lineær programmering opg 4'!$M$4=0,"-",(-A4607+'Lineær programmering opg 4'!$M$4)/'Lineær programmering opg 4'!$K$4*-1)</f>
        <v>220.99199999997563</v>
      </c>
      <c r="E4607" s="167">
        <f>IF('Lineær programmering opg 4'!$M$5=0,"-",(-A4607+'Lineær programmering opg 4'!$M$5)/'Lineær programmering opg 4'!$K$5*-1)</f>
        <v>202.87199999999086</v>
      </c>
      <c r="F4607" s="167" t="str">
        <f>IF('Lineær programmering opg 4'!$E$6=0,"-",(-A4607+'Lineær programmering opg 4'!$M$6)/'Lineær programmering opg 4'!$K$6*-1)</f>
        <v>-</v>
      </c>
      <c r="G4607" s="167" t="str">
        <f>IF('Lineær programmering opg 4'!$D$7=0,"-",((-A4607+'Lineær programmering opg 4'!$M$7)/'Lineær programmering opg 4'!$K$7)*-1)</f>
        <v>-</v>
      </c>
      <c r="H4607" s="167" t="str">
        <f>IF('Lineær programmering opg 4'!$C$8=0,"-",((-A4607+'Lineær programmering opg 4'!$M$8)/'Lineær programmering opg 4'!$K$8)*-1)</f>
        <v>-</v>
      </c>
      <c r="I4607" s="167" t="str">
        <f>IF('Lineær programmering opg 4'!$D$8=0,"-",'Lineær programmering opg 4'!$G$8)</f>
        <v>-</v>
      </c>
      <c r="J4607" s="295">
        <f>A4607*'Lineær programmering opg 4'!$C$11+Datatabel!C4607*'Lineær programmering opg 4'!$D$11</f>
        <v>43381.199999999844</v>
      </c>
      <c r="K4607" s="9">
        <f t="shared" si="357"/>
        <v>0</v>
      </c>
      <c r="L4607" s="9">
        <f t="shared" si="358"/>
        <v>0</v>
      </c>
    </row>
    <row r="4608" spans="1:12" ht="15" x14ac:dyDescent="0.25">
      <c r="A4608" s="167">
        <f t="shared" si="356"/>
        <v>129.48000000001218</v>
      </c>
      <c r="B4608" s="325">
        <f t="shared" si="359"/>
        <v>0.53950000000005072</v>
      </c>
      <c r="C4608" s="167">
        <f t="shared" si="355"/>
        <v>202.88999999999086</v>
      </c>
      <c r="D4608" s="167">
        <f>IF('Lineær programmering opg 4'!$M$4=0,"-",(-A4608+'Lineær programmering opg 4'!$M$4)/'Lineær programmering opg 4'!$K$4*-1)</f>
        <v>221.03999999997563</v>
      </c>
      <c r="E4608" s="167">
        <f>IF('Lineær programmering opg 4'!$M$5=0,"-",(-A4608+'Lineær programmering opg 4'!$M$5)/'Lineær programmering opg 4'!$K$5*-1)</f>
        <v>202.88999999999086</v>
      </c>
      <c r="F4608" s="167" t="str">
        <f>IF('Lineær programmering opg 4'!$E$6=0,"-",(-A4608+'Lineær programmering opg 4'!$M$6)/'Lineær programmering opg 4'!$K$6*-1)</f>
        <v>-</v>
      </c>
      <c r="G4608" s="167" t="str">
        <f>IF('Lineær programmering opg 4'!$D$7=0,"-",((-A4608+'Lineær programmering opg 4'!$M$7)/'Lineær programmering opg 4'!$K$7)*-1)</f>
        <v>-</v>
      </c>
      <c r="H4608" s="167" t="str">
        <f>IF('Lineær programmering opg 4'!$C$8=0,"-",((-A4608+'Lineær programmering opg 4'!$M$8)/'Lineær programmering opg 4'!$K$8)*-1)</f>
        <v>-</v>
      </c>
      <c r="I4608" s="167" t="str">
        <f>IF('Lineær programmering opg 4'!$D$8=0,"-",'Lineær programmering opg 4'!$G$8)</f>
        <v>-</v>
      </c>
      <c r="J4608" s="295">
        <f>A4608*'Lineær programmering opg 4'!$C$11+Datatabel!C4608*'Lineær programmering opg 4'!$D$11</f>
        <v>43381.499999999847</v>
      </c>
      <c r="K4608" s="9">
        <f t="shared" si="357"/>
        <v>0</v>
      </c>
      <c r="L4608" s="9">
        <f t="shared" si="358"/>
        <v>0</v>
      </c>
    </row>
    <row r="4609" spans="1:12" ht="15" x14ac:dyDescent="0.25">
      <c r="A4609" s="167">
        <f t="shared" si="356"/>
        <v>129.45600000001218</v>
      </c>
      <c r="B4609" s="325">
        <f t="shared" si="359"/>
        <v>0.53940000000005073</v>
      </c>
      <c r="C4609" s="167">
        <f t="shared" si="355"/>
        <v>202.90799999999086</v>
      </c>
      <c r="D4609" s="167">
        <f>IF('Lineær programmering opg 4'!$M$4=0,"-",(-A4609+'Lineær programmering opg 4'!$M$4)/'Lineær programmering opg 4'!$K$4*-1)</f>
        <v>221.08799999997564</v>
      </c>
      <c r="E4609" s="167">
        <f>IF('Lineær programmering opg 4'!$M$5=0,"-",(-A4609+'Lineær programmering opg 4'!$M$5)/'Lineær programmering opg 4'!$K$5*-1)</f>
        <v>202.90799999999086</v>
      </c>
      <c r="F4609" s="167" t="str">
        <f>IF('Lineær programmering opg 4'!$E$6=0,"-",(-A4609+'Lineær programmering opg 4'!$M$6)/'Lineær programmering opg 4'!$K$6*-1)</f>
        <v>-</v>
      </c>
      <c r="G4609" s="167" t="str">
        <f>IF('Lineær programmering opg 4'!$D$7=0,"-",((-A4609+'Lineær programmering opg 4'!$M$7)/'Lineær programmering opg 4'!$K$7)*-1)</f>
        <v>-</v>
      </c>
      <c r="H4609" s="167" t="str">
        <f>IF('Lineær programmering opg 4'!$C$8=0,"-",((-A4609+'Lineær programmering opg 4'!$M$8)/'Lineær programmering opg 4'!$K$8)*-1)</f>
        <v>-</v>
      </c>
      <c r="I4609" s="167" t="str">
        <f>IF('Lineær programmering opg 4'!$D$8=0,"-",'Lineær programmering opg 4'!$G$8)</f>
        <v>-</v>
      </c>
      <c r="J4609" s="295">
        <f>A4609*'Lineær programmering opg 4'!$C$11+Datatabel!C4609*'Lineær programmering opg 4'!$D$11</f>
        <v>43381.799999999843</v>
      </c>
      <c r="K4609" s="9">
        <f t="shared" si="357"/>
        <v>0</v>
      </c>
      <c r="L4609" s="9">
        <f t="shared" si="358"/>
        <v>0</v>
      </c>
    </row>
    <row r="4610" spans="1:12" ht="15" x14ac:dyDescent="0.25">
      <c r="A4610" s="167">
        <f t="shared" si="356"/>
        <v>129.43200000001218</v>
      </c>
      <c r="B4610" s="325">
        <f t="shared" si="359"/>
        <v>0.53930000000005074</v>
      </c>
      <c r="C4610" s="167">
        <f t="shared" si="355"/>
        <v>202.92599999999086</v>
      </c>
      <c r="D4610" s="167">
        <f>IF('Lineær programmering opg 4'!$M$4=0,"-",(-A4610+'Lineær programmering opg 4'!$M$4)/'Lineær programmering opg 4'!$K$4*-1)</f>
        <v>221.13599999997564</v>
      </c>
      <c r="E4610" s="167">
        <f>IF('Lineær programmering opg 4'!$M$5=0,"-",(-A4610+'Lineær programmering opg 4'!$M$5)/'Lineær programmering opg 4'!$K$5*-1)</f>
        <v>202.92599999999086</v>
      </c>
      <c r="F4610" s="167" t="str">
        <f>IF('Lineær programmering opg 4'!$E$6=0,"-",(-A4610+'Lineær programmering opg 4'!$M$6)/'Lineær programmering opg 4'!$K$6*-1)</f>
        <v>-</v>
      </c>
      <c r="G4610" s="167" t="str">
        <f>IF('Lineær programmering opg 4'!$D$7=0,"-",((-A4610+'Lineær programmering opg 4'!$M$7)/'Lineær programmering opg 4'!$K$7)*-1)</f>
        <v>-</v>
      </c>
      <c r="H4610" s="167" t="str">
        <f>IF('Lineær programmering opg 4'!$C$8=0,"-",((-A4610+'Lineær programmering opg 4'!$M$8)/'Lineær programmering opg 4'!$K$8)*-1)</f>
        <v>-</v>
      </c>
      <c r="I4610" s="167" t="str">
        <f>IF('Lineær programmering opg 4'!$D$8=0,"-",'Lineær programmering opg 4'!$G$8)</f>
        <v>-</v>
      </c>
      <c r="J4610" s="295">
        <f>A4610*'Lineær programmering opg 4'!$C$11+Datatabel!C4610*'Lineær programmering opg 4'!$D$11</f>
        <v>43382.099999999846</v>
      </c>
      <c r="K4610" s="9">
        <f t="shared" si="357"/>
        <v>0</v>
      </c>
      <c r="L4610" s="9">
        <f t="shared" si="358"/>
        <v>0</v>
      </c>
    </row>
    <row r="4611" spans="1:12" ht="15" x14ac:dyDescent="0.25">
      <c r="A4611" s="167">
        <f t="shared" si="356"/>
        <v>129.40800000001218</v>
      </c>
      <c r="B4611" s="325">
        <f t="shared" si="359"/>
        <v>0.53920000000005075</v>
      </c>
      <c r="C4611" s="167">
        <f t="shared" ref="C4611:C4674" si="360">MIN(D4611,E4611,F4611,G4611,H4611,I4611)</f>
        <v>202.94399999999087</v>
      </c>
      <c r="D4611" s="167">
        <f>IF('Lineær programmering opg 4'!$M$4=0,"-",(-A4611+'Lineær programmering opg 4'!$M$4)/'Lineær programmering opg 4'!$K$4*-1)</f>
        <v>221.18399999997564</v>
      </c>
      <c r="E4611" s="167">
        <f>IF('Lineær programmering opg 4'!$M$5=0,"-",(-A4611+'Lineær programmering opg 4'!$M$5)/'Lineær programmering opg 4'!$K$5*-1)</f>
        <v>202.94399999999087</v>
      </c>
      <c r="F4611" s="167" t="str">
        <f>IF('Lineær programmering opg 4'!$E$6=0,"-",(-A4611+'Lineær programmering opg 4'!$M$6)/'Lineær programmering opg 4'!$K$6*-1)</f>
        <v>-</v>
      </c>
      <c r="G4611" s="167" t="str">
        <f>IF('Lineær programmering opg 4'!$D$7=0,"-",((-A4611+'Lineær programmering opg 4'!$M$7)/'Lineær programmering opg 4'!$K$7)*-1)</f>
        <v>-</v>
      </c>
      <c r="H4611" s="167" t="str">
        <f>IF('Lineær programmering opg 4'!$C$8=0,"-",((-A4611+'Lineær programmering opg 4'!$M$8)/'Lineær programmering opg 4'!$K$8)*-1)</f>
        <v>-</v>
      </c>
      <c r="I4611" s="167" t="str">
        <f>IF('Lineær programmering opg 4'!$D$8=0,"-",'Lineær programmering opg 4'!$G$8)</f>
        <v>-</v>
      </c>
      <c r="J4611" s="295">
        <f>A4611*'Lineær programmering opg 4'!$C$11+Datatabel!C4611*'Lineær programmering opg 4'!$D$11</f>
        <v>43382.399999999849</v>
      </c>
      <c r="K4611" s="9">
        <f t="shared" si="357"/>
        <v>0</v>
      </c>
      <c r="L4611" s="9">
        <f t="shared" si="358"/>
        <v>0</v>
      </c>
    </row>
    <row r="4612" spans="1:12" ht="15" x14ac:dyDescent="0.25">
      <c r="A4612" s="167">
        <f t="shared" ref="A4612:A4675" si="361">$A$3*B4612</f>
        <v>129.38400000001218</v>
      </c>
      <c r="B4612" s="325">
        <f t="shared" si="359"/>
        <v>0.53910000000005076</v>
      </c>
      <c r="C4612" s="167">
        <f t="shared" si="360"/>
        <v>202.96199999999087</v>
      </c>
      <c r="D4612" s="167">
        <f>IF('Lineær programmering opg 4'!$M$4=0,"-",(-A4612+'Lineær programmering opg 4'!$M$4)/'Lineær programmering opg 4'!$K$4*-1)</f>
        <v>221.23199999997564</v>
      </c>
      <c r="E4612" s="167">
        <f>IF('Lineær programmering opg 4'!$M$5=0,"-",(-A4612+'Lineær programmering opg 4'!$M$5)/'Lineær programmering opg 4'!$K$5*-1)</f>
        <v>202.96199999999087</v>
      </c>
      <c r="F4612" s="167" t="str">
        <f>IF('Lineær programmering opg 4'!$E$6=0,"-",(-A4612+'Lineær programmering opg 4'!$M$6)/'Lineær programmering opg 4'!$K$6*-1)</f>
        <v>-</v>
      </c>
      <c r="G4612" s="167" t="str">
        <f>IF('Lineær programmering opg 4'!$D$7=0,"-",((-A4612+'Lineær programmering opg 4'!$M$7)/'Lineær programmering opg 4'!$K$7)*-1)</f>
        <v>-</v>
      </c>
      <c r="H4612" s="167" t="str">
        <f>IF('Lineær programmering opg 4'!$C$8=0,"-",((-A4612+'Lineær programmering opg 4'!$M$8)/'Lineær programmering opg 4'!$K$8)*-1)</f>
        <v>-</v>
      </c>
      <c r="I4612" s="167" t="str">
        <f>IF('Lineær programmering opg 4'!$D$8=0,"-",'Lineær programmering opg 4'!$G$8)</f>
        <v>-</v>
      </c>
      <c r="J4612" s="295">
        <f>A4612*'Lineær programmering opg 4'!$C$11+Datatabel!C4612*'Lineær programmering opg 4'!$D$11</f>
        <v>43382.699999999852</v>
      </c>
      <c r="K4612" s="9">
        <f t="shared" ref="K4612:K4675" si="362">IF($J$10004=J4612,A4612,0)</f>
        <v>0</v>
      </c>
      <c r="L4612" s="9">
        <f t="shared" ref="L4612:L4675" si="363">IF(J4612=$J$10004,C4612,0)</f>
        <v>0</v>
      </c>
    </row>
    <row r="4613" spans="1:12" ht="15" x14ac:dyDescent="0.25">
      <c r="A4613" s="167">
        <f t="shared" si="361"/>
        <v>129.36000000001218</v>
      </c>
      <c r="B4613" s="325">
        <f t="shared" ref="B4613:B4676" si="364">B4612-0.01%</f>
        <v>0.53900000000005077</v>
      </c>
      <c r="C4613" s="167">
        <f t="shared" si="360"/>
        <v>202.97999999999087</v>
      </c>
      <c r="D4613" s="167">
        <f>IF('Lineær programmering opg 4'!$M$4=0,"-",(-A4613+'Lineær programmering opg 4'!$M$4)/'Lineær programmering opg 4'!$K$4*-1)</f>
        <v>221.27999999997564</v>
      </c>
      <c r="E4613" s="167">
        <f>IF('Lineær programmering opg 4'!$M$5=0,"-",(-A4613+'Lineær programmering opg 4'!$M$5)/'Lineær programmering opg 4'!$K$5*-1)</f>
        <v>202.97999999999087</v>
      </c>
      <c r="F4613" s="167" t="str">
        <f>IF('Lineær programmering opg 4'!$E$6=0,"-",(-A4613+'Lineær programmering opg 4'!$M$6)/'Lineær programmering opg 4'!$K$6*-1)</f>
        <v>-</v>
      </c>
      <c r="G4613" s="167" t="str">
        <f>IF('Lineær programmering opg 4'!$D$7=0,"-",((-A4613+'Lineær programmering opg 4'!$M$7)/'Lineær programmering opg 4'!$K$7)*-1)</f>
        <v>-</v>
      </c>
      <c r="H4613" s="167" t="str">
        <f>IF('Lineær programmering opg 4'!$C$8=0,"-",((-A4613+'Lineær programmering opg 4'!$M$8)/'Lineær programmering opg 4'!$K$8)*-1)</f>
        <v>-</v>
      </c>
      <c r="I4613" s="167" t="str">
        <f>IF('Lineær programmering opg 4'!$D$8=0,"-",'Lineær programmering opg 4'!$G$8)</f>
        <v>-</v>
      </c>
      <c r="J4613" s="295">
        <f>A4613*'Lineær programmering opg 4'!$C$11+Datatabel!C4613*'Lineær programmering opg 4'!$D$11</f>
        <v>43382.999999999847</v>
      </c>
      <c r="K4613" s="9">
        <f t="shared" si="362"/>
        <v>0</v>
      </c>
      <c r="L4613" s="9">
        <f t="shared" si="363"/>
        <v>0</v>
      </c>
    </row>
    <row r="4614" spans="1:12" ht="15" x14ac:dyDescent="0.25">
      <c r="A4614" s="167">
        <f t="shared" si="361"/>
        <v>129.33600000001218</v>
      </c>
      <c r="B4614" s="325">
        <f t="shared" si="364"/>
        <v>0.53890000000005078</v>
      </c>
      <c r="C4614" s="167">
        <f t="shared" si="360"/>
        <v>202.99799999999087</v>
      </c>
      <c r="D4614" s="167">
        <f>IF('Lineær programmering opg 4'!$M$4=0,"-",(-A4614+'Lineær programmering opg 4'!$M$4)/'Lineær programmering opg 4'!$K$4*-1)</f>
        <v>221.32799999997565</v>
      </c>
      <c r="E4614" s="167">
        <f>IF('Lineær programmering opg 4'!$M$5=0,"-",(-A4614+'Lineær programmering opg 4'!$M$5)/'Lineær programmering opg 4'!$K$5*-1)</f>
        <v>202.99799999999087</v>
      </c>
      <c r="F4614" s="167" t="str">
        <f>IF('Lineær programmering opg 4'!$E$6=0,"-",(-A4614+'Lineær programmering opg 4'!$M$6)/'Lineær programmering opg 4'!$K$6*-1)</f>
        <v>-</v>
      </c>
      <c r="G4614" s="167" t="str">
        <f>IF('Lineær programmering opg 4'!$D$7=0,"-",((-A4614+'Lineær programmering opg 4'!$M$7)/'Lineær programmering opg 4'!$K$7)*-1)</f>
        <v>-</v>
      </c>
      <c r="H4614" s="167" t="str">
        <f>IF('Lineær programmering opg 4'!$C$8=0,"-",((-A4614+'Lineær programmering opg 4'!$M$8)/'Lineær programmering opg 4'!$K$8)*-1)</f>
        <v>-</v>
      </c>
      <c r="I4614" s="167" t="str">
        <f>IF('Lineær programmering opg 4'!$D$8=0,"-",'Lineær programmering opg 4'!$G$8)</f>
        <v>-</v>
      </c>
      <c r="J4614" s="295">
        <f>A4614*'Lineær programmering opg 4'!$C$11+Datatabel!C4614*'Lineær programmering opg 4'!$D$11</f>
        <v>43383.299999999843</v>
      </c>
      <c r="K4614" s="9">
        <f t="shared" si="362"/>
        <v>0</v>
      </c>
      <c r="L4614" s="9">
        <f t="shared" si="363"/>
        <v>0</v>
      </c>
    </row>
    <row r="4615" spans="1:12" ht="15" x14ac:dyDescent="0.25">
      <c r="A4615" s="167">
        <f t="shared" si="361"/>
        <v>129.31200000001218</v>
      </c>
      <c r="B4615" s="325">
        <f t="shared" si="364"/>
        <v>0.53880000000005079</v>
      </c>
      <c r="C4615" s="167">
        <f t="shared" si="360"/>
        <v>203.01599999999087</v>
      </c>
      <c r="D4615" s="167">
        <f>IF('Lineær programmering opg 4'!$M$4=0,"-",(-A4615+'Lineær programmering opg 4'!$M$4)/'Lineær programmering opg 4'!$K$4*-1)</f>
        <v>221.37599999997565</v>
      </c>
      <c r="E4615" s="167">
        <f>IF('Lineær programmering opg 4'!$M$5=0,"-",(-A4615+'Lineær programmering opg 4'!$M$5)/'Lineær programmering opg 4'!$K$5*-1)</f>
        <v>203.01599999999087</v>
      </c>
      <c r="F4615" s="167" t="str">
        <f>IF('Lineær programmering opg 4'!$E$6=0,"-",(-A4615+'Lineær programmering opg 4'!$M$6)/'Lineær programmering opg 4'!$K$6*-1)</f>
        <v>-</v>
      </c>
      <c r="G4615" s="167" t="str">
        <f>IF('Lineær programmering opg 4'!$D$7=0,"-",((-A4615+'Lineær programmering opg 4'!$M$7)/'Lineær programmering opg 4'!$K$7)*-1)</f>
        <v>-</v>
      </c>
      <c r="H4615" s="167" t="str">
        <f>IF('Lineær programmering opg 4'!$C$8=0,"-",((-A4615+'Lineær programmering opg 4'!$M$8)/'Lineær programmering opg 4'!$K$8)*-1)</f>
        <v>-</v>
      </c>
      <c r="I4615" s="167" t="str">
        <f>IF('Lineær programmering opg 4'!$D$8=0,"-",'Lineær programmering opg 4'!$G$8)</f>
        <v>-</v>
      </c>
      <c r="J4615" s="295">
        <f>A4615*'Lineær programmering opg 4'!$C$11+Datatabel!C4615*'Lineær programmering opg 4'!$D$11</f>
        <v>43383.599999999846</v>
      </c>
      <c r="K4615" s="9">
        <f t="shared" si="362"/>
        <v>0</v>
      </c>
      <c r="L4615" s="9">
        <f t="shared" si="363"/>
        <v>0</v>
      </c>
    </row>
    <row r="4616" spans="1:12" ht="15" x14ac:dyDescent="0.25">
      <c r="A4616" s="167">
        <f t="shared" si="361"/>
        <v>129.2880000000122</v>
      </c>
      <c r="B4616" s="325">
        <f t="shared" si="364"/>
        <v>0.5387000000000508</v>
      </c>
      <c r="C4616" s="167">
        <f t="shared" si="360"/>
        <v>203.03399999999087</v>
      </c>
      <c r="D4616" s="167">
        <f>IF('Lineær programmering opg 4'!$M$4=0,"-",(-A4616+'Lineær programmering opg 4'!$M$4)/'Lineær programmering opg 4'!$K$4*-1)</f>
        <v>221.42399999997559</v>
      </c>
      <c r="E4616" s="167">
        <f>IF('Lineær programmering opg 4'!$M$5=0,"-",(-A4616+'Lineær programmering opg 4'!$M$5)/'Lineær programmering opg 4'!$K$5*-1)</f>
        <v>203.03399999999087</v>
      </c>
      <c r="F4616" s="167" t="str">
        <f>IF('Lineær programmering opg 4'!$E$6=0,"-",(-A4616+'Lineær programmering opg 4'!$M$6)/'Lineær programmering opg 4'!$K$6*-1)</f>
        <v>-</v>
      </c>
      <c r="G4616" s="167" t="str">
        <f>IF('Lineær programmering opg 4'!$D$7=0,"-",((-A4616+'Lineær programmering opg 4'!$M$7)/'Lineær programmering opg 4'!$K$7)*-1)</f>
        <v>-</v>
      </c>
      <c r="H4616" s="167" t="str">
        <f>IF('Lineær programmering opg 4'!$C$8=0,"-",((-A4616+'Lineær programmering opg 4'!$M$8)/'Lineær programmering opg 4'!$K$8)*-1)</f>
        <v>-</v>
      </c>
      <c r="I4616" s="167" t="str">
        <f>IF('Lineær programmering opg 4'!$D$8=0,"-",'Lineær programmering opg 4'!$G$8)</f>
        <v>-</v>
      </c>
      <c r="J4616" s="295">
        <f>A4616*'Lineær programmering opg 4'!$C$11+Datatabel!C4616*'Lineær programmering opg 4'!$D$11</f>
        <v>43383.899999999849</v>
      </c>
      <c r="K4616" s="9">
        <f t="shared" si="362"/>
        <v>0</v>
      </c>
      <c r="L4616" s="9">
        <f t="shared" si="363"/>
        <v>0</v>
      </c>
    </row>
    <row r="4617" spans="1:12" ht="15" x14ac:dyDescent="0.25">
      <c r="A4617" s="167">
        <f t="shared" si="361"/>
        <v>129.2640000000122</v>
      </c>
      <c r="B4617" s="325">
        <f t="shared" si="364"/>
        <v>0.53860000000005082</v>
      </c>
      <c r="C4617" s="167">
        <f t="shared" si="360"/>
        <v>203.05199999999087</v>
      </c>
      <c r="D4617" s="167">
        <f>IF('Lineær programmering opg 4'!$M$4=0,"-",(-A4617+'Lineær programmering opg 4'!$M$4)/'Lineær programmering opg 4'!$K$4*-1)</f>
        <v>221.47199999997559</v>
      </c>
      <c r="E4617" s="167">
        <f>IF('Lineær programmering opg 4'!$M$5=0,"-",(-A4617+'Lineær programmering opg 4'!$M$5)/'Lineær programmering opg 4'!$K$5*-1)</f>
        <v>203.05199999999087</v>
      </c>
      <c r="F4617" s="167" t="str">
        <f>IF('Lineær programmering opg 4'!$E$6=0,"-",(-A4617+'Lineær programmering opg 4'!$M$6)/'Lineær programmering opg 4'!$K$6*-1)</f>
        <v>-</v>
      </c>
      <c r="G4617" s="167" t="str">
        <f>IF('Lineær programmering opg 4'!$D$7=0,"-",((-A4617+'Lineær programmering opg 4'!$M$7)/'Lineær programmering opg 4'!$K$7)*-1)</f>
        <v>-</v>
      </c>
      <c r="H4617" s="167" t="str">
        <f>IF('Lineær programmering opg 4'!$C$8=0,"-",((-A4617+'Lineær programmering opg 4'!$M$8)/'Lineær programmering opg 4'!$K$8)*-1)</f>
        <v>-</v>
      </c>
      <c r="I4617" s="167" t="str">
        <f>IF('Lineær programmering opg 4'!$D$8=0,"-",'Lineær programmering opg 4'!$G$8)</f>
        <v>-</v>
      </c>
      <c r="J4617" s="295">
        <f>A4617*'Lineær programmering opg 4'!$C$11+Datatabel!C4617*'Lineær programmering opg 4'!$D$11</f>
        <v>43384.199999999852</v>
      </c>
      <c r="K4617" s="9">
        <f t="shared" si="362"/>
        <v>0</v>
      </c>
      <c r="L4617" s="9">
        <f t="shared" si="363"/>
        <v>0</v>
      </c>
    </row>
    <row r="4618" spans="1:12" ht="15" x14ac:dyDescent="0.25">
      <c r="A4618" s="167">
        <f t="shared" si="361"/>
        <v>129.2400000000122</v>
      </c>
      <c r="B4618" s="325">
        <f t="shared" si="364"/>
        <v>0.53850000000005083</v>
      </c>
      <c r="C4618" s="167">
        <f t="shared" si="360"/>
        <v>203.06999999999087</v>
      </c>
      <c r="D4618" s="167">
        <f>IF('Lineær programmering opg 4'!$M$4=0,"-",(-A4618+'Lineær programmering opg 4'!$M$4)/'Lineær programmering opg 4'!$K$4*-1)</f>
        <v>221.5199999999756</v>
      </c>
      <c r="E4618" s="167">
        <f>IF('Lineær programmering opg 4'!$M$5=0,"-",(-A4618+'Lineær programmering opg 4'!$M$5)/'Lineær programmering opg 4'!$K$5*-1)</f>
        <v>203.06999999999087</v>
      </c>
      <c r="F4618" s="167" t="str">
        <f>IF('Lineær programmering opg 4'!$E$6=0,"-",(-A4618+'Lineær programmering opg 4'!$M$6)/'Lineær programmering opg 4'!$K$6*-1)</f>
        <v>-</v>
      </c>
      <c r="G4618" s="167" t="str">
        <f>IF('Lineær programmering opg 4'!$D$7=0,"-",((-A4618+'Lineær programmering opg 4'!$M$7)/'Lineær programmering opg 4'!$K$7)*-1)</f>
        <v>-</v>
      </c>
      <c r="H4618" s="167" t="str">
        <f>IF('Lineær programmering opg 4'!$C$8=0,"-",((-A4618+'Lineær programmering opg 4'!$M$8)/'Lineær programmering opg 4'!$K$8)*-1)</f>
        <v>-</v>
      </c>
      <c r="I4618" s="167" t="str">
        <f>IF('Lineær programmering opg 4'!$D$8=0,"-",'Lineær programmering opg 4'!$G$8)</f>
        <v>-</v>
      </c>
      <c r="J4618" s="295">
        <f>A4618*'Lineær programmering opg 4'!$C$11+Datatabel!C4618*'Lineær programmering opg 4'!$D$11</f>
        <v>43384.499999999854</v>
      </c>
      <c r="K4618" s="9">
        <f t="shared" si="362"/>
        <v>0</v>
      </c>
      <c r="L4618" s="9">
        <f t="shared" si="363"/>
        <v>0</v>
      </c>
    </row>
    <row r="4619" spans="1:12" ht="15" x14ac:dyDescent="0.25">
      <c r="A4619" s="167">
        <f t="shared" si="361"/>
        <v>129.2160000000122</v>
      </c>
      <c r="B4619" s="325">
        <f t="shared" si="364"/>
        <v>0.53840000000005084</v>
      </c>
      <c r="C4619" s="167">
        <f t="shared" si="360"/>
        <v>203.08799999999087</v>
      </c>
      <c r="D4619" s="167">
        <f>IF('Lineær programmering opg 4'!$M$4=0,"-",(-A4619+'Lineær programmering opg 4'!$M$4)/'Lineær programmering opg 4'!$K$4*-1)</f>
        <v>221.5679999999756</v>
      </c>
      <c r="E4619" s="167">
        <f>IF('Lineær programmering opg 4'!$M$5=0,"-",(-A4619+'Lineær programmering opg 4'!$M$5)/'Lineær programmering opg 4'!$K$5*-1)</f>
        <v>203.08799999999087</v>
      </c>
      <c r="F4619" s="167" t="str">
        <f>IF('Lineær programmering opg 4'!$E$6=0,"-",(-A4619+'Lineær programmering opg 4'!$M$6)/'Lineær programmering opg 4'!$K$6*-1)</f>
        <v>-</v>
      </c>
      <c r="G4619" s="167" t="str">
        <f>IF('Lineær programmering opg 4'!$D$7=0,"-",((-A4619+'Lineær programmering opg 4'!$M$7)/'Lineær programmering opg 4'!$K$7)*-1)</f>
        <v>-</v>
      </c>
      <c r="H4619" s="167" t="str">
        <f>IF('Lineær programmering opg 4'!$C$8=0,"-",((-A4619+'Lineær programmering opg 4'!$M$8)/'Lineær programmering opg 4'!$K$8)*-1)</f>
        <v>-</v>
      </c>
      <c r="I4619" s="167" t="str">
        <f>IF('Lineær programmering opg 4'!$D$8=0,"-",'Lineær programmering opg 4'!$G$8)</f>
        <v>-</v>
      </c>
      <c r="J4619" s="295">
        <f>A4619*'Lineær programmering opg 4'!$C$11+Datatabel!C4619*'Lineær programmering opg 4'!$D$11</f>
        <v>43384.79999999985</v>
      </c>
      <c r="K4619" s="9">
        <f t="shared" si="362"/>
        <v>0</v>
      </c>
      <c r="L4619" s="9">
        <f t="shared" si="363"/>
        <v>0</v>
      </c>
    </row>
    <row r="4620" spans="1:12" ht="15" x14ac:dyDescent="0.25">
      <c r="A4620" s="167">
        <f t="shared" si="361"/>
        <v>129.1920000000122</v>
      </c>
      <c r="B4620" s="325">
        <f t="shared" si="364"/>
        <v>0.53830000000005085</v>
      </c>
      <c r="C4620" s="167">
        <f t="shared" si="360"/>
        <v>203.10599999999087</v>
      </c>
      <c r="D4620" s="167">
        <f>IF('Lineær programmering opg 4'!$M$4=0,"-",(-A4620+'Lineær programmering opg 4'!$M$4)/'Lineær programmering opg 4'!$K$4*-1)</f>
        <v>221.6159999999756</v>
      </c>
      <c r="E4620" s="167">
        <f>IF('Lineær programmering opg 4'!$M$5=0,"-",(-A4620+'Lineær programmering opg 4'!$M$5)/'Lineær programmering opg 4'!$K$5*-1)</f>
        <v>203.10599999999087</v>
      </c>
      <c r="F4620" s="167" t="str">
        <f>IF('Lineær programmering opg 4'!$E$6=0,"-",(-A4620+'Lineær programmering opg 4'!$M$6)/'Lineær programmering opg 4'!$K$6*-1)</f>
        <v>-</v>
      </c>
      <c r="G4620" s="167" t="str">
        <f>IF('Lineær programmering opg 4'!$D$7=0,"-",((-A4620+'Lineær programmering opg 4'!$M$7)/'Lineær programmering opg 4'!$K$7)*-1)</f>
        <v>-</v>
      </c>
      <c r="H4620" s="167" t="str">
        <f>IF('Lineær programmering opg 4'!$C$8=0,"-",((-A4620+'Lineær programmering opg 4'!$M$8)/'Lineær programmering opg 4'!$K$8)*-1)</f>
        <v>-</v>
      </c>
      <c r="I4620" s="167" t="str">
        <f>IF('Lineær programmering opg 4'!$D$8=0,"-",'Lineær programmering opg 4'!$G$8)</f>
        <v>-</v>
      </c>
      <c r="J4620" s="295">
        <f>A4620*'Lineær programmering opg 4'!$C$11+Datatabel!C4620*'Lineær programmering opg 4'!$D$11</f>
        <v>43385.099999999846</v>
      </c>
      <c r="K4620" s="9">
        <f t="shared" si="362"/>
        <v>0</v>
      </c>
      <c r="L4620" s="9">
        <f t="shared" si="363"/>
        <v>0</v>
      </c>
    </row>
    <row r="4621" spans="1:12" ht="15" x14ac:dyDescent="0.25">
      <c r="A4621" s="167">
        <f t="shared" si="361"/>
        <v>129.1680000000122</v>
      </c>
      <c r="B4621" s="325">
        <f t="shared" si="364"/>
        <v>0.53820000000005086</v>
      </c>
      <c r="C4621" s="167">
        <f t="shared" si="360"/>
        <v>203.12399999999087</v>
      </c>
      <c r="D4621" s="167">
        <f>IF('Lineær programmering opg 4'!$M$4=0,"-",(-A4621+'Lineær programmering opg 4'!$M$4)/'Lineær programmering opg 4'!$K$4*-1)</f>
        <v>221.6639999999756</v>
      </c>
      <c r="E4621" s="167">
        <f>IF('Lineær programmering opg 4'!$M$5=0,"-",(-A4621+'Lineær programmering opg 4'!$M$5)/'Lineær programmering opg 4'!$K$5*-1)</f>
        <v>203.12399999999087</v>
      </c>
      <c r="F4621" s="167" t="str">
        <f>IF('Lineær programmering opg 4'!$E$6=0,"-",(-A4621+'Lineær programmering opg 4'!$M$6)/'Lineær programmering opg 4'!$K$6*-1)</f>
        <v>-</v>
      </c>
      <c r="G4621" s="167" t="str">
        <f>IF('Lineær programmering opg 4'!$D$7=0,"-",((-A4621+'Lineær programmering opg 4'!$M$7)/'Lineær programmering opg 4'!$K$7)*-1)</f>
        <v>-</v>
      </c>
      <c r="H4621" s="167" t="str">
        <f>IF('Lineær programmering opg 4'!$C$8=0,"-",((-A4621+'Lineær programmering opg 4'!$M$8)/'Lineær programmering opg 4'!$K$8)*-1)</f>
        <v>-</v>
      </c>
      <c r="I4621" s="167" t="str">
        <f>IF('Lineær programmering opg 4'!$D$8=0,"-",'Lineær programmering opg 4'!$G$8)</f>
        <v>-</v>
      </c>
      <c r="J4621" s="295">
        <f>A4621*'Lineær programmering opg 4'!$C$11+Datatabel!C4621*'Lineær programmering opg 4'!$D$11</f>
        <v>43385.399999999849</v>
      </c>
      <c r="K4621" s="9">
        <f t="shared" si="362"/>
        <v>0</v>
      </c>
      <c r="L4621" s="9">
        <f t="shared" si="363"/>
        <v>0</v>
      </c>
    </row>
    <row r="4622" spans="1:12" ht="15" x14ac:dyDescent="0.25">
      <c r="A4622" s="167">
        <f t="shared" si="361"/>
        <v>129.1440000000122</v>
      </c>
      <c r="B4622" s="325">
        <f t="shared" si="364"/>
        <v>0.53810000000005087</v>
      </c>
      <c r="C4622" s="167">
        <f t="shared" si="360"/>
        <v>203.14199999999087</v>
      </c>
      <c r="D4622" s="167">
        <f>IF('Lineær programmering opg 4'!$M$4=0,"-",(-A4622+'Lineær programmering opg 4'!$M$4)/'Lineær programmering opg 4'!$K$4*-1)</f>
        <v>221.7119999999756</v>
      </c>
      <c r="E4622" s="167">
        <f>IF('Lineær programmering opg 4'!$M$5=0,"-",(-A4622+'Lineær programmering opg 4'!$M$5)/'Lineær programmering opg 4'!$K$5*-1)</f>
        <v>203.14199999999087</v>
      </c>
      <c r="F4622" s="167" t="str">
        <f>IF('Lineær programmering opg 4'!$E$6=0,"-",(-A4622+'Lineær programmering opg 4'!$M$6)/'Lineær programmering opg 4'!$K$6*-1)</f>
        <v>-</v>
      </c>
      <c r="G4622" s="167" t="str">
        <f>IF('Lineær programmering opg 4'!$D$7=0,"-",((-A4622+'Lineær programmering opg 4'!$M$7)/'Lineær programmering opg 4'!$K$7)*-1)</f>
        <v>-</v>
      </c>
      <c r="H4622" s="167" t="str">
        <f>IF('Lineær programmering opg 4'!$C$8=0,"-",((-A4622+'Lineær programmering opg 4'!$M$8)/'Lineær programmering opg 4'!$K$8)*-1)</f>
        <v>-</v>
      </c>
      <c r="I4622" s="167" t="str">
        <f>IF('Lineær programmering opg 4'!$D$8=0,"-",'Lineær programmering opg 4'!$G$8)</f>
        <v>-</v>
      </c>
      <c r="J4622" s="295">
        <f>A4622*'Lineær programmering opg 4'!$C$11+Datatabel!C4622*'Lineær programmering opg 4'!$D$11</f>
        <v>43385.699999999852</v>
      </c>
      <c r="K4622" s="9">
        <f t="shared" si="362"/>
        <v>0</v>
      </c>
      <c r="L4622" s="9">
        <f t="shared" si="363"/>
        <v>0</v>
      </c>
    </row>
    <row r="4623" spans="1:12" ht="15" x14ac:dyDescent="0.25">
      <c r="A4623" s="167">
        <f t="shared" si="361"/>
        <v>129.12000000001223</v>
      </c>
      <c r="B4623" s="325">
        <f t="shared" si="364"/>
        <v>0.53800000000005088</v>
      </c>
      <c r="C4623" s="167">
        <f t="shared" si="360"/>
        <v>203.15999999999084</v>
      </c>
      <c r="D4623" s="167">
        <f>IF('Lineær programmering opg 4'!$M$4=0,"-",(-A4623+'Lineær programmering opg 4'!$M$4)/'Lineær programmering opg 4'!$K$4*-1)</f>
        <v>221.75999999997555</v>
      </c>
      <c r="E4623" s="167">
        <f>IF('Lineær programmering opg 4'!$M$5=0,"-",(-A4623+'Lineær programmering opg 4'!$M$5)/'Lineær programmering opg 4'!$K$5*-1)</f>
        <v>203.15999999999084</v>
      </c>
      <c r="F4623" s="167" t="str">
        <f>IF('Lineær programmering opg 4'!$E$6=0,"-",(-A4623+'Lineær programmering opg 4'!$M$6)/'Lineær programmering opg 4'!$K$6*-1)</f>
        <v>-</v>
      </c>
      <c r="G4623" s="167" t="str">
        <f>IF('Lineær programmering opg 4'!$D$7=0,"-",((-A4623+'Lineær programmering opg 4'!$M$7)/'Lineær programmering opg 4'!$K$7)*-1)</f>
        <v>-</v>
      </c>
      <c r="H4623" s="167" t="str">
        <f>IF('Lineær programmering opg 4'!$C$8=0,"-",((-A4623+'Lineær programmering opg 4'!$M$8)/'Lineær programmering opg 4'!$K$8)*-1)</f>
        <v>-</v>
      </c>
      <c r="I4623" s="167" t="str">
        <f>IF('Lineær programmering opg 4'!$D$8=0,"-",'Lineær programmering opg 4'!$G$8)</f>
        <v>-</v>
      </c>
      <c r="J4623" s="295">
        <f>A4623*'Lineær programmering opg 4'!$C$11+Datatabel!C4623*'Lineær programmering opg 4'!$D$11</f>
        <v>43385.999999999854</v>
      </c>
      <c r="K4623" s="9">
        <f t="shared" si="362"/>
        <v>0</v>
      </c>
      <c r="L4623" s="9">
        <f t="shared" si="363"/>
        <v>0</v>
      </c>
    </row>
    <row r="4624" spans="1:12" ht="15" x14ac:dyDescent="0.25">
      <c r="A4624" s="167">
        <f t="shared" si="361"/>
        <v>129.09600000001222</v>
      </c>
      <c r="B4624" s="325">
        <f t="shared" si="364"/>
        <v>0.53790000000005089</v>
      </c>
      <c r="C4624" s="167">
        <f t="shared" si="360"/>
        <v>203.17799999999085</v>
      </c>
      <c r="D4624" s="167">
        <f>IF('Lineær programmering opg 4'!$M$4=0,"-",(-A4624+'Lineær programmering opg 4'!$M$4)/'Lineær programmering opg 4'!$K$4*-1)</f>
        <v>221.80799999997555</v>
      </c>
      <c r="E4624" s="167">
        <f>IF('Lineær programmering opg 4'!$M$5=0,"-",(-A4624+'Lineær programmering opg 4'!$M$5)/'Lineær programmering opg 4'!$K$5*-1)</f>
        <v>203.17799999999085</v>
      </c>
      <c r="F4624" s="167" t="str">
        <f>IF('Lineær programmering opg 4'!$E$6=0,"-",(-A4624+'Lineær programmering opg 4'!$M$6)/'Lineær programmering opg 4'!$K$6*-1)</f>
        <v>-</v>
      </c>
      <c r="G4624" s="167" t="str">
        <f>IF('Lineær programmering opg 4'!$D$7=0,"-",((-A4624+'Lineær programmering opg 4'!$M$7)/'Lineær programmering opg 4'!$K$7)*-1)</f>
        <v>-</v>
      </c>
      <c r="H4624" s="167" t="str">
        <f>IF('Lineær programmering opg 4'!$C$8=0,"-",((-A4624+'Lineær programmering opg 4'!$M$8)/'Lineær programmering opg 4'!$K$8)*-1)</f>
        <v>-</v>
      </c>
      <c r="I4624" s="167" t="str">
        <f>IF('Lineær programmering opg 4'!$D$8=0,"-",'Lineær programmering opg 4'!$G$8)</f>
        <v>-</v>
      </c>
      <c r="J4624" s="295">
        <f>A4624*'Lineær programmering opg 4'!$C$11+Datatabel!C4624*'Lineær programmering opg 4'!$D$11</f>
        <v>43386.29999999985</v>
      </c>
      <c r="K4624" s="9">
        <f t="shared" si="362"/>
        <v>0</v>
      </c>
      <c r="L4624" s="9">
        <f t="shared" si="363"/>
        <v>0</v>
      </c>
    </row>
    <row r="4625" spans="1:12" ht="15" x14ac:dyDescent="0.25">
      <c r="A4625" s="167">
        <f t="shared" si="361"/>
        <v>129.07200000001222</v>
      </c>
      <c r="B4625" s="325">
        <f t="shared" si="364"/>
        <v>0.5378000000000509</v>
      </c>
      <c r="C4625" s="167">
        <f t="shared" si="360"/>
        <v>203.19599999999085</v>
      </c>
      <c r="D4625" s="167">
        <f>IF('Lineær programmering opg 4'!$M$4=0,"-",(-A4625+'Lineær programmering opg 4'!$M$4)/'Lineær programmering opg 4'!$K$4*-1)</f>
        <v>221.85599999997555</v>
      </c>
      <c r="E4625" s="167">
        <f>IF('Lineær programmering opg 4'!$M$5=0,"-",(-A4625+'Lineær programmering opg 4'!$M$5)/'Lineær programmering opg 4'!$K$5*-1)</f>
        <v>203.19599999999085</v>
      </c>
      <c r="F4625" s="167" t="str">
        <f>IF('Lineær programmering opg 4'!$E$6=0,"-",(-A4625+'Lineær programmering opg 4'!$M$6)/'Lineær programmering opg 4'!$K$6*-1)</f>
        <v>-</v>
      </c>
      <c r="G4625" s="167" t="str">
        <f>IF('Lineær programmering opg 4'!$D$7=0,"-",((-A4625+'Lineær programmering opg 4'!$M$7)/'Lineær programmering opg 4'!$K$7)*-1)</f>
        <v>-</v>
      </c>
      <c r="H4625" s="167" t="str">
        <f>IF('Lineær programmering opg 4'!$C$8=0,"-",((-A4625+'Lineær programmering opg 4'!$M$8)/'Lineær programmering opg 4'!$K$8)*-1)</f>
        <v>-</v>
      </c>
      <c r="I4625" s="167" t="str">
        <f>IF('Lineær programmering opg 4'!$D$8=0,"-",'Lineær programmering opg 4'!$G$8)</f>
        <v>-</v>
      </c>
      <c r="J4625" s="295">
        <f>A4625*'Lineær programmering opg 4'!$C$11+Datatabel!C4625*'Lineær programmering opg 4'!$D$11</f>
        <v>43386.599999999846</v>
      </c>
      <c r="K4625" s="9">
        <f t="shared" si="362"/>
        <v>0</v>
      </c>
      <c r="L4625" s="9">
        <f t="shared" si="363"/>
        <v>0</v>
      </c>
    </row>
    <row r="4626" spans="1:12" ht="15" x14ac:dyDescent="0.25">
      <c r="A4626" s="167">
        <f t="shared" si="361"/>
        <v>129.04800000001222</v>
      </c>
      <c r="B4626" s="325">
        <f t="shared" si="364"/>
        <v>0.53770000000005092</v>
      </c>
      <c r="C4626" s="167">
        <f t="shared" si="360"/>
        <v>203.21399999999085</v>
      </c>
      <c r="D4626" s="167">
        <f>IF('Lineær programmering opg 4'!$M$4=0,"-",(-A4626+'Lineær programmering opg 4'!$M$4)/'Lineær programmering opg 4'!$K$4*-1)</f>
        <v>221.90399999997555</v>
      </c>
      <c r="E4626" s="167">
        <f>IF('Lineær programmering opg 4'!$M$5=0,"-",(-A4626+'Lineær programmering opg 4'!$M$5)/'Lineær programmering opg 4'!$K$5*-1)</f>
        <v>203.21399999999085</v>
      </c>
      <c r="F4626" s="167" t="str">
        <f>IF('Lineær programmering opg 4'!$E$6=0,"-",(-A4626+'Lineær programmering opg 4'!$M$6)/'Lineær programmering opg 4'!$K$6*-1)</f>
        <v>-</v>
      </c>
      <c r="G4626" s="167" t="str">
        <f>IF('Lineær programmering opg 4'!$D$7=0,"-",((-A4626+'Lineær programmering opg 4'!$M$7)/'Lineær programmering opg 4'!$K$7)*-1)</f>
        <v>-</v>
      </c>
      <c r="H4626" s="167" t="str">
        <f>IF('Lineær programmering opg 4'!$C$8=0,"-",((-A4626+'Lineær programmering opg 4'!$M$8)/'Lineær programmering opg 4'!$K$8)*-1)</f>
        <v>-</v>
      </c>
      <c r="I4626" s="167" t="str">
        <f>IF('Lineær programmering opg 4'!$D$8=0,"-",'Lineær programmering opg 4'!$G$8)</f>
        <v>-</v>
      </c>
      <c r="J4626" s="295">
        <f>A4626*'Lineær programmering opg 4'!$C$11+Datatabel!C4626*'Lineær programmering opg 4'!$D$11</f>
        <v>43386.899999999849</v>
      </c>
      <c r="K4626" s="9">
        <f t="shared" si="362"/>
        <v>0</v>
      </c>
      <c r="L4626" s="9">
        <f t="shared" si="363"/>
        <v>0</v>
      </c>
    </row>
    <row r="4627" spans="1:12" ht="15" x14ac:dyDescent="0.25">
      <c r="A4627" s="167">
        <f t="shared" si="361"/>
        <v>129.02400000001222</v>
      </c>
      <c r="B4627" s="325">
        <f t="shared" si="364"/>
        <v>0.53760000000005093</v>
      </c>
      <c r="C4627" s="167">
        <f t="shared" si="360"/>
        <v>203.23199999999085</v>
      </c>
      <c r="D4627" s="167">
        <f>IF('Lineær programmering opg 4'!$M$4=0,"-",(-A4627+'Lineær programmering opg 4'!$M$4)/'Lineær programmering opg 4'!$K$4*-1)</f>
        <v>221.95199999997556</v>
      </c>
      <c r="E4627" s="167">
        <f>IF('Lineær programmering opg 4'!$M$5=0,"-",(-A4627+'Lineær programmering opg 4'!$M$5)/'Lineær programmering opg 4'!$K$5*-1)</f>
        <v>203.23199999999085</v>
      </c>
      <c r="F4627" s="167" t="str">
        <f>IF('Lineær programmering opg 4'!$E$6=0,"-",(-A4627+'Lineær programmering opg 4'!$M$6)/'Lineær programmering opg 4'!$K$6*-1)</f>
        <v>-</v>
      </c>
      <c r="G4627" s="167" t="str">
        <f>IF('Lineær programmering opg 4'!$D$7=0,"-",((-A4627+'Lineær programmering opg 4'!$M$7)/'Lineær programmering opg 4'!$K$7)*-1)</f>
        <v>-</v>
      </c>
      <c r="H4627" s="167" t="str">
        <f>IF('Lineær programmering opg 4'!$C$8=0,"-",((-A4627+'Lineær programmering opg 4'!$M$8)/'Lineær programmering opg 4'!$K$8)*-1)</f>
        <v>-</v>
      </c>
      <c r="I4627" s="167" t="str">
        <f>IF('Lineær programmering opg 4'!$D$8=0,"-",'Lineær programmering opg 4'!$G$8)</f>
        <v>-</v>
      </c>
      <c r="J4627" s="295">
        <f>A4627*'Lineær programmering opg 4'!$C$11+Datatabel!C4627*'Lineær programmering opg 4'!$D$11</f>
        <v>43387.199999999852</v>
      </c>
      <c r="K4627" s="9">
        <f t="shared" si="362"/>
        <v>0</v>
      </c>
      <c r="L4627" s="9">
        <f t="shared" si="363"/>
        <v>0</v>
      </c>
    </row>
    <row r="4628" spans="1:12" ht="15" x14ac:dyDescent="0.25">
      <c r="A4628" s="167">
        <f t="shared" si="361"/>
        <v>129.00000000001222</v>
      </c>
      <c r="B4628" s="325">
        <f t="shared" si="364"/>
        <v>0.53750000000005094</v>
      </c>
      <c r="C4628" s="167">
        <f t="shared" si="360"/>
        <v>203.24999999999085</v>
      </c>
      <c r="D4628" s="167">
        <f>IF('Lineær programmering opg 4'!$M$4=0,"-",(-A4628+'Lineær programmering opg 4'!$M$4)/'Lineær programmering opg 4'!$K$4*-1)</f>
        <v>221.99999999997556</v>
      </c>
      <c r="E4628" s="167">
        <f>IF('Lineær programmering opg 4'!$M$5=0,"-",(-A4628+'Lineær programmering opg 4'!$M$5)/'Lineær programmering opg 4'!$K$5*-1)</f>
        <v>203.24999999999085</v>
      </c>
      <c r="F4628" s="167" t="str">
        <f>IF('Lineær programmering opg 4'!$E$6=0,"-",(-A4628+'Lineær programmering opg 4'!$M$6)/'Lineær programmering opg 4'!$K$6*-1)</f>
        <v>-</v>
      </c>
      <c r="G4628" s="167" t="str">
        <f>IF('Lineær programmering opg 4'!$D$7=0,"-",((-A4628+'Lineær programmering opg 4'!$M$7)/'Lineær programmering opg 4'!$K$7)*-1)</f>
        <v>-</v>
      </c>
      <c r="H4628" s="167" t="str">
        <f>IF('Lineær programmering opg 4'!$C$8=0,"-",((-A4628+'Lineær programmering opg 4'!$M$8)/'Lineær programmering opg 4'!$K$8)*-1)</f>
        <v>-</v>
      </c>
      <c r="I4628" s="167" t="str">
        <f>IF('Lineær programmering opg 4'!$D$8=0,"-",'Lineær programmering opg 4'!$G$8)</f>
        <v>-</v>
      </c>
      <c r="J4628" s="295">
        <f>A4628*'Lineær programmering opg 4'!$C$11+Datatabel!C4628*'Lineær programmering opg 4'!$D$11</f>
        <v>43387.499999999854</v>
      </c>
      <c r="K4628" s="9">
        <f t="shared" si="362"/>
        <v>0</v>
      </c>
      <c r="L4628" s="9">
        <f t="shared" si="363"/>
        <v>0</v>
      </c>
    </row>
    <row r="4629" spans="1:12" ht="15" x14ac:dyDescent="0.25">
      <c r="A4629" s="167">
        <f t="shared" si="361"/>
        <v>128.97600000001222</v>
      </c>
      <c r="B4629" s="325">
        <f t="shared" si="364"/>
        <v>0.53740000000005095</v>
      </c>
      <c r="C4629" s="167">
        <f t="shared" si="360"/>
        <v>203.26799999999085</v>
      </c>
      <c r="D4629" s="167">
        <f>IF('Lineær programmering opg 4'!$M$4=0,"-",(-A4629+'Lineær programmering opg 4'!$M$4)/'Lineær programmering opg 4'!$K$4*-1)</f>
        <v>222.04799999997556</v>
      </c>
      <c r="E4629" s="167">
        <f>IF('Lineær programmering opg 4'!$M$5=0,"-",(-A4629+'Lineær programmering opg 4'!$M$5)/'Lineær programmering opg 4'!$K$5*-1)</f>
        <v>203.26799999999085</v>
      </c>
      <c r="F4629" s="167" t="str">
        <f>IF('Lineær programmering opg 4'!$E$6=0,"-",(-A4629+'Lineær programmering opg 4'!$M$6)/'Lineær programmering opg 4'!$K$6*-1)</f>
        <v>-</v>
      </c>
      <c r="G4629" s="167" t="str">
        <f>IF('Lineær programmering opg 4'!$D$7=0,"-",((-A4629+'Lineær programmering opg 4'!$M$7)/'Lineær programmering opg 4'!$K$7)*-1)</f>
        <v>-</v>
      </c>
      <c r="H4629" s="167" t="str">
        <f>IF('Lineær programmering opg 4'!$C$8=0,"-",((-A4629+'Lineær programmering opg 4'!$M$8)/'Lineær programmering opg 4'!$K$8)*-1)</f>
        <v>-</v>
      </c>
      <c r="I4629" s="167" t="str">
        <f>IF('Lineær programmering opg 4'!$D$8=0,"-",'Lineær programmering opg 4'!$G$8)</f>
        <v>-</v>
      </c>
      <c r="J4629" s="295">
        <f>A4629*'Lineær programmering opg 4'!$C$11+Datatabel!C4629*'Lineær programmering opg 4'!$D$11</f>
        <v>43387.79999999985</v>
      </c>
      <c r="K4629" s="9">
        <f t="shared" si="362"/>
        <v>0</v>
      </c>
      <c r="L4629" s="9">
        <f t="shared" si="363"/>
        <v>0</v>
      </c>
    </row>
    <row r="4630" spans="1:12" ht="15" x14ac:dyDescent="0.25">
      <c r="A4630" s="167">
        <f t="shared" si="361"/>
        <v>128.95200000001222</v>
      </c>
      <c r="B4630" s="325">
        <f t="shared" si="364"/>
        <v>0.53730000000005096</v>
      </c>
      <c r="C4630" s="167">
        <f t="shared" si="360"/>
        <v>203.28599999999085</v>
      </c>
      <c r="D4630" s="167">
        <f>IF('Lineær programmering opg 4'!$M$4=0,"-",(-A4630+'Lineær programmering opg 4'!$M$4)/'Lineær programmering opg 4'!$K$4*-1)</f>
        <v>222.09599999997556</v>
      </c>
      <c r="E4630" s="167">
        <f>IF('Lineær programmering opg 4'!$M$5=0,"-",(-A4630+'Lineær programmering opg 4'!$M$5)/'Lineær programmering opg 4'!$K$5*-1)</f>
        <v>203.28599999999085</v>
      </c>
      <c r="F4630" s="167" t="str">
        <f>IF('Lineær programmering opg 4'!$E$6=0,"-",(-A4630+'Lineær programmering opg 4'!$M$6)/'Lineær programmering opg 4'!$K$6*-1)</f>
        <v>-</v>
      </c>
      <c r="G4630" s="167" t="str">
        <f>IF('Lineær programmering opg 4'!$D$7=0,"-",((-A4630+'Lineær programmering opg 4'!$M$7)/'Lineær programmering opg 4'!$K$7)*-1)</f>
        <v>-</v>
      </c>
      <c r="H4630" s="167" t="str">
        <f>IF('Lineær programmering opg 4'!$C$8=0,"-",((-A4630+'Lineær programmering opg 4'!$M$8)/'Lineær programmering opg 4'!$K$8)*-1)</f>
        <v>-</v>
      </c>
      <c r="I4630" s="167" t="str">
        <f>IF('Lineær programmering opg 4'!$D$8=0,"-",'Lineær programmering opg 4'!$G$8)</f>
        <v>-</v>
      </c>
      <c r="J4630" s="295">
        <f>A4630*'Lineær programmering opg 4'!$C$11+Datatabel!C4630*'Lineær programmering opg 4'!$D$11</f>
        <v>43388.099999999846</v>
      </c>
      <c r="K4630" s="9">
        <f t="shared" si="362"/>
        <v>0</v>
      </c>
      <c r="L4630" s="9">
        <f t="shared" si="363"/>
        <v>0</v>
      </c>
    </row>
    <row r="4631" spans="1:12" ht="15" x14ac:dyDescent="0.25">
      <c r="A4631" s="167">
        <f t="shared" si="361"/>
        <v>128.92800000001222</v>
      </c>
      <c r="B4631" s="325">
        <f t="shared" si="364"/>
        <v>0.53720000000005097</v>
      </c>
      <c r="C4631" s="167">
        <f t="shared" si="360"/>
        <v>203.30399999999085</v>
      </c>
      <c r="D4631" s="167">
        <f>IF('Lineær programmering opg 4'!$M$4=0,"-",(-A4631+'Lineær programmering opg 4'!$M$4)/'Lineær programmering opg 4'!$K$4*-1)</f>
        <v>222.14399999997556</v>
      </c>
      <c r="E4631" s="167">
        <f>IF('Lineær programmering opg 4'!$M$5=0,"-",(-A4631+'Lineær programmering opg 4'!$M$5)/'Lineær programmering opg 4'!$K$5*-1)</f>
        <v>203.30399999999085</v>
      </c>
      <c r="F4631" s="167" t="str">
        <f>IF('Lineær programmering opg 4'!$E$6=0,"-",(-A4631+'Lineær programmering opg 4'!$M$6)/'Lineær programmering opg 4'!$K$6*-1)</f>
        <v>-</v>
      </c>
      <c r="G4631" s="167" t="str">
        <f>IF('Lineær programmering opg 4'!$D$7=0,"-",((-A4631+'Lineær programmering opg 4'!$M$7)/'Lineær programmering opg 4'!$K$7)*-1)</f>
        <v>-</v>
      </c>
      <c r="H4631" s="167" t="str">
        <f>IF('Lineær programmering opg 4'!$C$8=0,"-",((-A4631+'Lineær programmering opg 4'!$M$8)/'Lineær programmering opg 4'!$K$8)*-1)</f>
        <v>-</v>
      </c>
      <c r="I4631" s="167" t="str">
        <f>IF('Lineær programmering opg 4'!$D$8=0,"-",'Lineær programmering opg 4'!$G$8)</f>
        <v>-</v>
      </c>
      <c r="J4631" s="295">
        <f>A4631*'Lineær programmering opg 4'!$C$11+Datatabel!C4631*'Lineær programmering opg 4'!$D$11</f>
        <v>43388.399999999849</v>
      </c>
      <c r="K4631" s="9">
        <f t="shared" si="362"/>
        <v>0</v>
      </c>
      <c r="L4631" s="9">
        <f t="shared" si="363"/>
        <v>0</v>
      </c>
    </row>
    <row r="4632" spans="1:12" ht="15" x14ac:dyDescent="0.25">
      <c r="A4632" s="167">
        <f t="shared" si="361"/>
        <v>128.90400000001225</v>
      </c>
      <c r="B4632" s="325">
        <f t="shared" si="364"/>
        <v>0.53710000000005098</v>
      </c>
      <c r="C4632" s="167">
        <f t="shared" si="360"/>
        <v>203.32199999999079</v>
      </c>
      <c r="D4632" s="167">
        <f>IF('Lineær programmering opg 4'!$M$4=0,"-",(-A4632+'Lineær programmering opg 4'!$M$4)/'Lineær programmering opg 4'!$K$4*-1)</f>
        <v>222.19199999997551</v>
      </c>
      <c r="E4632" s="167">
        <f>IF('Lineær programmering opg 4'!$M$5=0,"-",(-A4632+'Lineær programmering opg 4'!$M$5)/'Lineær programmering opg 4'!$K$5*-1)</f>
        <v>203.32199999999079</v>
      </c>
      <c r="F4632" s="167" t="str">
        <f>IF('Lineær programmering opg 4'!$E$6=0,"-",(-A4632+'Lineær programmering opg 4'!$M$6)/'Lineær programmering opg 4'!$K$6*-1)</f>
        <v>-</v>
      </c>
      <c r="G4632" s="167" t="str">
        <f>IF('Lineær programmering opg 4'!$D$7=0,"-",((-A4632+'Lineær programmering opg 4'!$M$7)/'Lineær programmering opg 4'!$K$7)*-1)</f>
        <v>-</v>
      </c>
      <c r="H4632" s="167" t="str">
        <f>IF('Lineær programmering opg 4'!$C$8=0,"-",((-A4632+'Lineær programmering opg 4'!$M$8)/'Lineær programmering opg 4'!$K$8)*-1)</f>
        <v>-</v>
      </c>
      <c r="I4632" s="167" t="str">
        <f>IF('Lineær programmering opg 4'!$D$8=0,"-",'Lineær programmering opg 4'!$G$8)</f>
        <v>-</v>
      </c>
      <c r="J4632" s="295">
        <f>A4632*'Lineær programmering opg 4'!$C$11+Datatabel!C4632*'Lineær programmering opg 4'!$D$11</f>
        <v>43388.699999999844</v>
      </c>
      <c r="K4632" s="9">
        <f t="shared" si="362"/>
        <v>0</v>
      </c>
      <c r="L4632" s="9">
        <f t="shared" si="363"/>
        <v>0</v>
      </c>
    </row>
    <row r="4633" spans="1:12" ht="15" x14ac:dyDescent="0.25">
      <c r="A4633" s="167">
        <f t="shared" si="361"/>
        <v>128.88000000001225</v>
      </c>
      <c r="B4633" s="325">
        <f t="shared" si="364"/>
        <v>0.53700000000005099</v>
      </c>
      <c r="C4633" s="167">
        <f t="shared" si="360"/>
        <v>203.33999999999079</v>
      </c>
      <c r="D4633" s="167">
        <f>IF('Lineær programmering opg 4'!$M$4=0,"-",(-A4633+'Lineær programmering opg 4'!$M$4)/'Lineær programmering opg 4'!$K$4*-1)</f>
        <v>222.23999999997551</v>
      </c>
      <c r="E4633" s="167">
        <f>IF('Lineær programmering opg 4'!$M$5=0,"-",(-A4633+'Lineær programmering opg 4'!$M$5)/'Lineær programmering opg 4'!$K$5*-1)</f>
        <v>203.33999999999079</v>
      </c>
      <c r="F4633" s="167" t="str">
        <f>IF('Lineær programmering opg 4'!$E$6=0,"-",(-A4633+'Lineær programmering opg 4'!$M$6)/'Lineær programmering opg 4'!$K$6*-1)</f>
        <v>-</v>
      </c>
      <c r="G4633" s="167" t="str">
        <f>IF('Lineær programmering opg 4'!$D$7=0,"-",((-A4633+'Lineær programmering opg 4'!$M$7)/'Lineær programmering opg 4'!$K$7)*-1)</f>
        <v>-</v>
      </c>
      <c r="H4633" s="167" t="str">
        <f>IF('Lineær programmering opg 4'!$C$8=0,"-",((-A4633+'Lineær programmering opg 4'!$M$8)/'Lineær programmering opg 4'!$K$8)*-1)</f>
        <v>-</v>
      </c>
      <c r="I4633" s="167" t="str">
        <f>IF('Lineær programmering opg 4'!$D$8=0,"-",'Lineær programmering opg 4'!$G$8)</f>
        <v>-</v>
      </c>
      <c r="J4633" s="295">
        <f>A4633*'Lineær programmering opg 4'!$C$11+Datatabel!C4633*'Lineær programmering opg 4'!$D$11</f>
        <v>43388.99999999984</v>
      </c>
      <c r="K4633" s="9">
        <f t="shared" si="362"/>
        <v>0</v>
      </c>
      <c r="L4633" s="9">
        <f t="shared" si="363"/>
        <v>0</v>
      </c>
    </row>
    <row r="4634" spans="1:12" ht="15" x14ac:dyDescent="0.25">
      <c r="A4634" s="167">
        <f t="shared" si="361"/>
        <v>128.85600000001224</v>
      </c>
      <c r="B4634" s="325">
        <f t="shared" si="364"/>
        <v>0.536900000000051</v>
      </c>
      <c r="C4634" s="167">
        <f t="shared" si="360"/>
        <v>203.3579999999908</v>
      </c>
      <c r="D4634" s="167">
        <f>IF('Lineær programmering opg 4'!$M$4=0,"-",(-A4634+'Lineær programmering opg 4'!$M$4)/'Lineær programmering opg 4'!$K$4*-1)</f>
        <v>222.28799999997551</v>
      </c>
      <c r="E4634" s="167">
        <f>IF('Lineær programmering opg 4'!$M$5=0,"-",(-A4634+'Lineær programmering opg 4'!$M$5)/'Lineær programmering opg 4'!$K$5*-1)</f>
        <v>203.3579999999908</v>
      </c>
      <c r="F4634" s="167" t="str">
        <f>IF('Lineær programmering opg 4'!$E$6=0,"-",(-A4634+'Lineær programmering opg 4'!$M$6)/'Lineær programmering opg 4'!$K$6*-1)</f>
        <v>-</v>
      </c>
      <c r="G4634" s="167" t="str">
        <f>IF('Lineær programmering opg 4'!$D$7=0,"-",((-A4634+'Lineær programmering opg 4'!$M$7)/'Lineær programmering opg 4'!$K$7)*-1)</f>
        <v>-</v>
      </c>
      <c r="H4634" s="167" t="str">
        <f>IF('Lineær programmering opg 4'!$C$8=0,"-",((-A4634+'Lineær programmering opg 4'!$M$8)/'Lineær programmering opg 4'!$K$8)*-1)</f>
        <v>-</v>
      </c>
      <c r="I4634" s="167" t="str">
        <f>IF('Lineær programmering opg 4'!$D$8=0,"-",'Lineær programmering opg 4'!$G$8)</f>
        <v>-</v>
      </c>
      <c r="J4634" s="295">
        <f>A4634*'Lineær programmering opg 4'!$C$11+Datatabel!C4634*'Lineær programmering opg 4'!$D$11</f>
        <v>43389.299999999843</v>
      </c>
      <c r="K4634" s="9">
        <f t="shared" si="362"/>
        <v>0</v>
      </c>
      <c r="L4634" s="9">
        <f t="shared" si="363"/>
        <v>0</v>
      </c>
    </row>
    <row r="4635" spans="1:12" ht="15" x14ac:dyDescent="0.25">
      <c r="A4635" s="167">
        <f t="shared" si="361"/>
        <v>128.83200000001224</v>
      </c>
      <c r="B4635" s="325">
        <f t="shared" si="364"/>
        <v>0.53680000000005101</v>
      </c>
      <c r="C4635" s="167">
        <f t="shared" si="360"/>
        <v>203.3759999999908</v>
      </c>
      <c r="D4635" s="167">
        <f>IF('Lineær programmering opg 4'!$M$4=0,"-",(-A4635+'Lineær programmering opg 4'!$M$4)/'Lineær programmering opg 4'!$K$4*-1)</f>
        <v>222.33599999997551</v>
      </c>
      <c r="E4635" s="167">
        <f>IF('Lineær programmering opg 4'!$M$5=0,"-",(-A4635+'Lineær programmering opg 4'!$M$5)/'Lineær programmering opg 4'!$K$5*-1)</f>
        <v>203.3759999999908</v>
      </c>
      <c r="F4635" s="167" t="str">
        <f>IF('Lineær programmering opg 4'!$E$6=0,"-",(-A4635+'Lineær programmering opg 4'!$M$6)/'Lineær programmering opg 4'!$K$6*-1)</f>
        <v>-</v>
      </c>
      <c r="G4635" s="167" t="str">
        <f>IF('Lineær programmering opg 4'!$D$7=0,"-",((-A4635+'Lineær programmering opg 4'!$M$7)/'Lineær programmering opg 4'!$K$7)*-1)</f>
        <v>-</v>
      </c>
      <c r="H4635" s="167" t="str">
        <f>IF('Lineær programmering opg 4'!$C$8=0,"-",((-A4635+'Lineær programmering opg 4'!$M$8)/'Lineær programmering opg 4'!$K$8)*-1)</f>
        <v>-</v>
      </c>
      <c r="I4635" s="167" t="str">
        <f>IF('Lineær programmering opg 4'!$D$8=0,"-",'Lineær programmering opg 4'!$G$8)</f>
        <v>-</v>
      </c>
      <c r="J4635" s="295">
        <f>A4635*'Lineær programmering opg 4'!$C$11+Datatabel!C4635*'Lineær programmering opg 4'!$D$11</f>
        <v>43389.599999999846</v>
      </c>
      <c r="K4635" s="9">
        <f t="shared" si="362"/>
        <v>0</v>
      </c>
      <c r="L4635" s="9">
        <f t="shared" si="363"/>
        <v>0</v>
      </c>
    </row>
    <row r="4636" spans="1:12" ht="15" x14ac:dyDescent="0.25">
      <c r="A4636" s="167">
        <f t="shared" si="361"/>
        <v>128.80800000001224</v>
      </c>
      <c r="B4636" s="325">
        <f t="shared" si="364"/>
        <v>0.53670000000005103</v>
      </c>
      <c r="C4636" s="167">
        <f t="shared" si="360"/>
        <v>203.3939999999908</v>
      </c>
      <c r="D4636" s="167">
        <f>IF('Lineær programmering opg 4'!$M$4=0,"-",(-A4636+'Lineær programmering opg 4'!$M$4)/'Lineær programmering opg 4'!$K$4*-1)</f>
        <v>222.38399999997552</v>
      </c>
      <c r="E4636" s="167">
        <f>IF('Lineær programmering opg 4'!$M$5=0,"-",(-A4636+'Lineær programmering opg 4'!$M$5)/'Lineær programmering opg 4'!$K$5*-1)</f>
        <v>203.3939999999908</v>
      </c>
      <c r="F4636" s="167" t="str">
        <f>IF('Lineær programmering opg 4'!$E$6=0,"-",(-A4636+'Lineær programmering opg 4'!$M$6)/'Lineær programmering opg 4'!$K$6*-1)</f>
        <v>-</v>
      </c>
      <c r="G4636" s="167" t="str">
        <f>IF('Lineær programmering opg 4'!$D$7=0,"-",((-A4636+'Lineær programmering opg 4'!$M$7)/'Lineær programmering opg 4'!$K$7)*-1)</f>
        <v>-</v>
      </c>
      <c r="H4636" s="167" t="str">
        <f>IF('Lineær programmering opg 4'!$C$8=0,"-",((-A4636+'Lineær programmering opg 4'!$M$8)/'Lineær programmering opg 4'!$K$8)*-1)</f>
        <v>-</v>
      </c>
      <c r="I4636" s="167" t="str">
        <f>IF('Lineær programmering opg 4'!$D$8=0,"-",'Lineær programmering opg 4'!$G$8)</f>
        <v>-</v>
      </c>
      <c r="J4636" s="295">
        <f>A4636*'Lineær programmering opg 4'!$C$11+Datatabel!C4636*'Lineær programmering opg 4'!$D$11</f>
        <v>43389.899999999841</v>
      </c>
      <c r="K4636" s="9">
        <f t="shared" si="362"/>
        <v>0</v>
      </c>
      <c r="L4636" s="9">
        <f t="shared" si="363"/>
        <v>0</v>
      </c>
    </row>
    <row r="4637" spans="1:12" ht="15" x14ac:dyDescent="0.25">
      <c r="A4637" s="167">
        <f t="shared" si="361"/>
        <v>128.78400000001224</v>
      </c>
      <c r="B4637" s="325">
        <f t="shared" si="364"/>
        <v>0.53660000000005104</v>
      </c>
      <c r="C4637" s="167">
        <f t="shared" si="360"/>
        <v>203.4119999999908</v>
      </c>
      <c r="D4637" s="167">
        <f>IF('Lineær programmering opg 4'!$M$4=0,"-",(-A4637+'Lineær programmering opg 4'!$M$4)/'Lineær programmering opg 4'!$K$4*-1)</f>
        <v>222.43199999997552</v>
      </c>
      <c r="E4637" s="167">
        <f>IF('Lineær programmering opg 4'!$M$5=0,"-",(-A4637+'Lineær programmering opg 4'!$M$5)/'Lineær programmering opg 4'!$K$5*-1)</f>
        <v>203.4119999999908</v>
      </c>
      <c r="F4637" s="167" t="str">
        <f>IF('Lineær programmering opg 4'!$E$6=0,"-",(-A4637+'Lineær programmering opg 4'!$M$6)/'Lineær programmering opg 4'!$K$6*-1)</f>
        <v>-</v>
      </c>
      <c r="G4637" s="167" t="str">
        <f>IF('Lineær programmering opg 4'!$D$7=0,"-",((-A4637+'Lineær programmering opg 4'!$M$7)/'Lineær programmering opg 4'!$K$7)*-1)</f>
        <v>-</v>
      </c>
      <c r="H4637" s="167" t="str">
        <f>IF('Lineær programmering opg 4'!$C$8=0,"-",((-A4637+'Lineær programmering opg 4'!$M$8)/'Lineær programmering opg 4'!$K$8)*-1)</f>
        <v>-</v>
      </c>
      <c r="I4637" s="167" t="str">
        <f>IF('Lineær programmering opg 4'!$D$8=0,"-",'Lineær programmering opg 4'!$G$8)</f>
        <v>-</v>
      </c>
      <c r="J4637" s="295">
        <f>A4637*'Lineær programmering opg 4'!$C$11+Datatabel!C4637*'Lineær programmering opg 4'!$D$11</f>
        <v>43390.199999999844</v>
      </c>
      <c r="K4637" s="9">
        <f t="shared" si="362"/>
        <v>0</v>
      </c>
      <c r="L4637" s="9">
        <f t="shared" si="363"/>
        <v>0</v>
      </c>
    </row>
    <row r="4638" spans="1:12" ht="15" x14ac:dyDescent="0.25">
      <c r="A4638" s="167">
        <f t="shared" si="361"/>
        <v>128.76000000001224</v>
      </c>
      <c r="B4638" s="325">
        <f t="shared" si="364"/>
        <v>0.53650000000005105</v>
      </c>
      <c r="C4638" s="167">
        <f t="shared" si="360"/>
        <v>203.4299999999908</v>
      </c>
      <c r="D4638" s="167">
        <f>IF('Lineær programmering opg 4'!$M$4=0,"-",(-A4638+'Lineær programmering opg 4'!$M$4)/'Lineær programmering opg 4'!$K$4*-1)</f>
        <v>222.47999999997552</v>
      </c>
      <c r="E4638" s="167">
        <f>IF('Lineær programmering opg 4'!$M$5=0,"-",(-A4638+'Lineær programmering opg 4'!$M$5)/'Lineær programmering opg 4'!$K$5*-1)</f>
        <v>203.4299999999908</v>
      </c>
      <c r="F4638" s="167" t="str">
        <f>IF('Lineær programmering opg 4'!$E$6=0,"-",(-A4638+'Lineær programmering opg 4'!$M$6)/'Lineær programmering opg 4'!$K$6*-1)</f>
        <v>-</v>
      </c>
      <c r="G4638" s="167" t="str">
        <f>IF('Lineær programmering opg 4'!$D$7=0,"-",((-A4638+'Lineær programmering opg 4'!$M$7)/'Lineær programmering opg 4'!$K$7)*-1)</f>
        <v>-</v>
      </c>
      <c r="H4638" s="167" t="str">
        <f>IF('Lineær programmering opg 4'!$C$8=0,"-",((-A4638+'Lineær programmering opg 4'!$M$8)/'Lineær programmering opg 4'!$K$8)*-1)</f>
        <v>-</v>
      </c>
      <c r="I4638" s="167" t="str">
        <f>IF('Lineær programmering opg 4'!$D$8=0,"-",'Lineær programmering opg 4'!$G$8)</f>
        <v>-</v>
      </c>
      <c r="J4638" s="295">
        <f>A4638*'Lineær programmering opg 4'!$C$11+Datatabel!C4638*'Lineær programmering opg 4'!$D$11</f>
        <v>43390.499999999847</v>
      </c>
      <c r="K4638" s="9">
        <f t="shared" si="362"/>
        <v>0</v>
      </c>
      <c r="L4638" s="9">
        <f t="shared" si="363"/>
        <v>0</v>
      </c>
    </row>
    <row r="4639" spans="1:12" ht="15" x14ac:dyDescent="0.25">
      <c r="A4639" s="167">
        <f t="shared" si="361"/>
        <v>128.73600000001227</v>
      </c>
      <c r="B4639" s="325">
        <f t="shared" si="364"/>
        <v>0.53640000000005106</v>
      </c>
      <c r="C4639" s="167">
        <f t="shared" si="360"/>
        <v>203.4479999999908</v>
      </c>
      <c r="D4639" s="167">
        <f>IF('Lineær programmering opg 4'!$M$4=0,"-",(-A4639+'Lineær programmering opg 4'!$M$4)/'Lineær programmering opg 4'!$K$4*-1)</f>
        <v>222.52799999997546</v>
      </c>
      <c r="E4639" s="167">
        <f>IF('Lineær programmering opg 4'!$M$5=0,"-",(-A4639+'Lineær programmering opg 4'!$M$5)/'Lineær programmering opg 4'!$K$5*-1)</f>
        <v>203.4479999999908</v>
      </c>
      <c r="F4639" s="167" t="str">
        <f>IF('Lineær programmering opg 4'!$E$6=0,"-",(-A4639+'Lineær programmering opg 4'!$M$6)/'Lineær programmering opg 4'!$K$6*-1)</f>
        <v>-</v>
      </c>
      <c r="G4639" s="167" t="str">
        <f>IF('Lineær programmering opg 4'!$D$7=0,"-",((-A4639+'Lineær programmering opg 4'!$M$7)/'Lineær programmering opg 4'!$K$7)*-1)</f>
        <v>-</v>
      </c>
      <c r="H4639" s="167" t="str">
        <f>IF('Lineær programmering opg 4'!$C$8=0,"-",((-A4639+'Lineær programmering opg 4'!$M$8)/'Lineær programmering opg 4'!$K$8)*-1)</f>
        <v>-</v>
      </c>
      <c r="I4639" s="167" t="str">
        <f>IF('Lineær programmering opg 4'!$D$8=0,"-",'Lineær programmering opg 4'!$G$8)</f>
        <v>-</v>
      </c>
      <c r="J4639" s="295">
        <f>A4639*'Lineær programmering opg 4'!$C$11+Datatabel!C4639*'Lineær programmering opg 4'!$D$11</f>
        <v>43390.799999999843</v>
      </c>
      <c r="K4639" s="9">
        <f t="shared" si="362"/>
        <v>0</v>
      </c>
      <c r="L4639" s="9">
        <f t="shared" si="363"/>
        <v>0</v>
      </c>
    </row>
    <row r="4640" spans="1:12" ht="15" x14ac:dyDescent="0.25">
      <c r="A4640" s="167">
        <f t="shared" si="361"/>
        <v>128.71200000001227</v>
      </c>
      <c r="B4640" s="325">
        <f t="shared" si="364"/>
        <v>0.53630000000005107</v>
      </c>
      <c r="C4640" s="167">
        <f t="shared" si="360"/>
        <v>203.4659999999908</v>
      </c>
      <c r="D4640" s="167">
        <f>IF('Lineær programmering opg 4'!$M$4=0,"-",(-A4640+'Lineær programmering opg 4'!$M$4)/'Lineær programmering opg 4'!$K$4*-1)</f>
        <v>222.57599999997547</v>
      </c>
      <c r="E4640" s="167">
        <f>IF('Lineær programmering opg 4'!$M$5=0,"-",(-A4640+'Lineær programmering opg 4'!$M$5)/'Lineær programmering opg 4'!$K$5*-1)</f>
        <v>203.4659999999908</v>
      </c>
      <c r="F4640" s="167" t="str">
        <f>IF('Lineær programmering opg 4'!$E$6=0,"-",(-A4640+'Lineær programmering opg 4'!$M$6)/'Lineær programmering opg 4'!$K$6*-1)</f>
        <v>-</v>
      </c>
      <c r="G4640" s="167" t="str">
        <f>IF('Lineær programmering opg 4'!$D$7=0,"-",((-A4640+'Lineær programmering opg 4'!$M$7)/'Lineær programmering opg 4'!$K$7)*-1)</f>
        <v>-</v>
      </c>
      <c r="H4640" s="167" t="str">
        <f>IF('Lineær programmering opg 4'!$C$8=0,"-",((-A4640+'Lineær programmering opg 4'!$M$8)/'Lineær programmering opg 4'!$K$8)*-1)</f>
        <v>-</v>
      </c>
      <c r="I4640" s="167" t="str">
        <f>IF('Lineær programmering opg 4'!$D$8=0,"-",'Lineær programmering opg 4'!$G$8)</f>
        <v>-</v>
      </c>
      <c r="J4640" s="295">
        <f>A4640*'Lineær programmering opg 4'!$C$11+Datatabel!C4640*'Lineær programmering opg 4'!$D$11</f>
        <v>43391.099999999846</v>
      </c>
      <c r="K4640" s="9">
        <f t="shared" si="362"/>
        <v>0</v>
      </c>
      <c r="L4640" s="9">
        <f t="shared" si="363"/>
        <v>0</v>
      </c>
    </row>
    <row r="4641" spans="1:12" ht="15" x14ac:dyDescent="0.25">
      <c r="A4641" s="167">
        <f t="shared" si="361"/>
        <v>128.68800000001227</v>
      </c>
      <c r="B4641" s="325">
        <f t="shared" si="364"/>
        <v>0.53620000000005108</v>
      </c>
      <c r="C4641" s="167">
        <f t="shared" si="360"/>
        <v>203.4839999999908</v>
      </c>
      <c r="D4641" s="167">
        <f>IF('Lineær programmering opg 4'!$M$4=0,"-",(-A4641+'Lineær programmering opg 4'!$M$4)/'Lineær programmering opg 4'!$K$4*-1)</f>
        <v>222.62399999997547</v>
      </c>
      <c r="E4641" s="167">
        <f>IF('Lineær programmering opg 4'!$M$5=0,"-",(-A4641+'Lineær programmering opg 4'!$M$5)/'Lineær programmering opg 4'!$K$5*-1)</f>
        <v>203.4839999999908</v>
      </c>
      <c r="F4641" s="167" t="str">
        <f>IF('Lineær programmering opg 4'!$E$6=0,"-",(-A4641+'Lineær programmering opg 4'!$M$6)/'Lineær programmering opg 4'!$K$6*-1)</f>
        <v>-</v>
      </c>
      <c r="G4641" s="167" t="str">
        <f>IF('Lineær programmering opg 4'!$D$7=0,"-",((-A4641+'Lineær programmering opg 4'!$M$7)/'Lineær programmering opg 4'!$K$7)*-1)</f>
        <v>-</v>
      </c>
      <c r="H4641" s="167" t="str">
        <f>IF('Lineær programmering opg 4'!$C$8=0,"-",((-A4641+'Lineær programmering opg 4'!$M$8)/'Lineær programmering opg 4'!$K$8)*-1)</f>
        <v>-</v>
      </c>
      <c r="I4641" s="167" t="str">
        <f>IF('Lineær programmering opg 4'!$D$8=0,"-",'Lineær programmering opg 4'!$G$8)</f>
        <v>-</v>
      </c>
      <c r="J4641" s="295">
        <f>A4641*'Lineær programmering opg 4'!$C$11+Datatabel!C4641*'Lineær programmering opg 4'!$D$11</f>
        <v>43391.399999999849</v>
      </c>
      <c r="K4641" s="9">
        <f t="shared" si="362"/>
        <v>0</v>
      </c>
      <c r="L4641" s="9">
        <f t="shared" si="363"/>
        <v>0</v>
      </c>
    </row>
    <row r="4642" spans="1:12" ht="15" x14ac:dyDescent="0.25">
      <c r="A4642" s="167">
        <f t="shared" si="361"/>
        <v>128.66400000001227</v>
      </c>
      <c r="B4642" s="325">
        <f t="shared" si="364"/>
        <v>0.53610000000005109</v>
      </c>
      <c r="C4642" s="167">
        <f t="shared" si="360"/>
        <v>203.5019999999908</v>
      </c>
      <c r="D4642" s="167">
        <f>IF('Lineær programmering opg 4'!$M$4=0,"-",(-A4642+'Lineær programmering opg 4'!$M$4)/'Lineær programmering opg 4'!$K$4*-1)</f>
        <v>222.67199999997547</v>
      </c>
      <c r="E4642" s="167">
        <f>IF('Lineær programmering opg 4'!$M$5=0,"-",(-A4642+'Lineær programmering opg 4'!$M$5)/'Lineær programmering opg 4'!$K$5*-1)</f>
        <v>203.5019999999908</v>
      </c>
      <c r="F4642" s="167" t="str">
        <f>IF('Lineær programmering opg 4'!$E$6=0,"-",(-A4642+'Lineær programmering opg 4'!$M$6)/'Lineær programmering opg 4'!$K$6*-1)</f>
        <v>-</v>
      </c>
      <c r="G4642" s="167" t="str">
        <f>IF('Lineær programmering opg 4'!$D$7=0,"-",((-A4642+'Lineær programmering opg 4'!$M$7)/'Lineær programmering opg 4'!$K$7)*-1)</f>
        <v>-</v>
      </c>
      <c r="H4642" s="167" t="str">
        <f>IF('Lineær programmering opg 4'!$C$8=0,"-",((-A4642+'Lineær programmering opg 4'!$M$8)/'Lineær programmering opg 4'!$K$8)*-1)</f>
        <v>-</v>
      </c>
      <c r="I4642" s="167" t="str">
        <f>IF('Lineær programmering opg 4'!$D$8=0,"-",'Lineær programmering opg 4'!$G$8)</f>
        <v>-</v>
      </c>
      <c r="J4642" s="295">
        <f>A4642*'Lineær programmering opg 4'!$C$11+Datatabel!C4642*'Lineær programmering opg 4'!$D$11</f>
        <v>43391.699999999852</v>
      </c>
      <c r="K4642" s="9">
        <f t="shared" si="362"/>
        <v>0</v>
      </c>
      <c r="L4642" s="9">
        <f t="shared" si="363"/>
        <v>0</v>
      </c>
    </row>
    <row r="4643" spans="1:12" ht="15" x14ac:dyDescent="0.25">
      <c r="A4643" s="167">
        <f t="shared" si="361"/>
        <v>128.64000000001226</v>
      </c>
      <c r="B4643" s="325">
        <f t="shared" si="364"/>
        <v>0.5360000000000511</v>
      </c>
      <c r="C4643" s="167">
        <f t="shared" si="360"/>
        <v>203.5199999999908</v>
      </c>
      <c r="D4643" s="167">
        <f>IF('Lineær programmering opg 4'!$M$4=0,"-",(-A4643+'Lineær programmering opg 4'!$M$4)/'Lineær programmering opg 4'!$K$4*-1)</f>
        <v>222.71999999997547</v>
      </c>
      <c r="E4643" s="167">
        <f>IF('Lineær programmering opg 4'!$M$5=0,"-",(-A4643+'Lineær programmering opg 4'!$M$5)/'Lineær programmering opg 4'!$K$5*-1)</f>
        <v>203.5199999999908</v>
      </c>
      <c r="F4643" s="167" t="str">
        <f>IF('Lineær programmering opg 4'!$E$6=0,"-",(-A4643+'Lineær programmering opg 4'!$M$6)/'Lineær programmering opg 4'!$K$6*-1)</f>
        <v>-</v>
      </c>
      <c r="G4643" s="167" t="str">
        <f>IF('Lineær programmering opg 4'!$D$7=0,"-",((-A4643+'Lineær programmering opg 4'!$M$7)/'Lineær programmering opg 4'!$K$7)*-1)</f>
        <v>-</v>
      </c>
      <c r="H4643" s="167" t="str">
        <f>IF('Lineær programmering opg 4'!$C$8=0,"-",((-A4643+'Lineær programmering opg 4'!$M$8)/'Lineær programmering opg 4'!$K$8)*-1)</f>
        <v>-</v>
      </c>
      <c r="I4643" s="167" t="str">
        <f>IF('Lineær programmering opg 4'!$D$8=0,"-",'Lineær programmering opg 4'!$G$8)</f>
        <v>-</v>
      </c>
      <c r="J4643" s="295">
        <f>A4643*'Lineær programmering opg 4'!$C$11+Datatabel!C4643*'Lineær programmering opg 4'!$D$11</f>
        <v>43391.999999999847</v>
      </c>
      <c r="K4643" s="9">
        <f t="shared" si="362"/>
        <v>0</v>
      </c>
      <c r="L4643" s="9">
        <f t="shared" si="363"/>
        <v>0</v>
      </c>
    </row>
    <row r="4644" spans="1:12" ht="15" x14ac:dyDescent="0.25">
      <c r="A4644" s="167">
        <f t="shared" si="361"/>
        <v>128.61600000001226</v>
      </c>
      <c r="B4644" s="325">
        <f t="shared" si="364"/>
        <v>0.53590000000005111</v>
      </c>
      <c r="C4644" s="167">
        <f t="shared" si="360"/>
        <v>203.5379999999908</v>
      </c>
      <c r="D4644" s="167">
        <f>IF('Lineær programmering opg 4'!$M$4=0,"-",(-A4644+'Lineær programmering opg 4'!$M$4)/'Lineær programmering opg 4'!$K$4*-1)</f>
        <v>222.76799999997547</v>
      </c>
      <c r="E4644" s="167">
        <f>IF('Lineær programmering opg 4'!$M$5=0,"-",(-A4644+'Lineær programmering opg 4'!$M$5)/'Lineær programmering opg 4'!$K$5*-1)</f>
        <v>203.5379999999908</v>
      </c>
      <c r="F4644" s="167" t="str">
        <f>IF('Lineær programmering opg 4'!$E$6=0,"-",(-A4644+'Lineær programmering opg 4'!$M$6)/'Lineær programmering opg 4'!$K$6*-1)</f>
        <v>-</v>
      </c>
      <c r="G4644" s="167" t="str">
        <f>IF('Lineær programmering opg 4'!$D$7=0,"-",((-A4644+'Lineær programmering opg 4'!$M$7)/'Lineær programmering opg 4'!$K$7)*-1)</f>
        <v>-</v>
      </c>
      <c r="H4644" s="167" t="str">
        <f>IF('Lineær programmering opg 4'!$C$8=0,"-",((-A4644+'Lineær programmering opg 4'!$M$8)/'Lineær programmering opg 4'!$K$8)*-1)</f>
        <v>-</v>
      </c>
      <c r="I4644" s="167" t="str">
        <f>IF('Lineær programmering opg 4'!$D$8=0,"-",'Lineær programmering opg 4'!$G$8)</f>
        <v>-</v>
      </c>
      <c r="J4644" s="295">
        <f>A4644*'Lineær programmering opg 4'!$C$11+Datatabel!C4644*'Lineær programmering opg 4'!$D$11</f>
        <v>43392.29999999985</v>
      </c>
      <c r="K4644" s="9">
        <f t="shared" si="362"/>
        <v>0</v>
      </c>
      <c r="L4644" s="9">
        <f t="shared" si="363"/>
        <v>0</v>
      </c>
    </row>
    <row r="4645" spans="1:12" ht="15" x14ac:dyDescent="0.25">
      <c r="A4645" s="167">
        <f t="shared" si="361"/>
        <v>128.59200000001226</v>
      </c>
      <c r="B4645" s="325">
        <f t="shared" si="364"/>
        <v>0.53580000000005112</v>
      </c>
      <c r="C4645" s="167">
        <f t="shared" si="360"/>
        <v>203.5559999999908</v>
      </c>
      <c r="D4645" s="167">
        <f>IF('Lineær programmering opg 4'!$M$4=0,"-",(-A4645+'Lineær programmering opg 4'!$M$4)/'Lineær programmering opg 4'!$K$4*-1)</f>
        <v>222.81599999997547</v>
      </c>
      <c r="E4645" s="167">
        <f>IF('Lineær programmering opg 4'!$M$5=0,"-",(-A4645+'Lineær programmering opg 4'!$M$5)/'Lineær programmering opg 4'!$K$5*-1)</f>
        <v>203.5559999999908</v>
      </c>
      <c r="F4645" s="167" t="str">
        <f>IF('Lineær programmering opg 4'!$E$6=0,"-",(-A4645+'Lineær programmering opg 4'!$M$6)/'Lineær programmering opg 4'!$K$6*-1)</f>
        <v>-</v>
      </c>
      <c r="G4645" s="167" t="str">
        <f>IF('Lineær programmering opg 4'!$D$7=0,"-",((-A4645+'Lineær programmering opg 4'!$M$7)/'Lineær programmering opg 4'!$K$7)*-1)</f>
        <v>-</v>
      </c>
      <c r="H4645" s="167" t="str">
        <f>IF('Lineær programmering opg 4'!$C$8=0,"-",((-A4645+'Lineær programmering opg 4'!$M$8)/'Lineær programmering opg 4'!$K$8)*-1)</f>
        <v>-</v>
      </c>
      <c r="I4645" s="167" t="str">
        <f>IF('Lineær programmering opg 4'!$D$8=0,"-",'Lineær programmering opg 4'!$G$8)</f>
        <v>-</v>
      </c>
      <c r="J4645" s="295">
        <f>A4645*'Lineær programmering opg 4'!$C$11+Datatabel!C4645*'Lineær programmering opg 4'!$D$11</f>
        <v>43392.599999999846</v>
      </c>
      <c r="K4645" s="9">
        <f t="shared" si="362"/>
        <v>0</v>
      </c>
      <c r="L4645" s="9">
        <f t="shared" si="363"/>
        <v>0</v>
      </c>
    </row>
    <row r="4646" spans="1:12" ht="15" x14ac:dyDescent="0.25">
      <c r="A4646" s="167">
        <f t="shared" si="361"/>
        <v>128.56800000001226</v>
      </c>
      <c r="B4646" s="325">
        <f t="shared" si="364"/>
        <v>0.53570000000005114</v>
      </c>
      <c r="C4646" s="167">
        <f t="shared" si="360"/>
        <v>203.5739999999908</v>
      </c>
      <c r="D4646" s="167">
        <f>IF('Lineær programmering opg 4'!$M$4=0,"-",(-A4646+'Lineær programmering opg 4'!$M$4)/'Lineær programmering opg 4'!$K$4*-1)</f>
        <v>222.86399999997548</v>
      </c>
      <c r="E4646" s="167">
        <f>IF('Lineær programmering opg 4'!$M$5=0,"-",(-A4646+'Lineær programmering opg 4'!$M$5)/'Lineær programmering opg 4'!$K$5*-1)</f>
        <v>203.5739999999908</v>
      </c>
      <c r="F4646" s="167" t="str">
        <f>IF('Lineær programmering opg 4'!$E$6=0,"-",(-A4646+'Lineær programmering opg 4'!$M$6)/'Lineær programmering opg 4'!$K$6*-1)</f>
        <v>-</v>
      </c>
      <c r="G4646" s="167" t="str">
        <f>IF('Lineær programmering opg 4'!$D$7=0,"-",((-A4646+'Lineær programmering opg 4'!$M$7)/'Lineær programmering opg 4'!$K$7)*-1)</f>
        <v>-</v>
      </c>
      <c r="H4646" s="167" t="str">
        <f>IF('Lineær programmering opg 4'!$C$8=0,"-",((-A4646+'Lineær programmering opg 4'!$M$8)/'Lineær programmering opg 4'!$K$8)*-1)</f>
        <v>-</v>
      </c>
      <c r="I4646" s="167" t="str">
        <f>IF('Lineær programmering opg 4'!$D$8=0,"-",'Lineær programmering opg 4'!$G$8)</f>
        <v>-</v>
      </c>
      <c r="J4646" s="295">
        <f>A4646*'Lineær programmering opg 4'!$C$11+Datatabel!C4646*'Lineær programmering opg 4'!$D$11</f>
        <v>43392.899999999849</v>
      </c>
      <c r="K4646" s="9">
        <f t="shared" si="362"/>
        <v>0</v>
      </c>
      <c r="L4646" s="9">
        <f t="shared" si="363"/>
        <v>0</v>
      </c>
    </row>
    <row r="4647" spans="1:12" ht="15" x14ac:dyDescent="0.25">
      <c r="A4647" s="167">
        <f t="shared" si="361"/>
        <v>128.54400000001226</v>
      </c>
      <c r="B4647" s="325">
        <f t="shared" si="364"/>
        <v>0.53560000000005115</v>
      </c>
      <c r="C4647" s="167">
        <f t="shared" si="360"/>
        <v>203.5919999999908</v>
      </c>
      <c r="D4647" s="167">
        <f>IF('Lineær programmering opg 4'!$M$4=0,"-",(-A4647+'Lineær programmering opg 4'!$M$4)/'Lineær programmering opg 4'!$K$4*-1)</f>
        <v>222.91199999997548</v>
      </c>
      <c r="E4647" s="167">
        <f>IF('Lineær programmering opg 4'!$M$5=0,"-",(-A4647+'Lineær programmering opg 4'!$M$5)/'Lineær programmering opg 4'!$K$5*-1)</f>
        <v>203.5919999999908</v>
      </c>
      <c r="F4647" s="167" t="str">
        <f>IF('Lineær programmering opg 4'!$E$6=0,"-",(-A4647+'Lineær programmering opg 4'!$M$6)/'Lineær programmering opg 4'!$K$6*-1)</f>
        <v>-</v>
      </c>
      <c r="G4647" s="167" t="str">
        <f>IF('Lineær programmering opg 4'!$D$7=0,"-",((-A4647+'Lineær programmering opg 4'!$M$7)/'Lineær programmering opg 4'!$K$7)*-1)</f>
        <v>-</v>
      </c>
      <c r="H4647" s="167" t="str">
        <f>IF('Lineær programmering opg 4'!$C$8=0,"-",((-A4647+'Lineær programmering opg 4'!$M$8)/'Lineær programmering opg 4'!$K$8)*-1)</f>
        <v>-</v>
      </c>
      <c r="I4647" s="167" t="str">
        <f>IF('Lineær programmering opg 4'!$D$8=0,"-",'Lineær programmering opg 4'!$G$8)</f>
        <v>-</v>
      </c>
      <c r="J4647" s="295">
        <f>A4647*'Lineær programmering opg 4'!$C$11+Datatabel!C4647*'Lineær programmering opg 4'!$D$11</f>
        <v>43393.199999999844</v>
      </c>
      <c r="K4647" s="9">
        <f t="shared" si="362"/>
        <v>0</v>
      </c>
      <c r="L4647" s="9">
        <f t="shared" si="363"/>
        <v>0</v>
      </c>
    </row>
    <row r="4648" spans="1:12" ht="15" x14ac:dyDescent="0.25">
      <c r="A4648" s="167">
        <f t="shared" si="361"/>
        <v>128.52000000001229</v>
      </c>
      <c r="B4648" s="325">
        <f t="shared" si="364"/>
        <v>0.53550000000005116</v>
      </c>
      <c r="C4648" s="167">
        <f t="shared" si="360"/>
        <v>203.60999999999081</v>
      </c>
      <c r="D4648" s="167">
        <f>IF('Lineær programmering opg 4'!$M$4=0,"-",(-A4648+'Lineær programmering opg 4'!$M$4)/'Lineær programmering opg 4'!$K$4*-1)</f>
        <v>222.95999999997542</v>
      </c>
      <c r="E4648" s="167">
        <f>IF('Lineær programmering opg 4'!$M$5=0,"-",(-A4648+'Lineær programmering opg 4'!$M$5)/'Lineær programmering opg 4'!$K$5*-1)</f>
        <v>203.60999999999081</v>
      </c>
      <c r="F4648" s="167" t="str">
        <f>IF('Lineær programmering opg 4'!$E$6=0,"-",(-A4648+'Lineær programmering opg 4'!$M$6)/'Lineær programmering opg 4'!$K$6*-1)</f>
        <v>-</v>
      </c>
      <c r="G4648" s="167" t="str">
        <f>IF('Lineær programmering opg 4'!$D$7=0,"-",((-A4648+'Lineær programmering opg 4'!$M$7)/'Lineær programmering opg 4'!$K$7)*-1)</f>
        <v>-</v>
      </c>
      <c r="H4648" s="167" t="str">
        <f>IF('Lineær programmering opg 4'!$C$8=0,"-",((-A4648+'Lineær programmering opg 4'!$M$8)/'Lineær programmering opg 4'!$K$8)*-1)</f>
        <v>-</v>
      </c>
      <c r="I4648" s="167" t="str">
        <f>IF('Lineær programmering opg 4'!$D$8=0,"-",'Lineær programmering opg 4'!$G$8)</f>
        <v>-</v>
      </c>
      <c r="J4648" s="295">
        <f>A4648*'Lineær programmering opg 4'!$C$11+Datatabel!C4648*'Lineær programmering opg 4'!$D$11</f>
        <v>43393.499999999854</v>
      </c>
      <c r="K4648" s="9">
        <f t="shared" si="362"/>
        <v>0</v>
      </c>
      <c r="L4648" s="9">
        <f t="shared" si="363"/>
        <v>0</v>
      </c>
    </row>
    <row r="4649" spans="1:12" ht="15" x14ac:dyDescent="0.25">
      <c r="A4649" s="167">
        <f t="shared" si="361"/>
        <v>128.49600000001229</v>
      </c>
      <c r="B4649" s="325">
        <f t="shared" si="364"/>
        <v>0.53540000000005117</v>
      </c>
      <c r="C4649" s="167">
        <f t="shared" si="360"/>
        <v>203.62799999999081</v>
      </c>
      <c r="D4649" s="167">
        <f>IF('Lineær programmering opg 4'!$M$4=0,"-",(-A4649+'Lineær programmering opg 4'!$M$4)/'Lineær programmering opg 4'!$K$4*-1)</f>
        <v>223.00799999997542</v>
      </c>
      <c r="E4649" s="167">
        <f>IF('Lineær programmering opg 4'!$M$5=0,"-",(-A4649+'Lineær programmering opg 4'!$M$5)/'Lineær programmering opg 4'!$K$5*-1)</f>
        <v>203.62799999999081</v>
      </c>
      <c r="F4649" s="167" t="str">
        <f>IF('Lineær programmering opg 4'!$E$6=0,"-",(-A4649+'Lineær programmering opg 4'!$M$6)/'Lineær programmering opg 4'!$K$6*-1)</f>
        <v>-</v>
      </c>
      <c r="G4649" s="167" t="str">
        <f>IF('Lineær programmering opg 4'!$D$7=0,"-",((-A4649+'Lineær programmering opg 4'!$M$7)/'Lineær programmering opg 4'!$K$7)*-1)</f>
        <v>-</v>
      </c>
      <c r="H4649" s="167" t="str">
        <f>IF('Lineær programmering opg 4'!$C$8=0,"-",((-A4649+'Lineær programmering opg 4'!$M$8)/'Lineær programmering opg 4'!$K$8)*-1)</f>
        <v>-</v>
      </c>
      <c r="I4649" s="167" t="str">
        <f>IF('Lineær programmering opg 4'!$D$8=0,"-",'Lineær programmering opg 4'!$G$8)</f>
        <v>-</v>
      </c>
      <c r="J4649" s="295">
        <f>A4649*'Lineær programmering opg 4'!$C$11+Datatabel!C4649*'Lineær programmering opg 4'!$D$11</f>
        <v>43393.79999999985</v>
      </c>
      <c r="K4649" s="9">
        <f t="shared" si="362"/>
        <v>0</v>
      </c>
      <c r="L4649" s="9">
        <f t="shared" si="363"/>
        <v>0</v>
      </c>
    </row>
    <row r="4650" spans="1:12" ht="15" x14ac:dyDescent="0.25">
      <c r="A4650" s="167">
        <f t="shared" si="361"/>
        <v>128.47200000001229</v>
      </c>
      <c r="B4650" s="325">
        <f t="shared" si="364"/>
        <v>0.53530000000005118</v>
      </c>
      <c r="C4650" s="167">
        <f t="shared" si="360"/>
        <v>203.64599999999081</v>
      </c>
      <c r="D4650" s="167">
        <f>IF('Lineær programmering opg 4'!$M$4=0,"-",(-A4650+'Lineær programmering opg 4'!$M$4)/'Lineær programmering opg 4'!$K$4*-1)</f>
        <v>223.05599999997543</v>
      </c>
      <c r="E4650" s="167">
        <f>IF('Lineær programmering opg 4'!$M$5=0,"-",(-A4650+'Lineær programmering opg 4'!$M$5)/'Lineær programmering opg 4'!$K$5*-1)</f>
        <v>203.64599999999081</v>
      </c>
      <c r="F4650" s="167" t="str">
        <f>IF('Lineær programmering opg 4'!$E$6=0,"-",(-A4650+'Lineær programmering opg 4'!$M$6)/'Lineær programmering opg 4'!$K$6*-1)</f>
        <v>-</v>
      </c>
      <c r="G4650" s="167" t="str">
        <f>IF('Lineær programmering opg 4'!$D$7=0,"-",((-A4650+'Lineær programmering opg 4'!$M$7)/'Lineær programmering opg 4'!$K$7)*-1)</f>
        <v>-</v>
      </c>
      <c r="H4650" s="167" t="str">
        <f>IF('Lineær programmering opg 4'!$C$8=0,"-",((-A4650+'Lineær programmering opg 4'!$M$8)/'Lineær programmering opg 4'!$K$8)*-1)</f>
        <v>-</v>
      </c>
      <c r="I4650" s="167" t="str">
        <f>IF('Lineær programmering opg 4'!$D$8=0,"-",'Lineær programmering opg 4'!$G$8)</f>
        <v>-</v>
      </c>
      <c r="J4650" s="295">
        <f>A4650*'Lineær programmering opg 4'!$C$11+Datatabel!C4650*'Lineær programmering opg 4'!$D$11</f>
        <v>43394.099999999853</v>
      </c>
      <c r="K4650" s="9">
        <f t="shared" si="362"/>
        <v>0</v>
      </c>
      <c r="L4650" s="9">
        <f t="shared" si="363"/>
        <v>0</v>
      </c>
    </row>
    <row r="4651" spans="1:12" ht="15" x14ac:dyDescent="0.25">
      <c r="A4651" s="167">
        <f t="shared" si="361"/>
        <v>128.44800000001229</v>
      </c>
      <c r="B4651" s="325">
        <f t="shared" si="364"/>
        <v>0.53520000000005119</v>
      </c>
      <c r="C4651" s="167">
        <f t="shared" si="360"/>
        <v>203.66399999999081</v>
      </c>
      <c r="D4651" s="167">
        <f>IF('Lineær programmering opg 4'!$M$4=0,"-",(-A4651+'Lineær programmering opg 4'!$M$4)/'Lineær programmering opg 4'!$K$4*-1)</f>
        <v>223.10399999997543</v>
      </c>
      <c r="E4651" s="167">
        <f>IF('Lineær programmering opg 4'!$M$5=0,"-",(-A4651+'Lineær programmering opg 4'!$M$5)/'Lineær programmering opg 4'!$K$5*-1)</f>
        <v>203.66399999999081</v>
      </c>
      <c r="F4651" s="167" t="str">
        <f>IF('Lineær programmering opg 4'!$E$6=0,"-",(-A4651+'Lineær programmering opg 4'!$M$6)/'Lineær programmering opg 4'!$K$6*-1)</f>
        <v>-</v>
      </c>
      <c r="G4651" s="167" t="str">
        <f>IF('Lineær programmering opg 4'!$D$7=0,"-",((-A4651+'Lineær programmering opg 4'!$M$7)/'Lineær programmering opg 4'!$K$7)*-1)</f>
        <v>-</v>
      </c>
      <c r="H4651" s="167" t="str">
        <f>IF('Lineær programmering opg 4'!$C$8=0,"-",((-A4651+'Lineær programmering opg 4'!$M$8)/'Lineær programmering opg 4'!$K$8)*-1)</f>
        <v>-</v>
      </c>
      <c r="I4651" s="167" t="str">
        <f>IF('Lineær programmering opg 4'!$D$8=0,"-",'Lineær programmering opg 4'!$G$8)</f>
        <v>-</v>
      </c>
      <c r="J4651" s="295">
        <f>A4651*'Lineær programmering opg 4'!$C$11+Datatabel!C4651*'Lineær programmering opg 4'!$D$11</f>
        <v>43394.399999999849</v>
      </c>
      <c r="K4651" s="9">
        <f t="shared" si="362"/>
        <v>0</v>
      </c>
      <c r="L4651" s="9">
        <f t="shared" si="363"/>
        <v>0</v>
      </c>
    </row>
    <row r="4652" spans="1:12" ht="15" x14ac:dyDescent="0.25">
      <c r="A4652" s="167">
        <f t="shared" si="361"/>
        <v>128.42400000001228</v>
      </c>
      <c r="B4652" s="325">
        <f t="shared" si="364"/>
        <v>0.5351000000000512</v>
      </c>
      <c r="C4652" s="167">
        <f t="shared" si="360"/>
        <v>203.68199999999081</v>
      </c>
      <c r="D4652" s="167">
        <f>IF('Lineær programmering opg 4'!$M$4=0,"-",(-A4652+'Lineær programmering opg 4'!$M$4)/'Lineær programmering opg 4'!$K$4*-1)</f>
        <v>223.15199999997543</v>
      </c>
      <c r="E4652" s="167">
        <f>IF('Lineær programmering opg 4'!$M$5=0,"-",(-A4652+'Lineær programmering opg 4'!$M$5)/'Lineær programmering opg 4'!$K$5*-1)</f>
        <v>203.68199999999081</v>
      </c>
      <c r="F4652" s="167" t="str">
        <f>IF('Lineær programmering opg 4'!$E$6=0,"-",(-A4652+'Lineær programmering opg 4'!$M$6)/'Lineær programmering opg 4'!$K$6*-1)</f>
        <v>-</v>
      </c>
      <c r="G4652" s="167" t="str">
        <f>IF('Lineær programmering opg 4'!$D$7=0,"-",((-A4652+'Lineær programmering opg 4'!$M$7)/'Lineær programmering opg 4'!$K$7)*-1)</f>
        <v>-</v>
      </c>
      <c r="H4652" s="167" t="str">
        <f>IF('Lineær programmering opg 4'!$C$8=0,"-",((-A4652+'Lineær programmering opg 4'!$M$8)/'Lineær programmering opg 4'!$K$8)*-1)</f>
        <v>-</v>
      </c>
      <c r="I4652" s="167" t="str">
        <f>IF('Lineær programmering opg 4'!$D$8=0,"-",'Lineær programmering opg 4'!$G$8)</f>
        <v>-</v>
      </c>
      <c r="J4652" s="295">
        <f>A4652*'Lineær programmering opg 4'!$C$11+Datatabel!C4652*'Lineær programmering opg 4'!$D$11</f>
        <v>43394.699999999852</v>
      </c>
      <c r="K4652" s="9">
        <f t="shared" si="362"/>
        <v>0</v>
      </c>
      <c r="L4652" s="9">
        <f t="shared" si="363"/>
        <v>0</v>
      </c>
    </row>
    <row r="4653" spans="1:12" ht="15" x14ac:dyDescent="0.25">
      <c r="A4653" s="167">
        <f t="shared" si="361"/>
        <v>128.40000000001228</v>
      </c>
      <c r="B4653" s="325">
        <f t="shared" si="364"/>
        <v>0.53500000000005121</v>
      </c>
      <c r="C4653" s="167">
        <f t="shared" si="360"/>
        <v>203.69999999999081</v>
      </c>
      <c r="D4653" s="167">
        <f>IF('Lineær programmering opg 4'!$M$4=0,"-",(-A4653+'Lineær programmering opg 4'!$M$4)/'Lineær programmering opg 4'!$K$4*-1)</f>
        <v>223.19999999997543</v>
      </c>
      <c r="E4653" s="167">
        <f>IF('Lineær programmering opg 4'!$M$5=0,"-",(-A4653+'Lineær programmering opg 4'!$M$5)/'Lineær programmering opg 4'!$K$5*-1)</f>
        <v>203.69999999999081</v>
      </c>
      <c r="F4653" s="167" t="str">
        <f>IF('Lineær programmering opg 4'!$E$6=0,"-",(-A4653+'Lineær programmering opg 4'!$M$6)/'Lineær programmering opg 4'!$K$6*-1)</f>
        <v>-</v>
      </c>
      <c r="G4653" s="167" t="str">
        <f>IF('Lineær programmering opg 4'!$D$7=0,"-",((-A4653+'Lineær programmering opg 4'!$M$7)/'Lineær programmering opg 4'!$K$7)*-1)</f>
        <v>-</v>
      </c>
      <c r="H4653" s="167" t="str">
        <f>IF('Lineær programmering opg 4'!$C$8=0,"-",((-A4653+'Lineær programmering opg 4'!$M$8)/'Lineær programmering opg 4'!$K$8)*-1)</f>
        <v>-</v>
      </c>
      <c r="I4653" s="167" t="str">
        <f>IF('Lineær programmering opg 4'!$D$8=0,"-",'Lineær programmering opg 4'!$G$8)</f>
        <v>-</v>
      </c>
      <c r="J4653" s="295">
        <f>A4653*'Lineær programmering opg 4'!$C$11+Datatabel!C4653*'Lineær programmering opg 4'!$D$11</f>
        <v>43394.999999999847</v>
      </c>
      <c r="K4653" s="9">
        <f t="shared" si="362"/>
        <v>0</v>
      </c>
      <c r="L4653" s="9">
        <f t="shared" si="363"/>
        <v>0</v>
      </c>
    </row>
    <row r="4654" spans="1:12" ht="15" x14ac:dyDescent="0.25">
      <c r="A4654" s="167">
        <f t="shared" si="361"/>
        <v>128.37600000001228</v>
      </c>
      <c r="B4654" s="325">
        <f t="shared" si="364"/>
        <v>0.53490000000005122</v>
      </c>
      <c r="C4654" s="167">
        <f t="shared" si="360"/>
        <v>203.71799999999081</v>
      </c>
      <c r="D4654" s="167">
        <f>IF('Lineær programmering opg 4'!$M$4=0,"-",(-A4654+'Lineær programmering opg 4'!$M$4)/'Lineær programmering opg 4'!$K$4*-1)</f>
        <v>223.24799999997543</v>
      </c>
      <c r="E4654" s="167">
        <f>IF('Lineær programmering opg 4'!$M$5=0,"-",(-A4654+'Lineær programmering opg 4'!$M$5)/'Lineær programmering opg 4'!$K$5*-1)</f>
        <v>203.71799999999081</v>
      </c>
      <c r="F4654" s="167" t="str">
        <f>IF('Lineær programmering opg 4'!$E$6=0,"-",(-A4654+'Lineær programmering opg 4'!$M$6)/'Lineær programmering opg 4'!$K$6*-1)</f>
        <v>-</v>
      </c>
      <c r="G4654" s="167" t="str">
        <f>IF('Lineær programmering opg 4'!$D$7=0,"-",((-A4654+'Lineær programmering opg 4'!$M$7)/'Lineær programmering opg 4'!$K$7)*-1)</f>
        <v>-</v>
      </c>
      <c r="H4654" s="167" t="str">
        <f>IF('Lineær programmering opg 4'!$C$8=0,"-",((-A4654+'Lineær programmering opg 4'!$M$8)/'Lineær programmering opg 4'!$K$8)*-1)</f>
        <v>-</v>
      </c>
      <c r="I4654" s="167" t="str">
        <f>IF('Lineær programmering opg 4'!$D$8=0,"-",'Lineær programmering opg 4'!$G$8)</f>
        <v>-</v>
      </c>
      <c r="J4654" s="295">
        <f>A4654*'Lineær programmering opg 4'!$C$11+Datatabel!C4654*'Lineær programmering opg 4'!$D$11</f>
        <v>43395.29999999985</v>
      </c>
      <c r="K4654" s="9">
        <f t="shared" si="362"/>
        <v>0</v>
      </c>
      <c r="L4654" s="9">
        <f t="shared" si="363"/>
        <v>0</v>
      </c>
    </row>
    <row r="4655" spans="1:12" ht="15" x14ac:dyDescent="0.25">
      <c r="A4655" s="167">
        <f t="shared" si="361"/>
        <v>128.35200000001231</v>
      </c>
      <c r="B4655" s="325">
        <f t="shared" si="364"/>
        <v>0.53480000000005123</v>
      </c>
      <c r="C4655" s="167">
        <f t="shared" si="360"/>
        <v>203.73599999999078</v>
      </c>
      <c r="D4655" s="167">
        <f>IF('Lineær programmering opg 4'!$M$4=0,"-",(-A4655+'Lineær programmering opg 4'!$M$4)/'Lineær programmering opg 4'!$K$4*-1)</f>
        <v>223.29599999997538</v>
      </c>
      <c r="E4655" s="167">
        <f>IF('Lineær programmering opg 4'!$M$5=0,"-",(-A4655+'Lineær programmering opg 4'!$M$5)/'Lineær programmering opg 4'!$K$5*-1)</f>
        <v>203.73599999999078</v>
      </c>
      <c r="F4655" s="167" t="str">
        <f>IF('Lineær programmering opg 4'!$E$6=0,"-",(-A4655+'Lineær programmering opg 4'!$M$6)/'Lineær programmering opg 4'!$K$6*-1)</f>
        <v>-</v>
      </c>
      <c r="G4655" s="167" t="str">
        <f>IF('Lineær programmering opg 4'!$D$7=0,"-",((-A4655+'Lineær programmering opg 4'!$M$7)/'Lineær programmering opg 4'!$K$7)*-1)</f>
        <v>-</v>
      </c>
      <c r="H4655" s="167" t="str">
        <f>IF('Lineær programmering opg 4'!$C$8=0,"-",((-A4655+'Lineær programmering opg 4'!$M$8)/'Lineær programmering opg 4'!$K$8)*-1)</f>
        <v>-</v>
      </c>
      <c r="I4655" s="167" t="str">
        <f>IF('Lineær programmering opg 4'!$D$8=0,"-",'Lineær programmering opg 4'!$G$8)</f>
        <v>-</v>
      </c>
      <c r="J4655" s="295">
        <f>A4655*'Lineær programmering opg 4'!$C$11+Datatabel!C4655*'Lineær programmering opg 4'!$D$11</f>
        <v>43395.599999999846</v>
      </c>
      <c r="K4655" s="9">
        <f t="shared" si="362"/>
        <v>0</v>
      </c>
      <c r="L4655" s="9">
        <f t="shared" si="363"/>
        <v>0</v>
      </c>
    </row>
    <row r="4656" spans="1:12" ht="15" x14ac:dyDescent="0.25">
      <c r="A4656" s="167">
        <f t="shared" si="361"/>
        <v>128.32800000001231</v>
      </c>
      <c r="B4656" s="325">
        <f t="shared" si="364"/>
        <v>0.53470000000005125</v>
      </c>
      <c r="C4656" s="167">
        <f t="shared" si="360"/>
        <v>203.75399999999078</v>
      </c>
      <c r="D4656" s="167">
        <f>IF('Lineær programmering opg 4'!$M$4=0,"-",(-A4656+'Lineær programmering opg 4'!$M$4)/'Lineær programmering opg 4'!$K$4*-1)</f>
        <v>223.34399999997538</v>
      </c>
      <c r="E4656" s="167">
        <f>IF('Lineær programmering opg 4'!$M$5=0,"-",(-A4656+'Lineær programmering opg 4'!$M$5)/'Lineær programmering opg 4'!$K$5*-1)</f>
        <v>203.75399999999078</v>
      </c>
      <c r="F4656" s="167" t="str">
        <f>IF('Lineær programmering opg 4'!$E$6=0,"-",(-A4656+'Lineær programmering opg 4'!$M$6)/'Lineær programmering opg 4'!$K$6*-1)</f>
        <v>-</v>
      </c>
      <c r="G4656" s="167" t="str">
        <f>IF('Lineær programmering opg 4'!$D$7=0,"-",((-A4656+'Lineær programmering opg 4'!$M$7)/'Lineær programmering opg 4'!$K$7)*-1)</f>
        <v>-</v>
      </c>
      <c r="H4656" s="167" t="str">
        <f>IF('Lineær programmering opg 4'!$C$8=0,"-",((-A4656+'Lineær programmering opg 4'!$M$8)/'Lineær programmering opg 4'!$K$8)*-1)</f>
        <v>-</v>
      </c>
      <c r="I4656" s="167" t="str">
        <f>IF('Lineær programmering opg 4'!$D$8=0,"-",'Lineær programmering opg 4'!$G$8)</f>
        <v>-</v>
      </c>
      <c r="J4656" s="295">
        <f>A4656*'Lineær programmering opg 4'!$C$11+Datatabel!C4656*'Lineær programmering opg 4'!$D$11</f>
        <v>43395.899999999849</v>
      </c>
      <c r="K4656" s="9">
        <f t="shared" si="362"/>
        <v>0</v>
      </c>
      <c r="L4656" s="9">
        <f t="shared" si="363"/>
        <v>0</v>
      </c>
    </row>
    <row r="4657" spans="1:12" ht="15" x14ac:dyDescent="0.25">
      <c r="A4657" s="167">
        <f t="shared" si="361"/>
        <v>128.30400000001231</v>
      </c>
      <c r="B4657" s="325">
        <f t="shared" si="364"/>
        <v>0.53460000000005126</v>
      </c>
      <c r="C4657" s="167">
        <f t="shared" si="360"/>
        <v>203.77199999999078</v>
      </c>
      <c r="D4657" s="167">
        <f>IF('Lineær programmering opg 4'!$M$4=0,"-",(-A4657+'Lineær programmering opg 4'!$M$4)/'Lineær programmering opg 4'!$K$4*-1)</f>
        <v>223.39199999997538</v>
      </c>
      <c r="E4657" s="167">
        <f>IF('Lineær programmering opg 4'!$M$5=0,"-",(-A4657+'Lineær programmering opg 4'!$M$5)/'Lineær programmering opg 4'!$K$5*-1)</f>
        <v>203.77199999999078</v>
      </c>
      <c r="F4657" s="167" t="str">
        <f>IF('Lineær programmering opg 4'!$E$6=0,"-",(-A4657+'Lineær programmering opg 4'!$M$6)/'Lineær programmering opg 4'!$K$6*-1)</f>
        <v>-</v>
      </c>
      <c r="G4657" s="167" t="str">
        <f>IF('Lineær programmering opg 4'!$D$7=0,"-",((-A4657+'Lineær programmering opg 4'!$M$7)/'Lineær programmering opg 4'!$K$7)*-1)</f>
        <v>-</v>
      </c>
      <c r="H4657" s="167" t="str">
        <f>IF('Lineær programmering opg 4'!$C$8=0,"-",((-A4657+'Lineær programmering opg 4'!$M$8)/'Lineær programmering opg 4'!$K$8)*-1)</f>
        <v>-</v>
      </c>
      <c r="I4657" s="167" t="str">
        <f>IF('Lineær programmering opg 4'!$D$8=0,"-",'Lineær programmering opg 4'!$G$8)</f>
        <v>-</v>
      </c>
      <c r="J4657" s="295">
        <f>A4657*'Lineær programmering opg 4'!$C$11+Datatabel!C4657*'Lineær programmering opg 4'!$D$11</f>
        <v>43396.199999999852</v>
      </c>
      <c r="K4657" s="9">
        <f t="shared" si="362"/>
        <v>0</v>
      </c>
      <c r="L4657" s="9">
        <f t="shared" si="363"/>
        <v>0</v>
      </c>
    </row>
    <row r="4658" spans="1:12" ht="15" x14ac:dyDescent="0.25">
      <c r="A4658" s="167">
        <f t="shared" si="361"/>
        <v>128.28000000001231</v>
      </c>
      <c r="B4658" s="325">
        <f t="shared" si="364"/>
        <v>0.53450000000005127</v>
      </c>
      <c r="C4658" s="167">
        <f t="shared" si="360"/>
        <v>203.78999999999078</v>
      </c>
      <c r="D4658" s="167">
        <f>IF('Lineær programmering opg 4'!$M$4=0,"-",(-A4658+'Lineær programmering opg 4'!$M$4)/'Lineær programmering opg 4'!$K$4*-1)</f>
        <v>223.43999999997538</v>
      </c>
      <c r="E4658" s="167">
        <f>IF('Lineær programmering opg 4'!$M$5=0,"-",(-A4658+'Lineær programmering opg 4'!$M$5)/'Lineær programmering opg 4'!$K$5*-1)</f>
        <v>203.78999999999078</v>
      </c>
      <c r="F4658" s="167" t="str">
        <f>IF('Lineær programmering opg 4'!$E$6=0,"-",(-A4658+'Lineær programmering opg 4'!$M$6)/'Lineær programmering opg 4'!$K$6*-1)</f>
        <v>-</v>
      </c>
      <c r="G4658" s="167" t="str">
        <f>IF('Lineær programmering opg 4'!$D$7=0,"-",((-A4658+'Lineær programmering opg 4'!$M$7)/'Lineær programmering opg 4'!$K$7)*-1)</f>
        <v>-</v>
      </c>
      <c r="H4658" s="167" t="str">
        <f>IF('Lineær programmering opg 4'!$C$8=0,"-",((-A4658+'Lineær programmering opg 4'!$M$8)/'Lineær programmering opg 4'!$K$8)*-1)</f>
        <v>-</v>
      </c>
      <c r="I4658" s="167" t="str">
        <f>IF('Lineær programmering opg 4'!$D$8=0,"-",'Lineær programmering opg 4'!$G$8)</f>
        <v>-</v>
      </c>
      <c r="J4658" s="295">
        <f>A4658*'Lineær programmering opg 4'!$C$11+Datatabel!C4658*'Lineær programmering opg 4'!$D$11</f>
        <v>43396.499999999847</v>
      </c>
      <c r="K4658" s="9">
        <f t="shared" si="362"/>
        <v>0</v>
      </c>
      <c r="L4658" s="9">
        <f t="shared" si="363"/>
        <v>0</v>
      </c>
    </row>
    <row r="4659" spans="1:12" ht="15" x14ac:dyDescent="0.25">
      <c r="A4659" s="167">
        <f t="shared" si="361"/>
        <v>128.25600000001231</v>
      </c>
      <c r="B4659" s="325">
        <f t="shared" si="364"/>
        <v>0.53440000000005128</v>
      </c>
      <c r="C4659" s="167">
        <f t="shared" si="360"/>
        <v>203.80799999999078</v>
      </c>
      <c r="D4659" s="167">
        <f>IF('Lineær programmering opg 4'!$M$4=0,"-",(-A4659+'Lineær programmering opg 4'!$M$4)/'Lineær programmering opg 4'!$K$4*-1)</f>
        <v>223.48799999997539</v>
      </c>
      <c r="E4659" s="167">
        <f>IF('Lineær programmering opg 4'!$M$5=0,"-",(-A4659+'Lineær programmering opg 4'!$M$5)/'Lineær programmering opg 4'!$K$5*-1)</f>
        <v>203.80799999999078</v>
      </c>
      <c r="F4659" s="167" t="str">
        <f>IF('Lineær programmering opg 4'!$E$6=0,"-",(-A4659+'Lineær programmering opg 4'!$M$6)/'Lineær programmering opg 4'!$K$6*-1)</f>
        <v>-</v>
      </c>
      <c r="G4659" s="167" t="str">
        <f>IF('Lineær programmering opg 4'!$D$7=0,"-",((-A4659+'Lineær programmering opg 4'!$M$7)/'Lineær programmering opg 4'!$K$7)*-1)</f>
        <v>-</v>
      </c>
      <c r="H4659" s="167" t="str">
        <f>IF('Lineær programmering opg 4'!$C$8=0,"-",((-A4659+'Lineær programmering opg 4'!$M$8)/'Lineær programmering opg 4'!$K$8)*-1)</f>
        <v>-</v>
      </c>
      <c r="I4659" s="167" t="str">
        <f>IF('Lineær programmering opg 4'!$D$8=0,"-",'Lineær programmering opg 4'!$G$8)</f>
        <v>-</v>
      </c>
      <c r="J4659" s="295">
        <f>A4659*'Lineær programmering opg 4'!$C$11+Datatabel!C4659*'Lineær programmering opg 4'!$D$11</f>
        <v>43396.79999999985</v>
      </c>
      <c r="K4659" s="9">
        <f t="shared" si="362"/>
        <v>0</v>
      </c>
      <c r="L4659" s="9">
        <f t="shared" si="363"/>
        <v>0</v>
      </c>
    </row>
    <row r="4660" spans="1:12" ht="15" x14ac:dyDescent="0.25">
      <c r="A4660" s="167">
        <f t="shared" si="361"/>
        <v>128.23200000001231</v>
      </c>
      <c r="B4660" s="325">
        <f t="shared" si="364"/>
        <v>0.53430000000005129</v>
      </c>
      <c r="C4660" s="167">
        <f t="shared" si="360"/>
        <v>203.82599999999078</v>
      </c>
      <c r="D4660" s="167">
        <f>IF('Lineær programmering opg 4'!$M$4=0,"-",(-A4660+'Lineær programmering opg 4'!$M$4)/'Lineær programmering opg 4'!$K$4*-1)</f>
        <v>223.53599999997539</v>
      </c>
      <c r="E4660" s="167">
        <f>IF('Lineær programmering opg 4'!$M$5=0,"-",(-A4660+'Lineær programmering opg 4'!$M$5)/'Lineær programmering opg 4'!$K$5*-1)</f>
        <v>203.82599999999078</v>
      </c>
      <c r="F4660" s="167" t="str">
        <f>IF('Lineær programmering opg 4'!$E$6=0,"-",(-A4660+'Lineær programmering opg 4'!$M$6)/'Lineær programmering opg 4'!$K$6*-1)</f>
        <v>-</v>
      </c>
      <c r="G4660" s="167" t="str">
        <f>IF('Lineær programmering opg 4'!$D$7=0,"-",((-A4660+'Lineær programmering opg 4'!$M$7)/'Lineær programmering opg 4'!$K$7)*-1)</f>
        <v>-</v>
      </c>
      <c r="H4660" s="167" t="str">
        <f>IF('Lineær programmering opg 4'!$C$8=0,"-",((-A4660+'Lineær programmering opg 4'!$M$8)/'Lineær programmering opg 4'!$K$8)*-1)</f>
        <v>-</v>
      </c>
      <c r="I4660" s="167" t="str">
        <f>IF('Lineær programmering opg 4'!$D$8=0,"-",'Lineær programmering opg 4'!$G$8)</f>
        <v>-</v>
      </c>
      <c r="J4660" s="295">
        <f>A4660*'Lineær programmering opg 4'!$C$11+Datatabel!C4660*'Lineær programmering opg 4'!$D$11</f>
        <v>43397.099999999846</v>
      </c>
      <c r="K4660" s="9">
        <f t="shared" si="362"/>
        <v>0</v>
      </c>
      <c r="L4660" s="9">
        <f t="shared" si="363"/>
        <v>0</v>
      </c>
    </row>
    <row r="4661" spans="1:12" ht="15" x14ac:dyDescent="0.25">
      <c r="A4661" s="167">
        <f t="shared" si="361"/>
        <v>128.20800000001231</v>
      </c>
      <c r="B4661" s="325">
        <f t="shared" si="364"/>
        <v>0.5342000000000513</v>
      </c>
      <c r="C4661" s="167">
        <f t="shared" si="360"/>
        <v>203.84399999999079</v>
      </c>
      <c r="D4661" s="167">
        <f>IF('Lineær programmering opg 4'!$M$4=0,"-",(-A4661+'Lineær programmering opg 4'!$M$4)/'Lineær programmering opg 4'!$K$4*-1)</f>
        <v>223.58399999997539</v>
      </c>
      <c r="E4661" s="167">
        <f>IF('Lineær programmering opg 4'!$M$5=0,"-",(-A4661+'Lineær programmering opg 4'!$M$5)/'Lineær programmering opg 4'!$K$5*-1)</f>
        <v>203.84399999999079</v>
      </c>
      <c r="F4661" s="167" t="str">
        <f>IF('Lineær programmering opg 4'!$E$6=0,"-",(-A4661+'Lineær programmering opg 4'!$M$6)/'Lineær programmering opg 4'!$K$6*-1)</f>
        <v>-</v>
      </c>
      <c r="G4661" s="167" t="str">
        <f>IF('Lineær programmering opg 4'!$D$7=0,"-",((-A4661+'Lineær programmering opg 4'!$M$7)/'Lineær programmering opg 4'!$K$7)*-1)</f>
        <v>-</v>
      </c>
      <c r="H4661" s="167" t="str">
        <f>IF('Lineær programmering opg 4'!$C$8=0,"-",((-A4661+'Lineær programmering opg 4'!$M$8)/'Lineær programmering opg 4'!$K$8)*-1)</f>
        <v>-</v>
      </c>
      <c r="I4661" s="167" t="str">
        <f>IF('Lineær programmering opg 4'!$D$8=0,"-",'Lineær programmering opg 4'!$G$8)</f>
        <v>-</v>
      </c>
      <c r="J4661" s="295">
        <f>A4661*'Lineær programmering opg 4'!$C$11+Datatabel!C4661*'Lineær programmering opg 4'!$D$11</f>
        <v>43397.399999999849</v>
      </c>
      <c r="K4661" s="9">
        <f t="shared" si="362"/>
        <v>0</v>
      </c>
      <c r="L4661" s="9">
        <f t="shared" si="363"/>
        <v>0</v>
      </c>
    </row>
    <row r="4662" spans="1:12" ht="15" x14ac:dyDescent="0.25">
      <c r="A4662" s="167">
        <f t="shared" si="361"/>
        <v>128.1840000000123</v>
      </c>
      <c r="B4662" s="325">
        <f t="shared" si="364"/>
        <v>0.53410000000005131</v>
      </c>
      <c r="C4662" s="167">
        <f t="shared" si="360"/>
        <v>203.86199999999079</v>
      </c>
      <c r="D4662" s="167">
        <f>IF('Lineær programmering opg 4'!$M$4=0,"-",(-A4662+'Lineær programmering opg 4'!$M$4)/'Lineær programmering opg 4'!$K$4*-1)</f>
        <v>223.63199999997539</v>
      </c>
      <c r="E4662" s="167">
        <f>IF('Lineær programmering opg 4'!$M$5=0,"-",(-A4662+'Lineær programmering opg 4'!$M$5)/'Lineær programmering opg 4'!$K$5*-1)</f>
        <v>203.86199999999079</v>
      </c>
      <c r="F4662" s="167" t="str">
        <f>IF('Lineær programmering opg 4'!$E$6=0,"-",(-A4662+'Lineær programmering opg 4'!$M$6)/'Lineær programmering opg 4'!$K$6*-1)</f>
        <v>-</v>
      </c>
      <c r="G4662" s="167" t="str">
        <f>IF('Lineær programmering opg 4'!$D$7=0,"-",((-A4662+'Lineær programmering opg 4'!$M$7)/'Lineær programmering opg 4'!$K$7)*-1)</f>
        <v>-</v>
      </c>
      <c r="H4662" s="167" t="str">
        <f>IF('Lineær programmering opg 4'!$C$8=0,"-",((-A4662+'Lineær programmering opg 4'!$M$8)/'Lineær programmering opg 4'!$K$8)*-1)</f>
        <v>-</v>
      </c>
      <c r="I4662" s="167" t="str">
        <f>IF('Lineær programmering opg 4'!$D$8=0,"-",'Lineær programmering opg 4'!$G$8)</f>
        <v>-</v>
      </c>
      <c r="J4662" s="295">
        <f>A4662*'Lineær programmering opg 4'!$C$11+Datatabel!C4662*'Lineær programmering opg 4'!$D$11</f>
        <v>43397.699999999852</v>
      </c>
      <c r="K4662" s="9">
        <f t="shared" si="362"/>
        <v>0</v>
      </c>
      <c r="L4662" s="9">
        <f t="shared" si="363"/>
        <v>0</v>
      </c>
    </row>
    <row r="4663" spans="1:12" ht="15" x14ac:dyDescent="0.25">
      <c r="A4663" s="167">
        <f t="shared" si="361"/>
        <v>128.1600000000123</v>
      </c>
      <c r="B4663" s="325">
        <f t="shared" si="364"/>
        <v>0.53400000000005132</v>
      </c>
      <c r="C4663" s="167">
        <f t="shared" si="360"/>
        <v>203.87999999999079</v>
      </c>
      <c r="D4663" s="167">
        <f>IF('Lineær programmering opg 4'!$M$4=0,"-",(-A4663+'Lineær programmering opg 4'!$M$4)/'Lineær programmering opg 4'!$K$4*-1)</f>
        <v>223.67999999997539</v>
      </c>
      <c r="E4663" s="167">
        <f>IF('Lineær programmering opg 4'!$M$5=0,"-",(-A4663+'Lineær programmering opg 4'!$M$5)/'Lineær programmering opg 4'!$K$5*-1)</f>
        <v>203.87999999999079</v>
      </c>
      <c r="F4663" s="167" t="str">
        <f>IF('Lineær programmering opg 4'!$E$6=0,"-",(-A4663+'Lineær programmering opg 4'!$M$6)/'Lineær programmering opg 4'!$K$6*-1)</f>
        <v>-</v>
      </c>
      <c r="G4663" s="167" t="str">
        <f>IF('Lineær programmering opg 4'!$D$7=0,"-",((-A4663+'Lineær programmering opg 4'!$M$7)/'Lineær programmering opg 4'!$K$7)*-1)</f>
        <v>-</v>
      </c>
      <c r="H4663" s="167" t="str">
        <f>IF('Lineær programmering opg 4'!$C$8=0,"-",((-A4663+'Lineær programmering opg 4'!$M$8)/'Lineær programmering opg 4'!$K$8)*-1)</f>
        <v>-</v>
      </c>
      <c r="I4663" s="167" t="str">
        <f>IF('Lineær programmering opg 4'!$D$8=0,"-",'Lineær programmering opg 4'!$G$8)</f>
        <v>-</v>
      </c>
      <c r="J4663" s="295">
        <f>A4663*'Lineær programmering opg 4'!$C$11+Datatabel!C4663*'Lineær programmering opg 4'!$D$11</f>
        <v>43397.999999999847</v>
      </c>
      <c r="K4663" s="9">
        <f t="shared" si="362"/>
        <v>0</v>
      </c>
      <c r="L4663" s="9">
        <f t="shared" si="363"/>
        <v>0</v>
      </c>
    </row>
    <row r="4664" spans="1:12" ht="15" x14ac:dyDescent="0.25">
      <c r="A4664" s="167">
        <f t="shared" si="361"/>
        <v>128.13600000001233</v>
      </c>
      <c r="B4664" s="325">
        <f t="shared" si="364"/>
        <v>0.53390000000005133</v>
      </c>
      <c r="C4664" s="167">
        <f t="shared" si="360"/>
        <v>203.89799999999073</v>
      </c>
      <c r="D4664" s="167">
        <f>IF('Lineær programmering opg 4'!$M$4=0,"-",(-A4664+'Lineær programmering opg 4'!$M$4)/'Lineær programmering opg 4'!$K$4*-1)</f>
        <v>223.72799999997534</v>
      </c>
      <c r="E4664" s="167">
        <f>IF('Lineær programmering opg 4'!$M$5=0,"-",(-A4664+'Lineær programmering opg 4'!$M$5)/'Lineær programmering opg 4'!$K$5*-1)</f>
        <v>203.89799999999073</v>
      </c>
      <c r="F4664" s="167" t="str">
        <f>IF('Lineær programmering opg 4'!$E$6=0,"-",(-A4664+'Lineær programmering opg 4'!$M$6)/'Lineær programmering opg 4'!$K$6*-1)</f>
        <v>-</v>
      </c>
      <c r="G4664" s="167" t="str">
        <f>IF('Lineær programmering opg 4'!$D$7=0,"-",((-A4664+'Lineær programmering opg 4'!$M$7)/'Lineær programmering opg 4'!$K$7)*-1)</f>
        <v>-</v>
      </c>
      <c r="H4664" s="167" t="str">
        <f>IF('Lineær programmering opg 4'!$C$8=0,"-",((-A4664+'Lineær programmering opg 4'!$M$8)/'Lineær programmering opg 4'!$K$8)*-1)</f>
        <v>-</v>
      </c>
      <c r="I4664" s="167" t="str">
        <f>IF('Lineær programmering opg 4'!$D$8=0,"-",'Lineær programmering opg 4'!$G$8)</f>
        <v>-</v>
      </c>
      <c r="J4664" s="295">
        <f>A4664*'Lineær programmering opg 4'!$C$11+Datatabel!C4664*'Lineær programmering opg 4'!$D$11</f>
        <v>43398.299999999843</v>
      </c>
      <c r="K4664" s="9">
        <f t="shared" si="362"/>
        <v>0</v>
      </c>
      <c r="L4664" s="9">
        <f t="shared" si="363"/>
        <v>0</v>
      </c>
    </row>
    <row r="4665" spans="1:12" ht="15" x14ac:dyDescent="0.25">
      <c r="A4665" s="167">
        <f t="shared" si="361"/>
        <v>128.11200000001233</v>
      </c>
      <c r="B4665" s="325">
        <f t="shared" si="364"/>
        <v>0.53380000000005134</v>
      </c>
      <c r="C4665" s="167">
        <f t="shared" si="360"/>
        <v>203.91599999999073</v>
      </c>
      <c r="D4665" s="167">
        <f>IF('Lineær programmering opg 4'!$M$4=0,"-",(-A4665+'Lineær programmering opg 4'!$M$4)/'Lineær programmering opg 4'!$K$4*-1)</f>
        <v>223.77599999997534</v>
      </c>
      <c r="E4665" s="167">
        <f>IF('Lineær programmering opg 4'!$M$5=0,"-",(-A4665+'Lineær programmering opg 4'!$M$5)/'Lineær programmering opg 4'!$K$5*-1)</f>
        <v>203.91599999999073</v>
      </c>
      <c r="F4665" s="167" t="str">
        <f>IF('Lineær programmering opg 4'!$E$6=0,"-",(-A4665+'Lineær programmering opg 4'!$M$6)/'Lineær programmering opg 4'!$K$6*-1)</f>
        <v>-</v>
      </c>
      <c r="G4665" s="167" t="str">
        <f>IF('Lineær programmering opg 4'!$D$7=0,"-",((-A4665+'Lineær programmering opg 4'!$M$7)/'Lineær programmering opg 4'!$K$7)*-1)</f>
        <v>-</v>
      </c>
      <c r="H4665" s="167" t="str">
        <f>IF('Lineær programmering opg 4'!$C$8=0,"-",((-A4665+'Lineær programmering opg 4'!$M$8)/'Lineær programmering opg 4'!$K$8)*-1)</f>
        <v>-</v>
      </c>
      <c r="I4665" s="167" t="str">
        <f>IF('Lineær programmering opg 4'!$D$8=0,"-",'Lineær programmering opg 4'!$G$8)</f>
        <v>-</v>
      </c>
      <c r="J4665" s="295">
        <f>A4665*'Lineær programmering opg 4'!$C$11+Datatabel!C4665*'Lineær programmering opg 4'!$D$11</f>
        <v>43398.599999999838</v>
      </c>
      <c r="K4665" s="9">
        <f t="shared" si="362"/>
        <v>0</v>
      </c>
      <c r="L4665" s="9">
        <f t="shared" si="363"/>
        <v>0</v>
      </c>
    </row>
    <row r="4666" spans="1:12" ht="15" x14ac:dyDescent="0.25">
      <c r="A4666" s="167">
        <f t="shared" si="361"/>
        <v>128.08800000001233</v>
      </c>
      <c r="B4666" s="325">
        <f t="shared" si="364"/>
        <v>0.53370000000005136</v>
      </c>
      <c r="C4666" s="167">
        <f t="shared" si="360"/>
        <v>203.93399999999073</v>
      </c>
      <c r="D4666" s="167">
        <f>IF('Lineær programmering opg 4'!$M$4=0,"-",(-A4666+'Lineær programmering opg 4'!$M$4)/'Lineær programmering opg 4'!$K$4*-1)</f>
        <v>223.82399999997534</v>
      </c>
      <c r="E4666" s="167">
        <f>IF('Lineær programmering opg 4'!$M$5=0,"-",(-A4666+'Lineær programmering opg 4'!$M$5)/'Lineær programmering opg 4'!$K$5*-1)</f>
        <v>203.93399999999073</v>
      </c>
      <c r="F4666" s="167" t="str">
        <f>IF('Lineær programmering opg 4'!$E$6=0,"-",(-A4666+'Lineær programmering opg 4'!$M$6)/'Lineær programmering opg 4'!$K$6*-1)</f>
        <v>-</v>
      </c>
      <c r="G4666" s="167" t="str">
        <f>IF('Lineær programmering opg 4'!$D$7=0,"-",((-A4666+'Lineær programmering opg 4'!$M$7)/'Lineær programmering opg 4'!$K$7)*-1)</f>
        <v>-</v>
      </c>
      <c r="H4666" s="167" t="str">
        <f>IF('Lineær programmering opg 4'!$C$8=0,"-",((-A4666+'Lineær programmering opg 4'!$M$8)/'Lineær programmering opg 4'!$K$8)*-1)</f>
        <v>-</v>
      </c>
      <c r="I4666" s="167" t="str">
        <f>IF('Lineær programmering opg 4'!$D$8=0,"-",'Lineær programmering opg 4'!$G$8)</f>
        <v>-</v>
      </c>
      <c r="J4666" s="295">
        <f>A4666*'Lineær programmering opg 4'!$C$11+Datatabel!C4666*'Lineær programmering opg 4'!$D$11</f>
        <v>43398.899999999841</v>
      </c>
      <c r="K4666" s="9">
        <f t="shared" si="362"/>
        <v>0</v>
      </c>
      <c r="L4666" s="9">
        <f t="shared" si="363"/>
        <v>0</v>
      </c>
    </row>
    <row r="4667" spans="1:12" ht="15" x14ac:dyDescent="0.25">
      <c r="A4667" s="167">
        <f t="shared" si="361"/>
        <v>128.06400000001233</v>
      </c>
      <c r="B4667" s="325">
        <f t="shared" si="364"/>
        <v>0.53360000000005137</v>
      </c>
      <c r="C4667" s="167">
        <f t="shared" si="360"/>
        <v>203.95199999999073</v>
      </c>
      <c r="D4667" s="167">
        <f>IF('Lineær programmering opg 4'!$M$4=0,"-",(-A4667+'Lineær programmering opg 4'!$M$4)/'Lineær programmering opg 4'!$K$4*-1)</f>
        <v>223.87199999997534</v>
      </c>
      <c r="E4667" s="167">
        <f>IF('Lineær programmering opg 4'!$M$5=0,"-",(-A4667+'Lineær programmering opg 4'!$M$5)/'Lineær programmering opg 4'!$K$5*-1)</f>
        <v>203.95199999999073</v>
      </c>
      <c r="F4667" s="167" t="str">
        <f>IF('Lineær programmering opg 4'!$E$6=0,"-",(-A4667+'Lineær programmering opg 4'!$M$6)/'Lineær programmering opg 4'!$K$6*-1)</f>
        <v>-</v>
      </c>
      <c r="G4667" s="167" t="str">
        <f>IF('Lineær programmering opg 4'!$D$7=0,"-",((-A4667+'Lineær programmering opg 4'!$M$7)/'Lineær programmering opg 4'!$K$7)*-1)</f>
        <v>-</v>
      </c>
      <c r="H4667" s="167" t="str">
        <f>IF('Lineær programmering opg 4'!$C$8=0,"-",((-A4667+'Lineær programmering opg 4'!$M$8)/'Lineær programmering opg 4'!$K$8)*-1)</f>
        <v>-</v>
      </c>
      <c r="I4667" s="167" t="str">
        <f>IF('Lineær programmering opg 4'!$D$8=0,"-",'Lineær programmering opg 4'!$G$8)</f>
        <v>-</v>
      </c>
      <c r="J4667" s="295">
        <f>A4667*'Lineær programmering opg 4'!$C$11+Datatabel!C4667*'Lineær programmering opg 4'!$D$11</f>
        <v>43399.199999999844</v>
      </c>
      <c r="K4667" s="9">
        <f t="shared" si="362"/>
        <v>0</v>
      </c>
      <c r="L4667" s="9">
        <f t="shared" si="363"/>
        <v>0</v>
      </c>
    </row>
    <row r="4668" spans="1:12" ht="15" x14ac:dyDescent="0.25">
      <c r="A4668" s="167">
        <f t="shared" si="361"/>
        <v>128.04000000001233</v>
      </c>
      <c r="B4668" s="325">
        <f t="shared" si="364"/>
        <v>0.53350000000005138</v>
      </c>
      <c r="C4668" s="167">
        <f t="shared" si="360"/>
        <v>203.96999999999073</v>
      </c>
      <c r="D4668" s="167">
        <f>IF('Lineær programmering opg 4'!$M$4=0,"-",(-A4668+'Lineær programmering opg 4'!$M$4)/'Lineær programmering opg 4'!$K$4*-1)</f>
        <v>223.91999999997535</v>
      </c>
      <c r="E4668" s="167">
        <f>IF('Lineær programmering opg 4'!$M$5=0,"-",(-A4668+'Lineær programmering opg 4'!$M$5)/'Lineær programmering opg 4'!$K$5*-1)</f>
        <v>203.96999999999073</v>
      </c>
      <c r="F4668" s="167" t="str">
        <f>IF('Lineær programmering opg 4'!$E$6=0,"-",(-A4668+'Lineær programmering opg 4'!$M$6)/'Lineær programmering opg 4'!$K$6*-1)</f>
        <v>-</v>
      </c>
      <c r="G4668" s="167" t="str">
        <f>IF('Lineær programmering opg 4'!$D$7=0,"-",((-A4668+'Lineær programmering opg 4'!$M$7)/'Lineær programmering opg 4'!$K$7)*-1)</f>
        <v>-</v>
      </c>
      <c r="H4668" s="167" t="str">
        <f>IF('Lineær programmering opg 4'!$C$8=0,"-",((-A4668+'Lineær programmering opg 4'!$M$8)/'Lineær programmering opg 4'!$K$8)*-1)</f>
        <v>-</v>
      </c>
      <c r="I4668" s="167" t="str">
        <f>IF('Lineær programmering opg 4'!$D$8=0,"-",'Lineær programmering opg 4'!$G$8)</f>
        <v>-</v>
      </c>
      <c r="J4668" s="295">
        <f>A4668*'Lineær programmering opg 4'!$C$11+Datatabel!C4668*'Lineær programmering opg 4'!$D$11</f>
        <v>43399.49999999984</v>
      </c>
      <c r="K4668" s="9">
        <f t="shared" si="362"/>
        <v>0</v>
      </c>
      <c r="L4668" s="9">
        <f t="shared" si="363"/>
        <v>0</v>
      </c>
    </row>
    <row r="4669" spans="1:12" ht="15" x14ac:dyDescent="0.25">
      <c r="A4669" s="167">
        <f t="shared" si="361"/>
        <v>128.01600000001233</v>
      </c>
      <c r="B4669" s="325">
        <f t="shared" si="364"/>
        <v>0.53340000000005139</v>
      </c>
      <c r="C4669" s="167">
        <f t="shared" si="360"/>
        <v>203.98799999999073</v>
      </c>
      <c r="D4669" s="167">
        <f>IF('Lineær programmering opg 4'!$M$4=0,"-",(-A4669+'Lineær programmering opg 4'!$M$4)/'Lineær programmering opg 4'!$K$4*-1)</f>
        <v>223.96799999997535</v>
      </c>
      <c r="E4669" s="167">
        <f>IF('Lineær programmering opg 4'!$M$5=0,"-",(-A4669+'Lineær programmering opg 4'!$M$5)/'Lineær programmering opg 4'!$K$5*-1)</f>
        <v>203.98799999999073</v>
      </c>
      <c r="F4669" s="167" t="str">
        <f>IF('Lineær programmering opg 4'!$E$6=0,"-",(-A4669+'Lineær programmering opg 4'!$M$6)/'Lineær programmering opg 4'!$K$6*-1)</f>
        <v>-</v>
      </c>
      <c r="G4669" s="167" t="str">
        <f>IF('Lineær programmering opg 4'!$D$7=0,"-",((-A4669+'Lineær programmering opg 4'!$M$7)/'Lineær programmering opg 4'!$K$7)*-1)</f>
        <v>-</v>
      </c>
      <c r="H4669" s="167" t="str">
        <f>IF('Lineær programmering opg 4'!$C$8=0,"-",((-A4669+'Lineær programmering opg 4'!$M$8)/'Lineær programmering opg 4'!$K$8)*-1)</f>
        <v>-</v>
      </c>
      <c r="I4669" s="167" t="str">
        <f>IF('Lineær programmering opg 4'!$D$8=0,"-",'Lineær programmering opg 4'!$G$8)</f>
        <v>-</v>
      </c>
      <c r="J4669" s="295">
        <f>A4669*'Lineær programmering opg 4'!$C$11+Datatabel!C4669*'Lineær programmering opg 4'!$D$11</f>
        <v>43399.799999999843</v>
      </c>
      <c r="K4669" s="9">
        <f t="shared" si="362"/>
        <v>0</v>
      </c>
      <c r="L4669" s="9">
        <f t="shared" si="363"/>
        <v>0</v>
      </c>
    </row>
    <row r="4670" spans="1:12" ht="15" x14ac:dyDescent="0.25">
      <c r="A4670" s="167">
        <f t="shared" si="361"/>
        <v>127.99200000001234</v>
      </c>
      <c r="B4670" s="325">
        <f t="shared" si="364"/>
        <v>0.5333000000000514</v>
      </c>
      <c r="C4670" s="167">
        <f t="shared" si="360"/>
        <v>204.00599999999073</v>
      </c>
      <c r="D4670" s="167">
        <f>IF('Lineær programmering opg 4'!$M$4=0,"-",(-A4670+'Lineær programmering opg 4'!$M$4)/'Lineær programmering opg 4'!$K$4*-1)</f>
        <v>224.01599999997532</v>
      </c>
      <c r="E4670" s="167">
        <f>IF('Lineær programmering opg 4'!$M$5=0,"-",(-A4670+'Lineær programmering opg 4'!$M$5)/'Lineær programmering opg 4'!$K$5*-1)</f>
        <v>204.00599999999073</v>
      </c>
      <c r="F4670" s="167" t="str">
        <f>IF('Lineær programmering opg 4'!$E$6=0,"-",(-A4670+'Lineær programmering opg 4'!$M$6)/'Lineær programmering opg 4'!$K$6*-1)</f>
        <v>-</v>
      </c>
      <c r="G4670" s="167" t="str">
        <f>IF('Lineær programmering opg 4'!$D$7=0,"-",((-A4670+'Lineær programmering opg 4'!$M$7)/'Lineær programmering opg 4'!$K$7)*-1)</f>
        <v>-</v>
      </c>
      <c r="H4670" s="167" t="str">
        <f>IF('Lineær programmering opg 4'!$C$8=0,"-",((-A4670+'Lineær programmering opg 4'!$M$8)/'Lineær programmering opg 4'!$K$8)*-1)</f>
        <v>-</v>
      </c>
      <c r="I4670" s="167" t="str">
        <f>IF('Lineær programmering opg 4'!$D$8=0,"-",'Lineær programmering opg 4'!$G$8)</f>
        <v>-</v>
      </c>
      <c r="J4670" s="295">
        <f>A4670*'Lineær programmering opg 4'!$C$11+Datatabel!C4670*'Lineær programmering opg 4'!$D$11</f>
        <v>43400.099999999846</v>
      </c>
      <c r="K4670" s="9">
        <f t="shared" si="362"/>
        <v>0</v>
      </c>
      <c r="L4670" s="9">
        <f t="shared" si="363"/>
        <v>0</v>
      </c>
    </row>
    <row r="4671" spans="1:12" ht="15" x14ac:dyDescent="0.25">
      <c r="A4671" s="167">
        <f t="shared" si="361"/>
        <v>127.96800000001234</v>
      </c>
      <c r="B4671" s="325">
        <f t="shared" si="364"/>
        <v>0.53320000000005141</v>
      </c>
      <c r="C4671" s="167">
        <f t="shared" si="360"/>
        <v>204.02399999999074</v>
      </c>
      <c r="D4671" s="167">
        <f>IF('Lineær programmering opg 4'!$M$4=0,"-",(-A4671+'Lineær programmering opg 4'!$M$4)/'Lineær programmering opg 4'!$K$4*-1)</f>
        <v>224.06399999997532</v>
      </c>
      <c r="E4671" s="167">
        <f>IF('Lineær programmering opg 4'!$M$5=0,"-",(-A4671+'Lineær programmering opg 4'!$M$5)/'Lineær programmering opg 4'!$K$5*-1)</f>
        <v>204.02399999999074</v>
      </c>
      <c r="F4671" s="167" t="str">
        <f>IF('Lineær programmering opg 4'!$E$6=0,"-",(-A4671+'Lineær programmering opg 4'!$M$6)/'Lineær programmering opg 4'!$K$6*-1)</f>
        <v>-</v>
      </c>
      <c r="G4671" s="167" t="str">
        <f>IF('Lineær programmering opg 4'!$D$7=0,"-",((-A4671+'Lineær programmering opg 4'!$M$7)/'Lineær programmering opg 4'!$K$7)*-1)</f>
        <v>-</v>
      </c>
      <c r="H4671" s="167" t="str">
        <f>IF('Lineær programmering opg 4'!$C$8=0,"-",((-A4671+'Lineær programmering opg 4'!$M$8)/'Lineær programmering opg 4'!$K$8)*-1)</f>
        <v>-</v>
      </c>
      <c r="I4671" s="167" t="str">
        <f>IF('Lineær programmering opg 4'!$D$8=0,"-",'Lineær programmering opg 4'!$G$8)</f>
        <v>-</v>
      </c>
      <c r="J4671" s="295">
        <f>A4671*'Lineær programmering opg 4'!$C$11+Datatabel!C4671*'Lineær programmering opg 4'!$D$11</f>
        <v>43400.399999999841</v>
      </c>
      <c r="K4671" s="9">
        <f t="shared" si="362"/>
        <v>0</v>
      </c>
      <c r="L4671" s="9">
        <f t="shared" si="363"/>
        <v>0</v>
      </c>
    </row>
    <row r="4672" spans="1:12" ht="15" x14ac:dyDescent="0.25">
      <c r="A4672" s="167">
        <f t="shared" si="361"/>
        <v>127.94400000001234</v>
      </c>
      <c r="B4672" s="325">
        <f t="shared" si="364"/>
        <v>0.53310000000005142</v>
      </c>
      <c r="C4672" s="167">
        <f t="shared" si="360"/>
        <v>204.04199999999074</v>
      </c>
      <c r="D4672" s="167">
        <f>IF('Lineær programmering opg 4'!$M$4=0,"-",(-A4672+'Lineær programmering opg 4'!$M$4)/'Lineær programmering opg 4'!$K$4*-1)</f>
        <v>224.11199999997532</v>
      </c>
      <c r="E4672" s="167">
        <f>IF('Lineær programmering opg 4'!$M$5=0,"-",(-A4672+'Lineær programmering opg 4'!$M$5)/'Lineær programmering opg 4'!$K$5*-1)</f>
        <v>204.04199999999074</v>
      </c>
      <c r="F4672" s="167" t="str">
        <f>IF('Lineær programmering opg 4'!$E$6=0,"-",(-A4672+'Lineær programmering opg 4'!$M$6)/'Lineær programmering opg 4'!$K$6*-1)</f>
        <v>-</v>
      </c>
      <c r="G4672" s="167" t="str">
        <f>IF('Lineær programmering opg 4'!$D$7=0,"-",((-A4672+'Lineær programmering opg 4'!$M$7)/'Lineær programmering opg 4'!$K$7)*-1)</f>
        <v>-</v>
      </c>
      <c r="H4672" s="167" t="str">
        <f>IF('Lineær programmering opg 4'!$C$8=0,"-",((-A4672+'Lineær programmering opg 4'!$M$8)/'Lineær programmering opg 4'!$K$8)*-1)</f>
        <v>-</v>
      </c>
      <c r="I4672" s="167" t="str">
        <f>IF('Lineær programmering opg 4'!$D$8=0,"-",'Lineær programmering opg 4'!$G$8)</f>
        <v>-</v>
      </c>
      <c r="J4672" s="295">
        <f>A4672*'Lineær programmering opg 4'!$C$11+Datatabel!C4672*'Lineær programmering opg 4'!$D$11</f>
        <v>43400.699999999844</v>
      </c>
      <c r="K4672" s="9">
        <f t="shared" si="362"/>
        <v>0</v>
      </c>
      <c r="L4672" s="9">
        <f t="shared" si="363"/>
        <v>0</v>
      </c>
    </row>
    <row r="4673" spans="1:12" ht="15" x14ac:dyDescent="0.25">
      <c r="A4673" s="167">
        <f t="shared" si="361"/>
        <v>127.92000000001235</v>
      </c>
      <c r="B4673" s="325">
        <f t="shared" si="364"/>
        <v>0.53300000000005143</v>
      </c>
      <c r="C4673" s="167">
        <f t="shared" si="360"/>
        <v>204.05999999999074</v>
      </c>
      <c r="D4673" s="167">
        <f>IF('Lineær programmering opg 4'!$M$4=0,"-",(-A4673+'Lineær programmering opg 4'!$M$4)/'Lineær programmering opg 4'!$K$4*-1)</f>
        <v>224.1599999999753</v>
      </c>
      <c r="E4673" s="167">
        <f>IF('Lineær programmering opg 4'!$M$5=0,"-",(-A4673+'Lineær programmering opg 4'!$M$5)/'Lineær programmering opg 4'!$K$5*-1)</f>
        <v>204.05999999999074</v>
      </c>
      <c r="F4673" s="167" t="str">
        <f>IF('Lineær programmering opg 4'!$E$6=0,"-",(-A4673+'Lineær programmering opg 4'!$M$6)/'Lineær programmering opg 4'!$K$6*-1)</f>
        <v>-</v>
      </c>
      <c r="G4673" s="167" t="str">
        <f>IF('Lineær programmering opg 4'!$D$7=0,"-",((-A4673+'Lineær programmering opg 4'!$M$7)/'Lineær programmering opg 4'!$K$7)*-1)</f>
        <v>-</v>
      </c>
      <c r="H4673" s="167" t="str">
        <f>IF('Lineær programmering opg 4'!$C$8=0,"-",((-A4673+'Lineær programmering opg 4'!$M$8)/'Lineær programmering opg 4'!$K$8)*-1)</f>
        <v>-</v>
      </c>
      <c r="I4673" s="167" t="str">
        <f>IF('Lineær programmering opg 4'!$D$8=0,"-",'Lineær programmering opg 4'!$G$8)</f>
        <v>-</v>
      </c>
      <c r="J4673" s="295">
        <f>A4673*'Lineær programmering opg 4'!$C$11+Datatabel!C4673*'Lineær programmering opg 4'!$D$11</f>
        <v>43400.999999999847</v>
      </c>
      <c r="K4673" s="9">
        <f t="shared" si="362"/>
        <v>0</v>
      </c>
      <c r="L4673" s="9">
        <f t="shared" si="363"/>
        <v>0</v>
      </c>
    </row>
    <row r="4674" spans="1:12" ht="15" x14ac:dyDescent="0.25">
      <c r="A4674" s="167">
        <f t="shared" si="361"/>
        <v>127.89600000001235</v>
      </c>
      <c r="B4674" s="325">
        <f t="shared" si="364"/>
        <v>0.53290000000005144</v>
      </c>
      <c r="C4674" s="167">
        <f t="shared" si="360"/>
        <v>204.07799999999074</v>
      </c>
      <c r="D4674" s="167">
        <f>IF('Lineær programmering opg 4'!$M$4=0,"-",(-A4674+'Lineær programmering opg 4'!$M$4)/'Lineær programmering opg 4'!$K$4*-1)</f>
        <v>224.2079999999753</v>
      </c>
      <c r="E4674" s="167">
        <f>IF('Lineær programmering opg 4'!$M$5=0,"-",(-A4674+'Lineær programmering opg 4'!$M$5)/'Lineær programmering opg 4'!$K$5*-1)</f>
        <v>204.07799999999074</v>
      </c>
      <c r="F4674" s="167" t="str">
        <f>IF('Lineær programmering opg 4'!$E$6=0,"-",(-A4674+'Lineær programmering opg 4'!$M$6)/'Lineær programmering opg 4'!$K$6*-1)</f>
        <v>-</v>
      </c>
      <c r="G4674" s="167" t="str">
        <f>IF('Lineær programmering opg 4'!$D$7=0,"-",((-A4674+'Lineær programmering opg 4'!$M$7)/'Lineær programmering opg 4'!$K$7)*-1)</f>
        <v>-</v>
      </c>
      <c r="H4674" s="167" t="str">
        <f>IF('Lineær programmering opg 4'!$C$8=0,"-",((-A4674+'Lineær programmering opg 4'!$M$8)/'Lineær programmering opg 4'!$K$8)*-1)</f>
        <v>-</v>
      </c>
      <c r="I4674" s="167" t="str">
        <f>IF('Lineær programmering opg 4'!$D$8=0,"-",'Lineær programmering opg 4'!$G$8)</f>
        <v>-</v>
      </c>
      <c r="J4674" s="295">
        <f>A4674*'Lineær programmering opg 4'!$C$11+Datatabel!C4674*'Lineær programmering opg 4'!$D$11</f>
        <v>43401.299999999843</v>
      </c>
      <c r="K4674" s="9">
        <f t="shared" si="362"/>
        <v>0</v>
      </c>
      <c r="L4674" s="9">
        <f t="shared" si="363"/>
        <v>0</v>
      </c>
    </row>
    <row r="4675" spans="1:12" ht="15" x14ac:dyDescent="0.25">
      <c r="A4675" s="167">
        <f t="shared" si="361"/>
        <v>127.87200000001235</v>
      </c>
      <c r="B4675" s="325">
        <f t="shared" si="364"/>
        <v>0.53280000000005145</v>
      </c>
      <c r="C4675" s="167">
        <f t="shared" ref="C4675:C4738" si="365">MIN(D4675,E4675,F4675,G4675,H4675,I4675)</f>
        <v>204.09599999999074</v>
      </c>
      <c r="D4675" s="167">
        <f>IF('Lineær programmering opg 4'!$M$4=0,"-",(-A4675+'Lineær programmering opg 4'!$M$4)/'Lineær programmering opg 4'!$K$4*-1)</f>
        <v>224.2559999999753</v>
      </c>
      <c r="E4675" s="167">
        <f>IF('Lineær programmering opg 4'!$M$5=0,"-",(-A4675+'Lineær programmering opg 4'!$M$5)/'Lineær programmering opg 4'!$K$5*-1)</f>
        <v>204.09599999999074</v>
      </c>
      <c r="F4675" s="167" t="str">
        <f>IF('Lineær programmering opg 4'!$E$6=0,"-",(-A4675+'Lineær programmering opg 4'!$M$6)/'Lineær programmering opg 4'!$K$6*-1)</f>
        <v>-</v>
      </c>
      <c r="G4675" s="167" t="str">
        <f>IF('Lineær programmering opg 4'!$D$7=0,"-",((-A4675+'Lineær programmering opg 4'!$M$7)/'Lineær programmering opg 4'!$K$7)*-1)</f>
        <v>-</v>
      </c>
      <c r="H4675" s="167" t="str">
        <f>IF('Lineær programmering opg 4'!$C$8=0,"-",((-A4675+'Lineær programmering opg 4'!$M$8)/'Lineær programmering opg 4'!$K$8)*-1)</f>
        <v>-</v>
      </c>
      <c r="I4675" s="167" t="str">
        <f>IF('Lineær programmering opg 4'!$D$8=0,"-",'Lineær programmering opg 4'!$G$8)</f>
        <v>-</v>
      </c>
      <c r="J4675" s="295">
        <f>A4675*'Lineær programmering opg 4'!$C$11+Datatabel!C4675*'Lineær programmering opg 4'!$D$11</f>
        <v>43401.599999999846</v>
      </c>
      <c r="K4675" s="9">
        <f t="shared" si="362"/>
        <v>0</v>
      </c>
      <c r="L4675" s="9">
        <f t="shared" si="363"/>
        <v>0</v>
      </c>
    </row>
    <row r="4676" spans="1:12" ht="15" x14ac:dyDescent="0.25">
      <c r="A4676" s="167">
        <f t="shared" ref="A4676:A4739" si="366">$A$3*B4676</f>
        <v>127.84800000001235</v>
      </c>
      <c r="B4676" s="325">
        <f t="shared" si="364"/>
        <v>0.53270000000005147</v>
      </c>
      <c r="C4676" s="167">
        <f t="shared" si="365"/>
        <v>204.11399999999074</v>
      </c>
      <c r="D4676" s="167">
        <f>IF('Lineær programmering opg 4'!$M$4=0,"-",(-A4676+'Lineær programmering opg 4'!$M$4)/'Lineær programmering opg 4'!$K$4*-1)</f>
        <v>224.3039999999753</v>
      </c>
      <c r="E4676" s="167">
        <f>IF('Lineær programmering opg 4'!$M$5=0,"-",(-A4676+'Lineær programmering opg 4'!$M$5)/'Lineær programmering opg 4'!$K$5*-1)</f>
        <v>204.11399999999074</v>
      </c>
      <c r="F4676" s="167" t="str">
        <f>IF('Lineær programmering opg 4'!$E$6=0,"-",(-A4676+'Lineær programmering opg 4'!$M$6)/'Lineær programmering opg 4'!$K$6*-1)</f>
        <v>-</v>
      </c>
      <c r="G4676" s="167" t="str">
        <f>IF('Lineær programmering opg 4'!$D$7=0,"-",((-A4676+'Lineær programmering opg 4'!$M$7)/'Lineær programmering opg 4'!$K$7)*-1)</f>
        <v>-</v>
      </c>
      <c r="H4676" s="167" t="str">
        <f>IF('Lineær programmering opg 4'!$C$8=0,"-",((-A4676+'Lineær programmering opg 4'!$M$8)/'Lineær programmering opg 4'!$K$8)*-1)</f>
        <v>-</v>
      </c>
      <c r="I4676" s="167" t="str">
        <f>IF('Lineær programmering opg 4'!$D$8=0,"-",'Lineær programmering opg 4'!$G$8)</f>
        <v>-</v>
      </c>
      <c r="J4676" s="295">
        <f>A4676*'Lineær programmering opg 4'!$C$11+Datatabel!C4676*'Lineær programmering opg 4'!$D$11</f>
        <v>43401.899999999849</v>
      </c>
      <c r="K4676" s="9">
        <f t="shared" ref="K4676:K4739" si="367">IF($J$10004=J4676,A4676,0)</f>
        <v>0</v>
      </c>
      <c r="L4676" s="9">
        <f t="shared" ref="L4676:L4739" si="368">IF(J4676=$J$10004,C4676,0)</f>
        <v>0</v>
      </c>
    </row>
    <row r="4677" spans="1:12" ht="15" x14ac:dyDescent="0.25">
      <c r="A4677" s="167">
        <f t="shared" si="366"/>
        <v>127.82400000001235</v>
      </c>
      <c r="B4677" s="325">
        <f t="shared" ref="B4677:B4740" si="369">B4676-0.01%</f>
        <v>0.53260000000005148</v>
      </c>
      <c r="C4677" s="167">
        <f t="shared" si="365"/>
        <v>204.13199999999074</v>
      </c>
      <c r="D4677" s="167">
        <f>IF('Lineær programmering opg 4'!$M$4=0,"-",(-A4677+'Lineær programmering opg 4'!$M$4)/'Lineær programmering opg 4'!$K$4*-1)</f>
        <v>224.35199999997531</v>
      </c>
      <c r="E4677" s="167">
        <f>IF('Lineær programmering opg 4'!$M$5=0,"-",(-A4677+'Lineær programmering opg 4'!$M$5)/'Lineær programmering opg 4'!$K$5*-1)</f>
        <v>204.13199999999074</v>
      </c>
      <c r="F4677" s="167" t="str">
        <f>IF('Lineær programmering opg 4'!$E$6=0,"-",(-A4677+'Lineær programmering opg 4'!$M$6)/'Lineær programmering opg 4'!$K$6*-1)</f>
        <v>-</v>
      </c>
      <c r="G4677" s="167" t="str">
        <f>IF('Lineær programmering opg 4'!$D$7=0,"-",((-A4677+'Lineær programmering opg 4'!$M$7)/'Lineær programmering opg 4'!$K$7)*-1)</f>
        <v>-</v>
      </c>
      <c r="H4677" s="167" t="str">
        <f>IF('Lineær programmering opg 4'!$C$8=0,"-",((-A4677+'Lineær programmering opg 4'!$M$8)/'Lineær programmering opg 4'!$K$8)*-1)</f>
        <v>-</v>
      </c>
      <c r="I4677" s="167" t="str">
        <f>IF('Lineær programmering opg 4'!$D$8=0,"-",'Lineær programmering opg 4'!$G$8)</f>
        <v>-</v>
      </c>
      <c r="J4677" s="295">
        <f>A4677*'Lineær programmering opg 4'!$C$11+Datatabel!C4677*'Lineær programmering opg 4'!$D$11</f>
        <v>43402.199999999844</v>
      </c>
      <c r="K4677" s="9">
        <f t="shared" si="367"/>
        <v>0</v>
      </c>
      <c r="L4677" s="9">
        <f t="shared" si="368"/>
        <v>0</v>
      </c>
    </row>
    <row r="4678" spans="1:12" ht="15" x14ac:dyDescent="0.25">
      <c r="A4678" s="167">
        <f t="shared" si="366"/>
        <v>127.80000000001236</v>
      </c>
      <c r="B4678" s="325">
        <f t="shared" si="369"/>
        <v>0.53250000000005149</v>
      </c>
      <c r="C4678" s="167">
        <f t="shared" si="365"/>
        <v>204.14999999999074</v>
      </c>
      <c r="D4678" s="167">
        <f>IF('Lineær programmering opg 4'!$M$4=0,"-",(-A4678+'Lineær programmering opg 4'!$M$4)/'Lineær programmering opg 4'!$K$4*-1)</f>
        <v>224.39999999997528</v>
      </c>
      <c r="E4678" s="167">
        <f>IF('Lineær programmering opg 4'!$M$5=0,"-",(-A4678+'Lineær programmering opg 4'!$M$5)/'Lineær programmering opg 4'!$K$5*-1)</f>
        <v>204.14999999999074</v>
      </c>
      <c r="F4678" s="167" t="str">
        <f>IF('Lineær programmering opg 4'!$E$6=0,"-",(-A4678+'Lineær programmering opg 4'!$M$6)/'Lineær programmering opg 4'!$K$6*-1)</f>
        <v>-</v>
      </c>
      <c r="G4678" s="167" t="str">
        <f>IF('Lineær programmering opg 4'!$D$7=0,"-",((-A4678+'Lineær programmering opg 4'!$M$7)/'Lineær programmering opg 4'!$K$7)*-1)</f>
        <v>-</v>
      </c>
      <c r="H4678" s="167" t="str">
        <f>IF('Lineær programmering opg 4'!$C$8=0,"-",((-A4678+'Lineær programmering opg 4'!$M$8)/'Lineær programmering opg 4'!$K$8)*-1)</f>
        <v>-</v>
      </c>
      <c r="I4678" s="167" t="str">
        <f>IF('Lineær programmering opg 4'!$D$8=0,"-",'Lineær programmering opg 4'!$G$8)</f>
        <v>-</v>
      </c>
      <c r="J4678" s="295">
        <f>A4678*'Lineær programmering opg 4'!$C$11+Datatabel!C4678*'Lineær programmering opg 4'!$D$11</f>
        <v>43402.499999999847</v>
      </c>
      <c r="K4678" s="9">
        <f t="shared" si="367"/>
        <v>0</v>
      </c>
      <c r="L4678" s="9">
        <f t="shared" si="368"/>
        <v>0</v>
      </c>
    </row>
    <row r="4679" spans="1:12" ht="15" x14ac:dyDescent="0.25">
      <c r="A4679" s="167">
        <f t="shared" si="366"/>
        <v>127.77600000001236</v>
      </c>
      <c r="B4679" s="325">
        <f t="shared" si="369"/>
        <v>0.5324000000000515</v>
      </c>
      <c r="C4679" s="167">
        <f t="shared" si="365"/>
        <v>204.16799999999074</v>
      </c>
      <c r="D4679" s="167">
        <f>IF('Lineær programmering opg 4'!$M$4=0,"-",(-A4679+'Lineær programmering opg 4'!$M$4)/'Lineær programmering opg 4'!$K$4*-1)</f>
        <v>224.44799999997528</v>
      </c>
      <c r="E4679" s="167">
        <f>IF('Lineær programmering opg 4'!$M$5=0,"-",(-A4679+'Lineær programmering opg 4'!$M$5)/'Lineær programmering opg 4'!$K$5*-1)</f>
        <v>204.16799999999074</v>
      </c>
      <c r="F4679" s="167" t="str">
        <f>IF('Lineær programmering opg 4'!$E$6=0,"-",(-A4679+'Lineær programmering opg 4'!$M$6)/'Lineær programmering opg 4'!$K$6*-1)</f>
        <v>-</v>
      </c>
      <c r="G4679" s="167" t="str">
        <f>IF('Lineær programmering opg 4'!$D$7=0,"-",((-A4679+'Lineær programmering opg 4'!$M$7)/'Lineær programmering opg 4'!$K$7)*-1)</f>
        <v>-</v>
      </c>
      <c r="H4679" s="167" t="str">
        <f>IF('Lineær programmering opg 4'!$C$8=0,"-",((-A4679+'Lineær programmering opg 4'!$M$8)/'Lineær programmering opg 4'!$K$8)*-1)</f>
        <v>-</v>
      </c>
      <c r="I4679" s="167" t="str">
        <f>IF('Lineær programmering opg 4'!$D$8=0,"-",'Lineær programmering opg 4'!$G$8)</f>
        <v>-</v>
      </c>
      <c r="J4679" s="295">
        <f>A4679*'Lineær programmering opg 4'!$C$11+Datatabel!C4679*'Lineær programmering opg 4'!$D$11</f>
        <v>43402.799999999843</v>
      </c>
      <c r="K4679" s="9">
        <f t="shared" si="367"/>
        <v>0</v>
      </c>
      <c r="L4679" s="9">
        <f t="shared" si="368"/>
        <v>0</v>
      </c>
    </row>
    <row r="4680" spans="1:12" ht="15" x14ac:dyDescent="0.25">
      <c r="A4680" s="167">
        <f t="shared" si="366"/>
        <v>127.75200000001236</v>
      </c>
      <c r="B4680" s="325">
        <f t="shared" si="369"/>
        <v>0.53230000000005151</v>
      </c>
      <c r="C4680" s="167">
        <f t="shared" si="365"/>
        <v>204.18599999999074</v>
      </c>
      <c r="D4680" s="167">
        <f>IF('Lineær programmering opg 4'!$M$4=0,"-",(-A4680+'Lineær programmering opg 4'!$M$4)/'Lineær programmering opg 4'!$K$4*-1)</f>
        <v>224.49599999997528</v>
      </c>
      <c r="E4680" s="167">
        <f>IF('Lineær programmering opg 4'!$M$5=0,"-",(-A4680+'Lineær programmering opg 4'!$M$5)/'Lineær programmering opg 4'!$K$5*-1)</f>
        <v>204.18599999999074</v>
      </c>
      <c r="F4680" s="167" t="str">
        <f>IF('Lineær programmering opg 4'!$E$6=0,"-",(-A4680+'Lineær programmering opg 4'!$M$6)/'Lineær programmering opg 4'!$K$6*-1)</f>
        <v>-</v>
      </c>
      <c r="G4680" s="167" t="str">
        <f>IF('Lineær programmering opg 4'!$D$7=0,"-",((-A4680+'Lineær programmering opg 4'!$M$7)/'Lineær programmering opg 4'!$K$7)*-1)</f>
        <v>-</v>
      </c>
      <c r="H4680" s="167" t="str">
        <f>IF('Lineær programmering opg 4'!$C$8=0,"-",((-A4680+'Lineær programmering opg 4'!$M$8)/'Lineær programmering opg 4'!$K$8)*-1)</f>
        <v>-</v>
      </c>
      <c r="I4680" s="167" t="str">
        <f>IF('Lineær programmering opg 4'!$D$8=0,"-",'Lineær programmering opg 4'!$G$8)</f>
        <v>-</v>
      </c>
      <c r="J4680" s="295">
        <f>A4680*'Lineær programmering opg 4'!$C$11+Datatabel!C4680*'Lineær programmering opg 4'!$D$11</f>
        <v>43403.099999999846</v>
      </c>
      <c r="K4680" s="9">
        <f t="shared" si="367"/>
        <v>0</v>
      </c>
      <c r="L4680" s="9">
        <f t="shared" si="368"/>
        <v>0</v>
      </c>
    </row>
    <row r="4681" spans="1:12" ht="15" x14ac:dyDescent="0.25">
      <c r="A4681" s="167">
        <f t="shared" si="366"/>
        <v>127.72800000001237</v>
      </c>
      <c r="B4681" s="325">
        <f t="shared" si="369"/>
        <v>0.53220000000005152</v>
      </c>
      <c r="C4681" s="167">
        <f t="shared" si="365"/>
        <v>204.20399999999074</v>
      </c>
      <c r="D4681" s="167">
        <f>IF('Lineær programmering opg 4'!$M$4=0,"-",(-A4681+'Lineær programmering opg 4'!$M$4)/'Lineær programmering opg 4'!$K$4*-1)</f>
        <v>224.54399999997526</v>
      </c>
      <c r="E4681" s="167">
        <f>IF('Lineær programmering opg 4'!$M$5=0,"-",(-A4681+'Lineær programmering opg 4'!$M$5)/'Lineær programmering opg 4'!$K$5*-1)</f>
        <v>204.20399999999074</v>
      </c>
      <c r="F4681" s="167" t="str">
        <f>IF('Lineær programmering opg 4'!$E$6=0,"-",(-A4681+'Lineær programmering opg 4'!$M$6)/'Lineær programmering opg 4'!$K$6*-1)</f>
        <v>-</v>
      </c>
      <c r="G4681" s="167" t="str">
        <f>IF('Lineær programmering opg 4'!$D$7=0,"-",((-A4681+'Lineær programmering opg 4'!$M$7)/'Lineær programmering opg 4'!$K$7)*-1)</f>
        <v>-</v>
      </c>
      <c r="H4681" s="167" t="str">
        <f>IF('Lineær programmering opg 4'!$C$8=0,"-",((-A4681+'Lineær programmering opg 4'!$M$8)/'Lineær programmering opg 4'!$K$8)*-1)</f>
        <v>-</v>
      </c>
      <c r="I4681" s="167" t="str">
        <f>IF('Lineær programmering opg 4'!$D$8=0,"-",'Lineær programmering opg 4'!$G$8)</f>
        <v>-</v>
      </c>
      <c r="J4681" s="295">
        <f>A4681*'Lineær programmering opg 4'!$C$11+Datatabel!C4681*'Lineær programmering opg 4'!$D$11</f>
        <v>43403.399999999849</v>
      </c>
      <c r="K4681" s="9">
        <f t="shared" si="367"/>
        <v>0</v>
      </c>
      <c r="L4681" s="9">
        <f t="shared" si="368"/>
        <v>0</v>
      </c>
    </row>
    <row r="4682" spans="1:12" ht="15" x14ac:dyDescent="0.25">
      <c r="A4682" s="167">
        <f t="shared" si="366"/>
        <v>127.70400000001237</v>
      </c>
      <c r="B4682" s="325">
        <f t="shared" si="369"/>
        <v>0.53210000000005153</v>
      </c>
      <c r="C4682" s="167">
        <f t="shared" si="365"/>
        <v>204.22199999999074</v>
      </c>
      <c r="D4682" s="167">
        <f>IF('Lineær programmering opg 4'!$M$4=0,"-",(-A4682+'Lineær programmering opg 4'!$M$4)/'Lineær programmering opg 4'!$K$4*-1)</f>
        <v>224.59199999997526</v>
      </c>
      <c r="E4682" s="167">
        <f>IF('Lineær programmering opg 4'!$M$5=0,"-",(-A4682+'Lineær programmering opg 4'!$M$5)/'Lineær programmering opg 4'!$K$5*-1)</f>
        <v>204.22199999999074</v>
      </c>
      <c r="F4682" s="167" t="str">
        <f>IF('Lineær programmering opg 4'!$E$6=0,"-",(-A4682+'Lineær programmering opg 4'!$M$6)/'Lineær programmering opg 4'!$K$6*-1)</f>
        <v>-</v>
      </c>
      <c r="G4682" s="167" t="str">
        <f>IF('Lineær programmering opg 4'!$D$7=0,"-",((-A4682+'Lineær programmering opg 4'!$M$7)/'Lineær programmering opg 4'!$K$7)*-1)</f>
        <v>-</v>
      </c>
      <c r="H4682" s="167" t="str">
        <f>IF('Lineær programmering opg 4'!$C$8=0,"-",((-A4682+'Lineær programmering opg 4'!$M$8)/'Lineær programmering opg 4'!$K$8)*-1)</f>
        <v>-</v>
      </c>
      <c r="I4682" s="167" t="str">
        <f>IF('Lineær programmering opg 4'!$D$8=0,"-",'Lineær programmering opg 4'!$G$8)</f>
        <v>-</v>
      </c>
      <c r="J4682" s="295">
        <f>A4682*'Lineær programmering opg 4'!$C$11+Datatabel!C4682*'Lineær programmering opg 4'!$D$11</f>
        <v>43403.699999999852</v>
      </c>
      <c r="K4682" s="9">
        <f t="shared" si="367"/>
        <v>0</v>
      </c>
      <c r="L4682" s="9">
        <f t="shared" si="368"/>
        <v>0</v>
      </c>
    </row>
    <row r="4683" spans="1:12" ht="15" x14ac:dyDescent="0.25">
      <c r="A4683" s="167">
        <f t="shared" si="366"/>
        <v>127.68000000001237</v>
      </c>
      <c r="B4683" s="325">
        <f t="shared" si="369"/>
        <v>0.53200000000005154</v>
      </c>
      <c r="C4683" s="167">
        <f t="shared" si="365"/>
        <v>204.23999999999074</v>
      </c>
      <c r="D4683" s="167">
        <f>IF('Lineær programmering opg 4'!$M$4=0,"-",(-A4683+'Lineær programmering opg 4'!$M$4)/'Lineær programmering opg 4'!$K$4*-1)</f>
        <v>224.63999999997526</v>
      </c>
      <c r="E4683" s="167">
        <f>IF('Lineær programmering opg 4'!$M$5=0,"-",(-A4683+'Lineær programmering opg 4'!$M$5)/'Lineær programmering opg 4'!$K$5*-1)</f>
        <v>204.23999999999074</v>
      </c>
      <c r="F4683" s="167" t="str">
        <f>IF('Lineær programmering opg 4'!$E$6=0,"-",(-A4683+'Lineær programmering opg 4'!$M$6)/'Lineær programmering opg 4'!$K$6*-1)</f>
        <v>-</v>
      </c>
      <c r="G4683" s="167" t="str">
        <f>IF('Lineær programmering opg 4'!$D$7=0,"-",((-A4683+'Lineær programmering opg 4'!$M$7)/'Lineær programmering opg 4'!$K$7)*-1)</f>
        <v>-</v>
      </c>
      <c r="H4683" s="167" t="str">
        <f>IF('Lineær programmering opg 4'!$C$8=0,"-",((-A4683+'Lineær programmering opg 4'!$M$8)/'Lineær programmering opg 4'!$K$8)*-1)</f>
        <v>-</v>
      </c>
      <c r="I4683" s="167" t="str">
        <f>IF('Lineær programmering opg 4'!$D$8=0,"-",'Lineær programmering opg 4'!$G$8)</f>
        <v>-</v>
      </c>
      <c r="J4683" s="295">
        <f>A4683*'Lineær programmering opg 4'!$C$11+Datatabel!C4683*'Lineær programmering opg 4'!$D$11</f>
        <v>43403.999999999847</v>
      </c>
      <c r="K4683" s="9">
        <f t="shared" si="367"/>
        <v>0</v>
      </c>
      <c r="L4683" s="9">
        <f t="shared" si="368"/>
        <v>0</v>
      </c>
    </row>
    <row r="4684" spans="1:12" ht="15" x14ac:dyDescent="0.25">
      <c r="A4684" s="167">
        <f t="shared" si="366"/>
        <v>127.65600000001237</v>
      </c>
      <c r="B4684" s="325">
        <f t="shared" si="369"/>
        <v>0.53190000000005155</v>
      </c>
      <c r="C4684" s="167">
        <f t="shared" si="365"/>
        <v>204.25799999999074</v>
      </c>
      <c r="D4684" s="167">
        <f>IF('Lineær programmering opg 4'!$M$4=0,"-",(-A4684+'Lineær programmering opg 4'!$M$4)/'Lineær programmering opg 4'!$K$4*-1)</f>
        <v>224.68799999997526</v>
      </c>
      <c r="E4684" s="167">
        <f>IF('Lineær programmering opg 4'!$M$5=0,"-",(-A4684+'Lineær programmering opg 4'!$M$5)/'Lineær programmering opg 4'!$K$5*-1)</f>
        <v>204.25799999999074</v>
      </c>
      <c r="F4684" s="167" t="str">
        <f>IF('Lineær programmering opg 4'!$E$6=0,"-",(-A4684+'Lineær programmering opg 4'!$M$6)/'Lineær programmering opg 4'!$K$6*-1)</f>
        <v>-</v>
      </c>
      <c r="G4684" s="167" t="str">
        <f>IF('Lineær programmering opg 4'!$D$7=0,"-",((-A4684+'Lineær programmering opg 4'!$M$7)/'Lineær programmering opg 4'!$K$7)*-1)</f>
        <v>-</v>
      </c>
      <c r="H4684" s="167" t="str">
        <f>IF('Lineær programmering opg 4'!$C$8=0,"-",((-A4684+'Lineær programmering opg 4'!$M$8)/'Lineær programmering opg 4'!$K$8)*-1)</f>
        <v>-</v>
      </c>
      <c r="I4684" s="167" t="str">
        <f>IF('Lineær programmering opg 4'!$D$8=0,"-",'Lineær programmering opg 4'!$G$8)</f>
        <v>-</v>
      </c>
      <c r="J4684" s="295">
        <f>A4684*'Lineær programmering opg 4'!$C$11+Datatabel!C4684*'Lineær programmering opg 4'!$D$11</f>
        <v>43404.29999999985</v>
      </c>
      <c r="K4684" s="9">
        <f t="shared" si="367"/>
        <v>0</v>
      </c>
      <c r="L4684" s="9">
        <f t="shared" si="368"/>
        <v>0</v>
      </c>
    </row>
    <row r="4685" spans="1:12" ht="15" x14ac:dyDescent="0.25">
      <c r="A4685" s="167">
        <f t="shared" si="366"/>
        <v>127.63200000001237</v>
      </c>
      <c r="B4685" s="325">
        <f t="shared" si="369"/>
        <v>0.53180000000005156</v>
      </c>
      <c r="C4685" s="167">
        <f t="shared" si="365"/>
        <v>204.27599999999074</v>
      </c>
      <c r="D4685" s="167">
        <f>IF('Lineær programmering opg 4'!$M$4=0,"-",(-A4685+'Lineær programmering opg 4'!$M$4)/'Lineær programmering opg 4'!$K$4*-1)</f>
        <v>224.73599999997526</v>
      </c>
      <c r="E4685" s="167">
        <f>IF('Lineær programmering opg 4'!$M$5=0,"-",(-A4685+'Lineær programmering opg 4'!$M$5)/'Lineær programmering opg 4'!$K$5*-1)</f>
        <v>204.27599999999074</v>
      </c>
      <c r="F4685" s="167" t="str">
        <f>IF('Lineær programmering opg 4'!$E$6=0,"-",(-A4685+'Lineær programmering opg 4'!$M$6)/'Lineær programmering opg 4'!$K$6*-1)</f>
        <v>-</v>
      </c>
      <c r="G4685" s="167" t="str">
        <f>IF('Lineær programmering opg 4'!$D$7=0,"-",((-A4685+'Lineær programmering opg 4'!$M$7)/'Lineær programmering opg 4'!$K$7)*-1)</f>
        <v>-</v>
      </c>
      <c r="H4685" s="167" t="str">
        <f>IF('Lineær programmering opg 4'!$C$8=0,"-",((-A4685+'Lineær programmering opg 4'!$M$8)/'Lineær programmering opg 4'!$K$8)*-1)</f>
        <v>-</v>
      </c>
      <c r="I4685" s="167" t="str">
        <f>IF('Lineær programmering opg 4'!$D$8=0,"-",'Lineær programmering opg 4'!$G$8)</f>
        <v>-</v>
      </c>
      <c r="J4685" s="295">
        <f>A4685*'Lineær programmering opg 4'!$C$11+Datatabel!C4685*'Lineær programmering opg 4'!$D$11</f>
        <v>43404.599999999846</v>
      </c>
      <c r="K4685" s="9">
        <f t="shared" si="367"/>
        <v>0</v>
      </c>
      <c r="L4685" s="9">
        <f t="shared" si="368"/>
        <v>0</v>
      </c>
    </row>
    <row r="4686" spans="1:12" ht="15" x14ac:dyDescent="0.25">
      <c r="A4686" s="167">
        <f t="shared" si="366"/>
        <v>127.60800000001238</v>
      </c>
      <c r="B4686" s="325">
        <f t="shared" si="369"/>
        <v>0.53170000000005158</v>
      </c>
      <c r="C4686" s="167">
        <f t="shared" si="365"/>
        <v>204.29399999999072</v>
      </c>
      <c r="D4686" s="167">
        <f>IF('Lineær programmering opg 4'!$M$4=0,"-",(-A4686+'Lineær programmering opg 4'!$M$4)/'Lineær programmering opg 4'!$K$4*-1)</f>
        <v>224.78399999997524</v>
      </c>
      <c r="E4686" s="167">
        <f>IF('Lineær programmering opg 4'!$M$5=0,"-",(-A4686+'Lineær programmering opg 4'!$M$5)/'Lineær programmering opg 4'!$K$5*-1)</f>
        <v>204.29399999999072</v>
      </c>
      <c r="F4686" s="167" t="str">
        <f>IF('Lineær programmering opg 4'!$E$6=0,"-",(-A4686+'Lineær programmering opg 4'!$M$6)/'Lineær programmering opg 4'!$K$6*-1)</f>
        <v>-</v>
      </c>
      <c r="G4686" s="167" t="str">
        <f>IF('Lineær programmering opg 4'!$D$7=0,"-",((-A4686+'Lineær programmering opg 4'!$M$7)/'Lineær programmering opg 4'!$K$7)*-1)</f>
        <v>-</v>
      </c>
      <c r="H4686" s="167" t="str">
        <f>IF('Lineær programmering opg 4'!$C$8=0,"-",((-A4686+'Lineær programmering opg 4'!$M$8)/'Lineær programmering opg 4'!$K$8)*-1)</f>
        <v>-</v>
      </c>
      <c r="I4686" s="167" t="str">
        <f>IF('Lineær programmering opg 4'!$D$8=0,"-",'Lineær programmering opg 4'!$G$8)</f>
        <v>-</v>
      </c>
      <c r="J4686" s="295">
        <f>A4686*'Lineær programmering opg 4'!$C$11+Datatabel!C4686*'Lineær programmering opg 4'!$D$11</f>
        <v>43404.899999999849</v>
      </c>
      <c r="K4686" s="9">
        <f t="shared" si="367"/>
        <v>0</v>
      </c>
      <c r="L4686" s="9">
        <f t="shared" si="368"/>
        <v>0</v>
      </c>
    </row>
    <row r="4687" spans="1:12" ht="15" x14ac:dyDescent="0.25">
      <c r="A4687" s="167">
        <f t="shared" si="366"/>
        <v>127.58400000001238</v>
      </c>
      <c r="B4687" s="325">
        <f t="shared" si="369"/>
        <v>0.53160000000005159</v>
      </c>
      <c r="C4687" s="167">
        <f t="shared" si="365"/>
        <v>204.31199999999072</v>
      </c>
      <c r="D4687" s="167">
        <f>IF('Lineær programmering opg 4'!$M$4=0,"-",(-A4687+'Lineær programmering opg 4'!$M$4)/'Lineær programmering opg 4'!$K$4*-1)</f>
        <v>224.83199999997524</v>
      </c>
      <c r="E4687" s="167">
        <f>IF('Lineær programmering opg 4'!$M$5=0,"-",(-A4687+'Lineær programmering opg 4'!$M$5)/'Lineær programmering opg 4'!$K$5*-1)</f>
        <v>204.31199999999072</v>
      </c>
      <c r="F4687" s="167" t="str">
        <f>IF('Lineær programmering opg 4'!$E$6=0,"-",(-A4687+'Lineær programmering opg 4'!$M$6)/'Lineær programmering opg 4'!$K$6*-1)</f>
        <v>-</v>
      </c>
      <c r="G4687" s="167" t="str">
        <f>IF('Lineær programmering opg 4'!$D$7=0,"-",((-A4687+'Lineær programmering opg 4'!$M$7)/'Lineær programmering opg 4'!$K$7)*-1)</f>
        <v>-</v>
      </c>
      <c r="H4687" s="167" t="str">
        <f>IF('Lineær programmering opg 4'!$C$8=0,"-",((-A4687+'Lineær programmering opg 4'!$M$8)/'Lineær programmering opg 4'!$K$8)*-1)</f>
        <v>-</v>
      </c>
      <c r="I4687" s="167" t="str">
        <f>IF('Lineær programmering opg 4'!$D$8=0,"-",'Lineær programmering opg 4'!$G$8)</f>
        <v>-</v>
      </c>
      <c r="J4687" s="295">
        <f>A4687*'Lineær programmering opg 4'!$C$11+Datatabel!C4687*'Lineær programmering opg 4'!$D$11</f>
        <v>43405.199999999844</v>
      </c>
      <c r="K4687" s="9">
        <f t="shared" si="367"/>
        <v>0</v>
      </c>
      <c r="L4687" s="9">
        <f t="shared" si="368"/>
        <v>0</v>
      </c>
    </row>
    <row r="4688" spans="1:12" ht="15" x14ac:dyDescent="0.25">
      <c r="A4688" s="167">
        <f t="shared" si="366"/>
        <v>127.56000000001238</v>
      </c>
      <c r="B4688" s="325">
        <f t="shared" si="369"/>
        <v>0.5315000000000516</v>
      </c>
      <c r="C4688" s="167">
        <f t="shared" si="365"/>
        <v>204.32999999999072</v>
      </c>
      <c r="D4688" s="167">
        <f>IF('Lineær programmering opg 4'!$M$4=0,"-",(-A4688+'Lineær programmering opg 4'!$M$4)/'Lineær programmering opg 4'!$K$4*-1)</f>
        <v>224.87999999997524</v>
      </c>
      <c r="E4688" s="167">
        <f>IF('Lineær programmering opg 4'!$M$5=0,"-",(-A4688+'Lineær programmering opg 4'!$M$5)/'Lineær programmering opg 4'!$K$5*-1)</f>
        <v>204.32999999999072</v>
      </c>
      <c r="F4688" s="167" t="str">
        <f>IF('Lineær programmering opg 4'!$E$6=0,"-",(-A4688+'Lineær programmering opg 4'!$M$6)/'Lineær programmering opg 4'!$K$6*-1)</f>
        <v>-</v>
      </c>
      <c r="G4688" s="167" t="str">
        <f>IF('Lineær programmering opg 4'!$D$7=0,"-",((-A4688+'Lineær programmering opg 4'!$M$7)/'Lineær programmering opg 4'!$K$7)*-1)</f>
        <v>-</v>
      </c>
      <c r="H4688" s="167" t="str">
        <f>IF('Lineær programmering opg 4'!$C$8=0,"-",((-A4688+'Lineær programmering opg 4'!$M$8)/'Lineær programmering opg 4'!$K$8)*-1)</f>
        <v>-</v>
      </c>
      <c r="I4688" s="167" t="str">
        <f>IF('Lineær programmering opg 4'!$D$8=0,"-",'Lineær programmering opg 4'!$G$8)</f>
        <v>-</v>
      </c>
      <c r="J4688" s="295">
        <f>A4688*'Lineær programmering opg 4'!$C$11+Datatabel!C4688*'Lineær programmering opg 4'!$D$11</f>
        <v>43405.499999999847</v>
      </c>
      <c r="K4688" s="9">
        <f t="shared" si="367"/>
        <v>0</v>
      </c>
      <c r="L4688" s="9">
        <f t="shared" si="368"/>
        <v>0</v>
      </c>
    </row>
    <row r="4689" spans="1:12" ht="15" x14ac:dyDescent="0.25">
      <c r="A4689" s="167">
        <f t="shared" si="366"/>
        <v>127.53600000001239</v>
      </c>
      <c r="B4689" s="325">
        <f t="shared" si="369"/>
        <v>0.53140000000005161</v>
      </c>
      <c r="C4689" s="167">
        <f t="shared" si="365"/>
        <v>204.34799999999072</v>
      </c>
      <c r="D4689" s="167">
        <f>IF('Lineær programmering opg 4'!$M$4=0,"-",(-A4689+'Lineær programmering opg 4'!$M$4)/'Lineær programmering opg 4'!$K$4*-1)</f>
        <v>224.92799999997521</v>
      </c>
      <c r="E4689" s="167">
        <f>IF('Lineær programmering opg 4'!$M$5=0,"-",(-A4689+'Lineær programmering opg 4'!$M$5)/'Lineær programmering opg 4'!$K$5*-1)</f>
        <v>204.34799999999072</v>
      </c>
      <c r="F4689" s="167" t="str">
        <f>IF('Lineær programmering opg 4'!$E$6=0,"-",(-A4689+'Lineær programmering opg 4'!$M$6)/'Lineær programmering opg 4'!$K$6*-1)</f>
        <v>-</v>
      </c>
      <c r="G4689" s="167" t="str">
        <f>IF('Lineær programmering opg 4'!$D$7=0,"-",((-A4689+'Lineær programmering opg 4'!$M$7)/'Lineær programmering opg 4'!$K$7)*-1)</f>
        <v>-</v>
      </c>
      <c r="H4689" s="167" t="str">
        <f>IF('Lineær programmering opg 4'!$C$8=0,"-",((-A4689+'Lineær programmering opg 4'!$M$8)/'Lineær programmering opg 4'!$K$8)*-1)</f>
        <v>-</v>
      </c>
      <c r="I4689" s="167" t="str">
        <f>IF('Lineær programmering opg 4'!$D$8=0,"-",'Lineær programmering opg 4'!$G$8)</f>
        <v>-</v>
      </c>
      <c r="J4689" s="295">
        <f>A4689*'Lineær programmering opg 4'!$C$11+Datatabel!C4689*'Lineær programmering opg 4'!$D$11</f>
        <v>43405.799999999843</v>
      </c>
      <c r="K4689" s="9">
        <f t="shared" si="367"/>
        <v>0</v>
      </c>
      <c r="L4689" s="9">
        <f t="shared" si="368"/>
        <v>0</v>
      </c>
    </row>
    <row r="4690" spans="1:12" ht="15" x14ac:dyDescent="0.25">
      <c r="A4690" s="167">
        <f t="shared" si="366"/>
        <v>127.51200000001239</v>
      </c>
      <c r="B4690" s="325">
        <f t="shared" si="369"/>
        <v>0.53130000000005162</v>
      </c>
      <c r="C4690" s="167">
        <f t="shared" si="365"/>
        <v>204.36599999999072</v>
      </c>
      <c r="D4690" s="167">
        <f>IF('Lineær programmering opg 4'!$M$4=0,"-",(-A4690+'Lineær programmering opg 4'!$M$4)/'Lineær programmering opg 4'!$K$4*-1)</f>
        <v>224.97599999997522</v>
      </c>
      <c r="E4690" s="167">
        <f>IF('Lineær programmering opg 4'!$M$5=0,"-",(-A4690+'Lineær programmering opg 4'!$M$5)/'Lineær programmering opg 4'!$K$5*-1)</f>
        <v>204.36599999999072</v>
      </c>
      <c r="F4690" s="167" t="str">
        <f>IF('Lineær programmering opg 4'!$E$6=0,"-",(-A4690+'Lineær programmering opg 4'!$M$6)/'Lineær programmering opg 4'!$K$6*-1)</f>
        <v>-</v>
      </c>
      <c r="G4690" s="167" t="str">
        <f>IF('Lineær programmering opg 4'!$D$7=0,"-",((-A4690+'Lineær programmering opg 4'!$M$7)/'Lineær programmering opg 4'!$K$7)*-1)</f>
        <v>-</v>
      </c>
      <c r="H4690" s="167" t="str">
        <f>IF('Lineær programmering opg 4'!$C$8=0,"-",((-A4690+'Lineær programmering opg 4'!$M$8)/'Lineær programmering opg 4'!$K$8)*-1)</f>
        <v>-</v>
      </c>
      <c r="I4690" s="167" t="str">
        <f>IF('Lineær programmering opg 4'!$D$8=0,"-",'Lineær programmering opg 4'!$G$8)</f>
        <v>-</v>
      </c>
      <c r="J4690" s="295">
        <f>A4690*'Lineær programmering opg 4'!$C$11+Datatabel!C4690*'Lineær programmering opg 4'!$D$11</f>
        <v>43406.099999999846</v>
      </c>
      <c r="K4690" s="9">
        <f t="shared" si="367"/>
        <v>0</v>
      </c>
      <c r="L4690" s="9">
        <f t="shared" si="368"/>
        <v>0</v>
      </c>
    </row>
    <row r="4691" spans="1:12" ht="15" x14ac:dyDescent="0.25">
      <c r="A4691" s="167">
        <f t="shared" si="366"/>
        <v>127.48800000001239</v>
      </c>
      <c r="B4691" s="325">
        <f t="shared" si="369"/>
        <v>0.53120000000005163</v>
      </c>
      <c r="C4691" s="167">
        <f t="shared" si="365"/>
        <v>204.38399999999072</v>
      </c>
      <c r="D4691" s="167">
        <f>IF('Lineær programmering opg 4'!$M$4=0,"-",(-A4691+'Lineær programmering opg 4'!$M$4)/'Lineær programmering opg 4'!$K$4*-1)</f>
        <v>225.02399999997522</v>
      </c>
      <c r="E4691" s="167">
        <f>IF('Lineær programmering opg 4'!$M$5=0,"-",(-A4691+'Lineær programmering opg 4'!$M$5)/'Lineær programmering opg 4'!$K$5*-1)</f>
        <v>204.38399999999072</v>
      </c>
      <c r="F4691" s="167" t="str">
        <f>IF('Lineær programmering opg 4'!$E$6=0,"-",(-A4691+'Lineær programmering opg 4'!$M$6)/'Lineær programmering opg 4'!$K$6*-1)</f>
        <v>-</v>
      </c>
      <c r="G4691" s="167" t="str">
        <f>IF('Lineær programmering opg 4'!$D$7=0,"-",((-A4691+'Lineær programmering opg 4'!$M$7)/'Lineær programmering opg 4'!$K$7)*-1)</f>
        <v>-</v>
      </c>
      <c r="H4691" s="167" t="str">
        <f>IF('Lineær programmering opg 4'!$C$8=0,"-",((-A4691+'Lineær programmering opg 4'!$M$8)/'Lineær programmering opg 4'!$K$8)*-1)</f>
        <v>-</v>
      </c>
      <c r="I4691" s="167" t="str">
        <f>IF('Lineær programmering opg 4'!$D$8=0,"-",'Lineær programmering opg 4'!$G$8)</f>
        <v>-</v>
      </c>
      <c r="J4691" s="295">
        <f>A4691*'Lineær programmering opg 4'!$C$11+Datatabel!C4691*'Lineær programmering opg 4'!$D$11</f>
        <v>43406.399999999849</v>
      </c>
      <c r="K4691" s="9">
        <f t="shared" si="367"/>
        <v>0</v>
      </c>
      <c r="L4691" s="9">
        <f t="shared" si="368"/>
        <v>0</v>
      </c>
    </row>
    <row r="4692" spans="1:12" ht="15" x14ac:dyDescent="0.25">
      <c r="A4692" s="167">
        <f t="shared" si="366"/>
        <v>127.46400000001239</v>
      </c>
      <c r="B4692" s="325">
        <f t="shared" si="369"/>
        <v>0.53110000000005164</v>
      </c>
      <c r="C4692" s="167">
        <f t="shared" si="365"/>
        <v>204.40199999999072</v>
      </c>
      <c r="D4692" s="167">
        <f>IF('Lineær programmering opg 4'!$M$4=0,"-",(-A4692+'Lineær programmering opg 4'!$M$4)/'Lineær programmering opg 4'!$K$4*-1)</f>
        <v>225.07199999997522</v>
      </c>
      <c r="E4692" s="167">
        <f>IF('Lineær programmering opg 4'!$M$5=0,"-",(-A4692+'Lineær programmering opg 4'!$M$5)/'Lineær programmering opg 4'!$K$5*-1)</f>
        <v>204.40199999999072</v>
      </c>
      <c r="F4692" s="167" t="str">
        <f>IF('Lineær programmering opg 4'!$E$6=0,"-",(-A4692+'Lineær programmering opg 4'!$M$6)/'Lineær programmering opg 4'!$K$6*-1)</f>
        <v>-</v>
      </c>
      <c r="G4692" s="167" t="str">
        <f>IF('Lineær programmering opg 4'!$D$7=0,"-",((-A4692+'Lineær programmering opg 4'!$M$7)/'Lineær programmering opg 4'!$K$7)*-1)</f>
        <v>-</v>
      </c>
      <c r="H4692" s="167" t="str">
        <f>IF('Lineær programmering opg 4'!$C$8=0,"-",((-A4692+'Lineær programmering opg 4'!$M$8)/'Lineær programmering opg 4'!$K$8)*-1)</f>
        <v>-</v>
      </c>
      <c r="I4692" s="167" t="str">
        <f>IF('Lineær programmering opg 4'!$D$8=0,"-",'Lineær programmering opg 4'!$G$8)</f>
        <v>-</v>
      </c>
      <c r="J4692" s="295">
        <f>A4692*'Lineær programmering opg 4'!$C$11+Datatabel!C4692*'Lineær programmering opg 4'!$D$11</f>
        <v>43406.699999999852</v>
      </c>
      <c r="K4692" s="9">
        <f t="shared" si="367"/>
        <v>0</v>
      </c>
      <c r="L4692" s="9">
        <f t="shared" si="368"/>
        <v>0</v>
      </c>
    </row>
    <row r="4693" spans="1:12" ht="15" x14ac:dyDescent="0.25">
      <c r="A4693" s="167">
        <f t="shared" si="366"/>
        <v>127.44000000001239</v>
      </c>
      <c r="B4693" s="325">
        <f t="shared" si="369"/>
        <v>0.53100000000005165</v>
      </c>
      <c r="C4693" s="167">
        <f t="shared" si="365"/>
        <v>204.41999999999072</v>
      </c>
      <c r="D4693" s="167">
        <f>IF('Lineær programmering opg 4'!$M$4=0,"-",(-A4693+'Lineær programmering opg 4'!$M$4)/'Lineær programmering opg 4'!$K$4*-1)</f>
        <v>225.11999999997522</v>
      </c>
      <c r="E4693" s="167">
        <f>IF('Lineær programmering opg 4'!$M$5=0,"-",(-A4693+'Lineær programmering opg 4'!$M$5)/'Lineær programmering opg 4'!$K$5*-1)</f>
        <v>204.41999999999072</v>
      </c>
      <c r="F4693" s="167" t="str">
        <f>IF('Lineær programmering opg 4'!$E$6=0,"-",(-A4693+'Lineær programmering opg 4'!$M$6)/'Lineær programmering opg 4'!$K$6*-1)</f>
        <v>-</v>
      </c>
      <c r="G4693" s="167" t="str">
        <f>IF('Lineær programmering opg 4'!$D$7=0,"-",((-A4693+'Lineær programmering opg 4'!$M$7)/'Lineær programmering opg 4'!$K$7)*-1)</f>
        <v>-</v>
      </c>
      <c r="H4693" s="167" t="str">
        <f>IF('Lineær programmering opg 4'!$C$8=0,"-",((-A4693+'Lineær programmering opg 4'!$M$8)/'Lineær programmering opg 4'!$K$8)*-1)</f>
        <v>-</v>
      </c>
      <c r="I4693" s="167" t="str">
        <f>IF('Lineær programmering opg 4'!$D$8=0,"-",'Lineær programmering opg 4'!$G$8)</f>
        <v>-</v>
      </c>
      <c r="J4693" s="295">
        <f>A4693*'Lineær programmering opg 4'!$C$11+Datatabel!C4693*'Lineær programmering opg 4'!$D$11</f>
        <v>43406.999999999847</v>
      </c>
      <c r="K4693" s="9">
        <f t="shared" si="367"/>
        <v>0</v>
      </c>
      <c r="L4693" s="9">
        <f t="shared" si="368"/>
        <v>0</v>
      </c>
    </row>
    <row r="4694" spans="1:12" ht="15" x14ac:dyDescent="0.25">
      <c r="A4694" s="167">
        <f t="shared" si="366"/>
        <v>127.4160000000124</v>
      </c>
      <c r="B4694" s="325">
        <f t="shared" si="369"/>
        <v>0.53090000000005166</v>
      </c>
      <c r="C4694" s="167">
        <f t="shared" si="365"/>
        <v>204.43799999999072</v>
      </c>
      <c r="D4694" s="167">
        <f>IF('Lineær programmering opg 4'!$M$4=0,"-",(-A4694+'Lineær programmering opg 4'!$M$4)/'Lineær programmering opg 4'!$K$4*-1)</f>
        <v>225.16799999997519</v>
      </c>
      <c r="E4694" s="167">
        <f>IF('Lineær programmering opg 4'!$M$5=0,"-",(-A4694+'Lineær programmering opg 4'!$M$5)/'Lineær programmering opg 4'!$K$5*-1)</f>
        <v>204.43799999999072</v>
      </c>
      <c r="F4694" s="167" t="str">
        <f>IF('Lineær programmering opg 4'!$E$6=0,"-",(-A4694+'Lineær programmering opg 4'!$M$6)/'Lineær programmering opg 4'!$K$6*-1)</f>
        <v>-</v>
      </c>
      <c r="G4694" s="167" t="str">
        <f>IF('Lineær programmering opg 4'!$D$7=0,"-",((-A4694+'Lineær programmering opg 4'!$M$7)/'Lineær programmering opg 4'!$K$7)*-1)</f>
        <v>-</v>
      </c>
      <c r="H4694" s="167" t="str">
        <f>IF('Lineær programmering opg 4'!$C$8=0,"-",((-A4694+'Lineær programmering opg 4'!$M$8)/'Lineær programmering opg 4'!$K$8)*-1)</f>
        <v>-</v>
      </c>
      <c r="I4694" s="167" t="str">
        <f>IF('Lineær programmering opg 4'!$D$8=0,"-",'Lineær programmering opg 4'!$G$8)</f>
        <v>-</v>
      </c>
      <c r="J4694" s="295">
        <f>A4694*'Lineær programmering opg 4'!$C$11+Datatabel!C4694*'Lineær programmering opg 4'!$D$11</f>
        <v>43407.29999999985</v>
      </c>
      <c r="K4694" s="9">
        <f t="shared" si="367"/>
        <v>0</v>
      </c>
      <c r="L4694" s="9">
        <f t="shared" si="368"/>
        <v>0</v>
      </c>
    </row>
    <row r="4695" spans="1:12" ht="15" x14ac:dyDescent="0.25">
      <c r="A4695" s="167">
        <f t="shared" si="366"/>
        <v>127.3920000000124</v>
      </c>
      <c r="B4695" s="325">
        <f t="shared" si="369"/>
        <v>0.53080000000005167</v>
      </c>
      <c r="C4695" s="167">
        <f t="shared" si="365"/>
        <v>204.45599999999072</v>
      </c>
      <c r="D4695" s="167">
        <f>IF('Lineær programmering opg 4'!$M$4=0,"-",(-A4695+'Lineær programmering opg 4'!$M$4)/'Lineær programmering opg 4'!$K$4*-1)</f>
        <v>225.2159999999752</v>
      </c>
      <c r="E4695" s="167">
        <f>IF('Lineær programmering opg 4'!$M$5=0,"-",(-A4695+'Lineær programmering opg 4'!$M$5)/'Lineær programmering opg 4'!$K$5*-1)</f>
        <v>204.45599999999072</v>
      </c>
      <c r="F4695" s="167" t="str">
        <f>IF('Lineær programmering opg 4'!$E$6=0,"-",(-A4695+'Lineær programmering opg 4'!$M$6)/'Lineær programmering opg 4'!$K$6*-1)</f>
        <v>-</v>
      </c>
      <c r="G4695" s="167" t="str">
        <f>IF('Lineær programmering opg 4'!$D$7=0,"-",((-A4695+'Lineær programmering opg 4'!$M$7)/'Lineær programmering opg 4'!$K$7)*-1)</f>
        <v>-</v>
      </c>
      <c r="H4695" s="167" t="str">
        <f>IF('Lineær programmering opg 4'!$C$8=0,"-",((-A4695+'Lineær programmering opg 4'!$M$8)/'Lineær programmering opg 4'!$K$8)*-1)</f>
        <v>-</v>
      </c>
      <c r="I4695" s="167" t="str">
        <f>IF('Lineær programmering opg 4'!$D$8=0,"-",'Lineær programmering opg 4'!$G$8)</f>
        <v>-</v>
      </c>
      <c r="J4695" s="295">
        <f>A4695*'Lineær programmering opg 4'!$C$11+Datatabel!C4695*'Lineær programmering opg 4'!$D$11</f>
        <v>43407.599999999846</v>
      </c>
      <c r="K4695" s="9">
        <f t="shared" si="367"/>
        <v>0</v>
      </c>
      <c r="L4695" s="9">
        <f t="shared" si="368"/>
        <v>0</v>
      </c>
    </row>
    <row r="4696" spans="1:12" ht="15" x14ac:dyDescent="0.25">
      <c r="A4696" s="167">
        <f t="shared" si="366"/>
        <v>127.3680000000124</v>
      </c>
      <c r="B4696" s="325">
        <f t="shared" si="369"/>
        <v>0.53070000000005169</v>
      </c>
      <c r="C4696" s="167">
        <f t="shared" si="365"/>
        <v>204.47399999999072</v>
      </c>
      <c r="D4696" s="167">
        <f>IF('Lineær programmering opg 4'!$M$4=0,"-",(-A4696+'Lineær programmering opg 4'!$M$4)/'Lineær programmering opg 4'!$K$4*-1)</f>
        <v>225.2639999999752</v>
      </c>
      <c r="E4696" s="167">
        <f>IF('Lineær programmering opg 4'!$M$5=0,"-",(-A4696+'Lineær programmering opg 4'!$M$5)/'Lineær programmering opg 4'!$K$5*-1)</f>
        <v>204.47399999999072</v>
      </c>
      <c r="F4696" s="167" t="str">
        <f>IF('Lineær programmering opg 4'!$E$6=0,"-",(-A4696+'Lineær programmering opg 4'!$M$6)/'Lineær programmering opg 4'!$K$6*-1)</f>
        <v>-</v>
      </c>
      <c r="G4696" s="167" t="str">
        <f>IF('Lineær programmering opg 4'!$D$7=0,"-",((-A4696+'Lineær programmering opg 4'!$M$7)/'Lineær programmering opg 4'!$K$7)*-1)</f>
        <v>-</v>
      </c>
      <c r="H4696" s="167" t="str">
        <f>IF('Lineær programmering opg 4'!$C$8=0,"-",((-A4696+'Lineær programmering opg 4'!$M$8)/'Lineær programmering opg 4'!$K$8)*-1)</f>
        <v>-</v>
      </c>
      <c r="I4696" s="167" t="str">
        <f>IF('Lineær programmering opg 4'!$D$8=0,"-",'Lineær programmering opg 4'!$G$8)</f>
        <v>-</v>
      </c>
      <c r="J4696" s="295">
        <f>A4696*'Lineær programmering opg 4'!$C$11+Datatabel!C4696*'Lineær programmering opg 4'!$D$11</f>
        <v>43407.899999999849</v>
      </c>
      <c r="K4696" s="9">
        <f t="shared" si="367"/>
        <v>0</v>
      </c>
      <c r="L4696" s="9">
        <f t="shared" si="368"/>
        <v>0</v>
      </c>
    </row>
    <row r="4697" spans="1:12" ht="15" x14ac:dyDescent="0.25">
      <c r="A4697" s="167">
        <f t="shared" si="366"/>
        <v>127.34400000001241</v>
      </c>
      <c r="B4697" s="325">
        <f t="shared" si="369"/>
        <v>0.5306000000000517</v>
      </c>
      <c r="C4697" s="167">
        <f t="shared" si="365"/>
        <v>204.49199999999067</v>
      </c>
      <c r="D4697" s="167">
        <f>IF('Lineær programmering opg 4'!$M$4=0,"-",(-A4697+'Lineær programmering opg 4'!$M$4)/'Lineær programmering opg 4'!$K$4*-1)</f>
        <v>225.31199999997517</v>
      </c>
      <c r="E4697" s="167">
        <f>IF('Lineær programmering opg 4'!$M$5=0,"-",(-A4697+'Lineær programmering opg 4'!$M$5)/'Lineær programmering opg 4'!$K$5*-1)</f>
        <v>204.49199999999067</v>
      </c>
      <c r="F4697" s="167" t="str">
        <f>IF('Lineær programmering opg 4'!$E$6=0,"-",(-A4697+'Lineær programmering opg 4'!$M$6)/'Lineær programmering opg 4'!$K$6*-1)</f>
        <v>-</v>
      </c>
      <c r="G4697" s="167" t="str">
        <f>IF('Lineær programmering opg 4'!$D$7=0,"-",((-A4697+'Lineær programmering opg 4'!$M$7)/'Lineær programmering opg 4'!$K$7)*-1)</f>
        <v>-</v>
      </c>
      <c r="H4697" s="167" t="str">
        <f>IF('Lineær programmering opg 4'!$C$8=0,"-",((-A4697+'Lineær programmering opg 4'!$M$8)/'Lineær programmering opg 4'!$K$8)*-1)</f>
        <v>-</v>
      </c>
      <c r="I4697" s="167" t="str">
        <f>IF('Lineær programmering opg 4'!$D$8=0,"-",'Lineær programmering opg 4'!$G$8)</f>
        <v>-</v>
      </c>
      <c r="J4697" s="295">
        <f>A4697*'Lineær programmering opg 4'!$C$11+Datatabel!C4697*'Lineær programmering opg 4'!$D$11</f>
        <v>43408.199999999837</v>
      </c>
      <c r="K4697" s="9">
        <f t="shared" si="367"/>
        <v>0</v>
      </c>
      <c r="L4697" s="9">
        <f t="shared" si="368"/>
        <v>0</v>
      </c>
    </row>
    <row r="4698" spans="1:12" ht="15" x14ac:dyDescent="0.25">
      <c r="A4698" s="167">
        <f t="shared" si="366"/>
        <v>127.32000000001241</v>
      </c>
      <c r="B4698" s="325">
        <f t="shared" si="369"/>
        <v>0.53050000000005171</v>
      </c>
      <c r="C4698" s="167">
        <f t="shared" si="365"/>
        <v>204.50999999999067</v>
      </c>
      <c r="D4698" s="167">
        <f>IF('Lineær programmering opg 4'!$M$4=0,"-",(-A4698+'Lineær programmering opg 4'!$M$4)/'Lineær programmering opg 4'!$K$4*-1)</f>
        <v>225.35999999997517</v>
      </c>
      <c r="E4698" s="167">
        <f>IF('Lineær programmering opg 4'!$M$5=0,"-",(-A4698+'Lineær programmering opg 4'!$M$5)/'Lineær programmering opg 4'!$K$5*-1)</f>
        <v>204.50999999999067</v>
      </c>
      <c r="F4698" s="167" t="str">
        <f>IF('Lineær programmering opg 4'!$E$6=0,"-",(-A4698+'Lineær programmering opg 4'!$M$6)/'Lineær programmering opg 4'!$K$6*-1)</f>
        <v>-</v>
      </c>
      <c r="G4698" s="167" t="str">
        <f>IF('Lineær programmering opg 4'!$D$7=0,"-",((-A4698+'Lineær programmering opg 4'!$M$7)/'Lineær programmering opg 4'!$K$7)*-1)</f>
        <v>-</v>
      </c>
      <c r="H4698" s="167" t="str">
        <f>IF('Lineær programmering opg 4'!$C$8=0,"-",((-A4698+'Lineær programmering opg 4'!$M$8)/'Lineær programmering opg 4'!$K$8)*-1)</f>
        <v>-</v>
      </c>
      <c r="I4698" s="167" t="str">
        <f>IF('Lineær programmering opg 4'!$D$8=0,"-",'Lineær programmering opg 4'!$G$8)</f>
        <v>-</v>
      </c>
      <c r="J4698" s="295">
        <f>A4698*'Lineær programmering opg 4'!$C$11+Datatabel!C4698*'Lineær programmering opg 4'!$D$11</f>
        <v>43408.49999999984</v>
      </c>
      <c r="K4698" s="9">
        <f t="shared" si="367"/>
        <v>0</v>
      </c>
      <c r="L4698" s="9">
        <f t="shared" si="368"/>
        <v>0</v>
      </c>
    </row>
    <row r="4699" spans="1:12" ht="15" x14ac:dyDescent="0.25">
      <c r="A4699" s="167">
        <f t="shared" si="366"/>
        <v>127.29600000001241</v>
      </c>
      <c r="B4699" s="325">
        <f t="shared" si="369"/>
        <v>0.53040000000005172</v>
      </c>
      <c r="C4699" s="167">
        <f t="shared" si="365"/>
        <v>204.52799999999067</v>
      </c>
      <c r="D4699" s="167">
        <f>IF('Lineær programmering opg 4'!$M$4=0,"-",(-A4699+'Lineær programmering opg 4'!$M$4)/'Lineær programmering opg 4'!$K$4*-1)</f>
        <v>225.40799999997517</v>
      </c>
      <c r="E4699" s="167">
        <f>IF('Lineær programmering opg 4'!$M$5=0,"-",(-A4699+'Lineær programmering opg 4'!$M$5)/'Lineær programmering opg 4'!$K$5*-1)</f>
        <v>204.52799999999067</v>
      </c>
      <c r="F4699" s="167" t="str">
        <f>IF('Lineær programmering opg 4'!$E$6=0,"-",(-A4699+'Lineær programmering opg 4'!$M$6)/'Lineær programmering opg 4'!$K$6*-1)</f>
        <v>-</v>
      </c>
      <c r="G4699" s="167" t="str">
        <f>IF('Lineær programmering opg 4'!$D$7=0,"-",((-A4699+'Lineær programmering opg 4'!$M$7)/'Lineær programmering opg 4'!$K$7)*-1)</f>
        <v>-</v>
      </c>
      <c r="H4699" s="167" t="str">
        <f>IF('Lineær programmering opg 4'!$C$8=0,"-",((-A4699+'Lineær programmering opg 4'!$M$8)/'Lineær programmering opg 4'!$K$8)*-1)</f>
        <v>-</v>
      </c>
      <c r="I4699" s="167" t="str">
        <f>IF('Lineær programmering opg 4'!$D$8=0,"-",'Lineær programmering opg 4'!$G$8)</f>
        <v>-</v>
      </c>
      <c r="J4699" s="295">
        <f>A4699*'Lineær programmering opg 4'!$C$11+Datatabel!C4699*'Lineær programmering opg 4'!$D$11</f>
        <v>43408.799999999843</v>
      </c>
      <c r="K4699" s="9">
        <f t="shared" si="367"/>
        <v>0</v>
      </c>
      <c r="L4699" s="9">
        <f t="shared" si="368"/>
        <v>0</v>
      </c>
    </row>
    <row r="4700" spans="1:12" ht="15" x14ac:dyDescent="0.25">
      <c r="A4700" s="167">
        <f t="shared" si="366"/>
        <v>127.27200000001241</v>
      </c>
      <c r="B4700" s="325">
        <f t="shared" si="369"/>
        <v>0.53030000000005173</v>
      </c>
      <c r="C4700" s="167">
        <f t="shared" si="365"/>
        <v>204.54599999999067</v>
      </c>
      <c r="D4700" s="167">
        <f>IF('Lineær programmering opg 4'!$M$4=0,"-",(-A4700+'Lineær programmering opg 4'!$M$4)/'Lineær programmering opg 4'!$K$4*-1)</f>
        <v>225.45599999997518</v>
      </c>
      <c r="E4700" s="167">
        <f>IF('Lineær programmering opg 4'!$M$5=0,"-",(-A4700+'Lineær programmering opg 4'!$M$5)/'Lineær programmering opg 4'!$K$5*-1)</f>
        <v>204.54599999999067</v>
      </c>
      <c r="F4700" s="167" t="str">
        <f>IF('Lineær programmering opg 4'!$E$6=0,"-",(-A4700+'Lineær programmering opg 4'!$M$6)/'Lineær programmering opg 4'!$K$6*-1)</f>
        <v>-</v>
      </c>
      <c r="G4700" s="167" t="str">
        <f>IF('Lineær programmering opg 4'!$D$7=0,"-",((-A4700+'Lineær programmering opg 4'!$M$7)/'Lineær programmering opg 4'!$K$7)*-1)</f>
        <v>-</v>
      </c>
      <c r="H4700" s="167" t="str">
        <f>IF('Lineær programmering opg 4'!$C$8=0,"-",((-A4700+'Lineær programmering opg 4'!$M$8)/'Lineær programmering opg 4'!$K$8)*-1)</f>
        <v>-</v>
      </c>
      <c r="I4700" s="167" t="str">
        <f>IF('Lineær programmering opg 4'!$D$8=0,"-",'Lineær programmering opg 4'!$G$8)</f>
        <v>-</v>
      </c>
      <c r="J4700" s="295">
        <f>A4700*'Lineær programmering opg 4'!$C$11+Datatabel!C4700*'Lineær programmering opg 4'!$D$11</f>
        <v>43409.099999999846</v>
      </c>
      <c r="K4700" s="9">
        <f t="shared" si="367"/>
        <v>0</v>
      </c>
      <c r="L4700" s="9">
        <f t="shared" si="368"/>
        <v>0</v>
      </c>
    </row>
    <row r="4701" spans="1:12" ht="15" x14ac:dyDescent="0.25">
      <c r="A4701" s="167">
        <f t="shared" si="366"/>
        <v>127.24800000001241</v>
      </c>
      <c r="B4701" s="325">
        <f t="shared" si="369"/>
        <v>0.53020000000005174</v>
      </c>
      <c r="C4701" s="167">
        <f t="shared" si="365"/>
        <v>204.56399999999067</v>
      </c>
      <c r="D4701" s="167">
        <f>IF('Lineær programmering opg 4'!$M$4=0,"-",(-A4701+'Lineær programmering opg 4'!$M$4)/'Lineær programmering opg 4'!$K$4*-1)</f>
        <v>225.50399999997518</v>
      </c>
      <c r="E4701" s="167">
        <f>IF('Lineær programmering opg 4'!$M$5=0,"-",(-A4701+'Lineær programmering opg 4'!$M$5)/'Lineær programmering opg 4'!$K$5*-1)</f>
        <v>204.56399999999067</v>
      </c>
      <c r="F4701" s="167" t="str">
        <f>IF('Lineær programmering opg 4'!$E$6=0,"-",(-A4701+'Lineær programmering opg 4'!$M$6)/'Lineær programmering opg 4'!$K$6*-1)</f>
        <v>-</v>
      </c>
      <c r="G4701" s="167" t="str">
        <f>IF('Lineær programmering opg 4'!$D$7=0,"-",((-A4701+'Lineær programmering opg 4'!$M$7)/'Lineær programmering opg 4'!$K$7)*-1)</f>
        <v>-</v>
      </c>
      <c r="H4701" s="167" t="str">
        <f>IF('Lineær programmering opg 4'!$C$8=0,"-",((-A4701+'Lineær programmering opg 4'!$M$8)/'Lineær programmering opg 4'!$K$8)*-1)</f>
        <v>-</v>
      </c>
      <c r="I4701" s="167" t="str">
        <f>IF('Lineær programmering opg 4'!$D$8=0,"-",'Lineær programmering opg 4'!$G$8)</f>
        <v>-</v>
      </c>
      <c r="J4701" s="295">
        <f>A4701*'Lineær programmering opg 4'!$C$11+Datatabel!C4701*'Lineær programmering opg 4'!$D$11</f>
        <v>43409.399999999841</v>
      </c>
      <c r="K4701" s="9">
        <f t="shared" si="367"/>
        <v>0</v>
      </c>
      <c r="L4701" s="9">
        <f t="shared" si="368"/>
        <v>0</v>
      </c>
    </row>
    <row r="4702" spans="1:12" ht="15" x14ac:dyDescent="0.25">
      <c r="A4702" s="167">
        <f t="shared" si="366"/>
        <v>127.22400000001242</v>
      </c>
      <c r="B4702" s="325">
        <f t="shared" si="369"/>
        <v>0.53010000000005175</v>
      </c>
      <c r="C4702" s="167">
        <f t="shared" si="365"/>
        <v>204.58199999999067</v>
      </c>
      <c r="D4702" s="167">
        <f>IF('Lineær programmering opg 4'!$M$4=0,"-",(-A4702+'Lineær programmering opg 4'!$M$4)/'Lineær programmering opg 4'!$K$4*-1)</f>
        <v>225.55199999997515</v>
      </c>
      <c r="E4702" s="167">
        <f>IF('Lineær programmering opg 4'!$M$5=0,"-",(-A4702+'Lineær programmering opg 4'!$M$5)/'Lineær programmering opg 4'!$K$5*-1)</f>
        <v>204.58199999999067</v>
      </c>
      <c r="F4702" s="167" t="str">
        <f>IF('Lineær programmering opg 4'!$E$6=0,"-",(-A4702+'Lineær programmering opg 4'!$M$6)/'Lineær programmering opg 4'!$K$6*-1)</f>
        <v>-</v>
      </c>
      <c r="G4702" s="167" t="str">
        <f>IF('Lineær programmering opg 4'!$D$7=0,"-",((-A4702+'Lineær programmering opg 4'!$M$7)/'Lineær programmering opg 4'!$K$7)*-1)</f>
        <v>-</v>
      </c>
      <c r="H4702" s="167" t="str">
        <f>IF('Lineær programmering opg 4'!$C$8=0,"-",((-A4702+'Lineær programmering opg 4'!$M$8)/'Lineær programmering opg 4'!$K$8)*-1)</f>
        <v>-</v>
      </c>
      <c r="I4702" s="167" t="str">
        <f>IF('Lineær programmering opg 4'!$D$8=0,"-",'Lineær programmering opg 4'!$G$8)</f>
        <v>-</v>
      </c>
      <c r="J4702" s="295">
        <f>A4702*'Lineær programmering opg 4'!$C$11+Datatabel!C4702*'Lineær programmering opg 4'!$D$11</f>
        <v>43409.699999999844</v>
      </c>
      <c r="K4702" s="9">
        <f t="shared" si="367"/>
        <v>0</v>
      </c>
      <c r="L4702" s="9">
        <f t="shared" si="368"/>
        <v>0</v>
      </c>
    </row>
    <row r="4703" spans="1:12" ht="15" x14ac:dyDescent="0.25">
      <c r="A4703" s="167">
        <f t="shared" si="366"/>
        <v>127.20000000001242</v>
      </c>
      <c r="B4703" s="325">
        <f t="shared" si="369"/>
        <v>0.53000000000005176</v>
      </c>
      <c r="C4703" s="167">
        <f t="shared" si="365"/>
        <v>204.59999999999067</v>
      </c>
      <c r="D4703" s="167">
        <f>IF('Lineær programmering opg 4'!$M$4=0,"-",(-A4703+'Lineær programmering opg 4'!$M$4)/'Lineær programmering opg 4'!$K$4*-1)</f>
        <v>225.59999999997515</v>
      </c>
      <c r="E4703" s="167">
        <f>IF('Lineær programmering opg 4'!$M$5=0,"-",(-A4703+'Lineær programmering opg 4'!$M$5)/'Lineær programmering opg 4'!$K$5*-1)</f>
        <v>204.59999999999067</v>
      </c>
      <c r="F4703" s="167" t="str">
        <f>IF('Lineær programmering opg 4'!$E$6=0,"-",(-A4703+'Lineær programmering opg 4'!$M$6)/'Lineær programmering opg 4'!$K$6*-1)</f>
        <v>-</v>
      </c>
      <c r="G4703" s="167" t="str">
        <f>IF('Lineær programmering opg 4'!$D$7=0,"-",((-A4703+'Lineær programmering opg 4'!$M$7)/'Lineær programmering opg 4'!$K$7)*-1)</f>
        <v>-</v>
      </c>
      <c r="H4703" s="167" t="str">
        <f>IF('Lineær programmering opg 4'!$C$8=0,"-",((-A4703+'Lineær programmering opg 4'!$M$8)/'Lineær programmering opg 4'!$K$8)*-1)</f>
        <v>-</v>
      </c>
      <c r="I4703" s="167" t="str">
        <f>IF('Lineær programmering opg 4'!$D$8=0,"-",'Lineær programmering opg 4'!$G$8)</f>
        <v>-</v>
      </c>
      <c r="J4703" s="295">
        <f>A4703*'Lineær programmering opg 4'!$C$11+Datatabel!C4703*'Lineær programmering opg 4'!$D$11</f>
        <v>43409.99999999984</v>
      </c>
      <c r="K4703" s="9">
        <f t="shared" si="367"/>
        <v>0</v>
      </c>
      <c r="L4703" s="9">
        <f t="shared" si="368"/>
        <v>0</v>
      </c>
    </row>
    <row r="4704" spans="1:12" ht="15" x14ac:dyDescent="0.25">
      <c r="A4704" s="167">
        <f t="shared" si="366"/>
        <v>127.17600000001242</v>
      </c>
      <c r="B4704" s="325">
        <f t="shared" si="369"/>
        <v>0.52990000000005177</v>
      </c>
      <c r="C4704" s="167">
        <f t="shared" si="365"/>
        <v>204.61799999999067</v>
      </c>
      <c r="D4704" s="167">
        <f>IF('Lineær programmering opg 4'!$M$4=0,"-",(-A4704+'Lineær programmering opg 4'!$M$4)/'Lineær programmering opg 4'!$K$4*-1)</f>
        <v>225.64799999997516</v>
      </c>
      <c r="E4704" s="167">
        <f>IF('Lineær programmering opg 4'!$M$5=0,"-",(-A4704+'Lineær programmering opg 4'!$M$5)/'Lineær programmering opg 4'!$K$5*-1)</f>
        <v>204.61799999999067</v>
      </c>
      <c r="F4704" s="167" t="str">
        <f>IF('Lineær programmering opg 4'!$E$6=0,"-",(-A4704+'Lineær programmering opg 4'!$M$6)/'Lineær programmering opg 4'!$K$6*-1)</f>
        <v>-</v>
      </c>
      <c r="G4704" s="167" t="str">
        <f>IF('Lineær programmering opg 4'!$D$7=0,"-",((-A4704+'Lineær programmering opg 4'!$M$7)/'Lineær programmering opg 4'!$K$7)*-1)</f>
        <v>-</v>
      </c>
      <c r="H4704" s="167" t="str">
        <f>IF('Lineær programmering opg 4'!$C$8=0,"-",((-A4704+'Lineær programmering opg 4'!$M$8)/'Lineær programmering opg 4'!$K$8)*-1)</f>
        <v>-</v>
      </c>
      <c r="I4704" s="167" t="str">
        <f>IF('Lineær programmering opg 4'!$D$8=0,"-",'Lineær programmering opg 4'!$G$8)</f>
        <v>-</v>
      </c>
      <c r="J4704" s="295">
        <f>A4704*'Lineær programmering opg 4'!$C$11+Datatabel!C4704*'Lineær programmering opg 4'!$D$11</f>
        <v>43410.299999999843</v>
      </c>
      <c r="K4704" s="9">
        <f t="shared" si="367"/>
        <v>0</v>
      </c>
      <c r="L4704" s="9">
        <f t="shared" si="368"/>
        <v>0</v>
      </c>
    </row>
    <row r="4705" spans="1:12" ht="15" x14ac:dyDescent="0.25">
      <c r="A4705" s="167">
        <f t="shared" si="366"/>
        <v>127.15200000001244</v>
      </c>
      <c r="B4705" s="325">
        <f t="shared" si="369"/>
        <v>0.52980000000005179</v>
      </c>
      <c r="C4705" s="167">
        <f t="shared" si="365"/>
        <v>204.63599999999067</v>
      </c>
      <c r="D4705" s="167">
        <f>IF('Lineær programmering opg 4'!$M$4=0,"-",(-A4705+'Lineær programmering opg 4'!$M$4)/'Lineær programmering opg 4'!$K$4*-1)</f>
        <v>225.69599999997513</v>
      </c>
      <c r="E4705" s="167">
        <f>IF('Lineær programmering opg 4'!$M$5=0,"-",(-A4705+'Lineær programmering opg 4'!$M$5)/'Lineær programmering opg 4'!$K$5*-1)</f>
        <v>204.63599999999067</v>
      </c>
      <c r="F4705" s="167" t="str">
        <f>IF('Lineær programmering opg 4'!$E$6=0,"-",(-A4705+'Lineær programmering opg 4'!$M$6)/'Lineær programmering opg 4'!$K$6*-1)</f>
        <v>-</v>
      </c>
      <c r="G4705" s="167" t="str">
        <f>IF('Lineær programmering opg 4'!$D$7=0,"-",((-A4705+'Lineær programmering opg 4'!$M$7)/'Lineær programmering opg 4'!$K$7)*-1)</f>
        <v>-</v>
      </c>
      <c r="H4705" s="167" t="str">
        <f>IF('Lineær programmering opg 4'!$C$8=0,"-",((-A4705+'Lineær programmering opg 4'!$M$8)/'Lineær programmering opg 4'!$K$8)*-1)</f>
        <v>-</v>
      </c>
      <c r="I4705" s="167" t="str">
        <f>IF('Lineær programmering opg 4'!$D$8=0,"-",'Lineær programmering opg 4'!$G$8)</f>
        <v>-</v>
      </c>
      <c r="J4705" s="295">
        <f>A4705*'Lineær programmering opg 4'!$C$11+Datatabel!C4705*'Lineær programmering opg 4'!$D$11</f>
        <v>43410.599999999846</v>
      </c>
      <c r="K4705" s="9">
        <f t="shared" si="367"/>
        <v>0</v>
      </c>
      <c r="L4705" s="9">
        <f t="shared" si="368"/>
        <v>0</v>
      </c>
    </row>
    <row r="4706" spans="1:12" ht="15" x14ac:dyDescent="0.25">
      <c r="A4706" s="167">
        <f t="shared" si="366"/>
        <v>127.12800000001243</v>
      </c>
      <c r="B4706" s="325">
        <f t="shared" si="369"/>
        <v>0.5297000000000518</v>
      </c>
      <c r="C4706" s="167">
        <f t="shared" si="365"/>
        <v>204.65399999999067</v>
      </c>
      <c r="D4706" s="167">
        <f>IF('Lineær programmering opg 4'!$M$4=0,"-",(-A4706+'Lineær programmering opg 4'!$M$4)/'Lineær programmering opg 4'!$K$4*-1)</f>
        <v>225.74399999997513</v>
      </c>
      <c r="E4706" s="167">
        <f>IF('Lineær programmering opg 4'!$M$5=0,"-",(-A4706+'Lineær programmering opg 4'!$M$5)/'Lineær programmering opg 4'!$K$5*-1)</f>
        <v>204.65399999999067</v>
      </c>
      <c r="F4706" s="167" t="str">
        <f>IF('Lineær programmering opg 4'!$E$6=0,"-",(-A4706+'Lineær programmering opg 4'!$M$6)/'Lineær programmering opg 4'!$K$6*-1)</f>
        <v>-</v>
      </c>
      <c r="G4706" s="167" t="str">
        <f>IF('Lineær programmering opg 4'!$D$7=0,"-",((-A4706+'Lineær programmering opg 4'!$M$7)/'Lineær programmering opg 4'!$K$7)*-1)</f>
        <v>-</v>
      </c>
      <c r="H4706" s="167" t="str">
        <f>IF('Lineær programmering opg 4'!$C$8=0,"-",((-A4706+'Lineær programmering opg 4'!$M$8)/'Lineær programmering opg 4'!$K$8)*-1)</f>
        <v>-</v>
      </c>
      <c r="I4706" s="167" t="str">
        <f>IF('Lineær programmering opg 4'!$D$8=0,"-",'Lineær programmering opg 4'!$G$8)</f>
        <v>-</v>
      </c>
      <c r="J4706" s="295">
        <f>A4706*'Lineær programmering opg 4'!$C$11+Datatabel!C4706*'Lineær programmering opg 4'!$D$11</f>
        <v>43410.899999999849</v>
      </c>
      <c r="K4706" s="9">
        <f t="shared" si="367"/>
        <v>0</v>
      </c>
      <c r="L4706" s="9">
        <f t="shared" si="368"/>
        <v>0</v>
      </c>
    </row>
    <row r="4707" spans="1:12" ht="15" x14ac:dyDescent="0.25">
      <c r="A4707" s="167">
        <f t="shared" si="366"/>
        <v>127.10400000001243</v>
      </c>
      <c r="B4707" s="325">
        <f t="shared" si="369"/>
        <v>0.52960000000005181</v>
      </c>
      <c r="C4707" s="167">
        <f t="shared" si="365"/>
        <v>204.67199999999067</v>
      </c>
      <c r="D4707" s="167">
        <f>IF('Lineær programmering opg 4'!$M$4=0,"-",(-A4707+'Lineær programmering opg 4'!$M$4)/'Lineær programmering opg 4'!$K$4*-1)</f>
        <v>225.79199999997513</v>
      </c>
      <c r="E4707" s="167">
        <f>IF('Lineær programmering opg 4'!$M$5=0,"-",(-A4707+'Lineær programmering opg 4'!$M$5)/'Lineær programmering opg 4'!$K$5*-1)</f>
        <v>204.67199999999067</v>
      </c>
      <c r="F4707" s="167" t="str">
        <f>IF('Lineær programmering opg 4'!$E$6=0,"-",(-A4707+'Lineær programmering opg 4'!$M$6)/'Lineær programmering opg 4'!$K$6*-1)</f>
        <v>-</v>
      </c>
      <c r="G4707" s="167" t="str">
        <f>IF('Lineær programmering opg 4'!$D$7=0,"-",((-A4707+'Lineær programmering opg 4'!$M$7)/'Lineær programmering opg 4'!$K$7)*-1)</f>
        <v>-</v>
      </c>
      <c r="H4707" s="167" t="str">
        <f>IF('Lineær programmering opg 4'!$C$8=0,"-",((-A4707+'Lineær programmering opg 4'!$M$8)/'Lineær programmering opg 4'!$K$8)*-1)</f>
        <v>-</v>
      </c>
      <c r="I4707" s="167" t="str">
        <f>IF('Lineær programmering opg 4'!$D$8=0,"-",'Lineær programmering opg 4'!$G$8)</f>
        <v>-</v>
      </c>
      <c r="J4707" s="295">
        <f>A4707*'Lineær programmering opg 4'!$C$11+Datatabel!C4707*'Lineær programmering opg 4'!$D$11</f>
        <v>43411.199999999844</v>
      </c>
      <c r="K4707" s="9">
        <f t="shared" si="367"/>
        <v>0</v>
      </c>
      <c r="L4707" s="9">
        <f t="shared" si="368"/>
        <v>0</v>
      </c>
    </row>
    <row r="4708" spans="1:12" ht="15" x14ac:dyDescent="0.25">
      <c r="A4708" s="167">
        <f t="shared" si="366"/>
        <v>127.08000000001243</v>
      </c>
      <c r="B4708" s="325">
        <f t="shared" si="369"/>
        <v>0.52950000000005182</v>
      </c>
      <c r="C4708" s="167">
        <f t="shared" si="365"/>
        <v>204.68999999999068</v>
      </c>
      <c r="D4708" s="167">
        <f>IF('Lineær programmering opg 4'!$M$4=0,"-",(-A4708+'Lineær programmering opg 4'!$M$4)/'Lineær programmering opg 4'!$K$4*-1)</f>
        <v>225.83999999997513</v>
      </c>
      <c r="E4708" s="167">
        <f>IF('Lineær programmering opg 4'!$M$5=0,"-",(-A4708+'Lineær programmering opg 4'!$M$5)/'Lineær programmering opg 4'!$K$5*-1)</f>
        <v>204.68999999999068</v>
      </c>
      <c r="F4708" s="167" t="str">
        <f>IF('Lineær programmering opg 4'!$E$6=0,"-",(-A4708+'Lineær programmering opg 4'!$M$6)/'Lineær programmering opg 4'!$K$6*-1)</f>
        <v>-</v>
      </c>
      <c r="G4708" s="167" t="str">
        <f>IF('Lineær programmering opg 4'!$D$7=0,"-",((-A4708+'Lineær programmering opg 4'!$M$7)/'Lineær programmering opg 4'!$K$7)*-1)</f>
        <v>-</v>
      </c>
      <c r="H4708" s="167" t="str">
        <f>IF('Lineær programmering opg 4'!$C$8=0,"-",((-A4708+'Lineær programmering opg 4'!$M$8)/'Lineær programmering opg 4'!$K$8)*-1)</f>
        <v>-</v>
      </c>
      <c r="I4708" s="167" t="str">
        <f>IF('Lineær programmering opg 4'!$D$8=0,"-",'Lineær programmering opg 4'!$G$8)</f>
        <v>-</v>
      </c>
      <c r="J4708" s="295">
        <f>A4708*'Lineær programmering opg 4'!$C$11+Datatabel!C4708*'Lineær programmering opg 4'!$D$11</f>
        <v>43411.499999999847</v>
      </c>
      <c r="K4708" s="9">
        <f t="shared" si="367"/>
        <v>0</v>
      </c>
      <c r="L4708" s="9">
        <f t="shared" si="368"/>
        <v>0</v>
      </c>
    </row>
    <row r="4709" spans="1:12" ht="15" x14ac:dyDescent="0.25">
      <c r="A4709" s="167">
        <f t="shared" si="366"/>
        <v>127.05600000001243</v>
      </c>
      <c r="B4709" s="325">
        <f t="shared" si="369"/>
        <v>0.52940000000005183</v>
      </c>
      <c r="C4709" s="167">
        <f t="shared" si="365"/>
        <v>204.70799999999068</v>
      </c>
      <c r="D4709" s="167">
        <f>IF('Lineær programmering opg 4'!$M$4=0,"-",(-A4709+'Lineær programmering opg 4'!$M$4)/'Lineær programmering opg 4'!$K$4*-1)</f>
        <v>225.88799999997514</v>
      </c>
      <c r="E4709" s="167">
        <f>IF('Lineær programmering opg 4'!$M$5=0,"-",(-A4709+'Lineær programmering opg 4'!$M$5)/'Lineær programmering opg 4'!$K$5*-1)</f>
        <v>204.70799999999068</v>
      </c>
      <c r="F4709" s="167" t="str">
        <f>IF('Lineær programmering opg 4'!$E$6=0,"-",(-A4709+'Lineær programmering opg 4'!$M$6)/'Lineær programmering opg 4'!$K$6*-1)</f>
        <v>-</v>
      </c>
      <c r="G4709" s="167" t="str">
        <f>IF('Lineær programmering opg 4'!$D$7=0,"-",((-A4709+'Lineær programmering opg 4'!$M$7)/'Lineær programmering opg 4'!$K$7)*-1)</f>
        <v>-</v>
      </c>
      <c r="H4709" s="167" t="str">
        <f>IF('Lineær programmering opg 4'!$C$8=0,"-",((-A4709+'Lineær programmering opg 4'!$M$8)/'Lineær programmering opg 4'!$K$8)*-1)</f>
        <v>-</v>
      </c>
      <c r="I4709" s="167" t="str">
        <f>IF('Lineær programmering opg 4'!$D$8=0,"-",'Lineær programmering opg 4'!$G$8)</f>
        <v>-</v>
      </c>
      <c r="J4709" s="295">
        <f>A4709*'Lineær programmering opg 4'!$C$11+Datatabel!C4709*'Lineær programmering opg 4'!$D$11</f>
        <v>43411.799999999843</v>
      </c>
      <c r="K4709" s="9">
        <f t="shared" si="367"/>
        <v>0</v>
      </c>
      <c r="L4709" s="9">
        <f t="shared" si="368"/>
        <v>0</v>
      </c>
    </row>
    <row r="4710" spans="1:12" ht="15" x14ac:dyDescent="0.25">
      <c r="A4710" s="167">
        <f t="shared" si="366"/>
        <v>127.03200000001245</v>
      </c>
      <c r="B4710" s="325">
        <f t="shared" si="369"/>
        <v>0.52930000000005184</v>
      </c>
      <c r="C4710" s="167">
        <f t="shared" si="365"/>
        <v>204.72599999999068</v>
      </c>
      <c r="D4710" s="167">
        <f>IF('Lineær programmering opg 4'!$M$4=0,"-",(-A4710+'Lineær programmering opg 4'!$M$4)/'Lineær programmering opg 4'!$K$4*-1)</f>
        <v>225.93599999997511</v>
      </c>
      <c r="E4710" s="167">
        <f>IF('Lineær programmering opg 4'!$M$5=0,"-",(-A4710+'Lineær programmering opg 4'!$M$5)/'Lineær programmering opg 4'!$K$5*-1)</f>
        <v>204.72599999999068</v>
      </c>
      <c r="F4710" s="167" t="str">
        <f>IF('Lineær programmering opg 4'!$E$6=0,"-",(-A4710+'Lineær programmering opg 4'!$M$6)/'Lineær programmering opg 4'!$K$6*-1)</f>
        <v>-</v>
      </c>
      <c r="G4710" s="167" t="str">
        <f>IF('Lineær programmering opg 4'!$D$7=0,"-",((-A4710+'Lineær programmering opg 4'!$M$7)/'Lineær programmering opg 4'!$K$7)*-1)</f>
        <v>-</v>
      </c>
      <c r="H4710" s="167" t="str">
        <f>IF('Lineær programmering opg 4'!$C$8=0,"-",((-A4710+'Lineær programmering opg 4'!$M$8)/'Lineær programmering opg 4'!$K$8)*-1)</f>
        <v>-</v>
      </c>
      <c r="I4710" s="167" t="str">
        <f>IF('Lineær programmering opg 4'!$D$8=0,"-",'Lineær programmering opg 4'!$G$8)</f>
        <v>-</v>
      </c>
      <c r="J4710" s="295">
        <f>A4710*'Lineær programmering opg 4'!$C$11+Datatabel!C4710*'Lineær programmering opg 4'!$D$11</f>
        <v>43412.099999999846</v>
      </c>
      <c r="K4710" s="9">
        <f t="shared" si="367"/>
        <v>0</v>
      </c>
      <c r="L4710" s="9">
        <f t="shared" si="368"/>
        <v>0</v>
      </c>
    </row>
    <row r="4711" spans="1:12" ht="15" x14ac:dyDescent="0.25">
      <c r="A4711" s="167">
        <f t="shared" si="366"/>
        <v>127.00800000001244</v>
      </c>
      <c r="B4711" s="325">
        <f t="shared" si="369"/>
        <v>0.52920000000005185</v>
      </c>
      <c r="C4711" s="167">
        <f t="shared" si="365"/>
        <v>204.74399999999068</v>
      </c>
      <c r="D4711" s="167">
        <f>IF('Lineær programmering opg 4'!$M$4=0,"-",(-A4711+'Lineær programmering opg 4'!$M$4)/'Lineær programmering opg 4'!$K$4*-1)</f>
        <v>225.98399999997511</v>
      </c>
      <c r="E4711" s="167">
        <f>IF('Lineær programmering opg 4'!$M$5=0,"-",(-A4711+'Lineær programmering opg 4'!$M$5)/'Lineær programmering opg 4'!$K$5*-1)</f>
        <v>204.74399999999068</v>
      </c>
      <c r="F4711" s="167" t="str">
        <f>IF('Lineær programmering opg 4'!$E$6=0,"-",(-A4711+'Lineær programmering opg 4'!$M$6)/'Lineær programmering opg 4'!$K$6*-1)</f>
        <v>-</v>
      </c>
      <c r="G4711" s="167" t="str">
        <f>IF('Lineær programmering opg 4'!$D$7=0,"-",((-A4711+'Lineær programmering opg 4'!$M$7)/'Lineær programmering opg 4'!$K$7)*-1)</f>
        <v>-</v>
      </c>
      <c r="H4711" s="167" t="str">
        <f>IF('Lineær programmering opg 4'!$C$8=0,"-",((-A4711+'Lineær programmering opg 4'!$M$8)/'Lineær programmering opg 4'!$K$8)*-1)</f>
        <v>-</v>
      </c>
      <c r="I4711" s="167" t="str">
        <f>IF('Lineær programmering opg 4'!$D$8=0,"-",'Lineær programmering opg 4'!$G$8)</f>
        <v>-</v>
      </c>
      <c r="J4711" s="295">
        <f>A4711*'Lineær programmering opg 4'!$C$11+Datatabel!C4711*'Lineær programmering opg 4'!$D$11</f>
        <v>43412.399999999849</v>
      </c>
      <c r="K4711" s="9">
        <f t="shared" si="367"/>
        <v>0</v>
      </c>
      <c r="L4711" s="9">
        <f t="shared" si="368"/>
        <v>0</v>
      </c>
    </row>
    <row r="4712" spans="1:12" ht="15" x14ac:dyDescent="0.25">
      <c r="A4712" s="167">
        <f t="shared" si="366"/>
        <v>126.98400000001244</v>
      </c>
      <c r="B4712" s="325">
        <f t="shared" si="369"/>
        <v>0.52910000000005186</v>
      </c>
      <c r="C4712" s="167">
        <f t="shared" si="365"/>
        <v>204.76199999999068</v>
      </c>
      <c r="D4712" s="167">
        <f>IF('Lineær programmering opg 4'!$M$4=0,"-",(-A4712+'Lineær programmering opg 4'!$M$4)/'Lineær programmering opg 4'!$K$4*-1)</f>
        <v>226.03199999997511</v>
      </c>
      <c r="E4712" s="167">
        <f>IF('Lineær programmering opg 4'!$M$5=0,"-",(-A4712+'Lineær programmering opg 4'!$M$5)/'Lineær programmering opg 4'!$K$5*-1)</f>
        <v>204.76199999999068</v>
      </c>
      <c r="F4712" s="167" t="str">
        <f>IF('Lineær programmering opg 4'!$E$6=0,"-",(-A4712+'Lineær programmering opg 4'!$M$6)/'Lineær programmering opg 4'!$K$6*-1)</f>
        <v>-</v>
      </c>
      <c r="G4712" s="167" t="str">
        <f>IF('Lineær programmering opg 4'!$D$7=0,"-",((-A4712+'Lineær programmering opg 4'!$M$7)/'Lineær programmering opg 4'!$K$7)*-1)</f>
        <v>-</v>
      </c>
      <c r="H4712" s="167" t="str">
        <f>IF('Lineær programmering opg 4'!$C$8=0,"-",((-A4712+'Lineær programmering opg 4'!$M$8)/'Lineær programmering opg 4'!$K$8)*-1)</f>
        <v>-</v>
      </c>
      <c r="I4712" s="167" t="str">
        <f>IF('Lineær programmering opg 4'!$D$8=0,"-",'Lineær programmering opg 4'!$G$8)</f>
        <v>-</v>
      </c>
      <c r="J4712" s="295">
        <f>A4712*'Lineær programmering opg 4'!$C$11+Datatabel!C4712*'Lineær programmering opg 4'!$D$11</f>
        <v>43412.699999999844</v>
      </c>
      <c r="K4712" s="9">
        <f t="shared" si="367"/>
        <v>0</v>
      </c>
      <c r="L4712" s="9">
        <f t="shared" si="368"/>
        <v>0</v>
      </c>
    </row>
    <row r="4713" spans="1:12" ht="15" x14ac:dyDescent="0.25">
      <c r="A4713" s="167">
        <f t="shared" si="366"/>
        <v>126.96000000001246</v>
      </c>
      <c r="B4713" s="325">
        <f t="shared" si="369"/>
        <v>0.52900000000005187</v>
      </c>
      <c r="C4713" s="167">
        <f t="shared" si="365"/>
        <v>204.77999999999068</v>
      </c>
      <c r="D4713" s="167">
        <f>IF('Lineær programmering opg 4'!$M$4=0,"-",(-A4713+'Lineær programmering opg 4'!$M$4)/'Lineær programmering opg 4'!$K$4*-1)</f>
        <v>226.07999999997509</v>
      </c>
      <c r="E4713" s="167">
        <f>IF('Lineær programmering opg 4'!$M$5=0,"-",(-A4713+'Lineær programmering opg 4'!$M$5)/'Lineær programmering opg 4'!$K$5*-1)</f>
        <v>204.77999999999068</v>
      </c>
      <c r="F4713" s="167" t="str">
        <f>IF('Lineær programmering opg 4'!$E$6=0,"-",(-A4713+'Lineær programmering opg 4'!$M$6)/'Lineær programmering opg 4'!$K$6*-1)</f>
        <v>-</v>
      </c>
      <c r="G4713" s="167" t="str">
        <f>IF('Lineær programmering opg 4'!$D$7=0,"-",((-A4713+'Lineær programmering opg 4'!$M$7)/'Lineær programmering opg 4'!$K$7)*-1)</f>
        <v>-</v>
      </c>
      <c r="H4713" s="167" t="str">
        <f>IF('Lineær programmering opg 4'!$C$8=0,"-",((-A4713+'Lineær programmering opg 4'!$M$8)/'Lineær programmering opg 4'!$K$8)*-1)</f>
        <v>-</v>
      </c>
      <c r="I4713" s="167" t="str">
        <f>IF('Lineær programmering opg 4'!$D$8=0,"-",'Lineær programmering opg 4'!$G$8)</f>
        <v>-</v>
      </c>
      <c r="J4713" s="295">
        <f>A4713*'Lineær programmering opg 4'!$C$11+Datatabel!C4713*'Lineær programmering opg 4'!$D$11</f>
        <v>43412.999999999847</v>
      </c>
      <c r="K4713" s="9">
        <f t="shared" si="367"/>
        <v>0</v>
      </c>
      <c r="L4713" s="9">
        <f t="shared" si="368"/>
        <v>0</v>
      </c>
    </row>
    <row r="4714" spans="1:12" ht="15" x14ac:dyDescent="0.25">
      <c r="A4714" s="167">
        <f t="shared" si="366"/>
        <v>126.93600000001246</v>
      </c>
      <c r="B4714" s="325">
        <f t="shared" si="369"/>
        <v>0.52890000000005188</v>
      </c>
      <c r="C4714" s="167">
        <f t="shared" si="365"/>
        <v>204.79799999999068</v>
      </c>
      <c r="D4714" s="167">
        <f>IF('Lineær programmering opg 4'!$M$4=0,"-",(-A4714+'Lineær programmering opg 4'!$M$4)/'Lineær programmering opg 4'!$K$4*-1)</f>
        <v>226.12799999997509</v>
      </c>
      <c r="E4714" s="167">
        <f>IF('Lineær programmering opg 4'!$M$5=0,"-",(-A4714+'Lineær programmering opg 4'!$M$5)/'Lineær programmering opg 4'!$K$5*-1)</f>
        <v>204.79799999999068</v>
      </c>
      <c r="F4714" s="167" t="str">
        <f>IF('Lineær programmering opg 4'!$E$6=0,"-",(-A4714+'Lineær programmering opg 4'!$M$6)/'Lineær programmering opg 4'!$K$6*-1)</f>
        <v>-</v>
      </c>
      <c r="G4714" s="167" t="str">
        <f>IF('Lineær programmering opg 4'!$D$7=0,"-",((-A4714+'Lineær programmering opg 4'!$M$7)/'Lineær programmering opg 4'!$K$7)*-1)</f>
        <v>-</v>
      </c>
      <c r="H4714" s="167" t="str">
        <f>IF('Lineær programmering opg 4'!$C$8=0,"-",((-A4714+'Lineær programmering opg 4'!$M$8)/'Lineær programmering opg 4'!$K$8)*-1)</f>
        <v>-</v>
      </c>
      <c r="I4714" s="167" t="str">
        <f>IF('Lineær programmering opg 4'!$D$8=0,"-",'Lineær programmering opg 4'!$G$8)</f>
        <v>-</v>
      </c>
      <c r="J4714" s="295">
        <f>A4714*'Lineær programmering opg 4'!$C$11+Datatabel!C4714*'Lineær programmering opg 4'!$D$11</f>
        <v>43413.299999999843</v>
      </c>
      <c r="K4714" s="9">
        <f t="shared" si="367"/>
        <v>0</v>
      </c>
      <c r="L4714" s="9">
        <f t="shared" si="368"/>
        <v>0</v>
      </c>
    </row>
    <row r="4715" spans="1:12" ht="15" x14ac:dyDescent="0.25">
      <c r="A4715" s="167">
        <f t="shared" si="366"/>
        <v>126.91200000001245</v>
      </c>
      <c r="B4715" s="325">
        <f t="shared" si="369"/>
        <v>0.5288000000000519</v>
      </c>
      <c r="C4715" s="167">
        <f t="shared" si="365"/>
        <v>204.81599999999068</v>
      </c>
      <c r="D4715" s="167">
        <f>IF('Lineær programmering opg 4'!$M$4=0,"-",(-A4715+'Lineær programmering opg 4'!$M$4)/'Lineær programmering opg 4'!$K$4*-1)</f>
        <v>226.17599999997509</v>
      </c>
      <c r="E4715" s="167">
        <f>IF('Lineær programmering opg 4'!$M$5=0,"-",(-A4715+'Lineær programmering opg 4'!$M$5)/'Lineær programmering opg 4'!$K$5*-1)</f>
        <v>204.81599999999068</v>
      </c>
      <c r="F4715" s="167" t="str">
        <f>IF('Lineær programmering opg 4'!$E$6=0,"-",(-A4715+'Lineær programmering opg 4'!$M$6)/'Lineær programmering opg 4'!$K$6*-1)</f>
        <v>-</v>
      </c>
      <c r="G4715" s="167" t="str">
        <f>IF('Lineær programmering opg 4'!$D$7=0,"-",((-A4715+'Lineær programmering opg 4'!$M$7)/'Lineær programmering opg 4'!$K$7)*-1)</f>
        <v>-</v>
      </c>
      <c r="H4715" s="167" t="str">
        <f>IF('Lineær programmering opg 4'!$C$8=0,"-",((-A4715+'Lineær programmering opg 4'!$M$8)/'Lineær programmering opg 4'!$K$8)*-1)</f>
        <v>-</v>
      </c>
      <c r="I4715" s="167" t="str">
        <f>IF('Lineær programmering opg 4'!$D$8=0,"-",'Lineær programmering opg 4'!$G$8)</f>
        <v>-</v>
      </c>
      <c r="J4715" s="295">
        <f>A4715*'Lineær programmering opg 4'!$C$11+Datatabel!C4715*'Lineær programmering opg 4'!$D$11</f>
        <v>43413.599999999846</v>
      </c>
      <c r="K4715" s="9">
        <f t="shared" si="367"/>
        <v>0</v>
      </c>
      <c r="L4715" s="9">
        <f t="shared" si="368"/>
        <v>0</v>
      </c>
    </row>
    <row r="4716" spans="1:12" ht="15" x14ac:dyDescent="0.25">
      <c r="A4716" s="167">
        <f t="shared" si="366"/>
        <v>126.88800000001245</v>
      </c>
      <c r="B4716" s="325">
        <f t="shared" si="369"/>
        <v>0.52870000000005191</v>
      </c>
      <c r="C4716" s="167">
        <f t="shared" si="365"/>
        <v>204.83399999999068</v>
      </c>
      <c r="D4716" s="167">
        <f>IF('Lineær programmering opg 4'!$M$4=0,"-",(-A4716+'Lineær programmering opg 4'!$M$4)/'Lineær programmering opg 4'!$K$4*-1)</f>
        <v>226.22399999997509</v>
      </c>
      <c r="E4716" s="167">
        <f>IF('Lineær programmering opg 4'!$M$5=0,"-",(-A4716+'Lineær programmering opg 4'!$M$5)/'Lineær programmering opg 4'!$K$5*-1)</f>
        <v>204.83399999999068</v>
      </c>
      <c r="F4716" s="167" t="str">
        <f>IF('Lineær programmering opg 4'!$E$6=0,"-",(-A4716+'Lineær programmering opg 4'!$M$6)/'Lineær programmering opg 4'!$K$6*-1)</f>
        <v>-</v>
      </c>
      <c r="G4716" s="167" t="str">
        <f>IF('Lineær programmering opg 4'!$D$7=0,"-",((-A4716+'Lineær programmering opg 4'!$M$7)/'Lineær programmering opg 4'!$K$7)*-1)</f>
        <v>-</v>
      </c>
      <c r="H4716" s="167" t="str">
        <f>IF('Lineær programmering opg 4'!$C$8=0,"-",((-A4716+'Lineær programmering opg 4'!$M$8)/'Lineær programmering opg 4'!$K$8)*-1)</f>
        <v>-</v>
      </c>
      <c r="I4716" s="167" t="str">
        <f>IF('Lineær programmering opg 4'!$D$8=0,"-",'Lineær programmering opg 4'!$G$8)</f>
        <v>-</v>
      </c>
      <c r="J4716" s="295">
        <f>A4716*'Lineær programmering opg 4'!$C$11+Datatabel!C4716*'Lineær programmering opg 4'!$D$11</f>
        <v>43413.899999999849</v>
      </c>
      <c r="K4716" s="9">
        <f t="shared" si="367"/>
        <v>0</v>
      </c>
      <c r="L4716" s="9">
        <f t="shared" si="368"/>
        <v>0</v>
      </c>
    </row>
    <row r="4717" spans="1:12" ht="15" x14ac:dyDescent="0.25">
      <c r="A4717" s="167">
        <f t="shared" si="366"/>
        <v>126.86400000001245</v>
      </c>
      <c r="B4717" s="325">
        <f t="shared" si="369"/>
        <v>0.52860000000005192</v>
      </c>
      <c r="C4717" s="167">
        <f t="shared" si="365"/>
        <v>204.85199999999068</v>
      </c>
      <c r="D4717" s="167">
        <f>IF('Lineær programmering opg 4'!$M$4=0,"-",(-A4717+'Lineær programmering opg 4'!$M$4)/'Lineær programmering opg 4'!$K$4*-1)</f>
        <v>226.27199999997509</v>
      </c>
      <c r="E4717" s="167">
        <f>IF('Lineær programmering opg 4'!$M$5=0,"-",(-A4717+'Lineær programmering opg 4'!$M$5)/'Lineær programmering opg 4'!$K$5*-1)</f>
        <v>204.85199999999068</v>
      </c>
      <c r="F4717" s="167" t="str">
        <f>IF('Lineær programmering opg 4'!$E$6=0,"-",(-A4717+'Lineær programmering opg 4'!$M$6)/'Lineær programmering opg 4'!$K$6*-1)</f>
        <v>-</v>
      </c>
      <c r="G4717" s="167" t="str">
        <f>IF('Lineær programmering opg 4'!$D$7=0,"-",((-A4717+'Lineær programmering opg 4'!$M$7)/'Lineær programmering opg 4'!$K$7)*-1)</f>
        <v>-</v>
      </c>
      <c r="H4717" s="167" t="str">
        <f>IF('Lineær programmering opg 4'!$C$8=0,"-",((-A4717+'Lineær programmering opg 4'!$M$8)/'Lineær programmering opg 4'!$K$8)*-1)</f>
        <v>-</v>
      </c>
      <c r="I4717" s="167" t="str">
        <f>IF('Lineær programmering opg 4'!$D$8=0,"-",'Lineær programmering opg 4'!$G$8)</f>
        <v>-</v>
      </c>
      <c r="J4717" s="295">
        <f>A4717*'Lineær programmering opg 4'!$C$11+Datatabel!C4717*'Lineær programmering opg 4'!$D$11</f>
        <v>43414.199999999852</v>
      </c>
      <c r="K4717" s="9">
        <f t="shared" si="367"/>
        <v>0</v>
      </c>
      <c r="L4717" s="9">
        <f t="shared" si="368"/>
        <v>0</v>
      </c>
    </row>
    <row r="4718" spans="1:12" ht="15" x14ac:dyDescent="0.25">
      <c r="A4718" s="167">
        <f t="shared" si="366"/>
        <v>126.84000000001247</v>
      </c>
      <c r="B4718" s="325">
        <f t="shared" si="369"/>
        <v>0.52850000000005193</v>
      </c>
      <c r="C4718" s="167">
        <f t="shared" si="365"/>
        <v>204.86999999999065</v>
      </c>
      <c r="D4718" s="167">
        <f>IF('Lineær programmering opg 4'!$M$4=0,"-",(-A4718+'Lineær programmering opg 4'!$M$4)/'Lineær programmering opg 4'!$K$4*-1)</f>
        <v>226.31999999997507</v>
      </c>
      <c r="E4718" s="167">
        <f>IF('Lineær programmering opg 4'!$M$5=0,"-",(-A4718+'Lineær programmering opg 4'!$M$5)/'Lineær programmering opg 4'!$K$5*-1)</f>
        <v>204.86999999999065</v>
      </c>
      <c r="F4718" s="167" t="str">
        <f>IF('Lineær programmering opg 4'!$E$6=0,"-",(-A4718+'Lineær programmering opg 4'!$M$6)/'Lineær programmering opg 4'!$K$6*-1)</f>
        <v>-</v>
      </c>
      <c r="G4718" s="167" t="str">
        <f>IF('Lineær programmering opg 4'!$D$7=0,"-",((-A4718+'Lineær programmering opg 4'!$M$7)/'Lineær programmering opg 4'!$K$7)*-1)</f>
        <v>-</v>
      </c>
      <c r="H4718" s="167" t="str">
        <f>IF('Lineær programmering opg 4'!$C$8=0,"-",((-A4718+'Lineær programmering opg 4'!$M$8)/'Lineær programmering opg 4'!$K$8)*-1)</f>
        <v>-</v>
      </c>
      <c r="I4718" s="167" t="str">
        <f>IF('Lineær programmering opg 4'!$D$8=0,"-",'Lineær programmering opg 4'!$G$8)</f>
        <v>-</v>
      </c>
      <c r="J4718" s="295">
        <f>A4718*'Lineær programmering opg 4'!$C$11+Datatabel!C4718*'Lineær programmering opg 4'!$D$11</f>
        <v>43414.499999999847</v>
      </c>
      <c r="K4718" s="9">
        <f t="shared" si="367"/>
        <v>0</v>
      </c>
      <c r="L4718" s="9">
        <f t="shared" si="368"/>
        <v>0</v>
      </c>
    </row>
    <row r="4719" spans="1:12" ht="15" x14ac:dyDescent="0.25">
      <c r="A4719" s="167">
        <f t="shared" si="366"/>
        <v>126.81600000001247</v>
      </c>
      <c r="B4719" s="325">
        <f t="shared" si="369"/>
        <v>0.52840000000005194</v>
      </c>
      <c r="C4719" s="167">
        <f t="shared" si="365"/>
        <v>204.88799999999065</v>
      </c>
      <c r="D4719" s="167">
        <f>IF('Lineær programmering opg 4'!$M$4=0,"-",(-A4719+'Lineær programmering opg 4'!$M$4)/'Lineær programmering opg 4'!$K$4*-1)</f>
        <v>226.36799999997507</v>
      </c>
      <c r="E4719" s="167">
        <f>IF('Lineær programmering opg 4'!$M$5=0,"-",(-A4719+'Lineær programmering opg 4'!$M$5)/'Lineær programmering opg 4'!$K$5*-1)</f>
        <v>204.88799999999065</v>
      </c>
      <c r="F4719" s="167" t="str">
        <f>IF('Lineær programmering opg 4'!$E$6=0,"-",(-A4719+'Lineær programmering opg 4'!$M$6)/'Lineær programmering opg 4'!$K$6*-1)</f>
        <v>-</v>
      </c>
      <c r="G4719" s="167" t="str">
        <f>IF('Lineær programmering opg 4'!$D$7=0,"-",((-A4719+'Lineær programmering opg 4'!$M$7)/'Lineær programmering opg 4'!$K$7)*-1)</f>
        <v>-</v>
      </c>
      <c r="H4719" s="167" t="str">
        <f>IF('Lineær programmering opg 4'!$C$8=0,"-",((-A4719+'Lineær programmering opg 4'!$M$8)/'Lineær programmering opg 4'!$K$8)*-1)</f>
        <v>-</v>
      </c>
      <c r="I4719" s="167" t="str">
        <f>IF('Lineær programmering opg 4'!$D$8=0,"-",'Lineær programmering opg 4'!$G$8)</f>
        <v>-</v>
      </c>
      <c r="J4719" s="295">
        <f>A4719*'Lineær programmering opg 4'!$C$11+Datatabel!C4719*'Lineær programmering opg 4'!$D$11</f>
        <v>43414.799999999843</v>
      </c>
      <c r="K4719" s="9">
        <f t="shared" si="367"/>
        <v>0</v>
      </c>
      <c r="L4719" s="9">
        <f t="shared" si="368"/>
        <v>0</v>
      </c>
    </row>
    <row r="4720" spans="1:12" ht="15" x14ac:dyDescent="0.25">
      <c r="A4720" s="167">
        <f t="shared" si="366"/>
        <v>126.79200000001246</v>
      </c>
      <c r="B4720" s="325">
        <f t="shared" si="369"/>
        <v>0.52830000000005195</v>
      </c>
      <c r="C4720" s="167">
        <f t="shared" si="365"/>
        <v>204.90599999999066</v>
      </c>
      <c r="D4720" s="167">
        <f>IF('Lineær programmering opg 4'!$M$4=0,"-",(-A4720+'Lineær programmering opg 4'!$M$4)/'Lineær programmering opg 4'!$K$4*-1)</f>
        <v>226.41599999997507</v>
      </c>
      <c r="E4720" s="167">
        <f>IF('Lineær programmering opg 4'!$M$5=0,"-",(-A4720+'Lineær programmering opg 4'!$M$5)/'Lineær programmering opg 4'!$K$5*-1)</f>
        <v>204.90599999999066</v>
      </c>
      <c r="F4720" s="167" t="str">
        <f>IF('Lineær programmering opg 4'!$E$6=0,"-",(-A4720+'Lineær programmering opg 4'!$M$6)/'Lineær programmering opg 4'!$K$6*-1)</f>
        <v>-</v>
      </c>
      <c r="G4720" s="167" t="str">
        <f>IF('Lineær programmering opg 4'!$D$7=0,"-",((-A4720+'Lineær programmering opg 4'!$M$7)/'Lineær programmering opg 4'!$K$7)*-1)</f>
        <v>-</v>
      </c>
      <c r="H4720" s="167" t="str">
        <f>IF('Lineær programmering opg 4'!$C$8=0,"-",((-A4720+'Lineær programmering opg 4'!$M$8)/'Lineær programmering opg 4'!$K$8)*-1)</f>
        <v>-</v>
      </c>
      <c r="I4720" s="167" t="str">
        <f>IF('Lineær programmering opg 4'!$D$8=0,"-",'Lineær programmering opg 4'!$G$8)</f>
        <v>-</v>
      </c>
      <c r="J4720" s="295">
        <f>A4720*'Lineær programmering opg 4'!$C$11+Datatabel!C4720*'Lineær programmering opg 4'!$D$11</f>
        <v>43415.099999999846</v>
      </c>
      <c r="K4720" s="9">
        <f t="shared" si="367"/>
        <v>0</v>
      </c>
      <c r="L4720" s="9">
        <f t="shared" si="368"/>
        <v>0</v>
      </c>
    </row>
    <row r="4721" spans="1:12" ht="15" x14ac:dyDescent="0.25">
      <c r="A4721" s="167">
        <f t="shared" si="366"/>
        <v>126.76800000001248</v>
      </c>
      <c r="B4721" s="325">
        <f t="shared" si="369"/>
        <v>0.52820000000005196</v>
      </c>
      <c r="C4721" s="167">
        <f t="shared" si="365"/>
        <v>204.92399999999066</v>
      </c>
      <c r="D4721" s="167">
        <f>IF('Lineær programmering opg 4'!$M$4=0,"-",(-A4721+'Lineær programmering opg 4'!$M$4)/'Lineær programmering opg 4'!$K$4*-1)</f>
        <v>226.46399999997504</v>
      </c>
      <c r="E4721" s="167">
        <f>IF('Lineær programmering opg 4'!$M$5=0,"-",(-A4721+'Lineær programmering opg 4'!$M$5)/'Lineær programmering opg 4'!$K$5*-1)</f>
        <v>204.92399999999066</v>
      </c>
      <c r="F4721" s="167" t="str">
        <f>IF('Lineær programmering opg 4'!$E$6=0,"-",(-A4721+'Lineær programmering opg 4'!$M$6)/'Lineær programmering opg 4'!$K$6*-1)</f>
        <v>-</v>
      </c>
      <c r="G4721" s="167" t="str">
        <f>IF('Lineær programmering opg 4'!$D$7=0,"-",((-A4721+'Lineær programmering opg 4'!$M$7)/'Lineær programmering opg 4'!$K$7)*-1)</f>
        <v>-</v>
      </c>
      <c r="H4721" s="167" t="str">
        <f>IF('Lineær programmering opg 4'!$C$8=0,"-",((-A4721+'Lineær programmering opg 4'!$M$8)/'Lineær programmering opg 4'!$K$8)*-1)</f>
        <v>-</v>
      </c>
      <c r="I4721" s="167" t="str">
        <f>IF('Lineær programmering opg 4'!$D$8=0,"-",'Lineær programmering opg 4'!$G$8)</f>
        <v>-</v>
      </c>
      <c r="J4721" s="295">
        <f>A4721*'Lineær programmering opg 4'!$C$11+Datatabel!C4721*'Lineær programmering opg 4'!$D$11</f>
        <v>43415.399999999849</v>
      </c>
      <c r="K4721" s="9">
        <f t="shared" si="367"/>
        <v>0</v>
      </c>
      <c r="L4721" s="9">
        <f t="shared" si="368"/>
        <v>0</v>
      </c>
    </row>
    <row r="4722" spans="1:12" ht="15" x14ac:dyDescent="0.25">
      <c r="A4722" s="167">
        <f t="shared" si="366"/>
        <v>126.74400000001248</v>
      </c>
      <c r="B4722" s="325">
        <f t="shared" si="369"/>
        <v>0.52810000000005197</v>
      </c>
      <c r="C4722" s="167">
        <f t="shared" si="365"/>
        <v>204.94199999999066</v>
      </c>
      <c r="D4722" s="167">
        <f>IF('Lineær programmering opg 4'!$M$4=0,"-",(-A4722+'Lineær programmering opg 4'!$M$4)/'Lineær programmering opg 4'!$K$4*-1)</f>
        <v>226.51199999997505</v>
      </c>
      <c r="E4722" s="167">
        <f>IF('Lineær programmering opg 4'!$M$5=0,"-",(-A4722+'Lineær programmering opg 4'!$M$5)/'Lineær programmering opg 4'!$K$5*-1)</f>
        <v>204.94199999999066</v>
      </c>
      <c r="F4722" s="167" t="str">
        <f>IF('Lineær programmering opg 4'!$E$6=0,"-",(-A4722+'Lineær programmering opg 4'!$M$6)/'Lineær programmering opg 4'!$K$6*-1)</f>
        <v>-</v>
      </c>
      <c r="G4722" s="167" t="str">
        <f>IF('Lineær programmering opg 4'!$D$7=0,"-",((-A4722+'Lineær programmering opg 4'!$M$7)/'Lineær programmering opg 4'!$K$7)*-1)</f>
        <v>-</v>
      </c>
      <c r="H4722" s="167" t="str">
        <f>IF('Lineær programmering opg 4'!$C$8=0,"-",((-A4722+'Lineær programmering opg 4'!$M$8)/'Lineær programmering opg 4'!$K$8)*-1)</f>
        <v>-</v>
      </c>
      <c r="I4722" s="167" t="str">
        <f>IF('Lineær programmering opg 4'!$D$8=0,"-",'Lineær programmering opg 4'!$G$8)</f>
        <v>-</v>
      </c>
      <c r="J4722" s="295">
        <f>A4722*'Lineær programmering opg 4'!$C$11+Datatabel!C4722*'Lineær programmering opg 4'!$D$11</f>
        <v>43415.699999999844</v>
      </c>
      <c r="K4722" s="9">
        <f t="shared" si="367"/>
        <v>0</v>
      </c>
      <c r="L4722" s="9">
        <f t="shared" si="368"/>
        <v>0</v>
      </c>
    </row>
    <row r="4723" spans="1:12" ht="15" x14ac:dyDescent="0.25">
      <c r="A4723" s="167">
        <f t="shared" si="366"/>
        <v>126.72000000001248</v>
      </c>
      <c r="B4723" s="325">
        <f t="shared" si="369"/>
        <v>0.52800000000005198</v>
      </c>
      <c r="C4723" s="167">
        <f t="shared" si="365"/>
        <v>204.95999999999066</v>
      </c>
      <c r="D4723" s="167">
        <f>IF('Lineær programmering opg 4'!$M$4=0,"-",(-A4723+'Lineær programmering opg 4'!$M$4)/'Lineær programmering opg 4'!$K$4*-1)</f>
        <v>226.55999999997505</v>
      </c>
      <c r="E4723" s="167">
        <f>IF('Lineær programmering opg 4'!$M$5=0,"-",(-A4723+'Lineær programmering opg 4'!$M$5)/'Lineær programmering opg 4'!$K$5*-1)</f>
        <v>204.95999999999066</v>
      </c>
      <c r="F4723" s="167" t="str">
        <f>IF('Lineær programmering opg 4'!$E$6=0,"-",(-A4723+'Lineær programmering opg 4'!$M$6)/'Lineær programmering opg 4'!$K$6*-1)</f>
        <v>-</v>
      </c>
      <c r="G4723" s="167" t="str">
        <f>IF('Lineær programmering opg 4'!$D$7=0,"-",((-A4723+'Lineær programmering opg 4'!$M$7)/'Lineær programmering opg 4'!$K$7)*-1)</f>
        <v>-</v>
      </c>
      <c r="H4723" s="167" t="str">
        <f>IF('Lineær programmering opg 4'!$C$8=0,"-",((-A4723+'Lineær programmering opg 4'!$M$8)/'Lineær programmering opg 4'!$K$8)*-1)</f>
        <v>-</v>
      </c>
      <c r="I4723" s="167" t="str">
        <f>IF('Lineær programmering opg 4'!$D$8=0,"-",'Lineær programmering opg 4'!$G$8)</f>
        <v>-</v>
      </c>
      <c r="J4723" s="295">
        <f>A4723*'Lineær programmering opg 4'!$C$11+Datatabel!C4723*'Lineær programmering opg 4'!$D$11</f>
        <v>43415.999999999847</v>
      </c>
      <c r="K4723" s="9">
        <f t="shared" si="367"/>
        <v>0</v>
      </c>
      <c r="L4723" s="9">
        <f t="shared" si="368"/>
        <v>0</v>
      </c>
    </row>
    <row r="4724" spans="1:12" ht="15" x14ac:dyDescent="0.25">
      <c r="A4724" s="167">
        <f t="shared" si="366"/>
        <v>126.69600000001248</v>
      </c>
      <c r="B4724" s="325">
        <f t="shared" si="369"/>
        <v>0.52790000000005199</v>
      </c>
      <c r="C4724" s="167">
        <f t="shared" si="365"/>
        <v>204.97799999999066</v>
      </c>
      <c r="D4724" s="167">
        <f>IF('Lineær programmering opg 4'!$M$4=0,"-",(-A4724+'Lineær programmering opg 4'!$M$4)/'Lineær programmering opg 4'!$K$4*-1)</f>
        <v>226.60799999997505</v>
      </c>
      <c r="E4724" s="167">
        <f>IF('Lineær programmering opg 4'!$M$5=0,"-",(-A4724+'Lineær programmering opg 4'!$M$5)/'Lineær programmering opg 4'!$K$5*-1)</f>
        <v>204.97799999999066</v>
      </c>
      <c r="F4724" s="167" t="str">
        <f>IF('Lineær programmering opg 4'!$E$6=0,"-",(-A4724+'Lineær programmering opg 4'!$M$6)/'Lineær programmering opg 4'!$K$6*-1)</f>
        <v>-</v>
      </c>
      <c r="G4724" s="167" t="str">
        <f>IF('Lineær programmering opg 4'!$D$7=0,"-",((-A4724+'Lineær programmering opg 4'!$M$7)/'Lineær programmering opg 4'!$K$7)*-1)</f>
        <v>-</v>
      </c>
      <c r="H4724" s="167" t="str">
        <f>IF('Lineær programmering opg 4'!$C$8=0,"-",((-A4724+'Lineær programmering opg 4'!$M$8)/'Lineær programmering opg 4'!$K$8)*-1)</f>
        <v>-</v>
      </c>
      <c r="I4724" s="167" t="str">
        <f>IF('Lineær programmering opg 4'!$D$8=0,"-",'Lineær programmering opg 4'!$G$8)</f>
        <v>-</v>
      </c>
      <c r="J4724" s="295">
        <f>A4724*'Lineær programmering opg 4'!$C$11+Datatabel!C4724*'Lineær programmering opg 4'!$D$11</f>
        <v>43416.29999999985</v>
      </c>
      <c r="K4724" s="9">
        <f t="shared" si="367"/>
        <v>0</v>
      </c>
      <c r="L4724" s="9">
        <f t="shared" si="368"/>
        <v>0</v>
      </c>
    </row>
    <row r="4725" spans="1:12" ht="15" x14ac:dyDescent="0.25">
      <c r="A4725" s="167">
        <f t="shared" si="366"/>
        <v>126.67200000001247</v>
      </c>
      <c r="B4725" s="325">
        <f t="shared" si="369"/>
        <v>0.52780000000005201</v>
      </c>
      <c r="C4725" s="167">
        <f t="shared" si="365"/>
        <v>204.99599999999066</v>
      </c>
      <c r="D4725" s="167">
        <f>IF('Lineær programmering opg 4'!$M$4=0,"-",(-A4725+'Lineær programmering opg 4'!$M$4)/'Lineær programmering opg 4'!$K$4*-1)</f>
        <v>226.65599999997505</v>
      </c>
      <c r="E4725" s="167">
        <f>IF('Lineær programmering opg 4'!$M$5=0,"-",(-A4725+'Lineær programmering opg 4'!$M$5)/'Lineær programmering opg 4'!$K$5*-1)</f>
        <v>204.99599999999066</v>
      </c>
      <c r="F4725" s="167" t="str">
        <f>IF('Lineær programmering opg 4'!$E$6=0,"-",(-A4725+'Lineær programmering opg 4'!$M$6)/'Lineær programmering opg 4'!$K$6*-1)</f>
        <v>-</v>
      </c>
      <c r="G4725" s="167" t="str">
        <f>IF('Lineær programmering opg 4'!$D$7=0,"-",((-A4725+'Lineær programmering opg 4'!$M$7)/'Lineær programmering opg 4'!$K$7)*-1)</f>
        <v>-</v>
      </c>
      <c r="H4725" s="167" t="str">
        <f>IF('Lineær programmering opg 4'!$C$8=0,"-",((-A4725+'Lineær programmering opg 4'!$M$8)/'Lineær programmering opg 4'!$K$8)*-1)</f>
        <v>-</v>
      </c>
      <c r="I4725" s="167" t="str">
        <f>IF('Lineær programmering opg 4'!$D$8=0,"-",'Lineær programmering opg 4'!$G$8)</f>
        <v>-</v>
      </c>
      <c r="J4725" s="295">
        <f>A4725*'Lineær programmering opg 4'!$C$11+Datatabel!C4725*'Lineær programmering opg 4'!$D$11</f>
        <v>43416.599999999846</v>
      </c>
      <c r="K4725" s="9">
        <f t="shared" si="367"/>
        <v>0</v>
      </c>
      <c r="L4725" s="9">
        <f t="shared" si="368"/>
        <v>0</v>
      </c>
    </row>
    <row r="4726" spans="1:12" ht="15" x14ac:dyDescent="0.25">
      <c r="A4726" s="167">
        <f t="shared" si="366"/>
        <v>126.64800000001249</v>
      </c>
      <c r="B4726" s="325">
        <f t="shared" si="369"/>
        <v>0.52770000000005202</v>
      </c>
      <c r="C4726" s="167">
        <f t="shared" si="365"/>
        <v>205.01399999999066</v>
      </c>
      <c r="D4726" s="167">
        <f>IF('Lineær programmering opg 4'!$M$4=0,"-",(-A4726+'Lineær programmering opg 4'!$M$4)/'Lineær programmering opg 4'!$K$4*-1)</f>
        <v>226.70399999997503</v>
      </c>
      <c r="E4726" s="167">
        <f>IF('Lineær programmering opg 4'!$M$5=0,"-",(-A4726+'Lineær programmering opg 4'!$M$5)/'Lineær programmering opg 4'!$K$5*-1)</f>
        <v>205.01399999999066</v>
      </c>
      <c r="F4726" s="167" t="str">
        <f>IF('Lineær programmering opg 4'!$E$6=0,"-",(-A4726+'Lineær programmering opg 4'!$M$6)/'Lineær programmering opg 4'!$K$6*-1)</f>
        <v>-</v>
      </c>
      <c r="G4726" s="167" t="str">
        <f>IF('Lineær programmering opg 4'!$D$7=0,"-",((-A4726+'Lineær programmering opg 4'!$M$7)/'Lineær programmering opg 4'!$K$7)*-1)</f>
        <v>-</v>
      </c>
      <c r="H4726" s="167" t="str">
        <f>IF('Lineær programmering opg 4'!$C$8=0,"-",((-A4726+'Lineær programmering opg 4'!$M$8)/'Lineær programmering opg 4'!$K$8)*-1)</f>
        <v>-</v>
      </c>
      <c r="I4726" s="167" t="str">
        <f>IF('Lineær programmering opg 4'!$D$8=0,"-",'Lineær programmering opg 4'!$G$8)</f>
        <v>-</v>
      </c>
      <c r="J4726" s="295">
        <f>A4726*'Lineær programmering opg 4'!$C$11+Datatabel!C4726*'Lineær programmering opg 4'!$D$11</f>
        <v>43416.899999999849</v>
      </c>
      <c r="K4726" s="9">
        <f t="shared" si="367"/>
        <v>0</v>
      </c>
      <c r="L4726" s="9">
        <f t="shared" si="368"/>
        <v>0</v>
      </c>
    </row>
    <row r="4727" spans="1:12" ht="15" x14ac:dyDescent="0.25">
      <c r="A4727" s="167">
        <f t="shared" si="366"/>
        <v>126.62400000001249</v>
      </c>
      <c r="B4727" s="325">
        <f t="shared" si="369"/>
        <v>0.52760000000005203</v>
      </c>
      <c r="C4727" s="167">
        <f t="shared" si="365"/>
        <v>205.03199999999066</v>
      </c>
      <c r="D4727" s="167">
        <f>IF('Lineær programmering opg 4'!$M$4=0,"-",(-A4727+'Lineær programmering opg 4'!$M$4)/'Lineær programmering opg 4'!$K$4*-1)</f>
        <v>226.75199999997503</v>
      </c>
      <c r="E4727" s="167">
        <f>IF('Lineær programmering opg 4'!$M$5=0,"-",(-A4727+'Lineær programmering opg 4'!$M$5)/'Lineær programmering opg 4'!$K$5*-1)</f>
        <v>205.03199999999066</v>
      </c>
      <c r="F4727" s="167" t="str">
        <f>IF('Lineær programmering opg 4'!$E$6=0,"-",(-A4727+'Lineær programmering opg 4'!$M$6)/'Lineær programmering opg 4'!$K$6*-1)</f>
        <v>-</v>
      </c>
      <c r="G4727" s="167" t="str">
        <f>IF('Lineær programmering opg 4'!$D$7=0,"-",((-A4727+'Lineær programmering opg 4'!$M$7)/'Lineær programmering opg 4'!$K$7)*-1)</f>
        <v>-</v>
      </c>
      <c r="H4727" s="167" t="str">
        <f>IF('Lineær programmering opg 4'!$C$8=0,"-",((-A4727+'Lineær programmering opg 4'!$M$8)/'Lineær programmering opg 4'!$K$8)*-1)</f>
        <v>-</v>
      </c>
      <c r="I4727" s="167" t="str">
        <f>IF('Lineær programmering opg 4'!$D$8=0,"-",'Lineær programmering opg 4'!$G$8)</f>
        <v>-</v>
      </c>
      <c r="J4727" s="295">
        <f>A4727*'Lineær programmering opg 4'!$C$11+Datatabel!C4727*'Lineær programmering opg 4'!$D$11</f>
        <v>43417.199999999852</v>
      </c>
      <c r="K4727" s="9">
        <f t="shared" si="367"/>
        <v>0</v>
      </c>
      <c r="L4727" s="9">
        <f t="shared" si="368"/>
        <v>0</v>
      </c>
    </row>
    <row r="4728" spans="1:12" ht="15" x14ac:dyDescent="0.25">
      <c r="A4728" s="167">
        <f t="shared" si="366"/>
        <v>126.60000000001249</v>
      </c>
      <c r="B4728" s="325">
        <f t="shared" si="369"/>
        <v>0.52750000000005204</v>
      </c>
      <c r="C4728" s="167">
        <f t="shared" si="365"/>
        <v>205.04999999999066</v>
      </c>
      <c r="D4728" s="167">
        <f>IF('Lineær programmering opg 4'!$M$4=0,"-",(-A4728+'Lineær programmering opg 4'!$M$4)/'Lineær programmering opg 4'!$K$4*-1)</f>
        <v>226.79999999997503</v>
      </c>
      <c r="E4728" s="167">
        <f>IF('Lineær programmering opg 4'!$M$5=0,"-",(-A4728+'Lineær programmering opg 4'!$M$5)/'Lineær programmering opg 4'!$K$5*-1)</f>
        <v>205.04999999999066</v>
      </c>
      <c r="F4728" s="167" t="str">
        <f>IF('Lineær programmering opg 4'!$E$6=0,"-",(-A4728+'Lineær programmering opg 4'!$M$6)/'Lineær programmering opg 4'!$K$6*-1)</f>
        <v>-</v>
      </c>
      <c r="G4728" s="167" t="str">
        <f>IF('Lineær programmering opg 4'!$D$7=0,"-",((-A4728+'Lineær programmering opg 4'!$M$7)/'Lineær programmering opg 4'!$K$7)*-1)</f>
        <v>-</v>
      </c>
      <c r="H4728" s="167" t="str">
        <f>IF('Lineær programmering opg 4'!$C$8=0,"-",((-A4728+'Lineær programmering opg 4'!$M$8)/'Lineær programmering opg 4'!$K$8)*-1)</f>
        <v>-</v>
      </c>
      <c r="I4728" s="167" t="str">
        <f>IF('Lineær programmering opg 4'!$D$8=0,"-",'Lineær programmering opg 4'!$G$8)</f>
        <v>-</v>
      </c>
      <c r="J4728" s="295">
        <f>A4728*'Lineær programmering opg 4'!$C$11+Datatabel!C4728*'Lineær programmering opg 4'!$D$11</f>
        <v>43417.499999999847</v>
      </c>
      <c r="K4728" s="9">
        <f t="shared" si="367"/>
        <v>0</v>
      </c>
      <c r="L4728" s="9">
        <f t="shared" si="368"/>
        <v>0</v>
      </c>
    </row>
    <row r="4729" spans="1:12" ht="15" x14ac:dyDescent="0.25">
      <c r="A4729" s="167">
        <f t="shared" si="366"/>
        <v>126.5760000000125</v>
      </c>
      <c r="B4729" s="325">
        <f t="shared" si="369"/>
        <v>0.52740000000005205</v>
      </c>
      <c r="C4729" s="167">
        <f t="shared" si="365"/>
        <v>205.0679999999906</v>
      </c>
      <c r="D4729" s="167">
        <f>IF('Lineær programmering opg 4'!$M$4=0,"-",(-A4729+'Lineær programmering opg 4'!$M$4)/'Lineær programmering opg 4'!$K$4*-1)</f>
        <v>226.847999999975</v>
      </c>
      <c r="E4729" s="167">
        <f>IF('Lineær programmering opg 4'!$M$5=0,"-",(-A4729+'Lineær programmering opg 4'!$M$5)/'Lineær programmering opg 4'!$K$5*-1)</f>
        <v>205.0679999999906</v>
      </c>
      <c r="F4729" s="167" t="str">
        <f>IF('Lineær programmering opg 4'!$E$6=0,"-",(-A4729+'Lineær programmering opg 4'!$M$6)/'Lineær programmering opg 4'!$K$6*-1)</f>
        <v>-</v>
      </c>
      <c r="G4729" s="167" t="str">
        <f>IF('Lineær programmering opg 4'!$D$7=0,"-",((-A4729+'Lineær programmering opg 4'!$M$7)/'Lineær programmering opg 4'!$K$7)*-1)</f>
        <v>-</v>
      </c>
      <c r="H4729" s="167" t="str">
        <f>IF('Lineær programmering opg 4'!$C$8=0,"-",((-A4729+'Lineær programmering opg 4'!$M$8)/'Lineær programmering opg 4'!$K$8)*-1)</f>
        <v>-</v>
      </c>
      <c r="I4729" s="167" t="str">
        <f>IF('Lineær programmering opg 4'!$D$8=0,"-",'Lineær programmering opg 4'!$G$8)</f>
        <v>-</v>
      </c>
      <c r="J4729" s="295">
        <f>A4729*'Lineær programmering opg 4'!$C$11+Datatabel!C4729*'Lineær programmering opg 4'!$D$11</f>
        <v>43417.799999999843</v>
      </c>
      <c r="K4729" s="9">
        <f t="shared" si="367"/>
        <v>0</v>
      </c>
      <c r="L4729" s="9">
        <f t="shared" si="368"/>
        <v>0</v>
      </c>
    </row>
    <row r="4730" spans="1:12" ht="15" x14ac:dyDescent="0.25">
      <c r="A4730" s="167">
        <f t="shared" si="366"/>
        <v>126.5520000000125</v>
      </c>
      <c r="B4730" s="325">
        <f t="shared" si="369"/>
        <v>0.52730000000005206</v>
      </c>
      <c r="C4730" s="167">
        <f t="shared" si="365"/>
        <v>205.08599999999061</v>
      </c>
      <c r="D4730" s="167">
        <f>IF('Lineær programmering opg 4'!$M$4=0,"-",(-A4730+'Lineær programmering opg 4'!$M$4)/'Lineær programmering opg 4'!$K$4*-1)</f>
        <v>226.895999999975</v>
      </c>
      <c r="E4730" s="167">
        <f>IF('Lineær programmering opg 4'!$M$5=0,"-",(-A4730+'Lineær programmering opg 4'!$M$5)/'Lineær programmering opg 4'!$K$5*-1)</f>
        <v>205.08599999999061</v>
      </c>
      <c r="F4730" s="167" t="str">
        <f>IF('Lineær programmering opg 4'!$E$6=0,"-",(-A4730+'Lineær programmering opg 4'!$M$6)/'Lineær programmering opg 4'!$K$6*-1)</f>
        <v>-</v>
      </c>
      <c r="G4730" s="167" t="str">
        <f>IF('Lineær programmering opg 4'!$D$7=0,"-",((-A4730+'Lineær programmering opg 4'!$M$7)/'Lineær programmering opg 4'!$K$7)*-1)</f>
        <v>-</v>
      </c>
      <c r="H4730" s="167" t="str">
        <f>IF('Lineær programmering opg 4'!$C$8=0,"-",((-A4730+'Lineær programmering opg 4'!$M$8)/'Lineær programmering opg 4'!$K$8)*-1)</f>
        <v>-</v>
      </c>
      <c r="I4730" s="167" t="str">
        <f>IF('Lineær programmering opg 4'!$D$8=0,"-",'Lineær programmering opg 4'!$G$8)</f>
        <v>-</v>
      </c>
      <c r="J4730" s="295">
        <f>A4730*'Lineær programmering opg 4'!$C$11+Datatabel!C4730*'Lineær programmering opg 4'!$D$11</f>
        <v>43418.099999999838</v>
      </c>
      <c r="K4730" s="9">
        <f t="shared" si="367"/>
        <v>0</v>
      </c>
      <c r="L4730" s="9">
        <f t="shared" si="368"/>
        <v>0</v>
      </c>
    </row>
    <row r="4731" spans="1:12" ht="15" x14ac:dyDescent="0.25">
      <c r="A4731" s="167">
        <f t="shared" si="366"/>
        <v>126.5280000000125</v>
      </c>
      <c r="B4731" s="325">
        <f t="shared" si="369"/>
        <v>0.52720000000005207</v>
      </c>
      <c r="C4731" s="167">
        <f t="shared" si="365"/>
        <v>205.10399999999061</v>
      </c>
      <c r="D4731" s="167">
        <f>IF('Lineær programmering opg 4'!$M$4=0,"-",(-A4731+'Lineær programmering opg 4'!$M$4)/'Lineær programmering opg 4'!$K$4*-1)</f>
        <v>226.94399999997501</v>
      </c>
      <c r="E4731" s="167">
        <f>IF('Lineær programmering opg 4'!$M$5=0,"-",(-A4731+'Lineær programmering opg 4'!$M$5)/'Lineær programmering opg 4'!$K$5*-1)</f>
        <v>205.10399999999061</v>
      </c>
      <c r="F4731" s="167" t="str">
        <f>IF('Lineær programmering opg 4'!$E$6=0,"-",(-A4731+'Lineær programmering opg 4'!$M$6)/'Lineær programmering opg 4'!$K$6*-1)</f>
        <v>-</v>
      </c>
      <c r="G4731" s="167" t="str">
        <f>IF('Lineær programmering opg 4'!$D$7=0,"-",((-A4731+'Lineær programmering opg 4'!$M$7)/'Lineær programmering opg 4'!$K$7)*-1)</f>
        <v>-</v>
      </c>
      <c r="H4731" s="167" t="str">
        <f>IF('Lineær programmering opg 4'!$C$8=0,"-",((-A4731+'Lineær programmering opg 4'!$M$8)/'Lineær programmering opg 4'!$K$8)*-1)</f>
        <v>-</v>
      </c>
      <c r="I4731" s="167" t="str">
        <f>IF('Lineær programmering opg 4'!$D$8=0,"-",'Lineær programmering opg 4'!$G$8)</f>
        <v>-</v>
      </c>
      <c r="J4731" s="295">
        <f>A4731*'Lineær programmering opg 4'!$C$11+Datatabel!C4731*'Lineær programmering opg 4'!$D$11</f>
        <v>43418.399999999841</v>
      </c>
      <c r="K4731" s="9">
        <f t="shared" si="367"/>
        <v>0</v>
      </c>
      <c r="L4731" s="9">
        <f t="shared" si="368"/>
        <v>0</v>
      </c>
    </row>
    <row r="4732" spans="1:12" ht="15" x14ac:dyDescent="0.25">
      <c r="A4732" s="167">
        <f t="shared" si="366"/>
        <v>126.5040000000125</v>
      </c>
      <c r="B4732" s="325">
        <f t="shared" si="369"/>
        <v>0.52710000000005208</v>
      </c>
      <c r="C4732" s="167">
        <f t="shared" si="365"/>
        <v>205.12199999999061</v>
      </c>
      <c r="D4732" s="167">
        <f>IF('Lineær programmering opg 4'!$M$4=0,"-",(-A4732+'Lineær programmering opg 4'!$M$4)/'Lineær programmering opg 4'!$K$4*-1)</f>
        <v>226.99199999997501</v>
      </c>
      <c r="E4732" s="167">
        <f>IF('Lineær programmering opg 4'!$M$5=0,"-",(-A4732+'Lineær programmering opg 4'!$M$5)/'Lineær programmering opg 4'!$K$5*-1)</f>
        <v>205.12199999999061</v>
      </c>
      <c r="F4732" s="167" t="str">
        <f>IF('Lineær programmering opg 4'!$E$6=0,"-",(-A4732+'Lineær programmering opg 4'!$M$6)/'Lineær programmering opg 4'!$K$6*-1)</f>
        <v>-</v>
      </c>
      <c r="G4732" s="167" t="str">
        <f>IF('Lineær programmering opg 4'!$D$7=0,"-",((-A4732+'Lineær programmering opg 4'!$M$7)/'Lineær programmering opg 4'!$K$7)*-1)</f>
        <v>-</v>
      </c>
      <c r="H4732" s="167" t="str">
        <f>IF('Lineær programmering opg 4'!$C$8=0,"-",((-A4732+'Lineær programmering opg 4'!$M$8)/'Lineær programmering opg 4'!$K$8)*-1)</f>
        <v>-</v>
      </c>
      <c r="I4732" s="167" t="str">
        <f>IF('Lineær programmering opg 4'!$D$8=0,"-",'Lineær programmering opg 4'!$G$8)</f>
        <v>-</v>
      </c>
      <c r="J4732" s="295">
        <f>A4732*'Lineær programmering opg 4'!$C$11+Datatabel!C4732*'Lineær programmering opg 4'!$D$11</f>
        <v>43418.699999999837</v>
      </c>
      <c r="K4732" s="9">
        <f t="shared" si="367"/>
        <v>0</v>
      </c>
      <c r="L4732" s="9">
        <f t="shared" si="368"/>
        <v>0</v>
      </c>
    </row>
    <row r="4733" spans="1:12" ht="15" x14ac:dyDescent="0.25">
      <c r="A4733" s="167">
        <f t="shared" si="366"/>
        <v>126.4800000000125</v>
      </c>
      <c r="B4733" s="325">
        <f t="shared" si="369"/>
        <v>0.52700000000005209</v>
      </c>
      <c r="C4733" s="167">
        <f t="shared" si="365"/>
        <v>205.13999999999061</v>
      </c>
      <c r="D4733" s="167">
        <f>IF('Lineær programmering opg 4'!$M$4=0,"-",(-A4733+'Lineær programmering opg 4'!$M$4)/'Lineær programmering opg 4'!$K$4*-1)</f>
        <v>227.03999999997501</v>
      </c>
      <c r="E4733" s="167">
        <f>IF('Lineær programmering opg 4'!$M$5=0,"-",(-A4733+'Lineær programmering opg 4'!$M$5)/'Lineær programmering opg 4'!$K$5*-1)</f>
        <v>205.13999999999061</v>
      </c>
      <c r="F4733" s="167" t="str">
        <f>IF('Lineær programmering opg 4'!$E$6=0,"-",(-A4733+'Lineær programmering opg 4'!$M$6)/'Lineær programmering opg 4'!$K$6*-1)</f>
        <v>-</v>
      </c>
      <c r="G4733" s="167" t="str">
        <f>IF('Lineær programmering opg 4'!$D$7=0,"-",((-A4733+'Lineær programmering opg 4'!$M$7)/'Lineær programmering opg 4'!$K$7)*-1)</f>
        <v>-</v>
      </c>
      <c r="H4733" s="167" t="str">
        <f>IF('Lineær programmering opg 4'!$C$8=0,"-",((-A4733+'Lineær programmering opg 4'!$M$8)/'Lineær programmering opg 4'!$K$8)*-1)</f>
        <v>-</v>
      </c>
      <c r="I4733" s="167" t="str">
        <f>IF('Lineær programmering opg 4'!$D$8=0,"-",'Lineær programmering opg 4'!$G$8)</f>
        <v>-</v>
      </c>
      <c r="J4733" s="295">
        <f>A4733*'Lineær programmering opg 4'!$C$11+Datatabel!C4733*'Lineær programmering opg 4'!$D$11</f>
        <v>43418.99999999984</v>
      </c>
      <c r="K4733" s="9">
        <f t="shared" si="367"/>
        <v>0</v>
      </c>
      <c r="L4733" s="9">
        <f t="shared" si="368"/>
        <v>0</v>
      </c>
    </row>
    <row r="4734" spans="1:12" ht="15" x14ac:dyDescent="0.25">
      <c r="A4734" s="167">
        <f t="shared" si="366"/>
        <v>126.45600000001251</v>
      </c>
      <c r="B4734" s="325">
        <f t="shared" si="369"/>
        <v>0.5269000000000521</v>
      </c>
      <c r="C4734" s="167">
        <f t="shared" si="365"/>
        <v>205.15799999999061</v>
      </c>
      <c r="D4734" s="167">
        <f>IF('Lineær programmering opg 4'!$M$4=0,"-",(-A4734+'Lineær programmering opg 4'!$M$4)/'Lineær programmering opg 4'!$K$4*-1)</f>
        <v>227.08799999997498</v>
      </c>
      <c r="E4734" s="167">
        <f>IF('Lineær programmering opg 4'!$M$5=0,"-",(-A4734+'Lineær programmering opg 4'!$M$5)/'Lineær programmering opg 4'!$K$5*-1)</f>
        <v>205.15799999999061</v>
      </c>
      <c r="F4734" s="167" t="str">
        <f>IF('Lineær programmering opg 4'!$E$6=0,"-",(-A4734+'Lineær programmering opg 4'!$M$6)/'Lineær programmering opg 4'!$K$6*-1)</f>
        <v>-</v>
      </c>
      <c r="G4734" s="167" t="str">
        <f>IF('Lineær programmering opg 4'!$D$7=0,"-",((-A4734+'Lineær programmering opg 4'!$M$7)/'Lineær programmering opg 4'!$K$7)*-1)</f>
        <v>-</v>
      </c>
      <c r="H4734" s="167" t="str">
        <f>IF('Lineær programmering opg 4'!$C$8=0,"-",((-A4734+'Lineær programmering opg 4'!$M$8)/'Lineær programmering opg 4'!$K$8)*-1)</f>
        <v>-</v>
      </c>
      <c r="I4734" s="167" t="str">
        <f>IF('Lineær programmering opg 4'!$D$8=0,"-",'Lineær programmering opg 4'!$G$8)</f>
        <v>-</v>
      </c>
      <c r="J4734" s="295">
        <f>A4734*'Lineær programmering opg 4'!$C$11+Datatabel!C4734*'Lineær programmering opg 4'!$D$11</f>
        <v>43419.299999999843</v>
      </c>
      <c r="K4734" s="9">
        <f t="shared" si="367"/>
        <v>0</v>
      </c>
      <c r="L4734" s="9">
        <f t="shared" si="368"/>
        <v>0</v>
      </c>
    </row>
    <row r="4735" spans="1:12" ht="15" x14ac:dyDescent="0.25">
      <c r="A4735" s="167">
        <f t="shared" si="366"/>
        <v>126.43200000001251</v>
      </c>
      <c r="B4735" s="325">
        <f t="shared" si="369"/>
        <v>0.52680000000005212</v>
      </c>
      <c r="C4735" s="167">
        <f t="shared" si="365"/>
        <v>205.17599999999061</v>
      </c>
      <c r="D4735" s="167">
        <f>IF('Lineær programmering opg 4'!$M$4=0,"-",(-A4735+'Lineær programmering opg 4'!$M$4)/'Lineær programmering opg 4'!$K$4*-1)</f>
        <v>227.13599999997498</v>
      </c>
      <c r="E4735" s="167">
        <f>IF('Lineær programmering opg 4'!$M$5=0,"-",(-A4735+'Lineær programmering opg 4'!$M$5)/'Lineær programmering opg 4'!$K$5*-1)</f>
        <v>205.17599999999061</v>
      </c>
      <c r="F4735" s="167" t="str">
        <f>IF('Lineær programmering opg 4'!$E$6=0,"-",(-A4735+'Lineær programmering opg 4'!$M$6)/'Lineær programmering opg 4'!$K$6*-1)</f>
        <v>-</v>
      </c>
      <c r="G4735" s="167" t="str">
        <f>IF('Lineær programmering opg 4'!$D$7=0,"-",((-A4735+'Lineær programmering opg 4'!$M$7)/'Lineær programmering opg 4'!$K$7)*-1)</f>
        <v>-</v>
      </c>
      <c r="H4735" s="167" t="str">
        <f>IF('Lineær programmering opg 4'!$C$8=0,"-",((-A4735+'Lineær programmering opg 4'!$M$8)/'Lineær programmering opg 4'!$K$8)*-1)</f>
        <v>-</v>
      </c>
      <c r="I4735" s="167" t="str">
        <f>IF('Lineær programmering opg 4'!$D$8=0,"-",'Lineær programmering opg 4'!$G$8)</f>
        <v>-</v>
      </c>
      <c r="J4735" s="295">
        <f>A4735*'Lineær programmering opg 4'!$C$11+Datatabel!C4735*'Lineær programmering opg 4'!$D$11</f>
        <v>43419.599999999838</v>
      </c>
      <c r="K4735" s="9">
        <f t="shared" si="367"/>
        <v>0</v>
      </c>
      <c r="L4735" s="9">
        <f t="shared" si="368"/>
        <v>0</v>
      </c>
    </row>
    <row r="4736" spans="1:12" ht="15" x14ac:dyDescent="0.25">
      <c r="A4736" s="167">
        <f t="shared" si="366"/>
        <v>126.40800000001251</v>
      </c>
      <c r="B4736" s="325">
        <f t="shared" si="369"/>
        <v>0.52670000000005213</v>
      </c>
      <c r="C4736" s="167">
        <f t="shared" si="365"/>
        <v>205.19399999999061</v>
      </c>
      <c r="D4736" s="167">
        <f>IF('Lineær programmering opg 4'!$M$4=0,"-",(-A4736+'Lineær programmering opg 4'!$M$4)/'Lineær programmering opg 4'!$K$4*-1)</f>
        <v>227.18399999997499</v>
      </c>
      <c r="E4736" s="167">
        <f>IF('Lineær programmering opg 4'!$M$5=0,"-",(-A4736+'Lineær programmering opg 4'!$M$5)/'Lineær programmering opg 4'!$K$5*-1)</f>
        <v>205.19399999999061</v>
      </c>
      <c r="F4736" s="167" t="str">
        <f>IF('Lineær programmering opg 4'!$E$6=0,"-",(-A4736+'Lineær programmering opg 4'!$M$6)/'Lineær programmering opg 4'!$K$6*-1)</f>
        <v>-</v>
      </c>
      <c r="G4736" s="167" t="str">
        <f>IF('Lineær programmering opg 4'!$D$7=0,"-",((-A4736+'Lineær programmering opg 4'!$M$7)/'Lineær programmering opg 4'!$K$7)*-1)</f>
        <v>-</v>
      </c>
      <c r="H4736" s="167" t="str">
        <f>IF('Lineær programmering opg 4'!$C$8=0,"-",((-A4736+'Lineær programmering opg 4'!$M$8)/'Lineær programmering opg 4'!$K$8)*-1)</f>
        <v>-</v>
      </c>
      <c r="I4736" s="167" t="str">
        <f>IF('Lineær programmering opg 4'!$D$8=0,"-",'Lineær programmering opg 4'!$G$8)</f>
        <v>-</v>
      </c>
      <c r="J4736" s="295">
        <f>A4736*'Lineær programmering opg 4'!$C$11+Datatabel!C4736*'Lineær programmering opg 4'!$D$11</f>
        <v>43419.899999999841</v>
      </c>
      <c r="K4736" s="9">
        <f t="shared" si="367"/>
        <v>0</v>
      </c>
      <c r="L4736" s="9">
        <f t="shared" si="368"/>
        <v>0</v>
      </c>
    </row>
    <row r="4737" spans="1:12" ht="15" x14ac:dyDescent="0.25">
      <c r="A4737" s="167">
        <f t="shared" si="366"/>
        <v>126.38400000001252</v>
      </c>
      <c r="B4737" s="325">
        <f t="shared" si="369"/>
        <v>0.52660000000005214</v>
      </c>
      <c r="C4737" s="167">
        <f t="shared" si="365"/>
        <v>205.21199999999061</v>
      </c>
      <c r="D4737" s="167">
        <f>IF('Lineær programmering opg 4'!$M$4=0,"-",(-A4737+'Lineær programmering opg 4'!$M$4)/'Lineær programmering opg 4'!$K$4*-1)</f>
        <v>227.23199999997496</v>
      </c>
      <c r="E4737" s="167">
        <f>IF('Lineær programmering opg 4'!$M$5=0,"-",(-A4737+'Lineær programmering opg 4'!$M$5)/'Lineær programmering opg 4'!$K$5*-1)</f>
        <v>205.21199999999061</v>
      </c>
      <c r="F4737" s="167" t="str">
        <f>IF('Lineær programmering opg 4'!$E$6=0,"-",(-A4737+'Lineær programmering opg 4'!$M$6)/'Lineær programmering opg 4'!$K$6*-1)</f>
        <v>-</v>
      </c>
      <c r="G4737" s="167" t="str">
        <f>IF('Lineær programmering opg 4'!$D$7=0,"-",((-A4737+'Lineær programmering opg 4'!$M$7)/'Lineær programmering opg 4'!$K$7)*-1)</f>
        <v>-</v>
      </c>
      <c r="H4737" s="167" t="str">
        <f>IF('Lineær programmering opg 4'!$C$8=0,"-",((-A4737+'Lineær programmering opg 4'!$M$8)/'Lineær programmering opg 4'!$K$8)*-1)</f>
        <v>-</v>
      </c>
      <c r="I4737" s="167" t="str">
        <f>IF('Lineær programmering opg 4'!$D$8=0,"-",'Lineær programmering opg 4'!$G$8)</f>
        <v>-</v>
      </c>
      <c r="J4737" s="295">
        <f>A4737*'Lineær programmering opg 4'!$C$11+Datatabel!C4737*'Lineær programmering opg 4'!$D$11</f>
        <v>43420.199999999844</v>
      </c>
      <c r="K4737" s="9">
        <f t="shared" si="367"/>
        <v>0</v>
      </c>
      <c r="L4737" s="9">
        <f t="shared" si="368"/>
        <v>0</v>
      </c>
    </row>
    <row r="4738" spans="1:12" ht="15" x14ac:dyDescent="0.25">
      <c r="A4738" s="167">
        <f t="shared" si="366"/>
        <v>126.36000000001252</v>
      </c>
      <c r="B4738" s="325">
        <f t="shared" si="369"/>
        <v>0.52650000000005215</v>
      </c>
      <c r="C4738" s="167">
        <f t="shared" si="365"/>
        <v>205.22999999999061</v>
      </c>
      <c r="D4738" s="167">
        <f>IF('Lineær programmering opg 4'!$M$4=0,"-",(-A4738+'Lineær programmering opg 4'!$M$4)/'Lineær programmering opg 4'!$K$4*-1)</f>
        <v>227.27999999997496</v>
      </c>
      <c r="E4738" s="167">
        <f>IF('Lineær programmering opg 4'!$M$5=0,"-",(-A4738+'Lineær programmering opg 4'!$M$5)/'Lineær programmering opg 4'!$K$5*-1)</f>
        <v>205.22999999999061</v>
      </c>
      <c r="F4738" s="167" t="str">
        <f>IF('Lineær programmering opg 4'!$E$6=0,"-",(-A4738+'Lineær programmering opg 4'!$M$6)/'Lineær programmering opg 4'!$K$6*-1)</f>
        <v>-</v>
      </c>
      <c r="G4738" s="167" t="str">
        <f>IF('Lineær programmering opg 4'!$D$7=0,"-",((-A4738+'Lineær programmering opg 4'!$M$7)/'Lineær programmering opg 4'!$K$7)*-1)</f>
        <v>-</v>
      </c>
      <c r="H4738" s="167" t="str">
        <f>IF('Lineær programmering opg 4'!$C$8=0,"-",((-A4738+'Lineær programmering opg 4'!$M$8)/'Lineær programmering opg 4'!$K$8)*-1)</f>
        <v>-</v>
      </c>
      <c r="I4738" s="167" t="str">
        <f>IF('Lineær programmering opg 4'!$D$8=0,"-",'Lineær programmering opg 4'!$G$8)</f>
        <v>-</v>
      </c>
      <c r="J4738" s="295">
        <f>A4738*'Lineær programmering opg 4'!$C$11+Datatabel!C4738*'Lineær programmering opg 4'!$D$11</f>
        <v>43420.49999999984</v>
      </c>
      <c r="K4738" s="9">
        <f t="shared" si="367"/>
        <v>0</v>
      </c>
      <c r="L4738" s="9">
        <f t="shared" si="368"/>
        <v>0</v>
      </c>
    </row>
    <row r="4739" spans="1:12" ht="15" x14ac:dyDescent="0.25">
      <c r="A4739" s="167">
        <f t="shared" si="366"/>
        <v>126.33600000001252</v>
      </c>
      <c r="B4739" s="325">
        <f t="shared" si="369"/>
        <v>0.52640000000005216</v>
      </c>
      <c r="C4739" s="167">
        <f t="shared" ref="C4739:C4802" si="370">MIN(D4739,E4739,F4739,G4739,H4739,I4739)</f>
        <v>205.24799999999061</v>
      </c>
      <c r="D4739" s="167">
        <f>IF('Lineær programmering opg 4'!$M$4=0,"-",(-A4739+'Lineær programmering opg 4'!$M$4)/'Lineær programmering opg 4'!$K$4*-1)</f>
        <v>227.32799999997496</v>
      </c>
      <c r="E4739" s="167">
        <f>IF('Lineær programmering opg 4'!$M$5=0,"-",(-A4739+'Lineær programmering opg 4'!$M$5)/'Lineær programmering opg 4'!$K$5*-1)</f>
        <v>205.24799999999061</v>
      </c>
      <c r="F4739" s="167" t="str">
        <f>IF('Lineær programmering opg 4'!$E$6=0,"-",(-A4739+'Lineær programmering opg 4'!$M$6)/'Lineær programmering opg 4'!$K$6*-1)</f>
        <v>-</v>
      </c>
      <c r="G4739" s="167" t="str">
        <f>IF('Lineær programmering opg 4'!$D$7=0,"-",((-A4739+'Lineær programmering opg 4'!$M$7)/'Lineær programmering opg 4'!$K$7)*-1)</f>
        <v>-</v>
      </c>
      <c r="H4739" s="167" t="str">
        <f>IF('Lineær programmering opg 4'!$C$8=0,"-",((-A4739+'Lineær programmering opg 4'!$M$8)/'Lineær programmering opg 4'!$K$8)*-1)</f>
        <v>-</v>
      </c>
      <c r="I4739" s="167" t="str">
        <f>IF('Lineær programmering opg 4'!$D$8=0,"-",'Lineær programmering opg 4'!$G$8)</f>
        <v>-</v>
      </c>
      <c r="J4739" s="295">
        <f>A4739*'Lineær programmering opg 4'!$C$11+Datatabel!C4739*'Lineær programmering opg 4'!$D$11</f>
        <v>43420.799999999843</v>
      </c>
      <c r="K4739" s="9">
        <f t="shared" si="367"/>
        <v>0</v>
      </c>
      <c r="L4739" s="9">
        <f t="shared" si="368"/>
        <v>0</v>
      </c>
    </row>
    <row r="4740" spans="1:12" ht="15" x14ac:dyDescent="0.25">
      <c r="A4740" s="167">
        <f t="shared" ref="A4740:A4803" si="371">$A$3*B4740</f>
        <v>126.31200000001252</v>
      </c>
      <c r="B4740" s="325">
        <f t="shared" si="369"/>
        <v>0.52630000000005217</v>
      </c>
      <c r="C4740" s="167">
        <f t="shared" si="370"/>
        <v>205.26599999999061</v>
      </c>
      <c r="D4740" s="167">
        <f>IF('Lineær programmering opg 4'!$M$4=0,"-",(-A4740+'Lineær programmering opg 4'!$M$4)/'Lineær programmering opg 4'!$K$4*-1)</f>
        <v>227.37599999997497</v>
      </c>
      <c r="E4740" s="167">
        <f>IF('Lineær programmering opg 4'!$M$5=0,"-",(-A4740+'Lineær programmering opg 4'!$M$5)/'Lineær programmering opg 4'!$K$5*-1)</f>
        <v>205.26599999999061</v>
      </c>
      <c r="F4740" s="167" t="str">
        <f>IF('Lineær programmering opg 4'!$E$6=0,"-",(-A4740+'Lineær programmering opg 4'!$M$6)/'Lineær programmering opg 4'!$K$6*-1)</f>
        <v>-</v>
      </c>
      <c r="G4740" s="167" t="str">
        <f>IF('Lineær programmering opg 4'!$D$7=0,"-",((-A4740+'Lineær programmering opg 4'!$M$7)/'Lineær programmering opg 4'!$K$7)*-1)</f>
        <v>-</v>
      </c>
      <c r="H4740" s="167" t="str">
        <f>IF('Lineær programmering opg 4'!$C$8=0,"-",((-A4740+'Lineær programmering opg 4'!$M$8)/'Lineær programmering opg 4'!$K$8)*-1)</f>
        <v>-</v>
      </c>
      <c r="I4740" s="167" t="str">
        <f>IF('Lineær programmering opg 4'!$D$8=0,"-",'Lineær programmering opg 4'!$G$8)</f>
        <v>-</v>
      </c>
      <c r="J4740" s="295">
        <f>A4740*'Lineær programmering opg 4'!$C$11+Datatabel!C4740*'Lineær programmering opg 4'!$D$11</f>
        <v>43421.099999999846</v>
      </c>
      <c r="K4740" s="9">
        <f t="shared" ref="K4740:K4803" si="372">IF($J$10004=J4740,A4740,0)</f>
        <v>0</v>
      </c>
      <c r="L4740" s="9">
        <f t="shared" ref="L4740:L4803" si="373">IF(J4740=$J$10004,C4740,0)</f>
        <v>0</v>
      </c>
    </row>
    <row r="4741" spans="1:12" ht="15" x14ac:dyDescent="0.25">
      <c r="A4741" s="167">
        <f t="shared" si="371"/>
        <v>126.28800000001252</v>
      </c>
      <c r="B4741" s="325">
        <f t="shared" ref="B4741:B4804" si="374">B4740-0.01%</f>
        <v>0.52620000000005218</v>
      </c>
      <c r="C4741" s="167">
        <f t="shared" si="370"/>
        <v>205.28399999999061</v>
      </c>
      <c r="D4741" s="167">
        <f>IF('Lineær programmering opg 4'!$M$4=0,"-",(-A4741+'Lineær programmering opg 4'!$M$4)/'Lineær programmering opg 4'!$K$4*-1)</f>
        <v>227.42399999997497</v>
      </c>
      <c r="E4741" s="167">
        <f>IF('Lineær programmering opg 4'!$M$5=0,"-",(-A4741+'Lineær programmering opg 4'!$M$5)/'Lineær programmering opg 4'!$K$5*-1)</f>
        <v>205.28399999999061</v>
      </c>
      <c r="F4741" s="167" t="str">
        <f>IF('Lineær programmering opg 4'!$E$6=0,"-",(-A4741+'Lineær programmering opg 4'!$M$6)/'Lineær programmering opg 4'!$K$6*-1)</f>
        <v>-</v>
      </c>
      <c r="G4741" s="167" t="str">
        <f>IF('Lineær programmering opg 4'!$D$7=0,"-",((-A4741+'Lineær programmering opg 4'!$M$7)/'Lineær programmering opg 4'!$K$7)*-1)</f>
        <v>-</v>
      </c>
      <c r="H4741" s="167" t="str">
        <f>IF('Lineær programmering opg 4'!$C$8=0,"-",((-A4741+'Lineær programmering opg 4'!$M$8)/'Lineær programmering opg 4'!$K$8)*-1)</f>
        <v>-</v>
      </c>
      <c r="I4741" s="167" t="str">
        <f>IF('Lineær programmering opg 4'!$D$8=0,"-",'Lineær programmering opg 4'!$G$8)</f>
        <v>-</v>
      </c>
      <c r="J4741" s="295">
        <f>A4741*'Lineær programmering opg 4'!$C$11+Datatabel!C4741*'Lineær programmering opg 4'!$D$11</f>
        <v>43421.399999999841</v>
      </c>
      <c r="K4741" s="9">
        <f t="shared" si="372"/>
        <v>0</v>
      </c>
      <c r="L4741" s="9">
        <f t="shared" si="373"/>
        <v>0</v>
      </c>
    </row>
    <row r="4742" spans="1:12" ht="15" x14ac:dyDescent="0.25">
      <c r="A4742" s="167">
        <f t="shared" si="371"/>
        <v>126.26400000001253</v>
      </c>
      <c r="B4742" s="325">
        <f t="shared" si="374"/>
        <v>0.52610000000005219</v>
      </c>
      <c r="C4742" s="167">
        <f t="shared" si="370"/>
        <v>205.30199999999061</v>
      </c>
      <c r="D4742" s="167">
        <f>IF('Lineær programmering opg 4'!$M$4=0,"-",(-A4742+'Lineær programmering opg 4'!$M$4)/'Lineær programmering opg 4'!$K$4*-1)</f>
        <v>227.47199999997494</v>
      </c>
      <c r="E4742" s="167">
        <f>IF('Lineær programmering opg 4'!$M$5=0,"-",(-A4742+'Lineær programmering opg 4'!$M$5)/'Lineær programmering opg 4'!$K$5*-1)</f>
        <v>205.30199999999061</v>
      </c>
      <c r="F4742" s="167" t="str">
        <f>IF('Lineær programmering opg 4'!$E$6=0,"-",(-A4742+'Lineær programmering opg 4'!$M$6)/'Lineær programmering opg 4'!$K$6*-1)</f>
        <v>-</v>
      </c>
      <c r="G4742" s="167" t="str">
        <f>IF('Lineær programmering opg 4'!$D$7=0,"-",((-A4742+'Lineær programmering opg 4'!$M$7)/'Lineær programmering opg 4'!$K$7)*-1)</f>
        <v>-</v>
      </c>
      <c r="H4742" s="167" t="str">
        <f>IF('Lineær programmering opg 4'!$C$8=0,"-",((-A4742+'Lineær programmering opg 4'!$M$8)/'Lineær programmering opg 4'!$K$8)*-1)</f>
        <v>-</v>
      </c>
      <c r="I4742" s="167" t="str">
        <f>IF('Lineær programmering opg 4'!$D$8=0,"-",'Lineær programmering opg 4'!$G$8)</f>
        <v>-</v>
      </c>
      <c r="J4742" s="295">
        <f>A4742*'Lineær programmering opg 4'!$C$11+Datatabel!C4742*'Lineær programmering opg 4'!$D$11</f>
        <v>43421.699999999844</v>
      </c>
      <c r="K4742" s="9">
        <f t="shared" si="372"/>
        <v>0</v>
      </c>
      <c r="L4742" s="9">
        <f t="shared" si="373"/>
        <v>0</v>
      </c>
    </row>
    <row r="4743" spans="1:12" ht="15" x14ac:dyDescent="0.25">
      <c r="A4743" s="167">
        <f t="shared" si="371"/>
        <v>126.24000000001253</v>
      </c>
      <c r="B4743" s="325">
        <f t="shared" si="374"/>
        <v>0.5260000000000522</v>
      </c>
      <c r="C4743" s="167">
        <f t="shared" si="370"/>
        <v>205.31999999999061</v>
      </c>
      <c r="D4743" s="167">
        <f>IF('Lineær programmering opg 4'!$M$4=0,"-",(-A4743+'Lineær programmering opg 4'!$M$4)/'Lineær programmering opg 4'!$K$4*-1)</f>
        <v>227.51999999997494</v>
      </c>
      <c r="E4743" s="167">
        <f>IF('Lineær programmering opg 4'!$M$5=0,"-",(-A4743+'Lineær programmering opg 4'!$M$5)/'Lineær programmering opg 4'!$K$5*-1)</f>
        <v>205.31999999999061</v>
      </c>
      <c r="F4743" s="167" t="str">
        <f>IF('Lineær programmering opg 4'!$E$6=0,"-",(-A4743+'Lineær programmering opg 4'!$M$6)/'Lineær programmering opg 4'!$K$6*-1)</f>
        <v>-</v>
      </c>
      <c r="G4743" s="167" t="str">
        <f>IF('Lineær programmering opg 4'!$D$7=0,"-",((-A4743+'Lineær programmering opg 4'!$M$7)/'Lineær programmering opg 4'!$K$7)*-1)</f>
        <v>-</v>
      </c>
      <c r="H4743" s="167" t="str">
        <f>IF('Lineær programmering opg 4'!$C$8=0,"-",((-A4743+'Lineær programmering opg 4'!$M$8)/'Lineær programmering opg 4'!$K$8)*-1)</f>
        <v>-</v>
      </c>
      <c r="I4743" s="167" t="str">
        <f>IF('Lineær programmering opg 4'!$D$8=0,"-",'Lineær programmering opg 4'!$G$8)</f>
        <v>-</v>
      </c>
      <c r="J4743" s="295">
        <f>A4743*'Lineær programmering opg 4'!$C$11+Datatabel!C4743*'Lineær programmering opg 4'!$D$11</f>
        <v>43421.999999999847</v>
      </c>
      <c r="K4743" s="9">
        <f t="shared" si="372"/>
        <v>0</v>
      </c>
      <c r="L4743" s="9">
        <f t="shared" si="373"/>
        <v>0</v>
      </c>
    </row>
    <row r="4744" spans="1:12" ht="15" x14ac:dyDescent="0.25">
      <c r="A4744" s="167">
        <f t="shared" si="371"/>
        <v>126.21600000001253</v>
      </c>
      <c r="B4744" s="325">
        <f t="shared" si="374"/>
        <v>0.52590000000005221</v>
      </c>
      <c r="C4744" s="167">
        <f t="shared" si="370"/>
        <v>205.33799999999061</v>
      </c>
      <c r="D4744" s="167">
        <f>IF('Lineær programmering opg 4'!$M$4=0,"-",(-A4744+'Lineær programmering opg 4'!$M$4)/'Lineær programmering opg 4'!$K$4*-1)</f>
        <v>227.56799999997494</v>
      </c>
      <c r="E4744" s="167">
        <f>IF('Lineær programmering opg 4'!$M$5=0,"-",(-A4744+'Lineær programmering opg 4'!$M$5)/'Lineær programmering opg 4'!$K$5*-1)</f>
        <v>205.33799999999061</v>
      </c>
      <c r="F4744" s="167" t="str">
        <f>IF('Lineær programmering opg 4'!$E$6=0,"-",(-A4744+'Lineær programmering opg 4'!$M$6)/'Lineær programmering opg 4'!$K$6*-1)</f>
        <v>-</v>
      </c>
      <c r="G4744" s="167" t="str">
        <f>IF('Lineær programmering opg 4'!$D$7=0,"-",((-A4744+'Lineær programmering opg 4'!$M$7)/'Lineær programmering opg 4'!$K$7)*-1)</f>
        <v>-</v>
      </c>
      <c r="H4744" s="167" t="str">
        <f>IF('Lineær programmering opg 4'!$C$8=0,"-",((-A4744+'Lineær programmering opg 4'!$M$8)/'Lineær programmering opg 4'!$K$8)*-1)</f>
        <v>-</v>
      </c>
      <c r="I4744" s="167" t="str">
        <f>IF('Lineær programmering opg 4'!$D$8=0,"-",'Lineær programmering opg 4'!$G$8)</f>
        <v>-</v>
      </c>
      <c r="J4744" s="295">
        <f>A4744*'Lineær programmering opg 4'!$C$11+Datatabel!C4744*'Lineær programmering opg 4'!$D$11</f>
        <v>43422.299999999843</v>
      </c>
      <c r="K4744" s="9">
        <f t="shared" si="372"/>
        <v>0</v>
      </c>
      <c r="L4744" s="9">
        <f t="shared" si="373"/>
        <v>0</v>
      </c>
    </row>
    <row r="4745" spans="1:12" ht="15" x14ac:dyDescent="0.25">
      <c r="A4745" s="167">
        <f t="shared" si="371"/>
        <v>126.19200000001254</v>
      </c>
      <c r="B4745" s="325">
        <f t="shared" si="374"/>
        <v>0.52580000000005223</v>
      </c>
      <c r="C4745" s="167">
        <f t="shared" si="370"/>
        <v>205.35599999999062</v>
      </c>
      <c r="D4745" s="167">
        <f>IF('Lineær programmering opg 4'!$M$4=0,"-",(-A4745+'Lineær programmering opg 4'!$M$4)/'Lineær programmering opg 4'!$K$4*-1)</f>
        <v>227.61599999997492</v>
      </c>
      <c r="E4745" s="167">
        <f>IF('Lineær programmering opg 4'!$M$5=0,"-",(-A4745+'Lineær programmering opg 4'!$M$5)/'Lineær programmering opg 4'!$K$5*-1)</f>
        <v>205.35599999999062</v>
      </c>
      <c r="F4745" s="167" t="str">
        <f>IF('Lineær programmering opg 4'!$E$6=0,"-",(-A4745+'Lineær programmering opg 4'!$M$6)/'Lineær programmering opg 4'!$K$6*-1)</f>
        <v>-</v>
      </c>
      <c r="G4745" s="167" t="str">
        <f>IF('Lineær programmering opg 4'!$D$7=0,"-",((-A4745+'Lineær programmering opg 4'!$M$7)/'Lineær programmering opg 4'!$K$7)*-1)</f>
        <v>-</v>
      </c>
      <c r="H4745" s="167" t="str">
        <f>IF('Lineær programmering opg 4'!$C$8=0,"-",((-A4745+'Lineær programmering opg 4'!$M$8)/'Lineær programmering opg 4'!$K$8)*-1)</f>
        <v>-</v>
      </c>
      <c r="I4745" s="167" t="str">
        <f>IF('Lineær programmering opg 4'!$D$8=0,"-",'Lineær programmering opg 4'!$G$8)</f>
        <v>-</v>
      </c>
      <c r="J4745" s="295">
        <f>A4745*'Lineær programmering opg 4'!$C$11+Datatabel!C4745*'Lineær programmering opg 4'!$D$11</f>
        <v>43422.599999999846</v>
      </c>
      <c r="K4745" s="9">
        <f t="shared" si="372"/>
        <v>0</v>
      </c>
      <c r="L4745" s="9">
        <f t="shared" si="373"/>
        <v>0</v>
      </c>
    </row>
    <row r="4746" spans="1:12" ht="15" x14ac:dyDescent="0.25">
      <c r="A4746" s="167">
        <f t="shared" si="371"/>
        <v>126.16800000001254</v>
      </c>
      <c r="B4746" s="325">
        <f t="shared" si="374"/>
        <v>0.52570000000005224</v>
      </c>
      <c r="C4746" s="167">
        <f t="shared" si="370"/>
        <v>205.37399999999062</v>
      </c>
      <c r="D4746" s="167">
        <f>IF('Lineær programmering opg 4'!$M$4=0,"-",(-A4746+'Lineær programmering opg 4'!$M$4)/'Lineær programmering opg 4'!$K$4*-1)</f>
        <v>227.66399999997492</v>
      </c>
      <c r="E4746" s="167">
        <f>IF('Lineær programmering opg 4'!$M$5=0,"-",(-A4746+'Lineær programmering opg 4'!$M$5)/'Lineær programmering opg 4'!$K$5*-1)</f>
        <v>205.37399999999062</v>
      </c>
      <c r="F4746" s="167" t="str">
        <f>IF('Lineær programmering opg 4'!$E$6=0,"-",(-A4746+'Lineær programmering opg 4'!$M$6)/'Lineær programmering opg 4'!$K$6*-1)</f>
        <v>-</v>
      </c>
      <c r="G4746" s="167" t="str">
        <f>IF('Lineær programmering opg 4'!$D$7=0,"-",((-A4746+'Lineær programmering opg 4'!$M$7)/'Lineær programmering opg 4'!$K$7)*-1)</f>
        <v>-</v>
      </c>
      <c r="H4746" s="167" t="str">
        <f>IF('Lineær programmering opg 4'!$C$8=0,"-",((-A4746+'Lineær programmering opg 4'!$M$8)/'Lineær programmering opg 4'!$K$8)*-1)</f>
        <v>-</v>
      </c>
      <c r="I4746" s="167" t="str">
        <f>IF('Lineær programmering opg 4'!$D$8=0,"-",'Lineær programmering opg 4'!$G$8)</f>
        <v>-</v>
      </c>
      <c r="J4746" s="295">
        <f>A4746*'Lineær programmering opg 4'!$C$11+Datatabel!C4746*'Lineær programmering opg 4'!$D$11</f>
        <v>43422.899999999849</v>
      </c>
      <c r="K4746" s="9">
        <f t="shared" si="372"/>
        <v>0</v>
      </c>
      <c r="L4746" s="9">
        <f t="shared" si="373"/>
        <v>0</v>
      </c>
    </row>
    <row r="4747" spans="1:12" ht="15" x14ac:dyDescent="0.25">
      <c r="A4747" s="167">
        <f t="shared" si="371"/>
        <v>126.14400000001254</v>
      </c>
      <c r="B4747" s="325">
        <f t="shared" si="374"/>
        <v>0.52560000000005225</v>
      </c>
      <c r="C4747" s="167">
        <f t="shared" si="370"/>
        <v>205.39199999999062</v>
      </c>
      <c r="D4747" s="167">
        <f>IF('Lineær programmering opg 4'!$M$4=0,"-",(-A4747+'Lineær programmering opg 4'!$M$4)/'Lineær programmering opg 4'!$K$4*-1)</f>
        <v>227.71199999997492</v>
      </c>
      <c r="E4747" s="167">
        <f>IF('Lineær programmering opg 4'!$M$5=0,"-",(-A4747+'Lineær programmering opg 4'!$M$5)/'Lineær programmering opg 4'!$K$5*-1)</f>
        <v>205.39199999999062</v>
      </c>
      <c r="F4747" s="167" t="str">
        <f>IF('Lineær programmering opg 4'!$E$6=0,"-",(-A4747+'Lineær programmering opg 4'!$M$6)/'Lineær programmering opg 4'!$K$6*-1)</f>
        <v>-</v>
      </c>
      <c r="G4747" s="167" t="str">
        <f>IF('Lineær programmering opg 4'!$D$7=0,"-",((-A4747+'Lineær programmering opg 4'!$M$7)/'Lineær programmering opg 4'!$K$7)*-1)</f>
        <v>-</v>
      </c>
      <c r="H4747" s="167" t="str">
        <f>IF('Lineær programmering opg 4'!$C$8=0,"-",((-A4747+'Lineær programmering opg 4'!$M$8)/'Lineær programmering opg 4'!$K$8)*-1)</f>
        <v>-</v>
      </c>
      <c r="I4747" s="167" t="str">
        <f>IF('Lineær programmering opg 4'!$D$8=0,"-",'Lineær programmering opg 4'!$G$8)</f>
        <v>-</v>
      </c>
      <c r="J4747" s="295">
        <f>A4747*'Lineær programmering opg 4'!$C$11+Datatabel!C4747*'Lineær programmering opg 4'!$D$11</f>
        <v>43423.199999999844</v>
      </c>
      <c r="K4747" s="9">
        <f t="shared" si="372"/>
        <v>0</v>
      </c>
      <c r="L4747" s="9">
        <f t="shared" si="373"/>
        <v>0</v>
      </c>
    </row>
    <row r="4748" spans="1:12" ht="15" x14ac:dyDescent="0.25">
      <c r="A4748" s="167">
        <f t="shared" si="371"/>
        <v>126.12000000001254</v>
      </c>
      <c r="B4748" s="325">
        <f t="shared" si="374"/>
        <v>0.52550000000005226</v>
      </c>
      <c r="C4748" s="167">
        <f t="shared" si="370"/>
        <v>205.40999999999062</v>
      </c>
      <c r="D4748" s="167">
        <f>IF('Lineær programmering opg 4'!$M$4=0,"-",(-A4748+'Lineær programmering opg 4'!$M$4)/'Lineær programmering opg 4'!$K$4*-1)</f>
        <v>227.75999999997492</v>
      </c>
      <c r="E4748" s="167">
        <f>IF('Lineær programmering opg 4'!$M$5=0,"-",(-A4748+'Lineær programmering opg 4'!$M$5)/'Lineær programmering opg 4'!$K$5*-1)</f>
        <v>205.40999999999062</v>
      </c>
      <c r="F4748" s="167" t="str">
        <f>IF('Lineær programmering opg 4'!$E$6=0,"-",(-A4748+'Lineær programmering opg 4'!$M$6)/'Lineær programmering opg 4'!$K$6*-1)</f>
        <v>-</v>
      </c>
      <c r="G4748" s="167" t="str">
        <f>IF('Lineær programmering opg 4'!$D$7=0,"-",((-A4748+'Lineær programmering opg 4'!$M$7)/'Lineær programmering opg 4'!$K$7)*-1)</f>
        <v>-</v>
      </c>
      <c r="H4748" s="167" t="str">
        <f>IF('Lineær programmering opg 4'!$C$8=0,"-",((-A4748+'Lineær programmering opg 4'!$M$8)/'Lineær programmering opg 4'!$K$8)*-1)</f>
        <v>-</v>
      </c>
      <c r="I4748" s="167" t="str">
        <f>IF('Lineær programmering opg 4'!$D$8=0,"-",'Lineær programmering opg 4'!$G$8)</f>
        <v>-</v>
      </c>
      <c r="J4748" s="295">
        <f>A4748*'Lineær programmering opg 4'!$C$11+Datatabel!C4748*'Lineær programmering opg 4'!$D$11</f>
        <v>43423.499999999847</v>
      </c>
      <c r="K4748" s="9">
        <f t="shared" si="372"/>
        <v>0</v>
      </c>
      <c r="L4748" s="9">
        <f t="shared" si="373"/>
        <v>0</v>
      </c>
    </row>
    <row r="4749" spans="1:12" ht="15" x14ac:dyDescent="0.25">
      <c r="A4749" s="167">
        <f t="shared" si="371"/>
        <v>126.09600000001254</v>
      </c>
      <c r="B4749" s="325">
        <f t="shared" si="374"/>
        <v>0.52540000000005227</v>
      </c>
      <c r="C4749" s="167">
        <f t="shared" si="370"/>
        <v>205.42799999999062</v>
      </c>
      <c r="D4749" s="167">
        <f>IF('Lineær programmering opg 4'!$M$4=0,"-",(-A4749+'Lineær programmering opg 4'!$M$4)/'Lineær programmering opg 4'!$K$4*-1)</f>
        <v>227.80799999997492</v>
      </c>
      <c r="E4749" s="167">
        <f>IF('Lineær programmering opg 4'!$M$5=0,"-",(-A4749+'Lineær programmering opg 4'!$M$5)/'Lineær programmering opg 4'!$K$5*-1)</f>
        <v>205.42799999999062</v>
      </c>
      <c r="F4749" s="167" t="str">
        <f>IF('Lineær programmering opg 4'!$E$6=0,"-",(-A4749+'Lineær programmering opg 4'!$M$6)/'Lineær programmering opg 4'!$K$6*-1)</f>
        <v>-</v>
      </c>
      <c r="G4749" s="167" t="str">
        <f>IF('Lineær programmering opg 4'!$D$7=0,"-",((-A4749+'Lineær programmering opg 4'!$M$7)/'Lineær programmering opg 4'!$K$7)*-1)</f>
        <v>-</v>
      </c>
      <c r="H4749" s="167" t="str">
        <f>IF('Lineær programmering opg 4'!$C$8=0,"-",((-A4749+'Lineær programmering opg 4'!$M$8)/'Lineær programmering opg 4'!$K$8)*-1)</f>
        <v>-</v>
      </c>
      <c r="I4749" s="167" t="str">
        <f>IF('Lineær programmering opg 4'!$D$8=0,"-",'Lineær programmering opg 4'!$G$8)</f>
        <v>-</v>
      </c>
      <c r="J4749" s="295">
        <f>A4749*'Lineær programmering opg 4'!$C$11+Datatabel!C4749*'Lineær programmering opg 4'!$D$11</f>
        <v>43423.799999999843</v>
      </c>
      <c r="K4749" s="9">
        <f t="shared" si="372"/>
        <v>0</v>
      </c>
      <c r="L4749" s="9">
        <f t="shared" si="373"/>
        <v>0</v>
      </c>
    </row>
    <row r="4750" spans="1:12" ht="15" x14ac:dyDescent="0.25">
      <c r="A4750" s="167">
        <f t="shared" si="371"/>
        <v>126.07200000001255</v>
      </c>
      <c r="B4750" s="325">
        <f t="shared" si="374"/>
        <v>0.52530000000005228</v>
      </c>
      <c r="C4750" s="167">
        <f t="shared" si="370"/>
        <v>205.44599999999059</v>
      </c>
      <c r="D4750" s="167">
        <f>IF('Lineær programmering opg 4'!$M$4=0,"-",(-A4750+'Lineær programmering opg 4'!$M$4)/'Lineær programmering opg 4'!$K$4*-1)</f>
        <v>227.8559999999749</v>
      </c>
      <c r="E4750" s="167">
        <f>IF('Lineær programmering opg 4'!$M$5=0,"-",(-A4750+'Lineær programmering opg 4'!$M$5)/'Lineær programmering opg 4'!$K$5*-1)</f>
        <v>205.44599999999059</v>
      </c>
      <c r="F4750" s="167" t="str">
        <f>IF('Lineær programmering opg 4'!$E$6=0,"-",(-A4750+'Lineær programmering opg 4'!$M$6)/'Lineær programmering opg 4'!$K$6*-1)</f>
        <v>-</v>
      </c>
      <c r="G4750" s="167" t="str">
        <f>IF('Lineær programmering opg 4'!$D$7=0,"-",((-A4750+'Lineær programmering opg 4'!$M$7)/'Lineær programmering opg 4'!$K$7)*-1)</f>
        <v>-</v>
      </c>
      <c r="H4750" s="167" t="str">
        <f>IF('Lineær programmering opg 4'!$C$8=0,"-",((-A4750+'Lineær programmering opg 4'!$M$8)/'Lineær programmering opg 4'!$K$8)*-1)</f>
        <v>-</v>
      </c>
      <c r="I4750" s="167" t="str">
        <f>IF('Lineær programmering opg 4'!$D$8=0,"-",'Lineær programmering opg 4'!$G$8)</f>
        <v>-</v>
      </c>
      <c r="J4750" s="295">
        <f>A4750*'Lineær programmering opg 4'!$C$11+Datatabel!C4750*'Lineær programmering opg 4'!$D$11</f>
        <v>43424.099999999846</v>
      </c>
      <c r="K4750" s="9">
        <f t="shared" si="372"/>
        <v>0</v>
      </c>
      <c r="L4750" s="9">
        <f t="shared" si="373"/>
        <v>0</v>
      </c>
    </row>
    <row r="4751" spans="1:12" ht="15" x14ac:dyDescent="0.25">
      <c r="A4751" s="167">
        <f t="shared" si="371"/>
        <v>126.04800000001255</v>
      </c>
      <c r="B4751" s="325">
        <f t="shared" si="374"/>
        <v>0.52520000000005229</v>
      </c>
      <c r="C4751" s="167">
        <f t="shared" si="370"/>
        <v>205.46399999999059</v>
      </c>
      <c r="D4751" s="167">
        <f>IF('Lineær programmering opg 4'!$M$4=0,"-",(-A4751+'Lineær programmering opg 4'!$M$4)/'Lineær programmering opg 4'!$K$4*-1)</f>
        <v>227.9039999999749</v>
      </c>
      <c r="E4751" s="167">
        <f>IF('Lineær programmering opg 4'!$M$5=0,"-",(-A4751+'Lineær programmering opg 4'!$M$5)/'Lineær programmering opg 4'!$K$5*-1)</f>
        <v>205.46399999999059</v>
      </c>
      <c r="F4751" s="167" t="str">
        <f>IF('Lineær programmering opg 4'!$E$6=0,"-",(-A4751+'Lineær programmering opg 4'!$M$6)/'Lineær programmering opg 4'!$K$6*-1)</f>
        <v>-</v>
      </c>
      <c r="G4751" s="167" t="str">
        <f>IF('Lineær programmering opg 4'!$D$7=0,"-",((-A4751+'Lineær programmering opg 4'!$M$7)/'Lineær programmering opg 4'!$K$7)*-1)</f>
        <v>-</v>
      </c>
      <c r="H4751" s="167" t="str">
        <f>IF('Lineær programmering opg 4'!$C$8=0,"-",((-A4751+'Lineær programmering opg 4'!$M$8)/'Lineær programmering opg 4'!$K$8)*-1)</f>
        <v>-</v>
      </c>
      <c r="I4751" s="167" t="str">
        <f>IF('Lineær programmering opg 4'!$D$8=0,"-",'Lineær programmering opg 4'!$G$8)</f>
        <v>-</v>
      </c>
      <c r="J4751" s="295">
        <f>A4751*'Lineær programmering opg 4'!$C$11+Datatabel!C4751*'Lineær programmering opg 4'!$D$11</f>
        <v>43424.399999999841</v>
      </c>
      <c r="K4751" s="9">
        <f t="shared" si="372"/>
        <v>0</v>
      </c>
      <c r="L4751" s="9">
        <f t="shared" si="373"/>
        <v>0</v>
      </c>
    </row>
    <row r="4752" spans="1:12" ht="15" x14ac:dyDescent="0.25">
      <c r="A4752" s="167">
        <f t="shared" si="371"/>
        <v>126.02400000001255</v>
      </c>
      <c r="B4752" s="325">
        <f t="shared" si="374"/>
        <v>0.5251000000000523</v>
      </c>
      <c r="C4752" s="167">
        <f t="shared" si="370"/>
        <v>205.48199999999059</v>
      </c>
      <c r="D4752" s="167">
        <f>IF('Lineær programmering opg 4'!$M$4=0,"-",(-A4752+'Lineær programmering opg 4'!$M$4)/'Lineær programmering opg 4'!$K$4*-1)</f>
        <v>227.9519999999749</v>
      </c>
      <c r="E4752" s="167">
        <f>IF('Lineær programmering opg 4'!$M$5=0,"-",(-A4752+'Lineær programmering opg 4'!$M$5)/'Lineær programmering opg 4'!$K$5*-1)</f>
        <v>205.48199999999059</v>
      </c>
      <c r="F4752" s="167" t="str">
        <f>IF('Lineær programmering opg 4'!$E$6=0,"-",(-A4752+'Lineær programmering opg 4'!$M$6)/'Lineær programmering opg 4'!$K$6*-1)</f>
        <v>-</v>
      </c>
      <c r="G4752" s="167" t="str">
        <f>IF('Lineær programmering opg 4'!$D$7=0,"-",((-A4752+'Lineær programmering opg 4'!$M$7)/'Lineær programmering opg 4'!$K$7)*-1)</f>
        <v>-</v>
      </c>
      <c r="H4752" s="167" t="str">
        <f>IF('Lineær programmering opg 4'!$C$8=0,"-",((-A4752+'Lineær programmering opg 4'!$M$8)/'Lineær programmering opg 4'!$K$8)*-1)</f>
        <v>-</v>
      </c>
      <c r="I4752" s="167" t="str">
        <f>IF('Lineær programmering opg 4'!$D$8=0,"-",'Lineær programmering opg 4'!$G$8)</f>
        <v>-</v>
      </c>
      <c r="J4752" s="295">
        <f>A4752*'Lineær programmering opg 4'!$C$11+Datatabel!C4752*'Lineær programmering opg 4'!$D$11</f>
        <v>43424.699999999844</v>
      </c>
      <c r="K4752" s="9">
        <f t="shared" si="372"/>
        <v>0</v>
      </c>
      <c r="L4752" s="9">
        <f t="shared" si="373"/>
        <v>0</v>
      </c>
    </row>
    <row r="4753" spans="1:12" ht="15" x14ac:dyDescent="0.25">
      <c r="A4753" s="167">
        <f t="shared" si="371"/>
        <v>126.00000000001256</v>
      </c>
      <c r="B4753" s="325">
        <f t="shared" si="374"/>
        <v>0.52500000000005231</v>
      </c>
      <c r="C4753" s="167">
        <f t="shared" si="370"/>
        <v>205.49999999999059</v>
      </c>
      <c r="D4753" s="167">
        <f>IF('Lineær programmering opg 4'!$M$4=0,"-",(-A4753+'Lineær programmering opg 4'!$M$4)/'Lineær programmering opg 4'!$K$4*-1)</f>
        <v>227.99999999997488</v>
      </c>
      <c r="E4753" s="167">
        <f>IF('Lineær programmering opg 4'!$M$5=0,"-",(-A4753+'Lineær programmering opg 4'!$M$5)/'Lineær programmering opg 4'!$K$5*-1)</f>
        <v>205.49999999999059</v>
      </c>
      <c r="F4753" s="167" t="str">
        <f>IF('Lineær programmering opg 4'!$E$6=0,"-",(-A4753+'Lineær programmering opg 4'!$M$6)/'Lineær programmering opg 4'!$K$6*-1)</f>
        <v>-</v>
      </c>
      <c r="G4753" s="167" t="str">
        <f>IF('Lineær programmering opg 4'!$D$7=0,"-",((-A4753+'Lineær programmering opg 4'!$M$7)/'Lineær programmering opg 4'!$K$7)*-1)</f>
        <v>-</v>
      </c>
      <c r="H4753" s="167" t="str">
        <f>IF('Lineær programmering opg 4'!$C$8=0,"-",((-A4753+'Lineær programmering opg 4'!$M$8)/'Lineær programmering opg 4'!$K$8)*-1)</f>
        <v>-</v>
      </c>
      <c r="I4753" s="167" t="str">
        <f>IF('Lineær programmering opg 4'!$D$8=0,"-",'Lineær programmering opg 4'!$G$8)</f>
        <v>-</v>
      </c>
      <c r="J4753" s="295">
        <f>A4753*'Lineær programmering opg 4'!$C$11+Datatabel!C4753*'Lineær programmering opg 4'!$D$11</f>
        <v>43424.999999999847</v>
      </c>
      <c r="K4753" s="9">
        <f t="shared" si="372"/>
        <v>0</v>
      </c>
      <c r="L4753" s="9">
        <f t="shared" si="373"/>
        <v>0</v>
      </c>
    </row>
    <row r="4754" spans="1:12" ht="15" x14ac:dyDescent="0.25">
      <c r="A4754" s="167">
        <f t="shared" si="371"/>
        <v>125.97600000001256</v>
      </c>
      <c r="B4754" s="325">
        <f t="shared" si="374"/>
        <v>0.52490000000005232</v>
      </c>
      <c r="C4754" s="167">
        <f t="shared" si="370"/>
        <v>205.51799999999059</v>
      </c>
      <c r="D4754" s="167">
        <f>IF('Lineær programmering opg 4'!$M$4=0,"-",(-A4754+'Lineær programmering opg 4'!$M$4)/'Lineær programmering opg 4'!$K$4*-1)</f>
        <v>228.04799999997488</v>
      </c>
      <c r="E4754" s="167">
        <f>IF('Lineær programmering opg 4'!$M$5=0,"-",(-A4754+'Lineær programmering opg 4'!$M$5)/'Lineær programmering opg 4'!$K$5*-1)</f>
        <v>205.51799999999059</v>
      </c>
      <c r="F4754" s="167" t="str">
        <f>IF('Lineær programmering opg 4'!$E$6=0,"-",(-A4754+'Lineær programmering opg 4'!$M$6)/'Lineær programmering opg 4'!$K$6*-1)</f>
        <v>-</v>
      </c>
      <c r="G4754" s="167" t="str">
        <f>IF('Lineær programmering opg 4'!$D$7=0,"-",((-A4754+'Lineær programmering opg 4'!$M$7)/'Lineær programmering opg 4'!$K$7)*-1)</f>
        <v>-</v>
      </c>
      <c r="H4754" s="167" t="str">
        <f>IF('Lineær programmering opg 4'!$C$8=0,"-",((-A4754+'Lineær programmering opg 4'!$M$8)/'Lineær programmering opg 4'!$K$8)*-1)</f>
        <v>-</v>
      </c>
      <c r="I4754" s="167" t="str">
        <f>IF('Lineær programmering opg 4'!$D$8=0,"-",'Lineær programmering opg 4'!$G$8)</f>
        <v>-</v>
      </c>
      <c r="J4754" s="295">
        <f>A4754*'Lineær programmering opg 4'!$C$11+Datatabel!C4754*'Lineær programmering opg 4'!$D$11</f>
        <v>43425.299999999843</v>
      </c>
      <c r="K4754" s="9">
        <f t="shared" si="372"/>
        <v>0</v>
      </c>
      <c r="L4754" s="9">
        <f t="shared" si="373"/>
        <v>0</v>
      </c>
    </row>
    <row r="4755" spans="1:12" ht="15" x14ac:dyDescent="0.25">
      <c r="A4755" s="167">
        <f t="shared" si="371"/>
        <v>125.95200000001256</v>
      </c>
      <c r="B4755" s="325">
        <f t="shared" si="374"/>
        <v>0.52480000000005234</v>
      </c>
      <c r="C4755" s="167">
        <f t="shared" si="370"/>
        <v>205.53599999999059</v>
      </c>
      <c r="D4755" s="167">
        <f>IF('Lineær programmering opg 4'!$M$4=0,"-",(-A4755+'Lineær programmering opg 4'!$M$4)/'Lineær programmering opg 4'!$K$4*-1)</f>
        <v>228.09599999997488</v>
      </c>
      <c r="E4755" s="167">
        <f>IF('Lineær programmering opg 4'!$M$5=0,"-",(-A4755+'Lineær programmering opg 4'!$M$5)/'Lineær programmering opg 4'!$K$5*-1)</f>
        <v>205.53599999999059</v>
      </c>
      <c r="F4755" s="167" t="str">
        <f>IF('Lineær programmering opg 4'!$E$6=0,"-",(-A4755+'Lineær programmering opg 4'!$M$6)/'Lineær programmering opg 4'!$K$6*-1)</f>
        <v>-</v>
      </c>
      <c r="G4755" s="167" t="str">
        <f>IF('Lineær programmering opg 4'!$D$7=0,"-",((-A4755+'Lineær programmering opg 4'!$M$7)/'Lineær programmering opg 4'!$K$7)*-1)</f>
        <v>-</v>
      </c>
      <c r="H4755" s="167" t="str">
        <f>IF('Lineær programmering opg 4'!$C$8=0,"-",((-A4755+'Lineær programmering opg 4'!$M$8)/'Lineær programmering opg 4'!$K$8)*-1)</f>
        <v>-</v>
      </c>
      <c r="I4755" s="167" t="str">
        <f>IF('Lineær programmering opg 4'!$D$8=0,"-",'Lineær programmering opg 4'!$G$8)</f>
        <v>-</v>
      </c>
      <c r="J4755" s="295">
        <f>A4755*'Lineær programmering opg 4'!$C$11+Datatabel!C4755*'Lineær programmering opg 4'!$D$11</f>
        <v>43425.599999999846</v>
      </c>
      <c r="K4755" s="9">
        <f t="shared" si="372"/>
        <v>0</v>
      </c>
      <c r="L4755" s="9">
        <f t="shared" si="373"/>
        <v>0</v>
      </c>
    </row>
    <row r="4756" spans="1:12" ht="15" x14ac:dyDescent="0.25">
      <c r="A4756" s="167">
        <f t="shared" si="371"/>
        <v>125.92800000001256</v>
      </c>
      <c r="B4756" s="325">
        <f t="shared" si="374"/>
        <v>0.52470000000005235</v>
      </c>
      <c r="C4756" s="167">
        <f t="shared" si="370"/>
        <v>205.55399999999059</v>
      </c>
      <c r="D4756" s="167">
        <f>IF('Lineær programmering opg 4'!$M$4=0,"-",(-A4756+'Lineær programmering opg 4'!$M$4)/'Lineær programmering opg 4'!$K$4*-1)</f>
        <v>228.14399999997488</v>
      </c>
      <c r="E4756" s="167">
        <f>IF('Lineær programmering opg 4'!$M$5=0,"-",(-A4756+'Lineær programmering opg 4'!$M$5)/'Lineær programmering opg 4'!$K$5*-1)</f>
        <v>205.55399999999059</v>
      </c>
      <c r="F4756" s="167" t="str">
        <f>IF('Lineær programmering opg 4'!$E$6=0,"-",(-A4756+'Lineær programmering opg 4'!$M$6)/'Lineær programmering opg 4'!$K$6*-1)</f>
        <v>-</v>
      </c>
      <c r="G4756" s="167" t="str">
        <f>IF('Lineær programmering opg 4'!$D$7=0,"-",((-A4756+'Lineær programmering opg 4'!$M$7)/'Lineær programmering opg 4'!$K$7)*-1)</f>
        <v>-</v>
      </c>
      <c r="H4756" s="167" t="str">
        <f>IF('Lineær programmering opg 4'!$C$8=0,"-",((-A4756+'Lineær programmering opg 4'!$M$8)/'Lineær programmering opg 4'!$K$8)*-1)</f>
        <v>-</v>
      </c>
      <c r="I4756" s="167" t="str">
        <f>IF('Lineær programmering opg 4'!$D$8=0,"-",'Lineær programmering opg 4'!$G$8)</f>
        <v>-</v>
      </c>
      <c r="J4756" s="295">
        <f>A4756*'Lineær programmering opg 4'!$C$11+Datatabel!C4756*'Lineær programmering opg 4'!$D$11</f>
        <v>43425.899999999849</v>
      </c>
      <c r="K4756" s="9">
        <f t="shared" si="372"/>
        <v>0</v>
      </c>
      <c r="L4756" s="9">
        <f t="shared" si="373"/>
        <v>0</v>
      </c>
    </row>
    <row r="4757" spans="1:12" ht="15" x14ac:dyDescent="0.25">
      <c r="A4757" s="167">
        <f t="shared" si="371"/>
        <v>125.90400000001256</v>
      </c>
      <c r="B4757" s="325">
        <f t="shared" si="374"/>
        <v>0.52460000000005236</v>
      </c>
      <c r="C4757" s="167">
        <f t="shared" si="370"/>
        <v>205.5719999999906</v>
      </c>
      <c r="D4757" s="167">
        <f>IF('Lineær programmering opg 4'!$M$4=0,"-",(-A4757+'Lineær programmering opg 4'!$M$4)/'Lineær programmering opg 4'!$K$4*-1)</f>
        <v>228.19199999997488</v>
      </c>
      <c r="E4757" s="167">
        <f>IF('Lineær programmering opg 4'!$M$5=0,"-",(-A4757+'Lineær programmering opg 4'!$M$5)/'Lineær programmering opg 4'!$K$5*-1)</f>
        <v>205.5719999999906</v>
      </c>
      <c r="F4757" s="167" t="str">
        <f>IF('Lineær programmering opg 4'!$E$6=0,"-",(-A4757+'Lineær programmering opg 4'!$M$6)/'Lineær programmering opg 4'!$K$6*-1)</f>
        <v>-</v>
      </c>
      <c r="G4757" s="167" t="str">
        <f>IF('Lineær programmering opg 4'!$D$7=0,"-",((-A4757+'Lineær programmering opg 4'!$M$7)/'Lineær programmering opg 4'!$K$7)*-1)</f>
        <v>-</v>
      </c>
      <c r="H4757" s="167" t="str">
        <f>IF('Lineær programmering opg 4'!$C$8=0,"-",((-A4757+'Lineær programmering opg 4'!$M$8)/'Lineær programmering opg 4'!$K$8)*-1)</f>
        <v>-</v>
      </c>
      <c r="I4757" s="167" t="str">
        <f>IF('Lineær programmering opg 4'!$D$8=0,"-",'Lineær programmering opg 4'!$G$8)</f>
        <v>-</v>
      </c>
      <c r="J4757" s="295">
        <f>A4757*'Lineær programmering opg 4'!$C$11+Datatabel!C4757*'Lineær programmering opg 4'!$D$11</f>
        <v>43426.199999999844</v>
      </c>
      <c r="K4757" s="9">
        <f t="shared" si="372"/>
        <v>0</v>
      </c>
      <c r="L4757" s="9">
        <f t="shared" si="373"/>
        <v>0</v>
      </c>
    </row>
    <row r="4758" spans="1:12" ht="15" x14ac:dyDescent="0.25">
      <c r="A4758" s="167">
        <f t="shared" si="371"/>
        <v>125.88000000001257</v>
      </c>
      <c r="B4758" s="325">
        <f t="shared" si="374"/>
        <v>0.52450000000005237</v>
      </c>
      <c r="C4758" s="167">
        <f t="shared" si="370"/>
        <v>205.5899999999906</v>
      </c>
      <c r="D4758" s="167">
        <f>IF('Lineær programmering opg 4'!$M$4=0,"-",(-A4758+'Lineær programmering opg 4'!$M$4)/'Lineær programmering opg 4'!$K$4*-1)</f>
        <v>228.23999999997486</v>
      </c>
      <c r="E4758" s="167">
        <f>IF('Lineær programmering opg 4'!$M$5=0,"-",(-A4758+'Lineær programmering opg 4'!$M$5)/'Lineær programmering opg 4'!$K$5*-1)</f>
        <v>205.5899999999906</v>
      </c>
      <c r="F4758" s="167" t="str">
        <f>IF('Lineær programmering opg 4'!$E$6=0,"-",(-A4758+'Lineær programmering opg 4'!$M$6)/'Lineær programmering opg 4'!$K$6*-1)</f>
        <v>-</v>
      </c>
      <c r="G4758" s="167" t="str">
        <f>IF('Lineær programmering opg 4'!$D$7=0,"-",((-A4758+'Lineær programmering opg 4'!$M$7)/'Lineær programmering opg 4'!$K$7)*-1)</f>
        <v>-</v>
      </c>
      <c r="H4758" s="167" t="str">
        <f>IF('Lineær programmering opg 4'!$C$8=0,"-",((-A4758+'Lineær programmering opg 4'!$M$8)/'Lineær programmering opg 4'!$K$8)*-1)</f>
        <v>-</v>
      </c>
      <c r="I4758" s="167" t="str">
        <f>IF('Lineær programmering opg 4'!$D$8=0,"-",'Lineær programmering opg 4'!$G$8)</f>
        <v>-</v>
      </c>
      <c r="J4758" s="295">
        <f>A4758*'Lineær programmering opg 4'!$C$11+Datatabel!C4758*'Lineær programmering opg 4'!$D$11</f>
        <v>43426.499999999847</v>
      </c>
      <c r="K4758" s="9">
        <f t="shared" si="372"/>
        <v>0</v>
      </c>
      <c r="L4758" s="9">
        <f t="shared" si="373"/>
        <v>0</v>
      </c>
    </row>
    <row r="4759" spans="1:12" ht="15" x14ac:dyDescent="0.25">
      <c r="A4759" s="167">
        <f t="shared" si="371"/>
        <v>125.85600000001257</v>
      </c>
      <c r="B4759" s="325">
        <f t="shared" si="374"/>
        <v>0.52440000000005238</v>
      </c>
      <c r="C4759" s="167">
        <f t="shared" si="370"/>
        <v>205.6079999999906</v>
      </c>
      <c r="D4759" s="167">
        <f>IF('Lineær programmering opg 4'!$M$4=0,"-",(-A4759+'Lineær programmering opg 4'!$M$4)/'Lineær programmering opg 4'!$K$4*-1)</f>
        <v>228.28799999997486</v>
      </c>
      <c r="E4759" s="167">
        <f>IF('Lineær programmering opg 4'!$M$5=0,"-",(-A4759+'Lineær programmering opg 4'!$M$5)/'Lineær programmering opg 4'!$K$5*-1)</f>
        <v>205.6079999999906</v>
      </c>
      <c r="F4759" s="167" t="str">
        <f>IF('Lineær programmering opg 4'!$E$6=0,"-",(-A4759+'Lineær programmering opg 4'!$M$6)/'Lineær programmering opg 4'!$K$6*-1)</f>
        <v>-</v>
      </c>
      <c r="G4759" s="167" t="str">
        <f>IF('Lineær programmering opg 4'!$D$7=0,"-",((-A4759+'Lineær programmering opg 4'!$M$7)/'Lineær programmering opg 4'!$K$7)*-1)</f>
        <v>-</v>
      </c>
      <c r="H4759" s="167" t="str">
        <f>IF('Lineær programmering opg 4'!$C$8=0,"-",((-A4759+'Lineær programmering opg 4'!$M$8)/'Lineær programmering opg 4'!$K$8)*-1)</f>
        <v>-</v>
      </c>
      <c r="I4759" s="167" t="str">
        <f>IF('Lineær programmering opg 4'!$D$8=0,"-",'Lineær programmering opg 4'!$G$8)</f>
        <v>-</v>
      </c>
      <c r="J4759" s="295">
        <f>A4759*'Lineær programmering opg 4'!$C$11+Datatabel!C4759*'Lineær programmering opg 4'!$D$11</f>
        <v>43426.799999999843</v>
      </c>
      <c r="K4759" s="9">
        <f t="shared" si="372"/>
        <v>0</v>
      </c>
      <c r="L4759" s="9">
        <f t="shared" si="373"/>
        <v>0</v>
      </c>
    </row>
    <row r="4760" spans="1:12" ht="15" x14ac:dyDescent="0.25">
      <c r="A4760" s="167">
        <f t="shared" si="371"/>
        <v>125.83200000001257</v>
      </c>
      <c r="B4760" s="325">
        <f t="shared" si="374"/>
        <v>0.52430000000005239</v>
      </c>
      <c r="C4760" s="167">
        <f t="shared" si="370"/>
        <v>205.6259999999906</v>
      </c>
      <c r="D4760" s="167">
        <f>IF('Lineær programmering opg 4'!$M$4=0,"-",(-A4760+'Lineær programmering opg 4'!$M$4)/'Lineær programmering opg 4'!$K$4*-1)</f>
        <v>228.33599999997486</v>
      </c>
      <c r="E4760" s="167">
        <f>IF('Lineær programmering opg 4'!$M$5=0,"-",(-A4760+'Lineær programmering opg 4'!$M$5)/'Lineær programmering opg 4'!$K$5*-1)</f>
        <v>205.6259999999906</v>
      </c>
      <c r="F4760" s="167" t="str">
        <f>IF('Lineær programmering opg 4'!$E$6=0,"-",(-A4760+'Lineær programmering opg 4'!$M$6)/'Lineær programmering opg 4'!$K$6*-1)</f>
        <v>-</v>
      </c>
      <c r="G4760" s="167" t="str">
        <f>IF('Lineær programmering opg 4'!$D$7=0,"-",((-A4760+'Lineær programmering opg 4'!$M$7)/'Lineær programmering opg 4'!$K$7)*-1)</f>
        <v>-</v>
      </c>
      <c r="H4760" s="167" t="str">
        <f>IF('Lineær programmering opg 4'!$C$8=0,"-",((-A4760+'Lineær programmering opg 4'!$M$8)/'Lineær programmering opg 4'!$K$8)*-1)</f>
        <v>-</v>
      </c>
      <c r="I4760" s="167" t="str">
        <f>IF('Lineær programmering opg 4'!$D$8=0,"-",'Lineær programmering opg 4'!$G$8)</f>
        <v>-</v>
      </c>
      <c r="J4760" s="295">
        <f>A4760*'Lineær programmering opg 4'!$C$11+Datatabel!C4760*'Lineær programmering opg 4'!$D$11</f>
        <v>43427.099999999846</v>
      </c>
      <c r="K4760" s="9">
        <f t="shared" si="372"/>
        <v>0</v>
      </c>
      <c r="L4760" s="9">
        <f t="shared" si="373"/>
        <v>0</v>
      </c>
    </row>
    <row r="4761" spans="1:12" ht="15" x14ac:dyDescent="0.25">
      <c r="A4761" s="167">
        <f t="shared" si="371"/>
        <v>125.80800000001258</v>
      </c>
      <c r="B4761" s="325">
        <f t="shared" si="374"/>
        <v>0.5242000000000524</v>
      </c>
      <c r="C4761" s="167">
        <f t="shared" si="370"/>
        <v>205.64399999999054</v>
      </c>
      <c r="D4761" s="167">
        <f>IF('Lineær programmering opg 4'!$M$4=0,"-",(-A4761+'Lineær programmering opg 4'!$M$4)/'Lineær programmering opg 4'!$K$4*-1)</f>
        <v>228.38399999997483</v>
      </c>
      <c r="E4761" s="167">
        <f>IF('Lineær programmering opg 4'!$M$5=0,"-",(-A4761+'Lineær programmering opg 4'!$M$5)/'Lineær programmering opg 4'!$K$5*-1)</f>
        <v>205.64399999999054</v>
      </c>
      <c r="F4761" s="167" t="str">
        <f>IF('Lineær programmering opg 4'!$E$6=0,"-",(-A4761+'Lineær programmering opg 4'!$M$6)/'Lineær programmering opg 4'!$K$6*-1)</f>
        <v>-</v>
      </c>
      <c r="G4761" s="167" t="str">
        <f>IF('Lineær programmering opg 4'!$D$7=0,"-",((-A4761+'Lineær programmering opg 4'!$M$7)/'Lineær programmering opg 4'!$K$7)*-1)</f>
        <v>-</v>
      </c>
      <c r="H4761" s="167" t="str">
        <f>IF('Lineær programmering opg 4'!$C$8=0,"-",((-A4761+'Lineær programmering opg 4'!$M$8)/'Lineær programmering opg 4'!$K$8)*-1)</f>
        <v>-</v>
      </c>
      <c r="I4761" s="167" t="str">
        <f>IF('Lineær programmering opg 4'!$D$8=0,"-",'Lineær programmering opg 4'!$G$8)</f>
        <v>-</v>
      </c>
      <c r="J4761" s="295">
        <f>A4761*'Lineær programmering opg 4'!$C$11+Datatabel!C4761*'Lineær programmering opg 4'!$D$11</f>
        <v>43427.399999999834</v>
      </c>
      <c r="K4761" s="9">
        <f t="shared" si="372"/>
        <v>0</v>
      </c>
      <c r="L4761" s="9">
        <f t="shared" si="373"/>
        <v>0</v>
      </c>
    </row>
    <row r="4762" spans="1:12" ht="15" x14ac:dyDescent="0.25">
      <c r="A4762" s="167">
        <f t="shared" si="371"/>
        <v>125.78400000001258</v>
      </c>
      <c r="B4762" s="325">
        <f t="shared" si="374"/>
        <v>0.52410000000005241</v>
      </c>
      <c r="C4762" s="167">
        <f t="shared" si="370"/>
        <v>205.66199999999054</v>
      </c>
      <c r="D4762" s="167">
        <f>IF('Lineær programmering opg 4'!$M$4=0,"-",(-A4762+'Lineær programmering opg 4'!$M$4)/'Lineær programmering opg 4'!$K$4*-1)</f>
        <v>228.43199999997483</v>
      </c>
      <c r="E4762" s="167">
        <f>IF('Lineær programmering opg 4'!$M$5=0,"-",(-A4762+'Lineær programmering opg 4'!$M$5)/'Lineær programmering opg 4'!$K$5*-1)</f>
        <v>205.66199999999054</v>
      </c>
      <c r="F4762" s="167" t="str">
        <f>IF('Lineær programmering opg 4'!$E$6=0,"-",(-A4762+'Lineær programmering opg 4'!$M$6)/'Lineær programmering opg 4'!$K$6*-1)</f>
        <v>-</v>
      </c>
      <c r="G4762" s="167" t="str">
        <f>IF('Lineær programmering opg 4'!$D$7=0,"-",((-A4762+'Lineær programmering opg 4'!$M$7)/'Lineær programmering opg 4'!$K$7)*-1)</f>
        <v>-</v>
      </c>
      <c r="H4762" s="167" t="str">
        <f>IF('Lineær programmering opg 4'!$C$8=0,"-",((-A4762+'Lineær programmering opg 4'!$M$8)/'Lineær programmering opg 4'!$K$8)*-1)</f>
        <v>-</v>
      </c>
      <c r="I4762" s="167" t="str">
        <f>IF('Lineær programmering opg 4'!$D$8=0,"-",'Lineær programmering opg 4'!$G$8)</f>
        <v>-</v>
      </c>
      <c r="J4762" s="295">
        <f>A4762*'Lineær programmering opg 4'!$C$11+Datatabel!C4762*'Lineær programmering opg 4'!$D$11</f>
        <v>43427.699999999837</v>
      </c>
      <c r="K4762" s="9">
        <f t="shared" si="372"/>
        <v>0</v>
      </c>
      <c r="L4762" s="9">
        <f t="shared" si="373"/>
        <v>0</v>
      </c>
    </row>
    <row r="4763" spans="1:12" ht="15" x14ac:dyDescent="0.25">
      <c r="A4763" s="167">
        <f t="shared" si="371"/>
        <v>125.76000000001258</v>
      </c>
      <c r="B4763" s="325">
        <f t="shared" si="374"/>
        <v>0.52400000000005242</v>
      </c>
      <c r="C4763" s="167">
        <f t="shared" si="370"/>
        <v>205.67999999999054</v>
      </c>
      <c r="D4763" s="167">
        <f>IF('Lineær programmering opg 4'!$M$4=0,"-",(-A4763+'Lineær programmering opg 4'!$M$4)/'Lineær programmering opg 4'!$K$4*-1)</f>
        <v>228.47999999997484</v>
      </c>
      <c r="E4763" s="167">
        <f>IF('Lineær programmering opg 4'!$M$5=0,"-",(-A4763+'Lineær programmering opg 4'!$M$5)/'Lineær programmering opg 4'!$K$5*-1)</f>
        <v>205.67999999999054</v>
      </c>
      <c r="F4763" s="167" t="str">
        <f>IF('Lineær programmering opg 4'!$E$6=0,"-",(-A4763+'Lineær programmering opg 4'!$M$6)/'Lineær programmering opg 4'!$K$6*-1)</f>
        <v>-</v>
      </c>
      <c r="G4763" s="167" t="str">
        <f>IF('Lineær programmering opg 4'!$D$7=0,"-",((-A4763+'Lineær programmering opg 4'!$M$7)/'Lineær programmering opg 4'!$K$7)*-1)</f>
        <v>-</v>
      </c>
      <c r="H4763" s="167" t="str">
        <f>IF('Lineær programmering opg 4'!$C$8=0,"-",((-A4763+'Lineær programmering opg 4'!$M$8)/'Lineær programmering opg 4'!$K$8)*-1)</f>
        <v>-</v>
      </c>
      <c r="I4763" s="167" t="str">
        <f>IF('Lineær programmering opg 4'!$D$8=0,"-",'Lineær programmering opg 4'!$G$8)</f>
        <v>-</v>
      </c>
      <c r="J4763" s="295">
        <f>A4763*'Lineær programmering opg 4'!$C$11+Datatabel!C4763*'Lineær programmering opg 4'!$D$11</f>
        <v>43427.99999999984</v>
      </c>
      <c r="K4763" s="9">
        <f t="shared" si="372"/>
        <v>0</v>
      </c>
      <c r="L4763" s="9">
        <f t="shared" si="373"/>
        <v>0</v>
      </c>
    </row>
    <row r="4764" spans="1:12" ht="15" x14ac:dyDescent="0.25">
      <c r="A4764" s="167">
        <f t="shared" si="371"/>
        <v>125.73600000001258</v>
      </c>
      <c r="B4764" s="325">
        <f t="shared" si="374"/>
        <v>0.52390000000005243</v>
      </c>
      <c r="C4764" s="167">
        <f t="shared" si="370"/>
        <v>205.69799999999054</v>
      </c>
      <c r="D4764" s="167">
        <f>IF('Lineær programmering opg 4'!$M$4=0,"-",(-A4764+'Lineær programmering opg 4'!$M$4)/'Lineær programmering opg 4'!$K$4*-1)</f>
        <v>228.52799999997484</v>
      </c>
      <c r="E4764" s="167">
        <f>IF('Lineær programmering opg 4'!$M$5=0,"-",(-A4764+'Lineær programmering opg 4'!$M$5)/'Lineær programmering opg 4'!$K$5*-1)</f>
        <v>205.69799999999054</v>
      </c>
      <c r="F4764" s="167" t="str">
        <f>IF('Lineær programmering opg 4'!$E$6=0,"-",(-A4764+'Lineær programmering opg 4'!$M$6)/'Lineær programmering opg 4'!$K$6*-1)</f>
        <v>-</v>
      </c>
      <c r="G4764" s="167" t="str">
        <f>IF('Lineær programmering opg 4'!$D$7=0,"-",((-A4764+'Lineær programmering opg 4'!$M$7)/'Lineær programmering opg 4'!$K$7)*-1)</f>
        <v>-</v>
      </c>
      <c r="H4764" s="167" t="str">
        <f>IF('Lineær programmering opg 4'!$C$8=0,"-",((-A4764+'Lineær programmering opg 4'!$M$8)/'Lineær programmering opg 4'!$K$8)*-1)</f>
        <v>-</v>
      </c>
      <c r="I4764" s="167" t="str">
        <f>IF('Lineær programmering opg 4'!$D$8=0,"-",'Lineær programmering opg 4'!$G$8)</f>
        <v>-</v>
      </c>
      <c r="J4764" s="295">
        <f>A4764*'Lineær programmering opg 4'!$C$11+Datatabel!C4764*'Lineær programmering opg 4'!$D$11</f>
        <v>43428.299999999843</v>
      </c>
      <c r="K4764" s="9">
        <f t="shared" si="372"/>
        <v>0</v>
      </c>
      <c r="L4764" s="9">
        <f t="shared" si="373"/>
        <v>0</v>
      </c>
    </row>
    <row r="4765" spans="1:12" ht="15" x14ac:dyDescent="0.25">
      <c r="A4765" s="167">
        <f t="shared" si="371"/>
        <v>125.71200000001258</v>
      </c>
      <c r="B4765" s="325">
        <f t="shared" si="374"/>
        <v>0.52380000000005245</v>
      </c>
      <c r="C4765" s="167">
        <f t="shared" si="370"/>
        <v>205.71599999999054</v>
      </c>
      <c r="D4765" s="167">
        <f>IF('Lineær programmering opg 4'!$M$4=0,"-",(-A4765+'Lineær programmering opg 4'!$M$4)/'Lineær programmering opg 4'!$K$4*-1)</f>
        <v>228.57599999997484</v>
      </c>
      <c r="E4765" s="167">
        <f>IF('Lineær programmering opg 4'!$M$5=0,"-",(-A4765+'Lineær programmering opg 4'!$M$5)/'Lineær programmering opg 4'!$K$5*-1)</f>
        <v>205.71599999999054</v>
      </c>
      <c r="F4765" s="167" t="str">
        <f>IF('Lineær programmering opg 4'!$E$6=0,"-",(-A4765+'Lineær programmering opg 4'!$M$6)/'Lineær programmering opg 4'!$K$6*-1)</f>
        <v>-</v>
      </c>
      <c r="G4765" s="167" t="str">
        <f>IF('Lineær programmering opg 4'!$D$7=0,"-",((-A4765+'Lineær programmering opg 4'!$M$7)/'Lineær programmering opg 4'!$K$7)*-1)</f>
        <v>-</v>
      </c>
      <c r="H4765" s="167" t="str">
        <f>IF('Lineær programmering opg 4'!$C$8=0,"-",((-A4765+'Lineær programmering opg 4'!$M$8)/'Lineær programmering opg 4'!$K$8)*-1)</f>
        <v>-</v>
      </c>
      <c r="I4765" s="167" t="str">
        <f>IF('Lineær programmering opg 4'!$D$8=0,"-",'Lineær programmering opg 4'!$G$8)</f>
        <v>-</v>
      </c>
      <c r="J4765" s="295">
        <f>A4765*'Lineær programmering opg 4'!$C$11+Datatabel!C4765*'Lineær programmering opg 4'!$D$11</f>
        <v>43428.599999999838</v>
      </c>
      <c r="K4765" s="9">
        <f t="shared" si="372"/>
        <v>0</v>
      </c>
      <c r="L4765" s="9">
        <f t="shared" si="373"/>
        <v>0</v>
      </c>
    </row>
    <row r="4766" spans="1:12" ht="15" x14ac:dyDescent="0.25">
      <c r="A4766" s="167">
        <f t="shared" si="371"/>
        <v>125.68800000001259</v>
      </c>
      <c r="B4766" s="325">
        <f t="shared" si="374"/>
        <v>0.52370000000005246</v>
      </c>
      <c r="C4766" s="167">
        <f t="shared" si="370"/>
        <v>205.73399999999054</v>
      </c>
      <c r="D4766" s="167">
        <f>IF('Lineær programmering opg 4'!$M$4=0,"-",(-A4766+'Lineær programmering opg 4'!$M$4)/'Lineær programmering opg 4'!$K$4*-1)</f>
        <v>228.62399999997481</v>
      </c>
      <c r="E4766" s="167">
        <f>IF('Lineær programmering opg 4'!$M$5=0,"-",(-A4766+'Lineær programmering opg 4'!$M$5)/'Lineær programmering opg 4'!$K$5*-1)</f>
        <v>205.73399999999054</v>
      </c>
      <c r="F4766" s="167" t="str">
        <f>IF('Lineær programmering opg 4'!$E$6=0,"-",(-A4766+'Lineær programmering opg 4'!$M$6)/'Lineær programmering opg 4'!$K$6*-1)</f>
        <v>-</v>
      </c>
      <c r="G4766" s="167" t="str">
        <f>IF('Lineær programmering opg 4'!$D$7=0,"-",((-A4766+'Lineær programmering opg 4'!$M$7)/'Lineær programmering opg 4'!$K$7)*-1)</f>
        <v>-</v>
      </c>
      <c r="H4766" s="167" t="str">
        <f>IF('Lineær programmering opg 4'!$C$8=0,"-",((-A4766+'Lineær programmering opg 4'!$M$8)/'Lineær programmering opg 4'!$K$8)*-1)</f>
        <v>-</v>
      </c>
      <c r="I4766" s="167" t="str">
        <f>IF('Lineær programmering opg 4'!$D$8=0,"-",'Lineær programmering opg 4'!$G$8)</f>
        <v>-</v>
      </c>
      <c r="J4766" s="295">
        <f>A4766*'Lineær programmering opg 4'!$C$11+Datatabel!C4766*'Lineær programmering opg 4'!$D$11</f>
        <v>43428.899999999841</v>
      </c>
      <c r="K4766" s="9">
        <f t="shared" si="372"/>
        <v>0</v>
      </c>
      <c r="L4766" s="9">
        <f t="shared" si="373"/>
        <v>0</v>
      </c>
    </row>
    <row r="4767" spans="1:12" ht="15" x14ac:dyDescent="0.25">
      <c r="A4767" s="167">
        <f t="shared" si="371"/>
        <v>125.66400000001259</v>
      </c>
      <c r="B4767" s="325">
        <f t="shared" si="374"/>
        <v>0.52360000000005247</v>
      </c>
      <c r="C4767" s="167">
        <f t="shared" si="370"/>
        <v>205.75199999999055</v>
      </c>
      <c r="D4767" s="167">
        <f>IF('Lineær programmering opg 4'!$M$4=0,"-",(-A4767+'Lineær programmering opg 4'!$M$4)/'Lineær programmering opg 4'!$K$4*-1)</f>
        <v>228.67199999997482</v>
      </c>
      <c r="E4767" s="167">
        <f>IF('Lineær programmering opg 4'!$M$5=0,"-",(-A4767+'Lineær programmering opg 4'!$M$5)/'Lineær programmering opg 4'!$K$5*-1)</f>
        <v>205.75199999999055</v>
      </c>
      <c r="F4767" s="167" t="str">
        <f>IF('Lineær programmering opg 4'!$E$6=0,"-",(-A4767+'Lineær programmering opg 4'!$M$6)/'Lineær programmering opg 4'!$K$6*-1)</f>
        <v>-</v>
      </c>
      <c r="G4767" s="167" t="str">
        <f>IF('Lineær programmering opg 4'!$D$7=0,"-",((-A4767+'Lineær programmering opg 4'!$M$7)/'Lineær programmering opg 4'!$K$7)*-1)</f>
        <v>-</v>
      </c>
      <c r="H4767" s="167" t="str">
        <f>IF('Lineær programmering opg 4'!$C$8=0,"-",((-A4767+'Lineær programmering opg 4'!$M$8)/'Lineær programmering opg 4'!$K$8)*-1)</f>
        <v>-</v>
      </c>
      <c r="I4767" s="167" t="str">
        <f>IF('Lineær programmering opg 4'!$D$8=0,"-",'Lineær programmering opg 4'!$G$8)</f>
        <v>-</v>
      </c>
      <c r="J4767" s="295">
        <f>A4767*'Lineær programmering opg 4'!$C$11+Datatabel!C4767*'Lineær programmering opg 4'!$D$11</f>
        <v>43429.199999999837</v>
      </c>
      <c r="K4767" s="9">
        <f t="shared" si="372"/>
        <v>0</v>
      </c>
      <c r="L4767" s="9">
        <f t="shared" si="373"/>
        <v>0</v>
      </c>
    </row>
    <row r="4768" spans="1:12" ht="15" x14ac:dyDescent="0.25">
      <c r="A4768" s="167">
        <f t="shared" si="371"/>
        <v>125.64000000001259</v>
      </c>
      <c r="B4768" s="325">
        <f t="shared" si="374"/>
        <v>0.52350000000005248</v>
      </c>
      <c r="C4768" s="167">
        <f t="shared" si="370"/>
        <v>205.76999999999055</v>
      </c>
      <c r="D4768" s="167">
        <f>IF('Lineær programmering opg 4'!$M$4=0,"-",(-A4768+'Lineær programmering opg 4'!$M$4)/'Lineær programmering opg 4'!$K$4*-1)</f>
        <v>228.71999999997482</v>
      </c>
      <c r="E4768" s="167">
        <f>IF('Lineær programmering opg 4'!$M$5=0,"-",(-A4768+'Lineær programmering opg 4'!$M$5)/'Lineær programmering opg 4'!$K$5*-1)</f>
        <v>205.76999999999055</v>
      </c>
      <c r="F4768" s="167" t="str">
        <f>IF('Lineær programmering opg 4'!$E$6=0,"-",(-A4768+'Lineær programmering opg 4'!$M$6)/'Lineær programmering opg 4'!$K$6*-1)</f>
        <v>-</v>
      </c>
      <c r="G4768" s="167" t="str">
        <f>IF('Lineær programmering opg 4'!$D$7=0,"-",((-A4768+'Lineær programmering opg 4'!$M$7)/'Lineær programmering opg 4'!$K$7)*-1)</f>
        <v>-</v>
      </c>
      <c r="H4768" s="167" t="str">
        <f>IF('Lineær programmering opg 4'!$C$8=0,"-",((-A4768+'Lineær programmering opg 4'!$M$8)/'Lineær programmering opg 4'!$K$8)*-1)</f>
        <v>-</v>
      </c>
      <c r="I4768" s="167" t="str">
        <f>IF('Lineær programmering opg 4'!$D$8=0,"-",'Lineær programmering opg 4'!$G$8)</f>
        <v>-</v>
      </c>
      <c r="J4768" s="295">
        <f>A4768*'Lineær programmering opg 4'!$C$11+Datatabel!C4768*'Lineær programmering opg 4'!$D$11</f>
        <v>43429.49999999984</v>
      </c>
      <c r="K4768" s="9">
        <f t="shared" si="372"/>
        <v>0</v>
      </c>
      <c r="L4768" s="9">
        <f t="shared" si="373"/>
        <v>0</v>
      </c>
    </row>
    <row r="4769" spans="1:12" ht="15" x14ac:dyDescent="0.25">
      <c r="A4769" s="167">
        <f t="shared" si="371"/>
        <v>125.6160000000126</v>
      </c>
      <c r="B4769" s="325">
        <f t="shared" si="374"/>
        <v>0.52340000000005249</v>
      </c>
      <c r="C4769" s="167">
        <f t="shared" si="370"/>
        <v>205.78799999999055</v>
      </c>
      <c r="D4769" s="167">
        <f>IF('Lineær programmering opg 4'!$M$4=0,"-",(-A4769+'Lineær programmering opg 4'!$M$4)/'Lineær programmering opg 4'!$K$4*-1)</f>
        <v>228.76799999997479</v>
      </c>
      <c r="E4769" s="167">
        <f>IF('Lineær programmering opg 4'!$M$5=0,"-",(-A4769+'Lineær programmering opg 4'!$M$5)/'Lineær programmering opg 4'!$K$5*-1)</f>
        <v>205.78799999999055</v>
      </c>
      <c r="F4769" s="167" t="str">
        <f>IF('Lineær programmering opg 4'!$E$6=0,"-",(-A4769+'Lineær programmering opg 4'!$M$6)/'Lineær programmering opg 4'!$K$6*-1)</f>
        <v>-</v>
      </c>
      <c r="G4769" s="167" t="str">
        <f>IF('Lineær programmering opg 4'!$D$7=0,"-",((-A4769+'Lineær programmering opg 4'!$M$7)/'Lineær programmering opg 4'!$K$7)*-1)</f>
        <v>-</v>
      </c>
      <c r="H4769" s="167" t="str">
        <f>IF('Lineær programmering opg 4'!$C$8=0,"-",((-A4769+'Lineær programmering opg 4'!$M$8)/'Lineær programmering opg 4'!$K$8)*-1)</f>
        <v>-</v>
      </c>
      <c r="I4769" s="167" t="str">
        <f>IF('Lineær programmering opg 4'!$D$8=0,"-",'Lineær programmering opg 4'!$G$8)</f>
        <v>-</v>
      </c>
      <c r="J4769" s="295">
        <f>A4769*'Lineær programmering opg 4'!$C$11+Datatabel!C4769*'Lineær programmering opg 4'!$D$11</f>
        <v>43429.799999999843</v>
      </c>
      <c r="K4769" s="9">
        <f t="shared" si="372"/>
        <v>0</v>
      </c>
      <c r="L4769" s="9">
        <f t="shared" si="373"/>
        <v>0</v>
      </c>
    </row>
    <row r="4770" spans="1:12" ht="15" x14ac:dyDescent="0.25">
      <c r="A4770" s="167">
        <f t="shared" si="371"/>
        <v>125.5920000000126</v>
      </c>
      <c r="B4770" s="325">
        <f t="shared" si="374"/>
        <v>0.5233000000000525</v>
      </c>
      <c r="C4770" s="167">
        <f t="shared" si="370"/>
        <v>205.80599999999055</v>
      </c>
      <c r="D4770" s="167">
        <f>IF('Lineær programmering opg 4'!$M$4=0,"-",(-A4770+'Lineær programmering opg 4'!$M$4)/'Lineær programmering opg 4'!$K$4*-1)</f>
        <v>228.81599999997479</v>
      </c>
      <c r="E4770" s="167">
        <f>IF('Lineær programmering opg 4'!$M$5=0,"-",(-A4770+'Lineær programmering opg 4'!$M$5)/'Lineær programmering opg 4'!$K$5*-1)</f>
        <v>205.80599999999055</v>
      </c>
      <c r="F4770" s="167" t="str">
        <f>IF('Lineær programmering opg 4'!$E$6=0,"-",(-A4770+'Lineær programmering opg 4'!$M$6)/'Lineær programmering opg 4'!$K$6*-1)</f>
        <v>-</v>
      </c>
      <c r="G4770" s="167" t="str">
        <f>IF('Lineær programmering opg 4'!$D$7=0,"-",((-A4770+'Lineær programmering opg 4'!$M$7)/'Lineær programmering opg 4'!$K$7)*-1)</f>
        <v>-</v>
      </c>
      <c r="H4770" s="167" t="str">
        <f>IF('Lineær programmering opg 4'!$C$8=0,"-",((-A4770+'Lineær programmering opg 4'!$M$8)/'Lineær programmering opg 4'!$K$8)*-1)</f>
        <v>-</v>
      </c>
      <c r="I4770" s="167" t="str">
        <f>IF('Lineær programmering opg 4'!$D$8=0,"-",'Lineær programmering opg 4'!$G$8)</f>
        <v>-</v>
      </c>
      <c r="J4770" s="295">
        <f>A4770*'Lineær programmering opg 4'!$C$11+Datatabel!C4770*'Lineær programmering opg 4'!$D$11</f>
        <v>43430.099999999846</v>
      </c>
      <c r="K4770" s="9">
        <f t="shared" si="372"/>
        <v>0</v>
      </c>
      <c r="L4770" s="9">
        <f t="shared" si="373"/>
        <v>0</v>
      </c>
    </row>
    <row r="4771" spans="1:12" ht="15" x14ac:dyDescent="0.25">
      <c r="A4771" s="167">
        <f t="shared" si="371"/>
        <v>125.5680000000126</v>
      </c>
      <c r="B4771" s="325">
        <f t="shared" si="374"/>
        <v>0.52320000000005251</v>
      </c>
      <c r="C4771" s="167">
        <f t="shared" si="370"/>
        <v>205.82399999999055</v>
      </c>
      <c r="D4771" s="167">
        <f>IF('Lineær programmering opg 4'!$M$4=0,"-",(-A4771+'Lineær programmering opg 4'!$M$4)/'Lineær programmering opg 4'!$K$4*-1)</f>
        <v>228.86399999997479</v>
      </c>
      <c r="E4771" s="167">
        <f>IF('Lineær programmering opg 4'!$M$5=0,"-",(-A4771+'Lineær programmering opg 4'!$M$5)/'Lineær programmering opg 4'!$K$5*-1)</f>
        <v>205.82399999999055</v>
      </c>
      <c r="F4771" s="167" t="str">
        <f>IF('Lineær programmering opg 4'!$E$6=0,"-",(-A4771+'Lineær programmering opg 4'!$M$6)/'Lineær programmering opg 4'!$K$6*-1)</f>
        <v>-</v>
      </c>
      <c r="G4771" s="167" t="str">
        <f>IF('Lineær programmering opg 4'!$D$7=0,"-",((-A4771+'Lineær programmering opg 4'!$M$7)/'Lineær programmering opg 4'!$K$7)*-1)</f>
        <v>-</v>
      </c>
      <c r="H4771" s="167" t="str">
        <f>IF('Lineær programmering opg 4'!$C$8=0,"-",((-A4771+'Lineær programmering opg 4'!$M$8)/'Lineær programmering opg 4'!$K$8)*-1)</f>
        <v>-</v>
      </c>
      <c r="I4771" s="167" t="str">
        <f>IF('Lineær programmering opg 4'!$D$8=0,"-",'Lineær programmering opg 4'!$G$8)</f>
        <v>-</v>
      </c>
      <c r="J4771" s="295">
        <f>A4771*'Lineær programmering opg 4'!$C$11+Datatabel!C4771*'Lineær programmering opg 4'!$D$11</f>
        <v>43430.399999999841</v>
      </c>
      <c r="K4771" s="9">
        <f t="shared" si="372"/>
        <v>0</v>
      </c>
      <c r="L4771" s="9">
        <f t="shared" si="373"/>
        <v>0</v>
      </c>
    </row>
    <row r="4772" spans="1:12" ht="15" x14ac:dyDescent="0.25">
      <c r="A4772" s="167">
        <f t="shared" si="371"/>
        <v>125.5440000000126</v>
      </c>
      <c r="B4772" s="325">
        <f t="shared" si="374"/>
        <v>0.52310000000005252</v>
      </c>
      <c r="C4772" s="167">
        <f t="shared" si="370"/>
        <v>205.84199999999055</v>
      </c>
      <c r="D4772" s="167">
        <f>IF('Lineær programmering opg 4'!$M$4=0,"-",(-A4772+'Lineær programmering opg 4'!$M$4)/'Lineær programmering opg 4'!$K$4*-1)</f>
        <v>228.9119999999748</v>
      </c>
      <c r="E4772" s="167">
        <f>IF('Lineær programmering opg 4'!$M$5=0,"-",(-A4772+'Lineær programmering opg 4'!$M$5)/'Lineær programmering opg 4'!$K$5*-1)</f>
        <v>205.84199999999055</v>
      </c>
      <c r="F4772" s="167" t="str">
        <f>IF('Lineær programmering opg 4'!$E$6=0,"-",(-A4772+'Lineær programmering opg 4'!$M$6)/'Lineær programmering opg 4'!$K$6*-1)</f>
        <v>-</v>
      </c>
      <c r="G4772" s="167" t="str">
        <f>IF('Lineær programmering opg 4'!$D$7=0,"-",((-A4772+'Lineær programmering opg 4'!$M$7)/'Lineær programmering opg 4'!$K$7)*-1)</f>
        <v>-</v>
      </c>
      <c r="H4772" s="167" t="str">
        <f>IF('Lineær programmering opg 4'!$C$8=0,"-",((-A4772+'Lineær programmering opg 4'!$M$8)/'Lineær programmering opg 4'!$K$8)*-1)</f>
        <v>-</v>
      </c>
      <c r="I4772" s="167" t="str">
        <f>IF('Lineær programmering opg 4'!$D$8=0,"-",'Lineær programmering opg 4'!$G$8)</f>
        <v>-</v>
      </c>
      <c r="J4772" s="295">
        <f>A4772*'Lineær programmering opg 4'!$C$11+Datatabel!C4772*'Lineær programmering opg 4'!$D$11</f>
        <v>43430.699999999844</v>
      </c>
      <c r="K4772" s="9">
        <f t="shared" si="372"/>
        <v>0</v>
      </c>
      <c r="L4772" s="9">
        <f t="shared" si="373"/>
        <v>0</v>
      </c>
    </row>
    <row r="4773" spans="1:12" ht="15" x14ac:dyDescent="0.25">
      <c r="A4773" s="167">
        <f t="shared" si="371"/>
        <v>125.5200000000126</v>
      </c>
      <c r="B4773" s="325">
        <f t="shared" si="374"/>
        <v>0.52300000000005253</v>
      </c>
      <c r="C4773" s="167">
        <f t="shared" si="370"/>
        <v>205.85999999999055</v>
      </c>
      <c r="D4773" s="167">
        <f>IF('Lineær programmering opg 4'!$M$4=0,"-",(-A4773+'Lineær programmering opg 4'!$M$4)/'Lineær programmering opg 4'!$K$4*-1)</f>
        <v>228.9599999999748</v>
      </c>
      <c r="E4773" s="167">
        <f>IF('Lineær programmering opg 4'!$M$5=0,"-",(-A4773+'Lineær programmering opg 4'!$M$5)/'Lineær programmering opg 4'!$K$5*-1)</f>
        <v>205.85999999999055</v>
      </c>
      <c r="F4773" s="167" t="str">
        <f>IF('Lineær programmering opg 4'!$E$6=0,"-",(-A4773+'Lineær programmering opg 4'!$M$6)/'Lineær programmering opg 4'!$K$6*-1)</f>
        <v>-</v>
      </c>
      <c r="G4773" s="167" t="str">
        <f>IF('Lineær programmering opg 4'!$D$7=0,"-",((-A4773+'Lineær programmering opg 4'!$M$7)/'Lineær programmering opg 4'!$K$7)*-1)</f>
        <v>-</v>
      </c>
      <c r="H4773" s="167" t="str">
        <f>IF('Lineær programmering opg 4'!$C$8=0,"-",((-A4773+'Lineær programmering opg 4'!$M$8)/'Lineær programmering opg 4'!$K$8)*-1)</f>
        <v>-</v>
      </c>
      <c r="I4773" s="167" t="str">
        <f>IF('Lineær programmering opg 4'!$D$8=0,"-",'Lineær programmering opg 4'!$G$8)</f>
        <v>-</v>
      </c>
      <c r="J4773" s="295">
        <f>A4773*'Lineær programmering opg 4'!$C$11+Datatabel!C4773*'Lineær programmering opg 4'!$D$11</f>
        <v>43430.99999999984</v>
      </c>
      <c r="K4773" s="9">
        <f t="shared" si="372"/>
        <v>0</v>
      </c>
      <c r="L4773" s="9">
        <f t="shared" si="373"/>
        <v>0</v>
      </c>
    </row>
    <row r="4774" spans="1:12" ht="15" x14ac:dyDescent="0.25">
      <c r="A4774" s="167">
        <f t="shared" si="371"/>
        <v>125.49600000001261</v>
      </c>
      <c r="B4774" s="325">
        <f t="shared" si="374"/>
        <v>0.52290000000005254</v>
      </c>
      <c r="C4774" s="167">
        <f t="shared" si="370"/>
        <v>205.87799999999055</v>
      </c>
      <c r="D4774" s="167">
        <f>IF('Lineær programmering opg 4'!$M$4=0,"-",(-A4774+'Lineær programmering opg 4'!$M$4)/'Lineær programmering opg 4'!$K$4*-1)</f>
        <v>229.00799999997477</v>
      </c>
      <c r="E4774" s="167">
        <f>IF('Lineær programmering opg 4'!$M$5=0,"-",(-A4774+'Lineær programmering opg 4'!$M$5)/'Lineær programmering opg 4'!$K$5*-1)</f>
        <v>205.87799999999055</v>
      </c>
      <c r="F4774" s="167" t="str">
        <f>IF('Lineær programmering opg 4'!$E$6=0,"-",(-A4774+'Lineær programmering opg 4'!$M$6)/'Lineær programmering opg 4'!$K$6*-1)</f>
        <v>-</v>
      </c>
      <c r="G4774" s="167" t="str">
        <f>IF('Lineær programmering opg 4'!$D$7=0,"-",((-A4774+'Lineær programmering opg 4'!$M$7)/'Lineær programmering opg 4'!$K$7)*-1)</f>
        <v>-</v>
      </c>
      <c r="H4774" s="167" t="str">
        <f>IF('Lineær programmering opg 4'!$C$8=0,"-",((-A4774+'Lineær programmering opg 4'!$M$8)/'Lineær programmering opg 4'!$K$8)*-1)</f>
        <v>-</v>
      </c>
      <c r="I4774" s="167" t="str">
        <f>IF('Lineær programmering opg 4'!$D$8=0,"-",'Lineær programmering opg 4'!$G$8)</f>
        <v>-</v>
      </c>
      <c r="J4774" s="295">
        <f>A4774*'Lineær programmering opg 4'!$C$11+Datatabel!C4774*'Lineær programmering opg 4'!$D$11</f>
        <v>43431.299999999843</v>
      </c>
      <c r="K4774" s="9">
        <f t="shared" si="372"/>
        <v>0</v>
      </c>
      <c r="L4774" s="9">
        <f t="shared" si="373"/>
        <v>0</v>
      </c>
    </row>
    <row r="4775" spans="1:12" ht="15" x14ac:dyDescent="0.25">
      <c r="A4775" s="167">
        <f t="shared" si="371"/>
        <v>125.47200000001261</v>
      </c>
      <c r="B4775" s="325">
        <f t="shared" si="374"/>
        <v>0.52280000000005256</v>
      </c>
      <c r="C4775" s="167">
        <f t="shared" si="370"/>
        <v>205.89599999999055</v>
      </c>
      <c r="D4775" s="167">
        <f>IF('Lineær programmering opg 4'!$M$4=0,"-",(-A4775+'Lineær programmering opg 4'!$M$4)/'Lineær programmering opg 4'!$K$4*-1)</f>
        <v>229.05599999997477</v>
      </c>
      <c r="E4775" s="167">
        <f>IF('Lineær programmering opg 4'!$M$5=0,"-",(-A4775+'Lineær programmering opg 4'!$M$5)/'Lineær programmering opg 4'!$K$5*-1)</f>
        <v>205.89599999999055</v>
      </c>
      <c r="F4775" s="167" t="str">
        <f>IF('Lineær programmering opg 4'!$E$6=0,"-",(-A4775+'Lineær programmering opg 4'!$M$6)/'Lineær programmering opg 4'!$K$6*-1)</f>
        <v>-</v>
      </c>
      <c r="G4775" s="167" t="str">
        <f>IF('Lineær programmering opg 4'!$D$7=0,"-",((-A4775+'Lineær programmering opg 4'!$M$7)/'Lineær programmering opg 4'!$K$7)*-1)</f>
        <v>-</v>
      </c>
      <c r="H4775" s="167" t="str">
        <f>IF('Lineær programmering opg 4'!$C$8=0,"-",((-A4775+'Lineær programmering opg 4'!$M$8)/'Lineær programmering opg 4'!$K$8)*-1)</f>
        <v>-</v>
      </c>
      <c r="I4775" s="167" t="str">
        <f>IF('Lineær programmering opg 4'!$D$8=0,"-",'Lineær programmering opg 4'!$G$8)</f>
        <v>-</v>
      </c>
      <c r="J4775" s="295">
        <f>A4775*'Lineær programmering opg 4'!$C$11+Datatabel!C4775*'Lineær programmering opg 4'!$D$11</f>
        <v>43431.599999999846</v>
      </c>
      <c r="K4775" s="9">
        <f t="shared" si="372"/>
        <v>0</v>
      </c>
      <c r="L4775" s="9">
        <f t="shared" si="373"/>
        <v>0</v>
      </c>
    </row>
    <row r="4776" spans="1:12" ht="15" x14ac:dyDescent="0.25">
      <c r="A4776" s="167">
        <f t="shared" si="371"/>
        <v>125.44800000001261</v>
      </c>
      <c r="B4776" s="325">
        <f t="shared" si="374"/>
        <v>0.52270000000005257</v>
      </c>
      <c r="C4776" s="167">
        <f t="shared" si="370"/>
        <v>205.91399999999055</v>
      </c>
      <c r="D4776" s="167">
        <f>IF('Lineær programmering opg 4'!$M$4=0,"-",(-A4776+'Lineær programmering opg 4'!$M$4)/'Lineær programmering opg 4'!$K$4*-1)</f>
        <v>229.10399999997477</v>
      </c>
      <c r="E4776" s="167">
        <f>IF('Lineær programmering opg 4'!$M$5=0,"-",(-A4776+'Lineær programmering opg 4'!$M$5)/'Lineær programmering opg 4'!$K$5*-1)</f>
        <v>205.91399999999055</v>
      </c>
      <c r="F4776" s="167" t="str">
        <f>IF('Lineær programmering opg 4'!$E$6=0,"-",(-A4776+'Lineær programmering opg 4'!$M$6)/'Lineær programmering opg 4'!$K$6*-1)</f>
        <v>-</v>
      </c>
      <c r="G4776" s="167" t="str">
        <f>IF('Lineær programmering opg 4'!$D$7=0,"-",((-A4776+'Lineær programmering opg 4'!$M$7)/'Lineær programmering opg 4'!$K$7)*-1)</f>
        <v>-</v>
      </c>
      <c r="H4776" s="167" t="str">
        <f>IF('Lineær programmering opg 4'!$C$8=0,"-",((-A4776+'Lineær programmering opg 4'!$M$8)/'Lineær programmering opg 4'!$K$8)*-1)</f>
        <v>-</v>
      </c>
      <c r="I4776" s="167" t="str">
        <f>IF('Lineær programmering opg 4'!$D$8=0,"-",'Lineær programmering opg 4'!$G$8)</f>
        <v>-</v>
      </c>
      <c r="J4776" s="295">
        <f>A4776*'Lineær programmering opg 4'!$C$11+Datatabel!C4776*'Lineær programmering opg 4'!$D$11</f>
        <v>43431.899999999849</v>
      </c>
      <c r="K4776" s="9">
        <f t="shared" si="372"/>
        <v>0</v>
      </c>
      <c r="L4776" s="9">
        <f t="shared" si="373"/>
        <v>0</v>
      </c>
    </row>
    <row r="4777" spans="1:12" ht="15" x14ac:dyDescent="0.25">
      <c r="A4777" s="167">
        <f t="shared" si="371"/>
        <v>125.42400000001263</v>
      </c>
      <c r="B4777" s="325">
        <f t="shared" si="374"/>
        <v>0.52260000000005258</v>
      </c>
      <c r="C4777" s="167">
        <f t="shared" si="370"/>
        <v>205.93199999999055</v>
      </c>
      <c r="D4777" s="167">
        <f>IF('Lineær programmering opg 4'!$M$4=0,"-",(-A4777+'Lineær programmering opg 4'!$M$4)/'Lineær programmering opg 4'!$K$4*-1)</f>
        <v>229.15199999997475</v>
      </c>
      <c r="E4777" s="167">
        <f>IF('Lineær programmering opg 4'!$M$5=0,"-",(-A4777+'Lineær programmering opg 4'!$M$5)/'Lineær programmering opg 4'!$K$5*-1)</f>
        <v>205.93199999999055</v>
      </c>
      <c r="F4777" s="167" t="str">
        <f>IF('Lineær programmering opg 4'!$E$6=0,"-",(-A4777+'Lineær programmering opg 4'!$M$6)/'Lineær programmering opg 4'!$K$6*-1)</f>
        <v>-</v>
      </c>
      <c r="G4777" s="167" t="str">
        <f>IF('Lineær programmering opg 4'!$D$7=0,"-",((-A4777+'Lineær programmering opg 4'!$M$7)/'Lineær programmering opg 4'!$K$7)*-1)</f>
        <v>-</v>
      </c>
      <c r="H4777" s="167" t="str">
        <f>IF('Lineær programmering opg 4'!$C$8=0,"-",((-A4777+'Lineær programmering opg 4'!$M$8)/'Lineær programmering opg 4'!$K$8)*-1)</f>
        <v>-</v>
      </c>
      <c r="I4777" s="167" t="str">
        <f>IF('Lineær programmering opg 4'!$D$8=0,"-",'Lineær programmering opg 4'!$G$8)</f>
        <v>-</v>
      </c>
      <c r="J4777" s="295">
        <f>A4777*'Lineær programmering opg 4'!$C$11+Datatabel!C4777*'Lineær programmering opg 4'!$D$11</f>
        <v>43432.199999999844</v>
      </c>
      <c r="K4777" s="9">
        <f t="shared" si="372"/>
        <v>0</v>
      </c>
      <c r="L4777" s="9">
        <f t="shared" si="373"/>
        <v>0</v>
      </c>
    </row>
    <row r="4778" spans="1:12" ht="15" x14ac:dyDescent="0.25">
      <c r="A4778" s="167">
        <f t="shared" si="371"/>
        <v>125.40000000001262</v>
      </c>
      <c r="B4778" s="325">
        <f t="shared" si="374"/>
        <v>0.52250000000005259</v>
      </c>
      <c r="C4778" s="167">
        <f t="shared" si="370"/>
        <v>205.94999999999055</v>
      </c>
      <c r="D4778" s="167">
        <f>IF('Lineær programmering opg 4'!$M$4=0,"-",(-A4778+'Lineær programmering opg 4'!$M$4)/'Lineær programmering opg 4'!$K$4*-1)</f>
        <v>229.19999999997475</v>
      </c>
      <c r="E4778" s="167">
        <f>IF('Lineær programmering opg 4'!$M$5=0,"-",(-A4778+'Lineær programmering opg 4'!$M$5)/'Lineær programmering opg 4'!$K$5*-1)</f>
        <v>205.94999999999055</v>
      </c>
      <c r="F4778" s="167" t="str">
        <f>IF('Lineær programmering opg 4'!$E$6=0,"-",(-A4778+'Lineær programmering opg 4'!$M$6)/'Lineær programmering opg 4'!$K$6*-1)</f>
        <v>-</v>
      </c>
      <c r="G4778" s="167" t="str">
        <f>IF('Lineær programmering opg 4'!$D$7=0,"-",((-A4778+'Lineær programmering opg 4'!$M$7)/'Lineær programmering opg 4'!$K$7)*-1)</f>
        <v>-</v>
      </c>
      <c r="H4778" s="167" t="str">
        <f>IF('Lineær programmering opg 4'!$C$8=0,"-",((-A4778+'Lineær programmering opg 4'!$M$8)/'Lineær programmering opg 4'!$K$8)*-1)</f>
        <v>-</v>
      </c>
      <c r="I4778" s="167" t="str">
        <f>IF('Lineær programmering opg 4'!$D$8=0,"-",'Lineær programmering opg 4'!$G$8)</f>
        <v>-</v>
      </c>
      <c r="J4778" s="295">
        <f>A4778*'Lineær programmering opg 4'!$C$11+Datatabel!C4778*'Lineær programmering opg 4'!$D$11</f>
        <v>43432.49999999984</v>
      </c>
      <c r="K4778" s="9">
        <f t="shared" si="372"/>
        <v>0</v>
      </c>
      <c r="L4778" s="9">
        <f t="shared" si="373"/>
        <v>0</v>
      </c>
    </row>
    <row r="4779" spans="1:12" ht="15" x14ac:dyDescent="0.25">
      <c r="A4779" s="167">
        <f t="shared" si="371"/>
        <v>125.37600000001262</v>
      </c>
      <c r="B4779" s="325">
        <f t="shared" si="374"/>
        <v>0.5224000000000526</v>
      </c>
      <c r="C4779" s="167">
        <f t="shared" si="370"/>
        <v>205.96799999999055</v>
      </c>
      <c r="D4779" s="167">
        <f>IF('Lineær programmering opg 4'!$M$4=0,"-",(-A4779+'Lineær programmering opg 4'!$M$4)/'Lineær programmering opg 4'!$K$4*-1)</f>
        <v>229.24799999997475</v>
      </c>
      <c r="E4779" s="167">
        <f>IF('Lineær programmering opg 4'!$M$5=0,"-",(-A4779+'Lineær programmering opg 4'!$M$5)/'Lineær programmering opg 4'!$K$5*-1)</f>
        <v>205.96799999999055</v>
      </c>
      <c r="F4779" s="167" t="str">
        <f>IF('Lineær programmering opg 4'!$E$6=0,"-",(-A4779+'Lineær programmering opg 4'!$M$6)/'Lineær programmering opg 4'!$K$6*-1)</f>
        <v>-</v>
      </c>
      <c r="G4779" s="167" t="str">
        <f>IF('Lineær programmering opg 4'!$D$7=0,"-",((-A4779+'Lineær programmering opg 4'!$M$7)/'Lineær programmering opg 4'!$K$7)*-1)</f>
        <v>-</v>
      </c>
      <c r="H4779" s="167" t="str">
        <f>IF('Lineær programmering opg 4'!$C$8=0,"-",((-A4779+'Lineær programmering opg 4'!$M$8)/'Lineær programmering opg 4'!$K$8)*-1)</f>
        <v>-</v>
      </c>
      <c r="I4779" s="167" t="str">
        <f>IF('Lineær programmering opg 4'!$D$8=0,"-",'Lineær programmering opg 4'!$G$8)</f>
        <v>-</v>
      </c>
      <c r="J4779" s="295">
        <f>A4779*'Lineær programmering opg 4'!$C$11+Datatabel!C4779*'Lineær programmering opg 4'!$D$11</f>
        <v>43432.799999999843</v>
      </c>
      <c r="K4779" s="9">
        <f t="shared" si="372"/>
        <v>0</v>
      </c>
      <c r="L4779" s="9">
        <f t="shared" si="373"/>
        <v>0</v>
      </c>
    </row>
    <row r="4780" spans="1:12" ht="15" x14ac:dyDescent="0.25">
      <c r="A4780" s="167">
        <f t="shared" si="371"/>
        <v>125.35200000001262</v>
      </c>
      <c r="B4780" s="325">
        <f t="shared" si="374"/>
        <v>0.52230000000005261</v>
      </c>
      <c r="C4780" s="167">
        <f t="shared" si="370"/>
        <v>205.98599999999055</v>
      </c>
      <c r="D4780" s="167">
        <f>IF('Lineær programmering opg 4'!$M$4=0,"-",(-A4780+'Lineær programmering opg 4'!$M$4)/'Lineær programmering opg 4'!$K$4*-1)</f>
        <v>229.29599999997475</v>
      </c>
      <c r="E4780" s="167">
        <f>IF('Lineær programmering opg 4'!$M$5=0,"-",(-A4780+'Lineær programmering opg 4'!$M$5)/'Lineær programmering opg 4'!$K$5*-1)</f>
        <v>205.98599999999055</v>
      </c>
      <c r="F4780" s="167" t="str">
        <f>IF('Lineær programmering opg 4'!$E$6=0,"-",(-A4780+'Lineær programmering opg 4'!$M$6)/'Lineær programmering opg 4'!$K$6*-1)</f>
        <v>-</v>
      </c>
      <c r="G4780" s="167" t="str">
        <f>IF('Lineær programmering opg 4'!$D$7=0,"-",((-A4780+'Lineær programmering opg 4'!$M$7)/'Lineær programmering opg 4'!$K$7)*-1)</f>
        <v>-</v>
      </c>
      <c r="H4780" s="167" t="str">
        <f>IF('Lineær programmering opg 4'!$C$8=0,"-",((-A4780+'Lineær programmering opg 4'!$M$8)/'Lineær programmering opg 4'!$K$8)*-1)</f>
        <v>-</v>
      </c>
      <c r="I4780" s="167" t="str">
        <f>IF('Lineær programmering opg 4'!$D$8=0,"-",'Lineær programmering opg 4'!$G$8)</f>
        <v>-</v>
      </c>
      <c r="J4780" s="295">
        <f>A4780*'Lineær programmering opg 4'!$C$11+Datatabel!C4780*'Lineær programmering opg 4'!$D$11</f>
        <v>43433.099999999846</v>
      </c>
      <c r="K4780" s="9">
        <f t="shared" si="372"/>
        <v>0</v>
      </c>
      <c r="L4780" s="9">
        <f t="shared" si="373"/>
        <v>0</v>
      </c>
    </row>
    <row r="4781" spans="1:12" ht="15" x14ac:dyDescent="0.25">
      <c r="A4781" s="167">
        <f t="shared" si="371"/>
        <v>125.32800000001262</v>
      </c>
      <c r="B4781" s="325">
        <f t="shared" si="374"/>
        <v>0.52220000000005262</v>
      </c>
      <c r="C4781" s="167">
        <f t="shared" si="370"/>
        <v>206.00399999999055</v>
      </c>
      <c r="D4781" s="167">
        <f>IF('Lineær programmering opg 4'!$M$4=0,"-",(-A4781+'Lineær programmering opg 4'!$M$4)/'Lineær programmering opg 4'!$K$4*-1)</f>
        <v>229.34399999997476</v>
      </c>
      <c r="E4781" s="167">
        <f>IF('Lineær programmering opg 4'!$M$5=0,"-",(-A4781+'Lineær programmering opg 4'!$M$5)/'Lineær programmering opg 4'!$K$5*-1)</f>
        <v>206.00399999999055</v>
      </c>
      <c r="F4781" s="167" t="str">
        <f>IF('Lineær programmering opg 4'!$E$6=0,"-",(-A4781+'Lineær programmering opg 4'!$M$6)/'Lineær programmering opg 4'!$K$6*-1)</f>
        <v>-</v>
      </c>
      <c r="G4781" s="167" t="str">
        <f>IF('Lineær programmering opg 4'!$D$7=0,"-",((-A4781+'Lineær programmering opg 4'!$M$7)/'Lineær programmering opg 4'!$K$7)*-1)</f>
        <v>-</v>
      </c>
      <c r="H4781" s="167" t="str">
        <f>IF('Lineær programmering opg 4'!$C$8=0,"-",((-A4781+'Lineær programmering opg 4'!$M$8)/'Lineær programmering opg 4'!$K$8)*-1)</f>
        <v>-</v>
      </c>
      <c r="I4781" s="167" t="str">
        <f>IF('Lineær programmering opg 4'!$D$8=0,"-",'Lineær programmering opg 4'!$G$8)</f>
        <v>-</v>
      </c>
      <c r="J4781" s="295">
        <f>A4781*'Lineær programmering opg 4'!$C$11+Datatabel!C4781*'Lineær programmering opg 4'!$D$11</f>
        <v>43433.399999999849</v>
      </c>
      <c r="K4781" s="9">
        <f t="shared" si="372"/>
        <v>0</v>
      </c>
      <c r="L4781" s="9">
        <f t="shared" si="373"/>
        <v>0</v>
      </c>
    </row>
    <row r="4782" spans="1:12" ht="15" x14ac:dyDescent="0.25">
      <c r="A4782" s="167">
        <f t="shared" si="371"/>
        <v>125.30400000001264</v>
      </c>
      <c r="B4782" s="325">
        <f t="shared" si="374"/>
        <v>0.52210000000005263</v>
      </c>
      <c r="C4782" s="167">
        <f t="shared" si="370"/>
        <v>206.02199999999053</v>
      </c>
      <c r="D4782" s="167">
        <f>IF('Lineær programmering opg 4'!$M$4=0,"-",(-A4782+'Lineær programmering opg 4'!$M$4)/'Lineær programmering opg 4'!$K$4*-1)</f>
        <v>229.39199999997473</v>
      </c>
      <c r="E4782" s="167">
        <f>IF('Lineær programmering opg 4'!$M$5=0,"-",(-A4782+'Lineær programmering opg 4'!$M$5)/'Lineær programmering opg 4'!$K$5*-1)</f>
        <v>206.02199999999053</v>
      </c>
      <c r="F4782" s="167" t="str">
        <f>IF('Lineær programmering opg 4'!$E$6=0,"-",(-A4782+'Lineær programmering opg 4'!$M$6)/'Lineær programmering opg 4'!$K$6*-1)</f>
        <v>-</v>
      </c>
      <c r="G4782" s="167" t="str">
        <f>IF('Lineær programmering opg 4'!$D$7=0,"-",((-A4782+'Lineær programmering opg 4'!$M$7)/'Lineær programmering opg 4'!$K$7)*-1)</f>
        <v>-</v>
      </c>
      <c r="H4782" s="167" t="str">
        <f>IF('Lineær programmering opg 4'!$C$8=0,"-",((-A4782+'Lineær programmering opg 4'!$M$8)/'Lineær programmering opg 4'!$K$8)*-1)</f>
        <v>-</v>
      </c>
      <c r="I4782" s="167" t="str">
        <f>IF('Lineær programmering opg 4'!$D$8=0,"-",'Lineær programmering opg 4'!$G$8)</f>
        <v>-</v>
      </c>
      <c r="J4782" s="295">
        <f>A4782*'Lineær programmering opg 4'!$C$11+Datatabel!C4782*'Lineær programmering opg 4'!$D$11</f>
        <v>43433.699999999844</v>
      </c>
      <c r="K4782" s="9">
        <f t="shared" si="372"/>
        <v>0</v>
      </c>
      <c r="L4782" s="9">
        <f t="shared" si="373"/>
        <v>0</v>
      </c>
    </row>
    <row r="4783" spans="1:12" ht="15" x14ac:dyDescent="0.25">
      <c r="A4783" s="167">
        <f t="shared" si="371"/>
        <v>125.28000000001263</v>
      </c>
      <c r="B4783" s="325">
        <f t="shared" si="374"/>
        <v>0.52200000000005264</v>
      </c>
      <c r="C4783" s="167">
        <f t="shared" si="370"/>
        <v>206.03999999999053</v>
      </c>
      <c r="D4783" s="167">
        <f>IF('Lineær programmering opg 4'!$M$4=0,"-",(-A4783+'Lineær programmering opg 4'!$M$4)/'Lineær programmering opg 4'!$K$4*-1)</f>
        <v>229.43999999997473</v>
      </c>
      <c r="E4783" s="167">
        <f>IF('Lineær programmering opg 4'!$M$5=0,"-",(-A4783+'Lineær programmering opg 4'!$M$5)/'Lineær programmering opg 4'!$K$5*-1)</f>
        <v>206.03999999999053</v>
      </c>
      <c r="F4783" s="167" t="str">
        <f>IF('Lineær programmering opg 4'!$E$6=0,"-",(-A4783+'Lineær programmering opg 4'!$M$6)/'Lineær programmering opg 4'!$K$6*-1)</f>
        <v>-</v>
      </c>
      <c r="G4783" s="167" t="str">
        <f>IF('Lineær programmering opg 4'!$D$7=0,"-",((-A4783+'Lineær programmering opg 4'!$M$7)/'Lineær programmering opg 4'!$K$7)*-1)</f>
        <v>-</v>
      </c>
      <c r="H4783" s="167" t="str">
        <f>IF('Lineær programmering opg 4'!$C$8=0,"-",((-A4783+'Lineær programmering opg 4'!$M$8)/'Lineær programmering opg 4'!$K$8)*-1)</f>
        <v>-</v>
      </c>
      <c r="I4783" s="167" t="str">
        <f>IF('Lineær programmering opg 4'!$D$8=0,"-",'Lineær programmering opg 4'!$G$8)</f>
        <v>-</v>
      </c>
      <c r="J4783" s="295">
        <f>A4783*'Lineær programmering opg 4'!$C$11+Datatabel!C4783*'Lineær programmering opg 4'!$D$11</f>
        <v>43433.99999999984</v>
      </c>
      <c r="K4783" s="9">
        <f t="shared" si="372"/>
        <v>0</v>
      </c>
      <c r="L4783" s="9">
        <f t="shared" si="373"/>
        <v>0</v>
      </c>
    </row>
    <row r="4784" spans="1:12" ht="15" x14ac:dyDescent="0.25">
      <c r="A4784" s="167">
        <f t="shared" si="371"/>
        <v>125.25600000001263</v>
      </c>
      <c r="B4784" s="325">
        <f t="shared" si="374"/>
        <v>0.52190000000005266</v>
      </c>
      <c r="C4784" s="167">
        <f t="shared" si="370"/>
        <v>206.05799999999053</v>
      </c>
      <c r="D4784" s="167">
        <f>IF('Lineær programmering opg 4'!$M$4=0,"-",(-A4784+'Lineær programmering opg 4'!$M$4)/'Lineær programmering opg 4'!$K$4*-1)</f>
        <v>229.48799999997473</v>
      </c>
      <c r="E4784" s="167">
        <f>IF('Lineær programmering opg 4'!$M$5=0,"-",(-A4784+'Lineær programmering opg 4'!$M$5)/'Lineær programmering opg 4'!$K$5*-1)</f>
        <v>206.05799999999053</v>
      </c>
      <c r="F4784" s="167" t="str">
        <f>IF('Lineær programmering opg 4'!$E$6=0,"-",(-A4784+'Lineær programmering opg 4'!$M$6)/'Lineær programmering opg 4'!$K$6*-1)</f>
        <v>-</v>
      </c>
      <c r="G4784" s="167" t="str">
        <f>IF('Lineær programmering opg 4'!$D$7=0,"-",((-A4784+'Lineær programmering opg 4'!$M$7)/'Lineær programmering opg 4'!$K$7)*-1)</f>
        <v>-</v>
      </c>
      <c r="H4784" s="167" t="str">
        <f>IF('Lineær programmering opg 4'!$C$8=0,"-",((-A4784+'Lineær programmering opg 4'!$M$8)/'Lineær programmering opg 4'!$K$8)*-1)</f>
        <v>-</v>
      </c>
      <c r="I4784" s="167" t="str">
        <f>IF('Lineær programmering opg 4'!$D$8=0,"-",'Lineær programmering opg 4'!$G$8)</f>
        <v>-</v>
      </c>
      <c r="J4784" s="295">
        <f>A4784*'Lineær programmering opg 4'!$C$11+Datatabel!C4784*'Lineær programmering opg 4'!$D$11</f>
        <v>43434.299999999843</v>
      </c>
      <c r="K4784" s="9">
        <f t="shared" si="372"/>
        <v>0</v>
      </c>
      <c r="L4784" s="9">
        <f t="shared" si="373"/>
        <v>0</v>
      </c>
    </row>
    <row r="4785" spans="1:12" ht="15" x14ac:dyDescent="0.25">
      <c r="A4785" s="167">
        <f t="shared" si="371"/>
        <v>125.23200000001265</v>
      </c>
      <c r="B4785" s="325">
        <f t="shared" si="374"/>
        <v>0.52180000000005267</v>
      </c>
      <c r="C4785" s="167">
        <f t="shared" si="370"/>
        <v>206.07599999999053</v>
      </c>
      <c r="D4785" s="167">
        <f>IF('Lineær programmering opg 4'!$M$4=0,"-",(-A4785+'Lineær programmering opg 4'!$M$4)/'Lineær programmering opg 4'!$K$4*-1)</f>
        <v>229.53599999997471</v>
      </c>
      <c r="E4785" s="167">
        <f>IF('Lineær programmering opg 4'!$M$5=0,"-",(-A4785+'Lineær programmering opg 4'!$M$5)/'Lineær programmering opg 4'!$K$5*-1)</f>
        <v>206.07599999999053</v>
      </c>
      <c r="F4785" s="167" t="str">
        <f>IF('Lineær programmering opg 4'!$E$6=0,"-",(-A4785+'Lineær programmering opg 4'!$M$6)/'Lineær programmering opg 4'!$K$6*-1)</f>
        <v>-</v>
      </c>
      <c r="G4785" s="167" t="str">
        <f>IF('Lineær programmering opg 4'!$D$7=0,"-",((-A4785+'Lineær programmering opg 4'!$M$7)/'Lineær programmering opg 4'!$K$7)*-1)</f>
        <v>-</v>
      </c>
      <c r="H4785" s="167" t="str">
        <f>IF('Lineær programmering opg 4'!$C$8=0,"-",((-A4785+'Lineær programmering opg 4'!$M$8)/'Lineær programmering opg 4'!$K$8)*-1)</f>
        <v>-</v>
      </c>
      <c r="I4785" s="167" t="str">
        <f>IF('Lineær programmering opg 4'!$D$8=0,"-",'Lineær programmering opg 4'!$G$8)</f>
        <v>-</v>
      </c>
      <c r="J4785" s="295">
        <f>A4785*'Lineær programmering opg 4'!$C$11+Datatabel!C4785*'Lineær programmering opg 4'!$D$11</f>
        <v>43434.599999999846</v>
      </c>
      <c r="K4785" s="9">
        <f t="shared" si="372"/>
        <v>0</v>
      </c>
      <c r="L4785" s="9">
        <f t="shared" si="373"/>
        <v>0</v>
      </c>
    </row>
    <row r="4786" spans="1:12" ht="15" x14ac:dyDescent="0.25">
      <c r="A4786" s="167">
        <f t="shared" si="371"/>
        <v>125.20800000001265</v>
      </c>
      <c r="B4786" s="325">
        <f t="shared" si="374"/>
        <v>0.52170000000005268</v>
      </c>
      <c r="C4786" s="167">
        <f t="shared" si="370"/>
        <v>206.09399999999053</v>
      </c>
      <c r="D4786" s="167">
        <f>IF('Lineær programmering opg 4'!$M$4=0,"-",(-A4786+'Lineær programmering opg 4'!$M$4)/'Lineær programmering opg 4'!$K$4*-1)</f>
        <v>229.58399999997471</v>
      </c>
      <c r="E4786" s="167">
        <f>IF('Lineær programmering opg 4'!$M$5=0,"-",(-A4786+'Lineær programmering opg 4'!$M$5)/'Lineær programmering opg 4'!$K$5*-1)</f>
        <v>206.09399999999053</v>
      </c>
      <c r="F4786" s="167" t="str">
        <f>IF('Lineær programmering opg 4'!$E$6=0,"-",(-A4786+'Lineær programmering opg 4'!$M$6)/'Lineær programmering opg 4'!$K$6*-1)</f>
        <v>-</v>
      </c>
      <c r="G4786" s="167" t="str">
        <f>IF('Lineær programmering opg 4'!$D$7=0,"-",((-A4786+'Lineær programmering opg 4'!$M$7)/'Lineær programmering opg 4'!$K$7)*-1)</f>
        <v>-</v>
      </c>
      <c r="H4786" s="167" t="str">
        <f>IF('Lineær programmering opg 4'!$C$8=0,"-",((-A4786+'Lineær programmering opg 4'!$M$8)/'Lineær programmering opg 4'!$K$8)*-1)</f>
        <v>-</v>
      </c>
      <c r="I4786" s="167" t="str">
        <f>IF('Lineær programmering opg 4'!$D$8=0,"-",'Lineær programmering opg 4'!$G$8)</f>
        <v>-</v>
      </c>
      <c r="J4786" s="295">
        <f>A4786*'Lineær programmering opg 4'!$C$11+Datatabel!C4786*'Lineær programmering opg 4'!$D$11</f>
        <v>43434.899999999849</v>
      </c>
      <c r="K4786" s="9">
        <f t="shared" si="372"/>
        <v>0</v>
      </c>
      <c r="L4786" s="9">
        <f t="shared" si="373"/>
        <v>0</v>
      </c>
    </row>
    <row r="4787" spans="1:12" ht="15" x14ac:dyDescent="0.25">
      <c r="A4787" s="167">
        <f t="shared" si="371"/>
        <v>125.18400000001265</v>
      </c>
      <c r="B4787" s="325">
        <f t="shared" si="374"/>
        <v>0.52160000000005269</v>
      </c>
      <c r="C4787" s="167">
        <f t="shared" si="370"/>
        <v>206.11199999999053</v>
      </c>
      <c r="D4787" s="167">
        <f>IF('Lineær programmering opg 4'!$M$4=0,"-",(-A4787+'Lineær programmering opg 4'!$M$4)/'Lineær programmering opg 4'!$K$4*-1)</f>
        <v>229.63199999997471</v>
      </c>
      <c r="E4787" s="167">
        <f>IF('Lineær programmering opg 4'!$M$5=0,"-",(-A4787+'Lineær programmering opg 4'!$M$5)/'Lineær programmering opg 4'!$K$5*-1)</f>
        <v>206.11199999999053</v>
      </c>
      <c r="F4787" s="167" t="str">
        <f>IF('Lineær programmering opg 4'!$E$6=0,"-",(-A4787+'Lineær programmering opg 4'!$M$6)/'Lineær programmering opg 4'!$K$6*-1)</f>
        <v>-</v>
      </c>
      <c r="G4787" s="167" t="str">
        <f>IF('Lineær programmering opg 4'!$D$7=0,"-",((-A4787+'Lineær programmering opg 4'!$M$7)/'Lineær programmering opg 4'!$K$7)*-1)</f>
        <v>-</v>
      </c>
      <c r="H4787" s="167" t="str">
        <f>IF('Lineær programmering opg 4'!$C$8=0,"-",((-A4787+'Lineær programmering opg 4'!$M$8)/'Lineær programmering opg 4'!$K$8)*-1)</f>
        <v>-</v>
      </c>
      <c r="I4787" s="167" t="str">
        <f>IF('Lineær programmering opg 4'!$D$8=0,"-",'Lineær programmering opg 4'!$G$8)</f>
        <v>-</v>
      </c>
      <c r="J4787" s="295">
        <f>A4787*'Lineær programmering opg 4'!$C$11+Datatabel!C4787*'Lineær programmering opg 4'!$D$11</f>
        <v>43435.199999999844</v>
      </c>
      <c r="K4787" s="9">
        <f t="shared" si="372"/>
        <v>0</v>
      </c>
      <c r="L4787" s="9">
        <f t="shared" si="373"/>
        <v>0</v>
      </c>
    </row>
    <row r="4788" spans="1:12" ht="15" x14ac:dyDescent="0.25">
      <c r="A4788" s="167">
        <f t="shared" si="371"/>
        <v>125.16000000001264</v>
      </c>
      <c r="B4788" s="325">
        <f t="shared" si="374"/>
        <v>0.5215000000000527</v>
      </c>
      <c r="C4788" s="167">
        <f t="shared" si="370"/>
        <v>206.12999999999053</v>
      </c>
      <c r="D4788" s="167">
        <f>IF('Lineær programmering opg 4'!$M$4=0,"-",(-A4788+'Lineær programmering opg 4'!$M$4)/'Lineær programmering opg 4'!$K$4*-1)</f>
        <v>229.67999999997471</v>
      </c>
      <c r="E4788" s="167">
        <f>IF('Lineær programmering opg 4'!$M$5=0,"-",(-A4788+'Lineær programmering opg 4'!$M$5)/'Lineær programmering opg 4'!$K$5*-1)</f>
        <v>206.12999999999053</v>
      </c>
      <c r="F4788" s="167" t="str">
        <f>IF('Lineær programmering opg 4'!$E$6=0,"-",(-A4788+'Lineær programmering opg 4'!$M$6)/'Lineær programmering opg 4'!$K$6*-1)</f>
        <v>-</v>
      </c>
      <c r="G4788" s="167" t="str">
        <f>IF('Lineær programmering opg 4'!$D$7=0,"-",((-A4788+'Lineær programmering opg 4'!$M$7)/'Lineær programmering opg 4'!$K$7)*-1)</f>
        <v>-</v>
      </c>
      <c r="H4788" s="167" t="str">
        <f>IF('Lineær programmering opg 4'!$C$8=0,"-",((-A4788+'Lineær programmering opg 4'!$M$8)/'Lineær programmering opg 4'!$K$8)*-1)</f>
        <v>-</v>
      </c>
      <c r="I4788" s="167" t="str">
        <f>IF('Lineær programmering opg 4'!$D$8=0,"-",'Lineær programmering opg 4'!$G$8)</f>
        <v>-</v>
      </c>
      <c r="J4788" s="295">
        <f>A4788*'Lineær programmering opg 4'!$C$11+Datatabel!C4788*'Lineær programmering opg 4'!$D$11</f>
        <v>43435.499999999847</v>
      </c>
      <c r="K4788" s="9">
        <f t="shared" si="372"/>
        <v>0</v>
      </c>
      <c r="L4788" s="9">
        <f t="shared" si="373"/>
        <v>0</v>
      </c>
    </row>
    <row r="4789" spans="1:12" ht="15" x14ac:dyDescent="0.25">
      <c r="A4789" s="167">
        <f t="shared" si="371"/>
        <v>125.13600000001264</v>
      </c>
      <c r="B4789" s="325">
        <f t="shared" si="374"/>
        <v>0.52140000000005271</v>
      </c>
      <c r="C4789" s="167">
        <f t="shared" si="370"/>
        <v>206.14799999999053</v>
      </c>
      <c r="D4789" s="167">
        <f>IF('Lineær programmering opg 4'!$M$4=0,"-",(-A4789+'Lineær programmering opg 4'!$M$4)/'Lineær programmering opg 4'!$K$4*-1)</f>
        <v>229.72799999997471</v>
      </c>
      <c r="E4789" s="167">
        <f>IF('Lineær programmering opg 4'!$M$5=0,"-",(-A4789+'Lineær programmering opg 4'!$M$5)/'Lineær programmering opg 4'!$K$5*-1)</f>
        <v>206.14799999999053</v>
      </c>
      <c r="F4789" s="167" t="str">
        <f>IF('Lineær programmering opg 4'!$E$6=0,"-",(-A4789+'Lineær programmering opg 4'!$M$6)/'Lineær programmering opg 4'!$K$6*-1)</f>
        <v>-</v>
      </c>
      <c r="G4789" s="167" t="str">
        <f>IF('Lineær programmering opg 4'!$D$7=0,"-",((-A4789+'Lineær programmering opg 4'!$M$7)/'Lineær programmering opg 4'!$K$7)*-1)</f>
        <v>-</v>
      </c>
      <c r="H4789" s="167" t="str">
        <f>IF('Lineær programmering opg 4'!$C$8=0,"-",((-A4789+'Lineær programmering opg 4'!$M$8)/'Lineær programmering opg 4'!$K$8)*-1)</f>
        <v>-</v>
      </c>
      <c r="I4789" s="167" t="str">
        <f>IF('Lineær programmering opg 4'!$D$8=0,"-",'Lineær programmering opg 4'!$G$8)</f>
        <v>-</v>
      </c>
      <c r="J4789" s="295">
        <f>A4789*'Lineær programmering opg 4'!$C$11+Datatabel!C4789*'Lineær programmering opg 4'!$D$11</f>
        <v>43435.799999999843</v>
      </c>
      <c r="K4789" s="9">
        <f t="shared" si="372"/>
        <v>0</v>
      </c>
      <c r="L4789" s="9">
        <f t="shared" si="373"/>
        <v>0</v>
      </c>
    </row>
    <row r="4790" spans="1:12" ht="15" x14ac:dyDescent="0.25">
      <c r="A4790" s="167">
        <f t="shared" si="371"/>
        <v>125.11200000001266</v>
      </c>
      <c r="B4790" s="325">
        <f t="shared" si="374"/>
        <v>0.52130000000005272</v>
      </c>
      <c r="C4790" s="167">
        <f t="shared" si="370"/>
        <v>206.16599999999053</v>
      </c>
      <c r="D4790" s="167">
        <f>IF('Lineær programmering opg 4'!$M$4=0,"-",(-A4790+'Lineær programmering opg 4'!$M$4)/'Lineær programmering opg 4'!$K$4*-1)</f>
        <v>229.77599999997469</v>
      </c>
      <c r="E4790" s="167">
        <f>IF('Lineær programmering opg 4'!$M$5=0,"-",(-A4790+'Lineær programmering opg 4'!$M$5)/'Lineær programmering opg 4'!$K$5*-1)</f>
        <v>206.16599999999053</v>
      </c>
      <c r="F4790" s="167" t="str">
        <f>IF('Lineær programmering opg 4'!$E$6=0,"-",(-A4790+'Lineær programmering opg 4'!$M$6)/'Lineær programmering opg 4'!$K$6*-1)</f>
        <v>-</v>
      </c>
      <c r="G4790" s="167" t="str">
        <f>IF('Lineær programmering opg 4'!$D$7=0,"-",((-A4790+'Lineær programmering opg 4'!$M$7)/'Lineær programmering opg 4'!$K$7)*-1)</f>
        <v>-</v>
      </c>
      <c r="H4790" s="167" t="str">
        <f>IF('Lineær programmering opg 4'!$C$8=0,"-",((-A4790+'Lineær programmering opg 4'!$M$8)/'Lineær programmering opg 4'!$K$8)*-1)</f>
        <v>-</v>
      </c>
      <c r="I4790" s="167" t="str">
        <f>IF('Lineær programmering opg 4'!$D$8=0,"-",'Lineær programmering opg 4'!$G$8)</f>
        <v>-</v>
      </c>
      <c r="J4790" s="295">
        <f>A4790*'Lineær programmering opg 4'!$C$11+Datatabel!C4790*'Lineær programmering opg 4'!$D$11</f>
        <v>43436.099999999846</v>
      </c>
      <c r="K4790" s="9">
        <f t="shared" si="372"/>
        <v>0</v>
      </c>
      <c r="L4790" s="9">
        <f t="shared" si="373"/>
        <v>0</v>
      </c>
    </row>
    <row r="4791" spans="1:12" ht="15" x14ac:dyDescent="0.25">
      <c r="A4791" s="167">
        <f t="shared" si="371"/>
        <v>125.08800000001266</v>
      </c>
      <c r="B4791" s="325">
        <f t="shared" si="374"/>
        <v>0.52120000000005273</v>
      </c>
      <c r="C4791" s="167">
        <f t="shared" si="370"/>
        <v>206.18399999999053</v>
      </c>
      <c r="D4791" s="167">
        <f>IF('Lineær programmering opg 4'!$M$4=0,"-",(-A4791+'Lineær programmering opg 4'!$M$4)/'Lineær programmering opg 4'!$K$4*-1)</f>
        <v>229.82399999997469</v>
      </c>
      <c r="E4791" s="167">
        <f>IF('Lineær programmering opg 4'!$M$5=0,"-",(-A4791+'Lineær programmering opg 4'!$M$5)/'Lineær programmering opg 4'!$K$5*-1)</f>
        <v>206.18399999999053</v>
      </c>
      <c r="F4791" s="167" t="str">
        <f>IF('Lineær programmering opg 4'!$E$6=0,"-",(-A4791+'Lineær programmering opg 4'!$M$6)/'Lineær programmering opg 4'!$K$6*-1)</f>
        <v>-</v>
      </c>
      <c r="G4791" s="167" t="str">
        <f>IF('Lineær programmering opg 4'!$D$7=0,"-",((-A4791+'Lineær programmering opg 4'!$M$7)/'Lineær programmering opg 4'!$K$7)*-1)</f>
        <v>-</v>
      </c>
      <c r="H4791" s="167" t="str">
        <f>IF('Lineær programmering opg 4'!$C$8=0,"-",((-A4791+'Lineær programmering opg 4'!$M$8)/'Lineær programmering opg 4'!$K$8)*-1)</f>
        <v>-</v>
      </c>
      <c r="I4791" s="167" t="str">
        <f>IF('Lineær programmering opg 4'!$D$8=0,"-",'Lineær programmering opg 4'!$G$8)</f>
        <v>-</v>
      </c>
      <c r="J4791" s="295">
        <f>A4791*'Lineær programmering opg 4'!$C$11+Datatabel!C4791*'Lineær programmering opg 4'!$D$11</f>
        <v>43436.399999999849</v>
      </c>
      <c r="K4791" s="9">
        <f t="shared" si="372"/>
        <v>0</v>
      </c>
      <c r="L4791" s="9">
        <f t="shared" si="373"/>
        <v>0</v>
      </c>
    </row>
    <row r="4792" spans="1:12" ht="15" x14ac:dyDescent="0.25">
      <c r="A4792" s="167">
        <f t="shared" si="371"/>
        <v>125.06400000001265</v>
      </c>
      <c r="B4792" s="325">
        <f t="shared" si="374"/>
        <v>0.52110000000005274</v>
      </c>
      <c r="C4792" s="167">
        <f t="shared" si="370"/>
        <v>206.20199999999053</v>
      </c>
      <c r="D4792" s="167">
        <f>IF('Lineær programmering opg 4'!$M$4=0,"-",(-A4792+'Lineær programmering opg 4'!$M$4)/'Lineær programmering opg 4'!$K$4*-1)</f>
        <v>229.87199999997469</v>
      </c>
      <c r="E4792" s="167">
        <f>IF('Lineær programmering opg 4'!$M$5=0,"-",(-A4792+'Lineær programmering opg 4'!$M$5)/'Lineær programmering opg 4'!$K$5*-1)</f>
        <v>206.20199999999053</v>
      </c>
      <c r="F4792" s="167" t="str">
        <f>IF('Lineær programmering opg 4'!$E$6=0,"-",(-A4792+'Lineær programmering opg 4'!$M$6)/'Lineær programmering opg 4'!$K$6*-1)</f>
        <v>-</v>
      </c>
      <c r="G4792" s="167" t="str">
        <f>IF('Lineær programmering opg 4'!$D$7=0,"-",((-A4792+'Lineær programmering opg 4'!$M$7)/'Lineær programmering opg 4'!$K$7)*-1)</f>
        <v>-</v>
      </c>
      <c r="H4792" s="167" t="str">
        <f>IF('Lineær programmering opg 4'!$C$8=0,"-",((-A4792+'Lineær programmering opg 4'!$M$8)/'Lineær programmering opg 4'!$K$8)*-1)</f>
        <v>-</v>
      </c>
      <c r="I4792" s="167" t="str">
        <f>IF('Lineær programmering opg 4'!$D$8=0,"-",'Lineær programmering opg 4'!$G$8)</f>
        <v>-</v>
      </c>
      <c r="J4792" s="295">
        <f>A4792*'Lineær programmering opg 4'!$C$11+Datatabel!C4792*'Lineær programmering opg 4'!$D$11</f>
        <v>43436.699999999844</v>
      </c>
      <c r="K4792" s="9">
        <f t="shared" si="372"/>
        <v>0</v>
      </c>
      <c r="L4792" s="9">
        <f t="shared" si="373"/>
        <v>0</v>
      </c>
    </row>
    <row r="4793" spans="1:12" ht="15" x14ac:dyDescent="0.25">
      <c r="A4793" s="167">
        <f t="shared" si="371"/>
        <v>125.04000000001267</v>
      </c>
      <c r="B4793" s="325">
        <f t="shared" si="374"/>
        <v>0.52100000000005275</v>
      </c>
      <c r="C4793" s="167">
        <f t="shared" si="370"/>
        <v>206.21999999999048</v>
      </c>
      <c r="D4793" s="167">
        <f>IF('Lineær programmering opg 4'!$M$4=0,"-",(-A4793+'Lineær programmering opg 4'!$M$4)/'Lineær programmering opg 4'!$K$4*-1)</f>
        <v>229.91999999997466</v>
      </c>
      <c r="E4793" s="167">
        <f>IF('Lineær programmering opg 4'!$M$5=0,"-",(-A4793+'Lineær programmering opg 4'!$M$5)/'Lineær programmering opg 4'!$K$5*-1)</f>
        <v>206.21999999999048</v>
      </c>
      <c r="F4793" s="167" t="str">
        <f>IF('Lineær programmering opg 4'!$E$6=0,"-",(-A4793+'Lineær programmering opg 4'!$M$6)/'Lineær programmering opg 4'!$K$6*-1)</f>
        <v>-</v>
      </c>
      <c r="G4793" s="167" t="str">
        <f>IF('Lineær programmering opg 4'!$D$7=0,"-",((-A4793+'Lineær programmering opg 4'!$M$7)/'Lineær programmering opg 4'!$K$7)*-1)</f>
        <v>-</v>
      </c>
      <c r="H4793" s="167" t="str">
        <f>IF('Lineær programmering opg 4'!$C$8=0,"-",((-A4793+'Lineær programmering opg 4'!$M$8)/'Lineær programmering opg 4'!$K$8)*-1)</f>
        <v>-</v>
      </c>
      <c r="I4793" s="167" t="str">
        <f>IF('Lineær programmering opg 4'!$D$8=0,"-",'Lineær programmering opg 4'!$G$8)</f>
        <v>-</v>
      </c>
      <c r="J4793" s="295">
        <f>A4793*'Lineær programmering opg 4'!$C$11+Datatabel!C4793*'Lineær programmering opg 4'!$D$11</f>
        <v>43436.99999999984</v>
      </c>
      <c r="K4793" s="9">
        <f t="shared" si="372"/>
        <v>0</v>
      </c>
      <c r="L4793" s="9">
        <f t="shared" si="373"/>
        <v>0</v>
      </c>
    </row>
    <row r="4794" spans="1:12" ht="15" x14ac:dyDescent="0.25">
      <c r="A4794" s="167">
        <f t="shared" si="371"/>
        <v>125.01600000001267</v>
      </c>
      <c r="B4794" s="325">
        <f t="shared" si="374"/>
        <v>0.52090000000005277</v>
      </c>
      <c r="C4794" s="167">
        <f t="shared" si="370"/>
        <v>206.23799999999048</v>
      </c>
      <c r="D4794" s="167">
        <f>IF('Lineær programmering opg 4'!$M$4=0,"-",(-A4794+'Lineær programmering opg 4'!$M$4)/'Lineær programmering opg 4'!$K$4*-1)</f>
        <v>229.96799999997467</v>
      </c>
      <c r="E4794" s="167">
        <f>IF('Lineær programmering opg 4'!$M$5=0,"-",(-A4794+'Lineær programmering opg 4'!$M$5)/'Lineær programmering opg 4'!$K$5*-1)</f>
        <v>206.23799999999048</v>
      </c>
      <c r="F4794" s="167" t="str">
        <f>IF('Lineær programmering opg 4'!$E$6=0,"-",(-A4794+'Lineær programmering opg 4'!$M$6)/'Lineær programmering opg 4'!$K$6*-1)</f>
        <v>-</v>
      </c>
      <c r="G4794" s="167" t="str">
        <f>IF('Lineær programmering opg 4'!$D$7=0,"-",((-A4794+'Lineær programmering opg 4'!$M$7)/'Lineær programmering opg 4'!$K$7)*-1)</f>
        <v>-</v>
      </c>
      <c r="H4794" s="167" t="str">
        <f>IF('Lineær programmering opg 4'!$C$8=0,"-",((-A4794+'Lineær programmering opg 4'!$M$8)/'Lineær programmering opg 4'!$K$8)*-1)</f>
        <v>-</v>
      </c>
      <c r="I4794" s="167" t="str">
        <f>IF('Lineær programmering opg 4'!$D$8=0,"-",'Lineær programmering opg 4'!$G$8)</f>
        <v>-</v>
      </c>
      <c r="J4794" s="295">
        <f>A4794*'Lineær programmering opg 4'!$C$11+Datatabel!C4794*'Lineær programmering opg 4'!$D$11</f>
        <v>43437.299999999836</v>
      </c>
      <c r="K4794" s="9">
        <f t="shared" si="372"/>
        <v>0</v>
      </c>
      <c r="L4794" s="9">
        <f t="shared" si="373"/>
        <v>0</v>
      </c>
    </row>
    <row r="4795" spans="1:12" ht="15" x14ac:dyDescent="0.25">
      <c r="A4795" s="167">
        <f t="shared" si="371"/>
        <v>124.99200000001267</v>
      </c>
      <c r="B4795" s="325">
        <f t="shared" si="374"/>
        <v>0.52080000000005278</v>
      </c>
      <c r="C4795" s="167">
        <f t="shared" si="370"/>
        <v>206.25599999999048</v>
      </c>
      <c r="D4795" s="167">
        <f>IF('Lineær programmering opg 4'!$M$4=0,"-",(-A4795+'Lineær programmering opg 4'!$M$4)/'Lineær programmering opg 4'!$K$4*-1)</f>
        <v>230.01599999997467</v>
      </c>
      <c r="E4795" s="167">
        <f>IF('Lineær programmering opg 4'!$M$5=0,"-",(-A4795+'Lineær programmering opg 4'!$M$5)/'Lineær programmering opg 4'!$K$5*-1)</f>
        <v>206.25599999999048</v>
      </c>
      <c r="F4795" s="167" t="str">
        <f>IF('Lineær programmering opg 4'!$E$6=0,"-",(-A4795+'Lineær programmering opg 4'!$M$6)/'Lineær programmering opg 4'!$K$6*-1)</f>
        <v>-</v>
      </c>
      <c r="G4795" s="167" t="str">
        <f>IF('Lineær programmering opg 4'!$D$7=0,"-",((-A4795+'Lineær programmering opg 4'!$M$7)/'Lineær programmering opg 4'!$K$7)*-1)</f>
        <v>-</v>
      </c>
      <c r="H4795" s="167" t="str">
        <f>IF('Lineær programmering opg 4'!$C$8=0,"-",((-A4795+'Lineær programmering opg 4'!$M$8)/'Lineær programmering opg 4'!$K$8)*-1)</f>
        <v>-</v>
      </c>
      <c r="I4795" s="167" t="str">
        <f>IF('Lineær programmering opg 4'!$D$8=0,"-",'Lineær programmering opg 4'!$G$8)</f>
        <v>-</v>
      </c>
      <c r="J4795" s="295">
        <f>A4795*'Lineær programmering opg 4'!$C$11+Datatabel!C4795*'Lineær programmering opg 4'!$D$11</f>
        <v>43437.599999999838</v>
      </c>
      <c r="K4795" s="9">
        <f t="shared" si="372"/>
        <v>0</v>
      </c>
      <c r="L4795" s="9">
        <f t="shared" si="373"/>
        <v>0</v>
      </c>
    </row>
    <row r="4796" spans="1:12" ht="15" x14ac:dyDescent="0.25">
      <c r="A4796" s="167">
        <f t="shared" si="371"/>
        <v>124.96800000001267</v>
      </c>
      <c r="B4796" s="325">
        <f t="shared" si="374"/>
        <v>0.52070000000005279</v>
      </c>
      <c r="C4796" s="167">
        <f t="shared" si="370"/>
        <v>206.27399999999048</v>
      </c>
      <c r="D4796" s="167">
        <f>IF('Lineær programmering opg 4'!$M$4=0,"-",(-A4796+'Lineær programmering opg 4'!$M$4)/'Lineær programmering opg 4'!$K$4*-1)</f>
        <v>230.06399999997467</v>
      </c>
      <c r="E4796" s="167">
        <f>IF('Lineær programmering opg 4'!$M$5=0,"-",(-A4796+'Lineær programmering opg 4'!$M$5)/'Lineær programmering opg 4'!$K$5*-1)</f>
        <v>206.27399999999048</v>
      </c>
      <c r="F4796" s="167" t="str">
        <f>IF('Lineær programmering opg 4'!$E$6=0,"-",(-A4796+'Lineær programmering opg 4'!$M$6)/'Lineær programmering opg 4'!$K$6*-1)</f>
        <v>-</v>
      </c>
      <c r="G4796" s="167" t="str">
        <f>IF('Lineær programmering opg 4'!$D$7=0,"-",((-A4796+'Lineær programmering opg 4'!$M$7)/'Lineær programmering opg 4'!$K$7)*-1)</f>
        <v>-</v>
      </c>
      <c r="H4796" s="167" t="str">
        <f>IF('Lineær programmering opg 4'!$C$8=0,"-",((-A4796+'Lineær programmering opg 4'!$M$8)/'Lineær programmering opg 4'!$K$8)*-1)</f>
        <v>-</v>
      </c>
      <c r="I4796" s="167" t="str">
        <f>IF('Lineær programmering opg 4'!$D$8=0,"-",'Lineær programmering opg 4'!$G$8)</f>
        <v>-</v>
      </c>
      <c r="J4796" s="295">
        <f>A4796*'Lineær programmering opg 4'!$C$11+Datatabel!C4796*'Lineær programmering opg 4'!$D$11</f>
        <v>43437.899999999841</v>
      </c>
      <c r="K4796" s="9">
        <f t="shared" si="372"/>
        <v>0</v>
      </c>
      <c r="L4796" s="9">
        <f t="shared" si="373"/>
        <v>0</v>
      </c>
    </row>
    <row r="4797" spans="1:12" ht="15" x14ac:dyDescent="0.25">
      <c r="A4797" s="167">
        <f t="shared" si="371"/>
        <v>124.94400000001266</v>
      </c>
      <c r="B4797" s="325">
        <f t="shared" si="374"/>
        <v>0.5206000000000528</v>
      </c>
      <c r="C4797" s="167">
        <f t="shared" si="370"/>
        <v>206.29199999999048</v>
      </c>
      <c r="D4797" s="167">
        <f>IF('Lineær programmering opg 4'!$M$4=0,"-",(-A4797+'Lineær programmering opg 4'!$M$4)/'Lineær programmering opg 4'!$K$4*-1)</f>
        <v>230.11199999997467</v>
      </c>
      <c r="E4797" s="167">
        <f>IF('Lineær programmering opg 4'!$M$5=0,"-",(-A4797+'Lineær programmering opg 4'!$M$5)/'Lineær programmering opg 4'!$K$5*-1)</f>
        <v>206.29199999999048</v>
      </c>
      <c r="F4797" s="167" t="str">
        <f>IF('Lineær programmering opg 4'!$E$6=0,"-",(-A4797+'Lineær programmering opg 4'!$M$6)/'Lineær programmering opg 4'!$K$6*-1)</f>
        <v>-</v>
      </c>
      <c r="G4797" s="167" t="str">
        <f>IF('Lineær programmering opg 4'!$D$7=0,"-",((-A4797+'Lineær programmering opg 4'!$M$7)/'Lineær programmering opg 4'!$K$7)*-1)</f>
        <v>-</v>
      </c>
      <c r="H4797" s="167" t="str">
        <f>IF('Lineær programmering opg 4'!$C$8=0,"-",((-A4797+'Lineær programmering opg 4'!$M$8)/'Lineær programmering opg 4'!$K$8)*-1)</f>
        <v>-</v>
      </c>
      <c r="I4797" s="167" t="str">
        <f>IF('Lineær programmering opg 4'!$D$8=0,"-",'Lineær programmering opg 4'!$G$8)</f>
        <v>-</v>
      </c>
      <c r="J4797" s="295">
        <f>A4797*'Lineær programmering opg 4'!$C$11+Datatabel!C4797*'Lineær programmering opg 4'!$D$11</f>
        <v>43438.199999999837</v>
      </c>
      <c r="K4797" s="9">
        <f t="shared" si="372"/>
        <v>0</v>
      </c>
      <c r="L4797" s="9">
        <f t="shared" si="373"/>
        <v>0</v>
      </c>
    </row>
    <row r="4798" spans="1:12" ht="15" x14ac:dyDescent="0.25">
      <c r="A4798" s="167">
        <f t="shared" si="371"/>
        <v>124.92000000001268</v>
      </c>
      <c r="B4798" s="325">
        <f t="shared" si="374"/>
        <v>0.52050000000005281</v>
      </c>
      <c r="C4798" s="167">
        <f t="shared" si="370"/>
        <v>206.30999999999048</v>
      </c>
      <c r="D4798" s="167">
        <f>IF('Lineær programmering opg 4'!$M$4=0,"-",(-A4798+'Lineær programmering opg 4'!$M$4)/'Lineær programmering opg 4'!$K$4*-1)</f>
        <v>230.15999999997464</v>
      </c>
      <c r="E4798" s="167">
        <f>IF('Lineær programmering opg 4'!$M$5=0,"-",(-A4798+'Lineær programmering opg 4'!$M$5)/'Lineær programmering opg 4'!$K$5*-1)</f>
        <v>206.30999999999048</v>
      </c>
      <c r="F4798" s="167" t="str">
        <f>IF('Lineær programmering opg 4'!$E$6=0,"-",(-A4798+'Lineær programmering opg 4'!$M$6)/'Lineær programmering opg 4'!$K$6*-1)</f>
        <v>-</v>
      </c>
      <c r="G4798" s="167" t="str">
        <f>IF('Lineær programmering opg 4'!$D$7=0,"-",((-A4798+'Lineær programmering opg 4'!$M$7)/'Lineær programmering opg 4'!$K$7)*-1)</f>
        <v>-</v>
      </c>
      <c r="H4798" s="167" t="str">
        <f>IF('Lineær programmering opg 4'!$C$8=0,"-",((-A4798+'Lineær programmering opg 4'!$M$8)/'Lineær programmering opg 4'!$K$8)*-1)</f>
        <v>-</v>
      </c>
      <c r="I4798" s="167" t="str">
        <f>IF('Lineær programmering opg 4'!$D$8=0,"-",'Lineær programmering opg 4'!$G$8)</f>
        <v>-</v>
      </c>
      <c r="J4798" s="295">
        <f>A4798*'Lineær programmering opg 4'!$C$11+Datatabel!C4798*'Lineær programmering opg 4'!$D$11</f>
        <v>43438.49999999984</v>
      </c>
      <c r="K4798" s="9">
        <f t="shared" si="372"/>
        <v>0</v>
      </c>
      <c r="L4798" s="9">
        <f t="shared" si="373"/>
        <v>0</v>
      </c>
    </row>
    <row r="4799" spans="1:12" ht="15" x14ac:dyDescent="0.25">
      <c r="A4799" s="167">
        <f t="shared" si="371"/>
        <v>124.89600000001268</v>
      </c>
      <c r="B4799" s="325">
        <f t="shared" si="374"/>
        <v>0.52040000000005282</v>
      </c>
      <c r="C4799" s="167">
        <f t="shared" si="370"/>
        <v>206.32799999999048</v>
      </c>
      <c r="D4799" s="167">
        <f>IF('Lineær programmering opg 4'!$M$4=0,"-",(-A4799+'Lineær programmering opg 4'!$M$4)/'Lineær programmering opg 4'!$K$4*-1)</f>
        <v>230.20799999997465</v>
      </c>
      <c r="E4799" s="167">
        <f>IF('Lineær programmering opg 4'!$M$5=0,"-",(-A4799+'Lineær programmering opg 4'!$M$5)/'Lineær programmering opg 4'!$K$5*-1)</f>
        <v>206.32799999999048</v>
      </c>
      <c r="F4799" s="167" t="str">
        <f>IF('Lineær programmering opg 4'!$E$6=0,"-",(-A4799+'Lineær programmering opg 4'!$M$6)/'Lineær programmering opg 4'!$K$6*-1)</f>
        <v>-</v>
      </c>
      <c r="G4799" s="167" t="str">
        <f>IF('Lineær programmering opg 4'!$D$7=0,"-",((-A4799+'Lineær programmering opg 4'!$M$7)/'Lineær programmering opg 4'!$K$7)*-1)</f>
        <v>-</v>
      </c>
      <c r="H4799" s="167" t="str">
        <f>IF('Lineær programmering opg 4'!$C$8=0,"-",((-A4799+'Lineær programmering opg 4'!$M$8)/'Lineær programmering opg 4'!$K$8)*-1)</f>
        <v>-</v>
      </c>
      <c r="I4799" s="167" t="str">
        <f>IF('Lineær programmering opg 4'!$D$8=0,"-",'Lineær programmering opg 4'!$G$8)</f>
        <v>-</v>
      </c>
      <c r="J4799" s="295">
        <f>A4799*'Lineær programmering opg 4'!$C$11+Datatabel!C4799*'Lineær programmering opg 4'!$D$11</f>
        <v>43438.799999999843</v>
      </c>
      <c r="K4799" s="9">
        <f t="shared" si="372"/>
        <v>0</v>
      </c>
      <c r="L4799" s="9">
        <f t="shared" si="373"/>
        <v>0</v>
      </c>
    </row>
    <row r="4800" spans="1:12" ht="15" x14ac:dyDescent="0.25">
      <c r="A4800" s="167">
        <f t="shared" si="371"/>
        <v>124.87200000001268</v>
      </c>
      <c r="B4800" s="325">
        <f t="shared" si="374"/>
        <v>0.52030000000005283</v>
      </c>
      <c r="C4800" s="167">
        <f t="shared" si="370"/>
        <v>206.34599999999048</v>
      </c>
      <c r="D4800" s="167">
        <f>IF('Lineær programmering opg 4'!$M$4=0,"-",(-A4800+'Lineær programmering opg 4'!$M$4)/'Lineær programmering opg 4'!$K$4*-1)</f>
        <v>230.25599999997465</v>
      </c>
      <c r="E4800" s="167">
        <f>IF('Lineær programmering opg 4'!$M$5=0,"-",(-A4800+'Lineær programmering opg 4'!$M$5)/'Lineær programmering opg 4'!$K$5*-1)</f>
        <v>206.34599999999048</v>
      </c>
      <c r="F4800" s="167" t="str">
        <f>IF('Lineær programmering opg 4'!$E$6=0,"-",(-A4800+'Lineær programmering opg 4'!$M$6)/'Lineær programmering opg 4'!$K$6*-1)</f>
        <v>-</v>
      </c>
      <c r="G4800" s="167" t="str">
        <f>IF('Lineær programmering opg 4'!$D$7=0,"-",((-A4800+'Lineær programmering opg 4'!$M$7)/'Lineær programmering opg 4'!$K$7)*-1)</f>
        <v>-</v>
      </c>
      <c r="H4800" s="167" t="str">
        <f>IF('Lineær programmering opg 4'!$C$8=0,"-",((-A4800+'Lineær programmering opg 4'!$M$8)/'Lineær programmering opg 4'!$K$8)*-1)</f>
        <v>-</v>
      </c>
      <c r="I4800" s="167" t="str">
        <f>IF('Lineær programmering opg 4'!$D$8=0,"-",'Lineær programmering opg 4'!$G$8)</f>
        <v>-</v>
      </c>
      <c r="J4800" s="295">
        <f>A4800*'Lineær programmering opg 4'!$C$11+Datatabel!C4800*'Lineær programmering opg 4'!$D$11</f>
        <v>43439.099999999838</v>
      </c>
      <c r="K4800" s="9">
        <f t="shared" si="372"/>
        <v>0</v>
      </c>
      <c r="L4800" s="9">
        <f t="shared" si="373"/>
        <v>0</v>
      </c>
    </row>
    <row r="4801" spans="1:12" ht="15" x14ac:dyDescent="0.25">
      <c r="A4801" s="167">
        <f t="shared" si="371"/>
        <v>124.84800000001269</v>
      </c>
      <c r="B4801" s="325">
        <f t="shared" si="374"/>
        <v>0.52020000000005284</v>
      </c>
      <c r="C4801" s="167">
        <f t="shared" si="370"/>
        <v>206.36399999999048</v>
      </c>
      <c r="D4801" s="167">
        <f>IF('Lineær programmering opg 4'!$M$4=0,"-",(-A4801+'Lineær programmering opg 4'!$M$4)/'Lineær programmering opg 4'!$K$4*-1)</f>
        <v>230.30399999997462</v>
      </c>
      <c r="E4801" s="167">
        <f>IF('Lineær programmering opg 4'!$M$5=0,"-",(-A4801+'Lineær programmering opg 4'!$M$5)/'Lineær programmering opg 4'!$K$5*-1)</f>
        <v>206.36399999999048</v>
      </c>
      <c r="F4801" s="167" t="str">
        <f>IF('Lineær programmering opg 4'!$E$6=0,"-",(-A4801+'Lineær programmering opg 4'!$M$6)/'Lineær programmering opg 4'!$K$6*-1)</f>
        <v>-</v>
      </c>
      <c r="G4801" s="167" t="str">
        <f>IF('Lineær programmering opg 4'!$D$7=0,"-",((-A4801+'Lineær programmering opg 4'!$M$7)/'Lineær programmering opg 4'!$K$7)*-1)</f>
        <v>-</v>
      </c>
      <c r="H4801" s="167" t="str">
        <f>IF('Lineær programmering opg 4'!$C$8=0,"-",((-A4801+'Lineær programmering opg 4'!$M$8)/'Lineær programmering opg 4'!$K$8)*-1)</f>
        <v>-</v>
      </c>
      <c r="I4801" s="167" t="str">
        <f>IF('Lineær programmering opg 4'!$D$8=0,"-",'Lineær programmering opg 4'!$G$8)</f>
        <v>-</v>
      </c>
      <c r="J4801" s="295">
        <f>A4801*'Lineær programmering opg 4'!$C$11+Datatabel!C4801*'Lineær programmering opg 4'!$D$11</f>
        <v>43439.399999999841</v>
      </c>
      <c r="K4801" s="9">
        <f t="shared" si="372"/>
        <v>0</v>
      </c>
      <c r="L4801" s="9">
        <f t="shared" si="373"/>
        <v>0</v>
      </c>
    </row>
    <row r="4802" spans="1:12" ht="15" x14ac:dyDescent="0.25">
      <c r="A4802" s="167">
        <f t="shared" si="371"/>
        <v>124.82400000001269</v>
      </c>
      <c r="B4802" s="325">
        <f t="shared" si="374"/>
        <v>0.52010000000005285</v>
      </c>
      <c r="C4802" s="167">
        <f t="shared" si="370"/>
        <v>206.38199999999048</v>
      </c>
      <c r="D4802" s="167">
        <f>IF('Lineær programmering opg 4'!$M$4=0,"-",(-A4802+'Lineær programmering opg 4'!$M$4)/'Lineær programmering opg 4'!$K$4*-1)</f>
        <v>230.35199999997462</v>
      </c>
      <c r="E4802" s="167">
        <f>IF('Lineær programmering opg 4'!$M$5=0,"-",(-A4802+'Lineær programmering opg 4'!$M$5)/'Lineær programmering opg 4'!$K$5*-1)</f>
        <v>206.38199999999048</v>
      </c>
      <c r="F4802" s="167" t="str">
        <f>IF('Lineær programmering opg 4'!$E$6=0,"-",(-A4802+'Lineær programmering opg 4'!$M$6)/'Lineær programmering opg 4'!$K$6*-1)</f>
        <v>-</v>
      </c>
      <c r="G4802" s="167" t="str">
        <f>IF('Lineær programmering opg 4'!$D$7=0,"-",((-A4802+'Lineær programmering opg 4'!$M$7)/'Lineær programmering opg 4'!$K$7)*-1)</f>
        <v>-</v>
      </c>
      <c r="H4802" s="167" t="str">
        <f>IF('Lineær programmering opg 4'!$C$8=0,"-",((-A4802+'Lineær programmering opg 4'!$M$8)/'Lineær programmering opg 4'!$K$8)*-1)</f>
        <v>-</v>
      </c>
      <c r="I4802" s="167" t="str">
        <f>IF('Lineær programmering opg 4'!$D$8=0,"-",'Lineær programmering opg 4'!$G$8)</f>
        <v>-</v>
      </c>
      <c r="J4802" s="295">
        <f>A4802*'Lineær programmering opg 4'!$C$11+Datatabel!C4802*'Lineær programmering opg 4'!$D$11</f>
        <v>43439.699999999844</v>
      </c>
      <c r="K4802" s="9">
        <f t="shared" si="372"/>
        <v>0</v>
      </c>
      <c r="L4802" s="9">
        <f t="shared" si="373"/>
        <v>0</v>
      </c>
    </row>
    <row r="4803" spans="1:12" ht="15" x14ac:dyDescent="0.25">
      <c r="A4803" s="167">
        <f t="shared" si="371"/>
        <v>124.80000000001269</v>
      </c>
      <c r="B4803" s="325">
        <f t="shared" si="374"/>
        <v>0.52000000000005286</v>
      </c>
      <c r="C4803" s="167">
        <f t="shared" ref="C4803:C4866" si="375">MIN(D4803,E4803,F4803,G4803,H4803,I4803)</f>
        <v>206.39999999999048</v>
      </c>
      <c r="D4803" s="167">
        <f>IF('Lineær programmering opg 4'!$M$4=0,"-",(-A4803+'Lineær programmering opg 4'!$M$4)/'Lineær programmering opg 4'!$K$4*-1)</f>
        <v>230.39999999997463</v>
      </c>
      <c r="E4803" s="167">
        <f>IF('Lineær programmering opg 4'!$M$5=0,"-",(-A4803+'Lineær programmering opg 4'!$M$5)/'Lineær programmering opg 4'!$K$5*-1)</f>
        <v>206.39999999999048</v>
      </c>
      <c r="F4803" s="167" t="str">
        <f>IF('Lineær programmering opg 4'!$E$6=0,"-",(-A4803+'Lineær programmering opg 4'!$M$6)/'Lineær programmering opg 4'!$K$6*-1)</f>
        <v>-</v>
      </c>
      <c r="G4803" s="167" t="str">
        <f>IF('Lineær programmering opg 4'!$D$7=0,"-",((-A4803+'Lineær programmering opg 4'!$M$7)/'Lineær programmering opg 4'!$K$7)*-1)</f>
        <v>-</v>
      </c>
      <c r="H4803" s="167" t="str">
        <f>IF('Lineær programmering opg 4'!$C$8=0,"-",((-A4803+'Lineær programmering opg 4'!$M$8)/'Lineær programmering opg 4'!$K$8)*-1)</f>
        <v>-</v>
      </c>
      <c r="I4803" s="167" t="str">
        <f>IF('Lineær programmering opg 4'!$D$8=0,"-",'Lineær programmering opg 4'!$G$8)</f>
        <v>-</v>
      </c>
      <c r="J4803" s="295">
        <f>A4803*'Lineær programmering opg 4'!$C$11+Datatabel!C4803*'Lineær programmering opg 4'!$D$11</f>
        <v>43439.99999999984</v>
      </c>
      <c r="K4803" s="9">
        <f t="shared" si="372"/>
        <v>0</v>
      </c>
      <c r="L4803" s="9">
        <f t="shared" si="373"/>
        <v>0</v>
      </c>
    </row>
    <row r="4804" spans="1:12" ht="15" x14ac:dyDescent="0.25">
      <c r="A4804" s="167">
        <f t="shared" ref="A4804:A4867" si="376">$A$3*B4804</f>
        <v>124.77600000001269</v>
      </c>
      <c r="B4804" s="325">
        <f t="shared" si="374"/>
        <v>0.51990000000005288</v>
      </c>
      <c r="C4804" s="167">
        <f t="shared" si="375"/>
        <v>206.41799999999049</v>
      </c>
      <c r="D4804" s="167">
        <f>IF('Lineær programmering opg 4'!$M$4=0,"-",(-A4804+'Lineær programmering opg 4'!$M$4)/'Lineær programmering opg 4'!$K$4*-1)</f>
        <v>230.44799999997463</v>
      </c>
      <c r="E4804" s="167">
        <f>IF('Lineær programmering opg 4'!$M$5=0,"-",(-A4804+'Lineær programmering opg 4'!$M$5)/'Lineær programmering opg 4'!$K$5*-1)</f>
        <v>206.41799999999049</v>
      </c>
      <c r="F4804" s="167" t="str">
        <f>IF('Lineær programmering opg 4'!$E$6=0,"-",(-A4804+'Lineær programmering opg 4'!$M$6)/'Lineær programmering opg 4'!$K$6*-1)</f>
        <v>-</v>
      </c>
      <c r="G4804" s="167" t="str">
        <f>IF('Lineær programmering opg 4'!$D$7=0,"-",((-A4804+'Lineær programmering opg 4'!$M$7)/'Lineær programmering opg 4'!$K$7)*-1)</f>
        <v>-</v>
      </c>
      <c r="H4804" s="167" t="str">
        <f>IF('Lineær programmering opg 4'!$C$8=0,"-",((-A4804+'Lineær programmering opg 4'!$M$8)/'Lineær programmering opg 4'!$K$8)*-1)</f>
        <v>-</v>
      </c>
      <c r="I4804" s="167" t="str">
        <f>IF('Lineær programmering opg 4'!$D$8=0,"-",'Lineær programmering opg 4'!$G$8)</f>
        <v>-</v>
      </c>
      <c r="J4804" s="295">
        <f>A4804*'Lineær programmering opg 4'!$C$11+Datatabel!C4804*'Lineær programmering opg 4'!$D$11</f>
        <v>43440.299999999843</v>
      </c>
      <c r="K4804" s="9">
        <f t="shared" ref="K4804:K4867" si="377">IF($J$10004=J4804,A4804,0)</f>
        <v>0</v>
      </c>
      <c r="L4804" s="9">
        <f t="shared" ref="L4804:L4867" si="378">IF(J4804=$J$10004,C4804,0)</f>
        <v>0</v>
      </c>
    </row>
    <row r="4805" spans="1:12" ht="15" x14ac:dyDescent="0.25">
      <c r="A4805" s="167">
        <f t="shared" si="376"/>
        <v>124.75200000001269</v>
      </c>
      <c r="B4805" s="325">
        <f t="shared" ref="B4805:B4868" si="379">B4804-0.01%</f>
        <v>0.51980000000005289</v>
      </c>
      <c r="C4805" s="167">
        <f t="shared" si="375"/>
        <v>206.43599999999049</v>
      </c>
      <c r="D4805" s="167">
        <f>IF('Lineær programmering opg 4'!$M$4=0,"-",(-A4805+'Lineær programmering opg 4'!$M$4)/'Lineær programmering opg 4'!$K$4*-1)</f>
        <v>230.49599999997463</v>
      </c>
      <c r="E4805" s="167">
        <f>IF('Lineær programmering opg 4'!$M$5=0,"-",(-A4805+'Lineær programmering opg 4'!$M$5)/'Lineær programmering opg 4'!$K$5*-1)</f>
        <v>206.43599999999049</v>
      </c>
      <c r="F4805" s="167" t="str">
        <f>IF('Lineær programmering opg 4'!$E$6=0,"-",(-A4805+'Lineær programmering opg 4'!$M$6)/'Lineær programmering opg 4'!$K$6*-1)</f>
        <v>-</v>
      </c>
      <c r="G4805" s="167" t="str">
        <f>IF('Lineær programmering opg 4'!$D$7=0,"-",((-A4805+'Lineær programmering opg 4'!$M$7)/'Lineær programmering opg 4'!$K$7)*-1)</f>
        <v>-</v>
      </c>
      <c r="H4805" s="167" t="str">
        <f>IF('Lineær programmering opg 4'!$C$8=0,"-",((-A4805+'Lineær programmering opg 4'!$M$8)/'Lineær programmering opg 4'!$K$8)*-1)</f>
        <v>-</v>
      </c>
      <c r="I4805" s="167" t="str">
        <f>IF('Lineær programmering opg 4'!$D$8=0,"-",'Lineær programmering opg 4'!$G$8)</f>
        <v>-</v>
      </c>
      <c r="J4805" s="295">
        <f>A4805*'Lineær programmering opg 4'!$C$11+Datatabel!C4805*'Lineær programmering opg 4'!$D$11</f>
        <v>43440.599999999838</v>
      </c>
      <c r="K4805" s="9">
        <f t="shared" si="377"/>
        <v>0</v>
      </c>
      <c r="L4805" s="9">
        <f t="shared" si="378"/>
        <v>0</v>
      </c>
    </row>
    <row r="4806" spans="1:12" ht="15" x14ac:dyDescent="0.25">
      <c r="A4806" s="167">
        <f t="shared" si="376"/>
        <v>124.7280000000127</v>
      </c>
      <c r="B4806" s="325">
        <f t="shared" si="379"/>
        <v>0.5197000000000529</v>
      </c>
      <c r="C4806" s="167">
        <f t="shared" si="375"/>
        <v>206.45399999999049</v>
      </c>
      <c r="D4806" s="167">
        <f>IF('Lineær programmering opg 4'!$M$4=0,"-",(-A4806+'Lineær programmering opg 4'!$M$4)/'Lineær programmering opg 4'!$K$4*-1)</f>
        <v>230.5439999999746</v>
      </c>
      <c r="E4806" s="167">
        <f>IF('Lineær programmering opg 4'!$M$5=0,"-",(-A4806+'Lineær programmering opg 4'!$M$5)/'Lineær programmering opg 4'!$K$5*-1)</f>
        <v>206.45399999999049</v>
      </c>
      <c r="F4806" s="167" t="str">
        <f>IF('Lineær programmering opg 4'!$E$6=0,"-",(-A4806+'Lineær programmering opg 4'!$M$6)/'Lineær programmering opg 4'!$K$6*-1)</f>
        <v>-</v>
      </c>
      <c r="G4806" s="167" t="str">
        <f>IF('Lineær programmering opg 4'!$D$7=0,"-",((-A4806+'Lineær programmering opg 4'!$M$7)/'Lineær programmering opg 4'!$K$7)*-1)</f>
        <v>-</v>
      </c>
      <c r="H4806" s="167" t="str">
        <f>IF('Lineær programmering opg 4'!$C$8=0,"-",((-A4806+'Lineær programmering opg 4'!$M$8)/'Lineær programmering opg 4'!$K$8)*-1)</f>
        <v>-</v>
      </c>
      <c r="I4806" s="167" t="str">
        <f>IF('Lineær programmering opg 4'!$D$8=0,"-",'Lineær programmering opg 4'!$G$8)</f>
        <v>-</v>
      </c>
      <c r="J4806" s="295">
        <f>A4806*'Lineær programmering opg 4'!$C$11+Datatabel!C4806*'Lineær programmering opg 4'!$D$11</f>
        <v>43440.899999999841</v>
      </c>
      <c r="K4806" s="9">
        <f t="shared" si="377"/>
        <v>0</v>
      </c>
      <c r="L4806" s="9">
        <f t="shared" si="378"/>
        <v>0</v>
      </c>
    </row>
    <row r="4807" spans="1:12" ht="15" x14ac:dyDescent="0.25">
      <c r="A4807" s="167">
        <f t="shared" si="376"/>
        <v>124.7040000000127</v>
      </c>
      <c r="B4807" s="325">
        <f t="shared" si="379"/>
        <v>0.51960000000005291</v>
      </c>
      <c r="C4807" s="167">
        <f t="shared" si="375"/>
        <v>206.47199999999049</v>
      </c>
      <c r="D4807" s="167">
        <f>IF('Lineær programmering opg 4'!$M$4=0,"-",(-A4807+'Lineær programmering opg 4'!$M$4)/'Lineær programmering opg 4'!$K$4*-1)</f>
        <v>230.5919999999746</v>
      </c>
      <c r="E4807" s="167">
        <f>IF('Lineær programmering opg 4'!$M$5=0,"-",(-A4807+'Lineær programmering opg 4'!$M$5)/'Lineær programmering opg 4'!$K$5*-1)</f>
        <v>206.47199999999049</v>
      </c>
      <c r="F4807" s="167" t="str">
        <f>IF('Lineær programmering opg 4'!$E$6=0,"-",(-A4807+'Lineær programmering opg 4'!$M$6)/'Lineær programmering opg 4'!$K$6*-1)</f>
        <v>-</v>
      </c>
      <c r="G4807" s="167" t="str">
        <f>IF('Lineær programmering opg 4'!$D$7=0,"-",((-A4807+'Lineær programmering opg 4'!$M$7)/'Lineær programmering opg 4'!$K$7)*-1)</f>
        <v>-</v>
      </c>
      <c r="H4807" s="167" t="str">
        <f>IF('Lineær programmering opg 4'!$C$8=0,"-",((-A4807+'Lineær programmering opg 4'!$M$8)/'Lineær programmering opg 4'!$K$8)*-1)</f>
        <v>-</v>
      </c>
      <c r="I4807" s="167" t="str">
        <f>IF('Lineær programmering opg 4'!$D$8=0,"-",'Lineær programmering opg 4'!$G$8)</f>
        <v>-</v>
      </c>
      <c r="J4807" s="295">
        <f>A4807*'Lineær programmering opg 4'!$C$11+Datatabel!C4807*'Lineær programmering opg 4'!$D$11</f>
        <v>43441.199999999844</v>
      </c>
      <c r="K4807" s="9">
        <f t="shared" si="377"/>
        <v>0</v>
      </c>
      <c r="L4807" s="9">
        <f t="shared" si="378"/>
        <v>0</v>
      </c>
    </row>
    <row r="4808" spans="1:12" ht="15" x14ac:dyDescent="0.25">
      <c r="A4808" s="167">
        <f t="shared" si="376"/>
        <v>124.6800000000127</v>
      </c>
      <c r="B4808" s="325">
        <f t="shared" si="379"/>
        <v>0.51950000000005292</v>
      </c>
      <c r="C4808" s="167">
        <f t="shared" si="375"/>
        <v>206.48999999999049</v>
      </c>
      <c r="D4808" s="167">
        <f>IF('Lineær programmering opg 4'!$M$4=0,"-",(-A4808+'Lineær programmering opg 4'!$M$4)/'Lineær programmering opg 4'!$K$4*-1)</f>
        <v>230.63999999997461</v>
      </c>
      <c r="E4808" s="167">
        <f>IF('Lineær programmering opg 4'!$M$5=0,"-",(-A4808+'Lineær programmering opg 4'!$M$5)/'Lineær programmering opg 4'!$K$5*-1)</f>
        <v>206.48999999999049</v>
      </c>
      <c r="F4808" s="167" t="str">
        <f>IF('Lineær programmering opg 4'!$E$6=0,"-",(-A4808+'Lineær programmering opg 4'!$M$6)/'Lineær programmering opg 4'!$K$6*-1)</f>
        <v>-</v>
      </c>
      <c r="G4808" s="167" t="str">
        <f>IF('Lineær programmering opg 4'!$D$7=0,"-",((-A4808+'Lineær programmering opg 4'!$M$7)/'Lineær programmering opg 4'!$K$7)*-1)</f>
        <v>-</v>
      </c>
      <c r="H4808" s="167" t="str">
        <f>IF('Lineær programmering opg 4'!$C$8=0,"-",((-A4808+'Lineær programmering opg 4'!$M$8)/'Lineær programmering opg 4'!$K$8)*-1)</f>
        <v>-</v>
      </c>
      <c r="I4808" s="167" t="str">
        <f>IF('Lineær programmering opg 4'!$D$8=0,"-",'Lineær programmering opg 4'!$G$8)</f>
        <v>-</v>
      </c>
      <c r="J4808" s="295">
        <f>A4808*'Lineær programmering opg 4'!$C$11+Datatabel!C4808*'Lineær programmering opg 4'!$D$11</f>
        <v>43441.49999999984</v>
      </c>
      <c r="K4808" s="9">
        <f t="shared" si="377"/>
        <v>0</v>
      </c>
      <c r="L4808" s="9">
        <f t="shared" si="378"/>
        <v>0</v>
      </c>
    </row>
    <row r="4809" spans="1:12" ht="15" x14ac:dyDescent="0.25">
      <c r="A4809" s="167">
        <f t="shared" si="376"/>
        <v>124.65600000001271</v>
      </c>
      <c r="B4809" s="325">
        <f t="shared" si="379"/>
        <v>0.51940000000005293</v>
      </c>
      <c r="C4809" s="167">
        <f t="shared" si="375"/>
        <v>206.50799999999049</v>
      </c>
      <c r="D4809" s="167">
        <f>IF('Lineær programmering opg 4'!$M$4=0,"-",(-A4809+'Lineær programmering opg 4'!$M$4)/'Lineær programmering opg 4'!$K$4*-1)</f>
        <v>230.68799999997458</v>
      </c>
      <c r="E4809" s="167">
        <f>IF('Lineær programmering opg 4'!$M$5=0,"-",(-A4809+'Lineær programmering opg 4'!$M$5)/'Lineær programmering opg 4'!$K$5*-1)</f>
        <v>206.50799999999049</v>
      </c>
      <c r="F4809" s="167" t="str">
        <f>IF('Lineær programmering opg 4'!$E$6=0,"-",(-A4809+'Lineær programmering opg 4'!$M$6)/'Lineær programmering opg 4'!$K$6*-1)</f>
        <v>-</v>
      </c>
      <c r="G4809" s="167" t="str">
        <f>IF('Lineær programmering opg 4'!$D$7=0,"-",((-A4809+'Lineær programmering opg 4'!$M$7)/'Lineær programmering opg 4'!$K$7)*-1)</f>
        <v>-</v>
      </c>
      <c r="H4809" s="167" t="str">
        <f>IF('Lineær programmering opg 4'!$C$8=0,"-",((-A4809+'Lineær programmering opg 4'!$M$8)/'Lineær programmering opg 4'!$K$8)*-1)</f>
        <v>-</v>
      </c>
      <c r="I4809" s="167" t="str">
        <f>IF('Lineær programmering opg 4'!$D$8=0,"-",'Lineær programmering opg 4'!$G$8)</f>
        <v>-</v>
      </c>
      <c r="J4809" s="295">
        <f>A4809*'Lineær programmering opg 4'!$C$11+Datatabel!C4809*'Lineær programmering opg 4'!$D$11</f>
        <v>43441.799999999843</v>
      </c>
      <c r="K4809" s="9">
        <f t="shared" si="377"/>
        <v>0</v>
      </c>
      <c r="L4809" s="9">
        <f t="shared" si="378"/>
        <v>0</v>
      </c>
    </row>
    <row r="4810" spans="1:12" ht="15" x14ac:dyDescent="0.25">
      <c r="A4810" s="167">
        <f t="shared" si="376"/>
        <v>124.63200000001271</v>
      </c>
      <c r="B4810" s="325">
        <f t="shared" si="379"/>
        <v>0.51930000000005294</v>
      </c>
      <c r="C4810" s="167">
        <f t="shared" si="375"/>
        <v>206.52599999999049</v>
      </c>
      <c r="D4810" s="167">
        <f>IF('Lineær programmering opg 4'!$M$4=0,"-",(-A4810+'Lineær programmering opg 4'!$M$4)/'Lineær programmering opg 4'!$K$4*-1)</f>
        <v>230.73599999997458</v>
      </c>
      <c r="E4810" s="167">
        <f>IF('Lineær programmering opg 4'!$M$5=0,"-",(-A4810+'Lineær programmering opg 4'!$M$5)/'Lineær programmering opg 4'!$K$5*-1)</f>
        <v>206.52599999999049</v>
      </c>
      <c r="F4810" s="167" t="str">
        <f>IF('Lineær programmering opg 4'!$E$6=0,"-",(-A4810+'Lineær programmering opg 4'!$M$6)/'Lineær programmering opg 4'!$K$6*-1)</f>
        <v>-</v>
      </c>
      <c r="G4810" s="167" t="str">
        <f>IF('Lineær programmering opg 4'!$D$7=0,"-",((-A4810+'Lineær programmering opg 4'!$M$7)/'Lineær programmering opg 4'!$K$7)*-1)</f>
        <v>-</v>
      </c>
      <c r="H4810" s="167" t="str">
        <f>IF('Lineær programmering opg 4'!$C$8=0,"-",((-A4810+'Lineær programmering opg 4'!$M$8)/'Lineær programmering opg 4'!$K$8)*-1)</f>
        <v>-</v>
      </c>
      <c r="I4810" s="167" t="str">
        <f>IF('Lineær programmering opg 4'!$D$8=0,"-",'Lineær programmering opg 4'!$G$8)</f>
        <v>-</v>
      </c>
      <c r="J4810" s="295">
        <f>A4810*'Lineær programmering opg 4'!$C$11+Datatabel!C4810*'Lineær programmering opg 4'!$D$11</f>
        <v>43442.099999999846</v>
      </c>
      <c r="K4810" s="9">
        <f t="shared" si="377"/>
        <v>0</v>
      </c>
      <c r="L4810" s="9">
        <f t="shared" si="378"/>
        <v>0</v>
      </c>
    </row>
    <row r="4811" spans="1:12" ht="15" x14ac:dyDescent="0.25">
      <c r="A4811" s="167">
        <f t="shared" si="376"/>
        <v>124.60800000001271</v>
      </c>
      <c r="B4811" s="325">
        <f t="shared" si="379"/>
        <v>0.51920000000005295</v>
      </c>
      <c r="C4811" s="167">
        <f t="shared" si="375"/>
        <v>206.54399999999049</v>
      </c>
      <c r="D4811" s="167">
        <f>IF('Lineær programmering opg 4'!$M$4=0,"-",(-A4811+'Lineær programmering opg 4'!$M$4)/'Lineær programmering opg 4'!$K$4*-1)</f>
        <v>230.78399999997458</v>
      </c>
      <c r="E4811" s="167">
        <f>IF('Lineær programmering opg 4'!$M$5=0,"-",(-A4811+'Lineær programmering opg 4'!$M$5)/'Lineær programmering opg 4'!$K$5*-1)</f>
        <v>206.54399999999049</v>
      </c>
      <c r="F4811" s="167" t="str">
        <f>IF('Lineær programmering opg 4'!$E$6=0,"-",(-A4811+'Lineær programmering opg 4'!$M$6)/'Lineær programmering opg 4'!$K$6*-1)</f>
        <v>-</v>
      </c>
      <c r="G4811" s="167" t="str">
        <f>IF('Lineær programmering opg 4'!$D$7=0,"-",((-A4811+'Lineær programmering opg 4'!$M$7)/'Lineær programmering opg 4'!$K$7)*-1)</f>
        <v>-</v>
      </c>
      <c r="H4811" s="167" t="str">
        <f>IF('Lineær programmering opg 4'!$C$8=0,"-",((-A4811+'Lineær programmering opg 4'!$M$8)/'Lineær programmering opg 4'!$K$8)*-1)</f>
        <v>-</v>
      </c>
      <c r="I4811" s="167" t="str">
        <f>IF('Lineær programmering opg 4'!$D$8=0,"-",'Lineær programmering opg 4'!$G$8)</f>
        <v>-</v>
      </c>
      <c r="J4811" s="295">
        <f>A4811*'Lineær programmering opg 4'!$C$11+Datatabel!C4811*'Lineær programmering opg 4'!$D$11</f>
        <v>43442.399999999841</v>
      </c>
      <c r="K4811" s="9">
        <f t="shared" si="377"/>
        <v>0</v>
      </c>
      <c r="L4811" s="9">
        <f t="shared" si="378"/>
        <v>0</v>
      </c>
    </row>
    <row r="4812" spans="1:12" ht="15" x14ac:dyDescent="0.25">
      <c r="A4812" s="167">
        <f t="shared" si="376"/>
        <v>124.58400000001271</v>
      </c>
      <c r="B4812" s="325">
        <f t="shared" si="379"/>
        <v>0.51910000000005296</v>
      </c>
      <c r="C4812" s="167">
        <f t="shared" si="375"/>
        <v>206.56199999999049</v>
      </c>
      <c r="D4812" s="167">
        <f>IF('Lineær programmering opg 4'!$M$4=0,"-",(-A4812+'Lineær programmering opg 4'!$M$4)/'Lineær programmering opg 4'!$K$4*-1)</f>
        <v>230.83199999997458</v>
      </c>
      <c r="E4812" s="167">
        <f>IF('Lineær programmering opg 4'!$M$5=0,"-",(-A4812+'Lineær programmering opg 4'!$M$5)/'Lineær programmering opg 4'!$K$5*-1)</f>
        <v>206.56199999999049</v>
      </c>
      <c r="F4812" s="167" t="str">
        <f>IF('Lineær programmering opg 4'!$E$6=0,"-",(-A4812+'Lineær programmering opg 4'!$M$6)/'Lineær programmering opg 4'!$K$6*-1)</f>
        <v>-</v>
      </c>
      <c r="G4812" s="167" t="str">
        <f>IF('Lineær programmering opg 4'!$D$7=0,"-",((-A4812+'Lineær programmering opg 4'!$M$7)/'Lineær programmering opg 4'!$K$7)*-1)</f>
        <v>-</v>
      </c>
      <c r="H4812" s="167" t="str">
        <f>IF('Lineær programmering opg 4'!$C$8=0,"-",((-A4812+'Lineær programmering opg 4'!$M$8)/'Lineær programmering opg 4'!$K$8)*-1)</f>
        <v>-</v>
      </c>
      <c r="I4812" s="167" t="str">
        <f>IF('Lineær programmering opg 4'!$D$8=0,"-",'Lineær programmering opg 4'!$G$8)</f>
        <v>-</v>
      </c>
      <c r="J4812" s="295">
        <f>A4812*'Lineær programmering opg 4'!$C$11+Datatabel!C4812*'Lineær programmering opg 4'!$D$11</f>
        <v>43442.699999999844</v>
      </c>
      <c r="K4812" s="9">
        <f t="shared" si="377"/>
        <v>0</v>
      </c>
      <c r="L4812" s="9">
        <f t="shared" si="378"/>
        <v>0</v>
      </c>
    </row>
    <row r="4813" spans="1:12" ht="15" x14ac:dyDescent="0.25">
      <c r="A4813" s="167">
        <f t="shared" si="376"/>
        <v>124.56000000001271</v>
      </c>
      <c r="B4813" s="325">
        <f t="shared" si="379"/>
        <v>0.51900000000005297</v>
      </c>
      <c r="C4813" s="167">
        <f t="shared" si="375"/>
        <v>206.57999999999049</v>
      </c>
      <c r="D4813" s="167">
        <f>IF('Lineær programmering opg 4'!$M$4=0,"-",(-A4813+'Lineær programmering opg 4'!$M$4)/'Lineær programmering opg 4'!$K$4*-1)</f>
        <v>230.87999999997459</v>
      </c>
      <c r="E4813" s="167">
        <f>IF('Lineær programmering opg 4'!$M$5=0,"-",(-A4813+'Lineær programmering opg 4'!$M$5)/'Lineær programmering opg 4'!$K$5*-1)</f>
        <v>206.57999999999049</v>
      </c>
      <c r="F4813" s="167" t="str">
        <f>IF('Lineær programmering opg 4'!$E$6=0,"-",(-A4813+'Lineær programmering opg 4'!$M$6)/'Lineær programmering opg 4'!$K$6*-1)</f>
        <v>-</v>
      </c>
      <c r="G4813" s="167" t="str">
        <f>IF('Lineær programmering opg 4'!$D$7=0,"-",((-A4813+'Lineær programmering opg 4'!$M$7)/'Lineær programmering opg 4'!$K$7)*-1)</f>
        <v>-</v>
      </c>
      <c r="H4813" s="167" t="str">
        <f>IF('Lineær programmering opg 4'!$C$8=0,"-",((-A4813+'Lineær programmering opg 4'!$M$8)/'Lineær programmering opg 4'!$K$8)*-1)</f>
        <v>-</v>
      </c>
      <c r="I4813" s="167" t="str">
        <f>IF('Lineær programmering opg 4'!$D$8=0,"-",'Lineær programmering opg 4'!$G$8)</f>
        <v>-</v>
      </c>
      <c r="J4813" s="295">
        <f>A4813*'Lineær programmering opg 4'!$C$11+Datatabel!C4813*'Lineær programmering opg 4'!$D$11</f>
        <v>43442.999999999847</v>
      </c>
      <c r="K4813" s="9">
        <f t="shared" si="377"/>
        <v>0</v>
      </c>
      <c r="L4813" s="9">
        <f t="shared" si="378"/>
        <v>0</v>
      </c>
    </row>
    <row r="4814" spans="1:12" ht="15" x14ac:dyDescent="0.25">
      <c r="A4814" s="167">
        <f t="shared" si="376"/>
        <v>124.53600000001272</v>
      </c>
      <c r="B4814" s="325">
        <f t="shared" si="379"/>
        <v>0.51890000000005299</v>
      </c>
      <c r="C4814" s="167">
        <f t="shared" si="375"/>
        <v>206.59799999999046</v>
      </c>
      <c r="D4814" s="167">
        <f>IF('Lineær programmering opg 4'!$M$4=0,"-",(-A4814+'Lineær programmering opg 4'!$M$4)/'Lineær programmering opg 4'!$K$4*-1)</f>
        <v>230.92799999997456</v>
      </c>
      <c r="E4814" s="167">
        <f>IF('Lineær programmering opg 4'!$M$5=0,"-",(-A4814+'Lineær programmering opg 4'!$M$5)/'Lineær programmering opg 4'!$K$5*-1)</f>
        <v>206.59799999999046</v>
      </c>
      <c r="F4814" s="167" t="str">
        <f>IF('Lineær programmering opg 4'!$E$6=0,"-",(-A4814+'Lineær programmering opg 4'!$M$6)/'Lineær programmering opg 4'!$K$6*-1)</f>
        <v>-</v>
      </c>
      <c r="G4814" s="167" t="str">
        <f>IF('Lineær programmering opg 4'!$D$7=0,"-",((-A4814+'Lineær programmering opg 4'!$M$7)/'Lineær programmering opg 4'!$K$7)*-1)</f>
        <v>-</v>
      </c>
      <c r="H4814" s="167" t="str">
        <f>IF('Lineær programmering opg 4'!$C$8=0,"-",((-A4814+'Lineær programmering opg 4'!$M$8)/'Lineær programmering opg 4'!$K$8)*-1)</f>
        <v>-</v>
      </c>
      <c r="I4814" s="167" t="str">
        <f>IF('Lineær programmering opg 4'!$D$8=0,"-",'Lineær programmering opg 4'!$G$8)</f>
        <v>-</v>
      </c>
      <c r="J4814" s="295">
        <f>A4814*'Lineær programmering opg 4'!$C$11+Datatabel!C4814*'Lineær programmering opg 4'!$D$11</f>
        <v>43443.299999999843</v>
      </c>
      <c r="K4814" s="9">
        <f t="shared" si="377"/>
        <v>0</v>
      </c>
      <c r="L4814" s="9">
        <f t="shared" si="378"/>
        <v>0</v>
      </c>
    </row>
    <row r="4815" spans="1:12" ht="15" x14ac:dyDescent="0.25">
      <c r="A4815" s="167">
        <f t="shared" si="376"/>
        <v>124.51200000001272</v>
      </c>
      <c r="B4815" s="325">
        <f t="shared" si="379"/>
        <v>0.518800000000053</v>
      </c>
      <c r="C4815" s="167">
        <f t="shared" si="375"/>
        <v>206.61599999999046</v>
      </c>
      <c r="D4815" s="167">
        <f>IF('Lineær programmering opg 4'!$M$4=0,"-",(-A4815+'Lineær programmering opg 4'!$M$4)/'Lineær programmering opg 4'!$K$4*-1)</f>
        <v>230.97599999997456</v>
      </c>
      <c r="E4815" s="167">
        <f>IF('Lineær programmering opg 4'!$M$5=0,"-",(-A4815+'Lineær programmering opg 4'!$M$5)/'Lineær programmering opg 4'!$K$5*-1)</f>
        <v>206.61599999999046</v>
      </c>
      <c r="F4815" s="167" t="str">
        <f>IF('Lineær programmering opg 4'!$E$6=0,"-",(-A4815+'Lineær programmering opg 4'!$M$6)/'Lineær programmering opg 4'!$K$6*-1)</f>
        <v>-</v>
      </c>
      <c r="G4815" s="167" t="str">
        <f>IF('Lineær programmering opg 4'!$D$7=0,"-",((-A4815+'Lineær programmering opg 4'!$M$7)/'Lineær programmering opg 4'!$K$7)*-1)</f>
        <v>-</v>
      </c>
      <c r="H4815" s="167" t="str">
        <f>IF('Lineær programmering opg 4'!$C$8=0,"-",((-A4815+'Lineær programmering opg 4'!$M$8)/'Lineær programmering opg 4'!$K$8)*-1)</f>
        <v>-</v>
      </c>
      <c r="I4815" s="167" t="str">
        <f>IF('Lineær programmering opg 4'!$D$8=0,"-",'Lineær programmering opg 4'!$G$8)</f>
        <v>-</v>
      </c>
      <c r="J4815" s="295">
        <f>A4815*'Lineær programmering opg 4'!$C$11+Datatabel!C4815*'Lineær programmering opg 4'!$D$11</f>
        <v>43443.599999999838</v>
      </c>
      <c r="K4815" s="9">
        <f t="shared" si="377"/>
        <v>0</v>
      </c>
      <c r="L4815" s="9">
        <f t="shared" si="378"/>
        <v>0</v>
      </c>
    </row>
    <row r="4816" spans="1:12" ht="15" x14ac:dyDescent="0.25">
      <c r="A4816" s="167">
        <f t="shared" si="376"/>
        <v>124.48800000001272</v>
      </c>
      <c r="B4816" s="325">
        <f t="shared" si="379"/>
        <v>0.51870000000005301</v>
      </c>
      <c r="C4816" s="167">
        <f t="shared" si="375"/>
        <v>206.63399999999046</v>
      </c>
      <c r="D4816" s="167">
        <f>IF('Lineær programmering opg 4'!$M$4=0,"-",(-A4816+'Lineær programmering opg 4'!$M$4)/'Lineær programmering opg 4'!$K$4*-1)</f>
        <v>231.02399999997456</v>
      </c>
      <c r="E4816" s="167">
        <f>IF('Lineær programmering opg 4'!$M$5=0,"-",(-A4816+'Lineær programmering opg 4'!$M$5)/'Lineær programmering opg 4'!$K$5*-1)</f>
        <v>206.63399999999046</v>
      </c>
      <c r="F4816" s="167" t="str">
        <f>IF('Lineær programmering opg 4'!$E$6=0,"-",(-A4816+'Lineær programmering opg 4'!$M$6)/'Lineær programmering opg 4'!$K$6*-1)</f>
        <v>-</v>
      </c>
      <c r="G4816" s="167" t="str">
        <f>IF('Lineær programmering opg 4'!$D$7=0,"-",((-A4816+'Lineær programmering opg 4'!$M$7)/'Lineær programmering opg 4'!$K$7)*-1)</f>
        <v>-</v>
      </c>
      <c r="H4816" s="167" t="str">
        <f>IF('Lineær programmering opg 4'!$C$8=0,"-",((-A4816+'Lineær programmering opg 4'!$M$8)/'Lineær programmering opg 4'!$K$8)*-1)</f>
        <v>-</v>
      </c>
      <c r="I4816" s="167" t="str">
        <f>IF('Lineær programmering opg 4'!$D$8=0,"-",'Lineær programmering opg 4'!$G$8)</f>
        <v>-</v>
      </c>
      <c r="J4816" s="295">
        <f>A4816*'Lineær programmering opg 4'!$C$11+Datatabel!C4816*'Lineær programmering opg 4'!$D$11</f>
        <v>43443.899999999841</v>
      </c>
      <c r="K4816" s="9">
        <f t="shared" si="377"/>
        <v>0</v>
      </c>
      <c r="L4816" s="9">
        <f t="shared" si="378"/>
        <v>0</v>
      </c>
    </row>
    <row r="4817" spans="1:12" ht="15" x14ac:dyDescent="0.25">
      <c r="A4817" s="167">
        <f t="shared" si="376"/>
        <v>124.46400000001273</v>
      </c>
      <c r="B4817" s="325">
        <f t="shared" si="379"/>
        <v>0.51860000000005302</v>
      </c>
      <c r="C4817" s="167">
        <f t="shared" si="375"/>
        <v>206.65199999999047</v>
      </c>
      <c r="D4817" s="167">
        <f>IF('Lineær programmering opg 4'!$M$4=0,"-",(-A4817+'Lineær programmering opg 4'!$M$4)/'Lineær programmering opg 4'!$K$4*-1)</f>
        <v>231.07199999997454</v>
      </c>
      <c r="E4817" s="167">
        <f>IF('Lineær programmering opg 4'!$M$5=0,"-",(-A4817+'Lineær programmering opg 4'!$M$5)/'Lineær programmering opg 4'!$K$5*-1)</f>
        <v>206.65199999999047</v>
      </c>
      <c r="F4817" s="167" t="str">
        <f>IF('Lineær programmering opg 4'!$E$6=0,"-",(-A4817+'Lineær programmering opg 4'!$M$6)/'Lineær programmering opg 4'!$K$6*-1)</f>
        <v>-</v>
      </c>
      <c r="G4817" s="167" t="str">
        <f>IF('Lineær programmering opg 4'!$D$7=0,"-",((-A4817+'Lineær programmering opg 4'!$M$7)/'Lineær programmering opg 4'!$K$7)*-1)</f>
        <v>-</v>
      </c>
      <c r="H4817" s="167" t="str">
        <f>IF('Lineær programmering opg 4'!$C$8=0,"-",((-A4817+'Lineær programmering opg 4'!$M$8)/'Lineær programmering opg 4'!$K$8)*-1)</f>
        <v>-</v>
      </c>
      <c r="I4817" s="167" t="str">
        <f>IF('Lineær programmering opg 4'!$D$8=0,"-",'Lineær programmering opg 4'!$G$8)</f>
        <v>-</v>
      </c>
      <c r="J4817" s="295">
        <f>A4817*'Lineær programmering opg 4'!$C$11+Datatabel!C4817*'Lineær programmering opg 4'!$D$11</f>
        <v>43444.199999999844</v>
      </c>
      <c r="K4817" s="9">
        <f t="shared" si="377"/>
        <v>0</v>
      </c>
      <c r="L4817" s="9">
        <f t="shared" si="378"/>
        <v>0</v>
      </c>
    </row>
    <row r="4818" spans="1:12" ht="15" x14ac:dyDescent="0.25">
      <c r="A4818" s="167">
        <f t="shared" si="376"/>
        <v>124.44000000001273</v>
      </c>
      <c r="B4818" s="325">
        <f t="shared" si="379"/>
        <v>0.51850000000005303</v>
      </c>
      <c r="C4818" s="167">
        <f t="shared" si="375"/>
        <v>206.66999999999047</v>
      </c>
      <c r="D4818" s="167">
        <f>IF('Lineær programmering opg 4'!$M$4=0,"-",(-A4818+'Lineær programmering opg 4'!$M$4)/'Lineær programmering opg 4'!$K$4*-1)</f>
        <v>231.11999999997454</v>
      </c>
      <c r="E4818" s="167">
        <f>IF('Lineær programmering opg 4'!$M$5=0,"-",(-A4818+'Lineær programmering opg 4'!$M$5)/'Lineær programmering opg 4'!$K$5*-1)</f>
        <v>206.66999999999047</v>
      </c>
      <c r="F4818" s="167" t="str">
        <f>IF('Lineær programmering opg 4'!$E$6=0,"-",(-A4818+'Lineær programmering opg 4'!$M$6)/'Lineær programmering opg 4'!$K$6*-1)</f>
        <v>-</v>
      </c>
      <c r="G4818" s="167" t="str">
        <f>IF('Lineær programmering opg 4'!$D$7=0,"-",((-A4818+'Lineær programmering opg 4'!$M$7)/'Lineær programmering opg 4'!$K$7)*-1)</f>
        <v>-</v>
      </c>
      <c r="H4818" s="167" t="str">
        <f>IF('Lineær programmering opg 4'!$C$8=0,"-",((-A4818+'Lineær programmering opg 4'!$M$8)/'Lineær programmering opg 4'!$K$8)*-1)</f>
        <v>-</v>
      </c>
      <c r="I4818" s="167" t="str">
        <f>IF('Lineær programmering opg 4'!$D$8=0,"-",'Lineær programmering opg 4'!$G$8)</f>
        <v>-</v>
      </c>
      <c r="J4818" s="295">
        <f>A4818*'Lineær programmering opg 4'!$C$11+Datatabel!C4818*'Lineær programmering opg 4'!$D$11</f>
        <v>43444.49999999984</v>
      </c>
      <c r="K4818" s="9">
        <f t="shared" si="377"/>
        <v>0</v>
      </c>
      <c r="L4818" s="9">
        <f t="shared" si="378"/>
        <v>0</v>
      </c>
    </row>
    <row r="4819" spans="1:12" ht="15" x14ac:dyDescent="0.25">
      <c r="A4819" s="167">
        <f t="shared" si="376"/>
        <v>124.41600000001273</v>
      </c>
      <c r="B4819" s="325">
        <f t="shared" si="379"/>
        <v>0.51840000000005304</v>
      </c>
      <c r="C4819" s="167">
        <f t="shared" si="375"/>
        <v>206.68799999999047</v>
      </c>
      <c r="D4819" s="167">
        <f>IF('Lineær programmering opg 4'!$M$4=0,"-",(-A4819+'Lineær programmering opg 4'!$M$4)/'Lineær programmering opg 4'!$K$4*-1)</f>
        <v>231.16799999997454</v>
      </c>
      <c r="E4819" s="167">
        <f>IF('Lineær programmering opg 4'!$M$5=0,"-",(-A4819+'Lineær programmering opg 4'!$M$5)/'Lineær programmering opg 4'!$K$5*-1)</f>
        <v>206.68799999999047</v>
      </c>
      <c r="F4819" s="167" t="str">
        <f>IF('Lineær programmering opg 4'!$E$6=0,"-",(-A4819+'Lineær programmering opg 4'!$M$6)/'Lineær programmering opg 4'!$K$6*-1)</f>
        <v>-</v>
      </c>
      <c r="G4819" s="167" t="str">
        <f>IF('Lineær programmering opg 4'!$D$7=0,"-",((-A4819+'Lineær programmering opg 4'!$M$7)/'Lineær programmering opg 4'!$K$7)*-1)</f>
        <v>-</v>
      </c>
      <c r="H4819" s="167" t="str">
        <f>IF('Lineær programmering opg 4'!$C$8=0,"-",((-A4819+'Lineær programmering opg 4'!$M$8)/'Lineær programmering opg 4'!$K$8)*-1)</f>
        <v>-</v>
      </c>
      <c r="I4819" s="167" t="str">
        <f>IF('Lineær programmering opg 4'!$D$8=0,"-",'Lineær programmering opg 4'!$G$8)</f>
        <v>-</v>
      </c>
      <c r="J4819" s="295">
        <f>A4819*'Lineær programmering opg 4'!$C$11+Datatabel!C4819*'Lineær programmering opg 4'!$D$11</f>
        <v>43444.799999999843</v>
      </c>
      <c r="K4819" s="9">
        <f t="shared" si="377"/>
        <v>0</v>
      </c>
      <c r="L4819" s="9">
        <f t="shared" si="378"/>
        <v>0</v>
      </c>
    </row>
    <row r="4820" spans="1:12" ht="15" x14ac:dyDescent="0.25">
      <c r="A4820" s="167">
        <f t="shared" si="376"/>
        <v>124.39200000001273</v>
      </c>
      <c r="B4820" s="325">
        <f t="shared" si="379"/>
        <v>0.51830000000005305</v>
      </c>
      <c r="C4820" s="167">
        <f t="shared" si="375"/>
        <v>206.70599999999047</v>
      </c>
      <c r="D4820" s="167">
        <f>IF('Lineær programmering opg 4'!$M$4=0,"-",(-A4820+'Lineær programmering opg 4'!$M$4)/'Lineær programmering opg 4'!$K$4*-1)</f>
        <v>231.21599999997454</v>
      </c>
      <c r="E4820" s="167">
        <f>IF('Lineær programmering opg 4'!$M$5=0,"-",(-A4820+'Lineær programmering opg 4'!$M$5)/'Lineær programmering opg 4'!$K$5*-1)</f>
        <v>206.70599999999047</v>
      </c>
      <c r="F4820" s="167" t="str">
        <f>IF('Lineær programmering opg 4'!$E$6=0,"-",(-A4820+'Lineær programmering opg 4'!$M$6)/'Lineær programmering opg 4'!$K$6*-1)</f>
        <v>-</v>
      </c>
      <c r="G4820" s="167" t="str">
        <f>IF('Lineær programmering opg 4'!$D$7=0,"-",((-A4820+'Lineær programmering opg 4'!$M$7)/'Lineær programmering opg 4'!$K$7)*-1)</f>
        <v>-</v>
      </c>
      <c r="H4820" s="167" t="str">
        <f>IF('Lineær programmering opg 4'!$C$8=0,"-",((-A4820+'Lineær programmering opg 4'!$M$8)/'Lineær programmering opg 4'!$K$8)*-1)</f>
        <v>-</v>
      </c>
      <c r="I4820" s="167" t="str">
        <f>IF('Lineær programmering opg 4'!$D$8=0,"-",'Lineær programmering opg 4'!$G$8)</f>
        <v>-</v>
      </c>
      <c r="J4820" s="295">
        <f>A4820*'Lineær programmering opg 4'!$C$11+Datatabel!C4820*'Lineær programmering opg 4'!$D$11</f>
        <v>43445.099999999846</v>
      </c>
      <c r="K4820" s="9">
        <f t="shared" si="377"/>
        <v>0</v>
      </c>
      <c r="L4820" s="9">
        <f t="shared" si="378"/>
        <v>0</v>
      </c>
    </row>
    <row r="4821" spans="1:12" ht="15" x14ac:dyDescent="0.25">
      <c r="A4821" s="167">
        <f t="shared" si="376"/>
        <v>124.36800000001273</v>
      </c>
      <c r="B4821" s="325">
        <f t="shared" si="379"/>
        <v>0.51820000000005306</v>
      </c>
      <c r="C4821" s="167">
        <f t="shared" si="375"/>
        <v>206.72399999999047</v>
      </c>
      <c r="D4821" s="167">
        <f>IF('Lineær programmering opg 4'!$M$4=0,"-",(-A4821+'Lineær programmering opg 4'!$M$4)/'Lineær programmering opg 4'!$K$4*-1)</f>
        <v>231.26399999997454</v>
      </c>
      <c r="E4821" s="167">
        <f>IF('Lineær programmering opg 4'!$M$5=0,"-",(-A4821+'Lineær programmering opg 4'!$M$5)/'Lineær programmering opg 4'!$K$5*-1)</f>
        <v>206.72399999999047</v>
      </c>
      <c r="F4821" s="167" t="str">
        <f>IF('Lineær programmering opg 4'!$E$6=0,"-",(-A4821+'Lineær programmering opg 4'!$M$6)/'Lineær programmering opg 4'!$K$6*-1)</f>
        <v>-</v>
      </c>
      <c r="G4821" s="167" t="str">
        <f>IF('Lineær programmering opg 4'!$D$7=0,"-",((-A4821+'Lineær programmering opg 4'!$M$7)/'Lineær programmering opg 4'!$K$7)*-1)</f>
        <v>-</v>
      </c>
      <c r="H4821" s="167" t="str">
        <f>IF('Lineær programmering opg 4'!$C$8=0,"-",((-A4821+'Lineær programmering opg 4'!$M$8)/'Lineær programmering opg 4'!$K$8)*-1)</f>
        <v>-</v>
      </c>
      <c r="I4821" s="167" t="str">
        <f>IF('Lineær programmering opg 4'!$D$8=0,"-",'Lineær programmering opg 4'!$G$8)</f>
        <v>-</v>
      </c>
      <c r="J4821" s="295">
        <f>A4821*'Lineær programmering opg 4'!$C$11+Datatabel!C4821*'Lineær programmering opg 4'!$D$11</f>
        <v>43445.399999999841</v>
      </c>
      <c r="K4821" s="9">
        <f t="shared" si="377"/>
        <v>0</v>
      </c>
      <c r="L4821" s="9">
        <f t="shared" si="378"/>
        <v>0</v>
      </c>
    </row>
    <row r="4822" spans="1:12" ht="15" x14ac:dyDescent="0.25">
      <c r="A4822" s="167">
        <f t="shared" si="376"/>
        <v>124.34400000001274</v>
      </c>
      <c r="B4822" s="325">
        <f t="shared" si="379"/>
        <v>0.51810000000005307</v>
      </c>
      <c r="C4822" s="167">
        <f t="shared" si="375"/>
        <v>206.74199999999047</v>
      </c>
      <c r="D4822" s="167">
        <f>IF('Lineær programmering opg 4'!$M$4=0,"-",(-A4822+'Lineær programmering opg 4'!$M$4)/'Lineær programmering opg 4'!$K$4*-1)</f>
        <v>231.31199999997452</v>
      </c>
      <c r="E4822" s="167">
        <f>IF('Lineær programmering opg 4'!$M$5=0,"-",(-A4822+'Lineær programmering opg 4'!$M$5)/'Lineær programmering opg 4'!$K$5*-1)</f>
        <v>206.74199999999047</v>
      </c>
      <c r="F4822" s="167" t="str">
        <f>IF('Lineær programmering opg 4'!$E$6=0,"-",(-A4822+'Lineær programmering opg 4'!$M$6)/'Lineær programmering opg 4'!$K$6*-1)</f>
        <v>-</v>
      </c>
      <c r="G4822" s="167" t="str">
        <f>IF('Lineær programmering opg 4'!$D$7=0,"-",((-A4822+'Lineær programmering opg 4'!$M$7)/'Lineær programmering opg 4'!$K$7)*-1)</f>
        <v>-</v>
      </c>
      <c r="H4822" s="167" t="str">
        <f>IF('Lineær programmering opg 4'!$C$8=0,"-",((-A4822+'Lineær programmering opg 4'!$M$8)/'Lineær programmering opg 4'!$K$8)*-1)</f>
        <v>-</v>
      </c>
      <c r="I4822" s="167" t="str">
        <f>IF('Lineær programmering opg 4'!$D$8=0,"-",'Lineær programmering opg 4'!$G$8)</f>
        <v>-</v>
      </c>
      <c r="J4822" s="295">
        <f>A4822*'Lineær programmering opg 4'!$C$11+Datatabel!C4822*'Lineær programmering opg 4'!$D$11</f>
        <v>43445.699999999844</v>
      </c>
      <c r="K4822" s="9">
        <f t="shared" si="377"/>
        <v>0</v>
      </c>
      <c r="L4822" s="9">
        <f t="shared" si="378"/>
        <v>0</v>
      </c>
    </row>
    <row r="4823" spans="1:12" ht="15" x14ac:dyDescent="0.25">
      <c r="A4823" s="167">
        <f t="shared" si="376"/>
        <v>124.32000000001274</v>
      </c>
      <c r="B4823" s="325">
        <f t="shared" si="379"/>
        <v>0.51800000000005308</v>
      </c>
      <c r="C4823" s="167">
        <f t="shared" si="375"/>
        <v>206.75999999999047</v>
      </c>
      <c r="D4823" s="167">
        <f>IF('Lineær programmering opg 4'!$M$4=0,"-",(-A4823+'Lineær programmering opg 4'!$M$4)/'Lineær programmering opg 4'!$K$4*-1)</f>
        <v>231.35999999997452</v>
      </c>
      <c r="E4823" s="167">
        <f>IF('Lineær programmering opg 4'!$M$5=0,"-",(-A4823+'Lineær programmering opg 4'!$M$5)/'Lineær programmering opg 4'!$K$5*-1)</f>
        <v>206.75999999999047</v>
      </c>
      <c r="F4823" s="167" t="str">
        <f>IF('Lineær programmering opg 4'!$E$6=0,"-",(-A4823+'Lineær programmering opg 4'!$M$6)/'Lineær programmering opg 4'!$K$6*-1)</f>
        <v>-</v>
      </c>
      <c r="G4823" s="167" t="str">
        <f>IF('Lineær programmering opg 4'!$D$7=0,"-",((-A4823+'Lineær programmering opg 4'!$M$7)/'Lineær programmering opg 4'!$K$7)*-1)</f>
        <v>-</v>
      </c>
      <c r="H4823" s="167" t="str">
        <f>IF('Lineær programmering opg 4'!$C$8=0,"-",((-A4823+'Lineær programmering opg 4'!$M$8)/'Lineær programmering opg 4'!$K$8)*-1)</f>
        <v>-</v>
      </c>
      <c r="I4823" s="167" t="str">
        <f>IF('Lineær programmering opg 4'!$D$8=0,"-",'Lineær programmering opg 4'!$G$8)</f>
        <v>-</v>
      </c>
      <c r="J4823" s="295">
        <f>A4823*'Lineær programmering opg 4'!$C$11+Datatabel!C4823*'Lineær programmering opg 4'!$D$11</f>
        <v>43445.99999999984</v>
      </c>
      <c r="K4823" s="9">
        <f t="shared" si="377"/>
        <v>0</v>
      </c>
      <c r="L4823" s="9">
        <f t="shared" si="378"/>
        <v>0</v>
      </c>
    </row>
    <row r="4824" spans="1:12" ht="15" x14ac:dyDescent="0.25">
      <c r="A4824" s="167">
        <f t="shared" si="376"/>
        <v>124.29600000001274</v>
      </c>
      <c r="B4824" s="325">
        <f t="shared" si="379"/>
        <v>0.5179000000000531</v>
      </c>
      <c r="C4824" s="167">
        <f t="shared" si="375"/>
        <v>206.77799999999047</v>
      </c>
      <c r="D4824" s="167">
        <f>IF('Lineær programmering opg 4'!$M$4=0,"-",(-A4824+'Lineær programmering opg 4'!$M$4)/'Lineær programmering opg 4'!$K$4*-1)</f>
        <v>231.40799999997452</v>
      </c>
      <c r="E4824" s="167">
        <f>IF('Lineær programmering opg 4'!$M$5=0,"-",(-A4824+'Lineær programmering opg 4'!$M$5)/'Lineær programmering opg 4'!$K$5*-1)</f>
        <v>206.77799999999047</v>
      </c>
      <c r="F4824" s="167" t="str">
        <f>IF('Lineær programmering opg 4'!$E$6=0,"-",(-A4824+'Lineær programmering opg 4'!$M$6)/'Lineær programmering opg 4'!$K$6*-1)</f>
        <v>-</v>
      </c>
      <c r="G4824" s="167" t="str">
        <f>IF('Lineær programmering opg 4'!$D$7=0,"-",((-A4824+'Lineær programmering opg 4'!$M$7)/'Lineær programmering opg 4'!$K$7)*-1)</f>
        <v>-</v>
      </c>
      <c r="H4824" s="167" t="str">
        <f>IF('Lineær programmering opg 4'!$C$8=0,"-",((-A4824+'Lineær programmering opg 4'!$M$8)/'Lineær programmering opg 4'!$K$8)*-1)</f>
        <v>-</v>
      </c>
      <c r="I4824" s="167" t="str">
        <f>IF('Lineær programmering opg 4'!$D$8=0,"-",'Lineær programmering opg 4'!$G$8)</f>
        <v>-</v>
      </c>
      <c r="J4824" s="295">
        <f>A4824*'Lineær programmering opg 4'!$C$11+Datatabel!C4824*'Lineær programmering opg 4'!$D$11</f>
        <v>43446.299999999843</v>
      </c>
      <c r="K4824" s="9">
        <f t="shared" si="377"/>
        <v>0</v>
      </c>
      <c r="L4824" s="9">
        <f t="shared" si="378"/>
        <v>0</v>
      </c>
    </row>
    <row r="4825" spans="1:12" ht="15" x14ac:dyDescent="0.25">
      <c r="A4825" s="167">
        <f t="shared" si="376"/>
        <v>124.27200000001275</v>
      </c>
      <c r="B4825" s="325">
        <f t="shared" si="379"/>
        <v>0.51780000000005311</v>
      </c>
      <c r="C4825" s="167">
        <f t="shared" si="375"/>
        <v>206.79599999999041</v>
      </c>
      <c r="D4825" s="167">
        <f>IF('Lineær programmering opg 4'!$M$4=0,"-",(-A4825+'Lineær programmering opg 4'!$M$4)/'Lineær programmering opg 4'!$K$4*-1)</f>
        <v>231.45599999997449</v>
      </c>
      <c r="E4825" s="167">
        <f>IF('Lineær programmering opg 4'!$M$5=0,"-",(-A4825+'Lineær programmering opg 4'!$M$5)/'Lineær programmering opg 4'!$K$5*-1)</f>
        <v>206.79599999999041</v>
      </c>
      <c r="F4825" s="167" t="str">
        <f>IF('Lineær programmering opg 4'!$E$6=0,"-",(-A4825+'Lineær programmering opg 4'!$M$6)/'Lineær programmering opg 4'!$K$6*-1)</f>
        <v>-</v>
      </c>
      <c r="G4825" s="167" t="str">
        <f>IF('Lineær programmering opg 4'!$D$7=0,"-",((-A4825+'Lineær programmering opg 4'!$M$7)/'Lineær programmering opg 4'!$K$7)*-1)</f>
        <v>-</v>
      </c>
      <c r="H4825" s="167" t="str">
        <f>IF('Lineær programmering opg 4'!$C$8=0,"-",((-A4825+'Lineær programmering opg 4'!$M$8)/'Lineær programmering opg 4'!$K$8)*-1)</f>
        <v>-</v>
      </c>
      <c r="I4825" s="167" t="str">
        <f>IF('Lineær programmering opg 4'!$D$8=0,"-",'Lineær programmering opg 4'!$G$8)</f>
        <v>-</v>
      </c>
      <c r="J4825" s="295">
        <f>A4825*'Lineær programmering opg 4'!$C$11+Datatabel!C4825*'Lineær programmering opg 4'!$D$11</f>
        <v>43446.599999999838</v>
      </c>
      <c r="K4825" s="9">
        <f t="shared" si="377"/>
        <v>0</v>
      </c>
      <c r="L4825" s="9">
        <f t="shared" si="378"/>
        <v>0</v>
      </c>
    </row>
    <row r="4826" spans="1:12" ht="15" x14ac:dyDescent="0.25">
      <c r="A4826" s="167">
        <f t="shared" si="376"/>
        <v>124.24800000001275</v>
      </c>
      <c r="B4826" s="325">
        <f t="shared" si="379"/>
        <v>0.51770000000005312</v>
      </c>
      <c r="C4826" s="167">
        <f t="shared" si="375"/>
        <v>206.81399999999041</v>
      </c>
      <c r="D4826" s="167">
        <f>IF('Lineær programmering opg 4'!$M$4=0,"-",(-A4826+'Lineær programmering opg 4'!$M$4)/'Lineær programmering opg 4'!$K$4*-1)</f>
        <v>231.5039999999745</v>
      </c>
      <c r="E4826" s="167">
        <f>IF('Lineær programmering opg 4'!$M$5=0,"-",(-A4826+'Lineær programmering opg 4'!$M$5)/'Lineær programmering opg 4'!$K$5*-1)</f>
        <v>206.81399999999041</v>
      </c>
      <c r="F4826" s="167" t="str">
        <f>IF('Lineær programmering opg 4'!$E$6=0,"-",(-A4826+'Lineær programmering opg 4'!$M$6)/'Lineær programmering opg 4'!$K$6*-1)</f>
        <v>-</v>
      </c>
      <c r="G4826" s="167" t="str">
        <f>IF('Lineær programmering opg 4'!$D$7=0,"-",((-A4826+'Lineær programmering opg 4'!$M$7)/'Lineær programmering opg 4'!$K$7)*-1)</f>
        <v>-</v>
      </c>
      <c r="H4826" s="167" t="str">
        <f>IF('Lineær programmering opg 4'!$C$8=0,"-",((-A4826+'Lineær programmering opg 4'!$M$8)/'Lineær programmering opg 4'!$K$8)*-1)</f>
        <v>-</v>
      </c>
      <c r="I4826" s="167" t="str">
        <f>IF('Lineær programmering opg 4'!$D$8=0,"-",'Lineær programmering opg 4'!$G$8)</f>
        <v>-</v>
      </c>
      <c r="J4826" s="295">
        <f>A4826*'Lineær programmering opg 4'!$C$11+Datatabel!C4826*'Lineær programmering opg 4'!$D$11</f>
        <v>43446.899999999834</v>
      </c>
      <c r="K4826" s="9">
        <f t="shared" si="377"/>
        <v>0</v>
      </c>
      <c r="L4826" s="9">
        <f t="shared" si="378"/>
        <v>0</v>
      </c>
    </row>
    <row r="4827" spans="1:12" ht="15" x14ac:dyDescent="0.25">
      <c r="A4827" s="167">
        <f t="shared" si="376"/>
        <v>124.22400000001275</v>
      </c>
      <c r="B4827" s="325">
        <f t="shared" si="379"/>
        <v>0.51760000000005313</v>
      </c>
      <c r="C4827" s="167">
        <f t="shared" si="375"/>
        <v>206.83199999999042</v>
      </c>
      <c r="D4827" s="167">
        <f>IF('Lineær programmering opg 4'!$M$4=0,"-",(-A4827+'Lineær programmering opg 4'!$M$4)/'Lineær programmering opg 4'!$K$4*-1)</f>
        <v>231.5519999999745</v>
      </c>
      <c r="E4827" s="167">
        <f>IF('Lineær programmering opg 4'!$M$5=0,"-",(-A4827+'Lineær programmering opg 4'!$M$5)/'Lineær programmering opg 4'!$K$5*-1)</f>
        <v>206.83199999999042</v>
      </c>
      <c r="F4827" s="167" t="str">
        <f>IF('Lineær programmering opg 4'!$E$6=0,"-",(-A4827+'Lineær programmering opg 4'!$M$6)/'Lineær programmering opg 4'!$K$6*-1)</f>
        <v>-</v>
      </c>
      <c r="G4827" s="167" t="str">
        <f>IF('Lineær programmering opg 4'!$D$7=0,"-",((-A4827+'Lineær programmering opg 4'!$M$7)/'Lineær programmering opg 4'!$K$7)*-1)</f>
        <v>-</v>
      </c>
      <c r="H4827" s="167" t="str">
        <f>IF('Lineær programmering opg 4'!$C$8=0,"-",((-A4827+'Lineær programmering opg 4'!$M$8)/'Lineær programmering opg 4'!$K$8)*-1)</f>
        <v>-</v>
      </c>
      <c r="I4827" s="167" t="str">
        <f>IF('Lineær programmering opg 4'!$D$8=0,"-",'Lineær programmering opg 4'!$G$8)</f>
        <v>-</v>
      </c>
      <c r="J4827" s="295">
        <f>A4827*'Lineær programmering opg 4'!$C$11+Datatabel!C4827*'Lineær programmering opg 4'!$D$11</f>
        <v>43447.199999999837</v>
      </c>
      <c r="K4827" s="9">
        <f t="shared" si="377"/>
        <v>0</v>
      </c>
      <c r="L4827" s="9">
        <f t="shared" si="378"/>
        <v>0</v>
      </c>
    </row>
    <row r="4828" spans="1:12" ht="15" x14ac:dyDescent="0.25">
      <c r="A4828" s="167">
        <f t="shared" si="376"/>
        <v>124.20000000001275</v>
      </c>
      <c r="B4828" s="325">
        <f t="shared" si="379"/>
        <v>0.51750000000005314</v>
      </c>
      <c r="C4828" s="167">
        <f t="shared" si="375"/>
        <v>206.84999999999042</v>
      </c>
      <c r="D4828" s="167">
        <f>IF('Lineær programmering opg 4'!$M$4=0,"-",(-A4828+'Lineær programmering opg 4'!$M$4)/'Lineær programmering opg 4'!$K$4*-1)</f>
        <v>231.5999999999745</v>
      </c>
      <c r="E4828" s="167">
        <f>IF('Lineær programmering opg 4'!$M$5=0,"-",(-A4828+'Lineær programmering opg 4'!$M$5)/'Lineær programmering opg 4'!$K$5*-1)</f>
        <v>206.84999999999042</v>
      </c>
      <c r="F4828" s="167" t="str">
        <f>IF('Lineær programmering opg 4'!$E$6=0,"-",(-A4828+'Lineær programmering opg 4'!$M$6)/'Lineær programmering opg 4'!$K$6*-1)</f>
        <v>-</v>
      </c>
      <c r="G4828" s="167" t="str">
        <f>IF('Lineær programmering opg 4'!$D$7=0,"-",((-A4828+'Lineær programmering opg 4'!$M$7)/'Lineær programmering opg 4'!$K$7)*-1)</f>
        <v>-</v>
      </c>
      <c r="H4828" s="167" t="str">
        <f>IF('Lineær programmering opg 4'!$C$8=0,"-",((-A4828+'Lineær programmering opg 4'!$M$8)/'Lineær programmering opg 4'!$K$8)*-1)</f>
        <v>-</v>
      </c>
      <c r="I4828" s="167" t="str">
        <f>IF('Lineær programmering opg 4'!$D$8=0,"-",'Lineær programmering opg 4'!$G$8)</f>
        <v>-</v>
      </c>
      <c r="J4828" s="295">
        <f>A4828*'Lineær programmering opg 4'!$C$11+Datatabel!C4828*'Lineær programmering opg 4'!$D$11</f>
        <v>43447.49999999984</v>
      </c>
      <c r="K4828" s="9">
        <f t="shared" si="377"/>
        <v>0</v>
      </c>
      <c r="L4828" s="9">
        <f t="shared" si="378"/>
        <v>0</v>
      </c>
    </row>
    <row r="4829" spans="1:12" ht="15" x14ac:dyDescent="0.25">
      <c r="A4829" s="167">
        <f t="shared" si="376"/>
        <v>124.17600000001275</v>
      </c>
      <c r="B4829" s="325">
        <f t="shared" si="379"/>
        <v>0.51740000000005315</v>
      </c>
      <c r="C4829" s="167">
        <f t="shared" si="375"/>
        <v>206.86799999999042</v>
      </c>
      <c r="D4829" s="167">
        <f>IF('Lineær programmering opg 4'!$M$4=0,"-",(-A4829+'Lineær programmering opg 4'!$M$4)/'Lineær programmering opg 4'!$K$4*-1)</f>
        <v>231.6479999999745</v>
      </c>
      <c r="E4829" s="167">
        <f>IF('Lineær programmering opg 4'!$M$5=0,"-",(-A4829+'Lineær programmering opg 4'!$M$5)/'Lineær programmering opg 4'!$K$5*-1)</f>
        <v>206.86799999999042</v>
      </c>
      <c r="F4829" s="167" t="str">
        <f>IF('Lineær programmering opg 4'!$E$6=0,"-",(-A4829+'Lineær programmering opg 4'!$M$6)/'Lineær programmering opg 4'!$K$6*-1)</f>
        <v>-</v>
      </c>
      <c r="G4829" s="167" t="str">
        <f>IF('Lineær programmering opg 4'!$D$7=0,"-",((-A4829+'Lineær programmering opg 4'!$M$7)/'Lineær programmering opg 4'!$K$7)*-1)</f>
        <v>-</v>
      </c>
      <c r="H4829" s="167" t="str">
        <f>IF('Lineær programmering opg 4'!$C$8=0,"-",((-A4829+'Lineær programmering opg 4'!$M$8)/'Lineær programmering opg 4'!$K$8)*-1)</f>
        <v>-</v>
      </c>
      <c r="I4829" s="167" t="str">
        <f>IF('Lineær programmering opg 4'!$D$8=0,"-",'Lineær programmering opg 4'!$G$8)</f>
        <v>-</v>
      </c>
      <c r="J4829" s="295">
        <f>A4829*'Lineær programmering opg 4'!$C$11+Datatabel!C4829*'Lineær programmering opg 4'!$D$11</f>
        <v>43447.799999999843</v>
      </c>
      <c r="K4829" s="9">
        <f t="shared" si="377"/>
        <v>0</v>
      </c>
      <c r="L4829" s="9">
        <f t="shared" si="378"/>
        <v>0</v>
      </c>
    </row>
    <row r="4830" spans="1:12" ht="15" x14ac:dyDescent="0.25">
      <c r="A4830" s="167">
        <f t="shared" si="376"/>
        <v>124.15200000001276</v>
      </c>
      <c r="B4830" s="325">
        <f t="shared" si="379"/>
        <v>0.51730000000005316</v>
      </c>
      <c r="C4830" s="167">
        <f t="shared" si="375"/>
        <v>206.88599999999042</v>
      </c>
      <c r="D4830" s="167">
        <f>IF('Lineær programmering opg 4'!$M$4=0,"-",(-A4830+'Lineær programmering opg 4'!$M$4)/'Lineær programmering opg 4'!$K$4*-1)</f>
        <v>231.69599999997448</v>
      </c>
      <c r="E4830" s="167">
        <f>IF('Lineær programmering opg 4'!$M$5=0,"-",(-A4830+'Lineær programmering opg 4'!$M$5)/'Lineær programmering opg 4'!$K$5*-1)</f>
        <v>206.88599999999042</v>
      </c>
      <c r="F4830" s="167" t="str">
        <f>IF('Lineær programmering opg 4'!$E$6=0,"-",(-A4830+'Lineær programmering opg 4'!$M$6)/'Lineær programmering opg 4'!$K$6*-1)</f>
        <v>-</v>
      </c>
      <c r="G4830" s="167" t="str">
        <f>IF('Lineær programmering opg 4'!$D$7=0,"-",((-A4830+'Lineær programmering opg 4'!$M$7)/'Lineær programmering opg 4'!$K$7)*-1)</f>
        <v>-</v>
      </c>
      <c r="H4830" s="167" t="str">
        <f>IF('Lineær programmering opg 4'!$C$8=0,"-",((-A4830+'Lineær programmering opg 4'!$M$8)/'Lineær programmering opg 4'!$K$8)*-1)</f>
        <v>-</v>
      </c>
      <c r="I4830" s="167" t="str">
        <f>IF('Lineær programmering opg 4'!$D$8=0,"-",'Lineær programmering opg 4'!$G$8)</f>
        <v>-</v>
      </c>
      <c r="J4830" s="295">
        <f>A4830*'Lineær programmering opg 4'!$C$11+Datatabel!C4830*'Lineær programmering opg 4'!$D$11</f>
        <v>43448.099999999838</v>
      </c>
      <c r="K4830" s="9">
        <f t="shared" si="377"/>
        <v>0</v>
      </c>
      <c r="L4830" s="9">
        <f t="shared" si="378"/>
        <v>0</v>
      </c>
    </row>
    <row r="4831" spans="1:12" ht="15" x14ac:dyDescent="0.25">
      <c r="A4831" s="167">
        <f t="shared" si="376"/>
        <v>124.12800000001276</v>
      </c>
      <c r="B4831" s="325">
        <f t="shared" si="379"/>
        <v>0.51720000000005317</v>
      </c>
      <c r="C4831" s="167">
        <f t="shared" si="375"/>
        <v>206.90399999999042</v>
      </c>
      <c r="D4831" s="167">
        <f>IF('Lineær programmering opg 4'!$M$4=0,"-",(-A4831+'Lineær programmering opg 4'!$M$4)/'Lineær programmering opg 4'!$K$4*-1)</f>
        <v>231.74399999997448</v>
      </c>
      <c r="E4831" s="167">
        <f>IF('Lineær programmering opg 4'!$M$5=0,"-",(-A4831+'Lineær programmering opg 4'!$M$5)/'Lineær programmering opg 4'!$K$5*-1)</f>
        <v>206.90399999999042</v>
      </c>
      <c r="F4831" s="167" t="str">
        <f>IF('Lineær programmering opg 4'!$E$6=0,"-",(-A4831+'Lineær programmering opg 4'!$M$6)/'Lineær programmering opg 4'!$K$6*-1)</f>
        <v>-</v>
      </c>
      <c r="G4831" s="167" t="str">
        <f>IF('Lineær programmering opg 4'!$D$7=0,"-",((-A4831+'Lineær programmering opg 4'!$M$7)/'Lineær programmering opg 4'!$K$7)*-1)</f>
        <v>-</v>
      </c>
      <c r="H4831" s="167" t="str">
        <f>IF('Lineær programmering opg 4'!$C$8=0,"-",((-A4831+'Lineær programmering opg 4'!$M$8)/'Lineær programmering opg 4'!$K$8)*-1)</f>
        <v>-</v>
      </c>
      <c r="I4831" s="167" t="str">
        <f>IF('Lineær programmering opg 4'!$D$8=0,"-",'Lineær programmering opg 4'!$G$8)</f>
        <v>-</v>
      </c>
      <c r="J4831" s="295">
        <f>A4831*'Lineær programmering opg 4'!$C$11+Datatabel!C4831*'Lineær programmering opg 4'!$D$11</f>
        <v>43448.399999999834</v>
      </c>
      <c r="K4831" s="9">
        <f t="shared" si="377"/>
        <v>0</v>
      </c>
      <c r="L4831" s="9">
        <f t="shared" si="378"/>
        <v>0</v>
      </c>
    </row>
    <row r="4832" spans="1:12" ht="15" x14ac:dyDescent="0.25">
      <c r="A4832" s="167">
        <f t="shared" si="376"/>
        <v>124.10400000001276</v>
      </c>
      <c r="B4832" s="325">
        <f t="shared" si="379"/>
        <v>0.51710000000005318</v>
      </c>
      <c r="C4832" s="167">
        <f t="shared" si="375"/>
        <v>206.92199999999042</v>
      </c>
      <c r="D4832" s="167">
        <f>IF('Lineær programmering opg 4'!$M$4=0,"-",(-A4832+'Lineær programmering opg 4'!$M$4)/'Lineær programmering opg 4'!$K$4*-1)</f>
        <v>231.79199999997448</v>
      </c>
      <c r="E4832" s="167">
        <f>IF('Lineær programmering opg 4'!$M$5=0,"-",(-A4832+'Lineær programmering opg 4'!$M$5)/'Lineær programmering opg 4'!$K$5*-1)</f>
        <v>206.92199999999042</v>
      </c>
      <c r="F4832" s="167" t="str">
        <f>IF('Lineær programmering opg 4'!$E$6=0,"-",(-A4832+'Lineær programmering opg 4'!$M$6)/'Lineær programmering opg 4'!$K$6*-1)</f>
        <v>-</v>
      </c>
      <c r="G4832" s="167" t="str">
        <f>IF('Lineær programmering opg 4'!$D$7=0,"-",((-A4832+'Lineær programmering opg 4'!$M$7)/'Lineær programmering opg 4'!$K$7)*-1)</f>
        <v>-</v>
      </c>
      <c r="H4832" s="167" t="str">
        <f>IF('Lineær programmering opg 4'!$C$8=0,"-",((-A4832+'Lineær programmering opg 4'!$M$8)/'Lineær programmering opg 4'!$K$8)*-1)</f>
        <v>-</v>
      </c>
      <c r="I4832" s="167" t="str">
        <f>IF('Lineær programmering opg 4'!$D$8=0,"-",'Lineær programmering opg 4'!$G$8)</f>
        <v>-</v>
      </c>
      <c r="J4832" s="295">
        <f>A4832*'Lineær programmering opg 4'!$C$11+Datatabel!C4832*'Lineær programmering opg 4'!$D$11</f>
        <v>43448.699999999837</v>
      </c>
      <c r="K4832" s="9">
        <f t="shared" si="377"/>
        <v>0</v>
      </c>
      <c r="L4832" s="9">
        <f t="shared" si="378"/>
        <v>0</v>
      </c>
    </row>
    <row r="4833" spans="1:12" ht="15" x14ac:dyDescent="0.25">
      <c r="A4833" s="167">
        <f t="shared" si="376"/>
        <v>124.08000000001277</v>
      </c>
      <c r="B4833" s="325">
        <f t="shared" si="379"/>
        <v>0.51700000000005319</v>
      </c>
      <c r="C4833" s="167">
        <f t="shared" si="375"/>
        <v>206.93999999999042</v>
      </c>
      <c r="D4833" s="167">
        <f>IF('Lineær programmering opg 4'!$M$4=0,"-",(-A4833+'Lineær programmering opg 4'!$M$4)/'Lineær programmering opg 4'!$K$4*-1)</f>
        <v>231.83999999997445</v>
      </c>
      <c r="E4833" s="167">
        <f>IF('Lineær programmering opg 4'!$M$5=0,"-",(-A4833+'Lineær programmering opg 4'!$M$5)/'Lineær programmering opg 4'!$K$5*-1)</f>
        <v>206.93999999999042</v>
      </c>
      <c r="F4833" s="167" t="str">
        <f>IF('Lineær programmering opg 4'!$E$6=0,"-",(-A4833+'Lineær programmering opg 4'!$M$6)/'Lineær programmering opg 4'!$K$6*-1)</f>
        <v>-</v>
      </c>
      <c r="G4833" s="167" t="str">
        <f>IF('Lineær programmering opg 4'!$D$7=0,"-",((-A4833+'Lineær programmering opg 4'!$M$7)/'Lineær programmering opg 4'!$K$7)*-1)</f>
        <v>-</v>
      </c>
      <c r="H4833" s="167" t="str">
        <f>IF('Lineær programmering opg 4'!$C$8=0,"-",((-A4833+'Lineær programmering opg 4'!$M$8)/'Lineær programmering opg 4'!$K$8)*-1)</f>
        <v>-</v>
      </c>
      <c r="I4833" s="167" t="str">
        <f>IF('Lineær programmering opg 4'!$D$8=0,"-",'Lineær programmering opg 4'!$G$8)</f>
        <v>-</v>
      </c>
      <c r="J4833" s="295">
        <f>A4833*'Lineær programmering opg 4'!$C$11+Datatabel!C4833*'Lineær programmering opg 4'!$D$11</f>
        <v>43448.99999999984</v>
      </c>
      <c r="K4833" s="9">
        <f t="shared" si="377"/>
        <v>0</v>
      </c>
      <c r="L4833" s="9">
        <f t="shared" si="378"/>
        <v>0</v>
      </c>
    </row>
    <row r="4834" spans="1:12" ht="15" x14ac:dyDescent="0.25">
      <c r="A4834" s="167">
        <f t="shared" si="376"/>
        <v>124.05600000001277</v>
      </c>
      <c r="B4834" s="325">
        <f t="shared" si="379"/>
        <v>0.51690000000005321</v>
      </c>
      <c r="C4834" s="167">
        <f t="shared" si="375"/>
        <v>206.95799999999042</v>
      </c>
      <c r="D4834" s="167">
        <f>IF('Lineær programmering opg 4'!$M$4=0,"-",(-A4834+'Lineær programmering opg 4'!$M$4)/'Lineær programmering opg 4'!$K$4*-1)</f>
        <v>231.88799999997445</v>
      </c>
      <c r="E4834" s="167">
        <f>IF('Lineær programmering opg 4'!$M$5=0,"-",(-A4834+'Lineær programmering opg 4'!$M$5)/'Lineær programmering opg 4'!$K$5*-1)</f>
        <v>206.95799999999042</v>
      </c>
      <c r="F4834" s="167" t="str">
        <f>IF('Lineær programmering opg 4'!$E$6=0,"-",(-A4834+'Lineær programmering opg 4'!$M$6)/'Lineær programmering opg 4'!$K$6*-1)</f>
        <v>-</v>
      </c>
      <c r="G4834" s="167" t="str">
        <f>IF('Lineær programmering opg 4'!$D$7=0,"-",((-A4834+'Lineær programmering opg 4'!$M$7)/'Lineær programmering opg 4'!$K$7)*-1)</f>
        <v>-</v>
      </c>
      <c r="H4834" s="167" t="str">
        <f>IF('Lineær programmering opg 4'!$C$8=0,"-",((-A4834+'Lineær programmering opg 4'!$M$8)/'Lineær programmering opg 4'!$K$8)*-1)</f>
        <v>-</v>
      </c>
      <c r="I4834" s="167" t="str">
        <f>IF('Lineær programmering opg 4'!$D$8=0,"-",'Lineær programmering opg 4'!$G$8)</f>
        <v>-</v>
      </c>
      <c r="J4834" s="295">
        <f>A4834*'Lineær programmering opg 4'!$C$11+Datatabel!C4834*'Lineær programmering opg 4'!$D$11</f>
        <v>43449.299999999843</v>
      </c>
      <c r="K4834" s="9">
        <f t="shared" si="377"/>
        <v>0</v>
      </c>
      <c r="L4834" s="9">
        <f t="shared" si="378"/>
        <v>0</v>
      </c>
    </row>
    <row r="4835" spans="1:12" ht="15" x14ac:dyDescent="0.25">
      <c r="A4835" s="167">
        <f t="shared" si="376"/>
        <v>124.03200000001277</v>
      </c>
      <c r="B4835" s="325">
        <f t="shared" si="379"/>
        <v>0.51680000000005322</v>
      </c>
      <c r="C4835" s="167">
        <f t="shared" si="375"/>
        <v>206.97599999999042</v>
      </c>
      <c r="D4835" s="167">
        <f>IF('Lineær programmering opg 4'!$M$4=0,"-",(-A4835+'Lineær programmering opg 4'!$M$4)/'Lineær programmering opg 4'!$K$4*-1)</f>
        <v>231.93599999997446</v>
      </c>
      <c r="E4835" s="167">
        <f>IF('Lineær programmering opg 4'!$M$5=0,"-",(-A4835+'Lineær programmering opg 4'!$M$5)/'Lineær programmering opg 4'!$K$5*-1)</f>
        <v>206.97599999999042</v>
      </c>
      <c r="F4835" s="167" t="str">
        <f>IF('Lineær programmering opg 4'!$E$6=0,"-",(-A4835+'Lineær programmering opg 4'!$M$6)/'Lineær programmering opg 4'!$K$6*-1)</f>
        <v>-</v>
      </c>
      <c r="G4835" s="167" t="str">
        <f>IF('Lineær programmering opg 4'!$D$7=0,"-",((-A4835+'Lineær programmering opg 4'!$M$7)/'Lineær programmering opg 4'!$K$7)*-1)</f>
        <v>-</v>
      </c>
      <c r="H4835" s="167" t="str">
        <f>IF('Lineær programmering opg 4'!$C$8=0,"-",((-A4835+'Lineær programmering opg 4'!$M$8)/'Lineær programmering opg 4'!$K$8)*-1)</f>
        <v>-</v>
      </c>
      <c r="I4835" s="167" t="str">
        <f>IF('Lineær programmering opg 4'!$D$8=0,"-",'Lineær programmering opg 4'!$G$8)</f>
        <v>-</v>
      </c>
      <c r="J4835" s="295">
        <f>A4835*'Lineær programmering opg 4'!$C$11+Datatabel!C4835*'Lineær programmering opg 4'!$D$11</f>
        <v>43449.599999999846</v>
      </c>
      <c r="K4835" s="9">
        <f t="shared" si="377"/>
        <v>0</v>
      </c>
      <c r="L4835" s="9">
        <f t="shared" si="378"/>
        <v>0</v>
      </c>
    </row>
    <row r="4836" spans="1:12" ht="15" x14ac:dyDescent="0.25">
      <c r="A4836" s="167">
        <f t="shared" si="376"/>
        <v>124.00800000001277</v>
      </c>
      <c r="B4836" s="325">
        <f t="shared" si="379"/>
        <v>0.51670000000005323</v>
      </c>
      <c r="C4836" s="167">
        <f t="shared" si="375"/>
        <v>206.99399999999042</v>
      </c>
      <c r="D4836" s="167">
        <f>IF('Lineær programmering opg 4'!$M$4=0,"-",(-A4836+'Lineær programmering opg 4'!$M$4)/'Lineær programmering opg 4'!$K$4*-1)</f>
        <v>231.98399999997446</v>
      </c>
      <c r="E4836" s="167">
        <f>IF('Lineær programmering opg 4'!$M$5=0,"-",(-A4836+'Lineær programmering opg 4'!$M$5)/'Lineær programmering opg 4'!$K$5*-1)</f>
        <v>206.99399999999042</v>
      </c>
      <c r="F4836" s="167" t="str">
        <f>IF('Lineær programmering opg 4'!$E$6=0,"-",(-A4836+'Lineær programmering opg 4'!$M$6)/'Lineær programmering opg 4'!$K$6*-1)</f>
        <v>-</v>
      </c>
      <c r="G4836" s="167" t="str">
        <f>IF('Lineær programmering opg 4'!$D$7=0,"-",((-A4836+'Lineær programmering opg 4'!$M$7)/'Lineær programmering opg 4'!$K$7)*-1)</f>
        <v>-</v>
      </c>
      <c r="H4836" s="167" t="str">
        <f>IF('Lineær programmering opg 4'!$C$8=0,"-",((-A4836+'Lineær programmering opg 4'!$M$8)/'Lineær programmering opg 4'!$K$8)*-1)</f>
        <v>-</v>
      </c>
      <c r="I4836" s="167" t="str">
        <f>IF('Lineær programmering opg 4'!$D$8=0,"-",'Lineær programmering opg 4'!$G$8)</f>
        <v>-</v>
      </c>
      <c r="J4836" s="295">
        <f>A4836*'Lineær programmering opg 4'!$C$11+Datatabel!C4836*'Lineær programmering opg 4'!$D$11</f>
        <v>43449.899999999834</v>
      </c>
      <c r="K4836" s="9">
        <f t="shared" si="377"/>
        <v>0</v>
      </c>
      <c r="L4836" s="9">
        <f t="shared" si="378"/>
        <v>0</v>
      </c>
    </row>
    <row r="4837" spans="1:12" ht="15" x14ac:dyDescent="0.25">
      <c r="A4837" s="167">
        <f t="shared" si="376"/>
        <v>123.98400000001277</v>
      </c>
      <c r="B4837" s="325">
        <f t="shared" si="379"/>
        <v>0.51660000000005324</v>
      </c>
      <c r="C4837" s="167">
        <f t="shared" si="375"/>
        <v>207.01199999999042</v>
      </c>
      <c r="D4837" s="167">
        <f>IF('Lineær programmering opg 4'!$M$4=0,"-",(-A4837+'Lineær programmering opg 4'!$M$4)/'Lineær programmering opg 4'!$K$4*-1)</f>
        <v>232.03199999997446</v>
      </c>
      <c r="E4837" s="167">
        <f>IF('Lineær programmering opg 4'!$M$5=0,"-",(-A4837+'Lineær programmering opg 4'!$M$5)/'Lineær programmering opg 4'!$K$5*-1)</f>
        <v>207.01199999999042</v>
      </c>
      <c r="F4837" s="167" t="str">
        <f>IF('Lineær programmering opg 4'!$E$6=0,"-",(-A4837+'Lineær programmering opg 4'!$M$6)/'Lineær programmering opg 4'!$K$6*-1)</f>
        <v>-</v>
      </c>
      <c r="G4837" s="167" t="str">
        <f>IF('Lineær programmering opg 4'!$D$7=0,"-",((-A4837+'Lineær programmering opg 4'!$M$7)/'Lineær programmering opg 4'!$K$7)*-1)</f>
        <v>-</v>
      </c>
      <c r="H4837" s="167" t="str">
        <f>IF('Lineær programmering opg 4'!$C$8=0,"-",((-A4837+'Lineær programmering opg 4'!$M$8)/'Lineær programmering opg 4'!$K$8)*-1)</f>
        <v>-</v>
      </c>
      <c r="I4837" s="167" t="str">
        <f>IF('Lineær programmering opg 4'!$D$8=0,"-",'Lineær programmering opg 4'!$G$8)</f>
        <v>-</v>
      </c>
      <c r="J4837" s="295">
        <f>A4837*'Lineær programmering opg 4'!$C$11+Datatabel!C4837*'Lineær programmering opg 4'!$D$11</f>
        <v>43450.199999999837</v>
      </c>
      <c r="K4837" s="9">
        <f t="shared" si="377"/>
        <v>0</v>
      </c>
      <c r="L4837" s="9">
        <f t="shared" si="378"/>
        <v>0</v>
      </c>
    </row>
    <row r="4838" spans="1:12" ht="15" x14ac:dyDescent="0.25">
      <c r="A4838" s="167">
        <f t="shared" si="376"/>
        <v>123.96000000001278</v>
      </c>
      <c r="B4838" s="325">
        <f t="shared" si="379"/>
        <v>0.51650000000005325</v>
      </c>
      <c r="C4838" s="167">
        <f t="shared" si="375"/>
        <v>207.02999999999042</v>
      </c>
      <c r="D4838" s="167">
        <f>IF('Lineær programmering opg 4'!$M$4=0,"-",(-A4838+'Lineær programmering opg 4'!$M$4)/'Lineær programmering opg 4'!$K$4*-1)</f>
        <v>232.07999999997443</v>
      </c>
      <c r="E4838" s="167">
        <f>IF('Lineær programmering opg 4'!$M$5=0,"-",(-A4838+'Lineær programmering opg 4'!$M$5)/'Lineær programmering opg 4'!$K$5*-1)</f>
        <v>207.02999999999042</v>
      </c>
      <c r="F4838" s="167" t="str">
        <f>IF('Lineær programmering opg 4'!$E$6=0,"-",(-A4838+'Lineær programmering opg 4'!$M$6)/'Lineær programmering opg 4'!$K$6*-1)</f>
        <v>-</v>
      </c>
      <c r="G4838" s="167" t="str">
        <f>IF('Lineær programmering opg 4'!$D$7=0,"-",((-A4838+'Lineær programmering opg 4'!$M$7)/'Lineær programmering opg 4'!$K$7)*-1)</f>
        <v>-</v>
      </c>
      <c r="H4838" s="167" t="str">
        <f>IF('Lineær programmering opg 4'!$C$8=0,"-",((-A4838+'Lineær programmering opg 4'!$M$8)/'Lineær programmering opg 4'!$K$8)*-1)</f>
        <v>-</v>
      </c>
      <c r="I4838" s="167" t="str">
        <f>IF('Lineær programmering opg 4'!$D$8=0,"-",'Lineær programmering opg 4'!$G$8)</f>
        <v>-</v>
      </c>
      <c r="J4838" s="295">
        <f>A4838*'Lineær programmering opg 4'!$C$11+Datatabel!C4838*'Lineær programmering opg 4'!$D$11</f>
        <v>43450.49999999984</v>
      </c>
      <c r="K4838" s="9">
        <f t="shared" si="377"/>
        <v>0</v>
      </c>
      <c r="L4838" s="9">
        <f t="shared" si="378"/>
        <v>0</v>
      </c>
    </row>
    <row r="4839" spans="1:12" ht="15" x14ac:dyDescent="0.25">
      <c r="A4839" s="167">
        <f t="shared" si="376"/>
        <v>123.93600000001278</v>
      </c>
      <c r="B4839" s="325">
        <f t="shared" si="379"/>
        <v>0.51640000000005326</v>
      </c>
      <c r="C4839" s="167">
        <f t="shared" si="375"/>
        <v>207.04799999999042</v>
      </c>
      <c r="D4839" s="167">
        <f>IF('Lineær programmering opg 4'!$M$4=0,"-",(-A4839+'Lineær programmering opg 4'!$M$4)/'Lineær programmering opg 4'!$K$4*-1)</f>
        <v>232.12799999997443</v>
      </c>
      <c r="E4839" s="167">
        <f>IF('Lineær programmering opg 4'!$M$5=0,"-",(-A4839+'Lineær programmering opg 4'!$M$5)/'Lineær programmering opg 4'!$K$5*-1)</f>
        <v>207.04799999999042</v>
      </c>
      <c r="F4839" s="167" t="str">
        <f>IF('Lineær programmering opg 4'!$E$6=0,"-",(-A4839+'Lineær programmering opg 4'!$M$6)/'Lineær programmering opg 4'!$K$6*-1)</f>
        <v>-</v>
      </c>
      <c r="G4839" s="167" t="str">
        <f>IF('Lineær programmering opg 4'!$D$7=0,"-",((-A4839+'Lineær programmering opg 4'!$M$7)/'Lineær programmering opg 4'!$K$7)*-1)</f>
        <v>-</v>
      </c>
      <c r="H4839" s="167" t="str">
        <f>IF('Lineær programmering opg 4'!$C$8=0,"-",((-A4839+'Lineær programmering opg 4'!$M$8)/'Lineær programmering opg 4'!$K$8)*-1)</f>
        <v>-</v>
      </c>
      <c r="I4839" s="167" t="str">
        <f>IF('Lineær programmering opg 4'!$D$8=0,"-",'Lineær programmering opg 4'!$G$8)</f>
        <v>-</v>
      </c>
      <c r="J4839" s="295">
        <f>A4839*'Lineær programmering opg 4'!$C$11+Datatabel!C4839*'Lineær programmering opg 4'!$D$11</f>
        <v>43450.799999999843</v>
      </c>
      <c r="K4839" s="9">
        <f t="shared" si="377"/>
        <v>0</v>
      </c>
      <c r="L4839" s="9">
        <f t="shared" si="378"/>
        <v>0</v>
      </c>
    </row>
    <row r="4840" spans="1:12" ht="15" x14ac:dyDescent="0.25">
      <c r="A4840" s="167">
        <f t="shared" si="376"/>
        <v>123.91200000001278</v>
      </c>
      <c r="B4840" s="325">
        <f t="shared" si="379"/>
        <v>0.51630000000005327</v>
      </c>
      <c r="C4840" s="167">
        <f t="shared" si="375"/>
        <v>207.06599999999042</v>
      </c>
      <c r="D4840" s="167">
        <f>IF('Lineær programmering opg 4'!$M$4=0,"-",(-A4840+'Lineær programmering opg 4'!$M$4)/'Lineær programmering opg 4'!$K$4*-1)</f>
        <v>232.17599999997444</v>
      </c>
      <c r="E4840" s="167">
        <f>IF('Lineær programmering opg 4'!$M$5=0,"-",(-A4840+'Lineær programmering opg 4'!$M$5)/'Lineær programmering opg 4'!$K$5*-1)</f>
        <v>207.06599999999042</v>
      </c>
      <c r="F4840" s="167" t="str">
        <f>IF('Lineær programmering opg 4'!$E$6=0,"-",(-A4840+'Lineær programmering opg 4'!$M$6)/'Lineær programmering opg 4'!$K$6*-1)</f>
        <v>-</v>
      </c>
      <c r="G4840" s="167" t="str">
        <f>IF('Lineær programmering opg 4'!$D$7=0,"-",((-A4840+'Lineær programmering opg 4'!$M$7)/'Lineær programmering opg 4'!$K$7)*-1)</f>
        <v>-</v>
      </c>
      <c r="H4840" s="167" t="str">
        <f>IF('Lineær programmering opg 4'!$C$8=0,"-",((-A4840+'Lineær programmering opg 4'!$M$8)/'Lineær programmering opg 4'!$K$8)*-1)</f>
        <v>-</v>
      </c>
      <c r="I4840" s="167" t="str">
        <f>IF('Lineær programmering opg 4'!$D$8=0,"-",'Lineær programmering opg 4'!$G$8)</f>
        <v>-</v>
      </c>
      <c r="J4840" s="295">
        <f>A4840*'Lineær programmering opg 4'!$C$11+Datatabel!C4840*'Lineær programmering opg 4'!$D$11</f>
        <v>43451.099999999846</v>
      </c>
      <c r="K4840" s="9">
        <f t="shared" si="377"/>
        <v>0</v>
      </c>
      <c r="L4840" s="9">
        <f t="shared" si="378"/>
        <v>0</v>
      </c>
    </row>
    <row r="4841" spans="1:12" ht="15" x14ac:dyDescent="0.25">
      <c r="A4841" s="167">
        <f t="shared" si="376"/>
        <v>123.88800000001279</v>
      </c>
      <c r="B4841" s="325">
        <f t="shared" si="379"/>
        <v>0.51620000000005328</v>
      </c>
      <c r="C4841" s="167">
        <f t="shared" si="375"/>
        <v>207.08399999999043</v>
      </c>
      <c r="D4841" s="167">
        <f>IF('Lineær programmering opg 4'!$M$4=0,"-",(-A4841+'Lineær programmering opg 4'!$M$4)/'Lineær programmering opg 4'!$K$4*-1)</f>
        <v>232.22399999997441</v>
      </c>
      <c r="E4841" s="167">
        <f>IF('Lineær programmering opg 4'!$M$5=0,"-",(-A4841+'Lineær programmering opg 4'!$M$5)/'Lineær programmering opg 4'!$K$5*-1)</f>
        <v>207.08399999999043</v>
      </c>
      <c r="F4841" s="167" t="str">
        <f>IF('Lineær programmering opg 4'!$E$6=0,"-",(-A4841+'Lineær programmering opg 4'!$M$6)/'Lineær programmering opg 4'!$K$6*-1)</f>
        <v>-</v>
      </c>
      <c r="G4841" s="167" t="str">
        <f>IF('Lineær programmering opg 4'!$D$7=0,"-",((-A4841+'Lineær programmering opg 4'!$M$7)/'Lineær programmering opg 4'!$K$7)*-1)</f>
        <v>-</v>
      </c>
      <c r="H4841" s="167" t="str">
        <f>IF('Lineær programmering opg 4'!$C$8=0,"-",((-A4841+'Lineær programmering opg 4'!$M$8)/'Lineær programmering opg 4'!$K$8)*-1)</f>
        <v>-</v>
      </c>
      <c r="I4841" s="167" t="str">
        <f>IF('Lineær programmering opg 4'!$D$8=0,"-",'Lineær programmering opg 4'!$G$8)</f>
        <v>-</v>
      </c>
      <c r="J4841" s="295">
        <f>A4841*'Lineær programmering opg 4'!$C$11+Datatabel!C4841*'Lineær programmering opg 4'!$D$11</f>
        <v>43451.399999999849</v>
      </c>
      <c r="K4841" s="9">
        <f t="shared" si="377"/>
        <v>0</v>
      </c>
      <c r="L4841" s="9">
        <f t="shared" si="378"/>
        <v>0</v>
      </c>
    </row>
    <row r="4842" spans="1:12" ht="15" x14ac:dyDescent="0.25">
      <c r="A4842" s="167">
        <f t="shared" si="376"/>
        <v>123.86400000001279</v>
      </c>
      <c r="B4842" s="325">
        <f t="shared" si="379"/>
        <v>0.51610000000005329</v>
      </c>
      <c r="C4842" s="167">
        <f t="shared" si="375"/>
        <v>207.10199999999043</v>
      </c>
      <c r="D4842" s="167">
        <f>IF('Lineær programmering opg 4'!$M$4=0,"-",(-A4842+'Lineær programmering opg 4'!$M$4)/'Lineær programmering opg 4'!$K$4*-1)</f>
        <v>232.27199999997441</v>
      </c>
      <c r="E4842" s="167">
        <f>IF('Lineær programmering opg 4'!$M$5=0,"-",(-A4842+'Lineær programmering opg 4'!$M$5)/'Lineær programmering opg 4'!$K$5*-1)</f>
        <v>207.10199999999043</v>
      </c>
      <c r="F4842" s="167" t="str">
        <f>IF('Lineær programmering opg 4'!$E$6=0,"-",(-A4842+'Lineær programmering opg 4'!$M$6)/'Lineær programmering opg 4'!$K$6*-1)</f>
        <v>-</v>
      </c>
      <c r="G4842" s="167" t="str">
        <f>IF('Lineær programmering opg 4'!$D$7=0,"-",((-A4842+'Lineær programmering opg 4'!$M$7)/'Lineær programmering opg 4'!$K$7)*-1)</f>
        <v>-</v>
      </c>
      <c r="H4842" s="167" t="str">
        <f>IF('Lineær programmering opg 4'!$C$8=0,"-",((-A4842+'Lineær programmering opg 4'!$M$8)/'Lineær programmering opg 4'!$K$8)*-1)</f>
        <v>-</v>
      </c>
      <c r="I4842" s="167" t="str">
        <f>IF('Lineær programmering opg 4'!$D$8=0,"-",'Lineær programmering opg 4'!$G$8)</f>
        <v>-</v>
      </c>
      <c r="J4842" s="295">
        <f>A4842*'Lineær programmering opg 4'!$C$11+Datatabel!C4842*'Lineær programmering opg 4'!$D$11</f>
        <v>43451.699999999844</v>
      </c>
      <c r="K4842" s="9">
        <f t="shared" si="377"/>
        <v>0</v>
      </c>
      <c r="L4842" s="9">
        <f t="shared" si="378"/>
        <v>0</v>
      </c>
    </row>
    <row r="4843" spans="1:12" ht="15" x14ac:dyDescent="0.25">
      <c r="A4843" s="167">
        <f t="shared" si="376"/>
        <v>123.84000000001279</v>
      </c>
      <c r="B4843" s="325">
        <f t="shared" si="379"/>
        <v>0.5160000000000533</v>
      </c>
      <c r="C4843" s="167">
        <f t="shared" si="375"/>
        <v>207.11999999999043</v>
      </c>
      <c r="D4843" s="167">
        <f>IF('Lineær programmering opg 4'!$M$4=0,"-",(-A4843+'Lineær programmering opg 4'!$M$4)/'Lineær programmering opg 4'!$K$4*-1)</f>
        <v>232.31999999997441</v>
      </c>
      <c r="E4843" s="167">
        <f>IF('Lineær programmering opg 4'!$M$5=0,"-",(-A4843+'Lineær programmering opg 4'!$M$5)/'Lineær programmering opg 4'!$K$5*-1)</f>
        <v>207.11999999999043</v>
      </c>
      <c r="F4843" s="167" t="str">
        <f>IF('Lineær programmering opg 4'!$E$6=0,"-",(-A4843+'Lineær programmering opg 4'!$M$6)/'Lineær programmering opg 4'!$K$6*-1)</f>
        <v>-</v>
      </c>
      <c r="G4843" s="167" t="str">
        <f>IF('Lineær programmering opg 4'!$D$7=0,"-",((-A4843+'Lineær programmering opg 4'!$M$7)/'Lineær programmering opg 4'!$K$7)*-1)</f>
        <v>-</v>
      </c>
      <c r="H4843" s="167" t="str">
        <f>IF('Lineær programmering opg 4'!$C$8=0,"-",((-A4843+'Lineær programmering opg 4'!$M$8)/'Lineær programmering opg 4'!$K$8)*-1)</f>
        <v>-</v>
      </c>
      <c r="I4843" s="167" t="str">
        <f>IF('Lineær programmering opg 4'!$D$8=0,"-",'Lineær programmering opg 4'!$G$8)</f>
        <v>-</v>
      </c>
      <c r="J4843" s="295">
        <f>A4843*'Lineær programmering opg 4'!$C$11+Datatabel!C4843*'Lineær programmering opg 4'!$D$11</f>
        <v>43451.99999999984</v>
      </c>
      <c r="K4843" s="9">
        <f t="shared" si="377"/>
        <v>0</v>
      </c>
      <c r="L4843" s="9">
        <f t="shared" si="378"/>
        <v>0</v>
      </c>
    </row>
    <row r="4844" spans="1:12" ht="15" x14ac:dyDescent="0.25">
      <c r="A4844" s="167">
        <f t="shared" si="376"/>
        <v>123.81600000001279</v>
      </c>
      <c r="B4844" s="325">
        <f t="shared" si="379"/>
        <v>0.51590000000005332</v>
      </c>
      <c r="C4844" s="167">
        <f t="shared" si="375"/>
        <v>207.13799999999043</v>
      </c>
      <c r="D4844" s="167">
        <f>IF('Lineær programmering opg 4'!$M$4=0,"-",(-A4844+'Lineær programmering opg 4'!$M$4)/'Lineær programmering opg 4'!$K$4*-1)</f>
        <v>232.36799999997442</v>
      </c>
      <c r="E4844" s="167">
        <f>IF('Lineær programmering opg 4'!$M$5=0,"-",(-A4844+'Lineær programmering opg 4'!$M$5)/'Lineær programmering opg 4'!$K$5*-1)</f>
        <v>207.13799999999043</v>
      </c>
      <c r="F4844" s="167" t="str">
        <f>IF('Lineær programmering opg 4'!$E$6=0,"-",(-A4844+'Lineær programmering opg 4'!$M$6)/'Lineær programmering opg 4'!$K$6*-1)</f>
        <v>-</v>
      </c>
      <c r="G4844" s="167" t="str">
        <f>IF('Lineær programmering opg 4'!$D$7=0,"-",((-A4844+'Lineær programmering opg 4'!$M$7)/'Lineær programmering opg 4'!$K$7)*-1)</f>
        <v>-</v>
      </c>
      <c r="H4844" s="167" t="str">
        <f>IF('Lineær programmering opg 4'!$C$8=0,"-",((-A4844+'Lineær programmering opg 4'!$M$8)/'Lineær programmering opg 4'!$K$8)*-1)</f>
        <v>-</v>
      </c>
      <c r="I4844" s="167" t="str">
        <f>IF('Lineær programmering opg 4'!$D$8=0,"-",'Lineær programmering opg 4'!$G$8)</f>
        <v>-</v>
      </c>
      <c r="J4844" s="295">
        <f>A4844*'Lineær programmering opg 4'!$C$11+Datatabel!C4844*'Lineær programmering opg 4'!$D$11</f>
        <v>43452.299999999843</v>
      </c>
      <c r="K4844" s="9">
        <f t="shared" si="377"/>
        <v>0</v>
      </c>
      <c r="L4844" s="9">
        <f t="shared" si="378"/>
        <v>0</v>
      </c>
    </row>
    <row r="4845" spans="1:12" ht="15" x14ac:dyDescent="0.25">
      <c r="A4845" s="167">
        <f t="shared" si="376"/>
        <v>123.79200000001279</v>
      </c>
      <c r="B4845" s="325">
        <f t="shared" si="379"/>
        <v>0.51580000000005333</v>
      </c>
      <c r="C4845" s="167">
        <f t="shared" si="375"/>
        <v>207.15599999999043</v>
      </c>
      <c r="D4845" s="167">
        <f>IF('Lineær programmering opg 4'!$M$4=0,"-",(-A4845+'Lineær programmering opg 4'!$M$4)/'Lineær programmering opg 4'!$K$4*-1)</f>
        <v>232.41599999997442</v>
      </c>
      <c r="E4845" s="167">
        <f>IF('Lineær programmering opg 4'!$M$5=0,"-",(-A4845+'Lineær programmering opg 4'!$M$5)/'Lineær programmering opg 4'!$K$5*-1)</f>
        <v>207.15599999999043</v>
      </c>
      <c r="F4845" s="167" t="str">
        <f>IF('Lineær programmering opg 4'!$E$6=0,"-",(-A4845+'Lineær programmering opg 4'!$M$6)/'Lineær programmering opg 4'!$K$6*-1)</f>
        <v>-</v>
      </c>
      <c r="G4845" s="167" t="str">
        <f>IF('Lineær programmering opg 4'!$D$7=0,"-",((-A4845+'Lineær programmering opg 4'!$M$7)/'Lineær programmering opg 4'!$K$7)*-1)</f>
        <v>-</v>
      </c>
      <c r="H4845" s="167" t="str">
        <f>IF('Lineær programmering opg 4'!$C$8=0,"-",((-A4845+'Lineær programmering opg 4'!$M$8)/'Lineær programmering opg 4'!$K$8)*-1)</f>
        <v>-</v>
      </c>
      <c r="I4845" s="167" t="str">
        <f>IF('Lineær programmering opg 4'!$D$8=0,"-",'Lineær programmering opg 4'!$G$8)</f>
        <v>-</v>
      </c>
      <c r="J4845" s="295">
        <f>A4845*'Lineær programmering opg 4'!$C$11+Datatabel!C4845*'Lineær programmering opg 4'!$D$11</f>
        <v>43452.599999999846</v>
      </c>
      <c r="K4845" s="9">
        <f t="shared" si="377"/>
        <v>0</v>
      </c>
      <c r="L4845" s="9">
        <f t="shared" si="378"/>
        <v>0</v>
      </c>
    </row>
    <row r="4846" spans="1:12" ht="15" x14ac:dyDescent="0.25">
      <c r="A4846" s="167">
        <f t="shared" si="376"/>
        <v>123.7680000000128</v>
      </c>
      <c r="B4846" s="325">
        <f t="shared" si="379"/>
        <v>0.51570000000005334</v>
      </c>
      <c r="C4846" s="167">
        <f t="shared" si="375"/>
        <v>207.1739999999904</v>
      </c>
      <c r="D4846" s="167">
        <f>IF('Lineær programmering opg 4'!$M$4=0,"-",(-A4846+'Lineær programmering opg 4'!$M$4)/'Lineær programmering opg 4'!$K$4*-1)</f>
        <v>232.46399999997439</v>
      </c>
      <c r="E4846" s="167">
        <f>IF('Lineær programmering opg 4'!$M$5=0,"-",(-A4846+'Lineær programmering opg 4'!$M$5)/'Lineær programmering opg 4'!$K$5*-1)</f>
        <v>207.1739999999904</v>
      </c>
      <c r="F4846" s="167" t="str">
        <f>IF('Lineær programmering opg 4'!$E$6=0,"-",(-A4846+'Lineær programmering opg 4'!$M$6)/'Lineær programmering opg 4'!$K$6*-1)</f>
        <v>-</v>
      </c>
      <c r="G4846" s="167" t="str">
        <f>IF('Lineær programmering opg 4'!$D$7=0,"-",((-A4846+'Lineær programmering opg 4'!$M$7)/'Lineær programmering opg 4'!$K$7)*-1)</f>
        <v>-</v>
      </c>
      <c r="H4846" s="167" t="str">
        <f>IF('Lineær programmering opg 4'!$C$8=0,"-",((-A4846+'Lineær programmering opg 4'!$M$8)/'Lineær programmering opg 4'!$K$8)*-1)</f>
        <v>-</v>
      </c>
      <c r="I4846" s="167" t="str">
        <f>IF('Lineær programmering opg 4'!$D$8=0,"-",'Lineær programmering opg 4'!$G$8)</f>
        <v>-</v>
      </c>
      <c r="J4846" s="295">
        <f>A4846*'Lineær programmering opg 4'!$C$11+Datatabel!C4846*'Lineær programmering opg 4'!$D$11</f>
        <v>43452.899999999841</v>
      </c>
      <c r="K4846" s="9">
        <f t="shared" si="377"/>
        <v>0</v>
      </c>
      <c r="L4846" s="9">
        <f t="shared" si="378"/>
        <v>0</v>
      </c>
    </row>
    <row r="4847" spans="1:12" ht="15" x14ac:dyDescent="0.25">
      <c r="A4847" s="167">
        <f t="shared" si="376"/>
        <v>123.7440000000128</v>
      </c>
      <c r="B4847" s="325">
        <f t="shared" si="379"/>
        <v>0.51560000000005335</v>
      </c>
      <c r="C4847" s="167">
        <f t="shared" si="375"/>
        <v>207.1919999999904</v>
      </c>
      <c r="D4847" s="167">
        <f>IF('Lineær programmering opg 4'!$M$4=0,"-",(-A4847+'Lineær programmering opg 4'!$M$4)/'Lineær programmering opg 4'!$K$4*-1)</f>
        <v>232.51199999997439</v>
      </c>
      <c r="E4847" s="167">
        <f>IF('Lineær programmering opg 4'!$M$5=0,"-",(-A4847+'Lineær programmering opg 4'!$M$5)/'Lineær programmering opg 4'!$K$5*-1)</f>
        <v>207.1919999999904</v>
      </c>
      <c r="F4847" s="167" t="str">
        <f>IF('Lineær programmering opg 4'!$E$6=0,"-",(-A4847+'Lineær programmering opg 4'!$M$6)/'Lineær programmering opg 4'!$K$6*-1)</f>
        <v>-</v>
      </c>
      <c r="G4847" s="167" t="str">
        <f>IF('Lineær programmering opg 4'!$D$7=0,"-",((-A4847+'Lineær programmering opg 4'!$M$7)/'Lineær programmering opg 4'!$K$7)*-1)</f>
        <v>-</v>
      </c>
      <c r="H4847" s="167" t="str">
        <f>IF('Lineær programmering opg 4'!$C$8=0,"-",((-A4847+'Lineær programmering opg 4'!$M$8)/'Lineær programmering opg 4'!$K$8)*-1)</f>
        <v>-</v>
      </c>
      <c r="I4847" s="167" t="str">
        <f>IF('Lineær programmering opg 4'!$D$8=0,"-",'Lineær programmering opg 4'!$G$8)</f>
        <v>-</v>
      </c>
      <c r="J4847" s="295">
        <f>A4847*'Lineær programmering opg 4'!$C$11+Datatabel!C4847*'Lineær programmering opg 4'!$D$11</f>
        <v>43453.199999999837</v>
      </c>
      <c r="K4847" s="9">
        <f t="shared" si="377"/>
        <v>0</v>
      </c>
      <c r="L4847" s="9">
        <f t="shared" si="378"/>
        <v>0</v>
      </c>
    </row>
    <row r="4848" spans="1:12" ht="15" x14ac:dyDescent="0.25">
      <c r="A4848" s="167">
        <f t="shared" si="376"/>
        <v>123.7200000000128</v>
      </c>
      <c r="B4848" s="325">
        <f t="shared" si="379"/>
        <v>0.51550000000005336</v>
      </c>
      <c r="C4848" s="167">
        <f t="shared" si="375"/>
        <v>207.2099999999904</v>
      </c>
      <c r="D4848" s="167">
        <f>IF('Lineær programmering opg 4'!$M$4=0,"-",(-A4848+'Lineær programmering opg 4'!$M$4)/'Lineær programmering opg 4'!$K$4*-1)</f>
        <v>232.55999999997439</v>
      </c>
      <c r="E4848" s="167">
        <f>IF('Lineær programmering opg 4'!$M$5=0,"-",(-A4848+'Lineær programmering opg 4'!$M$5)/'Lineær programmering opg 4'!$K$5*-1)</f>
        <v>207.2099999999904</v>
      </c>
      <c r="F4848" s="167" t="str">
        <f>IF('Lineær programmering opg 4'!$E$6=0,"-",(-A4848+'Lineær programmering opg 4'!$M$6)/'Lineær programmering opg 4'!$K$6*-1)</f>
        <v>-</v>
      </c>
      <c r="G4848" s="167" t="str">
        <f>IF('Lineær programmering opg 4'!$D$7=0,"-",((-A4848+'Lineær programmering opg 4'!$M$7)/'Lineær programmering opg 4'!$K$7)*-1)</f>
        <v>-</v>
      </c>
      <c r="H4848" s="167" t="str">
        <f>IF('Lineær programmering opg 4'!$C$8=0,"-",((-A4848+'Lineær programmering opg 4'!$M$8)/'Lineær programmering opg 4'!$K$8)*-1)</f>
        <v>-</v>
      </c>
      <c r="I4848" s="167" t="str">
        <f>IF('Lineær programmering opg 4'!$D$8=0,"-",'Lineær programmering opg 4'!$G$8)</f>
        <v>-</v>
      </c>
      <c r="J4848" s="295">
        <f>A4848*'Lineær programmering opg 4'!$C$11+Datatabel!C4848*'Lineær programmering opg 4'!$D$11</f>
        <v>43453.49999999984</v>
      </c>
      <c r="K4848" s="9">
        <f t="shared" si="377"/>
        <v>0</v>
      </c>
      <c r="L4848" s="9">
        <f t="shared" si="378"/>
        <v>0</v>
      </c>
    </row>
    <row r="4849" spans="1:12" ht="15" x14ac:dyDescent="0.25">
      <c r="A4849" s="167">
        <f t="shared" si="376"/>
        <v>123.69600000001282</v>
      </c>
      <c r="B4849" s="325">
        <f t="shared" si="379"/>
        <v>0.51540000000005337</v>
      </c>
      <c r="C4849" s="167">
        <f t="shared" si="375"/>
        <v>207.2279999999904</v>
      </c>
      <c r="D4849" s="167">
        <f>IF('Lineær programmering opg 4'!$M$4=0,"-",(-A4849+'Lineær programmering opg 4'!$M$4)/'Lineær programmering opg 4'!$K$4*-1)</f>
        <v>232.60799999997437</v>
      </c>
      <c r="E4849" s="167">
        <f>IF('Lineær programmering opg 4'!$M$5=0,"-",(-A4849+'Lineær programmering opg 4'!$M$5)/'Lineær programmering opg 4'!$K$5*-1)</f>
        <v>207.2279999999904</v>
      </c>
      <c r="F4849" s="167" t="str">
        <f>IF('Lineær programmering opg 4'!$E$6=0,"-",(-A4849+'Lineær programmering opg 4'!$M$6)/'Lineær programmering opg 4'!$K$6*-1)</f>
        <v>-</v>
      </c>
      <c r="G4849" s="167" t="str">
        <f>IF('Lineær programmering opg 4'!$D$7=0,"-",((-A4849+'Lineær programmering opg 4'!$M$7)/'Lineær programmering opg 4'!$K$7)*-1)</f>
        <v>-</v>
      </c>
      <c r="H4849" s="167" t="str">
        <f>IF('Lineær programmering opg 4'!$C$8=0,"-",((-A4849+'Lineær programmering opg 4'!$M$8)/'Lineær programmering opg 4'!$K$8)*-1)</f>
        <v>-</v>
      </c>
      <c r="I4849" s="167" t="str">
        <f>IF('Lineær programmering opg 4'!$D$8=0,"-",'Lineær programmering opg 4'!$G$8)</f>
        <v>-</v>
      </c>
      <c r="J4849" s="295">
        <f>A4849*'Lineær programmering opg 4'!$C$11+Datatabel!C4849*'Lineær programmering opg 4'!$D$11</f>
        <v>43453.799999999843</v>
      </c>
      <c r="K4849" s="9">
        <f t="shared" si="377"/>
        <v>0</v>
      </c>
      <c r="L4849" s="9">
        <f t="shared" si="378"/>
        <v>0</v>
      </c>
    </row>
    <row r="4850" spans="1:12" ht="15" x14ac:dyDescent="0.25">
      <c r="A4850" s="167">
        <f t="shared" si="376"/>
        <v>123.67200000001282</v>
      </c>
      <c r="B4850" s="325">
        <f t="shared" si="379"/>
        <v>0.51530000000005338</v>
      </c>
      <c r="C4850" s="167">
        <f t="shared" si="375"/>
        <v>207.2459999999904</v>
      </c>
      <c r="D4850" s="167">
        <f>IF('Lineær programmering opg 4'!$M$4=0,"-",(-A4850+'Lineær programmering opg 4'!$M$4)/'Lineær programmering opg 4'!$K$4*-1)</f>
        <v>232.65599999997437</v>
      </c>
      <c r="E4850" s="167">
        <f>IF('Lineær programmering opg 4'!$M$5=0,"-",(-A4850+'Lineær programmering opg 4'!$M$5)/'Lineær programmering opg 4'!$K$5*-1)</f>
        <v>207.2459999999904</v>
      </c>
      <c r="F4850" s="167" t="str">
        <f>IF('Lineær programmering opg 4'!$E$6=0,"-",(-A4850+'Lineær programmering opg 4'!$M$6)/'Lineær programmering opg 4'!$K$6*-1)</f>
        <v>-</v>
      </c>
      <c r="G4850" s="167" t="str">
        <f>IF('Lineær programmering opg 4'!$D$7=0,"-",((-A4850+'Lineær programmering opg 4'!$M$7)/'Lineær programmering opg 4'!$K$7)*-1)</f>
        <v>-</v>
      </c>
      <c r="H4850" s="167" t="str">
        <f>IF('Lineær programmering opg 4'!$C$8=0,"-",((-A4850+'Lineær programmering opg 4'!$M$8)/'Lineær programmering opg 4'!$K$8)*-1)</f>
        <v>-</v>
      </c>
      <c r="I4850" s="167" t="str">
        <f>IF('Lineær programmering opg 4'!$D$8=0,"-",'Lineær programmering opg 4'!$G$8)</f>
        <v>-</v>
      </c>
      <c r="J4850" s="295">
        <f>A4850*'Lineær programmering opg 4'!$C$11+Datatabel!C4850*'Lineær programmering opg 4'!$D$11</f>
        <v>43454.099999999846</v>
      </c>
      <c r="K4850" s="9">
        <f t="shared" si="377"/>
        <v>0</v>
      </c>
      <c r="L4850" s="9">
        <f t="shared" si="378"/>
        <v>0</v>
      </c>
    </row>
    <row r="4851" spans="1:12" ht="15" x14ac:dyDescent="0.25">
      <c r="A4851" s="167">
        <f t="shared" si="376"/>
        <v>123.64800000001281</v>
      </c>
      <c r="B4851" s="325">
        <f t="shared" si="379"/>
        <v>0.51520000000005339</v>
      </c>
      <c r="C4851" s="167">
        <f t="shared" si="375"/>
        <v>207.2639999999904</v>
      </c>
      <c r="D4851" s="167">
        <f>IF('Lineær programmering opg 4'!$M$4=0,"-",(-A4851+'Lineær programmering opg 4'!$M$4)/'Lineær programmering opg 4'!$K$4*-1)</f>
        <v>232.70399999997437</v>
      </c>
      <c r="E4851" s="167">
        <f>IF('Lineær programmering opg 4'!$M$5=0,"-",(-A4851+'Lineær programmering opg 4'!$M$5)/'Lineær programmering opg 4'!$K$5*-1)</f>
        <v>207.2639999999904</v>
      </c>
      <c r="F4851" s="167" t="str">
        <f>IF('Lineær programmering opg 4'!$E$6=0,"-",(-A4851+'Lineær programmering opg 4'!$M$6)/'Lineær programmering opg 4'!$K$6*-1)</f>
        <v>-</v>
      </c>
      <c r="G4851" s="167" t="str">
        <f>IF('Lineær programmering opg 4'!$D$7=0,"-",((-A4851+'Lineær programmering opg 4'!$M$7)/'Lineær programmering opg 4'!$K$7)*-1)</f>
        <v>-</v>
      </c>
      <c r="H4851" s="167" t="str">
        <f>IF('Lineær programmering opg 4'!$C$8=0,"-",((-A4851+'Lineær programmering opg 4'!$M$8)/'Lineær programmering opg 4'!$K$8)*-1)</f>
        <v>-</v>
      </c>
      <c r="I4851" s="167" t="str">
        <f>IF('Lineær programmering opg 4'!$D$8=0,"-",'Lineær programmering opg 4'!$G$8)</f>
        <v>-</v>
      </c>
      <c r="J4851" s="295">
        <f>A4851*'Lineær programmering opg 4'!$C$11+Datatabel!C4851*'Lineær programmering opg 4'!$D$11</f>
        <v>43454.399999999841</v>
      </c>
      <c r="K4851" s="9">
        <f t="shared" si="377"/>
        <v>0</v>
      </c>
      <c r="L4851" s="9">
        <f t="shared" si="378"/>
        <v>0</v>
      </c>
    </row>
    <row r="4852" spans="1:12" ht="15" x14ac:dyDescent="0.25">
      <c r="A4852" s="167">
        <f t="shared" si="376"/>
        <v>123.62400000001281</v>
      </c>
      <c r="B4852" s="325">
        <f t="shared" si="379"/>
        <v>0.5151000000000534</v>
      </c>
      <c r="C4852" s="167">
        <f t="shared" si="375"/>
        <v>207.2819999999904</v>
      </c>
      <c r="D4852" s="167">
        <f>IF('Lineær programmering opg 4'!$M$4=0,"-",(-A4852+'Lineær programmering opg 4'!$M$4)/'Lineær programmering opg 4'!$K$4*-1)</f>
        <v>232.75199999997437</v>
      </c>
      <c r="E4852" s="167">
        <f>IF('Lineær programmering opg 4'!$M$5=0,"-",(-A4852+'Lineær programmering opg 4'!$M$5)/'Lineær programmering opg 4'!$K$5*-1)</f>
        <v>207.2819999999904</v>
      </c>
      <c r="F4852" s="167" t="str">
        <f>IF('Lineær programmering opg 4'!$E$6=0,"-",(-A4852+'Lineær programmering opg 4'!$M$6)/'Lineær programmering opg 4'!$K$6*-1)</f>
        <v>-</v>
      </c>
      <c r="G4852" s="167" t="str">
        <f>IF('Lineær programmering opg 4'!$D$7=0,"-",((-A4852+'Lineær programmering opg 4'!$M$7)/'Lineær programmering opg 4'!$K$7)*-1)</f>
        <v>-</v>
      </c>
      <c r="H4852" s="167" t="str">
        <f>IF('Lineær programmering opg 4'!$C$8=0,"-",((-A4852+'Lineær programmering opg 4'!$M$8)/'Lineær programmering opg 4'!$K$8)*-1)</f>
        <v>-</v>
      </c>
      <c r="I4852" s="167" t="str">
        <f>IF('Lineær programmering opg 4'!$D$8=0,"-",'Lineær programmering opg 4'!$G$8)</f>
        <v>-</v>
      </c>
      <c r="J4852" s="295">
        <f>A4852*'Lineær programmering opg 4'!$C$11+Datatabel!C4852*'Lineær programmering opg 4'!$D$11</f>
        <v>43454.699999999844</v>
      </c>
      <c r="K4852" s="9">
        <f t="shared" si="377"/>
        <v>0</v>
      </c>
      <c r="L4852" s="9">
        <f t="shared" si="378"/>
        <v>0</v>
      </c>
    </row>
    <row r="4853" spans="1:12" ht="15" x14ac:dyDescent="0.25">
      <c r="A4853" s="167">
        <f t="shared" si="376"/>
        <v>123.60000000001281</v>
      </c>
      <c r="B4853" s="325">
        <f t="shared" si="379"/>
        <v>0.51500000000005342</v>
      </c>
      <c r="C4853" s="167">
        <f t="shared" si="375"/>
        <v>207.2999999999904</v>
      </c>
      <c r="D4853" s="167">
        <f>IF('Lineær programmering opg 4'!$M$4=0,"-",(-A4853+'Lineær programmering opg 4'!$M$4)/'Lineær programmering opg 4'!$K$4*-1)</f>
        <v>232.79999999997437</v>
      </c>
      <c r="E4853" s="167">
        <f>IF('Lineær programmering opg 4'!$M$5=0,"-",(-A4853+'Lineær programmering opg 4'!$M$5)/'Lineær programmering opg 4'!$K$5*-1)</f>
        <v>207.2999999999904</v>
      </c>
      <c r="F4853" s="167" t="str">
        <f>IF('Lineær programmering opg 4'!$E$6=0,"-",(-A4853+'Lineær programmering opg 4'!$M$6)/'Lineær programmering opg 4'!$K$6*-1)</f>
        <v>-</v>
      </c>
      <c r="G4853" s="167" t="str">
        <f>IF('Lineær programmering opg 4'!$D$7=0,"-",((-A4853+'Lineær programmering opg 4'!$M$7)/'Lineær programmering opg 4'!$K$7)*-1)</f>
        <v>-</v>
      </c>
      <c r="H4853" s="167" t="str">
        <f>IF('Lineær programmering opg 4'!$C$8=0,"-",((-A4853+'Lineær programmering opg 4'!$M$8)/'Lineær programmering opg 4'!$K$8)*-1)</f>
        <v>-</v>
      </c>
      <c r="I4853" s="167" t="str">
        <f>IF('Lineær programmering opg 4'!$D$8=0,"-",'Lineær programmering opg 4'!$G$8)</f>
        <v>-</v>
      </c>
      <c r="J4853" s="295">
        <f>A4853*'Lineær programmering opg 4'!$C$11+Datatabel!C4853*'Lineær programmering opg 4'!$D$11</f>
        <v>43454.99999999984</v>
      </c>
      <c r="K4853" s="9">
        <f t="shared" si="377"/>
        <v>0</v>
      </c>
      <c r="L4853" s="9">
        <f t="shared" si="378"/>
        <v>0</v>
      </c>
    </row>
    <row r="4854" spans="1:12" ht="15" x14ac:dyDescent="0.25">
      <c r="A4854" s="167">
        <f t="shared" si="376"/>
        <v>123.57600000001283</v>
      </c>
      <c r="B4854" s="325">
        <f t="shared" si="379"/>
        <v>0.51490000000005343</v>
      </c>
      <c r="C4854" s="167">
        <f t="shared" si="375"/>
        <v>207.31799999999041</v>
      </c>
      <c r="D4854" s="167">
        <f>IF('Lineær programmering opg 4'!$M$4=0,"-",(-A4854+'Lineær programmering opg 4'!$M$4)/'Lineær programmering opg 4'!$K$4*-1)</f>
        <v>232.84799999997435</v>
      </c>
      <c r="E4854" s="167">
        <f>IF('Lineær programmering opg 4'!$M$5=0,"-",(-A4854+'Lineær programmering opg 4'!$M$5)/'Lineær programmering opg 4'!$K$5*-1)</f>
        <v>207.31799999999041</v>
      </c>
      <c r="F4854" s="167" t="str">
        <f>IF('Lineær programmering opg 4'!$E$6=0,"-",(-A4854+'Lineær programmering opg 4'!$M$6)/'Lineær programmering opg 4'!$K$6*-1)</f>
        <v>-</v>
      </c>
      <c r="G4854" s="167" t="str">
        <f>IF('Lineær programmering opg 4'!$D$7=0,"-",((-A4854+'Lineær programmering opg 4'!$M$7)/'Lineær programmering opg 4'!$K$7)*-1)</f>
        <v>-</v>
      </c>
      <c r="H4854" s="167" t="str">
        <f>IF('Lineær programmering opg 4'!$C$8=0,"-",((-A4854+'Lineær programmering opg 4'!$M$8)/'Lineær programmering opg 4'!$K$8)*-1)</f>
        <v>-</v>
      </c>
      <c r="I4854" s="167" t="str">
        <f>IF('Lineær programmering opg 4'!$D$8=0,"-",'Lineær programmering opg 4'!$G$8)</f>
        <v>-</v>
      </c>
      <c r="J4854" s="295">
        <f>A4854*'Lineær programmering opg 4'!$C$11+Datatabel!C4854*'Lineær programmering opg 4'!$D$11</f>
        <v>43455.299999999843</v>
      </c>
      <c r="K4854" s="9">
        <f t="shared" si="377"/>
        <v>0</v>
      </c>
      <c r="L4854" s="9">
        <f t="shared" si="378"/>
        <v>0</v>
      </c>
    </row>
    <row r="4855" spans="1:12" ht="15" x14ac:dyDescent="0.25">
      <c r="A4855" s="167">
        <f t="shared" si="376"/>
        <v>123.55200000001282</v>
      </c>
      <c r="B4855" s="325">
        <f t="shared" si="379"/>
        <v>0.51480000000005344</v>
      </c>
      <c r="C4855" s="167">
        <f t="shared" si="375"/>
        <v>207.33599999999041</v>
      </c>
      <c r="D4855" s="167">
        <f>IF('Lineær programmering opg 4'!$M$4=0,"-",(-A4855+'Lineær programmering opg 4'!$M$4)/'Lineær programmering opg 4'!$K$4*-1)</f>
        <v>232.89599999997435</v>
      </c>
      <c r="E4855" s="167">
        <f>IF('Lineær programmering opg 4'!$M$5=0,"-",(-A4855+'Lineær programmering opg 4'!$M$5)/'Lineær programmering opg 4'!$K$5*-1)</f>
        <v>207.33599999999041</v>
      </c>
      <c r="F4855" s="167" t="str">
        <f>IF('Lineær programmering opg 4'!$E$6=0,"-",(-A4855+'Lineær programmering opg 4'!$M$6)/'Lineær programmering opg 4'!$K$6*-1)</f>
        <v>-</v>
      </c>
      <c r="G4855" s="167" t="str">
        <f>IF('Lineær programmering opg 4'!$D$7=0,"-",((-A4855+'Lineær programmering opg 4'!$M$7)/'Lineær programmering opg 4'!$K$7)*-1)</f>
        <v>-</v>
      </c>
      <c r="H4855" s="167" t="str">
        <f>IF('Lineær programmering opg 4'!$C$8=0,"-",((-A4855+'Lineær programmering opg 4'!$M$8)/'Lineær programmering opg 4'!$K$8)*-1)</f>
        <v>-</v>
      </c>
      <c r="I4855" s="167" t="str">
        <f>IF('Lineær programmering opg 4'!$D$8=0,"-",'Lineær programmering opg 4'!$G$8)</f>
        <v>-</v>
      </c>
      <c r="J4855" s="295">
        <f>A4855*'Lineær programmering opg 4'!$C$11+Datatabel!C4855*'Lineær programmering opg 4'!$D$11</f>
        <v>43455.599999999846</v>
      </c>
      <c r="K4855" s="9">
        <f t="shared" si="377"/>
        <v>0</v>
      </c>
      <c r="L4855" s="9">
        <f t="shared" si="378"/>
        <v>0</v>
      </c>
    </row>
    <row r="4856" spans="1:12" ht="15" x14ac:dyDescent="0.25">
      <c r="A4856" s="167">
        <f t="shared" si="376"/>
        <v>123.52800000001282</v>
      </c>
      <c r="B4856" s="325">
        <f t="shared" si="379"/>
        <v>0.51470000000005345</v>
      </c>
      <c r="C4856" s="167">
        <f t="shared" si="375"/>
        <v>207.35399999999041</v>
      </c>
      <c r="D4856" s="167">
        <f>IF('Lineær programmering opg 4'!$M$4=0,"-",(-A4856+'Lineær programmering opg 4'!$M$4)/'Lineær programmering opg 4'!$K$4*-1)</f>
        <v>232.94399999997435</v>
      </c>
      <c r="E4856" s="167">
        <f>IF('Lineær programmering opg 4'!$M$5=0,"-",(-A4856+'Lineær programmering opg 4'!$M$5)/'Lineær programmering opg 4'!$K$5*-1)</f>
        <v>207.35399999999041</v>
      </c>
      <c r="F4856" s="167" t="str">
        <f>IF('Lineær programmering opg 4'!$E$6=0,"-",(-A4856+'Lineær programmering opg 4'!$M$6)/'Lineær programmering opg 4'!$K$6*-1)</f>
        <v>-</v>
      </c>
      <c r="G4856" s="167" t="str">
        <f>IF('Lineær programmering opg 4'!$D$7=0,"-",((-A4856+'Lineær programmering opg 4'!$M$7)/'Lineær programmering opg 4'!$K$7)*-1)</f>
        <v>-</v>
      </c>
      <c r="H4856" s="167" t="str">
        <f>IF('Lineær programmering opg 4'!$C$8=0,"-",((-A4856+'Lineær programmering opg 4'!$M$8)/'Lineær programmering opg 4'!$K$8)*-1)</f>
        <v>-</v>
      </c>
      <c r="I4856" s="167" t="str">
        <f>IF('Lineær programmering opg 4'!$D$8=0,"-",'Lineær programmering opg 4'!$G$8)</f>
        <v>-</v>
      </c>
      <c r="J4856" s="295">
        <f>A4856*'Lineær programmering opg 4'!$C$11+Datatabel!C4856*'Lineær programmering opg 4'!$D$11</f>
        <v>43455.899999999841</v>
      </c>
      <c r="K4856" s="9">
        <f t="shared" si="377"/>
        <v>0</v>
      </c>
      <c r="L4856" s="9">
        <f t="shared" si="378"/>
        <v>0</v>
      </c>
    </row>
    <row r="4857" spans="1:12" ht="15" x14ac:dyDescent="0.25">
      <c r="A4857" s="167">
        <f t="shared" si="376"/>
        <v>123.50400000001284</v>
      </c>
      <c r="B4857" s="325">
        <f t="shared" si="379"/>
        <v>0.51460000000005346</v>
      </c>
      <c r="C4857" s="167">
        <f t="shared" si="375"/>
        <v>207.37199999999035</v>
      </c>
      <c r="D4857" s="167">
        <f>IF('Lineær programmering opg 4'!$M$4=0,"-",(-A4857+'Lineær programmering opg 4'!$M$4)/'Lineær programmering opg 4'!$K$4*-1)</f>
        <v>232.99199999997433</v>
      </c>
      <c r="E4857" s="167">
        <f>IF('Lineær programmering opg 4'!$M$5=0,"-",(-A4857+'Lineær programmering opg 4'!$M$5)/'Lineær programmering opg 4'!$K$5*-1)</f>
        <v>207.37199999999035</v>
      </c>
      <c r="F4857" s="167" t="str">
        <f>IF('Lineær programmering opg 4'!$E$6=0,"-",(-A4857+'Lineær programmering opg 4'!$M$6)/'Lineær programmering opg 4'!$K$6*-1)</f>
        <v>-</v>
      </c>
      <c r="G4857" s="167" t="str">
        <f>IF('Lineær programmering opg 4'!$D$7=0,"-",((-A4857+'Lineær programmering opg 4'!$M$7)/'Lineær programmering opg 4'!$K$7)*-1)</f>
        <v>-</v>
      </c>
      <c r="H4857" s="167" t="str">
        <f>IF('Lineær programmering opg 4'!$C$8=0,"-",((-A4857+'Lineær programmering opg 4'!$M$8)/'Lineær programmering opg 4'!$K$8)*-1)</f>
        <v>-</v>
      </c>
      <c r="I4857" s="167" t="str">
        <f>IF('Lineær programmering opg 4'!$D$8=0,"-",'Lineær programmering opg 4'!$G$8)</f>
        <v>-</v>
      </c>
      <c r="J4857" s="295">
        <f>A4857*'Lineær programmering opg 4'!$C$11+Datatabel!C4857*'Lineær programmering opg 4'!$D$11</f>
        <v>43456.199999999837</v>
      </c>
      <c r="K4857" s="9">
        <f t="shared" si="377"/>
        <v>0</v>
      </c>
      <c r="L4857" s="9">
        <f t="shared" si="378"/>
        <v>0</v>
      </c>
    </row>
    <row r="4858" spans="1:12" ht="15" x14ac:dyDescent="0.25">
      <c r="A4858" s="167">
        <f t="shared" si="376"/>
        <v>123.48000000001284</v>
      </c>
      <c r="B4858" s="325">
        <f t="shared" si="379"/>
        <v>0.51450000000005347</v>
      </c>
      <c r="C4858" s="167">
        <f t="shared" si="375"/>
        <v>207.38999999999035</v>
      </c>
      <c r="D4858" s="167">
        <f>IF('Lineær programmering opg 4'!$M$4=0,"-",(-A4858+'Lineær programmering opg 4'!$M$4)/'Lineær programmering opg 4'!$K$4*-1)</f>
        <v>233.03999999997433</v>
      </c>
      <c r="E4858" s="167">
        <f>IF('Lineær programmering opg 4'!$M$5=0,"-",(-A4858+'Lineær programmering opg 4'!$M$5)/'Lineær programmering opg 4'!$K$5*-1)</f>
        <v>207.38999999999035</v>
      </c>
      <c r="F4858" s="167" t="str">
        <f>IF('Lineær programmering opg 4'!$E$6=0,"-",(-A4858+'Lineær programmering opg 4'!$M$6)/'Lineær programmering opg 4'!$K$6*-1)</f>
        <v>-</v>
      </c>
      <c r="G4858" s="167" t="str">
        <f>IF('Lineær programmering opg 4'!$D$7=0,"-",((-A4858+'Lineær programmering opg 4'!$M$7)/'Lineær programmering opg 4'!$K$7)*-1)</f>
        <v>-</v>
      </c>
      <c r="H4858" s="167" t="str">
        <f>IF('Lineær programmering opg 4'!$C$8=0,"-",((-A4858+'Lineær programmering opg 4'!$M$8)/'Lineær programmering opg 4'!$K$8)*-1)</f>
        <v>-</v>
      </c>
      <c r="I4858" s="167" t="str">
        <f>IF('Lineær programmering opg 4'!$D$8=0,"-",'Lineær programmering opg 4'!$G$8)</f>
        <v>-</v>
      </c>
      <c r="J4858" s="295">
        <f>A4858*'Lineær programmering opg 4'!$C$11+Datatabel!C4858*'Lineær programmering opg 4'!$D$11</f>
        <v>43456.49999999984</v>
      </c>
      <c r="K4858" s="9">
        <f t="shared" si="377"/>
        <v>0</v>
      </c>
      <c r="L4858" s="9">
        <f t="shared" si="378"/>
        <v>0</v>
      </c>
    </row>
    <row r="4859" spans="1:12" ht="15" x14ac:dyDescent="0.25">
      <c r="A4859" s="167">
        <f t="shared" si="376"/>
        <v>123.45600000001284</v>
      </c>
      <c r="B4859" s="325">
        <f t="shared" si="379"/>
        <v>0.51440000000005348</v>
      </c>
      <c r="C4859" s="167">
        <f t="shared" si="375"/>
        <v>207.40799999999035</v>
      </c>
      <c r="D4859" s="167">
        <f>IF('Lineær programmering opg 4'!$M$4=0,"-",(-A4859+'Lineær programmering opg 4'!$M$4)/'Lineær programmering opg 4'!$K$4*-1)</f>
        <v>233.08799999997433</v>
      </c>
      <c r="E4859" s="167">
        <f>IF('Lineær programmering opg 4'!$M$5=0,"-",(-A4859+'Lineær programmering opg 4'!$M$5)/'Lineær programmering opg 4'!$K$5*-1)</f>
        <v>207.40799999999035</v>
      </c>
      <c r="F4859" s="167" t="str">
        <f>IF('Lineær programmering opg 4'!$E$6=0,"-",(-A4859+'Lineær programmering opg 4'!$M$6)/'Lineær programmering opg 4'!$K$6*-1)</f>
        <v>-</v>
      </c>
      <c r="G4859" s="167" t="str">
        <f>IF('Lineær programmering opg 4'!$D$7=0,"-",((-A4859+'Lineær programmering opg 4'!$M$7)/'Lineær programmering opg 4'!$K$7)*-1)</f>
        <v>-</v>
      </c>
      <c r="H4859" s="167" t="str">
        <f>IF('Lineær programmering opg 4'!$C$8=0,"-",((-A4859+'Lineær programmering opg 4'!$M$8)/'Lineær programmering opg 4'!$K$8)*-1)</f>
        <v>-</v>
      </c>
      <c r="I4859" s="167" t="str">
        <f>IF('Lineær programmering opg 4'!$D$8=0,"-",'Lineær programmering opg 4'!$G$8)</f>
        <v>-</v>
      </c>
      <c r="J4859" s="295">
        <f>A4859*'Lineær programmering opg 4'!$C$11+Datatabel!C4859*'Lineær programmering opg 4'!$D$11</f>
        <v>43456.799999999836</v>
      </c>
      <c r="K4859" s="9">
        <f t="shared" si="377"/>
        <v>0</v>
      </c>
      <c r="L4859" s="9">
        <f t="shared" si="378"/>
        <v>0</v>
      </c>
    </row>
    <row r="4860" spans="1:12" ht="15" x14ac:dyDescent="0.25">
      <c r="A4860" s="167">
        <f t="shared" si="376"/>
        <v>123.43200000001283</v>
      </c>
      <c r="B4860" s="325">
        <f t="shared" si="379"/>
        <v>0.51430000000005349</v>
      </c>
      <c r="C4860" s="167">
        <f t="shared" si="375"/>
        <v>207.42599999999035</v>
      </c>
      <c r="D4860" s="167">
        <f>IF('Lineær programmering opg 4'!$M$4=0,"-",(-A4860+'Lineær programmering opg 4'!$M$4)/'Lineær programmering opg 4'!$K$4*-1)</f>
        <v>233.13599999997433</v>
      </c>
      <c r="E4860" s="167">
        <f>IF('Lineær programmering opg 4'!$M$5=0,"-",(-A4860+'Lineær programmering opg 4'!$M$5)/'Lineær programmering opg 4'!$K$5*-1)</f>
        <v>207.42599999999035</v>
      </c>
      <c r="F4860" s="167" t="str">
        <f>IF('Lineær programmering opg 4'!$E$6=0,"-",(-A4860+'Lineær programmering opg 4'!$M$6)/'Lineær programmering opg 4'!$K$6*-1)</f>
        <v>-</v>
      </c>
      <c r="G4860" s="167" t="str">
        <f>IF('Lineær programmering opg 4'!$D$7=0,"-",((-A4860+'Lineær programmering opg 4'!$M$7)/'Lineær programmering opg 4'!$K$7)*-1)</f>
        <v>-</v>
      </c>
      <c r="H4860" s="167" t="str">
        <f>IF('Lineær programmering opg 4'!$C$8=0,"-",((-A4860+'Lineær programmering opg 4'!$M$8)/'Lineær programmering opg 4'!$K$8)*-1)</f>
        <v>-</v>
      </c>
      <c r="I4860" s="167" t="str">
        <f>IF('Lineær programmering opg 4'!$D$8=0,"-",'Lineær programmering opg 4'!$G$8)</f>
        <v>-</v>
      </c>
      <c r="J4860" s="295">
        <f>A4860*'Lineær programmering opg 4'!$C$11+Datatabel!C4860*'Lineær programmering opg 4'!$D$11</f>
        <v>43457.099999999838</v>
      </c>
      <c r="K4860" s="9">
        <f t="shared" si="377"/>
        <v>0</v>
      </c>
      <c r="L4860" s="9">
        <f t="shared" si="378"/>
        <v>0</v>
      </c>
    </row>
    <row r="4861" spans="1:12" ht="15" x14ac:dyDescent="0.25">
      <c r="A4861" s="167">
        <f t="shared" si="376"/>
        <v>123.40800000001283</v>
      </c>
      <c r="B4861" s="325">
        <f t="shared" si="379"/>
        <v>0.5142000000000535</v>
      </c>
      <c r="C4861" s="167">
        <f t="shared" si="375"/>
        <v>207.44399999999035</v>
      </c>
      <c r="D4861" s="167">
        <f>IF('Lineær programmering opg 4'!$M$4=0,"-",(-A4861+'Lineær programmering opg 4'!$M$4)/'Lineær programmering opg 4'!$K$4*-1)</f>
        <v>233.18399999997433</v>
      </c>
      <c r="E4861" s="167">
        <f>IF('Lineær programmering opg 4'!$M$5=0,"-",(-A4861+'Lineær programmering opg 4'!$M$5)/'Lineær programmering opg 4'!$K$5*-1)</f>
        <v>207.44399999999035</v>
      </c>
      <c r="F4861" s="167" t="str">
        <f>IF('Lineær programmering opg 4'!$E$6=0,"-",(-A4861+'Lineær programmering opg 4'!$M$6)/'Lineær programmering opg 4'!$K$6*-1)</f>
        <v>-</v>
      </c>
      <c r="G4861" s="167" t="str">
        <f>IF('Lineær programmering opg 4'!$D$7=0,"-",((-A4861+'Lineær programmering opg 4'!$M$7)/'Lineær programmering opg 4'!$K$7)*-1)</f>
        <v>-</v>
      </c>
      <c r="H4861" s="167" t="str">
        <f>IF('Lineær programmering opg 4'!$C$8=0,"-",((-A4861+'Lineær programmering opg 4'!$M$8)/'Lineær programmering opg 4'!$K$8)*-1)</f>
        <v>-</v>
      </c>
      <c r="I4861" s="167" t="str">
        <f>IF('Lineær programmering opg 4'!$D$8=0,"-",'Lineær programmering opg 4'!$G$8)</f>
        <v>-</v>
      </c>
      <c r="J4861" s="295">
        <f>A4861*'Lineær programmering opg 4'!$C$11+Datatabel!C4861*'Lineær programmering opg 4'!$D$11</f>
        <v>43457.399999999834</v>
      </c>
      <c r="K4861" s="9">
        <f t="shared" si="377"/>
        <v>0</v>
      </c>
      <c r="L4861" s="9">
        <f t="shared" si="378"/>
        <v>0</v>
      </c>
    </row>
    <row r="4862" spans="1:12" ht="15" x14ac:dyDescent="0.25">
      <c r="A4862" s="167">
        <f t="shared" si="376"/>
        <v>123.38400000001285</v>
      </c>
      <c r="B4862" s="325">
        <f t="shared" si="379"/>
        <v>0.51410000000005351</v>
      </c>
      <c r="C4862" s="167">
        <f t="shared" si="375"/>
        <v>207.46199999999035</v>
      </c>
      <c r="D4862" s="167">
        <f>IF('Lineær programmering opg 4'!$M$4=0,"-",(-A4862+'Lineær programmering opg 4'!$M$4)/'Lineær programmering opg 4'!$K$4*-1)</f>
        <v>233.23199999997431</v>
      </c>
      <c r="E4862" s="167">
        <f>IF('Lineær programmering opg 4'!$M$5=0,"-",(-A4862+'Lineær programmering opg 4'!$M$5)/'Lineær programmering opg 4'!$K$5*-1)</f>
        <v>207.46199999999035</v>
      </c>
      <c r="F4862" s="167" t="str">
        <f>IF('Lineær programmering opg 4'!$E$6=0,"-",(-A4862+'Lineær programmering opg 4'!$M$6)/'Lineær programmering opg 4'!$K$6*-1)</f>
        <v>-</v>
      </c>
      <c r="G4862" s="167" t="str">
        <f>IF('Lineær programmering opg 4'!$D$7=0,"-",((-A4862+'Lineær programmering opg 4'!$M$7)/'Lineær programmering opg 4'!$K$7)*-1)</f>
        <v>-</v>
      </c>
      <c r="H4862" s="167" t="str">
        <f>IF('Lineær programmering opg 4'!$C$8=0,"-",((-A4862+'Lineær programmering opg 4'!$M$8)/'Lineær programmering opg 4'!$K$8)*-1)</f>
        <v>-</v>
      </c>
      <c r="I4862" s="167" t="str">
        <f>IF('Lineær programmering opg 4'!$D$8=0,"-",'Lineær programmering opg 4'!$G$8)</f>
        <v>-</v>
      </c>
      <c r="J4862" s="295">
        <f>A4862*'Lineær programmering opg 4'!$C$11+Datatabel!C4862*'Lineær programmering opg 4'!$D$11</f>
        <v>43457.699999999837</v>
      </c>
      <c r="K4862" s="9">
        <f t="shared" si="377"/>
        <v>0</v>
      </c>
      <c r="L4862" s="9">
        <f t="shared" si="378"/>
        <v>0</v>
      </c>
    </row>
    <row r="4863" spans="1:12" ht="15" x14ac:dyDescent="0.25">
      <c r="A4863" s="167">
        <f t="shared" si="376"/>
        <v>123.36000000001285</v>
      </c>
      <c r="B4863" s="325">
        <f t="shared" si="379"/>
        <v>0.51400000000005353</v>
      </c>
      <c r="C4863" s="167">
        <f t="shared" si="375"/>
        <v>207.47999999999035</v>
      </c>
      <c r="D4863" s="167">
        <f>IF('Lineær programmering opg 4'!$M$4=0,"-",(-A4863+'Lineær programmering opg 4'!$M$4)/'Lineær programmering opg 4'!$K$4*-1)</f>
        <v>233.27999999997431</v>
      </c>
      <c r="E4863" s="167">
        <f>IF('Lineær programmering opg 4'!$M$5=0,"-",(-A4863+'Lineær programmering opg 4'!$M$5)/'Lineær programmering opg 4'!$K$5*-1)</f>
        <v>207.47999999999035</v>
      </c>
      <c r="F4863" s="167" t="str">
        <f>IF('Lineær programmering opg 4'!$E$6=0,"-",(-A4863+'Lineær programmering opg 4'!$M$6)/'Lineær programmering opg 4'!$K$6*-1)</f>
        <v>-</v>
      </c>
      <c r="G4863" s="167" t="str">
        <f>IF('Lineær programmering opg 4'!$D$7=0,"-",((-A4863+'Lineær programmering opg 4'!$M$7)/'Lineær programmering opg 4'!$K$7)*-1)</f>
        <v>-</v>
      </c>
      <c r="H4863" s="167" t="str">
        <f>IF('Lineær programmering opg 4'!$C$8=0,"-",((-A4863+'Lineær programmering opg 4'!$M$8)/'Lineær programmering opg 4'!$K$8)*-1)</f>
        <v>-</v>
      </c>
      <c r="I4863" s="167" t="str">
        <f>IF('Lineær programmering opg 4'!$D$8=0,"-",'Lineær programmering opg 4'!$G$8)</f>
        <v>-</v>
      </c>
      <c r="J4863" s="295">
        <f>A4863*'Lineær programmering opg 4'!$C$11+Datatabel!C4863*'Lineær programmering opg 4'!$D$11</f>
        <v>43457.99999999984</v>
      </c>
      <c r="K4863" s="9">
        <f t="shared" si="377"/>
        <v>0</v>
      </c>
      <c r="L4863" s="9">
        <f t="shared" si="378"/>
        <v>0</v>
      </c>
    </row>
    <row r="4864" spans="1:12" ht="15" x14ac:dyDescent="0.25">
      <c r="A4864" s="167">
        <f t="shared" si="376"/>
        <v>123.33600000001285</v>
      </c>
      <c r="B4864" s="325">
        <f t="shared" si="379"/>
        <v>0.51390000000005354</v>
      </c>
      <c r="C4864" s="167">
        <f t="shared" si="375"/>
        <v>207.49799999999036</v>
      </c>
      <c r="D4864" s="167">
        <f>IF('Lineær programmering opg 4'!$M$4=0,"-",(-A4864+'Lineær programmering opg 4'!$M$4)/'Lineær programmering opg 4'!$K$4*-1)</f>
        <v>233.32799999997431</v>
      </c>
      <c r="E4864" s="167">
        <f>IF('Lineær programmering opg 4'!$M$5=0,"-",(-A4864+'Lineær programmering opg 4'!$M$5)/'Lineær programmering opg 4'!$K$5*-1)</f>
        <v>207.49799999999036</v>
      </c>
      <c r="F4864" s="167" t="str">
        <f>IF('Lineær programmering opg 4'!$E$6=0,"-",(-A4864+'Lineær programmering opg 4'!$M$6)/'Lineær programmering opg 4'!$K$6*-1)</f>
        <v>-</v>
      </c>
      <c r="G4864" s="167" t="str">
        <f>IF('Lineær programmering opg 4'!$D$7=0,"-",((-A4864+'Lineær programmering opg 4'!$M$7)/'Lineær programmering opg 4'!$K$7)*-1)</f>
        <v>-</v>
      </c>
      <c r="H4864" s="167" t="str">
        <f>IF('Lineær programmering opg 4'!$C$8=0,"-",((-A4864+'Lineær programmering opg 4'!$M$8)/'Lineær programmering opg 4'!$K$8)*-1)</f>
        <v>-</v>
      </c>
      <c r="I4864" s="167" t="str">
        <f>IF('Lineær programmering opg 4'!$D$8=0,"-",'Lineær programmering opg 4'!$G$8)</f>
        <v>-</v>
      </c>
      <c r="J4864" s="295">
        <f>A4864*'Lineær programmering opg 4'!$C$11+Datatabel!C4864*'Lineær programmering opg 4'!$D$11</f>
        <v>43458.299999999836</v>
      </c>
      <c r="K4864" s="9">
        <f t="shared" si="377"/>
        <v>0</v>
      </c>
      <c r="L4864" s="9">
        <f t="shared" si="378"/>
        <v>0</v>
      </c>
    </row>
    <row r="4865" spans="1:12" ht="15" x14ac:dyDescent="0.25">
      <c r="A4865" s="167">
        <f t="shared" si="376"/>
        <v>123.31200000001286</v>
      </c>
      <c r="B4865" s="325">
        <f t="shared" si="379"/>
        <v>0.51380000000005355</v>
      </c>
      <c r="C4865" s="167">
        <f t="shared" si="375"/>
        <v>207.51599999999036</v>
      </c>
      <c r="D4865" s="167">
        <f>IF('Lineær programmering opg 4'!$M$4=0,"-",(-A4865+'Lineær programmering opg 4'!$M$4)/'Lineær programmering opg 4'!$K$4*-1)</f>
        <v>233.37599999997428</v>
      </c>
      <c r="E4865" s="167">
        <f>IF('Lineær programmering opg 4'!$M$5=0,"-",(-A4865+'Lineær programmering opg 4'!$M$5)/'Lineær programmering opg 4'!$K$5*-1)</f>
        <v>207.51599999999036</v>
      </c>
      <c r="F4865" s="167" t="str">
        <f>IF('Lineær programmering opg 4'!$E$6=0,"-",(-A4865+'Lineær programmering opg 4'!$M$6)/'Lineær programmering opg 4'!$K$6*-1)</f>
        <v>-</v>
      </c>
      <c r="G4865" s="167" t="str">
        <f>IF('Lineær programmering opg 4'!$D$7=0,"-",((-A4865+'Lineær programmering opg 4'!$M$7)/'Lineær programmering opg 4'!$K$7)*-1)</f>
        <v>-</v>
      </c>
      <c r="H4865" s="167" t="str">
        <f>IF('Lineær programmering opg 4'!$C$8=0,"-",((-A4865+'Lineær programmering opg 4'!$M$8)/'Lineær programmering opg 4'!$K$8)*-1)</f>
        <v>-</v>
      </c>
      <c r="I4865" s="167" t="str">
        <f>IF('Lineær programmering opg 4'!$D$8=0,"-",'Lineær programmering opg 4'!$G$8)</f>
        <v>-</v>
      </c>
      <c r="J4865" s="295">
        <f>A4865*'Lineær programmering opg 4'!$C$11+Datatabel!C4865*'Lineær programmering opg 4'!$D$11</f>
        <v>43458.599999999838</v>
      </c>
      <c r="K4865" s="9">
        <f t="shared" si="377"/>
        <v>0</v>
      </c>
      <c r="L4865" s="9">
        <f t="shared" si="378"/>
        <v>0</v>
      </c>
    </row>
    <row r="4866" spans="1:12" ht="15" x14ac:dyDescent="0.25">
      <c r="A4866" s="167">
        <f t="shared" si="376"/>
        <v>123.28800000001286</v>
      </c>
      <c r="B4866" s="325">
        <f t="shared" si="379"/>
        <v>0.51370000000005356</v>
      </c>
      <c r="C4866" s="167">
        <f t="shared" si="375"/>
        <v>207.53399999999036</v>
      </c>
      <c r="D4866" s="167">
        <f>IF('Lineær programmering opg 4'!$M$4=0,"-",(-A4866+'Lineær programmering opg 4'!$M$4)/'Lineær programmering opg 4'!$K$4*-1)</f>
        <v>233.42399999997428</v>
      </c>
      <c r="E4866" s="167">
        <f>IF('Lineær programmering opg 4'!$M$5=0,"-",(-A4866+'Lineær programmering opg 4'!$M$5)/'Lineær programmering opg 4'!$K$5*-1)</f>
        <v>207.53399999999036</v>
      </c>
      <c r="F4866" s="167" t="str">
        <f>IF('Lineær programmering opg 4'!$E$6=0,"-",(-A4866+'Lineær programmering opg 4'!$M$6)/'Lineær programmering opg 4'!$K$6*-1)</f>
        <v>-</v>
      </c>
      <c r="G4866" s="167" t="str">
        <f>IF('Lineær programmering opg 4'!$D$7=0,"-",((-A4866+'Lineær programmering opg 4'!$M$7)/'Lineær programmering opg 4'!$K$7)*-1)</f>
        <v>-</v>
      </c>
      <c r="H4866" s="167" t="str">
        <f>IF('Lineær programmering opg 4'!$C$8=0,"-",((-A4866+'Lineær programmering opg 4'!$M$8)/'Lineær programmering opg 4'!$K$8)*-1)</f>
        <v>-</v>
      </c>
      <c r="I4866" s="167" t="str">
        <f>IF('Lineær programmering opg 4'!$D$8=0,"-",'Lineær programmering opg 4'!$G$8)</f>
        <v>-</v>
      </c>
      <c r="J4866" s="295">
        <f>A4866*'Lineær programmering opg 4'!$C$11+Datatabel!C4866*'Lineær programmering opg 4'!$D$11</f>
        <v>43458.899999999841</v>
      </c>
      <c r="K4866" s="9">
        <f t="shared" si="377"/>
        <v>0</v>
      </c>
      <c r="L4866" s="9">
        <f t="shared" si="378"/>
        <v>0</v>
      </c>
    </row>
    <row r="4867" spans="1:12" ht="15" x14ac:dyDescent="0.25">
      <c r="A4867" s="167">
        <f t="shared" si="376"/>
        <v>123.26400000001286</v>
      </c>
      <c r="B4867" s="325">
        <f t="shared" si="379"/>
        <v>0.51360000000005357</v>
      </c>
      <c r="C4867" s="167">
        <f t="shared" ref="C4867:C4930" si="380">MIN(D4867,E4867,F4867,G4867,H4867,I4867)</f>
        <v>207.55199999999036</v>
      </c>
      <c r="D4867" s="167">
        <f>IF('Lineær programmering opg 4'!$M$4=0,"-",(-A4867+'Lineær programmering opg 4'!$M$4)/'Lineær programmering opg 4'!$K$4*-1)</f>
        <v>233.47199999997429</v>
      </c>
      <c r="E4867" s="167">
        <f>IF('Lineær programmering opg 4'!$M$5=0,"-",(-A4867+'Lineær programmering opg 4'!$M$5)/'Lineær programmering opg 4'!$K$5*-1)</f>
        <v>207.55199999999036</v>
      </c>
      <c r="F4867" s="167" t="str">
        <f>IF('Lineær programmering opg 4'!$E$6=0,"-",(-A4867+'Lineær programmering opg 4'!$M$6)/'Lineær programmering opg 4'!$K$6*-1)</f>
        <v>-</v>
      </c>
      <c r="G4867" s="167" t="str">
        <f>IF('Lineær programmering opg 4'!$D$7=0,"-",((-A4867+'Lineær programmering opg 4'!$M$7)/'Lineær programmering opg 4'!$K$7)*-1)</f>
        <v>-</v>
      </c>
      <c r="H4867" s="167" t="str">
        <f>IF('Lineær programmering opg 4'!$C$8=0,"-",((-A4867+'Lineær programmering opg 4'!$M$8)/'Lineær programmering opg 4'!$K$8)*-1)</f>
        <v>-</v>
      </c>
      <c r="I4867" s="167" t="str">
        <f>IF('Lineær programmering opg 4'!$D$8=0,"-",'Lineær programmering opg 4'!$G$8)</f>
        <v>-</v>
      </c>
      <c r="J4867" s="295">
        <f>A4867*'Lineær programmering opg 4'!$C$11+Datatabel!C4867*'Lineær programmering opg 4'!$D$11</f>
        <v>43459.199999999837</v>
      </c>
      <c r="K4867" s="9">
        <f t="shared" si="377"/>
        <v>0</v>
      </c>
      <c r="L4867" s="9">
        <f t="shared" si="378"/>
        <v>0</v>
      </c>
    </row>
    <row r="4868" spans="1:12" ht="15" x14ac:dyDescent="0.25">
      <c r="A4868" s="167">
        <f t="shared" ref="A4868:A4931" si="381">$A$3*B4868</f>
        <v>123.24000000001286</v>
      </c>
      <c r="B4868" s="325">
        <f t="shared" si="379"/>
        <v>0.51350000000005358</v>
      </c>
      <c r="C4868" s="167">
        <f t="shared" si="380"/>
        <v>207.56999999999036</v>
      </c>
      <c r="D4868" s="167">
        <f>IF('Lineær programmering opg 4'!$M$4=0,"-",(-A4868+'Lineær programmering opg 4'!$M$4)/'Lineær programmering opg 4'!$K$4*-1)</f>
        <v>233.51999999997429</v>
      </c>
      <c r="E4868" s="167">
        <f>IF('Lineær programmering opg 4'!$M$5=0,"-",(-A4868+'Lineær programmering opg 4'!$M$5)/'Lineær programmering opg 4'!$K$5*-1)</f>
        <v>207.56999999999036</v>
      </c>
      <c r="F4868" s="167" t="str">
        <f>IF('Lineær programmering opg 4'!$E$6=0,"-",(-A4868+'Lineær programmering opg 4'!$M$6)/'Lineær programmering opg 4'!$K$6*-1)</f>
        <v>-</v>
      </c>
      <c r="G4868" s="167" t="str">
        <f>IF('Lineær programmering opg 4'!$D$7=0,"-",((-A4868+'Lineær programmering opg 4'!$M$7)/'Lineær programmering opg 4'!$K$7)*-1)</f>
        <v>-</v>
      </c>
      <c r="H4868" s="167" t="str">
        <f>IF('Lineær programmering opg 4'!$C$8=0,"-",((-A4868+'Lineær programmering opg 4'!$M$8)/'Lineær programmering opg 4'!$K$8)*-1)</f>
        <v>-</v>
      </c>
      <c r="I4868" s="167" t="str">
        <f>IF('Lineær programmering opg 4'!$D$8=0,"-",'Lineær programmering opg 4'!$G$8)</f>
        <v>-</v>
      </c>
      <c r="J4868" s="295">
        <f>A4868*'Lineær programmering opg 4'!$C$11+Datatabel!C4868*'Lineær programmering opg 4'!$D$11</f>
        <v>43459.49999999984</v>
      </c>
      <c r="K4868" s="9">
        <f t="shared" ref="K4868:K4931" si="382">IF($J$10004=J4868,A4868,0)</f>
        <v>0</v>
      </c>
      <c r="L4868" s="9">
        <f t="shared" ref="L4868:L4931" si="383">IF(J4868=$J$10004,C4868,0)</f>
        <v>0</v>
      </c>
    </row>
    <row r="4869" spans="1:12" ht="15" x14ac:dyDescent="0.25">
      <c r="A4869" s="167">
        <f t="shared" si="381"/>
        <v>123.21600000001285</v>
      </c>
      <c r="B4869" s="325">
        <f t="shared" ref="B4869:B4932" si="384">B4868-0.01%</f>
        <v>0.51340000000005359</v>
      </c>
      <c r="C4869" s="167">
        <f t="shared" si="380"/>
        <v>207.58799999999036</v>
      </c>
      <c r="D4869" s="167">
        <f>IF('Lineær programmering opg 4'!$M$4=0,"-",(-A4869+'Lineær programmering opg 4'!$M$4)/'Lineær programmering opg 4'!$K$4*-1)</f>
        <v>233.56799999997429</v>
      </c>
      <c r="E4869" s="167">
        <f>IF('Lineær programmering opg 4'!$M$5=0,"-",(-A4869+'Lineær programmering opg 4'!$M$5)/'Lineær programmering opg 4'!$K$5*-1)</f>
        <v>207.58799999999036</v>
      </c>
      <c r="F4869" s="167" t="str">
        <f>IF('Lineær programmering opg 4'!$E$6=0,"-",(-A4869+'Lineær programmering opg 4'!$M$6)/'Lineær programmering opg 4'!$K$6*-1)</f>
        <v>-</v>
      </c>
      <c r="G4869" s="167" t="str">
        <f>IF('Lineær programmering opg 4'!$D$7=0,"-",((-A4869+'Lineær programmering opg 4'!$M$7)/'Lineær programmering opg 4'!$K$7)*-1)</f>
        <v>-</v>
      </c>
      <c r="H4869" s="167" t="str">
        <f>IF('Lineær programmering opg 4'!$C$8=0,"-",((-A4869+'Lineær programmering opg 4'!$M$8)/'Lineær programmering opg 4'!$K$8)*-1)</f>
        <v>-</v>
      </c>
      <c r="I4869" s="167" t="str">
        <f>IF('Lineær programmering opg 4'!$D$8=0,"-",'Lineær programmering opg 4'!$G$8)</f>
        <v>-</v>
      </c>
      <c r="J4869" s="295">
        <f>A4869*'Lineær programmering opg 4'!$C$11+Datatabel!C4869*'Lineær programmering opg 4'!$D$11</f>
        <v>43459.799999999843</v>
      </c>
      <c r="K4869" s="9">
        <f t="shared" si="382"/>
        <v>0</v>
      </c>
      <c r="L4869" s="9">
        <f t="shared" si="383"/>
        <v>0</v>
      </c>
    </row>
    <row r="4870" spans="1:12" ht="15" x14ac:dyDescent="0.25">
      <c r="A4870" s="167">
        <f t="shared" si="381"/>
        <v>123.19200000001287</v>
      </c>
      <c r="B4870" s="325">
        <f t="shared" si="384"/>
        <v>0.5133000000000536</v>
      </c>
      <c r="C4870" s="167">
        <f t="shared" si="380"/>
        <v>207.60599999999036</v>
      </c>
      <c r="D4870" s="167">
        <f>IF('Lineær programmering opg 4'!$M$4=0,"-",(-A4870+'Lineær programmering opg 4'!$M$4)/'Lineær programmering opg 4'!$K$4*-1)</f>
        <v>233.61599999997426</v>
      </c>
      <c r="E4870" s="167">
        <f>IF('Lineær programmering opg 4'!$M$5=0,"-",(-A4870+'Lineær programmering opg 4'!$M$5)/'Lineær programmering opg 4'!$K$5*-1)</f>
        <v>207.60599999999036</v>
      </c>
      <c r="F4870" s="167" t="str">
        <f>IF('Lineær programmering opg 4'!$E$6=0,"-",(-A4870+'Lineær programmering opg 4'!$M$6)/'Lineær programmering opg 4'!$K$6*-1)</f>
        <v>-</v>
      </c>
      <c r="G4870" s="167" t="str">
        <f>IF('Lineær programmering opg 4'!$D$7=0,"-",((-A4870+'Lineær programmering opg 4'!$M$7)/'Lineær programmering opg 4'!$K$7)*-1)</f>
        <v>-</v>
      </c>
      <c r="H4870" s="167" t="str">
        <f>IF('Lineær programmering opg 4'!$C$8=0,"-",((-A4870+'Lineær programmering opg 4'!$M$8)/'Lineær programmering opg 4'!$K$8)*-1)</f>
        <v>-</v>
      </c>
      <c r="I4870" s="167" t="str">
        <f>IF('Lineær programmering opg 4'!$D$8=0,"-",'Lineær programmering opg 4'!$G$8)</f>
        <v>-</v>
      </c>
      <c r="J4870" s="295">
        <f>A4870*'Lineær programmering opg 4'!$C$11+Datatabel!C4870*'Lineær programmering opg 4'!$D$11</f>
        <v>43460.099999999838</v>
      </c>
      <c r="K4870" s="9">
        <f t="shared" si="382"/>
        <v>0</v>
      </c>
      <c r="L4870" s="9">
        <f t="shared" si="383"/>
        <v>0</v>
      </c>
    </row>
    <row r="4871" spans="1:12" ht="15" x14ac:dyDescent="0.25">
      <c r="A4871" s="167">
        <f t="shared" si="381"/>
        <v>123.16800000001287</v>
      </c>
      <c r="B4871" s="325">
        <f t="shared" si="384"/>
        <v>0.51320000000005361</v>
      </c>
      <c r="C4871" s="167">
        <f t="shared" si="380"/>
        <v>207.62399999999036</v>
      </c>
      <c r="D4871" s="167">
        <f>IF('Lineær programmering opg 4'!$M$4=0,"-",(-A4871+'Lineær programmering opg 4'!$M$4)/'Lineær programmering opg 4'!$K$4*-1)</f>
        <v>233.66399999997427</v>
      </c>
      <c r="E4871" s="167">
        <f>IF('Lineær programmering opg 4'!$M$5=0,"-",(-A4871+'Lineær programmering opg 4'!$M$5)/'Lineær programmering opg 4'!$K$5*-1)</f>
        <v>207.62399999999036</v>
      </c>
      <c r="F4871" s="167" t="str">
        <f>IF('Lineær programmering opg 4'!$E$6=0,"-",(-A4871+'Lineær programmering opg 4'!$M$6)/'Lineær programmering opg 4'!$K$6*-1)</f>
        <v>-</v>
      </c>
      <c r="G4871" s="167" t="str">
        <f>IF('Lineær programmering opg 4'!$D$7=0,"-",((-A4871+'Lineær programmering opg 4'!$M$7)/'Lineær programmering opg 4'!$K$7)*-1)</f>
        <v>-</v>
      </c>
      <c r="H4871" s="167" t="str">
        <f>IF('Lineær programmering opg 4'!$C$8=0,"-",((-A4871+'Lineær programmering opg 4'!$M$8)/'Lineær programmering opg 4'!$K$8)*-1)</f>
        <v>-</v>
      </c>
      <c r="I4871" s="167" t="str">
        <f>IF('Lineær programmering opg 4'!$D$8=0,"-",'Lineær programmering opg 4'!$G$8)</f>
        <v>-</v>
      </c>
      <c r="J4871" s="295">
        <f>A4871*'Lineær programmering opg 4'!$C$11+Datatabel!C4871*'Lineær programmering opg 4'!$D$11</f>
        <v>43460.399999999841</v>
      </c>
      <c r="K4871" s="9">
        <f t="shared" si="382"/>
        <v>0</v>
      </c>
      <c r="L4871" s="9">
        <f t="shared" si="383"/>
        <v>0</v>
      </c>
    </row>
    <row r="4872" spans="1:12" ht="15" x14ac:dyDescent="0.25">
      <c r="A4872" s="167">
        <f t="shared" si="381"/>
        <v>123.14400000001287</v>
      </c>
      <c r="B4872" s="325">
        <f t="shared" si="384"/>
        <v>0.51310000000005362</v>
      </c>
      <c r="C4872" s="167">
        <f t="shared" si="380"/>
        <v>207.64199999999036</v>
      </c>
      <c r="D4872" s="167">
        <f>IF('Lineær programmering opg 4'!$M$4=0,"-",(-A4872+'Lineær programmering opg 4'!$M$4)/'Lineær programmering opg 4'!$K$4*-1)</f>
        <v>233.71199999997427</v>
      </c>
      <c r="E4872" s="167">
        <f>IF('Lineær programmering opg 4'!$M$5=0,"-",(-A4872+'Lineær programmering opg 4'!$M$5)/'Lineær programmering opg 4'!$K$5*-1)</f>
        <v>207.64199999999036</v>
      </c>
      <c r="F4872" s="167" t="str">
        <f>IF('Lineær programmering opg 4'!$E$6=0,"-",(-A4872+'Lineær programmering opg 4'!$M$6)/'Lineær programmering opg 4'!$K$6*-1)</f>
        <v>-</v>
      </c>
      <c r="G4872" s="167" t="str">
        <f>IF('Lineær programmering opg 4'!$D$7=0,"-",((-A4872+'Lineær programmering opg 4'!$M$7)/'Lineær programmering opg 4'!$K$7)*-1)</f>
        <v>-</v>
      </c>
      <c r="H4872" s="167" t="str">
        <f>IF('Lineær programmering opg 4'!$C$8=0,"-",((-A4872+'Lineær programmering opg 4'!$M$8)/'Lineær programmering opg 4'!$K$8)*-1)</f>
        <v>-</v>
      </c>
      <c r="I4872" s="167" t="str">
        <f>IF('Lineær programmering opg 4'!$D$8=0,"-",'Lineær programmering opg 4'!$G$8)</f>
        <v>-</v>
      </c>
      <c r="J4872" s="295">
        <f>A4872*'Lineær programmering opg 4'!$C$11+Datatabel!C4872*'Lineær programmering opg 4'!$D$11</f>
        <v>43460.699999999844</v>
      </c>
      <c r="K4872" s="9">
        <f t="shared" si="382"/>
        <v>0</v>
      </c>
      <c r="L4872" s="9">
        <f t="shared" si="383"/>
        <v>0</v>
      </c>
    </row>
    <row r="4873" spans="1:12" ht="15" x14ac:dyDescent="0.25">
      <c r="A4873" s="167">
        <f t="shared" si="381"/>
        <v>123.12000000001288</v>
      </c>
      <c r="B4873" s="325">
        <f t="shared" si="384"/>
        <v>0.51300000000005364</v>
      </c>
      <c r="C4873" s="167">
        <f t="shared" si="380"/>
        <v>207.65999999999036</v>
      </c>
      <c r="D4873" s="167">
        <f>IF('Lineær programmering opg 4'!$M$4=0,"-",(-A4873+'Lineær programmering opg 4'!$M$4)/'Lineær programmering opg 4'!$K$4*-1)</f>
        <v>233.75999999997424</v>
      </c>
      <c r="E4873" s="167">
        <f>IF('Lineær programmering opg 4'!$M$5=0,"-",(-A4873+'Lineær programmering opg 4'!$M$5)/'Lineær programmering opg 4'!$K$5*-1)</f>
        <v>207.65999999999036</v>
      </c>
      <c r="F4873" s="167" t="str">
        <f>IF('Lineær programmering opg 4'!$E$6=0,"-",(-A4873+'Lineær programmering opg 4'!$M$6)/'Lineær programmering opg 4'!$K$6*-1)</f>
        <v>-</v>
      </c>
      <c r="G4873" s="167" t="str">
        <f>IF('Lineær programmering opg 4'!$D$7=0,"-",((-A4873+'Lineær programmering opg 4'!$M$7)/'Lineær programmering opg 4'!$K$7)*-1)</f>
        <v>-</v>
      </c>
      <c r="H4873" s="167" t="str">
        <f>IF('Lineær programmering opg 4'!$C$8=0,"-",((-A4873+'Lineær programmering opg 4'!$M$8)/'Lineær programmering opg 4'!$K$8)*-1)</f>
        <v>-</v>
      </c>
      <c r="I4873" s="167" t="str">
        <f>IF('Lineær programmering opg 4'!$D$8=0,"-",'Lineær programmering opg 4'!$G$8)</f>
        <v>-</v>
      </c>
      <c r="J4873" s="295">
        <f>A4873*'Lineær programmering opg 4'!$C$11+Datatabel!C4873*'Lineær programmering opg 4'!$D$11</f>
        <v>43460.99999999984</v>
      </c>
      <c r="K4873" s="9">
        <f t="shared" si="382"/>
        <v>0</v>
      </c>
      <c r="L4873" s="9">
        <f t="shared" si="383"/>
        <v>0</v>
      </c>
    </row>
    <row r="4874" spans="1:12" ht="15" x14ac:dyDescent="0.25">
      <c r="A4874" s="167">
        <f t="shared" si="381"/>
        <v>123.09600000001288</v>
      </c>
      <c r="B4874" s="325">
        <f t="shared" si="384"/>
        <v>0.51290000000005365</v>
      </c>
      <c r="C4874" s="167">
        <f t="shared" si="380"/>
        <v>207.67799999999036</v>
      </c>
      <c r="D4874" s="167">
        <f>IF('Lineær programmering opg 4'!$M$4=0,"-",(-A4874+'Lineær programmering opg 4'!$M$4)/'Lineær programmering opg 4'!$K$4*-1)</f>
        <v>233.80799999997424</v>
      </c>
      <c r="E4874" s="167">
        <f>IF('Lineær programmering opg 4'!$M$5=0,"-",(-A4874+'Lineær programmering opg 4'!$M$5)/'Lineær programmering opg 4'!$K$5*-1)</f>
        <v>207.67799999999036</v>
      </c>
      <c r="F4874" s="167" t="str">
        <f>IF('Lineær programmering opg 4'!$E$6=0,"-",(-A4874+'Lineær programmering opg 4'!$M$6)/'Lineær programmering opg 4'!$K$6*-1)</f>
        <v>-</v>
      </c>
      <c r="G4874" s="167" t="str">
        <f>IF('Lineær programmering opg 4'!$D$7=0,"-",((-A4874+'Lineær programmering opg 4'!$M$7)/'Lineær programmering opg 4'!$K$7)*-1)</f>
        <v>-</v>
      </c>
      <c r="H4874" s="167" t="str">
        <f>IF('Lineær programmering opg 4'!$C$8=0,"-",((-A4874+'Lineær programmering opg 4'!$M$8)/'Lineær programmering opg 4'!$K$8)*-1)</f>
        <v>-</v>
      </c>
      <c r="I4874" s="167" t="str">
        <f>IF('Lineær programmering opg 4'!$D$8=0,"-",'Lineær programmering opg 4'!$G$8)</f>
        <v>-</v>
      </c>
      <c r="J4874" s="295">
        <f>A4874*'Lineær programmering opg 4'!$C$11+Datatabel!C4874*'Lineær programmering opg 4'!$D$11</f>
        <v>43461.299999999843</v>
      </c>
      <c r="K4874" s="9">
        <f t="shared" si="382"/>
        <v>0</v>
      </c>
      <c r="L4874" s="9">
        <f t="shared" si="383"/>
        <v>0</v>
      </c>
    </row>
    <row r="4875" spans="1:12" ht="15" x14ac:dyDescent="0.25">
      <c r="A4875" s="167">
        <f t="shared" si="381"/>
        <v>123.07200000001288</v>
      </c>
      <c r="B4875" s="325">
        <f t="shared" si="384"/>
        <v>0.51280000000005366</v>
      </c>
      <c r="C4875" s="167">
        <f t="shared" si="380"/>
        <v>207.69599999999036</v>
      </c>
      <c r="D4875" s="167">
        <f>IF('Lineær programmering opg 4'!$M$4=0,"-",(-A4875+'Lineær programmering opg 4'!$M$4)/'Lineær programmering opg 4'!$K$4*-1)</f>
        <v>233.85599999997424</v>
      </c>
      <c r="E4875" s="167">
        <f>IF('Lineær programmering opg 4'!$M$5=0,"-",(-A4875+'Lineær programmering opg 4'!$M$5)/'Lineær programmering opg 4'!$K$5*-1)</f>
        <v>207.69599999999036</v>
      </c>
      <c r="F4875" s="167" t="str">
        <f>IF('Lineær programmering opg 4'!$E$6=0,"-",(-A4875+'Lineær programmering opg 4'!$M$6)/'Lineær programmering opg 4'!$K$6*-1)</f>
        <v>-</v>
      </c>
      <c r="G4875" s="167" t="str">
        <f>IF('Lineær programmering opg 4'!$D$7=0,"-",((-A4875+'Lineær programmering opg 4'!$M$7)/'Lineær programmering opg 4'!$K$7)*-1)</f>
        <v>-</v>
      </c>
      <c r="H4875" s="167" t="str">
        <f>IF('Lineær programmering opg 4'!$C$8=0,"-",((-A4875+'Lineær programmering opg 4'!$M$8)/'Lineær programmering opg 4'!$K$8)*-1)</f>
        <v>-</v>
      </c>
      <c r="I4875" s="167" t="str">
        <f>IF('Lineær programmering opg 4'!$D$8=0,"-",'Lineær programmering opg 4'!$G$8)</f>
        <v>-</v>
      </c>
      <c r="J4875" s="295">
        <f>A4875*'Lineær programmering opg 4'!$C$11+Datatabel!C4875*'Lineær programmering opg 4'!$D$11</f>
        <v>43461.599999999846</v>
      </c>
      <c r="K4875" s="9">
        <f t="shared" si="382"/>
        <v>0</v>
      </c>
      <c r="L4875" s="9">
        <f t="shared" si="383"/>
        <v>0</v>
      </c>
    </row>
    <row r="4876" spans="1:12" ht="15" x14ac:dyDescent="0.25">
      <c r="A4876" s="167">
        <f t="shared" si="381"/>
        <v>123.04800000001288</v>
      </c>
      <c r="B4876" s="325">
        <f t="shared" si="384"/>
        <v>0.51270000000005367</v>
      </c>
      <c r="C4876" s="167">
        <f t="shared" si="380"/>
        <v>207.71399999999036</v>
      </c>
      <c r="D4876" s="167">
        <f>IF('Lineær programmering opg 4'!$M$4=0,"-",(-A4876+'Lineær programmering opg 4'!$M$4)/'Lineær programmering opg 4'!$K$4*-1)</f>
        <v>233.90399999997425</v>
      </c>
      <c r="E4876" s="167">
        <f>IF('Lineær programmering opg 4'!$M$5=0,"-",(-A4876+'Lineær programmering opg 4'!$M$5)/'Lineær programmering opg 4'!$K$5*-1)</f>
        <v>207.71399999999036</v>
      </c>
      <c r="F4876" s="167" t="str">
        <f>IF('Lineær programmering opg 4'!$E$6=0,"-",(-A4876+'Lineær programmering opg 4'!$M$6)/'Lineær programmering opg 4'!$K$6*-1)</f>
        <v>-</v>
      </c>
      <c r="G4876" s="167" t="str">
        <f>IF('Lineær programmering opg 4'!$D$7=0,"-",((-A4876+'Lineær programmering opg 4'!$M$7)/'Lineær programmering opg 4'!$K$7)*-1)</f>
        <v>-</v>
      </c>
      <c r="H4876" s="167" t="str">
        <f>IF('Lineær programmering opg 4'!$C$8=0,"-",((-A4876+'Lineær programmering opg 4'!$M$8)/'Lineær programmering opg 4'!$K$8)*-1)</f>
        <v>-</v>
      </c>
      <c r="I4876" s="167" t="str">
        <f>IF('Lineær programmering opg 4'!$D$8=0,"-",'Lineær programmering opg 4'!$G$8)</f>
        <v>-</v>
      </c>
      <c r="J4876" s="295">
        <f>A4876*'Lineær programmering opg 4'!$C$11+Datatabel!C4876*'Lineær programmering opg 4'!$D$11</f>
        <v>43461.899999999841</v>
      </c>
      <c r="K4876" s="9">
        <f t="shared" si="382"/>
        <v>0</v>
      </c>
      <c r="L4876" s="9">
        <f t="shared" si="383"/>
        <v>0</v>
      </c>
    </row>
    <row r="4877" spans="1:12" ht="15" x14ac:dyDescent="0.25">
      <c r="A4877" s="167">
        <f t="shared" si="381"/>
        <v>123.02400000001288</v>
      </c>
      <c r="B4877" s="325">
        <f t="shared" si="384"/>
        <v>0.51260000000005368</v>
      </c>
      <c r="C4877" s="167">
        <f t="shared" si="380"/>
        <v>207.73199999999036</v>
      </c>
      <c r="D4877" s="167">
        <f>IF('Lineær programmering opg 4'!$M$4=0,"-",(-A4877+'Lineær programmering opg 4'!$M$4)/'Lineær programmering opg 4'!$K$4*-1)</f>
        <v>233.95199999997425</v>
      </c>
      <c r="E4877" s="167">
        <f>IF('Lineær programmering opg 4'!$M$5=0,"-",(-A4877+'Lineær programmering opg 4'!$M$5)/'Lineær programmering opg 4'!$K$5*-1)</f>
        <v>207.73199999999036</v>
      </c>
      <c r="F4877" s="167" t="str">
        <f>IF('Lineær programmering opg 4'!$E$6=0,"-",(-A4877+'Lineær programmering opg 4'!$M$6)/'Lineær programmering opg 4'!$K$6*-1)</f>
        <v>-</v>
      </c>
      <c r="G4877" s="167" t="str">
        <f>IF('Lineær programmering opg 4'!$D$7=0,"-",((-A4877+'Lineær programmering opg 4'!$M$7)/'Lineær programmering opg 4'!$K$7)*-1)</f>
        <v>-</v>
      </c>
      <c r="H4877" s="167" t="str">
        <f>IF('Lineær programmering opg 4'!$C$8=0,"-",((-A4877+'Lineær programmering opg 4'!$M$8)/'Lineær programmering opg 4'!$K$8)*-1)</f>
        <v>-</v>
      </c>
      <c r="I4877" s="167" t="str">
        <f>IF('Lineær programmering opg 4'!$D$8=0,"-",'Lineær programmering opg 4'!$G$8)</f>
        <v>-</v>
      </c>
      <c r="J4877" s="295">
        <f>A4877*'Lineær programmering opg 4'!$C$11+Datatabel!C4877*'Lineær programmering opg 4'!$D$11</f>
        <v>43462.199999999844</v>
      </c>
      <c r="K4877" s="9">
        <f t="shared" si="382"/>
        <v>0</v>
      </c>
      <c r="L4877" s="9">
        <f t="shared" si="383"/>
        <v>0</v>
      </c>
    </row>
    <row r="4878" spans="1:12" ht="15" x14ac:dyDescent="0.25">
      <c r="A4878" s="167">
        <f t="shared" si="381"/>
        <v>123.00000000001289</v>
      </c>
      <c r="B4878" s="325">
        <f t="shared" si="384"/>
        <v>0.51250000000005369</v>
      </c>
      <c r="C4878" s="167">
        <f t="shared" si="380"/>
        <v>207.74999999999034</v>
      </c>
      <c r="D4878" s="167">
        <f>IF('Lineær programmering opg 4'!$M$4=0,"-",(-A4878+'Lineær programmering opg 4'!$M$4)/'Lineær programmering opg 4'!$K$4*-1)</f>
        <v>233.99999999997422</v>
      </c>
      <c r="E4878" s="167">
        <f>IF('Lineær programmering opg 4'!$M$5=0,"-",(-A4878+'Lineær programmering opg 4'!$M$5)/'Lineær programmering opg 4'!$K$5*-1)</f>
        <v>207.74999999999034</v>
      </c>
      <c r="F4878" s="167" t="str">
        <f>IF('Lineær programmering opg 4'!$E$6=0,"-",(-A4878+'Lineær programmering opg 4'!$M$6)/'Lineær programmering opg 4'!$K$6*-1)</f>
        <v>-</v>
      </c>
      <c r="G4878" s="167" t="str">
        <f>IF('Lineær programmering opg 4'!$D$7=0,"-",((-A4878+'Lineær programmering opg 4'!$M$7)/'Lineær programmering opg 4'!$K$7)*-1)</f>
        <v>-</v>
      </c>
      <c r="H4878" s="167" t="str">
        <f>IF('Lineær programmering opg 4'!$C$8=0,"-",((-A4878+'Lineær programmering opg 4'!$M$8)/'Lineær programmering opg 4'!$K$8)*-1)</f>
        <v>-</v>
      </c>
      <c r="I4878" s="167" t="str">
        <f>IF('Lineær programmering opg 4'!$D$8=0,"-",'Lineær programmering opg 4'!$G$8)</f>
        <v>-</v>
      </c>
      <c r="J4878" s="295">
        <f>A4878*'Lineær programmering opg 4'!$C$11+Datatabel!C4878*'Lineær programmering opg 4'!$D$11</f>
        <v>43462.49999999984</v>
      </c>
      <c r="K4878" s="9">
        <f t="shared" si="382"/>
        <v>0</v>
      </c>
      <c r="L4878" s="9">
        <f t="shared" si="383"/>
        <v>0</v>
      </c>
    </row>
    <row r="4879" spans="1:12" ht="15" x14ac:dyDescent="0.25">
      <c r="A4879" s="167">
        <f t="shared" si="381"/>
        <v>122.97600000001289</v>
      </c>
      <c r="B4879" s="325">
        <f t="shared" si="384"/>
        <v>0.5124000000000537</v>
      </c>
      <c r="C4879" s="167">
        <f t="shared" si="380"/>
        <v>207.76799999999034</v>
      </c>
      <c r="D4879" s="167">
        <f>IF('Lineær programmering opg 4'!$M$4=0,"-",(-A4879+'Lineær programmering opg 4'!$M$4)/'Lineær programmering opg 4'!$K$4*-1)</f>
        <v>234.04799999997422</v>
      </c>
      <c r="E4879" s="167">
        <f>IF('Lineær programmering opg 4'!$M$5=0,"-",(-A4879+'Lineær programmering opg 4'!$M$5)/'Lineær programmering opg 4'!$K$5*-1)</f>
        <v>207.76799999999034</v>
      </c>
      <c r="F4879" s="167" t="str">
        <f>IF('Lineær programmering opg 4'!$E$6=0,"-",(-A4879+'Lineær programmering opg 4'!$M$6)/'Lineær programmering opg 4'!$K$6*-1)</f>
        <v>-</v>
      </c>
      <c r="G4879" s="167" t="str">
        <f>IF('Lineær programmering opg 4'!$D$7=0,"-",((-A4879+'Lineær programmering opg 4'!$M$7)/'Lineær programmering opg 4'!$K$7)*-1)</f>
        <v>-</v>
      </c>
      <c r="H4879" s="167" t="str">
        <f>IF('Lineær programmering opg 4'!$C$8=0,"-",((-A4879+'Lineær programmering opg 4'!$M$8)/'Lineær programmering opg 4'!$K$8)*-1)</f>
        <v>-</v>
      </c>
      <c r="I4879" s="167" t="str">
        <f>IF('Lineær programmering opg 4'!$D$8=0,"-",'Lineær programmering opg 4'!$G$8)</f>
        <v>-</v>
      </c>
      <c r="J4879" s="295">
        <f>A4879*'Lineær programmering opg 4'!$C$11+Datatabel!C4879*'Lineær programmering opg 4'!$D$11</f>
        <v>43462.799999999836</v>
      </c>
      <c r="K4879" s="9">
        <f t="shared" si="382"/>
        <v>0</v>
      </c>
      <c r="L4879" s="9">
        <f t="shared" si="383"/>
        <v>0</v>
      </c>
    </row>
    <row r="4880" spans="1:12" ht="15" x14ac:dyDescent="0.25">
      <c r="A4880" s="167">
        <f t="shared" si="381"/>
        <v>122.95200000001289</v>
      </c>
      <c r="B4880" s="325">
        <f t="shared" si="384"/>
        <v>0.51230000000005371</v>
      </c>
      <c r="C4880" s="167">
        <f t="shared" si="380"/>
        <v>207.78599999999034</v>
      </c>
      <c r="D4880" s="167">
        <f>IF('Lineær programmering opg 4'!$M$4=0,"-",(-A4880+'Lineær programmering opg 4'!$M$4)/'Lineær programmering opg 4'!$K$4*-1)</f>
        <v>234.09599999997423</v>
      </c>
      <c r="E4880" s="167">
        <f>IF('Lineær programmering opg 4'!$M$5=0,"-",(-A4880+'Lineær programmering opg 4'!$M$5)/'Lineær programmering opg 4'!$K$5*-1)</f>
        <v>207.78599999999034</v>
      </c>
      <c r="F4880" s="167" t="str">
        <f>IF('Lineær programmering opg 4'!$E$6=0,"-",(-A4880+'Lineær programmering opg 4'!$M$6)/'Lineær programmering opg 4'!$K$6*-1)</f>
        <v>-</v>
      </c>
      <c r="G4880" s="167" t="str">
        <f>IF('Lineær programmering opg 4'!$D$7=0,"-",((-A4880+'Lineær programmering opg 4'!$M$7)/'Lineær programmering opg 4'!$K$7)*-1)</f>
        <v>-</v>
      </c>
      <c r="H4880" s="167" t="str">
        <f>IF('Lineær programmering opg 4'!$C$8=0,"-",((-A4880+'Lineær programmering opg 4'!$M$8)/'Lineær programmering opg 4'!$K$8)*-1)</f>
        <v>-</v>
      </c>
      <c r="I4880" s="167" t="str">
        <f>IF('Lineær programmering opg 4'!$D$8=0,"-",'Lineær programmering opg 4'!$G$8)</f>
        <v>-</v>
      </c>
      <c r="J4880" s="295">
        <f>A4880*'Lineær programmering opg 4'!$C$11+Datatabel!C4880*'Lineær programmering opg 4'!$D$11</f>
        <v>43463.099999999838</v>
      </c>
      <c r="K4880" s="9">
        <f t="shared" si="382"/>
        <v>0</v>
      </c>
      <c r="L4880" s="9">
        <f t="shared" si="383"/>
        <v>0</v>
      </c>
    </row>
    <row r="4881" spans="1:12" ht="15" x14ac:dyDescent="0.25">
      <c r="A4881" s="167">
        <f t="shared" si="381"/>
        <v>122.9280000000129</v>
      </c>
      <c r="B4881" s="325">
        <f t="shared" si="384"/>
        <v>0.51220000000005372</v>
      </c>
      <c r="C4881" s="167">
        <f t="shared" si="380"/>
        <v>207.80399999999034</v>
      </c>
      <c r="D4881" s="167">
        <f>IF('Lineær programmering opg 4'!$M$4=0,"-",(-A4881+'Lineær programmering opg 4'!$M$4)/'Lineær programmering opg 4'!$K$4*-1)</f>
        <v>234.1439999999742</v>
      </c>
      <c r="E4881" s="167">
        <f>IF('Lineær programmering opg 4'!$M$5=0,"-",(-A4881+'Lineær programmering opg 4'!$M$5)/'Lineær programmering opg 4'!$K$5*-1)</f>
        <v>207.80399999999034</v>
      </c>
      <c r="F4881" s="167" t="str">
        <f>IF('Lineær programmering opg 4'!$E$6=0,"-",(-A4881+'Lineær programmering opg 4'!$M$6)/'Lineær programmering opg 4'!$K$6*-1)</f>
        <v>-</v>
      </c>
      <c r="G4881" s="167" t="str">
        <f>IF('Lineær programmering opg 4'!$D$7=0,"-",((-A4881+'Lineær programmering opg 4'!$M$7)/'Lineær programmering opg 4'!$K$7)*-1)</f>
        <v>-</v>
      </c>
      <c r="H4881" s="167" t="str">
        <f>IF('Lineær programmering opg 4'!$C$8=0,"-",((-A4881+'Lineær programmering opg 4'!$M$8)/'Lineær programmering opg 4'!$K$8)*-1)</f>
        <v>-</v>
      </c>
      <c r="I4881" s="167" t="str">
        <f>IF('Lineær programmering opg 4'!$D$8=0,"-",'Lineær programmering opg 4'!$G$8)</f>
        <v>-</v>
      </c>
      <c r="J4881" s="295">
        <f>A4881*'Lineær programmering opg 4'!$C$11+Datatabel!C4881*'Lineær programmering opg 4'!$D$11</f>
        <v>43463.399999999841</v>
      </c>
      <c r="K4881" s="9">
        <f t="shared" si="382"/>
        <v>0</v>
      </c>
      <c r="L4881" s="9">
        <f t="shared" si="383"/>
        <v>0</v>
      </c>
    </row>
    <row r="4882" spans="1:12" ht="15" x14ac:dyDescent="0.25">
      <c r="A4882" s="167">
        <f t="shared" si="381"/>
        <v>122.9040000000129</v>
      </c>
      <c r="B4882" s="325">
        <f t="shared" si="384"/>
        <v>0.51210000000005373</v>
      </c>
      <c r="C4882" s="167">
        <f t="shared" si="380"/>
        <v>207.82199999999034</v>
      </c>
      <c r="D4882" s="167">
        <f>IF('Lineær programmering opg 4'!$M$4=0,"-",(-A4882+'Lineær programmering opg 4'!$M$4)/'Lineær programmering opg 4'!$K$4*-1)</f>
        <v>234.1919999999742</v>
      </c>
      <c r="E4882" s="167">
        <f>IF('Lineær programmering opg 4'!$M$5=0,"-",(-A4882+'Lineær programmering opg 4'!$M$5)/'Lineær programmering opg 4'!$K$5*-1)</f>
        <v>207.82199999999034</v>
      </c>
      <c r="F4882" s="167" t="str">
        <f>IF('Lineær programmering opg 4'!$E$6=0,"-",(-A4882+'Lineær programmering opg 4'!$M$6)/'Lineær programmering opg 4'!$K$6*-1)</f>
        <v>-</v>
      </c>
      <c r="G4882" s="167" t="str">
        <f>IF('Lineær programmering opg 4'!$D$7=0,"-",((-A4882+'Lineær programmering opg 4'!$M$7)/'Lineær programmering opg 4'!$K$7)*-1)</f>
        <v>-</v>
      </c>
      <c r="H4882" s="167" t="str">
        <f>IF('Lineær programmering opg 4'!$C$8=0,"-",((-A4882+'Lineær programmering opg 4'!$M$8)/'Lineær programmering opg 4'!$K$8)*-1)</f>
        <v>-</v>
      </c>
      <c r="I4882" s="167" t="str">
        <f>IF('Lineær programmering opg 4'!$D$8=0,"-",'Lineær programmering opg 4'!$G$8)</f>
        <v>-</v>
      </c>
      <c r="J4882" s="295">
        <f>A4882*'Lineær programmering opg 4'!$C$11+Datatabel!C4882*'Lineær programmering opg 4'!$D$11</f>
        <v>43463.699999999837</v>
      </c>
      <c r="K4882" s="9">
        <f t="shared" si="382"/>
        <v>0</v>
      </c>
      <c r="L4882" s="9">
        <f t="shared" si="383"/>
        <v>0</v>
      </c>
    </row>
    <row r="4883" spans="1:12" ht="15" x14ac:dyDescent="0.25">
      <c r="A4883" s="167">
        <f t="shared" si="381"/>
        <v>122.8800000000129</v>
      </c>
      <c r="B4883" s="325">
        <f t="shared" si="384"/>
        <v>0.51200000000005375</v>
      </c>
      <c r="C4883" s="167">
        <f t="shared" si="380"/>
        <v>207.83999999999034</v>
      </c>
      <c r="D4883" s="167">
        <f>IF('Lineær programmering opg 4'!$M$4=0,"-",(-A4883+'Lineær programmering opg 4'!$M$4)/'Lineær programmering opg 4'!$K$4*-1)</f>
        <v>234.2399999999742</v>
      </c>
      <c r="E4883" s="167">
        <f>IF('Lineær programmering opg 4'!$M$5=0,"-",(-A4883+'Lineær programmering opg 4'!$M$5)/'Lineær programmering opg 4'!$K$5*-1)</f>
        <v>207.83999999999034</v>
      </c>
      <c r="F4883" s="167" t="str">
        <f>IF('Lineær programmering opg 4'!$E$6=0,"-",(-A4883+'Lineær programmering opg 4'!$M$6)/'Lineær programmering opg 4'!$K$6*-1)</f>
        <v>-</v>
      </c>
      <c r="G4883" s="167" t="str">
        <f>IF('Lineær programmering opg 4'!$D$7=0,"-",((-A4883+'Lineær programmering opg 4'!$M$7)/'Lineær programmering opg 4'!$K$7)*-1)</f>
        <v>-</v>
      </c>
      <c r="H4883" s="167" t="str">
        <f>IF('Lineær programmering opg 4'!$C$8=0,"-",((-A4883+'Lineær programmering opg 4'!$M$8)/'Lineær programmering opg 4'!$K$8)*-1)</f>
        <v>-</v>
      </c>
      <c r="I4883" s="167" t="str">
        <f>IF('Lineær programmering opg 4'!$D$8=0,"-",'Lineær programmering opg 4'!$G$8)</f>
        <v>-</v>
      </c>
      <c r="J4883" s="295">
        <f>A4883*'Lineær programmering opg 4'!$C$11+Datatabel!C4883*'Lineær programmering opg 4'!$D$11</f>
        <v>43463.99999999984</v>
      </c>
      <c r="K4883" s="9">
        <f t="shared" si="382"/>
        <v>0</v>
      </c>
      <c r="L4883" s="9">
        <f t="shared" si="383"/>
        <v>0</v>
      </c>
    </row>
    <row r="4884" spans="1:12" ht="15" x14ac:dyDescent="0.25">
      <c r="A4884" s="167">
        <f t="shared" si="381"/>
        <v>122.8560000000129</v>
      </c>
      <c r="B4884" s="325">
        <f t="shared" si="384"/>
        <v>0.51190000000005376</v>
      </c>
      <c r="C4884" s="167">
        <f t="shared" si="380"/>
        <v>207.85799999999034</v>
      </c>
      <c r="D4884" s="167">
        <f>IF('Lineær programmering opg 4'!$M$4=0,"-",(-A4884+'Lineær programmering opg 4'!$M$4)/'Lineær programmering opg 4'!$K$4*-1)</f>
        <v>234.2879999999742</v>
      </c>
      <c r="E4884" s="167">
        <f>IF('Lineær programmering opg 4'!$M$5=0,"-",(-A4884+'Lineær programmering opg 4'!$M$5)/'Lineær programmering opg 4'!$K$5*-1)</f>
        <v>207.85799999999034</v>
      </c>
      <c r="F4884" s="167" t="str">
        <f>IF('Lineær programmering opg 4'!$E$6=0,"-",(-A4884+'Lineær programmering opg 4'!$M$6)/'Lineær programmering opg 4'!$K$6*-1)</f>
        <v>-</v>
      </c>
      <c r="G4884" s="167" t="str">
        <f>IF('Lineær programmering opg 4'!$D$7=0,"-",((-A4884+'Lineær programmering opg 4'!$M$7)/'Lineær programmering opg 4'!$K$7)*-1)</f>
        <v>-</v>
      </c>
      <c r="H4884" s="167" t="str">
        <f>IF('Lineær programmering opg 4'!$C$8=0,"-",((-A4884+'Lineær programmering opg 4'!$M$8)/'Lineær programmering opg 4'!$K$8)*-1)</f>
        <v>-</v>
      </c>
      <c r="I4884" s="167" t="str">
        <f>IF('Lineær programmering opg 4'!$D$8=0,"-",'Lineær programmering opg 4'!$G$8)</f>
        <v>-</v>
      </c>
      <c r="J4884" s="295">
        <f>A4884*'Lineær programmering opg 4'!$C$11+Datatabel!C4884*'Lineær programmering opg 4'!$D$11</f>
        <v>43464.299999999843</v>
      </c>
      <c r="K4884" s="9">
        <f t="shared" si="382"/>
        <v>0</v>
      </c>
      <c r="L4884" s="9">
        <f t="shared" si="383"/>
        <v>0</v>
      </c>
    </row>
    <row r="4885" spans="1:12" ht="15" x14ac:dyDescent="0.25">
      <c r="A4885" s="167">
        <f t="shared" si="381"/>
        <v>122.8320000000129</v>
      </c>
      <c r="B4885" s="325">
        <f t="shared" si="384"/>
        <v>0.51180000000005377</v>
      </c>
      <c r="C4885" s="167">
        <f t="shared" si="380"/>
        <v>207.87599999999034</v>
      </c>
      <c r="D4885" s="167">
        <f>IF('Lineær programmering opg 4'!$M$4=0,"-",(-A4885+'Lineær programmering opg 4'!$M$4)/'Lineær programmering opg 4'!$K$4*-1)</f>
        <v>234.33599999997421</v>
      </c>
      <c r="E4885" s="167">
        <f>IF('Lineær programmering opg 4'!$M$5=0,"-",(-A4885+'Lineær programmering opg 4'!$M$5)/'Lineær programmering opg 4'!$K$5*-1)</f>
        <v>207.87599999999034</v>
      </c>
      <c r="F4885" s="167" t="str">
        <f>IF('Lineær programmering opg 4'!$E$6=0,"-",(-A4885+'Lineær programmering opg 4'!$M$6)/'Lineær programmering opg 4'!$K$6*-1)</f>
        <v>-</v>
      </c>
      <c r="G4885" s="167" t="str">
        <f>IF('Lineær programmering opg 4'!$D$7=0,"-",((-A4885+'Lineær programmering opg 4'!$M$7)/'Lineær programmering opg 4'!$K$7)*-1)</f>
        <v>-</v>
      </c>
      <c r="H4885" s="167" t="str">
        <f>IF('Lineær programmering opg 4'!$C$8=0,"-",((-A4885+'Lineær programmering opg 4'!$M$8)/'Lineær programmering opg 4'!$K$8)*-1)</f>
        <v>-</v>
      </c>
      <c r="I4885" s="167" t="str">
        <f>IF('Lineær programmering opg 4'!$D$8=0,"-",'Lineær programmering opg 4'!$G$8)</f>
        <v>-</v>
      </c>
      <c r="J4885" s="295">
        <f>A4885*'Lineær programmering opg 4'!$C$11+Datatabel!C4885*'Lineær programmering opg 4'!$D$11</f>
        <v>43464.599999999838</v>
      </c>
      <c r="K4885" s="9">
        <f t="shared" si="382"/>
        <v>0</v>
      </c>
      <c r="L4885" s="9">
        <f t="shared" si="383"/>
        <v>0</v>
      </c>
    </row>
    <row r="4886" spans="1:12" ht="15" x14ac:dyDescent="0.25">
      <c r="A4886" s="167">
        <f t="shared" si="381"/>
        <v>122.80800000001291</v>
      </c>
      <c r="B4886" s="325">
        <f t="shared" si="384"/>
        <v>0.51170000000005378</v>
      </c>
      <c r="C4886" s="167">
        <f t="shared" si="380"/>
        <v>207.89399999999034</v>
      </c>
      <c r="D4886" s="167">
        <f>IF('Lineær programmering opg 4'!$M$4=0,"-",(-A4886+'Lineær programmering opg 4'!$M$4)/'Lineær programmering opg 4'!$K$4*-1)</f>
        <v>234.38399999997418</v>
      </c>
      <c r="E4886" s="167">
        <f>IF('Lineær programmering opg 4'!$M$5=0,"-",(-A4886+'Lineær programmering opg 4'!$M$5)/'Lineær programmering opg 4'!$K$5*-1)</f>
        <v>207.89399999999034</v>
      </c>
      <c r="F4886" s="167" t="str">
        <f>IF('Lineær programmering opg 4'!$E$6=0,"-",(-A4886+'Lineær programmering opg 4'!$M$6)/'Lineær programmering opg 4'!$K$6*-1)</f>
        <v>-</v>
      </c>
      <c r="G4886" s="167" t="str">
        <f>IF('Lineær programmering opg 4'!$D$7=0,"-",((-A4886+'Lineær programmering opg 4'!$M$7)/'Lineær programmering opg 4'!$K$7)*-1)</f>
        <v>-</v>
      </c>
      <c r="H4886" s="167" t="str">
        <f>IF('Lineær programmering opg 4'!$C$8=0,"-",((-A4886+'Lineær programmering opg 4'!$M$8)/'Lineær programmering opg 4'!$K$8)*-1)</f>
        <v>-</v>
      </c>
      <c r="I4886" s="167" t="str">
        <f>IF('Lineær programmering opg 4'!$D$8=0,"-",'Lineær programmering opg 4'!$G$8)</f>
        <v>-</v>
      </c>
      <c r="J4886" s="295">
        <f>A4886*'Lineær programmering opg 4'!$C$11+Datatabel!C4886*'Lineær programmering opg 4'!$D$11</f>
        <v>43464.899999999841</v>
      </c>
      <c r="K4886" s="9">
        <f t="shared" si="382"/>
        <v>0</v>
      </c>
      <c r="L4886" s="9">
        <f t="shared" si="383"/>
        <v>0</v>
      </c>
    </row>
    <row r="4887" spans="1:12" ht="15" x14ac:dyDescent="0.25">
      <c r="A4887" s="167">
        <f t="shared" si="381"/>
        <v>122.78400000001291</v>
      </c>
      <c r="B4887" s="325">
        <f t="shared" si="384"/>
        <v>0.51160000000005379</v>
      </c>
      <c r="C4887" s="167">
        <f t="shared" si="380"/>
        <v>207.91199999999034</v>
      </c>
      <c r="D4887" s="167">
        <f>IF('Lineær programmering opg 4'!$M$4=0,"-",(-A4887+'Lineær programmering opg 4'!$M$4)/'Lineær programmering opg 4'!$K$4*-1)</f>
        <v>234.43199999997418</v>
      </c>
      <c r="E4887" s="167">
        <f>IF('Lineær programmering opg 4'!$M$5=0,"-",(-A4887+'Lineær programmering opg 4'!$M$5)/'Lineær programmering opg 4'!$K$5*-1)</f>
        <v>207.91199999999034</v>
      </c>
      <c r="F4887" s="167" t="str">
        <f>IF('Lineær programmering opg 4'!$E$6=0,"-",(-A4887+'Lineær programmering opg 4'!$M$6)/'Lineær programmering opg 4'!$K$6*-1)</f>
        <v>-</v>
      </c>
      <c r="G4887" s="167" t="str">
        <f>IF('Lineær programmering opg 4'!$D$7=0,"-",((-A4887+'Lineær programmering opg 4'!$M$7)/'Lineær programmering opg 4'!$K$7)*-1)</f>
        <v>-</v>
      </c>
      <c r="H4887" s="167" t="str">
        <f>IF('Lineær programmering opg 4'!$C$8=0,"-",((-A4887+'Lineær programmering opg 4'!$M$8)/'Lineær programmering opg 4'!$K$8)*-1)</f>
        <v>-</v>
      </c>
      <c r="I4887" s="167" t="str">
        <f>IF('Lineær programmering opg 4'!$D$8=0,"-",'Lineær programmering opg 4'!$G$8)</f>
        <v>-</v>
      </c>
      <c r="J4887" s="295">
        <f>A4887*'Lineær programmering opg 4'!$C$11+Datatabel!C4887*'Lineær programmering opg 4'!$D$11</f>
        <v>43465.199999999844</v>
      </c>
      <c r="K4887" s="9">
        <f t="shared" si="382"/>
        <v>0</v>
      </c>
      <c r="L4887" s="9">
        <f t="shared" si="383"/>
        <v>0</v>
      </c>
    </row>
    <row r="4888" spans="1:12" ht="15" x14ac:dyDescent="0.25">
      <c r="A4888" s="167">
        <f t="shared" si="381"/>
        <v>122.76000000001291</v>
      </c>
      <c r="B4888" s="325">
        <f t="shared" si="384"/>
        <v>0.5115000000000538</v>
      </c>
      <c r="C4888" s="167">
        <f t="shared" si="380"/>
        <v>207.92999999999034</v>
      </c>
      <c r="D4888" s="167">
        <f>IF('Lineær programmering opg 4'!$M$4=0,"-",(-A4888+'Lineær programmering opg 4'!$M$4)/'Lineær programmering opg 4'!$K$4*-1)</f>
        <v>234.47999999997418</v>
      </c>
      <c r="E4888" s="167">
        <f>IF('Lineær programmering opg 4'!$M$5=0,"-",(-A4888+'Lineær programmering opg 4'!$M$5)/'Lineær programmering opg 4'!$K$5*-1)</f>
        <v>207.92999999999034</v>
      </c>
      <c r="F4888" s="167" t="str">
        <f>IF('Lineær programmering opg 4'!$E$6=0,"-",(-A4888+'Lineær programmering opg 4'!$M$6)/'Lineær programmering opg 4'!$K$6*-1)</f>
        <v>-</v>
      </c>
      <c r="G4888" s="167" t="str">
        <f>IF('Lineær programmering opg 4'!$D$7=0,"-",((-A4888+'Lineær programmering opg 4'!$M$7)/'Lineær programmering opg 4'!$K$7)*-1)</f>
        <v>-</v>
      </c>
      <c r="H4888" s="167" t="str">
        <f>IF('Lineær programmering opg 4'!$C$8=0,"-",((-A4888+'Lineær programmering opg 4'!$M$8)/'Lineær programmering opg 4'!$K$8)*-1)</f>
        <v>-</v>
      </c>
      <c r="I4888" s="167" t="str">
        <f>IF('Lineær programmering opg 4'!$D$8=0,"-",'Lineær programmering opg 4'!$G$8)</f>
        <v>-</v>
      </c>
      <c r="J4888" s="295">
        <f>A4888*'Lineær programmering opg 4'!$C$11+Datatabel!C4888*'Lineær programmering opg 4'!$D$11</f>
        <v>43465.49999999984</v>
      </c>
      <c r="K4888" s="9">
        <f t="shared" si="382"/>
        <v>0</v>
      </c>
      <c r="L4888" s="9">
        <f t="shared" si="383"/>
        <v>0</v>
      </c>
    </row>
    <row r="4889" spans="1:12" ht="15" x14ac:dyDescent="0.25">
      <c r="A4889" s="167">
        <f t="shared" si="381"/>
        <v>122.73600000001292</v>
      </c>
      <c r="B4889" s="325">
        <f t="shared" si="384"/>
        <v>0.51140000000005381</v>
      </c>
      <c r="C4889" s="167">
        <f t="shared" si="380"/>
        <v>207.94799999999029</v>
      </c>
      <c r="D4889" s="167">
        <f>IF('Lineær programmering opg 4'!$M$4=0,"-",(-A4889+'Lineær programmering opg 4'!$M$4)/'Lineær programmering opg 4'!$K$4*-1)</f>
        <v>234.52799999997416</v>
      </c>
      <c r="E4889" s="167">
        <f>IF('Lineær programmering opg 4'!$M$5=0,"-",(-A4889+'Lineær programmering opg 4'!$M$5)/'Lineær programmering opg 4'!$K$5*-1)</f>
        <v>207.94799999999029</v>
      </c>
      <c r="F4889" s="167" t="str">
        <f>IF('Lineær programmering opg 4'!$E$6=0,"-",(-A4889+'Lineær programmering opg 4'!$M$6)/'Lineær programmering opg 4'!$K$6*-1)</f>
        <v>-</v>
      </c>
      <c r="G4889" s="167" t="str">
        <f>IF('Lineær programmering opg 4'!$D$7=0,"-",((-A4889+'Lineær programmering opg 4'!$M$7)/'Lineær programmering opg 4'!$K$7)*-1)</f>
        <v>-</v>
      </c>
      <c r="H4889" s="167" t="str">
        <f>IF('Lineær programmering opg 4'!$C$8=0,"-",((-A4889+'Lineær programmering opg 4'!$M$8)/'Lineær programmering opg 4'!$K$8)*-1)</f>
        <v>-</v>
      </c>
      <c r="I4889" s="167" t="str">
        <f>IF('Lineær programmering opg 4'!$D$8=0,"-",'Lineær programmering opg 4'!$G$8)</f>
        <v>-</v>
      </c>
      <c r="J4889" s="295">
        <f>A4889*'Lineær programmering opg 4'!$C$11+Datatabel!C4889*'Lineær programmering opg 4'!$D$11</f>
        <v>43465.799999999836</v>
      </c>
      <c r="K4889" s="9">
        <f t="shared" si="382"/>
        <v>0</v>
      </c>
      <c r="L4889" s="9">
        <f t="shared" si="383"/>
        <v>0</v>
      </c>
    </row>
    <row r="4890" spans="1:12" ht="15" x14ac:dyDescent="0.25">
      <c r="A4890" s="167">
        <f t="shared" si="381"/>
        <v>122.71200000001292</v>
      </c>
      <c r="B4890" s="325">
        <f t="shared" si="384"/>
        <v>0.51130000000005382</v>
      </c>
      <c r="C4890" s="167">
        <f t="shared" si="380"/>
        <v>207.96599999999029</v>
      </c>
      <c r="D4890" s="167">
        <f>IF('Lineær programmering opg 4'!$M$4=0,"-",(-A4890+'Lineær programmering opg 4'!$M$4)/'Lineær programmering opg 4'!$K$4*-1)</f>
        <v>234.57599999997416</v>
      </c>
      <c r="E4890" s="167">
        <f>IF('Lineær programmering opg 4'!$M$5=0,"-",(-A4890+'Lineær programmering opg 4'!$M$5)/'Lineær programmering opg 4'!$K$5*-1)</f>
        <v>207.96599999999029</v>
      </c>
      <c r="F4890" s="167" t="str">
        <f>IF('Lineær programmering opg 4'!$E$6=0,"-",(-A4890+'Lineær programmering opg 4'!$M$6)/'Lineær programmering opg 4'!$K$6*-1)</f>
        <v>-</v>
      </c>
      <c r="G4890" s="167" t="str">
        <f>IF('Lineær programmering opg 4'!$D$7=0,"-",((-A4890+'Lineær programmering opg 4'!$M$7)/'Lineær programmering opg 4'!$K$7)*-1)</f>
        <v>-</v>
      </c>
      <c r="H4890" s="167" t="str">
        <f>IF('Lineær programmering opg 4'!$C$8=0,"-",((-A4890+'Lineær programmering opg 4'!$M$8)/'Lineær programmering opg 4'!$K$8)*-1)</f>
        <v>-</v>
      </c>
      <c r="I4890" s="167" t="str">
        <f>IF('Lineær programmering opg 4'!$D$8=0,"-",'Lineær programmering opg 4'!$G$8)</f>
        <v>-</v>
      </c>
      <c r="J4890" s="295">
        <f>A4890*'Lineær programmering opg 4'!$C$11+Datatabel!C4890*'Lineær programmering opg 4'!$D$11</f>
        <v>43466.099999999831</v>
      </c>
      <c r="K4890" s="9">
        <f t="shared" si="382"/>
        <v>0</v>
      </c>
      <c r="L4890" s="9">
        <f t="shared" si="383"/>
        <v>0</v>
      </c>
    </row>
    <row r="4891" spans="1:12" ht="15" x14ac:dyDescent="0.25">
      <c r="A4891" s="167">
        <f t="shared" si="381"/>
        <v>122.68800000001292</v>
      </c>
      <c r="B4891" s="325">
        <f t="shared" si="384"/>
        <v>0.51120000000005383</v>
      </c>
      <c r="C4891" s="167">
        <f t="shared" si="380"/>
        <v>207.98399999999029</v>
      </c>
      <c r="D4891" s="167">
        <f>IF('Lineær programmering opg 4'!$M$4=0,"-",(-A4891+'Lineær programmering opg 4'!$M$4)/'Lineær programmering opg 4'!$K$4*-1)</f>
        <v>234.62399999997416</v>
      </c>
      <c r="E4891" s="167">
        <f>IF('Lineær programmering opg 4'!$M$5=0,"-",(-A4891+'Lineær programmering opg 4'!$M$5)/'Lineær programmering opg 4'!$K$5*-1)</f>
        <v>207.98399999999029</v>
      </c>
      <c r="F4891" s="167" t="str">
        <f>IF('Lineær programmering opg 4'!$E$6=0,"-",(-A4891+'Lineær programmering opg 4'!$M$6)/'Lineær programmering opg 4'!$K$6*-1)</f>
        <v>-</v>
      </c>
      <c r="G4891" s="167" t="str">
        <f>IF('Lineær programmering opg 4'!$D$7=0,"-",((-A4891+'Lineær programmering opg 4'!$M$7)/'Lineær programmering opg 4'!$K$7)*-1)</f>
        <v>-</v>
      </c>
      <c r="H4891" s="167" t="str">
        <f>IF('Lineær programmering opg 4'!$C$8=0,"-",((-A4891+'Lineær programmering opg 4'!$M$8)/'Lineær programmering opg 4'!$K$8)*-1)</f>
        <v>-</v>
      </c>
      <c r="I4891" s="167" t="str">
        <f>IF('Lineær programmering opg 4'!$D$8=0,"-",'Lineær programmering opg 4'!$G$8)</f>
        <v>-</v>
      </c>
      <c r="J4891" s="295">
        <f>A4891*'Lineær programmering opg 4'!$C$11+Datatabel!C4891*'Lineær programmering opg 4'!$D$11</f>
        <v>43466.399999999834</v>
      </c>
      <c r="K4891" s="9">
        <f t="shared" si="382"/>
        <v>0</v>
      </c>
      <c r="L4891" s="9">
        <f t="shared" si="383"/>
        <v>0</v>
      </c>
    </row>
    <row r="4892" spans="1:12" ht="15" x14ac:dyDescent="0.25">
      <c r="A4892" s="167">
        <f t="shared" si="381"/>
        <v>122.66400000001292</v>
      </c>
      <c r="B4892" s="325">
        <f t="shared" si="384"/>
        <v>0.51110000000005384</v>
      </c>
      <c r="C4892" s="167">
        <f t="shared" si="380"/>
        <v>208.00199999999029</v>
      </c>
      <c r="D4892" s="167">
        <f>IF('Lineær programmering opg 4'!$M$4=0,"-",(-A4892+'Lineær programmering opg 4'!$M$4)/'Lineær programmering opg 4'!$K$4*-1)</f>
        <v>234.67199999997416</v>
      </c>
      <c r="E4892" s="167">
        <f>IF('Lineær programmering opg 4'!$M$5=0,"-",(-A4892+'Lineær programmering opg 4'!$M$5)/'Lineær programmering opg 4'!$K$5*-1)</f>
        <v>208.00199999999029</v>
      </c>
      <c r="F4892" s="167" t="str">
        <f>IF('Lineær programmering opg 4'!$E$6=0,"-",(-A4892+'Lineær programmering opg 4'!$M$6)/'Lineær programmering opg 4'!$K$6*-1)</f>
        <v>-</v>
      </c>
      <c r="G4892" s="167" t="str">
        <f>IF('Lineær programmering opg 4'!$D$7=0,"-",((-A4892+'Lineær programmering opg 4'!$M$7)/'Lineær programmering opg 4'!$K$7)*-1)</f>
        <v>-</v>
      </c>
      <c r="H4892" s="167" t="str">
        <f>IF('Lineær programmering opg 4'!$C$8=0,"-",((-A4892+'Lineær programmering opg 4'!$M$8)/'Lineær programmering opg 4'!$K$8)*-1)</f>
        <v>-</v>
      </c>
      <c r="I4892" s="167" t="str">
        <f>IF('Lineær programmering opg 4'!$D$8=0,"-",'Lineær programmering opg 4'!$G$8)</f>
        <v>-</v>
      </c>
      <c r="J4892" s="295">
        <f>A4892*'Lineær programmering opg 4'!$C$11+Datatabel!C4892*'Lineær programmering opg 4'!$D$11</f>
        <v>43466.699999999837</v>
      </c>
      <c r="K4892" s="9">
        <f t="shared" si="382"/>
        <v>0</v>
      </c>
      <c r="L4892" s="9">
        <f t="shared" si="383"/>
        <v>0</v>
      </c>
    </row>
    <row r="4893" spans="1:12" ht="15" x14ac:dyDescent="0.25">
      <c r="A4893" s="167">
        <f t="shared" si="381"/>
        <v>122.64000000001292</v>
      </c>
      <c r="B4893" s="325">
        <f t="shared" si="384"/>
        <v>0.51100000000005386</v>
      </c>
      <c r="C4893" s="167">
        <f t="shared" si="380"/>
        <v>208.01999999999029</v>
      </c>
      <c r="D4893" s="167">
        <f>IF('Lineær programmering opg 4'!$M$4=0,"-",(-A4893+'Lineær programmering opg 4'!$M$4)/'Lineær programmering opg 4'!$K$4*-1)</f>
        <v>234.71999999997416</v>
      </c>
      <c r="E4893" s="167">
        <f>IF('Lineær programmering opg 4'!$M$5=0,"-",(-A4893+'Lineær programmering opg 4'!$M$5)/'Lineær programmering opg 4'!$K$5*-1)</f>
        <v>208.01999999999029</v>
      </c>
      <c r="F4893" s="167" t="str">
        <f>IF('Lineær programmering opg 4'!$E$6=0,"-",(-A4893+'Lineær programmering opg 4'!$M$6)/'Lineær programmering opg 4'!$K$6*-1)</f>
        <v>-</v>
      </c>
      <c r="G4893" s="167" t="str">
        <f>IF('Lineær programmering opg 4'!$D$7=0,"-",((-A4893+'Lineær programmering opg 4'!$M$7)/'Lineær programmering opg 4'!$K$7)*-1)</f>
        <v>-</v>
      </c>
      <c r="H4893" s="167" t="str">
        <f>IF('Lineær programmering opg 4'!$C$8=0,"-",((-A4893+'Lineær programmering opg 4'!$M$8)/'Lineær programmering opg 4'!$K$8)*-1)</f>
        <v>-</v>
      </c>
      <c r="I4893" s="167" t="str">
        <f>IF('Lineær programmering opg 4'!$D$8=0,"-",'Lineær programmering opg 4'!$G$8)</f>
        <v>-</v>
      </c>
      <c r="J4893" s="295">
        <f>A4893*'Lineær programmering opg 4'!$C$11+Datatabel!C4893*'Lineær programmering opg 4'!$D$11</f>
        <v>43466.99999999984</v>
      </c>
      <c r="K4893" s="9">
        <f t="shared" si="382"/>
        <v>0</v>
      </c>
      <c r="L4893" s="9">
        <f t="shared" si="383"/>
        <v>0</v>
      </c>
    </row>
    <row r="4894" spans="1:12" ht="15" x14ac:dyDescent="0.25">
      <c r="A4894" s="167">
        <f t="shared" si="381"/>
        <v>122.61600000001293</v>
      </c>
      <c r="B4894" s="325">
        <f t="shared" si="384"/>
        <v>0.51090000000005387</v>
      </c>
      <c r="C4894" s="167">
        <f t="shared" si="380"/>
        <v>208.03799999999029</v>
      </c>
      <c r="D4894" s="167">
        <f>IF('Lineær programmering opg 4'!$M$4=0,"-",(-A4894+'Lineær programmering opg 4'!$M$4)/'Lineær programmering opg 4'!$K$4*-1)</f>
        <v>234.76799999997414</v>
      </c>
      <c r="E4894" s="167">
        <f>IF('Lineær programmering opg 4'!$M$5=0,"-",(-A4894+'Lineær programmering opg 4'!$M$5)/'Lineær programmering opg 4'!$K$5*-1)</f>
        <v>208.03799999999029</v>
      </c>
      <c r="F4894" s="167" t="str">
        <f>IF('Lineær programmering opg 4'!$E$6=0,"-",(-A4894+'Lineær programmering opg 4'!$M$6)/'Lineær programmering opg 4'!$K$6*-1)</f>
        <v>-</v>
      </c>
      <c r="G4894" s="167" t="str">
        <f>IF('Lineær programmering opg 4'!$D$7=0,"-",((-A4894+'Lineær programmering opg 4'!$M$7)/'Lineær programmering opg 4'!$K$7)*-1)</f>
        <v>-</v>
      </c>
      <c r="H4894" s="167" t="str">
        <f>IF('Lineær programmering opg 4'!$C$8=0,"-",((-A4894+'Lineær programmering opg 4'!$M$8)/'Lineær programmering opg 4'!$K$8)*-1)</f>
        <v>-</v>
      </c>
      <c r="I4894" s="167" t="str">
        <f>IF('Lineær programmering opg 4'!$D$8=0,"-",'Lineær programmering opg 4'!$G$8)</f>
        <v>-</v>
      </c>
      <c r="J4894" s="295">
        <f>A4894*'Lineær programmering opg 4'!$C$11+Datatabel!C4894*'Lineær programmering opg 4'!$D$11</f>
        <v>43467.299999999836</v>
      </c>
      <c r="K4894" s="9">
        <f t="shared" si="382"/>
        <v>0</v>
      </c>
      <c r="L4894" s="9">
        <f t="shared" si="383"/>
        <v>0</v>
      </c>
    </row>
    <row r="4895" spans="1:12" ht="15" x14ac:dyDescent="0.25">
      <c r="A4895" s="167">
        <f t="shared" si="381"/>
        <v>122.59200000001293</v>
      </c>
      <c r="B4895" s="325">
        <f t="shared" si="384"/>
        <v>0.51080000000005388</v>
      </c>
      <c r="C4895" s="167">
        <f t="shared" si="380"/>
        <v>208.05599999999029</v>
      </c>
      <c r="D4895" s="167">
        <f>IF('Lineær programmering opg 4'!$M$4=0,"-",(-A4895+'Lineær programmering opg 4'!$M$4)/'Lineær programmering opg 4'!$K$4*-1)</f>
        <v>234.81599999997414</v>
      </c>
      <c r="E4895" s="167">
        <f>IF('Lineær programmering opg 4'!$M$5=0,"-",(-A4895+'Lineær programmering opg 4'!$M$5)/'Lineær programmering opg 4'!$K$5*-1)</f>
        <v>208.05599999999029</v>
      </c>
      <c r="F4895" s="167" t="str">
        <f>IF('Lineær programmering opg 4'!$E$6=0,"-",(-A4895+'Lineær programmering opg 4'!$M$6)/'Lineær programmering opg 4'!$K$6*-1)</f>
        <v>-</v>
      </c>
      <c r="G4895" s="167" t="str">
        <f>IF('Lineær programmering opg 4'!$D$7=0,"-",((-A4895+'Lineær programmering opg 4'!$M$7)/'Lineær programmering opg 4'!$K$7)*-1)</f>
        <v>-</v>
      </c>
      <c r="H4895" s="167" t="str">
        <f>IF('Lineær programmering opg 4'!$C$8=0,"-",((-A4895+'Lineær programmering opg 4'!$M$8)/'Lineær programmering opg 4'!$K$8)*-1)</f>
        <v>-</v>
      </c>
      <c r="I4895" s="167" t="str">
        <f>IF('Lineær programmering opg 4'!$D$8=0,"-",'Lineær programmering opg 4'!$G$8)</f>
        <v>-</v>
      </c>
      <c r="J4895" s="295">
        <f>A4895*'Lineær programmering opg 4'!$C$11+Datatabel!C4895*'Lineær programmering opg 4'!$D$11</f>
        <v>43467.599999999831</v>
      </c>
      <c r="K4895" s="9">
        <f t="shared" si="382"/>
        <v>0</v>
      </c>
      <c r="L4895" s="9">
        <f t="shared" si="383"/>
        <v>0</v>
      </c>
    </row>
    <row r="4896" spans="1:12" ht="15" x14ac:dyDescent="0.25">
      <c r="A4896" s="167">
        <f t="shared" si="381"/>
        <v>122.56800000001293</v>
      </c>
      <c r="B4896" s="325">
        <f t="shared" si="384"/>
        <v>0.51070000000005389</v>
      </c>
      <c r="C4896" s="167">
        <f t="shared" si="380"/>
        <v>208.07399999999029</v>
      </c>
      <c r="D4896" s="167">
        <f>IF('Lineær programmering opg 4'!$M$4=0,"-",(-A4896+'Lineær programmering opg 4'!$M$4)/'Lineær programmering opg 4'!$K$4*-1)</f>
        <v>234.86399999997414</v>
      </c>
      <c r="E4896" s="167">
        <f>IF('Lineær programmering opg 4'!$M$5=0,"-",(-A4896+'Lineær programmering opg 4'!$M$5)/'Lineær programmering opg 4'!$K$5*-1)</f>
        <v>208.07399999999029</v>
      </c>
      <c r="F4896" s="167" t="str">
        <f>IF('Lineær programmering opg 4'!$E$6=0,"-",(-A4896+'Lineær programmering opg 4'!$M$6)/'Lineær programmering opg 4'!$K$6*-1)</f>
        <v>-</v>
      </c>
      <c r="G4896" s="167" t="str">
        <f>IF('Lineær programmering opg 4'!$D$7=0,"-",((-A4896+'Lineær programmering opg 4'!$M$7)/'Lineær programmering opg 4'!$K$7)*-1)</f>
        <v>-</v>
      </c>
      <c r="H4896" s="167" t="str">
        <f>IF('Lineær programmering opg 4'!$C$8=0,"-",((-A4896+'Lineær programmering opg 4'!$M$8)/'Lineær programmering opg 4'!$K$8)*-1)</f>
        <v>-</v>
      </c>
      <c r="I4896" s="167" t="str">
        <f>IF('Lineær programmering opg 4'!$D$8=0,"-",'Lineær programmering opg 4'!$G$8)</f>
        <v>-</v>
      </c>
      <c r="J4896" s="295">
        <f>A4896*'Lineær programmering opg 4'!$C$11+Datatabel!C4896*'Lineær programmering opg 4'!$D$11</f>
        <v>43467.899999999834</v>
      </c>
      <c r="K4896" s="9">
        <f t="shared" si="382"/>
        <v>0</v>
      </c>
      <c r="L4896" s="9">
        <f t="shared" si="383"/>
        <v>0</v>
      </c>
    </row>
    <row r="4897" spans="1:12" ht="15" x14ac:dyDescent="0.25">
      <c r="A4897" s="167">
        <f t="shared" si="381"/>
        <v>122.54400000001294</v>
      </c>
      <c r="B4897" s="325">
        <f t="shared" si="384"/>
        <v>0.5106000000000539</v>
      </c>
      <c r="C4897" s="167">
        <f t="shared" si="380"/>
        <v>208.09199999999029</v>
      </c>
      <c r="D4897" s="167">
        <f>IF('Lineær programmering opg 4'!$M$4=0,"-",(-A4897+'Lineær programmering opg 4'!$M$4)/'Lineær programmering opg 4'!$K$4*-1)</f>
        <v>234.91199999997411</v>
      </c>
      <c r="E4897" s="167">
        <f>IF('Lineær programmering opg 4'!$M$5=0,"-",(-A4897+'Lineær programmering opg 4'!$M$5)/'Lineær programmering opg 4'!$K$5*-1)</f>
        <v>208.09199999999029</v>
      </c>
      <c r="F4897" s="167" t="str">
        <f>IF('Lineær programmering opg 4'!$E$6=0,"-",(-A4897+'Lineær programmering opg 4'!$M$6)/'Lineær programmering opg 4'!$K$6*-1)</f>
        <v>-</v>
      </c>
      <c r="G4897" s="167" t="str">
        <f>IF('Lineær programmering opg 4'!$D$7=0,"-",((-A4897+'Lineær programmering opg 4'!$M$7)/'Lineær programmering opg 4'!$K$7)*-1)</f>
        <v>-</v>
      </c>
      <c r="H4897" s="167" t="str">
        <f>IF('Lineær programmering opg 4'!$C$8=0,"-",((-A4897+'Lineær programmering opg 4'!$M$8)/'Lineær programmering opg 4'!$K$8)*-1)</f>
        <v>-</v>
      </c>
      <c r="I4897" s="167" t="str">
        <f>IF('Lineær programmering opg 4'!$D$8=0,"-",'Lineær programmering opg 4'!$G$8)</f>
        <v>-</v>
      </c>
      <c r="J4897" s="295">
        <f>A4897*'Lineær programmering opg 4'!$C$11+Datatabel!C4897*'Lineær programmering opg 4'!$D$11</f>
        <v>43468.199999999837</v>
      </c>
      <c r="K4897" s="9">
        <f t="shared" si="382"/>
        <v>0</v>
      </c>
      <c r="L4897" s="9">
        <f t="shared" si="383"/>
        <v>0</v>
      </c>
    </row>
    <row r="4898" spans="1:12" ht="15" x14ac:dyDescent="0.25">
      <c r="A4898" s="167">
        <f t="shared" si="381"/>
        <v>122.52000000001294</v>
      </c>
      <c r="B4898" s="325">
        <f t="shared" si="384"/>
        <v>0.51050000000005391</v>
      </c>
      <c r="C4898" s="167">
        <f t="shared" si="380"/>
        <v>208.10999999999029</v>
      </c>
      <c r="D4898" s="167">
        <f>IF('Lineær programmering opg 4'!$M$4=0,"-",(-A4898+'Lineær programmering opg 4'!$M$4)/'Lineær programmering opg 4'!$K$4*-1)</f>
        <v>234.95999999997412</v>
      </c>
      <c r="E4898" s="167">
        <f>IF('Lineær programmering opg 4'!$M$5=0,"-",(-A4898+'Lineær programmering opg 4'!$M$5)/'Lineær programmering opg 4'!$K$5*-1)</f>
        <v>208.10999999999029</v>
      </c>
      <c r="F4898" s="167" t="str">
        <f>IF('Lineær programmering opg 4'!$E$6=0,"-",(-A4898+'Lineær programmering opg 4'!$M$6)/'Lineær programmering opg 4'!$K$6*-1)</f>
        <v>-</v>
      </c>
      <c r="G4898" s="167" t="str">
        <f>IF('Lineær programmering opg 4'!$D$7=0,"-",((-A4898+'Lineær programmering opg 4'!$M$7)/'Lineær programmering opg 4'!$K$7)*-1)</f>
        <v>-</v>
      </c>
      <c r="H4898" s="167" t="str">
        <f>IF('Lineær programmering opg 4'!$C$8=0,"-",((-A4898+'Lineær programmering opg 4'!$M$8)/'Lineær programmering opg 4'!$K$8)*-1)</f>
        <v>-</v>
      </c>
      <c r="I4898" s="167" t="str">
        <f>IF('Lineær programmering opg 4'!$D$8=0,"-",'Lineær programmering opg 4'!$G$8)</f>
        <v>-</v>
      </c>
      <c r="J4898" s="295">
        <f>A4898*'Lineær programmering opg 4'!$C$11+Datatabel!C4898*'Lineær programmering opg 4'!$D$11</f>
        <v>43468.49999999984</v>
      </c>
      <c r="K4898" s="9">
        <f t="shared" si="382"/>
        <v>0</v>
      </c>
      <c r="L4898" s="9">
        <f t="shared" si="383"/>
        <v>0</v>
      </c>
    </row>
    <row r="4899" spans="1:12" ht="15" x14ac:dyDescent="0.25">
      <c r="A4899" s="167">
        <f t="shared" si="381"/>
        <v>122.49600000001294</v>
      </c>
      <c r="B4899" s="325">
        <f t="shared" si="384"/>
        <v>0.51040000000005392</v>
      </c>
      <c r="C4899" s="167">
        <f t="shared" si="380"/>
        <v>208.12799999999029</v>
      </c>
      <c r="D4899" s="167">
        <f>IF('Lineær programmering opg 4'!$M$4=0,"-",(-A4899+'Lineær programmering opg 4'!$M$4)/'Lineær programmering opg 4'!$K$4*-1)</f>
        <v>235.00799999997412</v>
      </c>
      <c r="E4899" s="167">
        <f>IF('Lineær programmering opg 4'!$M$5=0,"-",(-A4899+'Lineær programmering opg 4'!$M$5)/'Lineær programmering opg 4'!$K$5*-1)</f>
        <v>208.12799999999029</v>
      </c>
      <c r="F4899" s="167" t="str">
        <f>IF('Lineær programmering opg 4'!$E$6=0,"-",(-A4899+'Lineær programmering opg 4'!$M$6)/'Lineær programmering opg 4'!$K$6*-1)</f>
        <v>-</v>
      </c>
      <c r="G4899" s="167" t="str">
        <f>IF('Lineær programmering opg 4'!$D$7=0,"-",((-A4899+'Lineær programmering opg 4'!$M$7)/'Lineær programmering opg 4'!$K$7)*-1)</f>
        <v>-</v>
      </c>
      <c r="H4899" s="167" t="str">
        <f>IF('Lineær programmering opg 4'!$C$8=0,"-",((-A4899+'Lineær programmering opg 4'!$M$8)/'Lineær programmering opg 4'!$K$8)*-1)</f>
        <v>-</v>
      </c>
      <c r="I4899" s="167" t="str">
        <f>IF('Lineær programmering opg 4'!$D$8=0,"-",'Lineær programmering opg 4'!$G$8)</f>
        <v>-</v>
      </c>
      <c r="J4899" s="295">
        <f>A4899*'Lineær programmering opg 4'!$C$11+Datatabel!C4899*'Lineær programmering opg 4'!$D$11</f>
        <v>43468.799999999843</v>
      </c>
      <c r="K4899" s="9">
        <f t="shared" si="382"/>
        <v>0</v>
      </c>
      <c r="L4899" s="9">
        <f t="shared" si="383"/>
        <v>0</v>
      </c>
    </row>
    <row r="4900" spans="1:12" ht="15" x14ac:dyDescent="0.25">
      <c r="A4900" s="167">
        <f t="shared" si="381"/>
        <v>122.47200000001294</v>
      </c>
      <c r="B4900" s="325">
        <f t="shared" si="384"/>
        <v>0.51030000000005393</v>
      </c>
      <c r="C4900" s="167">
        <f t="shared" si="380"/>
        <v>208.14599999999029</v>
      </c>
      <c r="D4900" s="167">
        <f>IF('Lineær programmering opg 4'!$M$4=0,"-",(-A4900+'Lineær programmering opg 4'!$M$4)/'Lineær programmering opg 4'!$K$4*-1)</f>
        <v>235.05599999997412</v>
      </c>
      <c r="E4900" s="167">
        <f>IF('Lineær programmering opg 4'!$M$5=0,"-",(-A4900+'Lineær programmering opg 4'!$M$5)/'Lineær programmering opg 4'!$K$5*-1)</f>
        <v>208.14599999999029</v>
      </c>
      <c r="F4900" s="167" t="str">
        <f>IF('Lineær programmering opg 4'!$E$6=0,"-",(-A4900+'Lineær programmering opg 4'!$M$6)/'Lineær programmering opg 4'!$K$6*-1)</f>
        <v>-</v>
      </c>
      <c r="G4900" s="167" t="str">
        <f>IF('Lineær programmering opg 4'!$D$7=0,"-",((-A4900+'Lineær programmering opg 4'!$M$7)/'Lineær programmering opg 4'!$K$7)*-1)</f>
        <v>-</v>
      </c>
      <c r="H4900" s="167" t="str">
        <f>IF('Lineær programmering opg 4'!$C$8=0,"-",((-A4900+'Lineær programmering opg 4'!$M$8)/'Lineær programmering opg 4'!$K$8)*-1)</f>
        <v>-</v>
      </c>
      <c r="I4900" s="167" t="str">
        <f>IF('Lineær programmering opg 4'!$D$8=0,"-",'Lineær programmering opg 4'!$G$8)</f>
        <v>-</v>
      </c>
      <c r="J4900" s="295">
        <f>A4900*'Lineær programmering opg 4'!$C$11+Datatabel!C4900*'Lineær programmering opg 4'!$D$11</f>
        <v>43469.099999999838</v>
      </c>
      <c r="K4900" s="9">
        <f t="shared" si="382"/>
        <v>0</v>
      </c>
      <c r="L4900" s="9">
        <f t="shared" si="383"/>
        <v>0</v>
      </c>
    </row>
    <row r="4901" spans="1:12" ht="15" x14ac:dyDescent="0.25">
      <c r="A4901" s="167">
        <f t="shared" si="381"/>
        <v>122.44800000001294</v>
      </c>
      <c r="B4901" s="325">
        <f t="shared" si="384"/>
        <v>0.51020000000005394</v>
      </c>
      <c r="C4901" s="167">
        <f t="shared" si="380"/>
        <v>208.1639999999903</v>
      </c>
      <c r="D4901" s="167">
        <f>IF('Lineær programmering opg 4'!$M$4=0,"-",(-A4901+'Lineær programmering opg 4'!$M$4)/'Lineær programmering opg 4'!$K$4*-1)</f>
        <v>235.10399999997412</v>
      </c>
      <c r="E4901" s="167">
        <f>IF('Lineær programmering opg 4'!$M$5=0,"-",(-A4901+'Lineær programmering opg 4'!$M$5)/'Lineær programmering opg 4'!$K$5*-1)</f>
        <v>208.1639999999903</v>
      </c>
      <c r="F4901" s="167" t="str">
        <f>IF('Lineær programmering opg 4'!$E$6=0,"-",(-A4901+'Lineær programmering opg 4'!$M$6)/'Lineær programmering opg 4'!$K$6*-1)</f>
        <v>-</v>
      </c>
      <c r="G4901" s="167" t="str">
        <f>IF('Lineær programmering opg 4'!$D$7=0,"-",((-A4901+'Lineær programmering opg 4'!$M$7)/'Lineær programmering opg 4'!$K$7)*-1)</f>
        <v>-</v>
      </c>
      <c r="H4901" s="167" t="str">
        <f>IF('Lineær programmering opg 4'!$C$8=0,"-",((-A4901+'Lineær programmering opg 4'!$M$8)/'Lineær programmering opg 4'!$K$8)*-1)</f>
        <v>-</v>
      </c>
      <c r="I4901" s="167" t="str">
        <f>IF('Lineær programmering opg 4'!$D$8=0,"-",'Lineær programmering opg 4'!$G$8)</f>
        <v>-</v>
      </c>
      <c r="J4901" s="295">
        <f>A4901*'Lineær programmering opg 4'!$C$11+Datatabel!C4901*'Lineær programmering opg 4'!$D$11</f>
        <v>43469.399999999834</v>
      </c>
      <c r="K4901" s="9">
        <f t="shared" si="382"/>
        <v>0</v>
      </c>
      <c r="L4901" s="9">
        <f t="shared" si="383"/>
        <v>0</v>
      </c>
    </row>
    <row r="4902" spans="1:12" ht="15" x14ac:dyDescent="0.25">
      <c r="A4902" s="167">
        <f t="shared" si="381"/>
        <v>122.42400000001295</v>
      </c>
      <c r="B4902" s="325">
        <f t="shared" si="384"/>
        <v>0.51010000000005395</v>
      </c>
      <c r="C4902" s="167">
        <f t="shared" si="380"/>
        <v>208.1819999999903</v>
      </c>
      <c r="D4902" s="167">
        <f>IF('Lineær programmering opg 4'!$M$4=0,"-",(-A4902+'Lineær programmering opg 4'!$M$4)/'Lineær programmering opg 4'!$K$4*-1)</f>
        <v>235.15199999997409</v>
      </c>
      <c r="E4902" s="167">
        <f>IF('Lineær programmering opg 4'!$M$5=0,"-",(-A4902+'Lineær programmering opg 4'!$M$5)/'Lineær programmering opg 4'!$K$5*-1)</f>
        <v>208.1819999999903</v>
      </c>
      <c r="F4902" s="167" t="str">
        <f>IF('Lineær programmering opg 4'!$E$6=0,"-",(-A4902+'Lineær programmering opg 4'!$M$6)/'Lineær programmering opg 4'!$K$6*-1)</f>
        <v>-</v>
      </c>
      <c r="G4902" s="167" t="str">
        <f>IF('Lineær programmering opg 4'!$D$7=0,"-",((-A4902+'Lineær programmering opg 4'!$M$7)/'Lineær programmering opg 4'!$K$7)*-1)</f>
        <v>-</v>
      </c>
      <c r="H4902" s="167" t="str">
        <f>IF('Lineær programmering opg 4'!$C$8=0,"-",((-A4902+'Lineær programmering opg 4'!$M$8)/'Lineær programmering opg 4'!$K$8)*-1)</f>
        <v>-</v>
      </c>
      <c r="I4902" s="167" t="str">
        <f>IF('Lineær programmering opg 4'!$D$8=0,"-",'Lineær programmering opg 4'!$G$8)</f>
        <v>-</v>
      </c>
      <c r="J4902" s="295">
        <f>A4902*'Lineær programmering opg 4'!$C$11+Datatabel!C4902*'Lineær programmering opg 4'!$D$11</f>
        <v>43469.699999999837</v>
      </c>
      <c r="K4902" s="9">
        <f t="shared" si="382"/>
        <v>0</v>
      </c>
      <c r="L4902" s="9">
        <f t="shared" si="383"/>
        <v>0</v>
      </c>
    </row>
    <row r="4903" spans="1:12" ht="15" x14ac:dyDescent="0.25">
      <c r="A4903" s="167">
        <f t="shared" si="381"/>
        <v>122.40000000001295</v>
      </c>
      <c r="B4903" s="325">
        <f t="shared" si="384"/>
        <v>0.51000000000005397</v>
      </c>
      <c r="C4903" s="167">
        <f t="shared" si="380"/>
        <v>208.1999999999903</v>
      </c>
      <c r="D4903" s="167">
        <f>IF('Lineær programmering opg 4'!$M$4=0,"-",(-A4903+'Lineær programmering opg 4'!$M$4)/'Lineær programmering opg 4'!$K$4*-1)</f>
        <v>235.1999999999741</v>
      </c>
      <c r="E4903" s="167">
        <f>IF('Lineær programmering opg 4'!$M$5=0,"-",(-A4903+'Lineær programmering opg 4'!$M$5)/'Lineær programmering opg 4'!$K$5*-1)</f>
        <v>208.1999999999903</v>
      </c>
      <c r="F4903" s="167" t="str">
        <f>IF('Lineær programmering opg 4'!$E$6=0,"-",(-A4903+'Lineær programmering opg 4'!$M$6)/'Lineær programmering opg 4'!$K$6*-1)</f>
        <v>-</v>
      </c>
      <c r="G4903" s="167" t="str">
        <f>IF('Lineær programmering opg 4'!$D$7=0,"-",((-A4903+'Lineær programmering opg 4'!$M$7)/'Lineær programmering opg 4'!$K$7)*-1)</f>
        <v>-</v>
      </c>
      <c r="H4903" s="167" t="str">
        <f>IF('Lineær programmering opg 4'!$C$8=0,"-",((-A4903+'Lineær programmering opg 4'!$M$8)/'Lineær programmering opg 4'!$K$8)*-1)</f>
        <v>-</v>
      </c>
      <c r="I4903" s="167" t="str">
        <f>IF('Lineær programmering opg 4'!$D$8=0,"-",'Lineær programmering opg 4'!$G$8)</f>
        <v>-</v>
      </c>
      <c r="J4903" s="295">
        <f>A4903*'Lineær programmering opg 4'!$C$11+Datatabel!C4903*'Lineær programmering opg 4'!$D$11</f>
        <v>43469.99999999984</v>
      </c>
      <c r="K4903" s="9">
        <f t="shared" si="382"/>
        <v>0</v>
      </c>
      <c r="L4903" s="9">
        <f t="shared" si="383"/>
        <v>0</v>
      </c>
    </row>
    <row r="4904" spans="1:12" ht="15" x14ac:dyDescent="0.25">
      <c r="A4904" s="167">
        <f t="shared" si="381"/>
        <v>122.37600000001295</v>
      </c>
      <c r="B4904" s="325">
        <f t="shared" si="384"/>
        <v>0.50990000000005398</v>
      </c>
      <c r="C4904" s="167">
        <f t="shared" si="380"/>
        <v>208.2179999999903</v>
      </c>
      <c r="D4904" s="167">
        <f>IF('Lineær programmering opg 4'!$M$4=0,"-",(-A4904+'Lineær programmering opg 4'!$M$4)/'Lineær programmering opg 4'!$K$4*-1)</f>
        <v>235.2479999999741</v>
      </c>
      <c r="E4904" s="167">
        <f>IF('Lineær programmering opg 4'!$M$5=0,"-",(-A4904+'Lineær programmering opg 4'!$M$5)/'Lineær programmering opg 4'!$K$5*-1)</f>
        <v>208.2179999999903</v>
      </c>
      <c r="F4904" s="167" t="str">
        <f>IF('Lineær programmering opg 4'!$E$6=0,"-",(-A4904+'Lineær programmering opg 4'!$M$6)/'Lineær programmering opg 4'!$K$6*-1)</f>
        <v>-</v>
      </c>
      <c r="G4904" s="167" t="str">
        <f>IF('Lineær programmering opg 4'!$D$7=0,"-",((-A4904+'Lineær programmering opg 4'!$M$7)/'Lineær programmering opg 4'!$K$7)*-1)</f>
        <v>-</v>
      </c>
      <c r="H4904" s="167" t="str">
        <f>IF('Lineær programmering opg 4'!$C$8=0,"-",((-A4904+'Lineær programmering opg 4'!$M$8)/'Lineær programmering opg 4'!$K$8)*-1)</f>
        <v>-</v>
      </c>
      <c r="I4904" s="167" t="str">
        <f>IF('Lineær programmering opg 4'!$D$8=0,"-",'Lineær programmering opg 4'!$G$8)</f>
        <v>-</v>
      </c>
      <c r="J4904" s="295">
        <f>A4904*'Lineær programmering opg 4'!$C$11+Datatabel!C4904*'Lineær programmering opg 4'!$D$11</f>
        <v>43470.299999999843</v>
      </c>
      <c r="K4904" s="9">
        <f t="shared" si="382"/>
        <v>0</v>
      </c>
      <c r="L4904" s="9">
        <f t="shared" si="383"/>
        <v>0</v>
      </c>
    </row>
    <row r="4905" spans="1:12" ht="15" x14ac:dyDescent="0.25">
      <c r="A4905" s="167">
        <f t="shared" si="381"/>
        <v>122.35200000001296</v>
      </c>
      <c r="B4905" s="325">
        <f t="shared" si="384"/>
        <v>0.50980000000005399</v>
      </c>
      <c r="C4905" s="167">
        <f t="shared" si="380"/>
        <v>208.2359999999903</v>
      </c>
      <c r="D4905" s="167">
        <f>IF('Lineær programmering opg 4'!$M$4=0,"-",(-A4905+'Lineær programmering opg 4'!$M$4)/'Lineær programmering opg 4'!$K$4*-1)</f>
        <v>235.29599999997407</v>
      </c>
      <c r="E4905" s="167">
        <f>IF('Lineær programmering opg 4'!$M$5=0,"-",(-A4905+'Lineær programmering opg 4'!$M$5)/'Lineær programmering opg 4'!$K$5*-1)</f>
        <v>208.2359999999903</v>
      </c>
      <c r="F4905" s="167" t="str">
        <f>IF('Lineær programmering opg 4'!$E$6=0,"-",(-A4905+'Lineær programmering opg 4'!$M$6)/'Lineær programmering opg 4'!$K$6*-1)</f>
        <v>-</v>
      </c>
      <c r="G4905" s="167" t="str">
        <f>IF('Lineær programmering opg 4'!$D$7=0,"-",((-A4905+'Lineær programmering opg 4'!$M$7)/'Lineær programmering opg 4'!$K$7)*-1)</f>
        <v>-</v>
      </c>
      <c r="H4905" s="167" t="str">
        <f>IF('Lineær programmering opg 4'!$C$8=0,"-",((-A4905+'Lineær programmering opg 4'!$M$8)/'Lineær programmering opg 4'!$K$8)*-1)</f>
        <v>-</v>
      </c>
      <c r="I4905" s="167" t="str">
        <f>IF('Lineær programmering opg 4'!$D$8=0,"-",'Lineær programmering opg 4'!$G$8)</f>
        <v>-</v>
      </c>
      <c r="J4905" s="295">
        <f>A4905*'Lineær programmering opg 4'!$C$11+Datatabel!C4905*'Lineær programmering opg 4'!$D$11</f>
        <v>43470.599999999846</v>
      </c>
      <c r="K4905" s="9">
        <f t="shared" si="382"/>
        <v>0</v>
      </c>
      <c r="L4905" s="9">
        <f t="shared" si="383"/>
        <v>0</v>
      </c>
    </row>
    <row r="4906" spans="1:12" ht="15" x14ac:dyDescent="0.25">
      <c r="A4906" s="167">
        <f t="shared" si="381"/>
        <v>122.32800000001296</v>
      </c>
      <c r="B4906" s="325">
        <f t="shared" si="384"/>
        <v>0.509700000000054</v>
      </c>
      <c r="C4906" s="167">
        <f t="shared" si="380"/>
        <v>208.2539999999903</v>
      </c>
      <c r="D4906" s="167">
        <f>IF('Lineær programmering opg 4'!$M$4=0,"-",(-A4906+'Lineær programmering opg 4'!$M$4)/'Lineær programmering opg 4'!$K$4*-1)</f>
        <v>235.34399999997407</v>
      </c>
      <c r="E4906" s="167">
        <f>IF('Lineær programmering opg 4'!$M$5=0,"-",(-A4906+'Lineær programmering opg 4'!$M$5)/'Lineær programmering opg 4'!$K$5*-1)</f>
        <v>208.2539999999903</v>
      </c>
      <c r="F4906" s="167" t="str">
        <f>IF('Lineær programmering opg 4'!$E$6=0,"-",(-A4906+'Lineær programmering opg 4'!$M$6)/'Lineær programmering opg 4'!$K$6*-1)</f>
        <v>-</v>
      </c>
      <c r="G4906" s="167" t="str">
        <f>IF('Lineær programmering opg 4'!$D$7=0,"-",((-A4906+'Lineær programmering opg 4'!$M$7)/'Lineær programmering opg 4'!$K$7)*-1)</f>
        <v>-</v>
      </c>
      <c r="H4906" s="167" t="str">
        <f>IF('Lineær programmering opg 4'!$C$8=0,"-",((-A4906+'Lineær programmering opg 4'!$M$8)/'Lineær programmering opg 4'!$K$8)*-1)</f>
        <v>-</v>
      </c>
      <c r="I4906" s="167" t="str">
        <f>IF('Lineær programmering opg 4'!$D$8=0,"-",'Lineær programmering opg 4'!$G$8)</f>
        <v>-</v>
      </c>
      <c r="J4906" s="295">
        <f>A4906*'Lineær programmering opg 4'!$C$11+Datatabel!C4906*'Lineær programmering opg 4'!$D$11</f>
        <v>43470.899999999841</v>
      </c>
      <c r="K4906" s="9">
        <f t="shared" si="382"/>
        <v>0</v>
      </c>
      <c r="L4906" s="9">
        <f t="shared" si="383"/>
        <v>0</v>
      </c>
    </row>
    <row r="4907" spans="1:12" ht="15" x14ac:dyDescent="0.25">
      <c r="A4907" s="167">
        <f t="shared" si="381"/>
        <v>122.30400000001296</v>
      </c>
      <c r="B4907" s="325">
        <f t="shared" si="384"/>
        <v>0.50960000000005401</v>
      </c>
      <c r="C4907" s="167">
        <f t="shared" si="380"/>
        <v>208.2719999999903</v>
      </c>
      <c r="D4907" s="167">
        <f>IF('Lineær programmering opg 4'!$M$4=0,"-",(-A4907+'Lineær programmering opg 4'!$M$4)/'Lineær programmering opg 4'!$K$4*-1)</f>
        <v>235.39199999997408</v>
      </c>
      <c r="E4907" s="167">
        <f>IF('Lineær programmering opg 4'!$M$5=0,"-",(-A4907+'Lineær programmering opg 4'!$M$5)/'Lineær programmering opg 4'!$K$5*-1)</f>
        <v>208.2719999999903</v>
      </c>
      <c r="F4907" s="167" t="str">
        <f>IF('Lineær programmering opg 4'!$E$6=0,"-",(-A4907+'Lineær programmering opg 4'!$M$6)/'Lineær programmering opg 4'!$K$6*-1)</f>
        <v>-</v>
      </c>
      <c r="G4907" s="167" t="str">
        <f>IF('Lineær programmering opg 4'!$D$7=0,"-",((-A4907+'Lineær programmering opg 4'!$M$7)/'Lineær programmering opg 4'!$K$7)*-1)</f>
        <v>-</v>
      </c>
      <c r="H4907" s="167" t="str">
        <f>IF('Lineær programmering opg 4'!$C$8=0,"-",((-A4907+'Lineær programmering opg 4'!$M$8)/'Lineær programmering opg 4'!$K$8)*-1)</f>
        <v>-</v>
      </c>
      <c r="I4907" s="167" t="str">
        <f>IF('Lineær programmering opg 4'!$D$8=0,"-",'Lineær programmering opg 4'!$G$8)</f>
        <v>-</v>
      </c>
      <c r="J4907" s="295">
        <f>A4907*'Lineær programmering opg 4'!$C$11+Datatabel!C4907*'Lineær programmering opg 4'!$D$11</f>
        <v>43471.199999999837</v>
      </c>
      <c r="K4907" s="9">
        <f t="shared" si="382"/>
        <v>0</v>
      </c>
      <c r="L4907" s="9">
        <f t="shared" si="383"/>
        <v>0</v>
      </c>
    </row>
    <row r="4908" spans="1:12" ht="15" x14ac:dyDescent="0.25">
      <c r="A4908" s="167">
        <f t="shared" si="381"/>
        <v>122.28000000001296</v>
      </c>
      <c r="B4908" s="325">
        <f t="shared" si="384"/>
        <v>0.50950000000005402</v>
      </c>
      <c r="C4908" s="167">
        <f t="shared" si="380"/>
        <v>208.2899999999903</v>
      </c>
      <c r="D4908" s="167">
        <f>IF('Lineær programmering opg 4'!$M$4=0,"-",(-A4908+'Lineær programmering opg 4'!$M$4)/'Lineær programmering opg 4'!$K$4*-1)</f>
        <v>235.43999999997408</v>
      </c>
      <c r="E4908" s="167">
        <f>IF('Lineær programmering opg 4'!$M$5=0,"-",(-A4908+'Lineær programmering opg 4'!$M$5)/'Lineær programmering opg 4'!$K$5*-1)</f>
        <v>208.2899999999903</v>
      </c>
      <c r="F4908" s="167" t="str">
        <f>IF('Lineær programmering opg 4'!$E$6=0,"-",(-A4908+'Lineær programmering opg 4'!$M$6)/'Lineær programmering opg 4'!$K$6*-1)</f>
        <v>-</v>
      </c>
      <c r="G4908" s="167" t="str">
        <f>IF('Lineær programmering opg 4'!$D$7=0,"-",((-A4908+'Lineær programmering opg 4'!$M$7)/'Lineær programmering opg 4'!$K$7)*-1)</f>
        <v>-</v>
      </c>
      <c r="H4908" s="167" t="str">
        <f>IF('Lineær programmering opg 4'!$C$8=0,"-",((-A4908+'Lineær programmering opg 4'!$M$8)/'Lineær programmering opg 4'!$K$8)*-1)</f>
        <v>-</v>
      </c>
      <c r="I4908" s="167" t="str">
        <f>IF('Lineær programmering opg 4'!$D$8=0,"-",'Lineær programmering opg 4'!$G$8)</f>
        <v>-</v>
      </c>
      <c r="J4908" s="295">
        <f>A4908*'Lineær programmering opg 4'!$C$11+Datatabel!C4908*'Lineær programmering opg 4'!$D$11</f>
        <v>43471.49999999984</v>
      </c>
      <c r="K4908" s="9">
        <f t="shared" si="382"/>
        <v>0</v>
      </c>
      <c r="L4908" s="9">
        <f t="shared" si="383"/>
        <v>0</v>
      </c>
    </row>
    <row r="4909" spans="1:12" ht="15" x14ac:dyDescent="0.25">
      <c r="A4909" s="167">
        <f t="shared" si="381"/>
        <v>122.25600000001296</v>
      </c>
      <c r="B4909" s="325">
        <f t="shared" si="384"/>
        <v>0.50940000000005403</v>
      </c>
      <c r="C4909" s="167">
        <f t="shared" si="380"/>
        <v>208.3079999999903</v>
      </c>
      <c r="D4909" s="167">
        <f>IF('Lineær programmering opg 4'!$M$4=0,"-",(-A4909+'Lineær programmering opg 4'!$M$4)/'Lineær programmering opg 4'!$K$4*-1)</f>
        <v>235.48799999997408</v>
      </c>
      <c r="E4909" s="167">
        <f>IF('Lineær programmering opg 4'!$M$5=0,"-",(-A4909+'Lineær programmering opg 4'!$M$5)/'Lineær programmering opg 4'!$K$5*-1)</f>
        <v>208.3079999999903</v>
      </c>
      <c r="F4909" s="167" t="str">
        <f>IF('Lineær programmering opg 4'!$E$6=0,"-",(-A4909+'Lineær programmering opg 4'!$M$6)/'Lineær programmering opg 4'!$K$6*-1)</f>
        <v>-</v>
      </c>
      <c r="G4909" s="167" t="str">
        <f>IF('Lineær programmering opg 4'!$D$7=0,"-",((-A4909+'Lineær programmering opg 4'!$M$7)/'Lineær programmering opg 4'!$K$7)*-1)</f>
        <v>-</v>
      </c>
      <c r="H4909" s="167" t="str">
        <f>IF('Lineær programmering opg 4'!$C$8=0,"-",((-A4909+'Lineær programmering opg 4'!$M$8)/'Lineær programmering opg 4'!$K$8)*-1)</f>
        <v>-</v>
      </c>
      <c r="I4909" s="167" t="str">
        <f>IF('Lineær programmering opg 4'!$D$8=0,"-",'Lineær programmering opg 4'!$G$8)</f>
        <v>-</v>
      </c>
      <c r="J4909" s="295">
        <f>A4909*'Lineær programmering opg 4'!$C$11+Datatabel!C4909*'Lineær programmering opg 4'!$D$11</f>
        <v>43471.799999999843</v>
      </c>
      <c r="K4909" s="9">
        <f t="shared" si="382"/>
        <v>0</v>
      </c>
      <c r="L4909" s="9">
        <f t="shared" si="383"/>
        <v>0</v>
      </c>
    </row>
    <row r="4910" spans="1:12" ht="15" x14ac:dyDescent="0.25">
      <c r="A4910" s="167">
        <f t="shared" si="381"/>
        <v>122.23200000001297</v>
      </c>
      <c r="B4910" s="325">
        <f t="shared" si="384"/>
        <v>0.50930000000005404</v>
      </c>
      <c r="C4910" s="167">
        <f t="shared" si="380"/>
        <v>208.32599999999027</v>
      </c>
      <c r="D4910" s="167">
        <f>IF('Lineær programmering opg 4'!$M$4=0,"-",(-A4910+'Lineær programmering opg 4'!$M$4)/'Lineær programmering opg 4'!$K$4*-1)</f>
        <v>235.53599999997405</v>
      </c>
      <c r="E4910" s="167">
        <f>IF('Lineær programmering opg 4'!$M$5=0,"-",(-A4910+'Lineær programmering opg 4'!$M$5)/'Lineær programmering opg 4'!$K$5*-1)</f>
        <v>208.32599999999027</v>
      </c>
      <c r="F4910" s="167" t="str">
        <f>IF('Lineær programmering opg 4'!$E$6=0,"-",(-A4910+'Lineær programmering opg 4'!$M$6)/'Lineær programmering opg 4'!$K$6*-1)</f>
        <v>-</v>
      </c>
      <c r="G4910" s="167" t="str">
        <f>IF('Lineær programmering opg 4'!$D$7=0,"-",((-A4910+'Lineær programmering opg 4'!$M$7)/'Lineær programmering opg 4'!$K$7)*-1)</f>
        <v>-</v>
      </c>
      <c r="H4910" s="167" t="str">
        <f>IF('Lineær programmering opg 4'!$C$8=0,"-",((-A4910+'Lineær programmering opg 4'!$M$8)/'Lineær programmering opg 4'!$K$8)*-1)</f>
        <v>-</v>
      </c>
      <c r="I4910" s="167" t="str">
        <f>IF('Lineær programmering opg 4'!$D$8=0,"-",'Lineær programmering opg 4'!$G$8)</f>
        <v>-</v>
      </c>
      <c r="J4910" s="295">
        <f>A4910*'Lineær programmering opg 4'!$C$11+Datatabel!C4910*'Lineær programmering opg 4'!$D$11</f>
        <v>43472.099999999838</v>
      </c>
      <c r="K4910" s="9">
        <f t="shared" si="382"/>
        <v>0</v>
      </c>
      <c r="L4910" s="9">
        <f t="shared" si="383"/>
        <v>0</v>
      </c>
    </row>
    <row r="4911" spans="1:12" ht="15" x14ac:dyDescent="0.25">
      <c r="A4911" s="167">
        <f t="shared" si="381"/>
        <v>122.20800000001297</v>
      </c>
      <c r="B4911" s="325">
        <f t="shared" si="384"/>
        <v>0.50920000000005405</v>
      </c>
      <c r="C4911" s="167">
        <f t="shared" si="380"/>
        <v>208.34399999999027</v>
      </c>
      <c r="D4911" s="167">
        <f>IF('Lineær programmering opg 4'!$M$4=0,"-",(-A4911+'Lineær programmering opg 4'!$M$4)/'Lineær programmering opg 4'!$K$4*-1)</f>
        <v>235.58399999997405</v>
      </c>
      <c r="E4911" s="167">
        <f>IF('Lineær programmering opg 4'!$M$5=0,"-",(-A4911+'Lineær programmering opg 4'!$M$5)/'Lineær programmering opg 4'!$K$5*-1)</f>
        <v>208.34399999999027</v>
      </c>
      <c r="F4911" s="167" t="str">
        <f>IF('Lineær programmering opg 4'!$E$6=0,"-",(-A4911+'Lineær programmering opg 4'!$M$6)/'Lineær programmering opg 4'!$K$6*-1)</f>
        <v>-</v>
      </c>
      <c r="G4911" s="167" t="str">
        <f>IF('Lineær programmering opg 4'!$D$7=0,"-",((-A4911+'Lineær programmering opg 4'!$M$7)/'Lineær programmering opg 4'!$K$7)*-1)</f>
        <v>-</v>
      </c>
      <c r="H4911" s="167" t="str">
        <f>IF('Lineær programmering opg 4'!$C$8=0,"-",((-A4911+'Lineær programmering opg 4'!$M$8)/'Lineær programmering opg 4'!$K$8)*-1)</f>
        <v>-</v>
      </c>
      <c r="I4911" s="167" t="str">
        <f>IF('Lineær programmering opg 4'!$D$8=0,"-",'Lineær programmering opg 4'!$G$8)</f>
        <v>-</v>
      </c>
      <c r="J4911" s="295">
        <f>A4911*'Lineær programmering opg 4'!$C$11+Datatabel!C4911*'Lineær programmering opg 4'!$D$11</f>
        <v>43472.399999999834</v>
      </c>
      <c r="K4911" s="9">
        <f t="shared" si="382"/>
        <v>0</v>
      </c>
      <c r="L4911" s="9">
        <f t="shared" si="383"/>
        <v>0</v>
      </c>
    </row>
    <row r="4912" spans="1:12" ht="15" x14ac:dyDescent="0.25">
      <c r="A4912" s="167">
        <f t="shared" si="381"/>
        <v>122.18400000001297</v>
      </c>
      <c r="B4912" s="325">
        <f t="shared" si="384"/>
        <v>0.50910000000005406</v>
      </c>
      <c r="C4912" s="167">
        <f t="shared" si="380"/>
        <v>208.36199999999027</v>
      </c>
      <c r="D4912" s="167">
        <f>IF('Lineær programmering opg 4'!$M$4=0,"-",(-A4912+'Lineær programmering opg 4'!$M$4)/'Lineær programmering opg 4'!$K$4*-1)</f>
        <v>235.63199999997406</v>
      </c>
      <c r="E4912" s="167">
        <f>IF('Lineær programmering opg 4'!$M$5=0,"-",(-A4912+'Lineær programmering opg 4'!$M$5)/'Lineær programmering opg 4'!$K$5*-1)</f>
        <v>208.36199999999027</v>
      </c>
      <c r="F4912" s="167" t="str">
        <f>IF('Lineær programmering opg 4'!$E$6=0,"-",(-A4912+'Lineær programmering opg 4'!$M$6)/'Lineær programmering opg 4'!$K$6*-1)</f>
        <v>-</v>
      </c>
      <c r="G4912" s="167" t="str">
        <f>IF('Lineær programmering opg 4'!$D$7=0,"-",((-A4912+'Lineær programmering opg 4'!$M$7)/'Lineær programmering opg 4'!$K$7)*-1)</f>
        <v>-</v>
      </c>
      <c r="H4912" s="167" t="str">
        <f>IF('Lineær programmering opg 4'!$C$8=0,"-",((-A4912+'Lineær programmering opg 4'!$M$8)/'Lineær programmering opg 4'!$K$8)*-1)</f>
        <v>-</v>
      </c>
      <c r="I4912" s="167" t="str">
        <f>IF('Lineær programmering opg 4'!$D$8=0,"-",'Lineær programmering opg 4'!$G$8)</f>
        <v>-</v>
      </c>
      <c r="J4912" s="295">
        <f>A4912*'Lineær programmering opg 4'!$C$11+Datatabel!C4912*'Lineær programmering opg 4'!$D$11</f>
        <v>43472.699999999837</v>
      </c>
      <c r="K4912" s="9">
        <f t="shared" si="382"/>
        <v>0</v>
      </c>
      <c r="L4912" s="9">
        <f t="shared" si="383"/>
        <v>0</v>
      </c>
    </row>
    <row r="4913" spans="1:12" ht="15" x14ac:dyDescent="0.25">
      <c r="A4913" s="167">
        <f t="shared" si="381"/>
        <v>122.16000000001299</v>
      </c>
      <c r="B4913" s="325">
        <f t="shared" si="384"/>
        <v>0.50900000000005408</v>
      </c>
      <c r="C4913" s="167">
        <f t="shared" si="380"/>
        <v>208.37999999999028</v>
      </c>
      <c r="D4913" s="167">
        <f>IF('Lineær programmering opg 4'!$M$4=0,"-",(-A4913+'Lineær programmering opg 4'!$M$4)/'Lineær programmering opg 4'!$K$4*-1)</f>
        <v>235.67999999997403</v>
      </c>
      <c r="E4913" s="167">
        <f>IF('Lineær programmering opg 4'!$M$5=0,"-",(-A4913+'Lineær programmering opg 4'!$M$5)/'Lineær programmering opg 4'!$K$5*-1)</f>
        <v>208.37999999999028</v>
      </c>
      <c r="F4913" s="167" t="str">
        <f>IF('Lineær programmering opg 4'!$E$6=0,"-",(-A4913+'Lineær programmering opg 4'!$M$6)/'Lineær programmering opg 4'!$K$6*-1)</f>
        <v>-</v>
      </c>
      <c r="G4913" s="167" t="str">
        <f>IF('Lineær programmering opg 4'!$D$7=0,"-",((-A4913+'Lineær programmering opg 4'!$M$7)/'Lineær programmering opg 4'!$K$7)*-1)</f>
        <v>-</v>
      </c>
      <c r="H4913" s="167" t="str">
        <f>IF('Lineær programmering opg 4'!$C$8=0,"-",((-A4913+'Lineær programmering opg 4'!$M$8)/'Lineær programmering opg 4'!$K$8)*-1)</f>
        <v>-</v>
      </c>
      <c r="I4913" s="167" t="str">
        <f>IF('Lineær programmering opg 4'!$D$8=0,"-",'Lineær programmering opg 4'!$G$8)</f>
        <v>-</v>
      </c>
      <c r="J4913" s="295">
        <f>A4913*'Lineær programmering opg 4'!$C$11+Datatabel!C4913*'Lineær programmering opg 4'!$D$11</f>
        <v>43472.99999999984</v>
      </c>
      <c r="K4913" s="9">
        <f t="shared" si="382"/>
        <v>0</v>
      </c>
      <c r="L4913" s="9">
        <f t="shared" si="383"/>
        <v>0</v>
      </c>
    </row>
    <row r="4914" spans="1:12" ht="15" x14ac:dyDescent="0.25">
      <c r="A4914" s="167">
        <f t="shared" si="381"/>
        <v>122.13600000001298</v>
      </c>
      <c r="B4914" s="325">
        <f t="shared" si="384"/>
        <v>0.50890000000005409</v>
      </c>
      <c r="C4914" s="167">
        <f t="shared" si="380"/>
        <v>208.39799999999028</v>
      </c>
      <c r="D4914" s="167">
        <f>IF('Lineær programmering opg 4'!$M$4=0,"-",(-A4914+'Lineær programmering opg 4'!$M$4)/'Lineær programmering opg 4'!$K$4*-1)</f>
        <v>235.72799999997403</v>
      </c>
      <c r="E4914" s="167">
        <f>IF('Lineær programmering opg 4'!$M$5=0,"-",(-A4914+'Lineær programmering opg 4'!$M$5)/'Lineær programmering opg 4'!$K$5*-1)</f>
        <v>208.39799999999028</v>
      </c>
      <c r="F4914" s="167" t="str">
        <f>IF('Lineær programmering opg 4'!$E$6=0,"-",(-A4914+'Lineær programmering opg 4'!$M$6)/'Lineær programmering opg 4'!$K$6*-1)</f>
        <v>-</v>
      </c>
      <c r="G4914" s="167" t="str">
        <f>IF('Lineær programmering opg 4'!$D$7=0,"-",((-A4914+'Lineær programmering opg 4'!$M$7)/'Lineær programmering opg 4'!$K$7)*-1)</f>
        <v>-</v>
      </c>
      <c r="H4914" s="167" t="str">
        <f>IF('Lineær programmering opg 4'!$C$8=0,"-",((-A4914+'Lineær programmering opg 4'!$M$8)/'Lineær programmering opg 4'!$K$8)*-1)</f>
        <v>-</v>
      </c>
      <c r="I4914" s="167" t="str">
        <f>IF('Lineær programmering opg 4'!$D$8=0,"-",'Lineær programmering opg 4'!$G$8)</f>
        <v>-</v>
      </c>
      <c r="J4914" s="295">
        <f>A4914*'Lineær programmering opg 4'!$C$11+Datatabel!C4914*'Lineær programmering opg 4'!$D$11</f>
        <v>43473.299999999843</v>
      </c>
      <c r="K4914" s="9">
        <f t="shared" si="382"/>
        <v>0</v>
      </c>
      <c r="L4914" s="9">
        <f t="shared" si="383"/>
        <v>0</v>
      </c>
    </row>
    <row r="4915" spans="1:12" ht="15" x14ac:dyDescent="0.25">
      <c r="A4915" s="167">
        <f t="shared" si="381"/>
        <v>122.11200000001298</v>
      </c>
      <c r="B4915" s="325">
        <f t="shared" si="384"/>
        <v>0.5088000000000541</v>
      </c>
      <c r="C4915" s="167">
        <f t="shared" si="380"/>
        <v>208.41599999999028</v>
      </c>
      <c r="D4915" s="167">
        <f>IF('Lineær programmering opg 4'!$M$4=0,"-",(-A4915+'Lineær programmering opg 4'!$M$4)/'Lineær programmering opg 4'!$K$4*-1)</f>
        <v>235.77599999997403</v>
      </c>
      <c r="E4915" s="167">
        <f>IF('Lineær programmering opg 4'!$M$5=0,"-",(-A4915+'Lineær programmering opg 4'!$M$5)/'Lineær programmering opg 4'!$K$5*-1)</f>
        <v>208.41599999999028</v>
      </c>
      <c r="F4915" s="167" t="str">
        <f>IF('Lineær programmering opg 4'!$E$6=0,"-",(-A4915+'Lineær programmering opg 4'!$M$6)/'Lineær programmering opg 4'!$K$6*-1)</f>
        <v>-</v>
      </c>
      <c r="G4915" s="167" t="str">
        <f>IF('Lineær programmering opg 4'!$D$7=0,"-",((-A4915+'Lineær programmering opg 4'!$M$7)/'Lineær programmering opg 4'!$K$7)*-1)</f>
        <v>-</v>
      </c>
      <c r="H4915" s="167" t="str">
        <f>IF('Lineær programmering opg 4'!$C$8=0,"-",((-A4915+'Lineær programmering opg 4'!$M$8)/'Lineær programmering opg 4'!$K$8)*-1)</f>
        <v>-</v>
      </c>
      <c r="I4915" s="167" t="str">
        <f>IF('Lineær programmering opg 4'!$D$8=0,"-",'Lineær programmering opg 4'!$G$8)</f>
        <v>-</v>
      </c>
      <c r="J4915" s="295">
        <f>A4915*'Lineær programmering opg 4'!$C$11+Datatabel!C4915*'Lineær programmering opg 4'!$D$11</f>
        <v>43473.599999999838</v>
      </c>
      <c r="K4915" s="9">
        <f t="shared" si="382"/>
        <v>0</v>
      </c>
      <c r="L4915" s="9">
        <f t="shared" si="383"/>
        <v>0</v>
      </c>
    </row>
    <row r="4916" spans="1:12" ht="15" x14ac:dyDescent="0.25">
      <c r="A4916" s="167">
        <f t="shared" si="381"/>
        <v>122.08800000001298</v>
      </c>
      <c r="B4916" s="325">
        <f t="shared" si="384"/>
        <v>0.50870000000005411</v>
      </c>
      <c r="C4916" s="167">
        <f t="shared" si="380"/>
        <v>208.43399999999028</v>
      </c>
      <c r="D4916" s="167">
        <f>IF('Lineær programmering opg 4'!$M$4=0,"-",(-A4916+'Lineær programmering opg 4'!$M$4)/'Lineær programmering opg 4'!$K$4*-1)</f>
        <v>235.82399999997403</v>
      </c>
      <c r="E4916" s="167">
        <f>IF('Lineær programmering opg 4'!$M$5=0,"-",(-A4916+'Lineær programmering opg 4'!$M$5)/'Lineær programmering opg 4'!$K$5*-1)</f>
        <v>208.43399999999028</v>
      </c>
      <c r="F4916" s="167" t="str">
        <f>IF('Lineær programmering opg 4'!$E$6=0,"-",(-A4916+'Lineær programmering opg 4'!$M$6)/'Lineær programmering opg 4'!$K$6*-1)</f>
        <v>-</v>
      </c>
      <c r="G4916" s="167" t="str">
        <f>IF('Lineær programmering opg 4'!$D$7=0,"-",((-A4916+'Lineær programmering opg 4'!$M$7)/'Lineær programmering opg 4'!$K$7)*-1)</f>
        <v>-</v>
      </c>
      <c r="H4916" s="167" t="str">
        <f>IF('Lineær programmering opg 4'!$C$8=0,"-",((-A4916+'Lineær programmering opg 4'!$M$8)/'Lineær programmering opg 4'!$K$8)*-1)</f>
        <v>-</v>
      </c>
      <c r="I4916" s="167" t="str">
        <f>IF('Lineær programmering opg 4'!$D$8=0,"-",'Lineær programmering opg 4'!$G$8)</f>
        <v>-</v>
      </c>
      <c r="J4916" s="295">
        <f>A4916*'Lineær programmering opg 4'!$C$11+Datatabel!C4916*'Lineær programmering opg 4'!$D$11</f>
        <v>43473.899999999841</v>
      </c>
      <c r="K4916" s="9">
        <f t="shared" si="382"/>
        <v>0</v>
      </c>
      <c r="L4916" s="9">
        <f t="shared" si="383"/>
        <v>0</v>
      </c>
    </row>
    <row r="4917" spans="1:12" ht="15" x14ac:dyDescent="0.25">
      <c r="A4917" s="167">
        <f t="shared" si="381"/>
        <v>122.06400000001298</v>
      </c>
      <c r="B4917" s="325">
        <f t="shared" si="384"/>
        <v>0.50860000000005412</v>
      </c>
      <c r="C4917" s="167">
        <f t="shared" si="380"/>
        <v>208.45199999999028</v>
      </c>
      <c r="D4917" s="167">
        <f>IF('Lineær programmering opg 4'!$M$4=0,"-",(-A4917+'Lineær programmering opg 4'!$M$4)/'Lineær programmering opg 4'!$K$4*-1)</f>
        <v>235.87199999997404</v>
      </c>
      <c r="E4917" s="167">
        <f>IF('Lineær programmering opg 4'!$M$5=0,"-",(-A4917+'Lineær programmering opg 4'!$M$5)/'Lineær programmering opg 4'!$K$5*-1)</f>
        <v>208.45199999999028</v>
      </c>
      <c r="F4917" s="167" t="str">
        <f>IF('Lineær programmering opg 4'!$E$6=0,"-",(-A4917+'Lineær programmering opg 4'!$M$6)/'Lineær programmering opg 4'!$K$6*-1)</f>
        <v>-</v>
      </c>
      <c r="G4917" s="167" t="str">
        <f>IF('Lineær programmering opg 4'!$D$7=0,"-",((-A4917+'Lineær programmering opg 4'!$M$7)/'Lineær programmering opg 4'!$K$7)*-1)</f>
        <v>-</v>
      </c>
      <c r="H4917" s="167" t="str">
        <f>IF('Lineær programmering opg 4'!$C$8=0,"-",((-A4917+'Lineær programmering opg 4'!$M$8)/'Lineær programmering opg 4'!$K$8)*-1)</f>
        <v>-</v>
      </c>
      <c r="I4917" s="167" t="str">
        <f>IF('Lineær programmering opg 4'!$D$8=0,"-",'Lineær programmering opg 4'!$G$8)</f>
        <v>-</v>
      </c>
      <c r="J4917" s="295">
        <f>A4917*'Lineær programmering opg 4'!$C$11+Datatabel!C4917*'Lineær programmering opg 4'!$D$11</f>
        <v>43474.199999999837</v>
      </c>
      <c r="K4917" s="9">
        <f t="shared" si="382"/>
        <v>0</v>
      </c>
      <c r="L4917" s="9">
        <f t="shared" si="383"/>
        <v>0</v>
      </c>
    </row>
    <row r="4918" spans="1:12" ht="15" x14ac:dyDescent="0.25">
      <c r="A4918" s="167">
        <f t="shared" si="381"/>
        <v>122.04000000001299</v>
      </c>
      <c r="B4918" s="325">
        <f t="shared" si="384"/>
        <v>0.50850000000005413</v>
      </c>
      <c r="C4918" s="167">
        <f t="shared" si="380"/>
        <v>208.46999999999028</v>
      </c>
      <c r="D4918" s="167">
        <f>IF('Lineær programmering opg 4'!$M$4=0,"-",(-A4918+'Lineær programmering opg 4'!$M$4)/'Lineær programmering opg 4'!$K$4*-1)</f>
        <v>235.91999999997401</v>
      </c>
      <c r="E4918" s="167">
        <f>IF('Lineær programmering opg 4'!$M$5=0,"-",(-A4918+'Lineær programmering opg 4'!$M$5)/'Lineær programmering opg 4'!$K$5*-1)</f>
        <v>208.46999999999028</v>
      </c>
      <c r="F4918" s="167" t="str">
        <f>IF('Lineær programmering opg 4'!$E$6=0,"-",(-A4918+'Lineær programmering opg 4'!$M$6)/'Lineær programmering opg 4'!$K$6*-1)</f>
        <v>-</v>
      </c>
      <c r="G4918" s="167" t="str">
        <f>IF('Lineær programmering opg 4'!$D$7=0,"-",((-A4918+'Lineær programmering opg 4'!$M$7)/'Lineær programmering opg 4'!$K$7)*-1)</f>
        <v>-</v>
      </c>
      <c r="H4918" s="167" t="str">
        <f>IF('Lineær programmering opg 4'!$C$8=0,"-",((-A4918+'Lineær programmering opg 4'!$M$8)/'Lineær programmering opg 4'!$K$8)*-1)</f>
        <v>-</v>
      </c>
      <c r="I4918" s="167" t="str">
        <f>IF('Lineær programmering opg 4'!$D$8=0,"-",'Lineær programmering opg 4'!$G$8)</f>
        <v>-</v>
      </c>
      <c r="J4918" s="295">
        <f>A4918*'Lineær programmering opg 4'!$C$11+Datatabel!C4918*'Lineær programmering opg 4'!$D$11</f>
        <v>43474.49999999984</v>
      </c>
      <c r="K4918" s="9">
        <f t="shared" si="382"/>
        <v>0</v>
      </c>
      <c r="L4918" s="9">
        <f t="shared" si="383"/>
        <v>0</v>
      </c>
    </row>
    <row r="4919" spans="1:12" ht="15" x14ac:dyDescent="0.25">
      <c r="A4919" s="167">
        <f t="shared" si="381"/>
        <v>122.01600000001299</v>
      </c>
      <c r="B4919" s="325">
        <f t="shared" si="384"/>
        <v>0.50840000000005414</v>
      </c>
      <c r="C4919" s="167">
        <f t="shared" si="380"/>
        <v>208.48799999999028</v>
      </c>
      <c r="D4919" s="167">
        <f>IF('Lineær programmering opg 4'!$M$4=0,"-",(-A4919+'Lineær programmering opg 4'!$M$4)/'Lineær programmering opg 4'!$K$4*-1)</f>
        <v>235.96799999997401</v>
      </c>
      <c r="E4919" s="167">
        <f>IF('Lineær programmering opg 4'!$M$5=0,"-",(-A4919+'Lineær programmering opg 4'!$M$5)/'Lineær programmering opg 4'!$K$5*-1)</f>
        <v>208.48799999999028</v>
      </c>
      <c r="F4919" s="167" t="str">
        <f>IF('Lineær programmering opg 4'!$E$6=0,"-",(-A4919+'Lineær programmering opg 4'!$M$6)/'Lineær programmering opg 4'!$K$6*-1)</f>
        <v>-</v>
      </c>
      <c r="G4919" s="167" t="str">
        <f>IF('Lineær programmering opg 4'!$D$7=0,"-",((-A4919+'Lineær programmering opg 4'!$M$7)/'Lineær programmering opg 4'!$K$7)*-1)</f>
        <v>-</v>
      </c>
      <c r="H4919" s="167" t="str">
        <f>IF('Lineær programmering opg 4'!$C$8=0,"-",((-A4919+'Lineær programmering opg 4'!$M$8)/'Lineær programmering opg 4'!$K$8)*-1)</f>
        <v>-</v>
      </c>
      <c r="I4919" s="167" t="str">
        <f>IF('Lineær programmering opg 4'!$D$8=0,"-",'Lineær programmering opg 4'!$G$8)</f>
        <v>-</v>
      </c>
      <c r="J4919" s="295">
        <f>A4919*'Lineær programmering opg 4'!$C$11+Datatabel!C4919*'Lineær programmering opg 4'!$D$11</f>
        <v>43474.799999999843</v>
      </c>
      <c r="K4919" s="9">
        <f t="shared" si="382"/>
        <v>0</v>
      </c>
      <c r="L4919" s="9">
        <f t="shared" si="383"/>
        <v>0</v>
      </c>
    </row>
    <row r="4920" spans="1:12" ht="15" x14ac:dyDescent="0.25">
      <c r="A4920" s="167">
        <f t="shared" si="381"/>
        <v>121.99200000001299</v>
      </c>
      <c r="B4920" s="325">
        <f t="shared" si="384"/>
        <v>0.50830000000005415</v>
      </c>
      <c r="C4920" s="167">
        <f t="shared" si="380"/>
        <v>208.50599999999028</v>
      </c>
      <c r="D4920" s="167">
        <f>IF('Lineær programmering opg 4'!$M$4=0,"-",(-A4920+'Lineær programmering opg 4'!$M$4)/'Lineær programmering opg 4'!$K$4*-1)</f>
        <v>236.01599999997401</v>
      </c>
      <c r="E4920" s="167">
        <f>IF('Lineær programmering opg 4'!$M$5=0,"-",(-A4920+'Lineær programmering opg 4'!$M$5)/'Lineær programmering opg 4'!$K$5*-1)</f>
        <v>208.50599999999028</v>
      </c>
      <c r="F4920" s="167" t="str">
        <f>IF('Lineær programmering opg 4'!$E$6=0,"-",(-A4920+'Lineær programmering opg 4'!$M$6)/'Lineær programmering opg 4'!$K$6*-1)</f>
        <v>-</v>
      </c>
      <c r="G4920" s="167" t="str">
        <f>IF('Lineær programmering opg 4'!$D$7=0,"-",((-A4920+'Lineær programmering opg 4'!$M$7)/'Lineær programmering opg 4'!$K$7)*-1)</f>
        <v>-</v>
      </c>
      <c r="H4920" s="167" t="str">
        <f>IF('Lineær programmering opg 4'!$C$8=0,"-",((-A4920+'Lineær programmering opg 4'!$M$8)/'Lineær programmering opg 4'!$K$8)*-1)</f>
        <v>-</v>
      </c>
      <c r="I4920" s="167" t="str">
        <f>IF('Lineær programmering opg 4'!$D$8=0,"-",'Lineær programmering opg 4'!$G$8)</f>
        <v>-</v>
      </c>
      <c r="J4920" s="295">
        <f>A4920*'Lineær programmering opg 4'!$C$11+Datatabel!C4920*'Lineær programmering opg 4'!$D$11</f>
        <v>43475.099999999846</v>
      </c>
      <c r="K4920" s="9">
        <f t="shared" si="382"/>
        <v>0</v>
      </c>
      <c r="L4920" s="9">
        <f t="shared" si="383"/>
        <v>0</v>
      </c>
    </row>
    <row r="4921" spans="1:12" ht="15" x14ac:dyDescent="0.25">
      <c r="A4921" s="167">
        <f t="shared" si="381"/>
        <v>121.96800000001301</v>
      </c>
      <c r="B4921" s="325">
        <f t="shared" si="384"/>
        <v>0.50820000000005416</v>
      </c>
      <c r="C4921" s="167">
        <f t="shared" si="380"/>
        <v>208.52399999999022</v>
      </c>
      <c r="D4921" s="167">
        <f>IF('Lineær programmering opg 4'!$M$4=0,"-",(-A4921+'Lineær programmering opg 4'!$M$4)/'Lineær programmering opg 4'!$K$4*-1)</f>
        <v>236.06399999997399</v>
      </c>
      <c r="E4921" s="167">
        <f>IF('Lineær programmering opg 4'!$M$5=0,"-",(-A4921+'Lineær programmering opg 4'!$M$5)/'Lineær programmering opg 4'!$K$5*-1)</f>
        <v>208.52399999999022</v>
      </c>
      <c r="F4921" s="167" t="str">
        <f>IF('Lineær programmering opg 4'!$E$6=0,"-",(-A4921+'Lineær programmering opg 4'!$M$6)/'Lineær programmering opg 4'!$K$6*-1)</f>
        <v>-</v>
      </c>
      <c r="G4921" s="167" t="str">
        <f>IF('Lineær programmering opg 4'!$D$7=0,"-",((-A4921+'Lineær programmering opg 4'!$M$7)/'Lineær programmering opg 4'!$K$7)*-1)</f>
        <v>-</v>
      </c>
      <c r="H4921" s="167" t="str">
        <f>IF('Lineær programmering opg 4'!$C$8=0,"-",((-A4921+'Lineær programmering opg 4'!$M$8)/'Lineær programmering opg 4'!$K$8)*-1)</f>
        <v>-</v>
      </c>
      <c r="I4921" s="167" t="str">
        <f>IF('Lineær programmering opg 4'!$D$8=0,"-",'Lineær programmering opg 4'!$G$8)</f>
        <v>-</v>
      </c>
      <c r="J4921" s="295">
        <f>A4921*'Lineær programmering opg 4'!$C$11+Datatabel!C4921*'Lineær programmering opg 4'!$D$11</f>
        <v>43475.399999999834</v>
      </c>
      <c r="K4921" s="9">
        <f t="shared" si="382"/>
        <v>0</v>
      </c>
      <c r="L4921" s="9">
        <f t="shared" si="383"/>
        <v>0</v>
      </c>
    </row>
    <row r="4922" spans="1:12" ht="15" x14ac:dyDescent="0.25">
      <c r="A4922" s="167">
        <f t="shared" si="381"/>
        <v>121.94400000001301</v>
      </c>
      <c r="B4922" s="325">
        <f t="shared" si="384"/>
        <v>0.50810000000005417</v>
      </c>
      <c r="C4922" s="167">
        <f t="shared" si="380"/>
        <v>208.54199999999022</v>
      </c>
      <c r="D4922" s="167">
        <f>IF('Lineær programmering opg 4'!$M$4=0,"-",(-A4922+'Lineær programmering opg 4'!$M$4)/'Lineær programmering opg 4'!$K$4*-1)</f>
        <v>236.11199999997399</v>
      </c>
      <c r="E4922" s="167">
        <f>IF('Lineær programmering opg 4'!$M$5=0,"-",(-A4922+'Lineær programmering opg 4'!$M$5)/'Lineær programmering opg 4'!$K$5*-1)</f>
        <v>208.54199999999022</v>
      </c>
      <c r="F4922" s="167" t="str">
        <f>IF('Lineær programmering opg 4'!$E$6=0,"-",(-A4922+'Lineær programmering opg 4'!$M$6)/'Lineær programmering opg 4'!$K$6*-1)</f>
        <v>-</v>
      </c>
      <c r="G4922" s="167" t="str">
        <f>IF('Lineær programmering opg 4'!$D$7=0,"-",((-A4922+'Lineær programmering opg 4'!$M$7)/'Lineær programmering opg 4'!$K$7)*-1)</f>
        <v>-</v>
      </c>
      <c r="H4922" s="167" t="str">
        <f>IF('Lineær programmering opg 4'!$C$8=0,"-",((-A4922+'Lineær programmering opg 4'!$M$8)/'Lineær programmering opg 4'!$K$8)*-1)</f>
        <v>-</v>
      </c>
      <c r="I4922" s="167" t="str">
        <f>IF('Lineær programmering opg 4'!$D$8=0,"-",'Lineær programmering opg 4'!$G$8)</f>
        <v>-</v>
      </c>
      <c r="J4922" s="295">
        <f>A4922*'Lineær programmering opg 4'!$C$11+Datatabel!C4922*'Lineær programmering opg 4'!$D$11</f>
        <v>43475.699999999837</v>
      </c>
      <c r="K4922" s="9">
        <f t="shared" si="382"/>
        <v>0</v>
      </c>
      <c r="L4922" s="9">
        <f t="shared" si="383"/>
        <v>0</v>
      </c>
    </row>
    <row r="4923" spans="1:12" ht="15" x14ac:dyDescent="0.25">
      <c r="A4923" s="167">
        <f t="shared" si="381"/>
        <v>121.920000000013</v>
      </c>
      <c r="B4923" s="325">
        <f t="shared" si="384"/>
        <v>0.50800000000005419</v>
      </c>
      <c r="C4923" s="167">
        <f t="shared" si="380"/>
        <v>208.55999999999023</v>
      </c>
      <c r="D4923" s="167">
        <f>IF('Lineær programmering opg 4'!$M$4=0,"-",(-A4923+'Lineær programmering opg 4'!$M$4)/'Lineær programmering opg 4'!$K$4*-1)</f>
        <v>236.15999999997399</v>
      </c>
      <c r="E4923" s="167">
        <f>IF('Lineær programmering opg 4'!$M$5=0,"-",(-A4923+'Lineær programmering opg 4'!$M$5)/'Lineær programmering opg 4'!$K$5*-1)</f>
        <v>208.55999999999023</v>
      </c>
      <c r="F4923" s="167" t="str">
        <f>IF('Lineær programmering opg 4'!$E$6=0,"-",(-A4923+'Lineær programmering opg 4'!$M$6)/'Lineær programmering opg 4'!$K$6*-1)</f>
        <v>-</v>
      </c>
      <c r="G4923" s="167" t="str">
        <f>IF('Lineær programmering opg 4'!$D$7=0,"-",((-A4923+'Lineær programmering opg 4'!$M$7)/'Lineær programmering opg 4'!$K$7)*-1)</f>
        <v>-</v>
      </c>
      <c r="H4923" s="167" t="str">
        <f>IF('Lineær programmering opg 4'!$C$8=0,"-",((-A4923+'Lineær programmering opg 4'!$M$8)/'Lineær programmering opg 4'!$K$8)*-1)</f>
        <v>-</v>
      </c>
      <c r="I4923" s="167" t="str">
        <f>IF('Lineær programmering opg 4'!$D$8=0,"-",'Lineær programmering opg 4'!$G$8)</f>
        <v>-</v>
      </c>
      <c r="J4923" s="295">
        <f>A4923*'Lineær programmering opg 4'!$C$11+Datatabel!C4923*'Lineær programmering opg 4'!$D$11</f>
        <v>43475.999999999833</v>
      </c>
      <c r="K4923" s="9">
        <f t="shared" si="382"/>
        <v>0</v>
      </c>
      <c r="L4923" s="9">
        <f t="shared" si="383"/>
        <v>0</v>
      </c>
    </row>
    <row r="4924" spans="1:12" ht="15" x14ac:dyDescent="0.25">
      <c r="A4924" s="167">
        <f t="shared" si="381"/>
        <v>121.896000000013</v>
      </c>
      <c r="B4924" s="325">
        <f t="shared" si="384"/>
        <v>0.5079000000000542</v>
      </c>
      <c r="C4924" s="167">
        <f t="shared" si="380"/>
        <v>208.57799999999023</v>
      </c>
      <c r="D4924" s="167">
        <f>IF('Lineær programmering opg 4'!$M$4=0,"-",(-A4924+'Lineær programmering opg 4'!$M$4)/'Lineær programmering opg 4'!$K$4*-1)</f>
        <v>236.20799999997399</v>
      </c>
      <c r="E4924" s="167">
        <f>IF('Lineær programmering opg 4'!$M$5=0,"-",(-A4924+'Lineær programmering opg 4'!$M$5)/'Lineær programmering opg 4'!$K$5*-1)</f>
        <v>208.57799999999023</v>
      </c>
      <c r="F4924" s="167" t="str">
        <f>IF('Lineær programmering opg 4'!$E$6=0,"-",(-A4924+'Lineær programmering opg 4'!$M$6)/'Lineær programmering opg 4'!$K$6*-1)</f>
        <v>-</v>
      </c>
      <c r="G4924" s="167" t="str">
        <f>IF('Lineær programmering opg 4'!$D$7=0,"-",((-A4924+'Lineær programmering opg 4'!$M$7)/'Lineær programmering opg 4'!$K$7)*-1)</f>
        <v>-</v>
      </c>
      <c r="H4924" s="167" t="str">
        <f>IF('Lineær programmering opg 4'!$C$8=0,"-",((-A4924+'Lineær programmering opg 4'!$M$8)/'Lineær programmering opg 4'!$K$8)*-1)</f>
        <v>-</v>
      </c>
      <c r="I4924" s="167" t="str">
        <f>IF('Lineær programmering opg 4'!$D$8=0,"-",'Lineær programmering opg 4'!$G$8)</f>
        <v>-</v>
      </c>
      <c r="J4924" s="295">
        <f>A4924*'Lineær programmering opg 4'!$C$11+Datatabel!C4924*'Lineær programmering opg 4'!$D$11</f>
        <v>43476.299999999836</v>
      </c>
      <c r="K4924" s="9">
        <f t="shared" si="382"/>
        <v>0</v>
      </c>
      <c r="L4924" s="9">
        <f t="shared" si="383"/>
        <v>0</v>
      </c>
    </row>
    <row r="4925" spans="1:12" ht="15" x14ac:dyDescent="0.25">
      <c r="A4925" s="167">
        <f t="shared" si="381"/>
        <v>121.872000000013</v>
      </c>
      <c r="B4925" s="325">
        <f t="shared" si="384"/>
        <v>0.50780000000005421</v>
      </c>
      <c r="C4925" s="167">
        <f t="shared" si="380"/>
        <v>208.59599999999023</v>
      </c>
      <c r="D4925" s="167">
        <f>IF('Lineær programmering opg 4'!$M$4=0,"-",(-A4925+'Lineær programmering opg 4'!$M$4)/'Lineær programmering opg 4'!$K$4*-1)</f>
        <v>236.25599999997399</v>
      </c>
      <c r="E4925" s="167">
        <f>IF('Lineær programmering opg 4'!$M$5=0,"-",(-A4925+'Lineær programmering opg 4'!$M$5)/'Lineær programmering opg 4'!$K$5*-1)</f>
        <v>208.59599999999023</v>
      </c>
      <c r="F4925" s="167" t="str">
        <f>IF('Lineær programmering opg 4'!$E$6=0,"-",(-A4925+'Lineær programmering opg 4'!$M$6)/'Lineær programmering opg 4'!$K$6*-1)</f>
        <v>-</v>
      </c>
      <c r="G4925" s="167" t="str">
        <f>IF('Lineær programmering opg 4'!$D$7=0,"-",((-A4925+'Lineær programmering opg 4'!$M$7)/'Lineær programmering opg 4'!$K$7)*-1)</f>
        <v>-</v>
      </c>
      <c r="H4925" s="167" t="str">
        <f>IF('Lineær programmering opg 4'!$C$8=0,"-",((-A4925+'Lineær programmering opg 4'!$M$8)/'Lineær programmering opg 4'!$K$8)*-1)</f>
        <v>-</v>
      </c>
      <c r="I4925" s="167" t="str">
        <f>IF('Lineær programmering opg 4'!$D$8=0,"-",'Lineær programmering opg 4'!$G$8)</f>
        <v>-</v>
      </c>
      <c r="J4925" s="295">
        <f>A4925*'Lineær programmering opg 4'!$C$11+Datatabel!C4925*'Lineær programmering opg 4'!$D$11</f>
        <v>43476.599999999831</v>
      </c>
      <c r="K4925" s="9">
        <f t="shared" si="382"/>
        <v>0</v>
      </c>
      <c r="L4925" s="9">
        <f t="shared" si="383"/>
        <v>0</v>
      </c>
    </row>
    <row r="4926" spans="1:12" ht="15" x14ac:dyDescent="0.25">
      <c r="A4926" s="167">
        <f t="shared" si="381"/>
        <v>121.84800000001302</v>
      </c>
      <c r="B4926" s="325">
        <f t="shared" si="384"/>
        <v>0.50770000000005422</v>
      </c>
      <c r="C4926" s="167">
        <f t="shared" si="380"/>
        <v>208.61399999999023</v>
      </c>
      <c r="D4926" s="167">
        <f>IF('Lineær programmering opg 4'!$M$4=0,"-",(-A4926+'Lineær programmering opg 4'!$M$4)/'Lineær programmering opg 4'!$K$4*-1)</f>
        <v>236.30399999997397</v>
      </c>
      <c r="E4926" s="167">
        <f>IF('Lineær programmering opg 4'!$M$5=0,"-",(-A4926+'Lineær programmering opg 4'!$M$5)/'Lineær programmering opg 4'!$K$5*-1)</f>
        <v>208.61399999999023</v>
      </c>
      <c r="F4926" s="167" t="str">
        <f>IF('Lineær programmering opg 4'!$E$6=0,"-",(-A4926+'Lineær programmering opg 4'!$M$6)/'Lineær programmering opg 4'!$K$6*-1)</f>
        <v>-</v>
      </c>
      <c r="G4926" s="167" t="str">
        <f>IF('Lineær programmering opg 4'!$D$7=0,"-",((-A4926+'Lineær programmering opg 4'!$M$7)/'Lineær programmering opg 4'!$K$7)*-1)</f>
        <v>-</v>
      </c>
      <c r="H4926" s="167" t="str">
        <f>IF('Lineær programmering opg 4'!$C$8=0,"-",((-A4926+'Lineær programmering opg 4'!$M$8)/'Lineær programmering opg 4'!$K$8)*-1)</f>
        <v>-</v>
      </c>
      <c r="I4926" s="167" t="str">
        <f>IF('Lineær programmering opg 4'!$D$8=0,"-",'Lineær programmering opg 4'!$G$8)</f>
        <v>-</v>
      </c>
      <c r="J4926" s="295">
        <f>A4926*'Lineær programmering opg 4'!$C$11+Datatabel!C4926*'Lineær programmering opg 4'!$D$11</f>
        <v>43476.899999999834</v>
      </c>
      <c r="K4926" s="9">
        <f t="shared" si="382"/>
        <v>0</v>
      </c>
      <c r="L4926" s="9">
        <f t="shared" si="383"/>
        <v>0</v>
      </c>
    </row>
    <row r="4927" spans="1:12" ht="15" x14ac:dyDescent="0.25">
      <c r="A4927" s="167">
        <f t="shared" si="381"/>
        <v>121.82400000001302</v>
      </c>
      <c r="B4927" s="325">
        <f t="shared" si="384"/>
        <v>0.50760000000005423</v>
      </c>
      <c r="C4927" s="167">
        <f t="shared" si="380"/>
        <v>208.63199999999023</v>
      </c>
      <c r="D4927" s="167">
        <f>IF('Lineær programmering opg 4'!$M$4=0,"-",(-A4927+'Lineær programmering opg 4'!$M$4)/'Lineær programmering opg 4'!$K$4*-1)</f>
        <v>236.35199999997397</v>
      </c>
      <c r="E4927" s="167">
        <f>IF('Lineær programmering opg 4'!$M$5=0,"-",(-A4927+'Lineær programmering opg 4'!$M$5)/'Lineær programmering opg 4'!$K$5*-1)</f>
        <v>208.63199999999023</v>
      </c>
      <c r="F4927" s="167" t="str">
        <f>IF('Lineær programmering opg 4'!$E$6=0,"-",(-A4927+'Lineær programmering opg 4'!$M$6)/'Lineær programmering opg 4'!$K$6*-1)</f>
        <v>-</v>
      </c>
      <c r="G4927" s="167" t="str">
        <f>IF('Lineær programmering opg 4'!$D$7=0,"-",((-A4927+'Lineær programmering opg 4'!$M$7)/'Lineær programmering opg 4'!$K$7)*-1)</f>
        <v>-</v>
      </c>
      <c r="H4927" s="167" t="str">
        <f>IF('Lineær programmering opg 4'!$C$8=0,"-",((-A4927+'Lineær programmering opg 4'!$M$8)/'Lineær programmering opg 4'!$K$8)*-1)</f>
        <v>-</v>
      </c>
      <c r="I4927" s="167" t="str">
        <f>IF('Lineær programmering opg 4'!$D$8=0,"-",'Lineær programmering opg 4'!$G$8)</f>
        <v>-</v>
      </c>
      <c r="J4927" s="295">
        <f>A4927*'Lineær programmering opg 4'!$C$11+Datatabel!C4927*'Lineær programmering opg 4'!$D$11</f>
        <v>43477.199999999837</v>
      </c>
      <c r="K4927" s="9">
        <f t="shared" si="382"/>
        <v>0</v>
      </c>
      <c r="L4927" s="9">
        <f t="shared" si="383"/>
        <v>0</v>
      </c>
    </row>
    <row r="4928" spans="1:12" ht="15" x14ac:dyDescent="0.25">
      <c r="A4928" s="167">
        <f t="shared" si="381"/>
        <v>121.80000000001301</v>
      </c>
      <c r="B4928" s="325">
        <f t="shared" si="384"/>
        <v>0.50750000000005424</v>
      </c>
      <c r="C4928" s="167">
        <f t="shared" si="380"/>
        <v>208.64999999999023</v>
      </c>
      <c r="D4928" s="167">
        <f>IF('Lineær programmering opg 4'!$M$4=0,"-",(-A4928+'Lineær programmering opg 4'!$M$4)/'Lineær programmering opg 4'!$K$4*-1)</f>
        <v>236.39999999997397</v>
      </c>
      <c r="E4928" s="167">
        <f>IF('Lineær programmering opg 4'!$M$5=0,"-",(-A4928+'Lineær programmering opg 4'!$M$5)/'Lineær programmering opg 4'!$K$5*-1)</f>
        <v>208.64999999999023</v>
      </c>
      <c r="F4928" s="167" t="str">
        <f>IF('Lineær programmering opg 4'!$E$6=0,"-",(-A4928+'Lineær programmering opg 4'!$M$6)/'Lineær programmering opg 4'!$K$6*-1)</f>
        <v>-</v>
      </c>
      <c r="G4928" s="167" t="str">
        <f>IF('Lineær programmering opg 4'!$D$7=0,"-",((-A4928+'Lineær programmering opg 4'!$M$7)/'Lineær programmering opg 4'!$K$7)*-1)</f>
        <v>-</v>
      </c>
      <c r="H4928" s="167" t="str">
        <f>IF('Lineær programmering opg 4'!$C$8=0,"-",((-A4928+'Lineær programmering opg 4'!$M$8)/'Lineær programmering opg 4'!$K$8)*-1)</f>
        <v>-</v>
      </c>
      <c r="I4928" s="167" t="str">
        <f>IF('Lineær programmering opg 4'!$D$8=0,"-",'Lineær programmering opg 4'!$G$8)</f>
        <v>-</v>
      </c>
      <c r="J4928" s="295">
        <f>A4928*'Lineær programmering opg 4'!$C$11+Datatabel!C4928*'Lineær programmering opg 4'!$D$11</f>
        <v>43477.499999999833</v>
      </c>
      <c r="K4928" s="9">
        <f t="shared" si="382"/>
        <v>0</v>
      </c>
      <c r="L4928" s="9">
        <f t="shared" si="383"/>
        <v>0</v>
      </c>
    </row>
    <row r="4929" spans="1:12" ht="15" x14ac:dyDescent="0.25">
      <c r="A4929" s="167">
        <f t="shared" si="381"/>
        <v>121.77600000001303</v>
      </c>
      <c r="B4929" s="325">
        <f t="shared" si="384"/>
        <v>0.50740000000005425</v>
      </c>
      <c r="C4929" s="167">
        <f t="shared" si="380"/>
        <v>208.66799999999023</v>
      </c>
      <c r="D4929" s="167">
        <f>IF('Lineær programmering opg 4'!$M$4=0,"-",(-A4929+'Lineær programmering opg 4'!$M$4)/'Lineær programmering opg 4'!$K$4*-1)</f>
        <v>236.44799999997394</v>
      </c>
      <c r="E4929" s="167">
        <f>IF('Lineær programmering opg 4'!$M$5=0,"-",(-A4929+'Lineær programmering opg 4'!$M$5)/'Lineær programmering opg 4'!$K$5*-1)</f>
        <v>208.66799999999023</v>
      </c>
      <c r="F4929" s="167" t="str">
        <f>IF('Lineær programmering opg 4'!$E$6=0,"-",(-A4929+'Lineær programmering opg 4'!$M$6)/'Lineær programmering opg 4'!$K$6*-1)</f>
        <v>-</v>
      </c>
      <c r="G4929" s="167" t="str">
        <f>IF('Lineær programmering opg 4'!$D$7=0,"-",((-A4929+'Lineær programmering opg 4'!$M$7)/'Lineær programmering opg 4'!$K$7)*-1)</f>
        <v>-</v>
      </c>
      <c r="H4929" s="167" t="str">
        <f>IF('Lineær programmering opg 4'!$C$8=0,"-",((-A4929+'Lineær programmering opg 4'!$M$8)/'Lineær programmering opg 4'!$K$8)*-1)</f>
        <v>-</v>
      </c>
      <c r="I4929" s="167" t="str">
        <f>IF('Lineær programmering opg 4'!$D$8=0,"-",'Lineær programmering opg 4'!$G$8)</f>
        <v>-</v>
      </c>
      <c r="J4929" s="295">
        <f>A4929*'Lineær programmering opg 4'!$C$11+Datatabel!C4929*'Lineær programmering opg 4'!$D$11</f>
        <v>43477.799999999836</v>
      </c>
      <c r="K4929" s="9">
        <f t="shared" si="382"/>
        <v>0</v>
      </c>
      <c r="L4929" s="9">
        <f t="shared" si="383"/>
        <v>0</v>
      </c>
    </row>
    <row r="4930" spans="1:12" ht="15" x14ac:dyDescent="0.25">
      <c r="A4930" s="167">
        <f t="shared" si="381"/>
        <v>121.75200000001303</v>
      </c>
      <c r="B4930" s="325">
        <f t="shared" si="384"/>
        <v>0.50730000000005426</v>
      </c>
      <c r="C4930" s="167">
        <f t="shared" si="380"/>
        <v>208.68599999999023</v>
      </c>
      <c r="D4930" s="167">
        <f>IF('Lineær programmering opg 4'!$M$4=0,"-",(-A4930+'Lineær programmering opg 4'!$M$4)/'Lineær programmering opg 4'!$K$4*-1)</f>
        <v>236.49599999997395</v>
      </c>
      <c r="E4930" s="167">
        <f>IF('Lineær programmering opg 4'!$M$5=0,"-",(-A4930+'Lineær programmering opg 4'!$M$5)/'Lineær programmering opg 4'!$K$5*-1)</f>
        <v>208.68599999999023</v>
      </c>
      <c r="F4930" s="167" t="str">
        <f>IF('Lineær programmering opg 4'!$E$6=0,"-",(-A4930+'Lineær programmering opg 4'!$M$6)/'Lineær programmering opg 4'!$K$6*-1)</f>
        <v>-</v>
      </c>
      <c r="G4930" s="167" t="str">
        <f>IF('Lineær programmering opg 4'!$D$7=0,"-",((-A4930+'Lineær programmering opg 4'!$M$7)/'Lineær programmering opg 4'!$K$7)*-1)</f>
        <v>-</v>
      </c>
      <c r="H4930" s="167" t="str">
        <f>IF('Lineær programmering opg 4'!$C$8=0,"-",((-A4930+'Lineær programmering opg 4'!$M$8)/'Lineær programmering opg 4'!$K$8)*-1)</f>
        <v>-</v>
      </c>
      <c r="I4930" s="167" t="str">
        <f>IF('Lineær programmering opg 4'!$D$8=0,"-",'Lineær programmering opg 4'!$G$8)</f>
        <v>-</v>
      </c>
      <c r="J4930" s="295">
        <f>A4930*'Lineær programmering opg 4'!$C$11+Datatabel!C4930*'Lineær programmering opg 4'!$D$11</f>
        <v>43478.099999999838</v>
      </c>
      <c r="K4930" s="9">
        <f t="shared" si="382"/>
        <v>0</v>
      </c>
      <c r="L4930" s="9">
        <f t="shared" si="383"/>
        <v>0</v>
      </c>
    </row>
    <row r="4931" spans="1:12" ht="15" x14ac:dyDescent="0.25">
      <c r="A4931" s="167">
        <f t="shared" si="381"/>
        <v>121.72800000001303</v>
      </c>
      <c r="B4931" s="325">
        <f t="shared" si="384"/>
        <v>0.50720000000005427</v>
      </c>
      <c r="C4931" s="167">
        <f t="shared" ref="C4931:C4994" si="385">MIN(D4931,E4931,F4931,G4931,H4931,I4931)</f>
        <v>208.70399999999023</v>
      </c>
      <c r="D4931" s="167">
        <f>IF('Lineær programmering opg 4'!$M$4=0,"-",(-A4931+'Lineær programmering opg 4'!$M$4)/'Lineær programmering opg 4'!$K$4*-1)</f>
        <v>236.54399999997395</v>
      </c>
      <c r="E4931" s="167">
        <f>IF('Lineær programmering opg 4'!$M$5=0,"-",(-A4931+'Lineær programmering opg 4'!$M$5)/'Lineær programmering opg 4'!$K$5*-1)</f>
        <v>208.70399999999023</v>
      </c>
      <c r="F4931" s="167" t="str">
        <f>IF('Lineær programmering opg 4'!$E$6=0,"-",(-A4931+'Lineær programmering opg 4'!$M$6)/'Lineær programmering opg 4'!$K$6*-1)</f>
        <v>-</v>
      </c>
      <c r="G4931" s="167" t="str">
        <f>IF('Lineær programmering opg 4'!$D$7=0,"-",((-A4931+'Lineær programmering opg 4'!$M$7)/'Lineær programmering opg 4'!$K$7)*-1)</f>
        <v>-</v>
      </c>
      <c r="H4931" s="167" t="str">
        <f>IF('Lineær programmering opg 4'!$C$8=0,"-",((-A4931+'Lineær programmering opg 4'!$M$8)/'Lineær programmering opg 4'!$K$8)*-1)</f>
        <v>-</v>
      </c>
      <c r="I4931" s="167" t="str">
        <f>IF('Lineær programmering opg 4'!$D$8=0,"-",'Lineær programmering opg 4'!$G$8)</f>
        <v>-</v>
      </c>
      <c r="J4931" s="295">
        <f>A4931*'Lineær programmering opg 4'!$C$11+Datatabel!C4931*'Lineær programmering opg 4'!$D$11</f>
        <v>43478.399999999834</v>
      </c>
      <c r="K4931" s="9">
        <f t="shared" si="382"/>
        <v>0</v>
      </c>
      <c r="L4931" s="9">
        <f t="shared" si="383"/>
        <v>0</v>
      </c>
    </row>
    <row r="4932" spans="1:12" ht="15" x14ac:dyDescent="0.25">
      <c r="A4932" s="167">
        <f t="shared" ref="A4932:A4995" si="386">$A$3*B4932</f>
        <v>121.70400000001302</v>
      </c>
      <c r="B4932" s="325">
        <f t="shared" si="384"/>
        <v>0.50710000000005429</v>
      </c>
      <c r="C4932" s="167">
        <f t="shared" si="385"/>
        <v>208.72199999999023</v>
      </c>
      <c r="D4932" s="167">
        <f>IF('Lineær programmering opg 4'!$M$4=0,"-",(-A4932+'Lineær programmering opg 4'!$M$4)/'Lineær programmering opg 4'!$K$4*-1)</f>
        <v>236.59199999997395</v>
      </c>
      <c r="E4932" s="167">
        <f>IF('Lineær programmering opg 4'!$M$5=0,"-",(-A4932+'Lineær programmering opg 4'!$M$5)/'Lineær programmering opg 4'!$K$5*-1)</f>
        <v>208.72199999999023</v>
      </c>
      <c r="F4932" s="167" t="str">
        <f>IF('Lineær programmering opg 4'!$E$6=0,"-",(-A4932+'Lineær programmering opg 4'!$M$6)/'Lineær programmering opg 4'!$K$6*-1)</f>
        <v>-</v>
      </c>
      <c r="G4932" s="167" t="str">
        <f>IF('Lineær programmering opg 4'!$D$7=0,"-",((-A4932+'Lineær programmering opg 4'!$M$7)/'Lineær programmering opg 4'!$K$7)*-1)</f>
        <v>-</v>
      </c>
      <c r="H4932" s="167" t="str">
        <f>IF('Lineær programmering opg 4'!$C$8=0,"-",((-A4932+'Lineær programmering opg 4'!$M$8)/'Lineær programmering opg 4'!$K$8)*-1)</f>
        <v>-</v>
      </c>
      <c r="I4932" s="167" t="str">
        <f>IF('Lineær programmering opg 4'!$D$8=0,"-",'Lineær programmering opg 4'!$G$8)</f>
        <v>-</v>
      </c>
      <c r="J4932" s="295">
        <f>A4932*'Lineær programmering opg 4'!$C$11+Datatabel!C4932*'Lineær programmering opg 4'!$D$11</f>
        <v>43478.699999999837</v>
      </c>
      <c r="K4932" s="9">
        <f t="shared" ref="K4932:K4995" si="387">IF($J$10004=J4932,A4932,0)</f>
        <v>0</v>
      </c>
      <c r="L4932" s="9">
        <f t="shared" ref="L4932:L4995" si="388">IF(J4932=$J$10004,C4932,0)</f>
        <v>0</v>
      </c>
    </row>
    <row r="4933" spans="1:12" ht="15" x14ac:dyDescent="0.25">
      <c r="A4933" s="167">
        <f t="shared" si="386"/>
        <v>121.68000000001302</v>
      </c>
      <c r="B4933" s="325">
        <f t="shared" ref="B4933:B4996" si="389">B4932-0.01%</f>
        <v>0.5070000000000543</v>
      </c>
      <c r="C4933" s="167">
        <f t="shared" si="385"/>
        <v>208.73999999999023</v>
      </c>
      <c r="D4933" s="167">
        <f>IF('Lineær programmering opg 4'!$M$4=0,"-",(-A4933+'Lineær programmering opg 4'!$M$4)/'Lineær programmering opg 4'!$K$4*-1)</f>
        <v>236.63999999997395</v>
      </c>
      <c r="E4933" s="167">
        <f>IF('Lineær programmering opg 4'!$M$5=0,"-",(-A4933+'Lineær programmering opg 4'!$M$5)/'Lineær programmering opg 4'!$K$5*-1)</f>
        <v>208.73999999999023</v>
      </c>
      <c r="F4933" s="167" t="str">
        <f>IF('Lineær programmering opg 4'!$E$6=0,"-",(-A4933+'Lineær programmering opg 4'!$M$6)/'Lineær programmering opg 4'!$K$6*-1)</f>
        <v>-</v>
      </c>
      <c r="G4933" s="167" t="str">
        <f>IF('Lineær programmering opg 4'!$D$7=0,"-",((-A4933+'Lineær programmering opg 4'!$M$7)/'Lineær programmering opg 4'!$K$7)*-1)</f>
        <v>-</v>
      </c>
      <c r="H4933" s="167" t="str">
        <f>IF('Lineær programmering opg 4'!$C$8=0,"-",((-A4933+'Lineær programmering opg 4'!$M$8)/'Lineær programmering opg 4'!$K$8)*-1)</f>
        <v>-</v>
      </c>
      <c r="I4933" s="167" t="str">
        <f>IF('Lineær programmering opg 4'!$D$8=0,"-",'Lineær programmering opg 4'!$G$8)</f>
        <v>-</v>
      </c>
      <c r="J4933" s="295">
        <f>A4933*'Lineær programmering opg 4'!$C$11+Datatabel!C4933*'Lineær programmering opg 4'!$D$11</f>
        <v>43478.99999999984</v>
      </c>
      <c r="K4933" s="9">
        <f t="shared" si="387"/>
        <v>0</v>
      </c>
      <c r="L4933" s="9">
        <f t="shared" si="388"/>
        <v>0</v>
      </c>
    </row>
    <row r="4934" spans="1:12" ht="15" x14ac:dyDescent="0.25">
      <c r="A4934" s="167">
        <f t="shared" si="386"/>
        <v>121.65600000001304</v>
      </c>
      <c r="B4934" s="325">
        <f t="shared" si="389"/>
        <v>0.50690000000005431</v>
      </c>
      <c r="C4934" s="167">
        <f t="shared" si="385"/>
        <v>208.75799999999023</v>
      </c>
      <c r="D4934" s="167">
        <f>IF('Lineær programmering opg 4'!$M$4=0,"-",(-A4934+'Lineær programmering opg 4'!$M$4)/'Lineær programmering opg 4'!$K$4*-1)</f>
        <v>236.68799999997393</v>
      </c>
      <c r="E4934" s="167">
        <f>IF('Lineær programmering opg 4'!$M$5=0,"-",(-A4934+'Lineær programmering opg 4'!$M$5)/'Lineær programmering opg 4'!$K$5*-1)</f>
        <v>208.75799999999023</v>
      </c>
      <c r="F4934" s="167" t="str">
        <f>IF('Lineær programmering opg 4'!$E$6=0,"-",(-A4934+'Lineær programmering opg 4'!$M$6)/'Lineær programmering opg 4'!$K$6*-1)</f>
        <v>-</v>
      </c>
      <c r="G4934" s="167" t="str">
        <f>IF('Lineær programmering opg 4'!$D$7=0,"-",((-A4934+'Lineær programmering opg 4'!$M$7)/'Lineær programmering opg 4'!$K$7)*-1)</f>
        <v>-</v>
      </c>
      <c r="H4934" s="167" t="str">
        <f>IF('Lineær programmering opg 4'!$C$8=0,"-",((-A4934+'Lineær programmering opg 4'!$M$8)/'Lineær programmering opg 4'!$K$8)*-1)</f>
        <v>-</v>
      </c>
      <c r="I4934" s="167" t="str">
        <f>IF('Lineær programmering opg 4'!$D$8=0,"-",'Lineær programmering opg 4'!$G$8)</f>
        <v>-</v>
      </c>
      <c r="J4934" s="295">
        <f>A4934*'Lineær programmering opg 4'!$C$11+Datatabel!C4934*'Lineær programmering opg 4'!$D$11</f>
        <v>43479.299999999843</v>
      </c>
      <c r="K4934" s="9">
        <f t="shared" si="387"/>
        <v>0</v>
      </c>
      <c r="L4934" s="9">
        <f t="shared" si="388"/>
        <v>0</v>
      </c>
    </row>
    <row r="4935" spans="1:12" ht="15" x14ac:dyDescent="0.25">
      <c r="A4935" s="167">
        <f t="shared" si="386"/>
        <v>121.63200000001304</v>
      </c>
      <c r="B4935" s="325">
        <f t="shared" si="389"/>
        <v>0.50680000000005432</v>
      </c>
      <c r="C4935" s="167">
        <f t="shared" si="385"/>
        <v>208.77599999999023</v>
      </c>
      <c r="D4935" s="167">
        <f>IF('Lineær programmering opg 4'!$M$4=0,"-",(-A4935+'Lineær programmering opg 4'!$M$4)/'Lineær programmering opg 4'!$K$4*-1)</f>
        <v>236.73599999997393</v>
      </c>
      <c r="E4935" s="167">
        <f>IF('Lineær programmering opg 4'!$M$5=0,"-",(-A4935+'Lineær programmering opg 4'!$M$5)/'Lineær programmering opg 4'!$K$5*-1)</f>
        <v>208.77599999999023</v>
      </c>
      <c r="F4935" s="167" t="str">
        <f>IF('Lineær programmering opg 4'!$E$6=0,"-",(-A4935+'Lineær programmering opg 4'!$M$6)/'Lineær programmering opg 4'!$K$6*-1)</f>
        <v>-</v>
      </c>
      <c r="G4935" s="167" t="str">
        <f>IF('Lineær programmering opg 4'!$D$7=0,"-",((-A4935+'Lineær programmering opg 4'!$M$7)/'Lineær programmering opg 4'!$K$7)*-1)</f>
        <v>-</v>
      </c>
      <c r="H4935" s="167" t="str">
        <f>IF('Lineær programmering opg 4'!$C$8=0,"-",((-A4935+'Lineær programmering opg 4'!$M$8)/'Lineær programmering opg 4'!$K$8)*-1)</f>
        <v>-</v>
      </c>
      <c r="I4935" s="167" t="str">
        <f>IF('Lineær programmering opg 4'!$D$8=0,"-",'Lineær programmering opg 4'!$G$8)</f>
        <v>-</v>
      </c>
      <c r="J4935" s="295">
        <f>A4935*'Lineær programmering opg 4'!$C$11+Datatabel!C4935*'Lineær programmering opg 4'!$D$11</f>
        <v>43479.599999999838</v>
      </c>
      <c r="K4935" s="9">
        <f t="shared" si="387"/>
        <v>0</v>
      </c>
      <c r="L4935" s="9">
        <f t="shared" si="388"/>
        <v>0</v>
      </c>
    </row>
    <row r="4936" spans="1:12" ht="15" x14ac:dyDescent="0.25">
      <c r="A4936" s="167">
        <f t="shared" si="386"/>
        <v>121.60800000001304</v>
      </c>
      <c r="B4936" s="325">
        <f t="shared" si="389"/>
        <v>0.50670000000005433</v>
      </c>
      <c r="C4936" s="167">
        <f t="shared" si="385"/>
        <v>208.79399999999023</v>
      </c>
      <c r="D4936" s="167">
        <f>IF('Lineær programmering opg 4'!$M$4=0,"-",(-A4936+'Lineær programmering opg 4'!$M$4)/'Lineær programmering opg 4'!$K$4*-1)</f>
        <v>236.78399999997393</v>
      </c>
      <c r="E4936" s="167">
        <f>IF('Lineær programmering opg 4'!$M$5=0,"-",(-A4936+'Lineær programmering opg 4'!$M$5)/'Lineær programmering opg 4'!$K$5*-1)</f>
        <v>208.79399999999023</v>
      </c>
      <c r="F4936" s="167" t="str">
        <f>IF('Lineær programmering opg 4'!$E$6=0,"-",(-A4936+'Lineær programmering opg 4'!$M$6)/'Lineær programmering opg 4'!$K$6*-1)</f>
        <v>-</v>
      </c>
      <c r="G4936" s="167" t="str">
        <f>IF('Lineær programmering opg 4'!$D$7=0,"-",((-A4936+'Lineær programmering opg 4'!$M$7)/'Lineær programmering opg 4'!$K$7)*-1)</f>
        <v>-</v>
      </c>
      <c r="H4936" s="167" t="str">
        <f>IF('Lineær programmering opg 4'!$C$8=0,"-",((-A4936+'Lineær programmering opg 4'!$M$8)/'Lineær programmering opg 4'!$K$8)*-1)</f>
        <v>-</v>
      </c>
      <c r="I4936" s="167" t="str">
        <f>IF('Lineær programmering opg 4'!$D$8=0,"-",'Lineær programmering opg 4'!$G$8)</f>
        <v>-</v>
      </c>
      <c r="J4936" s="295">
        <f>A4936*'Lineær programmering opg 4'!$C$11+Datatabel!C4936*'Lineær programmering opg 4'!$D$11</f>
        <v>43479.899999999841</v>
      </c>
      <c r="K4936" s="9">
        <f t="shared" si="387"/>
        <v>0</v>
      </c>
      <c r="L4936" s="9">
        <f t="shared" si="388"/>
        <v>0</v>
      </c>
    </row>
    <row r="4937" spans="1:12" ht="15" x14ac:dyDescent="0.25">
      <c r="A4937" s="167">
        <f t="shared" si="386"/>
        <v>121.58400000001305</v>
      </c>
      <c r="B4937" s="325">
        <f t="shared" si="389"/>
        <v>0.50660000000005434</v>
      </c>
      <c r="C4937" s="167">
        <f t="shared" si="385"/>
        <v>208.81199999999023</v>
      </c>
      <c r="D4937" s="167">
        <f>IF('Lineær programmering opg 4'!$M$4=0,"-",(-A4937+'Lineær programmering opg 4'!$M$4)/'Lineær programmering opg 4'!$K$4*-1)</f>
        <v>236.8319999999739</v>
      </c>
      <c r="E4937" s="167">
        <f>IF('Lineær programmering opg 4'!$M$5=0,"-",(-A4937+'Lineær programmering opg 4'!$M$5)/'Lineær programmering opg 4'!$K$5*-1)</f>
        <v>208.81199999999023</v>
      </c>
      <c r="F4937" s="167" t="str">
        <f>IF('Lineær programmering opg 4'!$E$6=0,"-",(-A4937+'Lineær programmering opg 4'!$M$6)/'Lineær programmering opg 4'!$K$6*-1)</f>
        <v>-</v>
      </c>
      <c r="G4937" s="167" t="str">
        <f>IF('Lineær programmering opg 4'!$D$7=0,"-",((-A4937+'Lineær programmering opg 4'!$M$7)/'Lineær programmering opg 4'!$K$7)*-1)</f>
        <v>-</v>
      </c>
      <c r="H4937" s="167" t="str">
        <f>IF('Lineær programmering opg 4'!$C$8=0,"-",((-A4937+'Lineær programmering opg 4'!$M$8)/'Lineær programmering opg 4'!$K$8)*-1)</f>
        <v>-</v>
      </c>
      <c r="I4937" s="167" t="str">
        <f>IF('Lineær programmering opg 4'!$D$8=0,"-",'Lineær programmering opg 4'!$G$8)</f>
        <v>-</v>
      </c>
      <c r="J4937" s="295">
        <f>A4937*'Lineær programmering opg 4'!$C$11+Datatabel!C4937*'Lineær programmering opg 4'!$D$11</f>
        <v>43480.199999999844</v>
      </c>
      <c r="K4937" s="9">
        <f t="shared" si="387"/>
        <v>0</v>
      </c>
      <c r="L4937" s="9">
        <f t="shared" si="388"/>
        <v>0</v>
      </c>
    </row>
    <row r="4938" spans="1:12" ht="15" x14ac:dyDescent="0.25">
      <c r="A4938" s="167">
        <f t="shared" si="386"/>
        <v>121.56000000001305</v>
      </c>
      <c r="B4938" s="325">
        <f t="shared" si="389"/>
        <v>0.50650000000005435</v>
      </c>
      <c r="C4938" s="167">
        <f t="shared" si="385"/>
        <v>208.82999999999024</v>
      </c>
      <c r="D4938" s="167">
        <f>IF('Lineær programmering opg 4'!$M$4=0,"-",(-A4938+'Lineær programmering opg 4'!$M$4)/'Lineær programmering opg 4'!$K$4*-1)</f>
        <v>236.8799999999739</v>
      </c>
      <c r="E4938" s="167">
        <f>IF('Lineær programmering opg 4'!$M$5=0,"-",(-A4938+'Lineær programmering opg 4'!$M$5)/'Lineær programmering opg 4'!$K$5*-1)</f>
        <v>208.82999999999024</v>
      </c>
      <c r="F4938" s="167" t="str">
        <f>IF('Lineær programmering opg 4'!$E$6=0,"-",(-A4938+'Lineær programmering opg 4'!$M$6)/'Lineær programmering opg 4'!$K$6*-1)</f>
        <v>-</v>
      </c>
      <c r="G4938" s="167" t="str">
        <f>IF('Lineær programmering opg 4'!$D$7=0,"-",((-A4938+'Lineær programmering opg 4'!$M$7)/'Lineær programmering opg 4'!$K$7)*-1)</f>
        <v>-</v>
      </c>
      <c r="H4938" s="167" t="str">
        <f>IF('Lineær programmering opg 4'!$C$8=0,"-",((-A4938+'Lineær programmering opg 4'!$M$8)/'Lineær programmering opg 4'!$K$8)*-1)</f>
        <v>-</v>
      </c>
      <c r="I4938" s="167" t="str">
        <f>IF('Lineær programmering opg 4'!$D$8=0,"-",'Lineær programmering opg 4'!$G$8)</f>
        <v>-</v>
      </c>
      <c r="J4938" s="295">
        <f>A4938*'Lineær programmering opg 4'!$C$11+Datatabel!C4938*'Lineær programmering opg 4'!$D$11</f>
        <v>43480.49999999984</v>
      </c>
      <c r="K4938" s="9">
        <f t="shared" si="387"/>
        <v>0</v>
      </c>
      <c r="L4938" s="9">
        <f t="shared" si="388"/>
        <v>0</v>
      </c>
    </row>
    <row r="4939" spans="1:12" ht="15" x14ac:dyDescent="0.25">
      <c r="A4939" s="167">
        <f t="shared" si="386"/>
        <v>121.53600000001305</v>
      </c>
      <c r="B4939" s="325">
        <f t="shared" si="389"/>
        <v>0.50640000000005436</v>
      </c>
      <c r="C4939" s="167">
        <f t="shared" si="385"/>
        <v>208.84799999999024</v>
      </c>
      <c r="D4939" s="167">
        <f>IF('Lineær programmering opg 4'!$M$4=0,"-",(-A4939+'Lineær programmering opg 4'!$M$4)/'Lineær programmering opg 4'!$K$4*-1)</f>
        <v>236.92799999997391</v>
      </c>
      <c r="E4939" s="167">
        <f>IF('Lineær programmering opg 4'!$M$5=0,"-",(-A4939+'Lineær programmering opg 4'!$M$5)/'Lineær programmering opg 4'!$K$5*-1)</f>
        <v>208.84799999999024</v>
      </c>
      <c r="F4939" s="167" t="str">
        <f>IF('Lineær programmering opg 4'!$E$6=0,"-",(-A4939+'Lineær programmering opg 4'!$M$6)/'Lineær programmering opg 4'!$K$6*-1)</f>
        <v>-</v>
      </c>
      <c r="G4939" s="167" t="str">
        <f>IF('Lineær programmering opg 4'!$D$7=0,"-",((-A4939+'Lineær programmering opg 4'!$M$7)/'Lineær programmering opg 4'!$K$7)*-1)</f>
        <v>-</v>
      </c>
      <c r="H4939" s="167" t="str">
        <f>IF('Lineær programmering opg 4'!$C$8=0,"-",((-A4939+'Lineær programmering opg 4'!$M$8)/'Lineær programmering opg 4'!$K$8)*-1)</f>
        <v>-</v>
      </c>
      <c r="I4939" s="167" t="str">
        <f>IF('Lineær programmering opg 4'!$D$8=0,"-",'Lineær programmering opg 4'!$G$8)</f>
        <v>-</v>
      </c>
      <c r="J4939" s="295">
        <f>A4939*'Lineær programmering opg 4'!$C$11+Datatabel!C4939*'Lineær programmering opg 4'!$D$11</f>
        <v>43480.799999999843</v>
      </c>
      <c r="K4939" s="9">
        <f t="shared" si="387"/>
        <v>0</v>
      </c>
      <c r="L4939" s="9">
        <f t="shared" si="388"/>
        <v>0</v>
      </c>
    </row>
    <row r="4940" spans="1:12" ht="15" x14ac:dyDescent="0.25">
      <c r="A4940" s="167">
        <f t="shared" si="386"/>
        <v>121.51200000001305</v>
      </c>
      <c r="B4940" s="325">
        <f t="shared" si="389"/>
        <v>0.50630000000005437</v>
      </c>
      <c r="C4940" s="167">
        <f t="shared" si="385"/>
        <v>208.86599999999024</v>
      </c>
      <c r="D4940" s="167">
        <f>IF('Lineær programmering opg 4'!$M$4=0,"-",(-A4940+'Lineær programmering opg 4'!$M$4)/'Lineær programmering opg 4'!$K$4*-1)</f>
        <v>236.97599999997391</v>
      </c>
      <c r="E4940" s="167">
        <f>IF('Lineær programmering opg 4'!$M$5=0,"-",(-A4940+'Lineær programmering opg 4'!$M$5)/'Lineær programmering opg 4'!$K$5*-1)</f>
        <v>208.86599999999024</v>
      </c>
      <c r="F4940" s="167" t="str">
        <f>IF('Lineær programmering opg 4'!$E$6=0,"-",(-A4940+'Lineær programmering opg 4'!$M$6)/'Lineær programmering opg 4'!$K$6*-1)</f>
        <v>-</v>
      </c>
      <c r="G4940" s="167" t="str">
        <f>IF('Lineær programmering opg 4'!$D$7=0,"-",((-A4940+'Lineær programmering opg 4'!$M$7)/'Lineær programmering opg 4'!$K$7)*-1)</f>
        <v>-</v>
      </c>
      <c r="H4940" s="167" t="str">
        <f>IF('Lineær programmering opg 4'!$C$8=0,"-",((-A4940+'Lineær programmering opg 4'!$M$8)/'Lineær programmering opg 4'!$K$8)*-1)</f>
        <v>-</v>
      </c>
      <c r="I4940" s="167" t="str">
        <f>IF('Lineær programmering opg 4'!$D$8=0,"-",'Lineær programmering opg 4'!$G$8)</f>
        <v>-</v>
      </c>
      <c r="J4940" s="295">
        <f>A4940*'Lineær programmering opg 4'!$C$11+Datatabel!C4940*'Lineær programmering opg 4'!$D$11</f>
        <v>43481.099999999838</v>
      </c>
      <c r="K4940" s="9">
        <f t="shared" si="387"/>
        <v>0</v>
      </c>
      <c r="L4940" s="9">
        <f t="shared" si="388"/>
        <v>0</v>
      </c>
    </row>
    <row r="4941" spans="1:12" ht="15" x14ac:dyDescent="0.25">
      <c r="A4941" s="167">
        <f t="shared" si="386"/>
        <v>121.48800000001305</v>
      </c>
      <c r="B4941" s="325">
        <f t="shared" si="389"/>
        <v>0.50620000000005438</v>
      </c>
      <c r="C4941" s="167">
        <f t="shared" si="385"/>
        <v>208.88399999999024</v>
      </c>
      <c r="D4941" s="167">
        <f>IF('Lineær programmering opg 4'!$M$4=0,"-",(-A4941+'Lineær programmering opg 4'!$M$4)/'Lineær programmering opg 4'!$K$4*-1)</f>
        <v>237.02399999997391</v>
      </c>
      <c r="E4941" s="167">
        <f>IF('Lineær programmering opg 4'!$M$5=0,"-",(-A4941+'Lineær programmering opg 4'!$M$5)/'Lineær programmering opg 4'!$K$5*-1)</f>
        <v>208.88399999999024</v>
      </c>
      <c r="F4941" s="167" t="str">
        <f>IF('Lineær programmering opg 4'!$E$6=0,"-",(-A4941+'Lineær programmering opg 4'!$M$6)/'Lineær programmering opg 4'!$K$6*-1)</f>
        <v>-</v>
      </c>
      <c r="G4941" s="167" t="str">
        <f>IF('Lineær programmering opg 4'!$D$7=0,"-",((-A4941+'Lineær programmering opg 4'!$M$7)/'Lineær programmering opg 4'!$K$7)*-1)</f>
        <v>-</v>
      </c>
      <c r="H4941" s="167" t="str">
        <f>IF('Lineær programmering opg 4'!$C$8=0,"-",((-A4941+'Lineær programmering opg 4'!$M$8)/'Lineær programmering opg 4'!$K$8)*-1)</f>
        <v>-</v>
      </c>
      <c r="I4941" s="167" t="str">
        <f>IF('Lineær programmering opg 4'!$D$8=0,"-",'Lineær programmering opg 4'!$G$8)</f>
        <v>-</v>
      </c>
      <c r="J4941" s="295">
        <f>A4941*'Lineær programmering opg 4'!$C$11+Datatabel!C4941*'Lineær programmering opg 4'!$D$11</f>
        <v>43481.399999999841</v>
      </c>
      <c r="K4941" s="9">
        <f t="shared" si="387"/>
        <v>0</v>
      </c>
      <c r="L4941" s="9">
        <f t="shared" si="388"/>
        <v>0</v>
      </c>
    </row>
    <row r="4942" spans="1:12" ht="15" x14ac:dyDescent="0.25">
      <c r="A4942" s="167">
        <f t="shared" si="386"/>
        <v>121.46400000001306</v>
      </c>
      <c r="B4942" s="325">
        <f t="shared" si="389"/>
        <v>0.5061000000000544</v>
      </c>
      <c r="C4942" s="167">
        <f t="shared" si="385"/>
        <v>208.90199999999021</v>
      </c>
      <c r="D4942" s="167">
        <f>IF('Lineær programmering opg 4'!$M$4=0,"-",(-A4942+'Lineær programmering opg 4'!$M$4)/'Lineær programmering opg 4'!$K$4*-1)</f>
        <v>237.07199999997388</v>
      </c>
      <c r="E4942" s="167">
        <f>IF('Lineær programmering opg 4'!$M$5=0,"-",(-A4942+'Lineær programmering opg 4'!$M$5)/'Lineær programmering opg 4'!$K$5*-1)</f>
        <v>208.90199999999021</v>
      </c>
      <c r="F4942" s="167" t="str">
        <f>IF('Lineær programmering opg 4'!$E$6=0,"-",(-A4942+'Lineær programmering opg 4'!$M$6)/'Lineær programmering opg 4'!$K$6*-1)</f>
        <v>-</v>
      </c>
      <c r="G4942" s="167" t="str">
        <f>IF('Lineær programmering opg 4'!$D$7=0,"-",((-A4942+'Lineær programmering opg 4'!$M$7)/'Lineær programmering opg 4'!$K$7)*-1)</f>
        <v>-</v>
      </c>
      <c r="H4942" s="167" t="str">
        <f>IF('Lineær programmering opg 4'!$C$8=0,"-",((-A4942+'Lineær programmering opg 4'!$M$8)/'Lineær programmering opg 4'!$K$8)*-1)</f>
        <v>-</v>
      </c>
      <c r="I4942" s="167" t="str">
        <f>IF('Lineær programmering opg 4'!$D$8=0,"-",'Lineær programmering opg 4'!$G$8)</f>
        <v>-</v>
      </c>
      <c r="J4942" s="295">
        <f>A4942*'Lineær programmering opg 4'!$C$11+Datatabel!C4942*'Lineær programmering opg 4'!$D$11</f>
        <v>43481.699999999837</v>
      </c>
      <c r="K4942" s="9">
        <f t="shared" si="387"/>
        <v>0</v>
      </c>
      <c r="L4942" s="9">
        <f t="shared" si="388"/>
        <v>0</v>
      </c>
    </row>
    <row r="4943" spans="1:12" ht="15" x14ac:dyDescent="0.25">
      <c r="A4943" s="167">
        <f t="shared" si="386"/>
        <v>121.44000000001306</v>
      </c>
      <c r="B4943" s="325">
        <f t="shared" si="389"/>
        <v>0.50600000000005441</v>
      </c>
      <c r="C4943" s="167">
        <f t="shared" si="385"/>
        <v>208.91999999999021</v>
      </c>
      <c r="D4943" s="167">
        <f>IF('Lineær programmering opg 4'!$M$4=0,"-",(-A4943+'Lineær programmering opg 4'!$M$4)/'Lineær programmering opg 4'!$K$4*-1)</f>
        <v>237.11999999997388</v>
      </c>
      <c r="E4943" s="167">
        <f>IF('Lineær programmering opg 4'!$M$5=0,"-",(-A4943+'Lineær programmering opg 4'!$M$5)/'Lineær programmering opg 4'!$K$5*-1)</f>
        <v>208.91999999999021</v>
      </c>
      <c r="F4943" s="167" t="str">
        <f>IF('Lineær programmering opg 4'!$E$6=0,"-",(-A4943+'Lineær programmering opg 4'!$M$6)/'Lineær programmering opg 4'!$K$6*-1)</f>
        <v>-</v>
      </c>
      <c r="G4943" s="167" t="str">
        <f>IF('Lineær programmering opg 4'!$D$7=0,"-",((-A4943+'Lineær programmering opg 4'!$M$7)/'Lineær programmering opg 4'!$K$7)*-1)</f>
        <v>-</v>
      </c>
      <c r="H4943" s="167" t="str">
        <f>IF('Lineær programmering opg 4'!$C$8=0,"-",((-A4943+'Lineær programmering opg 4'!$M$8)/'Lineær programmering opg 4'!$K$8)*-1)</f>
        <v>-</v>
      </c>
      <c r="I4943" s="167" t="str">
        <f>IF('Lineær programmering opg 4'!$D$8=0,"-",'Lineær programmering opg 4'!$G$8)</f>
        <v>-</v>
      </c>
      <c r="J4943" s="295">
        <f>A4943*'Lineær programmering opg 4'!$C$11+Datatabel!C4943*'Lineær programmering opg 4'!$D$11</f>
        <v>43481.99999999984</v>
      </c>
      <c r="K4943" s="9">
        <f t="shared" si="387"/>
        <v>0</v>
      </c>
      <c r="L4943" s="9">
        <f t="shared" si="388"/>
        <v>0</v>
      </c>
    </row>
    <row r="4944" spans="1:12" ht="15" x14ac:dyDescent="0.25">
      <c r="A4944" s="167">
        <f t="shared" si="386"/>
        <v>121.41600000001306</v>
      </c>
      <c r="B4944" s="325">
        <f t="shared" si="389"/>
        <v>0.50590000000005442</v>
      </c>
      <c r="C4944" s="167">
        <f t="shared" si="385"/>
        <v>208.93799999999021</v>
      </c>
      <c r="D4944" s="167">
        <f>IF('Lineær programmering opg 4'!$M$4=0,"-",(-A4944+'Lineær programmering opg 4'!$M$4)/'Lineær programmering opg 4'!$K$4*-1)</f>
        <v>237.16799999997389</v>
      </c>
      <c r="E4944" s="167">
        <f>IF('Lineær programmering opg 4'!$M$5=0,"-",(-A4944+'Lineær programmering opg 4'!$M$5)/'Lineær programmering opg 4'!$K$5*-1)</f>
        <v>208.93799999999021</v>
      </c>
      <c r="F4944" s="167" t="str">
        <f>IF('Lineær programmering opg 4'!$E$6=0,"-",(-A4944+'Lineær programmering opg 4'!$M$6)/'Lineær programmering opg 4'!$K$6*-1)</f>
        <v>-</v>
      </c>
      <c r="G4944" s="167" t="str">
        <f>IF('Lineær programmering opg 4'!$D$7=0,"-",((-A4944+'Lineær programmering opg 4'!$M$7)/'Lineær programmering opg 4'!$K$7)*-1)</f>
        <v>-</v>
      </c>
      <c r="H4944" s="167" t="str">
        <f>IF('Lineær programmering opg 4'!$C$8=0,"-",((-A4944+'Lineær programmering opg 4'!$M$8)/'Lineær programmering opg 4'!$K$8)*-1)</f>
        <v>-</v>
      </c>
      <c r="I4944" s="167" t="str">
        <f>IF('Lineær programmering opg 4'!$D$8=0,"-",'Lineær programmering opg 4'!$G$8)</f>
        <v>-</v>
      </c>
      <c r="J4944" s="295">
        <f>A4944*'Lineær programmering opg 4'!$C$11+Datatabel!C4944*'Lineær programmering opg 4'!$D$11</f>
        <v>43482.299999999836</v>
      </c>
      <c r="K4944" s="9">
        <f t="shared" si="387"/>
        <v>0</v>
      </c>
      <c r="L4944" s="9">
        <f t="shared" si="388"/>
        <v>0</v>
      </c>
    </row>
    <row r="4945" spans="1:12" ht="15" x14ac:dyDescent="0.25">
      <c r="A4945" s="167">
        <f t="shared" si="386"/>
        <v>121.39200000001307</v>
      </c>
      <c r="B4945" s="325">
        <f t="shared" si="389"/>
        <v>0.50580000000005443</v>
      </c>
      <c r="C4945" s="167">
        <f t="shared" si="385"/>
        <v>208.95599999999021</v>
      </c>
      <c r="D4945" s="167">
        <f>IF('Lineær programmering opg 4'!$M$4=0,"-",(-A4945+'Lineær programmering opg 4'!$M$4)/'Lineær programmering opg 4'!$K$4*-1)</f>
        <v>237.21599999997386</v>
      </c>
      <c r="E4945" s="167">
        <f>IF('Lineær programmering opg 4'!$M$5=0,"-",(-A4945+'Lineær programmering opg 4'!$M$5)/'Lineær programmering opg 4'!$K$5*-1)</f>
        <v>208.95599999999021</v>
      </c>
      <c r="F4945" s="167" t="str">
        <f>IF('Lineær programmering opg 4'!$E$6=0,"-",(-A4945+'Lineær programmering opg 4'!$M$6)/'Lineær programmering opg 4'!$K$6*-1)</f>
        <v>-</v>
      </c>
      <c r="G4945" s="167" t="str">
        <f>IF('Lineær programmering opg 4'!$D$7=0,"-",((-A4945+'Lineær programmering opg 4'!$M$7)/'Lineær programmering opg 4'!$K$7)*-1)</f>
        <v>-</v>
      </c>
      <c r="H4945" s="167" t="str">
        <f>IF('Lineær programmering opg 4'!$C$8=0,"-",((-A4945+'Lineær programmering opg 4'!$M$8)/'Lineær programmering opg 4'!$K$8)*-1)</f>
        <v>-</v>
      </c>
      <c r="I4945" s="167" t="str">
        <f>IF('Lineær programmering opg 4'!$D$8=0,"-",'Lineær programmering opg 4'!$G$8)</f>
        <v>-</v>
      </c>
      <c r="J4945" s="295">
        <f>A4945*'Lineær programmering opg 4'!$C$11+Datatabel!C4945*'Lineær programmering opg 4'!$D$11</f>
        <v>43482.599999999838</v>
      </c>
      <c r="K4945" s="9">
        <f t="shared" si="387"/>
        <v>0</v>
      </c>
      <c r="L4945" s="9">
        <f t="shared" si="388"/>
        <v>0</v>
      </c>
    </row>
    <row r="4946" spans="1:12" ht="15" x14ac:dyDescent="0.25">
      <c r="A4946" s="167">
        <f t="shared" si="386"/>
        <v>121.36800000001307</v>
      </c>
      <c r="B4946" s="325">
        <f t="shared" si="389"/>
        <v>0.50570000000005444</v>
      </c>
      <c r="C4946" s="167">
        <f t="shared" si="385"/>
        <v>208.97399999999021</v>
      </c>
      <c r="D4946" s="167">
        <f>IF('Lineær programmering opg 4'!$M$4=0,"-",(-A4946+'Lineær programmering opg 4'!$M$4)/'Lineær programmering opg 4'!$K$4*-1)</f>
        <v>237.26399999997386</v>
      </c>
      <c r="E4946" s="167">
        <f>IF('Lineær programmering opg 4'!$M$5=0,"-",(-A4946+'Lineær programmering opg 4'!$M$5)/'Lineær programmering opg 4'!$K$5*-1)</f>
        <v>208.97399999999021</v>
      </c>
      <c r="F4946" s="167" t="str">
        <f>IF('Lineær programmering opg 4'!$E$6=0,"-",(-A4946+'Lineær programmering opg 4'!$M$6)/'Lineær programmering opg 4'!$K$6*-1)</f>
        <v>-</v>
      </c>
      <c r="G4946" s="167" t="str">
        <f>IF('Lineær programmering opg 4'!$D$7=0,"-",((-A4946+'Lineær programmering opg 4'!$M$7)/'Lineær programmering opg 4'!$K$7)*-1)</f>
        <v>-</v>
      </c>
      <c r="H4946" s="167" t="str">
        <f>IF('Lineær programmering opg 4'!$C$8=0,"-",((-A4946+'Lineær programmering opg 4'!$M$8)/'Lineær programmering opg 4'!$K$8)*-1)</f>
        <v>-</v>
      </c>
      <c r="I4946" s="167" t="str">
        <f>IF('Lineær programmering opg 4'!$D$8=0,"-",'Lineær programmering opg 4'!$G$8)</f>
        <v>-</v>
      </c>
      <c r="J4946" s="295">
        <f>A4946*'Lineær programmering opg 4'!$C$11+Datatabel!C4946*'Lineær programmering opg 4'!$D$11</f>
        <v>43482.899999999841</v>
      </c>
      <c r="K4946" s="9">
        <f t="shared" si="387"/>
        <v>0</v>
      </c>
      <c r="L4946" s="9">
        <f t="shared" si="388"/>
        <v>0</v>
      </c>
    </row>
    <row r="4947" spans="1:12" ht="15" x14ac:dyDescent="0.25">
      <c r="A4947" s="167">
        <f t="shared" si="386"/>
        <v>121.34400000001307</v>
      </c>
      <c r="B4947" s="325">
        <f t="shared" si="389"/>
        <v>0.50560000000005445</v>
      </c>
      <c r="C4947" s="167">
        <f t="shared" si="385"/>
        <v>208.99199999999021</v>
      </c>
      <c r="D4947" s="167">
        <f>IF('Lineær programmering opg 4'!$M$4=0,"-",(-A4947+'Lineær programmering opg 4'!$M$4)/'Lineær programmering opg 4'!$K$4*-1)</f>
        <v>237.31199999997386</v>
      </c>
      <c r="E4947" s="167">
        <f>IF('Lineær programmering opg 4'!$M$5=0,"-",(-A4947+'Lineær programmering opg 4'!$M$5)/'Lineær programmering opg 4'!$K$5*-1)</f>
        <v>208.99199999999021</v>
      </c>
      <c r="F4947" s="167" t="str">
        <f>IF('Lineær programmering opg 4'!$E$6=0,"-",(-A4947+'Lineær programmering opg 4'!$M$6)/'Lineær programmering opg 4'!$K$6*-1)</f>
        <v>-</v>
      </c>
      <c r="G4947" s="167" t="str">
        <f>IF('Lineær programmering opg 4'!$D$7=0,"-",((-A4947+'Lineær programmering opg 4'!$M$7)/'Lineær programmering opg 4'!$K$7)*-1)</f>
        <v>-</v>
      </c>
      <c r="H4947" s="167" t="str">
        <f>IF('Lineær programmering opg 4'!$C$8=0,"-",((-A4947+'Lineær programmering opg 4'!$M$8)/'Lineær programmering opg 4'!$K$8)*-1)</f>
        <v>-</v>
      </c>
      <c r="I4947" s="167" t="str">
        <f>IF('Lineær programmering opg 4'!$D$8=0,"-",'Lineær programmering opg 4'!$G$8)</f>
        <v>-</v>
      </c>
      <c r="J4947" s="295">
        <f>A4947*'Lineær programmering opg 4'!$C$11+Datatabel!C4947*'Lineær programmering opg 4'!$D$11</f>
        <v>43483.199999999837</v>
      </c>
      <c r="K4947" s="9">
        <f t="shared" si="387"/>
        <v>0</v>
      </c>
      <c r="L4947" s="9">
        <f t="shared" si="388"/>
        <v>0</v>
      </c>
    </row>
    <row r="4948" spans="1:12" ht="15" x14ac:dyDescent="0.25">
      <c r="A4948" s="167">
        <f t="shared" si="386"/>
        <v>121.32000000001307</v>
      </c>
      <c r="B4948" s="325">
        <f t="shared" si="389"/>
        <v>0.50550000000005446</v>
      </c>
      <c r="C4948" s="167">
        <f t="shared" si="385"/>
        <v>209.00999999999021</v>
      </c>
      <c r="D4948" s="167">
        <f>IF('Lineær programmering opg 4'!$M$4=0,"-",(-A4948+'Lineær programmering opg 4'!$M$4)/'Lineær programmering opg 4'!$K$4*-1)</f>
        <v>237.35999999997387</v>
      </c>
      <c r="E4948" s="167">
        <f>IF('Lineær programmering opg 4'!$M$5=0,"-",(-A4948+'Lineær programmering opg 4'!$M$5)/'Lineær programmering opg 4'!$K$5*-1)</f>
        <v>209.00999999999021</v>
      </c>
      <c r="F4948" s="167" t="str">
        <f>IF('Lineær programmering opg 4'!$E$6=0,"-",(-A4948+'Lineær programmering opg 4'!$M$6)/'Lineær programmering opg 4'!$K$6*-1)</f>
        <v>-</v>
      </c>
      <c r="G4948" s="167" t="str">
        <f>IF('Lineær programmering opg 4'!$D$7=0,"-",((-A4948+'Lineær programmering opg 4'!$M$7)/'Lineær programmering opg 4'!$K$7)*-1)</f>
        <v>-</v>
      </c>
      <c r="H4948" s="167" t="str">
        <f>IF('Lineær programmering opg 4'!$C$8=0,"-",((-A4948+'Lineær programmering opg 4'!$M$8)/'Lineær programmering opg 4'!$K$8)*-1)</f>
        <v>-</v>
      </c>
      <c r="I4948" s="167" t="str">
        <f>IF('Lineær programmering opg 4'!$D$8=0,"-",'Lineær programmering opg 4'!$G$8)</f>
        <v>-</v>
      </c>
      <c r="J4948" s="295">
        <f>A4948*'Lineær programmering opg 4'!$C$11+Datatabel!C4948*'Lineær programmering opg 4'!$D$11</f>
        <v>43483.49999999984</v>
      </c>
      <c r="K4948" s="9">
        <f t="shared" si="387"/>
        <v>0</v>
      </c>
      <c r="L4948" s="9">
        <f t="shared" si="388"/>
        <v>0</v>
      </c>
    </row>
    <row r="4949" spans="1:12" ht="15" x14ac:dyDescent="0.25">
      <c r="A4949" s="167">
        <f t="shared" si="386"/>
        <v>121.29600000001307</v>
      </c>
      <c r="B4949" s="325">
        <f t="shared" si="389"/>
        <v>0.50540000000005447</v>
      </c>
      <c r="C4949" s="167">
        <f t="shared" si="385"/>
        <v>209.02799999999021</v>
      </c>
      <c r="D4949" s="167">
        <f>IF('Lineær programmering opg 4'!$M$4=0,"-",(-A4949+'Lineær programmering opg 4'!$M$4)/'Lineær programmering opg 4'!$K$4*-1)</f>
        <v>237.40799999997387</v>
      </c>
      <c r="E4949" s="167">
        <f>IF('Lineær programmering opg 4'!$M$5=0,"-",(-A4949+'Lineær programmering opg 4'!$M$5)/'Lineær programmering opg 4'!$K$5*-1)</f>
        <v>209.02799999999021</v>
      </c>
      <c r="F4949" s="167" t="str">
        <f>IF('Lineær programmering opg 4'!$E$6=0,"-",(-A4949+'Lineær programmering opg 4'!$M$6)/'Lineær programmering opg 4'!$K$6*-1)</f>
        <v>-</v>
      </c>
      <c r="G4949" s="167" t="str">
        <f>IF('Lineær programmering opg 4'!$D$7=0,"-",((-A4949+'Lineær programmering opg 4'!$M$7)/'Lineær programmering opg 4'!$K$7)*-1)</f>
        <v>-</v>
      </c>
      <c r="H4949" s="167" t="str">
        <f>IF('Lineær programmering opg 4'!$C$8=0,"-",((-A4949+'Lineær programmering opg 4'!$M$8)/'Lineær programmering opg 4'!$K$8)*-1)</f>
        <v>-</v>
      </c>
      <c r="I4949" s="167" t="str">
        <f>IF('Lineær programmering opg 4'!$D$8=0,"-",'Lineær programmering opg 4'!$G$8)</f>
        <v>-</v>
      </c>
      <c r="J4949" s="295">
        <f>A4949*'Lineær programmering opg 4'!$C$11+Datatabel!C4949*'Lineær programmering opg 4'!$D$11</f>
        <v>43483.799999999836</v>
      </c>
      <c r="K4949" s="9">
        <f t="shared" si="387"/>
        <v>0</v>
      </c>
      <c r="L4949" s="9">
        <f t="shared" si="388"/>
        <v>0</v>
      </c>
    </row>
    <row r="4950" spans="1:12" ht="15" x14ac:dyDescent="0.25">
      <c r="A4950" s="167">
        <f t="shared" si="386"/>
        <v>121.27200000001308</v>
      </c>
      <c r="B4950" s="325">
        <f t="shared" si="389"/>
        <v>0.50530000000005448</v>
      </c>
      <c r="C4950" s="167">
        <f t="shared" si="385"/>
        <v>209.04599999999022</v>
      </c>
      <c r="D4950" s="167">
        <f>IF('Lineær programmering opg 4'!$M$4=0,"-",(-A4950+'Lineær programmering opg 4'!$M$4)/'Lineær programmering opg 4'!$K$4*-1)</f>
        <v>237.45599999997384</v>
      </c>
      <c r="E4950" s="167">
        <f>IF('Lineær programmering opg 4'!$M$5=0,"-",(-A4950+'Lineær programmering opg 4'!$M$5)/'Lineær programmering opg 4'!$K$5*-1)</f>
        <v>209.04599999999022</v>
      </c>
      <c r="F4950" s="167" t="str">
        <f>IF('Lineær programmering opg 4'!$E$6=0,"-",(-A4950+'Lineær programmering opg 4'!$M$6)/'Lineær programmering opg 4'!$K$6*-1)</f>
        <v>-</v>
      </c>
      <c r="G4950" s="167" t="str">
        <f>IF('Lineær programmering opg 4'!$D$7=0,"-",((-A4950+'Lineær programmering opg 4'!$M$7)/'Lineær programmering opg 4'!$K$7)*-1)</f>
        <v>-</v>
      </c>
      <c r="H4950" s="167" t="str">
        <f>IF('Lineær programmering opg 4'!$C$8=0,"-",((-A4950+'Lineær programmering opg 4'!$M$8)/'Lineær programmering opg 4'!$K$8)*-1)</f>
        <v>-</v>
      </c>
      <c r="I4950" s="167" t="str">
        <f>IF('Lineær programmering opg 4'!$D$8=0,"-",'Lineær programmering opg 4'!$G$8)</f>
        <v>-</v>
      </c>
      <c r="J4950" s="295">
        <f>A4950*'Lineær programmering opg 4'!$C$11+Datatabel!C4950*'Lineær programmering opg 4'!$D$11</f>
        <v>43484.099999999838</v>
      </c>
      <c r="K4950" s="9">
        <f t="shared" si="387"/>
        <v>0</v>
      </c>
      <c r="L4950" s="9">
        <f t="shared" si="388"/>
        <v>0</v>
      </c>
    </row>
    <row r="4951" spans="1:12" ht="15" x14ac:dyDescent="0.25">
      <c r="A4951" s="167">
        <f t="shared" si="386"/>
        <v>121.24800000001308</v>
      </c>
      <c r="B4951" s="325">
        <f t="shared" si="389"/>
        <v>0.50520000000005449</v>
      </c>
      <c r="C4951" s="167">
        <f t="shared" si="385"/>
        <v>209.06399999999022</v>
      </c>
      <c r="D4951" s="167">
        <f>IF('Lineær programmering opg 4'!$M$4=0,"-",(-A4951+'Lineær programmering opg 4'!$M$4)/'Lineær programmering opg 4'!$K$4*-1)</f>
        <v>237.50399999997384</v>
      </c>
      <c r="E4951" s="167">
        <f>IF('Lineær programmering opg 4'!$M$5=0,"-",(-A4951+'Lineær programmering opg 4'!$M$5)/'Lineær programmering opg 4'!$K$5*-1)</f>
        <v>209.06399999999022</v>
      </c>
      <c r="F4951" s="167" t="str">
        <f>IF('Lineær programmering opg 4'!$E$6=0,"-",(-A4951+'Lineær programmering opg 4'!$M$6)/'Lineær programmering opg 4'!$K$6*-1)</f>
        <v>-</v>
      </c>
      <c r="G4951" s="167" t="str">
        <f>IF('Lineær programmering opg 4'!$D$7=0,"-",((-A4951+'Lineær programmering opg 4'!$M$7)/'Lineær programmering opg 4'!$K$7)*-1)</f>
        <v>-</v>
      </c>
      <c r="H4951" s="167" t="str">
        <f>IF('Lineær programmering opg 4'!$C$8=0,"-",((-A4951+'Lineær programmering opg 4'!$M$8)/'Lineær programmering opg 4'!$K$8)*-1)</f>
        <v>-</v>
      </c>
      <c r="I4951" s="167" t="str">
        <f>IF('Lineær programmering opg 4'!$D$8=0,"-",'Lineær programmering opg 4'!$G$8)</f>
        <v>-</v>
      </c>
      <c r="J4951" s="295">
        <f>A4951*'Lineær programmering opg 4'!$C$11+Datatabel!C4951*'Lineær programmering opg 4'!$D$11</f>
        <v>43484.399999999841</v>
      </c>
      <c r="K4951" s="9">
        <f t="shared" si="387"/>
        <v>0</v>
      </c>
      <c r="L4951" s="9">
        <f t="shared" si="388"/>
        <v>0</v>
      </c>
    </row>
    <row r="4952" spans="1:12" ht="15" x14ac:dyDescent="0.25">
      <c r="A4952" s="167">
        <f t="shared" si="386"/>
        <v>121.22400000001308</v>
      </c>
      <c r="B4952" s="325">
        <f t="shared" si="389"/>
        <v>0.50510000000005451</v>
      </c>
      <c r="C4952" s="167">
        <f t="shared" si="385"/>
        <v>209.08199999999022</v>
      </c>
      <c r="D4952" s="167">
        <f>IF('Lineær programmering opg 4'!$M$4=0,"-",(-A4952+'Lineær programmering opg 4'!$M$4)/'Lineær programmering opg 4'!$K$4*-1)</f>
        <v>237.55199999997384</v>
      </c>
      <c r="E4952" s="167">
        <f>IF('Lineær programmering opg 4'!$M$5=0,"-",(-A4952+'Lineær programmering opg 4'!$M$5)/'Lineær programmering opg 4'!$K$5*-1)</f>
        <v>209.08199999999022</v>
      </c>
      <c r="F4952" s="167" t="str">
        <f>IF('Lineær programmering opg 4'!$E$6=0,"-",(-A4952+'Lineær programmering opg 4'!$M$6)/'Lineær programmering opg 4'!$K$6*-1)</f>
        <v>-</v>
      </c>
      <c r="G4952" s="167" t="str">
        <f>IF('Lineær programmering opg 4'!$D$7=0,"-",((-A4952+'Lineær programmering opg 4'!$M$7)/'Lineær programmering opg 4'!$K$7)*-1)</f>
        <v>-</v>
      </c>
      <c r="H4952" s="167" t="str">
        <f>IF('Lineær programmering opg 4'!$C$8=0,"-",((-A4952+'Lineær programmering opg 4'!$M$8)/'Lineær programmering opg 4'!$K$8)*-1)</f>
        <v>-</v>
      </c>
      <c r="I4952" s="167" t="str">
        <f>IF('Lineær programmering opg 4'!$D$8=0,"-",'Lineær programmering opg 4'!$G$8)</f>
        <v>-</v>
      </c>
      <c r="J4952" s="295">
        <f>A4952*'Lineær programmering opg 4'!$C$11+Datatabel!C4952*'Lineær programmering opg 4'!$D$11</f>
        <v>43484.699999999837</v>
      </c>
      <c r="K4952" s="9">
        <f t="shared" si="387"/>
        <v>0</v>
      </c>
      <c r="L4952" s="9">
        <f t="shared" si="388"/>
        <v>0</v>
      </c>
    </row>
    <row r="4953" spans="1:12" ht="15" x14ac:dyDescent="0.25">
      <c r="A4953" s="167">
        <f t="shared" si="386"/>
        <v>121.20000000001309</v>
      </c>
      <c r="B4953" s="325">
        <f t="shared" si="389"/>
        <v>0.50500000000005452</v>
      </c>
      <c r="C4953" s="167">
        <f t="shared" si="385"/>
        <v>209.09999999999016</v>
      </c>
      <c r="D4953" s="167">
        <f>IF('Lineær programmering opg 4'!$M$4=0,"-",(-A4953+'Lineær programmering opg 4'!$M$4)/'Lineær programmering opg 4'!$K$4*-1)</f>
        <v>237.59999999997382</v>
      </c>
      <c r="E4953" s="167">
        <f>IF('Lineær programmering opg 4'!$M$5=0,"-",(-A4953+'Lineær programmering opg 4'!$M$5)/'Lineær programmering opg 4'!$K$5*-1)</f>
        <v>209.09999999999016</v>
      </c>
      <c r="F4953" s="167" t="str">
        <f>IF('Lineær programmering opg 4'!$E$6=0,"-",(-A4953+'Lineær programmering opg 4'!$M$6)/'Lineær programmering opg 4'!$K$6*-1)</f>
        <v>-</v>
      </c>
      <c r="G4953" s="167" t="str">
        <f>IF('Lineær programmering opg 4'!$D$7=0,"-",((-A4953+'Lineær programmering opg 4'!$M$7)/'Lineær programmering opg 4'!$K$7)*-1)</f>
        <v>-</v>
      </c>
      <c r="H4953" s="167" t="str">
        <f>IF('Lineær programmering opg 4'!$C$8=0,"-",((-A4953+'Lineær programmering opg 4'!$M$8)/'Lineær programmering opg 4'!$K$8)*-1)</f>
        <v>-</v>
      </c>
      <c r="I4953" s="167" t="str">
        <f>IF('Lineær programmering opg 4'!$D$8=0,"-",'Lineær programmering opg 4'!$G$8)</f>
        <v>-</v>
      </c>
      <c r="J4953" s="295">
        <f>A4953*'Lineær programmering opg 4'!$C$11+Datatabel!C4953*'Lineær programmering opg 4'!$D$11</f>
        <v>43484.999999999833</v>
      </c>
      <c r="K4953" s="9">
        <f t="shared" si="387"/>
        <v>0</v>
      </c>
      <c r="L4953" s="9">
        <f t="shared" si="388"/>
        <v>0</v>
      </c>
    </row>
    <row r="4954" spans="1:12" ht="15" x14ac:dyDescent="0.25">
      <c r="A4954" s="167">
        <f t="shared" si="386"/>
        <v>121.17600000001309</v>
      </c>
      <c r="B4954" s="325">
        <f t="shared" si="389"/>
        <v>0.50490000000005453</v>
      </c>
      <c r="C4954" s="167">
        <f t="shared" si="385"/>
        <v>209.11799999999016</v>
      </c>
      <c r="D4954" s="167">
        <f>IF('Lineær programmering opg 4'!$M$4=0,"-",(-A4954+'Lineær programmering opg 4'!$M$4)/'Lineær programmering opg 4'!$K$4*-1)</f>
        <v>237.64799999997382</v>
      </c>
      <c r="E4954" s="167">
        <f>IF('Lineær programmering opg 4'!$M$5=0,"-",(-A4954+'Lineær programmering opg 4'!$M$5)/'Lineær programmering opg 4'!$K$5*-1)</f>
        <v>209.11799999999016</v>
      </c>
      <c r="F4954" s="167" t="str">
        <f>IF('Lineær programmering opg 4'!$E$6=0,"-",(-A4954+'Lineær programmering opg 4'!$M$6)/'Lineær programmering opg 4'!$K$6*-1)</f>
        <v>-</v>
      </c>
      <c r="G4954" s="167" t="str">
        <f>IF('Lineær programmering opg 4'!$D$7=0,"-",((-A4954+'Lineær programmering opg 4'!$M$7)/'Lineær programmering opg 4'!$K$7)*-1)</f>
        <v>-</v>
      </c>
      <c r="H4954" s="167" t="str">
        <f>IF('Lineær programmering opg 4'!$C$8=0,"-",((-A4954+'Lineær programmering opg 4'!$M$8)/'Lineær programmering opg 4'!$K$8)*-1)</f>
        <v>-</v>
      </c>
      <c r="I4954" s="167" t="str">
        <f>IF('Lineær programmering opg 4'!$D$8=0,"-",'Lineær programmering opg 4'!$G$8)</f>
        <v>-</v>
      </c>
      <c r="J4954" s="295">
        <f>A4954*'Lineær programmering opg 4'!$C$11+Datatabel!C4954*'Lineær programmering opg 4'!$D$11</f>
        <v>43485.299999999828</v>
      </c>
      <c r="K4954" s="9">
        <f t="shared" si="387"/>
        <v>0</v>
      </c>
      <c r="L4954" s="9">
        <f t="shared" si="388"/>
        <v>0</v>
      </c>
    </row>
    <row r="4955" spans="1:12" ht="15" x14ac:dyDescent="0.25">
      <c r="A4955" s="167">
        <f t="shared" si="386"/>
        <v>121.15200000001309</v>
      </c>
      <c r="B4955" s="325">
        <f t="shared" si="389"/>
        <v>0.50480000000005454</v>
      </c>
      <c r="C4955" s="167">
        <f t="shared" si="385"/>
        <v>209.13599999999016</v>
      </c>
      <c r="D4955" s="167">
        <f>IF('Lineær programmering opg 4'!$M$4=0,"-",(-A4955+'Lineær programmering opg 4'!$M$4)/'Lineær programmering opg 4'!$K$4*-1)</f>
        <v>237.69599999997382</v>
      </c>
      <c r="E4955" s="167">
        <f>IF('Lineær programmering opg 4'!$M$5=0,"-",(-A4955+'Lineær programmering opg 4'!$M$5)/'Lineær programmering opg 4'!$K$5*-1)</f>
        <v>209.13599999999016</v>
      </c>
      <c r="F4955" s="167" t="str">
        <f>IF('Lineær programmering opg 4'!$E$6=0,"-",(-A4955+'Lineær programmering opg 4'!$M$6)/'Lineær programmering opg 4'!$K$6*-1)</f>
        <v>-</v>
      </c>
      <c r="G4955" s="167" t="str">
        <f>IF('Lineær programmering opg 4'!$D$7=0,"-",((-A4955+'Lineær programmering opg 4'!$M$7)/'Lineær programmering opg 4'!$K$7)*-1)</f>
        <v>-</v>
      </c>
      <c r="H4955" s="167" t="str">
        <f>IF('Lineær programmering opg 4'!$C$8=0,"-",((-A4955+'Lineær programmering opg 4'!$M$8)/'Lineær programmering opg 4'!$K$8)*-1)</f>
        <v>-</v>
      </c>
      <c r="I4955" s="167" t="str">
        <f>IF('Lineær programmering opg 4'!$D$8=0,"-",'Lineær programmering opg 4'!$G$8)</f>
        <v>-</v>
      </c>
      <c r="J4955" s="295">
        <f>A4955*'Lineær programmering opg 4'!$C$11+Datatabel!C4955*'Lineær programmering opg 4'!$D$11</f>
        <v>43485.599999999831</v>
      </c>
      <c r="K4955" s="9">
        <f t="shared" si="387"/>
        <v>0</v>
      </c>
      <c r="L4955" s="9">
        <f t="shared" si="388"/>
        <v>0</v>
      </c>
    </row>
    <row r="4956" spans="1:12" ht="15" x14ac:dyDescent="0.25">
      <c r="A4956" s="167">
        <f t="shared" si="386"/>
        <v>121.12800000001309</v>
      </c>
      <c r="B4956" s="325">
        <f t="shared" si="389"/>
        <v>0.50470000000005455</v>
      </c>
      <c r="C4956" s="167">
        <f t="shared" si="385"/>
        <v>209.15399999999016</v>
      </c>
      <c r="D4956" s="167">
        <f>IF('Lineær programmering opg 4'!$M$4=0,"-",(-A4956+'Lineær programmering opg 4'!$M$4)/'Lineær programmering opg 4'!$K$4*-1)</f>
        <v>237.74399999997382</v>
      </c>
      <c r="E4956" s="167">
        <f>IF('Lineær programmering opg 4'!$M$5=0,"-",(-A4956+'Lineær programmering opg 4'!$M$5)/'Lineær programmering opg 4'!$K$5*-1)</f>
        <v>209.15399999999016</v>
      </c>
      <c r="F4956" s="167" t="str">
        <f>IF('Lineær programmering opg 4'!$E$6=0,"-",(-A4956+'Lineær programmering opg 4'!$M$6)/'Lineær programmering opg 4'!$K$6*-1)</f>
        <v>-</v>
      </c>
      <c r="G4956" s="167" t="str">
        <f>IF('Lineær programmering opg 4'!$D$7=0,"-",((-A4956+'Lineær programmering opg 4'!$M$7)/'Lineær programmering opg 4'!$K$7)*-1)</f>
        <v>-</v>
      </c>
      <c r="H4956" s="167" t="str">
        <f>IF('Lineær programmering opg 4'!$C$8=0,"-",((-A4956+'Lineær programmering opg 4'!$M$8)/'Lineær programmering opg 4'!$K$8)*-1)</f>
        <v>-</v>
      </c>
      <c r="I4956" s="167" t="str">
        <f>IF('Lineær programmering opg 4'!$D$8=0,"-",'Lineær programmering opg 4'!$G$8)</f>
        <v>-</v>
      </c>
      <c r="J4956" s="295">
        <f>A4956*'Lineær programmering opg 4'!$C$11+Datatabel!C4956*'Lineær programmering opg 4'!$D$11</f>
        <v>43485.899999999834</v>
      </c>
      <c r="K4956" s="9">
        <f t="shared" si="387"/>
        <v>0</v>
      </c>
      <c r="L4956" s="9">
        <f t="shared" si="388"/>
        <v>0</v>
      </c>
    </row>
    <row r="4957" spans="1:12" ht="15" x14ac:dyDescent="0.25">
      <c r="A4957" s="167">
        <f t="shared" si="386"/>
        <v>121.10400000001309</v>
      </c>
      <c r="B4957" s="325">
        <f t="shared" si="389"/>
        <v>0.50460000000005456</v>
      </c>
      <c r="C4957" s="167">
        <f t="shared" si="385"/>
        <v>209.17199999999016</v>
      </c>
      <c r="D4957" s="167">
        <f>IF('Lineær programmering opg 4'!$M$4=0,"-",(-A4957+'Lineær programmering opg 4'!$M$4)/'Lineær programmering opg 4'!$K$4*-1)</f>
        <v>237.79199999997383</v>
      </c>
      <c r="E4957" s="167">
        <f>IF('Lineær programmering opg 4'!$M$5=0,"-",(-A4957+'Lineær programmering opg 4'!$M$5)/'Lineær programmering opg 4'!$K$5*-1)</f>
        <v>209.17199999999016</v>
      </c>
      <c r="F4957" s="167" t="str">
        <f>IF('Lineær programmering opg 4'!$E$6=0,"-",(-A4957+'Lineær programmering opg 4'!$M$6)/'Lineær programmering opg 4'!$K$6*-1)</f>
        <v>-</v>
      </c>
      <c r="G4957" s="167" t="str">
        <f>IF('Lineær programmering opg 4'!$D$7=0,"-",((-A4957+'Lineær programmering opg 4'!$M$7)/'Lineær programmering opg 4'!$K$7)*-1)</f>
        <v>-</v>
      </c>
      <c r="H4957" s="167" t="str">
        <f>IF('Lineær programmering opg 4'!$C$8=0,"-",((-A4957+'Lineær programmering opg 4'!$M$8)/'Lineær programmering opg 4'!$K$8)*-1)</f>
        <v>-</v>
      </c>
      <c r="I4957" s="167" t="str">
        <f>IF('Lineær programmering opg 4'!$D$8=0,"-",'Lineær programmering opg 4'!$G$8)</f>
        <v>-</v>
      </c>
      <c r="J4957" s="295">
        <f>A4957*'Lineær programmering opg 4'!$C$11+Datatabel!C4957*'Lineær programmering opg 4'!$D$11</f>
        <v>43486.199999999837</v>
      </c>
      <c r="K4957" s="9">
        <f t="shared" si="387"/>
        <v>0</v>
      </c>
      <c r="L4957" s="9">
        <f t="shared" si="388"/>
        <v>0</v>
      </c>
    </row>
    <row r="4958" spans="1:12" ht="15" x14ac:dyDescent="0.25">
      <c r="A4958" s="167">
        <f t="shared" si="386"/>
        <v>121.0800000000131</v>
      </c>
      <c r="B4958" s="325">
        <f t="shared" si="389"/>
        <v>0.50450000000005457</v>
      </c>
      <c r="C4958" s="167">
        <f t="shared" si="385"/>
        <v>209.18999999999016</v>
      </c>
      <c r="D4958" s="167">
        <f>IF('Lineær programmering opg 4'!$M$4=0,"-",(-A4958+'Lineær programmering opg 4'!$M$4)/'Lineær programmering opg 4'!$K$4*-1)</f>
        <v>237.8399999999738</v>
      </c>
      <c r="E4958" s="167">
        <f>IF('Lineær programmering opg 4'!$M$5=0,"-",(-A4958+'Lineær programmering opg 4'!$M$5)/'Lineær programmering opg 4'!$K$5*-1)</f>
        <v>209.18999999999016</v>
      </c>
      <c r="F4958" s="167" t="str">
        <f>IF('Lineær programmering opg 4'!$E$6=0,"-",(-A4958+'Lineær programmering opg 4'!$M$6)/'Lineær programmering opg 4'!$K$6*-1)</f>
        <v>-</v>
      </c>
      <c r="G4958" s="167" t="str">
        <f>IF('Lineær programmering opg 4'!$D$7=0,"-",((-A4958+'Lineær programmering opg 4'!$M$7)/'Lineær programmering opg 4'!$K$7)*-1)</f>
        <v>-</v>
      </c>
      <c r="H4958" s="167" t="str">
        <f>IF('Lineær programmering opg 4'!$C$8=0,"-",((-A4958+'Lineær programmering opg 4'!$M$8)/'Lineær programmering opg 4'!$K$8)*-1)</f>
        <v>-</v>
      </c>
      <c r="I4958" s="167" t="str">
        <f>IF('Lineær programmering opg 4'!$D$8=0,"-",'Lineær programmering opg 4'!$G$8)</f>
        <v>-</v>
      </c>
      <c r="J4958" s="295">
        <f>A4958*'Lineær programmering opg 4'!$C$11+Datatabel!C4958*'Lineær programmering opg 4'!$D$11</f>
        <v>43486.499999999833</v>
      </c>
      <c r="K4958" s="9">
        <f t="shared" si="387"/>
        <v>0</v>
      </c>
      <c r="L4958" s="9">
        <f t="shared" si="388"/>
        <v>0</v>
      </c>
    </row>
    <row r="4959" spans="1:12" ht="15" x14ac:dyDescent="0.25">
      <c r="A4959" s="167">
        <f t="shared" si="386"/>
        <v>121.0560000000131</v>
      </c>
      <c r="B4959" s="325">
        <f t="shared" si="389"/>
        <v>0.50440000000005458</v>
      </c>
      <c r="C4959" s="167">
        <f t="shared" si="385"/>
        <v>209.20799999999016</v>
      </c>
      <c r="D4959" s="167">
        <f>IF('Lineær programmering opg 4'!$M$4=0,"-",(-A4959+'Lineær programmering opg 4'!$M$4)/'Lineær programmering opg 4'!$K$4*-1)</f>
        <v>237.8879999999738</v>
      </c>
      <c r="E4959" s="167">
        <f>IF('Lineær programmering opg 4'!$M$5=0,"-",(-A4959+'Lineær programmering opg 4'!$M$5)/'Lineær programmering opg 4'!$K$5*-1)</f>
        <v>209.20799999999016</v>
      </c>
      <c r="F4959" s="167" t="str">
        <f>IF('Lineær programmering opg 4'!$E$6=0,"-",(-A4959+'Lineær programmering opg 4'!$M$6)/'Lineær programmering opg 4'!$K$6*-1)</f>
        <v>-</v>
      </c>
      <c r="G4959" s="167" t="str">
        <f>IF('Lineær programmering opg 4'!$D$7=0,"-",((-A4959+'Lineær programmering opg 4'!$M$7)/'Lineær programmering opg 4'!$K$7)*-1)</f>
        <v>-</v>
      </c>
      <c r="H4959" s="167" t="str">
        <f>IF('Lineær programmering opg 4'!$C$8=0,"-",((-A4959+'Lineær programmering opg 4'!$M$8)/'Lineær programmering opg 4'!$K$8)*-1)</f>
        <v>-</v>
      </c>
      <c r="I4959" s="167" t="str">
        <f>IF('Lineær programmering opg 4'!$D$8=0,"-",'Lineær programmering opg 4'!$G$8)</f>
        <v>-</v>
      </c>
      <c r="J4959" s="295">
        <f>A4959*'Lineær programmering opg 4'!$C$11+Datatabel!C4959*'Lineær programmering opg 4'!$D$11</f>
        <v>43486.799999999836</v>
      </c>
      <c r="K4959" s="9">
        <f t="shared" si="387"/>
        <v>0</v>
      </c>
      <c r="L4959" s="9">
        <f t="shared" si="388"/>
        <v>0</v>
      </c>
    </row>
    <row r="4960" spans="1:12" ht="15" x14ac:dyDescent="0.25">
      <c r="A4960" s="167">
        <f t="shared" si="386"/>
        <v>121.0320000000131</v>
      </c>
      <c r="B4960" s="325">
        <f t="shared" si="389"/>
        <v>0.50430000000005459</v>
      </c>
      <c r="C4960" s="167">
        <f t="shared" si="385"/>
        <v>209.22599999999017</v>
      </c>
      <c r="D4960" s="167">
        <f>IF('Lineær programmering opg 4'!$M$4=0,"-",(-A4960+'Lineær programmering opg 4'!$M$4)/'Lineær programmering opg 4'!$K$4*-1)</f>
        <v>237.9359999999738</v>
      </c>
      <c r="E4960" s="167">
        <f>IF('Lineær programmering opg 4'!$M$5=0,"-",(-A4960+'Lineær programmering opg 4'!$M$5)/'Lineær programmering opg 4'!$K$5*-1)</f>
        <v>209.22599999999017</v>
      </c>
      <c r="F4960" s="167" t="str">
        <f>IF('Lineær programmering opg 4'!$E$6=0,"-",(-A4960+'Lineær programmering opg 4'!$M$6)/'Lineær programmering opg 4'!$K$6*-1)</f>
        <v>-</v>
      </c>
      <c r="G4960" s="167" t="str">
        <f>IF('Lineær programmering opg 4'!$D$7=0,"-",((-A4960+'Lineær programmering opg 4'!$M$7)/'Lineær programmering opg 4'!$K$7)*-1)</f>
        <v>-</v>
      </c>
      <c r="H4960" s="167" t="str">
        <f>IF('Lineær programmering opg 4'!$C$8=0,"-",((-A4960+'Lineær programmering opg 4'!$M$8)/'Lineær programmering opg 4'!$K$8)*-1)</f>
        <v>-</v>
      </c>
      <c r="I4960" s="167" t="str">
        <f>IF('Lineær programmering opg 4'!$D$8=0,"-",'Lineær programmering opg 4'!$G$8)</f>
        <v>-</v>
      </c>
      <c r="J4960" s="295">
        <f>A4960*'Lineær programmering opg 4'!$C$11+Datatabel!C4960*'Lineær programmering opg 4'!$D$11</f>
        <v>43487.099999999831</v>
      </c>
      <c r="K4960" s="9">
        <f t="shared" si="387"/>
        <v>0</v>
      </c>
      <c r="L4960" s="9">
        <f t="shared" si="388"/>
        <v>0</v>
      </c>
    </row>
    <row r="4961" spans="1:12" ht="15" x14ac:dyDescent="0.25">
      <c r="A4961" s="167">
        <f t="shared" si="386"/>
        <v>121.00800000001311</v>
      </c>
      <c r="B4961" s="325">
        <f t="shared" si="389"/>
        <v>0.5042000000000546</v>
      </c>
      <c r="C4961" s="167">
        <f t="shared" si="385"/>
        <v>209.24399999999017</v>
      </c>
      <c r="D4961" s="167">
        <f>IF('Lineær programmering opg 4'!$M$4=0,"-",(-A4961+'Lineær programmering opg 4'!$M$4)/'Lineær programmering opg 4'!$K$4*-1)</f>
        <v>237.98399999997378</v>
      </c>
      <c r="E4961" s="167">
        <f>IF('Lineær programmering opg 4'!$M$5=0,"-",(-A4961+'Lineær programmering opg 4'!$M$5)/'Lineær programmering opg 4'!$K$5*-1)</f>
        <v>209.24399999999017</v>
      </c>
      <c r="F4961" s="167" t="str">
        <f>IF('Lineær programmering opg 4'!$E$6=0,"-",(-A4961+'Lineær programmering opg 4'!$M$6)/'Lineær programmering opg 4'!$K$6*-1)</f>
        <v>-</v>
      </c>
      <c r="G4961" s="167" t="str">
        <f>IF('Lineær programmering opg 4'!$D$7=0,"-",((-A4961+'Lineær programmering opg 4'!$M$7)/'Lineær programmering opg 4'!$K$7)*-1)</f>
        <v>-</v>
      </c>
      <c r="H4961" s="167" t="str">
        <f>IF('Lineær programmering opg 4'!$C$8=0,"-",((-A4961+'Lineær programmering opg 4'!$M$8)/'Lineær programmering opg 4'!$K$8)*-1)</f>
        <v>-</v>
      </c>
      <c r="I4961" s="167" t="str">
        <f>IF('Lineær programmering opg 4'!$D$8=0,"-",'Lineær programmering opg 4'!$G$8)</f>
        <v>-</v>
      </c>
      <c r="J4961" s="295">
        <f>A4961*'Lineær programmering opg 4'!$C$11+Datatabel!C4961*'Lineær programmering opg 4'!$D$11</f>
        <v>43487.399999999834</v>
      </c>
      <c r="K4961" s="9">
        <f t="shared" si="387"/>
        <v>0</v>
      </c>
      <c r="L4961" s="9">
        <f t="shared" si="388"/>
        <v>0</v>
      </c>
    </row>
    <row r="4962" spans="1:12" ht="15" x14ac:dyDescent="0.25">
      <c r="A4962" s="167">
        <f t="shared" si="386"/>
        <v>120.98400000001311</v>
      </c>
      <c r="B4962" s="325">
        <f t="shared" si="389"/>
        <v>0.50410000000005462</v>
      </c>
      <c r="C4962" s="167">
        <f t="shared" si="385"/>
        <v>209.26199999999017</v>
      </c>
      <c r="D4962" s="167">
        <f>IF('Lineær programmering opg 4'!$M$4=0,"-",(-A4962+'Lineær programmering opg 4'!$M$4)/'Lineær programmering opg 4'!$K$4*-1)</f>
        <v>238.03199999997378</v>
      </c>
      <c r="E4962" s="167">
        <f>IF('Lineær programmering opg 4'!$M$5=0,"-",(-A4962+'Lineær programmering opg 4'!$M$5)/'Lineær programmering opg 4'!$K$5*-1)</f>
        <v>209.26199999999017</v>
      </c>
      <c r="F4962" s="167" t="str">
        <f>IF('Lineær programmering opg 4'!$E$6=0,"-",(-A4962+'Lineær programmering opg 4'!$M$6)/'Lineær programmering opg 4'!$K$6*-1)</f>
        <v>-</v>
      </c>
      <c r="G4962" s="167" t="str">
        <f>IF('Lineær programmering opg 4'!$D$7=0,"-",((-A4962+'Lineær programmering opg 4'!$M$7)/'Lineær programmering opg 4'!$K$7)*-1)</f>
        <v>-</v>
      </c>
      <c r="H4962" s="167" t="str">
        <f>IF('Lineær programmering opg 4'!$C$8=0,"-",((-A4962+'Lineær programmering opg 4'!$M$8)/'Lineær programmering opg 4'!$K$8)*-1)</f>
        <v>-</v>
      </c>
      <c r="I4962" s="167" t="str">
        <f>IF('Lineær programmering opg 4'!$D$8=0,"-",'Lineær programmering opg 4'!$G$8)</f>
        <v>-</v>
      </c>
      <c r="J4962" s="295">
        <f>A4962*'Lineær programmering opg 4'!$C$11+Datatabel!C4962*'Lineær programmering opg 4'!$D$11</f>
        <v>43487.699999999837</v>
      </c>
      <c r="K4962" s="9">
        <f t="shared" si="387"/>
        <v>0</v>
      </c>
      <c r="L4962" s="9">
        <f t="shared" si="388"/>
        <v>0</v>
      </c>
    </row>
    <row r="4963" spans="1:12" ht="15" x14ac:dyDescent="0.25">
      <c r="A4963" s="167">
        <f t="shared" si="386"/>
        <v>120.96000000001311</v>
      </c>
      <c r="B4963" s="325">
        <f t="shared" si="389"/>
        <v>0.50400000000005463</v>
      </c>
      <c r="C4963" s="167">
        <f t="shared" si="385"/>
        <v>209.27999999999017</v>
      </c>
      <c r="D4963" s="167">
        <f>IF('Lineær programmering opg 4'!$M$4=0,"-",(-A4963+'Lineær programmering opg 4'!$M$4)/'Lineær programmering opg 4'!$K$4*-1)</f>
        <v>238.07999999997378</v>
      </c>
      <c r="E4963" s="167">
        <f>IF('Lineær programmering opg 4'!$M$5=0,"-",(-A4963+'Lineær programmering opg 4'!$M$5)/'Lineær programmering opg 4'!$K$5*-1)</f>
        <v>209.27999999999017</v>
      </c>
      <c r="F4963" s="167" t="str">
        <f>IF('Lineær programmering opg 4'!$E$6=0,"-",(-A4963+'Lineær programmering opg 4'!$M$6)/'Lineær programmering opg 4'!$K$6*-1)</f>
        <v>-</v>
      </c>
      <c r="G4963" s="167" t="str">
        <f>IF('Lineær programmering opg 4'!$D$7=0,"-",((-A4963+'Lineær programmering opg 4'!$M$7)/'Lineær programmering opg 4'!$K$7)*-1)</f>
        <v>-</v>
      </c>
      <c r="H4963" s="167" t="str">
        <f>IF('Lineær programmering opg 4'!$C$8=0,"-",((-A4963+'Lineær programmering opg 4'!$M$8)/'Lineær programmering opg 4'!$K$8)*-1)</f>
        <v>-</v>
      </c>
      <c r="I4963" s="167" t="str">
        <f>IF('Lineær programmering opg 4'!$D$8=0,"-",'Lineær programmering opg 4'!$G$8)</f>
        <v>-</v>
      </c>
      <c r="J4963" s="295">
        <f>A4963*'Lineær programmering opg 4'!$C$11+Datatabel!C4963*'Lineær programmering opg 4'!$D$11</f>
        <v>43487.99999999984</v>
      </c>
      <c r="K4963" s="9">
        <f t="shared" si="387"/>
        <v>0</v>
      </c>
      <c r="L4963" s="9">
        <f t="shared" si="388"/>
        <v>0</v>
      </c>
    </row>
    <row r="4964" spans="1:12" ht="15" x14ac:dyDescent="0.25">
      <c r="A4964" s="167">
        <f t="shared" si="386"/>
        <v>120.93600000001311</v>
      </c>
      <c r="B4964" s="325">
        <f t="shared" si="389"/>
        <v>0.50390000000005464</v>
      </c>
      <c r="C4964" s="167">
        <f t="shared" si="385"/>
        <v>209.29799999999017</v>
      </c>
      <c r="D4964" s="167">
        <f>IF('Lineær programmering opg 4'!$M$4=0,"-",(-A4964+'Lineær programmering opg 4'!$M$4)/'Lineær programmering opg 4'!$K$4*-1)</f>
        <v>238.12799999997378</v>
      </c>
      <c r="E4964" s="167">
        <f>IF('Lineær programmering opg 4'!$M$5=0,"-",(-A4964+'Lineær programmering opg 4'!$M$5)/'Lineær programmering opg 4'!$K$5*-1)</f>
        <v>209.29799999999017</v>
      </c>
      <c r="F4964" s="167" t="str">
        <f>IF('Lineær programmering opg 4'!$E$6=0,"-",(-A4964+'Lineær programmering opg 4'!$M$6)/'Lineær programmering opg 4'!$K$6*-1)</f>
        <v>-</v>
      </c>
      <c r="G4964" s="167" t="str">
        <f>IF('Lineær programmering opg 4'!$D$7=0,"-",((-A4964+'Lineær programmering opg 4'!$M$7)/'Lineær programmering opg 4'!$K$7)*-1)</f>
        <v>-</v>
      </c>
      <c r="H4964" s="167" t="str">
        <f>IF('Lineær programmering opg 4'!$C$8=0,"-",((-A4964+'Lineær programmering opg 4'!$M$8)/'Lineær programmering opg 4'!$K$8)*-1)</f>
        <v>-</v>
      </c>
      <c r="I4964" s="167" t="str">
        <f>IF('Lineær programmering opg 4'!$D$8=0,"-",'Lineær programmering opg 4'!$G$8)</f>
        <v>-</v>
      </c>
      <c r="J4964" s="295">
        <f>A4964*'Lineær programmering opg 4'!$C$11+Datatabel!C4964*'Lineær programmering opg 4'!$D$11</f>
        <v>43488.299999999836</v>
      </c>
      <c r="K4964" s="9">
        <f t="shared" si="387"/>
        <v>0</v>
      </c>
      <c r="L4964" s="9">
        <f t="shared" si="388"/>
        <v>0</v>
      </c>
    </row>
    <row r="4965" spans="1:12" ht="15" x14ac:dyDescent="0.25">
      <c r="A4965" s="167">
        <f t="shared" si="386"/>
        <v>120.91200000001311</v>
      </c>
      <c r="B4965" s="325">
        <f t="shared" si="389"/>
        <v>0.50380000000005465</v>
      </c>
      <c r="C4965" s="167">
        <f t="shared" si="385"/>
        <v>209.31599999999017</v>
      </c>
      <c r="D4965" s="167">
        <f>IF('Lineær programmering opg 4'!$M$4=0,"-",(-A4965+'Lineær programmering opg 4'!$M$4)/'Lineær programmering opg 4'!$K$4*-1)</f>
        <v>238.17599999997378</v>
      </c>
      <c r="E4965" s="167">
        <f>IF('Lineær programmering opg 4'!$M$5=0,"-",(-A4965+'Lineær programmering opg 4'!$M$5)/'Lineær programmering opg 4'!$K$5*-1)</f>
        <v>209.31599999999017</v>
      </c>
      <c r="F4965" s="167" t="str">
        <f>IF('Lineær programmering opg 4'!$E$6=0,"-",(-A4965+'Lineær programmering opg 4'!$M$6)/'Lineær programmering opg 4'!$K$6*-1)</f>
        <v>-</v>
      </c>
      <c r="G4965" s="167" t="str">
        <f>IF('Lineær programmering opg 4'!$D$7=0,"-",((-A4965+'Lineær programmering opg 4'!$M$7)/'Lineær programmering opg 4'!$K$7)*-1)</f>
        <v>-</v>
      </c>
      <c r="H4965" s="167" t="str">
        <f>IF('Lineær programmering opg 4'!$C$8=0,"-",((-A4965+'Lineær programmering opg 4'!$M$8)/'Lineær programmering opg 4'!$K$8)*-1)</f>
        <v>-</v>
      </c>
      <c r="I4965" s="167" t="str">
        <f>IF('Lineær programmering opg 4'!$D$8=0,"-",'Lineær programmering opg 4'!$G$8)</f>
        <v>-</v>
      </c>
      <c r="J4965" s="295">
        <f>A4965*'Lineær programmering opg 4'!$C$11+Datatabel!C4965*'Lineær programmering opg 4'!$D$11</f>
        <v>43488.599999999831</v>
      </c>
      <c r="K4965" s="9">
        <f t="shared" si="387"/>
        <v>0</v>
      </c>
      <c r="L4965" s="9">
        <f t="shared" si="388"/>
        <v>0</v>
      </c>
    </row>
    <row r="4966" spans="1:12" ht="15" x14ac:dyDescent="0.25">
      <c r="A4966" s="167">
        <f t="shared" si="386"/>
        <v>120.88800000001312</v>
      </c>
      <c r="B4966" s="325">
        <f t="shared" si="389"/>
        <v>0.50370000000005466</v>
      </c>
      <c r="C4966" s="167">
        <f t="shared" si="385"/>
        <v>209.33399999999017</v>
      </c>
      <c r="D4966" s="167">
        <f>IF('Lineær programmering opg 4'!$M$4=0,"-",(-A4966+'Lineær programmering opg 4'!$M$4)/'Lineær programmering opg 4'!$K$4*-1)</f>
        <v>238.22399999997376</v>
      </c>
      <c r="E4966" s="167">
        <f>IF('Lineær programmering opg 4'!$M$5=0,"-",(-A4966+'Lineær programmering opg 4'!$M$5)/'Lineær programmering opg 4'!$K$5*-1)</f>
        <v>209.33399999999017</v>
      </c>
      <c r="F4966" s="167" t="str">
        <f>IF('Lineær programmering opg 4'!$E$6=0,"-",(-A4966+'Lineær programmering opg 4'!$M$6)/'Lineær programmering opg 4'!$K$6*-1)</f>
        <v>-</v>
      </c>
      <c r="G4966" s="167" t="str">
        <f>IF('Lineær programmering opg 4'!$D$7=0,"-",((-A4966+'Lineær programmering opg 4'!$M$7)/'Lineær programmering opg 4'!$K$7)*-1)</f>
        <v>-</v>
      </c>
      <c r="H4966" s="167" t="str">
        <f>IF('Lineær programmering opg 4'!$C$8=0,"-",((-A4966+'Lineær programmering opg 4'!$M$8)/'Lineær programmering opg 4'!$K$8)*-1)</f>
        <v>-</v>
      </c>
      <c r="I4966" s="167" t="str">
        <f>IF('Lineær programmering opg 4'!$D$8=0,"-",'Lineær programmering opg 4'!$G$8)</f>
        <v>-</v>
      </c>
      <c r="J4966" s="295">
        <f>A4966*'Lineær programmering opg 4'!$C$11+Datatabel!C4966*'Lineær programmering opg 4'!$D$11</f>
        <v>43488.899999999834</v>
      </c>
      <c r="K4966" s="9">
        <f t="shared" si="387"/>
        <v>0</v>
      </c>
      <c r="L4966" s="9">
        <f t="shared" si="388"/>
        <v>0</v>
      </c>
    </row>
    <row r="4967" spans="1:12" ht="15" x14ac:dyDescent="0.25">
      <c r="A4967" s="167">
        <f t="shared" si="386"/>
        <v>120.86400000001312</v>
      </c>
      <c r="B4967" s="325">
        <f t="shared" si="389"/>
        <v>0.50360000000005467</v>
      </c>
      <c r="C4967" s="167">
        <f t="shared" si="385"/>
        <v>209.35199999999017</v>
      </c>
      <c r="D4967" s="167">
        <f>IF('Lineær programmering opg 4'!$M$4=0,"-",(-A4967+'Lineær programmering opg 4'!$M$4)/'Lineær programmering opg 4'!$K$4*-1)</f>
        <v>238.27199999997376</v>
      </c>
      <c r="E4967" s="167">
        <f>IF('Lineær programmering opg 4'!$M$5=0,"-",(-A4967+'Lineær programmering opg 4'!$M$5)/'Lineær programmering opg 4'!$K$5*-1)</f>
        <v>209.35199999999017</v>
      </c>
      <c r="F4967" s="167" t="str">
        <f>IF('Lineær programmering opg 4'!$E$6=0,"-",(-A4967+'Lineær programmering opg 4'!$M$6)/'Lineær programmering opg 4'!$K$6*-1)</f>
        <v>-</v>
      </c>
      <c r="G4967" s="167" t="str">
        <f>IF('Lineær programmering opg 4'!$D$7=0,"-",((-A4967+'Lineær programmering opg 4'!$M$7)/'Lineær programmering opg 4'!$K$7)*-1)</f>
        <v>-</v>
      </c>
      <c r="H4967" s="167" t="str">
        <f>IF('Lineær programmering opg 4'!$C$8=0,"-",((-A4967+'Lineær programmering opg 4'!$M$8)/'Lineær programmering opg 4'!$K$8)*-1)</f>
        <v>-</v>
      </c>
      <c r="I4967" s="167" t="str">
        <f>IF('Lineær programmering opg 4'!$D$8=0,"-",'Lineær programmering opg 4'!$G$8)</f>
        <v>-</v>
      </c>
      <c r="J4967" s="295">
        <f>A4967*'Lineær programmering opg 4'!$C$11+Datatabel!C4967*'Lineær programmering opg 4'!$D$11</f>
        <v>43489.199999999837</v>
      </c>
      <c r="K4967" s="9">
        <f t="shared" si="387"/>
        <v>0</v>
      </c>
      <c r="L4967" s="9">
        <f t="shared" si="388"/>
        <v>0</v>
      </c>
    </row>
    <row r="4968" spans="1:12" ht="15" x14ac:dyDescent="0.25">
      <c r="A4968" s="167">
        <f t="shared" si="386"/>
        <v>120.84000000001312</v>
      </c>
      <c r="B4968" s="325">
        <f t="shared" si="389"/>
        <v>0.50350000000005468</v>
      </c>
      <c r="C4968" s="167">
        <f t="shared" si="385"/>
        <v>209.36999999999017</v>
      </c>
      <c r="D4968" s="167">
        <f>IF('Lineær programmering opg 4'!$M$4=0,"-",(-A4968+'Lineær programmering opg 4'!$M$4)/'Lineær programmering opg 4'!$K$4*-1)</f>
        <v>238.31999999997376</v>
      </c>
      <c r="E4968" s="167">
        <f>IF('Lineær programmering opg 4'!$M$5=0,"-",(-A4968+'Lineær programmering opg 4'!$M$5)/'Lineær programmering opg 4'!$K$5*-1)</f>
        <v>209.36999999999017</v>
      </c>
      <c r="F4968" s="167" t="str">
        <f>IF('Lineær programmering opg 4'!$E$6=0,"-",(-A4968+'Lineær programmering opg 4'!$M$6)/'Lineær programmering opg 4'!$K$6*-1)</f>
        <v>-</v>
      </c>
      <c r="G4968" s="167" t="str">
        <f>IF('Lineær programmering opg 4'!$D$7=0,"-",((-A4968+'Lineær programmering opg 4'!$M$7)/'Lineær programmering opg 4'!$K$7)*-1)</f>
        <v>-</v>
      </c>
      <c r="H4968" s="167" t="str">
        <f>IF('Lineær programmering opg 4'!$C$8=0,"-",((-A4968+'Lineær programmering opg 4'!$M$8)/'Lineær programmering opg 4'!$K$8)*-1)</f>
        <v>-</v>
      </c>
      <c r="I4968" s="167" t="str">
        <f>IF('Lineær programmering opg 4'!$D$8=0,"-",'Lineær programmering opg 4'!$G$8)</f>
        <v>-</v>
      </c>
      <c r="J4968" s="295">
        <f>A4968*'Lineær programmering opg 4'!$C$11+Datatabel!C4968*'Lineær programmering opg 4'!$D$11</f>
        <v>43489.49999999984</v>
      </c>
      <c r="K4968" s="9">
        <f t="shared" si="387"/>
        <v>0</v>
      </c>
      <c r="L4968" s="9">
        <f t="shared" si="388"/>
        <v>0</v>
      </c>
    </row>
    <row r="4969" spans="1:12" ht="15" x14ac:dyDescent="0.25">
      <c r="A4969" s="167">
        <f t="shared" si="386"/>
        <v>120.81600000001313</v>
      </c>
      <c r="B4969" s="325">
        <f t="shared" si="389"/>
        <v>0.50340000000005469</v>
      </c>
      <c r="C4969" s="167">
        <f t="shared" si="385"/>
        <v>209.38799999999017</v>
      </c>
      <c r="D4969" s="167">
        <f>IF('Lineær programmering opg 4'!$M$4=0,"-",(-A4969+'Lineær programmering opg 4'!$M$4)/'Lineær programmering opg 4'!$K$4*-1)</f>
        <v>238.36799999997373</v>
      </c>
      <c r="E4969" s="167">
        <f>IF('Lineær programmering opg 4'!$M$5=0,"-",(-A4969+'Lineær programmering opg 4'!$M$5)/'Lineær programmering opg 4'!$K$5*-1)</f>
        <v>209.38799999999017</v>
      </c>
      <c r="F4969" s="167" t="str">
        <f>IF('Lineær programmering opg 4'!$E$6=0,"-",(-A4969+'Lineær programmering opg 4'!$M$6)/'Lineær programmering opg 4'!$K$6*-1)</f>
        <v>-</v>
      </c>
      <c r="G4969" s="167" t="str">
        <f>IF('Lineær programmering opg 4'!$D$7=0,"-",((-A4969+'Lineær programmering opg 4'!$M$7)/'Lineær programmering opg 4'!$K$7)*-1)</f>
        <v>-</v>
      </c>
      <c r="H4969" s="167" t="str">
        <f>IF('Lineær programmering opg 4'!$C$8=0,"-",((-A4969+'Lineær programmering opg 4'!$M$8)/'Lineær programmering opg 4'!$K$8)*-1)</f>
        <v>-</v>
      </c>
      <c r="I4969" s="167" t="str">
        <f>IF('Lineær programmering opg 4'!$D$8=0,"-",'Lineær programmering opg 4'!$G$8)</f>
        <v>-</v>
      </c>
      <c r="J4969" s="295">
        <f>A4969*'Lineær programmering opg 4'!$C$11+Datatabel!C4969*'Lineær programmering opg 4'!$D$11</f>
        <v>43489.799999999843</v>
      </c>
      <c r="K4969" s="9">
        <f t="shared" si="387"/>
        <v>0</v>
      </c>
      <c r="L4969" s="9">
        <f t="shared" si="388"/>
        <v>0</v>
      </c>
    </row>
    <row r="4970" spans="1:12" ht="15" x14ac:dyDescent="0.25">
      <c r="A4970" s="167">
        <f t="shared" si="386"/>
        <v>120.79200000001313</v>
      </c>
      <c r="B4970" s="325">
        <f t="shared" si="389"/>
        <v>0.5033000000000547</v>
      </c>
      <c r="C4970" s="167">
        <f t="shared" si="385"/>
        <v>209.40599999999017</v>
      </c>
      <c r="D4970" s="167">
        <f>IF('Lineær programmering opg 4'!$M$4=0,"-",(-A4970+'Lineær programmering opg 4'!$M$4)/'Lineær programmering opg 4'!$K$4*-1)</f>
        <v>238.41599999997374</v>
      </c>
      <c r="E4970" s="167">
        <f>IF('Lineær programmering opg 4'!$M$5=0,"-",(-A4970+'Lineær programmering opg 4'!$M$5)/'Lineær programmering opg 4'!$K$5*-1)</f>
        <v>209.40599999999017</v>
      </c>
      <c r="F4970" s="167" t="str">
        <f>IF('Lineær programmering opg 4'!$E$6=0,"-",(-A4970+'Lineær programmering opg 4'!$M$6)/'Lineær programmering opg 4'!$K$6*-1)</f>
        <v>-</v>
      </c>
      <c r="G4970" s="167" t="str">
        <f>IF('Lineær programmering opg 4'!$D$7=0,"-",((-A4970+'Lineær programmering opg 4'!$M$7)/'Lineær programmering opg 4'!$K$7)*-1)</f>
        <v>-</v>
      </c>
      <c r="H4970" s="167" t="str">
        <f>IF('Lineær programmering opg 4'!$C$8=0,"-",((-A4970+'Lineær programmering opg 4'!$M$8)/'Lineær programmering opg 4'!$K$8)*-1)</f>
        <v>-</v>
      </c>
      <c r="I4970" s="167" t="str">
        <f>IF('Lineær programmering opg 4'!$D$8=0,"-",'Lineær programmering opg 4'!$G$8)</f>
        <v>-</v>
      </c>
      <c r="J4970" s="295">
        <f>A4970*'Lineær programmering opg 4'!$C$11+Datatabel!C4970*'Lineær programmering opg 4'!$D$11</f>
        <v>43490.099999999838</v>
      </c>
      <c r="K4970" s="9">
        <f t="shared" si="387"/>
        <v>0</v>
      </c>
      <c r="L4970" s="9">
        <f t="shared" si="388"/>
        <v>0</v>
      </c>
    </row>
    <row r="4971" spans="1:12" ht="15" x14ac:dyDescent="0.25">
      <c r="A4971" s="167">
        <f t="shared" si="386"/>
        <v>120.76800000001313</v>
      </c>
      <c r="B4971" s="325">
        <f t="shared" si="389"/>
        <v>0.50320000000005471</v>
      </c>
      <c r="C4971" s="167">
        <f t="shared" si="385"/>
        <v>209.42399999999017</v>
      </c>
      <c r="D4971" s="167">
        <f>IF('Lineær programmering opg 4'!$M$4=0,"-",(-A4971+'Lineær programmering opg 4'!$M$4)/'Lineær programmering opg 4'!$K$4*-1)</f>
        <v>238.46399999997374</v>
      </c>
      <c r="E4971" s="167">
        <f>IF('Lineær programmering opg 4'!$M$5=0,"-",(-A4971+'Lineær programmering opg 4'!$M$5)/'Lineær programmering opg 4'!$K$5*-1)</f>
        <v>209.42399999999017</v>
      </c>
      <c r="F4971" s="167" t="str">
        <f>IF('Lineær programmering opg 4'!$E$6=0,"-",(-A4971+'Lineær programmering opg 4'!$M$6)/'Lineær programmering opg 4'!$K$6*-1)</f>
        <v>-</v>
      </c>
      <c r="G4971" s="167" t="str">
        <f>IF('Lineær programmering opg 4'!$D$7=0,"-",((-A4971+'Lineær programmering opg 4'!$M$7)/'Lineær programmering opg 4'!$K$7)*-1)</f>
        <v>-</v>
      </c>
      <c r="H4971" s="167" t="str">
        <f>IF('Lineær programmering opg 4'!$C$8=0,"-",((-A4971+'Lineær programmering opg 4'!$M$8)/'Lineær programmering opg 4'!$K$8)*-1)</f>
        <v>-</v>
      </c>
      <c r="I4971" s="167" t="str">
        <f>IF('Lineær programmering opg 4'!$D$8=0,"-",'Lineær programmering opg 4'!$G$8)</f>
        <v>-</v>
      </c>
      <c r="J4971" s="295">
        <f>A4971*'Lineær programmering opg 4'!$C$11+Datatabel!C4971*'Lineær programmering opg 4'!$D$11</f>
        <v>43490.399999999834</v>
      </c>
      <c r="K4971" s="9">
        <f t="shared" si="387"/>
        <v>0</v>
      </c>
      <c r="L4971" s="9">
        <f t="shared" si="388"/>
        <v>0</v>
      </c>
    </row>
    <row r="4972" spans="1:12" ht="15" x14ac:dyDescent="0.25">
      <c r="A4972" s="167">
        <f t="shared" si="386"/>
        <v>120.74400000001313</v>
      </c>
      <c r="B4972" s="325">
        <f t="shared" si="389"/>
        <v>0.50310000000005473</v>
      </c>
      <c r="C4972" s="167">
        <f t="shared" si="385"/>
        <v>209.44199999999017</v>
      </c>
      <c r="D4972" s="167">
        <f>IF('Lineær programmering opg 4'!$M$4=0,"-",(-A4972+'Lineær programmering opg 4'!$M$4)/'Lineær programmering opg 4'!$K$4*-1)</f>
        <v>238.51199999997374</v>
      </c>
      <c r="E4972" s="167">
        <f>IF('Lineær programmering opg 4'!$M$5=0,"-",(-A4972+'Lineær programmering opg 4'!$M$5)/'Lineær programmering opg 4'!$K$5*-1)</f>
        <v>209.44199999999017</v>
      </c>
      <c r="F4972" s="167" t="str">
        <f>IF('Lineær programmering opg 4'!$E$6=0,"-",(-A4972+'Lineær programmering opg 4'!$M$6)/'Lineær programmering opg 4'!$K$6*-1)</f>
        <v>-</v>
      </c>
      <c r="G4972" s="167" t="str">
        <f>IF('Lineær programmering opg 4'!$D$7=0,"-",((-A4972+'Lineær programmering opg 4'!$M$7)/'Lineær programmering opg 4'!$K$7)*-1)</f>
        <v>-</v>
      </c>
      <c r="H4972" s="167" t="str">
        <f>IF('Lineær programmering opg 4'!$C$8=0,"-",((-A4972+'Lineær programmering opg 4'!$M$8)/'Lineær programmering opg 4'!$K$8)*-1)</f>
        <v>-</v>
      </c>
      <c r="I4972" s="167" t="str">
        <f>IF('Lineær programmering opg 4'!$D$8=0,"-",'Lineær programmering opg 4'!$G$8)</f>
        <v>-</v>
      </c>
      <c r="J4972" s="295">
        <f>A4972*'Lineær programmering opg 4'!$C$11+Datatabel!C4972*'Lineær programmering opg 4'!$D$11</f>
        <v>43490.699999999837</v>
      </c>
      <c r="K4972" s="9">
        <f t="shared" si="387"/>
        <v>0</v>
      </c>
      <c r="L4972" s="9">
        <f t="shared" si="388"/>
        <v>0</v>
      </c>
    </row>
    <row r="4973" spans="1:12" ht="15" x14ac:dyDescent="0.25">
      <c r="A4973" s="167">
        <f t="shared" si="386"/>
        <v>120.72000000001313</v>
      </c>
      <c r="B4973" s="325">
        <f t="shared" si="389"/>
        <v>0.50300000000005474</v>
      </c>
      <c r="C4973" s="167">
        <f t="shared" si="385"/>
        <v>209.45999999999017</v>
      </c>
      <c r="D4973" s="167">
        <f>IF('Lineær programmering opg 4'!$M$4=0,"-",(-A4973+'Lineær programmering opg 4'!$M$4)/'Lineær programmering opg 4'!$K$4*-1)</f>
        <v>238.55999999997374</v>
      </c>
      <c r="E4973" s="167">
        <f>IF('Lineær programmering opg 4'!$M$5=0,"-",(-A4973+'Lineær programmering opg 4'!$M$5)/'Lineær programmering opg 4'!$K$5*-1)</f>
        <v>209.45999999999017</v>
      </c>
      <c r="F4973" s="167" t="str">
        <f>IF('Lineær programmering opg 4'!$E$6=0,"-",(-A4973+'Lineær programmering opg 4'!$M$6)/'Lineær programmering opg 4'!$K$6*-1)</f>
        <v>-</v>
      </c>
      <c r="G4973" s="167" t="str">
        <f>IF('Lineær programmering opg 4'!$D$7=0,"-",((-A4973+'Lineær programmering opg 4'!$M$7)/'Lineær programmering opg 4'!$K$7)*-1)</f>
        <v>-</v>
      </c>
      <c r="H4973" s="167" t="str">
        <f>IF('Lineær programmering opg 4'!$C$8=0,"-",((-A4973+'Lineær programmering opg 4'!$M$8)/'Lineær programmering opg 4'!$K$8)*-1)</f>
        <v>-</v>
      </c>
      <c r="I4973" s="167" t="str">
        <f>IF('Lineær programmering opg 4'!$D$8=0,"-",'Lineær programmering opg 4'!$G$8)</f>
        <v>-</v>
      </c>
      <c r="J4973" s="295">
        <f>A4973*'Lineær programmering opg 4'!$C$11+Datatabel!C4973*'Lineær programmering opg 4'!$D$11</f>
        <v>43490.99999999984</v>
      </c>
      <c r="K4973" s="9">
        <f t="shared" si="387"/>
        <v>0</v>
      </c>
      <c r="L4973" s="9">
        <f t="shared" si="388"/>
        <v>0</v>
      </c>
    </row>
    <row r="4974" spans="1:12" ht="15" x14ac:dyDescent="0.25">
      <c r="A4974" s="167">
        <f t="shared" si="386"/>
        <v>120.69600000001314</v>
      </c>
      <c r="B4974" s="325">
        <f t="shared" si="389"/>
        <v>0.50290000000005475</v>
      </c>
      <c r="C4974" s="167">
        <f t="shared" si="385"/>
        <v>209.47799999999015</v>
      </c>
      <c r="D4974" s="167">
        <f>IF('Lineær programmering opg 4'!$M$4=0,"-",(-A4974+'Lineær programmering opg 4'!$M$4)/'Lineær programmering opg 4'!$K$4*-1)</f>
        <v>238.60799999997371</v>
      </c>
      <c r="E4974" s="167">
        <f>IF('Lineær programmering opg 4'!$M$5=0,"-",(-A4974+'Lineær programmering opg 4'!$M$5)/'Lineær programmering opg 4'!$K$5*-1)</f>
        <v>209.47799999999015</v>
      </c>
      <c r="F4974" s="167" t="str">
        <f>IF('Lineær programmering opg 4'!$E$6=0,"-",(-A4974+'Lineær programmering opg 4'!$M$6)/'Lineær programmering opg 4'!$K$6*-1)</f>
        <v>-</v>
      </c>
      <c r="G4974" s="167" t="str">
        <f>IF('Lineær programmering opg 4'!$D$7=0,"-",((-A4974+'Lineær programmering opg 4'!$M$7)/'Lineær programmering opg 4'!$K$7)*-1)</f>
        <v>-</v>
      </c>
      <c r="H4974" s="167" t="str">
        <f>IF('Lineær programmering opg 4'!$C$8=0,"-",((-A4974+'Lineær programmering opg 4'!$M$8)/'Lineær programmering opg 4'!$K$8)*-1)</f>
        <v>-</v>
      </c>
      <c r="I4974" s="167" t="str">
        <f>IF('Lineær programmering opg 4'!$D$8=0,"-",'Lineær programmering opg 4'!$G$8)</f>
        <v>-</v>
      </c>
      <c r="J4974" s="295">
        <f>A4974*'Lineær programmering opg 4'!$C$11+Datatabel!C4974*'Lineær programmering opg 4'!$D$11</f>
        <v>43491.299999999836</v>
      </c>
      <c r="K4974" s="9">
        <f t="shared" si="387"/>
        <v>0</v>
      </c>
      <c r="L4974" s="9">
        <f t="shared" si="388"/>
        <v>0</v>
      </c>
    </row>
    <row r="4975" spans="1:12" ht="15" x14ac:dyDescent="0.25">
      <c r="A4975" s="167">
        <f t="shared" si="386"/>
        <v>120.67200000001314</v>
      </c>
      <c r="B4975" s="325">
        <f t="shared" si="389"/>
        <v>0.50280000000005476</v>
      </c>
      <c r="C4975" s="167">
        <f t="shared" si="385"/>
        <v>209.49599999999015</v>
      </c>
      <c r="D4975" s="167">
        <f>IF('Lineær programmering opg 4'!$M$4=0,"-",(-A4975+'Lineær programmering opg 4'!$M$4)/'Lineær programmering opg 4'!$K$4*-1)</f>
        <v>238.65599999997372</v>
      </c>
      <c r="E4975" s="167">
        <f>IF('Lineær programmering opg 4'!$M$5=0,"-",(-A4975+'Lineær programmering opg 4'!$M$5)/'Lineær programmering opg 4'!$K$5*-1)</f>
        <v>209.49599999999015</v>
      </c>
      <c r="F4975" s="167" t="str">
        <f>IF('Lineær programmering opg 4'!$E$6=0,"-",(-A4975+'Lineær programmering opg 4'!$M$6)/'Lineær programmering opg 4'!$K$6*-1)</f>
        <v>-</v>
      </c>
      <c r="G4975" s="167" t="str">
        <f>IF('Lineær programmering opg 4'!$D$7=0,"-",((-A4975+'Lineær programmering opg 4'!$M$7)/'Lineær programmering opg 4'!$K$7)*-1)</f>
        <v>-</v>
      </c>
      <c r="H4975" s="167" t="str">
        <f>IF('Lineær programmering opg 4'!$C$8=0,"-",((-A4975+'Lineær programmering opg 4'!$M$8)/'Lineær programmering opg 4'!$K$8)*-1)</f>
        <v>-</v>
      </c>
      <c r="I4975" s="167" t="str">
        <f>IF('Lineær programmering opg 4'!$D$8=0,"-",'Lineær programmering opg 4'!$G$8)</f>
        <v>-</v>
      </c>
      <c r="J4975" s="295">
        <f>A4975*'Lineær programmering opg 4'!$C$11+Datatabel!C4975*'Lineær programmering opg 4'!$D$11</f>
        <v>43491.599999999831</v>
      </c>
      <c r="K4975" s="9">
        <f t="shared" si="387"/>
        <v>0</v>
      </c>
      <c r="L4975" s="9">
        <f t="shared" si="388"/>
        <v>0</v>
      </c>
    </row>
    <row r="4976" spans="1:12" ht="15" x14ac:dyDescent="0.25">
      <c r="A4976" s="167">
        <f t="shared" si="386"/>
        <v>120.64800000001314</v>
      </c>
      <c r="B4976" s="325">
        <f t="shared" si="389"/>
        <v>0.50270000000005477</v>
      </c>
      <c r="C4976" s="167">
        <f t="shared" si="385"/>
        <v>209.51399999999015</v>
      </c>
      <c r="D4976" s="167">
        <f>IF('Lineær programmering opg 4'!$M$4=0,"-",(-A4976+'Lineær programmering opg 4'!$M$4)/'Lineær programmering opg 4'!$K$4*-1)</f>
        <v>238.70399999997372</v>
      </c>
      <c r="E4976" s="167">
        <f>IF('Lineær programmering opg 4'!$M$5=0,"-",(-A4976+'Lineær programmering opg 4'!$M$5)/'Lineær programmering opg 4'!$K$5*-1)</f>
        <v>209.51399999999015</v>
      </c>
      <c r="F4976" s="167" t="str">
        <f>IF('Lineær programmering opg 4'!$E$6=0,"-",(-A4976+'Lineær programmering opg 4'!$M$6)/'Lineær programmering opg 4'!$K$6*-1)</f>
        <v>-</v>
      </c>
      <c r="G4976" s="167" t="str">
        <f>IF('Lineær programmering opg 4'!$D$7=0,"-",((-A4976+'Lineær programmering opg 4'!$M$7)/'Lineær programmering opg 4'!$K$7)*-1)</f>
        <v>-</v>
      </c>
      <c r="H4976" s="167" t="str">
        <f>IF('Lineær programmering opg 4'!$C$8=0,"-",((-A4976+'Lineær programmering opg 4'!$M$8)/'Lineær programmering opg 4'!$K$8)*-1)</f>
        <v>-</v>
      </c>
      <c r="I4976" s="167" t="str">
        <f>IF('Lineær programmering opg 4'!$D$8=0,"-",'Lineær programmering opg 4'!$G$8)</f>
        <v>-</v>
      </c>
      <c r="J4976" s="295">
        <f>A4976*'Lineær programmering opg 4'!$C$11+Datatabel!C4976*'Lineær programmering opg 4'!$D$11</f>
        <v>43491.899999999834</v>
      </c>
      <c r="K4976" s="9">
        <f t="shared" si="387"/>
        <v>0</v>
      </c>
      <c r="L4976" s="9">
        <f t="shared" si="388"/>
        <v>0</v>
      </c>
    </row>
    <row r="4977" spans="1:12" ht="15" x14ac:dyDescent="0.25">
      <c r="A4977" s="167">
        <f t="shared" si="386"/>
        <v>120.62400000001315</v>
      </c>
      <c r="B4977" s="325">
        <f t="shared" si="389"/>
        <v>0.50260000000005478</v>
      </c>
      <c r="C4977" s="167">
        <f t="shared" si="385"/>
        <v>209.53199999999015</v>
      </c>
      <c r="D4977" s="167">
        <f>IF('Lineær programmering opg 4'!$M$4=0,"-",(-A4977+'Lineær programmering opg 4'!$M$4)/'Lineær programmering opg 4'!$K$4*-1)</f>
        <v>238.75199999997369</v>
      </c>
      <c r="E4977" s="167">
        <f>IF('Lineær programmering opg 4'!$M$5=0,"-",(-A4977+'Lineær programmering opg 4'!$M$5)/'Lineær programmering opg 4'!$K$5*-1)</f>
        <v>209.53199999999015</v>
      </c>
      <c r="F4977" s="167" t="str">
        <f>IF('Lineær programmering opg 4'!$E$6=0,"-",(-A4977+'Lineær programmering opg 4'!$M$6)/'Lineær programmering opg 4'!$K$6*-1)</f>
        <v>-</v>
      </c>
      <c r="G4977" s="167" t="str">
        <f>IF('Lineær programmering opg 4'!$D$7=0,"-",((-A4977+'Lineær programmering opg 4'!$M$7)/'Lineær programmering opg 4'!$K$7)*-1)</f>
        <v>-</v>
      </c>
      <c r="H4977" s="167" t="str">
        <f>IF('Lineær programmering opg 4'!$C$8=0,"-",((-A4977+'Lineær programmering opg 4'!$M$8)/'Lineær programmering opg 4'!$K$8)*-1)</f>
        <v>-</v>
      </c>
      <c r="I4977" s="167" t="str">
        <f>IF('Lineær programmering opg 4'!$D$8=0,"-",'Lineær programmering opg 4'!$G$8)</f>
        <v>-</v>
      </c>
      <c r="J4977" s="295">
        <f>A4977*'Lineær programmering opg 4'!$C$11+Datatabel!C4977*'Lineær programmering opg 4'!$D$11</f>
        <v>43492.199999999837</v>
      </c>
      <c r="K4977" s="9">
        <f t="shared" si="387"/>
        <v>0</v>
      </c>
      <c r="L4977" s="9">
        <f t="shared" si="388"/>
        <v>0</v>
      </c>
    </row>
    <row r="4978" spans="1:12" ht="15" x14ac:dyDescent="0.25">
      <c r="A4978" s="167">
        <f t="shared" si="386"/>
        <v>120.60000000001315</v>
      </c>
      <c r="B4978" s="325">
        <f t="shared" si="389"/>
        <v>0.50250000000005479</v>
      </c>
      <c r="C4978" s="167">
        <f t="shared" si="385"/>
        <v>209.54999999999015</v>
      </c>
      <c r="D4978" s="167">
        <f>IF('Lineær programmering opg 4'!$M$4=0,"-",(-A4978+'Lineær programmering opg 4'!$M$4)/'Lineær programmering opg 4'!$K$4*-1)</f>
        <v>238.79999999997369</v>
      </c>
      <c r="E4978" s="167">
        <f>IF('Lineær programmering opg 4'!$M$5=0,"-",(-A4978+'Lineær programmering opg 4'!$M$5)/'Lineær programmering opg 4'!$K$5*-1)</f>
        <v>209.54999999999015</v>
      </c>
      <c r="F4978" s="167" t="str">
        <f>IF('Lineær programmering opg 4'!$E$6=0,"-",(-A4978+'Lineær programmering opg 4'!$M$6)/'Lineær programmering opg 4'!$K$6*-1)</f>
        <v>-</v>
      </c>
      <c r="G4978" s="167" t="str">
        <f>IF('Lineær programmering opg 4'!$D$7=0,"-",((-A4978+'Lineær programmering opg 4'!$M$7)/'Lineær programmering opg 4'!$K$7)*-1)</f>
        <v>-</v>
      </c>
      <c r="H4978" s="167" t="str">
        <f>IF('Lineær programmering opg 4'!$C$8=0,"-",((-A4978+'Lineær programmering opg 4'!$M$8)/'Lineær programmering opg 4'!$K$8)*-1)</f>
        <v>-</v>
      </c>
      <c r="I4978" s="167" t="str">
        <f>IF('Lineær programmering opg 4'!$D$8=0,"-",'Lineær programmering opg 4'!$G$8)</f>
        <v>-</v>
      </c>
      <c r="J4978" s="295">
        <f>A4978*'Lineær programmering opg 4'!$C$11+Datatabel!C4978*'Lineær programmering opg 4'!$D$11</f>
        <v>43492.49999999984</v>
      </c>
      <c r="K4978" s="9">
        <f t="shared" si="387"/>
        <v>0</v>
      </c>
      <c r="L4978" s="9">
        <f t="shared" si="388"/>
        <v>0</v>
      </c>
    </row>
    <row r="4979" spans="1:12" ht="15" x14ac:dyDescent="0.25">
      <c r="A4979" s="167">
        <f t="shared" si="386"/>
        <v>120.57600000001315</v>
      </c>
      <c r="B4979" s="325">
        <f t="shared" si="389"/>
        <v>0.5024000000000548</v>
      </c>
      <c r="C4979" s="167">
        <f t="shared" si="385"/>
        <v>209.56799999999015</v>
      </c>
      <c r="D4979" s="167">
        <f>IF('Lineær programmering opg 4'!$M$4=0,"-",(-A4979+'Lineær programmering opg 4'!$M$4)/'Lineær programmering opg 4'!$K$4*-1)</f>
        <v>238.84799999997369</v>
      </c>
      <c r="E4979" s="167">
        <f>IF('Lineær programmering opg 4'!$M$5=0,"-",(-A4979+'Lineær programmering opg 4'!$M$5)/'Lineær programmering opg 4'!$K$5*-1)</f>
        <v>209.56799999999015</v>
      </c>
      <c r="F4979" s="167" t="str">
        <f>IF('Lineær programmering opg 4'!$E$6=0,"-",(-A4979+'Lineær programmering opg 4'!$M$6)/'Lineær programmering opg 4'!$K$6*-1)</f>
        <v>-</v>
      </c>
      <c r="G4979" s="167" t="str">
        <f>IF('Lineær programmering opg 4'!$D$7=0,"-",((-A4979+'Lineær programmering opg 4'!$M$7)/'Lineær programmering opg 4'!$K$7)*-1)</f>
        <v>-</v>
      </c>
      <c r="H4979" s="167" t="str">
        <f>IF('Lineær programmering opg 4'!$C$8=0,"-",((-A4979+'Lineær programmering opg 4'!$M$8)/'Lineær programmering opg 4'!$K$8)*-1)</f>
        <v>-</v>
      </c>
      <c r="I4979" s="167" t="str">
        <f>IF('Lineær programmering opg 4'!$D$8=0,"-",'Lineær programmering opg 4'!$G$8)</f>
        <v>-</v>
      </c>
      <c r="J4979" s="295">
        <f>A4979*'Lineær programmering opg 4'!$C$11+Datatabel!C4979*'Lineær programmering opg 4'!$D$11</f>
        <v>43492.799999999843</v>
      </c>
      <c r="K4979" s="9">
        <f t="shared" si="387"/>
        <v>0</v>
      </c>
      <c r="L4979" s="9">
        <f t="shared" si="388"/>
        <v>0</v>
      </c>
    </row>
    <row r="4980" spans="1:12" ht="15" x14ac:dyDescent="0.25">
      <c r="A4980" s="167">
        <f t="shared" si="386"/>
        <v>120.55200000001315</v>
      </c>
      <c r="B4980" s="325">
        <f t="shared" si="389"/>
        <v>0.50230000000005481</v>
      </c>
      <c r="C4980" s="167">
        <f t="shared" si="385"/>
        <v>209.58599999999015</v>
      </c>
      <c r="D4980" s="167">
        <f>IF('Lineær programmering opg 4'!$M$4=0,"-",(-A4980+'Lineær programmering opg 4'!$M$4)/'Lineær programmering opg 4'!$K$4*-1)</f>
        <v>238.8959999999737</v>
      </c>
      <c r="E4980" s="167">
        <f>IF('Lineær programmering opg 4'!$M$5=0,"-",(-A4980+'Lineær programmering opg 4'!$M$5)/'Lineær programmering opg 4'!$K$5*-1)</f>
        <v>209.58599999999015</v>
      </c>
      <c r="F4980" s="167" t="str">
        <f>IF('Lineær programmering opg 4'!$E$6=0,"-",(-A4980+'Lineær programmering opg 4'!$M$6)/'Lineær programmering opg 4'!$K$6*-1)</f>
        <v>-</v>
      </c>
      <c r="G4980" s="167" t="str">
        <f>IF('Lineær programmering opg 4'!$D$7=0,"-",((-A4980+'Lineær programmering opg 4'!$M$7)/'Lineær programmering opg 4'!$K$7)*-1)</f>
        <v>-</v>
      </c>
      <c r="H4980" s="167" t="str">
        <f>IF('Lineær programmering opg 4'!$C$8=0,"-",((-A4980+'Lineær programmering opg 4'!$M$8)/'Lineær programmering opg 4'!$K$8)*-1)</f>
        <v>-</v>
      </c>
      <c r="I4980" s="167" t="str">
        <f>IF('Lineær programmering opg 4'!$D$8=0,"-",'Lineær programmering opg 4'!$G$8)</f>
        <v>-</v>
      </c>
      <c r="J4980" s="295">
        <f>A4980*'Lineær programmering opg 4'!$C$11+Datatabel!C4980*'Lineær programmering opg 4'!$D$11</f>
        <v>43493.099999999838</v>
      </c>
      <c r="K4980" s="9">
        <f t="shared" si="387"/>
        <v>0</v>
      </c>
      <c r="L4980" s="9">
        <f t="shared" si="388"/>
        <v>0</v>
      </c>
    </row>
    <row r="4981" spans="1:12" ht="15" x14ac:dyDescent="0.25">
      <c r="A4981" s="167">
        <f t="shared" si="386"/>
        <v>120.52800000001315</v>
      </c>
      <c r="B4981" s="325">
        <f t="shared" si="389"/>
        <v>0.50220000000005482</v>
      </c>
      <c r="C4981" s="167">
        <f t="shared" si="385"/>
        <v>209.60399999999015</v>
      </c>
      <c r="D4981" s="167">
        <f>IF('Lineær programmering opg 4'!$M$4=0,"-",(-A4981+'Lineær programmering opg 4'!$M$4)/'Lineær programmering opg 4'!$K$4*-1)</f>
        <v>238.9439999999737</v>
      </c>
      <c r="E4981" s="167">
        <f>IF('Lineær programmering opg 4'!$M$5=0,"-",(-A4981+'Lineær programmering opg 4'!$M$5)/'Lineær programmering opg 4'!$K$5*-1)</f>
        <v>209.60399999999015</v>
      </c>
      <c r="F4981" s="167" t="str">
        <f>IF('Lineær programmering opg 4'!$E$6=0,"-",(-A4981+'Lineær programmering opg 4'!$M$6)/'Lineær programmering opg 4'!$K$6*-1)</f>
        <v>-</v>
      </c>
      <c r="G4981" s="167" t="str">
        <f>IF('Lineær programmering opg 4'!$D$7=0,"-",((-A4981+'Lineær programmering opg 4'!$M$7)/'Lineær programmering opg 4'!$K$7)*-1)</f>
        <v>-</v>
      </c>
      <c r="H4981" s="167" t="str">
        <f>IF('Lineær programmering opg 4'!$C$8=0,"-",((-A4981+'Lineær programmering opg 4'!$M$8)/'Lineær programmering opg 4'!$K$8)*-1)</f>
        <v>-</v>
      </c>
      <c r="I4981" s="167" t="str">
        <f>IF('Lineær programmering opg 4'!$D$8=0,"-",'Lineær programmering opg 4'!$G$8)</f>
        <v>-</v>
      </c>
      <c r="J4981" s="295">
        <f>A4981*'Lineær programmering opg 4'!$C$11+Datatabel!C4981*'Lineær programmering opg 4'!$D$11</f>
        <v>43493.399999999834</v>
      </c>
      <c r="K4981" s="9">
        <f t="shared" si="387"/>
        <v>0</v>
      </c>
      <c r="L4981" s="9">
        <f t="shared" si="388"/>
        <v>0</v>
      </c>
    </row>
    <row r="4982" spans="1:12" ht="15" x14ac:dyDescent="0.25">
      <c r="A4982" s="167">
        <f t="shared" si="386"/>
        <v>120.50400000001316</v>
      </c>
      <c r="B4982" s="325">
        <f t="shared" si="389"/>
        <v>0.50210000000005484</v>
      </c>
      <c r="C4982" s="167">
        <f t="shared" si="385"/>
        <v>209.62199999999015</v>
      </c>
      <c r="D4982" s="167">
        <f>IF('Lineær programmering opg 4'!$M$4=0,"-",(-A4982+'Lineær programmering opg 4'!$M$4)/'Lineær programmering opg 4'!$K$4*-1)</f>
        <v>238.99199999997367</v>
      </c>
      <c r="E4982" s="167">
        <f>IF('Lineær programmering opg 4'!$M$5=0,"-",(-A4982+'Lineær programmering opg 4'!$M$5)/'Lineær programmering opg 4'!$K$5*-1)</f>
        <v>209.62199999999015</v>
      </c>
      <c r="F4982" s="167" t="str">
        <f>IF('Lineær programmering opg 4'!$E$6=0,"-",(-A4982+'Lineær programmering opg 4'!$M$6)/'Lineær programmering opg 4'!$K$6*-1)</f>
        <v>-</v>
      </c>
      <c r="G4982" s="167" t="str">
        <f>IF('Lineær programmering opg 4'!$D$7=0,"-",((-A4982+'Lineær programmering opg 4'!$M$7)/'Lineær programmering opg 4'!$K$7)*-1)</f>
        <v>-</v>
      </c>
      <c r="H4982" s="167" t="str">
        <f>IF('Lineær programmering opg 4'!$C$8=0,"-",((-A4982+'Lineær programmering opg 4'!$M$8)/'Lineær programmering opg 4'!$K$8)*-1)</f>
        <v>-</v>
      </c>
      <c r="I4982" s="167" t="str">
        <f>IF('Lineær programmering opg 4'!$D$8=0,"-",'Lineær programmering opg 4'!$G$8)</f>
        <v>-</v>
      </c>
      <c r="J4982" s="295">
        <f>A4982*'Lineær programmering opg 4'!$C$11+Datatabel!C4982*'Lineær programmering opg 4'!$D$11</f>
        <v>43493.699999999837</v>
      </c>
      <c r="K4982" s="9">
        <f t="shared" si="387"/>
        <v>0</v>
      </c>
      <c r="L4982" s="9">
        <f t="shared" si="388"/>
        <v>0</v>
      </c>
    </row>
    <row r="4983" spans="1:12" ht="15" x14ac:dyDescent="0.25">
      <c r="A4983" s="167">
        <f t="shared" si="386"/>
        <v>120.48000000001316</v>
      </c>
      <c r="B4983" s="325">
        <f t="shared" si="389"/>
        <v>0.50200000000005485</v>
      </c>
      <c r="C4983" s="167">
        <f t="shared" si="385"/>
        <v>209.63999999999015</v>
      </c>
      <c r="D4983" s="167">
        <f>IF('Lineær programmering opg 4'!$M$4=0,"-",(-A4983+'Lineær programmering opg 4'!$M$4)/'Lineær programmering opg 4'!$K$4*-1)</f>
        <v>239.03999999997367</v>
      </c>
      <c r="E4983" s="167">
        <f>IF('Lineær programmering opg 4'!$M$5=0,"-",(-A4983+'Lineær programmering opg 4'!$M$5)/'Lineær programmering opg 4'!$K$5*-1)</f>
        <v>209.63999999999015</v>
      </c>
      <c r="F4983" s="167" t="str">
        <f>IF('Lineær programmering opg 4'!$E$6=0,"-",(-A4983+'Lineær programmering opg 4'!$M$6)/'Lineær programmering opg 4'!$K$6*-1)</f>
        <v>-</v>
      </c>
      <c r="G4983" s="167" t="str">
        <f>IF('Lineær programmering opg 4'!$D$7=0,"-",((-A4983+'Lineær programmering opg 4'!$M$7)/'Lineær programmering opg 4'!$K$7)*-1)</f>
        <v>-</v>
      </c>
      <c r="H4983" s="167" t="str">
        <f>IF('Lineær programmering opg 4'!$C$8=0,"-",((-A4983+'Lineær programmering opg 4'!$M$8)/'Lineær programmering opg 4'!$K$8)*-1)</f>
        <v>-</v>
      </c>
      <c r="I4983" s="167" t="str">
        <f>IF('Lineær programmering opg 4'!$D$8=0,"-",'Lineær programmering opg 4'!$G$8)</f>
        <v>-</v>
      </c>
      <c r="J4983" s="295">
        <f>A4983*'Lineær programmering opg 4'!$C$11+Datatabel!C4983*'Lineær programmering opg 4'!$D$11</f>
        <v>43493.99999999984</v>
      </c>
      <c r="K4983" s="9">
        <f t="shared" si="387"/>
        <v>0</v>
      </c>
      <c r="L4983" s="9">
        <f t="shared" si="388"/>
        <v>0</v>
      </c>
    </row>
    <row r="4984" spans="1:12" ht="15" x14ac:dyDescent="0.25">
      <c r="A4984" s="167">
        <f t="shared" si="386"/>
        <v>120.45600000001316</v>
      </c>
      <c r="B4984" s="325">
        <f t="shared" si="389"/>
        <v>0.50190000000005486</v>
      </c>
      <c r="C4984" s="167">
        <f t="shared" si="385"/>
        <v>209.65799999999015</v>
      </c>
      <c r="D4984" s="167">
        <f>IF('Lineær programmering opg 4'!$M$4=0,"-",(-A4984+'Lineær programmering opg 4'!$M$4)/'Lineær programmering opg 4'!$K$4*-1)</f>
        <v>239.08799999997368</v>
      </c>
      <c r="E4984" s="167">
        <f>IF('Lineær programmering opg 4'!$M$5=0,"-",(-A4984+'Lineær programmering opg 4'!$M$5)/'Lineær programmering opg 4'!$K$5*-1)</f>
        <v>209.65799999999015</v>
      </c>
      <c r="F4984" s="167" t="str">
        <f>IF('Lineær programmering opg 4'!$E$6=0,"-",(-A4984+'Lineær programmering opg 4'!$M$6)/'Lineær programmering opg 4'!$K$6*-1)</f>
        <v>-</v>
      </c>
      <c r="G4984" s="167" t="str">
        <f>IF('Lineær programmering opg 4'!$D$7=0,"-",((-A4984+'Lineær programmering opg 4'!$M$7)/'Lineær programmering opg 4'!$K$7)*-1)</f>
        <v>-</v>
      </c>
      <c r="H4984" s="167" t="str">
        <f>IF('Lineær programmering opg 4'!$C$8=0,"-",((-A4984+'Lineær programmering opg 4'!$M$8)/'Lineær programmering opg 4'!$K$8)*-1)</f>
        <v>-</v>
      </c>
      <c r="I4984" s="167" t="str">
        <f>IF('Lineær programmering opg 4'!$D$8=0,"-",'Lineær programmering opg 4'!$G$8)</f>
        <v>-</v>
      </c>
      <c r="J4984" s="295">
        <f>A4984*'Lineær programmering opg 4'!$C$11+Datatabel!C4984*'Lineær programmering opg 4'!$D$11</f>
        <v>43494.299999999843</v>
      </c>
      <c r="K4984" s="9">
        <f t="shared" si="387"/>
        <v>0</v>
      </c>
      <c r="L4984" s="9">
        <f t="shared" si="388"/>
        <v>0</v>
      </c>
    </row>
    <row r="4985" spans="1:12" ht="15" x14ac:dyDescent="0.25">
      <c r="A4985" s="167">
        <f t="shared" si="386"/>
        <v>120.43200000001318</v>
      </c>
      <c r="B4985" s="325">
        <f t="shared" si="389"/>
        <v>0.50180000000005487</v>
      </c>
      <c r="C4985" s="167">
        <f t="shared" si="385"/>
        <v>209.6759999999901</v>
      </c>
      <c r="D4985" s="167">
        <f>IF('Lineær programmering opg 4'!$M$4=0,"-",(-A4985+'Lineær programmering opg 4'!$M$4)/'Lineær programmering opg 4'!$K$4*-1)</f>
        <v>239.13599999997365</v>
      </c>
      <c r="E4985" s="167">
        <f>IF('Lineær programmering opg 4'!$M$5=0,"-",(-A4985+'Lineær programmering opg 4'!$M$5)/'Lineær programmering opg 4'!$K$5*-1)</f>
        <v>209.6759999999901</v>
      </c>
      <c r="F4985" s="167" t="str">
        <f>IF('Lineær programmering opg 4'!$E$6=0,"-",(-A4985+'Lineær programmering opg 4'!$M$6)/'Lineær programmering opg 4'!$K$6*-1)</f>
        <v>-</v>
      </c>
      <c r="G4985" s="167" t="str">
        <f>IF('Lineær programmering opg 4'!$D$7=0,"-",((-A4985+'Lineær programmering opg 4'!$M$7)/'Lineær programmering opg 4'!$K$7)*-1)</f>
        <v>-</v>
      </c>
      <c r="H4985" s="167" t="str">
        <f>IF('Lineær programmering opg 4'!$C$8=0,"-",((-A4985+'Lineær programmering opg 4'!$M$8)/'Lineær programmering opg 4'!$K$8)*-1)</f>
        <v>-</v>
      </c>
      <c r="I4985" s="167" t="str">
        <f>IF('Lineær programmering opg 4'!$D$8=0,"-",'Lineær programmering opg 4'!$G$8)</f>
        <v>-</v>
      </c>
      <c r="J4985" s="295">
        <f>A4985*'Lineær programmering opg 4'!$C$11+Datatabel!C4985*'Lineær programmering opg 4'!$D$11</f>
        <v>43494.599999999831</v>
      </c>
      <c r="K4985" s="9">
        <f t="shared" si="387"/>
        <v>0</v>
      </c>
      <c r="L4985" s="9">
        <f t="shared" si="388"/>
        <v>0</v>
      </c>
    </row>
    <row r="4986" spans="1:12" ht="15" x14ac:dyDescent="0.25">
      <c r="A4986" s="167">
        <f t="shared" si="386"/>
        <v>120.40800000001317</v>
      </c>
      <c r="B4986" s="325">
        <f t="shared" si="389"/>
        <v>0.50170000000005488</v>
      </c>
      <c r="C4986" s="167">
        <f t="shared" si="385"/>
        <v>209.6939999999901</v>
      </c>
      <c r="D4986" s="167">
        <f>IF('Lineær programmering opg 4'!$M$4=0,"-",(-A4986+'Lineær programmering opg 4'!$M$4)/'Lineær programmering opg 4'!$K$4*-1)</f>
        <v>239.18399999997365</v>
      </c>
      <c r="E4986" s="167">
        <f>IF('Lineær programmering opg 4'!$M$5=0,"-",(-A4986+'Lineær programmering opg 4'!$M$5)/'Lineær programmering opg 4'!$K$5*-1)</f>
        <v>209.6939999999901</v>
      </c>
      <c r="F4986" s="167" t="str">
        <f>IF('Lineær programmering opg 4'!$E$6=0,"-",(-A4986+'Lineær programmering opg 4'!$M$6)/'Lineær programmering opg 4'!$K$6*-1)</f>
        <v>-</v>
      </c>
      <c r="G4986" s="167" t="str">
        <f>IF('Lineær programmering opg 4'!$D$7=0,"-",((-A4986+'Lineær programmering opg 4'!$M$7)/'Lineær programmering opg 4'!$K$7)*-1)</f>
        <v>-</v>
      </c>
      <c r="H4986" s="167" t="str">
        <f>IF('Lineær programmering opg 4'!$C$8=0,"-",((-A4986+'Lineær programmering opg 4'!$M$8)/'Lineær programmering opg 4'!$K$8)*-1)</f>
        <v>-</v>
      </c>
      <c r="I4986" s="167" t="str">
        <f>IF('Lineær programmering opg 4'!$D$8=0,"-",'Lineær programmering opg 4'!$G$8)</f>
        <v>-</v>
      </c>
      <c r="J4986" s="295">
        <f>A4986*'Lineær programmering opg 4'!$C$11+Datatabel!C4986*'Lineær programmering opg 4'!$D$11</f>
        <v>43494.899999999834</v>
      </c>
      <c r="K4986" s="9">
        <f t="shared" si="387"/>
        <v>0</v>
      </c>
      <c r="L4986" s="9">
        <f t="shared" si="388"/>
        <v>0</v>
      </c>
    </row>
    <row r="4987" spans="1:12" ht="15" x14ac:dyDescent="0.25">
      <c r="A4987" s="167">
        <f t="shared" si="386"/>
        <v>120.38400000001317</v>
      </c>
      <c r="B4987" s="325">
        <f t="shared" si="389"/>
        <v>0.50160000000005489</v>
      </c>
      <c r="C4987" s="167">
        <f t="shared" si="385"/>
        <v>209.7119999999901</v>
      </c>
      <c r="D4987" s="167">
        <f>IF('Lineær programmering opg 4'!$M$4=0,"-",(-A4987+'Lineær programmering opg 4'!$M$4)/'Lineær programmering opg 4'!$K$4*-1)</f>
        <v>239.23199999997365</v>
      </c>
      <c r="E4987" s="167">
        <f>IF('Lineær programmering opg 4'!$M$5=0,"-",(-A4987+'Lineær programmering opg 4'!$M$5)/'Lineær programmering opg 4'!$K$5*-1)</f>
        <v>209.7119999999901</v>
      </c>
      <c r="F4987" s="167" t="str">
        <f>IF('Lineær programmering opg 4'!$E$6=0,"-",(-A4987+'Lineær programmering opg 4'!$M$6)/'Lineær programmering opg 4'!$K$6*-1)</f>
        <v>-</v>
      </c>
      <c r="G4987" s="167" t="str">
        <f>IF('Lineær programmering opg 4'!$D$7=0,"-",((-A4987+'Lineær programmering opg 4'!$M$7)/'Lineær programmering opg 4'!$K$7)*-1)</f>
        <v>-</v>
      </c>
      <c r="H4987" s="167" t="str">
        <f>IF('Lineær programmering opg 4'!$C$8=0,"-",((-A4987+'Lineær programmering opg 4'!$M$8)/'Lineær programmering opg 4'!$K$8)*-1)</f>
        <v>-</v>
      </c>
      <c r="I4987" s="167" t="str">
        <f>IF('Lineær programmering opg 4'!$D$8=0,"-",'Lineær programmering opg 4'!$G$8)</f>
        <v>-</v>
      </c>
      <c r="J4987" s="295">
        <f>A4987*'Lineær programmering opg 4'!$C$11+Datatabel!C4987*'Lineær programmering opg 4'!$D$11</f>
        <v>43495.19999999983</v>
      </c>
      <c r="K4987" s="9">
        <f t="shared" si="387"/>
        <v>0</v>
      </c>
      <c r="L4987" s="9">
        <f t="shared" si="388"/>
        <v>0</v>
      </c>
    </row>
    <row r="4988" spans="1:12" ht="15" x14ac:dyDescent="0.25">
      <c r="A4988" s="167">
        <f t="shared" si="386"/>
        <v>120.36000000001317</v>
      </c>
      <c r="B4988" s="325">
        <f t="shared" si="389"/>
        <v>0.5015000000000549</v>
      </c>
      <c r="C4988" s="167">
        <f t="shared" si="385"/>
        <v>209.7299999999901</v>
      </c>
      <c r="D4988" s="167">
        <f>IF('Lineær programmering opg 4'!$M$4=0,"-",(-A4988+'Lineær programmering opg 4'!$M$4)/'Lineær programmering opg 4'!$K$4*-1)</f>
        <v>239.27999999997365</v>
      </c>
      <c r="E4988" s="167">
        <f>IF('Lineær programmering opg 4'!$M$5=0,"-",(-A4988+'Lineær programmering opg 4'!$M$5)/'Lineær programmering opg 4'!$K$5*-1)</f>
        <v>209.7299999999901</v>
      </c>
      <c r="F4988" s="167" t="str">
        <f>IF('Lineær programmering opg 4'!$E$6=0,"-",(-A4988+'Lineær programmering opg 4'!$M$6)/'Lineær programmering opg 4'!$K$6*-1)</f>
        <v>-</v>
      </c>
      <c r="G4988" s="167" t="str">
        <f>IF('Lineær programmering opg 4'!$D$7=0,"-",((-A4988+'Lineær programmering opg 4'!$M$7)/'Lineær programmering opg 4'!$K$7)*-1)</f>
        <v>-</v>
      </c>
      <c r="H4988" s="167" t="str">
        <f>IF('Lineær programmering opg 4'!$C$8=0,"-",((-A4988+'Lineær programmering opg 4'!$M$8)/'Lineær programmering opg 4'!$K$8)*-1)</f>
        <v>-</v>
      </c>
      <c r="I4988" s="167" t="str">
        <f>IF('Lineær programmering opg 4'!$D$8=0,"-",'Lineær programmering opg 4'!$G$8)</f>
        <v>-</v>
      </c>
      <c r="J4988" s="295">
        <f>A4988*'Lineær programmering opg 4'!$C$11+Datatabel!C4988*'Lineær programmering opg 4'!$D$11</f>
        <v>43495.499999999833</v>
      </c>
      <c r="K4988" s="9">
        <f t="shared" si="387"/>
        <v>0</v>
      </c>
      <c r="L4988" s="9">
        <f t="shared" si="388"/>
        <v>0</v>
      </c>
    </row>
    <row r="4989" spans="1:12" ht="15" x14ac:dyDescent="0.25">
      <c r="A4989" s="167">
        <f t="shared" si="386"/>
        <v>120.33600000001317</v>
      </c>
      <c r="B4989" s="325">
        <f t="shared" si="389"/>
        <v>0.50140000000005491</v>
      </c>
      <c r="C4989" s="167">
        <f t="shared" si="385"/>
        <v>209.7479999999901</v>
      </c>
      <c r="D4989" s="167">
        <f>IF('Lineær programmering opg 4'!$M$4=0,"-",(-A4989+'Lineær programmering opg 4'!$M$4)/'Lineær programmering opg 4'!$K$4*-1)</f>
        <v>239.32799999997366</v>
      </c>
      <c r="E4989" s="167">
        <f>IF('Lineær programmering opg 4'!$M$5=0,"-",(-A4989+'Lineær programmering opg 4'!$M$5)/'Lineær programmering opg 4'!$K$5*-1)</f>
        <v>209.7479999999901</v>
      </c>
      <c r="F4989" s="167" t="str">
        <f>IF('Lineær programmering opg 4'!$E$6=0,"-",(-A4989+'Lineær programmering opg 4'!$M$6)/'Lineær programmering opg 4'!$K$6*-1)</f>
        <v>-</v>
      </c>
      <c r="G4989" s="167" t="str">
        <f>IF('Lineær programmering opg 4'!$D$7=0,"-",((-A4989+'Lineær programmering opg 4'!$M$7)/'Lineær programmering opg 4'!$K$7)*-1)</f>
        <v>-</v>
      </c>
      <c r="H4989" s="167" t="str">
        <f>IF('Lineær programmering opg 4'!$C$8=0,"-",((-A4989+'Lineær programmering opg 4'!$M$8)/'Lineær programmering opg 4'!$K$8)*-1)</f>
        <v>-</v>
      </c>
      <c r="I4989" s="167" t="str">
        <f>IF('Lineær programmering opg 4'!$D$8=0,"-",'Lineær programmering opg 4'!$G$8)</f>
        <v>-</v>
      </c>
      <c r="J4989" s="295">
        <f>A4989*'Lineær programmering opg 4'!$C$11+Datatabel!C4989*'Lineær programmering opg 4'!$D$11</f>
        <v>43495.799999999836</v>
      </c>
      <c r="K4989" s="9">
        <f t="shared" si="387"/>
        <v>0</v>
      </c>
      <c r="L4989" s="9">
        <f t="shared" si="388"/>
        <v>0</v>
      </c>
    </row>
    <row r="4990" spans="1:12" ht="15" x14ac:dyDescent="0.25">
      <c r="A4990" s="167">
        <f t="shared" si="386"/>
        <v>120.31200000001319</v>
      </c>
      <c r="B4990" s="325">
        <f t="shared" si="389"/>
        <v>0.50130000000005492</v>
      </c>
      <c r="C4990" s="167">
        <f t="shared" si="385"/>
        <v>209.7659999999901</v>
      </c>
      <c r="D4990" s="167">
        <f>IF('Lineær programmering opg 4'!$M$4=0,"-",(-A4990+'Lineær programmering opg 4'!$M$4)/'Lineær programmering opg 4'!$K$4*-1)</f>
        <v>239.37599999997363</v>
      </c>
      <c r="E4990" s="167">
        <f>IF('Lineær programmering opg 4'!$M$5=0,"-",(-A4990+'Lineær programmering opg 4'!$M$5)/'Lineær programmering opg 4'!$K$5*-1)</f>
        <v>209.7659999999901</v>
      </c>
      <c r="F4990" s="167" t="str">
        <f>IF('Lineær programmering opg 4'!$E$6=0,"-",(-A4990+'Lineær programmering opg 4'!$M$6)/'Lineær programmering opg 4'!$K$6*-1)</f>
        <v>-</v>
      </c>
      <c r="G4990" s="167" t="str">
        <f>IF('Lineær programmering opg 4'!$D$7=0,"-",((-A4990+'Lineær programmering opg 4'!$M$7)/'Lineær programmering opg 4'!$K$7)*-1)</f>
        <v>-</v>
      </c>
      <c r="H4990" s="167" t="str">
        <f>IF('Lineær programmering opg 4'!$C$8=0,"-",((-A4990+'Lineær programmering opg 4'!$M$8)/'Lineær programmering opg 4'!$K$8)*-1)</f>
        <v>-</v>
      </c>
      <c r="I4990" s="167" t="str">
        <f>IF('Lineær programmering opg 4'!$D$8=0,"-",'Lineær programmering opg 4'!$G$8)</f>
        <v>-</v>
      </c>
      <c r="J4990" s="295">
        <f>A4990*'Lineær programmering opg 4'!$C$11+Datatabel!C4990*'Lineær programmering opg 4'!$D$11</f>
        <v>43496.099999999831</v>
      </c>
      <c r="K4990" s="9">
        <f t="shared" si="387"/>
        <v>0</v>
      </c>
      <c r="L4990" s="9">
        <f t="shared" si="388"/>
        <v>0</v>
      </c>
    </row>
    <row r="4991" spans="1:12" ht="15" x14ac:dyDescent="0.25">
      <c r="A4991" s="167">
        <f t="shared" si="386"/>
        <v>120.28800000001318</v>
      </c>
      <c r="B4991" s="325">
        <f t="shared" si="389"/>
        <v>0.50120000000005493</v>
      </c>
      <c r="C4991" s="167">
        <f t="shared" si="385"/>
        <v>209.7839999999901</v>
      </c>
      <c r="D4991" s="167">
        <f>IF('Lineær programmering opg 4'!$M$4=0,"-",(-A4991+'Lineær programmering opg 4'!$M$4)/'Lineær programmering opg 4'!$K$4*-1)</f>
        <v>239.42399999997363</v>
      </c>
      <c r="E4991" s="167">
        <f>IF('Lineær programmering opg 4'!$M$5=0,"-",(-A4991+'Lineær programmering opg 4'!$M$5)/'Lineær programmering opg 4'!$K$5*-1)</f>
        <v>209.7839999999901</v>
      </c>
      <c r="F4991" s="167" t="str">
        <f>IF('Lineær programmering opg 4'!$E$6=0,"-",(-A4991+'Lineær programmering opg 4'!$M$6)/'Lineær programmering opg 4'!$K$6*-1)</f>
        <v>-</v>
      </c>
      <c r="G4991" s="167" t="str">
        <f>IF('Lineær programmering opg 4'!$D$7=0,"-",((-A4991+'Lineær programmering opg 4'!$M$7)/'Lineær programmering opg 4'!$K$7)*-1)</f>
        <v>-</v>
      </c>
      <c r="H4991" s="167" t="str">
        <f>IF('Lineær programmering opg 4'!$C$8=0,"-",((-A4991+'Lineær programmering opg 4'!$M$8)/'Lineær programmering opg 4'!$K$8)*-1)</f>
        <v>-</v>
      </c>
      <c r="I4991" s="167" t="str">
        <f>IF('Lineær programmering opg 4'!$D$8=0,"-",'Lineær programmering opg 4'!$G$8)</f>
        <v>-</v>
      </c>
      <c r="J4991" s="295">
        <f>A4991*'Lineær programmering opg 4'!$C$11+Datatabel!C4991*'Lineær programmering opg 4'!$D$11</f>
        <v>43496.399999999834</v>
      </c>
      <c r="K4991" s="9">
        <f t="shared" si="387"/>
        <v>0</v>
      </c>
      <c r="L4991" s="9">
        <f t="shared" si="388"/>
        <v>0</v>
      </c>
    </row>
    <row r="4992" spans="1:12" ht="15" x14ac:dyDescent="0.25">
      <c r="A4992" s="167">
        <f t="shared" si="386"/>
        <v>120.26400000001318</v>
      </c>
      <c r="B4992" s="325">
        <f t="shared" si="389"/>
        <v>0.50110000000005495</v>
      </c>
      <c r="C4992" s="167">
        <f t="shared" si="385"/>
        <v>209.8019999999901</v>
      </c>
      <c r="D4992" s="167">
        <f>IF('Lineær programmering opg 4'!$M$4=0,"-",(-A4992+'Lineær programmering opg 4'!$M$4)/'Lineær programmering opg 4'!$K$4*-1)</f>
        <v>239.47199999997363</v>
      </c>
      <c r="E4992" s="167">
        <f>IF('Lineær programmering opg 4'!$M$5=0,"-",(-A4992+'Lineær programmering opg 4'!$M$5)/'Lineær programmering opg 4'!$K$5*-1)</f>
        <v>209.8019999999901</v>
      </c>
      <c r="F4992" s="167" t="str">
        <f>IF('Lineær programmering opg 4'!$E$6=0,"-",(-A4992+'Lineær programmering opg 4'!$M$6)/'Lineær programmering opg 4'!$K$6*-1)</f>
        <v>-</v>
      </c>
      <c r="G4992" s="167" t="str">
        <f>IF('Lineær programmering opg 4'!$D$7=0,"-",((-A4992+'Lineær programmering opg 4'!$M$7)/'Lineær programmering opg 4'!$K$7)*-1)</f>
        <v>-</v>
      </c>
      <c r="H4992" s="167" t="str">
        <f>IF('Lineær programmering opg 4'!$C$8=0,"-",((-A4992+'Lineær programmering opg 4'!$M$8)/'Lineær programmering opg 4'!$K$8)*-1)</f>
        <v>-</v>
      </c>
      <c r="I4992" s="167" t="str">
        <f>IF('Lineær programmering opg 4'!$D$8=0,"-",'Lineær programmering opg 4'!$G$8)</f>
        <v>-</v>
      </c>
      <c r="J4992" s="295">
        <f>A4992*'Lineær programmering opg 4'!$C$11+Datatabel!C4992*'Lineær programmering opg 4'!$D$11</f>
        <v>43496.699999999837</v>
      </c>
      <c r="K4992" s="9">
        <f t="shared" si="387"/>
        <v>0</v>
      </c>
      <c r="L4992" s="9">
        <f t="shared" si="388"/>
        <v>0</v>
      </c>
    </row>
    <row r="4993" spans="1:12" ht="15" x14ac:dyDescent="0.25">
      <c r="A4993" s="167">
        <f t="shared" si="386"/>
        <v>120.2400000000132</v>
      </c>
      <c r="B4993" s="325">
        <f t="shared" si="389"/>
        <v>0.50100000000005496</v>
      </c>
      <c r="C4993" s="167">
        <f t="shared" si="385"/>
        <v>209.8199999999901</v>
      </c>
      <c r="D4993" s="167">
        <f>IF('Lineær programmering opg 4'!$M$4=0,"-",(-A4993+'Lineær programmering opg 4'!$M$4)/'Lineær programmering opg 4'!$K$4*-1)</f>
        <v>239.51999999997361</v>
      </c>
      <c r="E4993" s="167">
        <f>IF('Lineær programmering opg 4'!$M$5=0,"-",(-A4993+'Lineær programmering opg 4'!$M$5)/'Lineær programmering opg 4'!$K$5*-1)</f>
        <v>209.8199999999901</v>
      </c>
      <c r="F4993" s="167" t="str">
        <f>IF('Lineær programmering opg 4'!$E$6=0,"-",(-A4993+'Lineær programmering opg 4'!$M$6)/'Lineær programmering opg 4'!$K$6*-1)</f>
        <v>-</v>
      </c>
      <c r="G4993" s="167" t="str">
        <f>IF('Lineær programmering opg 4'!$D$7=0,"-",((-A4993+'Lineær programmering opg 4'!$M$7)/'Lineær programmering opg 4'!$K$7)*-1)</f>
        <v>-</v>
      </c>
      <c r="H4993" s="167" t="str">
        <f>IF('Lineær programmering opg 4'!$C$8=0,"-",((-A4993+'Lineær programmering opg 4'!$M$8)/'Lineær programmering opg 4'!$K$8)*-1)</f>
        <v>-</v>
      </c>
      <c r="I4993" s="167" t="str">
        <f>IF('Lineær programmering opg 4'!$D$8=0,"-",'Lineær programmering opg 4'!$G$8)</f>
        <v>-</v>
      </c>
      <c r="J4993" s="295">
        <f>A4993*'Lineær programmering opg 4'!$C$11+Datatabel!C4993*'Lineær programmering opg 4'!$D$11</f>
        <v>43496.99999999984</v>
      </c>
      <c r="K4993" s="9">
        <f t="shared" si="387"/>
        <v>0</v>
      </c>
      <c r="L4993" s="9">
        <f t="shared" si="388"/>
        <v>0</v>
      </c>
    </row>
    <row r="4994" spans="1:12" ht="15" x14ac:dyDescent="0.25">
      <c r="A4994" s="167">
        <f t="shared" si="386"/>
        <v>120.2160000000132</v>
      </c>
      <c r="B4994" s="325">
        <f t="shared" si="389"/>
        <v>0.50090000000005497</v>
      </c>
      <c r="C4994" s="167">
        <f t="shared" si="385"/>
        <v>209.8379999999901</v>
      </c>
      <c r="D4994" s="167">
        <f>IF('Lineær programmering opg 4'!$M$4=0,"-",(-A4994+'Lineær programmering opg 4'!$M$4)/'Lineær programmering opg 4'!$K$4*-1)</f>
        <v>239.56799999997361</v>
      </c>
      <c r="E4994" s="167">
        <f>IF('Lineær programmering opg 4'!$M$5=0,"-",(-A4994+'Lineær programmering opg 4'!$M$5)/'Lineær programmering opg 4'!$K$5*-1)</f>
        <v>209.8379999999901</v>
      </c>
      <c r="F4994" s="167" t="str">
        <f>IF('Lineær programmering opg 4'!$E$6=0,"-",(-A4994+'Lineær programmering opg 4'!$M$6)/'Lineær programmering opg 4'!$K$6*-1)</f>
        <v>-</v>
      </c>
      <c r="G4994" s="167" t="str">
        <f>IF('Lineær programmering opg 4'!$D$7=0,"-",((-A4994+'Lineær programmering opg 4'!$M$7)/'Lineær programmering opg 4'!$K$7)*-1)</f>
        <v>-</v>
      </c>
      <c r="H4994" s="167" t="str">
        <f>IF('Lineær programmering opg 4'!$C$8=0,"-",((-A4994+'Lineær programmering opg 4'!$M$8)/'Lineær programmering opg 4'!$K$8)*-1)</f>
        <v>-</v>
      </c>
      <c r="I4994" s="167" t="str">
        <f>IF('Lineær programmering opg 4'!$D$8=0,"-",'Lineær programmering opg 4'!$G$8)</f>
        <v>-</v>
      </c>
      <c r="J4994" s="295">
        <f>A4994*'Lineær programmering opg 4'!$C$11+Datatabel!C4994*'Lineær programmering opg 4'!$D$11</f>
        <v>43497.299999999836</v>
      </c>
      <c r="K4994" s="9">
        <f t="shared" si="387"/>
        <v>0</v>
      </c>
      <c r="L4994" s="9">
        <f t="shared" si="388"/>
        <v>0</v>
      </c>
    </row>
    <row r="4995" spans="1:12" ht="15" x14ac:dyDescent="0.25">
      <c r="A4995" s="167">
        <f t="shared" si="386"/>
        <v>120.19200000001319</v>
      </c>
      <c r="B4995" s="325">
        <f t="shared" si="389"/>
        <v>0.50080000000005498</v>
      </c>
      <c r="C4995" s="167">
        <f t="shared" ref="C4995:C5058" si="390">MIN(D4995,E4995,F4995,G4995,H4995,I4995)</f>
        <v>209.8559999999901</v>
      </c>
      <c r="D4995" s="167">
        <f>IF('Lineær programmering opg 4'!$M$4=0,"-",(-A4995+'Lineær programmering opg 4'!$M$4)/'Lineær programmering opg 4'!$K$4*-1)</f>
        <v>239.61599999997361</v>
      </c>
      <c r="E4995" s="167">
        <f>IF('Lineær programmering opg 4'!$M$5=0,"-",(-A4995+'Lineær programmering opg 4'!$M$5)/'Lineær programmering opg 4'!$K$5*-1)</f>
        <v>209.8559999999901</v>
      </c>
      <c r="F4995" s="167" t="str">
        <f>IF('Lineær programmering opg 4'!$E$6=0,"-",(-A4995+'Lineær programmering opg 4'!$M$6)/'Lineær programmering opg 4'!$K$6*-1)</f>
        <v>-</v>
      </c>
      <c r="G4995" s="167" t="str">
        <f>IF('Lineær programmering opg 4'!$D$7=0,"-",((-A4995+'Lineær programmering opg 4'!$M$7)/'Lineær programmering opg 4'!$K$7)*-1)</f>
        <v>-</v>
      </c>
      <c r="H4995" s="167" t="str">
        <f>IF('Lineær programmering opg 4'!$C$8=0,"-",((-A4995+'Lineær programmering opg 4'!$M$8)/'Lineær programmering opg 4'!$K$8)*-1)</f>
        <v>-</v>
      </c>
      <c r="I4995" s="167" t="str">
        <f>IF('Lineær programmering opg 4'!$D$8=0,"-",'Lineær programmering opg 4'!$G$8)</f>
        <v>-</v>
      </c>
      <c r="J4995" s="295">
        <f>A4995*'Lineær programmering opg 4'!$C$11+Datatabel!C4995*'Lineær programmering opg 4'!$D$11</f>
        <v>43497.599999999838</v>
      </c>
      <c r="K4995" s="9">
        <f t="shared" si="387"/>
        <v>0</v>
      </c>
      <c r="L4995" s="9">
        <f t="shared" si="388"/>
        <v>0</v>
      </c>
    </row>
    <row r="4996" spans="1:12" ht="15" x14ac:dyDescent="0.25">
      <c r="A4996" s="167">
        <f t="shared" ref="A4996:A5059" si="391">$A$3*B4996</f>
        <v>120.16800000001319</v>
      </c>
      <c r="B4996" s="325">
        <f t="shared" si="389"/>
        <v>0.50070000000005499</v>
      </c>
      <c r="C4996" s="167">
        <f t="shared" si="390"/>
        <v>209.8739999999901</v>
      </c>
      <c r="D4996" s="167">
        <f>IF('Lineær programmering opg 4'!$M$4=0,"-",(-A4996+'Lineær programmering opg 4'!$M$4)/'Lineær programmering opg 4'!$K$4*-1)</f>
        <v>239.66399999997361</v>
      </c>
      <c r="E4996" s="167">
        <f>IF('Lineær programmering opg 4'!$M$5=0,"-",(-A4996+'Lineær programmering opg 4'!$M$5)/'Lineær programmering opg 4'!$K$5*-1)</f>
        <v>209.8739999999901</v>
      </c>
      <c r="F4996" s="167" t="str">
        <f>IF('Lineær programmering opg 4'!$E$6=0,"-",(-A4996+'Lineær programmering opg 4'!$M$6)/'Lineær programmering opg 4'!$K$6*-1)</f>
        <v>-</v>
      </c>
      <c r="G4996" s="167" t="str">
        <f>IF('Lineær programmering opg 4'!$D$7=0,"-",((-A4996+'Lineær programmering opg 4'!$M$7)/'Lineær programmering opg 4'!$K$7)*-1)</f>
        <v>-</v>
      </c>
      <c r="H4996" s="167" t="str">
        <f>IF('Lineær programmering opg 4'!$C$8=0,"-",((-A4996+'Lineær programmering opg 4'!$M$8)/'Lineær programmering opg 4'!$K$8)*-1)</f>
        <v>-</v>
      </c>
      <c r="I4996" s="167" t="str">
        <f>IF('Lineær programmering opg 4'!$D$8=0,"-",'Lineær programmering opg 4'!$G$8)</f>
        <v>-</v>
      </c>
      <c r="J4996" s="295">
        <f>A4996*'Lineær programmering opg 4'!$C$11+Datatabel!C4996*'Lineær programmering opg 4'!$D$11</f>
        <v>43497.899999999834</v>
      </c>
      <c r="K4996" s="9">
        <f t="shared" ref="K4996:K5059" si="392">IF($J$10004=J4996,A4996,0)</f>
        <v>0</v>
      </c>
      <c r="L4996" s="9">
        <f t="shared" ref="L4996:L5059" si="393">IF(J4996=$J$10004,C4996,0)</f>
        <v>0</v>
      </c>
    </row>
    <row r="4997" spans="1:12" ht="15" x14ac:dyDescent="0.25">
      <c r="A4997" s="167">
        <f t="shared" si="391"/>
        <v>120.14400000001319</v>
      </c>
      <c r="B4997" s="325">
        <f t="shared" ref="B4997:B5060" si="394">B4996-0.01%</f>
        <v>0.500600000000055</v>
      </c>
      <c r="C4997" s="167">
        <f t="shared" si="390"/>
        <v>209.89199999999011</v>
      </c>
      <c r="D4997" s="167">
        <f>IF('Lineær programmering opg 4'!$M$4=0,"-",(-A4997+'Lineær programmering opg 4'!$M$4)/'Lineær programmering opg 4'!$K$4*-1)</f>
        <v>239.71199999997361</v>
      </c>
      <c r="E4997" s="167">
        <f>IF('Lineær programmering opg 4'!$M$5=0,"-",(-A4997+'Lineær programmering opg 4'!$M$5)/'Lineær programmering opg 4'!$K$5*-1)</f>
        <v>209.89199999999011</v>
      </c>
      <c r="F4997" s="167" t="str">
        <f>IF('Lineær programmering opg 4'!$E$6=0,"-",(-A4997+'Lineær programmering opg 4'!$M$6)/'Lineær programmering opg 4'!$K$6*-1)</f>
        <v>-</v>
      </c>
      <c r="G4997" s="167" t="str">
        <f>IF('Lineær programmering opg 4'!$D$7=0,"-",((-A4997+'Lineær programmering opg 4'!$M$7)/'Lineær programmering opg 4'!$K$7)*-1)</f>
        <v>-</v>
      </c>
      <c r="H4997" s="167" t="str">
        <f>IF('Lineær programmering opg 4'!$C$8=0,"-",((-A4997+'Lineær programmering opg 4'!$M$8)/'Lineær programmering opg 4'!$K$8)*-1)</f>
        <v>-</v>
      </c>
      <c r="I4997" s="167" t="str">
        <f>IF('Lineær programmering opg 4'!$D$8=0,"-",'Lineær programmering opg 4'!$G$8)</f>
        <v>-</v>
      </c>
      <c r="J4997" s="295">
        <f>A4997*'Lineær programmering opg 4'!$C$11+Datatabel!C4997*'Lineær programmering opg 4'!$D$11</f>
        <v>43498.199999999837</v>
      </c>
      <c r="K4997" s="9">
        <f t="shared" si="392"/>
        <v>0</v>
      </c>
      <c r="L4997" s="9">
        <f t="shared" si="393"/>
        <v>0</v>
      </c>
    </row>
    <row r="4998" spans="1:12" ht="15" x14ac:dyDescent="0.25">
      <c r="A4998" s="167">
        <f t="shared" si="391"/>
        <v>120.12000000001321</v>
      </c>
      <c r="B4998" s="325">
        <f t="shared" si="394"/>
        <v>0.50050000000005501</v>
      </c>
      <c r="C4998" s="167">
        <f t="shared" si="390"/>
        <v>209.90999999999011</v>
      </c>
      <c r="D4998" s="167">
        <f>IF('Lineær programmering opg 4'!$M$4=0,"-",(-A4998+'Lineær programmering opg 4'!$M$4)/'Lineær programmering opg 4'!$K$4*-1)</f>
        <v>239.75999999997359</v>
      </c>
      <c r="E4998" s="167">
        <f>IF('Lineær programmering opg 4'!$M$5=0,"-",(-A4998+'Lineær programmering opg 4'!$M$5)/'Lineær programmering opg 4'!$K$5*-1)</f>
        <v>209.90999999999011</v>
      </c>
      <c r="F4998" s="167" t="str">
        <f>IF('Lineær programmering opg 4'!$E$6=0,"-",(-A4998+'Lineær programmering opg 4'!$M$6)/'Lineær programmering opg 4'!$K$6*-1)</f>
        <v>-</v>
      </c>
      <c r="G4998" s="167" t="str">
        <f>IF('Lineær programmering opg 4'!$D$7=0,"-",((-A4998+'Lineær programmering opg 4'!$M$7)/'Lineær programmering opg 4'!$K$7)*-1)</f>
        <v>-</v>
      </c>
      <c r="H4998" s="167" t="str">
        <f>IF('Lineær programmering opg 4'!$C$8=0,"-",((-A4998+'Lineær programmering opg 4'!$M$8)/'Lineær programmering opg 4'!$K$8)*-1)</f>
        <v>-</v>
      </c>
      <c r="I4998" s="167" t="str">
        <f>IF('Lineær programmering opg 4'!$D$8=0,"-",'Lineær programmering opg 4'!$G$8)</f>
        <v>-</v>
      </c>
      <c r="J4998" s="295">
        <f>A4998*'Lineær programmering opg 4'!$C$11+Datatabel!C4998*'Lineær programmering opg 4'!$D$11</f>
        <v>43498.49999999984</v>
      </c>
      <c r="K4998" s="9">
        <f t="shared" si="392"/>
        <v>0</v>
      </c>
      <c r="L4998" s="9">
        <f t="shared" si="393"/>
        <v>0</v>
      </c>
    </row>
    <row r="4999" spans="1:12" ht="15" x14ac:dyDescent="0.25">
      <c r="A4999" s="167">
        <f t="shared" si="391"/>
        <v>120.09600000001321</v>
      </c>
      <c r="B4999" s="325">
        <f t="shared" si="394"/>
        <v>0.50040000000005502</v>
      </c>
      <c r="C4999" s="167">
        <f t="shared" si="390"/>
        <v>209.92799999999011</v>
      </c>
      <c r="D4999" s="167">
        <f>IF('Lineær programmering opg 4'!$M$4=0,"-",(-A4999+'Lineær programmering opg 4'!$M$4)/'Lineær programmering opg 4'!$K$4*-1)</f>
        <v>239.80799999997359</v>
      </c>
      <c r="E4999" s="167">
        <f>IF('Lineær programmering opg 4'!$M$5=0,"-",(-A4999+'Lineær programmering opg 4'!$M$5)/'Lineær programmering opg 4'!$K$5*-1)</f>
        <v>209.92799999999011</v>
      </c>
      <c r="F4999" s="167" t="str">
        <f>IF('Lineær programmering opg 4'!$E$6=0,"-",(-A4999+'Lineær programmering opg 4'!$M$6)/'Lineær programmering opg 4'!$K$6*-1)</f>
        <v>-</v>
      </c>
      <c r="G4999" s="167" t="str">
        <f>IF('Lineær programmering opg 4'!$D$7=0,"-",((-A4999+'Lineær programmering opg 4'!$M$7)/'Lineær programmering opg 4'!$K$7)*-1)</f>
        <v>-</v>
      </c>
      <c r="H4999" s="167" t="str">
        <f>IF('Lineær programmering opg 4'!$C$8=0,"-",((-A4999+'Lineær programmering opg 4'!$M$8)/'Lineær programmering opg 4'!$K$8)*-1)</f>
        <v>-</v>
      </c>
      <c r="I4999" s="167" t="str">
        <f>IF('Lineær programmering opg 4'!$D$8=0,"-",'Lineær programmering opg 4'!$G$8)</f>
        <v>-</v>
      </c>
      <c r="J4999" s="295">
        <f>A4999*'Lineær programmering opg 4'!$C$11+Datatabel!C4999*'Lineær programmering opg 4'!$D$11</f>
        <v>43498.799999999836</v>
      </c>
      <c r="K4999" s="9">
        <f t="shared" si="392"/>
        <v>0</v>
      </c>
      <c r="L4999" s="9">
        <f t="shared" si="393"/>
        <v>0</v>
      </c>
    </row>
    <row r="5000" spans="1:12" ht="15" x14ac:dyDescent="0.25">
      <c r="A5000" s="167">
        <f t="shared" si="391"/>
        <v>120.0720000000132</v>
      </c>
      <c r="B5000" s="325">
        <f t="shared" si="394"/>
        <v>0.50030000000005503</v>
      </c>
      <c r="C5000" s="167">
        <f t="shared" si="390"/>
        <v>209.94599999999011</v>
      </c>
      <c r="D5000" s="167">
        <f>IF('Lineær programmering opg 4'!$M$4=0,"-",(-A5000+'Lineær programmering opg 4'!$M$4)/'Lineær programmering opg 4'!$K$4*-1)</f>
        <v>239.85599999997359</v>
      </c>
      <c r="E5000" s="167">
        <f>IF('Lineær programmering opg 4'!$M$5=0,"-",(-A5000+'Lineær programmering opg 4'!$M$5)/'Lineær programmering opg 4'!$K$5*-1)</f>
        <v>209.94599999999011</v>
      </c>
      <c r="F5000" s="167" t="str">
        <f>IF('Lineær programmering opg 4'!$E$6=0,"-",(-A5000+'Lineær programmering opg 4'!$M$6)/'Lineær programmering opg 4'!$K$6*-1)</f>
        <v>-</v>
      </c>
      <c r="G5000" s="167" t="str">
        <f>IF('Lineær programmering opg 4'!$D$7=0,"-",((-A5000+'Lineær programmering opg 4'!$M$7)/'Lineær programmering opg 4'!$K$7)*-1)</f>
        <v>-</v>
      </c>
      <c r="H5000" s="167" t="str">
        <f>IF('Lineær programmering opg 4'!$C$8=0,"-",((-A5000+'Lineær programmering opg 4'!$M$8)/'Lineær programmering opg 4'!$K$8)*-1)</f>
        <v>-</v>
      </c>
      <c r="I5000" s="167" t="str">
        <f>IF('Lineær programmering opg 4'!$D$8=0,"-",'Lineær programmering opg 4'!$G$8)</f>
        <v>-</v>
      </c>
      <c r="J5000" s="295">
        <f>A5000*'Lineær programmering opg 4'!$C$11+Datatabel!C5000*'Lineær programmering opg 4'!$D$11</f>
        <v>43499.099999999838</v>
      </c>
      <c r="K5000" s="9">
        <f t="shared" si="392"/>
        <v>0</v>
      </c>
      <c r="L5000" s="9">
        <f t="shared" si="393"/>
        <v>0</v>
      </c>
    </row>
    <row r="5001" spans="1:12" ht="15" x14ac:dyDescent="0.25">
      <c r="A5001" s="167">
        <f t="shared" si="391"/>
        <v>120.04800000001322</v>
      </c>
      <c r="B5001" s="325">
        <f t="shared" si="394"/>
        <v>0.50020000000005505</v>
      </c>
      <c r="C5001" s="167">
        <f t="shared" si="390"/>
        <v>209.96399999999011</v>
      </c>
      <c r="D5001" s="167">
        <f>IF('Lineær programmering opg 4'!$M$4=0,"-",(-A5001+'Lineær programmering opg 4'!$M$4)/'Lineær programmering opg 4'!$K$4*-1)</f>
        <v>239.90399999997356</v>
      </c>
      <c r="E5001" s="167">
        <f>IF('Lineær programmering opg 4'!$M$5=0,"-",(-A5001+'Lineær programmering opg 4'!$M$5)/'Lineær programmering opg 4'!$K$5*-1)</f>
        <v>209.96399999999011</v>
      </c>
      <c r="F5001" s="167" t="str">
        <f>IF('Lineær programmering opg 4'!$E$6=0,"-",(-A5001+'Lineær programmering opg 4'!$M$6)/'Lineær programmering opg 4'!$K$6*-1)</f>
        <v>-</v>
      </c>
      <c r="G5001" s="167" t="str">
        <f>IF('Lineær programmering opg 4'!$D$7=0,"-",((-A5001+'Lineær programmering opg 4'!$M$7)/'Lineær programmering opg 4'!$K$7)*-1)</f>
        <v>-</v>
      </c>
      <c r="H5001" s="167" t="str">
        <f>IF('Lineær programmering opg 4'!$C$8=0,"-",((-A5001+'Lineær programmering opg 4'!$M$8)/'Lineær programmering opg 4'!$K$8)*-1)</f>
        <v>-</v>
      </c>
      <c r="I5001" s="167" t="str">
        <f>IF('Lineær programmering opg 4'!$D$8=0,"-",'Lineær programmering opg 4'!$G$8)</f>
        <v>-</v>
      </c>
      <c r="J5001" s="295">
        <f>A5001*'Lineær programmering opg 4'!$C$11+Datatabel!C5001*'Lineær programmering opg 4'!$D$11</f>
        <v>43499.399999999841</v>
      </c>
      <c r="K5001" s="9">
        <f t="shared" si="392"/>
        <v>0</v>
      </c>
      <c r="L5001" s="9">
        <f t="shared" si="393"/>
        <v>0</v>
      </c>
    </row>
    <row r="5002" spans="1:12" ht="15" x14ac:dyDescent="0.25">
      <c r="A5002" s="167">
        <f t="shared" si="391"/>
        <v>120.02400000001322</v>
      </c>
      <c r="B5002" s="325">
        <f t="shared" si="394"/>
        <v>0.50010000000005506</v>
      </c>
      <c r="C5002" s="167">
        <f t="shared" si="390"/>
        <v>209.98199999999011</v>
      </c>
      <c r="D5002" s="167">
        <f>IF('Lineær programmering opg 4'!$M$4=0,"-",(-A5002+'Lineær programmering opg 4'!$M$4)/'Lineær programmering opg 4'!$K$4*-1)</f>
        <v>239.95199999997357</v>
      </c>
      <c r="E5002" s="167">
        <f>IF('Lineær programmering opg 4'!$M$5=0,"-",(-A5002+'Lineær programmering opg 4'!$M$5)/'Lineær programmering opg 4'!$K$5*-1)</f>
        <v>209.98199999999011</v>
      </c>
      <c r="F5002" s="167" t="str">
        <f>IF('Lineær programmering opg 4'!$E$6=0,"-",(-A5002+'Lineær programmering opg 4'!$M$6)/'Lineær programmering opg 4'!$K$6*-1)</f>
        <v>-</v>
      </c>
      <c r="G5002" s="167" t="str">
        <f>IF('Lineær programmering opg 4'!$D$7=0,"-",((-A5002+'Lineær programmering opg 4'!$M$7)/'Lineær programmering opg 4'!$K$7)*-1)</f>
        <v>-</v>
      </c>
      <c r="H5002" s="167" t="str">
        <f>IF('Lineær programmering opg 4'!$C$8=0,"-",((-A5002+'Lineær programmering opg 4'!$M$8)/'Lineær programmering opg 4'!$K$8)*-1)</f>
        <v>-</v>
      </c>
      <c r="I5002" s="167" t="str">
        <f>IF('Lineær programmering opg 4'!$D$8=0,"-",'Lineær programmering opg 4'!$G$8)</f>
        <v>-</v>
      </c>
      <c r="J5002" s="295">
        <f>A5002*'Lineær programmering opg 4'!$C$11+Datatabel!C5002*'Lineær programmering opg 4'!$D$11</f>
        <v>43499.699999999837</v>
      </c>
      <c r="K5002" s="9">
        <f t="shared" si="392"/>
        <v>0</v>
      </c>
      <c r="L5002" s="9">
        <f t="shared" si="393"/>
        <v>0</v>
      </c>
    </row>
    <row r="5003" spans="1:12" ht="15" x14ac:dyDescent="0.25">
      <c r="A5003" s="167">
        <f t="shared" si="391"/>
        <v>120.00000000001322</v>
      </c>
      <c r="B5003" s="325">
        <f t="shared" si="394"/>
        <v>0.50000000000005507</v>
      </c>
      <c r="C5003" s="167">
        <f t="shared" si="390"/>
        <v>209.99999999999011</v>
      </c>
      <c r="D5003" s="167">
        <f>IF('Lineær programmering opg 4'!$M$4=0,"-",(-A5003+'Lineær programmering opg 4'!$M$4)/'Lineær programmering opg 4'!$K$4*-1)</f>
        <v>239.99999999997357</v>
      </c>
      <c r="E5003" s="167">
        <f>IF('Lineær programmering opg 4'!$M$5=0,"-",(-A5003+'Lineær programmering opg 4'!$M$5)/'Lineær programmering opg 4'!$K$5*-1)</f>
        <v>209.99999999999011</v>
      </c>
      <c r="F5003" s="167" t="str">
        <f>IF('Lineær programmering opg 4'!$E$6=0,"-",(-A5003+'Lineær programmering opg 4'!$M$6)/'Lineær programmering opg 4'!$K$6*-1)</f>
        <v>-</v>
      </c>
      <c r="G5003" s="167" t="str">
        <f>IF('Lineær programmering opg 4'!$D$7=0,"-",((-A5003+'Lineær programmering opg 4'!$M$7)/'Lineær programmering opg 4'!$K$7)*-1)</f>
        <v>-</v>
      </c>
      <c r="H5003" s="167" t="str">
        <f>IF('Lineær programmering opg 4'!$C$8=0,"-",((-A5003+'Lineær programmering opg 4'!$M$8)/'Lineær programmering opg 4'!$K$8)*-1)</f>
        <v>-</v>
      </c>
      <c r="I5003" s="167" t="str">
        <f>IF('Lineær programmering opg 4'!$D$8=0,"-",'Lineær programmering opg 4'!$G$8)</f>
        <v>-</v>
      </c>
      <c r="J5003" s="295">
        <f>A5003*'Lineær programmering opg 4'!$C$11+Datatabel!C5003*'Lineær programmering opg 4'!$D$11</f>
        <v>43499.99999999984</v>
      </c>
      <c r="K5003" s="9">
        <f t="shared" si="392"/>
        <v>0</v>
      </c>
      <c r="L5003" s="9">
        <f t="shared" si="393"/>
        <v>0</v>
      </c>
    </row>
    <row r="5004" spans="1:12" ht="15" x14ac:dyDescent="0.25">
      <c r="A5004" s="167">
        <f t="shared" si="391"/>
        <v>119.97600000001322</v>
      </c>
      <c r="B5004" s="325">
        <f t="shared" si="394"/>
        <v>0.49990000000005508</v>
      </c>
      <c r="C5004" s="167">
        <f t="shared" si="390"/>
        <v>210.01799999999011</v>
      </c>
      <c r="D5004" s="167">
        <f>IF('Lineær programmering opg 4'!$M$4=0,"-",(-A5004+'Lineær programmering opg 4'!$M$4)/'Lineær programmering opg 4'!$K$4*-1)</f>
        <v>240.04799999997357</v>
      </c>
      <c r="E5004" s="167">
        <f>IF('Lineær programmering opg 4'!$M$5=0,"-",(-A5004+'Lineær programmering opg 4'!$M$5)/'Lineær programmering opg 4'!$K$5*-1)</f>
        <v>210.01799999999011</v>
      </c>
      <c r="F5004" s="167" t="str">
        <f>IF('Lineær programmering opg 4'!$E$6=0,"-",(-A5004+'Lineær programmering opg 4'!$M$6)/'Lineær programmering opg 4'!$K$6*-1)</f>
        <v>-</v>
      </c>
      <c r="G5004" s="167" t="str">
        <f>IF('Lineær programmering opg 4'!$D$7=0,"-",((-A5004+'Lineær programmering opg 4'!$M$7)/'Lineær programmering opg 4'!$K$7)*-1)</f>
        <v>-</v>
      </c>
      <c r="H5004" s="167" t="str">
        <f>IF('Lineær programmering opg 4'!$C$8=0,"-",((-A5004+'Lineær programmering opg 4'!$M$8)/'Lineær programmering opg 4'!$K$8)*-1)</f>
        <v>-</v>
      </c>
      <c r="I5004" s="167" t="str">
        <f>IF('Lineær programmering opg 4'!$D$8=0,"-",'Lineær programmering opg 4'!$G$8)</f>
        <v>-</v>
      </c>
      <c r="J5004" s="295">
        <f>A5004*'Lineær programmering opg 4'!$C$11+Datatabel!C5004*'Lineær programmering opg 4'!$D$11</f>
        <v>43500.299999999836</v>
      </c>
      <c r="K5004" s="9">
        <f t="shared" si="392"/>
        <v>0</v>
      </c>
      <c r="L5004" s="9">
        <f t="shared" si="393"/>
        <v>0</v>
      </c>
    </row>
    <row r="5005" spans="1:12" ht="15" x14ac:dyDescent="0.25">
      <c r="A5005" s="167">
        <f t="shared" si="391"/>
        <v>119.95200000001321</v>
      </c>
      <c r="B5005" s="325">
        <f t="shared" si="394"/>
        <v>0.49980000000005509</v>
      </c>
      <c r="C5005" s="167">
        <f t="shared" si="390"/>
        <v>210.03599999999011</v>
      </c>
      <c r="D5005" s="167">
        <f>IF('Lineær programmering opg 4'!$M$4=0,"-",(-A5005+'Lineær programmering opg 4'!$M$4)/'Lineær programmering opg 4'!$K$4*-1)</f>
        <v>240.09599999997357</v>
      </c>
      <c r="E5005" s="167">
        <f>IF('Lineær programmering opg 4'!$M$5=0,"-",(-A5005+'Lineær programmering opg 4'!$M$5)/'Lineær programmering opg 4'!$K$5*-1)</f>
        <v>210.03599999999011</v>
      </c>
      <c r="F5005" s="167" t="str">
        <f>IF('Lineær programmering opg 4'!$E$6=0,"-",(-A5005+'Lineær programmering opg 4'!$M$6)/'Lineær programmering opg 4'!$K$6*-1)</f>
        <v>-</v>
      </c>
      <c r="G5005" s="167" t="str">
        <f>IF('Lineær programmering opg 4'!$D$7=0,"-",((-A5005+'Lineær programmering opg 4'!$M$7)/'Lineær programmering opg 4'!$K$7)*-1)</f>
        <v>-</v>
      </c>
      <c r="H5005" s="167" t="str">
        <f>IF('Lineær programmering opg 4'!$C$8=0,"-",((-A5005+'Lineær programmering opg 4'!$M$8)/'Lineær programmering opg 4'!$K$8)*-1)</f>
        <v>-</v>
      </c>
      <c r="I5005" s="167" t="str">
        <f>IF('Lineær programmering opg 4'!$D$8=0,"-",'Lineær programmering opg 4'!$G$8)</f>
        <v>-</v>
      </c>
      <c r="J5005" s="295">
        <f>A5005*'Lineær programmering opg 4'!$C$11+Datatabel!C5005*'Lineær programmering opg 4'!$D$11</f>
        <v>43500.599999999838</v>
      </c>
      <c r="K5005" s="9">
        <f t="shared" si="392"/>
        <v>0</v>
      </c>
      <c r="L5005" s="9">
        <f t="shared" si="393"/>
        <v>0</v>
      </c>
    </row>
    <row r="5006" spans="1:12" ht="15" x14ac:dyDescent="0.25">
      <c r="A5006" s="167">
        <f t="shared" si="391"/>
        <v>119.92800000001323</v>
      </c>
      <c r="B5006" s="325">
        <f t="shared" si="394"/>
        <v>0.4997000000000551</v>
      </c>
      <c r="C5006" s="167">
        <f t="shared" si="390"/>
        <v>210.05399999999008</v>
      </c>
      <c r="D5006" s="167">
        <f>IF('Lineær programmering opg 4'!$M$4=0,"-",(-A5006+'Lineær programmering opg 4'!$M$4)/'Lineær programmering opg 4'!$K$4*-1)</f>
        <v>240.14399999997354</v>
      </c>
      <c r="E5006" s="167">
        <f>IF('Lineær programmering opg 4'!$M$5=0,"-",(-A5006+'Lineær programmering opg 4'!$M$5)/'Lineær programmering opg 4'!$K$5*-1)</f>
        <v>210.05399999999008</v>
      </c>
      <c r="F5006" s="167" t="str">
        <f>IF('Lineær programmering opg 4'!$E$6=0,"-",(-A5006+'Lineær programmering opg 4'!$M$6)/'Lineær programmering opg 4'!$K$6*-1)</f>
        <v>-</v>
      </c>
      <c r="G5006" s="167" t="str">
        <f>IF('Lineær programmering opg 4'!$D$7=0,"-",((-A5006+'Lineær programmering opg 4'!$M$7)/'Lineær programmering opg 4'!$K$7)*-1)</f>
        <v>-</v>
      </c>
      <c r="H5006" s="167" t="str">
        <f>IF('Lineær programmering opg 4'!$C$8=0,"-",((-A5006+'Lineær programmering opg 4'!$M$8)/'Lineær programmering opg 4'!$K$8)*-1)</f>
        <v>-</v>
      </c>
      <c r="I5006" s="167" t="str">
        <f>IF('Lineær programmering opg 4'!$D$8=0,"-",'Lineær programmering opg 4'!$G$8)</f>
        <v>-</v>
      </c>
      <c r="J5006" s="295">
        <f>A5006*'Lineær programmering opg 4'!$C$11+Datatabel!C5006*'Lineær programmering opg 4'!$D$11</f>
        <v>43500.899999999834</v>
      </c>
      <c r="K5006" s="9">
        <f t="shared" si="392"/>
        <v>0</v>
      </c>
      <c r="L5006" s="9">
        <f t="shared" si="393"/>
        <v>0</v>
      </c>
    </row>
    <row r="5007" spans="1:12" ht="15" x14ac:dyDescent="0.25">
      <c r="A5007" s="167">
        <f t="shared" si="391"/>
        <v>119.90400000001323</v>
      </c>
      <c r="B5007" s="325">
        <f t="shared" si="394"/>
        <v>0.49960000000005511</v>
      </c>
      <c r="C5007" s="167">
        <f t="shared" si="390"/>
        <v>210.07199999999008</v>
      </c>
      <c r="D5007" s="167">
        <f>IF('Lineær programmering opg 4'!$M$4=0,"-",(-A5007+'Lineær programmering opg 4'!$M$4)/'Lineær programmering opg 4'!$K$4*-1)</f>
        <v>240.19199999997355</v>
      </c>
      <c r="E5007" s="167">
        <f>IF('Lineær programmering opg 4'!$M$5=0,"-",(-A5007+'Lineær programmering opg 4'!$M$5)/'Lineær programmering opg 4'!$K$5*-1)</f>
        <v>210.07199999999008</v>
      </c>
      <c r="F5007" s="167" t="str">
        <f>IF('Lineær programmering opg 4'!$E$6=0,"-",(-A5007+'Lineær programmering opg 4'!$M$6)/'Lineær programmering opg 4'!$K$6*-1)</f>
        <v>-</v>
      </c>
      <c r="G5007" s="167" t="str">
        <f>IF('Lineær programmering opg 4'!$D$7=0,"-",((-A5007+'Lineær programmering opg 4'!$M$7)/'Lineær programmering opg 4'!$K$7)*-1)</f>
        <v>-</v>
      </c>
      <c r="H5007" s="167" t="str">
        <f>IF('Lineær programmering opg 4'!$C$8=0,"-",((-A5007+'Lineær programmering opg 4'!$M$8)/'Lineær programmering opg 4'!$K$8)*-1)</f>
        <v>-</v>
      </c>
      <c r="I5007" s="167" t="str">
        <f>IF('Lineær programmering opg 4'!$D$8=0,"-",'Lineær programmering opg 4'!$G$8)</f>
        <v>-</v>
      </c>
      <c r="J5007" s="295">
        <f>A5007*'Lineær programmering opg 4'!$C$11+Datatabel!C5007*'Lineær programmering opg 4'!$D$11</f>
        <v>43501.199999999837</v>
      </c>
      <c r="K5007" s="9">
        <f t="shared" si="392"/>
        <v>0</v>
      </c>
      <c r="L5007" s="9">
        <f t="shared" si="393"/>
        <v>0</v>
      </c>
    </row>
    <row r="5008" spans="1:12" ht="15" x14ac:dyDescent="0.25">
      <c r="A5008" s="167">
        <f t="shared" si="391"/>
        <v>119.88000000001323</v>
      </c>
      <c r="B5008" s="325">
        <f t="shared" si="394"/>
        <v>0.49950000000005512</v>
      </c>
      <c r="C5008" s="167">
        <f t="shared" si="390"/>
        <v>210.08999999999008</v>
      </c>
      <c r="D5008" s="167">
        <f>IF('Lineær programmering opg 4'!$M$4=0,"-",(-A5008+'Lineær programmering opg 4'!$M$4)/'Lineær programmering opg 4'!$K$4*-1)</f>
        <v>240.23999999997355</v>
      </c>
      <c r="E5008" s="167">
        <f>IF('Lineær programmering opg 4'!$M$5=0,"-",(-A5008+'Lineær programmering opg 4'!$M$5)/'Lineær programmering opg 4'!$K$5*-1)</f>
        <v>210.08999999999008</v>
      </c>
      <c r="F5008" s="167" t="str">
        <f>IF('Lineær programmering opg 4'!$E$6=0,"-",(-A5008+'Lineær programmering opg 4'!$M$6)/'Lineær programmering opg 4'!$K$6*-1)</f>
        <v>-</v>
      </c>
      <c r="G5008" s="167" t="str">
        <f>IF('Lineær programmering opg 4'!$D$7=0,"-",((-A5008+'Lineær programmering opg 4'!$M$7)/'Lineær programmering opg 4'!$K$7)*-1)</f>
        <v>-</v>
      </c>
      <c r="H5008" s="167" t="str">
        <f>IF('Lineær programmering opg 4'!$C$8=0,"-",((-A5008+'Lineær programmering opg 4'!$M$8)/'Lineær programmering opg 4'!$K$8)*-1)</f>
        <v>-</v>
      </c>
      <c r="I5008" s="167" t="str">
        <f>IF('Lineær programmering opg 4'!$D$8=0,"-",'Lineær programmering opg 4'!$G$8)</f>
        <v>-</v>
      </c>
      <c r="J5008" s="295">
        <f>A5008*'Lineær programmering opg 4'!$C$11+Datatabel!C5008*'Lineær programmering opg 4'!$D$11</f>
        <v>43501.499999999833</v>
      </c>
      <c r="K5008" s="9">
        <f t="shared" si="392"/>
        <v>0</v>
      </c>
      <c r="L5008" s="9">
        <f t="shared" si="393"/>
        <v>0</v>
      </c>
    </row>
    <row r="5009" spans="1:12" ht="15" x14ac:dyDescent="0.25">
      <c r="A5009" s="167">
        <f t="shared" si="391"/>
        <v>119.85600000001324</v>
      </c>
      <c r="B5009" s="325">
        <f t="shared" si="394"/>
        <v>0.49940000000005513</v>
      </c>
      <c r="C5009" s="167">
        <f t="shared" si="390"/>
        <v>210.10799999999008</v>
      </c>
      <c r="D5009" s="167">
        <f>IF('Lineær programmering opg 4'!$M$4=0,"-",(-A5009+'Lineær programmering opg 4'!$M$4)/'Lineær programmering opg 4'!$K$4*-1)</f>
        <v>240.28799999997352</v>
      </c>
      <c r="E5009" s="167">
        <f>IF('Lineær programmering opg 4'!$M$5=0,"-",(-A5009+'Lineær programmering opg 4'!$M$5)/'Lineær programmering opg 4'!$K$5*-1)</f>
        <v>210.10799999999008</v>
      </c>
      <c r="F5009" s="167" t="str">
        <f>IF('Lineær programmering opg 4'!$E$6=0,"-",(-A5009+'Lineær programmering opg 4'!$M$6)/'Lineær programmering opg 4'!$K$6*-1)</f>
        <v>-</v>
      </c>
      <c r="G5009" s="167" t="str">
        <f>IF('Lineær programmering opg 4'!$D$7=0,"-",((-A5009+'Lineær programmering opg 4'!$M$7)/'Lineær programmering opg 4'!$K$7)*-1)</f>
        <v>-</v>
      </c>
      <c r="H5009" s="167" t="str">
        <f>IF('Lineær programmering opg 4'!$C$8=0,"-",((-A5009+'Lineær programmering opg 4'!$M$8)/'Lineær programmering opg 4'!$K$8)*-1)</f>
        <v>-</v>
      </c>
      <c r="I5009" s="167" t="str">
        <f>IF('Lineær programmering opg 4'!$D$8=0,"-",'Lineær programmering opg 4'!$G$8)</f>
        <v>-</v>
      </c>
      <c r="J5009" s="295">
        <f>A5009*'Lineær programmering opg 4'!$C$11+Datatabel!C5009*'Lineær programmering opg 4'!$D$11</f>
        <v>43501.799999999836</v>
      </c>
      <c r="K5009" s="9">
        <f t="shared" si="392"/>
        <v>0</v>
      </c>
      <c r="L5009" s="9">
        <f t="shared" si="393"/>
        <v>0</v>
      </c>
    </row>
    <row r="5010" spans="1:12" ht="15" x14ac:dyDescent="0.25">
      <c r="A5010" s="167">
        <f t="shared" si="391"/>
        <v>119.83200000001324</v>
      </c>
      <c r="B5010" s="325">
        <f t="shared" si="394"/>
        <v>0.49930000000005514</v>
      </c>
      <c r="C5010" s="167">
        <f t="shared" si="390"/>
        <v>210.12599999999009</v>
      </c>
      <c r="D5010" s="167">
        <f>IF('Lineær programmering opg 4'!$M$4=0,"-",(-A5010+'Lineær programmering opg 4'!$M$4)/'Lineær programmering opg 4'!$K$4*-1)</f>
        <v>240.33599999997352</v>
      </c>
      <c r="E5010" s="167">
        <f>IF('Lineær programmering opg 4'!$M$5=0,"-",(-A5010+'Lineær programmering opg 4'!$M$5)/'Lineær programmering opg 4'!$K$5*-1)</f>
        <v>210.12599999999009</v>
      </c>
      <c r="F5010" s="167" t="str">
        <f>IF('Lineær programmering opg 4'!$E$6=0,"-",(-A5010+'Lineær programmering opg 4'!$M$6)/'Lineær programmering opg 4'!$K$6*-1)</f>
        <v>-</v>
      </c>
      <c r="G5010" s="167" t="str">
        <f>IF('Lineær programmering opg 4'!$D$7=0,"-",((-A5010+'Lineær programmering opg 4'!$M$7)/'Lineær programmering opg 4'!$K$7)*-1)</f>
        <v>-</v>
      </c>
      <c r="H5010" s="167" t="str">
        <f>IF('Lineær programmering opg 4'!$C$8=0,"-",((-A5010+'Lineær programmering opg 4'!$M$8)/'Lineær programmering opg 4'!$K$8)*-1)</f>
        <v>-</v>
      </c>
      <c r="I5010" s="167" t="str">
        <f>IF('Lineær programmering opg 4'!$D$8=0,"-",'Lineær programmering opg 4'!$G$8)</f>
        <v>-</v>
      </c>
      <c r="J5010" s="295">
        <f>A5010*'Lineær programmering opg 4'!$C$11+Datatabel!C5010*'Lineær programmering opg 4'!$D$11</f>
        <v>43502.099999999838</v>
      </c>
      <c r="K5010" s="9">
        <f t="shared" si="392"/>
        <v>0</v>
      </c>
      <c r="L5010" s="9">
        <f t="shared" si="393"/>
        <v>0</v>
      </c>
    </row>
    <row r="5011" spans="1:12" ht="15" x14ac:dyDescent="0.25">
      <c r="A5011" s="167">
        <f t="shared" si="391"/>
        <v>119.80800000001324</v>
      </c>
      <c r="B5011" s="325">
        <f t="shared" si="394"/>
        <v>0.49920000000005516</v>
      </c>
      <c r="C5011" s="167">
        <f t="shared" si="390"/>
        <v>210.14399999999009</v>
      </c>
      <c r="D5011" s="167">
        <f>IF('Lineær programmering opg 4'!$M$4=0,"-",(-A5011+'Lineær programmering opg 4'!$M$4)/'Lineær programmering opg 4'!$K$4*-1)</f>
        <v>240.38399999997353</v>
      </c>
      <c r="E5011" s="167">
        <f>IF('Lineær programmering opg 4'!$M$5=0,"-",(-A5011+'Lineær programmering opg 4'!$M$5)/'Lineær programmering opg 4'!$K$5*-1)</f>
        <v>210.14399999999009</v>
      </c>
      <c r="F5011" s="167" t="str">
        <f>IF('Lineær programmering opg 4'!$E$6=0,"-",(-A5011+'Lineær programmering opg 4'!$M$6)/'Lineær programmering opg 4'!$K$6*-1)</f>
        <v>-</v>
      </c>
      <c r="G5011" s="167" t="str">
        <f>IF('Lineær programmering opg 4'!$D$7=0,"-",((-A5011+'Lineær programmering opg 4'!$M$7)/'Lineær programmering opg 4'!$K$7)*-1)</f>
        <v>-</v>
      </c>
      <c r="H5011" s="167" t="str">
        <f>IF('Lineær programmering opg 4'!$C$8=0,"-",((-A5011+'Lineær programmering opg 4'!$M$8)/'Lineær programmering opg 4'!$K$8)*-1)</f>
        <v>-</v>
      </c>
      <c r="I5011" s="167" t="str">
        <f>IF('Lineær programmering opg 4'!$D$8=0,"-",'Lineær programmering opg 4'!$G$8)</f>
        <v>-</v>
      </c>
      <c r="J5011" s="295">
        <f>A5011*'Lineær programmering opg 4'!$C$11+Datatabel!C5011*'Lineær programmering opg 4'!$D$11</f>
        <v>43502.399999999834</v>
      </c>
      <c r="K5011" s="9">
        <f t="shared" si="392"/>
        <v>0</v>
      </c>
      <c r="L5011" s="9">
        <f t="shared" si="393"/>
        <v>0</v>
      </c>
    </row>
    <row r="5012" spans="1:12" ht="15" x14ac:dyDescent="0.25">
      <c r="A5012" s="167">
        <f t="shared" si="391"/>
        <v>119.78400000001324</v>
      </c>
      <c r="B5012" s="325">
        <f t="shared" si="394"/>
        <v>0.49910000000005517</v>
      </c>
      <c r="C5012" s="167">
        <f t="shared" si="390"/>
        <v>210.16199999999009</v>
      </c>
      <c r="D5012" s="167">
        <f>IF('Lineær programmering opg 4'!$M$4=0,"-",(-A5012+'Lineær programmering opg 4'!$M$4)/'Lineær programmering opg 4'!$K$4*-1)</f>
        <v>240.43199999997353</v>
      </c>
      <c r="E5012" s="167">
        <f>IF('Lineær programmering opg 4'!$M$5=0,"-",(-A5012+'Lineær programmering opg 4'!$M$5)/'Lineær programmering opg 4'!$K$5*-1)</f>
        <v>210.16199999999009</v>
      </c>
      <c r="F5012" s="167" t="str">
        <f>IF('Lineær programmering opg 4'!$E$6=0,"-",(-A5012+'Lineær programmering opg 4'!$M$6)/'Lineær programmering opg 4'!$K$6*-1)</f>
        <v>-</v>
      </c>
      <c r="G5012" s="167" t="str">
        <f>IF('Lineær programmering opg 4'!$D$7=0,"-",((-A5012+'Lineær programmering opg 4'!$M$7)/'Lineær programmering opg 4'!$K$7)*-1)</f>
        <v>-</v>
      </c>
      <c r="H5012" s="167" t="str">
        <f>IF('Lineær programmering opg 4'!$C$8=0,"-",((-A5012+'Lineær programmering opg 4'!$M$8)/'Lineær programmering opg 4'!$K$8)*-1)</f>
        <v>-</v>
      </c>
      <c r="I5012" s="167" t="str">
        <f>IF('Lineær programmering opg 4'!$D$8=0,"-",'Lineær programmering opg 4'!$G$8)</f>
        <v>-</v>
      </c>
      <c r="J5012" s="295">
        <f>A5012*'Lineær programmering opg 4'!$C$11+Datatabel!C5012*'Lineær programmering opg 4'!$D$11</f>
        <v>43502.699999999837</v>
      </c>
      <c r="K5012" s="9">
        <f t="shared" si="392"/>
        <v>0</v>
      </c>
      <c r="L5012" s="9">
        <f t="shared" si="393"/>
        <v>0</v>
      </c>
    </row>
    <row r="5013" spans="1:12" ht="15" x14ac:dyDescent="0.25">
      <c r="A5013" s="167">
        <f t="shared" si="391"/>
        <v>119.76000000001324</v>
      </c>
      <c r="B5013" s="325">
        <f t="shared" si="394"/>
        <v>0.49900000000005518</v>
      </c>
      <c r="C5013" s="167">
        <f t="shared" si="390"/>
        <v>210.17999999999009</v>
      </c>
      <c r="D5013" s="167">
        <f>IF('Lineær programmering opg 4'!$M$4=0,"-",(-A5013+'Lineær programmering opg 4'!$M$4)/'Lineær programmering opg 4'!$K$4*-1)</f>
        <v>240.47999999997353</v>
      </c>
      <c r="E5013" s="167">
        <f>IF('Lineær programmering opg 4'!$M$5=0,"-",(-A5013+'Lineær programmering opg 4'!$M$5)/'Lineær programmering opg 4'!$K$5*-1)</f>
        <v>210.17999999999009</v>
      </c>
      <c r="F5013" s="167" t="str">
        <f>IF('Lineær programmering opg 4'!$E$6=0,"-",(-A5013+'Lineær programmering opg 4'!$M$6)/'Lineær programmering opg 4'!$K$6*-1)</f>
        <v>-</v>
      </c>
      <c r="G5013" s="167" t="str">
        <f>IF('Lineær programmering opg 4'!$D$7=0,"-",((-A5013+'Lineær programmering opg 4'!$M$7)/'Lineær programmering opg 4'!$K$7)*-1)</f>
        <v>-</v>
      </c>
      <c r="H5013" s="167" t="str">
        <f>IF('Lineær programmering opg 4'!$C$8=0,"-",((-A5013+'Lineær programmering opg 4'!$M$8)/'Lineær programmering opg 4'!$K$8)*-1)</f>
        <v>-</v>
      </c>
      <c r="I5013" s="167" t="str">
        <f>IF('Lineær programmering opg 4'!$D$8=0,"-",'Lineær programmering opg 4'!$G$8)</f>
        <v>-</v>
      </c>
      <c r="J5013" s="295">
        <f>A5013*'Lineær programmering opg 4'!$C$11+Datatabel!C5013*'Lineær programmering opg 4'!$D$11</f>
        <v>43502.99999999984</v>
      </c>
      <c r="K5013" s="9">
        <f t="shared" si="392"/>
        <v>0</v>
      </c>
      <c r="L5013" s="9">
        <f t="shared" si="393"/>
        <v>0</v>
      </c>
    </row>
    <row r="5014" spans="1:12" ht="15" x14ac:dyDescent="0.25">
      <c r="A5014" s="167">
        <f t="shared" si="391"/>
        <v>119.73600000001325</v>
      </c>
      <c r="B5014" s="325">
        <f t="shared" si="394"/>
        <v>0.49890000000005519</v>
      </c>
      <c r="C5014" s="167">
        <f t="shared" si="390"/>
        <v>210.19799999999009</v>
      </c>
      <c r="D5014" s="167">
        <f>IF('Lineær programmering opg 4'!$M$4=0,"-",(-A5014+'Lineær programmering opg 4'!$M$4)/'Lineær programmering opg 4'!$K$4*-1)</f>
        <v>240.5279999999735</v>
      </c>
      <c r="E5014" s="167">
        <f>IF('Lineær programmering opg 4'!$M$5=0,"-",(-A5014+'Lineær programmering opg 4'!$M$5)/'Lineær programmering opg 4'!$K$5*-1)</f>
        <v>210.19799999999009</v>
      </c>
      <c r="F5014" s="167" t="str">
        <f>IF('Lineær programmering opg 4'!$E$6=0,"-",(-A5014+'Lineær programmering opg 4'!$M$6)/'Lineær programmering opg 4'!$K$6*-1)</f>
        <v>-</v>
      </c>
      <c r="G5014" s="167" t="str">
        <f>IF('Lineær programmering opg 4'!$D$7=0,"-",((-A5014+'Lineær programmering opg 4'!$M$7)/'Lineær programmering opg 4'!$K$7)*-1)</f>
        <v>-</v>
      </c>
      <c r="H5014" s="167" t="str">
        <f>IF('Lineær programmering opg 4'!$C$8=0,"-",((-A5014+'Lineær programmering opg 4'!$M$8)/'Lineær programmering opg 4'!$K$8)*-1)</f>
        <v>-</v>
      </c>
      <c r="I5014" s="167" t="str">
        <f>IF('Lineær programmering opg 4'!$D$8=0,"-",'Lineær programmering opg 4'!$G$8)</f>
        <v>-</v>
      </c>
      <c r="J5014" s="295">
        <f>A5014*'Lineær programmering opg 4'!$C$11+Datatabel!C5014*'Lineær programmering opg 4'!$D$11</f>
        <v>43503.299999999836</v>
      </c>
      <c r="K5014" s="9">
        <f t="shared" si="392"/>
        <v>0</v>
      </c>
      <c r="L5014" s="9">
        <f t="shared" si="393"/>
        <v>0</v>
      </c>
    </row>
    <row r="5015" spans="1:12" ht="15" x14ac:dyDescent="0.25">
      <c r="A5015" s="167">
        <f t="shared" si="391"/>
        <v>119.71200000001325</v>
      </c>
      <c r="B5015" s="325">
        <f t="shared" si="394"/>
        <v>0.4988000000000552</v>
      </c>
      <c r="C5015" s="167">
        <f t="shared" si="390"/>
        <v>210.21599999999009</v>
      </c>
      <c r="D5015" s="167">
        <f>IF('Lineær programmering opg 4'!$M$4=0,"-",(-A5015+'Lineær programmering opg 4'!$M$4)/'Lineær programmering opg 4'!$K$4*-1)</f>
        <v>240.5759999999735</v>
      </c>
      <c r="E5015" s="167">
        <f>IF('Lineær programmering opg 4'!$M$5=0,"-",(-A5015+'Lineær programmering opg 4'!$M$5)/'Lineær programmering opg 4'!$K$5*-1)</f>
        <v>210.21599999999009</v>
      </c>
      <c r="F5015" s="167" t="str">
        <f>IF('Lineær programmering opg 4'!$E$6=0,"-",(-A5015+'Lineær programmering opg 4'!$M$6)/'Lineær programmering opg 4'!$K$6*-1)</f>
        <v>-</v>
      </c>
      <c r="G5015" s="167" t="str">
        <f>IF('Lineær programmering opg 4'!$D$7=0,"-",((-A5015+'Lineær programmering opg 4'!$M$7)/'Lineær programmering opg 4'!$K$7)*-1)</f>
        <v>-</v>
      </c>
      <c r="H5015" s="167" t="str">
        <f>IF('Lineær programmering opg 4'!$C$8=0,"-",((-A5015+'Lineær programmering opg 4'!$M$8)/'Lineær programmering opg 4'!$K$8)*-1)</f>
        <v>-</v>
      </c>
      <c r="I5015" s="167" t="str">
        <f>IF('Lineær programmering opg 4'!$D$8=0,"-",'Lineær programmering opg 4'!$G$8)</f>
        <v>-</v>
      </c>
      <c r="J5015" s="295">
        <f>A5015*'Lineær programmering opg 4'!$C$11+Datatabel!C5015*'Lineær programmering opg 4'!$D$11</f>
        <v>43503.599999999838</v>
      </c>
      <c r="K5015" s="9">
        <f t="shared" si="392"/>
        <v>0</v>
      </c>
      <c r="L5015" s="9">
        <f t="shared" si="393"/>
        <v>0</v>
      </c>
    </row>
    <row r="5016" spans="1:12" ht="15" x14ac:dyDescent="0.25">
      <c r="A5016" s="167">
        <f t="shared" si="391"/>
        <v>119.68800000001325</v>
      </c>
      <c r="B5016" s="325">
        <f t="shared" si="394"/>
        <v>0.49870000000005521</v>
      </c>
      <c r="C5016" s="167">
        <f t="shared" si="390"/>
        <v>210.23399999999009</v>
      </c>
      <c r="D5016" s="167">
        <f>IF('Lineær programmering opg 4'!$M$4=0,"-",(-A5016+'Lineær programmering opg 4'!$M$4)/'Lineær programmering opg 4'!$K$4*-1)</f>
        <v>240.62399999997351</v>
      </c>
      <c r="E5016" s="167">
        <f>IF('Lineær programmering opg 4'!$M$5=0,"-",(-A5016+'Lineær programmering opg 4'!$M$5)/'Lineær programmering opg 4'!$K$5*-1)</f>
        <v>210.23399999999009</v>
      </c>
      <c r="F5016" s="167" t="str">
        <f>IF('Lineær programmering opg 4'!$E$6=0,"-",(-A5016+'Lineær programmering opg 4'!$M$6)/'Lineær programmering opg 4'!$K$6*-1)</f>
        <v>-</v>
      </c>
      <c r="G5016" s="167" t="str">
        <f>IF('Lineær programmering opg 4'!$D$7=0,"-",((-A5016+'Lineær programmering opg 4'!$M$7)/'Lineær programmering opg 4'!$K$7)*-1)</f>
        <v>-</v>
      </c>
      <c r="H5016" s="167" t="str">
        <f>IF('Lineær programmering opg 4'!$C$8=0,"-",((-A5016+'Lineær programmering opg 4'!$M$8)/'Lineær programmering opg 4'!$K$8)*-1)</f>
        <v>-</v>
      </c>
      <c r="I5016" s="167" t="str">
        <f>IF('Lineær programmering opg 4'!$D$8=0,"-",'Lineær programmering opg 4'!$G$8)</f>
        <v>-</v>
      </c>
      <c r="J5016" s="295">
        <f>A5016*'Lineær programmering opg 4'!$C$11+Datatabel!C5016*'Lineær programmering opg 4'!$D$11</f>
        <v>43503.899999999841</v>
      </c>
      <c r="K5016" s="9">
        <f t="shared" si="392"/>
        <v>0</v>
      </c>
      <c r="L5016" s="9">
        <f t="shared" si="393"/>
        <v>0</v>
      </c>
    </row>
    <row r="5017" spans="1:12" ht="15" x14ac:dyDescent="0.25">
      <c r="A5017" s="167">
        <f t="shared" si="391"/>
        <v>119.66400000001326</v>
      </c>
      <c r="B5017" s="325">
        <f t="shared" si="394"/>
        <v>0.49860000000005522</v>
      </c>
      <c r="C5017" s="167">
        <f t="shared" si="390"/>
        <v>210.25199999999003</v>
      </c>
      <c r="D5017" s="167">
        <f>IF('Lineær programmering opg 4'!$M$4=0,"-",(-A5017+'Lineær programmering opg 4'!$M$4)/'Lineær programmering opg 4'!$K$4*-1)</f>
        <v>240.67199999997348</v>
      </c>
      <c r="E5017" s="167">
        <f>IF('Lineær programmering opg 4'!$M$5=0,"-",(-A5017+'Lineær programmering opg 4'!$M$5)/'Lineær programmering opg 4'!$K$5*-1)</f>
        <v>210.25199999999003</v>
      </c>
      <c r="F5017" s="167" t="str">
        <f>IF('Lineær programmering opg 4'!$E$6=0,"-",(-A5017+'Lineær programmering opg 4'!$M$6)/'Lineær programmering opg 4'!$K$6*-1)</f>
        <v>-</v>
      </c>
      <c r="G5017" s="167" t="str">
        <f>IF('Lineær programmering opg 4'!$D$7=0,"-",((-A5017+'Lineær programmering opg 4'!$M$7)/'Lineær programmering opg 4'!$K$7)*-1)</f>
        <v>-</v>
      </c>
      <c r="H5017" s="167" t="str">
        <f>IF('Lineær programmering opg 4'!$C$8=0,"-",((-A5017+'Lineær programmering opg 4'!$M$8)/'Lineær programmering opg 4'!$K$8)*-1)</f>
        <v>-</v>
      </c>
      <c r="I5017" s="167" t="str">
        <f>IF('Lineær programmering opg 4'!$D$8=0,"-",'Lineær programmering opg 4'!$G$8)</f>
        <v>-</v>
      </c>
      <c r="J5017" s="295">
        <f>A5017*'Lineær programmering opg 4'!$C$11+Datatabel!C5017*'Lineær programmering opg 4'!$D$11</f>
        <v>43504.19999999983</v>
      </c>
      <c r="K5017" s="9">
        <f t="shared" si="392"/>
        <v>0</v>
      </c>
      <c r="L5017" s="9">
        <f t="shared" si="393"/>
        <v>0</v>
      </c>
    </row>
    <row r="5018" spans="1:12" ht="15" x14ac:dyDescent="0.25">
      <c r="A5018" s="167">
        <f t="shared" si="391"/>
        <v>119.64000000001326</v>
      </c>
      <c r="B5018" s="325">
        <f t="shared" si="394"/>
        <v>0.49850000000005523</v>
      </c>
      <c r="C5018" s="167">
        <f t="shared" si="390"/>
        <v>210.26999999999003</v>
      </c>
      <c r="D5018" s="167">
        <f>IF('Lineær programmering opg 4'!$M$4=0,"-",(-A5018+'Lineær programmering opg 4'!$M$4)/'Lineær programmering opg 4'!$K$4*-1)</f>
        <v>240.71999999997348</v>
      </c>
      <c r="E5018" s="167">
        <f>IF('Lineær programmering opg 4'!$M$5=0,"-",(-A5018+'Lineær programmering opg 4'!$M$5)/'Lineær programmering opg 4'!$K$5*-1)</f>
        <v>210.26999999999003</v>
      </c>
      <c r="F5018" s="167" t="str">
        <f>IF('Lineær programmering opg 4'!$E$6=0,"-",(-A5018+'Lineær programmering opg 4'!$M$6)/'Lineær programmering opg 4'!$K$6*-1)</f>
        <v>-</v>
      </c>
      <c r="G5018" s="167" t="str">
        <f>IF('Lineær programmering opg 4'!$D$7=0,"-",((-A5018+'Lineær programmering opg 4'!$M$7)/'Lineær programmering opg 4'!$K$7)*-1)</f>
        <v>-</v>
      </c>
      <c r="H5018" s="167" t="str">
        <f>IF('Lineær programmering opg 4'!$C$8=0,"-",((-A5018+'Lineær programmering opg 4'!$M$8)/'Lineær programmering opg 4'!$K$8)*-1)</f>
        <v>-</v>
      </c>
      <c r="I5018" s="167" t="str">
        <f>IF('Lineær programmering opg 4'!$D$8=0,"-",'Lineær programmering opg 4'!$G$8)</f>
        <v>-</v>
      </c>
      <c r="J5018" s="295">
        <f>A5018*'Lineær programmering opg 4'!$C$11+Datatabel!C5018*'Lineær programmering opg 4'!$D$11</f>
        <v>43504.499999999833</v>
      </c>
      <c r="K5018" s="9">
        <f t="shared" si="392"/>
        <v>0</v>
      </c>
      <c r="L5018" s="9">
        <f t="shared" si="393"/>
        <v>0</v>
      </c>
    </row>
    <row r="5019" spans="1:12" ht="15" x14ac:dyDescent="0.25">
      <c r="A5019" s="167">
        <f t="shared" si="391"/>
        <v>119.61600000001326</v>
      </c>
      <c r="B5019" s="325">
        <f t="shared" si="394"/>
        <v>0.49840000000005524</v>
      </c>
      <c r="C5019" s="167">
        <f t="shared" si="390"/>
        <v>210.28799999999003</v>
      </c>
      <c r="D5019" s="167">
        <f>IF('Lineær programmering opg 4'!$M$4=0,"-",(-A5019+'Lineær programmering opg 4'!$M$4)/'Lineær programmering opg 4'!$K$4*-1)</f>
        <v>240.76799999997348</v>
      </c>
      <c r="E5019" s="167">
        <f>IF('Lineær programmering opg 4'!$M$5=0,"-",(-A5019+'Lineær programmering opg 4'!$M$5)/'Lineær programmering opg 4'!$K$5*-1)</f>
        <v>210.28799999999003</v>
      </c>
      <c r="F5019" s="167" t="str">
        <f>IF('Lineær programmering opg 4'!$E$6=0,"-",(-A5019+'Lineær programmering opg 4'!$M$6)/'Lineær programmering opg 4'!$K$6*-1)</f>
        <v>-</v>
      </c>
      <c r="G5019" s="167" t="str">
        <f>IF('Lineær programmering opg 4'!$D$7=0,"-",((-A5019+'Lineær programmering opg 4'!$M$7)/'Lineær programmering opg 4'!$K$7)*-1)</f>
        <v>-</v>
      </c>
      <c r="H5019" s="167" t="str">
        <f>IF('Lineær programmering opg 4'!$C$8=0,"-",((-A5019+'Lineær programmering opg 4'!$M$8)/'Lineær programmering opg 4'!$K$8)*-1)</f>
        <v>-</v>
      </c>
      <c r="I5019" s="167" t="str">
        <f>IF('Lineær programmering opg 4'!$D$8=0,"-",'Lineær programmering opg 4'!$G$8)</f>
        <v>-</v>
      </c>
      <c r="J5019" s="295">
        <f>A5019*'Lineær programmering opg 4'!$C$11+Datatabel!C5019*'Lineær programmering opg 4'!$D$11</f>
        <v>43504.799999999828</v>
      </c>
      <c r="K5019" s="9">
        <f t="shared" si="392"/>
        <v>0</v>
      </c>
      <c r="L5019" s="9">
        <f t="shared" si="393"/>
        <v>0</v>
      </c>
    </row>
    <row r="5020" spans="1:12" ht="15" x14ac:dyDescent="0.25">
      <c r="A5020" s="167">
        <f t="shared" si="391"/>
        <v>119.59200000001326</v>
      </c>
      <c r="B5020" s="325">
        <f t="shared" si="394"/>
        <v>0.49830000000005525</v>
      </c>
      <c r="C5020" s="167">
        <f t="shared" si="390"/>
        <v>210.30599999999004</v>
      </c>
      <c r="D5020" s="167">
        <f>IF('Lineær programmering opg 4'!$M$4=0,"-",(-A5020+'Lineær programmering opg 4'!$M$4)/'Lineær programmering opg 4'!$K$4*-1)</f>
        <v>240.81599999997349</v>
      </c>
      <c r="E5020" s="167">
        <f>IF('Lineær programmering opg 4'!$M$5=0,"-",(-A5020+'Lineær programmering opg 4'!$M$5)/'Lineær programmering opg 4'!$K$5*-1)</f>
        <v>210.30599999999004</v>
      </c>
      <c r="F5020" s="167" t="str">
        <f>IF('Lineær programmering opg 4'!$E$6=0,"-",(-A5020+'Lineær programmering opg 4'!$M$6)/'Lineær programmering opg 4'!$K$6*-1)</f>
        <v>-</v>
      </c>
      <c r="G5020" s="167" t="str">
        <f>IF('Lineær programmering opg 4'!$D$7=0,"-",((-A5020+'Lineær programmering opg 4'!$M$7)/'Lineær programmering opg 4'!$K$7)*-1)</f>
        <v>-</v>
      </c>
      <c r="H5020" s="167" t="str">
        <f>IF('Lineær programmering opg 4'!$C$8=0,"-",((-A5020+'Lineær programmering opg 4'!$M$8)/'Lineær programmering opg 4'!$K$8)*-1)</f>
        <v>-</v>
      </c>
      <c r="I5020" s="167" t="str">
        <f>IF('Lineær programmering opg 4'!$D$8=0,"-",'Lineær programmering opg 4'!$G$8)</f>
        <v>-</v>
      </c>
      <c r="J5020" s="295">
        <f>A5020*'Lineær programmering opg 4'!$C$11+Datatabel!C5020*'Lineær programmering opg 4'!$D$11</f>
        <v>43505.099999999831</v>
      </c>
      <c r="K5020" s="9">
        <f t="shared" si="392"/>
        <v>0</v>
      </c>
      <c r="L5020" s="9">
        <f t="shared" si="393"/>
        <v>0</v>
      </c>
    </row>
    <row r="5021" spans="1:12" ht="15" x14ac:dyDescent="0.25">
      <c r="A5021" s="167">
        <f t="shared" si="391"/>
        <v>119.56800000001326</v>
      </c>
      <c r="B5021" s="325">
        <f t="shared" si="394"/>
        <v>0.49820000000005527</v>
      </c>
      <c r="C5021" s="167">
        <f t="shared" si="390"/>
        <v>210.32399999999004</v>
      </c>
      <c r="D5021" s="167">
        <f>IF('Lineær programmering opg 4'!$M$4=0,"-",(-A5021+'Lineær programmering opg 4'!$M$4)/'Lineær programmering opg 4'!$K$4*-1)</f>
        <v>240.86399999997349</v>
      </c>
      <c r="E5021" s="167">
        <f>IF('Lineær programmering opg 4'!$M$5=0,"-",(-A5021+'Lineær programmering opg 4'!$M$5)/'Lineær programmering opg 4'!$K$5*-1)</f>
        <v>210.32399999999004</v>
      </c>
      <c r="F5021" s="167" t="str">
        <f>IF('Lineær programmering opg 4'!$E$6=0,"-",(-A5021+'Lineær programmering opg 4'!$M$6)/'Lineær programmering opg 4'!$K$6*-1)</f>
        <v>-</v>
      </c>
      <c r="G5021" s="167" t="str">
        <f>IF('Lineær programmering opg 4'!$D$7=0,"-",((-A5021+'Lineær programmering opg 4'!$M$7)/'Lineær programmering opg 4'!$K$7)*-1)</f>
        <v>-</v>
      </c>
      <c r="H5021" s="167" t="str">
        <f>IF('Lineær programmering opg 4'!$C$8=0,"-",((-A5021+'Lineær programmering opg 4'!$M$8)/'Lineær programmering opg 4'!$K$8)*-1)</f>
        <v>-</v>
      </c>
      <c r="I5021" s="167" t="str">
        <f>IF('Lineær programmering opg 4'!$D$8=0,"-",'Lineær programmering opg 4'!$G$8)</f>
        <v>-</v>
      </c>
      <c r="J5021" s="295">
        <f>A5021*'Lineær programmering opg 4'!$C$11+Datatabel!C5021*'Lineær programmering opg 4'!$D$11</f>
        <v>43505.399999999834</v>
      </c>
      <c r="K5021" s="9">
        <f t="shared" si="392"/>
        <v>0</v>
      </c>
      <c r="L5021" s="9">
        <f t="shared" si="393"/>
        <v>0</v>
      </c>
    </row>
    <row r="5022" spans="1:12" ht="15" x14ac:dyDescent="0.25">
      <c r="A5022" s="167">
        <f t="shared" si="391"/>
        <v>119.54400000001327</v>
      </c>
      <c r="B5022" s="325">
        <f t="shared" si="394"/>
        <v>0.49810000000005528</v>
      </c>
      <c r="C5022" s="167">
        <f t="shared" si="390"/>
        <v>210.34199999999004</v>
      </c>
      <c r="D5022" s="167">
        <f>IF('Lineær programmering opg 4'!$M$4=0,"-",(-A5022+'Lineær programmering opg 4'!$M$4)/'Lineær programmering opg 4'!$K$4*-1)</f>
        <v>240.91199999997346</v>
      </c>
      <c r="E5022" s="167">
        <f>IF('Lineær programmering opg 4'!$M$5=0,"-",(-A5022+'Lineær programmering opg 4'!$M$5)/'Lineær programmering opg 4'!$K$5*-1)</f>
        <v>210.34199999999004</v>
      </c>
      <c r="F5022" s="167" t="str">
        <f>IF('Lineær programmering opg 4'!$E$6=0,"-",(-A5022+'Lineær programmering opg 4'!$M$6)/'Lineær programmering opg 4'!$K$6*-1)</f>
        <v>-</v>
      </c>
      <c r="G5022" s="167" t="str">
        <f>IF('Lineær programmering opg 4'!$D$7=0,"-",((-A5022+'Lineær programmering opg 4'!$M$7)/'Lineær programmering opg 4'!$K$7)*-1)</f>
        <v>-</v>
      </c>
      <c r="H5022" s="167" t="str">
        <f>IF('Lineær programmering opg 4'!$C$8=0,"-",((-A5022+'Lineær programmering opg 4'!$M$8)/'Lineær programmering opg 4'!$K$8)*-1)</f>
        <v>-</v>
      </c>
      <c r="I5022" s="167" t="str">
        <f>IF('Lineær programmering opg 4'!$D$8=0,"-",'Lineær programmering opg 4'!$G$8)</f>
        <v>-</v>
      </c>
      <c r="J5022" s="295">
        <f>A5022*'Lineær programmering opg 4'!$C$11+Datatabel!C5022*'Lineær programmering opg 4'!$D$11</f>
        <v>43505.69999999983</v>
      </c>
      <c r="K5022" s="9">
        <f t="shared" si="392"/>
        <v>0</v>
      </c>
      <c r="L5022" s="9">
        <f t="shared" si="393"/>
        <v>0</v>
      </c>
    </row>
    <row r="5023" spans="1:12" ht="15" x14ac:dyDescent="0.25">
      <c r="A5023" s="167">
        <f t="shared" si="391"/>
        <v>119.52000000001327</v>
      </c>
      <c r="B5023" s="325">
        <f t="shared" si="394"/>
        <v>0.49800000000005529</v>
      </c>
      <c r="C5023" s="167">
        <f t="shared" si="390"/>
        <v>210.35999999999004</v>
      </c>
      <c r="D5023" s="167">
        <f>IF('Lineær programmering opg 4'!$M$4=0,"-",(-A5023+'Lineær programmering opg 4'!$M$4)/'Lineær programmering opg 4'!$K$4*-1)</f>
        <v>240.95999999997346</v>
      </c>
      <c r="E5023" s="167">
        <f>IF('Lineær programmering opg 4'!$M$5=0,"-",(-A5023+'Lineær programmering opg 4'!$M$5)/'Lineær programmering opg 4'!$K$5*-1)</f>
        <v>210.35999999999004</v>
      </c>
      <c r="F5023" s="167" t="str">
        <f>IF('Lineær programmering opg 4'!$E$6=0,"-",(-A5023+'Lineær programmering opg 4'!$M$6)/'Lineær programmering opg 4'!$K$6*-1)</f>
        <v>-</v>
      </c>
      <c r="G5023" s="167" t="str">
        <f>IF('Lineær programmering opg 4'!$D$7=0,"-",((-A5023+'Lineær programmering opg 4'!$M$7)/'Lineær programmering opg 4'!$K$7)*-1)</f>
        <v>-</v>
      </c>
      <c r="H5023" s="167" t="str">
        <f>IF('Lineær programmering opg 4'!$C$8=0,"-",((-A5023+'Lineær programmering opg 4'!$M$8)/'Lineær programmering opg 4'!$K$8)*-1)</f>
        <v>-</v>
      </c>
      <c r="I5023" s="167" t="str">
        <f>IF('Lineær programmering opg 4'!$D$8=0,"-",'Lineær programmering opg 4'!$G$8)</f>
        <v>-</v>
      </c>
      <c r="J5023" s="295">
        <f>A5023*'Lineær programmering opg 4'!$C$11+Datatabel!C5023*'Lineær programmering opg 4'!$D$11</f>
        <v>43505.999999999833</v>
      </c>
      <c r="K5023" s="9">
        <f t="shared" si="392"/>
        <v>0</v>
      </c>
      <c r="L5023" s="9">
        <f t="shared" si="393"/>
        <v>0</v>
      </c>
    </row>
    <row r="5024" spans="1:12" ht="15" x14ac:dyDescent="0.25">
      <c r="A5024" s="167">
        <f t="shared" si="391"/>
        <v>119.49600000001327</v>
      </c>
      <c r="B5024" s="325">
        <f t="shared" si="394"/>
        <v>0.4979000000000553</v>
      </c>
      <c r="C5024" s="167">
        <f t="shared" si="390"/>
        <v>210.37799999999004</v>
      </c>
      <c r="D5024" s="167">
        <f>IF('Lineær programmering opg 4'!$M$4=0,"-",(-A5024+'Lineær programmering opg 4'!$M$4)/'Lineær programmering opg 4'!$K$4*-1)</f>
        <v>241.00799999997346</v>
      </c>
      <c r="E5024" s="167">
        <f>IF('Lineær programmering opg 4'!$M$5=0,"-",(-A5024+'Lineær programmering opg 4'!$M$5)/'Lineær programmering opg 4'!$K$5*-1)</f>
        <v>210.37799999999004</v>
      </c>
      <c r="F5024" s="167" t="str">
        <f>IF('Lineær programmering opg 4'!$E$6=0,"-",(-A5024+'Lineær programmering opg 4'!$M$6)/'Lineær programmering opg 4'!$K$6*-1)</f>
        <v>-</v>
      </c>
      <c r="G5024" s="167" t="str">
        <f>IF('Lineær programmering opg 4'!$D$7=0,"-",((-A5024+'Lineær programmering opg 4'!$M$7)/'Lineær programmering opg 4'!$K$7)*-1)</f>
        <v>-</v>
      </c>
      <c r="H5024" s="167" t="str">
        <f>IF('Lineær programmering opg 4'!$C$8=0,"-",((-A5024+'Lineær programmering opg 4'!$M$8)/'Lineær programmering opg 4'!$K$8)*-1)</f>
        <v>-</v>
      </c>
      <c r="I5024" s="167" t="str">
        <f>IF('Lineær programmering opg 4'!$D$8=0,"-",'Lineær programmering opg 4'!$G$8)</f>
        <v>-</v>
      </c>
      <c r="J5024" s="295">
        <f>A5024*'Lineær programmering opg 4'!$C$11+Datatabel!C5024*'Lineær programmering opg 4'!$D$11</f>
        <v>43506.299999999828</v>
      </c>
      <c r="K5024" s="9">
        <f t="shared" si="392"/>
        <v>0</v>
      </c>
      <c r="L5024" s="9">
        <f t="shared" si="393"/>
        <v>0</v>
      </c>
    </row>
    <row r="5025" spans="1:12" ht="15" x14ac:dyDescent="0.25">
      <c r="A5025" s="167">
        <f t="shared" si="391"/>
        <v>119.47200000001328</v>
      </c>
      <c r="B5025" s="325">
        <f t="shared" si="394"/>
        <v>0.49780000000005531</v>
      </c>
      <c r="C5025" s="167">
        <f t="shared" si="390"/>
        <v>210.39599999999004</v>
      </c>
      <c r="D5025" s="167">
        <f>IF('Lineær programmering opg 4'!$M$4=0,"-",(-A5025+'Lineær programmering opg 4'!$M$4)/'Lineær programmering opg 4'!$K$4*-1)</f>
        <v>241.05599999997344</v>
      </c>
      <c r="E5025" s="167">
        <f>IF('Lineær programmering opg 4'!$M$5=0,"-",(-A5025+'Lineær programmering opg 4'!$M$5)/'Lineær programmering opg 4'!$K$5*-1)</f>
        <v>210.39599999999004</v>
      </c>
      <c r="F5025" s="167" t="str">
        <f>IF('Lineær programmering opg 4'!$E$6=0,"-",(-A5025+'Lineær programmering opg 4'!$M$6)/'Lineær programmering opg 4'!$K$6*-1)</f>
        <v>-</v>
      </c>
      <c r="G5025" s="167" t="str">
        <f>IF('Lineær programmering opg 4'!$D$7=0,"-",((-A5025+'Lineær programmering opg 4'!$M$7)/'Lineær programmering opg 4'!$K$7)*-1)</f>
        <v>-</v>
      </c>
      <c r="H5025" s="167" t="str">
        <f>IF('Lineær programmering opg 4'!$C$8=0,"-",((-A5025+'Lineær programmering opg 4'!$M$8)/'Lineær programmering opg 4'!$K$8)*-1)</f>
        <v>-</v>
      </c>
      <c r="I5025" s="167" t="str">
        <f>IF('Lineær programmering opg 4'!$D$8=0,"-",'Lineær programmering opg 4'!$G$8)</f>
        <v>-</v>
      </c>
      <c r="J5025" s="295">
        <f>A5025*'Lineær programmering opg 4'!$C$11+Datatabel!C5025*'Lineær programmering opg 4'!$D$11</f>
        <v>43506.599999999831</v>
      </c>
      <c r="K5025" s="9">
        <f t="shared" si="392"/>
        <v>0</v>
      </c>
      <c r="L5025" s="9">
        <f t="shared" si="393"/>
        <v>0</v>
      </c>
    </row>
    <row r="5026" spans="1:12" ht="15" x14ac:dyDescent="0.25">
      <c r="A5026" s="167">
        <f t="shared" si="391"/>
        <v>119.44800000001328</v>
      </c>
      <c r="B5026" s="325">
        <f t="shared" si="394"/>
        <v>0.49770000000005532</v>
      </c>
      <c r="C5026" s="167">
        <f t="shared" si="390"/>
        <v>210.41399999999004</v>
      </c>
      <c r="D5026" s="167">
        <f>IF('Lineær programmering opg 4'!$M$4=0,"-",(-A5026+'Lineær programmering opg 4'!$M$4)/'Lineær programmering opg 4'!$K$4*-1)</f>
        <v>241.10399999997344</v>
      </c>
      <c r="E5026" s="167">
        <f>IF('Lineær programmering opg 4'!$M$5=0,"-",(-A5026+'Lineær programmering opg 4'!$M$5)/'Lineær programmering opg 4'!$K$5*-1)</f>
        <v>210.41399999999004</v>
      </c>
      <c r="F5026" s="167" t="str">
        <f>IF('Lineær programmering opg 4'!$E$6=0,"-",(-A5026+'Lineær programmering opg 4'!$M$6)/'Lineær programmering opg 4'!$K$6*-1)</f>
        <v>-</v>
      </c>
      <c r="G5026" s="167" t="str">
        <f>IF('Lineær programmering opg 4'!$D$7=0,"-",((-A5026+'Lineær programmering opg 4'!$M$7)/'Lineær programmering opg 4'!$K$7)*-1)</f>
        <v>-</v>
      </c>
      <c r="H5026" s="167" t="str">
        <f>IF('Lineær programmering opg 4'!$C$8=0,"-",((-A5026+'Lineær programmering opg 4'!$M$8)/'Lineær programmering opg 4'!$K$8)*-1)</f>
        <v>-</v>
      </c>
      <c r="I5026" s="167" t="str">
        <f>IF('Lineær programmering opg 4'!$D$8=0,"-",'Lineær programmering opg 4'!$G$8)</f>
        <v>-</v>
      </c>
      <c r="J5026" s="295">
        <f>A5026*'Lineær programmering opg 4'!$C$11+Datatabel!C5026*'Lineær programmering opg 4'!$D$11</f>
        <v>43506.899999999834</v>
      </c>
      <c r="K5026" s="9">
        <f t="shared" si="392"/>
        <v>0</v>
      </c>
      <c r="L5026" s="9">
        <f t="shared" si="393"/>
        <v>0</v>
      </c>
    </row>
    <row r="5027" spans="1:12" ht="15" x14ac:dyDescent="0.25">
      <c r="A5027" s="167">
        <f t="shared" si="391"/>
        <v>119.42400000001328</v>
      </c>
      <c r="B5027" s="325">
        <f t="shared" si="394"/>
        <v>0.49760000000005533</v>
      </c>
      <c r="C5027" s="167">
        <f t="shared" si="390"/>
        <v>210.43199999999004</v>
      </c>
      <c r="D5027" s="167">
        <f>IF('Lineær programmering opg 4'!$M$4=0,"-",(-A5027+'Lineær programmering opg 4'!$M$4)/'Lineær programmering opg 4'!$K$4*-1)</f>
        <v>241.15199999997344</v>
      </c>
      <c r="E5027" s="167">
        <f>IF('Lineær programmering opg 4'!$M$5=0,"-",(-A5027+'Lineær programmering opg 4'!$M$5)/'Lineær programmering opg 4'!$K$5*-1)</f>
        <v>210.43199999999004</v>
      </c>
      <c r="F5027" s="167" t="str">
        <f>IF('Lineær programmering opg 4'!$E$6=0,"-",(-A5027+'Lineær programmering opg 4'!$M$6)/'Lineær programmering opg 4'!$K$6*-1)</f>
        <v>-</v>
      </c>
      <c r="G5027" s="167" t="str">
        <f>IF('Lineær programmering opg 4'!$D$7=0,"-",((-A5027+'Lineær programmering opg 4'!$M$7)/'Lineær programmering opg 4'!$K$7)*-1)</f>
        <v>-</v>
      </c>
      <c r="H5027" s="167" t="str">
        <f>IF('Lineær programmering opg 4'!$C$8=0,"-",((-A5027+'Lineær programmering opg 4'!$M$8)/'Lineær programmering opg 4'!$K$8)*-1)</f>
        <v>-</v>
      </c>
      <c r="I5027" s="167" t="str">
        <f>IF('Lineær programmering opg 4'!$D$8=0,"-",'Lineær programmering opg 4'!$G$8)</f>
        <v>-</v>
      </c>
      <c r="J5027" s="295">
        <f>A5027*'Lineær programmering opg 4'!$C$11+Datatabel!C5027*'Lineær programmering opg 4'!$D$11</f>
        <v>43507.199999999837</v>
      </c>
      <c r="K5027" s="9">
        <f t="shared" si="392"/>
        <v>0</v>
      </c>
      <c r="L5027" s="9">
        <f t="shared" si="393"/>
        <v>0</v>
      </c>
    </row>
    <row r="5028" spans="1:12" ht="15" x14ac:dyDescent="0.25">
      <c r="A5028" s="167">
        <f t="shared" si="391"/>
        <v>119.40000000001328</v>
      </c>
      <c r="B5028" s="325">
        <f t="shared" si="394"/>
        <v>0.49750000000005534</v>
      </c>
      <c r="C5028" s="167">
        <f t="shared" si="390"/>
        <v>210.44999999999004</v>
      </c>
      <c r="D5028" s="167">
        <f>IF('Lineær programmering opg 4'!$M$4=0,"-",(-A5028+'Lineær programmering opg 4'!$M$4)/'Lineær programmering opg 4'!$K$4*-1)</f>
        <v>241.19999999997344</v>
      </c>
      <c r="E5028" s="167">
        <f>IF('Lineær programmering opg 4'!$M$5=0,"-",(-A5028+'Lineær programmering opg 4'!$M$5)/'Lineær programmering opg 4'!$K$5*-1)</f>
        <v>210.44999999999004</v>
      </c>
      <c r="F5028" s="167" t="str">
        <f>IF('Lineær programmering opg 4'!$E$6=0,"-",(-A5028+'Lineær programmering opg 4'!$M$6)/'Lineær programmering opg 4'!$K$6*-1)</f>
        <v>-</v>
      </c>
      <c r="G5028" s="167" t="str">
        <f>IF('Lineær programmering opg 4'!$D$7=0,"-",((-A5028+'Lineær programmering opg 4'!$M$7)/'Lineær programmering opg 4'!$K$7)*-1)</f>
        <v>-</v>
      </c>
      <c r="H5028" s="167" t="str">
        <f>IF('Lineær programmering opg 4'!$C$8=0,"-",((-A5028+'Lineær programmering opg 4'!$M$8)/'Lineær programmering opg 4'!$K$8)*-1)</f>
        <v>-</v>
      </c>
      <c r="I5028" s="167" t="str">
        <f>IF('Lineær programmering opg 4'!$D$8=0,"-",'Lineær programmering opg 4'!$G$8)</f>
        <v>-</v>
      </c>
      <c r="J5028" s="295">
        <f>A5028*'Lineær programmering opg 4'!$C$11+Datatabel!C5028*'Lineær programmering opg 4'!$D$11</f>
        <v>43507.499999999833</v>
      </c>
      <c r="K5028" s="9">
        <f t="shared" si="392"/>
        <v>0</v>
      </c>
      <c r="L5028" s="9">
        <f t="shared" si="393"/>
        <v>0</v>
      </c>
    </row>
    <row r="5029" spans="1:12" ht="15" x14ac:dyDescent="0.25">
      <c r="A5029" s="167">
        <f t="shared" si="391"/>
        <v>119.37600000001328</v>
      </c>
      <c r="B5029" s="325">
        <f t="shared" si="394"/>
        <v>0.49740000000005535</v>
      </c>
      <c r="C5029" s="167">
        <f t="shared" si="390"/>
        <v>210.46799999999004</v>
      </c>
      <c r="D5029" s="167">
        <f>IF('Lineær programmering opg 4'!$M$4=0,"-",(-A5029+'Lineær programmering opg 4'!$M$4)/'Lineær programmering opg 4'!$K$4*-1)</f>
        <v>241.24799999997344</v>
      </c>
      <c r="E5029" s="167">
        <f>IF('Lineær programmering opg 4'!$M$5=0,"-",(-A5029+'Lineær programmering opg 4'!$M$5)/'Lineær programmering opg 4'!$K$5*-1)</f>
        <v>210.46799999999004</v>
      </c>
      <c r="F5029" s="167" t="str">
        <f>IF('Lineær programmering opg 4'!$E$6=0,"-",(-A5029+'Lineær programmering opg 4'!$M$6)/'Lineær programmering opg 4'!$K$6*-1)</f>
        <v>-</v>
      </c>
      <c r="G5029" s="167" t="str">
        <f>IF('Lineær programmering opg 4'!$D$7=0,"-",((-A5029+'Lineær programmering opg 4'!$M$7)/'Lineær programmering opg 4'!$K$7)*-1)</f>
        <v>-</v>
      </c>
      <c r="H5029" s="167" t="str">
        <f>IF('Lineær programmering opg 4'!$C$8=0,"-",((-A5029+'Lineær programmering opg 4'!$M$8)/'Lineær programmering opg 4'!$K$8)*-1)</f>
        <v>-</v>
      </c>
      <c r="I5029" s="167" t="str">
        <f>IF('Lineær programmering opg 4'!$D$8=0,"-",'Lineær programmering opg 4'!$G$8)</f>
        <v>-</v>
      </c>
      <c r="J5029" s="295">
        <f>A5029*'Lineær programmering opg 4'!$C$11+Datatabel!C5029*'Lineær programmering opg 4'!$D$11</f>
        <v>43507.799999999836</v>
      </c>
      <c r="K5029" s="9">
        <f t="shared" si="392"/>
        <v>0</v>
      </c>
      <c r="L5029" s="9">
        <f t="shared" si="393"/>
        <v>0</v>
      </c>
    </row>
    <row r="5030" spans="1:12" ht="15" x14ac:dyDescent="0.25">
      <c r="A5030" s="167">
        <f t="shared" si="391"/>
        <v>119.35200000001329</v>
      </c>
      <c r="B5030" s="325">
        <f t="shared" si="394"/>
        <v>0.49730000000005536</v>
      </c>
      <c r="C5030" s="167">
        <f t="shared" si="390"/>
        <v>210.48599999999004</v>
      </c>
      <c r="D5030" s="167">
        <f>IF('Lineær programmering opg 4'!$M$4=0,"-",(-A5030+'Lineær programmering opg 4'!$M$4)/'Lineær programmering opg 4'!$K$4*-1)</f>
        <v>241.29599999997342</v>
      </c>
      <c r="E5030" s="167">
        <f>IF('Lineær programmering opg 4'!$M$5=0,"-",(-A5030+'Lineær programmering opg 4'!$M$5)/'Lineær programmering opg 4'!$K$5*-1)</f>
        <v>210.48599999999004</v>
      </c>
      <c r="F5030" s="167" t="str">
        <f>IF('Lineær programmering opg 4'!$E$6=0,"-",(-A5030+'Lineær programmering opg 4'!$M$6)/'Lineær programmering opg 4'!$K$6*-1)</f>
        <v>-</v>
      </c>
      <c r="G5030" s="167" t="str">
        <f>IF('Lineær programmering opg 4'!$D$7=0,"-",((-A5030+'Lineær programmering opg 4'!$M$7)/'Lineær programmering opg 4'!$K$7)*-1)</f>
        <v>-</v>
      </c>
      <c r="H5030" s="167" t="str">
        <f>IF('Lineær programmering opg 4'!$C$8=0,"-",((-A5030+'Lineær programmering opg 4'!$M$8)/'Lineær programmering opg 4'!$K$8)*-1)</f>
        <v>-</v>
      </c>
      <c r="I5030" s="167" t="str">
        <f>IF('Lineær programmering opg 4'!$D$8=0,"-",'Lineær programmering opg 4'!$G$8)</f>
        <v>-</v>
      </c>
      <c r="J5030" s="295">
        <f>A5030*'Lineær programmering opg 4'!$C$11+Datatabel!C5030*'Lineær programmering opg 4'!$D$11</f>
        <v>43508.099999999831</v>
      </c>
      <c r="K5030" s="9">
        <f t="shared" si="392"/>
        <v>0</v>
      </c>
      <c r="L5030" s="9">
        <f t="shared" si="393"/>
        <v>0</v>
      </c>
    </row>
    <row r="5031" spans="1:12" ht="15" x14ac:dyDescent="0.25">
      <c r="A5031" s="167">
        <f t="shared" si="391"/>
        <v>119.32800000001329</v>
      </c>
      <c r="B5031" s="325">
        <f t="shared" si="394"/>
        <v>0.49720000000005538</v>
      </c>
      <c r="C5031" s="167">
        <f t="shared" si="390"/>
        <v>210.50399999999004</v>
      </c>
      <c r="D5031" s="167">
        <f>IF('Lineær programmering opg 4'!$M$4=0,"-",(-A5031+'Lineær programmering opg 4'!$M$4)/'Lineær programmering opg 4'!$K$4*-1)</f>
        <v>241.34399999997342</v>
      </c>
      <c r="E5031" s="167">
        <f>IF('Lineær programmering opg 4'!$M$5=0,"-",(-A5031+'Lineær programmering opg 4'!$M$5)/'Lineær programmering opg 4'!$K$5*-1)</f>
        <v>210.50399999999004</v>
      </c>
      <c r="F5031" s="167" t="str">
        <f>IF('Lineær programmering opg 4'!$E$6=0,"-",(-A5031+'Lineær programmering opg 4'!$M$6)/'Lineær programmering opg 4'!$K$6*-1)</f>
        <v>-</v>
      </c>
      <c r="G5031" s="167" t="str">
        <f>IF('Lineær programmering opg 4'!$D$7=0,"-",((-A5031+'Lineær programmering opg 4'!$M$7)/'Lineær programmering opg 4'!$K$7)*-1)</f>
        <v>-</v>
      </c>
      <c r="H5031" s="167" t="str">
        <f>IF('Lineær programmering opg 4'!$C$8=0,"-",((-A5031+'Lineær programmering opg 4'!$M$8)/'Lineær programmering opg 4'!$K$8)*-1)</f>
        <v>-</v>
      </c>
      <c r="I5031" s="167" t="str">
        <f>IF('Lineær programmering opg 4'!$D$8=0,"-",'Lineær programmering opg 4'!$G$8)</f>
        <v>-</v>
      </c>
      <c r="J5031" s="295">
        <f>A5031*'Lineær programmering opg 4'!$C$11+Datatabel!C5031*'Lineær programmering opg 4'!$D$11</f>
        <v>43508.399999999834</v>
      </c>
      <c r="K5031" s="9">
        <f t="shared" si="392"/>
        <v>0</v>
      </c>
      <c r="L5031" s="9">
        <f t="shared" si="393"/>
        <v>0</v>
      </c>
    </row>
    <row r="5032" spans="1:12" ht="15" x14ac:dyDescent="0.25">
      <c r="A5032" s="167">
        <f t="shared" si="391"/>
        <v>119.30400000001329</v>
      </c>
      <c r="B5032" s="325">
        <f t="shared" si="394"/>
        <v>0.49710000000005539</v>
      </c>
      <c r="C5032" s="167">
        <f t="shared" si="390"/>
        <v>210.52199999999004</v>
      </c>
      <c r="D5032" s="167">
        <f>IF('Lineær programmering opg 4'!$M$4=0,"-",(-A5032+'Lineær programmering opg 4'!$M$4)/'Lineær programmering opg 4'!$K$4*-1)</f>
        <v>241.39199999997342</v>
      </c>
      <c r="E5032" s="167">
        <f>IF('Lineær programmering opg 4'!$M$5=0,"-",(-A5032+'Lineær programmering opg 4'!$M$5)/'Lineær programmering opg 4'!$K$5*-1)</f>
        <v>210.52199999999004</v>
      </c>
      <c r="F5032" s="167" t="str">
        <f>IF('Lineær programmering opg 4'!$E$6=0,"-",(-A5032+'Lineær programmering opg 4'!$M$6)/'Lineær programmering opg 4'!$K$6*-1)</f>
        <v>-</v>
      </c>
      <c r="G5032" s="167" t="str">
        <f>IF('Lineær programmering opg 4'!$D$7=0,"-",((-A5032+'Lineær programmering opg 4'!$M$7)/'Lineær programmering opg 4'!$K$7)*-1)</f>
        <v>-</v>
      </c>
      <c r="H5032" s="167" t="str">
        <f>IF('Lineær programmering opg 4'!$C$8=0,"-",((-A5032+'Lineær programmering opg 4'!$M$8)/'Lineær programmering opg 4'!$K$8)*-1)</f>
        <v>-</v>
      </c>
      <c r="I5032" s="167" t="str">
        <f>IF('Lineær programmering opg 4'!$D$8=0,"-",'Lineær programmering opg 4'!$G$8)</f>
        <v>-</v>
      </c>
      <c r="J5032" s="295">
        <f>A5032*'Lineær programmering opg 4'!$C$11+Datatabel!C5032*'Lineær programmering opg 4'!$D$11</f>
        <v>43508.699999999837</v>
      </c>
      <c r="K5032" s="9">
        <f t="shared" si="392"/>
        <v>0</v>
      </c>
      <c r="L5032" s="9">
        <f t="shared" si="393"/>
        <v>0</v>
      </c>
    </row>
    <row r="5033" spans="1:12" ht="15" x14ac:dyDescent="0.25">
      <c r="A5033" s="167">
        <f t="shared" si="391"/>
        <v>119.2800000000133</v>
      </c>
      <c r="B5033" s="325">
        <f t="shared" si="394"/>
        <v>0.4970000000000554</v>
      </c>
      <c r="C5033" s="167">
        <f t="shared" si="390"/>
        <v>210.53999999999004</v>
      </c>
      <c r="D5033" s="167">
        <f>IF('Lineær programmering opg 4'!$M$4=0,"-",(-A5033+'Lineær programmering opg 4'!$M$4)/'Lineær programmering opg 4'!$K$4*-1)</f>
        <v>241.4399999999734</v>
      </c>
      <c r="E5033" s="167">
        <f>IF('Lineær programmering opg 4'!$M$5=0,"-",(-A5033+'Lineær programmering opg 4'!$M$5)/'Lineær programmering opg 4'!$K$5*-1)</f>
        <v>210.53999999999004</v>
      </c>
      <c r="F5033" s="167" t="str">
        <f>IF('Lineær programmering opg 4'!$E$6=0,"-",(-A5033+'Lineær programmering opg 4'!$M$6)/'Lineær programmering opg 4'!$K$6*-1)</f>
        <v>-</v>
      </c>
      <c r="G5033" s="167" t="str">
        <f>IF('Lineær programmering opg 4'!$D$7=0,"-",((-A5033+'Lineær programmering opg 4'!$M$7)/'Lineær programmering opg 4'!$K$7)*-1)</f>
        <v>-</v>
      </c>
      <c r="H5033" s="167" t="str">
        <f>IF('Lineær programmering opg 4'!$C$8=0,"-",((-A5033+'Lineær programmering opg 4'!$M$8)/'Lineær programmering opg 4'!$K$8)*-1)</f>
        <v>-</v>
      </c>
      <c r="I5033" s="167" t="str">
        <f>IF('Lineær programmering opg 4'!$D$8=0,"-",'Lineær programmering opg 4'!$G$8)</f>
        <v>-</v>
      </c>
      <c r="J5033" s="295">
        <f>A5033*'Lineær programmering opg 4'!$C$11+Datatabel!C5033*'Lineær programmering opg 4'!$D$11</f>
        <v>43508.99999999984</v>
      </c>
      <c r="K5033" s="9">
        <f t="shared" si="392"/>
        <v>0</v>
      </c>
      <c r="L5033" s="9">
        <f t="shared" si="393"/>
        <v>0</v>
      </c>
    </row>
    <row r="5034" spans="1:12" ht="15" x14ac:dyDescent="0.25">
      <c r="A5034" s="167">
        <f t="shared" si="391"/>
        <v>119.2560000000133</v>
      </c>
      <c r="B5034" s="325">
        <f t="shared" si="394"/>
        <v>0.49690000000005541</v>
      </c>
      <c r="C5034" s="167">
        <f t="shared" si="390"/>
        <v>210.55799999999005</v>
      </c>
      <c r="D5034" s="167">
        <f>IF('Lineær programmering opg 4'!$M$4=0,"-",(-A5034+'Lineær programmering opg 4'!$M$4)/'Lineær programmering opg 4'!$K$4*-1)</f>
        <v>241.4879999999734</v>
      </c>
      <c r="E5034" s="167">
        <f>IF('Lineær programmering opg 4'!$M$5=0,"-",(-A5034+'Lineær programmering opg 4'!$M$5)/'Lineær programmering opg 4'!$K$5*-1)</f>
        <v>210.55799999999005</v>
      </c>
      <c r="F5034" s="167" t="str">
        <f>IF('Lineær programmering opg 4'!$E$6=0,"-",(-A5034+'Lineær programmering opg 4'!$M$6)/'Lineær programmering opg 4'!$K$6*-1)</f>
        <v>-</v>
      </c>
      <c r="G5034" s="167" t="str">
        <f>IF('Lineær programmering opg 4'!$D$7=0,"-",((-A5034+'Lineær programmering opg 4'!$M$7)/'Lineær programmering opg 4'!$K$7)*-1)</f>
        <v>-</v>
      </c>
      <c r="H5034" s="167" t="str">
        <f>IF('Lineær programmering opg 4'!$C$8=0,"-",((-A5034+'Lineær programmering opg 4'!$M$8)/'Lineær programmering opg 4'!$K$8)*-1)</f>
        <v>-</v>
      </c>
      <c r="I5034" s="167" t="str">
        <f>IF('Lineær programmering opg 4'!$D$8=0,"-",'Lineær programmering opg 4'!$G$8)</f>
        <v>-</v>
      </c>
      <c r="J5034" s="295">
        <f>A5034*'Lineær programmering opg 4'!$C$11+Datatabel!C5034*'Lineær programmering opg 4'!$D$11</f>
        <v>43509.299999999836</v>
      </c>
      <c r="K5034" s="9">
        <f t="shared" si="392"/>
        <v>0</v>
      </c>
      <c r="L5034" s="9">
        <f t="shared" si="393"/>
        <v>0</v>
      </c>
    </row>
    <row r="5035" spans="1:12" ht="15" x14ac:dyDescent="0.25">
      <c r="A5035" s="167">
        <f t="shared" si="391"/>
        <v>119.2320000000133</v>
      </c>
      <c r="B5035" s="325">
        <f t="shared" si="394"/>
        <v>0.49680000000005542</v>
      </c>
      <c r="C5035" s="167">
        <f t="shared" si="390"/>
        <v>210.57599999999005</v>
      </c>
      <c r="D5035" s="167">
        <f>IF('Lineær programmering opg 4'!$M$4=0,"-",(-A5035+'Lineær programmering opg 4'!$M$4)/'Lineær programmering opg 4'!$K$4*-1)</f>
        <v>241.5359999999734</v>
      </c>
      <c r="E5035" s="167">
        <f>IF('Lineær programmering opg 4'!$M$5=0,"-",(-A5035+'Lineær programmering opg 4'!$M$5)/'Lineær programmering opg 4'!$K$5*-1)</f>
        <v>210.57599999999005</v>
      </c>
      <c r="F5035" s="167" t="str">
        <f>IF('Lineær programmering opg 4'!$E$6=0,"-",(-A5035+'Lineær programmering opg 4'!$M$6)/'Lineær programmering opg 4'!$K$6*-1)</f>
        <v>-</v>
      </c>
      <c r="G5035" s="167" t="str">
        <f>IF('Lineær programmering opg 4'!$D$7=0,"-",((-A5035+'Lineær programmering opg 4'!$M$7)/'Lineær programmering opg 4'!$K$7)*-1)</f>
        <v>-</v>
      </c>
      <c r="H5035" s="167" t="str">
        <f>IF('Lineær programmering opg 4'!$C$8=0,"-",((-A5035+'Lineær programmering opg 4'!$M$8)/'Lineær programmering opg 4'!$K$8)*-1)</f>
        <v>-</v>
      </c>
      <c r="I5035" s="167" t="str">
        <f>IF('Lineær programmering opg 4'!$D$8=0,"-",'Lineær programmering opg 4'!$G$8)</f>
        <v>-</v>
      </c>
      <c r="J5035" s="295">
        <f>A5035*'Lineær programmering opg 4'!$C$11+Datatabel!C5035*'Lineær programmering opg 4'!$D$11</f>
        <v>43509.599999999838</v>
      </c>
      <c r="K5035" s="9">
        <f t="shared" si="392"/>
        <v>0</v>
      </c>
      <c r="L5035" s="9">
        <f t="shared" si="393"/>
        <v>0</v>
      </c>
    </row>
    <row r="5036" spans="1:12" ht="15" x14ac:dyDescent="0.25">
      <c r="A5036" s="167">
        <f t="shared" si="391"/>
        <v>119.2080000000133</v>
      </c>
      <c r="B5036" s="325">
        <f t="shared" si="394"/>
        <v>0.49670000000005543</v>
      </c>
      <c r="C5036" s="167">
        <f t="shared" si="390"/>
        <v>210.59399999999005</v>
      </c>
      <c r="D5036" s="167">
        <f>IF('Lineær programmering opg 4'!$M$4=0,"-",(-A5036+'Lineær programmering opg 4'!$M$4)/'Lineær programmering opg 4'!$K$4*-1)</f>
        <v>241.5839999999734</v>
      </c>
      <c r="E5036" s="167">
        <f>IF('Lineær programmering opg 4'!$M$5=0,"-",(-A5036+'Lineær programmering opg 4'!$M$5)/'Lineær programmering opg 4'!$K$5*-1)</f>
        <v>210.59399999999005</v>
      </c>
      <c r="F5036" s="167" t="str">
        <f>IF('Lineær programmering opg 4'!$E$6=0,"-",(-A5036+'Lineær programmering opg 4'!$M$6)/'Lineær programmering opg 4'!$K$6*-1)</f>
        <v>-</v>
      </c>
      <c r="G5036" s="167" t="str">
        <f>IF('Lineær programmering opg 4'!$D$7=0,"-",((-A5036+'Lineær programmering opg 4'!$M$7)/'Lineær programmering opg 4'!$K$7)*-1)</f>
        <v>-</v>
      </c>
      <c r="H5036" s="167" t="str">
        <f>IF('Lineær programmering opg 4'!$C$8=0,"-",((-A5036+'Lineær programmering opg 4'!$M$8)/'Lineær programmering opg 4'!$K$8)*-1)</f>
        <v>-</v>
      </c>
      <c r="I5036" s="167" t="str">
        <f>IF('Lineær programmering opg 4'!$D$8=0,"-",'Lineær programmering opg 4'!$G$8)</f>
        <v>-</v>
      </c>
      <c r="J5036" s="295">
        <f>A5036*'Lineær programmering opg 4'!$C$11+Datatabel!C5036*'Lineær programmering opg 4'!$D$11</f>
        <v>43509.899999999834</v>
      </c>
      <c r="K5036" s="9">
        <f t="shared" si="392"/>
        <v>0</v>
      </c>
      <c r="L5036" s="9">
        <f t="shared" si="393"/>
        <v>0</v>
      </c>
    </row>
    <row r="5037" spans="1:12" ht="15" x14ac:dyDescent="0.25">
      <c r="A5037" s="167">
        <f t="shared" si="391"/>
        <v>119.1840000000133</v>
      </c>
      <c r="B5037" s="325">
        <f t="shared" si="394"/>
        <v>0.49660000000005544</v>
      </c>
      <c r="C5037" s="167">
        <f t="shared" si="390"/>
        <v>210.61199999999005</v>
      </c>
      <c r="D5037" s="167">
        <f>IF('Lineær programmering opg 4'!$M$4=0,"-",(-A5037+'Lineær programmering opg 4'!$M$4)/'Lineær programmering opg 4'!$K$4*-1)</f>
        <v>241.6319999999734</v>
      </c>
      <c r="E5037" s="167">
        <f>IF('Lineær programmering opg 4'!$M$5=0,"-",(-A5037+'Lineær programmering opg 4'!$M$5)/'Lineær programmering opg 4'!$K$5*-1)</f>
        <v>210.61199999999005</v>
      </c>
      <c r="F5037" s="167" t="str">
        <f>IF('Lineær programmering opg 4'!$E$6=0,"-",(-A5037+'Lineær programmering opg 4'!$M$6)/'Lineær programmering opg 4'!$K$6*-1)</f>
        <v>-</v>
      </c>
      <c r="G5037" s="167" t="str">
        <f>IF('Lineær programmering opg 4'!$D$7=0,"-",((-A5037+'Lineær programmering opg 4'!$M$7)/'Lineær programmering opg 4'!$K$7)*-1)</f>
        <v>-</v>
      </c>
      <c r="H5037" s="167" t="str">
        <f>IF('Lineær programmering opg 4'!$C$8=0,"-",((-A5037+'Lineær programmering opg 4'!$M$8)/'Lineær programmering opg 4'!$K$8)*-1)</f>
        <v>-</v>
      </c>
      <c r="I5037" s="167" t="str">
        <f>IF('Lineær programmering opg 4'!$D$8=0,"-",'Lineær programmering opg 4'!$G$8)</f>
        <v>-</v>
      </c>
      <c r="J5037" s="295">
        <f>A5037*'Lineær programmering opg 4'!$C$11+Datatabel!C5037*'Lineær programmering opg 4'!$D$11</f>
        <v>43510.199999999837</v>
      </c>
      <c r="K5037" s="9">
        <f t="shared" si="392"/>
        <v>0</v>
      </c>
      <c r="L5037" s="9">
        <f t="shared" si="393"/>
        <v>0</v>
      </c>
    </row>
    <row r="5038" spans="1:12" ht="15" x14ac:dyDescent="0.25">
      <c r="A5038" s="167">
        <f t="shared" si="391"/>
        <v>119.16000000001331</v>
      </c>
      <c r="B5038" s="325">
        <f t="shared" si="394"/>
        <v>0.49650000000005545</v>
      </c>
      <c r="C5038" s="167">
        <f t="shared" si="390"/>
        <v>210.62999999999002</v>
      </c>
      <c r="D5038" s="167">
        <f>IF('Lineær programmering opg 4'!$M$4=0,"-",(-A5038+'Lineær programmering opg 4'!$M$4)/'Lineær programmering opg 4'!$K$4*-1)</f>
        <v>241.67999999997338</v>
      </c>
      <c r="E5038" s="167">
        <f>IF('Lineær programmering opg 4'!$M$5=0,"-",(-A5038+'Lineær programmering opg 4'!$M$5)/'Lineær programmering opg 4'!$K$5*-1)</f>
        <v>210.62999999999002</v>
      </c>
      <c r="F5038" s="167" t="str">
        <f>IF('Lineær programmering opg 4'!$E$6=0,"-",(-A5038+'Lineær programmering opg 4'!$M$6)/'Lineær programmering opg 4'!$K$6*-1)</f>
        <v>-</v>
      </c>
      <c r="G5038" s="167" t="str">
        <f>IF('Lineær programmering opg 4'!$D$7=0,"-",((-A5038+'Lineær programmering opg 4'!$M$7)/'Lineær programmering opg 4'!$K$7)*-1)</f>
        <v>-</v>
      </c>
      <c r="H5038" s="167" t="str">
        <f>IF('Lineær programmering opg 4'!$C$8=0,"-",((-A5038+'Lineær programmering opg 4'!$M$8)/'Lineær programmering opg 4'!$K$8)*-1)</f>
        <v>-</v>
      </c>
      <c r="I5038" s="167" t="str">
        <f>IF('Lineær programmering opg 4'!$D$8=0,"-",'Lineær programmering opg 4'!$G$8)</f>
        <v>-</v>
      </c>
      <c r="J5038" s="295">
        <f>A5038*'Lineær programmering opg 4'!$C$11+Datatabel!C5038*'Lineær programmering opg 4'!$D$11</f>
        <v>43510.499999999833</v>
      </c>
      <c r="K5038" s="9">
        <f t="shared" si="392"/>
        <v>0</v>
      </c>
      <c r="L5038" s="9">
        <f t="shared" si="393"/>
        <v>0</v>
      </c>
    </row>
    <row r="5039" spans="1:12" ht="15" x14ac:dyDescent="0.25">
      <c r="A5039" s="167">
        <f t="shared" si="391"/>
        <v>119.13600000001331</v>
      </c>
      <c r="B5039" s="325">
        <f t="shared" si="394"/>
        <v>0.49640000000005546</v>
      </c>
      <c r="C5039" s="167">
        <f t="shared" si="390"/>
        <v>210.64799999999002</v>
      </c>
      <c r="D5039" s="167">
        <f>IF('Lineær programmering opg 4'!$M$4=0,"-",(-A5039+'Lineær programmering opg 4'!$M$4)/'Lineær programmering opg 4'!$K$4*-1)</f>
        <v>241.72799999997338</v>
      </c>
      <c r="E5039" s="167">
        <f>IF('Lineær programmering opg 4'!$M$5=0,"-",(-A5039+'Lineær programmering opg 4'!$M$5)/'Lineær programmering opg 4'!$K$5*-1)</f>
        <v>210.64799999999002</v>
      </c>
      <c r="F5039" s="167" t="str">
        <f>IF('Lineær programmering opg 4'!$E$6=0,"-",(-A5039+'Lineær programmering opg 4'!$M$6)/'Lineær programmering opg 4'!$K$6*-1)</f>
        <v>-</v>
      </c>
      <c r="G5039" s="167" t="str">
        <f>IF('Lineær programmering opg 4'!$D$7=0,"-",((-A5039+'Lineær programmering opg 4'!$M$7)/'Lineær programmering opg 4'!$K$7)*-1)</f>
        <v>-</v>
      </c>
      <c r="H5039" s="167" t="str">
        <f>IF('Lineær programmering opg 4'!$C$8=0,"-",((-A5039+'Lineær programmering opg 4'!$M$8)/'Lineær programmering opg 4'!$K$8)*-1)</f>
        <v>-</v>
      </c>
      <c r="I5039" s="167" t="str">
        <f>IF('Lineær programmering opg 4'!$D$8=0,"-",'Lineær programmering opg 4'!$G$8)</f>
        <v>-</v>
      </c>
      <c r="J5039" s="295">
        <f>A5039*'Lineær programmering opg 4'!$C$11+Datatabel!C5039*'Lineær programmering opg 4'!$D$11</f>
        <v>43510.799999999836</v>
      </c>
      <c r="K5039" s="9">
        <f t="shared" si="392"/>
        <v>0</v>
      </c>
      <c r="L5039" s="9">
        <f t="shared" si="393"/>
        <v>0</v>
      </c>
    </row>
    <row r="5040" spans="1:12" ht="15" x14ac:dyDescent="0.25">
      <c r="A5040" s="167">
        <f t="shared" si="391"/>
        <v>119.11200000001331</v>
      </c>
      <c r="B5040" s="325">
        <f t="shared" si="394"/>
        <v>0.49630000000005547</v>
      </c>
      <c r="C5040" s="167">
        <f t="shared" si="390"/>
        <v>210.66599999999002</v>
      </c>
      <c r="D5040" s="167">
        <f>IF('Lineær programmering opg 4'!$M$4=0,"-",(-A5040+'Lineær programmering opg 4'!$M$4)/'Lineær programmering opg 4'!$K$4*-1)</f>
        <v>241.77599999997338</v>
      </c>
      <c r="E5040" s="167">
        <f>IF('Lineær programmering opg 4'!$M$5=0,"-",(-A5040+'Lineær programmering opg 4'!$M$5)/'Lineær programmering opg 4'!$K$5*-1)</f>
        <v>210.66599999999002</v>
      </c>
      <c r="F5040" s="167" t="str">
        <f>IF('Lineær programmering opg 4'!$E$6=0,"-",(-A5040+'Lineær programmering opg 4'!$M$6)/'Lineær programmering opg 4'!$K$6*-1)</f>
        <v>-</v>
      </c>
      <c r="G5040" s="167" t="str">
        <f>IF('Lineær programmering opg 4'!$D$7=0,"-",((-A5040+'Lineær programmering opg 4'!$M$7)/'Lineær programmering opg 4'!$K$7)*-1)</f>
        <v>-</v>
      </c>
      <c r="H5040" s="167" t="str">
        <f>IF('Lineær programmering opg 4'!$C$8=0,"-",((-A5040+'Lineær programmering opg 4'!$M$8)/'Lineær programmering opg 4'!$K$8)*-1)</f>
        <v>-</v>
      </c>
      <c r="I5040" s="167" t="str">
        <f>IF('Lineær programmering opg 4'!$D$8=0,"-",'Lineær programmering opg 4'!$G$8)</f>
        <v>-</v>
      </c>
      <c r="J5040" s="295">
        <f>A5040*'Lineær programmering opg 4'!$C$11+Datatabel!C5040*'Lineær programmering opg 4'!$D$11</f>
        <v>43511.099999999831</v>
      </c>
      <c r="K5040" s="9">
        <f t="shared" si="392"/>
        <v>0</v>
      </c>
      <c r="L5040" s="9">
        <f t="shared" si="393"/>
        <v>0</v>
      </c>
    </row>
    <row r="5041" spans="1:12" ht="15" x14ac:dyDescent="0.25">
      <c r="A5041" s="167">
        <f t="shared" si="391"/>
        <v>119.08800000001332</v>
      </c>
      <c r="B5041" s="325">
        <f t="shared" si="394"/>
        <v>0.49620000000005549</v>
      </c>
      <c r="C5041" s="167">
        <f t="shared" si="390"/>
        <v>210.68399999999002</v>
      </c>
      <c r="D5041" s="167">
        <f>IF('Lineær programmering opg 4'!$M$4=0,"-",(-A5041+'Lineær programmering opg 4'!$M$4)/'Lineær programmering opg 4'!$K$4*-1)</f>
        <v>241.82399999997335</v>
      </c>
      <c r="E5041" s="167">
        <f>IF('Lineær programmering opg 4'!$M$5=0,"-",(-A5041+'Lineær programmering opg 4'!$M$5)/'Lineær programmering opg 4'!$K$5*-1)</f>
        <v>210.68399999999002</v>
      </c>
      <c r="F5041" s="167" t="str">
        <f>IF('Lineær programmering opg 4'!$E$6=0,"-",(-A5041+'Lineær programmering opg 4'!$M$6)/'Lineær programmering opg 4'!$K$6*-1)</f>
        <v>-</v>
      </c>
      <c r="G5041" s="167" t="str">
        <f>IF('Lineær programmering opg 4'!$D$7=0,"-",((-A5041+'Lineær programmering opg 4'!$M$7)/'Lineær programmering opg 4'!$K$7)*-1)</f>
        <v>-</v>
      </c>
      <c r="H5041" s="167" t="str">
        <f>IF('Lineær programmering opg 4'!$C$8=0,"-",((-A5041+'Lineær programmering opg 4'!$M$8)/'Lineær programmering opg 4'!$K$8)*-1)</f>
        <v>-</v>
      </c>
      <c r="I5041" s="167" t="str">
        <f>IF('Lineær programmering opg 4'!$D$8=0,"-",'Lineær programmering opg 4'!$G$8)</f>
        <v>-</v>
      </c>
      <c r="J5041" s="295">
        <f>A5041*'Lineær programmering opg 4'!$C$11+Datatabel!C5041*'Lineær programmering opg 4'!$D$11</f>
        <v>43511.399999999834</v>
      </c>
      <c r="K5041" s="9">
        <f t="shared" si="392"/>
        <v>0</v>
      </c>
      <c r="L5041" s="9">
        <f t="shared" si="393"/>
        <v>0</v>
      </c>
    </row>
    <row r="5042" spans="1:12" ht="15" x14ac:dyDescent="0.25">
      <c r="A5042" s="167">
        <f t="shared" si="391"/>
        <v>119.06400000001332</v>
      </c>
      <c r="B5042" s="325">
        <f t="shared" si="394"/>
        <v>0.4961000000000555</v>
      </c>
      <c r="C5042" s="167">
        <f t="shared" si="390"/>
        <v>210.70199999999002</v>
      </c>
      <c r="D5042" s="167">
        <f>IF('Lineær programmering opg 4'!$M$4=0,"-",(-A5042+'Lineær programmering opg 4'!$M$4)/'Lineær programmering opg 4'!$K$4*-1)</f>
        <v>241.87199999997335</v>
      </c>
      <c r="E5042" s="167">
        <f>IF('Lineær programmering opg 4'!$M$5=0,"-",(-A5042+'Lineær programmering opg 4'!$M$5)/'Lineær programmering opg 4'!$K$5*-1)</f>
        <v>210.70199999999002</v>
      </c>
      <c r="F5042" s="167" t="str">
        <f>IF('Lineær programmering opg 4'!$E$6=0,"-",(-A5042+'Lineær programmering opg 4'!$M$6)/'Lineær programmering opg 4'!$K$6*-1)</f>
        <v>-</v>
      </c>
      <c r="G5042" s="167" t="str">
        <f>IF('Lineær programmering opg 4'!$D$7=0,"-",((-A5042+'Lineær programmering opg 4'!$M$7)/'Lineær programmering opg 4'!$K$7)*-1)</f>
        <v>-</v>
      </c>
      <c r="H5042" s="167" t="str">
        <f>IF('Lineær programmering opg 4'!$C$8=0,"-",((-A5042+'Lineær programmering opg 4'!$M$8)/'Lineær programmering opg 4'!$K$8)*-1)</f>
        <v>-</v>
      </c>
      <c r="I5042" s="167" t="str">
        <f>IF('Lineær programmering opg 4'!$D$8=0,"-",'Lineær programmering opg 4'!$G$8)</f>
        <v>-</v>
      </c>
      <c r="J5042" s="295">
        <f>A5042*'Lineær programmering opg 4'!$C$11+Datatabel!C5042*'Lineær programmering opg 4'!$D$11</f>
        <v>43511.699999999837</v>
      </c>
      <c r="K5042" s="9">
        <f t="shared" si="392"/>
        <v>0</v>
      </c>
      <c r="L5042" s="9">
        <f t="shared" si="393"/>
        <v>0</v>
      </c>
    </row>
    <row r="5043" spans="1:12" ht="15" x14ac:dyDescent="0.25">
      <c r="A5043" s="167">
        <f t="shared" si="391"/>
        <v>119.04000000001332</v>
      </c>
      <c r="B5043" s="325">
        <f t="shared" si="394"/>
        <v>0.49600000000005551</v>
      </c>
      <c r="C5043" s="167">
        <f t="shared" si="390"/>
        <v>210.71999999999002</v>
      </c>
      <c r="D5043" s="167">
        <f>IF('Lineær programmering opg 4'!$M$4=0,"-",(-A5043+'Lineær programmering opg 4'!$M$4)/'Lineær programmering opg 4'!$K$4*-1)</f>
        <v>241.91999999997336</v>
      </c>
      <c r="E5043" s="167">
        <f>IF('Lineær programmering opg 4'!$M$5=0,"-",(-A5043+'Lineær programmering opg 4'!$M$5)/'Lineær programmering opg 4'!$K$5*-1)</f>
        <v>210.71999999999002</v>
      </c>
      <c r="F5043" s="167" t="str">
        <f>IF('Lineær programmering opg 4'!$E$6=0,"-",(-A5043+'Lineær programmering opg 4'!$M$6)/'Lineær programmering opg 4'!$K$6*-1)</f>
        <v>-</v>
      </c>
      <c r="G5043" s="167" t="str">
        <f>IF('Lineær programmering opg 4'!$D$7=0,"-",((-A5043+'Lineær programmering opg 4'!$M$7)/'Lineær programmering opg 4'!$K$7)*-1)</f>
        <v>-</v>
      </c>
      <c r="H5043" s="167" t="str">
        <f>IF('Lineær programmering opg 4'!$C$8=0,"-",((-A5043+'Lineær programmering opg 4'!$M$8)/'Lineær programmering opg 4'!$K$8)*-1)</f>
        <v>-</v>
      </c>
      <c r="I5043" s="167" t="str">
        <f>IF('Lineær programmering opg 4'!$D$8=0,"-",'Lineær programmering opg 4'!$G$8)</f>
        <v>-</v>
      </c>
      <c r="J5043" s="295">
        <f>A5043*'Lineær programmering opg 4'!$C$11+Datatabel!C5043*'Lineær programmering opg 4'!$D$11</f>
        <v>43511.99999999984</v>
      </c>
      <c r="K5043" s="9">
        <f t="shared" si="392"/>
        <v>0</v>
      </c>
      <c r="L5043" s="9">
        <f t="shared" si="393"/>
        <v>0</v>
      </c>
    </row>
    <row r="5044" spans="1:12" ht="15" x14ac:dyDescent="0.25">
      <c r="A5044" s="167">
        <f t="shared" si="391"/>
        <v>119.01600000001332</v>
      </c>
      <c r="B5044" s="325">
        <f t="shared" si="394"/>
        <v>0.49590000000005552</v>
      </c>
      <c r="C5044" s="167">
        <f t="shared" si="390"/>
        <v>210.73799999999002</v>
      </c>
      <c r="D5044" s="167">
        <f>IF('Lineær programmering opg 4'!$M$4=0,"-",(-A5044+'Lineær programmering opg 4'!$M$4)/'Lineær programmering opg 4'!$K$4*-1)</f>
        <v>241.96799999997336</v>
      </c>
      <c r="E5044" s="167">
        <f>IF('Lineær programmering opg 4'!$M$5=0,"-",(-A5044+'Lineær programmering opg 4'!$M$5)/'Lineær programmering opg 4'!$K$5*-1)</f>
        <v>210.73799999999002</v>
      </c>
      <c r="F5044" s="167" t="str">
        <f>IF('Lineær programmering opg 4'!$E$6=0,"-",(-A5044+'Lineær programmering opg 4'!$M$6)/'Lineær programmering opg 4'!$K$6*-1)</f>
        <v>-</v>
      </c>
      <c r="G5044" s="167" t="str">
        <f>IF('Lineær programmering opg 4'!$D$7=0,"-",((-A5044+'Lineær programmering opg 4'!$M$7)/'Lineær programmering opg 4'!$K$7)*-1)</f>
        <v>-</v>
      </c>
      <c r="H5044" s="167" t="str">
        <f>IF('Lineær programmering opg 4'!$C$8=0,"-",((-A5044+'Lineær programmering opg 4'!$M$8)/'Lineær programmering opg 4'!$K$8)*-1)</f>
        <v>-</v>
      </c>
      <c r="I5044" s="167" t="str">
        <f>IF('Lineær programmering opg 4'!$D$8=0,"-",'Lineær programmering opg 4'!$G$8)</f>
        <v>-</v>
      </c>
      <c r="J5044" s="295">
        <f>A5044*'Lineær programmering opg 4'!$C$11+Datatabel!C5044*'Lineær programmering opg 4'!$D$11</f>
        <v>43512.299999999836</v>
      </c>
      <c r="K5044" s="9">
        <f t="shared" si="392"/>
        <v>0</v>
      </c>
      <c r="L5044" s="9">
        <f t="shared" si="393"/>
        <v>0</v>
      </c>
    </row>
    <row r="5045" spans="1:12" ht="15" x14ac:dyDescent="0.25">
      <c r="A5045" s="167">
        <f t="shared" si="391"/>
        <v>118.99200000001332</v>
      </c>
      <c r="B5045" s="325">
        <f t="shared" si="394"/>
        <v>0.49580000000005553</v>
      </c>
      <c r="C5045" s="167">
        <f t="shared" si="390"/>
        <v>210.75599999999002</v>
      </c>
      <c r="D5045" s="167">
        <f>IF('Lineær programmering opg 4'!$M$4=0,"-",(-A5045+'Lineær programmering opg 4'!$M$4)/'Lineær programmering opg 4'!$K$4*-1)</f>
        <v>242.01599999997336</v>
      </c>
      <c r="E5045" s="167">
        <f>IF('Lineær programmering opg 4'!$M$5=0,"-",(-A5045+'Lineær programmering opg 4'!$M$5)/'Lineær programmering opg 4'!$K$5*-1)</f>
        <v>210.75599999999002</v>
      </c>
      <c r="F5045" s="167" t="str">
        <f>IF('Lineær programmering opg 4'!$E$6=0,"-",(-A5045+'Lineær programmering opg 4'!$M$6)/'Lineær programmering opg 4'!$K$6*-1)</f>
        <v>-</v>
      </c>
      <c r="G5045" s="167" t="str">
        <f>IF('Lineær programmering opg 4'!$D$7=0,"-",((-A5045+'Lineær programmering opg 4'!$M$7)/'Lineær programmering opg 4'!$K$7)*-1)</f>
        <v>-</v>
      </c>
      <c r="H5045" s="167" t="str">
        <f>IF('Lineær programmering opg 4'!$C$8=0,"-",((-A5045+'Lineær programmering opg 4'!$M$8)/'Lineær programmering opg 4'!$K$8)*-1)</f>
        <v>-</v>
      </c>
      <c r="I5045" s="167" t="str">
        <f>IF('Lineær programmering opg 4'!$D$8=0,"-",'Lineær programmering opg 4'!$G$8)</f>
        <v>-</v>
      </c>
      <c r="J5045" s="295">
        <f>A5045*'Lineær programmering opg 4'!$C$11+Datatabel!C5045*'Lineær programmering opg 4'!$D$11</f>
        <v>43512.599999999831</v>
      </c>
      <c r="K5045" s="9">
        <f t="shared" si="392"/>
        <v>0</v>
      </c>
      <c r="L5045" s="9">
        <f t="shared" si="393"/>
        <v>0</v>
      </c>
    </row>
    <row r="5046" spans="1:12" ht="15" x14ac:dyDescent="0.25">
      <c r="A5046" s="167">
        <f t="shared" si="391"/>
        <v>118.96800000001333</v>
      </c>
      <c r="B5046" s="325">
        <f t="shared" si="394"/>
        <v>0.49570000000005554</v>
      </c>
      <c r="C5046" s="167">
        <f t="shared" si="390"/>
        <v>210.77399999999002</v>
      </c>
      <c r="D5046" s="167">
        <f>IF('Lineær programmering opg 4'!$M$4=0,"-",(-A5046+'Lineær programmering opg 4'!$M$4)/'Lineær programmering opg 4'!$K$4*-1)</f>
        <v>242.06399999997333</v>
      </c>
      <c r="E5046" s="167">
        <f>IF('Lineær programmering opg 4'!$M$5=0,"-",(-A5046+'Lineær programmering opg 4'!$M$5)/'Lineær programmering opg 4'!$K$5*-1)</f>
        <v>210.77399999999002</v>
      </c>
      <c r="F5046" s="167" t="str">
        <f>IF('Lineær programmering opg 4'!$E$6=0,"-",(-A5046+'Lineær programmering opg 4'!$M$6)/'Lineær programmering opg 4'!$K$6*-1)</f>
        <v>-</v>
      </c>
      <c r="G5046" s="167" t="str">
        <f>IF('Lineær programmering opg 4'!$D$7=0,"-",((-A5046+'Lineær programmering opg 4'!$M$7)/'Lineær programmering opg 4'!$K$7)*-1)</f>
        <v>-</v>
      </c>
      <c r="H5046" s="167" t="str">
        <f>IF('Lineær programmering opg 4'!$C$8=0,"-",((-A5046+'Lineær programmering opg 4'!$M$8)/'Lineær programmering opg 4'!$K$8)*-1)</f>
        <v>-</v>
      </c>
      <c r="I5046" s="167" t="str">
        <f>IF('Lineær programmering opg 4'!$D$8=0,"-",'Lineær programmering opg 4'!$G$8)</f>
        <v>-</v>
      </c>
      <c r="J5046" s="295">
        <f>A5046*'Lineær programmering opg 4'!$C$11+Datatabel!C5046*'Lineær programmering opg 4'!$D$11</f>
        <v>43512.899999999834</v>
      </c>
      <c r="K5046" s="9">
        <f t="shared" si="392"/>
        <v>0</v>
      </c>
      <c r="L5046" s="9">
        <f t="shared" si="393"/>
        <v>0</v>
      </c>
    </row>
    <row r="5047" spans="1:12" ht="15" x14ac:dyDescent="0.25">
      <c r="A5047" s="167">
        <f t="shared" si="391"/>
        <v>118.94400000001333</v>
      </c>
      <c r="B5047" s="325">
        <f t="shared" si="394"/>
        <v>0.49560000000005555</v>
      </c>
      <c r="C5047" s="167">
        <f t="shared" si="390"/>
        <v>210.79199999999003</v>
      </c>
      <c r="D5047" s="167">
        <f>IF('Lineær programmering opg 4'!$M$4=0,"-",(-A5047+'Lineær programmering opg 4'!$M$4)/'Lineær programmering opg 4'!$K$4*-1)</f>
        <v>242.11199999997334</v>
      </c>
      <c r="E5047" s="167">
        <f>IF('Lineær programmering opg 4'!$M$5=0,"-",(-A5047+'Lineær programmering opg 4'!$M$5)/'Lineær programmering opg 4'!$K$5*-1)</f>
        <v>210.79199999999003</v>
      </c>
      <c r="F5047" s="167" t="str">
        <f>IF('Lineær programmering opg 4'!$E$6=0,"-",(-A5047+'Lineær programmering opg 4'!$M$6)/'Lineær programmering opg 4'!$K$6*-1)</f>
        <v>-</v>
      </c>
      <c r="G5047" s="167" t="str">
        <f>IF('Lineær programmering opg 4'!$D$7=0,"-",((-A5047+'Lineær programmering opg 4'!$M$7)/'Lineær programmering opg 4'!$K$7)*-1)</f>
        <v>-</v>
      </c>
      <c r="H5047" s="167" t="str">
        <f>IF('Lineær programmering opg 4'!$C$8=0,"-",((-A5047+'Lineær programmering opg 4'!$M$8)/'Lineær programmering opg 4'!$K$8)*-1)</f>
        <v>-</v>
      </c>
      <c r="I5047" s="167" t="str">
        <f>IF('Lineær programmering opg 4'!$D$8=0,"-",'Lineær programmering opg 4'!$G$8)</f>
        <v>-</v>
      </c>
      <c r="J5047" s="295">
        <f>A5047*'Lineær programmering opg 4'!$C$11+Datatabel!C5047*'Lineær programmering opg 4'!$D$11</f>
        <v>43513.199999999837</v>
      </c>
      <c r="K5047" s="9">
        <f t="shared" si="392"/>
        <v>0</v>
      </c>
      <c r="L5047" s="9">
        <f t="shared" si="393"/>
        <v>0</v>
      </c>
    </row>
    <row r="5048" spans="1:12" ht="15" x14ac:dyDescent="0.25">
      <c r="A5048" s="167">
        <f t="shared" si="391"/>
        <v>118.92000000001333</v>
      </c>
      <c r="B5048" s="325">
        <f t="shared" si="394"/>
        <v>0.49550000000005556</v>
      </c>
      <c r="C5048" s="167">
        <f t="shared" si="390"/>
        <v>210.80999999999003</v>
      </c>
      <c r="D5048" s="167">
        <f>IF('Lineær programmering opg 4'!$M$4=0,"-",(-A5048+'Lineær programmering opg 4'!$M$4)/'Lineær programmering opg 4'!$K$4*-1)</f>
        <v>242.15999999997334</v>
      </c>
      <c r="E5048" s="167">
        <f>IF('Lineær programmering opg 4'!$M$5=0,"-",(-A5048+'Lineær programmering opg 4'!$M$5)/'Lineær programmering opg 4'!$K$5*-1)</f>
        <v>210.80999999999003</v>
      </c>
      <c r="F5048" s="167" t="str">
        <f>IF('Lineær programmering opg 4'!$E$6=0,"-",(-A5048+'Lineær programmering opg 4'!$M$6)/'Lineær programmering opg 4'!$K$6*-1)</f>
        <v>-</v>
      </c>
      <c r="G5048" s="167" t="str">
        <f>IF('Lineær programmering opg 4'!$D$7=0,"-",((-A5048+'Lineær programmering opg 4'!$M$7)/'Lineær programmering opg 4'!$K$7)*-1)</f>
        <v>-</v>
      </c>
      <c r="H5048" s="167" t="str">
        <f>IF('Lineær programmering opg 4'!$C$8=0,"-",((-A5048+'Lineær programmering opg 4'!$M$8)/'Lineær programmering opg 4'!$K$8)*-1)</f>
        <v>-</v>
      </c>
      <c r="I5048" s="167" t="str">
        <f>IF('Lineær programmering opg 4'!$D$8=0,"-",'Lineær programmering opg 4'!$G$8)</f>
        <v>-</v>
      </c>
      <c r="J5048" s="295">
        <f>A5048*'Lineær programmering opg 4'!$C$11+Datatabel!C5048*'Lineær programmering opg 4'!$D$11</f>
        <v>43513.49999999984</v>
      </c>
      <c r="K5048" s="9">
        <f t="shared" si="392"/>
        <v>0</v>
      </c>
      <c r="L5048" s="9">
        <f t="shared" si="393"/>
        <v>0</v>
      </c>
    </row>
    <row r="5049" spans="1:12" ht="15" x14ac:dyDescent="0.25">
      <c r="A5049" s="167">
        <f t="shared" si="391"/>
        <v>118.89600000001334</v>
      </c>
      <c r="B5049" s="325">
        <f t="shared" si="394"/>
        <v>0.49540000000005557</v>
      </c>
      <c r="C5049" s="167">
        <f t="shared" si="390"/>
        <v>210.82799999998997</v>
      </c>
      <c r="D5049" s="167">
        <f>IF('Lineær programmering opg 4'!$M$4=0,"-",(-A5049+'Lineær programmering opg 4'!$M$4)/'Lineær programmering opg 4'!$K$4*-1)</f>
        <v>242.20799999997331</v>
      </c>
      <c r="E5049" s="167">
        <f>IF('Lineær programmering opg 4'!$M$5=0,"-",(-A5049+'Lineær programmering opg 4'!$M$5)/'Lineær programmering opg 4'!$K$5*-1)</f>
        <v>210.82799999998997</v>
      </c>
      <c r="F5049" s="167" t="str">
        <f>IF('Lineær programmering opg 4'!$E$6=0,"-",(-A5049+'Lineær programmering opg 4'!$M$6)/'Lineær programmering opg 4'!$K$6*-1)</f>
        <v>-</v>
      </c>
      <c r="G5049" s="167" t="str">
        <f>IF('Lineær programmering opg 4'!$D$7=0,"-",((-A5049+'Lineær programmering opg 4'!$M$7)/'Lineær programmering opg 4'!$K$7)*-1)</f>
        <v>-</v>
      </c>
      <c r="H5049" s="167" t="str">
        <f>IF('Lineær programmering opg 4'!$C$8=0,"-",((-A5049+'Lineær programmering opg 4'!$M$8)/'Lineær programmering opg 4'!$K$8)*-1)</f>
        <v>-</v>
      </c>
      <c r="I5049" s="167" t="str">
        <f>IF('Lineær programmering opg 4'!$D$8=0,"-",'Lineær programmering opg 4'!$G$8)</f>
        <v>-</v>
      </c>
      <c r="J5049" s="295">
        <f>A5049*'Lineær programmering opg 4'!$C$11+Datatabel!C5049*'Lineær programmering opg 4'!$D$11</f>
        <v>43513.799999999828</v>
      </c>
      <c r="K5049" s="9">
        <f t="shared" si="392"/>
        <v>0</v>
      </c>
      <c r="L5049" s="9">
        <f t="shared" si="393"/>
        <v>0</v>
      </c>
    </row>
    <row r="5050" spans="1:12" ht="15" x14ac:dyDescent="0.25">
      <c r="A5050" s="167">
        <f t="shared" si="391"/>
        <v>118.87200000001334</v>
      </c>
      <c r="B5050" s="325">
        <f t="shared" si="394"/>
        <v>0.49530000000005558</v>
      </c>
      <c r="C5050" s="167">
        <f t="shared" si="390"/>
        <v>210.84599999998997</v>
      </c>
      <c r="D5050" s="167">
        <f>IF('Lineær programmering opg 4'!$M$4=0,"-",(-A5050+'Lineær programmering opg 4'!$M$4)/'Lineær programmering opg 4'!$K$4*-1)</f>
        <v>242.25599999997331</v>
      </c>
      <c r="E5050" s="167">
        <f>IF('Lineær programmering opg 4'!$M$5=0,"-",(-A5050+'Lineær programmering opg 4'!$M$5)/'Lineær programmering opg 4'!$K$5*-1)</f>
        <v>210.84599999998997</v>
      </c>
      <c r="F5050" s="167" t="str">
        <f>IF('Lineær programmering opg 4'!$E$6=0,"-",(-A5050+'Lineær programmering opg 4'!$M$6)/'Lineær programmering opg 4'!$K$6*-1)</f>
        <v>-</v>
      </c>
      <c r="G5050" s="167" t="str">
        <f>IF('Lineær programmering opg 4'!$D$7=0,"-",((-A5050+'Lineær programmering opg 4'!$M$7)/'Lineær programmering opg 4'!$K$7)*-1)</f>
        <v>-</v>
      </c>
      <c r="H5050" s="167" t="str">
        <f>IF('Lineær programmering opg 4'!$C$8=0,"-",((-A5050+'Lineær programmering opg 4'!$M$8)/'Lineær programmering opg 4'!$K$8)*-1)</f>
        <v>-</v>
      </c>
      <c r="I5050" s="167" t="str">
        <f>IF('Lineær programmering opg 4'!$D$8=0,"-",'Lineær programmering opg 4'!$G$8)</f>
        <v>-</v>
      </c>
      <c r="J5050" s="295">
        <f>A5050*'Lineær programmering opg 4'!$C$11+Datatabel!C5050*'Lineær programmering opg 4'!$D$11</f>
        <v>43514.099999999831</v>
      </c>
      <c r="K5050" s="9">
        <f t="shared" si="392"/>
        <v>0</v>
      </c>
      <c r="L5050" s="9">
        <f t="shared" si="393"/>
        <v>0</v>
      </c>
    </row>
    <row r="5051" spans="1:12" ht="15" x14ac:dyDescent="0.25">
      <c r="A5051" s="167">
        <f t="shared" si="391"/>
        <v>118.84800000001334</v>
      </c>
      <c r="B5051" s="325">
        <f t="shared" si="394"/>
        <v>0.4952000000000556</v>
      </c>
      <c r="C5051" s="167">
        <f t="shared" si="390"/>
        <v>210.86399999998997</v>
      </c>
      <c r="D5051" s="167">
        <f>IF('Lineær programmering opg 4'!$M$4=0,"-",(-A5051+'Lineær programmering opg 4'!$M$4)/'Lineær programmering opg 4'!$K$4*-1)</f>
        <v>242.30399999997331</v>
      </c>
      <c r="E5051" s="167">
        <f>IF('Lineær programmering opg 4'!$M$5=0,"-",(-A5051+'Lineær programmering opg 4'!$M$5)/'Lineær programmering opg 4'!$K$5*-1)</f>
        <v>210.86399999998997</v>
      </c>
      <c r="F5051" s="167" t="str">
        <f>IF('Lineær programmering opg 4'!$E$6=0,"-",(-A5051+'Lineær programmering opg 4'!$M$6)/'Lineær programmering opg 4'!$K$6*-1)</f>
        <v>-</v>
      </c>
      <c r="G5051" s="167" t="str">
        <f>IF('Lineær programmering opg 4'!$D$7=0,"-",((-A5051+'Lineær programmering opg 4'!$M$7)/'Lineær programmering opg 4'!$K$7)*-1)</f>
        <v>-</v>
      </c>
      <c r="H5051" s="167" t="str">
        <f>IF('Lineær programmering opg 4'!$C$8=0,"-",((-A5051+'Lineær programmering opg 4'!$M$8)/'Lineær programmering opg 4'!$K$8)*-1)</f>
        <v>-</v>
      </c>
      <c r="I5051" s="167" t="str">
        <f>IF('Lineær programmering opg 4'!$D$8=0,"-",'Lineær programmering opg 4'!$G$8)</f>
        <v>-</v>
      </c>
      <c r="J5051" s="295">
        <f>A5051*'Lineær programmering opg 4'!$C$11+Datatabel!C5051*'Lineær programmering opg 4'!$D$11</f>
        <v>43514.399999999834</v>
      </c>
      <c r="K5051" s="9">
        <f t="shared" si="392"/>
        <v>0</v>
      </c>
      <c r="L5051" s="9">
        <f t="shared" si="393"/>
        <v>0</v>
      </c>
    </row>
    <row r="5052" spans="1:12" ht="15" x14ac:dyDescent="0.25">
      <c r="A5052" s="167">
        <f t="shared" si="391"/>
        <v>118.82400000001334</v>
      </c>
      <c r="B5052" s="325">
        <f t="shared" si="394"/>
        <v>0.49510000000005561</v>
      </c>
      <c r="C5052" s="167">
        <f t="shared" si="390"/>
        <v>210.88199999998997</v>
      </c>
      <c r="D5052" s="167">
        <f>IF('Lineær programmering opg 4'!$M$4=0,"-",(-A5052+'Lineær programmering opg 4'!$M$4)/'Lineær programmering opg 4'!$K$4*-1)</f>
        <v>242.35199999997332</v>
      </c>
      <c r="E5052" s="167">
        <f>IF('Lineær programmering opg 4'!$M$5=0,"-",(-A5052+'Lineær programmering opg 4'!$M$5)/'Lineær programmering opg 4'!$K$5*-1)</f>
        <v>210.88199999998997</v>
      </c>
      <c r="F5052" s="167" t="str">
        <f>IF('Lineær programmering opg 4'!$E$6=0,"-",(-A5052+'Lineær programmering opg 4'!$M$6)/'Lineær programmering opg 4'!$K$6*-1)</f>
        <v>-</v>
      </c>
      <c r="G5052" s="167" t="str">
        <f>IF('Lineær programmering opg 4'!$D$7=0,"-",((-A5052+'Lineær programmering opg 4'!$M$7)/'Lineær programmering opg 4'!$K$7)*-1)</f>
        <v>-</v>
      </c>
      <c r="H5052" s="167" t="str">
        <f>IF('Lineær programmering opg 4'!$C$8=0,"-",((-A5052+'Lineær programmering opg 4'!$M$8)/'Lineær programmering opg 4'!$K$8)*-1)</f>
        <v>-</v>
      </c>
      <c r="I5052" s="167" t="str">
        <f>IF('Lineær programmering opg 4'!$D$8=0,"-",'Lineær programmering opg 4'!$G$8)</f>
        <v>-</v>
      </c>
      <c r="J5052" s="295">
        <f>A5052*'Lineær programmering opg 4'!$C$11+Datatabel!C5052*'Lineær programmering opg 4'!$D$11</f>
        <v>43514.69999999983</v>
      </c>
      <c r="K5052" s="9">
        <f t="shared" si="392"/>
        <v>0</v>
      </c>
      <c r="L5052" s="9">
        <f t="shared" si="393"/>
        <v>0</v>
      </c>
    </row>
    <row r="5053" spans="1:12" ht="15" x14ac:dyDescent="0.25">
      <c r="A5053" s="167">
        <f t="shared" si="391"/>
        <v>118.80000000001334</v>
      </c>
      <c r="B5053" s="325">
        <f t="shared" si="394"/>
        <v>0.49500000000005562</v>
      </c>
      <c r="C5053" s="167">
        <f t="shared" si="390"/>
        <v>210.89999999998997</v>
      </c>
      <c r="D5053" s="167">
        <f>IF('Lineær programmering opg 4'!$M$4=0,"-",(-A5053+'Lineær programmering opg 4'!$M$4)/'Lineær programmering opg 4'!$K$4*-1)</f>
        <v>242.39999999997332</v>
      </c>
      <c r="E5053" s="167">
        <f>IF('Lineær programmering opg 4'!$M$5=0,"-",(-A5053+'Lineær programmering opg 4'!$M$5)/'Lineær programmering opg 4'!$K$5*-1)</f>
        <v>210.89999999998997</v>
      </c>
      <c r="F5053" s="167" t="str">
        <f>IF('Lineær programmering opg 4'!$E$6=0,"-",(-A5053+'Lineær programmering opg 4'!$M$6)/'Lineær programmering opg 4'!$K$6*-1)</f>
        <v>-</v>
      </c>
      <c r="G5053" s="167" t="str">
        <f>IF('Lineær programmering opg 4'!$D$7=0,"-",((-A5053+'Lineær programmering opg 4'!$M$7)/'Lineær programmering opg 4'!$K$7)*-1)</f>
        <v>-</v>
      </c>
      <c r="H5053" s="167" t="str">
        <f>IF('Lineær programmering opg 4'!$C$8=0,"-",((-A5053+'Lineær programmering opg 4'!$M$8)/'Lineær programmering opg 4'!$K$8)*-1)</f>
        <v>-</v>
      </c>
      <c r="I5053" s="167" t="str">
        <f>IF('Lineær programmering opg 4'!$D$8=0,"-",'Lineær programmering opg 4'!$G$8)</f>
        <v>-</v>
      </c>
      <c r="J5053" s="295">
        <f>A5053*'Lineær programmering opg 4'!$C$11+Datatabel!C5053*'Lineær programmering opg 4'!$D$11</f>
        <v>43514.999999999833</v>
      </c>
      <c r="K5053" s="9">
        <f t="shared" si="392"/>
        <v>0</v>
      </c>
      <c r="L5053" s="9">
        <f t="shared" si="393"/>
        <v>0</v>
      </c>
    </row>
    <row r="5054" spans="1:12" ht="15" x14ac:dyDescent="0.25">
      <c r="A5054" s="167">
        <f t="shared" si="391"/>
        <v>118.77600000001335</v>
      </c>
      <c r="B5054" s="325">
        <f t="shared" si="394"/>
        <v>0.49490000000005563</v>
      </c>
      <c r="C5054" s="167">
        <f t="shared" si="390"/>
        <v>210.91799999998997</v>
      </c>
      <c r="D5054" s="167">
        <f>IF('Lineær programmering opg 4'!$M$4=0,"-",(-A5054+'Lineær programmering opg 4'!$M$4)/'Lineær programmering opg 4'!$K$4*-1)</f>
        <v>242.44799999997329</v>
      </c>
      <c r="E5054" s="167">
        <f>IF('Lineær programmering opg 4'!$M$5=0,"-",(-A5054+'Lineær programmering opg 4'!$M$5)/'Lineær programmering opg 4'!$K$5*-1)</f>
        <v>210.91799999998997</v>
      </c>
      <c r="F5054" s="167" t="str">
        <f>IF('Lineær programmering opg 4'!$E$6=0,"-",(-A5054+'Lineær programmering opg 4'!$M$6)/'Lineær programmering opg 4'!$K$6*-1)</f>
        <v>-</v>
      </c>
      <c r="G5054" s="167" t="str">
        <f>IF('Lineær programmering opg 4'!$D$7=0,"-",((-A5054+'Lineær programmering opg 4'!$M$7)/'Lineær programmering opg 4'!$K$7)*-1)</f>
        <v>-</v>
      </c>
      <c r="H5054" s="167" t="str">
        <f>IF('Lineær programmering opg 4'!$C$8=0,"-",((-A5054+'Lineær programmering opg 4'!$M$8)/'Lineær programmering opg 4'!$K$8)*-1)</f>
        <v>-</v>
      </c>
      <c r="I5054" s="167" t="str">
        <f>IF('Lineær programmering opg 4'!$D$8=0,"-",'Lineær programmering opg 4'!$G$8)</f>
        <v>-</v>
      </c>
      <c r="J5054" s="295">
        <f>A5054*'Lineær programmering opg 4'!$C$11+Datatabel!C5054*'Lineær programmering opg 4'!$D$11</f>
        <v>43515.299999999828</v>
      </c>
      <c r="K5054" s="9">
        <f t="shared" si="392"/>
        <v>0</v>
      </c>
      <c r="L5054" s="9">
        <f t="shared" si="393"/>
        <v>0</v>
      </c>
    </row>
    <row r="5055" spans="1:12" ht="15" x14ac:dyDescent="0.25">
      <c r="A5055" s="167">
        <f t="shared" si="391"/>
        <v>118.75200000001335</v>
      </c>
      <c r="B5055" s="325">
        <f t="shared" si="394"/>
        <v>0.49480000000005564</v>
      </c>
      <c r="C5055" s="167">
        <f t="shared" si="390"/>
        <v>210.93599999998997</v>
      </c>
      <c r="D5055" s="167">
        <f>IF('Lineær programmering opg 4'!$M$4=0,"-",(-A5055+'Lineær programmering opg 4'!$M$4)/'Lineær programmering opg 4'!$K$4*-1)</f>
        <v>242.49599999997329</v>
      </c>
      <c r="E5055" s="167">
        <f>IF('Lineær programmering opg 4'!$M$5=0,"-",(-A5055+'Lineær programmering opg 4'!$M$5)/'Lineær programmering opg 4'!$K$5*-1)</f>
        <v>210.93599999998997</v>
      </c>
      <c r="F5055" s="167" t="str">
        <f>IF('Lineær programmering opg 4'!$E$6=0,"-",(-A5055+'Lineær programmering opg 4'!$M$6)/'Lineær programmering opg 4'!$K$6*-1)</f>
        <v>-</v>
      </c>
      <c r="G5055" s="167" t="str">
        <f>IF('Lineær programmering opg 4'!$D$7=0,"-",((-A5055+'Lineær programmering opg 4'!$M$7)/'Lineær programmering opg 4'!$K$7)*-1)</f>
        <v>-</v>
      </c>
      <c r="H5055" s="167" t="str">
        <f>IF('Lineær programmering opg 4'!$C$8=0,"-",((-A5055+'Lineær programmering opg 4'!$M$8)/'Lineær programmering opg 4'!$K$8)*-1)</f>
        <v>-</v>
      </c>
      <c r="I5055" s="167" t="str">
        <f>IF('Lineær programmering opg 4'!$D$8=0,"-",'Lineær programmering opg 4'!$G$8)</f>
        <v>-</v>
      </c>
      <c r="J5055" s="295">
        <f>A5055*'Lineær programmering opg 4'!$C$11+Datatabel!C5055*'Lineær programmering opg 4'!$D$11</f>
        <v>43515.599999999831</v>
      </c>
      <c r="K5055" s="9">
        <f t="shared" si="392"/>
        <v>0</v>
      </c>
      <c r="L5055" s="9">
        <f t="shared" si="393"/>
        <v>0</v>
      </c>
    </row>
    <row r="5056" spans="1:12" ht="15" x14ac:dyDescent="0.25">
      <c r="A5056" s="167">
        <f t="shared" si="391"/>
        <v>118.72800000001335</v>
      </c>
      <c r="B5056" s="325">
        <f t="shared" si="394"/>
        <v>0.49470000000005565</v>
      </c>
      <c r="C5056" s="167">
        <f t="shared" si="390"/>
        <v>210.95399999998997</v>
      </c>
      <c r="D5056" s="167">
        <f>IF('Lineær programmering opg 4'!$M$4=0,"-",(-A5056+'Lineær programmering opg 4'!$M$4)/'Lineær programmering opg 4'!$K$4*-1)</f>
        <v>242.54399999997329</v>
      </c>
      <c r="E5056" s="167">
        <f>IF('Lineær programmering opg 4'!$M$5=0,"-",(-A5056+'Lineær programmering opg 4'!$M$5)/'Lineær programmering opg 4'!$K$5*-1)</f>
        <v>210.95399999998997</v>
      </c>
      <c r="F5056" s="167" t="str">
        <f>IF('Lineær programmering opg 4'!$E$6=0,"-",(-A5056+'Lineær programmering opg 4'!$M$6)/'Lineær programmering opg 4'!$K$6*-1)</f>
        <v>-</v>
      </c>
      <c r="G5056" s="167" t="str">
        <f>IF('Lineær programmering opg 4'!$D$7=0,"-",((-A5056+'Lineær programmering opg 4'!$M$7)/'Lineær programmering opg 4'!$K$7)*-1)</f>
        <v>-</v>
      </c>
      <c r="H5056" s="167" t="str">
        <f>IF('Lineær programmering opg 4'!$C$8=0,"-",((-A5056+'Lineær programmering opg 4'!$M$8)/'Lineær programmering opg 4'!$K$8)*-1)</f>
        <v>-</v>
      </c>
      <c r="I5056" s="167" t="str">
        <f>IF('Lineær programmering opg 4'!$D$8=0,"-",'Lineær programmering opg 4'!$G$8)</f>
        <v>-</v>
      </c>
      <c r="J5056" s="295">
        <f>A5056*'Lineær programmering opg 4'!$C$11+Datatabel!C5056*'Lineær programmering opg 4'!$D$11</f>
        <v>43515.899999999834</v>
      </c>
      <c r="K5056" s="9">
        <f t="shared" si="392"/>
        <v>0</v>
      </c>
      <c r="L5056" s="9">
        <f t="shared" si="393"/>
        <v>0</v>
      </c>
    </row>
    <row r="5057" spans="1:12" ht="15" x14ac:dyDescent="0.25">
      <c r="A5057" s="167">
        <f t="shared" si="391"/>
        <v>118.70400000001337</v>
      </c>
      <c r="B5057" s="325">
        <f t="shared" si="394"/>
        <v>0.49460000000005566</v>
      </c>
      <c r="C5057" s="167">
        <f t="shared" si="390"/>
        <v>210.97199999998998</v>
      </c>
      <c r="D5057" s="167">
        <f>IF('Lineær programmering opg 4'!$M$4=0,"-",(-A5057+'Lineær programmering opg 4'!$M$4)/'Lineær programmering opg 4'!$K$4*-1)</f>
        <v>242.59199999997327</v>
      </c>
      <c r="E5057" s="167">
        <f>IF('Lineær programmering opg 4'!$M$5=0,"-",(-A5057+'Lineær programmering opg 4'!$M$5)/'Lineær programmering opg 4'!$K$5*-1)</f>
        <v>210.97199999998998</v>
      </c>
      <c r="F5057" s="167" t="str">
        <f>IF('Lineær programmering opg 4'!$E$6=0,"-",(-A5057+'Lineær programmering opg 4'!$M$6)/'Lineær programmering opg 4'!$K$6*-1)</f>
        <v>-</v>
      </c>
      <c r="G5057" s="167" t="str">
        <f>IF('Lineær programmering opg 4'!$D$7=0,"-",((-A5057+'Lineær programmering opg 4'!$M$7)/'Lineær programmering opg 4'!$K$7)*-1)</f>
        <v>-</v>
      </c>
      <c r="H5057" s="167" t="str">
        <f>IF('Lineær programmering opg 4'!$C$8=0,"-",((-A5057+'Lineær programmering opg 4'!$M$8)/'Lineær programmering opg 4'!$K$8)*-1)</f>
        <v>-</v>
      </c>
      <c r="I5057" s="167" t="str">
        <f>IF('Lineær programmering opg 4'!$D$8=0,"-",'Lineær programmering opg 4'!$G$8)</f>
        <v>-</v>
      </c>
      <c r="J5057" s="295">
        <f>A5057*'Lineær programmering opg 4'!$C$11+Datatabel!C5057*'Lineær programmering opg 4'!$D$11</f>
        <v>43516.199999999837</v>
      </c>
      <c r="K5057" s="9">
        <f t="shared" si="392"/>
        <v>0</v>
      </c>
      <c r="L5057" s="9">
        <f t="shared" si="393"/>
        <v>0</v>
      </c>
    </row>
    <row r="5058" spans="1:12" ht="15" x14ac:dyDescent="0.25">
      <c r="A5058" s="167">
        <f t="shared" si="391"/>
        <v>118.68000000001337</v>
      </c>
      <c r="B5058" s="325">
        <f t="shared" si="394"/>
        <v>0.49450000000005567</v>
      </c>
      <c r="C5058" s="167">
        <f t="shared" si="390"/>
        <v>210.98999999998998</v>
      </c>
      <c r="D5058" s="167">
        <f>IF('Lineær programmering opg 4'!$M$4=0,"-",(-A5058+'Lineær programmering opg 4'!$M$4)/'Lineær programmering opg 4'!$K$4*-1)</f>
        <v>242.63999999997327</v>
      </c>
      <c r="E5058" s="167">
        <f>IF('Lineær programmering opg 4'!$M$5=0,"-",(-A5058+'Lineær programmering opg 4'!$M$5)/'Lineær programmering opg 4'!$K$5*-1)</f>
        <v>210.98999999998998</v>
      </c>
      <c r="F5058" s="167" t="str">
        <f>IF('Lineær programmering opg 4'!$E$6=0,"-",(-A5058+'Lineær programmering opg 4'!$M$6)/'Lineær programmering opg 4'!$K$6*-1)</f>
        <v>-</v>
      </c>
      <c r="G5058" s="167" t="str">
        <f>IF('Lineær programmering opg 4'!$D$7=0,"-",((-A5058+'Lineær programmering opg 4'!$M$7)/'Lineær programmering opg 4'!$K$7)*-1)</f>
        <v>-</v>
      </c>
      <c r="H5058" s="167" t="str">
        <f>IF('Lineær programmering opg 4'!$C$8=0,"-",((-A5058+'Lineær programmering opg 4'!$M$8)/'Lineær programmering opg 4'!$K$8)*-1)</f>
        <v>-</v>
      </c>
      <c r="I5058" s="167" t="str">
        <f>IF('Lineær programmering opg 4'!$D$8=0,"-",'Lineær programmering opg 4'!$G$8)</f>
        <v>-</v>
      </c>
      <c r="J5058" s="295">
        <f>A5058*'Lineær programmering opg 4'!$C$11+Datatabel!C5058*'Lineær programmering opg 4'!$D$11</f>
        <v>43516.499999999833</v>
      </c>
      <c r="K5058" s="9">
        <f t="shared" si="392"/>
        <v>0</v>
      </c>
      <c r="L5058" s="9">
        <f t="shared" si="393"/>
        <v>0</v>
      </c>
    </row>
    <row r="5059" spans="1:12" ht="15" x14ac:dyDescent="0.25">
      <c r="A5059" s="167">
        <f t="shared" si="391"/>
        <v>118.65600000001336</v>
      </c>
      <c r="B5059" s="325">
        <f t="shared" si="394"/>
        <v>0.49440000000005568</v>
      </c>
      <c r="C5059" s="167">
        <f t="shared" ref="C5059:C5122" si="395">MIN(D5059,E5059,F5059,G5059,H5059,I5059)</f>
        <v>211.00799999998998</v>
      </c>
      <c r="D5059" s="167">
        <f>IF('Lineær programmering opg 4'!$M$4=0,"-",(-A5059+'Lineær programmering opg 4'!$M$4)/'Lineær programmering opg 4'!$K$4*-1)</f>
        <v>242.68799999997327</v>
      </c>
      <c r="E5059" s="167">
        <f>IF('Lineær programmering opg 4'!$M$5=0,"-",(-A5059+'Lineær programmering opg 4'!$M$5)/'Lineær programmering opg 4'!$K$5*-1)</f>
        <v>211.00799999998998</v>
      </c>
      <c r="F5059" s="167" t="str">
        <f>IF('Lineær programmering opg 4'!$E$6=0,"-",(-A5059+'Lineær programmering opg 4'!$M$6)/'Lineær programmering opg 4'!$K$6*-1)</f>
        <v>-</v>
      </c>
      <c r="G5059" s="167" t="str">
        <f>IF('Lineær programmering opg 4'!$D$7=0,"-",((-A5059+'Lineær programmering opg 4'!$M$7)/'Lineær programmering opg 4'!$K$7)*-1)</f>
        <v>-</v>
      </c>
      <c r="H5059" s="167" t="str">
        <f>IF('Lineær programmering opg 4'!$C$8=0,"-",((-A5059+'Lineær programmering opg 4'!$M$8)/'Lineær programmering opg 4'!$K$8)*-1)</f>
        <v>-</v>
      </c>
      <c r="I5059" s="167" t="str">
        <f>IF('Lineær programmering opg 4'!$D$8=0,"-",'Lineær programmering opg 4'!$G$8)</f>
        <v>-</v>
      </c>
      <c r="J5059" s="295">
        <f>A5059*'Lineær programmering opg 4'!$C$11+Datatabel!C5059*'Lineær programmering opg 4'!$D$11</f>
        <v>43516.799999999836</v>
      </c>
      <c r="K5059" s="9">
        <f t="shared" si="392"/>
        <v>0</v>
      </c>
      <c r="L5059" s="9">
        <f t="shared" si="393"/>
        <v>0</v>
      </c>
    </row>
    <row r="5060" spans="1:12" ht="15" x14ac:dyDescent="0.25">
      <c r="A5060" s="167">
        <f t="shared" ref="A5060:A5123" si="396">$A$3*B5060</f>
        <v>118.63200000001336</v>
      </c>
      <c r="B5060" s="325">
        <f t="shared" si="394"/>
        <v>0.49430000000005569</v>
      </c>
      <c r="C5060" s="167">
        <f t="shared" si="395"/>
        <v>211.02599999998998</v>
      </c>
      <c r="D5060" s="167">
        <f>IF('Lineær programmering opg 4'!$M$4=0,"-",(-A5060+'Lineær programmering opg 4'!$M$4)/'Lineær programmering opg 4'!$K$4*-1)</f>
        <v>242.73599999997327</v>
      </c>
      <c r="E5060" s="167">
        <f>IF('Lineær programmering opg 4'!$M$5=0,"-",(-A5060+'Lineær programmering opg 4'!$M$5)/'Lineær programmering opg 4'!$K$5*-1)</f>
        <v>211.02599999998998</v>
      </c>
      <c r="F5060" s="167" t="str">
        <f>IF('Lineær programmering opg 4'!$E$6=0,"-",(-A5060+'Lineær programmering opg 4'!$M$6)/'Lineær programmering opg 4'!$K$6*-1)</f>
        <v>-</v>
      </c>
      <c r="G5060" s="167" t="str">
        <f>IF('Lineær programmering opg 4'!$D$7=0,"-",((-A5060+'Lineær programmering opg 4'!$M$7)/'Lineær programmering opg 4'!$K$7)*-1)</f>
        <v>-</v>
      </c>
      <c r="H5060" s="167" t="str">
        <f>IF('Lineær programmering opg 4'!$C$8=0,"-",((-A5060+'Lineær programmering opg 4'!$M$8)/'Lineær programmering opg 4'!$K$8)*-1)</f>
        <v>-</v>
      </c>
      <c r="I5060" s="167" t="str">
        <f>IF('Lineær programmering opg 4'!$D$8=0,"-",'Lineær programmering opg 4'!$G$8)</f>
        <v>-</v>
      </c>
      <c r="J5060" s="295">
        <f>A5060*'Lineær programmering opg 4'!$C$11+Datatabel!C5060*'Lineær programmering opg 4'!$D$11</f>
        <v>43517.099999999831</v>
      </c>
      <c r="K5060" s="9">
        <f t="shared" ref="K5060:K5123" si="397">IF($J$10004=J5060,A5060,0)</f>
        <v>0</v>
      </c>
      <c r="L5060" s="9">
        <f t="shared" ref="L5060:L5123" si="398">IF(J5060=$J$10004,C5060,0)</f>
        <v>0</v>
      </c>
    </row>
    <row r="5061" spans="1:12" ht="15" x14ac:dyDescent="0.25">
      <c r="A5061" s="167">
        <f t="shared" si="396"/>
        <v>118.60800000001336</v>
      </c>
      <c r="B5061" s="325">
        <f t="shared" ref="B5061:B5124" si="399">B5060-0.01%</f>
        <v>0.49420000000005571</v>
      </c>
      <c r="C5061" s="167">
        <f t="shared" si="395"/>
        <v>211.04399999998998</v>
      </c>
      <c r="D5061" s="167">
        <f>IF('Lineær programmering opg 4'!$M$4=0,"-",(-A5061+'Lineær programmering opg 4'!$M$4)/'Lineær programmering opg 4'!$K$4*-1)</f>
        <v>242.78399999997328</v>
      </c>
      <c r="E5061" s="167">
        <f>IF('Lineær programmering opg 4'!$M$5=0,"-",(-A5061+'Lineær programmering opg 4'!$M$5)/'Lineær programmering opg 4'!$K$5*-1)</f>
        <v>211.04399999998998</v>
      </c>
      <c r="F5061" s="167" t="str">
        <f>IF('Lineær programmering opg 4'!$E$6=0,"-",(-A5061+'Lineær programmering opg 4'!$M$6)/'Lineær programmering opg 4'!$K$6*-1)</f>
        <v>-</v>
      </c>
      <c r="G5061" s="167" t="str">
        <f>IF('Lineær programmering opg 4'!$D$7=0,"-",((-A5061+'Lineær programmering opg 4'!$M$7)/'Lineær programmering opg 4'!$K$7)*-1)</f>
        <v>-</v>
      </c>
      <c r="H5061" s="167" t="str">
        <f>IF('Lineær programmering opg 4'!$C$8=0,"-",((-A5061+'Lineær programmering opg 4'!$M$8)/'Lineær programmering opg 4'!$K$8)*-1)</f>
        <v>-</v>
      </c>
      <c r="I5061" s="167" t="str">
        <f>IF('Lineær programmering opg 4'!$D$8=0,"-",'Lineær programmering opg 4'!$G$8)</f>
        <v>-</v>
      </c>
      <c r="J5061" s="295">
        <f>A5061*'Lineær programmering opg 4'!$C$11+Datatabel!C5061*'Lineær programmering opg 4'!$D$11</f>
        <v>43517.399999999834</v>
      </c>
      <c r="K5061" s="9">
        <f t="shared" si="397"/>
        <v>0</v>
      </c>
      <c r="L5061" s="9">
        <f t="shared" si="398"/>
        <v>0</v>
      </c>
    </row>
    <row r="5062" spans="1:12" ht="15" x14ac:dyDescent="0.25">
      <c r="A5062" s="167">
        <f t="shared" si="396"/>
        <v>118.58400000001338</v>
      </c>
      <c r="B5062" s="325">
        <f t="shared" si="399"/>
        <v>0.49410000000005572</v>
      </c>
      <c r="C5062" s="167">
        <f t="shared" si="395"/>
        <v>211.06199999998998</v>
      </c>
      <c r="D5062" s="167">
        <f>IF('Lineær programmering opg 4'!$M$4=0,"-",(-A5062+'Lineær programmering opg 4'!$M$4)/'Lineær programmering opg 4'!$K$4*-1)</f>
        <v>242.83199999997325</v>
      </c>
      <c r="E5062" s="167">
        <f>IF('Lineær programmering opg 4'!$M$5=0,"-",(-A5062+'Lineær programmering opg 4'!$M$5)/'Lineær programmering opg 4'!$K$5*-1)</f>
        <v>211.06199999998998</v>
      </c>
      <c r="F5062" s="167" t="str">
        <f>IF('Lineær programmering opg 4'!$E$6=0,"-",(-A5062+'Lineær programmering opg 4'!$M$6)/'Lineær programmering opg 4'!$K$6*-1)</f>
        <v>-</v>
      </c>
      <c r="G5062" s="167" t="str">
        <f>IF('Lineær programmering opg 4'!$D$7=0,"-",((-A5062+'Lineær programmering opg 4'!$M$7)/'Lineær programmering opg 4'!$K$7)*-1)</f>
        <v>-</v>
      </c>
      <c r="H5062" s="167" t="str">
        <f>IF('Lineær programmering opg 4'!$C$8=0,"-",((-A5062+'Lineær programmering opg 4'!$M$8)/'Lineær programmering opg 4'!$K$8)*-1)</f>
        <v>-</v>
      </c>
      <c r="I5062" s="167" t="str">
        <f>IF('Lineær programmering opg 4'!$D$8=0,"-",'Lineær programmering opg 4'!$G$8)</f>
        <v>-</v>
      </c>
      <c r="J5062" s="295">
        <f>A5062*'Lineær programmering opg 4'!$C$11+Datatabel!C5062*'Lineær programmering opg 4'!$D$11</f>
        <v>43517.699999999837</v>
      </c>
      <c r="K5062" s="9">
        <f t="shared" si="397"/>
        <v>0</v>
      </c>
      <c r="L5062" s="9">
        <f t="shared" si="398"/>
        <v>0</v>
      </c>
    </row>
    <row r="5063" spans="1:12" ht="15" x14ac:dyDescent="0.25">
      <c r="A5063" s="167">
        <f t="shared" si="396"/>
        <v>118.56000000001337</v>
      </c>
      <c r="B5063" s="325">
        <f t="shared" si="399"/>
        <v>0.49400000000005573</v>
      </c>
      <c r="C5063" s="167">
        <f t="shared" si="395"/>
        <v>211.07999999998998</v>
      </c>
      <c r="D5063" s="167">
        <f>IF('Lineær programmering opg 4'!$M$4=0,"-",(-A5063+'Lineær programmering opg 4'!$M$4)/'Lineær programmering opg 4'!$K$4*-1)</f>
        <v>242.87999999997325</v>
      </c>
      <c r="E5063" s="167">
        <f>IF('Lineær programmering opg 4'!$M$5=0,"-",(-A5063+'Lineær programmering opg 4'!$M$5)/'Lineær programmering opg 4'!$K$5*-1)</f>
        <v>211.07999999998998</v>
      </c>
      <c r="F5063" s="167" t="str">
        <f>IF('Lineær programmering opg 4'!$E$6=0,"-",(-A5063+'Lineær programmering opg 4'!$M$6)/'Lineær programmering opg 4'!$K$6*-1)</f>
        <v>-</v>
      </c>
      <c r="G5063" s="167" t="str">
        <f>IF('Lineær programmering opg 4'!$D$7=0,"-",((-A5063+'Lineær programmering opg 4'!$M$7)/'Lineær programmering opg 4'!$K$7)*-1)</f>
        <v>-</v>
      </c>
      <c r="H5063" s="167" t="str">
        <f>IF('Lineær programmering opg 4'!$C$8=0,"-",((-A5063+'Lineær programmering opg 4'!$M$8)/'Lineær programmering opg 4'!$K$8)*-1)</f>
        <v>-</v>
      </c>
      <c r="I5063" s="167" t="str">
        <f>IF('Lineær programmering opg 4'!$D$8=0,"-",'Lineær programmering opg 4'!$G$8)</f>
        <v>-</v>
      </c>
      <c r="J5063" s="295">
        <f>A5063*'Lineær programmering opg 4'!$C$11+Datatabel!C5063*'Lineær programmering opg 4'!$D$11</f>
        <v>43517.999999999833</v>
      </c>
      <c r="K5063" s="9">
        <f t="shared" si="397"/>
        <v>0</v>
      </c>
      <c r="L5063" s="9">
        <f t="shared" si="398"/>
        <v>0</v>
      </c>
    </row>
    <row r="5064" spans="1:12" ht="15" x14ac:dyDescent="0.25">
      <c r="A5064" s="167">
        <f t="shared" si="396"/>
        <v>118.53600000001337</v>
      </c>
      <c r="B5064" s="325">
        <f t="shared" si="399"/>
        <v>0.49390000000005574</v>
      </c>
      <c r="C5064" s="167">
        <f t="shared" si="395"/>
        <v>211.09799999998998</v>
      </c>
      <c r="D5064" s="167">
        <f>IF('Lineær programmering opg 4'!$M$4=0,"-",(-A5064+'Lineær programmering opg 4'!$M$4)/'Lineær programmering opg 4'!$K$4*-1)</f>
        <v>242.92799999997325</v>
      </c>
      <c r="E5064" s="167">
        <f>IF('Lineær programmering opg 4'!$M$5=0,"-",(-A5064+'Lineær programmering opg 4'!$M$5)/'Lineær programmering opg 4'!$K$5*-1)</f>
        <v>211.09799999998998</v>
      </c>
      <c r="F5064" s="167" t="str">
        <f>IF('Lineær programmering opg 4'!$E$6=0,"-",(-A5064+'Lineær programmering opg 4'!$M$6)/'Lineær programmering opg 4'!$K$6*-1)</f>
        <v>-</v>
      </c>
      <c r="G5064" s="167" t="str">
        <f>IF('Lineær programmering opg 4'!$D$7=0,"-",((-A5064+'Lineær programmering opg 4'!$M$7)/'Lineær programmering opg 4'!$K$7)*-1)</f>
        <v>-</v>
      </c>
      <c r="H5064" s="167" t="str">
        <f>IF('Lineær programmering opg 4'!$C$8=0,"-",((-A5064+'Lineær programmering opg 4'!$M$8)/'Lineær programmering opg 4'!$K$8)*-1)</f>
        <v>-</v>
      </c>
      <c r="I5064" s="167" t="str">
        <f>IF('Lineær programmering opg 4'!$D$8=0,"-",'Lineær programmering opg 4'!$G$8)</f>
        <v>-</v>
      </c>
      <c r="J5064" s="295">
        <f>A5064*'Lineær programmering opg 4'!$C$11+Datatabel!C5064*'Lineær programmering opg 4'!$D$11</f>
        <v>43518.299999999836</v>
      </c>
      <c r="K5064" s="9">
        <f t="shared" si="397"/>
        <v>0</v>
      </c>
      <c r="L5064" s="9">
        <f t="shared" si="398"/>
        <v>0</v>
      </c>
    </row>
    <row r="5065" spans="1:12" ht="15" x14ac:dyDescent="0.25">
      <c r="A5065" s="167">
        <f t="shared" si="396"/>
        <v>118.51200000001339</v>
      </c>
      <c r="B5065" s="325">
        <f t="shared" si="399"/>
        <v>0.49380000000005575</v>
      </c>
      <c r="C5065" s="167">
        <f t="shared" si="395"/>
        <v>211.11599999998998</v>
      </c>
      <c r="D5065" s="167">
        <f>IF('Lineær programmering opg 4'!$M$4=0,"-",(-A5065+'Lineær programmering opg 4'!$M$4)/'Lineær programmering opg 4'!$K$4*-1)</f>
        <v>242.97599999997323</v>
      </c>
      <c r="E5065" s="167">
        <f>IF('Lineær programmering opg 4'!$M$5=0,"-",(-A5065+'Lineær programmering opg 4'!$M$5)/'Lineær programmering opg 4'!$K$5*-1)</f>
        <v>211.11599999998998</v>
      </c>
      <c r="F5065" s="167" t="str">
        <f>IF('Lineær programmering opg 4'!$E$6=0,"-",(-A5065+'Lineær programmering opg 4'!$M$6)/'Lineær programmering opg 4'!$K$6*-1)</f>
        <v>-</v>
      </c>
      <c r="G5065" s="167" t="str">
        <f>IF('Lineær programmering opg 4'!$D$7=0,"-",((-A5065+'Lineær programmering opg 4'!$M$7)/'Lineær programmering opg 4'!$K$7)*-1)</f>
        <v>-</v>
      </c>
      <c r="H5065" s="167" t="str">
        <f>IF('Lineær programmering opg 4'!$C$8=0,"-",((-A5065+'Lineær programmering opg 4'!$M$8)/'Lineær programmering opg 4'!$K$8)*-1)</f>
        <v>-</v>
      </c>
      <c r="I5065" s="167" t="str">
        <f>IF('Lineær programmering opg 4'!$D$8=0,"-",'Lineær programmering opg 4'!$G$8)</f>
        <v>-</v>
      </c>
      <c r="J5065" s="295">
        <f>A5065*'Lineær programmering opg 4'!$C$11+Datatabel!C5065*'Lineær programmering opg 4'!$D$11</f>
        <v>43518.599999999831</v>
      </c>
      <c r="K5065" s="9">
        <f t="shared" si="397"/>
        <v>0</v>
      </c>
      <c r="L5065" s="9">
        <f t="shared" si="398"/>
        <v>0</v>
      </c>
    </row>
    <row r="5066" spans="1:12" ht="15" x14ac:dyDescent="0.25">
      <c r="A5066" s="167">
        <f t="shared" si="396"/>
        <v>118.48800000001339</v>
      </c>
      <c r="B5066" s="325">
        <f t="shared" si="399"/>
        <v>0.49370000000005576</v>
      </c>
      <c r="C5066" s="167">
        <f t="shared" si="395"/>
        <v>211.13399999998998</v>
      </c>
      <c r="D5066" s="167">
        <f>IF('Lineær programmering opg 4'!$M$4=0,"-",(-A5066+'Lineær programmering opg 4'!$M$4)/'Lineær programmering opg 4'!$K$4*-1)</f>
        <v>243.02399999997323</v>
      </c>
      <c r="E5066" s="167">
        <f>IF('Lineær programmering opg 4'!$M$5=0,"-",(-A5066+'Lineær programmering opg 4'!$M$5)/'Lineær programmering opg 4'!$K$5*-1)</f>
        <v>211.13399999998998</v>
      </c>
      <c r="F5066" s="167" t="str">
        <f>IF('Lineær programmering opg 4'!$E$6=0,"-",(-A5066+'Lineær programmering opg 4'!$M$6)/'Lineær programmering opg 4'!$K$6*-1)</f>
        <v>-</v>
      </c>
      <c r="G5066" s="167" t="str">
        <f>IF('Lineær programmering opg 4'!$D$7=0,"-",((-A5066+'Lineær programmering opg 4'!$M$7)/'Lineær programmering opg 4'!$K$7)*-1)</f>
        <v>-</v>
      </c>
      <c r="H5066" s="167" t="str">
        <f>IF('Lineær programmering opg 4'!$C$8=0,"-",((-A5066+'Lineær programmering opg 4'!$M$8)/'Lineær programmering opg 4'!$K$8)*-1)</f>
        <v>-</v>
      </c>
      <c r="I5066" s="167" t="str">
        <f>IF('Lineær programmering opg 4'!$D$8=0,"-",'Lineær programmering opg 4'!$G$8)</f>
        <v>-</v>
      </c>
      <c r="J5066" s="295">
        <f>A5066*'Lineær programmering opg 4'!$C$11+Datatabel!C5066*'Lineær programmering opg 4'!$D$11</f>
        <v>43518.899999999834</v>
      </c>
      <c r="K5066" s="9">
        <f t="shared" si="397"/>
        <v>0</v>
      </c>
      <c r="L5066" s="9">
        <f t="shared" si="398"/>
        <v>0</v>
      </c>
    </row>
    <row r="5067" spans="1:12" ht="15" x14ac:dyDescent="0.25">
      <c r="A5067" s="167">
        <f t="shared" si="396"/>
        <v>118.46400000001339</v>
      </c>
      <c r="B5067" s="325">
        <f t="shared" si="399"/>
        <v>0.49360000000005577</v>
      </c>
      <c r="C5067" s="167">
        <f t="shared" si="395"/>
        <v>211.15199999998998</v>
      </c>
      <c r="D5067" s="167">
        <f>IF('Lineær programmering opg 4'!$M$4=0,"-",(-A5067+'Lineær programmering opg 4'!$M$4)/'Lineær programmering opg 4'!$K$4*-1)</f>
        <v>243.07199999997323</v>
      </c>
      <c r="E5067" s="167">
        <f>IF('Lineær programmering opg 4'!$M$5=0,"-",(-A5067+'Lineær programmering opg 4'!$M$5)/'Lineær programmering opg 4'!$K$5*-1)</f>
        <v>211.15199999998998</v>
      </c>
      <c r="F5067" s="167" t="str">
        <f>IF('Lineær programmering opg 4'!$E$6=0,"-",(-A5067+'Lineær programmering opg 4'!$M$6)/'Lineær programmering opg 4'!$K$6*-1)</f>
        <v>-</v>
      </c>
      <c r="G5067" s="167" t="str">
        <f>IF('Lineær programmering opg 4'!$D$7=0,"-",((-A5067+'Lineær programmering opg 4'!$M$7)/'Lineær programmering opg 4'!$K$7)*-1)</f>
        <v>-</v>
      </c>
      <c r="H5067" s="167" t="str">
        <f>IF('Lineær programmering opg 4'!$C$8=0,"-",((-A5067+'Lineær programmering opg 4'!$M$8)/'Lineær programmering opg 4'!$K$8)*-1)</f>
        <v>-</v>
      </c>
      <c r="I5067" s="167" t="str">
        <f>IF('Lineær programmering opg 4'!$D$8=0,"-",'Lineær programmering opg 4'!$G$8)</f>
        <v>-</v>
      </c>
      <c r="J5067" s="295">
        <f>A5067*'Lineær programmering opg 4'!$C$11+Datatabel!C5067*'Lineær programmering opg 4'!$D$11</f>
        <v>43519.199999999837</v>
      </c>
      <c r="K5067" s="9">
        <f t="shared" si="397"/>
        <v>0</v>
      </c>
      <c r="L5067" s="9">
        <f t="shared" si="398"/>
        <v>0</v>
      </c>
    </row>
    <row r="5068" spans="1:12" ht="15" x14ac:dyDescent="0.25">
      <c r="A5068" s="167">
        <f t="shared" si="396"/>
        <v>118.44000000001338</v>
      </c>
      <c r="B5068" s="325">
        <f t="shared" si="399"/>
        <v>0.49350000000005578</v>
      </c>
      <c r="C5068" s="167">
        <f t="shared" si="395"/>
        <v>211.16999999998998</v>
      </c>
      <c r="D5068" s="167">
        <f>IF('Lineær programmering opg 4'!$M$4=0,"-",(-A5068+'Lineær programmering opg 4'!$M$4)/'Lineær programmering opg 4'!$K$4*-1)</f>
        <v>243.11999999997323</v>
      </c>
      <c r="E5068" s="167">
        <f>IF('Lineær programmering opg 4'!$M$5=0,"-",(-A5068+'Lineær programmering opg 4'!$M$5)/'Lineær programmering opg 4'!$K$5*-1)</f>
        <v>211.16999999998998</v>
      </c>
      <c r="F5068" s="167" t="str">
        <f>IF('Lineær programmering opg 4'!$E$6=0,"-",(-A5068+'Lineær programmering opg 4'!$M$6)/'Lineær programmering opg 4'!$K$6*-1)</f>
        <v>-</v>
      </c>
      <c r="G5068" s="167" t="str">
        <f>IF('Lineær programmering opg 4'!$D$7=0,"-",((-A5068+'Lineær programmering opg 4'!$M$7)/'Lineær programmering opg 4'!$K$7)*-1)</f>
        <v>-</v>
      </c>
      <c r="H5068" s="167" t="str">
        <f>IF('Lineær programmering opg 4'!$C$8=0,"-",((-A5068+'Lineær programmering opg 4'!$M$8)/'Lineær programmering opg 4'!$K$8)*-1)</f>
        <v>-</v>
      </c>
      <c r="I5068" s="167" t="str">
        <f>IF('Lineær programmering opg 4'!$D$8=0,"-",'Lineær programmering opg 4'!$G$8)</f>
        <v>-</v>
      </c>
      <c r="J5068" s="295">
        <f>A5068*'Lineær programmering opg 4'!$C$11+Datatabel!C5068*'Lineær programmering opg 4'!$D$11</f>
        <v>43519.49999999984</v>
      </c>
      <c r="K5068" s="9">
        <f t="shared" si="397"/>
        <v>0</v>
      </c>
      <c r="L5068" s="9">
        <f t="shared" si="398"/>
        <v>0</v>
      </c>
    </row>
    <row r="5069" spans="1:12" ht="15" x14ac:dyDescent="0.25">
      <c r="A5069" s="167">
        <f t="shared" si="396"/>
        <v>118.41600000001338</v>
      </c>
      <c r="B5069" s="325">
        <f t="shared" si="399"/>
        <v>0.49340000000005579</v>
      </c>
      <c r="C5069" s="167">
        <f t="shared" si="395"/>
        <v>211.18799999998998</v>
      </c>
      <c r="D5069" s="167">
        <f>IF('Lineær programmering opg 4'!$M$4=0,"-",(-A5069+'Lineær programmering opg 4'!$M$4)/'Lineær programmering opg 4'!$K$4*-1)</f>
        <v>243.16799999997323</v>
      </c>
      <c r="E5069" s="167">
        <f>IF('Lineær programmering opg 4'!$M$5=0,"-",(-A5069+'Lineær programmering opg 4'!$M$5)/'Lineær programmering opg 4'!$K$5*-1)</f>
        <v>211.18799999998998</v>
      </c>
      <c r="F5069" s="167" t="str">
        <f>IF('Lineær programmering opg 4'!$E$6=0,"-",(-A5069+'Lineær programmering opg 4'!$M$6)/'Lineær programmering opg 4'!$K$6*-1)</f>
        <v>-</v>
      </c>
      <c r="G5069" s="167" t="str">
        <f>IF('Lineær programmering opg 4'!$D$7=0,"-",((-A5069+'Lineær programmering opg 4'!$M$7)/'Lineær programmering opg 4'!$K$7)*-1)</f>
        <v>-</v>
      </c>
      <c r="H5069" s="167" t="str">
        <f>IF('Lineær programmering opg 4'!$C$8=0,"-",((-A5069+'Lineær programmering opg 4'!$M$8)/'Lineær programmering opg 4'!$K$8)*-1)</f>
        <v>-</v>
      </c>
      <c r="I5069" s="167" t="str">
        <f>IF('Lineær programmering opg 4'!$D$8=0,"-",'Lineær programmering opg 4'!$G$8)</f>
        <v>-</v>
      </c>
      <c r="J5069" s="295">
        <f>A5069*'Lineær programmering opg 4'!$C$11+Datatabel!C5069*'Lineær programmering opg 4'!$D$11</f>
        <v>43519.799999999836</v>
      </c>
      <c r="K5069" s="9">
        <f t="shared" si="397"/>
        <v>0</v>
      </c>
      <c r="L5069" s="9">
        <f t="shared" si="398"/>
        <v>0</v>
      </c>
    </row>
    <row r="5070" spans="1:12" ht="15" x14ac:dyDescent="0.25">
      <c r="A5070" s="167">
        <f t="shared" si="396"/>
        <v>118.3920000000134</v>
      </c>
      <c r="B5070" s="325">
        <f t="shared" si="399"/>
        <v>0.4933000000000558</v>
      </c>
      <c r="C5070" s="167">
        <f t="shared" si="395"/>
        <v>211.20599999998996</v>
      </c>
      <c r="D5070" s="167">
        <f>IF('Lineær programmering opg 4'!$M$4=0,"-",(-A5070+'Lineær programmering opg 4'!$M$4)/'Lineær programmering opg 4'!$K$4*-1)</f>
        <v>243.21599999997321</v>
      </c>
      <c r="E5070" s="167">
        <f>IF('Lineær programmering opg 4'!$M$5=0,"-",(-A5070+'Lineær programmering opg 4'!$M$5)/'Lineær programmering opg 4'!$K$5*-1)</f>
        <v>211.20599999998996</v>
      </c>
      <c r="F5070" s="167" t="str">
        <f>IF('Lineær programmering opg 4'!$E$6=0,"-",(-A5070+'Lineær programmering opg 4'!$M$6)/'Lineær programmering opg 4'!$K$6*-1)</f>
        <v>-</v>
      </c>
      <c r="G5070" s="167" t="str">
        <f>IF('Lineær programmering opg 4'!$D$7=0,"-",((-A5070+'Lineær programmering opg 4'!$M$7)/'Lineær programmering opg 4'!$K$7)*-1)</f>
        <v>-</v>
      </c>
      <c r="H5070" s="167" t="str">
        <f>IF('Lineær programmering opg 4'!$C$8=0,"-",((-A5070+'Lineær programmering opg 4'!$M$8)/'Lineær programmering opg 4'!$K$8)*-1)</f>
        <v>-</v>
      </c>
      <c r="I5070" s="167" t="str">
        <f>IF('Lineær programmering opg 4'!$D$8=0,"-",'Lineær programmering opg 4'!$G$8)</f>
        <v>-</v>
      </c>
      <c r="J5070" s="295">
        <f>A5070*'Lineær programmering opg 4'!$C$11+Datatabel!C5070*'Lineær programmering opg 4'!$D$11</f>
        <v>43520.099999999831</v>
      </c>
      <c r="K5070" s="9">
        <f t="shared" si="397"/>
        <v>0</v>
      </c>
      <c r="L5070" s="9">
        <f t="shared" si="398"/>
        <v>0</v>
      </c>
    </row>
    <row r="5071" spans="1:12" ht="15" x14ac:dyDescent="0.25">
      <c r="A5071" s="167">
        <f t="shared" si="396"/>
        <v>118.3680000000134</v>
      </c>
      <c r="B5071" s="325">
        <f t="shared" si="399"/>
        <v>0.49320000000005582</v>
      </c>
      <c r="C5071" s="167">
        <f t="shared" si="395"/>
        <v>211.22399999998996</v>
      </c>
      <c r="D5071" s="167">
        <f>IF('Lineær programmering opg 4'!$M$4=0,"-",(-A5071+'Lineær programmering opg 4'!$M$4)/'Lineær programmering opg 4'!$K$4*-1)</f>
        <v>243.26399999997321</v>
      </c>
      <c r="E5071" s="167">
        <f>IF('Lineær programmering opg 4'!$M$5=0,"-",(-A5071+'Lineær programmering opg 4'!$M$5)/'Lineær programmering opg 4'!$K$5*-1)</f>
        <v>211.22399999998996</v>
      </c>
      <c r="F5071" s="167" t="str">
        <f>IF('Lineær programmering opg 4'!$E$6=0,"-",(-A5071+'Lineær programmering opg 4'!$M$6)/'Lineær programmering opg 4'!$K$6*-1)</f>
        <v>-</v>
      </c>
      <c r="G5071" s="167" t="str">
        <f>IF('Lineær programmering opg 4'!$D$7=0,"-",((-A5071+'Lineær programmering opg 4'!$M$7)/'Lineær programmering opg 4'!$K$7)*-1)</f>
        <v>-</v>
      </c>
      <c r="H5071" s="167" t="str">
        <f>IF('Lineær programmering opg 4'!$C$8=0,"-",((-A5071+'Lineær programmering opg 4'!$M$8)/'Lineær programmering opg 4'!$K$8)*-1)</f>
        <v>-</v>
      </c>
      <c r="I5071" s="167" t="str">
        <f>IF('Lineær programmering opg 4'!$D$8=0,"-",'Lineær programmering opg 4'!$G$8)</f>
        <v>-</v>
      </c>
      <c r="J5071" s="295">
        <f>A5071*'Lineær programmering opg 4'!$C$11+Datatabel!C5071*'Lineær programmering opg 4'!$D$11</f>
        <v>43520.399999999834</v>
      </c>
      <c r="K5071" s="9">
        <f t="shared" si="397"/>
        <v>0</v>
      </c>
      <c r="L5071" s="9">
        <f t="shared" si="398"/>
        <v>0</v>
      </c>
    </row>
    <row r="5072" spans="1:12" ht="15" x14ac:dyDescent="0.25">
      <c r="A5072" s="167">
        <f t="shared" si="396"/>
        <v>118.34400000001339</v>
      </c>
      <c r="B5072" s="325">
        <f t="shared" si="399"/>
        <v>0.49310000000005583</v>
      </c>
      <c r="C5072" s="167">
        <f t="shared" si="395"/>
        <v>211.24199999998996</v>
      </c>
      <c r="D5072" s="167">
        <f>IF('Lineær programmering opg 4'!$M$4=0,"-",(-A5072+'Lineær programmering opg 4'!$M$4)/'Lineær programmering opg 4'!$K$4*-1)</f>
        <v>243.31199999997321</v>
      </c>
      <c r="E5072" s="167">
        <f>IF('Lineær programmering opg 4'!$M$5=0,"-",(-A5072+'Lineær programmering opg 4'!$M$5)/'Lineær programmering opg 4'!$K$5*-1)</f>
        <v>211.24199999998996</v>
      </c>
      <c r="F5072" s="167" t="str">
        <f>IF('Lineær programmering opg 4'!$E$6=0,"-",(-A5072+'Lineær programmering opg 4'!$M$6)/'Lineær programmering opg 4'!$K$6*-1)</f>
        <v>-</v>
      </c>
      <c r="G5072" s="167" t="str">
        <f>IF('Lineær programmering opg 4'!$D$7=0,"-",((-A5072+'Lineær programmering opg 4'!$M$7)/'Lineær programmering opg 4'!$K$7)*-1)</f>
        <v>-</v>
      </c>
      <c r="H5072" s="167" t="str">
        <f>IF('Lineær programmering opg 4'!$C$8=0,"-",((-A5072+'Lineær programmering opg 4'!$M$8)/'Lineær programmering opg 4'!$K$8)*-1)</f>
        <v>-</v>
      </c>
      <c r="I5072" s="167" t="str">
        <f>IF('Lineær programmering opg 4'!$D$8=0,"-",'Lineær programmering opg 4'!$G$8)</f>
        <v>-</v>
      </c>
      <c r="J5072" s="295">
        <f>A5072*'Lineær programmering opg 4'!$C$11+Datatabel!C5072*'Lineær programmering opg 4'!$D$11</f>
        <v>43520.699999999837</v>
      </c>
      <c r="K5072" s="9">
        <f t="shared" si="397"/>
        <v>0</v>
      </c>
      <c r="L5072" s="9">
        <f t="shared" si="398"/>
        <v>0</v>
      </c>
    </row>
    <row r="5073" spans="1:12" ht="15" x14ac:dyDescent="0.25">
      <c r="A5073" s="167">
        <f t="shared" si="396"/>
        <v>118.32000000001341</v>
      </c>
      <c r="B5073" s="325">
        <f t="shared" si="399"/>
        <v>0.49300000000005584</v>
      </c>
      <c r="C5073" s="167">
        <f t="shared" si="395"/>
        <v>211.25999999998996</v>
      </c>
      <c r="D5073" s="167">
        <f>IF('Lineær programmering opg 4'!$M$4=0,"-",(-A5073+'Lineær programmering opg 4'!$M$4)/'Lineær programmering opg 4'!$K$4*-1)</f>
        <v>243.35999999997318</v>
      </c>
      <c r="E5073" s="167">
        <f>IF('Lineær programmering opg 4'!$M$5=0,"-",(-A5073+'Lineær programmering opg 4'!$M$5)/'Lineær programmering opg 4'!$K$5*-1)</f>
        <v>211.25999999998996</v>
      </c>
      <c r="F5073" s="167" t="str">
        <f>IF('Lineær programmering opg 4'!$E$6=0,"-",(-A5073+'Lineær programmering opg 4'!$M$6)/'Lineær programmering opg 4'!$K$6*-1)</f>
        <v>-</v>
      </c>
      <c r="G5073" s="167" t="str">
        <f>IF('Lineær programmering opg 4'!$D$7=0,"-",((-A5073+'Lineær programmering opg 4'!$M$7)/'Lineær programmering opg 4'!$K$7)*-1)</f>
        <v>-</v>
      </c>
      <c r="H5073" s="167" t="str">
        <f>IF('Lineær programmering opg 4'!$C$8=0,"-",((-A5073+'Lineær programmering opg 4'!$M$8)/'Lineær programmering opg 4'!$K$8)*-1)</f>
        <v>-</v>
      </c>
      <c r="I5073" s="167" t="str">
        <f>IF('Lineær programmering opg 4'!$D$8=0,"-",'Lineær programmering opg 4'!$G$8)</f>
        <v>-</v>
      </c>
      <c r="J5073" s="295">
        <f>A5073*'Lineær programmering opg 4'!$C$11+Datatabel!C5073*'Lineær programmering opg 4'!$D$11</f>
        <v>43520.999999999833</v>
      </c>
      <c r="K5073" s="9">
        <f t="shared" si="397"/>
        <v>0</v>
      </c>
      <c r="L5073" s="9">
        <f t="shared" si="398"/>
        <v>0</v>
      </c>
    </row>
    <row r="5074" spans="1:12" ht="15" x14ac:dyDescent="0.25">
      <c r="A5074" s="167">
        <f t="shared" si="396"/>
        <v>118.29600000001341</v>
      </c>
      <c r="B5074" s="325">
        <f t="shared" si="399"/>
        <v>0.49290000000005585</v>
      </c>
      <c r="C5074" s="167">
        <f t="shared" si="395"/>
        <v>211.27799999998996</v>
      </c>
      <c r="D5074" s="167">
        <f>IF('Lineær programmering opg 4'!$M$4=0,"-",(-A5074+'Lineær programmering opg 4'!$M$4)/'Lineær programmering opg 4'!$K$4*-1)</f>
        <v>243.40799999997319</v>
      </c>
      <c r="E5074" s="167">
        <f>IF('Lineær programmering opg 4'!$M$5=0,"-",(-A5074+'Lineær programmering opg 4'!$M$5)/'Lineær programmering opg 4'!$K$5*-1)</f>
        <v>211.27799999998996</v>
      </c>
      <c r="F5074" s="167" t="str">
        <f>IF('Lineær programmering opg 4'!$E$6=0,"-",(-A5074+'Lineær programmering opg 4'!$M$6)/'Lineær programmering opg 4'!$K$6*-1)</f>
        <v>-</v>
      </c>
      <c r="G5074" s="167" t="str">
        <f>IF('Lineær programmering opg 4'!$D$7=0,"-",((-A5074+'Lineær programmering opg 4'!$M$7)/'Lineær programmering opg 4'!$K$7)*-1)</f>
        <v>-</v>
      </c>
      <c r="H5074" s="167" t="str">
        <f>IF('Lineær programmering opg 4'!$C$8=0,"-",((-A5074+'Lineær programmering opg 4'!$M$8)/'Lineær programmering opg 4'!$K$8)*-1)</f>
        <v>-</v>
      </c>
      <c r="I5074" s="167" t="str">
        <f>IF('Lineær programmering opg 4'!$D$8=0,"-",'Lineær programmering opg 4'!$G$8)</f>
        <v>-</v>
      </c>
      <c r="J5074" s="295">
        <f>A5074*'Lineær programmering opg 4'!$C$11+Datatabel!C5074*'Lineær programmering opg 4'!$D$11</f>
        <v>43521.299999999836</v>
      </c>
      <c r="K5074" s="9">
        <f t="shared" si="397"/>
        <v>0</v>
      </c>
      <c r="L5074" s="9">
        <f t="shared" si="398"/>
        <v>0</v>
      </c>
    </row>
    <row r="5075" spans="1:12" ht="15" x14ac:dyDescent="0.25">
      <c r="A5075" s="167">
        <f t="shared" si="396"/>
        <v>118.27200000001341</v>
      </c>
      <c r="B5075" s="325">
        <f t="shared" si="399"/>
        <v>0.49280000000005586</v>
      </c>
      <c r="C5075" s="167">
        <f t="shared" si="395"/>
        <v>211.29599999998996</v>
      </c>
      <c r="D5075" s="167">
        <f>IF('Lineær programmering opg 4'!$M$4=0,"-",(-A5075+'Lineær programmering opg 4'!$M$4)/'Lineær programmering opg 4'!$K$4*-1)</f>
        <v>243.45599999997319</v>
      </c>
      <c r="E5075" s="167">
        <f>IF('Lineær programmering opg 4'!$M$5=0,"-",(-A5075+'Lineær programmering opg 4'!$M$5)/'Lineær programmering opg 4'!$K$5*-1)</f>
        <v>211.29599999998996</v>
      </c>
      <c r="F5075" s="167" t="str">
        <f>IF('Lineær programmering opg 4'!$E$6=0,"-",(-A5075+'Lineær programmering opg 4'!$M$6)/'Lineær programmering opg 4'!$K$6*-1)</f>
        <v>-</v>
      </c>
      <c r="G5075" s="167" t="str">
        <f>IF('Lineær programmering opg 4'!$D$7=0,"-",((-A5075+'Lineær programmering opg 4'!$M$7)/'Lineær programmering opg 4'!$K$7)*-1)</f>
        <v>-</v>
      </c>
      <c r="H5075" s="167" t="str">
        <f>IF('Lineær programmering opg 4'!$C$8=0,"-",((-A5075+'Lineær programmering opg 4'!$M$8)/'Lineær programmering opg 4'!$K$8)*-1)</f>
        <v>-</v>
      </c>
      <c r="I5075" s="167" t="str">
        <f>IF('Lineær programmering opg 4'!$D$8=0,"-",'Lineær programmering opg 4'!$G$8)</f>
        <v>-</v>
      </c>
      <c r="J5075" s="295">
        <f>A5075*'Lineær programmering opg 4'!$C$11+Datatabel!C5075*'Lineær programmering opg 4'!$D$11</f>
        <v>43521.599999999838</v>
      </c>
      <c r="K5075" s="9">
        <f t="shared" si="397"/>
        <v>0</v>
      </c>
      <c r="L5075" s="9">
        <f t="shared" si="398"/>
        <v>0</v>
      </c>
    </row>
    <row r="5076" spans="1:12" ht="15" x14ac:dyDescent="0.25">
      <c r="A5076" s="167">
        <f t="shared" si="396"/>
        <v>118.24800000001341</v>
      </c>
      <c r="B5076" s="325">
        <f t="shared" si="399"/>
        <v>0.49270000000005587</v>
      </c>
      <c r="C5076" s="167">
        <f t="shared" si="395"/>
        <v>211.31399999998996</v>
      </c>
      <c r="D5076" s="167">
        <f>IF('Lineær programmering opg 4'!$M$4=0,"-",(-A5076+'Lineær programmering opg 4'!$M$4)/'Lineær programmering opg 4'!$K$4*-1)</f>
        <v>243.50399999997319</v>
      </c>
      <c r="E5076" s="167">
        <f>IF('Lineær programmering opg 4'!$M$5=0,"-",(-A5076+'Lineær programmering opg 4'!$M$5)/'Lineær programmering opg 4'!$K$5*-1)</f>
        <v>211.31399999998996</v>
      </c>
      <c r="F5076" s="167" t="str">
        <f>IF('Lineær programmering opg 4'!$E$6=0,"-",(-A5076+'Lineær programmering opg 4'!$M$6)/'Lineær programmering opg 4'!$K$6*-1)</f>
        <v>-</v>
      </c>
      <c r="G5076" s="167" t="str">
        <f>IF('Lineær programmering opg 4'!$D$7=0,"-",((-A5076+'Lineær programmering opg 4'!$M$7)/'Lineær programmering opg 4'!$K$7)*-1)</f>
        <v>-</v>
      </c>
      <c r="H5076" s="167" t="str">
        <f>IF('Lineær programmering opg 4'!$C$8=0,"-",((-A5076+'Lineær programmering opg 4'!$M$8)/'Lineær programmering opg 4'!$K$8)*-1)</f>
        <v>-</v>
      </c>
      <c r="I5076" s="167" t="str">
        <f>IF('Lineær programmering opg 4'!$D$8=0,"-",'Lineær programmering opg 4'!$G$8)</f>
        <v>-</v>
      </c>
      <c r="J5076" s="295">
        <f>A5076*'Lineær programmering opg 4'!$C$11+Datatabel!C5076*'Lineær programmering opg 4'!$D$11</f>
        <v>43521.899999999834</v>
      </c>
      <c r="K5076" s="9">
        <f t="shared" si="397"/>
        <v>0</v>
      </c>
      <c r="L5076" s="9">
        <f t="shared" si="398"/>
        <v>0</v>
      </c>
    </row>
    <row r="5077" spans="1:12" ht="15" x14ac:dyDescent="0.25">
      <c r="A5077" s="167">
        <f t="shared" si="396"/>
        <v>118.2240000000134</v>
      </c>
      <c r="B5077" s="325">
        <f t="shared" si="399"/>
        <v>0.49260000000005588</v>
      </c>
      <c r="C5077" s="167">
        <f t="shared" si="395"/>
        <v>211.33199999998996</v>
      </c>
      <c r="D5077" s="167">
        <f>IF('Lineær programmering opg 4'!$M$4=0,"-",(-A5077+'Lineær programmering opg 4'!$M$4)/'Lineær programmering opg 4'!$K$4*-1)</f>
        <v>243.55199999997319</v>
      </c>
      <c r="E5077" s="167">
        <f>IF('Lineær programmering opg 4'!$M$5=0,"-",(-A5077+'Lineær programmering opg 4'!$M$5)/'Lineær programmering opg 4'!$K$5*-1)</f>
        <v>211.33199999998996</v>
      </c>
      <c r="F5077" s="167" t="str">
        <f>IF('Lineær programmering opg 4'!$E$6=0,"-",(-A5077+'Lineær programmering opg 4'!$M$6)/'Lineær programmering opg 4'!$K$6*-1)</f>
        <v>-</v>
      </c>
      <c r="G5077" s="167" t="str">
        <f>IF('Lineær programmering opg 4'!$D$7=0,"-",((-A5077+'Lineær programmering opg 4'!$M$7)/'Lineær programmering opg 4'!$K$7)*-1)</f>
        <v>-</v>
      </c>
      <c r="H5077" s="167" t="str">
        <f>IF('Lineær programmering opg 4'!$C$8=0,"-",((-A5077+'Lineær programmering opg 4'!$M$8)/'Lineær programmering opg 4'!$K$8)*-1)</f>
        <v>-</v>
      </c>
      <c r="I5077" s="167" t="str">
        <f>IF('Lineær programmering opg 4'!$D$8=0,"-",'Lineær programmering opg 4'!$G$8)</f>
        <v>-</v>
      </c>
      <c r="J5077" s="295">
        <f>A5077*'Lineær programmering opg 4'!$C$11+Datatabel!C5077*'Lineær programmering opg 4'!$D$11</f>
        <v>43522.199999999837</v>
      </c>
      <c r="K5077" s="9">
        <f t="shared" si="397"/>
        <v>0</v>
      </c>
      <c r="L5077" s="9">
        <f t="shared" si="398"/>
        <v>0</v>
      </c>
    </row>
    <row r="5078" spans="1:12" ht="15" x14ac:dyDescent="0.25">
      <c r="A5078" s="167">
        <f t="shared" si="396"/>
        <v>118.20000000001342</v>
      </c>
      <c r="B5078" s="325">
        <f t="shared" si="399"/>
        <v>0.49250000000005589</v>
      </c>
      <c r="C5078" s="167">
        <f t="shared" si="395"/>
        <v>211.34999999998996</v>
      </c>
      <c r="D5078" s="167">
        <f>IF('Lineær programmering opg 4'!$M$4=0,"-",(-A5078+'Lineær programmering opg 4'!$M$4)/'Lineær programmering opg 4'!$K$4*-1)</f>
        <v>243.59999999997316</v>
      </c>
      <c r="E5078" s="167">
        <f>IF('Lineær programmering opg 4'!$M$5=0,"-",(-A5078+'Lineær programmering opg 4'!$M$5)/'Lineær programmering opg 4'!$K$5*-1)</f>
        <v>211.34999999998996</v>
      </c>
      <c r="F5078" s="167" t="str">
        <f>IF('Lineær programmering opg 4'!$E$6=0,"-",(-A5078+'Lineær programmering opg 4'!$M$6)/'Lineær programmering opg 4'!$K$6*-1)</f>
        <v>-</v>
      </c>
      <c r="G5078" s="167" t="str">
        <f>IF('Lineær programmering opg 4'!$D$7=0,"-",((-A5078+'Lineær programmering opg 4'!$M$7)/'Lineær programmering opg 4'!$K$7)*-1)</f>
        <v>-</v>
      </c>
      <c r="H5078" s="167" t="str">
        <f>IF('Lineær programmering opg 4'!$C$8=0,"-",((-A5078+'Lineær programmering opg 4'!$M$8)/'Lineær programmering opg 4'!$K$8)*-1)</f>
        <v>-</v>
      </c>
      <c r="I5078" s="167" t="str">
        <f>IF('Lineær programmering opg 4'!$D$8=0,"-",'Lineær programmering opg 4'!$G$8)</f>
        <v>-</v>
      </c>
      <c r="J5078" s="295">
        <f>A5078*'Lineær programmering opg 4'!$C$11+Datatabel!C5078*'Lineær programmering opg 4'!$D$11</f>
        <v>43522.49999999984</v>
      </c>
      <c r="K5078" s="9">
        <f t="shared" si="397"/>
        <v>0</v>
      </c>
      <c r="L5078" s="9">
        <f t="shared" si="398"/>
        <v>0</v>
      </c>
    </row>
    <row r="5079" spans="1:12" ht="15" x14ac:dyDescent="0.25">
      <c r="A5079" s="167">
        <f t="shared" si="396"/>
        <v>118.17600000001342</v>
      </c>
      <c r="B5079" s="325">
        <f t="shared" si="399"/>
        <v>0.4924000000000559</v>
      </c>
      <c r="C5079" s="167">
        <f t="shared" si="395"/>
        <v>211.36799999998996</v>
      </c>
      <c r="D5079" s="167">
        <f>IF('Lineær programmering opg 4'!$M$4=0,"-",(-A5079+'Lineær programmering opg 4'!$M$4)/'Lineær programmering opg 4'!$K$4*-1)</f>
        <v>243.64799999997317</v>
      </c>
      <c r="E5079" s="167">
        <f>IF('Lineær programmering opg 4'!$M$5=0,"-",(-A5079+'Lineær programmering opg 4'!$M$5)/'Lineær programmering opg 4'!$K$5*-1)</f>
        <v>211.36799999998996</v>
      </c>
      <c r="F5079" s="167" t="str">
        <f>IF('Lineær programmering opg 4'!$E$6=0,"-",(-A5079+'Lineær programmering opg 4'!$M$6)/'Lineær programmering opg 4'!$K$6*-1)</f>
        <v>-</v>
      </c>
      <c r="G5079" s="167" t="str">
        <f>IF('Lineær programmering opg 4'!$D$7=0,"-",((-A5079+'Lineær programmering opg 4'!$M$7)/'Lineær programmering opg 4'!$K$7)*-1)</f>
        <v>-</v>
      </c>
      <c r="H5079" s="167" t="str">
        <f>IF('Lineær programmering opg 4'!$C$8=0,"-",((-A5079+'Lineær programmering opg 4'!$M$8)/'Lineær programmering opg 4'!$K$8)*-1)</f>
        <v>-</v>
      </c>
      <c r="I5079" s="167" t="str">
        <f>IF('Lineær programmering opg 4'!$D$8=0,"-",'Lineær programmering opg 4'!$G$8)</f>
        <v>-</v>
      </c>
      <c r="J5079" s="295">
        <f>A5079*'Lineær programmering opg 4'!$C$11+Datatabel!C5079*'Lineær programmering opg 4'!$D$11</f>
        <v>43522.799999999836</v>
      </c>
      <c r="K5079" s="9">
        <f t="shared" si="397"/>
        <v>0</v>
      </c>
      <c r="L5079" s="9">
        <f t="shared" si="398"/>
        <v>0</v>
      </c>
    </row>
    <row r="5080" spans="1:12" ht="15" x14ac:dyDescent="0.25">
      <c r="A5080" s="167">
        <f t="shared" si="396"/>
        <v>118.15200000001342</v>
      </c>
      <c r="B5080" s="325">
        <f t="shared" si="399"/>
        <v>0.49230000000005592</v>
      </c>
      <c r="C5080" s="167">
        <f t="shared" si="395"/>
        <v>211.38599999998996</v>
      </c>
      <c r="D5080" s="167">
        <f>IF('Lineær programmering opg 4'!$M$4=0,"-",(-A5080+'Lineær programmering opg 4'!$M$4)/'Lineær programmering opg 4'!$K$4*-1)</f>
        <v>243.69599999997317</v>
      </c>
      <c r="E5080" s="167">
        <f>IF('Lineær programmering opg 4'!$M$5=0,"-",(-A5080+'Lineær programmering opg 4'!$M$5)/'Lineær programmering opg 4'!$K$5*-1)</f>
        <v>211.38599999998996</v>
      </c>
      <c r="F5080" s="167" t="str">
        <f>IF('Lineær programmering opg 4'!$E$6=0,"-",(-A5080+'Lineær programmering opg 4'!$M$6)/'Lineær programmering opg 4'!$K$6*-1)</f>
        <v>-</v>
      </c>
      <c r="G5080" s="167" t="str">
        <f>IF('Lineær programmering opg 4'!$D$7=0,"-",((-A5080+'Lineær programmering opg 4'!$M$7)/'Lineær programmering opg 4'!$K$7)*-1)</f>
        <v>-</v>
      </c>
      <c r="H5080" s="167" t="str">
        <f>IF('Lineær programmering opg 4'!$C$8=0,"-",((-A5080+'Lineær programmering opg 4'!$M$8)/'Lineær programmering opg 4'!$K$8)*-1)</f>
        <v>-</v>
      </c>
      <c r="I5080" s="167" t="str">
        <f>IF('Lineær programmering opg 4'!$D$8=0,"-",'Lineær programmering opg 4'!$G$8)</f>
        <v>-</v>
      </c>
      <c r="J5080" s="295">
        <f>A5080*'Lineær programmering opg 4'!$C$11+Datatabel!C5080*'Lineær programmering opg 4'!$D$11</f>
        <v>43523.099999999838</v>
      </c>
      <c r="K5080" s="9">
        <f t="shared" si="397"/>
        <v>0</v>
      </c>
      <c r="L5080" s="9">
        <f t="shared" si="398"/>
        <v>0</v>
      </c>
    </row>
    <row r="5081" spans="1:12" ht="15" x14ac:dyDescent="0.25">
      <c r="A5081" s="167">
        <f t="shared" si="396"/>
        <v>118.12800000001343</v>
      </c>
      <c r="B5081" s="325">
        <f t="shared" si="399"/>
        <v>0.49220000000005593</v>
      </c>
      <c r="C5081" s="167">
        <f t="shared" si="395"/>
        <v>211.40399999998991</v>
      </c>
      <c r="D5081" s="167">
        <f>IF('Lineær programmering opg 4'!$M$4=0,"-",(-A5081+'Lineær programmering opg 4'!$M$4)/'Lineær programmering opg 4'!$K$4*-1)</f>
        <v>243.74399999997314</v>
      </c>
      <c r="E5081" s="167">
        <f>IF('Lineær programmering opg 4'!$M$5=0,"-",(-A5081+'Lineær programmering opg 4'!$M$5)/'Lineær programmering opg 4'!$K$5*-1)</f>
        <v>211.40399999998991</v>
      </c>
      <c r="F5081" s="167" t="str">
        <f>IF('Lineær programmering opg 4'!$E$6=0,"-",(-A5081+'Lineær programmering opg 4'!$M$6)/'Lineær programmering opg 4'!$K$6*-1)</f>
        <v>-</v>
      </c>
      <c r="G5081" s="167" t="str">
        <f>IF('Lineær programmering opg 4'!$D$7=0,"-",((-A5081+'Lineær programmering opg 4'!$M$7)/'Lineær programmering opg 4'!$K$7)*-1)</f>
        <v>-</v>
      </c>
      <c r="H5081" s="167" t="str">
        <f>IF('Lineær programmering opg 4'!$C$8=0,"-",((-A5081+'Lineær programmering opg 4'!$M$8)/'Lineær programmering opg 4'!$K$8)*-1)</f>
        <v>-</v>
      </c>
      <c r="I5081" s="167" t="str">
        <f>IF('Lineær programmering opg 4'!$D$8=0,"-",'Lineær programmering opg 4'!$G$8)</f>
        <v>-</v>
      </c>
      <c r="J5081" s="295">
        <f>A5081*'Lineær programmering opg 4'!$C$11+Datatabel!C5081*'Lineær programmering opg 4'!$D$11</f>
        <v>43523.399999999827</v>
      </c>
      <c r="K5081" s="9">
        <f t="shared" si="397"/>
        <v>0</v>
      </c>
      <c r="L5081" s="9">
        <f t="shared" si="398"/>
        <v>0</v>
      </c>
    </row>
    <row r="5082" spans="1:12" ht="15" x14ac:dyDescent="0.25">
      <c r="A5082" s="167">
        <f t="shared" si="396"/>
        <v>118.10400000001343</v>
      </c>
      <c r="B5082" s="325">
        <f t="shared" si="399"/>
        <v>0.49210000000005594</v>
      </c>
      <c r="C5082" s="167">
        <f t="shared" si="395"/>
        <v>211.42199999998991</v>
      </c>
      <c r="D5082" s="167">
        <f>IF('Lineær programmering opg 4'!$M$4=0,"-",(-A5082+'Lineær programmering opg 4'!$M$4)/'Lineær programmering opg 4'!$K$4*-1)</f>
        <v>243.79199999997314</v>
      </c>
      <c r="E5082" s="167">
        <f>IF('Lineær programmering opg 4'!$M$5=0,"-",(-A5082+'Lineær programmering opg 4'!$M$5)/'Lineær programmering opg 4'!$K$5*-1)</f>
        <v>211.42199999998991</v>
      </c>
      <c r="F5082" s="167" t="str">
        <f>IF('Lineær programmering opg 4'!$E$6=0,"-",(-A5082+'Lineær programmering opg 4'!$M$6)/'Lineær programmering opg 4'!$K$6*-1)</f>
        <v>-</v>
      </c>
      <c r="G5082" s="167" t="str">
        <f>IF('Lineær programmering opg 4'!$D$7=0,"-",((-A5082+'Lineær programmering opg 4'!$M$7)/'Lineær programmering opg 4'!$K$7)*-1)</f>
        <v>-</v>
      </c>
      <c r="H5082" s="167" t="str">
        <f>IF('Lineær programmering opg 4'!$C$8=0,"-",((-A5082+'Lineær programmering opg 4'!$M$8)/'Lineær programmering opg 4'!$K$8)*-1)</f>
        <v>-</v>
      </c>
      <c r="I5082" s="167" t="str">
        <f>IF('Lineær programmering opg 4'!$D$8=0,"-",'Lineær programmering opg 4'!$G$8)</f>
        <v>-</v>
      </c>
      <c r="J5082" s="295">
        <f>A5082*'Lineær programmering opg 4'!$C$11+Datatabel!C5082*'Lineær programmering opg 4'!$D$11</f>
        <v>43523.69999999983</v>
      </c>
      <c r="K5082" s="9">
        <f t="shared" si="397"/>
        <v>0</v>
      </c>
      <c r="L5082" s="9">
        <f t="shared" si="398"/>
        <v>0</v>
      </c>
    </row>
    <row r="5083" spans="1:12" ht="15" x14ac:dyDescent="0.25">
      <c r="A5083" s="167">
        <f t="shared" si="396"/>
        <v>118.08000000001343</v>
      </c>
      <c r="B5083" s="325">
        <f t="shared" si="399"/>
        <v>0.49200000000005595</v>
      </c>
      <c r="C5083" s="167">
        <f t="shared" si="395"/>
        <v>211.43999999998991</v>
      </c>
      <c r="D5083" s="167">
        <f>IF('Lineær programmering opg 4'!$M$4=0,"-",(-A5083+'Lineær programmering opg 4'!$M$4)/'Lineær programmering opg 4'!$K$4*-1)</f>
        <v>243.83999999997314</v>
      </c>
      <c r="E5083" s="167">
        <f>IF('Lineær programmering opg 4'!$M$5=0,"-",(-A5083+'Lineær programmering opg 4'!$M$5)/'Lineær programmering opg 4'!$K$5*-1)</f>
        <v>211.43999999998991</v>
      </c>
      <c r="F5083" s="167" t="str">
        <f>IF('Lineær programmering opg 4'!$E$6=0,"-",(-A5083+'Lineær programmering opg 4'!$M$6)/'Lineær programmering opg 4'!$K$6*-1)</f>
        <v>-</v>
      </c>
      <c r="G5083" s="167" t="str">
        <f>IF('Lineær programmering opg 4'!$D$7=0,"-",((-A5083+'Lineær programmering opg 4'!$M$7)/'Lineær programmering opg 4'!$K$7)*-1)</f>
        <v>-</v>
      </c>
      <c r="H5083" s="167" t="str">
        <f>IF('Lineær programmering opg 4'!$C$8=0,"-",((-A5083+'Lineær programmering opg 4'!$M$8)/'Lineær programmering opg 4'!$K$8)*-1)</f>
        <v>-</v>
      </c>
      <c r="I5083" s="167" t="str">
        <f>IF('Lineær programmering opg 4'!$D$8=0,"-",'Lineær programmering opg 4'!$G$8)</f>
        <v>-</v>
      </c>
      <c r="J5083" s="295">
        <f>A5083*'Lineær programmering opg 4'!$C$11+Datatabel!C5083*'Lineær programmering opg 4'!$D$11</f>
        <v>43523.999999999825</v>
      </c>
      <c r="K5083" s="9">
        <f t="shared" si="397"/>
        <v>0</v>
      </c>
      <c r="L5083" s="9">
        <f t="shared" si="398"/>
        <v>0</v>
      </c>
    </row>
    <row r="5084" spans="1:12" ht="15" x14ac:dyDescent="0.25">
      <c r="A5084" s="167">
        <f t="shared" si="396"/>
        <v>118.05600000001343</v>
      </c>
      <c r="B5084" s="325">
        <f t="shared" si="399"/>
        <v>0.49190000000005596</v>
      </c>
      <c r="C5084" s="167">
        <f t="shared" si="395"/>
        <v>211.45799999998991</v>
      </c>
      <c r="D5084" s="167">
        <f>IF('Lineær programmering opg 4'!$M$4=0,"-",(-A5084+'Lineær programmering opg 4'!$M$4)/'Lineær programmering opg 4'!$K$4*-1)</f>
        <v>243.88799999997315</v>
      </c>
      <c r="E5084" s="167">
        <f>IF('Lineær programmering opg 4'!$M$5=0,"-",(-A5084+'Lineær programmering opg 4'!$M$5)/'Lineær programmering opg 4'!$K$5*-1)</f>
        <v>211.45799999998991</v>
      </c>
      <c r="F5084" s="167" t="str">
        <f>IF('Lineær programmering opg 4'!$E$6=0,"-",(-A5084+'Lineær programmering opg 4'!$M$6)/'Lineær programmering opg 4'!$K$6*-1)</f>
        <v>-</v>
      </c>
      <c r="G5084" s="167" t="str">
        <f>IF('Lineær programmering opg 4'!$D$7=0,"-",((-A5084+'Lineær programmering opg 4'!$M$7)/'Lineær programmering opg 4'!$K$7)*-1)</f>
        <v>-</v>
      </c>
      <c r="H5084" s="167" t="str">
        <f>IF('Lineær programmering opg 4'!$C$8=0,"-",((-A5084+'Lineær programmering opg 4'!$M$8)/'Lineær programmering opg 4'!$K$8)*-1)</f>
        <v>-</v>
      </c>
      <c r="I5084" s="167" t="str">
        <f>IF('Lineær programmering opg 4'!$D$8=0,"-",'Lineær programmering opg 4'!$G$8)</f>
        <v>-</v>
      </c>
      <c r="J5084" s="295">
        <f>A5084*'Lineær programmering opg 4'!$C$11+Datatabel!C5084*'Lineær programmering opg 4'!$D$11</f>
        <v>43524.299999999828</v>
      </c>
      <c r="K5084" s="9">
        <f t="shared" si="397"/>
        <v>0</v>
      </c>
      <c r="L5084" s="9">
        <f t="shared" si="398"/>
        <v>0</v>
      </c>
    </row>
    <row r="5085" spans="1:12" ht="15" x14ac:dyDescent="0.25">
      <c r="A5085" s="167">
        <f t="shared" si="396"/>
        <v>118.03200000001343</v>
      </c>
      <c r="B5085" s="325">
        <f t="shared" si="399"/>
        <v>0.49180000000005597</v>
      </c>
      <c r="C5085" s="167">
        <f t="shared" si="395"/>
        <v>211.47599999998991</v>
      </c>
      <c r="D5085" s="167">
        <f>IF('Lineær programmering opg 4'!$M$4=0,"-",(-A5085+'Lineær programmering opg 4'!$M$4)/'Lineær programmering opg 4'!$K$4*-1)</f>
        <v>243.93599999997315</v>
      </c>
      <c r="E5085" s="167">
        <f>IF('Lineær programmering opg 4'!$M$5=0,"-",(-A5085+'Lineær programmering opg 4'!$M$5)/'Lineær programmering opg 4'!$K$5*-1)</f>
        <v>211.47599999998991</v>
      </c>
      <c r="F5085" s="167" t="str">
        <f>IF('Lineær programmering opg 4'!$E$6=0,"-",(-A5085+'Lineær programmering opg 4'!$M$6)/'Lineær programmering opg 4'!$K$6*-1)</f>
        <v>-</v>
      </c>
      <c r="G5085" s="167" t="str">
        <f>IF('Lineær programmering opg 4'!$D$7=0,"-",((-A5085+'Lineær programmering opg 4'!$M$7)/'Lineær programmering opg 4'!$K$7)*-1)</f>
        <v>-</v>
      </c>
      <c r="H5085" s="167" t="str">
        <f>IF('Lineær programmering opg 4'!$C$8=0,"-",((-A5085+'Lineær programmering opg 4'!$M$8)/'Lineær programmering opg 4'!$K$8)*-1)</f>
        <v>-</v>
      </c>
      <c r="I5085" s="167" t="str">
        <f>IF('Lineær programmering opg 4'!$D$8=0,"-",'Lineær programmering opg 4'!$G$8)</f>
        <v>-</v>
      </c>
      <c r="J5085" s="295">
        <f>A5085*'Lineær programmering opg 4'!$C$11+Datatabel!C5085*'Lineær programmering opg 4'!$D$11</f>
        <v>43524.599999999831</v>
      </c>
      <c r="K5085" s="9">
        <f t="shared" si="397"/>
        <v>0</v>
      </c>
      <c r="L5085" s="9">
        <f t="shared" si="398"/>
        <v>0</v>
      </c>
    </row>
    <row r="5086" spans="1:12" ht="15" x14ac:dyDescent="0.25">
      <c r="A5086" s="167">
        <f t="shared" si="396"/>
        <v>118.00800000001344</v>
      </c>
      <c r="B5086" s="325">
        <f t="shared" si="399"/>
        <v>0.49170000000005598</v>
      </c>
      <c r="C5086" s="167">
        <f t="shared" si="395"/>
        <v>211.49399999998991</v>
      </c>
      <c r="D5086" s="167">
        <f>IF('Lineær programmering opg 4'!$M$4=0,"-",(-A5086+'Lineær programmering opg 4'!$M$4)/'Lineær programmering opg 4'!$K$4*-1)</f>
        <v>243.98399999997312</v>
      </c>
      <c r="E5086" s="167">
        <f>IF('Lineær programmering opg 4'!$M$5=0,"-",(-A5086+'Lineær programmering opg 4'!$M$5)/'Lineær programmering opg 4'!$K$5*-1)</f>
        <v>211.49399999998991</v>
      </c>
      <c r="F5086" s="167" t="str">
        <f>IF('Lineær programmering opg 4'!$E$6=0,"-",(-A5086+'Lineær programmering opg 4'!$M$6)/'Lineær programmering opg 4'!$K$6*-1)</f>
        <v>-</v>
      </c>
      <c r="G5086" s="167" t="str">
        <f>IF('Lineær programmering opg 4'!$D$7=0,"-",((-A5086+'Lineær programmering opg 4'!$M$7)/'Lineær programmering opg 4'!$K$7)*-1)</f>
        <v>-</v>
      </c>
      <c r="H5086" s="167" t="str">
        <f>IF('Lineær programmering opg 4'!$C$8=0,"-",((-A5086+'Lineær programmering opg 4'!$M$8)/'Lineær programmering opg 4'!$K$8)*-1)</f>
        <v>-</v>
      </c>
      <c r="I5086" s="167" t="str">
        <f>IF('Lineær programmering opg 4'!$D$8=0,"-",'Lineær programmering opg 4'!$G$8)</f>
        <v>-</v>
      </c>
      <c r="J5086" s="295">
        <f>A5086*'Lineær programmering opg 4'!$C$11+Datatabel!C5086*'Lineær programmering opg 4'!$D$11</f>
        <v>43524.899999999827</v>
      </c>
      <c r="K5086" s="9">
        <f t="shared" si="397"/>
        <v>0</v>
      </c>
      <c r="L5086" s="9">
        <f t="shared" si="398"/>
        <v>0</v>
      </c>
    </row>
    <row r="5087" spans="1:12" ht="15" x14ac:dyDescent="0.25">
      <c r="A5087" s="167">
        <f t="shared" si="396"/>
        <v>117.98400000001344</v>
      </c>
      <c r="B5087" s="325">
        <f t="shared" si="399"/>
        <v>0.49160000000005599</v>
      </c>
      <c r="C5087" s="167">
        <f t="shared" si="395"/>
        <v>211.51199999998991</v>
      </c>
      <c r="D5087" s="167">
        <f>IF('Lineær programmering opg 4'!$M$4=0,"-",(-A5087+'Lineær programmering opg 4'!$M$4)/'Lineær programmering opg 4'!$K$4*-1)</f>
        <v>244.03199999997312</v>
      </c>
      <c r="E5087" s="167">
        <f>IF('Lineær programmering opg 4'!$M$5=0,"-",(-A5087+'Lineær programmering opg 4'!$M$5)/'Lineær programmering opg 4'!$K$5*-1)</f>
        <v>211.51199999998991</v>
      </c>
      <c r="F5087" s="167" t="str">
        <f>IF('Lineær programmering opg 4'!$E$6=0,"-",(-A5087+'Lineær programmering opg 4'!$M$6)/'Lineær programmering opg 4'!$K$6*-1)</f>
        <v>-</v>
      </c>
      <c r="G5087" s="167" t="str">
        <f>IF('Lineær programmering opg 4'!$D$7=0,"-",((-A5087+'Lineær programmering opg 4'!$M$7)/'Lineær programmering opg 4'!$K$7)*-1)</f>
        <v>-</v>
      </c>
      <c r="H5087" s="167" t="str">
        <f>IF('Lineær programmering opg 4'!$C$8=0,"-",((-A5087+'Lineær programmering opg 4'!$M$8)/'Lineær programmering opg 4'!$K$8)*-1)</f>
        <v>-</v>
      </c>
      <c r="I5087" s="167" t="str">
        <f>IF('Lineær programmering opg 4'!$D$8=0,"-",'Lineær programmering opg 4'!$G$8)</f>
        <v>-</v>
      </c>
      <c r="J5087" s="295">
        <f>A5087*'Lineær programmering opg 4'!$C$11+Datatabel!C5087*'Lineær programmering opg 4'!$D$11</f>
        <v>43525.19999999983</v>
      </c>
      <c r="K5087" s="9">
        <f t="shared" si="397"/>
        <v>0</v>
      </c>
      <c r="L5087" s="9">
        <f t="shared" si="398"/>
        <v>0</v>
      </c>
    </row>
    <row r="5088" spans="1:12" ht="15" x14ac:dyDescent="0.25">
      <c r="A5088" s="167">
        <f t="shared" si="396"/>
        <v>117.96000000001344</v>
      </c>
      <c r="B5088" s="325">
        <f t="shared" si="399"/>
        <v>0.491500000000056</v>
      </c>
      <c r="C5088" s="167">
        <f t="shared" si="395"/>
        <v>211.52999999998991</v>
      </c>
      <c r="D5088" s="167">
        <f>IF('Lineær programmering opg 4'!$M$4=0,"-",(-A5088+'Lineær programmering opg 4'!$M$4)/'Lineær programmering opg 4'!$K$4*-1)</f>
        <v>244.07999999997313</v>
      </c>
      <c r="E5088" s="167">
        <f>IF('Lineær programmering opg 4'!$M$5=0,"-",(-A5088+'Lineær programmering opg 4'!$M$5)/'Lineær programmering opg 4'!$K$5*-1)</f>
        <v>211.52999999998991</v>
      </c>
      <c r="F5088" s="167" t="str">
        <f>IF('Lineær programmering opg 4'!$E$6=0,"-",(-A5088+'Lineær programmering opg 4'!$M$6)/'Lineær programmering opg 4'!$K$6*-1)</f>
        <v>-</v>
      </c>
      <c r="G5088" s="167" t="str">
        <f>IF('Lineær programmering opg 4'!$D$7=0,"-",((-A5088+'Lineær programmering opg 4'!$M$7)/'Lineær programmering opg 4'!$K$7)*-1)</f>
        <v>-</v>
      </c>
      <c r="H5088" s="167" t="str">
        <f>IF('Lineær programmering opg 4'!$C$8=0,"-",((-A5088+'Lineær programmering opg 4'!$M$8)/'Lineær programmering opg 4'!$K$8)*-1)</f>
        <v>-</v>
      </c>
      <c r="I5088" s="167" t="str">
        <f>IF('Lineær programmering opg 4'!$D$8=0,"-",'Lineær programmering opg 4'!$G$8)</f>
        <v>-</v>
      </c>
      <c r="J5088" s="295">
        <f>A5088*'Lineær programmering opg 4'!$C$11+Datatabel!C5088*'Lineær programmering opg 4'!$D$11</f>
        <v>43525.499999999833</v>
      </c>
      <c r="K5088" s="9">
        <f t="shared" si="397"/>
        <v>0</v>
      </c>
      <c r="L5088" s="9">
        <f t="shared" si="398"/>
        <v>0</v>
      </c>
    </row>
    <row r="5089" spans="1:12" ht="15" x14ac:dyDescent="0.25">
      <c r="A5089" s="167">
        <f t="shared" si="396"/>
        <v>117.93600000001345</v>
      </c>
      <c r="B5089" s="325">
        <f t="shared" si="399"/>
        <v>0.49140000000005601</v>
      </c>
      <c r="C5089" s="167">
        <f t="shared" si="395"/>
        <v>211.54799999998991</v>
      </c>
      <c r="D5089" s="167">
        <f>IF('Lineær programmering opg 4'!$M$4=0,"-",(-A5089+'Lineær programmering opg 4'!$M$4)/'Lineær programmering opg 4'!$K$4*-1)</f>
        <v>244.1279999999731</v>
      </c>
      <c r="E5089" s="167">
        <f>IF('Lineær programmering opg 4'!$M$5=0,"-",(-A5089+'Lineær programmering opg 4'!$M$5)/'Lineær programmering opg 4'!$K$5*-1)</f>
        <v>211.54799999998991</v>
      </c>
      <c r="F5089" s="167" t="str">
        <f>IF('Lineær programmering opg 4'!$E$6=0,"-",(-A5089+'Lineær programmering opg 4'!$M$6)/'Lineær programmering opg 4'!$K$6*-1)</f>
        <v>-</v>
      </c>
      <c r="G5089" s="167" t="str">
        <f>IF('Lineær programmering opg 4'!$D$7=0,"-",((-A5089+'Lineær programmering opg 4'!$M$7)/'Lineær programmering opg 4'!$K$7)*-1)</f>
        <v>-</v>
      </c>
      <c r="H5089" s="167" t="str">
        <f>IF('Lineær programmering opg 4'!$C$8=0,"-",((-A5089+'Lineær programmering opg 4'!$M$8)/'Lineær programmering opg 4'!$K$8)*-1)</f>
        <v>-</v>
      </c>
      <c r="I5089" s="167" t="str">
        <f>IF('Lineær programmering opg 4'!$D$8=0,"-",'Lineær programmering opg 4'!$G$8)</f>
        <v>-</v>
      </c>
      <c r="J5089" s="295">
        <f>A5089*'Lineær programmering opg 4'!$C$11+Datatabel!C5089*'Lineær programmering opg 4'!$D$11</f>
        <v>43525.799999999828</v>
      </c>
      <c r="K5089" s="9">
        <f t="shared" si="397"/>
        <v>0</v>
      </c>
      <c r="L5089" s="9">
        <f t="shared" si="398"/>
        <v>0</v>
      </c>
    </row>
    <row r="5090" spans="1:12" ht="15" x14ac:dyDescent="0.25">
      <c r="A5090" s="167">
        <f t="shared" si="396"/>
        <v>117.91200000001345</v>
      </c>
      <c r="B5090" s="325">
        <f t="shared" si="399"/>
        <v>0.49130000000005603</v>
      </c>
      <c r="C5090" s="167">
        <f t="shared" si="395"/>
        <v>211.56599999998991</v>
      </c>
      <c r="D5090" s="167">
        <f>IF('Lineær programmering opg 4'!$M$4=0,"-",(-A5090+'Lineær programmering opg 4'!$M$4)/'Lineær programmering opg 4'!$K$4*-1)</f>
        <v>244.1759999999731</v>
      </c>
      <c r="E5090" s="167">
        <f>IF('Lineær programmering opg 4'!$M$5=0,"-",(-A5090+'Lineær programmering opg 4'!$M$5)/'Lineær programmering opg 4'!$K$5*-1)</f>
        <v>211.56599999998991</v>
      </c>
      <c r="F5090" s="167" t="str">
        <f>IF('Lineær programmering opg 4'!$E$6=0,"-",(-A5090+'Lineær programmering opg 4'!$M$6)/'Lineær programmering opg 4'!$K$6*-1)</f>
        <v>-</v>
      </c>
      <c r="G5090" s="167" t="str">
        <f>IF('Lineær programmering opg 4'!$D$7=0,"-",((-A5090+'Lineær programmering opg 4'!$M$7)/'Lineær programmering opg 4'!$K$7)*-1)</f>
        <v>-</v>
      </c>
      <c r="H5090" s="167" t="str">
        <f>IF('Lineær programmering opg 4'!$C$8=0,"-",((-A5090+'Lineær programmering opg 4'!$M$8)/'Lineær programmering opg 4'!$K$8)*-1)</f>
        <v>-</v>
      </c>
      <c r="I5090" s="167" t="str">
        <f>IF('Lineær programmering opg 4'!$D$8=0,"-",'Lineær programmering opg 4'!$G$8)</f>
        <v>-</v>
      </c>
      <c r="J5090" s="295">
        <f>A5090*'Lineær programmering opg 4'!$C$11+Datatabel!C5090*'Lineær programmering opg 4'!$D$11</f>
        <v>43526.099999999831</v>
      </c>
      <c r="K5090" s="9">
        <f t="shared" si="397"/>
        <v>0</v>
      </c>
      <c r="L5090" s="9">
        <f t="shared" si="398"/>
        <v>0</v>
      </c>
    </row>
    <row r="5091" spans="1:12" ht="15" x14ac:dyDescent="0.25">
      <c r="A5091" s="167">
        <f t="shared" si="396"/>
        <v>117.88800000001345</v>
      </c>
      <c r="B5091" s="325">
        <f t="shared" si="399"/>
        <v>0.49120000000005604</v>
      </c>
      <c r="C5091" s="167">
        <f t="shared" si="395"/>
        <v>211.58399999998991</v>
      </c>
      <c r="D5091" s="167">
        <f>IF('Lineær programmering opg 4'!$M$4=0,"-",(-A5091+'Lineær programmering opg 4'!$M$4)/'Lineær programmering opg 4'!$K$4*-1)</f>
        <v>244.2239999999731</v>
      </c>
      <c r="E5091" s="167">
        <f>IF('Lineær programmering opg 4'!$M$5=0,"-",(-A5091+'Lineær programmering opg 4'!$M$5)/'Lineær programmering opg 4'!$K$5*-1)</f>
        <v>211.58399999998991</v>
      </c>
      <c r="F5091" s="167" t="str">
        <f>IF('Lineær programmering opg 4'!$E$6=0,"-",(-A5091+'Lineær programmering opg 4'!$M$6)/'Lineær programmering opg 4'!$K$6*-1)</f>
        <v>-</v>
      </c>
      <c r="G5091" s="167" t="str">
        <f>IF('Lineær programmering opg 4'!$D$7=0,"-",((-A5091+'Lineær programmering opg 4'!$M$7)/'Lineær programmering opg 4'!$K$7)*-1)</f>
        <v>-</v>
      </c>
      <c r="H5091" s="167" t="str">
        <f>IF('Lineær programmering opg 4'!$C$8=0,"-",((-A5091+'Lineær programmering opg 4'!$M$8)/'Lineær programmering opg 4'!$K$8)*-1)</f>
        <v>-</v>
      </c>
      <c r="I5091" s="167" t="str">
        <f>IF('Lineær programmering opg 4'!$D$8=0,"-",'Lineær programmering opg 4'!$G$8)</f>
        <v>-</v>
      </c>
      <c r="J5091" s="295">
        <f>A5091*'Lineær programmering opg 4'!$C$11+Datatabel!C5091*'Lineær programmering opg 4'!$D$11</f>
        <v>43526.399999999834</v>
      </c>
      <c r="K5091" s="9">
        <f t="shared" si="397"/>
        <v>0</v>
      </c>
      <c r="L5091" s="9">
        <f t="shared" si="398"/>
        <v>0</v>
      </c>
    </row>
    <row r="5092" spans="1:12" ht="15" x14ac:dyDescent="0.25">
      <c r="A5092" s="167">
        <f t="shared" si="396"/>
        <v>117.86400000001345</v>
      </c>
      <c r="B5092" s="325">
        <f t="shared" si="399"/>
        <v>0.49110000000005605</v>
      </c>
      <c r="C5092" s="167">
        <f t="shared" si="395"/>
        <v>211.60199999998991</v>
      </c>
      <c r="D5092" s="167">
        <f>IF('Lineær programmering opg 4'!$M$4=0,"-",(-A5092+'Lineær programmering opg 4'!$M$4)/'Lineær programmering opg 4'!$K$4*-1)</f>
        <v>244.2719999999731</v>
      </c>
      <c r="E5092" s="167">
        <f>IF('Lineær programmering opg 4'!$M$5=0,"-",(-A5092+'Lineær programmering opg 4'!$M$5)/'Lineær programmering opg 4'!$K$5*-1)</f>
        <v>211.60199999998991</v>
      </c>
      <c r="F5092" s="167" t="str">
        <f>IF('Lineær programmering opg 4'!$E$6=0,"-",(-A5092+'Lineær programmering opg 4'!$M$6)/'Lineær programmering opg 4'!$K$6*-1)</f>
        <v>-</v>
      </c>
      <c r="G5092" s="167" t="str">
        <f>IF('Lineær programmering opg 4'!$D$7=0,"-",((-A5092+'Lineær programmering opg 4'!$M$7)/'Lineær programmering opg 4'!$K$7)*-1)</f>
        <v>-</v>
      </c>
      <c r="H5092" s="167" t="str">
        <f>IF('Lineær programmering opg 4'!$C$8=0,"-",((-A5092+'Lineær programmering opg 4'!$M$8)/'Lineær programmering opg 4'!$K$8)*-1)</f>
        <v>-</v>
      </c>
      <c r="I5092" s="167" t="str">
        <f>IF('Lineær programmering opg 4'!$D$8=0,"-",'Lineær programmering opg 4'!$G$8)</f>
        <v>-</v>
      </c>
      <c r="J5092" s="295">
        <f>A5092*'Lineær programmering opg 4'!$C$11+Datatabel!C5092*'Lineær programmering opg 4'!$D$11</f>
        <v>43526.69999999983</v>
      </c>
      <c r="K5092" s="9">
        <f t="shared" si="397"/>
        <v>0</v>
      </c>
      <c r="L5092" s="9">
        <f t="shared" si="398"/>
        <v>0</v>
      </c>
    </row>
    <row r="5093" spans="1:12" ht="15" x14ac:dyDescent="0.25">
      <c r="A5093" s="167">
        <f t="shared" si="396"/>
        <v>117.84000000001345</v>
      </c>
      <c r="B5093" s="325">
        <f t="shared" si="399"/>
        <v>0.49100000000005606</v>
      </c>
      <c r="C5093" s="167">
        <f t="shared" si="395"/>
        <v>211.61999999998991</v>
      </c>
      <c r="D5093" s="167">
        <f>IF('Lineær programmering opg 4'!$M$4=0,"-",(-A5093+'Lineær programmering opg 4'!$M$4)/'Lineær programmering opg 4'!$K$4*-1)</f>
        <v>244.31999999997311</v>
      </c>
      <c r="E5093" s="167">
        <f>IF('Lineær programmering opg 4'!$M$5=0,"-",(-A5093+'Lineær programmering opg 4'!$M$5)/'Lineær programmering opg 4'!$K$5*-1)</f>
        <v>211.61999999998991</v>
      </c>
      <c r="F5093" s="167" t="str">
        <f>IF('Lineær programmering opg 4'!$E$6=0,"-",(-A5093+'Lineær programmering opg 4'!$M$6)/'Lineær programmering opg 4'!$K$6*-1)</f>
        <v>-</v>
      </c>
      <c r="G5093" s="167" t="str">
        <f>IF('Lineær programmering opg 4'!$D$7=0,"-",((-A5093+'Lineær programmering opg 4'!$M$7)/'Lineær programmering opg 4'!$K$7)*-1)</f>
        <v>-</v>
      </c>
      <c r="H5093" s="167" t="str">
        <f>IF('Lineær programmering opg 4'!$C$8=0,"-",((-A5093+'Lineær programmering opg 4'!$M$8)/'Lineær programmering opg 4'!$K$8)*-1)</f>
        <v>-</v>
      </c>
      <c r="I5093" s="167" t="str">
        <f>IF('Lineær programmering opg 4'!$D$8=0,"-",'Lineær programmering opg 4'!$G$8)</f>
        <v>-</v>
      </c>
      <c r="J5093" s="295">
        <f>A5093*'Lineær programmering opg 4'!$C$11+Datatabel!C5093*'Lineær programmering opg 4'!$D$11</f>
        <v>43526.999999999833</v>
      </c>
      <c r="K5093" s="9">
        <f t="shared" si="397"/>
        <v>0</v>
      </c>
      <c r="L5093" s="9">
        <f t="shared" si="398"/>
        <v>0</v>
      </c>
    </row>
    <row r="5094" spans="1:12" ht="15" x14ac:dyDescent="0.25">
      <c r="A5094" s="167">
        <f t="shared" si="396"/>
        <v>117.81600000001346</v>
      </c>
      <c r="B5094" s="325">
        <f t="shared" si="399"/>
        <v>0.49090000000005607</v>
      </c>
      <c r="C5094" s="167">
        <f t="shared" si="395"/>
        <v>211.63799999998992</v>
      </c>
      <c r="D5094" s="167">
        <f>IF('Lineær programmering opg 4'!$M$4=0,"-",(-A5094+'Lineær programmering opg 4'!$M$4)/'Lineær programmering opg 4'!$K$4*-1)</f>
        <v>244.36799999997308</v>
      </c>
      <c r="E5094" s="167">
        <f>IF('Lineær programmering opg 4'!$M$5=0,"-",(-A5094+'Lineær programmering opg 4'!$M$5)/'Lineær programmering opg 4'!$K$5*-1)</f>
        <v>211.63799999998992</v>
      </c>
      <c r="F5094" s="167" t="str">
        <f>IF('Lineær programmering opg 4'!$E$6=0,"-",(-A5094+'Lineær programmering opg 4'!$M$6)/'Lineær programmering opg 4'!$K$6*-1)</f>
        <v>-</v>
      </c>
      <c r="G5094" s="167" t="str">
        <f>IF('Lineær programmering opg 4'!$D$7=0,"-",((-A5094+'Lineær programmering opg 4'!$M$7)/'Lineær programmering opg 4'!$K$7)*-1)</f>
        <v>-</v>
      </c>
      <c r="H5094" s="167" t="str">
        <f>IF('Lineær programmering opg 4'!$C$8=0,"-",((-A5094+'Lineær programmering opg 4'!$M$8)/'Lineær programmering opg 4'!$K$8)*-1)</f>
        <v>-</v>
      </c>
      <c r="I5094" s="167" t="str">
        <f>IF('Lineær programmering opg 4'!$D$8=0,"-",'Lineær programmering opg 4'!$G$8)</f>
        <v>-</v>
      </c>
      <c r="J5094" s="295">
        <f>A5094*'Lineær programmering opg 4'!$C$11+Datatabel!C5094*'Lineær programmering opg 4'!$D$11</f>
        <v>43527.299999999836</v>
      </c>
      <c r="K5094" s="9">
        <f t="shared" si="397"/>
        <v>0</v>
      </c>
      <c r="L5094" s="9">
        <f t="shared" si="398"/>
        <v>0</v>
      </c>
    </row>
    <row r="5095" spans="1:12" ht="15" x14ac:dyDescent="0.25">
      <c r="A5095" s="167">
        <f t="shared" si="396"/>
        <v>117.79200000001346</v>
      </c>
      <c r="B5095" s="325">
        <f t="shared" si="399"/>
        <v>0.49080000000005608</v>
      </c>
      <c r="C5095" s="167">
        <f t="shared" si="395"/>
        <v>211.65599999998992</v>
      </c>
      <c r="D5095" s="167">
        <f>IF('Lineær programmering opg 4'!$M$4=0,"-",(-A5095+'Lineær programmering opg 4'!$M$4)/'Lineær programmering opg 4'!$K$4*-1)</f>
        <v>244.41599999997308</v>
      </c>
      <c r="E5095" s="167">
        <f>IF('Lineær programmering opg 4'!$M$5=0,"-",(-A5095+'Lineær programmering opg 4'!$M$5)/'Lineær programmering opg 4'!$K$5*-1)</f>
        <v>211.65599999998992</v>
      </c>
      <c r="F5095" s="167" t="str">
        <f>IF('Lineær programmering opg 4'!$E$6=0,"-",(-A5095+'Lineær programmering opg 4'!$M$6)/'Lineær programmering opg 4'!$K$6*-1)</f>
        <v>-</v>
      </c>
      <c r="G5095" s="167" t="str">
        <f>IF('Lineær programmering opg 4'!$D$7=0,"-",((-A5095+'Lineær programmering opg 4'!$M$7)/'Lineær programmering opg 4'!$K$7)*-1)</f>
        <v>-</v>
      </c>
      <c r="H5095" s="167" t="str">
        <f>IF('Lineær programmering opg 4'!$C$8=0,"-",((-A5095+'Lineær programmering opg 4'!$M$8)/'Lineær programmering opg 4'!$K$8)*-1)</f>
        <v>-</v>
      </c>
      <c r="I5095" s="167" t="str">
        <f>IF('Lineær programmering opg 4'!$D$8=0,"-",'Lineær programmering opg 4'!$G$8)</f>
        <v>-</v>
      </c>
      <c r="J5095" s="295">
        <f>A5095*'Lineær programmering opg 4'!$C$11+Datatabel!C5095*'Lineær programmering opg 4'!$D$11</f>
        <v>43527.599999999831</v>
      </c>
      <c r="K5095" s="9">
        <f t="shared" si="397"/>
        <v>0</v>
      </c>
      <c r="L5095" s="9">
        <f t="shared" si="398"/>
        <v>0</v>
      </c>
    </row>
    <row r="5096" spans="1:12" ht="15" x14ac:dyDescent="0.25">
      <c r="A5096" s="167">
        <f t="shared" si="396"/>
        <v>117.76800000001346</v>
      </c>
      <c r="B5096" s="325">
        <f t="shared" si="399"/>
        <v>0.49070000000005609</v>
      </c>
      <c r="C5096" s="167">
        <f t="shared" si="395"/>
        <v>211.67399999998992</v>
      </c>
      <c r="D5096" s="167">
        <f>IF('Lineær programmering opg 4'!$M$4=0,"-",(-A5096+'Lineær programmering opg 4'!$M$4)/'Lineær programmering opg 4'!$K$4*-1)</f>
        <v>244.46399999997308</v>
      </c>
      <c r="E5096" s="167">
        <f>IF('Lineær programmering opg 4'!$M$5=0,"-",(-A5096+'Lineær programmering opg 4'!$M$5)/'Lineær programmering opg 4'!$K$5*-1)</f>
        <v>211.67399999998992</v>
      </c>
      <c r="F5096" s="167" t="str">
        <f>IF('Lineær programmering opg 4'!$E$6=0,"-",(-A5096+'Lineær programmering opg 4'!$M$6)/'Lineær programmering opg 4'!$K$6*-1)</f>
        <v>-</v>
      </c>
      <c r="G5096" s="167" t="str">
        <f>IF('Lineær programmering opg 4'!$D$7=0,"-",((-A5096+'Lineær programmering opg 4'!$M$7)/'Lineær programmering opg 4'!$K$7)*-1)</f>
        <v>-</v>
      </c>
      <c r="H5096" s="167" t="str">
        <f>IF('Lineær programmering opg 4'!$C$8=0,"-",((-A5096+'Lineær programmering opg 4'!$M$8)/'Lineær programmering opg 4'!$K$8)*-1)</f>
        <v>-</v>
      </c>
      <c r="I5096" s="167" t="str">
        <f>IF('Lineær programmering opg 4'!$D$8=0,"-",'Lineær programmering opg 4'!$G$8)</f>
        <v>-</v>
      </c>
      <c r="J5096" s="295">
        <f>A5096*'Lineær programmering opg 4'!$C$11+Datatabel!C5096*'Lineær programmering opg 4'!$D$11</f>
        <v>43527.899999999834</v>
      </c>
      <c r="K5096" s="9">
        <f t="shared" si="397"/>
        <v>0</v>
      </c>
      <c r="L5096" s="9">
        <f t="shared" si="398"/>
        <v>0</v>
      </c>
    </row>
    <row r="5097" spans="1:12" ht="15" x14ac:dyDescent="0.25">
      <c r="A5097" s="167">
        <f t="shared" si="396"/>
        <v>117.74400000001347</v>
      </c>
      <c r="B5097" s="325">
        <f t="shared" si="399"/>
        <v>0.4906000000000561</v>
      </c>
      <c r="C5097" s="167">
        <f t="shared" si="395"/>
        <v>211.69199999998992</v>
      </c>
      <c r="D5097" s="167">
        <f>IF('Lineær programmering opg 4'!$M$4=0,"-",(-A5097+'Lineær programmering opg 4'!$M$4)/'Lineær programmering opg 4'!$K$4*-1)</f>
        <v>244.51199999997306</v>
      </c>
      <c r="E5097" s="167">
        <f>IF('Lineær programmering opg 4'!$M$5=0,"-",(-A5097+'Lineær programmering opg 4'!$M$5)/'Lineær programmering opg 4'!$K$5*-1)</f>
        <v>211.69199999998992</v>
      </c>
      <c r="F5097" s="167" t="str">
        <f>IF('Lineær programmering opg 4'!$E$6=0,"-",(-A5097+'Lineær programmering opg 4'!$M$6)/'Lineær programmering opg 4'!$K$6*-1)</f>
        <v>-</v>
      </c>
      <c r="G5097" s="167" t="str">
        <f>IF('Lineær programmering opg 4'!$D$7=0,"-",((-A5097+'Lineær programmering opg 4'!$M$7)/'Lineær programmering opg 4'!$K$7)*-1)</f>
        <v>-</v>
      </c>
      <c r="H5097" s="167" t="str">
        <f>IF('Lineær programmering opg 4'!$C$8=0,"-",((-A5097+'Lineær programmering opg 4'!$M$8)/'Lineær programmering opg 4'!$K$8)*-1)</f>
        <v>-</v>
      </c>
      <c r="I5097" s="167" t="str">
        <f>IF('Lineær programmering opg 4'!$D$8=0,"-",'Lineær programmering opg 4'!$G$8)</f>
        <v>-</v>
      </c>
      <c r="J5097" s="295">
        <f>A5097*'Lineær programmering opg 4'!$C$11+Datatabel!C5097*'Lineær programmering opg 4'!$D$11</f>
        <v>43528.199999999837</v>
      </c>
      <c r="K5097" s="9">
        <f t="shared" si="397"/>
        <v>0</v>
      </c>
      <c r="L5097" s="9">
        <f t="shared" si="398"/>
        <v>0</v>
      </c>
    </row>
    <row r="5098" spans="1:12" ht="15" x14ac:dyDescent="0.25">
      <c r="A5098" s="167">
        <f t="shared" si="396"/>
        <v>117.72000000001347</v>
      </c>
      <c r="B5098" s="325">
        <f t="shared" si="399"/>
        <v>0.49050000000005611</v>
      </c>
      <c r="C5098" s="167">
        <f t="shared" si="395"/>
        <v>211.70999999998992</v>
      </c>
      <c r="D5098" s="167">
        <f>IF('Lineær programmering opg 4'!$M$4=0,"-",(-A5098+'Lineær programmering opg 4'!$M$4)/'Lineær programmering opg 4'!$K$4*-1)</f>
        <v>244.55999999997306</v>
      </c>
      <c r="E5098" s="167">
        <f>IF('Lineær programmering opg 4'!$M$5=0,"-",(-A5098+'Lineær programmering opg 4'!$M$5)/'Lineær programmering opg 4'!$K$5*-1)</f>
        <v>211.70999999998992</v>
      </c>
      <c r="F5098" s="167" t="str">
        <f>IF('Lineær programmering opg 4'!$E$6=0,"-",(-A5098+'Lineær programmering opg 4'!$M$6)/'Lineær programmering opg 4'!$K$6*-1)</f>
        <v>-</v>
      </c>
      <c r="G5098" s="167" t="str">
        <f>IF('Lineær programmering opg 4'!$D$7=0,"-",((-A5098+'Lineær programmering opg 4'!$M$7)/'Lineær programmering opg 4'!$K$7)*-1)</f>
        <v>-</v>
      </c>
      <c r="H5098" s="167" t="str">
        <f>IF('Lineær programmering opg 4'!$C$8=0,"-",((-A5098+'Lineær programmering opg 4'!$M$8)/'Lineær programmering opg 4'!$K$8)*-1)</f>
        <v>-</v>
      </c>
      <c r="I5098" s="167" t="str">
        <f>IF('Lineær programmering opg 4'!$D$8=0,"-",'Lineær programmering opg 4'!$G$8)</f>
        <v>-</v>
      </c>
      <c r="J5098" s="295">
        <f>A5098*'Lineær programmering opg 4'!$C$11+Datatabel!C5098*'Lineær programmering opg 4'!$D$11</f>
        <v>43528.499999999833</v>
      </c>
      <c r="K5098" s="9">
        <f t="shared" si="397"/>
        <v>0</v>
      </c>
      <c r="L5098" s="9">
        <f t="shared" si="398"/>
        <v>0</v>
      </c>
    </row>
    <row r="5099" spans="1:12" ht="15" x14ac:dyDescent="0.25">
      <c r="A5099" s="167">
        <f t="shared" si="396"/>
        <v>117.69600000001347</v>
      </c>
      <c r="B5099" s="325">
        <f t="shared" si="399"/>
        <v>0.49040000000005612</v>
      </c>
      <c r="C5099" s="167">
        <f t="shared" si="395"/>
        <v>211.72799999998992</v>
      </c>
      <c r="D5099" s="167">
        <f>IF('Lineær programmering opg 4'!$M$4=0,"-",(-A5099+'Lineær programmering opg 4'!$M$4)/'Lineær programmering opg 4'!$K$4*-1)</f>
        <v>244.60799999997306</v>
      </c>
      <c r="E5099" s="167">
        <f>IF('Lineær programmering opg 4'!$M$5=0,"-",(-A5099+'Lineær programmering opg 4'!$M$5)/'Lineær programmering opg 4'!$K$5*-1)</f>
        <v>211.72799999998992</v>
      </c>
      <c r="F5099" s="167" t="str">
        <f>IF('Lineær programmering opg 4'!$E$6=0,"-",(-A5099+'Lineær programmering opg 4'!$M$6)/'Lineær programmering opg 4'!$K$6*-1)</f>
        <v>-</v>
      </c>
      <c r="G5099" s="167" t="str">
        <f>IF('Lineær programmering opg 4'!$D$7=0,"-",((-A5099+'Lineær programmering opg 4'!$M$7)/'Lineær programmering opg 4'!$K$7)*-1)</f>
        <v>-</v>
      </c>
      <c r="H5099" s="167" t="str">
        <f>IF('Lineær programmering opg 4'!$C$8=0,"-",((-A5099+'Lineær programmering opg 4'!$M$8)/'Lineær programmering opg 4'!$K$8)*-1)</f>
        <v>-</v>
      </c>
      <c r="I5099" s="167" t="str">
        <f>IF('Lineær programmering opg 4'!$D$8=0,"-",'Lineær programmering opg 4'!$G$8)</f>
        <v>-</v>
      </c>
      <c r="J5099" s="295">
        <f>A5099*'Lineær programmering opg 4'!$C$11+Datatabel!C5099*'Lineær programmering opg 4'!$D$11</f>
        <v>43528.799999999836</v>
      </c>
      <c r="K5099" s="9">
        <f t="shared" si="397"/>
        <v>0</v>
      </c>
      <c r="L5099" s="9">
        <f t="shared" si="398"/>
        <v>0</v>
      </c>
    </row>
    <row r="5100" spans="1:12" ht="15" x14ac:dyDescent="0.25">
      <c r="A5100" s="167">
        <f t="shared" si="396"/>
        <v>117.67200000001347</v>
      </c>
      <c r="B5100" s="325">
        <f t="shared" si="399"/>
        <v>0.49030000000005614</v>
      </c>
      <c r="C5100" s="167">
        <f t="shared" si="395"/>
        <v>211.74599999998992</v>
      </c>
      <c r="D5100" s="167">
        <f>IF('Lineær programmering opg 4'!$M$4=0,"-",(-A5100+'Lineær programmering opg 4'!$M$4)/'Lineær programmering opg 4'!$K$4*-1)</f>
        <v>244.65599999997306</v>
      </c>
      <c r="E5100" s="167">
        <f>IF('Lineær programmering opg 4'!$M$5=0,"-",(-A5100+'Lineær programmering opg 4'!$M$5)/'Lineær programmering opg 4'!$K$5*-1)</f>
        <v>211.74599999998992</v>
      </c>
      <c r="F5100" s="167" t="str">
        <f>IF('Lineær programmering opg 4'!$E$6=0,"-",(-A5100+'Lineær programmering opg 4'!$M$6)/'Lineær programmering opg 4'!$K$6*-1)</f>
        <v>-</v>
      </c>
      <c r="G5100" s="167" t="str">
        <f>IF('Lineær programmering opg 4'!$D$7=0,"-",((-A5100+'Lineær programmering opg 4'!$M$7)/'Lineær programmering opg 4'!$K$7)*-1)</f>
        <v>-</v>
      </c>
      <c r="H5100" s="167" t="str">
        <f>IF('Lineær programmering opg 4'!$C$8=0,"-",((-A5100+'Lineær programmering opg 4'!$M$8)/'Lineær programmering opg 4'!$K$8)*-1)</f>
        <v>-</v>
      </c>
      <c r="I5100" s="167" t="str">
        <f>IF('Lineær programmering opg 4'!$D$8=0,"-",'Lineær programmering opg 4'!$G$8)</f>
        <v>-</v>
      </c>
      <c r="J5100" s="295">
        <f>A5100*'Lineær programmering opg 4'!$C$11+Datatabel!C5100*'Lineær programmering opg 4'!$D$11</f>
        <v>43529.099999999831</v>
      </c>
      <c r="K5100" s="9">
        <f t="shared" si="397"/>
        <v>0</v>
      </c>
      <c r="L5100" s="9">
        <f t="shared" si="398"/>
        <v>0</v>
      </c>
    </row>
    <row r="5101" spans="1:12" ht="15" x14ac:dyDescent="0.25">
      <c r="A5101" s="167">
        <f t="shared" si="396"/>
        <v>117.64800000001347</v>
      </c>
      <c r="B5101" s="325">
        <f t="shared" si="399"/>
        <v>0.49020000000005615</v>
      </c>
      <c r="C5101" s="167">
        <f t="shared" si="395"/>
        <v>211.76399999998992</v>
      </c>
      <c r="D5101" s="167">
        <f>IF('Lineær programmering opg 4'!$M$4=0,"-",(-A5101+'Lineær programmering opg 4'!$M$4)/'Lineær programmering opg 4'!$K$4*-1)</f>
        <v>244.70399999997306</v>
      </c>
      <c r="E5101" s="167">
        <f>IF('Lineær programmering opg 4'!$M$5=0,"-",(-A5101+'Lineær programmering opg 4'!$M$5)/'Lineær programmering opg 4'!$K$5*-1)</f>
        <v>211.76399999998992</v>
      </c>
      <c r="F5101" s="167" t="str">
        <f>IF('Lineær programmering opg 4'!$E$6=0,"-",(-A5101+'Lineær programmering opg 4'!$M$6)/'Lineær programmering opg 4'!$K$6*-1)</f>
        <v>-</v>
      </c>
      <c r="G5101" s="167" t="str">
        <f>IF('Lineær programmering opg 4'!$D$7=0,"-",((-A5101+'Lineær programmering opg 4'!$M$7)/'Lineær programmering opg 4'!$K$7)*-1)</f>
        <v>-</v>
      </c>
      <c r="H5101" s="167" t="str">
        <f>IF('Lineær programmering opg 4'!$C$8=0,"-",((-A5101+'Lineær programmering opg 4'!$M$8)/'Lineær programmering opg 4'!$K$8)*-1)</f>
        <v>-</v>
      </c>
      <c r="I5101" s="167" t="str">
        <f>IF('Lineær programmering opg 4'!$D$8=0,"-",'Lineær programmering opg 4'!$G$8)</f>
        <v>-</v>
      </c>
      <c r="J5101" s="295">
        <f>A5101*'Lineær programmering opg 4'!$C$11+Datatabel!C5101*'Lineær programmering opg 4'!$D$11</f>
        <v>43529.399999999834</v>
      </c>
      <c r="K5101" s="9">
        <f t="shared" si="397"/>
        <v>0</v>
      </c>
      <c r="L5101" s="9">
        <f t="shared" si="398"/>
        <v>0</v>
      </c>
    </row>
    <row r="5102" spans="1:12" ht="15" x14ac:dyDescent="0.25">
      <c r="A5102" s="167">
        <f t="shared" si="396"/>
        <v>117.62400000001348</v>
      </c>
      <c r="B5102" s="325">
        <f t="shared" si="399"/>
        <v>0.49010000000005616</v>
      </c>
      <c r="C5102" s="167">
        <f t="shared" si="395"/>
        <v>211.78199999998989</v>
      </c>
      <c r="D5102" s="167">
        <f>IF('Lineær programmering opg 4'!$M$4=0,"-",(-A5102+'Lineær programmering opg 4'!$M$4)/'Lineær programmering opg 4'!$K$4*-1)</f>
        <v>244.75199999997304</v>
      </c>
      <c r="E5102" s="167">
        <f>IF('Lineær programmering opg 4'!$M$5=0,"-",(-A5102+'Lineær programmering opg 4'!$M$5)/'Lineær programmering opg 4'!$K$5*-1)</f>
        <v>211.78199999998989</v>
      </c>
      <c r="F5102" s="167" t="str">
        <f>IF('Lineær programmering opg 4'!$E$6=0,"-",(-A5102+'Lineær programmering opg 4'!$M$6)/'Lineær programmering opg 4'!$K$6*-1)</f>
        <v>-</v>
      </c>
      <c r="G5102" s="167" t="str">
        <f>IF('Lineær programmering opg 4'!$D$7=0,"-",((-A5102+'Lineær programmering opg 4'!$M$7)/'Lineær programmering opg 4'!$K$7)*-1)</f>
        <v>-</v>
      </c>
      <c r="H5102" s="167" t="str">
        <f>IF('Lineær programmering opg 4'!$C$8=0,"-",((-A5102+'Lineær programmering opg 4'!$M$8)/'Lineær programmering opg 4'!$K$8)*-1)</f>
        <v>-</v>
      </c>
      <c r="I5102" s="167" t="str">
        <f>IF('Lineær programmering opg 4'!$D$8=0,"-",'Lineær programmering opg 4'!$G$8)</f>
        <v>-</v>
      </c>
      <c r="J5102" s="295">
        <f>A5102*'Lineær programmering opg 4'!$C$11+Datatabel!C5102*'Lineær programmering opg 4'!$D$11</f>
        <v>43529.69999999983</v>
      </c>
      <c r="K5102" s="9">
        <f t="shared" si="397"/>
        <v>0</v>
      </c>
      <c r="L5102" s="9">
        <f t="shared" si="398"/>
        <v>0</v>
      </c>
    </row>
    <row r="5103" spans="1:12" ht="15" x14ac:dyDescent="0.25">
      <c r="A5103" s="167">
        <f t="shared" si="396"/>
        <v>117.60000000001348</v>
      </c>
      <c r="B5103" s="325">
        <f t="shared" si="399"/>
        <v>0.49000000000005617</v>
      </c>
      <c r="C5103" s="167">
        <f t="shared" si="395"/>
        <v>211.79999999998989</v>
      </c>
      <c r="D5103" s="167">
        <f>IF('Lineær programmering opg 4'!$M$4=0,"-",(-A5103+'Lineær programmering opg 4'!$M$4)/'Lineær programmering opg 4'!$K$4*-1)</f>
        <v>244.79999999997304</v>
      </c>
      <c r="E5103" s="167">
        <f>IF('Lineær programmering opg 4'!$M$5=0,"-",(-A5103+'Lineær programmering opg 4'!$M$5)/'Lineær programmering opg 4'!$K$5*-1)</f>
        <v>211.79999999998989</v>
      </c>
      <c r="F5103" s="167" t="str">
        <f>IF('Lineær programmering opg 4'!$E$6=0,"-",(-A5103+'Lineær programmering opg 4'!$M$6)/'Lineær programmering opg 4'!$K$6*-1)</f>
        <v>-</v>
      </c>
      <c r="G5103" s="167" t="str">
        <f>IF('Lineær programmering opg 4'!$D$7=0,"-",((-A5103+'Lineær programmering opg 4'!$M$7)/'Lineær programmering opg 4'!$K$7)*-1)</f>
        <v>-</v>
      </c>
      <c r="H5103" s="167" t="str">
        <f>IF('Lineær programmering opg 4'!$C$8=0,"-",((-A5103+'Lineær programmering opg 4'!$M$8)/'Lineær programmering opg 4'!$K$8)*-1)</f>
        <v>-</v>
      </c>
      <c r="I5103" s="167" t="str">
        <f>IF('Lineær programmering opg 4'!$D$8=0,"-",'Lineær programmering opg 4'!$G$8)</f>
        <v>-</v>
      </c>
      <c r="J5103" s="295">
        <f>A5103*'Lineær programmering opg 4'!$C$11+Datatabel!C5103*'Lineær programmering opg 4'!$D$11</f>
        <v>43529.999999999833</v>
      </c>
      <c r="K5103" s="9">
        <f t="shared" si="397"/>
        <v>0</v>
      </c>
      <c r="L5103" s="9">
        <f t="shared" si="398"/>
        <v>0</v>
      </c>
    </row>
    <row r="5104" spans="1:12" ht="15" x14ac:dyDescent="0.25">
      <c r="A5104" s="167">
        <f t="shared" si="396"/>
        <v>117.57600000001348</v>
      </c>
      <c r="B5104" s="325">
        <f t="shared" si="399"/>
        <v>0.48990000000005618</v>
      </c>
      <c r="C5104" s="167">
        <f t="shared" si="395"/>
        <v>211.81799999998989</v>
      </c>
      <c r="D5104" s="167">
        <f>IF('Lineær programmering opg 4'!$M$4=0,"-",(-A5104+'Lineær programmering opg 4'!$M$4)/'Lineær programmering opg 4'!$K$4*-1)</f>
        <v>244.84799999997304</v>
      </c>
      <c r="E5104" s="167">
        <f>IF('Lineær programmering opg 4'!$M$5=0,"-",(-A5104+'Lineær programmering opg 4'!$M$5)/'Lineær programmering opg 4'!$K$5*-1)</f>
        <v>211.81799999998989</v>
      </c>
      <c r="F5104" s="167" t="str">
        <f>IF('Lineær programmering opg 4'!$E$6=0,"-",(-A5104+'Lineær programmering opg 4'!$M$6)/'Lineær programmering opg 4'!$K$6*-1)</f>
        <v>-</v>
      </c>
      <c r="G5104" s="167" t="str">
        <f>IF('Lineær programmering opg 4'!$D$7=0,"-",((-A5104+'Lineær programmering opg 4'!$M$7)/'Lineær programmering opg 4'!$K$7)*-1)</f>
        <v>-</v>
      </c>
      <c r="H5104" s="167" t="str">
        <f>IF('Lineær programmering opg 4'!$C$8=0,"-",((-A5104+'Lineær programmering opg 4'!$M$8)/'Lineær programmering opg 4'!$K$8)*-1)</f>
        <v>-</v>
      </c>
      <c r="I5104" s="167" t="str">
        <f>IF('Lineær programmering opg 4'!$D$8=0,"-",'Lineær programmering opg 4'!$G$8)</f>
        <v>-</v>
      </c>
      <c r="J5104" s="295">
        <f>A5104*'Lineær programmering opg 4'!$C$11+Datatabel!C5104*'Lineær programmering opg 4'!$D$11</f>
        <v>43530.299999999828</v>
      </c>
      <c r="K5104" s="9">
        <f t="shared" si="397"/>
        <v>0</v>
      </c>
      <c r="L5104" s="9">
        <f t="shared" si="398"/>
        <v>0</v>
      </c>
    </row>
    <row r="5105" spans="1:12" ht="15" x14ac:dyDescent="0.25">
      <c r="A5105" s="167">
        <f t="shared" si="396"/>
        <v>117.55200000001349</v>
      </c>
      <c r="B5105" s="325">
        <f t="shared" si="399"/>
        <v>0.48980000000005619</v>
      </c>
      <c r="C5105" s="167">
        <f t="shared" si="395"/>
        <v>211.83599999998989</v>
      </c>
      <c r="D5105" s="167">
        <f>IF('Lineær programmering opg 4'!$M$4=0,"-",(-A5105+'Lineær programmering opg 4'!$M$4)/'Lineær programmering opg 4'!$K$4*-1)</f>
        <v>244.89599999997301</v>
      </c>
      <c r="E5105" s="167">
        <f>IF('Lineær programmering opg 4'!$M$5=0,"-",(-A5105+'Lineær programmering opg 4'!$M$5)/'Lineær programmering opg 4'!$K$5*-1)</f>
        <v>211.83599999998989</v>
      </c>
      <c r="F5105" s="167" t="str">
        <f>IF('Lineær programmering opg 4'!$E$6=0,"-",(-A5105+'Lineær programmering opg 4'!$M$6)/'Lineær programmering opg 4'!$K$6*-1)</f>
        <v>-</v>
      </c>
      <c r="G5105" s="167" t="str">
        <f>IF('Lineær programmering opg 4'!$D$7=0,"-",((-A5105+'Lineær programmering opg 4'!$M$7)/'Lineær programmering opg 4'!$K$7)*-1)</f>
        <v>-</v>
      </c>
      <c r="H5105" s="167" t="str">
        <f>IF('Lineær programmering opg 4'!$C$8=0,"-",((-A5105+'Lineær programmering opg 4'!$M$8)/'Lineær programmering opg 4'!$K$8)*-1)</f>
        <v>-</v>
      </c>
      <c r="I5105" s="167" t="str">
        <f>IF('Lineær programmering opg 4'!$D$8=0,"-",'Lineær programmering opg 4'!$G$8)</f>
        <v>-</v>
      </c>
      <c r="J5105" s="295">
        <f>A5105*'Lineær programmering opg 4'!$C$11+Datatabel!C5105*'Lineær programmering opg 4'!$D$11</f>
        <v>43530.599999999831</v>
      </c>
      <c r="K5105" s="9">
        <f t="shared" si="397"/>
        <v>0</v>
      </c>
      <c r="L5105" s="9">
        <f t="shared" si="398"/>
        <v>0</v>
      </c>
    </row>
    <row r="5106" spans="1:12" ht="15" x14ac:dyDescent="0.25">
      <c r="A5106" s="167">
        <f t="shared" si="396"/>
        <v>117.52800000001349</v>
      </c>
      <c r="B5106" s="325">
        <f t="shared" si="399"/>
        <v>0.4897000000000562</v>
      </c>
      <c r="C5106" s="167">
        <f t="shared" si="395"/>
        <v>211.8539999999899</v>
      </c>
      <c r="D5106" s="167">
        <f>IF('Lineær programmering opg 4'!$M$4=0,"-",(-A5106+'Lineær programmering opg 4'!$M$4)/'Lineær programmering opg 4'!$K$4*-1)</f>
        <v>244.94399999997302</v>
      </c>
      <c r="E5106" s="167">
        <f>IF('Lineær programmering opg 4'!$M$5=0,"-",(-A5106+'Lineær programmering opg 4'!$M$5)/'Lineær programmering opg 4'!$K$5*-1)</f>
        <v>211.8539999999899</v>
      </c>
      <c r="F5106" s="167" t="str">
        <f>IF('Lineær programmering opg 4'!$E$6=0,"-",(-A5106+'Lineær programmering opg 4'!$M$6)/'Lineær programmering opg 4'!$K$6*-1)</f>
        <v>-</v>
      </c>
      <c r="G5106" s="167" t="str">
        <f>IF('Lineær programmering opg 4'!$D$7=0,"-",((-A5106+'Lineær programmering opg 4'!$M$7)/'Lineær programmering opg 4'!$K$7)*-1)</f>
        <v>-</v>
      </c>
      <c r="H5106" s="167" t="str">
        <f>IF('Lineær programmering opg 4'!$C$8=0,"-",((-A5106+'Lineær programmering opg 4'!$M$8)/'Lineær programmering opg 4'!$K$8)*-1)</f>
        <v>-</v>
      </c>
      <c r="I5106" s="167" t="str">
        <f>IF('Lineær programmering opg 4'!$D$8=0,"-",'Lineær programmering opg 4'!$G$8)</f>
        <v>-</v>
      </c>
      <c r="J5106" s="295">
        <f>A5106*'Lineær programmering opg 4'!$C$11+Datatabel!C5106*'Lineær programmering opg 4'!$D$11</f>
        <v>43530.899999999834</v>
      </c>
      <c r="K5106" s="9">
        <f t="shared" si="397"/>
        <v>0</v>
      </c>
      <c r="L5106" s="9">
        <f t="shared" si="398"/>
        <v>0</v>
      </c>
    </row>
    <row r="5107" spans="1:12" ht="15" x14ac:dyDescent="0.25">
      <c r="A5107" s="167">
        <f t="shared" si="396"/>
        <v>117.50400000001349</v>
      </c>
      <c r="B5107" s="325">
        <f t="shared" si="399"/>
        <v>0.48960000000005621</v>
      </c>
      <c r="C5107" s="167">
        <f t="shared" si="395"/>
        <v>211.8719999999899</v>
      </c>
      <c r="D5107" s="167">
        <f>IF('Lineær programmering opg 4'!$M$4=0,"-",(-A5107+'Lineær programmering opg 4'!$M$4)/'Lineær programmering opg 4'!$K$4*-1)</f>
        <v>244.99199999997302</v>
      </c>
      <c r="E5107" s="167">
        <f>IF('Lineær programmering opg 4'!$M$5=0,"-",(-A5107+'Lineær programmering opg 4'!$M$5)/'Lineær programmering opg 4'!$K$5*-1)</f>
        <v>211.8719999999899</v>
      </c>
      <c r="F5107" s="167" t="str">
        <f>IF('Lineær programmering opg 4'!$E$6=0,"-",(-A5107+'Lineær programmering opg 4'!$M$6)/'Lineær programmering opg 4'!$K$6*-1)</f>
        <v>-</v>
      </c>
      <c r="G5107" s="167" t="str">
        <f>IF('Lineær programmering opg 4'!$D$7=0,"-",((-A5107+'Lineær programmering opg 4'!$M$7)/'Lineær programmering opg 4'!$K$7)*-1)</f>
        <v>-</v>
      </c>
      <c r="H5107" s="167" t="str">
        <f>IF('Lineær programmering opg 4'!$C$8=0,"-",((-A5107+'Lineær programmering opg 4'!$M$8)/'Lineær programmering opg 4'!$K$8)*-1)</f>
        <v>-</v>
      </c>
      <c r="I5107" s="167" t="str">
        <f>IF('Lineær programmering opg 4'!$D$8=0,"-",'Lineær programmering opg 4'!$G$8)</f>
        <v>-</v>
      </c>
      <c r="J5107" s="295">
        <f>A5107*'Lineær programmering opg 4'!$C$11+Datatabel!C5107*'Lineær programmering opg 4'!$D$11</f>
        <v>43531.199999999837</v>
      </c>
      <c r="K5107" s="9">
        <f t="shared" si="397"/>
        <v>0</v>
      </c>
      <c r="L5107" s="9">
        <f t="shared" si="398"/>
        <v>0</v>
      </c>
    </row>
    <row r="5108" spans="1:12" ht="15" x14ac:dyDescent="0.25">
      <c r="A5108" s="167">
        <f t="shared" si="396"/>
        <v>117.48000000001349</v>
      </c>
      <c r="B5108" s="325">
        <f t="shared" si="399"/>
        <v>0.48950000000005622</v>
      </c>
      <c r="C5108" s="167">
        <f t="shared" si="395"/>
        <v>211.8899999999899</v>
      </c>
      <c r="D5108" s="167">
        <f>IF('Lineær programmering opg 4'!$M$4=0,"-",(-A5108+'Lineær programmering opg 4'!$M$4)/'Lineær programmering opg 4'!$K$4*-1)</f>
        <v>245.03999999997302</v>
      </c>
      <c r="E5108" s="167">
        <f>IF('Lineær programmering opg 4'!$M$5=0,"-",(-A5108+'Lineær programmering opg 4'!$M$5)/'Lineær programmering opg 4'!$K$5*-1)</f>
        <v>211.8899999999899</v>
      </c>
      <c r="F5108" s="167" t="str">
        <f>IF('Lineær programmering opg 4'!$E$6=0,"-",(-A5108+'Lineær programmering opg 4'!$M$6)/'Lineær programmering opg 4'!$K$6*-1)</f>
        <v>-</v>
      </c>
      <c r="G5108" s="167" t="str">
        <f>IF('Lineær programmering opg 4'!$D$7=0,"-",((-A5108+'Lineær programmering opg 4'!$M$7)/'Lineær programmering opg 4'!$K$7)*-1)</f>
        <v>-</v>
      </c>
      <c r="H5108" s="167" t="str">
        <f>IF('Lineær programmering opg 4'!$C$8=0,"-",((-A5108+'Lineær programmering opg 4'!$M$8)/'Lineær programmering opg 4'!$K$8)*-1)</f>
        <v>-</v>
      </c>
      <c r="I5108" s="167" t="str">
        <f>IF('Lineær programmering opg 4'!$D$8=0,"-",'Lineær programmering opg 4'!$G$8)</f>
        <v>-</v>
      </c>
      <c r="J5108" s="295">
        <f>A5108*'Lineær programmering opg 4'!$C$11+Datatabel!C5108*'Lineær programmering opg 4'!$D$11</f>
        <v>43531.499999999833</v>
      </c>
      <c r="K5108" s="9">
        <f t="shared" si="397"/>
        <v>0</v>
      </c>
      <c r="L5108" s="9">
        <f t="shared" si="398"/>
        <v>0</v>
      </c>
    </row>
    <row r="5109" spans="1:12" ht="15" x14ac:dyDescent="0.25">
      <c r="A5109" s="167">
        <f t="shared" si="396"/>
        <v>117.45600000001349</v>
      </c>
      <c r="B5109" s="325">
        <f t="shared" si="399"/>
        <v>0.48940000000005623</v>
      </c>
      <c r="C5109" s="167">
        <f t="shared" si="395"/>
        <v>211.9079999999899</v>
      </c>
      <c r="D5109" s="167">
        <f>IF('Lineær programmering opg 4'!$M$4=0,"-",(-A5109+'Lineær programmering opg 4'!$M$4)/'Lineær programmering opg 4'!$K$4*-1)</f>
        <v>245.08799999997302</v>
      </c>
      <c r="E5109" s="167">
        <f>IF('Lineær programmering opg 4'!$M$5=0,"-",(-A5109+'Lineær programmering opg 4'!$M$5)/'Lineær programmering opg 4'!$K$5*-1)</f>
        <v>211.9079999999899</v>
      </c>
      <c r="F5109" s="167" t="str">
        <f>IF('Lineær programmering opg 4'!$E$6=0,"-",(-A5109+'Lineær programmering opg 4'!$M$6)/'Lineær programmering opg 4'!$K$6*-1)</f>
        <v>-</v>
      </c>
      <c r="G5109" s="167" t="str">
        <f>IF('Lineær programmering opg 4'!$D$7=0,"-",((-A5109+'Lineær programmering opg 4'!$M$7)/'Lineær programmering opg 4'!$K$7)*-1)</f>
        <v>-</v>
      </c>
      <c r="H5109" s="167" t="str">
        <f>IF('Lineær programmering opg 4'!$C$8=0,"-",((-A5109+'Lineær programmering opg 4'!$M$8)/'Lineær programmering opg 4'!$K$8)*-1)</f>
        <v>-</v>
      </c>
      <c r="I5109" s="167" t="str">
        <f>IF('Lineær programmering opg 4'!$D$8=0,"-",'Lineær programmering opg 4'!$G$8)</f>
        <v>-</v>
      </c>
      <c r="J5109" s="295">
        <f>A5109*'Lineær programmering opg 4'!$C$11+Datatabel!C5109*'Lineær programmering opg 4'!$D$11</f>
        <v>43531.799999999828</v>
      </c>
      <c r="K5109" s="9">
        <f t="shared" si="397"/>
        <v>0</v>
      </c>
      <c r="L5109" s="9">
        <f t="shared" si="398"/>
        <v>0</v>
      </c>
    </row>
    <row r="5110" spans="1:12" ht="15" x14ac:dyDescent="0.25">
      <c r="A5110" s="167">
        <f t="shared" si="396"/>
        <v>117.4320000000135</v>
      </c>
      <c r="B5110" s="325">
        <f t="shared" si="399"/>
        <v>0.48930000000005625</v>
      </c>
      <c r="C5110" s="167">
        <f t="shared" si="395"/>
        <v>211.9259999999899</v>
      </c>
      <c r="D5110" s="167">
        <f>IF('Lineær programmering opg 4'!$M$4=0,"-",(-A5110+'Lineær programmering opg 4'!$M$4)/'Lineær programmering opg 4'!$K$4*-1)</f>
        <v>245.135999999973</v>
      </c>
      <c r="E5110" s="167">
        <f>IF('Lineær programmering opg 4'!$M$5=0,"-",(-A5110+'Lineær programmering opg 4'!$M$5)/'Lineær programmering opg 4'!$K$5*-1)</f>
        <v>211.9259999999899</v>
      </c>
      <c r="F5110" s="167" t="str">
        <f>IF('Lineær programmering opg 4'!$E$6=0,"-",(-A5110+'Lineær programmering opg 4'!$M$6)/'Lineær programmering opg 4'!$K$6*-1)</f>
        <v>-</v>
      </c>
      <c r="G5110" s="167" t="str">
        <f>IF('Lineær programmering opg 4'!$D$7=0,"-",((-A5110+'Lineær programmering opg 4'!$M$7)/'Lineær programmering opg 4'!$K$7)*-1)</f>
        <v>-</v>
      </c>
      <c r="H5110" s="167" t="str">
        <f>IF('Lineær programmering opg 4'!$C$8=0,"-",((-A5110+'Lineær programmering opg 4'!$M$8)/'Lineær programmering opg 4'!$K$8)*-1)</f>
        <v>-</v>
      </c>
      <c r="I5110" s="167" t="str">
        <f>IF('Lineær programmering opg 4'!$D$8=0,"-",'Lineær programmering opg 4'!$G$8)</f>
        <v>-</v>
      </c>
      <c r="J5110" s="295">
        <f>A5110*'Lineær programmering opg 4'!$C$11+Datatabel!C5110*'Lineær programmering opg 4'!$D$11</f>
        <v>43532.099999999831</v>
      </c>
      <c r="K5110" s="9">
        <f t="shared" si="397"/>
        <v>0</v>
      </c>
      <c r="L5110" s="9">
        <f t="shared" si="398"/>
        <v>0</v>
      </c>
    </row>
    <row r="5111" spans="1:12" ht="15" x14ac:dyDescent="0.25">
      <c r="A5111" s="167">
        <f t="shared" si="396"/>
        <v>117.4080000000135</v>
      </c>
      <c r="B5111" s="325">
        <f t="shared" si="399"/>
        <v>0.48920000000005626</v>
      </c>
      <c r="C5111" s="167">
        <f t="shared" si="395"/>
        <v>211.9439999999899</v>
      </c>
      <c r="D5111" s="167">
        <f>IF('Lineær programmering opg 4'!$M$4=0,"-",(-A5111+'Lineær programmering opg 4'!$M$4)/'Lineær programmering opg 4'!$K$4*-1)</f>
        <v>245.183999999973</v>
      </c>
      <c r="E5111" s="167">
        <f>IF('Lineær programmering opg 4'!$M$5=0,"-",(-A5111+'Lineær programmering opg 4'!$M$5)/'Lineær programmering opg 4'!$K$5*-1)</f>
        <v>211.9439999999899</v>
      </c>
      <c r="F5111" s="167" t="str">
        <f>IF('Lineær programmering opg 4'!$E$6=0,"-",(-A5111+'Lineær programmering opg 4'!$M$6)/'Lineær programmering opg 4'!$K$6*-1)</f>
        <v>-</v>
      </c>
      <c r="G5111" s="167" t="str">
        <f>IF('Lineær programmering opg 4'!$D$7=0,"-",((-A5111+'Lineær programmering opg 4'!$M$7)/'Lineær programmering opg 4'!$K$7)*-1)</f>
        <v>-</v>
      </c>
      <c r="H5111" s="167" t="str">
        <f>IF('Lineær programmering opg 4'!$C$8=0,"-",((-A5111+'Lineær programmering opg 4'!$M$8)/'Lineær programmering opg 4'!$K$8)*-1)</f>
        <v>-</v>
      </c>
      <c r="I5111" s="167" t="str">
        <f>IF('Lineær programmering opg 4'!$D$8=0,"-",'Lineær programmering opg 4'!$G$8)</f>
        <v>-</v>
      </c>
      <c r="J5111" s="295">
        <f>A5111*'Lineær programmering opg 4'!$C$11+Datatabel!C5111*'Lineær programmering opg 4'!$D$11</f>
        <v>43532.399999999834</v>
      </c>
      <c r="K5111" s="9">
        <f t="shared" si="397"/>
        <v>0</v>
      </c>
      <c r="L5111" s="9">
        <f t="shared" si="398"/>
        <v>0</v>
      </c>
    </row>
    <row r="5112" spans="1:12" ht="15" x14ac:dyDescent="0.25">
      <c r="A5112" s="167">
        <f t="shared" si="396"/>
        <v>117.3840000000135</v>
      </c>
      <c r="B5112" s="325">
        <f t="shared" si="399"/>
        <v>0.48910000000005627</v>
      </c>
      <c r="C5112" s="167">
        <f t="shared" si="395"/>
        <v>211.9619999999899</v>
      </c>
      <c r="D5112" s="167">
        <f>IF('Lineær programmering opg 4'!$M$4=0,"-",(-A5112+'Lineær programmering opg 4'!$M$4)/'Lineær programmering opg 4'!$K$4*-1)</f>
        <v>245.231999999973</v>
      </c>
      <c r="E5112" s="167">
        <f>IF('Lineær programmering opg 4'!$M$5=0,"-",(-A5112+'Lineær programmering opg 4'!$M$5)/'Lineær programmering opg 4'!$K$5*-1)</f>
        <v>211.9619999999899</v>
      </c>
      <c r="F5112" s="167" t="str">
        <f>IF('Lineær programmering opg 4'!$E$6=0,"-",(-A5112+'Lineær programmering opg 4'!$M$6)/'Lineær programmering opg 4'!$K$6*-1)</f>
        <v>-</v>
      </c>
      <c r="G5112" s="167" t="str">
        <f>IF('Lineær programmering opg 4'!$D$7=0,"-",((-A5112+'Lineær programmering opg 4'!$M$7)/'Lineær programmering opg 4'!$K$7)*-1)</f>
        <v>-</v>
      </c>
      <c r="H5112" s="167" t="str">
        <f>IF('Lineær programmering opg 4'!$C$8=0,"-",((-A5112+'Lineær programmering opg 4'!$M$8)/'Lineær programmering opg 4'!$K$8)*-1)</f>
        <v>-</v>
      </c>
      <c r="I5112" s="167" t="str">
        <f>IF('Lineær programmering opg 4'!$D$8=0,"-",'Lineær programmering opg 4'!$G$8)</f>
        <v>-</v>
      </c>
      <c r="J5112" s="295">
        <f>A5112*'Lineær programmering opg 4'!$C$11+Datatabel!C5112*'Lineær programmering opg 4'!$D$11</f>
        <v>43532.699999999837</v>
      </c>
      <c r="K5112" s="9">
        <f t="shared" si="397"/>
        <v>0</v>
      </c>
      <c r="L5112" s="9">
        <f t="shared" si="398"/>
        <v>0</v>
      </c>
    </row>
    <row r="5113" spans="1:12" ht="15" x14ac:dyDescent="0.25">
      <c r="A5113" s="167">
        <f t="shared" si="396"/>
        <v>117.36000000001351</v>
      </c>
      <c r="B5113" s="325">
        <f t="shared" si="399"/>
        <v>0.48900000000005628</v>
      </c>
      <c r="C5113" s="167">
        <f t="shared" si="395"/>
        <v>211.97999999998984</v>
      </c>
      <c r="D5113" s="167">
        <f>IF('Lineær programmering opg 4'!$M$4=0,"-",(-A5113+'Lineær programmering opg 4'!$M$4)/'Lineær programmering opg 4'!$K$4*-1)</f>
        <v>245.27999999997297</v>
      </c>
      <c r="E5113" s="167">
        <f>IF('Lineær programmering opg 4'!$M$5=0,"-",(-A5113+'Lineær programmering opg 4'!$M$5)/'Lineær programmering opg 4'!$K$5*-1)</f>
        <v>211.97999999998984</v>
      </c>
      <c r="F5113" s="167" t="str">
        <f>IF('Lineær programmering opg 4'!$E$6=0,"-",(-A5113+'Lineær programmering opg 4'!$M$6)/'Lineær programmering opg 4'!$K$6*-1)</f>
        <v>-</v>
      </c>
      <c r="G5113" s="167" t="str">
        <f>IF('Lineær programmering opg 4'!$D$7=0,"-",((-A5113+'Lineær programmering opg 4'!$M$7)/'Lineær programmering opg 4'!$K$7)*-1)</f>
        <v>-</v>
      </c>
      <c r="H5113" s="167" t="str">
        <f>IF('Lineær programmering opg 4'!$C$8=0,"-",((-A5113+'Lineær programmering opg 4'!$M$8)/'Lineær programmering opg 4'!$K$8)*-1)</f>
        <v>-</v>
      </c>
      <c r="I5113" s="167" t="str">
        <f>IF('Lineær programmering opg 4'!$D$8=0,"-",'Lineær programmering opg 4'!$G$8)</f>
        <v>-</v>
      </c>
      <c r="J5113" s="295">
        <f>A5113*'Lineær programmering opg 4'!$C$11+Datatabel!C5113*'Lineær programmering opg 4'!$D$11</f>
        <v>43532.999999999825</v>
      </c>
      <c r="K5113" s="9">
        <f t="shared" si="397"/>
        <v>0</v>
      </c>
      <c r="L5113" s="9">
        <f t="shared" si="398"/>
        <v>0</v>
      </c>
    </row>
    <row r="5114" spans="1:12" ht="15" x14ac:dyDescent="0.25">
      <c r="A5114" s="167">
        <f t="shared" si="396"/>
        <v>117.33600000001351</v>
      </c>
      <c r="B5114" s="325">
        <f t="shared" si="399"/>
        <v>0.48890000000005629</v>
      </c>
      <c r="C5114" s="167">
        <f t="shared" si="395"/>
        <v>211.99799999998984</v>
      </c>
      <c r="D5114" s="167">
        <f>IF('Lineær programmering opg 4'!$M$4=0,"-",(-A5114+'Lineær programmering opg 4'!$M$4)/'Lineær programmering opg 4'!$K$4*-1)</f>
        <v>245.32799999997297</v>
      </c>
      <c r="E5114" s="167">
        <f>IF('Lineær programmering opg 4'!$M$5=0,"-",(-A5114+'Lineær programmering opg 4'!$M$5)/'Lineær programmering opg 4'!$K$5*-1)</f>
        <v>211.99799999998984</v>
      </c>
      <c r="F5114" s="167" t="str">
        <f>IF('Lineær programmering opg 4'!$E$6=0,"-",(-A5114+'Lineær programmering opg 4'!$M$6)/'Lineær programmering opg 4'!$K$6*-1)</f>
        <v>-</v>
      </c>
      <c r="G5114" s="167" t="str">
        <f>IF('Lineær programmering opg 4'!$D$7=0,"-",((-A5114+'Lineær programmering opg 4'!$M$7)/'Lineær programmering opg 4'!$K$7)*-1)</f>
        <v>-</v>
      </c>
      <c r="H5114" s="167" t="str">
        <f>IF('Lineær programmering opg 4'!$C$8=0,"-",((-A5114+'Lineær programmering opg 4'!$M$8)/'Lineær programmering opg 4'!$K$8)*-1)</f>
        <v>-</v>
      </c>
      <c r="I5114" s="167" t="str">
        <f>IF('Lineær programmering opg 4'!$D$8=0,"-",'Lineær programmering opg 4'!$G$8)</f>
        <v>-</v>
      </c>
      <c r="J5114" s="295">
        <f>A5114*'Lineær programmering opg 4'!$C$11+Datatabel!C5114*'Lineær programmering opg 4'!$D$11</f>
        <v>43533.299999999828</v>
      </c>
      <c r="K5114" s="9">
        <f t="shared" si="397"/>
        <v>0</v>
      </c>
      <c r="L5114" s="9">
        <f t="shared" si="398"/>
        <v>0</v>
      </c>
    </row>
    <row r="5115" spans="1:12" ht="15" x14ac:dyDescent="0.25">
      <c r="A5115" s="167">
        <f t="shared" si="396"/>
        <v>117.31200000001351</v>
      </c>
      <c r="B5115" s="325">
        <f t="shared" si="399"/>
        <v>0.4888000000000563</v>
      </c>
      <c r="C5115" s="167">
        <f t="shared" si="395"/>
        <v>212.01599999998984</v>
      </c>
      <c r="D5115" s="167">
        <f>IF('Lineær programmering opg 4'!$M$4=0,"-",(-A5115+'Lineær programmering opg 4'!$M$4)/'Lineær programmering opg 4'!$K$4*-1)</f>
        <v>245.37599999997298</v>
      </c>
      <c r="E5115" s="167">
        <f>IF('Lineær programmering opg 4'!$M$5=0,"-",(-A5115+'Lineær programmering opg 4'!$M$5)/'Lineær programmering opg 4'!$K$5*-1)</f>
        <v>212.01599999998984</v>
      </c>
      <c r="F5115" s="167" t="str">
        <f>IF('Lineær programmering opg 4'!$E$6=0,"-",(-A5115+'Lineær programmering opg 4'!$M$6)/'Lineær programmering opg 4'!$K$6*-1)</f>
        <v>-</v>
      </c>
      <c r="G5115" s="167" t="str">
        <f>IF('Lineær programmering opg 4'!$D$7=0,"-",((-A5115+'Lineær programmering opg 4'!$M$7)/'Lineær programmering opg 4'!$K$7)*-1)</f>
        <v>-</v>
      </c>
      <c r="H5115" s="167" t="str">
        <f>IF('Lineær programmering opg 4'!$C$8=0,"-",((-A5115+'Lineær programmering opg 4'!$M$8)/'Lineær programmering opg 4'!$K$8)*-1)</f>
        <v>-</v>
      </c>
      <c r="I5115" s="167" t="str">
        <f>IF('Lineær programmering opg 4'!$D$8=0,"-",'Lineær programmering opg 4'!$G$8)</f>
        <v>-</v>
      </c>
      <c r="J5115" s="295">
        <f>A5115*'Lineær programmering opg 4'!$C$11+Datatabel!C5115*'Lineær programmering opg 4'!$D$11</f>
        <v>43533.599999999831</v>
      </c>
      <c r="K5115" s="9">
        <f t="shared" si="397"/>
        <v>0</v>
      </c>
      <c r="L5115" s="9">
        <f t="shared" si="398"/>
        <v>0</v>
      </c>
    </row>
    <row r="5116" spans="1:12" ht="15" x14ac:dyDescent="0.25">
      <c r="A5116" s="167">
        <f t="shared" si="396"/>
        <v>117.28800000001351</v>
      </c>
      <c r="B5116" s="325">
        <f t="shared" si="399"/>
        <v>0.48870000000005631</v>
      </c>
      <c r="C5116" s="167">
        <f t="shared" si="395"/>
        <v>212.03399999998985</v>
      </c>
      <c r="D5116" s="167">
        <f>IF('Lineær programmering opg 4'!$M$4=0,"-",(-A5116+'Lineær programmering opg 4'!$M$4)/'Lineær programmering opg 4'!$K$4*-1)</f>
        <v>245.42399999997298</v>
      </c>
      <c r="E5116" s="167">
        <f>IF('Lineær programmering opg 4'!$M$5=0,"-",(-A5116+'Lineær programmering opg 4'!$M$5)/'Lineær programmering opg 4'!$K$5*-1)</f>
        <v>212.03399999998985</v>
      </c>
      <c r="F5116" s="167" t="str">
        <f>IF('Lineær programmering opg 4'!$E$6=0,"-",(-A5116+'Lineær programmering opg 4'!$M$6)/'Lineær programmering opg 4'!$K$6*-1)</f>
        <v>-</v>
      </c>
      <c r="G5116" s="167" t="str">
        <f>IF('Lineær programmering opg 4'!$D$7=0,"-",((-A5116+'Lineær programmering opg 4'!$M$7)/'Lineær programmering opg 4'!$K$7)*-1)</f>
        <v>-</v>
      </c>
      <c r="H5116" s="167" t="str">
        <f>IF('Lineær programmering opg 4'!$C$8=0,"-",((-A5116+'Lineær programmering opg 4'!$M$8)/'Lineær programmering opg 4'!$K$8)*-1)</f>
        <v>-</v>
      </c>
      <c r="I5116" s="167" t="str">
        <f>IF('Lineær programmering opg 4'!$D$8=0,"-",'Lineær programmering opg 4'!$G$8)</f>
        <v>-</v>
      </c>
      <c r="J5116" s="295">
        <f>A5116*'Lineær programmering opg 4'!$C$11+Datatabel!C5116*'Lineær programmering opg 4'!$D$11</f>
        <v>43533.899999999827</v>
      </c>
      <c r="K5116" s="9">
        <f t="shared" si="397"/>
        <v>0</v>
      </c>
      <c r="L5116" s="9">
        <f t="shared" si="398"/>
        <v>0</v>
      </c>
    </row>
    <row r="5117" spans="1:12" ht="15" x14ac:dyDescent="0.25">
      <c r="A5117" s="167">
        <f t="shared" si="396"/>
        <v>117.26400000001351</v>
      </c>
      <c r="B5117" s="325">
        <f t="shared" si="399"/>
        <v>0.48860000000005632</v>
      </c>
      <c r="C5117" s="167">
        <f t="shared" si="395"/>
        <v>212.05199999998985</v>
      </c>
      <c r="D5117" s="167">
        <f>IF('Lineær programmering opg 4'!$M$4=0,"-",(-A5117+'Lineær programmering opg 4'!$M$4)/'Lineær programmering opg 4'!$K$4*-1)</f>
        <v>245.47199999997298</v>
      </c>
      <c r="E5117" s="167">
        <f>IF('Lineær programmering opg 4'!$M$5=0,"-",(-A5117+'Lineær programmering opg 4'!$M$5)/'Lineær programmering opg 4'!$K$5*-1)</f>
        <v>212.05199999998985</v>
      </c>
      <c r="F5117" s="167" t="str">
        <f>IF('Lineær programmering opg 4'!$E$6=0,"-",(-A5117+'Lineær programmering opg 4'!$M$6)/'Lineær programmering opg 4'!$K$6*-1)</f>
        <v>-</v>
      </c>
      <c r="G5117" s="167" t="str">
        <f>IF('Lineær programmering opg 4'!$D$7=0,"-",((-A5117+'Lineær programmering opg 4'!$M$7)/'Lineær programmering opg 4'!$K$7)*-1)</f>
        <v>-</v>
      </c>
      <c r="H5117" s="167" t="str">
        <f>IF('Lineær programmering opg 4'!$C$8=0,"-",((-A5117+'Lineær programmering opg 4'!$M$8)/'Lineær programmering opg 4'!$K$8)*-1)</f>
        <v>-</v>
      </c>
      <c r="I5117" s="167" t="str">
        <f>IF('Lineær programmering opg 4'!$D$8=0,"-",'Lineær programmering opg 4'!$G$8)</f>
        <v>-</v>
      </c>
      <c r="J5117" s="295">
        <f>A5117*'Lineær programmering opg 4'!$C$11+Datatabel!C5117*'Lineær programmering opg 4'!$D$11</f>
        <v>43534.19999999983</v>
      </c>
      <c r="K5117" s="9">
        <f t="shared" si="397"/>
        <v>0</v>
      </c>
      <c r="L5117" s="9">
        <f t="shared" si="398"/>
        <v>0</v>
      </c>
    </row>
    <row r="5118" spans="1:12" ht="15" x14ac:dyDescent="0.25">
      <c r="A5118" s="167">
        <f t="shared" si="396"/>
        <v>117.24000000001352</v>
      </c>
      <c r="B5118" s="325">
        <f t="shared" si="399"/>
        <v>0.48850000000005633</v>
      </c>
      <c r="C5118" s="167">
        <f t="shared" si="395"/>
        <v>212.06999999998985</v>
      </c>
      <c r="D5118" s="167">
        <f>IF('Lineær programmering opg 4'!$M$4=0,"-",(-A5118+'Lineær programmering opg 4'!$M$4)/'Lineær programmering opg 4'!$K$4*-1)</f>
        <v>245.51999999997295</v>
      </c>
      <c r="E5118" s="167">
        <f>IF('Lineær programmering opg 4'!$M$5=0,"-",(-A5118+'Lineær programmering opg 4'!$M$5)/'Lineær programmering opg 4'!$K$5*-1)</f>
        <v>212.06999999998985</v>
      </c>
      <c r="F5118" s="167" t="str">
        <f>IF('Lineær programmering opg 4'!$E$6=0,"-",(-A5118+'Lineær programmering opg 4'!$M$6)/'Lineær programmering opg 4'!$K$6*-1)</f>
        <v>-</v>
      </c>
      <c r="G5118" s="167" t="str">
        <f>IF('Lineær programmering opg 4'!$D$7=0,"-",((-A5118+'Lineær programmering opg 4'!$M$7)/'Lineær programmering opg 4'!$K$7)*-1)</f>
        <v>-</v>
      </c>
      <c r="H5118" s="167" t="str">
        <f>IF('Lineær programmering opg 4'!$C$8=0,"-",((-A5118+'Lineær programmering opg 4'!$M$8)/'Lineær programmering opg 4'!$K$8)*-1)</f>
        <v>-</v>
      </c>
      <c r="I5118" s="167" t="str">
        <f>IF('Lineær programmering opg 4'!$D$8=0,"-",'Lineær programmering opg 4'!$G$8)</f>
        <v>-</v>
      </c>
      <c r="J5118" s="295">
        <f>A5118*'Lineær programmering opg 4'!$C$11+Datatabel!C5118*'Lineær programmering opg 4'!$D$11</f>
        <v>43534.499999999825</v>
      </c>
      <c r="K5118" s="9">
        <f t="shared" si="397"/>
        <v>0</v>
      </c>
      <c r="L5118" s="9">
        <f t="shared" si="398"/>
        <v>0</v>
      </c>
    </row>
    <row r="5119" spans="1:12" ht="15" x14ac:dyDescent="0.25">
      <c r="A5119" s="167">
        <f t="shared" si="396"/>
        <v>117.21600000001352</v>
      </c>
      <c r="B5119" s="325">
        <f t="shared" si="399"/>
        <v>0.48840000000005634</v>
      </c>
      <c r="C5119" s="167">
        <f t="shared" si="395"/>
        <v>212.08799999998985</v>
      </c>
      <c r="D5119" s="167">
        <f>IF('Lineær programmering opg 4'!$M$4=0,"-",(-A5119+'Lineær programmering opg 4'!$M$4)/'Lineær programmering opg 4'!$K$4*-1)</f>
        <v>245.56799999997295</v>
      </c>
      <c r="E5119" s="167">
        <f>IF('Lineær programmering opg 4'!$M$5=0,"-",(-A5119+'Lineær programmering opg 4'!$M$5)/'Lineær programmering opg 4'!$K$5*-1)</f>
        <v>212.08799999998985</v>
      </c>
      <c r="F5119" s="167" t="str">
        <f>IF('Lineær programmering opg 4'!$E$6=0,"-",(-A5119+'Lineær programmering opg 4'!$M$6)/'Lineær programmering opg 4'!$K$6*-1)</f>
        <v>-</v>
      </c>
      <c r="G5119" s="167" t="str">
        <f>IF('Lineær programmering opg 4'!$D$7=0,"-",((-A5119+'Lineær programmering opg 4'!$M$7)/'Lineær programmering opg 4'!$K$7)*-1)</f>
        <v>-</v>
      </c>
      <c r="H5119" s="167" t="str">
        <f>IF('Lineær programmering opg 4'!$C$8=0,"-",((-A5119+'Lineær programmering opg 4'!$M$8)/'Lineær programmering opg 4'!$K$8)*-1)</f>
        <v>-</v>
      </c>
      <c r="I5119" s="167" t="str">
        <f>IF('Lineær programmering opg 4'!$D$8=0,"-",'Lineær programmering opg 4'!$G$8)</f>
        <v>-</v>
      </c>
      <c r="J5119" s="295">
        <f>A5119*'Lineær programmering opg 4'!$C$11+Datatabel!C5119*'Lineær programmering opg 4'!$D$11</f>
        <v>43534.799999999828</v>
      </c>
      <c r="K5119" s="9">
        <f t="shared" si="397"/>
        <v>0</v>
      </c>
      <c r="L5119" s="9">
        <f t="shared" si="398"/>
        <v>0</v>
      </c>
    </row>
    <row r="5120" spans="1:12" ht="15" x14ac:dyDescent="0.25">
      <c r="A5120" s="167">
        <f t="shared" si="396"/>
        <v>117.19200000001352</v>
      </c>
      <c r="B5120" s="325">
        <f t="shared" si="399"/>
        <v>0.48830000000005636</v>
      </c>
      <c r="C5120" s="167">
        <f t="shared" si="395"/>
        <v>212.10599999998985</v>
      </c>
      <c r="D5120" s="167">
        <f>IF('Lineær programmering opg 4'!$M$4=0,"-",(-A5120+'Lineær programmering opg 4'!$M$4)/'Lineær programmering opg 4'!$K$4*-1)</f>
        <v>245.61599999997296</v>
      </c>
      <c r="E5120" s="167">
        <f>IF('Lineær programmering opg 4'!$M$5=0,"-",(-A5120+'Lineær programmering opg 4'!$M$5)/'Lineær programmering opg 4'!$K$5*-1)</f>
        <v>212.10599999998985</v>
      </c>
      <c r="F5120" s="167" t="str">
        <f>IF('Lineær programmering opg 4'!$E$6=0,"-",(-A5120+'Lineær programmering opg 4'!$M$6)/'Lineær programmering opg 4'!$K$6*-1)</f>
        <v>-</v>
      </c>
      <c r="G5120" s="167" t="str">
        <f>IF('Lineær programmering opg 4'!$D$7=0,"-",((-A5120+'Lineær programmering opg 4'!$M$7)/'Lineær programmering opg 4'!$K$7)*-1)</f>
        <v>-</v>
      </c>
      <c r="H5120" s="167" t="str">
        <f>IF('Lineær programmering opg 4'!$C$8=0,"-",((-A5120+'Lineær programmering opg 4'!$M$8)/'Lineær programmering opg 4'!$K$8)*-1)</f>
        <v>-</v>
      </c>
      <c r="I5120" s="167" t="str">
        <f>IF('Lineær programmering opg 4'!$D$8=0,"-",'Lineær programmering opg 4'!$G$8)</f>
        <v>-</v>
      </c>
      <c r="J5120" s="295">
        <f>A5120*'Lineær programmering opg 4'!$C$11+Datatabel!C5120*'Lineær programmering opg 4'!$D$11</f>
        <v>43535.099999999831</v>
      </c>
      <c r="K5120" s="9">
        <f t="shared" si="397"/>
        <v>0</v>
      </c>
      <c r="L5120" s="9">
        <f t="shared" si="398"/>
        <v>0</v>
      </c>
    </row>
    <row r="5121" spans="1:12" ht="15" x14ac:dyDescent="0.25">
      <c r="A5121" s="167">
        <f t="shared" si="396"/>
        <v>117.16800000001354</v>
      </c>
      <c r="B5121" s="325">
        <f t="shared" si="399"/>
        <v>0.48820000000005637</v>
      </c>
      <c r="C5121" s="167">
        <f t="shared" si="395"/>
        <v>212.12399999998985</v>
      </c>
      <c r="D5121" s="167">
        <f>IF('Lineær programmering opg 4'!$M$4=0,"-",(-A5121+'Lineær programmering opg 4'!$M$4)/'Lineær programmering opg 4'!$K$4*-1)</f>
        <v>245.66399999997293</v>
      </c>
      <c r="E5121" s="167">
        <f>IF('Lineær programmering opg 4'!$M$5=0,"-",(-A5121+'Lineær programmering opg 4'!$M$5)/'Lineær programmering opg 4'!$K$5*-1)</f>
        <v>212.12399999998985</v>
      </c>
      <c r="F5121" s="167" t="str">
        <f>IF('Lineær programmering opg 4'!$E$6=0,"-",(-A5121+'Lineær programmering opg 4'!$M$6)/'Lineær programmering opg 4'!$K$6*-1)</f>
        <v>-</v>
      </c>
      <c r="G5121" s="167" t="str">
        <f>IF('Lineær programmering opg 4'!$D$7=0,"-",((-A5121+'Lineær programmering opg 4'!$M$7)/'Lineær programmering opg 4'!$K$7)*-1)</f>
        <v>-</v>
      </c>
      <c r="H5121" s="167" t="str">
        <f>IF('Lineær programmering opg 4'!$C$8=0,"-",((-A5121+'Lineær programmering opg 4'!$M$8)/'Lineær programmering opg 4'!$K$8)*-1)</f>
        <v>-</v>
      </c>
      <c r="I5121" s="167" t="str">
        <f>IF('Lineær programmering opg 4'!$D$8=0,"-",'Lineær programmering opg 4'!$G$8)</f>
        <v>-</v>
      </c>
      <c r="J5121" s="295">
        <f>A5121*'Lineær programmering opg 4'!$C$11+Datatabel!C5121*'Lineær programmering opg 4'!$D$11</f>
        <v>43535.399999999834</v>
      </c>
      <c r="K5121" s="9">
        <f t="shared" si="397"/>
        <v>0</v>
      </c>
      <c r="L5121" s="9">
        <f t="shared" si="398"/>
        <v>0</v>
      </c>
    </row>
    <row r="5122" spans="1:12" ht="15" x14ac:dyDescent="0.25">
      <c r="A5122" s="167">
        <f t="shared" si="396"/>
        <v>117.14400000001353</v>
      </c>
      <c r="B5122" s="325">
        <f t="shared" si="399"/>
        <v>0.48810000000005638</v>
      </c>
      <c r="C5122" s="167">
        <f t="shared" si="395"/>
        <v>212.14199999998985</v>
      </c>
      <c r="D5122" s="167">
        <f>IF('Lineær programmering opg 4'!$M$4=0,"-",(-A5122+'Lineær programmering opg 4'!$M$4)/'Lineær programmering opg 4'!$K$4*-1)</f>
        <v>245.71199999997293</v>
      </c>
      <c r="E5122" s="167">
        <f>IF('Lineær programmering opg 4'!$M$5=0,"-",(-A5122+'Lineær programmering opg 4'!$M$5)/'Lineær programmering opg 4'!$K$5*-1)</f>
        <v>212.14199999998985</v>
      </c>
      <c r="F5122" s="167" t="str">
        <f>IF('Lineær programmering opg 4'!$E$6=0,"-",(-A5122+'Lineær programmering opg 4'!$M$6)/'Lineær programmering opg 4'!$K$6*-1)</f>
        <v>-</v>
      </c>
      <c r="G5122" s="167" t="str">
        <f>IF('Lineær programmering opg 4'!$D$7=0,"-",((-A5122+'Lineær programmering opg 4'!$M$7)/'Lineær programmering opg 4'!$K$7)*-1)</f>
        <v>-</v>
      </c>
      <c r="H5122" s="167" t="str">
        <f>IF('Lineær programmering opg 4'!$C$8=0,"-",((-A5122+'Lineær programmering opg 4'!$M$8)/'Lineær programmering opg 4'!$K$8)*-1)</f>
        <v>-</v>
      </c>
      <c r="I5122" s="167" t="str">
        <f>IF('Lineær programmering opg 4'!$D$8=0,"-",'Lineær programmering opg 4'!$G$8)</f>
        <v>-</v>
      </c>
      <c r="J5122" s="295">
        <f>A5122*'Lineær programmering opg 4'!$C$11+Datatabel!C5122*'Lineær programmering opg 4'!$D$11</f>
        <v>43535.69999999983</v>
      </c>
      <c r="K5122" s="9">
        <f t="shared" si="397"/>
        <v>0</v>
      </c>
      <c r="L5122" s="9">
        <f t="shared" si="398"/>
        <v>0</v>
      </c>
    </row>
    <row r="5123" spans="1:12" ht="15" x14ac:dyDescent="0.25">
      <c r="A5123" s="167">
        <f t="shared" si="396"/>
        <v>117.12000000001353</v>
      </c>
      <c r="B5123" s="325">
        <f t="shared" si="399"/>
        <v>0.48800000000005639</v>
      </c>
      <c r="C5123" s="167">
        <f t="shared" ref="C5123:C5186" si="400">MIN(D5123,E5123,F5123,G5123,H5123,I5123)</f>
        <v>212.15999999998985</v>
      </c>
      <c r="D5123" s="167">
        <f>IF('Lineær programmering opg 4'!$M$4=0,"-",(-A5123+'Lineær programmering opg 4'!$M$4)/'Lineær programmering opg 4'!$K$4*-1)</f>
        <v>245.75999999997293</v>
      </c>
      <c r="E5123" s="167">
        <f>IF('Lineær programmering opg 4'!$M$5=0,"-",(-A5123+'Lineær programmering opg 4'!$M$5)/'Lineær programmering opg 4'!$K$5*-1)</f>
        <v>212.15999999998985</v>
      </c>
      <c r="F5123" s="167" t="str">
        <f>IF('Lineær programmering opg 4'!$E$6=0,"-",(-A5123+'Lineær programmering opg 4'!$M$6)/'Lineær programmering opg 4'!$K$6*-1)</f>
        <v>-</v>
      </c>
      <c r="G5123" s="167" t="str">
        <f>IF('Lineær programmering opg 4'!$D$7=0,"-",((-A5123+'Lineær programmering opg 4'!$M$7)/'Lineær programmering opg 4'!$K$7)*-1)</f>
        <v>-</v>
      </c>
      <c r="H5123" s="167" t="str">
        <f>IF('Lineær programmering opg 4'!$C$8=0,"-",((-A5123+'Lineær programmering opg 4'!$M$8)/'Lineær programmering opg 4'!$K$8)*-1)</f>
        <v>-</v>
      </c>
      <c r="I5123" s="167" t="str">
        <f>IF('Lineær programmering opg 4'!$D$8=0,"-",'Lineær programmering opg 4'!$G$8)</f>
        <v>-</v>
      </c>
      <c r="J5123" s="295">
        <f>A5123*'Lineær programmering opg 4'!$C$11+Datatabel!C5123*'Lineær programmering opg 4'!$D$11</f>
        <v>43535.999999999833</v>
      </c>
      <c r="K5123" s="9">
        <f t="shared" si="397"/>
        <v>0</v>
      </c>
      <c r="L5123" s="9">
        <f t="shared" si="398"/>
        <v>0</v>
      </c>
    </row>
    <row r="5124" spans="1:12" ht="15" x14ac:dyDescent="0.25">
      <c r="A5124" s="167">
        <f t="shared" ref="A5124:A5187" si="401">$A$3*B5124</f>
        <v>117.09600000001353</v>
      </c>
      <c r="B5124" s="325">
        <f t="shared" si="399"/>
        <v>0.4879000000000564</v>
      </c>
      <c r="C5124" s="167">
        <f t="shared" si="400"/>
        <v>212.17799999998985</v>
      </c>
      <c r="D5124" s="167">
        <f>IF('Lineær programmering opg 4'!$M$4=0,"-",(-A5124+'Lineær programmering opg 4'!$M$4)/'Lineær programmering opg 4'!$K$4*-1)</f>
        <v>245.80799999997294</v>
      </c>
      <c r="E5124" s="167">
        <f>IF('Lineær programmering opg 4'!$M$5=0,"-",(-A5124+'Lineær programmering opg 4'!$M$5)/'Lineær programmering opg 4'!$K$5*-1)</f>
        <v>212.17799999998985</v>
      </c>
      <c r="F5124" s="167" t="str">
        <f>IF('Lineær programmering opg 4'!$E$6=0,"-",(-A5124+'Lineær programmering opg 4'!$M$6)/'Lineær programmering opg 4'!$K$6*-1)</f>
        <v>-</v>
      </c>
      <c r="G5124" s="167" t="str">
        <f>IF('Lineær programmering opg 4'!$D$7=0,"-",((-A5124+'Lineær programmering opg 4'!$M$7)/'Lineær programmering opg 4'!$K$7)*-1)</f>
        <v>-</v>
      </c>
      <c r="H5124" s="167" t="str">
        <f>IF('Lineær programmering opg 4'!$C$8=0,"-",((-A5124+'Lineær programmering opg 4'!$M$8)/'Lineær programmering opg 4'!$K$8)*-1)</f>
        <v>-</v>
      </c>
      <c r="I5124" s="167" t="str">
        <f>IF('Lineær programmering opg 4'!$D$8=0,"-",'Lineær programmering opg 4'!$G$8)</f>
        <v>-</v>
      </c>
      <c r="J5124" s="295">
        <f>A5124*'Lineær programmering opg 4'!$C$11+Datatabel!C5124*'Lineær programmering opg 4'!$D$11</f>
        <v>43536.299999999828</v>
      </c>
      <c r="K5124" s="9">
        <f t="shared" ref="K5124:K5187" si="402">IF($J$10004=J5124,A5124,0)</f>
        <v>0</v>
      </c>
      <c r="L5124" s="9">
        <f t="shared" ref="L5124:L5187" si="403">IF(J5124=$J$10004,C5124,0)</f>
        <v>0</v>
      </c>
    </row>
    <row r="5125" spans="1:12" ht="15" x14ac:dyDescent="0.25">
      <c r="A5125" s="167">
        <f t="shared" si="401"/>
        <v>117.07200000001353</v>
      </c>
      <c r="B5125" s="325">
        <f t="shared" ref="B5125:B5188" si="404">B5124-0.01%</f>
        <v>0.48780000000005641</v>
      </c>
      <c r="C5125" s="167">
        <f t="shared" si="400"/>
        <v>212.19599999998985</v>
      </c>
      <c r="D5125" s="167">
        <f>IF('Lineær programmering opg 4'!$M$4=0,"-",(-A5125+'Lineær programmering opg 4'!$M$4)/'Lineær programmering opg 4'!$K$4*-1)</f>
        <v>245.85599999997294</v>
      </c>
      <c r="E5125" s="167">
        <f>IF('Lineær programmering opg 4'!$M$5=0,"-",(-A5125+'Lineær programmering opg 4'!$M$5)/'Lineær programmering opg 4'!$K$5*-1)</f>
        <v>212.19599999998985</v>
      </c>
      <c r="F5125" s="167" t="str">
        <f>IF('Lineær programmering opg 4'!$E$6=0,"-",(-A5125+'Lineær programmering opg 4'!$M$6)/'Lineær programmering opg 4'!$K$6*-1)</f>
        <v>-</v>
      </c>
      <c r="G5125" s="167" t="str">
        <f>IF('Lineær programmering opg 4'!$D$7=0,"-",((-A5125+'Lineær programmering opg 4'!$M$7)/'Lineær programmering opg 4'!$K$7)*-1)</f>
        <v>-</v>
      </c>
      <c r="H5125" s="167" t="str">
        <f>IF('Lineær programmering opg 4'!$C$8=0,"-",((-A5125+'Lineær programmering opg 4'!$M$8)/'Lineær programmering opg 4'!$K$8)*-1)</f>
        <v>-</v>
      </c>
      <c r="I5125" s="167" t="str">
        <f>IF('Lineær programmering opg 4'!$D$8=0,"-",'Lineær programmering opg 4'!$G$8)</f>
        <v>-</v>
      </c>
      <c r="J5125" s="295">
        <f>A5125*'Lineær programmering opg 4'!$C$11+Datatabel!C5125*'Lineær programmering opg 4'!$D$11</f>
        <v>43536.599999999831</v>
      </c>
      <c r="K5125" s="9">
        <f t="shared" si="402"/>
        <v>0</v>
      </c>
      <c r="L5125" s="9">
        <f t="shared" si="403"/>
        <v>0</v>
      </c>
    </row>
    <row r="5126" spans="1:12" ht="15" x14ac:dyDescent="0.25">
      <c r="A5126" s="167">
        <f t="shared" si="401"/>
        <v>117.04800000001354</v>
      </c>
      <c r="B5126" s="325">
        <f t="shared" si="404"/>
        <v>0.48770000000005642</v>
      </c>
      <c r="C5126" s="167">
        <f t="shared" si="400"/>
        <v>212.21399999998985</v>
      </c>
      <c r="D5126" s="167">
        <f>IF('Lineær programmering opg 4'!$M$4=0,"-",(-A5126+'Lineær programmering opg 4'!$M$4)/'Lineær programmering opg 4'!$K$4*-1)</f>
        <v>245.90399999997291</v>
      </c>
      <c r="E5126" s="167">
        <f>IF('Lineær programmering opg 4'!$M$5=0,"-",(-A5126+'Lineær programmering opg 4'!$M$5)/'Lineær programmering opg 4'!$K$5*-1)</f>
        <v>212.21399999998985</v>
      </c>
      <c r="F5126" s="167" t="str">
        <f>IF('Lineær programmering opg 4'!$E$6=0,"-",(-A5126+'Lineær programmering opg 4'!$M$6)/'Lineær programmering opg 4'!$K$6*-1)</f>
        <v>-</v>
      </c>
      <c r="G5126" s="167" t="str">
        <f>IF('Lineær programmering opg 4'!$D$7=0,"-",((-A5126+'Lineær programmering opg 4'!$M$7)/'Lineær programmering opg 4'!$K$7)*-1)</f>
        <v>-</v>
      </c>
      <c r="H5126" s="167" t="str">
        <f>IF('Lineær programmering opg 4'!$C$8=0,"-",((-A5126+'Lineær programmering opg 4'!$M$8)/'Lineær programmering opg 4'!$K$8)*-1)</f>
        <v>-</v>
      </c>
      <c r="I5126" s="167" t="str">
        <f>IF('Lineær programmering opg 4'!$D$8=0,"-",'Lineær programmering opg 4'!$G$8)</f>
        <v>-</v>
      </c>
      <c r="J5126" s="295">
        <f>A5126*'Lineær programmering opg 4'!$C$11+Datatabel!C5126*'Lineær programmering opg 4'!$D$11</f>
        <v>43536.899999999834</v>
      </c>
      <c r="K5126" s="9">
        <f t="shared" si="402"/>
        <v>0</v>
      </c>
      <c r="L5126" s="9">
        <f t="shared" si="403"/>
        <v>0</v>
      </c>
    </row>
    <row r="5127" spans="1:12" ht="15" x14ac:dyDescent="0.25">
      <c r="A5127" s="167">
        <f t="shared" si="401"/>
        <v>117.02400000001354</v>
      </c>
      <c r="B5127" s="325">
        <f t="shared" si="404"/>
        <v>0.48760000000005643</v>
      </c>
      <c r="C5127" s="167">
        <f t="shared" si="400"/>
        <v>212.23199999998985</v>
      </c>
      <c r="D5127" s="167">
        <f>IF('Lineær programmering opg 4'!$M$4=0,"-",(-A5127+'Lineær programmering opg 4'!$M$4)/'Lineær programmering opg 4'!$K$4*-1)</f>
        <v>245.95199999997291</v>
      </c>
      <c r="E5127" s="167">
        <f>IF('Lineær programmering opg 4'!$M$5=0,"-",(-A5127+'Lineær programmering opg 4'!$M$5)/'Lineær programmering opg 4'!$K$5*-1)</f>
        <v>212.23199999998985</v>
      </c>
      <c r="F5127" s="167" t="str">
        <f>IF('Lineær programmering opg 4'!$E$6=0,"-",(-A5127+'Lineær programmering opg 4'!$M$6)/'Lineær programmering opg 4'!$K$6*-1)</f>
        <v>-</v>
      </c>
      <c r="G5127" s="167" t="str">
        <f>IF('Lineær programmering opg 4'!$D$7=0,"-",((-A5127+'Lineær programmering opg 4'!$M$7)/'Lineær programmering opg 4'!$K$7)*-1)</f>
        <v>-</v>
      </c>
      <c r="H5127" s="167" t="str">
        <f>IF('Lineær programmering opg 4'!$C$8=0,"-",((-A5127+'Lineær programmering opg 4'!$M$8)/'Lineær programmering opg 4'!$K$8)*-1)</f>
        <v>-</v>
      </c>
      <c r="I5127" s="167" t="str">
        <f>IF('Lineær programmering opg 4'!$D$8=0,"-",'Lineær programmering opg 4'!$G$8)</f>
        <v>-</v>
      </c>
      <c r="J5127" s="295">
        <f>A5127*'Lineær programmering opg 4'!$C$11+Datatabel!C5127*'Lineær programmering opg 4'!$D$11</f>
        <v>43537.199999999837</v>
      </c>
      <c r="K5127" s="9">
        <f t="shared" si="402"/>
        <v>0</v>
      </c>
      <c r="L5127" s="9">
        <f t="shared" si="403"/>
        <v>0</v>
      </c>
    </row>
    <row r="5128" spans="1:12" ht="15" x14ac:dyDescent="0.25">
      <c r="A5128" s="167">
        <f t="shared" si="401"/>
        <v>117.00000000001354</v>
      </c>
      <c r="B5128" s="325">
        <f t="shared" si="404"/>
        <v>0.48750000000005644</v>
      </c>
      <c r="C5128" s="167">
        <f t="shared" si="400"/>
        <v>212.24999999998985</v>
      </c>
      <c r="D5128" s="167">
        <f>IF('Lineær programmering opg 4'!$M$4=0,"-",(-A5128+'Lineær programmering opg 4'!$M$4)/'Lineær programmering opg 4'!$K$4*-1)</f>
        <v>245.99999999997291</v>
      </c>
      <c r="E5128" s="167">
        <f>IF('Lineær programmering opg 4'!$M$5=0,"-",(-A5128+'Lineær programmering opg 4'!$M$5)/'Lineær programmering opg 4'!$K$5*-1)</f>
        <v>212.24999999998985</v>
      </c>
      <c r="F5128" s="167" t="str">
        <f>IF('Lineær programmering opg 4'!$E$6=0,"-",(-A5128+'Lineær programmering opg 4'!$M$6)/'Lineær programmering opg 4'!$K$6*-1)</f>
        <v>-</v>
      </c>
      <c r="G5128" s="167" t="str">
        <f>IF('Lineær programmering opg 4'!$D$7=0,"-",((-A5128+'Lineær programmering opg 4'!$M$7)/'Lineær programmering opg 4'!$K$7)*-1)</f>
        <v>-</v>
      </c>
      <c r="H5128" s="167" t="str">
        <f>IF('Lineær programmering opg 4'!$C$8=0,"-",((-A5128+'Lineær programmering opg 4'!$M$8)/'Lineær programmering opg 4'!$K$8)*-1)</f>
        <v>-</v>
      </c>
      <c r="I5128" s="167" t="str">
        <f>IF('Lineær programmering opg 4'!$D$8=0,"-",'Lineær programmering opg 4'!$G$8)</f>
        <v>-</v>
      </c>
      <c r="J5128" s="295">
        <f>A5128*'Lineær programmering opg 4'!$C$11+Datatabel!C5128*'Lineær programmering opg 4'!$D$11</f>
        <v>43537.499999999833</v>
      </c>
      <c r="K5128" s="9">
        <f t="shared" si="402"/>
        <v>0</v>
      </c>
      <c r="L5128" s="9">
        <f t="shared" si="403"/>
        <v>0</v>
      </c>
    </row>
    <row r="5129" spans="1:12" ht="15" x14ac:dyDescent="0.25">
      <c r="A5129" s="167">
        <f t="shared" si="401"/>
        <v>116.97600000001356</v>
      </c>
      <c r="B5129" s="325">
        <f t="shared" si="404"/>
        <v>0.48740000000005645</v>
      </c>
      <c r="C5129" s="167">
        <f t="shared" si="400"/>
        <v>212.26799999998985</v>
      </c>
      <c r="D5129" s="167">
        <f>IF('Lineær programmering opg 4'!$M$4=0,"-",(-A5129+'Lineær programmering opg 4'!$M$4)/'Lineær programmering opg 4'!$K$4*-1)</f>
        <v>246.04799999997289</v>
      </c>
      <c r="E5129" s="167">
        <f>IF('Lineær programmering opg 4'!$M$5=0,"-",(-A5129+'Lineær programmering opg 4'!$M$5)/'Lineær programmering opg 4'!$K$5*-1)</f>
        <v>212.26799999998985</v>
      </c>
      <c r="F5129" s="167" t="str">
        <f>IF('Lineær programmering opg 4'!$E$6=0,"-",(-A5129+'Lineær programmering opg 4'!$M$6)/'Lineær programmering opg 4'!$K$6*-1)</f>
        <v>-</v>
      </c>
      <c r="G5129" s="167" t="str">
        <f>IF('Lineær programmering opg 4'!$D$7=0,"-",((-A5129+'Lineær programmering opg 4'!$M$7)/'Lineær programmering opg 4'!$K$7)*-1)</f>
        <v>-</v>
      </c>
      <c r="H5129" s="167" t="str">
        <f>IF('Lineær programmering opg 4'!$C$8=0,"-",((-A5129+'Lineær programmering opg 4'!$M$8)/'Lineær programmering opg 4'!$K$8)*-1)</f>
        <v>-</v>
      </c>
      <c r="I5129" s="167" t="str">
        <f>IF('Lineær programmering opg 4'!$D$8=0,"-",'Lineær programmering opg 4'!$G$8)</f>
        <v>-</v>
      </c>
      <c r="J5129" s="295">
        <f>A5129*'Lineær programmering opg 4'!$C$11+Datatabel!C5129*'Lineær programmering opg 4'!$D$11</f>
        <v>43537.799999999828</v>
      </c>
      <c r="K5129" s="9">
        <f t="shared" si="402"/>
        <v>0</v>
      </c>
      <c r="L5129" s="9">
        <f t="shared" si="403"/>
        <v>0</v>
      </c>
    </row>
    <row r="5130" spans="1:12" ht="15" x14ac:dyDescent="0.25">
      <c r="A5130" s="167">
        <f t="shared" si="401"/>
        <v>116.95200000001356</v>
      </c>
      <c r="B5130" s="325">
        <f t="shared" si="404"/>
        <v>0.48730000000005647</v>
      </c>
      <c r="C5130" s="167">
        <f t="shared" si="400"/>
        <v>212.28599999998985</v>
      </c>
      <c r="D5130" s="167">
        <f>IF('Lineær programmering opg 4'!$M$4=0,"-",(-A5130+'Lineær programmering opg 4'!$M$4)/'Lineær programmering opg 4'!$K$4*-1)</f>
        <v>246.09599999997289</v>
      </c>
      <c r="E5130" s="167">
        <f>IF('Lineær programmering opg 4'!$M$5=0,"-",(-A5130+'Lineær programmering opg 4'!$M$5)/'Lineær programmering opg 4'!$K$5*-1)</f>
        <v>212.28599999998985</v>
      </c>
      <c r="F5130" s="167" t="str">
        <f>IF('Lineær programmering opg 4'!$E$6=0,"-",(-A5130+'Lineær programmering opg 4'!$M$6)/'Lineær programmering opg 4'!$K$6*-1)</f>
        <v>-</v>
      </c>
      <c r="G5130" s="167" t="str">
        <f>IF('Lineær programmering opg 4'!$D$7=0,"-",((-A5130+'Lineær programmering opg 4'!$M$7)/'Lineær programmering opg 4'!$K$7)*-1)</f>
        <v>-</v>
      </c>
      <c r="H5130" s="167" t="str">
        <f>IF('Lineær programmering opg 4'!$C$8=0,"-",((-A5130+'Lineær programmering opg 4'!$M$8)/'Lineær programmering opg 4'!$K$8)*-1)</f>
        <v>-</v>
      </c>
      <c r="I5130" s="167" t="str">
        <f>IF('Lineær programmering opg 4'!$D$8=0,"-",'Lineær programmering opg 4'!$G$8)</f>
        <v>-</v>
      </c>
      <c r="J5130" s="295">
        <f>A5130*'Lineær programmering opg 4'!$C$11+Datatabel!C5130*'Lineær programmering opg 4'!$D$11</f>
        <v>43538.099999999831</v>
      </c>
      <c r="K5130" s="9">
        <f t="shared" si="402"/>
        <v>0</v>
      </c>
      <c r="L5130" s="9">
        <f t="shared" si="403"/>
        <v>0</v>
      </c>
    </row>
    <row r="5131" spans="1:12" ht="15" x14ac:dyDescent="0.25">
      <c r="A5131" s="167">
        <f t="shared" si="401"/>
        <v>116.92800000001355</v>
      </c>
      <c r="B5131" s="325">
        <f t="shared" si="404"/>
        <v>0.48720000000005648</v>
      </c>
      <c r="C5131" s="167">
        <f t="shared" si="400"/>
        <v>212.30399999998986</v>
      </c>
      <c r="D5131" s="167">
        <f>IF('Lineær programmering opg 4'!$M$4=0,"-",(-A5131+'Lineær programmering opg 4'!$M$4)/'Lineær programmering opg 4'!$K$4*-1)</f>
        <v>246.14399999997289</v>
      </c>
      <c r="E5131" s="167">
        <f>IF('Lineær programmering opg 4'!$M$5=0,"-",(-A5131+'Lineær programmering opg 4'!$M$5)/'Lineær programmering opg 4'!$K$5*-1)</f>
        <v>212.30399999998986</v>
      </c>
      <c r="F5131" s="167" t="str">
        <f>IF('Lineær programmering opg 4'!$E$6=0,"-",(-A5131+'Lineær programmering opg 4'!$M$6)/'Lineær programmering opg 4'!$K$6*-1)</f>
        <v>-</v>
      </c>
      <c r="G5131" s="167" t="str">
        <f>IF('Lineær programmering opg 4'!$D$7=0,"-",((-A5131+'Lineær programmering opg 4'!$M$7)/'Lineær programmering opg 4'!$K$7)*-1)</f>
        <v>-</v>
      </c>
      <c r="H5131" s="167" t="str">
        <f>IF('Lineær programmering opg 4'!$C$8=0,"-",((-A5131+'Lineær programmering opg 4'!$M$8)/'Lineær programmering opg 4'!$K$8)*-1)</f>
        <v>-</v>
      </c>
      <c r="I5131" s="167" t="str">
        <f>IF('Lineær programmering opg 4'!$D$8=0,"-",'Lineær programmering opg 4'!$G$8)</f>
        <v>-</v>
      </c>
      <c r="J5131" s="295">
        <f>A5131*'Lineær programmering opg 4'!$C$11+Datatabel!C5131*'Lineær programmering opg 4'!$D$11</f>
        <v>43538.399999999834</v>
      </c>
      <c r="K5131" s="9">
        <f t="shared" si="402"/>
        <v>0</v>
      </c>
      <c r="L5131" s="9">
        <f t="shared" si="403"/>
        <v>0</v>
      </c>
    </row>
    <row r="5132" spans="1:12" ht="15" x14ac:dyDescent="0.25">
      <c r="A5132" s="167">
        <f t="shared" si="401"/>
        <v>116.90400000001355</v>
      </c>
      <c r="B5132" s="325">
        <f t="shared" si="404"/>
        <v>0.48710000000005649</v>
      </c>
      <c r="C5132" s="167">
        <f t="shared" si="400"/>
        <v>212.32199999998986</v>
      </c>
      <c r="D5132" s="167">
        <f>IF('Lineær programmering opg 4'!$M$4=0,"-",(-A5132+'Lineær programmering opg 4'!$M$4)/'Lineær programmering opg 4'!$K$4*-1)</f>
        <v>246.19199999997289</v>
      </c>
      <c r="E5132" s="167">
        <f>IF('Lineær programmering opg 4'!$M$5=0,"-",(-A5132+'Lineær programmering opg 4'!$M$5)/'Lineær programmering opg 4'!$K$5*-1)</f>
        <v>212.32199999998986</v>
      </c>
      <c r="F5132" s="167" t="str">
        <f>IF('Lineær programmering opg 4'!$E$6=0,"-",(-A5132+'Lineær programmering opg 4'!$M$6)/'Lineær programmering opg 4'!$K$6*-1)</f>
        <v>-</v>
      </c>
      <c r="G5132" s="167" t="str">
        <f>IF('Lineær programmering opg 4'!$D$7=0,"-",((-A5132+'Lineær programmering opg 4'!$M$7)/'Lineær programmering opg 4'!$K$7)*-1)</f>
        <v>-</v>
      </c>
      <c r="H5132" s="167" t="str">
        <f>IF('Lineær programmering opg 4'!$C$8=0,"-",((-A5132+'Lineær programmering opg 4'!$M$8)/'Lineær programmering opg 4'!$K$8)*-1)</f>
        <v>-</v>
      </c>
      <c r="I5132" s="167" t="str">
        <f>IF('Lineær programmering opg 4'!$D$8=0,"-",'Lineær programmering opg 4'!$G$8)</f>
        <v>-</v>
      </c>
      <c r="J5132" s="295">
        <f>A5132*'Lineær programmering opg 4'!$C$11+Datatabel!C5132*'Lineær programmering opg 4'!$D$11</f>
        <v>43538.699999999837</v>
      </c>
      <c r="K5132" s="9">
        <f t="shared" si="402"/>
        <v>0</v>
      </c>
      <c r="L5132" s="9">
        <f t="shared" si="403"/>
        <v>0</v>
      </c>
    </row>
    <row r="5133" spans="1:12" ht="15" x14ac:dyDescent="0.25">
      <c r="A5133" s="167">
        <f t="shared" si="401"/>
        <v>116.88000000001355</v>
      </c>
      <c r="B5133" s="325">
        <f t="shared" si="404"/>
        <v>0.4870000000000565</v>
      </c>
      <c r="C5133" s="167">
        <f t="shared" si="400"/>
        <v>212.33999999998986</v>
      </c>
      <c r="D5133" s="167">
        <f>IF('Lineær programmering opg 4'!$M$4=0,"-",(-A5133+'Lineær programmering opg 4'!$M$4)/'Lineær programmering opg 4'!$K$4*-1)</f>
        <v>246.23999999997289</v>
      </c>
      <c r="E5133" s="167">
        <f>IF('Lineær programmering opg 4'!$M$5=0,"-",(-A5133+'Lineær programmering opg 4'!$M$5)/'Lineær programmering opg 4'!$K$5*-1)</f>
        <v>212.33999999998986</v>
      </c>
      <c r="F5133" s="167" t="str">
        <f>IF('Lineær programmering opg 4'!$E$6=0,"-",(-A5133+'Lineær programmering opg 4'!$M$6)/'Lineær programmering opg 4'!$K$6*-1)</f>
        <v>-</v>
      </c>
      <c r="G5133" s="167" t="str">
        <f>IF('Lineær programmering opg 4'!$D$7=0,"-",((-A5133+'Lineær programmering opg 4'!$M$7)/'Lineær programmering opg 4'!$K$7)*-1)</f>
        <v>-</v>
      </c>
      <c r="H5133" s="167" t="str">
        <f>IF('Lineær programmering opg 4'!$C$8=0,"-",((-A5133+'Lineær programmering opg 4'!$M$8)/'Lineær programmering opg 4'!$K$8)*-1)</f>
        <v>-</v>
      </c>
      <c r="I5133" s="167" t="str">
        <f>IF('Lineær programmering opg 4'!$D$8=0,"-",'Lineær programmering opg 4'!$G$8)</f>
        <v>-</v>
      </c>
      <c r="J5133" s="295">
        <f>A5133*'Lineær programmering opg 4'!$C$11+Datatabel!C5133*'Lineær programmering opg 4'!$D$11</f>
        <v>43538.999999999833</v>
      </c>
      <c r="K5133" s="9">
        <f t="shared" si="402"/>
        <v>0</v>
      </c>
      <c r="L5133" s="9">
        <f t="shared" si="403"/>
        <v>0</v>
      </c>
    </row>
    <row r="5134" spans="1:12" ht="15" x14ac:dyDescent="0.25">
      <c r="A5134" s="167">
        <f t="shared" si="401"/>
        <v>116.85600000001357</v>
      </c>
      <c r="B5134" s="325">
        <f t="shared" si="404"/>
        <v>0.48690000000005651</v>
      </c>
      <c r="C5134" s="167">
        <f t="shared" si="400"/>
        <v>212.35799999998983</v>
      </c>
      <c r="D5134" s="167">
        <f>IF('Lineær programmering opg 4'!$M$4=0,"-",(-A5134+'Lineær programmering opg 4'!$M$4)/'Lineær programmering opg 4'!$K$4*-1)</f>
        <v>246.28799999997287</v>
      </c>
      <c r="E5134" s="167">
        <f>IF('Lineær programmering opg 4'!$M$5=0,"-",(-A5134+'Lineær programmering opg 4'!$M$5)/'Lineær programmering opg 4'!$K$5*-1)</f>
        <v>212.35799999998983</v>
      </c>
      <c r="F5134" s="167" t="str">
        <f>IF('Lineær programmering opg 4'!$E$6=0,"-",(-A5134+'Lineær programmering opg 4'!$M$6)/'Lineær programmering opg 4'!$K$6*-1)</f>
        <v>-</v>
      </c>
      <c r="G5134" s="167" t="str">
        <f>IF('Lineær programmering opg 4'!$D$7=0,"-",((-A5134+'Lineær programmering opg 4'!$M$7)/'Lineær programmering opg 4'!$K$7)*-1)</f>
        <v>-</v>
      </c>
      <c r="H5134" s="167" t="str">
        <f>IF('Lineær programmering opg 4'!$C$8=0,"-",((-A5134+'Lineær programmering opg 4'!$M$8)/'Lineær programmering opg 4'!$K$8)*-1)</f>
        <v>-</v>
      </c>
      <c r="I5134" s="167" t="str">
        <f>IF('Lineær programmering opg 4'!$D$8=0,"-",'Lineær programmering opg 4'!$G$8)</f>
        <v>-</v>
      </c>
      <c r="J5134" s="295">
        <f>A5134*'Lineær programmering opg 4'!$C$11+Datatabel!C5134*'Lineær programmering opg 4'!$D$11</f>
        <v>43539.299999999828</v>
      </c>
      <c r="K5134" s="9">
        <f t="shared" si="402"/>
        <v>0</v>
      </c>
      <c r="L5134" s="9">
        <f t="shared" si="403"/>
        <v>0</v>
      </c>
    </row>
    <row r="5135" spans="1:12" ht="15" x14ac:dyDescent="0.25">
      <c r="A5135" s="167">
        <f t="shared" si="401"/>
        <v>116.83200000001356</v>
      </c>
      <c r="B5135" s="325">
        <f t="shared" si="404"/>
        <v>0.48680000000005652</v>
      </c>
      <c r="C5135" s="167">
        <f t="shared" si="400"/>
        <v>212.37599999998983</v>
      </c>
      <c r="D5135" s="167">
        <f>IF('Lineær programmering opg 4'!$M$4=0,"-",(-A5135+'Lineær programmering opg 4'!$M$4)/'Lineær programmering opg 4'!$K$4*-1)</f>
        <v>246.33599999997287</v>
      </c>
      <c r="E5135" s="167">
        <f>IF('Lineær programmering opg 4'!$M$5=0,"-",(-A5135+'Lineær programmering opg 4'!$M$5)/'Lineær programmering opg 4'!$K$5*-1)</f>
        <v>212.37599999998983</v>
      </c>
      <c r="F5135" s="167" t="str">
        <f>IF('Lineær programmering opg 4'!$E$6=0,"-",(-A5135+'Lineær programmering opg 4'!$M$6)/'Lineær programmering opg 4'!$K$6*-1)</f>
        <v>-</v>
      </c>
      <c r="G5135" s="167" t="str">
        <f>IF('Lineær programmering opg 4'!$D$7=0,"-",((-A5135+'Lineær programmering opg 4'!$M$7)/'Lineær programmering opg 4'!$K$7)*-1)</f>
        <v>-</v>
      </c>
      <c r="H5135" s="167" t="str">
        <f>IF('Lineær programmering opg 4'!$C$8=0,"-",((-A5135+'Lineær programmering opg 4'!$M$8)/'Lineær programmering opg 4'!$K$8)*-1)</f>
        <v>-</v>
      </c>
      <c r="I5135" s="167" t="str">
        <f>IF('Lineær programmering opg 4'!$D$8=0,"-",'Lineær programmering opg 4'!$G$8)</f>
        <v>-</v>
      </c>
      <c r="J5135" s="295">
        <f>A5135*'Lineær programmering opg 4'!$C$11+Datatabel!C5135*'Lineær programmering opg 4'!$D$11</f>
        <v>43539.599999999831</v>
      </c>
      <c r="K5135" s="9">
        <f t="shared" si="402"/>
        <v>0</v>
      </c>
      <c r="L5135" s="9">
        <f t="shared" si="403"/>
        <v>0</v>
      </c>
    </row>
    <row r="5136" spans="1:12" ht="15" x14ac:dyDescent="0.25">
      <c r="A5136" s="167">
        <f t="shared" si="401"/>
        <v>116.80800000001356</v>
      </c>
      <c r="B5136" s="325">
        <f t="shared" si="404"/>
        <v>0.48670000000005653</v>
      </c>
      <c r="C5136" s="167">
        <f t="shared" si="400"/>
        <v>212.39399999998983</v>
      </c>
      <c r="D5136" s="167">
        <f>IF('Lineær programmering opg 4'!$M$4=0,"-",(-A5136+'Lineær programmering opg 4'!$M$4)/'Lineær programmering opg 4'!$K$4*-1)</f>
        <v>246.38399999997287</v>
      </c>
      <c r="E5136" s="167">
        <f>IF('Lineær programmering opg 4'!$M$5=0,"-",(-A5136+'Lineær programmering opg 4'!$M$5)/'Lineær programmering opg 4'!$K$5*-1)</f>
        <v>212.39399999998983</v>
      </c>
      <c r="F5136" s="167" t="str">
        <f>IF('Lineær programmering opg 4'!$E$6=0,"-",(-A5136+'Lineær programmering opg 4'!$M$6)/'Lineær programmering opg 4'!$K$6*-1)</f>
        <v>-</v>
      </c>
      <c r="G5136" s="167" t="str">
        <f>IF('Lineær programmering opg 4'!$D$7=0,"-",((-A5136+'Lineær programmering opg 4'!$M$7)/'Lineær programmering opg 4'!$K$7)*-1)</f>
        <v>-</v>
      </c>
      <c r="H5136" s="167" t="str">
        <f>IF('Lineær programmering opg 4'!$C$8=0,"-",((-A5136+'Lineær programmering opg 4'!$M$8)/'Lineær programmering opg 4'!$K$8)*-1)</f>
        <v>-</v>
      </c>
      <c r="I5136" s="167" t="str">
        <f>IF('Lineær programmering opg 4'!$D$8=0,"-",'Lineær programmering opg 4'!$G$8)</f>
        <v>-</v>
      </c>
      <c r="J5136" s="295">
        <f>A5136*'Lineær programmering opg 4'!$C$11+Datatabel!C5136*'Lineær programmering opg 4'!$D$11</f>
        <v>43539.899999999834</v>
      </c>
      <c r="K5136" s="9">
        <f t="shared" si="402"/>
        <v>0</v>
      </c>
      <c r="L5136" s="9">
        <f t="shared" si="403"/>
        <v>0</v>
      </c>
    </row>
    <row r="5137" spans="1:12" ht="15" x14ac:dyDescent="0.25">
      <c r="A5137" s="167">
        <f t="shared" si="401"/>
        <v>116.78400000001358</v>
      </c>
      <c r="B5137" s="325">
        <f t="shared" si="404"/>
        <v>0.48660000000005654</v>
      </c>
      <c r="C5137" s="167">
        <f t="shared" si="400"/>
        <v>212.41199999998983</v>
      </c>
      <c r="D5137" s="167">
        <f>IF('Lineær programmering opg 4'!$M$4=0,"-",(-A5137+'Lineær programmering opg 4'!$M$4)/'Lineær programmering opg 4'!$K$4*-1)</f>
        <v>246.43199999997285</v>
      </c>
      <c r="E5137" s="167">
        <f>IF('Lineær programmering opg 4'!$M$5=0,"-",(-A5137+'Lineær programmering opg 4'!$M$5)/'Lineær programmering opg 4'!$K$5*-1)</f>
        <v>212.41199999998983</v>
      </c>
      <c r="F5137" s="167" t="str">
        <f>IF('Lineær programmering opg 4'!$E$6=0,"-",(-A5137+'Lineær programmering opg 4'!$M$6)/'Lineær programmering opg 4'!$K$6*-1)</f>
        <v>-</v>
      </c>
      <c r="G5137" s="167" t="str">
        <f>IF('Lineær programmering opg 4'!$D$7=0,"-",((-A5137+'Lineær programmering opg 4'!$M$7)/'Lineær programmering opg 4'!$K$7)*-1)</f>
        <v>-</v>
      </c>
      <c r="H5137" s="167" t="str">
        <f>IF('Lineær programmering opg 4'!$C$8=0,"-",((-A5137+'Lineær programmering opg 4'!$M$8)/'Lineær programmering opg 4'!$K$8)*-1)</f>
        <v>-</v>
      </c>
      <c r="I5137" s="167" t="str">
        <f>IF('Lineær programmering opg 4'!$D$8=0,"-",'Lineær programmering opg 4'!$G$8)</f>
        <v>-</v>
      </c>
      <c r="J5137" s="295">
        <f>A5137*'Lineær programmering opg 4'!$C$11+Datatabel!C5137*'Lineær programmering opg 4'!$D$11</f>
        <v>43540.199999999837</v>
      </c>
      <c r="K5137" s="9">
        <f t="shared" si="402"/>
        <v>0</v>
      </c>
      <c r="L5137" s="9">
        <f t="shared" si="403"/>
        <v>0</v>
      </c>
    </row>
    <row r="5138" spans="1:12" ht="15" x14ac:dyDescent="0.25">
      <c r="A5138" s="167">
        <f t="shared" si="401"/>
        <v>116.76000000001358</v>
      </c>
      <c r="B5138" s="325">
        <f t="shared" si="404"/>
        <v>0.48650000000005655</v>
      </c>
      <c r="C5138" s="167">
        <f t="shared" si="400"/>
        <v>212.42999999998983</v>
      </c>
      <c r="D5138" s="167">
        <f>IF('Lineær programmering opg 4'!$M$4=0,"-",(-A5138+'Lineær programmering opg 4'!$M$4)/'Lineær programmering opg 4'!$K$4*-1)</f>
        <v>246.47999999997285</v>
      </c>
      <c r="E5138" s="167">
        <f>IF('Lineær programmering opg 4'!$M$5=0,"-",(-A5138+'Lineær programmering opg 4'!$M$5)/'Lineær programmering opg 4'!$K$5*-1)</f>
        <v>212.42999999998983</v>
      </c>
      <c r="F5138" s="167" t="str">
        <f>IF('Lineær programmering opg 4'!$E$6=0,"-",(-A5138+'Lineær programmering opg 4'!$M$6)/'Lineær programmering opg 4'!$K$6*-1)</f>
        <v>-</v>
      </c>
      <c r="G5138" s="167" t="str">
        <f>IF('Lineær programmering opg 4'!$D$7=0,"-",((-A5138+'Lineær programmering opg 4'!$M$7)/'Lineær programmering opg 4'!$K$7)*-1)</f>
        <v>-</v>
      </c>
      <c r="H5138" s="167" t="str">
        <f>IF('Lineær programmering opg 4'!$C$8=0,"-",((-A5138+'Lineær programmering opg 4'!$M$8)/'Lineær programmering opg 4'!$K$8)*-1)</f>
        <v>-</v>
      </c>
      <c r="I5138" s="167" t="str">
        <f>IF('Lineær programmering opg 4'!$D$8=0,"-",'Lineær programmering opg 4'!$G$8)</f>
        <v>-</v>
      </c>
      <c r="J5138" s="295">
        <f>A5138*'Lineær programmering opg 4'!$C$11+Datatabel!C5138*'Lineær programmering opg 4'!$D$11</f>
        <v>43540.499999999833</v>
      </c>
      <c r="K5138" s="9">
        <f t="shared" si="402"/>
        <v>0</v>
      </c>
      <c r="L5138" s="9">
        <f t="shared" si="403"/>
        <v>0</v>
      </c>
    </row>
    <row r="5139" spans="1:12" ht="15" x14ac:dyDescent="0.25">
      <c r="A5139" s="167">
        <f t="shared" si="401"/>
        <v>116.73600000001358</v>
      </c>
      <c r="B5139" s="325">
        <f t="shared" si="404"/>
        <v>0.48640000000005656</v>
      </c>
      <c r="C5139" s="167">
        <f t="shared" si="400"/>
        <v>212.44799999998983</v>
      </c>
      <c r="D5139" s="167">
        <f>IF('Lineær programmering opg 4'!$M$4=0,"-",(-A5139+'Lineær programmering opg 4'!$M$4)/'Lineær programmering opg 4'!$K$4*-1)</f>
        <v>246.52799999997285</v>
      </c>
      <c r="E5139" s="167">
        <f>IF('Lineær programmering opg 4'!$M$5=0,"-",(-A5139+'Lineær programmering opg 4'!$M$5)/'Lineær programmering opg 4'!$K$5*-1)</f>
        <v>212.44799999998983</v>
      </c>
      <c r="F5139" s="167" t="str">
        <f>IF('Lineær programmering opg 4'!$E$6=0,"-",(-A5139+'Lineær programmering opg 4'!$M$6)/'Lineær programmering opg 4'!$K$6*-1)</f>
        <v>-</v>
      </c>
      <c r="G5139" s="167" t="str">
        <f>IF('Lineær programmering opg 4'!$D$7=0,"-",((-A5139+'Lineær programmering opg 4'!$M$7)/'Lineær programmering opg 4'!$K$7)*-1)</f>
        <v>-</v>
      </c>
      <c r="H5139" s="167" t="str">
        <f>IF('Lineær programmering opg 4'!$C$8=0,"-",((-A5139+'Lineær programmering opg 4'!$M$8)/'Lineær programmering opg 4'!$K$8)*-1)</f>
        <v>-</v>
      </c>
      <c r="I5139" s="167" t="str">
        <f>IF('Lineær programmering opg 4'!$D$8=0,"-",'Lineær programmering opg 4'!$G$8)</f>
        <v>-</v>
      </c>
      <c r="J5139" s="295">
        <f>A5139*'Lineær programmering opg 4'!$C$11+Datatabel!C5139*'Lineær programmering opg 4'!$D$11</f>
        <v>43540.799999999836</v>
      </c>
      <c r="K5139" s="9">
        <f t="shared" si="402"/>
        <v>0</v>
      </c>
      <c r="L5139" s="9">
        <f t="shared" si="403"/>
        <v>0</v>
      </c>
    </row>
    <row r="5140" spans="1:12" ht="15" x14ac:dyDescent="0.25">
      <c r="A5140" s="167">
        <f t="shared" si="401"/>
        <v>116.71200000001357</v>
      </c>
      <c r="B5140" s="325">
        <f t="shared" si="404"/>
        <v>0.48630000000005658</v>
      </c>
      <c r="C5140" s="167">
        <f t="shared" si="400"/>
        <v>212.46599999998983</v>
      </c>
      <c r="D5140" s="167">
        <f>IF('Lineær programmering opg 4'!$M$4=0,"-",(-A5140+'Lineær programmering opg 4'!$M$4)/'Lineær programmering opg 4'!$K$4*-1)</f>
        <v>246.57599999997285</v>
      </c>
      <c r="E5140" s="167">
        <f>IF('Lineær programmering opg 4'!$M$5=0,"-",(-A5140+'Lineær programmering opg 4'!$M$5)/'Lineær programmering opg 4'!$K$5*-1)</f>
        <v>212.46599999998983</v>
      </c>
      <c r="F5140" s="167" t="str">
        <f>IF('Lineær programmering opg 4'!$E$6=0,"-",(-A5140+'Lineær programmering opg 4'!$M$6)/'Lineær programmering opg 4'!$K$6*-1)</f>
        <v>-</v>
      </c>
      <c r="G5140" s="167" t="str">
        <f>IF('Lineær programmering opg 4'!$D$7=0,"-",((-A5140+'Lineær programmering opg 4'!$M$7)/'Lineær programmering opg 4'!$K$7)*-1)</f>
        <v>-</v>
      </c>
      <c r="H5140" s="167" t="str">
        <f>IF('Lineær programmering opg 4'!$C$8=0,"-",((-A5140+'Lineær programmering opg 4'!$M$8)/'Lineær programmering opg 4'!$K$8)*-1)</f>
        <v>-</v>
      </c>
      <c r="I5140" s="167" t="str">
        <f>IF('Lineær programmering opg 4'!$D$8=0,"-",'Lineær programmering opg 4'!$G$8)</f>
        <v>-</v>
      </c>
      <c r="J5140" s="295">
        <f>A5140*'Lineær programmering opg 4'!$C$11+Datatabel!C5140*'Lineær programmering opg 4'!$D$11</f>
        <v>43541.099999999831</v>
      </c>
      <c r="K5140" s="9">
        <f t="shared" si="402"/>
        <v>0</v>
      </c>
      <c r="L5140" s="9">
        <f t="shared" si="403"/>
        <v>0</v>
      </c>
    </row>
    <row r="5141" spans="1:12" ht="15" x14ac:dyDescent="0.25">
      <c r="A5141" s="167">
        <f t="shared" si="401"/>
        <v>116.68800000001357</v>
      </c>
      <c r="B5141" s="325">
        <f t="shared" si="404"/>
        <v>0.48620000000005659</v>
      </c>
      <c r="C5141" s="167">
        <f t="shared" si="400"/>
        <v>212.48399999998983</v>
      </c>
      <c r="D5141" s="167">
        <f>IF('Lineær programmering opg 4'!$M$4=0,"-",(-A5141+'Lineær programmering opg 4'!$M$4)/'Lineær programmering opg 4'!$K$4*-1)</f>
        <v>246.62399999997285</v>
      </c>
      <c r="E5141" s="167">
        <f>IF('Lineær programmering opg 4'!$M$5=0,"-",(-A5141+'Lineær programmering opg 4'!$M$5)/'Lineær programmering opg 4'!$K$5*-1)</f>
        <v>212.48399999998983</v>
      </c>
      <c r="F5141" s="167" t="str">
        <f>IF('Lineær programmering opg 4'!$E$6=0,"-",(-A5141+'Lineær programmering opg 4'!$M$6)/'Lineær programmering opg 4'!$K$6*-1)</f>
        <v>-</v>
      </c>
      <c r="G5141" s="167" t="str">
        <f>IF('Lineær programmering opg 4'!$D$7=0,"-",((-A5141+'Lineær programmering opg 4'!$M$7)/'Lineær programmering opg 4'!$K$7)*-1)</f>
        <v>-</v>
      </c>
      <c r="H5141" s="167" t="str">
        <f>IF('Lineær programmering opg 4'!$C$8=0,"-",((-A5141+'Lineær programmering opg 4'!$M$8)/'Lineær programmering opg 4'!$K$8)*-1)</f>
        <v>-</v>
      </c>
      <c r="I5141" s="167" t="str">
        <f>IF('Lineær programmering opg 4'!$D$8=0,"-",'Lineær programmering opg 4'!$G$8)</f>
        <v>-</v>
      </c>
      <c r="J5141" s="295">
        <f>A5141*'Lineær programmering opg 4'!$C$11+Datatabel!C5141*'Lineær programmering opg 4'!$D$11</f>
        <v>43541.399999999834</v>
      </c>
      <c r="K5141" s="9">
        <f t="shared" si="402"/>
        <v>0</v>
      </c>
      <c r="L5141" s="9">
        <f t="shared" si="403"/>
        <v>0</v>
      </c>
    </row>
    <row r="5142" spans="1:12" ht="15" x14ac:dyDescent="0.25">
      <c r="A5142" s="167">
        <f t="shared" si="401"/>
        <v>116.66400000001359</v>
      </c>
      <c r="B5142" s="325">
        <f t="shared" si="404"/>
        <v>0.4861000000000566</v>
      </c>
      <c r="C5142" s="167">
        <f t="shared" si="400"/>
        <v>212.50199999998983</v>
      </c>
      <c r="D5142" s="167">
        <f>IF('Lineær programmering opg 4'!$M$4=0,"-",(-A5142+'Lineær programmering opg 4'!$M$4)/'Lineær programmering opg 4'!$K$4*-1)</f>
        <v>246.67199999997283</v>
      </c>
      <c r="E5142" s="167">
        <f>IF('Lineær programmering opg 4'!$M$5=0,"-",(-A5142+'Lineær programmering opg 4'!$M$5)/'Lineær programmering opg 4'!$K$5*-1)</f>
        <v>212.50199999998983</v>
      </c>
      <c r="F5142" s="167" t="str">
        <f>IF('Lineær programmering opg 4'!$E$6=0,"-",(-A5142+'Lineær programmering opg 4'!$M$6)/'Lineær programmering opg 4'!$K$6*-1)</f>
        <v>-</v>
      </c>
      <c r="G5142" s="167" t="str">
        <f>IF('Lineær programmering opg 4'!$D$7=0,"-",((-A5142+'Lineær programmering opg 4'!$M$7)/'Lineær programmering opg 4'!$K$7)*-1)</f>
        <v>-</v>
      </c>
      <c r="H5142" s="167" t="str">
        <f>IF('Lineær programmering opg 4'!$C$8=0,"-",((-A5142+'Lineær programmering opg 4'!$M$8)/'Lineær programmering opg 4'!$K$8)*-1)</f>
        <v>-</v>
      </c>
      <c r="I5142" s="167" t="str">
        <f>IF('Lineær programmering opg 4'!$D$8=0,"-",'Lineær programmering opg 4'!$G$8)</f>
        <v>-</v>
      </c>
      <c r="J5142" s="295">
        <f>A5142*'Lineær programmering opg 4'!$C$11+Datatabel!C5142*'Lineær programmering opg 4'!$D$11</f>
        <v>43541.699999999837</v>
      </c>
      <c r="K5142" s="9">
        <f t="shared" si="402"/>
        <v>0</v>
      </c>
      <c r="L5142" s="9">
        <f t="shared" si="403"/>
        <v>0</v>
      </c>
    </row>
    <row r="5143" spans="1:12" ht="15" x14ac:dyDescent="0.25">
      <c r="A5143" s="167">
        <f t="shared" si="401"/>
        <v>116.64000000001359</v>
      </c>
      <c r="B5143" s="325">
        <f t="shared" si="404"/>
        <v>0.48600000000005661</v>
      </c>
      <c r="C5143" s="167">
        <f t="shared" si="400"/>
        <v>212.51999999998984</v>
      </c>
      <c r="D5143" s="167">
        <f>IF('Lineær programmering opg 4'!$M$4=0,"-",(-A5143+'Lineær programmering opg 4'!$M$4)/'Lineær programmering opg 4'!$K$4*-1)</f>
        <v>246.71999999997283</v>
      </c>
      <c r="E5143" s="167">
        <f>IF('Lineær programmering opg 4'!$M$5=0,"-",(-A5143+'Lineær programmering opg 4'!$M$5)/'Lineær programmering opg 4'!$K$5*-1)</f>
        <v>212.51999999998984</v>
      </c>
      <c r="F5143" s="167" t="str">
        <f>IF('Lineær programmering opg 4'!$E$6=0,"-",(-A5143+'Lineær programmering opg 4'!$M$6)/'Lineær programmering opg 4'!$K$6*-1)</f>
        <v>-</v>
      </c>
      <c r="G5143" s="167" t="str">
        <f>IF('Lineær programmering opg 4'!$D$7=0,"-",((-A5143+'Lineær programmering opg 4'!$M$7)/'Lineær programmering opg 4'!$K$7)*-1)</f>
        <v>-</v>
      </c>
      <c r="H5143" s="167" t="str">
        <f>IF('Lineær programmering opg 4'!$C$8=0,"-",((-A5143+'Lineær programmering opg 4'!$M$8)/'Lineær programmering opg 4'!$K$8)*-1)</f>
        <v>-</v>
      </c>
      <c r="I5143" s="167" t="str">
        <f>IF('Lineær programmering opg 4'!$D$8=0,"-",'Lineær programmering opg 4'!$G$8)</f>
        <v>-</v>
      </c>
      <c r="J5143" s="295">
        <f>A5143*'Lineær programmering opg 4'!$C$11+Datatabel!C5143*'Lineær programmering opg 4'!$D$11</f>
        <v>43541.999999999833</v>
      </c>
      <c r="K5143" s="9">
        <f t="shared" si="402"/>
        <v>0</v>
      </c>
      <c r="L5143" s="9">
        <f t="shared" si="403"/>
        <v>0</v>
      </c>
    </row>
    <row r="5144" spans="1:12" ht="15" x14ac:dyDescent="0.25">
      <c r="A5144" s="167">
        <f t="shared" si="401"/>
        <v>116.61600000001359</v>
      </c>
      <c r="B5144" s="325">
        <f t="shared" si="404"/>
        <v>0.48590000000005662</v>
      </c>
      <c r="C5144" s="167">
        <f t="shared" si="400"/>
        <v>212.53799999998984</v>
      </c>
      <c r="D5144" s="167">
        <f>IF('Lineær programmering opg 4'!$M$4=0,"-",(-A5144+'Lineær programmering opg 4'!$M$4)/'Lineær programmering opg 4'!$K$4*-1)</f>
        <v>246.76799999997283</v>
      </c>
      <c r="E5144" s="167">
        <f>IF('Lineær programmering opg 4'!$M$5=0,"-",(-A5144+'Lineær programmering opg 4'!$M$5)/'Lineær programmering opg 4'!$K$5*-1)</f>
        <v>212.53799999998984</v>
      </c>
      <c r="F5144" s="167" t="str">
        <f>IF('Lineær programmering opg 4'!$E$6=0,"-",(-A5144+'Lineær programmering opg 4'!$M$6)/'Lineær programmering opg 4'!$K$6*-1)</f>
        <v>-</v>
      </c>
      <c r="G5144" s="167" t="str">
        <f>IF('Lineær programmering opg 4'!$D$7=0,"-",((-A5144+'Lineær programmering opg 4'!$M$7)/'Lineær programmering opg 4'!$K$7)*-1)</f>
        <v>-</v>
      </c>
      <c r="H5144" s="167" t="str">
        <f>IF('Lineær programmering opg 4'!$C$8=0,"-",((-A5144+'Lineær programmering opg 4'!$M$8)/'Lineær programmering opg 4'!$K$8)*-1)</f>
        <v>-</v>
      </c>
      <c r="I5144" s="167" t="str">
        <f>IF('Lineær programmering opg 4'!$D$8=0,"-",'Lineær programmering opg 4'!$G$8)</f>
        <v>-</v>
      </c>
      <c r="J5144" s="295">
        <f>A5144*'Lineær programmering opg 4'!$C$11+Datatabel!C5144*'Lineær programmering opg 4'!$D$11</f>
        <v>43542.299999999836</v>
      </c>
      <c r="K5144" s="9">
        <f t="shared" si="402"/>
        <v>0</v>
      </c>
      <c r="L5144" s="9">
        <f t="shared" si="403"/>
        <v>0</v>
      </c>
    </row>
    <row r="5145" spans="1:12" ht="15" x14ac:dyDescent="0.25">
      <c r="A5145" s="167">
        <f t="shared" si="401"/>
        <v>116.5920000000136</v>
      </c>
      <c r="B5145" s="325">
        <f t="shared" si="404"/>
        <v>0.48580000000005663</v>
      </c>
      <c r="C5145" s="167">
        <f t="shared" si="400"/>
        <v>212.55599999998978</v>
      </c>
      <c r="D5145" s="167">
        <f>IF('Lineær programmering opg 4'!$M$4=0,"-",(-A5145+'Lineær programmering opg 4'!$M$4)/'Lineær programmering opg 4'!$K$4*-1)</f>
        <v>246.8159999999728</v>
      </c>
      <c r="E5145" s="167">
        <f>IF('Lineær programmering opg 4'!$M$5=0,"-",(-A5145+'Lineær programmering opg 4'!$M$5)/'Lineær programmering opg 4'!$K$5*-1)</f>
        <v>212.55599999998978</v>
      </c>
      <c r="F5145" s="167" t="str">
        <f>IF('Lineær programmering opg 4'!$E$6=0,"-",(-A5145+'Lineær programmering opg 4'!$M$6)/'Lineær programmering opg 4'!$K$6*-1)</f>
        <v>-</v>
      </c>
      <c r="G5145" s="167" t="str">
        <f>IF('Lineær programmering opg 4'!$D$7=0,"-",((-A5145+'Lineær programmering opg 4'!$M$7)/'Lineær programmering opg 4'!$K$7)*-1)</f>
        <v>-</v>
      </c>
      <c r="H5145" s="167" t="str">
        <f>IF('Lineær programmering opg 4'!$C$8=0,"-",((-A5145+'Lineær programmering opg 4'!$M$8)/'Lineær programmering opg 4'!$K$8)*-1)</f>
        <v>-</v>
      </c>
      <c r="I5145" s="167" t="str">
        <f>IF('Lineær programmering opg 4'!$D$8=0,"-",'Lineær programmering opg 4'!$G$8)</f>
        <v>-</v>
      </c>
      <c r="J5145" s="295">
        <f>A5145*'Lineær programmering opg 4'!$C$11+Datatabel!C5145*'Lineær programmering opg 4'!$D$11</f>
        <v>43542.599999999824</v>
      </c>
      <c r="K5145" s="9">
        <f t="shared" si="402"/>
        <v>0</v>
      </c>
      <c r="L5145" s="9">
        <f t="shared" si="403"/>
        <v>0</v>
      </c>
    </row>
    <row r="5146" spans="1:12" ht="15" x14ac:dyDescent="0.25">
      <c r="A5146" s="167">
        <f t="shared" si="401"/>
        <v>116.5680000000136</v>
      </c>
      <c r="B5146" s="325">
        <f t="shared" si="404"/>
        <v>0.48570000000005664</v>
      </c>
      <c r="C5146" s="167">
        <f t="shared" si="400"/>
        <v>212.57399999998978</v>
      </c>
      <c r="D5146" s="167">
        <f>IF('Lineær programmering opg 4'!$M$4=0,"-",(-A5146+'Lineær programmering opg 4'!$M$4)/'Lineær programmering opg 4'!$K$4*-1)</f>
        <v>246.8639999999728</v>
      </c>
      <c r="E5146" s="167">
        <f>IF('Lineær programmering opg 4'!$M$5=0,"-",(-A5146+'Lineær programmering opg 4'!$M$5)/'Lineær programmering opg 4'!$K$5*-1)</f>
        <v>212.57399999998978</v>
      </c>
      <c r="F5146" s="167" t="str">
        <f>IF('Lineær programmering opg 4'!$E$6=0,"-",(-A5146+'Lineær programmering opg 4'!$M$6)/'Lineær programmering opg 4'!$K$6*-1)</f>
        <v>-</v>
      </c>
      <c r="G5146" s="167" t="str">
        <f>IF('Lineær programmering opg 4'!$D$7=0,"-",((-A5146+'Lineær programmering opg 4'!$M$7)/'Lineær programmering opg 4'!$K$7)*-1)</f>
        <v>-</v>
      </c>
      <c r="H5146" s="167" t="str">
        <f>IF('Lineær programmering opg 4'!$C$8=0,"-",((-A5146+'Lineær programmering opg 4'!$M$8)/'Lineær programmering opg 4'!$K$8)*-1)</f>
        <v>-</v>
      </c>
      <c r="I5146" s="167" t="str">
        <f>IF('Lineær programmering opg 4'!$D$8=0,"-",'Lineær programmering opg 4'!$G$8)</f>
        <v>-</v>
      </c>
      <c r="J5146" s="295">
        <f>A5146*'Lineær programmering opg 4'!$C$11+Datatabel!C5146*'Lineær programmering opg 4'!$D$11</f>
        <v>43542.899999999827</v>
      </c>
      <c r="K5146" s="9">
        <f t="shared" si="402"/>
        <v>0</v>
      </c>
      <c r="L5146" s="9">
        <f t="shared" si="403"/>
        <v>0</v>
      </c>
    </row>
    <row r="5147" spans="1:12" ht="15" x14ac:dyDescent="0.25">
      <c r="A5147" s="167">
        <f t="shared" si="401"/>
        <v>116.5440000000136</v>
      </c>
      <c r="B5147" s="325">
        <f t="shared" si="404"/>
        <v>0.48560000000005665</v>
      </c>
      <c r="C5147" s="167">
        <f t="shared" si="400"/>
        <v>212.59199999998978</v>
      </c>
      <c r="D5147" s="167">
        <f>IF('Lineær programmering opg 4'!$M$4=0,"-",(-A5147+'Lineær programmering opg 4'!$M$4)/'Lineær programmering opg 4'!$K$4*-1)</f>
        <v>246.91199999997281</v>
      </c>
      <c r="E5147" s="167">
        <f>IF('Lineær programmering opg 4'!$M$5=0,"-",(-A5147+'Lineær programmering opg 4'!$M$5)/'Lineær programmering opg 4'!$K$5*-1)</f>
        <v>212.59199999998978</v>
      </c>
      <c r="F5147" s="167" t="str">
        <f>IF('Lineær programmering opg 4'!$E$6=0,"-",(-A5147+'Lineær programmering opg 4'!$M$6)/'Lineær programmering opg 4'!$K$6*-1)</f>
        <v>-</v>
      </c>
      <c r="G5147" s="167" t="str">
        <f>IF('Lineær programmering opg 4'!$D$7=0,"-",((-A5147+'Lineær programmering opg 4'!$M$7)/'Lineær programmering opg 4'!$K$7)*-1)</f>
        <v>-</v>
      </c>
      <c r="H5147" s="167" t="str">
        <f>IF('Lineær programmering opg 4'!$C$8=0,"-",((-A5147+'Lineær programmering opg 4'!$M$8)/'Lineær programmering opg 4'!$K$8)*-1)</f>
        <v>-</v>
      </c>
      <c r="I5147" s="167" t="str">
        <f>IF('Lineær programmering opg 4'!$D$8=0,"-",'Lineær programmering opg 4'!$G$8)</f>
        <v>-</v>
      </c>
      <c r="J5147" s="295">
        <f>A5147*'Lineær programmering opg 4'!$C$11+Datatabel!C5147*'Lineær programmering opg 4'!$D$11</f>
        <v>43543.19999999983</v>
      </c>
      <c r="K5147" s="9">
        <f t="shared" si="402"/>
        <v>0</v>
      </c>
      <c r="L5147" s="9">
        <f t="shared" si="403"/>
        <v>0</v>
      </c>
    </row>
    <row r="5148" spans="1:12" ht="15" x14ac:dyDescent="0.25">
      <c r="A5148" s="167">
        <f t="shared" si="401"/>
        <v>116.5200000000136</v>
      </c>
      <c r="B5148" s="325">
        <f t="shared" si="404"/>
        <v>0.48550000000005666</v>
      </c>
      <c r="C5148" s="167">
        <f t="shared" si="400"/>
        <v>212.60999999998978</v>
      </c>
      <c r="D5148" s="167">
        <f>IF('Lineær programmering opg 4'!$M$4=0,"-",(-A5148+'Lineær programmering opg 4'!$M$4)/'Lineær programmering opg 4'!$K$4*-1)</f>
        <v>246.95999999997281</v>
      </c>
      <c r="E5148" s="167">
        <f>IF('Lineær programmering opg 4'!$M$5=0,"-",(-A5148+'Lineær programmering opg 4'!$M$5)/'Lineær programmering opg 4'!$K$5*-1)</f>
        <v>212.60999999998978</v>
      </c>
      <c r="F5148" s="167" t="str">
        <f>IF('Lineær programmering opg 4'!$E$6=0,"-",(-A5148+'Lineær programmering opg 4'!$M$6)/'Lineær programmering opg 4'!$K$6*-1)</f>
        <v>-</v>
      </c>
      <c r="G5148" s="167" t="str">
        <f>IF('Lineær programmering opg 4'!$D$7=0,"-",((-A5148+'Lineær programmering opg 4'!$M$7)/'Lineær programmering opg 4'!$K$7)*-1)</f>
        <v>-</v>
      </c>
      <c r="H5148" s="167" t="str">
        <f>IF('Lineær programmering opg 4'!$C$8=0,"-",((-A5148+'Lineær programmering opg 4'!$M$8)/'Lineær programmering opg 4'!$K$8)*-1)</f>
        <v>-</v>
      </c>
      <c r="I5148" s="167" t="str">
        <f>IF('Lineær programmering opg 4'!$D$8=0,"-",'Lineær programmering opg 4'!$G$8)</f>
        <v>-</v>
      </c>
      <c r="J5148" s="295">
        <f>A5148*'Lineær programmering opg 4'!$C$11+Datatabel!C5148*'Lineær programmering opg 4'!$D$11</f>
        <v>43543.499999999825</v>
      </c>
      <c r="K5148" s="9">
        <f t="shared" si="402"/>
        <v>0</v>
      </c>
      <c r="L5148" s="9">
        <f t="shared" si="403"/>
        <v>0</v>
      </c>
    </row>
    <row r="5149" spans="1:12" ht="15" x14ac:dyDescent="0.25">
      <c r="A5149" s="167">
        <f t="shared" si="401"/>
        <v>116.49600000001359</v>
      </c>
      <c r="B5149" s="325">
        <f t="shared" si="404"/>
        <v>0.48540000000005668</v>
      </c>
      <c r="C5149" s="167">
        <f t="shared" si="400"/>
        <v>212.62799999998978</v>
      </c>
      <c r="D5149" s="167">
        <f>IF('Lineær programmering opg 4'!$M$4=0,"-",(-A5149+'Lineær programmering opg 4'!$M$4)/'Lineær programmering opg 4'!$K$4*-1)</f>
        <v>247.00799999997281</v>
      </c>
      <c r="E5149" s="167">
        <f>IF('Lineær programmering opg 4'!$M$5=0,"-",(-A5149+'Lineær programmering opg 4'!$M$5)/'Lineær programmering opg 4'!$K$5*-1)</f>
        <v>212.62799999998978</v>
      </c>
      <c r="F5149" s="167" t="str">
        <f>IF('Lineær programmering opg 4'!$E$6=0,"-",(-A5149+'Lineær programmering opg 4'!$M$6)/'Lineær programmering opg 4'!$K$6*-1)</f>
        <v>-</v>
      </c>
      <c r="G5149" s="167" t="str">
        <f>IF('Lineær programmering opg 4'!$D$7=0,"-",((-A5149+'Lineær programmering opg 4'!$M$7)/'Lineær programmering opg 4'!$K$7)*-1)</f>
        <v>-</v>
      </c>
      <c r="H5149" s="167" t="str">
        <f>IF('Lineær programmering opg 4'!$C$8=0,"-",((-A5149+'Lineær programmering opg 4'!$M$8)/'Lineær programmering opg 4'!$K$8)*-1)</f>
        <v>-</v>
      </c>
      <c r="I5149" s="167" t="str">
        <f>IF('Lineær programmering opg 4'!$D$8=0,"-",'Lineær programmering opg 4'!$G$8)</f>
        <v>-</v>
      </c>
      <c r="J5149" s="295">
        <f>A5149*'Lineær programmering opg 4'!$C$11+Datatabel!C5149*'Lineær programmering opg 4'!$D$11</f>
        <v>43543.799999999828</v>
      </c>
      <c r="K5149" s="9">
        <f t="shared" si="402"/>
        <v>0</v>
      </c>
      <c r="L5149" s="9">
        <f t="shared" si="403"/>
        <v>0</v>
      </c>
    </row>
    <row r="5150" spans="1:12" ht="15" x14ac:dyDescent="0.25">
      <c r="A5150" s="167">
        <f t="shared" si="401"/>
        <v>116.47200000001361</v>
      </c>
      <c r="B5150" s="325">
        <f t="shared" si="404"/>
        <v>0.48530000000005669</v>
      </c>
      <c r="C5150" s="167">
        <f t="shared" si="400"/>
        <v>212.64599999998978</v>
      </c>
      <c r="D5150" s="167">
        <f>IF('Lineær programmering opg 4'!$M$4=0,"-",(-A5150+'Lineær programmering opg 4'!$M$4)/'Lineær programmering opg 4'!$K$4*-1)</f>
        <v>247.05599999997278</v>
      </c>
      <c r="E5150" s="167">
        <f>IF('Lineær programmering opg 4'!$M$5=0,"-",(-A5150+'Lineær programmering opg 4'!$M$5)/'Lineær programmering opg 4'!$K$5*-1)</f>
        <v>212.64599999998978</v>
      </c>
      <c r="F5150" s="167" t="str">
        <f>IF('Lineær programmering opg 4'!$E$6=0,"-",(-A5150+'Lineær programmering opg 4'!$M$6)/'Lineær programmering opg 4'!$K$6*-1)</f>
        <v>-</v>
      </c>
      <c r="G5150" s="167" t="str">
        <f>IF('Lineær programmering opg 4'!$D$7=0,"-",((-A5150+'Lineær programmering opg 4'!$M$7)/'Lineær programmering opg 4'!$K$7)*-1)</f>
        <v>-</v>
      </c>
      <c r="H5150" s="167" t="str">
        <f>IF('Lineær programmering opg 4'!$C$8=0,"-",((-A5150+'Lineær programmering opg 4'!$M$8)/'Lineær programmering opg 4'!$K$8)*-1)</f>
        <v>-</v>
      </c>
      <c r="I5150" s="167" t="str">
        <f>IF('Lineær programmering opg 4'!$D$8=0,"-",'Lineær programmering opg 4'!$G$8)</f>
        <v>-</v>
      </c>
      <c r="J5150" s="295">
        <f>A5150*'Lineær programmering opg 4'!$C$11+Datatabel!C5150*'Lineær programmering opg 4'!$D$11</f>
        <v>43544.099999999831</v>
      </c>
      <c r="K5150" s="9">
        <f t="shared" si="402"/>
        <v>0</v>
      </c>
      <c r="L5150" s="9">
        <f t="shared" si="403"/>
        <v>0</v>
      </c>
    </row>
    <row r="5151" spans="1:12" ht="15" x14ac:dyDescent="0.25">
      <c r="A5151" s="167">
        <f t="shared" si="401"/>
        <v>116.44800000001361</v>
      </c>
      <c r="B5151" s="325">
        <f t="shared" si="404"/>
        <v>0.4852000000000567</v>
      </c>
      <c r="C5151" s="167">
        <f t="shared" si="400"/>
        <v>212.66399999998978</v>
      </c>
      <c r="D5151" s="167">
        <f>IF('Lineær programmering opg 4'!$M$4=0,"-",(-A5151+'Lineær programmering opg 4'!$M$4)/'Lineær programmering opg 4'!$K$4*-1)</f>
        <v>247.10399999997279</v>
      </c>
      <c r="E5151" s="167">
        <f>IF('Lineær programmering opg 4'!$M$5=0,"-",(-A5151+'Lineær programmering opg 4'!$M$5)/'Lineær programmering opg 4'!$K$5*-1)</f>
        <v>212.66399999998978</v>
      </c>
      <c r="F5151" s="167" t="str">
        <f>IF('Lineær programmering opg 4'!$E$6=0,"-",(-A5151+'Lineær programmering opg 4'!$M$6)/'Lineær programmering opg 4'!$K$6*-1)</f>
        <v>-</v>
      </c>
      <c r="G5151" s="167" t="str">
        <f>IF('Lineær programmering opg 4'!$D$7=0,"-",((-A5151+'Lineær programmering opg 4'!$M$7)/'Lineær programmering opg 4'!$K$7)*-1)</f>
        <v>-</v>
      </c>
      <c r="H5151" s="167" t="str">
        <f>IF('Lineær programmering opg 4'!$C$8=0,"-",((-A5151+'Lineær programmering opg 4'!$M$8)/'Lineær programmering opg 4'!$K$8)*-1)</f>
        <v>-</v>
      </c>
      <c r="I5151" s="167" t="str">
        <f>IF('Lineær programmering opg 4'!$D$8=0,"-",'Lineær programmering opg 4'!$G$8)</f>
        <v>-</v>
      </c>
      <c r="J5151" s="295">
        <f>A5151*'Lineær programmering opg 4'!$C$11+Datatabel!C5151*'Lineær programmering opg 4'!$D$11</f>
        <v>43544.399999999827</v>
      </c>
      <c r="K5151" s="9">
        <f t="shared" si="402"/>
        <v>0</v>
      </c>
      <c r="L5151" s="9">
        <f t="shared" si="403"/>
        <v>0</v>
      </c>
    </row>
    <row r="5152" spans="1:12" ht="15" x14ac:dyDescent="0.25">
      <c r="A5152" s="167">
        <f t="shared" si="401"/>
        <v>116.42400000001361</v>
      </c>
      <c r="B5152" s="325">
        <f t="shared" si="404"/>
        <v>0.48510000000005671</v>
      </c>
      <c r="C5152" s="167">
        <f t="shared" si="400"/>
        <v>212.68199999998978</v>
      </c>
      <c r="D5152" s="167">
        <f>IF('Lineær programmering opg 4'!$M$4=0,"-",(-A5152+'Lineær programmering opg 4'!$M$4)/'Lineær programmering opg 4'!$K$4*-1)</f>
        <v>247.15199999997279</v>
      </c>
      <c r="E5152" s="167">
        <f>IF('Lineær programmering opg 4'!$M$5=0,"-",(-A5152+'Lineær programmering opg 4'!$M$5)/'Lineær programmering opg 4'!$K$5*-1)</f>
        <v>212.68199999998978</v>
      </c>
      <c r="F5152" s="167" t="str">
        <f>IF('Lineær programmering opg 4'!$E$6=0,"-",(-A5152+'Lineær programmering opg 4'!$M$6)/'Lineær programmering opg 4'!$K$6*-1)</f>
        <v>-</v>
      </c>
      <c r="G5152" s="167" t="str">
        <f>IF('Lineær programmering opg 4'!$D$7=0,"-",((-A5152+'Lineær programmering opg 4'!$M$7)/'Lineær programmering opg 4'!$K$7)*-1)</f>
        <v>-</v>
      </c>
      <c r="H5152" s="167" t="str">
        <f>IF('Lineær programmering opg 4'!$C$8=0,"-",((-A5152+'Lineær programmering opg 4'!$M$8)/'Lineær programmering opg 4'!$K$8)*-1)</f>
        <v>-</v>
      </c>
      <c r="I5152" s="167" t="str">
        <f>IF('Lineær programmering opg 4'!$D$8=0,"-",'Lineær programmering opg 4'!$G$8)</f>
        <v>-</v>
      </c>
      <c r="J5152" s="295">
        <f>A5152*'Lineær programmering opg 4'!$C$11+Datatabel!C5152*'Lineær programmering opg 4'!$D$11</f>
        <v>43544.69999999983</v>
      </c>
      <c r="K5152" s="9">
        <f t="shared" si="402"/>
        <v>0</v>
      </c>
      <c r="L5152" s="9">
        <f t="shared" si="403"/>
        <v>0</v>
      </c>
    </row>
    <row r="5153" spans="1:12" ht="15" x14ac:dyDescent="0.25">
      <c r="A5153" s="167">
        <f t="shared" si="401"/>
        <v>116.40000000001362</v>
      </c>
      <c r="B5153" s="325">
        <f t="shared" si="404"/>
        <v>0.48500000000005672</v>
      </c>
      <c r="C5153" s="167">
        <f t="shared" si="400"/>
        <v>212.69999999998979</v>
      </c>
      <c r="D5153" s="167">
        <f>IF('Lineær programmering opg 4'!$M$4=0,"-",(-A5153+'Lineær programmering opg 4'!$M$4)/'Lineær programmering opg 4'!$K$4*-1)</f>
        <v>247.19999999997276</v>
      </c>
      <c r="E5153" s="167">
        <f>IF('Lineær programmering opg 4'!$M$5=0,"-",(-A5153+'Lineær programmering opg 4'!$M$5)/'Lineær programmering opg 4'!$K$5*-1)</f>
        <v>212.69999999998979</v>
      </c>
      <c r="F5153" s="167" t="str">
        <f>IF('Lineær programmering opg 4'!$E$6=0,"-",(-A5153+'Lineær programmering opg 4'!$M$6)/'Lineær programmering opg 4'!$K$6*-1)</f>
        <v>-</v>
      </c>
      <c r="G5153" s="167" t="str">
        <f>IF('Lineær programmering opg 4'!$D$7=0,"-",((-A5153+'Lineær programmering opg 4'!$M$7)/'Lineær programmering opg 4'!$K$7)*-1)</f>
        <v>-</v>
      </c>
      <c r="H5153" s="167" t="str">
        <f>IF('Lineær programmering opg 4'!$C$8=0,"-",((-A5153+'Lineær programmering opg 4'!$M$8)/'Lineær programmering opg 4'!$K$8)*-1)</f>
        <v>-</v>
      </c>
      <c r="I5153" s="167" t="str">
        <f>IF('Lineær programmering opg 4'!$D$8=0,"-",'Lineær programmering opg 4'!$G$8)</f>
        <v>-</v>
      </c>
      <c r="J5153" s="295">
        <f>A5153*'Lineær programmering opg 4'!$C$11+Datatabel!C5153*'Lineær programmering opg 4'!$D$11</f>
        <v>43544.999999999833</v>
      </c>
      <c r="K5153" s="9">
        <f t="shared" si="402"/>
        <v>0</v>
      </c>
      <c r="L5153" s="9">
        <f t="shared" si="403"/>
        <v>0</v>
      </c>
    </row>
    <row r="5154" spans="1:12" ht="15" x14ac:dyDescent="0.25">
      <c r="A5154" s="167">
        <f t="shared" si="401"/>
        <v>116.37600000001362</v>
      </c>
      <c r="B5154" s="325">
        <f t="shared" si="404"/>
        <v>0.48490000000005673</v>
      </c>
      <c r="C5154" s="167">
        <f t="shared" si="400"/>
        <v>212.71799999998979</v>
      </c>
      <c r="D5154" s="167">
        <f>IF('Lineær programmering opg 4'!$M$4=0,"-",(-A5154+'Lineær programmering opg 4'!$M$4)/'Lineær programmering opg 4'!$K$4*-1)</f>
        <v>247.24799999997276</v>
      </c>
      <c r="E5154" s="167">
        <f>IF('Lineær programmering opg 4'!$M$5=0,"-",(-A5154+'Lineær programmering opg 4'!$M$5)/'Lineær programmering opg 4'!$K$5*-1)</f>
        <v>212.71799999998979</v>
      </c>
      <c r="F5154" s="167" t="str">
        <f>IF('Lineær programmering opg 4'!$E$6=0,"-",(-A5154+'Lineær programmering opg 4'!$M$6)/'Lineær programmering opg 4'!$K$6*-1)</f>
        <v>-</v>
      </c>
      <c r="G5154" s="167" t="str">
        <f>IF('Lineær programmering opg 4'!$D$7=0,"-",((-A5154+'Lineær programmering opg 4'!$M$7)/'Lineær programmering opg 4'!$K$7)*-1)</f>
        <v>-</v>
      </c>
      <c r="H5154" s="167" t="str">
        <f>IF('Lineær programmering opg 4'!$C$8=0,"-",((-A5154+'Lineær programmering opg 4'!$M$8)/'Lineær programmering opg 4'!$K$8)*-1)</f>
        <v>-</v>
      </c>
      <c r="I5154" s="167" t="str">
        <f>IF('Lineær programmering opg 4'!$D$8=0,"-",'Lineær programmering opg 4'!$G$8)</f>
        <v>-</v>
      </c>
      <c r="J5154" s="295">
        <f>A5154*'Lineær programmering opg 4'!$C$11+Datatabel!C5154*'Lineær programmering opg 4'!$D$11</f>
        <v>43545.299999999828</v>
      </c>
      <c r="K5154" s="9">
        <f t="shared" si="402"/>
        <v>0</v>
      </c>
      <c r="L5154" s="9">
        <f t="shared" si="403"/>
        <v>0</v>
      </c>
    </row>
    <row r="5155" spans="1:12" ht="15" x14ac:dyDescent="0.25">
      <c r="A5155" s="167">
        <f t="shared" si="401"/>
        <v>116.35200000001362</v>
      </c>
      <c r="B5155" s="325">
        <f t="shared" si="404"/>
        <v>0.48480000000005674</v>
      </c>
      <c r="C5155" s="167">
        <f t="shared" si="400"/>
        <v>212.73599999998979</v>
      </c>
      <c r="D5155" s="167">
        <f>IF('Lineær programmering opg 4'!$M$4=0,"-",(-A5155+'Lineær programmering opg 4'!$M$4)/'Lineær programmering opg 4'!$K$4*-1)</f>
        <v>247.29599999997276</v>
      </c>
      <c r="E5155" s="167">
        <f>IF('Lineær programmering opg 4'!$M$5=0,"-",(-A5155+'Lineær programmering opg 4'!$M$5)/'Lineær programmering opg 4'!$K$5*-1)</f>
        <v>212.73599999998979</v>
      </c>
      <c r="F5155" s="167" t="str">
        <f>IF('Lineær programmering opg 4'!$E$6=0,"-",(-A5155+'Lineær programmering opg 4'!$M$6)/'Lineær programmering opg 4'!$K$6*-1)</f>
        <v>-</v>
      </c>
      <c r="G5155" s="167" t="str">
        <f>IF('Lineær programmering opg 4'!$D$7=0,"-",((-A5155+'Lineær programmering opg 4'!$M$7)/'Lineær programmering opg 4'!$K$7)*-1)</f>
        <v>-</v>
      </c>
      <c r="H5155" s="167" t="str">
        <f>IF('Lineær programmering opg 4'!$C$8=0,"-",((-A5155+'Lineær programmering opg 4'!$M$8)/'Lineær programmering opg 4'!$K$8)*-1)</f>
        <v>-</v>
      </c>
      <c r="I5155" s="167" t="str">
        <f>IF('Lineær programmering opg 4'!$D$8=0,"-",'Lineær programmering opg 4'!$G$8)</f>
        <v>-</v>
      </c>
      <c r="J5155" s="295">
        <f>A5155*'Lineær programmering opg 4'!$C$11+Datatabel!C5155*'Lineær programmering opg 4'!$D$11</f>
        <v>43545.599999999831</v>
      </c>
      <c r="K5155" s="9">
        <f t="shared" si="402"/>
        <v>0</v>
      </c>
      <c r="L5155" s="9">
        <f t="shared" si="403"/>
        <v>0</v>
      </c>
    </row>
    <row r="5156" spans="1:12" ht="15" x14ac:dyDescent="0.25">
      <c r="A5156" s="167">
        <f t="shared" si="401"/>
        <v>116.32800000001362</v>
      </c>
      <c r="B5156" s="325">
        <f t="shared" si="404"/>
        <v>0.48470000000005675</v>
      </c>
      <c r="C5156" s="167">
        <f t="shared" si="400"/>
        <v>212.75399999998979</v>
      </c>
      <c r="D5156" s="167">
        <f>IF('Lineær programmering opg 4'!$M$4=0,"-",(-A5156+'Lineær programmering opg 4'!$M$4)/'Lineær programmering opg 4'!$K$4*-1)</f>
        <v>247.34399999997277</v>
      </c>
      <c r="E5156" s="167">
        <f>IF('Lineær programmering opg 4'!$M$5=0,"-",(-A5156+'Lineær programmering opg 4'!$M$5)/'Lineær programmering opg 4'!$K$5*-1)</f>
        <v>212.75399999998979</v>
      </c>
      <c r="F5156" s="167" t="str">
        <f>IF('Lineær programmering opg 4'!$E$6=0,"-",(-A5156+'Lineær programmering opg 4'!$M$6)/'Lineær programmering opg 4'!$K$6*-1)</f>
        <v>-</v>
      </c>
      <c r="G5156" s="167" t="str">
        <f>IF('Lineær programmering opg 4'!$D$7=0,"-",((-A5156+'Lineær programmering opg 4'!$M$7)/'Lineær programmering opg 4'!$K$7)*-1)</f>
        <v>-</v>
      </c>
      <c r="H5156" s="167" t="str">
        <f>IF('Lineær programmering opg 4'!$C$8=0,"-",((-A5156+'Lineær programmering opg 4'!$M$8)/'Lineær programmering opg 4'!$K$8)*-1)</f>
        <v>-</v>
      </c>
      <c r="I5156" s="167" t="str">
        <f>IF('Lineær programmering opg 4'!$D$8=0,"-",'Lineær programmering opg 4'!$G$8)</f>
        <v>-</v>
      </c>
      <c r="J5156" s="295">
        <f>A5156*'Lineær programmering opg 4'!$C$11+Datatabel!C5156*'Lineær programmering opg 4'!$D$11</f>
        <v>43545.899999999827</v>
      </c>
      <c r="K5156" s="9">
        <f t="shared" si="402"/>
        <v>0</v>
      </c>
      <c r="L5156" s="9">
        <f t="shared" si="403"/>
        <v>0</v>
      </c>
    </row>
    <row r="5157" spans="1:12" ht="15" x14ac:dyDescent="0.25">
      <c r="A5157" s="167">
        <f t="shared" si="401"/>
        <v>116.30400000001362</v>
      </c>
      <c r="B5157" s="325">
        <f t="shared" si="404"/>
        <v>0.48460000000005676</v>
      </c>
      <c r="C5157" s="167">
        <f t="shared" si="400"/>
        <v>212.77199999998979</v>
      </c>
      <c r="D5157" s="167">
        <f>IF('Lineær programmering opg 4'!$M$4=0,"-",(-A5157+'Lineær programmering opg 4'!$M$4)/'Lineær programmering opg 4'!$K$4*-1)</f>
        <v>247.39199999997277</v>
      </c>
      <c r="E5157" s="167">
        <f>IF('Lineær programmering opg 4'!$M$5=0,"-",(-A5157+'Lineær programmering opg 4'!$M$5)/'Lineær programmering opg 4'!$K$5*-1)</f>
        <v>212.77199999998979</v>
      </c>
      <c r="F5157" s="167" t="str">
        <f>IF('Lineær programmering opg 4'!$E$6=0,"-",(-A5157+'Lineær programmering opg 4'!$M$6)/'Lineær programmering opg 4'!$K$6*-1)</f>
        <v>-</v>
      </c>
      <c r="G5157" s="167" t="str">
        <f>IF('Lineær programmering opg 4'!$D$7=0,"-",((-A5157+'Lineær programmering opg 4'!$M$7)/'Lineær programmering opg 4'!$K$7)*-1)</f>
        <v>-</v>
      </c>
      <c r="H5157" s="167" t="str">
        <f>IF('Lineær programmering opg 4'!$C$8=0,"-",((-A5157+'Lineær programmering opg 4'!$M$8)/'Lineær programmering opg 4'!$K$8)*-1)</f>
        <v>-</v>
      </c>
      <c r="I5157" s="167" t="str">
        <f>IF('Lineær programmering opg 4'!$D$8=0,"-",'Lineær programmering opg 4'!$G$8)</f>
        <v>-</v>
      </c>
      <c r="J5157" s="295">
        <f>A5157*'Lineær programmering opg 4'!$C$11+Datatabel!C5157*'Lineær programmering opg 4'!$D$11</f>
        <v>43546.19999999983</v>
      </c>
      <c r="K5157" s="9">
        <f t="shared" si="402"/>
        <v>0</v>
      </c>
      <c r="L5157" s="9">
        <f t="shared" si="403"/>
        <v>0</v>
      </c>
    </row>
    <row r="5158" spans="1:12" ht="15" x14ac:dyDescent="0.25">
      <c r="A5158" s="167">
        <f t="shared" si="401"/>
        <v>116.28000000001363</v>
      </c>
      <c r="B5158" s="325">
        <f t="shared" si="404"/>
        <v>0.48450000000005677</v>
      </c>
      <c r="C5158" s="167">
        <f t="shared" si="400"/>
        <v>212.78999999998979</v>
      </c>
      <c r="D5158" s="167">
        <f>IF('Lineær programmering opg 4'!$M$4=0,"-",(-A5158+'Lineær programmering opg 4'!$M$4)/'Lineær programmering opg 4'!$K$4*-1)</f>
        <v>247.43999999997274</v>
      </c>
      <c r="E5158" s="167">
        <f>IF('Lineær programmering opg 4'!$M$5=0,"-",(-A5158+'Lineær programmering opg 4'!$M$5)/'Lineær programmering opg 4'!$K$5*-1)</f>
        <v>212.78999999998979</v>
      </c>
      <c r="F5158" s="167" t="str">
        <f>IF('Lineær programmering opg 4'!$E$6=0,"-",(-A5158+'Lineær programmering opg 4'!$M$6)/'Lineær programmering opg 4'!$K$6*-1)</f>
        <v>-</v>
      </c>
      <c r="G5158" s="167" t="str">
        <f>IF('Lineær programmering opg 4'!$D$7=0,"-",((-A5158+'Lineær programmering opg 4'!$M$7)/'Lineær programmering opg 4'!$K$7)*-1)</f>
        <v>-</v>
      </c>
      <c r="H5158" s="167" t="str">
        <f>IF('Lineær programmering opg 4'!$C$8=0,"-",((-A5158+'Lineær programmering opg 4'!$M$8)/'Lineær programmering opg 4'!$K$8)*-1)</f>
        <v>-</v>
      </c>
      <c r="I5158" s="167" t="str">
        <f>IF('Lineær programmering opg 4'!$D$8=0,"-",'Lineær programmering opg 4'!$G$8)</f>
        <v>-</v>
      </c>
      <c r="J5158" s="295">
        <f>A5158*'Lineær programmering opg 4'!$C$11+Datatabel!C5158*'Lineær programmering opg 4'!$D$11</f>
        <v>43546.499999999833</v>
      </c>
      <c r="K5158" s="9">
        <f t="shared" si="402"/>
        <v>0</v>
      </c>
      <c r="L5158" s="9">
        <f t="shared" si="403"/>
        <v>0</v>
      </c>
    </row>
    <row r="5159" spans="1:12" ht="15" x14ac:dyDescent="0.25">
      <c r="A5159" s="167">
        <f t="shared" si="401"/>
        <v>116.25600000001363</v>
      </c>
      <c r="B5159" s="325">
        <f t="shared" si="404"/>
        <v>0.48440000000005679</v>
      </c>
      <c r="C5159" s="167">
        <f t="shared" si="400"/>
        <v>212.80799999998979</v>
      </c>
      <c r="D5159" s="167">
        <f>IF('Lineær programmering opg 4'!$M$4=0,"-",(-A5159+'Lineær programmering opg 4'!$M$4)/'Lineær programmering opg 4'!$K$4*-1)</f>
        <v>247.48799999997274</v>
      </c>
      <c r="E5159" s="167">
        <f>IF('Lineær programmering opg 4'!$M$5=0,"-",(-A5159+'Lineær programmering opg 4'!$M$5)/'Lineær programmering opg 4'!$K$5*-1)</f>
        <v>212.80799999998979</v>
      </c>
      <c r="F5159" s="167" t="str">
        <f>IF('Lineær programmering opg 4'!$E$6=0,"-",(-A5159+'Lineær programmering opg 4'!$M$6)/'Lineær programmering opg 4'!$K$6*-1)</f>
        <v>-</v>
      </c>
      <c r="G5159" s="167" t="str">
        <f>IF('Lineær programmering opg 4'!$D$7=0,"-",((-A5159+'Lineær programmering opg 4'!$M$7)/'Lineær programmering opg 4'!$K$7)*-1)</f>
        <v>-</v>
      </c>
      <c r="H5159" s="167" t="str">
        <f>IF('Lineær programmering opg 4'!$C$8=0,"-",((-A5159+'Lineær programmering opg 4'!$M$8)/'Lineær programmering opg 4'!$K$8)*-1)</f>
        <v>-</v>
      </c>
      <c r="I5159" s="167" t="str">
        <f>IF('Lineær programmering opg 4'!$D$8=0,"-",'Lineær programmering opg 4'!$G$8)</f>
        <v>-</v>
      </c>
      <c r="J5159" s="295">
        <f>A5159*'Lineær programmering opg 4'!$C$11+Datatabel!C5159*'Lineær programmering opg 4'!$D$11</f>
        <v>43546.799999999828</v>
      </c>
      <c r="K5159" s="9">
        <f t="shared" si="402"/>
        <v>0</v>
      </c>
      <c r="L5159" s="9">
        <f t="shared" si="403"/>
        <v>0</v>
      </c>
    </row>
    <row r="5160" spans="1:12" ht="15" x14ac:dyDescent="0.25">
      <c r="A5160" s="167">
        <f t="shared" si="401"/>
        <v>116.23200000001363</v>
      </c>
      <c r="B5160" s="325">
        <f t="shared" si="404"/>
        <v>0.4843000000000568</v>
      </c>
      <c r="C5160" s="167">
        <f t="shared" si="400"/>
        <v>212.82599999998979</v>
      </c>
      <c r="D5160" s="167">
        <f>IF('Lineær programmering opg 4'!$M$4=0,"-",(-A5160+'Lineær programmering opg 4'!$M$4)/'Lineær programmering opg 4'!$K$4*-1)</f>
        <v>247.53599999997274</v>
      </c>
      <c r="E5160" s="167">
        <f>IF('Lineær programmering opg 4'!$M$5=0,"-",(-A5160+'Lineær programmering opg 4'!$M$5)/'Lineær programmering opg 4'!$K$5*-1)</f>
        <v>212.82599999998979</v>
      </c>
      <c r="F5160" s="167" t="str">
        <f>IF('Lineær programmering opg 4'!$E$6=0,"-",(-A5160+'Lineær programmering opg 4'!$M$6)/'Lineær programmering opg 4'!$K$6*-1)</f>
        <v>-</v>
      </c>
      <c r="G5160" s="167" t="str">
        <f>IF('Lineær programmering opg 4'!$D$7=0,"-",((-A5160+'Lineær programmering opg 4'!$M$7)/'Lineær programmering opg 4'!$K$7)*-1)</f>
        <v>-</v>
      </c>
      <c r="H5160" s="167" t="str">
        <f>IF('Lineær programmering opg 4'!$C$8=0,"-",((-A5160+'Lineær programmering opg 4'!$M$8)/'Lineær programmering opg 4'!$K$8)*-1)</f>
        <v>-</v>
      </c>
      <c r="I5160" s="167" t="str">
        <f>IF('Lineær programmering opg 4'!$D$8=0,"-",'Lineær programmering opg 4'!$G$8)</f>
        <v>-</v>
      </c>
      <c r="J5160" s="295">
        <f>A5160*'Lineær programmering opg 4'!$C$11+Datatabel!C5160*'Lineær programmering opg 4'!$D$11</f>
        <v>43547.099999999831</v>
      </c>
      <c r="K5160" s="9">
        <f t="shared" si="402"/>
        <v>0</v>
      </c>
      <c r="L5160" s="9">
        <f t="shared" si="403"/>
        <v>0</v>
      </c>
    </row>
    <row r="5161" spans="1:12" ht="15" x14ac:dyDescent="0.25">
      <c r="A5161" s="167">
        <f t="shared" si="401"/>
        <v>116.20800000001364</v>
      </c>
      <c r="B5161" s="325">
        <f t="shared" si="404"/>
        <v>0.48420000000005681</v>
      </c>
      <c r="C5161" s="167">
        <f t="shared" si="400"/>
        <v>212.84399999998979</v>
      </c>
      <c r="D5161" s="167">
        <f>IF('Lineær programmering opg 4'!$M$4=0,"-",(-A5161+'Lineær programmering opg 4'!$M$4)/'Lineær programmering opg 4'!$K$4*-1)</f>
        <v>247.58399999997272</v>
      </c>
      <c r="E5161" s="167">
        <f>IF('Lineær programmering opg 4'!$M$5=0,"-",(-A5161+'Lineær programmering opg 4'!$M$5)/'Lineær programmering opg 4'!$K$5*-1)</f>
        <v>212.84399999998979</v>
      </c>
      <c r="F5161" s="167" t="str">
        <f>IF('Lineær programmering opg 4'!$E$6=0,"-",(-A5161+'Lineær programmering opg 4'!$M$6)/'Lineær programmering opg 4'!$K$6*-1)</f>
        <v>-</v>
      </c>
      <c r="G5161" s="167" t="str">
        <f>IF('Lineær programmering opg 4'!$D$7=0,"-",((-A5161+'Lineær programmering opg 4'!$M$7)/'Lineær programmering opg 4'!$K$7)*-1)</f>
        <v>-</v>
      </c>
      <c r="H5161" s="167" t="str">
        <f>IF('Lineær programmering opg 4'!$C$8=0,"-",((-A5161+'Lineær programmering opg 4'!$M$8)/'Lineær programmering opg 4'!$K$8)*-1)</f>
        <v>-</v>
      </c>
      <c r="I5161" s="167" t="str">
        <f>IF('Lineær programmering opg 4'!$D$8=0,"-",'Lineær programmering opg 4'!$G$8)</f>
        <v>-</v>
      </c>
      <c r="J5161" s="295">
        <f>A5161*'Lineær programmering opg 4'!$C$11+Datatabel!C5161*'Lineær programmering opg 4'!$D$11</f>
        <v>43547.399999999834</v>
      </c>
      <c r="K5161" s="9">
        <f t="shared" si="402"/>
        <v>0</v>
      </c>
      <c r="L5161" s="9">
        <f t="shared" si="403"/>
        <v>0</v>
      </c>
    </row>
    <row r="5162" spans="1:12" ht="15" x14ac:dyDescent="0.25">
      <c r="A5162" s="167">
        <f t="shared" si="401"/>
        <v>116.18400000001364</v>
      </c>
      <c r="B5162" s="325">
        <f t="shared" si="404"/>
        <v>0.48410000000005682</v>
      </c>
      <c r="C5162" s="167">
        <f t="shared" si="400"/>
        <v>212.86199999998979</v>
      </c>
      <c r="D5162" s="167">
        <f>IF('Lineær programmering opg 4'!$M$4=0,"-",(-A5162+'Lineær programmering opg 4'!$M$4)/'Lineær programmering opg 4'!$K$4*-1)</f>
        <v>247.63199999997272</v>
      </c>
      <c r="E5162" s="167">
        <f>IF('Lineær programmering opg 4'!$M$5=0,"-",(-A5162+'Lineær programmering opg 4'!$M$5)/'Lineær programmering opg 4'!$K$5*-1)</f>
        <v>212.86199999998979</v>
      </c>
      <c r="F5162" s="167" t="str">
        <f>IF('Lineær programmering opg 4'!$E$6=0,"-",(-A5162+'Lineær programmering opg 4'!$M$6)/'Lineær programmering opg 4'!$K$6*-1)</f>
        <v>-</v>
      </c>
      <c r="G5162" s="167" t="str">
        <f>IF('Lineær programmering opg 4'!$D$7=0,"-",((-A5162+'Lineær programmering opg 4'!$M$7)/'Lineær programmering opg 4'!$K$7)*-1)</f>
        <v>-</v>
      </c>
      <c r="H5162" s="167" t="str">
        <f>IF('Lineær programmering opg 4'!$C$8=0,"-",((-A5162+'Lineær programmering opg 4'!$M$8)/'Lineær programmering opg 4'!$K$8)*-1)</f>
        <v>-</v>
      </c>
      <c r="I5162" s="167" t="str">
        <f>IF('Lineær programmering opg 4'!$D$8=0,"-",'Lineær programmering opg 4'!$G$8)</f>
        <v>-</v>
      </c>
      <c r="J5162" s="295">
        <f>A5162*'Lineær programmering opg 4'!$C$11+Datatabel!C5162*'Lineær programmering opg 4'!$D$11</f>
        <v>43547.69999999983</v>
      </c>
      <c r="K5162" s="9">
        <f t="shared" si="402"/>
        <v>0</v>
      </c>
      <c r="L5162" s="9">
        <f t="shared" si="403"/>
        <v>0</v>
      </c>
    </row>
    <row r="5163" spans="1:12" ht="15" x14ac:dyDescent="0.25">
      <c r="A5163" s="167">
        <f t="shared" si="401"/>
        <v>116.16000000001364</v>
      </c>
      <c r="B5163" s="325">
        <f t="shared" si="404"/>
        <v>0.48400000000005683</v>
      </c>
      <c r="C5163" s="167">
        <f t="shared" si="400"/>
        <v>212.87999999998979</v>
      </c>
      <c r="D5163" s="167">
        <f>IF('Lineær programmering opg 4'!$M$4=0,"-",(-A5163+'Lineær programmering opg 4'!$M$4)/'Lineær programmering opg 4'!$K$4*-1)</f>
        <v>247.67999999997272</v>
      </c>
      <c r="E5163" s="167">
        <f>IF('Lineær programmering opg 4'!$M$5=0,"-",(-A5163+'Lineær programmering opg 4'!$M$5)/'Lineær programmering opg 4'!$K$5*-1)</f>
        <v>212.87999999998979</v>
      </c>
      <c r="F5163" s="167" t="str">
        <f>IF('Lineær programmering opg 4'!$E$6=0,"-",(-A5163+'Lineær programmering opg 4'!$M$6)/'Lineær programmering opg 4'!$K$6*-1)</f>
        <v>-</v>
      </c>
      <c r="G5163" s="167" t="str">
        <f>IF('Lineær programmering opg 4'!$D$7=0,"-",((-A5163+'Lineær programmering opg 4'!$M$7)/'Lineær programmering opg 4'!$K$7)*-1)</f>
        <v>-</v>
      </c>
      <c r="H5163" s="167" t="str">
        <f>IF('Lineær programmering opg 4'!$C$8=0,"-",((-A5163+'Lineær programmering opg 4'!$M$8)/'Lineær programmering opg 4'!$K$8)*-1)</f>
        <v>-</v>
      </c>
      <c r="I5163" s="167" t="str">
        <f>IF('Lineær programmering opg 4'!$D$8=0,"-",'Lineær programmering opg 4'!$G$8)</f>
        <v>-</v>
      </c>
      <c r="J5163" s="295">
        <f>A5163*'Lineær programmering opg 4'!$C$11+Datatabel!C5163*'Lineær programmering opg 4'!$D$11</f>
        <v>43547.999999999833</v>
      </c>
      <c r="K5163" s="9">
        <f t="shared" si="402"/>
        <v>0</v>
      </c>
      <c r="L5163" s="9">
        <f t="shared" si="403"/>
        <v>0</v>
      </c>
    </row>
    <row r="5164" spans="1:12" ht="15" x14ac:dyDescent="0.25">
      <c r="A5164" s="167">
        <f t="shared" si="401"/>
        <v>116.13600000001364</v>
      </c>
      <c r="B5164" s="325">
        <f t="shared" si="404"/>
        <v>0.48390000000005684</v>
      </c>
      <c r="C5164" s="167">
        <f t="shared" si="400"/>
        <v>212.89799999998979</v>
      </c>
      <c r="D5164" s="167">
        <f>IF('Lineær programmering opg 4'!$M$4=0,"-",(-A5164+'Lineær programmering opg 4'!$M$4)/'Lineær programmering opg 4'!$K$4*-1)</f>
        <v>247.72799999997272</v>
      </c>
      <c r="E5164" s="167">
        <f>IF('Lineær programmering opg 4'!$M$5=0,"-",(-A5164+'Lineær programmering opg 4'!$M$5)/'Lineær programmering opg 4'!$K$5*-1)</f>
        <v>212.89799999998979</v>
      </c>
      <c r="F5164" s="167" t="str">
        <f>IF('Lineær programmering opg 4'!$E$6=0,"-",(-A5164+'Lineær programmering opg 4'!$M$6)/'Lineær programmering opg 4'!$K$6*-1)</f>
        <v>-</v>
      </c>
      <c r="G5164" s="167" t="str">
        <f>IF('Lineær programmering opg 4'!$D$7=0,"-",((-A5164+'Lineær programmering opg 4'!$M$7)/'Lineær programmering opg 4'!$K$7)*-1)</f>
        <v>-</v>
      </c>
      <c r="H5164" s="167" t="str">
        <f>IF('Lineær programmering opg 4'!$C$8=0,"-",((-A5164+'Lineær programmering opg 4'!$M$8)/'Lineær programmering opg 4'!$K$8)*-1)</f>
        <v>-</v>
      </c>
      <c r="I5164" s="167" t="str">
        <f>IF('Lineær programmering opg 4'!$D$8=0,"-",'Lineær programmering opg 4'!$G$8)</f>
        <v>-</v>
      </c>
      <c r="J5164" s="295">
        <f>A5164*'Lineær programmering opg 4'!$C$11+Datatabel!C5164*'Lineær programmering opg 4'!$D$11</f>
        <v>43548.299999999836</v>
      </c>
      <c r="K5164" s="9">
        <f t="shared" si="402"/>
        <v>0</v>
      </c>
      <c r="L5164" s="9">
        <f t="shared" si="403"/>
        <v>0</v>
      </c>
    </row>
    <row r="5165" spans="1:12" ht="15" x14ac:dyDescent="0.25">
      <c r="A5165" s="167">
        <f t="shared" si="401"/>
        <v>116.11200000001364</v>
      </c>
      <c r="B5165" s="325">
        <f t="shared" si="404"/>
        <v>0.48380000000005685</v>
      </c>
      <c r="C5165" s="167">
        <f t="shared" si="400"/>
        <v>212.91599999998979</v>
      </c>
      <c r="D5165" s="167">
        <f>IF('Lineær programmering opg 4'!$M$4=0,"-",(-A5165+'Lineær programmering opg 4'!$M$4)/'Lineær programmering opg 4'!$K$4*-1)</f>
        <v>247.77599999997273</v>
      </c>
      <c r="E5165" s="167">
        <f>IF('Lineær programmering opg 4'!$M$5=0,"-",(-A5165+'Lineær programmering opg 4'!$M$5)/'Lineær programmering opg 4'!$K$5*-1)</f>
        <v>212.91599999998979</v>
      </c>
      <c r="F5165" s="167" t="str">
        <f>IF('Lineær programmering opg 4'!$E$6=0,"-",(-A5165+'Lineær programmering opg 4'!$M$6)/'Lineær programmering opg 4'!$K$6*-1)</f>
        <v>-</v>
      </c>
      <c r="G5165" s="167" t="str">
        <f>IF('Lineær programmering opg 4'!$D$7=0,"-",((-A5165+'Lineær programmering opg 4'!$M$7)/'Lineær programmering opg 4'!$K$7)*-1)</f>
        <v>-</v>
      </c>
      <c r="H5165" s="167" t="str">
        <f>IF('Lineær programmering opg 4'!$C$8=0,"-",((-A5165+'Lineær programmering opg 4'!$M$8)/'Lineær programmering opg 4'!$K$8)*-1)</f>
        <v>-</v>
      </c>
      <c r="I5165" s="167" t="str">
        <f>IF('Lineær programmering opg 4'!$D$8=0,"-",'Lineær programmering opg 4'!$G$8)</f>
        <v>-</v>
      </c>
      <c r="J5165" s="295">
        <f>A5165*'Lineær programmering opg 4'!$C$11+Datatabel!C5165*'Lineær programmering opg 4'!$D$11</f>
        <v>43548.599999999831</v>
      </c>
      <c r="K5165" s="9">
        <f t="shared" si="402"/>
        <v>0</v>
      </c>
      <c r="L5165" s="9">
        <f t="shared" si="403"/>
        <v>0</v>
      </c>
    </row>
    <row r="5166" spans="1:12" ht="15" x14ac:dyDescent="0.25">
      <c r="A5166" s="167">
        <f t="shared" si="401"/>
        <v>116.08800000001365</v>
      </c>
      <c r="B5166" s="325">
        <f t="shared" si="404"/>
        <v>0.48370000000005686</v>
      </c>
      <c r="C5166" s="167">
        <f t="shared" si="400"/>
        <v>212.93399999998977</v>
      </c>
      <c r="D5166" s="167">
        <f>IF('Lineær programmering opg 4'!$M$4=0,"-",(-A5166+'Lineær programmering opg 4'!$M$4)/'Lineær programmering opg 4'!$K$4*-1)</f>
        <v>247.8239999999727</v>
      </c>
      <c r="E5166" s="167">
        <f>IF('Lineær programmering opg 4'!$M$5=0,"-",(-A5166+'Lineær programmering opg 4'!$M$5)/'Lineær programmering opg 4'!$K$5*-1)</f>
        <v>212.93399999998977</v>
      </c>
      <c r="F5166" s="167" t="str">
        <f>IF('Lineær programmering opg 4'!$E$6=0,"-",(-A5166+'Lineær programmering opg 4'!$M$6)/'Lineær programmering opg 4'!$K$6*-1)</f>
        <v>-</v>
      </c>
      <c r="G5166" s="167" t="str">
        <f>IF('Lineær programmering opg 4'!$D$7=0,"-",((-A5166+'Lineær programmering opg 4'!$M$7)/'Lineær programmering opg 4'!$K$7)*-1)</f>
        <v>-</v>
      </c>
      <c r="H5166" s="167" t="str">
        <f>IF('Lineær programmering opg 4'!$C$8=0,"-",((-A5166+'Lineær programmering opg 4'!$M$8)/'Lineær programmering opg 4'!$K$8)*-1)</f>
        <v>-</v>
      </c>
      <c r="I5166" s="167" t="str">
        <f>IF('Lineær programmering opg 4'!$D$8=0,"-",'Lineær programmering opg 4'!$G$8)</f>
        <v>-</v>
      </c>
      <c r="J5166" s="295">
        <f>A5166*'Lineær programmering opg 4'!$C$11+Datatabel!C5166*'Lineær programmering opg 4'!$D$11</f>
        <v>43548.899999999827</v>
      </c>
      <c r="K5166" s="9">
        <f t="shared" si="402"/>
        <v>0</v>
      </c>
      <c r="L5166" s="9">
        <f t="shared" si="403"/>
        <v>0</v>
      </c>
    </row>
    <row r="5167" spans="1:12" ht="15" x14ac:dyDescent="0.25">
      <c r="A5167" s="167">
        <f t="shared" si="401"/>
        <v>116.06400000001365</v>
      </c>
      <c r="B5167" s="325">
        <f t="shared" si="404"/>
        <v>0.48360000000005687</v>
      </c>
      <c r="C5167" s="167">
        <f t="shared" si="400"/>
        <v>212.95199999998977</v>
      </c>
      <c r="D5167" s="167">
        <f>IF('Lineær programmering opg 4'!$M$4=0,"-",(-A5167+'Lineær programmering opg 4'!$M$4)/'Lineær programmering opg 4'!$K$4*-1)</f>
        <v>247.8719999999727</v>
      </c>
      <c r="E5167" s="167">
        <f>IF('Lineær programmering opg 4'!$M$5=0,"-",(-A5167+'Lineær programmering opg 4'!$M$5)/'Lineær programmering opg 4'!$K$5*-1)</f>
        <v>212.95199999998977</v>
      </c>
      <c r="F5167" s="167" t="str">
        <f>IF('Lineær programmering opg 4'!$E$6=0,"-",(-A5167+'Lineær programmering opg 4'!$M$6)/'Lineær programmering opg 4'!$K$6*-1)</f>
        <v>-</v>
      </c>
      <c r="G5167" s="167" t="str">
        <f>IF('Lineær programmering opg 4'!$D$7=0,"-",((-A5167+'Lineær programmering opg 4'!$M$7)/'Lineær programmering opg 4'!$K$7)*-1)</f>
        <v>-</v>
      </c>
      <c r="H5167" s="167" t="str">
        <f>IF('Lineær programmering opg 4'!$C$8=0,"-",((-A5167+'Lineær programmering opg 4'!$M$8)/'Lineær programmering opg 4'!$K$8)*-1)</f>
        <v>-</v>
      </c>
      <c r="I5167" s="167" t="str">
        <f>IF('Lineær programmering opg 4'!$D$8=0,"-",'Lineær programmering opg 4'!$G$8)</f>
        <v>-</v>
      </c>
      <c r="J5167" s="295">
        <f>A5167*'Lineær programmering opg 4'!$C$11+Datatabel!C5167*'Lineær programmering opg 4'!$D$11</f>
        <v>43549.19999999983</v>
      </c>
      <c r="K5167" s="9">
        <f t="shared" si="402"/>
        <v>0</v>
      </c>
      <c r="L5167" s="9">
        <f t="shared" si="403"/>
        <v>0</v>
      </c>
    </row>
    <row r="5168" spans="1:12" ht="15" x14ac:dyDescent="0.25">
      <c r="A5168" s="167">
        <f t="shared" si="401"/>
        <v>116.04000000001365</v>
      </c>
      <c r="B5168" s="325">
        <f t="shared" si="404"/>
        <v>0.48350000000005688</v>
      </c>
      <c r="C5168" s="167">
        <f t="shared" si="400"/>
        <v>212.96999999998977</v>
      </c>
      <c r="D5168" s="167">
        <f>IF('Lineær programmering opg 4'!$M$4=0,"-",(-A5168+'Lineær programmering opg 4'!$M$4)/'Lineær programmering opg 4'!$K$4*-1)</f>
        <v>247.9199999999727</v>
      </c>
      <c r="E5168" s="167">
        <f>IF('Lineær programmering opg 4'!$M$5=0,"-",(-A5168+'Lineær programmering opg 4'!$M$5)/'Lineær programmering opg 4'!$K$5*-1)</f>
        <v>212.96999999998977</v>
      </c>
      <c r="F5168" s="167" t="str">
        <f>IF('Lineær programmering opg 4'!$E$6=0,"-",(-A5168+'Lineær programmering opg 4'!$M$6)/'Lineær programmering opg 4'!$K$6*-1)</f>
        <v>-</v>
      </c>
      <c r="G5168" s="167" t="str">
        <f>IF('Lineær programmering opg 4'!$D$7=0,"-",((-A5168+'Lineær programmering opg 4'!$M$7)/'Lineær programmering opg 4'!$K$7)*-1)</f>
        <v>-</v>
      </c>
      <c r="H5168" s="167" t="str">
        <f>IF('Lineær programmering opg 4'!$C$8=0,"-",((-A5168+'Lineær programmering opg 4'!$M$8)/'Lineær programmering opg 4'!$K$8)*-1)</f>
        <v>-</v>
      </c>
      <c r="I5168" s="167" t="str">
        <f>IF('Lineær programmering opg 4'!$D$8=0,"-",'Lineær programmering opg 4'!$G$8)</f>
        <v>-</v>
      </c>
      <c r="J5168" s="295">
        <f>A5168*'Lineær programmering opg 4'!$C$11+Datatabel!C5168*'Lineær programmering opg 4'!$D$11</f>
        <v>43549.499999999825</v>
      </c>
      <c r="K5168" s="9">
        <f t="shared" si="402"/>
        <v>0</v>
      </c>
      <c r="L5168" s="9">
        <f t="shared" si="403"/>
        <v>0</v>
      </c>
    </row>
    <row r="5169" spans="1:12" ht="15" x14ac:dyDescent="0.25">
      <c r="A5169" s="167">
        <f t="shared" si="401"/>
        <v>116.01600000001366</v>
      </c>
      <c r="B5169" s="325">
        <f t="shared" si="404"/>
        <v>0.4834000000000569</v>
      </c>
      <c r="C5169" s="167">
        <f t="shared" si="400"/>
        <v>212.98799999998977</v>
      </c>
      <c r="D5169" s="167">
        <f>IF('Lineær programmering opg 4'!$M$4=0,"-",(-A5169+'Lineær programmering opg 4'!$M$4)/'Lineær programmering opg 4'!$K$4*-1)</f>
        <v>247.96799999997268</v>
      </c>
      <c r="E5169" s="167">
        <f>IF('Lineær programmering opg 4'!$M$5=0,"-",(-A5169+'Lineær programmering opg 4'!$M$5)/'Lineær programmering opg 4'!$K$5*-1)</f>
        <v>212.98799999998977</v>
      </c>
      <c r="F5169" s="167" t="str">
        <f>IF('Lineær programmering opg 4'!$E$6=0,"-",(-A5169+'Lineær programmering opg 4'!$M$6)/'Lineær programmering opg 4'!$K$6*-1)</f>
        <v>-</v>
      </c>
      <c r="G5169" s="167" t="str">
        <f>IF('Lineær programmering opg 4'!$D$7=0,"-",((-A5169+'Lineær programmering opg 4'!$M$7)/'Lineær programmering opg 4'!$K$7)*-1)</f>
        <v>-</v>
      </c>
      <c r="H5169" s="167" t="str">
        <f>IF('Lineær programmering opg 4'!$C$8=0,"-",((-A5169+'Lineær programmering opg 4'!$M$8)/'Lineær programmering opg 4'!$K$8)*-1)</f>
        <v>-</v>
      </c>
      <c r="I5169" s="167" t="str">
        <f>IF('Lineær programmering opg 4'!$D$8=0,"-",'Lineær programmering opg 4'!$G$8)</f>
        <v>-</v>
      </c>
      <c r="J5169" s="295">
        <f>A5169*'Lineær programmering opg 4'!$C$11+Datatabel!C5169*'Lineær programmering opg 4'!$D$11</f>
        <v>43549.799999999828</v>
      </c>
      <c r="K5169" s="9">
        <f t="shared" si="402"/>
        <v>0</v>
      </c>
      <c r="L5169" s="9">
        <f t="shared" si="403"/>
        <v>0</v>
      </c>
    </row>
    <row r="5170" spans="1:12" ht="15" x14ac:dyDescent="0.25">
      <c r="A5170" s="167">
        <f t="shared" si="401"/>
        <v>115.99200000001366</v>
      </c>
      <c r="B5170" s="325">
        <f t="shared" si="404"/>
        <v>0.48330000000005691</v>
      </c>
      <c r="C5170" s="167">
        <f t="shared" si="400"/>
        <v>213.00599999998977</v>
      </c>
      <c r="D5170" s="167">
        <f>IF('Lineær programmering opg 4'!$M$4=0,"-",(-A5170+'Lineær programmering opg 4'!$M$4)/'Lineær programmering opg 4'!$K$4*-1)</f>
        <v>248.01599999997268</v>
      </c>
      <c r="E5170" s="167">
        <f>IF('Lineær programmering opg 4'!$M$5=0,"-",(-A5170+'Lineær programmering opg 4'!$M$5)/'Lineær programmering opg 4'!$K$5*-1)</f>
        <v>213.00599999998977</v>
      </c>
      <c r="F5170" s="167" t="str">
        <f>IF('Lineær programmering opg 4'!$E$6=0,"-",(-A5170+'Lineær programmering opg 4'!$M$6)/'Lineær programmering opg 4'!$K$6*-1)</f>
        <v>-</v>
      </c>
      <c r="G5170" s="167" t="str">
        <f>IF('Lineær programmering opg 4'!$D$7=0,"-",((-A5170+'Lineær programmering opg 4'!$M$7)/'Lineær programmering opg 4'!$K$7)*-1)</f>
        <v>-</v>
      </c>
      <c r="H5170" s="167" t="str">
        <f>IF('Lineær programmering opg 4'!$C$8=0,"-",((-A5170+'Lineær programmering opg 4'!$M$8)/'Lineær programmering opg 4'!$K$8)*-1)</f>
        <v>-</v>
      </c>
      <c r="I5170" s="167" t="str">
        <f>IF('Lineær programmering opg 4'!$D$8=0,"-",'Lineær programmering opg 4'!$G$8)</f>
        <v>-</v>
      </c>
      <c r="J5170" s="295">
        <f>A5170*'Lineær programmering opg 4'!$C$11+Datatabel!C5170*'Lineær programmering opg 4'!$D$11</f>
        <v>43550.099999999831</v>
      </c>
      <c r="K5170" s="9">
        <f t="shared" si="402"/>
        <v>0</v>
      </c>
      <c r="L5170" s="9">
        <f t="shared" si="403"/>
        <v>0</v>
      </c>
    </row>
    <row r="5171" spans="1:12" ht="15" x14ac:dyDescent="0.25">
      <c r="A5171" s="167">
        <f t="shared" si="401"/>
        <v>115.96800000001366</v>
      </c>
      <c r="B5171" s="325">
        <f t="shared" si="404"/>
        <v>0.48320000000005692</v>
      </c>
      <c r="C5171" s="167">
        <f t="shared" si="400"/>
        <v>213.02399999998977</v>
      </c>
      <c r="D5171" s="167">
        <f>IF('Lineær programmering opg 4'!$M$4=0,"-",(-A5171+'Lineær programmering opg 4'!$M$4)/'Lineær programmering opg 4'!$K$4*-1)</f>
        <v>248.06399999997268</v>
      </c>
      <c r="E5171" s="167">
        <f>IF('Lineær programmering opg 4'!$M$5=0,"-",(-A5171+'Lineær programmering opg 4'!$M$5)/'Lineær programmering opg 4'!$K$5*-1)</f>
        <v>213.02399999998977</v>
      </c>
      <c r="F5171" s="167" t="str">
        <f>IF('Lineær programmering opg 4'!$E$6=0,"-",(-A5171+'Lineær programmering opg 4'!$M$6)/'Lineær programmering opg 4'!$K$6*-1)</f>
        <v>-</v>
      </c>
      <c r="G5171" s="167" t="str">
        <f>IF('Lineær programmering opg 4'!$D$7=0,"-",((-A5171+'Lineær programmering opg 4'!$M$7)/'Lineær programmering opg 4'!$K$7)*-1)</f>
        <v>-</v>
      </c>
      <c r="H5171" s="167" t="str">
        <f>IF('Lineær programmering opg 4'!$C$8=0,"-",((-A5171+'Lineær programmering opg 4'!$M$8)/'Lineær programmering opg 4'!$K$8)*-1)</f>
        <v>-</v>
      </c>
      <c r="I5171" s="167" t="str">
        <f>IF('Lineær programmering opg 4'!$D$8=0,"-",'Lineær programmering opg 4'!$G$8)</f>
        <v>-</v>
      </c>
      <c r="J5171" s="295">
        <f>A5171*'Lineær programmering opg 4'!$C$11+Datatabel!C5171*'Lineær programmering opg 4'!$D$11</f>
        <v>43550.399999999834</v>
      </c>
      <c r="K5171" s="9">
        <f t="shared" si="402"/>
        <v>0</v>
      </c>
      <c r="L5171" s="9">
        <f t="shared" si="403"/>
        <v>0</v>
      </c>
    </row>
    <row r="5172" spans="1:12" ht="15" x14ac:dyDescent="0.25">
      <c r="A5172" s="167">
        <f t="shared" si="401"/>
        <v>115.94400000001366</v>
      </c>
      <c r="B5172" s="325">
        <f t="shared" si="404"/>
        <v>0.48310000000005693</v>
      </c>
      <c r="C5172" s="167">
        <f t="shared" si="400"/>
        <v>213.04199999998977</v>
      </c>
      <c r="D5172" s="167">
        <f>IF('Lineær programmering opg 4'!$M$4=0,"-",(-A5172+'Lineær programmering opg 4'!$M$4)/'Lineær programmering opg 4'!$K$4*-1)</f>
        <v>248.11199999997268</v>
      </c>
      <c r="E5172" s="167">
        <f>IF('Lineær programmering opg 4'!$M$5=0,"-",(-A5172+'Lineær programmering opg 4'!$M$5)/'Lineær programmering opg 4'!$K$5*-1)</f>
        <v>213.04199999998977</v>
      </c>
      <c r="F5172" s="167" t="str">
        <f>IF('Lineær programmering opg 4'!$E$6=0,"-",(-A5172+'Lineær programmering opg 4'!$M$6)/'Lineær programmering opg 4'!$K$6*-1)</f>
        <v>-</v>
      </c>
      <c r="G5172" s="167" t="str">
        <f>IF('Lineær programmering opg 4'!$D$7=0,"-",((-A5172+'Lineær programmering opg 4'!$M$7)/'Lineær programmering opg 4'!$K$7)*-1)</f>
        <v>-</v>
      </c>
      <c r="H5172" s="167" t="str">
        <f>IF('Lineær programmering opg 4'!$C$8=0,"-",((-A5172+'Lineær programmering opg 4'!$M$8)/'Lineær programmering opg 4'!$K$8)*-1)</f>
        <v>-</v>
      </c>
      <c r="I5172" s="167" t="str">
        <f>IF('Lineær programmering opg 4'!$D$8=0,"-",'Lineær programmering opg 4'!$G$8)</f>
        <v>-</v>
      </c>
      <c r="J5172" s="295">
        <f>A5172*'Lineær programmering opg 4'!$C$11+Datatabel!C5172*'Lineær programmering opg 4'!$D$11</f>
        <v>43550.69999999983</v>
      </c>
      <c r="K5172" s="9">
        <f t="shared" si="402"/>
        <v>0</v>
      </c>
      <c r="L5172" s="9">
        <f t="shared" si="403"/>
        <v>0</v>
      </c>
    </row>
    <row r="5173" spans="1:12" ht="15" x14ac:dyDescent="0.25">
      <c r="A5173" s="167">
        <f t="shared" si="401"/>
        <v>115.92000000001366</v>
      </c>
      <c r="B5173" s="325">
        <f t="shared" si="404"/>
        <v>0.48300000000005694</v>
      </c>
      <c r="C5173" s="167">
        <f t="shared" si="400"/>
        <v>213.05999999998977</v>
      </c>
      <c r="D5173" s="167">
        <f>IF('Lineær programmering opg 4'!$M$4=0,"-",(-A5173+'Lineær programmering opg 4'!$M$4)/'Lineær programmering opg 4'!$K$4*-1)</f>
        <v>248.15999999997268</v>
      </c>
      <c r="E5173" s="167">
        <f>IF('Lineær programmering opg 4'!$M$5=0,"-",(-A5173+'Lineær programmering opg 4'!$M$5)/'Lineær programmering opg 4'!$K$5*-1)</f>
        <v>213.05999999998977</v>
      </c>
      <c r="F5173" s="167" t="str">
        <f>IF('Lineær programmering opg 4'!$E$6=0,"-",(-A5173+'Lineær programmering opg 4'!$M$6)/'Lineær programmering opg 4'!$K$6*-1)</f>
        <v>-</v>
      </c>
      <c r="G5173" s="167" t="str">
        <f>IF('Lineær programmering opg 4'!$D$7=0,"-",((-A5173+'Lineær programmering opg 4'!$M$7)/'Lineær programmering opg 4'!$K$7)*-1)</f>
        <v>-</v>
      </c>
      <c r="H5173" s="167" t="str">
        <f>IF('Lineær programmering opg 4'!$C$8=0,"-",((-A5173+'Lineær programmering opg 4'!$M$8)/'Lineær programmering opg 4'!$K$8)*-1)</f>
        <v>-</v>
      </c>
      <c r="I5173" s="167" t="str">
        <f>IF('Lineær programmering opg 4'!$D$8=0,"-",'Lineær programmering opg 4'!$G$8)</f>
        <v>-</v>
      </c>
      <c r="J5173" s="295">
        <f>A5173*'Lineær programmering opg 4'!$C$11+Datatabel!C5173*'Lineær programmering opg 4'!$D$11</f>
        <v>43550.999999999833</v>
      </c>
      <c r="K5173" s="9">
        <f t="shared" si="402"/>
        <v>0</v>
      </c>
      <c r="L5173" s="9">
        <f t="shared" si="403"/>
        <v>0</v>
      </c>
    </row>
    <row r="5174" spans="1:12" ht="15" x14ac:dyDescent="0.25">
      <c r="A5174" s="167">
        <f t="shared" si="401"/>
        <v>115.89600000001367</v>
      </c>
      <c r="B5174" s="325">
        <f t="shared" si="404"/>
        <v>0.48290000000005695</v>
      </c>
      <c r="C5174" s="167">
        <f t="shared" si="400"/>
        <v>213.07799999998977</v>
      </c>
      <c r="D5174" s="167">
        <f>IF('Lineær programmering opg 4'!$M$4=0,"-",(-A5174+'Lineær programmering opg 4'!$M$4)/'Lineær programmering opg 4'!$K$4*-1)</f>
        <v>248.20799999997266</v>
      </c>
      <c r="E5174" s="167">
        <f>IF('Lineær programmering opg 4'!$M$5=0,"-",(-A5174+'Lineær programmering opg 4'!$M$5)/'Lineær programmering opg 4'!$K$5*-1)</f>
        <v>213.07799999998977</v>
      </c>
      <c r="F5174" s="167" t="str">
        <f>IF('Lineær programmering opg 4'!$E$6=0,"-",(-A5174+'Lineær programmering opg 4'!$M$6)/'Lineær programmering opg 4'!$K$6*-1)</f>
        <v>-</v>
      </c>
      <c r="G5174" s="167" t="str">
        <f>IF('Lineær programmering opg 4'!$D$7=0,"-",((-A5174+'Lineær programmering opg 4'!$M$7)/'Lineær programmering opg 4'!$K$7)*-1)</f>
        <v>-</v>
      </c>
      <c r="H5174" s="167" t="str">
        <f>IF('Lineær programmering opg 4'!$C$8=0,"-",((-A5174+'Lineær programmering opg 4'!$M$8)/'Lineær programmering opg 4'!$K$8)*-1)</f>
        <v>-</v>
      </c>
      <c r="I5174" s="167" t="str">
        <f>IF('Lineær programmering opg 4'!$D$8=0,"-",'Lineær programmering opg 4'!$G$8)</f>
        <v>-</v>
      </c>
      <c r="J5174" s="295">
        <f>A5174*'Lineær programmering opg 4'!$C$11+Datatabel!C5174*'Lineær programmering opg 4'!$D$11</f>
        <v>43551.299999999828</v>
      </c>
      <c r="K5174" s="9">
        <f t="shared" si="402"/>
        <v>0</v>
      </c>
      <c r="L5174" s="9">
        <f t="shared" si="403"/>
        <v>0</v>
      </c>
    </row>
    <row r="5175" spans="1:12" ht="15" x14ac:dyDescent="0.25">
      <c r="A5175" s="167">
        <f t="shared" si="401"/>
        <v>115.87200000001367</v>
      </c>
      <c r="B5175" s="325">
        <f t="shared" si="404"/>
        <v>0.48280000000005696</v>
      </c>
      <c r="C5175" s="167">
        <f t="shared" si="400"/>
        <v>213.09599999998977</v>
      </c>
      <c r="D5175" s="167">
        <f>IF('Lineær programmering opg 4'!$M$4=0,"-",(-A5175+'Lineær programmering opg 4'!$M$4)/'Lineær programmering opg 4'!$K$4*-1)</f>
        <v>248.25599999997266</v>
      </c>
      <c r="E5175" s="167">
        <f>IF('Lineær programmering opg 4'!$M$5=0,"-",(-A5175+'Lineær programmering opg 4'!$M$5)/'Lineær programmering opg 4'!$K$5*-1)</f>
        <v>213.09599999998977</v>
      </c>
      <c r="F5175" s="167" t="str">
        <f>IF('Lineær programmering opg 4'!$E$6=0,"-",(-A5175+'Lineær programmering opg 4'!$M$6)/'Lineær programmering opg 4'!$K$6*-1)</f>
        <v>-</v>
      </c>
      <c r="G5175" s="167" t="str">
        <f>IF('Lineær programmering opg 4'!$D$7=0,"-",((-A5175+'Lineær programmering opg 4'!$M$7)/'Lineær programmering opg 4'!$K$7)*-1)</f>
        <v>-</v>
      </c>
      <c r="H5175" s="167" t="str">
        <f>IF('Lineær programmering opg 4'!$C$8=0,"-",((-A5175+'Lineær programmering opg 4'!$M$8)/'Lineær programmering opg 4'!$K$8)*-1)</f>
        <v>-</v>
      </c>
      <c r="I5175" s="167" t="str">
        <f>IF('Lineær programmering opg 4'!$D$8=0,"-",'Lineær programmering opg 4'!$G$8)</f>
        <v>-</v>
      </c>
      <c r="J5175" s="295">
        <f>A5175*'Lineær programmering opg 4'!$C$11+Datatabel!C5175*'Lineær programmering opg 4'!$D$11</f>
        <v>43551.599999999831</v>
      </c>
      <c r="K5175" s="9">
        <f t="shared" si="402"/>
        <v>0</v>
      </c>
      <c r="L5175" s="9">
        <f t="shared" si="403"/>
        <v>0</v>
      </c>
    </row>
    <row r="5176" spans="1:12" ht="15" x14ac:dyDescent="0.25">
      <c r="A5176" s="167">
        <f t="shared" si="401"/>
        <v>115.84800000001367</v>
      </c>
      <c r="B5176" s="325">
        <f t="shared" si="404"/>
        <v>0.48270000000005697</v>
      </c>
      <c r="C5176" s="167">
        <f t="shared" si="400"/>
        <v>213.11399999998977</v>
      </c>
      <c r="D5176" s="167">
        <f>IF('Lineær programmering opg 4'!$M$4=0,"-",(-A5176+'Lineær programmering opg 4'!$M$4)/'Lineær programmering opg 4'!$K$4*-1)</f>
        <v>248.30399999997266</v>
      </c>
      <c r="E5176" s="167">
        <f>IF('Lineær programmering opg 4'!$M$5=0,"-",(-A5176+'Lineær programmering opg 4'!$M$5)/'Lineær programmering opg 4'!$K$5*-1)</f>
        <v>213.11399999998977</v>
      </c>
      <c r="F5176" s="167" t="str">
        <f>IF('Lineær programmering opg 4'!$E$6=0,"-",(-A5176+'Lineær programmering opg 4'!$M$6)/'Lineær programmering opg 4'!$K$6*-1)</f>
        <v>-</v>
      </c>
      <c r="G5176" s="167" t="str">
        <f>IF('Lineær programmering opg 4'!$D$7=0,"-",((-A5176+'Lineær programmering opg 4'!$M$7)/'Lineær programmering opg 4'!$K$7)*-1)</f>
        <v>-</v>
      </c>
      <c r="H5176" s="167" t="str">
        <f>IF('Lineær programmering opg 4'!$C$8=0,"-",((-A5176+'Lineær programmering opg 4'!$M$8)/'Lineær programmering opg 4'!$K$8)*-1)</f>
        <v>-</v>
      </c>
      <c r="I5176" s="167" t="str">
        <f>IF('Lineær programmering opg 4'!$D$8=0,"-",'Lineær programmering opg 4'!$G$8)</f>
        <v>-</v>
      </c>
      <c r="J5176" s="295">
        <f>A5176*'Lineær programmering opg 4'!$C$11+Datatabel!C5176*'Lineær programmering opg 4'!$D$11</f>
        <v>43551.899999999834</v>
      </c>
      <c r="K5176" s="9">
        <f t="shared" si="402"/>
        <v>0</v>
      </c>
      <c r="L5176" s="9">
        <f t="shared" si="403"/>
        <v>0</v>
      </c>
    </row>
    <row r="5177" spans="1:12" ht="15" x14ac:dyDescent="0.25">
      <c r="A5177" s="167">
        <f t="shared" si="401"/>
        <v>115.82400000001368</v>
      </c>
      <c r="B5177" s="325">
        <f t="shared" si="404"/>
        <v>0.48260000000005698</v>
      </c>
      <c r="C5177" s="167">
        <f t="shared" si="400"/>
        <v>213.13199999998972</v>
      </c>
      <c r="D5177" s="167">
        <f>IF('Lineær programmering opg 4'!$M$4=0,"-",(-A5177+'Lineær programmering opg 4'!$M$4)/'Lineær programmering opg 4'!$K$4*-1)</f>
        <v>248.35199999997263</v>
      </c>
      <c r="E5177" s="167">
        <f>IF('Lineær programmering opg 4'!$M$5=0,"-",(-A5177+'Lineær programmering opg 4'!$M$5)/'Lineær programmering opg 4'!$K$5*-1)</f>
        <v>213.13199999998972</v>
      </c>
      <c r="F5177" s="167" t="str">
        <f>IF('Lineær programmering opg 4'!$E$6=0,"-",(-A5177+'Lineær programmering opg 4'!$M$6)/'Lineær programmering opg 4'!$K$6*-1)</f>
        <v>-</v>
      </c>
      <c r="G5177" s="167" t="str">
        <f>IF('Lineær programmering opg 4'!$D$7=0,"-",((-A5177+'Lineær programmering opg 4'!$M$7)/'Lineær programmering opg 4'!$K$7)*-1)</f>
        <v>-</v>
      </c>
      <c r="H5177" s="167" t="str">
        <f>IF('Lineær programmering opg 4'!$C$8=0,"-",((-A5177+'Lineær programmering opg 4'!$M$8)/'Lineær programmering opg 4'!$K$8)*-1)</f>
        <v>-</v>
      </c>
      <c r="I5177" s="167" t="str">
        <f>IF('Lineær programmering opg 4'!$D$8=0,"-",'Lineær programmering opg 4'!$G$8)</f>
        <v>-</v>
      </c>
      <c r="J5177" s="295">
        <f>A5177*'Lineær programmering opg 4'!$C$11+Datatabel!C5177*'Lineær programmering opg 4'!$D$11</f>
        <v>43552.199999999822</v>
      </c>
      <c r="K5177" s="9">
        <f t="shared" si="402"/>
        <v>0</v>
      </c>
      <c r="L5177" s="9">
        <f t="shared" si="403"/>
        <v>0</v>
      </c>
    </row>
    <row r="5178" spans="1:12" ht="15" x14ac:dyDescent="0.25">
      <c r="A5178" s="167">
        <f t="shared" si="401"/>
        <v>115.80000000001368</v>
      </c>
      <c r="B5178" s="325">
        <f t="shared" si="404"/>
        <v>0.48250000000005699</v>
      </c>
      <c r="C5178" s="167">
        <f t="shared" si="400"/>
        <v>213.14999999998972</v>
      </c>
      <c r="D5178" s="167">
        <f>IF('Lineær programmering opg 4'!$M$4=0,"-",(-A5178+'Lineær programmering opg 4'!$M$4)/'Lineær programmering opg 4'!$K$4*-1)</f>
        <v>248.39999999997264</v>
      </c>
      <c r="E5178" s="167">
        <f>IF('Lineær programmering opg 4'!$M$5=0,"-",(-A5178+'Lineær programmering opg 4'!$M$5)/'Lineær programmering opg 4'!$K$5*-1)</f>
        <v>213.14999999998972</v>
      </c>
      <c r="F5178" s="167" t="str">
        <f>IF('Lineær programmering opg 4'!$E$6=0,"-",(-A5178+'Lineær programmering opg 4'!$M$6)/'Lineær programmering opg 4'!$K$6*-1)</f>
        <v>-</v>
      </c>
      <c r="G5178" s="167" t="str">
        <f>IF('Lineær programmering opg 4'!$D$7=0,"-",((-A5178+'Lineær programmering opg 4'!$M$7)/'Lineær programmering opg 4'!$K$7)*-1)</f>
        <v>-</v>
      </c>
      <c r="H5178" s="167" t="str">
        <f>IF('Lineær programmering opg 4'!$C$8=0,"-",((-A5178+'Lineær programmering opg 4'!$M$8)/'Lineær programmering opg 4'!$K$8)*-1)</f>
        <v>-</v>
      </c>
      <c r="I5178" s="167" t="str">
        <f>IF('Lineær programmering opg 4'!$D$8=0,"-",'Lineær programmering opg 4'!$G$8)</f>
        <v>-</v>
      </c>
      <c r="J5178" s="295">
        <f>A5178*'Lineær programmering opg 4'!$C$11+Datatabel!C5178*'Lineær programmering opg 4'!$D$11</f>
        <v>43552.499999999825</v>
      </c>
      <c r="K5178" s="9">
        <f t="shared" si="402"/>
        <v>0</v>
      </c>
      <c r="L5178" s="9">
        <f t="shared" si="403"/>
        <v>0</v>
      </c>
    </row>
    <row r="5179" spans="1:12" ht="15" x14ac:dyDescent="0.25">
      <c r="A5179" s="167">
        <f t="shared" si="401"/>
        <v>115.77600000001368</v>
      </c>
      <c r="B5179" s="325">
        <f t="shared" si="404"/>
        <v>0.48240000000005701</v>
      </c>
      <c r="C5179" s="167">
        <f t="shared" si="400"/>
        <v>213.16799999998972</v>
      </c>
      <c r="D5179" s="167">
        <f>IF('Lineær programmering opg 4'!$M$4=0,"-",(-A5179+'Lineær programmering opg 4'!$M$4)/'Lineær programmering opg 4'!$K$4*-1)</f>
        <v>248.44799999997264</v>
      </c>
      <c r="E5179" s="167">
        <f>IF('Lineær programmering opg 4'!$M$5=0,"-",(-A5179+'Lineær programmering opg 4'!$M$5)/'Lineær programmering opg 4'!$K$5*-1)</f>
        <v>213.16799999998972</v>
      </c>
      <c r="F5179" s="167" t="str">
        <f>IF('Lineær programmering opg 4'!$E$6=0,"-",(-A5179+'Lineær programmering opg 4'!$M$6)/'Lineær programmering opg 4'!$K$6*-1)</f>
        <v>-</v>
      </c>
      <c r="G5179" s="167" t="str">
        <f>IF('Lineær programmering opg 4'!$D$7=0,"-",((-A5179+'Lineær programmering opg 4'!$M$7)/'Lineær programmering opg 4'!$K$7)*-1)</f>
        <v>-</v>
      </c>
      <c r="H5179" s="167" t="str">
        <f>IF('Lineær programmering opg 4'!$C$8=0,"-",((-A5179+'Lineær programmering opg 4'!$M$8)/'Lineær programmering opg 4'!$K$8)*-1)</f>
        <v>-</v>
      </c>
      <c r="I5179" s="167" t="str">
        <f>IF('Lineær programmering opg 4'!$D$8=0,"-",'Lineær programmering opg 4'!$G$8)</f>
        <v>-</v>
      </c>
      <c r="J5179" s="295">
        <f>A5179*'Lineær programmering opg 4'!$C$11+Datatabel!C5179*'Lineær programmering opg 4'!$D$11</f>
        <v>43552.799999999828</v>
      </c>
      <c r="K5179" s="9">
        <f t="shared" si="402"/>
        <v>0</v>
      </c>
      <c r="L5179" s="9">
        <f t="shared" si="403"/>
        <v>0</v>
      </c>
    </row>
    <row r="5180" spans="1:12" ht="15" x14ac:dyDescent="0.25">
      <c r="A5180" s="167">
        <f t="shared" si="401"/>
        <v>115.75200000001368</v>
      </c>
      <c r="B5180" s="325">
        <f t="shared" si="404"/>
        <v>0.48230000000005702</v>
      </c>
      <c r="C5180" s="167">
        <f t="shared" si="400"/>
        <v>213.18599999998972</v>
      </c>
      <c r="D5180" s="167">
        <f>IF('Lineær programmering opg 4'!$M$4=0,"-",(-A5180+'Lineær programmering opg 4'!$M$4)/'Lineær programmering opg 4'!$K$4*-1)</f>
        <v>248.49599999997264</v>
      </c>
      <c r="E5180" s="167">
        <f>IF('Lineær programmering opg 4'!$M$5=0,"-",(-A5180+'Lineær programmering opg 4'!$M$5)/'Lineær programmering opg 4'!$K$5*-1)</f>
        <v>213.18599999998972</v>
      </c>
      <c r="F5180" s="167" t="str">
        <f>IF('Lineær programmering opg 4'!$E$6=0,"-",(-A5180+'Lineær programmering opg 4'!$M$6)/'Lineær programmering opg 4'!$K$6*-1)</f>
        <v>-</v>
      </c>
      <c r="G5180" s="167" t="str">
        <f>IF('Lineær programmering opg 4'!$D$7=0,"-",((-A5180+'Lineær programmering opg 4'!$M$7)/'Lineær programmering opg 4'!$K$7)*-1)</f>
        <v>-</v>
      </c>
      <c r="H5180" s="167" t="str">
        <f>IF('Lineær programmering opg 4'!$C$8=0,"-",((-A5180+'Lineær programmering opg 4'!$M$8)/'Lineær programmering opg 4'!$K$8)*-1)</f>
        <v>-</v>
      </c>
      <c r="I5180" s="167" t="str">
        <f>IF('Lineær programmering opg 4'!$D$8=0,"-",'Lineær programmering opg 4'!$G$8)</f>
        <v>-</v>
      </c>
      <c r="J5180" s="295">
        <f>A5180*'Lineær programmering opg 4'!$C$11+Datatabel!C5180*'Lineær programmering opg 4'!$D$11</f>
        <v>43553.099999999831</v>
      </c>
      <c r="K5180" s="9">
        <f t="shared" si="402"/>
        <v>0</v>
      </c>
      <c r="L5180" s="9">
        <f t="shared" si="403"/>
        <v>0</v>
      </c>
    </row>
    <row r="5181" spans="1:12" ht="15" x14ac:dyDescent="0.25">
      <c r="A5181" s="167">
        <f t="shared" si="401"/>
        <v>115.72800000001368</v>
      </c>
      <c r="B5181" s="325">
        <f t="shared" si="404"/>
        <v>0.48220000000005703</v>
      </c>
      <c r="C5181" s="167">
        <f t="shared" si="400"/>
        <v>213.20399999998972</v>
      </c>
      <c r="D5181" s="167">
        <f>IF('Lineær programmering opg 4'!$M$4=0,"-",(-A5181+'Lineær programmering opg 4'!$M$4)/'Lineær programmering opg 4'!$K$4*-1)</f>
        <v>248.54399999997264</v>
      </c>
      <c r="E5181" s="167">
        <f>IF('Lineær programmering opg 4'!$M$5=0,"-",(-A5181+'Lineær programmering opg 4'!$M$5)/'Lineær programmering opg 4'!$K$5*-1)</f>
        <v>213.20399999998972</v>
      </c>
      <c r="F5181" s="167" t="str">
        <f>IF('Lineær programmering opg 4'!$E$6=0,"-",(-A5181+'Lineær programmering opg 4'!$M$6)/'Lineær programmering opg 4'!$K$6*-1)</f>
        <v>-</v>
      </c>
      <c r="G5181" s="167" t="str">
        <f>IF('Lineær programmering opg 4'!$D$7=0,"-",((-A5181+'Lineær programmering opg 4'!$M$7)/'Lineær programmering opg 4'!$K$7)*-1)</f>
        <v>-</v>
      </c>
      <c r="H5181" s="167" t="str">
        <f>IF('Lineær programmering opg 4'!$C$8=0,"-",((-A5181+'Lineær programmering opg 4'!$M$8)/'Lineær programmering opg 4'!$K$8)*-1)</f>
        <v>-</v>
      </c>
      <c r="I5181" s="167" t="str">
        <f>IF('Lineær programmering opg 4'!$D$8=0,"-",'Lineær programmering opg 4'!$G$8)</f>
        <v>-</v>
      </c>
      <c r="J5181" s="295">
        <f>A5181*'Lineær programmering opg 4'!$C$11+Datatabel!C5181*'Lineær programmering opg 4'!$D$11</f>
        <v>43553.39999999982</v>
      </c>
      <c r="K5181" s="9">
        <f t="shared" si="402"/>
        <v>0</v>
      </c>
      <c r="L5181" s="9">
        <f t="shared" si="403"/>
        <v>0</v>
      </c>
    </row>
    <row r="5182" spans="1:12" ht="15" x14ac:dyDescent="0.25">
      <c r="A5182" s="167">
        <f t="shared" si="401"/>
        <v>115.70400000001369</v>
      </c>
      <c r="B5182" s="325">
        <f t="shared" si="404"/>
        <v>0.48210000000005704</v>
      </c>
      <c r="C5182" s="167">
        <f t="shared" si="400"/>
        <v>213.22199999998972</v>
      </c>
      <c r="D5182" s="167">
        <f>IF('Lineær programmering opg 4'!$M$4=0,"-",(-A5182+'Lineær programmering opg 4'!$M$4)/'Lineær programmering opg 4'!$K$4*-1)</f>
        <v>248.59199999997261</v>
      </c>
      <c r="E5182" s="167">
        <f>IF('Lineær programmering opg 4'!$M$5=0,"-",(-A5182+'Lineær programmering opg 4'!$M$5)/'Lineær programmering opg 4'!$K$5*-1)</f>
        <v>213.22199999998972</v>
      </c>
      <c r="F5182" s="167" t="str">
        <f>IF('Lineær programmering opg 4'!$E$6=0,"-",(-A5182+'Lineær programmering opg 4'!$M$6)/'Lineær programmering opg 4'!$K$6*-1)</f>
        <v>-</v>
      </c>
      <c r="G5182" s="167" t="str">
        <f>IF('Lineær programmering opg 4'!$D$7=0,"-",((-A5182+'Lineær programmering opg 4'!$M$7)/'Lineær programmering opg 4'!$K$7)*-1)</f>
        <v>-</v>
      </c>
      <c r="H5182" s="167" t="str">
        <f>IF('Lineær programmering opg 4'!$C$8=0,"-",((-A5182+'Lineær programmering opg 4'!$M$8)/'Lineær programmering opg 4'!$K$8)*-1)</f>
        <v>-</v>
      </c>
      <c r="I5182" s="167" t="str">
        <f>IF('Lineær programmering opg 4'!$D$8=0,"-",'Lineær programmering opg 4'!$G$8)</f>
        <v>-</v>
      </c>
      <c r="J5182" s="295">
        <f>A5182*'Lineær programmering opg 4'!$C$11+Datatabel!C5182*'Lineær programmering opg 4'!$D$11</f>
        <v>43553.699999999822</v>
      </c>
      <c r="K5182" s="9">
        <f t="shared" si="402"/>
        <v>0</v>
      </c>
      <c r="L5182" s="9">
        <f t="shared" si="403"/>
        <v>0</v>
      </c>
    </row>
    <row r="5183" spans="1:12" ht="15" x14ac:dyDescent="0.25">
      <c r="A5183" s="167">
        <f t="shared" si="401"/>
        <v>115.68000000001369</v>
      </c>
      <c r="B5183" s="325">
        <f t="shared" si="404"/>
        <v>0.48200000000005705</v>
      </c>
      <c r="C5183" s="167">
        <f t="shared" si="400"/>
        <v>213.23999999998972</v>
      </c>
      <c r="D5183" s="167">
        <f>IF('Lineær programmering opg 4'!$M$4=0,"-",(-A5183+'Lineær programmering opg 4'!$M$4)/'Lineær programmering opg 4'!$K$4*-1)</f>
        <v>248.63999999997262</v>
      </c>
      <c r="E5183" s="167">
        <f>IF('Lineær programmering opg 4'!$M$5=0,"-",(-A5183+'Lineær programmering opg 4'!$M$5)/'Lineær programmering opg 4'!$K$5*-1)</f>
        <v>213.23999999998972</v>
      </c>
      <c r="F5183" s="167" t="str">
        <f>IF('Lineær programmering opg 4'!$E$6=0,"-",(-A5183+'Lineær programmering opg 4'!$M$6)/'Lineær programmering opg 4'!$K$6*-1)</f>
        <v>-</v>
      </c>
      <c r="G5183" s="167" t="str">
        <f>IF('Lineær programmering opg 4'!$D$7=0,"-",((-A5183+'Lineær programmering opg 4'!$M$7)/'Lineær programmering opg 4'!$K$7)*-1)</f>
        <v>-</v>
      </c>
      <c r="H5183" s="167" t="str">
        <f>IF('Lineær programmering opg 4'!$C$8=0,"-",((-A5183+'Lineær programmering opg 4'!$M$8)/'Lineær programmering opg 4'!$K$8)*-1)</f>
        <v>-</v>
      </c>
      <c r="I5183" s="167" t="str">
        <f>IF('Lineær programmering opg 4'!$D$8=0,"-",'Lineær programmering opg 4'!$G$8)</f>
        <v>-</v>
      </c>
      <c r="J5183" s="295">
        <f>A5183*'Lineær programmering opg 4'!$C$11+Datatabel!C5183*'Lineær programmering opg 4'!$D$11</f>
        <v>43553.999999999825</v>
      </c>
      <c r="K5183" s="9">
        <f t="shared" si="402"/>
        <v>0</v>
      </c>
      <c r="L5183" s="9">
        <f t="shared" si="403"/>
        <v>0</v>
      </c>
    </row>
    <row r="5184" spans="1:12" ht="15" x14ac:dyDescent="0.25">
      <c r="A5184" s="167">
        <f t="shared" si="401"/>
        <v>115.65600000001369</v>
      </c>
      <c r="B5184" s="325">
        <f t="shared" si="404"/>
        <v>0.48190000000005706</v>
      </c>
      <c r="C5184" s="167">
        <f t="shared" si="400"/>
        <v>213.25799999998972</v>
      </c>
      <c r="D5184" s="167">
        <f>IF('Lineær programmering opg 4'!$M$4=0,"-",(-A5184+'Lineær programmering opg 4'!$M$4)/'Lineær programmering opg 4'!$K$4*-1)</f>
        <v>248.68799999997262</v>
      </c>
      <c r="E5184" s="167">
        <f>IF('Lineær programmering opg 4'!$M$5=0,"-",(-A5184+'Lineær programmering opg 4'!$M$5)/'Lineær programmering opg 4'!$K$5*-1)</f>
        <v>213.25799999998972</v>
      </c>
      <c r="F5184" s="167" t="str">
        <f>IF('Lineær programmering opg 4'!$E$6=0,"-",(-A5184+'Lineær programmering opg 4'!$M$6)/'Lineær programmering opg 4'!$K$6*-1)</f>
        <v>-</v>
      </c>
      <c r="G5184" s="167" t="str">
        <f>IF('Lineær programmering opg 4'!$D$7=0,"-",((-A5184+'Lineær programmering opg 4'!$M$7)/'Lineær programmering opg 4'!$K$7)*-1)</f>
        <v>-</v>
      </c>
      <c r="H5184" s="167" t="str">
        <f>IF('Lineær programmering opg 4'!$C$8=0,"-",((-A5184+'Lineær programmering opg 4'!$M$8)/'Lineær programmering opg 4'!$K$8)*-1)</f>
        <v>-</v>
      </c>
      <c r="I5184" s="167" t="str">
        <f>IF('Lineær programmering opg 4'!$D$8=0,"-",'Lineær programmering opg 4'!$G$8)</f>
        <v>-</v>
      </c>
      <c r="J5184" s="295">
        <f>A5184*'Lineær programmering opg 4'!$C$11+Datatabel!C5184*'Lineær programmering opg 4'!$D$11</f>
        <v>43554.299999999828</v>
      </c>
      <c r="K5184" s="9">
        <f t="shared" si="402"/>
        <v>0</v>
      </c>
      <c r="L5184" s="9">
        <f t="shared" si="403"/>
        <v>0</v>
      </c>
    </row>
    <row r="5185" spans="1:12" ht="15" x14ac:dyDescent="0.25">
      <c r="A5185" s="167">
        <f t="shared" si="401"/>
        <v>115.6320000000137</v>
      </c>
      <c r="B5185" s="325">
        <f t="shared" si="404"/>
        <v>0.48180000000005707</v>
      </c>
      <c r="C5185" s="167">
        <f t="shared" si="400"/>
        <v>213.27599999998972</v>
      </c>
      <c r="D5185" s="167">
        <f>IF('Lineær programmering opg 4'!$M$4=0,"-",(-A5185+'Lineær programmering opg 4'!$M$4)/'Lineær programmering opg 4'!$K$4*-1)</f>
        <v>248.73599999997259</v>
      </c>
      <c r="E5185" s="167">
        <f>IF('Lineær programmering opg 4'!$M$5=0,"-",(-A5185+'Lineær programmering opg 4'!$M$5)/'Lineær programmering opg 4'!$K$5*-1)</f>
        <v>213.27599999998972</v>
      </c>
      <c r="F5185" s="167" t="str">
        <f>IF('Lineær programmering opg 4'!$E$6=0,"-",(-A5185+'Lineær programmering opg 4'!$M$6)/'Lineær programmering opg 4'!$K$6*-1)</f>
        <v>-</v>
      </c>
      <c r="G5185" s="167" t="str">
        <f>IF('Lineær programmering opg 4'!$D$7=0,"-",((-A5185+'Lineær programmering opg 4'!$M$7)/'Lineær programmering opg 4'!$K$7)*-1)</f>
        <v>-</v>
      </c>
      <c r="H5185" s="167" t="str">
        <f>IF('Lineær programmering opg 4'!$C$8=0,"-",((-A5185+'Lineær programmering opg 4'!$M$8)/'Lineær programmering opg 4'!$K$8)*-1)</f>
        <v>-</v>
      </c>
      <c r="I5185" s="167" t="str">
        <f>IF('Lineær programmering opg 4'!$D$8=0,"-",'Lineær programmering opg 4'!$G$8)</f>
        <v>-</v>
      </c>
      <c r="J5185" s="295">
        <f>A5185*'Lineær programmering opg 4'!$C$11+Datatabel!C5185*'Lineær programmering opg 4'!$D$11</f>
        <v>43554.599999999831</v>
      </c>
      <c r="K5185" s="9">
        <f t="shared" si="402"/>
        <v>0</v>
      </c>
      <c r="L5185" s="9">
        <f t="shared" si="403"/>
        <v>0</v>
      </c>
    </row>
    <row r="5186" spans="1:12" ht="15" x14ac:dyDescent="0.25">
      <c r="A5186" s="167">
        <f t="shared" si="401"/>
        <v>115.6080000000137</v>
      </c>
      <c r="B5186" s="325">
        <f t="shared" si="404"/>
        <v>0.48170000000005708</v>
      </c>
      <c r="C5186" s="167">
        <f t="shared" si="400"/>
        <v>213.29399999998972</v>
      </c>
      <c r="D5186" s="167">
        <f>IF('Lineær programmering opg 4'!$M$4=0,"-",(-A5186+'Lineær programmering opg 4'!$M$4)/'Lineær programmering opg 4'!$K$4*-1)</f>
        <v>248.78399999997259</v>
      </c>
      <c r="E5186" s="167">
        <f>IF('Lineær programmering opg 4'!$M$5=0,"-",(-A5186+'Lineær programmering opg 4'!$M$5)/'Lineær programmering opg 4'!$K$5*-1)</f>
        <v>213.29399999998972</v>
      </c>
      <c r="F5186" s="167" t="str">
        <f>IF('Lineær programmering opg 4'!$E$6=0,"-",(-A5186+'Lineær programmering opg 4'!$M$6)/'Lineær programmering opg 4'!$K$6*-1)</f>
        <v>-</v>
      </c>
      <c r="G5186" s="167" t="str">
        <f>IF('Lineær programmering opg 4'!$D$7=0,"-",((-A5186+'Lineær programmering opg 4'!$M$7)/'Lineær programmering opg 4'!$K$7)*-1)</f>
        <v>-</v>
      </c>
      <c r="H5186" s="167" t="str">
        <f>IF('Lineær programmering opg 4'!$C$8=0,"-",((-A5186+'Lineær programmering opg 4'!$M$8)/'Lineær programmering opg 4'!$K$8)*-1)</f>
        <v>-</v>
      </c>
      <c r="I5186" s="167" t="str">
        <f>IF('Lineær programmering opg 4'!$D$8=0,"-",'Lineær programmering opg 4'!$G$8)</f>
        <v>-</v>
      </c>
      <c r="J5186" s="295">
        <f>A5186*'Lineær programmering opg 4'!$C$11+Datatabel!C5186*'Lineær programmering opg 4'!$D$11</f>
        <v>43554.899999999834</v>
      </c>
      <c r="K5186" s="9">
        <f t="shared" si="402"/>
        <v>0</v>
      </c>
      <c r="L5186" s="9">
        <f t="shared" si="403"/>
        <v>0</v>
      </c>
    </row>
    <row r="5187" spans="1:12" ht="15" x14ac:dyDescent="0.25">
      <c r="A5187" s="167">
        <f t="shared" si="401"/>
        <v>115.5840000000137</v>
      </c>
      <c r="B5187" s="325">
        <f t="shared" si="404"/>
        <v>0.48160000000005709</v>
      </c>
      <c r="C5187" s="167">
        <f t="shared" ref="C5187:C5250" si="405">MIN(D5187,E5187,F5187,G5187,H5187,I5187)</f>
        <v>213.31199999998972</v>
      </c>
      <c r="D5187" s="167">
        <f>IF('Lineær programmering opg 4'!$M$4=0,"-",(-A5187+'Lineær programmering opg 4'!$M$4)/'Lineær programmering opg 4'!$K$4*-1)</f>
        <v>248.8319999999726</v>
      </c>
      <c r="E5187" s="167">
        <f>IF('Lineær programmering opg 4'!$M$5=0,"-",(-A5187+'Lineær programmering opg 4'!$M$5)/'Lineær programmering opg 4'!$K$5*-1)</f>
        <v>213.31199999998972</v>
      </c>
      <c r="F5187" s="167" t="str">
        <f>IF('Lineær programmering opg 4'!$E$6=0,"-",(-A5187+'Lineær programmering opg 4'!$M$6)/'Lineær programmering opg 4'!$K$6*-1)</f>
        <v>-</v>
      </c>
      <c r="G5187" s="167" t="str">
        <f>IF('Lineær programmering opg 4'!$D$7=0,"-",((-A5187+'Lineær programmering opg 4'!$M$7)/'Lineær programmering opg 4'!$K$7)*-1)</f>
        <v>-</v>
      </c>
      <c r="H5187" s="167" t="str">
        <f>IF('Lineær programmering opg 4'!$C$8=0,"-",((-A5187+'Lineær programmering opg 4'!$M$8)/'Lineær programmering opg 4'!$K$8)*-1)</f>
        <v>-</v>
      </c>
      <c r="I5187" s="167" t="str">
        <f>IF('Lineær programmering opg 4'!$D$8=0,"-",'Lineær programmering opg 4'!$G$8)</f>
        <v>-</v>
      </c>
      <c r="J5187" s="295">
        <f>A5187*'Lineær programmering opg 4'!$C$11+Datatabel!C5187*'Lineær programmering opg 4'!$D$11</f>
        <v>43555.199999999822</v>
      </c>
      <c r="K5187" s="9">
        <f t="shared" si="402"/>
        <v>0</v>
      </c>
      <c r="L5187" s="9">
        <f t="shared" si="403"/>
        <v>0</v>
      </c>
    </row>
    <row r="5188" spans="1:12" ht="15" x14ac:dyDescent="0.25">
      <c r="A5188" s="167">
        <f t="shared" ref="A5188:A5251" si="406">$A$3*B5188</f>
        <v>115.5600000000137</v>
      </c>
      <c r="B5188" s="325">
        <f t="shared" si="404"/>
        <v>0.4815000000000571</v>
      </c>
      <c r="C5188" s="167">
        <f t="shared" si="405"/>
        <v>213.32999999998972</v>
      </c>
      <c r="D5188" s="167">
        <f>IF('Lineær programmering opg 4'!$M$4=0,"-",(-A5188+'Lineær programmering opg 4'!$M$4)/'Lineær programmering opg 4'!$K$4*-1)</f>
        <v>248.8799999999726</v>
      </c>
      <c r="E5188" s="167">
        <f>IF('Lineær programmering opg 4'!$M$5=0,"-",(-A5188+'Lineær programmering opg 4'!$M$5)/'Lineær programmering opg 4'!$K$5*-1)</f>
        <v>213.32999999998972</v>
      </c>
      <c r="F5188" s="167" t="str">
        <f>IF('Lineær programmering opg 4'!$E$6=0,"-",(-A5188+'Lineær programmering opg 4'!$M$6)/'Lineær programmering opg 4'!$K$6*-1)</f>
        <v>-</v>
      </c>
      <c r="G5188" s="167" t="str">
        <f>IF('Lineær programmering opg 4'!$D$7=0,"-",((-A5188+'Lineær programmering opg 4'!$M$7)/'Lineær programmering opg 4'!$K$7)*-1)</f>
        <v>-</v>
      </c>
      <c r="H5188" s="167" t="str">
        <f>IF('Lineær programmering opg 4'!$C$8=0,"-",((-A5188+'Lineær programmering opg 4'!$M$8)/'Lineær programmering opg 4'!$K$8)*-1)</f>
        <v>-</v>
      </c>
      <c r="I5188" s="167" t="str">
        <f>IF('Lineær programmering opg 4'!$D$8=0,"-",'Lineær programmering opg 4'!$G$8)</f>
        <v>-</v>
      </c>
      <c r="J5188" s="295">
        <f>A5188*'Lineær programmering opg 4'!$C$11+Datatabel!C5188*'Lineær programmering opg 4'!$D$11</f>
        <v>43555.499999999825</v>
      </c>
      <c r="K5188" s="9">
        <f t="shared" ref="K5188:K5251" si="407">IF($J$10004=J5188,A5188,0)</f>
        <v>0</v>
      </c>
      <c r="L5188" s="9">
        <f t="shared" ref="L5188:L5251" si="408">IF(J5188=$J$10004,C5188,0)</f>
        <v>0</v>
      </c>
    </row>
    <row r="5189" spans="1:12" ht="15" x14ac:dyDescent="0.25">
      <c r="A5189" s="167">
        <f t="shared" si="406"/>
        <v>115.5360000000137</v>
      </c>
      <c r="B5189" s="325">
        <f t="shared" ref="B5189:B5252" si="409">B5188-0.01%</f>
        <v>0.48140000000005712</v>
      </c>
      <c r="C5189" s="167">
        <f t="shared" si="405"/>
        <v>213.34799999998972</v>
      </c>
      <c r="D5189" s="167">
        <f>IF('Lineær programmering opg 4'!$M$4=0,"-",(-A5189+'Lineær programmering opg 4'!$M$4)/'Lineær programmering opg 4'!$K$4*-1)</f>
        <v>248.9279999999726</v>
      </c>
      <c r="E5189" s="167">
        <f>IF('Lineær programmering opg 4'!$M$5=0,"-",(-A5189+'Lineær programmering opg 4'!$M$5)/'Lineær programmering opg 4'!$K$5*-1)</f>
        <v>213.34799999998972</v>
      </c>
      <c r="F5189" s="167" t="str">
        <f>IF('Lineær programmering opg 4'!$E$6=0,"-",(-A5189+'Lineær programmering opg 4'!$M$6)/'Lineær programmering opg 4'!$K$6*-1)</f>
        <v>-</v>
      </c>
      <c r="G5189" s="167" t="str">
        <f>IF('Lineær programmering opg 4'!$D$7=0,"-",((-A5189+'Lineær programmering opg 4'!$M$7)/'Lineær programmering opg 4'!$K$7)*-1)</f>
        <v>-</v>
      </c>
      <c r="H5189" s="167" t="str">
        <f>IF('Lineær programmering opg 4'!$C$8=0,"-",((-A5189+'Lineær programmering opg 4'!$M$8)/'Lineær programmering opg 4'!$K$8)*-1)</f>
        <v>-</v>
      </c>
      <c r="I5189" s="167" t="str">
        <f>IF('Lineær programmering opg 4'!$D$8=0,"-",'Lineær programmering opg 4'!$G$8)</f>
        <v>-</v>
      </c>
      <c r="J5189" s="295">
        <f>A5189*'Lineær programmering opg 4'!$C$11+Datatabel!C5189*'Lineær programmering opg 4'!$D$11</f>
        <v>43555.799999999828</v>
      </c>
      <c r="K5189" s="9">
        <f t="shared" si="407"/>
        <v>0</v>
      </c>
      <c r="L5189" s="9">
        <f t="shared" si="408"/>
        <v>0</v>
      </c>
    </row>
    <row r="5190" spans="1:12" ht="15" x14ac:dyDescent="0.25">
      <c r="A5190" s="167">
        <f t="shared" si="406"/>
        <v>115.51200000001371</v>
      </c>
      <c r="B5190" s="325">
        <f t="shared" si="409"/>
        <v>0.48130000000005713</v>
      </c>
      <c r="C5190" s="167">
        <f t="shared" si="405"/>
        <v>213.36599999998973</v>
      </c>
      <c r="D5190" s="167">
        <f>IF('Lineær programmering opg 4'!$M$4=0,"-",(-A5190+'Lineær programmering opg 4'!$M$4)/'Lineær programmering opg 4'!$K$4*-1)</f>
        <v>248.97599999997257</v>
      </c>
      <c r="E5190" s="167">
        <f>IF('Lineær programmering opg 4'!$M$5=0,"-",(-A5190+'Lineær programmering opg 4'!$M$5)/'Lineær programmering opg 4'!$K$5*-1)</f>
        <v>213.36599999998973</v>
      </c>
      <c r="F5190" s="167" t="str">
        <f>IF('Lineær programmering opg 4'!$E$6=0,"-",(-A5190+'Lineær programmering opg 4'!$M$6)/'Lineær programmering opg 4'!$K$6*-1)</f>
        <v>-</v>
      </c>
      <c r="G5190" s="167" t="str">
        <f>IF('Lineær programmering opg 4'!$D$7=0,"-",((-A5190+'Lineær programmering opg 4'!$M$7)/'Lineær programmering opg 4'!$K$7)*-1)</f>
        <v>-</v>
      </c>
      <c r="H5190" s="167" t="str">
        <f>IF('Lineær programmering opg 4'!$C$8=0,"-",((-A5190+'Lineær programmering opg 4'!$M$8)/'Lineær programmering opg 4'!$K$8)*-1)</f>
        <v>-</v>
      </c>
      <c r="I5190" s="167" t="str">
        <f>IF('Lineær programmering opg 4'!$D$8=0,"-",'Lineær programmering opg 4'!$G$8)</f>
        <v>-</v>
      </c>
      <c r="J5190" s="295">
        <f>A5190*'Lineær programmering opg 4'!$C$11+Datatabel!C5190*'Lineær programmering opg 4'!$D$11</f>
        <v>43556.099999999831</v>
      </c>
      <c r="K5190" s="9">
        <f t="shared" si="407"/>
        <v>0</v>
      </c>
      <c r="L5190" s="9">
        <f t="shared" si="408"/>
        <v>0</v>
      </c>
    </row>
    <row r="5191" spans="1:12" ht="15" x14ac:dyDescent="0.25">
      <c r="A5191" s="167">
        <f t="shared" si="406"/>
        <v>115.48800000001371</v>
      </c>
      <c r="B5191" s="325">
        <f t="shared" si="409"/>
        <v>0.48120000000005714</v>
      </c>
      <c r="C5191" s="167">
        <f t="shared" si="405"/>
        <v>213.38399999998973</v>
      </c>
      <c r="D5191" s="167">
        <f>IF('Lineær programmering opg 4'!$M$4=0,"-",(-A5191+'Lineær programmering opg 4'!$M$4)/'Lineær programmering opg 4'!$K$4*-1)</f>
        <v>249.02399999997257</v>
      </c>
      <c r="E5191" s="167">
        <f>IF('Lineær programmering opg 4'!$M$5=0,"-",(-A5191+'Lineær programmering opg 4'!$M$5)/'Lineær programmering opg 4'!$K$5*-1)</f>
        <v>213.38399999998973</v>
      </c>
      <c r="F5191" s="167" t="str">
        <f>IF('Lineær programmering opg 4'!$E$6=0,"-",(-A5191+'Lineær programmering opg 4'!$M$6)/'Lineær programmering opg 4'!$K$6*-1)</f>
        <v>-</v>
      </c>
      <c r="G5191" s="167" t="str">
        <f>IF('Lineær programmering opg 4'!$D$7=0,"-",((-A5191+'Lineær programmering opg 4'!$M$7)/'Lineær programmering opg 4'!$K$7)*-1)</f>
        <v>-</v>
      </c>
      <c r="H5191" s="167" t="str">
        <f>IF('Lineær programmering opg 4'!$C$8=0,"-",((-A5191+'Lineær programmering opg 4'!$M$8)/'Lineær programmering opg 4'!$K$8)*-1)</f>
        <v>-</v>
      </c>
      <c r="I5191" s="167" t="str">
        <f>IF('Lineær programmering opg 4'!$D$8=0,"-",'Lineær programmering opg 4'!$G$8)</f>
        <v>-</v>
      </c>
      <c r="J5191" s="295">
        <f>A5191*'Lineær programmering opg 4'!$C$11+Datatabel!C5191*'Lineær programmering opg 4'!$D$11</f>
        <v>43556.399999999834</v>
      </c>
      <c r="K5191" s="9">
        <f t="shared" si="407"/>
        <v>0</v>
      </c>
      <c r="L5191" s="9">
        <f t="shared" si="408"/>
        <v>0</v>
      </c>
    </row>
    <row r="5192" spans="1:12" ht="15" x14ac:dyDescent="0.25">
      <c r="A5192" s="167">
        <f t="shared" si="406"/>
        <v>115.46400000001371</v>
      </c>
      <c r="B5192" s="325">
        <f t="shared" si="409"/>
        <v>0.48110000000005715</v>
      </c>
      <c r="C5192" s="167">
        <f t="shared" si="405"/>
        <v>213.40199999998973</v>
      </c>
      <c r="D5192" s="167">
        <f>IF('Lineær programmering opg 4'!$M$4=0,"-",(-A5192+'Lineær programmering opg 4'!$M$4)/'Lineær programmering opg 4'!$K$4*-1)</f>
        <v>249.07199999997258</v>
      </c>
      <c r="E5192" s="167">
        <f>IF('Lineær programmering opg 4'!$M$5=0,"-",(-A5192+'Lineær programmering opg 4'!$M$5)/'Lineær programmering opg 4'!$K$5*-1)</f>
        <v>213.40199999998973</v>
      </c>
      <c r="F5192" s="167" t="str">
        <f>IF('Lineær programmering opg 4'!$E$6=0,"-",(-A5192+'Lineær programmering opg 4'!$M$6)/'Lineær programmering opg 4'!$K$6*-1)</f>
        <v>-</v>
      </c>
      <c r="G5192" s="167" t="str">
        <f>IF('Lineær programmering opg 4'!$D$7=0,"-",((-A5192+'Lineær programmering opg 4'!$M$7)/'Lineær programmering opg 4'!$K$7)*-1)</f>
        <v>-</v>
      </c>
      <c r="H5192" s="167" t="str">
        <f>IF('Lineær programmering opg 4'!$C$8=0,"-",((-A5192+'Lineær programmering opg 4'!$M$8)/'Lineær programmering opg 4'!$K$8)*-1)</f>
        <v>-</v>
      </c>
      <c r="I5192" s="167" t="str">
        <f>IF('Lineær programmering opg 4'!$D$8=0,"-",'Lineær programmering opg 4'!$G$8)</f>
        <v>-</v>
      </c>
      <c r="J5192" s="295">
        <f>A5192*'Lineær programmering opg 4'!$C$11+Datatabel!C5192*'Lineær programmering opg 4'!$D$11</f>
        <v>43556.69999999983</v>
      </c>
      <c r="K5192" s="9">
        <f t="shared" si="407"/>
        <v>0</v>
      </c>
      <c r="L5192" s="9">
        <f t="shared" si="408"/>
        <v>0</v>
      </c>
    </row>
    <row r="5193" spans="1:12" ht="15" x14ac:dyDescent="0.25">
      <c r="A5193" s="167">
        <f t="shared" si="406"/>
        <v>115.44000000001373</v>
      </c>
      <c r="B5193" s="325">
        <f t="shared" si="409"/>
        <v>0.48100000000005716</v>
      </c>
      <c r="C5193" s="167">
        <f t="shared" si="405"/>
        <v>213.41999999998973</v>
      </c>
      <c r="D5193" s="167">
        <f>IF('Lineær programmering opg 4'!$M$4=0,"-",(-A5193+'Lineær programmering opg 4'!$M$4)/'Lineær programmering opg 4'!$K$4*-1)</f>
        <v>249.11999999997255</v>
      </c>
      <c r="E5193" s="167">
        <f>IF('Lineær programmering opg 4'!$M$5=0,"-",(-A5193+'Lineær programmering opg 4'!$M$5)/'Lineær programmering opg 4'!$K$5*-1)</f>
        <v>213.41999999998973</v>
      </c>
      <c r="F5193" s="167" t="str">
        <f>IF('Lineær programmering opg 4'!$E$6=0,"-",(-A5193+'Lineær programmering opg 4'!$M$6)/'Lineær programmering opg 4'!$K$6*-1)</f>
        <v>-</v>
      </c>
      <c r="G5193" s="167" t="str">
        <f>IF('Lineær programmering opg 4'!$D$7=0,"-",((-A5193+'Lineær programmering opg 4'!$M$7)/'Lineær programmering opg 4'!$K$7)*-1)</f>
        <v>-</v>
      </c>
      <c r="H5193" s="167" t="str">
        <f>IF('Lineær programmering opg 4'!$C$8=0,"-",((-A5193+'Lineær programmering opg 4'!$M$8)/'Lineær programmering opg 4'!$K$8)*-1)</f>
        <v>-</v>
      </c>
      <c r="I5193" s="167" t="str">
        <f>IF('Lineær programmering opg 4'!$D$8=0,"-",'Lineær programmering opg 4'!$G$8)</f>
        <v>-</v>
      </c>
      <c r="J5193" s="295">
        <f>A5193*'Lineær programmering opg 4'!$C$11+Datatabel!C5193*'Lineær programmering opg 4'!$D$11</f>
        <v>43556.999999999833</v>
      </c>
      <c r="K5193" s="9">
        <f t="shared" si="407"/>
        <v>0</v>
      </c>
      <c r="L5193" s="9">
        <f t="shared" si="408"/>
        <v>0</v>
      </c>
    </row>
    <row r="5194" spans="1:12" ht="15" x14ac:dyDescent="0.25">
      <c r="A5194" s="167">
        <f t="shared" si="406"/>
        <v>115.41600000001372</v>
      </c>
      <c r="B5194" s="325">
        <f t="shared" si="409"/>
        <v>0.48090000000005717</v>
      </c>
      <c r="C5194" s="167">
        <f t="shared" si="405"/>
        <v>213.43799999998973</v>
      </c>
      <c r="D5194" s="167">
        <f>IF('Lineær programmering opg 4'!$M$4=0,"-",(-A5194+'Lineær programmering opg 4'!$M$4)/'Lineær programmering opg 4'!$K$4*-1)</f>
        <v>249.16799999997255</v>
      </c>
      <c r="E5194" s="167">
        <f>IF('Lineær programmering opg 4'!$M$5=0,"-",(-A5194+'Lineær programmering opg 4'!$M$5)/'Lineær programmering opg 4'!$K$5*-1)</f>
        <v>213.43799999998973</v>
      </c>
      <c r="F5194" s="167" t="str">
        <f>IF('Lineær programmering opg 4'!$E$6=0,"-",(-A5194+'Lineær programmering opg 4'!$M$6)/'Lineær programmering opg 4'!$K$6*-1)</f>
        <v>-</v>
      </c>
      <c r="G5194" s="167" t="str">
        <f>IF('Lineær programmering opg 4'!$D$7=0,"-",((-A5194+'Lineær programmering opg 4'!$M$7)/'Lineær programmering opg 4'!$K$7)*-1)</f>
        <v>-</v>
      </c>
      <c r="H5194" s="167" t="str">
        <f>IF('Lineær programmering opg 4'!$C$8=0,"-",((-A5194+'Lineær programmering opg 4'!$M$8)/'Lineær programmering opg 4'!$K$8)*-1)</f>
        <v>-</v>
      </c>
      <c r="I5194" s="167" t="str">
        <f>IF('Lineær programmering opg 4'!$D$8=0,"-",'Lineær programmering opg 4'!$G$8)</f>
        <v>-</v>
      </c>
      <c r="J5194" s="295">
        <f>A5194*'Lineær programmering opg 4'!$C$11+Datatabel!C5194*'Lineær programmering opg 4'!$D$11</f>
        <v>43557.299999999828</v>
      </c>
      <c r="K5194" s="9">
        <f t="shared" si="407"/>
        <v>0</v>
      </c>
      <c r="L5194" s="9">
        <f t="shared" si="408"/>
        <v>0</v>
      </c>
    </row>
    <row r="5195" spans="1:12" ht="15" x14ac:dyDescent="0.25">
      <c r="A5195" s="167">
        <f t="shared" si="406"/>
        <v>115.39200000001372</v>
      </c>
      <c r="B5195" s="325">
        <f t="shared" si="409"/>
        <v>0.48080000000005718</v>
      </c>
      <c r="C5195" s="167">
        <f t="shared" si="405"/>
        <v>213.45599999998973</v>
      </c>
      <c r="D5195" s="167">
        <f>IF('Lineær programmering opg 4'!$M$4=0,"-",(-A5195+'Lineær programmering opg 4'!$M$4)/'Lineær programmering opg 4'!$K$4*-1)</f>
        <v>249.21599999997255</v>
      </c>
      <c r="E5195" s="167">
        <f>IF('Lineær programmering opg 4'!$M$5=0,"-",(-A5195+'Lineær programmering opg 4'!$M$5)/'Lineær programmering opg 4'!$K$5*-1)</f>
        <v>213.45599999998973</v>
      </c>
      <c r="F5195" s="167" t="str">
        <f>IF('Lineær programmering opg 4'!$E$6=0,"-",(-A5195+'Lineær programmering opg 4'!$M$6)/'Lineær programmering opg 4'!$K$6*-1)</f>
        <v>-</v>
      </c>
      <c r="G5195" s="167" t="str">
        <f>IF('Lineær programmering opg 4'!$D$7=0,"-",((-A5195+'Lineær programmering opg 4'!$M$7)/'Lineær programmering opg 4'!$K$7)*-1)</f>
        <v>-</v>
      </c>
      <c r="H5195" s="167" t="str">
        <f>IF('Lineær programmering opg 4'!$C$8=0,"-",((-A5195+'Lineær programmering opg 4'!$M$8)/'Lineær programmering opg 4'!$K$8)*-1)</f>
        <v>-</v>
      </c>
      <c r="I5195" s="167" t="str">
        <f>IF('Lineær programmering opg 4'!$D$8=0,"-",'Lineær programmering opg 4'!$G$8)</f>
        <v>-</v>
      </c>
      <c r="J5195" s="295">
        <f>A5195*'Lineær programmering opg 4'!$C$11+Datatabel!C5195*'Lineær programmering opg 4'!$D$11</f>
        <v>43557.599999999831</v>
      </c>
      <c r="K5195" s="9">
        <f t="shared" si="407"/>
        <v>0</v>
      </c>
      <c r="L5195" s="9">
        <f t="shared" si="408"/>
        <v>0</v>
      </c>
    </row>
    <row r="5196" spans="1:12" ht="15" x14ac:dyDescent="0.25">
      <c r="A5196" s="167">
        <f t="shared" si="406"/>
        <v>115.36800000001372</v>
      </c>
      <c r="B5196" s="325">
        <f t="shared" si="409"/>
        <v>0.48070000000005719</v>
      </c>
      <c r="C5196" s="167">
        <f t="shared" si="405"/>
        <v>213.47399999998973</v>
      </c>
      <c r="D5196" s="167">
        <f>IF('Lineær programmering opg 4'!$M$4=0,"-",(-A5196+'Lineær programmering opg 4'!$M$4)/'Lineær programmering opg 4'!$K$4*-1)</f>
        <v>249.26399999997255</v>
      </c>
      <c r="E5196" s="167">
        <f>IF('Lineær programmering opg 4'!$M$5=0,"-",(-A5196+'Lineær programmering opg 4'!$M$5)/'Lineær programmering opg 4'!$K$5*-1)</f>
        <v>213.47399999998973</v>
      </c>
      <c r="F5196" s="167" t="str">
        <f>IF('Lineær programmering opg 4'!$E$6=0,"-",(-A5196+'Lineær programmering opg 4'!$M$6)/'Lineær programmering opg 4'!$K$6*-1)</f>
        <v>-</v>
      </c>
      <c r="G5196" s="167" t="str">
        <f>IF('Lineær programmering opg 4'!$D$7=0,"-",((-A5196+'Lineær programmering opg 4'!$M$7)/'Lineær programmering opg 4'!$K$7)*-1)</f>
        <v>-</v>
      </c>
      <c r="H5196" s="167" t="str">
        <f>IF('Lineær programmering opg 4'!$C$8=0,"-",((-A5196+'Lineær programmering opg 4'!$M$8)/'Lineær programmering opg 4'!$K$8)*-1)</f>
        <v>-</v>
      </c>
      <c r="I5196" s="167" t="str">
        <f>IF('Lineær programmering opg 4'!$D$8=0,"-",'Lineær programmering opg 4'!$G$8)</f>
        <v>-</v>
      </c>
      <c r="J5196" s="295">
        <f>A5196*'Lineær programmering opg 4'!$C$11+Datatabel!C5196*'Lineær programmering opg 4'!$D$11</f>
        <v>43557.899999999834</v>
      </c>
      <c r="K5196" s="9">
        <f t="shared" si="407"/>
        <v>0</v>
      </c>
      <c r="L5196" s="9">
        <f t="shared" si="408"/>
        <v>0</v>
      </c>
    </row>
    <row r="5197" spans="1:12" ht="15" x14ac:dyDescent="0.25">
      <c r="A5197" s="167">
        <f t="shared" si="406"/>
        <v>115.34400000001372</v>
      </c>
      <c r="B5197" s="325">
        <f t="shared" si="409"/>
        <v>0.4806000000000572</v>
      </c>
      <c r="C5197" s="167">
        <f t="shared" si="405"/>
        <v>213.49199999998973</v>
      </c>
      <c r="D5197" s="167">
        <f>IF('Lineær programmering opg 4'!$M$4=0,"-",(-A5197+'Lineær programmering opg 4'!$M$4)/'Lineær programmering opg 4'!$K$4*-1)</f>
        <v>249.31199999997256</v>
      </c>
      <c r="E5197" s="167">
        <f>IF('Lineær programmering opg 4'!$M$5=0,"-",(-A5197+'Lineær programmering opg 4'!$M$5)/'Lineær programmering opg 4'!$K$5*-1)</f>
        <v>213.49199999998973</v>
      </c>
      <c r="F5197" s="167" t="str">
        <f>IF('Lineær programmering opg 4'!$E$6=0,"-",(-A5197+'Lineær programmering opg 4'!$M$6)/'Lineær programmering opg 4'!$K$6*-1)</f>
        <v>-</v>
      </c>
      <c r="G5197" s="167" t="str">
        <f>IF('Lineær programmering opg 4'!$D$7=0,"-",((-A5197+'Lineær programmering opg 4'!$M$7)/'Lineær programmering opg 4'!$K$7)*-1)</f>
        <v>-</v>
      </c>
      <c r="H5197" s="167" t="str">
        <f>IF('Lineær programmering opg 4'!$C$8=0,"-",((-A5197+'Lineær programmering opg 4'!$M$8)/'Lineær programmering opg 4'!$K$8)*-1)</f>
        <v>-</v>
      </c>
      <c r="I5197" s="167" t="str">
        <f>IF('Lineær programmering opg 4'!$D$8=0,"-",'Lineær programmering opg 4'!$G$8)</f>
        <v>-</v>
      </c>
      <c r="J5197" s="295">
        <f>A5197*'Lineær programmering opg 4'!$C$11+Datatabel!C5197*'Lineær programmering opg 4'!$D$11</f>
        <v>43558.199999999837</v>
      </c>
      <c r="K5197" s="9">
        <f t="shared" si="407"/>
        <v>0</v>
      </c>
      <c r="L5197" s="9">
        <f t="shared" si="408"/>
        <v>0</v>
      </c>
    </row>
    <row r="5198" spans="1:12" ht="15" x14ac:dyDescent="0.25">
      <c r="A5198" s="167">
        <f t="shared" si="406"/>
        <v>115.32000000001374</v>
      </c>
      <c r="B5198" s="325">
        <f t="shared" si="409"/>
        <v>0.48050000000005721</v>
      </c>
      <c r="C5198" s="167">
        <f t="shared" si="405"/>
        <v>213.5099999999897</v>
      </c>
      <c r="D5198" s="167">
        <f>IF('Lineær programmering opg 4'!$M$4=0,"-",(-A5198+'Lineær programmering opg 4'!$M$4)/'Lineær programmering opg 4'!$K$4*-1)</f>
        <v>249.35999999997253</v>
      </c>
      <c r="E5198" s="167">
        <f>IF('Lineær programmering opg 4'!$M$5=0,"-",(-A5198+'Lineær programmering opg 4'!$M$5)/'Lineær programmering opg 4'!$K$5*-1)</f>
        <v>213.5099999999897</v>
      </c>
      <c r="F5198" s="167" t="str">
        <f>IF('Lineær programmering opg 4'!$E$6=0,"-",(-A5198+'Lineær programmering opg 4'!$M$6)/'Lineær programmering opg 4'!$K$6*-1)</f>
        <v>-</v>
      </c>
      <c r="G5198" s="167" t="str">
        <f>IF('Lineær programmering opg 4'!$D$7=0,"-",((-A5198+'Lineær programmering opg 4'!$M$7)/'Lineær programmering opg 4'!$K$7)*-1)</f>
        <v>-</v>
      </c>
      <c r="H5198" s="167" t="str">
        <f>IF('Lineær programmering opg 4'!$C$8=0,"-",((-A5198+'Lineær programmering opg 4'!$M$8)/'Lineær programmering opg 4'!$K$8)*-1)</f>
        <v>-</v>
      </c>
      <c r="I5198" s="167" t="str">
        <f>IF('Lineær programmering opg 4'!$D$8=0,"-",'Lineær programmering opg 4'!$G$8)</f>
        <v>-</v>
      </c>
      <c r="J5198" s="295">
        <f>A5198*'Lineær programmering opg 4'!$C$11+Datatabel!C5198*'Lineær programmering opg 4'!$D$11</f>
        <v>43558.499999999825</v>
      </c>
      <c r="K5198" s="9">
        <f t="shared" si="407"/>
        <v>0</v>
      </c>
      <c r="L5198" s="9">
        <f t="shared" si="408"/>
        <v>0</v>
      </c>
    </row>
    <row r="5199" spans="1:12" ht="15" x14ac:dyDescent="0.25">
      <c r="A5199" s="167">
        <f t="shared" si="406"/>
        <v>115.29600000001373</v>
      </c>
      <c r="B5199" s="325">
        <f t="shared" si="409"/>
        <v>0.48040000000005723</v>
      </c>
      <c r="C5199" s="167">
        <f t="shared" si="405"/>
        <v>213.5279999999897</v>
      </c>
      <c r="D5199" s="167">
        <f>IF('Lineær programmering opg 4'!$M$4=0,"-",(-A5199+'Lineær programmering opg 4'!$M$4)/'Lineær programmering opg 4'!$K$4*-1)</f>
        <v>249.40799999997253</v>
      </c>
      <c r="E5199" s="167">
        <f>IF('Lineær programmering opg 4'!$M$5=0,"-",(-A5199+'Lineær programmering opg 4'!$M$5)/'Lineær programmering opg 4'!$K$5*-1)</f>
        <v>213.5279999999897</v>
      </c>
      <c r="F5199" s="167" t="str">
        <f>IF('Lineær programmering opg 4'!$E$6=0,"-",(-A5199+'Lineær programmering opg 4'!$M$6)/'Lineær programmering opg 4'!$K$6*-1)</f>
        <v>-</v>
      </c>
      <c r="G5199" s="167" t="str">
        <f>IF('Lineær programmering opg 4'!$D$7=0,"-",((-A5199+'Lineær programmering opg 4'!$M$7)/'Lineær programmering opg 4'!$K$7)*-1)</f>
        <v>-</v>
      </c>
      <c r="H5199" s="167" t="str">
        <f>IF('Lineær programmering opg 4'!$C$8=0,"-",((-A5199+'Lineær programmering opg 4'!$M$8)/'Lineær programmering opg 4'!$K$8)*-1)</f>
        <v>-</v>
      </c>
      <c r="I5199" s="167" t="str">
        <f>IF('Lineær programmering opg 4'!$D$8=0,"-",'Lineær programmering opg 4'!$G$8)</f>
        <v>-</v>
      </c>
      <c r="J5199" s="295">
        <f>A5199*'Lineær programmering opg 4'!$C$11+Datatabel!C5199*'Lineær programmering opg 4'!$D$11</f>
        <v>43558.799999999828</v>
      </c>
      <c r="K5199" s="9">
        <f t="shared" si="407"/>
        <v>0</v>
      </c>
      <c r="L5199" s="9">
        <f t="shared" si="408"/>
        <v>0</v>
      </c>
    </row>
    <row r="5200" spans="1:12" ht="15" x14ac:dyDescent="0.25">
      <c r="A5200" s="167">
        <f t="shared" si="406"/>
        <v>115.27200000001373</v>
      </c>
      <c r="B5200" s="325">
        <f t="shared" si="409"/>
        <v>0.48030000000005724</v>
      </c>
      <c r="C5200" s="167">
        <f t="shared" si="405"/>
        <v>213.5459999999897</v>
      </c>
      <c r="D5200" s="167">
        <f>IF('Lineær programmering opg 4'!$M$4=0,"-",(-A5200+'Lineær programmering opg 4'!$M$4)/'Lineær programmering opg 4'!$K$4*-1)</f>
        <v>249.45599999997253</v>
      </c>
      <c r="E5200" s="167">
        <f>IF('Lineær programmering opg 4'!$M$5=0,"-",(-A5200+'Lineær programmering opg 4'!$M$5)/'Lineær programmering opg 4'!$K$5*-1)</f>
        <v>213.5459999999897</v>
      </c>
      <c r="F5200" s="167" t="str">
        <f>IF('Lineær programmering opg 4'!$E$6=0,"-",(-A5200+'Lineær programmering opg 4'!$M$6)/'Lineær programmering opg 4'!$K$6*-1)</f>
        <v>-</v>
      </c>
      <c r="G5200" s="167" t="str">
        <f>IF('Lineær programmering opg 4'!$D$7=0,"-",((-A5200+'Lineær programmering opg 4'!$M$7)/'Lineær programmering opg 4'!$K$7)*-1)</f>
        <v>-</v>
      </c>
      <c r="H5200" s="167" t="str">
        <f>IF('Lineær programmering opg 4'!$C$8=0,"-",((-A5200+'Lineær programmering opg 4'!$M$8)/'Lineær programmering opg 4'!$K$8)*-1)</f>
        <v>-</v>
      </c>
      <c r="I5200" s="167" t="str">
        <f>IF('Lineær programmering opg 4'!$D$8=0,"-",'Lineær programmering opg 4'!$G$8)</f>
        <v>-</v>
      </c>
      <c r="J5200" s="295">
        <f>A5200*'Lineær programmering opg 4'!$C$11+Datatabel!C5200*'Lineær programmering opg 4'!$D$11</f>
        <v>43559.099999999831</v>
      </c>
      <c r="K5200" s="9">
        <f t="shared" si="407"/>
        <v>0</v>
      </c>
      <c r="L5200" s="9">
        <f t="shared" si="408"/>
        <v>0</v>
      </c>
    </row>
    <row r="5201" spans="1:12" ht="15" x14ac:dyDescent="0.25">
      <c r="A5201" s="167">
        <f t="shared" si="406"/>
        <v>115.24800000001375</v>
      </c>
      <c r="B5201" s="325">
        <f t="shared" si="409"/>
        <v>0.48020000000005725</v>
      </c>
      <c r="C5201" s="167">
        <f t="shared" si="405"/>
        <v>213.5639999999897</v>
      </c>
      <c r="D5201" s="167">
        <f>IF('Lineær programmering opg 4'!$M$4=0,"-",(-A5201+'Lineær programmering opg 4'!$M$4)/'Lineær programmering opg 4'!$K$4*-1)</f>
        <v>249.50399999997251</v>
      </c>
      <c r="E5201" s="167">
        <f>IF('Lineær programmering opg 4'!$M$5=0,"-",(-A5201+'Lineær programmering opg 4'!$M$5)/'Lineær programmering opg 4'!$K$5*-1)</f>
        <v>213.5639999999897</v>
      </c>
      <c r="F5201" s="167" t="str">
        <f>IF('Lineær programmering opg 4'!$E$6=0,"-",(-A5201+'Lineær programmering opg 4'!$M$6)/'Lineær programmering opg 4'!$K$6*-1)</f>
        <v>-</v>
      </c>
      <c r="G5201" s="167" t="str">
        <f>IF('Lineær programmering opg 4'!$D$7=0,"-",((-A5201+'Lineær programmering opg 4'!$M$7)/'Lineær programmering opg 4'!$K$7)*-1)</f>
        <v>-</v>
      </c>
      <c r="H5201" s="167" t="str">
        <f>IF('Lineær programmering opg 4'!$C$8=0,"-",((-A5201+'Lineær programmering opg 4'!$M$8)/'Lineær programmering opg 4'!$K$8)*-1)</f>
        <v>-</v>
      </c>
      <c r="I5201" s="167" t="str">
        <f>IF('Lineær programmering opg 4'!$D$8=0,"-",'Lineær programmering opg 4'!$G$8)</f>
        <v>-</v>
      </c>
      <c r="J5201" s="295">
        <f>A5201*'Lineær programmering opg 4'!$C$11+Datatabel!C5201*'Lineær programmering opg 4'!$D$11</f>
        <v>43559.399999999834</v>
      </c>
      <c r="K5201" s="9">
        <f t="shared" si="407"/>
        <v>0</v>
      </c>
      <c r="L5201" s="9">
        <f t="shared" si="408"/>
        <v>0</v>
      </c>
    </row>
    <row r="5202" spans="1:12" ht="15" x14ac:dyDescent="0.25">
      <c r="A5202" s="167">
        <f t="shared" si="406"/>
        <v>115.22400000001375</v>
      </c>
      <c r="B5202" s="325">
        <f t="shared" si="409"/>
        <v>0.48010000000005726</v>
      </c>
      <c r="C5202" s="167">
        <f t="shared" si="405"/>
        <v>213.5819999999897</v>
      </c>
      <c r="D5202" s="167">
        <f>IF('Lineær programmering opg 4'!$M$4=0,"-",(-A5202+'Lineær programmering opg 4'!$M$4)/'Lineær programmering opg 4'!$K$4*-1)</f>
        <v>249.55199999997251</v>
      </c>
      <c r="E5202" s="167">
        <f>IF('Lineær programmering opg 4'!$M$5=0,"-",(-A5202+'Lineær programmering opg 4'!$M$5)/'Lineær programmering opg 4'!$K$5*-1)</f>
        <v>213.5819999999897</v>
      </c>
      <c r="F5202" s="167" t="str">
        <f>IF('Lineær programmering opg 4'!$E$6=0,"-",(-A5202+'Lineær programmering opg 4'!$M$6)/'Lineær programmering opg 4'!$K$6*-1)</f>
        <v>-</v>
      </c>
      <c r="G5202" s="167" t="str">
        <f>IF('Lineær programmering opg 4'!$D$7=0,"-",((-A5202+'Lineær programmering opg 4'!$M$7)/'Lineær programmering opg 4'!$K$7)*-1)</f>
        <v>-</v>
      </c>
      <c r="H5202" s="167" t="str">
        <f>IF('Lineær programmering opg 4'!$C$8=0,"-",((-A5202+'Lineær programmering opg 4'!$M$8)/'Lineær programmering opg 4'!$K$8)*-1)</f>
        <v>-</v>
      </c>
      <c r="I5202" s="167" t="str">
        <f>IF('Lineær programmering opg 4'!$D$8=0,"-",'Lineær programmering opg 4'!$G$8)</f>
        <v>-</v>
      </c>
      <c r="J5202" s="295">
        <f>A5202*'Lineær programmering opg 4'!$C$11+Datatabel!C5202*'Lineær programmering opg 4'!$D$11</f>
        <v>43559.69999999983</v>
      </c>
      <c r="K5202" s="9">
        <f t="shared" si="407"/>
        <v>0</v>
      </c>
      <c r="L5202" s="9">
        <f t="shared" si="408"/>
        <v>0</v>
      </c>
    </row>
    <row r="5203" spans="1:12" ht="15" x14ac:dyDescent="0.25">
      <c r="A5203" s="167">
        <f t="shared" si="406"/>
        <v>115.20000000001374</v>
      </c>
      <c r="B5203" s="325">
        <f t="shared" si="409"/>
        <v>0.48000000000005727</v>
      </c>
      <c r="C5203" s="167">
        <f t="shared" si="405"/>
        <v>213.59999999998971</v>
      </c>
      <c r="D5203" s="167">
        <f>IF('Lineær programmering opg 4'!$M$4=0,"-",(-A5203+'Lineær programmering opg 4'!$M$4)/'Lineær programmering opg 4'!$K$4*-1)</f>
        <v>249.59999999997251</v>
      </c>
      <c r="E5203" s="167">
        <f>IF('Lineær programmering opg 4'!$M$5=0,"-",(-A5203+'Lineær programmering opg 4'!$M$5)/'Lineær programmering opg 4'!$K$5*-1)</f>
        <v>213.59999999998971</v>
      </c>
      <c r="F5203" s="167" t="str">
        <f>IF('Lineær programmering opg 4'!$E$6=0,"-",(-A5203+'Lineær programmering opg 4'!$M$6)/'Lineær programmering opg 4'!$K$6*-1)</f>
        <v>-</v>
      </c>
      <c r="G5203" s="167" t="str">
        <f>IF('Lineær programmering opg 4'!$D$7=0,"-",((-A5203+'Lineær programmering opg 4'!$M$7)/'Lineær programmering opg 4'!$K$7)*-1)</f>
        <v>-</v>
      </c>
      <c r="H5203" s="167" t="str">
        <f>IF('Lineær programmering opg 4'!$C$8=0,"-",((-A5203+'Lineær programmering opg 4'!$M$8)/'Lineær programmering opg 4'!$K$8)*-1)</f>
        <v>-</v>
      </c>
      <c r="I5203" s="167" t="str">
        <f>IF('Lineær programmering opg 4'!$D$8=0,"-",'Lineær programmering opg 4'!$G$8)</f>
        <v>-</v>
      </c>
      <c r="J5203" s="295">
        <f>A5203*'Lineær programmering opg 4'!$C$11+Datatabel!C5203*'Lineær programmering opg 4'!$D$11</f>
        <v>43559.999999999833</v>
      </c>
      <c r="K5203" s="9">
        <f t="shared" si="407"/>
        <v>0</v>
      </c>
      <c r="L5203" s="9">
        <f t="shared" si="408"/>
        <v>0</v>
      </c>
    </row>
    <row r="5204" spans="1:12" ht="15" x14ac:dyDescent="0.25">
      <c r="A5204" s="167">
        <f t="shared" si="406"/>
        <v>115.17600000001374</v>
      </c>
      <c r="B5204" s="325">
        <f t="shared" si="409"/>
        <v>0.47990000000005728</v>
      </c>
      <c r="C5204" s="167">
        <f t="shared" si="405"/>
        <v>213.61799999998971</v>
      </c>
      <c r="D5204" s="167">
        <f>IF('Lineær programmering opg 4'!$M$4=0,"-",(-A5204+'Lineær programmering opg 4'!$M$4)/'Lineær programmering opg 4'!$K$4*-1)</f>
        <v>249.64799999997251</v>
      </c>
      <c r="E5204" s="167">
        <f>IF('Lineær programmering opg 4'!$M$5=0,"-",(-A5204+'Lineær programmering opg 4'!$M$5)/'Lineær programmering opg 4'!$K$5*-1)</f>
        <v>213.61799999998971</v>
      </c>
      <c r="F5204" s="167" t="str">
        <f>IF('Lineær programmering opg 4'!$E$6=0,"-",(-A5204+'Lineær programmering opg 4'!$M$6)/'Lineær programmering opg 4'!$K$6*-1)</f>
        <v>-</v>
      </c>
      <c r="G5204" s="167" t="str">
        <f>IF('Lineær programmering opg 4'!$D$7=0,"-",((-A5204+'Lineær programmering opg 4'!$M$7)/'Lineær programmering opg 4'!$K$7)*-1)</f>
        <v>-</v>
      </c>
      <c r="H5204" s="167" t="str">
        <f>IF('Lineær programmering opg 4'!$C$8=0,"-",((-A5204+'Lineær programmering opg 4'!$M$8)/'Lineær programmering opg 4'!$K$8)*-1)</f>
        <v>-</v>
      </c>
      <c r="I5204" s="167" t="str">
        <f>IF('Lineær programmering opg 4'!$D$8=0,"-",'Lineær programmering opg 4'!$G$8)</f>
        <v>-</v>
      </c>
      <c r="J5204" s="295">
        <f>A5204*'Lineær programmering opg 4'!$C$11+Datatabel!C5204*'Lineær programmering opg 4'!$D$11</f>
        <v>43560.299999999828</v>
      </c>
      <c r="K5204" s="9">
        <f t="shared" si="407"/>
        <v>0</v>
      </c>
      <c r="L5204" s="9">
        <f t="shared" si="408"/>
        <v>0</v>
      </c>
    </row>
    <row r="5205" spans="1:12" ht="15" x14ac:dyDescent="0.25">
      <c r="A5205" s="167">
        <f t="shared" si="406"/>
        <v>115.15200000001374</v>
      </c>
      <c r="B5205" s="325">
        <f t="shared" si="409"/>
        <v>0.47980000000005729</v>
      </c>
      <c r="C5205" s="167">
        <f t="shared" si="405"/>
        <v>213.63599999998971</v>
      </c>
      <c r="D5205" s="167">
        <f>IF('Lineær programmering opg 4'!$M$4=0,"-",(-A5205+'Lineær programmering opg 4'!$M$4)/'Lineær programmering opg 4'!$K$4*-1)</f>
        <v>249.69599999997251</v>
      </c>
      <c r="E5205" s="167">
        <f>IF('Lineær programmering opg 4'!$M$5=0,"-",(-A5205+'Lineær programmering opg 4'!$M$5)/'Lineær programmering opg 4'!$K$5*-1)</f>
        <v>213.63599999998971</v>
      </c>
      <c r="F5205" s="167" t="str">
        <f>IF('Lineær programmering opg 4'!$E$6=0,"-",(-A5205+'Lineær programmering opg 4'!$M$6)/'Lineær programmering opg 4'!$K$6*-1)</f>
        <v>-</v>
      </c>
      <c r="G5205" s="167" t="str">
        <f>IF('Lineær programmering opg 4'!$D$7=0,"-",((-A5205+'Lineær programmering opg 4'!$M$7)/'Lineær programmering opg 4'!$K$7)*-1)</f>
        <v>-</v>
      </c>
      <c r="H5205" s="167" t="str">
        <f>IF('Lineær programmering opg 4'!$C$8=0,"-",((-A5205+'Lineær programmering opg 4'!$M$8)/'Lineær programmering opg 4'!$K$8)*-1)</f>
        <v>-</v>
      </c>
      <c r="I5205" s="167" t="str">
        <f>IF('Lineær programmering opg 4'!$D$8=0,"-",'Lineær programmering opg 4'!$G$8)</f>
        <v>-</v>
      </c>
      <c r="J5205" s="295">
        <f>A5205*'Lineær programmering opg 4'!$C$11+Datatabel!C5205*'Lineær programmering opg 4'!$D$11</f>
        <v>43560.599999999831</v>
      </c>
      <c r="K5205" s="9">
        <f t="shared" si="407"/>
        <v>0</v>
      </c>
      <c r="L5205" s="9">
        <f t="shared" si="408"/>
        <v>0</v>
      </c>
    </row>
    <row r="5206" spans="1:12" ht="15" x14ac:dyDescent="0.25">
      <c r="A5206" s="167">
        <f t="shared" si="406"/>
        <v>115.12800000001376</v>
      </c>
      <c r="B5206" s="325">
        <f t="shared" si="409"/>
        <v>0.4797000000000573</v>
      </c>
      <c r="C5206" s="167">
        <f t="shared" si="405"/>
        <v>213.65399999998971</v>
      </c>
      <c r="D5206" s="167">
        <f>IF('Lineær programmering opg 4'!$M$4=0,"-",(-A5206+'Lineær programmering opg 4'!$M$4)/'Lineær programmering opg 4'!$K$4*-1)</f>
        <v>249.74399999997249</v>
      </c>
      <c r="E5206" s="167">
        <f>IF('Lineær programmering opg 4'!$M$5=0,"-",(-A5206+'Lineær programmering opg 4'!$M$5)/'Lineær programmering opg 4'!$K$5*-1)</f>
        <v>213.65399999998971</v>
      </c>
      <c r="F5206" s="167" t="str">
        <f>IF('Lineær programmering opg 4'!$E$6=0,"-",(-A5206+'Lineær programmering opg 4'!$M$6)/'Lineær programmering opg 4'!$K$6*-1)</f>
        <v>-</v>
      </c>
      <c r="G5206" s="167" t="str">
        <f>IF('Lineær programmering opg 4'!$D$7=0,"-",((-A5206+'Lineær programmering opg 4'!$M$7)/'Lineær programmering opg 4'!$K$7)*-1)</f>
        <v>-</v>
      </c>
      <c r="H5206" s="167" t="str">
        <f>IF('Lineær programmering opg 4'!$C$8=0,"-",((-A5206+'Lineær programmering opg 4'!$M$8)/'Lineær programmering opg 4'!$K$8)*-1)</f>
        <v>-</v>
      </c>
      <c r="I5206" s="167" t="str">
        <f>IF('Lineær programmering opg 4'!$D$8=0,"-",'Lineær programmering opg 4'!$G$8)</f>
        <v>-</v>
      </c>
      <c r="J5206" s="295">
        <f>A5206*'Lineær programmering opg 4'!$C$11+Datatabel!C5206*'Lineær programmering opg 4'!$D$11</f>
        <v>43560.899999999834</v>
      </c>
      <c r="K5206" s="9">
        <f t="shared" si="407"/>
        <v>0</v>
      </c>
      <c r="L5206" s="9">
        <f t="shared" si="408"/>
        <v>0</v>
      </c>
    </row>
    <row r="5207" spans="1:12" ht="15" x14ac:dyDescent="0.25">
      <c r="A5207" s="167">
        <f t="shared" si="406"/>
        <v>115.10400000001376</v>
      </c>
      <c r="B5207" s="325">
        <f t="shared" si="409"/>
        <v>0.47960000000005731</v>
      </c>
      <c r="C5207" s="167">
        <f t="shared" si="405"/>
        <v>213.67199999998971</v>
      </c>
      <c r="D5207" s="167">
        <f>IF('Lineær programmering opg 4'!$M$4=0,"-",(-A5207+'Lineær programmering opg 4'!$M$4)/'Lineær programmering opg 4'!$K$4*-1)</f>
        <v>249.79199999997249</v>
      </c>
      <c r="E5207" s="167">
        <f>IF('Lineær programmering opg 4'!$M$5=0,"-",(-A5207+'Lineær programmering opg 4'!$M$5)/'Lineær programmering opg 4'!$K$5*-1)</f>
        <v>213.67199999998971</v>
      </c>
      <c r="F5207" s="167" t="str">
        <f>IF('Lineær programmering opg 4'!$E$6=0,"-",(-A5207+'Lineær programmering opg 4'!$M$6)/'Lineær programmering opg 4'!$K$6*-1)</f>
        <v>-</v>
      </c>
      <c r="G5207" s="167" t="str">
        <f>IF('Lineær programmering opg 4'!$D$7=0,"-",((-A5207+'Lineær programmering opg 4'!$M$7)/'Lineær programmering opg 4'!$K$7)*-1)</f>
        <v>-</v>
      </c>
      <c r="H5207" s="167" t="str">
        <f>IF('Lineær programmering opg 4'!$C$8=0,"-",((-A5207+'Lineær programmering opg 4'!$M$8)/'Lineær programmering opg 4'!$K$8)*-1)</f>
        <v>-</v>
      </c>
      <c r="I5207" s="167" t="str">
        <f>IF('Lineær programmering opg 4'!$D$8=0,"-",'Lineær programmering opg 4'!$G$8)</f>
        <v>-</v>
      </c>
      <c r="J5207" s="295">
        <f>A5207*'Lineær programmering opg 4'!$C$11+Datatabel!C5207*'Lineær programmering opg 4'!$D$11</f>
        <v>43561.19999999983</v>
      </c>
      <c r="K5207" s="9">
        <f t="shared" si="407"/>
        <v>0</v>
      </c>
      <c r="L5207" s="9">
        <f t="shared" si="408"/>
        <v>0</v>
      </c>
    </row>
    <row r="5208" spans="1:12" ht="15" x14ac:dyDescent="0.25">
      <c r="A5208" s="167">
        <f t="shared" si="406"/>
        <v>115.08000000001375</v>
      </c>
      <c r="B5208" s="325">
        <f t="shared" si="409"/>
        <v>0.47950000000005732</v>
      </c>
      <c r="C5208" s="167">
        <f t="shared" si="405"/>
        <v>213.68999999998971</v>
      </c>
      <c r="D5208" s="167">
        <f>IF('Lineær programmering opg 4'!$M$4=0,"-",(-A5208+'Lineær programmering opg 4'!$M$4)/'Lineær programmering opg 4'!$K$4*-1)</f>
        <v>249.83999999997249</v>
      </c>
      <c r="E5208" s="167">
        <f>IF('Lineær programmering opg 4'!$M$5=0,"-",(-A5208+'Lineær programmering opg 4'!$M$5)/'Lineær programmering opg 4'!$K$5*-1)</f>
        <v>213.68999999998971</v>
      </c>
      <c r="F5208" s="167" t="str">
        <f>IF('Lineær programmering opg 4'!$E$6=0,"-",(-A5208+'Lineær programmering opg 4'!$M$6)/'Lineær programmering opg 4'!$K$6*-1)</f>
        <v>-</v>
      </c>
      <c r="G5208" s="167" t="str">
        <f>IF('Lineær programmering opg 4'!$D$7=0,"-",((-A5208+'Lineær programmering opg 4'!$M$7)/'Lineær programmering opg 4'!$K$7)*-1)</f>
        <v>-</v>
      </c>
      <c r="H5208" s="167" t="str">
        <f>IF('Lineær programmering opg 4'!$C$8=0,"-",((-A5208+'Lineær programmering opg 4'!$M$8)/'Lineær programmering opg 4'!$K$8)*-1)</f>
        <v>-</v>
      </c>
      <c r="I5208" s="167" t="str">
        <f>IF('Lineær programmering opg 4'!$D$8=0,"-",'Lineær programmering opg 4'!$G$8)</f>
        <v>-</v>
      </c>
      <c r="J5208" s="295">
        <f>A5208*'Lineær programmering opg 4'!$C$11+Datatabel!C5208*'Lineær programmering opg 4'!$D$11</f>
        <v>43561.499999999833</v>
      </c>
      <c r="K5208" s="9">
        <f t="shared" si="407"/>
        <v>0</v>
      </c>
      <c r="L5208" s="9">
        <f t="shared" si="408"/>
        <v>0</v>
      </c>
    </row>
    <row r="5209" spans="1:12" ht="15" x14ac:dyDescent="0.25">
      <c r="A5209" s="167">
        <f t="shared" si="406"/>
        <v>115.05600000001377</v>
      </c>
      <c r="B5209" s="325">
        <f t="shared" si="409"/>
        <v>0.47940000000005734</v>
      </c>
      <c r="C5209" s="167">
        <f t="shared" si="405"/>
        <v>213.70799999998965</v>
      </c>
      <c r="D5209" s="167">
        <f>IF('Lineær programmering opg 4'!$M$4=0,"-",(-A5209+'Lineær programmering opg 4'!$M$4)/'Lineær programmering opg 4'!$K$4*-1)</f>
        <v>249.88799999997246</v>
      </c>
      <c r="E5209" s="167">
        <f>IF('Lineær programmering opg 4'!$M$5=0,"-",(-A5209+'Lineær programmering opg 4'!$M$5)/'Lineær programmering opg 4'!$K$5*-1)</f>
        <v>213.70799999998965</v>
      </c>
      <c r="F5209" s="167" t="str">
        <f>IF('Lineær programmering opg 4'!$E$6=0,"-",(-A5209+'Lineær programmering opg 4'!$M$6)/'Lineær programmering opg 4'!$K$6*-1)</f>
        <v>-</v>
      </c>
      <c r="G5209" s="167" t="str">
        <f>IF('Lineær programmering opg 4'!$D$7=0,"-",((-A5209+'Lineær programmering opg 4'!$M$7)/'Lineær programmering opg 4'!$K$7)*-1)</f>
        <v>-</v>
      </c>
      <c r="H5209" s="167" t="str">
        <f>IF('Lineær programmering opg 4'!$C$8=0,"-",((-A5209+'Lineær programmering opg 4'!$M$8)/'Lineær programmering opg 4'!$K$8)*-1)</f>
        <v>-</v>
      </c>
      <c r="I5209" s="167" t="str">
        <f>IF('Lineær programmering opg 4'!$D$8=0,"-",'Lineær programmering opg 4'!$G$8)</f>
        <v>-</v>
      </c>
      <c r="J5209" s="295">
        <f>A5209*'Lineær programmering opg 4'!$C$11+Datatabel!C5209*'Lineær programmering opg 4'!$D$11</f>
        <v>43561.799999999828</v>
      </c>
      <c r="K5209" s="9">
        <f t="shared" si="407"/>
        <v>0</v>
      </c>
      <c r="L5209" s="9">
        <f t="shared" si="408"/>
        <v>0</v>
      </c>
    </row>
    <row r="5210" spans="1:12" ht="15" x14ac:dyDescent="0.25">
      <c r="A5210" s="167">
        <f t="shared" si="406"/>
        <v>115.03200000001377</v>
      </c>
      <c r="B5210" s="325">
        <f t="shared" si="409"/>
        <v>0.47930000000005735</v>
      </c>
      <c r="C5210" s="167">
        <f t="shared" si="405"/>
        <v>213.72599999998965</v>
      </c>
      <c r="D5210" s="167">
        <f>IF('Lineær programmering opg 4'!$M$4=0,"-",(-A5210+'Lineær programmering opg 4'!$M$4)/'Lineær programmering opg 4'!$K$4*-1)</f>
        <v>249.93599999997247</v>
      </c>
      <c r="E5210" s="167">
        <f>IF('Lineær programmering opg 4'!$M$5=0,"-",(-A5210+'Lineær programmering opg 4'!$M$5)/'Lineær programmering opg 4'!$K$5*-1)</f>
        <v>213.72599999998965</v>
      </c>
      <c r="F5210" s="167" t="str">
        <f>IF('Lineær programmering opg 4'!$E$6=0,"-",(-A5210+'Lineær programmering opg 4'!$M$6)/'Lineær programmering opg 4'!$K$6*-1)</f>
        <v>-</v>
      </c>
      <c r="G5210" s="167" t="str">
        <f>IF('Lineær programmering opg 4'!$D$7=0,"-",((-A5210+'Lineær programmering opg 4'!$M$7)/'Lineær programmering opg 4'!$K$7)*-1)</f>
        <v>-</v>
      </c>
      <c r="H5210" s="167" t="str">
        <f>IF('Lineær programmering opg 4'!$C$8=0,"-",((-A5210+'Lineær programmering opg 4'!$M$8)/'Lineær programmering opg 4'!$K$8)*-1)</f>
        <v>-</v>
      </c>
      <c r="I5210" s="167" t="str">
        <f>IF('Lineær programmering opg 4'!$D$8=0,"-",'Lineær programmering opg 4'!$G$8)</f>
        <v>-</v>
      </c>
      <c r="J5210" s="295">
        <f>A5210*'Lineær programmering opg 4'!$C$11+Datatabel!C5210*'Lineær programmering opg 4'!$D$11</f>
        <v>43562.099999999824</v>
      </c>
      <c r="K5210" s="9">
        <f t="shared" si="407"/>
        <v>0</v>
      </c>
      <c r="L5210" s="9">
        <f t="shared" si="408"/>
        <v>0</v>
      </c>
    </row>
    <row r="5211" spans="1:12" ht="15" x14ac:dyDescent="0.25">
      <c r="A5211" s="167">
        <f t="shared" si="406"/>
        <v>115.00800000001377</v>
      </c>
      <c r="B5211" s="325">
        <f t="shared" si="409"/>
        <v>0.47920000000005736</v>
      </c>
      <c r="C5211" s="167">
        <f t="shared" si="405"/>
        <v>213.74399999998965</v>
      </c>
      <c r="D5211" s="167">
        <f>IF('Lineær programmering opg 4'!$M$4=0,"-",(-A5211+'Lineær programmering opg 4'!$M$4)/'Lineær programmering opg 4'!$K$4*-1)</f>
        <v>249.98399999997247</v>
      </c>
      <c r="E5211" s="167">
        <f>IF('Lineær programmering opg 4'!$M$5=0,"-",(-A5211+'Lineær programmering opg 4'!$M$5)/'Lineær programmering opg 4'!$K$5*-1)</f>
        <v>213.74399999998965</v>
      </c>
      <c r="F5211" s="167" t="str">
        <f>IF('Lineær programmering opg 4'!$E$6=0,"-",(-A5211+'Lineær programmering opg 4'!$M$6)/'Lineær programmering opg 4'!$K$6*-1)</f>
        <v>-</v>
      </c>
      <c r="G5211" s="167" t="str">
        <f>IF('Lineær programmering opg 4'!$D$7=0,"-",((-A5211+'Lineær programmering opg 4'!$M$7)/'Lineær programmering opg 4'!$K$7)*-1)</f>
        <v>-</v>
      </c>
      <c r="H5211" s="167" t="str">
        <f>IF('Lineær programmering opg 4'!$C$8=0,"-",((-A5211+'Lineær programmering opg 4'!$M$8)/'Lineær programmering opg 4'!$K$8)*-1)</f>
        <v>-</v>
      </c>
      <c r="I5211" s="167" t="str">
        <f>IF('Lineær programmering opg 4'!$D$8=0,"-",'Lineær programmering opg 4'!$G$8)</f>
        <v>-</v>
      </c>
      <c r="J5211" s="295">
        <f>A5211*'Lineær programmering opg 4'!$C$11+Datatabel!C5211*'Lineær programmering opg 4'!$D$11</f>
        <v>43562.399999999827</v>
      </c>
      <c r="K5211" s="9">
        <f t="shared" si="407"/>
        <v>0</v>
      </c>
      <c r="L5211" s="9">
        <f t="shared" si="408"/>
        <v>0</v>
      </c>
    </row>
    <row r="5212" spans="1:12" ht="15" x14ac:dyDescent="0.25">
      <c r="A5212" s="167">
        <f t="shared" si="406"/>
        <v>114.98400000001376</v>
      </c>
      <c r="B5212" s="325">
        <f t="shared" si="409"/>
        <v>0.47910000000005737</v>
      </c>
      <c r="C5212" s="167">
        <f t="shared" si="405"/>
        <v>213.76199999998965</v>
      </c>
      <c r="D5212" s="167">
        <f>IF('Lineær programmering opg 4'!$M$4=0,"-",(-A5212+'Lineær programmering opg 4'!$M$4)/'Lineær programmering opg 4'!$K$4*-1)</f>
        <v>250.03199999997247</v>
      </c>
      <c r="E5212" s="167">
        <f>IF('Lineær programmering opg 4'!$M$5=0,"-",(-A5212+'Lineær programmering opg 4'!$M$5)/'Lineær programmering opg 4'!$K$5*-1)</f>
        <v>213.76199999998965</v>
      </c>
      <c r="F5212" s="167" t="str">
        <f>IF('Lineær programmering opg 4'!$E$6=0,"-",(-A5212+'Lineær programmering opg 4'!$M$6)/'Lineær programmering opg 4'!$K$6*-1)</f>
        <v>-</v>
      </c>
      <c r="G5212" s="167" t="str">
        <f>IF('Lineær programmering opg 4'!$D$7=0,"-",((-A5212+'Lineær programmering opg 4'!$M$7)/'Lineær programmering opg 4'!$K$7)*-1)</f>
        <v>-</v>
      </c>
      <c r="H5212" s="167" t="str">
        <f>IF('Lineær programmering opg 4'!$C$8=0,"-",((-A5212+'Lineær programmering opg 4'!$M$8)/'Lineær programmering opg 4'!$K$8)*-1)</f>
        <v>-</v>
      </c>
      <c r="I5212" s="167" t="str">
        <f>IF('Lineær programmering opg 4'!$D$8=0,"-",'Lineær programmering opg 4'!$G$8)</f>
        <v>-</v>
      </c>
      <c r="J5212" s="295">
        <f>A5212*'Lineær programmering opg 4'!$C$11+Datatabel!C5212*'Lineær programmering opg 4'!$D$11</f>
        <v>43562.699999999822</v>
      </c>
      <c r="K5212" s="9">
        <f t="shared" si="407"/>
        <v>0</v>
      </c>
      <c r="L5212" s="9">
        <f t="shared" si="408"/>
        <v>0</v>
      </c>
    </row>
    <row r="5213" spans="1:12" ht="15" x14ac:dyDescent="0.25">
      <c r="A5213" s="167">
        <f t="shared" si="406"/>
        <v>114.96000000001376</v>
      </c>
      <c r="B5213" s="325">
        <f t="shared" si="409"/>
        <v>0.47900000000005738</v>
      </c>
      <c r="C5213" s="167">
        <f t="shared" si="405"/>
        <v>213.77999999998966</v>
      </c>
      <c r="D5213" s="167">
        <f>IF('Lineær programmering opg 4'!$M$4=0,"-",(-A5213+'Lineær programmering opg 4'!$M$4)/'Lineær programmering opg 4'!$K$4*-1)</f>
        <v>250.07999999997247</v>
      </c>
      <c r="E5213" s="167">
        <f>IF('Lineær programmering opg 4'!$M$5=0,"-",(-A5213+'Lineær programmering opg 4'!$M$5)/'Lineær programmering opg 4'!$K$5*-1)</f>
        <v>213.77999999998966</v>
      </c>
      <c r="F5213" s="167" t="str">
        <f>IF('Lineær programmering opg 4'!$E$6=0,"-",(-A5213+'Lineær programmering opg 4'!$M$6)/'Lineær programmering opg 4'!$K$6*-1)</f>
        <v>-</v>
      </c>
      <c r="G5213" s="167" t="str">
        <f>IF('Lineær programmering opg 4'!$D$7=0,"-",((-A5213+'Lineær programmering opg 4'!$M$7)/'Lineær programmering opg 4'!$K$7)*-1)</f>
        <v>-</v>
      </c>
      <c r="H5213" s="167" t="str">
        <f>IF('Lineær programmering opg 4'!$C$8=0,"-",((-A5213+'Lineær programmering opg 4'!$M$8)/'Lineær programmering opg 4'!$K$8)*-1)</f>
        <v>-</v>
      </c>
      <c r="I5213" s="167" t="str">
        <f>IF('Lineær programmering opg 4'!$D$8=0,"-",'Lineær programmering opg 4'!$G$8)</f>
        <v>-</v>
      </c>
      <c r="J5213" s="295">
        <f>A5213*'Lineær programmering opg 4'!$C$11+Datatabel!C5213*'Lineær programmering opg 4'!$D$11</f>
        <v>43562.999999999825</v>
      </c>
      <c r="K5213" s="9">
        <f t="shared" si="407"/>
        <v>0</v>
      </c>
      <c r="L5213" s="9">
        <f t="shared" si="408"/>
        <v>0</v>
      </c>
    </row>
    <row r="5214" spans="1:12" ht="15" x14ac:dyDescent="0.25">
      <c r="A5214" s="167">
        <f t="shared" si="406"/>
        <v>114.93600000001378</v>
      </c>
      <c r="B5214" s="325">
        <f t="shared" si="409"/>
        <v>0.47890000000005739</v>
      </c>
      <c r="C5214" s="167">
        <f t="shared" si="405"/>
        <v>213.79799999998966</v>
      </c>
      <c r="D5214" s="167">
        <f>IF('Lineær programmering opg 4'!$M$4=0,"-",(-A5214+'Lineær programmering opg 4'!$M$4)/'Lineær programmering opg 4'!$K$4*-1)</f>
        <v>250.12799999997245</v>
      </c>
      <c r="E5214" s="167">
        <f>IF('Lineær programmering opg 4'!$M$5=0,"-",(-A5214+'Lineær programmering opg 4'!$M$5)/'Lineær programmering opg 4'!$K$5*-1)</f>
        <v>213.79799999998966</v>
      </c>
      <c r="F5214" s="167" t="str">
        <f>IF('Lineær programmering opg 4'!$E$6=0,"-",(-A5214+'Lineær programmering opg 4'!$M$6)/'Lineær programmering opg 4'!$K$6*-1)</f>
        <v>-</v>
      </c>
      <c r="G5214" s="167" t="str">
        <f>IF('Lineær programmering opg 4'!$D$7=0,"-",((-A5214+'Lineær programmering opg 4'!$M$7)/'Lineær programmering opg 4'!$K$7)*-1)</f>
        <v>-</v>
      </c>
      <c r="H5214" s="167" t="str">
        <f>IF('Lineær programmering opg 4'!$C$8=0,"-",((-A5214+'Lineær programmering opg 4'!$M$8)/'Lineær programmering opg 4'!$K$8)*-1)</f>
        <v>-</v>
      </c>
      <c r="I5214" s="167" t="str">
        <f>IF('Lineær programmering opg 4'!$D$8=0,"-",'Lineær programmering opg 4'!$G$8)</f>
        <v>-</v>
      </c>
      <c r="J5214" s="295">
        <f>A5214*'Lineær programmering opg 4'!$C$11+Datatabel!C5214*'Lineær programmering opg 4'!$D$11</f>
        <v>43563.299999999828</v>
      </c>
      <c r="K5214" s="9">
        <f t="shared" si="407"/>
        <v>0</v>
      </c>
      <c r="L5214" s="9">
        <f t="shared" si="408"/>
        <v>0</v>
      </c>
    </row>
    <row r="5215" spans="1:12" ht="15" x14ac:dyDescent="0.25">
      <c r="A5215" s="167">
        <f t="shared" si="406"/>
        <v>114.91200000001378</v>
      </c>
      <c r="B5215" s="325">
        <f t="shared" si="409"/>
        <v>0.4788000000000574</v>
      </c>
      <c r="C5215" s="167">
        <f t="shared" si="405"/>
        <v>213.81599999998966</v>
      </c>
      <c r="D5215" s="167">
        <f>IF('Lineær programmering opg 4'!$M$4=0,"-",(-A5215+'Lineær programmering opg 4'!$M$4)/'Lineær programmering opg 4'!$K$4*-1)</f>
        <v>250.17599999997245</v>
      </c>
      <c r="E5215" s="167">
        <f>IF('Lineær programmering opg 4'!$M$5=0,"-",(-A5215+'Lineær programmering opg 4'!$M$5)/'Lineær programmering opg 4'!$K$5*-1)</f>
        <v>213.81599999998966</v>
      </c>
      <c r="F5215" s="167" t="str">
        <f>IF('Lineær programmering opg 4'!$E$6=0,"-",(-A5215+'Lineær programmering opg 4'!$M$6)/'Lineær programmering opg 4'!$K$6*-1)</f>
        <v>-</v>
      </c>
      <c r="G5215" s="167" t="str">
        <f>IF('Lineær programmering opg 4'!$D$7=0,"-",((-A5215+'Lineær programmering opg 4'!$M$7)/'Lineær programmering opg 4'!$K$7)*-1)</f>
        <v>-</v>
      </c>
      <c r="H5215" s="167" t="str">
        <f>IF('Lineær programmering opg 4'!$C$8=0,"-",((-A5215+'Lineær programmering opg 4'!$M$8)/'Lineær programmering opg 4'!$K$8)*-1)</f>
        <v>-</v>
      </c>
      <c r="I5215" s="167" t="str">
        <f>IF('Lineær programmering opg 4'!$D$8=0,"-",'Lineær programmering opg 4'!$G$8)</f>
        <v>-</v>
      </c>
      <c r="J5215" s="295">
        <f>A5215*'Lineær programmering opg 4'!$C$11+Datatabel!C5215*'Lineær programmering opg 4'!$D$11</f>
        <v>43563.599999999824</v>
      </c>
      <c r="K5215" s="9">
        <f t="shared" si="407"/>
        <v>0</v>
      </c>
      <c r="L5215" s="9">
        <f t="shared" si="408"/>
        <v>0</v>
      </c>
    </row>
    <row r="5216" spans="1:12" ht="15" x14ac:dyDescent="0.25">
      <c r="A5216" s="167">
        <f t="shared" si="406"/>
        <v>114.88800000001378</v>
      </c>
      <c r="B5216" s="325">
        <f t="shared" si="409"/>
        <v>0.47870000000005741</v>
      </c>
      <c r="C5216" s="167">
        <f t="shared" si="405"/>
        <v>213.83399999998966</v>
      </c>
      <c r="D5216" s="167">
        <f>IF('Lineær programmering opg 4'!$M$4=0,"-",(-A5216+'Lineær programmering opg 4'!$M$4)/'Lineær programmering opg 4'!$K$4*-1)</f>
        <v>250.22399999997245</v>
      </c>
      <c r="E5216" s="167">
        <f>IF('Lineær programmering opg 4'!$M$5=0,"-",(-A5216+'Lineær programmering opg 4'!$M$5)/'Lineær programmering opg 4'!$K$5*-1)</f>
        <v>213.83399999998966</v>
      </c>
      <c r="F5216" s="167" t="str">
        <f>IF('Lineær programmering opg 4'!$E$6=0,"-",(-A5216+'Lineær programmering opg 4'!$M$6)/'Lineær programmering opg 4'!$K$6*-1)</f>
        <v>-</v>
      </c>
      <c r="G5216" s="167" t="str">
        <f>IF('Lineær programmering opg 4'!$D$7=0,"-",((-A5216+'Lineær programmering opg 4'!$M$7)/'Lineær programmering opg 4'!$K$7)*-1)</f>
        <v>-</v>
      </c>
      <c r="H5216" s="167" t="str">
        <f>IF('Lineær programmering opg 4'!$C$8=0,"-",((-A5216+'Lineær programmering opg 4'!$M$8)/'Lineær programmering opg 4'!$K$8)*-1)</f>
        <v>-</v>
      </c>
      <c r="I5216" s="167" t="str">
        <f>IF('Lineær programmering opg 4'!$D$8=0,"-",'Lineær programmering opg 4'!$G$8)</f>
        <v>-</v>
      </c>
      <c r="J5216" s="295">
        <f>A5216*'Lineær programmering opg 4'!$C$11+Datatabel!C5216*'Lineær programmering opg 4'!$D$11</f>
        <v>43563.899999999827</v>
      </c>
      <c r="K5216" s="9">
        <f t="shared" si="407"/>
        <v>0</v>
      </c>
      <c r="L5216" s="9">
        <f t="shared" si="408"/>
        <v>0</v>
      </c>
    </row>
    <row r="5217" spans="1:12" ht="15" x14ac:dyDescent="0.25">
      <c r="A5217" s="167">
        <f t="shared" si="406"/>
        <v>114.86400000001379</v>
      </c>
      <c r="B5217" s="325">
        <f t="shared" si="409"/>
        <v>0.47860000000005742</v>
      </c>
      <c r="C5217" s="167">
        <f t="shared" si="405"/>
        <v>213.85199999998966</v>
      </c>
      <c r="D5217" s="167">
        <f>IF('Lineær programmering opg 4'!$M$4=0,"-",(-A5217+'Lineær programmering opg 4'!$M$4)/'Lineær programmering opg 4'!$K$4*-1)</f>
        <v>250.27199999997242</v>
      </c>
      <c r="E5217" s="167">
        <f>IF('Lineær programmering opg 4'!$M$5=0,"-",(-A5217+'Lineær programmering opg 4'!$M$5)/'Lineær programmering opg 4'!$K$5*-1)</f>
        <v>213.85199999998966</v>
      </c>
      <c r="F5217" s="167" t="str">
        <f>IF('Lineær programmering opg 4'!$E$6=0,"-",(-A5217+'Lineær programmering opg 4'!$M$6)/'Lineær programmering opg 4'!$K$6*-1)</f>
        <v>-</v>
      </c>
      <c r="G5217" s="167" t="str">
        <f>IF('Lineær programmering opg 4'!$D$7=0,"-",((-A5217+'Lineær programmering opg 4'!$M$7)/'Lineær programmering opg 4'!$K$7)*-1)</f>
        <v>-</v>
      </c>
      <c r="H5217" s="167" t="str">
        <f>IF('Lineær programmering opg 4'!$C$8=0,"-",((-A5217+'Lineær programmering opg 4'!$M$8)/'Lineær programmering opg 4'!$K$8)*-1)</f>
        <v>-</v>
      </c>
      <c r="I5217" s="167" t="str">
        <f>IF('Lineær programmering opg 4'!$D$8=0,"-",'Lineær programmering opg 4'!$G$8)</f>
        <v>-</v>
      </c>
      <c r="J5217" s="295">
        <f>A5217*'Lineær programmering opg 4'!$C$11+Datatabel!C5217*'Lineær programmering opg 4'!$D$11</f>
        <v>43564.19999999983</v>
      </c>
      <c r="K5217" s="9">
        <f t="shared" si="407"/>
        <v>0</v>
      </c>
      <c r="L5217" s="9">
        <f t="shared" si="408"/>
        <v>0</v>
      </c>
    </row>
    <row r="5218" spans="1:12" ht="15" x14ac:dyDescent="0.25">
      <c r="A5218" s="167">
        <f t="shared" si="406"/>
        <v>114.84000000001379</v>
      </c>
      <c r="B5218" s="325">
        <f t="shared" si="409"/>
        <v>0.47850000000005743</v>
      </c>
      <c r="C5218" s="167">
        <f t="shared" si="405"/>
        <v>213.86999999998966</v>
      </c>
      <c r="D5218" s="167">
        <f>IF('Lineær programmering opg 4'!$M$4=0,"-",(-A5218+'Lineær programmering opg 4'!$M$4)/'Lineær programmering opg 4'!$K$4*-1)</f>
        <v>250.31999999997242</v>
      </c>
      <c r="E5218" s="167">
        <f>IF('Lineær programmering opg 4'!$M$5=0,"-",(-A5218+'Lineær programmering opg 4'!$M$5)/'Lineær programmering opg 4'!$K$5*-1)</f>
        <v>213.86999999998966</v>
      </c>
      <c r="F5218" s="167" t="str">
        <f>IF('Lineær programmering opg 4'!$E$6=0,"-",(-A5218+'Lineær programmering opg 4'!$M$6)/'Lineær programmering opg 4'!$K$6*-1)</f>
        <v>-</v>
      </c>
      <c r="G5218" s="167" t="str">
        <f>IF('Lineær programmering opg 4'!$D$7=0,"-",((-A5218+'Lineær programmering opg 4'!$M$7)/'Lineær programmering opg 4'!$K$7)*-1)</f>
        <v>-</v>
      </c>
      <c r="H5218" s="167" t="str">
        <f>IF('Lineær programmering opg 4'!$C$8=0,"-",((-A5218+'Lineær programmering opg 4'!$M$8)/'Lineær programmering opg 4'!$K$8)*-1)</f>
        <v>-</v>
      </c>
      <c r="I5218" s="167" t="str">
        <f>IF('Lineær programmering opg 4'!$D$8=0,"-",'Lineær programmering opg 4'!$G$8)</f>
        <v>-</v>
      </c>
      <c r="J5218" s="295">
        <f>A5218*'Lineær programmering opg 4'!$C$11+Datatabel!C5218*'Lineær programmering opg 4'!$D$11</f>
        <v>43564.499999999825</v>
      </c>
      <c r="K5218" s="9">
        <f t="shared" si="407"/>
        <v>0</v>
      </c>
      <c r="L5218" s="9">
        <f t="shared" si="408"/>
        <v>0</v>
      </c>
    </row>
    <row r="5219" spans="1:12" ht="15" x14ac:dyDescent="0.25">
      <c r="A5219" s="167">
        <f t="shared" si="406"/>
        <v>114.81600000001379</v>
      </c>
      <c r="B5219" s="325">
        <f t="shared" si="409"/>
        <v>0.47840000000005745</v>
      </c>
      <c r="C5219" s="167">
        <f t="shared" si="405"/>
        <v>213.88799999998966</v>
      </c>
      <c r="D5219" s="167">
        <f>IF('Lineær programmering opg 4'!$M$4=0,"-",(-A5219+'Lineær programmering opg 4'!$M$4)/'Lineær programmering opg 4'!$K$4*-1)</f>
        <v>250.36799999997243</v>
      </c>
      <c r="E5219" s="167">
        <f>IF('Lineær programmering opg 4'!$M$5=0,"-",(-A5219+'Lineær programmering opg 4'!$M$5)/'Lineær programmering opg 4'!$K$5*-1)</f>
        <v>213.88799999998966</v>
      </c>
      <c r="F5219" s="167" t="str">
        <f>IF('Lineær programmering opg 4'!$E$6=0,"-",(-A5219+'Lineær programmering opg 4'!$M$6)/'Lineær programmering opg 4'!$K$6*-1)</f>
        <v>-</v>
      </c>
      <c r="G5219" s="167" t="str">
        <f>IF('Lineær programmering opg 4'!$D$7=0,"-",((-A5219+'Lineær programmering opg 4'!$M$7)/'Lineær programmering opg 4'!$K$7)*-1)</f>
        <v>-</v>
      </c>
      <c r="H5219" s="167" t="str">
        <f>IF('Lineær programmering opg 4'!$C$8=0,"-",((-A5219+'Lineær programmering opg 4'!$M$8)/'Lineær programmering opg 4'!$K$8)*-1)</f>
        <v>-</v>
      </c>
      <c r="I5219" s="167" t="str">
        <f>IF('Lineær programmering opg 4'!$D$8=0,"-",'Lineær programmering opg 4'!$G$8)</f>
        <v>-</v>
      </c>
      <c r="J5219" s="295">
        <f>A5219*'Lineær programmering opg 4'!$C$11+Datatabel!C5219*'Lineær programmering opg 4'!$D$11</f>
        <v>43564.799999999828</v>
      </c>
      <c r="K5219" s="9">
        <f t="shared" si="407"/>
        <v>0</v>
      </c>
      <c r="L5219" s="9">
        <f t="shared" si="408"/>
        <v>0</v>
      </c>
    </row>
    <row r="5220" spans="1:12" ht="15" x14ac:dyDescent="0.25">
      <c r="A5220" s="167">
        <f t="shared" si="406"/>
        <v>114.79200000001379</v>
      </c>
      <c r="B5220" s="325">
        <f t="shared" si="409"/>
        <v>0.47830000000005746</v>
      </c>
      <c r="C5220" s="167">
        <f t="shared" si="405"/>
        <v>213.90599999998966</v>
      </c>
      <c r="D5220" s="167">
        <f>IF('Lineær programmering opg 4'!$M$4=0,"-",(-A5220+'Lineær programmering opg 4'!$M$4)/'Lineær programmering opg 4'!$K$4*-1)</f>
        <v>250.41599999997243</v>
      </c>
      <c r="E5220" s="167">
        <f>IF('Lineær programmering opg 4'!$M$5=0,"-",(-A5220+'Lineær programmering opg 4'!$M$5)/'Lineær programmering opg 4'!$K$5*-1)</f>
        <v>213.90599999998966</v>
      </c>
      <c r="F5220" s="167" t="str">
        <f>IF('Lineær programmering opg 4'!$E$6=0,"-",(-A5220+'Lineær programmering opg 4'!$M$6)/'Lineær programmering opg 4'!$K$6*-1)</f>
        <v>-</v>
      </c>
      <c r="G5220" s="167" t="str">
        <f>IF('Lineær programmering opg 4'!$D$7=0,"-",((-A5220+'Lineær programmering opg 4'!$M$7)/'Lineær programmering opg 4'!$K$7)*-1)</f>
        <v>-</v>
      </c>
      <c r="H5220" s="167" t="str">
        <f>IF('Lineær programmering opg 4'!$C$8=0,"-",((-A5220+'Lineær programmering opg 4'!$M$8)/'Lineær programmering opg 4'!$K$8)*-1)</f>
        <v>-</v>
      </c>
      <c r="I5220" s="167" t="str">
        <f>IF('Lineær programmering opg 4'!$D$8=0,"-",'Lineær programmering opg 4'!$G$8)</f>
        <v>-</v>
      </c>
      <c r="J5220" s="295">
        <f>A5220*'Lineær programmering opg 4'!$C$11+Datatabel!C5220*'Lineær programmering opg 4'!$D$11</f>
        <v>43565.099999999831</v>
      </c>
      <c r="K5220" s="9">
        <f t="shared" si="407"/>
        <v>0</v>
      </c>
      <c r="L5220" s="9">
        <f t="shared" si="408"/>
        <v>0</v>
      </c>
    </row>
    <row r="5221" spans="1:12" ht="15" x14ac:dyDescent="0.25">
      <c r="A5221" s="167">
        <f t="shared" si="406"/>
        <v>114.76800000001379</v>
      </c>
      <c r="B5221" s="325">
        <f t="shared" si="409"/>
        <v>0.47820000000005747</v>
      </c>
      <c r="C5221" s="167">
        <f t="shared" si="405"/>
        <v>213.92399999998966</v>
      </c>
      <c r="D5221" s="167">
        <f>IF('Lineær programmering opg 4'!$M$4=0,"-",(-A5221+'Lineær programmering opg 4'!$M$4)/'Lineær programmering opg 4'!$K$4*-1)</f>
        <v>250.46399999997243</v>
      </c>
      <c r="E5221" s="167">
        <f>IF('Lineær programmering opg 4'!$M$5=0,"-",(-A5221+'Lineær programmering opg 4'!$M$5)/'Lineær programmering opg 4'!$K$5*-1)</f>
        <v>213.92399999998966</v>
      </c>
      <c r="F5221" s="167" t="str">
        <f>IF('Lineær programmering opg 4'!$E$6=0,"-",(-A5221+'Lineær programmering opg 4'!$M$6)/'Lineær programmering opg 4'!$K$6*-1)</f>
        <v>-</v>
      </c>
      <c r="G5221" s="167" t="str">
        <f>IF('Lineær programmering opg 4'!$D$7=0,"-",((-A5221+'Lineær programmering opg 4'!$M$7)/'Lineær programmering opg 4'!$K$7)*-1)</f>
        <v>-</v>
      </c>
      <c r="H5221" s="167" t="str">
        <f>IF('Lineær programmering opg 4'!$C$8=0,"-",((-A5221+'Lineær programmering opg 4'!$M$8)/'Lineær programmering opg 4'!$K$8)*-1)</f>
        <v>-</v>
      </c>
      <c r="I5221" s="167" t="str">
        <f>IF('Lineær programmering opg 4'!$D$8=0,"-",'Lineær programmering opg 4'!$G$8)</f>
        <v>-</v>
      </c>
      <c r="J5221" s="295">
        <f>A5221*'Lineær programmering opg 4'!$C$11+Datatabel!C5221*'Lineær programmering opg 4'!$D$11</f>
        <v>43565.399999999827</v>
      </c>
      <c r="K5221" s="9">
        <f t="shared" si="407"/>
        <v>0</v>
      </c>
      <c r="L5221" s="9">
        <f t="shared" si="408"/>
        <v>0</v>
      </c>
    </row>
    <row r="5222" spans="1:12" ht="15" x14ac:dyDescent="0.25">
      <c r="A5222" s="167">
        <f t="shared" si="406"/>
        <v>114.7440000000138</v>
      </c>
      <c r="B5222" s="325">
        <f t="shared" si="409"/>
        <v>0.47810000000005748</v>
      </c>
      <c r="C5222" s="167">
        <f t="shared" si="405"/>
        <v>213.94199999998966</v>
      </c>
      <c r="D5222" s="167">
        <f>IF('Lineær programmering opg 4'!$M$4=0,"-",(-A5222+'Lineær programmering opg 4'!$M$4)/'Lineær programmering opg 4'!$K$4*-1)</f>
        <v>250.5119999999724</v>
      </c>
      <c r="E5222" s="167">
        <f>IF('Lineær programmering opg 4'!$M$5=0,"-",(-A5222+'Lineær programmering opg 4'!$M$5)/'Lineær programmering opg 4'!$K$5*-1)</f>
        <v>213.94199999998966</v>
      </c>
      <c r="F5222" s="167" t="str">
        <f>IF('Lineær programmering opg 4'!$E$6=0,"-",(-A5222+'Lineær programmering opg 4'!$M$6)/'Lineær programmering opg 4'!$K$6*-1)</f>
        <v>-</v>
      </c>
      <c r="G5222" s="167" t="str">
        <f>IF('Lineær programmering opg 4'!$D$7=0,"-",((-A5222+'Lineær programmering opg 4'!$M$7)/'Lineær programmering opg 4'!$K$7)*-1)</f>
        <v>-</v>
      </c>
      <c r="H5222" s="167" t="str">
        <f>IF('Lineær programmering opg 4'!$C$8=0,"-",((-A5222+'Lineær programmering opg 4'!$M$8)/'Lineær programmering opg 4'!$K$8)*-1)</f>
        <v>-</v>
      </c>
      <c r="I5222" s="167" t="str">
        <f>IF('Lineær programmering opg 4'!$D$8=0,"-",'Lineær programmering opg 4'!$G$8)</f>
        <v>-</v>
      </c>
      <c r="J5222" s="295">
        <f>A5222*'Lineær programmering opg 4'!$C$11+Datatabel!C5222*'Lineær programmering opg 4'!$D$11</f>
        <v>43565.69999999983</v>
      </c>
      <c r="K5222" s="9">
        <f t="shared" si="407"/>
        <v>0</v>
      </c>
      <c r="L5222" s="9">
        <f t="shared" si="408"/>
        <v>0</v>
      </c>
    </row>
    <row r="5223" spans="1:12" ht="15" x14ac:dyDescent="0.25">
      <c r="A5223" s="167">
        <f t="shared" si="406"/>
        <v>114.7200000000138</v>
      </c>
      <c r="B5223" s="325">
        <f t="shared" si="409"/>
        <v>0.47800000000005749</v>
      </c>
      <c r="C5223" s="167">
        <f t="shared" si="405"/>
        <v>213.95999999998966</v>
      </c>
      <c r="D5223" s="167">
        <f>IF('Lineær programmering opg 4'!$M$4=0,"-",(-A5223+'Lineær programmering opg 4'!$M$4)/'Lineær programmering opg 4'!$K$4*-1)</f>
        <v>250.5599999999724</v>
      </c>
      <c r="E5223" s="167">
        <f>IF('Lineær programmering opg 4'!$M$5=0,"-",(-A5223+'Lineær programmering opg 4'!$M$5)/'Lineær programmering opg 4'!$K$5*-1)</f>
        <v>213.95999999998966</v>
      </c>
      <c r="F5223" s="167" t="str">
        <f>IF('Lineær programmering opg 4'!$E$6=0,"-",(-A5223+'Lineær programmering opg 4'!$M$6)/'Lineær programmering opg 4'!$K$6*-1)</f>
        <v>-</v>
      </c>
      <c r="G5223" s="167" t="str">
        <f>IF('Lineær programmering opg 4'!$D$7=0,"-",((-A5223+'Lineær programmering opg 4'!$M$7)/'Lineær programmering opg 4'!$K$7)*-1)</f>
        <v>-</v>
      </c>
      <c r="H5223" s="167" t="str">
        <f>IF('Lineær programmering opg 4'!$C$8=0,"-",((-A5223+'Lineær programmering opg 4'!$M$8)/'Lineær programmering opg 4'!$K$8)*-1)</f>
        <v>-</v>
      </c>
      <c r="I5223" s="167" t="str">
        <f>IF('Lineær programmering opg 4'!$D$8=0,"-",'Lineær programmering opg 4'!$G$8)</f>
        <v>-</v>
      </c>
      <c r="J5223" s="295">
        <f>A5223*'Lineær programmering opg 4'!$C$11+Datatabel!C5223*'Lineær programmering opg 4'!$D$11</f>
        <v>43565.999999999833</v>
      </c>
      <c r="K5223" s="9">
        <f t="shared" si="407"/>
        <v>0</v>
      </c>
      <c r="L5223" s="9">
        <f t="shared" si="408"/>
        <v>0</v>
      </c>
    </row>
    <row r="5224" spans="1:12" ht="15" x14ac:dyDescent="0.25">
      <c r="A5224" s="167">
        <f t="shared" si="406"/>
        <v>114.6960000000138</v>
      </c>
      <c r="B5224" s="325">
        <f t="shared" si="409"/>
        <v>0.4779000000000575</v>
      </c>
      <c r="C5224" s="167">
        <f t="shared" si="405"/>
        <v>213.97799999998966</v>
      </c>
      <c r="D5224" s="167">
        <f>IF('Lineær programmering opg 4'!$M$4=0,"-",(-A5224+'Lineær programmering opg 4'!$M$4)/'Lineær programmering opg 4'!$K$4*-1)</f>
        <v>250.60799999997241</v>
      </c>
      <c r="E5224" s="167">
        <f>IF('Lineær programmering opg 4'!$M$5=0,"-",(-A5224+'Lineær programmering opg 4'!$M$5)/'Lineær programmering opg 4'!$K$5*-1)</f>
        <v>213.97799999998966</v>
      </c>
      <c r="F5224" s="167" t="str">
        <f>IF('Lineær programmering opg 4'!$E$6=0,"-",(-A5224+'Lineær programmering opg 4'!$M$6)/'Lineær programmering opg 4'!$K$6*-1)</f>
        <v>-</v>
      </c>
      <c r="G5224" s="167" t="str">
        <f>IF('Lineær programmering opg 4'!$D$7=0,"-",((-A5224+'Lineær programmering opg 4'!$M$7)/'Lineær programmering opg 4'!$K$7)*-1)</f>
        <v>-</v>
      </c>
      <c r="H5224" s="167" t="str">
        <f>IF('Lineær programmering opg 4'!$C$8=0,"-",((-A5224+'Lineær programmering opg 4'!$M$8)/'Lineær programmering opg 4'!$K$8)*-1)</f>
        <v>-</v>
      </c>
      <c r="I5224" s="167" t="str">
        <f>IF('Lineær programmering opg 4'!$D$8=0,"-",'Lineær programmering opg 4'!$G$8)</f>
        <v>-</v>
      </c>
      <c r="J5224" s="295">
        <f>A5224*'Lineær programmering opg 4'!$C$11+Datatabel!C5224*'Lineær programmering opg 4'!$D$11</f>
        <v>43566.299999999828</v>
      </c>
      <c r="K5224" s="9">
        <f t="shared" si="407"/>
        <v>0</v>
      </c>
      <c r="L5224" s="9">
        <f t="shared" si="408"/>
        <v>0</v>
      </c>
    </row>
    <row r="5225" spans="1:12" ht="15" x14ac:dyDescent="0.25">
      <c r="A5225" s="167">
        <f t="shared" si="406"/>
        <v>114.67200000001381</v>
      </c>
      <c r="B5225" s="325">
        <f t="shared" si="409"/>
        <v>0.47780000000005751</v>
      </c>
      <c r="C5225" s="167">
        <f t="shared" si="405"/>
        <v>213.99599999998966</v>
      </c>
      <c r="D5225" s="167">
        <f>IF('Lineær programmering opg 4'!$M$4=0,"-",(-A5225+'Lineær programmering opg 4'!$M$4)/'Lineær programmering opg 4'!$K$4*-1)</f>
        <v>250.65599999997238</v>
      </c>
      <c r="E5225" s="167">
        <f>IF('Lineær programmering opg 4'!$M$5=0,"-",(-A5225+'Lineær programmering opg 4'!$M$5)/'Lineær programmering opg 4'!$K$5*-1)</f>
        <v>213.99599999998966</v>
      </c>
      <c r="F5225" s="167" t="str">
        <f>IF('Lineær programmering opg 4'!$E$6=0,"-",(-A5225+'Lineær programmering opg 4'!$M$6)/'Lineær programmering opg 4'!$K$6*-1)</f>
        <v>-</v>
      </c>
      <c r="G5225" s="167" t="str">
        <f>IF('Lineær programmering opg 4'!$D$7=0,"-",((-A5225+'Lineær programmering opg 4'!$M$7)/'Lineær programmering opg 4'!$K$7)*-1)</f>
        <v>-</v>
      </c>
      <c r="H5225" s="167" t="str">
        <f>IF('Lineær programmering opg 4'!$C$8=0,"-",((-A5225+'Lineær programmering opg 4'!$M$8)/'Lineær programmering opg 4'!$K$8)*-1)</f>
        <v>-</v>
      </c>
      <c r="I5225" s="167" t="str">
        <f>IF('Lineær programmering opg 4'!$D$8=0,"-",'Lineær programmering opg 4'!$G$8)</f>
        <v>-</v>
      </c>
      <c r="J5225" s="295">
        <f>A5225*'Lineær programmering opg 4'!$C$11+Datatabel!C5225*'Lineær programmering opg 4'!$D$11</f>
        <v>43566.599999999831</v>
      </c>
      <c r="K5225" s="9">
        <f t="shared" si="407"/>
        <v>0</v>
      </c>
      <c r="L5225" s="9">
        <f t="shared" si="408"/>
        <v>0</v>
      </c>
    </row>
    <row r="5226" spans="1:12" ht="15" x14ac:dyDescent="0.25">
      <c r="A5226" s="167">
        <f t="shared" si="406"/>
        <v>114.64800000001381</v>
      </c>
      <c r="B5226" s="325">
        <f t="shared" si="409"/>
        <v>0.47770000000005752</v>
      </c>
      <c r="C5226" s="167">
        <f t="shared" si="405"/>
        <v>214.01399999998966</v>
      </c>
      <c r="D5226" s="167">
        <f>IF('Lineær programmering opg 4'!$M$4=0,"-",(-A5226+'Lineær programmering opg 4'!$M$4)/'Lineær programmering opg 4'!$K$4*-1)</f>
        <v>250.70399999997238</v>
      </c>
      <c r="E5226" s="167">
        <f>IF('Lineær programmering opg 4'!$M$5=0,"-",(-A5226+'Lineær programmering opg 4'!$M$5)/'Lineær programmering opg 4'!$K$5*-1)</f>
        <v>214.01399999998966</v>
      </c>
      <c r="F5226" s="167" t="str">
        <f>IF('Lineær programmering opg 4'!$E$6=0,"-",(-A5226+'Lineær programmering opg 4'!$M$6)/'Lineær programmering opg 4'!$K$6*-1)</f>
        <v>-</v>
      </c>
      <c r="G5226" s="167" t="str">
        <f>IF('Lineær programmering opg 4'!$D$7=0,"-",((-A5226+'Lineær programmering opg 4'!$M$7)/'Lineær programmering opg 4'!$K$7)*-1)</f>
        <v>-</v>
      </c>
      <c r="H5226" s="167" t="str">
        <f>IF('Lineær programmering opg 4'!$C$8=0,"-",((-A5226+'Lineær programmering opg 4'!$M$8)/'Lineær programmering opg 4'!$K$8)*-1)</f>
        <v>-</v>
      </c>
      <c r="I5226" s="167" t="str">
        <f>IF('Lineær programmering opg 4'!$D$8=0,"-",'Lineær programmering opg 4'!$G$8)</f>
        <v>-</v>
      </c>
      <c r="J5226" s="295">
        <f>A5226*'Lineær programmering opg 4'!$C$11+Datatabel!C5226*'Lineær programmering opg 4'!$D$11</f>
        <v>43566.899999999834</v>
      </c>
      <c r="K5226" s="9">
        <f t="shared" si="407"/>
        <v>0</v>
      </c>
      <c r="L5226" s="9">
        <f t="shared" si="408"/>
        <v>0</v>
      </c>
    </row>
    <row r="5227" spans="1:12" ht="15" x14ac:dyDescent="0.25">
      <c r="A5227" s="167">
        <f t="shared" si="406"/>
        <v>114.62400000001381</v>
      </c>
      <c r="B5227" s="325">
        <f t="shared" si="409"/>
        <v>0.47760000000005753</v>
      </c>
      <c r="C5227" s="167">
        <f t="shared" si="405"/>
        <v>214.03199999998967</v>
      </c>
      <c r="D5227" s="167">
        <f>IF('Lineær programmering opg 4'!$M$4=0,"-",(-A5227+'Lineær programmering opg 4'!$M$4)/'Lineær programmering opg 4'!$K$4*-1)</f>
        <v>250.75199999997238</v>
      </c>
      <c r="E5227" s="167">
        <f>IF('Lineær programmering opg 4'!$M$5=0,"-",(-A5227+'Lineær programmering opg 4'!$M$5)/'Lineær programmering opg 4'!$K$5*-1)</f>
        <v>214.03199999998967</v>
      </c>
      <c r="F5227" s="167" t="str">
        <f>IF('Lineær programmering opg 4'!$E$6=0,"-",(-A5227+'Lineær programmering opg 4'!$M$6)/'Lineær programmering opg 4'!$K$6*-1)</f>
        <v>-</v>
      </c>
      <c r="G5227" s="167" t="str">
        <f>IF('Lineær programmering opg 4'!$D$7=0,"-",((-A5227+'Lineær programmering opg 4'!$M$7)/'Lineær programmering opg 4'!$K$7)*-1)</f>
        <v>-</v>
      </c>
      <c r="H5227" s="167" t="str">
        <f>IF('Lineær programmering opg 4'!$C$8=0,"-",((-A5227+'Lineær programmering opg 4'!$M$8)/'Lineær programmering opg 4'!$K$8)*-1)</f>
        <v>-</v>
      </c>
      <c r="I5227" s="167" t="str">
        <f>IF('Lineær programmering opg 4'!$D$8=0,"-",'Lineær programmering opg 4'!$G$8)</f>
        <v>-</v>
      </c>
      <c r="J5227" s="295">
        <f>A5227*'Lineær programmering opg 4'!$C$11+Datatabel!C5227*'Lineær programmering opg 4'!$D$11</f>
        <v>43567.19999999983</v>
      </c>
      <c r="K5227" s="9">
        <f t="shared" si="407"/>
        <v>0</v>
      </c>
      <c r="L5227" s="9">
        <f t="shared" si="408"/>
        <v>0</v>
      </c>
    </row>
    <row r="5228" spans="1:12" ht="15" x14ac:dyDescent="0.25">
      <c r="A5228" s="167">
        <f t="shared" si="406"/>
        <v>114.60000000001381</v>
      </c>
      <c r="B5228" s="325">
        <f t="shared" si="409"/>
        <v>0.47750000000005755</v>
      </c>
      <c r="C5228" s="167">
        <f t="shared" si="405"/>
        <v>214.04999999998967</v>
      </c>
      <c r="D5228" s="167">
        <f>IF('Lineær programmering opg 4'!$M$4=0,"-",(-A5228+'Lineær programmering opg 4'!$M$4)/'Lineær programmering opg 4'!$K$4*-1)</f>
        <v>250.79999999997239</v>
      </c>
      <c r="E5228" s="167">
        <f>IF('Lineær programmering opg 4'!$M$5=0,"-",(-A5228+'Lineær programmering opg 4'!$M$5)/'Lineær programmering opg 4'!$K$5*-1)</f>
        <v>214.04999999998967</v>
      </c>
      <c r="F5228" s="167" t="str">
        <f>IF('Lineær programmering opg 4'!$E$6=0,"-",(-A5228+'Lineær programmering opg 4'!$M$6)/'Lineær programmering opg 4'!$K$6*-1)</f>
        <v>-</v>
      </c>
      <c r="G5228" s="167" t="str">
        <f>IF('Lineær programmering opg 4'!$D$7=0,"-",((-A5228+'Lineær programmering opg 4'!$M$7)/'Lineær programmering opg 4'!$K$7)*-1)</f>
        <v>-</v>
      </c>
      <c r="H5228" s="167" t="str">
        <f>IF('Lineær programmering opg 4'!$C$8=0,"-",((-A5228+'Lineær programmering opg 4'!$M$8)/'Lineær programmering opg 4'!$K$8)*-1)</f>
        <v>-</v>
      </c>
      <c r="I5228" s="167" t="str">
        <f>IF('Lineær programmering opg 4'!$D$8=0,"-",'Lineær programmering opg 4'!$G$8)</f>
        <v>-</v>
      </c>
      <c r="J5228" s="295">
        <f>A5228*'Lineær programmering opg 4'!$C$11+Datatabel!C5228*'Lineær programmering opg 4'!$D$11</f>
        <v>43567.499999999833</v>
      </c>
      <c r="K5228" s="9">
        <f t="shared" si="407"/>
        <v>0</v>
      </c>
      <c r="L5228" s="9">
        <f t="shared" si="408"/>
        <v>0</v>
      </c>
    </row>
    <row r="5229" spans="1:12" ht="15" x14ac:dyDescent="0.25">
      <c r="A5229" s="167">
        <f t="shared" si="406"/>
        <v>114.57600000001381</v>
      </c>
      <c r="B5229" s="325">
        <f t="shared" si="409"/>
        <v>0.47740000000005756</v>
      </c>
      <c r="C5229" s="167">
        <f t="shared" si="405"/>
        <v>214.06799999998967</v>
      </c>
      <c r="D5229" s="167">
        <f>IF('Lineær programmering opg 4'!$M$4=0,"-",(-A5229+'Lineær programmering opg 4'!$M$4)/'Lineær programmering opg 4'!$K$4*-1)</f>
        <v>250.84799999997239</v>
      </c>
      <c r="E5229" s="167">
        <f>IF('Lineær programmering opg 4'!$M$5=0,"-",(-A5229+'Lineær programmering opg 4'!$M$5)/'Lineær programmering opg 4'!$K$5*-1)</f>
        <v>214.06799999998967</v>
      </c>
      <c r="F5229" s="167" t="str">
        <f>IF('Lineær programmering opg 4'!$E$6=0,"-",(-A5229+'Lineær programmering opg 4'!$M$6)/'Lineær programmering opg 4'!$K$6*-1)</f>
        <v>-</v>
      </c>
      <c r="G5229" s="167" t="str">
        <f>IF('Lineær programmering opg 4'!$D$7=0,"-",((-A5229+'Lineær programmering opg 4'!$M$7)/'Lineær programmering opg 4'!$K$7)*-1)</f>
        <v>-</v>
      </c>
      <c r="H5229" s="167" t="str">
        <f>IF('Lineær programmering opg 4'!$C$8=0,"-",((-A5229+'Lineær programmering opg 4'!$M$8)/'Lineær programmering opg 4'!$K$8)*-1)</f>
        <v>-</v>
      </c>
      <c r="I5229" s="167" t="str">
        <f>IF('Lineær programmering opg 4'!$D$8=0,"-",'Lineær programmering opg 4'!$G$8)</f>
        <v>-</v>
      </c>
      <c r="J5229" s="295">
        <f>A5229*'Lineær programmering opg 4'!$C$11+Datatabel!C5229*'Lineær programmering opg 4'!$D$11</f>
        <v>43567.799999999828</v>
      </c>
      <c r="K5229" s="9">
        <f t="shared" si="407"/>
        <v>0</v>
      </c>
      <c r="L5229" s="9">
        <f t="shared" si="408"/>
        <v>0</v>
      </c>
    </row>
    <row r="5230" spans="1:12" ht="15" x14ac:dyDescent="0.25">
      <c r="A5230" s="167">
        <f t="shared" si="406"/>
        <v>114.55200000001382</v>
      </c>
      <c r="B5230" s="325">
        <f t="shared" si="409"/>
        <v>0.47730000000005757</v>
      </c>
      <c r="C5230" s="167">
        <f t="shared" si="405"/>
        <v>214.08599999998964</v>
      </c>
      <c r="D5230" s="167">
        <f>IF('Lineær programmering opg 4'!$M$4=0,"-",(-A5230+'Lineær programmering opg 4'!$M$4)/'Lineær programmering opg 4'!$K$4*-1)</f>
        <v>250.89599999997236</v>
      </c>
      <c r="E5230" s="167">
        <f>IF('Lineær programmering opg 4'!$M$5=0,"-",(-A5230+'Lineær programmering opg 4'!$M$5)/'Lineær programmering opg 4'!$K$5*-1)</f>
        <v>214.08599999998964</v>
      </c>
      <c r="F5230" s="167" t="str">
        <f>IF('Lineær programmering opg 4'!$E$6=0,"-",(-A5230+'Lineær programmering opg 4'!$M$6)/'Lineær programmering opg 4'!$K$6*-1)</f>
        <v>-</v>
      </c>
      <c r="G5230" s="167" t="str">
        <f>IF('Lineær programmering opg 4'!$D$7=0,"-",((-A5230+'Lineær programmering opg 4'!$M$7)/'Lineær programmering opg 4'!$K$7)*-1)</f>
        <v>-</v>
      </c>
      <c r="H5230" s="167" t="str">
        <f>IF('Lineær programmering opg 4'!$C$8=0,"-",((-A5230+'Lineær programmering opg 4'!$M$8)/'Lineær programmering opg 4'!$K$8)*-1)</f>
        <v>-</v>
      </c>
      <c r="I5230" s="167" t="str">
        <f>IF('Lineær programmering opg 4'!$D$8=0,"-",'Lineær programmering opg 4'!$G$8)</f>
        <v>-</v>
      </c>
      <c r="J5230" s="295">
        <f>A5230*'Lineær programmering opg 4'!$C$11+Datatabel!C5230*'Lineær programmering opg 4'!$D$11</f>
        <v>43568.099999999824</v>
      </c>
      <c r="K5230" s="9">
        <f t="shared" si="407"/>
        <v>0</v>
      </c>
      <c r="L5230" s="9">
        <f t="shared" si="408"/>
        <v>0</v>
      </c>
    </row>
    <row r="5231" spans="1:12" ht="15" x14ac:dyDescent="0.25">
      <c r="A5231" s="167">
        <f t="shared" si="406"/>
        <v>114.52800000001382</v>
      </c>
      <c r="B5231" s="325">
        <f t="shared" si="409"/>
        <v>0.47720000000005758</v>
      </c>
      <c r="C5231" s="167">
        <f t="shared" si="405"/>
        <v>214.10399999998964</v>
      </c>
      <c r="D5231" s="167">
        <f>IF('Lineær programmering opg 4'!$M$4=0,"-",(-A5231+'Lineær programmering opg 4'!$M$4)/'Lineær programmering opg 4'!$K$4*-1)</f>
        <v>250.94399999997236</v>
      </c>
      <c r="E5231" s="167">
        <f>IF('Lineær programmering opg 4'!$M$5=0,"-",(-A5231+'Lineær programmering opg 4'!$M$5)/'Lineær programmering opg 4'!$K$5*-1)</f>
        <v>214.10399999998964</v>
      </c>
      <c r="F5231" s="167" t="str">
        <f>IF('Lineær programmering opg 4'!$E$6=0,"-",(-A5231+'Lineær programmering opg 4'!$M$6)/'Lineær programmering opg 4'!$K$6*-1)</f>
        <v>-</v>
      </c>
      <c r="G5231" s="167" t="str">
        <f>IF('Lineær programmering opg 4'!$D$7=0,"-",((-A5231+'Lineær programmering opg 4'!$M$7)/'Lineær programmering opg 4'!$K$7)*-1)</f>
        <v>-</v>
      </c>
      <c r="H5231" s="167" t="str">
        <f>IF('Lineær programmering opg 4'!$C$8=0,"-",((-A5231+'Lineær programmering opg 4'!$M$8)/'Lineær programmering opg 4'!$K$8)*-1)</f>
        <v>-</v>
      </c>
      <c r="I5231" s="167" t="str">
        <f>IF('Lineær programmering opg 4'!$D$8=0,"-",'Lineær programmering opg 4'!$G$8)</f>
        <v>-</v>
      </c>
      <c r="J5231" s="295">
        <f>A5231*'Lineær programmering opg 4'!$C$11+Datatabel!C5231*'Lineær programmering opg 4'!$D$11</f>
        <v>43568.399999999827</v>
      </c>
      <c r="K5231" s="9">
        <f t="shared" si="407"/>
        <v>0</v>
      </c>
      <c r="L5231" s="9">
        <f t="shared" si="408"/>
        <v>0</v>
      </c>
    </row>
    <row r="5232" spans="1:12" ht="15" x14ac:dyDescent="0.25">
      <c r="A5232" s="167">
        <f t="shared" si="406"/>
        <v>114.50400000001382</v>
      </c>
      <c r="B5232" s="325">
        <f t="shared" si="409"/>
        <v>0.47710000000005759</v>
      </c>
      <c r="C5232" s="167">
        <f t="shared" si="405"/>
        <v>214.12199999998964</v>
      </c>
      <c r="D5232" s="167">
        <f>IF('Lineær programmering opg 4'!$M$4=0,"-",(-A5232+'Lineær programmering opg 4'!$M$4)/'Lineær programmering opg 4'!$K$4*-1)</f>
        <v>250.99199999997236</v>
      </c>
      <c r="E5232" s="167">
        <f>IF('Lineær programmering opg 4'!$M$5=0,"-",(-A5232+'Lineær programmering opg 4'!$M$5)/'Lineær programmering opg 4'!$K$5*-1)</f>
        <v>214.12199999998964</v>
      </c>
      <c r="F5232" s="167" t="str">
        <f>IF('Lineær programmering opg 4'!$E$6=0,"-",(-A5232+'Lineær programmering opg 4'!$M$6)/'Lineær programmering opg 4'!$K$6*-1)</f>
        <v>-</v>
      </c>
      <c r="G5232" s="167" t="str">
        <f>IF('Lineær programmering opg 4'!$D$7=0,"-",((-A5232+'Lineær programmering opg 4'!$M$7)/'Lineær programmering opg 4'!$K$7)*-1)</f>
        <v>-</v>
      </c>
      <c r="H5232" s="167" t="str">
        <f>IF('Lineær programmering opg 4'!$C$8=0,"-",((-A5232+'Lineær programmering opg 4'!$M$8)/'Lineær programmering opg 4'!$K$8)*-1)</f>
        <v>-</v>
      </c>
      <c r="I5232" s="167" t="str">
        <f>IF('Lineær programmering opg 4'!$D$8=0,"-",'Lineær programmering opg 4'!$G$8)</f>
        <v>-</v>
      </c>
      <c r="J5232" s="295">
        <f>A5232*'Lineær programmering opg 4'!$C$11+Datatabel!C5232*'Lineær programmering opg 4'!$D$11</f>
        <v>43568.69999999983</v>
      </c>
      <c r="K5232" s="9">
        <f t="shared" si="407"/>
        <v>0</v>
      </c>
      <c r="L5232" s="9">
        <f t="shared" si="408"/>
        <v>0</v>
      </c>
    </row>
    <row r="5233" spans="1:12" ht="15" x14ac:dyDescent="0.25">
      <c r="A5233" s="167">
        <f t="shared" si="406"/>
        <v>114.48000000001383</v>
      </c>
      <c r="B5233" s="325">
        <f t="shared" si="409"/>
        <v>0.4770000000000576</v>
      </c>
      <c r="C5233" s="167">
        <f t="shared" si="405"/>
        <v>214.13999999998964</v>
      </c>
      <c r="D5233" s="167">
        <f>IF('Lineær programmering opg 4'!$M$4=0,"-",(-A5233+'Lineær programmering opg 4'!$M$4)/'Lineær programmering opg 4'!$K$4*-1)</f>
        <v>251.03999999997234</v>
      </c>
      <c r="E5233" s="167">
        <f>IF('Lineær programmering opg 4'!$M$5=0,"-",(-A5233+'Lineær programmering opg 4'!$M$5)/'Lineær programmering opg 4'!$K$5*-1)</f>
        <v>214.13999999998964</v>
      </c>
      <c r="F5233" s="167" t="str">
        <f>IF('Lineær programmering opg 4'!$E$6=0,"-",(-A5233+'Lineær programmering opg 4'!$M$6)/'Lineær programmering opg 4'!$K$6*-1)</f>
        <v>-</v>
      </c>
      <c r="G5233" s="167" t="str">
        <f>IF('Lineær programmering opg 4'!$D$7=0,"-",((-A5233+'Lineær programmering opg 4'!$M$7)/'Lineær programmering opg 4'!$K$7)*-1)</f>
        <v>-</v>
      </c>
      <c r="H5233" s="167" t="str">
        <f>IF('Lineær programmering opg 4'!$C$8=0,"-",((-A5233+'Lineær programmering opg 4'!$M$8)/'Lineær programmering opg 4'!$K$8)*-1)</f>
        <v>-</v>
      </c>
      <c r="I5233" s="167" t="str">
        <f>IF('Lineær programmering opg 4'!$D$8=0,"-",'Lineær programmering opg 4'!$G$8)</f>
        <v>-</v>
      </c>
      <c r="J5233" s="295">
        <f>A5233*'Lineær programmering opg 4'!$C$11+Datatabel!C5233*'Lineær programmering opg 4'!$D$11</f>
        <v>43568.999999999825</v>
      </c>
      <c r="K5233" s="9">
        <f t="shared" si="407"/>
        <v>0</v>
      </c>
      <c r="L5233" s="9">
        <f t="shared" si="408"/>
        <v>0</v>
      </c>
    </row>
    <row r="5234" spans="1:12" ht="15" x14ac:dyDescent="0.25">
      <c r="A5234" s="167">
        <f t="shared" si="406"/>
        <v>114.45600000001383</v>
      </c>
      <c r="B5234" s="325">
        <f t="shared" si="409"/>
        <v>0.47690000000005761</v>
      </c>
      <c r="C5234" s="167">
        <f t="shared" si="405"/>
        <v>214.15799999998964</v>
      </c>
      <c r="D5234" s="167">
        <f>IF('Lineær programmering opg 4'!$M$4=0,"-",(-A5234+'Lineær programmering opg 4'!$M$4)/'Lineær programmering opg 4'!$K$4*-1)</f>
        <v>251.08799999997234</v>
      </c>
      <c r="E5234" s="167">
        <f>IF('Lineær programmering opg 4'!$M$5=0,"-",(-A5234+'Lineær programmering opg 4'!$M$5)/'Lineær programmering opg 4'!$K$5*-1)</f>
        <v>214.15799999998964</v>
      </c>
      <c r="F5234" s="167" t="str">
        <f>IF('Lineær programmering opg 4'!$E$6=0,"-",(-A5234+'Lineær programmering opg 4'!$M$6)/'Lineær programmering opg 4'!$K$6*-1)</f>
        <v>-</v>
      </c>
      <c r="G5234" s="167" t="str">
        <f>IF('Lineær programmering opg 4'!$D$7=0,"-",((-A5234+'Lineær programmering opg 4'!$M$7)/'Lineær programmering opg 4'!$K$7)*-1)</f>
        <v>-</v>
      </c>
      <c r="H5234" s="167" t="str">
        <f>IF('Lineær programmering opg 4'!$C$8=0,"-",((-A5234+'Lineær programmering opg 4'!$M$8)/'Lineær programmering opg 4'!$K$8)*-1)</f>
        <v>-</v>
      </c>
      <c r="I5234" s="167" t="str">
        <f>IF('Lineær programmering opg 4'!$D$8=0,"-",'Lineær programmering opg 4'!$G$8)</f>
        <v>-</v>
      </c>
      <c r="J5234" s="295">
        <f>A5234*'Lineær programmering opg 4'!$C$11+Datatabel!C5234*'Lineær programmering opg 4'!$D$11</f>
        <v>43569.299999999828</v>
      </c>
      <c r="K5234" s="9">
        <f t="shared" si="407"/>
        <v>0</v>
      </c>
      <c r="L5234" s="9">
        <f t="shared" si="408"/>
        <v>0</v>
      </c>
    </row>
    <row r="5235" spans="1:12" ht="15" x14ac:dyDescent="0.25">
      <c r="A5235" s="167">
        <f t="shared" si="406"/>
        <v>114.43200000001383</v>
      </c>
      <c r="B5235" s="325">
        <f t="shared" si="409"/>
        <v>0.47680000000005762</v>
      </c>
      <c r="C5235" s="167">
        <f t="shared" si="405"/>
        <v>214.17599999998964</v>
      </c>
      <c r="D5235" s="167">
        <f>IF('Lineær programmering opg 4'!$M$4=0,"-",(-A5235+'Lineær programmering opg 4'!$M$4)/'Lineær programmering opg 4'!$K$4*-1)</f>
        <v>251.13599999997234</v>
      </c>
      <c r="E5235" s="167">
        <f>IF('Lineær programmering opg 4'!$M$5=0,"-",(-A5235+'Lineær programmering opg 4'!$M$5)/'Lineær programmering opg 4'!$K$5*-1)</f>
        <v>214.17599999998964</v>
      </c>
      <c r="F5235" s="167" t="str">
        <f>IF('Lineær programmering opg 4'!$E$6=0,"-",(-A5235+'Lineær programmering opg 4'!$M$6)/'Lineær programmering opg 4'!$K$6*-1)</f>
        <v>-</v>
      </c>
      <c r="G5235" s="167" t="str">
        <f>IF('Lineær programmering opg 4'!$D$7=0,"-",((-A5235+'Lineær programmering opg 4'!$M$7)/'Lineær programmering opg 4'!$K$7)*-1)</f>
        <v>-</v>
      </c>
      <c r="H5235" s="167" t="str">
        <f>IF('Lineær programmering opg 4'!$C$8=0,"-",((-A5235+'Lineær programmering opg 4'!$M$8)/'Lineær programmering opg 4'!$K$8)*-1)</f>
        <v>-</v>
      </c>
      <c r="I5235" s="167" t="str">
        <f>IF('Lineær programmering opg 4'!$D$8=0,"-",'Lineær programmering opg 4'!$G$8)</f>
        <v>-</v>
      </c>
      <c r="J5235" s="295">
        <f>A5235*'Lineær programmering opg 4'!$C$11+Datatabel!C5235*'Lineær programmering opg 4'!$D$11</f>
        <v>43569.599999999831</v>
      </c>
      <c r="K5235" s="9">
        <f t="shared" si="407"/>
        <v>0</v>
      </c>
      <c r="L5235" s="9">
        <f t="shared" si="408"/>
        <v>0</v>
      </c>
    </row>
    <row r="5236" spans="1:12" ht="15" x14ac:dyDescent="0.25">
      <c r="A5236" s="167">
        <f t="shared" si="406"/>
        <v>114.40800000001383</v>
      </c>
      <c r="B5236" s="325">
        <f t="shared" si="409"/>
        <v>0.47670000000005763</v>
      </c>
      <c r="C5236" s="167">
        <f t="shared" si="405"/>
        <v>214.19399999998964</v>
      </c>
      <c r="D5236" s="167">
        <f>IF('Lineær programmering opg 4'!$M$4=0,"-",(-A5236+'Lineær programmering opg 4'!$M$4)/'Lineær programmering opg 4'!$K$4*-1)</f>
        <v>251.18399999997234</v>
      </c>
      <c r="E5236" s="167">
        <f>IF('Lineær programmering opg 4'!$M$5=0,"-",(-A5236+'Lineær programmering opg 4'!$M$5)/'Lineær programmering opg 4'!$K$5*-1)</f>
        <v>214.19399999998964</v>
      </c>
      <c r="F5236" s="167" t="str">
        <f>IF('Lineær programmering opg 4'!$E$6=0,"-",(-A5236+'Lineær programmering opg 4'!$M$6)/'Lineær programmering opg 4'!$K$6*-1)</f>
        <v>-</v>
      </c>
      <c r="G5236" s="167" t="str">
        <f>IF('Lineær programmering opg 4'!$D$7=0,"-",((-A5236+'Lineær programmering opg 4'!$M$7)/'Lineær programmering opg 4'!$K$7)*-1)</f>
        <v>-</v>
      </c>
      <c r="H5236" s="167" t="str">
        <f>IF('Lineær programmering opg 4'!$C$8=0,"-",((-A5236+'Lineær programmering opg 4'!$M$8)/'Lineær programmering opg 4'!$K$8)*-1)</f>
        <v>-</v>
      </c>
      <c r="I5236" s="167" t="str">
        <f>IF('Lineær programmering opg 4'!$D$8=0,"-",'Lineær programmering opg 4'!$G$8)</f>
        <v>-</v>
      </c>
      <c r="J5236" s="295">
        <f>A5236*'Lineær programmering opg 4'!$C$11+Datatabel!C5236*'Lineær programmering opg 4'!$D$11</f>
        <v>43569.899999999827</v>
      </c>
      <c r="K5236" s="9">
        <f t="shared" si="407"/>
        <v>0</v>
      </c>
      <c r="L5236" s="9">
        <f t="shared" si="408"/>
        <v>0</v>
      </c>
    </row>
    <row r="5237" spans="1:12" ht="15" x14ac:dyDescent="0.25">
      <c r="A5237" s="167">
        <f t="shared" si="406"/>
        <v>114.38400000001383</v>
      </c>
      <c r="B5237" s="325">
        <f t="shared" si="409"/>
        <v>0.47660000000005764</v>
      </c>
      <c r="C5237" s="167">
        <f t="shared" si="405"/>
        <v>214.21199999998964</v>
      </c>
      <c r="D5237" s="167">
        <f>IF('Lineær programmering opg 4'!$M$4=0,"-",(-A5237+'Lineær programmering opg 4'!$M$4)/'Lineær programmering opg 4'!$K$4*-1)</f>
        <v>251.23199999997234</v>
      </c>
      <c r="E5237" s="167">
        <f>IF('Lineær programmering opg 4'!$M$5=0,"-",(-A5237+'Lineær programmering opg 4'!$M$5)/'Lineær programmering opg 4'!$K$5*-1)</f>
        <v>214.21199999998964</v>
      </c>
      <c r="F5237" s="167" t="str">
        <f>IF('Lineær programmering opg 4'!$E$6=0,"-",(-A5237+'Lineær programmering opg 4'!$M$6)/'Lineær programmering opg 4'!$K$6*-1)</f>
        <v>-</v>
      </c>
      <c r="G5237" s="167" t="str">
        <f>IF('Lineær programmering opg 4'!$D$7=0,"-",((-A5237+'Lineær programmering opg 4'!$M$7)/'Lineær programmering opg 4'!$K$7)*-1)</f>
        <v>-</v>
      </c>
      <c r="H5237" s="167" t="str">
        <f>IF('Lineær programmering opg 4'!$C$8=0,"-",((-A5237+'Lineær programmering opg 4'!$M$8)/'Lineær programmering opg 4'!$K$8)*-1)</f>
        <v>-</v>
      </c>
      <c r="I5237" s="167" t="str">
        <f>IF('Lineær programmering opg 4'!$D$8=0,"-",'Lineær programmering opg 4'!$G$8)</f>
        <v>-</v>
      </c>
      <c r="J5237" s="295">
        <f>A5237*'Lineær programmering opg 4'!$C$11+Datatabel!C5237*'Lineær programmering opg 4'!$D$11</f>
        <v>43570.19999999983</v>
      </c>
      <c r="K5237" s="9">
        <f t="shared" si="407"/>
        <v>0</v>
      </c>
      <c r="L5237" s="9">
        <f t="shared" si="408"/>
        <v>0</v>
      </c>
    </row>
    <row r="5238" spans="1:12" ht="15" x14ac:dyDescent="0.25">
      <c r="A5238" s="167">
        <f t="shared" si="406"/>
        <v>114.36000000001384</v>
      </c>
      <c r="B5238" s="325">
        <f t="shared" si="409"/>
        <v>0.47650000000005766</v>
      </c>
      <c r="C5238" s="167">
        <f t="shared" si="405"/>
        <v>214.22999999998964</v>
      </c>
      <c r="D5238" s="167">
        <f>IF('Lineær programmering opg 4'!$M$4=0,"-",(-A5238+'Lineær programmering opg 4'!$M$4)/'Lineær programmering opg 4'!$K$4*-1)</f>
        <v>251.27999999997232</v>
      </c>
      <c r="E5238" s="167">
        <f>IF('Lineær programmering opg 4'!$M$5=0,"-",(-A5238+'Lineær programmering opg 4'!$M$5)/'Lineær programmering opg 4'!$K$5*-1)</f>
        <v>214.22999999998964</v>
      </c>
      <c r="F5238" s="167" t="str">
        <f>IF('Lineær programmering opg 4'!$E$6=0,"-",(-A5238+'Lineær programmering opg 4'!$M$6)/'Lineær programmering opg 4'!$K$6*-1)</f>
        <v>-</v>
      </c>
      <c r="G5238" s="167" t="str">
        <f>IF('Lineær programmering opg 4'!$D$7=0,"-",((-A5238+'Lineær programmering opg 4'!$M$7)/'Lineær programmering opg 4'!$K$7)*-1)</f>
        <v>-</v>
      </c>
      <c r="H5238" s="167" t="str">
        <f>IF('Lineær programmering opg 4'!$C$8=0,"-",((-A5238+'Lineær programmering opg 4'!$M$8)/'Lineær programmering opg 4'!$K$8)*-1)</f>
        <v>-</v>
      </c>
      <c r="I5238" s="167" t="str">
        <f>IF('Lineær programmering opg 4'!$D$8=0,"-",'Lineær programmering opg 4'!$G$8)</f>
        <v>-</v>
      </c>
      <c r="J5238" s="295">
        <f>A5238*'Lineær programmering opg 4'!$C$11+Datatabel!C5238*'Lineær programmering opg 4'!$D$11</f>
        <v>43570.499999999833</v>
      </c>
      <c r="K5238" s="9">
        <f t="shared" si="407"/>
        <v>0</v>
      </c>
      <c r="L5238" s="9">
        <f t="shared" si="408"/>
        <v>0</v>
      </c>
    </row>
    <row r="5239" spans="1:12" ht="15" x14ac:dyDescent="0.25">
      <c r="A5239" s="167">
        <f t="shared" si="406"/>
        <v>114.33600000001384</v>
      </c>
      <c r="B5239" s="325">
        <f t="shared" si="409"/>
        <v>0.47640000000005767</v>
      </c>
      <c r="C5239" s="167">
        <f t="shared" si="405"/>
        <v>214.24799999998964</v>
      </c>
      <c r="D5239" s="167">
        <f>IF('Lineær programmering opg 4'!$M$4=0,"-",(-A5239+'Lineær programmering opg 4'!$M$4)/'Lineær programmering opg 4'!$K$4*-1)</f>
        <v>251.32799999997232</v>
      </c>
      <c r="E5239" s="167">
        <f>IF('Lineær programmering opg 4'!$M$5=0,"-",(-A5239+'Lineær programmering opg 4'!$M$5)/'Lineær programmering opg 4'!$K$5*-1)</f>
        <v>214.24799999998964</v>
      </c>
      <c r="F5239" s="167" t="str">
        <f>IF('Lineær programmering opg 4'!$E$6=0,"-",(-A5239+'Lineær programmering opg 4'!$M$6)/'Lineær programmering opg 4'!$K$6*-1)</f>
        <v>-</v>
      </c>
      <c r="G5239" s="167" t="str">
        <f>IF('Lineær programmering opg 4'!$D$7=0,"-",((-A5239+'Lineær programmering opg 4'!$M$7)/'Lineær programmering opg 4'!$K$7)*-1)</f>
        <v>-</v>
      </c>
      <c r="H5239" s="167" t="str">
        <f>IF('Lineær programmering opg 4'!$C$8=0,"-",((-A5239+'Lineær programmering opg 4'!$M$8)/'Lineær programmering opg 4'!$K$8)*-1)</f>
        <v>-</v>
      </c>
      <c r="I5239" s="167" t="str">
        <f>IF('Lineær programmering opg 4'!$D$8=0,"-",'Lineær programmering opg 4'!$G$8)</f>
        <v>-</v>
      </c>
      <c r="J5239" s="295">
        <f>A5239*'Lineær programmering opg 4'!$C$11+Datatabel!C5239*'Lineær programmering opg 4'!$D$11</f>
        <v>43570.799999999828</v>
      </c>
      <c r="K5239" s="9">
        <f t="shared" si="407"/>
        <v>0</v>
      </c>
      <c r="L5239" s="9">
        <f t="shared" si="408"/>
        <v>0</v>
      </c>
    </row>
    <row r="5240" spans="1:12" ht="15" x14ac:dyDescent="0.25">
      <c r="A5240" s="167">
        <f t="shared" si="406"/>
        <v>114.31200000001384</v>
      </c>
      <c r="B5240" s="325">
        <f t="shared" si="409"/>
        <v>0.47630000000005768</v>
      </c>
      <c r="C5240" s="167">
        <f t="shared" si="405"/>
        <v>214.26599999998965</v>
      </c>
      <c r="D5240" s="167">
        <f>IF('Lineær programmering opg 4'!$M$4=0,"-",(-A5240+'Lineær programmering opg 4'!$M$4)/'Lineær programmering opg 4'!$K$4*-1)</f>
        <v>251.37599999997232</v>
      </c>
      <c r="E5240" s="167">
        <f>IF('Lineær programmering opg 4'!$M$5=0,"-",(-A5240+'Lineær programmering opg 4'!$M$5)/'Lineær programmering opg 4'!$K$5*-1)</f>
        <v>214.26599999998965</v>
      </c>
      <c r="F5240" s="167" t="str">
        <f>IF('Lineær programmering opg 4'!$E$6=0,"-",(-A5240+'Lineær programmering opg 4'!$M$6)/'Lineær programmering opg 4'!$K$6*-1)</f>
        <v>-</v>
      </c>
      <c r="G5240" s="167" t="str">
        <f>IF('Lineær programmering opg 4'!$D$7=0,"-",((-A5240+'Lineær programmering opg 4'!$M$7)/'Lineær programmering opg 4'!$K$7)*-1)</f>
        <v>-</v>
      </c>
      <c r="H5240" s="167" t="str">
        <f>IF('Lineær programmering opg 4'!$C$8=0,"-",((-A5240+'Lineær programmering opg 4'!$M$8)/'Lineær programmering opg 4'!$K$8)*-1)</f>
        <v>-</v>
      </c>
      <c r="I5240" s="167" t="str">
        <f>IF('Lineær programmering opg 4'!$D$8=0,"-",'Lineær programmering opg 4'!$G$8)</f>
        <v>-</v>
      </c>
      <c r="J5240" s="295">
        <f>A5240*'Lineær programmering opg 4'!$C$11+Datatabel!C5240*'Lineær programmering opg 4'!$D$11</f>
        <v>43571.099999999831</v>
      </c>
      <c r="K5240" s="9">
        <f t="shared" si="407"/>
        <v>0</v>
      </c>
      <c r="L5240" s="9">
        <f t="shared" si="408"/>
        <v>0</v>
      </c>
    </row>
    <row r="5241" spans="1:12" ht="15" x14ac:dyDescent="0.25">
      <c r="A5241" s="167">
        <f t="shared" si="406"/>
        <v>114.28800000001385</v>
      </c>
      <c r="B5241" s="325">
        <f t="shared" si="409"/>
        <v>0.47620000000005769</v>
      </c>
      <c r="C5241" s="167">
        <f t="shared" si="405"/>
        <v>214.28399999998959</v>
      </c>
      <c r="D5241" s="167">
        <f>IF('Lineær programmering opg 4'!$M$4=0,"-",(-A5241+'Lineær programmering opg 4'!$M$4)/'Lineær programmering opg 4'!$K$4*-1)</f>
        <v>251.4239999999723</v>
      </c>
      <c r="E5241" s="167">
        <f>IF('Lineær programmering opg 4'!$M$5=0,"-",(-A5241+'Lineær programmering opg 4'!$M$5)/'Lineær programmering opg 4'!$K$5*-1)</f>
        <v>214.28399999998959</v>
      </c>
      <c r="F5241" s="167" t="str">
        <f>IF('Lineær programmering opg 4'!$E$6=0,"-",(-A5241+'Lineær programmering opg 4'!$M$6)/'Lineær programmering opg 4'!$K$6*-1)</f>
        <v>-</v>
      </c>
      <c r="G5241" s="167" t="str">
        <f>IF('Lineær programmering opg 4'!$D$7=0,"-",((-A5241+'Lineær programmering opg 4'!$M$7)/'Lineær programmering opg 4'!$K$7)*-1)</f>
        <v>-</v>
      </c>
      <c r="H5241" s="167" t="str">
        <f>IF('Lineær programmering opg 4'!$C$8=0,"-",((-A5241+'Lineær programmering opg 4'!$M$8)/'Lineær programmering opg 4'!$K$8)*-1)</f>
        <v>-</v>
      </c>
      <c r="I5241" s="167" t="str">
        <f>IF('Lineær programmering opg 4'!$D$8=0,"-",'Lineær programmering opg 4'!$G$8)</f>
        <v>-</v>
      </c>
      <c r="J5241" s="295">
        <f>A5241*'Lineær programmering opg 4'!$C$11+Datatabel!C5241*'Lineær programmering opg 4'!$D$11</f>
        <v>43571.39999999982</v>
      </c>
      <c r="K5241" s="9">
        <f t="shared" si="407"/>
        <v>0</v>
      </c>
      <c r="L5241" s="9">
        <f t="shared" si="408"/>
        <v>0</v>
      </c>
    </row>
    <row r="5242" spans="1:12" ht="15" x14ac:dyDescent="0.25">
      <c r="A5242" s="167">
        <f t="shared" si="406"/>
        <v>114.26400000001385</v>
      </c>
      <c r="B5242" s="325">
        <f t="shared" si="409"/>
        <v>0.4761000000000577</v>
      </c>
      <c r="C5242" s="167">
        <f t="shared" si="405"/>
        <v>214.30199999998959</v>
      </c>
      <c r="D5242" s="167">
        <f>IF('Lineær programmering opg 4'!$M$4=0,"-",(-A5242+'Lineær programmering opg 4'!$M$4)/'Lineær programmering opg 4'!$K$4*-1)</f>
        <v>251.4719999999723</v>
      </c>
      <c r="E5242" s="167">
        <f>IF('Lineær programmering opg 4'!$M$5=0,"-",(-A5242+'Lineær programmering opg 4'!$M$5)/'Lineær programmering opg 4'!$K$5*-1)</f>
        <v>214.30199999998959</v>
      </c>
      <c r="F5242" s="167" t="str">
        <f>IF('Lineær programmering opg 4'!$E$6=0,"-",(-A5242+'Lineær programmering opg 4'!$M$6)/'Lineær programmering opg 4'!$K$6*-1)</f>
        <v>-</v>
      </c>
      <c r="G5242" s="167" t="str">
        <f>IF('Lineær programmering opg 4'!$D$7=0,"-",((-A5242+'Lineær programmering opg 4'!$M$7)/'Lineær programmering opg 4'!$K$7)*-1)</f>
        <v>-</v>
      </c>
      <c r="H5242" s="167" t="str">
        <f>IF('Lineær programmering opg 4'!$C$8=0,"-",((-A5242+'Lineær programmering opg 4'!$M$8)/'Lineær programmering opg 4'!$K$8)*-1)</f>
        <v>-</v>
      </c>
      <c r="I5242" s="167" t="str">
        <f>IF('Lineær programmering opg 4'!$D$8=0,"-",'Lineær programmering opg 4'!$G$8)</f>
        <v>-</v>
      </c>
      <c r="J5242" s="295">
        <f>A5242*'Lineær programmering opg 4'!$C$11+Datatabel!C5242*'Lineær programmering opg 4'!$D$11</f>
        <v>43571.699999999822</v>
      </c>
      <c r="K5242" s="9">
        <f t="shared" si="407"/>
        <v>0</v>
      </c>
      <c r="L5242" s="9">
        <f t="shared" si="408"/>
        <v>0</v>
      </c>
    </row>
    <row r="5243" spans="1:12" ht="15" x14ac:dyDescent="0.25">
      <c r="A5243" s="167">
        <f t="shared" si="406"/>
        <v>114.24000000001385</v>
      </c>
      <c r="B5243" s="325">
        <f t="shared" si="409"/>
        <v>0.47600000000005771</v>
      </c>
      <c r="C5243" s="167">
        <f t="shared" si="405"/>
        <v>214.31999999998959</v>
      </c>
      <c r="D5243" s="167">
        <f>IF('Lineær programmering opg 4'!$M$4=0,"-",(-A5243+'Lineær programmering opg 4'!$M$4)/'Lineær programmering opg 4'!$K$4*-1)</f>
        <v>251.5199999999723</v>
      </c>
      <c r="E5243" s="167">
        <f>IF('Lineær programmering opg 4'!$M$5=0,"-",(-A5243+'Lineær programmering opg 4'!$M$5)/'Lineær programmering opg 4'!$K$5*-1)</f>
        <v>214.31999999998959</v>
      </c>
      <c r="F5243" s="167" t="str">
        <f>IF('Lineær programmering opg 4'!$E$6=0,"-",(-A5243+'Lineær programmering opg 4'!$M$6)/'Lineær programmering opg 4'!$K$6*-1)</f>
        <v>-</v>
      </c>
      <c r="G5243" s="167" t="str">
        <f>IF('Lineær programmering opg 4'!$D$7=0,"-",((-A5243+'Lineær programmering opg 4'!$M$7)/'Lineær programmering opg 4'!$K$7)*-1)</f>
        <v>-</v>
      </c>
      <c r="H5243" s="167" t="str">
        <f>IF('Lineær programmering opg 4'!$C$8=0,"-",((-A5243+'Lineær programmering opg 4'!$M$8)/'Lineær programmering opg 4'!$K$8)*-1)</f>
        <v>-</v>
      </c>
      <c r="I5243" s="167" t="str">
        <f>IF('Lineær programmering opg 4'!$D$8=0,"-",'Lineær programmering opg 4'!$G$8)</f>
        <v>-</v>
      </c>
      <c r="J5243" s="295">
        <f>A5243*'Lineær programmering opg 4'!$C$11+Datatabel!C5243*'Lineær programmering opg 4'!$D$11</f>
        <v>43571.999999999825</v>
      </c>
      <c r="K5243" s="9">
        <f t="shared" si="407"/>
        <v>0</v>
      </c>
      <c r="L5243" s="9">
        <f t="shared" si="408"/>
        <v>0</v>
      </c>
    </row>
    <row r="5244" spans="1:12" ht="15" x14ac:dyDescent="0.25">
      <c r="A5244" s="167">
        <f t="shared" si="406"/>
        <v>114.21600000001385</v>
      </c>
      <c r="B5244" s="325">
        <f t="shared" si="409"/>
        <v>0.47590000000005772</v>
      </c>
      <c r="C5244" s="167">
        <f t="shared" si="405"/>
        <v>214.33799999998959</v>
      </c>
      <c r="D5244" s="167">
        <f>IF('Lineær programmering opg 4'!$M$4=0,"-",(-A5244+'Lineær programmering opg 4'!$M$4)/'Lineær programmering opg 4'!$K$4*-1)</f>
        <v>251.5679999999723</v>
      </c>
      <c r="E5244" s="167">
        <f>IF('Lineær programmering opg 4'!$M$5=0,"-",(-A5244+'Lineær programmering opg 4'!$M$5)/'Lineær programmering opg 4'!$K$5*-1)</f>
        <v>214.33799999998959</v>
      </c>
      <c r="F5244" s="167" t="str">
        <f>IF('Lineær programmering opg 4'!$E$6=0,"-",(-A5244+'Lineær programmering opg 4'!$M$6)/'Lineær programmering opg 4'!$K$6*-1)</f>
        <v>-</v>
      </c>
      <c r="G5244" s="167" t="str">
        <f>IF('Lineær programmering opg 4'!$D$7=0,"-",((-A5244+'Lineær programmering opg 4'!$M$7)/'Lineær programmering opg 4'!$K$7)*-1)</f>
        <v>-</v>
      </c>
      <c r="H5244" s="167" t="str">
        <f>IF('Lineær programmering opg 4'!$C$8=0,"-",((-A5244+'Lineær programmering opg 4'!$M$8)/'Lineær programmering opg 4'!$K$8)*-1)</f>
        <v>-</v>
      </c>
      <c r="I5244" s="167" t="str">
        <f>IF('Lineær programmering opg 4'!$D$8=0,"-",'Lineær programmering opg 4'!$G$8)</f>
        <v>-</v>
      </c>
      <c r="J5244" s="295">
        <f>A5244*'Lineær programmering opg 4'!$C$11+Datatabel!C5244*'Lineær programmering opg 4'!$D$11</f>
        <v>43572.299999999828</v>
      </c>
      <c r="K5244" s="9">
        <f t="shared" si="407"/>
        <v>0</v>
      </c>
      <c r="L5244" s="9">
        <f t="shared" si="408"/>
        <v>0</v>
      </c>
    </row>
    <row r="5245" spans="1:12" ht="15" x14ac:dyDescent="0.25">
      <c r="A5245" s="167">
        <f t="shared" si="406"/>
        <v>114.19200000001385</v>
      </c>
      <c r="B5245" s="325">
        <f t="shared" si="409"/>
        <v>0.47580000000005773</v>
      </c>
      <c r="C5245" s="167">
        <f t="shared" si="405"/>
        <v>214.35599999998959</v>
      </c>
      <c r="D5245" s="167">
        <f>IF('Lineær programmering opg 4'!$M$4=0,"-",(-A5245+'Lineær programmering opg 4'!$M$4)/'Lineær programmering opg 4'!$K$4*-1)</f>
        <v>251.6159999999723</v>
      </c>
      <c r="E5245" s="167">
        <f>IF('Lineær programmering opg 4'!$M$5=0,"-",(-A5245+'Lineær programmering opg 4'!$M$5)/'Lineær programmering opg 4'!$K$5*-1)</f>
        <v>214.35599999998959</v>
      </c>
      <c r="F5245" s="167" t="str">
        <f>IF('Lineær programmering opg 4'!$E$6=0,"-",(-A5245+'Lineær programmering opg 4'!$M$6)/'Lineær programmering opg 4'!$K$6*-1)</f>
        <v>-</v>
      </c>
      <c r="G5245" s="167" t="str">
        <f>IF('Lineær programmering opg 4'!$D$7=0,"-",((-A5245+'Lineær programmering opg 4'!$M$7)/'Lineær programmering opg 4'!$K$7)*-1)</f>
        <v>-</v>
      </c>
      <c r="H5245" s="167" t="str">
        <f>IF('Lineær programmering opg 4'!$C$8=0,"-",((-A5245+'Lineær programmering opg 4'!$M$8)/'Lineær programmering opg 4'!$K$8)*-1)</f>
        <v>-</v>
      </c>
      <c r="I5245" s="167" t="str">
        <f>IF('Lineær programmering opg 4'!$D$8=0,"-",'Lineær programmering opg 4'!$G$8)</f>
        <v>-</v>
      </c>
      <c r="J5245" s="295">
        <f>A5245*'Lineær programmering opg 4'!$C$11+Datatabel!C5245*'Lineær programmering opg 4'!$D$11</f>
        <v>43572.599999999824</v>
      </c>
      <c r="K5245" s="9">
        <f t="shared" si="407"/>
        <v>0</v>
      </c>
      <c r="L5245" s="9">
        <f t="shared" si="408"/>
        <v>0</v>
      </c>
    </row>
    <row r="5246" spans="1:12" ht="15" x14ac:dyDescent="0.25">
      <c r="A5246" s="167">
        <f t="shared" si="406"/>
        <v>114.16800000001386</v>
      </c>
      <c r="B5246" s="325">
        <f t="shared" si="409"/>
        <v>0.47570000000005774</v>
      </c>
      <c r="C5246" s="167">
        <f t="shared" si="405"/>
        <v>214.37399999998959</v>
      </c>
      <c r="D5246" s="167">
        <f>IF('Lineær programmering opg 4'!$M$4=0,"-",(-A5246+'Lineær programmering opg 4'!$M$4)/'Lineær programmering opg 4'!$K$4*-1)</f>
        <v>251.66399999997228</v>
      </c>
      <c r="E5246" s="167">
        <f>IF('Lineær programmering opg 4'!$M$5=0,"-",(-A5246+'Lineær programmering opg 4'!$M$5)/'Lineær programmering opg 4'!$K$5*-1)</f>
        <v>214.37399999998959</v>
      </c>
      <c r="F5246" s="167" t="str">
        <f>IF('Lineær programmering opg 4'!$E$6=0,"-",(-A5246+'Lineær programmering opg 4'!$M$6)/'Lineær programmering opg 4'!$K$6*-1)</f>
        <v>-</v>
      </c>
      <c r="G5246" s="167" t="str">
        <f>IF('Lineær programmering opg 4'!$D$7=0,"-",((-A5246+'Lineær programmering opg 4'!$M$7)/'Lineær programmering opg 4'!$K$7)*-1)</f>
        <v>-</v>
      </c>
      <c r="H5246" s="167" t="str">
        <f>IF('Lineær programmering opg 4'!$C$8=0,"-",((-A5246+'Lineær programmering opg 4'!$M$8)/'Lineær programmering opg 4'!$K$8)*-1)</f>
        <v>-</v>
      </c>
      <c r="I5246" s="167" t="str">
        <f>IF('Lineær programmering opg 4'!$D$8=0,"-",'Lineær programmering opg 4'!$G$8)</f>
        <v>-</v>
      </c>
      <c r="J5246" s="295">
        <f>A5246*'Lineær programmering opg 4'!$C$11+Datatabel!C5246*'Lineær programmering opg 4'!$D$11</f>
        <v>43572.89999999982</v>
      </c>
      <c r="K5246" s="9">
        <f t="shared" si="407"/>
        <v>0</v>
      </c>
      <c r="L5246" s="9">
        <f t="shared" si="408"/>
        <v>0</v>
      </c>
    </row>
    <row r="5247" spans="1:12" ht="15" x14ac:dyDescent="0.25">
      <c r="A5247" s="167">
        <f t="shared" si="406"/>
        <v>114.14400000001386</v>
      </c>
      <c r="B5247" s="325">
        <f t="shared" si="409"/>
        <v>0.47560000000005775</v>
      </c>
      <c r="C5247" s="167">
        <f t="shared" si="405"/>
        <v>214.39199999998959</v>
      </c>
      <c r="D5247" s="167">
        <f>IF('Lineær programmering opg 4'!$M$4=0,"-",(-A5247+'Lineær programmering opg 4'!$M$4)/'Lineær programmering opg 4'!$K$4*-1)</f>
        <v>251.71199999997228</v>
      </c>
      <c r="E5247" s="167">
        <f>IF('Lineær programmering opg 4'!$M$5=0,"-",(-A5247+'Lineær programmering opg 4'!$M$5)/'Lineær programmering opg 4'!$K$5*-1)</f>
        <v>214.39199999998959</v>
      </c>
      <c r="F5247" s="167" t="str">
        <f>IF('Lineær programmering opg 4'!$E$6=0,"-",(-A5247+'Lineær programmering opg 4'!$M$6)/'Lineær programmering opg 4'!$K$6*-1)</f>
        <v>-</v>
      </c>
      <c r="G5247" s="167" t="str">
        <f>IF('Lineær programmering opg 4'!$D$7=0,"-",((-A5247+'Lineær programmering opg 4'!$M$7)/'Lineær programmering opg 4'!$K$7)*-1)</f>
        <v>-</v>
      </c>
      <c r="H5247" s="167" t="str">
        <f>IF('Lineær programmering opg 4'!$C$8=0,"-",((-A5247+'Lineær programmering opg 4'!$M$8)/'Lineær programmering opg 4'!$K$8)*-1)</f>
        <v>-</v>
      </c>
      <c r="I5247" s="167" t="str">
        <f>IF('Lineær programmering opg 4'!$D$8=0,"-",'Lineær programmering opg 4'!$G$8)</f>
        <v>-</v>
      </c>
      <c r="J5247" s="295">
        <f>A5247*'Lineær programmering opg 4'!$C$11+Datatabel!C5247*'Lineær programmering opg 4'!$D$11</f>
        <v>43573.199999999822</v>
      </c>
      <c r="K5247" s="9">
        <f t="shared" si="407"/>
        <v>0</v>
      </c>
      <c r="L5247" s="9">
        <f t="shared" si="408"/>
        <v>0</v>
      </c>
    </row>
    <row r="5248" spans="1:12" ht="15" x14ac:dyDescent="0.25">
      <c r="A5248" s="167">
        <f t="shared" si="406"/>
        <v>114.12000000001386</v>
      </c>
      <c r="B5248" s="325">
        <f t="shared" si="409"/>
        <v>0.47550000000005777</v>
      </c>
      <c r="C5248" s="167">
        <f t="shared" si="405"/>
        <v>214.40999999998959</v>
      </c>
      <c r="D5248" s="167">
        <f>IF('Lineær programmering opg 4'!$M$4=0,"-",(-A5248+'Lineær programmering opg 4'!$M$4)/'Lineær programmering opg 4'!$K$4*-1)</f>
        <v>251.75999999997228</v>
      </c>
      <c r="E5248" s="167">
        <f>IF('Lineær programmering opg 4'!$M$5=0,"-",(-A5248+'Lineær programmering opg 4'!$M$5)/'Lineær programmering opg 4'!$K$5*-1)</f>
        <v>214.40999999998959</v>
      </c>
      <c r="F5248" s="167" t="str">
        <f>IF('Lineær programmering opg 4'!$E$6=0,"-",(-A5248+'Lineær programmering opg 4'!$M$6)/'Lineær programmering opg 4'!$K$6*-1)</f>
        <v>-</v>
      </c>
      <c r="G5248" s="167" t="str">
        <f>IF('Lineær programmering opg 4'!$D$7=0,"-",((-A5248+'Lineær programmering opg 4'!$M$7)/'Lineær programmering opg 4'!$K$7)*-1)</f>
        <v>-</v>
      </c>
      <c r="H5248" s="167" t="str">
        <f>IF('Lineær programmering opg 4'!$C$8=0,"-",((-A5248+'Lineær programmering opg 4'!$M$8)/'Lineær programmering opg 4'!$K$8)*-1)</f>
        <v>-</v>
      </c>
      <c r="I5248" s="167" t="str">
        <f>IF('Lineær programmering opg 4'!$D$8=0,"-",'Lineær programmering opg 4'!$G$8)</f>
        <v>-</v>
      </c>
      <c r="J5248" s="295">
        <f>A5248*'Lineær programmering opg 4'!$C$11+Datatabel!C5248*'Lineær programmering opg 4'!$D$11</f>
        <v>43573.499999999825</v>
      </c>
      <c r="K5248" s="9">
        <f t="shared" si="407"/>
        <v>0</v>
      </c>
      <c r="L5248" s="9">
        <f t="shared" si="408"/>
        <v>0</v>
      </c>
    </row>
    <row r="5249" spans="1:12" ht="15" x14ac:dyDescent="0.25">
      <c r="A5249" s="167">
        <f t="shared" si="406"/>
        <v>114.09600000001387</v>
      </c>
      <c r="B5249" s="325">
        <f t="shared" si="409"/>
        <v>0.47540000000005778</v>
      </c>
      <c r="C5249" s="167">
        <f t="shared" si="405"/>
        <v>214.42799999998959</v>
      </c>
      <c r="D5249" s="167">
        <f>IF('Lineær programmering opg 4'!$M$4=0,"-",(-A5249+'Lineær programmering opg 4'!$M$4)/'Lineær programmering opg 4'!$K$4*-1)</f>
        <v>251.80799999997225</v>
      </c>
      <c r="E5249" s="167">
        <f>IF('Lineær programmering opg 4'!$M$5=0,"-",(-A5249+'Lineær programmering opg 4'!$M$5)/'Lineær programmering opg 4'!$K$5*-1)</f>
        <v>214.42799999998959</v>
      </c>
      <c r="F5249" s="167" t="str">
        <f>IF('Lineær programmering opg 4'!$E$6=0,"-",(-A5249+'Lineær programmering opg 4'!$M$6)/'Lineær programmering opg 4'!$K$6*-1)</f>
        <v>-</v>
      </c>
      <c r="G5249" s="167" t="str">
        <f>IF('Lineær programmering opg 4'!$D$7=0,"-",((-A5249+'Lineær programmering opg 4'!$M$7)/'Lineær programmering opg 4'!$K$7)*-1)</f>
        <v>-</v>
      </c>
      <c r="H5249" s="167" t="str">
        <f>IF('Lineær programmering opg 4'!$C$8=0,"-",((-A5249+'Lineær programmering opg 4'!$M$8)/'Lineær programmering opg 4'!$K$8)*-1)</f>
        <v>-</v>
      </c>
      <c r="I5249" s="167" t="str">
        <f>IF('Lineær programmering opg 4'!$D$8=0,"-",'Lineær programmering opg 4'!$G$8)</f>
        <v>-</v>
      </c>
      <c r="J5249" s="295">
        <f>A5249*'Lineær programmering opg 4'!$C$11+Datatabel!C5249*'Lineær programmering opg 4'!$D$11</f>
        <v>43573.799999999828</v>
      </c>
      <c r="K5249" s="9">
        <f t="shared" si="407"/>
        <v>0</v>
      </c>
      <c r="L5249" s="9">
        <f t="shared" si="408"/>
        <v>0</v>
      </c>
    </row>
    <row r="5250" spans="1:12" ht="15" x14ac:dyDescent="0.25">
      <c r="A5250" s="167">
        <f t="shared" si="406"/>
        <v>114.07200000001387</v>
      </c>
      <c r="B5250" s="325">
        <f t="shared" si="409"/>
        <v>0.47530000000005779</v>
      </c>
      <c r="C5250" s="167">
        <f t="shared" si="405"/>
        <v>214.4459999999896</v>
      </c>
      <c r="D5250" s="167">
        <f>IF('Lineær programmering opg 4'!$M$4=0,"-",(-A5250+'Lineær programmering opg 4'!$M$4)/'Lineær programmering opg 4'!$K$4*-1)</f>
        <v>251.85599999997225</v>
      </c>
      <c r="E5250" s="167">
        <f>IF('Lineær programmering opg 4'!$M$5=0,"-",(-A5250+'Lineær programmering opg 4'!$M$5)/'Lineær programmering opg 4'!$K$5*-1)</f>
        <v>214.4459999999896</v>
      </c>
      <c r="F5250" s="167" t="str">
        <f>IF('Lineær programmering opg 4'!$E$6=0,"-",(-A5250+'Lineær programmering opg 4'!$M$6)/'Lineær programmering opg 4'!$K$6*-1)</f>
        <v>-</v>
      </c>
      <c r="G5250" s="167" t="str">
        <f>IF('Lineær programmering opg 4'!$D$7=0,"-",((-A5250+'Lineær programmering opg 4'!$M$7)/'Lineær programmering opg 4'!$K$7)*-1)</f>
        <v>-</v>
      </c>
      <c r="H5250" s="167" t="str">
        <f>IF('Lineær programmering opg 4'!$C$8=0,"-",((-A5250+'Lineær programmering opg 4'!$M$8)/'Lineær programmering opg 4'!$K$8)*-1)</f>
        <v>-</v>
      </c>
      <c r="I5250" s="167" t="str">
        <f>IF('Lineær programmering opg 4'!$D$8=0,"-",'Lineær programmering opg 4'!$G$8)</f>
        <v>-</v>
      </c>
      <c r="J5250" s="295">
        <f>A5250*'Lineær programmering opg 4'!$C$11+Datatabel!C5250*'Lineær programmering opg 4'!$D$11</f>
        <v>43574.099999999831</v>
      </c>
      <c r="K5250" s="9">
        <f t="shared" si="407"/>
        <v>0</v>
      </c>
      <c r="L5250" s="9">
        <f t="shared" si="408"/>
        <v>0</v>
      </c>
    </row>
    <row r="5251" spans="1:12" ht="15" x14ac:dyDescent="0.25">
      <c r="A5251" s="167">
        <f t="shared" si="406"/>
        <v>114.04800000001387</v>
      </c>
      <c r="B5251" s="325">
        <f t="shared" si="409"/>
        <v>0.4752000000000578</v>
      </c>
      <c r="C5251" s="167">
        <f t="shared" ref="C5251:C5314" si="410">MIN(D5251,E5251,F5251,G5251,H5251,I5251)</f>
        <v>214.4639999999896</v>
      </c>
      <c r="D5251" s="167">
        <f>IF('Lineær programmering opg 4'!$M$4=0,"-",(-A5251+'Lineær programmering opg 4'!$M$4)/'Lineær programmering opg 4'!$K$4*-1)</f>
        <v>251.90399999997226</v>
      </c>
      <c r="E5251" s="167">
        <f>IF('Lineær programmering opg 4'!$M$5=0,"-",(-A5251+'Lineær programmering opg 4'!$M$5)/'Lineær programmering opg 4'!$K$5*-1)</f>
        <v>214.4639999999896</v>
      </c>
      <c r="F5251" s="167" t="str">
        <f>IF('Lineær programmering opg 4'!$E$6=0,"-",(-A5251+'Lineær programmering opg 4'!$M$6)/'Lineær programmering opg 4'!$K$6*-1)</f>
        <v>-</v>
      </c>
      <c r="G5251" s="167" t="str">
        <f>IF('Lineær programmering opg 4'!$D$7=0,"-",((-A5251+'Lineær programmering opg 4'!$M$7)/'Lineær programmering opg 4'!$K$7)*-1)</f>
        <v>-</v>
      </c>
      <c r="H5251" s="167" t="str">
        <f>IF('Lineær programmering opg 4'!$C$8=0,"-",((-A5251+'Lineær programmering opg 4'!$M$8)/'Lineær programmering opg 4'!$K$8)*-1)</f>
        <v>-</v>
      </c>
      <c r="I5251" s="167" t="str">
        <f>IF('Lineær programmering opg 4'!$D$8=0,"-",'Lineær programmering opg 4'!$G$8)</f>
        <v>-</v>
      </c>
      <c r="J5251" s="295">
        <f>A5251*'Lineær programmering opg 4'!$C$11+Datatabel!C5251*'Lineær programmering opg 4'!$D$11</f>
        <v>43574.399999999827</v>
      </c>
      <c r="K5251" s="9">
        <f t="shared" si="407"/>
        <v>0</v>
      </c>
      <c r="L5251" s="9">
        <f t="shared" si="408"/>
        <v>0</v>
      </c>
    </row>
    <row r="5252" spans="1:12" ht="15" x14ac:dyDescent="0.25">
      <c r="A5252" s="167">
        <f t="shared" ref="A5252:A5315" si="411">$A$3*B5252</f>
        <v>114.02400000001387</v>
      </c>
      <c r="B5252" s="325">
        <f t="shared" si="409"/>
        <v>0.47510000000005781</v>
      </c>
      <c r="C5252" s="167">
        <f t="shared" si="410"/>
        <v>214.4819999999896</v>
      </c>
      <c r="D5252" s="167">
        <f>IF('Lineær programmering opg 4'!$M$4=0,"-",(-A5252+'Lineær programmering opg 4'!$M$4)/'Lineær programmering opg 4'!$K$4*-1)</f>
        <v>251.95199999997226</v>
      </c>
      <c r="E5252" s="167">
        <f>IF('Lineær programmering opg 4'!$M$5=0,"-",(-A5252+'Lineær programmering opg 4'!$M$5)/'Lineær programmering opg 4'!$K$5*-1)</f>
        <v>214.4819999999896</v>
      </c>
      <c r="F5252" s="167" t="str">
        <f>IF('Lineær programmering opg 4'!$E$6=0,"-",(-A5252+'Lineær programmering opg 4'!$M$6)/'Lineær programmering opg 4'!$K$6*-1)</f>
        <v>-</v>
      </c>
      <c r="G5252" s="167" t="str">
        <f>IF('Lineær programmering opg 4'!$D$7=0,"-",((-A5252+'Lineær programmering opg 4'!$M$7)/'Lineær programmering opg 4'!$K$7)*-1)</f>
        <v>-</v>
      </c>
      <c r="H5252" s="167" t="str">
        <f>IF('Lineær programmering opg 4'!$C$8=0,"-",((-A5252+'Lineær programmering opg 4'!$M$8)/'Lineær programmering opg 4'!$K$8)*-1)</f>
        <v>-</v>
      </c>
      <c r="I5252" s="167" t="str">
        <f>IF('Lineær programmering opg 4'!$D$8=0,"-",'Lineær programmering opg 4'!$G$8)</f>
        <v>-</v>
      </c>
      <c r="J5252" s="295">
        <f>A5252*'Lineær programmering opg 4'!$C$11+Datatabel!C5252*'Lineær programmering opg 4'!$D$11</f>
        <v>43574.699999999822</v>
      </c>
      <c r="K5252" s="9">
        <f t="shared" ref="K5252:K5315" si="412">IF($J$10004=J5252,A5252,0)</f>
        <v>0</v>
      </c>
      <c r="L5252" s="9">
        <f t="shared" ref="L5252:L5315" si="413">IF(J5252=$J$10004,C5252,0)</f>
        <v>0</v>
      </c>
    </row>
    <row r="5253" spans="1:12" ht="15" x14ac:dyDescent="0.25">
      <c r="A5253" s="167">
        <f t="shared" si="411"/>
        <v>114.00000000001387</v>
      </c>
      <c r="B5253" s="325">
        <f t="shared" ref="B5253:B5316" si="414">B5252-0.01%</f>
        <v>0.47500000000005782</v>
      </c>
      <c r="C5253" s="167">
        <f t="shared" si="410"/>
        <v>214.4999999999896</v>
      </c>
      <c r="D5253" s="167">
        <f>IF('Lineær programmering opg 4'!$M$4=0,"-",(-A5253+'Lineær programmering opg 4'!$M$4)/'Lineær programmering opg 4'!$K$4*-1)</f>
        <v>251.99999999997226</v>
      </c>
      <c r="E5253" s="167">
        <f>IF('Lineær programmering opg 4'!$M$5=0,"-",(-A5253+'Lineær programmering opg 4'!$M$5)/'Lineær programmering opg 4'!$K$5*-1)</f>
        <v>214.4999999999896</v>
      </c>
      <c r="F5253" s="167" t="str">
        <f>IF('Lineær programmering opg 4'!$E$6=0,"-",(-A5253+'Lineær programmering opg 4'!$M$6)/'Lineær programmering opg 4'!$K$6*-1)</f>
        <v>-</v>
      </c>
      <c r="G5253" s="167" t="str">
        <f>IF('Lineær programmering opg 4'!$D$7=0,"-",((-A5253+'Lineær programmering opg 4'!$M$7)/'Lineær programmering opg 4'!$K$7)*-1)</f>
        <v>-</v>
      </c>
      <c r="H5253" s="167" t="str">
        <f>IF('Lineær programmering opg 4'!$C$8=0,"-",((-A5253+'Lineær programmering opg 4'!$M$8)/'Lineær programmering opg 4'!$K$8)*-1)</f>
        <v>-</v>
      </c>
      <c r="I5253" s="167" t="str">
        <f>IF('Lineær programmering opg 4'!$D$8=0,"-",'Lineær programmering opg 4'!$G$8)</f>
        <v>-</v>
      </c>
      <c r="J5253" s="295">
        <f>A5253*'Lineær programmering opg 4'!$C$11+Datatabel!C5253*'Lineær programmering opg 4'!$D$11</f>
        <v>43574.999999999825</v>
      </c>
      <c r="K5253" s="9">
        <f t="shared" si="412"/>
        <v>0</v>
      </c>
      <c r="L5253" s="9">
        <f t="shared" si="413"/>
        <v>0</v>
      </c>
    </row>
    <row r="5254" spans="1:12" ht="15" x14ac:dyDescent="0.25">
      <c r="A5254" s="167">
        <f t="shared" si="411"/>
        <v>113.97600000001388</v>
      </c>
      <c r="B5254" s="325">
        <f t="shared" si="414"/>
        <v>0.47490000000005783</v>
      </c>
      <c r="C5254" s="167">
        <f t="shared" si="410"/>
        <v>214.5179999999896</v>
      </c>
      <c r="D5254" s="167">
        <f>IF('Lineær programmering opg 4'!$M$4=0,"-",(-A5254+'Lineær programmering opg 4'!$M$4)/'Lineær programmering opg 4'!$K$4*-1)</f>
        <v>252.04799999997223</v>
      </c>
      <c r="E5254" s="167">
        <f>IF('Lineær programmering opg 4'!$M$5=0,"-",(-A5254+'Lineær programmering opg 4'!$M$5)/'Lineær programmering opg 4'!$K$5*-1)</f>
        <v>214.5179999999896</v>
      </c>
      <c r="F5254" s="167" t="str">
        <f>IF('Lineær programmering opg 4'!$E$6=0,"-",(-A5254+'Lineær programmering opg 4'!$M$6)/'Lineær programmering opg 4'!$K$6*-1)</f>
        <v>-</v>
      </c>
      <c r="G5254" s="167" t="str">
        <f>IF('Lineær programmering opg 4'!$D$7=0,"-",((-A5254+'Lineær programmering opg 4'!$M$7)/'Lineær programmering opg 4'!$K$7)*-1)</f>
        <v>-</v>
      </c>
      <c r="H5254" s="167" t="str">
        <f>IF('Lineær programmering opg 4'!$C$8=0,"-",((-A5254+'Lineær programmering opg 4'!$M$8)/'Lineær programmering opg 4'!$K$8)*-1)</f>
        <v>-</v>
      </c>
      <c r="I5254" s="167" t="str">
        <f>IF('Lineær programmering opg 4'!$D$8=0,"-",'Lineær programmering opg 4'!$G$8)</f>
        <v>-</v>
      </c>
      <c r="J5254" s="295">
        <f>A5254*'Lineær programmering opg 4'!$C$11+Datatabel!C5254*'Lineær programmering opg 4'!$D$11</f>
        <v>43575.299999999828</v>
      </c>
      <c r="K5254" s="9">
        <f t="shared" si="412"/>
        <v>0</v>
      </c>
      <c r="L5254" s="9">
        <f t="shared" si="413"/>
        <v>0</v>
      </c>
    </row>
    <row r="5255" spans="1:12" ht="15" x14ac:dyDescent="0.25">
      <c r="A5255" s="167">
        <f t="shared" si="411"/>
        <v>113.95200000001388</v>
      </c>
      <c r="B5255" s="325">
        <f t="shared" si="414"/>
        <v>0.47480000000005784</v>
      </c>
      <c r="C5255" s="167">
        <f t="shared" si="410"/>
        <v>214.5359999999896</v>
      </c>
      <c r="D5255" s="167">
        <f>IF('Lineær programmering opg 4'!$M$4=0,"-",(-A5255+'Lineær programmering opg 4'!$M$4)/'Lineær programmering opg 4'!$K$4*-1)</f>
        <v>252.09599999997224</v>
      </c>
      <c r="E5255" s="167">
        <f>IF('Lineær programmering opg 4'!$M$5=0,"-",(-A5255+'Lineær programmering opg 4'!$M$5)/'Lineær programmering opg 4'!$K$5*-1)</f>
        <v>214.5359999999896</v>
      </c>
      <c r="F5255" s="167" t="str">
        <f>IF('Lineær programmering opg 4'!$E$6=0,"-",(-A5255+'Lineær programmering opg 4'!$M$6)/'Lineær programmering opg 4'!$K$6*-1)</f>
        <v>-</v>
      </c>
      <c r="G5255" s="167" t="str">
        <f>IF('Lineær programmering opg 4'!$D$7=0,"-",((-A5255+'Lineær programmering opg 4'!$M$7)/'Lineær programmering opg 4'!$K$7)*-1)</f>
        <v>-</v>
      </c>
      <c r="H5255" s="167" t="str">
        <f>IF('Lineær programmering opg 4'!$C$8=0,"-",((-A5255+'Lineær programmering opg 4'!$M$8)/'Lineær programmering opg 4'!$K$8)*-1)</f>
        <v>-</v>
      </c>
      <c r="I5255" s="167" t="str">
        <f>IF('Lineær programmering opg 4'!$D$8=0,"-",'Lineær programmering opg 4'!$G$8)</f>
        <v>-</v>
      </c>
      <c r="J5255" s="295">
        <f>A5255*'Lineær programmering opg 4'!$C$11+Datatabel!C5255*'Lineær programmering opg 4'!$D$11</f>
        <v>43575.599999999831</v>
      </c>
      <c r="K5255" s="9">
        <f t="shared" si="412"/>
        <v>0</v>
      </c>
      <c r="L5255" s="9">
        <f t="shared" si="413"/>
        <v>0</v>
      </c>
    </row>
    <row r="5256" spans="1:12" ht="15" x14ac:dyDescent="0.25">
      <c r="A5256" s="167">
        <f t="shared" si="411"/>
        <v>113.92800000001388</v>
      </c>
      <c r="B5256" s="325">
        <f t="shared" si="414"/>
        <v>0.47470000000005785</v>
      </c>
      <c r="C5256" s="167">
        <f t="shared" si="410"/>
        <v>214.5539999999896</v>
      </c>
      <c r="D5256" s="167">
        <f>IF('Lineær programmering opg 4'!$M$4=0,"-",(-A5256+'Lineær programmering opg 4'!$M$4)/'Lineær programmering opg 4'!$K$4*-1)</f>
        <v>252.14399999997224</v>
      </c>
      <c r="E5256" s="167">
        <f>IF('Lineær programmering opg 4'!$M$5=0,"-",(-A5256+'Lineær programmering opg 4'!$M$5)/'Lineær programmering opg 4'!$K$5*-1)</f>
        <v>214.5539999999896</v>
      </c>
      <c r="F5256" s="167" t="str">
        <f>IF('Lineær programmering opg 4'!$E$6=0,"-",(-A5256+'Lineær programmering opg 4'!$M$6)/'Lineær programmering opg 4'!$K$6*-1)</f>
        <v>-</v>
      </c>
      <c r="G5256" s="167" t="str">
        <f>IF('Lineær programmering opg 4'!$D$7=0,"-",((-A5256+'Lineær programmering opg 4'!$M$7)/'Lineær programmering opg 4'!$K$7)*-1)</f>
        <v>-</v>
      </c>
      <c r="H5256" s="167" t="str">
        <f>IF('Lineær programmering opg 4'!$C$8=0,"-",((-A5256+'Lineær programmering opg 4'!$M$8)/'Lineær programmering opg 4'!$K$8)*-1)</f>
        <v>-</v>
      </c>
      <c r="I5256" s="167" t="str">
        <f>IF('Lineær programmering opg 4'!$D$8=0,"-",'Lineær programmering opg 4'!$G$8)</f>
        <v>-</v>
      </c>
      <c r="J5256" s="295">
        <f>A5256*'Lineær programmering opg 4'!$C$11+Datatabel!C5256*'Lineær programmering opg 4'!$D$11</f>
        <v>43575.899999999834</v>
      </c>
      <c r="K5256" s="9">
        <f t="shared" si="412"/>
        <v>0</v>
      </c>
      <c r="L5256" s="9">
        <f t="shared" si="413"/>
        <v>0</v>
      </c>
    </row>
    <row r="5257" spans="1:12" ht="15" x14ac:dyDescent="0.25">
      <c r="A5257" s="167">
        <f t="shared" si="411"/>
        <v>113.90400000001389</v>
      </c>
      <c r="B5257" s="325">
        <f t="shared" si="414"/>
        <v>0.47460000000005786</v>
      </c>
      <c r="C5257" s="167">
        <f t="shared" si="410"/>
        <v>214.5719999999896</v>
      </c>
      <c r="D5257" s="167">
        <f>IF('Lineær programmering opg 4'!$M$4=0,"-",(-A5257+'Lineær programmering opg 4'!$M$4)/'Lineær programmering opg 4'!$K$4*-1)</f>
        <v>252.19199999997221</v>
      </c>
      <c r="E5257" s="167">
        <f>IF('Lineær programmering opg 4'!$M$5=0,"-",(-A5257+'Lineær programmering opg 4'!$M$5)/'Lineær programmering opg 4'!$K$5*-1)</f>
        <v>214.5719999999896</v>
      </c>
      <c r="F5257" s="167" t="str">
        <f>IF('Lineær programmering opg 4'!$E$6=0,"-",(-A5257+'Lineær programmering opg 4'!$M$6)/'Lineær programmering opg 4'!$K$6*-1)</f>
        <v>-</v>
      </c>
      <c r="G5257" s="167" t="str">
        <f>IF('Lineær programmering opg 4'!$D$7=0,"-",((-A5257+'Lineær programmering opg 4'!$M$7)/'Lineær programmering opg 4'!$K$7)*-1)</f>
        <v>-</v>
      </c>
      <c r="H5257" s="167" t="str">
        <f>IF('Lineær programmering opg 4'!$C$8=0,"-",((-A5257+'Lineær programmering opg 4'!$M$8)/'Lineær programmering opg 4'!$K$8)*-1)</f>
        <v>-</v>
      </c>
      <c r="I5257" s="167" t="str">
        <f>IF('Lineær programmering opg 4'!$D$8=0,"-",'Lineær programmering opg 4'!$G$8)</f>
        <v>-</v>
      </c>
      <c r="J5257" s="295">
        <f>A5257*'Lineær programmering opg 4'!$C$11+Datatabel!C5257*'Lineær programmering opg 4'!$D$11</f>
        <v>43576.19999999983</v>
      </c>
      <c r="K5257" s="9">
        <f t="shared" si="412"/>
        <v>0</v>
      </c>
      <c r="L5257" s="9">
        <f t="shared" si="413"/>
        <v>0</v>
      </c>
    </row>
    <row r="5258" spans="1:12" ht="15" x14ac:dyDescent="0.25">
      <c r="A5258" s="167">
        <f t="shared" si="411"/>
        <v>113.88000000001389</v>
      </c>
      <c r="B5258" s="325">
        <f t="shared" si="414"/>
        <v>0.47450000000005788</v>
      </c>
      <c r="C5258" s="167">
        <f t="shared" si="410"/>
        <v>214.5899999999896</v>
      </c>
      <c r="D5258" s="167">
        <f>IF('Lineær programmering opg 4'!$M$4=0,"-",(-A5258+'Lineær programmering opg 4'!$M$4)/'Lineær programmering opg 4'!$K$4*-1)</f>
        <v>252.23999999997221</v>
      </c>
      <c r="E5258" s="167">
        <f>IF('Lineær programmering opg 4'!$M$5=0,"-",(-A5258+'Lineær programmering opg 4'!$M$5)/'Lineær programmering opg 4'!$K$5*-1)</f>
        <v>214.5899999999896</v>
      </c>
      <c r="F5258" s="167" t="str">
        <f>IF('Lineær programmering opg 4'!$E$6=0,"-",(-A5258+'Lineær programmering opg 4'!$M$6)/'Lineær programmering opg 4'!$K$6*-1)</f>
        <v>-</v>
      </c>
      <c r="G5258" s="167" t="str">
        <f>IF('Lineær programmering opg 4'!$D$7=0,"-",((-A5258+'Lineær programmering opg 4'!$M$7)/'Lineær programmering opg 4'!$K$7)*-1)</f>
        <v>-</v>
      </c>
      <c r="H5258" s="167" t="str">
        <f>IF('Lineær programmering opg 4'!$C$8=0,"-",((-A5258+'Lineær programmering opg 4'!$M$8)/'Lineær programmering opg 4'!$K$8)*-1)</f>
        <v>-</v>
      </c>
      <c r="I5258" s="167" t="str">
        <f>IF('Lineær programmering opg 4'!$D$8=0,"-",'Lineær programmering opg 4'!$G$8)</f>
        <v>-</v>
      </c>
      <c r="J5258" s="295">
        <f>A5258*'Lineær programmering opg 4'!$C$11+Datatabel!C5258*'Lineær programmering opg 4'!$D$11</f>
        <v>43576.499999999825</v>
      </c>
      <c r="K5258" s="9">
        <f t="shared" si="412"/>
        <v>0</v>
      </c>
      <c r="L5258" s="9">
        <f t="shared" si="413"/>
        <v>0</v>
      </c>
    </row>
    <row r="5259" spans="1:12" ht="15" x14ac:dyDescent="0.25">
      <c r="A5259" s="167">
        <f t="shared" si="411"/>
        <v>113.85600000001389</v>
      </c>
      <c r="B5259" s="325">
        <f t="shared" si="414"/>
        <v>0.47440000000005789</v>
      </c>
      <c r="C5259" s="167">
        <f t="shared" si="410"/>
        <v>214.6079999999896</v>
      </c>
      <c r="D5259" s="167">
        <f>IF('Lineær programmering opg 4'!$M$4=0,"-",(-A5259+'Lineær programmering opg 4'!$M$4)/'Lineær programmering opg 4'!$K$4*-1)</f>
        <v>252.28799999997221</v>
      </c>
      <c r="E5259" s="167">
        <f>IF('Lineær programmering opg 4'!$M$5=0,"-",(-A5259+'Lineær programmering opg 4'!$M$5)/'Lineær programmering opg 4'!$K$5*-1)</f>
        <v>214.6079999999896</v>
      </c>
      <c r="F5259" s="167" t="str">
        <f>IF('Lineær programmering opg 4'!$E$6=0,"-",(-A5259+'Lineær programmering opg 4'!$M$6)/'Lineær programmering opg 4'!$K$6*-1)</f>
        <v>-</v>
      </c>
      <c r="G5259" s="167" t="str">
        <f>IF('Lineær programmering opg 4'!$D$7=0,"-",((-A5259+'Lineær programmering opg 4'!$M$7)/'Lineær programmering opg 4'!$K$7)*-1)</f>
        <v>-</v>
      </c>
      <c r="H5259" s="167" t="str">
        <f>IF('Lineær programmering opg 4'!$C$8=0,"-",((-A5259+'Lineær programmering opg 4'!$M$8)/'Lineær programmering opg 4'!$K$8)*-1)</f>
        <v>-</v>
      </c>
      <c r="I5259" s="167" t="str">
        <f>IF('Lineær programmering opg 4'!$D$8=0,"-",'Lineær programmering opg 4'!$G$8)</f>
        <v>-</v>
      </c>
      <c r="J5259" s="295">
        <f>A5259*'Lineær programmering opg 4'!$C$11+Datatabel!C5259*'Lineær programmering opg 4'!$D$11</f>
        <v>43576.799999999828</v>
      </c>
      <c r="K5259" s="9">
        <f t="shared" si="412"/>
        <v>0</v>
      </c>
      <c r="L5259" s="9">
        <f t="shared" si="413"/>
        <v>0</v>
      </c>
    </row>
    <row r="5260" spans="1:12" ht="15" x14ac:dyDescent="0.25">
      <c r="A5260" s="167">
        <f t="shared" si="411"/>
        <v>113.83200000001389</v>
      </c>
      <c r="B5260" s="325">
        <f t="shared" si="414"/>
        <v>0.4743000000000579</v>
      </c>
      <c r="C5260" s="167">
        <f t="shared" si="410"/>
        <v>214.6259999999896</v>
      </c>
      <c r="D5260" s="167">
        <f>IF('Lineær programmering opg 4'!$M$4=0,"-",(-A5260+'Lineær programmering opg 4'!$M$4)/'Lineær programmering opg 4'!$K$4*-1)</f>
        <v>252.33599999997222</v>
      </c>
      <c r="E5260" s="167">
        <f>IF('Lineær programmering opg 4'!$M$5=0,"-",(-A5260+'Lineær programmering opg 4'!$M$5)/'Lineær programmering opg 4'!$K$5*-1)</f>
        <v>214.6259999999896</v>
      </c>
      <c r="F5260" s="167" t="str">
        <f>IF('Lineær programmering opg 4'!$E$6=0,"-",(-A5260+'Lineær programmering opg 4'!$M$6)/'Lineær programmering opg 4'!$K$6*-1)</f>
        <v>-</v>
      </c>
      <c r="G5260" s="167" t="str">
        <f>IF('Lineær programmering opg 4'!$D$7=0,"-",((-A5260+'Lineær programmering opg 4'!$M$7)/'Lineær programmering opg 4'!$K$7)*-1)</f>
        <v>-</v>
      </c>
      <c r="H5260" s="167" t="str">
        <f>IF('Lineær programmering opg 4'!$C$8=0,"-",((-A5260+'Lineær programmering opg 4'!$M$8)/'Lineær programmering opg 4'!$K$8)*-1)</f>
        <v>-</v>
      </c>
      <c r="I5260" s="167" t="str">
        <f>IF('Lineær programmering opg 4'!$D$8=0,"-",'Lineær programmering opg 4'!$G$8)</f>
        <v>-</v>
      </c>
      <c r="J5260" s="295">
        <f>A5260*'Lineær programmering opg 4'!$C$11+Datatabel!C5260*'Lineær programmering opg 4'!$D$11</f>
        <v>43577.099999999831</v>
      </c>
      <c r="K5260" s="9">
        <f t="shared" si="412"/>
        <v>0</v>
      </c>
      <c r="L5260" s="9">
        <f t="shared" si="413"/>
        <v>0</v>
      </c>
    </row>
    <row r="5261" spans="1:12" ht="15" x14ac:dyDescent="0.25">
      <c r="A5261" s="167">
        <f t="shared" si="411"/>
        <v>113.80800000001389</v>
      </c>
      <c r="B5261" s="325">
        <f t="shared" si="414"/>
        <v>0.47420000000005791</v>
      </c>
      <c r="C5261" s="167">
        <f t="shared" si="410"/>
        <v>214.6439999999896</v>
      </c>
      <c r="D5261" s="167">
        <f>IF('Lineær programmering opg 4'!$M$4=0,"-",(-A5261+'Lineær programmering opg 4'!$M$4)/'Lineær programmering opg 4'!$K$4*-1)</f>
        <v>252.38399999997222</v>
      </c>
      <c r="E5261" s="167">
        <f>IF('Lineær programmering opg 4'!$M$5=0,"-",(-A5261+'Lineær programmering opg 4'!$M$5)/'Lineær programmering opg 4'!$K$5*-1)</f>
        <v>214.6439999999896</v>
      </c>
      <c r="F5261" s="167" t="str">
        <f>IF('Lineær programmering opg 4'!$E$6=0,"-",(-A5261+'Lineær programmering opg 4'!$M$6)/'Lineær programmering opg 4'!$K$6*-1)</f>
        <v>-</v>
      </c>
      <c r="G5261" s="167" t="str">
        <f>IF('Lineær programmering opg 4'!$D$7=0,"-",((-A5261+'Lineær programmering opg 4'!$M$7)/'Lineær programmering opg 4'!$K$7)*-1)</f>
        <v>-</v>
      </c>
      <c r="H5261" s="167" t="str">
        <f>IF('Lineær programmering opg 4'!$C$8=0,"-",((-A5261+'Lineær programmering opg 4'!$M$8)/'Lineær programmering opg 4'!$K$8)*-1)</f>
        <v>-</v>
      </c>
      <c r="I5261" s="167" t="str">
        <f>IF('Lineær programmering opg 4'!$D$8=0,"-",'Lineær programmering opg 4'!$G$8)</f>
        <v>-</v>
      </c>
      <c r="J5261" s="295">
        <f>A5261*'Lineær programmering opg 4'!$C$11+Datatabel!C5261*'Lineær programmering opg 4'!$D$11</f>
        <v>43577.399999999834</v>
      </c>
      <c r="K5261" s="9">
        <f t="shared" si="412"/>
        <v>0</v>
      </c>
      <c r="L5261" s="9">
        <f t="shared" si="413"/>
        <v>0</v>
      </c>
    </row>
    <row r="5262" spans="1:12" ht="15" x14ac:dyDescent="0.25">
      <c r="A5262" s="167">
        <f t="shared" si="411"/>
        <v>113.7840000000139</v>
      </c>
      <c r="B5262" s="325">
        <f t="shared" si="414"/>
        <v>0.47410000000005792</v>
      </c>
      <c r="C5262" s="167">
        <f t="shared" si="410"/>
        <v>214.66199999998958</v>
      </c>
      <c r="D5262" s="167">
        <f>IF('Lineær programmering opg 4'!$M$4=0,"-",(-A5262+'Lineær programmering opg 4'!$M$4)/'Lineær programmering opg 4'!$K$4*-1)</f>
        <v>252.43199999997219</v>
      </c>
      <c r="E5262" s="167">
        <f>IF('Lineær programmering opg 4'!$M$5=0,"-",(-A5262+'Lineær programmering opg 4'!$M$5)/'Lineær programmering opg 4'!$K$5*-1)</f>
        <v>214.66199999998958</v>
      </c>
      <c r="F5262" s="167" t="str">
        <f>IF('Lineær programmering opg 4'!$E$6=0,"-",(-A5262+'Lineær programmering opg 4'!$M$6)/'Lineær programmering opg 4'!$K$6*-1)</f>
        <v>-</v>
      </c>
      <c r="G5262" s="167" t="str">
        <f>IF('Lineær programmering opg 4'!$D$7=0,"-",((-A5262+'Lineær programmering opg 4'!$M$7)/'Lineær programmering opg 4'!$K$7)*-1)</f>
        <v>-</v>
      </c>
      <c r="H5262" s="167" t="str">
        <f>IF('Lineær programmering opg 4'!$C$8=0,"-",((-A5262+'Lineær programmering opg 4'!$M$8)/'Lineær programmering opg 4'!$K$8)*-1)</f>
        <v>-</v>
      </c>
      <c r="I5262" s="167" t="str">
        <f>IF('Lineær programmering opg 4'!$D$8=0,"-",'Lineær programmering opg 4'!$G$8)</f>
        <v>-</v>
      </c>
      <c r="J5262" s="295">
        <f>A5262*'Lineær programmering opg 4'!$C$11+Datatabel!C5262*'Lineær programmering opg 4'!$D$11</f>
        <v>43577.699999999822</v>
      </c>
      <c r="K5262" s="9">
        <f t="shared" si="412"/>
        <v>0</v>
      </c>
      <c r="L5262" s="9">
        <f t="shared" si="413"/>
        <v>0</v>
      </c>
    </row>
    <row r="5263" spans="1:12" ht="15" x14ac:dyDescent="0.25">
      <c r="A5263" s="167">
        <f t="shared" si="411"/>
        <v>113.7600000000139</v>
      </c>
      <c r="B5263" s="325">
        <f t="shared" si="414"/>
        <v>0.47400000000005793</v>
      </c>
      <c r="C5263" s="167">
        <f t="shared" si="410"/>
        <v>214.67999999998958</v>
      </c>
      <c r="D5263" s="167">
        <f>IF('Lineær programmering opg 4'!$M$4=0,"-",(-A5263+'Lineær programmering opg 4'!$M$4)/'Lineær programmering opg 4'!$K$4*-1)</f>
        <v>252.47999999997219</v>
      </c>
      <c r="E5263" s="167">
        <f>IF('Lineær programmering opg 4'!$M$5=0,"-",(-A5263+'Lineær programmering opg 4'!$M$5)/'Lineær programmering opg 4'!$K$5*-1)</f>
        <v>214.67999999998958</v>
      </c>
      <c r="F5263" s="167" t="str">
        <f>IF('Lineær programmering opg 4'!$E$6=0,"-",(-A5263+'Lineær programmering opg 4'!$M$6)/'Lineær programmering opg 4'!$K$6*-1)</f>
        <v>-</v>
      </c>
      <c r="G5263" s="167" t="str">
        <f>IF('Lineær programmering opg 4'!$D$7=0,"-",((-A5263+'Lineær programmering opg 4'!$M$7)/'Lineær programmering opg 4'!$K$7)*-1)</f>
        <v>-</v>
      </c>
      <c r="H5263" s="167" t="str">
        <f>IF('Lineær programmering opg 4'!$C$8=0,"-",((-A5263+'Lineær programmering opg 4'!$M$8)/'Lineær programmering opg 4'!$K$8)*-1)</f>
        <v>-</v>
      </c>
      <c r="I5263" s="167" t="str">
        <f>IF('Lineær programmering opg 4'!$D$8=0,"-",'Lineær programmering opg 4'!$G$8)</f>
        <v>-</v>
      </c>
      <c r="J5263" s="295">
        <f>A5263*'Lineær programmering opg 4'!$C$11+Datatabel!C5263*'Lineær programmering opg 4'!$D$11</f>
        <v>43577.999999999825</v>
      </c>
      <c r="K5263" s="9">
        <f t="shared" si="412"/>
        <v>0</v>
      </c>
      <c r="L5263" s="9">
        <f t="shared" si="413"/>
        <v>0</v>
      </c>
    </row>
    <row r="5264" spans="1:12" ht="15" x14ac:dyDescent="0.25">
      <c r="A5264" s="167">
        <f t="shared" si="411"/>
        <v>113.7360000000139</v>
      </c>
      <c r="B5264" s="325">
        <f t="shared" si="414"/>
        <v>0.47390000000005794</v>
      </c>
      <c r="C5264" s="167">
        <f t="shared" si="410"/>
        <v>214.69799999998958</v>
      </c>
      <c r="D5264" s="167">
        <f>IF('Lineær programmering opg 4'!$M$4=0,"-",(-A5264+'Lineær programmering opg 4'!$M$4)/'Lineær programmering opg 4'!$K$4*-1)</f>
        <v>252.5279999999722</v>
      </c>
      <c r="E5264" s="167">
        <f>IF('Lineær programmering opg 4'!$M$5=0,"-",(-A5264+'Lineær programmering opg 4'!$M$5)/'Lineær programmering opg 4'!$K$5*-1)</f>
        <v>214.69799999998958</v>
      </c>
      <c r="F5264" s="167" t="str">
        <f>IF('Lineær programmering opg 4'!$E$6=0,"-",(-A5264+'Lineær programmering opg 4'!$M$6)/'Lineær programmering opg 4'!$K$6*-1)</f>
        <v>-</v>
      </c>
      <c r="G5264" s="167" t="str">
        <f>IF('Lineær programmering opg 4'!$D$7=0,"-",((-A5264+'Lineær programmering opg 4'!$M$7)/'Lineær programmering opg 4'!$K$7)*-1)</f>
        <v>-</v>
      </c>
      <c r="H5264" s="167" t="str">
        <f>IF('Lineær programmering opg 4'!$C$8=0,"-",((-A5264+'Lineær programmering opg 4'!$M$8)/'Lineær programmering opg 4'!$K$8)*-1)</f>
        <v>-</v>
      </c>
      <c r="I5264" s="167" t="str">
        <f>IF('Lineær programmering opg 4'!$D$8=0,"-",'Lineær programmering opg 4'!$G$8)</f>
        <v>-</v>
      </c>
      <c r="J5264" s="295">
        <f>A5264*'Lineær programmering opg 4'!$C$11+Datatabel!C5264*'Lineær programmering opg 4'!$D$11</f>
        <v>43578.299999999828</v>
      </c>
      <c r="K5264" s="9">
        <f t="shared" si="412"/>
        <v>0</v>
      </c>
      <c r="L5264" s="9">
        <f t="shared" si="413"/>
        <v>0</v>
      </c>
    </row>
    <row r="5265" spans="1:12" ht="15" x14ac:dyDescent="0.25">
      <c r="A5265" s="167">
        <f t="shared" si="411"/>
        <v>113.71200000001392</v>
      </c>
      <c r="B5265" s="325">
        <f t="shared" si="414"/>
        <v>0.47380000000005795</v>
      </c>
      <c r="C5265" s="167">
        <f t="shared" si="410"/>
        <v>214.71599999998958</v>
      </c>
      <c r="D5265" s="167">
        <f>IF('Lineær programmering opg 4'!$M$4=0,"-",(-A5265+'Lineær programmering opg 4'!$M$4)/'Lineær programmering opg 4'!$K$4*-1)</f>
        <v>252.57599999997217</v>
      </c>
      <c r="E5265" s="167">
        <f>IF('Lineær programmering opg 4'!$M$5=0,"-",(-A5265+'Lineær programmering opg 4'!$M$5)/'Lineær programmering opg 4'!$K$5*-1)</f>
        <v>214.71599999998958</v>
      </c>
      <c r="F5265" s="167" t="str">
        <f>IF('Lineær programmering opg 4'!$E$6=0,"-",(-A5265+'Lineær programmering opg 4'!$M$6)/'Lineær programmering opg 4'!$K$6*-1)</f>
        <v>-</v>
      </c>
      <c r="G5265" s="167" t="str">
        <f>IF('Lineær programmering opg 4'!$D$7=0,"-",((-A5265+'Lineær programmering opg 4'!$M$7)/'Lineær programmering opg 4'!$K$7)*-1)</f>
        <v>-</v>
      </c>
      <c r="H5265" s="167" t="str">
        <f>IF('Lineær programmering opg 4'!$C$8=0,"-",((-A5265+'Lineær programmering opg 4'!$M$8)/'Lineær programmering opg 4'!$K$8)*-1)</f>
        <v>-</v>
      </c>
      <c r="I5265" s="167" t="str">
        <f>IF('Lineær programmering opg 4'!$D$8=0,"-",'Lineær programmering opg 4'!$G$8)</f>
        <v>-</v>
      </c>
      <c r="J5265" s="295">
        <f>A5265*'Lineær programmering opg 4'!$C$11+Datatabel!C5265*'Lineær programmering opg 4'!$D$11</f>
        <v>43578.599999999831</v>
      </c>
      <c r="K5265" s="9">
        <f t="shared" si="412"/>
        <v>0</v>
      </c>
      <c r="L5265" s="9">
        <f t="shared" si="413"/>
        <v>0</v>
      </c>
    </row>
    <row r="5266" spans="1:12" ht="15" x14ac:dyDescent="0.25">
      <c r="A5266" s="167">
        <f t="shared" si="411"/>
        <v>113.68800000001391</v>
      </c>
      <c r="B5266" s="325">
        <f t="shared" si="414"/>
        <v>0.47370000000005796</v>
      </c>
      <c r="C5266" s="167">
        <f t="shared" si="410"/>
        <v>214.73399999998958</v>
      </c>
      <c r="D5266" s="167">
        <f>IF('Lineær programmering opg 4'!$M$4=0,"-",(-A5266+'Lineær programmering opg 4'!$M$4)/'Lineær programmering opg 4'!$K$4*-1)</f>
        <v>252.62399999997217</v>
      </c>
      <c r="E5266" s="167">
        <f>IF('Lineær programmering opg 4'!$M$5=0,"-",(-A5266+'Lineær programmering opg 4'!$M$5)/'Lineær programmering opg 4'!$K$5*-1)</f>
        <v>214.73399999998958</v>
      </c>
      <c r="F5266" s="167" t="str">
        <f>IF('Lineær programmering opg 4'!$E$6=0,"-",(-A5266+'Lineær programmering opg 4'!$M$6)/'Lineær programmering opg 4'!$K$6*-1)</f>
        <v>-</v>
      </c>
      <c r="G5266" s="167" t="str">
        <f>IF('Lineær programmering opg 4'!$D$7=0,"-",((-A5266+'Lineær programmering opg 4'!$M$7)/'Lineær programmering opg 4'!$K$7)*-1)</f>
        <v>-</v>
      </c>
      <c r="H5266" s="167" t="str">
        <f>IF('Lineær programmering opg 4'!$C$8=0,"-",((-A5266+'Lineær programmering opg 4'!$M$8)/'Lineær programmering opg 4'!$K$8)*-1)</f>
        <v>-</v>
      </c>
      <c r="I5266" s="167" t="str">
        <f>IF('Lineær programmering opg 4'!$D$8=0,"-",'Lineær programmering opg 4'!$G$8)</f>
        <v>-</v>
      </c>
      <c r="J5266" s="295">
        <f>A5266*'Lineær programmering opg 4'!$C$11+Datatabel!C5266*'Lineær programmering opg 4'!$D$11</f>
        <v>43578.899999999827</v>
      </c>
      <c r="K5266" s="9">
        <f t="shared" si="412"/>
        <v>0</v>
      </c>
      <c r="L5266" s="9">
        <f t="shared" si="413"/>
        <v>0</v>
      </c>
    </row>
    <row r="5267" spans="1:12" ht="15" x14ac:dyDescent="0.25">
      <c r="A5267" s="167">
        <f t="shared" si="411"/>
        <v>113.66400000001391</v>
      </c>
      <c r="B5267" s="325">
        <f t="shared" si="414"/>
        <v>0.47360000000005797</v>
      </c>
      <c r="C5267" s="167">
        <f t="shared" si="410"/>
        <v>214.75199999998958</v>
      </c>
      <c r="D5267" s="167">
        <f>IF('Lineær programmering opg 4'!$M$4=0,"-",(-A5267+'Lineær programmering opg 4'!$M$4)/'Lineær programmering opg 4'!$K$4*-1)</f>
        <v>252.67199999997217</v>
      </c>
      <c r="E5267" s="167">
        <f>IF('Lineær programmering opg 4'!$M$5=0,"-",(-A5267+'Lineær programmering opg 4'!$M$5)/'Lineær programmering opg 4'!$K$5*-1)</f>
        <v>214.75199999998958</v>
      </c>
      <c r="F5267" s="167" t="str">
        <f>IF('Lineær programmering opg 4'!$E$6=0,"-",(-A5267+'Lineær programmering opg 4'!$M$6)/'Lineær programmering opg 4'!$K$6*-1)</f>
        <v>-</v>
      </c>
      <c r="G5267" s="167" t="str">
        <f>IF('Lineær programmering opg 4'!$D$7=0,"-",((-A5267+'Lineær programmering opg 4'!$M$7)/'Lineær programmering opg 4'!$K$7)*-1)</f>
        <v>-</v>
      </c>
      <c r="H5267" s="167" t="str">
        <f>IF('Lineær programmering opg 4'!$C$8=0,"-",((-A5267+'Lineær programmering opg 4'!$M$8)/'Lineær programmering opg 4'!$K$8)*-1)</f>
        <v>-</v>
      </c>
      <c r="I5267" s="167" t="str">
        <f>IF('Lineær programmering opg 4'!$D$8=0,"-",'Lineær programmering opg 4'!$G$8)</f>
        <v>-</v>
      </c>
      <c r="J5267" s="295">
        <f>A5267*'Lineær programmering opg 4'!$C$11+Datatabel!C5267*'Lineær programmering opg 4'!$D$11</f>
        <v>43579.19999999983</v>
      </c>
      <c r="K5267" s="9">
        <f t="shared" si="412"/>
        <v>0</v>
      </c>
      <c r="L5267" s="9">
        <f t="shared" si="413"/>
        <v>0</v>
      </c>
    </row>
    <row r="5268" spans="1:12" ht="15" x14ac:dyDescent="0.25">
      <c r="A5268" s="167">
        <f t="shared" si="411"/>
        <v>113.64000000001391</v>
      </c>
      <c r="B5268" s="325">
        <f t="shared" si="414"/>
        <v>0.47350000000005799</v>
      </c>
      <c r="C5268" s="167">
        <f t="shared" si="410"/>
        <v>214.76999999998958</v>
      </c>
      <c r="D5268" s="167">
        <f>IF('Lineær programmering opg 4'!$M$4=0,"-",(-A5268+'Lineær programmering opg 4'!$M$4)/'Lineær programmering opg 4'!$K$4*-1)</f>
        <v>252.71999999997217</v>
      </c>
      <c r="E5268" s="167">
        <f>IF('Lineær programmering opg 4'!$M$5=0,"-",(-A5268+'Lineær programmering opg 4'!$M$5)/'Lineær programmering opg 4'!$K$5*-1)</f>
        <v>214.76999999998958</v>
      </c>
      <c r="F5268" s="167" t="str">
        <f>IF('Lineær programmering opg 4'!$E$6=0,"-",(-A5268+'Lineær programmering opg 4'!$M$6)/'Lineær programmering opg 4'!$K$6*-1)</f>
        <v>-</v>
      </c>
      <c r="G5268" s="167" t="str">
        <f>IF('Lineær programmering opg 4'!$D$7=0,"-",((-A5268+'Lineær programmering opg 4'!$M$7)/'Lineær programmering opg 4'!$K$7)*-1)</f>
        <v>-</v>
      </c>
      <c r="H5268" s="167" t="str">
        <f>IF('Lineær programmering opg 4'!$C$8=0,"-",((-A5268+'Lineær programmering opg 4'!$M$8)/'Lineær programmering opg 4'!$K$8)*-1)</f>
        <v>-</v>
      </c>
      <c r="I5268" s="167" t="str">
        <f>IF('Lineær programmering opg 4'!$D$8=0,"-",'Lineær programmering opg 4'!$G$8)</f>
        <v>-</v>
      </c>
      <c r="J5268" s="295">
        <f>A5268*'Lineær programmering opg 4'!$C$11+Datatabel!C5268*'Lineær programmering opg 4'!$D$11</f>
        <v>43579.499999999825</v>
      </c>
      <c r="K5268" s="9">
        <f t="shared" si="412"/>
        <v>0</v>
      </c>
      <c r="L5268" s="9">
        <f t="shared" si="413"/>
        <v>0</v>
      </c>
    </row>
    <row r="5269" spans="1:12" ht="15" x14ac:dyDescent="0.25">
      <c r="A5269" s="167">
        <f t="shared" si="411"/>
        <v>113.61600000001391</v>
      </c>
      <c r="B5269" s="325">
        <f t="shared" si="414"/>
        <v>0.473400000000058</v>
      </c>
      <c r="C5269" s="167">
        <f t="shared" si="410"/>
        <v>214.78799999998958</v>
      </c>
      <c r="D5269" s="167">
        <f>IF('Lineær programmering opg 4'!$M$4=0,"-",(-A5269+'Lineær programmering opg 4'!$M$4)/'Lineær programmering opg 4'!$K$4*-1)</f>
        <v>252.76799999997218</v>
      </c>
      <c r="E5269" s="167">
        <f>IF('Lineær programmering opg 4'!$M$5=0,"-",(-A5269+'Lineær programmering opg 4'!$M$5)/'Lineær programmering opg 4'!$K$5*-1)</f>
        <v>214.78799999998958</v>
      </c>
      <c r="F5269" s="167" t="str">
        <f>IF('Lineær programmering opg 4'!$E$6=0,"-",(-A5269+'Lineær programmering opg 4'!$M$6)/'Lineær programmering opg 4'!$K$6*-1)</f>
        <v>-</v>
      </c>
      <c r="G5269" s="167" t="str">
        <f>IF('Lineær programmering opg 4'!$D$7=0,"-",((-A5269+'Lineær programmering opg 4'!$M$7)/'Lineær programmering opg 4'!$K$7)*-1)</f>
        <v>-</v>
      </c>
      <c r="H5269" s="167" t="str">
        <f>IF('Lineær programmering opg 4'!$C$8=0,"-",((-A5269+'Lineær programmering opg 4'!$M$8)/'Lineær programmering opg 4'!$K$8)*-1)</f>
        <v>-</v>
      </c>
      <c r="I5269" s="167" t="str">
        <f>IF('Lineær programmering opg 4'!$D$8=0,"-",'Lineær programmering opg 4'!$G$8)</f>
        <v>-</v>
      </c>
      <c r="J5269" s="295">
        <f>A5269*'Lineær programmering opg 4'!$C$11+Datatabel!C5269*'Lineær programmering opg 4'!$D$11</f>
        <v>43579.799999999828</v>
      </c>
      <c r="K5269" s="9">
        <f t="shared" si="412"/>
        <v>0</v>
      </c>
      <c r="L5269" s="9">
        <f t="shared" si="413"/>
        <v>0</v>
      </c>
    </row>
    <row r="5270" spans="1:12" ht="15" x14ac:dyDescent="0.25">
      <c r="A5270" s="167">
        <f t="shared" si="411"/>
        <v>113.59200000001393</v>
      </c>
      <c r="B5270" s="325">
        <f t="shared" si="414"/>
        <v>0.47330000000005801</v>
      </c>
      <c r="C5270" s="167">
        <f t="shared" si="410"/>
        <v>214.80599999998958</v>
      </c>
      <c r="D5270" s="167">
        <f>IF('Lineær programmering opg 4'!$M$4=0,"-",(-A5270+'Lineær programmering opg 4'!$M$4)/'Lineær programmering opg 4'!$K$4*-1)</f>
        <v>252.81599999997215</v>
      </c>
      <c r="E5270" s="167">
        <f>IF('Lineær programmering opg 4'!$M$5=0,"-",(-A5270+'Lineær programmering opg 4'!$M$5)/'Lineær programmering opg 4'!$K$5*-1)</f>
        <v>214.80599999998958</v>
      </c>
      <c r="F5270" s="167" t="str">
        <f>IF('Lineær programmering opg 4'!$E$6=0,"-",(-A5270+'Lineær programmering opg 4'!$M$6)/'Lineær programmering opg 4'!$K$6*-1)</f>
        <v>-</v>
      </c>
      <c r="G5270" s="167" t="str">
        <f>IF('Lineær programmering opg 4'!$D$7=0,"-",((-A5270+'Lineær programmering opg 4'!$M$7)/'Lineær programmering opg 4'!$K$7)*-1)</f>
        <v>-</v>
      </c>
      <c r="H5270" s="167" t="str">
        <f>IF('Lineær programmering opg 4'!$C$8=0,"-",((-A5270+'Lineær programmering opg 4'!$M$8)/'Lineær programmering opg 4'!$K$8)*-1)</f>
        <v>-</v>
      </c>
      <c r="I5270" s="167" t="str">
        <f>IF('Lineær programmering opg 4'!$D$8=0,"-",'Lineær programmering opg 4'!$G$8)</f>
        <v>-</v>
      </c>
      <c r="J5270" s="295">
        <f>A5270*'Lineær programmering opg 4'!$C$11+Datatabel!C5270*'Lineær programmering opg 4'!$D$11</f>
        <v>43580.099999999831</v>
      </c>
      <c r="K5270" s="9">
        <f t="shared" si="412"/>
        <v>0</v>
      </c>
      <c r="L5270" s="9">
        <f t="shared" si="413"/>
        <v>0</v>
      </c>
    </row>
    <row r="5271" spans="1:12" ht="15" x14ac:dyDescent="0.25">
      <c r="A5271" s="167">
        <f t="shared" si="411"/>
        <v>113.56800000001392</v>
      </c>
      <c r="B5271" s="325">
        <f t="shared" si="414"/>
        <v>0.47320000000005802</v>
      </c>
      <c r="C5271" s="167">
        <f t="shared" si="410"/>
        <v>214.82399999998958</v>
      </c>
      <c r="D5271" s="167">
        <f>IF('Lineær programmering opg 4'!$M$4=0,"-",(-A5271+'Lineær programmering opg 4'!$M$4)/'Lineær programmering opg 4'!$K$4*-1)</f>
        <v>252.86399999997215</v>
      </c>
      <c r="E5271" s="167">
        <f>IF('Lineær programmering opg 4'!$M$5=0,"-",(-A5271+'Lineær programmering opg 4'!$M$5)/'Lineær programmering opg 4'!$K$5*-1)</f>
        <v>214.82399999998958</v>
      </c>
      <c r="F5271" s="167" t="str">
        <f>IF('Lineær programmering opg 4'!$E$6=0,"-",(-A5271+'Lineær programmering opg 4'!$M$6)/'Lineær programmering opg 4'!$K$6*-1)</f>
        <v>-</v>
      </c>
      <c r="G5271" s="167" t="str">
        <f>IF('Lineær programmering opg 4'!$D$7=0,"-",((-A5271+'Lineær programmering opg 4'!$M$7)/'Lineær programmering opg 4'!$K$7)*-1)</f>
        <v>-</v>
      </c>
      <c r="H5271" s="167" t="str">
        <f>IF('Lineær programmering opg 4'!$C$8=0,"-",((-A5271+'Lineær programmering opg 4'!$M$8)/'Lineær programmering opg 4'!$K$8)*-1)</f>
        <v>-</v>
      </c>
      <c r="I5271" s="167" t="str">
        <f>IF('Lineær programmering opg 4'!$D$8=0,"-",'Lineær programmering opg 4'!$G$8)</f>
        <v>-</v>
      </c>
      <c r="J5271" s="295">
        <f>A5271*'Lineær programmering opg 4'!$C$11+Datatabel!C5271*'Lineær programmering opg 4'!$D$11</f>
        <v>43580.399999999834</v>
      </c>
      <c r="K5271" s="9">
        <f t="shared" si="412"/>
        <v>0</v>
      </c>
      <c r="L5271" s="9">
        <f t="shared" si="413"/>
        <v>0</v>
      </c>
    </row>
    <row r="5272" spans="1:12" ht="15" x14ac:dyDescent="0.25">
      <c r="A5272" s="167">
        <f t="shared" si="411"/>
        <v>113.54400000001392</v>
      </c>
      <c r="B5272" s="325">
        <f t="shared" si="414"/>
        <v>0.47310000000005803</v>
      </c>
      <c r="C5272" s="167">
        <f t="shared" si="410"/>
        <v>214.84199999998958</v>
      </c>
      <c r="D5272" s="167">
        <f>IF('Lineær programmering opg 4'!$M$4=0,"-",(-A5272+'Lineær programmering opg 4'!$M$4)/'Lineær programmering opg 4'!$K$4*-1)</f>
        <v>252.91199999997215</v>
      </c>
      <c r="E5272" s="167">
        <f>IF('Lineær programmering opg 4'!$M$5=0,"-",(-A5272+'Lineær programmering opg 4'!$M$5)/'Lineær programmering opg 4'!$K$5*-1)</f>
        <v>214.84199999998958</v>
      </c>
      <c r="F5272" s="167" t="str">
        <f>IF('Lineær programmering opg 4'!$E$6=0,"-",(-A5272+'Lineær programmering opg 4'!$M$6)/'Lineær programmering opg 4'!$K$6*-1)</f>
        <v>-</v>
      </c>
      <c r="G5272" s="167" t="str">
        <f>IF('Lineær programmering opg 4'!$D$7=0,"-",((-A5272+'Lineær programmering opg 4'!$M$7)/'Lineær programmering opg 4'!$K$7)*-1)</f>
        <v>-</v>
      </c>
      <c r="H5272" s="167" t="str">
        <f>IF('Lineær programmering opg 4'!$C$8=0,"-",((-A5272+'Lineær programmering opg 4'!$M$8)/'Lineær programmering opg 4'!$K$8)*-1)</f>
        <v>-</v>
      </c>
      <c r="I5272" s="167" t="str">
        <f>IF('Lineær programmering opg 4'!$D$8=0,"-",'Lineær programmering opg 4'!$G$8)</f>
        <v>-</v>
      </c>
      <c r="J5272" s="295">
        <f>A5272*'Lineær programmering opg 4'!$C$11+Datatabel!C5272*'Lineær programmering opg 4'!$D$11</f>
        <v>43580.69999999983</v>
      </c>
      <c r="K5272" s="9">
        <f t="shared" si="412"/>
        <v>0</v>
      </c>
      <c r="L5272" s="9">
        <f t="shared" si="413"/>
        <v>0</v>
      </c>
    </row>
    <row r="5273" spans="1:12" ht="15" x14ac:dyDescent="0.25">
      <c r="A5273" s="167">
        <f t="shared" si="411"/>
        <v>113.52000000001394</v>
      </c>
      <c r="B5273" s="325">
        <f t="shared" si="414"/>
        <v>0.47300000000005804</v>
      </c>
      <c r="C5273" s="167">
        <f t="shared" si="410"/>
        <v>214.85999999998953</v>
      </c>
      <c r="D5273" s="167">
        <f>IF('Lineær programmering opg 4'!$M$4=0,"-",(-A5273+'Lineær programmering opg 4'!$M$4)/'Lineær programmering opg 4'!$K$4*-1)</f>
        <v>252.95999999997213</v>
      </c>
      <c r="E5273" s="167">
        <f>IF('Lineær programmering opg 4'!$M$5=0,"-",(-A5273+'Lineær programmering opg 4'!$M$5)/'Lineær programmering opg 4'!$K$5*-1)</f>
        <v>214.85999999998953</v>
      </c>
      <c r="F5273" s="167" t="str">
        <f>IF('Lineær programmering opg 4'!$E$6=0,"-",(-A5273+'Lineær programmering opg 4'!$M$6)/'Lineær programmering opg 4'!$K$6*-1)</f>
        <v>-</v>
      </c>
      <c r="G5273" s="167" t="str">
        <f>IF('Lineær programmering opg 4'!$D$7=0,"-",((-A5273+'Lineær programmering opg 4'!$M$7)/'Lineær programmering opg 4'!$K$7)*-1)</f>
        <v>-</v>
      </c>
      <c r="H5273" s="167" t="str">
        <f>IF('Lineær programmering opg 4'!$C$8=0,"-",((-A5273+'Lineær programmering opg 4'!$M$8)/'Lineær programmering opg 4'!$K$8)*-1)</f>
        <v>-</v>
      </c>
      <c r="I5273" s="167" t="str">
        <f>IF('Lineær programmering opg 4'!$D$8=0,"-",'Lineær programmering opg 4'!$G$8)</f>
        <v>-</v>
      </c>
      <c r="J5273" s="295">
        <f>A5273*'Lineær programmering opg 4'!$C$11+Datatabel!C5273*'Lineær programmering opg 4'!$D$11</f>
        <v>43580.999999999825</v>
      </c>
      <c r="K5273" s="9">
        <f t="shared" si="412"/>
        <v>0</v>
      </c>
      <c r="L5273" s="9">
        <f t="shared" si="413"/>
        <v>0</v>
      </c>
    </row>
    <row r="5274" spans="1:12" ht="15" x14ac:dyDescent="0.25">
      <c r="A5274" s="167">
        <f t="shared" si="411"/>
        <v>113.49600000001394</v>
      </c>
      <c r="B5274" s="325">
        <f t="shared" si="414"/>
        <v>0.47290000000005805</v>
      </c>
      <c r="C5274" s="167">
        <f t="shared" si="410"/>
        <v>214.87799999998953</v>
      </c>
      <c r="D5274" s="167">
        <f>IF('Lineær programmering opg 4'!$M$4=0,"-",(-A5274+'Lineær programmering opg 4'!$M$4)/'Lineær programmering opg 4'!$K$4*-1)</f>
        <v>253.00799999997213</v>
      </c>
      <c r="E5274" s="167">
        <f>IF('Lineær programmering opg 4'!$M$5=0,"-",(-A5274+'Lineær programmering opg 4'!$M$5)/'Lineær programmering opg 4'!$K$5*-1)</f>
        <v>214.87799999998953</v>
      </c>
      <c r="F5274" s="167" t="str">
        <f>IF('Lineær programmering opg 4'!$E$6=0,"-",(-A5274+'Lineær programmering opg 4'!$M$6)/'Lineær programmering opg 4'!$K$6*-1)</f>
        <v>-</v>
      </c>
      <c r="G5274" s="167" t="str">
        <f>IF('Lineær programmering opg 4'!$D$7=0,"-",((-A5274+'Lineær programmering opg 4'!$M$7)/'Lineær programmering opg 4'!$K$7)*-1)</f>
        <v>-</v>
      </c>
      <c r="H5274" s="167" t="str">
        <f>IF('Lineær programmering opg 4'!$C$8=0,"-",((-A5274+'Lineær programmering opg 4'!$M$8)/'Lineær programmering opg 4'!$K$8)*-1)</f>
        <v>-</v>
      </c>
      <c r="I5274" s="167" t="str">
        <f>IF('Lineær programmering opg 4'!$D$8=0,"-",'Lineær programmering opg 4'!$G$8)</f>
        <v>-</v>
      </c>
      <c r="J5274" s="295">
        <f>A5274*'Lineær programmering opg 4'!$C$11+Datatabel!C5274*'Lineær programmering opg 4'!$D$11</f>
        <v>43581.299999999821</v>
      </c>
      <c r="K5274" s="9">
        <f t="shared" si="412"/>
        <v>0</v>
      </c>
      <c r="L5274" s="9">
        <f t="shared" si="413"/>
        <v>0</v>
      </c>
    </row>
    <row r="5275" spans="1:12" ht="15" x14ac:dyDescent="0.25">
      <c r="A5275" s="167">
        <f t="shared" si="411"/>
        <v>113.47200000001394</v>
      </c>
      <c r="B5275" s="325">
        <f t="shared" si="414"/>
        <v>0.47280000000005806</v>
      </c>
      <c r="C5275" s="167">
        <f t="shared" si="410"/>
        <v>214.89599999998953</v>
      </c>
      <c r="D5275" s="167">
        <f>IF('Lineær programmering opg 4'!$M$4=0,"-",(-A5275+'Lineær programmering opg 4'!$M$4)/'Lineær programmering opg 4'!$K$4*-1)</f>
        <v>253.05599999997213</v>
      </c>
      <c r="E5275" s="167">
        <f>IF('Lineær programmering opg 4'!$M$5=0,"-",(-A5275+'Lineær programmering opg 4'!$M$5)/'Lineær programmering opg 4'!$K$5*-1)</f>
        <v>214.89599999998953</v>
      </c>
      <c r="F5275" s="167" t="str">
        <f>IF('Lineær programmering opg 4'!$E$6=0,"-",(-A5275+'Lineær programmering opg 4'!$M$6)/'Lineær programmering opg 4'!$K$6*-1)</f>
        <v>-</v>
      </c>
      <c r="G5275" s="167" t="str">
        <f>IF('Lineær programmering opg 4'!$D$7=0,"-",((-A5275+'Lineær programmering opg 4'!$M$7)/'Lineær programmering opg 4'!$K$7)*-1)</f>
        <v>-</v>
      </c>
      <c r="H5275" s="167" t="str">
        <f>IF('Lineær programmering opg 4'!$C$8=0,"-",((-A5275+'Lineær programmering opg 4'!$M$8)/'Lineær programmering opg 4'!$K$8)*-1)</f>
        <v>-</v>
      </c>
      <c r="I5275" s="167" t="str">
        <f>IF('Lineær programmering opg 4'!$D$8=0,"-",'Lineær programmering opg 4'!$G$8)</f>
        <v>-</v>
      </c>
      <c r="J5275" s="295">
        <f>A5275*'Lineær programmering opg 4'!$C$11+Datatabel!C5275*'Lineær programmering opg 4'!$D$11</f>
        <v>43581.599999999824</v>
      </c>
      <c r="K5275" s="9">
        <f t="shared" si="412"/>
        <v>0</v>
      </c>
      <c r="L5275" s="9">
        <f t="shared" si="413"/>
        <v>0</v>
      </c>
    </row>
    <row r="5276" spans="1:12" ht="15" x14ac:dyDescent="0.25">
      <c r="A5276" s="167">
        <f t="shared" si="411"/>
        <v>113.44800000001393</v>
      </c>
      <c r="B5276" s="325">
        <f t="shared" si="414"/>
        <v>0.47270000000005807</v>
      </c>
      <c r="C5276" s="167">
        <f t="shared" si="410"/>
        <v>214.91399999998953</v>
      </c>
      <c r="D5276" s="167">
        <f>IF('Lineær programmering opg 4'!$M$4=0,"-",(-A5276+'Lineær programmering opg 4'!$M$4)/'Lineær programmering opg 4'!$K$4*-1)</f>
        <v>253.10399999997213</v>
      </c>
      <c r="E5276" s="167">
        <f>IF('Lineær programmering opg 4'!$M$5=0,"-",(-A5276+'Lineær programmering opg 4'!$M$5)/'Lineær programmering opg 4'!$K$5*-1)</f>
        <v>214.91399999998953</v>
      </c>
      <c r="F5276" s="167" t="str">
        <f>IF('Lineær programmering opg 4'!$E$6=0,"-",(-A5276+'Lineær programmering opg 4'!$M$6)/'Lineær programmering opg 4'!$K$6*-1)</f>
        <v>-</v>
      </c>
      <c r="G5276" s="167" t="str">
        <f>IF('Lineær programmering opg 4'!$D$7=0,"-",((-A5276+'Lineær programmering opg 4'!$M$7)/'Lineær programmering opg 4'!$K$7)*-1)</f>
        <v>-</v>
      </c>
      <c r="H5276" s="167" t="str">
        <f>IF('Lineær programmering opg 4'!$C$8=0,"-",((-A5276+'Lineær programmering opg 4'!$M$8)/'Lineær programmering opg 4'!$K$8)*-1)</f>
        <v>-</v>
      </c>
      <c r="I5276" s="167" t="str">
        <f>IF('Lineær programmering opg 4'!$D$8=0,"-",'Lineær programmering opg 4'!$G$8)</f>
        <v>-</v>
      </c>
      <c r="J5276" s="295">
        <f>A5276*'Lineær programmering opg 4'!$C$11+Datatabel!C5276*'Lineær programmering opg 4'!$D$11</f>
        <v>43581.89999999982</v>
      </c>
      <c r="K5276" s="9">
        <f t="shared" si="412"/>
        <v>0</v>
      </c>
      <c r="L5276" s="9">
        <f t="shared" si="413"/>
        <v>0</v>
      </c>
    </row>
    <row r="5277" spans="1:12" ht="15" x14ac:dyDescent="0.25">
      <c r="A5277" s="167">
        <f t="shared" si="411"/>
        <v>113.42400000001393</v>
      </c>
      <c r="B5277" s="325">
        <f t="shared" si="414"/>
        <v>0.47260000000005808</v>
      </c>
      <c r="C5277" s="167">
        <f t="shared" si="410"/>
        <v>214.93199999998953</v>
      </c>
      <c r="D5277" s="167">
        <f>IF('Lineær programmering opg 4'!$M$4=0,"-",(-A5277+'Lineær programmering opg 4'!$M$4)/'Lineær programmering opg 4'!$K$4*-1)</f>
        <v>253.15199999997213</v>
      </c>
      <c r="E5277" s="167">
        <f>IF('Lineær programmering opg 4'!$M$5=0,"-",(-A5277+'Lineær programmering opg 4'!$M$5)/'Lineær programmering opg 4'!$K$5*-1)</f>
        <v>214.93199999998953</v>
      </c>
      <c r="F5277" s="167" t="str">
        <f>IF('Lineær programmering opg 4'!$E$6=0,"-",(-A5277+'Lineær programmering opg 4'!$M$6)/'Lineær programmering opg 4'!$K$6*-1)</f>
        <v>-</v>
      </c>
      <c r="G5277" s="167" t="str">
        <f>IF('Lineær programmering opg 4'!$D$7=0,"-",((-A5277+'Lineær programmering opg 4'!$M$7)/'Lineær programmering opg 4'!$K$7)*-1)</f>
        <v>-</v>
      </c>
      <c r="H5277" s="167" t="str">
        <f>IF('Lineær programmering opg 4'!$C$8=0,"-",((-A5277+'Lineær programmering opg 4'!$M$8)/'Lineær programmering opg 4'!$K$8)*-1)</f>
        <v>-</v>
      </c>
      <c r="I5277" s="167" t="str">
        <f>IF('Lineær programmering opg 4'!$D$8=0,"-",'Lineær programmering opg 4'!$G$8)</f>
        <v>-</v>
      </c>
      <c r="J5277" s="295">
        <f>A5277*'Lineær programmering opg 4'!$C$11+Datatabel!C5277*'Lineær programmering opg 4'!$D$11</f>
        <v>43582.199999999822</v>
      </c>
      <c r="K5277" s="9">
        <f t="shared" si="412"/>
        <v>0</v>
      </c>
      <c r="L5277" s="9">
        <f t="shared" si="413"/>
        <v>0</v>
      </c>
    </row>
    <row r="5278" spans="1:12" ht="15" x14ac:dyDescent="0.25">
      <c r="A5278" s="167">
        <f t="shared" si="411"/>
        <v>113.40000000001395</v>
      </c>
      <c r="B5278" s="325">
        <f t="shared" si="414"/>
        <v>0.4725000000000581</v>
      </c>
      <c r="C5278" s="167">
        <f t="shared" si="410"/>
        <v>214.94999999998953</v>
      </c>
      <c r="D5278" s="167">
        <f>IF('Lineær programmering opg 4'!$M$4=0,"-",(-A5278+'Lineær programmering opg 4'!$M$4)/'Lineær programmering opg 4'!$K$4*-1)</f>
        <v>253.19999999997211</v>
      </c>
      <c r="E5278" s="167">
        <f>IF('Lineær programmering opg 4'!$M$5=0,"-",(-A5278+'Lineær programmering opg 4'!$M$5)/'Lineær programmering opg 4'!$K$5*-1)</f>
        <v>214.94999999998953</v>
      </c>
      <c r="F5278" s="167" t="str">
        <f>IF('Lineær programmering opg 4'!$E$6=0,"-",(-A5278+'Lineær programmering opg 4'!$M$6)/'Lineær programmering opg 4'!$K$6*-1)</f>
        <v>-</v>
      </c>
      <c r="G5278" s="167" t="str">
        <f>IF('Lineær programmering opg 4'!$D$7=0,"-",((-A5278+'Lineær programmering opg 4'!$M$7)/'Lineær programmering opg 4'!$K$7)*-1)</f>
        <v>-</v>
      </c>
      <c r="H5278" s="167" t="str">
        <f>IF('Lineær programmering opg 4'!$C$8=0,"-",((-A5278+'Lineær programmering opg 4'!$M$8)/'Lineær programmering opg 4'!$K$8)*-1)</f>
        <v>-</v>
      </c>
      <c r="I5278" s="167" t="str">
        <f>IF('Lineær programmering opg 4'!$D$8=0,"-",'Lineær programmering opg 4'!$G$8)</f>
        <v>-</v>
      </c>
      <c r="J5278" s="295">
        <f>A5278*'Lineær programmering opg 4'!$C$11+Datatabel!C5278*'Lineær programmering opg 4'!$D$11</f>
        <v>43582.499999999825</v>
      </c>
      <c r="K5278" s="9">
        <f t="shared" si="412"/>
        <v>0</v>
      </c>
      <c r="L5278" s="9">
        <f t="shared" si="413"/>
        <v>0</v>
      </c>
    </row>
    <row r="5279" spans="1:12" ht="15" x14ac:dyDescent="0.25">
      <c r="A5279" s="167">
        <f t="shared" si="411"/>
        <v>113.37600000001395</v>
      </c>
      <c r="B5279" s="325">
        <f t="shared" si="414"/>
        <v>0.47240000000005811</v>
      </c>
      <c r="C5279" s="167">
        <f t="shared" si="410"/>
        <v>214.96799999998953</v>
      </c>
      <c r="D5279" s="167">
        <f>IF('Lineær programmering opg 4'!$M$4=0,"-",(-A5279+'Lineær programmering opg 4'!$M$4)/'Lineær programmering opg 4'!$K$4*-1)</f>
        <v>253.24799999997211</v>
      </c>
      <c r="E5279" s="167">
        <f>IF('Lineær programmering opg 4'!$M$5=0,"-",(-A5279+'Lineær programmering opg 4'!$M$5)/'Lineær programmering opg 4'!$K$5*-1)</f>
        <v>214.96799999998953</v>
      </c>
      <c r="F5279" s="167" t="str">
        <f>IF('Lineær programmering opg 4'!$E$6=0,"-",(-A5279+'Lineær programmering opg 4'!$M$6)/'Lineær programmering opg 4'!$K$6*-1)</f>
        <v>-</v>
      </c>
      <c r="G5279" s="167" t="str">
        <f>IF('Lineær programmering opg 4'!$D$7=0,"-",((-A5279+'Lineær programmering opg 4'!$M$7)/'Lineær programmering opg 4'!$K$7)*-1)</f>
        <v>-</v>
      </c>
      <c r="H5279" s="167" t="str">
        <f>IF('Lineær programmering opg 4'!$C$8=0,"-",((-A5279+'Lineær programmering opg 4'!$M$8)/'Lineær programmering opg 4'!$K$8)*-1)</f>
        <v>-</v>
      </c>
      <c r="I5279" s="167" t="str">
        <f>IF('Lineær programmering opg 4'!$D$8=0,"-",'Lineær programmering opg 4'!$G$8)</f>
        <v>-</v>
      </c>
      <c r="J5279" s="295">
        <f>A5279*'Lineær programmering opg 4'!$C$11+Datatabel!C5279*'Lineær programmering opg 4'!$D$11</f>
        <v>43582.799999999821</v>
      </c>
      <c r="K5279" s="9">
        <f t="shared" si="412"/>
        <v>0</v>
      </c>
      <c r="L5279" s="9">
        <f t="shared" si="413"/>
        <v>0</v>
      </c>
    </row>
    <row r="5280" spans="1:12" ht="15" x14ac:dyDescent="0.25">
      <c r="A5280" s="167">
        <f t="shared" si="411"/>
        <v>113.35200000001394</v>
      </c>
      <c r="B5280" s="325">
        <f t="shared" si="414"/>
        <v>0.47230000000005812</v>
      </c>
      <c r="C5280" s="167">
        <f t="shared" si="410"/>
        <v>214.98599999998953</v>
      </c>
      <c r="D5280" s="167">
        <f>IF('Lineær programmering opg 4'!$M$4=0,"-",(-A5280+'Lineær programmering opg 4'!$M$4)/'Lineær programmering opg 4'!$K$4*-1)</f>
        <v>253.29599999997211</v>
      </c>
      <c r="E5280" s="167">
        <f>IF('Lineær programmering opg 4'!$M$5=0,"-",(-A5280+'Lineær programmering opg 4'!$M$5)/'Lineær programmering opg 4'!$K$5*-1)</f>
        <v>214.98599999998953</v>
      </c>
      <c r="F5280" s="167" t="str">
        <f>IF('Lineær programmering opg 4'!$E$6=0,"-",(-A5280+'Lineær programmering opg 4'!$M$6)/'Lineær programmering opg 4'!$K$6*-1)</f>
        <v>-</v>
      </c>
      <c r="G5280" s="167" t="str">
        <f>IF('Lineær programmering opg 4'!$D$7=0,"-",((-A5280+'Lineær programmering opg 4'!$M$7)/'Lineær programmering opg 4'!$K$7)*-1)</f>
        <v>-</v>
      </c>
      <c r="H5280" s="167" t="str">
        <f>IF('Lineær programmering opg 4'!$C$8=0,"-",((-A5280+'Lineær programmering opg 4'!$M$8)/'Lineær programmering opg 4'!$K$8)*-1)</f>
        <v>-</v>
      </c>
      <c r="I5280" s="167" t="str">
        <f>IF('Lineær programmering opg 4'!$D$8=0,"-",'Lineær programmering opg 4'!$G$8)</f>
        <v>-</v>
      </c>
      <c r="J5280" s="295">
        <f>A5280*'Lineær programmering opg 4'!$C$11+Datatabel!C5280*'Lineær programmering opg 4'!$D$11</f>
        <v>43583.099999999824</v>
      </c>
      <c r="K5280" s="9">
        <f t="shared" si="412"/>
        <v>0</v>
      </c>
      <c r="L5280" s="9">
        <f t="shared" si="413"/>
        <v>0</v>
      </c>
    </row>
    <row r="5281" spans="1:12" ht="15" x14ac:dyDescent="0.25">
      <c r="A5281" s="167">
        <f t="shared" si="411"/>
        <v>113.32800000001396</v>
      </c>
      <c r="B5281" s="325">
        <f t="shared" si="414"/>
        <v>0.47220000000005813</v>
      </c>
      <c r="C5281" s="167">
        <f t="shared" si="410"/>
        <v>215.00399999998953</v>
      </c>
      <c r="D5281" s="167">
        <f>IF('Lineær programmering opg 4'!$M$4=0,"-",(-A5281+'Lineær programmering opg 4'!$M$4)/'Lineær programmering opg 4'!$K$4*-1)</f>
        <v>253.34399999997208</v>
      </c>
      <c r="E5281" s="167">
        <f>IF('Lineær programmering opg 4'!$M$5=0,"-",(-A5281+'Lineær programmering opg 4'!$M$5)/'Lineær programmering opg 4'!$K$5*-1)</f>
        <v>215.00399999998953</v>
      </c>
      <c r="F5281" s="167" t="str">
        <f>IF('Lineær programmering opg 4'!$E$6=0,"-",(-A5281+'Lineær programmering opg 4'!$M$6)/'Lineær programmering opg 4'!$K$6*-1)</f>
        <v>-</v>
      </c>
      <c r="G5281" s="167" t="str">
        <f>IF('Lineær programmering opg 4'!$D$7=0,"-",((-A5281+'Lineær programmering opg 4'!$M$7)/'Lineær programmering opg 4'!$K$7)*-1)</f>
        <v>-</v>
      </c>
      <c r="H5281" s="167" t="str">
        <f>IF('Lineær programmering opg 4'!$C$8=0,"-",((-A5281+'Lineær programmering opg 4'!$M$8)/'Lineær programmering opg 4'!$K$8)*-1)</f>
        <v>-</v>
      </c>
      <c r="I5281" s="167" t="str">
        <f>IF('Lineær programmering opg 4'!$D$8=0,"-",'Lineær programmering opg 4'!$G$8)</f>
        <v>-</v>
      </c>
      <c r="J5281" s="295">
        <f>A5281*'Lineær programmering opg 4'!$C$11+Datatabel!C5281*'Lineær programmering opg 4'!$D$11</f>
        <v>43583.399999999827</v>
      </c>
      <c r="K5281" s="9">
        <f t="shared" si="412"/>
        <v>0</v>
      </c>
      <c r="L5281" s="9">
        <f t="shared" si="413"/>
        <v>0</v>
      </c>
    </row>
    <row r="5282" spans="1:12" ht="15" x14ac:dyDescent="0.25">
      <c r="A5282" s="167">
        <f t="shared" si="411"/>
        <v>113.30400000001396</v>
      </c>
      <c r="B5282" s="325">
        <f t="shared" si="414"/>
        <v>0.47210000000005814</v>
      </c>
      <c r="C5282" s="167">
        <f t="shared" si="410"/>
        <v>215.02199999998953</v>
      </c>
      <c r="D5282" s="167">
        <f>IF('Lineær programmering opg 4'!$M$4=0,"-",(-A5282+'Lineær programmering opg 4'!$M$4)/'Lineær programmering opg 4'!$K$4*-1)</f>
        <v>253.39199999997209</v>
      </c>
      <c r="E5282" s="167">
        <f>IF('Lineær programmering opg 4'!$M$5=0,"-",(-A5282+'Lineær programmering opg 4'!$M$5)/'Lineær programmering opg 4'!$K$5*-1)</f>
        <v>215.02199999998953</v>
      </c>
      <c r="F5282" s="167" t="str">
        <f>IF('Lineær programmering opg 4'!$E$6=0,"-",(-A5282+'Lineær programmering opg 4'!$M$6)/'Lineær programmering opg 4'!$K$6*-1)</f>
        <v>-</v>
      </c>
      <c r="G5282" s="167" t="str">
        <f>IF('Lineær programmering opg 4'!$D$7=0,"-",((-A5282+'Lineær programmering opg 4'!$M$7)/'Lineær programmering opg 4'!$K$7)*-1)</f>
        <v>-</v>
      </c>
      <c r="H5282" s="167" t="str">
        <f>IF('Lineær programmering opg 4'!$C$8=0,"-",((-A5282+'Lineær programmering opg 4'!$M$8)/'Lineær programmering opg 4'!$K$8)*-1)</f>
        <v>-</v>
      </c>
      <c r="I5282" s="167" t="str">
        <f>IF('Lineær programmering opg 4'!$D$8=0,"-",'Lineær programmering opg 4'!$G$8)</f>
        <v>-</v>
      </c>
      <c r="J5282" s="295">
        <f>A5282*'Lineær programmering opg 4'!$C$11+Datatabel!C5282*'Lineær programmering opg 4'!$D$11</f>
        <v>43583.699999999822</v>
      </c>
      <c r="K5282" s="9">
        <f t="shared" si="412"/>
        <v>0</v>
      </c>
      <c r="L5282" s="9">
        <f t="shared" si="413"/>
        <v>0</v>
      </c>
    </row>
    <row r="5283" spans="1:12" ht="15" x14ac:dyDescent="0.25">
      <c r="A5283" s="167">
        <f t="shared" si="411"/>
        <v>113.28000000001396</v>
      </c>
      <c r="B5283" s="325">
        <f t="shared" si="414"/>
        <v>0.47200000000005815</v>
      </c>
      <c r="C5283" s="167">
        <f t="shared" si="410"/>
        <v>215.03999999998953</v>
      </c>
      <c r="D5283" s="167">
        <f>IF('Lineær programmering opg 4'!$M$4=0,"-",(-A5283+'Lineær programmering opg 4'!$M$4)/'Lineær programmering opg 4'!$K$4*-1)</f>
        <v>253.43999999997209</v>
      </c>
      <c r="E5283" s="167">
        <f>IF('Lineær programmering opg 4'!$M$5=0,"-",(-A5283+'Lineær programmering opg 4'!$M$5)/'Lineær programmering opg 4'!$K$5*-1)</f>
        <v>215.03999999998953</v>
      </c>
      <c r="F5283" s="167" t="str">
        <f>IF('Lineær programmering opg 4'!$E$6=0,"-",(-A5283+'Lineær programmering opg 4'!$M$6)/'Lineær programmering opg 4'!$K$6*-1)</f>
        <v>-</v>
      </c>
      <c r="G5283" s="167" t="str">
        <f>IF('Lineær programmering opg 4'!$D$7=0,"-",((-A5283+'Lineær programmering opg 4'!$M$7)/'Lineær programmering opg 4'!$K$7)*-1)</f>
        <v>-</v>
      </c>
      <c r="H5283" s="167" t="str">
        <f>IF('Lineær programmering opg 4'!$C$8=0,"-",((-A5283+'Lineær programmering opg 4'!$M$8)/'Lineær programmering opg 4'!$K$8)*-1)</f>
        <v>-</v>
      </c>
      <c r="I5283" s="167" t="str">
        <f>IF('Lineær programmering opg 4'!$D$8=0,"-",'Lineær programmering opg 4'!$G$8)</f>
        <v>-</v>
      </c>
      <c r="J5283" s="295">
        <f>A5283*'Lineær programmering opg 4'!$C$11+Datatabel!C5283*'Lineær programmering opg 4'!$D$11</f>
        <v>43583.999999999825</v>
      </c>
      <c r="K5283" s="9">
        <f t="shared" si="412"/>
        <v>0</v>
      </c>
      <c r="L5283" s="9">
        <f t="shared" si="413"/>
        <v>0</v>
      </c>
    </row>
    <row r="5284" spans="1:12" ht="15" x14ac:dyDescent="0.25">
      <c r="A5284" s="167">
        <f t="shared" si="411"/>
        <v>113.25600000001396</v>
      </c>
      <c r="B5284" s="325">
        <f t="shared" si="414"/>
        <v>0.47190000000005816</v>
      </c>
      <c r="C5284" s="167">
        <f t="shared" si="410"/>
        <v>215.05799999998953</v>
      </c>
      <c r="D5284" s="167">
        <f>IF('Lineær programmering opg 4'!$M$4=0,"-",(-A5284+'Lineær programmering opg 4'!$M$4)/'Lineær programmering opg 4'!$K$4*-1)</f>
        <v>253.48799999997209</v>
      </c>
      <c r="E5284" s="167">
        <f>IF('Lineær programmering opg 4'!$M$5=0,"-",(-A5284+'Lineær programmering opg 4'!$M$5)/'Lineær programmering opg 4'!$K$5*-1)</f>
        <v>215.05799999998953</v>
      </c>
      <c r="F5284" s="167" t="str">
        <f>IF('Lineær programmering opg 4'!$E$6=0,"-",(-A5284+'Lineær programmering opg 4'!$M$6)/'Lineær programmering opg 4'!$K$6*-1)</f>
        <v>-</v>
      </c>
      <c r="G5284" s="167" t="str">
        <f>IF('Lineær programmering opg 4'!$D$7=0,"-",((-A5284+'Lineær programmering opg 4'!$M$7)/'Lineær programmering opg 4'!$K$7)*-1)</f>
        <v>-</v>
      </c>
      <c r="H5284" s="167" t="str">
        <f>IF('Lineær programmering opg 4'!$C$8=0,"-",((-A5284+'Lineær programmering opg 4'!$M$8)/'Lineær programmering opg 4'!$K$8)*-1)</f>
        <v>-</v>
      </c>
      <c r="I5284" s="167" t="str">
        <f>IF('Lineær programmering opg 4'!$D$8=0,"-",'Lineær programmering opg 4'!$G$8)</f>
        <v>-</v>
      </c>
      <c r="J5284" s="295">
        <f>A5284*'Lineær programmering opg 4'!$C$11+Datatabel!C5284*'Lineær programmering opg 4'!$D$11</f>
        <v>43584.299999999828</v>
      </c>
      <c r="K5284" s="9">
        <f t="shared" si="412"/>
        <v>0</v>
      </c>
      <c r="L5284" s="9">
        <f t="shared" si="413"/>
        <v>0</v>
      </c>
    </row>
    <row r="5285" spans="1:12" ht="15" x14ac:dyDescent="0.25">
      <c r="A5285" s="167">
        <f t="shared" si="411"/>
        <v>113.23200000001395</v>
      </c>
      <c r="B5285" s="325">
        <f t="shared" si="414"/>
        <v>0.47180000000005817</v>
      </c>
      <c r="C5285" s="167">
        <f t="shared" si="410"/>
        <v>215.07599999998953</v>
      </c>
      <c r="D5285" s="167">
        <f>IF('Lineær programmering opg 4'!$M$4=0,"-",(-A5285+'Lineær programmering opg 4'!$M$4)/'Lineær programmering opg 4'!$K$4*-1)</f>
        <v>253.53599999997209</v>
      </c>
      <c r="E5285" s="167">
        <f>IF('Lineær programmering opg 4'!$M$5=0,"-",(-A5285+'Lineær programmering opg 4'!$M$5)/'Lineær programmering opg 4'!$K$5*-1)</f>
        <v>215.07599999998953</v>
      </c>
      <c r="F5285" s="167" t="str">
        <f>IF('Lineær programmering opg 4'!$E$6=0,"-",(-A5285+'Lineær programmering opg 4'!$M$6)/'Lineær programmering opg 4'!$K$6*-1)</f>
        <v>-</v>
      </c>
      <c r="G5285" s="167" t="str">
        <f>IF('Lineær programmering opg 4'!$D$7=0,"-",((-A5285+'Lineær programmering opg 4'!$M$7)/'Lineær programmering opg 4'!$K$7)*-1)</f>
        <v>-</v>
      </c>
      <c r="H5285" s="167" t="str">
        <f>IF('Lineær programmering opg 4'!$C$8=0,"-",((-A5285+'Lineær programmering opg 4'!$M$8)/'Lineær programmering opg 4'!$K$8)*-1)</f>
        <v>-</v>
      </c>
      <c r="I5285" s="167" t="str">
        <f>IF('Lineær programmering opg 4'!$D$8=0,"-",'Lineær programmering opg 4'!$G$8)</f>
        <v>-</v>
      </c>
      <c r="J5285" s="295">
        <f>A5285*'Lineær programmering opg 4'!$C$11+Datatabel!C5285*'Lineær programmering opg 4'!$D$11</f>
        <v>43584.599999999824</v>
      </c>
      <c r="K5285" s="9">
        <f t="shared" si="412"/>
        <v>0</v>
      </c>
      <c r="L5285" s="9">
        <f t="shared" si="413"/>
        <v>0</v>
      </c>
    </row>
    <row r="5286" spans="1:12" ht="15" x14ac:dyDescent="0.25">
      <c r="A5286" s="167">
        <f t="shared" si="411"/>
        <v>113.20800000001397</v>
      </c>
      <c r="B5286" s="325">
        <f t="shared" si="414"/>
        <v>0.47170000000005818</v>
      </c>
      <c r="C5286" s="167">
        <f t="shared" si="410"/>
        <v>215.09399999998953</v>
      </c>
      <c r="D5286" s="167">
        <f>IF('Lineær programmering opg 4'!$M$4=0,"-",(-A5286+'Lineær programmering opg 4'!$M$4)/'Lineær programmering opg 4'!$K$4*-1)</f>
        <v>253.58399999997206</v>
      </c>
      <c r="E5286" s="167">
        <f>IF('Lineær programmering opg 4'!$M$5=0,"-",(-A5286+'Lineær programmering opg 4'!$M$5)/'Lineær programmering opg 4'!$K$5*-1)</f>
        <v>215.09399999998953</v>
      </c>
      <c r="F5286" s="167" t="str">
        <f>IF('Lineær programmering opg 4'!$E$6=0,"-",(-A5286+'Lineær programmering opg 4'!$M$6)/'Lineær programmering opg 4'!$K$6*-1)</f>
        <v>-</v>
      </c>
      <c r="G5286" s="167" t="str">
        <f>IF('Lineær programmering opg 4'!$D$7=0,"-",((-A5286+'Lineær programmering opg 4'!$M$7)/'Lineær programmering opg 4'!$K$7)*-1)</f>
        <v>-</v>
      </c>
      <c r="H5286" s="167" t="str">
        <f>IF('Lineær programmering opg 4'!$C$8=0,"-",((-A5286+'Lineær programmering opg 4'!$M$8)/'Lineær programmering opg 4'!$K$8)*-1)</f>
        <v>-</v>
      </c>
      <c r="I5286" s="167" t="str">
        <f>IF('Lineær programmering opg 4'!$D$8=0,"-",'Lineær programmering opg 4'!$G$8)</f>
        <v>-</v>
      </c>
      <c r="J5286" s="295">
        <f>A5286*'Lineær programmering opg 4'!$C$11+Datatabel!C5286*'Lineær programmering opg 4'!$D$11</f>
        <v>43584.899999999827</v>
      </c>
      <c r="K5286" s="9">
        <f t="shared" si="412"/>
        <v>0</v>
      </c>
      <c r="L5286" s="9">
        <f t="shared" si="413"/>
        <v>0</v>
      </c>
    </row>
    <row r="5287" spans="1:12" ht="15" x14ac:dyDescent="0.25">
      <c r="A5287" s="167">
        <f t="shared" si="411"/>
        <v>113.18400000001397</v>
      </c>
      <c r="B5287" s="325">
        <f t="shared" si="414"/>
        <v>0.47160000000005819</v>
      </c>
      <c r="C5287" s="167">
        <f t="shared" si="410"/>
        <v>215.11199999998954</v>
      </c>
      <c r="D5287" s="167">
        <f>IF('Lineær programmering opg 4'!$M$4=0,"-",(-A5287+'Lineær programmering opg 4'!$M$4)/'Lineær programmering opg 4'!$K$4*-1)</f>
        <v>253.63199999997207</v>
      </c>
      <c r="E5287" s="167">
        <f>IF('Lineær programmering opg 4'!$M$5=0,"-",(-A5287+'Lineær programmering opg 4'!$M$5)/'Lineær programmering opg 4'!$K$5*-1)</f>
        <v>215.11199999998954</v>
      </c>
      <c r="F5287" s="167" t="str">
        <f>IF('Lineær programmering opg 4'!$E$6=0,"-",(-A5287+'Lineær programmering opg 4'!$M$6)/'Lineær programmering opg 4'!$K$6*-1)</f>
        <v>-</v>
      </c>
      <c r="G5287" s="167" t="str">
        <f>IF('Lineær programmering opg 4'!$D$7=0,"-",((-A5287+'Lineær programmering opg 4'!$M$7)/'Lineær programmering opg 4'!$K$7)*-1)</f>
        <v>-</v>
      </c>
      <c r="H5287" s="167" t="str">
        <f>IF('Lineær programmering opg 4'!$C$8=0,"-",((-A5287+'Lineær programmering opg 4'!$M$8)/'Lineær programmering opg 4'!$K$8)*-1)</f>
        <v>-</v>
      </c>
      <c r="I5287" s="167" t="str">
        <f>IF('Lineær programmering opg 4'!$D$8=0,"-",'Lineær programmering opg 4'!$G$8)</f>
        <v>-</v>
      </c>
      <c r="J5287" s="295">
        <f>A5287*'Lineær programmering opg 4'!$C$11+Datatabel!C5287*'Lineær programmering opg 4'!$D$11</f>
        <v>43585.19999999983</v>
      </c>
      <c r="K5287" s="9">
        <f t="shared" si="412"/>
        <v>0</v>
      </c>
      <c r="L5287" s="9">
        <f t="shared" si="413"/>
        <v>0</v>
      </c>
    </row>
    <row r="5288" spans="1:12" ht="15" x14ac:dyDescent="0.25">
      <c r="A5288" s="167">
        <f t="shared" si="411"/>
        <v>113.16000000001397</v>
      </c>
      <c r="B5288" s="325">
        <f t="shared" si="414"/>
        <v>0.47150000000005821</v>
      </c>
      <c r="C5288" s="167">
        <f t="shared" si="410"/>
        <v>215.12999999998954</v>
      </c>
      <c r="D5288" s="167">
        <f>IF('Lineær programmering opg 4'!$M$4=0,"-",(-A5288+'Lineær programmering opg 4'!$M$4)/'Lineær programmering opg 4'!$K$4*-1)</f>
        <v>253.67999999997207</v>
      </c>
      <c r="E5288" s="167">
        <f>IF('Lineær programmering opg 4'!$M$5=0,"-",(-A5288+'Lineær programmering opg 4'!$M$5)/'Lineær programmering opg 4'!$K$5*-1)</f>
        <v>215.12999999998954</v>
      </c>
      <c r="F5288" s="167" t="str">
        <f>IF('Lineær programmering opg 4'!$E$6=0,"-",(-A5288+'Lineær programmering opg 4'!$M$6)/'Lineær programmering opg 4'!$K$6*-1)</f>
        <v>-</v>
      </c>
      <c r="G5288" s="167" t="str">
        <f>IF('Lineær programmering opg 4'!$D$7=0,"-",((-A5288+'Lineær programmering opg 4'!$M$7)/'Lineær programmering opg 4'!$K$7)*-1)</f>
        <v>-</v>
      </c>
      <c r="H5288" s="167" t="str">
        <f>IF('Lineær programmering opg 4'!$C$8=0,"-",((-A5288+'Lineær programmering opg 4'!$M$8)/'Lineær programmering opg 4'!$K$8)*-1)</f>
        <v>-</v>
      </c>
      <c r="I5288" s="167" t="str">
        <f>IF('Lineær programmering opg 4'!$D$8=0,"-",'Lineær programmering opg 4'!$G$8)</f>
        <v>-</v>
      </c>
      <c r="J5288" s="295">
        <f>A5288*'Lineær programmering opg 4'!$C$11+Datatabel!C5288*'Lineær programmering opg 4'!$D$11</f>
        <v>43585.499999999825</v>
      </c>
      <c r="K5288" s="9">
        <f t="shared" si="412"/>
        <v>0</v>
      </c>
      <c r="L5288" s="9">
        <f t="shared" si="413"/>
        <v>0</v>
      </c>
    </row>
    <row r="5289" spans="1:12" ht="15" x14ac:dyDescent="0.25">
      <c r="A5289" s="167">
        <f t="shared" si="411"/>
        <v>113.13600000001398</v>
      </c>
      <c r="B5289" s="325">
        <f t="shared" si="414"/>
        <v>0.47140000000005822</v>
      </c>
      <c r="C5289" s="167">
        <f t="shared" si="410"/>
        <v>215.14799999998954</v>
      </c>
      <c r="D5289" s="167">
        <f>IF('Lineær programmering opg 4'!$M$4=0,"-",(-A5289+'Lineær programmering opg 4'!$M$4)/'Lineær programmering opg 4'!$K$4*-1)</f>
        <v>253.72799999997204</v>
      </c>
      <c r="E5289" s="167">
        <f>IF('Lineær programmering opg 4'!$M$5=0,"-",(-A5289+'Lineær programmering opg 4'!$M$5)/'Lineær programmering opg 4'!$K$5*-1)</f>
        <v>215.14799999998954</v>
      </c>
      <c r="F5289" s="167" t="str">
        <f>IF('Lineær programmering opg 4'!$E$6=0,"-",(-A5289+'Lineær programmering opg 4'!$M$6)/'Lineær programmering opg 4'!$K$6*-1)</f>
        <v>-</v>
      </c>
      <c r="G5289" s="167" t="str">
        <f>IF('Lineær programmering opg 4'!$D$7=0,"-",((-A5289+'Lineær programmering opg 4'!$M$7)/'Lineær programmering opg 4'!$K$7)*-1)</f>
        <v>-</v>
      </c>
      <c r="H5289" s="167" t="str">
        <f>IF('Lineær programmering opg 4'!$C$8=0,"-",((-A5289+'Lineær programmering opg 4'!$M$8)/'Lineær programmering opg 4'!$K$8)*-1)</f>
        <v>-</v>
      </c>
      <c r="I5289" s="167" t="str">
        <f>IF('Lineær programmering opg 4'!$D$8=0,"-",'Lineær programmering opg 4'!$G$8)</f>
        <v>-</v>
      </c>
      <c r="J5289" s="295">
        <f>A5289*'Lineær programmering opg 4'!$C$11+Datatabel!C5289*'Lineær programmering opg 4'!$D$11</f>
        <v>43585.799999999828</v>
      </c>
      <c r="K5289" s="9">
        <f t="shared" si="412"/>
        <v>0</v>
      </c>
      <c r="L5289" s="9">
        <f t="shared" si="413"/>
        <v>0</v>
      </c>
    </row>
    <row r="5290" spans="1:12" ht="15" x14ac:dyDescent="0.25">
      <c r="A5290" s="167">
        <f t="shared" si="411"/>
        <v>113.11200000001398</v>
      </c>
      <c r="B5290" s="325">
        <f t="shared" si="414"/>
        <v>0.47130000000005823</v>
      </c>
      <c r="C5290" s="167">
        <f t="shared" si="410"/>
        <v>215.16599999998954</v>
      </c>
      <c r="D5290" s="167">
        <f>IF('Lineær programmering opg 4'!$M$4=0,"-",(-A5290+'Lineær programmering opg 4'!$M$4)/'Lineær programmering opg 4'!$K$4*-1)</f>
        <v>253.77599999997204</v>
      </c>
      <c r="E5290" s="167">
        <f>IF('Lineær programmering opg 4'!$M$5=0,"-",(-A5290+'Lineær programmering opg 4'!$M$5)/'Lineær programmering opg 4'!$K$5*-1)</f>
        <v>215.16599999998954</v>
      </c>
      <c r="F5290" s="167" t="str">
        <f>IF('Lineær programmering opg 4'!$E$6=0,"-",(-A5290+'Lineær programmering opg 4'!$M$6)/'Lineær programmering opg 4'!$K$6*-1)</f>
        <v>-</v>
      </c>
      <c r="G5290" s="167" t="str">
        <f>IF('Lineær programmering opg 4'!$D$7=0,"-",((-A5290+'Lineær programmering opg 4'!$M$7)/'Lineær programmering opg 4'!$K$7)*-1)</f>
        <v>-</v>
      </c>
      <c r="H5290" s="167" t="str">
        <f>IF('Lineær programmering opg 4'!$C$8=0,"-",((-A5290+'Lineær programmering opg 4'!$M$8)/'Lineær programmering opg 4'!$K$8)*-1)</f>
        <v>-</v>
      </c>
      <c r="I5290" s="167" t="str">
        <f>IF('Lineær programmering opg 4'!$D$8=0,"-",'Lineær programmering opg 4'!$G$8)</f>
        <v>-</v>
      </c>
      <c r="J5290" s="295">
        <f>A5290*'Lineær programmering opg 4'!$C$11+Datatabel!C5290*'Lineær programmering opg 4'!$D$11</f>
        <v>43586.099999999831</v>
      </c>
      <c r="K5290" s="9">
        <f t="shared" si="412"/>
        <v>0</v>
      </c>
      <c r="L5290" s="9">
        <f t="shared" si="413"/>
        <v>0</v>
      </c>
    </row>
    <row r="5291" spans="1:12" ht="15" x14ac:dyDescent="0.25">
      <c r="A5291" s="167">
        <f t="shared" si="411"/>
        <v>113.08800000001398</v>
      </c>
      <c r="B5291" s="325">
        <f t="shared" si="414"/>
        <v>0.47120000000005824</v>
      </c>
      <c r="C5291" s="167">
        <f t="shared" si="410"/>
        <v>215.18399999998954</v>
      </c>
      <c r="D5291" s="167">
        <f>IF('Lineær programmering opg 4'!$M$4=0,"-",(-A5291+'Lineær programmering opg 4'!$M$4)/'Lineær programmering opg 4'!$K$4*-1)</f>
        <v>253.82399999997205</v>
      </c>
      <c r="E5291" s="167">
        <f>IF('Lineær programmering opg 4'!$M$5=0,"-",(-A5291+'Lineær programmering opg 4'!$M$5)/'Lineær programmering opg 4'!$K$5*-1)</f>
        <v>215.18399999998954</v>
      </c>
      <c r="F5291" s="167" t="str">
        <f>IF('Lineær programmering opg 4'!$E$6=0,"-",(-A5291+'Lineær programmering opg 4'!$M$6)/'Lineær programmering opg 4'!$K$6*-1)</f>
        <v>-</v>
      </c>
      <c r="G5291" s="167" t="str">
        <f>IF('Lineær programmering opg 4'!$D$7=0,"-",((-A5291+'Lineær programmering opg 4'!$M$7)/'Lineær programmering opg 4'!$K$7)*-1)</f>
        <v>-</v>
      </c>
      <c r="H5291" s="167" t="str">
        <f>IF('Lineær programmering opg 4'!$C$8=0,"-",((-A5291+'Lineær programmering opg 4'!$M$8)/'Lineær programmering opg 4'!$K$8)*-1)</f>
        <v>-</v>
      </c>
      <c r="I5291" s="167" t="str">
        <f>IF('Lineær programmering opg 4'!$D$8=0,"-",'Lineær programmering opg 4'!$G$8)</f>
        <v>-</v>
      </c>
      <c r="J5291" s="295">
        <f>A5291*'Lineær programmering opg 4'!$C$11+Datatabel!C5291*'Lineær programmering opg 4'!$D$11</f>
        <v>43586.399999999827</v>
      </c>
      <c r="K5291" s="9">
        <f t="shared" si="412"/>
        <v>0</v>
      </c>
      <c r="L5291" s="9">
        <f t="shared" si="413"/>
        <v>0</v>
      </c>
    </row>
    <row r="5292" spans="1:12" ht="15" x14ac:dyDescent="0.25">
      <c r="A5292" s="167">
        <f t="shared" si="411"/>
        <v>113.06400000001398</v>
      </c>
      <c r="B5292" s="325">
        <f t="shared" si="414"/>
        <v>0.47110000000005825</v>
      </c>
      <c r="C5292" s="167">
        <f t="shared" si="410"/>
        <v>215.20199999998954</v>
      </c>
      <c r="D5292" s="167">
        <f>IF('Lineær programmering opg 4'!$M$4=0,"-",(-A5292+'Lineær programmering opg 4'!$M$4)/'Lineær programmering opg 4'!$K$4*-1)</f>
        <v>253.87199999997205</v>
      </c>
      <c r="E5292" s="167">
        <f>IF('Lineær programmering opg 4'!$M$5=0,"-",(-A5292+'Lineær programmering opg 4'!$M$5)/'Lineær programmering opg 4'!$K$5*-1)</f>
        <v>215.20199999998954</v>
      </c>
      <c r="F5292" s="167" t="str">
        <f>IF('Lineær programmering opg 4'!$E$6=0,"-",(-A5292+'Lineær programmering opg 4'!$M$6)/'Lineær programmering opg 4'!$K$6*-1)</f>
        <v>-</v>
      </c>
      <c r="G5292" s="167" t="str">
        <f>IF('Lineær programmering opg 4'!$D$7=0,"-",((-A5292+'Lineær programmering opg 4'!$M$7)/'Lineær programmering opg 4'!$K$7)*-1)</f>
        <v>-</v>
      </c>
      <c r="H5292" s="167" t="str">
        <f>IF('Lineær programmering opg 4'!$C$8=0,"-",((-A5292+'Lineær programmering opg 4'!$M$8)/'Lineær programmering opg 4'!$K$8)*-1)</f>
        <v>-</v>
      </c>
      <c r="I5292" s="167" t="str">
        <f>IF('Lineær programmering opg 4'!$D$8=0,"-",'Lineær programmering opg 4'!$G$8)</f>
        <v>-</v>
      </c>
      <c r="J5292" s="295">
        <f>A5292*'Lineær programmering opg 4'!$C$11+Datatabel!C5292*'Lineær programmering opg 4'!$D$11</f>
        <v>43586.69999999983</v>
      </c>
      <c r="K5292" s="9">
        <f t="shared" si="412"/>
        <v>0</v>
      </c>
      <c r="L5292" s="9">
        <f t="shared" si="413"/>
        <v>0</v>
      </c>
    </row>
    <row r="5293" spans="1:12" ht="15" x14ac:dyDescent="0.25">
      <c r="A5293" s="167">
        <f t="shared" si="411"/>
        <v>113.04000000001398</v>
      </c>
      <c r="B5293" s="325">
        <f t="shared" si="414"/>
        <v>0.47100000000005826</v>
      </c>
      <c r="C5293" s="167">
        <f t="shared" si="410"/>
        <v>215.21999999998954</v>
      </c>
      <c r="D5293" s="167">
        <f>IF('Lineær programmering opg 4'!$M$4=0,"-",(-A5293+'Lineær programmering opg 4'!$M$4)/'Lineær programmering opg 4'!$K$4*-1)</f>
        <v>253.91999999997205</v>
      </c>
      <c r="E5293" s="167">
        <f>IF('Lineær programmering opg 4'!$M$5=0,"-",(-A5293+'Lineær programmering opg 4'!$M$5)/'Lineær programmering opg 4'!$K$5*-1)</f>
        <v>215.21999999998954</v>
      </c>
      <c r="F5293" s="167" t="str">
        <f>IF('Lineær programmering opg 4'!$E$6=0,"-",(-A5293+'Lineær programmering opg 4'!$M$6)/'Lineær programmering opg 4'!$K$6*-1)</f>
        <v>-</v>
      </c>
      <c r="G5293" s="167" t="str">
        <f>IF('Lineær programmering opg 4'!$D$7=0,"-",((-A5293+'Lineær programmering opg 4'!$M$7)/'Lineær programmering opg 4'!$K$7)*-1)</f>
        <v>-</v>
      </c>
      <c r="H5293" s="167" t="str">
        <f>IF('Lineær programmering opg 4'!$C$8=0,"-",((-A5293+'Lineær programmering opg 4'!$M$8)/'Lineær programmering opg 4'!$K$8)*-1)</f>
        <v>-</v>
      </c>
      <c r="I5293" s="167" t="str">
        <f>IF('Lineær programmering opg 4'!$D$8=0,"-",'Lineær programmering opg 4'!$G$8)</f>
        <v>-</v>
      </c>
      <c r="J5293" s="295">
        <f>A5293*'Lineær programmering opg 4'!$C$11+Datatabel!C5293*'Lineær programmering opg 4'!$D$11</f>
        <v>43586.999999999825</v>
      </c>
      <c r="K5293" s="9">
        <f t="shared" si="412"/>
        <v>0</v>
      </c>
      <c r="L5293" s="9">
        <f t="shared" si="413"/>
        <v>0</v>
      </c>
    </row>
    <row r="5294" spans="1:12" ht="15" x14ac:dyDescent="0.25">
      <c r="A5294" s="167">
        <f t="shared" si="411"/>
        <v>113.01600000001399</v>
      </c>
      <c r="B5294" s="325">
        <f t="shared" si="414"/>
        <v>0.47090000000005827</v>
      </c>
      <c r="C5294" s="167">
        <f t="shared" si="410"/>
        <v>215.23799999998951</v>
      </c>
      <c r="D5294" s="167">
        <f>IF('Lineær programmering opg 4'!$M$4=0,"-",(-A5294+'Lineær programmering opg 4'!$M$4)/'Lineær programmering opg 4'!$K$4*-1)</f>
        <v>253.96799999997202</v>
      </c>
      <c r="E5294" s="167">
        <f>IF('Lineær programmering opg 4'!$M$5=0,"-",(-A5294+'Lineær programmering opg 4'!$M$5)/'Lineær programmering opg 4'!$K$5*-1)</f>
        <v>215.23799999998951</v>
      </c>
      <c r="F5294" s="167" t="str">
        <f>IF('Lineær programmering opg 4'!$E$6=0,"-",(-A5294+'Lineær programmering opg 4'!$M$6)/'Lineær programmering opg 4'!$K$6*-1)</f>
        <v>-</v>
      </c>
      <c r="G5294" s="167" t="str">
        <f>IF('Lineær programmering opg 4'!$D$7=0,"-",((-A5294+'Lineær programmering opg 4'!$M$7)/'Lineær programmering opg 4'!$K$7)*-1)</f>
        <v>-</v>
      </c>
      <c r="H5294" s="167" t="str">
        <f>IF('Lineær programmering opg 4'!$C$8=0,"-",((-A5294+'Lineær programmering opg 4'!$M$8)/'Lineær programmering opg 4'!$K$8)*-1)</f>
        <v>-</v>
      </c>
      <c r="I5294" s="167" t="str">
        <f>IF('Lineær programmering opg 4'!$D$8=0,"-",'Lineær programmering opg 4'!$G$8)</f>
        <v>-</v>
      </c>
      <c r="J5294" s="295">
        <f>A5294*'Lineær programmering opg 4'!$C$11+Datatabel!C5294*'Lineær programmering opg 4'!$D$11</f>
        <v>43587.299999999828</v>
      </c>
      <c r="K5294" s="9">
        <f t="shared" si="412"/>
        <v>0</v>
      </c>
      <c r="L5294" s="9">
        <f t="shared" si="413"/>
        <v>0</v>
      </c>
    </row>
    <row r="5295" spans="1:12" ht="15" x14ac:dyDescent="0.25">
      <c r="A5295" s="167">
        <f t="shared" si="411"/>
        <v>112.99200000001399</v>
      </c>
      <c r="B5295" s="325">
        <f t="shared" si="414"/>
        <v>0.47080000000005828</v>
      </c>
      <c r="C5295" s="167">
        <f t="shared" si="410"/>
        <v>215.25599999998951</v>
      </c>
      <c r="D5295" s="167">
        <f>IF('Lineær programmering opg 4'!$M$4=0,"-",(-A5295+'Lineær programmering opg 4'!$M$4)/'Lineær programmering opg 4'!$K$4*-1)</f>
        <v>254.01599999997202</v>
      </c>
      <c r="E5295" s="167">
        <f>IF('Lineær programmering opg 4'!$M$5=0,"-",(-A5295+'Lineær programmering opg 4'!$M$5)/'Lineær programmering opg 4'!$K$5*-1)</f>
        <v>215.25599999998951</v>
      </c>
      <c r="F5295" s="167" t="str">
        <f>IF('Lineær programmering opg 4'!$E$6=0,"-",(-A5295+'Lineær programmering opg 4'!$M$6)/'Lineær programmering opg 4'!$K$6*-1)</f>
        <v>-</v>
      </c>
      <c r="G5295" s="167" t="str">
        <f>IF('Lineær programmering opg 4'!$D$7=0,"-",((-A5295+'Lineær programmering opg 4'!$M$7)/'Lineær programmering opg 4'!$K$7)*-1)</f>
        <v>-</v>
      </c>
      <c r="H5295" s="167" t="str">
        <f>IF('Lineær programmering opg 4'!$C$8=0,"-",((-A5295+'Lineær programmering opg 4'!$M$8)/'Lineær programmering opg 4'!$K$8)*-1)</f>
        <v>-</v>
      </c>
      <c r="I5295" s="167" t="str">
        <f>IF('Lineær programmering opg 4'!$D$8=0,"-",'Lineær programmering opg 4'!$G$8)</f>
        <v>-</v>
      </c>
      <c r="J5295" s="295">
        <f>A5295*'Lineær programmering opg 4'!$C$11+Datatabel!C5295*'Lineær programmering opg 4'!$D$11</f>
        <v>43587.599999999824</v>
      </c>
      <c r="K5295" s="9">
        <f t="shared" si="412"/>
        <v>0</v>
      </c>
      <c r="L5295" s="9">
        <f t="shared" si="413"/>
        <v>0</v>
      </c>
    </row>
    <row r="5296" spans="1:12" ht="15" x14ac:dyDescent="0.25">
      <c r="A5296" s="167">
        <f t="shared" si="411"/>
        <v>112.96800000001399</v>
      </c>
      <c r="B5296" s="325">
        <f t="shared" si="414"/>
        <v>0.47070000000005829</v>
      </c>
      <c r="C5296" s="167">
        <f t="shared" si="410"/>
        <v>215.27399999998951</v>
      </c>
      <c r="D5296" s="167">
        <f>IF('Lineær programmering opg 4'!$M$4=0,"-",(-A5296+'Lineær programmering opg 4'!$M$4)/'Lineær programmering opg 4'!$K$4*-1)</f>
        <v>254.06399999997203</v>
      </c>
      <c r="E5296" s="167">
        <f>IF('Lineær programmering opg 4'!$M$5=0,"-",(-A5296+'Lineær programmering opg 4'!$M$5)/'Lineær programmering opg 4'!$K$5*-1)</f>
        <v>215.27399999998951</v>
      </c>
      <c r="F5296" s="167" t="str">
        <f>IF('Lineær programmering opg 4'!$E$6=0,"-",(-A5296+'Lineær programmering opg 4'!$M$6)/'Lineær programmering opg 4'!$K$6*-1)</f>
        <v>-</v>
      </c>
      <c r="G5296" s="167" t="str">
        <f>IF('Lineær programmering opg 4'!$D$7=0,"-",((-A5296+'Lineær programmering opg 4'!$M$7)/'Lineær programmering opg 4'!$K$7)*-1)</f>
        <v>-</v>
      </c>
      <c r="H5296" s="167" t="str">
        <f>IF('Lineær programmering opg 4'!$C$8=0,"-",((-A5296+'Lineær programmering opg 4'!$M$8)/'Lineær programmering opg 4'!$K$8)*-1)</f>
        <v>-</v>
      </c>
      <c r="I5296" s="167" t="str">
        <f>IF('Lineær programmering opg 4'!$D$8=0,"-",'Lineær programmering opg 4'!$G$8)</f>
        <v>-</v>
      </c>
      <c r="J5296" s="295">
        <f>A5296*'Lineær programmering opg 4'!$C$11+Datatabel!C5296*'Lineær programmering opg 4'!$D$11</f>
        <v>43587.899999999827</v>
      </c>
      <c r="K5296" s="9">
        <f t="shared" si="412"/>
        <v>0</v>
      </c>
      <c r="L5296" s="9">
        <f t="shared" si="413"/>
        <v>0</v>
      </c>
    </row>
    <row r="5297" spans="1:12" ht="15" x14ac:dyDescent="0.25">
      <c r="A5297" s="167">
        <f t="shared" si="411"/>
        <v>112.944000000014</v>
      </c>
      <c r="B5297" s="325">
        <f t="shared" si="414"/>
        <v>0.47060000000005831</v>
      </c>
      <c r="C5297" s="167">
        <f t="shared" si="410"/>
        <v>215.29199999998951</v>
      </c>
      <c r="D5297" s="167">
        <f>IF('Lineær programmering opg 4'!$M$4=0,"-",(-A5297+'Lineær programmering opg 4'!$M$4)/'Lineær programmering opg 4'!$K$4*-1)</f>
        <v>254.111999999972</v>
      </c>
      <c r="E5297" s="167">
        <f>IF('Lineær programmering opg 4'!$M$5=0,"-",(-A5297+'Lineær programmering opg 4'!$M$5)/'Lineær programmering opg 4'!$K$5*-1)</f>
        <v>215.29199999998951</v>
      </c>
      <c r="F5297" s="167" t="str">
        <f>IF('Lineær programmering opg 4'!$E$6=0,"-",(-A5297+'Lineær programmering opg 4'!$M$6)/'Lineær programmering opg 4'!$K$6*-1)</f>
        <v>-</v>
      </c>
      <c r="G5297" s="167" t="str">
        <f>IF('Lineær programmering opg 4'!$D$7=0,"-",((-A5297+'Lineær programmering opg 4'!$M$7)/'Lineær programmering opg 4'!$K$7)*-1)</f>
        <v>-</v>
      </c>
      <c r="H5297" s="167" t="str">
        <f>IF('Lineær programmering opg 4'!$C$8=0,"-",((-A5297+'Lineær programmering opg 4'!$M$8)/'Lineær programmering opg 4'!$K$8)*-1)</f>
        <v>-</v>
      </c>
      <c r="I5297" s="167" t="str">
        <f>IF('Lineær programmering opg 4'!$D$8=0,"-",'Lineær programmering opg 4'!$G$8)</f>
        <v>-</v>
      </c>
      <c r="J5297" s="295">
        <f>A5297*'Lineær programmering opg 4'!$C$11+Datatabel!C5297*'Lineær programmering opg 4'!$D$11</f>
        <v>43588.19999999983</v>
      </c>
      <c r="K5297" s="9">
        <f t="shared" si="412"/>
        <v>0</v>
      </c>
      <c r="L5297" s="9">
        <f t="shared" si="413"/>
        <v>0</v>
      </c>
    </row>
    <row r="5298" spans="1:12" ht="15" x14ac:dyDescent="0.25">
      <c r="A5298" s="167">
        <f t="shared" si="411"/>
        <v>112.920000000014</v>
      </c>
      <c r="B5298" s="325">
        <f t="shared" si="414"/>
        <v>0.47050000000005832</v>
      </c>
      <c r="C5298" s="167">
        <f t="shared" si="410"/>
        <v>215.30999999998951</v>
      </c>
      <c r="D5298" s="167">
        <f>IF('Lineær programmering opg 4'!$M$4=0,"-",(-A5298+'Lineær programmering opg 4'!$M$4)/'Lineær programmering opg 4'!$K$4*-1)</f>
        <v>254.159999999972</v>
      </c>
      <c r="E5298" s="167">
        <f>IF('Lineær programmering opg 4'!$M$5=0,"-",(-A5298+'Lineær programmering opg 4'!$M$5)/'Lineær programmering opg 4'!$K$5*-1)</f>
        <v>215.30999999998951</v>
      </c>
      <c r="F5298" s="167" t="str">
        <f>IF('Lineær programmering opg 4'!$E$6=0,"-",(-A5298+'Lineær programmering opg 4'!$M$6)/'Lineær programmering opg 4'!$K$6*-1)</f>
        <v>-</v>
      </c>
      <c r="G5298" s="167" t="str">
        <f>IF('Lineær programmering opg 4'!$D$7=0,"-",((-A5298+'Lineær programmering opg 4'!$M$7)/'Lineær programmering opg 4'!$K$7)*-1)</f>
        <v>-</v>
      </c>
      <c r="H5298" s="167" t="str">
        <f>IF('Lineær programmering opg 4'!$C$8=0,"-",((-A5298+'Lineær programmering opg 4'!$M$8)/'Lineær programmering opg 4'!$K$8)*-1)</f>
        <v>-</v>
      </c>
      <c r="I5298" s="167" t="str">
        <f>IF('Lineær programmering opg 4'!$D$8=0,"-",'Lineær programmering opg 4'!$G$8)</f>
        <v>-</v>
      </c>
      <c r="J5298" s="295">
        <f>A5298*'Lineær programmering opg 4'!$C$11+Datatabel!C5298*'Lineær programmering opg 4'!$D$11</f>
        <v>43588.499999999825</v>
      </c>
      <c r="K5298" s="9">
        <f t="shared" si="412"/>
        <v>0</v>
      </c>
      <c r="L5298" s="9">
        <f t="shared" si="413"/>
        <v>0</v>
      </c>
    </row>
    <row r="5299" spans="1:12" ht="15" x14ac:dyDescent="0.25">
      <c r="A5299" s="167">
        <f t="shared" si="411"/>
        <v>112.896000000014</v>
      </c>
      <c r="B5299" s="325">
        <f t="shared" si="414"/>
        <v>0.47040000000005833</v>
      </c>
      <c r="C5299" s="167">
        <f t="shared" si="410"/>
        <v>215.32799999998952</v>
      </c>
      <c r="D5299" s="167">
        <f>IF('Lineær programmering opg 4'!$M$4=0,"-",(-A5299+'Lineær programmering opg 4'!$M$4)/'Lineær programmering opg 4'!$K$4*-1)</f>
        <v>254.207999999972</v>
      </c>
      <c r="E5299" s="167">
        <f>IF('Lineær programmering opg 4'!$M$5=0,"-",(-A5299+'Lineær programmering opg 4'!$M$5)/'Lineær programmering opg 4'!$K$5*-1)</f>
        <v>215.32799999998952</v>
      </c>
      <c r="F5299" s="167" t="str">
        <f>IF('Lineær programmering opg 4'!$E$6=0,"-",(-A5299+'Lineær programmering opg 4'!$M$6)/'Lineær programmering opg 4'!$K$6*-1)</f>
        <v>-</v>
      </c>
      <c r="G5299" s="167" t="str">
        <f>IF('Lineær programmering opg 4'!$D$7=0,"-",((-A5299+'Lineær programmering opg 4'!$M$7)/'Lineær programmering opg 4'!$K$7)*-1)</f>
        <v>-</v>
      </c>
      <c r="H5299" s="167" t="str">
        <f>IF('Lineær programmering opg 4'!$C$8=0,"-",((-A5299+'Lineær programmering opg 4'!$M$8)/'Lineær programmering opg 4'!$K$8)*-1)</f>
        <v>-</v>
      </c>
      <c r="I5299" s="167" t="str">
        <f>IF('Lineær programmering opg 4'!$D$8=0,"-",'Lineær programmering opg 4'!$G$8)</f>
        <v>-</v>
      </c>
      <c r="J5299" s="295">
        <f>A5299*'Lineær programmering opg 4'!$C$11+Datatabel!C5299*'Lineær programmering opg 4'!$D$11</f>
        <v>43588.799999999828</v>
      </c>
      <c r="K5299" s="9">
        <f t="shared" si="412"/>
        <v>0</v>
      </c>
      <c r="L5299" s="9">
        <f t="shared" si="413"/>
        <v>0</v>
      </c>
    </row>
    <row r="5300" spans="1:12" ht="15" x14ac:dyDescent="0.25">
      <c r="A5300" s="167">
        <f t="shared" si="411"/>
        <v>112.872000000014</v>
      </c>
      <c r="B5300" s="325">
        <f t="shared" si="414"/>
        <v>0.47030000000005834</v>
      </c>
      <c r="C5300" s="167">
        <f t="shared" si="410"/>
        <v>215.34599999998952</v>
      </c>
      <c r="D5300" s="167">
        <f>IF('Lineær programmering opg 4'!$M$4=0,"-",(-A5300+'Lineær programmering opg 4'!$M$4)/'Lineær programmering opg 4'!$K$4*-1)</f>
        <v>254.255999999972</v>
      </c>
      <c r="E5300" s="167">
        <f>IF('Lineær programmering opg 4'!$M$5=0,"-",(-A5300+'Lineær programmering opg 4'!$M$5)/'Lineær programmering opg 4'!$K$5*-1)</f>
        <v>215.34599999998952</v>
      </c>
      <c r="F5300" s="167" t="str">
        <f>IF('Lineær programmering opg 4'!$E$6=0,"-",(-A5300+'Lineær programmering opg 4'!$M$6)/'Lineær programmering opg 4'!$K$6*-1)</f>
        <v>-</v>
      </c>
      <c r="G5300" s="167" t="str">
        <f>IF('Lineær programmering opg 4'!$D$7=0,"-",((-A5300+'Lineær programmering opg 4'!$M$7)/'Lineær programmering opg 4'!$K$7)*-1)</f>
        <v>-</v>
      </c>
      <c r="H5300" s="167" t="str">
        <f>IF('Lineær programmering opg 4'!$C$8=0,"-",((-A5300+'Lineær programmering opg 4'!$M$8)/'Lineær programmering opg 4'!$K$8)*-1)</f>
        <v>-</v>
      </c>
      <c r="I5300" s="167" t="str">
        <f>IF('Lineær programmering opg 4'!$D$8=0,"-",'Lineær programmering opg 4'!$G$8)</f>
        <v>-</v>
      </c>
      <c r="J5300" s="295">
        <f>A5300*'Lineær programmering opg 4'!$C$11+Datatabel!C5300*'Lineær programmering opg 4'!$D$11</f>
        <v>43589.099999999824</v>
      </c>
      <c r="K5300" s="9">
        <f t="shared" si="412"/>
        <v>0</v>
      </c>
      <c r="L5300" s="9">
        <f t="shared" si="413"/>
        <v>0</v>
      </c>
    </row>
    <row r="5301" spans="1:12" ht="15" x14ac:dyDescent="0.25">
      <c r="A5301" s="167">
        <f t="shared" si="411"/>
        <v>112.848000000014</v>
      </c>
      <c r="B5301" s="325">
        <f t="shared" si="414"/>
        <v>0.47020000000005835</v>
      </c>
      <c r="C5301" s="167">
        <f t="shared" si="410"/>
        <v>215.36399999998952</v>
      </c>
      <c r="D5301" s="167">
        <f>IF('Lineær programmering opg 4'!$M$4=0,"-",(-A5301+'Lineær programmering opg 4'!$M$4)/'Lineær programmering opg 4'!$K$4*-1)</f>
        <v>254.30399999997201</v>
      </c>
      <c r="E5301" s="167">
        <f>IF('Lineær programmering opg 4'!$M$5=0,"-",(-A5301+'Lineær programmering opg 4'!$M$5)/'Lineær programmering opg 4'!$K$5*-1)</f>
        <v>215.36399999998952</v>
      </c>
      <c r="F5301" s="167" t="str">
        <f>IF('Lineær programmering opg 4'!$E$6=0,"-",(-A5301+'Lineær programmering opg 4'!$M$6)/'Lineær programmering opg 4'!$K$6*-1)</f>
        <v>-</v>
      </c>
      <c r="G5301" s="167" t="str">
        <f>IF('Lineær programmering opg 4'!$D$7=0,"-",((-A5301+'Lineær programmering opg 4'!$M$7)/'Lineær programmering opg 4'!$K$7)*-1)</f>
        <v>-</v>
      </c>
      <c r="H5301" s="167" t="str">
        <f>IF('Lineær programmering opg 4'!$C$8=0,"-",((-A5301+'Lineær programmering opg 4'!$M$8)/'Lineær programmering opg 4'!$K$8)*-1)</f>
        <v>-</v>
      </c>
      <c r="I5301" s="167" t="str">
        <f>IF('Lineær programmering opg 4'!$D$8=0,"-",'Lineær programmering opg 4'!$G$8)</f>
        <v>-</v>
      </c>
      <c r="J5301" s="295">
        <f>A5301*'Lineær programmering opg 4'!$C$11+Datatabel!C5301*'Lineær programmering opg 4'!$D$11</f>
        <v>43589.399999999827</v>
      </c>
      <c r="K5301" s="9">
        <f t="shared" si="412"/>
        <v>0</v>
      </c>
      <c r="L5301" s="9">
        <f t="shared" si="413"/>
        <v>0</v>
      </c>
    </row>
    <row r="5302" spans="1:12" ht="15" x14ac:dyDescent="0.25">
      <c r="A5302" s="167">
        <f t="shared" si="411"/>
        <v>112.82400000001401</v>
      </c>
      <c r="B5302" s="325">
        <f t="shared" si="414"/>
        <v>0.47010000000005836</v>
      </c>
      <c r="C5302" s="167">
        <f t="shared" si="410"/>
        <v>215.38199999998952</v>
      </c>
      <c r="D5302" s="167">
        <f>IF('Lineær programmering opg 4'!$M$4=0,"-",(-A5302+'Lineær programmering opg 4'!$M$4)/'Lineær programmering opg 4'!$K$4*-1)</f>
        <v>254.35199999997198</v>
      </c>
      <c r="E5302" s="167">
        <f>IF('Lineær programmering opg 4'!$M$5=0,"-",(-A5302+'Lineær programmering opg 4'!$M$5)/'Lineær programmering opg 4'!$K$5*-1)</f>
        <v>215.38199999998952</v>
      </c>
      <c r="F5302" s="167" t="str">
        <f>IF('Lineær programmering opg 4'!$E$6=0,"-",(-A5302+'Lineær programmering opg 4'!$M$6)/'Lineær programmering opg 4'!$K$6*-1)</f>
        <v>-</v>
      </c>
      <c r="G5302" s="167" t="str">
        <f>IF('Lineær programmering opg 4'!$D$7=0,"-",((-A5302+'Lineær programmering opg 4'!$M$7)/'Lineær programmering opg 4'!$K$7)*-1)</f>
        <v>-</v>
      </c>
      <c r="H5302" s="167" t="str">
        <f>IF('Lineær programmering opg 4'!$C$8=0,"-",((-A5302+'Lineær programmering opg 4'!$M$8)/'Lineær programmering opg 4'!$K$8)*-1)</f>
        <v>-</v>
      </c>
      <c r="I5302" s="167" t="str">
        <f>IF('Lineær programmering opg 4'!$D$8=0,"-",'Lineær programmering opg 4'!$G$8)</f>
        <v>-</v>
      </c>
      <c r="J5302" s="295">
        <f>A5302*'Lineær programmering opg 4'!$C$11+Datatabel!C5302*'Lineær programmering opg 4'!$D$11</f>
        <v>43589.69999999983</v>
      </c>
      <c r="K5302" s="9">
        <f t="shared" si="412"/>
        <v>0</v>
      </c>
      <c r="L5302" s="9">
        <f t="shared" si="413"/>
        <v>0</v>
      </c>
    </row>
    <row r="5303" spans="1:12" ht="15" x14ac:dyDescent="0.25">
      <c r="A5303" s="167">
        <f t="shared" si="411"/>
        <v>112.80000000001401</v>
      </c>
      <c r="B5303" s="325">
        <f t="shared" si="414"/>
        <v>0.47000000000005837</v>
      </c>
      <c r="C5303" s="167">
        <f t="shared" si="410"/>
        <v>215.39999999998952</v>
      </c>
      <c r="D5303" s="167">
        <f>IF('Lineær programmering opg 4'!$M$4=0,"-",(-A5303+'Lineær programmering opg 4'!$M$4)/'Lineær programmering opg 4'!$K$4*-1)</f>
        <v>254.39999999997198</v>
      </c>
      <c r="E5303" s="167">
        <f>IF('Lineær programmering opg 4'!$M$5=0,"-",(-A5303+'Lineær programmering opg 4'!$M$5)/'Lineær programmering opg 4'!$K$5*-1)</f>
        <v>215.39999999998952</v>
      </c>
      <c r="F5303" s="167" t="str">
        <f>IF('Lineær programmering opg 4'!$E$6=0,"-",(-A5303+'Lineær programmering opg 4'!$M$6)/'Lineær programmering opg 4'!$K$6*-1)</f>
        <v>-</v>
      </c>
      <c r="G5303" s="167" t="str">
        <f>IF('Lineær programmering opg 4'!$D$7=0,"-",((-A5303+'Lineær programmering opg 4'!$M$7)/'Lineær programmering opg 4'!$K$7)*-1)</f>
        <v>-</v>
      </c>
      <c r="H5303" s="167" t="str">
        <f>IF('Lineær programmering opg 4'!$C$8=0,"-",((-A5303+'Lineær programmering opg 4'!$M$8)/'Lineær programmering opg 4'!$K$8)*-1)</f>
        <v>-</v>
      </c>
      <c r="I5303" s="167" t="str">
        <f>IF('Lineær programmering opg 4'!$D$8=0,"-",'Lineær programmering opg 4'!$G$8)</f>
        <v>-</v>
      </c>
      <c r="J5303" s="295">
        <f>A5303*'Lineær programmering opg 4'!$C$11+Datatabel!C5303*'Lineær programmering opg 4'!$D$11</f>
        <v>43589.999999999825</v>
      </c>
      <c r="K5303" s="9">
        <f t="shared" si="412"/>
        <v>0</v>
      </c>
      <c r="L5303" s="9">
        <f t="shared" si="413"/>
        <v>0</v>
      </c>
    </row>
    <row r="5304" spans="1:12" ht="15" x14ac:dyDescent="0.25">
      <c r="A5304" s="167">
        <f t="shared" si="411"/>
        <v>112.77600000001401</v>
      </c>
      <c r="B5304" s="325">
        <f t="shared" si="414"/>
        <v>0.46990000000005838</v>
      </c>
      <c r="C5304" s="167">
        <f t="shared" si="410"/>
        <v>215.41799999998952</v>
      </c>
      <c r="D5304" s="167">
        <f>IF('Lineær programmering opg 4'!$M$4=0,"-",(-A5304+'Lineær programmering opg 4'!$M$4)/'Lineær programmering opg 4'!$K$4*-1)</f>
        <v>254.44799999997198</v>
      </c>
      <c r="E5304" s="167">
        <f>IF('Lineær programmering opg 4'!$M$5=0,"-",(-A5304+'Lineær programmering opg 4'!$M$5)/'Lineær programmering opg 4'!$K$5*-1)</f>
        <v>215.41799999998952</v>
      </c>
      <c r="F5304" s="167" t="str">
        <f>IF('Lineær programmering opg 4'!$E$6=0,"-",(-A5304+'Lineær programmering opg 4'!$M$6)/'Lineær programmering opg 4'!$K$6*-1)</f>
        <v>-</v>
      </c>
      <c r="G5304" s="167" t="str">
        <f>IF('Lineær programmering opg 4'!$D$7=0,"-",((-A5304+'Lineær programmering opg 4'!$M$7)/'Lineær programmering opg 4'!$K$7)*-1)</f>
        <v>-</v>
      </c>
      <c r="H5304" s="167" t="str">
        <f>IF('Lineær programmering opg 4'!$C$8=0,"-",((-A5304+'Lineær programmering opg 4'!$M$8)/'Lineær programmering opg 4'!$K$8)*-1)</f>
        <v>-</v>
      </c>
      <c r="I5304" s="167" t="str">
        <f>IF('Lineær programmering opg 4'!$D$8=0,"-",'Lineær programmering opg 4'!$G$8)</f>
        <v>-</v>
      </c>
      <c r="J5304" s="295">
        <f>A5304*'Lineær programmering opg 4'!$C$11+Datatabel!C5304*'Lineær programmering opg 4'!$D$11</f>
        <v>43590.299999999828</v>
      </c>
      <c r="K5304" s="9">
        <f t="shared" si="412"/>
        <v>0</v>
      </c>
      <c r="L5304" s="9">
        <f t="shared" si="413"/>
        <v>0</v>
      </c>
    </row>
    <row r="5305" spans="1:12" ht="15" x14ac:dyDescent="0.25">
      <c r="A5305" s="167">
        <f t="shared" si="411"/>
        <v>112.75200000001402</v>
      </c>
      <c r="B5305" s="325">
        <f t="shared" si="414"/>
        <v>0.46980000000005839</v>
      </c>
      <c r="C5305" s="167">
        <f t="shared" si="410"/>
        <v>215.43599999998946</v>
      </c>
      <c r="D5305" s="167">
        <f>IF('Lineær programmering opg 4'!$M$4=0,"-",(-A5305+'Lineær programmering opg 4'!$M$4)/'Lineær programmering opg 4'!$K$4*-1)</f>
        <v>254.49599999997196</v>
      </c>
      <c r="E5305" s="167">
        <f>IF('Lineær programmering opg 4'!$M$5=0,"-",(-A5305+'Lineær programmering opg 4'!$M$5)/'Lineær programmering opg 4'!$K$5*-1)</f>
        <v>215.43599999998946</v>
      </c>
      <c r="F5305" s="167" t="str">
        <f>IF('Lineær programmering opg 4'!$E$6=0,"-",(-A5305+'Lineær programmering opg 4'!$M$6)/'Lineær programmering opg 4'!$K$6*-1)</f>
        <v>-</v>
      </c>
      <c r="G5305" s="167" t="str">
        <f>IF('Lineær programmering opg 4'!$D$7=0,"-",((-A5305+'Lineær programmering opg 4'!$M$7)/'Lineær programmering opg 4'!$K$7)*-1)</f>
        <v>-</v>
      </c>
      <c r="H5305" s="167" t="str">
        <f>IF('Lineær programmering opg 4'!$C$8=0,"-",((-A5305+'Lineær programmering opg 4'!$M$8)/'Lineær programmering opg 4'!$K$8)*-1)</f>
        <v>-</v>
      </c>
      <c r="I5305" s="167" t="str">
        <f>IF('Lineær programmering opg 4'!$D$8=0,"-",'Lineær programmering opg 4'!$G$8)</f>
        <v>-</v>
      </c>
      <c r="J5305" s="295">
        <f>A5305*'Lineær programmering opg 4'!$C$11+Datatabel!C5305*'Lineær programmering opg 4'!$D$11</f>
        <v>43590.599999999817</v>
      </c>
      <c r="K5305" s="9">
        <f t="shared" si="412"/>
        <v>0</v>
      </c>
      <c r="L5305" s="9">
        <f t="shared" si="413"/>
        <v>0</v>
      </c>
    </row>
    <row r="5306" spans="1:12" ht="15" x14ac:dyDescent="0.25">
      <c r="A5306" s="167">
        <f t="shared" si="411"/>
        <v>112.72800000001402</v>
      </c>
      <c r="B5306" s="325">
        <f t="shared" si="414"/>
        <v>0.4697000000000584</v>
      </c>
      <c r="C5306" s="167">
        <f t="shared" si="410"/>
        <v>215.45399999998946</v>
      </c>
      <c r="D5306" s="167">
        <f>IF('Lineær programmering opg 4'!$M$4=0,"-",(-A5306+'Lineær programmering opg 4'!$M$4)/'Lineær programmering opg 4'!$K$4*-1)</f>
        <v>254.54399999997196</v>
      </c>
      <c r="E5306" s="167">
        <f>IF('Lineær programmering opg 4'!$M$5=0,"-",(-A5306+'Lineær programmering opg 4'!$M$5)/'Lineær programmering opg 4'!$K$5*-1)</f>
        <v>215.45399999998946</v>
      </c>
      <c r="F5306" s="167" t="str">
        <f>IF('Lineær programmering opg 4'!$E$6=0,"-",(-A5306+'Lineær programmering opg 4'!$M$6)/'Lineær programmering opg 4'!$K$6*-1)</f>
        <v>-</v>
      </c>
      <c r="G5306" s="167" t="str">
        <f>IF('Lineær programmering opg 4'!$D$7=0,"-",((-A5306+'Lineær programmering opg 4'!$M$7)/'Lineær programmering opg 4'!$K$7)*-1)</f>
        <v>-</v>
      </c>
      <c r="H5306" s="167" t="str">
        <f>IF('Lineær programmering opg 4'!$C$8=0,"-",((-A5306+'Lineær programmering opg 4'!$M$8)/'Lineær programmering opg 4'!$K$8)*-1)</f>
        <v>-</v>
      </c>
      <c r="I5306" s="167" t="str">
        <f>IF('Lineær programmering opg 4'!$D$8=0,"-",'Lineær programmering opg 4'!$G$8)</f>
        <v>-</v>
      </c>
      <c r="J5306" s="295">
        <f>A5306*'Lineær programmering opg 4'!$C$11+Datatabel!C5306*'Lineær programmering opg 4'!$D$11</f>
        <v>43590.89999999982</v>
      </c>
      <c r="K5306" s="9">
        <f t="shared" si="412"/>
        <v>0</v>
      </c>
      <c r="L5306" s="9">
        <f t="shared" si="413"/>
        <v>0</v>
      </c>
    </row>
    <row r="5307" spans="1:12" ht="15" x14ac:dyDescent="0.25">
      <c r="A5307" s="167">
        <f t="shared" si="411"/>
        <v>112.70400000001402</v>
      </c>
      <c r="B5307" s="325">
        <f t="shared" si="414"/>
        <v>0.46960000000005842</v>
      </c>
      <c r="C5307" s="167">
        <f t="shared" si="410"/>
        <v>215.47199999998946</v>
      </c>
      <c r="D5307" s="167">
        <f>IF('Lineær programmering opg 4'!$M$4=0,"-",(-A5307+'Lineær programmering opg 4'!$M$4)/'Lineær programmering opg 4'!$K$4*-1)</f>
        <v>254.59199999997196</v>
      </c>
      <c r="E5307" s="167">
        <f>IF('Lineær programmering opg 4'!$M$5=0,"-",(-A5307+'Lineær programmering opg 4'!$M$5)/'Lineær programmering opg 4'!$K$5*-1)</f>
        <v>215.47199999998946</v>
      </c>
      <c r="F5307" s="167" t="str">
        <f>IF('Lineær programmering opg 4'!$E$6=0,"-",(-A5307+'Lineær programmering opg 4'!$M$6)/'Lineær programmering opg 4'!$K$6*-1)</f>
        <v>-</v>
      </c>
      <c r="G5307" s="167" t="str">
        <f>IF('Lineær programmering opg 4'!$D$7=0,"-",((-A5307+'Lineær programmering opg 4'!$M$7)/'Lineær programmering opg 4'!$K$7)*-1)</f>
        <v>-</v>
      </c>
      <c r="H5307" s="167" t="str">
        <f>IF('Lineær programmering opg 4'!$C$8=0,"-",((-A5307+'Lineær programmering opg 4'!$M$8)/'Lineær programmering opg 4'!$K$8)*-1)</f>
        <v>-</v>
      </c>
      <c r="I5307" s="167" t="str">
        <f>IF('Lineær programmering opg 4'!$D$8=0,"-",'Lineær programmering opg 4'!$G$8)</f>
        <v>-</v>
      </c>
      <c r="J5307" s="295">
        <f>A5307*'Lineær programmering opg 4'!$C$11+Datatabel!C5307*'Lineær programmering opg 4'!$D$11</f>
        <v>43591.199999999822</v>
      </c>
      <c r="K5307" s="9">
        <f t="shared" si="412"/>
        <v>0</v>
      </c>
      <c r="L5307" s="9">
        <f t="shared" si="413"/>
        <v>0</v>
      </c>
    </row>
    <row r="5308" spans="1:12" ht="15" x14ac:dyDescent="0.25">
      <c r="A5308" s="167">
        <f t="shared" si="411"/>
        <v>112.68000000001402</v>
      </c>
      <c r="B5308" s="325">
        <f t="shared" si="414"/>
        <v>0.46950000000005843</v>
      </c>
      <c r="C5308" s="167">
        <f t="shared" si="410"/>
        <v>215.48999999998946</v>
      </c>
      <c r="D5308" s="167">
        <f>IF('Lineær programmering opg 4'!$M$4=0,"-",(-A5308+'Lineær programmering opg 4'!$M$4)/'Lineær programmering opg 4'!$K$4*-1)</f>
        <v>254.63999999997196</v>
      </c>
      <c r="E5308" s="167">
        <f>IF('Lineær programmering opg 4'!$M$5=0,"-",(-A5308+'Lineær programmering opg 4'!$M$5)/'Lineær programmering opg 4'!$K$5*-1)</f>
        <v>215.48999999998946</v>
      </c>
      <c r="F5308" s="167" t="str">
        <f>IF('Lineær programmering opg 4'!$E$6=0,"-",(-A5308+'Lineær programmering opg 4'!$M$6)/'Lineær programmering opg 4'!$K$6*-1)</f>
        <v>-</v>
      </c>
      <c r="G5308" s="167" t="str">
        <f>IF('Lineær programmering opg 4'!$D$7=0,"-",((-A5308+'Lineær programmering opg 4'!$M$7)/'Lineær programmering opg 4'!$K$7)*-1)</f>
        <v>-</v>
      </c>
      <c r="H5308" s="167" t="str">
        <f>IF('Lineær programmering opg 4'!$C$8=0,"-",((-A5308+'Lineær programmering opg 4'!$M$8)/'Lineær programmering opg 4'!$K$8)*-1)</f>
        <v>-</v>
      </c>
      <c r="I5308" s="167" t="str">
        <f>IF('Lineær programmering opg 4'!$D$8=0,"-",'Lineær programmering opg 4'!$G$8)</f>
        <v>-</v>
      </c>
      <c r="J5308" s="295">
        <f>A5308*'Lineær programmering opg 4'!$C$11+Datatabel!C5308*'Lineær programmering opg 4'!$D$11</f>
        <v>43591.499999999825</v>
      </c>
      <c r="K5308" s="9">
        <f t="shared" si="412"/>
        <v>0</v>
      </c>
      <c r="L5308" s="9">
        <f t="shared" si="413"/>
        <v>0</v>
      </c>
    </row>
    <row r="5309" spans="1:12" ht="15" x14ac:dyDescent="0.25">
      <c r="A5309" s="167">
        <f t="shared" si="411"/>
        <v>112.65600000001402</v>
      </c>
      <c r="B5309" s="325">
        <f t="shared" si="414"/>
        <v>0.46940000000005844</v>
      </c>
      <c r="C5309" s="167">
        <f t="shared" si="410"/>
        <v>215.50799999998947</v>
      </c>
      <c r="D5309" s="167">
        <f>IF('Lineær programmering opg 4'!$M$4=0,"-",(-A5309+'Lineær programmering opg 4'!$M$4)/'Lineær programmering opg 4'!$K$4*-1)</f>
        <v>254.68799999997196</v>
      </c>
      <c r="E5309" s="167">
        <f>IF('Lineær programmering opg 4'!$M$5=0,"-",(-A5309+'Lineær programmering opg 4'!$M$5)/'Lineær programmering opg 4'!$K$5*-1)</f>
        <v>215.50799999998947</v>
      </c>
      <c r="F5309" s="167" t="str">
        <f>IF('Lineær programmering opg 4'!$E$6=0,"-",(-A5309+'Lineær programmering opg 4'!$M$6)/'Lineær programmering opg 4'!$K$6*-1)</f>
        <v>-</v>
      </c>
      <c r="G5309" s="167" t="str">
        <f>IF('Lineær programmering opg 4'!$D$7=0,"-",((-A5309+'Lineær programmering opg 4'!$M$7)/'Lineær programmering opg 4'!$K$7)*-1)</f>
        <v>-</v>
      </c>
      <c r="H5309" s="167" t="str">
        <f>IF('Lineær programmering opg 4'!$C$8=0,"-",((-A5309+'Lineær programmering opg 4'!$M$8)/'Lineær programmering opg 4'!$K$8)*-1)</f>
        <v>-</v>
      </c>
      <c r="I5309" s="167" t="str">
        <f>IF('Lineær programmering opg 4'!$D$8=0,"-",'Lineær programmering opg 4'!$G$8)</f>
        <v>-</v>
      </c>
      <c r="J5309" s="295">
        <f>A5309*'Lineær programmering opg 4'!$C$11+Datatabel!C5309*'Lineær programmering opg 4'!$D$11</f>
        <v>43591.799999999821</v>
      </c>
      <c r="K5309" s="9">
        <f t="shared" si="412"/>
        <v>0</v>
      </c>
      <c r="L5309" s="9">
        <f t="shared" si="413"/>
        <v>0</v>
      </c>
    </row>
    <row r="5310" spans="1:12" ht="15" x14ac:dyDescent="0.25">
      <c r="A5310" s="167">
        <f t="shared" si="411"/>
        <v>112.63200000001403</v>
      </c>
      <c r="B5310" s="325">
        <f t="shared" si="414"/>
        <v>0.46930000000005845</v>
      </c>
      <c r="C5310" s="167">
        <f t="shared" si="410"/>
        <v>215.52599999998947</v>
      </c>
      <c r="D5310" s="167">
        <f>IF('Lineær programmering opg 4'!$M$4=0,"-",(-A5310+'Lineær programmering opg 4'!$M$4)/'Lineær programmering opg 4'!$K$4*-1)</f>
        <v>254.73599999997194</v>
      </c>
      <c r="E5310" s="167">
        <f>IF('Lineær programmering opg 4'!$M$5=0,"-",(-A5310+'Lineær programmering opg 4'!$M$5)/'Lineær programmering opg 4'!$K$5*-1)</f>
        <v>215.52599999998947</v>
      </c>
      <c r="F5310" s="167" t="str">
        <f>IF('Lineær programmering opg 4'!$E$6=0,"-",(-A5310+'Lineær programmering opg 4'!$M$6)/'Lineær programmering opg 4'!$K$6*-1)</f>
        <v>-</v>
      </c>
      <c r="G5310" s="167" t="str">
        <f>IF('Lineær programmering opg 4'!$D$7=0,"-",((-A5310+'Lineær programmering opg 4'!$M$7)/'Lineær programmering opg 4'!$K$7)*-1)</f>
        <v>-</v>
      </c>
      <c r="H5310" s="167" t="str">
        <f>IF('Lineær programmering opg 4'!$C$8=0,"-",((-A5310+'Lineær programmering opg 4'!$M$8)/'Lineær programmering opg 4'!$K$8)*-1)</f>
        <v>-</v>
      </c>
      <c r="I5310" s="167" t="str">
        <f>IF('Lineær programmering opg 4'!$D$8=0,"-",'Lineær programmering opg 4'!$G$8)</f>
        <v>-</v>
      </c>
      <c r="J5310" s="295">
        <f>A5310*'Lineær programmering opg 4'!$C$11+Datatabel!C5310*'Lineær programmering opg 4'!$D$11</f>
        <v>43592.099999999824</v>
      </c>
      <c r="K5310" s="9">
        <f t="shared" si="412"/>
        <v>0</v>
      </c>
      <c r="L5310" s="9">
        <f t="shared" si="413"/>
        <v>0</v>
      </c>
    </row>
    <row r="5311" spans="1:12" ht="15" x14ac:dyDescent="0.25">
      <c r="A5311" s="167">
        <f t="shared" si="411"/>
        <v>112.60800000001403</v>
      </c>
      <c r="B5311" s="325">
        <f t="shared" si="414"/>
        <v>0.46920000000005846</v>
      </c>
      <c r="C5311" s="167">
        <f t="shared" si="410"/>
        <v>215.54399999998947</v>
      </c>
      <c r="D5311" s="167">
        <f>IF('Lineær programmering opg 4'!$M$4=0,"-",(-A5311+'Lineær programmering opg 4'!$M$4)/'Lineær programmering opg 4'!$K$4*-1)</f>
        <v>254.78399999997194</v>
      </c>
      <c r="E5311" s="167">
        <f>IF('Lineær programmering opg 4'!$M$5=0,"-",(-A5311+'Lineær programmering opg 4'!$M$5)/'Lineær programmering opg 4'!$K$5*-1)</f>
        <v>215.54399999998947</v>
      </c>
      <c r="F5311" s="167" t="str">
        <f>IF('Lineær programmering opg 4'!$E$6=0,"-",(-A5311+'Lineær programmering opg 4'!$M$6)/'Lineær programmering opg 4'!$K$6*-1)</f>
        <v>-</v>
      </c>
      <c r="G5311" s="167" t="str">
        <f>IF('Lineær programmering opg 4'!$D$7=0,"-",((-A5311+'Lineær programmering opg 4'!$M$7)/'Lineær programmering opg 4'!$K$7)*-1)</f>
        <v>-</v>
      </c>
      <c r="H5311" s="167" t="str">
        <f>IF('Lineær programmering opg 4'!$C$8=0,"-",((-A5311+'Lineær programmering opg 4'!$M$8)/'Lineær programmering opg 4'!$K$8)*-1)</f>
        <v>-</v>
      </c>
      <c r="I5311" s="167" t="str">
        <f>IF('Lineær programmering opg 4'!$D$8=0,"-",'Lineær programmering opg 4'!$G$8)</f>
        <v>-</v>
      </c>
      <c r="J5311" s="295">
        <f>A5311*'Lineær programmering opg 4'!$C$11+Datatabel!C5311*'Lineær programmering opg 4'!$D$11</f>
        <v>43592.39999999982</v>
      </c>
      <c r="K5311" s="9">
        <f t="shared" si="412"/>
        <v>0</v>
      </c>
      <c r="L5311" s="9">
        <f t="shared" si="413"/>
        <v>0</v>
      </c>
    </row>
    <row r="5312" spans="1:12" ht="15" x14ac:dyDescent="0.25">
      <c r="A5312" s="167">
        <f t="shared" si="411"/>
        <v>112.58400000001403</v>
      </c>
      <c r="B5312" s="325">
        <f t="shared" si="414"/>
        <v>0.46910000000005847</v>
      </c>
      <c r="C5312" s="167">
        <f t="shared" si="410"/>
        <v>215.56199999998947</v>
      </c>
      <c r="D5312" s="167">
        <f>IF('Lineær programmering opg 4'!$M$4=0,"-",(-A5312+'Lineær programmering opg 4'!$M$4)/'Lineær programmering opg 4'!$K$4*-1)</f>
        <v>254.83199999997194</v>
      </c>
      <c r="E5312" s="167">
        <f>IF('Lineær programmering opg 4'!$M$5=0,"-",(-A5312+'Lineær programmering opg 4'!$M$5)/'Lineær programmering opg 4'!$K$5*-1)</f>
        <v>215.56199999998947</v>
      </c>
      <c r="F5312" s="167" t="str">
        <f>IF('Lineær programmering opg 4'!$E$6=0,"-",(-A5312+'Lineær programmering opg 4'!$M$6)/'Lineær programmering opg 4'!$K$6*-1)</f>
        <v>-</v>
      </c>
      <c r="G5312" s="167" t="str">
        <f>IF('Lineær programmering opg 4'!$D$7=0,"-",((-A5312+'Lineær programmering opg 4'!$M$7)/'Lineær programmering opg 4'!$K$7)*-1)</f>
        <v>-</v>
      </c>
      <c r="H5312" s="167" t="str">
        <f>IF('Lineær programmering opg 4'!$C$8=0,"-",((-A5312+'Lineær programmering opg 4'!$M$8)/'Lineær programmering opg 4'!$K$8)*-1)</f>
        <v>-</v>
      </c>
      <c r="I5312" s="167" t="str">
        <f>IF('Lineær programmering opg 4'!$D$8=0,"-",'Lineær programmering opg 4'!$G$8)</f>
        <v>-</v>
      </c>
      <c r="J5312" s="295">
        <f>A5312*'Lineær programmering opg 4'!$C$11+Datatabel!C5312*'Lineær programmering opg 4'!$D$11</f>
        <v>43592.699999999822</v>
      </c>
      <c r="K5312" s="9">
        <f t="shared" si="412"/>
        <v>0</v>
      </c>
      <c r="L5312" s="9">
        <f t="shared" si="413"/>
        <v>0</v>
      </c>
    </row>
    <row r="5313" spans="1:12" ht="15" x14ac:dyDescent="0.25">
      <c r="A5313" s="167">
        <f t="shared" si="411"/>
        <v>112.56000000001404</v>
      </c>
      <c r="B5313" s="325">
        <f t="shared" si="414"/>
        <v>0.46900000000005848</v>
      </c>
      <c r="C5313" s="167">
        <f t="shared" si="410"/>
        <v>215.57999999998947</v>
      </c>
      <c r="D5313" s="167">
        <f>IF('Lineær programmering opg 4'!$M$4=0,"-",(-A5313+'Lineær programmering opg 4'!$M$4)/'Lineær programmering opg 4'!$K$4*-1)</f>
        <v>254.87999999997191</v>
      </c>
      <c r="E5313" s="167">
        <f>IF('Lineær programmering opg 4'!$M$5=0,"-",(-A5313+'Lineær programmering opg 4'!$M$5)/'Lineær programmering opg 4'!$K$5*-1)</f>
        <v>215.57999999998947</v>
      </c>
      <c r="F5313" s="167" t="str">
        <f>IF('Lineær programmering opg 4'!$E$6=0,"-",(-A5313+'Lineær programmering opg 4'!$M$6)/'Lineær programmering opg 4'!$K$6*-1)</f>
        <v>-</v>
      </c>
      <c r="G5313" s="167" t="str">
        <f>IF('Lineær programmering opg 4'!$D$7=0,"-",((-A5313+'Lineær programmering opg 4'!$M$7)/'Lineær programmering opg 4'!$K$7)*-1)</f>
        <v>-</v>
      </c>
      <c r="H5313" s="167" t="str">
        <f>IF('Lineær programmering opg 4'!$C$8=0,"-",((-A5313+'Lineær programmering opg 4'!$M$8)/'Lineær programmering opg 4'!$K$8)*-1)</f>
        <v>-</v>
      </c>
      <c r="I5313" s="167" t="str">
        <f>IF('Lineær programmering opg 4'!$D$8=0,"-",'Lineær programmering opg 4'!$G$8)</f>
        <v>-</v>
      </c>
      <c r="J5313" s="295">
        <f>A5313*'Lineær programmering opg 4'!$C$11+Datatabel!C5313*'Lineær programmering opg 4'!$D$11</f>
        <v>43592.999999999825</v>
      </c>
      <c r="K5313" s="9">
        <f t="shared" si="412"/>
        <v>0</v>
      </c>
      <c r="L5313" s="9">
        <f t="shared" si="413"/>
        <v>0</v>
      </c>
    </row>
    <row r="5314" spans="1:12" ht="15" x14ac:dyDescent="0.25">
      <c r="A5314" s="167">
        <f t="shared" si="411"/>
        <v>112.53600000001404</v>
      </c>
      <c r="B5314" s="325">
        <f t="shared" si="414"/>
        <v>0.46890000000005849</v>
      </c>
      <c r="C5314" s="167">
        <f t="shared" si="410"/>
        <v>215.59799999998947</v>
      </c>
      <c r="D5314" s="167">
        <f>IF('Lineær programmering opg 4'!$M$4=0,"-",(-A5314+'Lineær programmering opg 4'!$M$4)/'Lineær programmering opg 4'!$K$4*-1)</f>
        <v>254.92799999997192</v>
      </c>
      <c r="E5314" s="167">
        <f>IF('Lineær programmering opg 4'!$M$5=0,"-",(-A5314+'Lineær programmering opg 4'!$M$5)/'Lineær programmering opg 4'!$K$5*-1)</f>
        <v>215.59799999998947</v>
      </c>
      <c r="F5314" s="167" t="str">
        <f>IF('Lineær programmering opg 4'!$E$6=0,"-",(-A5314+'Lineær programmering opg 4'!$M$6)/'Lineær programmering opg 4'!$K$6*-1)</f>
        <v>-</v>
      </c>
      <c r="G5314" s="167" t="str">
        <f>IF('Lineær programmering opg 4'!$D$7=0,"-",((-A5314+'Lineær programmering opg 4'!$M$7)/'Lineær programmering opg 4'!$K$7)*-1)</f>
        <v>-</v>
      </c>
      <c r="H5314" s="167" t="str">
        <f>IF('Lineær programmering opg 4'!$C$8=0,"-",((-A5314+'Lineær programmering opg 4'!$M$8)/'Lineær programmering opg 4'!$K$8)*-1)</f>
        <v>-</v>
      </c>
      <c r="I5314" s="167" t="str">
        <f>IF('Lineær programmering opg 4'!$D$8=0,"-",'Lineær programmering opg 4'!$G$8)</f>
        <v>-</v>
      </c>
      <c r="J5314" s="295">
        <f>A5314*'Lineær programmering opg 4'!$C$11+Datatabel!C5314*'Lineær programmering opg 4'!$D$11</f>
        <v>43593.299999999828</v>
      </c>
      <c r="K5314" s="9">
        <f t="shared" si="412"/>
        <v>0</v>
      </c>
      <c r="L5314" s="9">
        <f t="shared" si="413"/>
        <v>0</v>
      </c>
    </row>
    <row r="5315" spans="1:12" ht="15" x14ac:dyDescent="0.25">
      <c r="A5315" s="167">
        <f t="shared" si="411"/>
        <v>112.51200000001404</v>
      </c>
      <c r="B5315" s="325">
        <f t="shared" si="414"/>
        <v>0.4688000000000585</v>
      </c>
      <c r="C5315" s="167">
        <f t="shared" ref="C5315:C5378" si="415">MIN(D5315,E5315,F5315,G5315,H5315,I5315)</f>
        <v>215.61599999998947</v>
      </c>
      <c r="D5315" s="167">
        <f>IF('Lineær programmering opg 4'!$M$4=0,"-",(-A5315+'Lineær programmering opg 4'!$M$4)/'Lineær programmering opg 4'!$K$4*-1)</f>
        <v>254.97599999997192</v>
      </c>
      <c r="E5315" s="167">
        <f>IF('Lineær programmering opg 4'!$M$5=0,"-",(-A5315+'Lineær programmering opg 4'!$M$5)/'Lineær programmering opg 4'!$K$5*-1)</f>
        <v>215.61599999998947</v>
      </c>
      <c r="F5315" s="167" t="str">
        <f>IF('Lineær programmering opg 4'!$E$6=0,"-",(-A5315+'Lineær programmering opg 4'!$M$6)/'Lineær programmering opg 4'!$K$6*-1)</f>
        <v>-</v>
      </c>
      <c r="G5315" s="167" t="str">
        <f>IF('Lineær programmering opg 4'!$D$7=0,"-",((-A5315+'Lineær programmering opg 4'!$M$7)/'Lineær programmering opg 4'!$K$7)*-1)</f>
        <v>-</v>
      </c>
      <c r="H5315" s="167" t="str">
        <f>IF('Lineær programmering opg 4'!$C$8=0,"-",((-A5315+'Lineær programmering opg 4'!$M$8)/'Lineær programmering opg 4'!$K$8)*-1)</f>
        <v>-</v>
      </c>
      <c r="I5315" s="167" t="str">
        <f>IF('Lineær programmering opg 4'!$D$8=0,"-",'Lineær programmering opg 4'!$G$8)</f>
        <v>-</v>
      </c>
      <c r="J5315" s="295">
        <f>A5315*'Lineær programmering opg 4'!$C$11+Datatabel!C5315*'Lineær programmering opg 4'!$D$11</f>
        <v>43593.599999999824</v>
      </c>
      <c r="K5315" s="9">
        <f t="shared" si="412"/>
        <v>0</v>
      </c>
      <c r="L5315" s="9">
        <f t="shared" si="413"/>
        <v>0</v>
      </c>
    </row>
    <row r="5316" spans="1:12" ht="15" x14ac:dyDescent="0.25">
      <c r="A5316" s="167">
        <f t="shared" ref="A5316:A5379" si="416">$A$3*B5316</f>
        <v>112.48800000001404</v>
      </c>
      <c r="B5316" s="325">
        <f t="shared" si="414"/>
        <v>0.46870000000005851</v>
      </c>
      <c r="C5316" s="167">
        <f t="shared" si="415"/>
        <v>215.63399999998947</v>
      </c>
      <c r="D5316" s="167">
        <f>IF('Lineær programmering opg 4'!$M$4=0,"-",(-A5316+'Lineær programmering opg 4'!$M$4)/'Lineær programmering opg 4'!$K$4*-1)</f>
        <v>255.02399999997192</v>
      </c>
      <c r="E5316" s="167">
        <f>IF('Lineær programmering opg 4'!$M$5=0,"-",(-A5316+'Lineær programmering opg 4'!$M$5)/'Lineær programmering opg 4'!$K$5*-1)</f>
        <v>215.63399999998947</v>
      </c>
      <c r="F5316" s="167" t="str">
        <f>IF('Lineær programmering opg 4'!$E$6=0,"-",(-A5316+'Lineær programmering opg 4'!$M$6)/'Lineær programmering opg 4'!$K$6*-1)</f>
        <v>-</v>
      </c>
      <c r="G5316" s="167" t="str">
        <f>IF('Lineær programmering opg 4'!$D$7=0,"-",((-A5316+'Lineær programmering opg 4'!$M$7)/'Lineær programmering opg 4'!$K$7)*-1)</f>
        <v>-</v>
      </c>
      <c r="H5316" s="167" t="str">
        <f>IF('Lineær programmering opg 4'!$C$8=0,"-",((-A5316+'Lineær programmering opg 4'!$M$8)/'Lineær programmering opg 4'!$K$8)*-1)</f>
        <v>-</v>
      </c>
      <c r="I5316" s="167" t="str">
        <f>IF('Lineær programmering opg 4'!$D$8=0,"-",'Lineær programmering opg 4'!$G$8)</f>
        <v>-</v>
      </c>
      <c r="J5316" s="295">
        <f>A5316*'Lineær programmering opg 4'!$C$11+Datatabel!C5316*'Lineær programmering opg 4'!$D$11</f>
        <v>43593.89999999982</v>
      </c>
      <c r="K5316" s="9">
        <f t="shared" ref="K5316:K5379" si="417">IF($J$10004=J5316,A5316,0)</f>
        <v>0</v>
      </c>
      <c r="L5316" s="9">
        <f t="shared" ref="L5316:L5379" si="418">IF(J5316=$J$10004,C5316,0)</f>
        <v>0</v>
      </c>
    </row>
    <row r="5317" spans="1:12" ht="15" x14ac:dyDescent="0.25">
      <c r="A5317" s="167">
        <f t="shared" si="416"/>
        <v>112.46400000001404</v>
      </c>
      <c r="B5317" s="325">
        <f t="shared" ref="B5317:B5380" si="419">B5316-0.01%</f>
        <v>0.46860000000005853</v>
      </c>
      <c r="C5317" s="167">
        <f t="shared" si="415"/>
        <v>215.65199999998947</v>
      </c>
      <c r="D5317" s="167">
        <f>IF('Lineær programmering opg 4'!$M$4=0,"-",(-A5317+'Lineær programmering opg 4'!$M$4)/'Lineær programmering opg 4'!$K$4*-1)</f>
        <v>255.07199999997192</v>
      </c>
      <c r="E5317" s="167">
        <f>IF('Lineær programmering opg 4'!$M$5=0,"-",(-A5317+'Lineær programmering opg 4'!$M$5)/'Lineær programmering opg 4'!$K$5*-1)</f>
        <v>215.65199999998947</v>
      </c>
      <c r="F5317" s="167" t="str">
        <f>IF('Lineær programmering opg 4'!$E$6=0,"-",(-A5317+'Lineær programmering opg 4'!$M$6)/'Lineær programmering opg 4'!$K$6*-1)</f>
        <v>-</v>
      </c>
      <c r="G5317" s="167" t="str">
        <f>IF('Lineær programmering opg 4'!$D$7=0,"-",((-A5317+'Lineær programmering opg 4'!$M$7)/'Lineær programmering opg 4'!$K$7)*-1)</f>
        <v>-</v>
      </c>
      <c r="H5317" s="167" t="str">
        <f>IF('Lineær programmering opg 4'!$C$8=0,"-",((-A5317+'Lineær programmering opg 4'!$M$8)/'Lineær programmering opg 4'!$K$8)*-1)</f>
        <v>-</v>
      </c>
      <c r="I5317" s="167" t="str">
        <f>IF('Lineær programmering opg 4'!$D$8=0,"-",'Lineær programmering opg 4'!$G$8)</f>
        <v>-</v>
      </c>
      <c r="J5317" s="295">
        <f>A5317*'Lineær programmering opg 4'!$C$11+Datatabel!C5317*'Lineær programmering opg 4'!$D$11</f>
        <v>43594.199999999822</v>
      </c>
      <c r="K5317" s="9">
        <f t="shared" si="417"/>
        <v>0</v>
      </c>
      <c r="L5317" s="9">
        <f t="shared" si="418"/>
        <v>0</v>
      </c>
    </row>
    <row r="5318" spans="1:12" ht="15" x14ac:dyDescent="0.25">
      <c r="A5318" s="167">
        <f t="shared" si="416"/>
        <v>112.44000000001405</v>
      </c>
      <c r="B5318" s="325">
        <f t="shared" si="419"/>
        <v>0.46850000000005854</v>
      </c>
      <c r="C5318" s="167">
        <f t="shared" si="415"/>
        <v>215.66999999998947</v>
      </c>
      <c r="D5318" s="167">
        <f>IF('Lineær programmering opg 4'!$M$4=0,"-",(-A5318+'Lineær programmering opg 4'!$M$4)/'Lineær programmering opg 4'!$K$4*-1)</f>
        <v>255.1199999999719</v>
      </c>
      <c r="E5318" s="167">
        <f>IF('Lineær programmering opg 4'!$M$5=0,"-",(-A5318+'Lineær programmering opg 4'!$M$5)/'Lineær programmering opg 4'!$K$5*-1)</f>
        <v>215.66999999998947</v>
      </c>
      <c r="F5318" s="167" t="str">
        <f>IF('Lineær programmering opg 4'!$E$6=0,"-",(-A5318+'Lineær programmering opg 4'!$M$6)/'Lineær programmering opg 4'!$K$6*-1)</f>
        <v>-</v>
      </c>
      <c r="G5318" s="167" t="str">
        <f>IF('Lineær programmering opg 4'!$D$7=0,"-",((-A5318+'Lineær programmering opg 4'!$M$7)/'Lineær programmering opg 4'!$K$7)*-1)</f>
        <v>-</v>
      </c>
      <c r="H5318" s="167" t="str">
        <f>IF('Lineær programmering opg 4'!$C$8=0,"-",((-A5318+'Lineær programmering opg 4'!$M$8)/'Lineær programmering opg 4'!$K$8)*-1)</f>
        <v>-</v>
      </c>
      <c r="I5318" s="167" t="str">
        <f>IF('Lineær programmering opg 4'!$D$8=0,"-",'Lineær programmering opg 4'!$G$8)</f>
        <v>-</v>
      </c>
      <c r="J5318" s="295">
        <f>A5318*'Lineær programmering opg 4'!$C$11+Datatabel!C5318*'Lineær programmering opg 4'!$D$11</f>
        <v>43594.499999999825</v>
      </c>
      <c r="K5318" s="9">
        <f t="shared" si="417"/>
        <v>0</v>
      </c>
      <c r="L5318" s="9">
        <f t="shared" si="418"/>
        <v>0</v>
      </c>
    </row>
    <row r="5319" spans="1:12" ht="15" x14ac:dyDescent="0.25">
      <c r="A5319" s="167">
        <f t="shared" si="416"/>
        <v>112.41600000001405</v>
      </c>
      <c r="B5319" s="325">
        <f t="shared" si="419"/>
        <v>0.46840000000005855</v>
      </c>
      <c r="C5319" s="167">
        <f t="shared" si="415"/>
        <v>215.68799999998947</v>
      </c>
      <c r="D5319" s="167">
        <f>IF('Lineær programmering opg 4'!$M$4=0,"-",(-A5319+'Lineær programmering opg 4'!$M$4)/'Lineær programmering opg 4'!$K$4*-1)</f>
        <v>255.1679999999719</v>
      </c>
      <c r="E5319" s="167">
        <f>IF('Lineær programmering opg 4'!$M$5=0,"-",(-A5319+'Lineær programmering opg 4'!$M$5)/'Lineær programmering opg 4'!$K$5*-1)</f>
        <v>215.68799999998947</v>
      </c>
      <c r="F5319" s="167" t="str">
        <f>IF('Lineær programmering opg 4'!$E$6=0,"-",(-A5319+'Lineær programmering opg 4'!$M$6)/'Lineær programmering opg 4'!$K$6*-1)</f>
        <v>-</v>
      </c>
      <c r="G5319" s="167" t="str">
        <f>IF('Lineær programmering opg 4'!$D$7=0,"-",((-A5319+'Lineær programmering opg 4'!$M$7)/'Lineær programmering opg 4'!$K$7)*-1)</f>
        <v>-</v>
      </c>
      <c r="H5319" s="167" t="str">
        <f>IF('Lineær programmering opg 4'!$C$8=0,"-",((-A5319+'Lineær programmering opg 4'!$M$8)/'Lineær programmering opg 4'!$K$8)*-1)</f>
        <v>-</v>
      </c>
      <c r="I5319" s="167" t="str">
        <f>IF('Lineær programmering opg 4'!$D$8=0,"-",'Lineær programmering opg 4'!$G$8)</f>
        <v>-</v>
      </c>
      <c r="J5319" s="295">
        <f>A5319*'Lineær programmering opg 4'!$C$11+Datatabel!C5319*'Lineær programmering opg 4'!$D$11</f>
        <v>43594.799999999828</v>
      </c>
      <c r="K5319" s="9">
        <f t="shared" si="417"/>
        <v>0</v>
      </c>
      <c r="L5319" s="9">
        <f t="shared" si="418"/>
        <v>0</v>
      </c>
    </row>
    <row r="5320" spans="1:12" ht="15" x14ac:dyDescent="0.25">
      <c r="A5320" s="167">
        <f t="shared" si="416"/>
        <v>112.39200000001405</v>
      </c>
      <c r="B5320" s="325">
        <f t="shared" si="419"/>
        <v>0.46830000000005856</v>
      </c>
      <c r="C5320" s="167">
        <f t="shared" si="415"/>
        <v>215.70599999998947</v>
      </c>
      <c r="D5320" s="167">
        <f>IF('Lineær programmering opg 4'!$M$4=0,"-",(-A5320+'Lineær programmering opg 4'!$M$4)/'Lineær programmering opg 4'!$K$4*-1)</f>
        <v>255.2159999999719</v>
      </c>
      <c r="E5320" s="167">
        <f>IF('Lineær programmering opg 4'!$M$5=0,"-",(-A5320+'Lineær programmering opg 4'!$M$5)/'Lineær programmering opg 4'!$K$5*-1)</f>
        <v>215.70599999998947</v>
      </c>
      <c r="F5320" s="167" t="str">
        <f>IF('Lineær programmering opg 4'!$E$6=0,"-",(-A5320+'Lineær programmering opg 4'!$M$6)/'Lineær programmering opg 4'!$K$6*-1)</f>
        <v>-</v>
      </c>
      <c r="G5320" s="167" t="str">
        <f>IF('Lineær programmering opg 4'!$D$7=0,"-",((-A5320+'Lineær programmering opg 4'!$M$7)/'Lineær programmering opg 4'!$K$7)*-1)</f>
        <v>-</v>
      </c>
      <c r="H5320" s="167" t="str">
        <f>IF('Lineær programmering opg 4'!$C$8=0,"-",((-A5320+'Lineær programmering opg 4'!$M$8)/'Lineær programmering opg 4'!$K$8)*-1)</f>
        <v>-</v>
      </c>
      <c r="I5320" s="167" t="str">
        <f>IF('Lineær programmering opg 4'!$D$8=0,"-",'Lineær programmering opg 4'!$G$8)</f>
        <v>-</v>
      </c>
      <c r="J5320" s="295">
        <f>A5320*'Lineær programmering opg 4'!$C$11+Datatabel!C5320*'Lineær programmering opg 4'!$D$11</f>
        <v>43595.099999999831</v>
      </c>
      <c r="K5320" s="9">
        <f t="shared" si="417"/>
        <v>0</v>
      </c>
      <c r="L5320" s="9">
        <f t="shared" si="418"/>
        <v>0</v>
      </c>
    </row>
    <row r="5321" spans="1:12" ht="15" x14ac:dyDescent="0.25">
      <c r="A5321" s="167">
        <f t="shared" si="416"/>
        <v>112.36800000001406</v>
      </c>
      <c r="B5321" s="325">
        <f t="shared" si="419"/>
        <v>0.46820000000005857</v>
      </c>
      <c r="C5321" s="167">
        <f t="shared" si="415"/>
        <v>215.72399999998947</v>
      </c>
      <c r="D5321" s="167">
        <f>IF('Lineær programmering opg 4'!$M$4=0,"-",(-A5321+'Lineær programmering opg 4'!$M$4)/'Lineær programmering opg 4'!$K$4*-1)</f>
        <v>255.26399999997187</v>
      </c>
      <c r="E5321" s="167">
        <f>IF('Lineær programmering opg 4'!$M$5=0,"-",(-A5321+'Lineær programmering opg 4'!$M$5)/'Lineær programmering opg 4'!$K$5*-1)</f>
        <v>215.72399999998947</v>
      </c>
      <c r="F5321" s="167" t="str">
        <f>IF('Lineær programmering opg 4'!$E$6=0,"-",(-A5321+'Lineær programmering opg 4'!$M$6)/'Lineær programmering opg 4'!$K$6*-1)</f>
        <v>-</v>
      </c>
      <c r="G5321" s="167" t="str">
        <f>IF('Lineær programmering opg 4'!$D$7=0,"-",((-A5321+'Lineær programmering opg 4'!$M$7)/'Lineær programmering opg 4'!$K$7)*-1)</f>
        <v>-</v>
      </c>
      <c r="H5321" s="167" t="str">
        <f>IF('Lineær programmering opg 4'!$C$8=0,"-",((-A5321+'Lineær programmering opg 4'!$M$8)/'Lineær programmering opg 4'!$K$8)*-1)</f>
        <v>-</v>
      </c>
      <c r="I5321" s="167" t="str">
        <f>IF('Lineær programmering opg 4'!$D$8=0,"-",'Lineær programmering opg 4'!$G$8)</f>
        <v>-</v>
      </c>
      <c r="J5321" s="295">
        <f>A5321*'Lineær programmering opg 4'!$C$11+Datatabel!C5321*'Lineær programmering opg 4'!$D$11</f>
        <v>43595.399999999827</v>
      </c>
      <c r="K5321" s="9">
        <f t="shared" si="417"/>
        <v>0</v>
      </c>
      <c r="L5321" s="9">
        <f t="shared" si="418"/>
        <v>0</v>
      </c>
    </row>
    <row r="5322" spans="1:12" ht="15" x14ac:dyDescent="0.25">
      <c r="A5322" s="167">
        <f t="shared" si="416"/>
        <v>112.34400000001406</v>
      </c>
      <c r="B5322" s="325">
        <f t="shared" si="419"/>
        <v>0.46810000000005858</v>
      </c>
      <c r="C5322" s="167">
        <f t="shared" si="415"/>
        <v>215.74199999998947</v>
      </c>
      <c r="D5322" s="167">
        <f>IF('Lineær programmering opg 4'!$M$4=0,"-",(-A5322+'Lineær programmering opg 4'!$M$4)/'Lineær programmering opg 4'!$K$4*-1)</f>
        <v>255.31199999997187</v>
      </c>
      <c r="E5322" s="167">
        <f>IF('Lineær programmering opg 4'!$M$5=0,"-",(-A5322+'Lineær programmering opg 4'!$M$5)/'Lineær programmering opg 4'!$K$5*-1)</f>
        <v>215.74199999998947</v>
      </c>
      <c r="F5322" s="167" t="str">
        <f>IF('Lineær programmering opg 4'!$E$6=0,"-",(-A5322+'Lineær programmering opg 4'!$M$6)/'Lineær programmering opg 4'!$K$6*-1)</f>
        <v>-</v>
      </c>
      <c r="G5322" s="167" t="str">
        <f>IF('Lineær programmering opg 4'!$D$7=0,"-",((-A5322+'Lineær programmering opg 4'!$M$7)/'Lineær programmering opg 4'!$K$7)*-1)</f>
        <v>-</v>
      </c>
      <c r="H5322" s="167" t="str">
        <f>IF('Lineær programmering opg 4'!$C$8=0,"-",((-A5322+'Lineær programmering opg 4'!$M$8)/'Lineær programmering opg 4'!$K$8)*-1)</f>
        <v>-</v>
      </c>
      <c r="I5322" s="167" t="str">
        <f>IF('Lineær programmering opg 4'!$D$8=0,"-",'Lineær programmering opg 4'!$G$8)</f>
        <v>-</v>
      </c>
      <c r="J5322" s="295">
        <f>A5322*'Lineær programmering opg 4'!$C$11+Datatabel!C5322*'Lineær programmering opg 4'!$D$11</f>
        <v>43595.699999999822</v>
      </c>
      <c r="K5322" s="9">
        <f t="shared" si="417"/>
        <v>0</v>
      </c>
      <c r="L5322" s="9">
        <f t="shared" si="418"/>
        <v>0</v>
      </c>
    </row>
    <row r="5323" spans="1:12" ht="15" x14ac:dyDescent="0.25">
      <c r="A5323" s="167">
        <f t="shared" si="416"/>
        <v>112.32000000001406</v>
      </c>
      <c r="B5323" s="325">
        <f t="shared" si="419"/>
        <v>0.46800000000005859</v>
      </c>
      <c r="C5323" s="167">
        <f t="shared" si="415"/>
        <v>215.75999999998947</v>
      </c>
      <c r="D5323" s="167">
        <f>IF('Lineær programmering opg 4'!$M$4=0,"-",(-A5323+'Lineær programmering opg 4'!$M$4)/'Lineær programmering opg 4'!$K$4*-1)</f>
        <v>255.35999999997188</v>
      </c>
      <c r="E5323" s="167">
        <f>IF('Lineær programmering opg 4'!$M$5=0,"-",(-A5323+'Lineær programmering opg 4'!$M$5)/'Lineær programmering opg 4'!$K$5*-1)</f>
        <v>215.75999999998947</v>
      </c>
      <c r="F5323" s="167" t="str">
        <f>IF('Lineær programmering opg 4'!$E$6=0,"-",(-A5323+'Lineær programmering opg 4'!$M$6)/'Lineær programmering opg 4'!$K$6*-1)</f>
        <v>-</v>
      </c>
      <c r="G5323" s="167" t="str">
        <f>IF('Lineær programmering opg 4'!$D$7=0,"-",((-A5323+'Lineær programmering opg 4'!$M$7)/'Lineær programmering opg 4'!$K$7)*-1)</f>
        <v>-</v>
      </c>
      <c r="H5323" s="167" t="str">
        <f>IF('Lineær programmering opg 4'!$C$8=0,"-",((-A5323+'Lineær programmering opg 4'!$M$8)/'Lineær programmering opg 4'!$K$8)*-1)</f>
        <v>-</v>
      </c>
      <c r="I5323" s="167" t="str">
        <f>IF('Lineær programmering opg 4'!$D$8=0,"-",'Lineær programmering opg 4'!$G$8)</f>
        <v>-</v>
      </c>
      <c r="J5323" s="295">
        <f>A5323*'Lineær programmering opg 4'!$C$11+Datatabel!C5323*'Lineær programmering opg 4'!$D$11</f>
        <v>43595.999999999825</v>
      </c>
      <c r="K5323" s="9">
        <f t="shared" si="417"/>
        <v>0</v>
      </c>
      <c r="L5323" s="9">
        <f t="shared" si="418"/>
        <v>0</v>
      </c>
    </row>
    <row r="5324" spans="1:12" ht="15" x14ac:dyDescent="0.25">
      <c r="A5324" s="167">
        <f t="shared" si="416"/>
        <v>112.29600000001406</v>
      </c>
      <c r="B5324" s="325">
        <f t="shared" si="419"/>
        <v>0.4679000000000586</v>
      </c>
      <c r="C5324" s="167">
        <f t="shared" si="415"/>
        <v>215.77799999998948</v>
      </c>
      <c r="D5324" s="167">
        <f>IF('Lineær programmering opg 4'!$M$4=0,"-",(-A5324+'Lineær programmering opg 4'!$M$4)/'Lineær programmering opg 4'!$K$4*-1)</f>
        <v>255.40799999997188</v>
      </c>
      <c r="E5324" s="167">
        <f>IF('Lineær programmering opg 4'!$M$5=0,"-",(-A5324+'Lineær programmering opg 4'!$M$5)/'Lineær programmering opg 4'!$K$5*-1)</f>
        <v>215.77799999998948</v>
      </c>
      <c r="F5324" s="167" t="str">
        <f>IF('Lineær programmering opg 4'!$E$6=0,"-",(-A5324+'Lineær programmering opg 4'!$M$6)/'Lineær programmering opg 4'!$K$6*-1)</f>
        <v>-</v>
      </c>
      <c r="G5324" s="167" t="str">
        <f>IF('Lineær programmering opg 4'!$D$7=0,"-",((-A5324+'Lineær programmering opg 4'!$M$7)/'Lineær programmering opg 4'!$K$7)*-1)</f>
        <v>-</v>
      </c>
      <c r="H5324" s="167" t="str">
        <f>IF('Lineær programmering opg 4'!$C$8=0,"-",((-A5324+'Lineær programmering opg 4'!$M$8)/'Lineær programmering opg 4'!$K$8)*-1)</f>
        <v>-</v>
      </c>
      <c r="I5324" s="167" t="str">
        <f>IF('Lineær programmering opg 4'!$D$8=0,"-",'Lineær programmering opg 4'!$G$8)</f>
        <v>-</v>
      </c>
      <c r="J5324" s="295">
        <f>A5324*'Lineær programmering opg 4'!$C$11+Datatabel!C5324*'Lineær programmering opg 4'!$D$11</f>
        <v>43596.299999999828</v>
      </c>
      <c r="K5324" s="9">
        <f t="shared" si="417"/>
        <v>0</v>
      </c>
      <c r="L5324" s="9">
        <f t="shared" si="418"/>
        <v>0</v>
      </c>
    </row>
    <row r="5325" spans="1:12" ht="15" x14ac:dyDescent="0.25">
      <c r="A5325" s="167">
        <f t="shared" si="416"/>
        <v>112.27200000001406</v>
      </c>
      <c r="B5325" s="325">
        <f t="shared" si="419"/>
        <v>0.46780000000005861</v>
      </c>
      <c r="C5325" s="167">
        <f t="shared" si="415"/>
        <v>215.79599999998948</v>
      </c>
      <c r="D5325" s="167">
        <f>IF('Lineær programmering opg 4'!$M$4=0,"-",(-A5325+'Lineær programmering opg 4'!$M$4)/'Lineær programmering opg 4'!$K$4*-1)</f>
        <v>255.45599999997188</v>
      </c>
      <c r="E5325" s="167">
        <f>IF('Lineær programmering opg 4'!$M$5=0,"-",(-A5325+'Lineær programmering opg 4'!$M$5)/'Lineær programmering opg 4'!$K$5*-1)</f>
        <v>215.79599999998948</v>
      </c>
      <c r="F5325" s="167" t="str">
        <f>IF('Lineær programmering opg 4'!$E$6=0,"-",(-A5325+'Lineær programmering opg 4'!$M$6)/'Lineær programmering opg 4'!$K$6*-1)</f>
        <v>-</v>
      </c>
      <c r="G5325" s="167" t="str">
        <f>IF('Lineær programmering opg 4'!$D$7=0,"-",((-A5325+'Lineær programmering opg 4'!$M$7)/'Lineær programmering opg 4'!$K$7)*-1)</f>
        <v>-</v>
      </c>
      <c r="H5325" s="167" t="str">
        <f>IF('Lineær programmering opg 4'!$C$8=0,"-",((-A5325+'Lineær programmering opg 4'!$M$8)/'Lineær programmering opg 4'!$K$8)*-1)</f>
        <v>-</v>
      </c>
      <c r="I5325" s="167" t="str">
        <f>IF('Lineær programmering opg 4'!$D$8=0,"-",'Lineær programmering opg 4'!$G$8)</f>
        <v>-</v>
      </c>
      <c r="J5325" s="295">
        <f>A5325*'Lineær programmering opg 4'!$C$11+Datatabel!C5325*'Lineær programmering opg 4'!$D$11</f>
        <v>43596.599999999831</v>
      </c>
      <c r="K5325" s="9">
        <f t="shared" si="417"/>
        <v>0</v>
      </c>
      <c r="L5325" s="9">
        <f t="shared" si="418"/>
        <v>0</v>
      </c>
    </row>
    <row r="5326" spans="1:12" ht="15" x14ac:dyDescent="0.25">
      <c r="A5326" s="167">
        <f t="shared" si="416"/>
        <v>112.24800000001407</v>
      </c>
      <c r="B5326" s="325">
        <f t="shared" si="419"/>
        <v>0.46770000000005862</v>
      </c>
      <c r="C5326" s="167">
        <f t="shared" si="415"/>
        <v>215.81399999998945</v>
      </c>
      <c r="D5326" s="167">
        <f>IF('Lineær programmering opg 4'!$M$4=0,"-",(-A5326+'Lineær programmering opg 4'!$M$4)/'Lineær programmering opg 4'!$K$4*-1)</f>
        <v>255.50399999997185</v>
      </c>
      <c r="E5326" s="167">
        <f>IF('Lineær programmering opg 4'!$M$5=0,"-",(-A5326+'Lineær programmering opg 4'!$M$5)/'Lineær programmering opg 4'!$K$5*-1)</f>
        <v>215.81399999998945</v>
      </c>
      <c r="F5326" s="167" t="str">
        <f>IF('Lineær programmering opg 4'!$E$6=0,"-",(-A5326+'Lineær programmering opg 4'!$M$6)/'Lineær programmering opg 4'!$K$6*-1)</f>
        <v>-</v>
      </c>
      <c r="G5326" s="167" t="str">
        <f>IF('Lineær programmering opg 4'!$D$7=0,"-",((-A5326+'Lineær programmering opg 4'!$M$7)/'Lineær programmering opg 4'!$K$7)*-1)</f>
        <v>-</v>
      </c>
      <c r="H5326" s="167" t="str">
        <f>IF('Lineær programmering opg 4'!$C$8=0,"-",((-A5326+'Lineær programmering opg 4'!$M$8)/'Lineær programmering opg 4'!$K$8)*-1)</f>
        <v>-</v>
      </c>
      <c r="I5326" s="167" t="str">
        <f>IF('Lineær programmering opg 4'!$D$8=0,"-",'Lineær programmering opg 4'!$G$8)</f>
        <v>-</v>
      </c>
      <c r="J5326" s="295">
        <f>A5326*'Lineær programmering opg 4'!$C$11+Datatabel!C5326*'Lineær programmering opg 4'!$D$11</f>
        <v>43596.89999999982</v>
      </c>
      <c r="K5326" s="9">
        <f t="shared" si="417"/>
        <v>0</v>
      </c>
      <c r="L5326" s="9">
        <f t="shared" si="418"/>
        <v>0</v>
      </c>
    </row>
    <row r="5327" spans="1:12" ht="15" x14ac:dyDescent="0.25">
      <c r="A5327" s="167">
        <f t="shared" si="416"/>
        <v>112.22400000001407</v>
      </c>
      <c r="B5327" s="325">
        <f t="shared" si="419"/>
        <v>0.46760000000005864</v>
      </c>
      <c r="C5327" s="167">
        <f t="shared" si="415"/>
        <v>215.83199999998945</v>
      </c>
      <c r="D5327" s="167">
        <f>IF('Lineær programmering opg 4'!$M$4=0,"-",(-A5327+'Lineær programmering opg 4'!$M$4)/'Lineær programmering opg 4'!$K$4*-1)</f>
        <v>255.55199999997186</v>
      </c>
      <c r="E5327" s="167">
        <f>IF('Lineær programmering opg 4'!$M$5=0,"-",(-A5327+'Lineær programmering opg 4'!$M$5)/'Lineær programmering opg 4'!$K$5*-1)</f>
        <v>215.83199999998945</v>
      </c>
      <c r="F5327" s="167" t="str">
        <f>IF('Lineær programmering opg 4'!$E$6=0,"-",(-A5327+'Lineær programmering opg 4'!$M$6)/'Lineær programmering opg 4'!$K$6*-1)</f>
        <v>-</v>
      </c>
      <c r="G5327" s="167" t="str">
        <f>IF('Lineær programmering opg 4'!$D$7=0,"-",((-A5327+'Lineær programmering opg 4'!$M$7)/'Lineær programmering opg 4'!$K$7)*-1)</f>
        <v>-</v>
      </c>
      <c r="H5327" s="167" t="str">
        <f>IF('Lineær programmering opg 4'!$C$8=0,"-",((-A5327+'Lineær programmering opg 4'!$M$8)/'Lineær programmering opg 4'!$K$8)*-1)</f>
        <v>-</v>
      </c>
      <c r="I5327" s="167" t="str">
        <f>IF('Lineær programmering opg 4'!$D$8=0,"-",'Lineær programmering opg 4'!$G$8)</f>
        <v>-</v>
      </c>
      <c r="J5327" s="295">
        <f>A5327*'Lineær programmering opg 4'!$C$11+Datatabel!C5327*'Lineær programmering opg 4'!$D$11</f>
        <v>43597.199999999822</v>
      </c>
      <c r="K5327" s="9">
        <f t="shared" si="417"/>
        <v>0</v>
      </c>
      <c r="L5327" s="9">
        <f t="shared" si="418"/>
        <v>0</v>
      </c>
    </row>
    <row r="5328" spans="1:12" ht="15" x14ac:dyDescent="0.25">
      <c r="A5328" s="167">
        <f t="shared" si="416"/>
        <v>112.20000000001407</v>
      </c>
      <c r="B5328" s="325">
        <f t="shared" si="419"/>
        <v>0.46750000000005865</v>
      </c>
      <c r="C5328" s="167">
        <f t="shared" si="415"/>
        <v>215.84999999998945</v>
      </c>
      <c r="D5328" s="167">
        <f>IF('Lineær programmering opg 4'!$M$4=0,"-",(-A5328+'Lineær programmering opg 4'!$M$4)/'Lineær programmering opg 4'!$K$4*-1)</f>
        <v>255.59999999997186</v>
      </c>
      <c r="E5328" s="167">
        <f>IF('Lineær programmering opg 4'!$M$5=0,"-",(-A5328+'Lineær programmering opg 4'!$M$5)/'Lineær programmering opg 4'!$K$5*-1)</f>
        <v>215.84999999998945</v>
      </c>
      <c r="F5328" s="167" t="str">
        <f>IF('Lineær programmering opg 4'!$E$6=0,"-",(-A5328+'Lineær programmering opg 4'!$M$6)/'Lineær programmering opg 4'!$K$6*-1)</f>
        <v>-</v>
      </c>
      <c r="G5328" s="167" t="str">
        <f>IF('Lineær programmering opg 4'!$D$7=0,"-",((-A5328+'Lineær programmering opg 4'!$M$7)/'Lineær programmering opg 4'!$K$7)*-1)</f>
        <v>-</v>
      </c>
      <c r="H5328" s="167" t="str">
        <f>IF('Lineær programmering opg 4'!$C$8=0,"-",((-A5328+'Lineær programmering opg 4'!$M$8)/'Lineær programmering opg 4'!$K$8)*-1)</f>
        <v>-</v>
      </c>
      <c r="I5328" s="167" t="str">
        <f>IF('Lineær programmering opg 4'!$D$8=0,"-",'Lineær programmering opg 4'!$G$8)</f>
        <v>-</v>
      </c>
      <c r="J5328" s="295">
        <f>A5328*'Lineær programmering opg 4'!$C$11+Datatabel!C5328*'Lineær programmering opg 4'!$D$11</f>
        <v>43597.499999999825</v>
      </c>
      <c r="K5328" s="9">
        <f t="shared" si="417"/>
        <v>0</v>
      </c>
      <c r="L5328" s="9">
        <f t="shared" si="418"/>
        <v>0</v>
      </c>
    </row>
    <row r="5329" spans="1:12" ht="15" x14ac:dyDescent="0.25">
      <c r="A5329" s="167">
        <f t="shared" si="416"/>
        <v>112.17600000001408</v>
      </c>
      <c r="B5329" s="325">
        <f t="shared" si="419"/>
        <v>0.46740000000005866</v>
      </c>
      <c r="C5329" s="167">
        <f t="shared" si="415"/>
        <v>215.86799999998945</v>
      </c>
      <c r="D5329" s="167">
        <f>IF('Lineær programmering opg 4'!$M$4=0,"-",(-A5329+'Lineær programmering opg 4'!$M$4)/'Lineær programmering opg 4'!$K$4*-1)</f>
        <v>255.64799999997183</v>
      </c>
      <c r="E5329" s="167">
        <f>IF('Lineær programmering opg 4'!$M$5=0,"-",(-A5329+'Lineær programmering opg 4'!$M$5)/'Lineær programmering opg 4'!$K$5*-1)</f>
        <v>215.86799999998945</v>
      </c>
      <c r="F5329" s="167" t="str">
        <f>IF('Lineær programmering opg 4'!$E$6=0,"-",(-A5329+'Lineær programmering opg 4'!$M$6)/'Lineær programmering opg 4'!$K$6*-1)</f>
        <v>-</v>
      </c>
      <c r="G5329" s="167" t="str">
        <f>IF('Lineær programmering opg 4'!$D$7=0,"-",((-A5329+'Lineær programmering opg 4'!$M$7)/'Lineær programmering opg 4'!$K$7)*-1)</f>
        <v>-</v>
      </c>
      <c r="H5329" s="167" t="str">
        <f>IF('Lineær programmering opg 4'!$C$8=0,"-",((-A5329+'Lineær programmering opg 4'!$M$8)/'Lineær programmering opg 4'!$K$8)*-1)</f>
        <v>-</v>
      </c>
      <c r="I5329" s="167" t="str">
        <f>IF('Lineær programmering opg 4'!$D$8=0,"-",'Lineær programmering opg 4'!$G$8)</f>
        <v>-</v>
      </c>
      <c r="J5329" s="295">
        <f>A5329*'Lineær programmering opg 4'!$C$11+Datatabel!C5329*'Lineær programmering opg 4'!$D$11</f>
        <v>43597.799999999828</v>
      </c>
      <c r="K5329" s="9">
        <f t="shared" si="417"/>
        <v>0</v>
      </c>
      <c r="L5329" s="9">
        <f t="shared" si="418"/>
        <v>0</v>
      </c>
    </row>
    <row r="5330" spans="1:12" ht="15" x14ac:dyDescent="0.25">
      <c r="A5330" s="167">
        <f t="shared" si="416"/>
        <v>112.15200000001408</v>
      </c>
      <c r="B5330" s="325">
        <f t="shared" si="419"/>
        <v>0.46730000000005867</v>
      </c>
      <c r="C5330" s="167">
        <f t="shared" si="415"/>
        <v>215.88599999998945</v>
      </c>
      <c r="D5330" s="167">
        <f>IF('Lineær programmering opg 4'!$M$4=0,"-",(-A5330+'Lineær programmering opg 4'!$M$4)/'Lineær programmering opg 4'!$K$4*-1)</f>
        <v>255.69599999997183</v>
      </c>
      <c r="E5330" s="167">
        <f>IF('Lineær programmering opg 4'!$M$5=0,"-",(-A5330+'Lineær programmering opg 4'!$M$5)/'Lineær programmering opg 4'!$K$5*-1)</f>
        <v>215.88599999998945</v>
      </c>
      <c r="F5330" s="167" t="str">
        <f>IF('Lineær programmering opg 4'!$E$6=0,"-",(-A5330+'Lineær programmering opg 4'!$M$6)/'Lineær programmering opg 4'!$K$6*-1)</f>
        <v>-</v>
      </c>
      <c r="G5330" s="167" t="str">
        <f>IF('Lineær programmering opg 4'!$D$7=0,"-",((-A5330+'Lineær programmering opg 4'!$M$7)/'Lineær programmering opg 4'!$K$7)*-1)</f>
        <v>-</v>
      </c>
      <c r="H5330" s="167" t="str">
        <f>IF('Lineær programmering opg 4'!$C$8=0,"-",((-A5330+'Lineær programmering opg 4'!$M$8)/'Lineær programmering opg 4'!$K$8)*-1)</f>
        <v>-</v>
      </c>
      <c r="I5330" s="167" t="str">
        <f>IF('Lineær programmering opg 4'!$D$8=0,"-",'Lineær programmering opg 4'!$G$8)</f>
        <v>-</v>
      </c>
      <c r="J5330" s="295">
        <f>A5330*'Lineær programmering opg 4'!$C$11+Datatabel!C5330*'Lineær programmering opg 4'!$D$11</f>
        <v>43598.099999999831</v>
      </c>
      <c r="K5330" s="9">
        <f t="shared" si="417"/>
        <v>0</v>
      </c>
      <c r="L5330" s="9">
        <f t="shared" si="418"/>
        <v>0</v>
      </c>
    </row>
    <row r="5331" spans="1:12" ht="15" x14ac:dyDescent="0.25">
      <c r="A5331" s="167">
        <f t="shared" si="416"/>
        <v>112.12800000001408</v>
      </c>
      <c r="B5331" s="325">
        <f t="shared" si="419"/>
        <v>0.46720000000005868</v>
      </c>
      <c r="C5331" s="167">
        <f t="shared" si="415"/>
        <v>215.90399999998945</v>
      </c>
      <c r="D5331" s="167">
        <f>IF('Lineær programmering opg 4'!$M$4=0,"-",(-A5331+'Lineær programmering opg 4'!$M$4)/'Lineær programmering opg 4'!$K$4*-1)</f>
        <v>255.74399999997183</v>
      </c>
      <c r="E5331" s="167">
        <f>IF('Lineær programmering opg 4'!$M$5=0,"-",(-A5331+'Lineær programmering opg 4'!$M$5)/'Lineær programmering opg 4'!$K$5*-1)</f>
        <v>215.90399999998945</v>
      </c>
      <c r="F5331" s="167" t="str">
        <f>IF('Lineær programmering opg 4'!$E$6=0,"-",(-A5331+'Lineær programmering opg 4'!$M$6)/'Lineær programmering opg 4'!$K$6*-1)</f>
        <v>-</v>
      </c>
      <c r="G5331" s="167" t="str">
        <f>IF('Lineær programmering opg 4'!$D$7=0,"-",((-A5331+'Lineær programmering opg 4'!$M$7)/'Lineær programmering opg 4'!$K$7)*-1)</f>
        <v>-</v>
      </c>
      <c r="H5331" s="167" t="str">
        <f>IF('Lineær programmering opg 4'!$C$8=0,"-",((-A5331+'Lineær programmering opg 4'!$M$8)/'Lineær programmering opg 4'!$K$8)*-1)</f>
        <v>-</v>
      </c>
      <c r="I5331" s="167" t="str">
        <f>IF('Lineær programmering opg 4'!$D$8=0,"-",'Lineær programmering opg 4'!$G$8)</f>
        <v>-</v>
      </c>
      <c r="J5331" s="295">
        <f>A5331*'Lineær programmering opg 4'!$C$11+Datatabel!C5331*'Lineær programmering opg 4'!$D$11</f>
        <v>43598.399999999827</v>
      </c>
      <c r="K5331" s="9">
        <f t="shared" si="417"/>
        <v>0</v>
      </c>
      <c r="L5331" s="9">
        <f t="shared" si="418"/>
        <v>0</v>
      </c>
    </row>
    <row r="5332" spans="1:12" ht="15" x14ac:dyDescent="0.25">
      <c r="A5332" s="167">
        <f t="shared" si="416"/>
        <v>112.10400000001408</v>
      </c>
      <c r="B5332" s="325">
        <f t="shared" si="419"/>
        <v>0.46710000000005869</v>
      </c>
      <c r="C5332" s="167">
        <f t="shared" si="415"/>
        <v>215.92199999998945</v>
      </c>
      <c r="D5332" s="167">
        <f>IF('Lineær programmering opg 4'!$M$4=0,"-",(-A5332+'Lineær programmering opg 4'!$M$4)/'Lineær programmering opg 4'!$K$4*-1)</f>
        <v>255.79199999997184</v>
      </c>
      <c r="E5332" s="167">
        <f>IF('Lineær programmering opg 4'!$M$5=0,"-",(-A5332+'Lineær programmering opg 4'!$M$5)/'Lineær programmering opg 4'!$K$5*-1)</f>
        <v>215.92199999998945</v>
      </c>
      <c r="F5332" s="167" t="str">
        <f>IF('Lineær programmering opg 4'!$E$6=0,"-",(-A5332+'Lineær programmering opg 4'!$M$6)/'Lineær programmering opg 4'!$K$6*-1)</f>
        <v>-</v>
      </c>
      <c r="G5332" s="167" t="str">
        <f>IF('Lineær programmering opg 4'!$D$7=0,"-",((-A5332+'Lineær programmering opg 4'!$M$7)/'Lineær programmering opg 4'!$K$7)*-1)</f>
        <v>-</v>
      </c>
      <c r="H5332" s="167" t="str">
        <f>IF('Lineær programmering opg 4'!$C$8=0,"-",((-A5332+'Lineær programmering opg 4'!$M$8)/'Lineær programmering opg 4'!$K$8)*-1)</f>
        <v>-</v>
      </c>
      <c r="I5332" s="167" t="str">
        <f>IF('Lineær programmering opg 4'!$D$8=0,"-",'Lineær programmering opg 4'!$G$8)</f>
        <v>-</v>
      </c>
      <c r="J5332" s="295">
        <f>A5332*'Lineær programmering opg 4'!$C$11+Datatabel!C5332*'Lineær programmering opg 4'!$D$11</f>
        <v>43598.699999999822</v>
      </c>
      <c r="K5332" s="9">
        <f t="shared" si="417"/>
        <v>0</v>
      </c>
      <c r="L5332" s="9">
        <f t="shared" si="418"/>
        <v>0</v>
      </c>
    </row>
    <row r="5333" spans="1:12" ht="15" x14ac:dyDescent="0.25">
      <c r="A5333" s="167">
        <f t="shared" si="416"/>
        <v>112.08000000001408</v>
      </c>
      <c r="B5333" s="325">
        <f t="shared" si="419"/>
        <v>0.4670000000000587</v>
      </c>
      <c r="C5333" s="167">
        <f t="shared" si="415"/>
        <v>215.93999999998945</v>
      </c>
      <c r="D5333" s="167">
        <f>IF('Lineær programmering opg 4'!$M$4=0,"-",(-A5333+'Lineær programmering opg 4'!$M$4)/'Lineær programmering opg 4'!$K$4*-1)</f>
        <v>255.83999999997184</v>
      </c>
      <c r="E5333" s="167">
        <f>IF('Lineær programmering opg 4'!$M$5=0,"-",(-A5333+'Lineær programmering opg 4'!$M$5)/'Lineær programmering opg 4'!$K$5*-1)</f>
        <v>215.93999999998945</v>
      </c>
      <c r="F5333" s="167" t="str">
        <f>IF('Lineær programmering opg 4'!$E$6=0,"-",(-A5333+'Lineær programmering opg 4'!$M$6)/'Lineær programmering opg 4'!$K$6*-1)</f>
        <v>-</v>
      </c>
      <c r="G5333" s="167" t="str">
        <f>IF('Lineær programmering opg 4'!$D$7=0,"-",((-A5333+'Lineær programmering opg 4'!$M$7)/'Lineær programmering opg 4'!$K$7)*-1)</f>
        <v>-</v>
      </c>
      <c r="H5333" s="167" t="str">
        <f>IF('Lineær programmering opg 4'!$C$8=0,"-",((-A5333+'Lineær programmering opg 4'!$M$8)/'Lineær programmering opg 4'!$K$8)*-1)</f>
        <v>-</v>
      </c>
      <c r="I5333" s="167" t="str">
        <f>IF('Lineær programmering opg 4'!$D$8=0,"-",'Lineær programmering opg 4'!$G$8)</f>
        <v>-</v>
      </c>
      <c r="J5333" s="295">
        <f>A5333*'Lineær programmering opg 4'!$C$11+Datatabel!C5333*'Lineær programmering opg 4'!$D$11</f>
        <v>43598.999999999825</v>
      </c>
      <c r="K5333" s="9">
        <f t="shared" si="417"/>
        <v>0</v>
      </c>
      <c r="L5333" s="9">
        <f t="shared" si="418"/>
        <v>0</v>
      </c>
    </row>
    <row r="5334" spans="1:12" ht="15" x14ac:dyDescent="0.25">
      <c r="A5334" s="167">
        <f t="shared" si="416"/>
        <v>112.05600000001409</v>
      </c>
      <c r="B5334" s="325">
        <f t="shared" si="419"/>
        <v>0.46690000000005871</v>
      </c>
      <c r="C5334" s="167">
        <f t="shared" si="415"/>
        <v>215.95799999998945</v>
      </c>
      <c r="D5334" s="167">
        <f>IF('Lineær programmering opg 4'!$M$4=0,"-",(-A5334+'Lineær programmering opg 4'!$M$4)/'Lineær programmering opg 4'!$K$4*-1)</f>
        <v>255.88799999997181</v>
      </c>
      <c r="E5334" s="167">
        <f>IF('Lineær programmering opg 4'!$M$5=0,"-",(-A5334+'Lineær programmering opg 4'!$M$5)/'Lineær programmering opg 4'!$K$5*-1)</f>
        <v>215.95799999998945</v>
      </c>
      <c r="F5334" s="167" t="str">
        <f>IF('Lineær programmering opg 4'!$E$6=0,"-",(-A5334+'Lineær programmering opg 4'!$M$6)/'Lineær programmering opg 4'!$K$6*-1)</f>
        <v>-</v>
      </c>
      <c r="G5334" s="167" t="str">
        <f>IF('Lineær programmering opg 4'!$D$7=0,"-",((-A5334+'Lineær programmering opg 4'!$M$7)/'Lineær programmering opg 4'!$K$7)*-1)</f>
        <v>-</v>
      </c>
      <c r="H5334" s="167" t="str">
        <f>IF('Lineær programmering opg 4'!$C$8=0,"-",((-A5334+'Lineær programmering opg 4'!$M$8)/'Lineær programmering opg 4'!$K$8)*-1)</f>
        <v>-</v>
      </c>
      <c r="I5334" s="167" t="str">
        <f>IF('Lineær programmering opg 4'!$D$8=0,"-",'Lineær programmering opg 4'!$G$8)</f>
        <v>-</v>
      </c>
      <c r="J5334" s="295">
        <f>A5334*'Lineær programmering opg 4'!$C$11+Datatabel!C5334*'Lineær programmering opg 4'!$D$11</f>
        <v>43599.299999999828</v>
      </c>
      <c r="K5334" s="9">
        <f t="shared" si="417"/>
        <v>0</v>
      </c>
      <c r="L5334" s="9">
        <f t="shared" si="418"/>
        <v>0</v>
      </c>
    </row>
    <row r="5335" spans="1:12" ht="15" x14ac:dyDescent="0.25">
      <c r="A5335" s="167">
        <f t="shared" si="416"/>
        <v>112.03200000001409</v>
      </c>
      <c r="B5335" s="325">
        <f t="shared" si="419"/>
        <v>0.46680000000005872</v>
      </c>
      <c r="C5335" s="167">
        <f t="shared" si="415"/>
        <v>215.97599999998945</v>
      </c>
      <c r="D5335" s="167">
        <f>IF('Lineær programmering opg 4'!$M$4=0,"-",(-A5335+'Lineær programmering opg 4'!$M$4)/'Lineær programmering opg 4'!$K$4*-1)</f>
        <v>255.93599999997181</v>
      </c>
      <c r="E5335" s="167">
        <f>IF('Lineær programmering opg 4'!$M$5=0,"-",(-A5335+'Lineær programmering opg 4'!$M$5)/'Lineær programmering opg 4'!$K$5*-1)</f>
        <v>215.97599999998945</v>
      </c>
      <c r="F5335" s="167" t="str">
        <f>IF('Lineær programmering opg 4'!$E$6=0,"-",(-A5335+'Lineær programmering opg 4'!$M$6)/'Lineær programmering opg 4'!$K$6*-1)</f>
        <v>-</v>
      </c>
      <c r="G5335" s="167" t="str">
        <f>IF('Lineær programmering opg 4'!$D$7=0,"-",((-A5335+'Lineær programmering opg 4'!$M$7)/'Lineær programmering opg 4'!$K$7)*-1)</f>
        <v>-</v>
      </c>
      <c r="H5335" s="167" t="str">
        <f>IF('Lineær programmering opg 4'!$C$8=0,"-",((-A5335+'Lineær programmering opg 4'!$M$8)/'Lineær programmering opg 4'!$K$8)*-1)</f>
        <v>-</v>
      </c>
      <c r="I5335" s="167" t="str">
        <f>IF('Lineær programmering opg 4'!$D$8=0,"-",'Lineær programmering opg 4'!$G$8)</f>
        <v>-</v>
      </c>
      <c r="J5335" s="295">
        <f>A5335*'Lineær programmering opg 4'!$C$11+Datatabel!C5335*'Lineær programmering opg 4'!$D$11</f>
        <v>43599.599999999831</v>
      </c>
      <c r="K5335" s="9">
        <f t="shared" si="417"/>
        <v>0</v>
      </c>
      <c r="L5335" s="9">
        <f t="shared" si="418"/>
        <v>0</v>
      </c>
    </row>
    <row r="5336" spans="1:12" ht="15" x14ac:dyDescent="0.25">
      <c r="A5336" s="167">
        <f t="shared" si="416"/>
        <v>112.00800000001409</v>
      </c>
      <c r="B5336" s="325">
        <f t="shared" si="419"/>
        <v>0.46670000000005873</v>
      </c>
      <c r="C5336" s="167">
        <f t="shared" si="415"/>
        <v>215.99399999998946</v>
      </c>
      <c r="D5336" s="167">
        <f>IF('Lineær programmering opg 4'!$M$4=0,"-",(-A5336+'Lineær programmering opg 4'!$M$4)/'Lineær programmering opg 4'!$K$4*-1)</f>
        <v>255.98399999997181</v>
      </c>
      <c r="E5336" s="167">
        <f>IF('Lineær programmering opg 4'!$M$5=0,"-",(-A5336+'Lineær programmering opg 4'!$M$5)/'Lineær programmering opg 4'!$K$5*-1)</f>
        <v>215.99399999998946</v>
      </c>
      <c r="F5336" s="167" t="str">
        <f>IF('Lineær programmering opg 4'!$E$6=0,"-",(-A5336+'Lineær programmering opg 4'!$M$6)/'Lineær programmering opg 4'!$K$6*-1)</f>
        <v>-</v>
      </c>
      <c r="G5336" s="167" t="str">
        <f>IF('Lineær programmering opg 4'!$D$7=0,"-",((-A5336+'Lineær programmering opg 4'!$M$7)/'Lineær programmering opg 4'!$K$7)*-1)</f>
        <v>-</v>
      </c>
      <c r="H5336" s="167" t="str">
        <f>IF('Lineær programmering opg 4'!$C$8=0,"-",((-A5336+'Lineær programmering opg 4'!$M$8)/'Lineær programmering opg 4'!$K$8)*-1)</f>
        <v>-</v>
      </c>
      <c r="I5336" s="167" t="str">
        <f>IF('Lineær programmering opg 4'!$D$8=0,"-",'Lineær programmering opg 4'!$G$8)</f>
        <v>-</v>
      </c>
      <c r="J5336" s="295">
        <f>A5336*'Lineær programmering opg 4'!$C$11+Datatabel!C5336*'Lineær programmering opg 4'!$D$11</f>
        <v>43599.899999999827</v>
      </c>
      <c r="K5336" s="9">
        <f t="shared" si="417"/>
        <v>0</v>
      </c>
      <c r="L5336" s="9">
        <f t="shared" si="418"/>
        <v>0</v>
      </c>
    </row>
    <row r="5337" spans="1:12" ht="15" x14ac:dyDescent="0.25">
      <c r="A5337" s="167">
        <f t="shared" si="416"/>
        <v>111.98400000001411</v>
      </c>
      <c r="B5337" s="325">
        <f t="shared" si="419"/>
        <v>0.46660000000005875</v>
      </c>
      <c r="C5337" s="167">
        <f t="shared" si="415"/>
        <v>216.0119999999894</v>
      </c>
      <c r="D5337" s="167">
        <f>IF('Lineær programmering opg 4'!$M$4=0,"-",(-A5337+'Lineær programmering opg 4'!$M$4)/'Lineær programmering opg 4'!$K$4*-1)</f>
        <v>256.03199999997179</v>
      </c>
      <c r="E5337" s="167">
        <f>IF('Lineær programmering opg 4'!$M$5=0,"-",(-A5337+'Lineær programmering opg 4'!$M$5)/'Lineær programmering opg 4'!$K$5*-1)</f>
        <v>216.0119999999894</v>
      </c>
      <c r="F5337" s="167" t="str">
        <f>IF('Lineær programmering opg 4'!$E$6=0,"-",(-A5337+'Lineær programmering opg 4'!$M$6)/'Lineær programmering opg 4'!$K$6*-1)</f>
        <v>-</v>
      </c>
      <c r="G5337" s="167" t="str">
        <f>IF('Lineær programmering opg 4'!$D$7=0,"-",((-A5337+'Lineær programmering opg 4'!$M$7)/'Lineær programmering opg 4'!$K$7)*-1)</f>
        <v>-</v>
      </c>
      <c r="H5337" s="167" t="str">
        <f>IF('Lineær programmering opg 4'!$C$8=0,"-",((-A5337+'Lineær programmering opg 4'!$M$8)/'Lineær programmering opg 4'!$K$8)*-1)</f>
        <v>-</v>
      </c>
      <c r="I5337" s="167" t="str">
        <f>IF('Lineær programmering opg 4'!$D$8=0,"-",'Lineær programmering opg 4'!$G$8)</f>
        <v>-</v>
      </c>
      <c r="J5337" s="295">
        <f>A5337*'Lineær programmering opg 4'!$C$11+Datatabel!C5337*'Lineær programmering opg 4'!$D$11</f>
        <v>43600.199999999822</v>
      </c>
      <c r="K5337" s="9">
        <f t="shared" si="417"/>
        <v>0</v>
      </c>
      <c r="L5337" s="9">
        <f t="shared" si="418"/>
        <v>0</v>
      </c>
    </row>
    <row r="5338" spans="1:12" ht="15" x14ac:dyDescent="0.25">
      <c r="A5338" s="167">
        <f t="shared" si="416"/>
        <v>111.96000000001411</v>
      </c>
      <c r="B5338" s="325">
        <f t="shared" si="419"/>
        <v>0.46650000000005876</v>
      </c>
      <c r="C5338" s="167">
        <f t="shared" si="415"/>
        <v>216.0299999999894</v>
      </c>
      <c r="D5338" s="167">
        <f>IF('Lineær programmering opg 4'!$M$4=0,"-",(-A5338+'Lineær programmering opg 4'!$M$4)/'Lineær programmering opg 4'!$K$4*-1)</f>
        <v>256.07999999997179</v>
      </c>
      <c r="E5338" s="167">
        <f>IF('Lineær programmering opg 4'!$M$5=0,"-",(-A5338+'Lineær programmering opg 4'!$M$5)/'Lineær programmering opg 4'!$K$5*-1)</f>
        <v>216.0299999999894</v>
      </c>
      <c r="F5338" s="167" t="str">
        <f>IF('Lineær programmering opg 4'!$E$6=0,"-",(-A5338+'Lineær programmering opg 4'!$M$6)/'Lineær programmering opg 4'!$K$6*-1)</f>
        <v>-</v>
      </c>
      <c r="G5338" s="167" t="str">
        <f>IF('Lineær programmering opg 4'!$D$7=0,"-",((-A5338+'Lineær programmering opg 4'!$M$7)/'Lineær programmering opg 4'!$K$7)*-1)</f>
        <v>-</v>
      </c>
      <c r="H5338" s="167" t="str">
        <f>IF('Lineær programmering opg 4'!$C$8=0,"-",((-A5338+'Lineær programmering opg 4'!$M$8)/'Lineær programmering opg 4'!$K$8)*-1)</f>
        <v>-</v>
      </c>
      <c r="I5338" s="167" t="str">
        <f>IF('Lineær programmering opg 4'!$D$8=0,"-",'Lineær programmering opg 4'!$G$8)</f>
        <v>-</v>
      </c>
      <c r="J5338" s="295">
        <f>A5338*'Lineær programmering opg 4'!$C$11+Datatabel!C5338*'Lineær programmering opg 4'!$D$11</f>
        <v>43600.499999999818</v>
      </c>
      <c r="K5338" s="9">
        <f t="shared" si="417"/>
        <v>0</v>
      </c>
      <c r="L5338" s="9">
        <f t="shared" si="418"/>
        <v>0</v>
      </c>
    </row>
    <row r="5339" spans="1:12" ht="15" x14ac:dyDescent="0.25">
      <c r="A5339" s="167">
        <f t="shared" si="416"/>
        <v>111.9360000000141</v>
      </c>
      <c r="B5339" s="325">
        <f t="shared" si="419"/>
        <v>0.46640000000005877</v>
      </c>
      <c r="C5339" s="167">
        <f t="shared" si="415"/>
        <v>216.0479999999894</v>
      </c>
      <c r="D5339" s="167">
        <f>IF('Lineær programmering opg 4'!$M$4=0,"-",(-A5339+'Lineær programmering opg 4'!$M$4)/'Lineær programmering opg 4'!$K$4*-1)</f>
        <v>256.12799999997179</v>
      </c>
      <c r="E5339" s="167">
        <f>IF('Lineær programmering opg 4'!$M$5=0,"-",(-A5339+'Lineær programmering opg 4'!$M$5)/'Lineær programmering opg 4'!$K$5*-1)</f>
        <v>216.0479999999894</v>
      </c>
      <c r="F5339" s="167" t="str">
        <f>IF('Lineær programmering opg 4'!$E$6=0,"-",(-A5339+'Lineær programmering opg 4'!$M$6)/'Lineær programmering opg 4'!$K$6*-1)</f>
        <v>-</v>
      </c>
      <c r="G5339" s="167" t="str">
        <f>IF('Lineær programmering opg 4'!$D$7=0,"-",((-A5339+'Lineær programmering opg 4'!$M$7)/'Lineær programmering opg 4'!$K$7)*-1)</f>
        <v>-</v>
      </c>
      <c r="H5339" s="167" t="str">
        <f>IF('Lineær programmering opg 4'!$C$8=0,"-",((-A5339+'Lineær programmering opg 4'!$M$8)/'Lineær programmering opg 4'!$K$8)*-1)</f>
        <v>-</v>
      </c>
      <c r="I5339" s="167" t="str">
        <f>IF('Lineær programmering opg 4'!$D$8=0,"-",'Lineær programmering opg 4'!$G$8)</f>
        <v>-</v>
      </c>
      <c r="J5339" s="295">
        <f>A5339*'Lineær programmering opg 4'!$C$11+Datatabel!C5339*'Lineær programmering opg 4'!$D$11</f>
        <v>43600.799999999821</v>
      </c>
      <c r="K5339" s="9">
        <f t="shared" si="417"/>
        <v>0</v>
      </c>
      <c r="L5339" s="9">
        <f t="shared" si="418"/>
        <v>0</v>
      </c>
    </row>
    <row r="5340" spans="1:12" ht="15" x14ac:dyDescent="0.25">
      <c r="A5340" s="167">
        <f t="shared" si="416"/>
        <v>111.9120000000141</v>
      </c>
      <c r="B5340" s="325">
        <f t="shared" si="419"/>
        <v>0.46630000000005878</v>
      </c>
      <c r="C5340" s="167">
        <f t="shared" si="415"/>
        <v>216.0659999999894</v>
      </c>
      <c r="D5340" s="167">
        <f>IF('Lineær programmering opg 4'!$M$4=0,"-",(-A5340+'Lineær programmering opg 4'!$M$4)/'Lineær programmering opg 4'!$K$4*-1)</f>
        <v>256.17599999997179</v>
      </c>
      <c r="E5340" s="167">
        <f>IF('Lineær programmering opg 4'!$M$5=0,"-",(-A5340+'Lineær programmering opg 4'!$M$5)/'Lineær programmering opg 4'!$K$5*-1)</f>
        <v>216.0659999999894</v>
      </c>
      <c r="F5340" s="167" t="str">
        <f>IF('Lineær programmering opg 4'!$E$6=0,"-",(-A5340+'Lineær programmering opg 4'!$M$6)/'Lineær programmering opg 4'!$K$6*-1)</f>
        <v>-</v>
      </c>
      <c r="G5340" s="167" t="str">
        <f>IF('Lineær programmering opg 4'!$D$7=0,"-",((-A5340+'Lineær programmering opg 4'!$M$7)/'Lineær programmering opg 4'!$K$7)*-1)</f>
        <v>-</v>
      </c>
      <c r="H5340" s="167" t="str">
        <f>IF('Lineær programmering opg 4'!$C$8=0,"-",((-A5340+'Lineær programmering opg 4'!$M$8)/'Lineær programmering opg 4'!$K$8)*-1)</f>
        <v>-</v>
      </c>
      <c r="I5340" s="167" t="str">
        <f>IF('Lineær programmering opg 4'!$D$8=0,"-",'Lineær programmering opg 4'!$G$8)</f>
        <v>-</v>
      </c>
      <c r="J5340" s="295">
        <f>A5340*'Lineær programmering opg 4'!$C$11+Datatabel!C5340*'Lineær programmering opg 4'!$D$11</f>
        <v>43601.099999999824</v>
      </c>
      <c r="K5340" s="9">
        <f t="shared" si="417"/>
        <v>0</v>
      </c>
      <c r="L5340" s="9">
        <f t="shared" si="418"/>
        <v>0</v>
      </c>
    </row>
    <row r="5341" spans="1:12" ht="15" x14ac:dyDescent="0.25">
      <c r="A5341" s="167">
        <f t="shared" si="416"/>
        <v>111.8880000000141</v>
      </c>
      <c r="B5341" s="325">
        <f t="shared" si="419"/>
        <v>0.46620000000005879</v>
      </c>
      <c r="C5341" s="167">
        <f t="shared" si="415"/>
        <v>216.0839999999894</v>
      </c>
      <c r="D5341" s="167">
        <f>IF('Lineær programmering opg 4'!$M$4=0,"-",(-A5341+'Lineær programmering opg 4'!$M$4)/'Lineær programmering opg 4'!$K$4*-1)</f>
        <v>256.2239999999718</v>
      </c>
      <c r="E5341" s="167">
        <f>IF('Lineær programmering opg 4'!$M$5=0,"-",(-A5341+'Lineær programmering opg 4'!$M$5)/'Lineær programmering opg 4'!$K$5*-1)</f>
        <v>216.0839999999894</v>
      </c>
      <c r="F5341" s="167" t="str">
        <f>IF('Lineær programmering opg 4'!$E$6=0,"-",(-A5341+'Lineær programmering opg 4'!$M$6)/'Lineær programmering opg 4'!$K$6*-1)</f>
        <v>-</v>
      </c>
      <c r="G5341" s="167" t="str">
        <f>IF('Lineær programmering opg 4'!$D$7=0,"-",((-A5341+'Lineær programmering opg 4'!$M$7)/'Lineær programmering opg 4'!$K$7)*-1)</f>
        <v>-</v>
      </c>
      <c r="H5341" s="167" t="str">
        <f>IF('Lineær programmering opg 4'!$C$8=0,"-",((-A5341+'Lineær programmering opg 4'!$M$8)/'Lineær programmering opg 4'!$K$8)*-1)</f>
        <v>-</v>
      </c>
      <c r="I5341" s="167" t="str">
        <f>IF('Lineær programmering opg 4'!$D$8=0,"-",'Lineær programmering opg 4'!$G$8)</f>
        <v>-</v>
      </c>
      <c r="J5341" s="295">
        <f>A5341*'Lineær programmering opg 4'!$C$11+Datatabel!C5341*'Lineær programmering opg 4'!$D$11</f>
        <v>43601.39999999982</v>
      </c>
      <c r="K5341" s="9">
        <f t="shared" si="417"/>
        <v>0</v>
      </c>
      <c r="L5341" s="9">
        <f t="shared" si="418"/>
        <v>0</v>
      </c>
    </row>
    <row r="5342" spans="1:12" ht="15" x14ac:dyDescent="0.25">
      <c r="A5342" s="167">
        <f t="shared" si="416"/>
        <v>111.86400000001412</v>
      </c>
      <c r="B5342" s="325">
        <f t="shared" si="419"/>
        <v>0.4661000000000588</v>
      </c>
      <c r="C5342" s="167">
        <f t="shared" si="415"/>
        <v>216.1019999999894</v>
      </c>
      <c r="D5342" s="167">
        <f>IF('Lineær programmering opg 4'!$M$4=0,"-",(-A5342+'Lineær programmering opg 4'!$M$4)/'Lineær programmering opg 4'!$K$4*-1)</f>
        <v>256.27199999997174</v>
      </c>
      <c r="E5342" s="167">
        <f>IF('Lineær programmering opg 4'!$M$5=0,"-",(-A5342+'Lineær programmering opg 4'!$M$5)/'Lineær programmering opg 4'!$K$5*-1)</f>
        <v>216.1019999999894</v>
      </c>
      <c r="F5342" s="167" t="str">
        <f>IF('Lineær programmering opg 4'!$E$6=0,"-",(-A5342+'Lineær programmering opg 4'!$M$6)/'Lineær programmering opg 4'!$K$6*-1)</f>
        <v>-</v>
      </c>
      <c r="G5342" s="167" t="str">
        <f>IF('Lineær programmering opg 4'!$D$7=0,"-",((-A5342+'Lineær programmering opg 4'!$M$7)/'Lineær programmering opg 4'!$K$7)*-1)</f>
        <v>-</v>
      </c>
      <c r="H5342" s="167" t="str">
        <f>IF('Lineær programmering opg 4'!$C$8=0,"-",((-A5342+'Lineær programmering opg 4'!$M$8)/'Lineær programmering opg 4'!$K$8)*-1)</f>
        <v>-</v>
      </c>
      <c r="I5342" s="167" t="str">
        <f>IF('Lineær programmering opg 4'!$D$8=0,"-",'Lineær programmering opg 4'!$G$8)</f>
        <v>-</v>
      </c>
      <c r="J5342" s="295">
        <f>A5342*'Lineær programmering opg 4'!$C$11+Datatabel!C5342*'Lineær programmering opg 4'!$D$11</f>
        <v>43601.699999999822</v>
      </c>
      <c r="K5342" s="9">
        <f t="shared" si="417"/>
        <v>0</v>
      </c>
      <c r="L5342" s="9">
        <f t="shared" si="418"/>
        <v>0</v>
      </c>
    </row>
    <row r="5343" spans="1:12" ht="15" x14ac:dyDescent="0.25">
      <c r="A5343" s="167">
        <f t="shared" si="416"/>
        <v>111.84000000001411</v>
      </c>
      <c r="B5343" s="325">
        <f t="shared" si="419"/>
        <v>0.46600000000005881</v>
      </c>
      <c r="C5343" s="167">
        <f t="shared" si="415"/>
        <v>216.1199999999894</v>
      </c>
      <c r="D5343" s="167">
        <f>IF('Lineær programmering opg 4'!$M$4=0,"-",(-A5343+'Lineær programmering opg 4'!$M$4)/'Lineær programmering opg 4'!$K$4*-1)</f>
        <v>256.31999999997174</v>
      </c>
      <c r="E5343" s="167">
        <f>IF('Lineær programmering opg 4'!$M$5=0,"-",(-A5343+'Lineær programmering opg 4'!$M$5)/'Lineær programmering opg 4'!$K$5*-1)</f>
        <v>216.1199999999894</v>
      </c>
      <c r="F5343" s="167" t="str">
        <f>IF('Lineær programmering opg 4'!$E$6=0,"-",(-A5343+'Lineær programmering opg 4'!$M$6)/'Lineær programmering opg 4'!$K$6*-1)</f>
        <v>-</v>
      </c>
      <c r="G5343" s="167" t="str">
        <f>IF('Lineær programmering opg 4'!$D$7=0,"-",((-A5343+'Lineær programmering opg 4'!$M$7)/'Lineær programmering opg 4'!$K$7)*-1)</f>
        <v>-</v>
      </c>
      <c r="H5343" s="167" t="str">
        <f>IF('Lineær programmering opg 4'!$C$8=0,"-",((-A5343+'Lineær programmering opg 4'!$M$8)/'Lineær programmering opg 4'!$K$8)*-1)</f>
        <v>-</v>
      </c>
      <c r="I5343" s="167" t="str">
        <f>IF('Lineær programmering opg 4'!$D$8=0,"-",'Lineær programmering opg 4'!$G$8)</f>
        <v>-</v>
      </c>
      <c r="J5343" s="295">
        <f>A5343*'Lineær programmering opg 4'!$C$11+Datatabel!C5343*'Lineær programmering opg 4'!$D$11</f>
        <v>43601.999999999825</v>
      </c>
      <c r="K5343" s="9">
        <f t="shared" si="417"/>
        <v>0</v>
      </c>
      <c r="L5343" s="9">
        <f t="shared" si="418"/>
        <v>0</v>
      </c>
    </row>
    <row r="5344" spans="1:12" ht="15" x14ac:dyDescent="0.25">
      <c r="A5344" s="167">
        <f t="shared" si="416"/>
        <v>111.81600000001411</v>
      </c>
      <c r="B5344" s="325">
        <f t="shared" si="419"/>
        <v>0.46590000000005882</v>
      </c>
      <c r="C5344" s="167">
        <f t="shared" si="415"/>
        <v>216.1379999999894</v>
      </c>
      <c r="D5344" s="167">
        <f>IF('Lineær programmering opg 4'!$M$4=0,"-",(-A5344+'Lineær programmering opg 4'!$M$4)/'Lineær programmering opg 4'!$K$4*-1)</f>
        <v>256.36799999997174</v>
      </c>
      <c r="E5344" s="167">
        <f>IF('Lineær programmering opg 4'!$M$5=0,"-",(-A5344+'Lineær programmering opg 4'!$M$5)/'Lineær programmering opg 4'!$K$5*-1)</f>
        <v>216.1379999999894</v>
      </c>
      <c r="F5344" s="167" t="str">
        <f>IF('Lineær programmering opg 4'!$E$6=0,"-",(-A5344+'Lineær programmering opg 4'!$M$6)/'Lineær programmering opg 4'!$K$6*-1)</f>
        <v>-</v>
      </c>
      <c r="G5344" s="167" t="str">
        <f>IF('Lineær programmering opg 4'!$D$7=0,"-",((-A5344+'Lineær programmering opg 4'!$M$7)/'Lineær programmering opg 4'!$K$7)*-1)</f>
        <v>-</v>
      </c>
      <c r="H5344" s="167" t="str">
        <f>IF('Lineær programmering opg 4'!$C$8=0,"-",((-A5344+'Lineær programmering opg 4'!$M$8)/'Lineær programmering opg 4'!$K$8)*-1)</f>
        <v>-</v>
      </c>
      <c r="I5344" s="167" t="str">
        <f>IF('Lineær programmering opg 4'!$D$8=0,"-",'Lineær programmering opg 4'!$G$8)</f>
        <v>-</v>
      </c>
      <c r="J5344" s="295">
        <f>A5344*'Lineær programmering opg 4'!$C$11+Datatabel!C5344*'Lineær programmering opg 4'!$D$11</f>
        <v>43602.299999999821</v>
      </c>
      <c r="K5344" s="9">
        <f t="shared" si="417"/>
        <v>0</v>
      </c>
      <c r="L5344" s="9">
        <f t="shared" si="418"/>
        <v>0</v>
      </c>
    </row>
    <row r="5345" spans="1:12" ht="15" x14ac:dyDescent="0.25">
      <c r="A5345" s="167">
        <f t="shared" si="416"/>
        <v>111.79200000001413</v>
      </c>
      <c r="B5345" s="325">
        <f t="shared" si="419"/>
        <v>0.46580000000005883</v>
      </c>
      <c r="C5345" s="167">
        <f t="shared" si="415"/>
        <v>216.1559999999894</v>
      </c>
      <c r="D5345" s="167">
        <f>IF('Lineær programmering opg 4'!$M$4=0,"-",(-A5345+'Lineær programmering opg 4'!$M$4)/'Lineær programmering opg 4'!$K$4*-1)</f>
        <v>256.41599999997175</v>
      </c>
      <c r="E5345" s="167">
        <f>IF('Lineær programmering opg 4'!$M$5=0,"-",(-A5345+'Lineær programmering opg 4'!$M$5)/'Lineær programmering opg 4'!$K$5*-1)</f>
        <v>216.1559999999894</v>
      </c>
      <c r="F5345" s="167" t="str">
        <f>IF('Lineær programmering opg 4'!$E$6=0,"-",(-A5345+'Lineær programmering opg 4'!$M$6)/'Lineær programmering opg 4'!$K$6*-1)</f>
        <v>-</v>
      </c>
      <c r="G5345" s="167" t="str">
        <f>IF('Lineær programmering opg 4'!$D$7=0,"-",((-A5345+'Lineær programmering opg 4'!$M$7)/'Lineær programmering opg 4'!$K$7)*-1)</f>
        <v>-</v>
      </c>
      <c r="H5345" s="167" t="str">
        <f>IF('Lineær programmering opg 4'!$C$8=0,"-",((-A5345+'Lineær programmering opg 4'!$M$8)/'Lineær programmering opg 4'!$K$8)*-1)</f>
        <v>-</v>
      </c>
      <c r="I5345" s="167" t="str">
        <f>IF('Lineær programmering opg 4'!$D$8=0,"-",'Lineær programmering opg 4'!$G$8)</f>
        <v>-</v>
      </c>
      <c r="J5345" s="295">
        <f>A5345*'Lineær programmering opg 4'!$C$11+Datatabel!C5345*'Lineær programmering opg 4'!$D$11</f>
        <v>43602.599999999824</v>
      </c>
      <c r="K5345" s="9">
        <f t="shared" si="417"/>
        <v>0</v>
      </c>
      <c r="L5345" s="9">
        <f t="shared" si="418"/>
        <v>0</v>
      </c>
    </row>
    <row r="5346" spans="1:12" ht="15" x14ac:dyDescent="0.25">
      <c r="A5346" s="167">
        <f t="shared" si="416"/>
        <v>111.76800000001413</v>
      </c>
      <c r="B5346" s="325">
        <f t="shared" si="419"/>
        <v>0.46570000000005884</v>
      </c>
      <c r="C5346" s="167">
        <f t="shared" si="415"/>
        <v>216.17399999998941</v>
      </c>
      <c r="D5346" s="167">
        <f>IF('Lineær programmering opg 4'!$M$4=0,"-",(-A5346+'Lineær programmering opg 4'!$M$4)/'Lineær programmering opg 4'!$K$4*-1)</f>
        <v>256.46399999997175</v>
      </c>
      <c r="E5346" s="167">
        <f>IF('Lineær programmering opg 4'!$M$5=0,"-",(-A5346+'Lineær programmering opg 4'!$M$5)/'Lineær programmering opg 4'!$K$5*-1)</f>
        <v>216.17399999998941</v>
      </c>
      <c r="F5346" s="167" t="str">
        <f>IF('Lineær programmering opg 4'!$E$6=0,"-",(-A5346+'Lineær programmering opg 4'!$M$6)/'Lineær programmering opg 4'!$K$6*-1)</f>
        <v>-</v>
      </c>
      <c r="G5346" s="167" t="str">
        <f>IF('Lineær programmering opg 4'!$D$7=0,"-",((-A5346+'Lineær programmering opg 4'!$M$7)/'Lineær programmering opg 4'!$K$7)*-1)</f>
        <v>-</v>
      </c>
      <c r="H5346" s="167" t="str">
        <f>IF('Lineær programmering opg 4'!$C$8=0,"-",((-A5346+'Lineær programmering opg 4'!$M$8)/'Lineær programmering opg 4'!$K$8)*-1)</f>
        <v>-</v>
      </c>
      <c r="I5346" s="167" t="str">
        <f>IF('Lineær programmering opg 4'!$D$8=0,"-",'Lineær programmering opg 4'!$G$8)</f>
        <v>-</v>
      </c>
      <c r="J5346" s="295">
        <f>A5346*'Lineær programmering opg 4'!$C$11+Datatabel!C5346*'Lineær programmering opg 4'!$D$11</f>
        <v>43602.899999999827</v>
      </c>
      <c r="K5346" s="9">
        <f t="shared" si="417"/>
        <v>0</v>
      </c>
      <c r="L5346" s="9">
        <f t="shared" si="418"/>
        <v>0</v>
      </c>
    </row>
    <row r="5347" spans="1:12" ht="15" x14ac:dyDescent="0.25">
      <c r="A5347" s="167">
        <f t="shared" si="416"/>
        <v>111.74400000001413</v>
      </c>
      <c r="B5347" s="325">
        <f t="shared" si="419"/>
        <v>0.46560000000005886</v>
      </c>
      <c r="C5347" s="167">
        <f t="shared" si="415"/>
        <v>216.19199999998941</v>
      </c>
      <c r="D5347" s="167">
        <f>IF('Lineær programmering opg 4'!$M$4=0,"-",(-A5347+'Lineær programmering opg 4'!$M$4)/'Lineær programmering opg 4'!$K$4*-1)</f>
        <v>256.51199999997175</v>
      </c>
      <c r="E5347" s="167">
        <f>IF('Lineær programmering opg 4'!$M$5=0,"-",(-A5347+'Lineær programmering opg 4'!$M$5)/'Lineær programmering opg 4'!$K$5*-1)</f>
        <v>216.19199999998941</v>
      </c>
      <c r="F5347" s="167" t="str">
        <f>IF('Lineær programmering opg 4'!$E$6=0,"-",(-A5347+'Lineær programmering opg 4'!$M$6)/'Lineær programmering opg 4'!$K$6*-1)</f>
        <v>-</v>
      </c>
      <c r="G5347" s="167" t="str">
        <f>IF('Lineær programmering opg 4'!$D$7=0,"-",((-A5347+'Lineær programmering opg 4'!$M$7)/'Lineær programmering opg 4'!$K$7)*-1)</f>
        <v>-</v>
      </c>
      <c r="H5347" s="167" t="str">
        <f>IF('Lineær programmering opg 4'!$C$8=0,"-",((-A5347+'Lineær programmering opg 4'!$M$8)/'Lineær programmering opg 4'!$K$8)*-1)</f>
        <v>-</v>
      </c>
      <c r="I5347" s="167" t="str">
        <f>IF('Lineær programmering opg 4'!$D$8=0,"-",'Lineær programmering opg 4'!$G$8)</f>
        <v>-</v>
      </c>
      <c r="J5347" s="295">
        <f>A5347*'Lineær programmering opg 4'!$C$11+Datatabel!C5347*'Lineær programmering opg 4'!$D$11</f>
        <v>43603.199999999822</v>
      </c>
      <c r="K5347" s="9">
        <f t="shared" si="417"/>
        <v>0</v>
      </c>
      <c r="L5347" s="9">
        <f t="shared" si="418"/>
        <v>0</v>
      </c>
    </row>
    <row r="5348" spans="1:12" ht="15" x14ac:dyDescent="0.25">
      <c r="A5348" s="167">
        <f t="shared" si="416"/>
        <v>111.72000000001412</v>
      </c>
      <c r="B5348" s="325">
        <f t="shared" si="419"/>
        <v>0.46550000000005887</v>
      </c>
      <c r="C5348" s="167">
        <f t="shared" si="415"/>
        <v>216.20999999998941</v>
      </c>
      <c r="D5348" s="167">
        <f>IF('Lineær programmering opg 4'!$M$4=0,"-",(-A5348+'Lineær programmering opg 4'!$M$4)/'Lineær programmering opg 4'!$K$4*-1)</f>
        <v>256.55999999997175</v>
      </c>
      <c r="E5348" s="167">
        <f>IF('Lineær programmering opg 4'!$M$5=0,"-",(-A5348+'Lineær programmering opg 4'!$M$5)/'Lineær programmering opg 4'!$K$5*-1)</f>
        <v>216.20999999998941</v>
      </c>
      <c r="F5348" s="167" t="str">
        <f>IF('Lineær programmering opg 4'!$E$6=0,"-",(-A5348+'Lineær programmering opg 4'!$M$6)/'Lineær programmering opg 4'!$K$6*-1)</f>
        <v>-</v>
      </c>
      <c r="G5348" s="167" t="str">
        <f>IF('Lineær programmering opg 4'!$D$7=0,"-",((-A5348+'Lineær programmering opg 4'!$M$7)/'Lineær programmering opg 4'!$K$7)*-1)</f>
        <v>-</v>
      </c>
      <c r="H5348" s="167" t="str">
        <f>IF('Lineær programmering opg 4'!$C$8=0,"-",((-A5348+'Lineær programmering opg 4'!$M$8)/'Lineær programmering opg 4'!$K$8)*-1)</f>
        <v>-</v>
      </c>
      <c r="I5348" s="167" t="str">
        <f>IF('Lineær programmering opg 4'!$D$8=0,"-",'Lineær programmering opg 4'!$G$8)</f>
        <v>-</v>
      </c>
      <c r="J5348" s="295">
        <f>A5348*'Lineær programmering opg 4'!$C$11+Datatabel!C5348*'Lineær programmering opg 4'!$D$11</f>
        <v>43603.499999999825</v>
      </c>
      <c r="K5348" s="9">
        <f t="shared" si="417"/>
        <v>0</v>
      </c>
      <c r="L5348" s="9">
        <f t="shared" si="418"/>
        <v>0</v>
      </c>
    </row>
    <row r="5349" spans="1:12" ht="15" x14ac:dyDescent="0.25">
      <c r="A5349" s="167">
        <f t="shared" si="416"/>
        <v>111.69600000001412</v>
      </c>
      <c r="B5349" s="325">
        <f t="shared" si="419"/>
        <v>0.46540000000005888</v>
      </c>
      <c r="C5349" s="167">
        <f t="shared" si="415"/>
        <v>216.22799999998941</v>
      </c>
      <c r="D5349" s="167">
        <f>IF('Lineær programmering opg 4'!$M$4=0,"-",(-A5349+'Lineær programmering opg 4'!$M$4)/'Lineær programmering opg 4'!$K$4*-1)</f>
        <v>256.60799999997175</v>
      </c>
      <c r="E5349" s="167">
        <f>IF('Lineær programmering opg 4'!$M$5=0,"-",(-A5349+'Lineær programmering opg 4'!$M$5)/'Lineær programmering opg 4'!$K$5*-1)</f>
        <v>216.22799999998941</v>
      </c>
      <c r="F5349" s="167" t="str">
        <f>IF('Lineær programmering opg 4'!$E$6=0,"-",(-A5349+'Lineær programmering opg 4'!$M$6)/'Lineær programmering opg 4'!$K$6*-1)</f>
        <v>-</v>
      </c>
      <c r="G5349" s="167" t="str">
        <f>IF('Lineær programmering opg 4'!$D$7=0,"-",((-A5349+'Lineær programmering opg 4'!$M$7)/'Lineær programmering opg 4'!$K$7)*-1)</f>
        <v>-</v>
      </c>
      <c r="H5349" s="167" t="str">
        <f>IF('Lineær programmering opg 4'!$C$8=0,"-",((-A5349+'Lineær programmering opg 4'!$M$8)/'Lineær programmering opg 4'!$K$8)*-1)</f>
        <v>-</v>
      </c>
      <c r="I5349" s="167" t="str">
        <f>IF('Lineær programmering opg 4'!$D$8=0,"-",'Lineær programmering opg 4'!$G$8)</f>
        <v>-</v>
      </c>
      <c r="J5349" s="295">
        <f>A5349*'Lineær programmering opg 4'!$C$11+Datatabel!C5349*'Lineær programmering opg 4'!$D$11</f>
        <v>43603.799999999821</v>
      </c>
      <c r="K5349" s="9">
        <f t="shared" si="417"/>
        <v>0</v>
      </c>
      <c r="L5349" s="9">
        <f t="shared" si="418"/>
        <v>0</v>
      </c>
    </row>
    <row r="5350" spans="1:12" ht="15" x14ac:dyDescent="0.25">
      <c r="A5350" s="167">
        <f t="shared" si="416"/>
        <v>111.67200000001414</v>
      </c>
      <c r="B5350" s="325">
        <f t="shared" si="419"/>
        <v>0.46530000000005889</v>
      </c>
      <c r="C5350" s="167">
        <f t="shared" si="415"/>
        <v>216.24599999998941</v>
      </c>
      <c r="D5350" s="167">
        <f>IF('Lineær programmering opg 4'!$M$4=0,"-",(-A5350+'Lineær programmering opg 4'!$M$4)/'Lineær programmering opg 4'!$K$4*-1)</f>
        <v>256.65599999997175</v>
      </c>
      <c r="E5350" s="167">
        <f>IF('Lineær programmering opg 4'!$M$5=0,"-",(-A5350+'Lineær programmering opg 4'!$M$5)/'Lineær programmering opg 4'!$K$5*-1)</f>
        <v>216.24599999998941</v>
      </c>
      <c r="F5350" s="167" t="str">
        <f>IF('Lineær programmering opg 4'!$E$6=0,"-",(-A5350+'Lineær programmering opg 4'!$M$6)/'Lineær programmering opg 4'!$K$6*-1)</f>
        <v>-</v>
      </c>
      <c r="G5350" s="167" t="str">
        <f>IF('Lineær programmering opg 4'!$D$7=0,"-",((-A5350+'Lineær programmering opg 4'!$M$7)/'Lineær programmering opg 4'!$K$7)*-1)</f>
        <v>-</v>
      </c>
      <c r="H5350" s="167" t="str">
        <f>IF('Lineær programmering opg 4'!$C$8=0,"-",((-A5350+'Lineær programmering opg 4'!$M$8)/'Lineær programmering opg 4'!$K$8)*-1)</f>
        <v>-</v>
      </c>
      <c r="I5350" s="167" t="str">
        <f>IF('Lineær programmering opg 4'!$D$8=0,"-",'Lineær programmering opg 4'!$G$8)</f>
        <v>-</v>
      </c>
      <c r="J5350" s="295">
        <f>A5350*'Lineær programmering opg 4'!$C$11+Datatabel!C5350*'Lineær programmering opg 4'!$D$11</f>
        <v>43604.099999999824</v>
      </c>
      <c r="K5350" s="9">
        <f t="shared" si="417"/>
        <v>0</v>
      </c>
      <c r="L5350" s="9">
        <f t="shared" si="418"/>
        <v>0</v>
      </c>
    </row>
    <row r="5351" spans="1:12" ht="15" x14ac:dyDescent="0.25">
      <c r="A5351" s="167">
        <f t="shared" si="416"/>
        <v>111.64800000001414</v>
      </c>
      <c r="B5351" s="325">
        <f t="shared" si="419"/>
        <v>0.4652000000000589</v>
      </c>
      <c r="C5351" s="167">
        <f t="shared" si="415"/>
        <v>216.26399999998941</v>
      </c>
      <c r="D5351" s="167">
        <f>IF('Lineær programmering opg 4'!$M$4=0,"-",(-A5351+'Lineær programmering opg 4'!$M$4)/'Lineær programmering opg 4'!$K$4*-1)</f>
        <v>256.70399999997176</v>
      </c>
      <c r="E5351" s="167">
        <f>IF('Lineær programmering opg 4'!$M$5=0,"-",(-A5351+'Lineær programmering opg 4'!$M$5)/'Lineær programmering opg 4'!$K$5*-1)</f>
        <v>216.26399999998941</v>
      </c>
      <c r="F5351" s="167" t="str">
        <f>IF('Lineær programmering opg 4'!$E$6=0,"-",(-A5351+'Lineær programmering opg 4'!$M$6)/'Lineær programmering opg 4'!$K$6*-1)</f>
        <v>-</v>
      </c>
      <c r="G5351" s="167" t="str">
        <f>IF('Lineær programmering opg 4'!$D$7=0,"-",((-A5351+'Lineær programmering opg 4'!$M$7)/'Lineær programmering opg 4'!$K$7)*-1)</f>
        <v>-</v>
      </c>
      <c r="H5351" s="167" t="str">
        <f>IF('Lineær programmering opg 4'!$C$8=0,"-",((-A5351+'Lineær programmering opg 4'!$M$8)/'Lineær programmering opg 4'!$K$8)*-1)</f>
        <v>-</v>
      </c>
      <c r="I5351" s="167" t="str">
        <f>IF('Lineær programmering opg 4'!$D$8=0,"-",'Lineær programmering opg 4'!$G$8)</f>
        <v>-</v>
      </c>
      <c r="J5351" s="295">
        <f>A5351*'Lineær programmering opg 4'!$C$11+Datatabel!C5351*'Lineær programmering opg 4'!$D$11</f>
        <v>43604.399999999827</v>
      </c>
      <c r="K5351" s="9">
        <f t="shared" si="417"/>
        <v>0</v>
      </c>
      <c r="L5351" s="9">
        <f t="shared" si="418"/>
        <v>0</v>
      </c>
    </row>
    <row r="5352" spans="1:12" ht="15" x14ac:dyDescent="0.25">
      <c r="A5352" s="167">
        <f t="shared" si="416"/>
        <v>111.62400000001414</v>
      </c>
      <c r="B5352" s="325">
        <f t="shared" si="419"/>
        <v>0.46510000000005891</v>
      </c>
      <c r="C5352" s="167">
        <f t="shared" si="415"/>
        <v>216.28199999998941</v>
      </c>
      <c r="D5352" s="167">
        <f>IF('Lineær programmering opg 4'!$M$4=0,"-",(-A5352+'Lineær programmering opg 4'!$M$4)/'Lineær programmering opg 4'!$K$4*-1)</f>
        <v>256.75199999997176</v>
      </c>
      <c r="E5352" s="167">
        <f>IF('Lineær programmering opg 4'!$M$5=0,"-",(-A5352+'Lineær programmering opg 4'!$M$5)/'Lineær programmering opg 4'!$K$5*-1)</f>
        <v>216.28199999998941</v>
      </c>
      <c r="F5352" s="167" t="str">
        <f>IF('Lineær programmering opg 4'!$E$6=0,"-",(-A5352+'Lineær programmering opg 4'!$M$6)/'Lineær programmering opg 4'!$K$6*-1)</f>
        <v>-</v>
      </c>
      <c r="G5352" s="167" t="str">
        <f>IF('Lineær programmering opg 4'!$D$7=0,"-",((-A5352+'Lineær programmering opg 4'!$M$7)/'Lineær programmering opg 4'!$K$7)*-1)</f>
        <v>-</v>
      </c>
      <c r="H5352" s="167" t="str">
        <f>IF('Lineær programmering opg 4'!$C$8=0,"-",((-A5352+'Lineær programmering opg 4'!$M$8)/'Lineær programmering opg 4'!$K$8)*-1)</f>
        <v>-</v>
      </c>
      <c r="I5352" s="167" t="str">
        <f>IF('Lineær programmering opg 4'!$D$8=0,"-",'Lineær programmering opg 4'!$G$8)</f>
        <v>-</v>
      </c>
      <c r="J5352" s="295">
        <f>A5352*'Lineær programmering opg 4'!$C$11+Datatabel!C5352*'Lineær programmering opg 4'!$D$11</f>
        <v>43604.699999999822</v>
      </c>
      <c r="K5352" s="9">
        <f t="shared" si="417"/>
        <v>0</v>
      </c>
      <c r="L5352" s="9">
        <f t="shared" si="418"/>
        <v>0</v>
      </c>
    </row>
    <row r="5353" spans="1:12" ht="15" x14ac:dyDescent="0.25">
      <c r="A5353" s="167">
        <f t="shared" si="416"/>
        <v>111.60000000001415</v>
      </c>
      <c r="B5353" s="325">
        <f t="shared" si="419"/>
        <v>0.46500000000005892</v>
      </c>
      <c r="C5353" s="167">
        <f t="shared" si="415"/>
        <v>216.29999999998941</v>
      </c>
      <c r="D5353" s="167">
        <f>IF('Lineær programmering opg 4'!$M$4=0,"-",(-A5353+'Lineær programmering opg 4'!$M$4)/'Lineær programmering opg 4'!$K$4*-1)</f>
        <v>256.7999999999717</v>
      </c>
      <c r="E5353" s="167">
        <f>IF('Lineær programmering opg 4'!$M$5=0,"-",(-A5353+'Lineær programmering opg 4'!$M$5)/'Lineær programmering opg 4'!$K$5*-1)</f>
        <v>216.29999999998941</v>
      </c>
      <c r="F5353" s="167" t="str">
        <f>IF('Lineær programmering opg 4'!$E$6=0,"-",(-A5353+'Lineær programmering opg 4'!$M$6)/'Lineær programmering opg 4'!$K$6*-1)</f>
        <v>-</v>
      </c>
      <c r="G5353" s="167" t="str">
        <f>IF('Lineær programmering opg 4'!$D$7=0,"-",((-A5353+'Lineær programmering opg 4'!$M$7)/'Lineær programmering opg 4'!$K$7)*-1)</f>
        <v>-</v>
      </c>
      <c r="H5353" s="167" t="str">
        <f>IF('Lineær programmering opg 4'!$C$8=0,"-",((-A5353+'Lineær programmering opg 4'!$M$8)/'Lineær programmering opg 4'!$K$8)*-1)</f>
        <v>-</v>
      </c>
      <c r="I5353" s="167" t="str">
        <f>IF('Lineær programmering opg 4'!$D$8=0,"-",'Lineær programmering opg 4'!$G$8)</f>
        <v>-</v>
      </c>
      <c r="J5353" s="295">
        <f>A5353*'Lineær programmering opg 4'!$C$11+Datatabel!C5353*'Lineær programmering opg 4'!$D$11</f>
        <v>43604.999999999825</v>
      </c>
      <c r="K5353" s="9">
        <f t="shared" si="417"/>
        <v>0</v>
      </c>
      <c r="L5353" s="9">
        <f t="shared" si="418"/>
        <v>0</v>
      </c>
    </row>
    <row r="5354" spans="1:12" ht="15" x14ac:dyDescent="0.25">
      <c r="A5354" s="167">
        <f t="shared" si="416"/>
        <v>111.57600000001415</v>
      </c>
      <c r="B5354" s="325">
        <f t="shared" si="419"/>
        <v>0.46490000000005893</v>
      </c>
      <c r="C5354" s="167">
        <f t="shared" si="415"/>
        <v>216.31799999998941</v>
      </c>
      <c r="D5354" s="167">
        <f>IF('Lineær programmering opg 4'!$M$4=0,"-",(-A5354+'Lineær programmering opg 4'!$M$4)/'Lineær programmering opg 4'!$K$4*-1)</f>
        <v>256.84799999997171</v>
      </c>
      <c r="E5354" s="167">
        <f>IF('Lineær programmering opg 4'!$M$5=0,"-",(-A5354+'Lineær programmering opg 4'!$M$5)/'Lineær programmering opg 4'!$K$5*-1)</f>
        <v>216.31799999998941</v>
      </c>
      <c r="F5354" s="167" t="str">
        <f>IF('Lineær programmering opg 4'!$E$6=0,"-",(-A5354+'Lineær programmering opg 4'!$M$6)/'Lineær programmering opg 4'!$K$6*-1)</f>
        <v>-</v>
      </c>
      <c r="G5354" s="167" t="str">
        <f>IF('Lineær programmering opg 4'!$D$7=0,"-",((-A5354+'Lineær programmering opg 4'!$M$7)/'Lineær programmering opg 4'!$K$7)*-1)</f>
        <v>-</v>
      </c>
      <c r="H5354" s="167" t="str">
        <f>IF('Lineær programmering opg 4'!$C$8=0,"-",((-A5354+'Lineær programmering opg 4'!$M$8)/'Lineær programmering opg 4'!$K$8)*-1)</f>
        <v>-</v>
      </c>
      <c r="I5354" s="167" t="str">
        <f>IF('Lineær programmering opg 4'!$D$8=0,"-",'Lineær programmering opg 4'!$G$8)</f>
        <v>-</v>
      </c>
      <c r="J5354" s="295">
        <f>A5354*'Lineær programmering opg 4'!$C$11+Datatabel!C5354*'Lineær programmering opg 4'!$D$11</f>
        <v>43605.299999999828</v>
      </c>
      <c r="K5354" s="9">
        <f t="shared" si="417"/>
        <v>0</v>
      </c>
      <c r="L5354" s="9">
        <f t="shared" si="418"/>
        <v>0</v>
      </c>
    </row>
    <row r="5355" spans="1:12" ht="15" x14ac:dyDescent="0.25">
      <c r="A5355" s="167">
        <f t="shared" si="416"/>
        <v>111.55200000001415</v>
      </c>
      <c r="B5355" s="325">
        <f t="shared" si="419"/>
        <v>0.46480000000005894</v>
      </c>
      <c r="C5355" s="167">
        <f t="shared" si="415"/>
        <v>216.33599999998941</v>
      </c>
      <c r="D5355" s="167">
        <f>IF('Lineær programmering opg 4'!$M$4=0,"-",(-A5355+'Lineær programmering opg 4'!$M$4)/'Lineær programmering opg 4'!$K$4*-1)</f>
        <v>256.89599999997171</v>
      </c>
      <c r="E5355" s="167">
        <f>IF('Lineær programmering opg 4'!$M$5=0,"-",(-A5355+'Lineær programmering opg 4'!$M$5)/'Lineær programmering opg 4'!$K$5*-1)</f>
        <v>216.33599999998941</v>
      </c>
      <c r="F5355" s="167" t="str">
        <f>IF('Lineær programmering opg 4'!$E$6=0,"-",(-A5355+'Lineær programmering opg 4'!$M$6)/'Lineær programmering opg 4'!$K$6*-1)</f>
        <v>-</v>
      </c>
      <c r="G5355" s="167" t="str">
        <f>IF('Lineær programmering opg 4'!$D$7=0,"-",((-A5355+'Lineær programmering opg 4'!$M$7)/'Lineær programmering opg 4'!$K$7)*-1)</f>
        <v>-</v>
      </c>
      <c r="H5355" s="167" t="str">
        <f>IF('Lineær programmering opg 4'!$C$8=0,"-",((-A5355+'Lineær programmering opg 4'!$M$8)/'Lineær programmering opg 4'!$K$8)*-1)</f>
        <v>-</v>
      </c>
      <c r="I5355" s="167" t="str">
        <f>IF('Lineær programmering opg 4'!$D$8=0,"-",'Lineær programmering opg 4'!$G$8)</f>
        <v>-</v>
      </c>
      <c r="J5355" s="295">
        <f>A5355*'Lineær programmering opg 4'!$C$11+Datatabel!C5355*'Lineær programmering opg 4'!$D$11</f>
        <v>43605.599999999824</v>
      </c>
      <c r="K5355" s="9">
        <f t="shared" si="417"/>
        <v>0</v>
      </c>
      <c r="L5355" s="9">
        <f t="shared" si="418"/>
        <v>0</v>
      </c>
    </row>
    <row r="5356" spans="1:12" ht="15" x14ac:dyDescent="0.25">
      <c r="A5356" s="167">
        <f t="shared" si="416"/>
        <v>111.52800000001415</v>
      </c>
      <c r="B5356" s="325">
        <f t="shared" si="419"/>
        <v>0.46470000000005895</v>
      </c>
      <c r="C5356" s="167">
        <f t="shared" si="415"/>
        <v>216.35399999998941</v>
      </c>
      <c r="D5356" s="167">
        <f>IF('Lineær programmering opg 4'!$M$4=0,"-",(-A5356+'Lineær programmering opg 4'!$M$4)/'Lineær programmering opg 4'!$K$4*-1)</f>
        <v>256.94399999997171</v>
      </c>
      <c r="E5356" s="167">
        <f>IF('Lineær programmering opg 4'!$M$5=0,"-",(-A5356+'Lineær programmering opg 4'!$M$5)/'Lineær programmering opg 4'!$K$5*-1)</f>
        <v>216.35399999998941</v>
      </c>
      <c r="F5356" s="167" t="str">
        <f>IF('Lineær programmering opg 4'!$E$6=0,"-",(-A5356+'Lineær programmering opg 4'!$M$6)/'Lineær programmering opg 4'!$K$6*-1)</f>
        <v>-</v>
      </c>
      <c r="G5356" s="167" t="str">
        <f>IF('Lineær programmering opg 4'!$D$7=0,"-",((-A5356+'Lineær programmering opg 4'!$M$7)/'Lineær programmering opg 4'!$K$7)*-1)</f>
        <v>-</v>
      </c>
      <c r="H5356" s="167" t="str">
        <f>IF('Lineær programmering opg 4'!$C$8=0,"-",((-A5356+'Lineær programmering opg 4'!$M$8)/'Lineær programmering opg 4'!$K$8)*-1)</f>
        <v>-</v>
      </c>
      <c r="I5356" s="167" t="str">
        <f>IF('Lineær programmering opg 4'!$D$8=0,"-",'Lineær programmering opg 4'!$G$8)</f>
        <v>-</v>
      </c>
      <c r="J5356" s="295">
        <f>A5356*'Lineær programmering opg 4'!$C$11+Datatabel!C5356*'Lineær programmering opg 4'!$D$11</f>
        <v>43605.899999999827</v>
      </c>
      <c r="K5356" s="9">
        <f t="shared" si="417"/>
        <v>0</v>
      </c>
      <c r="L5356" s="9">
        <f t="shared" si="418"/>
        <v>0</v>
      </c>
    </row>
    <row r="5357" spans="1:12" ht="15" x14ac:dyDescent="0.25">
      <c r="A5357" s="167">
        <f t="shared" si="416"/>
        <v>111.50400000001414</v>
      </c>
      <c r="B5357" s="325">
        <f t="shared" si="419"/>
        <v>0.46460000000005897</v>
      </c>
      <c r="C5357" s="167">
        <f t="shared" si="415"/>
        <v>216.37199999998941</v>
      </c>
      <c r="D5357" s="167">
        <f>IF('Lineær programmering opg 4'!$M$4=0,"-",(-A5357+'Lineær programmering opg 4'!$M$4)/'Lineær programmering opg 4'!$K$4*-1)</f>
        <v>256.99199999997171</v>
      </c>
      <c r="E5357" s="167">
        <f>IF('Lineær programmering opg 4'!$M$5=0,"-",(-A5357+'Lineær programmering opg 4'!$M$5)/'Lineær programmering opg 4'!$K$5*-1)</f>
        <v>216.37199999998941</v>
      </c>
      <c r="F5357" s="167" t="str">
        <f>IF('Lineær programmering opg 4'!$E$6=0,"-",(-A5357+'Lineær programmering opg 4'!$M$6)/'Lineær programmering opg 4'!$K$6*-1)</f>
        <v>-</v>
      </c>
      <c r="G5357" s="167" t="str">
        <f>IF('Lineær programmering opg 4'!$D$7=0,"-",((-A5357+'Lineær programmering opg 4'!$M$7)/'Lineær programmering opg 4'!$K$7)*-1)</f>
        <v>-</v>
      </c>
      <c r="H5357" s="167" t="str">
        <f>IF('Lineær programmering opg 4'!$C$8=0,"-",((-A5357+'Lineær programmering opg 4'!$M$8)/'Lineær programmering opg 4'!$K$8)*-1)</f>
        <v>-</v>
      </c>
      <c r="I5357" s="167" t="str">
        <f>IF('Lineær programmering opg 4'!$D$8=0,"-",'Lineær programmering opg 4'!$G$8)</f>
        <v>-</v>
      </c>
      <c r="J5357" s="295">
        <f>A5357*'Lineær programmering opg 4'!$C$11+Datatabel!C5357*'Lineær programmering opg 4'!$D$11</f>
        <v>43606.19999999983</v>
      </c>
      <c r="K5357" s="9">
        <f t="shared" si="417"/>
        <v>0</v>
      </c>
      <c r="L5357" s="9">
        <f t="shared" si="418"/>
        <v>0</v>
      </c>
    </row>
    <row r="5358" spans="1:12" ht="15" x14ac:dyDescent="0.25">
      <c r="A5358" s="167">
        <f t="shared" si="416"/>
        <v>111.48000000001416</v>
      </c>
      <c r="B5358" s="325">
        <f t="shared" si="419"/>
        <v>0.46450000000005898</v>
      </c>
      <c r="C5358" s="167">
        <f t="shared" si="415"/>
        <v>216.38999999998939</v>
      </c>
      <c r="D5358" s="167">
        <f>IF('Lineær programmering opg 4'!$M$4=0,"-",(-A5358+'Lineær programmering opg 4'!$M$4)/'Lineær programmering opg 4'!$K$4*-1)</f>
        <v>257.03999999997166</v>
      </c>
      <c r="E5358" s="167">
        <f>IF('Lineær programmering opg 4'!$M$5=0,"-",(-A5358+'Lineær programmering opg 4'!$M$5)/'Lineær programmering opg 4'!$K$5*-1)</f>
        <v>216.38999999998939</v>
      </c>
      <c r="F5358" s="167" t="str">
        <f>IF('Lineær programmering opg 4'!$E$6=0,"-",(-A5358+'Lineær programmering opg 4'!$M$6)/'Lineær programmering opg 4'!$K$6*-1)</f>
        <v>-</v>
      </c>
      <c r="G5358" s="167" t="str">
        <f>IF('Lineær programmering opg 4'!$D$7=0,"-",((-A5358+'Lineær programmering opg 4'!$M$7)/'Lineær programmering opg 4'!$K$7)*-1)</f>
        <v>-</v>
      </c>
      <c r="H5358" s="167" t="str">
        <f>IF('Lineær programmering opg 4'!$C$8=0,"-",((-A5358+'Lineær programmering opg 4'!$M$8)/'Lineær programmering opg 4'!$K$8)*-1)</f>
        <v>-</v>
      </c>
      <c r="I5358" s="167" t="str">
        <f>IF('Lineær programmering opg 4'!$D$8=0,"-",'Lineær programmering opg 4'!$G$8)</f>
        <v>-</v>
      </c>
      <c r="J5358" s="295">
        <f>A5358*'Lineær programmering opg 4'!$C$11+Datatabel!C5358*'Lineær programmering opg 4'!$D$11</f>
        <v>43606.499999999825</v>
      </c>
      <c r="K5358" s="9">
        <f t="shared" si="417"/>
        <v>0</v>
      </c>
      <c r="L5358" s="9">
        <f t="shared" si="418"/>
        <v>0</v>
      </c>
    </row>
    <row r="5359" spans="1:12" ht="15" x14ac:dyDescent="0.25">
      <c r="A5359" s="167">
        <f t="shared" si="416"/>
        <v>111.45600000001416</v>
      </c>
      <c r="B5359" s="325">
        <f t="shared" si="419"/>
        <v>0.46440000000005899</v>
      </c>
      <c r="C5359" s="167">
        <f t="shared" si="415"/>
        <v>216.40799999998939</v>
      </c>
      <c r="D5359" s="167">
        <f>IF('Lineær programmering opg 4'!$M$4=0,"-",(-A5359+'Lineær programmering opg 4'!$M$4)/'Lineær programmering opg 4'!$K$4*-1)</f>
        <v>257.08799999997166</v>
      </c>
      <c r="E5359" s="167">
        <f>IF('Lineær programmering opg 4'!$M$5=0,"-",(-A5359+'Lineær programmering opg 4'!$M$5)/'Lineær programmering opg 4'!$K$5*-1)</f>
        <v>216.40799999998939</v>
      </c>
      <c r="F5359" s="167" t="str">
        <f>IF('Lineær programmering opg 4'!$E$6=0,"-",(-A5359+'Lineær programmering opg 4'!$M$6)/'Lineær programmering opg 4'!$K$6*-1)</f>
        <v>-</v>
      </c>
      <c r="G5359" s="167" t="str">
        <f>IF('Lineær programmering opg 4'!$D$7=0,"-",((-A5359+'Lineær programmering opg 4'!$M$7)/'Lineær programmering opg 4'!$K$7)*-1)</f>
        <v>-</v>
      </c>
      <c r="H5359" s="167" t="str">
        <f>IF('Lineær programmering opg 4'!$C$8=0,"-",((-A5359+'Lineær programmering opg 4'!$M$8)/'Lineær programmering opg 4'!$K$8)*-1)</f>
        <v>-</v>
      </c>
      <c r="I5359" s="167" t="str">
        <f>IF('Lineær programmering opg 4'!$D$8=0,"-",'Lineær programmering opg 4'!$G$8)</f>
        <v>-</v>
      </c>
      <c r="J5359" s="295">
        <f>A5359*'Lineær programmering opg 4'!$C$11+Datatabel!C5359*'Lineær programmering opg 4'!$D$11</f>
        <v>43606.799999999821</v>
      </c>
      <c r="K5359" s="9">
        <f t="shared" si="417"/>
        <v>0</v>
      </c>
      <c r="L5359" s="9">
        <f t="shared" si="418"/>
        <v>0</v>
      </c>
    </row>
    <row r="5360" spans="1:12" ht="15" x14ac:dyDescent="0.25">
      <c r="A5360" s="167">
        <f t="shared" si="416"/>
        <v>111.43200000001416</v>
      </c>
      <c r="B5360" s="325">
        <f t="shared" si="419"/>
        <v>0.464300000000059</v>
      </c>
      <c r="C5360" s="167">
        <f t="shared" si="415"/>
        <v>216.42599999998939</v>
      </c>
      <c r="D5360" s="167">
        <f>IF('Lineær programmering opg 4'!$M$4=0,"-",(-A5360+'Lineær programmering opg 4'!$M$4)/'Lineær programmering opg 4'!$K$4*-1)</f>
        <v>257.13599999997166</v>
      </c>
      <c r="E5360" s="167">
        <f>IF('Lineær programmering opg 4'!$M$5=0,"-",(-A5360+'Lineær programmering opg 4'!$M$5)/'Lineær programmering opg 4'!$K$5*-1)</f>
        <v>216.42599999998939</v>
      </c>
      <c r="F5360" s="167" t="str">
        <f>IF('Lineær programmering opg 4'!$E$6=0,"-",(-A5360+'Lineær programmering opg 4'!$M$6)/'Lineær programmering opg 4'!$K$6*-1)</f>
        <v>-</v>
      </c>
      <c r="G5360" s="167" t="str">
        <f>IF('Lineær programmering opg 4'!$D$7=0,"-",((-A5360+'Lineær programmering opg 4'!$M$7)/'Lineær programmering opg 4'!$K$7)*-1)</f>
        <v>-</v>
      </c>
      <c r="H5360" s="167" t="str">
        <f>IF('Lineær programmering opg 4'!$C$8=0,"-",((-A5360+'Lineær programmering opg 4'!$M$8)/'Lineær programmering opg 4'!$K$8)*-1)</f>
        <v>-</v>
      </c>
      <c r="I5360" s="167" t="str">
        <f>IF('Lineær programmering opg 4'!$D$8=0,"-",'Lineær programmering opg 4'!$G$8)</f>
        <v>-</v>
      </c>
      <c r="J5360" s="295">
        <f>A5360*'Lineær programmering opg 4'!$C$11+Datatabel!C5360*'Lineær programmering opg 4'!$D$11</f>
        <v>43607.099999999824</v>
      </c>
      <c r="K5360" s="9">
        <f t="shared" si="417"/>
        <v>0</v>
      </c>
      <c r="L5360" s="9">
        <f t="shared" si="418"/>
        <v>0</v>
      </c>
    </row>
    <row r="5361" spans="1:12" ht="15" x14ac:dyDescent="0.25">
      <c r="A5361" s="167">
        <f t="shared" si="416"/>
        <v>111.40800000001417</v>
      </c>
      <c r="B5361" s="325">
        <f t="shared" si="419"/>
        <v>0.46420000000005901</v>
      </c>
      <c r="C5361" s="167">
        <f t="shared" si="415"/>
        <v>216.44399999998939</v>
      </c>
      <c r="D5361" s="167">
        <f>IF('Lineær programmering opg 4'!$M$4=0,"-",(-A5361+'Lineær programmering opg 4'!$M$4)/'Lineær programmering opg 4'!$K$4*-1)</f>
        <v>257.18399999997166</v>
      </c>
      <c r="E5361" s="167">
        <f>IF('Lineær programmering opg 4'!$M$5=0,"-",(-A5361+'Lineær programmering opg 4'!$M$5)/'Lineær programmering opg 4'!$K$5*-1)</f>
        <v>216.44399999998939</v>
      </c>
      <c r="F5361" s="167" t="str">
        <f>IF('Lineær programmering opg 4'!$E$6=0,"-",(-A5361+'Lineær programmering opg 4'!$M$6)/'Lineær programmering opg 4'!$K$6*-1)</f>
        <v>-</v>
      </c>
      <c r="G5361" s="167" t="str">
        <f>IF('Lineær programmering opg 4'!$D$7=0,"-",((-A5361+'Lineær programmering opg 4'!$M$7)/'Lineær programmering opg 4'!$K$7)*-1)</f>
        <v>-</v>
      </c>
      <c r="H5361" s="167" t="str">
        <f>IF('Lineær programmering opg 4'!$C$8=0,"-",((-A5361+'Lineær programmering opg 4'!$M$8)/'Lineær programmering opg 4'!$K$8)*-1)</f>
        <v>-</v>
      </c>
      <c r="I5361" s="167" t="str">
        <f>IF('Lineær programmering opg 4'!$D$8=0,"-",'Lineær programmering opg 4'!$G$8)</f>
        <v>-</v>
      </c>
      <c r="J5361" s="295">
        <f>A5361*'Lineær programmering opg 4'!$C$11+Datatabel!C5361*'Lineær programmering opg 4'!$D$11</f>
        <v>43607.399999999827</v>
      </c>
      <c r="K5361" s="9">
        <f t="shared" si="417"/>
        <v>0</v>
      </c>
      <c r="L5361" s="9">
        <f t="shared" si="418"/>
        <v>0</v>
      </c>
    </row>
    <row r="5362" spans="1:12" ht="15" x14ac:dyDescent="0.25">
      <c r="A5362" s="167">
        <f t="shared" si="416"/>
        <v>111.38400000001417</v>
      </c>
      <c r="B5362" s="325">
        <f t="shared" si="419"/>
        <v>0.46410000000005902</v>
      </c>
      <c r="C5362" s="167">
        <f t="shared" si="415"/>
        <v>216.46199999998939</v>
      </c>
      <c r="D5362" s="167">
        <f>IF('Lineær programmering opg 4'!$M$4=0,"-",(-A5362+'Lineær programmering opg 4'!$M$4)/'Lineær programmering opg 4'!$K$4*-1)</f>
        <v>257.23199999997166</v>
      </c>
      <c r="E5362" s="167">
        <f>IF('Lineær programmering opg 4'!$M$5=0,"-",(-A5362+'Lineær programmering opg 4'!$M$5)/'Lineær programmering opg 4'!$K$5*-1)</f>
        <v>216.46199999998939</v>
      </c>
      <c r="F5362" s="167" t="str">
        <f>IF('Lineær programmering opg 4'!$E$6=0,"-",(-A5362+'Lineær programmering opg 4'!$M$6)/'Lineær programmering opg 4'!$K$6*-1)</f>
        <v>-</v>
      </c>
      <c r="G5362" s="167" t="str">
        <f>IF('Lineær programmering opg 4'!$D$7=0,"-",((-A5362+'Lineær programmering opg 4'!$M$7)/'Lineær programmering opg 4'!$K$7)*-1)</f>
        <v>-</v>
      </c>
      <c r="H5362" s="167" t="str">
        <f>IF('Lineær programmering opg 4'!$C$8=0,"-",((-A5362+'Lineær programmering opg 4'!$M$8)/'Lineær programmering opg 4'!$K$8)*-1)</f>
        <v>-</v>
      </c>
      <c r="I5362" s="167" t="str">
        <f>IF('Lineær programmering opg 4'!$D$8=0,"-",'Lineær programmering opg 4'!$G$8)</f>
        <v>-</v>
      </c>
      <c r="J5362" s="295">
        <f>A5362*'Lineær programmering opg 4'!$C$11+Datatabel!C5362*'Lineær programmering opg 4'!$D$11</f>
        <v>43607.699999999822</v>
      </c>
      <c r="K5362" s="9">
        <f t="shared" si="417"/>
        <v>0</v>
      </c>
      <c r="L5362" s="9">
        <f t="shared" si="418"/>
        <v>0</v>
      </c>
    </row>
    <row r="5363" spans="1:12" ht="15" x14ac:dyDescent="0.25">
      <c r="A5363" s="167">
        <f t="shared" si="416"/>
        <v>111.36000000001417</v>
      </c>
      <c r="B5363" s="325">
        <f t="shared" si="419"/>
        <v>0.46400000000005903</v>
      </c>
      <c r="C5363" s="167">
        <f t="shared" si="415"/>
        <v>216.47999999998939</v>
      </c>
      <c r="D5363" s="167">
        <f>IF('Lineær programmering opg 4'!$M$4=0,"-",(-A5363+'Lineær programmering opg 4'!$M$4)/'Lineær programmering opg 4'!$K$4*-1)</f>
        <v>257.27999999997166</v>
      </c>
      <c r="E5363" s="167">
        <f>IF('Lineær programmering opg 4'!$M$5=0,"-",(-A5363+'Lineær programmering opg 4'!$M$5)/'Lineær programmering opg 4'!$K$5*-1)</f>
        <v>216.47999999998939</v>
      </c>
      <c r="F5363" s="167" t="str">
        <f>IF('Lineær programmering opg 4'!$E$6=0,"-",(-A5363+'Lineær programmering opg 4'!$M$6)/'Lineær programmering opg 4'!$K$6*-1)</f>
        <v>-</v>
      </c>
      <c r="G5363" s="167" t="str">
        <f>IF('Lineær programmering opg 4'!$D$7=0,"-",((-A5363+'Lineær programmering opg 4'!$M$7)/'Lineær programmering opg 4'!$K$7)*-1)</f>
        <v>-</v>
      </c>
      <c r="H5363" s="167" t="str">
        <f>IF('Lineær programmering opg 4'!$C$8=0,"-",((-A5363+'Lineær programmering opg 4'!$M$8)/'Lineær programmering opg 4'!$K$8)*-1)</f>
        <v>-</v>
      </c>
      <c r="I5363" s="167" t="str">
        <f>IF('Lineær programmering opg 4'!$D$8=0,"-",'Lineær programmering opg 4'!$G$8)</f>
        <v>-</v>
      </c>
      <c r="J5363" s="295">
        <f>A5363*'Lineær programmering opg 4'!$C$11+Datatabel!C5363*'Lineær programmering opg 4'!$D$11</f>
        <v>43607.999999999825</v>
      </c>
      <c r="K5363" s="9">
        <f t="shared" si="417"/>
        <v>0</v>
      </c>
      <c r="L5363" s="9">
        <f t="shared" si="418"/>
        <v>0</v>
      </c>
    </row>
    <row r="5364" spans="1:12" ht="15" x14ac:dyDescent="0.25">
      <c r="A5364" s="167">
        <f t="shared" si="416"/>
        <v>111.33600000001417</v>
      </c>
      <c r="B5364" s="325">
        <f t="shared" si="419"/>
        <v>0.46390000000005904</v>
      </c>
      <c r="C5364" s="167">
        <f t="shared" si="415"/>
        <v>216.49799999998939</v>
      </c>
      <c r="D5364" s="167">
        <f>IF('Lineær programmering opg 4'!$M$4=0,"-",(-A5364+'Lineær programmering opg 4'!$M$4)/'Lineær programmering opg 4'!$K$4*-1)</f>
        <v>257.32799999997167</v>
      </c>
      <c r="E5364" s="167">
        <f>IF('Lineær programmering opg 4'!$M$5=0,"-",(-A5364+'Lineær programmering opg 4'!$M$5)/'Lineær programmering opg 4'!$K$5*-1)</f>
        <v>216.49799999998939</v>
      </c>
      <c r="F5364" s="167" t="str">
        <f>IF('Lineær programmering opg 4'!$E$6=0,"-",(-A5364+'Lineær programmering opg 4'!$M$6)/'Lineær programmering opg 4'!$K$6*-1)</f>
        <v>-</v>
      </c>
      <c r="G5364" s="167" t="str">
        <f>IF('Lineær programmering opg 4'!$D$7=0,"-",((-A5364+'Lineær programmering opg 4'!$M$7)/'Lineær programmering opg 4'!$K$7)*-1)</f>
        <v>-</v>
      </c>
      <c r="H5364" s="167" t="str">
        <f>IF('Lineær programmering opg 4'!$C$8=0,"-",((-A5364+'Lineær programmering opg 4'!$M$8)/'Lineær programmering opg 4'!$K$8)*-1)</f>
        <v>-</v>
      </c>
      <c r="I5364" s="167" t="str">
        <f>IF('Lineær programmering opg 4'!$D$8=0,"-",'Lineær programmering opg 4'!$G$8)</f>
        <v>-</v>
      </c>
      <c r="J5364" s="295">
        <f>A5364*'Lineær programmering opg 4'!$C$11+Datatabel!C5364*'Lineær programmering opg 4'!$D$11</f>
        <v>43608.299999999828</v>
      </c>
      <c r="K5364" s="9">
        <f t="shared" si="417"/>
        <v>0</v>
      </c>
      <c r="L5364" s="9">
        <f t="shared" si="418"/>
        <v>0</v>
      </c>
    </row>
    <row r="5365" spans="1:12" ht="15" x14ac:dyDescent="0.25">
      <c r="A5365" s="167">
        <f t="shared" si="416"/>
        <v>111.31200000001417</v>
      </c>
      <c r="B5365" s="325">
        <f t="shared" si="419"/>
        <v>0.46380000000005905</v>
      </c>
      <c r="C5365" s="167">
        <f t="shared" si="415"/>
        <v>216.51599999998939</v>
      </c>
      <c r="D5365" s="167">
        <f>IF('Lineær programmering opg 4'!$M$4=0,"-",(-A5365+'Lineær programmering opg 4'!$M$4)/'Lineær programmering opg 4'!$K$4*-1)</f>
        <v>257.37599999997167</v>
      </c>
      <c r="E5365" s="167">
        <f>IF('Lineær programmering opg 4'!$M$5=0,"-",(-A5365+'Lineær programmering opg 4'!$M$5)/'Lineær programmering opg 4'!$K$5*-1)</f>
        <v>216.51599999998939</v>
      </c>
      <c r="F5365" s="167" t="str">
        <f>IF('Lineær programmering opg 4'!$E$6=0,"-",(-A5365+'Lineær programmering opg 4'!$M$6)/'Lineær programmering opg 4'!$K$6*-1)</f>
        <v>-</v>
      </c>
      <c r="G5365" s="167" t="str">
        <f>IF('Lineær programmering opg 4'!$D$7=0,"-",((-A5365+'Lineær programmering opg 4'!$M$7)/'Lineær programmering opg 4'!$K$7)*-1)</f>
        <v>-</v>
      </c>
      <c r="H5365" s="167" t="str">
        <f>IF('Lineær programmering opg 4'!$C$8=0,"-",((-A5365+'Lineær programmering opg 4'!$M$8)/'Lineær programmering opg 4'!$K$8)*-1)</f>
        <v>-</v>
      </c>
      <c r="I5365" s="167" t="str">
        <f>IF('Lineær programmering opg 4'!$D$8=0,"-",'Lineær programmering opg 4'!$G$8)</f>
        <v>-</v>
      </c>
      <c r="J5365" s="295">
        <f>A5365*'Lineær programmering opg 4'!$C$11+Datatabel!C5365*'Lineær programmering opg 4'!$D$11</f>
        <v>43608.599999999824</v>
      </c>
      <c r="K5365" s="9">
        <f t="shared" si="417"/>
        <v>0</v>
      </c>
      <c r="L5365" s="9">
        <f t="shared" si="418"/>
        <v>0</v>
      </c>
    </row>
    <row r="5366" spans="1:12" ht="15" x14ac:dyDescent="0.25">
      <c r="A5366" s="167">
        <f t="shared" si="416"/>
        <v>111.28800000001418</v>
      </c>
      <c r="B5366" s="325">
        <f t="shared" si="419"/>
        <v>0.46370000000005906</v>
      </c>
      <c r="C5366" s="167">
        <f t="shared" si="415"/>
        <v>216.53399999998939</v>
      </c>
      <c r="D5366" s="167">
        <f>IF('Lineær programmering opg 4'!$M$4=0,"-",(-A5366+'Lineær programmering opg 4'!$M$4)/'Lineær programmering opg 4'!$K$4*-1)</f>
        <v>257.42399999997167</v>
      </c>
      <c r="E5366" s="167">
        <f>IF('Lineær programmering opg 4'!$M$5=0,"-",(-A5366+'Lineær programmering opg 4'!$M$5)/'Lineær programmering opg 4'!$K$5*-1)</f>
        <v>216.53399999998939</v>
      </c>
      <c r="F5366" s="167" t="str">
        <f>IF('Lineær programmering opg 4'!$E$6=0,"-",(-A5366+'Lineær programmering opg 4'!$M$6)/'Lineær programmering opg 4'!$K$6*-1)</f>
        <v>-</v>
      </c>
      <c r="G5366" s="167" t="str">
        <f>IF('Lineær programmering opg 4'!$D$7=0,"-",((-A5366+'Lineær programmering opg 4'!$M$7)/'Lineær programmering opg 4'!$K$7)*-1)</f>
        <v>-</v>
      </c>
      <c r="H5366" s="167" t="str">
        <f>IF('Lineær programmering opg 4'!$C$8=0,"-",((-A5366+'Lineær programmering opg 4'!$M$8)/'Lineær programmering opg 4'!$K$8)*-1)</f>
        <v>-</v>
      </c>
      <c r="I5366" s="167" t="str">
        <f>IF('Lineær programmering opg 4'!$D$8=0,"-",'Lineær programmering opg 4'!$G$8)</f>
        <v>-</v>
      </c>
      <c r="J5366" s="295">
        <f>A5366*'Lineær programmering opg 4'!$C$11+Datatabel!C5366*'Lineær programmering opg 4'!$D$11</f>
        <v>43608.899999999827</v>
      </c>
      <c r="K5366" s="9">
        <f t="shared" si="417"/>
        <v>0</v>
      </c>
      <c r="L5366" s="9">
        <f t="shared" si="418"/>
        <v>0</v>
      </c>
    </row>
    <row r="5367" spans="1:12" ht="15" x14ac:dyDescent="0.25">
      <c r="A5367" s="167">
        <f t="shared" si="416"/>
        <v>111.26400000001418</v>
      </c>
      <c r="B5367" s="325">
        <f t="shared" si="419"/>
        <v>0.46360000000005908</v>
      </c>
      <c r="C5367" s="167">
        <f t="shared" si="415"/>
        <v>216.55199999998939</v>
      </c>
      <c r="D5367" s="167">
        <f>IF('Lineær programmering opg 4'!$M$4=0,"-",(-A5367+'Lineær programmering opg 4'!$M$4)/'Lineær programmering opg 4'!$K$4*-1)</f>
        <v>257.47199999997167</v>
      </c>
      <c r="E5367" s="167">
        <f>IF('Lineær programmering opg 4'!$M$5=0,"-",(-A5367+'Lineær programmering opg 4'!$M$5)/'Lineær programmering opg 4'!$K$5*-1)</f>
        <v>216.55199999998939</v>
      </c>
      <c r="F5367" s="167" t="str">
        <f>IF('Lineær programmering opg 4'!$E$6=0,"-",(-A5367+'Lineær programmering opg 4'!$M$6)/'Lineær programmering opg 4'!$K$6*-1)</f>
        <v>-</v>
      </c>
      <c r="G5367" s="167" t="str">
        <f>IF('Lineær programmering opg 4'!$D$7=0,"-",((-A5367+'Lineær programmering opg 4'!$M$7)/'Lineær programmering opg 4'!$K$7)*-1)</f>
        <v>-</v>
      </c>
      <c r="H5367" s="167" t="str">
        <f>IF('Lineær programmering opg 4'!$C$8=0,"-",((-A5367+'Lineær programmering opg 4'!$M$8)/'Lineær programmering opg 4'!$K$8)*-1)</f>
        <v>-</v>
      </c>
      <c r="I5367" s="167" t="str">
        <f>IF('Lineær programmering opg 4'!$D$8=0,"-",'Lineær programmering opg 4'!$G$8)</f>
        <v>-</v>
      </c>
      <c r="J5367" s="295">
        <f>A5367*'Lineær programmering opg 4'!$C$11+Datatabel!C5367*'Lineær programmering opg 4'!$D$11</f>
        <v>43609.19999999983</v>
      </c>
      <c r="K5367" s="9">
        <f t="shared" si="417"/>
        <v>0</v>
      </c>
      <c r="L5367" s="9">
        <f t="shared" si="418"/>
        <v>0</v>
      </c>
    </row>
    <row r="5368" spans="1:12" ht="15" x14ac:dyDescent="0.25">
      <c r="A5368" s="167">
        <f t="shared" si="416"/>
        <v>111.24000000001418</v>
      </c>
      <c r="B5368" s="325">
        <f t="shared" si="419"/>
        <v>0.46350000000005909</v>
      </c>
      <c r="C5368" s="167">
        <f t="shared" si="415"/>
        <v>216.56999999998939</v>
      </c>
      <c r="D5368" s="167">
        <f>IF('Lineær programmering opg 4'!$M$4=0,"-",(-A5368+'Lineær programmering opg 4'!$M$4)/'Lineær programmering opg 4'!$K$4*-1)</f>
        <v>257.51999999997167</v>
      </c>
      <c r="E5368" s="167">
        <f>IF('Lineær programmering opg 4'!$M$5=0,"-",(-A5368+'Lineær programmering opg 4'!$M$5)/'Lineær programmering opg 4'!$K$5*-1)</f>
        <v>216.56999999998939</v>
      </c>
      <c r="F5368" s="167" t="str">
        <f>IF('Lineær programmering opg 4'!$E$6=0,"-",(-A5368+'Lineær programmering opg 4'!$M$6)/'Lineær programmering opg 4'!$K$6*-1)</f>
        <v>-</v>
      </c>
      <c r="G5368" s="167" t="str">
        <f>IF('Lineær programmering opg 4'!$D$7=0,"-",((-A5368+'Lineær programmering opg 4'!$M$7)/'Lineær programmering opg 4'!$K$7)*-1)</f>
        <v>-</v>
      </c>
      <c r="H5368" s="167" t="str">
        <f>IF('Lineær programmering opg 4'!$C$8=0,"-",((-A5368+'Lineær programmering opg 4'!$M$8)/'Lineær programmering opg 4'!$K$8)*-1)</f>
        <v>-</v>
      </c>
      <c r="I5368" s="167" t="str">
        <f>IF('Lineær programmering opg 4'!$D$8=0,"-",'Lineær programmering opg 4'!$G$8)</f>
        <v>-</v>
      </c>
      <c r="J5368" s="295">
        <f>A5368*'Lineær programmering opg 4'!$C$11+Datatabel!C5368*'Lineær programmering opg 4'!$D$11</f>
        <v>43609.499999999825</v>
      </c>
      <c r="K5368" s="9">
        <f t="shared" si="417"/>
        <v>0</v>
      </c>
      <c r="L5368" s="9">
        <f t="shared" si="418"/>
        <v>0</v>
      </c>
    </row>
    <row r="5369" spans="1:12" ht="15" x14ac:dyDescent="0.25">
      <c r="A5369" s="167">
        <f t="shared" si="416"/>
        <v>111.21600000001419</v>
      </c>
      <c r="B5369" s="325">
        <f t="shared" si="419"/>
        <v>0.4634000000000591</v>
      </c>
      <c r="C5369" s="167">
        <f t="shared" si="415"/>
        <v>216.58799999998934</v>
      </c>
      <c r="D5369" s="167">
        <f>IF('Lineær programmering opg 4'!$M$4=0,"-",(-A5369+'Lineær programmering opg 4'!$M$4)/'Lineær programmering opg 4'!$K$4*-1)</f>
        <v>257.56799999997162</v>
      </c>
      <c r="E5369" s="167">
        <f>IF('Lineær programmering opg 4'!$M$5=0,"-",(-A5369+'Lineær programmering opg 4'!$M$5)/'Lineær programmering opg 4'!$K$5*-1)</f>
        <v>216.58799999998934</v>
      </c>
      <c r="F5369" s="167" t="str">
        <f>IF('Lineær programmering opg 4'!$E$6=0,"-",(-A5369+'Lineær programmering opg 4'!$M$6)/'Lineær programmering opg 4'!$K$6*-1)</f>
        <v>-</v>
      </c>
      <c r="G5369" s="167" t="str">
        <f>IF('Lineær programmering opg 4'!$D$7=0,"-",((-A5369+'Lineær programmering opg 4'!$M$7)/'Lineær programmering opg 4'!$K$7)*-1)</f>
        <v>-</v>
      </c>
      <c r="H5369" s="167" t="str">
        <f>IF('Lineær programmering opg 4'!$C$8=0,"-",((-A5369+'Lineær programmering opg 4'!$M$8)/'Lineær programmering opg 4'!$K$8)*-1)</f>
        <v>-</v>
      </c>
      <c r="I5369" s="167" t="str">
        <f>IF('Lineær programmering opg 4'!$D$8=0,"-",'Lineær programmering opg 4'!$G$8)</f>
        <v>-</v>
      </c>
      <c r="J5369" s="295">
        <f>A5369*'Lineær programmering opg 4'!$C$11+Datatabel!C5369*'Lineær programmering opg 4'!$D$11</f>
        <v>43609.799999999821</v>
      </c>
      <c r="K5369" s="9">
        <f t="shared" si="417"/>
        <v>0</v>
      </c>
      <c r="L5369" s="9">
        <f t="shared" si="418"/>
        <v>0</v>
      </c>
    </row>
    <row r="5370" spans="1:12" ht="15" x14ac:dyDescent="0.25">
      <c r="A5370" s="167">
        <f t="shared" si="416"/>
        <v>111.19200000001419</v>
      </c>
      <c r="B5370" s="325">
        <f t="shared" si="419"/>
        <v>0.46330000000005911</v>
      </c>
      <c r="C5370" s="167">
        <f t="shared" si="415"/>
        <v>216.60599999998934</v>
      </c>
      <c r="D5370" s="167">
        <f>IF('Lineær programmering opg 4'!$M$4=0,"-",(-A5370+'Lineær programmering opg 4'!$M$4)/'Lineær programmering opg 4'!$K$4*-1)</f>
        <v>257.61599999997162</v>
      </c>
      <c r="E5370" s="167">
        <f>IF('Lineær programmering opg 4'!$M$5=0,"-",(-A5370+'Lineær programmering opg 4'!$M$5)/'Lineær programmering opg 4'!$K$5*-1)</f>
        <v>216.60599999998934</v>
      </c>
      <c r="F5370" s="167" t="str">
        <f>IF('Lineær programmering opg 4'!$E$6=0,"-",(-A5370+'Lineær programmering opg 4'!$M$6)/'Lineær programmering opg 4'!$K$6*-1)</f>
        <v>-</v>
      </c>
      <c r="G5370" s="167" t="str">
        <f>IF('Lineær programmering opg 4'!$D$7=0,"-",((-A5370+'Lineær programmering opg 4'!$M$7)/'Lineær programmering opg 4'!$K$7)*-1)</f>
        <v>-</v>
      </c>
      <c r="H5370" s="167" t="str">
        <f>IF('Lineær programmering opg 4'!$C$8=0,"-",((-A5370+'Lineær programmering opg 4'!$M$8)/'Lineær programmering opg 4'!$K$8)*-1)</f>
        <v>-</v>
      </c>
      <c r="I5370" s="167" t="str">
        <f>IF('Lineær programmering opg 4'!$D$8=0,"-",'Lineær programmering opg 4'!$G$8)</f>
        <v>-</v>
      </c>
      <c r="J5370" s="295">
        <f>A5370*'Lineær programmering opg 4'!$C$11+Datatabel!C5370*'Lineær programmering opg 4'!$D$11</f>
        <v>43610.099999999817</v>
      </c>
      <c r="K5370" s="9">
        <f t="shared" si="417"/>
        <v>0</v>
      </c>
      <c r="L5370" s="9">
        <f t="shared" si="418"/>
        <v>0</v>
      </c>
    </row>
    <row r="5371" spans="1:12" ht="15" x14ac:dyDescent="0.25">
      <c r="A5371" s="167">
        <f t="shared" si="416"/>
        <v>111.16800000001419</v>
      </c>
      <c r="B5371" s="325">
        <f t="shared" si="419"/>
        <v>0.46320000000005912</v>
      </c>
      <c r="C5371" s="167">
        <f t="shared" si="415"/>
        <v>216.62399999998934</v>
      </c>
      <c r="D5371" s="167">
        <f>IF('Lineær programmering opg 4'!$M$4=0,"-",(-A5371+'Lineær programmering opg 4'!$M$4)/'Lineær programmering opg 4'!$K$4*-1)</f>
        <v>257.66399999997162</v>
      </c>
      <c r="E5371" s="167">
        <f>IF('Lineær programmering opg 4'!$M$5=0,"-",(-A5371+'Lineær programmering opg 4'!$M$5)/'Lineær programmering opg 4'!$K$5*-1)</f>
        <v>216.62399999998934</v>
      </c>
      <c r="F5371" s="167" t="str">
        <f>IF('Lineær programmering opg 4'!$E$6=0,"-",(-A5371+'Lineær programmering opg 4'!$M$6)/'Lineær programmering opg 4'!$K$6*-1)</f>
        <v>-</v>
      </c>
      <c r="G5371" s="167" t="str">
        <f>IF('Lineær programmering opg 4'!$D$7=0,"-",((-A5371+'Lineær programmering opg 4'!$M$7)/'Lineær programmering opg 4'!$K$7)*-1)</f>
        <v>-</v>
      </c>
      <c r="H5371" s="167" t="str">
        <f>IF('Lineær programmering opg 4'!$C$8=0,"-",((-A5371+'Lineær programmering opg 4'!$M$8)/'Lineær programmering opg 4'!$K$8)*-1)</f>
        <v>-</v>
      </c>
      <c r="I5371" s="167" t="str">
        <f>IF('Lineær programmering opg 4'!$D$8=0,"-",'Lineær programmering opg 4'!$G$8)</f>
        <v>-</v>
      </c>
      <c r="J5371" s="295">
        <f>A5371*'Lineær programmering opg 4'!$C$11+Datatabel!C5371*'Lineær programmering opg 4'!$D$11</f>
        <v>43610.39999999982</v>
      </c>
      <c r="K5371" s="9">
        <f t="shared" si="417"/>
        <v>0</v>
      </c>
      <c r="L5371" s="9">
        <f t="shared" si="418"/>
        <v>0</v>
      </c>
    </row>
    <row r="5372" spans="1:12" ht="15" x14ac:dyDescent="0.25">
      <c r="A5372" s="167">
        <f t="shared" si="416"/>
        <v>111.14400000001419</v>
      </c>
      <c r="B5372" s="325">
        <f t="shared" si="419"/>
        <v>0.46310000000005913</v>
      </c>
      <c r="C5372" s="167">
        <f t="shared" si="415"/>
        <v>216.64199999998934</v>
      </c>
      <c r="D5372" s="167">
        <f>IF('Lineær programmering opg 4'!$M$4=0,"-",(-A5372+'Lineær programmering opg 4'!$M$4)/'Lineær programmering opg 4'!$K$4*-1)</f>
        <v>257.71199999997162</v>
      </c>
      <c r="E5372" s="167">
        <f>IF('Lineær programmering opg 4'!$M$5=0,"-",(-A5372+'Lineær programmering opg 4'!$M$5)/'Lineær programmering opg 4'!$K$5*-1)</f>
        <v>216.64199999998934</v>
      </c>
      <c r="F5372" s="167" t="str">
        <f>IF('Lineær programmering opg 4'!$E$6=0,"-",(-A5372+'Lineær programmering opg 4'!$M$6)/'Lineær programmering opg 4'!$K$6*-1)</f>
        <v>-</v>
      </c>
      <c r="G5372" s="167" t="str">
        <f>IF('Lineær programmering opg 4'!$D$7=0,"-",((-A5372+'Lineær programmering opg 4'!$M$7)/'Lineær programmering opg 4'!$K$7)*-1)</f>
        <v>-</v>
      </c>
      <c r="H5372" s="167" t="str">
        <f>IF('Lineær programmering opg 4'!$C$8=0,"-",((-A5372+'Lineær programmering opg 4'!$M$8)/'Lineær programmering opg 4'!$K$8)*-1)</f>
        <v>-</v>
      </c>
      <c r="I5372" s="167" t="str">
        <f>IF('Lineær programmering opg 4'!$D$8=0,"-",'Lineær programmering opg 4'!$G$8)</f>
        <v>-</v>
      </c>
      <c r="J5372" s="295">
        <f>A5372*'Lineær programmering opg 4'!$C$11+Datatabel!C5372*'Lineær programmering opg 4'!$D$11</f>
        <v>43610.699999999822</v>
      </c>
      <c r="K5372" s="9">
        <f t="shared" si="417"/>
        <v>0</v>
      </c>
      <c r="L5372" s="9">
        <f t="shared" si="418"/>
        <v>0</v>
      </c>
    </row>
    <row r="5373" spans="1:12" ht="15" x14ac:dyDescent="0.25">
      <c r="A5373" s="167">
        <f t="shared" si="416"/>
        <v>111.12000000001419</v>
      </c>
      <c r="B5373" s="325">
        <f t="shared" si="419"/>
        <v>0.46300000000005914</v>
      </c>
      <c r="C5373" s="167">
        <f t="shared" si="415"/>
        <v>216.65999999998934</v>
      </c>
      <c r="D5373" s="167">
        <f>IF('Lineær programmering opg 4'!$M$4=0,"-",(-A5373+'Lineær programmering opg 4'!$M$4)/'Lineær programmering opg 4'!$K$4*-1)</f>
        <v>257.75999999997163</v>
      </c>
      <c r="E5373" s="167">
        <f>IF('Lineær programmering opg 4'!$M$5=0,"-",(-A5373+'Lineær programmering opg 4'!$M$5)/'Lineær programmering opg 4'!$K$5*-1)</f>
        <v>216.65999999998934</v>
      </c>
      <c r="F5373" s="167" t="str">
        <f>IF('Lineær programmering opg 4'!$E$6=0,"-",(-A5373+'Lineær programmering opg 4'!$M$6)/'Lineær programmering opg 4'!$K$6*-1)</f>
        <v>-</v>
      </c>
      <c r="G5373" s="167" t="str">
        <f>IF('Lineær programmering opg 4'!$D$7=0,"-",((-A5373+'Lineær programmering opg 4'!$M$7)/'Lineær programmering opg 4'!$K$7)*-1)</f>
        <v>-</v>
      </c>
      <c r="H5373" s="167" t="str">
        <f>IF('Lineær programmering opg 4'!$C$8=0,"-",((-A5373+'Lineær programmering opg 4'!$M$8)/'Lineær programmering opg 4'!$K$8)*-1)</f>
        <v>-</v>
      </c>
      <c r="I5373" s="167" t="str">
        <f>IF('Lineær programmering opg 4'!$D$8=0,"-",'Lineær programmering opg 4'!$G$8)</f>
        <v>-</v>
      </c>
      <c r="J5373" s="295">
        <f>A5373*'Lineær programmering opg 4'!$C$11+Datatabel!C5373*'Lineær programmering opg 4'!$D$11</f>
        <v>43610.999999999818</v>
      </c>
      <c r="K5373" s="9">
        <f t="shared" si="417"/>
        <v>0</v>
      </c>
      <c r="L5373" s="9">
        <f t="shared" si="418"/>
        <v>0</v>
      </c>
    </row>
    <row r="5374" spans="1:12" ht="15" x14ac:dyDescent="0.25">
      <c r="A5374" s="167">
        <f t="shared" si="416"/>
        <v>111.0960000000142</v>
      </c>
      <c r="B5374" s="325">
        <f t="shared" si="419"/>
        <v>0.46290000000005915</v>
      </c>
      <c r="C5374" s="167">
        <f t="shared" si="415"/>
        <v>216.67799999998934</v>
      </c>
      <c r="D5374" s="167">
        <f>IF('Lineær programmering opg 4'!$M$4=0,"-",(-A5374+'Lineær programmering opg 4'!$M$4)/'Lineær programmering opg 4'!$K$4*-1)</f>
        <v>257.80799999997157</v>
      </c>
      <c r="E5374" s="167">
        <f>IF('Lineær programmering opg 4'!$M$5=0,"-",(-A5374+'Lineær programmering opg 4'!$M$5)/'Lineær programmering opg 4'!$K$5*-1)</f>
        <v>216.67799999998934</v>
      </c>
      <c r="F5374" s="167" t="str">
        <f>IF('Lineær programmering opg 4'!$E$6=0,"-",(-A5374+'Lineær programmering opg 4'!$M$6)/'Lineær programmering opg 4'!$K$6*-1)</f>
        <v>-</v>
      </c>
      <c r="G5374" s="167" t="str">
        <f>IF('Lineær programmering opg 4'!$D$7=0,"-",((-A5374+'Lineær programmering opg 4'!$M$7)/'Lineær programmering opg 4'!$K$7)*-1)</f>
        <v>-</v>
      </c>
      <c r="H5374" s="167" t="str">
        <f>IF('Lineær programmering opg 4'!$C$8=0,"-",((-A5374+'Lineær programmering opg 4'!$M$8)/'Lineær programmering opg 4'!$K$8)*-1)</f>
        <v>-</v>
      </c>
      <c r="I5374" s="167" t="str">
        <f>IF('Lineær programmering opg 4'!$D$8=0,"-",'Lineær programmering opg 4'!$G$8)</f>
        <v>-</v>
      </c>
      <c r="J5374" s="295">
        <f>A5374*'Lineær programmering opg 4'!$C$11+Datatabel!C5374*'Lineær programmering opg 4'!$D$11</f>
        <v>43611.299999999821</v>
      </c>
      <c r="K5374" s="9">
        <f t="shared" si="417"/>
        <v>0</v>
      </c>
      <c r="L5374" s="9">
        <f t="shared" si="418"/>
        <v>0</v>
      </c>
    </row>
    <row r="5375" spans="1:12" ht="15" x14ac:dyDescent="0.25">
      <c r="A5375" s="167">
        <f t="shared" si="416"/>
        <v>111.0720000000142</v>
      </c>
      <c r="B5375" s="325">
        <f t="shared" si="419"/>
        <v>0.46280000000005916</v>
      </c>
      <c r="C5375" s="167">
        <f t="shared" si="415"/>
        <v>216.69599999998934</v>
      </c>
      <c r="D5375" s="167">
        <f>IF('Lineær programmering opg 4'!$M$4=0,"-",(-A5375+'Lineær programmering opg 4'!$M$4)/'Lineær programmering opg 4'!$K$4*-1)</f>
        <v>257.85599999997157</v>
      </c>
      <c r="E5375" s="167">
        <f>IF('Lineær programmering opg 4'!$M$5=0,"-",(-A5375+'Lineær programmering opg 4'!$M$5)/'Lineær programmering opg 4'!$K$5*-1)</f>
        <v>216.69599999998934</v>
      </c>
      <c r="F5375" s="167" t="str">
        <f>IF('Lineær programmering opg 4'!$E$6=0,"-",(-A5375+'Lineær programmering opg 4'!$M$6)/'Lineær programmering opg 4'!$K$6*-1)</f>
        <v>-</v>
      </c>
      <c r="G5375" s="167" t="str">
        <f>IF('Lineær programmering opg 4'!$D$7=0,"-",((-A5375+'Lineær programmering opg 4'!$M$7)/'Lineær programmering opg 4'!$K$7)*-1)</f>
        <v>-</v>
      </c>
      <c r="H5375" s="167" t="str">
        <f>IF('Lineær programmering opg 4'!$C$8=0,"-",((-A5375+'Lineær programmering opg 4'!$M$8)/'Lineær programmering opg 4'!$K$8)*-1)</f>
        <v>-</v>
      </c>
      <c r="I5375" s="167" t="str">
        <f>IF('Lineær programmering opg 4'!$D$8=0,"-",'Lineær programmering opg 4'!$G$8)</f>
        <v>-</v>
      </c>
      <c r="J5375" s="295">
        <f>A5375*'Lineær programmering opg 4'!$C$11+Datatabel!C5375*'Lineær programmering opg 4'!$D$11</f>
        <v>43611.599999999817</v>
      </c>
      <c r="K5375" s="9">
        <f t="shared" si="417"/>
        <v>0</v>
      </c>
      <c r="L5375" s="9">
        <f t="shared" si="418"/>
        <v>0</v>
      </c>
    </row>
    <row r="5376" spans="1:12" ht="15" x14ac:dyDescent="0.25">
      <c r="A5376" s="167">
        <f t="shared" si="416"/>
        <v>111.0480000000142</v>
      </c>
      <c r="B5376" s="325">
        <f t="shared" si="419"/>
        <v>0.46270000000005918</v>
      </c>
      <c r="C5376" s="167">
        <f t="shared" si="415"/>
        <v>216.71399999998934</v>
      </c>
      <c r="D5376" s="167">
        <f>IF('Lineær programmering opg 4'!$M$4=0,"-",(-A5376+'Lineær programmering opg 4'!$M$4)/'Lineær programmering opg 4'!$K$4*-1)</f>
        <v>257.90399999997157</v>
      </c>
      <c r="E5376" s="167">
        <f>IF('Lineær programmering opg 4'!$M$5=0,"-",(-A5376+'Lineær programmering opg 4'!$M$5)/'Lineær programmering opg 4'!$K$5*-1)</f>
        <v>216.71399999998934</v>
      </c>
      <c r="F5376" s="167" t="str">
        <f>IF('Lineær programmering opg 4'!$E$6=0,"-",(-A5376+'Lineær programmering opg 4'!$M$6)/'Lineær programmering opg 4'!$K$6*-1)</f>
        <v>-</v>
      </c>
      <c r="G5376" s="167" t="str">
        <f>IF('Lineær programmering opg 4'!$D$7=0,"-",((-A5376+'Lineær programmering opg 4'!$M$7)/'Lineær programmering opg 4'!$K$7)*-1)</f>
        <v>-</v>
      </c>
      <c r="H5376" s="167" t="str">
        <f>IF('Lineær programmering opg 4'!$C$8=0,"-",((-A5376+'Lineær programmering opg 4'!$M$8)/'Lineær programmering opg 4'!$K$8)*-1)</f>
        <v>-</v>
      </c>
      <c r="I5376" s="167" t="str">
        <f>IF('Lineær programmering opg 4'!$D$8=0,"-",'Lineær programmering opg 4'!$G$8)</f>
        <v>-</v>
      </c>
      <c r="J5376" s="295">
        <f>A5376*'Lineær programmering opg 4'!$C$11+Datatabel!C5376*'Lineær programmering opg 4'!$D$11</f>
        <v>43611.89999999982</v>
      </c>
      <c r="K5376" s="9">
        <f t="shared" si="417"/>
        <v>0</v>
      </c>
      <c r="L5376" s="9">
        <f t="shared" si="418"/>
        <v>0</v>
      </c>
    </row>
    <row r="5377" spans="1:12" ht="15" x14ac:dyDescent="0.25">
      <c r="A5377" s="167">
        <f t="shared" si="416"/>
        <v>111.02400000001421</v>
      </c>
      <c r="B5377" s="325">
        <f t="shared" si="419"/>
        <v>0.46260000000005919</v>
      </c>
      <c r="C5377" s="167">
        <f t="shared" si="415"/>
        <v>216.73199999998934</v>
      </c>
      <c r="D5377" s="167">
        <f>IF('Lineær programmering opg 4'!$M$4=0,"-",(-A5377+'Lineær programmering opg 4'!$M$4)/'Lineær programmering opg 4'!$K$4*-1)</f>
        <v>257.95199999997158</v>
      </c>
      <c r="E5377" s="167">
        <f>IF('Lineær programmering opg 4'!$M$5=0,"-",(-A5377+'Lineær programmering opg 4'!$M$5)/'Lineær programmering opg 4'!$K$5*-1)</f>
        <v>216.73199999998934</v>
      </c>
      <c r="F5377" s="167" t="str">
        <f>IF('Lineær programmering opg 4'!$E$6=0,"-",(-A5377+'Lineær programmering opg 4'!$M$6)/'Lineær programmering opg 4'!$K$6*-1)</f>
        <v>-</v>
      </c>
      <c r="G5377" s="167" t="str">
        <f>IF('Lineær programmering opg 4'!$D$7=0,"-",((-A5377+'Lineær programmering opg 4'!$M$7)/'Lineær programmering opg 4'!$K$7)*-1)</f>
        <v>-</v>
      </c>
      <c r="H5377" s="167" t="str">
        <f>IF('Lineær programmering opg 4'!$C$8=0,"-",((-A5377+'Lineær programmering opg 4'!$M$8)/'Lineær programmering opg 4'!$K$8)*-1)</f>
        <v>-</v>
      </c>
      <c r="I5377" s="167" t="str">
        <f>IF('Lineær programmering opg 4'!$D$8=0,"-",'Lineær programmering opg 4'!$G$8)</f>
        <v>-</v>
      </c>
      <c r="J5377" s="295">
        <f>A5377*'Lineær programmering opg 4'!$C$11+Datatabel!C5377*'Lineær programmering opg 4'!$D$11</f>
        <v>43612.199999999822</v>
      </c>
      <c r="K5377" s="9">
        <f t="shared" si="417"/>
        <v>0</v>
      </c>
      <c r="L5377" s="9">
        <f t="shared" si="418"/>
        <v>0</v>
      </c>
    </row>
    <row r="5378" spans="1:12" ht="15" x14ac:dyDescent="0.25">
      <c r="A5378" s="167">
        <f t="shared" si="416"/>
        <v>111.00000000001421</v>
      </c>
      <c r="B5378" s="325">
        <f t="shared" si="419"/>
        <v>0.4625000000000592</v>
      </c>
      <c r="C5378" s="167">
        <f t="shared" si="415"/>
        <v>216.74999999998934</v>
      </c>
      <c r="D5378" s="167">
        <f>IF('Lineær programmering opg 4'!$M$4=0,"-",(-A5378+'Lineær programmering opg 4'!$M$4)/'Lineær programmering opg 4'!$K$4*-1)</f>
        <v>257.99999999997158</v>
      </c>
      <c r="E5378" s="167">
        <f>IF('Lineær programmering opg 4'!$M$5=0,"-",(-A5378+'Lineær programmering opg 4'!$M$5)/'Lineær programmering opg 4'!$K$5*-1)</f>
        <v>216.74999999998934</v>
      </c>
      <c r="F5378" s="167" t="str">
        <f>IF('Lineær programmering opg 4'!$E$6=0,"-",(-A5378+'Lineær programmering opg 4'!$M$6)/'Lineær programmering opg 4'!$K$6*-1)</f>
        <v>-</v>
      </c>
      <c r="G5378" s="167" t="str">
        <f>IF('Lineær programmering opg 4'!$D$7=0,"-",((-A5378+'Lineær programmering opg 4'!$M$7)/'Lineær programmering opg 4'!$K$7)*-1)</f>
        <v>-</v>
      </c>
      <c r="H5378" s="167" t="str">
        <f>IF('Lineær programmering opg 4'!$C$8=0,"-",((-A5378+'Lineær programmering opg 4'!$M$8)/'Lineær programmering opg 4'!$K$8)*-1)</f>
        <v>-</v>
      </c>
      <c r="I5378" s="167" t="str">
        <f>IF('Lineær programmering opg 4'!$D$8=0,"-",'Lineær programmering opg 4'!$G$8)</f>
        <v>-</v>
      </c>
      <c r="J5378" s="295">
        <f>A5378*'Lineær programmering opg 4'!$C$11+Datatabel!C5378*'Lineær programmering opg 4'!$D$11</f>
        <v>43612.499999999825</v>
      </c>
      <c r="K5378" s="9">
        <f t="shared" si="417"/>
        <v>0</v>
      </c>
      <c r="L5378" s="9">
        <f t="shared" si="418"/>
        <v>0</v>
      </c>
    </row>
    <row r="5379" spans="1:12" ht="15" x14ac:dyDescent="0.25">
      <c r="A5379" s="167">
        <f t="shared" si="416"/>
        <v>110.97600000001421</v>
      </c>
      <c r="B5379" s="325">
        <f t="shared" si="419"/>
        <v>0.46240000000005921</v>
      </c>
      <c r="C5379" s="167">
        <f t="shared" ref="C5379:C5442" si="420">MIN(D5379,E5379,F5379,G5379,H5379,I5379)</f>
        <v>216.76799999998934</v>
      </c>
      <c r="D5379" s="167">
        <f>IF('Lineær programmering opg 4'!$M$4=0,"-",(-A5379+'Lineær programmering opg 4'!$M$4)/'Lineær programmering opg 4'!$K$4*-1)</f>
        <v>258.04799999997158</v>
      </c>
      <c r="E5379" s="167">
        <f>IF('Lineær programmering opg 4'!$M$5=0,"-",(-A5379+'Lineær programmering opg 4'!$M$5)/'Lineær programmering opg 4'!$K$5*-1)</f>
        <v>216.76799999998934</v>
      </c>
      <c r="F5379" s="167" t="str">
        <f>IF('Lineær programmering opg 4'!$E$6=0,"-",(-A5379+'Lineær programmering opg 4'!$M$6)/'Lineær programmering opg 4'!$K$6*-1)</f>
        <v>-</v>
      </c>
      <c r="G5379" s="167" t="str">
        <f>IF('Lineær programmering opg 4'!$D$7=0,"-",((-A5379+'Lineær programmering opg 4'!$M$7)/'Lineær programmering opg 4'!$K$7)*-1)</f>
        <v>-</v>
      </c>
      <c r="H5379" s="167" t="str">
        <f>IF('Lineær programmering opg 4'!$C$8=0,"-",((-A5379+'Lineær programmering opg 4'!$M$8)/'Lineær programmering opg 4'!$K$8)*-1)</f>
        <v>-</v>
      </c>
      <c r="I5379" s="167" t="str">
        <f>IF('Lineær programmering opg 4'!$D$8=0,"-",'Lineær programmering opg 4'!$G$8)</f>
        <v>-</v>
      </c>
      <c r="J5379" s="295">
        <f>A5379*'Lineær programmering opg 4'!$C$11+Datatabel!C5379*'Lineær programmering opg 4'!$D$11</f>
        <v>43612.799999999821</v>
      </c>
      <c r="K5379" s="9">
        <f t="shared" si="417"/>
        <v>0</v>
      </c>
      <c r="L5379" s="9">
        <f t="shared" si="418"/>
        <v>0</v>
      </c>
    </row>
    <row r="5380" spans="1:12" ht="15" x14ac:dyDescent="0.25">
      <c r="A5380" s="167">
        <f t="shared" ref="A5380:A5443" si="421">$A$3*B5380</f>
        <v>110.95200000001421</v>
      </c>
      <c r="B5380" s="325">
        <f t="shared" si="419"/>
        <v>0.46230000000005922</v>
      </c>
      <c r="C5380" s="167">
        <f t="shared" si="420"/>
        <v>216.78599999998934</v>
      </c>
      <c r="D5380" s="167">
        <f>IF('Lineær programmering opg 4'!$M$4=0,"-",(-A5380+'Lineær programmering opg 4'!$M$4)/'Lineær programmering opg 4'!$K$4*-1)</f>
        <v>258.09599999997158</v>
      </c>
      <c r="E5380" s="167">
        <f>IF('Lineær programmering opg 4'!$M$5=0,"-",(-A5380+'Lineær programmering opg 4'!$M$5)/'Lineær programmering opg 4'!$K$5*-1)</f>
        <v>216.78599999998934</v>
      </c>
      <c r="F5380" s="167" t="str">
        <f>IF('Lineær programmering opg 4'!$E$6=0,"-",(-A5380+'Lineær programmering opg 4'!$M$6)/'Lineær programmering opg 4'!$K$6*-1)</f>
        <v>-</v>
      </c>
      <c r="G5380" s="167" t="str">
        <f>IF('Lineær programmering opg 4'!$D$7=0,"-",((-A5380+'Lineær programmering opg 4'!$M$7)/'Lineær programmering opg 4'!$K$7)*-1)</f>
        <v>-</v>
      </c>
      <c r="H5380" s="167" t="str">
        <f>IF('Lineær programmering opg 4'!$C$8=0,"-",((-A5380+'Lineær programmering opg 4'!$M$8)/'Lineær programmering opg 4'!$K$8)*-1)</f>
        <v>-</v>
      </c>
      <c r="I5380" s="167" t="str">
        <f>IF('Lineær programmering opg 4'!$D$8=0,"-",'Lineær programmering opg 4'!$G$8)</f>
        <v>-</v>
      </c>
      <c r="J5380" s="295">
        <f>A5380*'Lineær programmering opg 4'!$C$11+Datatabel!C5380*'Lineær programmering opg 4'!$D$11</f>
        <v>43613.099999999824</v>
      </c>
      <c r="K5380" s="9">
        <f t="shared" ref="K5380:K5443" si="422">IF($J$10004=J5380,A5380,0)</f>
        <v>0</v>
      </c>
      <c r="L5380" s="9">
        <f t="shared" ref="L5380:L5443" si="423">IF(J5380=$J$10004,C5380,0)</f>
        <v>0</v>
      </c>
    </row>
    <row r="5381" spans="1:12" ht="15" x14ac:dyDescent="0.25">
      <c r="A5381" s="167">
        <f t="shared" si="421"/>
        <v>110.92800000001421</v>
      </c>
      <c r="B5381" s="325">
        <f t="shared" ref="B5381:B5444" si="424">B5380-0.01%</f>
        <v>0.46220000000005923</v>
      </c>
      <c r="C5381" s="167">
        <f t="shared" si="420"/>
        <v>216.80399999998934</v>
      </c>
      <c r="D5381" s="167">
        <f>IF('Lineær programmering opg 4'!$M$4=0,"-",(-A5381+'Lineær programmering opg 4'!$M$4)/'Lineær programmering opg 4'!$K$4*-1)</f>
        <v>258.14399999997158</v>
      </c>
      <c r="E5381" s="167">
        <f>IF('Lineær programmering opg 4'!$M$5=0,"-",(-A5381+'Lineær programmering opg 4'!$M$5)/'Lineær programmering opg 4'!$K$5*-1)</f>
        <v>216.80399999998934</v>
      </c>
      <c r="F5381" s="167" t="str">
        <f>IF('Lineær programmering opg 4'!$E$6=0,"-",(-A5381+'Lineær programmering opg 4'!$M$6)/'Lineær programmering opg 4'!$K$6*-1)</f>
        <v>-</v>
      </c>
      <c r="G5381" s="167" t="str">
        <f>IF('Lineær programmering opg 4'!$D$7=0,"-",((-A5381+'Lineær programmering opg 4'!$M$7)/'Lineær programmering opg 4'!$K$7)*-1)</f>
        <v>-</v>
      </c>
      <c r="H5381" s="167" t="str">
        <f>IF('Lineær programmering opg 4'!$C$8=0,"-",((-A5381+'Lineær programmering opg 4'!$M$8)/'Lineær programmering opg 4'!$K$8)*-1)</f>
        <v>-</v>
      </c>
      <c r="I5381" s="167" t="str">
        <f>IF('Lineær programmering opg 4'!$D$8=0,"-",'Lineær programmering opg 4'!$G$8)</f>
        <v>-</v>
      </c>
      <c r="J5381" s="295">
        <f>A5381*'Lineær programmering opg 4'!$C$11+Datatabel!C5381*'Lineær programmering opg 4'!$D$11</f>
        <v>43613.39999999982</v>
      </c>
      <c r="K5381" s="9">
        <f t="shared" si="422"/>
        <v>0</v>
      </c>
      <c r="L5381" s="9">
        <f t="shared" si="423"/>
        <v>0</v>
      </c>
    </row>
    <row r="5382" spans="1:12" ht="15" x14ac:dyDescent="0.25">
      <c r="A5382" s="167">
        <f t="shared" si="421"/>
        <v>110.90400000001422</v>
      </c>
      <c r="B5382" s="325">
        <f t="shared" si="424"/>
        <v>0.46210000000005924</v>
      </c>
      <c r="C5382" s="167">
        <f t="shared" si="420"/>
        <v>216.82199999998934</v>
      </c>
      <c r="D5382" s="167">
        <f>IF('Lineær programmering opg 4'!$M$4=0,"-",(-A5382+'Lineær programmering opg 4'!$M$4)/'Lineær programmering opg 4'!$K$4*-1)</f>
        <v>258.19199999997159</v>
      </c>
      <c r="E5382" s="167">
        <f>IF('Lineær programmering opg 4'!$M$5=0,"-",(-A5382+'Lineær programmering opg 4'!$M$5)/'Lineær programmering opg 4'!$K$5*-1)</f>
        <v>216.82199999998934</v>
      </c>
      <c r="F5382" s="167" t="str">
        <f>IF('Lineær programmering opg 4'!$E$6=0,"-",(-A5382+'Lineær programmering opg 4'!$M$6)/'Lineær programmering opg 4'!$K$6*-1)</f>
        <v>-</v>
      </c>
      <c r="G5382" s="167" t="str">
        <f>IF('Lineær programmering opg 4'!$D$7=0,"-",((-A5382+'Lineær programmering opg 4'!$M$7)/'Lineær programmering opg 4'!$K$7)*-1)</f>
        <v>-</v>
      </c>
      <c r="H5382" s="167" t="str">
        <f>IF('Lineær programmering opg 4'!$C$8=0,"-",((-A5382+'Lineær programmering opg 4'!$M$8)/'Lineær programmering opg 4'!$K$8)*-1)</f>
        <v>-</v>
      </c>
      <c r="I5382" s="167" t="str">
        <f>IF('Lineær programmering opg 4'!$D$8=0,"-",'Lineær programmering opg 4'!$G$8)</f>
        <v>-</v>
      </c>
      <c r="J5382" s="295">
        <f>A5382*'Lineær programmering opg 4'!$C$11+Datatabel!C5382*'Lineær programmering opg 4'!$D$11</f>
        <v>43613.699999999822</v>
      </c>
      <c r="K5382" s="9">
        <f t="shared" si="422"/>
        <v>0</v>
      </c>
      <c r="L5382" s="9">
        <f t="shared" si="423"/>
        <v>0</v>
      </c>
    </row>
    <row r="5383" spans="1:12" ht="15" x14ac:dyDescent="0.25">
      <c r="A5383" s="167">
        <f t="shared" si="421"/>
        <v>110.88000000001422</v>
      </c>
      <c r="B5383" s="325">
        <f t="shared" si="424"/>
        <v>0.46200000000005925</v>
      </c>
      <c r="C5383" s="167">
        <f t="shared" si="420"/>
        <v>216.83999999998935</v>
      </c>
      <c r="D5383" s="167">
        <f>IF('Lineær programmering opg 4'!$M$4=0,"-",(-A5383+'Lineær programmering opg 4'!$M$4)/'Lineær programmering opg 4'!$K$4*-1)</f>
        <v>258.23999999997159</v>
      </c>
      <c r="E5383" s="167">
        <f>IF('Lineær programmering opg 4'!$M$5=0,"-",(-A5383+'Lineær programmering opg 4'!$M$5)/'Lineær programmering opg 4'!$K$5*-1)</f>
        <v>216.83999999998935</v>
      </c>
      <c r="F5383" s="167" t="str">
        <f>IF('Lineær programmering opg 4'!$E$6=0,"-",(-A5383+'Lineær programmering opg 4'!$M$6)/'Lineær programmering opg 4'!$K$6*-1)</f>
        <v>-</v>
      </c>
      <c r="G5383" s="167" t="str">
        <f>IF('Lineær programmering opg 4'!$D$7=0,"-",((-A5383+'Lineær programmering opg 4'!$M$7)/'Lineær programmering opg 4'!$K$7)*-1)</f>
        <v>-</v>
      </c>
      <c r="H5383" s="167" t="str">
        <f>IF('Lineær programmering opg 4'!$C$8=0,"-",((-A5383+'Lineær programmering opg 4'!$M$8)/'Lineær programmering opg 4'!$K$8)*-1)</f>
        <v>-</v>
      </c>
      <c r="I5383" s="167" t="str">
        <f>IF('Lineær programmering opg 4'!$D$8=0,"-",'Lineær programmering opg 4'!$G$8)</f>
        <v>-</v>
      </c>
      <c r="J5383" s="295">
        <f>A5383*'Lineær programmering opg 4'!$C$11+Datatabel!C5383*'Lineær programmering opg 4'!$D$11</f>
        <v>43613.999999999825</v>
      </c>
      <c r="K5383" s="9">
        <f t="shared" si="422"/>
        <v>0</v>
      </c>
      <c r="L5383" s="9">
        <f t="shared" si="423"/>
        <v>0</v>
      </c>
    </row>
    <row r="5384" spans="1:12" ht="15" x14ac:dyDescent="0.25">
      <c r="A5384" s="167">
        <f t="shared" si="421"/>
        <v>110.85600000001422</v>
      </c>
      <c r="B5384" s="325">
        <f t="shared" si="424"/>
        <v>0.46190000000005926</v>
      </c>
      <c r="C5384" s="167">
        <f t="shared" si="420"/>
        <v>216.85799999998935</v>
      </c>
      <c r="D5384" s="167">
        <f>IF('Lineær programmering opg 4'!$M$4=0,"-",(-A5384+'Lineær programmering opg 4'!$M$4)/'Lineær programmering opg 4'!$K$4*-1)</f>
        <v>258.28799999997159</v>
      </c>
      <c r="E5384" s="167">
        <f>IF('Lineær programmering opg 4'!$M$5=0,"-",(-A5384+'Lineær programmering opg 4'!$M$5)/'Lineær programmering opg 4'!$K$5*-1)</f>
        <v>216.85799999998935</v>
      </c>
      <c r="F5384" s="167" t="str">
        <f>IF('Lineær programmering opg 4'!$E$6=0,"-",(-A5384+'Lineær programmering opg 4'!$M$6)/'Lineær programmering opg 4'!$K$6*-1)</f>
        <v>-</v>
      </c>
      <c r="G5384" s="167" t="str">
        <f>IF('Lineær programmering opg 4'!$D$7=0,"-",((-A5384+'Lineær programmering opg 4'!$M$7)/'Lineær programmering opg 4'!$K$7)*-1)</f>
        <v>-</v>
      </c>
      <c r="H5384" s="167" t="str">
        <f>IF('Lineær programmering opg 4'!$C$8=0,"-",((-A5384+'Lineær programmering opg 4'!$M$8)/'Lineær programmering opg 4'!$K$8)*-1)</f>
        <v>-</v>
      </c>
      <c r="I5384" s="167" t="str">
        <f>IF('Lineær programmering opg 4'!$D$8=0,"-",'Lineær programmering opg 4'!$G$8)</f>
        <v>-</v>
      </c>
      <c r="J5384" s="295">
        <f>A5384*'Lineær programmering opg 4'!$C$11+Datatabel!C5384*'Lineær programmering opg 4'!$D$11</f>
        <v>43614.299999999828</v>
      </c>
      <c r="K5384" s="9">
        <f t="shared" si="422"/>
        <v>0</v>
      </c>
      <c r="L5384" s="9">
        <f t="shared" si="423"/>
        <v>0</v>
      </c>
    </row>
    <row r="5385" spans="1:12" ht="15" x14ac:dyDescent="0.25">
      <c r="A5385" s="167">
        <f t="shared" si="421"/>
        <v>110.83200000001423</v>
      </c>
      <c r="B5385" s="325">
        <f t="shared" si="424"/>
        <v>0.46180000000005927</v>
      </c>
      <c r="C5385" s="167">
        <f t="shared" si="420"/>
        <v>216.87599999998935</v>
      </c>
      <c r="D5385" s="167">
        <f>IF('Lineær programmering opg 4'!$M$4=0,"-",(-A5385+'Lineær programmering opg 4'!$M$4)/'Lineær programmering opg 4'!$K$4*-1)</f>
        <v>258.33599999997153</v>
      </c>
      <c r="E5385" s="167">
        <f>IF('Lineær programmering opg 4'!$M$5=0,"-",(-A5385+'Lineær programmering opg 4'!$M$5)/'Lineær programmering opg 4'!$K$5*-1)</f>
        <v>216.87599999998935</v>
      </c>
      <c r="F5385" s="167" t="str">
        <f>IF('Lineær programmering opg 4'!$E$6=0,"-",(-A5385+'Lineær programmering opg 4'!$M$6)/'Lineær programmering opg 4'!$K$6*-1)</f>
        <v>-</v>
      </c>
      <c r="G5385" s="167" t="str">
        <f>IF('Lineær programmering opg 4'!$D$7=0,"-",((-A5385+'Lineær programmering opg 4'!$M$7)/'Lineær programmering opg 4'!$K$7)*-1)</f>
        <v>-</v>
      </c>
      <c r="H5385" s="167" t="str">
        <f>IF('Lineær programmering opg 4'!$C$8=0,"-",((-A5385+'Lineær programmering opg 4'!$M$8)/'Lineær programmering opg 4'!$K$8)*-1)</f>
        <v>-</v>
      </c>
      <c r="I5385" s="167" t="str">
        <f>IF('Lineær programmering opg 4'!$D$8=0,"-",'Lineær programmering opg 4'!$G$8)</f>
        <v>-</v>
      </c>
      <c r="J5385" s="295">
        <f>A5385*'Lineær programmering opg 4'!$C$11+Datatabel!C5385*'Lineær programmering opg 4'!$D$11</f>
        <v>43614.599999999824</v>
      </c>
      <c r="K5385" s="9">
        <f t="shared" si="422"/>
        <v>0</v>
      </c>
      <c r="L5385" s="9">
        <f t="shared" si="423"/>
        <v>0</v>
      </c>
    </row>
    <row r="5386" spans="1:12" ht="15" x14ac:dyDescent="0.25">
      <c r="A5386" s="167">
        <f t="shared" si="421"/>
        <v>110.80800000001423</v>
      </c>
      <c r="B5386" s="325">
        <f t="shared" si="424"/>
        <v>0.46170000000005929</v>
      </c>
      <c r="C5386" s="167">
        <f t="shared" si="420"/>
        <v>216.89399999998935</v>
      </c>
      <c r="D5386" s="167">
        <f>IF('Lineær programmering opg 4'!$M$4=0,"-",(-A5386+'Lineær programmering opg 4'!$M$4)/'Lineær programmering opg 4'!$K$4*-1)</f>
        <v>258.38399999997154</v>
      </c>
      <c r="E5386" s="167">
        <f>IF('Lineær programmering opg 4'!$M$5=0,"-",(-A5386+'Lineær programmering opg 4'!$M$5)/'Lineær programmering opg 4'!$K$5*-1)</f>
        <v>216.89399999998935</v>
      </c>
      <c r="F5386" s="167" t="str">
        <f>IF('Lineær programmering opg 4'!$E$6=0,"-",(-A5386+'Lineær programmering opg 4'!$M$6)/'Lineær programmering opg 4'!$K$6*-1)</f>
        <v>-</v>
      </c>
      <c r="G5386" s="167" t="str">
        <f>IF('Lineær programmering opg 4'!$D$7=0,"-",((-A5386+'Lineær programmering opg 4'!$M$7)/'Lineær programmering opg 4'!$K$7)*-1)</f>
        <v>-</v>
      </c>
      <c r="H5386" s="167" t="str">
        <f>IF('Lineær programmering opg 4'!$C$8=0,"-",((-A5386+'Lineær programmering opg 4'!$M$8)/'Lineær programmering opg 4'!$K$8)*-1)</f>
        <v>-</v>
      </c>
      <c r="I5386" s="167" t="str">
        <f>IF('Lineær programmering opg 4'!$D$8=0,"-",'Lineær programmering opg 4'!$G$8)</f>
        <v>-</v>
      </c>
      <c r="J5386" s="295">
        <f>A5386*'Lineær programmering opg 4'!$C$11+Datatabel!C5386*'Lineær programmering opg 4'!$D$11</f>
        <v>43614.899999999827</v>
      </c>
      <c r="K5386" s="9">
        <f t="shared" si="422"/>
        <v>0</v>
      </c>
      <c r="L5386" s="9">
        <f t="shared" si="423"/>
        <v>0</v>
      </c>
    </row>
    <row r="5387" spans="1:12" ht="15" x14ac:dyDescent="0.25">
      <c r="A5387" s="167">
        <f t="shared" si="421"/>
        <v>110.78400000001423</v>
      </c>
      <c r="B5387" s="325">
        <f t="shared" si="424"/>
        <v>0.4616000000000593</v>
      </c>
      <c r="C5387" s="167">
        <f t="shared" si="420"/>
        <v>216.91199999998935</v>
      </c>
      <c r="D5387" s="167">
        <f>IF('Lineær programmering opg 4'!$M$4=0,"-",(-A5387+'Lineær programmering opg 4'!$M$4)/'Lineær programmering opg 4'!$K$4*-1)</f>
        <v>258.43199999997154</v>
      </c>
      <c r="E5387" s="167">
        <f>IF('Lineær programmering opg 4'!$M$5=0,"-",(-A5387+'Lineær programmering opg 4'!$M$5)/'Lineær programmering opg 4'!$K$5*-1)</f>
        <v>216.91199999998935</v>
      </c>
      <c r="F5387" s="167" t="str">
        <f>IF('Lineær programmering opg 4'!$E$6=0,"-",(-A5387+'Lineær programmering opg 4'!$M$6)/'Lineær programmering opg 4'!$K$6*-1)</f>
        <v>-</v>
      </c>
      <c r="G5387" s="167" t="str">
        <f>IF('Lineær programmering opg 4'!$D$7=0,"-",((-A5387+'Lineær programmering opg 4'!$M$7)/'Lineær programmering opg 4'!$K$7)*-1)</f>
        <v>-</v>
      </c>
      <c r="H5387" s="167" t="str">
        <f>IF('Lineær programmering opg 4'!$C$8=0,"-",((-A5387+'Lineær programmering opg 4'!$M$8)/'Lineær programmering opg 4'!$K$8)*-1)</f>
        <v>-</v>
      </c>
      <c r="I5387" s="167" t="str">
        <f>IF('Lineær programmering opg 4'!$D$8=0,"-",'Lineær programmering opg 4'!$G$8)</f>
        <v>-</v>
      </c>
      <c r="J5387" s="295">
        <f>A5387*'Lineær programmering opg 4'!$C$11+Datatabel!C5387*'Lineær programmering opg 4'!$D$11</f>
        <v>43615.199999999822</v>
      </c>
      <c r="K5387" s="9">
        <f t="shared" si="422"/>
        <v>0</v>
      </c>
      <c r="L5387" s="9">
        <f t="shared" si="423"/>
        <v>0</v>
      </c>
    </row>
    <row r="5388" spans="1:12" ht="15" x14ac:dyDescent="0.25">
      <c r="A5388" s="167">
        <f t="shared" si="421"/>
        <v>110.76000000001423</v>
      </c>
      <c r="B5388" s="325">
        <f t="shared" si="424"/>
        <v>0.46150000000005931</v>
      </c>
      <c r="C5388" s="167">
        <f t="shared" si="420"/>
        <v>216.92999999998935</v>
      </c>
      <c r="D5388" s="167">
        <f>IF('Lineær programmering opg 4'!$M$4=0,"-",(-A5388+'Lineær programmering opg 4'!$M$4)/'Lineær programmering opg 4'!$K$4*-1)</f>
        <v>258.47999999997154</v>
      </c>
      <c r="E5388" s="167">
        <f>IF('Lineær programmering opg 4'!$M$5=0,"-",(-A5388+'Lineær programmering opg 4'!$M$5)/'Lineær programmering opg 4'!$K$5*-1)</f>
        <v>216.92999999998935</v>
      </c>
      <c r="F5388" s="167" t="str">
        <f>IF('Lineær programmering opg 4'!$E$6=0,"-",(-A5388+'Lineær programmering opg 4'!$M$6)/'Lineær programmering opg 4'!$K$6*-1)</f>
        <v>-</v>
      </c>
      <c r="G5388" s="167" t="str">
        <f>IF('Lineær programmering opg 4'!$D$7=0,"-",((-A5388+'Lineær programmering opg 4'!$M$7)/'Lineær programmering opg 4'!$K$7)*-1)</f>
        <v>-</v>
      </c>
      <c r="H5388" s="167" t="str">
        <f>IF('Lineær programmering opg 4'!$C$8=0,"-",((-A5388+'Lineær programmering opg 4'!$M$8)/'Lineær programmering opg 4'!$K$8)*-1)</f>
        <v>-</v>
      </c>
      <c r="I5388" s="167" t="str">
        <f>IF('Lineær programmering opg 4'!$D$8=0,"-",'Lineær programmering opg 4'!$G$8)</f>
        <v>-</v>
      </c>
      <c r="J5388" s="295">
        <f>A5388*'Lineær programmering opg 4'!$C$11+Datatabel!C5388*'Lineær programmering opg 4'!$D$11</f>
        <v>43615.499999999825</v>
      </c>
      <c r="K5388" s="9">
        <f t="shared" si="422"/>
        <v>0</v>
      </c>
      <c r="L5388" s="9">
        <f t="shared" si="423"/>
        <v>0</v>
      </c>
    </row>
    <row r="5389" spans="1:12" ht="15" x14ac:dyDescent="0.25">
      <c r="A5389" s="167">
        <f t="shared" si="421"/>
        <v>110.73600000001423</v>
      </c>
      <c r="B5389" s="325">
        <f t="shared" si="424"/>
        <v>0.46140000000005932</v>
      </c>
      <c r="C5389" s="167">
        <f t="shared" si="420"/>
        <v>216.94799999998935</v>
      </c>
      <c r="D5389" s="167">
        <f>IF('Lineær programmering opg 4'!$M$4=0,"-",(-A5389+'Lineær programmering opg 4'!$M$4)/'Lineær programmering opg 4'!$K$4*-1)</f>
        <v>258.52799999997154</v>
      </c>
      <c r="E5389" s="167">
        <f>IF('Lineær programmering opg 4'!$M$5=0,"-",(-A5389+'Lineær programmering opg 4'!$M$5)/'Lineær programmering opg 4'!$K$5*-1)</f>
        <v>216.94799999998935</v>
      </c>
      <c r="F5389" s="167" t="str">
        <f>IF('Lineær programmering opg 4'!$E$6=0,"-",(-A5389+'Lineær programmering opg 4'!$M$6)/'Lineær programmering opg 4'!$K$6*-1)</f>
        <v>-</v>
      </c>
      <c r="G5389" s="167" t="str">
        <f>IF('Lineær programmering opg 4'!$D$7=0,"-",((-A5389+'Lineær programmering opg 4'!$M$7)/'Lineær programmering opg 4'!$K$7)*-1)</f>
        <v>-</v>
      </c>
      <c r="H5389" s="167" t="str">
        <f>IF('Lineær programmering opg 4'!$C$8=0,"-",((-A5389+'Lineær programmering opg 4'!$M$8)/'Lineær programmering opg 4'!$K$8)*-1)</f>
        <v>-</v>
      </c>
      <c r="I5389" s="167" t="str">
        <f>IF('Lineær programmering opg 4'!$D$8=0,"-",'Lineær programmering opg 4'!$G$8)</f>
        <v>-</v>
      </c>
      <c r="J5389" s="295">
        <f>A5389*'Lineær programmering opg 4'!$C$11+Datatabel!C5389*'Lineær programmering opg 4'!$D$11</f>
        <v>43615.799999999828</v>
      </c>
      <c r="K5389" s="9">
        <f t="shared" si="422"/>
        <v>0</v>
      </c>
      <c r="L5389" s="9">
        <f t="shared" si="423"/>
        <v>0</v>
      </c>
    </row>
    <row r="5390" spans="1:12" ht="15" x14ac:dyDescent="0.25">
      <c r="A5390" s="167">
        <f t="shared" si="421"/>
        <v>110.71200000001424</v>
      </c>
      <c r="B5390" s="325">
        <f t="shared" si="424"/>
        <v>0.46130000000005933</v>
      </c>
      <c r="C5390" s="167">
        <f t="shared" si="420"/>
        <v>216.96599999998932</v>
      </c>
      <c r="D5390" s="167">
        <f>IF('Lineær programmering opg 4'!$M$4=0,"-",(-A5390+'Lineær programmering opg 4'!$M$4)/'Lineær programmering opg 4'!$K$4*-1)</f>
        <v>258.57599999997149</v>
      </c>
      <c r="E5390" s="167">
        <f>IF('Lineær programmering opg 4'!$M$5=0,"-",(-A5390+'Lineær programmering opg 4'!$M$5)/'Lineær programmering opg 4'!$K$5*-1)</f>
        <v>216.96599999998932</v>
      </c>
      <c r="F5390" s="167" t="str">
        <f>IF('Lineær programmering opg 4'!$E$6=0,"-",(-A5390+'Lineær programmering opg 4'!$M$6)/'Lineær programmering opg 4'!$K$6*-1)</f>
        <v>-</v>
      </c>
      <c r="G5390" s="167" t="str">
        <f>IF('Lineær programmering opg 4'!$D$7=0,"-",((-A5390+'Lineær programmering opg 4'!$M$7)/'Lineær programmering opg 4'!$K$7)*-1)</f>
        <v>-</v>
      </c>
      <c r="H5390" s="167" t="str">
        <f>IF('Lineær programmering opg 4'!$C$8=0,"-",((-A5390+'Lineær programmering opg 4'!$M$8)/'Lineær programmering opg 4'!$K$8)*-1)</f>
        <v>-</v>
      </c>
      <c r="I5390" s="167" t="str">
        <f>IF('Lineær programmering opg 4'!$D$8=0,"-",'Lineær programmering opg 4'!$G$8)</f>
        <v>-</v>
      </c>
      <c r="J5390" s="295">
        <f>A5390*'Lineær programmering opg 4'!$C$11+Datatabel!C5390*'Lineær programmering opg 4'!$D$11</f>
        <v>43616.099999999824</v>
      </c>
      <c r="K5390" s="9">
        <f t="shared" si="422"/>
        <v>0</v>
      </c>
      <c r="L5390" s="9">
        <f t="shared" si="423"/>
        <v>0</v>
      </c>
    </row>
    <row r="5391" spans="1:12" ht="15" x14ac:dyDescent="0.25">
      <c r="A5391" s="167">
        <f t="shared" si="421"/>
        <v>110.68800000001424</v>
      </c>
      <c r="B5391" s="325">
        <f t="shared" si="424"/>
        <v>0.46120000000005934</v>
      </c>
      <c r="C5391" s="167">
        <f t="shared" si="420"/>
        <v>216.98399999998932</v>
      </c>
      <c r="D5391" s="167">
        <f>IF('Lineær programmering opg 4'!$M$4=0,"-",(-A5391+'Lineær programmering opg 4'!$M$4)/'Lineær programmering opg 4'!$K$4*-1)</f>
        <v>258.62399999997149</v>
      </c>
      <c r="E5391" s="167">
        <f>IF('Lineær programmering opg 4'!$M$5=0,"-",(-A5391+'Lineær programmering opg 4'!$M$5)/'Lineær programmering opg 4'!$K$5*-1)</f>
        <v>216.98399999998932</v>
      </c>
      <c r="F5391" s="167" t="str">
        <f>IF('Lineær programmering opg 4'!$E$6=0,"-",(-A5391+'Lineær programmering opg 4'!$M$6)/'Lineær programmering opg 4'!$K$6*-1)</f>
        <v>-</v>
      </c>
      <c r="G5391" s="167" t="str">
        <f>IF('Lineær programmering opg 4'!$D$7=0,"-",((-A5391+'Lineær programmering opg 4'!$M$7)/'Lineær programmering opg 4'!$K$7)*-1)</f>
        <v>-</v>
      </c>
      <c r="H5391" s="167" t="str">
        <f>IF('Lineær programmering opg 4'!$C$8=0,"-",((-A5391+'Lineær programmering opg 4'!$M$8)/'Lineær programmering opg 4'!$K$8)*-1)</f>
        <v>-</v>
      </c>
      <c r="I5391" s="167" t="str">
        <f>IF('Lineær programmering opg 4'!$D$8=0,"-",'Lineær programmering opg 4'!$G$8)</f>
        <v>-</v>
      </c>
      <c r="J5391" s="295">
        <f>A5391*'Lineær programmering opg 4'!$C$11+Datatabel!C5391*'Lineær programmering opg 4'!$D$11</f>
        <v>43616.39999999982</v>
      </c>
      <c r="K5391" s="9">
        <f t="shared" si="422"/>
        <v>0</v>
      </c>
      <c r="L5391" s="9">
        <f t="shared" si="423"/>
        <v>0</v>
      </c>
    </row>
    <row r="5392" spans="1:12" ht="15" x14ac:dyDescent="0.25">
      <c r="A5392" s="167">
        <f t="shared" si="421"/>
        <v>110.66400000001424</v>
      </c>
      <c r="B5392" s="325">
        <f t="shared" si="424"/>
        <v>0.46110000000005935</v>
      </c>
      <c r="C5392" s="167">
        <f t="shared" si="420"/>
        <v>217.00199999998932</v>
      </c>
      <c r="D5392" s="167">
        <f>IF('Lineær programmering opg 4'!$M$4=0,"-",(-A5392+'Lineær programmering opg 4'!$M$4)/'Lineær programmering opg 4'!$K$4*-1)</f>
        <v>258.67199999997149</v>
      </c>
      <c r="E5392" s="167">
        <f>IF('Lineær programmering opg 4'!$M$5=0,"-",(-A5392+'Lineær programmering opg 4'!$M$5)/'Lineær programmering opg 4'!$K$5*-1)</f>
        <v>217.00199999998932</v>
      </c>
      <c r="F5392" s="167" t="str">
        <f>IF('Lineær programmering opg 4'!$E$6=0,"-",(-A5392+'Lineær programmering opg 4'!$M$6)/'Lineær programmering opg 4'!$K$6*-1)</f>
        <v>-</v>
      </c>
      <c r="G5392" s="167" t="str">
        <f>IF('Lineær programmering opg 4'!$D$7=0,"-",((-A5392+'Lineær programmering opg 4'!$M$7)/'Lineær programmering opg 4'!$K$7)*-1)</f>
        <v>-</v>
      </c>
      <c r="H5392" s="167" t="str">
        <f>IF('Lineær programmering opg 4'!$C$8=0,"-",((-A5392+'Lineær programmering opg 4'!$M$8)/'Lineær programmering opg 4'!$K$8)*-1)</f>
        <v>-</v>
      </c>
      <c r="I5392" s="167" t="str">
        <f>IF('Lineær programmering opg 4'!$D$8=0,"-",'Lineær programmering opg 4'!$G$8)</f>
        <v>-</v>
      </c>
      <c r="J5392" s="295">
        <f>A5392*'Lineær programmering opg 4'!$C$11+Datatabel!C5392*'Lineær programmering opg 4'!$D$11</f>
        <v>43616.699999999822</v>
      </c>
      <c r="K5392" s="9">
        <f t="shared" si="422"/>
        <v>0</v>
      </c>
      <c r="L5392" s="9">
        <f t="shared" si="423"/>
        <v>0</v>
      </c>
    </row>
    <row r="5393" spans="1:12" ht="15" x14ac:dyDescent="0.25">
      <c r="A5393" s="167">
        <f t="shared" si="421"/>
        <v>110.64000000001425</v>
      </c>
      <c r="B5393" s="325">
        <f t="shared" si="424"/>
        <v>0.46100000000005936</v>
      </c>
      <c r="C5393" s="167">
        <f t="shared" si="420"/>
        <v>217.01999999998932</v>
      </c>
      <c r="D5393" s="167">
        <f>IF('Lineær programmering opg 4'!$M$4=0,"-",(-A5393+'Lineær programmering opg 4'!$M$4)/'Lineær programmering opg 4'!$K$4*-1)</f>
        <v>258.71999999997149</v>
      </c>
      <c r="E5393" s="167">
        <f>IF('Lineær programmering opg 4'!$M$5=0,"-",(-A5393+'Lineær programmering opg 4'!$M$5)/'Lineær programmering opg 4'!$K$5*-1)</f>
        <v>217.01999999998932</v>
      </c>
      <c r="F5393" s="167" t="str">
        <f>IF('Lineær programmering opg 4'!$E$6=0,"-",(-A5393+'Lineær programmering opg 4'!$M$6)/'Lineær programmering opg 4'!$K$6*-1)</f>
        <v>-</v>
      </c>
      <c r="G5393" s="167" t="str">
        <f>IF('Lineær programmering opg 4'!$D$7=0,"-",((-A5393+'Lineær programmering opg 4'!$M$7)/'Lineær programmering opg 4'!$K$7)*-1)</f>
        <v>-</v>
      </c>
      <c r="H5393" s="167" t="str">
        <f>IF('Lineær programmering opg 4'!$C$8=0,"-",((-A5393+'Lineær programmering opg 4'!$M$8)/'Lineær programmering opg 4'!$K$8)*-1)</f>
        <v>-</v>
      </c>
      <c r="I5393" s="167" t="str">
        <f>IF('Lineær programmering opg 4'!$D$8=0,"-",'Lineær programmering opg 4'!$G$8)</f>
        <v>-</v>
      </c>
      <c r="J5393" s="295">
        <f>A5393*'Lineær programmering opg 4'!$C$11+Datatabel!C5393*'Lineær programmering opg 4'!$D$11</f>
        <v>43616.999999999825</v>
      </c>
      <c r="K5393" s="9">
        <f t="shared" si="422"/>
        <v>0</v>
      </c>
      <c r="L5393" s="9">
        <f t="shared" si="423"/>
        <v>0</v>
      </c>
    </row>
    <row r="5394" spans="1:12" ht="15" x14ac:dyDescent="0.25">
      <c r="A5394" s="167">
        <f t="shared" si="421"/>
        <v>110.61600000001425</v>
      </c>
      <c r="B5394" s="325">
        <f t="shared" si="424"/>
        <v>0.46090000000005937</v>
      </c>
      <c r="C5394" s="167">
        <f t="shared" si="420"/>
        <v>217.03799999998932</v>
      </c>
      <c r="D5394" s="167">
        <f>IF('Lineær programmering opg 4'!$M$4=0,"-",(-A5394+'Lineær programmering opg 4'!$M$4)/'Lineær programmering opg 4'!$K$4*-1)</f>
        <v>258.76799999997149</v>
      </c>
      <c r="E5394" s="167">
        <f>IF('Lineær programmering opg 4'!$M$5=0,"-",(-A5394+'Lineær programmering opg 4'!$M$5)/'Lineær programmering opg 4'!$K$5*-1)</f>
        <v>217.03799999998932</v>
      </c>
      <c r="F5394" s="167" t="str">
        <f>IF('Lineær programmering opg 4'!$E$6=0,"-",(-A5394+'Lineær programmering opg 4'!$M$6)/'Lineær programmering opg 4'!$K$6*-1)</f>
        <v>-</v>
      </c>
      <c r="G5394" s="167" t="str">
        <f>IF('Lineær programmering opg 4'!$D$7=0,"-",((-A5394+'Lineær programmering opg 4'!$M$7)/'Lineær programmering opg 4'!$K$7)*-1)</f>
        <v>-</v>
      </c>
      <c r="H5394" s="167" t="str">
        <f>IF('Lineær programmering opg 4'!$C$8=0,"-",((-A5394+'Lineær programmering opg 4'!$M$8)/'Lineær programmering opg 4'!$K$8)*-1)</f>
        <v>-</v>
      </c>
      <c r="I5394" s="167" t="str">
        <f>IF('Lineær programmering opg 4'!$D$8=0,"-",'Lineær programmering opg 4'!$G$8)</f>
        <v>-</v>
      </c>
      <c r="J5394" s="295">
        <f>A5394*'Lineær programmering opg 4'!$C$11+Datatabel!C5394*'Lineær programmering opg 4'!$D$11</f>
        <v>43617.299999999828</v>
      </c>
      <c r="K5394" s="9">
        <f t="shared" si="422"/>
        <v>0</v>
      </c>
      <c r="L5394" s="9">
        <f t="shared" si="423"/>
        <v>0</v>
      </c>
    </row>
    <row r="5395" spans="1:12" ht="15" x14ac:dyDescent="0.25">
      <c r="A5395" s="167">
        <f t="shared" si="421"/>
        <v>110.59200000001425</v>
      </c>
      <c r="B5395" s="325">
        <f t="shared" si="424"/>
        <v>0.46080000000005938</v>
      </c>
      <c r="C5395" s="167">
        <f t="shared" si="420"/>
        <v>217.05599999998933</v>
      </c>
      <c r="D5395" s="167">
        <f>IF('Lineær programmering opg 4'!$M$4=0,"-",(-A5395+'Lineær programmering opg 4'!$M$4)/'Lineær programmering opg 4'!$K$4*-1)</f>
        <v>258.8159999999715</v>
      </c>
      <c r="E5395" s="167">
        <f>IF('Lineær programmering opg 4'!$M$5=0,"-",(-A5395+'Lineær programmering opg 4'!$M$5)/'Lineær programmering opg 4'!$K$5*-1)</f>
        <v>217.05599999998933</v>
      </c>
      <c r="F5395" s="167" t="str">
        <f>IF('Lineær programmering opg 4'!$E$6=0,"-",(-A5395+'Lineær programmering opg 4'!$M$6)/'Lineær programmering opg 4'!$K$6*-1)</f>
        <v>-</v>
      </c>
      <c r="G5395" s="167" t="str">
        <f>IF('Lineær programmering opg 4'!$D$7=0,"-",((-A5395+'Lineær programmering opg 4'!$M$7)/'Lineær programmering opg 4'!$K$7)*-1)</f>
        <v>-</v>
      </c>
      <c r="H5395" s="167" t="str">
        <f>IF('Lineær programmering opg 4'!$C$8=0,"-",((-A5395+'Lineær programmering opg 4'!$M$8)/'Lineær programmering opg 4'!$K$8)*-1)</f>
        <v>-</v>
      </c>
      <c r="I5395" s="167" t="str">
        <f>IF('Lineær programmering opg 4'!$D$8=0,"-",'Lineær programmering opg 4'!$G$8)</f>
        <v>-</v>
      </c>
      <c r="J5395" s="295">
        <f>A5395*'Lineær programmering opg 4'!$C$11+Datatabel!C5395*'Lineær programmering opg 4'!$D$11</f>
        <v>43617.599999999824</v>
      </c>
      <c r="K5395" s="9">
        <f t="shared" si="422"/>
        <v>0</v>
      </c>
      <c r="L5395" s="9">
        <f t="shared" si="423"/>
        <v>0</v>
      </c>
    </row>
    <row r="5396" spans="1:12" ht="15" x14ac:dyDescent="0.25">
      <c r="A5396" s="167">
        <f t="shared" si="421"/>
        <v>110.56800000001425</v>
      </c>
      <c r="B5396" s="325">
        <f t="shared" si="424"/>
        <v>0.4607000000000594</v>
      </c>
      <c r="C5396" s="167">
        <f t="shared" si="420"/>
        <v>217.07399999998933</v>
      </c>
      <c r="D5396" s="167">
        <f>IF('Lineær programmering opg 4'!$M$4=0,"-",(-A5396+'Lineær programmering opg 4'!$M$4)/'Lineær programmering opg 4'!$K$4*-1)</f>
        <v>258.8639999999715</v>
      </c>
      <c r="E5396" s="167">
        <f>IF('Lineær programmering opg 4'!$M$5=0,"-",(-A5396+'Lineær programmering opg 4'!$M$5)/'Lineær programmering opg 4'!$K$5*-1)</f>
        <v>217.07399999998933</v>
      </c>
      <c r="F5396" s="167" t="str">
        <f>IF('Lineær programmering opg 4'!$E$6=0,"-",(-A5396+'Lineær programmering opg 4'!$M$6)/'Lineær programmering opg 4'!$K$6*-1)</f>
        <v>-</v>
      </c>
      <c r="G5396" s="167" t="str">
        <f>IF('Lineær programmering opg 4'!$D$7=0,"-",((-A5396+'Lineær programmering opg 4'!$M$7)/'Lineær programmering opg 4'!$K$7)*-1)</f>
        <v>-</v>
      </c>
      <c r="H5396" s="167" t="str">
        <f>IF('Lineær programmering opg 4'!$C$8=0,"-",((-A5396+'Lineær programmering opg 4'!$M$8)/'Lineær programmering opg 4'!$K$8)*-1)</f>
        <v>-</v>
      </c>
      <c r="I5396" s="167" t="str">
        <f>IF('Lineær programmering opg 4'!$D$8=0,"-",'Lineær programmering opg 4'!$G$8)</f>
        <v>-</v>
      </c>
      <c r="J5396" s="295">
        <f>A5396*'Lineær programmering opg 4'!$C$11+Datatabel!C5396*'Lineær programmering opg 4'!$D$11</f>
        <v>43617.89999999982</v>
      </c>
      <c r="K5396" s="9">
        <f t="shared" si="422"/>
        <v>0</v>
      </c>
      <c r="L5396" s="9">
        <f t="shared" si="423"/>
        <v>0</v>
      </c>
    </row>
    <row r="5397" spans="1:12" ht="15" x14ac:dyDescent="0.25">
      <c r="A5397" s="167">
        <f t="shared" si="421"/>
        <v>110.54400000001425</v>
      </c>
      <c r="B5397" s="325">
        <f t="shared" si="424"/>
        <v>0.46060000000005941</v>
      </c>
      <c r="C5397" s="167">
        <f t="shared" si="420"/>
        <v>217.09199999998933</v>
      </c>
      <c r="D5397" s="167">
        <f>IF('Lineær programmering opg 4'!$M$4=0,"-",(-A5397+'Lineær programmering opg 4'!$M$4)/'Lineær programmering opg 4'!$K$4*-1)</f>
        <v>258.9119999999715</v>
      </c>
      <c r="E5397" s="167">
        <f>IF('Lineær programmering opg 4'!$M$5=0,"-",(-A5397+'Lineær programmering opg 4'!$M$5)/'Lineær programmering opg 4'!$K$5*-1)</f>
        <v>217.09199999998933</v>
      </c>
      <c r="F5397" s="167" t="str">
        <f>IF('Lineær programmering opg 4'!$E$6=0,"-",(-A5397+'Lineær programmering opg 4'!$M$6)/'Lineær programmering opg 4'!$K$6*-1)</f>
        <v>-</v>
      </c>
      <c r="G5397" s="167" t="str">
        <f>IF('Lineær programmering opg 4'!$D$7=0,"-",((-A5397+'Lineær programmering opg 4'!$M$7)/'Lineær programmering opg 4'!$K$7)*-1)</f>
        <v>-</v>
      </c>
      <c r="H5397" s="167" t="str">
        <f>IF('Lineær programmering opg 4'!$C$8=0,"-",((-A5397+'Lineær programmering opg 4'!$M$8)/'Lineær programmering opg 4'!$K$8)*-1)</f>
        <v>-</v>
      </c>
      <c r="I5397" s="167" t="str">
        <f>IF('Lineær programmering opg 4'!$D$8=0,"-",'Lineær programmering opg 4'!$G$8)</f>
        <v>-</v>
      </c>
      <c r="J5397" s="295">
        <f>A5397*'Lineær programmering opg 4'!$C$11+Datatabel!C5397*'Lineær programmering opg 4'!$D$11</f>
        <v>43618.199999999822</v>
      </c>
      <c r="K5397" s="9">
        <f t="shared" si="422"/>
        <v>0</v>
      </c>
      <c r="L5397" s="9">
        <f t="shared" si="423"/>
        <v>0</v>
      </c>
    </row>
    <row r="5398" spans="1:12" ht="15" x14ac:dyDescent="0.25">
      <c r="A5398" s="167">
        <f t="shared" si="421"/>
        <v>110.52000000001426</v>
      </c>
      <c r="B5398" s="325">
        <f t="shared" si="424"/>
        <v>0.46050000000005942</v>
      </c>
      <c r="C5398" s="167">
        <f t="shared" si="420"/>
        <v>217.10999999998933</v>
      </c>
      <c r="D5398" s="167">
        <f>IF('Lineær programmering opg 4'!$M$4=0,"-",(-A5398+'Lineær programmering opg 4'!$M$4)/'Lineær programmering opg 4'!$K$4*-1)</f>
        <v>258.9599999999715</v>
      </c>
      <c r="E5398" s="167">
        <f>IF('Lineær programmering opg 4'!$M$5=0,"-",(-A5398+'Lineær programmering opg 4'!$M$5)/'Lineær programmering opg 4'!$K$5*-1)</f>
        <v>217.10999999998933</v>
      </c>
      <c r="F5398" s="167" t="str">
        <f>IF('Lineær programmering opg 4'!$E$6=0,"-",(-A5398+'Lineær programmering opg 4'!$M$6)/'Lineær programmering opg 4'!$K$6*-1)</f>
        <v>-</v>
      </c>
      <c r="G5398" s="167" t="str">
        <f>IF('Lineær programmering opg 4'!$D$7=0,"-",((-A5398+'Lineær programmering opg 4'!$M$7)/'Lineær programmering opg 4'!$K$7)*-1)</f>
        <v>-</v>
      </c>
      <c r="H5398" s="167" t="str">
        <f>IF('Lineær programmering opg 4'!$C$8=0,"-",((-A5398+'Lineær programmering opg 4'!$M$8)/'Lineær programmering opg 4'!$K$8)*-1)</f>
        <v>-</v>
      </c>
      <c r="I5398" s="167" t="str">
        <f>IF('Lineær programmering opg 4'!$D$8=0,"-",'Lineær programmering opg 4'!$G$8)</f>
        <v>-</v>
      </c>
      <c r="J5398" s="295">
        <f>A5398*'Lineær programmering opg 4'!$C$11+Datatabel!C5398*'Lineær programmering opg 4'!$D$11</f>
        <v>43618.499999999825</v>
      </c>
      <c r="K5398" s="9">
        <f t="shared" si="422"/>
        <v>0</v>
      </c>
      <c r="L5398" s="9">
        <f t="shared" si="423"/>
        <v>0</v>
      </c>
    </row>
    <row r="5399" spans="1:12" ht="15" x14ac:dyDescent="0.25">
      <c r="A5399" s="167">
        <f t="shared" si="421"/>
        <v>110.49600000001426</v>
      </c>
      <c r="B5399" s="325">
        <f t="shared" si="424"/>
        <v>0.46040000000005943</v>
      </c>
      <c r="C5399" s="167">
        <f t="shared" si="420"/>
        <v>217.12799999998933</v>
      </c>
      <c r="D5399" s="167">
        <f>IF('Lineær programmering opg 4'!$M$4=0,"-",(-A5399+'Lineær programmering opg 4'!$M$4)/'Lineær programmering opg 4'!$K$4*-1)</f>
        <v>259.0079999999715</v>
      </c>
      <c r="E5399" s="167">
        <f>IF('Lineær programmering opg 4'!$M$5=0,"-",(-A5399+'Lineær programmering opg 4'!$M$5)/'Lineær programmering opg 4'!$K$5*-1)</f>
        <v>217.12799999998933</v>
      </c>
      <c r="F5399" s="167" t="str">
        <f>IF('Lineær programmering opg 4'!$E$6=0,"-",(-A5399+'Lineær programmering opg 4'!$M$6)/'Lineær programmering opg 4'!$K$6*-1)</f>
        <v>-</v>
      </c>
      <c r="G5399" s="167" t="str">
        <f>IF('Lineær programmering opg 4'!$D$7=0,"-",((-A5399+'Lineær programmering opg 4'!$M$7)/'Lineær programmering opg 4'!$K$7)*-1)</f>
        <v>-</v>
      </c>
      <c r="H5399" s="167" t="str">
        <f>IF('Lineær programmering opg 4'!$C$8=0,"-",((-A5399+'Lineær programmering opg 4'!$M$8)/'Lineær programmering opg 4'!$K$8)*-1)</f>
        <v>-</v>
      </c>
      <c r="I5399" s="167" t="str">
        <f>IF('Lineær programmering opg 4'!$D$8=0,"-",'Lineær programmering opg 4'!$G$8)</f>
        <v>-</v>
      </c>
      <c r="J5399" s="295">
        <f>A5399*'Lineær programmering opg 4'!$C$11+Datatabel!C5399*'Lineær programmering opg 4'!$D$11</f>
        <v>43618.799999999828</v>
      </c>
      <c r="K5399" s="9">
        <f t="shared" si="422"/>
        <v>0</v>
      </c>
      <c r="L5399" s="9">
        <f t="shared" si="423"/>
        <v>0</v>
      </c>
    </row>
    <row r="5400" spans="1:12" ht="15" x14ac:dyDescent="0.25">
      <c r="A5400" s="167">
        <f t="shared" si="421"/>
        <v>110.47200000001426</v>
      </c>
      <c r="B5400" s="325">
        <f t="shared" si="424"/>
        <v>0.46030000000005944</v>
      </c>
      <c r="C5400" s="167">
        <f t="shared" si="420"/>
        <v>217.14599999998933</v>
      </c>
      <c r="D5400" s="167">
        <f>IF('Lineær programmering opg 4'!$M$4=0,"-",(-A5400+'Lineær programmering opg 4'!$M$4)/'Lineær programmering opg 4'!$K$4*-1)</f>
        <v>259.0559999999715</v>
      </c>
      <c r="E5400" s="167">
        <f>IF('Lineær programmering opg 4'!$M$5=0,"-",(-A5400+'Lineær programmering opg 4'!$M$5)/'Lineær programmering opg 4'!$K$5*-1)</f>
        <v>217.14599999998933</v>
      </c>
      <c r="F5400" s="167" t="str">
        <f>IF('Lineær programmering opg 4'!$E$6=0,"-",(-A5400+'Lineær programmering opg 4'!$M$6)/'Lineær programmering opg 4'!$K$6*-1)</f>
        <v>-</v>
      </c>
      <c r="G5400" s="167" t="str">
        <f>IF('Lineær programmering opg 4'!$D$7=0,"-",((-A5400+'Lineær programmering opg 4'!$M$7)/'Lineær programmering opg 4'!$K$7)*-1)</f>
        <v>-</v>
      </c>
      <c r="H5400" s="167" t="str">
        <f>IF('Lineær programmering opg 4'!$C$8=0,"-",((-A5400+'Lineær programmering opg 4'!$M$8)/'Lineær programmering opg 4'!$K$8)*-1)</f>
        <v>-</v>
      </c>
      <c r="I5400" s="167" t="str">
        <f>IF('Lineær programmering opg 4'!$D$8=0,"-",'Lineær programmering opg 4'!$G$8)</f>
        <v>-</v>
      </c>
      <c r="J5400" s="295">
        <f>A5400*'Lineær programmering opg 4'!$C$11+Datatabel!C5400*'Lineær programmering opg 4'!$D$11</f>
        <v>43619.099999999831</v>
      </c>
      <c r="K5400" s="9">
        <f t="shared" si="422"/>
        <v>0</v>
      </c>
      <c r="L5400" s="9">
        <f t="shared" si="423"/>
        <v>0</v>
      </c>
    </row>
    <row r="5401" spans="1:12" ht="15" x14ac:dyDescent="0.25">
      <c r="A5401" s="167">
        <f t="shared" si="421"/>
        <v>110.44800000001428</v>
      </c>
      <c r="B5401" s="325">
        <f t="shared" si="424"/>
        <v>0.46020000000005945</v>
      </c>
      <c r="C5401" s="167">
        <f t="shared" si="420"/>
        <v>217.16399999998927</v>
      </c>
      <c r="D5401" s="167">
        <f>IF('Lineær programmering opg 4'!$M$4=0,"-",(-A5401+'Lineær programmering opg 4'!$M$4)/'Lineær programmering opg 4'!$K$4*-1)</f>
        <v>259.10399999997145</v>
      </c>
      <c r="E5401" s="167">
        <f>IF('Lineær programmering opg 4'!$M$5=0,"-",(-A5401+'Lineær programmering opg 4'!$M$5)/'Lineær programmering opg 4'!$K$5*-1)</f>
        <v>217.16399999998927</v>
      </c>
      <c r="F5401" s="167" t="str">
        <f>IF('Lineær programmering opg 4'!$E$6=0,"-",(-A5401+'Lineær programmering opg 4'!$M$6)/'Lineær programmering opg 4'!$K$6*-1)</f>
        <v>-</v>
      </c>
      <c r="G5401" s="167" t="str">
        <f>IF('Lineær programmering opg 4'!$D$7=0,"-",((-A5401+'Lineær programmering opg 4'!$M$7)/'Lineær programmering opg 4'!$K$7)*-1)</f>
        <v>-</v>
      </c>
      <c r="H5401" s="167" t="str">
        <f>IF('Lineær programmering opg 4'!$C$8=0,"-",((-A5401+'Lineær programmering opg 4'!$M$8)/'Lineær programmering opg 4'!$K$8)*-1)</f>
        <v>-</v>
      </c>
      <c r="I5401" s="167" t="str">
        <f>IF('Lineær programmering opg 4'!$D$8=0,"-",'Lineær programmering opg 4'!$G$8)</f>
        <v>-</v>
      </c>
      <c r="J5401" s="295">
        <f>A5401*'Lineær programmering opg 4'!$C$11+Datatabel!C5401*'Lineær programmering opg 4'!$D$11</f>
        <v>43619.39999999982</v>
      </c>
      <c r="K5401" s="9">
        <f t="shared" si="422"/>
        <v>0</v>
      </c>
      <c r="L5401" s="9">
        <f t="shared" si="423"/>
        <v>0</v>
      </c>
    </row>
    <row r="5402" spans="1:12" ht="15" x14ac:dyDescent="0.25">
      <c r="A5402" s="167">
        <f t="shared" si="421"/>
        <v>110.42400000001427</v>
      </c>
      <c r="B5402" s="325">
        <f t="shared" si="424"/>
        <v>0.46010000000005946</v>
      </c>
      <c r="C5402" s="167">
        <f t="shared" si="420"/>
        <v>217.18199999998927</v>
      </c>
      <c r="D5402" s="167">
        <f>IF('Lineær programmering opg 4'!$M$4=0,"-",(-A5402+'Lineær programmering opg 4'!$M$4)/'Lineær programmering opg 4'!$K$4*-1)</f>
        <v>259.15199999997145</v>
      </c>
      <c r="E5402" s="167">
        <f>IF('Lineær programmering opg 4'!$M$5=0,"-",(-A5402+'Lineær programmering opg 4'!$M$5)/'Lineær programmering opg 4'!$K$5*-1)</f>
        <v>217.18199999998927</v>
      </c>
      <c r="F5402" s="167" t="str">
        <f>IF('Lineær programmering opg 4'!$E$6=0,"-",(-A5402+'Lineær programmering opg 4'!$M$6)/'Lineær programmering opg 4'!$K$6*-1)</f>
        <v>-</v>
      </c>
      <c r="G5402" s="167" t="str">
        <f>IF('Lineær programmering opg 4'!$D$7=0,"-",((-A5402+'Lineær programmering opg 4'!$M$7)/'Lineær programmering opg 4'!$K$7)*-1)</f>
        <v>-</v>
      </c>
      <c r="H5402" s="167" t="str">
        <f>IF('Lineær programmering opg 4'!$C$8=0,"-",((-A5402+'Lineær programmering opg 4'!$M$8)/'Lineær programmering opg 4'!$K$8)*-1)</f>
        <v>-</v>
      </c>
      <c r="I5402" s="167" t="str">
        <f>IF('Lineær programmering opg 4'!$D$8=0,"-",'Lineær programmering opg 4'!$G$8)</f>
        <v>-</v>
      </c>
      <c r="J5402" s="295">
        <f>A5402*'Lineær programmering opg 4'!$C$11+Datatabel!C5402*'Lineær programmering opg 4'!$D$11</f>
        <v>43619.699999999822</v>
      </c>
      <c r="K5402" s="9">
        <f t="shared" si="422"/>
        <v>0</v>
      </c>
      <c r="L5402" s="9">
        <f t="shared" si="423"/>
        <v>0</v>
      </c>
    </row>
    <row r="5403" spans="1:12" ht="15" x14ac:dyDescent="0.25">
      <c r="A5403" s="167">
        <f t="shared" si="421"/>
        <v>110.40000000001427</v>
      </c>
      <c r="B5403" s="325">
        <f t="shared" si="424"/>
        <v>0.46000000000005947</v>
      </c>
      <c r="C5403" s="167">
        <f t="shared" si="420"/>
        <v>217.19999999998927</v>
      </c>
      <c r="D5403" s="167">
        <f>IF('Lineær programmering opg 4'!$M$4=0,"-",(-A5403+'Lineær programmering opg 4'!$M$4)/'Lineær programmering opg 4'!$K$4*-1)</f>
        <v>259.19999999997145</v>
      </c>
      <c r="E5403" s="167">
        <f>IF('Lineær programmering opg 4'!$M$5=0,"-",(-A5403+'Lineær programmering opg 4'!$M$5)/'Lineær programmering opg 4'!$K$5*-1)</f>
        <v>217.19999999998927</v>
      </c>
      <c r="F5403" s="167" t="str">
        <f>IF('Lineær programmering opg 4'!$E$6=0,"-",(-A5403+'Lineær programmering opg 4'!$M$6)/'Lineær programmering opg 4'!$K$6*-1)</f>
        <v>-</v>
      </c>
      <c r="G5403" s="167" t="str">
        <f>IF('Lineær programmering opg 4'!$D$7=0,"-",((-A5403+'Lineær programmering opg 4'!$M$7)/'Lineær programmering opg 4'!$K$7)*-1)</f>
        <v>-</v>
      </c>
      <c r="H5403" s="167" t="str">
        <f>IF('Lineær programmering opg 4'!$C$8=0,"-",((-A5403+'Lineær programmering opg 4'!$M$8)/'Lineær programmering opg 4'!$K$8)*-1)</f>
        <v>-</v>
      </c>
      <c r="I5403" s="167" t="str">
        <f>IF('Lineær programmering opg 4'!$D$8=0,"-",'Lineær programmering opg 4'!$G$8)</f>
        <v>-</v>
      </c>
      <c r="J5403" s="295">
        <f>A5403*'Lineær programmering opg 4'!$C$11+Datatabel!C5403*'Lineær programmering opg 4'!$D$11</f>
        <v>43619.999999999818</v>
      </c>
      <c r="K5403" s="9">
        <f t="shared" si="422"/>
        <v>0</v>
      </c>
      <c r="L5403" s="9">
        <f t="shared" si="423"/>
        <v>0</v>
      </c>
    </row>
    <row r="5404" spans="1:12" ht="15" x14ac:dyDescent="0.25">
      <c r="A5404" s="167">
        <f t="shared" si="421"/>
        <v>110.37600000001427</v>
      </c>
      <c r="B5404" s="325">
        <f t="shared" si="424"/>
        <v>0.45990000000005948</v>
      </c>
      <c r="C5404" s="167">
        <f t="shared" si="420"/>
        <v>217.21799999998927</v>
      </c>
      <c r="D5404" s="167">
        <f>IF('Lineær programmering opg 4'!$M$4=0,"-",(-A5404+'Lineær programmering opg 4'!$M$4)/'Lineær programmering opg 4'!$K$4*-1)</f>
        <v>259.24799999997146</v>
      </c>
      <c r="E5404" s="167">
        <f>IF('Lineær programmering opg 4'!$M$5=0,"-",(-A5404+'Lineær programmering opg 4'!$M$5)/'Lineær programmering opg 4'!$K$5*-1)</f>
        <v>217.21799999998927</v>
      </c>
      <c r="F5404" s="167" t="str">
        <f>IF('Lineær programmering opg 4'!$E$6=0,"-",(-A5404+'Lineær programmering opg 4'!$M$6)/'Lineær programmering opg 4'!$K$6*-1)</f>
        <v>-</v>
      </c>
      <c r="G5404" s="167" t="str">
        <f>IF('Lineær programmering opg 4'!$D$7=0,"-",((-A5404+'Lineær programmering opg 4'!$M$7)/'Lineær programmering opg 4'!$K$7)*-1)</f>
        <v>-</v>
      </c>
      <c r="H5404" s="167" t="str">
        <f>IF('Lineær programmering opg 4'!$C$8=0,"-",((-A5404+'Lineær programmering opg 4'!$M$8)/'Lineær programmering opg 4'!$K$8)*-1)</f>
        <v>-</v>
      </c>
      <c r="I5404" s="167" t="str">
        <f>IF('Lineær programmering opg 4'!$D$8=0,"-",'Lineær programmering opg 4'!$G$8)</f>
        <v>-</v>
      </c>
      <c r="J5404" s="295">
        <f>A5404*'Lineær programmering opg 4'!$C$11+Datatabel!C5404*'Lineær programmering opg 4'!$D$11</f>
        <v>43620.299999999821</v>
      </c>
      <c r="K5404" s="9">
        <f t="shared" si="422"/>
        <v>0</v>
      </c>
      <c r="L5404" s="9">
        <f t="shared" si="423"/>
        <v>0</v>
      </c>
    </row>
    <row r="5405" spans="1:12" ht="15" x14ac:dyDescent="0.25">
      <c r="A5405" s="167">
        <f t="shared" si="421"/>
        <v>110.35200000001427</v>
      </c>
      <c r="B5405" s="325">
        <f t="shared" si="424"/>
        <v>0.45980000000005949</v>
      </c>
      <c r="C5405" s="167">
        <f t="shared" si="420"/>
        <v>217.23599999998928</v>
      </c>
      <c r="D5405" s="167">
        <f>IF('Lineær programmering opg 4'!$M$4=0,"-",(-A5405+'Lineær programmering opg 4'!$M$4)/'Lineær programmering opg 4'!$K$4*-1)</f>
        <v>259.29599999997146</v>
      </c>
      <c r="E5405" s="167">
        <f>IF('Lineær programmering opg 4'!$M$5=0,"-",(-A5405+'Lineær programmering opg 4'!$M$5)/'Lineær programmering opg 4'!$K$5*-1)</f>
        <v>217.23599999998928</v>
      </c>
      <c r="F5405" s="167" t="str">
        <f>IF('Lineær programmering opg 4'!$E$6=0,"-",(-A5405+'Lineær programmering opg 4'!$M$6)/'Lineær programmering opg 4'!$K$6*-1)</f>
        <v>-</v>
      </c>
      <c r="G5405" s="167" t="str">
        <f>IF('Lineær programmering opg 4'!$D$7=0,"-",((-A5405+'Lineær programmering opg 4'!$M$7)/'Lineær programmering opg 4'!$K$7)*-1)</f>
        <v>-</v>
      </c>
      <c r="H5405" s="167" t="str">
        <f>IF('Lineær programmering opg 4'!$C$8=0,"-",((-A5405+'Lineær programmering opg 4'!$M$8)/'Lineær programmering opg 4'!$K$8)*-1)</f>
        <v>-</v>
      </c>
      <c r="I5405" s="167" t="str">
        <f>IF('Lineær programmering opg 4'!$D$8=0,"-",'Lineær programmering opg 4'!$G$8)</f>
        <v>-</v>
      </c>
      <c r="J5405" s="295">
        <f>A5405*'Lineær programmering opg 4'!$C$11+Datatabel!C5405*'Lineær programmering opg 4'!$D$11</f>
        <v>43620.599999999817</v>
      </c>
      <c r="K5405" s="9">
        <f t="shared" si="422"/>
        <v>0</v>
      </c>
      <c r="L5405" s="9">
        <f t="shared" si="423"/>
        <v>0</v>
      </c>
    </row>
    <row r="5406" spans="1:12" ht="15" x14ac:dyDescent="0.25">
      <c r="A5406" s="167">
        <f t="shared" si="421"/>
        <v>110.32800000001428</v>
      </c>
      <c r="B5406" s="325">
        <f t="shared" si="424"/>
        <v>0.45970000000005951</v>
      </c>
      <c r="C5406" s="167">
        <f t="shared" si="420"/>
        <v>217.25399999998928</v>
      </c>
      <c r="D5406" s="167">
        <f>IF('Lineær programmering opg 4'!$M$4=0,"-",(-A5406+'Lineær programmering opg 4'!$M$4)/'Lineær programmering opg 4'!$K$4*-1)</f>
        <v>259.3439999999714</v>
      </c>
      <c r="E5406" s="167">
        <f>IF('Lineær programmering opg 4'!$M$5=0,"-",(-A5406+'Lineær programmering opg 4'!$M$5)/'Lineær programmering opg 4'!$K$5*-1)</f>
        <v>217.25399999998928</v>
      </c>
      <c r="F5406" s="167" t="str">
        <f>IF('Lineær programmering opg 4'!$E$6=0,"-",(-A5406+'Lineær programmering opg 4'!$M$6)/'Lineær programmering opg 4'!$K$6*-1)</f>
        <v>-</v>
      </c>
      <c r="G5406" s="167" t="str">
        <f>IF('Lineær programmering opg 4'!$D$7=0,"-",((-A5406+'Lineær programmering opg 4'!$M$7)/'Lineær programmering opg 4'!$K$7)*-1)</f>
        <v>-</v>
      </c>
      <c r="H5406" s="167" t="str">
        <f>IF('Lineær programmering opg 4'!$C$8=0,"-",((-A5406+'Lineær programmering opg 4'!$M$8)/'Lineær programmering opg 4'!$K$8)*-1)</f>
        <v>-</v>
      </c>
      <c r="I5406" s="167" t="str">
        <f>IF('Lineær programmering opg 4'!$D$8=0,"-",'Lineær programmering opg 4'!$G$8)</f>
        <v>-</v>
      </c>
      <c r="J5406" s="295">
        <f>A5406*'Lineær programmering opg 4'!$C$11+Datatabel!C5406*'Lineær programmering opg 4'!$D$11</f>
        <v>43620.89999999982</v>
      </c>
      <c r="K5406" s="9">
        <f t="shared" si="422"/>
        <v>0</v>
      </c>
      <c r="L5406" s="9">
        <f t="shared" si="423"/>
        <v>0</v>
      </c>
    </row>
    <row r="5407" spans="1:12" ht="15" x14ac:dyDescent="0.25">
      <c r="A5407" s="167">
        <f t="shared" si="421"/>
        <v>110.30400000001428</v>
      </c>
      <c r="B5407" s="325">
        <f t="shared" si="424"/>
        <v>0.45960000000005952</v>
      </c>
      <c r="C5407" s="167">
        <f t="shared" si="420"/>
        <v>217.27199999998928</v>
      </c>
      <c r="D5407" s="167">
        <f>IF('Lineær programmering opg 4'!$M$4=0,"-",(-A5407+'Lineær programmering opg 4'!$M$4)/'Lineær programmering opg 4'!$K$4*-1)</f>
        <v>259.3919999999714</v>
      </c>
      <c r="E5407" s="167">
        <f>IF('Lineær programmering opg 4'!$M$5=0,"-",(-A5407+'Lineær programmering opg 4'!$M$5)/'Lineær programmering opg 4'!$K$5*-1)</f>
        <v>217.27199999998928</v>
      </c>
      <c r="F5407" s="167" t="str">
        <f>IF('Lineær programmering opg 4'!$E$6=0,"-",(-A5407+'Lineær programmering opg 4'!$M$6)/'Lineær programmering opg 4'!$K$6*-1)</f>
        <v>-</v>
      </c>
      <c r="G5407" s="167" t="str">
        <f>IF('Lineær programmering opg 4'!$D$7=0,"-",((-A5407+'Lineær programmering opg 4'!$M$7)/'Lineær programmering opg 4'!$K$7)*-1)</f>
        <v>-</v>
      </c>
      <c r="H5407" s="167" t="str">
        <f>IF('Lineær programmering opg 4'!$C$8=0,"-",((-A5407+'Lineær programmering opg 4'!$M$8)/'Lineær programmering opg 4'!$K$8)*-1)</f>
        <v>-</v>
      </c>
      <c r="I5407" s="167" t="str">
        <f>IF('Lineær programmering opg 4'!$D$8=0,"-",'Lineær programmering opg 4'!$G$8)</f>
        <v>-</v>
      </c>
      <c r="J5407" s="295">
        <f>A5407*'Lineær programmering opg 4'!$C$11+Datatabel!C5407*'Lineær programmering opg 4'!$D$11</f>
        <v>43621.199999999822</v>
      </c>
      <c r="K5407" s="9">
        <f t="shared" si="422"/>
        <v>0</v>
      </c>
      <c r="L5407" s="9">
        <f t="shared" si="423"/>
        <v>0</v>
      </c>
    </row>
    <row r="5408" spans="1:12" ht="15" x14ac:dyDescent="0.25">
      <c r="A5408" s="167">
        <f t="shared" si="421"/>
        <v>110.28000000001428</v>
      </c>
      <c r="B5408" s="325">
        <f t="shared" si="424"/>
        <v>0.45950000000005953</v>
      </c>
      <c r="C5408" s="167">
        <f t="shared" si="420"/>
        <v>217.28999999998928</v>
      </c>
      <c r="D5408" s="167">
        <f>IF('Lineær programmering opg 4'!$M$4=0,"-",(-A5408+'Lineær programmering opg 4'!$M$4)/'Lineær programmering opg 4'!$K$4*-1)</f>
        <v>259.43999999997141</v>
      </c>
      <c r="E5408" s="167">
        <f>IF('Lineær programmering opg 4'!$M$5=0,"-",(-A5408+'Lineær programmering opg 4'!$M$5)/'Lineær programmering opg 4'!$K$5*-1)</f>
        <v>217.28999999998928</v>
      </c>
      <c r="F5408" s="167" t="str">
        <f>IF('Lineær programmering opg 4'!$E$6=0,"-",(-A5408+'Lineær programmering opg 4'!$M$6)/'Lineær programmering opg 4'!$K$6*-1)</f>
        <v>-</v>
      </c>
      <c r="G5408" s="167" t="str">
        <f>IF('Lineær programmering opg 4'!$D$7=0,"-",((-A5408+'Lineær programmering opg 4'!$M$7)/'Lineær programmering opg 4'!$K$7)*-1)</f>
        <v>-</v>
      </c>
      <c r="H5408" s="167" t="str">
        <f>IF('Lineær programmering opg 4'!$C$8=0,"-",((-A5408+'Lineær programmering opg 4'!$M$8)/'Lineær programmering opg 4'!$K$8)*-1)</f>
        <v>-</v>
      </c>
      <c r="I5408" s="167" t="str">
        <f>IF('Lineær programmering opg 4'!$D$8=0,"-",'Lineær programmering opg 4'!$G$8)</f>
        <v>-</v>
      </c>
      <c r="J5408" s="295">
        <f>A5408*'Lineær programmering opg 4'!$C$11+Datatabel!C5408*'Lineær programmering opg 4'!$D$11</f>
        <v>43621.499999999818</v>
      </c>
      <c r="K5408" s="9">
        <f t="shared" si="422"/>
        <v>0</v>
      </c>
      <c r="L5408" s="9">
        <f t="shared" si="423"/>
        <v>0</v>
      </c>
    </row>
    <row r="5409" spans="1:12" ht="15" x14ac:dyDescent="0.25">
      <c r="A5409" s="167">
        <f t="shared" si="421"/>
        <v>110.2560000000143</v>
      </c>
      <c r="B5409" s="325">
        <f t="shared" si="424"/>
        <v>0.45940000000005954</v>
      </c>
      <c r="C5409" s="167">
        <f t="shared" si="420"/>
        <v>217.30799999998928</v>
      </c>
      <c r="D5409" s="167">
        <f>IF('Lineær programmering opg 4'!$M$4=0,"-",(-A5409+'Lineær programmering opg 4'!$M$4)/'Lineær programmering opg 4'!$K$4*-1)</f>
        <v>259.48799999997141</v>
      </c>
      <c r="E5409" s="167">
        <f>IF('Lineær programmering opg 4'!$M$5=0,"-",(-A5409+'Lineær programmering opg 4'!$M$5)/'Lineær programmering opg 4'!$K$5*-1)</f>
        <v>217.30799999998928</v>
      </c>
      <c r="F5409" s="167" t="str">
        <f>IF('Lineær programmering opg 4'!$E$6=0,"-",(-A5409+'Lineær programmering opg 4'!$M$6)/'Lineær programmering opg 4'!$K$6*-1)</f>
        <v>-</v>
      </c>
      <c r="G5409" s="167" t="str">
        <f>IF('Lineær programmering opg 4'!$D$7=0,"-",((-A5409+'Lineær programmering opg 4'!$M$7)/'Lineær programmering opg 4'!$K$7)*-1)</f>
        <v>-</v>
      </c>
      <c r="H5409" s="167" t="str">
        <f>IF('Lineær programmering opg 4'!$C$8=0,"-",((-A5409+'Lineær programmering opg 4'!$M$8)/'Lineær programmering opg 4'!$K$8)*-1)</f>
        <v>-</v>
      </c>
      <c r="I5409" s="167" t="str">
        <f>IF('Lineær programmering opg 4'!$D$8=0,"-",'Lineær programmering opg 4'!$G$8)</f>
        <v>-</v>
      </c>
      <c r="J5409" s="295">
        <f>A5409*'Lineær programmering opg 4'!$C$11+Datatabel!C5409*'Lineær programmering opg 4'!$D$11</f>
        <v>43621.799999999821</v>
      </c>
      <c r="K5409" s="9">
        <f t="shared" si="422"/>
        <v>0</v>
      </c>
      <c r="L5409" s="9">
        <f t="shared" si="423"/>
        <v>0</v>
      </c>
    </row>
    <row r="5410" spans="1:12" ht="15" x14ac:dyDescent="0.25">
      <c r="A5410" s="167">
        <f t="shared" si="421"/>
        <v>110.2320000000143</v>
      </c>
      <c r="B5410" s="325">
        <f t="shared" si="424"/>
        <v>0.45930000000005955</v>
      </c>
      <c r="C5410" s="167">
        <f t="shared" si="420"/>
        <v>217.32599999998928</v>
      </c>
      <c r="D5410" s="167">
        <f>IF('Lineær programmering opg 4'!$M$4=0,"-",(-A5410+'Lineær programmering opg 4'!$M$4)/'Lineær programmering opg 4'!$K$4*-1)</f>
        <v>259.53599999997141</v>
      </c>
      <c r="E5410" s="167">
        <f>IF('Lineær programmering opg 4'!$M$5=0,"-",(-A5410+'Lineær programmering opg 4'!$M$5)/'Lineær programmering opg 4'!$K$5*-1)</f>
        <v>217.32599999998928</v>
      </c>
      <c r="F5410" s="167" t="str">
        <f>IF('Lineær programmering opg 4'!$E$6=0,"-",(-A5410+'Lineær programmering opg 4'!$M$6)/'Lineær programmering opg 4'!$K$6*-1)</f>
        <v>-</v>
      </c>
      <c r="G5410" s="167" t="str">
        <f>IF('Lineær programmering opg 4'!$D$7=0,"-",((-A5410+'Lineær programmering opg 4'!$M$7)/'Lineær programmering opg 4'!$K$7)*-1)</f>
        <v>-</v>
      </c>
      <c r="H5410" s="167" t="str">
        <f>IF('Lineær programmering opg 4'!$C$8=0,"-",((-A5410+'Lineær programmering opg 4'!$M$8)/'Lineær programmering opg 4'!$K$8)*-1)</f>
        <v>-</v>
      </c>
      <c r="I5410" s="167" t="str">
        <f>IF('Lineær programmering opg 4'!$D$8=0,"-",'Lineær programmering opg 4'!$G$8)</f>
        <v>-</v>
      </c>
      <c r="J5410" s="295">
        <f>A5410*'Lineær programmering opg 4'!$C$11+Datatabel!C5410*'Lineær programmering opg 4'!$D$11</f>
        <v>43622.099999999824</v>
      </c>
      <c r="K5410" s="9">
        <f t="shared" si="422"/>
        <v>0</v>
      </c>
      <c r="L5410" s="9">
        <f t="shared" si="423"/>
        <v>0</v>
      </c>
    </row>
    <row r="5411" spans="1:12" ht="15" x14ac:dyDescent="0.25">
      <c r="A5411" s="167">
        <f t="shared" si="421"/>
        <v>110.20800000001429</v>
      </c>
      <c r="B5411" s="325">
        <f t="shared" si="424"/>
        <v>0.45920000000005956</v>
      </c>
      <c r="C5411" s="167">
        <f t="shared" si="420"/>
        <v>217.34399999998928</v>
      </c>
      <c r="D5411" s="167">
        <f>IF('Lineær programmering opg 4'!$M$4=0,"-",(-A5411+'Lineær programmering opg 4'!$M$4)/'Lineær programmering opg 4'!$K$4*-1)</f>
        <v>259.58399999997141</v>
      </c>
      <c r="E5411" s="167">
        <f>IF('Lineær programmering opg 4'!$M$5=0,"-",(-A5411+'Lineær programmering opg 4'!$M$5)/'Lineær programmering opg 4'!$K$5*-1)</f>
        <v>217.34399999998928</v>
      </c>
      <c r="F5411" s="167" t="str">
        <f>IF('Lineær programmering opg 4'!$E$6=0,"-",(-A5411+'Lineær programmering opg 4'!$M$6)/'Lineær programmering opg 4'!$K$6*-1)</f>
        <v>-</v>
      </c>
      <c r="G5411" s="167" t="str">
        <f>IF('Lineær programmering opg 4'!$D$7=0,"-",((-A5411+'Lineær programmering opg 4'!$M$7)/'Lineær programmering opg 4'!$K$7)*-1)</f>
        <v>-</v>
      </c>
      <c r="H5411" s="167" t="str">
        <f>IF('Lineær programmering opg 4'!$C$8=0,"-",((-A5411+'Lineær programmering opg 4'!$M$8)/'Lineær programmering opg 4'!$K$8)*-1)</f>
        <v>-</v>
      </c>
      <c r="I5411" s="167" t="str">
        <f>IF('Lineær programmering opg 4'!$D$8=0,"-",'Lineær programmering opg 4'!$G$8)</f>
        <v>-</v>
      </c>
      <c r="J5411" s="295">
        <f>A5411*'Lineær programmering opg 4'!$C$11+Datatabel!C5411*'Lineær programmering opg 4'!$D$11</f>
        <v>43622.39999999982</v>
      </c>
      <c r="K5411" s="9">
        <f t="shared" si="422"/>
        <v>0</v>
      </c>
      <c r="L5411" s="9">
        <f t="shared" si="423"/>
        <v>0</v>
      </c>
    </row>
    <row r="5412" spans="1:12" ht="15" x14ac:dyDescent="0.25">
      <c r="A5412" s="167">
        <f t="shared" si="421"/>
        <v>110.18400000001429</v>
      </c>
      <c r="B5412" s="325">
        <f t="shared" si="424"/>
        <v>0.45910000000005957</v>
      </c>
      <c r="C5412" s="167">
        <f t="shared" si="420"/>
        <v>217.36199999998928</v>
      </c>
      <c r="D5412" s="167">
        <f>IF('Lineær programmering opg 4'!$M$4=0,"-",(-A5412+'Lineær programmering opg 4'!$M$4)/'Lineær programmering opg 4'!$K$4*-1)</f>
        <v>259.63199999997141</v>
      </c>
      <c r="E5412" s="167">
        <f>IF('Lineær programmering opg 4'!$M$5=0,"-",(-A5412+'Lineær programmering opg 4'!$M$5)/'Lineær programmering opg 4'!$K$5*-1)</f>
        <v>217.36199999998928</v>
      </c>
      <c r="F5412" s="167" t="str">
        <f>IF('Lineær programmering opg 4'!$E$6=0,"-",(-A5412+'Lineær programmering opg 4'!$M$6)/'Lineær programmering opg 4'!$K$6*-1)</f>
        <v>-</v>
      </c>
      <c r="G5412" s="167" t="str">
        <f>IF('Lineær programmering opg 4'!$D$7=0,"-",((-A5412+'Lineær programmering opg 4'!$M$7)/'Lineær programmering opg 4'!$K$7)*-1)</f>
        <v>-</v>
      </c>
      <c r="H5412" s="167" t="str">
        <f>IF('Lineær programmering opg 4'!$C$8=0,"-",((-A5412+'Lineær programmering opg 4'!$M$8)/'Lineær programmering opg 4'!$K$8)*-1)</f>
        <v>-</v>
      </c>
      <c r="I5412" s="167" t="str">
        <f>IF('Lineær programmering opg 4'!$D$8=0,"-",'Lineær programmering opg 4'!$G$8)</f>
        <v>-</v>
      </c>
      <c r="J5412" s="295">
        <f>A5412*'Lineær programmering opg 4'!$C$11+Datatabel!C5412*'Lineær programmering opg 4'!$D$11</f>
        <v>43622.699999999822</v>
      </c>
      <c r="K5412" s="9">
        <f t="shared" si="422"/>
        <v>0</v>
      </c>
      <c r="L5412" s="9">
        <f t="shared" si="423"/>
        <v>0</v>
      </c>
    </row>
    <row r="5413" spans="1:12" ht="15" x14ac:dyDescent="0.25">
      <c r="A5413" s="167">
        <f t="shared" si="421"/>
        <v>110.16000000001429</v>
      </c>
      <c r="B5413" s="325">
        <f t="shared" si="424"/>
        <v>0.45900000000005958</v>
      </c>
      <c r="C5413" s="167">
        <f t="shared" si="420"/>
        <v>217.37999999998928</v>
      </c>
      <c r="D5413" s="167">
        <f>IF('Lineær programmering opg 4'!$M$4=0,"-",(-A5413+'Lineær programmering opg 4'!$M$4)/'Lineær programmering opg 4'!$K$4*-1)</f>
        <v>259.67999999997141</v>
      </c>
      <c r="E5413" s="167">
        <f>IF('Lineær programmering opg 4'!$M$5=0,"-",(-A5413+'Lineær programmering opg 4'!$M$5)/'Lineær programmering opg 4'!$K$5*-1)</f>
        <v>217.37999999998928</v>
      </c>
      <c r="F5413" s="167" t="str">
        <f>IF('Lineær programmering opg 4'!$E$6=0,"-",(-A5413+'Lineær programmering opg 4'!$M$6)/'Lineær programmering opg 4'!$K$6*-1)</f>
        <v>-</v>
      </c>
      <c r="G5413" s="167" t="str">
        <f>IF('Lineær programmering opg 4'!$D$7=0,"-",((-A5413+'Lineær programmering opg 4'!$M$7)/'Lineær programmering opg 4'!$K$7)*-1)</f>
        <v>-</v>
      </c>
      <c r="H5413" s="167" t="str">
        <f>IF('Lineær programmering opg 4'!$C$8=0,"-",((-A5413+'Lineær programmering opg 4'!$M$8)/'Lineær programmering opg 4'!$K$8)*-1)</f>
        <v>-</v>
      </c>
      <c r="I5413" s="167" t="str">
        <f>IF('Lineær programmering opg 4'!$D$8=0,"-",'Lineær programmering opg 4'!$G$8)</f>
        <v>-</v>
      </c>
      <c r="J5413" s="295">
        <f>A5413*'Lineær programmering opg 4'!$C$11+Datatabel!C5413*'Lineær programmering opg 4'!$D$11</f>
        <v>43622.999999999825</v>
      </c>
      <c r="K5413" s="9">
        <f t="shared" si="422"/>
        <v>0</v>
      </c>
      <c r="L5413" s="9">
        <f t="shared" si="423"/>
        <v>0</v>
      </c>
    </row>
    <row r="5414" spans="1:12" ht="15" x14ac:dyDescent="0.25">
      <c r="A5414" s="167">
        <f t="shared" si="421"/>
        <v>110.13600000001431</v>
      </c>
      <c r="B5414" s="325">
        <f t="shared" si="424"/>
        <v>0.45890000000005959</v>
      </c>
      <c r="C5414" s="167">
        <f t="shared" si="420"/>
        <v>217.39799999998928</v>
      </c>
      <c r="D5414" s="167">
        <f>IF('Lineær programmering opg 4'!$M$4=0,"-",(-A5414+'Lineær programmering opg 4'!$M$4)/'Lineær programmering opg 4'!$K$4*-1)</f>
        <v>259.72799999997142</v>
      </c>
      <c r="E5414" s="167">
        <f>IF('Lineær programmering opg 4'!$M$5=0,"-",(-A5414+'Lineær programmering opg 4'!$M$5)/'Lineær programmering opg 4'!$K$5*-1)</f>
        <v>217.39799999998928</v>
      </c>
      <c r="F5414" s="167" t="str">
        <f>IF('Lineær programmering opg 4'!$E$6=0,"-",(-A5414+'Lineær programmering opg 4'!$M$6)/'Lineær programmering opg 4'!$K$6*-1)</f>
        <v>-</v>
      </c>
      <c r="G5414" s="167" t="str">
        <f>IF('Lineær programmering opg 4'!$D$7=0,"-",((-A5414+'Lineær programmering opg 4'!$M$7)/'Lineær programmering opg 4'!$K$7)*-1)</f>
        <v>-</v>
      </c>
      <c r="H5414" s="167" t="str">
        <f>IF('Lineær programmering opg 4'!$C$8=0,"-",((-A5414+'Lineær programmering opg 4'!$M$8)/'Lineær programmering opg 4'!$K$8)*-1)</f>
        <v>-</v>
      </c>
      <c r="I5414" s="167" t="str">
        <f>IF('Lineær programmering opg 4'!$D$8=0,"-",'Lineær programmering opg 4'!$G$8)</f>
        <v>-</v>
      </c>
      <c r="J5414" s="295">
        <f>A5414*'Lineær programmering opg 4'!$C$11+Datatabel!C5414*'Lineær programmering opg 4'!$D$11</f>
        <v>43623.299999999821</v>
      </c>
      <c r="K5414" s="9">
        <f t="shared" si="422"/>
        <v>0</v>
      </c>
      <c r="L5414" s="9">
        <f t="shared" si="423"/>
        <v>0</v>
      </c>
    </row>
    <row r="5415" spans="1:12" ht="15" x14ac:dyDescent="0.25">
      <c r="A5415" s="167">
        <f t="shared" si="421"/>
        <v>110.11200000001431</v>
      </c>
      <c r="B5415" s="325">
        <f t="shared" si="424"/>
        <v>0.4588000000000596</v>
      </c>
      <c r="C5415" s="167">
        <f t="shared" si="420"/>
        <v>217.41599999998928</v>
      </c>
      <c r="D5415" s="167">
        <f>IF('Lineær programmering opg 4'!$M$4=0,"-",(-A5415+'Lineær programmering opg 4'!$M$4)/'Lineær programmering opg 4'!$K$4*-1)</f>
        <v>259.77599999997142</v>
      </c>
      <c r="E5415" s="167">
        <f>IF('Lineær programmering opg 4'!$M$5=0,"-",(-A5415+'Lineær programmering opg 4'!$M$5)/'Lineær programmering opg 4'!$K$5*-1)</f>
        <v>217.41599999998928</v>
      </c>
      <c r="F5415" s="167" t="str">
        <f>IF('Lineær programmering opg 4'!$E$6=0,"-",(-A5415+'Lineær programmering opg 4'!$M$6)/'Lineær programmering opg 4'!$K$6*-1)</f>
        <v>-</v>
      </c>
      <c r="G5415" s="167" t="str">
        <f>IF('Lineær programmering opg 4'!$D$7=0,"-",((-A5415+'Lineær programmering opg 4'!$M$7)/'Lineær programmering opg 4'!$K$7)*-1)</f>
        <v>-</v>
      </c>
      <c r="H5415" s="167" t="str">
        <f>IF('Lineær programmering opg 4'!$C$8=0,"-",((-A5415+'Lineær programmering opg 4'!$M$8)/'Lineær programmering opg 4'!$K$8)*-1)</f>
        <v>-</v>
      </c>
      <c r="I5415" s="167" t="str">
        <f>IF('Lineær programmering opg 4'!$D$8=0,"-",'Lineær programmering opg 4'!$G$8)</f>
        <v>-</v>
      </c>
      <c r="J5415" s="295">
        <f>A5415*'Lineær programmering opg 4'!$C$11+Datatabel!C5415*'Lineær programmering opg 4'!$D$11</f>
        <v>43623.599999999824</v>
      </c>
      <c r="K5415" s="9">
        <f t="shared" si="422"/>
        <v>0</v>
      </c>
      <c r="L5415" s="9">
        <f t="shared" si="423"/>
        <v>0</v>
      </c>
    </row>
    <row r="5416" spans="1:12" ht="15" x14ac:dyDescent="0.25">
      <c r="A5416" s="167">
        <f t="shared" si="421"/>
        <v>110.0880000000143</v>
      </c>
      <c r="B5416" s="325">
        <f t="shared" si="424"/>
        <v>0.45870000000005962</v>
      </c>
      <c r="C5416" s="167">
        <f t="shared" si="420"/>
        <v>217.43399999998928</v>
      </c>
      <c r="D5416" s="167">
        <f>IF('Lineær programmering opg 4'!$M$4=0,"-",(-A5416+'Lineær programmering opg 4'!$M$4)/'Lineær programmering opg 4'!$K$4*-1)</f>
        <v>259.82399999997142</v>
      </c>
      <c r="E5416" s="167">
        <f>IF('Lineær programmering opg 4'!$M$5=0,"-",(-A5416+'Lineær programmering opg 4'!$M$5)/'Lineær programmering opg 4'!$K$5*-1)</f>
        <v>217.43399999998928</v>
      </c>
      <c r="F5416" s="167" t="str">
        <f>IF('Lineær programmering opg 4'!$E$6=0,"-",(-A5416+'Lineær programmering opg 4'!$M$6)/'Lineær programmering opg 4'!$K$6*-1)</f>
        <v>-</v>
      </c>
      <c r="G5416" s="167" t="str">
        <f>IF('Lineær programmering opg 4'!$D$7=0,"-",((-A5416+'Lineær programmering opg 4'!$M$7)/'Lineær programmering opg 4'!$K$7)*-1)</f>
        <v>-</v>
      </c>
      <c r="H5416" s="167" t="str">
        <f>IF('Lineær programmering opg 4'!$C$8=0,"-",((-A5416+'Lineær programmering opg 4'!$M$8)/'Lineær programmering opg 4'!$K$8)*-1)</f>
        <v>-</v>
      </c>
      <c r="I5416" s="167" t="str">
        <f>IF('Lineær programmering opg 4'!$D$8=0,"-",'Lineær programmering opg 4'!$G$8)</f>
        <v>-</v>
      </c>
      <c r="J5416" s="295">
        <f>A5416*'Lineær programmering opg 4'!$C$11+Datatabel!C5416*'Lineær programmering opg 4'!$D$11</f>
        <v>43623.89999999982</v>
      </c>
      <c r="K5416" s="9">
        <f t="shared" si="422"/>
        <v>0</v>
      </c>
      <c r="L5416" s="9">
        <f t="shared" si="423"/>
        <v>0</v>
      </c>
    </row>
    <row r="5417" spans="1:12" ht="15" x14ac:dyDescent="0.25">
      <c r="A5417" s="167">
        <f t="shared" si="421"/>
        <v>110.06400000001432</v>
      </c>
      <c r="B5417" s="325">
        <f t="shared" si="424"/>
        <v>0.45860000000005963</v>
      </c>
      <c r="C5417" s="167">
        <f t="shared" si="420"/>
        <v>217.45199999998928</v>
      </c>
      <c r="D5417" s="167">
        <f>IF('Lineær programmering opg 4'!$M$4=0,"-",(-A5417+'Lineær programmering opg 4'!$M$4)/'Lineær programmering opg 4'!$K$4*-1)</f>
        <v>259.87199999997137</v>
      </c>
      <c r="E5417" s="167">
        <f>IF('Lineær programmering opg 4'!$M$5=0,"-",(-A5417+'Lineær programmering opg 4'!$M$5)/'Lineær programmering opg 4'!$K$5*-1)</f>
        <v>217.45199999998928</v>
      </c>
      <c r="F5417" s="167" t="str">
        <f>IF('Lineær programmering opg 4'!$E$6=0,"-",(-A5417+'Lineær programmering opg 4'!$M$6)/'Lineær programmering opg 4'!$K$6*-1)</f>
        <v>-</v>
      </c>
      <c r="G5417" s="167" t="str">
        <f>IF('Lineær programmering opg 4'!$D$7=0,"-",((-A5417+'Lineær programmering opg 4'!$M$7)/'Lineær programmering opg 4'!$K$7)*-1)</f>
        <v>-</v>
      </c>
      <c r="H5417" s="167" t="str">
        <f>IF('Lineær programmering opg 4'!$C$8=0,"-",((-A5417+'Lineær programmering opg 4'!$M$8)/'Lineær programmering opg 4'!$K$8)*-1)</f>
        <v>-</v>
      </c>
      <c r="I5417" s="167" t="str">
        <f>IF('Lineær programmering opg 4'!$D$8=0,"-",'Lineær programmering opg 4'!$G$8)</f>
        <v>-</v>
      </c>
      <c r="J5417" s="295">
        <f>A5417*'Lineær programmering opg 4'!$C$11+Datatabel!C5417*'Lineær programmering opg 4'!$D$11</f>
        <v>43624.199999999822</v>
      </c>
      <c r="K5417" s="9">
        <f t="shared" si="422"/>
        <v>0</v>
      </c>
      <c r="L5417" s="9">
        <f t="shared" si="423"/>
        <v>0</v>
      </c>
    </row>
    <row r="5418" spans="1:12" ht="15" x14ac:dyDescent="0.25">
      <c r="A5418" s="167">
        <f t="shared" si="421"/>
        <v>110.04000000001432</v>
      </c>
      <c r="B5418" s="325">
        <f t="shared" si="424"/>
        <v>0.45850000000005964</v>
      </c>
      <c r="C5418" s="167">
        <f t="shared" si="420"/>
        <v>217.46999999998928</v>
      </c>
      <c r="D5418" s="167">
        <f>IF('Lineær programmering opg 4'!$M$4=0,"-",(-A5418+'Lineær programmering opg 4'!$M$4)/'Lineær programmering opg 4'!$K$4*-1)</f>
        <v>259.91999999997137</v>
      </c>
      <c r="E5418" s="167">
        <f>IF('Lineær programmering opg 4'!$M$5=0,"-",(-A5418+'Lineær programmering opg 4'!$M$5)/'Lineær programmering opg 4'!$K$5*-1)</f>
        <v>217.46999999998928</v>
      </c>
      <c r="F5418" s="167" t="str">
        <f>IF('Lineær programmering opg 4'!$E$6=0,"-",(-A5418+'Lineær programmering opg 4'!$M$6)/'Lineær programmering opg 4'!$K$6*-1)</f>
        <v>-</v>
      </c>
      <c r="G5418" s="167" t="str">
        <f>IF('Lineær programmering opg 4'!$D$7=0,"-",((-A5418+'Lineær programmering opg 4'!$M$7)/'Lineær programmering opg 4'!$K$7)*-1)</f>
        <v>-</v>
      </c>
      <c r="H5418" s="167" t="str">
        <f>IF('Lineær programmering opg 4'!$C$8=0,"-",((-A5418+'Lineær programmering opg 4'!$M$8)/'Lineær programmering opg 4'!$K$8)*-1)</f>
        <v>-</v>
      </c>
      <c r="I5418" s="167" t="str">
        <f>IF('Lineær programmering opg 4'!$D$8=0,"-",'Lineær programmering opg 4'!$G$8)</f>
        <v>-</v>
      </c>
      <c r="J5418" s="295">
        <f>A5418*'Lineær programmering opg 4'!$C$11+Datatabel!C5418*'Lineær programmering opg 4'!$D$11</f>
        <v>43624.499999999825</v>
      </c>
      <c r="K5418" s="9">
        <f t="shared" si="422"/>
        <v>0</v>
      </c>
      <c r="L5418" s="9">
        <f t="shared" si="423"/>
        <v>0</v>
      </c>
    </row>
    <row r="5419" spans="1:12" ht="15" x14ac:dyDescent="0.25">
      <c r="A5419" s="167">
        <f t="shared" si="421"/>
        <v>110.01600000001432</v>
      </c>
      <c r="B5419" s="325">
        <f t="shared" si="424"/>
        <v>0.45840000000005965</v>
      </c>
      <c r="C5419" s="167">
        <f t="shared" si="420"/>
        <v>217.48799999998928</v>
      </c>
      <c r="D5419" s="167">
        <f>IF('Lineær programmering opg 4'!$M$4=0,"-",(-A5419+'Lineær programmering opg 4'!$M$4)/'Lineær programmering opg 4'!$K$4*-1)</f>
        <v>259.96799999997137</v>
      </c>
      <c r="E5419" s="167">
        <f>IF('Lineær programmering opg 4'!$M$5=0,"-",(-A5419+'Lineær programmering opg 4'!$M$5)/'Lineær programmering opg 4'!$K$5*-1)</f>
        <v>217.48799999998928</v>
      </c>
      <c r="F5419" s="167" t="str">
        <f>IF('Lineær programmering opg 4'!$E$6=0,"-",(-A5419+'Lineær programmering opg 4'!$M$6)/'Lineær programmering opg 4'!$K$6*-1)</f>
        <v>-</v>
      </c>
      <c r="G5419" s="167" t="str">
        <f>IF('Lineær programmering opg 4'!$D$7=0,"-",((-A5419+'Lineær programmering opg 4'!$M$7)/'Lineær programmering opg 4'!$K$7)*-1)</f>
        <v>-</v>
      </c>
      <c r="H5419" s="167" t="str">
        <f>IF('Lineær programmering opg 4'!$C$8=0,"-",((-A5419+'Lineær programmering opg 4'!$M$8)/'Lineær programmering opg 4'!$K$8)*-1)</f>
        <v>-</v>
      </c>
      <c r="I5419" s="167" t="str">
        <f>IF('Lineær programmering opg 4'!$D$8=0,"-",'Lineær programmering opg 4'!$G$8)</f>
        <v>-</v>
      </c>
      <c r="J5419" s="295">
        <f>A5419*'Lineær programmering opg 4'!$C$11+Datatabel!C5419*'Lineær programmering opg 4'!$D$11</f>
        <v>43624.799999999828</v>
      </c>
      <c r="K5419" s="9">
        <f t="shared" si="422"/>
        <v>0</v>
      </c>
      <c r="L5419" s="9">
        <f t="shared" si="423"/>
        <v>0</v>
      </c>
    </row>
    <row r="5420" spans="1:12" ht="15" x14ac:dyDescent="0.25">
      <c r="A5420" s="167">
        <f t="shared" si="421"/>
        <v>109.99200000001431</v>
      </c>
      <c r="B5420" s="325">
        <f t="shared" si="424"/>
        <v>0.45830000000005966</v>
      </c>
      <c r="C5420" s="167">
        <f t="shared" si="420"/>
        <v>217.50599999998929</v>
      </c>
      <c r="D5420" s="167">
        <f>IF('Lineær programmering opg 4'!$M$4=0,"-",(-A5420+'Lineær programmering opg 4'!$M$4)/'Lineær programmering opg 4'!$K$4*-1)</f>
        <v>260.01599999997137</v>
      </c>
      <c r="E5420" s="167">
        <f>IF('Lineær programmering opg 4'!$M$5=0,"-",(-A5420+'Lineær programmering opg 4'!$M$5)/'Lineær programmering opg 4'!$K$5*-1)</f>
        <v>217.50599999998929</v>
      </c>
      <c r="F5420" s="167" t="str">
        <f>IF('Lineær programmering opg 4'!$E$6=0,"-",(-A5420+'Lineær programmering opg 4'!$M$6)/'Lineær programmering opg 4'!$K$6*-1)</f>
        <v>-</v>
      </c>
      <c r="G5420" s="167" t="str">
        <f>IF('Lineær programmering opg 4'!$D$7=0,"-",((-A5420+'Lineær programmering opg 4'!$M$7)/'Lineær programmering opg 4'!$K$7)*-1)</f>
        <v>-</v>
      </c>
      <c r="H5420" s="167" t="str">
        <f>IF('Lineær programmering opg 4'!$C$8=0,"-",((-A5420+'Lineær programmering opg 4'!$M$8)/'Lineær programmering opg 4'!$K$8)*-1)</f>
        <v>-</v>
      </c>
      <c r="I5420" s="167" t="str">
        <f>IF('Lineær programmering opg 4'!$D$8=0,"-",'Lineær programmering opg 4'!$G$8)</f>
        <v>-</v>
      </c>
      <c r="J5420" s="295">
        <f>A5420*'Lineær programmering opg 4'!$C$11+Datatabel!C5420*'Lineær programmering opg 4'!$D$11</f>
        <v>43625.099999999824</v>
      </c>
      <c r="K5420" s="9">
        <f t="shared" si="422"/>
        <v>0</v>
      </c>
      <c r="L5420" s="9">
        <f t="shared" si="423"/>
        <v>0</v>
      </c>
    </row>
    <row r="5421" spans="1:12" ht="15" x14ac:dyDescent="0.25">
      <c r="A5421" s="167">
        <f t="shared" si="421"/>
        <v>109.96800000001431</v>
      </c>
      <c r="B5421" s="325">
        <f t="shared" si="424"/>
        <v>0.45820000000005967</v>
      </c>
      <c r="C5421" s="167">
        <f t="shared" si="420"/>
        <v>217.52399999998929</v>
      </c>
      <c r="D5421" s="167">
        <f>IF('Lineær programmering opg 4'!$M$4=0,"-",(-A5421+'Lineær programmering opg 4'!$M$4)/'Lineær programmering opg 4'!$K$4*-1)</f>
        <v>260.06399999997137</v>
      </c>
      <c r="E5421" s="167">
        <f>IF('Lineær programmering opg 4'!$M$5=0,"-",(-A5421+'Lineær programmering opg 4'!$M$5)/'Lineær programmering opg 4'!$K$5*-1)</f>
        <v>217.52399999998929</v>
      </c>
      <c r="F5421" s="167" t="str">
        <f>IF('Lineær programmering opg 4'!$E$6=0,"-",(-A5421+'Lineær programmering opg 4'!$M$6)/'Lineær programmering opg 4'!$K$6*-1)</f>
        <v>-</v>
      </c>
      <c r="G5421" s="167" t="str">
        <f>IF('Lineær programmering opg 4'!$D$7=0,"-",((-A5421+'Lineær programmering opg 4'!$M$7)/'Lineær programmering opg 4'!$K$7)*-1)</f>
        <v>-</v>
      </c>
      <c r="H5421" s="167" t="str">
        <f>IF('Lineær programmering opg 4'!$C$8=0,"-",((-A5421+'Lineær programmering opg 4'!$M$8)/'Lineær programmering opg 4'!$K$8)*-1)</f>
        <v>-</v>
      </c>
      <c r="I5421" s="167" t="str">
        <f>IF('Lineær programmering opg 4'!$D$8=0,"-",'Lineær programmering opg 4'!$G$8)</f>
        <v>-</v>
      </c>
      <c r="J5421" s="295">
        <f>A5421*'Lineær programmering opg 4'!$C$11+Datatabel!C5421*'Lineær programmering opg 4'!$D$11</f>
        <v>43625.399999999827</v>
      </c>
      <c r="K5421" s="9">
        <f t="shared" si="422"/>
        <v>0</v>
      </c>
      <c r="L5421" s="9">
        <f t="shared" si="423"/>
        <v>0</v>
      </c>
    </row>
    <row r="5422" spans="1:12" ht="15" x14ac:dyDescent="0.25">
      <c r="A5422" s="167">
        <f t="shared" si="421"/>
        <v>109.94400000001433</v>
      </c>
      <c r="B5422" s="325">
        <f t="shared" si="424"/>
        <v>0.45810000000005968</v>
      </c>
      <c r="C5422" s="167">
        <f t="shared" si="420"/>
        <v>217.54199999998926</v>
      </c>
      <c r="D5422" s="167">
        <f>IF('Lineær programmering opg 4'!$M$4=0,"-",(-A5422+'Lineær programmering opg 4'!$M$4)/'Lineær programmering opg 4'!$K$4*-1)</f>
        <v>260.11199999997132</v>
      </c>
      <c r="E5422" s="167">
        <f>IF('Lineær programmering opg 4'!$M$5=0,"-",(-A5422+'Lineær programmering opg 4'!$M$5)/'Lineær programmering opg 4'!$K$5*-1)</f>
        <v>217.54199999998926</v>
      </c>
      <c r="F5422" s="167" t="str">
        <f>IF('Lineær programmering opg 4'!$E$6=0,"-",(-A5422+'Lineær programmering opg 4'!$M$6)/'Lineær programmering opg 4'!$K$6*-1)</f>
        <v>-</v>
      </c>
      <c r="G5422" s="167" t="str">
        <f>IF('Lineær programmering opg 4'!$D$7=0,"-",((-A5422+'Lineær programmering opg 4'!$M$7)/'Lineær programmering opg 4'!$K$7)*-1)</f>
        <v>-</v>
      </c>
      <c r="H5422" s="167" t="str">
        <f>IF('Lineær programmering opg 4'!$C$8=0,"-",((-A5422+'Lineær programmering opg 4'!$M$8)/'Lineær programmering opg 4'!$K$8)*-1)</f>
        <v>-</v>
      </c>
      <c r="I5422" s="167" t="str">
        <f>IF('Lineær programmering opg 4'!$D$8=0,"-",'Lineær programmering opg 4'!$G$8)</f>
        <v>-</v>
      </c>
      <c r="J5422" s="295">
        <f>A5422*'Lineær programmering opg 4'!$C$11+Datatabel!C5422*'Lineær programmering opg 4'!$D$11</f>
        <v>43625.699999999822</v>
      </c>
      <c r="K5422" s="9">
        <f t="shared" si="422"/>
        <v>0</v>
      </c>
      <c r="L5422" s="9">
        <f t="shared" si="423"/>
        <v>0</v>
      </c>
    </row>
    <row r="5423" spans="1:12" ht="15" x14ac:dyDescent="0.25">
      <c r="A5423" s="167">
        <f t="shared" si="421"/>
        <v>109.92000000001433</v>
      </c>
      <c r="B5423" s="325">
        <f t="shared" si="424"/>
        <v>0.45800000000005969</v>
      </c>
      <c r="C5423" s="167">
        <f t="shared" si="420"/>
        <v>217.55999999998926</v>
      </c>
      <c r="D5423" s="167">
        <f>IF('Lineær programmering opg 4'!$M$4=0,"-",(-A5423+'Lineær programmering opg 4'!$M$4)/'Lineær programmering opg 4'!$K$4*-1)</f>
        <v>260.15999999997132</v>
      </c>
      <c r="E5423" s="167">
        <f>IF('Lineær programmering opg 4'!$M$5=0,"-",(-A5423+'Lineær programmering opg 4'!$M$5)/'Lineær programmering opg 4'!$K$5*-1)</f>
        <v>217.55999999998926</v>
      </c>
      <c r="F5423" s="167" t="str">
        <f>IF('Lineær programmering opg 4'!$E$6=0,"-",(-A5423+'Lineær programmering opg 4'!$M$6)/'Lineær programmering opg 4'!$K$6*-1)</f>
        <v>-</v>
      </c>
      <c r="G5423" s="167" t="str">
        <f>IF('Lineær programmering opg 4'!$D$7=0,"-",((-A5423+'Lineær programmering opg 4'!$M$7)/'Lineær programmering opg 4'!$K$7)*-1)</f>
        <v>-</v>
      </c>
      <c r="H5423" s="167" t="str">
        <f>IF('Lineær programmering opg 4'!$C$8=0,"-",((-A5423+'Lineær programmering opg 4'!$M$8)/'Lineær programmering opg 4'!$K$8)*-1)</f>
        <v>-</v>
      </c>
      <c r="I5423" s="167" t="str">
        <f>IF('Lineær programmering opg 4'!$D$8=0,"-",'Lineær programmering opg 4'!$G$8)</f>
        <v>-</v>
      </c>
      <c r="J5423" s="295">
        <f>A5423*'Lineær programmering opg 4'!$C$11+Datatabel!C5423*'Lineær programmering opg 4'!$D$11</f>
        <v>43625.999999999825</v>
      </c>
      <c r="K5423" s="9">
        <f t="shared" si="422"/>
        <v>0</v>
      </c>
      <c r="L5423" s="9">
        <f t="shared" si="423"/>
        <v>0</v>
      </c>
    </row>
    <row r="5424" spans="1:12" ht="15" x14ac:dyDescent="0.25">
      <c r="A5424" s="167">
        <f t="shared" si="421"/>
        <v>109.89600000001433</v>
      </c>
      <c r="B5424" s="325">
        <f t="shared" si="424"/>
        <v>0.4579000000000597</v>
      </c>
      <c r="C5424" s="167">
        <f t="shared" si="420"/>
        <v>217.57799999998926</v>
      </c>
      <c r="D5424" s="167">
        <f>IF('Lineær programmering opg 4'!$M$4=0,"-",(-A5424+'Lineær programmering opg 4'!$M$4)/'Lineær programmering opg 4'!$K$4*-1)</f>
        <v>260.20799999997132</v>
      </c>
      <c r="E5424" s="167">
        <f>IF('Lineær programmering opg 4'!$M$5=0,"-",(-A5424+'Lineær programmering opg 4'!$M$5)/'Lineær programmering opg 4'!$K$5*-1)</f>
        <v>217.57799999998926</v>
      </c>
      <c r="F5424" s="167" t="str">
        <f>IF('Lineær programmering opg 4'!$E$6=0,"-",(-A5424+'Lineær programmering opg 4'!$M$6)/'Lineær programmering opg 4'!$K$6*-1)</f>
        <v>-</v>
      </c>
      <c r="G5424" s="167" t="str">
        <f>IF('Lineær programmering opg 4'!$D$7=0,"-",((-A5424+'Lineær programmering opg 4'!$M$7)/'Lineær programmering opg 4'!$K$7)*-1)</f>
        <v>-</v>
      </c>
      <c r="H5424" s="167" t="str">
        <f>IF('Lineær programmering opg 4'!$C$8=0,"-",((-A5424+'Lineær programmering opg 4'!$M$8)/'Lineær programmering opg 4'!$K$8)*-1)</f>
        <v>-</v>
      </c>
      <c r="I5424" s="167" t="str">
        <f>IF('Lineær programmering opg 4'!$D$8=0,"-",'Lineær programmering opg 4'!$G$8)</f>
        <v>-</v>
      </c>
      <c r="J5424" s="295">
        <f>A5424*'Lineær programmering opg 4'!$C$11+Datatabel!C5424*'Lineær programmering opg 4'!$D$11</f>
        <v>43626.299999999821</v>
      </c>
      <c r="K5424" s="9">
        <f t="shared" si="422"/>
        <v>0</v>
      </c>
      <c r="L5424" s="9">
        <f t="shared" si="423"/>
        <v>0</v>
      </c>
    </row>
    <row r="5425" spans="1:12" ht="15" x14ac:dyDescent="0.25">
      <c r="A5425" s="167">
        <f t="shared" si="421"/>
        <v>109.87200000001434</v>
      </c>
      <c r="B5425" s="325">
        <f t="shared" si="424"/>
        <v>0.45780000000005971</v>
      </c>
      <c r="C5425" s="167">
        <f t="shared" si="420"/>
        <v>217.59599999998926</v>
      </c>
      <c r="D5425" s="167">
        <f>IF('Lineær programmering opg 4'!$M$4=0,"-",(-A5425+'Lineær programmering opg 4'!$M$4)/'Lineær programmering opg 4'!$K$4*-1)</f>
        <v>260.25599999997132</v>
      </c>
      <c r="E5425" s="167">
        <f>IF('Lineær programmering opg 4'!$M$5=0,"-",(-A5425+'Lineær programmering opg 4'!$M$5)/'Lineær programmering opg 4'!$K$5*-1)</f>
        <v>217.59599999998926</v>
      </c>
      <c r="F5425" s="167" t="str">
        <f>IF('Lineær programmering opg 4'!$E$6=0,"-",(-A5425+'Lineær programmering opg 4'!$M$6)/'Lineær programmering opg 4'!$K$6*-1)</f>
        <v>-</v>
      </c>
      <c r="G5425" s="167" t="str">
        <f>IF('Lineær programmering opg 4'!$D$7=0,"-",((-A5425+'Lineær programmering opg 4'!$M$7)/'Lineær programmering opg 4'!$K$7)*-1)</f>
        <v>-</v>
      </c>
      <c r="H5425" s="167" t="str">
        <f>IF('Lineær programmering opg 4'!$C$8=0,"-",((-A5425+'Lineær programmering opg 4'!$M$8)/'Lineær programmering opg 4'!$K$8)*-1)</f>
        <v>-</v>
      </c>
      <c r="I5425" s="167" t="str">
        <f>IF('Lineær programmering opg 4'!$D$8=0,"-",'Lineær programmering opg 4'!$G$8)</f>
        <v>-</v>
      </c>
      <c r="J5425" s="295">
        <f>A5425*'Lineær programmering opg 4'!$C$11+Datatabel!C5425*'Lineær programmering opg 4'!$D$11</f>
        <v>43626.599999999824</v>
      </c>
      <c r="K5425" s="9">
        <f t="shared" si="422"/>
        <v>0</v>
      </c>
      <c r="L5425" s="9">
        <f t="shared" si="423"/>
        <v>0</v>
      </c>
    </row>
    <row r="5426" spans="1:12" ht="15" x14ac:dyDescent="0.25">
      <c r="A5426" s="167">
        <f t="shared" si="421"/>
        <v>109.84800000001434</v>
      </c>
      <c r="B5426" s="325">
        <f t="shared" si="424"/>
        <v>0.45770000000005973</v>
      </c>
      <c r="C5426" s="167">
        <f t="shared" si="420"/>
        <v>217.61399999998926</v>
      </c>
      <c r="D5426" s="167">
        <f>IF('Lineær programmering opg 4'!$M$4=0,"-",(-A5426+'Lineær programmering opg 4'!$M$4)/'Lineær programmering opg 4'!$K$4*-1)</f>
        <v>260.30399999997132</v>
      </c>
      <c r="E5426" s="167">
        <f>IF('Lineær programmering opg 4'!$M$5=0,"-",(-A5426+'Lineær programmering opg 4'!$M$5)/'Lineær programmering opg 4'!$K$5*-1)</f>
        <v>217.61399999998926</v>
      </c>
      <c r="F5426" s="167" t="str">
        <f>IF('Lineær programmering opg 4'!$E$6=0,"-",(-A5426+'Lineær programmering opg 4'!$M$6)/'Lineær programmering opg 4'!$K$6*-1)</f>
        <v>-</v>
      </c>
      <c r="G5426" s="167" t="str">
        <f>IF('Lineær programmering opg 4'!$D$7=0,"-",((-A5426+'Lineær programmering opg 4'!$M$7)/'Lineær programmering opg 4'!$K$7)*-1)</f>
        <v>-</v>
      </c>
      <c r="H5426" s="167" t="str">
        <f>IF('Lineær programmering opg 4'!$C$8=0,"-",((-A5426+'Lineær programmering opg 4'!$M$8)/'Lineær programmering opg 4'!$K$8)*-1)</f>
        <v>-</v>
      </c>
      <c r="I5426" s="167" t="str">
        <f>IF('Lineær programmering opg 4'!$D$8=0,"-",'Lineær programmering opg 4'!$G$8)</f>
        <v>-</v>
      </c>
      <c r="J5426" s="295">
        <f>A5426*'Lineær programmering opg 4'!$C$11+Datatabel!C5426*'Lineær programmering opg 4'!$D$11</f>
        <v>43626.899999999827</v>
      </c>
      <c r="K5426" s="9">
        <f t="shared" si="422"/>
        <v>0</v>
      </c>
      <c r="L5426" s="9">
        <f t="shared" si="423"/>
        <v>0</v>
      </c>
    </row>
    <row r="5427" spans="1:12" ht="15" x14ac:dyDescent="0.25">
      <c r="A5427" s="167">
        <f t="shared" si="421"/>
        <v>109.82400000001434</v>
      </c>
      <c r="B5427" s="325">
        <f t="shared" si="424"/>
        <v>0.45760000000005974</v>
      </c>
      <c r="C5427" s="167">
        <f t="shared" si="420"/>
        <v>217.63199999998926</v>
      </c>
      <c r="D5427" s="167">
        <f>IF('Lineær programmering opg 4'!$M$4=0,"-",(-A5427+'Lineær programmering opg 4'!$M$4)/'Lineær programmering opg 4'!$K$4*-1)</f>
        <v>260.35199999997133</v>
      </c>
      <c r="E5427" s="167">
        <f>IF('Lineær programmering opg 4'!$M$5=0,"-",(-A5427+'Lineær programmering opg 4'!$M$5)/'Lineær programmering opg 4'!$K$5*-1)</f>
        <v>217.63199999998926</v>
      </c>
      <c r="F5427" s="167" t="str">
        <f>IF('Lineær programmering opg 4'!$E$6=0,"-",(-A5427+'Lineær programmering opg 4'!$M$6)/'Lineær programmering opg 4'!$K$6*-1)</f>
        <v>-</v>
      </c>
      <c r="G5427" s="167" t="str">
        <f>IF('Lineær programmering opg 4'!$D$7=0,"-",((-A5427+'Lineær programmering opg 4'!$M$7)/'Lineær programmering opg 4'!$K$7)*-1)</f>
        <v>-</v>
      </c>
      <c r="H5427" s="167" t="str">
        <f>IF('Lineær programmering opg 4'!$C$8=0,"-",((-A5427+'Lineær programmering opg 4'!$M$8)/'Lineær programmering opg 4'!$K$8)*-1)</f>
        <v>-</v>
      </c>
      <c r="I5427" s="167" t="str">
        <f>IF('Lineær programmering opg 4'!$D$8=0,"-",'Lineær programmering opg 4'!$G$8)</f>
        <v>-</v>
      </c>
      <c r="J5427" s="295">
        <f>A5427*'Lineær programmering opg 4'!$C$11+Datatabel!C5427*'Lineær programmering opg 4'!$D$11</f>
        <v>43627.199999999822</v>
      </c>
      <c r="K5427" s="9">
        <f t="shared" si="422"/>
        <v>0</v>
      </c>
      <c r="L5427" s="9">
        <f t="shared" si="423"/>
        <v>0</v>
      </c>
    </row>
    <row r="5428" spans="1:12" ht="15" x14ac:dyDescent="0.25">
      <c r="A5428" s="167">
        <f t="shared" si="421"/>
        <v>109.80000000001434</v>
      </c>
      <c r="B5428" s="325">
        <f t="shared" si="424"/>
        <v>0.45750000000005975</v>
      </c>
      <c r="C5428" s="167">
        <f t="shared" si="420"/>
        <v>217.64999999998926</v>
      </c>
      <c r="D5428" s="167">
        <f>IF('Lineær programmering opg 4'!$M$4=0,"-",(-A5428+'Lineær programmering opg 4'!$M$4)/'Lineær programmering opg 4'!$K$4*-1)</f>
        <v>260.39999999997133</v>
      </c>
      <c r="E5428" s="167">
        <f>IF('Lineær programmering opg 4'!$M$5=0,"-",(-A5428+'Lineær programmering opg 4'!$M$5)/'Lineær programmering opg 4'!$K$5*-1)</f>
        <v>217.64999999998926</v>
      </c>
      <c r="F5428" s="167" t="str">
        <f>IF('Lineær programmering opg 4'!$E$6=0,"-",(-A5428+'Lineær programmering opg 4'!$M$6)/'Lineær programmering opg 4'!$K$6*-1)</f>
        <v>-</v>
      </c>
      <c r="G5428" s="167" t="str">
        <f>IF('Lineær programmering opg 4'!$D$7=0,"-",((-A5428+'Lineær programmering opg 4'!$M$7)/'Lineær programmering opg 4'!$K$7)*-1)</f>
        <v>-</v>
      </c>
      <c r="H5428" s="167" t="str">
        <f>IF('Lineær programmering opg 4'!$C$8=0,"-",((-A5428+'Lineær programmering opg 4'!$M$8)/'Lineær programmering opg 4'!$K$8)*-1)</f>
        <v>-</v>
      </c>
      <c r="I5428" s="167" t="str">
        <f>IF('Lineær programmering opg 4'!$D$8=0,"-",'Lineær programmering opg 4'!$G$8)</f>
        <v>-</v>
      </c>
      <c r="J5428" s="295">
        <f>A5428*'Lineær programmering opg 4'!$C$11+Datatabel!C5428*'Lineær programmering opg 4'!$D$11</f>
        <v>43627.499999999825</v>
      </c>
      <c r="K5428" s="9">
        <f t="shared" si="422"/>
        <v>0</v>
      </c>
      <c r="L5428" s="9">
        <f t="shared" si="423"/>
        <v>0</v>
      </c>
    </row>
    <row r="5429" spans="1:12" ht="15" x14ac:dyDescent="0.25">
      <c r="A5429" s="167">
        <f t="shared" si="421"/>
        <v>109.77600000001434</v>
      </c>
      <c r="B5429" s="325">
        <f t="shared" si="424"/>
        <v>0.45740000000005976</v>
      </c>
      <c r="C5429" s="167">
        <f t="shared" si="420"/>
        <v>217.66799999998926</v>
      </c>
      <c r="D5429" s="167">
        <f>IF('Lineær programmering opg 4'!$M$4=0,"-",(-A5429+'Lineær programmering opg 4'!$M$4)/'Lineær programmering opg 4'!$K$4*-1)</f>
        <v>260.44799999997133</v>
      </c>
      <c r="E5429" s="167">
        <f>IF('Lineær programmering opg 4'!$M$5=0,"-",(-A5429+'Lineær programmering opg 4'!$M$5)/'Lineær programmering opg 4'!$K$5*-1)</f>
        <v>217.66799999998926</v>
      </c>
      <c r="F5429" s="167" t="str">
        <f>IF('Lineær programmering opg 4'!$E$6=0,"-",(-A5429+'Lineær programmering opg 4'!$M$6)/'Lineær programmering opg 4'!$K$6*-1)</f>
        <v>-</v>
      </c>
      <c r="G5429" s="167" t="str">
        <f>IF('Lineær programmering opg 4'!$D$7=0,"-",((-A5429+'Lineær programmering opg 4'!$M$7)/'Lineær programmering opg 4'!$K$7)*-1)</f>
        <v>-</v>
      </c>
      <c r="H5429" s="167" t="str">
        <f>IF('Lineær programmering opg 4'!$C$8=0,"-",((-A5429+'Lineær programmering opg 4'!$M$8)/'Lineær programmering opg 4'!$K$8)*-1)</f>
        <v>-</v>
      </c>
      <c r="I5429" s="167" t="str">
        <f>IF('Lineær programmering opg 4'!$D$8=0,"-",'Lineær programmering opg 4'!$G$8)</f>
        <v>-</v>
      </c>
      <c r="J5429" s="295">
        <f>A5429*'Lineær programmering opg 4'!$C$11+Datatabel!C5429*'Lineær programmering opg 4'!$D$11</f>
        <v>43627.799999999821</v>
      </c>
      <c r="K5429" s="9">
        <f t="shared" si="422"/>
        <v>0</v>
      </c>
      <c r="L5429" s="9">
        <f t="shared" si="423"/>
        <v>0</v>
      </c>
    </row>
    <row r="5430" spans="1:12" ht="15" x14ac:dyDescent="0.25">
      <c r="A5430" s="167">
        <f t="shared" si="421"/>
        <v>109.75200000001435</v>
      </c>
      <c r="B5430" s="325">
        <f t="shared" si="424"/>
        <v>0.45730000000005977</v>
      </c>
      <c r="C5430" s="167">
        <f t="shared" si="420"/>
        <v>217.68599999998926</v>
      </c>
      <c r="D5430" s="167">
        <f>IF('Lineær programmering opg 4'!$M$4=0,"-",(-A5430+'Lineær programmering opg 4'!$M$4)/'Lineær programmering opg 4'!$K$4*-1)</f>
        <v>260.49599999997133</v>
      </c>
      <c r="E5430" s="167">
        <f>IF('Lineær programmering opg 4'!$M$5=0,"-",(-A5430+'Lineær programmering opg 4'!$M$5)/'Lineær programmering opg 4'!$K$5*-1)</f>
        <v>217.68599999998926</v>
      </c>
      <c r="F5430" s="167" t="str">
        <f>IF('Lineær programmering opg 4'!$E$6=0,"-",(-A5430+'Lineær programmering opg 4'!$M$6)/'Lineær programmering opg 4'!$K$6*-1)</f>
        <v>-</v>
      </c>
      <c r="G5430" s="167" t="str">
        <f>IF('Lineær programmering opg 4'!$D$7=0,"-",((-A5430+'Lineær programmering opg 4'!$M$7)/'Lineær programmering opg 4'!$K$7)*-1)</f>
        <v>-</v>
      </c>
      <c r="H5430" s="167" t="str">
        <f>IF('Lineær programmering opg 4'!$C$8=0,"-",((-A5430+'Lineær programmering opg 4'!$M$8)/'Lineær programmering opg 4'!$K$8)*-1)</f>
        <v>-</v>
      </c>
      <c r="I5430" s="167" t="str">
        <f>IF('Lineær programmering opg 4'!$D$8=0,"-",'Lineær programmering opg 4'!$G$8)</f>
        <v>-</v>
      </c>
      <c r="J5430" s="295">
        <f>A5430*'Lineær programmering opg 4'!$C$11+Datatabel!C5430*'Lineær programmering opg 4'!$D$11</f>
        <v>43628.099999999824</v>
      </c>
      <c r="K5430" s="9">
        <f t="shared" si="422"/>
        <v>0</v>
      </c>
      <c r="L5430" s="9">
        <f t="shared" si="423"/>
        <v>0</v>
      </c>
    </row>
    <row r="5431" spans="1:12" ht="15" x14ac:dyDescent="0.25">
      <c r="A5431" s="167">
        <f t="shared" si="421"/>
        <v>109.72800000001435</v>
      </c>
      <c r="B5431" s="325">
        <f t="shared" si="424"/>
        <v>0.45720000000005978</v>
      </c>
      <c r="C5431" s="167">
        <f t="shared" si="420"/>
        <v>217.70399999998926</v>
      </c>
      <c r="D5431" s="167">
        <f>IF('Lineær programmering opg 4'!$M$4=0,"-",(-A5431+'Lineær programmering opg 4'!$M$4)/'Lineær programmering opg 4'!$K$4*-1)</f>
        <v>260.54399999997133</v>
      </c>
      <c r="E5431" s="167">
        <f>IF('Lineær programmering opg 4'!$M$5=0,"-",(-A5431+'Lineær programmering opg 4'!$M$5)/'Lineær programmering opg 4'!$K$5*-1)</f>
        <v>217.70399999998926</v>
      </c>
      <c r="F5431" s="167" t="str">
        <f>IF('Lineær programmering opg 4'!$E$6=0,"-",(-A5431+'Lineær programmering opg 4'!$M$6)/'Lineær programmering opg 4'!$K$6*-1)</f>
        <v>-</v>
      </c>
      <c r="G5431" s="167" t="str">
        <f>IF('Lineær programmering opg 4'!$D$7=0,"-",((-A5431+'Lineær programmering opg 4'!$M$7)/'Lineær programmering opg 4'!$K$7)*-1)</f>
        <v>-</v>
      </c>
      <c r="H5431" s="167" t="str">
        <f>IF('Lineær programmering opg 4'!$C$8=0,"-",((-A5431+'Lineær programmering opg 4'!$M$8)/'Lineær programmering opg 4'!$K$8)*-1)</f>
        <v>-</v>
      </c>
      <c r="I5431" s="167" t="str">
        <f>IF('Lineær programmering opg 4'!$D$8=0,"-",'Lineær programmering opg 4'!$G$8)</f>
        <v>-</v>
      </c>
      <c r="J5431" s="295">
        <f>A5431*'Lineær programmering opg 4'!$C$11+Datatabel!C5431*'Lineær programmering opg 4'!$D$11</f>
        <v>43628.399999999827</v>
      </c>
      <c r="K5431" s="9">
        <f t="shared" si="422"/>
        <v>0</v>
      </c>
      <c r="L5431" s="9">
        <f t="shared" si="423"/>
        <v>0</v>
      </c>
    </row>
    <row r="5432" spans="1:12" ht="15" x14ac:dyDescent="0.25">
      <c r="A5432" s="167">
        <f t="shared" si="421"/>
        <v>109.70400000001435</v>
      </c>
      <c r="B5432" s="325">
        <f t="shared" si="424"/>
        <v>0.45710000000005979</v>
      </c>
      <c r="C5432" s="167">
        <f t="shared" si="420"/>
        <v>217.72199999998927</v>
      </c>
      <c r="D5432" s="167">
        <f>IF('Lineær programmering opg 4'!$M$4=0,"-",(-A5432+'Lineær programmering opg 4'!$M$4)/'Lineær programmering opg 4'!$K$4*-1)</f>
        <v>260.59199999997134</v>
      </c>
      <c r="E5432" s="167">
        <f>IF('Lineær programmering opg 4'!$M$5=0,"-",(-A5432+'Lineær programmering opg 4'!$M$5)/'Lineær programmering opg 4'!$K$5*-1)</f>
        <v>217.72199999998927</v>
      </c>
      <c r="F5432" s="167" t="str">
        <f>IF('Lineær programmering opg 4'!$E$6=0,"-",(-A5432+'Lineær programmering opg 4'!$M$6)/'Lineær programmering opg 4'!$K$6*-1)</f>
        <v>-</v>
      </c>
      <c r="G5432" s="167" t="str">
        <f>IF('Lineær programmering opg 4'!$D$7=0,"-",((-A5432+'Lineær programmering opg 4'!$M$7)/'Lineær programmering opg 4'!$K$7)*-1)</f>
        <v>-</v>
      </c>
      <c r="H5432" s="167" t="str">
        <f>IF('Lineær programmering opg 4'!$C$8=0,"-",((-A5432+'Lineær programmering opg 4'!$M$8)/'Lineær programmering opg 4'!$K$8)*-1)</f>
        <v>-</v>
      </c>
      <c r="I5432" s="167" t="str">
        <f>IF('Lineær programmering opg 4'!$D$8=0,"-",'Lineær programmering opg 4'!$G$8)</f>
        <v>-</v>
      </c>
      <c r="J5432" s="295">
        <f>A5432*'Lineær programmering opg 4'!$C$11+Datatabel!C5432*'Lineær programmering opg 4'!$D$11</f>
        <v>43628.699999999822</v>
      </c>
      <c r="K5432" s="9">
        <f t="shared" si="422"/>
        <v>0</v>
      </c>
      <c r="L5432" s="9">
        <f t="shared" si="423"/>
        <v>0</v>
      </c>
    </row>
    <row r="5433" spans="1:12" ht="15" x14ac:dyDescent="0.25">
      <c r="A5433" s="167">
        <f t="shared" si="421"/>
        <v>109.68000000001436</v>
      </c>
      <c r="B5433" s="325">
        <f t="shared" si="424"/>
        <v>0.4570000000000598</v>
      </c>
      <c r="C5433" s="167">
        <f t="shared" si="420"/>
        <v>217.73999999998921</v>
      </c>
      <c r="D5433" s="167">
        <f>IF('Lineær programmering opg 4'!$M$4=0,"-",(-A5433+'Lineær programmering opg 4'!$M$4)/'Lineær programmering opg 4'!$K$4*-1)</f>
        <v>260.63999999997128</v>
      </c>
      <c r="E5433" s="167">
        <f>IF('Lineær programmering opg 4'!$M$5=0,"-",(-A5433+'Lineær programmering opg 4'!$M$5)/'Lineær programmering opg 4'!$K$5*-1)</f>
        <v>217.73999999998921</v>
      </c>
      <c r="F5433" s="167" t="str">
        <f>IF('Lineær programmering opg 4'!$E$6=0,"-",(-A5433+'Lineær programmering opg 4'!$M$6)/'Lineær programmering opg 4'!$K$6*-1)</f>
        <v>-</v>
      </c>
      <c r="G5433" s="167" t="str">
        <f>IF('Lineær programmering opg 4'!$D$7=0,"-",((-A5433+'Lineær programmering opg 4'!$M$7)/'Lineær programmering opg 4'!$K$7)*-1)</f>
        <v>-</v>
      </c>
      <c r="H5433" s="167" t="str">
        <f>IF('Lineær programmering opg 4'!$C$8=0,"-",((-A5433+'Lineær programmering opg 4'!$M$8)/'Lineær programmering opg 4'!$K$8)*-1)</f>
        <v>-</v>
      </c>
      <c r="I5433" s="167" t="str">
        <f>IF('Lineær programmering opg 4'!$D$8=0,"-",'Lineær programmering opg 4'!$G$8)</f>
        <v>-</v>
      </c>
      <c r="J5433" s="295">
        <f>A5433*'Lineær programmering opg 4'!$C$11+Datatabel!C5433*'Lineær programmering opg 4'!$D$11</f>
        <v>43628.999999999818</v>
      </c>
      <c r="K5433" s="9">
        <f t="shared" si="422"/>
        <v>0</v>
      </c>
      <c r="L5433" s="9">
        <f t="shared" si="423"/>
        <v>0</v>
      </c>
    </row>
    <row r="5434" spans="1:12" ht="15" x14ac:dyDescent="0.25">
      <c r="A5434" s="167">
        <f t="shared" si="421"/>
        <v>109.65600000001436</v>
      </c>
      <c r="B5434" s="325">
        <f t="shared" si="424"/>
        <v>0.45690000000005981</v>
      </c>
      <c r="C5434" s="167">
        <f t="shared" si="420"/>
        <v>217.75799999998921</v>
      </c>
      <c r="D5434" s="167">
        <f>IF('Lineær programmering opg 4'!$M$4=0,"-",(-A5434+'Lineær programmering opg 4'!$M$4)/'Lineær programmering opg 4'!$K$4*-1)</f>
        <v>260.68799999997128</v>
      </c>
      <c r="E5434" s="167">
        <f>IF('Lineær programmering opg 4'!$M$5=0,"-",(-A5434+'Lineær programmering opg 4'!$M$5)/'Lineær programmering opg 4'!$K$5*-1)</f>
        <v>217.75799999998921</v>
      </c>
      <c r="F5434" s="167" t="str">
        <f>IF('Lineær programmering opg 4'!$E$6=0,"-",(-A5434+'Lineær programmering opg 4'!$M$6)/'Lineær programmering opg 4'!$K$6*-1)</f>
        <v>-</v>
      </c>
      <c r="G5434" s="167" t="str">
        <f>IF('Lineær programmering opg 4'!$D$7=0,"-",((-A5434+'Lineær programmering opg 4'!$M$7)/'Lineær programmering opg 4'!$K$7)*-1)</f>
        <v>-</v>
      </c>
      <c r="H5434" s="167" t="str">
        <f>IF('Lineær programmering opg 4'!$C$8=0,"-",((-A5434+'Lineær programmering opg 4'!$M$8)/'Lineær programmering opg 4'!$K$8)*-1)</f>
        <v>-</v>
      </c>
      <c r="I5434" s="167" t="str">
        <f>IF('Lineær programmering opg 4'!$D$8=0,"-",'Lineær programmering opg 4'!$G$8)</f>
        <v>-</v>
      </c>
      <c r="J5434" s="295">
        <f>A5434*'Lineær programmering opg 4'!$C$11+Datatabel!C5434*'Lineær programmering opg 4'!$D$11</f>
        <v>43629.299999999814</v>
      </c>
      <c r="K5434" s="9">
        <f t="shared" si="422"/>
        <v>0</v>
      </c>
      <c r="L5434" s="9">
        <f t="shared" si="423"/>
        <v>0</v>
      </c>
    </row>
    <row r="5435" spans="1:12" ht="15" x14ac:dyDescent="0.25">
      <c r="A5435" s="167">
        <f t="shared" si="421"/>
        <v>109.63200000001436</v>
      </c>
      <c r="B5435" s="325">
        <f t="shared" si="424"/>
        <v>0.45680000000005982</v>
      </c>
      <c r="C5435" s="167">
        <f t="shared" si="420"/>
        <v>217.77599999998921</v>
      </c>
      <c r="D5435" s="167">
        <f>IF('Lineær programmering opg 4'!$M$4=0,"-",(-A5435+'Lineær programmering opg 4'!$M$4)/'Lineær programmering opg 4'!$K$4*-1)</f>
        <v>260.73599999997128</v>
      </c>
      <c r="E5435" s="167">
        <f>IF('Lineær programmering opg 4'!$M$5=0,"-",(-A5435+'Lineær programmering opg 4'!$M$5)/'Lineær programmering opg 4'!$K$5*-1)</f>
        <v>217.77599999998921</v>
      </c>
      <c r="F5435" s="167" t="str">
        <f>IF('Lineær programmering opg 4'!$E$6=0,"-",(-A5435+'Lineær programmering opg 4'!$M$6)/'Lineær programmering opg 4'!$K$6*-1)</f>
        <v>-</v>
      </c>
      <c r="G5435" s="167" t="str">
        <f>IF('Lineær programmering opg 4'!$D$7=0,"-",((-A5435+'Lineær programmering opg 4'!$M$7)/'Lineær programmering opg 4'!$K$7)*-1)</f>
        <v>-</v>
      </c>
      <c r="H5435" s="167" t="str">
        <f>IF('Lineær programmering opg 4'!$C$8=0,"-",((-A5435+'Lineær programmering opg 4'!$M$8)/'Lineær programmering opg 4'!$K$8)*-1)</f>
        <v>-</v>
      </c>
      <c r="I5435" s="167" t="str">
        <f>IF('Lineær programmering opg 4'!$D$8=0,"-",'Lineær programmering opg 4'!$G$8)</f>
        <v>-</v>
      </c>
      <c r="J5435" s="295">
        <f>A5435*'Lineær programmering opg 4'!$C$11+Datatabel!C5435*'Lineær programmering opg 4'!$D$11</f>
        <v>43629.599999999817</v>
      </c>
      <c r="K5435" s="9">
        <f t="shared" si="422"/>
        <v>0</v>
      </c>
      <c r="L5435" s="9">
        <f t="shared" si="423"/>
        <v>0</v>
      </c>
    </row>
    <row r="5436" spans="1:12" ht="15" x14ac:dyDescent="0.25">
      <c r="A5436" s="167">
        <f t="shared" si="421"/>
        <v>109.60800000001436</v>
      </c>
      <c r="B5436" s="325">
        <f t="shared" si="424"/>
        <v>0.45670000000005984</v>
      </c>
      <c r="C5436" s="167">
        <f t="shared" si="420"/>
        <v>217.79399999998921</v>
      </c>
      <c r="D5436" s="167">
        <f>IF('Lineær programmering opg 4'!$M$4=0,"-",(-A5436+'Lineær programmering opg 4'!$M$4)/'Lineær programmering opg 4'!$K$4*-1)</f>
        <v>260.78399999997129</v>
      </c>
      <c r="E5436" s="167">
        <f>IF('Lineær programmering opg 4'!$M$5=0,"-",(-A5436+'Lineær programmering opg 4'!$M$5)/'Lineær programmering opg 4'!$K$5*-1)</f>
        <v>217.79399999998921</v>
      </c>
      <c r="F5436" s="167" t="str">
        <f>IF('Lineær programmering opg 4'!$E$6=0,"-",(-A5436+'Lineær programmering opg 4'!$M$6)/'Lineær programmering opg 4'!$K$6*-1)</f>
        <v>-</v>
      </c>
      <c r="G5436" s="167" t="str">
        <f>IF('Lineær programmering opg 4'!$D$7=0,"-",((-A5436+'Lineær programmering opg 4'!$M$7)/'Lineær programmering opg 4'!$K$7)*-1)</f>
        <v>-</v>
      </c>
      <c r="H5436" s="167" t="str">
        <f>IF('Lineær programmering opg 4'!$C$8=0,"-",((-A5436+'Lineær programmering opg 4'!$M$8)/'Lineær programmering opg 4'!$K$8)*-1)</f>
        <v>-</v>
      </c>
      <c r="I5436" s="167" t="str">
        <f>IF('Lineær programmering opg 4'!$D$8=0,"-",'Lineær programmering opg 4'!$G$8)</f>
        <v>-</v>
      </c>
      <c r="J5436" s="295">
        <f>A5436*'Lineær programmering opg 4'!$C$11+Datatabel!C5436*'Lineær programmering opg 4'!$D$11</f>
        <v>43629.89999999982</v>
      </c>
      <c r="K5436" s="9">
        <f t="shared" si="422"/>
        <v>0</v>
      </c>
      <c r="L5436" s="9">
        <f t="shared" si="423"/>
        <v>0</v>
      </c>
    </row>
    <row r="5437" spans="1:12" ht="15" x14ac:dyDescent="0.25">
      <c r="A5437" s="167">
        <f t="shared" si="421"/>
        <v>109.58400000001436</v>
      </c>
      <c r="B5437" s="325">
        <f t="shared" si="424"/>
        <v>0.45660000000005985</v>
      </c>
      <c r="C5437" s="167">
        <f t="shared" si="420"/>
        <v>217.81199999998921</v>
      </c>
      <c r="D5437" s="167">
        <f>IF('Lineær programmering opg 4'!$M$4=0,"-",(-A5437+'Lineær programmering opg 4'!$M$4)/'Lineær programmering opg 4'!$K$4*-1)</f>
        <v>260.83199999997129</v>
      </c>
      <c r="E5437" s="167">
        <f>IF('Lineær programmering opg 4'!$M$5=0,"-",(-A5437+'Lineær programmering opg 4'!$M$5)/'Lineær programmering opg 4'!$K$5*-1)</f>
        <v>217.81199999998921</v>
      </c>
      <c r="F5437" s="167" t="str">
        <f>IF('Lineær programmering opg 4'!$E$6=0,"-",(-A5437+'Lineær programmering opg 4'!$M$6)/'Lineær programmering opg 4'!$K$6*-1)</f>
        <v>-</v>
      </c>
      <c r="G5437" s="167" t="str">
        <f>IF('Lineær programmering opg 4'!$D$7=0,"-",((-A5437+'Lineær programmering opg 4'!$M$7)/'Lineær programmering opg 4'!$K$7)*-1)</f>
        <v>-</v>
      </c>
      <c r="H5437" s="167" t="str">
        <f>IF('Lineær programmering opg 4'!$C$8=0,"-",((-A5437+'Lineær programmering opg 4'!$M$8)/'Lineær programmering opg 4'!$K$8)*-1)</f>
        <v>-</v>
      </c>
      <c r="I5437" s="167" t="str">
        <f>IF('Lineær programmering opg 4'!$D$8=0,"-",'Lineær programmering opg 4'!$G$8)</f>
        <v>-</v>
      </c>
      <c r="J5437" s="295">
        <f>A5437*'Lineær programmering opg 4'!$C$11+Datatabel!C5437*'Lineær programmering opg 4'!$D$11</f>
        <v>43630.199999999815</v>
      </c>
      <c r="K5437" s="9">
        <f t="shared" si="422"/>
        <v>0</v>
      </c>
      <c r="L5437" s="9">
        <f t="shared" si="423"/>
        <v>0</v>
      </c>
    </row>
    <row r="5438" spans="1:12" ht="15" x14ac:dyDescent="0.25">
      <c r="A5438" s="167">
        <f t="shared" si="421"/>
        <v>109.56000000001437</v>
      </c>
      <c r="B5438" s="325">
        <f t="shared" si="424"/>
        <v>0.45650000000005986</v>
      </c>
      <c r="C5438" s="167">
        <f t="shared" si="420"/>
        <v>217.82999999998921</v>
      </c>
      <c r="D5438" s="167">
        <f>IF('Lineær programmering opg 4'!$M$4=0,"-",(-A5438+'Lineær programmering opg 4'!$M$4)/'Lineær programmering opg 4'!$K$4*-1)</f>
        <v>260.87999999997123</v>
      </c>
      <c r="E5438" s="167">
        <f>IF('Lineær programmering opg 4'!$M$5=0,"-",(-A5438+'Lineær programmering opg 4'!$M$5)/'Lineær programmering opg 4'!$K$5*-1)</f>
        <v>217.82999999998921</v>
      </c>
      <c r="F5438" s="167" t="str">
        <f>IF('Lineær programmering opg 4'!$E$6=0,"-",(-A5438+'Lineær programmering opg 4'!$M$6)/'Lineær programmering opg 4'!$K$6*-1)</f>
        <v>-</v>
      </c>
      <c r="G5438" s="167" t="str">
        <f>IF('Lineær programmering opg 4'!$D$7=0,"-",((-A5438+'Lineær programmering opg 4'!$M$7)/'Lineær programmering opg 4'!$K$7)*-1)</f>
        <v>-</v>
      </c>
      <c r="H5438" s="167" t="str">
        <f>IF('Lineær programmering opg 4'!$C$8=0,"-",((-A5438+'Lineær programmering opg 4'!$M$8)/'Lineær programmering opg 4'!$K$8)*-1)</f>
        <v>-</v>
      </c>
      <c r="I5438" s="167" t="str">
        <f>IF('Lineær programmering opg 4'!$D$8=0,"-",'Lineær programmering opg 4'!$G$8)</f>
        <v>-</v>
      </c>
      <c r="J5438" s="295">
        <f>A5438*'Lineær programmering opg 4'!$C$11+Datatabel!C5438*'Lineær programmering opg 4'!$D$11</f>
        <v>43630.499999999818</v>
      </c>
      <c r="K5438" s="9">
        <f t="shared" si="422"/>
        <v>0</v>
      </c>
      <c r="L5438" s="9">
        <f t="shared" si="423"/>
        <v>0</v>
      </c>
    </row>
    <row r="5439" spans="1:12" ht="15" x14ac:dyDescent="0.25">
      <c r="A5439" s="167">
        <f t="shared" si="421"/>
        <v>109.53600000001437</v>
      </c>
      <c r="B5439" s="325">
        <f t="shared" si="424"/>
        <v>0.45640000000005987</v>
      </c>
      <c r="C5439" s="167">
        <f t="shared" si="420"/>
        <v>217.84799999998921</v>
      </c>
      <c r="D5439" s="167">
        <f>IF('Lineær programmering opg 4'!$M$4=0,"-",(-A5439+'Lineær programmering opg 4'!$M$4)/'Lineær programmering opg 4'!$K$4*-1)</f>
        <v>260.92799999997123</v>
      </c>
      <c r="E5439" s="167">
        <f>IF('Lineær programmering opg 4'!$M$5=0,"-",(-A5439+'Lineær programmering opg 4'!$M$5)/'Lineær programmering opg 4'!$K$5*-1)</f>
        <v>217.84799999998921</v>
      </c>
      <c r="F5439" s="167" t="str">
        <f>IF('Lineær programmering opg 4'!$E$6=0,"-",(-A5439+'Lineær programmering opg 4'!$M$6)/'Lineær programmering opg 4'!$K$6*-1)</f>
        <v>-</v>
      </c>
      <c r="G5439" s="167" t="str">
        <f>IF('Lineær programmering opg 4'!$D$7=0,"-",((-A5439+'Lineær programmering opg 4'!$M$7)/'Lineær programmering opg 4'!$K$7)*-1)</f>
        <v>-</v>
      </c>
      <c r="H5439" s="167" t="str">
        <f>IF('Lineær programmering opg 4'!$C$8=0,"-",((-A5439+'Lineær programmering opg 4'!$M$8)/'Lineær programmering opg 4'!$K$8)*-1)</f>
        <v>-</v>
      </c>
      <c r="I5439" s="167" t="str">
        <f>IF('Lineær programmering opg 4'!$D$8=0,"-",'Lineær programmering opg 4'!$G$8)</f>
        <v>-</v>
      </c>
      <c r="J5439" s="295">
        <f>A5439*'Lineær programmering opg 4'!$C$11+Datatabel!C5439*'Lineær programmering opg 4'!$D$11</f>
        <v>43630.799999999821</v>
      </c>
      <c r="K5439" s="9">
        <f t="shared" si="422"/>
        <v>0</v>
      </c>
      <c r="L5439" s="9">
        <f t="shared" si="423"/>
        <v>0</v>
      </c>
    </row>
    <row r="5440" spans="1:12" ht="15" x14ac:dyDescent="0.25">
      <c r="A5440" s="167">
        <f t="shared" si="421"/>
        <v>109.51200000001437</v>
      </c>
      <c r="B5440" s="325">
        <f t="shared" si="424"/>
        <v>0.45630000000005988</v>
      </c>
      <c r="C5440" s="167">
        <f t="shared" si="420"/>
        <v>217.86599999998921</v>
      </c>
      <c r="D5440" s="167">
        <f>IF('Lineær programmering opg 4'!$M$4=0,"-",(-A5440+'Lineær programmering opg 4'!$M$4)/'Lineær programmering opg 4'!$K$4*-1)</f>
        <v>260.97599999997124</v>
      </c>
      <c r="E5440" s="167">
        <f>IF('Lineær programmering opg 4'!$M$5=0,"-",(-A5440+'Lineær programmering opg 4'!$M$5)/'Lineær programmering opg 4'!$K$5*-1)</f>
        <v>217.86599999998921</v>
      </c>
      <c r="F5440" s="167" t="str">
        <f>IF('Lineær programmering opg 4'!$E$6=0,"-",(-A5440+'Lineær programmering opg 4'!$M$6)/'Lineær programmering opg 4'!$K$6*-1)</f>
        <v>-</v>
      </c>
      <c r="G5440" s="167" t="str">
        <f>IF('Lineær programmering opg 4'!$D$7=0,"-",((-A5440+'Lineær programmering opg 4'!$M$7)/'Lineær programmering opg 4'!$K$7)*-1)</f>
        <v>-</v>
      </c>
      <c r="H5440" s="167" t="str">
        <f>IF('Lineær programmering opg 4'!$C$8=0,"-",((-A5440+'Lineær programmering opg 4'!$M$8)/'Lineær programmering opg 4'!$K$8)*-1)</f>
        <v>-</v>
      </c>
      <c r="I5440" s="167" t="str">
        <f>IF('Lineær programmering opg 4'!$D$8=0,"-",'Lineær programmering opg 4'!$G$8)</f>
        <v>-</v>
      </c>
      <c r="J5440" s="295">
        <f>A5440*'Lineær programmering opg 4'!$C$11+Datatabel!C5440*'Lineær programmering opg 4'!$D$11</f>
        <v>43631.099999999817</v>
      </c>
      <c r="K5440" s="9">
        <f t="shared" si="422"/>
        <v>0</v>
      </c>
      <c r="L5440" s="9">
        <f t="shared" si="423"/>
        <v>0</v>
      </c>
    </row>
    <row r="5441" spans="1:12" ht="15" x14ac:dyDescent="0.25">
      <c r="A5441" s="167">
        <f t="shared" si="421"/>
        <v>109.48800000001438</v>
      </c>
      <c r="B5441" s="325">
        <f t="shared" si="424"/>
        <v>0.45620000000005989</v>
      </c>
      <c r="C5441" s="167">
        <f t="shared" si="420"/>
        <v>217.88399999998921</v>
      </c>
      <c r="D5441" s="167">
        <f>IF('Lineær programmering opg 4'!$M$4=0,"-",(-A5441+'Lineær programmering opg 4'!$M$4)/'Lineær programmering opg 4'!$K$4*-1)</f>
        <v>261.02399999997124</v>
      </c>
      <c r="E5441" s="167">
        <f>IF('Lineær programmering opg 4'!$M$5=0,"-",(-A5441+'Lineær programmering opg 4'!$M$5)/'Lineær programmering opg 4'!$K$5*-1)</f>
        <v>217.88399999998921</v>
      </c>
      <c r="F5441" s="167" t="str">
        <f>IF('Lineær programmering opg 4'!$E$6=0,"-",(-A5441+'Lineær programmering opg 4'!$M$6)/'Lineær programmering opg 4'!$K$6*-1)</f>
        <v>-</v>
      </c>
      <c r="G5441" s="167" t="str">
        <f>IF('Lineær programmering opg 4'!$D$7=0,"-",((-A5441+'Lineær programmering opg 4'!$M$7)/'Lineær programmering opg 4'!$K$7)*-1)</f>
        <v>-</v>
      </c>
      <c r="H5441" s="167" t="str">
        <f>IF('Lineær programmering opg 4'!$C$8=0,"-",((-A5441+'Lineær programmering opg 4'!$M$8)/'Lineær programmering opg 4'!$K$8)*-1)</f>
        <v>-</v>
      </c>
      <c r="I5441" s="167" t="str">
        <f>IF('Lineær programmering opg 4'!$D$8=0,"-",'Lineær programmering opg 4'!$G$8)</f>
        <v>-</v>
      </c>
      <c r="J5441" s="295">
        <f>A5441*'Lineær programmering opg 4'!$C$11+Datatabel!C5441*'Lineær programmering opg 4'!$D$11</f>
        <v>43631.39999999982</v>
      </c>
      <c r="K5441" s="9">
        <f t="shared" si="422"/>
        <v>0</v>
      </c>
      <c r="L5441" s="9">
        <f t="shared" si="423"/>
        <v>0</v>
      </c>
    </row>
    <row r="5442" spans="1:12" ht="15" x14ac:dyDescent="0.25">
      <c r="A5442" s="167">
        <f t="shared" si="421"/>
        <v>109.46400000001438</v>
      </c>
      <c r="B5442" s="325">
        <f t="shared" si="424"/>
        <v>0.4561000000000599</v>
      </c>
      <c r="C5442" s="167">
        <f t="shared" si="420"/>
        <v>217.90199999998921</v>
      </c>
      <c r="D5442" s="167">
        <f>IF('Lineær programmering opg 4'!$M$4=0,"-",(-A5442+'Lineær programmering opg 4'!$M$4)/'Lineær programmering opg 4'!$K$4*-1)</f>
        <v>261.07199999997124</v>
      </c>
      <c r="E5442" s="167">
        <f>IF('Lineær programmering opg 4'!$M$5=0,"-",(-A5442+'Lineær programmering opg 4'!$M$5)/'Lineær programmering opg 4'!$K$5*-1)</f>
        <v>217.90199999998921</v>
      </c>
      <c r="F5442" s="167" t="str">
        <f>IF('Lineær programmering opg 4'!$E$6=0,"-",(-A5442+'Lineær programmering opg 4'!$M$6)/'Lineær programmering opg 4'!$K$6*-1)</f>
        <v>-</v>
      </c>
      <c r="G5442" s="167" t="str">
        <f>IF('Lineær programmering opg 4'!$D$7=0,"-",((-A5442+'Lineær programmering opg 4'!$M$7)/'Lineær programmering opg 4'!$K$7)*-1)</f>
        <v>-</v>
      </c>
      <c r="H5442" s="167" t="str">
        <f>IF('Lineær programmering opg 4'!$C$8=0,"-",((-A5442+'Lineær programmering opg 4'!$M$8)/'Lineær programmering opg 4'!$K$8)*-1)</f>
        <v>-</v>
      </c>
      <c r="I5442" s="167" t="str">
        <f>IF('Lineær programmering opg 4'!$D$8=0,"-",'Lineær programmering opg 4'!$G$8)</f>
        <v>-</v>
      </c>
      <c r="J5442" s="295">
        <f>A5442*'Lineær programmering opg 4'!$C$11+Datatabel!C5442*'Lineær programmering opg 4'!$D$11</f>
        <v>43631.699999999822</v>
      </c>
      <c r="K5442" s="9">
        <f t="shared" si="422"/>
        <v>0</v>
      </c>
      <c r="L5442" s="9">
        <f t="shared" si="423"/>
        <v>0</v>
      </c>
    </row>
    <row r="5443" spans="1:12" ht="15" x14ac:dyDescent="0.25">
      <c r="A5443" s="167">
        <f t="shared" si="421"/>
        <v>109.44000000001438</v>
      </c>
      <c r="B5443" s="325">
        <f t="shared" si="424"/>
        <v>0.45600000000005991</v>
      </c>
      <c r="C5443" s="167">
        <f t="shared" ref="C5443:C5506" si="425">MIN(D5443,E5443,F5443,G5443,H5443,I5443)</f>
        <v>217.91999999998922</v>
      </c>
      <c r="D5443" s="167">
        <f>IF('Lineær programmering opg 4'!$M$4=0,"-",(-A5443+'Lineær programmering opg 4'!$M$4)/'Lineær programmering opg 4'!$K$4*-1)</f>
        <v>261.11999999997124</v>
      </c>
      <c r="E5443" s="167">
        <f>IF('Lineær programmering opg 4'!$M$5=0,"-",(-A5443+'Lineær programmering opg 4'!$M$5)/'Lineær programmering opg 4'!$K$5*-1)</f>
        <v>217.91999999998922</v>
      </c>
      <c r="F5443" s="167" t="str">
        <f>IF('Lineær programmering opg 4'!$E$6=0,"-",(-A5443+'Lineær programmering opg 4'!$M$6)/'Lineær programmering opg 4'!$K$6*-1)</f>
        <v>-</v>
      </c>
      <c r="G5443" s="167" t="str">
        <f>IF('Lineær programmering opg 4'!$D$7=0,"-",((-A5443+'Lineær programmering opg 4'!$M$7)/'Lineær programmering opg 4'!$K$7)*-1)</f>
        <v>-</v>
      </c>
      <c r="H5443" s="167" t="str">
        <f>IF('Lineær programmering opg 4'!$C$8=0,"-",((-A5443+'Lineær programmering opg 4'!$M$8)/'Lineær programmering opg 4'!$K$8)*-1)</f>
        <v>-</v>
      </c>
      <c r="I5443" s="167" t="str">
        <f>IF('Lineær programmering opg 4'!$D$8=0,"-",'Lineær programmering opg 4'!$G$8)</f>
        <v>-</v>
      </c>
      <c r="J5443" s="295">
        <f>A5443*'Lineær programmering opg 4'!$C$11+Datatabel!C5443*'Lineær programmering opg 4'!$D$11</f>
        <v>43631.999999999818</v>
      </c>
      <c r="K5443" s="9">
        <f t="shared" si="422"/>
        <v>0</v>
      </c>
      <c r="L5443" s="9">
        <f t="shared" si="423"/>
        <v>0</v>
      </c>
    </row>
    <row r="5444" spans="1:12" ht="15" x14ac:dyDescent="0.25">
      <c r="A5444" s="167">
        <f t="shared" ref="A5444:A5507" si="426">$A$3*B5444</f>
        <v>109.41600000001438</v>
      </c>
      <c r="B5444" s="325">
        <f t="shared" si="424"/>
        <v>0.45590000000005992</v>
      </c>
      <c r="C5444" s="167">
        <f t="shared" si="425"/>
        <v>217.93799999998922</v>
      </c>
      <c r="D5444" s="167">
        <f>IF('Lineær programmering opg 4'!$M$4=0,"-",(-A5444+'Lineær programmering opg 4'!$M$4)/'Lineær programmering opg 4'!$K$4*-1)</f>
        <v>261.16799999997124</v>
      </c>
      <c r="E5444" s="167">
        <f>IF('Lineær programmering opg 4'!$M$5=0,"-",(-A5444+'Lineær programmering opg 4'!$M$5)/'Lineær programmering opg 4'!$K$5*-1)</f>
        <v>217.93799999998922</v>
      </c>
      <c r="F5444" s="167" t="str">
        <f>IF('Lineær programmering opg 4'!$E$6=0,"-",(-A5444+'Lineær programmering opg 4'!$M$6)/'Lineær programmering opg 4'!$K$6*-1)</f>
        <v>-</v>
      </c>
      <c r="G5444" s="167" t="str">
        <f>IF('Lineær programmering opg 4'!$D$7=0,"-",((-A5444+'Lineær programmering opg 4'!$M$7)/'Lineær programmering opg 4'!$K$7)*-1)</f>
        <v>-</v>
      </c>
      <c r="H5444" s="167" t="str">
        <f>IF('Lineær programmering opg 4'!$C$8=0,"-",((-A5444+'Lineær programmering opg 4'!$M$8)/'Lineær programmering opg 4'!$K$8)*-1)</f>
        <v>-</v>
      </c>
      <c r="I5444" s="167" t="str">
        <f>IF('Lineær programmering opg 4'!$D$8=0,"-",'Lineær programmering opg 4'!$G$8)</f>
        <v>-</v>
      </c>
      <c r="J5444" s="295">
        <f>A5444*'Lineær programmering opg 4'!$C$11+Datatabel!C5444*'Lineær programmering opg 4'!$D$11</f>
        <v>43632.299999999821</v>
      </c>
      <c r="K5444" s="9">
        <f t="shared" ref="K5444:K5507" si="427">IF($J$10004=J5444,A5444,0)</f>
        <v>0</v>
      </c>
      <c r="L5444" s="9">
        <f t="shared" ref="L5444:L5507" si="428">IF(J5444=$J$10004,C5444,0)</f>
        <v>0</v>
      </c>
    </row>
    <row r="5445" spans="1:12" ht="15" x14ac:dyDescent="0.25">
      <c r="A5445" s="167">
        <f t="shared" si="426"/>
        <v>109.39200000001438</v>
      </c>
      <c r="B5445" s="325">
        <f t="shared" ref="B5445:B5508" si="429">B5444-0.01%</f>
        <v>0.45580000000005993</v>
      </c>
      <c r="C5445" s="167">
        <f t="shared" si="425"/>
        <v>217.95599999998922</v>
      </c>
      <c r="D5445" s="167">
        <f>IF('Lineær programmering opg 4'!$M$4=0,"-",(-A5445+'Lineær programmering opg 4'!$M$4)/'Lineær programmering opg 4'!$K$4*-1)</f>
        <v>261.21599999997125</v>
      </c>
      <c r="E5445" s="167">
        <f>IF('Lineær programmering opg 4'!$M$5=0,"-",(-A5445+'Lineær programmering opg 4'!$M$5)/'Lineær programmering opg 4'!$K$5*-1)</f>
        <v>217.95599999998922</v>
      </c>
      <c r="F5445" s="167" t="str">
        <f>IF('Lineær programmering opg 4'!$E$6=0,"-",(-A5445+'Lineær programmering opg 4'!$M$6)/'Lineær programmering opg 4'!$K$6*-1)</f>
        <v>-</v>
      </c>
      <c r="G5445" s="167" t="str">
        <f>IF('Lineær programmering opg 4'!$D$7=0,"-",((-A5445+'Lineær programmering opg 4'!$M$7)/'Lineær programmering opg 4'!$K$7)*-1)</f>
        <v>-</v>
      </c>
      <c r="H5445" s="167" t="str">
        <f>IF('Lineær programmering opg 4'!$C$8=0,"-",((-A5445+'Lineær programmering opg 4'!$M$8)/'Lineær programmering opg 4'!$K$8)*-1)</f>
        <v>-</v>
      </c>
      <c r="I5445" s="167" t="str">
        <f>IF('Lineær programmering opg 4'!$D$8=0,"-",'Lineær programmering opg 4'!$G$8)</f>
        <v>-</v>
      </c>
      <c r="J5445" s="295">
        <f>A5445*'Lineær programmering opg 4'!$C$11+Datatabel!C5445*'Lineær programmering opg 4'!$D$11</f>
        <v>43632.599999999817</v>
      </c>
      <c r="K5445" s="9">
        <f t="shared" si="427"/>
        <v>0</v>
      </c>
      <c r="L5445" s="9">
        <f t="shared" si="428"/>
        <v>0</v>
      </c>
    </row>
    <row r="5446" spans="1:12" ht="15" x14ac:dyDescent="0.25">
      <c r="A5446" s="167">
        <f t="shared" si="426"/>
        <v>109.36800000001439</v>
      </c>
      <c r="B5446" s="325">
        <f t="shared" si="429"/>
        <v>0.45570000000005995</v>
      </c>
      <c r="C5446" s="167">
        <f t="shared" si="425"/>
        <v>217.97399999998922</v>
      </c>
      <c r="D5446" s="167">
        <f>IF('Lineær programmering opg 4'!$M$4=0,"-",(-A5446+'Lineær programmering opg 4'!$M$4)/'Lineær programmering opg 4'!$K$4*-1)</f>
        <v>261.26399999997125</v>
      </c>
      <c r="E5446" s="167">
        <f>IF('Lineær programmering opg 4'!$M$5=0,"-",(-A5446+'Lineær programmering opg 4'!$M$5)/'Lineær programmering opg 4'!$K$5*-1)</f>
        <v>217.97399999998922</v>
      </c>
      <c r="F5446" s="167" t="str">
        <f>IF('Lineær programmering opg 4'!$E$6=0,"-",(-A5446+'Lineær programmering opg 4'!$M$6)/'Lineær programmering opg 4'!$K$6*-1)</f>
        <v>-</v>
      </c>
      <c r="G5446" s="167" t="str">
        <f>IF('Lineær programmering opg 4'!$D$7=0,"-",((-A5446+'Lineær programmering opg 4'!$M$7)/'Lineær programmering opg 4'!$K$7)*-1)</f>
        <v>-</v>
      </c>
      <c r="H5446" s="167" t="str">
        <f>IF('Lineær programmering opg 4'!$C$8=0,"-",((-A5446+'Lineær programmering opg 4'!$M$8)/'Lineær programmering opg 4'!$K$8)*-1)</f>
        <v>-</v>
      </c>
      <c r="I5446" s="167" t="str">
        <f>IF('Lineær programmering opg 4'!$D$8=0,"-",'Lineær programmering opg 4'!$G$8)</f>
        <v>-</v>
      </c>
      <c r="J5446" s="295">
        <f>A5446*'Lineær programmering opg 4'!$C$11+Datatabel!C5446*'Lineær programmering opg 4'!$D$11</f>
        <v>43632.89999999982</v>
      </c>
      <c r="K5446" s="9">
        <f t="shared" si="427"/>
        <v>0</v>
      </c>
      <c r="L5446" s="9">
        <f t="shared" si="428"/>
        <v>0</v>
      </c>
    </row>
    <row r="5447" spans="1:12" ht="15" x14ac:dyDescent="0.25">
      <c r="A5447" s="167">
        <f t="shared" si="426"/>
        <v>109.34400000001439</v>
      </c>
      <c r="B5447" s="325">
        <f t="shared" si="429"/>
        <v>0.45560000000005996</v>
      </c>
      <c r="C5447" s="167">
        <f t="shared" si="425"/>
        <v>217.99199999998922</v>
      </c>
      <c r="D5447" s="167">
        <f>IF('Lineær programmering opg 4'!$M$4=0,"-",(-A5447+'Lineær programmering opg 4'!$M$4)/'Lineær programmering opg 4'!$K$4*-1)</f>
        <v>261.31199999997125</v>
      </c>
      <c r="E5447" s="167">
        <f>IF('Lineær programmering opg 4'!$M$5=0,"-",(-A5447+'Lineær programmering opg 4'!$M$5)/'Lineær programmering opg 4'!$K$5*-1)</f>
        <v>217.99199999998922</v>
      </c>
      <c r="F5447" s="167" t="str">
        <f>IF('Lineær programmering opg 4'!$E$6=0,"-",(-A5447+'Lineær programmering opg 4'!$M$6)/'Lineær programmering opg 4'!$K$6*-1)</f>
        <v>-</v>
      </c>
      <c r="G5447" s="167" t="str">
        <f>IF('Lineær programmering opg 4'!$D$7=0,"-",((-A5447+'Lineær programmering opg 4'!$M$7)/'Lineær programmering opg 4'!$K$7)*-1)</f>
        <v>-</v>
      </c>
      <c r="H5447" s="167" t="str">
        <f>IF('Lineær programmering opg 4'!$C$8=0,"-",((-A5447+'Lineær programmering opg 4'!$M$8)/'Lineær programmering opg 4'!$K$8)*-1)</f>
        <v>-</v>
      </c>
      <c r="I5447" s="167" t="str">
        <f>IF('Lineær programmering opg 4'!$D$8=0,"-",'Lineær programmering opg 4'!$G$8)</f>
        <v>-</v>
      </c>
      <c r="J5447" s="295">
        <f>A5447*'Lineær programmering opg 4'!$C$11+Datatabel!C5447*'Lineær programmering opg 4'!$D$11</f>
        <v>43633.199999999822</v>
      </c>
      <c r="K5447" s="9">
        <f t="shared" si="427"/>
        <v>0</v>
      </c>
      <c r="L5447" s="9">
        <f t="shared" si="428"/>
        <v>0</v>
      </c>
    </row>
    <row r="5448" spans="1:12" ht="15" x14ac:dyDescent="0.25">
      <c r="A5448" s="167">
        <f t="shared" si="426"/>
        <v>109.32000000001439</v>
      </c>
      <c r="B5448" s="325">
        <f t="shared" si="429"/>
        <v>0.45550000000005997</v>
      </c>
      <c r="C5448" s="167">
        <f t="shared" si="425"/>
        <v>218.00999999998922</v>
      </c>
      <c r="D5448" s="167">
        <f>IF('Lineær programmering opg 4'!$M$4=0,"-",(-A5448+'Lineær programmering opg 4'!$M$4)/'Lineær programmering opg 4'!$K$4*-1)</f>
        <v>261.35999999997125</v>
      </c>
      <c r="E5448" s="167">
        <f>IF('Lineær programmering opg 4'!$M$5=0,"-",(-A5448+'Lineær programmering opg 4'!$M$5)/'Lineær programmering opg 4'!$K$5*-1)</f>
        <v>218.00999999998922</v>
      </c>
      <c r="F5448" s="167" t="str">
        <f>IF('Lineær programmering opg 4'!$E$6=0,"-",(-A5448+'Lineær programmering opg 4'!$M$6)/'Lineær programmering opg 4'!$K$6*-1)</f>
        <v>-</v>
      </c>
      <c r="G5448" s="167" t="str">
        <f>IF('Lineær programmering opg 4'!$D$7=0,"-",((-A5448+'Lineær programmering opg 4'!$M$7)/'Lineær programmering opg 4'!$K$7)*-1)</f>
        <v>-</v>
      </c>
      <c r="H5448" s="167" t="str">
        <f>IF('Lineær programmering opg 4'!$C$8=0,"-",((-A5448+'Lineær programmering opg 4'!$M$8)/'Lineær programmering opg 4'!$K$8)*-1)</f>
        <v>-</v>
      </c>
      <c r="I5448" s="167" t="str">
        <f>IF('Lineær programmering opg 4'!$D$8=0,"-",'Lineær programmering opg 4'!$G$8)</f>
        <v>-</v>
      </c>
      <c r="J5448" s="295">
        <f>A5448*'Lineær programmering opg 4'!$C$11+Datatabel!C5448*'Lineær programmering opg 4'!$D$11</f>
        <v>43633.499999999818</v>
      </c>
      <c r="K5448" s="9">
        <f t="shared" si="427"/>
        <v>0</v>
      </c>
      <c r="L5448" s="9">
        <f t="shared" si="428"/>
        <v>0</v>
      </c>
    </row>
    <row r="5449" spans="1:12" ht="15" x14ac:dyDescent="0.25">
      <c r="A5449" s="167">
        <f t="shared" si="426"/>
        <v>109.2960000000144</v>
      </c>
      <c r="B5449" s="325">
        <f t="shared" si="429"/>
        <v>0.45540000000005998</v>
      </c>
      <c r="C5449" s="167">
        <f t="shared" si="425"/>
        <v>218.02799999998922</v>
      </c>
      <c r="D5449" s="167">
        <f>IF('Lineær programmering opg 4'!$M$4=0,"-",(-A5449+'Lineær programmering opg 4'!$M$4)/'Lineær programmering opg 4'!$K$4*-1)</f>
        <v>261.4079999999712</v>
      </c>
      <c r="E5449" s="167">
        <f>IF('Lineær programmering opg 4'!$M$5=0,"-",(-A5449+'Lineær programmering opg 4'!$M$5)/'Lineær programmering opg 4'!$K$5*-1)</f>
        <v>218.02799999998922</v>
      </c>
      <c r="F5449" s="167" t="str">
        <f>IF('Lineær programmering opg 4'!$E$6=0,"-",(-A5449+'Lineær programmering opg 4'!$M$6)/'Lineær programmering opg 4'!$K$6*-1)</f>
        <v>-</v>
      </c>
      <c r="G5449" s="167" t="str">
        <f>IF('Lineær programmering opg 4'!$D$7=0,"-",((-A5449+'Lineær programmering opg 4'!$M$7)/'Lineær programmering opg 4'!$K$7)*-1)</f>
        <v>-</v>
      </c>
      <c r="H5449" s="167" t="str">
        <f>IF('Lineær programmering opg 4'!$C$8=0,"-",((-A5449+'Lineær programmering opg 4'!$M$8)/'Lineær programmering opg 4'!$K$8)*-1)</f>
        <v>-</v>
      </c>
      <c r="I5449" s="167" t="str">
        <f>IF('Lineær programmering opg 4'!$D$8=0,"-",'Lineær programmering opg 4'!$G$8)</f>
        <v>-</v>
      </c>
      <c r="J5449" s="295">
        <f>A5449*'Lineær programmering opg 4'!$C$11+Datatabel!C5449*'Lineær programmering opg 4'!$D$11</f>
        <v>43633.799999999821</v>
      </c>
      <c r="K5449" s="9">
        <f t="shared" si="427"/>
        <v>0</v>
      </c>
      <c r="L5449" s="9">
        <f t="shared" si="428"/>
        <v>0</v>
      </c>
    </row>
    <row r="5450" spans="1:12" ht="15" x14ac:dyDescent="0.25">
      <c r="A5450" s="167">
        <f t="shared" si="426"/>
        <v>109.2720000000144</v>
      </c>
      <c r="B5450" s="325">
        <f t="shared" si="429"/>
        <v>0.45530000000005999</v>
      </c>
      <c r="C5450" s="167">
        <f t="shared" si="425"/>
        <v>218.04599999998922</v>
      </c>
      <c r="D5450" s="167">
        <f>IF('Lineær programmering opg 4'!$M$4=0,"-",(-A5450+'Lineær programmering opg 4'!$M$4)/'Lineær programmering opg 4'!$K$4*-1)</f>
        <v>261.4559999999712</v>
      </c>
      <c r="E5450" s="167">
        <f>IF('Lineær programmering opg 4'!$M$5=0,"-",(-A5450+'Lineær programmering opg 4'!$M$5)/'Lineær programmering opg 4'!$K$5*-1)</f>
        <v>218.04599999998922</v>
      </c>
      <c r="F5450" s="167" t="str">
        <f>IF('Lineær programmering opg 4'!$E$6=0,"-",(-A5450+'Lineær programmering opg 4'!$M$6)/'Lineær programmering opg 4'!$K$6*-1)</f>
        <v>-</v>
      </c>
      <c r="G5450" s="167" t="str">
        <f>IF('Lineær programmering opg 4'!$D$7=0,"-",((-A5450+'Lineær programmering opg 4'!$M$7)/'Lineær programmering opg 4'!$K$7)*-1)</f>
        <v>-</v>
      </c>
      <c r="H5450" s="167" t="str">
        <f>IF('Lineær programmering opg 4'!$C$8=0,"-",((-A5450+'Lineær programmering opg 4'!$M$8)/'Lineær programmering opg 4'!$K$8)*-1)</f>
        <v>-</v>
      </c>
      <c r="I5450" s="167" t="str">
        <f>IF('Lineær programmering opg 4'!$D$8=0,"-",'Lineær programmering opg 4'!$G$8)</f>
        <v>-</v>
      </c>
      <c r="J5450" s="295">
        <f>A5450*'Lineær programmering opg 4'!$C$11+Datatabel!C5450*'Lineær programmering opg 4'!$D$11</f>
        <v>43634.099999999824</v>
      </c>
      <c r="K5450" s="9">
        <f t="shared" si="427"/>
        <v>0</v>
      </c>
      <c r="L5450" s="9">
        <f t="shared" si="428"/>
        <v>0</v>
      </c>
    </row>
    <row r="5451" spans="1:12" ht="15" x14ac:dyDescent="0.25">
      <c r="A5451" s="167">
        <f t="shared" si="426"/>
        <v>109.2480000000144</v>
      </c>
      <c r="B5451" s="325">
        <f t="shared" si="429"/>
        <v>0.45520000000006</v>
      </c>
      <c r="C5451" s="167">
        <f t="shared" si="425"/>
        <v>218.06399999998922</v>
      </c>
      <c r="D5451" s="167">
        <f>IF('Lineær programmering opg 4'!$M$4=0,"-",(-A5451+'Lineær programmering opg 4'!$M$4)/'Lineær programmering opg 4'!$K$4*-1)</f>
        <v>261.5039999999712</v>
      </c>
      <c r="E5451" s="167">
        <f>IF('Lineær programmering opg 4'!$M$5=0,"-",(-A5451+'Lineær programmering opg 4'!$M$5)/'Lineær programmering opg 4'!$K$5*-1)</f>
        <v>218.06399999998922</v>
      </c>
      <c r="F5451" s="167" t="str">
        <f>IF('Lineær programmering opg 4'!$E$6=0,"-",(-A5451+'Lineær programmering opg 4'!$M$6)/'Lineær programmering opg 4'!$K$6*-1)</f>
        <v>-</v>
      </c>
      <c r="G5451" s="167" t="str">
        <f>IF('Lineær programmering opg 4'!$D$7=0,"-",((-A5451+'Lineær programmering opg 4'!$M$7)/'Lineær programmering opg 4'!$K$7)*-1)</f>
        <v>-</v>
      </c>
      <c r="H5451" s="167" t="str">
        <f>IF('Lineær programmering opg 4'!$C$8=0,"-",((-A5451+'Lineær programmering opg 4'!$M$8)/'Lineær programmering opg 4'!$K$8)*-1)</f>
        <v>-</v>
      </c>
      <c r="I5451" s="167" t="str">
        <f>IF('Lineær programmering opg 4'!$D$8=0,"-",'Lineær programmering opg 4'!$G$8)</f>
        <v>-</v>
      </c>
      <c r="J5451" s="295">
        <f>A5451*'Lineær programmering opg 4'!$C$11+Datatabel!C5451*'Lineær programmering opg 4'!$D$11</f>
        <v>43634.39999999982</v>
      </c>
      <c r="K5451" s="9">
        <f t="shared" si="427"/>
        <v>0</v>
      </c>
      <c r="L5451" s="9">
        <f t="shared" si="428"/>
        <v>0</v>
      </c>
    </row>
    <row r="5452" spans="1:12" ht="15" x14ac:dyDescent="0.25">
      <c r="A5452" s="167">
        <f t="shared" si="426"/>
        <v>109.2240000000144</v>
      </c>
      <c r="B5452" s="325">
        <f t="shared" si="429"/>
        <v>0.45510000000006001</v>
      </c>
      <c r="C5452" s="167">
        <f t="shared" si="425"/>
        <v>218.08199999998922</v>
      </c>
      <c r="D5452" s="167">
        <f>IF('Lineær programmering opg 4'!$M$4=0,"-",(-A5452+'Lineær programmering opg 4'!$M$4)/'Lineær programmering opg 4'!$K$4*-1)</f>
        <v>261.5519999999712</v>
      </c>
      <c r="E5452" s="167">
        <f>IF('Lineær programmering opg 4'!$M$5=0,"-",(-A5452+'Lineær programmering opg 4'!$M$5)/'Lineær programmering opg 4'!$K$5*-1)</f>
        <v>218.08199999998922</v>
      </c>
      <c r="F5452" s="167" t="str">
        <f>IF('Lineær programmering opg 4'!$E$6=0,"-",(-A5452+'Lineær programmering opg 4'!$M$6)/'Lineær programmering opg 4'!$K$6*-1)</f>
        <v>-</v>
      </c>
      <c r="G5452" s="167" t="str">
        <f>IF('Lineær programmering opg 4'!$D$7=0,"-",((-A5452+'Lineær programmering opg 4'!$M$7)/'Lineær programmering opg 4'!$K$7)*-1)</f>
        <v>-</v>
      </c>
      <c r="H5452" s="167" t="str">
        <f>IF('Lineær programmering opg 4'!$C$8=0,"-",((-A5452+'Lineær programmering opg 4'!$M$8)/'Lineær programmering opg 4'!$K$8)*-1)</f>
        <v>-</v>
      </c>
      <c r="I5452" s="167" t="str">
        <f>IF('Lineær programmering opg 4'!$D$8=0,"-",'Lineær programmering opg 4'!$G$8)</f>
        <v>-</v>
      </c>
      <c r="J5452" s="295">
        <f>A5452*'Lineær programmering opg 4'!$C$11+Datatabel!C5452*'Lineær programmering opg 4'!$D$11</f>
        <v>43634.699999999822</v>
      </c>
      <c r="K5452" s="9">
        <f t="shared" si="427"/>
        <v>0</v>
      </c>
      <c r="L5452" s="9">
        <f t="shared" si="428"/>
        <v>0</v>
      </c>
    </row>
    <row r="5453" spans="1:12" ht="15" x14ac:dyDescent="0.25">
      <c r="A5453" s="167">
        <f t="shared" si="426"/>
        <v>109.2000000000144</v>
      </c>
      <c r="B5453" s="325">
        <f t="shared" si="429"/>
        <v>0.45500000000006002</v>
      </c>
      <c r="C5453" s="167">
        <f t="shared" si="425"/>
        <v>218.09999999998922</v>
      </c>
      <c r="D5453" s="167">
        <f>IF('Lineær programmering opg 4'!$M$4=0,"-",(-A5453+'Lineær programmering opg 4'!$M$4)/'Lineær programmering opg 4'!$K$4*-1)</f>
        <v>261.5999999999712</v>
      </c>
      <c r="E5453" s="167">
        <f>IF('Lineær programmering opg 4'!$M$5=0,"-",(-A5453+'Lineær programmering opg 4'!$M$5)/'Lineær programmering opg 4'!$K$5*-1)</f>
        <v>218.09999999998922</v>
      </c>
      <c r="F5453" s="167" t="str">
        <f>IF('Lineær programmering opg 4'!$E$6=0,"-",(-A5453+'Lineær programmering opg 4'!$M$6)/'Lineær programmering opg 4'!$K$6*-1)</f>
        <v>-</v>
      </c>
      <c r="G5453" s="167" t="str">
        <f>IF('Lineær programmering opg 4'!$D$7=0,"-",((-A5453+'Lineær programmering opg 4'!$M$7)/'Lineær programmering opg 4'!$K$7)*-1)</f>
        <v>-</v>
      </c>
      <c r="H5453" s="167" t="str">
        <f>IF('Lineær programmering opg 4'!$C$8=0,"-",((-A5453+'Lineær programmering opg 4'!$M$8)/'Lineær programmering opg 4'!$K$8)*-1)</f>
        <v>-</v>
      </c>
      <c r="I5453" s="167" t="str">
        <f>IF('Lineær programmering opg 4'!$D$8=0,"-",'Lineær programmering opg 4'!$G$8)</f>
        <v>-</v>
      </c>
      <c r="J5453" s="295">
        <f>A5453*'Lineær programmering opg 4'!$C$11+Datatabel!C5453*'Lineær programmering opg 4'!$D$11</f>
        <v>43634.999999999825</v>
      </c>
      <c r="K5453" s="9">
        <f t="shared" si="427"/>
        <v>0</v>
      </c>
      <c r="L5453" s="9">
        <f t="shared" si="428"/>
        <v>0</v>
      </c>
    </row>
    <row r="5454" spans="1:12" ht="15" x14ac:dyDescent="0.25">
      <c r="A5454" s="167">
        <f t="shared" si="426"/>
        <v>109.17600000001441</v>
      </c>
      <c r="B5454" s="325">
        <f t="shared" si="429"/>
        <v>0.45490000000006003</v>
      </c>
      <c r="C5454" s="167">
        <f t="shared" si="425"/>
        <v>218.11799999998919</v>
      </c>
      <c r="D5454" s="167">
        <f>IF('Lineær programmering opg 4'!$M$4=0,"-",(-A5454+'Lineær programmering opg 4'!$M$4)/'Lineær programmering opg 4'!$K$4*-1)</f>
        <v>261.64799999997115</v>
      </c>
      <c r="E5454" s="167">
        <f>IF('Lineær programmering opg 4'!$M$5=0,"-",(-A5454+'Lineær programmering opg 4'!$M$5)/'Lineær programmering opg 4'!$K$5*-1)</f>
        <v>218.11799999998919</v>
      </c>
      <c r="F5454" s="167" t="str">
        <f>IF('Lineær programmering opg 4'!$E$6=0,"-",(-A5454+'Lineær programmering opg 4'!$M$6)/'Lineær programmering opg 4'!$K$6*-1)</f>
        <v>-</v>
      </c>
      <c r="G5454" s="167" t="str">
        <f>IF('Lineær programmering opg 4'!$D$7=0,"-",((-A5454+'Lineær programmering opg 4'!$M$7)/'Lineær programmering opg 4'!$K$7)*-1)</f>
        <v>-</v>
      </c>
      <c r="H5454" s="167" t="str">
        <f>IF('Lineær programmering opg 4'!$C$8=0,"-",((-A5454+'Lineær programmering opg 4'!$M$8)/'Lineær programmering opg 4'!$K$8)*-1)</f>
        <v>-</v>
      </c>
      <c r="I5454" s="167" t="str">
        <f>IF('Lineær programmering opg 4'!$D$8=0,"-",'Lineær programmering opg 4'!$G$8)</f>
        <v>-</v>
      </c>
      <c r="J5454" s="295">
        <f>A5454*'Lineær programmering opg 4'!$C$11+Datatabel!C5454*'Lineær programmering opg 4'!$D$11</f>
        <v>43635.299999999821</v>
      </c>
      <c r="K5454" s="9">
        <f t="shared" si="427"/>
        <v>0</v>
      </c>
      <c r="L5454" s="9">
        <f t="shared" si="428"/>
        <v>0</v>
      </c>
    </row>
    <row r="5455" spans="1:12" ht="15" x14ac:dyDescent="0.25">
      <c r="A5455" s="167">
        <f t="shared" si="426"/>
        <v>109.15200000001441</v>
      </c>
      <c r="B5455" s="325">
        <f t="shared" si="429"/>
        <v>0.45480000000006005</v>
      </c>
      <c r="C5455" s="167">
        <f t="shared" si="425"/>
        <v>218.1359999999892</v>
      </c>
      <c r="D5455" s="167">
        <f>IF('Lineær programmering opg 4'!$M$4=0,"-",(-A5455+'Lineær programmering opg 4'!$M$4)/'Lineær programmering opg 4'!$K$4*-1)</f>
        <v>261.69599999997115</v>
      </c>
      <c r="E5455" s="167">
        <f>IF('Lineær programmering opg 4'!$M$5=0,"-",(-A5455+'Lineær programmering opg 4'!$M$5)/'Lineær programmering opg 4'!$K$5*-1)</f>
        <v>218.1359999999892</v>
      </c>
      <c r="F5455" s="167" t="str">
        <f>IF('Lineær programmering opg 4'!$E$6=0,"-",(-A5455+'Lineær programmering opg 4'!$M$6)/'Lineær programmering opg 4'!$K$6*-1)</f>
        <v>-</v>
      </c>
      <c r="G5455" s="167" t="str">
        <f>IF('Lineær programmering opg 4'!$D$7=0,"-",((-A5455+'Lineær programmering opg 4'!$M$7)/'Lineær programmering opg 4'!$K$7)*-1)</f>
        <v>-</v>
      </c>
      <c r="H5455" s="167" t="str">
        <f>IF('Lineær programmering opg 4'!$C$8=0,"-",((-A5455+'Lineær programmering opg 4'!$M$8)/'Lineær programmering opg 4'!$K$8)*-1)</f>
        <v>-</v>
      </c>
      <c r="I5455" s="167" t="str">
        <f>IF('Lineær programmering opg 4'!$D$8=0,"-",'Lineær programmering opg 4'!$G$8)</f>
        <v>-</v>
      </c>
      <c r="J5455" s="295">
        <f>A5455*'Lineær programmering opg 4'!$C$11+Datatabel!C5455*'Lineær programmering opg 4'!$D$11</f>
        <v>43635.599999999817</v>
      </c>
      <c r="K5455" s="9">
        <f t="shared" si="427"/>
        <v>0</v>
      </c>
      <c r="L5455" s="9">
        <f t="shared" si="428"/>
        <v>0</v>
      </c>
    </row>
    <row r="5456" spans="1:12" ht="15" x14ac:dyDescent="0.25">
      <c r="A5456" s="167">
        <f t="shared" si="426"/>
        <v>109.12800000001441</v>
      </c>
      <c r="B5456" s="325">
        <f t="shared" si="429"/>
        <v>0.45470000000006006</v>
      </c>
      <c r="C5456" s="167">
        <f t="shared" si="425"/>
        <v>218.1539999999892</v>
      </c>
      <c r="D5456" s="167">
        <f>IF('Lineær programmering opg 4'!$M$4=0,"-",(-A5456+'Lineær programmering opg 4'!$M$4)/'Lineær programmering opg 4'!$K$4*-1)</f>
        <v>261.74399999997115</v>
      </c>
      <c r="E5456" s="167">
        <f>IF('Lineær programmering opg 4'!$M$5=0,"-",(-A5456+'Lineær programmering opg 4'!$M$5)/'Lineær programmering opg 4'!$K$5*-1)</f>
        <v>218.1539999999892</v>
      </c>
      <c r="F5456" s="167" t="str">
        <f>IF('Lineær programmering opg 4'!$E$6=0,"-",(-A5456+'Lineær programmering opg 4'!$M$6)/'Lineær programmering opg 4'!$K$6*-1)</f>
        <v>-</v>
      </c>
      <c r="G5456" s="167" t="str">
        <f>IF('Lineær programmering opg 4'!$D$7=0,"-",((-A5456+'Lineær programmering opg 4'!$M$7)/'Lineær programmering opg 4'!$K$7)*-1)</f>
        <v>-</v>
      </c>
      <c r="H5456" s="167" t="str">
        <f>IF('Lineær programmering opg 4'!$C$8=0,"-",((-A5456+'Lineær programmering opg 4'!$M$8)/'Lineær programmering opg 4'!$K$8)*-1)</f>
        <v>-</v>
      </c>
      <c r="I5456" s="167" t="str">
        <f>IF('Lineær programmering opg 4'!$D$8=0,"-",'Lineær programmering opg 4'!$G$8)</f>
        <v>-</v>
      </c>
      <c r="J5456" s="295">
        <f>A5456*'Lineær programmering opg 4'!$C$11+Datatabel!C5456*'Lineær programmering opg 4'!$D$11</f>
        <v>43635.89999999982</v>
      </c>
      <c r="K5456" s="9">
        <f t="shared" si="427"/>
        <v>0</v>
      </c>
      <c r="L5456" s="9">
        <f t="shared" si="428"/>
        <v>0</v>
      </c>
    </row>
    <row r="5457" spans="1:12" ht="15" x14ac:dyDescent="0.25">
      <c r="A5457" s="167">
        <f t="shared" si="426"/>
        <v>109.10400000001442</v>
      </c>
      <c r="B5457" s="325">
        <f t="shared" si="429"/>
        <v>0.45460000000006007</v>
      </c>
      <c r="C5457" s="167">
        <f t="shared" si="425"/>
        <v>218.1719999999892</v>
      </c>
      <c r="D5457" s="167">
        <f>IF('Lineær programmering opg 4'!$M$4=0,"-",(-A5457+'Lineær programmering opg 4'!$M$4)/'Lineær programmering opg 4'!$K$4*-1)</f>
        <v>261.79199999997115</v>
      </c>
      <c r="E5457" s="167">
        <f>IF('Lineær programmering opg 4'!$M$5=0,"-",(-A5457+'Lineær programmering opg 4'!$M$5)/'Lineær programmering opg 4'!$K$5*-1)</f>
        <v>218.1719999999892</v>
      </c>
      <c r="F5457" s="167" t="str">
        <f>IF('Lineær programmering opg 4'!$E$6=0,"-",(-A5457+'Lineær programmering opg 4'!$M$6)/'Lineær programmering opg 4'!$K$6*-1)</f>
        <v>-</v>
      </c>
      <c r="G5457" s="167" t="str">
        <f>IF('Lineær programmering opg 4'!$D$7=0,"-",((-A5457+'Lineær programmering opg 4'!$M$7)/'Lineær programmering opg 4'!$K$7)*-1)</f>
        <v>-</v>
      </c>
      <c r="H5457" s="167" t="str">
        <f>IF('Lineær programmering opg 4'!$C$8=0,"-",((-A5457+'Lineær programmering opg 4'!$M$8)/'Lineær programmering opg 4'!$K$8)*-1)</f>
        <v>-</v>
      </c>
      <c r="I5457" s="167" t="str">
        <f>IF('Lineær programmering opg 4'!$D$8=0,"-",'Lineær programmering opg 4'!$G$8)</f>
        <v>-</v>
      </c>
      <c r="J5457" s="295">
        <f>A5457*'Lineær programmering opg 4'!$C$11+Datatabel!C5457*'Lineær programmering opg 4'!$D$11</f>
        <v>43636.199999999822</v>
      </c>
      <c r="K5457" s="9">
        <f t="shared" si="427"/>
        <v>0</v>
      </c>
      <c r="L5457" s="9">
        <f t="shared" si="428"/>
        <v>0</v>
      </c>
    </row>
    <row r="5458" spans="1:12" ht="15" x14ac:dyDescent="0.25">
      <c r="A5458" s="167">
        <f t="shared" si="426"/>
        <v>109.08000000001442</v>
      </c>
      <c r="B5458" s="325">
        <f t="shared" si="429"/>
        <v>0.45450000000006008</v>
      </c>
      <c r="C5458" s="167">
        <f t="shared" si="425"/>
        <v>218.1899999999892</v>
      </c>
      <c r="D5458" s="167">
        <f>IF('Lineær programmering opg 4'!$M$4=0,"-",(-A5458+'Lineær programmering opg 4'!$M$4)/'Lineær programmering opg 4'!$K$4*-1)</f>
        <v>261.83999999997116</v>
      </c>
      <c r="E5458" s="167">
        <f>IF('Lineær programmering opg 4'!$M$5=0,"-",(-A5458+'Lineær programmering opg 4'!$M$5)/'Lineær programmering opg 4'!$K$5*-1)</f>
        <v>218.1899999999892</v>
      </c>
      <c r="F5458" s="167" t="str">
        <f>IF('Lineær programmering opg 4'!$E$6=0,"-",(-A5458+'Lineær programmering opg 4'!$M$6)/'Lineær programmering opg 4'!$K$6*-1)</f>
        <v>-</v>
      </c>
      <c r="G5458" s="167" t="str">
        <f>IF('Lineær programmering opg 4'!$D$7=0,"-",((-A5458+'Lineær programmering opg 4'!$M$7)/'Lineær programmering opg 4'!$K$7)*-1)</f>
        <v>-</v>
      </c>
      <c r="H5458" s="167" t="str">
        <f>IF('Lineær programmering opg 4'!$C$8=0,"-",((-A5458+'Lineær programmering opg 4'!$M$8)/'Lineær programmering opg 4'!$K$8)*-1)</f>
        <v>-</v>
      </c>
      <c r="I5458" s="167" t="str">
        <f>IF('Lineær programmering opg 4'!$D$8=0,"-",'Lineær programmering opg 4'!$G$8)</f>
        <v>-</v>
      </c>
      <c r="J5458" s="295">
        <f>A5458*'Lineær programmering opg 4'!$C$11+Datatabel!C5458*'Lineær programmering opg 4'!$D$11</f>
        <v>43636.499999999825</v>
      </c>
      <c r="K5458" s="9">
        <f t="shared" si="427"/>
        <v>0</v>
      </c>
      <c r="L5458" s="9">
        <f t="shared" si="428"/>
        <v>0</v>
      </c>
    </row>
    <row r="5459" spans="1:12" ht="15" x14ac:dyDescent="0.25">
      <c r="A5459" s="167">
        <f t="shared" si="426"/>
        <v>109.05600000001442</v>
      </c>
      <c r="B5459" s="325">
        <f t="shared" si="429"/>
        <v>0.45440000000006009</v>
      </c>
      <c r="C5459" s="167">
        <f t="shared" si="425"/>
        <v>218.2079999999892</v>
      </c>
      <c r="D5459" s="167">
        <f>IF('Lineær programmering opg 4'!$M$4=0,"-",(-A5459+'Lineær programmering opg 4'!$M$4)/'Lineær programmering opg 4'!$K$4*-1)</f>
        <v>261.88799999997116</v>
      </c>
      <c r="E5459" s="167">
        <f>IF('Lineær programmering opg 4'!$M$5=0,"-",(-A5459+'Lineær programmering opg 4'!$M$5)/'Lineær programmering opg 4'!$K$5*-1)</f>
        <v>218.2079999999892</v>
      </c>
      <c r="F5459" s="167" t="str">
        <f>IF('Lineær programmering opg 4'!$E$6=0,"-",(-A5459+'Lineær programmering opg 4'!$M$6)/'Lineær programmering opg 4'!$K$6*-1)</f>
        <v>-</v>
      </c>
      <c r="G5459" s="167" t="str">
        <f>IF('Lineær programmering opg 4'!$D$7=0,"-",((-A5459+'Lineær programmering opg 4'!$M$7)/'Lineær programmering opg 4'!$K$7)*-1)</f>
        <v>-</v>
      </c>
      <c r="H5459" s="167" t="str">
        <f>IF('Lineær programmering opg 4'!$C$8=0,"-",((-A5459+'Lineær programmering opg 4'!$M$8)/'Lineær programmering opg 4'!$K$8)*-1)</f>
        <v>-</v>
      </c>
      <c r="I5459" s="167" t="str">
        <f>IF('Lineær programmering opg 4'!$D$8=0,"-",'Lineær programmering opg 4'!$G$8)</f>
        <v>-</v>
      </c>
      <c r="J5459" s="295">
        <f>A5459*'Lineær programmering opg 4'!$C$11+Datatabel!C5459*'Lineær programmering opg 4'!$D$11</f>
        <v>43636.799999999821</v>
      </c>
      <c r="K5459" s="9">
        <f t="shared" si="427"/>
        <v>0</v>
      </c>
      <c r="L5459" s="9">
        <f t="shared" si="428"/>
        <v>0</v>
      </c>
    </row>
    <row r="5460" spans="1:12" ht="15" x14ac:dyDescent="0.25">
      <c r="A5460" s="167">
        <f t="shared" si="426"/>
        <v>109.03200000001442</v>
      </c>
      <c r="B5460" s="325">
        <f t="shared" si="429"/>
        <v>0.4543000000000601</v>
      </c>
      <c r="C5460" s="167">
        <f t="shared" si="425"/>
        <v>218.2259999999892</v>
      </c>
      <c r="D5460" s="167">
        <f>IF('Lineær programmering opg 4'!$M$4=0,"-",(-A5460+'Lineær programmering opg 4'!$M$4)/'Lineær programmering opg 4'!$K$4*-1)</f>
        <v>261.93599999997116</v>
      </c>
      <c r="E5460" s="167">
        <f>IF('Lineær programmering opg 4'!$M$5=0,"-",(-A5460+'Lineær programmering opg 4'!$M$5)/'Lineær programmering opg 4'!$K$5*-1)</f>
        <v>218.2259999999892</v>
      </c>
      <c r="F5460" s="167" t="str">
        <f>IF('Lineær programmering opg 4'!$E$6=0,"-",(-A5460+'Lineær programmering opg 4'!$M$6)/'Lineær programmering opg 4'!$K$6*-1)</f>
        <v>-</v>
      </c>
      <c r="G5460" s="167" t="str">
        <f>IF('Lineær programmering opg 4'!$D$7=0,"-",((-A5460+'Lineær programmering opg 4'!$M$7)/'Lineær programmering opg 4'!$K$7)*-1)</f>
        <v>-</v>
      </c>
      <c r="H5460" s="167" t="str">
        <f>IF('Lineær programmering opg 4'!$C$8=0,"-",((-A5460+'Lineær programmering opg 4'!$M$8)/'Lineær programmering opg 4'!$K$8)*-1)</f>
        <v>-</v>
      </c>
      <c r="I5460" s="167" t="str">
        <f>IF('Lineær programmering opg 4'!$D$8=0,"-",'Lineær programmering opg 4'!$G$8)</f>
        <v>-</v>
      </c>
      <c r="J5460" s="295">
        <f>A5460*'Lineær programmering opg 4'!$C$11+Datatabel!C5460*'Lineær programmering opg 4'!$D$11</f>
        <v>43637.099999999817</v>
      </c>
      <c r="K5460" s="9">
        <f t="shared" si="427"/>
        <v>0</v>
      </c>
      <c r="L5460" s="9">
        <f t="shared" si="428"/>
        <v>0</v>
      </c>
    </row>
    <row r="5461" spans="1:12" ht="15" x14ac:dyDescent="0.25">
      <c r="A5461" s="167">
        <f t="shared" si="426"/>
        <v>109.00800000001442</v>
      </c>
      <c r="B5461" s="325">
        <f t="shared" si="429"/>
        <v>0.45420000000006011</v>
      </c>
      <c r="C5461" s="167">
        <f t="shared" si="425"/>
        <v>218.2439999999892</v>
      </c>
      <c r="D5461" s="167">
        <f>IF('Lineær programmering opg 4'!$M$4=0,"-",(-A5461+'Lineær programmering opg 4'!$M$4)/'Lineær programmering opg 4'!$K$4*-1)</f>
        <v>261.98399999997116</v>
      </c>
      <c r="E5461" s="167">
        <f>IF('Lineær programmering opg 4'!$M$5=0,"-",(-A5461+'Lineær programmering opg 4'!$M$5)/'Lineær programmering opg 4'!$K$5*-1)</f>
        <v>218.2439999999892</v>
      </c>
      <c r="F5461" s="167" t="str">
        <f>IF('Lineær programmering opg 4'!$E$6=0,"-",(-A5461+'Lineær programmering opg 4'!$M$6)/'Lineær programmering opg 4'!$K$6*-1)</f>
        <v>-</v>
      </c>
      <c r="G5461" s="167" t="str">
        <f>IF('Lineær programmering opg 4'!$D$7=0,"-",((-A5461+'Lineær programmering opg 4'!$M$7)/'Lineær programmering opg 4'!$K$7)*-1)</f>
        <v>-</v>
      </c>
      <c r="H5461" s="167" t="str">
        <f>IF('Lineær programmering opg 4'!$C$8=0,"-",((-A5461+'Lineær programmering opg 4'!$M$8)/'Lineær programmering opg 4'!$K$8)*-1)</f>
        <v>-</v>
      </c>
      <c r="I5461" s="167" t="str">
        <f>IF('Lineær programmering opg 4'!$D$8=0,"-",'Lineær programmering opg 4'!$G$8)</f>
        <v>-</v>
      </c>
      <c r="J5461" s="295">
        <f>A5461*'Lineær programmering opg 4'!$C$11+Datatabel!C5461*'Lineær programmering opg 4'!$D$11</f>
        <v>43637.39999999982</v>
      </c>
      <c r="K5461" s="9">
        <f t="shared" si="427"/>
        <v>0</v>
      </c>
      <c r="L5461" s="9">
        <f t="shared" si="428"/>
        <v>0</v>
      </c>
    </row>
    <row r="5462" spans="1:12" ht="15" x14ac:dyDescent="0.25">
      <c r="A5462" s="167">
        <f t="shared" si="426"/>
        <v>108.98400000001443</v>
      </c>
      <c r="B5462" s="325">
        <f t="shared" si="429"/>
        <v>0.45410000000006012</v>
      </c>
      <c r="C5462" s="167">
        <f t="shared" si="425"/>
        <v>218.2619999999892</v>
      </c>
      <c r="D5462" s="167">
        <f>IF('Lineær programmering opg 4'!$M$4=0,"-",(-A5462+'Lineær programmering opg 4'!$M$4)/'Lineær programmering opg 4'!$K$4*-1)</f>
        <v>262.03199999997116</v>
      </c>
      <c r="E5462" s="167">
        <f>IF('Lineær programmering opg 4'!$M$5=0,"-",(-A5462+'Lineær programmering opg 4'!$M$5)/'Lineær programmering opg 4'!$K$5*-1)</f>
        <v>218.2619999999892</v>
      </c>
      <c r="F5462" s="167" t="str">
        <f>IF('Lineær programmering opg 4'!$E$6=0,"-",(-A5462+'Lineær programmering opg 4'!$M$6)/'Lineær programmering opg 4'!$K$6*-1)</f>
        <v>-</v>
      </c>
      <c r="G5462" s="167" t="str">
        <f>IF('Lineær programmering opg 4'!$D$7=0,"-",((-A5462+'Lineær programmering opg 4'!$M$7)/'Lineær programmering opg 4'!$K$7)*-1)</f>
        <v>-</v>
      </c>
      <c r="H5462" s="167" t="str">
        <f>IF('Lineær programmering opg 4'!$C$8=0,"-",((-A5462+'Lineær programmering opg 4'!$M$8)/'Lineær programmering opg 4'!$K$8)*-1)</f>
        <v>-</v>
      </c>
      <c r="I5462" s="167" t="str">
        <f>IF('Lineær programmering opg 4'!$D$8=0,"-",'Lineær programmering opg 4'!$G$8)</f>
        <v>-</v>
      </c>
      <c r="J5462" s="295">
        <f>A5462*'Lineær programmering opg 4'!$C$11+Datatabel!C5462*'Lineær programmering opg 4'!$D$11</f>
        <v>43637.699999999822</v>
      </c>
      <c r="K5462" s="9">
        <f t="shared" si="427"/>
        <v>0</v>
      </c>
      <c r="L5462" s="9">
        <f t="shared" si="428"/>
        <v>0</v>
      </c>
    </row>
    <row r="5463" spans="1:12" ht="15" x14ac:dyDescent="0.25">
      <c r="A5463" s="167">
        <f t="shared" si="426"/>
        <v>108.96000000001443</v>
      </c>
      <c r="B5463" s="325">
        <f t="shared" si="429"/>
        <v>0.45400000000006013</v>
      </c>
      <c r="C5463" s="167">
        <f t="shared" si="425"/>
        <v>218.2799999999892</v>
      </c>
      <c r="D5463" s="167">
        <f>IF('Lineær programmering opg 4'!$M$4=0,"-",(-A5463+'Lineær programmering opg 4'!$M$4)/'Lineær programmering opg 4'!$K$4*-1)</f>
        <v>262.07999999997116</v>
      </c>
      <c r="E5463" s="167">
        <f>IF('Lineær programmering opg 4'!$M$5=0,"-",(-A5463+'Lineær programmering opg 4'!$M$5)/'Lineær programmering opg 4'!$K$5*-1)</f>
        <v>218.2799999999892</v>
      </c>
      <c r="F5463" s="167" t="str">
        <f>IF('Lineær programmering opg 4'!$E$6=0,"-",(-A5463+'Lineær programmering opg 4'!$M$6)/'Lineær programmering opg 4'!$K$6*-1)</f>
        <v>-</v>
      </c>
      <c r="G5463" s="167" t="str">
        <f>IF('Lineær programmering opg 4'!$D$7=0,"-",((-A5463+'Lineær programmering opg 4'!$M$7)/'Lineær programmering opg 4'!$K$7)*-1)</f>
        <v>-</v>
      </c>
      <c r="H5463" s="167" t="str">
        <f>IF('Lineær programmering opg 4'!$C$8=0,"-",((-A5463+'Lineær programmering opg 4'!$M$8)/'Lineær programmering opg 4'!$K$8)*-1)</f>
        <v>-</v>
      </c>
      <c r="I5463" s="167" t="str">
        <f>IF('Lineær programmering opg 4'!$D$8=0,"-",'Lineær programmering opg 4'!$G$8)</f>
        <v>-</v>
      </c>
      <c r="J5463" s="295">
        <f>A5463*'Lineær programmering opg 4'!$C$11+Datatabel!C5463*'Lineær programmering opg 4'!$D$11</f>
        <v>43637.999999999825</v>
      </c>
      <c r="K5463" s="9">
        <f t="shared" si="427"/>
        <v>0</v>
      </c>
      <c r="L5463" s="9">
        <f t="shared" si="428"/>
        <v>0</v>
      </c>
    </row>
    <row r="5464" spans="1:12" ht="15" x14ac:dyDescent="0.25">
      <c r="A5464" s="167">
        <f t="shared" si="426"/>
        <v>108.93600000001443</v>
      </c>
      <c r="B5464" s="325">
        <f t="shared" si="429"/>
        <v>0.45390000000006014</v>
      </c>
      <c r="C5464" s="167">
        <f t="shared" si="425"/>
        <v>218.2979999999892</v>
      </c>
      <c r="D5464" s="167">
        <f>IF('Lineær programmering opg 4'!$M$4=0,"-",(-A5464+'Lineær programmering opg 4'!$M$4)/'Lineær programmering opg 4'!$K$4*-1)</f>
        <v>262.12799999997117</v>
      </c>
      <c r="E5464" s="167">
        <f>IF('Lineær programmering opg 4'!$M$5=0,"-",(-A5464+'Lineær programmering opg 4'!$M$5)/'Lineær programmering opg 4'!$K$5*-1)</f>
        <v>218.2979999999892</v>
      </c>
      <c r="F5464" s="167" t="str">
        <f>IF('Lineær programmering opg 4'!$E$6=0,"-",(-A5464+'Lineær programmering opg 4'!$M$6)/'Lineær programmering opg 4'!$K$6*-1)</f>
        <v>-</v>
      </c>
      <c r="G5464" s="167" t="str">
        <f>IF('Lineær programmering opg 4'!$D$7=0,"-",((-A5464+'Lineær programmering opg 4'!$M$7)/'Lineær programmering opg 4'!$K$7)*-1)</f>
        <v>-</v>
      </c>
      <c r="H5464" s="167" t="str">
        <f>IF('Lineær programmering opg 4'!$C$8=0,"-",((-A5464+'Lineær programmering opg 4'!$M$8)/'Lineær programmering opg 4'!$K$8)*-1)</f>
        <v>-</v>
      </c>
      <c r="I5464" s="167" t="str">
        <f>IF('Lineær programmering opg 4'!$D$8=0,"-",'Lineær programmering opg 4'!$G$8)</f>
        <v>-</v>
      </c>
      <c r="J5464" s="295">
        <f>A5464*'Lineær programmering opg 4'!$C$11+Datatabel!C5464*'Lineær programmering opg 4'!$D$11</f>
        <v>43638.299999999828</v>
      </c>
      <c r="K5464" s="9">
        <f t="shared" si="427"/>
        <v>0</v>
      </c>
      <c r="L5464" s="9">
        <f t="shared" si="428"/>
        <v>0</v>
      </c>
    </row>
    <row r="5465" spans="1:12" ht="15" x14ac:dyDescent="0.25">
      <c r="A5465" s="167">
        <f t="shared" si="426"/>
        <v>108.91200000001444</v>
      </c>
      <c r="B5465" s="325">
        <f t="shared" si="429"/>
        <v>0.45380000000006016</v>
      </c>
      <c r="C5465" s="167">
        <f t="shared" si="425"/>
        <v>218.31599999998915</v>
      </c>
      <c r="D5465" s="167">
        <f>IF('Lineær programmering opg 4'!$M$4=0,"-",(-A5465+'Lineær programmering opg 4'!$M$4)/'Lineær programmering opg 4'!$K$4*-1)</f>
        <v>262.17599999997111</v>
      </c>
      <c r="E5465" s="167">
        <f>IF('Lineær programmering opg 4'!$M$5=0,"-",(-A5465+'Lineær programmering opg 4'!$M$5)/'Lineær programmering opg 4'!$K$5*-1)</f>
        <v>218.31599999998915</v>
      </c>
      <c r="F5465" s="167" t="str">
        <f>IF('Lineær programmering opg 4'!$E$6=0,"-",(-A5465+'Lineær programmering opg 4'!$M$6)/'Lineær programmering opg 4'!$K$6*-1)</f>
        <v>-</v>
      </c>
      <c r="G5465" s="167" t="str">
        <f>IF('Lineær programmering opg 4'!$D$7=0,"-",((-A5465+'Lineær programmering opg 4'!$M$7)/'Lineær programmering opg 4'!$K$7)*-1)</f>
        <v>-</v>
      </c>
      <c r="H5465" s="167" t="str">
        <f>IF('Lineær programmering opg 4'!$C$8=0,"-",((-A5465+'Lineær programmering opg 4'!$M$8)/'Lineær programmering opg 4'!$K$8)*-1)</f>
        <v>-</v>
      </c>
      <c r="I5465" s="167" t="str">
        <f>IF('Lineær programmering opg 4'!$D$8=0,"-",'Lineær programmering opg 4'!$G$8)</f>
        <v>-</v>
      </c>
      <c r="J5465" s="295">
        <f>A5465*'Lineær programmering opg 4'!$C$11+Datatabel!C5465*'Lineær programmering opg 4'!$D$11</f>
        <v>43638.599999999817</v>
      </c>
      <c r="K5465" s="9">
        <f t="shared" si="427"/>
        <v>0</v>
      </c>
      <c r="L5465" s="9">
        <f t="shared" si="428"/>
        <v>0</v>
      </c>
    </row>
    <row r="5466" spans="1:12" ht="15" x14ac:dyDescent="0.25">
      <c r="A5466" s="167">
        <f t="shared" si="426"/>
        <v>108.88800000001444</v>
      </c>
      <c r="B5466" s="325">
        <f t="shared" si="429"/>
        <v>0.45370000000006017</v>
      </c>
      <c r="C5466" s="167">
        <f t="shared" si="425"/>
        <v>218.33399999998915</v>
      </c>
      <c r="D5466" s="167">
        <f>IF('Lineær programmering opg 4'!$M$4=0,"-",(-A5466+'Lineær programmering opg 4'!$M$4)/'Lineær programmering opg 4'!$K$4*-1)</f>
        <v>262.22399999997111</v>
      </c>
      <c r="E5466" s="167">
        <f>IF('Lineær programmering opg 4'!$M$5=0,"-",(-A5466+'Lineær programmering opg 4'!$M$5)/'Lineær programmering opg 4'!$K$5*-1)</f>
        <v>218.33399999998915</v>
      </c>
      <c r="F5466" s="167" t="str">
        <f>IF('Lineær programmering opg 4'!$E$6=0,"-",(-A5466+'Lineær programmering opg 4'!$M$6)/'Lineær programmering opg 4'!$K$6*-1)</f>
        <v>-</v>
      </c>
      <c r="G5466" s="167" t="str">
        <f>IF('Lineær programmering opg 4'!$D$7=0,"-",((-A5466+'Lineær programmering opg 4'!$M$7)/'Lineær programmering opg 4'!$K$7)*-1)</f>
        <v>-</v>
      </c>
      <c r="H5466" s="167" t="str">
        <f>IF('Lineær programmering opg 4'!$C$8=0,"-",((-A5466+'Lineær programmering opg 4'!$M$8)/'Lineær programmering opg 4'!$K$8)*-1)</f>
        <v>-</v>
      </c>
      <c r="I5466" s="167" t="str">
        <f>IF('Lineær programmering opg 4'!$D$8=0,"-",'Lineær programmering opg 4'!$G$8)</f>
        <v>-</v>
      </c>
      <c r="J5466" s="295">
        <f>A5466*'Lineær programmering opg 4'!$C$11+Datatabel!C5466*'Lineær programmering opg 4'!$D$11</f>
        <v>43638.89999999982</v>
      </c>
      <c r="K5466" s="9">
        <f t="shared" si="427"/>
        <v>0</v>
      </c>
      <c r="L5466" s="9">
        <f t="shared" si="428"/>
        <v>0</v>
      </c>
    </row>
    <row r="5467" spans="1:12" ht="15" x14ac:dyDescent="0.25">
      <c r="A5467" s="167">
        <f t="shared" si="426"/>
        <v>108.86400000001444</v>
      </c>
      <c r="B5467" s="325">
        <f t="shared" si="429"/>
        <v>0.45360000000006018</v>
      </c>
      <c r="C5467" s="167">
        <f t="shared" si="425"/>
        <v>218.35199999998915</v>
      </c>
      <c r="D5467" s="167">
        <f>IF('Lineær programmering opg 4'!$M$4=0,"-",(-A5467+'Lineær programmering opg 4'!$M$4)/'Lineær programmering opg 4'!$K$4*-1)</f>
        <v>262.27199999997111</v>
      </c>
      <c r="E5467" s="167">
        <f>IF('Lineær programmering opg 4'!$M$5=0,"-",(-A5467+'Lineær programmering opg 4'!$M$5)/'Lineær programmering opg 4'!$K$5*-1)</f>
        <v>218.35199999998915</v>
      </c>
      <c r="F5467" s="167" t="str">
        <f>IF('Lineær programmering opg 4'!$E$6=0,"-",(-A5467+'Lineær programmering opg 4'!$M$6)/'Lineær programmering opg 4'!$K$6*-1)</f>
        <v>-</v>
      </c>
      <c r="G5467" s="167" t="str">
        <f>IF('Lineær programmering opg 4'!$D$7=0,"-",((-A5467+'Lineær programmering opg 4'!$M$7)/'Lineær programmering opg 4'!$K$7)*-1)</f>
        <v>-</v>
      </c>
      <c r="H5467" s="167" t="str">
        <f>IF('Lineær programmering opg 4'!$C$8=0,"-",((-A5467+'Lineær programmering opg 4'!$M$8)/'Lineær programmering opg 4'!$K$8)*-1)</f>
        <v>-</v>
      </c>
      <c r="I5467" s="167" t="str">
        <f>IF('Lineær programmering opg 4'!$D$8=0,"-",'Lineær programmering opg 4'!$G$8)</f>
        <v>-</v>
      </c>
      <c r="J5467" s="295">
        <f>A5467*'Lineær programmering opg 4'!$C$11+Datatabel!C5467*'Lineær programmering opg 4'!$D$11</f>
        <v>43639.199999999815</v>
      </c>
      <c r="K5467" s="9">
        <f t="shared" si="427"/>
        <v>0</v>
      </c>
      <c r="L5467" s="9">
        <f t="shared" si="428"/>
        <v>0</v>
      </c>
    </row>
    <row r="5468" spans="1:12" ht="15" x14ac:dyDescent="0.25">
      <c r="A5468" s="167">
        <f t="shared" si="426"/>
        <v>108.84000000001444</v>
      </c>
      <c r="B5468" s="325">
        <f t="shared" si="429"/>
        <v>0.45350000000006019</v>
      </c>
      <c r="C5468" s="167">
        <f t="shared" si="425"/>
        <v>218.36999999998915</v>
      </c>
      <c r="D5468" s="167">
        <f>IF('Lineær programmering opg 4'!$M$4=0,"-",(-A5468+'Lineær programmering opg 4'!$M$4)/'Lineær programmering opg 4'!$K$4*-1)</f>
        <v>262.31999999997112</v>
      </c>
      <c r="E5468" s="167">
        <f>IF('Lineær programmering opg 4'!$M$5=0,"-",(-A5468+'Lineær programmering opg 4'!$M$5)/'Lineær programmering opg 4'!$K$5*-1)</f>
        <v>218.36999999998915</v>
      </c>
      <c r="F5468" s="167" t="str">
        <f>IF('Lineær programmering opg 4'!$E$6=0,"-",(-A5468+'Lineær programmering opg 4'!$M$6)/'Lineær programmering opg 4'!$K$6*-1)</f>
        <v>-</v>
      </c>
      <c r="G5468" s="167" t="str">
        <f>IF('Lineær programmering opg 4'!$D$7=0,"-",((-A5468+'Lineær programmering opg 4'!$M$7)/'Lineær programmering opg 4'!$K$7)*-1)</f>
        <v>-</v>
      </c>
      <c r="H5468" s="167" t="str">
        <f>IF('Lineær programmering opg 4'!$C$8=0,"-",((-A5468+'Lineær programmering opg 4'!$M$8)/'Lineær programmering opg 4'!$K$8)*-1)</f>
        <v>-</v>
      </c>
      <c r="I5468" s="167" t="str">
        <f>IF('Lineær programmering opg 4'!$D$8=0,"-",'Lineær programmering opg 4'!$G$8)</f>
        <v>-</v>
      </c>
      <c r="J5468" s="295">
        <f>A5468*'Lineær programmering opg 4'!$C$11+Datatabel!C5468*'Lineær programmering opg 4'!$D$11</f>
        <v>43639.499999999818</v>
      </c>
      <c r="K5468" s="9">
        <f t="shared" si="427"/>
        <v>0</v>
      </c>
      <c r="L5468" s="9">
        <f t="shared" si="428"/>
        <v>0</v>
      </c>
    </row>
    <row r="5469" spans="1:12" ht="15" x14ac:dyDescent="0.25">
      <c r="A5469" s="167">
        <f t="shared" si="426"/>
        <v>108.81600000001444</v>
      </c>
      <c r="B5469" s="325">
        <f t="shared" si="429"/>
        <v>0.4534000000000602</v>
      </c>
      <c r="C5469" s="167">
        <f t="shared" si="425"/>
        <v>218.38799999998915</v>
      </c>
      <c r="D5469" s="167">
        <f>IF('Lineær programmering opg 4'!$M$4=0,"-",(-A5469+'Lineær programmering opg 4'!$M$4)/'Lineær programmering opg 4'!$K$4*-1)</f>
        <v>262.36799999997112</v>
      </c>
      <c r="E5469" s="167">
        <f>IF('Lineær programmering opg 4'!$M$5=0,"-",(-A5469+'Lineær programmering opg 4'!$M$5)/'Lineær programmering opg 4'!$K$5*-1)</f>
        <v>218.38799999998915</v>
      </c>
      <c r="F5469" s="167" t="str">
        <f>IF('Lineær programmering opg 4'!$E$6=0,"-",(-A5469+'Lineær programmering opg 4'!$M$6)/'Lineær programmering opg 4'!$K$6*-1)</f>
        <v>-</v>
      </c>
      <c r="G5469" s="167" t="str">
        <f>IF('Lineær programmering opg 4'!$D$7=0,"-",((-A5469+'Lineær programmering opg 4'!$M$7)/'Lineær programmering opg 4'!$K$7)*-1)</f>
        <v>-</v>
      </c>
      <c r="H5469" s="167" t="str">
        <f>IF('Lineær programmering opg 4'!$C$8=0,"-",((-A5469+'Lineær programmering opg 4'!$M$8)/'Lineær programmering opg 4'!$K$8)*-1)</f>
        <v>-</v>
      </c>
      <c r="I5469" s="167" t="str">
        <f>IF('Lineær programmering opg 4'!$D$8=0,"-",'Lineær programmering opg 4'!$G$8)</f>
        <v>-</v>
      </c>
      <c r="J5469" s="295">
        <f>A5469*'Lineær programmering opg 4'!$C$11+Datatabel!C5469*'Lineær programmering opg 4'!$D$11</f>
        <v>43639.799999999814</v>
      </c>
      <c r="K5469" s="9">
        <f t="shared" si="427"/>
        <v>0</v>
      </c>
      <c r="L5469" s="9">
        <f t="shared" si="428"/>
        <v>0</v>
      </c>
    </row>
    <row r="5470" spans="1:12" ht="15" x14ac:dyDescent="0.25">
      <c r="A5470" s="167">
        <f t="shared" si="426"/>
        <v>108.79200000001445</v>
      </c>
      <c r="B5470" s="325">
        <f t="shared" si="429"/>
        <v>0.45330000000006021</v>
      </c>
      <c r="C5470" s="167">
        <f t="shared" si="425"/>
        <v>218.40599999998915</v>
      </c>
      <c r="D5470" s="167">
        <f>IF('Lineær programmering opg 4'!$M$4=0,"-",(-A5470+'Lineær programmering opg 4'!$M$4)/'Lineær programmering opg 4'!$K$4*-1)</f>
        <v>262.41599999997106</v>
      </c>
      <c r="E5470" s="167">
        <f>IF('Lineær programmering opg 4'!$M$5=0,"-",(-A5470+'Lineær programmering opg 4'!$M$5)/'Lineær programmering opg 4'!$K$5*-1)</f>
        <v>218.40599999998915</v>
      </c>
      <c r="F5470" s="167" t="str">
        <f>IF('Lineær programmering opg 4'!$E$6=0,"-",(-A5470+'Lineær programmering opg 4'!$M$6)/'Lineær programmering opg 4'!$K$6*-1)</f>
        <v>-</v>
      </c>
      <c r="G5470" s="167" t="str">
        <f>IF('Lineær programmering opg 4'!$D$7=0,"-",((-A5470+'Lineær programmering opg 4'!$M$7)/'Lineær programmering opg 4'!$K$7)*-1)</f>
        <v>-</v>
      </c>
      <c r="H5470" s="167" t="str">
        <f>IF('Lineær programmering opg 4'!$C$8=0,"-",((-A5470+'Lineær programmering opg 4'!$M$8)/'Lineær programmering opg 4'!$K$8)*-1)</f>
        <v>-</v>
      </c>
      <c r="I5470" s="167" t="str">
        <f>IF('Lineær programmering opg 4'!$D$8=0,"-",'Lineær programmering opg 4'!$G$8)</f>
        <v>-</v>
      </c>
      <c r="J5470" s="295">
        <f>A5470*'Lineær programmering opg 4'!$C$11+Datatabel!C5470*'Lineær programmering opg 4'!$D$11</f>
        <v>43640.099999999817</v>
      </c>
      <c r="K5470" s="9">
        <f t="shared" si="427"/>
        <v>0</v>
      </c>
      <c r="L5470" s="9">
        <f t="shared" si="428"/>
        <v>0</v>
      </c>
    </row>
    <row r="5471" spans="1:12" ht="15" x14ac:dyDescent="0.25">
      <c r="A5471" s="167">
        <f t="shared" si="426"/>
        <v>108.76800000001445</v>
      </c>
      <c r="B5471" s="325">
        <f t="shared" si="429"/>
        <v>0.45320000000006022</v>
      </c>
      <c r="C5471" s="167">
        <f t="shared" si="425"/>
        <v>218.42399999998915</v>
      </c>
      <c r="D5471" s="167">
        <f>IF('Lineær programmering opg 4'!$M$4=0,"-",(-A5471+'Lineær programmering opg 4'!$M$4)/'Lineær programmering opg 4'!$K$4*-1)</f>
        <v>262.46399999997107</v>
      </c>
      <c r="E5471" s="167">
        <f>IF('Lineær programmering opg 4'!$M$5=0,"-",(-A5471+'Lineær programmering opg 4'!$M$5)/'Lineær programmering opg 4'!$K$5*-1)</f>
        <v>218.42399999998915</v>
      </c>
      <c r="F5471" s="167" t="str">
        <f>IF('Lineær programmering opg 4'!$E$6=0,"-",(-A5471+'Lineær programmering opg 4'!$M$6)/'Lineær programmering opg 4'!$K$6*-1)</f>
        <v>-</v>
      </c>
      <c r="G5471" s="167" t="str">
        <f>IF('Lineær programmering opg 4'!$D$7=0,"-",((-A5471+'Lineær programmering opg 4'!$M$7)/'Lineær programmering opg 4'!$K$7)*-1)</f>
        <v>-</v>
      </c>
      <c r="H5471" s="167" t="str">
        <f>IF('Lineær programmering opg 4'!$C$8=0,"-",((-A5471+'Lineær programmering opg 4'!$M$8)/'Lineær programmering opg 4'!$K$8)*-1)</f>
        <v>-</v>
      </c>
      <c r="I5471" s="167" t="str">
        <f>IF('Lineær programmering opg 4'!$D$8=0,"-",'Lineær programmering opg 4'!$G$8)</f>
        <v>-</v>
      </c>
      <c r="J5471" s="295">
        <f>A5471*'Lineær programmering opg 4'!$C$11+Datatabel!C5471*'Lineær programmering opg 4'!$D$11</f>
        <v>43640.39999999982</v>
      </c>
      <c r="K5471" s="9">
        <f t="shared" si="427"/>
        <v>0</v>
      </c>
      <c r="L5471" s="9">
        <f t="shared" si="428"/>
        <v>0</v>
      </c>
    </row>
    <row r="5472" spans="1:12" ht="15" x14ac:dyDescent="0.25">
      <c r="A5472" s="167">
        <f t="shared" si="426"/>
        <v>108.74400000001445</v>
      </c>
      <c r="B5472" s="325">
        <f t="shared" si="429"/>
        <v>0.45310000000006023</v>
      </c>
      <c r="C5472" s="167">
        <f t="shared" si="425"/>
        <v>218.44199999998915</v>
      </c>
      <c r="D5472" s="167">
        <f>IF('Lineær programmering opg 4'!$M$4=0,"-",(-A5472+'Lineær programmering opg 4'!$M$4)/'Lineær programmering opg 4'!$K$4*-1)</f>
        <v>262.51199999997107</v>
      </c>
      <c r="E5472" s="167">
        <f>IF('Lineær programmering opg 4'!$M$5=0,"-",(-A5472+'Lineær programmering opg 4'!$M$5)/'Lineær programmering opg 4'!$K$5*-1)</f>
        <v>218.44199999998915</v>
      </c>
      <c r="F5472" s="167" t="str">
        <f>IF('Lineær programmering opg 4'!$E$6=0,"-",(-A5472+'Lineær programmering opg 4'!$M$6)/'Lineær programmering opg 4'!$K$6*-1)</f>
        <v>-</v>
      </c>
      <c r="G5472" s="167" t="str">
        <f>IF('Lineær programmering opg 4'!$D$7=0,"-",((-A5472+'Lineær programmering opg 4'!$M$7)/'Lineær programmering opg 4'!$K$7)*-1)</f>
        <v>-</v>
      </c>
      <c r="H5472" s="167" t="str">
        <f>IF('Lineær programmering opg 4'!$C$8=0,"-",((-A5472+'Lineær programmering opg 4'!$M$8)/'Lineær programmering opg 4'!$K$8)*-1)</f>
        <v>-</v>
      </c>
      <c r="I5472" s="167" t="str">
        <f>IF('Lineær programmering opg 4'!$D$8=0,"-",'Lineær programmering opg 4'!$G$8)</f>
        <v>-</v>
      </c>
      <c r="J5472" s="295">
        <f>A5472*'Lineær programmering opg 4'!$C$11+Datatabel!C5472*'Lineær programmering opg 4'!$D$11</f>
        <v>43640.699999999822</v>
      </c>
      <c r="K5472" s="9">
        <f t="shared" si="427"/>
        <v>0</v>
      </c>
      <c r="L5472" s="9">
        <f t="shared" si="428"/>
        <v>0</v>
      </c>
    </row>
    <row r="5473" spans="1:12" ht="15" x14ac:dyDescent="0.25">
      <c r="A5473" s="167">
        <f t="shared" si="426"/>
        <v>108.72000000001447</v>
      </c>
      <c r="B5473" s="325">
        <f t="shared" si="429"/>
        <v>0.45300000000006024</v>
      </c>
      <c r="C5473" s="167">
        <f t="shared" si="425"/>
        <v>218.45999999998915</v>
      </c>
      <c r="D5473" s="167">
        <f>IF('Lineær programmering opg 4'!$M$4=0,"-",(-A5473+'Lineær programmering opg 4'!$M$4)/'Lineær programmering opg 4'!$K$4*-1)</f>
        <v>262.55999999997107</v>
      </c>
      <c r="E5473" s="167">
        <f>IF('Lineær programmering opg 4'!$M$5=0,"-",(-A5473+'Lineær programmering opg 4'!$M$5)/'Lineær programmering opg 4'!$K$5*-1)</f>
        <v>218.45999999998915</v>
      </c>
      <c r="F5473" s="167" t="str">
        <f>IF('Lineær programmering opg 4'!$E$6=0,"-",(-A5473+'Lineær programmering opg 4'!$M$6)/'Lineær programmering opg 4'!$K$6*-1)</f>
        <v>-</v>
      </c>
      <c r="G5473" s="167" t="str">
        <f>IF('Lineær programmering opg 4'!$D$7=0,"-",((-A5473+'Lineær programmering opg 4'!$M$7)/'Lineær programmering opg 4'!$K$7)*-1)</f>
        <v>-</v>
      </c>
      <c r="H5473" s="167" t="str">
        <f>IF('Lineær programmering opg 4'!$C$8=0,"-",((-A5473+'Lineær programmering opg 4'!$M$8)/'Lineær programmering opg 4'!$K$8)*-1)</f>
        <v>-</v>
      </c>
      <c r="I5473" s="167" t="str">
        <f>IF('Lineær programmering opg 4'!$D$8=0,"-",'Lineær programmering opg 4'!$G$8)</f>
        <v>-</v>
      </c>
      <c r="J5473" s="295">
        <f>A5473*'Lineær programmering opg 4'!$C$11+Datatabel!C5473*'Lineær programmering opg 4'!$D$11</f>
        <v>43640.999999999818</v>
      </c>
      <c r="K5473" s="9">
        <f t="shared" si="427"/>
        <v>0</v>
      </c>
      <c r="L5473" s="9">
        <f t="shared" si="428"/>
        <v>0</v>
      </c>
    </row>
    <row r="5474" spans="1:12" ht="15" x14ac:dyDescent="0.25">
      <c r="A5474" s="167">
        <f t="shared" si="426"/>
        <v>108.69600000001446</v>
      </c>
      <c r="B5474" s="325">
        <f t="shared" si="429"/>
        <v>0.45290000000006025</v>
      </c>
      <c r="C5474" s="167">
        <f t="shared" si="425"/>
        <v>218.47799999998915</v>
      </c>
      <c r="D5474" s="167">
        <f>IF('Lineær programmering opg 4'!$M$4=0,"-",(-A5474+'Lineær programmering opg 4'!$M$4)/'Lineær programmering opg 4'!$K$4*-1)</f>
        <v>262.60799999997107</v>
      </c>
      <c r="E5474" s="167">
        <f>IF('Lineær programmering opg 4'!$M$5=0,"-",(-A5474+'Lineær programmering opg 4'!$M$5)/'Lineær programmering opg 4'!$K$5*-1)</f>
        <v>218.47799999998915</v>
      </c>
      <c r="F5474" s="167" t="str">
        <f>IF('Lineær programmering opg 4'!$E$6=0,"-",(-A5474+'Lineær programmering opg 4'!$M$6)/'Lineær programmering opg 4'!$K$6*-1)</f>
        <v>-</v>
      </c>
      <c r="G5474" s="167" t="str">
        <f>IF('Lineær programmering opg 4'!$D$7=0,"-",((-A5474+'Lineær programmering opg 4'!$M$7)/'Lineær programmering opg 4'!$K$7)*-1)</f>
        <v>-</v>
      </c>
      <c r="H5474" s="167" t="str">
        <f>IF('Lineær programmering opg 4'!$C$8=0,"-",((-A5474+'Lineær programmering opg 4'!$M$8)/'Lineær programmering opg 4'!$K$8)*-1)</f>
        <v>-</v>
      </c>
      <c r="I5474" s="167" t="str">
        <f>IF('Lineær programmering opg 4'!$D$8=0,"-",'Lineær programmering opg 4'!$G$8)</f>
        <v>-</v>
      </c>
      <c r="J5474" s="295">
        <f>A5474*'Lineær programmering opg 4'!$C$11+Datatabel!C5474*'Lineær programmering opg 4'!$D$11</f>
        <v>43641.299999999821</v>
      </c>
      <c r="K5474" s="9">
        <f t="shared" si="427"/>
        <v>0</v>
      </c>
      <c r="L5474" s="9">
        <f t="shared" si="428"/>
        <v>0</v>
      </c>
    </row>
    <row r="5475" spans="1:12" ht="15" x14ac:dyDescent="0.25">
      <c r="A5475" s="167">
        <f t="shared" si="426"/>
        <v>108.67200000001446</v>
      </c>
      <c r="B5475" s="325">
        <f t="shared" si="429"/>
        <v>0.45280000000006027</v>
      </c>
      <c r="C5475" s="167">
        <f t="shared" si="425"/>
        <v>218.49599999998915</v>
      </c>
      <c r="D5475" s="167">
        <f>IF('Lineær programmering opg 4'!$M$4=0,"-",(-A5475+'Lineær programmering opg 4'!$M$4)/'Lineær programmering opg 4'!$K$4*-1)</f>
        <v>262.65599999997107</v>
      </c>
      <c r="E5475" s="167">
        <f>IF('Lineær programmering opg 4'!$M$5=0,"-",(-A5475+'Lineær programmering opg 4'!$M$5)/'Lineær programmering opg 4'!$K$5*-1)</f>
        <v>218.49599999998915</v>
      </c>
      <c r="F5475" s="167" t="str">
        <f>IF('Lineær programmering opg 4'!$E$6=0,"-",(-A5475+'Lineær programmering opg 4'!$M$6)/'Lineær programmering opg 4'!$K$6*-1)</f>
        <v>-</v>
      </c>
      <c r="G5475" s="167" t="str">
        <f>IF('Lineær programmering opg 4'!$D$7=0,"-",((-A5475+'Lineær programmering opg 4'!$M$7)/'Lineær programmering opg 4'!$K$7)*-1)</f>
        <v>-</v>
      </c>
      <c r="H5475" s="167" t="str">
        <f>IF('Lineær programmering opg 4'!$C$8=0,"-",((-A5475+'Lineær programmering opg 4'!$M$8)/'Lineær programmering opg 4'!$K$8)*-1)</f>
        <v>-</v>
      </c>
      <c r="I5475" s="167" t="str">
        <f>IF('Lineær programmering opg 4'!$D$8=0,"-",'Lineær programmering opg 4'!$G$8)</f>
        <v>-</v>
      </c>
      <c r="J5475" s="295">
        <f>A5475*'Lineær programmering opg 4'!$C$11+Datatabel!C5475*'Lineær programmering opg 4'!$D$11</f>
        <v>43641.599999999817</v>
      </c>
      <c r="K5475" s="9">
        <f t="shared" si="427"/>
        <v>0</v>
      </c>
      <c r="L5475" s="9">
        <f t="shared" si="428"/>
        <v>0</v>
      </c>
    </row>
    <row r="5476" spans="1:12" ht="15" x14ac:dyDescent="0.25">
      <c r="A5476" s="167">
        <f t="shared" si="426"/>
        <v>108.64800000001446</v>
      </c>
      <c r="B5476" s="325">
        <f t="shared" si="429"/>
        <v>0.45270000000006028</v>
      </c>
      <c r="C5476" s="167">
        <f t="shared" si="425"/>
        <v>218.51399999998915</v>
      </c>
      <c r="D5476" s="167">
        <f>IF('Lineær programmering opg 4'!$M$4=0,"-",(-A5476+'Lineær programmering opg 4'!$M$4)/'Lineær programmering opg 4'!$K$4*-1)</f>
        <v>262.70399999997107</v>
      </c>
      <c r="E5476" s="167">
        <f>IF('Lineær programmering opg 4'!$M$5=0,"-",(-A5476+'Lineær programmering opg 4'!$M$5)/'Lineær programmering opg 4'!$K$5*-1)</f>
        <v>218.51399999998915</v>
      </c>
      <c r="F5476" s="167" t="str">
        <f>IF('Lineær programmering opg 4'!$E$6=0,"-",(-A5476+'Lineær programmering opg 4'!$M$6)/'Lineær programmering opg 4'!$K$6*-1)</f>
        <v>-</v>
      </c>
      <c r="G5476" s="167" t="str">
        <f>IF('Lineær programmering opg 4'!$D$7=0,"-",((-A5476+'Lineær programmering opg 4'!$M$7)/'Lineær programmering opg 4'!$K$7)*-1)</f>
        <v>-</v>
      </c>
      <c r="H5476" s="167" t="str">
        <f>IF('Lineær programmering opg 4'!$C$8=0,"-",((-A5476+'Lineær programmering opg 4'!$M$8)/'Lineær programmering opg 4'!$K$8)*-1)</f>
        <v>-</v>
      </c>
      <c r="I5476" s="167" t="str">
        <f>IF('Lineær programmering opg 4'!$D$8=0,"-",'Lineær programmering opg 4'!$G$8)</f>
        <v>-</v>
      </c>
      <c r="J5476" s="295">
        <f>A5476*'Lineær programmering opg 4'!$C$11+Datatabel!C5476*'Lineær programmering opg 4'!$D$11</f>
        <v>43641.89999999982</v>
      </c>
      <c r="K5476" s="9">
        <f t="shared" si="427"/>
        <v>0</v>
      </c>
      <c r="L5476" s="9">
        <f t="shared" si="428"/>
        <v>0</v>
      </c>
    </row>
    <row r="5477" spans="1:12" ht="15" x14ac:dyDescent="0.25">
      <c r="A5477" s="167">
        <f t="shared" si="426"/>
        <v>108.62400000001446</v>
      </c>
      <c r="B5477" s="325">
        <f t="shared" si="429"/>
        <v>0.45260000000006029</v>
      </c>
      <c r="C5477" s="167">
        <f t="shared" si="425"/>
        <v>218.53199999998915</v>
      </c>
      <c r="D5477" s="167">
        <f>IF('Lineær programmering opg 4'!$M$4=0,"-",(-A5477+'Lineær programmering opg 4'!$M$4)/'Lineær programmering opg 4'!$K$4*-1)</f>
        <v>262.75199999997108</v>
      </c>
      <c r="E5477" s="167">
        <f>IF('Lineær programmering opg 4'!$M$5=0,"-",(-A5477+'Lineær programmering opg 4'!$M$5)/'Lineær programmering opg 4'!$K$5*-1)</f>
        <v>218.53199999998915</v>
      </c>
      <c r="F5477" s="167" t="str">
        <f>IF('Lineær programmering opg 4'!$E$6=0,"-",(-A5477+'Lineær programmering opg 4'!$M$6)/'Lineær programmering opg 4'!$K$6*-1)</f>
        <v>-</v>
      </c>
      <c r="G5477" s="167" t="str">
        <f>IF('Lineær programmering opg 4'!$D$7=0,"-",((-A5477+'Lineær programmering opg 4'!$M$7)/'Lineær programmering opg 4'!$K$7)*-1)</f>
        <v>-</v>
      </c>
      <c r="H5477" s="167" t="str">
        <f>IF('Lineær programmering opg 4'!$C$8=0,"-",((-A5477+'Lineær programmering opg 4'!$M$8)/'Lineær programmering opg 4'!$K$8)*-1)</f>
        <v>-</v>
      </c>
      <c r="I5477" s="167" t="str">
        <f>IF('Lineær programmering opg 4'!$D$8=0,"-",'Lineær programmering opg 4'!$G$8)</f>
        <v>-</v>
      </c>
      <c r="J5477" s="295">
        <f>A5477*'Lineær programmering opg 4'!$C$11+Datatabel!C5477*'Lineær programmering opg 4'!$D$11</f>
        <v>43642.199999999822</v>
      </c>
      <c r="K5477" s="9">
        <f t="shared" si="427"/>
        <v>0</v>
      </c>
      <c r="L5477" s="9">
        <f t="shared" si="428"/>
        <v>0</v>
      </c>
    </row>
    <row r="5478" spans="1:12" ht="15" x14ac:dyDescent="0.25">
      <c r="A5478" s="167">
        <f t="shared" si="426"/>
        <v>108.60000000001448</v>
      </c>
      <c r="B5478" s="325">
        <f t="shared" si="429"/>
        <v>0.4525000000000603</v>
      </c>
      <c r="C5478" s="167">
        <f t="shared" si="425"/>
        <v>218.54999999998915</v>
      </c>
      <c r="D5478" s="167">
        <f>IF('Lineær programmering opg 4'!$M$4=0,"-",(-A5478+'Lineær programmering opg 4'!$M$4)/'Lineær programmering opg 4'!$K$4*-1)</f>
        <v>262.79999999997108</v>
      </c>
      <c r="E5478" s="167">
        <f>IF('Lineær programmering opg 4'!$M$5=0,"-",(-A5478+'Lineær programmering opg 4'!$M$5)/'Lineær programmering opg 4'!$K$5*-1)</f>
        <v>218.54999999998915</v>
      </c>
      <c r="F5478" s="167" t="str">
        <f>IF('Lineær programmering opg 4'!$E$6=0,"-",(-A5478+'Lineær programmering opg 4'!$M$6)/'Lineær programmering opg 4'!$K$6*-1)</f>
        <v>-</v>
      </c>
      <c r="G5478" s="167" t="str">
        <f>IF('Lineær programmering opg 4'!$D$7=0,"-",((-A5478+'Lineær programmering opg 4'!$M$7)/'Lineær programmering opg 4'!$K$7)*-1)</f>
        <v>-</v>
      </c>
      <c r="H5478" s="167" t="str">
        <f>IF('Lineær programmering opg 4'!$C$8=0,"-",((-A5478+'Lineær programmering opg 4'!$M$8)/'Lineær programmering opg 4'!$K$8)*-1)</f>
        <v>-</v>
      </c>
      <c r="I5478" s="167" t="str">
        <f>IF('Lineær programmering opg 4'!$D$8=0,"-",'Lineær programmering opg 4'!$G$8)</f>
        <v>-</v>
      </c>
      <c r="J5478" s="295">
        <f>A5478*'Lineær programmering opg 4'!$C$11+Datatabel!C5478*'Lineær programmering opg 4'!$D$11</f>
        <v>43642.499999999818</v>
      </c>
      <c r="K5478" s="9">
        <f t="shared" si="427"/>
        <v>0</v>
      </c>
      <c r="L5478" s="9">
        <f t="shared" si="428"/>
        <v>0</v>
      </c>
    </row>
    <row r="5479" spans="1:12" ht="15" x14ac:dyDescent="0.25">
      <c r="A5479" s="167">
        <f t="shared" si="426"/>
        <v>108.57600000001447</v>
      </c>
      <c r="B5479" s="325">
        <f t="shared" si="429"/>
        <v>0.45240000000006031</v>
      </c>
      <c r="C5479" s="167">
        <f t="shared" si="425"/>
        <v>218.56799999998915</v>
      </c>
      <c r="D5479" s="167">
        <f>IF('Lineær programmering opg 4'!$M$4=0,"-",(-A5479+'Lineær programmering opg 4'!$M$4)/'Lineær programmering opg 4'!$K$4*-1)</f>
        <v>262.84799999997108</v>
      </c>
      <c r="E5479" s="167">
        <f>IF('Lineær programmering opg 4'!$M$5=0,"-",(-A5479+'Lineær programmering opg 4'!$M$5)/'Lineær programmering opg 4'!$K$5*-1)</f>
        <v>218.56799999998915</v>
      </c>
      <c r="F5479" s="167" t="str">
        <f>IF('Lineær programmering opg 4'!$E$6=0,"-",(-A5479+'Lineær programmering opg 4'!$M$6)/'Lineær programmering opg 4'!$K$6*-1)</f>
        <v>-</v>
      </c>
      <c r="G5479" s="167" t="str">
        <f>IF('Lineær programmering opg 4'!$D$7=0,"-",((-A5479+'Lineær programmering opg 4'!$M$7)/'Lineær programmering opg 4'!$K$7)*-1)</f>
        <v>-</v>
      </c>
      <c r="H5479" s="167" t="str">
        <f>IF('Lineær programmering opg 4'!$C$8=0,"-",((-A5479+'Lineær programmering opg 4'!$M$8)/'Lineær programmering opg 4'!$K$8)*-1)</f>
        <v>-</v>
      </c>
      <c r="I5479" s="167" t="str">
        <f>IF('Lineær programmering opg 4'!$D$8=0,"-",'Lineær programmering opg 4'!$G$8)</f>
        <v>-</v>
      </c>
      <c r="J5479" s="295">
        <f>A5479*'Lineær programmering opg 4'!$C$11+Datatabel!C5479*'Lineær programmering opg 4'!$D$11</f>
        <v>43642.799999999821</v>
      </c>
      <c r="K5479" s="9">
        <f t="shared" si="427"/>
        <v>0</v>
      </c>
      <c r="L5479" s="9">
        <f t="shared" si="428"/>
        <v>0</v>
      </c>
    </row>
    <row r="5480" spans="1:12" ht="15" x14ac:dyDescent="0.25">
      <c r="A5480" s="167">
        <f t="shared" si="426"/>
        <v>108.55200000001447</v>
      </c>
      <c r="B5480" s="325">
        <f t="shared" si="429"/>
        <v>0.45230000000006032</v>
      </c>
      <c r="C5480" s="167">
        <f t="shared" si="425"/>
        <v>218.58599999998916</v>
      </c>
      <c r="D5480" s="167">
        <f>IF('Lineær programmering opg 4'!$M$4=0,"-",(-A5480+'Lineær programmering opg 4'!$M$4)/'Lineær programmering opg 4'!$K$4*-1)</f>
        <v>262.89599999997108</v>
      </c>
      <c r="E5480" s="167">
        <f>IF('Lineær programmering opg 4'!$M$5=0,"-",(-A5480+'Lineær programmering opg 4'!$M$5)/'Lineær programmering opg 4'!$K$5*-1)</f>
        <v>218.58599999998916</v>
      </c>
      <c r="F5480" s="167" t="str">
        <f>IF('Lineær programmering opg 4'!$E$6=0,"-",(-A5480+'Lineær programmering opg 4'!$M$6)/'Lineær programmering opg 4'!$K$6*-1)</f>
        <v>-</v>
      </c>
      <c r="G5480" s="167" t="str">
        <f>IF('Lineær programmering opg 4'!$D$7=0,"-",((-A5480+'Lineær programmering opg 4'!$M$7)/'Lineær programmering opg 4'!$K$7)*-1)</f>
        <v>-</v>
      </c>
      <c r="H5480" s="167" t="str">
        <f>IF('Lineær programmering opg 4'!$C$8=0,"-",((-A5480+'Lineær programmering opg 4'!$M$8)/'Lineær programmering opg 4'!$K$8)*-1)</f>
        <v>-</v>
      </c>
      <c r="I5480" s="167" t="str">
        <f>IF('Lineær programmering opg 4'!$D$8=0,"-",'Lineær programmering opg 4'!$G$8)</f>
        <v>-</v>
      </c>
      <c r="J5480" s="295">
        <f>A5480*'Lineær programmering opg 4'!$C$11+Datatabel!C5480*'Lineær programmering opg 4'!$D$11</f>
        <v>43643.099999999817</v>
      </c>
      <c r="K5480" s="9">
        <f t="shared" si="427"/>
        <v>0</v>
      </c>
      <c r="L5480" s="9">
        <f t="shared" si="428"/>
        <v>0</v>
      </c>
    </row>
    <row r="5481" spans="1:12" ht="15" x14ac:dyDescent="0.25">
      <c r="A5481" s="167">
        <f t="shared" si="426"/>
        <v>108.52800000001449</v>
      </c>
      <c r="B5481" s="325">
        <f t="shared" si="429"/>
        <v>0.45220000000006033</v>
      </c>
      <c r="C5481" s="167">
        <f t="shared" si="425"/>
        <v>218.60399999998916</v>
      </c>
      <c r="D5481" s="167">
        <f>IF('Lineær programmering opg 4'!$M$4=0,"-",(-A5481+'Lineær programmering opg 4'!$M$4)/'Lineær programmering opg 4'!$K$4*-1)</f>
        <v>262.94399999997103</v>
      </c>
      <c r="E5481" s="167">
        <f>IF('Lineær programmering opg 4'!$M$5=0,"-",(-A5481+'Lineær programmering opg 4'!$M$5)/'Lineær programmering opg 4'!$K$5*-1)</f>
        <v>218.60399999998916</v>
      </c>
      <c r="F5481" s="167" t="str">
        <f>IF('Lineær programmering opg 4'!$E$6=0,"-",(-A5481+'Lineær programmering opg 4'!$M$6)/'Lineær programmering opg 4'!$K$6*-1)</f>
        <v>-</v>
      </c>
      <c r="G5481" s="167" t="str">
        <f>IF('Lineær programmering opg 4'!$D$7=0,"-",((-A5481+'Lineær programmering opg 4'!$M$7)/'Lineær programmering opg 4'!$K$7)*-1)</f>
        <v>-</v>
      </c>
      <c r="H5481" s="167" t="str">
        <f>IF('Lineær programmering opg 4'!$C$8=0,"-",((-A5481+'Lineær programmering opg 4'!$M$8)/'Lineær programmering opg 4'!$K$8)*-1)</f>
        <v>-</v>
      </c>
      <c r="I5481" s="167" t="str">
        <f>IF('Lineær programmering opg 4'!$D$8=0,"-",'Lineær programmering opg 4'!$G$8)</f>
        <v>-</v>
      </c>
      <c r="J5481" s="295">
        <f>A5481*'Lineær programmering opg 4'!$C$11+Datatabel!C5481*'Lineær programmering opg 4'!$D$11</f>
        <v>43643.399999999827</v>
      </c>
      <c r="K5481" s="9">
        <f t="shared" si="427"/>
        <v>0</v>
      </c>
      <c r="L5481" s="9">
        <f t="shared" si="428"/>
        <v>0</v>
      </c>
    </row>
    <row r="5482" spans="1:12" ht="15" x14ac:dyDescent="0.25">
      <c r="A5482" s="167">
        <f t="shared" si="426"/>
        <v>108.50400000001449</v>
      </c>
      <c r="B5482" s="325">
        <f t="shared" si="429"/>
        <v>0.45210000000006034</v>
      </c>
      <c r="C5482" s="167">
        <f t="shared" si="425"/>
        <v>218.62199999998916</v>
      </c>
      <c r="D5482" s="167">
        <f>IF('Lineær programmering opg 4'!$M$4=0,"-",(-A5482+'Lineær programmering opg 4'!$M$4)/'Lineær programmering opg 4'!$K$4*-1)</f>
        <v>262.99199999997103</v>
      </c>
      <c r="E5482" s="167">
        <f>IF('Lineær programmering opg 4'!$M$5=0,"-",(-A5482+'Lineær programmering opg 4'!$M$5)/'Lineær programmering opg 4'!$K$5*-1)</f>
        <v>218.62199999998916</v>
      </c>
      <c r="F5482" s="167" t="str">
        <f>IF('Lineær programmering opg 4'!$E$6=0,"-",(-A5482+'Lineær programmering opg 4'!$M$6)/'Lineær programmering opg 4'!$K$6*-1)</f>
        <v>-</v>
      </c>
      <c r="G5482" s="167" t="str">
        <f>IF('Lineær programmering opg 4'!$D$7=0,"-",((-A5482+'Lineær programmering opg 4'!$M$7)/'Lineær programmering opg 4'!$K$7)*-1)</f>
        <v>-</v>
      </c>
      <c r="H5482" s="167" t="str">
        <f>IF('Lineær programmering opg 4'!$C$8=0,"-",((-A5482+'Lineær programmering opg 4'!$M$8)/'Lineær programmering opg 4'!$K$8)*-1)</f>
        <v>-</v>
      </c>
      <c r="I5482" s="167" t="str">
        <f>IF('Lineær programmering opg 4'!$D$8=0,"-",'Lineær programmering opg 4'!$G$8)</f>
        <v>-</v>
      </c>
      <c r="J5482" s="295">
        <f>A5482*'Lineær programmering opg 4'!$C$11+Datatabel!C5482*'Lineær programmering opg 4'!$D$11</f>
        <v>43643.699999999822</v>
      </c>
      <c r="K5482" s="9">
        <f t="shared" si="427"/>
        <v>0</v>
      </c>
      <c r="L5482" s="9">
        <f t="shared" si="428"/>
        <v>0</v>
      </c>
    </row>
    <row r="5483" spans="1:12" ht="15" x14ac:dyDescent="0.25">
      <c r="A5483" s="167">
        <f t="shared" si="426"/>
        <v>108.48000000001448</v>
      </c>
      <c r="B5483" s="325">
        <f t="shared" si="429"/>
        <v>0.45200000000006035</v>
      </c>
      <c r="C5483" s="167">
        <f t="shared" si="425"/>
        <v>218.63999999998916</v>
      </c>
      <c r="D5483" s="167">
        <f>IF('Lineær programmering opg 4'!$M$4=0,"-",(-A5483+'Lineær programmering opg 4'!$M$4)/'Lineær programmering opg 4'!$K$4*-1)</f>
        <v>263.03999999997103</v>
      </c>
      <c r="E5483" s="167">
        <f>IF('Lineær programmering opg 4'!$M$5=0,"-",(-A5483+'Lineær programmering opg 4'!$M$5)/'Lineær programmering opg 4'!$K$5*-1)</f>
        <v>218.63999999998916</v>
      </c>
      <c r="F5483" s="167" t="str">
        <f>IF('Lineær programmering opg 4'!$E$6=0,"-",(-A5483+'Lineær programmering opg 4'!$M$6)/'Lineær programmering opg 4'!$K$6*-1)</f>
        <v>-</v>
      </c>
      <c r="G5483" s="167" t="str">
        <f>IF('Lineær programmering opg 4'!$D$7=0,"-",((-A5483+'Lineær programmering opg 4'!$M$7)/'Lineær programmering opg 4'!$K$7)*-1)</f>
        <v>-</v>
      </c>
      <c r="H5483" s="167" t="str">
        <f>IF('Lineær programmering opg 4'!$C$8=0,"-",((-A5483+'Lineær programmering opg 4'!$M$8)/'Lineær programmering opg 4'!$K$8)*-1)</f>
        <v>-</v>
      </c>
      <c r="I5483" s="167" t="str">
        <f>IF('Lineær programmering opg 4'!$D$8=0,"-",'Lineær programmering opg 4'!$G$8)</f>
        <v>-</v>
      </c>
      <c r="J5483" s="295">
        <f>A5483*'Lineær programmering opg 4'!$C$11+Datatabel!C5483*'Lineær programmering opg 4'!$D$11</f>
        <v>43643.999999999818</v>
      </c>
      <c r="K5483" s="9">
        <f t="shared" si="427"/>
        <v>0</v>
      </c>
      <c r="L5483" s="9">
        <f t="shared" si="428"/>
        <v>0</v>
      </c>
    </row>
    <row r="5484" spans="1:12" ht="15" x14ac:dyDescent="0.25">
      <c r="A5484" s="167">
        <f t="shared" si="426"/>
        <v>108.45600000001448</v>
      </c>
      <c r="B5484" s="325">
        <f t="shared" si="429"/>
        <v>0.45190000000006036</v>
      </c>
      <c r="C5484" s="167">
        <f t="shared" si="425"/>
        <v>218.65799999998916</v>
      </c>
      <c r="D5484" s="167">
        <f>IF('Lineær programmering opg 4'!$M$4=0,"-",(-A5484+'Lineær programmering opg 4'!$M$4)/'Lineær programmering opg 4'!$K$4*-1)</f>
        <v>263.08799999997103</v>
      </c>
      <c r="E5484" s="167">
        <f>IF('Lineær programmering opg 4'!$M$5=0,"-",(-A5484+'Lineær programmering opg 4'!$M$5)/'Lineær programmering opg 4'!$K$5*-1)</f>
        <v>218.65799999998916</v>
      </c>
      <c r="F5484" s="167" t="str">
        <f>IF('Lineær programmering opg 4'!$E$6=0,"-",(-A5484+'Lineær programmering opg 4'!$M$6)/'Lineær programmering opg 4'!$K$6*-1)</f>
        <v>-</v>
      </c>
      <c r="G5484" s="167" t="str">
        <f>IF('Lineær programmering opg 4'!$D$7=0,"-",((-A5484+'Lineær programmering opg 4'!$M$7)/'Lineær programmering opg 4'!$K$7)*-1)</f>
        <v>-</v>
      </c>
      <c r="H5484" s="167" t="str">
        <f>IF('Lineær programmering opg 4'!$C$8=0,"-",((-A5484+'Lineær programmering opg 4'!$M$8)/'Lineær programmering opg 4'!$K$8)*-1)</f>
        <v>-</v>
      </c>
      <c r="I5484" s="167" t="str">
        <f>IF('Lineær programmering opg 4'!$D$8=0,"-",'Lineær programmering opg 4'!$G$8)</f>
        <v>-</v>
      </c>
      <c r="J5484" s="295">
        <f>A5484*'Lineær programmering opg 4'!$C$11+Datatabel!C5484*'Lineær programmering opg 4'!$D$11</f>
        <v>43644.299999999821</v>
      </c>
      <c r="K5484" s="9">
        <f t="shared" si="427"/>
        <v>0</v>
      </c>
      <c r="L5484" s="9">
        <f t="shared" si="428"/>
        <v>0</v>
      </c>
    </row>
    <row r="5485" spans="1:12" ht="15" x14ac:dyDescent="0.25">
      <c r="A5485" s="167">
        <f t="shared" si="426"/>
        <v>108.43200000001448</v>
      </c>
      <c r="B5485" s="325">
        <f t="shared" si="429"/>
        <v>0.45180000000006038</v>
      </c>
      <c r="C5485" s="167">
        <f t="shared" si="425"/>
        <v>218.67599999998916</v>
      </c>
      <c r="D5485" s="167">
        <f>IF('Lineær programmering opg 4'!$M$4=0,"-",(-A5485+'Lineær programmering opg 4'!$M$4)/'Lineær programmering opg 4'!$K$4*-1)</f>
        <v>263.13599999997103</v>
      </c>
      <c r="E5485" s="167">
        <f>IF('Lineær programmering opg 4'!$M$5=0,"-",(-A5485+'Lineær programmering opg 4'!$M$5)/'Lineær programmering opg 4'!$K$5*-1)</f>
        <v>218.67599999998916</v>
      </c>
      <c r="F5485" s="167" t="str">
        <f>IF('Lineær programmering opg 4'!$E$6=0,"-",(-A5485+'Lineær programmering opg 4'!$M$6)/'Lineær programmering opg 4'!$K$6*-1)</f>
        <v>-</v>
      </c>
      <c r="G5485" s="167" t="str">
        <f>IF('Lineær programmering opg 4'!$D$7=0,"-",((-A5485+'Lineær programmering opg 4'!$M$7)/'Lineær programmering opg 4'!$K$7)*-1)</f>
        <v>-</v>
      </c>
      <c r="H5485" s="167" t="str">
        <f>IF('Lineær programmering opg 4'!$C$8=0,"-",((-A5485+'Lineær programmering opg 4'!$M$8)/'Lineær programmering opg 4'!$K$8)*-1)</f>
        <v>-</v>
      </c>
      <c r="I5485" s="167" t="str">
        <f>IF('Lineær programmering opg 4'!$D$8=0,"-",'Lineær programmering opg 4'!$G$8)</f>
        <v>-</v>
      </c>
      <c r="J5485" s="295">
        <f>A5485*'Lineær programmering opg 4'!$C$11+Datatabel!C5485*'Lineær programmering opg 4'!$D$11</f>
        <v>43644.599999999817</v>
      </c>
      <c r="K5485" s="9">
        <f t="shared" si="427"/>
        <v>0</v>
      </c>
      <c r="L5485" s="9">
        <f t="shared" si="428"/>
        <v>0</v>
      </c>
    </row>
    <row r="5486" spans="1:12" ht="15" x14ac:dyDescent="0.25">
      <c r="A5486" s="167">
        <f t="shared" si="426"/>
        <v>108.4080000000145</v>
      </c>
      <c r="B5486" s="325">
        <f t="shared" si="429"/>
        <v>0.45170000000006039</v>
      </c>
      <c r="C5486" s="167">
        <f t="shared" si="425"/>
        <v>218.69399999998913</v>
      </c>
      <c r="D5486" s="167">
        <f>IF('Lineær programmering opg 4'!$M$4=0,"-",(-A5486+'Lineær programmering opg 4'!$M$4)/'Lineær programmering opg 4'!$K$4*-1)</f>
        <v>263.18399999997098</v>
      </c>
      <c r="E5486" s="167">
        <f>IF('Lineær programmering opg 4'!$M$5=0,"-",(-A5486+'Lineær programmering opg 4'!$M$5)/'Lineær programmering opg 4'!$K$5*-1)</f>
        <v>218.69399999998913</v>
      </c>
      <c r="F5486" s="167" t="str">
        <f>IF('Lineær programmering opg 4'!$E$6=0,"-",(-A5486+'Lineær programmering opg 4'!$M$6)/'Lineær programmering opg 4'!$K$6*-1)</f>
        <v>-</v>
      </c>
      <c r="G5486" s="167" t="str">
        <f>IF('Lineær programmering opg 4'!$D$7=0,"-",((-A5486+'Lineær programmering opg 4'!$M$7)/'Lineær programmering opg 4'!$K$7)*-1)</f>
        <v>-</v>
      </c>
      <c r="H5486" s="167" t="str">
        <f>IF('Lineær programmering opg 4'!$C$8=0,"-",((-A5486+'Lineær programmering opg 4'!$M$8)/'Lineær programmering opg 4'!$K$8)*-1)</f>
        <v>-</v>
      </c>
      <c r="I5486" s="167" t="str">
        <f>IF('Lineær programmering opg 4'!$D$8=0,"-",'Lineær programmering opg 4'!$G$8)</f>
        <v>-</v>
      </c>
      <c r="J5486" s="295">
        <f>A5486*'Lineær programmering opg 4'!$C$11+Datatabel!C5486*'Lineær programmering opg 4'!$D$11</f>
        <v>43644.89999999982</v>
      </c>
      <c r="K5486" s="9">
        <f t="shared" si="427"/>
        <v>0</v>
      </c>
      <c r="L5486" s="9">
        <f t="shared" si="428"/>
        <v>0</v>
      </c>
    </row>
    <row r="5487" spans="1:12" ht="15" x14ac:dyDescent="0.25">
      <c r="A5487" s="167">
        <f t="shared" si="426"/>
        <v>108.3840000000145</v>
      </c>
      <c r="B5487" s="325">
        <f t="shared" si="429"/>
        <v>0.4516000000000604</v>
      </c>
      <c r="C5487" s="167">
        <f t="shared" si="425"/>
        <v>218.71199999998913</v>
      </c>
      <c r="D5487" s="167">
        <f>IF('Lineær programmering opg 4'!$M$4=0,"-",(-A5487+'Lineær programmering opg 4'!$M$4)/'Lineær programmering opg 4'!$K$4*-1)</f>
        <v>263.23199999997098</v>
      </c>
      <c r="E5487" s="167">
        <f>IF('Lineær programmering opg 4'!$M$5=0,"-",(-A5487+'Lineær programmering opg 4'!$M$5)/'Lineær programmering opg 4'!$K$5*-1)</f>
        <v>218.71199999998913</v>
      </c>
      <c r="F5487" s="167" t="str">
        <f>IF('Lineær programmering opg 4'!$E$6=0,"-",(-A5487+'Lineær programmering opg 4'!$M$6)/'Lineær programmering opg 4'!$K$6*-1)</f>
        <v>-</v>
      </c>
      <c r="G5487" s="167" t="str">
        <f>IF('Lineær programmering opg 4'!$D$7=0,"-",((-A5487+'Lineær programmering opg 4'!$M$7)/'Lineær programmering opg 4'!$K$7)*-1)</f>
        <v>-</v>
      </c>
      <c r="H5487" s="167" t="str">
        <f>IF('Lineær programmering opg 4'!$C$8=0,"-",((-A5487+'Lineær programmering opg 4'!$M$8)/'Lineær programmering opg 4'!$K$8)*-1)</f>
        <v>-</v>
      </c>
      <c r="I5487" s="167" t="str">
        <f>IF('Lineær programmering opg 4'!$D$8=0,"-",'Lineær programmering opg 4'!$G$8)</f>
        <v>-</v>
      </c>
      <c r="J5487" s="295">
        <f>A5487*'Lineær programmering opg 4'!$C$11+Datatabel!C5487*'Lineær programmering opg 4'!$D$11</f>
        <v>43645.199999999822</v>
      </c>
      <c r="K5487" s="9">
        <f t="shared" si="427"/>
        <v>0</v>
      </c>
      <c r="L5487" s="9">
        <f t="shared" si="428"/>
        <v>0</v>
      </c>
    </row>
    <row r="5488" spans="1:12" ht="15" x14ac:dyDescent="0.25">
      <c r="A5488" s="167">
        <f t="shared" si="426"/>
        <v>108.36000000001449</v>
      </c>
      <c r="B5488" s="325">
        <f t="shared" si="429"/>
        <v>0.45150000000006041</v>
      </c>
      <c r="C5488" s="167">
        <f t="shared" si="425"/>
        <v>218.72999999998913</v>
      </c>
      <c r="D5488" s="167">
        <f>IF('Lineær programmering opg 4'!$M$4=0,"-",(-A5488+'Lineær programmering opg 4'!$M$4)/'Lineær programmering opg 4'!$K$4*-1)</f>
        <v>263.27999999997098</v>
      </c>
      <c r="E5488" s="167">
        <f>IF('Lineær programmering opg 4'!$M$5=0,"-",(-A5488+'Lineær programmering opg 4'!$M$5)/'Lineær programmering opg 4'!$K$5*-1)</f>
        <v>218.72999999998913</v>
      </c>
      <c r="F5488" s="167" t="str">
        <f>IF('Lineær programmering opg 4'!$E$6=0,"-",(-A5488+'Lineær programmering opg 4'!$M$6)/'Lineær programmering opg 4'!$K$6*-1)</f>
        <v>-</v>
      </c>
      <c r="G5488" s="167" t="str">
        <f>IF('Lineær programmering opg 4'!$D$7=0,"-",((-A5488+'Lineær programmering opg 4'!$M$7)/'Lineær programmering opg 4'!$K$7)*-1)</f>
        <v>-</v>
      </c>
      <c r="H5488" s="167" t="str">
        <f>IF('Lineær programmering opg 4'!$C$8=0,"-",((-A5488+'Lineær programmering opg 4'!$M$8)/'Lineær programmering opg 4'!$K$8)*-1)</f>
        <v>-</v>
      </c>
      <c r="I5488" s="167" t="str">
        <f>IF('Lineær programmering opg 4'!$D$8=0,"-",'Lineær programmering opg 4'!$G$8)</f>
        <v>-</v>
      </c>
      <c r="J5488" s="295">
        <f>A5488*'Lineær programmering opg 4'!$C$11+Datatabel!C5488*'Lineær programmering opg 4'!$D$11</f>
        <v>43645.499999999818</v>
      </c>
      <c r="K5488" s="9">
        <f t="shared" si="427"/>
        <v>0</v>
      </c>
      <c r="L5488" s="9">
        <f t="shared" si="428"/>
        <v>0</v>
      </c>
    </row>
    <row r="5489" spans="1:12" ht="15" x14ac:dyDescent="0.25">
      <c r="A5489" s="167">
        <f t="shared" si="426"/>
        <v>108.33600000001451</v>
      </c>
      <c r="B5489" s="325">
        <f t="shared" si="429"/>
        <v>0.45140000000006042</v>
      </c>
      <c r="C5489" s="167">
        <f t="shared" si="425"/>
        <v>218.74799999998913</v>
      </c>
      <c r="D5489" s="167">
        <f>IF('Lineær programmering opg 4'!$M$4=0,"-",(-A5489+'Lineær programmering opg 4'!$M$4)/'Lineær programmering opg 4'!$K$4*-1)</f>
        <v>263.32799999997098</v>
      </c>
      <c r="E5489" s="167">
        <f>IF('Lineær programmering opg 4'!$M$5=0,"-",(-A5489+'Lineær programmering opg 4'!$M$5)/'Lineær programmering opg 4'!$K$5*-1)</f>
        <v>218.74799999998913</v>
      </c>
      <c r="F5489" s="167" t="str">
        <f>IF('Lineær programmering opg 4'!$E$6=0,"-",(-A5489+'Lineær programmering opg 4'!$M$6)/'Lineær programmering opg 4'!$K$6*-1)</f>
        <v>-</v>
      </c>
      <c r="G5489" s="167" t="str">
        <f>IF('Lineær programmering opg 4'!$D$7=0,"-",((-A5489+'Lineær programmering opg 4'!$M$7)/'Lineær programmering opg 4'!$K$7)*-1)</f>
        <v>-</v>
      </c>
      <c r="H5489" s="167" t="str">
        <f>IF('Lineær programmering opg 4'!$C$8=0,"-",((-A5489+'Lineær programmering opg 4'!$M$8)/'Lineær programmering opg 4'!$K$8)*-1)</f>
        <v>-</v>
      </c>
      <c r="I5489" s="167" t="str">
        <f>IF('Lineær programmering opg 4'!$D$8=0,"-",'Lineær programmering opg 4'!$G$8)</f>
        <v>-</v>
      </c>
      <c r="J5489" s="295">
        <f>A5489*'Lineær programmering opg 4'!$C$11+Datatabel!C5489*'Lineær programmering opg 4'!$D$11</f>
        <v>43645.799999999814</v>
      </c>
      <c r="K5489" s="9">
        <f t="shared" si="427"/>
        <v>0</v>
      </c>
      <c r="L5489" s="9">
        <f t="shared" si="428"/>
        <v>0</v>
      </c>
    </row>
    <row r="5490" spans="1:12" ht="15" x14ac:dyDescent="0.25">
      <c r="A5490" s="167">
        <f t="shared" si="426"/>
        <v>108.31200000001451</v>
      </c>
      <c r="B5490" s="325">
        <f t="shared" si="429"/>
        <v>0.45130000000006043</v>
      </c>
      <c r="C5490" s="167">
        <f t="shared" si="425"/>
        <v>218.76599999998913</v>
      </c>
      <c r="D5490" s="167">
        <f>IF('Lineær programmering opg 4'!$M$4=0,"-",(-A5490+'Lineær programmering opg 4'!$M$4)/'Lineær programmering opg 4'!$K$4*-1)</f>
        <v>263.37599999997099</v>
      </c>
      <c r="E5490" s="167">
        <f>IF('Lineær programmering opg 4'!$M$5=0,"-",(-A5490+'Lineær programmering opg 4'!$M$5)/'Lineær programmering opg 4'!$K$5*-1)</f>
        <v>218.76599999998913</v>
      </c>
      <c r="F5490" s="167" t="str">
        <f>IF('Lineær programmering opg 4'!$E$6=0,"-",(-A5490+'Lineær programmering opg 4'!$M$6)/'Lineær programmering opg 4'!$K$6*-1)</f>
        <v>-</v>
      </c>
      <c r="G5490" s="167" t="str">
        <f>IF('Lineær programmering opg 4'!$D$7=0,"-",((-A5490+'Lineær programmering opg 4'!$M$7)/'Lineær programmering opg 4'!$K$7)*-1)</f>
        <v>-</v>
      </c>
      <c r="H5490" s="167" t="str">
        <f>IF('Lineær programmering opg 4'!$C$8=0,"-",((-A5490+'Lineær programmering opg 4'!$M$8)/'Lineær programmering opg 4'!$K$8)*-1)</f>
        <v>-</v>
      </c>
      <c r="I5490" s="167" t="str">
        <f>IF('Lineær programmering opg 4'!$D$8=0,"-",'Lineær programmering opg 4'!$G$8)</f>
        <v>-</v>
      </c>
      <c r="J5490" s="295">
        <f>A5490*'Lineær programmering opg 4'!$C$11+Datatabel!C5490*'Lineær programmering opg 4'!$D$11</f>
        <v>43646.099999999824</v>
      </c>
      <c r="K5490" s="9">
        <f t="shared" si="427"/>
        <v>0</v>
      </c>
      <c r="L5490" s="9">
        <f t="shared" si="428"/>
        <v>0</v>
      </c>
    </row>
    <row r="5491" spans="1:12" ht="15" x14ac:dyDescent="0.25">
      <c r="A5491" s="167">
        <f t="shared" si="426"/>
        <v>108.28800000001451</v>
      </c>
      <c r="B5491" s="325">
        <f t="shared" si="429"/>
        <v>0.45120000000006044</v>
      </c>
      <c r="C5491" s="167">
        <f t="shared" si="425"/>
        <v>218.78399999998913</v>
      </c>
      <c r="D5491" s="167">
        <f>IF('Lineær programmering opg 4'!$M$4=0,"-",(-A5491+'Lineær programmering opg 4'!$M$4)/'Lineær programmering opg 4'!$K$4*-1)</f>
        <v>263.42399999997099</v>
      </c>
      <c r="E5491" s="167">
        <f>IF('Lineær programmering opg 4'!$M$5=0,"-",(-A5491+'Lineær programmering opg 4'!$M$5)/'Lineær programmering opg 4'!$K$5*-1)</f>
        <v>218.78399999998913</v>
      </c>
      <c r="F5491" s="167" t="str">
        <f>IF('Lineær programmering opg 4'!$E$6=0,"-",(-A5491+'Lineær programmering opg 4'!$M$6)/'Lineær programmering opg 4'!$K$6*-1)</f>
        <v>-</v>
      </c>
      <c r="G5491" s="167" t="str">
        <f>IF('Lineær programmering opg 4'!$D$7=0,"-",((-A5491+'Lineær programmering opg 4'!$M$7)/'Lineær programmering opg 4'!$K$7)*-1)</f>
        <v>-</v>
      </c>
      <c r="H5491" s="167" t="str">
        <f>IF('Lineær programmering opg 4'!$C$8=0,"-",((-A5491+'Lineær programmering opg 4'!$M$8)/'Lineær programmering opg 4'!$K$8)*-1)</f>
        <v>-</v>
      </c>
      <c r="I5491" s="167" t="str">
        <f>IF('Lineær programmering opg 4'!$D$8=0,"-",'Lineær programmering opg 4'!$G$8)</f>
        <v>-</v>
      </c>
      <c r="J5491" s="295">
        <f>A5491*'Lineær programmering opg 4'!$C$11+Datatabel!C5491*'Lineær programmering opg 4'!$D$11</f>
        <v>43646.39999999982</v>
      </c>
      <c r="K5491" s="9">
        <f t="shared" si="427"/>
        <v>0</v>
      </c>
      <c r="L5491" s="9">
        <f t="shared" si="428"/>
        <v>0</v>
      </c>
    </row>
    <row r="5492" spans="1:12" ht="15" x14ac:dyDescent="0.25">
      <c r="A5492" s="167">
        <f t="shared" si="426"/>
        <v>108.26400000001451</v>
      </c>
      <c r="B5492" s="325">
        <f t="shared" si="429"/>
        <v>0.45110000000006045</v>
      </c>
      <c r="C5492" s="167">
        <f t="shared" si="425"/>
        <v>218.80199999998914</v>
      </c>
      <c r="D5492" s="167">
        <f>IF('Lineær programmering opg 4'!$M$4=0,"-",(-A5492+'Lineær programmering opg 4'!$M$4)/'Lineær programmering opg 4'!$K$4*-1)</f>
        <v>263.47199999997099</v>
      </c>
      <c r="E5492" s="167">
        <f>IF('Lineær programmering opg 4'!$M$5=0,"-",(-A5492+'Lineær programmering opg 4'!$M$5)/'Lineær programmering opg 4'!$K$5*-1)</f>
        <v>218.80199999998914</v>
      </c>
      <c r="F5492" s="167" t="str">
        <f>IF('Lineær programmering opg 4'!$E$6=0,"-",(-A5492+'Lineær programmering opg 4'!$M$6)/'Lineær programmering opg 4'!$K$6*-1)</f>
        <v>-</v>
      </c>
      <c r="G5492" s="167" t="str">
        <f>IF('Lineær programmering opg 4'!$D$7=0,"-",((-A5492+'Lineær programmering opg 4'!$M$7)/'Lineær programmering opg 4'!$K$7)*-1)</f>
        <v>-</v>
      </c>
      <c r="H5492" s="167" t="str">
        <f>IF('Lineær programmering opg 4'!$C$8=0,"-",((-A5492+'Lineær programmering opg 4'!$M$8)/'Lineær programmering opg 4'!$K$8)*-1)</f>
        <v>-</v>
      </c>
      <c r="I5492" s="167" t="str">
        <f>IF('Lineær programmering opg 4'!$D$8=0,"-",'Lineær programmering opg 4'!$G$8)</f>
        <v>-</v>
      </c>
      <c r="J5492" s="295">
        <f>A5492*'Lineær programmering opg 4'!$C$11+Datatabel!C5492*'Lineær programmering opg 4'!$D$11</f>
        <v>43646.699999999822</v>
      </c>
      <c r="K5492" s="9">
        <f t="shared" si="427"/>
        <v>0</v>
      </c>
      <c r="L5492" s="9">
        <f t="shared" si="428"/>
        <v>0</v>
      </c>
    </row>
    <row r="5493" spans="1:12" ht="15" x14ac:dyDescent="0.25">
      <c r="A5493" s="167">
        <f t="shared" si="426"/>
        <v>108.2400000000145</v>
      </c>
      <c r="B5493" s="325">
        <f t="shared" si="429"/>
        <v>0.45100000000006046</v>
      </c>
      <c r="C5493" s="167">
        <f t="shared" si="425"/>
        <v>218.81999999998914</v>
      </c>
      <c r="D5493" s="167">
        <f>IF('Lineær programmering opg 4'!$M$4=0,"-",(-A5493+'Lineær programmering opg 4'!$M$4)/'Lineær programmering opg 4'!$K$4*-1)</f>
        <v>263.51999999997099</v>
      </c>
      <c r="E5493" s="167">
        <f>IF('Lineær programmering opg 4'!$M$5=0,"-",(-A5493+'Lineær programmering opg 4'!$M$5)/'Lineær programmering opg 4'!$K$5*-1)</f>
        <v>218.81999999998914</v>
      </c>
      <c r="F5493" s="167" t="str">
        <f>IF('Lineær programmering opg 4'!$E$6=0,"-",(-A5493+'Lineær programmering opg 4'!$M$6)/'Lineær programmering opg 4'!$K$6*-1)</f>
        <v>-</v>
      </c>
      <c r="G5493" s="167" t="str">
        <f>IF('Lineær programmering opg 4'!$D$7=0,"-",((-A5493+'Lineær programmering opg 4'!$M$7)/'Lineær programmering opg 4'!$K$7)*-1)</f>
        <v>-</v>
      </c>
      <c r="H5493" s="167" t="str">
        <f>IF('Lineær programmering opg 4'!$C$8=0,"-",((-A5493+'Lineær programmering opg 4'!$M$8)/'Lineær programmering opg 4'!$K$8)*-1)</f>
        <v>-</v>
      </c>
      <c r="I5493" s="167" t="str">
        <f>IF('Lineær programmering opg 4'!$D$8=0,"-",'Lineær programmering opg 4'!$G$8)</f>
        <v>-</v>
      </c>
      <c r="J5493" s="295">
        <f>A5493*'Lineær programmering opg 4'!$C$11+Datatabel!C5493*'Lineær programmering opg 4'!$D$11</f>
        <v>43646.999999999818</v>
      </c>
      <c r="K5493" s="9">
        <f t="shared" si="427"/>
        <v>0</v>
      </c>
      <c r="L5493" s="9">
        <f t="shared" si="428"/>
        <v>0</v>
      </c>
    </row>
    <row r="5494" spans="1:12" ht="15" x14ac:dyDescent="0.25">
      <c r="A5494" s="167">
        <f t="shared" si="426"/>
        <v>108.21600000001452</v>
      </c>
      <c r="B5494" s="325">
        <f t="shared" si="429"/>
        <v>0.45090000000006047</v>
      </c>
      <c r="C5494" s="167">
        <f t="shared" si="425"/>
        <v>218.83799999998914</v>
      </c>
      <c r="D5494" s="167">
        <f>IF('Lineær programmering opg 4'!$M$4=0,"-",(-A5494+'Lineær programmering opg 4'!$M$4)/'Lineær programmering opg 4'!$K$4*-1)</f>
        <v>263.56799999997099</v>
      </c>
      <c r="E5494" s="167">
        <f>IF('Lineær programmering opg 4'!$M$5=0,"-",(-A5494+'Lineær programmering opg 4'!$M$5)/'Lineær programmering opg 4'!$K$5*-1)</f>
        <v>218.83799999998914</v>
      </c>
      <c r="F5494" s="167" t="str">
        <f>IF('Lineær programmering opg 4'!$E$6=0,"-",(-A5494+'Lineær programmering opg 4'!$M$6)/'Lineær programmering opg 4'!$K$6*-1)</f>
        <v>-</v>
      </c>
      <c r="G5494" s="167" t="str">
        <f>IF('Lineær programmering opg 4'!$D$7=0,"-",((-A5494+'Lineær programmering opg 4'!$M$7)/'Lineær programmering opg 4'!$K$7)*-1)</f>
        <v>-</v>
      </c>
      <c r="H5494" s="167" t="str">
        <f>IF('Lineær programmering opg 4'!$C$8=0,"-",((-A5494+'Lineær programmering opg 4'!$M$8)/'Lineær programmering opg 4'!$K$8)*-1)</f>
        <v>-</v>
      </c>
      <c r="I5494" s="167" t="str">
        <f>IF('Lineær programmering opg 4'!$D$8=0,"-",'Lineær programmering opg 4'!$G$8)</f>
        <v>-</v>
      </c>
      <c r="J5494" s="295">
        <f>A5494*'Lineær programmering opg 4'!$C$11+Datatabel!C5494*'Lineær programmering opg 4'!$D$11</f>
        <v>43647.299999999821</v>
      </c>
      <c r="K5494" s="9">
        <f t="shared" si="427"/>
        <v>0</v>
      </c>
      <c r="L5494" s="9">
        <f t="shared" si="428"/>
        <v>0</v>
      </c>
    </row>
    <row r="5495" spans="1:12" ht="15" x14ac:dyDescent="0.25">
      <c r="A5495" s="167">
        <f t="shared" si="426"/>
        <v>108.19200000001452</v>
      </c>
      <c r="B5495" s="325">
        <f t="shared" si="429"/>
        <v>0.45080000000006049</v>
      </c>
      <c r="C5495" s="167">
        <f t="shared" si="425"/>
        <v>218.85599999998914</v>
      </c>
      <c r="D5495" s="167">
        <f>IF('Lineær programmering opg 4'!$M$4=0,"-",(-A5495+'Lineær programmering opg 4'!$M$4)/'Lineær programmering opg 4'!$K$4*-1)</f>
        <v>263.615999999971</v>
      </c>
      <c r="E5495" s="167">
        <f>IF('Lineær programmering opg 4'!$M$5=0,"-",(-A5495+'Lineær programmering opg 4'!$M$5)/'Lineær programmering opg 4'!$K$5*-1)</f>
        <v>218.85599999998914</v>
      </c>
      <c r="F5495" s="167" t="str">
        <f>IF('Lineær programmering opg 4'!$E$6=0,"-",(-A5495+'Lineær programmering opg 4'!$M$6)/'Lineær programmering opg 4'!$K$6*-1)</f>
        <v>-</v>
      </c>
      <c r="G5495" s="167" t="str">
        <f>IF('Lineær programmering opg 4'!$D$7=0,"-",((-A5495+'Lineær programmering opg 4'!$M$7)/'Lineær programmering opg 4'!$K$7)*-1)</f>
        <v>-</v>
      </c>
      <c r="H5495" s="167" t="str">
        <f>IF('Lineær programmering opg 4'!$C$8=0,"-",((-A5495+'Lineær programmering opg 4'!$M$8)/'Lineær programmering opg 4'!$K$8)*-1)</f>
        <v>-</v>
      </c>
      <c r="I5495" s="167" t="str">
        <f>IF('Lineær programmering opg 4'!$D$8=0,"-",'Lineær programmering opg 4'!$G$8)</f>
        <v>-</v>
      </c>
      <c r="J5495" s="295">
        <f>A5495*'Lineær programmering opg 4'!$C$11+Datatabel!C5495*'Lineær programmering opg 4'!$D$11</f>
        <v>43647.599999999824</v>
      </c>
      <c r="K5495" s="9">
        <f t="shared" si="427"/>
        <v>0</v>
      </c>
      <c r="L5495" s="9">
        <f t="shared" si="428"/>
        <v>0</v>
      </c>
    </row>
    <row r="5496" spans="1:12" ht="15" x14ac:dyDescent="0.25">
      <c r="A5496" s="167">
        <f t="shared" si="426"/>
        <v>108.16800000001452</v>
      </c>
      <c r="B5496" s="325">
        <f t="shared" si="429"/>
        <v>0.4507000000000605</v>
      </c>
      <c r="C5496" s="167">
        <f t="shared" si="425"/>
        <v>218.87399999998914</v>
      </c>
      <c r="D5496" s="167">
        <f>IF('Lineær programmering opg 4'!$M$4=0,"-",(-A5496+'Lineær programmering opg 4'!$M$4)/'Lineær programmering opg 4'!$K$4*-1)</f>
        <v>263.663999999971</v>
      </c>
      <c r="E5496" s="167">
        <f>IF('Lineær programmering opg 4'!$M$5=0,"-",(-A5496+'Lineær programmering opg 4'!$M$5)/'Lineær programmering opg 4'!$K$5*-1)</f>
        <v>218.87399999998914</v>
      </c>
      <c r="F5496" s="167" t="str">
        <f>IF('Lineær programmering opg 4'!$E$6=0,"-",(-A5496+'Lineær programmering opg 4'!$M$6)/'Lineær programmering opg 4'!$K$6*-1)</f>
        <v>-</v>
      </c>
      <c r="G5496" s="167" t="str">
        <f>IF('Lineær programmering opg 4'!$D$7=0,"-",((-A5496+'Lineær programmering opg 4'!$M$7)/'Lineær programmering opg 4'!$K$7)*-1)</f>
        <v>-</v>
      </c>
      <c r="H5496" s="167" t="str">
        <f>IF('Lineær programmering opg 4'!$C$8=0,"-",((-A5496+'Lineær programmering opg 4'!$M$8)/'Lineær programmering opg 4'!$K$8)*-1)</f>
        <v>-</v>
      </c>
      <c r="I5496" s="167" t="str">
        <f>IF('Lineær programmering opg 4'!$D$8=0,"-",'Lineær programmering opg 4'!$G$8)</f>
        <v>-</v>
      </c>
      <c r="J5496" s="295">
        <f>A5496*'Lineær programmering opg 4'!$C$11+Datatabel!C5496*'Lineær programmering opg 4'!$D$11</f>
        <v>43647.89999999982</v>
      </c>
      <c r="K5496" s="9">
        <f t="shared" si="427"/>
        <v>0</v>
      </c>
      <c r="L5496" s="9">
        <f t="shared" si="428"/>
        <v>0</v>
      </c>
    </row>
    <row r="5497" spans="1:12" ht="15" x14ac:dyDescent="0.25">
      <c r="A5497" s="167">
        <f t="shared" si="426"/>
        <v>108.14400000001453</v>
      </c>
      <c r="B5497" s="325">
        <f t="shared" si="429"/>
        <v>0.45060000000006051</v>
      </c>
      <c r="C5497" s="167">
        <f t="shared" si="425"/>
        <v>218.89199999998908</v>
      </c>
      <c r="D5497" s="167">
        <f>IF('Lineær programmering opg 4'!$M$4=0,"-",(-A5497+'Lineær programmering opg 4'!$M$4)/'Lineær programmering opg 4'!$K$4*-1)</f>
        <v>263.71199999997094</v>
      </c>
      <c r="E5497" s="167">
        <f>IF('Lineær programmering opg 4'!$M$5=0,"-",(-A5497+'Lineær programmering opg 4'!$M$5)/'Lineær programmering opg 4'!$K$5*-1)</f>
        <v>218.89199999998908</v>
      </c>
      <c r="F5497" s="167" t="str">
        <f>IF('Lineær programmering opg 4'!$E$6=0,"-",(-A5497+'Lineær programmering opg 4'!$M$6)/'Lineær programmering opg 4'!$K$6*-1)</f>
        <v>-</v>
      </c>
      <c r="G5497" s="167" t="str">
        <f>IF('Lineær programmering opg 4'!$D$7=0,"-",((-A5497+'Lineær programmering opg 4'!$M$7)/'Lineær programmering opg 4'!$K$7)*-1)</f>
        <v>-</v>
      </c>
      <c r="H5497" s="167" t="str">
        <f>IF('Lineær programmering opg 4'!$C$8=0,"-",((-A5497+'Lineær programmering opg 4'!$M$8)/'Lineær programmering opg 4'!$K$8)*-1)</f>
        <v>-</v>
      </c>
      <c r="I5497" s="167" t="str">
        <f>IF('Lineær programmering opg 4'!$D$8=0,"-",'Lineær programmering opg 4'!$G$8)</f>
        <v>-</v>
      </c>
      <c r="J5497" s="295">
        <f>A5497*'Lineær programmering opg 4'!$C$11+Datatabel!C5497*'Lineær programmering opg 4'!$D$11</f>
        <v>43648.199999999822</v>
      </c>
      <c r="K5497" s="9">
        <f t="shared" si="427"/>
        <v>0</v>
      </c>
      <c r="L5497" s="9">
        <f t="shared" si="428"/>
        <v>0</v>
      </c>
    </row>
    <row r="5498" spans="1:12" ht="15" x14ac:dyDescent="0.25">
      <c r="A5498" s="167">
        <f t="shared" si="426"/>
        <v>108.12000000001453</v>
      </c>
      <c r="B5498" s="325">
        <f t="shared" si="429"/>
        <v>0.45050000000006052</v>
      </c>
      <c r="C5498" s="167">
        <f t="shared" si="425"/>
        <v>218.90999999998908</v>
      </c>
      <c r="D5498" s="167">
        <f>IF('Lineær programmering opg 4'!$M$4=0,"-",(-A5498+'Lineær programmering opg 4'!$M$4)/'Lineær programmering opg 4'!$K$4*-1)</f>
        <v>263.75999999997094</v>
      </c>
      <c r="E5498" s="167">
        <f>IF('Lineær programmering opg 4'!$M$5=0,"-",(-A5498+'Lineær programmering opg 4'!$M$5)/'Lineær programmering opg 4'!$K$5*-1)</f>
        <v>218.90999999998908</v>
      </c>
      <c r="F5498" s="167" t="str">
        <f>IF('Lineær programmering opg 4'!$E$6=0,"-",(-A5498+'Lineær programmering opg 4'!$M$6)/'Lineær programmering opg 4'!$K$6*-1)</f>
        <v>-</v>
      </c>
      <c r="G5498" s="167" t="str">
        <f>IF('Lineær programmering opg 4'!$D$7=0,"-",((-A5498+'Lineær programmering opg 4'!$M$7)/'Lineær programmering opg 4'!$K$7)*-1)</f>
        <v>-</v>
      </c>
      <c r="H5498" s="167" t="str">
        <f>IF('Lineær programmering opg 4'!$C$8=0,"-",((-A5498+'Lineær programmering opg 4'!$M$8)/'Lineær programmering opg 4'!$K$8)*-1)</f>
        <v>-</v>
      </c>
      <c r="I5498" s="167" t="str">
        <f>IF('Lineær programmering opg 4'!$D$8=0,"-",'Lineær programmering opg 4'!$G$8)</f>
        <v>-</v>
      </c>
      <c r="J5498" s="295">
        <f>A5498*'Lineær programmering opg 4'!$C$11+Datatabel!C5498*'Lineær programmering opg 4'!$D$11</f>
        <v>43648.499999999818</v>
      </c>
      <c r="K5498" s="9">
        <f t="shared" si="427"/>
        <v>0</v>
      </c>
      <c r="L5498" s="9">
        <f t="shared" si="428"/>
        <v>0</v>
      </c>
    </row>
    <row r="5499" spans="1:12" ht="15" x14ac:dyDescent="0.25">
      <c r="A5499" s="167">
        <f t="shared" si="426"/>
        <v>108.09600000001453</v>
      </c>
      <c r="B5499" s="325">
        <f t="shared" si="429"/>
        <v>0.45040000000006053</v>
      </c>
      <c r="C5499" s="167">
        <f t="shared" si="425"/>
        <v>218.92799999998908</v>
      </c>
      <c r="D5499" s="167">
        <f>IF('Lineær programmering opg 4'!$M$4=0,"-",(-A5499+'Lineær programmering opg 4'!$M$4)/'Lineær programmering opg 4'!$K$4*-1)</f>
        <v>263.80799999997095</v>
      </c>
      <c r="E5499" s="167">
        <f>IF('Lineær programmering opg 4'!$M$5=0,"-",(-A5499+'Lineær programmering opg 4'!$M$5)/'Lineær programmering opg 4'!$K$5*-1)</f>
        <v>218.92799999998908</v>
      </c>
      <c r="F5499" s="167" t="str">
        <f>IF('Lineær programmering opg 4'!$E$6=0,"-",(-A5499+'Lineær programmering opg 4'!$M$6)/'Lineær programmering opg 4'!$K$6*-1)</f>
        <v>-</v>
      </c>
      <c r="G5499" s="167" t="str">
        <f>IF('Lineær programmering opg 4'!$D$7=0,"-",((-A5499+'Lineær programmering opg 4'!$M$7)/'Lineær programmering opg 4'!$K$7)*-1)</f>
        <v>-</v>
      </c>
      <c r="H5499" s="167" t="str">
        <f>IF('Lineær programmering opg 4'!$C$8=0,"-",((-A5499+'Lineær programmering opg 4'!$M$8)/'Lineær programmering opg 4'!$K$8)*-1)</f>
        <v>-</v>
      </c>
      <c r="I5499" s="167" t="str">
        <f>IF('Lineær programmering opg 4'!$D$8=0,"-",'Lineær programmering opg 4'!$G$8)</f>
        <v>-</v>
      </c>
      <c r="J5499" s="295">
        <f>A5499*'Lineær programmering opg 4'!$C$11+Datatabel!C5499*'Lineær programmering opg 4'!$D$11</f>
        <v>43648.799999999814</v>
      </c>
      <c r="K5499" s="9">
        <f t="shared" si="427"/>
        <v>0</v>
      </c>
      <c r="L5499" s="9">
        <f t="shared" si="428"/>
        <v>0</v>
      </c>
    </row>
    <row r="5500" spans="1:12" ht="15" x14ac:dyDescent="0.25">
      <c r="A5500" s="167">
        <f t="shared" si="426"/>
        <v>108.07200000001453</v>
      </c>
      <c r="B5500" s="325">
        <f t="shared" si="429"/>
        <v>0.45030000000006054</v>
      </c>
      <c r="C5500" s="167">
        <f t="shared" si="425"/>
        <v>218.94599999998908</v>
      </c>
      <c r="D5500" s="167">
        <f>IF('Lineær programmering opg 4'!$M$4=0,"-",(-A5500+'Lineær programmering opg 4'!$M$4)/'Lineær programmering opg 4'!$K$4*-1)</f>
        <v>263.85599999997095</v>
      </c>
      <c r="E5500" s="167">
        <f>IF('Lineær programmering opg 4'!$M$5=0,"-",(-A5500+'Lineær programmering opg 4'!$M$5)/'Lineær programmering opg 4'!$K$5*-1)</f>
        <v>218.94599999998908</v>
      </c>
      <c r="F5500" s="167" t="str">
        <f>IF('Lineær programmering opg 4'!$E$6=0,"-",(-A5500+'Lineær programmering opg 4'!$M$6)/'Lineær programmering opg 4'!$K$6*-1)</f>
        <v>-</v>
      </c>
      <c r="G5500" s="167" t="str">
        <f>IF('Lineær programmering opg 4'!$D$7=0,"-",((-A5500+'Lineær programmering opg 4'!$M$7)/'Lineær programmering opg 4'!$K$7)*-1)</f>
        <v>-</v>
      </c>
      <c r="H5500" s="167" t="str">
        <f>IF('Lineær programmering opg 4'!$C$8=0,"-",((-A5500+'Lineær programmering opg 4'!$M$8)/'Lineær programmering opg 4'!$K$8)*-1)</f>
        <v>-</v>
      </c>
      <c r="I5500" s="167" t="str">
        <f>IF('Lineær programmering opg 4'!$D$8=0,"-",'Lineær programmering opg 4'!$G$8)</f>
        <v>-</v>
      </c>
      <c r="J5500" s="295">
        <f>A5500*'Lineær programmering opg 4'!$C$11+Datatabel!C5500*'Lineær programmering opg 4'!$D$11</f>
        <v>43649.099999999817</v>
      </c>
      <c r="K5500" s="9">
        <f t="shared" si="427"/>
        <v>0</v>
      </c>
      <c r="L5500" s="9">
        <f t="shared" si="428"/>
        <v>0</v>
      </c>
    </row>
    <row r="5501" spans="1:12" ht="15" x14ac:dyDescent="0.25">
      <c r="A5501" s="167">
        <f t="shared" si="426"/>
        <v>108.04800000001453</v>
      </c>
      <c r="B5501" s="325">
        <f t="shared" si="429"/>
        <v>0.45020000000006055</v>
      </c>
      <c r="C5501" s="167">
        <f t="shared" si="425"/>
        <v>218.96399999998908</v>
      </c>
      <c r="D5501" s="167">
        <f>IF('Lineær programmering opg 4'!$M$4=0,"-",(-A5501+'Lineær programmering opg 4'!$M$4)/'Lineær programmering opg 4'!$K$4*-1)</f>
        <v>263.90399999997095</v>
      </c>
      <c r="E5501" s="167">
        <f>IF('Lineær programmering opg 4'!$M$5=0,"-",(-A5501+'Lineær programmering opg 4'!$M$5)/'Lineær programmering opg 4'!$K$5*-1)</f>
        <v>218.96399999998908</v>
      </c>
      <c r="F5501" s="167" t="str">
        <f>IF('Lineær programmering opg 4'!$E$6=0,"-",(-A5501+'Lineær programmering opg 4'!$M$6)/'Lineær programmering opg 4'!$K$6*-1)</f>
        <v>-</v>
      </c>
      <c r="G5501" s="167" t="str">
        <f>IF('Lineær programmering opg 4'!$D$7=0,"-",((-A5501+'Lineær programmering opg 4'!$M$7)/'Lineær programmering opg 4'!$K$7)*-1)</f>
        <v>-</v>
      </c>
      <c r="H5501" s="167" t="str">
        <f>IF('Lineær programmering opg 4'!$C$8=0,"-",((-A5501+'Lineær programmering opg 4'!$M$8)/'Lineær programmering opg 4'!$K$8)*-1)</f>
        <v>-</v>
      </c>
      <c r="I5501" s="167" t="str">
        <f>IF('Lineær programmering opg 4'!$D$8=0,"-",'Lineær programmering opg 4'!$G$8)</f>
        <v>-</v>
      </c>
      <c r="J5501" s="295">
        <f>A5501*'Lineær programmering opg 4'!$C$11+Datatabel!C5501*'Lineær programmering opg 4'!$D$11</f>
        <v>43649.399999999812</v>
      </c>
      <c r="K5501" s="9">
        <f t="shared" si="427"/>
        <v>0</v>
      </c>
      <c r="L5501" s="9">
        <f t="shared" si="428"/>
        <v>0</v>
      </c>
    </row>
    <row r="5502" spans="1:12" ht="15" x14ac:dyDescent="0.25">
      <c r="A5502" s="167">
        <f t="shared" si="426"/>
        <v>108.02400000001454</v>
      </c>
      <c r="B5502" s="325">
        <f t="shared" si="429"/>
        <v>0.45010000000006056</v>
      </c>
      <c r="C5502" s="167">
        <f t="shared" si="425"/>
        <v>218.98199999998909</v>
      </c>
      <c r="D5502" s="167">
        <f>IF('Lineær programmering opg 4'!$M$4=0,"-",(-A5502+'Lineær programmering opg 4'!$M$4)/'Lineær programmering opg 4'!$K$4*-1)</f>
        <v>263.95199999997089</v>
      </c>
      <c r="E5502" s="167">
        <f>IF('Lineær programmering opg 4'!$M$5=0,"-",(-A5502+'Lineær programmering opg 4'!$M$5)/'Lineær programmering opg 4'!$K$5*-1)</f>
        <v>218.98199999998909</v>
      </c>
      <c r="F5502" s="167" t="str">
        <f>IF('Lineær programmering opg 4'!$E$6=0,"-",(-A5502+'Lineær programmering opg 4'!$M$6)/'Lineær programmering opg 4'!$K$6*-1)</f>
        <v>-</v>
      </c>
      <c r="G5502" s="167" t="str">
        <f>IF('Lineær programmering opg 4'!$D$7=0,"-",((-A5502+'Lineær programmering opg 4'!$M$7)/'Lineær programmering opg 4'!$K$7)*-1)</f>
        <v>-</v>
      </c>
      <c r="H5502" s="167" t="str">
        <f>IF('Lineær programmering opg 4'!$C$8=0,"-",((-A5502+'Lineær programmering opg 4'!$M$8)/'Lineær programmering opg 4'!$K$8)*-1)</f>
        <v>-</v>
      </c>
      <c r="I5502" s="167" t="str">
        <f>IF('Lineær programmering opg 4'!$D$8=0,"-",'Lineær programmering opg 4'!$G$8)</f>
        <v>-</v>
      </c>
      <c r="J5502" s="295">
        <f>A5502*'Lineær programmering opg 4'!$C$11+Datatabel!C5502*'Lineær programmering opg 4'!$D$11</f>
        <v>43649.699999999822</v>
      </c>
      <c r="K5502" s="9">
        <f t="shared" si="427"/>
        <v>0</v>
      </c>
      <c r="L5502" s="9">
        <f t="shared" si="428"/>
        <v>0</v>
      </c>
    </row>
    <row r="5503" spans="1:12" ht="15" x14ac:dyDescent="0.25">
      <c r="A5503" s="167">
        <f t="shared" si="426"/>
        <v>108.00000000001454</v>
      </c>
      <c r="B5503" s="325">
        <f t="shared" si="429"/>
        <v>0.45000000000006057</v>
      </c>
      <c r="C5503" s="167">
        <f t="shared" si="425"/>
        <v>218.99999999998909</v>
      </c>
      <c r="D5503" s="167">
        <f>IF('Lineær programmering opg 4'!$M$4=0,"-",(-A5503+'Lineær programmering opg 4'!$M$4)/'Lineær programmering opg 4'!$K$4*-1)</f>
        <v>263.9999999999709</v>
      </c>
      <c r="E5503" s="167">
        <f>IF('Lineær programmering opg 4'!$M$5=0,"-",(-A5503+'Lineær programmering opg 4'!$M$5)/'Lineær programmering opg 4'!$K$5*-1)</f>
        <v>218.99999999998909</v>
      </c>
      <c r="F5503" s="167" t="str">
        <f>IF('Lineær programmering opg 4'!$E$6=0,"-",(-A5503+'Lineær programmering opg 4'!$M$6)/'Lineær programmering opg 4'!$K$6*-1)</f>
        <v>-</v>
      </c>
      <c r="G5503" s="167" t="str">
        <f>IF('Lineær programmering opg 4'!$D$7=0,"-",((-A5503+'Lineær programmering opg 4'!$M$7)/'Lineær programmering opg 4'!$K$7)*-1)</f>
        <v>-</v>
      </c>
      <c r="H5503" s="167" t="str">
        <f>IF('Lineær programmering opg 4'!$C$8=0,"-",((-A5503+'Lineær programmering opg 4'!$M$8)/'Lineær programmering opg 4'!$K$8)*-1)</f>
        <v>-</v>
      </c>
      <c r="I5503" s="167" t="str">
        <f>IF('Lineær programmering opg 4'!$D$8=0,"-",'Lineær programmering opg 4'!$G$8)</f>
        <v>-</v>
      </c>
      <c r="J5503" s="295">
        <f>A5503*'Lineær programmering opg 4'!$C$11+Datatabel!C5503*'Lineær programmering opg 4'!$D$11</f>
        <v>43649.999999999818</v>
      </c>
      <c r="K5503" s="9">
        <f t="shared" si="427"/>
        <v>0</v>
      </c>
      <c r="L5503" s="9">
        <f t="shared" si="428"/>
        <v>0</v>
      </c>
    </row>
    <row r="5504" spans="1:12" ht="15" x14ac:dyDescent="0.25">
      <c r="A5504" s="167">
        <f t="shared" si="426"/>
        <v>107.97600000001454</v>
      </c>
      <c r="B5504" s="325">
        <f t="shared" si="429"/>
        <v>0.44990000000006058</v>
      </c>
      <c r="C5504" s="167">
        <f t="shared" si="425"/>
        <v>219.01799999998909</v>
      </c>
      <c r="D5504" s="167">
        <f>IF('Lineær programmering opg 4'!$M$4=0,"-",(-A5504+'Lineær programmering opg 4'!$M$4)/'Lineær programmering opg 4'!$K$4*-1)</f>
        <v>264.0479999999709</v>
      </c>
      <c r="E5504" s="167">
        <f>IF('Lineær programmering opg 4'!$M$5=0,"-",(-A5504+'Lineær programmering opg 4'!$M$5)/'Lineær programmering opg 4'!$K$5*-1)</f>
        <v>219.01799999998909</v>
      </c>
      <c r="F5504" s="167" t="str">
        <f>IF('Lineær programmering opg 4'!$E$6=0,"-",(-A5504+'Lineær programmering opg 4'!$M$6)/'Lineær programmering opg 4'!$K$6*-1)</f>
        <v>-</v>
      </c>
      <c r="G5504" s="167" t="str">
        <f>IF('Lineær programmering opg 4'!$D$7=0,"-",((-A5504+'Lineær programmering opg 4'!$M$7)/'Lineær programmering opg 4'!$K$7)*-1)</f>
        <v>-</v>
      </c>
      <c r="H5504" s="167" t="str">
        <f>IF('Lineær programmering opg 4'!$C$8=0,"-",((-A5504+'Lineær programmering opg 4'!$M$8)/'Lineær programmering opg 4'!$K$8)*-1)</f>
        <v>-</v>
      </c>
      <c r="I5504" s="167" t="str">
        <f>IF('Lineær programmering opg 4'!$D$8=0,"-",'Lineær programmering opg 4'!$G$8)</f>
        <v>-</v>
      </c>
      <c r="J5504" s="295">
        <f>A5504*'Lineær programmering opg 4'!$C$11+Datatabel!C5504*'Lineær programmering opg 4'!$D$11</f>
        <v>43650.299999999814</v>
      </c>
      <c r="K5504" s="9">
        <f t="shared" si="427"/>
        <v>0</v>
      </c>
      <c r="L5504" s="9">
        <f t="shared" si="428"/>
        <v>0</v>
      </c>
    </row>
    <row r="5505" spans="1:12" ht="15" x14ac:dyDescent="0.25">
      <c r="A5505" s="167">
        <f t="shared" si="426"/>
        <v>107.95200000001455</v>
      </c>
      <c r="B5505" s="325">
        <f t="shared" si="429"/>
        <v>0.4498000000000606</v>
      </c>
      <c r="C5505" s="167">
        <f t="shared" si="425"/>
        <v>219.03599999998909</v>
      </c>
      <c r="D5505" s="167">
        <f>IF('Lineær programmering opg 4'!$M$4=0,"-",(-A5505+'Lineær programmering opg 4'!$M$4)/'Lineær programmering opg 4'!$K$4*-1)</f>
        <v>264.0959999999709</v>
      </c>
      <c r="E5505" s="167">
        <f>IF('Lineær programmering opg 4'!$M$5=0,"-",(-A5505+'Lineær programmering opg 4'!$M$5)/'Lineær programmering opg 4'!$K$5*-1)</f>
        <v>219.03599999998909</v>
      </c>
      <c r="F5505" s="167" t="str">
        <f>IF('Lineær programmering opg 4'!$E$6=0,"-",(-A5505+'Lineær programmering opg 4'!$M$6)/'Lineær programmering opg 4'!$K$6*-1)</f>
        <v>-</v>
      </c>
      <c r="G5505" s="167" t="str">
        <f>IF('Lineær programmering opg 4'!$D$7=0,"-",((-A5505+'Lineær programmering opg 4'!$M$7)/'Lineær programmering opg 4'!$K$7)*-1)</f>
        <v>-</v>
      </c>
      <c r="H5505" s="167" t="str">
        <f>IF('Lineær programmering opg 4'!$C$8=0,"-",((-A5505+'Lineær programmering opg 4'!$M$8)/'Lineær programmering opg 4'!$K$8)*-1)</f>
        <v>-</v>
      </c>
      <c r="I5505" s="167" t="str">
        <f>IF('Lineær programmering opg 4'!$D$8=0,"-",'Lineær programmering opg 4'!$G$8)</f>
        <v>-</v>
      </c>
      <c r="J5505" s="295">
        <f>A5505*'Lineær programmering opg 4'!$C$11+Datatabel!C5505*'Lineær programmering opg 4'!$D$11</f>
        <v>43650.599999999817</v>
      </c>
      <c r="K5505" s="9">
        <f t="shared" si="427"/>
        <v>0</v>
      </c>
      <c r="L5505" s="9">
        <f t="shared" si="428"/>
        <v>0</v>
      </c>
    </row>
    <row r="5506" spans="1:12" ht="15" x14ac:dyDescent="0.25">
      <c r="A5506" s="167">
        <f t="shared" si="426"/>
        <v>107.92800000001455</v>
      </c>
      <c r="B5506" s="325">
        <f t="shared" si="429"/>
        <v>0.44970000000006061</v>
      </c>
      <c r="C5506" s="167">
        <f t="shared" si="425"/>
        <v>219.05399999998909</v>
      </c>
      <c r="D5506" s="167">
        <f>IF('Lineær programmering opg 4'!$M$4=0,"-",(-A5506+'Lineær programmering opg 4'!$M$4)/'Lineær programmering opg 4'!$K$4*-1)</f>
        <v>264.1439999999709</v>
      </c>
      <c r="E5506" s="167">
        <f>IF('Lineær programmering opg 4'!$M$5=0,"-",(-A5506+'Lineær programmering opg 4'!$M$5)/'Lineær programmering opg 4'!$K$5*-1)</f>
        <v>219.05399999998909</v>
      </c>
      <c r="F5506" s="167" t="str">
        <f>IF('Lineær programmering opg 4'!$E$6=0,"-",(-A5506+'Lineær programmering opg 4'!$M$6)/'Lineær programmering opg 4'!$K$6*-1)</f>
        <v>-</v>
      </c>
      <c r="G5506" s="167" t="str">
        <f>IF('Lineær programmering opg 4'!$D$7=0,"-",((-A5506+'Lineær programmering opg 4'!$M$7)/'Lineær programmering opg 4'!$K$7)*-1)</f>
        <v>-</v>
      </c>
      <c r="H5506" s="167" t="str">
        <f>IF('Lineær programmering opg 4'!$C$8=0,"-",((-A5506+'Lineær programmering opg 4'!$M$8)/'Lineær programmering opg 4'!$K$8)*-1)</f>
        <v>-</v>
      </c>
      <c r="I5506" s="167" t="str">
        <f>IF('Lineær programmering opg 4'!$D$8=0,"-",'Lineær programmering opg 4'!$G$8)</f>
        <v>-</v>
      </c>
      <c r="J5506" s="295">
        <f>A5506*'Lineær programmering opg 4'!$C$11+Datatabel!C5506*'Lineær programmering opg 4'!$D$11</f>
        <v>43650.89999999982</v>
      </c>
      <c r="K5506" s="9">
        <f t="shared" si="427"/>
        <v>0</v>
      </c>
      <c r="L5506" s="9">
        <f t="shared" si="428"/>
        <v>0</v>
      </c>
    </row>
    <row r="5507" spans="1:12" ht="15" x14ac:dyDescent="0.25">
      <c r="A5507" s="167">
        <f t="shared" si="426"/>
        <v>107.90400000001455</v>
      </c>
      <c r="B5507" s="325">
        <f t="shared" si="429"/>
        <v>0.44960000000006062</v>
      </c>
      <c r="C5507" s="167">
        <f t="shared" ref="C5507:C5570" si="430">MIN(D5507,E5507,F5507,G5507,H5507,I5507)</f>
        <v>219.07199999998909</v>
      </c>
      <c r="D5507" s="167">
        <f>IF('Lineær programmering opg 4'!$M$4=0,"-",(-A5507+'Lineær programmering opg 4'!$M$4)/'Lineær programmering opg 4'!$K$4*-1)</f>
        <v>264.1919999999709</v>
      </c>
      <c r="E5507" s="167">
        <f>IF('Lineær programmering opg 4'!$M$5=0,"-",(-A5507+'Lineær programmering opg 4'!$M$5)/'Lineær programmering opg 4'!$K$5*-1)</f>
        <v>219.07199999998909</v>
      </c>
      <c r="F5507" s="167" t="str">
        <f>IF('Lineær programmering opg 4'!$E$6=0,"-",(-A5507+'Lineær programmering opg 4'!$M$6)/'Lineær programmering opg 4'!$K$6*-1)</f>
        <v>-</v>
      </c>
      <c r="G5507" s="167" t="str">
        <f>IF('Lineær programmering opg 4'!$D$7=0,"-",((-A5507+'Lineær programmering opg 4'!$M$7)/'Lineær programmering opg 4'!$K$7)*-1)</f>
        <v>-</v>
      </c>
      <c r="H5507" s="167" t="str">
        <f>IF('Lineær programmering opg 4'!$C$8=0,"-",((-A5507+'Lineær programmering opg 4'!$M$8)/'Lineær programmering opg 4'!$K$8)*-1)</f>
        <v>-</v>
      </c>
      <c r="I5507" s="167" t="str">
        <f>IF('Lineær programmering opg 4'!$D$8=0,"-",'Lineær programmering opg 4'!$G$8)</f>
        <v>-</v>
      </c>
      <c r="J5507" s="295">
        <f>A5507*'Lineær programmering opg 4'!$C$11+Datatabel!C5507*'Lineær programmering opg 4'!$D$11</f>
        <v>43651.199999999822</v>
      </c>
      <c r="K5507" s="9">
        <f t="shared" si="427"/>
        <v>0</v>
      </c>
      <c r="L5507" s="9">
        <f t="shared" si="428"/>
        <v>0</v>
      </c>
    </row>
    <row r="5508" spans="1:12" ht="15" x14ac:dyDescent="0.25">
      <c r="A5508" s="167">
        <f t="shared" ref="A5508:A5571" si="431">$A$3*B5508</f>
        <v>107.88000000001455</v>
      </c>
      <c r="B5508" s="325">
        <f t="shared" si="429"/>
        <v>0.44950000000006063</v>
      </c>
      <c r="C5508" s="167">
        <f t="shared" si="430"/>
        <v>219.08999999998909</v>
      </c>
      <c r="D5508" s="167">
        <f>IF('Lineær programmering opg 4'!$M$4=0,"-",(-A5508+'Lineær programmering opg 4'!$M$4)/'Lineær programmering opg 4'!$K$4*-1)</f>
        <v>264.23999999997091</v>
      </c>
      <c r="E5508" s="167">
        <f>IF('Lineær programmering opg 4'!$M$5=0,"-",(-A5508+'Lineær programmering opg 4'!$M$5)/'Lineær programmering opg 4'!$K$5*-1)</f>
        <v>219.08999999998909</v>
      </c>
      <c r="F5508" s="167" t="str">
        <f>IF('Lineær programmering opg 4'!$E$6=0,"-",(-A5508+'Lineær programmering opg 4'!$M$6)/'Lineær programmering opg 4'!$K$6*-1)</f>
        <v>-</v>
      </c>
      <c r="G5508" s="167" t="str">
        <f>IF('Lineær programmering opg 4'!$D$7=0,"-",((-A5508+'Lineær programmering opg 4'!$M$7)/'Lineær programmering opg 4'!$K$7)*-1)</f>
        <v>-</v>
      </c>
      <c r="H5508" s="167" t="str">
        <f>IF('Lineær programmering opg 4'!$C$8=0,"-",((-A5508+'Lineær programmering opg 4'!$M$8)/'Lineær programmering opg 4'!$K$8)*-1)</f>
        <v>-</v>
      </c>
      <c r="I5508" s="167" t="str">
        <f>IF('Lineær programmering opg 4'!$D$8=0,"-",'Lineær programmering opg 4'!$G$8)</f>
        <v>-</v>
      </c>
      <c r="J5508" s="295">
        <f>A5508*'Lineær programmering opg 4'!$C$11+Datatabel!C5508*'Lineær programmering opg 4'!$D$11</f>
        <v>43651.499999999818</v>
      </c>
      <c r="K5508" s="9">
        <f t="shared" ref="K5508:K5571" si="432">IF($J$10004=J5508,A5508,0)</f>
        <v>0</v>
      </c>
      <c r="L5508" s="9">
        <f t="shared" ref="L5508:L5571" si="433">IF(J5508=$J$10004,C5508,0)</f>
        <v>0</v>
      </c>
    </row>
    <row r="5509" spans="1:12" ht="15" x14ac:dyDescent="0.25">
      <c r="A5509" s="167">
        <f t="shared" si="431"/>
        <v>107.85600000001455</v>
      </c>
      <c r="B5509" s="325">
        <f t="shared" ref="B5509:B5572" si="434">B5508-0.01%</f>
        <v>0.44940000000006064</v>
      </c>
      <c r="C5509" s="167">
        <f t="shared" si="430"/>
        <v>219.10799999998909</v>
      </c>
      <c r="D5509" s="167">
        <f>IF('Lineær programmering opg 4'!$M$4=0,"-",(-A5509+'Lineær programmering opg 4'!$M$4)/'Lineær programmering opg 4'!$K$4*-1)</f>
        <v>264.28799999997091</v>
      </c>
      <c r="E5509" s="167">
        <f>IF('Lineær programmering opg 4'!$M$5=0,"-",(-A5509+'Lineær programmering opg 4'!$M$5)/'Lineær programmering opg 4'!$K$5*-1)</f>
        <v>219.10799999998909</v>
      </c>
      <c r="F5509" s="167" t="str">
        <f>IF('Lineær programmering opg 4'!$E$6=0,"-",(-A5509+'Lineær programmering opg 4'!$M$6)/'Lineær programmering opg 4'!$K$6*-1)</f>
        <v>-</v>
      </c>
      <c r="G5509" s="167" t="str">
        <f>IF('Lineær programmering opg 4'!$D$7=0,"-",((-A5509+'Lineær programmering opg 4'!$M$7)/'Lineær programmering opg 4'!$K$7)*-1)</f>
        <v>-</v>
      </c>
      <c r="H5509" s="167" t="str">
        <f>IF('Lineær programmering opg 4'!$C$8=0,"-",((-A5509+'Lineær programmering opg 4'!$M$8)/'Lineær programmering opg 4'!$K$8)*-1)</f>
        <v>-</v>
      </c>
      <c r="I5509" s="167" t="str">
        <f>IF('Lineær programmering opg 4'!$D$8=0,"-",'Lineær programmering opg 4'!$G$8)</f>
        <v>-</v>
      </c>
      <c r="J5509" s="295">
        <f>A5509*'Lineær programmering opg 4'!$C$11+Datatabel!C5509*'Lineær programmering opg 4'!$D$11</f>
        <v>43651.799999999814</v>
      </c>
      <c r="K5509" s="9">
        <f t="shared" si="432"/>
        <v>0</v>
      </c>
      <c r="L5509" s="9">
        <f t="shared" si="433"/>
        <v>0</v>
      </c>
    </row>
    <row r="5510" spans="1:12" ht="15" x14ac:dyDescent="0.25">
      <c r="A5510" s="167">
        <f t="shared" si="431"/>
        <v>107.83200000001456</v>
      </c>
      <c r="B5510" s="325">
        <f t="shared" si="434"/>
        <v>0.44930000000006065</v>
      </c>
      <c r="C5510" s="167">
        <f t="shared" si="430"/>
        <v>219.12599999998909</v>
      </c>
      <c r="D5510" s="167">
        <f>IF('Lineær programmering opg 4'!$M$4=0,"-",(-A5510+'Lineær programmering opg 4'!$M$4)/'Lineær programmering opg 4'!$K$4*-1)</f>
        <v>264.33599999997091</v>
      </c>
      <c r="E5510" s="167">
        <f>IF('Lineær programmering opg 4'!$M$5=0,"-",(-A5510+'Lineær programmering opg 4'!$M$5)/'Lineær programmering opg 4'!$K$5*-1)</f>
        <v>219.12599999998909</v>
      </c>
      <c r="F5510" s="167" t="str">
        <f>IF('Lineær programmering opg 4'!$E$6=0,"-",(-A5510+'Lineær programmering opg 4'!$M$6)/'Lineær programmering opg 4'!$K$6*-1)</f>
        <v>-</v>
      </c>
      <c r="G5510" s="167" t="str">
        <f>IF('Lineær programmering opg 4'!$D$7=0,"-",((-A5510+'Lineær programmering opg 4'!$M$7)/'Lineær programmering opg 4'!$K$7)*-1)</f>
        <v>-</v>
      </c>
      <c r="H5510" s="167" t="str">
        <f>IF('Lineær programmering opg 4'!$C$8=0,"-",((-A5510+'Lineær programmering opg 4'!$M$8)/'Lineær programmering opg 4'!$K$8)*-1)</f>
        <v>-</v>
      </c>
      <c r="I5510" s="167" t="str">
        <f>IF('Lineær programmering opg 4'!$D$8=0,"-",'Lineær programmering opg 4'!$G$8)</f>
        <v>-</v>
      </c>
      <c r="J5510" s="295">
        <f>A5510*'Lineær programmering opg 4'!$C$11+Datatabel!C5510*'Lineær programmering opg 4'!$D$11</f>
        <v>43652.099999999817</v>
      </c>
      <c r="K5510" s="9">
        <f t="shared" si="432"/>
        <v>0</v>
      </c>
      <c r="L5510" s="9">
        <f t="shared" si="433"/>
        <v>0</v>
      </c>
    </row>
    <row r="5511" spans="1:12" ht="15" x14ac:dyDescent="0.25">
      <c r="A5511" s="167">
        <f t="shared" si="431"/>
        <v>107.80800000001456</v>
      </c>
      <c r="B5511" s="325">
        <f t="shared" si="434"/>
        <v>0.44920000000006066</v>
      </c>
      <c r="C5511" s="167">
        <f t="shared" si="430"/>
        <v>219.14399999998909</v>
      </c>
      <c r="D5511" s="167">
        <f>IF('Lineær programmering opg 4'!$M$4=0,"-",(-A5511+'Lineær programmering opg 4'!$M$4)/'Lineær programmering opg 4'!$K$4*-1)</f>
        <v>264.38399999997091</v>
      </c>
      <c r="E5511" s="167">
        <f>IF('Lineær programmering opg 4'!$M$5=0,"-",(-A5511+'Lineær programmering opg 4'!$M$5)/'Lineær programmering opg 4'!$K$5*-1)</f>
        <v>219.14399999998909</v>
      </c>
      <c r="F5511" s="167" t="str">
        <f>IF('Lineær programmering opg 4'!$E$6=0,"-",(-A5511+'Lineær programmering opg 4'!$M$6)/'Lineær programmering opg 4'!$K$6*-1)</f>
        <v>-</v>
      </c>
      <c r="G5511" s="167" t="str">
        <f>IF('Lineær programmering opg 4'!$D$7=0,"-",((-A5511+'Lineær programmering opg 4'!$M$7)/'Lineær programmering opg 4'!$K$7)*-1)</f>
        <v>-</v>
      </c>
      <c r="H5511" s="167" t="str">
        <f>IF('Lineær programmering opg 4'!$C$8=0,"-",((-A5511+'Lineær programmering opg 4'!$M$8)/'Lineær programmering opg 4'!$K$8)*-1)</f>
        <v>-</v>
      </c>
      <c r="I5511" s="167" t="str">
        <f>IF('Lineær programmering opg 4'!$D$8=0,"-",'Lineær programmering opg 4'!$G$8)</f>
        <v>-</v>
      </c>
      <c r="J5511" s="295">
        <f>A5511*'Lineær programmering opg 4'!$C$11+Datatabel!C5511*'Lineær programmering opg 4'!$D$11</f>
        <v>43652.39999999982</v>
      </c>
      <c r="K5511" s="9">
        <f t="shared" si="432"/>
        <v>0</v>
      </c>
      <c r="L5511" s="9">
        <f t="shared" si="433"/>
        <v>0</v>
      </c>
    </row>
    <row r="5512" spans="1:12" ht="15" x14ac:dyDescent="0.25">
      <c r="A5512" s="167">
        <f t="shared" si="431"/>
        <v>107.78400000001456</v>
      </c>
      <c r="B5512" s="325">
        <f t="shared" si="434"/>
        <v>0.44910000000006067</v>
      </c>
      <c r="C5512" s="167">
        <f t="shared" si="430"/>
        <v>219.16199999998909</v>
      </c>
      <c r="D5512" s="167">
        <f>IF('Lineær programmering opg 4'!$M$4=0,"-",(-A5512+'Lineær programmering opg 4'!$M$4)/'Lineær programmering opg 4'!$K$4*-1)</f>
        <v>264.43199999997091</v>
      </c>
      <c r="E5512" s="167">
        <f>IF('Lineær programmering opg 4'!$M$5=0,"-",(-A5512+'Lineær programmering opg 4'!$M$5)/'Lineær programmering opg 4'!$K$5*-1)</f>
        <v>219.16199999998909</v>
      </c>
      <c r="F5512" s="167" t="str">
        <f>IF('Lineær programmering opg 4'!$E$6=0,"-",(-A5512+'Lineær programmering opg 4'!$M$6)/'Lineær programmering opg 4'!$K$6*-1)</f>
        <v>-</v>
      </c>
      <c r="G5512" s="167" t="str">
        <f>IF('Lineær programmering opg 4'!$D$7=0,"-",((-A5512+'Lineær programmering opg 4'!$M$7)/'Lineær programmering opg 4'!$K$7)*-1)</f>
        <v>-</v>
      </c>
      <c r="H5512" s="167" t="str">
        <f>IF('Lineær programmering opg 4'!$C$8=0,"-",((-A5512+'Lineær programmering opg 4'!$M$8)/'Lineær programmering opg 4'!$K$8)*-1)</f>
        <v>-</v>
      </c>
      <c r="I5512" s="167" t="str">
        <f>IF('Lineær programmering opg 4'!$D$8=0,"-",'Lineær programmering opg 4'!$G$8)</f>
        <v>-</v>
      </c>
      <c r="J5512" s="295">
        <f>A5512*'Lineær programmering opg 4'!$C$11+Datatabel!C5512*'Lineær programmering opg 4'!$D$11</f>
        <v>43652.699999999822</v>
      </c>
      <c r="K5512" s="9">
        <f t="shared" si="432"/>
        <v>0</v>
      </c>
      <c r="L5512" s="9">
        <f t="shared" si="433"/>
        <v>0</v>
      </c>
    </row>
    <row r="5513" spans="1:12" ht="15" x14ac:dyDescent="0.25">
      <c r="A5513" s="167">
        <f t="shared" si="431"/>
        <v>107.76000000001457</v>
      </c>
      <c r="B5513" s="325">
        <f t="shared" si="434"/>
        <v>0.44900000000006068</v>
      </c>
      <c r="C5513" s="167">
        <f t="shared" si="430"/>
        <v>219.17999999998909</v>
      </c>
      <c r="D5513" s="167">
        <f>IF('Lineær programmering opg 4'!$M$4=0,"-",(-A5513+'Lineær programmering opg 4'!$M$4)/'Lineær programmering opg 4'!$K$4*-1)</f>
        <v>264.47999999997086</v>
      </c>
      <c r="E5513" s="167">
        <f>IF('Lineær programmering opg 4'!$M$5=0,"-",(-A5513+'Lineær programmering opg 4'!$M$5)/'Lineær programmering opg 4'!$K$5*-1)</f>
        <v>219.17999999998909</v>
      </c>
      <c r="F5513" s="167" t="str">
        <f>IF('Lineær programmering opg 4'!$E$6=0,"-",(-A5513+'Lineær programmering opg 4'!$M$6)/'Lineær programmering opg 4'!$K$6*-1)</f>
        <v>-</v>
      </c>
      <c r="G5513" s="167" t="str">
        <f>IF('Lineær programmering opg 4'!$D$7=0,"-",((-A5513+'Lineær programmering opg 4'!$M$7)/'Lineær programmering opg 4'!$K$7)*-1)</f>
        <v>-</v>
      </c>
      <c r="H5513" s="167" t="str">
        <f>IF('Lineær programmering opg 4'!$C$8=0,"-",((-A5513+'Lineær programmering opg 4'!$M$8)/'Lineær programmering opg 4'!$K$8)*-1)</f>
        <v>-</v>
      </c>
      <c r="I5513" s="167" t="str">
        <f>IF('Lineær programmering opg 4'!$D$8=0,"-",'Lineær programmering opg 4'!$G$8)</f>
        <v>-</v>
      </c>
      <c r="J5513" s="295">
        <f>A5513*'Lineær programmering opg 4'!$C$11+Datatabel!C5513*'Lineær programmering opg 4'!$D$11</f>
        <v>43652.999999999818</v>
      </c>
      <c r="K5513" s="9">
        <f t="shared" si="432"/>
        <v>0</v>
      </c>
      <c r="L5513" s="9">
        <f t="shared" si="433"/>
        <v>0</v>
      </c>
    </row>
    <row r="5514" spans="1:12" ht="15" x14ac:dyDescent="0.25">
      <c r="A5514" s="167">
        <f t="shared" si="431"/>
        <v>107.73600000001457</v>
      </c>
      <c r="B5514" s="325">
        <f t="shared" si="434"/>
        <v>0.44890000000006069</v>
      </c>
      <c r="C5514" s="167">
        <f t="shared" si="430"/>
        <v>219.19799999998909</v>
      </c>
      <c r="D5514" s="167">
        <f>IF('Lineær programmering opg 4'!$M$4=0,"-",(-A5514+'Lineær programmering opg 4'!$M$4)/'Lineær programmering opg 4'!$K$4*-1)</f>
        <v>264.52799999997086</v>
      </c>
      <c r="E5514" s="167">
        <f>IF('Lineær programmering opg 4'!$M$5=0,"-",(-A5514+'Lineær programmering opg 4'!$M$5)/'Lineær programmering opg 4'!$K$5*-1)</f>
        <v>219.19799999998909</v>
      </c>
      <c r="F5514" s="167" t="str">
        <f>IF('Lineær programmering opg 4'!$E$6=0,"-",(-A5514+'Lineær programmering opg 4'!$M$6)/'Lineær programmering opg 4'!$K$6*-1)</f>
        <v>-</v>
      </c>
      <c r="G5514" s="167" t="str">
        <f>IF('Lineær programmering opg 4'!$D$7=0,"-",((-A5514+'Lineær programmering opg 4'!$M$7)/'Lineær programmering opg 4'!$K$7)*-1)</f>
        <v>-</v>
      </c>
      <c r="H5514" s="167" t="str">
        <f>IF('Lineær programmering opg 4'!$C$8=0,"-",((-A5514+'Lineær programmering opg 4'!$M$8)/'Lineær programmering opg 4'!$K$8)*-1)</f>
        <v>-</v>
      </c>
      <c r="I5514" s="167" t="str">
        <f>IF('Lineær programmering opg 4'!$D$8=0,"-",'Lineær programmering opg 4'!$G$8)</f>
        <v>-</v>
      </c>
      <c r="J5514" s="295">
        <f>A5514*'Lineær programmering opg 4'!$C$11+Datatabel!C5514*'Lineær programmering opg 4'!$D$11</f>
        <v>43653.299999999828</v>
      </c>
      <c r="K5514" s="9">
        <f t="shared" si="432"/>
        <v>0</v>
      </c>
      <c r="L5514" s="9">
        <f t="shared" si="433"/>
        <v>0</v>
      </c>
    </row>
    <row r="5515" spans="1:12" ht="15" x14ac:dyDescent="0.25">
      <c r="A5515" s="167">
        <f t="shared" si="431"/>
        <v>107.71200000001457</v>
      </c>
      <c r="B5515" s="325">
        <f t="shared" si="434"/>
        <v>0.44880000000006071</v>
      </c>
      <c r="C5515" s="167">
        <f t="shared" si="430"/>
        <v>219.21599999998909</v>
      </c>
      <c r="D5515" s="167">
        <f>IF('Lineær programmering opg 4'!$M$4=0,"-",(-A5515+'Lineær programmering opg 4'!$M$4)/'Lineær programmering opg 4'!$K$4*-1)</f>
        <v>264.57599999997086</v>
      </c>
      <c r="E5515" s="167">
        <f>IF('Lineær programmering opg 4'!$M$5=0,"-",(-A5515+'Lineær programmering opg 4'!$M$5)/'Lineær programmering opg 4'!$K$5*-1)</f>
        <v>219.21599999998909</v>
      </c>
      <c r="F5515" s="167" t="str">
        <f>IF('Lineær programmering opg 4'!$E$6=0,"-",(-A5515+'Lineær programmering opg 4'!$M$6)/'Lineær programmering opg 4'!$K$6*-1)</f>
        <v>-</v>
      </c>
      <c r="G5515" s="167" t="str">
        <f>IF('Lineær programmering opg 4'!$D$7=0,"-",((-A5515+'Lineær programmering opg 4'!$M$7)/'Lineær programmering opg 4'!$K$7)*-1)</f>
        <v>-</v>
      </c>
      <c r="H5515" s="167" t="str">
        <f>IF('Lineær programmering opg 4'!$C$8=0,"-",((-A5515+'Lineær programmering opg 4'!$M$8)/'Lineær programmering opg 4'!$K$8)*-1)</f>
        <v>-</v>
      </c>
      <c r="I5515" s="167" t="str">
        <f>IF('Lineær programmering opg 4'!$D$8=0,"-",'Lineær programmering opg 4'!$G$8)</f>
        <v>-</v>
      </c>
      <c r="J5515" s="295">
        <f>A5515*'Lineær programmering opg 4'!$C$11+Datatabel!C5515*'Lineær programmering opg 4'!$D$11</f>
        <v>43653.599999999824</v>
      </c>
      <c r="K5515" s="9">
        <f t="shared" si="432"/>
        <v>0</v>
      </c>
      <c r="L5515" s="9">
        <f t="shared" si="433"/>
        <v>0</v>
      </c>
    </row>
    <row r="5516" spans="1:12" ht="15" x14ac:dyDescent="0.25">
      <c r="A5516" s="167">
        <f t="shared" si="431"/>
        <v>107.68800000001457</v>
      </c>
      <c r="B5516" s="325">
        <f t="shared" si="434"/>
        <v>0.44870000000006072</v>
      </c>
      <c r="C5516" s="167">
        <f t="shared" si="430"/>
        <v>219.23399999998909</v>
      </c>
      <c r="D5516" s="167">
        <f>IF('Lineær programmering opg 4'!$M$4=0,"-",(-A5516+'Lineær programmering opg 4'!$M$4)/'Lineær programmering opg 4'!$K$4*-1)</f>
        <v>264.62399999997086</v>
      </c>
      <c r="E5516" s="167">
        <f>IF('Lineær programmering opg 4'!$M$5=0,"-",(-A5516+'Lineær programmering opg 4'!$M$5)/'Lineær programmering opg 4'!$K$5*-1)</f>
        <v>219.23399999998909</v>
      </c>
      <c r="F5516" s="167" t="str">
        <f>IF('Lineær programmering opg 4'!$E$6=0,"-",(-A5516+'Lineær programmering opg 4'!$M$6)/'Lineær programmering opg 4'!$K$6*-1)</f>
        <v>-</v>
      </c>
      <c r="G5516" s="167" t="str">
        <f>IF('Lineær programmering opg 4'!$D$7=0,"-",((-A5516+'Lineær programmering opg 4'!$M$7)/'Lineær programmering opg 4'!$K$7)*-1)</f>
        <v>-</v>
      </c>
      <c r="H5516" s="167" t="str">
        <f>IF('Lineær programmering opg 4'!$C$8=0,"-",((-A5516+'Lineær programmering opg 4'!$M$8)/'Lineær programmering opg 4'!$K$8)*-1)</f>
        <v>-</v>
      </c>
      <c r="I5516" s="167" t="str">
        <f>IF('Lineær programmering opg 4'!$D$8=0,"-",'Lineær programmering opg 4'!$G$8)</f>
        <v>-</v>
      </c>
      <c r="J5516" s="295">
        <f>A5516*'Lineær programmering opg 4'!$C$11+Datatabel!C5516*'Lineær programmering opg 4'!$D$11</f>
        <v>43653.89999999982</v>
      </c>
      <c r="K5516" s="9">
        <f t="shared" si="432"/>
        <v>0</v>
      </c>
      <c r="L5516" s="9">
        <f t="shared" si="433"/>
        <v>0</v>
      </c>
    </row>
    <row r="5517" spans="1:12" ht="15" x14ac:dyDescent="0.25">
      <c r="A5517" s="167">
        <f t="shared" si="431"/>
        <v>107.66400000001457</v>
      </c>
      <c r="B5517" s="325">
        <f t="shared" si="434"/>
        <v>0.44860000000006073</v>
      </c>
      <c r="C5517" s="167">
        <f t="shared" si="430"/>
        <v>219.2519999999891</v>
      </c>
      <c r="D5517" s="167">
        <f>IF('Lineær programmering opg 4'!$M$4=0,"-",(-A5517+'Lineær programmering opg 4'!$M$4)/'Lineær programmering opg 4'!$K$4*-1)</f>
        <v>264.67199999997086</v>
      </c>
      <c r="E5517" s="167">
        <f>IF('Lineær programmering opg 4'!$M$5=0,"-",(-A5517+'Lineær programmering opg 4'!$M$5)/'Lineær programmering opg 4'!$K$5*-1)</f>
        <v>219.2519999999891</v>
      </c>
      <c r="F5517" s="167" t="str">
        <f>IF('Lineær programmering opg 4'!$E$6=0,"-",(-A5517+'Lineær programmering opg 4'!$M$6)/'Lineær programmering opg 4'!$K$6*-1)</f>
        <v>-</v>
      </c>
      <c r="G5517" s="167" t="str">
        <f>IF('Lineær programmering opg 4'!$D$7=0,"-",((-A5517+'Lineær programmering opg 4'!$M$7)/'Lineær programmering opg 4'!$K$7)*-1)</f>
        <v>-</v>
      </c>
      <c r="H5517" s="167" t="str">
        <f>IF('Lineær programmering opg 4'!$C$8=0,"-",((-A5517+'Lineær programmering opg 4'!$M$8)/'Lineær programmering opg 4'!$K$8)*-1)</f>
        <v>-</v>
      </c>
      <c r="I5517" s="167" t="str">
        <f>IF('Lineær programmering opg 4'!$D$8=0,"-",'Lineær programmering opg 4'!$G$8)</f>
        <v>-</v>
      </c>
      <c r="J5517" s="295">
        <f>A5517*'Lineær programmering opg 4'!$C$11+Datatabel!C5517*'Lineær programmering opg 4'!$D$11</f>
        <v>43654.199999999822</v>
      </c>
      <c r="K5517" s="9">
        <f t="shared" si="432"/>
        <v>0</v>
      </c>
      <c r="L5517" s="9">
        <f t="shared" si="433"/>
        <v>0</v>
      </c>
    </row>
    <row r="5518" spans="1:12" ht="15" x14ac:dyDescent="0.25">
      <c r="A5518" s="167">
        <f t="shared" si="431"/>
        <v>107.64000000001458</v>
      </c>
      <c r="B5518" s="325">
        <f t="shared" si="434"/>
        <v>0.44850000000006074</v>
      </c>
      <c r="C5518" s="167">
        <f t="shared" si="430"/>
        <v>219.26999999998907</v>
      </c>
      <c r="D5518" s="167">
        <f>IF('Lineær programmering opg 4'!$M$4=0,"-",(-A5518+'Lineær programmering opg 4'!$M$4)/'Lineær programmering opg 4'!$K$4*-1)</f>
        <v>264.71999999997081</v>
      </c>
      <c r="E5518" s="167">
        <f>IF('Lineær programmering opg 4'!$M$5=0,"-",(-A5518+'Lineær programmering opg 4'!$M$5)/'Lineær programmering opg 4'!$K$5*-1)</f>
        <v>219.26999999998907</v>
      </c>
      <c r="F5518" s="167" t="str">
        <f>IF('Lineær programmering opg 4'!$E$6=0,"-",(-A5518+'Lineær programmering opg 4'!$M$6)/'Lineær programmering opg 4'!$K$6*-1)</f>
        <v>-</v>
      </c>
      <c r="G5518" s="167" t="str">
        <f>IF('Lineær programmering opg 4'!$D$7=0,"-",((-A5518+'Lineær programmering opg 4'!$M$7)/'Lineær programmering opg 4'!$K$7)*-1)</f>
        <v>-</v>
      </c>
      <c r="H5518" s="167" t="str">
        <f>IF('Lineær programmering opg 4'!$C$8=0,"-",((-A5518+'Lineær programmering opg 4'!$M$8)/'Lineær programmering opg 4'!$K$8)*-1)</f>
        <v>-</v>
      </c>
      <c r="I5518" s="167" t="str">
        <f>IF('Lineær programmering opg 4'!$D$8=0,"-",'Lineær programmering opg 4'!$G$8)</f>
        <v>-</v>
      </c>
      <c r="J5518" s="295">
        <f>A5518*'Lineær programmering opg 4'!$C$11+Datatabel!C5518*'Lineær programmering opg 4'!$D$11</f>
        <v>43654.499999999825</v>
      </c>
      <c r="K5518" s="9">
        <f t="shared" si="432"/>
        <v>0</v>
      </c>
      <c r="L5518" s="9">
        <f t="shared" si="433"/>
        <v>0</v>
      </c>
    </row>
    <row r="5519" spans="1:12" ht="15" x14ac:dyDescent="0.25">
      <c r="A5519" s="167">
        <f t="shared" si="431"/>
        <v>107.61600000001458</v>
      </c>
      <c r="B5519" s="325">
        <f t="shared" si="434"/>
        <v>0.44840000000006075</v>
      </c>
      <c r="C5519" s="167">
        <f t="shared" si="430"/>
        <v>219.28799999998907</v>
      </c>
      <c r="D5519" s="167">
        <f>IF('Lineær programmering opg 4'!$M$4=0,"-",(-A5519+'Lineær programmering opg 4'!$M$4)/'Lineær programmering opg 4'!$K$4*-1)</f>
        <v>264.76799999997081</v>
      </c>
      <c r="E5519" s="167">
        <f>IF('Lineær programmering opg 4'!$M$5=0,"-",(-A5519+'Lineær programmering opg 4'!$M$5)/'Lineær programmering opg 4'!$K$5*-1)</f>
        <v>219.28799999998907</v>
      </c>
      <c r="F5519" s="167" t="str">
        <f>IF('Lineær programmering opg 4'!$E$6=0,"-",(-A5519+'Lineær programmering opg 4'!$M$6)/'Lineær programmering opg 4'!$K$6*-1)</f>
        <v>-</v>
      </c>
      <c r="G5519" s="167" t="str">
        <f>IF('Lineær programmering opg 4'!$D$7=0,"-",((-A5519+'Lineær programmering opg 4'!$M$7)/'Lineær programmering opg 4'!$K$7)*-1)</f>
        <v>-</v>
      </c>
      <c r="H5519" s="167" t="str">
        <f>IF('Lineær programmering opg 4'!$C$8=0,"-",((-A5519+'Lineær programmering opg 4'!$M$8)/'Lineær programmering opg 4'!$K$8)*-1)</f>
        <v>-</v>
      </c>
      <c r="I5519" s="167" t="str">
        <f>IF('Lineær programmering opg 4'!$D$8=0,"-",'Lineær programmering opg 4'!$G$8)</f>
        <v>-</v>
      </c>
      <c r="J5519" s="295">
        <f>A5519*'Lineær programmering opg 4'!$C$11+Datatabel!C5519*'Lineær programmering opg 4'!$D$11</f>
        <v>43654.799999999814</v>
      </c>
      <c r="K5519" s="9">
        <f t="shared" si="432"/>
        <v>0</v>
      </c>
      <c r="L5519" s="9">
        <f t="shared" si="433"/>
        <v>0</v>
      </c>
    </row>
    <row r="5520" spans="1:12" ht="15" x14ac:dyDescent="0.25">
      <c r="A5520" s="167">
        <f t="shared" si="431"/>
        <v>107.59200000001458</v>
      </c>
      <c r="B5520" s="325">
        <f t="shared" si="434"/>
        <v>0.44830000000006076</v>
      </c>
      <c r="C5520" s="167">
        <f t="shared" si="430"/>
        <v>219.30599999998907</v>
      </c>
      <c r="D5520" s="167">
        <f>IF('Lineær programmering opg 4'!$M$4=0,"-",(-A5520+'Lineær programmering opg 4'!$M$4)/'Lineær programmering opg 4'!$K$4*-1)</f>
        <v>264.81599999997081</v>
      </c>
      <c r="E5520" s="167">
        <f>IF('Lineær programmering opg 4'!$M$5=0,"-",(-A5520+'Lineær programmering opg 4'!$M$5)/'Lineær programmering opg 4'!$K$5*-1)</f>
        <v>219.30599999998907</v>
      </c>
      <c r="F5520" s="167" t="str">
        <f>IF('Lineær programmering opg 4'!$E$6=0,"-",(-A5520+'Lineær programmering opg 4'!$M$6)/'Lineær programmering opg 4'!$K$6*-1)</f>
        <v>-</v>
      </c>
      <c r="G5520" s="167" t="str">
        <f>IF('Lineær programmering opg 4'!$D$7=0,"-",((-A5520+'Lineær programmering opg 4'!$M$7)/'Lineær programmering opg 4'!$K$7)*-1)</f>
        <v>-</v>
      </c>
      <c r="H5520" s="167" t="str">
        <f>IF('Lineær programmering opg 4'!$C$8=0,"-",((-A5520+'Lineær programmering opg 4'!$M$8)/'Lineær programmering opg 4'!$K$8)*-1)</f>
        <v>-</v>
      </c>
      <c r="I5520" s="167" t="str">
        <f>IF('Lineær programmering opg 4'!$D$8=0,"-",'Lineær programmering opg 4'!$G$8)</f>
        <v>-</v>
      </c>
      <c r="J5520" s="295">
        <f>A5520*'Lineær programmering opg 4'!$C$11+Datatabel!C5520*'Lineær programmering opg 4'!$D$11</f>
        <v>43655.099999999817</v>
      </c>
      <c r="K5520" s="9">
        <f t="shared" si="432"/>
        <v>0</v>
      </c>
      <c r="L5520" s="9">
        <f t="shared" si="433"/>
        <v>0</v>
      </c>
    </row>
    <row r="5521" spans="1:12" ht="15" x14ac:dyDescent="0.25">
      <c r="A5521" s="167">
        <f t="shared" si="431"/>
        <v>107.56800000001459</v>
      </c>
      <c r="B5521" s="325">
        <f t="shared" si="434"/>
        <v>0.44820000000006077</v>
      </c>
      <c r="C5521" s="167">
        <f t="shared" si="430"/>
        <v>219.32399999998907</v>
      </c>
      <c r="D5521" s="167">
        <f>IF('Lineær programmering opg 4'!$M$4=0,"-",(-A5521+'Lineær programmering opg 4'!$M$4)/'Lineær programmering opg 4'!$K$4*-1)</f>
        <v>264.86399999997082</v>
      </c>
      <c r="E5521" s="167">
        <f>IF('Lineær programmering opg 4'!$M$5=0,"-",(-A5521+'Lineær programmering opg 4'!$M$5)/'Lineær programmering opg 4'!$K$5*-1)</f>
        <v>219.32399999998907</v>
      </c>
      <c r="F5521" s="167" t="str">
        <f>IF('Lineær programmering opg 4'!$E$6=0,"-",(-A5521+'Lineær programmering opg 4'!$M$6)/'Lineær programmering opg 4'!$K$6*-1)</f>
        <v>-</v>
      </c>
      <c r="G5521" s="167" t="str">
        <f>IF('Lineær programmering opg 4'!$D$7=0,"-",((-A5521+'Lineær programmering opg 4'!$M$7)/'Lineær programmering opg 4'!$K$7)*-1)</f>
        <v>-</v>
      </c>
      <c r="H5521" s="167" t="str">
        <f>IF('Lineær programmering opg 4'!$C$8=0,"-",((-A5521+'Lineær programmering opg 4'!$M$8)/'Lineær programmering opg 4'!$K$8)*-1)</f>
        <v>-</v>
      </c>
      <c r="I5521" s="167" t="str">
        <f>IF('Lineær programmering opg 4'!$D$8=0,"-",'Lineær programmering opg 4'!$G$8)</f>
        <v>-</v>
      </c>
      <c r="J5521" s="295">
        <f>A5521*'Lineær programmering opg 4'!$C$11+Datatabel!C5521*'Lineær programmering opg 4'!$D$11</f>
        <v>43655.39999999982</v>
      </c>
      <c r="K5521" s="9">
        <f t="shared" si="432"/>
        <v>0</v>
      </c>
      <c r="L5521" s="9">
        <f t="shared" si="433"/>
        <v>0</v>
      </c>
    </row>
    <row r="5522" spans="1:12" ht="15" x14ac:dyDescent="0.25">
      <c r="A5522" s="167">
        <f t="shared" si="431"/>
        <v>107.54400000001459</v>
      </c>
      <c r="B5522" s="325">
        <f t="shared" si="434"/>
        <v>0.44810000000006078</v>
      </c>
      <c r="C5522" s="167">
        <f t="shared" si="430"/>
        <v>219.34199999998907</v>
      </c>
      <c r="D5522" s="167">
        <f>IF('Lineær programmering opg 4'!$M$4=0,"-",(-A5522+'Lineær programmering opg 4'!$M$4)/'Lineær programmering opg 4'!$K$4*-1)</f>
        <v>264.91199999997082</v>
      </c>
      <c r="E5522" s="167">
        <f>IF('Lineær programmering opg 4'!$M$5=0,"-",(-A5522+'Lineær programmering opg 4'!$M$5)/'Lineær programmering opg 4'!$K$5*-1)</f>
        <v>219.34199999998907</v>
      </c>
      <c r="F5522" s="167" t="str">
        <f>IF('Lineær programmering opg 4'!$E$6=0,"-",(-A5522+'Lineær programmering opg 4'!$M$6)/'Lineær programmering opg 4'!$K$6*-1)</f>
        <v>-</v>
      </c>
      <c r="G5522" s="167" t="str">
        <f>IF('Lineær programmering opg 4'!$D$7=0,"-",((-A5522+'Lineær programmering opg 4'!$M$7)/'Lineær programmering opg 4'!$K$7)*-1)</f>
        <v>-</v>
      </c>
      <c r="H5522" s="167" t="str">
        <f>IF('Lineær programmering opg 4'!$C$8=0,"-",((-A5522+'Lineær programmering opg 4'!$M$8)/'Lineær programmering opg 4'!$K$8)*-1)</f>
        <v>-</v>
      </c>
      <c r="I5522" s="167" t="str">
        <f>IF('Lineær programmering opg 4'!$D$8=0,"-",'Lineær programmering opg 4'!$G$8)</f>
        <v>-</v>
      </c>
      <c r="J5522" s="295">
        <f>A5522*'Lineær programmering opg 4'!$C$11+Datatabel!C5522*'Lineær programmering opg 4'!$D$11</f>
        <v>43655.699999999815</v>
      </c>
      <c r="K5522" s="9">
        <f t="shared" si="432"/>
        <v>0</v>
      </c>
      <c r="L5522" s="9">
        <f t="shared" si="433"/>
        <v>0</v>
      </c>
    </row>
    <row r="5523" spans="1:12" ht="15" x14ac:dyDescent="0.25">
      <c r="A5523" s="167">
        <f t="shared" si="431"/>
        <v>107.52000000001459</v>
      </c>
      <c r="B5523" s="325">
        <f t="shared" si="434"/>
        <v>0.44800000000006079</v>
      </c>
      <c r="C5523" s="167">
        <f t="shared" si="430"/>
        <v>219.35999999998907</v>
      </c>
      <c r="D5523" s="167">
        <f>IF('Lineær programmering opg 4'!$M$4=0,"-",(-A5523+'Lineær programmering opg 4'!$M$4)/'Lineær programmering opg 4'!$K$4*-1)</f>
        <v>264.95999999997082</v>
      </c>
      <c r="E5523" s="167">
        <f>IF('Lineær programmering opg 4'!$M$5=0,"-",(-A5523+'Lineær programmering opg 4'!$M$5)/'Lineær programmering opg 4'!$K$5*-1)</f>
        <v>219.35999999998907</v>
      </c>
      <c r="F5523" s="167" t="str">
        <f>IF('Lineær programmering opg 4'!$E$6=0,"-",(-A5523+'Lineær programmering opg 4'!$M$6)/'Lineær programmering opg 4'!$K$6*-1)</f>
        <v>-</v>
      </c>
      <c r="G5523" s="167" t="str">
        <f>IF('Lineær programmering opg 4'!$D$7=0,"-",((-A5523+'Lineær programmering opg 4'!$M$7)/'Lineær programmering opg 4'!$K$7)*-1)</f>
        <v>-</v>
      </c>
      <c r="H5523" s="167" t="str">
        <f>IF('Lineær programmering opg 4'!$C$8=0,"-",((-A5523+'Lineær programmering opg 4'!$M$8)/'Lineær programmering opg 4'!$K$8)*-1)</f>
        <v>-</v>
      </c>
      <c r="I5523" s="167" t="str">
        <f>IF('Lineær programmering opg 4'!$D$8=0,"-",'Lineær programmering opg 4'!$G$8)</f>
        <v>-</v>
      </c>
      <c r="J5523" s="295">
        <f>A5523*'Lineær programmering opg 4'!$C$11+Datatabel!C5523*'Lineær programmering opg 4'!$D$11</f>
        <v>43655.999999999825</v>
      </c>
      <c r="K5523" s="9">
        <f t="shared" si="432"/>
        <v>0</v>
      </c>
      <c r="L5523" s="9">
        <f t="shared" si="433"/>
        <v>0</v>
      </c>
    </row>
    <row r="5524" spans="1:12" ht="15" x14ac:dyDescent="0.25">
      <c r="A5524" s="167">
        <f t="shared" si="431"/>
        <v>107.49600000001459</v>
      </c>
      <c r="B5524" s="325">
        <f t="shared" si="434"/>
        <v>0.44790000000006081</v>
      </c>
      <c r="C5524" s="167">
        <f t="shared" si="430"/>
        <v>219.37799999998907</v>
      </c>
      <c r="D5524" s="167">
        <f>IF('Lineær programmering opg 4'!$M$4=0,"-",(-A5524+'Lineær programmering opg 4'!$M$4)/'Lineær programmering opg 4'!$K$4*-1)</f>
        <v>265.00799999997082</v>
      </c>
      <c r="E5524" s="167">
        <f>IF('Lineær programmering opg 4'!$M$5=0,"-",(-A5524+'Lineær programmering opg 4'!$M$5)/'Lineær programmering opg 4'!$K$5*-1)</f>
        <v>219.37799999998907</v>
      </c>
      <c r="F5524" s="167" t="str">
        <f>IF('Lineær programmering opg 4'!$E$6=0,"-",(-A5524+'Lineær programmering opg 4'!$M$6)/'Lineær programmering opg 4'!$K$6*-1)</f>
        <v>-</v>
      </c>
      <c r="G5524" s="167" t="str">
        <f>IF('Lineær programmering opg 4'!$D$7=0,"-",((-A5524+'Lineær programmering opg 4'!$M$7)/'Lineær programmering opg 4'!$K$7)*-1)</f>
        <v>-</v>
      </c>
      <c r="H5524" s="167" t="str">
        <f>IF('Lineær programmering opg 4'!$C$8=0,"-",((-A5524+'Lineær programmering opg 4'!$M$8)/'Lineær programmering opg 4'!$K$8)*-1)</f>
        <v>-</v>
      </c>
      <c r="I5524" s="167" t="str">
        <f>IF('Lineær programmering opg 4'!$D$8=0,"-",'Lineær programmering opg 4'!$G$8)</f>
        <v>-</v>
      </c>
      <c r="J5524" s="295">
        <f>A5524*'Lineær programmering opg 4'!$C$11+Datatabel!C5524*'Lineær programmering opg 4'!$D$11</f>
        <v>43656.299999999821</v>
      </c>
      <c r="K5524" s="9">
        <f t="shared" si="432"/>
        <v>0</v>
      </c>
      <c r="L5524" s="9">
        <f t="shared" si="433"/>
        <v>0</v>
      </c>
    </row>
    <row r="5525" spans="1:12" ht="15" x14ac:dyDescent="0.25">
      <c r="A5525" s="167">
        <f t="shared" si="431"/>
        <v>107.47200000001459</v>
      </c>
      <c r="B5525" s="325">
        <f t="shared" si="434"/>
        <v>0.44780000000006082</v>
      </c>
      <c r="C5525" s="167">
        <f t="shared" si="430"/>
        <v>219.39599999998907</v>
      </c>
      <c r="D5525" s="167">
        <f>IF('Lineær programmering opg 4'!$M$4=0,"-",(-A5525+'Lineær programmering opg 4'!$M$4)/'Lineær programmering opg 4'!$K$4*-1)</f>
        <v>265.05599999997082</v>
      </c>
      <c r="E5525" s="167">
        <f>IF('Lineær programmering opg 4'!$M$5=0,"-",(-A5525+'Lineær programmering opg 4'!$M$5)/'Lineær programmering opg 4'!$K$5*-1)</f>
        <v>219.39599999998907</v>
      </c>
      <c r="F5525" s="167" t="str">
        <f>IF('Lineær programmering opg 4'!$E$6=0,"-",(-A5525+'Lineær programmering opg 4'!$M$6)/'Lineær programmering opg 4'!$K$6*-1)</f>
        <v>-</v>
      </c>
      <c r="G5525" s="167" t="str">
        <f>IF('Lineær programmering opg 4'!$D$7=0,"-",((-A5525+'Lineær programmering opg 4'!$M$7)/'Lineær programmering opg 4'!$K$7)*-1)</f>
        <v>-</v>
      </c>
      <c r="H5525" s="167" t="str">
        <f>IF('Lineær programmering opg 4'!$C$8=0,"-",((-A5525+'Lineær programmering opg 4'!$M$8)/'Lineær programmering opg 4'!$K$8)*-1)</f>
        <v>-</v>
      </c>
      <c r="I5525" s="167" t="str">
        <f>IF('Lineær programmering opg 4'!$D$8=0,"-",'Lineær programmering opg 4'!$G$8)</f>
        <v>-</v>
      </c>
      <c r="J5525" s="295">
        <f>A5525*'Lineær programmering opg 4'!$C$11+Datatabel!C5525*'Lineær programmering opg 4'!$D$11</f>
        <v>43656.599999999824</v>
      </c>
      <c r="K5525" s="9">
        <f t="shared" si="432"/>
        <v>0</v>
      </c>
      <c r="L5525" s="9">
        <f t="shared" si="433"/>
        <v>0</v>
      </c>
    </row>
    <row r="5526" spans="1:12" ht="15" x14ac:dyDescent="0.25">
      <c r="A5526" s="167">
        <f t="shared" si="431"/>
        <v>107.4480000000146</v>
      </c>
      <c r="B5526" s="325">
        <f t="shared" si="434"/>
        <v>0.44770000000006083</v>
      </c>
      <c r="C5526" s="167">
        <f t="shared" si="430"/>
        <v>219.41399999998907</v>
      </c>
      <c r="D5526" s="167">
        <f>IF('Lineær programmering opg 4'!$M$4=0,"-",(-A5526+'Lineær programmering opg 4'!$M$4)/'Lineær programmering opg 4'!$K$4*-1)</f>
        <v>265.10399999997082</v>
      </c>
      <c r="E5526" s="167">
        <f>IF('Lineær programmering opg 4'!$M$5=0,"-",(-A5526+'Lineær programmering opg 4'!$M$5)/'Lineær programmering opg 4'!$K$5*-1)</f>
        <v>219.41399999998907</v>
      </c>
      <c r="F5526" s="167" t="str">
        <f>IF('Lineær programmering opg 4'!$E$6=0,"-",(-A5526+'Lineær programmering opg 4'!$M$6)/'Lineær programmering opg 4'!$K$6*-1)</f>
        <v>-</v>
      </c>
      <c r="G5526" s="167" t="str">
        <f>IF('Lineær programmering opg 4'!$D$7=0,"-",((-A5526+'Lineær programmering opg 4'!$M$7)/'Lineær programmering opg 4'!$K$7)*-1)</f>
        <v>-</v>
      </c>
      <c r="H5526" s="167" t="str">
        <f>IF('Lineær programmering opg 4'!$C$8=0,"-",((-A5526+'Lineær programmering opg 4'!$M$8)/'Lineær programmering opg 4'!$K$8)*-1)</f>
        <v>-</v>
      </c>
      <c r="I5526" s="167" t="str">
        <f>IF('Lineær programmering opg 4'!$D$8=0,"-",'Lineær programmering opg 4'!$G$8)</f>
        <v>-</v>
      </c>
      <c r="J5526" s="295">
        <f>A5526*'Lineær programmering opg 4'!$C$11+Datatabel!C5526*'Lineær programmering opg 4'!$D$11</f>
        <v>43656.89999999982</v>
      </c>
      <c r="K5526" s="9">
        <f t="shared" si="432"/>
        <v>0</v>
      </c>
      <c r="L5526" s="9">
        <f t="shared" si="433"/>
        <v>0</v>
      </c>
    </row>
    <row r="5527" spans="1:12" ht="15" x14ac:dyDescent="0.25">
      <c r="A5527" s="167">
        <f t="shared" si="431"/>
        <v>107.4240000000146</v>
      </c>
      <c r="B5527" s="325">
        <f t="shared" si="434"/>
        <v>0.44760000000006084</v>
      </c>
      <c r="C5527" s="167">
        <f t="shared" si="430"/>
        <v>219.43199999998907</v>
      </c>
      <c r="D5527" s="167">
        <f>IF('Lineær programmering opg 4'!$M$4=0,"-",(-A5527+'Lineær programmering opg 4'!$M$4)/'Lineær programmering opg 4'!$K$4*-1)</f>
        <v>265.15199999997083</v>
      </c>
      <c r="E5527" s="167">
        <f>IF('Lineær programmering opg 4'!$M$5=0,"-",(-A5527+'Lineær programmering opg 4'!$M$5)/'Lineær programmering opg 4'!$K$5*-1)</f>
        <v>219.43199999998907</v>
      </c>
      <c r="F5527" s="167" t="str">
        <f>IF('Lineær programmering opg 4'!$E$6=0,"-",(-A5527+'Lineær programmering opg 4'!$M$6)/'Lineær programmering opg 4'!$K$6*-1)</f>
        <v>-</v>
      </c>
      <c r="G5527" s="167" t="str">
        <f>IF('Lineær programmering opg 4'!$D$7=0,"-",((-A5527+'Lineær programmering opg 4'!$M$7)/'Lineær programmering opg 4'!$K$7)*-1)</f>
        <v>-</v>
      </c>
      <c r="H5527" s="167" t="str">
        <f>IF('Lineær programmering opg 4'!$C$8=0,"-",((-A5527+'Lineær programmering opg 4'!$M$8)/'Lineær programmering opg 4'!$K$8)*-1)</f>
        <v>-</v>
      </c>
      <c r="I5527" s="167" t="str">
        <f>IF('Lineær programmering opg 4'!$D$8=0,"-",'Lineær programmering opg 4'!$G$8)</f>
        <v>-</v>
      </c>
      <c r="J5527" s="295">
        <f>A5527*'Lineær programmering opg 4'!$C$11+Datatabel!C5527*'Lineær programmering opg 4'!$D$11</f>
        <v>43657.199999999822</v>
      </c>
      <c r="K5527" s="9">
        <f t="shared" si="432"/>
        <v>0</v>
      </c>
      <c r="L5527" s="9">
        <f t="shared" si="433"/>
        <v>0</v>
      </c>
    </row>
    <row r="5528" spans="1:12" ht="15" x14ac:dyDescent="0.25">
      <c r="A5528" s="167">
        <f t="shared" si="431"/>
        <v>107.4000000000146</v>
      </c>
      <c r="B5528" s="325">
        <f t="shared" si="434"/>
        <v>0.44750000000006085</v>
      </c>
      <c r="C5528" s="167">
        <f t="shared" si="430"/>
        <v>219.44999999998907</v>
      </c>
      <c r="D5528" s="167">
        <f>IF('Lineær programmering opg 4'!$M$4=0,"-",(-A5528+'Lineær programmering opg 4'!$M$4)/'Lineær programmering opg 4'!$K$4*-1)</f>
        <v>265.19999999997083</v>
      </c>
      <c r="E5528" s="167">
        <f>IF('Lineær programmering opg 4'!$M$5=0,"-",(-A5528+'Lineær programmering opg 4'!$M$5)/'Lineær programmering opg 4'!$K$5*-1)</f>
        <v>219.44999999998907</v>
      </c>
      <c r="F5528" s="167" t="str">
        <f>IF('Lineær programmering opg 4'!$E$6=0,"-",(-A5528+'Lineær programmering opg 4'!$M$6)/'Lineær programmering opg 4'!$K$6*-1)</f>
        <v>-</v>
      </c>
      <c r="G5528" s="167" t="str">
        <f>IF('Lineær programmering opg 4'!$D$7=0,"-",((-A5528+'Lineær programmering opg 4'!$M$7)/'Lineær programmering opg 4'!$K$7)*-1)</f>
        <v>-</v>
      </c>
      <c r="H5528" s="167" t="str">
        <f>IF('Lineær programmering opg 4'!$C$8=0,"-",((-A5528+'Lineær programmering opg 4'!$M$8)/'Lineær programmering opg 4'!$K$8)*-1)</f>
        <v>-</v>
      </c>
      <c r="I5528" s="167" t="str">
        <f>IF('Lineær programmering opg 4'!$D$8=0,"-",'Lineær programmering opg 4'!$G$8)</f>
        <v>-</v>
      </c>
      <c r="J5528" s="295">
        <f>A5528*'Lineær programmering opg 4'!$C$11+Datatabel!C5528*'Lineær programmering opg 4'!$D$11</f>
        <v>43657.499999999825</v>
      </c>
      <c r="K5528" s="9">
        <f t="shared" si="432"/>
        <v>0</v>
      </c>
      <c r="L5528" s="9">
        <f t="shared" si="433"/>
        <v>0</v>
      </c>
    </row>
    <row r="5529" spans="1:12" ht="15" x14ac:dyDescent="0.25">
      <c r="A5529" s="167">
        <f t="shared" si="431"/>
        <v>107.37600000001461</v>
      </c>
      <c r="B5529" s="325">
        <f t="shared" si="434"/>
        <v>0.44740000000006086</v>
      </c>
      <c r="C5529" s="167">
        <f t="shared" si="430"/>
        <v>219.46799999998902</v>
      </c>
      <c r="D5529" s="167">
        <f>IF('Lineær programmering opg 4'!$M$4=0,"-",(-A5529+'Lineær programmering opg 4'!$M$4)/'Lineær programmering opg 4'!$K$4*-1)</f>
        <v>265.24799999997077</v>
      </c>
      <c r="E5529" s="167">
        <f>IF('Lineær programmering opg 4'!$M$5=0,"-",(-A5529+'Lineær programmering opg 4'!$M$5)/'Lineær programmering opg 4'!$K$5*-1)</f>
        <v>219.46799999998902</v>
      </c>
      <c r="F5529" s="167" t="str">
        <f>IF('Lineær programmering opg 4'!$E$6=0,"-",(-A5529+'Lineær programmering opg 4'!$M$6)/'Lineær programmering opg 4'!$K$6*-1)</f>
        <v>-</v>
      </c>
      <c r="G5529" s="167" t="str">
        <f>IF('Lineær programmering opg 4'!$D$7=0,"-",((-A5529+'Lineær programmering opg 4'!$M$7)/'Lineær programmering opg 4'!$K$7)*-1)</f>
        <v>-</v>
      </c>
      <c r="H5529" s="167" t="str">
        <f>IF('Lineær programmering opg 4'!$C$8=0,"-",((-A5529+'Lineær programmering opg 4'!$M$8)/'Lineær programmering opg 4'!$K$8)*-1)</f>
        <v>-</v>
      </c>
      <c r="I5529" s="167" t="str">
        <f>IF('Lineær programmering opg 4'!$D$8=0,"-",'Lineær programmering opg 4'!$G$8)</f>
        <v>-</v>
      </c>
      <c r="J5529" s="295">
        <f>A5529*'Lineær programmering opg 4'!$C$11+Datatabel!C5529*'Lineær programmering opg 4'!$D$11</f>
        <v>43657.799999999814</v>
      </c>
      <c r="K5529" s="9">
        <f t="shared" si="432"/>
        <v>0</v>
      </c>
      <c r="L5529" s="9">
        <f t="shared" si="433"/>
        <v>0</v>
      </c>
    </row>
    <row r="5530" spans="1:12" ht="15" x14ac:dyDescent="0.25">
      <c r="A5530" s="167">
        <f t="shared" si="431"/>
        <v>107.35200000001461</v>
      </c>
      <c r="B5530" s="325">
        <f t="shared" si="434"/>
        <v>0.44730000000006087</v>
      </c>
      <c r="C5530" s="167">
        <f t="shared" si="430"/>
        <v>219.48599999998902</v>
      </c>
      <c r="D5530" s="167">
        <f>IF('Lineær programmering opg 4'!$M$4=0,"-",(-A5530+'Lineær programmering opg 4'!$M$4)/'Lineær programmering opg 4'!$K$4*-1)</f>
        <v>265.29599999997077</v>
      </c>
      <c r="E5530" s="167">
        <f>IF('Lineær programmering opg 4'!$M$5=0,"-",(-A5530+'Lineær programmering opg 4'!$M$5)/'Lineær programmering opg 4'!$K$5*-1)</f>
        <v>219.48599999998902</v>
      </c>
      <c r="F5530" s="167" t="str">
        <f>IF('Lineær programmering opg 4'!$E$6=0,"-",(-A5530+'Lineær programmering opg 4'!$M$6)/'Lineær programmering opg 4'!$K$6*-1)</f>
        <v>-</v>
      </c>
      <c r="G5530" s="167" t="str">
        <f>IF('Lineær programmering opg 4'!$D$7=0,"-",((-A5530+'Lineær programmering opg 4'!$M$7)/'Lineær programmering opg 4'!$K$7)*-1)</f>
        <v>-</v>
      </c>
      <c r="H5530" s="167" t="str">
        <f>IF('Lineær programmering opg 4'!$C$8=0,"-",((-A5530+'Lineær programmering opg 4'!$M$8)/'Lineær programmering opg 4'!$K$8)*-1)</f>
        <v>-</v>
      </c>
      <c r="I5530" s="167" t="str">
        <f>IF('Lineær programmering opg 4'!$D$8=0,"-",'Lineær programmering opg 4'!$G$8)</f>
        <v>-</v>
      </c>
      <c r="J5530" s="295">
        <f>A5530*'Lineær programmering opg 4'!$C$11+Datatabel!C5530*'Lineær programmering opg 4'!$D$11</f>
        <v>43658.099999999809</v>
      </c>
      <c r="K5530" s="9">
        <f t="shared" si="432"/>
        <v>0</v>
      </c>
      <c r="L5530" s="9">
        <f t="shared" si="433"/>
        <v>0</v>
      </c>
    </row>
    <row r="5531" spans="1:12" ht="15" x14ac:dyDescent="0.25">
      <c r="A5531" s="167">
        <f t="shared" si="431"/>
        <v>107.32800000001461</v>
      </c>
      <c r="B5531" s="325">
        <f t="shared" si="434"/>
        <v>0.44720000000006088</v>
      </c>
      <c r="C5531" s="167">
        <f t="shared" si="430"/>
        <v>219.50399999998902</v>
      </c>
      <c r="D5531" s="167">
        <f>IF('Lineær programmering opg 4'!$M$4=0,"-",(-A5531+'Lineær programmering opg 4'!$M$4)/'Lineær programmering opg 4'!$K$4*-1)</f>
        <v>265.34399999997078</v>
      </c>
      <c r="E5531" s="167">
        <f>IF('Lineær programmering opg 4'!$M$5=0,"-",(-A5531+'Lineær programmering opg 4'!$M$5)/'Lineær programmering opg 4'!$K$5*-1)</f>
        <v>219.50399999998902</v>
      </c>
      <c r="F5531" s="167" t="str">
        <f>IF('Lineær programmering opg 4'!$E$6=0,"-",(-A5531+'Lineær programmering opg 4'!$M$6)/'Lineær programmering opg 4'!$K$6*-1)</f>
        <v>-</v>
      </c>
      <c r="G5531" s="167" t="str">
        <f>IF('Lineær programmering opg 4'!$D$7=0,"-",((-A5531+'Lineær programmering opg 4'!$M$7)/'Lineær programmering opg 4'!$K$7)*-1)</f>
        <v>-</v>
      </c>
      <c r="H5531" s="167" t="str">
        <f>IF('Lineær programmering opg 4'!$C$8=0,"-",((-A5531+'Lineær programmering opg 4'!$M$8)/'Lineær programmering opg 4'!$K$8)*-1)</f>
        <v>-</v>
      </c>
      <c r="I5531" s="167" t="str">
        <f>IF('Lineær programmering opg 4'!$D$8=0,"-",'Lineær programmering opg 4'!$G$8)</f>
        <v>-</v>
      </c>
      <c r="J5531" s="295">
        <f>A5531*'Lineær programmering opg 4'!$C$11+Datatabel!C5531*'Lineær programmering opg 4'!$D$11</f>
        <v>43658.39999999982</v>
      </c>
      <c r="K5531" s="9">
        <f t="shared" si="432"/>
        <v>0</v>
      </c>
      <c r="L5531" s="9">
        <f t="shared" si="433"/>
        <v>0</v>
      </c>
    </row>
    <row r="5532" spans="1:12" ht="15" x14ac:dyDescent="0.25">
      <c r="A5532" s="167">
        <f t="shared" si="431"/>
        <v>107.30400000001461</v>
      </c>
      <c r="B5532" s="325">
        <f t="shared" si="434"/>
        <v>0.44710000000006089</v>
      </c>
      <c r="C5532" s="167">
        <f t="shared" si="430"/>
        <v>219.52199999998902</v>
      </c>
      <c r="D5532" s="167">
        <f>IF('Lineær programmering opg 4'!$M$4=0,"-",(-A5532+'Lineær programmering opg 4'!$M$4)/'Lineær programmering opg 4'!$K$4*-1)</f>
        <v>265.39199999997078</v>
      </c>
      <c r="E5532" s="167">
        <f>IF('Lineær programmering opg 4'!$M$5=0,"-",(-A5532+'Lineær programmering opg 4'!$M$5)/'Lineær programmering opg 4'!$K$5*-1)</f>
        <v>219.52199999998902</v>
      </c>
      <c r="F5532" s="167" t="str">
        <f>IF('Lineær programmering opg 4'!$E$6=0,"-",(-A5532+'Lineær programmering opg 4'!$M$6)/'Lineær programmering opg 4'!$K$6*-1)</f>
        <v>-</v>
      </c>
      <c r="G5532" s="167" t="str">
        <f>IF('Lineær programmering opg 4'!$D$7=0,"-",((-A5532+'Lineær programmering opg 4'!$M$7)/'Lineær programmering opg 4'!$K$7)*-1)</f>
        <v>-</v>
      </c>
      <c r="H5532" s="167" t="str">
        <f>IF('Lineær programmering opg 4'!$C$8=0,"-",((-A5532+'Lineær programmering opg 4'!$M$8)/'Lineær programmering opg 4'!$K$8)*-1)</f>
        <v>-</v>
      </c>
      <c r="I5532" s="167" t="str">
        <f>IF('Lineær programmering opg 4'!$D$8=0,"-",'Lineær programmering opg 4'!$G$8)</f>
        <v>-</v>
      </c>
      <c r="J5532" s="295">
        <f>A5532*'Lineær programmering opg 4'!$C$11+Datatabel!C5532*'Lineær programmering opg 4'!$D$11</f>
        <v>43658.699999999808</v>
      </c>
      <c r="K5532" s="9">
        <f t="shared" si="432"/>
        <v>0</v>
      </c>
      <c r="L5532" s="9">
        <f t="shared" si="433"/>
        <v>0</v>
      </c>
    </row>
    <row r="5533" spans="1:12" ht="15" x14ac:dyDescent="0.25">
      <c r="A5533" s="167">
        <f t="shared" si="431"/>
        <v>107.28000000001461</v>
      </c>
      <c r="B5533" s="325">
        <f t="shared" si="434"/>
        <v>0.4470000000000609</v>
      </c>
      <c r="C5533" s="167">
        <f t="shared" si="430"/>
        <v>219.53999999998902</v>
      </c>
      <c r="D5533" s="167">
        <f>IF('Lineær programmering opg 4'!$M$4=0,"-",(-A5533+'Lineær programmering opg 4'!$M$4)/'Lineær programmering opg 4'!$K$4*-1)</f>
        <v>265.43999999997078</v>
      </c>
      <c r="E5533" s="167">
        <f>IF('Lineær programmering opg 4'!$M$5=0,"-",(-A5533+'Lineær programmering opg 4'!$M$5)/'Lineær programmering opg 4'!$K$5*-1)</f>
        <v>219.53999999998902</v>
      </c>
      <c r="F5533" s="167" t="str">
        <f>IF('Lineær programmering opg 4'!$E$6=0,"-",(-A5533+'Lineær programmering opg 4'!$M$6)/'Lineær programmering opg 4'!$K$6*-1)</f>
        <v>-</v>
      </c>
      <c r="G5533" s="167" t="str">
        <f>IF('Lineær programmering opg 4'!$D$7=0,"-",((-A5533+'Lineær programmering opg 4'!$M$7)/'Lineær programmering opg 4'!$K$7)*-1)</f>
        <v>-</v>
      </c>
      <c r="H5533" s="167" t="str">
        <f>IF('Lineær programmering opg 4'!$C$8=0,"-",((-A5533+'Lineær programmering opg 4'!$M$8)/'Lineær programmering opg 4'!$K$8)*-1)</f>
        <v>-</v>
      </c>
      <c r="I5533" s="167" t="str">
        <f>IF('Lineær programmering opg 4'!$D$8=0,"-",'Lineær programmering opg 4'!$G$8)</f>
        <v>-</v>
      </c>
      <c r="J5533" s="295">
        <f>A5533*'Lineær programmering opg 4'!$C$11+Datatabel!C5533*'Lineær programmering opg 4'!$D$11</f>
        <v>43658.999999999818</v>
      </c>
      <c r="K5533" s="9">
        <f t="shared" si="432"/>
        <v>0</v>
      </c>
      <c r="L5533" s="9">
        <f t="shared" si="433"/>
        <v>0</v>
      </c>
    </row>
    <row r="5534" spans="1:12" ht="15" x14ac:dyDescent="0.25">
      <c r="A5534" s="167">
        <f t="shared" si="431"/>
        <v>107.25600000001462</v>
      </c>
      <c r="B5534" s="325">
        <f t="shared" si="434"/>
        <v>0.44690000000006092</v>
      </c>
      <c r="C5534" s="167">
        <f t="shared" si="430"/>
        <v>219.55799999998902</v>
      </c>
      <c r="D5534" s="167">
        <f>IF('Lineær programmering opg 4'!$M$4=0,"-",(-A5534+'Lineær programmering opg 4'!$M$4)/'Lineær programmering opg 4'!$K$4*-1)</f>
        <v>265.48799999997073</v>
      </c>
      <c r="E5534" s="167">
        <f>IF('Lineær programmering opg 4'!$M$5=0,"-",(-A5534+'Lineær programmering opg 4'!$M$5)/'Lineær programmering opg 4'!$K$5*-1)</f>
        <v>219.55799999998902</v>
      </c>
      <c r="F5534" s="167" t="str">
        <f>IF('Lineær programmering opg 4'!$E$6=0,"-",(-A5534+'Lineær programmering opg 4'!$M$6)/'Lineær programmering opg 4'!$K$6*-1)</f>
        <v>-</v>
      </c>
      <c r="G5534" s="167" t="str">
        <f>IF('Lineær programmering opg 4'!$D$7=0,"-",((-A5534+'Lineær programmering opg 4'!$M$7)/'Lineær programmering opg 4'!$K$7)*-1)</f>
        <v>-</v>
      </c>
      <c r="H5534" s="167" t="str">
        <f>IF('Lineær programmering opg 4'!$C$8=0,"-",((-A5534+'Lineær programmering opg 4'!$M$8)/'Lineær programmering opg 4'!$K$8)*-1)</f>
        <v>-</v>
      </c>
      <c r="I5534" s="167" t="str">
        <f>IF('Lineær programmering opg 4'!$D$8=0,"-",'Lineær programmering opg 4'!$G$8)</f>
        <v>-</v>
      </c>
      <c r="J5534" s="295">
        <f>A5534*'Lineær programmering opg 4'!$C$11+Datatabel!C5534*'Lineær programmering opg 4'!$D$11</f>
        <v>43659.299999999814</v>
      </c>
      <c r="K5534" s="9">
        <f t="shared" si="432"/>
        <v>0</v>
      </c>
      <c r="L5534" s="9">
        <f t="shared" si="433"/>
        <v>0</v>
      </c>
    </row>
    <row r="5535" spans="1:12" ht="15" x14ac:dyDescent="0.25">
      <c r="A5535" s="167">
        <f t="shared" si="431"/>
        <v>107.23200000001462</v>
      </c>
      <c r="B5535" s="325">
        <f t="shared" si="434"/>
        <v>0.44680000000006093</v>
      </c>
      <c r="C5535" s="167">
        <f t="shared" si="430"/>
        <v>219.57599999998902</v>
      </c>
      <c r="D5535" s="167">
        <f>IF('Lineær programmering opg 4'!$M$4=0,"-",(-A5535+'Lineær programmering opg 4'!$M$4)/'Lineær programmering opg 4'!$K$4*-1)</f>
        <v>265.53599999997073</v>
      </c>
      <c r="E5535" s="167">
        <f>IF('Lineær programmering opg 4'!$M$5=0,"-",(-A5535+'Lineær programmering opg 4'!$M$5)/'Lineær programmering opg 4'!$K$5*-1)</f>
        <v>219.57599999998902</v>
      </c>
      <c r="F5535" s="167" t="str">
        <f>IF('Lineær programmering opg 4'!$E$6=0,"-",(-A5535+'Lineær programmering opg 4'!$M$6)/'Lineær programmering opg 4'!$K$6*-1)</f>
        <v>-</v>
      </c>
      <c r="G5535" s="167" t="str">
        <f>IF('Lineær programmering opg 4'!$D$7=0,"-",((-A5535+'Lineær programmering opg 4'!$M$7)/'Lineær programmering opg 4'!$K$7)*-1)</f>
        <v>-</v>
      </c>
      <c r="H5535" s="167" t="str">
        <f>IF('Lineær programmering opg 4'!$C$8=0,"-",((-A5535+'Lineær programmering opg 4'!$M$8)/'Lineær programmering opg 4'!$K$8)*-1)</f>
        <v>-</v>
      </c>
      <c r="I5535" s="167" t="str">
        <f>IF('Lineær programmering opg 4'!$D$8=0,"-",'Lineær programmering opg 4'!$G$8)</f>
        <v>-</v>
      </c>
      <c r="J5535" s="295">
        <f>A5535*'Lineær programmering opg 4'!$C$11+Datatabel!C5535*'Lineær programmering opg 4'!$D$11</f>
        <v>43659.599999999809</v>
      </c>
      <c r="K5535" s="9">
        <f t="shared" si="432"/>
        <v>0</v>
      </c>
      <c r="L5535" s="9">
        <f t="shared" si="433"/>
        <v>0</v>
      </c>
    </row>
    <row r="5536" spans="1:12" ht="15" x14ac:dyDescent="0.25">
      <c r="A5536" s="167">
        <f t="shared" si="431"/>
        <v>107.20800000001462</v>
      </c>
      <c r="B5536" s="325">
        <f t="shared" si="434"/>
        <v>0.44670000000006094</v>
      </c>
      <c r="C5536" s="167">
        <f t="shared" si="430"/>
        <v>219.59399999998902</v>
      </c>
      <c r="D5536" s="167">
        <f>IF('Lineær programmering opg 4'!$M$4=0,"-",(-A5536+'Lineær programmering opg 4'!$M$4)/'Lineær programmering opg 4'!$K$4*-1)</f>
        <v>265.58399999997073</v>
      </c>
      <c r="E5536" s="167">
        <f>IF('Lineær programmering opg 4'!$M$5=0,"-",(-A5536+'Lineær programmering opg 4'!$M$5)/'Lineær programmering opg 4'!$K$5*-1)</f>
        <v>219.59399999998902</v>
      </c>
      <c r="F5536" s="167" t="str">
        <f>IF('Lineær programmering opg 4'!$E$6=0,"-",(-A5536+'Lineær programmering opg 4'!$M$6)/'Lineær programmering opg 4'!$K$6*-1)</f>
        <v>-</v>
      </c>
      <c r="G5536" s="167" t="str">
        <f>IF('Lineær programmering opg 4'!$D$7=0,"-",((-A5536+'Lineær programmering opg 4'!$M$7)/'Lineær programmering opg 4'!$K$7)*-1)</f>
        <v>-</v>
      </c>
      <c r="H5536" s="167" t="str">
        <f>IF('Lineær programmering opg 4'!$C$8=0,"-",((-A5536+'Lineær programmering opg 4'!$M$8)/'Lineær programmering opg 4'!$K$8)*-1)</f>
        <v>-</v>
      </c>
      <c r="I5536" s="167" t="str">
        <f>IF('Lineær programmering opg 4'!$D$8=0,"-",'Lineær programmering opg 4'!$G$8)</f>
        <v>-</v>
      </c>
      <c r="J5536" s="295">
        <f>A5536*'Lineær programmering opg 4'!$C$11+Datatabel!C5536*'Lineær programmering opg 4'!$D$11</f>
        <v>43659.89999999982</v>
      </c>
      <c r="K5536" s="9">
        <f t="shared" si="432"/>
        <v>0</v>
      </c>
      <c r="L5536" s="9">
        <f t="shared" si="433"/>
        <v>0</v>
      </c>
    </row>
    <row r="5537" spans="1:12" ht="15" x14ac:dyDescent="0.25">
      <c r="A5537" s="167">
        <f t="shared" si="431"/>
        <v>107.18400000001463</v>
      </c>
      <c r="B5537" s="325">
        <f t="shared" si="434"/>
        <v>0.44660000000006095</v>
      </c>
      <c r="C5537" s="167">
        <f t="shared" si="430"/>
        <v>219.61199999998902</v>
      </c>
      <c r="D5537" s="167">
        <f>IF('Lineær programmering opg 4'!$M$4=0,"-",(-A5537+'Lineær programmering opg 4'!$M$4)/'Lineær programmering opg 4'!$K$4*-1)</f>
        <v>265.63199999997073</v>
      </c>
      <c r="E5537" s="167">
        <f>IF('Lineær programmering opg 4'!$M$5=0,"-",(-A5537+'Lineær programmering opg 4'!$M$5)/'Lineær programmering opg 4'!$K$5*-1)</f>
        <v>219.61199999998902</v>
      </c>
      <c r="F5537" s="167" t="str">
        <f>IF('Lineær programmering opg 4'!$E$6=0,"-",(-A5537+'Lineær programmering opg 4'!$M$6)/'Lineær programmering opg 4'!$K$6*-1)</f>
        <v>-</v>
      </c>
      <c r="G5537" s="167" t="str">
        <f>IF('Lineær programmering opg 4'!$D$7=0,"-",((-A5537+'Lineær programmering opg 4'!$M$7)/'Lineær programmering opg 4'!$K$7)*-1)</f>
        <v>-</v>
      </c>
      <c r="H5537" s="167" t="str">
        <f>IF('Lineær programmering opg 4'!$C$8=0,"-",((-A5537+'Lineær programmering opg 4'!$M$8)/'Lineær programmering opg 4'!$K$8)*-1)</f>
        <v>-</v>
      </c>
      <c r="I5537" s="167" t="str">
        <f>IF('Lineær programmering opg 4'!$D$8=0,"-",'Lineær programmering opg 4'!$G$8)</f>
        <v>-</v>
      </c>
      <c r="J5537" s="295">
        <f>A5537*'Lineær programmering opg 4'!$C$11+Datatabel!C5537*'Lineær programmering opg 4'!$D$11</f>
        <v>43660.199999999815</v>
      </c>
      <c r="K5537" s="9">
        <f t="shared" si="432"/>
        <v>0</v>
      </c>
      <c r="L5537" s="9">
        <f t="shared" si="433"/>
        <v>0</v>
      </c>
    </row>
    <row r="5538" spans="1:12" ht="15" x14ac:dyDescent="0.25">
      <c r="A5538" s="167">
        <f t="shared" si="431"/>
        <v>107.16000000001463</v>
      </c>
      <c r="B5538" s="325">
        <f t="shared" si="434"/>
        <v>0.44650000000006096</v>
      </c>
      <c r="C5538" s="167">
        <f t="shared" si="430"/>
        <v>219.62999999998902</v>
      </c>
      <c r="D5538" s="167">
        <f>IF('Lineær programmering opg 4'!$M$4=0,"-",(-A5538+'Lineær programmering opg 4'!$M$4)/'Lineær programmering opg 4'!$K$4*-1)</f>
        <v>265.67999999997073</v>
      </c>
      <c r="E5538" s="167">
        <f>IF('Lineær programmering opg 4'!$M$5=0,"-",(-A5538+'Lineær programmering opg 4'!$M$5)/'Lineær programmering opg 4'!$K$5*-1)</f>
        <v>219.62999999998902</v>
      </c>
      <c r="F5538" s="167" t="str">
        <f>IF('Lineær programmering opg 4'!$E$6=0,"-",(-A5538+'Lineær programmering opg 4'!$M$6)/'Lineær programmering opg 4'!$K$6*-1)</f>
        <v>-</v>
      </c>
      <c r="G5538" s="167" t="str">
        <f>IF('Lineær programmering opg 4'!$D$7=0,"-",((-A5538+'Lineær programmering opg 4'!$M$7)/'Lineær programmering opg 4'!$K$7)*-1)</f>
        <v>-</v>
      </c>
      <c r="H5538" s="167" t="str">
        <f>IF('Lineær programmering opg 4'!$C$8=0,"-",((-A5538+'Lineær programmering opg 4'!$M$8)/'Lineær programmering opg 4'!$K$8)*-1)</f>
        <v>-</v>
      </c>
      <c r="I5538" s="167" t="str">
        <f>IF('Lineær programmering opg 4'!$D$8=0,"-",'Lineær programmering opg 4'!$G$8)</f>
        <v>-</v>
      </c>
      <c r="J5538" s="295">
        <f>A5538*'Lineær programmering opg 4'!$C$11+Datatabel!C5538*'Lineær programmering opg 4'!$D$11</f>
        <v>43660.499999999818</v>
      </c>
      <c r="K5538" s="9">
        <f t="shared" si="432"/>
        <v>0</v>
      </c>
      <c r="L5538" s="9">
        <f t="shared" si="433"/>
        <v>0</v>
      </c>
    </row>
    <row r="5539" spans="1:12" ht="15" x14ac:dyDescent="0.25">
      <c r="A5539" s="167">
        <f t="shared" si="431"/>
        <v>107.13600000001463</v>
      </c>
      <c r="B5539" s="325">
        <f t="shared" si="434"/>
        <v>0.44640000000006097</v>
      </c>
      <c r="C5539" s="167">
        <f t="shared" si="430"/>
        <v>219.64799999998903</v>
      </c>
      <c r="D5539" s="167">
        <f>IF('Lineær programmering opg 4'!$M$4=0,"-",(-A5539+'Lineær programmering opg 4'!$M$4)/'Lineær programmering opg 4'!$K$4*-1)</f>
        <v>265.72799999997073</v>
      </c>
      <c r="E5539" s="167">
        <f>IF('Lineær programmering opg 4'!$M$5=0,"-",(-A5539+'Lineær programmering opg 4'!$M$5)/'Lineær programmering opg 4'!$K$5*-1)</f>
        <v>219.64799999998903</v>
      </c>
      <c r="F5539" s="167" t="str">
        <f>IF('Lineær programmering opg 4'!$E$6=0,"-",(-A5539+'Lineær programmering opg 4'!$M$6)/'Lineær programmering opg 4'!$K$6*-1)</f>
        <v>-</v>
      </c>
      <c r="G5539" s="167" t="str">
        <f>IF('Lineær programmering opg 4'!$D$7=0,"-",((-A5539+'Lineær programmering opg 4'!$M$7)/'Lineær programmering opg 4'!$K$7)*-1)</f>
        <v>-</v>
      </c>
      <c r="H5539" s="167" t="str">
        <f>IF('Lineær programmering opg 4'!$C$8=0,"-",((-A5539+'Lineær programmering opg 4'!$M$8)/'Lineær programmering opg 4'!$K$8)*-1)</f>
        <v>-</v>
      </c>
      <c r="I5539" s="167" t="str">
        <f>IF('Lineær programmering opg 4'!$D$8=0,"-",'Lineær programmering opg 4'!$G$8)</f>
        <v>-</v>
      </c>
      <c r="J5539" s="295">
        <f>A5539*'Lineær programmering opg 4'!$C$11+Datatabel!C5539*'Lineær programmering opg 4'!$D$11</f>
        <v>43660.799999999814</v>
      </c>
      <c r="K5539" s="9">
        <f t="shared" si="432"/>
        <v>0</v>
      </c>
      <c r="L5539" s="9">
        <f t="shared" si="433"/>
        <v>0</v>
      </c>
    </row>
    <row r="5540" spans="1:12" ht="15" x14ac:dyDescent="0.25">
      <c r="A5540" s="167">
        <f t="shared" si="431"/>
        <v>107.11200000001463</v>
      </c>
      <c r="B5540" s="325">
        <f t="shared" si="434"/>
        <v>0.44630000000006098</v>
      </c>
      <c r="C5540" s="167">
        <f t="shared" si="430"/>
        <v>219.66599999998903</v>
      </c>
      <c r="D5540" s="167">
        <f>IF('Lineær programmering opg 4'!$M$4=0,"-",(-A5540+'Lineær programmering opg 4'!$M$4)/'Lineær programmering opg 4'!$K$4*-1)</f>
        <v>265.77599999997074</v>
      </c>
      <c r="E5540" s="167">
        <f>IF('Lineær programmering opg 4'!$M$5=0,"-",(-A5540+'Lineær programmering opg 4'!$M$5)/'Lineær programmering opg 4'!$K$5*-1)</f>
        <v>219.66599999998903</v>
      </c>
      <c r="F5540" s="167" t="str">
        <f>IF('Lineær programmering opg 4'!$E$6=0,"-",(-A5540+'Lineær programmering opg 4'!$M$6)/'Lineær programmering opg 4'!$K$6*-1)</f>
        <v>-</v>
      </c>
      <c r="G5540" s="167" t="str">
        <f>IF('Lineær programmering opg 4'!$D$7=0,"-",((-A5540+'Lineær programmering opg 4'!$M$7)/'Lineær programmering opg 4'!$K$7)*-1)</f>
        <v>-</v>
      </c>
      <c r="H5540" s="167" t="str">
        <f>IF('Lineær programmering opg 4'!$C$8=0,"-",((-A5540+'Lineær programmering opg 4'!$M$8)/'Lineær programmering opg 4'!$K$8)*-1)</f>
        <v>-</v>
      </c>
      <c r="I5540" s="167" t="str">
        <f>IF('Lineær programmering opg 4'!$D$8=0,"-",'Lineær programmering opg 4'!$G$8)</f>
        <v>-</v>
      </c>
      <c r="J5540" s="295">
        <f>A5540*'Lineær programmering opg 4'!$C$11+Datatabel!C5540*'Lineær programmering opg 4'!$D$11</f>
        <v>43661.099999999817</v>
      </c>
      <c r="K5540" s="9">
        <f t="shared" si="432"/>
        <v>0</v>
      </c>
      <c r="L5540" s="9">
        <f t="shared" si="433"/>
        <v>0</v>
      </c>
    </row>
    <row r="5541" spans="1:12" ht="15" x14ac:dyDescent="0.25">
      <c r="A5541" s="167">
        <f t="shared" si="431"/>
        <v>107.08800000001463</v>
      </c>
      <c r="B5541" s="325">
        <f t="shared" si="434"/>
        <v>0.44620000000006099</v>
      </c>
      <c r="C5541" s="167">
        <f t="shared" si="430"/>
        <v>219.68399999998903</v>
      </c>
      <c r="D5541" s="167">
        <f>IF('Lineær programmering opg 4'!$M$4=0,"-",(-A5541+'Lineær programmering opg 4'!$M$4)/'Lineær programmering opg 4'!$K$4*-1)</f>
        <v>265.82399999997074</v>
      </c>
      <c r="E5541" s="167">
        <f>IF('Lineær programmering opg 4'!$M$5=0,"-",(-A5541+'Lineær programmering opg 4'!$M$5)/'Lineær programmering opg 4'!$K$5*-1)</f>
        <v>219.68399999998903</v>
      </c>
      <c r="F5541" s="167" t="str">
        <f>IF('Lineær programmering opg 4'!$E$6=0,"-",(-A5541+'Lineær programmering opg 4'!$M$6)/'Lineær programmering opg 4'!$K$6*-1)</f>
        <v>-</v>
      </c>
      <c r="G5541" s="167" t="str">
        <f>IF('Lineær programmering opg 4'!$D$7=0,"-",((-A5541+'Lineær programmering opg 4'!$M$7)/'Lineær programmering opg 4'!$K$7)*-1)</f>
        <v>-</v>
      </c>
      <c r="H5541" s="167" t="str">
        <f>IF('Lineær programmering opg 4'!$C$8=0,"-",((-A5541+'Lineær programmering opg 4'!$M$8)/'Lineær programmering opg 4'!$K$8)*-1)</f>
        <v>-</v>
      </c>
      <c r="I5541" s="167" t="str">
        <f>IF('Lineær programmering opg 4'!$D$8=0,"-",'Lineær programmering opg 4'!$G$8)</f>
        <v>-</v>
      </c>
      <c r="J5541" s="295">
        <f>A5541*'Lineær programmering opg 4'!$C$11+Datatabel!C5541*'Lineær programmering opg 4'!$D$11</f>
        <v>43661.39999999982</v>
      </c>
      <c r="K5541" s="9">
        <f t="shared" si="432"/>
        <v>0</v>
      </c>
      <c r="L5541" s="9">
        <f t="shared" si="433"/>
        <v>0</v>
      </c>
    </row>
    <row r="5542" spans="1:12" ht="15" x14ac:dyDescent="0.25">
      <c r="A5542" s="167">
        <f t="shared" si="431"/>
        <v>107.06400000001464</v>
      </c>
      <c r="B5542" s="325">
        <f t="shared" si="434"/>
        <v>0.446100000000061</v>
      </c>
      <c r="C5542" s="167">
        <f t="shared" si="430"/>
        <v>219.70199999998903</v>
      </c>
      <c r="D5542" s="167">
        <f>IF('Lineær programmering opg 4'!$M$4=0,"-",(-A5542+'Lineær programmering opg 4'!$M$4)/'Lineær programmering opg 4'!$K$4*-1)</f>
        <v>265.87199999997074</v>
      </c>
      <c r="E5542" s="167">
        <f>IF('Lineær programmering opg 4'!$M$5=0,"-",(-A5542+'Lineær programmering opg 4'!$M$5)/'Lineær programmering opg 4'!$K$5*-1)</f>
        <v>219.70199999998903</v>
      </c>
      <c r="F5542" s="167" t="str">
        <f>IF('Lineær programmering opg 4'!$E$6=0,"-",(-A5542+'Lineær programmering opg 4'!$M$6)/'Lineær programmering opg 4'!$K$6*-1)</f>
        <v>-</v>
      </c>
      <c r="G5542" s="167" t="str">
        <f>IF('Lineær programmering opg 4'!$D$7=0,"-",((-A5542+'Lineær programmering opg 4'!$M$7)/'Lineær programmering opg 4'!$K$7)*-1)</f>
        <v>-</v>
      </c>
      <c r="H5542" s="167" t="str">
        <f>IF('Lineær programmering opg 4'!$C$8=0,"-",((-A5542+'Lineær programmering opg 4'!$M$8)/'Lineær programmering opg 4'!$K$8)*-1)</f>
        <v>-</v>
      </c>
      <c r="I5542" s="167" t="str">
        <f>IF('Lineær programmering opg 4'!$D$8=0,"-",'Lineær programmering opg 4'!$G$8)</f>
        <v>-</v>
      </c>
      <c r="J5542" s="295">
        <f>A5542*'Lineær programmering opg 4'!$C$11+Datatabel!C5542*'Lineær programmering opg 4'!$D$11</f>
        <v>43661.699999999815</v>
      </c>
      <c r="K5542" s="9">
        <f t="shared" si="432"/>
        <v>0</v>
      </c>
      <c r="L5542" s="9">
        <f t="shared" si="433"/>
        <v>0</v>
      </c>
    </row>
    <row r="5543" spans="1:12" ht="15" x14ac:dyDescent="0.25">
      <c r="A5543" s="167">
        <f t="shared" si="431"/>
        <v>107.04000000001464</v>
      </c>
      <c r="B5543" s="325">
        <f t="shared" si="434"/>
        <v>0.44600000000006101</v>
      </c>
      <c r="C5543" s="167">
        <f t="shared" si="430"/>
        <v>219.71999999998903</v>
      </c>
      <c r="D5543" s="167">
        <f>IF('Lineær programmering opg 4'!$M$4=0,"-",(-A5543+'Lineær programmering opg 4'!$M$4)/'Lineær programmering opg 4'!$K$4*-1)</f>
        <v>265.91999999997074</v>
      </c>
      <c r="E5543" s="167">
        <f>IF('Lineær programmering opg 4'!$M$5=0,"-",(-A5543+'Lineær programmering opg 4'!$M$5)/'Lineær programmering opg 4'!$K$5*-1)</f>
        <v>219.71999999998903</v>
      </c>
      <c r="F5543" s="167" t="str">
        <f>IF('Lineær programmering opg 4'!$E$6=0,"-",(-A5543+'Lineær programmering opg 4'!$M$6)/'Lineær programmering opg 4'!$K$6*-1)</f>
        <v>-</v>
      </c>
      <c r="G5543" s="167" t="str">
        <f>IF('Lineær programmering opg 4'!$D$7=0,"-",((-A5543+'Lineær programmering opg 4'!$M$7)/'Lineær programmering opg 4'!$K$7)*-1)</f>
        <v>-</v>
      </c>
      <c r="H5543" s="167" t="str">
        <f>IF('Lineær programmering opg 4'!$C$8=0,"-",((-A5543+'Lineær programmering opg 4'!$M$8)/'Lineær programmering opg 4'!$K$8)*-1)</f>
        <v>-</v>
      </c>
      <c r="I5543" s="167" t="str">
        <f>IF('Lineær programmering opg 4'!$D$8=0,"-",'Lineær programmering opg 4'!$G$8)</f>
        <v>-</v>
      </c>
      <c r="J5543" s="295">
        <f>A5543*'Lineær programmering opg 4'!$C$11+Datatabel!C5543*'Lineær programmering opg 4'!$D$11</f>
        <v>43661.999999999818</v>
      </c>
      <c r="K5543" s="9">
        <f t="shared" si="432"/>
        <v>0</v>
      </c>
      <c r="L5543" s="9">
        <f t="shared" si="433"/>
        <v>0</v>
      </c>
    </row>
    <row r="5544" spans="1:12" ht="15" x14ac:dyDescent="0.25">
      <c r="A5544" s="167">
        <f t="shared" si="431"/>
        <v>107.01600000001464</v>
      </c>
      <c r="B5544" s="325">
        <f t="shared" si="434"/>
        <v>0.44590000000006103</v>
      </c>
      <c r="C5544" s="167">
        <f t="shared" si="430"/>
        <v>219.73799999998903</v>
      </c>
      <c r="D5544" s="167">
        <f>IF('Lineær programmering opg 4'!$M$4=0,"-",(-A5544+'Lineær programmering opg 4'!$M$4)/'Lineær programmering opg 4'!$K$4*-1)</f>
        <v>265.96799999997074</v>
      </c>
      <c r="E5544" s="167">
        <f>IF('Lineær programmering opg 4'!$M$5=0,"-",(-A5544+'Lineær programmering opg 4'!$M$5)/'Lineær programmering opg 4'!$K$5*-1)</f>
        <v>219.73799999998903</v>
      </c>
      <c r="F5544" s="167" t="str">
        <f>IF('Lineær programmering opg 4'!$E$6=0,"-",(-A5544+'Lineær programmering opg 4'!$M$6)/'Lineær programmering opg 4'!$K$6*-1)</f>
        <v>-</v>
      </c>
      <c r="G5544" s="167" t="str">
        <f>IF('Lineær programmering opg 4'!$D$7=0,"-",((-A5544+'Lineær programmering opg 4'!$M$7)/'Lineær programmering opg 4'!$K$7)*-1)</f>
        <v>-</v>
      </c>
      <c r="H5544" s="167" t="str">
        <f>IF('Lineær programmering opg 4'!$C$8=0,"-",((-A5544+'Lineær programmering opg 4'!$M$8)/'Lineær programmering opg 4'!$K$8)*-1)</f>
        <v>-</v>
      </c>
      <c r="I5544" s="167" t="str">
        <f>IF('Lineær programmering opg 4'!$D$8=0,"-",'Lineær programmering opg 4'!$G$8)</f>
        <v>-</v>
      </c>
      <c r="J5544" s="295">
        <f>A5544*'Lineær programmering opg 4'!$C$11+Datatabel!C5544*'Lineær programmering opg 4'!$D$11</f>
        <v>43662.299999999814</v>
      </c>
      <c r="K5544" s="9">
        <f t="shared" si="432"/>
        <v>0</v>
      </c>
      <c r="L5544" s="9">
        <f t="shared" si="433"/>
        <v>0</v>
      </c>
    </row>
    <row r="5545" spans="1:12" ht="15" x14ac:dyDescent="0.25">
      <c r="A5545" s="167">
        <f t="shared" si="431"/>
        <v>106.99200000001466</v>
      </c>
      <c r="B5545" s="325">
        <f t="shared" si="434"/>
        <v>0.44580000000006104</v>
      </c>
      <c r="C5545" s="167">
        <f t="shared" si="430"/>
        <v>219.75599999998903</v>
      </c>
      <c r="D5545" s="167">
        <f>IF('Lineær programmering opg 4'!$M$4=0,"-",(-A5545+'Lineær programmering opg 4'!$M$4)/'Lineær programmering opg 4'!$K$4*-1)</f>
        <v>266.01599999997069</v>
      </c>
      <c r="E5545" s="167">
        <f>IF('Lineær programmering opg 4'!$M$5=0,"-",(-A5545+'Lineær programmering opg 4'!$M$5)/'Lineær programmering opg 4'!$K$5*-1)</f>
        <v>219.75599999998903</v>
      </c>
      <c r="F5545" s="167" t="str">
        <f>IF('Lineær programmering opg 4'!$E$6=0,"-",(-A5545+'Lineær programmering opg 4'!$M$6)/'Lineær programmering opg 4'!$K$6*-1)</f>
        <v>-</v>
      </c>
      <c r="G5545" s="167" t="str">
        <f>IF('Lineær programmering opg 4'!$D$7=0,"-",((-A5545+'Lineær programmering opg 4'!$M$7)/'Lineær programmering opg 4'!$K$7)*-1)</f>
        <v>-</v>
      </c>
      <c r="H5545" s="167" t="str">
        <f>IF('Lineær programmering opg 4'!$C$8=0,"-",((-A5545+'Lineær programmering opg 4'!$M$8)/'Lineær programmering opg 4'!$K$8)*-1)</f>
        <v>-</v>
      </c>
      <c r="I5545" s="167" t="str">
        <f>IF('Lineær programmering opg 4'!$D$8=0,"-",'Lineær programmering opg 4'!$G$8)</f>
        <v>-</v>
      </c>
      <c r="J5545" s="295">
        <f>A5545*'Lineær programmering opg 4'!$C$11+Datatabel!C5545*'Lineær programmering opg 4'!$D$11</f>
        <v>43662.599999999824</v>
      </c>
      <c r="K5545" s="9">
        <f t="shared" si="432"/>
        <v>0</v>
      </c>
      <c r="L5545" s="9">
        <f t="shared" si="433"/>
        <v>0</v>
      </c>
    </row>
    <row r="5546" spans="1:12" ht="15" x14ac:dyDescent="0.25">
      <c r="A5546" s="167">
        <f t="shared" si="431"/>
        <v>106.96800000001465</v>
      </c>
      <c r="B5546" s="325">
        <f t="shared" si="434"/>
        <v>0.44570000000006105</v>
      </c>
      <c r="C5546" s="167">
        <f t="shared" si="430"/>
        <v>219.77399999998903</v>
      </c>
      <c r="D5546" s="167">
        <f>IF('Lineær programmering opg 4'!$M$4=0,"-",(-A5546+'Lineær programmering opg 4'!$M$4)/'Lineær programmering opg 4'!$K$4*-1)</f>
        <v>266.06399999997069</v>
      </c>
      <c r="E5546" s="167">
        <f>IF('Lineær programmering opg 4'!$M$5=0,"-",(-A5546+'Lineær programmering opg 4'!$M$5)/'Lineær programmering opg 4'!$K$5*-1)</f>
        <v>219.77399999998903</v>
      </c>
      <c r="F5546" s="167" t="str">
        <f>IF('Lineær programmering opg 4'!$E$6=0,"-",(-A5546+'Lineær programmering opg 4'!$M$6)/'Lineær programmering opg 4'!$K$6*-1)</f>
        <v>-</v>
      </c>
      <c r="G5546" s="167" t="str">
        <f>IF('Lineær programmering opg 4'!$D$7=0,"-",((-A5546+'Lineær programmering opg 4'!$M$7)/'Lineær programmering opg 4'!$K$7)*-1)</f>
        <v>-</v>
      </c>
      <c r="H5546" s="167" t="str">
        <f>IF('Lineær programmering opg 4'!$C$8=0,"-",((-A5546+'Lineær programmering opg 4'!$M$8)/'Lineær programmering opg 4'!$K$8)*-1)</f>
        <v>-</v>
      </c>
      <c r="I5546" s="167" t="str">
        <f>IF('Lineær programmering opg 4'!$D$8=0,"-",'Lineær programmering opg 4'!$G$8)</f>
        <v>-</v>
      </c>
      <c r="J5546" s="295">
        <f>A5546*'Lineær programmering opg 4'!$C$11+Datatabel!C5546*'Lineær programmering opg 4'!$D$11</f>
        <v>43662.89999999982</v>
      </c>
      <c r="K5546" s="9">
        <f t="shared" si="432"/>
        <v>0</v>
      </c>
      <c r="L5546" s="9">
        <f t="shared" si="433"/>
        <v>0</v>
      </c>
    </row>
    <row r="5547" spans="1:12" ht="15" x14ac:dyDescent="0.25">
      <c r="A5547" s="167">
        <f t="shared" si="431"/>
        <v>106.94400000001465</v>
      </c>
      <c r="B5547" s="325">
        <f t="shared" si="434"/>
        <v>0.44560000000006106</v>
      </c>
      <c r="C5547" s="167">
        <f t="shared" si="430"/>
        <v>219.79199999998903</v>
      </c>
      <c r="D5547" s="167">
        <f>IF('Lineær programmering opg 4'!$M$4=0,"-",(-A5547+'Lineær programmering opg 4'!$M$4)/'Lineær programmering opg 4'!$K$4*-1)</f>
        <v>266.11199999997069</v>
      </c>
      <c r="E5547" s="167">
        <f>IF('Lineær programmering opg 4'!$M$5=0,"-",(-A5547+'Lineær programmering opg 4'!$M$5)/'Lineær programmering opg 4'!$K$5*-1)</f>
        <v>219.79199999998903</v>
      </c>
      <c r="F5547" s="167" t="str">
        <f>IF('Lineær programmering opg 4'!$E$6=0,"-",(-A5547+'Lineær programmering opg 4'!$M$6)/'Lineær programmering opg 4'!$K$6*-1)</f>
        <v>-</v>
      </c>
      <c r="G5547" s="167" t="str">
        <f>IF('Lineær programmering opg 4'!$D$7=0,"-",((-A5547+'Lineær programmering opg 4'!$M$7)/'Lineær programmering opg 4'!$K$7)*-1)</f>
        <v>-</v>
      </c>
      <c r="H5547" s="167" t="str">
        <f>IF('Lineær programmering opg 4'!$C$8=0,"-",((-A5547+'Lineær programmering opg 4'!$M$8)/'Lineær programmering opg 4'!$K$8)*-1)</f>
        <v>-</v>
      </c>
      <c r="I5547" s="167" t="str">
        <f>IF('Lineær programmering opg 4'!$D$8=0,"-",'Lineær programmering opg 4'!$G$8)</f>
        <v>-</v>
      </c>
      <c r="J5547" s="295">
        <f>A5547*'Lineær programmering opg 4'!$C$11+Datatabel!C5547*'Lineær programmering opg 4'!$D$11</f>
        <v>43663.199999999815</v>
      </c>
      <c r="K5547" s="9">
        <f t="shared" si="432"/>
        <v>0</v>
      </c>
      <c r="L5547" s="9">
        <f t="shared" si="433"/>
        <v>0</v>
      </c>
    </row>
    <row r="5548" spans="1:12" ht="15" x14ac:dyDescent="0.25">
      <c r="A5548" s="167">
        <f t="shared" si="431"/>
        <v>106.92000000001465</v>
      </c>
      <c r="B5548" s="325">
        <f t="shared" si="434"/>
        <v>0.44550000000006107</v>
      </c>
      <c r="C5548" s="167">
        <f t="shared" si="430"/>
        <v>219.80999999998903</v>
      </c>
      <c r="D5548" s="167">
        <f>IF('Lineær programmering opg 4'!$M$4=0,"-",(-A5548+'Lineær programmering opg 4'!$M$4)/'Lineær programmering opg 4'!$K$4*-1)</f>
        <v>266.15999999997069</v>
      </c>
      <c r="E5548" s="167">
        <f>IF('Lineær programmering opg 4'!$M$5=0,"-",(-A5548+'Lineær programmering opg 4'!$M$5)/'Lineær programmering opg 4'!$K$5*-1)</f>
        <v>219.80999999998903</v>
      </c>
      <c r="F5548" s="167" t="str">
        <f>IF('Lineær programmering opg 4'!$E$6=0,"-",(-A5548+'Lineær programmering opg 4'!$M$6)/'Lineær programmering opg 4'!$K$6*-1)</f>
        <v>-</v>
      </c>
      <c r="G5548" s="167" t="str">
        <f>IF('Lineær programmering opg 4'!$D$7=0,"-",((-A5548+'Lineær programmering opg 4'!$M$7)/'Lineær programmering opg 4'!$K$7)*-1)</f>
        <v>-</v>
      </c>
      <c r="H5548" s="167" t="str">
        <f>IF('Lineær programmering opg 4'!$C$8=0,"-",((-A5548+'Lineær programmering opg 4'!$M$8)/'Lineær programmering opg 4'!$K$8)*-1)</f>
        <v>-</v>
      </c>
      <c r="I5548" s="167" t="str">
        <f>IF('Lineær programmering opg 4'!$D$8=0,"-",'Lineær programmering opg 4'!$G$8)</f>
        <v>-</v>
      </c>
      <c r="J5548" s="295">
        <f>A5548*'Lineær programmering opg 4'!$C$11+Datatabel!C5548*'Lineær programmering opg 4'!$D$11</f>
        <v>43663.499999999825</v>
      </c>
      <c r="K5548" s="9">
        <f t="shared" si="432"/>
        <v>0</v>
      </c>
      <c r="L5548" s="9">
        <f t="shared" si="433"/>
        <v>0</v>
      </c>
    </row>
    <row r="5549" spans="1:12" ht="15" x14ac:dyDescent="0.25">
      <c r="A5549" s="167">
        <f t="shared" si="431"/>
        <v>106.89600000001465</v>
      </c>
      <c r="B5549" s="325">
        <f t="shared" si="434"/>
        <v>0.44540000000006108</v>
      </c>
      <c r="C5549" s="167">
        <f t="shared" si="430"/>
        <v>219.82799999998903</v>
      </c>
      <c r="D5549" s="167">
        <f>IF('Lineær programmering opg 4'!$M$4=0,"-",(-A5549+'Lineær programmering opg 4'!$M$4)/'Lineær programmering opg 4'!$K$4*-1)</f>
        <v>266.2079999999707</v>
      </c>
      <c r="E5549" s="167">
        <f>IF('Lineær programmering opg 4'!$M$5=0,"-",(-A5549+'Lineær programmering opg 4'!$M$5)/'Lineær programmering opg 4'!$K$5*-1)</f>
        <v>219.82799999998903</v>
      </c>
      <c r="F5549" s="167" t="str">
        <f>IF('Lineær programmering opg 4'!$E$6=0,"-",(-A5549+'Lineær programmering opg 4'!$M$6)/'Lineær programmering opg 4'!$K$6*-1)</f>
        <v>-</v>
      </c>
      <c r="G5549" s="167" t="str">
        <f>IF('Lineær programmering opg 4'!$D$7=0,"-",((-A5549+'Lineær programmering opg 4'!$M$7)/'Lineær programmering opg 4'!$K$7)*-1)</f>
        <v>-</v>
      </c>
      <c r="H5549" s="167" t="str">
        <f>IF('Lineær programmering opg 4'!$C$8=0,"-",((-A5549+'Lineær programmering opg 4'!$M$8)/'Lineær programmering opg 4'!$K$8)*-1)</f>
        <v>-</v>
      </c>
      <c r="I5549" s="167" t="str">
        <f>IF('Lineær programmering opg 4'!$D$8=0,"-",'Lineær programmering opg 4'!$G$8)</f>
        <v>-</v>
      </c>
      <c r="J5549" s="295">
        <f>A5549*'Lineær programmering opg 4'!$C$11+Datatabel!C5549*'Lineær programmering opg 4'!$D$11</f>
        <v>43663.799999999814</v>
      </c>
      <c r="K5549" s="9">
        <f t="shared" si="432"/>
        <v>0</v>
      </c>
      <c r="L5549" s="9">
        <f t="shared" si="433"/>
        <v>0</v>
      </c>
    </row>
    <row r="5550" spans="1:12" ht="15" x14ac:dyDescent="0.25">
      <c r="A5550" s="167">
        <f t="shared" si="431"/>
        <v>106.87200000001467</v>
      </c>
      <c r="B5550" s="325">
        <f t="shared" si="434"/>
        <v>0.44530000000006109</v>
      </c>
      <c r="C5550" s="167">
        <f t="shared" si="430"/>
        <v>219.845999999989</v>
      </c>
      <c r="D5550" s="167">
        <f>IF('Lineær programmering opg 4'!$M$4=0,"-",(-A5550+'Lineær programmering opg 4'!$M$4)/'Lineær programmering opg 4'!$K$4*-1)</f>
        <v>266.25599999997064</v>
      </c>
      <c r="E5550" s="167">
        <f>IF('Lineær programmering opg 4'!$M$5=0,"-",(-A5550+'Lineær programmering opg 4'!$M$5)/'Lineær programmering opg 4'!$K$5*-1)</f>
        <v>219.845999999989</v>
      </c>
      <c r="F5550" s="167" t="str">
        <f>IF('Lineær programmering opg 4'!$E$6=0,"-",(-A5550+'Lineær programmering opg 4'!$M$6)/'Lineær programmering opg 4'!$K$6*-1)</f>
        <v>-</v>
      </c>
      <c r="G5550" s="167" t="str">
        <f>IF('Lineær programmering opg 4'!$D$7=0,"-",((-A5550+'Lineær programmering opg 4'!$M$7)/'Lineær programmering opg 4'!$K$7)*-1)</f>
        <v>-</v>
      </c>
      <c r="H5550" s="167" t="str">
        <f>IF('Lineær programmering opg 4'!$C$8=0,"-",((-A5550+'Lineær programmering opg 4'!$M$8)/'Lineær programmering opg 4'!$K$8)*-1)</f>
        <v>-</v>
      </c>
      <c r="I5550" s="167" t="str">
        <f>IF('Lineær programmering opg 4'!$D$8=0,"-",'Lineær programmering opg 4'!$G$8)</f>
        <v>-</v>
      </c>
      <c r="J5550" s="295">
        <f>A5550*'Lineær programmering opg 4'!$C$11+Datatabel!C5550*'Lineær programmering opg 4'!$D$11</f>
        <v>43664.099999999817</v>
      </c>
      <c r="K5550" s="9">
        <f t="shared" si="432"/>
        <v>0</v>
      </c>
      <c r="L5550" s="9">
        <f t="shared" si="433"/>
        <v>0</v>
      </c>
    </row>
    <row r="5551" spans="1:12" ht="15" x14ac:dyDescent="0.25">
      <c r="A5551" s="167">
        <f t="shared" si="431"/>
        <v>106.84800000001466</v>
      </c>
      <c r="B5551" s="325">
        <f t="shared" si="434"/>
        <v>0.4452000000000611</v>
      </c>
      <c r="C5551" s="167">
        <f t="shared" si="430"/>
        <v>219.86399999998901</v>
      </c>
      <c r="D5551" s="167">
        <f>IF('Lineær programmering opg 4'!$M$4=0,"-",(-A5551+'Lineær programmering opg 4'!$M$4)/'Lineær programmering opg 4'!$K$4*-1)</f>
        <v>266.30399999997064</v>
      </c>
      <c r="E5551" s="167">
        <f>IF('Lineær programmering opg 4'!$M$5=0,"-",(-A5551+'Lineær programmering opg 4'!$M$5)/'Lineær programmering opg 4'!$K$5*-1)</f>
        <v>219.86399999998901</v>
      </c>
      <c r="F5551" s="167" t="str">
        <f>IF('Lineær programmering opg 4'!$E$6=0,"-",(-A5551+'Lineær programmering opg 4'!$M$6)/'Lineær programmering opg 4'!$K$6*-1)</f>
        <v>-</v>
      </c>
      <c r="G5551" s="167" t="str">
        <f>IF('Lineær programmering opg 4'!$D$7=0,"-",((-A5551+'Lineær programmering opg 4'!$M$7)/'Lineær programmering opg 4'!$K$7)*-1)</f>
        <v>-</v>
      </c>
      <c r="H5551" s="167" t="str">
        <f>IF('Lineær programmering opg 4'!$C$8=0,"-",((-A5551+'Lineær programmering opg 4'!$M$8)/'Lineær programmering opg 4'!$K$8)*-1)</f>
        <v>-</v>
      </c>
      <c r="I5551" s="167" t="str">
        <f>IF('Lineær programmering opg 4'!$D$8=0,"-",'Lineær programmering opg 4'!$G$8)</f>
        <v>-</v>
      </c>
      <c r="J5551" s="295">
        <f>A5551*'Lineær programmering opg 4'!$C$11+Datatabel!C5551*'Lineær programmering opg 4'!$D$11</f>
        <v>43664.39999999982</v>
      </c>
      <c r="K5551" s="9">
        <f t="shared" si="432"/>
        <v>0</v>
      </c>
      <c r="L5551" s="9">
        <f t="shared" si="433"/>
        <v>0</v>
      </c>
    </row>
    <row r="5552" spans="1:12" ht="15" x14ac:dyDescent="0.25">
      <c r="A5552" s="167">
        <f t="shared" si="431"/>
        <v>106.82400000001466</v>
      </c>
      <c r="B5552" s="325">
        <f t="shared" si="434"/>
        <v>0.44510000000006111</v>
      </c>
      <c r="C5552" s="167">
        <f t="shared" si="430"/>
        <v>219.88199999998901</v>
      </c>
      <c r="D5552" s="167">
        <f>IF('Lineær programmering opg 4'!$M$4=0,"-",(-A5552+'Lineær programmering opg 4'!$M$4)/'Lineær programmering opg 4'!$K$4*-1)</f>
        <v>266.35199999997064</v>
      </c>
      <c r="E5552" s="167">
        <f>IF('Lineær programmering opg 4'!$M$5=0,"-",(-A5552+'Lineær programmering opg 4'!$M$5)/'Lineær programmering opg 4'!$K$5*-1)</f>
        <v>219.88199999998901</v>
      </c>
      <c r="F5552" s="167" t="str">
        <f>IF('Lineær programmering opg 4'!$E$6=0,"-",(-A5552+'Lineær programmering opg 4'!$M$6)/'Lineær programmering opg 4'!$K$6*-1)</f>
        <v>-</v>
      </c>
      <c r="G5552" s="167" t="str">
        <f>IF('Lineær programmering opg 4'!$D$7=0,"-",((-A5552+'Lineær programmering opg 4'!$M$7)/'Lineær programmering opg 4'!$K$7)*-1)</f>
        <v>-</v>
      </c>
      <c r="H5552" s="167" t="str">
        <f>IF('Lineær programmering opg 4'!$C$8=0,"-",((-A5552+'Lineær programmering opg 4'!$M$8)/'Lineær programmering opg 4'!$K$8)*-1)</f>
        <v>-</v>
      </c>
      <c r="I5552" s="167" t="str">
        <f>IF('Lineær programmering opg 4'!$D$8=0,"-",'Lineær programmering opg 4'!$G$8)</f>
        <v>-</v>
      </c>
      <c r="J5552" s="295">
        <f>A5552*'Lineær programmering opg 4'!$C$11+Datatabel!C5552*'Lineær programmering opg 4'!$D$11</f>
        <v>43664.699999999815</v>
      </c>
      <c r="K5552" s="9">
        <f t="shared" si="432"/>
        <v>0</v>
      </c>
      <c r="L5552" s="9">
        <f t="shared" si="433"/>
        <v>0</v>
      </c>
    </row>
    <row r="5553" spans="1:12" ht="15" x14ac:dyDescent="0.25">
      <c r="A5553" s="167">
        <f t="shared" si="431"/>
        <v>106.80000000001468</v>
      </c>
      <c r="B5553" s="325">
        <f t="shared" si="434"/>
        <v>0.44500000000006112</v>
      </c>
      <c r="C5553" s="167">
        <f t="shared" si="430"/>
        <v>219.89999999998901</v>
      </c>
      <c r="D5553" s="167">
        <f>IF('Lineær programmering opg 4'!$M$4=0,"-",(-A5553+'Lineær programmering opg 4'!$M$4)/'Lineær programmering opg 4'!$K$4*-1)</f>
        <v>266.39999999997065</v>
      </c>
      <c r="E5553" s="167">
        <f>IF('Lineær programmering opg 4'!$M$5=0,"-",(-A5553+'Lineær programmering opg 4'!$M$5)/'Lineær programmering opg 4'!$K$5*-1)</f>
        <v>219.89999999998901</v>
      </c>
      <c r="F5553" s="167" t="str">
        <f>IF('Lineær programmering opg 4'!$E$6=0,"-",(-A5553+'Lineær programmering opg 4'!$M$6)/'Lineær programmering opg 4'!$K$6*-1)</f>
        <v>-</v>
      </c>
      <c r="G5553" s="167" t="str">
        <f>IF('Lineær programmering opg 4'!$D$7=0,"-",((-A5553+'Lineær programmering opg 4'!$M$7)/'Lineær programmering opg 4'!$K$7)*-1)</f>
        <v>-</v>
      </c>
      <c r="H5553" s="167" t="str">
        <f>IF('Lineær programmering opg 4'!$C$8=0,"-",((-A5553+'Lineær programmering opg 4'!$M$8)/'Lineær programmering opg 4'!$K$8)*-1)</f>
        <v>-</v>
      </c>
      <c r="I5553" s="167" t="str">
        <f>IF('Lineær programmering opg 4'!$D$8=0,"-",'Lineær programmering opg 4'!$G$8)</f>
        <v>-</v>
      </c>
      <c r="J5553" s="295">
        <f>A5553*'Lineær programmering opg 4'!$C$11+Datatabel!C5553*'Lineær programmering opg 4'!$D$11</f>
        <v>43664.999999999818</v>
      </c>
      <c r="K5553" s="9">
        <f t="shared" si="432"/>
        <v>0</v>
      </c>
      <c r="L5553" s="9">
        <f t="shared" si="433"/>
        <v>0</v>
      </c>
    </row>
    <row r="5554" spans="1:12" ht="15" x14ac:dyDescent="0.25">
      <c r="A5554" s="167">
        <f t="shared" si="431"/>
        <v>106.77600000001468</v>
      </c>
      <c r="B5554" s="325">
        <f t="shared" si="434"/>
        <v>0.44490000000006114</v>
      </c>
      <c r="C5554" s="167">
        <f t="shared" si="430"/>
        <v>219.91799999998901</v>
      </c>
      <c r="D5554" s="167">
        <f>IF('Lineær programmering opg 4'!$M$4=0,"-",(-A5554+'Lineær programmering opg 4'!$M$4)/'Lineær programmering opg 4'!$K$4*-1)</f>
        <v>266.44799999997065</v>
      </c>
      <c r="E5554" s="167">
        <f>IF('Lineær programmering opg 4'!$M$5=0,"-",(-A5554+'Lineær programmering opg 4'!$M$5)/'Lineær programmering opg 4'!$K$5*-1)</f>
        <v>219.91799999998901</v>
      </c>
      <c r="F5554" s="167" t="str">
        <f>IF('Lineær programmering opg 4'!$E$6=0,"-",(-A5554+'Lineær programmering opg 4'!$M$6)/'Lineær programmering opg 4'!$K$6*-1)</f>
        <v>-</v>
      </c>
      <c r="G5554" s="167" t="str">
        <f>IF('Lineær programmering opg 4'!$D$7=0,"-",((-A5554+'Lineær programmering opg 4'!$M$7)/'Lineær programmering opg 4'!$K$7)*-1)</f>
        <v>-</v>
      </c>
      <c r="H5554" s="167" t="str">
        <f>IF('Lineær programmering opg 4'!$C$8=0,"-",((-A5554+'Lineær programmering opg 4'!$M$8)/'Lineær programmering opg 4'!$K$8)*-1)</f>
        <v>-</v>
      </c>
      <c r="I5554" s="167" t="str">
        <f>IF('Lineær programmering opg 4'!$D$8=0,"-",'Lineær programmering opg 4'!$G$8)</f>
        <v>-</v>
      </c>
      <c r="J5554" s="295">
        <f>A5554*'Lineær programmering opg 4'!$C$11+Datatabel!C5554*'Lineær programmering opg 4'!$D$11</f>
        <v>43665.299999999821</v>
      </c>
      <c r="K5554" s="9">
        <f t="shared" si="432"/>
        <v>0</v>
      </c>
      <c r="L5554" s="9">
        <f t="shared" si="433"/>
        <v>0</v>
      </c>
    </row>
    <row r="5555" spans="1:12" ht="15" x14ac:dyDescent="0.25">
      <c r="A5555" s="167">
        <f t="shared" si="431"/>
        <v>106.75200000001468</v>
      </c>
      <c r="B5555" s="325">
        <f t="shared" si="434"/>
        <v>0.44480000000006115</v>
      </c>
      <c r="C5555" s="167">
        <f t="shared" si="430"/>
        <v>219.93599999998901</v>
      </c>
      <c r="D5555" s="167">
        <f>IF('Lineær programmering opg 4'!$M$4=0,"-",(-A5555+'Lineær programmering opg 4'!$M$4)/'Lineær programmering opg 4'!$K$4*-1)</f>
        <v>266.49599999997065</v>
      </c>
      <c r="E5555" s="167">
        <f>IF('Lineær programmering opg 4'!$M$5=0,"-",(-A5555+'Lineær programmering opg 4'!$M$5)/'Lineær programmering opg 4'!$K$5*-1)</f>
        <v>219.93599999998901</v>
      </c>
      <c r="F5555" s="167" t="str">
        <f>IF('Lineær programmering opg 4'!$E$6=0,"-",(-A5555+'Lineær programmering opg 4'!$M$6)/'Lineær programmering opg 4'!$K$6*-1)</f>
        <v>-</v>
      </c>
      <c r="G5555" s="167" t="str">
        <f>IF('Lineær programmering opg 4'!$D$7=0,"-",((-A5555+'Lineær programmering opg 4'!$M$7)/'Lineær programmering opg 4'!$K$7)*-1)</f>
        <v>-</v>
      </c>
      <c r="H5555" s="167" t="str">
        <f>IF('Lineær programmering opg 4'!$C$8=0,"-",((-A5555+'Lineær programmering opg 4'!$M$8)/'Lineær programmering opg 4'!$K$8)*-1)</f>
        <v>-</v>
      </c>
      <c r="I5555" s="167" t="str">
        <f>IF('Lineær programmering opg 4'!$D$8=0,"-",'Lineær programmering opg 4'!$G$8)</f>
        <v>-</v>
      </c>
      <c r="J5555" s="295">
        <f>A5555*'Lineær programmering opg 4'!$C$11+Datatabel!C5555*'Lineær programmering opg 4'!$D$11</f>
        <v>43665.599999999817</v>
      </c>
      <c r="K5555" s="9">
        <f t="shared" si="432"/>
        <v>0</v>
      </c>
      <c r="L5555" s="9">
        <f t="shared" si="433"/>
        <v>0</v>
      </c>
    </row>
    <row r="5556" spans="1:12" ht="15" x14ac:dyDescent="0.25">
      <c r="A5556" s="167">
        <f t="shared" si="431"/>
        <v>106.72800000001467</v>
      </c>
      <c r="B5556" s="325">
        <f t="shared" si="434"/>
        <v>0.44470000000006116</v>
      </c>
      <c r="C5556" s="167">
        <f t="shared" si="430"/>
        <v>219.95399999998901</v>
      </c>
      <c r="D5556" s="167">
        <f>IF('Lineær programmering opg 4'!$M$4=0,"-",(-A5556+'Lineær programmering opg 4'!$M$4)/'Lineær programmering opg 4'!$K$4*-1)</f>
        <v>266.54399999997065</v>
      </c>
      <c r="E5556" s="167">
        <f>IF('Lineær programmering opg 4'!$M$5=0,"-",(-A5556+'Lineær programmering opg 4'!$M$5)/'Lineær programmering opg 4'!$K$5*-1)</f>
        <v>219.95399999998901</v>
      </c>
      <c r="F5556" s="167" t="str">
        <f>IF('Lineær programmering opg 4'!$E$6=0,"-",(-A5556+'Lineær programmering opg 4'!$M$6)/'Lineær programmering opg 4'!$K$6*-1)</f>
        <v>-</v>
      </c>
      <c r="G5556" s="167" t="str">
        <f>IF('Lineær programmering opg 4'!$D$7=0,"-",((-A5556+'Lineær programmering opg 4'!$M$7)/'Lineær programmering opg 4'!$K$7)*-1)</f>
        <v>-</v>
      </c>
      <c r="H5556" s="167" t="str">
        <f>IF('Lineær programmering opg 4'!$C$8=0,"-",((-A5556+'Lineær programmering opg 4'!$M$8)/'Lineær programmering opg 4'!$K$8)*-1)</f>
        <v>-</v>
      </c>
      <c r="I5556" s="167" t="str">
        <f>IF('Lineær programmering opg 4'!$D$8=0,"-",'Lineær programmering opg 4'!$G$8)</f>
        <v>-</v>
      </c>
      <c r="J5556" s="295">
        <f>A5556*'Lineær programmering opg 4'!$C$11+Datatabel!C5556*'Lineær programmering opg 4'!$D$11</f>
        <v>43665.89999999982</v>
      </c>
      <c r="K5556" s="9">
        <f t="shared" si="432"/>
        <v>0</v>
      </c>
      <c r="L5556" s="9">
        <f t="shared" si="433"/>
        <v>0</v>
      </c>
    </row>
    <row r="5557" spans="1:12" ht="15" x14ac:dyDescent="0.25">
      <c r="A5557" s="167">
        <f t="shared" si="431"/>
        <v>106.70400000001467</v>
      </c>
      <c r="B5557" s="325">
        <f t="shared" si="434"/>
        <v>0.44460000000006117</v>
      </c>
      <c r="C5557" s="167">
        <f t="shared" si="430"/>
        <v>219.97199999998901</v>
      </c>
      <c r="D5557" s="167">
        <f>IF('Lineær programmering opg 4'!$M$4=0,"-",(-A5557+'Lineær programmering opg 4'!$M$4)/'Lineær programmering opg 4'!$K$4*-1)</f>
        <v>266.59199999997065</v>
      </c>
      <c r="E5557" s="167">
        <f>IF('Lineær programmering opg 4'!$M$5=0,"-",(-A5557+'Lineær programmering opg 4'!$M$5)/'Lineær programmering opg 4'!$K$5*-1)</f>
        <v>219.97199999998901</v>
      </c>
      <c r="F5557" s="167" t="str">
        <f>IF('Lineær programmering opg 4'!$E$6=0,"-",(-A5557+'Lineær programmering opg 4'!$M$6)/'Lineær programmering opg 4'!$K$6*-1)</f>
        <v>-</v>
      </c>
      <c r="G5557" s="167" t="str">
        <f>IF('Lineær programmering opg 4'!$D$7=0,"-",((-A5557+'Lineær programmering opg 4'!$M$7)/'Lineær programmering opg 4'!$K$7)*-1)</f>
        <v>-</v>
      </c>
      <c r="H5557" s="167" t="str">
        <f>IF('Lineær programmering opg 4'!$C$8=0,"-",((-A5557+'Lineær programmering opg 4'!$M$8)/'Lineær programmering opg 4'!$K$8)*-1)</f>
        <v>-</v>
      </c>
      <c r="I5557" s="167" t="str">
        <f>IF('Lineær programmering opg 4'!$D$8=0,"-",'Lineær programmering opg 4'!$G$8)</f>
        <v>-</v>
      </c>
      <c r="J5557" s="295">
        <f>A5557*'Lineær programmering opg 4'!$C$11+Datatabel!C5557*'Lineær programmering opg 4'!$D$11</f>
        <v>43666.199999999822</v>
      </c>
      <c r="K5557" s="9">
        <f t="shared" si="432"/>
        <v>0</v>
      </c>
      <c r="L5557" s="9">
        <f t="shared" si="433"/>
        <v>0</v>
      </c>
    </row>
    <row r="5558" spans="1:12" ht="15" x14ac:dyDescent="0.25">
      <c r="A5558" s="167">
        <f t="shared" si="431"/>
        <v>106.68000000001469</v>
      </c>
      <c r="B5558" s="325">
        <f t="shared" si="434"/>
        <v>0.44450000000006118</v>
      </c>
      <c r="C5558" s="167">
        <f t="shared" si="430"/>
        <v>219.98999999998901</v>
      </c>
      <c r="D5558" s="167">
        <f>IF('Lineær programmering opg 4'!$M$4=0,"-",(-A5558+'Lineær programmering opg 4'!$M$4)/'Lineær programmering opg 4'!$K$4*-1)</f>
        <v>266.63999999997066</v>
      </c>
      <c r="E5558" s="167">
        <f>IF('Lineær programmering opg 4'!$M$5=0,"-",(-A5558+'Lineær programmering opg 4'!$M$5)/'Lineær programmering opg 4'!$K$5*-1)</f>
        <v>219.98999999998901</v>
      </c>
      <c r="F5558" s="167" t="str">
        <f>IF('Lineær programmering opg 4'!$E$6=0,"-",(-A5558+'Lineær programmering opg 4'!$M$6)/'Lineær programmering opg 4'!$K$6*-1)</f>
        <v>-</v>
      </c>
      <c r="G5558" s="167" t="str">
        <f>IF('Lineær programmering opg 4'!$D$7=0,"-",((-A5558+'Lineær programmering opg 4'!$M$7)/'Lineær programmering opg 4'!$K$7)*-1)</f>
        <v>-</v>
      </c>
      <c r="H5558" s="167" t="str">
        <f>IF('Lineær programmering opg 4'!$C$8=0,"-",((-A5558+'Lineær programmering opg 4'!$M$8)/'Lineær programmering opg 4'!$K$8)*-1)</f>
        <v>-</v>
      </c>
      <c r="I5558" s="167" t="str">
        <f>IF('Lineær programmering opg 4'!$D$8=0,"-",'Lineær programmering opg 4'!$G$8)</f>
        <v>-</v>
      </c>
      <c r="J5558" s="295">
        <f>A5558*'Lineær programmering opg 4'!$C$11+Datatabel!C5558*'Lineær programmering opg 4'!$D$11</f>
        <v>43666.499999999818</v>
      </c>
      <c r="K5558" s="9">
        <f t="shared" si="432"/>
        <v>0</v>
      </c>
      <c r="L5558" s="9">
        <f t="shared" si="433"/>
        <v>0</v>
      </c>
    </row>
    <row r="5559" spans="1:12" ht="15" x14ac:dyDescent="0.25">
      <c r="A5559" s="167">
        <f t="shared" si="431"/>
        <v>106.65600000001469</v>
      </c>
      <c r="B5559" s="325">
        <f t="shared" si="434"/>
        <v>0.44440000000006119</v>
      </c>
      <c r="C5559" s="167">
        <f t="shared" si="430"/>
        <v>220.00799999998901</v>
      </c>
      <c r="D5559" s="167">
        <f>IF('Lineær programmering opg 4'!$M$4=0,"-",(-A5559+'Lineær programmering opg 4'!$M$4)/'Lineær programmering opg 4'!$K$4*-1)</f>
        <v>266.68799999997066</v>
      </c>
      <c r="E5559" s="167">
        <f>IF('Lineær programmering opg 4'!$M$5=0,"-",(-A5559+'Lineær programmering opg 4'!$M$5)/'Lineær programmering opg 4'!$K$5*-1)</f>
        <v>220.00799999998901</v>
      </c>
      <c r="F5559" s="167" t="str">
        <f>IF('Lineær programmering opg 4'!$E$6=0,"-",(-A5559+'Lineær programmering opg 4'!$M$6)/'Lineær programmering opg 4'!$K$6*-1)</f>
        <v>-</v>
      </c>
      <c r="G5559" s="167" t="str">
        <f>IF('Lineær programmering opg 4'!$D$7=0,"-",((-A5559+'Lineær programmering opg 4'!$M$7)/'Lineær programmering opg 4'!$K$7)*-1)</f>
        <v>-</v>
      </c>
      <c r="H5559" s="167" t="str">
        <f>IF('Lineær programmering opg 4'!$C$8=0,"-",((-A5559+'Lineær programmering opg 4'!$M$8)/'Lineær programmering opg 4'!$K$8)*-1)</f>
        <v>-</v>
      </c>
      <c r="I5559" s="167" t="str">
        <f>IF('Lineær programmering opg 4'!$D$8=0,"-",'Lineær programmering opg 4'!$G$8)</f>
        <v>-</v>
      </c>
      <c r="J5559" s="295">
        <f>A5559*'Lineær programmering opg 4'!$C$11+Datatabel!C5559*'Lineær programmering opg 4'!$D$11</f>
        <v>43666.799999999821</v>
      </c>
      <c r="K5559" s="9">
        <f t="shared" si="432"/>
        <v>0</v>
      </c>
      <c r="L5559" s="9">
        <f t="shared" si="433"/>
        <v>0</v>
      </c>
    </row>
    <row r="5560" spans="1:12" ht="15" x14ac:dyDescent="0.25">
      <c r="A5560" s="167">
        <f t="shared" si="431"/>
        <v>106.63200000001468</v>
      </c>
      <c r="B5560" s="325">
        <f t="shared" si="434"/>
        <v>0.4443000000000612</v>
      </c>
      <c r="C5560" s="167">
        <f t="shared" si="430"/>
        <v>220.02599999998901</v>
      </c>
      <c r="D5560" s="167">
        <f>IF('Lineær programmering opg 4'!$M$4=0,"-",(-A5560+'Lineær programmering opg 4'!$M$4)/'Lineær programmering opg 4'!$K$4*-1)</f>
        <v>266.73599999997066</v>
      </c>
      <c r="E5560" s="167">
        <f>IF('Lineær programmering opg 4'!$M$5=0,"-",(-A5560+'Lineær programmering opg 4'!$M$5)/'Lineær programmering opg 4'!$K$5*-1)</f>
        <v>220.02599999998901</v>
      </c>
      <c r="F5560" s="167" t="str">
        <f>IF('Lineær programmering opg 4'!$E$6=0,"-",(-A5560+'Lineær programmering opg 4'!$M$6)/'Lineær programmering opg 4'!$K$6*-1)</f>
        <v>-</v>
      </c>
      <c r="G5560" s="167" t="str">
        <f>IF('Lineær programmering opg 4'!$D$7=0,"-",((-A5560+'Lineær programmering opg 4'!$M$7)/'Lineær programmering opg 4'!$K$7)*-1)</f>
        <v>-</v>
      </c>
      <c r="H5560" s="167" t="str">
        <f>IF('Lineær programmering opg 4'!$C$8=0,"-",((-A5560+'Lineær programmering opg 4'!$M$8)/'Lineær programmering opg 4'!$K$8)*-1)</f>
        <v>-</v>
      </c>
      <c r="I5560" s="167" t="str">
        <f>IF('Lineær programmering opg 4'!$D$8=0,"-",'Lineær programmering opg 4'!$G$8)</f>
        <v>-</v>
      </c>
      <c r="J5560" s="295">
        <f>A5560*'Lineær programmering opg 4'!$C$11+Datatabel!C5560*'Lineær programmering opg 4'!$D$11</f>
        <v>43667.099999999817</v>
      </c>
      <c r="K5560" s="9">
        <f t="shared" si="432"/>
        <v>0</v>
      </c>
      <c r="L5560" s="9">
        <f t="shared" si="433"/>
        <v>0</v>
      </c>
    </row>
    <row r="5561" spans="1:12" ht="15" x14ac:dyDescent="0.25">
      <c r="A5561" s="167">
        <f t="shared" si="431"/>
        <v>106.6080000000147</v>
      </c>
      <c r="B5561" s="325">
        <f t="shared" si="434"/>
        <v>0.44420000000006121</v>
      </c>
      <c r="C5561" s="167">
        <f t="shared" si="430"/>
        <v>220.04399999998896</v>
      </c>
      <c r="D5561" s="167">
        <f>IF('Lineær programmering opg 4'!$M$4=0,"-",(-A5561+'Lineær programmering opg 4'!$M$4)/'Lineær programmering opg 4'!$K$4*-1)</f>
        <v>266.7839999999706</v>
      </c>
      <c r="E5561" s="167">
        <f>IF('Lineær programmering opg 4'!$M$5=0,"-",(-A5561+'Lineær programmering opg 4'!$M$5)/'Lineær programmering opg 4'!$K$5*-1)</f>
        <v>220.04399999998896</v>
      </c>
      <c r="F5561" s="167" t="str">
        <f>IF('Lineær programmering opg 4'!$E$6=0,"-",(-A5561+'Lineær programmering opg 4'!$M$6)/'Lineær programmering opg 4'!$K$6*-1)</f>
        <v>-</v>
      </c>
      <c r="G5561" s="167" t="str">
        <f>IF('Lineær programmering opg 4'!$D$7=0,"-",((-A5561+'Lineær programmering opg 4'!$M$7)/'Lineær programmering opg 4'!$K$7)*-1)</f>
        <v>-</v>
      </c>
      <c r="H5561" s="167" t="str">
        <f>IF('Lineær programmering opg 4'!$C$8=0,"-",((-A5561+'Lineær programmering opg 4'!$M$8)/'Lineær programmering opg 4'!$K$8)*-1)</f>
        <v>-</v>
      </c>
      <c r="I5561" s="167" t="str">
        <f>IF('Lineær programmering opg 4'!$D$8=0,"-",'Lineær programmering opg 4'!$G$8)</f>
        <v>-</v>
      </c>
      <c r="J5561" s="295">
        <f>A5561*'Lineær programmering opg 4'!$C$11+Datatabel!C5561*'Lineær programmering opg 4'!$D$11</f>
        <v>43667.39999999982</v>
      </c>
      <c r="K5561" s="9">
        <f t="shared" si="432"/>
        <v>0</v>
      </c>
      <c r="L5561" s="9">
        <f t="shared" si="433"/>
        <v>0</v>
      </c>
    </row>
    <row r="5562" spans="1:12" ht="15" x14ac:dyDescent="0.25">
      <c r="A5562" s="167">
        <f t="shared" si="431"/>
        <v>106.5840000000147</v>
      </c>
      <c r="B5562" s="325">
        <f t="shared" si="434"/>
        <v>0.44410000000006122</v>
      </c>
      <c r="C5562" s="167">
        <f t="shared" si="430"/>
        <v>220.06199999998896</v>
      </c>
      <c r="D5562" s="167">
        <f>IF('Lineær programmering opg 4'!$M$4=0,"-",(-A5562+'Lineær programmering opg 4'!$M$4)/'Lineær programmering opg 4'!$K$4*-1)</f>
        <v>266.83199999997061</v>
      </c>
      <c r="E5562" s="167">
        <f>IF('Lineær programmering opg 4'!$M$5=0,"-",(-A5562+'Lineær programmering opg 4'!$M$5)/'Lineær programmering opg 4'!$K$5*-1)</f>
        <v>220.06199999998896</v>
      </c>
      <c r="F5562" s="167" t="str">
        <f>IF('Lineær programmering opg 4'!$E$6=0,"-",(-A5562+'Lineær programmering opg 4'!$M$6)/'Lineær programmering opg 4'!$K$6*-1)</f>
        <v>-</v>
      </c>
      <c r="G5562" s="167" t="str">
        <f>IF('Lineær programmering opg 4'!$D$7=0,"-",((-A5562+'Lineær programmering opg 4'!$M$7)/'Lineær programmering opg 4'!$K$7)*-1)</f>
        <v>-</v>
      </c>
      <c r="H5562" s="167" t="str">
        <f>IF('Lineær programmering opg 4'!$C$8=0,"-",((-A5562+'Lineær programmering opg 4'!$M$8)/'Lineær programmering opg 4'!$K$8)*-1)</f>
        <v>-</v>
      </c>
      <c r="I5562" s="167" t="str">
        <f>IF('Lineær programmering opg 4'!$D$8=0,"-",'Lineær programmering opg 4'!$G$8)</f>
        <v>-</v>
      </c>
      <c r="J5562" s="295">
        <f>A5562*'Lineær programmering opg 4'!$C$11+Datatabel!C5562*'Lineær programmering opg 4'!$D$11</f>
        <v>43667.699999999815</v>
      </c>
      <c r="K5562" s="9">
        <f t="shared" si="432"/>
        <v>0</v>
      </c>
      <c r="L5562" s="9">
        <f t="shared" si="433"/>
        <v>0</v>
      </c>
    </row>
    <row r="5563" spans="1:12" ht="15" x14ac:dyDescent="0.25">
      <c r="A5563" s="167">
        <f t="shared" si="431"/>
        <v>106.5600000000147</v>
      </c>
      <c r="B5563" s="325">
        <f t="shared" si="434"/>
        <v>0.44400000000006123</v>
      </c>
      <c r="C5563" s="167">
        <f t="shared" si="430"/>
        <v>220.07999999998896</v>
      </c>
      <c r="D5563" s="167">
        <f>IF('Lineær programmering opg 4'!$M$4=0,"-",(-A5563+'Lineær programmering opg 4'!$M$4)/'Lineær programmering opg 4'!$K$4*-1)</f>
        <v>266.87999999997061</v>
      </c>
      <c r="E5563" s="167">
        <f>IF('Lineær programmering opg 4'!$M$5=0,"-",(-A5563+'Lineær programmering opg 4'!$M$5)/'Lineær programmering opg 4'!$K$5*-1)</f>
        <v>220.07999999998896</v>
      </c>
      <c r="F5563" s="167" t="str">
        <f>IF('Lineær programmering opg 4'!$E$6=0,"-",(-A5563+'Lineær programmering opg 4'!$M$6)/'Lineær programmering opg 4'!$K$6*-1)</f>
        <v>-</v>
      </c>
      <c r="G5563" s="167" t="str">
        <f>IF('Lineær programmering opg 4'!$D$7=0,"-",((-A5563+'Lineær programmering opg 4'!$M$7)/'Lineær programmering opg 4'!$K$7)*-1)</f>
        <v>-</v>
      </c>
      <c r="H5563" s="167" t="str">
        <f>IF('Lineær programmering opg 4'!$C$8=0,"-",((-A5563+'Lineær programmering opg 4'!$M$8)/'Lineær programmering opg 4'!$K$8)*-1)</f>
        <v>-</v>
      </c>
      <c r="I5563" s="167" t="str">
        <f>IF('Lineær programmering opg 4'!$D$8=0,"-",'Lineær programmering opg 4'!$G$8)</f>
        <v>-</v>
      </c>
      <c r="J5563" s="295">
        <f>A5563*'Lineær programmering opg 4'!$C$11+Datatabel!C5563*'Lineær programmering opg 4'!$D$11</f>
        <v>43667.999999999811</v>
      </c>
      <c r="K5563" s="9">
        <f t="shared" si="432"/>
        <v>0</v>
      </c>
      <c r="L5563" s="9">
        <f t="shared" si="433"/>
        <v>0</v>
      </c>
    </row>
    <row r="5564" spans="1:12" ht="15" x14ac:dyDescent="0.25">
      <c r="A5564" s="167">
        <f t="shared" si="431"/>
        <v>106.5360000000147</v>
      </c>
      <c r="B5564" s="325">
        <f t="shared" si="434"/>
        <v>0.44390000000006125</v>
      </c>
      <c r="C5564" s="167">
        <f t="shared" si="430"/>
        <v>220.09799999998896</v>
      </c>
      <c r="D5564" s="167">
        <f>IF('Lineær programmering opg 4'!$M$4=0,"-",(-A5564+'Lineær programmering opg 4'!$M$4)/'Lineær programmering opg 4'!$K$4*-1)</f>
        <v>266.92799999997061</v>
      </c>
      <c r="E5564" s="167">
        <f>IF('Lineær programmering opg 4'!$M$5=0,"-",(-A5564+'Lineær programmering opg 4'!$M$5)/'Lineær programmering opg 4'!$K$5*-1)</f>
        <v>220.09799999998896</v>
      </c>
      <c r="F5564" s="167" t="str">
        <f>IF('Lineær programmering opg 4'!$E$6=0,"-",(-A5564+'Lineær programmering opg 4'!$M$6)/'Lineær programmering opg 4'!$K$6*-1)</f>
        <v>-</v>
      </c>
      <c r="G5564" s="167" t="str">
        <f>IF('Lineær programmering opg 4'!$D$7=0,"-",((-A5564+'Lineær programmering opg 4'!$M$7)/'Lineær programmering opg 4'!$K$7)*-1)</f>
        <v>-</v>
      </c>
      <c r="H5564" s="167" t="str">
        <f>IF('Lineær programmering opg 4'!$C$8=0,"-",((-A5564+'Lineær programmering opg 4'!$M$8)/'Lineær programmering opg 4'!$K$8)*-1)</f>
        <v>-</v>
      </c>
      <c r="I5564" s="167" t="str">
        <f>IF('Lineær programmering opg 4'!$D$8=0,"-",'Lineær programmering opg 4'!$G$8)</f>
        <v>-</v>
      </c>
      <c r="J5564" s="295">
        <f>A5564*'Lineær programmering opg 4'!$C$11+Datatabel!C5564*'Lineær programmering opg 4'!$D$11</f>
        <v>43668.299999999814</v>
      </c>
      <c r="K5564" s="9">
        <f t="shared" si="432"/>
        <v>0</v>
      </c>
      <c r="L5564" s="9">
        <f t="shared" si="433"/>
        <v>0</v>
      </c>
    </row>
    <row r="5565" spans="1:12" ht="15" x14ac:dyDescent="0.25">
      <c r="A5565" s="167">
        <f t="shared" si="431"/>
        <v>106.51200000001469</v>
      </c>
      <c r="B5565" s="325">
        <f t="shared" si="434"/>
        <v>0.44380000000006126</v>
      </c>
      <c r="C5565" s="167">
        <f t="shared" si="430"/>
        <v>220.11599999998896</v>
      </c>
      <c r="D5565" s="167">
        <f>IF('Lineær programmering opg 4'!$M$4=0,"-",(-A5565+'Lineær programmering opg 4'!$M$4)/'Lineær programmering opg 4'!$K$4*-1)</f>
        <v>266.97599999997061</v>
      </c>
      <c r="E5565" s="167">
        <f>IF('Lineær programmering opg 4'!$M$5=0,"-",(-A5565+'Lineær programmering opg 4'!$M$5)/'Lineær programmering opg 4'!$K$5*-1)</f>
        <v>220.11599999998896</v>
      </c>
      <c r="F5565" s="167" t="str">
        <f>IF('Lineær programmering opg 4'!$E$6=0,"-",(-A5565+'Lineær programmering opg 4'!$M$6)/'Lineær programmering opg 4'!$K$6*-1)</f>
        <v>-</v>
      </c>
      <c r="G5565" s="167" t="str">
        <f>IF('Lineær programmering opg 4'!$D$7=0,"-",((-A5565+'Lineær programmering opg 4'!$M$7)/'Lineær programmering opg 4'!$K$7)*-1)</f>
        <v>-</v>
      </c>
      <c r="H5565" s="167" t="str">
        <f>IF('Lineær programmering opg 4'!$C$8=0,"-",((-A5565+'Lineær programmering opg 4'!$M$8)/'Lineær programmering opg 4'!$K$8)*-1)</f>
        <v>-</v>
      </c>
      <c r="I5565" s="167" t="str">
        <f>IF('Lineær programmering opg 4'!$D$8=0,"-",'Lineær programmering opg 4'!$G$8)</f>
        <v>-</v>
      </c>
      <c r="J5565" s="295">
        <f>A5565*'Lineær programmering opg 4'!$C$11+Datatabel!C5565*'Lineær programmering opg 4'!$D$11</f>
        <v>43668.599999999809</v>
      </c>
      <c r="K5565" s="9">
        <f t="shared" si="432"/>
        <v>0</v>
      </c>
      <c r="L5565" s="9">
        <f t="shared" si="433"/>
        <v>0</v>
      </c>
    </row>
    <row r="5566" spans="1:12" ht="15" x14ac:dyDescent="0.25">
      <c r="A5566" s="167">
        <f t="shared" si="431"/>
        <v>106.48800000001471</v>
      </c>
      <c r="B5566" s="325">
        <f t="shared" si="434"/>
        <v>0.44370000000006127</v>
      </c>
      <c r="C5566" s="167">
        <f t="shared" si="430"/>
        <v>220.13399999998896</v>
      </c>
      <c r="D5566" s="167">
        <f>IF('Lineær programmering opg 4'!$M$4=0,"-",(-A5566+'Lineær programmering opg 4'!$M$4)/'Lineær programmering opg 4'!$K$4*-1)</f>
        <v>267.02399999997056</v>
      </c>
      <c r="E5566" s="167">
        <f>IF('Lineær programmering opg 4'!$M$5=0,"-",(-A5566+'Lineær programmering opg 4'!$M$5)/'Lineær programmering opg 4'!$K$5*-1)</f>
        <v>220.13399999998896</v>
      </c>
      <c r="F5566" s="167" t="str">
        <f>IF('Lineær programmering opg 4'!$E$6=0,"-",(-A5566+'Lineær programmering opg 4'!$M$6)/'Lineær programmering opg 4'!$K$6*-1)</f>
        <v>-</v>
      </c>
      <c r="G5566" s="167" t="str">
        <f>IF('Lineær programmering opg 4'!$D$7=0,"-",((-A5566+'Lineær programmering opg 4'!$M$7)/'Lineær programmering opg 4'!$K$7)*-1)</f>
        <v>-</v>
      </c>
      <c r="H5566" s="167" t="str">
        <f>IF('Lineær programmering opg 4'!$C$8=0,"-",((-A5566+'Lineær programmering opg 4'!$M$8)/'Lineær programmering opg 4'!$K$8)*-1)</f>
        <v>-</v>
      </c>
      <c r="I5566" s="167" t="str">
        <f>IF('Lineær programmering opg 4'!$D$8=0,"-",'Lineær programmering opg 4'!$G$8)</f>
        <v>-</v>
      </c>
      <c r="J5566" s="295">
        <f>A5566*'Lineær programmering opg 4'!$C$11+Datatabel!C5566*'Lineær programmering opg 4'!$D$11</f>
        <v>43668.89999999982</v>
      </c>
      <c r="K5566" s="9">
        <f t="shared" si="432"/>
        <v>0</v>
      </c>
      <c r="L5566" s="9">
        <f t="shared" si="433"/>
        <v>0</v>
      </c>
    </row>
    <row r="5567" spans="1:12" ht="15" x14ac:dyDescent="0.25">
      <c r="A5567" s="167">
        <f t="shared" si="431"/>
        <v>106.46400000001471</v>
      </c>
      <c r="B5567" s="325">
        <f t="shared" si="434"/>
        <v>0.44360000000006128</v>
      </c>
      <c r="C5567" s="167">
        <f t="shared" si="430"/>
        <v>220.15199999998896</v>
      </c>
      <c r="D5567" s="167">
        <f>IF('Lineær programmering opg 4'!$M$4=0,"-",(-A5567+'Lineær programmering opg 4'!$M$4)/'Lineær programmering opg 4'!$K$4*-1)</f>
        <v>267.07199999997056</v>
      </c>
      <c r="E5567" s="167">
        <f>IF('Lineær programmering opg 4'!$M$5=0,"-",(-A5567+'Lineær programmering opg 4'!$M$5)/'Lineær programmering opg 4'!$K$5*-1)</f>
        <v>220.15199999998896</v>
      </c>
      <c r="F5567" s="167" t="str">
        <f>IF('Lineær programmering opg 4'!$E$6=0,"-",(-A5567+'Lineær programmering opg 4'!$M$6)/'Lineær programmering opg 4'!$K$6*-1)</f>
        <v>-</v>
      </c>
      <c r="G5567" s="167" t="str">
        <f>IF('Lineær programmering opg 4'!$D$7=0,"-",((-A5567+'Lineær programmering opg 4'!$M$7)/'Lineær programmering opg 4'!$K$7)*-1)</f>
        <v>-</v>
      </c>
      <c r="H5567" s="167" t="str">
        <f>IF('Lineær programmering opg 4'!$C$8=0,"-",((-A5567+'Lineær programmering opg 4'!$M$8)/'Lineær programmering opg 4'!$K$8)*-1)</f>
        <v>-</v>
      </c>
      <c r="I5567" s="167" t="str">
        <f>IF('Lineær programmering opg 4'!$D$8=0,"-",'Lineær programmering opg 4'!$G$8)</f>
        <v>-</v>
      </c>
      <c r="J5567" s="295">
        <f>A5567*'Lineær programmering opg 4'!$C$11+Datatabel!C5567*'Lineær programmering opg 4'!$D$11</f>
        <v>43669.199999999815</v>
      </c>
      <c r="K5567" s="9">
        <f t="shared" si="432"/>
        <v>0</v>
      </c>
      <c r="L5567" s="9">
        <f t="shared" si="433"/>
        <v>0</v>
      </c>
    </row>
    <row r="5568" spans="1:12" ht="15" x14ac:dyDescent="0.25">
      <c r="A5568" s="167">
        <f t="shared" si="431"/>
        <v>106.44000000001471</v>
      </c>
      <c r="B5568" s="325">
        <f t="shared" si="434"/>
        <v>0.44350000000006129</v>
      </c>
      <c r="C5568" s="167">
        <f t="shared" si="430"/>
        <v>220.16999999998896</v>
      </c>
      <c r="D5568" s="167">
        <f>IF('Lineær programmering opg 4'!$M$4=0,"-",(-A5568+'Lineær programmering opg 4'!$M$4)/'Lineær programmering opg 4'!$K$4*-1)</f>
        <v>267.11999999997056</v>
      </c>
      <c r="E5568" s="167">
        <f>IF('Lineær programmering opg 4'!$M$5=0,"-",(-A5568+'Lineær programmering opg 4'!$M$5)/'Lineær programmering opg 4'!$K$5*-1)</f>
        <v>220.16999999998896</v>
      </c>
      <c r="F5568" s="167" t="str">
        <f>IF('Lineær programmering opg 4'!$E$6=0,"-",(-A5568+'Lineær programmering opg 4'!$M$6)/'Lineær programmering opg 4'!$K$6*-1)</f>
        <v>-</v>
      </c>
      <c r="G5568" s="167" t="str">
        <f>IF('Lineær programmering opg 4'!$D$7=0,"-",((-A5568+'Lineær programmering opg 4'!$M$7)/'Lineær programmering opg 4'!$K$7)*-1)</f>
        <v>-</v>
      </c>
      <c r="H5568" s="167" t="str">
        <f>IF('Lineær programmering opg 4'!$C$8=0,"-",((-A5568+'Lineær programmering opg 4'!$M$8)/'Lineær programmering opg 4'!$K$8)*-1)</f>
        <v>-</v>
      </c>
      <c r="I5568" s="167" t="str">
        <f>IF('Lineær programmering opg 4'!$D$8=0,"-",'Lineær programmering opg 4'!$G$8)</f>
        <v>-</v>
      </c>
      <c r="J5568" s="295">
        <f>A5568*'Lineær programmering opg 4'!$C$11+Datatabel!C5568*'Lineær programmering opg 4'!$D$11</f>
        <v>43669.499999999811</v>
      </c>
      <c r="K5568" s="9">
        <f t="shared" si="432"/>
        <v>0</v>
      </c>
      <c r="L5568" s="9">
        <f t="shared" si="433"/>
        <v>0</v>
      </c>
    </row>
    <row r="5569" spans="1:12" ht="15" x14ac:dyDescent="0.25">
      <c r="A5569" s="167">
        <f t="shared" si="431"/>
        <v>106.41600000001472</v>
      </c>
      <c r="B5569" s="325">
        <f t="shared" si="434"/>
        <v>0.4434000000000613</v>
      </c>
      <c r="C5569" s="167">
        <f t="shared" si="430"/>
        <v>220.18799999998896</v>
      </c>
      <c r="D5569" s="167">
        <f>IF('Lineær programmering opg 4'!$M$4=0,"-",(-A5569+'Lineær programmering opg 4'!$M$4)/'Lineær programmering opg 4'!$K$4*-1)</f>
        <v>267.16799999997056</v>
      </c>
      <c r="E5569" s="167">
        <f>IF('Lineær programmering opg 4'!$M$5=0,"-",(-A5569+'Lineær programmering opg 4'!$M$5)/'Lineær programmering opg 4'!$K$5*-1)</f>
        <v>220.18799999998896</v>
      </c>
      <c r="F5569" s="167" t="str">
        <f>IF('Lineær programmering opg 4'!$E$6=0,"-",(-A5569+'Lineær programmering opg 4'!$M$6)/'Lineær programmering opg 4'!$K$6*-1)</f>
        <v>-</v>
      </c>
      <c r="G5569" s="167" t="str">
        <f>IF('Lineær programmering opg 4'!$D$7=0,"-",((-A5569+'Lineær programmering opg 4'!$M$7)/'Lineær programmering opg 4'!$K$7)*-1)</f>
        <v>-</v>
      </c>
      <c r="H5569" s="167" t="str">
        <f>IF('Lineær programmering opg 4'!$C$8=0,"-",((-A5569+'Lineær programmering opg 4'!$M$8)/'Lineær programmering opg 4'!$K$8)*-1)</f>
        <v>-</v>
      </c>
      <c r="I5569" s="167" t="str">
        <f>IF('Lineær programmering opg 4'!$D$8=0,"-",'Lineær programmering opg 4'!$G$8)</f>
        <v>-</v>
      </c>
      <c r="J5569" s="295">
        <f>A5569*'Lineær programmering opg 4'!$C$11+Datatabel!C5569*'Lineær programmering opg 4'!$D$11</f>
        <v>43669.799999999814</v>
      </c>
      <c r="K5569" s="9">
        <f t="shared" si="432"/>
        <v>0</v>
      </c>
      <c r="L5569" s="9">
        <f t="shared" si="433"/>
        <v>0</v>
      </c>
    </row>
    <row r="5570" spans="1:12" ht="15" x14ac:dyDescent="0.25">
      <c r="A5570" s="167">
        <f t="shared" si="431"/>
        <v>106.39200000001472</v>
      </c>
      <c r="B5570" s="325">
        <f t="shared" si="434"/>
        <v>0.44330000000006131</v>
      </c>
      <c r="C5570" s="167">
        <f t="shared" si="430"/>
        <v>220.20599999998896</v>
      </c>
      <c r="D5570" s="167">
        <f>IF('Lineær programmering opg 4'!$M$4=0,"-",(-A5570+'Lineær programmering opg 4'!$M$4)/'Lineær programmering opg 4'!$K$4*-1)</f>
        <v>267.21599999997056</v>
      </c>
      <c r="E5570" s="167">
        <f>IF('Lineær programmering opg 4'!$M$5=0,"-",(-A5570+'Lineær programmering opg 4'!$M$5)/'Lineær programmering opg 4'!$K$5*-1)</f>
        <v>220.20599999998896</v>
      </c>
      <c r="F5570" s="167" t="str">
        <f>IF('Lineær programmering opg 4'!$E$6=0,"-",(-A5570+'Lineær programmering opg 4'!$M$6)/'Lineær programmering opg 4'!$K$6*-1)</f>
        <v>-</v>
      </c>
      <c r="G5570" s="167" t="str">
        <f>IF('Lineær programmering opg 4'!$D$7=0,"-",((-A5570+'Lineær programmering opg 4'!$M$7)/'Lineær programmering opg 4'!$K$7)*-1)</f>
        <v>-</v>
      </c>
      <c r="H5570" s="167" t="str">
        <f>IF('Lineær programmering opg 4'!$C$8=0,"-",((-A5570+'Lineær programmering opg 4'!$M$8)/'Lineær programmering opg 4'!$K$8)*-1)</f>
        <v>-</v>
      </c>
      <c r="I5570" s="167" t="str">
        <f>IF('Lineær programmering opg 4'!$D$8=0,"-",'Lineær programmering opg 4'!$G$8)</f>
        <v>-</v>
      </c>
      <c r="J5570" s="295">
        <f>A5570*'Lineær programmering opg 4'!$C$11+Datatabel!C5570*'Lineær programmering opg 4'!$D$11</f>
        <v>43670.099999999817</v>
      </c>
      <c r="K5570" s="9">
        <f t="shared" si="432"/>
        <v>0</v>
      </c>
      <c r="L5570" s="9">
        <f t="shared" si="433"/>
        <v>0</v>
      </c>
    </row>
    <row r="5571" spans="1:12" ht="15" x14ac:dyDescent="0.25">
      <c r="A5571" s="167">
        <f t="shared" si="431"/>
        <v>106.36800000001472</v>
      </c>
      <c r="B5571" s="325">
        <f t="shared" si="434"/>
        <v>0.44320000000006132</v>
      </c>
      <c r="C5571" s="167">
        <f t="shared" ref="C5571:C5634" si="435">MIN(D5571,E5571,F5571,G5571,H5571,I5571)</f>
        <v>220.22399999998896</v>
      </c>
      <c r="D5571" s="167">
        <f>IF('Lineær programmering opg 4'!$M$4=0,"-",(-A5571+'Lineær programmering opg 4'!$M$4)/'Lineær programmering opg 4'!$K$4*-1)</f>
        <v>267.26399999997057</v>
      </c>
      <c r="E5571" s="167">
        <f>IF('Lineær programmering opg 4'!$M$5=0,"-",(-A5571+'Lineær programmering opg 4'!$M$5)/'Lineær programmering opg 4'!$K$5*-1)</f>
        <v>220.22399999998896</v>
      </c>
      <c r="F5571" s="167" t="str">
        <f>IF('Lineær programmering opg 4'!$E$6=0,"-",(-A5571+'Lineær programmering opg 4'!$M$6)/'Lineær programmering opg 4'!$K$6*-1)</f>
        <v>-</v>
      </c>
      <c r="G5571" s="167" t="str">
        <f>IF('Lineær programmering opg 4'!$D$7=0,"-",((-A5571+'Lineær programmering opg 4'!$M$7)/'Lineær programmering opg 4'!$K$7)*-1)</f>
        <v>-</v>
      </c>
      <c r="H5571" s="167" t="str">
        <f>IF('Lineær programmering opg 4'!$C$8=0,"-",((-A5571+'Lineær programmering opg 4'!$M$8)/'Lineær programmering opg 4'!$K$8)*-1)</f>
        <v>-</v>
      </c>
      <c r="I5571" s="167" t="str">
        <f>IF('Lineær programmering opg 4'!$D$8=0,"-",'Lineær programmering opg 4'!$G$8)</f>
        <v>-</v>
      </c>
      <c r="J5571" s="295">
        <f>A5571*'Lineær programmering opg 4'!$C$11+Datatabel!C5571*'Lineær programmering opg 4'!$D$11</f>
        <v>43670.39999999982</v>
      </c>
      <c r="K5571" s="9">
        <f t="shared" si="432"/>
        <v>0</v>
      </c>
      <c r="L5571" s="9">
        <f t="shared" si="433"/>
        <v>0</v>
      </c>
    </row>
    <row r="5572" spans="1:12" ht="15" x14ac:dyDescent="0.25">
      <c r="A5572" s="167">
        <f t="shared" ref="A5572:A5635" si="436">$A$3*B5572</f>
        <v>106.34400000001472</v>
      </c>
      <c r="B5572" s="325">
        <f t="shared" si="434"/>
        <v>0.44310000000006133</v>
      </c>
      <c r="C5572" s="167">
        <f t="shared" si="435"/>
        <v>220.24199999998896</v>
      </c>
      <c r="D5572" s="167">
        <f>IF('Lineær programmering opg 4'!$M$4=0,"-",(-A5572+'Lineær programmering opg 4'!$M$4)/'Lineær programmering opg 4'!$K$4*-1)</f>
        <v>267.31199999997057</v>
      </c>
      <c r="E5572" s="167">
        <f>IF('Lineær programmering opg 4'!$M$5=0,"-",(-A5572+'Lineær programmering opg 4'!$M$5)/'Lineær programmering opg 4'!$K$5*-1)</f>
        <v>220.24199999998896</v>
      </c>
      <c r="F5572" s="167" t="str">
        <f>IF('Lineær programmering opg 4'!$E$6=0,"-",(-A5572+'Lineær programmering opg 4'!$M$6)/'Lineær programmering opg 4'!$K$6*-1)</f>
        <v>-</v>
      </c>
      <c r="G5572" s="167" t="str">
        <f>IF('Lineær programmering opg 4'!$D$7=0,"-",((-A5572+'Lineær programmering opg 4'!$M$7)/'Lineær programmering opg 4'!$K$7)*-1)</f>
        <v>-</v>
      </c>
      <c r="H5572" s="167" t="str">
        <f>IF('Lineær programmering opg 4'!$C$8=0,"-",((-A5572+'Lineær programmering opg 4'!$M$8)/'Lineær programmering opg 4'!$K$8)*-1)</f>
        <v>-</v>
      </c>
      <c r="I5572" s="167" t="str">
        <f>IF('Lineær programmering opg 4'!$D$8=0,"-",'Lineær programmering opg 4'!$G$8)</f>
        <v>-</v>
      </c>
      <c r="J5572" s="295">
        <f>A5572*'Lineær programmering opg 4'!$C$11+Datatabel!C5572*'Lineær programmering opg 4'!$D$11</f>
        <v>43670.699999999815</v>
      </c>
      <c r="K5572" s="9">
        <f t="shared" ref="K5572:K5635" si="437">IF($J$10004=J5572,A5572,0)</f>
        <v>0</v>
      </c>
      <c r="L5572" s="9">
        <f t="shared" ref="L5572:L5635" si="438">IF(J5572=$J$10004,C5572,0)</f>
        <v>0</v>
      </c>
    </row>
    <row r="5573" spans="1:12" ht="15" x14ac:dyDescent="0.25">
      <c r="A5573" s="167">
        <f t="shared" si="436"/>
        <v>106.32000000001472</v>
      </c>
      <c r="B5573" s="325">
        <f t="shared" ref="B5573:B5636" si="439">B5572-0.01%</f>
        <v>0.44300000000006134</v>
      </c>
      <c r="C5573" s="167">
        <f t="shared" si="435"/>
        <v>220.25999999998896</v>
      </c>
      <c r="D5573" s="167">
        <f>IF('Lineær programmering opg 4'!$M$4=0,"-",(-A5573+'Lineær programmering opg 4'!$M$4)/'Lineær programmering opg 4'!$K$4*-1)</f>
        <v>267.35999999997057</v>
      </c>
      <c r="E5573" s="167">
        <f>IF('Lineær programmering opg 4'!$M$5=0,"-",(-A5573+'Lineær programmering opg 4'!$M$5)/'Lineær programmering opg 4'!$K$5*-1)</f>
        <v>220.25999999998896</v>
      </c>
      <c r="F5573" s="167" t="str">
        <f>IF('Lineær programmering opg 4'!$E$6=0,"-",(-A5573+'Lineær programmering opg 4'!$M$6)/'Lineær programmering opg 4'!$K$6*-1)</f>
        <v>-</v>
      </c>
      <c r="G5573" s="167" t="str">
        <f>IF('Lineær programmering opg 4'!$D$7=0,"-",((-A5573+'Lineær programmering opg 4'!$M$7)/'Lineær programmering opg 4'!$K$7)*-1)</f>
        <v>-</v>
      </c>
      <c r="H5573" s="167" t="str">
        <f>IF('Lineær programmering opg 4'!$C$8=0,"-",((-A5573+'Lineær programmering opg 4'!$M$8)/'Lineær programmering opg 4'!$K$8)*-1)</f>
        <v>-</v>
      </c>
      <c r="I5573" s="167" t="str">
        <f>IF('Lineær programmering opg 4'!$D$8=0,"-",'Lineær programmering opg 4'!$G$8)</f>
        <v>-</v>
      </c>
      <c r="J5573" s="295">
        <f>A5573*'Lineær programmering opg 4'!$C$11+Datatabel!C5573*'Lineær programmering opg 4'!$D$11</f>
        <v>43670.999999999811</v>
      </c>
      <c r="K5573" s="9">
        <f t="shared" si="437"/>
        <v>0</v>
      </c>
      <c r="L5573" s="9">
        <f t="shared" si="438"/>
        <v>0</v>
      </c>
    </row>
    <row r="5574" spans="1:12" ht="15" x14ac:dyDescent="0.25">
      <c r="A5574" s="167">
        <f t="shared" si="436"/>
        <v>106.29600000001473</v>
      </c>
      <c r="B5574" s="325">
        <f t="shared" si="439"/>
        <v>0.44290000000006136</v>
      </c>
      <c r="C5574" s="167">
        <f t="shared" si="435"/>
        <v>220.27799999998896</v>
      </c>
      <c r="D5574" s="167">
        <f>IF('Lineær programmering opg 4'!$M$4=0,"-",(-A5574+'Lineær programmering opg 4'!$M$4)/'Lineær programmering opg 4'!$K$4*-1)</f>
        <v>267.40799999997057</v>
      </c>
      <c r="E5574" s="167">
        <f>IF('Lineær programmering opg 4'!$M$5=0,"-",(-A5574+'Lineær programmering opg 4'!$M$5)/'Lineær programmering opg 4'!$K$5*-1)</f>
        <v>220.27799999998896</v>
      </c>
      <c r="F5574" s="167" t="str">
        <f>IF('Lineær programmering opg 4'!$E$6=0,"-",(-A5574+'Lineær programmering opg 4'!$M$6)/'Lineær programmering opg 4'!$K$6*-1)</f>
        <v>-</v>
      </c>
      <c r="G5574" s="167" t="str">
        <f>IF('Lineær programmering opg 4'!$D$7=0,"-",((-A5574+'Lineær programmering opg 4'!$M$7)/'Lineær programmering opg 4'!$K$7)*-1)</f>
        <v>-</v>
      </c>
      <c r="H5574" s="167" t="str">
        <f>IF('Lineær programmering opg 4'!$C$8=0,"-",((-A5574+'Lineær programmering opg 4'!$M$8)/'Lineær programmering opg 4'!$K$8)*-1)</f>
        <v>-</v>
      </c>
      <c r="I5574" s="167" t="str">
        <f>IF('Lineær programmering opg 4'!$D$8=0,"-",'Lineær programmering opg 4'!$G$8)</f>
        <v>-</v>
      </c>
      <c r="J5574" s="295">
        <f>A5574*'Lineær programmering opg 4'!$C$11+Datatabel!C5574*'Lineær programmering opg 4'!$D$11</f>
        <v>43671.299999999821</v>
      </c>
      <c r="K5574" s="9">
        <f t="shared" si="437"/>
        <v>0</v>
      </c>
      <c r="L5574" s="9">
        <f t="shared" si="438"/>
        <v>0</v>
      </c>
    </row>
    <row r="5575" spans="1:12" ht="15" x14ac:dyDescent="0.25">
      <c r="A5575" s="167">
        <f t="shared" si="436"/>
        <v>106.27200000001473</v>
      </c>
      <c r="B5575" s="325">
        <f t="shared" si="439"/>
        <v>0.44280000000006137</v>
      </c>
      <c r="C5575" s="167">
        <f t="shared" si="435"/>
        <v>220.29599999998896</v>
      </c>
      <c r="D5575" s="167">
        <f>IF('Lineær programmering opg 4'!$M$4=0,"-",(-A5575+'Lineær programmering opg 4'!$M$4)/'Lineær programmering opg 4'!$K$4*-1)</f>
        <v>267.45599999997057</v>
      </c>
      <c r="E5575" s="167">
        <f>IF('Lineær programmering opg 4'!$M$5=0,"-",(-A5575+'Lineær programmering opg 4'!$M$5)/'Lineær programmering opg 4'!$K$5*-1)</f>
        <v>220.29599999998896</v>
      </c>
      <c r="F5575" s="167" t="str">
        <f>IF('Lineær programmering opg 4'!$E$6=0,"-",(-A5575+'Lineær programmering opg 4'!$M$6)/'Lineær programmering opg 4'!$K$6*-1)</f>
        <v>-</v>
      </c>
      <c r="G5575" s="167" t="str">
        <f>IF('Lineær programmering opg 4'!$D$7=0,"-",((-A5575+'Lineær programmering opg 4'!$M$7)/'Lineær programmering opg 4'!$K$7)*-1)</f>
        <v>-</v>
      </c>
      <c r="H5575" s="167" t="str">
        <f>IF('Lineær programmering opg 4'!$C$8=0,"-",((-A5575+'Lineær programmering opg 4'!$M$8)/'Lineær programmering opg 4'!$K$8)*-1)</f>
        <v>-</v>
      </c>
      <c r="I5575" s="167" t="str">
        <f>IF('Lineær programmering opg 4'!$D$8=0,"-",'Lineær programmering opg 4'!$G$8)</f>
        <v>-</v>
      </c>
      <c r="J5575" s="295">
        <f>A5575*'Lineær programmering opg 4'!$C$11+Datatabel!C5575*'Lineær programmering opg 4'!$D$11</f>
        <v>43671.599999999817</v>
      </c>
      <c r="K5575" s="9">
        <f t="shared" si="437"/>
        <v>0</v>
      </c>
      <c r="L5575" s="9">
        <f t="shared" si="438"/>
        <v>0</v>
      </c>
    </row>
    <row r="5576" spans="1:12" ht="15" x14ac:dyDescent="0.25">
      <c r="A5576" s="167">
        <f t="shared" si="436"/>
        <v>106.24800000001473</v>
      </c>
      <c r="B5576" s="325">
        <f t="shared" si="439"/>
        <v>0.44270000000006138</v>
      </c>
      <c r="C5576" s="167">
        <f t="shared" si="435"/>
        <v>220.31399999998897</v>
      </c>
      <c r="D5576" s="167">
        <f>IF('Lineær programmering opg 4'!$M$4=0,"-",(-A5576+'Lineær programmering opg 4'!$M$4)/'Lineær programmering opg 4'!$K$4*-1)</f>
        <v>267.50399999997057</v>
      </c>
      <c r="E5576" s="167">
        <f>IF('Lineær programmering opg 4'!$M$5=0,"-",(-A5576+'Lineær programmering opg 4'!$M$5)/'Lineær programmering opg 4'!$K$5*-1)</f>
        <v>220.31399999998897</v>
      </c>
      <c r="F5576" s="167" t="str">
        <f>IF('Lineær programmering opg 4'!$E$6=0,"-",(-A5576+'Lineær programmering opg 4'!$M$6)/'Lineær programmering opg 4'!$K$6*-1)</f>
        <v>-</v>
      </c>
      <c r="G5576" s="167" t="str">
        <f>IF('Lineær programmering opg 4'!$D$7=0,"-",((-A5576+'Lineær programmering opg 4'!$M$7)/'Lineær programmering opg 4'!$K$7)*-1)</f>
        <v>-</v>
      </c>
      <c r="H5576" s="167" t="str">
        <f>IF('Lineær programmering opg 4'!$C$8=0,"-",((-A5576+'Lineær programmering opg 4'!$M$8)/'Lineær programmering opg 4'!$K$8)*-1)</f>
        <v>-</v>
      </c>
      <c r="I5576" s="167" t="str">
        <f>IF('Lineær programmering opg 4'!$D$8=0,"-",'Lineær programmering opg 4'!$G$8)</f>
        <v>-</v>
      </c>
      <c r="J5576" s="295">
        <f>A5576*'Lineær programmering opg 4'!$C$11+Datatabel!C5576*'Lineær programmering opg 4'!$D$11</f>
        <v>43671.89999999982</v>
      </c>
      <c r="K5576" s="9">
        <f t="shared" si="437"/>
        <v>0</v>
      </c>
      <c r="L5576" s="9">
        <f t="shared" si="438"/>
        <v>0</v>
      </c>
    </row>
    <row r="5577" spans="1:12" ht="15" x14ac:dyDescent="0.25">
      <c r="A5577" s="167">
        <f t="shared" si="436"/>
        <v>106.22400000001474</v>
      </c>
      <c r="B5577" s="325">
        <f t="shared" si="439"/>
        <v>0.44260000000006139</v>
      </c>
      <c r="C5577" s="167">
        <f t="shared" si="435"/>
        <v>220.33199999998897</v>
      </c>
      <c r="D5577" s="167">
        <f>IF('Lineær programmering opg 4'!$M$4=0,"-",(-A5577+'Lineær programmering opg 4'!$M$4)/'Lineær programmering opg 4'!$K$4*-1)</f>
        <v>267.55199999997052</v>
      </c>
      <c r="E5577" s="167">
        <f>IF('Lineær programmering opg 4'!$M$5=0,"-",(-A5577+'Lineær programmering opg 4'!$M$5)/'Lineær programmering opg 4'!$K$5*-1)</f>
        <v>220.33199999998897</v>
      </c>
      <c r="F5577" s="167" t="str">
        <f>IF('Lineær programmering opg 4'!$E$6=0,"-",(-A5577+'Lineær programmering opg 4'!$M$6)/'Lineær programmering opg 4'!$K$6*-1)</f>
        <v>-</v>
      </c>
      <c r="G5577" s="167" t="str">
        <f>IF('Lineær programmering opg 4'!$D$7=0,"-",((-A5577+'Lineær programmering opg 4'!$M$7)/'Lineær programmering opg 4'!$K$7)*-1)</f>
        <v>-</v>
      </c>
      <c r="H5577" s="167" t="str">
        <f>IF('Lineær programmering opg 4'!$C$8=0,"-",((-A5577+'Lineær programmering opg 4'!$M$8)/'Lineær programmering opg 4'!$K$8)*-1)</f>
        <v>-</v>
      </c>
      <c r="I5577" s="167" t="str">
        <f>IF('Lineær programmering opg 4'!$D$8=0,"-",'Lineær programmering opg 4'!$G$8)</f>
        <v>-</v>
      </c>
      <c r="J5577" s="295">
        <f>A5577*'Lineær programmering opg 4'!$C$11+Datatabel!C5577*'Lineær programmering opg 4'!$D$11</f>
        <v>43672.199999999822</v>
      </c>
      <c r="K5577" s="9">
        <f t="shared" si="437"/>
        <v>0</v>
      </c>
      <c r="L5577" s="9">
        <f t="shared" si="438"/>
        <v>0</v>
      </c>
    </row>
    <row r="5578" spans="1:12" ht="15" x14ac:dyDescent="0.25">
      <c r="A5578" s="167">
        <f t="shared" si="436"/>
        <v>106.20000000001474</v>
      </c>
      <c r="B5578" s="325">
        <f t="shared" si="439"/>
        <v>0.4425000000000614</v>
      </c>
      <c r="C5578" s="167">
        <f t="shared" si="435"/>
        <v>220.34999999998897</v>
      </c>
      <c r="D5578" s="167">
        <f>IF('Lineær programmering opg 4'!$M$4=0,"-",(-A5578+'Lineær programmering opg 4'!$M$4)/'Lineær programmering opg 4'!$K$4*-1)</f>
        <v>267.59999999997052</v>
      </c>
      <c r="E5578" s="167">
        <f>IF('Lineær programmering opg 4'!$M$5=0,"-",(-A5578+'Lineær programmering opg 4'!$M$5)/'Lineær programmering opg 4'!$K$5*-1)</f>
        <v>220.34999999998897</v>
      </c>
      <c r="F5578" s="167" t="str">
        <f>IF('Lineær programmering opg 4'!$E$6=0,"-",(-A5578+'Lineær programmering opg 4'!$M$6)/'Lineær programmering opg 4'!$K$6*-1)</f>
        <v>-</v>
      </c>
      <c r="G5578" s="167" t="str">
        <f>IF('Lineær programmering opg 4'!$D$7=0,"-",((-A5578+'Lineær programmering opg 4'!$M$7)/'Lineær programmering opg 4'!$K$7)*-1)</f>
        <v>-</v>
      </c>
      <c r="H5578" s="167" t="str">
        <f>IF('Lineær programmering opg 4'!$C$8=0,"-",((-A5578+'Lineær programmering opg 4'!$M$8)/'Lineær programmering opg 4'!$K$8)*-1)</f>
        <v>-</v>
      </c>
      <c r="I5578" s="167" t="str">
        <f>IF('Lineær programmering opg 4'!$D$8=0,"-",'Lineær programmering opg 4'!$G$8)</f>
        <v>-</v>
      </c>
      <c r="J5578" s="295">
        <f>A5578*'Lineær programmering opg 4'!$C$11+Datatabel!C5578*'Lineær programmering opg 4'!$D$11</f>
        <v>43672.499999999825</v>
      </c>
      <c r="K5578" s="9">
        <f t="shared" si="437"/>
        <v>0</v>
      </c>
      <c r="L5578" s="9">
        <f t="shared" si="438"/>
        <v>0</v>
      </c>
    </row>
    <row r="5579" spans="1:12" ht="15" x14ac:dyDescent="0.25">
      <c r="A5579" s="167">
        <f t="shared" si="436"/>
        <v>106.17600000001474</v>
      </c>
      <c r="B5579" s="325">
        <f t="shared" si="439"/>
        <v>0.44240000000006141</v>
      </c>
      <c r="C5579" s="167">
        <f t="shared" si="435"/>
        <v>220.36799999998897</v>
      </c>
      <c r="D5579" s="167">
        <f>IF('Lineær programmering opg 4'!$M$4=0,"-",(-A5579+'Lineær programmering opg 4'!$M$4)/'Lineær programmering opg 4'!$K$4*-1)</f>
        <v>267.64799999997052</v>
      </c>
      <c r="E5579" s="167">
        <f>IF('Lineær programmering opg 4'!$M$5=0,"-",(-A5579+'Lineær programmering opg 4'!$M$5)/'Lineær programmering opg 4'!$K$5*-1)</f>
        <v>220.36799999998897</v>
      </c>
      <c r="F5579" s="167" t="str">
        <f>IF('Lineær programmering opg 4'!$E$6=0,"-",(-A5579+'Lineær programmering opg 4'!$M$6)/'Lineær programmering opg 4'!$K$6*-1)</f>
        <v>-</v>
      </c>
      <c r="G5579" s="167" t="str">
        <f>IF('Lineær programmering opg 4'!$D$7=0,"-",((-A5579+'Lineær programmering opg 4'!$M$7)/'Lineær programmering opg 4'!$K$7)*-1)</f>
        <v>-</v>
      </c>
      <c r="H5579" s="167" t="str">
        <f>IF('Lineær programmering opg 4'!$C$8=0,"-",((-A5579+'Lineær programmering opg 4'!$M$8)/'Lineær programmering opg 4'!$K$8)*-1)</f>
        <v>-</v>
      </c>
      <c r="I5579" s="167" t="str">
        <f>IF('Lineær programmering opg 4'!$D$8=0,"-",'Lineær programmering opg 4'!$G$8)</f>
        <v>-</v>
      </c>
      <c r="J5579" s="295">
        <f>A5579*'Lineær programmering opg 4'!$C$11+Datatabel!C5579*'Lineær programmering opg 4'!$D$11</f>
        <v>43672.799999999821</v>
      </c>
      <c r="K5579" s="9">
        <f t="shared" si="437"/>
        <v>0</v>
      </c>
      <c r="L5579" s="9">
        <f t="shared" si="438"/>
        <v>0</v>
      </c>
    </row>
    <row r="5580" spans="1:12" ht="15" x14ac:dyDescent="0.25">
      <c r="A5580" s="167">
        <f t="shared" si="436"/>
        <v>106.15200000001474</v>
      </c>
      <c r="B5580" s="325">
        <f t="shared" si="439"/>
        <v>0.44230000000006142</v>
      </c>
      <c r="C5580" s="167">
        <f t="shared" si="435"/>
        <v>220.38599999998897</v>
      </c>
      <c r="D5580" s="167">
        <f>IF('Lineær programmering opg 4'!$M$4=0,"-",(-A5580+'Lineær programmering opg 4'!$M$4)/'Lineær programmering opg 4'!$K$4*-1)</f>
        <v>267.69599999997052</v>
      </c>
      <c r="E5580" s="167">
        <f>IF('Lineær programmering opg 4'!$M$5=0,"-",(-A5580+'Lineær programmering opg 4'!$M$5)/'Lineær programmering opg 4'!$K$5*-1)</f>
        <v>220.38599999998897</v>
      </c>
      <c r="F5580" s="167" t="str">
        <f>IF('Lineær programmering opg 4'!$E$6=0,"-",(-A5580+'Lineær programmering opg 4'!$M$6)/'Lineær programmering opg 4'!$K$6*-1)</f>
        <v>-</v>
      </c>
      <c r="G5580" s="167" t="str">
        <f>IF('Lineær programmering opg 4'!$D$7=0,"-",((-A5580+'Lineær programmering opg 4'!$M$7)/'Lineær programmering opg 4'!$K$7)*-1)</f>
        <v>-</v>
      </c>
      <c r="H5580" s="167" t="str">
        <f>IF('Lineær programmering opg 4'!$C$8=0,"-",((-A5580+'Lineær programmering opg 4'!$M$8)/'Lineær programmering opg 4'!$K$8)*-1)</f>
        <v>-</v>
      </c>
      <c r="I5580" s="167" t="str">
        <f>IF('Lineær programmering opg 4'!$D$8=0,"-",'Lineær programmering opg 4'!$G$8)</f>
        <v>-</v>
      </c>
      <c r="J5580" s="295">
        <f>A5580*'Lineær programmering opg 4'!$C$11+Datatabel!C5580*'Lineær programmering opg 4'!$D$11</f>
        <v>43673.099999999817</v>
      </c>
      <c r="K5580" s="9">
        <f t="shared" si="437"/>
        <v>0</v>
      </c>
      <c r="L5580" s="9">
        <f t="shared" si="438"/>
        <v>0</v>
      </c>
    </row>
    <row r="5581" spans="1:12" ht="15" x14ac:dyDescent="0.25">
      <c r="A5581" s="167">
        <f t="shared" si="436"/>
        <v>106.12800000001474</v>
      </c>
      <c r="B5581" s="325">
        <f t="shared" si="439"/>
        <v>0.44220000000006143</v>
      </c>
      <c r="C5581" s="167">
        <f t="shared" si="435"/>
        <v>220.40399999998897</v>
      </c>
      <c r="D5581" s="167">
        <f>IF('Lineær programmering opg 4'!$M$4=0,"-",(-A5581+'Lineær programmering opg 4'!$M$4)/'Lineær programmering opg 4'!$K$4*-1)</f>
        <v>267.74399999997053</v>
      </c>
      <c r="E5581" s="167">
        <f>IF('Lineær programmering opg 4'!$M$5=0,"-",(-A5581+'Lineær programmering opg 4'!$M$5)/'Lineær programmering opg 4'!$K$5*-1)</f>
        <v>220.40399999998897</v>
      </c>
      <c r="F5581" s="167" t="str">
        <f>IF('Lineær programmering opg 4'!$E$6=0,"-",(-A5581+'Lineær programmering opg 4'!$M$6)/'Lineær programmering opg 4'!$K$6*-1)</f>
        <v>-</v>
      </c>
      <c r="G5581" s="167" t="str">
        <f>IF('Lineær programmering opg 4'!$D$7=0,"-",((-A5581+'Lineær programmering opg 4'!$M$7)/'Lineær programmering opg 4'!$K$7)*-1)</f>
        <v>-</v>
      </c>
      <c r="H5581" s="167" t="str">
        <f>IF('Lineær programmering opg 4'!$C$8=0,"-",((-A5581+'Lineær programmering opg 4'!$M$8)/'Lineær programmering opg 4'!$K$8)*-1)</f>
        <v>-</v>
      </c>
      <c r="I5581" s="167" t="str">
        <f>IF('Lineær programmering opg 4'!$D$8=0,"-",'Lineær programmering opg 4'!$G$8)</f>
        <v>-</v>
      </c>
      <c r="J5581" s="295">
        <f>A5581*'Lineær programmering opg 4'!$C$11+Datatabel!C5581*'Lineær programmering opg 4'!$D$11</f>
        <v>43673.39999999982</v>
      </c>
      <c r="K5581" s="9">
        <f t="shared" si="437"/>
        <v>0</v>
      </c>
      <c r="L5581" s="9">
        <f t="shared" si="438"/>
        <v>0</v>
      </c>
    </row>
    <row r="5582" spans="1:12" ht="15" x14ac:dyDescent="0.25">
      <c r="A5582" s="167">
        <f t="shared" si="436"/>
        <v>106.10400000001475</v>
      </c>
      <c r="B5582" s="325">
        <f t="shared" si="439"/>
        <v>0.44210000000006144</v>
      </c>
      <c r="C5582" s="167">
        <f t="shared" si="435"/>
        <v>220.42199999998894</v>
      </c>
      <c r="D5582" s="167">
        <f>IF('Lineær programmering opg 4'!$M$4=0,"-",(-A5582+'Lineær programmering opg 4'!$M$4)/'Lineær programmering opg 4'!$K$4*-1)</f>
        <v>267.79199999997047</v>
      </c>
      <c r="E5582" s="167">
        <f>IF('Lineær programmering opg 4'!$M$5=0,"-",(-A5582+'Lineær programmering opg 4'!$M$5)/'Lineær programmering opg 4'!$K$5*-1)</f>
        <v>220.42199999998894</v>
      </c>
      <c r="F5582" s="167" t="str">
        <f>IF('Lineær programmering opg 4'!$E$6=0,"-",(-A5582+'Lineær programmering opg 4'!$M$6)/'Lineær programmering opg 4'!$K$6*-1)</f>
        <v>-</v>
      </c>
      <c r="G5582" s="167" t="str">
        <f>IF('Lineær programmering opg 4'!$D$7=0,"-",((-A5582+'Lineær programmering opg 4'!$M$7)/'Lineær programmering opg 4'!$K$7)*-1)</f>
        <v>-</v>
      </c>
      <c r="H5582" s="167" t="str">
        <f>IF('Lineær programmering opg 4'!$C$8=0,"-",((-A5582+'Lineær programmering opg 4'!$M$8)/'Lineær programmering opg 4'!$K$8)*-1)</f>
        <v>-</v>
      </c>
      <c r="I5582" s="167" t="str">
        <f>IF('Lineær programmering opg 4'!$D$8=0,"-",'Lineær programmering opg 4'!$G$8)</f>
        <v>-</v>
      </c>
      <c r="J5582" s="295">
        <f>A5582*'Lineær programmering opg 4'!$C$11+Datatabel!C5582*'Lineær programmering opg 4'!$D$11</f>
        <v>43673.699999999822</v>
      </c>
      <c r="K5582" s="9">
        <f t="shared" si="437"/>
        <v>0</v>
      </c>
      <c r="L5582" s="9">
        <f t="shared" si="438"/>
        <v>0</v>
      </c>
    </row>
    <row r="5583" spans="1:12" ht="15" x14ac:dyDescent="0.25">
      <c r="A5583" s="167">
        <f t="shared" si="436"/>
        <v>106.08000000001475</v>
      </c>
      <c r="B5583" s="325">
        <f t="shared" si="439"/>
        <v>0.44200000000006145</v>
      </c>
      <c r="C5583" s="167">
        <f t="shared" si="435"/>
        <v>220.43999999998894</v>
      </c>
      <c r="D5583" s="167">
        <f>IF('Lineær programmering opg 4'!$M$4=0,"-",(-A5583+'Lineær programmering opg 4'!$M$4)/'Lineær programmering opg 4'!$K$4*-1)</f>
        <v>267.83999999997047</v>
      </c>
      <c r="E5583" s="167">
        <f>IF('Lineær programmering opg 4'!$M$5=0,"-",(-A5583+'Lineær programmering opg 4'!$M$5)/'Lineær programmering opg 4'!$K$5*-1)</f>
        <v>220.43999999998894</v>
      </c>
      <c r="F5583" s="167" t="str">
        <f>IF('Lineær programmering opg 4'!$E$6=0,"-",(-A5583+'Lineær programmering opg 4'!$M$6)/'Lineær programmering opg 4'!$K$6*-1)</f>
        <v>-</v>
      </c>
      <c r="G5583" s="167" t="str">
        <f>IF('Lineær programmering opg 4'!$D$7=0,"-",((-A5583+'Lineær programmering opg 4'!$M$7)/'Lineær programmering opg 4'!$K$7)*-1)</f>
        <v>-</v>
      </c>
      <c r="H5583" s="167" t="str">
        <f>IF('Lineær programmering opg 4'!$C$8=0,"-",((-A5583+'Lineær programmering opg 4'!$M$8)/'Lineær programmering opg 4'!$K$8)*-1)</f>
        <v>-</v>
      </c>
      <c r="I5583" s="167" t="str">
        <f>IF('Lineær programmering opg 4'!$D$8=0,"-",'Lineær programmering opg 4'!$G$8)</f>
        <v>-</v>
      </c>
      <c r="J5583" s="295">
        <f>A5583*'Lineær programmering opg 4'!$C$11+Datatabel!C5583*'Lineær programmering opg 4'!$D$11</f>
        <v>43673.999999999818</v>
      </c>
      <c r="K5583" s="9">
        <f t="shared" si="437"/>
        <v>0</v>
      </c>
      <c r="L5583" s="9">
        <f t="shared" si="438"/>
        <v>0</v>
      </c>
    </row>
    <row r="5584" spans="1:12" ht="15" x14ac:dyDescent="0.25">
      <c r="A5584" s="167">
        <f t="shared" si="436"/>
        <v>106.05600000001475</v>
      </c>
      <c r="B5584" s="325">
        <f t="shared" si="439"/>
        <v>0.44190000000006147</v>
      </c>
      <c r="C5584" s="167">
        <f t="shared" si="435"/>
        <v>220.45799999998894</v>
      </c>
      <c r="D5584" s="167">
        <f>IF('Lineær programmering opg 4'!$M$4=0,"-",(-A5584+'Lineær programmering opg 4'!$M$4)/'Lineær programmering opg 4'!$K$4*-1)</f>
        <v>267.88799999997048</v>
      </c>
      <c r="E5584" s="167">
        <f>IF('Lineær programmering opg 4'!$M$5=0,"-",(-A5584+'Lineær programmering opg 4'!$M$5)/'Lineær programmering opg 4'!$K$5*-1)</f>
        <v>220.45799999998894</v>
      </c>
      <c r="F5584" s="167" t="str">
        <f>IF('Lineær programmering opg 4'!$E$6=0,"-",(-A5584+'Lineær programmering opg 4'!$M$6)/'Lineær programmering opg 4'!$K$6*-1)</f>
        <v>-</v>
      </c>
      <c r="G5584" s="167" t="str">
        <f>IF('Lineær programmering opg 4'!$D$7=0,"-",((-A5584+'Lineær programmering opg 4'!$M$7)/'Lineær programmering opg 4'!$K$7)*-1)</f>
        <v>-</v>
      </c>
      <c r="H5584" s="167" t="str">
        <f>IF('Lineær programmering opg 4'!$C$8=0,"-",((-A5584+'Lineær programmering opg 4'!$M$8)/'Lineær programmering opg 4'!$K$8)*-1)</f>
        <v>-</v>
      </c>
      <c r="I5584" s="167" t="str">
        <f>IF('Lineær programmering opg 4'!$D$8=0,"-",'Lineær programmering opg 4'!$G$8)</f>
        <v>-</v>
      </c>
      <c r="J5584" s="295">
        <f>A5584*'Lineær programmering opg 4'!$C$11+Datatabel!C5584*'Lineær programmering opg 4'!$D$11</f>
        <v>43674.299999999814</v>
      </c>
      <c r="K5584" s="9">
        <f t="shared" si="437"/>
        <v>0</v>
      </c>
      <c r="L5584" s="9">
        <f t="shared" si="438"/>
        <v>0</v>
      </c>
    </row>
    <row r="5585" spans="1:12" ht="15" x14ac:dyDescent="0.25">
      <c r="A5585" s="167">
        <f t="shared" si="436"/>
        <v>106.03200000001476</v>
      </c>
      <c r="B5585" s="325">
        <f t="shared" si="439"/>
        <v>0.44180000000006148</v>
      </c>
      <c r="C5585" s="167">
        <f t="shared" si="435"/>
        <v>220.47599999998894</v>
      </c>
      <c r="D5585" s="167">
        <f>IF('Lineær programmering opg 4'!$M$4=0,"-",(-A5585+'Lineær programmering opg 4'!$M$4)/'Lineær programmering opg 4'!$K$4*-1)</f>
        <v>267.93599999997048</v>
      </c>
      <c r="E5585" s="167">
        <f>IF('Lineær programmering opg 4'!$M$5=0,"-",(-A5585+'Lineær programmering opg 4'!$M$5)/'Lineær programmering opg 4'!$K$5*-1)</f>
        <v>220.47599999998894</v>
      </c>
      <c r="F5585" s="167" t="str">
        <f>IF('Lineær programmering opg 4'!$E$6=0,"-",(-A5585+'Lineær programmering opg 4'!$M$6)/'Lineær programmering opg 4'!$K$6*-1)</f>
        <v>-</v>
      </c>
      <c r="G5585" s="167" t="str">
        <f>IF('Lineær programmering opg 4'!$D$7=0,"-",((-A5585+'Lineær programmering opg 4'!$M$7)/'Lineær programmering opg 4'!$K$7)*-1)</f>
        <v>-</v>
      </c>
      <c r="H5585" s="167" t="str">
        <f>IF('Lineær programmering opg 4'!$C$8=0,"-",((-A5585+'Lineær programmering opg 4'!$M$8)/'Lineær programmering opg 4'!$K$8)*-1)</f>
        <v>-</v>
      </c>
      <c r="I5585" s="167" t="str">
        <f>IF('Lineær programmering opg 4'!$D$8=0,"-",'Lineær programmering opg 4'!$G$8)</f>
        <v>-</v>
      </c>
      <c r="J5585" s="295">
        <f>A5585*'Lineær programmering opg 4'!$C$11+Datatabel!C5585*'Lineær programmering opg 4'!$D$11</f>
        <v>43674.599999999817</v>
      </c>
      <c r="K5585" s="9">
        <f t="shared" si="437"/>
        <v>0</v>
      </c>
      <c r="L5585" s="9">
        <f t="shared" si="438"/>
        <v>0</v>
      </c>
    </row>
    <row r="5586" spans="1:12" ht="15" x14ac:dyDescent="0.25">
      <c r="A5586" s="167">
        <f t="shared" si="436"/>
        <v>106.00800000001476</v>
      </c>
      <c r="B5586" s="325">
        <f t="shared" si="439"/>
        <v>0.44170000000006149</v>
      </c>
      <c r="C5586" s="167">
        <f t="shared" si="435"/>
        <v>220.49399999998894</v>
      </c>
      <c r="D5586" s="167">
        <f>IF('Lineær programmering opg 4'!$M$4=0,"-",(-A5586+'Lineær programmering opg 4'!$M$4)/'Lineær programmering opg 4'!$K$4*-1)</f>
        <v>267.98399999997048</v>
      </c>
      <c r="E5586" s="167">
        <f>IF('Lineær programmering opg 4'!$M$5=0,"-",(-A5586+'Lineær programmering opg 4'!$M$5)/'Lineær programmering opg 4'!$K$5*-1)</f>
        <v>220.49399999998894</v>
      </c>
      <c r="F5586" s="167" t="str">
        <f>IF('Lineær programmering opg 4'!$E$6=0,"-",(-A5586+'Lineær programmering opg 4'!$M$6)/'Lineær programmering opg 4'!$K$6*-1)</f>
        <v>-</v>
      </c>
      <c r="G5586" s="167" t="str">
        <f>IF('Lineær programmering opg 4'!$D$7=0,"-",((-A5586+'Lineær programmering opg 4'!$M$7)/'Lineær programmering opg 4'!$K$7)*-1)</f>
        <v>-</v>
      </c>
      <c r="H5586" s="167" t="str">
        <f>IF('Lineær programmering opg 4'!$C$8=0,"-",((-A5586+'Lineær programmering opg 4'!$M$8)/'Lineær programmering opg 4'!$K$8)*-1)</f>
        <v>-</v>
      </c>
      <c r="I5586" s="167" t="str">
        <f>IF('Lineær programmering opg 4'!$D$8=0,"-",'Lineær programmering opg 4'!$G$8)</f>
        <v>-</v>
      </c>
      <c r="J5586" s="295">
        <f>A5586*'Lineær programmering opg 4'!$C$11+Datatabel!C5586*'Lineær programmering opg 4'!$D$11</f>
        <v>43674.89999999982</v>
      </c>
      <c r="K5586" s="9">
        <f t="shared" si="437"/>
        <v>0</v>
      </c>
      <c r="L5586" s="9">
        <f t="shared" si="438"/>
        <v>0</v>
      </c>
    </row>
    <row r="5587" spans="1:12" ht="15" x14ac:dyDescent="0.25">
      <c r="A5587" s="167">
        <f t="shared" si="436"/>
        <v>105.98400000001476</v>
      </c>
      <c r="B5587" s="325">
        <f t="shared" si="439"/>
        <v>0.4416000000000615</v>
      </c>
      <c r="C5587" s="167">
        <f t="shared" si="435"/>
        <v>220.51199999998894</v>
      </c>
      <c r="D5587" s="167">
        <f>IF('Lineær programmering opg 4'!$M$4=0,"-",(-A5587+'Lineær programmering opg 4'!$M$4)/'Lineær programmering opg 4'!$K$4*-1)</f>
        <v>268.03199999997048</v>
      </c>
      <c r="E5587" s="167">
        <f>IF('Lineær programmering opg 4'!$M$5=0,"-",(-A5587+'Lineær programmering opg 4'!$M$5)/'Lineær programmering opg 4'!$K$5*-1)</f>
        <v>220.51199999998894</v>
      </c>
      <c r="F5587" s="167" t="str">
        <f>IF('Lineær programmering opg 4'!$E$6=0,"-",(-A5587+'Lineær programmering opg 4'!$M$6)/'Lineær programmering opg 4'!$K$6*-1)</f>
        <v>-</v>
      </c>
      <c r="G5587" s="167" t="str">
        <f>IF('Lineær programmering opg 4'!$D$7=0,"-",((-A5587+'Lineær programmering opg 4'!$M$7)/'Lineær programmering opg 4'!$K$7)*-1)</f>
        <v>-</v>
      </c>
      <c r="H5587" s="167" t="str">
        <f>IF('Lineær programmering opg 4'!$C$8=0,"-",((-A5587+'Lineær programmering opg 4'!$M$8)/'Lineær programmering opg 4'!$K$8)*-1)</f>
        <v>-</v>
      </c>
      <c r="I5587" s="167" t="str">
        <f>IF('Lineær programmering opg 4'!$D$8=0,"-",'Lineær programmering opg 4'!$G$8)</f>
        <v>-</v>
      </c>
      <c r="J5587" s="295">
        <f>A5587*'Lineær programmering opg 4'!$C$11+Datatabel!C5587*'Lineær programmering opg 4'!$D$11</f>
        <v>43675.199999999822</v>
      </c>
      <c r="K5587" s="9">
        <f t="shared" si="437"/>
        <v>0</v>
      </c>
      <c r="L5587" s="9">
        <f t="shared" si="438"/>
        <v>0</v>
      </c>
    </row>
    <row r="5588" spans="1:12" ht="15" x14ac:dyDescent="0.25">
      <c r="A5588" s="167">
        <f t="shared" si="436"/>
        <v>105.96000000001476</v>
      </c>
      <c r="B5588" s="325">
        <f t="shared" si="439"/>
        <v>0.44150000000006151</v>
      </c>
      <c r="C5588" s="167">
        <f t="shared" si="435"/>
        <v>220.52999999998895</v>
      </c>
      <c r="D5588" s="167">
        <f>IF('Lineær programmering opg 4'!$M$4=0,"-",(-A5588+'Lineær programmering opg 4'!$M$4)/'Lineær programmering opg 4'!$K$4*-1)</f>
        <v>268.07999999997048</v>
      </c>
      <c r="E5588" s="167">
        <f>IF('Lineær programmering opg 4'!$M$5=0,"-",(-A5588+'Lineær programmering opg 4'!$M$5)/'Lineær programmering opg 4'!$K$5*-1)</f>
        <v>220.52999999998895</v>
      </c>
      <c r="F5588" s="167" t="str">
        <f>IF('Lineær programmering opg 4'!$E$6=0,"-",(-A5588+'Lineær programmering opg 4'!$M$6)/'Lineær programmering opg 4'!$K$6*-1)</f>
        <v>-</v>
      </c>
      <c r="G5588" s="167" t="str">
        <f>IF('Lineær programmering opg 4'!$D$7=0,"-",((-A5588+'Lineær programmering opg 4'!$M$7)/'Lineær programmering opg 4'!$K$7)*-1)</f>
        <v>-</v>
      </c>
      <c r="H5588" s="167" t="str">
        <f>IF('Lineær programmering opg 4'!$C$8=0,"-",((-A5588+'Lineær programmering opg 4'!$M$8)/'Lineær programmering opg 4'!$K$8)*-1)</f>
        <v>-</v>
      </c>
      <c r="I5588" s="167" t="str">
        <f>IF('Lineær programmering opg 4'!$D$8=0,"-",'Lineær programmering opg 4'!$G$8)</f>
        <v>-</v>
      </c>
      <c r="J5588" s="295">
        <f>A5588*'Lineær programmering opg 4'!$C$11+Datatabel!C5588*'Lineær programmering opg 4'!$D$11</f>
        <v>43675.499999999818</v>
      </c>
      <c r="K5588" s="9">
        <f t="shared" si="437"/>
        <v>0</v>
      </c>
      <c r="L5588" s="9">
        <f t="shared" si="438"/>
        <v>0</v>
      </c>
    </row>
    <row r="5589" spans="1:12" ht="15" x14ac:dyDescent="0.25">
      <c r="A5589" s="167">
        <f t="shared" si="436"/>
        <v>105.93600000001476</v>
      </c>
      <c r="B5589" s="325">
        <f t="shared" si="439"/>
        <v>0.44140000000006152</v>
      </c>
      <c r="C5589" s="167">
        <f t="shared" si="435"/>
        <v>220.54799999998895</v>
      </c>
      <c r="D5589" s="167">
        <f>IF('Lineær programmering opg 4'!$M$4=0,"-",(-A5589+'Lineær programmering opg 4'!$M$4)/'Lineær programmering opg 4'!$K$4*-1)</f>
        <v>268.12799999997048</v>
      </c>
      <c r="E5589" s="167">
        <f>IF('Lineær programmering opg 4'!$M$5=0,"-",(-A5589+'Lineær programmering opg 4'!$M$5)/'Lineær programmering opg 4'!$K$5*-1)</f>
        <v>220.54799999998895</v>
      </c>
      <c r="F5589" s="167" t="str">
        <f>IF('Lineær programmering opg 4'!$E$6=0,"-",(-A5589+'Lineær programmering opg 4'!$M$6)/'Lineær programmering opg 4'!$K$6*-1)</f>
        <v>-</v>
      </c>
      <c r="G5589" s="167" t="str">
        <f>IF('Lineær programmering opg 4'!$D$7=0,"-",((-A5589+'Lineær programmering opg 4'!$M$7)/'Lineær programmering opg 4'!$K$7)*-1)</f>
        <v>-</v>
      </c>
      <c r="H5589" s="167" t="str">
        <f>IF('Lineær programmering opg 4'!$C$8=0,"-",((-A5589+'Lineær programmering opg 4'!$M$8)/'Lineær programmering opg 4'!$K$8)*-1)</f>
        <v>-</v>
      </c>
      <c r="I5589" s="167" t="str">
        <f>IF('Lineær programmering opg 4'!$D$8=0,"-",'Lineær programmering opg 4'!$G$8)</f>
        <v>-</v>
      </c>
      <c r="J5589" s="295">
        <f>A5589*'Lineær programmering opg 4'!$C$11+Datatabel!C5589*'Lineær programmering opg 4'!$D$11</f>
        <v>43675.799999999821</v>
      </c>
      <c r="K5589" s="9">
        <f t="shared" si="437"/>
        <v>0</v>
      </c>
      <c r="L5589" s="9">
        <f t="shared" si="438"/>
        <v>0</v>
      </c>
    </row>
    <row r="5590" spans="1:12" ht="15" x14ac:dyDescent="0.25">
      <c r="A5590" s="167">
        <f t="shared" si="436"/>
        <v>105.91200000001477</v>
      </c>
      <c r="B5590" s="325">
        <f t="shared" si="439"/>
        <v>0.44130000000006153</v>
      </c>
      <c r="C5590" s="167">
        <f t="shared" si="435"/>
        <v>220.56599999998895</v>
      </c>
      <c r="D5590" s="167">
        <f>IF('Lineær programmering opg 4'!$M$4=0,"-",(-A5590+'Lineær programmering opg 4'!$M$4)/'Lineær programmering opg 4'!$K$4*-1)</f>
        <v>268.17599999997049</v>
      </c>
      <c r="E5590" s="167">
        <f>IF('Lineær programmering opg 4'!$M$5=0,"-",(-A5590+'Lineær programmering opg 4'!$M$5)/'Lineær programmering opg 4'!$K$5*-1)</f>
        <v>220.56599999998895</v>
      </c>
      <c r="F5590" s="167" t="str">
        <f>IF('Lineær programmering opg 4'!$E$6=0,"-",(-A5590+'Lineær programmering opg 4'!$M$6)/'Lineær programmering opg 4'!$K$6*-1)</f>
        <v>-</v>
      </c>
      <c r="G5590" s="167" t="str">
        <f>IF('Lineær programmering opg 4'!$D$7=0,"-",((-A5590+'Lineær programmering opg 4'!$M$7)/'Lineær programmering opg 4'!$K$7)*-1)</f>
        <v>-</v>
      </c>
      <c r="H5590" s="167" t="str">
        <f>IF('Lineær programmering opg 4'!$C$8=0,"-",((-A5590+'Lineær programmering opg 4'!$M$8)/'Lineær programmering opg 4'!$K$8)*-1)</f>
        <v>-</v>
      </c>
      <c r="I5590" s="167" t="str">
        <f>IF('Lineær programmering opg 4'!$D$8=0,"-",'Lineær programmering opg 4'!$G$8)</f>
        <v>-</v>
      </c>
      <c r="J5590" s="295">
        <f>A5590*'Lineær programmering opg 4'!$C$11+Datatabel!C5590*'Lineær programmering opg 4'!$D$11</f>
        <v>43676.099999999817</v>
      </c>
      <c r="K5590" s="9">
        <f t="shared" si="437"/>
        <v>0</v>
      </c>
      <c r="L5590" s="9">
        <f t="shared" si="438"/>
        <v>0</v>
      </c>
    </row>
    <row r="5591" spans="1:12" ht="15" x14ac:dyDescent="0.25">
      <c r="A5591" s="167">
        <f t="shared" si="436"/>
        <v>105.88800000001477</v>
      </c>
      <c r="B5591" s="325">
        <f t="shared" si="439"/>
        <v>0.44120000000006154</v>
      </c>
      <c r="C5591" s="167">
        <f t="shared" si="435"/>
        <v>220.58399999998895</v>
      </c>
      <c r="D5591" s="167">
        <f>IF('Lineær programmering opg 4'!$M$4=0,"-",(-A5591+'Lineær programmering opg 4'!$M$4)/'Lineær programmering opg 4'!$K$4*-1)</f>
        <v>268.22399999997049</v>
      </c>
      <c r="E5591" s="167">
        <f>IF('Lineær programmering opg 4'!$M$5=0,"-",(-A5591+'Lineær programmering opg 4'!$M$5)/'Lineær programmering opg 4'!$K$5*-1)</f>
        <v>220.58399999998895</v>
      </c>
      <c r="F5591" s="167" t="str">
        <f>IF('Lineær programmering opg 4'!$E$6=0,"-",(-A5591+'Lineær programmering opg 4'!$M$6)/'Lineær programmering opg 4'!$K$6*-1)</f>
        <v>-</v>
      </c>
      <c r="G5591" s="167" t="str">
        <f>IF('Lineær programmering opg 4'!$D$7=0,"-",((-A5591+'Lineær programmering opg 4'!$M$7)/'Lineær programmering opg 4'!$K$7)*-1)</f>
        <v>-</v>
      </c>
      <c r="H5591" s="167" t="str">
        <f>IF('Lineær programmering opg 4'!$C$8=0,"-",((-A5591+'Lineær programmering opg 4'!$M$8)/'Lineær programmering opg 4'!$K$8)*-1)</f>
        <v>-</v>
      </c>
      <c r="I5591" s="167" t="str">
        <f>IF('Lineær programmering opg 4'!$D$8=0,"-",'Lineær programmering opg 4'!$G$8)</f>
        <v>-</v>
      </c>
      <c r="J5591" s="295">
        <f>A5591*'Lineær programmering opg 4'!$C$11+Datatabel!C5591*'Lineær programmering opg 4'!$D$11</f>
        <v>43676.39999999982</v>
      </c>
      <c r="K5591" s="9">
        <f t="shared" si="437"/>
        <v>0</v>
      </c>
      <c r="L5591" s="9">
        <f t="shared" si="438"/>
        <v>0</v>
      </c>
    </row>
    <row r="5592" spans="1:12" ht="15" x14ac:dyDescent="0.25">
      <c r="A5592" s="167">
        <f t="shared" si="436"/>
        <v>105.86400000001477</v>
      </c>
      <c r="B5592" s="325">
        <f t="shared" si="439"/>
        <v>0.44110000000006155</v>
      </c>
      <c r="C5592" s="167">
        <f t="shared" si="435"/>
        <v>220.60199999998895</v>
      </c>
      <c r="D5592" s="167">
        <f>IF('Lineær programmering opg 4'!$M$4=0,"-",(-A5592+'Lineær programmering opg 4'!$M$4)/'Lineær programmering opg 4'!$K$4*-1)</f>
        <v>268.27199999997049</v>
      </c>
      <c r="E5592" s="167">
        <f>IF('Lineær programmering opg 4'!$M$5=0,"-",(-A5592+'Lineær programmering opg 4'!$M$5)/'Lineær programmering opg 4'!$K$5*-1)</f>
        <v>220.60199999998895</v>
      </c>
      <c r="F5592" s="167" t="str">
        <f>IF('Lineær programmering opg 4'!$E$6=0,"-",(-A5592+'Lineær programmering opg 4'!$M$6)/'Lineær programmering opg 4'!$K$6*-1)</f>
        <v>-</v>
      </c>
      <c r="G5592" s="167" t="str">
        <f>IF('Lineær programmering opg 4'!$D$7=0,"-",((-A5592+'Lineær programmering opg 4'!$M$7)/'Lineær programmering opg 4'!$K$7)*-1)</f>
        <v>-</v>
      </c>
      <c r="H5592" s="167" t="str">
        <f>IF('Lineær programmering opg 4'!$C$8=0,"-",((-A5592+'Lineær programmering opg 4'!$M$8)/'Lineær programmering opg 4'!$K$8)*-1)</f>
        <v>-</v>
      </c>
      <c r="I5592" s="167" t="str">
        <f>IF('Lineær programmering opg 4'!$D$8=0,"-",'Lineær programmering opg 4'!$G$8)</f>
        <v>-</v>
      </c>
      <c r="J5592" s="295">
        <f>A5592*'Lineær programmering opg 4'!$C$11+Datatabel!C5592*'Lineær programmering opg 4'!$D$11</f>
        <v>43676.699999999822</v>
      </c>
      <c r="K5592" s="9">
        <f t="shared" si="437"/>
        <v>0</v>
      </c>
      <c r="L5592" s="9">
        <f t="shared" si="438"/>
        <v>0</v>
      </c>
    </row>
    <row r="5593" spans="1:12" ht="15" x14ac:dyDescent="0.25">
      <c r="A5593" s="167">
        <f t="shared" si="436"/>
        <v>105.84000000001478</v>
      </c>
      <c r="B5593" s="325">
        <f t="shared" si="439"/>
        <v>0.44100000000006156</v>
      </c>
      <c r="C5593" s="167">
        <f t="shared" si="435"/>
        <v>220.61999999998889</v>
      </c>
      <c r="D5593" s="167">
        <f>IF('Lineær programmering opg 4'!$M$4=0,"-",(-A5593+'Lineær programmering opg 4'!$M$4)/'Lineær programmering opg 4'!$K$4*-1)</f>
        <v>268.31999999997043</v>
      </c>
      <c r="E5593" s="167">
        <f>IF('Lineær programmering opg 4'!$M$5=0,"-",(-A5593+'Lineær programmering opg 4'!$M$5)/'Lineær programmering opg 4'!$K$5*-1)</f>
        <v>220.61999999998889</v>
      </c>
      <c r="F5593" s="167" t="str">
        <f>IF('Lineær programmering opg 4'!$E$6=0,"-",(-A5593+'Lineær programmering opg 4'!$M$6)/'Lineær programmering opg 4'!$K$6*-1)</f>
        <v>-</v>
      </c>
      <c r="G5593" s="167" t="str">
        <f>IF('Lineær programmering opg 4'!$D$7=0,"-",((-A5593+'Lineær programmering opg 4'!$M$7)/'Lineær programmering opg 4'!$K$7)*-1)</f>
        <v>-</v>
      </c>
      <c r="H5593" s="167" t="str">
        <f>IF('Lineær programmering opg 4'!$C$8=0,"-",((-A5593+'Lineær programmering opg 4'!$M$8)/'Lineær programmering opg 4'!$K$8)*-1)</f>
        <v>-</v>
      </c>
      <c r="I5593" s="167" t="str">
        <f>IF('Lineær programmering opg 4'!$D$8=0,"-",'Lineær programmering opg 4'!$G$8)</f>
        <v>-</v>
      </c>
      <c r="J5593" s="295">
        <f>A5593*'Lineær programmering opg 4'!$C$11+Datatabel!C5593*'Lineær programmering opg 4'!$D$11</f>
        <v>43676.999999999811</v>
      </c>
      <c r="K5593" s="9">
        <f t="shared" si="437"/>
        <v>0</v>
      </c>
      <c r="L5593" s="9">
        <f t="shared" si="438"/>
        <v>0</v>
      </c>
    </row>
    <row r="5594" spans="1:12" ht="15" x14ac:dyDescent="0.25">
      <c r="A5594" s="167">
        <f t="shared" si="436"/>
        <v>105.81600000001478</v>
      </c>
      <c r="B5594" s="325">
        <f t="shared" si="439"/>
        <v>0.44090000000006158</v>
      </c>
      <c r="C5594" s="167">
        <f t="shared" si="435"/>
        <v>220.63799999998889</v>
      </c>
      <c r="D5594" s="167">
        <f>IF('Lineær programmering opg 4'!$M$4=0,"-",(-A5594+'Lineær programmering opg 4'!$M$4)/'Lineær programmering opg 4'!$K$4*-1)</f>
        <v>268.36799999997044</v>
      </c>
      <c r="E5594" s="167">
        <f>IF('Lineær programmering opg 4'!$M$5=0,"-",(-A5594+'Lineær programmering opg 4'!$M$5)/'Lineær programmering opg 4'!$K$5*-1)</f>
        <v>220.63799999998889</v>
      </c>
      <c r="F5594" s="167" t="str">
        <f>IF('Lineær programmering opg 4'!$E$6=0,"-",(-A5594+'Lineær programmering opg 4'!$M$6)/'Lineær programmering opg 4'!$K$6*-1)</f>
        <v>-</v>
      </c>
      <c r="G5594" s="167" t="str">
        <f>IF('Lineær programmering opg 4'!$D$7=0,"-",((-A5594+'Lineær programmering opg 4'!$M$7)/'Lineær programmering opg 4'!$K$7)*-1)</f>
        <v>-</v>
      </c>
      <c r="H5594" s="167" t="str">
        <f>IF('Lineær programmering opg 4'!$C$8=0,"-",((-A5594+'Lineær programmering opg 4'!$M$8)/'Lineær programmering opg 4'!$K$8)*-1)</f>
        <v>-</v>
      </c>
      <c r="I5594" s="167" t="str">
        <f>IF('Lineær programmering opg 4'!$D$8=0,"-",'Lineær programmering opg 4'!$G$8)</f>
        <v>-</v>
      </c>
      <c r="J5594" s="295">
        <f>A5594*'Lineær programmering opg 4'!$C$11+Datatabel!C5594*'Lineær programmering opg 4'!$D$11</f>
        <v>43677.299999999806</v>
      </c>
      <c r="K5594" s="9">
        <f t="shared" si="437"/>
        <v>0</v>
      </c>
      <c r="L5594" s="9">
        <f t="shared" si="438"/>
        <v>0</v>
      </c>
    </row>
    <row r="5595" spans="1:12" ht="15" x14ac:dyDescent="0.25">
      <c r="A5595" s="167">
        <f t="shared" si="436"/>
        <v>105.79200000001478</v>
      </c>
      <c r="B5595" s="325">
        <f t="shared" si="439"/>
        <v>0.44080000000006159</v>
      </c>
      <c r="C5595" s="167">
        <f t="shared" si="435"/>
        <v>220.65599999998889</v>
      </c>
      <c r="D5595" s="167">
        <f>IF('Lineær programmering opg 4'!$M$4=0,"-",(-A5595+'Lineær programmering opg 4'!$M$4)/'Lineær programmering opg 4'!$K$4*-1)</f>
        <v>268.41599999997044</v>
      </c>
      <c r="E5595" s="167">
        <f>IF('Lineær programmering opg 4'!$M$5=0,"-",(-A5595+'Lineær programmering opg 4'!$M$5)/'Lineær programmering opg 4'!$K$5*-1)</f>
        <v>220.65599999998889</v>
      </c>
      <c r="F5595" s="167" t="str">
        <f>IF('Lineær programmering opg 4'!$E$6=0,"-",(-A5595+'Lineær programmering opg 4'!$M$6)/'Lineær programmering opg 4'!$K$6*-1)</f>
        <v>-</v>
      </c>
      <c r="G5595" s="167" t="str">
        <f>IF('Lineær programmering opg 4'!$D$7=0,"-",((-A5595+'Lineær programmering opg 4'!$M$7)/'Lineær programmering opg 4'!$K$7)*-1)</f>
        <v>-</v>
      </c>
      <c r="H5595" s="167" t="str">
        <f>IF('Lineær programmering opg 4'!$C$8=0,"-",((-A5595+'Lineær programmering opg 4'!$M$8)/'Lineær programmering opg 4'!$K$8)*-1)</f>
        <v>-</v>
      </c>
      <c r="I5595" s="167" t="str">
        <f>IF('Lineær programmering opg 4'!$D$8=0,"-",'Lineær programmering opg 4'!$G$8)</f>
        <v>-</v>
      </c>
      <c r="J5595" s="295">
        <f>A5595*'Lineær programmering opg 4'!$C$11+Datatabel!C5595*'Lineær programmering opg 4'!$D$11</f>
        <v>43677.599999999817</v>
      </c>
      <c r="K5595" s="9">
        <f t="shared" si="437"/>
        <v>0</v>
      </c>
      <c r="L5595" s="9">
        <f t="shared" si="438"/>
        <v>0</v>
      </c>
    </row>
    <row r="5596" spans="1:12" ht="15" x14ac:dyDescent="0.25">
      <c r="A5596" s="167">
        <f t="shared" si="436"/>
        <v>105.76800000001478</v>
      </c>
      <c r="B5596" s="325">
        <f t="shared" si="439"/>
        <v>0.4407000000000616</v>
      </c>
      <c r="C5596" s="167">
        <f t="shared" si="435"/>
        <v>220.67399999998889</v>
      </c>
      <c r="D5596" s="167">
        <f>IF('Lineær programmering opg 4'!$M$4=0,"-",(-A5596+'Lineær programmering opg 4'!$M$4)/'Lineær programmering opg 4'!$K$4*-1)</f>
        <v>268.46399999997044</v>
      </c>
      <c r="E5596" s="167">
        <f>IF('Lineær programmering opg 4'!$M$5=0,"-",(-A5596+'Lineær programmering opg 4'!$M$5)/'Lineær programmering opg 4'!$K$5*-1)</f>
        <v>220.67399999998889</v>
      </c>
      <c r="F5596" s="167" t="str">
        <f>IF('Lineær programmering opg 4'!$E$6=0,"-",(-A5596+'Lineær programmering opg 4'!$M$6)/'Lineær programmering opg 4'!$K$6*-1)</f>
        <v>-</v>
      </c>
      <c r="G5596" s="167" t="str">
        <f>IF('Lineær programmering opg 4'!$D$7=0,"-",((-A5596+'Lineær programmering opg 4'!$M$7)/'Lineær programmering opg 4'!$K$7)*-1)</f>
        <v>-</v>
      </c>
      <c r="H5596" s="167" t="str">
        <f>IF('Lineær programmering opg 4'!$C$8=0,"-",((-A5596+'Lineær programmering opg 4'!$M$8)/'Lineær programmering opg 4'!$K$8)*-1)</f>
        <v>-</v>
      </c>
      <c r="I5596" s="167" t="str">
        <f>IF('Lineær programmering opg 4'!$D$8=0,"-",'Lineær programmering opg 4'!$G$8)</f>
        <v>-</v>
      </c>
      <c r="J5596" s="295">
        <f>A5596*'Lineær programmering opg 4'!$C$11+Datatabel!C5596*'Lineær programmering opg 4'!$D$11</f>
        <v>43677.899999999812</v>
      </c>
      <c r="K5596" s="9">
        <f t="shared" si="437"/>
        <v>0</v>
      </c>
      <c r="L5596" s="9">
        <f t="shared" si="438"/>
        <v>0</v>
      </c>
    </row>
    <row r="5597" spans="1:12" ht="15" x14ac:dyDescent="0.25">
      <c r="A5597" s="167">
        <f t="shared" si="436"/>
        <v>105.74400000001478</v>
      </c>
      <c r="B5597" s="325">
        <f t="shared" si="439"/>
        <v>0.44060000000006161</v>
      </c>
      <c r="C5597" s="167">
        <f t="shared" si="435"/>
        <v>220.69199999998889</v>
      </c>
      <c r="D5597" s="167">
        <f>IF('Lineær programmering opg 4'!$M$4=0,"-",(-A5597+'Lineær programmering opg 4'!$M$4)/'Lineær programmering opg 4'!$K$4*-1)</f>
        <v>268.51199999997044</v>
      </c>
      <c r="E5597" s="167">
        <f>IF('Lineær programmering opg 4'!$M$5=0,"-",(-A5597+'Lineær programmering opg 4'!$M$5)/'Lineær programmering opg 4'!$K$5*-1)</f>
        <v>220.69199999998889</v>
      </c>
      <c r="F5597" s="167" t="str">
        <f>IF('Lineær programmering opg 4'!$E$6=0,"-",(-A5597+'Lineær programmering opg 4'!$M$6)/'Lineær programmering opg 4'!$K$6*-1)</f>
        <v>-</v>
      </c>
      <c r="G5597" s="167" t="str">
        <f>IF('Lineær programmering opg 4'!$D$7=0,"-",((-A5597+'Lineær programmering opg 4'!$M$7)/'Lineær programmering opg 4'!$K$7)*-1)</f>
        <v>-</v>
      </c>
      <c r="H5597" s="167" t="str">
        <f>IF('Lineær programmering opg 4'!$C$8=0,"-",((-A5597+'Lineær programmering opg 4'!$M$8)/'Lineær programmering opg 4'!$K$8)*-1)</f>
        <v>-</v>
      </c>
      <c r="I5597" s="167" t="str">
        <f>IF('Lineær programmering opg 4'!$D$8=0,"-",'Lineær programmering opg 4'!$G$8)</f>
        <v>-</v>
      </c>
      <c r="J5597" s="295">
        <f>A5597*'Lineær programmering opg 4'!$C$11+Datatabel!C5597*'Lineær programmering opg 4'!$D$11</f>
        <v>43678.199999999815</v>
      </c>
      <c r="K5597" s="9">
        <f t="shared" si="437"/>
        <v>0</v>
      </c>
      <c r="L5597" s="9">
        <f t="shared" si="438"/>
        <v>0</v>
      </c>
    </row>
    <row r="5598" spans="1:12" ht="15" x14ac:dyDescent="0.25">
      <c r="A5598" s="167">
        <f t="shared" si="436"/>
        <v>105.72000000001479</v>
      </c>
      <c r="B5598" s="325">
        <f t="shared" si="439"/>
        <v>0.44050000000006162</v>
      </c>
      <c r="C5598" s="167">
        <f t="shared" si="435"/>
        <v>220.7099999999889</v>
      </c>
      <c r="D5598" s="167">
        <f>IF('Lineær programmering opg 4'!$M$4=0,"-",(-A5598+'Lineær programmering opg 4'!$M$4)/'Lineær programmering opg 4'!$K$4*-1)</f>
        <v>268.55999999997039</v>
      </c>
      <c r="E5598" s="167">
        <f>IF('Lineær programmering opg 4'!$M$5=0,"-",(-A5598+'Lineær programmering opg 4'!$M$5)/'Lineær programmering opg 4'!$K$5*-1)</f>
        <v>220.7099999999889</v>
      </c>
      <c r="F5598" s="167" t="str">
        <f>IF('Lineær programmering opg 4'!$E$6=0,"-",(-A5598+'Lineær programmering opg 4'!$M$6)/'Lineær programmering opg 4'!$K$6*-1)</f>
        <v>-</v>
      </c>
      <c r="G5598" s="167" t="str">
        <f>IF('Lineær programmering opg 4'!$D$7=0,"-",((-A5598+'Lineær programmering opg 4'!$M$7)/'Lineær programmering opg 4'!$K$7)*-1)</f>
        <v>-</v>
      </c>
      <c r="H5598" s="167" t="str">
        <f>IF('Lineær programmering opg 4'!$C$8=0,"-",((-A5598+'Lineær programmering opg 4'!$M$8)/'Lineær programmering opg 4'!$K$8)*-1)</f>
        <v>-</v>
      </c>
      <c r="I5598" s="167" t="str">
        <f>IF('Lineær programmering opg 4'!$D$8=0,"-",'Lineær programmering opg 4'!$G$8)</f>
        <v>-</v>
      </c>
      <c r="J5598" s="295">
        <f>A5598*'Lineær programmering opg 4'!$C$11+Datatabel!C5598*'Lineær programmering opg 4'!$D$11</f>
        <v>43678.499999999811</v>
      </c>
      <c r="K5598" s="9">
        <f t="shared" si="437"/>
        <v>0</v>
      </c>
      <c r="L5598" s="9">
        <f t="shared" si="438"/>
        <v>0</v>
      </c>
    </row>
    <row r="5599" spans="1:12" ht="15" x14ac:dyDescent="0.25">
      <c r="A5599" s="167">
        <f t="shared" si="436"/>
        <v>105.69600000001479</v>
      </c>
      <c r="B5599" s="325">
        <f t="shared" si="439"/>
        <v>0.44040000000006163</v>
      </c>
      <c r="C5599" s="167">
        <f t="shared" si="435"/>
        <v>220.7279999999889</v>
      </c>
      <c r="D5599" s="167">
        <f>IF('Lineær programmering opg 4'!$M$4=0,"-",(-A5599+'Lineær programmering opg 4'!$M$4)/'Lineær programmering opg 4'!$K$4*-1)</f>
        <v>268.60799999997039</v>
      </c>
      <c r="E5599" s="167">
        <f>IF('Lineær programmering opg 4'!$M$5=0,"-",(-A5599+'Lineær programmering opg 4'!$M$5)/'Lineær programmering opg 4'!$K$5*-1)</f>
        <v>220.7279999999889</v>
      </c>
      <c r="F5599" s="167" t="str">
        <f>IF('Lineær programmering opg 4'!$E$6=0,"-",(-A5599+'Lineær programmering opg 4'!$M$6)/'Lineær programmering opg 4'!$K$6*-1)</f>
        <v>-</v>
      </c>
      <c r="G5599" s="167" t="str">
        <f>IF('Lineær programmering opg 4'!$D$7=0,"-",((-A5599+'Lineær programmering opg 4'!$M$7)/'Lineær programmering opg 4'!$K$7)*-1)</f>
        <v>-</v>
      </c>
      <c r="H5599" s="167" t="str">
        <f>IF('Lineær programmering opg 4'!$C$8=0,"-",((-A5599+'Lineær programmering opg 4'!$M$8)/'Lineær programmering opg 4'!$K$8)*-1)</f>
        <v>-</v>
      </c>
      <c r="I5599" s="167" t="str">
        <f>IF('Lineær programmering opg 4'!$D$8=0,"-",'Lineær programmering opg 4'!$G$8)</f>
        <v>-</v>
      </c>
      <c r="J5599" s="295">
        <f>A5599*'Lineær programmering opg 4'!$C$11+Datatabel!C5599*'Lineær programmering opg 4'!$D$11</f>
        <v>43678.799999999814</v>
      </c>
      <c r="K5599" s="9">
        <f t="shared" si="437"/>
        <v>0</v>
      </c>
      <c r="L5599" s="9">
        <f t="shared" si="438"/>
        <v>0</v>
      </c>
    </row>
    <row r="5600" spans="1:12" ht="15" x14ac:dyDescent="0.25">
      <c r="A5600" s="167">
        <f t="shared" si="436"/>
        <v>105.67200000001479</v>
      </c>
      <c r="B5600" s="325">
        <f t="shared" si="439"/>
        <v>0.44030000000006164</v>
      </c>
      <c r="C5600" s="167">
        <f t="shared" si="435"/>
        <v>220.7459999999889</v>
      </c>
      <c r="D5600" s="167">
        <f>IF('Lineær programmering opg 4'!$M$4=0,"-",(-A5600+'Lineær programmering opg 4'!$M$4)/'Lineær programmering opg 4'!$K$4*-1)</f>
        <v>268.65599999997039</v>
      </c>
      <c r="E5600" s="167">
        <f>IF('Lineær programmering opg 4'!$M$5=0,"-",(-A5600+'Lineær programmering opg 4'!$M$5)/'Lineær programmering opg 4'!$K$5*-1)</f>
        <v>220.7459999999889</v>
      </c>
      <c r="F5600" s="167" t="str">
        <f>IF('Lineær programmering opg 4'!$E$6=0,"-",(-A5600+'Lineær programmering opg 4'!$M$6)/'Lineær programmering opg 4'!$K$6*-1)</f>
        <v>-</v>
      </c>
      <c r="G5600" s="167" t="str">
        <f>IF('Lineær programmering opg 4'!$D$7=0,"-",((-A5600+'Lineær programmering opg 4'!$M$7)/'Lineær programmering opg 4'!$K$7)*-1)</f>
        <v>-</v>
      </c>
      <c r="H5600" s="167" t="str">
        <f>IF('Lineær programmering opg 4'!$C$8=0,"-",((-A5600+'Lineær programmering opg 4'!$M$8)/'Lineær programmering opg 4'!$K$8)*-1)</f>
        <v>-</v>
      </c>
      <c r="I5600" s="167" t="str">
        <f>IF('Lineær programmering opg 4'!$D$8=0,"-",'Lineær programmering opg 4'!$G$8)</f>
        <v>-</v>
      </c>
      <c r="J5600" s="295">
        <f>A5600*'Lineær programmering opg 4'!$C$11+Datatabel!C5600*'Lineær programmering opg 4'!$D$11</f>
        <v>43679.099999999817</v>
      </c>
      <c r="K5600" s="9">
        <f t="shared" si="437"/>
        <v>0</v>
      </c>
      <c r="L5600" s="9">
        <f t="shared" si="438"/>
        <v>0</v>
      </c>
    </row>
    <row r="5601" spans="1:12" ht="15" x14ac:dyDescent="0.25">
      <c r="A5601" s="167">
        <f t="shared" si="436"/>
        <v>105.6480000000148</v>
      </c>
      <c r="B5601" s="325">
        <f t="shared" si="439"/>
        <v>0.44020000000006165</v>
      </c>
      <c r="C5601" s="167">
        <f t="shared" si="435"/>
        <v>220.7639999999889</v>
      </c>
      <c r="D5601" s="167">
        <f>IF('Lineær programmering opg 4'!$M$4=0,"-",(-A5601+'Lineær programmering opg 4'!$M$4)/'Lineær programmering opg 4'!$K$4*-1)</f>
        <v>268.70399999997039</v>
      </c>
      <c r="E5601" s="167">
        <f>IF('Lineær programmering opg 4'!$M$5=0,"-",(-A5601+'Lineær programmering opg 4'!$M$5)/'Lineær programmering opg 4'!$K$5*-1)</f>
        <v>220.7639999999889</v>
      </c>
      <c r="F5601" s="167" t="str">
        <f>IF('Lineær programmering opg 4'!$E$6=0,"-",(-A5601+'Lineær programmering opg 4'!$M$6)/'Lineær programmering opg 4'!$K$6*-1)</f>
        <v>-</v>
      </c>
      <c r="G5601" s="167" t="str">
        <f>IF('Lineær programmering opg 4'!$D$7=0,"-",((-A5601+'Lineær programmering opg 4'!$M$7)/'Lineær programmering opg 4'!$K$7)*-1)</f>
        <v>-</v>
      </c>
      <c r="H5601" s="167" t="str">
        <f>IF('Lineær programmering opg 4'!$C$8=0,"-",((-A5601+'Lineær programmering opg 4'!$M$8)/'Lineær programmering opg 4'!$K$8)*-1)</f>
        <v>-</v>
      </c>
      <c r="I5601" s="167" t="str">
        <f>IF('Lineær programmering opg 4'!$D$8=0,"-",'Lineær programmering opg 4'!$G$8)</f>
        <v>-</v>
      </c>
      <c r="J5601" s="295">
        <f>A5601*'Lineær programmering opg 4'!$C$11+Datatabel!C5601*'Lineær programmering opg 4'!$D$11</f>
        <v>43679.399999999812</v>
      </c>
      <c r="K5601" s="9">
        <f t="shared" si="437"/>
        <v>0</v>
      </c>
      <c r="L5601" s="9">
        <f t="shared" si="438"/>
        <v>0</v>
      </c>
    </row>
    <row r="5602" spans="1:12" ht="15" x14ac:dyDescent="0.25">
      <c r="A5602" s="167">
        <f t="shared" si="436"/>
        <v>105.6240000000148</v>
      </c>
      <c r="B5602" s="325">
        <f t="shared" si="439"/>
        <v>0.44010000000006166</v>
      </c>
      <c r="C5602" s="167">
        <f t="shared" si="435"/>
        <v>220.7819999999889</v>
      </c>
      <c r="D5602" s="167">
        <f>IF('Lineær programmering opg 4'!$M$4=0,"-",(-A5602+'Lineær programmering opg 4'!$M$4)/'Lineær programmering opg 4'!$K$4*-1)</f>
        <v>268.75199999997039</v>
      </c>
      <c r="E5602" s="167">
        <f>IF('Lineær programmering opg 4'!$M$5=0,"-",(-A5602+'Lineær programmering opg 4'!$M$5)/'Lineær programmering opg 4'!$K$5*-1)</f>
        <v>220.7819999999889</v>
      </c>
      <c r="F5602" s="167" t="str">
        <f>IF('Lineær programmering opg 4'!$E$6=0,"-",(-A5602+'Lineær programmering opg 4'!$M$6)/'Lineær programmering opg 4'!$K$6*-1)</f>
        <v>-</v>
      </c>
      <c r="G5602" s="167" t="str">
        <f>IF('Lineær programmering opg 4'!$D$7=0,"-",((-A5602+'Lineær programmering opg 4'!$M$7)/'Lineær programmering opg 4'!$K$7)*-1)</f>
        <v>-</v>
      </c>
      <c r="H5602" s="167" t="str">
        <f>IF('Lineær programmering opg 4'!$C$8=0,"-",((-A5602+'Lineær programmering opg 4'!$M$8)/'Lineær programmering opg 4'!$K$8)*-1)</f>
        <v>-</v>
      </c>
      <c r="I5602" s="167" t="str">
        <f>IF('Lineær programmering opg 4'!$D$8=0,"-",'Lineær programmering opg 4'!$G$8)</f>
        <v>-</v>
      </c>
      <c r="J5602" s="295">
        <f>A5602*'Lineær programmering opg 4'!$C$11+Datatabel!C5602*'Lineær programmering opg 4'!$D$11</f>
        <v>43679.699999999815</v>
      </c>
      <c r="K5602" s="9">
        <f t="shared" si="437"/>
        <v>0</v>
      </c>
      <c r="L5602" s="9">
        <f t="shared" si="438"/>
        <v>0</v>
      </c>
    </row>
    <row r="5603" spans="1:12" ht="15" x14ac:dyDescent="0.25">
      <c r="A5603" s="167">
        <f t="shared" si="436"/>
        <v>105.6000000000148</v>
      </c>
      <c r="B5603" s="325">
        <f t="shared" si="439"/>
        <v>0.44000000000006168</v>
      </c>
      <c r="C5603" s="167">
        <f t="shared" si="435"/>
        <v>220.7999999999889</v>
      </c>
      <c r="D5603" s="167">
        <f>IF('Lineær programmering opg 4'!$M$4=0,"-",(-A5603+'Lineær programmering opg 4'!$M$4)/'Lineær programmering opg 4'!$K$4*-1)</f>
        <v>268.7999999999704</v>
      </c>
      <c r="E5603" s="167">
        <f>IF('Lineær programmering opg 4'!$M$5=0,"-",(-A5603+'Lineær programmering opg 4'!$M$5)/'Lineær programmering opg 4'!$K$5*-1)</f>
        <v>220.7999999999889</v>
      </c>
      <c r="F5603" s="167" t="str">
        <f>IF('Lineær programmering opg 4'!$E$6=0,"-",(-A5603+'Lineær programmering opg 4'!$M$6)/'Lineær programmering opg 4'!$K$6*-1)</f>
        <v>-</v>
      </c>
      <c r="G5603" s="167" t="str">
        <f>IF('Lineær programmering opg 4'!$D$7=0,"-",((-A5603+'Lineær programmering opg 4'!$M$7)/'Lineær programmering opg 4'!$K$7)*-1)</f>
        <v>-</v>
      </c>
      <c r="H5603" s="167" t="str">
        <f>IF('Lineær programmering opg 4'!$C$8=0,"-",((-A5603+'Lineær programmering opg 4'!$M$8)/'Lineær programmering opg 4'!$K$8)*-1)</f>
        <v>-</v>
      </c>
      <c r="I5603" s="167" t="str">
        <f>IF('Lineær programmering opg 4'!$D$8=0,"-",'Lineær programmering opg 4'!$G$8)</f>
        <v>-</v>
      </c>
      <c r="J5603" s="295">
        <f>A5603*'Lineær programmering opg 4'!$C$11+Datatabel!C5603*'Lineær programmering opg 4'!$D$11</f>
        <v>43679.999999999811</v>
      </c>
      <c r="K5603" s="9">
        <f t="shared" si="437"/>
        <v>0</v>
      </c>
      <c r="L5603" s="9">
        <f t="shared" si="438"/>
        <v>0</v>
      </c>
    </row>
    <row r="5604" spans="1:12" ht="15" x14ac:dyDescent="0.25">
      <c r="A5604" s="167">
        <f t="shared" si="436"/>
        <v>105.5760000000148</v>
      </c>
      <c r="B5604" s="325">
        <f t="shared" si="439"/>
        <v>0.43990000000006169</v>
      </c>
      <c r="C5604" s="167">
        <f t="shared" si="435"/>
        <v>220.8179999999889</v>
      </c>
      <c r="D5604" s="167">
        <f>IF('Lineær programmering opg 4'!$M$4=0,"-",(-A5604+'Lineær programmering opg 4'!$M$4)/'Lineær programmering opg 4'!$K$4*-1)</f>
        <v>268.8479999999704</v>
      </c>
      <c r="E5604" s="167">
        <f>IF('Lineær programmering opg 4'!$M$5=0,"-",(-A5604+'Lineær programmering opg 4'!$M$5)/'Lineær programmering opg 4'!$K$5*-1)</f>
        <v>220.8179999999889</v>
      </c>
      <c r="F5604" s="167" t="str">
        <f>IF('Lineær programmering opg 4'!$E$6=0,"-",(-A5604+'Lineær programmering opg 4'!$M$6)/'Lineær programmering opg 4'!$K$6*-1)</f>
        <v>-</v>
      </c>
      <c r="G5604" s="167" t="str">
        <f>IF('Lineær programmering opg 4'!$D$7=0,"-",((-A5604+'Lineær programmering opg 4'!$M$7)/'Lineær programmering opg 4'!$K$7)*-1)</f>
        <v>-</v>
      </c>
      <c r="H5604" s="167" t="str">
        <f>IF('Lineær programmering opg 4'!$C$8=0,"-",((-A5604+'Lineær programmering opg 4'!$M$8)/'Lineær programmering opg 4'!$K$8)*-1)</f>
        <v>-</v>
      </c>
      <c r="I5604" s="167" t="str">
        <f>IF('Lineær programmering opg 4'!$D$8=0,"-",'Lineær programmering opg 4'!$G$8)</f>
        <v>-</v>
      </c>
      <c r="J5604" s="295">
        <f>A5604*'Lineær programmering opg 4'!$C$11+Datatabel!C5604*'Lineær programmering opg 4'!$D$11</f>
        <v>43680.299999999814</v>
      </c>
      <c r="K5604" s="9">
        <f t="shared" si="437"/>
        <v>0</v>
      </c>
      <c r="L5604" s="9">
        <f t="shared" si="438"/>
        <v>0</v>
      </c>
    </row>
    <row r="5605" spans="1:12" ht="15" x14ac:dyDescent="0.25">
      <c r="A5605" s="167">
        <f t="shared" si="436"/>
        <v>105.5520000000148</v>
      </c>
      <c r="B5605" s="325">
        <f t="shared" si="439"/>
        <v>0.4398000000000617</v>
      </c>
      <c r="C5605" s="167">
        <f t="shared" si="435"/>
        <v>220.8359999999889</v>
      </c>
      <c r="D5605" s="167">
        <f>IF('Lineær programmering opg 4'!$M$4=0,"-",(-A5605+'Lineær programmering opg 4'!$M$4)/'Lineær programmering opg 4'!$K$4*-1)</f>
        <v>268.8959999999704</v>
      </c>
      <c r="E5605" s="167">
        <f>IF('Lineær programmering opg 4'!$M$5=0,"-",(-A5605+'Lineær programmering opg 4'!$M$5)/'Lineær programmering opg 4'!$K$5*-1)</f>
        <v>220.8359999999889</v>
      </c>
      <c r="F5605" s="167" t="str">
        <f>IF('Lineær programmering opg 4'!$E$6=0,"-",(-A5605+'Lineær programmering opg 4'!$M$6)/'Lineær programmering opg 4'!$K$6*-1)</f>
        <v>-</v>
      </c>
      <c r="G5605" s="167" t="str">
        <f>IF('Lineær programmering opg 4'!$D$7=0,"-",((-A5605+'Lineær programmering opg 4'!$M$7)/'Lineær programmering opg 4'!$K$7)*-1)</f>
        <v>-</v>
      </c>
      <c r="H5605" s="167" t="str">
        <f>IF('Lineær programmering opg 4'!$C$8=0,"-",((-A5605+'Lineær programmering opg 4'!$M$8)/'Lineær programmering opg 4'!$K$8)*-1)</f>
        <v>-</v>
      </c>
      <c r="I5605" s="167" t="str">
        <f>IF('Lineær programmering opg 4'!$D$8=0,"-",'Lineær programmering opg 4'!$G$8)</f>
        <v>-</v>
      </c>
      <c r="J5605" s="295">
        <f>A5605*'Lineær programmering opg 4'!$C$11+Datatabel!C5605*'Lineær programmering opg 4'!$D$11</f>
        <v>43680.599999999817</v>
      </c>
      <c r="K5605" s="9">
        <f t="shared" si="437"/>
        <v>0</v>
      </c>
      <c r="L5605" s="9">
        <f t="shared" si="438"/>
        <v>0</v>
      </c>
    </row>
    <row r="5606" spans="1:12" ht="15" x14ac:dyDescent="0.25">
      <c r="A5606" s="167">
        <f t="shared" si="436"/>
        <v>105.52800000001481</v>
      </c>
      <c r="B5606" s="325">
        <f t="shared" si="439"/>
        <v>0.43970000000006171</v>
      </c>
      <c r="C5606" s="167">
        <f t="shared" si="435"/>
        <v>220.8539999999889</v>
      </c>
      <c r="D5606" s="167">
        <f>IF('Lineær programmering opg 4'!$M$4=0,"-",(-A5606+'Lineær programmering opg 4'!$M$4)/'Lineær programmering opg 4'!$K$4*-1)</f>
        <v>268.9439999999704</v>
      </c>
      <c r="E5606" s="167">
        <f>IF('Lineær programmering opg 4'!$M$5=0,"-",(-A5606+'Lineær programmering opg 4'!$M$5)/'Lineær programmering opg 4'!$K$5*-1)</f>
        <v>220.8539999999889</v>
      </c>
      <c r="F5606" s="167" t="str">
        <f>IF('Lineær programmering opg 4'!$E$6=0,"-",(-A5606+'Lineær programmering opg 4'!$M$6)/'Lineær programmering opg 4'!$K$6*-1)</f>
        <v>-</v>
      </c>
      <c r="G5606" s="167" t="str">
        <f>IF('Lineær programmering opg 4'!$D$7=0,"-",((-A5606+'Lineær programmering opg 4'!$M$7)/'Lineær programmering opg 4'!$K$7)*-1)</f>
        <v>-</v>
      </c>
      <c r="H5606" s="167" t="str">
        <f>IF('Lineær programmering opg 4'!$C$8=0,"-",((-A5606+'Lineær programmering opg 4'!$M$8)/'Lineær programmering opg 4'!$K$8)*-1)</f>
        <v>-</v>
      </c>
      <c r="I5606" s="167" t="str">
        <f>IF('Lineær programmering opg 4'!$D$8=0,"-",'Lineær programmering opg 4'!$G$8)</f>
        <v>-</v>
      </c>
      <c r="J5606" s="295">
        <f>A5606*'Lineær programmering opg 4'!$C$11+Datatabel!C5606*'Lineær programmering opg 4'!$D$11</f>
        <v>43680.899999999812</v>
      </c>
      <c r="K5606" s="9">
        <f t="shared" si="437"/>
        <v>0</v>
      </c>
      <c r="L5606" s="9">
        <f t="shared" si="438"/>
        <v>0</v>
      </c>
    </row>
    <row r="5607" spans="1:12" ht="15" x14ac:dyDescent="0.25">
      <c r="A5607" s="167">
        <f t="shared" si="436"/>
        <v>105.50400000001481</v>
      </c>
      <c r="B5607" s="325">
        <f t="shared" si="439"/>
        <v>0.43960000000006172</v>
      </c>
      <c r="C5607" s="167">
        <f t="shared" si="435"/>
        <v>220.8719999999889</v>
      </c>
      <c r="D5607" s="167">
        <f>IF('Lineær programmering opg 4'!$M$4=0,"-",(-A5607+'Lineær programmering opg 4'!$M$4)/'Lineær programmering opg 4'!$K$4*-1)</f>
        <v>268.9919999999704</v>
      </c>
      <c r="E5607" s="167">
        <f>IF('Lineær programmering opg 4'!$M$5=0,"-",(-A5607+'Lineær programmering opg 4'!$M$5)/'Lineær programmering opg 4'!$K$5*-1)</f>
        <v>220.8719999999889</v>
      </c>
      <c r="F5607" s="167" t="str">
        <f>IF('Lineær programmering opg 4'!$E$6=0,"-",(-A5607+'Lineær programmering opg 4'!$M$6)/'Lineær programmering opg 4'!$K$6*-1)</f>
        <v>-</v>
      </c>
      <c r="G5607" s="167" t="str">
        <f>IF('Lineær programmering opg 4'!$D$7=0,"-",((-A5607+'Lineær programmering opg 4'!$M$7)/'Lineær programmering opg 4'!$K$7)*-1)</f>
        <v>-</v>
      </c>
      <c r="H5607" s="167" t="str">
        <f>IF('Lineær programmering opg 4'!$C$8=0,"-",((-A5607+'Lineær programmering opg 4'!$M$8)/'Lineær programmering opg 4'!$K$8)*-1)</f>
        <v>-</v>
      </c>
      <c r="I5607" s="167" t="str">
        <f>IF('Lineær programmering opg 4'!$D$8=0,"-",'Lineær programmering opg 4'!$G$8)</f>
        <v>-</v>
      </c>
      <c r="J5607" s="295">
        <f>A5607*'Lineær programmering opg 4'!$C$11+Datatabel!C5607*'Lineær programmering opg 4'!$D$11</f>
        <v>43681.199999999822</v>
      </c>
      <c r="K5607" s="9">
        <f t="shared" si="437"/>
        <v>0</v>
      </c>
      <c r="L5607" s="9">
        <f t="shared" si="438"/>
        <v>0</v>
      </c>
    </row>
    <row r="5608" spans="1:12" ht="15" x14ac:dyDescent="0.25">
      <c r="A5608" s="167">
        <f t="shared" si="436"/>
        <v>105.48000000001481</v>
      </c>
      <c r="B5608" s="325">
        <f t="shared" si="439"/>
        <v>0.43950000000006173</v>
      </c>
      <c r="C5608" s="167">
        <f t="shared" si="435"/>
        <v>220.8899999999889</v>
      </c>
      <c r="D5608" s="167">
        <f>IF('Lineær programmering opg 4'!$M$4=0,"-",(-A5608+'Lineær programmering opg 4'!$M$4)/'Lineær programmering opg 4'!$K$4*-1)</f>
        <v>269.03999999997041</v>
      </c>
      <c r="E5608" s="167">
        <f>IF('Lineær programmering opg 4'!$M$5=0,"-",(-A5608+'Lineær programmering opg 4'!$M$5)/'Lineær programmering opg 4'!$K$5*-1)</f>
        <v>220.8899999999889</v>
      </c>
      <c r="F5608" s="167" t="str">
        <f>IF('Lineær programmering opg 4'!$E$6=0,"-",(-A5608+'Lineær programmering opg 4'!$M$6)/'Lineær programmering opg 4'!$K$6*-1)</f>
        <v>-</v>
      </c>
      <c r="G5608" s="167" t="str">
        <f>IF('Lineær programmering opg 4'!$D$7=0,"-",((-A5608+'Lineær programmering opg 4'!$M$7)/'Lineær programmering opg 4'!$K$7)*-1)</f>
        <v>-</v>
      </c>
      <c r="H5608" s="167" t="str">
        <f>IF('Lineær programmering opg 4'!$C$8=0,"-",((-A5608+'Lineær programmering opg 4'!$M$8)/'Lineær programmering opg 4'!$K$8)*-1)</f>
        <v>-</v>
      </c>
      <c r="I5608" s="167" t="str">
        <f>IF('Lineær programmering opg 4'!$D$8=0,"-",'Lineær programmering opg 4'!$G$8)</f>
        <v>-</v>
      </c>
      <c r="J5608" s="295">
        <f>A5608*'Lineær programmering opg 4'!$C$11+Datatabel!C5608*'Lineær programmering opg 4'!$D$11</f>
        <v>43681.499999999811</v>
      </c>
      <c r="K5608" s="9">
        <f t="shared" si="437"/>
        <v>0</v>
      </c>
      <c r="L5608" s="9">
        <f t="shared" si="438"/>
        <v>0</v>
      </c>
    </row>
    <row r="5609" spans="1:12" ht="15" x14ac:dyDescent="0.25">
      <c r="A5609" s="167">
        <f t="shared" si="436"/>
        <v>105.45600000001482</v>
      </c>
      <c r="B5609" s="325">
        <f t="shared" si="439"/>
        <v>0.43940000000006174</v>
      </c>
      <c r="C5609" s="167">
        <f t="shared" si="435"/>
        <v>220.9079999999889</v>
      </c>
      <c r="D5609" s="167">
        <f>IF('Lineær programmering opg 4'!$M$4=0,"-",(-A5609+'Lineær programmering opg 4'!$M$4)/'Lineær programmering opg 4'!$K$4*-1)</f>
        <v>269.08799999997035</v>
      </c>
      <c r="E5609" s="167">
        <f>IF('Lineær programmering opg 4'!$M$5=0,"-",(-A5609+'Lineær programmering opg 4'!$M$5)/'Lineær programmering opg 4'!$K$5*-1)</f>
        <v>220.9079999999889</v>
      </c>
      <c r="F5609" s="167" t="str">
        <f>IF('Lineær programmering opg 4'!$E$6=0,"-",(-A5609+'Lineær programmering opg 4'!$M$6)/'Lineær programmering opg 4'!$K$6*-1)</f>
        <v>-</v>
      </c>
      <c r="G5609" s="167" t="str">
        <f>IF('Lineær programmering opg 4'!$D$7=0,"-",((-A5609+'Lineær programmering opg 4'!$M$7)/'Lineær programmering opg 4'!$K$7)*-1)</f>
        <v>-</v>
      </c>
      <c r="H5609" s="167" t="str">
        <f>IF('Lineær programmering opg 4'!$C$8=0,"-",((-A5609+'Lineær programmering opg 4'!$M$8)/'Lineær programmering opg 4'!$K$8)*-1)</f>
        <v>-</v>
      </c>
      <c r="I5609" s="167" t="str">
        <f>IF('Lineær programmering opg 4'!$D$8=0,"-",'Lineær programmering opg 4'!$G$8)</f>
        <v>-</v>
      </c>
      <c r="J5609" s="295">
        <f>A5609*'Lineær programmering opg 4'!$C$11+Datatabel!C5609*'Lineær programmering opg 4'!$D$11</f>
        <v>43681.799999999821</v>
      </c>
      <c r="K5609" s="9">
        <f t="shared" si="437"/>
        <v>0</v>
      </c>
      <c r="L5609" s="9">
        <f t="shared" si="438"/>
        <v>0</v>
      </c>
    </row>
    <row r="5610" spans="1:12" ht="15" x14ac:dyDescent="0.25">
      <c r="A5610" s="167">
        <f t="shared" si="436"/>
        <v>105.43200000001482</v>
      </c>
      <c r="B5610" s="325">
        <f t="shared" si="439"/>
        <v>0.43930000000006175</v>
      </c>
      <c r="C5610" s="167">
        <f t="shared" si="435"/>
        <v>220.9259999999889</v>
      </c>
      <c r="D5610" s="167">
        <f>IF('Lineær programmering opg 4'!$M$4=0,"-",(-A5610+'Lineær programmering opg 4'!$M$4)/'Lineær programmering opg 4'!$K$4*-1)</f>
        <v>269.13599999997035</v>
      </c>
      <c r="E5610" s="167">
        <f>IF('Lineær programmering opg 4'!$M$5=0,"-",(-A5610+'Lineær programmering opg 4'!$M$5)/'Lineær programmering opg 4'!$K$5*-1)</f>
        <v>220.9259999999889</v>
      </c>
      <c r="F5610" s="167" t="str">
        <f>IF('Lineær programmering opg 4'!$E$6=0,"-",(-A5610+'Lineær programmering opg 4'!$M$6)/'Lineær programmering opg 4'!$K$6*-1)</f>
        <v>-</v>
      </c>
      <c r="G5610" s="167" t="str">
        <f>IF('Lineær programmering opg 4'!$D$7=0,"-",((-A5610+'Lineær programmering opg 4'!$M$7)/'Lineær programmering opg 4'!$K$7)*-1)</f>
        <v>-</v>
      </c>
      <c r="H5610" s="167" t="str">
        <f>IF('Lineær programmering opg 4'!$C$8=0,"-",((-A5610+'Lineær programmering opg 4'!$M$8)/'Lineær programmering opg 4'!$K$8)*-1)</f>
        <v>-</v>
      </c>
      <c r="I5610" s="167" t="str">
        <f>IF('Lineær programmering opg 4'!$D$8=0,"-",'Lineær programmering opg 4'!$G$8)</f>
        <v>-</v>
      </c>
      <c r="J5610" s="295">
        <f>A5610*'Lineær programmering opg 4'!$C$11+Datatabel!C5610*'Lineær programmering opg 4'!$D$11</f>
        <v>43682.099999999817</v>
      </c>
      <c r="K5610" s="9">
        <f t="shared" si="437"/>
        <v>0</v>
      </c>
      <c r="L5610" s="9">
        <f t="shared" si="438"/>
        <v>0</v>
      </c>
    </row>
    <row r="5611" spans="1:12" ht="15" x14ac:dyDescent="0.25">
      <c r="A5611" s="167">
        <f t="shared" si="436"/>
        <v>105.40800000001482</v>
      </c>
      <c r="B5611" s="325">
        <f t="shared" si="439"/>
        <v>0.43920000000006176</v>
      </c>
      <c r="C5611" s="167">
        <f t="shared" si="435"/>
        <v>220.9439999999889</v>
      </c>
      <c r="D5611" s="167">
        <f>IF('Lineær programmering opg 4'!$M$4=0,"-",(-A5611+'Lineær programmering opg 4'!$M$4)/'Lineær programmering opg 4'!$K$4*-1)</f>
        <v>269.18399999997035</v>
      </c>
      <c r="E5611" s="167">
        <f>IF('Lineær programmering opg 4'!$M$5=0,"-",(-A5611+'Lineær programmering opg 4'!$M$5)/'Lineær programmering opg 4'!$K$5*-1)</f>
        <v>220.9439999999889</v>
      </c>
      <c r="F5611" s="167" t="str">
        <f>IF('Lineær programmering opg 4'!$E$6=0,"-",(-A5611+'Lineær programmering opg 4'!$M$6)/'Lineær programmering opg 4'!$K$6*-1)</f>
        <v>-</v>
      </c>
      <c r="G5611" s="167" t="str">
        <f>IF('Lineær programmering opg 4'!$D$7=0,"-",((-A5611+'Lineær programmering opg 4'!$M$7)/'Lineær programmering opg 4'!$K$7)*-1)</f>
        <v>-</v>
      </c>
      <c r="H5611" s="167" t="str">
        <f>IF('Lineær programmering opg 4'!$C$8=0,"-",((-A5611+'Lineær programmering opg 4'!$M$8)/'Lineær programmering opg 4'!$K$8)*-1)</f>
        <v>-</v>
      </c>
      <c r="I5611" s="167" t="str">
        <f>IF('Lineær programmering opg 4'!$D$8=0,"-",'Lineær programmering opg 4'!$G$8)</f>
        <v>-</v>
      </c>
      <c r="J5611" s="295">
        <f>A5611*'Lineær programmering opg 4'!$C$11+Datatabel!C5611*'Lineær programmering opg 4'!$D$11</f>
        <v>43682.399999999812</v>
      </c>
      <c r="K5611" s="9">
        <f t="shared" si="437"/>
        <v>0</v>
      </c>
      <c r="L5611" s="9">
        <f t="shared" si="438"/>
        <v>0</v>
      </c>
    </row>
    <row r="5612" spans="1:12" ht="15" x14ac:dyDescent="0.25">
      <c r="A5612" s="167">
        <f t="shared" si="436"/>
        <v>105.38400000001482</v>
      </c>
      <c r="B5612" s="325">
        <f t="shared" si="439"/>
        <v>0.43910000000006177</v>
      </c>
      <c r="C5612" s="167">
        <f t="shared" si="435"/>
        <v>220.9619999999889</v>
      </c>
      <c r="D5612" s="167">
        <f>IF('Lineær programmering opg 4'!$M$4=0,"-",(-A5612+'Lineær programmering opg 4'!$M$4)/'Lineær programmering opg 4'!$K$4*-1)</f>
        <v>269.23199999997036</v>
      </c>
      <c r="E5612" s="167">
        <f>IF('Lineær programmering opg 4'!$M$5=0,"-",(-A5612+'Lineær programmering opg 4'!$M$5)/'Lineær programmering opg 4'!$K$5*-1)</f>
        <v>220.9619999999889</v>
      </c>
      <c r="F5612" s="167" t="str">
        <f>IF('Lineær programmering opg 4'!$E$6=0,"-",(-A5612+'Lineær programmering opg 4'!$M$6)/'Lineær programmering opg 4'!$K$6*-1)</f>
        <v>-</v>
      </c>
      <c r="G5612" s="167" t="str">
        <f>IF('Lineær programmering opg 4'!$D$7=0,"-",((-A5612+'Lineær programmering opg 4'!$M$7)/'Lineær programmering opg 4'!$K$7)*-1)</f>
        <v>-</v>
      </c>
      <c r="H5612" s="167" t="str">
        <f>IF('Lineær programmering opg 4'!$C$8=0,"-",((-A5612+'Lineær programmering opg 4'!$M$8)/'Lineær programmering opg 4'!$K$8)*-1)</f>
        <v>-</v>
      </c>
      <c r="I5612" s="167" t="str">
        <f>IF('Lineær programmering opg 4'!$D$8=0,"-",'Lineær programmering opg 4'!$G$8)</f>
        <v>-</v>
      </c>
      <c r="J5612" s="295">
        <f>A5612*'Lineær programmering opg 4'!$C$11+Datatabel!C5612*'Lineær programmering opg 4'!$D$11</f>
        <v>43682.699999999822</v>
      </c>
      <c r="K5612" s="9">
        <f t="shared" si="437"/>
        <v>0</v>
      </c>
      <c r="L5612" s="9">
        <f t="shared" si="438"/>
        <v>0</v>
      </c>
    </row>
    <row r="5613" spans="1:12" ht="15" x14ac:dyDescent="0.25">
      <c r="A5613" s="167">
        <f t="shared" si="436"/>
        <v>105.36000000001482</v>
      </c>
      <c r="B5613" s="325">
        <f t="shared" si="439"/>
        <v>0.43900000000006179</v>
      </c>
      <c r="C5613" s="167">
        <f t="shared" si="435"/>
        <v>220.97999999998891</v>
      </c>
      <c r="D5613" s="167">
        <f>IF('Lineær programmering opg 4'!$M$4=0,"-",(-A5613+'Lineær programmering opg 4'!$M$4)/'Lineær programmering opg 4'!$K$4*-1)</f>
        <v>269.27999999997036</v>
      </c>
      <c r="E5613" s="167">
        <f>IF('Lineær programmering opg 4'!$M$5=0,"-",(-A5613+'Lineær programmering opg 4'!$M$5)/'Lineær programmering opg 4'!$K$5*-1)</f>
        <v>220.97999999998891</v>
      </c>
      <c r="F5613" s="167" t="str">
        <f>IF('Lineær programmering opg 4'!$E$6=0,"-",(-A5613+'Lineær programmering opg 4'!$M$6)/'Lineær programmering opg 4'!$K$6*-1)</f>
        <v>-</v>
      </c>
      <c r="G5613" s="167" t="str">
        <f>IF('Lineær programmering opg 4'!$D$7=0,"-",((-A5613+'Lineær programmering opg 4'!$M$7)/'Lineær programmering opg 4'!$K$7)*-1)</f>
        <v>-</v>
      </c>
      <c r="H5613" s="167" t="str">
        <f>IF('Lineær programmering opg 4'!$C$8=0,"-",((-A5613+'Lineær programmering opg 4'!$M$8)/'Lineær programmering opg 4'!$K$8)*-1)</f>
        <v>-</v>
      </c>
      <c r="I5613" s="167" t="str">
        <f>IF('Lineær programmering opg 4'!$D$8=0,"-",'Lineær programmering opg 4'!$G$8)</f>
        <v>-</v>
      </c>
      <c r="J5613" s="295">
        <f>A5613*'Lineær programmering opg 4'!$C$11+Datatabel!C5613*'Lineær programmering opg 4'!$D$11</f>
        <v>43682.999999999818</v>
      </c>
      <c r="K5613" s="9">
        <f t="shared" si="437"/>
        <v>0</v>
      </c>
      <c r="L5613" s="9">
        <f t="shared" si="438"/>
        <v>0</v>
      </c>
    </row>
    <row r="5614" spans="1:12" ht="15" x14ac:dyDescent="0.25">
      <c r="A5614" s="167">
        <f t="shared" si="436"/>
        <v>105.33600000001483</v>
      </c>
      <c r="B5614" s="325">
        <f t="shared" si="439"/>
        <v>0.4389000000000618</v>
      </c>
      <c r="C5614" s="167">
        <f t="shared" si="435"/>
        <v>220.99799999998888</v>
      </c>
      <c r="D5614" s="167">
        <f>IF('Lineær programmering opg 4'!$M$4=0,"-",(-A5614+'Lineær programmering opg 4'!$M$4)/'Lineær programmering opg 4'!$K$4*-1)</f>
        <v>269.3279999999703</v>
      </c>
      <c r="E5614" s="167">
        <f>IF('Lineær programmering opg 4'!$M$5=0,"-",(-A5614+'Lineær programmering opg 4'!$M$5)/'Lineær programmering opg 4'!$K$5*-1)</f>
        <v>220.99799999998888</v>
      </c>
      <c r="F5614" s="167" t="str">
        <f>IF('Lineær programmering opg 4'!$E$6=0,"-",(-A5614+'Lineær programmering opg 4'!$M$6)/'Lineær programmering opg 4'!$K$6*-1)</f>
        <v>-</v>
      </c>
      <c r="G5614" s="167" t="str">
        <f>IF('Lineær programmering opg 4'!$D$7=0,"-",((-A5614+'Lineær programmering opg 4'!$M$7)/'Lineær programmering opg 4'!$K$7)*-1)</f>
        <v>-</v>
      </c>
      <c r="H5614" s="167" t="str">
        <f>IF('Lineær programmering opg 4'!$C$8=0,"-",((-A5614+'Lineær programmering opg 4'!$M$8)/'Lineær programmering opg 4'!$K$8)*-1)</f>
        <v>-</v>
      </c>
      <c r="I5614" s="167" t="str">
        <f>IF('Lineær programmering opg 4'!$D$8=0,"-",'Lineær programmering opg 4'!$G$8)</f>
        <v>-</v>
      </c>
      <c r="J5614" s="295">
        <f>A5614*'Lineær programmering opg 4'!$C$11+Datatabel!C5614*'Lineær programmering opg 4'!$D$11</f>
        <v>43683.299999999814</v>
      </c>
      <c r="K5614" s="9">
        <f t="shared" si="437"/>
        <v>0</v>
      </c>
      <c r="L5614" s="9">
        <f t="shared" si="438"/>
        <v>0</v>
      </c>
    </row>
    <row r="5615" spans="1:12" ht="15" x14ac:dyDescent="0.25">
      <c r="A5615" s="167">
        <f t="shared" si="436"/>
        <v>105.31200000001483</v>
      </c>
      <c r="B5615" s="325">
        <f t="shared" si="439"/>
        <v>0.43880000000006181</v>
      </c>
      <c r="C5615" s="167">
        <f t="shared" si="435"/>
        <v>221.01599999998888</v>
      </c>
      <c r="D5615" s="167">
        <f>IF('Lineær programmering opg 4'!$M$4=0,"-",(-A5615+'Lineær programmering opg 4'!$M$4)/'Lineær programmering opg 4'!$K$4*-1)</f>
        <v>269.3759999999703</v>
      </c>
      <c r="E5615" s="167">
        <f>IF('Lineær programmering opg 4'!$M$5=0,"-",(-A5615+'Lineær programmering opg 4'!$M$5)/'Lineær programmering opg 4'!$K$5*-1)</f>
        <v>221.01599999998888</v>
      </c>
      <c r="F5615" s="167" t="str">
        <f>IF('Lineær programmering opg 4'!$E$6=0,"-",(-A5615+'Lineær programmering opg 4'!$M$6)/'Lineær programmering opg 4'!$K$6*-1)</f>
        <v>-</v>
      </c>
      <c r="G5615" s="167" t="str">
        <f>IF('Lineær programmering opg 4'!$D$7=0,"-",((-A5615+'Lineær programmering opg 4'!$M$7)/'Lineær programmering opg 4'!$K$7)*-1)</f>
        <v>-</v>
      </c>
      <c r="H5615" s="167" t="str">
        <f>IF('Lineær programmering opg 4'!$C$8=0,"-",((-A5615+'Lineær programmering opg 4'!$M$8)/'Lineær programmering opg 4'!$K$8)*-1)</f>
        <v>-</v>
      </c>
      <c r="I5615" s="167" t="str">
        <f>IF('Lineær programmering opg 4'!$D$8=0,"-",'Lineær programmering opg 4'!$G$8)</f>
        <v>-</v>
      </c>
      <c r="J5615" s="295">
        <f>A5615*'Lineær programmering opg 4'!$C$11+Datatabel!C5615*'Lineær programmering opg 4'!$D$11</f>
        <v>43683.599999999817</v>
      </c>
      <c r="K5615" s="9">
        <f t="shared" si="437"/>
        <v>0</v>
      </c>
      <c r="L5615" s="9">
        <f t="shared" si="438"/>
        <v>0</v>
      </c>
    </row>
    <row r="5616" spans="1:12" ht="15" x14ac:dyDescent="0.25">
      <c r="A5616" s="167">
        <f t="shared" si="436"/>
        <v>105.28800000001483</v>
      </c>
      <c r="B5616" s="325">
        <f t="shared" si="439"/>
        <v>0.43870000000006182</v>
      </c>
      <c r="C5616" s="167">
        <f t="shared" si="435"/>
        <v>221.03399999998888</v>
      </c>
      <c r="D5616" s="167">
        <f>IF('Lineær programmering opg 4'!$M$4=0,"-",(-A5616+'Lineær programmering opg 4'!$M$4)/'Lineær programmering opg 4'!$K$4*-1)</f>
        <v>269.42399999997031</v>
      </c>
      <c r="E5616" s="167">
        <f>IF('Lineær programmering opg 4'!$M$5=0,"-",(-A5616+'Lineær programmering opg 4'!$M$5)/'Lineær programmering opg 4'!$K$5*-1)</f>
        <v>221.03399999998888</v>
      </c>
      <c r="F5616" s="167" t="str">
        <f>IF('Lineær programmering opg 4'!$E$6=0,"-",(-A5616+'Lineær programmering opg 4'!$M$6)/'Lineær programmering opg 4'!$K$6*-1)</f>
        <v>-</v>
      </c>
      <c r="G5616" s="167" t="str">
        <f>IF('Lineær programmering opg 4'!$D$7=0,"-",((-A5616+'Lineær programmering opg 4'!$M$7)/'Lineær programmering opg 4'!$K$7)*-1)</f>
        <v>-</v>
      </c>
      <c r="H5616" s="167" t="str">
        <f>IF('Lineær programmering opg 4'!$C$8=0,"-",((-A5616+'Lineær programmering opg 4'!$M$8)/'Lineær programmering opg 4'!$K$8)*-1)</f>
        <v>-</v>
      </c>
      <c r="I5616" s="167" t="str">
        <f>IF('Lineær programmering opg 4'!$D$8=0,"-",'Lineær programmering opg 4'!$G$8)</f>
        <v>-</v>
      </c>
      <c r="J5616" s="295">
        <f>A5616*'Lineær programmering opg 4'!$C$11+Datatabel!C5616*'Lineær programmering opg 4'!$D$11</f>
        <v>43683.89999999982</v>
      </c>
      <c r="K5616" s="9">
        <f t="shared" si="437"/>
        <v>0</v>
      </c>
      <c r="L5616" s="9">
        <f t="shared" si="438"/>
        <v>0</v>
      </c>
    </row>
    <row r="5617" spans="1:12" ht="15" x14ac:dyDescent="0.25">
      <c r="A5617" s="167">
        <f t="shared" si="436"/>
        <v>105.26400000001485</v>
      </c>
      <c r="B5617" s="325">
        <f t="shared" si="439"/>
        <v>0.43860000000006183</v>
      </c>
      <c r="C5617" s="167">
        <f t="shared" si="435"/>
        <v>221.05199999998888</v>
      </c>
      <c r="D5617" s="167">
        <f>IF('Lineær programmering opg 4'!$M$4=0,"-",(-A5617+'Lineær programmering opg 4'!$M$4)/'Lineær programmering opg 4'!$K$4*-1)</f>
        <v>269.47199999997031</v>
      </c>
      <c r="E5617" s="167">
        <f>IF('Lineær programmering opg 4'!$M$5=0,"-",(-A5617+'Lineær programmering opg 4'!$M$5)/'Lineær programmering opg 4'!$K$5*-1)</f>
        <v>221.05199999998888</v>
      </c>
      <c r="F5617" s="167" t="str">
        <f>IF('Lineær programmering opg 4'!$E$6=0,"-",(-A5617+'Lineær programmering opg 4'!$M$6)/'Lineær programmering opg 4'!$K$6*-1)</f>
        <v>-</v>
      </c>
      <c r="G5617" s="167" t="str">
        <f>IF('Lineær programmering opg 4'!$D$7=0,"-",((-A5617+'Lineær programmering opg 4'!$M$7)/'Lineær programmering opg 4'!$K$7)*-1)</f>
        <v>-</v>
      </c>
      <c r="H5617" s="167" t="str">
        <f>IF('Lineær programmering opg 4'!$C$8=0,"-",((-A5617+'Lineær programmering opg 4'!$M$8)/'Lineær programmering opg 4'!$K$8)*-1)</f>
        <v>-</v>
      </c>
      <c r="I5617" s="167" t="str">
        <f>IF('Lineær programmering opg 4'!$D$8=0,"-",'Lineær programmering opg 4'!$G$8)</f>
        <v>-</v>
      </c>
      <c r="J5617" s="295">
        <f>A5617*'Lineær programmering opg 4'!$C$11+Datatabel!C5617*'Lineær programmering opg 4'!$D$11</f>
        <v>43684.199999999815</v>
      </c>
      <c r="K5617" s="9">
        <f t="shared" si="437"/>
        <v>0</v>
      </c>
      <c r="L5617" s="9">
        <f t="shared" si="438"/>
        <v>0</v>
      </c>
    </row>
    <row r="5618" spans="1:12" ht="15" x14ac:dyDescent="0.25">
      <c r="A5618" s="167">
        <f t="shared" si="436"/>
        <v>105.24000000001485</v>
      </c>
      <c r="B5618" s="325">
        <f t="shared" si="439"/>
        <v>0.43850000000006184</v>
      </c>
      <c r="C5618" s="167">
        <f t="shared" si="435"/>
        <v>221.06999999998888</v>
      </c>
      <c r="D5618" s="167">
        <f>IF('Lineær programmering opg 4'!$M$4=0,"-",(-A5618+'Lineær programmering opg 4'!$M$4)/'Lineær programmering opg 4'!$K$4*-1)</f>
        <v>269.51999999997031</v>
      </c>
      <c r="E5618" s="167">
        <f>IF('Lineær programmering opg 4'!$M$5=0,"-",(-A5618+'Lineær programmering opg 4'!$M$5)/'Lineær programmering opg 4'!$K$5*-1)</f>
        <v>221.06999999998888</v>
      </c>
      <c r="F5618" s="167" t="str">
        <f>IF('Lineær programmering opg 4'!$E$6=0,"-",(-A5618+'Lineær programmering opg 4'!$M$6)/'Lineær programmering opg 4'!$K$6*-1)</f>
        <v>-</v>
      </c>
      <c r="G5618" s="167" t="str">
        <f>IF('Lineær programmering opg 4'!$D$7=0,"-",((-A5618+'Lineær programmering opg 4'!$M$7)/'Lineær programmering opg 4'!$K$7)*-1)</f>
        <v>-</v>
      </c>
      <c r="H5618" s="167" t="str">
        <f>IF('Lineær programmering opg 4'!$C$8=0,"-",((-A5618+'Lineær programmering opg 4'!$M$8)/'Lineær programmering opg 4'!$K$8)*-1)</f>
        <v>-</v>
      </c>
      <c r="I5618" s="167" t="str">
        <f>IF('Lineær programmering opg 4'!$D$8=0,"-",'Lineær programmering opg 4'!$G$8)</f>
        <v>-</v>
      </c>
      <c r="J5618" s="295">
        <f>A5618*'Lineær programmering opg 4'!$C$11+Datatabel!C5618*'Lineær programmering opg 4'!$D$11</f>
        <v>43684.499999999818</v>
      </c>
      <c r="K5618" s="9">
        <f t="shared" si="437"/>
        <v>0</v>
      </c>
      <c r="L5618" s="9">
        <f t="shared" si="438"/>
        <v>0</v>
      </c>
    </row>
    <row r="5619" spans="1:12" ht="15" x14ac:dyDescent="0.25">
      <c r="A5619" s="167">
        <f t="shared" si="436"/>
        <v>105.21600000001484</v>
      </c>
      <c r="B5619" s="325">
        <f t="shared" si="439"/>
        <v>0.43840000000006185</v>
      </c>
      <c r="C5619" s="167">
        <f t="shared" si="435"/>
        <v>221.08799999998888</v>
      </c>
      <c r="D5619" s="167">
        <f>IF('Lineær programmering opg 4'!$M$4=0,"-",(-A5619+'Lineær programmering opg 4'!$M$4)/'Lineær programmering opg 4'!$K$4*-1)</f>
        <v>269.56799999997031</v>
      </c>
      <c r="E5619" s="167">
        <f>IF('Lineær programmering opg 4'!$M$5=0,"-",(-A5619+'Lineær programmering opg 4'!$M$5)/'Lineær programmering opg 4'!$K$5*-1)</f>
        <v>221.08799999998888</v>
      </c>
      <c r="F5619" s="167" t="str">
        <f>IF('Lineær programmering opg 4'!$E$6=0,"-",(-A5619+'Lineær programmering opg 4'!$M$6)/'Lineær programmering opg 4'!$K$6*-1)</f>
        <v>-</v>
      </c>
      <c r="G5619" s="167" t="str">
        <f>IF('Lineær programmering opg 4'!$D$7=0,"-",((-A5619+'Lineær programmering opg 4'!$M$7)/'Lineær programmering opg 4'!$K$7)*-1)</f>
        <v>-</v>
      </c>
      <c r="H5619" s="167" t="str">
        <f>IF('Lineær programmering opg 4'!$C$8=0,"-",((-A5619+'Lineær programmering opg 4'!$M$8)/'Lineær programmering opg 4'!$K$8)*-1)</f>
        <v>-</v>
      </c>
      <c r="I5619" s="167" t="str">
        <f>IF('Lineær programmering opg 4'!$D$8=0,"-",'Lineær programmering opg 4'!$G$8)</f>
        <v>-</v>
      </c>
      <c r="J5619" s="295">
        <f>A5619*'Lineær programmering opg 4'!$C$11+Datatabel!C5619*'Lineær programmering opg 4'!$D$11</f>
        <v>43684.799999999814</v>
      </c>
      <c r="K5619" s="9">
        <f t="shared" si="437"/>
        <v>0</v>
      </c>
      <c r="L5619" s="9">
        <f t="shared" si="438"/>
        <v>0</v>
      </c>
    </row>
    <row r="5620" spans="1:12" ht="15" x14ac:dyDescent="0.25">
      <c r="A5620" s="167">
        <f t="shared" si="436"/>
        <v>105.19200000001484</v>
      </c>
      <c r="B5620" s="325">
        <f t="shared" si="439"/>
        <v>0.43830000000006186</v>
      </c>
      <c r="C5620" s="167">
        <f t="shared" si="435"/>
        <v>221.10599999998888</v>
      </c>
      <c r="D5620" s="167">
        <f>IF('Lineær programmering opg 4'!$M$4=0,"-",(-A5620+'Lineær programmering opg 4'!$M$4)/'Lineær programmering opg 4'!$K$4*-1)</f>
        <v>269.61599999997031</v>
      </c>
      <c r="E5620" s="167">
        <f>IF('Lineær programmering opg 4'!$M$5=0,"-",(-A5620+'Lineær programmering opg 4'!$M$5)/'Lineær programmering opg 4'!$K$5*-1)</f>
        <v>221.10599999998888</v>
      </c>
      <c r="F5620" s="167" t="str">
        <f>IF('Lineær programmering opg 4'!$E$6=0,"-",(-A5620+'Lineær programmering opg 4'!$M$6)/'Lineær programmering opg 4'!$K$6*-1)</f>
        <v>-</v>
      </c>
      <c r="G5620" s="167" t="str">
        <f>IF('Lineær programmering opg 4'!$D$7=0,"-",((-A5620+'Lineær programmering opg 4'!$M$7)/'Lineær programmering opg 4'!$K$7)*-1)</f>
        <v>-</v>
      </c>
      <c r="H5620" s="167" t="str">
        <f>IF('Lineær programmering opg 4'!$C$8=0,"-",((-A5620+'Lineær programmering opg 4'!$M$8)/'Lineær programmering opg 4'!$K$8)*-1)</f>
        <v>-</v>
      </c>
      <c r="I5620" s="167" t="str">
        <f>IF('Lineær programmering opg 4'!$D$8=0,"-",'Lineær programmering opg 4'!$G$8)</f>
        <v>-</v>
      </c>
      <c r="J5620" s="295">
        <f>A5620*'Lineær programmering opg 4'!$C$11+Datatabel!C5620*'Lineær programmering opg 4'!$D$11</f>
        <v>43685.099999999817</v>
      </c>
      <c r="K5620" s="9">
        <f t="shared" si="437"/>
        <v>0</v>
      </c>
      <c r="L5620" s="9">
        <f t="shared" si="438"/>
        <v>0</v>
      </c>
    </row>
    <row r="5621" spans="1:12" ht="15" x14ac:dyDescent="0.25">
      <c r="A5621" s="167">
        <f t="shared" si="436"/>
        <v>105.16800000001484</v>
      </c>
      <c r="B5621" s="325">
        <f t="shared" si="439"/>
        <v>0.43820000000006187</v>
      </c>
      <c r="C5621" s="167">
        <f t="shared" si="435"/>
        <v>221.12399999998888</v>
      </c>
      <c r="D5621" s="167">
        <f>IF('Lineær programmering opg 4'!$M$4=0,"-",(-A5621+'Lineær programmering opg 4'!$M$4)/'Lineær programmering opg 4'!$K$4*-1)</f>
        <v>269.66399999997032</v>
      </c>
      <c r="E5621" s="167">
        <f>IF('Lineær programmering opg 4'!$M$5=0,"-",(-A5621+'Lineær programmering opg 4'!$M$5)/'Lineær programmering opg 4'!$K$5*-1)</f>
        <v>221.12399999998888</v>
      </c>
      <c r="F5621" s="167" t="str">
        <f>IF('Lineær programmering opg 4'!$E$6=0,"-",(-A5621+'Lineær programmering opg 4'!$M$6)/'Lineær programmering opg 4'!$K$6*-1)</f>
        <v>-</v>
      </c>
      <c r="G5621" s="167" t="str">
        <f>IF('Lineær programmering opg 4'!$D$7=0,"-",((-A5621+'Lineær programmering opg 4'!$M$7)/'Lineær programmering opg 4'!$K$7)*-1)</f>
        <v>-</v>
      </c>
      <c r="H5621" s="167" t="str">
        <f>IF('Lineær programmering opg 4'!$C$8=0,"-",((-A5621+'Lineær programmering opg 4'!$M$8)/'Lineær programmering opg 4'!$K$8)*-1)</f>
        <v>-</v>
      </c>
      <c r="I5621" s="167" t="str">
        <f>IF('Lineær programmering opg 4'!$D$8=0,"-",'Lineær programmering opg 4'!$G$8)</f>
        <v>-</v>
      </c>
      <c r="J5621" s="295">
        <f>A5621*'Lineær programmering opg 4'!$C$11+Datatabel!C5621*'Lineær programmering opg 4'!$D$11</f>
        <v>43685.39999999982</v>
      </c>
      <c r="K5621" s="9">
        <f t="shared" si="437"/>
        <v>0</v>
      </c>
      <c r="L5621" s="9">
        <f t="shared" si="438"/>
        <v>0</v>
      </c>
    </row>
    <row r="5622" spans="1:12" ht="15" x14ac:dyDescent="0.25">
      <c r="A5622" s="167">
        <f t="shared" si="436"/>
        <v>105.14400000001486</v>
      </c>
      <c r="B5622" s="325">
        <f t="shared" si="439"/>
        <v>0.43810000000006188</v>
      </c>
      <c r="C5622" s="167">
        <f t="shared" si="435"/>
        <v>221.14199999998888</v>
      </c>
      <c r="D5622" s="167">
        <f>IF('Lineær programmering opg 4'!$M$4=0,"-",(-A5622+'Lineær programmering opg 4'!$M$4)/'Lineær programmering opg 4'!$K$4*-1)</f>
        <v>269.71199999997032</v>
      </c>
      <c r="E5622" s="167">
        <f>IF('Lineær programmering opg 4'!$M$5=0,"-",(-A5622+'Lineær programmering opg 4'!$M$5)/'Lineær programmering opg 4'!$K$5*-1)</f>
        <v>221.14199999998888</v>
      </c>
      <c r="F5622" s="167" t="str">
        <f>IF('Lineær programmering opg 4'!$E$6=0,"-",(-A5622+'Lineær programmering opg 4'!$M$6)/'Lineær programmering opg 4'!$K$6*-1)</f>
        <v>-</v>
      </c>
      <c r="G5622" s="167" t="str">
        <f>IF('Lineær programmering opg 4'!$D$7=0,"-",((-A5622+'Lineær programmering opg 4'!$M$7)/'Lineær programmering opg 4'!$K$7)*-1)</f>
        <v>-</v>
      </c>
      <c r="H5622" s="167" t="str">
        <f>IF('Lineær programmering opg 4'!$C$8=0,"-",((-A5622+'Lineær programmering opg 4'!$M$8)/'Lineær programmering opg 4'!$K$8)*-1)</f>
        <v>-</v>
      </c>
      <c r="I5622" s="167" t="str">
        <f>IF('Lineær programmering opg 4'!$D$8=0,"-",'Lineær programmering opg 4'!$G$8)</f>
        <v>-</v>
      </c>
      <c r="J5622" s="295">
        <f>A5622*'Lineær programmering opg 4'!$C$11+Datatabel!C5622*'Lineær programmering opg 4'!$D$11</f>
        <v>43685.699999999815</v>
      </c>
      <c r="K5622" s="9">
        <f t="shared" si="437"/>
        <v>0</v>
      </c>
      <c r="L5622" s="9">
        <f t="shared" si="438"/>
        <v>0</v>
      </c>
    </row>
    <row r="5623" spans="1:12" ht="15" x14ac:dyDescent="0.25">
      <c r="A5623" s="167">
        <f t="shared" si="436"/>
        <v>105.12000000001485</v>
      </c>
      <c r="B5623" s="325">
        <f t="shared" si="439"/>
        <v>0.4380000000000619</v>
      </c>
      <c r="C5623" s="167">
        <f t="shared" si="435"/>
        <v>221.15999999998888</v>
      </c>
      <c r="D5623" s="167">
        <f>IF('Lineær programmering opg 4'!$M$4=0,"-",(-A5623+'Lineær programmering opg 4'!$M$4)/'Lineær programmering opg 4'!$K$4*-1)</f>
        <v>269.75999999997032</v>
      </c>
      <c r="E5623" s="167">
        <f>IF('Lineær programmering opg 4'!$M$5=0,"-",(-A5623+'Lineær programmering opg 4'!$M$5)/'Lineær programmering opg 4'!$K$5*-1)</f>
        <v>221.15999999998888</v>
      </c>
      <c r="F5623" s="167" t="str">
        <f>IF('Lineær programmering opg 4'!$E$6=0,"-",(-A5623+'Lineær programmering opg 4'!$M$6)/'Lineær programmering opg 4'!$K$6*-1)</f>
        <v>-</v>
      </c>
      <c r="G5623" s="167" t="str">
        <f>IF('Lineær programmering opg 4'!$D$7=0,"-",((-A5623+'Lineær programmering opg 4'!$M$7)/'Lineær programmering opg 4'!$K$7)*-1)</f>
        <v>-</v>
      </c>
      <c r="H5623" s="167" t="str">
        <f>IF('Lineær programmering opg 4'!$C$8=0,"-",((-A5623+'Lineær programmering opg 4'!$M$8)/'Lineær programmering opg 4'!$K$8)*-1)</f>
        <v>-</v>
      </c>
      <c r="I5623" s="167" t="str">
        <f>IF('Lineær programmering opg 4'!$D$8=0,"-",'Lineær programmering opg 4'!$G$8)</f>
        <v>-</v>
      </c>
      <c r="J5623" s="295">
        <f>A5623*'Lineær programmering opg 4'!$C$11+Datatabel!C5623*'Lineær programmering opg 4'!$D$11</f>
        <v>43685.999999999818</v>
      </c>
      <c r="K5623" s="9">
        <f t="shared" si="437"/>
        <v>0</v>
      </c>
      <c r="L5623" s="9">
        <f t="shared" si="438"/>
        <v>0</v>
      </c>
    </row>
    <row r="5624" spans="1:12" ht="15" x14ac:dyDescent="0.25">
      <c r="A5624" s="167">
        <f t="shared" si="436"/>
        <v>105.09600000001485</v>
      </c>
      <c r="B5624" s="325">
        <f t="shared" si="439"/>
        <v>0.43790000000006191</v>
      </c>
      <c r="C5624" s="167">
        <f t="shared" si="435"/>
        <v>221.17799999998888</v>
      </c>
      <c r="D5624" s="167">
        <f>IF('Lineær programmering opg 4'!$M$4=0,"-",(-A5624+'Lineær programmering opg 4'!$M$4)/'Lineær programmering opg 4'!$K$4*-1)</f>
        <v>269.80799999997032</v>
      </c>
      <c r="E5624" s="167">
        <f>IF('Lineær programmering opg 4'!$M$5=0,"-",(-A5624+'Lineær programmering opg 4'!$M$5)/'Lineær programmering opg 4'!$K$5*-1)</f>
        <v>221.17799999998888</v>
      </c>
      <c r="F5624" s="167" t="str">
        <f>IF('Lineær programmering opg 4'!$E$6=0,"-",(-A5624+'Lineær programmering opg 4'!$M$6)/'Lineær programmering opg 4'!$K$6*-1)</f>
        <v>-</v>
      </c>
      <c r="G5624" s="167" t="str">
        <f>IF('Lineær programmering opg 4'!$D$7=0,"-",((-A5624+'Lineær programmering opg 4'!$M$7)/'Lineær programmering opg 4'!$K$7)*-1)</f>
        <v>-</v>
      </c>
      <c r="H5624" s="167" t="str">
        <f>IF('Lineær programmering opg 4'!$C$8=0,"-",((-A5624+'Lineær programmering opg 4'!$M$8)/'Lineær programmering opg 4'!$K$8)*-1)</f>
        <v>-</v>
      </c>
      <c r="I5624" s="167" t="str">
        <f>IF('Lineær programmering opg 4'!$D$8=0,"-",'Lineær programmering opg 4'!$G$8)</f>
        <v>-</v>
      </c>
      <c r="J5624" s="295">
        <f>A5624*'Lineær programmering opg 4'!$C$11+Datatabel!C5624*'Lineær programmering opg 4'!$D$11</f>
        <v>43686.299999999814</v>
      </c>
      <c r="K5624" s="9">
        <f t="shared" si="437"/>
        <v>0</v>
      </c>
      <c r="L5624" s="9">
        <f t="shared" si="438"/>
        <v>0</v>
      </c>
    </row>
    <row r="5625" spans="1:12" ht="15" x14ac:dyDescent="0.25">
      <c r="A5625" s="167">
        <f t="shared" si="436"/>
        <v>105.07200000001487</v>
      </c>
      <c r="B5625" s="325">
        <f t="shared" si="439"/>
        <v>0.43780000000006192</v>
      </c>
      <c r="C5625" s="167">
        <f t="shared" si="435"/>
        <v>221.19599999998883</v>
      </c>
      <c r="D5625" s="167">
        <f>IF('Lineær programmering opg 4'!$M$4=0,"-",(-A5625+'Lineær programmering opg 4'!$M$4)/'Lineær programmering opg 4'!$K$4*-1)</f>
        <v>269.85599999997027</v>
      </c>
      <c r="E5625" s="167">
        <f>IF('Lineær programmering opg 4'!$M$5=0,"-",(-A5625+'Lineær programmering opg 4'!$M$5)/'Lineær programmering opg 4'!$K$5*-1)</f>
        <v>221.19599999998883</v>
      </c>
      <c r="F5625" s="167" t="str">
        <f>IF('Lineær programmering opg 4'!$E$6=0,"-",(-A5625+'Lineær programmering opg 4'!$M$6)/'Lineær programmering opg 4'!$K$6*-1)</f>
        <v>-</v>
      </c>
      <c r="G5625" s="167" t="str">
        <f>IF('Lineær programmering opg 4'!$D$7=0,"-",((-A5625+'Lineær programmering opg 4'!$M$7)/'Lineær programmering opg 4'!$K$7)*-1)</f>
        <v>-</v>
      </c>
      <c r="H5625" s="167" t="str">
        <f>IF('Lineær programmering opg 4'!$C$8=0,"-",((-A5625+'Lineær programmering opg 4'!$M$8)/'Lineær programmering opg 4'!$K$8)*-1)</f>
        <v>-</v>
      </c>
      <c r="I5625" s="167" t="str">
        <f>IF('Lineær programmering opg 4'!$D$8=0,"-",'Lineær programmering opg 4'!$G$8)</f>
        <v>-</v>
      </c>
      <c r="J5625" s="295">
        <f>A5625*'Lineær programmering opg 4'!$C$11+Datatabel!C5625*'Lineær programmering opg 4'!$D$11</f>
        <v>43686.599999999809</v>
      </c>
      <c r="K5625" s="9">
        <f t="shared" si="437"/>
        <v>0</v>
      </c>
      <c r="L5625" s="9">
        <f t="shared" si="438"/>
        <v>0</v>
      </c>
    </row>
    <row r="5626" spans="1:12" ht="15" x14ac:dyDescent="0.25">
      <c r="A5626" s="167">
        <f t="shared" si="436"/>
        <v>105.04800000001487</v>
      </c>
      <c r="B5626" s="325">
        <f t="shared" si="439"/>
        <v>0.43770000000006193</v>
      </c>
      <c r="C5626" s="167">
        <f t="shared" si="435"/>
        <v>221.21399999998883</v>
      </c>
      <c r="D5626" s="167">
        <f>IF('Lineær programmering opg 4'!$M$4=0,"-",(-A5626+'Lineær programmering opg 4'!$M$4)/'Lineær programmering opg 4'!$K$4*-1)</f>
        <v>269.90399999997027</v>
      </c>
      <c r="E5626" s="167">
        <f>IF('Lineær programmering opg 4'!$M$5=0,"-",(-A5626+'Lineær programmering opg 4'!$M$5)/'Lineær programmering opg 4'!$K$5*-1)</f>
        <v>221.21399999998883</v>
      </c>
      <c r="F5626" s="167" t="str">
        <f>IF('Lineær programmering opg 4'!$E$6=0,"-",(-A5626+'Lineær programmering opg 4'!$M$6)/'Lineær programmering opg 4'!$K$6*-1)</f>
        <v>-</v>
      </c>
      <c r="G5626" s="167" t="str">
        <f>IF('Lineær programmering opg 4'!$D$7=0,"-",((-A5626+'Lineær programmering opg 4'!$M$7)/'Lineær programmering opg 4'!$K$7)*-1)</f>
        <v>-</v>
      </c>
      <c r="H5626" s="167" t="str">
        <f>IF('Lineær programmering opg 4'!$C$8=0,"-",((-A5626+'Lineær programmering opg 4'!$M$8)/'Lineær programmering opg 4'!$K$8)*-1)</f>
        <v>-</v>
      </c>
      <c r="I5626" s="167" t="str">
        <f>IF('Lineær programmering opg 4'!$D$8=0,"-",'Lineær programmering opg 4'!$G$8)</f>
        <v>-</v>
      </c>
      <c r="J5626" s="295">
        <f>A5626*'Lineær programmering opg 4'!$C$11+Datatabel!C5626*'Lineær programmering opg 4'!$D$11</f>
        <v>43686.899999999812</v>
      </c>
      <c r="K5626" s="9">
        <f t="shared" si="437"/>
        <v>0</v>
      </c>
      <c r="L5626" s="9">
        <f t="shared" si="438"/>
        <v>0</v>
      </c>
    </row>
    <row r="5627" spans="1:12" ht="15" x14ac:dyDescent="0.25">
      <c r="A5627" s="167">
        <f t="shared" si="436"/>
        <v>105.02400000001487</v>
      </c>
      <c r="B5627" s="325">
        <f t="shared" si="439"/>
        <v>0.43760000000006194</v>
      </c>
      <c r="C5627" s="167">
        <f t="shared" si="435"/>
        <v>221.23199999998883</v>
      </c>
      <c r="D5627" s="167">
        <f>IF('Lineær programmering opg 4'!$M$4=0,"-",(-A5627+'Lineær programmering opg 4'!$M$4)/'Lineær programmering opg 4'!$K$4*-1)</f>
        <v>269.95199999997027</v>
      </c>
      <c r="E5627" s="167">
        <f>IF('Lineær programmering opg 4'!$M$5=0,"-",(-A5627+'Lineær programmering opg 4'!$M$5)/'Lineær programmering opg 4'!$K$5*-1)</f>
        <v>221.23199999998883</v>
      </c>
      <c r="F5627" s="167" t="str">
        <f>IF('Lineær programmering opg 4'!$E$6=0,"-",(-A5627+'Lineær programmering opg 4'!$M$6)/'Lineær programmering opg 4'!$K$6*-1)</f>
        <v>-</v>
      </c>
      <c r="G5627" s="167" t="str">
        <f>IF('Lineær programmering opg 4'!$D$7=0,"-",((-A5627+'Lineær programmering opg 4'!$M$7)/'Lineær programmering opg 4'!$K$7)*-1)</f>
        <v>-</v>
      </c>
      <c r="H5627" s="167" t="str">
        <f>IF('Lineær programmering opg 4'!$C$8=0,"-",((-A5627+'Lineær programmering opg 4'!$M$8)/'Lineær programmering opg 4'!$K$8)*-1)</f>
        <v>-</v>
      </c>
      <c r="I5627" s="167" t="str">
        <f>IF('Lineær programmering opg 4'!$D$8=0,"-",'Lineær programmering opg 4'!$G$8)</f>
        <v>-</v>
      </c>
      <c r="J5627" s="295">
        <f>A5627*'Lineær programmering opg 4'!$C$11+Datatabel!C5627*'Lineær programmering opg 4'!$D$11</f>
        <v>43687.199999999808</v>
      </c>
      <c r="K5627" s="9">
        <f t="shared" si="437"/>
        <v>0</v>
      </c>
      <c r="L5627" s="9">
        <f t="shared" si="438"/>
        <v>0</v>
      </c>
    </row>
    <row r="5628" spans="1:12" ht="15" x14ac:dyDescent="0.25">
      <c r="A5628" s="167">
        <f t="shared" si="436"/>
        <v>105.00000000001486</v>
      </c>
      <c r="B5628" s="325">
        <f t="shared" si="439"/>
        <v>0.43750000000006195</v>
      </c>
      <c r="C5628" s="167">
        <f t="shared" si="435"/>
        <v>221.24999999998883</v>
      </c>
      <c r="D5628" s="167">
        <f>IF('Lineær programmering opg 4'!$M$4=0,"-",(-A5628+'Lineær programmering opg 4'!$M$4)/'Lineær programmering opg 4'!$K$4*-1)</f>
        <v>269.99999999997027</v>
      </c>
      <c r="E5628" s="167">
        <f>IF('Lineær programmering opg 4'!$M$5=0,"-",(-A5628+'Lineær programmering opg 4'!$M$5)/'Lineær programmering opg 4'!$K$5*-1)</f>
        <v>221.24999999998883</v>
      </c>
      <c r="F5628" s="167" t="str">
        <f>IF('Lineær programmering opg 4'!$E$6=0,"-",(-A5628+'Lineær programmering opg 4'!$M$6)/'Lineær programmering opg 4'!$K$6*-1)</f>
        <v>-</v>
      </c>
      <c r="G5628" s="167" t="str">
        <f>IF('Lineær programmering opg 4'!$D$7=0,"-",((-A5628+'Lineær programmering opg 4'!$M$7)/'Lineær programmering opg 4'!$K$7)*-1)</f>
        <v>-</v>
      </c>
      <c r="H5628" s="167" t="str">
        <f>IF('Lineær programmering opg 4'!$C$8=0,"-",((-A5628+'Lineær programmering opg 4'!$M$8)/'Lineær programmering opg 4'!$K$8)*-1)</f>
        <v>-</v>
      </c>
      <c r="I5628" s="167" t="str">
        <f>IF('Lineær programmering opg 4'!$D$8=0,"-",'Lineær programmering opg 4'!$G$8)</f>
        <v>-</v>
      </c>
      <c r="J5628" s="295">
        <f>A5628*'Lineær programmering opg 4'!$C$11+Datatabel!C5628*'Lineær programmering opg 4'!$D$11</f>
        <v>43687.499999999811</v>
      </c>
      <c r="K5628" s="9">
        <f t="shared" si="437"/>
        <v>0</v>
      </c>
      <c r="L5628" s="9">
        <f t="shared" si="438"/>
        <v>0</v>
      </c>
    </row>
    <row r="5629" spans="1:12" ht="15" x14ac:dyDescent="0.25">
      <c r="A5629" s="167">
        <f t="shared" si="436"/>
        <v>104.97600000001486</v>
      </c>
      <c r="B5629" s="325">
        <f t="shared" si="439"/>
        <v>0.43740000000006196</v>
      </c>
      <c r="C5629" s="167">
        <f t="shared" si="435"/>
        <v>221.26799999998883</v>
      </c>
      <c r="D5629" s="167">
        <f>IF('Lineær programmering opg 4'!$M$4=0,"-",(-A5629+'Lineær programmering opg 4'!$M$4)/'Lineær programmering opg 4'!$K$4*-1)</f>
        <v>270.04799999997027</v>
      </c>
      <c r="E5629" s="167">
        <f>IF('Lineær programmering opg 4'!$M$5=0,"-",(-A5629+'Lineær programmering opg 4'!$M$5)/'Lineær programmering opg 4'!$K$5*-1)</f>
        <v>221.26799999998883</v>
      </c>
      <c r="F5629" s="167" t="str">
        <f>IF('Lineær programmering opg 4'!$E$6=0,"-",(-A5629+'Lineær programmering opg 4'!$M$6)/'Lineær programmering opg 4'!$K$6*-1)</f>
        <v>-</v>
      </c>
      <c r="G5629" s="167" t="str">
        <f>IF('Lineær programmering opg 4'!$D$7=0,"-",((-A5629+'Lineær programmering opg 4'!$M$7)/'Lineær programmering opg 4'!$K$7)*-1)</f>
        <v>-</v>
      </c>
      <c r="H5629" s="167" t="str">
        <f>IF('Lineær programmering opg 4'!$C$8=0,"-",((-A5629+'Lineær programmering opg 4'!$M$8)/'Lineær programmering opg 4'!$K$8)*-1)</f>
        <v>-</v>
      </c>
      <c r="I5629" s="167" t="str">
        <f>IF('Lineær programmering opg 4'!$D$8=0,"-",'Lineær programmering opg 4'!$G$8)</f>
        <v>-</v>
      </c>
      <c r="J5629" s="295">
        <f>A5629*'Lineær programmering opg 4'!$C$11+Datatabel!C5629*'Lineær programmering opg 4'!$D$11</f>
        <v>43687.799999999814</v>
      </c>
      <c r="K5629" s="9">
        <f t="shared" si="437"/>
        <v>0</v>
      </c>
      <c r="L5629" s="9">
        <f t="shared" si="438"/>
        <v>0</v>
      </c>
    </row>
    <row r="5630" spans="1:12" ht="15" x14ac:dyDescent="0.25">
      <c r="A5630" s="167">
        <f t="shared" si="436"/>
        <v>104.95200000001488</v>
      </c>
      <c r="B5630" s="325">
        <f t="shared" si="439"/>
        <v>0.43730000000006197</v>
      </c>
      <c r="C5630" s="167">
        <f t="shared" si="435"/>
        <v>221.28599999998883</v>
      </c>
      <c r="D5630" s="167">
        <f>IF('Lineær programmering opg 4'!$M$4=0,"-",(-A5630+'Lineær programmering opg 4'!$M$4)/'Lineær programmering opg 4'!$K$4*-1)</f>
        <v>270.09599999997022</v>
      </c>
      <c r="E5630" s="167">
        <f>IF('Lineær programmering opg 4'!$M$5=0,"-",(-A5630+'Lineær programmering opg 4'!$M$5)/'Lineær programmering opg 4'!$K$5*-1)</f>
        <v>221.28599999998883</v>
      </c>
      <c r="F5630" s="167" t="str">
        <f>IF('Lineær programmering opg 4'!$E$6=0,"-",(-A5630+'Lineær programmering opg 4'!$M$6)/'Lineær programmering opg 4'!$K$6*-1)</f>
        <v>-</v>
      </c>
      <c r="G5630" s="167" t="str">
        <f>IF('Lineær programmering opg 4'!$D$7=0,"-",((-A5630+'Lineær programmering opg 4'!$M$7)/'Lineær programmering opg 4'!$K$7)*-1)</f>
        <v>-</v>
      </c>
      <c r="H5630" s="167" t="str">
        <f>IF('Lineær programmering opg 4'!$C$8=0,"-",((-A5630+'Lineær programmering opg 4'!$M$8)/'Lineær programmering opg 4'!$K$8)*-1)</f>
        <v>-</v>
      </c>
      <c r="I5630" s="167" t="str">
        <f>IF('Lineær programmering opg 4'!$D$8=0,"-",'Lineær programmering opg 4'!$G$8)</f>
        <v>-</v>
      </c>
      <c r="J5630" s="295">
        <f>A5630*'Lineær programmering opg 4'!$C$11+Datatabel!C5630*'Lineær programmering opg 4'!$D$11</f>
        <v>43688.099999999817</v>
      </c>
      <c r="K5630" s="9">
        <f t="shared" si="437"/>
        <v>0</v>
      </c>
      <c r="L5630" s="9">
        <f t="shared" si="438"/>
        <v>0</v>
      </c>
    </row>
    <row r="5631" spans="1:12" ht="15" x14ac:dyDescent="0.25">
      <c r="A5631" s="167">
        <f t="shared" si="436"/>
        <v>104.92800000001488</v>
      </c>
      <c r="B5631" s="325">
        <f t="shared" si="439"/>
        <v>0.43720000000006198</v>
      </c>
      <c r="C5631" s="167">
        <f t="shared" si="435"/>
        <v>221.30399999998883</v>
      </c>
      <c r="D5631" s="167">
        <f>IF('Lineær programmering opg 4'!$M$4=0,"-",(-A5631+'Lineær programmering opg 4'!$M$4)/'Lineær programmering opg 4'!$K$4*-1)</f>
        <v>270.14399999997022</v>
      </c>
      <c r="E5631" s="167">
        <f>IF('Lineær programmering opg 4'!$M$5=0,"-",(-A5631+'Lineær programmering opg 4'!$M$5)/'Lineær programmering opg 4'!$K$5*-1)</f>
        <v>221.30399999998883</v>
      </c>
      <c r="F5631" s="167" t="str">
        <f>IF('Lineær programmering opg 4'!$E$6=0,"-",(-A5631+'Lineær programmering opg 4'!$M$6)/'Lineær programmering opg 4'!$K$6*-1)</f>
        <v>-</v>
      </c>
      <c r="G5631" s="167" t="str">
        <f>IF('Lineær programmering opg 4'!$D$7=0,"-",((-A5631+'Lineær programmering opg 4'!$M$7)/'Lineær programmering opg 4'!$K$7)*-1)</f>
        <v>-</v>
      </c>
      <c r="H5631" s="167" t="str">
        <f>IF('Lineær programmering opg 4'!$C$8=0,"-",((-A5631+'Lineær programmering opg 4'!$M$8)/'Lineær programmering opg 4'!$K$8)*-1)</f>
        <v>-</v>
      </c>
      <c r="I5631" s="167" t="str">
        <f>IF('Lineær programmering opg 4'!$D$8=0,"-",'Lineær programmering opg 4'!$G$8)</f>
        <v>-</v>
      </c>
      <c r="J5631" s="295">
        <f>A5631*'Lineær programmering opg 4'!$C$11+Datatabel!C5631*'Lineær programmering opg 4'!$D$11</f>
        <v>43688.399999999812</v>
      </c>
      <c r="K5631" s="9">
        <f t="shared" si="437"/>
        <v>0</v>
      </c>
      <c r="L5631" s="9">
        <f t="shared" si="438"/>
        <v>0</v>
      </c>
    </row>
    <row r="5632" spans="1:12" ht="15" x14ac:dyDescent="0.25">
      <c r="A5632" s="167">
        <f t="shared" si="436"/>
        <v>104.90400000001488</v>
      </c>
      <c r="B5632" s="325">
        <f t="shared" si="439"/>
        <v>0.43710000000006199</v>
      </c>
      <c r="C5632" s="167">
        <f t="shared" si="435"/>
        <v>221.32199999998883</v>
      </c>
      <c r="D5632" s="167">
        <f>IF('Lineær programmering opg 4'!$M$4=0,"-",(-A5632+'Lineær programmering opg 4'!$M$4)/'Lineær programmering opg 4'!$K$4*-1)</f>
        <v>270.19199999997022</v>
      </c>
      <c r="E5632" s="167">
        <f>IF('Lineær programmering opg 4'!$M$5=0,"-",(-A5632+'Lineær programmering opg 4'!$M$5)/'Lineær programmering opg 4'!$K$5*-1)</f>
        <v>221.32199999998883</v>
      </c>
      <c r="F5632" s="167" t="str">
        <f>IF('Lineær programmering opg 4'!$E$6=0,"-",(-A5632+'Lineær programmering opg 4'!$M$6)/'Lineær programmering opg 4'!$K$6*-1)</f>
        <v>-</v>
      </c>
      <c r="G5632" s="167" t="str">
        <f>IF('Lineær programmering opg 4'!$D$7=0,"-",((-A5632+'Lineær programmering opg 4'!$M$7)/'Lineær programmering opg 4'!$K$7)*-1)</f>
        <v>-</v>
      </c>
      <c r="H5632" s="167" t="str">
        <f>IF('Lineær programmering opg 4'!$C$8=0,"-",((-A5632+'Lineær programmering opg 4'!$M$8)/'Lineær programmering opg 4'!$K$8)*-1)</f>
        <v>-</v>
      </c>
      <c r="I5632" s="167" t="str">
        <f>IF('Lineær programmering opg 4'!$D$8=0,"-",'Lineær programmering opg 4'!$G$8)</f>
        <v>-</v>
      </c>
      <c r="J5632" s="295">
        <f>A5632*'Lineær programmering opg 4'!$C$11+Datatabel!C5632*'Lineær programmering opg 4'!$D$11</f>
        <v>43688.699999999808</v>
      </c>
      <c r="K5632" s="9">
        <f t="shared" si="437"/>
        <v>0</v>
      </c>
      <c r="L5632" s="9">
        <f t="shared" si="438"/>
        <v>0</v>
      </c>
    </row>
    <row r="5633" spans="1:12" ht="15" x14ac:dyDescent="0.25">
      <c r="A5633" s="167">
        <f t="shared" si="436"/>
        <v>104.88000000001489</v>
      </c>
      <c r="B5633" s="325">
        <f t="shared" si="439"/>
        <v>0.43700000000006201</v>
      </c>
      <c r="C5633" s="167">
        <f t="shared" si="435"/>
        <v>221.33999999998883</v>
      </c>
      <c r="D5633" s="167">
        <f>IF('Lineær programmering opg 4'!$M$4=0,"-",(-A5633+'Lineær programmering opg 4'!$M$4)/'Lineær programmering opg 4'!$K$4*-1)</f>
        <v>270.23999999997022</v>
      </c>
      <c r="E5633" s="167">
        <f>IF('Lineær programmering opg 4'!$M$5=0,"-",(-A5633+'Lineær programmering opg 4'!$M$5)/'Lineær programmering opg 4'!$K$5*-1)</f>
        <v>221.33999999998883</v>
      </c>
      <c r="F5633" s="167" t="str">
        <f>IF('Lineær programmering opg 4'!$E$6=0,"-",(-A5633+'Lineær programmering opg 4'!$M$6)/'Lineær programmering opg 4'!$K$6*-1)</f>
        <v>-</v>
      </c>
      <c r="G5633" s="167" t="str">
        <f>IF('Lineær programmering opg 4'!$D$7=0,"-",((-A5633+'Lineær programmering opg 4'!$M$7)/'Lineær programmering opg 4'!$K$7)*-1)</f>
        <v>-</v>
      </c>
      <c r="H5633" s="167" t="str">
        <f>IF('Lineær programmering opg 4'!$C$8=0,"-",((-A5633+'Lineær programmering opg 4'!$M$8)/'Lineær programmering opg 4'!$K$8)*-1)</f>
        <v>-</v>
      </c>
      <c r="I5633" s="167" t="str">
        <f>IF('Lineær programmering opg 4'!$D$8=0,"-",'Lineær programmering opg 4'!$G$8)</f>
        <v>-</v>
      </c>
      <c r="J5633" s="295">
        <f>A5633*'Lineær programmering opg 4'!$C$11+Datatabel!C5633*'Lineær programmering opg 4'!$D$11</f>
        <v>43688.999999999811</v>
      </c>
      <c r="K5633" s="9">
        <f t="shared" si="437"/>
        <v>0</v>
      </c>
      <c r="L5633" s="9">
        <f t="shared" si="438"/>
        <v>0</v>
      </c>
    </row>
    <row r="5634" spans="1:12" ht="15" x14ac:dyDescent="0.25">
      <c r="A5634" s="167">
        <f t="shared" si="436"/>
        <v>104.85600000001489</v>
      </c>
      <c r="B5634" s="325">
        <f t="shared" si="439"/>
        <v>0.43690000000006202</v>
      </c>
      <c r="C5634" s="167">
        <f t="shared" si="435"/>
        <v>221.35799999998883</v>
      </c>
      <c r="D5634" s="167">
        <f>IF('Lineær programmering opg 4'!$M$4=0,"-",(-A5634+'Lineær programmering opg 4'!$M$4)/'Lineær programmering opg 4'!$K$4*-1)</f>
        <v>270.28799999997022</v>
      </c>
      <c r="E5634" s="167">
        <f>IF('Lineær programmering opg 4'!$M$5=0,"-",(-A5634+'Lineær programmering opg 4'!$M$5)/'Lineær programmering opg 4'!$K$5*-1)</f>
        <v>221.35799999998883</v>
      </c>
      <c r="F5634" s="167" t="str">
        <f>IF('Lineær programmering opg 4'!$E$6=0,"-",(-A5634+'Lineær programmering opg 4'!$M$6)/'Lineær programmering opg 4'!$K$6*-1)</f>
        <v>-</v>
      </c>
      <c r="G5634" s="167" t="str">
        <f>IF('Lineær programmering opg 4'!$D$7=0,"-",((-A5634+'Lineær programmering opg 4'!$M$7)/'Lineær programmering opg 4'!$K$7)*-1)</f>
        <v>-</v>
      </c>
      <c r="H5634" s="167" t="str">
        <f>IF('Lineær programmering opg 4'!$C$8=0,"-",((-A5634+'Lineær programmering opg 4'!$M$8)/'Lineær programmering opg 4'!$K$8)*-1)</f>
        <v>-</v>
      </c>
      <c r="I5634" s="167" t="str">
        <f>IF('Lineær programmering opg 4'!$D$8=0,"-",'Lineær programmering opg 4'!$G$8)</f>
        <v>-</v>
      </c>
      <c r="J5634" s="295">
        <f>A5634*'Lineær programmering opg 4'!$C$11+Datatabel!C5634*'Lineær programmering opg 4'!$D$11</f>
        <v>43689.299999999814</v>
      </c>
      <c r="K5634" s="9">
        <f t="shared" si="437"/>
        <v>0</v>
      </c>
      <c r="L5634" s="9">
        <f t="shared" si="438"/>
        <v>0</v>
      </c>
    </row>
    <row r="5635" spans="1:12" ht="15" x14ac:dyDescent="0.25">
      <c r="A5635" s="167">
        <f t="shared" si="436"/>
        <v>104.83200000001489</v>
      </c>
      <c r="B5635" s="325">
        <f t="shared" si="439"/>
        <v>0.43680000000006203</v>
      </c>
      <c r="C5635" s="167">
        <f t="shared" ref="C5635:C5698" si="440">MIN(D5635,E5635,F5635,G5635,H5635,I5635)</f>
        <v>221.37599999998884</v>
      </c>
      <c r="D5635" s="167">
        <f>IF('Lineær programmering opg 4'!$M$4=0,"-",(-A5635+'Lineær programmering opg 4'!$M$4)/'Lineær programmering opg 4'!$K$4*-1)</f>
        <v>270.33599999997023</v>
      </c>
      <c r="E5635" s="167">
        <f>IF('Lineær programmering opg 4'!$M$5=0,"-",(-A5635+'Lineær programmering opg 4'!$M$5)/'Lineær programmering opg 4'!$K$5*-1)</f>
        <v>221.37599999998884</v>
      </c>
      <c r="F5635" s="167" t="str">
        <f>IF('Lineær programmering opg 4'!$E$6=0,"-",(-A5635+'Lineær programmering opg 4'!$M$6)/'Lineær programmering opg 4'!$K$6*-1)</f>
        <v>-</v>
      </c>
      <c r="G5635" s="167" t="str">
        <f>IF('Lineær programmering opg 4'!$D$7=0,"-",((-A5635+'Lineær programmering opg 4'!$M$7)/'Lineær programmering opg 4'!$K$7)*-1)</f>
        <v>-</v>
      </c>
      <c r="H5635" s="167" t="str">
        <f>IF('Lineær programmering opg 4'!$C$8=0,"-",((-A5635+'Lineær programmering opg 4'!$M$8)/'Lineær programmering opg 4'!$K$8)*-1)</f>
        <v>-</v>
      </c>
      <c r="I5635" s="167" t="str">
        <f>IF('Lineær programmering opg 4'!$D$8=0,"-",'Lineær programmering opg 4'!$G$8)</f>
        <v>-</v>
      </c>
      <c r="J5635" s="295">
        <f>A5635*'Lineær programmering opg 4'!$C$11+Datatabel!C5635*'Lineær programmering opg 4'!$D$11</f>
        <v>43689.599999999817</v>
      </c>
      <c r="K5635" s="9">
        <f t="shared" si="437"/>
        <v>0</v>
      </c>
      <c r="L5635" s="9">
        <f t="shared" si="438"/>
        <v>0</v>
      </c>
    </row>
    <row r="5636" spans="1:12" ht="15" x14ac:dyDescent="0.25">
      <c r="A5636" s="167">
        <f t="shared" ref="A5636:A5699" si="441">$A$3*B5636</f>
        <v>104.80800000001489</v>
      </c>
      <c r="B5636" s="325">
        <f t="shared" si="439"/>
        <v>0.43670000000006204</v>
      </c>
      <c r="C5636" s="167">
        <f t="shared" si="440"/>
        <v>221.39399999998884</v>
      </c>
      <c r="D5636" s="167">
        <f>IF('Lineær programmering opg 4'!$M$4=0,"-",(-A5636+'Lineær programmering opg 4'!$M$4)/'Lineær programmering opg 4'!$K$4*-1)</f>
        <v>270.38399999997023</v>
      </c>
      <c r="E5636" s="167">
        <f>IF('Lineær programmering opg 4'!$M$5=0,"-",(-A5636+'Lineær programmering opg 4'!$M$5)/'Lineær programmering opg 4'!$K$5*-1)</f>
        <v>221.39399999998884</v>
      </c>
      <c r="F5636" s="167" t="str">
        <f>IF('Lineær programmering opg 4'!$E$6=0,"-",(-A5636+'Lineær programmering opg 4'!$M$6)/'Lineær programmering opg 4'!$K$6*-1)</f>
        <v>-</v>
      </c>
      <c r="G5636" s="167" t="str">
        <f>IF('Lineær programmering opg 4'!$D$7=0,"-",((-A5636+'Lineær programmering opg 4'!$M$7)/'Lineær programmering opg 4'!$K$7)*-1)</f>
        <v>-</v>
      </c>
      <c r="H5636" s="167" t="str">
        <f>IF('Lineær programmering opg 4'!$C$8=0,"-",((-A5636+'Lineær programmering opg 4'!$M$8)/'Lineær programmering opg 4'!$K$8)*-1)</f>
        <v>-</v>
      </c>
      <c r="I5636" s="167" t="str">
        <f>IF('Lineær programmering opg 4'!$D$8=0,"-",'Lineær programmering opg 4'!$G$8)</f>
        <v>-</v>
      </c>
      <c r="J5636" s="295">
        <f>A5636*'Lineær programmering opg 4'!$C$11+Datatabel!C5636*'Lineær programmering opg 4'!$D$11</f>
        <v>43689.899999999812</v>
      </c>
      <c r="K5636" s="9">
        <f t="shared" ref="K5636:K5699" si="442">IF($J$10004=J5636,A5636,0)</f>
        <v>0</v>
      </c>
      <c r="L5636" s="9">
        <f t="shared" ref="L5636:L5699" si="443">IF(J5636=$J$10004,C5636,0)</f>
        <v>0</v>
      </c>
    </row>
    <row r="5637" spans="1:12" ht="15" x14ac:dyDescent="0.25">
      <c r="A5637" s="167">
        <f t="shared" si="441"/>
        <v>104.78400000001488</v>
      </c>
      <c r="B5637" s="325">
        <f t="shared" ref="B5637:B5700" si="444">B5636-0.01%</f>
        <v>0.43660000000006205</v>
      </c>
      <c r="C5637" s="167">
        <f t="shared" si="440"/>
        <v>221.41199999998884</v>
      </c>
      <c r="D5637" s="167">
        <f>IF('Lineær programmering opg 4'!$M$4=0,"-",(-A5637+'Lineær programmering opg 4'!$M$4)/'Lineær programmering opg 4'!$K$4*-1)</f>
        <v>270.43199999997023</v>
      </c>
      <c r="E5637" s="167">
        <f>IF('Lineær programmering opg 4'!$M$5=0,"-",(-A5637+'Lineær programmering opg 4'!$M$5)/'Lineær programmering opg 4'!$K$5*-1)</f>
        <v>221.41199999998884</v>
      </c>
      <c r="F5637" s="167" t="str">
        <f>IF('Lineær programmering opg 4'!$E$6=0,"-",(-A5637+'Lineær programmering opg 4'!$M$6)/'Lineær programmering opg 4'!$K$6*-1)</f>
        <v>-</v>
      </c>
      <c r="G5637" s="167" t="str">
        <f>IF('Lineær programmering opg 4'!$D$7=0,"-",((-A5637+'Lineær programmering opg 4'!$M$7)/'Lineær programmering opg 4'!$K$7)*-1)</f>
        <v>-</v>
      </c>
      <c r="H5637" s="167" t="str">
        <f>IF('Lineær programmering opg 4'!$C$8=0,"-",((-A5637+'Lineær programmering opg 4'!$M$8)/'Lineær programmering opg 4'!$K$8)*-1)</f>
        <v>-</v>
      </c>
      <c r="I5637" s="167" t="str">
        <f>IF('Lineær programmering opg 4'!$D$8=0,"-",'Lineær programmering opg 4'!$G$8)</f>
        <v>-</v>
      </c>
      <c r="J5637" s="295">
        <f>A5637*'Lineær programmering opg 4'!$C$11+Datatabel!C5637*'Lineær programmering opg 4'!$D$11</f>
        <v>43690.199999999808</v>
      </c>
      <c r="K5637" s="9">
        <f t="shared" si="442"/>
        <v>0</v>
      </c>
      <c r="L5637" s="9">
        <f t="shared" si="443"/>
        <v>0</v>
      </c>
    </row>
    <row r="5638" spans="1:12" ht="15" x14ac:dyDescent="0.25">
      <c r="A5638" s="167">
        <f t="shared" si="441"/>
        <v>104.7600000000149</v>
      </c>
      <c r="B5638" s="325">
        <f t="shared" si="444"/>
        <v>0.43650000000006206</v>
      </c>
      <c r="C5638" s="167">
        <f t="shared" si="440"/>
        <v>221.42999999998884</v>
      </c>
      <c r="D5638" s="167">
        <f>IF('Lineær programmering opg 4'!$M$4=0,"-",(-A5638+'Lineær programmering opg 4'!$M$4)/'Lineær programmering opg 4'!$K$4*-1)</f>
        <v>270.47999999997023</v>
      </c>
      <c r="E5638" s="167">
        <f>IF('Lineær programmering opg 4'!$M$5=0,"-",(-A5638+'Lineær programmering opg 4'!$M$5)/'Lineær programmering opg 4'!$K$5*-1)</f>
        <v>221.42999999998884</v>
      </c>
      <c r="F5638" s="167" t="str">
        <f>IF('Lineær programmering opg 4'!$E$6=0,"-",(-A5638+'Lineær programmering opg 4'!$M$6)/'Lineær programmering opg 4'!$K$6*-1)</f>
        <v>-</v>
      </c>
      <c r="G5638" s="167" t="str">
        <f>IF('Lineær programmering opg 4'!$D$7=0,"-",((-A5638+'Lineær programmering opg 4'!$M$7)/'Lineær programmering opg 4'!$K$7)*-1)</f>
        <v>-</v>
      </c>
      <c r="H5638" s="167" t="str">
        <f>IF('Lineær programmering opg 4'!$C$8=0,"-",((-A5638+'Lineær programmering opg 4'!$M$8)/'Lineær programmering opg 4'!$K$8)*-1)</f>
        <v>-</v>
      </c>
      <c r="I5638" s="167" t="str">
        <f>IF('Lineær programmering opg 4'!$D$8=0,"-",'Lineær programmering opg 4'!$G$8)</f>
        <v>-</v>
      </c>
      <c r="J5638" s="295">
        <f>A5638*'Lineær programmering opg 4'!$C$11+Datatabel!C5638*'Lineær programmering opg 4'!$D$11</f>
        <v>43690.499999999818</v>
      </c>
      <c r="K5638" s="9">
        <f t="shared" si="442"/>
        <v>0</v>
      </c>
      <c r="L5638" s="9">
        <f t="shared" si="443"/>
        <v>0</v>
      </c>
    </row>
    <row r="5639" spans="1:12" ht="15" x14ac:dyDescent="0.25">
      <c r="A5639" s="167">
        <f t="shared" si="441"/>
        <v>104.7360000000149</v>
      </c>
      <c r="B5639" s="325">
        <f t="shared" si="444"/>
        <v>0.43640000000006207</v>
      </c>
      <c r="C5639" s="167">
        <f t="shared" si="440"/>
        <v>221.44799999998884</v>
      </c>
      <c r="D5639" s="167">
        <f>IF('Lineær programmering opg 4'!$M$4=0,"-",(-A5639+'Lineær programmering opg 4'!$M$4)/'Lineær programmering opg 4'!$K$4*-1)</f>
        <v>270.52799999997023</v>
      </c>
      <c r="E5639" s="167">
        <f>IF('Lineær programmering opg 4'!$M$5=0,"-",(-A5639+'Lineær programmering opg 4'!$M$5)/'Lineær programmering opg 4'!$K$5*-1)</f>
        <v>221.44799999998884</v>
      </c>
      <c r="F5639" s="167" t="str">
        <f>IF('Lineær programmering opg 4'!$E$6=0,"-",(-A5639+'Lineær programmering opg 4'!$M$6)/'Lineær programmering opg 4'!$K$6*-1)</f>
        <v>-</v>
      </c>
      <c r="G5639" s="167" t="str">
        <f>IF('Lineær programmering opg 4'!$D$7=0,"-",((-A5639+'Lineær programmering opg 4'!$M$7)/'Lineær programmering opg 4'!$K$7)*-1)</f>
        <v>-</v>
      </c>
      <c r="H5639" s="167" t="str">
        <f>IF('Lineær programmering opg 4'!$C$8=0,"-",((-A5639+'Lineær programmering opg 4'!$M$8)/'Lineær programmering opg 4'!$K$8)*-1)</f>
        <v>-</v>
      </c>
      <c r="I5639" s="167" t="str">
        <f>IF('Lineær programmering opg 4'!$D$8=0,"-",'Lineær programmering opg 4'!$G$8)</f>
        <v>-</v>
      </c>
      <c r="J5639" s="295">
        <f>A5639*'Lineær programmering opg 4'!$C$11+Datatabel!C5639*'Lineær programmering opg 4'!$D$11</f>
        <v>43690.799999999814</v>
      </c>
      <c r="K5639" s="9">
        <f t="shared" si="442"/>
        <v>0</v>
      </c>
      <c r="L5639" s="9">
        <f t="shared" si="443"/>
        <v>0</v>
      </c>
    </row>
    <row r="5640" spans="1:12" ht="15" x14ac:dyDescent="0.25">
      <c r="A5640" s="167">
        <f t="shared" si="441"/>
        <v>104.7120000000149</v>
      </c>
      <c r="B5640" s="325">
        <f t="shared" si="444"/>
        <v>0.43630000000006208</v>
      </c>
      <c r="C5640" s="167">
        <f t="shared" si="440"/>
        <v>221.46599999998884</v>
      </c>
      <c r="D5640" s="167">
        <f>IF('Lineær programmering opg 4'!$M$4=0,"-",(-A5640+'Lineær programmering opg 4'!$M$4)/'Lineær programmering opg 4'!$K$4*-1)</f>
        <v>270.57599999997024</v>
      </c>
      <c r="E5640" s="167">
        <f>IF('Lineær programmering opg 4'!$M$5=0,"-",(-A5640+'Lineær programmering opg 4'!$M$5)/'Lineær programmering opg 4'!$K$5*-1)</f>
        <v>221.46599999998884</v>
      </c>
      <c r="F5640" s="167" t="str">
        <f>IF('Lineær programmering opg 4'!$E$6=0,"-",(-A5640+'Lineær programmering opg 4'!$M$6)/'Lineær programmering opg 4'!$K$6*-1)</f>
        <v>-</v>
      </c>
      <c r="G5640" s="167" t="str">
        <f>IF('Lineær programmering opg 4'!$D$7=0,"-",((-A5640+'Lineær programmering opg 4'!$M$7)/'Lineær programmering opg 4'!$K$7)*-1)</f>
        <v>-</v>
      </c>
      <c r="H5640" s="167" t="str">
        <f>IF('Lineær programmering opg 4'!$C$8=0,"-",((-A5640+'Lineær programmering opg 4'!$M$8)/'Lineær programmering opg 4'!$K$8)*-1)</f>
        <v>-</v>
      </c>
      <c r="I5640" s="167" t="str">
        <f>IF('Lineær programmering opg 4'!$D$8=0,"-",'Lineær programmering opg 4'!$G$8)</f>
        <v>-</v>
      </c>
      <c r="J5640" s="295">
        <f>A5640*'Lineær programmering opg 4'!$C$11+Datatabel!C5640*'Lineær programmering opg 4'!$D$11</f>
        <v>43691.099999999817</v>
      </c>
      <c r="K5640" s="9">
        <f t="shared" si="442"/>
        <v>0</v>
      </c>
      <c r="L5640" s="9">
        <f t="shared" si="443"/>
        <v>0</v>
      </c>
    </row>
    <row r="5641" spans="1:12" ht="15" x14ac:dyDescent="0.25">
      <c r="A5641" s="167">
        <f t="shared" si="441"/>
        <v>104.68800000001491</v>
      </c>
      <c r="B5641" s="325">
        <f t="shared" si="444"/>
        <v>0.43620000000006209</v>
      </c>
      <c r="C5641" s="167">
        <f t="shared" si="440"/>
        <v>221.48399999998884</v>
      </c>
      <c r="D5641" s="167">
        <f>IF('Lineær programmering opg 4'!$M$4=0,"-",(-A5641+'Lineær programmering opg 4'!$M$4)/'Lineær programmering opg 4'!$K$4*-1)</f>
        <v>270.62399999997018</v>
      </c>
      <c r="E5641" s="167">
        <f>IF('Lineær programmering opg 4'!$M$5=0,"-",(-A5641+'Lineær programmering opg 4'!$M$5)/'Lineær programmering opg 4'!$K$5*-1)</f>
        <v>221.48399999998884</v>
      </c>
      <c r="F5641" s="167" t="str">
        <f>IF('Lineær programmering opg 4'!$E$6=0,"-",(-A5641+'Lineær programmering opg 4'!$M$6)/'Lineær programmering opg 4'!$K$6*-1)</f>
        <v>-</v>
      </c>
      <c r="G5641" s="167" t="str">
        <f>IF('Lineær programmering opg 4'!$D$7=0,"-",((-A5641+'Lineær programmering opg 4'!$M$7)/'Lineær programmering opg 4'!$K$7)*-1)</f>
        <v>-</v>
      </c>
      <c r="H5641" s="167" t="str">
        <f>IF('Lineær programmering opg 4'!$C$8=0,"-",((-A5641+'Lineær programmering opg 4'!$M$8)/'Lineær programmering opg 4'!$K$8)*-1)</f>
        <v>-</v>
      </c>
      <c r="I5641" s="167" t="str">
        <f>IF('Lineær programmering opg 4'!$D$8=0,"-",'Lineær programmering opg 4'!$G$8)</f>
        <v>-</v>
      </c>
      <c r="J5641" s="295">
        <f>A5641*'Lineær programmering opg 4'!$C$11+Datatabel!C5641*'Lineær programmering opg 4'!$D$11</f>
        <v>43691.39999999982</v>
      </c>
      <c r="K5641" s="9">
        <f t="shared" si="442"/>
        <v>0</v>
      </c>
      <c r="L5641" s="9">
        <f t="shared" si="443"/>
        <v>0</v>
      </c>
    </row>
    <row r="5642" spans="1:12" ht="15" x14ac:dyDescent="0.25">
      <c r="A5642" s="167">
        <f t="shared" si="441"/>
        <v>104.66400000001491</v>
      </c>
      <c r="B5642" s="325">
        <f t="shared" si="444"/>
        <v>0.4361000000000621</v>
      </c>
      <c r="C5642" s="167">
        <f t="shared" si="440"/>
        <v>221.50199999998884</v>
      </c>
      <c r="D5642" s="167">
        <f>IF('Lineær programmering opg 4'!$M$4=0,"-",(-A5642+'Lineær programmering opg 4'!$M$4)/'Lineær programmering opg 4'!$K$4*-1)</f>
        <v>270.67199999997018</v>
      </c>
      <c r="E5642" s="167">
        <f>IF('Lineær programmering opg 4'!$M$5=0,"-",(-A5642+'Lineær programmering opg 4'!$M$5)/'Lineær programmering opg 4'!$K$5*-1)</f>
        <v>221.50199999998884</v>
      </c>
      <c r="F5642" s="167" t="str">
        <f>IF('Lineær programmering opg 4'!$E$6=0,"-",(-A5642+'Lineær programmering opg 4'!$M$6)/'Lineær programmering opg 4'!$K$6*-1)</f>
        <v>-</v>
      </c>
      <c r="G5642" s="167" t="str">
        <f>IF('Lineær programmering opg 4'!$D$7=0,"-",((-A5642+'Lineær programmering opg 4'!$M$7)/'Lineær programmering opg 4'!$K$7)*-1)</f>
        <v>-</v>
      </c>
      <c r="H5642" s="167" t="str">
        <f>IF('Lineær programmering opg 4'!$C$8=0,"-",((-A5642+'Lineær programmering opg 4'!$M$8)/'Lineær programmering opg 4'!$K$8)*-1)</f>
        <v>-</v>
      </c>
      <c r="I5642" s="167" t="str">
        <f>IF('Lineær programmering opg 4'!$D$8=0,"-",'Lineær programmering opg 4'!$G$8)</f>
        <v>-</v>
      </c>
      <c r="J5642" s="295">
        <f>A5642*'Lineær programmering opg 4'!$C$11+Datatabel!C5642*'Lineær programmering opg 4'!$D$11</f>
        <v>43691.699999999822</v>
      </c>
      <c r="K5642" s="9">
        <f t="shared" si="442"/>
        <v>0</v>
      </c>
      <c r="L5642" s="9">
        <f t="shared" si="443"/>
        <v>0</v>
      </c>
    </row>
    <row r="5643" spans="1:12" ht="15" x14ac:dyDescent="0.25">
      <c r="A5643" s="167">
        <f t="shared" si="441"/>
        <v>104.64000000001491</v>
      </c>
      <c r="B5643" s="325">
        <f t="shared" si="444"/>
        <v>0.43600000000006212</v>
      </c>
      <c r="C5643" s="167">
        <f t="shared" si="440"/>
        <v>221.51999999998884</v>
      </c>
      <c r="D5643" s="167">
        <f>IF('Lineær programmering opg 4'!$M$4=0,"-",(-A5643+'Lineær programmering opg 4'!$M$4)/'Lineær programmering opg 4'!$K$4*-1)</f>
        <v>270.71999999997018</v>
      </c>
      <c r="E5643" s="167">
        <f>IF('Lineær programmering opg 4'!$M$5=0,"-",(-A5643+'Lineær programmering opg 4'!$M$5)/'Lineær programmering opg 4'!$K$5*-1)</f>
        <v>221.51999999998884</v>
      </c>
      <c r="F5643" s="167" t="str">
        <f>IF('Lineær programmering opg 4'!$E$6=0,"-",(-A5643+'Lineær programmering opg 4'!$M$6)/'Lineær programmering opg 4'!$K$6*-1)</f>
        <v>-</v>
      </c>
      <c r="G5643" s="167" t="str">
        <f>IF('Lineær programmering opg 4'!$D$7=0,"-",((-A5643+'Lineær programmering opg 4'!$M$7)/'Lineær programmering opg 4'!$K$7)*-1)</f>
        <v>-</v>
      </c>
      <c r="H5643" s="167" t="str">
        <f>IF('Lineær programmering opg 4'!$C$8=0,"-",((-A5643+'Lineær programmering opg 4'!$M$8)/'Lineær programmering opg 4'!$K$8)*-1)</f>
        <v>-</v>
      </c>
      <c r="I5643" s="167" t="str">
        <f>IF('Lineær programmering opg 4'!$D$8=0,"-",'Lineær programmering opg 4'!$G$8)</f>
        <v>-</v>
      </c>
      <c r="J5643" s="295">
        <f>A5643*'Lineær programmering opg 4'!$C$11+Datatabel!C5643*'Lineær programmering opg 4'!$D$11</f>
        <v>43691.999999999818</v>
      </c>
      <c r="K5643" s="9">
        <f t="shared" si="442"/>
        <v>0</v>
      </c>
      <c r="L5643" s="9">
        <f t="shared" si="443"/>
        <v>0</v>
      </c>
    </row>
    <row r="5644" spans="1:12" ht="15" x14ac:dyDescent="0.25">
      <c r="A5644" s="167">
        <f t="shared" si="441"/>
        <v>104.61600000001491</v>
      </c>
      <c r="B5644" s="325">
        <f t="shared" si="444"/>
        <v>0.43590000000006213</v>
      </c>
      <c r="C5644" s="167">
        <f t="shared" si="440"/>
        <v>221.53799999998884</v>
      </c>
      <c r="D5644" s="167">
        <f>IF('Lineær programmering opg 4'!$M$4=0,"-",(-A5644+'Lineær programmering opg 4'!$M$4)/'Lineær programmering opg 4'!$K$4*-1)</f>
        <v>270.76799999997019</v>
      </c>
      <c r="E5644" s="167">
        <f>IF('Lineær programmering opg 4'!$M$5=0,"-",(-A5644+'Lineær programmering opg 4'!$M$5)/'Lineær programmering opg 4'!$K$5*-1)</f>
        <v>221.53799999998884</v>
      </c>
      <c r="F5644" s="167" t="str">
        <f>IF('Lineær programmering opg 4'!$E$6=0,"-",(-A5644+'Lineær programmering opg 4'!$M$6)/'Lineær programmering opg 4'!$K$6*-1)</f>
        <v>-</v>
      </c>
      <c r="G5644" s="167" t="str">
        <f>IF('Lineær programmering opg 4'!$D$7=0,"-",((-A5644+'Lineær programmering opg 4'!$M$7)/'Lineær programmering opg 4'!$K$7)*-1)</f>
        <v>-</v>
      </c>
      <c r="H5644" s="167" t="str">
        <f>IF('Lineær programmering opg 4'!$C$8=0,"-",((-A5644+'Lineær programmering opg 4'!$M$8)/'Lineær programmering opg 4'!$K$8)*-1)</f>
        <v>-</v>
      </c>
      <c r="I5644" s="167" t="str">
        <f>IF('Lineær programmering opg 4'!$D$8=0,"-",'Lineær programmering opg 4'!$G$8)</f>
        <v>-</v>
      </c>
      <c r="J5644" s="295">
        <f>A5644*'Lineær programmering opg 4'!$C$11+Datatabel!C5644*'Lineær programmering opg 4'!$D$11</f>
        <v>43692.299999999814</v>
      </c>
      <c r="K5644" s="9">
        <f t="shared" si="442"/>
        <v>0</v>
      </c>
      <c r="L5644" s="9">
        <f t="shared" si="443"/>
        <v>0</v>
      </c>
    </row>
    <row r="5645" spans="1:12" ht="15" x14ac:dyDescent="0.25">
      <c r="A5645" s="167">
        <f t="shared" si="441"/>
        <v>104.59200000001491</v>
      </c>
      <c r="B5645" s="325">
        <f t="shared" si="444"/>
        <v>0.43580000000006214</v>
      </c>
      <c r="C5645" s="167">
        <f t="shared" si="440"/>
        <v>221.55599999998884</v>
      </c>
      <c r="D5645" s="167">
        <f>IF('Lineær programmering opg 4'!$M$4=0,"-",(-A5645+'Lineær programmering opg 4'!$M$4)/'Lineær programmering opg 4'!$K$4*-1)</f>
        <v>270.81599999997019</v>
      </c>
      <c r="E5645" s="167">
        <f>IF('Lineær programmering opg 4'!$M$5=0,"-",(-A5645+'Lineær programmering opg 4'!$M$5)/'Lineær programmering opg 4'!$K$5*-1)</f>
        <v>221.55599999998884</v>
      </c>
      <c r="F5645" s="167" t="str">
        <f>IF('Lineær programmering opg 4'!$E$6=0,"-",(-A5645+'Lineær programmering opg 4'!$M$6)/'Lineær programmering opg 4'!$K$6*-1)</f>
        <v>-</v>
      </c>
      <c r="G5645" s="167" t="str">
        <f>IF('Lineær programmering opg 4'!$D$7=0,"-",((-A5645+'Lineær programmering opg 4'!$M$7)/'Lineær programmering opg 4'!$K$7)*-1)</f>
        <v>-</v>
      </c>
      <c r="H5645" s="167" t="str">
        <f>IF('Lineær programmering opg 4'!$C$8=0,"-",((-A5645+'Lineær programmering opg 4'!$M$8)/'Lineær programmering opg 4'!$K$8)*-1)</f>
        <v>-</v>
      </c>
      <c r="I5645" s="167" t="str">
        <f>IF('Lineær programmering opg 4'!$D$8=0,"-",'Lineær programmering opg 4'!$G$8)</f>
        <v>-</v>
      </c>
      <c r="J5645" s="295">
        <f>A5645*'Lineær programmering opg 4'!$C$11+Datatabel!C5645*'Lineær programmering opg 4'!$D$11</f>
        <v>43692.599999999817</v>
      </c>
      <c r="K5645" s="9">
        <f t="shared" si="442"/>
        <v>0</v>
      </c>
      <c r="L5645" s="9">
        <f t="shared" si="443"/>
        <v>0</v>
      </c>
    </row>
    <row r="5646" spans="1:12" ht="15" x14ac:dyDescent="0.25">
      <c r="A5646" s="167">
        <f t="shared" si="441"/>
        <v>104.56800000001492</v>
      </c>
      <c r="B5646" s="325">
        <f t="shared" si="444"/>
        <v>0.43570000000006215</v>
      </c>
      <c r="C5646" s="167">
        <f t="shared" si="440"/>
        <v>221.57399999998881</v>
      </c>
      <c r="D5646" s="167">
        <f>IF('Lineær programmering opg 4'!$M$4=0,"-",(-A5646+'Lineær programmering opg 4'!$M$4)/'Lineær programmering opg 4'!$K$4*-1)</f>
        <v>270.86399999997013</v>
      </c>
      <c r="E5646" s="167">
        <f>IF('Lineær programmering opg 4'!$M$5=0,"-",(-A5646+'Lineær programmering opg 4'!$M$5)/'Lineær programmering opg 4'!$K$5*-1)</f>
        <v>221.57399999998881</v>
      </c>
      <c r="F5646" s="167" t="str">
        <f>IF('Lineær programmering opg 4'!$E$6=0,"-",(-A5646+'Lineær programmering opg 4'!$M$6)/'Lineær programmering opg 4'!$K$6*-1)</f>
        <v>-</v>
      </c>
      <c r="G5646" s="167" t="str">
        <f>IF('Lineær programmering opg 4'!$D$7=0,"-",((-A5646+'Lineær programmering opg 4'!$M$7)/'Lineær programmering opg 4'!$K$7)*-1)</f>
        <v>-</v>
      </c>
      <c r="H5646" s="167" t="str">
        <f>IF('Lineær programmering opg 4'!$C$8=0,"-",((-A5646+'Lineær programmering opg 4'!$M$8)/'Lineær programmering opg 4'!$K$8)*-1)</f>
        <v>-</v>
      </c>
      <c r="I5646" s="167" t="str">
        <f>IF('Lineær programmering opg 4'!$D$8=0,"-",'Lineær programmering opg 4'!$G$8)</f>
        <v>-</v>
      </c>
      <c r="J5646" s="295">
        <f>A5646*'Lineær programmering opg 4'!$C$11+Datatabel!C5646*'Lineær programmering opg 4'!$D$11</f>
        <v>43692.89999999982</v>
      </c>
      <c r="K5646" s="9">
        <f t="shared" si="442"/>
        <v>0</v>
      </c>
      <c r="L5646" s="9">
        <f t="shared" si="443"/>
        <v>0</v>
      </c>
    </row>
    <row r="5647" spans="1:12" ht="15" x14ac:dyDescent="0.25">
      <c r="A5647" s="167">
        <f t="shared" si="441"/>
        <v>104.54400000001492</v>
      </c>
      <c r="B5647" s="325">
        <f t="shared" si="444"/>
        <v>0.43560000000006216</v>
      </c>
      <c r="C5647" s="167">
        <f t="shared" si="440"/>
        <v>221.59199999998881</v>
      </c>
      <c r="D5647" s="167">
        <f>IF('Lineær programmering opg 4'!$M$4=0,"-",(-A5647+'Lineær programmering opg 4'!$M$4)/'Lineær programmering opg 4'!$K$4*-1)</f>
        <v>270.91199999997013</v>
      </c>
      <c r="E5647" s="167">
        <f>IF('Lineær programmering opg 4'!$M$5=0,"-",(-A5647+'Lineær programmering opg 4'!$M$5)/'Lineær programmering opg 4'!$K$5*-1)</f>
        <v>221.59199999998881</v>
      </c>
      <c r="F5647" s="167" t="str">
        <f>IF('Lineær programmering opg 4'!$E$6=0,"-",(-A5647+'Lineær programmering opg 4'!$M$6)/'Lineær programmering opg 4'!$K$6*-1)</f>
        <v>-</v>
      </c>
      <c r="G5647" s="167" t="str">
        <f>IF('Lineær programmering opg 4'!$D$7=0,"-",((-A5647+'Lineær programmering opg 4'!$M$7)/'Lineær programmering opg 4'!$K$7)*-1)</f>
        <v>-</v>
      </c>
      <c r="H5647" s="167" t="str">
        <f>IF('Lineær programmering opg 4'!$C$8=0,"-",((-A5647+'Lineær programmering opg 4'!$M$8)/'Lineær programmering opg 4'!$K$8)*-1)</f>
        <v>-</v>
      </c>
      <c r="I5647" s="167" t="str">
        <f>IF('Lineær programmering opg 4'!$D$8=0,"-",'Lineær programmering opg 4'!$G$8)</f>
        <v>-</v>
      </c>
      <c r="J5647" s="295">
        <f>A5647*'Lineær programmering opg 4'!$C$11+Datatabel!C5647*'Lineær programmering opg 4'!$D$11</f>
        <v>43693.199999999815</v>
      </c>
      <c r="K5647" s="9">
        <f t="shared" si="442"/>
        <v>0</v>
      </c>
      <c r="L5647" s="9">
        <f t="shared" si="443"/>
        <v>0</v>
      </c>
    </row>
    <row r="5648" spans="1:12" ht="15" x14ac:dyDescent="0.25">
      <c r="A5648" s="167">
        <f t="shared" si="441"/>
        <v>104.52000000001492</v>
      </c>
      <c r="B5648" s="325">
        <f t="shared" si="444"/>
        <v>0.43550000000006217</v>
      </c>
      <c r="C5648" s="167">
        <f t="shared" si="440"/>
        <v>221.60999999998882</v>
      </c>
      <c r="D5648" s="167">
        <f>IF('Lineær programmering opg 4'!$M$4=0,"-",(-A5648+'Lineær programmering opg 4'!$M$4)/'Lineær programmering opg 4'!$K$4*-1)</f>
        <v>270.95999999997014</v>
      </c>
      <c r="E5648" s="167">
        <f>IF('Lineær programmering opg 4'!$M$5=0,"-",(-A5648+'Lineær programmering opg 4'!$M$5)/'Lineær programmering opg 4'!$K$5*-1)</f>
        <v>221.60999999998882</v>
      </c>
      <c r="F5648" s="167" t="str">
        <f>IF('Lineær programmering opg 4'!$E$6=0,"-",(-A5648+'Lineær programmering opg 4'!$M$6)/'Lineær programmering opg 4'!$K$6*-1)</f>
        <v>-</v>
      </c>
      <c r="G5648" s="167" t="str">
        <f>IF('Lineær programmering opg 4'!$D$7=0,"-",((-A5648+'Lineær programmering opg 4'!$M$7)/'Lineær programmering opg 4'!$K$7)*-1)</f>
        <v>-</v>
      </c>
      <c r="H5648" s="167" t="str">
        <f>IF('Lineær programmering opg 4'!$C$8=0,"-",((-A5648+'Lineær programmering opg 4'!$M$8)/'Lineær programmering opg 4'!$K$8)*-1)</f>
        <v>-</v>
      </c>
      <c r="I5648" s="167" t="str">
        <f>IF('Lineær programmering opg 4'!$D$8=0,"-",'Lineær programmering opg 4'!$G$8)</f>
        <v>-</v>
      </c>
      <c r="J5648" s="295">
        <f>A5648*'Lineær programmering opg 4'!$C$11+Datatabel!C5648*'Lineær programmering opg 4'!$D$11</f>
        <v>43693.499999999811</v>
      </c>
      <c r="K5648" s="9">
        <f t="shared" si="442"/>
        <v>0</v>
      </c>
      <c r="L5648" s="9">
        <f t="shared" si="443"/>
        <v>0</v>
      </c>
    </row>
    <row r="5649" spans="1:12" ht="15" x14ac:dyDescent="0.25">
      <c r="A5649" s="167">
        <f t="shared" si="441"/>
        <v>104.49600000001493</v>
      </c>
      <c r="B5649" s="325">
        <f t="shared" si="444"/>
        <v>0.43540000000006218</v>
      </c>
      <c r="C5649" s="167">
        <f t="shared" si="440"/>
        <v>221.62799999998882</v>
      </c>
      <c r="D5649" s="167">
        <f>IF('Lineær programmering opg 4'!$M$4=0,"-",(-A5649+'Lineær programmering opg 4'!$M$4)/'Lineær programmering opg 4'!$K$4*-1)</f>
        <v>271.00799999997014</v>
      </c>
      <c r="E5649" s="167">
        <f>IF('Lineær programmering opg 4'!$M$5=0,"-",(-A5649+'Lineær programmering opg 4'!$M$5)/'Lineær programmering opg 4'!$K$5*-1)</f>
        <v>221.62799999998882</v>
      </c>
      <c r="F5649" s="167" t="str">
        <f>IF('Lineær programmering opg 4'!$E$6=0,"-",(-A5649+'Lineær programmering opg 4'!$M$6)/'Lineær programmering opg 4'!$K$6*-1)</f>
        <v>-</v>
      </c>
      <c r="G5649" s="167" t="str">
        <f>IF('Lineær programmering opg 4'!$D$7=0,"-",((-A5649+'Lineær programmering opg 4'!$M$7)/'Lineær programmering opg 4'!$K$7)*-1)</f>
        <v>-</v>
      </c>
      <c r="H5649" s="167" t="str">
        <f>IF('Lineær programmering opg 4'!$C$8=0,"-",((-A5649+'Lineær programmering opg 4'!$M$8)/'Lineær programmering opg 4'!$K$8)*-1)</f>
        <v>-</v>
      </c>
      <c r="I5649" s="167" t="str">
        <f>IF('Lineær programmering opg 4'!$D$8=0,"-",'Lineær programmering opg 4'!$G$8)</f>
        <v>-</v>
      </c>
      <c r="J5649" s="295">
        <f>A5649*'Lineær programmering opg 4'!$C$11+Datatabel!C5649*'Lineær programmering opg 4'!$D$11</f>
        <v>43693.799999999814</v>
      </c>
      <c r="K5649" s="9">
        <f t="shared" si="442"/>
        <v>0</v>
      </c>
      <c r="L5649" s="9">
        <f t="shared" si="443"/>
        <v>0</v>
      </c>
    </row>
    <row r="5650" spans="1:12" ht="15" x14ac:dyDescent="0.25">
      <c r="A5650" s="167">
        <f t="shared" si="441"/>
        <v>104.47200000001493</v>
      </c>
      <c r="B5650" s="325">
        <f t="shared" si="444"/>
        <v>0.43530000000006219</v>
      </c>
      <c r="C5650" s="167">
        <f t="shared" si="440"/>
        <v>221.64599999998882</v>
      </c>
      <c r="D5650" s="167">
        <f>IF('Lineær programmering opg 4'!$M$4=0,"-",(-A5650+'Lineær programmering opg 4'!$M$4)/'Lineær programmering opg 4'!$K$4*-1)</f>
        <v>271.05599999997014</v>
      </c>
      <c r="E5650" s="167">
        <f>IF('Lineær programmering opg 4'!$M$5=0,"-",(-A5650+'Lineær programmering opg 4'!$M$5)/'Lineær programmering opg 4'!$K$5*-1)</f>
        <v>221.64599999998882</v>
      </c>
      <c r="F5650" s="167" t="str">
        <f>IF('Lineær programmering opg 4'!$E$6=0,"-",(-A5650+'Lineær programmering opg 4'!$M$6)/'Lineær programmering opg 4'!$K$6*-1)</f>
        <v>-</v>
      </c>
      <c r="G5650" s="167" t="str">
        <f>IF('Lineær programmering opg 4'!$D$7=0,"-",((-A5650+'Lineær programmering opg 4'!$M$7)/'Lineær programmering opg 4'!$K$7)*-1)</f>
        <v>-</v>
      </c>
      <c r="H5650" s="167" t="str">
        <f>IF('Lineær programmering opg 4'!$C$8=0,"-",((-A5650+'Lineær programmering opg 4'!$M$8)/'Lineær programmering opg 4'!$K$8)*-1)</f>
        <v>-</v>
      </c>
      <c r="I5650" s="167" t="str">
        <f>IF('Lineær programmering opg 4'!$D$8=0,"-",'Lineær programmering opg 4'!$G$8)</f>
        <v>-</v>
      </c>
      <c r="J5650" s="295">
        <f>A5650*'Lineær programmering opg 4'!$C$11+Datatabel!C5650*'Lineær programmering opg 4'!$D$11</f>
        <v>43694.099999999817</v>
      </c>
      <c r="K5650" s="9">
        <f t="shared" si="442"/>
        <v>0</v>
      </c>
      <c r="L5650" s="9">
        <f t="shared" si="443"/>
        <v>0</v>
      </c>
    </row>
    <row r="5651" spans="1:12" ht="15" x14ac:dyDescent="0.25">
      <c r="A5651" s="167">
        <f t="shared" si="441"/>
        <v>104.44800000001493</v>
      </c>
      <c r="B5651" s="325">
        <f t="shared" si="444"/>
        <v>0.4352000000000622</v>
      </c>
      <c r="C5651" s="167">
        <f t="shared" si="440"/>
        <v>221.66399999998882</v>
      </c>
      <c r="D5651" s="167">
        <f>IF('Lineær programmering opg 4'!$M$4=0,"-",(-A5651+'Lineær programmering opg 4'!$M$4)/'Lineær programmering opg 4'!$K$4*-1)</f>
        <v>271.10399999997014</v>
      </c>
      <c r="E5651" s="167">
        <f>IF('Lineær programmering opg 4'!$M$5=0,"-",(-A5651+'Lineær programmering opg 4'!$M$5)/'Lineær programmering opg 4'!$K$5*-1)</f>
        <v>221.66399999998882</v>
      </c>
      <c r="F5651" s="167" t="str">
        <f>IF('Lineær programmering opg 4'!$E$6=0,"-",(-A5651+'Lineær programmering opg 4'!$M$6)/'Lineær programmering opg 4'!$K$6*-1)</f>
        <v>-</v>
      </c>
      <c r="G5651" s="167" t="str">
        <f>IF('Lineær programmering opg 4'!$D$7=0,"-",((-A5651+'Lineær programmering opg 4'!$M$7)/'Lineær programmering opg 4'!$K$7)*-1)</f>
        <v>-</v>
      </c>
      <c r="H5651" s="167" t="str">
        <f>IF('Lineær programmering opg 4'!$C$8=0,"-",((-A5651+'Lineær programmering opg 4'!$M$8)/'Lineær programmering opg 4'!$K$8)*-1)</f>
        <v>-</v>
      </c>
      <c r="I5651" s="167" t="str">
        <f>IF('Lineær programmering opg 4'!$D$8=0,"-",'Lineær programmering opg 4'!$G$8)</f>
        <v>-</v>
      </c>
      <c r="J5651" s="295">
        <f>A5651*'Lineær programmering opg 4'!$C$11+Datatabel!C5651*'Lineær programmering opg 4'!$D$11</f>
        <v>43694.39999999982</v>
      </c>
      <c r="K5651" s="9">
        <f t="shared" si="442"/>
        <v>0</v>
      </c>
      <c r="L5651" s="9">
        <f t="shared" si="443"/>
        <v>0</v>
      </c>
    </row>
    <row r="5652" spans="1:12" ht="15" x14ac:dyDescent="0.25">
      <c r="A5652" s="167">
        <f t="shared" si="441"/>
        <v>104.42400000001493</v>
      </c>
      <c r="B5652" s="325">
        <f t="shared" si="444"/>
        <v>0.43510000000006221</v>
      </c>
      <c r="C5652" s="167">
        <f t="shared" si="440"/>
        <v>221.68199999998882</v>
      </c>
      <c r="D5652" s="167">
        <f>IF('Lineær programmering opg 4'!$M$4=0,"-",(-A5652+'Lineær programmering opg 4'!$M$4)/'Lineær programmering opg 4'!$K$4*-1)</f>
        <v>271.15199999997014</v>
      </c>
      <c r="E5652" s="167">
        <f>IF('Lineær programmering opg 4'!$M$5=0,"-",(-A5652+'Lineær programmering opg 4'!$M$5)/'Lineær programmering opg 4'!$K$5*-1)</f>
        <v>221.68199999998882</v>
      </c>
      <c r="F5652" s="167" t="str">
        <f>IF('Lineær programmering opg 4'!$E$6=0,"-",(-A5652+'Lineær programmering opg 4'!$M$6)/'Lineær programmering opg 4'!$K$6*-1)</f>
        <v>-</v>
      </c>
      <c r="G5652" s="167" t="str">
        <f>IF('Lineær programmering opg 4'!$D$7=0,"-",((-A5652+'Lineær programmering opg 4'!$M$7)/'Lineær programmering opg 4'!$K$7)*-1)</f>
        <v>-</v>
      </c>
      <c r="H5652" s="167" t="str">
        <f>IF('Lineær programmering opg 4'!$C$8=0,"-",((-A5652+'Lineær programmering opg 4'!$M$8)/'Lineær programmering opg 4'!$K$8)*-1)</f>
        <v>-</v>
      </c>
      <c r="I5652" s="167" t="str">
        <f>IF('Lineær programmering opg 4'!$D$8=0,"-",'Lineær programmering opg 4'!$G$8)</f>
        <v>-</v>
      </c>
      <c r="J5652" s="295">
        <f>A5652*'Lineær programmering opg 4'!$C$11+Datatabel!C5652*'Lineær programmering opg 4'!$D$11</f>
        <v>43694.699999999815</v>
      </c>
      <c r="K5652" s="9">
        <f t="shared" si="442"/>
        <v>0</v>
      </c>
      <c r="L5652" s="9">
        <f t="shared" si="443"/>
        <v>0</v>
      </c>
    </row>
    <row r="5653" spans="1:12" ht="15" x14ac:dyDescent="0.25">
      <c r="A5653" s="167">
        <f t="shared" si="441"/>
        <v>104.40000000001493</v>
      </c>
      <c r="B5653" s="325">
        <f t="shared" si="444"/>
        <v>0.43500000000006223</v>
      </c>
      <c r="C5653" s="167">
        <f t="shared" si="440"/>
        <v>221.69999999998882</v>
      </c>
      <c r="D5653" s="167">
        <f>IF('Lineær programmering opg 4'!$M$4=0,"-",(-A5653+'Lineær programmering opg 4'!$M$4)/'Lineær programmering opg 4'!$K$4*-1)</f>
        <v>271.19999999997015</v>
      </c>
      <c r="E5653" s="167">
        <f>IF('Lineær programmering opg 4'!$M$5=0,"-",(-A5653+'Lineær programmering opg 4'!$M$5)/'Lineær programmering opg 4'!$K$5*-1)</f>
        <v>221.69999999998882</v>
      </c>
      <c r="F5653" s="167" t="str">
        <f>IF('Lineær programmering opg 4'!$E$6=0,"-",(-A5653+'Lineær programmering opg 4'!$M$6)/'Lineær programmering opg 4'!$K$6*-1)</f>
        <v>-</v>
      </c>
      <c r="G5653" s="167" t="str">
        <f>IF('Lineær programmering opg 4'!$D$7=0,"-",((-A5653+'Lineær programmering opg 4'!$M$7)/'Lineær programmering opg 4'!$K$7)*-1)</f>
        <v>-</v>
      </c>
      <c r="H5653" s="167" t="str">
        <f>IF('Lineær programmering opg 4'!$C$8=0,"-",((-A5653+'Lineær programmering opg 4'!$M$8)/'Lineær programmering opg 4'!$K$8)*-1)</f>
        <v>-</v>
      </c>
      <c r="I5653" s="167" t="str">
        <f>IF('Lineær programmering opg 4'!$D$8=0,"-",'Lineær programmering opg 4'!$G$8)</f>
        <v>-</v>
      </c>
      <c r="J5653" s="295">
        <f>A5653*'Lineær programmering opg 4'!$C$11+Datatabel!C5653*'Lineær programmering opg 4'!$D$11</f>
        <v>43694.999999999811</v>
      </c>
      <c r="K5653" s="9">
        <f t="shared" si="442"/>
        <v>0</v>
      </c>
      <c r="L5653" s="9">
        <f t="shared" si="443"/>
        <v>0</v>
      </c>
    </row>
    <row r="5654" spans="1:12" ht="15" x14ac:dyDescent="0.25">
      <c r="A5654" s="167">
        <f t="shared" si="441"/>
        <v>104.37600000001494</v>
      </c>
      <c r="B5654" s="325">
        <f t="shared" si="444"/>
        <v>0.43490000000006224</v>
      </c>
      <c r="C5654" s="167">
        <f t="shared" si="440"/>
        <v>221.71799999998882</v>
      </c>
      <c r="D5654" s="167">
        <f>IF('Lineær programmering opg 4'!$M$4=0,"-",(-A5654+'Lineær programmering opg 4'!$M$4)/'Lineær programmering opg 4'!$K$4*-1)</f>
        <v>271.24799999997015</v>
      </c>
      <c r="E5654" s="167">
        <f>IF('Lineær programmering opg 4'!$M$5=0,"-",(-A5654+'Lineær programmering opg 4'!$M$5)/'Lineær programmering opg 4'!$K$5*-1)</f>
        <v>221.71799999998882</v>
      </c>
      <c r="F5654" s="167" t="str">
        <f>IF('Lineær programmering opg 4'!$E$6=0,"-",(-A5654+'Lineær programmering opg 4'!$M$6)/'Lineær programmering opg 4'!$K$6*-1)</f>
        <v>-</v>
      </c>
      <c r="G5654" s="167" t="str">
        <f>IF('Lineær programmering opg 4'!$D$7=0,"-",((-A5654+'Lineær programmering opg 4'!$M$7)/'Lineær programmering opg 4'!$K$7)*-1)</f>
        <v>-</v>
      </c>
      <c r="H5654" s="167" t="str">
        <f>IF('Lineær programmering opg 4'!$C$8=0,"-",((-A5654+'Lineær programmering opg 4'!$M$8)/'Lineær programmering opg 4'!$K$8)*-1)</f>
        <v>-</v>
      </c>
      <c r="I5654" s="167" t="str">
        <f>IF('Lineær programmering opg 4'!$D$8=0,"-",'Lineær programmering opg 4'!$G$8)</f>
        <v>-</v>
      </c>
      <c r="J5654" s="295">
        <f>A5654*'Lineær programmering opg 4'!$C$11+Datatabel!C5654*'Lineær programmering opg 4'!$D$11</f>
        <v>43695.299999999814</v>
      </c>
      <c r="K5654" s="9">
        <f t="shared" si="442"/>
        <v>0</v>
      </c>
      <c r="L5654" s="9">
        <f t="shared" si="443"/>
        <v>0</v>
      </c>
    </row>
    <row r="5655" spans="1:12" ht="15" x14ac:dyDescent="0.25">
      <c r="A5655" s="167">
        <f t="shared" si="441"/>
        <v>104.35200000001494</v>
      </c>
      <c r="B5655" s="325">
        <f t="shared" si="444"/>
        <v>0.43480000000006225</v>
      </c>
      <c r="C5655" s="167">
        <f t="shared" si="440"/>
        <v>221.73599999998882</v>
      </c>
      <c r="D5655" s="167">
        <f>IF('Lineær programmering opg 4'!$M$4=0,"-",(-A5655+'Lineær programmering opg 4'!$M$4)/'Lineær programmering opg 4'!$K$4*-1)</f>
        <v>271.29599999997015</v>
      </c>
      <c r="E5655" s="167">
        <f>IF('Lineær programmering opg 4'!$M$5=0,"-",(-A5655+'Lineær programmering opg 4'!$M$5)/'Lineær programmering opg 4'!$K$5*-1)</f>
        <v>221.73599999998882</v>
      </c>
      <c r="F5655" s="167" t="str">
        <f>IF('Lineær programmering opg 4'!$E$6=0,"-",(-A5655+'Lineær programmering opg 4'!$M$6)/'Lineær programmering opg 4'!$K$6*-1)</f>
        <v>-</v>
      </c>
      <c r="G5655" s="167" t="str">
        <f>IF('Lineær programmering opg 4'!$D$7=0,"-",((-A5655+'Lineær programmering opg 4'!$M$7)/'Lineær programmering opg 4'!$K$7)*-1)</f>
        <v>-</v>
      </c>
      <c r="H5655" s="167" t="str">
        <f>IF('Lineær programmering opg 4'!$C$8=0,"-",((-A5655+'Lineær programmering opg 4'!$M$8)/'Lineær programmering opg 4'!$K$8)*-1)</f>
        <v>-</v>
      </c>
      <c r="I5655" s="167" t="str">
        <f>IF('Lineær programmering opg 4'!$D$8=0,"-",'Lineær programmering opg 4'!$G$8)</f>
        <v>-</v>
      </c>
      <c r="J5655" s="295">
        <f>A5655*'Lineær programmering opg 4'!$C$11+Datatabel!C5655*'Lineær programmering opg 4'!$D$11</f>
        <v>43695.599999999817</v>
      </c>
      <c r="K5655" s="9">
        <f t="shared" si="442"/>
        <v>0</v>
      </c>
      <c r="L5655" s="9">
        <f t="shared" si="443"/>
        <v>0</v>
      </c>
    </row>
    <row r="5656" spans="1:12" ht="15" x14ac:dyDescent="0.25">
      <c r="A5656" s="167">
        <f t="shared" si="441"/>
        <v>104.32800000001494</v>
      </c>
      <c r="B5656" s="325">
        <f t="shared" si="444"/>
        <v>0.43470000000006226</v>
      </c>
      <c r="C5656" s="167">
        <f t="shared" si="440"/>
        <v>221.75399999998882</v>
      </c>
      <c r="D5656" s="167">
        <f>IF('Lineær programmering opg 4'!$M$4=0,"-",(-A5656+'Lineær programmering opg 4'!$M$4)/'Lineær programmering opg 4'!$K$4*-1)</f>
        <v>271.34399999997015</v>
      </c>
      <c r="E5656" s="167">
        <f>IF('Lineær programmering opg 4'!$M$5=0,"-",(-A5656+'Lineær programmering opg 4'!$M$5)/'Lineær programmering opg 4'!$K$5*-1)</f>
        <v>221.75399999998882</v>
      </c>
      <c r="F5656" s="167" t="str">
        <f>IF('Lineær programmering opg 4'!$E$6=0,"-",(-A5656+'Lineær programmering opg 4'!$M$6)/'Lineær programmering opg 4'!$K$6*-1)</f>
        <v>-</v>
      </c>
      <c r="G5656" s="167" t="str">
        <f>IF('Lineær programmering opg 4'!$D$7=0,"-",((-A5656+'Lineær programmering opg 4'!$M$7)/'Lineær programmering opg 4'!$K$7)*-1)</f>
        <v>-</v>
      </c>
      <c r="H5656" s="167" t="str">
        <f>IF('Lineær programmering opg 4'!$C$8=0,"-",((-A5656+'Lineær programmering opg 4'!$M$8)/'Lineær programmering opg 4'!$K$8)*-1)</f>
        <v>-</v>
      </c>
      <c r="I5656" s="167" t="str">
        <f>IF('Lineær programmering opg 4'!$D$8=0,"-",'Lineær programmering opg 4'!$G$8)</f>
        <v>-</v>
      </c>
      <c r="J5656" s="295">
        <f>A5656*'Lineær programmering opg 4'!$C$11+Datatabel!C5656*'Lineær programmering opg 4'!$D$11</f>
        <v>43695.89999999982</v>
      </c>
      <c r="K5656" s="9">
        <f t="shared" si="442"/>
        <v>0</v>
      </c>
      <c r="L5656" s="9">
        <f t="shared" si="443"/>
        <v>0</v>
      </c>
    </row>
    <row r="5657" spans="1:12" ht="15" x14ac:dyDescent="0.25">
      <c r="A5657" s="167">
        <f t="shared" si="441"/>
        <v>104.30400000001495</v>
      </c>
      <c r="B5657" s="325">
        <f t="shared" si="444"/>
        <v>0.43460000000006227</v>
      </c>
      <c r="C5657" s="167">
        <f t="shared" si="440"/>
        <v>221.77199999998876</v>
      </c>
      <c r="D5657" s="167">
        <f>IF('Lineær programmering opg 4'!$M$4=0,"-",(-A5657+'Lineær programmering opg 4'!$M$4)/'Lineær programmering opg 4'!$K$4*-1)</f>
        <v>271.3919999999701</v>
      </c>
      <c r="E5657" s="167">
        <f>IF('Lineær programmering opg 4'!$M$5=0,"-",(-A5657+'Lineær programmering opg 4'!$M$5)/'Lineær programmering opg 4'!$K$5*-1)</f>
        <v>221.77199999998876</v>
      </c>
      <c r="F5657" s="167" t="str">
        <f>IF('Lineær programmering opg 4'!$E$6=0,"-",(-A5657+'Lineær programmering opg 4'!$M$6)/'Lineær programmering opg 4'!$K$6*-1)</f>
        <v>-</v>
      </c>
      <c r="G5657" s="167" t="str">
        <f>IF('Lineær programmering opg 4'!$D$7=0,"-",((-A5657+'Lineær programmering opg 4'!$M$7)/'Lineær programmering opg 4'!$K$7)*-1)</f>
        <v>-</v>
      </c>
      <c r="H5657" s="167" t="str">
        <f>IF('Lineær programmering opg 4'!$C$8=0,"-",((-A5657+'Lineær programmering opg 4'!$M$8)/'Lineær programmering opg 4'!$K$8)*-1)</f>
        <v>-</v>
      </c>
      <c r="I5657" s="167" t="str">
        <f>IF('Lineær programmering opg 4'!$D$8=0,"-",'Lineær programmering opg 4'!$G$8)</f>
        <v>-</v>
      </c>
      <c r="J5657" s="295">
        <f>A5657*'Lineær programmering opg 4'!$C$11+Datatabel!C5657*'Lineær programmering opg 4'!$D$11</f>
        <v>43696.199999999808</v>
      </c>
      <c r="K5657" s="9">
        <f t="shared" si="442"/>
        <v>0</v>
      </c>
      <c r="L5657" s="9">
        <f t="shared" si="443"/>
        <v>0</v>
      </c>
    </row>
    <row r="5658" spans="1:12" ht="15" x14ac:dyDescent="0.25">
      <c r="A5658" s="167">
        <f t="shared" si="441"/>
        <v>104.28000000001495</v>
      </c>
      <c r="B5658" s="325">
        <f t="shared" si="444"/>
        <v>0.43450000000006228</v>
      </c>
      <c r="C5658" s="167">
        <f t="shared" si="440"/>
        <v>221.78999999998877</v>
      </c>
      <c r="D5658" s="167">
        <f>IF('Lineær programmering opg 4'!$M$4=0,"-",(-A5658+'Lineær programmering opg 4'!$M$4)/'Lineær programmering opg 4'!$K$4*-1)</f>
        <v>271.4399999999701</v>
      </c>
      <c r="E5658" s="167">
        <f>IF('Lineær programmering opg 4'!$M$5=0,"-",(-A5658+'Lineær programmering opg 4'!$M$5)/'Lineær programmering opg 4'!$K$5*-1)</f>
        <v>221.78999999998877</v>
      </c>
      <c r="F5658" s="167" t="str">
        <f>IF('Lineær programmering opg 4'!$E$6=0,"-",(-A5658+'Lineær programmering opg 4'!$M$6)/'Lineær programmering opg 4'!$K$6*-1)</f>
        <v>-</v>
      </c>
      <c r="G5658" s="167" t="str">
        <f>IF('Lineær programmering opg 4'!$D$7=0,"-",((-A5658+'Lineær programmering opg 4'!$M$7)/'Lineær programmering opg 4'!$K$7)*-1)</f>
        <v>-</v>
      </c>
      <c r="H5658" s="167" t="str">
        <f>IF('Lineær programmering opg 4'!$C$8=0,"-",((-A5658+'Lineær programmering opg 4'!$M$8)/'Lineær programmering opg 4'!$K$8)*-1)</f>
        <v>-</v>
      </c>
      <c r="I5658" s="167" t="str">
        <f>IF('Lineær programmering opg 4'!$D$8=0,"-",'Lineær programmering opg 4'!$G$8)</f>
        <v>-</v>
      </c>
      <c r="J5658" s="295">
        <f>A5658*'Lineær programmering opg 4'!$C$11+Datatabel!C5658*'Lineær programmering opg 4'!$D$11</f>
        <v>43696.499999999811</v>
      </c>
      <c r="K5658" s="9">
        <f t="shared" si="442"/>
        <v>0</v>
      </c>
      <c r="L5658" s="9">
        <f t="shared" si="443"/>
        <v>0</v>
      </c>
    </row>
    <row r="5659" spans="1:12" ht="15" x14ac:dyDescent="0.25">
      <c r="A5659" s="167">
        <f t="shared" si="441"/>
        <v>104.25600000001495</v>
      </c>
      <c r="B5659" s="325">
        <f t="shared" si="444"/>
        <v>0.43440000000006229</v>
      </c>
      <c r="C5659" s="167">
        <f t="shared" si="440"/>
        <v>221.80799999998877</v>
      </c>
      <c r="D5659" s="167">
        <f>IF('Lineær programmering opg 4'!$M$4=0,"-",(-A5659+'Lineær programmering opg 4'!$M$4)/'Lineær programmering opg 4'!$K$4*-1)</f>
        <v>271.4879999999701</v>
      </c>
      <c r="E5659" s="167">
        <f>IF('Lineær programmering opg 4'!$M$5=0,"-",(-A5659+'Lineær programmering opg 4'!$M$5)/'Lineær programmering opg 4'!$K$5*-1)</f>
        <v>221.80799999998877</v>
      </c>
      <c r="F5659" s="167" t="str">
        <f>IF('Lineær programmering opg 4'!$E$6=0,"-",(-A5659+'Lineær programmering opg 4'!$M$6)/'Lineær programmering opg 4'!$K$6*-1)</f>
        <v>-</v>
      </c>
      <c r="G5659" s="167" t="str">
        <f>IF('Lineær programmering opg 4'!$D$7=0,"-",((-A5659+'Lineær programmering opg 4'!$M$7)/'Lineær programmering opg 4'!$K$7)*-1)</f>
        <v>-</v>
      </c>
      <c r="H5659" s="167" t="str">
        <f>IF('Lineær programmering opg 4'!$C$8=0,"-",((-A5659+'Lineær programmering opg 4'!$M$8)/'Lineær programmering opg 4'!$K$8)*-1)</f>
        <v>-</v>
      </c>
      <c r="I5659" s="167" t="str">
        <f>IF('Lineær programmering opg 4'!$D$8=0,"-",'Lineær programmering opg 4'!$G$8)</f>
        <v>-</v>
      </c>
      <c r="J5659" s="295">
        <f>A5659*'Lineær programmering opg 4'!$C$11+Datatabel!C5659*'Lineær programmering opg 4'!$D$11</f>
        <v>43696.799999999814</v>
      </c>
      <c r="K5659" s="9">
        <f t="shared" si="442"/>
        <v>0</v>
      </c>
      <c r="L5659" s="9">
        <f t="shared" si="443"/>
        <v>0</v>
      </c>
    </row>
    <row r="5660" spans="1:12" ht="15" x14ac:dyDescent="0.25">
      <c r="A5660" s="167">
        <f t="shared" si="441"/>
        <v>104.23200000001495</v>
      </c>
      <c r="B5660" s="325">
        <f t="shared" si="444"/>
        <v>0.4343000000000623</v>
      </c>
      <c r="C5660" s="167">
        <f t="shared" si="440"/>
        <v>221.82599999998877</v>
      </c>
      <c r="D5660" s="167">
        <f>IF('Lineær programmering opg 4'!$M$4=0,"-",(-A5660+'Lineær programmering opg 4'!$M$4)/'Lineær programmering opg 4'!$K$4*-1)</f>
        <v>271.5359999999701</v>
      </c>
      <c r="E5660" s="167">
        <f>IF('Lineær programmering opg 4'!$M$5=0,"-",(-A5660+'Lineær programmering opg 4'!$M$5)/'Lineær programmering opg 4'!$K$5*-1)</f>
        <v>221.82599999998877</v>
      </c>
      <c r="F5660" s="167" t="str">
        <f>IF('Lineær programmering opg 4'!$E$6=0,"-",(-A5660+'Lineær programmering opg 4'!$M$6)/'Lineær programmering opg 4'!$K$6*-1)</f>
        <v>-</v>
      </c>
      <c r="G5660" s="167" t="str">
        <f>IF('Lineær programmering opg 4'!$D$7=0,"-",((-A5660+'Lineær programmering opg 4'!$M$7)/'Lineær programmering opg 4'!$K$7)*-1)</f>
        <v>-</v>
      </c>
      <c r="H5660" s="167" t="str">
        <f>IF('Lineær programmering opg 4'!$C$8=0,"-",((-A5660+'Lineær programmering opg 4'!$M$8)/'Lineær programmering opg 4'!$K$8)*-1)</f>
        <v>-</v>
      </c>
      <c r="I5660" s="167" t="str">
        <f>IF('Lineær programmering opg 4'!$D$8=0,"-",'Lineær programmering opg 4'!$G$8)</f>
        <v>-</v>
      </c>
      <c r="J5660" s="295">
        <f>A5660*'Lineær programmering opg 4'!$C$11+Datatabel!C5660*'Lineær programmering opg 4'!$D$11</f>
        <v>43697.099999999809</v>
      </c>
      <c r="K5660" s="9">
        <f t="shared" si="442"/>
        <v>0</v>
      </c>
      <c r="L5660" s="9">
        <f t="shared" si="443"/>
        <v>0</v>
      </c>
    </row>
    <row r="5661" spans="1:12" ht="15" x14ac:dyDescent="0.25">
      <c r="A5661" s="167">
        <f t="shared" si="441"/>
        <v>104.20800000001495</v>
      </c>
      <c r="B5661" s="325">
        <f t="shared" si="444"/>
        <v>0.43420000000006231</v>
      </c>
      <c r="C5661" s="167">
        <f t="shared" si="440"/>
        <v>221.84399999998877</v>
      </c>
      <c r="D5661" s="167">
        <f>IF('Lineær programmering opg 4'!$M$4=0,"-",(-A5661+'Lineær programmering opg 4'!$M$4)/'Lineær programmering opg 4'!$K$4*-1)</f>
        <v>271.5839999999701</v>
      </c>
      <c r="E5661" s="167">
        <f>IF('Lineær programmering opg 4'!$M$5=0,"-",(-A5661+'Lineær programmering opg 4'!$M$5)/'Lineær programmering opg 4'!$K$5*-1)</f>
        <v>221.84399999998877</v>
      </c>
      <c r="F5661" s="167" t="str">
        <f>IF('Lineær programmering opg 4'!$E$6=0,"-",(-A5661+'Lineær programmering opg 4'!$M$6)/'Lineær programmering opg 4'!$K$6*-1)</f>
        <v>-</v>
      </c>
      <c r="G5661" s="167" t="str">
        <f>IF('Lineær programmering opg 4'!$D$7=0,"-",((-A5661+'Lineær programmering opg 4'!$M$7)/'Lineær programmering opg 4'!$K$7)*-1)</f>
        <v>-</v>
      </c>
      <c r="H5661" s="167" t="str">
        <f>IF('Lineær programmering opg 4'!$C$8=0,"-",((-A5661+'Lineær programmering opg 4'!$M$8)/'Lineær programmering opg 4'!$K$8)*-1)</f>
        <v>-</v>
      </c>
      <c r="I5661" s="167" t="str">
        <f>IF('Lineær programmering opg 4'!$D$8=0,"-",'Lineær programmering opg 4'!$G$8)</f>
        <v>-</v>
      </c>
      <c r="J5661" s="295">
        <f>A5661*'Lineær programmering opg 4'!$C$11+Datatabel!C5661*'Lineær programmering opg 4'!$D$11</f>
        <v>43697.399999999812</v>
      </c>
      <c r="K5661" s="9">
        <f t="shared" si="442"/>
        <v>0</v>
      </c>
      <c r="L5661" s="9">
        <f t="shared" si="443"/>
        <v>0</v>
      </c>
    </row>
    <row r="5662" spans="1:12" ht="15" x14ac:dyDescent="0.25">
      <c r="A5662" s="167">
        <f t="shared" si="441"/>
        <v>104.18400000001496</v>
      </c>
      <c r="B5662" s="325">
        <f t="shared" si="444"/>
        <v>0.43410000000006232</v>
      </c>
      <c r="C5662" s="167">
        <f t="shared" si="440"/>
        <v>221.86199999998877</v>
      </c>
      <c r="D5662" s="167">
        <f>IF('Lineær programmering opg 4'!$M$4=0,"-",(-A5662+'Lineær programmering opg 4'!$M$4)/'Lineær programmering opg 4'!$K$4*-1)</f>
        <v>271.63199999997005</v>
      </c>
      <c r="E5662" s="167">
        <f>IF('Lineær programmering opg 4'!$M$5=0,"-",(-A5662+'Lineær programmering opg 4'!$M$5)/'Lineær programmering opg 4'!$K$5*-1)</f>
        <v>221.86199999998877</v>
      </c>
      <c r="F5662" s="167" t="str">
        <f>IF('Lineær programmering opg 4'!$E$6=0,"-",(-A5662+'Lineær programmering opg 4'!$M$6)/'Lineær programmering opg 4'!$K$6*-1)</f>
        <v>-</v>
      </c>
      <c r="G5662" s="167" t="str">
        <f>IF('Lineær programmering opg 4'!$D$7=0,"-",((-A5662+'Lineær programmering opg 4'!$M$7)/'Lineær programmering opg 4'!$K$7)*-1)</f>
        <v>-</v>
      </c>
      <c r="H5662" s="167" t="str">
        <f>IF('Lineær programmering opg 4'!$C$8=0,"-",((-A5662+'Lineær programmering opg 4'!$M$8)/'Lineær programmering opg 4'!$K$8)*-1)</f>
        <v>-</v>
      </c>
      <c r="I5662" s="167" t="str">
        <f>IF('Lineær programmering opg 4'!$D$8=0,"-",'Lineær programmering opg 4'!$G$8)</f>
        <v>-</v>
      </c>
      <c r="J5662" s="295">
        <f>A5662*'Lineær programmering opg 4'!$C$11+Datatabel!C5662*'Lineær programmering opg 4'!$D$11</f>
        <v>43697.699999999808</v>
      </c>
      <c r="K5662" s="9">
        <f t="shared" si="442"/>
        <v>0</v>
      </c>
      <c r="L5662" s="9">
        <f t="shared" si="443"/>
        <v>0</v>
      </c>
    </row>
    <row r="5663" spans="1:12" ht="15" x14ac:dyDescent="0.25">
      <c r="A5663" s="167">
        <f t="shared" si="441"/>
        <v>104.16000000001496</v>
      </c>
      <c r="B5663" s="325">
        <f t="shared" si="444"/>
        <v>0.43400000000006234</v>
      </c>
      <c r="C5663" s="167">
        <f t="shared" si="440"/>
        <v>221.87999999998877</v>
      </c>
      <c r="D5663" s="167">
        <f>IF('Lineær programmering opg 4'!$M$4=0,"-",(-A5663+'Lineær programmering opg 4'!$M$4)/'Lineær programmering opg 4'!$K$4*-1)</f>
        <v>271.67999999997005</v>
      </c>
      <c r="E5663" s="167">
        <f>IF('Lineær programmering opg 4'!$M$5=0,"-",(-A5663+'Lineær programmering opg 4'!$M$5)/'Lineær programmering opg 4'!$K$5*-1)</f>
        <v>221.87999999998877</v>
      </c>
      <c r="F5663" s="167" t="str">
        <f>IF('Lineær programmering opg 4'!$E$6=0,"-",(-A5663+'Lineær programmering opg 4'!$M$6)/'Lineær programmering opg 4'!$K$6*-1)</f>
        <v>-</v>
      </c>
      <c r="G5663" s="167" t="str">
        <f>IF('Lineær programmering opg 4'!$D$7=0,"-",((-A5663+'Lineær programmering opg 4'!$M$7)/'Lineær programmering opg 4'!$K$7)*-1)</f>
        <v>-</v>
      </c>
      <c r="H5663" s="167" t="str">
        <f>IF('Lineær programmering opg 4'!$C$8=0,"-",((-A5663+'Lineær programmering opg 4'!$M$8)/'Lineær programmering opg 4'!$K$8)*-1)</f>
        <v>-</v>
      </c>
      <c r="I5663" s="167" t="str">
        <f>IF('Lineær programmering opg 4'!$D$8=0,"-",'Lineær programmering opg 4'!$G$8)</f>
        <v>-</v>
      </c>
      <c r="J5663" s="295">
        <f>A5663*'Lineær programmering opg 4'!$C$11+Datatabel!C5663*'Lineær programmering opg 4'!$D$11</f>
        <v>43697.999999999811</v>
      </c>
      <c r="K5663" s="9">
        <f t="shared" si="442"/>
        <v>0</v>
      </c>
      <c r="L5663" s="9">
        <f t="shared" si="443"/>
        <v>0</v>
      </c>
    </row>
    <row r="5664" spans="1:12" ht="15" x14ac:dyDescent="0.25">
      <c r="A5664" s="167">
        <f t="shared" si="441"/>
        <v>104.13600000001496</v>
      </c>
      <c r="B5664" s="325">
        <f t="shared" si="444"/>
        <v>0.43390000000006235</v>
      </c>
      <c r="C5664" s="167">
        <f t="shared" si="440"/>
        <v>221.89799999998877</v>
      </c>
      <c r="D5664" s="167">
        <f>IF('Lineær programmering opg 4'!$M$4=0,"-",(-A5664+'Lineær programmering opg 4'!$M$4)/'Lineær programmering opg 4'!$K$4*-1)</f>
        <v>271.72799999997005</v>
      </c>
      <c r="E5664" s="167">
        <f>IF('Lineær programmering opg 4'!$M$5=0,"-",(-A5664+'Lineær programmering opg 4'!$M$5)/'Lineær programmering opg 4'!$K$5*-1)</f>
        <v>221.89799999998877</v>
      </c>
      <c r="F5664" s="167" t="str">
        <f>IF('Lineær programmering opg 4'!$E$6=0,"-",(-A5664+'Lineær programmering opg 4'!$M$6)/'Lineær programmering opg 4'!$K$6*-1)</f>
        <v>-</v>
      </c>
      <c r="G5664" s="167" t="str">
        <f>IF('Lineær programmering opg 4'!$D$7=0,"-",((-A5664+'Lineær programmering opg 4'!$M$7)/'Lineær programmering opg 4'!$K$7)*-1)</f>
        <v>-</v>
      </c>
      <c r="H5664" s="167" t="str">
        <f>IF('Lineær programmering opg 4'!$C$8=0,"-",((-A5664+'Lineær programmering opg 4'!$M$8)/'Lineær programmering opg 4'!$K$8)*-1)</f>
        <v>-</v>
      </c>
      <c r="I5664" s="167" t="str">
        <f>IF('Lineær programmering opg 4'!$D$8=0,"-",'Lineær programmering opg 4'!$G$8)</f>
        <v>-</v>
      </c>
      <c r="J5664" s="295">
        <f>A5664*'Lineær programmering opg 4'!$C$11+Datatabel!C5664*'Lineær programmering opg 4'!$D$11</f>
        <v>43698.299999999814</v>
      </c>
      <c r="K5664" s="9">
        <f t="shared" si="442"/>
        <v>0</v>
      </c>
      <c r="L5664" s="9">
        <f t="shared" si="443"/>
        <v>0</v>
      </c>
    </row>
    <row r="5665" spans="1:12" ht="15" x14ac:dyDescent="0.25">
      <c r="A5665" s="167">
        <f t="shared" si="441"/>
        <v>104.11200000001497</v>
      </c>
      <c r="B5665" s="325">
        <f t="shared" si="444"/>
        <v>0.43380000000006236</v>
      </c>
      <c r="C5665" s="167">
        <f t="shared" si="440"/>
        <v>221.91599999998877</v>
      </c>
      <c r="D5665" s="167">
        <f>IF('Lineær programmering opg 4'!$M$4=0,"-",(-A5665+'Lineær programmering opg 4'!$M$4)/'Lineær programmering opg 4'!$K$4*-1)</f>
        <v>271.77599999997005</v>
      </c>
      <c r="E5665" s="167">
        <f>IF('Lineær programmering opg 4'!$M$5=0,"-",(-A5665+'Lineær programmering opg 4'!$M$5)/'Lineær programmering opg 4'!$K$5*-1)</f>
        <v>221.91599999998877</v>
      </c>
      <c r="F5665" s="167" t="str">
        <f>IF('Lineær programmering opg 4'!$E$6=0,"-",(-A5665+'Lineær programmering opg 4'!$M$6)/'Lineær programmering opg 4'!$K$6*-1)</f>
        <v>-</v>
      </c>
      <c r="G5665" s="167" t="str">
        <f>IF('Lineær programmering opg 4'!$D$7=0,"-",((-A5665+'Lineær programmering opg 4'!$M$7)/'Lineær programmering opg 4'!$K$7)*-1)</f>
        <v>-</v>
      </c>
      <c r="H5665" s="167" t="str">
        <f>IF('Lineær programmering opg 4'!$C$8=0,"-",((-A5665+'Lineær programmering opg 4'!$M$8)/'Lineær programmering opg 4'!$K$8)*-1)</f>
        <v>-</v>
      </c>
      <c r="I5665" s="167" t="str">
        <f>IF('Lineær programmering opg 4'!$D$8=0,"-",'Lineær programmering opg 4'!$G$8)</f>
        <v>-</v>
      </c>
      <c r="J5665" s="295">
        <f>A5665*'Lineær programmering opg 4'!$C$11+Datatabel!C5665*'Lineær programmering opg 4'!$D$11</f>
        <v>43698.599999999809</v>
      </c>
      <c r="K5665" s="9">
        <f t="shared" si="442"/>
        <v>0</v>
      </c>
      <c r="L5665" s="9">
        <f t="shared" si="443"/>
        <v>0</v>
      </c>
    </row>
    <row r="5666" spans="1:12" ht="15" x14ac:dyDescent="0.25">
      <c r="A5666" s="167">
        <f t="shared" si="441"/>
        <v>104.08800000001497</v>
      </c>
      <c r="B5666" s="325">
        <f t="shared" si="444"/>
        <v>0.43370000000006237</v>
      </c>
      <c r="C5666" s="167">
        <f t="shared" si="440"/>
        <v>221.93399999998877</v>
      </c>
      <c r="D5666" s="167">
        <f>IF('Lineær programmering opg 4'!$M$4=0,"-",(-A5666+'Lineær programmering opg 4'!$M$4)/'Lineær programmering opg 4'!$K$4*-1)</f>
        <v>271.82399999997006</v>
      </c>
      <c r="E5666" s="167">
        <f>IF('Lineær programmering opg 4'!$M$5=0,"-",(-A5666+'Lineær programmering opg 4'!$M$5)/'Lineær programmering opg 4'!$K$5*-1)</f>
        <v>221.93399999998877</v>
      </c>
      <c r="F5666" s="167" t="str">
        <f>IF('Lineær programmering opg 4'!$E$6=0,"-",(-A5666+'Lineær programmering opg 4'!$M$6)/'Lineær programmering opg 4'!$K$6*-1)</f>
        <v>-</v>
      </c>
      <c r="G5666" s="167" t="str">
        <f>IF('Lineær programmering opg 4'!$D$7=0,"-",((-A5666+'Lineær programmering opg 4'!$M$7)/'Lineær programmering opg 4'!$K$7)*-1)</f>
        <v>-</v>
      </c>
      <c r="H5666" s="167" t="str">
        <f>IF('Lineær programmering opg 4'!$C$8=0,"-",((-A5666+'Lineær programmering opg 4'!$M$8)/'Lineær programmering opg 4'!$K$8)*-1)</f>
        <v>-</v>
      </c>
      <c r="I5666" s="167" t="str">
        <f>IF('Lineær programmering opg 4'!$D$8=0,"-",'Lineær programmering opg 4'!$G$8)</f>
        <v>-</v>
      </c>
      <c r="J5666" s="295">
        <f>A5666*'Lineær programmering opg 4'!$C$11+Datatabel!C5666*'Lineær programmering opg 4'!$D$11</f>
        <v>43698.89999999982</v>
      </c>
      <c r="K5666" s="9">
        <f t="shared" si="442"/>
        <v>0</v>
      </c>
      <c r="L5666" s="9">
        <f t="shared" si="443"/>
        <v>0</v>
      </c>
    </row>
    <row r="5667" spans="1:12" ht="15" x14ac:dyDescent="0.25">
      <c r="A5667" s="167">
        <f t="shared" si="441"/>
        <v>104.06400000001497</v>
      </c>
      <c r="B5667" s="325">
        <f t="shared" si="444"/>
        <v>0.43360000000006238</v>
      </c>
      <c r="C5667" s="167">
        <f t="shared" si="440"/>
        <v>221.95199999998877</v>
      </c>
      <c r="D5667" s="167">
        <f>IF('Lineær programmering opg 4'!$M$4=0,"-",(-A5667+'Lineær programmering opg 4'!$M$4)/'Lineær programmering opg 4'!$K$4*-1)</f>
        <v>271.87199999997006</v>
      </c>
      <c r="E5667" s="167">
        <f>IF('Lineær programmering opg 4'!$M$5=0,"-",(-A5667+'Lineær programmering opg 4'!$M$5)/'Lineær programmering opg 4'!$K$5*-1)</f>
        <v>221.95199999998877</v>
      </c>
      <c r="F5667" s="167" t="str">
        <f>IF('Lineær programmering opg 4'!$E$6=0,"-",(-A5667+'Lineær programmering opg 4'!$M$6)/'Lineær programmering opg 4'!$K$6*-1)</f>
        <v>-</v>
      </c>
      <c r="G5667" s="167" t="str">
        <f>IF('Lineær programmering opg 4'!$D$7=0,"-",((-A5667+'Lineær programmering opg 4'!$M$7)/'Lineær programmering opg 4'!$K$7)*-1)</f>
        <v>-</v>
      </c>
      <c r="H5667" s="167" t="str">
        <f>IF('Lineær programmering opg 4'!$C$8=0,"-",((-A5667+'Lineær programmering opg 4'!$M$8)/'Lineær programmering opg 4'!$K$8)*-1)</f>
        <v>-</v>
      </c>
      <c r="I5667" s="167" t="str">
        <f>IF('Lineær programmering opg 4'!$D$8=0,"-",'Lineær programmering opg 4'!$G$8)</f>
        <v>-</v>
      </c>
      <c r="J5667" s="295">
        <f>A5667*'Lineær programmering opg 4'!$C$11+Datatabel!C5667*'Lineær programmering opg 4'!$D$11</f>
        <v>43699.199999999808</v>
      </c>
      <c r="K5667" s="9">
        <f t="shared" si="442"/>
        <v>0</v>
      </c>
      <c r="L5667" s="9">
        <f t="shared" si="443"/>
        <v>0</v>
      </c>
    </row>
    <row r="5668" spans="1:12" ht="15" x14ac:dyDescent="0.25">
      <c r="A5668" s="167">
        <f t="shared" si="441"/>
        <v>104.04000000001497</v>
      </c>
      <c r="B5668" s="325">
        <f t="shared" si="444"/>
        <v>0.43350000000006239</v>
      </c>
      <c r="C5668" s="167">
        <f t="shared" si="440"/>
        <v>221.96999999998877</v>
      </c>
      <c r="D5668" s="167">
        <f>IF('Lineær programmering opg 4'!$M$4=0,"-",(-A5668+'Lineær programmering opg 4'!$M$4)/'Lineær programmering opg 4'!$K$4*-1)</f>
        <v>271.91999999997006</v>
      </c>
      <c r="E5668" s="167">
        <f>IF('Lineær programmering opg 4'!$M$5=0,"-",(-A5668+'Lineær programmering opg 4'!$M$5)/'Lineær programmering opg 4'!$K$5*-1)</f>
        <v>221.96999999998877</v>
      </c>
      <c r="F5668" s="167" t="str">
        <f>IF('Lineær programmering opg 4'!$E$6=0,"-",(-A5668+'Lineær programmering opg 4'!$M$6)/'Lineær programmering opg 4'!$K$6*-1)</f>
        <v>-</v>
      </c>
      <c r="G5668" s="167" t="str">
        <f>IF('Lineær programmering opg 4'!$D$7=0,"-",((-A5668+'Lineær programmering opg 4'!$M$7)/'Lineær programmering opg 4'!$K$7)*-1)</f>
        <v>-</v>
      </c>
      <c r="H5668" s="167" t="str">
        <f>IF('Lineær programmering opg 4'!$C$8=0,"-",((-A5668+'Lineær programmering opg 4'!$M$8)/'Lineær programmering opg 4'!$K$8)*-1)</f>
        <v>-</v>
      </c>
      <c r="I5668" s="167" t="str">
        <f>IF('Lineær programmering opg 4'!$D$8=0,"-",'Lineær programmering opg 4'!$G$8)</f>
        <v>-</v>
      </c>
      <c r="J5668" s="295">
        <f>A5668*'Lineær programmering opg 4'!$C$11+Datatabel!C5668*'Lineær programmering opg 4'!$D$11</f>
        <v>43699.499999999818</v>
      </c>
      <c r="K5668" s="9">
        <f t="shared" si="442"/>
        <v>0</v>
      </c>
      <c r="L5668" s="9">
        <f t="shared" si="443"/>
        <v>0</v>
      </c>
    </row>
    <row r="5669" spans="1:12" ht="15" x14ac:dyDescent="0.25">
      <c r="A5669" s="167">
        <f t="shared" si="441"/>
        <v>104.01600000001497</v>
      </c>
      <c r="B5669" s="325">
        <f t="shared" si="444"/>
        <v>0.4334000000000624</v>
      </c>
      <c r="C5669" s="167">
        <f t="shared" si="440"/>
        <v>221.98799999998877</v>
      </c>
      <c r="D5669" s="167">
        <f>IF('Lineær programmering opg 4'!$M$4=0,"-",(-A5669+'Lineær programmering opg 4'!$M$4)/'Lineær programmering opg 4'!$K$4*-1)</f>
        <v>271.96799999997006</v>
      </c>
      <c r="E5669" s="167">
        <f>IF('Lineær programmering opg 4'!$M$5=0,"-",(-A5669+'Lineær programmering opg 4'!$M$5)/'Lineær programmering opg 4'!$K$5*-1)</f>
        <v>221.98799999998877</v>
      </c>
      <c r="F5669" s="167" t="str">
        <f>IF('Lineær programmering opg 4'!$E$6=0,"-",(-A5669+'Lineær programmering opg 4'!$M$6)/'Lineær programmering opg 4'!$K$6*-1)</f>
        <v>-</v>
      </c>
      <c r="G5669" s="167" t="str">
        <f>IF('Lineær programmering opg 4'!$D$7=0,"-",((-A5669+'Lineær programmering opg 4'!$M$7)/'Lineær programmering opg 4'!$K$7)*-1)</f>
        <v>-</v>
      </c>
      <c r="H5669" s="167" t="str">
        <f>IF('Lineær programmering opg 4'!$C$8=0,"-",((-A5669+'Lineær programmering opg 4'!$M$8)/'Lineær programmering opg 4'!$K$8)*-1)</f>
        <v>-</v>
      </c>
      <c r="I5669" s="167" t="str">
        <f>IF('Lineær programmering opg 4'!$D$8=0,"-",'Lineær programmering opg 4'!$G$8)</f>
        <v>-</v>
      </c>
      <c r="J5669" s="295">
        <f>A5669*'Lineær programmering opg 4'!$C$11+Datatabel!C5669*'Lineær programmering opg 4'!$D$11</f>
        <v>43699.799999999814</v>
      </c>
      <c r="K5669" s="9">
        <f t="shared" si="442"/>
        <v>0</v>
      </c>
      <c r="L5669" s="9">
        <f t="shared" si="443"/>
        <v>0</v>
      </c>
    </row>
    <row r="5670" spans="1:12" ht="15" x14ac:dyDescent="0.25">
      <c r="A5670" s="167">
        <f t="shared" si="441"/>
        <v>103.99200000001498</v>
      </c>
      <c r="B5670" s="325">
        <f t="shared" si="444"/>
        <v>0.43330000000006241</v>
      </c>
      <c r="C5670" s="167">
        <f t="shared" si="440"/>
        <v>222.00599999998877</v>
      </c>
      <c r="D5670" s="167">
        <f>IF('Lineær programmering opg 4'!$M$4=0,"-",(-A5670+'Lineær programmering opg 4'!$M$4)/'Lineær programmering opg 4'!$K$4*-1)</f>
        <v>272.01599999997006</v>
      </c>
      <c r="E5670" s="167">
        <f>IF('Lineær programmering opg 4'!$M$5=0,"-",(-A5670+'Lineær programmering opg 4'!$M$5)/'Lineær programmering opg 4'!$K$5*-1)</f>
        <v>222.00599999998877</v>
      </c>
      <c r="F5670" s="167" t="str">
        <f>IF('Lineær programmering opg 4'!$E$6=0,"-",(-A5670+'Lineær programmering opg 4'!$M$6)/'Lineær programmering opg 4'!$K$6*-1)</f>
        <v>-</v>
      </c>
      <c r="G5670" s="167" t="str">
        <f>IF('Lineær programmering opg 4'!$D$7=0,"-",((-A5670+'Lineær programmering opg 4'!$M$7)/'Lineær programmering opg 4'!$K$7)*-1)</f>
        <v>-</v>
      </c>
      <c r="H5670" s="167" t="str">
        <f>IF('Lineær programmering opg 4'!$C$8=0,"-",((-A5670+'Lineær programmering opg 4'!$M$8)/'Lineær programmering opg 4'!$K$8)*-1)</f>
        <v>-</v>
      </c>
      <c r="I5670" s="167" t="str">
        <f>IF('Lineær programmering opg 4'!$D$8=0,"-",'Lineær programmering opg 4'!$G$8)</f>
        <v>-</v>
      </c>
      <c r="J5670" s="295">
        <f>A5670*'Lineær programmering opg 4'!$C$11+Datatabel!C5670*'Lineær programmering opg 4'!$D$11</f>
        <v>43700.099999999809</v>
      </c>
      <c r="K5670" s="9">
        <f t="shared" si="442"/>
        <v>0</v>
      </c>
      <c r="L5670" s="9">
        <f t="shared" si="443"/>
        <v>0</v>
      </c>
    </row>
    <row r="5671" spans="1:12" ht="15" x14ac:dyDescent="0.25">
      <c r="A5671" s="167">
        <f t="shared" si="441"/>
        <v>103.96800000001498</v>
      </c>
      <c r="B5671" s="325">
        <f t="shared" si="444"/>
        <v>0.43320000000006242</v>
      </c>
      <c r="C5671" s="167">
        <f t="shared" si="440"/>
        <v>222.02399999998877</v>
      </c>
      <c r="D5671" s="167">
        <f>IF('Lineær programmering opg 4'!$M$4=0,"-",(-A5671+'Lineær programmering opg 4'!$M$4)/'Lineær programmering opg 4'!$K$4*-1)</f>
        <v>272.06399999997006</v>
      </c>
      <c r="E5671" s="167">
        <f>IF('Lineær programmering opg 4'!$M$5=0,"-",(-A5671+'Lineær programmering opg 4'!$M$5)/'Lineær programmering opg 4'!$K$5*-1)</f>
        <v>222.02399999998877</v>
      </c>
      <c r="F5671" s="167" t="str">
        <f>IF('Lineær programmering opg 4'!$E$6=0,"-",(-A5671+'Lineær programmering opg 4'!$M$6)/'Lineær programmering opg 4'!$K$6*-1)</f>
        <v>-</v>
      </c>
      <c r="G5671" s="167" t="str">
        <f>IF('Lineær programmering opg 4'!$D$7=0,"-",((-A5671+'Lineær programmering opg 4'!$M$7)/'Lineær programmering opg 4'!$K$7)*-1)</f>
        <v>-</v>
      </c>
      <c r="H5671" s="167" t="str">
        <f>IF('Lineær programmering opg 4'!$C$8=0,"-",((-A5671+'Lineær programmering opg 4'!$M$8)/'Lineær programmering opg 4'!$K$8)*-1)</f>
        <v>-</v>
      </c>
      <c r="I5671" s="167" t="str">
        <f>IF('Lineær programmering opg 4'!$D$8=0,"-",'Lineær programmering opg 4'!$G$8)</f>
        <v>-</v>
      </c>
      <c r="J5671" s="295">
        <f>A5671*'Lineær programmering opg 4'!$C$11+Datatabel!C5671*'Lineær programmering opg 4'!$D$11</f>
        <v>43700.39999999982</v>
      </c>
      <c r="K5671" s="9">
        <f t="shared" si="442"/>
        <v>0</v>
      </c>
      <c r="L5671" s="9">
        <f t="shared" si="443"/>
        <v>0</v>
      </c>
    </row>
    <row r="5672" spans="1:12" ht="15" x14ac:dyDescent="0.25">
      <c r="A5672" s="167">
        <f t="shared" si="441"/>
        <v>103.94400000001498</v>
      </c>
      <c r="B5672" s="325">
        <f t="shared" si="444"/>
        <v>0.43310000000006244</v>
      </c>
      <c r="C5672" s="167">
        <f t="shared" si="440"/>
        <v>222.04199999998878</v>
      </c>
      <c r="D5672" s="167">
        <f>IF('Lineær programmering opg 4'!$M$4=0,"-",(-A5672+'Lineær programmering opg 4'!$M$4)/'Lineær programmering opg 4'!$K$4*-1)</f>
        <v>272.11199999997007</v>
      </c>
      <c r="E5672" s="167">
        <f>IF('Lineær programmering opg 4'!$M$5=0,"-",(-A5672+'Lineær programmering opg 4'!$M$5)/'Lineær programmering opg 4'!$K$5*-1)</f>
        <v>222.04199999998878</v>
      </c>
      <c r="F5672" s="167" t="str">
        <f>IF('Lineær programmering opg 4'!$E$6=0,"-",(-A5672+'Lineær programmering opg 4'!$M$6)/'Lineær programmering opg 4'!$K$6*-1)</f>
        <v>-</v>
      </c>
      <c r="G5672" s="167" t="str">
        <f>IF('Lineær programmering opg 4'!$D$7=0,"-",((-A5672+'Lineær programmering opg 4'!$M$7)/'Lineær programmering opg 4'!$K$7)*-1)</f>
        <v>-</v>
      </c>
      <c r="H5672" s="167" t="str">
        <f>IF('Lineær programmering opg 4'!$C$8=0,"-",((-A5672+'Lineær programmering opg 4'!$M$8)/'Lineær programmering opg 4'!$K$8)*-1)</f>
        <v>-</v>
      </c>
      <c r="I5672" s="167" t="str">
        <f>IF('Lineær programmering opg 4'!$D$8=0,"-",'Lineær programmering opg 4'!$G$8)</f>
        <v>-</v>
      </c>
      <c r="J5672" s="295">
        <f>A5672*'Lineær programmering opg 4'!$C$11+Datatabel!C5672*'Lineær programmering opg 4'!$D$11</f>
        <v>43700.699999999815</v>
      </c>
      <c r="K5672" s="9">
        <f t="shared" si="442"/>
        <v>0</v>
      </c>
      <c r="L5672" s="9">
        <f t="shared" si="443"/>
        <v>0</v>
      </c>
    </row>
    <row r="5673" spans="1:12" ht="15" x14ac:dyDescent="0.25">
      <c r="A5673" s="167">
        <f t="shared" si="441"/>
        <v>103.92000000001499</v>
      </c>
      <c r="B5673" s="325">
        <f t="shared" si="444"/>
        <v>0.43300000000006245</v>
      </c>
      <c r="C5673" s="167">
        <f t="shared" si="440"/>
        <v>222.05999999998878</v>
      </c>
      <c r="D5673" s="167">
        <f>IF('Lineær programmering opg 4'!$M$4=0,"-",(-A5673+'Lineær programmering opg 4'!$M$4)/'Lineær programmering opg 4'!$K$4*-1)</f>
        <v>272.15999999997001</v>
      </c>
      <c r="E5673" s="167">
        <f>IF('Lineær programmering opg 4'!$M$5=0,"-",(-A5673+'Lineær programmering opg 4'!$M$5)/'Lineær programmering opg 4'!$K$5*-1)</f>
        <v>222.05999999998878</v>
      </c>
      <c r="F5673" s="167" t="str">
        <f>IF('Lineær programmering opg 4'!$E$6=0,"-",(-A5673+'Lineær programmering opg 4'!$M$6)/'Lineær programmering opg 4'!$K$6*-1)</f>
        <v>-</v>
      </c>
      <c r="G5673" s="167" t="str">
        <f>IF('Lineær programmering opg 4'!$D$7=0,"-",((-A5673+'Lineær programmering opg 4'!$M$7)/'Lineær programmering opg 4'!$K$7)*-1)</f>
        <v>-</v>
      </c>
      <c r="H5673" s="167" t="str">
        <f>IF('Lineær programmering opg 4'!$C$8=0,"-",((-A5673+'Lineær programmering opg 4'!$M$8)/'Lineær programmering opg 4'!$K$8)*-1)</f>
        <v>-</v>
      </c>
      <c r="I5673" s="167" t="str">
        <f>IF('Lineær programmering opg 4'!$D$8=0,"-",'Lineær programmering opg 4'!$G$8)</f>
        <v>-</v>
      </c>
      <c r="J5673" s="295">
        <f>A5673*'Lineær programmering opg 4'!$C$11+Datatabel!C5673*'Lineær programmering opg 4'!$D$11</f>
        <v>43700.999999999818</v>
      </c>
      <c r="K5673" s="9">
        <f t="shared" si="442"/>
        <v>0</v>
      </c>
      <c r="L5673" s="9">
        <f t="shared" si="443"/>
        <v>0</v>
      </c>
    </row>
    <row r="5674" spans="1:12" ht="15" x14ac:dyDescent="0.25">
      <c r="A5674" s="167">
        <f t="shared" si="441"/>
        <v>103.89600000001499</v>
      </c>
      <c r="B5674" s="325">
        <f t="shared" si="444"/>
        <v>0.43290000000006246</v>
      </c>
      <c r="C5674" s="167">
        <f t="shared" si="440"/>
        <v>222.07799999998878</v>
      </c>
      <c r="D5674" s="167">
        <f>IF('Lineær programmering opg 4'!$M$4=0,"-",(-A5674+'Lineær programmering opg 4'!$M$4)/'Lineær programmering opg 4'!$K$4*-1)</f>
        <v>272.20799999997001</v>
      </c>
      <c r="E5674" s="167">
        <f>IF('Lineær programmering opg 4'!$M$5=0,"-",(-A5674+'Lineær programmering opg 4'!$M$5)/'Lineær programmering opg 4'!$K$5*-1)</f>
        <v>222.07799999998878</v>
      </c>
      <c r="F5674" s="167" t="str">
        <f>IF('Lineær programmering opg 4'!$E$6=0,"-",(-A5674+'Lineær programmering opg 4'!$M$6)/'Lineær programmering opg 4'!$K$6*-1)</f>
        <v>-</v>
      </c>
      <c r="G5674" s="167" t="str">
        <f>IF('Lineær programmering opg 4'!$D$7=0,"-",((-A5674+'Lineær programmering opg 4'!$M$7)/'Lineær programmering opg 4'!$K$7)*-1)</f>
        <v>-</v>
      </c>
      <c r="H5674" s="167" t="str">
        <f>IF('Lineær programmering opg 4'!$C$8=0,"-",((-A5674+'Lineær programmering opg 4'!$M$8)/'Lineær programmering opg 4'!$K$8)*-1)</f>
        <v>-</v>
      </c>
      <c r="I5674" s="167" t="str">
        <f>IF('Lineær programmering opg 4'!$D$8=0,"-",'Lineær programmering opg 4'!$G$8)</f>
        <v>-</v>
      </c>
      <c r="J5674" s="295">
        <f>A5674*'Lineær programmering opg 4'!$C$11+Datatabel!C5674*'Lineær programmering opg 4'!$D$11</f>
        <v>43701.299999999814</v>
      </c>
      <c r="K5674" s="9">
        <f t="shared" si="442"/>
        <v>0</v>
      </c>
      <c r="L5674" s="9">
        <f t="shared" si="443"/>
        <v>0</v>
      </c>
    </row>
    <row r="5675" spans="1:12" ht="15" x14ac:dyDescent="0.25">
      <c r="A5675" s="167">
        <f t="shared" si="441"/>
        <v>103.87200000001499</v>
      </c>
      <c r="B5675" s="325">
        <f t="shared" si="444"/>
        <v>0.43280000000006247</v>
      </c>
      <c r="C5675" s="167">
        <f t="shared" si="440"/>
        <v>222.09599999998878</v>
      </c>
      <c r="D5675" s="167">
        <f>IF('Lineær programmering opg 4'!$M$4=0,"-",(-A5675+'Lineær programmering opg 4'!$M$4)/'Lineær programmering opg 4'!$K$4*-1)</f>
        <v>272.25599999997002</v>
      </c>
      <c r="E5675" s="167">
        <f>IF('Lineær programmering opg 4'!$M$5=0,"-",(-A5675+'Lineær programmering opg 4'!$M$5)/'Lineær programmering opg 4'!$K$5*-1)</f>
        <v>222.09599999998878</v>
      </c>
      <c r="F5675" s="167" t="str">
        <f>IF('Lineær programmering opg 4'!$E$6=0,"-",(-A5675+'Lineær programmering opg 4'!$M$6)/'Lineær programmering opg 4'!$K$6*-1)</f>
        <v>-</v>
      </c>
      <c r="G5675" s="167" t="str">
        <f>IF('Lineær programmering opg 4'!$D$7=0,"-",((-A5675+'Lineær programmering opg 4'!$M$7)/'Lineær programmering opg 4'!$K$7)*-1)</f>
        <v>-</v>
      </c>
      <c r="H5675" s="167" t="str">
        <f>IF('Lineær programmering opg 4'!$C$8=0,"-",((-A5675+'Lineær programmering opg 4'!$M$8)/'Lineær programmering opg 4'!$K$8)*-1)</f>
        <v>-</v>
      </c>
      <c r="I5675" s="167" t="str">
        <f>IF('Lineær programmering opg 4'!$D$8=0,"-",'Lineær programmering opg 4'!$G$8)</f>
        <v>-</v>
      </c>
      <c r="J5675" s="295">
        <f>A5675*'Lineær programmering opg 4'!$C$11+Datatabel!C5675*'Lineær programmering opg 4'!$D$11</f>
        <v>43701.599999999817</v>
      </c>
      <c r="K5675" s="9">
        <f t="shared" si="442"/>
        <v>0</v>
      </c>
      <c r="L5675" s="9">
        <f t="shared" si="443"/>
        <v>0</v>
      </c>
    </row>
    <row r="5676" spans="1:12" ht="15" x14ac:dyDescent="0.25">
      <c r="A5676" s="167">
        <f t="shared" si="441"/>
        <v>103.84800000001499</v>
      </c>
      <c r="B5676" s="325">
        <f t="shared" si="444"/>
        <v>0.43270000000006248</v>
      </c>
      <c r="C5676" s="167">
        <f t="shared" si="440"/>
        <v>222.11399999998878</v>
      </c>
      <c r="D5676" s="167">
        <f>IF('Lineær programmering opg 4'!$M$4=0,"-",(-A5676+'Lineær programmering opg 4'!$M$4)/'Lineær programmering opg 4'!$K$4*-1)</f>
        <v>272.30399999997002</v>
      </c>
      <c r="E5676" s="167">
        <f>IF('Lineær programmering opg 4'!$M$5=0,"-",(-A5676+'Lineær programmering opg 4'!$M$5)/'Lineær programmering opg 4'!$K$5*-1)</f>
        <v>222.11399999998878</v>
      </c>
      <c r="F5676" s="167" t="str">
        <f>IF('Lineær programmering opg 4'!$E$6=0,"-",(-A5676+'Lineær programmering opg 4'!$M$6)/'Lineær programmering opg 4'!$K$6*-1)</f>
        <v>-</v>
      </c>
      <c r="G5676" s="167" t="str">
        <f>IF('Lineær programmering opg 4'!$D$7=0,"-",((-A5676+'Lineær programmering opg 4'!$M$7)/'Lineær programmering opg 4'!$K$7)*-1)</f>
        <v>-</v>
      </c>
      <c r="H5676" s="167" t="str">
        <f>IF('Lineær programmering opg 4'!$C$8=0,"-",((-A5676+'Lineær programmering opg 4'!$M$8)/'Lineær programmering opg 4'!$K$8)*-1)</f>
        <v>-</v>
      </c>
      <c r="I5676" s="167" t="str">
        <f>IF('Lineær programmering opg 4'!$D$8=0,"-",'Lineær programmering opg 4'!$G$8)</f>
        <v>-</v>
      </c>
      <c r="J5676" s="295">
        <f>A5676*'Lineær programmering opg 4'!$C$11+Datatabel!C5676*'Lineær programmering opg 4'!$D$11</f>
        <v>43701.89999999982</v>
      </c>
      <c r="K5676" s="9">
        <f t="shared" si="442"/>
        <v>0</v>
      </c>
      <c r="L5676" s="9">
        <f t="shared" si="443"/>
        <v>0</v>
      </c>
    </row>
    <row r="5677" spans="1:12" ht="15" x14ac:dyDescent="0.25">
      <c r="A5677" s="167">
        <f t="shared" si="441"/>
        <v>103.82400000001499</v>
      </c>
      <c r="B5677" s="325">
        <f t="shared" si="444"/>
        <v>0.43260000000006249</v>
      </c>
      <c r="C5677" s="167">
        <f t="shared" si="440"/>
        <v>222.13199999998878</v>
      </c>
      <c r="D5677" s="167">
        <f>IF('Lineær programmering opg 4'!$M$4=0,"-",(-A5677+'Lineær programmering opg 4'!$M$4)/'Lineær programmering opg 4'!$K$4*-1)</f>
        <v>272.35199999997002</v>
      </c>
      <c r="E5677" s="167">
        <f>IF('Lineær programmering opg 4'!$M$5=0,"-",(-A5677+'Lineær programmering opg 4'!$M$5)/'Lineær programmering opg 4'!$K$5*-1)</f>
        <v>222.13199999998878</v>
      </c>
      <c r="F5677" s="167" t="str">
        <f>IF('Lineær programmering opg 4'!$E$6=0,"-",(-A5677+'Lineær programmering opg 4'!$M$6)/'Lineær programmering opg 4'!$K$6*-1)</f>
        <v>-</v>
      </c>
      <c r="G5677" s="167" t="str">
        <f>IF('Lineær programmering opg 4'!$D$7=0,"-",((-A5677+'Lineær programmering opg 4'!$M$7)/'Lineær programmering opg 4'!$K$7)*-1)</f>
        <v>-</v>
      </c>
      <c r="H5677" s="167" t="str">
        <f>IF('Lineær programmering opg 4'!$C$8=0,"-",((-A5677+'Lineær programmering opg 4'!$M$8)/'Lineær programmering opg 4'!$K$8)*-1)</f>
        <v>-</v>
      </c>
      <c r="I5677" s="167" t="str">
        <f>IF('Lineær programmering opg 4'!$D$8=0,"-",'Lineær programmering opg 4'!$G$8)</f>
        <v>-</v>
      </c>
      <c r="J5677" s="295">
        <f>A5677*'Lineær programmering opg 4'!$C$11+Datatabel!C5677*'Lineær programmering opg 4'!$D$11</f>
        <v>43702.199999999815</v>
      </c>
      <c r="K5677" s="9">
        <f t="shared" si="442"/>
        <v>0</v>
      </c>
      <c r="L5677" s="9">
        <f t="shared" si="443"/>
        <v>0</v>
      </c>
    </row>
    <row r="5678" spans="1:12" ht="15" x14ac:dyDescent="0.25">
      <c r="A5678" s="167">
        <f t="shared" si="441"/>
        <v>103.800000000015</v>
      </c>
      <c r="B5678" s="325">
        <f t="shared" si="444"/>
        <v>0.4325000000000625</v>
      </c>
      <c r="C5678" s="167">
        <f t="shared" si="440"/>
        <v>222.14999999998875</v>
      </c>
      <c r="D5678" s="167">
        <f>IF('Lineær programmering opg 4'!$M$4=0,"-",(-A5678+'Lineær programmering opg 4'!$M$4)/'Lineær programmering opg 4'!$K$4*-1)</f>
        <v>272.39999999996996</v>
      </c>
      <c r="E5678" s="167">
        <f>IF('Lineær programmering opg 4'!$M$5=0,"-",(-A5678+'Lineær programmering opg 4'!$M$5)/'Lineær programmering opg 4'!$K$5*-1)</f>
        <v>222.14999999998875</v>
      </c>
      <c r="F5678" s="167" t="str">
        <f>IF('Lineær programmering opg 4'!$E$6=0,"-",(-A5678+'Lineær programmering opg 4'!$M$6)/'Lineær programmering opg 4'!$K$6*-1)</f>
        <v>-</v>
      </c>
      <c r="G5678" s="167" t="str">
        <f>IF('Lineær programmering opg 4'!$D$7=0,"-",((-A5678+'Lineær programmering opg 4'!$M$7)/'Lineær programmering opg 4'!$K$7)*-1)</f>
        <v>-</v>
      </c>
      <c r="H5678" s="167" t="str">
        <f>IF('Lineær programmering opg 4'!$C$8=0,"-",((-A5678+'Lineær programmering opg 4'!$M$8)/'Lineær programmering opg 4'!$K$8)*-1)</f>
        <v>-</v>
      </c>
      <c r="I5678" s="167" t="str">
        <f>IF('Lineær programmering opg 4'!$D$8=0,"-",'Lineær programmering opg 4'!$G$8)</f>
        <v>-</v>
      </c>
      <c r="J5678" s="295">
        <f>A5678*'Lineær programmering opg 4'!$C$11+Datatabel!C5678*'Lineær programmering opg 4'!$D$11</f>
        <v>43702.499999999811</v>
      </c>
      <c r="K5678" s="9">
        <f t="shared" si="442"/>
        <v>0</v>
      </c>
      <c r="L5678" s="9">
        <f t="shared" si="443"/>
        <v>0</v>
      </c>
    </row>
    <row r="5679" spans="1:12" ht="15" x14ac:dyDescent="0.25">
      <c r="A5679" s="167">
        <f t="shared" si="441"/>
        <v>103.776000000015</v>
      </c>
      <c r="B5679" s="325">
        <f t="shared" si="444"/>
        <v>0.43240000000006251</v>
      </c>
      <c r="C5679" s="167">
        <f t="shared" si="440"/>
        <v>222.16799999998875</v>
      </c>
      <c r="D5679" s="167">
        <f>IF('Lineær programmering opg 4'!$M$4=0,"-",(-A5679+'Lineær programmering opg 4'!$M$4)/'Lineær programmering opg 4'!$K$4*-1)</f>
        <v>272.44799999996997</v>
      </c>
      <c r="E5679" s="167">
        <f>IF('Lineær programmering opg 4'!$M$5=0,"-",(-A5679+'Lineær programmering opg 4'!$M$5)/'Lineær programmering opg 4'!$K$5*-1)</f>
        <v>222.16799999998875</v>
      </c>
      <c r="F5679" s="167" t="str">
        <f>IF('Lineær programmering opg 4'!$E$6=0,"-",(-A5679+'Lineær programmering opg 4'!$M$6)/'Lineær programmering opg 4'!$K$6*-1)</f>
        <v>-</v>
      </c>
      <c r="G5679" s="167" t="str">
        <f>IF('Lineær programmering opg 4'!$D$7=0,"-",((-A5679+'Lineær programmering opg 4'!$M$7)/'Lineær programmering opg 4'!$K$7)*-1)</f>
        <v>-</v>
      </c>
      <c r="H5679" s="167" t="str">
        <f>IF('Lineær programmering opg 4'!$C$8=0,"-",((-A5679+'Lineær programmering opg 4'!$M$8)/'Lineær programmering opg 4'!$K$8)*-1)</f>
        <v>-</v>
      </c>
      <c r="I5679" s="167" t="str">
        <f>IF('Lineær programmering opg 4'!$D$8=0,"-",'Lineær programmering opg 4'!$G$8)</f>
        <v>-</v>
      </c>
      <c r="J5679" s="295">
        <f>A5679*'Lineær programmering opg 4'!$C$11+Datatabel!C5679*'Lineær programmering opg 4'!$D$11</f>
        <v>43702.799999999814</v>
      </c>
      <c r="K5679" s="9">
        <f t="shared" si="442"/>
        <v>0</v>
      </c>
      <c r="L5679" s="9">
        <f t="shared" si="443"/>
        <v>0</v>
      </c>
    </row>
    <row r="5680" spans="1:12" ht="15" x14ac:dyDescent="0.25">
      <c r="A5680" s="167">
        <f t="shared" si="441"/>
        <v>103.752000000015</v>
      </c>
      <c r="B5680" s="325">
        <f t="shared" si="444"/>
        <v>0.43230000000006252</v>
      </c>
      <c r="C5680" s="167">
        <f t="shared" si="440"/>
        <v>222.18599999998875</v>
      </c>
      <c r="D5680" s="167">
        <f>IF('Lineær programmering opg 4'!$M$4=0,"-",(-A5680+'Lineær programmering opg 4'!$M$4)/'Lineær programmering opg 4'!$K$4*-1)</f>
        <v>272.49599999996997</v>
      </c>
      <c r="E5680" s="167">
        <f>IF('Lineær programmering opg 4'!$M$5=0,"-",(-A5680+'Lineær programmering opg 4'!$M$5)/'Lineær programmering opg 4'!$K$5*-1)</f>
        <v>222.18599999998875</v>
      </c>
      <c r="F5680" s="167" t="str">
        <f>IF('Lineær programmering opg 4'!$E$6=0,"-",(-A5680+'Lineær programmering opg 4'!$M$6)/'Lineær programmering opg 4'!$K$6*-1)</f>
        <v>-</v>
      </c>
      <c r="G5680" s="167" t="str">
        <f>IF('Lineær programmering opg 4'!$D$7=0,"-",((-A5680+'Lineær programmering opg 4'!$M$7)/'Lineær programmering opg 4'!$K$7)*-1)</f>
        <v>-</v>
      </c>
      <c r="H5680" s="167" t="str">
        <f>IF('Lineær programmering opg 4'!$C$8=0,"-",((-A5680+'Lineær programmering opg 4'!$M$8)/'Lineær programmering opg 4'!$K$8)*-1)</f>
        <v>-</v>
      </c>
      <c r="I5680" s="167" t="str">
        <f>IF('Lineær programmering opg 4'!$D$8=0,"-",'Lineær programmering opg 4'!$G$8)</f>
        <v>-</v>
      </c>
      <c r="J5680" s="295">
        <f>A5680*'Lineær programmering opg 4'!$C$11+Datatabel!C5680*'Lineær programmering opg 4'!$D$11</f>
        <v>43703.099999999817</v>
      </c>
      <c r="K5680" s="9">
        <f t="shared" si="442"/>
        <v>0</v>
      </c>
      <c r="L5680" s="9">
        <f t="shared" si="443"/>
        <v>0</v>
      </c>
    </row>
    <row r="5681" spans="1:12" ht="15" x14ac:dyDescent="0.25">
      <c r="A5681" s="167">
        <f t="shared" si="441"/>
        <v>103.72800000001502</v>
      </c>
      <c r="B5681" s="325">
        <f t="shared" si="444"/>
        <v>0.43220000000006253</v>
      </c>
      <c r="C5681" s="167">
        <f t="shared" si="440"/>
        <v>222.20399999998875</v>
      </c>
      <c r="D5681" s="167">
        <f>IF('Lineær programmering opg 4'!$M$4=0,"-",(-A5681+'Lineær programmering opg 4'!$M$4)/'Lineær programmering opg 4'!$K$4*-1)</f>
        <v>272.54399999996997</v>
      </c>
      <c r="E5681" s="167">
        <f>IF('Lineær programmering opg 4'!$M$5=0,"-",(-A5681+'Lineær programmering opg 4'!$M$5)/'Lineær programmering opg 4'!$K$5*-1)</f>
        <v>222.20399999998875</v>
      </c>
      <c r="F5681" s="167" t="str">
        <f>IF('Lineær programmering opg 4'!$E$6=0,"-",(-A5681+'Lineær programmering opg 4'!$M$6)/'Lineær programmering opg 4'!$K$6*-1)</f>
        <v>-</v>
      </c>
      <c r="G5681" s="167" t="str">
        <f>IF('Lineær programmering opg 4'!$D$7=0,"-",((-A5681+'Lineær programmering opg 4'!$M$7)/'Lineær programmering opg 4'!$K$7)*-1)</f>
        <v>-</v>
      </c>
      <c r="H5681" s="167" t="str">
        <f>IF('Lineær programmering opg 4'!$C$8=0,"-",((-A5681+'Lineær programmering opg 4'!$M$8)/'Lineær programmering opg 4'!$K$8)*-1)</f>
        <v>-</v>
      </c>
      <c r="I5681" s="167" t="str">
        <f>IF('Lineær programmering opg 4'!$D$8=0,"-",'Lineær programmering opg 4'!$G$8)</f>
        <v>-</v>
      </c>
      <c r="J5681" s="295">
        <f>A5681*'Lineær programmering opg 4'!$C$11+Datatabel!C5681*'Lineær programmering opg 4'!$D$11</f>
        <v>43703.399999999812</v>
      </c>
      <c r="K5681" s="9">
        <f t="shared" si="442"/>
        <v>0</v>
      </c>
      <c r="L5681" s="9">
        <f t="shared" si="443"/>
        <v>0</v>
      </c>
    </row>
    <row r="5682" spans="1:12" ht="15" x14ac:dyDescent="0.25">
      <c r="A5682" s="167">
        <f t="shared" si="441"/>
        <v>103.70400000001501</v>
      </c>
      <c r="B5682" s="325">
        <f t="shared" si="444"/>
        <v>0.43210000000006255</v>
      </c>
      <c r="C5682" s="167">
        <f t="shared" si="440"/>
        <v>222.22199999998875</v>
      </c>
      <c r="D5682" s="167">
        <f>IF('Lineær programmering opg 4'!$M$4=0,"-",(-A5682+'Lineær programmering opg 4'!$M$4)/'Lineær programmering opg 4'!$K$4*-1)</f>
        <v>272.59199999996997</v>
      </c>
      <c r="E5682" s="167">
        <f>IF('Lineær programmering opg 4'!$M$5=0,"-",(-A5682+'Lineær programmering opg 4'!$M$5)/'Lineær programmering opg 4'!$K$5*-1)</f>
        <v>222.22199999998875</v>
      </c>
      <c r="F5682" s="167" t="str">
        <f>IF('Lineær programmering opg 4'!$E$6=0,"-",(-A5682+'Lineær programmering opg 4'!$M$6)/'Lineær programmering opg 4'!$K$6*-1)</f>
        <v>-</v>
      </c>
      <c r="G5682" s="167" t="str">
        <f>IF('Lineær programmering opg 4'!$D$7=0,"-",((-A5682+'Lineær programmering opg 4'!$M$7)/'Lineær programmering opg 4'!$K$7)*-1)</f>
        <v>-</v>
      </c>
      <c r="H5682" s="167" t="str">
        <f>IF('Lineær programmering opg 4'!$C$8=0,"-",((-A5682+'Lineær programmering opg 4'!$M$8)/'Lineær programmering opg 4'!$K$8)*-1)</f>
        <v>-</v>
      </c>
      <c r="I5682" s="167" t="str">
        <f>IF('Lineær programmering opg 4'!$D$8=0,"-",'Lineær programmering opg 4'!$G$8)</f>
        <v>-</v>
      </c>
      <c r="J5682" s="295">
        <f>A5682*'Lineær programmering opg 4'!$C$11+Datatabel!C5682*'Lineær programmering opg 4'!$D$11</f>
        <v>43703.699999999815</v>
      </c>
      <c r="K5682" s="9">
        <f t="shared" si="442"/>
        <v>0</v>
      </c>
      <c r="L5682" s="9">
        <f t="shared" si="443"/>
        <v>0</v>
      </c>
    </row>
    <row r="5683" spans="1:12" ht="15" x14ac:dyDescent="0.25">
      <c r="A5683" s="167">
        <f t="shared" si="441"/>
        <v>103.68000000001501</v>
      </c>
      <c r="B5683" s="325">
        <f t="shared" si="444"/>
        <v>0.43200000000006256</v>
      </c>
      <c r="C5683" s="167">
        <f t="shared" si="440"/>
        <v>222.23999999998875</v>
      </c>
      <c r="D5683" s="167">
        <f>IF('Lineær programmering opg 4'!$M$4=0,"-",(-A5683+'Lineær programmering opg 4'!$M$4)/'Lineær programmering opg 4'!$K$4*-1)</f>
        <v>272.63999999996997</v>
      </c>
      <c r="E5683" s="167">
        <f>IF('Lineær programmering opg 4'!$M$5=0,"-",(-A5683+'Lineær programmering opg 4'!$M$5)/'Lineær programmering opg 4'!$K$5*-1)</f>
        <v>222.23999999998875</v>
      </c>
      <c r="F5683" s="167" t="str">
        <f>IF('Lineær programmering opg 4'!$E$6=0,"-",(-A5683+'Lineær programmering opg 4'!$M$6)/'Lineær programmering opg 4'!$K$6*-1)</f>
        <v>-</v>
      </c>
      <c r="G5683" s="167" t="str">
        <f>IF('Lineær programmering opg 4'!$D$7=0,"-",((-A5683+'Lineær programmering opg 4'!$M$7)/'Lineær programmering opg 4'!$K$7)*-1)</f>
        <v>-</v>
      </c>
      <c r="H5683" s="167" t="str">
        <f>IF('Lineær programmering opg 4'!$C$8=0,"-",((-A5683+'Lineær programmering opg 4'!$M$8)/'Lineær programmering opg 4'!$K$8)*-1)</f>
        <v>-</v>
      </c>
      <c r="I5683" s="167" t="str">
        <f>IF('Lineær programmering opg 4'!$D$8=0,"-",'Lineær programmering opg 4'!$G$8)</f>
        <v>-</v>
      </c>
      <c r="J5683" s="295">
        <f>A5683*'Lineær programmering opg 4'!$C$11+Datatabel!C5683*'Lineær programmering opg 4'!$D$11</f>
        <v>43703.999999999811</v>
      </c>
      <c r="K5683" s="9">
        <f t="shared" si="442"/>
        <v>0</v>
      </c>
      <c r="L5683" s="9">
        <f t="shared" si="443"/>
        <v>0</v>
      </c>
    </row>
    <row r="5684" spans="1:12" ht="15" x14ac:dyDescent="0.25">
      <c r="A5684" s="167">
        <f t="shared" si="441"/>
        <v>103.65600000001501</v>
      </c>
      <c r="B5684" s="325">
        <f t="shared" si="444"/>
        <v>0.43190000000006257</v>
      </c>
      <c r="C5684" s="167">
        <f t="shared" si="440"/>
        <v>222.25799999998875</v>
      </c>
      <c r="D5684" s="167">
        <f>IF('Lineær programmering opg 4'!$M$4=0,"-",(-A5684+'Lineær programmering opg 4'!$M$4)/'Lineær programmering opg 4'!$K$4*-1)</f>
        <v>272.68799999996997</v>
      </c>
      <c r="E5684" s="167">
        <f>IF('Lineær programmering opg 4'!$M$5=0,"-",(-A5684+'Lineær programmering opg 4'!$M$5)/'Lineær programmering opg 4'!$K$5*-1)</f>
        <v>222.25799999998875</v>
      </c>
      <c r="F5684" s="167" t="str">
        <f>IF('Lineær programmering opg 4'!$E$6=0,"-",(-A5684+'Lineær programmering opg 4'!$M$6)/'Lineær programmering opg 4'!$K$6*-1)</f>
        <v>-</v>
      </c>
      <c r="G5684" s="167" t="str">
        <f>IF('Lineær programmering opg 4'!$D$7=0,"-",((-A5684+'Lineær programmering opg 4'!$M$7)/'Lineær programmering opg 4'!$K$7)*-1)</f>
        <v>-</v>
      </c>
      <c r="H5684" s="167" t="str">
        <f>IF('Lineær programmering opg 4'!$C$8=0,"-",((-A5684+'Lineær programmering opg 4'!$M$8)/'Lineær programmering opg 4'!$K$8)*-1)</f>
        <v>-</v>
      </c>
      <c r="I5684" s="167" t="str">
        <f>IF('Lineær programmering opg 4'!$D$8=0,"-",'Lineær programmering opg 4'!$G$8)</f>
        <v>-</v>
      </c>
      <c r="J5684" s="295">
        <f>A5684*'Lineær programmering opg 4'!$C$11+Datatabel!C5684*'Lineær programmering opg 4'!$D$11</f>
        <v>43704.299999999814</v>
      </c>
      <c r="K5684" s="9">
        <f t="shared" si="442"/>
        <v>0</v>
      </c>
      <c r="L5684" s="9">
        <f t="shared" si="443"/>
        <v>0</v>
      </c>
    </row>
    <row r="5685" spans="1:12" ht="15" x14ac:dyDescent="0.25">
      <c r="A5685" s="167">
        <f t="shared" si="441"/>
        <v>103.63200000001501</v>
      </c>
      <c r="B5685" s="325">
        <f t="shared" si="444"/>
        <v>0.43180000000006258</v>
      </c>
      <c r="C5685" s="167">
        <f t="shared" si="440"/>
        <v>222.27599999998876</v>
      </c>
      <c r="D5685" s="167">
        <f>IF('Lineær programmering opg 4'!$M$4=0,"-",(-A5685+'Lineær programmering opg 4'!$M$4)/'Lineær programmering opg 4'!$K$4*-1)</f>
        <v>272.73599999996998</v>
      </c>
      <c r="E5685" s="167">
        <f>IF('Lineær programmering opg 4'!$M$5=0,"-",(-A5685+'Lineær programmering opg 4'!$M$5)/'Lineær programmering opg 4'!$K$5*-1)</f>
        <v>222.27599999998876</v>
      </c>
      <c r="F5685" s="167" t="str">
        <f>IF('Lineær programmering opg 4'!$E$6=0,"-",(-A5685+'Lineær programmering opg 4'!$M$6)/'Lineær programmering opg 4'!$K$6*-1)</f>
        <v>-</v>
      </c>
      <c r="G5685" s="167" t="str">
        <f>IF('Lineær programmering opg 4'!$D$7=0,"-",((-A5685+'Lineær programmering opg 4'!$M$7)/'Lineær programmering opg 4'!$K$7)*-1)</f>
        <v>-</v>
      </c>
      <c r="H5685" s="167" t="str">
        <f>IF('Lineær programmering opg 4'!$C$8=0,"-",((-A5685+'Lineær programmering opg 4'!$M$8)/'Lineær programmering opg 4'!$K$8)*-1)</f>
        <v>-</v>
      </c>
      <c r="I5685" s="167" t="str">
        <f>IF('Lineær programmering opg 4'!$D$8=0,"-",'Lineær programmering opg 4'!$G$8)</f>
        <v>-</v>
      </c>
      <c r="J5685" s="295">
        <f>A5685*'Lineær programmering opg 4'!$C$11+Datatabel!C5685*'Lineær programmering opg 4'!$D$11</f>
        <v>43704.599999999817</v>
      </c>
      <c r="K5685" s="9">
        <f t="shared" si="442"/>
        <v>0</v>
      </c>
      <c r="L5685" s="9">
        <f t="shared" si="443"/>
        <v>0</v>
      </c>
    </row>
    <row r="5686" spans="1:12" ht="15" x14ac:dyDescent="0.25">
      <c r="A5686" s="167">
        <f t="shared" si="441"/>
        <v>103.60800000001502</v>
      </c>
      <c r="B5686" s="325">
        <f t="shared" si="444"/>
        <v>0.43170000000006259</v>
      </c>
      <c r="C5686" s="167">
        <f t="shared" si="440"/>
        <v>222.29399999998876</v>
      </c>
      <c r="D5686" s="167">
        <f>IF('Lineær programmering opg 4'!$M$4=0,"-",(-A5686+'Lineær programmering opg 4'!$M$4)/'Lineær programmering opg 4'!$K$4*-1)</f>
        <v>272.78399999996998</v>
      </c>
      <c r="E5686" s="167">
        <f>IF('Lineær programmering opg 4'!$M$5=0,"-",(-A5686+'Lineær programmering opg 4'!$M$5)/'Lineær programmering opg 4'!$K$5*-1)</f>
        <v>222.29399999998876</v>
      </c>
      <c r="F5686" s="167" t="str">
        <f>IF('Lineær programmering opg 4'!$E$6=0,"-",(-A5686+'Lineær programmering opg 4'!$M$6)/'Lineær programmering opg 4'!$K$6*-1)</f>
        <v>-</v>
      </c>
      <c r="G5686" s="167" t="str">
        <f>IF('Lineær programmering opg 4'!$D$7=0,"-",((-A5686+'Lineær programmering opg 4'!$M$7)/'Lineær programmering opg 4'!$K$7)*-1)</f>
        <v>-</v>
      </c>
      <c r="H5686" s="167" t="str">
        <f>IF('Lineær programmering opg 4'!$C$8=0,"-",((-A5686+'Lineær programmering opg 4'!$M$8)/'Lineær programmering opg 4'!$K$8)*-1)</f>
        <v>-</v>
      </c>
      <c r="I5686" s="167" t="str">
        <f>IF('Lineær programmering opg 4'!$D$8=0,"-",'Lineær programmering opg 4'!$G$8)</f>
        <v>-</v>
      </c>
      <c r="J5686" s="295">
        <f>A5686*'Lineær programmering opg 4'!$C$11+Datatabel!C5686*'Lineær programmering opg 4'!$D$11</f>
        <v>43704.899999999812</v>
      </c>
      <c r="K5686" s="9">
        <f t="shared" si="442"/>
        <v>0</v>
      </c>
      <c r="L5686" s="9">
        <f t="shared" si="443"/>
        <v>0</v>
      </c>
    </row>
    <row r="5687" spans="1:12" ht="15" x14ac:dyDescent="0.25">
      <c r="A5687" s="167">
        <f t="shared" si="441"/>
        <v>103.58400000001502</v>
      </c>
      <c r="B5687" s="325">
        <f t="shared" si="444"/>
        <v>0.4316000000000626</v>
      </c>
      <c r="C5687" s="167">
        <f t="shared" si="440"/>
        <v>222.31199999998876</v>
      </c>
      <c r="D5687" s="167">
        <f>IF('Lineær programmering opg 4'!$M$4=0,"-",(-A5687+'Lineær programmering opg 4'!$M$4)/'Lineær programmering opg 4'!$K$4*-1)</f>
        <v>272.83199999996998</v>
      </c>
      <c r="E5687" s="167">
        <f>IF('Lineær programmering opg 4'!$M$5=0,"-",(-A5687+'Lineær programmering opg 4'!$M$5)/'Lineær programmering opg 4'!$K$5*-1)</f>
        <v>222.31199999998876</v>
      </c>
      <c r="F5687" s="167" t="str">
        <f>IF('Lineær programmering opg 4'!$E$6=0,"-",(-A5687+'Lineær programmering opg 4'!$M$6)/'Lineær programmering opg 4'!$K$6*-1)</f>
        <v>-</v>
      </c>
      <c r="G5687" s="167" t="str">
        <f>IF('Lineær programmering opg 4'!$D$7=0,"-",((-A5687+'Lineær programmering opg 4'!$M$7)/'Lineær programmering opg 4'!$K$7)*-1)</f>
        <v>-</v>
      </c>
      <c r="H5687" s="167" t="str">
        <f>IF('Lineær programmering opg 4'!$C$8=0,"-",((-A5687+'Lineær programmering opg 4'!$M$8)/'Lineær programmering opg 4'!$K$8)*-1)</f>
        <v>-</v>
      </c>
      <c r="I5687" s="167" t="str">
        <f>IF('Lineær programmering opg 4'!$D$8=0,"-",'Lineær programmering opg 4'!$G$8)</f>
        <v>-</v>
      </c>
      <c r="J5687" s="295">
        <f>A5687*'Lineær programmering opg 4'!$C$11+Datatabel!C5687*'Lineær programmering opg 4'!$D$11</f>
        <v>43705.199999999815</v>
      </c>
      <c r="K5687" s="9">
        <f t="shared" si="442"/>
        <v>0</v>
      </c>
      <c r="L5687" s="9">
        <f t="shared" si="443"/>
        <v>0</v>
      </c>
    </row>
    <row r="5688" spans="1:12" ht="15" x14ac:dyDescent="0.25">
      <c r="A5688" s="167">
        <f t="shared" si="441"/>
        <v>103.56000000001502</v>
      </c>
      <c r="B5688" s="325">
        <f t="shared" si="444"/>
        <v>0.43150000000006261</v>
      </c>
      <c r="C5688" s="167">
        <f t="shared" si="440"/>
        <v>222.32999999998876</v>
      </c>
      <c r="D5688" s="167">
        <f>IF('Lineær programmering opg 4'!$M$4=0,"-",(-A5688+'Lineær programmering opg 4'!$M$4)/'Lineær programmering opg 4'!$K$4*-1)</f>
        <v>272.87999999996998</v>
      </c>
      <c r="E5688" s="167">
        <f>IF('Lineær programmering opg 4'!$M$5=0,"-",(-A5688+'Lineær programmering opg 4'!$M$5)/'Lineær programmering opg 4'!$K$5*-1)</f>
        <v>222.32999999998876</v>
      </c>
      <c r="F5688" s="167" t="str">
        <f>IF('Lineær programmering opg 4'!$E$6=0,"-",(-A5688+'Lineær programmering opg 4'!$M$6)/'Lineær programmering opg 4'!$K$6*-1)</f>
        <v>-</v>
      </c>
      <c r="G5688" s="167" t="str">
        <f>IF('Lineær programmering opg 4'!$D$7=0,"-",((-A5688+'Lineær programmering opg 4'!$M$7)/'Lineær programmering opg 4'!$K$7)*-1)</f>
        <v>-</v>
      </c>
      <c r="H5688" s="167" t="str">
        <f>IF('Lineær programmering opg 4'!$C$8=0,"-",((-A5688+'Lineær programmering opg 4'!$M$8)/'Lineær programmering opg 4'!$K$8)*-1)</f>
        <v>-</v>
      </c>
      <c r="I5688" s="167" t="str">
        <f>IF('Lineær programmering opg 4'!$D$8=0,"-",'Lineær programmering opg 4'!$G$8)</f>
        <v>-</v>
      </c>
      <c r="J5688" s="295">
        <f>A5688*'Lineær programmering opg 4'!$C$11+Datatabel!C5688*'Lineær programmering opg 4'!$D$11</f>
        <v>43705.499999999811</v>
      </c>
      <c r="K5688" s="9">
        <f t="shared" si="442"/>
        <v>0</v>
      </c>
      <c r="L5688" s="9">
        <f t="shared" si="443"/>
        <v>0</v>
      </c>
    </row>
    <row r="5689" spans="1:12" ht="15" x14ac:dyDescent="0.25">
      <c r="A5689" s="167">
        <f t="shared" si="441"/>
        <v>103.53600000001504</v>
      </c>
      <c r="B5689" s="325">
        <f t="shared" si="444"/>
        <v>0.43140000000006262</v>
      </c>
      <c r="C5689" s="167">
        <f t="shared" si="440"/>
        <v>222.3479999999887</v>
      </c>
      <c r="D5689" s="167">
        <f>IF('Lineær programmering opg 4'!$M$4=0,"-",(-A5689+'Lineær programmering opg 4'!$M$4)/'Lineær programmering opg 4'!$K$4*-1)</f>
        <v>272.92799999996993</v>
      </c>
      <c r="E5689" s="167">
        <f>IF('Lineær programmering opg 4'!$M$5=0,"-",(-A5689+'Lineær programmering opg 4'!$M$5)/'Lineær programmering opg 4'!$K$5*-1)</f>
        <v>222.3479999999887</v>
      </c>
      <c r="F5689" s="167" t="str">
        <f>IF('Lineær programmering opg 4'!$E$6=0,"-",(-A5689+'Lineær programmering opg 4'!$M$6)/'Lineær programmering opg 4'!$K$6*-1)</f>
        <v>-</v>
      </c>
      <c r="G5689" s="167" t="str">
        <f>IF('Lineær programmering opg 4'!$D$7=0,"-",((-A5689+'Lineær programmering opg 4'!$M$7)/'Lineær programmering opg 4'!$K$7)*-1)</f>
        <v>-</v>
      </c>
      <c r="H5689" s="167" t="str">
        <f>IF('Lineær programmering opg 4'!$C$8=0,"-",((-A5689+'Lineær programmering opg 4'!$M$8)/'Lineær programmering opg 4'!$K$8)*-1)</f>
        <v>-</v>
      </c>
      <c r="I5689" s="167" t="str">
        <f>IF('Lineær programmering opg 4'!$D$8=0,"-",'Lineær programmering opg 4'!$G$8)</f>
        <v>-</v>
      </c>
      <c r="J5689" s="295">
        <f>A5689*'Lineær programmering opg 4'!$C$11+Datatabel!C5689*'Lineær programmering opg 4'!$D$11</f>
        <v>43705.799999999806</v>
      </c>
      <c r="K5689" s="9">
        <f t="shared" si="442"/>
        <v>0</v>
      </c>
      <c r="L5689" s="9">
        <f t="shared" si="443"/>
        <v>0</v>
      </c>
    </row>
    <row r="5690" spans="1:12" ht="15" x14ac:dyDescent="0.25">
      <c r="A5690" s="167">
        <f t="shared" si="441"/>
        <v>103.51200000001504</v>
      </c>
      <c r="B5690" s="325">
        <f t="shared" si="444"/>
        <v>0.43130000000006263</v>
      </c>
      <c r="C5690" s="167">
        <f t="shared" si="440"/>
        <v>222.3659999999887</v>
      </c>
      <c r="D5690" s="167">
        <f>IF('Lineær programmering opg 4'!$M$4=0,"-",(-A5690+'Lineær programmering opg 4'!$M$4)/'Lineær programmering opg 4'!$K$4*-1)</f>
        <v>272.97599999996993</v>
      </c>
      <c r="E5690" s="167">
        <f>IF('Lineær programmering opg 4'!$M$5=0,"-",(-A5690+'Lineær programmering opg 4'!$M$5)/'Lineær programmering opg 4'!$K$5*-1)</f>
        <v>222.3659999999887</v>
      </c>
      <c r="F5690" s="167" t="str">
        <f>IF('Lineær programmering opg 4'!$E$6=0,"-",(-A5690+'Lineær programmering opg 4'!$M$6)/'Lineær programmering opg 4'!$K$6*-1)</f>
        <v>-</v>
      </c>
      <c r="G5690" s="167" t="str">
        <f>IF('Lineær programmering opg 4'!$D$7=0,"-",((-A5690+'Lineær programmering opg 4'!$M$7)/'Lineær programmering opg 4'!$K$7)*-1)</f>
        <v>-</v>
      </c>
      <c r="H5690" s="167" t="str">
        <f>IF('Lineær programmering opg 4'!$C$8=0,"-",((-A5690+'Lineær programmering opg 4'!$M$8)/'Lineær programmering opg 4'!$K$8)*-1)</f>
        <v>-</v>
      </c>
      <c r="I5690" s="167" t="str">
        <f>IF('Lineær programmering opg 4'!$D$8=0,"-",'Lineær programmering opg 4'!$G$8)</f>
        <v>-</v>
      </c>
      <c r="J5690" s="295">
        <f>A5690*'Lineær programmering opg 4'!$C$11+Datatabel!C5690*'Lineær programmering opg 4'!$D$11</f>
        <v>43706.099999999809</v>
      </c>
      <c r="K5690" s="9">
        <f t="shared" si="442"/>
        <v>0</v>
      </c>
      <c r="L5690" s="9">
        <f t="shared" si="443"/>
        <v>0</v>
      </c>
    </row>
    <row r="5691" spans="1:12" ht="15" x14ac:dyDescent="0.25">
      <c r="A5691" s="167">
        <f t="shared" si="441"/>
        <v>103.48800000001503</v>
      </c>
      <c r="B5691" s="325">
        <f t="shared" si="444"/>
        <v>0.43120000000006264</v>
      </c>
      <c r="C5691" s="167">
        <f t="shared" si="440"/>
        <v>222.3839999999887</v>
      </c>
      <c r="D5691" s="167">
        <f>IF('Lineær programmering opg 4'!$M$4=0,"-",(-A5691+'Lineær programmering opg 4'!$M$4)/'Lineær programmering opg 4'!$K$4*-1)</f>
        <v>273.02399999996993</v>
      </c>
      <c r="E5691" s="167">
        <f>IF('Lineær programmering opg 4'!$M$5=0,"-",(-A5691+'Lineær programmering opg 4'!$M$5)/'Lineær programmering opg 4'!$K$5*-1)</f>
        <v>222.3839999999887</v>
      </c>
      <c r="F5691" s="167" t="str">
        <f>IF('Lineær programmering opg 4'!$E$6=0,"-",(-A5691+'Lineær programmering opg 4'!$M$6)/'Lineær programmering opg 4'!$K$6*-1)</f>
        <v>-</v>
      </c>
      <c r="G5691" s="167" t="str">
        <f>IF('Lineær programmering opg 4'!$D$7=0,"-",((-A5691+'Lineær programmering opg 4'!$M$7)/'Lineær programmering opg 4'!$K$7)*-1)</f>
        <v>-</v>
      </c>
      <c r="H5691" s="167" t="str">
        <f>IF('Lineær programmering opg 4'!$C$8=0,"-",((-A5691+'Lineær programmering opg 4'!$M$8)/'Lineær programmering opg 4'!$K$8)*-1)</f>
        <v>-</v>
      </c>
      <c r="I5691" s="167" t="str">
        <f>IF('Lineær programmering opg 4'!$D$8=0,"-",'Lineær programmering opg 4'!$G$8)</f>
        <v>-</v>
      </c>
      <c r="J5691" s="295">
        <f>A5691*'Lineær programmering opg 4'!$C$11+Datatabel!C5691*'Lineær programmering opg 4'!$D$11</f>
        <v>43706.399999999805</v>
      </c>
      <c r="K5691" s="9">
        <f t="shared" si="442"/>
        <v>0</v>
      </c>
      <c r="L5691" s="9">
        <f t="shared" si="443"/>
        <v>0</v>
      </c>
    </row>
    <row r="5692" spans="1:12" ht="15" x14ac:dyDescent="0.25">
      <c r="A5692" s="167">
        <f t="shared" si="441"/>
        <v>103.46400000001503</v>
      </c>
      <c r="B5692" s="325">
        <f t="shared" si="444"/>
        <v>0.43110000000006266</v>
      </c>
      <c r="C5692" s="167">
        <f t="shared" si="440"/>
        <v>222.4019999999887</v>
      </c>
      <c r="D5692" s="167">
        <f>IF('Lineær programmering opg 4'!$M$4=0,"-",(-A5692+'Lineær programmering opg 4'!$M$4)/'Lineær programmering opg 4'!$K$4*-1)</f>
        <v>273.07199999996993</v>
      </c>
      <c r="E5692" s="167">
        <f>IF('Lineær programmering opg 4'!$M$5=0,"-",(-A5692+'Lineær programmering opg 4'!$M$5)/'Lineær programmering opg 4'!$K$5*-1)</f>
        <v>222.4019999999887</v>
      </c>
      <c r="F5692" s="167" t="str">
        <f>IF('Lineær programmering opg 4'!$E$6=0,"-",(-A5692+'Lineær programmering opg 4'!$M$6)/'Lineær programmering opg 4'!$K$6*-1)</f>
        <v>-</v>
      </c>
      <c r="G5692" s="167" t="str">
        <f>IF('Lineær programmering opg 4'!$D$7=0,"-",((-A5692+'Lineær programmering opg 4'!$M$7)/'Lineær programmering opg 4'!$K$7)*-1)</f>
        <v>-</v>
      </c>
      <c r="H5692" s="167" t="str">
        <f>IF('Lineær programmering opg 4'!$C$8=0,"-",((-A5692+'Lineær programmering opg 4'!$M$8)/'Lineær programmering opg 4'!$K$8)*-1)</f>
        <v>-</v>
      </c>
      <c r="I5692" s="167" t="str">
        <f>IF('Lineær programmering opg 4'!$D$8=0,"-",'Lineær programmering opg 4'!$G$8)</f>
        <v>-</v>
      </c>
      <c r="J5692" s="295">
        <f>A5692*'Lineær programmering opg 4'!$C$11+Datatabel!C5692*'Lineær programmering opg 4'!$D$11</f>
        <v>43706.699999999808</v>
      </c>
      <c r="K5692" s="9">
        <f t="shared" si="442"/>
        <v>0</v>
      </c>
      <c r="L5692" s="9">
        <f t="shared" si="443"/>
        <v>0</v>
      </c>
    </row>
    <row r="5693" spans="1:12" ht="15" x14ac:dyDescent="0.25">
      <c r="A5693" s="167">
        <f t="shared" si="441"/>
        <v>103.44000000001503</v>
      </c>
      <c r="B5693" s="325">
        <f t="shared" si="444"/>
        <v>0.43100000000006267</v>
      </c>
      <c r="C5693" s="167">
        <f t="shared" si="440"/>
        <v>222.4199999999887</v>
      </c>
      <c r="D5693" s="167">
        <f>IF('Lineær programmering opg 4'!$M$4=0,"-",(-A5693+'Lineær programmering opg 4'!$M$4)/'Lineær programmering opg 4'!$K$4*-1)</f>
        <v>273.11999999996993</v>
      </c>
      <c r="E5693" s="167">
        <f>IF('Lineær programmering opg 4'!$M$5=0,"-",(-A5693+'Lineær programmering opg 4'!$M$5)/'Lineær programmering opg 4'!$K$5*-1)</f>
        <v>222.4199999999887</v>
      </c>
      <c r="F5693" s="167" t="str">
        <f>IF('Lineær programmering opg 4'!$E$6=0,"-",(-A5693+'Lineær programmering opg 4'!$M$6)/'Lineær programmering opg 4'!$K$6*-1)</f>
        <v>-</v>
      </c>
      <c r="G5693" s="167" t="str">
        <f>IF('Lineær programmering opg 4'!$D$7=0,"-",((-A5693+'Lineær programmering opg 4'!$M$7)/'Lineær programmering opg 4'!$K$7)*-1)</f>
        <v>-</v>
      </c>
      <c r="H5693" s="167" t="str">
        <f>IF('Lineær programmering opg 4'!$C$8=0,"-",((-A5693+'Lineær programmering opg 4'!$M$8)/'Lineær programmering opg 4'!$K$8)*-1)</f>
        <v>-</v>
      </c>
      <c r="I5693" s="167" t="str">
        <f>IF('Lineær programmering opg 4'!$D$8=0,"-",'Lineær programmering opg 4'!$G$8)</f>
        <v>-</v>
      </c>
      <c r="J5693" s="295">
        <f>A5693*'Lineær programmering opg 4'!$C$11+Datatabel!C5693*'Lineær programmering opg 4'!$D$11</f>
        <v>43706.999999999811</v>
      </c>
      <c r="K5693" s="9">
        <f t="shared" si="442"/>
        <v>0</v>
      </c>
      <c r="L5693" s="9">
        <f t="shared" si="443"/>
        <v>0</v>
      </c>
    </row>
    <row r="5694" spans="1:12" ht="15" x14ac:dyDescent="0.25">
      <c r="A5694" s="167">
        <f t="shared" si="441"/>
        <v>103.41600000001505</v>
      </c>
      <c r="B5694" s="325">
        <f t="shared" si="444"/>
        <v>0.43090000000006268</v>
      </c>
      <c r="C5694" s="167">
        <f t="shared" si="440"/>
        <v>222.4379999999887</v>
      </c>
      <c r="D5694" s="167">
        <f>IF('Lineær programmering opg 4'!$M$4=0,"-",(-A5694+'Lineær programmering opg 4'!$M$4)/'Lineær programmering opg 4'!$K$4*-1)</f>
        <v>273.16799999996988</v>
      </c>
      <c r="E5694" s="167">
        <f>IF('Lineær programmering opg 4'!$M$5=0,"-",(-A5694+'Lineær programmering opg 4'!$M$5)/'Lineær programmering opg 4'!$K$5*-1)</f>
        <v>222.4379999999887</v>
      </c>
      <c r="F5694" s="167" t="str">
        <f>IF('Lineær programmering opg 4'!$E$6=0,"-",(-A5694+'Lineær programmering opg 4'!$M$6)/'Lineær programmering opg 4'!$K$6*-1)</f>
        <v>-</v>
      </c>
      <c r="G5694" s="167" t="str">
        <f>IF('Lineær programmering opg 4'!$D$7=0,"-",((-A5694+'Lineær programmering opg 4'!$M$7)/'Lineær programmering opg 4'!$K$7)*-1)</f>
        <v>-</v>
      </c>
      <c r="H5694" s="167" t="str">
        <f>IF('Lineær programmering opg 4'!$C$8=0,"-",((-A5694+'Lineær programmering opg 4'!$M$8)/'Lineær programmering opg 4'!$K$8)*-1)</f>
        <v>-</v>
      </c>
      <c r="I5694" s="167" t="str">
        <f>IF('Lineær programmering opg 4'!$D$8=0,"-",'Lineær programmering opg 4'!$G$8)</f>
        <v>-</v>
      </c>
      <c r="J5694" s="295">
        <f>A5694*'Lineær programmering opg 4'!$C$11+Datatabel!C5694*'Lineær programmering opg 4'!$D$11</f>
        <v>43707.299999999814</v>
      </c>
      <c r="K5694" s="9">
        <f t="shared" si="442"/>
        <v>0</v>
      </c>
      <c r="L5694" s="9">
        <f t="shared" si="443"/>
        <v>0</v>
      </c>
    </row>
    <row r="5695" spans="1:12" ht="15" x14ac:dyDescent="0.25">
      <c r="A5695" s="167">
        <f t="shared" si="441"/>
        <v>103.39200000001505</v>
      </c>
      <c r="B5695" s="325">
        <f t="shared" si="444"/>
        <v>0.43080000000006269</v>
      </c>
      <c r="C5695" s="167">
        <f t="shared" si="440"/>
        <v>222.45599999998871</v>
      </c>
      <c r="D5695" s="167">
        <f>IF('Lineær programmering opg 4'!$M$4=0,"-",(-A5695+'Lineær programmering opg 4'!$M$4)/'Lineær programmering opg 4'!$K$4*-1)</f>
        <v>273.21599999996988</v>
      </c>
      <c r="E5695" s="167">
        <f>IF('Lineær programmering opg 4'!$M$5=0,"-",(-A5695+'Lineær programmering opg 4'!$M$5)/'Lineær programmering opg 4'!$K$5*-1)</f>
        <v>222.45599999998871</v>
      </c>
      <c r="F5695" s="167" t="str">
        <f>IF('Lineær programmering opg 4'!$E$6=0,"-",(-A5695+'Lineær programmering opg 4'!$M$6)/'Lineær programmering opg 4'!$K$6*-1)</f>
        <v>-</v>
      </c>
      <c r="G5695" s="167" t="str">
        <f>IF('Lineær programmering opg 4'!$D$7=0,"-",((-A5695+'Lineær programmering opg 4'!$M$7)/'Lineær programmering opg 4'!$K$7)*-1)</f>
        <v>-</v>
      </c>
      <c r="H5695" s="167" t="str">
        <f>IF('Lineær programmering opg 4'!$C$8=0,"-",((-A5695+'Lineær programmering opg 4'!$M$8)/'Lineær programmering opg 4'!$K$8)*-1)</f>
        <v>-</v>
      </c>
      <c r="I5695" s="167" t="str">
        <f>IF('Lineær programmering opg 4'!$D$8=0,"-",'Lineær programmering opg 4'!$G$8)</f>
        <v>-</v>
      </c>
      <c r="J5695" s="295">
        <f>A5695*'Lineær programmering opg 4'!$C$11+Datatabel!C5695*'Lineær programmering opg 4'!$D$11</f>
        <v>43707.599999999809</v>
      </c>
      <c r="K5695" s="9">
        <f t="shared" si="442"/>
        <v>0</v>
      </c>
      <c r="L5695" s="9">
        <f t="shared" si="443"/>
        <v>0</v>
      </c>
    </row>
    <row r="5696" spans="1:12" ht="15" x14ac:dyDescent="0.25">
      <c r="A5696" s="167">
        <f t="shared" si="441"/>
        <v>103.36800000001504</v>
      </c>
      <c r="B5696" s="325">
        <f t="shared" si="444"/>
        <v>0.4307000000000627</v>
      </c>
      <c r="C5696" s="167">
        <f t="shared" si="440"/>
        <v>222.47399999998871</v>
      </c>
      <c r="D5696" s="167">
        <f>IF('Lineær programmering opg 4'!$M$4=0,"-",(-A5696+'Lineær programmering opg 4'!$M$4)/'Lineær programmering opg 4'!$K$4*-1)</f>
        <v>273.26399999996988</v>
      </c>
      <c r="E5696" s="167">
        <f>IF('Lineær programmering opg 4'!$M$5=0,"-",(-A5696+'Lineær programmering opg 4'!$M$5)/'Lineær programmering opg 4'!$K$5*-1)</f>
        <v>222.47399999998871</v>
      </c>
      <c r="F5696" s="167" t="str">
        <f>IF('Lineær programmering opg 4'!$E$6=0,"-",(-A5696+'Lineær programmering opg 4'!$M$6)/'Lineær programmering opg 4'!$K$6*-1)</f>
        <v>-</v>
      </c>
      <c r="G5696" s="167" t="str">
        <f>IF('Lineær programmering opg 4'!$D$7=0,"-",((-A5696+'Lineær programmering opg 4'!$M$7)/'Lineær programmering opg 4'!$K$7)*-1)</f>
        <v>-</v>
      </c>
      <c r="H5696" s="167" t="str">
        <f>IF('Lineær programmering opg 4'!$C$8=0,"-",((-A5696+'Lineær programmering opg 4'!$M$8)/'Lineær programmering opg 4'!$K$8)*-1)</f>
        <v>-</v>
      </c>
      <c r="I5696" s="167" t="str">
        <f>IF('Lineær programmering opg 4'!$D$8=0,"-",'Lineær programmering opg 4'!$G$8)</f>
        <v>-</v>
      </c>
      <c r="J5696" s="295">
        <f>A5696*'Lineær programmering opg 4'!$C$11+Datatabel!C5696*'Lineær programmering opg 4'!$D$11</f>
        <v>43707.899999999805</v>
      </c>
      <c r="K5696" s="9">
        <f t="shared" si="442"/>
        <v>0</v>
      </c>
      <c r="L5696" s="9">
        <f t="shared" si="443"/>
        <v>0</v>
      </c>
    </row>
    <row r="5697" spans="1:12" ht="15" x14ac:dyDescent="0.25">
      <c r="A5697" s="167">
        <f t="shared" si="441"/>
        <v>103.34400000001506</v>
      </c>
      <c r="B5697" s="325">
        <f t="shared" si="444"/>
        <v>0.43060000000006271</v>
      </c>
      <c r="C5697" s="167">
        <f t="shared" si="440"/>
        <v>222.49199999998871</v>
      </c>
      <c r="D5697" s="167">
        <f>IF('Lineær programmering opg 4'!$M$4=0,"-",(-A5697+'Lineær programmering opg 4'!$M$4)/'Lineær programmering opg 4'!$K$4*-1)</f>
        <v>273.31199999996988</v>
      </c>
      <c r="E5697" s="167">
        <f>IF('Lineær programmering opg 4'!$M$5=0,"-",(-A5697+'Lineær programmering opg 4'!$M$5)/'Lineær programmering opg 4'!$K$5*-1)</f>
        <v>222.49199999998871</v>
      </c>
      <c r="F5697" s="167" t="str">
        <f>IF('Lineær programmering opg 4'!$E$6=0,"-",(-A5697+'Lineær programmering opg 4'!$M$6)/'Lineær programmering opg 4'!$K$6*-1)</f>
        <v>-</v>
      </c>
      <c r="G5697" s="167" t="str">
        <f>IF('Lineær programmering opg 4'!$D$7=0,"-",((-A5697+'Lineær programmering opg 4'!$M$7)/'Lineær programmering opg 4'!$K$7)*-1)</f>
        <v>-</v>
      </c>
      <c r="H5697" s="167" t="str">
        <f>IF('Lineær programmering opg 4'!$C$8=0,"-",((-A5697+'Lineær programmering opg 4'!$M$8)/'Lineær programmering opg 4'!$K$8)*-1)</f>
        <v>-</v>
      </c>
      <c r="I5697" s="167" t="str">
        <f>IF('Lineær programmering opg 4'!$D$8=0,"-",'Lineær programmering opg 4'!$G$8)</f>
        <v>-</v>
      </c>
      <c r="J5697" s="295">
        <f>A5697*'Lineær programmering opg 4'!$C$11+Datatabel!C5697*'Lineær programmering opg 4'!$D$11</f>
        <v>43708.199999999815</v>
      </c>
      <c r="K5697" s="9">
        <f t="shared" si="442"/>
        <v>0</v>
      </c>
      <c r="L5697" s="9">
        <f t="shared" si="443"/>
        <v>0</v>
      </c>
    </row>
    <row r="5698" spans="1:12" ht="15" x14ac:dyDescent="0.25">
      <c r="A5698" s="167">
        <f t="shared" si="441"/>
        <v>103.32000000001506</v>
      </c>
      <c r="B5698" s="325">
        <f t="shared" si="444"/>
        <v>0.43050000000006272</v>
      </c>
      <c r="C5698" s="167">
        <f t="shared" si="440"/>
        <v>222.50999999998871</v>
      </c>
      <c r="D5698" s="167">
        <f>IF('Lineær programmering opg 4'!$M$4=0,"-",(-A5698+'Lineær programmering opg 4'!$M$4)/'Lineær programmering opg 4'!$K$4*-1)</f>
        <v>273.35999999996989</v>
      </c>
      <c r="E5698" s="167">
        <f>IF('Lineær programmering opg 4'!$M$5=0,"-",(-A5698+'Lineær programmering opg 4'!$M$5)/'Lineær programmering opg 4'!$K$5*-1)</f>
        <v>222.50999999998871</v>
      </c>
      <c r="F5698" s="167" t="str">
        <f>IF('Lineær programmering opg 4'!$E$6=0,"-",(-A5698+'Lineær programmering opg 4'!$M$6)/'Lineær programmering opg 4'!$K$6*-1)</f>
        <v>-</v>
      </c>
      <c r="G5698" s="167" t="str">
        <f>IF('Lineær programmering opg 4'!$D$7=0,"-",((-A5698+'Lineær programmering opg 4'!$M$7)/'Lineær programmering opg 4'!$K$7)*-1)</f>
        <v>-</v>
      </c>
      <c r="H5698" s="167" t="str">
        <f>IF('Lineær programmering opg 4'!$C$8=0,"-",((-A5698+'Lineær programmering opg 4'!$M$8)/'Lineær programmering opg 4'!$K$8)*-1)</f>
        <v>-</v>
      </c>
      <c r="I5698" s="167" t="str">
        <f>IF('Lineær programmering opg 4'!$D$8=0,"-",'Lineær programmering opg 4'!$G$8)</f>
        <v>-</v>
      </c>
      <c r="J5698" s="295">
        <f>A5698*'Lineær programmering opg 4'!$C$11+Datatabel!C5698*'Lineær programmering opg 4'!$D$11</f>
        <v>43708.499999999811</v>
      </c>
      <c r="K5698" s="9">
        <f t="shared" si="442"/>
        <v>0</v>
      </c>
      <c r="L5698" s="9">
        <f t="shared" si="443"/>
        <v>0</v>
      </c>
    </row>
    <row r="5699" spans="1:12" ht="15" x14ac:dyDescent="0.25">
      <c r="A5699" s="167">
        <f t="shared" si="441"/>
        <v>103.29600000001506</v>
      </c>
      <c r="B5699" s="325">
        <f t="shared" si="444"/>
        <v>0.43040000000006273</v>
      </c>
      <c r="C5699" s="167">
        <f t="shared" ref="C5699:C5762" si="445">MIN(D5699,E5699,F5699,G5699,H5699,I5699)</f>
        <v>222.52799999998871</v>
      </c>
      <c r="D5699" s="167">
        <f>IF('Lineær programmering opg 4'!$M$4=0,"-",(-A5699+'Lineær programmering opg 4'!$M$4)/'Lineær programmering opg 4'!$K$4*-1)</f>
        <v>273.40799999996989</v>
      </c>
      <c r="E5699" s="167">
        <f>IF('Lineær programmering opg 4'!$M$5=0,"-",(-A5699+'Lineær programmering opg 4'!$M$5)/'Lineær programmering opg 4'!$K$5*-1)</f>
        <v>222.52799999998871</v>
      </c>
      <c r="F5699" s="167" t="str">
        <f>IF('Lineær programmering opg 4'!$E$6=0,"-",(-A5699+'Lineær programmering opg 4'!$M$6)/'Lineær programmering opg 4'!$K$6*-1)</f>
        <v>-</v>
      </c>
      <c r="G5699" s="167" t="str">
        <f>IF('Lineær programmering opg 4'!$D$7=0,"-",((-A5699+'Lineær programmering opg 4'!$M$7)/'Lineær programmering opg 4'!$K$7)*-1)</f>
        <v>-</v>
      </c>
      <c r="H5699" s="167" t="str">
        <f>IF('Lineær programmering opg 4'!$C$8=0,"-",((-A5699+'Lineær programmering opg 4'!$M$8)/'Lineær programmering opg 4'!$K$8)*-1)</f>
        <v>-</v>
      </c>
      <c r="I5699" s="167" t="str">
        <f>IF('Lineær programmering opg 4'!$D$8=0,"-",'Lineær programmering opg 4'!$G$8)</f>
        <v>-</v>
      </c>
      <c r="J5699" s="295">
        <f>A5699*'Lineær programmering opg 4'!$C$11+Datatabel!C5699*'Lineær programmering opg 4'!$D$11</f>
        <v>43708.799999999814</v>
      </c>
      <c r="K5699" s="9">
        <f t="shared" si="442"/>
        <v>0</v>
      </c>
      <c r="L5699" s="9">
        <f t="shared" si="443"/>
        <v>0</v>
      </c>
    </row>
    <row r="5700" spans="1:12" ht="15" x14ac:dyDescent="0.25">
      <c r="A5700" s="167">
        <f t="shared" ref="A5700:A5763" si="446">$A$3*B5700</f>
        <v>103.27200000001505</v>
      </c>
      <c r="B5700" s="325">
        <f t="shared" si="444"/>
        <v>0.43030000000006274</v>
      </c>
      <c r="C5700" s="167">
        <f t="shared" si="445"/>
        <v>222.54599999998871</v>
      </c>
      <c r="D5700" s="167">
        <f>IF('Lineær programmering opg 4'!$M$4=0,"-",(-A5700+'Lineær programmering opg 4'!$M$4)/'Lineær programmering opg 4'!$K$4*-1)</f>
        <v>273.45599999996989</v>
      </c>
      <c r="E5700" s="167">
        <f>IF('Lineær programmering opg 4'!$M$5=0,"-",(-A5700+'Lineær programmering opg 4'!$M$5)/'Lineær programmering opg 4'!$K$5*-1)</f>
        <v>222.54599999998871</v>
      </c>
      <c r="F5700" s="167" t="str">
        <f>IF('Lineær programmering opg 4'!$E$6=0,"-",(-A5700+'Lineær programmering opg 4'!$M$6)/'Lineær programmering opg 4'!$K$6*-1)</f>
        <v>-</v>
      </c>
      <c r="G5700" s="167" t="str">
        <f>IF('Lineær programmering opg 4'!$D$7=0,"-",((-A5700+'Lineær programmering opg 4'!$M$7)/'Lineær programmering opg 4'!$K$7)*-1)</f>
        <v>-</v>
      </c>
      <c r="H5700" s="167" t="str">
        <f>IF('Lineær programmering opg 4'!$C$8=0,"-",((-A5700+'Lineær programmering opg 4'!$M$8)/'Lineær programmering opg 4'!$K$8)*-1)</f>
        <v>-</v>
      </c>
      <c r="I5700" s="167" t="str">
        <f>IF('Lineær programmering opg 4'!$D$8=0,"-",'Lineær programmering opg 4'!$G$8)</f>
        <v>-</v>
      </c>
      <c r="J5700" s="295">
        <f>A5700*'Lineær programmering opg 4'!$C$11+Datatabel!C5700*'Lineær programmering opg 4'!$D$11</f>
        <v>43709.099999999809</v>
      </c>
      <c r="K5700" s="9">
        <f t="shared" ref="K5700:K5763" si="447">IF($J$10004=J5700,A5700,0)</f>
        <v>0</v>
      </c>
      <c r="L5700" s="9">
        <f t="shared" ref="L5700:L5763" si="448">IF(J5700=$J$10004,C5700,0)</f>
        <v>0</v>
      </c>
    </row>
    <row r="5701" spans="1:12" ht="15" x14ac:dyDescent="0.25">
      <c r="A5701" s="167">
        <f t="shared" si="446"/>
        <v>103.24800000001505</v>
      </c>
      <c r="B5701" s="325">
        <f t="shared" ref="B5701:B5764" si="449">B5700-0.01%</f>
        <v>0.43020000000006275</v>
      </c>
      <c r="C5701" s="167">
        <f t="shared" si="445"/>
        <v>222.56399999998871</v>
      </c>
      <c r="D5701" s="167">
        <f>IF('Lineær programmering opg 4'!$M$4=0,"-",(-A5701+'Lineær programmering opg 4'!$M$4)/'Lineær programmering opg 4'!$K$4*-1)</f>
        <v>273.50399999996989</v>
      </c>
      <c r="E5701" s="167">
        <f>IF('Lineær programmering opg 4'!$M$5=0,"-",(-A5701+'Lineær programmering opg 4'!$M$5)/'Lineær programmering opg 4'!$K$5*-1)</f>
        <v>222.56399999998871</v>
      </c>
      <c r="F5701" s="167" t="str">
        <f>IF('Lineær programmering opg 4'!$E$6=0,"-",(-A5701+'Lineær programmering opg 4'!$M$6)/'Lineær programmering opg 4'!$K$6*-1)</f>
        <v>-</v>
      </c>
      <c r="G5701" s="167" t="str">
        <f>IF('Lineær programmering opg 4'!$D$7=0,"-",((-A5701+'Lineær programmering opg 4'!$M$7)/'Lineær programmering opg 4'!$K$7)*-1)</f>
        <v>-</v>
      </c>
      <c r="H5701" s="167" t="str">
        <f>IF('Lineær programmering opg 4'!$C$8=0,"-",((-A5701+'Lineær programmering opg 4'!$M$8)/'Lineær programmering opg 4'!$K$8)*-1)</f>
        <v>-</v>
      </c>
      <c r="I5701" s="167" t="str">
        <f>IF('Lineær programmering opg 4'!$D$8=0,"-",'Lineær programmering opg 4'!$G$8)</f>
        <v>-</v>
      </c>
      <c r="J5701" s="295">
        <f>A5701*'Lineær programmering opg 4'!$C$11+Datatabel!C5701*'Lineær programmering opg 4'!$D$11</f>
        <v>43709.399999999805</v>
      </c>
      <c r="K5701" s="9">
        <f t="shared" si="447"/>
        <v>0</v>
      </c>
      <c r="L5701" s="9">
        <f t="shared" si="448"/>
        <v>0</v>
      </c>
    </row>
    <row r="5702" spans="1:12" ht="15" x14ac:dyDescent="0.25">
      <c r="A5702" s="167">
        <f t="shared" si="446"/>
        <v>103.22400000001507</v>
      </c>
      <c r="B5702" s="325">
        <f t="shared" si="449"/>
        <v>0.43010000000006277</v>
      </c>
      <c r="C5702" s="167">
        <f t="shared" si="445"/>
        <v>222.58199999998871</v>
      </c>
      <c r="D5702" s="167">
        <f>IF('Lineær programmering opg 4'!$M$4=0,"-",(-A5702+'Lineær programmering opg 4'!$M$4)/'Lineær programmering opg 4'!$K$4*-1)</f>
        <v>273.55199999996989</v>
      </c>
      <c r="E5702" s="167">
        <f>IF('Lineær programmering opg 4'!$M$5=0,"-",(-A5702+'Lineær programmering opg 4'!$M$5)/'Lineær programmering opg 4'!$K$5*-1)</f>
        <v>222.58199999998871</v>
      </c>
      <c r="F5702" s="167" t="str">
        <f>IF('Lineær programmering opg 4'!$E$6=0,"-",(-A5702+'Lineær programmering opg 4'!$M$6)/'Lineær programmering opg 4'!$K$6*-1)</f>
        <v>-</v>
      </c>
      <c r="G5702" s="167" t="str">
        <f>IF('Lineær programmering opg 4'!$D$7=0,"-",((-A5702+'Lineær programmering opg 4'!$M$7)/'Lineær programmering opg 4'!$K$7)*-1)</f>
        <v>-</v>
      </c>
      <c r="H5702" s="167" t="str">
        <f>IF('Lineær programmering opg 4'!$C$8=0,"-",((-A5702+'Lineær programmering opg 4'!$M$8)/'Lineær programmering opg 4'!$K$8)*-1)</f>
        <v>-</v>
      </c>
      <c r="I5702" s="167" t="str">
        <f>IF('Lineær programmering opg 4'!$D$8=0,"-",'Lineær programmering opg 4'!$G$8)</f>
        <v>-</v>
      </c>
      <c r="J5702" s="295">
        <f>A5702*'Lineær programmering opg 4'!$C$11+Datatabel!C5702*'Lineær programmering opg 4'!$D$11</f>
        <v>43709.699999999815</v>
      </c>
      <c r="K5702" s="9">
        <f t="shared" si="447"/>
        <v>0</v>
      </c>
      <c r="L5702" s="9">
        <f t="shared" si="448"/>
        <v>0</v>
      </c>
    </row>
    <row r="5703" spans="1:12" ht="15" x14ac:dyDescent="0.25">
      <c r="A5703" s="167">
        <f t="shared" si="446"/>
        <v>103.20000000001507</v>
      </c>
      <c r="B5703" s="325">
        <f t="shared" si="449"/>
        <v>0.43000000000006278</v>
      </c>
      <c r="C5703" s="167">
        <f t="shared" si="445"/>
        <v>222.59999999998871</v>
      </c>
      <c r="D5703" s="167">
        <f>IF('Lineær programmering opg 4'!$M$4=0,"-",(-A5703+'Lineær programmering opg 4'!$M$4)/'Lineær programmering opg 4'!$K$4*-1)</f>
        <v>273.5999999999699</v>
      </c>
      <c r="E5703" s="167">
        <f>IF('Lineær programmering opg 4'!$M$5=0,"-",(-A5703+'Lineær programmering opg 4'!$M$5)/'Lineær programmering opg 4'!$K$5*-1)</f>
        <v>222.59999999998871</v>
      </c>
      <c r="F5703" s="167" t="str">
        <f>IF('Lineær programmering opg 4'!$E$6=0,"-",(-A5703+'Lineær programmering opg 4'!$M$6)/'Lineær programmering opg 4'!$K$6*-1)</f>
        <v>-</v>
      </c>
      <c r="G5703" s="167" t="str">
        <f>IF('Lineær programmering opg 4'!$D$7=0,"-",((-A5703+'Lineær programmering opg 4'!$M$7)/'Lineær programmering opg 4'!$K$7)*-1)</f>
        <v>-</v>
      </c>
      <c r="H5703" s="167" t="str">
        <f>IF('Lineær programmering opg 4'!$C$8=0,"-",((-A5703+'Lineær programmering opg 4'!$M$8)/'Lineær programmering opg 4'!$K$8)*-1)</f>
        <v>-</v>
      </c>
      <c r="I5703" s="167" t="str">
        <f>IF('Lineær programmering opg 4'!$D$8=0,"-",'Lineær programmering opg 4'!$G$8)</f>
        <v>-</v>
      </c>
      <c r="J5703" s="295">
        <f>A5703*'Lineær programmering opg 4'!$C$11+Datatabel!C5703*'Lineær programmering opg 4'!$D$11</f>
        <v>43709.999999999811</v>
      </c>
      <c r="K5703" s="9">
        <f t="shared" si="447"/>
        <v>0</v>
      </c>
      <c r="L5703" s="9">
        <f t="shared" si="448"/>
        <v>0</v>
      </c>
    </row>
    <row r="5704" spans="1:12" ht="15" x14ac:dyDescent="0.25">
      <c r="A5704" s="167">
        <f t="shared" si="446"/>
        <v>103.17600000001507</v>
      </c>
      <c r="B5704" s="325">
        <f t="shared" si="449"/>
        <v>0.42990000000006279</v>
      </c>
      <c r="C5704" s="167">
        <f t="shared" si="445"/>
        <v>222.61799999998871</v>
      </c>
      <c r="D5704" s="167">
        <f>IF('Lineær programmering opg 4'!$M$4=0,"-",(-A5704+'Lineær programmering opg 4'!$M$4)/'Lineær programmering opg 4'!$K$4*-1)</f>
        <v>273.6479999999699</v>
      </c>
      <c r="E5704" s="167">
        <f>IF('Lineær programmering opg 4'!$M$5=0,"-",(-A5704+'Lineær programmering opg 4'!$M$5)/'Lineær programmering opg 4'!$K$5*-1)</f>
        <v>222.61799999998871</v>
      </c>
      <c r="F5704" s="167" t="str">
        <f>IF('Lineær programmering opg 4'!$E$6=0,"-",(-A5704+'Lineær programmering opg 4'!$M$6)/'Lineær programmering opg 4'!$K$6*-1)</f>
        <v>-</v>
      </c>
      <c r="G5704" s="167" t="str">
        <f>IF('Lineær programmering opg 4'!$D$7=0,"-",((-A5704+'Lineær programmering opg 4'!$M$7)/'Lineær programmering opg 4'!$K$7)*-1)</f>
        <v>-</v>
      </c>
      <c r="H5704" s="167" t="str">
        <f>IF('Lineær programmering opg 4'!$C$8=0,"-",((-A5704+'Lineær programmering opg 4'!$M$8)/'Lineær programmering opg 4'!$K$8)*-1)</f>
        <v>-</v>
      </c>
      <c r="I5704" s="167" t="str">
        <f>IF('Lineær programmering opg 4'!$D$8=0,"-",'Lineær programmering opg 4'!$G$8)</f>
        <v>-</v>
      </c>
      <c r="J5704" s="295">
        <f>A5704*'Lineær programmering opg 4'!$C$11+Datatabel!C5704*'Lineær programmering opg 4'!$D$11</f>
        <v>43710.299999999814</v>
      </c>
      <c r="K5704" s="9">
        <f t="shared" si="447"/>
        <v>0</v>
      </c>
      <c r="L5704" s="9">
        <f t="shared" si="448"/>
        <v>0</v>
      </c>
    </row>
    <row r="5705" spans="1:12" ht="15" x14ac:dyDescent="0.25">
      <c r="A5705" s="167">
        <f t="shared" si="446"/>
        <v>103.15200000001508</v>
      </c>
      <c r="B5705" s="325">
        <f t="shared" si="449"/>
        <v>0.4298000000000628</v>
      </c>
      <c r="C5705" s="167">
        <f t="shared" si="445"/>
        <v>222.63599999998871</v>
      </c>
      <c r="D5705" s="167">
        <f>IF('Lineær programmering opg 4'!$M$4=0,"-",(-A5705+'Lineær programmering opg 4'!$M$4)/'Lineær programmering opg 4'!$K$4*-1)</f>
        <v>273.69599999996984</v>
      </c>
      <c r="E5705" s="167">
        <f>IF('Lineær programmering opg 4'!$M$5=0,"-",(-A5705+'Lineær programmering opg 4'!$M$5)/'Lineær programmering opg 4'!$K$5*-1)</f>
        <v>222.63599999998871</v>
      </c>
      <c r="F5705" s="167" t="str">
        <f>IF('Lineær programmering opg 4'!$E$6=0,"-",(-A5705+'Lineær programmering opg 4'!$M$6)/'Lineær programmering opg 4'!$K$6*-1)</f>
        <v>-</v>
      </c>
      <c r="G5705" s="167" t="str">
        <f>IF('Lineær programmering opg 4'!$D$7=0,"-",((-A5705+'Lineær programmering opg 4'!$M$7)/'Lineær programmering opg 4'!$K$7)*-1)</f>
        <v>-</v>
      </c>
      <c r="H5705" s="167" t="str">
        <f>IF('Lineær programmering opg 4'!$C$8=0,"-",((-A5705+'Lineær programmering opg 4'!$M$8)/'Lineær programmering opg 4'!$K$8)*-1)</f>
        <v>-</v>
      </c>
      <c r="I5705" s="167" t="str">
        <f>IF('Lineær programmering opg 4'!$D$8=0,"-",'Lineær programmering opg 4'!$G$8)</f>
        <v>-</v>
      </c>
      <c r="J5705" s="295">
        <f>A5705*'Lineær programmering opg 4'!$C$11+Datatabel!C5705*'Lineær programmering opg 4'!$D$11</f>
        <v>43710.599999999817</v>
      </c>
      <c r="K5705" s="9">
        <f t="shared" si="447"/>
        <v>0</v>
      </c>
      <c r="L5705" s="9">
        <f t="shared" si="448"/>
        <v>0</v>
      </c>
    </row>
    <row r="5706" spans="1:12" ht="15" x14ac:dyDescent="0.25">
      <c r="A5706" s="167">
        <f t="shared" si="446"/>
        <v>103.12800000001508</v>
      </c>
      <c r="B5706" s="325">
        <f t="shared" si="449"/>
        <v>0.42970000000006281</v>
      </c>
      <c r="C5706" s="167">
        <f t="shared" si="445"/>
        <v>222.65399999998871</v>
      </c>
      <c r="D5706" s="167">
        <f>IF('Lineær programmering opg 4'!$M$4=0,"-",(-A5706+'Lineær programmering opg 4'!$M$4)/'Lineær programmering opg 4'!$K$4*-1)</f>
        <v>273.74399999996984</v>
      </c>
      <c r="E5706" s="167">
        <f>IF('Lineær programmering opg 4'!$M$5=0,"-",(-A5706+'Lineær programmering opg 4'!$M$5)/'Lineær programmering opg 4'!$K$5*-1)</f>
        <v>222.65399999998871</v>
      </c>
      <c r="F5706" s="167" t="str">
        <f>IF('Lineær programmering opg 4'!$E$6=0,"-",(-A5706+'Lineær programmering opg 4'!$M$6)/'Lineær programmering opg 4'!$K$6*-1)</f>
        <v>-</v>
      </c>
      <c r="G5706" s="167" t="str">
        <f>IF('Lineær programmering opg 4'!$D$7=0,"-",((-A5706+'Lineær programmering opg 4'!$M$7)/'Lineær programmering opg 4'!$K$7)*-1)</f>
        <v>-</v>
      </c>
      <c r="H5706" s="167" t="str">
        <f>IF('Lineær programmering opg 4'!$C$8=0,"-",((-A5706+'Lineær programmering opg 4'!$M$8)/'Lineær programmering opg 4'!$K$8)*-1)</f>
        <v>-</v>
      </c>
      <c r="I5706" s="167" t="str">
        <f>IF('Lineær programmering opg 4'!$D$8=0,"-",'Lineær programmering opg 4'!$G$8)</f>
        <v>-</v>
      </c>
      <c r="J5706" s="295">
        <f>A5706*'Lineær programmering opg 4'!$C$11+Datatabel!C5706*'Lineær programmering opg 4'!$D$11</f>
        <v>43710.89999999982</v>
      </c>
      <c r="K5706" s="9">
        <f t="shared" si="447"/>
        <v>0</v>
      </c>
      <c r="L5706" s="9">
        <f t="shared" si="448"/>
        <v>0</v>
      </c>
    </row>
    <row r="5707" spans="1:12" ht="15" x14ac:dyDescent="0.25">
      <c r="A5707" s="167">
        <f t="shared" si="446"/>
        <v>103.10400000001508</v>
      </c>
      <c r="B5707" s="325">
        <f t="shared" si="449"/>
        <v>0.42960000000006282</v>
      </c>
      <c r="C5707" s="167">
        <f t="shared" si="445"/>
        <v>222.67199999998871</v>
      </c>
      <c r="D5707" s="167">
        <f>IF('Lineær programmering opg 4'!$M$4=0,"-",(-A5707+'Lineær programmering opg 4'!$M$4)/'Lineær programmering opg 4'!$K$4*-1)</f>
        <v>273.79199999996985</v>
      </c>
      <c r="E5707" s="167">
        <f>IF('Lineær programmering opg 4'!$M$5=0,"-",(-A5707+'Lineær programmering opg 4'!$M$5)/'Lineær programmering opg 4'!$K$5*-1)</f>
        <v>222.67199999998871</v>
      </c>
      <c r="F5707" s="167" t="str">
        <f>IF('Lineær programmering opg 4'!$E$6=0,"-",(-A5707+'Lineær programmering opg 4'!$M$6)/'Lineær programmering opg 4'!$K$6*-1)</f>
        <v>-</v>
      </c>
      <c r="G5707" s="167" t="str">
        <f>IF('Lineær programmering opg 4'!$D$7=0,"-",((-A5707+'Lineær programmering opg 4'!$M$7)/'Lineær programmering opg 4'!$K$7)*-1)</f>
        <v>-</v>
      </c>
      <c r="H5707" s="167" t="str">
        <f>IF('Lineær programmering opg 4'!$C$8=0,"-",((-A5707+'Lineær programmering opg 4'!$M$8)/'Lineær programmering opg 4'!$K$8)*-1)</f>
        <v>-</v>
      </c>
      <c r="I5707" s="167" t="str">
        <f>IF('Lineær programmering opg 4'!$D$8=0,"-",'Lineær programmering opg 4'!$G$8)</f>
        <v>-</v>
      </c>
      <c r="J5707" s="295">
        <f>A5707*'Lineær programmering opg 4'!$C$11+Datatabel!C5707*'Lineær programmering opg 4'!$D$11</f>
        <v>43711.199999999815</v>
      </c>
      <c r="K5707" s="9">
        <f t="shared" si="447"/>
        <v>0</v>
      </c>
      <c r="L5707" s="9">
        <f t="shared" si="448"/>
        <v>0</v>
      </c>
    </row>
    <row r="5708" spans="1:12" ht="15" x14ac:dyDescent="0.25">
      <c r="A5708" s="167">
        <f t="shared" si="446"/>
        <v>103.08000000001508</v>
      </c>
      <c r="B5708" s="325">
        <f t="shared" si="449"/>
        <v>0.42950000000006283</v>
      </c>
      <c r="C5708" s="167">
        <f t="shared" si="445"/>
        <v>222.68999999998871</v>
      </c>
      <c r="D5708" s="167">
        <f>IF('Lineær programmering opg 4'!$M$4=0,"-",(-A5708+'Lineær programmering opg 4'!$M$4)/'Lineær programmering opg 4'!$K$4*-1)</f>
        <v>273.83999999996985</v>
      </c>
      <c r="E5708" s="167">
        <f>IF('Lineær programmering opg 4'!$M$5=0,"-",(-A5708+'Lineær programmering opg 4'!$M$5)/'Lineær programmering opg 4'!$K$5*-1)</f>
        <v>222.68999999998871</v>
      </c>
      <c r="F5708" s="167" t="str">
        <f>IF('Lineær programmering opg 4'!$E$6=0,"-",(-A5708+'Lineær programmering opg 4'!$M$6)/'Lineær programmering opg 4'!$K$6*-1)</f>
        <v>-</v>
      </c>
      <c r="G5708" s="167" t="str">
        <f>IF('Lineær programmering opg 4'!$D$7=0,"-",((-A5708+'Lineær programmering opg 4'!$M$7)/'Lineær programmering opg 4'!$K$7)*-1)</f>
        <v>-</v>
      </c>
      <c r="H5708" s="167" t="str">
        <f>IF('Lineær programmering opg 4'!$C$8=0,"-",((-A5708+'Lineær programmering opg 4'!$M$8)/'Lineær programmering opg 4'!$K$8)*-1)</f>
        <v>-</v>
      </c>
      <c r="I5708" s="167" t="str">
        <f>IF('Lineær programmering opg 4'!$D$8=0,"-",'Lineær programmering opg 4'!$G$8)</f>
        <v>-</v>
      </c>
      <c r="J5708" s="295">
        <f>A5708*'Lineær programmering opg 4'!$C$11+Datatabel!C5708*'Lineær programmering opg 4'!$D$11</f>
        <v>43711.499999999811</v>
      </c>
      <c r="K5708" s="9">
        <f t="shared" si="447"/>
        <v>0</v>
      </c>
      <c r="L5708" s="9">
        <f t="shared" si="448"/>
        <v>0</v>
      </c>
    </row>
    <row r="5709" spans="1:12" ht="15" x14ac:dyDescent="0.25">
      <c r="A5709" s="167">
        <f t="shared" si="446"/>
        <v>103.05600000001508</v>
      </c>
      <c r="B5709" s="325">
        <f t="shared" si="449"/>
        <v>0.42940000000006284</v>
      </c>
      <c r="C5709" s="167">
        <f t="shared" si="445"/>
        <v>222.70799999998871</v>
      </c>
      <c r="D5709" s="167">
        <f>IF('Lineær programmering opg 4'!$M$4=0,"-",(-A5709+'Lineær programmering opg 4'!$M$4)/'Lineær programmering opg 4'!$K$4*-1)</f>
        <v>273.88799999996985</v>
      </c>
      <c r="E5709" s="167">
        <f>IF('Lineær programmering opg 4'!$M$5=0,"-",(-A5709+'Lineær programmering opg 4'!$M$5)/'Lineær programmering opg 4'!$K$5*-1)</f>
        <v>222.70799999998871</v>
      </c>
      <c r="F5709" s="167" t="str">
        <f>IF('Lineær programmering opg 4'!$E$6=0,"-",(-A5709+'Lineær programmering opg 4'!$M$6)/'Lineær programmering opg 4'!$K$6*-1)</f>
        <v>-</v>
      </c>
      <c r="G5709" s="167" t="str">
        <f>IF('Lineær programmering opg 4'!$D$7=0,"-",((-A5709+'Lineær programmering opg 4'!$M$7)/'Lineær programmering opg 4'!$K$7)*-1)</f>
        <v>-</v>
      </c>
      <c r="H5709" s="167" t="str">
        <f>IF('Lineær programmering opg 4'!$C$8=0,"-",((-A5709+'Lineær programmering opg 4'!$M$8)/'Lineær programmering opg 4'!$K$8)*-1)</f>
        <v>-</v>
      </c>
      <c r="I5709" s="167" t="str">
        <f>IF('Lineær programmering opg 4'!$D$8=0,"-",'Lineær programmering opg 4'!$G$8)</f>
        <v>-</v>
      </c>
      <c r="J5709" s="295">
        <f>A5709*'Lineær programmering opg 4'!$C$11+Datatabel!C5709*'Lineær programmering opg 4'!$D$11</f>
        <v>43711.799999999814</v>
      </c>
      <c r="K5709" s="9">
        <f t="shared" si="447"/>
        <v>0</v>
      </c>
      <c r="L5709" s="9">
        <f t="shared" si="448"/>
        <v>0</v>
      </c>
    </row>
    <row r="5710" spans="1:12" ht="15" x14ac:dyDescent="0.25">
      <c r="A5710" s="167">
        <f t="shared" si="446"/>
        <v>103.03200000001509</v>
      </c>
      <c r="B5710" s="325">
        <f t="shared" si="449"/>
        <v>0.42930000000006285</v>
      </c>
      <c r="C5710" s="167">
        <f t="shared" si="445"/>
        <v>222.72599999998869</v>
      </c>
      <c r="D5710" s="167">
        <f>IF('Lineær programmering opg 4'!$M$4=0,"-",(-A5710+'Lineær programmering opg 4'!$M$4)/'Lineær programmering opg 4'!$K$4*-1)</f>
        <v>273.93599999996979</v>
      </c>
      <c r="E5710" s="167">
        <f>IF('Lineær programmering opg 4'!$M$5=0,"-",(-A5710+'Lineær programmering opg 4'!$M$5)/'Lineær programmering opg 4'!$K$5*-1)</f>
        <v>222.72599999998869</v>
      </c>
      <c r="F5710" s="167" t="str">
        <f>IF('Lineær programmering opg 4'!$E$6=0,"-",(-A5710+'Lineær programmering opg 4'!$M$6)/'Lineær programmering opg 4'!$K$6*-1)</f>
        <v>-</v>
      </c>
      <c r="G5710" s="167" t="str">
        <f>IF('Lineær programmering opg 4'!$D$7=0,"-",((-A5710+'Lineær programmering opg 4'!$M$7)/'Lineær programmering opg 4'!$K$7)*-1)</f>
        <v>-</v>
      </c>
      <c r="H5710" s="167" t="str">
        <f>IF('Lineær programmering opg 4'!$C$8=0,"-",((-A5710+'Lineær programmering opg 4'!$M$8)/'Lineær programmering opg 4'!$K$8)*-1)</f>
        <v>-</v>
      </c>
      <c r="I5710" s="167" t="str">
        <f>IF('Lineær programmering opg 4'!$D$8=0,"-",'Lineær programmering opg 4'!$G$8)</f>
        <v>-</v>
      </c>
      <c r="J5710" s="295">
        <f>A5710*'Lineær programmering opg 4'!$C$11+Datatabel!C5710*'Lineær programmering opg 4'!$D$11</f>
        <v>43712.099999999817</v>
      </c>
      <c r="K5710" s="9">
        <f t="shared" si="447"/>
        <v>0</v>
      </c>
      <c r="L5710" s="9">
        <f t="shared" si="448"/>
        <v>0</v>
      </c>
    </row>
    <row r="5711" spans="1:12" ht="15" x14ac:dyDescent="0.25">
      <c r="A5711" s="167">
        <f t="shared" si="446"/>
        <v>103.00800000001509</v>
      </c>
      <c r="B5711" s="325">
        <f t="shared" si="449"/>
        <v>0.42920000000006286</v>
      </c>
      <c r="C5711" s="167">
        <f t="shared" si="445"/>
        <v>222.74399999998869</v>
      </c>
      <c r="D5711" s="167">
        <f>IF('Lineær programmering opg 4'!$M$4=0,"-",(-A5711+'Lineær programmering opg 4'!$M$4)/'Lineær programmering opg 4'!$K$4*-1)</f>
        <v>273.9839999999698</v>
      </c>
      <c r="E5711" s="167">
        <f>IF('Lineær programmering opg 4'!$M$5=0,"-",(-A5711+'Lineær programmering opg 4'!$M$5)/'Lineær programmering opg 4'!$K$5*-1)</f>
        <v>222.74399999998869</v>
      </c>
      <c r="F5711" s="167" t="str">
        <f>IF('Lineær programmering opg 4'!$E$6=0,"-",(-A5711+'Lineær programmering opg 4'!$M$6)/'Lineær programmering opg 4'!$K$6*-1)</f>
        <v>-</v>
      </c>
      <c r="G5711" s="167" t="str">
        <f>IF('Lineær programmering opg 4'!$D$7=0,"-",((-A5711+'Lineær programmering opg 4'!$M$7)/'Lineær programmering opg 4'!$K$7)*-1)</f>
        <v>-</v>
      </c>
      <c r="H5711" s="167" t="str">
        <f>IF('Lineær programmering opg 4'!$C$8=0,"-",((-A5711+'Lineær programmering opg 4'!$M$8)/'Lineær programmering opg 4'!$K$8)*-1)</f>
        <v>-</v>
      </c>
      <c r="I5711" s="167" t="str">
        <f>IF('Lineær programmering opg 4'!$D$8=0,"-",'Lineær programmering opg 4'!$G$8)</f>
        <v>-</v>
      </c>
      <c r="J5711" s="295">
        <f>A5711*'Lineær programmering opg 4'!$C$11+Datatabel!C5711*'Lineær programmering opg 4'!$D$11</f>
        <v>43712.399999999812</v>
      </c>
      <c r="K5711" s="9">
        <f t="shared" si="447"/>
        <v>0</v>
      </c>
      <c r="L5711" s="9">
        <f t="shared" si="448"/>
        <v>0</v>
      </c>
    </row>
    <row r="5712" spans="1:12" ht="15" x14ac:dyDescent="0.25">
      <c r="A5712" s="167">
        <f t="shared" si="446"/>
        <v>102.98400000001509</v>
      </c>
      <c r="B5712" s="325">
        <f t="shared" si="449"/>
        <v>0.42910000000006288</v>
      </c>
      <c r="C5712" s="167">
        <f t="shared" si="445"/>
        <v>222.76199999998869</v>
      </c>
      <c r="D5712" s="167">
        <f>IF('Lineær programmering opg 4'!$M$4=0,"-",(-A5712+'Lineær programmering opg 4'!$M$4)/'Lineær programmering opg 4'!$K$4*-1)</f>
        <v>274.0319999999698</v>
      </c>
      <c r="E5712" s="167">
        <f>IF('Lineær programmering opg 4'!$M$5=0,"-",(-A5712+'Lineær programmering opg 4'!$M$5)/'Lineær programmering opg 4'!$K$5*-1)</f>
        <v>222.76199999998869</v>
      </c>
      <c r="F5712" s="167" t="str">
        <f>IF('Lineær programmering opg 4'!$E$6=0,"-",(-A5712+'Lineær programmering opg 4'!$M$6)/'Lineær programmering opg 4'!$K$6*-1)</f>
        <v>-</v>
      </c>
      <c r="G5712" s="167" t="str">
        <f>IF('Lineær programmering opg 4'!$D$7=0,"-",((-A5712+'Lineær programmering opg 4'!$M$7)/'Lineær programmering opg 4'!$K$7)*-1)</f>
        <v>-</v>
      </c>
      <c r="H5712" s="167" t="str">
        <f>IF('Lineær programmering opg 4'!$C$8=0,"-",((-A5712+'Lineær programmering opg 4'!$M$8)/'Lineær programmering opg 4'!$K$8)*-1)</f>
        <v>-</v>
      </c>
      <c r="I5712" s="167" t="str">
        <f>IF('Lineær programmering opg 4'!$D$8=0,"-",'Lineær programmering opg 4'!$G$8)</f>
        <v>-</v>
      </c>
      <c r="J5712" s="295">
        <f>A5712*'Lineær programmering opg 4'!$C$11+Datatabel!C5712*'Lineær programmering opg 4'!$D$11</f>
        <v>43712.699999999808</v>
      </c>
      <c r="K5712" s="9">
        <f t="shared" si="447"/>
        <v>0</v>
      </c>
      <c r="L5712" s="9">
        <f t="shared" si="448"/>
        <v>0</v>
      </c>
    </row>
    <row r="5713" spans="1:12" ht="15" x14ac:dyDescent="0.25">
      <c r="A5713" s="167">
        <f t="shared" si="446"/>
        <v>102.9600000000151</v>
      </c>
      <c r="B5713" s="325">
        <f t="shared" si="449"/>
        <v>0.42900000000006289</v>
      </c>
      <c r="C5713" s="167">
        <f t="shared" si="445"/>
        <v>222.77999999998869</v>
      </c>
      <c r="D5713" s="167">
        <f>IF('Lineær programmering opg 4'!$M$4=0,"-",(-A5713+'Lineær programmering opg 4'!$M$4)/'Lineær programmering opg 4'!$K$4*-1)</f>
        <v>274.0799999999698</v>
      </c>
      <c r="E5713" s="167">
        <f>IF('Lineær programmering opg 4'!$M$5=0,"-",(-A5713+'Lineær programmering opg 4'!$M$5)/'Lineær programmering opg 4'!$K$5*-1)</f>
        <v>222.77999999998869</v>
      </c>
      <c r="F5713" s="167" t="str">
        <f>IF('Lineær programmering opg 4'!$E$6=0,"-",(-A5713+'Lineær programmering opg 4'!$M$6)/'Lineær programmering opg 4'!$K$6*-1)</f>
        <v>-</v>
      </c>
      <c r="G5713" s="167" t="str">
        <f>IF('Lineær programmering opg 4'!$D$7=0,"-",((-A5713+'Lineær programmering opg 4'!$M$7)/'Lineær programmering opg 4'!$K$7)*-1)</f>
        <v>-</v>
      </c>
      <c r="H5713" s="167" t="str">
        <f>IF('Lineær programmering opg 4'!$C$8=0,"-",((-A5713+'Lineær programmering opg 4'!$M$8)/'Lineær programmering opg 4'!$K$8)*-1)</f>
        <v>-</v>
      </c>
      <c r="I5713" s="167" t="str">
        <f>IF('Lineær programmering opg 4'!$D$8=0,"-",'Lineær programmering opg 4'!$G$8)</f>
        <v>-</v>
      </c>
      <c r="J5713" s="295">
        <f>A5713*'Lineær programmering opg 4'!$C$11+Datatabel!C5713*'Lineær programmering opg 4'!$D$11</f>
        <v>43712.999999999811</v>
      </c>
      <c r="K5713" s="9">
        <f t="shared" si="447"/>
        <v>0</v>
      </c>
      <c r="L5713" s="9">
        <f t="shared" si="448"/>
        <v>0</v>
      </c>
    </row>
    <row r="5714" spans="1:12" ht="15" x14ac:dyDescent="0.25">
      <c r="A5714" s="167">
        <f t="shared" si="446"/>
        <v>102.9360000000151</v>
      </c>
      <c r="B5714" s="325">
        <f t="shared" si="449"/>
        <v>0.4289000000000629</v>
      </c>
      <c r="C5714" s="167">
        <f t="shared" si="445"/>
        <v>222.79799999998869</v>
      </c>
      <c r="D5714" s="167">
        <f>IF('Lineær programmering opg 4'!$M$4=0,"-",(-A5714+'Lineær programmering opg 4'!$M$4)/'Lineær programmering opg 4'!$K$4*-1)</f>
        <v>274.1279999999698</v>
      </c>
      <c r="E5714" s="167">
        <f>IF('Lineær programmering opg 4'!$M$5=0,"-",(-A5714+'Lineær programmering opg 4'!$M$5)/'Lineær programmering opg 4'!$K$5*-1)</f>
        <v>222.79799999998869</v>
      </c>
      <c r="F5714" s="167" t="str">
        <f>IF('Lineær programmering opg 4'!$E$6=0,"-",(-A5714+'Lineær programmering opg 4'!$M$6)/'Lineær programmering opg 4'!$K$6*-1)</f>
        <v>-</v>
      </c>
      <c r="G5714" s="167" t="str">
        <f>IF('Lineær programmering opg 4'!$D$7=0,"-",((-A5714+'Lineær programmering opg 4'!$M$7)/'Lineær programmering opg 4'!$K$7)*-1)</f>
        <v>-</v>
      </c>
      <c r="H5714" s="167" t="str">
        <f>IF('Lineær programmering opg 4'!$C$8=0,"-",((-A5714+'Lineær programmering opg 4'!$M$8)/'Lineær programmering opg 4'!$K$8)*-1)</f>
        <v>-</v>
      </c>
      <c r="I5714" s="167" t="str">
        <f>IF('Lineær programmering opg 4'!$D$8=0,"-",'Lineær programmering opg 4'!$G$8)</f>
        <v>-</v>
      </c>
      <c r="J5714" s="295">
        <f>A5714*'Lineær programmering opg 4'!$C$11+Datatabel!C5714*'Lineær programmering opg 4'!$D$11</f>
        <v>43713.299999999814</v>
      </c>
      <c r="K5714" s="9">
        <f t="shared" si="447"/>
        <v>0</v>
      </c>
      <c r="L5714" s="9">
        <f t="shared" si="448"/>
        <v>0</v>
      </c>
    </row>
    <row r="5715" spans="1:12" ht="15" x14ac:dyDescent="0.25">
      <c r="A5715" s="167">
        <f t="shared" si="446"/>
        <v>102.9120000000151</v>
      </c>
      <c r="B5715" s="325">
        <f t="shared" si="449"/>
        <v>0.42880000000006291</v>
      </c>
      <c r="C5715" s="167">
        <f t="shared" si="445"/>
        <v>222.81599999998869</v>
      </c>
      <c r="D5715" s="167">
        <f>IF('Lineær programmering opg 4'!$M$4=0,"-",(-A5715+'Lineær programmering opg 4'!$M$4)/'Lineær programmering opg 4'!$K$4*-1)</f>
        <v>274.1759999999698</v>
      </c>
      <c r="E5715" s="167">
        <f>IF('Lineær programmering opg 4'!$M$5=0,"-",(-A5715+'Lineær programmering opg 4'!$M$5)/'Lineær programmering opg 4'!$K$5*-1)</f>
        <v>222.81599999998869</v>
      </c>
      <c r="F5715" s="167" t="str">
        <f>IF('Lineær programmering opg 4'!$E$6=0,"-",(-A5715+'Lineær programmering opg 4'!$M$6)/'Lineær programmering opg 4'!$K$6*-1)</f>
        <v>-</v>
      </c>
      <c r="G5715" s="167" t="str">
        <f>IF('Lineær programmering opg 4'!$D$7=0,"-",((-A5715+'Lineær programmering opg 4'!$M$7)/'Lineær programmering opg 4'!$K$7)*-1)</f>
        <v>-</v>
      </c>
      <c r="H5715" s="167" t="str">
        <f>IF('Lineær programmering opg 4'!$C$8=0,"-",((-A5715+'Lineær programmering opg 4'!$M$8)/'Lineær programmering opg 4'!$K$8)*-1)</f>
        <v>-</v>
      </c>
      <c r="I5715" s="167" t="str">
        <f>IF('Lineær programmering opg 4'!$D$8=0,"-",'Lineær programmering opg 4'!$G$8)</f>
        <v>-</v>
      </c>
      <c r="J5715" s="295">
        <f>A5715*'Lineær programmering opg 4'!$C$11+Datatabel!C5715*'Lineær programmering opg 4'!$D$11</f>
        <v>43713.599999999817</v>
      </c>
      <c r="K5715" s="9">
        <f t="shared" si="447"/>
        <v>0</v>
      </c>
      <c r="L5715" s="9">
        <f t="shared" si="448"/>
        <v>0</v>
      </c>
    </row>
    <row r="5716" spans="1:12" ht="15" x14ac:dyDescent="0.25">
      <c r="A5716" s="167">
        <f t="shared" si="446"/>
        <v>102.8880000000151</v>
      </c>
      <c r="B5716" s="325">
        <f t="shared" si="449"/>
        <v>0.42870000000006292</v>
      </c>
      <c r="C5716" s="167">
        <f t="shared" si="445"/>
        <v>222.83399999998869</v>
      </c>
      <c r="D5716" s="167">
        <f>IF('Lineær programmering opg 4'!$M$4=0,"-",(-A5716+'Lineær programmering opg 4'!$M$4)/'Lineær programmering opg 4'!$K$4*-1)</f>
        <v>274.22399999996981</v>
      </c>
      <c r="E5716" s="167">
        <f>IF('Lineær programmering opg 4'!$M$5=0,"-",(-A5716+'Lineær programmering opg 4'!$M$5)/'Lineær programmering opg 4'!$K$5*-1)</f>
        <v>222.83399999998869</v>
      </c>
      <c r="F5716" s="167" t="str">
        <f>IF('Lineær programmering opg 4'!$E$6=0,"-",(-A5716+'Lineær programmering opg 4'!$M$6)/'Lineær programmering opg 4'!$K$6*-1)</f>
        <v>-</v>
      </c>
      <c r="G5716" s="167" t="str">
        <f>IF('Lineær programmering opg 4'!$D$7=0,"-",((-A5716+'Lineær programmering opg 4'!$M$7)/'Lineær programmering opg 4'!$K$7)*-1)</f>
        <v>-</v>
      </c>
      <c r="H5716" s="167" t="str">
        <f>IF('Lineær programmering opg 4'!$C$8=0,"-",((-A5716+'Lineær programmering opg 4'!$M$8)/'Lineær programmering opg 4'!$K$8)*-1)</f>
        <v>-</v>
      </c>
      <c r="I5716" s="167" t="str">
        <f>IF('Lineær programmering opg 4'!$D$8=0,"-",'Lineær programmering opg 4'!$G$8)</f>
        <v>-</v>
      </c>
      <c r="J5716" s="295">
        <f>A5716*'Lineær programmering opg 4'!$C$11+Datatabel!C5716*'Lineær programmering opg 4'!$D$11</f>
        <v>43713.899999999812</v>
      </c>
      <c r="K5716" s="9">
        <f t="shared" si="447"/>
        <v>0</v>
      </c>
      <c r="L5716" s="9">
        <f t="shared" si="448"/>
        <v>0</v>
      </c>
    </row>
    <row r="5717" spans="1:12" ht="15" x14ac:dyDescent="0.25">
      <c r="A5717" s="167">
        <f t="shared" si="446"/>
        <v>102.8640000000151</v>
      </c>
      <c r="B5717" s="325">
        <f t="shared" si="449"/>
        <v>0.42860000000006293</v>
      </c>
      <c r="C5717" s="167">
        <f t="shared" si="445"/>
        <v>222.85199999998869</v>
      </c>
      <c r="D5717" s="167">
        <f>IF('Lineær programmering opg 4'!$M$4=0,"-",(-A5717+'Lineær programmering opg 4'!$M$4)/'Lineær programmering opg 4'!$K$4*-1)</f>
        <v>274.27199999996981</v>
      </c>
      <c r="E5717" s="167">
        <f>IF('Lineær programmering opg 4'!$M$5=0,"-",(-A5717+'Lineær programmering opg 4'!$M$5)/'Lineær programmering opg 4'!$K$5*-1)</f>
        <v>222.85199999998869</v>
      </c>
      <c r="F5717" s="167" t="str">
        <f>IF('Lineær programmering opg 4'!$E$6=0,"-",(-A5717+'Lineær programmering opg 4'!$M$6)/'Lineær programmering opg 4'!$K$6*-1)</f>
        <v>-</v>
      </c>
      <c r="G5717" s="167" t="str">
        <f>IF('Lineær programmering opg 4'!$D$7=0,"-",((-A5717+'Lineær programmering opg 4'!$M$7)/'Lineær programmering opg 4'!$K$7)*-1)</f>
        <v>-</v>
      </c>
      <c r="H5717" s="167" t="str">
        <f>IF('Lineær programmering opg 4'!$C$8=0,"-",((-A5717+'Lineær programmering opg 4'!$M$8)/'Lineær programmering opg 4'!$K$8)*-1)</f>
        <v>-</v>
      </c>
      <c r="I5717" s="167" t="str">
        <f>IF('Lineær programmering opg 4'!$D$8=0,"-",'Lineær programmering opg 4'!$G$8)</f>
        <v>-</v>
      </c>
      <c r="J5717" s="295">
        <f>A5717*'Lineær programmering opg 4'!$C$11+Datatabel!C5717*'Lineær programmering opg 4'!$D$11</f>
        <v>43714.199999999808</v>
      </c>
      <c r="K5717" s="9">
        <f t="shared" si="447"/>
        <v>0</v>
      </c>
      <c r="L5717" s="9">
        <f t="shared" si="448"/>
        <v>0</v>
      </c>
    </row>
    <row r="5718" spans="1:12" ht="15" x14ac:dyDescent="0.25">
      <c r="A5718" s="167">
        <f t="shared" si="446"/>
        <v>102.84000000001511</v>
      </c>
      <c r="B5718" s="325">
        <f t="shared" si="449"/>
        <v>0.42850000000006294</v>
      </c>
      <c r="C5718" s="167">
        <f t="shared" si="445"/>
        <v>222.86999999998869</v>
      </c>
      <c r="D5718" s="167">
        <f>IF('Lineær programmering opg 4'!$M$4=0,"-",(-A5718+'Lineær programmering opg 4'!$M$4)/'Lineær programmering opg 4'!$K$4*-1)</f>
        <v>274.31999999996981</v>
      </c>
      <c r="E5718" s="167">
        <f>IF('Lineær programmering opg 4'!$M$5=0,"-",(-A5718+'Lineær programmering opg 4'!$M$5)/'Lineær programmering opg 4'!$K$5*-1)</f>
        <v>222.86999999998869</v>
      </c>
      <c r="F5718" s="167" t="str">
        <f>IF('Lineær programmering opg 4'!$E$6=0,"-",(-A5718+'Lineær programmering opg 4'!$M$6)/'Lineær programmering opg 4'!$K$6*-1)</f>
        <v>-</v>
      </c>
      <c r="G5718" s="167" t="str">
        <f>IF('Lineær programmering opg 4'!$D$7=0,"-",((-A5718+'Lineær programmering opg 4'!$M$7)/'Lineær programmering opg 4'!$K$7)*-1)</f>
        <v>-</v>
      </c>
      <c r="H5718" s="167" t="str">
        <f>IF('Lineær programmering opg 4'!$C$8=0,"-",((-A5718+'Lineær programmering opg 4'!$M$8)/'Lineær programmering opg 4'!$K$8)*-1)</f>
        <v>-</v>
      </c>
      <c r="I5718" s="167" t="str">
        <f>IF('Lineær programmering opg 4'!$D$8=0,"-",'Lineær programmering opg 4'!$G$8)</f>
        <v>-</v>
      </c>
      <c r="J5718" s="295">
        <f>A5718*'Lineær programmering opg 4'!$C$11+Datatabel!C5718*'Lineær programmering opg 4'!$D$11</f>
        <v>43714.499999999818</v>
      </c>
      <c r="K5718" s="9">
        <f t="shared" si="447"/>
        <v>0</v>
      </c>
      <c r="L5718" s="9">
        <f t="shared" si="448"/>
        <v>0</v>
      </c>
    </row>
    <row r="5719" spans="1:12" ht="15" x14ac:dyDescent="0.25">
      <c r="A5719" s="167">
        <f t="shared" si="446"/>
        <v>102.81600000001511</v>
      </c>
      <c r="B5719" s="325">
        <f t="shared" si="449"/>
        <v>0.42840000000006295</v>
      </c>
      <c r="C5719" s="167">
        <f t="shared" si="445"/>
        <v>222.88799999998869</v>
      </c>
      <c r="D5719" s="167">
        <f>IF('Lineær programmering opg 4'!$M$4=0,"-",(-A5719+'Lineær programmering opg 4'!$M$4)/'Lineær programmering opg 4'!$K$4*-1)</f>
        <v>274.36799999996981</v>
      </c>
      <c r="E5719" s="167">
        <f>IF('Lineær programmering opg 4'!$M$5=0,"-",(-A5719+'Lineær programmering opg 4'!$M$5)/'Lineær programmering opg 4'!$K$5*-1)</f>
        <v>222.88799999998869</v>
      </c>
      <c r="F5719" s="167" t="str">
        <f>IF('Lineær programmering opg 4'!$E$6=0,"-",(-A5719+'Lineær programmering opg 4'!$M$6)/'Lineær programmering opg 4'!$K$6*-1)</f>
        <v>-</v>
      </c>
      <c r="G5719" s="167" t="str">
        <f>IF('Lineær programmering opg 4'!$D$7=0,"-",((-A5719+'Lineær programmering opg 4'!$M$7)/'Lineær programmering opg 4'!$K$7)*-1)</f>
        <v>-</v>
      </c>
      <c r="H5719" s="167" t="str">
        <f>IF('Lineær programmering opg 4'!$C$8=0,"-",((-A5719+'Lineær programmering opg 4'!$M$8)/'Lineær programmering opg 4'!$K$8)*-1)</f>
        <v>-</v>
      </c>
      <c r="I5719" s="167" t="str">
        <f>IF('Lineær programmering opg 4'!$D$8=0,"-",'Lineær programmering opg 4'!$G$8)</f>
        <v>-</v>
      </c>
      <c r="J5719" s="295">
        <f>A5719*'Lineær programmering opg 4'!$C$11+Datatabel!C5719*'Lineær programmering opg 4'!$D$11</f>
        <v>43714.799999999814</v>
      </c>
      <c r="K5719" s="9">
        <f t="shared" si="447"/>
        <v>0</v>
      </c>
      <c r="L5719" s="9">
        <f t="shared" si="448"/>
        <v>0</v>
      </c>
    </row>
    <row r="5720" spans="1:12" ht="15" x14ac:dyDescent="0.25">
      <c r="A5720" s="167">
        <f t="shared" si="446"/>
        <v>102.79200000001511</v>
      </c>
      <c r="B5720" s="325">
        <f t="shared" si="449"/>
        <v>0.42830000000006296</v>
      </c>
      <c r="C5720" s="167">
        <f t="shared" si="445"/>
        <v>222.90599999998869</v>
      </c>
      <c r="D5720" s="167">
        <f>IF('Lineær programmering opg 4'!$M$4=0,"-",(-A5720+'Lineær programmering opg 4'!$M$4)/'Lineær programmering opg 4'!$K$4*-1)</f>
        <v>274.41599999996981</v>
      </c>
      <c r="E5720" s="167">
        <f>IF('Lineær programmering opg 4'!$M$5=0,"-",(-A5720+'Lineær programmering opg 4'!$M$5)/'Lineær programmering opg 4'!$K$5*-1)</f>
        <v>222.90599999998869</v>
      </c>
      <c r="F5720" s="167" t="str">
        <f>IF('Lineær programmering opg 4'!$E$6=0,"-",(-A5720+'Lineær programmering opg 4'!$M$6)/'Lineær programmering opg 4'!$K$6*-1)</f>
        <v>-</v>
      </c>
      <c r="G5720" s="167" t="str">
        <f>IF('Lineær programmering opg 4'!$D$7=0,"-",((-A5720+'Lineær programmering opg 4'!$M$7)/'Lineær programmering opg 4'!$K$7)*-1)</f>
        <v>-</v>
      </c>
      <c r="H5720" s="167" t="str">
        <f>IF('Lineær programmering opg 4'!$C$8=0,"-",((-A5720+'Lineær programmering opg 4'!$M$8)/'Lineær programmering opg 4'!$K$8)*-1)</f>
        <v>-</v>
      </c>
      <c r="I5720" s="167" t="str">
        <f>IF('Lineær programmering opg 4'!$D$8=0,"-",'Lineær programmering opg 4'!$G$8)</f>
        <v>-</v>
      </c>
      <c r="J5720" s="295">
        <f>A5720*'Lineær programmering opg 4'!$C$11+Datatabel!C5720*'Lineær programmering opg 4'!$D$11</f>
        <v>43715.099999999817</v>
      </c>
      <c r="K5720" s="9">
        <f t="shared" si="447"/>
        <v>0</v>
      </c>
      <c r="L5720" s="9">
        <f t="shared" si="448"/>
        <v>0</v>
      </c>
    </row>
    <row r="5721" spans="1:12" ht="15" x14ac:dyDescent="0.25">
      <c r="A5721" s="167">
        <f t="shared" si="446"/>
        <v>102.76800000001512</v>
      </c>
      <c r="B5721" s="325">
        <f t="shared" si="449"/>
        <v>0.42820000000006297</v>
      </c>
      <c r="C5721" s="167">
        <f t="shared" si="445"/>
        <v>222.92399999998864</v>
      </c>
      <c r="D5721" s="167">
        <f>IF('Lineær programmering opg 4'!$M$4=0,"-",(-A5721+'Lineær programmering opg 4'!$M$4)/'Lineær programmering opg 4'!$K$4*-1)</f>
        <v>274.46399999996976</v>
      </c>
      <c r="E5721" s="167">
        <f>IF('Lineær programmering opg 4'!$M$5=0,"-",(-A5721+'Lineær programmering opg 4'!$M$5)/'Lineær programmering opg 4'!$K$5*-1)</f>
        <v>222.92399999998864</v>
      </c>
      <c r="F5721" s="167" t="str">
        <f>IF('Lineær programmering opg 4'!$E$6=0,"-",(-A5721+'Lineær programmering opg 4'!$M$6)/'Lineær programmering opg 4'!$K$6*-1)</f>
        <v>-</v>
      </c>
      <c r="G5721" s="167" t="str">
        <f>IF('Lineær programmering opg 4'!$D$7=0,"-",((-A5721+'Lineær programmering opg 4'!$M$7)/'Lineær programmering opg 4'!$K$7)*-1)</f>
        <v>-</v>
      </c>
      <c r="H5721" s="167" t="str">
        <f>IF('Lineær programmering opg 4'!$C$8=0,"-",((-A5721+'Lineær programmering opg 4'!$M$8)/'Lineær programmering opg 4'!$K$8)*-1)</f>
        <v>-</v>
      </c>
      <c r="I5721" s="167" t="str">
        <f>IF('Lineær programmering opg 4'!$D$8=0,"-",'Lineær programmering opg 4'!$G$8)</f>
        <v>-</v>
      </c>
      <c r="J5721" s="295">
        <f>A5721*'Lineær programmering opg 4'!$C$11+Datatabel!C5721*'Lineær programmering opg 4'!$D$11</f>
        <v>43715.399999999805</v>
      </c>
      <c r="K5721" s="9">
        <f t="shared" si="447"/>
        <v>0</v>
      </c>
      <c r="L5721" s="9">
        <f t="shared" si="448"/>
        <v>0</v>
      </c>
    </row>
    <row r="5722" spans="1:12" ht="15" x14ac:dyDescent="0.25">
      <c r="A5722" s="167">
        <f t="shared" si="446"/>
        <v>102.74400000001512</v>
      </c>
      <c r="B5722" s="325">
        <f t="shared" si="449"/>
        <v>0.42810000000006299</v>
      </c>
      <c r="C5722" s="167">
        <f t="shared" si="445"/>
        <v>222.94199999998864</v>
      </c>
      <c r="D5722" s="167">
        <f>IF('Lineær programmering opg 4'!$M$4=0,"-",(-A5722+'Lineær programmering opg 4'!$M$4)/'Lineær programmering opg 4'!$K$4*-1)</f>
        <v>274.51199999996976</v>
      </c>
      <c r="E5722" s="167">
        <f>IF('Lineær programmering opg 4'!$M$5=0,"-",(-A5722+'Lineær programmering opg 4'!$M$5)/'Lineær programmering opg 4'!$K$5*-1)</f>
        <v>222.94199999998864</v>
      </c>
      <c r="F5722" s="167" t="str">
        <f>IF('Lineær programmering opg 4'!$E$6=0,"-",(-A5722+'Lineær programmering opg 4'!$M$6)/'Lineær programmering opg 4'!$K$6*-1)</f>
        <v>-</v>
      </c>
      <c r="G5722" s="167" t="str">
        <f>IF('Lineær programmering opg 4'!$D$7=0,"-",((-A5722+'Lineær programmering opg 4'!$M$7)/'Lineær programmering opg 4'!$K$7)*-1)</f>
        <v>-</v>
      </c>
      <c r="H5722" s="167" t="str">
        <f>IF('Lineær programmering opg 4'!$C$8=0,"-",((-A5722+'Lineær programmering opg 4'!$M$8)/'Lineær programmering opg 4'!$K$8)*-1)</f>
        <v>-</v>
      </c>
      <c r="I5722" s="167" t="str">
        <f>IF('Lineær programmering opg 4'!$D$8=0,"-",'Lineær programmering opg 4'!$G$8)</f>
        <v>-</v>
      </c>
      <c r="J5722" s="295">
        <f>A5722*'Lineær programmering opg 4'!$C$11+Datatabel!C5722*'Lineær programmering opg 4'!$D$11</f>
        <v>43715.699999999808</v>
      </c>
      <c r="K5722" s="9">
        <f t="shared" si="447"/>
        <v>0</v>
      </c>
      <c r="L5722" s="9">
        <f t="shared" si="448"/>
        <v>0</v>
      </c>
    </row>
    <row r="5723" spans="1:12" ht="15" x14ac:dyDescent="0.25">
      <c r="A5723" s="167">
        <f t="shared" si="446"/>
        <v>102.72000000001512</v>
      </c>
      <c r="B5723" s="325">
        <f t="shared" si="449"/>
        <v>0.428000000000063</v>
      </c>
      <c r="C5723" s="167">
        <f t="shared" si="445"/>
        <v>222.95999999998864</v>
      </c>
      <c r="D5723" s="167">
        <f>IF('Lineær programmering opg 4'!$M$4=0,"-",(-A5723+'Lineær programmering opg 4'!$M$4)/'Lineær programmering opg 4'!$K$4*-1)</f>
        <v>274.55999999996976</v>
      </c>
      <c r="E5723" s="167">
        <f>IF('Lineær programmering opg 4'!$M$5=0,"-",(-A5723+'Lineær programmering opg 4'!$M$5)/'Lineær programmering opg 4'!$K$5*-1)</f>
        <v>222.95999999998864</v>
      </c>
      <c r="F5723" s="167" t="str">
        <f>IF('Lineær programmering opg 4'!$E$6=0,"-",(-A5723+'Lineær programmering opg 4'!$M$6)/'Lineær programmering opg 4'!$K$6*-1)</f>
        <v>-</v>
      </c>
      <c r="G5723" s="167" t="str">
        <f>IF('Lineær programmering opg 4'!$D$7=0,"-",((-A5723+'Lineær programmering opg 4'!$M$7)/'Lineær programmering opg 4'!$K$7)*-1)</f>
        <v>-</v>
      </c>
      <c r="H5723" s="167" t="str">
        <f>IF('Lineær programmering opg 4'!$C$8=0,"-",((-A5723+'Lineær programmering opg 4'!$M$8)/'Lineær programmering opg 4'!$K$8)*-1)</f>
        <v>-</v>
      </c>
      <c r="I5723" s="167" t="str">
        <f>IF('Lineær programmering opg 4'!$D$8=0,"-",'Lineær programmering opg 4'!$G$8)</f>
        <v>-</v>
      </c>
      <c r="J5723" s="295">
        <f>A5723*'Lineær programmering opg 4'!$C$11+Datatabel!C5723*'Lineær programmering opg 4'!$D$11</f>
        <v>43715.999999999811</v>
      </c>
      <c r="K5723" s="9">
        <f t="shared" si="447"/>
        <v>0</v>
      </c>
      <c r="L5723" s="9">
        <f t="shared" si="448"/>
        <v>0</v>
      </c>
    </row>
    <row r="5724" spans="1:12" ht="15" x14ac:dyDescent="0.25">
      <c r="A5724" s="167">
        <f t="shared" si="446"/>
        <v>102.69600000001512</v>
      </c>
      <c r="B5724" s="325">
        <f t="shared" si="449"/>
        <v>0.42790000000006301</v>
      </c>
      <c r="C5724" s="167">
        <f t="shared" si="445"/>
        <v>222.97799999998864</v>
      </c>
      <c r="D5724" s="167">
        <f>IF('Lineær programmering opg 4'!$M$4=0,"-",(-A5724+'Lineær programmering opg 4'!$M$4)/'Lineær programmering opg 4'!$K$4*-1)</f>
        <v>274.60799999996976</v>
      </c>
      <c r="E5724" s="167">
        <f>IF('Lineær programmering opg 4'!$M$5=0,"-",(-A5724+'Lineær programmering opg 4'!$M$5)/'Lineær programmering opg 4'!$K$5*-1)</f>
        <v>222.97799999998864</v>
      </c>
      <c r="F5724" s="167" t="str">
        <f>IF('Lineær programmering opg 4'!$E$6=0,"-",(-A5724+'Lineær programmering opg 4'!$M$6)/'Lineær programmering opg 4'!$K$6*-1)</f>
        <v>-</v>
      </c>
      <c r="G5724" s="167" t="str">
        <f>IF('Lineær programmering opg 4'!$D$7=0,"-",((-A5724+'Lineær programmering opg 4'!$M$7)/'Lineær programmering opg 4'!$K$7)*-1)</f>
        <v>-</v>
      </c>
      <c r="H5724" s="167" t="str">
        <f>IF('Lineær programmering opg 4'!$C$8=0,"-",((-A5724+'Lineær programmering opg 4'!$M$8)/'Lineær programmering opg 4'!$K$8)*-1)</f>
        <v>-</v>
      </c>
      <c r="I5724" s="167" t="str">
        <f>IF('Lineær programmering opg 4'!$D$8=0,"-",'Lineær programmering opg 4'!$G$8)</f>
        <v>-</v>
      </c>
      <c r="J5724" s="295">
        <f>A5724*'Lineær programmering opg 4'!$C$11+Datatabel!C5724*'Lineær programmering opg 4'!$D$11</f>
        <v>43716.299999999806</v>
      </c>
      <c r="K5724" s="9">
        <f t="shared" si="447"/>
        <v>0</v>
      </c>
      <c r="L5724" s="9">
        <f t="shared" si="448"/>
        <v>0</v>
      </c>
    </row>
    <row r="5725" spans="1:12" ht="15" x14ac:dyDescent="0.25">
      <c r="A5725" s="167">
        <f t="shared" si="446"/>
        <v>102.67200000001512</v>
      </c>
      <c r="B5725" s="325">
        <f t="shared" si="449"/>
        <v>0.42780000000006302</v>
      </c>
      <c r="C5725" s="167">
        <f t="shared" si="445"/>
        <v>222.99599999998864</v>
      </c>
      <c r="D5725" s="167">
        <f>IF('Lineær programmering opg 4'!$M$4=0,"-",(-A5725+'Lineær programmering opg 4'!$M$4)/'Lineær programmering opg 4'!$K$4*-1)</f>
        <v>274.65599999996977</v>
      </c>
      <c r="E5725" s="167">
        <f>IF('Lineær programmering opg 4'!$M$5=0,"-",(-A5725+'Lineær programmering opg 4'!$M$5)/'Lineær programmering opg 4'!$K$5*-1)</f>
        <v>222.99599999998864</v>
      </c>
      <c r="F5725" s="167" t="str">
        <f>IF('Lineær programmering opg 4'!$E$6=0,"-",(-A5725+'Lineær programmering opg 4'!$M$6)/'Lineær programmering opg 4'!$K$6*-1)</f>
        <v>-</v>
      </c>
      <c r="G5725" s="167" t="str">
        <f>IF('Lineær programmering opg 4'!$D$7=0,"-",((-A5725+'Lineær programmering opg 4'!$M$7)/'Lineær programmering opg 4'!$K$7)*-1)</f>
        <v>-</v>
      </c>
      <c r="H5725" s="167" t="str">
        <f>IF('Lineær programmering opg 4'!$C$8=0,"-",((-A5725+'Lineær programmering opg 4'!$M$8)/'Lineær programmering opg 4'!$K$8)*-1)</f>
        <v>-</v>
      </c>
      <c r="I5725" s="167" t="str">
        <f>IF('Lineær programmering opg 4'!$D$8=0,"-",'Lineær programmering opg 4'!$G$8)</f>
        <v>-</v>
      </c>
      <c r="J5725" s="295">
        <f>A5725*'Lineær programmering opg 4'!$C$11+Datatabel!C5725*'Lineær programmering opg 4'!$D$11</f>
        <v>43716.599999999809</v>
      </c>
      <c r="K5725" s="9">
        <f t="shared" si="447"/>
        <v>0</v>
      </c>
      <c r="L5725" s="9">
        <f t="shared" si="448"/>
        <v>0</v>
      </c>
    </row>
    <row r="5726" spans="1:12" ht="15" x14ac:dyDescent="0.25">
      <c r="A5726" s="167">
        <f t="shared" si="446"/>
        <v>102.64800000001513</v>
      </c>
      <c r="B5726" s="325">
        <f t="shared" si="449"/>
        <v>0.42770000000006303</v>
      </c>
      <c r="C5726" s="167">
        <f t="shared" si="445"/>
        <v>223.01399999998864</v>
      </c>
      <c r="D5726" s="167">
        <f>IF('Lineær programmering opg 4'!$M$4=0,"-",(-A5726+'Lineær programmering opg 4'!$M$4)/'Lineær programmering opg 4'!$K$4*-1)</f>
        <v>274.70399999996971</v>
      </c>
      <c r="E5726" s="167">
        <f>IF('Lineær programmering opg 4'!$M$5=0,"-",(-A5726+'Lineær programmering opg 4'!$M$5)/'Lineær programmering opg 4'!$K$5*-1)</f>
        <v>223.01399999998864</v>
      </c>
      <c r="F5726" s="167" t="str">
        <f>IF('Lineær programmering opg 4'!$E$6=0,"-",(-A5726+'Lineær programmering opg 4'!$M$6)/'Lineær programmering opg 4'!$K$6*-1)</f>
        <v>-</v>
      </c>
      <c r="G5726" s="167" t="str">
        <f>IF('Lineær programmering opg 4'!$D$7=0,"-",((-A5726+'Lineær programmering opg 4'!$M$7)/'Lineær programmering opg 4'!$K$7)*-1)</f>
        <v>-</v>
      </c>
      <c r="H5726" s="167" t="str">
        <f>IF('Lineær programmering opg 4'!$C$8=0,"-",((-A5726+'Lineær programmering opg 4'!$M$8)/'Lineær programmering opg 4'!$K$8)*-1)</f>
        <v>-</v>
      </c>
      <c r="I5726" s="167" t="str">
        <f>IF('Lineær programmering opg 4'!$D$8=0,"-",'Lineær programmering opg 4'!$G$8)</f>
        <v>-</v>
      </c>
      <c r="J5726" s="295">
        <f>A5726*'Lineær programmering opg 4'!$C$11+Datatabel!C5726*'Lineær programmering opg 4'!$D$11</f>
        <v>43716.899999999805</v>
      </c>
      <c r="K5726" s="9">
        <f t="shared" si="447"/>
        <v>0</v>
      </c>
      <c r="L5726" s="9">
        <f t="shared" si="448"/>
        <v>0</v>
      </c>
    </row>
    <row r="5727" spans="1:12" ht="15" x14ac:dyDescent="0.25">
      <c r="A5727" s="167">
        <f t="shared" si="446"/>
        <v>102.62400000001513</v>
      </c>
      <c r="B5727" s="325">
        <f t="shared" si="449"/>
        <v>0.42760000000006304</v>
      </c>
      <c r="C5727" s="167">
        <f t="shared" si="445"/>
        <v>223.03199999998864</v>
      </c>
      <c r="D5727" s="167">
        <f>IF('Lineær programmering opg 4'!$M$4=0,"-",(-A5727+'Lineær programmering opg 4'!$M$4)/'Lineær programmering opg 4'!$K$4*-1)</f>
        <v>274.75199999996971</v>
      </c>
      <c r="E5727" s="167">
        <f>IF('Lineær programmering opg 4'!$M$5=0,"-",(-A5727+'Lineær programmering opg 4'!$M$5)/'Lineær programmering opg 4'!$K$5*-1)</f>
        <v>223.03199999998864</v>
      </c>
      <c r="F5727" s="167" t="str">
        <f>IF('Lineær programmering opg 4'!$E$6=0,"-",(-A5727+'Lineær programmering opg 4'!$M$6)/'Lineær programmering opg 4'!$K$6*-1)</f>
        <v>-</v>
      </c>
      <c r="G5727" s="167" t="str">
        <f>IF('Lineær programmering opg 4'!$D$7=0,"-",((-A5727+'Lineær programmering opg 4'!$M$7)/'Lineær programmering opg 4'!$K$7)*-1)</f>
        <v>-</v>
      </c>
      <c r="H5727" s="167" t="str">
        <f>IF('Lineær programmering opg 4'!$C$8=0,"-",((-A5727+'Lineær programmering opg 4'!$M$8)/'Lineær programmering opg 4'!$K$8)*-1)</f>
        <v>-</v>
      </c>
      <c r="I5727" s="167" t="str">
        <f>IF('Lineær programmering opg 4'!$D$8=0,"-",'Lineær programmering opg 4'!$G$8)</f>
        <v>-</v>
      </c>
      <c r="J5727" s="295">
        <f>A5727*'Lineær programmering opg 4'!$C$11+Datatabel!C5727*'Lineær programmering opg 4'!$D$11</f>
        <v>43717.199999999808</v>
      </c>
      <c r="K5727" s="9">
        <f t="shared" si="447"/>
        <v>0</v>
      </c>
      <c r="L5727" s="9">
        <f t="shared" si="448"/>
        <v>0</v>
      </c>
    </row>
    <row r="5728" spans="1:12" ht="15" x14ac:dyDescent="0.25">
      <c r="A5728" s="167">
        <f t="shared" si="446"/>
        <v>102.60000000001513</v>
      </c>
      <c r="B5728" s="325">
        <f t="shared" si="449"/>
        <v>0.42750000000006305</v>
      </c>
      <c r="C5728" s="167">
        <f t="shared" si="445"/>
        <v>223.04999999998864</v>
      </c>
      <c r="D5728" s="167">
        <f>IF('Lineær programmering opg 4'!$M$4=0,"-",(-A5728+'Lineær programmering opg 4'!$M$4)/'Lineær programmering opg 4'!$K$4*-1)</f>
        <v>274.79999999996971</v>
      </c>
      <c r="E5728" s="167">
        <f>IF('Lineær programmering opg 4'!$M$5=0,"-",(-A5728+'Lineær programmering opg 4'!$M$5)/'Lineær programmering opg 4'!$K$5*-1)</f>
        <v>223.04999999998864</v>
      </c>
      <c r="F5728" s="167" t="str">
        <f>IF('Lineær programmering opg 4'!$E$6=0,"-",(-A5728+'Lineær programmering opg 4'!$M$6)/'Lineær programmering opg 4'!$K$6*-1)</f>
        <v>-</v>
      </c>
      <c r="G5728" s="167" t="str">
        <f>IF('Lineær programmering opg 4'!$D$7=0,"-",((-A5728+'Lineær programmering opg 4'!$M$7)/'Lineær programmering opg 4'!$K$7)*-1)</f>
        <v>-</v>
      </c>
      <c r="H5728" s="167" t="str">
        <f>IF('Lineær programmering opg 4'!$C$8=0,"-",((-A5728+'Lineær programmering opg 4'!$M$8)/'Lineær programmering opg 4'!$K$8)*-1)</f>
        <v>-</v>
      </c>
      <c r="I5728" s="167" t="str">
        <f>IF('Lineær programmering opg 4'!$D$8=0,"-",'Lineær programmering opg 4'!$G$8)</f>
        <v>-</v>
      </c>
      <c r="J5728" s="295">
        <f>A5728*'Lineær programmering opg 4'!$C$11+Datatabel!C5728*'Lineær programmering opg 4'!$D$11</f>
        <v>43717.499999999811</v>
      </c>
      <c r="K5728" s="9">
        <f t="shared" si="447"/>
        <v>0</v>
      </c>
      <c r="L5728" s="9">
        <f t="shared" si="448"/>
        <v>0</v>
      </c>
    </row>
    <row r="5729" spans="1:12" ht="15" x14ac:dyDescent="0.25">
      <c r="A5729" s="167">
        <f t="shared" si="446"/>
        <v>102.57600000001514</v>
      </c>
      <c r="B5729" s="325">
        <f t="shared" si="449"/>
        <v>0.42740000000006306</v>
      </c>
      <c r="C5729" s="167">
        <f t="shared" si="445"/>
        <v>223.06799999998864</v>
      </c>
      <c r="D5729" s="167">
        <f>IF('Lineær programmering opg 4'!$M$4=0,"-",(-A5729+'Lineær programmering opg 4'!$M$4)/'Lineær programmering opg 4'!$K$4*-1)</f>
        <v>274.84799999996972</v>
      </c>
      <c r="E5729" s="167">
        <f>IF('Lineær programmering opg 4'!$M$5=0,"-",(-A5729+'Lineær programmering opg 4'!$M$5)/'Lineær programmering opg 4'!$K$5*-1)</f>
        <v>223.06799999998864</v>
      </c>
      <c r="F5729" s="167" t="str">
        <f>IF('Lineær programmering opg 4'!$E$6=0,"-",(-A5729+'Lineær programmering opg 4'!$M$6)/'Lineær programmering opg 4'!$K$6*-1)</f>
        <v>-</v>
      </c>
      <c r="G5729" s="167" t="str">
        <f>IF('Lineær programmering opg 4'!$D$7=0,"-",((-A5729+'Lineær programmering opg 4'!$M$7)/'Lineær programmering opg 4'!$K$7)*-1)</f>
        <v>-</v>
      </c>
      <c r="H5729" s="167" t="str">
        <f>IF('Lineær programmering opg 4'!$C$8=0,"-",((-A5729+'Lineær programmering opg 4'!$M$8)/'Lineær programmering opg 4'!$K$8)*-1)</f>
        <v>-</v>
      </c>
      <c r="I5729" s="167" t="str">
        <f>IF('Lineær programmering opg 4'!$D$8=0,"-",'Lineær programmering opg 4'!$G$8)</f>
        <v>-</v>
      </c>
      <c r="J5729" s="295">
        <f>A5729*'Lineær programmering opg 4'!$C$11+Datatabel!C5729*'Lineær programmering opg 4'!$D$11</f>
        <v>43717.799999999806</v>
      </c>
      <c r="K5729" s="9">
        <f t="shared" si="447"/>
        <v>0</v>
      </c>
      <c r="L5729" s="9">
        <f t="shared" si="448"/>
        <v>0</v>
      </c>
    </row>
    <row r="5730" spans="1:12" ht="15" x14ac:dyDescent="0.25">
      <c r="A5730" s="167">
        <f t="shared" si="446"/>
        <v>102.55200000001514</v>
      </c>
      <c r="B5730" s="325">
        <f t="shared" si="449"/>
        <v>0.42730000000006307</v>
      </c>
      <c r="C5730" s="167">
        <f t="shared" si="445"/>
        <v>223.08599999998864</v>
      </c>
      <c r="D5730" s="167">
        <f>IF('Lineær programmering opg 4'!$M$4=0,"-",(-A5730+'Lineær programmering opg 4'!$M$4)/'Lineær programmering opg 4'!$K$4*-1)</f>
        <v>274.89599999996972</v>
      </c>
      <c r="E5730" s="167">
        <f>IF('Lineær programmering opg 4'!$M$5=0,"-",(-A5730+'Lineær programmering opg 4'!$M$5)/'Lineær programmering opg 4'!$K$5*-1)</f>
        <v>223.08599999998864</v>
      </c>
      <c r="F5730" s="167" t="str">
        <f>IF('Lineær programmering opg 4'!$E$6=0,"-",(-A5730+'Lineær programmering opg 4'!$M$6)/'Lineær programmering opg 4'!$K$6*-1)</f>
        <v>-</v>
      </c>
      <c r="G5730" s="167" t="str">
        <f>IF('Lineær programmering opg 4'!$D$7=0,"-",((-A5730+'Lineær programmering opg 4'!$M$7)/'Lineær programmering opg 4'!$K$7)*-1)</f>
        <v>-</v>
      </c>
      <c r="H5730" s="167" t="str">
        <f>IF('Lineær programmering opg 4'!$C$8=0,"-",((-A5730+'Lineær programmering opg 4'!$M$8)/'Lineær programmering opg 4'!$K$8)*-1)</f>
        <v>-</v>
      </c>
      <c r="I5730" s="167" t="str">
        <f>IF('Lineær programmering opg 4'!$D$8=0,"-",'Lineær programmering opg 4'!$G$8)</f>
        <v>-</v>
      </c>
      <c r="J5730" s="295">
        <f>A5730*'Lineær programmering opg 4'!$C$11+Datatabel!C5730*'Lineær programmering opg 4'!$D$11</f>
        <v>43718.099999999817</v>
      </c>
      <c r="K5730" s="9">
        <f t="shared" si="447"/>
        <v>0</v>
      </c>
      <c r="L5730" s="9">
        <f t="shared" si="448"/>
        <v>0</v>
      </c>
    </row>
    <row r="5731" spans="1:12" ht="15" x14ac:dyDescent="0.25">
      <c r="A5731" s="167">
        <f t="shared" si="446"/>
        <v>102.52800000001514</v>
      </c>
      <c r="B5731" s="325">
        <f t="shared" si="449"/>
        <v>0.42720000000006308</v>
      </c>
      <c r="C5731" s="167">
        <f t="shared" si="445"/>
        <v>223.10399999998864</v>
      </c>
      <c r="D5731" s="167">
        <f>IF('Lineær programmering opg 4'!$M$4=0,"-",(-A5731+'Lineær programmering opg 4'!$M$4)/'Lineær programmering opg 4'!$K$4*-1)</f>
        <v>274.94399999996972</v>
      </c>
      <c r="E5731" s="167">
        <f>IF('Lineær programmering opg 4'!$M$5=0,"-",(-A5731+'Lineær programmering opg 4'!$M$5)/'Lineær programmering opg 4'!$K$5*-1)</f>
        <v>223.10399999998864</v>
      </c>
      <c r="F5731" s="167" t="str">
        <f>IF('Lineær programmering opg 4'!$E$6=0,"-",(-A5731+'Lineær programmering opg 4'!$M$6)/'Lineær programmering opg 4'!$K$6*-1)</f>
        <v>-</v>
      </c>
      <c r="G5731" s="167" t="str">
        <f>IF('Lineær programmering opg 4'!$D$7=0,"-",((-A5731+'Lineær programmering opg 4'!$M$7)/'Lineær programmering opg 4'!$K$7)*-1)</f>
        <v>-</v>
      </c>
      <c r="H5731" s="167" t="str">
        <f>IF('Lineær programmering opg 4'!$C$8=0,"-",((-A5731+'Lineær programmering opg 4'!$M$8)/'Lineær programmering opg 4'!$K$8)*-1)</f>
        <v>-</v>
      </c>
      <c r="I5731" s="167" t="str">
        <f>IF('Lineær programmering opg 4'!$D$8=0,"-",'Lineær programmering opg 4'!$G$8)</f>
        <v>-</v>
      </c>
      <c r="J5731" s="295">
        <f>A5731*'Lineær programmering opg 4'!$C$11+Datatabel!C5731*'Lineær programmering opg 4'!$D$11</f>
        <v>43718.399999999812</v>
      </c>
      <c r="K5731" s="9">
        <f t="shared" si="447"/>
        <v>0</v>
      </c>
      <c r="L5731" s="9">
        <f t="shared" si="448"/>
        <v>0</v>
      </c>
    </row>
    <row r="5732" spans="1:12" ht="15" x14ac:dyDescent="0.25">
      <c r="A5732" s="167">
        <f t="shared" si="446"/>
        <v>102.50400000001514</v>
      </c>
      <c r="B5732" s="325">
        <f t="shared" si="449"/>
        <v>0.4271000000000631</v>
      </c>
      <c r="C5732" s="167">
        <f t="shared" si="445"/>
        <v>223.12199999998865</v>
      </c>
      <c r="D5732" s="167">
        <f>IF('Lineær programmering opg 4'!$M$4=0,"-",(-A5732+'Lineær programmering opg 4'!$M$4)/'Lineær programmering opg 4'!$K$4*-1)</f>
        <v>274.99199999996972</v>
      </c>
      <c r="E5732" s="167">
        <f>IF('Lineær programmering opg 4'!$M$5=0,"-",(-A5732+'Lineær programmering opg 4'!$M$5)/'Lineær programmering opg 4'!$K$5*-1)</f>
        <v>223.12199999998865</v>
      </c>
      <c r="F5732" s="167" t="str">
        <f>IF('Lineær programmering opg 4'!$E$6=0,"-",(-A5732+'Lineær programmering opg 4'!$M$6)/'Lineær programmering opg 4'!$K$6*-1)</f>
        <v>-</v>
      </c>
      <c r="G5732" s="167" t="str">
        <f>IF('Lineær programmering opg 4'!$D$7=0,"-",((-A5732+'Lineær programmering opg 4'!$M$7)/'Lineær programmering opg 4'!$K$7)*-1)</f>
        <v>-</v>
      </c>
      <c r="H5732" s="167" t="str">
        <f>IF('Lineær programmering opg 4'!$C$8=0,"-",((-A5732+'Lineær programmering opg 4'!$M$8)/'Lineær programmering opg 4'!$K$8)*-1)</f>
        <v>-</v>
      </c>
      <c r="I5732" s="167" t="str">
        <f>IF('Lineær programmering opg 4'!$D$8=0,"-",'Lineær programmering opg 4'!$G$8)</f>
        <v>-</v>
      </c>
      <c r="J5732" s="295">
        <f>A5732*'Lineær programmering opg 4'!$C$11+Datatabel!C5732*'Lineær programmering opg 4'!$D$11</f>
        <v>43718.699999999815</v>
      </c>
      <c r="K5732" s="9">
        <f t="shared" si="447"/>
        <v>0</v>
      </c>
      <c r="L5732" s="9">
        <f t="shared" si="448"/>
        <v>0</v>
      </c>
    </row>
    <row r="5733" spans="1:12" ht="15" x14ac:dyDescent="0.25">
      <c r="A5733" s="167">
        <f t="shared" si="446"/>
        <v>102.48000000001514</v>
      </c>
      <c r="B5733" s="325">
        <f t="shared" si="449"/>
        <v>0.42700000000006311</v>
      </c>
      <c r="C5733" s="167">
        <f t="shared" si="445"/>
        <v>223.13999999998865</v>
      </c>
      <c r="D5733" s="167">
        <f>IF('Lineær programmering opg 4'!$M$4=0,"-",(-A5733+'Lineær programmering opg 4'!$M$4)/'Lineær programmering opg 4'!$K$4*-1)</f>
        <v>275.03999999996972</v>
      </c>
      <c r="E5733" s="167">
        <f>IF('Lineær programmering opg 4'!$M$5=0,"-",(-A5733+'Lineær programmering opg 4'!$M$5)/'Lineær programmering opg 4'!$K$5*-1)</f>
        <v>223.13999999998865</v>
      </c>
      <c r="F5733" s="167" t="str">
        <f>IF('Lineær programmering opg 4'!$E$6=0,"-",(-A5733+'Lineær programmering opg 4'!$M$6)/'Lineær programmering opg 4'!$K$6*-1)</f>
        <v>-</v>
      </c>
      <c r="G5733" s="167" t="str">
        <f>IF('Lineær programmering opg 4'!$D$7=0,"-",((-A5733+'Lineær programmering opg 4'!$M$7)/'Lineær programmering opg 4'!$K$7)*-1)</f>
        <v>-</v>
      </c>
      <c r="H5733" s="167" t="str">
        <f>IF('Lineær programmering opg 4'!$C$8=0,"-",((-A5733+'Lineær programmering opg 4'!$M$8)/'Lineær programmering opg 4'!$K$8)*-1)</f>
        <v>-</v>
      </c>
      <c r="I5733" s="167" t="str">
        <f>IF('Lineær programmering opg 4'!$D$8=0,"-",'Lineær programmering opg 4'!$G$8)</f>
        <v>-</v>
      </c>
      <c r="J5733" s="295">
        <f>A5733*'Lineær programmering opg 4'!$C$11+Datatabel!C5733*'Lineær programmering opg 4'!$D$11</f>
        <v>43718.999999999811</v>
      </c>
      <c r="K5733" s="9">
        <f t="shared" si="447"/>
        <v>0</v>
      </c>
      <c r="L5733" s="9">
        <f t="shared" si="448"/>
        <v>0</v>
      </c>
    </row>
    <row r="5734" spans="1:12" ht="15" x14ac:dyDescent="0.25">
      <c r="A5734" s="167">
        <f t="shared" si="446"/>
        <v>102.45600000001515</v>
      </c>
      <c r="B5734" s="325">
        <f t="shared" si="449"/>
        <v>0.42690000000006312</v>
      </c>
      <c r="C5734" s="167">
        <f t="shared" si="445"/>
        <v>223.15799999998865</v>
      </c>
      <c r="D5734" s="167">
        <f>IF('Lineær programmering opg 4'!$M$4=0,"-",(-A5734+'Lineær programmering opg 4'!$M$4)/'Lineær programmering opg 4'!$K$4*-1)</f>
        <v>275.08799999996972</v>
      </c>
      <c r="E5734" s="167">
        <f>IF('Lineær programmering opg 4'!$M$5=0,"-",(-A5734+'Lineær programmering opg 4'!$M$5)/'Lineær programmering opg 4'!$K$5*-1)</f>
        <v>223.15799999998865</v>
      </c>
      <c r="F5734" s="167" t="str">
        <f>IF('Lineær programmering opg 4'!$E$6=0,"-",(-A5734+'Lineær programmering opg 4'!$M$6)/'Lineær programmering opg 4'!$K$6*-1)</f>
        <v>-</v>
      </c>
      <c r="G5734" s="167" t="str">
        <f>IF('Lineær programmering opg 4'!$D$7=0,"-",((-A5734+'Lineær programmering opg 4'!$M$7)/'Lineær programmering opg 4'!$K$7)*-1)</f>
        <v>-</v>
      </c>
      <c r="H5734" s="167" t="str">
        <f>IF('Lineær programmering opg 4'!$C$8=0,"-",((-A5734+'Lineær programmering opg 4'!$M$8)/'Lineær programmering opg 4'!$K$8)*-1)</f>
        <v>-</v>
      </c>
      <c r="I5734" s="167" t="str">
        <f>IF('Lineær programmering opg 4'!$D$8=0,"-",'Lineær programmering opg 4'!$G$8)</f>
        <v>-</v>
      </c>
      <c r="J5734" s="295">
        <f>A5734*'Lineær programmering opg 4'!$C$11+Datatabel!C5734*'Lineær programmering opg 4'!$D$11</f>
        <v>43719.299999999814</v>
      </c>
      <c r="K5734" s="9">
        <f t="shared" si="447"/>
        <v>0</v>
      </c>
      <c r="L5734" s="9">
        <f t="shared" si="448"/>
        <v>0</v>
      </c>
    </row>
    <row r="5735" spans="1:12" ht="15" x14ac:dyDescent="0.25">
      <c r="A5735" s="167">
        <f t="shared" si="446"/>
        <v>102.43200000001515</v>
      </c>
      <c r="B5735" s="325">
        <f t="shared" si="449"/>
        <v>0.42680000000006313</v>
      </c>
      <c r="C5735" s="167">
        <f t="shared" si="445"/>
        <v>223.17599999998865</v>
      </c>
      <c r="D5735" s="167">
        <f>IF('Lineær programmering opg 4'!$M$4=0,"-",(-A5735+'Lineær programmering opg 4'!$M$4)/'Lineær programmering opg 4'!$K$4*-1)</f>
        <v>275.13599999996973</v>
      </c>
      <c r="E5735" s="167">
        <f>IF('Lineær programmering opg 4'!$M$5=0,"-",(-A5735+'Lineær programmering opg 4'!$M$5)/'Lineær programmering opg 4'!$K$5*-1)</f>
        <v>223.17599999998865</v>
      </c>
      <c r="F5735" s="167" t="str">
        <f>IF('Lineær programmering opg 4'!$E$6=0,"-",(-A5735+'Lineær programmering opg 4'!$M$6)/'Lineær programmering opg 4'!$K$6*-1)</f>
        <v>-</v>
      </c>
      <c r="G5735" s="167" t="str">
        <f>IF('Lineær programmering opg 4'!$D$7=0,"-",((-A5735+'Lineær programmering opg 4'!$M$7)/'Lineær programmering opg 4'!$K$7)*-1)</f>
        <v>-</v>
      </c>
      <c r="H5735" s="167" t="str">
        <f>IF('Lineær programmering opg 4'!$C$8=0,"-",((-A5735+'Lineær programmering opg 4'!$M$8)/'Lineær programmering opg 4'!$K$8)*-1)</f>
        <v>-</v>
      </c>
      <c r="I5735" s="167" t="str">
        <f>IF('Lineær programmering opg 4'!$D$8=0,"-",'Lineær programmering opg 4'!$G$8)</f>
        <v>-</v>
      </c>
      <c r="J5735" s="295">
        <f>A5735*'Lineær programmering opg 4'!$C$11+Datatabel!C5735*'Lineær programmering opg 4'!$D$11</f>
        <v>43719.599999999817</v>
      </c>
      <c r="K5735" s="9">
        <f t="shared" si="447"/>
        <v>0</v>
      </c>
      <c r="L5735" s="9">
        <f t="shared" si="448"/>
        <v>0</v>
      </c>
    </row>
    <row r="5736" spans="1:12" ht="15" x14ac:dyDescent="0.25">
      <c r="A5736" s="167">
        <f t="shared" si="446"/>
        <v>102.40800000001515</v>
      </c>
      <c r="B5736" s="325">
        <f t="shared" si="449"/>
        <v>0.42670000000006314</v>
      </c>
      <c r="C5736" s="167">
        <f t="shared" si="445"/>
        <v>223.19399999998865</v>
      </c>
      <c r="D5736" s="167">
        <f>IF('Lineær programmering opg 4'!$M$4=0,"-",(-A5736+'Lineær programmering opg 4'!$M$4)/'Lineær programmering opg 4'!$K$4*-1)</f>
        <v>275.18399999996973</v>
      </c>
      <c r="E5736" s="167">
        <f>IF('Lineær programmering opg 4'!$M$5=0,"-",(-A5736+'Lineær programmering opg 4'!$M$5)/'Lineær programmering opg 4'!$K$5*-1)</f>
        <v>223.19399999998865</v>
      </c>
      <c r="F5736" s="167" t="str">
        <f>IF('Lineær programmering opg 4'!$E$6=0,"-",(-A5736+'Lineær programmering opg 4'!$M$6)/'Lineær programmering opg 4'!$K$6*-1)</f>
        <v>-</v>
      </c>
      <c r="G5736" s="167" t="str">
        <f>IF('Lineær programmering opg 4'!$D$7=0,"-",((-A5736+'Lineær programmering opg 4'!$M$7)/'Lineær programmering opg 4'!$K$7)*-1)</f>
        <v>-</v>
      </c>
      <c r="H5736" s="167" t="str">
        <f>IF('Lineær programmering opg 4'!$C$8=0,"-",((-A5736+'Lineær programmering opg 4'!$M$8)/'Lineær programmering opg 4'!$K$8)*-1)</f>
        <v>-</v>
      </c>
      <c r="I5736" s="167" t="str">
        <f>IF('Lineær programmering opg 4'!$D$8=0,"-",'Lineær programmering opg 4'!$G$8)</f>
        <v>-</v>
      </c>
      <c r="J5736" s="295">
        <f>A5736*'Lineær programmering opg 4'!$C$11+Datatabel!C5736*'Lineær programmering opg 4'!$D$11</f>
        <v>43719.899999999812</v>
      </c>
      <c r="K5736" s="9">
        <f t="shared" si="447"/>
        <v>0</v>
      </c>
      <c r="L5736" s="9">
        <f t="shared" si="448"/>
        <v>0</v>
      </c>
    </row>
    <row r="5737" spans="1:12" ht="15" x14ac:dyDescent="0.25">
      <c r="A5737" s="167">
        <f t="shared" si="446"/>
        <v>102.38400000001516</v>
      </c>
      <c r="B5737" s="325">
        <f t="shared" si="449"/>
        <v>0.42660000000006315</v>
      </c>
      <c r="C5737" s="167">
        <f t="shared" si="445"/>
        <v>223.21199999998865</v>
      </c>
      <c r="D5737" s="167">
        <f>IF('Lineær programmering opg 4'!$M$4=0,"-",(-A5737+'Lineær programmering opg 4'!$M$4)/'Lineær programmering opg 4'!$K$4*-1)</f>
        <v>275.23199999996967</v>
      </c>
      <c r="E5737" s="167">
        <f>IF('Lineær programmering opg 4'!$M$5=0,"-",(-A5737+'Lineær programmering opg 4'!$M$5)/'Lineær programmering opg 4'!$K$5*-1)</f>
        <v>223.21199999998865</v>
      </c>
      <c r="F5737" s="167" t="str">
        <f>IF('Lineær programmering opg 4'!$E$6=0,"-",(-A5737+'Lineær programmering opg 4'!$M$6)/'Lineær programmering opg 4'!$K$6*-1)</f>
        <v>-</v>
      </c>
      <c r="G5737" s="167" t="str">
        <f>IF('Lineær programmering opg 4'!$D$7=0,"-",((-A5737+'Lineær programmering opg 4'!$M$7)/'Lineær programmering opg 4'!$K$7)*-1)</f>
        <v>-</v>
      </c>
      <c r="H5737" s="167" t="str">
        <f>IF('Lineær programmering opg 4'!$C$8=0,"-",((-A5737+'Lineær programmering opg 4'!$M$8)/'Lineær programmering opg 4'!$K$8)*-1)</f>
        <v>-</v>
      </c>
      <c r="I5737" s="167" t="str">
        <f>IF('Lineær programmering opg 4'!$D$8=0,"-",'Lineær programmering opg 4'!$G$8)</f>
        <v>-</v>
      </c>
      <c r="J5737" s="295">
        <f>A5737*'Lineær programmering opg 4'!$C$11+Datatabel!C5737*'Lineær programmering opg 4'!$D$11</f>
        <v>43720.199999999815</v>
      </c>
      <c r="K5737" s="9">
        <f t="shared" si="447"/>
        <v>0</v>
      </c>
      <c r="L5737" s="9">
        <f t="shared" si="448"/>
        <v>0</v>
      </c>
    </row>
    <row r="5738" spans="1:12" ht="15" x14ac:dyDescent="0.25">
      <c r="A5738" s="167">
        <f t="shared" si="446"/>
        <v>102.36000000001516</v>
      </c>
      <c r="B5738" s="325">
        <f t="shared" si="449"/>
        <v>0.42650000000006316</v>
      </c>
      <c r="C5738" s="167">
        <f t="shared" si="445"/>
        <v>223.22999999998865</v>
      </c>
      <c r="D5738" s="167">
        <f>IF('Lineær programmering opg 4'!$M$4=0,"-",(-A5738+'Lineær programmering opg 4'!$M$4)/'Lineær programmering opg 4'!$K$4*-1)</f>
        <v>275.27999999996968</v>
      </c>
      <c r="E5738" s="167">
        <f>IF('Lineær programmering opg 4'!$M$5=0,"-",(-A5738+'Lineær programmering opg 4'!$M$5)/'Lineær programmering opg 4'!$K$5*-1)</f>
        <v>223.22999999998865</v>
      </c>
      <c r="F5738" s="167" t="str">
        <f>IF('Lineær programmering opg 4'!$E$6=0,"-",(-A5738+'Lineær programmering opg 4'!$M$6)/'Lineær programmering opg 4'!$K$6*-1)</f>
        <v>-</v>
      </c>
      <c r="G5738" s="167" t="str">
        <f>IF('Lineær programmering opg 4'!$D$7=0,"-",((-A5738+'Lineær programmering opg 4'!$M$7)/'Lineær programmering opg 4'!$K$7)*-1)</f>
        <v>-</v>
      </c>
      <c r="H5738" s="167" t="str">
        <f>IF('Lineær programmering opg 4'!$C$8=0,"-",((-A5738+'Lineær programmering opg 4'!$M$8)/'Lineær programmering opg 4'!$K$8)*-1)</f>
        <v>-</v>
      </c>
      <c r="I5738" s="167" t="str">
        <f>IF('Lineær programmering opg 4'!$D$8=0,"-",'Lineær programmering opg 4'!$G$8)</f>
        <v>-</v>
      </c>
      <c r="J5738" s="295">
        <f>A5738*'Lineær programmering opg 4'!$C$11+Datatabel!C5738*'Lineær programmering opg 4'!$D$11</f>
        <v>43720.499999999811</v>
      </c>
      <c r="K5738" s="9">
        <f t="shared" si="447"/>
        <v>0</v>
      </c>
      <c r="L5738" s="9">
        <f t="shared" si="448"/>
        <v>0</v>
      </c>
    </row>
    <row r="5739" spans="1:12" ht="15" x14ac:dyDescent="0.25">
      <c r="A5739" s="167">
        <f t="shared" si="446"/>
        <v>102.33600000001516</v>
      </c>
      <c r="B5739" s="325">
        <f t="shared" si="449"/>
        <v>0.42640000000006317</v>
      </c>
      <c r="C5739" s="167">
        <f t="shared" si="445"/>
        <v>223.24799999998865</v>
      </c>
      <c r="D5739" s="167">
        <f>IF('Lineær programmering opg 4'!$M$4=0,"-",(-A5739+'Lineær programmering opg 4'!$M$4)/'Lineær programmering opg 4'!$K$4*-1)</f>
        <v>275.32799999996968</v>
      </c>
      <c r="E5739" s="167">
        <f>IF('Lineær programmering opg 4'!$M$5=0,"-",(-A5739+'Lineær programmering opg 4'!$M$5)/'Lineær programmering opg 4'!$K$5*-1)</f>
        <v>223.24799999998865</v>
      </c>
      <c r="F5739" s="167" t="str">
        <f>IF('Lineær programmering opg 4'!$E$6=0,"-",(-A5739+'Lineær programmering opg 4'!$M$6)/'Lineær programmering opg 4'!$K$6*-1)</f>
        <v>-</v>
      </c>
      <c r="G5739" s="167" t="str">
        <f>IF('Lineær programmering opg 4'!$D$7=0,"-",((-A5739+'Lineær programmering opg 4'!$M$7)/'Lineær programmering opg 4'!$K$7)*-1)</f>
        <v>-</v>
      </c>
      <c r="H5739" s="167" t="str">
        <f>IF('Lineær programmering opg 4'!$C$8=0,"-",((-A5739+'Lineær programmering opg 4'!$M$8)/'Lineær programmering opg 4'!$K$8)*-1)</f>
        <v>-</v>
      </c>
      <c r="I5739" s="167" t="str">
        <f>IF('Lineær programmering opg 4'!$D$8=0,"-",'Lineær programmering opg 4'!$G$8)</f>
        <v>-</v>
      </c>
      <c r="J5739" s="295">
        <f>A5739*'Lineær programmering opg 4'!$C$11+Datatabel!C5739*'Lineær programmering opg 4'!$D$11</f>
        <v>43720.799999999814</v>
      </c>
      <c r="K5739" s="9">
        <f t="shared" si="447"/>
        <v>0</v>
      </c>
      <c r="L5739" s="9">
        <f t="shared" si="448"/>
        <v>0</v>
      </c>
    </row>
    <row r="5740" spans="1:12" ht="15" x14ac:dyDescent="0.25">
      <c r="A5740" s="167">
        <f t="shared" si="446"/>
        <v>102.31200000001516</v>
      </c>
      <c r="B5740" s="325">
        <f t="shared" si="449"/>
        <v>0.42630000000006318</v>
      </c>
      <c r="C5740" s="167">
        <f t="shared" si="445"/>
        <v>223.26599999998865</v>
      </c>
      <c r="D5740" s="167">
        <f>IF('Lineær programmering opg 4'!$M$4=0,"-",(-A5740+'Lineær programmering opg 4'!$M$4)/'Lineær programmering opg 4'!$K$4*-1)</f>
        <v>275.37599999996968</v>
      </c>
      <c r="E5740" s="167">
        <f>IF('Lineær programmering opg 4'!$M$5=0,"-",(-A5740+'Lineær programmering opg 4'!$M$5)/'Lineær programmering opg 4'!$K$5*-1)</f>
        <v>223.26599999998865</v>
      </c>
      <c r="F5740" s="167" t="str">
        <f>IF('Lineær programmering opg 4'!$E$6=0,"-",(-A5740+'Lineær programmering opg 4'!$M$6)/'Lineær programmering opg 4'!$K$6*-1)</f>
        <v>-</v>
      </c>
      <c r="G5740" s="167" t="str">
        <f>IF('Lineær programmering opg 4'!$D$7=0,"-",((-A5740+'Lineær programmering opg 4'!$M$7)/'Lineær programmering opg 4'!$K$7)*-1)</f>
        <v>-</v>
      </c>
      <c r="H5740" s="167" t="str">
        <f>IF('Lineær programmering opg 4'!$C$8=0,"-",((-A5740+'Lineær programmering opg 4'!$M$8)/'Lineær programmering opg 4'!$K$8)*-1)</f>
        <v>-</v>
      </c>
      <c r="I5740" s="167" t="str">
        <f>IF('Lineær programmering opg 4'!$D$8=0,"-",'Lineær programmering opg 4'!$G$8)</f>
        <v>-</v>
      </c>
      <c r="J5740" s="295">
        <f>A5740*'Lineær programmering opg 4'!$C$11+Datatabel!C5740*'Lineær programmering opg 4'!$D$11</f>
        <v>43721.099999999817</v>
      </c>
      <c r="K5740" s="9">
        <f t="shared" si="447"/>
        <v>0</v>
      </c>
      <c r="L5740" s="9">
        <f t="shared" si="448"/>
        <v>0</v>
      </c>
    </row>
    <row r="5741" spans="1:12" ht="15" x14ac:dyDescent="0.25">
      <c r="A5741" s="167">
        <f t="shared" si="446"/>
        <v>102.28800000001516</v>
      </c>
      <c r="B5741" s="325">
        <f t="shared" si="449"/>
        <v>0.42620000000006319</v>
      </c>
      <c r="C5741" s="167">
        <f t="shared" si="445"/>
        <v>223.28399999998865</v>
      </c>
      <c r="D5741" s="167">
        <f>IF('Lineær programmering opg 4'!$M$4=0,"-",(-A5741+'Lineær programmering opg 4'!$M$4)/'Lineær programmering opg 4'!$K$4*-1)</f>
        <v>275.42399999996968</v>
      </c>
      <c r="E5741" s="167">
        <f>IF('Lineær programmering opg 4'!$M$5=0,"-",(-A5741+'Lineær programmering opg 4'!$M$5)/'Lineær programmering opg 4'!$K$5*-1)</f>
        <v>223.28399999998865</v>
      </c>
      <c r="F5741" s="167" t="str">
        <f>IF('Lineær programmering opg 4'!$E$6=0,"-",(-A5741+'Lineær programmering opg 4'!$M$6)/'Lineær programmering opg 4'!$K$6*-1)</f>
        <v>-</v>
      </c>
      <c r="G5741" s="167" t="str">
        <f>IF('Lineær programmering opg 4'!$D$7=0,"-",((-A5741+'Lineær programmering opg 4'!$M$7)/'Lineær programmering opg 4'!$K$7)*-1)</f>
        <v>-</v>
      </c>
      <c r="H5741" s="167" t="str">
        <f>IF('Lineær programmering opg 4'!$C$8=0,"-",((-A5741+'Lineær programmering opg 4'!$M$8)/'Lineær programmering opg 4'!$K$8)*-1)</f>
        <v>-</v>
      </c>
      <c r="I5741" s="167" t="str">
        <f>IF('Lineær programmering opg 4'!$D$8=0,"-",'Lineær programmering opg 4'!$G$8)</f>
        <v>-</v>
      </c>
      <c r="J5741" s="295">
        <f>A5741*'Lineær programmering opg 4'!$C$11+Datatabel!C5741*'Lineær programmering opg 4'!$D$11</f>
        <v>43721.399999999812</v>
      </c>
      <c r="K5741" s="9">
        <f t="shared" si="447"/>
        <v>0</v>
      </c>
      <c r="L5741" s="9">
        <f t="shared" si="448"/>
        <v>0</v>
      </c>
    </row>
    <row r="5742" spans="1:12" ht="15" x14ac:dyDescent="0.25">
      <c r="A5742" s="167">
        <f t="shared" si="446"/>
        <v>102.26400000001517</v>
      </c>
      <c r="B5742" s="325">
        <f t="shared" si="449"/>
        <v>0.42610000000006321</v>
      </c>
      <c r="C5742" s="167">
        <f t="shared" si="445"/>
        <v>223.30199999998862</v>
      </c>
      <c r="D5742" s="167">
        <f>IF('Lineær programmering opg 4'!$M$4=0,"-",(-A5742+'Lineær programmering opg 4'!$M$4)/'Lineær programmering opg 4'!$K$4*-1)</f>
        <v>275.47199999996963</v>
      </c>
      <c r="E5742" s="167">
        <f>IF('Lineær programmering opg 4'!$M$5=0,"-",(-A5742+'Lineær programmering opg 4'!$M$5)/'Lineær programmering opg 4'!$K$5*-1)</f>
        <v>223.30199999998862</v>
      </c>
      <c r="F5742" s="167" t="str">
        <f>IF('Lineær programmering opg 4'!$E$6=0,"-",(-A5742+'Lineær programmering opg 4'!$M$6)/'Lineær programmering opg 4'!$K$6*-1)</f>
        <v>-</v>
      </c>
      <c r="G5742" s="167" t="str">
        <f>IF('Lineær programmering opg 4'!$D$7=0,"-",((-A5742+'Lineær programmering opg 4'!$M$7)/'Lineær programmering opg 4'!$K$7)*-1)</f>
        <v>-</v>
      </c>
      <c r="H5742" s="167" t="str">
        <f>IF('Lineær programmering opg 4'!$C$8=0,"-",((-A5742+'Lineær programmering opg 4'!$M$8)/'Lineær programmering opg 4'!$K$8)*-1)</f>
        <v>-</v>
      </c>
      <c r="I5742" s="167" t="str">
        <f>IF('Lineær programmering opg 4'!$D$8=0,"-",'Lineær programmering opg 4'!$G$8)</f>
        <v>-</v>
      </c>
      <c r="J5742" s="295">
        <f>A5742*'Lineær programmering opg 4'!$C$11+Datatabel!C5742*'Lineær programmering opg 4'!$D$11</f>
        <v>43721.699999999808</v>
      </c>
      <c r="K5742" s="9">
        <f t="shared" si="447"/>
        <v>0</v>
      </c>
      <c r="L5742" s="9">
        <f t="shared" si="448"/>
        <v>0</v>
      </c>
    </row>
    <row r="5743" spans="1:12" ht="15" x14ac:dyDescent="0.25">
      <c r="A5743" s="167">
        <f t="shared" si="446"/>
        <v>102.24000000001517</v>
      </c>
      <c r="B5743" s="325">
        <f t="shared" si="449"/>
        <v>0.42600000000006322</v>
      </c>
      <c r="C5743" s="167">
        <f t="shared" si="445"/>
        <v>223.31999999998862</v>
      </c>
      <c r="D5743" s="167">
        <f>IF('Lineær programmering opg 4'!$M$4=0,"-",(-A5743+'Lineær programmering opg 4'!$M$4)/'Lineær programmering opg 4'!$K$4*-1)</f>
        <v>275.51999999996963</v>
      </c>
      <c r="E5743" s="167">
        <f>IF('Lineær programmering opg 4'!$M$5=0,"-",(-A5743+'Lineær programmering opg 4'!$M$5)/'Lineær programmering opg 4'!$K$5*-1)</f>
        <v>223.31999999998862</v>
      </c>
      <c r="F5743" s="167" t="str">
        <f>IF('Lineær programmering opg 4'!$E$6=0,"-",(-A5743+'Lineær programmering opg 4'!$M$6)/'Lineær programmering opg 4'!$K$6*-1)</f>
        <v>-</v>
      </c>
      <c r="G5743" s="167" t="str">
        <f>IF('Lineær programmering opg 4'!$D$7=0,"-",((-A5743+'Lineær programmering opg 4'!$M$7)/'Lineær programmering opg 4'!$K$7)*-1)</f>
        <v>-</v>
      </c>
      <c r="H5743" s="167" t="str">
        <f>IF('Lineær programmering opg 4'!$C$8=0,"-",((-A5743+'Lineær programmering opg 4'!$M$8)/'Lineær programmering opg 4'!$K$8)*-1)</f>
        <v>-</v>
      </c>
      <c r="I5743" s="167" t="str">
        <f>IF('Lineær programmering opg 4'!$D$8=0,"-",'Lineær programmering opg 4'!$G$8)</f>
        <v>-</v>
      </c>
      <c r="J5743" s="295">
        <f>A5743*'Lineær programmering opg 4'!$C$11+Datatabel!C5743*'Lineær programmering opg 4'!$D$11</f>
        <v>43721.999999999811</v>
      </c>
      <c r="K5743" s="9">
        <f t="shared" si="447"/>
        <v>0</v>
      </c>
      <c r="L5743" s="9">
        <f t="shared" si="448"/>
        <v>0</v>
      </c>
    </row>
    <row r="5744" spans="1:12" ht="15" x14ac:dyDescent="0.25">
      <c r="A5744" s="167">
        <f t="shared" si="446"/>
        <v>102.21600000001517</v>
      </c>
      <c r="B5744" s="325">
        <f t="shared" si="449"/>
        <v>0.42590000000006323</v>
      </c>
      <c r="C5744" s="167">
        <f t="shared" si="445"/>
        <v>223.33799999998863</v>
      </c>
      <c r="D5744" s="167">
        <f>IF('Lineær programmering opg 4'!$M$4=0,"-",(-A5744+'Lineær programmering opg 4'!$M$4)/'Lineær programmering opg 4'!$K$4*-1)</f>
        <v>275.56799999996963</v>
      </c>
      <c r="E5744" s="167">
        <f>IF('Lineær programmering opg 4'!$M$5=0,"-",(-A5744+'Lineær programmering opg 4'!$M$5)/'Lineær programmering opg 4'!$K$5*-1)</f>
        <v>223.33799999998863</v>
      </c>
      <c r="F5744" s="167" t="str">
        <f>IF('Lineær programmering opg 4'!$E$6=0,"-",(-A5744+'Lineær programmering opg 4'!$M$6)/'Lineær programmering opg 4'!$K$6*-1)</f>
        <v>-</v>
      </c>
      <c r="G5744" s="167" t="str">
        <f>IF('Lineær programmering opg 4'!$D$7=0,"-",((-A5744+'Lineær programmering opg 4'!$M$7)/'Lineær programmering opg 4'!$K$7)*-1)</f>
        <v>-</v>
      </c>
      <c r="H5744" s="167" t="str">
        <f>IF('Lineær programmering opg 4'!$C$8=0,"-",((-A5744+'Lineær programmering opg 4'!$M$8)/'Lineær programmering opg 4'!$K$8)*-1)</f>
        <v>-</v>
      </c>
      <c r="I5744" s="167" t="str">
        <f>IF('Lineær programmering opg 4'!$D$8=0,"-",'Lineær programmering opg 4'!$G$8)</f>
        <v>-</v>
      </c>
      <c r="J5744" s="295">
        <f>A5744*'Lineær programmering opg 4'!$C$11+Datatabel!C5744*'Lineær programmering opg 4'!$D$11</f>
        <v>43722.299999999814</v>
      </c>
      <c r="K5744" s="9">
        <f t="shared" si="447"/>
        <v>0</v>
      </c>
      <c r="L5744" s="9">
        <f t="shared" si="448"/>
        <v>0</v>
      </c>
    </row>
    <row r="5745" spans="1:12" ht="15" x14ac:dyDescent="0.25">
      <c r="A5745" s="167">
        <f t="shared" si="446"/>
        <v>102.19200000001518</v>
      </c>
      <c r="B5745" s="325">
        <f t="shared" si="449"/>
        <v>0.42580000000006324</v>
      </c>
      <c r="C5745" s="167">
        <f t="shared" si="445"/>
        <v>223.35599999998863</v>
      </c>
      <c r="D5745" s="167">
        <f>IF('Lineær programmering opg 4'!$M$4=0,"-",(-A5745+'Lineær programmering opg 4'!$M$4)/'Lineær programmering opg 4'!$K$4*-1)</f>
        <v>275.61599999996963</v>
      </c>
      <c r="E5745" s="167">
        <f>IF('Lineær programmering opg 4'!$M$5=0,"-",(-A5745+'Lineær programmering opg 4'!$M$5)/'Lineær programmering opg 4'!$K$5*-1)</f>
        <v>223.35599999998863</v>
      </c>
      <c r="F5745" s="167" t="str">
        <f>IF('Lineær programmering opg 4'!$E$6=0,"-",(-A5745+'Lineær programmering opg 4'!$M$6)/'Lineær programmering opg 4'!$K$6*-1)</f>
        <v>-</v>
      </c>
      <c r="G5745" s="167" t="str">
        <f>IF('Lineær programmering opg 4'!$D$7=0,"-",((-A5745+'Lineær programmering opg 4'!$M$7)/'Lineær programmering opg 4'!$K$7)*-1)</f>
        <v>-</v>
      </c>
      <c r="H5745" s="167" t="str">
        <f>IF('Lineær programmering opg 4'!$C$8=0,"-",((-A5745+'Lineær programmering opg 4'!$M$8)/'Lineær programmering opg 4'!$K$8)*-1)</f>
        <v>-</v>
      </c>
      <c r="I5745" s="167" t="str">
        <f>IF('Lineær programmering opg 4'!$D$8=0,"-",'Lineær programmering opg 4'!$G$8)</f>
        <v>-</v>
      </c>
      <c r="J5745" s="295">
        <f>A5745*'Lineær programmering opg 4'!$C$11+Datatabel!C5745*'Lineær programmering opg 4'!$D$11</f>
        <v>43722.599999999809</v>
      </c>
      <c r="K5745" s="9">
        <f t="shared" si="447"/>
        <v>0</v>
      </c>
      <c r="L5745" s="9">
        <f t="shared" si="448"/>
        <v>0</v>
      </c>
    </row>
    <row r="5746" spans="1:12" ht="15" x14ac:dyDescent="0.25">
      <c r="A5746" s="167">
        <f t="shared" si="446"/>
        <v>102.16800000001518</v>
      </c>
      <c r="B5746" s="325">
        <f t="shared" si="449"/>
        <v>0.42570000000006325</v>
      </c>
      <c r="C5746" s="167">
        <f t="shared" si="445"/>
        <v>223.37399999998863</v>
      </c>
      <c r="D5746" s="167">
        <f>IF('Lineær programmering opg 4'!$M$4=0,"-",(-A5746+'Lineær programmering opg 4'!$M$4)/'Lineær programmering opg 4'!$K$4*-1)</f>
        <v>275.66399999996963</v>
      </c>
      <c r="E5746" s="167">
        <f>IF('Lineær programmering opg 4'!$M$5=0,"-",(-A5746+'Lineær programmering opg 4'!$M$5)/'Lineær programmering opg 4'!$K$5*-1)</f>
        <v>223.37399999998863</v>
      </c>
      <c r="F5746" s="167" t="str">
        <f>IF('Lineær programmering opg 4'!$E$6=0,"-",(-A5746+'Lineær programmering opg 4'!$M$6)/'Lineær programmering opg 4'!$K$6*-1)</f>
        <v>-</v>
      </c>
      <c r="G5746" s="167" t="str">
        <f>IF('Lineær programmering opg 4'!$D$7=0,"-",((-A5746+'Lineær programmering opg 4'!$M$7)/'Lineær programmering opg 4'!$K$7)*-1)</f>
        <v>-</v>
      </c>
      <c r="H5746" s="167" t="str">
        <f>IF('Lineær programmering opg 4'!$C$8=0,"-",((-A5746+'Lineær programmering opg 4'!$M$8)/'Lineær programmering opg 4'!$K$8)*-1)</f>
        <v>-</v>
      </c>
      <c r="I5746" s="167" t="str">
        <f>IF('Lineær programmering opg 4'!$D$8=0,"-",'Lineær programmering opg 4'!$G$8)</f>
        <v>-</v>
      </c>
      <c r="J5746" s="295">
        <f>A5746*'Lineær programmering opg 4'!$C$11+Datatabel!C5746*'Lineær programmering opg 4'!$D$11</f>
        <v>43722.899999999812</v>
      </c>
      <c r="K5746" s="9">
        <f t="shared" si="447"/>
        <v>0</v>
      </c>
      <c r="L5746" s="9">
        <f t="shared" si="448"/>
        <v>0</v>
      </c>
    </row>
    <row r="5747" spans="1:12" ht="15" x14ac:dyDescent="0.25">
      <c r="A5747" s="167">
        <f t="shared" si="446"/>
        <v>102.14400000001518</v>
      </c>
      <c r="B5747" s="325">
        <f t="shared" si="449"/>
        <v>0.42560000000006326</v>
      </c>
      <c r="C5747" s="167">
        <f t="shared" si="445"/>
        <v>223.39199999998863</v>
      </c>
      <c r="D5747" s="167">
        <f>IF('Lineær programmering opg 4'!$M$4=0,"-",(-A5747+'Lineær programmering opg 4'!$M$4)/'Lineær programmering opg 4'!$K$4*-1)</f>
        <v>275.71199999996963</v>
      </c>
      <c r="E5747" s="167">
        <f>IF('Lineær programmering opg 4'!$M$5=0,"-",(-A5747+'Lineær programmering opg 4'!$M$5)/'Lineær programmering opg 4'!$K$5*-1)</f>
        <v>223.39199999998863</v>
      </c>
      <c r="F5747" s="167" t="str">
        <f>IF('Lineær programmering opg 4'!$E$6=0,"-",(-A5747+'Lineær programmering opg 4'!$M$6)/'Lineær programmering opg 4'!$K$6*-1)</f>
        <v>-</v>
      </c>
      <c r="G5747" s="167" t="str">
        <f>IF('Lineær programmering opg 4'!$D$7=0,"-",((-A5747+'Lineær programmering opg 4'!$M$7)/'Lineær programmering opg 4'!$K$7)*-1)</f>
        <v>-</v>
      </c>
      <c r="H5747" s="167" t="str">
        <f>IF('Lineær programmering opg 4'!$C$8=0,"-",((-A5747+'Lineær programmering opg 4'!$M$8)/'Lineær programmering opg 4'!$K$8)*-1)</f>
        <v>-</v>
      </c>
      <c r="I5747" s="167" t="str">
        <f>IF('Lineær programmering opg 4'!$D$8=0,"-",'Lineær programmering opg 4'!$G$8)</f>
        <v>-</v>
      </c>
      <c r="J5747" s="295">
        <f>A5747*'Lineær programmering opg 4'!$C$11+Datatabel!C5747*'Lineær programmering opg 4'!$D$11</f>
        <v>43723.199999999808</v>
      </c>
      <c r="K5747" s="9">
        <f t="shared" si="447"/>
        <v>0</v>
      </c>
      <c r="L5747" s="9">
        <f t="shared" si="448"/>
        <v>0</v>
      </c>
    </row>
    <row r="5748" spans="1:12" ht="15" x14ac:dyDescent="0.25">
      <c r="A5748" s="167">
        <f t="shared" si="446"/>
        <v>102.12000000001518</v>
      </c>
      <c r="B5748" s="325">
        <f t="shared" si="449"/>
        <v>0.42550000000006327</v>
      </c>
      <c r="C5748" s="167">
        <f t="shared" si="445"/>
        <v>223.40999999998863</v>
      </c>
      <c r="D5748" s="167">
        <f>IF('Lineær programmering opg 4'!$M$4=0,"-",(-A5748+'Lineær programmering opg 4'!$M$4)/'Lineær programmering opg 4'!$K$4*-1)</f>
        <v>275.75999999996964</v>
      </c>
      <c r="E5748" s="167">
        <f>IF('Lineær programmering opg 4'!$M$5=0,"-",(-A5748+'Lineær programmering opg 4'!$M$5)/'Lineær programmering opg 4'!$K$5*-1)</f>
        <v>223.40999999998863</v>
      </c>
      <c r="F5748" s="167" t="str">
        <f>IF('Lineær programmering opg 4'!$E$6=0,"-",(-A5748+'Lineær programmering opg 4'!$M$6)/'Lineær programmering opg 4'!$K$6*-1)</f>
        <v>-</v>
      </c>
      <c r="G5748" s="167" t="str">
        <f>IF('Lineær programmering opg 4'!$D$7=0,"-",((-A5748+'Lineær programmering opg 4'!$M$7)/'Lineær programmering opg 4'!$K$7)*-1)</f>
        <v>-</v>
      </c>
      <c r="H5748" s="167" t="str">
        <f>IF('Lineær programmering opg 4'!$C$8=0,"-",((-A5748+'Lineær programmering opg 4'!$M$8)/'Lineær programmering opg 4'!$K$8)*-1)</f>
        <v>-</v>
      </c>
      <c r="I5748" s="167" t="str">
        <f>IF('Lineær programmering opg 4'!$D$8=0,"-",'Lineær programmering opg 4'!$G$8)</f>
        <v>-</v>
      </c>
      <c r="J5748" s="295">
        <f>A5748*'Lineær programmering opg 4'!$C$11+Datatabel!C5748*'Lineær programmering opg 4'!$D$11</f>
        <v>43723.499999999818</v>
      </c>
      <c r="K5748" s="9">
        <f t="shared" si="447"/>
        <v>0</v>
      </c>
      <c r="L5748" s="9">
        <f t="shared" si="448"/>
        <v>0</v>
      </c>
    </row>
    <row r="5749" spans="1:12" ht="15" x14ac:dyDescent="0.25">
      <c r="A5749" s="167">
        <f t="shared" si="446"/>
        <v>102.09600000001518</v>
      </c>
      <c r="B5749" s="325">
        <f t="shared" si="449"/>
        <v>0.42540000000006328</v>
      </c>
      <c r="C5749" s="167">
        <f t="shared" si="445"/>
        <v>223.42799999998863</v>
      </c>
      <c r="D5749" s="167">
        <f>IF('Lineær programmering opg 4'!$M$4=0,"-",(-A5749+'Lineær programmering opg 4'!$M$4)/'Lineær programmering opg 4'!$K$4*-1)</f>
        <v>275.80799999996964</v>
      </c>
      <c r="E5749" s="167">
        <f>IF('Lineær programmering opg 4'!$M$5=0,"-",(-A5749+'Lineær programmering opg 4'!$M$5)/'Lineær programmering opg 4'!$K$5*-1)</f>
        <v>223.42799999998863</v>
      </c>
      <c r="F5749" s="167" t="str">
        <f>IF('Lineær programmering opg 4'!$E$6=0,"-",(-A5749+'Lineær programmering opg 4'!$M$6)/'Lineær programmering opg 4'!$K$6*-1)</f>
        <v>-</v>
      </c>
      <c r="G5749" s="167" t="str">
        <f>IF('Lineær programmering opg 4'!$D$7=0,"-",((-A5749+'Lineær programmering opg 4'!$M$7)/'Lineær programmering opg 4'!$K$7)*-1)</f>
        <v>-</v>
      </c>
      <c r="H5749" s="167" t="str">
        <f>IF('Lineær programmering opg 4'!$C$8=0,"-",((-A5749+'Lineær programmering opg 4'!$M$8)/'Lineær programmering opg 4'!$K$8)*-1)</f>
        <v>-</v>
      </c>
      <c r="I5749" s="167" t="str">
        <f>IF('Lineær programmering opg 4'!$D$8=0,"-",'Lineær programmering opg 4'!$G$8)</f>
        <v>-</v>
      </c>
      <c r="J5749" s="295">
        <f>A5749*'Lineær programmering opg 4'!$C$11+Datatabel!C5749*'Lineær programmering opg 4'!$D$11</f>
        <v>43723.799999999814</v>
      </c>
      <c r="K5749" s="9">
        <f t="shared" si="447"/>
        <v>0</v>
      </c>
      <c r="L5749" s="9">
        <f t="shared" si="448"/>
        <v>0</v>
      </c>
    </row>
    <row r="5750" spans="1:12" ht="15" x14ac:dyDescent="0.25">
      <c r="A5750" s="167">
        <f t="shared" si="446"/>
        <v>102.07200000001519</v>
      </c>
      <c r="B5750" s="325">
        <f t="shared" si="449"/>
        <v>0.42530000000006329</v>
      </c>
      <c r="C5750" s="167">
        <f t="shared" si="445"/>
        <v>223.44599999998863</v>
      </c>
      <c r="D5750" s="167">
        <f>IF('Lineær programmering opg 4'!$M$4=0,"-",(-A5750+'Lineær programmering opg 4'!$M$4)/'Lineær programmering opg 4'!$K$4*-1)</f>
        <v>275.85599999996964</v>
      </c>
      <c r="E5750" s="167">
        <f>IF('Lineær programmering opg 4'!$M$5=0,"-",(-A5750+'Lineær programmering opg 4'!$M$5)/'Lineær programmering opg 4'!$K$5*-1)</f>
        <v>223.44599999998863</v>
      </c>
      <c r="F5750" s="167" t="str">
        <f>IF('Lineær programmering opg 4'!$E$6=0,"-",(-A5750+'Lineær programmering opg 4'!$M$6)/'Lineær programmering opg 4'!$K$6*-1)</f>
        <v>-</v>
      </c>
      <c r="G5750" s="167" t="str">
        <f>IF('Lineær programmering opg 4'!$D$7=0,"-",((-A5750+'Lineær programmering opg 4'!$M$7)/'Lineær programmering opg 4'!$K$7)*-1)</f>
        <v>-</v>
      </c>
      <c r="H5750" s="167" t="str">
        <f>IF('Lineær programmering opg 4'!$C$8=0,"-",((-A5750+'Lineær programmering opg 4'!$M$8)/'Lineær programmering opg 4'!$K$8)*-1)</f>
        <v>-</v>
      </c>
      <c r="I5750" s="167" t="str">
        <f>IF('Lineær programmering opg 4'!$D$8=0,"-",'Lineær programmering opg 4'!$G$8)</f>
        <v>-</v>
      </c>
      <c r="J5750" s="295">
        <f>A5750*'Lineær programmering opg 4'!$C$11+Datatabel!C5750*'Lineær programmering opg 4'!$D$11</f>
        <v>43724.099999999809</v>
      </c>
      <c r="K5750" s="9">
        <f t="shared" si="447"/>
        <v>0</v>
      </c>
      <c r="L5750" s="9">
        <f t="shared" si="448"/>
        <v>0</v>
      </c>
    </row>
    <row r="5751" spans="1:12" ht="15" x14ac:dyDescent="0.25">
      <c r="A5751" s="167">
        <f t="shared" si="446"/>
        <v>102.04800000001519</v>
      </c>
      <c r="B5751" s="325">
        <f t="shared" si="449"/>
        <v>0.42520000000006331</v>
      </c>
      <c r="C5751" s="167">
        <f t="shared" si="445"/>
        <v>223.46399999998863</v>
      </c>
      <c r="D5751" s="167">
        <f>IF('Lineær programmering opg 4'!$M$4=0,"-",(-A5751+'Lineær programmering opg 4'!$M$4)/'Lineær programmering opg 4'!$K$4*-1)</f>
        <v>275.90399999996964</v>
      </c>
      <c r="E5751" s="167">
        <f>IF('Lineær programmering opg 4'!$M$5=0,"-",(-A5751+'Lineær programmering opg 4'!$M$5)/'Lineær programmering opg 4'!$K$5*-1)</f>
        <v>223.46399999998863</v>
      </c>
      <c r="F5751" s="167" t="str">
        <f>IF('Lineær programmering opg 4'!$E$6=0,"-",(-A5751+'Lineær programmering opg 4'!$M$6)/'Lineær programmering opg 4'!$K$6*-1)</f>
        <v>-</v>
      </c>
      <c r="G5751" s="167" t="str">
        <f>IF('Lineær programmering opg 4'!$D$7=0,"-",((-A5751+'Lineær programmering opg 4'!$M$7)/'Lineær programmering opg 4'!$K$7)*-1)</f>
        <v>-</v>
      </c>
      <c r="H5751" s="167" t="str">
        <f>IF('Lineær programmering opg 4'!$C$8=0,"-",((-A5751+'Lineær programmering opg 4'!$M$8)/'Lineær programmering opg 4'!$K$8)*-1)</f>
        <v>-</v>
      </c>
      <c r="I5751" s="167" t="str">
        <f>IF('Lineær programmering opg 4'!$D$8=0,"-",'Lineær programmering opg 4'!$G$8)</f>
        <v>-</v>
      </c>
      <c r="J5751" s="295">
        <f>A5751*'Lineær programmering opg 4'!$C$11+Datatabel!C5751*'Lineær programmering opg 4'!$D$11</f>
        <v>43724.39999999982</v>
      </c>
      <c r="K5751" s="9">
        <f t="shared" si="447"/>
        <v>0</v>
      </c>
      <c r="L5751" s="9">
        <f t="shared" si="448"/>
        <v>0</v>
      </c>
    </row>
    <row r="5752" spans="1:12" ht="15" x14ac:dyDescent="0.25">
      <c r="A5752" s="167">
        <f t="shared" si="446"/>
        <v>102.02400000001519</v>
      </c>
      <c r="B5752" s="325">
        <f t="shared" si="449"/>
        <v>0.42510000000006332</v>
      </c>
      <c r="C5752" s="167">
        <f t="shared" si="445"/>
        <v>223.48199999998863</v>
      </c>
      <c r="D5752" s="167">
        <f>IF('Lineær programmering opg 4'!$M$4=0,"-",(-A5752+'Lineær programmering opg 4'!$M$4)/'Lineær programmering opg 4'!$K$4*-1)</f>
        <v>275.95199999996964</v>
      </c>
      <c r="E5752" s="167">
        <f>IF('Lineær programmering opg 4'!$M$5=0,"-",(-A5752+'Lineær programmering opg 4'!$M$5)/'Lineær programmering opg 4'!$K$5*-1)</f>
        <v>223.48199999998863</v>
      </c>
      <c r="F5752" s="167" t="str">
        <f>IF('Lineær programmering opg 4'!$E$6=0,"-",(-A5752+'Lineær programmering opg 4'!$M$6)/'Lineær programmering opg 4'!$K$6*-1)</f>
        <v>-</v>
      </c>
      <c r="G5752" s="167" t="str">
        <f>IF('Lineær programmering opg 4'!$D$7=0,"-",((-A5752+'Lineær programmering opg 4'!$M$7)/'Lineær programmering opg 4'!$K$7)*-1)</f>
        <v>-</v>
      </c>
      <c r="H5752" s="167" t="str">
        <f>IF('Lineær programmering opg 4'!$C$8=0,"-",((-A5752+'Lineær programmering opg 4'!$M$8)/'Lineær programmering opg 4'!$K$8)*-1)</f>
        <v>-</v>
      </c>
      <c r="I5752" s="167" t="str">
        <f>IF('Lineær programmering opg 4'!$D$8=0,"-",'Lineær programmering opg 4'!$G$8)</f>
        <v>-</v>
      </c>
      <c r="J5752" s="295">
        <f>A5752*'Lineær programmering opg 4'!$C$11+Datatabel!C5752*'Lineær programmering opg 4'!$D$11</f>
        <v>43724.699999999808</v>
      </c>
      <c r="K5752" s="9">
        <f t="shared" si="447"/>
        <v>0</v>
      </c>
      <c r="L5752" s="9">
        <f t="shared" si="448"/>
        <v>0</v>
      </c>
    </row>
    <row r="5753" spans="1:12" ht="15" x14ac:dyDescent="0.25">
      <c r="A5753" s="167">
        <f t="shared" si="446"/>
        <v>102.00000000001521</v>
      </c>
      <c r="B5753" s="325">
        <f t="shared" si="449"/>
        <v>0.42500000000006333</v>
      </c>
      <c r="C5753" s="167">
        <f t="shared" si="445"/>
        <v>223.49999999998857</v>
      </c>
      <c r="D5753" s="167">
        <f>IF('Lineær programmering opg 4'!$M$4=0,"-",(-A5753+'Lineær programmering opg 4'!$M$4)/'Lineær programmering opg 4'!$K$4*-1)</f>
        <v>275.99999999996959</v>
      </c>
      <c r="E5753" s="167">
        <f>IF('Lineær programmering opg 4'!$M$5=0,"-",(-A5753+'Lineær programmering opg 4'!$M$5)/'Lineær programmering opg 4'!$K$5*-1)</f>
        <v>223.49999999998857</v>
      </c>
      <c r="F5753" s="167" t="str">
        <f>IF('Lineær programmering opg 4'!$E$6=0,"-",(-A5753+'Lineær programmering opg 4'!$M$6)/'Lineær programmering opg 4'!$K$6*-1)</f>
        <v>-</v>
      </c>
      <c r="G5753" s="167" t="str">
        <f>IF('Lineær programmering opg 4'!$D$7=0,"-",((-A5753+'Lineær programmering opg 4'!$M$7)/'Lineær programmering opg 4'!$K$7)*-1)</f>
        <v>-</v>
      </c>
      <c r="H5753" s="167" t="str">
        <f>IF('Lineær programmering opg 4'!$C$8=0,"-",((-A5753+'Lineær programmering opg 4'!$M$8)/'Lineær programmering opg 4'!$K$8)*-1)</f>
        <v>-</v>
      </c>
      <c r="I5753" s="167" t="str">
        <f>IF('Lineær programmering opg 4'!$D$8=0,"-",'Lineær programmering opg 4'!$G$8)</f>
        <v>-</v>
      </c>
      <c r="J5753" s="295">
        <f>A5753*'Lineær programmering opg 4'!$C$11+Datatabel!C5753*'Lineær programmering opg 4'!$D$11</f>
        <v>43724.999999999804</v>
      </c>
      <c r="K5753" s="9">
        <f t="shared" si="447"/>
        <v>0</v>
      </c>
      <c r="L5753" s="9">
        <f t="shared" si="448"/>
        <v>0</v>
      </c>
    </row>
    <row r="5754" spans="1:12" ht="15" x14ac:dyDescent="0.25">
      <c r="A5754" s="167">
        <f t="shared" si="446"/>
        <v>101.9760000000152</v>
      </c>
      <c r="B5754" s="325">
        <f t="shared" si="449"/>
        <v>0.42490000000006334</v>
      </c>
      <c r="C5754" s="167">
        <f t="shared" si="445"/>
        <v>223.51799999998858</v>
      </c>
      <c r="D5754" s="167">
        <f>IF('Lineær programmering opg 4'!$M$4=0,"-",(-A5754+'Lineær programmering opg 4'!$M$4)/'Lineær programmering opg 4'!$K$4*-1)</f>
        <v>276.04799999996959</v>
      </c>
      <c r="E5754" s="167">
        <f>IF('Lineær programmering opg 4'!$M$5=0,"-",(-A5754+'Lineær programmering opg 4'!$M$5)/'Lineær programmering opg 4'!$K$5*-1)</f>
        <v>223.51799999998858</v>
      </c>
      <c r="F5754" s="167" t="str">
        <f>IF('Lineær programmering opg 4'!$E$6=0,"-",(-A5754+'Lineær programmering opg 4'!$M$6)/'Lineær programmering opg 4'!$K$6*-1)</f>
        <v>-</v>
      </c>
      <c r="G5754" s="167" t="str">
        <f>IF('Lineær programmering opg 4'!$D$7=0,"-",((-A5754+'Lineær programmering opg 4'!$M$7)/'Lineær programmering opg 4'!$K$7)*-1)</f>
        <v>-</v>
      </c>
      <c r="H5754" s="167" t="str">
        <f>IF('Lineær programmering opg 4'!$C$8=0,"-",((-A5754+'Lineær programmering opg 4'!$M$8)/'Lineær programmering opg 4'!$K$8)*-1)</f>
        <v>-</v>
      </c>
      <c r="I5754" s="167" t="str">
        <f>IF('Lineær programmering opg 4'!$D$8=0,"-",'Lineær programmering opg 4'!$G$8)</f>
        <v>-</v>
      </c>
      <c r="J5754" s="295">
        <f>A5754*'Lineær programmering opg 4'!$C$11+Datatabel!C5754*'Lineær programmering opg 4'!$D$11</f>
        <v>43725.299999999806</v>
      </c>
      <c r="K5754" s="9">
        <f t="shared" si="447"/>
        <v>0</v>
      </c>
      <c r="L5754" s="9">
        <f t="shared" si="448"/>
        <v>0</v>
      </c>
    </row>
    <row r="5755" spans="1:12" ht="15" x14ac:dyDescent="0.25">
      <c r="A5755" s="167">
        <f t="shared" si="446"/>
        <v>101.9520000000152</v>
      </c>
      <c r="B5755" s="325">
        <f t="shared" si="449"/>
        <v>0.42480000000006335</v>
      </c>
      <c r="C5755" s="167">
        <f t="shared" si="445"/>
        <v>223.53599999998858</v>
      </c>
      <c r="D5755" s="167">
        <f>IF('Lineær programmering opg 4'!$M$4=0,"-",(-A5755+'Lineær programmering opg 4'!$M$4)/'Lineær programmering opg 4'!$K$4*-1)</f>
        <v>276.09599999996959</v>
      </c>
      <c r="E5755" s="167">
        <f>IF('Lineær programmering opg 4'!$M$5=0,"-",(-A5755+'Lineær programmering opg 4'!$M$5)/'Lineær programmering opg 4'!$K$5*-1)</f>
        <v>223.53599999998858</v>
      </c>
      <c r="F5755" s="167" t="str">
        <f>IF('Lineær programmering opg 4'!$E$6=0,"-",(-A5755+'Lineær programmering opg 4'!$M$6)/'Lineær programmering opg 4'!$K$6*-1)</f>
        <v>-</v>
      </c>
      <c r="G5755" s="167" t="str">
        <f>IF('Lineær programmering opg 4'!$D$7=0,"-",((-A5755+'Lineær programmering opg 4'!$M$7)/'Lineær programmering opg 4'!$K$7)*-1)</f>
        <v>-</v>
      </c>
      <c r="H5755" s="167" t="str">
        <f>IF('Lineær programmering opg 4'!$C$8=0,"-",((-A5755+'Lineær programmering opg 4'!$M$8)/'Lineær programmering opg 4'!$K$8)*-1)</f>
        <v>-</v>
      </c>
      <c r="I5755" s="167" t="str">
        <f>IF('Lineær programmering opg 4'!$D$8=0,"-",'Lineær programmering opg 4'!$G$8)</f>
        <v>-</v>
      </c>
      <c r="J5755" s="295">
        <f>A5755*'Lineær programmering opg 4'!$C$11+Datatabel!C5755*'Lineær programmering opg 4'!$D$11</f>
        <v>43725.599999999802</v>
      </c>
      <c r="K5755" s="9">
        <f t="shared" si="447"/>
        <v>0</v>
      </c>
      <c r="L5755" s="9">
        <f t="shared" si="448"/>
        <v>0</v>
      </c>
    </row>
    <row r="5756" spans="1:12" ht="15" x14ac:dyDescent="0.25">
      <c r="A5756" s="167">
        <f t="shared" si="446"/>
        <v>101.9280000000152</v>
      </c>
      <c r="B5756" s="325">
        <f t="shared" si="449"/>
        <v>0.42470000000006336</v>
      </c>
      <c r="C5756" s="167">
        <f t="shared" si="445"/>
        <v>223.55399999998858</v>
      </c>
      <c r="D5756" s="167">
        <f>IF('Lineær programmering opg 4'!$M$4=0,"-",(-A5756+'Lineær programmering opg 4'!$M$4)/'Lineær programmering opg 4'!$K$4*-1)</f>
        <v>276.14399999996959</v>
      </c>
      <c r="E5756" s="167">
        <f>IF('Lineær programmering opg 4'!$M$5=0,"-",(-A5756+'Lineær programmering opg 4'!$M$5)/'Lineær programmering opg 4'!$K$5*-1)</f>
        <v>223.55399999998858</v>
      </c>
      <c r="F5756" s="167" t="str">
        <f>IF('Lineær programmering opg 4'!$E$6=0,"-",(-A5756+'Lineær programmering opg 4'!$M$6)/'Lineær programmering opg 4'!$K$6*-1)</f>
        <v>-</v>
      </c>
      <c r="G5756" s="167" t="str">
        <f>IF('Lineær programmering opg 4'!$D$7=0,"-",((-A5756+'Lineær programmering opg 4'!$M$7)/'Lineær programmering opg 4'!$K$7)*-1)</f>
        <v>-</v>
      </c>
      <c r="H5756" s="167" t="str">
        <f>IF('Lineær programmering opg 4'!$C$8=0,"-",((-A5756+'Lineær programmering opg 4'!$M$8)/'Lineær programmering opg 4'!$K$8)*-1)</f>
        <v>-</v>
      </c>
      <c r="I5756" s="167" t="str">
        <f>IF('Lineær programmering opg 4'!$D$8=0,"-",'Lineær programmering opg 4'!$G$8)</f>
        <v>-</v>
      </c>
      <c r="J5756" s="295">
        <f>A5756*'Lineær programmering opg 4'!$C$11+Datatabel!C5756*'Lineær programmering opg 4'!$D$11</f>
        <v>43725.899999999805</v>
      </c>
      <c r="K5756" s="9">
        <f t="shared" si="447"/>
        <v>0</v>
      </c>
      <c r="L5756" s="9">
        <f t="shared" si="448"/>
        <v>0</v>
      </c>
    </row>
    <row r="5757" spans="1:12" ht="15" x14ac:dyDescent="0.25">
      <c r="A5757" s="167">
        <f t="shared" si="446"/>
        <v>101.9040000000152</v>
      </c>
      <c r="B5757" s="325">
        <f t="shared" si="449"/>
        <v>0.42460000000006337</v>
      </c>
      <c r="C5757" s="167">
        <f t="shared" si="445"/>
        <v>223.57199999998858</v>
      </c>
      <c r="D5757" s="167">
        <f>IF('Lineær programmering opg 4'!$M$4=0,"-",(-A5757+'Lineær programmering opg 4'!$M$4)/'Lineær programmering opg 4'!$K$4*-1)</f>
        <v>276.1919999999696</v>
      </c>
      <c r="E5757" s="167">
        <f>IF('Lineær programmering opg 4'!$M$5=0,"-",(-A5757+'Lineær programmering opg 4'!$M$5)/'Lineær programmering opg 4'!$K$5*-1)</f>
        <v>223.57199999998858</v>
      </c>
      <c r="F5757" s="167" t="str">
        <f>IF('Lineær programmering opg 4'!$E$6=0,"-",(-A5757+'Lineær programmering opg 4'!$M$6)/'Lineær programmering opg 4'!$K$6*-1)</f>
        <v>-</v>
      </c>
      <c r="G5757" s="167" t="str">
        <f>IF('Lineær programmering opg 4'!$D$7=0,"-",((-A5757+'Lineær programmering opg 4'!$M$7)/'Lineær programmering opg 4'!$K$7)*-1)</f>
        <v>-</v>
      </c>
      <c r="H5757" s="167" t="str">
        <f>IF('Lineær programmering opg 4'!$C$8=0,"-",((-A5757+'Lineær programmering opg 4'!$M$8)/'Lineær programmering opg 4'!$K$8)*-1)</f>
        <v>-</v>
      </c>
      <c r="I5757" s="167" t="str">
        <f>IF('Lineær programmering opg 4'!$D$8=0,"-",'Lineær programmering opg 4'!$G$8)</f>
        <v>-</v>
      </c>
      <c r="J5757" s="295">
        <f>A5757*'Lineær programmering opg 4'!$C$11+Datatabel!C5757*'Lineær programmering opg 4'!$D$11</f>
        <v>43726.199999999808</v>
      </c>
      <c r="K5757" s="9">
        <f t="shared" si="447"/>
        <v>0</v>
      </c>
      <c r="L5757" s="9">
        <f t="shared" si="448"/>
        <v>0</v>
      </c>
    </row>
    <row r="5758" spans="1:12" ht="15" x14ac:dyDescent="0.25">
      <c r="A5758" s="167">
        <f t="shared" si="446"/>
        <v>101.88000000001522</v>
      </c>
      <c r="B5758" s="325">
        <f t="shared" si="449"/>
        <v>0.42450000000006338</v>
      </c>
      <c r="C5758" s="167">
        <f t="shared" si="445"/>
        <v>223.58999999998858</v>
      </c>
      <c r="D5758" s="167">
        <f>IF('Lineær programmering opg 4'!$M$4=0,"-",(-A5758+'Lineær programmering opg 4'!$M$4)/'Lineær programmering opg 4'!$K$4*-1)</f>
        <v>276.23999999996954</v>
      </c>
      <c r="E5758" s="167">
        <f>IF('Lineær programmering opg 4'!$M$5=0,"-",(-A5758+'Lineær programmering opg 4'!$M$5)/'Lineær programmering opg 4'!$K$5*-1)</f>
        <v>223.58999999998858</v>
      </c>
      <c r="F5758" s="167" t="str">
        <f>IF('Lineær programmering opg 4'!$E$6=0,"-",(-A5758+'Lineær programmering opg 4'!$M$6)/'Lineær programmering opg 4'!$K$6*-1)</f>
        <v>-</v>
      </c>
      <c r="G5758" s="167" t="str">
        <f>IF('Lineær programmering opg 4'!$D$7=0,"-",((-A5758+'Lineær programmering opg 4'!$M$7)/'Lineær programmering opg 4'!$K$7)*-1)</f>
        <v>-</v>
      </c>
      <c r="H5758" s="167" t="str">
        <f>IF('Lineær programmering opg 4'!$C$8=0,"-",((-A5758+'Lineær programmering opg 4'!$M$8)/'Lineær programmering opg 4'!$K$8)*-1)</f>
        <v>-</v>
      </c>
      <c r="I5758" s="167" t="str">
        <f>IF('Lineær programmering opg 4'!$D$8=0,"-",'Lineær programmering opg 4'!$G$8)</f>
        <v>-</v>
      </c>
      <c r="J5758" s="295">
        <f>A5758*'Lineær programmering opg 4'!$C$11+Datatabel!C5758*'Lineær programmering opg 4'!$D$11</f>
        <v>43726.499999999811</v>
      </c>
      <c r="K5758" s="9">
        <f t="shared" si="447"/>
        <v>0</v>
      </c>
      <c r="L5758" s="9">
        <f t="shared" si="448"/>
        <v>0</v>
      </c>
    </row>
    <row r="5759" spans="1:12" ht="15" x14ac:dyDescent="0.25">
      <c r="A5759" s="167">
        <f t="shared" si="446"/>
        <v>101.85600000001521</v>
      </c>
      <c r="B5759" s="325">
        <f t="shared" si="449"/>
        <v>0.42440000000006339</v>
      </c>
      <c r="C5759" s="167">
        <f t="shared" si="445"/>
        <v>223.60799999998858</v>
      </c>
      <c r="D5759" s="167">
        <f>IF('Lineær programmering opg 4'!$M$4=0,"-",(-A5759+'Lineær programmering opg 4'!$M$4)/'Lineær programmering opg 4'!$K$4*-1)</f>
        <v>276.28799999996954</v>
      </c>
      <c r="E5759" s="167">
        <f>IF('Lineær programmering opg 4'!$M$5=0,"-",(-A5759+'Lineær programmering opg 4'!$M$5)/'Lineær programmering opg 4'!$K$5*-1)</f>
        <v>223.60799999998858</v>
      </c>
      <c r="F5759" s="167" t="str">
        <f>IF('Lineær programmering opg 4'!$E$6=0,"-",(-A5759+'Lineær programmering opg 4'!$M$6)/'Lineær programmering opg 4'!$K$6*-1)</f>
        <v>-</v>
      </c>
      <c r="G5759" s="167" t="str">
        <f>IF('Lineær programmering opg 4'!$D$7=0,"-",((-A5759+'Lineær programmering opg 4'!$M$7)/'Lineær programmering opg 4'!$K$7)*-1)</f>
        <v>-</v>
      </c>
      <c r="H5759" s="167" t="str">
        <f>IF('Lineær programmering opg 4'!$C$8=0,"-",((-A5759+'Lineær programmering opg 4'!$M$8)/'Lineær programmering opg 4'!$K$8)*-1)</f>
        <v>-</v>
      </c>
      <c r="I5759" s="167" t="str">
        <f>IF('Lineær programmering opg 4'!$D$8=0,"-",'Lineær programmering opg 4'!$G$8)</f>
        <v>-</v>
      </c>
      <c r="J5759" s="295">
        <f>A5759*'Lineær programmering opg 4'!$C$11+Datatabel!C5759*'Lineær programmering opg 4'!$D$11</f>
        <v>43726.799999999806</v>
      </c>
      <c r="K5759" s="9">
        <f t="shared" si="447"/>
        <v>0</v>
      </c>
      <c r="L5759" s="9">
        <f t="shared" si="448"/>
        <v>0</v>
      </c>
    </row>
    <row r="5760" spans="1:12" ht="15" x14ac:dyDescent="0.25">
      <c r="A5760" s="167">
        <f t="shared" si="446"/>
        <v>101.83200000001521</v>
      </c>
      <c r="B5760" s="325">
        <f t="shared" si="449"/>
        <v>0.4243000000000634</v>
      </c>
      <c r="C5760" s="167">
        <f t="shared" si="445"/>
        <v>223.62599999998858</v>
      </c>
      <c r="D5760" s="167">
        <f>IF('Lineær programmering opg 4'!$M$4=0,"-",(-A5760+'Lineær programmering opg 4'!$M$4)/'Lineær programmering opg 4'!$K$4*-1)</f>
        <v>276.33599999996954</v>
      </c>
      <c r="E5760" s="167">
        <f>IF('Lineær programmering opg 4'!$M$5=0,"-",(-A5760+'Lineær programmering opg 4'!$M$5)/'Lineær programmering opg 4'!$K$5*-1)</f>
        <v>223.62599999998858</v>
      </c>
      <c r="F5760" s="167" t="str">
        <f>IF('Lineær programmering opg 4'!$E$6=0,"-",(-A5760+'Lineær programmering opg 4'!$M$6)/'Lineær programmering opg 4'!$K$6*-1)</f>
        <v>-</v>
      </c>
      <c r="G5760" s="167" t="str">
        <f>IF('Lineær programmering opg 4'!$D$7=0,"-",((-A5760+'Lineær programmering opg 4'!$M$7)/'Lineær programmering opg 4'!$K$7)*-1)</f>
        <v>-</v>
      </c>
      <c r="H5760" s="167" t="str">
        <f>IF('Lineær programmering opg 4'!$C$8=0,"-",((-A5760+'Lineær programmering opg 4'!$M$8)/'Lineær programmering opg 4'!$K$8)*-1)</f>
        <v>-</v>
      </c>
      <c r="I5760" s="167" t="str">
        <f>IF('Lineær programmering opg 4'!$D$8=0,"-",'Lineær programmering opg 4'!$G$8)</f>
        <v>-</v>
      </c>
      <c r="J5760" s="295">
        <f>A5760*'Lineær programmering opg 4'!$C$11+Datatabel!C5760*'Lineær programmering opg 4'!$D$11</f>
        <v>43727.099999999802</v>
      </c>
      <c r="K5760" s="9">
        <f t="shared" si="447"/>
        <v>0</v>
      </c>
      <c r="L5760" s="9">
        <f t="shared" si="448"/>
        <v>0</v>
      </c>
    </row>
    <row r="5761" spans="1:12" ht="15" x14ac:dyDescent="0.25">
      <c r="A5761" s="167">
        <f t="shared" si="446"/>
        <v>101.80800000001523</v>
      </c>
      <c r="B5761" s="325">
        <f t="shared" si="449"/>
        <v>0.42420000000006342</v>
      </c>
      <c r="C5761" s="167">
        <f t="shared" si="445"/>
        <v>223.64399999998858</v>
      </c>
      <c r="D5761" s="167">
        <f>IF('Lineær programmering opg 4'!$M$4=0,"-",(-A5761+'Lineær programmering opg 4'!$M$4)/'Lineær programmering opg 4'!$K$4*-1)</f>
        <v>276.38399999996955</v>
      </c>
      <c r="E5761" s="167">
        <f>IF('Lineær programmering opg 4'!$M$5=0,"-",(-A5761+'Lineær programmering opg 4'!$M$5)/'Lineær programmering opg 4'!$K$5*-1)</f>
        <v>223.64399999998858</v>
      </c>
      <c r="F5761" s="167" t="str">
        <f>IF('Lineær programmering opg 4'!$E$6=0,"-",(-A5761+'Lineær programmering opg 4'!$M$6)/'Lineær programmering opg 4'!$K$6*-1)</f>
        <v>-</v>
      </c>
      <c r="G5761" s="167" t="str">
        <f>IF('Lineær programmering opg 4'!$D$7=0,"-",((-A5761+'Lineær programmering opg 4'!$M$7)/'Lineær programmering opg 4'!$K$7)*-1)</f>
        <v>-</v>
      </c>
      <c r="H5761" s="167" t="str">
        <f>IF('Lineær programmering opg 4'!$C$8=0,"-",((-A5761+'Lineær programmering opg 4'!$M$8)/'Lineær programmering opg 4'!$K$8)*-1)</f>
        <v>-</v>
      </c>
      <c r="I5761" s="167" t="str">
        <f>IF('Lineær programmering opg 4'!$D$8=0,"-",'Lineær programmering opg 4'!$G$8)</f>
        <v>-</v>
      </c>
      <c r="J5761" s="295">
        <f>A5761*'Lineær programmering opg 4'!$C$11+Datatabel!C5761*'Lineær programmering opg 4'!$D$11</f>
        <v>43727.399999999812</v>
      </c>
      <c r="K5761" s="9">
        <f t="shared" si="447"/>
        <v>0</v>
      </c>
      <c r="L5761" s="9">
        <f t="shared" si="448"/>
        <v>0</v>
      </c>
    </row>
    <row r="5762" spans="1:12" ht="15" x14ac:dyDescent="0.25">
      <c r="A5762" s="167">
        <f t="shared" si="446"/>
        <v>101.78400000001523</v>
      </c>
      <c r="B5762" s="325">
        <f t="shared" si="449"/>
        <v>0.42410000000006343</v>
      </c>
      <c r="C5762" s="167">
        <f t="shared" si="445"/>
        <v>223.66199999998858</v>
      </c>
      <c r="D5762" s="167">
        <f>IF('Lineær programmering opg 4'!$M$4=0,"-",(-A5762+'Lineær programmering opg 4'!$M$4)/'Lineær programmering opg 4'!$K$4*-1)</f>
        <v>276.43199999996955</v>
      </c>
      <c r="E5762" s="167">
        <f>IF('Lineær programmering opg 4'!$M$5=0,"-",(-A5762+'Lineær programmering opg 4'!$M$5)/'Lineær programmering opg 4'!$K$5*-1)</f>
        <v>223.66199999998858</v>
      </c>
      <c r="F5762" s="167" t="str">
        <f>IF('Lineær programmering opg 4'!$E$6=0,"-",(-A5762+'Lineær programmering opg 4'!$M$6)/'Lineær programmering opg 4'!$K$6*-1)</f>
        <v>-</v>
      </c>
      <c r="G5762" s="167" t="str">
        <f>IF('Lineær programmering opg 4'!$D$7=0,"-",((-A5762+'Lineær programmering opg 4'!$M$7)/'Lineær programmering opg 4'!$K$7)*-1)</f>
        <v>-</v>
      </c>
      <c r="H5762" s="167" t="str">
        <f>IF('Lineær programmering opg 4'!$C$8=0,"-",((-A5762+'Lineær programmering opg 4'!$M$8)/'Lineær programmering opg 4'!$K$8)*-1)</f>
        <v>-</v>
      </c>
      <c r="I5762" s="167" t="str">
        <f>IF('Lineær programmering opg 4'!$D$8=0,"-",'Lineær programmering opg 4'!$G$8)</f>
        <v>-</v>
      </c>
      <c r="J5762" s="295">
        <f>A5762*'Lineær programmering opg 4'!$C$11+Datatabel!C5762*'Lineær programmering opg 4'!$D$11</f>
        <v>43727.699999999808</v>
      </c>
      <c r="K5762" s="9">
        <f t="shared" si="447"/>
        <v>0</v>
      </c>
      <c r="L5762" s="9">
        <f t="shared" si="448"/>
        <v>0</v>
      </c>
    </row>
    <row r="5763" spans="1:12" ht="15" x14ac:dyDescent="0.25">
      <c r="A5763" s="167">
        <f t="shared" si="446"/>
        <v>101.76000000001522</v>
      </c>
      <c r="B5763" s="325">
        <f t="shared" si="449"/>
        <v>0.42400000000006344</v>
      </c>
      <c r="C5763" s="167">
        <f t="shared" ref="C5763:C5826" si="450">MIN(D5763,E5763,F5763,G5763,H5763,I5763)</f>
        <v>223.67999999998858</v>
      </c>
      <c r="D5763" s="167">
        <f>IF('Lineær programmering opg 4'!$M$4=0,"-",(-A5763+'Lineær programmering opg 4'!$M$4)/'Lineær programmering opg 4'!$K$4*-1)</f>
        <v>276.47999999996955</v>
      </c>
      <c r="E5763" s="167">
        <f>IF('Lineær programmering opg 4'!$M$5=0,"-",(-A5763+'Lineær programmering opg 4'!$M$5)/'Lineær programmering opg 4'!$K$5*-1)</f>
        <v>223.67999999998858</v>
      </c>
      <c r="F5763" s="167" t="str">
        <f>IF('Lineær programmering opg 4'!$E$6=0,"-",(-A5763+'Lineær programmering opg 4'!$M$6)/'Lineær programmering opg 4'!$K$6*-1)</f>
        <v>-</v>
      </c>
      <c r="G5763" s="167" t="str">
        <f>IF('Lineær programmering opg 4'!$D$7=0,"-",((-A5763+'Lineær programmering opg 4'!$M$7)/'Lineær programmering opg 4'!$K$7)*-1)</f>
        <v>-</v>
      </c>
      <c r="H5763" s="167" t="str">
        <f>IF('Lineær programmering opg 4'!$C$8=0,"-",((-A5763+'Lineær programmering opg 4'!$M$8)/'Lineær programmering opg 4'!$K$8)*-1)</f>
        <v>-</v>
      </c>
      <c r="I5763" s="167" t="str">
        <f>IF('Lineær programmering opg 4'!$D$8=0,"-",'Lineær programmering opg 4'!$G$8)</f>
        <v>-</v>
      </c>
      <c r="J5763" s="295">
        <f>A5763*'Lineær programmering opg 4'!$C$11+Datatabel!C5763*'Lineær programmering opg 4'!$D$11</f>
        <v>43727.999999999811</v>
      </c>
      <c r="K5763" s="9">
        <f t="shared" si="447"/>
        <v>0</v>
      </c>
      <c r="L5763" s="9">
        <f t="shared" si="448"/>
        <v>0</v>
      </c>
    </row>
    <row r="5764" spans="1:12" ht="15" x14ac:dyDescent="0.25">
      <c r="A5764" s="167">
        <f t="shared" ref="A5764:A5827" si="451">$A$3*B5764</f>
        <v>101.73600000001522</v>
      </c>
      <c r="B5764" s="325">
        <f t="shared" si="449"/>
        <v>0.42390000000006345</v>
      </c>
      <c r="C5764" s="167">
        <f t="shared" si="450"/>
        <v>223.69799999998858</v>
      </c>
      <c r="D5764" s="167">
        <f>IF('Lineær programmering opg 4'!$M$4=0,"-",(-A5764+'Lineær programmering opg 4'!$M$4)/'Lineær programmering opg 4'!$K$4*-1)</f>
        <v>276.52799999996955</v>
      </c>
      <c r="E5764" s="167">
        <f>IF('Lineær programmering opg 4'!$M$5=0,"-",(-A5764+'Lineær programmering opg 4'!$M$5)/'Lineær programmering opg 4'!$K$5*-1)</f>
        <v>223.69799999998858</v>
      </c>
      <c r="F5764" s="167" t="str">
        <f>IF('Lineær programmering opg 4'!$E$6=0,"-",(-A5764+'Lineær programmering opg 4'!$M$6)/'Lineær programmering opg 4'!$K$6*-1)</f>
        <v>-</v>
      </c>
      <c r="G5764" s="167" t="str">
        <f>IF('Lineær programmering opg 4'!$D$7=0,"-",((-A5764+'Lineær programmering opg 4'!$M$7)/'Lineær programmering opg 4'!$K$7)*-1)</f>
        <v>-</v>
      </c>
      <c r="H5764" s="167" t="str">
        <f>IF('Lineær programmering opg 4'!$C$8=0,"-",((-A5764+'Lineær programmering opg 4'!$M$8)/'Lineær programmering opg 4'!$K$8)*-1)</f>
        <v>-</v>
      </c>
      <c r="I5764" s="167" t="str">
        <f>IF('Lineær programmering opg 4'!$D$8=0,"-",'Lineær programmering opg 4'!$G$8)</f>
        <v>-</v>
      </c>
      <c r="J5764" s="295">
        <f>A5764*'Lineær programmering opg 4'!$C$11+Datatabel!C5764*'Lineær programmering opg 4'!$D$11</f>
        <v>43728.299999999814</v>
      </c>
      <c r="K5764" s="9">
        <f t="shared" ref="K5764:K5827" si="452">IF($J$10004=J5764,A5764,0)</f>
        <v>0</v>
      </c>
      <c r="L5764" s="9">
        <f t="shared" ref="L5764:L5827" si="453">IF(J5764=$J$10004,C5764,0)</f>
        <v>0</v>
      </c>
    </row>
    <row r="5765" spans="1:12" ht="15" x14ac:dyDescent="0.25">
      <c r="A5765" s="167">
        <f t="shared" si="451"/>
        <v>101.71200000001522</v>
      </c>
      <c r="B5765" s="325">
        <f t="shared" ref="B5765:B5828" si="454">B5764-0.01%</f>
        <v>0.42380000000006346</v>
      </c>
      <c r="C5765" s="167">
        <f t="shared" si="450"/>
        <v>223.71599999998858</v>
      </c>
      <c r="D5765" s="167">
        <f>IF('Lineær programmering opg 4'!$M$4=0,"-",(-A5765+'Lineær programmering opg 4'!$M$4)/'Lineær programmering opg 4'!$K$4*-1)</f>
        <v>276.57599999996955</v>
      </c>
      <c r="E5765" s="167">
        <f>IF('Lineær programmering opg 4'!$M$5=0,"-",(-A5765+'Lineær programmering opg 4'!$M$5)/'Lineær programmering opg 4'!$K$5*-1)</f>
        <v>223.71599999998858</v>
      </c>
      <c r="F5765" s="167" t="str">
        <f>IF('Lineær programmering opg 4'!$E$6=0,"-",(-A5765+'Lineær programmering opg 4'!$M$6)/'Lineær programmering opg 4'!$K$6*-1)</f>
        <v>-</v>
      </c>
      <c r="G5765" s="167" t="str">
        <f>IF('Lineær programmering opg 4'!$D$7=0,"-",((-A5765+'Lineær programmering opg 4'!$M$7)/'Lineær programmering opg 4'!$K$7)*-1)</f>
        <v>-</v>
      </c>
      <c r="H5765" s="167" t="str">
        <f>IF('Lineær programmering opg 4'!$C$8=0,"-",((-A5765+'Lineær programmering opg 4'!$M$8)/'Lineær programmering opg 4'!$K$8)*-1)</f>
        <v>-</v>
      </c>
      <c r="I5765" s="167" t="str">
        <f>IF('Lineær programmering opg 4'!$D$8=0,"-",'Lineær programmering opg 4'!$G$8)</f>
        <v>-</v>
      </c>
      <c r="J5765" s="295">
        <f>A5765*'Lineær programmering opg 4'!$C$11+Datatabel!C5765*'Lineær programmering opg 4'!$D$11</f>
        <v>43728.599999999802</v>
      </c>
      <c r="K5765" s="9">
        <f t="shared" si="452"/>
        <v>0</v>
      </c>
      <c r="L5765" s="9">
        <f t="shared" si="453"/>
        <v>0</v>
      </c>
    </row>
    <row r="5766" spans="1:12" ht="15" x14ac:dyDescent="0.25">
      <c r="A5766" s="167">
        <f t="shared" si="451"/>
        <v>101.68800000001524</v>
      </c>
      <c r="B5766" s="325">
        <f t="shared" si="454"/>
        <v>0.42370000000006347</v>
      </c>
      <c r="C5766" s="167">
        <f t="shared" si="450"/>
        <v>223.73399999998858</v>
      </c>
      <c r="D5766" s="167">
        <f>IF('Lineær programmering opg 4'!$M$4=0,"-",(-A5766+'Lineær programmering opg 4'!$M$4)/'Lineær programmering opg 4'!$K$4*-1)</f>
        <v>276.62399999996956</v>
      </c>
      <c r="E5766" s="167">
        <f>IF('Lineær programmering opg 4'!$M$5=0,"-",(-A5766+'Lineær programmering opg 4'!$M$5)/'Lineær programmering opg 4'!$K$5*-1)</f>
        <v>223.73399999998858</v>
      </c>
      <c r="F5766" s="167" t="str">
        <f>IF('Lineær programmering opg 4'!$E$6=0,"-",(-A5766+'Lineær programmering opg 4'!$M$6)/'Lineær programmering opg 4'!$K$6*-1)</f>
        <v>-</v>
      </c>
      <c r="G5766" s="167" t="str">
        <f>IF('Lineær programmering opg 4'!$D$7=0,"-",((-A5766+'Lineær programmering opg 4'!$M$7)/'Lineær programmering opg 4'!$K$7)*-1)</f>
        <v>-</v>
      </c>
      <c r="H5766" s="167" t="str">
        <f>IF('Lineær programmering opg 4'!$C$8=0,"-",((-A5766+'Lineær programmering opg 4'!$M$8)/'Lineær programmering opg 4'!$K$8)*-1)</f>
        <v>-</v>
      </c>
      <c r="I5766" s="167" t="str">
        <f>IF('Lineær programmering opg 4'!$D$8=0,"-",'Lineær programmering opg 4'!$G$8)</f>
        <v>-</v>
      </c>
      <c r="J5766" s="295">
        <f>A5766*'Lineær programmering opg 4'!$C$11+Datatabel!C5766*'Lineær programmering opg 4'!$D$11</f>
        <v>43728.899999999812</v>
      </c>
      <c r="K5766" s="9">
        <f t="shared" si="452"/>
        <v>0</v>
      </c>
      <c r="L5766" s="9">
        <f t="shared" si="453"/>
        <v>0</v>
      </c>
    </row>
    <row r="5767" spans="1:12" ht="15" x14ac:dyDescent="0.25">
      <c r="A5767" s="167">
        <f t="shared" si="451"/>
        <v>101.66400000001524</v>
      </c>
      <c r="B5767" s="325">
        <f t="shared" si="454"/>
        <v>0.42360000000006348</v>
      </c>
      <c r="C5767" s="167">
        <f t="shared" si="450"/>
        <v>223.75199999998858</v>
      </c>
      <c r="D5767" s="167">
        <f>IF('Lineær programmering opg 4'!$M$4=0,"-",(-A5767+'Lineær programmering opg 4'!$M$4)/'Lineær programmering opg 4'!$K$4*-1)</f>
        <v>276.67199999996956</v>
      </c>
      <c r="E5767" s="167">
        <f>IF('Lineær programmering opg 4'!$M$5=0,"-",(-A5767+'Lineær programmering opg 4'!$M$5)/'Lineær programmering opg 4'!$K$5*-1)</f>
        <v>223.75199999998858</v>
      </c>
      <c r="F5767" s="167" t="str">
        <f>IF('Lineær programmering opg 4'!$E$6=0,"-",(-A5767+'Lineær programmering opg 4'!$M$6)/'Lineær programmering opg 4'!$K$6*-1)</f>
        <v>-</v>
      </c>
      <c r="G5767" s="167" t="str">
        <f>IF('Lineær programmering opg 4'!$D$7=0,"-",((-A5767+'Lineær programmering opg 4'!$M$7)/'Lineær programmering opg 4'!$K$7)*-1)</f>
        <v>-</v>
      </c>
      <c r="H5767" s="167" t="str">
        <f>IF('Lineær programmering opg 4'!$C$8=0,"-",((-A5767+'Lineær programmering opg 4'!$M$8)/'Lineær programmering opg 4'!$K$8)*-1)</f>
        <v>-</v>
      </c>
      <c r="I5767" s="167" t="str">
        <f>IF('Lineær programmering opg 4'!$D$8=0,"-",'Lineær programmering opg 4'!$G$8)</f>
        <v>-</v>
      </c>
      <c r="J5767" s="295">
        <f>A5767*'Lineær programmering opg 4'!$C$11+Datatabel!C5767*'Lineær programmering opg 4'!$D$11</f>
        <v>43729.199999999808</v>
      </c>
      <c r="K5767" s="9">
        <f t="shared" si="452"/>
        <v>0</v>
      </c>
      <c r="L5767" s="9">
        <f t="shared" si="453"/>
        <v>0</v>
      </c>
    </row>
    <row r="5768" spans="1:12" ht="15" x14ac:dyDescent="0.25">
      <c r="A5768" s="167">
        <f t="shared" si="451"/>
        <v>101.64000000001523</v>
      </c>
      <c r="B5768" s="325">
        <f t="shared" si="454"/>
        <v>0.42350000000006349</v>
      </c>
      <c r="C5768" s="167">
        <f t="shared" si="450"/>
        <v>223.76999999998858</v>
      </c>
      <c r="D5768" s="167">
        <f>IF('Lineær programmering opg 4'!$M$4=0,"-",(-A5768+'Lineær programmering opg 4'!$M$4)/'Lineær programmering opg 4'!$K$4*-1)</f>
        <v>276.71999999996956</v>
      </c>
      <c r="E5768" s="167">
        <f>IF('Lineær programmering opg 4'!$M$5=0,"-",(-A5768+'Lineær programmering opg 4'!$M$5)/'Lineær programmering opg 4'!$K$5*-1)</f>
        <v>223.76999999998858</v>
      </c>
      <c r="F5768" s="167" t="str">
        <f>IF('Lineær programmering opg 4'!$E$6=0,"-",(-A5768+'Lineær programmering opg 4'!$M$6)/'Lineær programmering opg 4'!$K$6*-1)</f>
        <v>-</v>
      </c>
      <c r="G5768" s="167" t="str">
        <f>IF('Lineær programmering opg 4'!$D$7=0,"-",((-A5768+'Lineær programmering opg 4'!$M$7)/'Lineær programmering opg 4'!$K$7)*-1)</f>
        <v>-</v>
      </c>
      <c r="H5768" s="167" t="str">
        <f>IF('Lineær programmering opg 4'!$C$8=0,"-",((-A5768+'Lineær programmering opg 4'!$M$8)/'Lineær programmering opg 4'!$K$8)*-1)</f>
        <v>-</v>
      </c>
      <c r="I5768" s="167" t="str">
        <f>IF('Lineær programmering opg 4'!$D$8=0,"-",'Lineær programmering opg 4'!$G$8)</f>
        <v>-</v>
      </c>
      <c r="J5768" s="295">
        <f>A5768*'Lineær programmering opg 4'!$C$11+Datatabel!C5768*'Lineær programmering opg 4'!$D$11</f>
        <v>43729.499999999811</v>
      </c>
      <c r="K5768" s="9">
        <f t="shared" si="452"/>
        <v>0</v>
      </c>
      <c r="L5768" s="9">
        <f t="shared" si="453"/>
        <v>0</v>
      </c>
    </row>
    <row r="5769" spans="1:12" ht="15" x14ac:dyDescent="0.25">
      <c r="A5769" s="167">
        <f t="shared" si="451"/>
        <v>101.61600000001525</v>
      </c>
      <c r="B5769" s="325">
        <f t="shared" si="454"/>
        <v>0.4234000000000635</v>
      </c>
      <c r="C5769" s="167">
        <f t="shared" si="450"/>
        <v>223.78799999998859</v>
      </c>
      <c r="D5769" s="167">
        <f>IF('Lineær programmering opg 4'!$M$4=0,"-",(-A5769+'Lineær programmering opg 4'!$M$4)/'Lineær programmering opg 4'!$K$4*-1)</f>
        <v>276.7679999999695</v>
      </c>
      <c r="E5769" s="167">
        <f>IF('Lineær programmering opg 4'!$M$5=0,"-",(-A5769+'Lineær programmering opg 4'!$M$5)/'Lineær programmering opg 4'!$K$5*-1)</f>
        <v>223.78799999998859</v>
      </c>
      <c r="F5769" s="167" t="str">
        <f>IF('Lineær programmering opg 4'!$E$6=0,"-",(-A5769+'Lineær programmering opg 4'!$M$6)/'Lineær programmering opg 4'!$K$6*-1)</f>
        <v>-</v>
      </c>
      <c r="G5769" s="167" t="str">
        <f>IF('Lineær programmering opg 4'!$D$7=0,"-",((-A5769+'Lineær programmering opg 4'!$M$7)/'Lineær programmering opg 4'!$K$7)*-1)</f>
        <v>-</v>
      </c>
      <c r="H5769" s="167" t="str">
        <f>IF('Lineær programmering opg 4'!$C$8=0,"-",((-A5769+'Lineær programmering opg 4'!$M$8)/'Lineær programmering opg 4'!$K$8)*-1)</f>
        <v>-</v>
      </c>
      <c r="I5769" s="167" t="str">
        <f>IF('Lineær programmering opg 4'!$D$8=0,"-",'Lineær programmering opg 4'!$G$8)</f>
        <v>-</v>
      </c>
      <c r="J5769" s="295">
        <f>A5769*'Lineær programmering opg 4'!$C$11+Datatabel!C5769*'Lineær programmering opg 4'!$D$11</f>
        <v>43729.799999999814</v>
      </c>
      <c r="K5769" s="9">
        <f t="shared" si="452"/>
        <v>0</v>
      </c>
      <c r="L5769" s="9">
        <f t="shared" si="453"/>
        <v>0</v>
      </c>
    </row>
    <row r="5770" spans="1:12" ht="15" x14ac:dyDescent="0.25">
      <c r="A5770" s="167">
        <f t="shared" si="451"/>
        <v>101.59200000001525</v>
      </c>
      <c r="B5770" s="325">
        <f t="shared" si="454"/>
        <v>0.42330000000006351</v>
      </c>
      <c r="C5770" s="167">
        <f t="shared" si="450"/>
        <v>223.80599999998859</v>
      </c>
      <c r="D5770" s="167">
        <f>IF('Lineær programmering opg 4'!$M$4=0,"-",(-A5770+'Lineær programmering opg 4'!$M$4)/'Lineær programmering opg 4'!$K$4*-1)</f>
        <v>276.81599999996951</v>
      </c>
      <c r="E5770" s="167">
        <f>IF('Lineær programmering opg 4'!$M$5=0,"-",(-A5770+'Lineær programmering opg 4'!$M$5)/'Lineær programmering opg 4'!$K$5*-1)</f>
        <v>223.80599999998859</v>
      </c>
      <c r="F5770" s="167" t="str">
        <f>IF('Lineær programmering opg 4'!$E$6=0,"-",(-A5770+'Lineær programmering opg 4'!$M$6)/'Lineær programmering opg 4'!$K$6*-1)</f>
        <v>-</v>
      </c>
      <c r="G5770" s="167" t="str">
        <f>IF('Lineær programmering opg 4'!$D$7=0,"-",((-A5770+'Lineær programmering opg 4'!$M$7)/'Lineær programmering opg 4'!$K$7)*-1)</f>
        <v>-</v>
      </c>
      <c r="H5770" s="167" t="str">
        <f>IF('Lineær programmering opg 4'!$C$8=0,"-",((-A5770+'Lineær programmering opg 4'!$M$8)/'Lineær programmering opg 4'!$K$8)*-1)</f>
        <v>-</v>
      </c>
      <c r="I5770" s="167" t="str">
        <f>IF('Lineær programmering opg 4'!$D$8=0,"-",'Lineær programmering opg 4'!$G$8)</f>
        <v>-</v>
      </c>
      <c r="J5770" s="295">
        <f>A5770*'Lineær programmering opg 4'!$C$11+Datatabel!C5770*'Lineær programmering opg 4'!$D$11</f>
        <v>43730.099999999809</v>
      </c>
      <c r="K5770" s="9">
        <f t="shared" si="452"/>
        <v>0</v>
      </c>
      <c r="L5770" s="9">
        <f t="shared" si="453"/>
        <v>0</v>
      </c>
    </row>
    <row r="5771" spans="1:12" ht="15" x14ac:dyDescent="0.25">
      <c r="A5771" s="167">
        <f t="shared" si="451"/>
        <v>101.56800000001525</v>
      </c>
      <c r="B5771" s="325">
        <f t="shared" si="454"/>
        <v>0.42320000000006353</v>
      </c>
      <c r="C5771" s="167">
        <f t="shared" si="450"/>
        <v>223.82399999998859</v>
      </c>
      <c r="D5771" s="167">
        <f>IF('Lineær programmering opg 4'!$M$4=0,"-",(-A5771+'Lineær programmering opg 4'!$M$4)/'Lineær programmering opg 4'!$K$4*-1)</f>
        <v>276.86399999996951</v>
      </c>
      <c r="E5771" s="167">
        <f>IF('Lineær programmering opg 4'!$M$5=0,"-",(-A5771+'Lineær programmering opg 4'!$M$5)/'Lineær programmering opg 4'!$K$5*-1)</f>
        <v>223.82399999998859</v>
      </c>
      <c r="F5771" s="167" t="str">
        <f>IF('Lineær programmering opg 4'!$E$6=0,"-",(-A5771+'Lineær programmering opg 4'!$M$6)/'Lineær programmering opg 4'!$K$6*-1)</f>
        <v>-</v>
      </c>
      <c r="G5771" s="167" t="str">
        <f>IF('Lineær programmering opg 4'!$D$7=0,"-",((-A5771+'Lineær programmering opg 4'!$M$7)/'Lineær programmering opg 4'!$K$7)*-1)</f>
        <v>-</v>
      </c>
      <c r="H5771" s="167" t="str">
        <f>IF('Lineær programmering opg 4'!$C$8=0,"-",((-A5771+'Lineær programmering opg 4'!$M$8)/'Lineær programmering opg 4'!$K$8)*-1)</f>
        <v>-</v>
      </c>
      <c r="I5771" s="167" t="str">
        <f>IF('Lineær programmering opg 4'!$D$8=0,"-",'Lineær programmering opg 4'!$G$8)</f>
        <v>-</v>
      </c>
      <c r="J5771" s="295">
        <f>A5771*'Lineær programmering opg 4'!$C$11+Datatabel!C5771*'Lineær programmering opg 4'!$D$11</f>
        <v>43730.399999999812</v>
      </c>
      <c r="K5771" s="9">
        <f t="shared" si="452"/>
        <v>0</v>
      </c>
      <c r="L5771" s="9">
        <f t="shared" si="453"/>
        <v>0</v>
      </c>
    </row>
    <row r="5772" spans="1:12" ht="15" x14ac:dyDescent="0.25">
      <c r="A5772" s="167">
        <f t="shared" si="451"/>
        <v>101.54400000001525</v>
      </c>
      <c r="B5772" s="325">
        <f t="shared" si="454"/>
        <v>0.42310000000006354</v>
      </c>
      <c r="C5772" s="167">
        <f t="shared" si="450"/>
        <v>223.84199999998859</v>
      </c>
      <c r="D5772" s="167">
        <f>IF('Lineær programmering opg 4'!$M$4=0,"-",(-A5772+'Lineær programmering opg 4'!$M$4)/'Lineær programmering opg 4'!$K$4*-1)</f>
        <v>276.91199999996951</v>
      </c>
      <c r="E5772" s="167">
        <f>IF('Lineær programmering opg 4'!$M$5=0,"-",(-A5772+'Lineær programmering opg 4'!$M$5)/'Lineær programmering opg 4'!$K$5*-1)</f>
        <v>223.84199999998859</v>
      </c>
      <c r="F5772" s="167" t="str">
        <f>IF('Lineær programmering opg 4'!$E$6=0,"-",(-A5772+'Lineær programmering opg 4'!$M$6)/'Lineær programmering opg 4'!$K$6*-1)</f>
        <v>-</v>
      </c>
      <c r="G5772" s="167" t="str">
        <f>IF('Lineær programmering opg 4'!$D$7=0,"-",((-A5772+'Lineær programmering opg 4'!$M$7)/'Lineær programmering opg 4'!$K$7)*-1)</f>
        <v>-</v>
      </c>
      <c r="H5772" s="167" t="str">
        <f>IF('Lineær programmering opg 4'!$C$8=0,"-",((-A5772+'Lineær programmering opg 4'!$M$8)/'Lineær programmering opg 4'!$K$8)*-1)</f>
        <v>-</v>
      </c>
      <c r="I5772" s="167" t="str">
        <f>IF('Lineær programmering opg 4'!$D$8=0,"-",'Lineær programmering opg 4'!$G$8)</f>
        <v>-</v>
      </c>
      <c r="J5772" s="295">
        <f>A5772*'Lineær programmering opg 4'!$C$11+Datatabel!C5772*'Lineær programmering opg 4'!$D$11</f>
        <v>43730.699999999808</v>
      </c>
      <c r="K5772" s="9">
        <f t="shared" si="452"/>
        <v>0</v>
      </c>
      <c r="L5772" s="9">
        <f t="shared" si="453"/>
        <v>0</v>
      </c>
    </row>
    <row r="5773" spans="1:12" ht="15" x14ac:dyDescent="0.25">
      <c r="A5773" s="167">
        <f t="shared" si="451"/>
        <v>101.52000000001524</v>
      </c>
      <c r="B5773" s="325">
        <f t="shared" si="454"/>
        <v>0.42300000000006355</v>
      </c>
      <c r="C5773" s="167">
        <f t="shared" si="450"/>
        <v>223.85999999998859</v>
      </c>
      <c r="D5773" s="167">
        <f>IF('Lineær programmering opg 4'!$M$4=0,"-",(-A5773+'Lineær programmering opg 4'!$M$4)/'Lineær programmering opg 4'!$K$4*-1)</f>
        <v>276.95999999996951</v>
      </c>
      <c r="E5773" s="167">
        <f>IF('Lineær programmering opg 4'!$M$5=0,"-",(-A5773+'Lineær programmering opg 4'!$M$5)/'Lineær programmering opg 4'!$K$5*-1)</f>
        <v>223.85999999998859</v>
      </c>
      <c r="F5773" s="167" t="str">
        <f>IF('Lineær programmering opg 4'!$E$6=0,"-",(-A5773+'Lineær programmering opg 4'!$M$6)/'Lineær programmering opg 4'!$K$6*-1)</f>
        <v>-</v>
      </c>
      <c r="G5773" s="167" t="str">
        <f>IF('Lineær programmering opg 4'!$D$7=0,"-",((-A5773+'Lineær programmering opg 4'!$M$7)/'Lineær programmering opg 4'!$K$7)*-1)</f>
        <v>-</v>
      </c>
      <c r="H5773" s="167" t="str">
        <f>IF('Lineær programmering opg 4'!$C$8=0,"-",((-A5773+'Lineær programmering opg 4'!$M$8)/'Lineær programmering opg 4'!$K$8)*-1)</f>
        <v>-</v>
      </c>
      <c r="I5773" s="167" t="str">
        <f>IF('Lineær programmering opg 4'!$D$8=0,"-",'Lineær programmering opg 4'!$G$8)</f>
        <v>-</v>
      </c>
      <c r="J5773" s="295">
        <f>A5773*'Lineær programmering opg 4'!$C$11+Datatabel!C5773*'Lineær programmering opg 4'!$D$11</f>
        <v>43730.999999999811</v>
      </c>
      <c r="K5773" s="9">
        <f t="shared" si="452"/>
        <v>0</v>
      </c>
      <c r="L5773" s="9">
        <f t="shared" si="453"/>
        <v>0</v>
      </c>
    </row>
    <row r="5774" spans="1:12" ht="15" x14ac:dyDescent="0.25">
      <c r="A5774" s="167">
        <f t="shared" si="451"/>
        <v>101.49600000001526</v>
      </c>
      <c r="B5774" s="325">
        <f t="shared" si="454"/>
        <v>0.42290000000006356</v>
      </c>
      <c r="C5774" s="167">
        <f t="shared" si="450"/>
        <v>223.87799999998856</v>
      </c>
      <c r="D5774" s="167">
        <f>IF('Lineær programmering opg 4'!$M$4=0,"-",(-A5774+'Lineær programmering opg 4'!$M$4)/'Lineær programmering opg 4'!$K$4*-1)</f>
        <v>277.00799999996946</v>
      </c>
      <c r="E5774" s="167">
        <f>IF('Lineær programmering opg 4'!$M$5=0,"-",(-A5774+'Lineær programmering opg 4'!$M$5)/'Lineær programmering opg 4'!$K$5*-1)</f>
        <v>223.87799999998856</v>
      </c>
      <c r="F5774" s="167" t="str">
        <f>IF('Lineær programmering opg 4'!$E$6=0,"-",(-A5774+'Lineær programmering opg 4'!$M$6)/'Lineær programmering opg 4'!$K$6*-1)</f>
        <v>-</v>
      </c>
      <c r="G5774" s="167" t="str">
        <f>IF('Lineær programmering opg 4'!$D$7=0,"-",((-A5774+'Lineær programmering opg 4'!$M$7)/'Lineær programmering opg 4'!$K$7)*-1)</f>
        <v>-</v>
      </c>
      <c r="H5774" s="167" t="str">
        <f>IF('Lineær programmering opg 4'!$C$8=0,"-",((-A5774+'Lineær programmering opg 4'!$M$8)/'Lineær programmering opg 4'!$K$8)*-1)</f>
        <v>-</v>
      </c>
      <c r="I5774" s="167" t="str">
        <f>IF('Lineær programmering opg 4'!$D$8=0,"-",'Lineær programmering opg 4'!$G$8)</f>
        <v>-</v>
      </c>
      <c r="J5774" s="295">
        <f>A5774*'Lineær programmering opg 4'!$C$11+Datatabel!C5774*'Lineær programmering opg 4'!$D$11</f>
        <v>43731.299999999814</v>
      </c>
      <c r="K5774" s="9">
        <f t="shared" si="452"/>
        <v>0</v>
      </c>
      <c r="L5774" s="9">
        <f t="shared" si="453"/>
        <v>0</v>
      </c>
    </row>
    <row r="5775" spans="1:12" ht="15" x14ac:dyDescent="0.25">
      <c r="A5775" s="167">
        <f t="shared" si="451"/>
        <v>101.47200000001526</v>
      </c>
      <c r="B5775" s="325">
        <f t="shared" si="454"/>
        <v>0.42280000000006357</v>
      </c>
      <c r="C5775" s="167">
        <f t="shared" si="450"/>
        <v>223.89599999998856</v>
      </c>
      <c r="D5775" s="167">
        <f>IF('Lineær programmering opg 4'!$M$4=0,"-",(-A5775+'Lineær programmering opg 4'!$M$4)/'Lineær programmering opg 4'!$K$4*-1)</f>
        <v>277.05599999996946</v>
      </c>
      <c r="E5775" s="167">
        <f>IF('Lineær programmering opg 4'!$M$5=0,"-",(-A5775+'Lineær programmering opg 4'!$M$5)/'Lineær programmering opg 4'!$K$5*-1)</f>
        <v>223.89599999998856</v>
      </c>
      <c r="F5775" s="167" t="str">
        <f>IF('Lineær programmering opg 4'!$E$6=0,"-",(-A5775+'Lineær programmering opg 4'!$M$6)/'Lineær programmering opg 4'!$K$6*-1)</f>
        <v>-</v>
      </c>
      <c r="G5775" s="167" t="str">
        <f>IF('Lineær programmering opg 4'!$D$7=0,"-",((-A5775+'Lineær programmering opg 4'!$M$7)/'Lineær programmering opg 4'!$K$7)*-1)</f>
        <v>-</v>
      </c>
      <c r="H5775" s="167" t="str">
        <f>IF('Lineær programmering opg 4'!$C$8=0,"-",((-A5775+'Lineær programmering opg 4'!$M$8)/'Lineær programmering opg 4'!$K$8)*-1)</f>
        <v>-</v>
      </c>
      <c r="I5775" s="167" t="str">
        <f>IF('Lineær programmering opg 4'!$D$8=0,"-",'Lineær programmering opg 4'!$G$8)</f>
        <v>-</v>
      </c>
      <c r="J5775" s="295">
        <f>A5775*'Lineær programmering opg 4'!$C$11+Datatabel!C5775*'Lineær programmering opg 4'!$D$11</f>
        <v>43731.599999999809</v>
      </c>
      <c r="K5775" s="9">
        <f t="shared" si="452"/>
        <v>0</v>
      </c>
      <c r="L5775" s="9">
        <f t="shared" si="453"/>
        <v>0</v>
      </c>
    </row>
    <row r="5776" spans="1:12" ht="15" x14ac:dyDescent="0.25">
      <c r="A5776" s="167">
        <f t="shared" si="451"/>
        <v>101.44800000001526</v>
      </c>
      <c r="B5776" s="325">
        <f t="shared" si="454"/>
        <v>0.42270000000006358</v>
      </c>
      <c r="C5776" s="167">
        <f t="shared" si="450"/>
        <v>223.91399999998856</v>
      </c>
      <c r="D5776" s="167">
        <f>IF('Lineær programmering opg 4'!$M$4=0,"-",(-A5776+'Lineær programmering opg 4'!$M$4)/'Lineær programmering opg 4'!$K$4*-1)</f>
        <v>277.10399999996946</v>
      </c>
      <c r="E5776" s="167">
        <f>IF('Lineær programmering opg 4'!$M$5=0,"-",(-A5776+'Lineær programmering opg 4'!$M$5)/'Lineær programmering opg 4'!$K$5*-1)</f>
        <v>223.91399999998856</v>
      </c>
      <c r="F5776" s="167" t="str">
        <f>IF('Lineær programmering opg 4'!$E$6=0,"-",(-A5776+'Lineær programmering opg 4'!$M$6)/'Lineær programmering opg 4'!$K$6*-1)</f>
        <v>-</v>
      </c>
      <c r="G5776" s="167" t="str">
        <f>IF('Lineær programmering opg 4'!$D$7=0,"-",((-A5776+'Lineær programmering opg 4'!$M$7)/'Lineær programmering opg 4'!$K$7)*-1)</f>
        <v>-</v>
      </c>
      <c r="H5776" s="167" t="str">
        <f>IF('Lineær programmering opg 4'!$C$8=0,"-",((-A5776+'Lineær programmering opg 4'!$M$8)/'Lineær programmering opg 4'!$K$8)*-1)</f>
        <v>-</v>
      </c>
      <c r="I5776" s="167" t="str">
        <f>IF('Lineær programmering opg 4'!$D$8=0,"-",'Lineær programmering opg 4'!$G$8)</f>
        <v>-</v>
      </c>
      <c r="J5776" s="295">
        <f>A5776*'Lineær programmering opg 4'!$C$11+Datatabel!C5776*'Lineær programmering opg 4'!$D$11</f>
        <v>43731.899999999805</v>
      </c>
      <c r="K5776" s="9">
        <f t="shared" si="452"/>
        <v>0</v>
      </c>
      <c r="L5776" s="9">
        <f t="shared" si="453"/>
        <v>0</v>
      </c>
    </row>
    <row r="5777" spans="1:12" ht="15" x14ac:dyDescent="0.25">
      <c r="A5777" s="167">
        <f t="shared" si="451"/>
        <v>101.42400000001527</v>
      </c>
      <c r="B5777" s="325">
        <f t="shared" si="454"/>
        <v>0.42260000000006359</v>
      </c>
      <c r="C5777" s="167">
        <f t="shared" si="450"/>
        <v>223.93199999998856</v>
      </c>
      <c r="D5777" s="167">
        <f>IF('Lineær programmering opg 4'!$M$4=0,"-",(-A5777+'Lineær programmering opg 4'!$M$4)/'Lineær programmering opg 4'!$K$4*-1)</f>
        <v>277.15199999996946</v>
      </c>
      <c r="E5777" s="167">
        <f>IF('Lineær programmering opg 4'!$M$5=0,"-",(-A5777+'Lineær programmering opg 4'!$M$5)/'Lineær programmering opg 4'!$K$5*-1)</f>
        <v>223.93199999998856</v>
      </c>
      <c r="F5777" s="167" t="str">
        <f>IF('Lineær programmering opg 4'!$E$6=0,"-",(-A5777+'Lineær programmering opg 4'!$M$6)/'Lineær programmering opg 4'!$K$6*-1)</f>
        <v>-</v>
      </c>
      <c r="G5777" s="167" t="str">
        <f>IF('Lineær programmering opg 4'!$D$7=0,"-",((-A5777+'Lineær programmering opg 4'!$M$7)/'Lineær programmering opg 4'!$K$7)*-1)</f>
        <v>-</v>
      </c>
      <c r="H5777" s="167" t="str">
        <f>IF('Lineær programmering opg 4'!$C$8=0,"-",((-A5777+'Lineær programmering opg 4'!$M$8)/'Lineær programmering opg 4'!$K$8)*-1)</f>
        <v>-</v>
      </c>
      <c r="I5777" s="167" t="str">
        <f>IF('Lineær programmering opg 4'!$D$8=0,"-",'Lineær programmering opg 4'!$G$8)</f>
        <v>-</v>
      </c>
      <c r="J5777" s="295">
        <f>A5777*'Lineær programmering opg 4'!$C$11+Datatabel!C5777*'Lineær programmering opg 4'!$D$11</f>
        <v>43732.199999999815</v>
      </c>
      <c r="K5777" s="9">
        <f t="shared" si="452"/>
        <v>0</v>
      </c>
      <c r="L5777" s="9">
        <f t="shared" si="453"/>
        <v>0</v>
      </c>
    </row>
    <row r="5778" spans="1:12" ht="15" x14ac:dyDescent="0.25">
      <c r="A5778" s="167">
        <f t="shared" si="451"/>
        <v>101.40000000001527</v>
      </c>
      <c r="B5778" s="325">
        <f t="shared" si="454"/>
        <v>0.4225000000000636</v>
      </c>
      <c r="C5778" s="167">
        <f t="shared" si="450"/>
        <v>223.94999999998856</v>
      </c>
      <c r="D5778" s="167">
        <f>IF('Lineær programmering opg 4'!$M$4=0,"-",(-A5778+'Lineær programmering opg 4'!$M$4)/'Lineær programmering opg 4'!$K$4*-1)</f>
        <v>277.19999999996946</v>
      </c>
      <c r="E5778" s="167">
        <f>IF('Lineær programmering opg 4'!$M$5=0,"-",(-A5778+'Lineær programmering opg 4'!$M$5)/'Lineær programmering opg 4'!$K$5*-1)</f>
        <v>223.94999999998856</v>
      </c>
      <c r="F5778" s="167" t="str">
        <f>IF('Lineær programmering opg 4'!$E$6=0,"-",(-A5778+'Lineær programmering opg 4'!$M$6)/'Lineær programmering opg 4'!$K$6*-1)</f>
        <v>-</v>
      </c>
      <c r="G5778" s="167" t="str">
        <f>IF('Lineær programmering opg 4'!$D$7=0,"-",((-A5778+'Lineær programmering opg 4'!$M$7)/'Lineær programmering opg 4'!$K$7)*-1)</f>
        <v>-</v>
      </c>
      <c r="H5778" s="167" t="str">
        <f>IF('Lineær programmering opg 4'!$C$8=0,"-",((-A5778+'Lineær programmering opg 4'!$M$8)/'Lineær programmering opg 4'!$K$8)*-1)</f>
        <v>-</v>
      </c>
      <c r="I5778" s="167" t="str">
        <f>IF('Lineær programmering opg 4'!$D$8=0,"-",'Lineær programmering opg 4'!$G$8)</f>
        <v>-</v>
      </c>
      <c r="J5778" s="295">
        <f>A5778*'Lineær programmering opg 4'!$C$11+Datatabel!C5778*'Lineær programmering opg 4'!$D$11</f>
        <v>43732.499999999811</v>
      </c>
      <c r="K5778" s="9">
        <f t="shared" si="452"/>
        <v>0</v>
      </c>
      <c r="L5778" s="9">
        <f t="shared" si="453"/>
        <v>0</v>
      </c>
    </row>
    <row r="5779" spans="1:12" ht="15" x14ac:dyDescent="0.25">
      <c r="A5779" s="167">
        <f t="shared" si="451"/>
        <v>101.37600000001527</v>
      </c>
      <c r="B5779" s="325">
        <f t="shared" si="454"/>
        <v>0.42240000000006361</v>
      </c>
      <c r="C5779" s="167">
        <f t="shared" si="450"/>
        <v>223.96799999998856</v>
      </c>
      <c r="D5779" s="167">
        <f>IF('Lineær programmering opg 4'!$M$4=0,"-",(-A5779+'Lineær programmering opg 4'!$M$4)/'Lineær programmering opg 4'!$K$4*-1)</f>
        <v>277.24799999996947</v>
      </c>
      <c r="E5779" s="167">
        <f>IF('Lineær programmering opg 4'!$M$5=0,"-",(-A5779+'Lineær programmering opg 4'!$M$5)/'Lineær programmering opg 4'!$K$5*-1)</f>
        <v>223.96799999998856</v>
      </c>
      <c r="F5779" s="167" t="str">
        <f>IF('Lineær programmering opg 4'!$E$6=0,"-",(-A5779+'Lineær programmering opg 4'!$M$6)/'Lineær programmering opg 4'!$K$6*-1)</f>
        <v>-</v>
      </c>
      <c r="G5779" s="167" t="str">
        <f>IF('Lineær programmering opg 4'!$D$7=0,"-",((-A5779+'Lineær programmering opg 4'!$M$7)/'Lineær programmering opg 4'!$K$7)*-1)</f>
        <v>-</v>
      </c>
      <c r="H5779" s="167" t="str">
        <f>IF('Lineær programmering opg 4'!$C$8=0,"-",((-A5779+'Lineær programmering opg 4'!$M$8)/'Lineær programmering opg 4'!$K$8)*-1)</f>
        <v>-</v>
      </c>
      <c r="I5779" s="167" t="str">
        <f>IF('Lineær programmering opg 4'!$D$8=0,"-",'Lineær programmering opg 4'!$G$8)</f>
        <v>-</v>
      </c>
      <c r="J5779" s="295">
        <f>A5779*'Lineær programmering opg 4'!$C$11+Datatabel!C5779*'Lineær programmering opg 4'!$D$11</f>
        <v>43732.799999999814</v>
      </c>
      <c r="K5779" s="9">
        <f t="shared" si="452"/>
        <v>0</v>
      </c>
      <c r="L5779" s="9">
        <f t="shared" si="453"/>
        <v>0</v>
      </c>
    </row>
    <row r="5780" spans="1:12" ht="15" x14ac:dyDescent="0.25">
      <c r="A5780" s="167">
        <f t="shared" si="451"/>
        <v>101.35200000001527</v>
      </c>
      <c r="B5780" s="325">
        <f t="shared" si="454"/>
        <v>0.42230000000006362</v>
      </c>
      <c r="C5780" s="167">
        <f t="shared" si="450"/>
        <v>223.98599999998856</v>
      </c>
      <c r="D5780" s="167">
        <f>IF('Lineær programmering opg 4'!$M$4=0,"-",(-A5780+'Lineær programmering opg 4'!$M$4)/'Lineær programmering opg 4'!$K$4*-1)</f>
        <v>277.29599999996947</v>
      </c>
      <c r="E5780" s="167">
        <f>IF('Lineær programmering opg 4'!$M$5=0,"-",(-A5780+'Lineær programmering opg 4'!$M$5)/'Lineær programmering opg 4'!$K$5*-1)</f>
        <v>223.98599999998856</v>
      </c>
      <c r="F5780" s="167" t="str">
        <f>IF('Lineær programmering opg 4'!$E$6=0,"-",(-A5780+'Lineær programmering opg 4'!$M$6)/'Lineær programmering opg 4'!$K$6*-1)</f>
        <v>-</v>
      </c>
      <c r="G5780" s="167" t="str">
        <f>IF('Lineær programmering opg 4'!$D$7=0,"-",((-A5780+'Lineær programmering opg 4'!$M$7)/'Lineær programmering opg 4'!$K$7)*-1)</f>
        <v>-</v>
      </c>
      <c r="H5780" s="167" t="str">
        <f>IF('Lineær programmering opg 4'!$C$8=0,"-",((-A5780+'Lineær programmering opg 4'!$M$8)/'Lineær programmering opg 4'!$K$8)*-1)</f>
        <v>-</v>
      </c>
      <c r="I5780" s="167" t="str">
        <f>IF('Lineær programmering opg 4'!$D$8=0,"-",'Lineær programmering opg 4'!$G$8)</f>
        <v>-</v>
      </c>
      <c r="J5780" s="295">
        <f>A5780*'Lineær programmering opg 4'!$C$11+Datatabel!C5780*'Lineær programmering opg 4'!$D$11</f>
        <v>43733.099999999809</v>
      </c>
      <c r="K5780" s="9">
        <f t="shared" si="452"/>
        <v>0</v>
      </c>
      <c r="L5780" s="9">
        <f t="shared" si="453"/>
        <v>0</v>
      </c>
    </row>
    <row r="5781" spans="1:12" ht="15" x14ac:dyDescent="0.25">
      <c r="A5781" s="167">
        <f t="shared" si="451"/>
        <v>101.32800000001527</v>
      </c>
      <c r="B5781" s="325">
        <f t="shared" si="454"/>
        <v>0.42220000000006364</v>
      </c>
      <c r="C5781" s="167">
        <f t="shared" si="450"/>
        <v>224.00399999998857</v>
      </c>
      <c r="D5781" s="167">
        <f>IF('Lineær programmering opg 4'!$M$4=0,"-",(-A5781+'Lineær programmering opg 4'!$M$4)/'Lineær programmering opg 4'!$K$4*-1)</f>
        <v>277.34399999996947</v>
      </c>
      <c r="E5781" s="167">
        <f>IF('Lineær programmering opg 4'!$M$5=0,"-",(-A5781+'Lineær programmering opg 4'!$M$5)/'Lineær programmering opg 4'!$K$5*-1)</f>
        <v>224.00399999998857</v>
      </c>
      <c r="F5781" s="167" t="str">
        <f>IF('Lineær programmering opg 4'!$E$6=0,"-",(-A5781+'Lineær programmering opg 4'!$M$6)/'Lineær programmering opg 4'!$K$6*-1)</f>
        <v>-</v>
      </c>
      <c r="G5781" s="167" t="str">
        <f>IF('Lineær programmering opg 4'!$D$7=0,"-",((-A5781+'Lineær programmering opg 4'!$M$7)/'Lineær programmering opg 4'!$K$7)*-1)</f>
        <v>-</v>
      </c>
      <c r="H5781" s="167" t="str">
        <f>IF('Lineær programmering opg 4'!$C$8=0,"-",((-A5781+'Lineær programmering opg 4'!$M$8)/'Lineær programmering opg 4'!$K$8)*-1)</f>
        <v>-</v>
      </c>
      <c r="I5781" s="167" t="str">
        <f>IF('Lineær programmering opg 4'!$D$8=0,"-",'Lineær programmering opg 4'!$G$8)</f>
        <v>-</v>
      </c>
      <c r="J5781" s="295">
        <f>A5781*'Lineær programmering opg 4'!$C$11+Datatabel!C5781*'Lineær programmering opg 4'!$D$11</f>
        <v>43733.399999999805</v>
      </c>
      <c r="K5781" s="9">
        <f t="shared" si="452"/>
        <v>0</v>
      </c>
      <c r="L5781" s="9">
        <f t="shared" si="453"/>
        <v>0</v>
      </c>
    </row>
    <row r="5782" spans="1:12" ht="15" x14ac:dyDescent="0.25">
      <c r="A5782" s="167">
        <f t="shared" si="451"/>
        <v>101.30400000001528</v>
      </c>
      <c r="B5782" s="325">
        <f t="shared" si="454"/>
        <v>0.42210000000006365</v>
      </c>
      <c r="C5782" s="167">
        <f t="shared" si="450"/>
        <v>224.02199999998857</v>
      </c>
      <c r="D5782" s="167">
        <f>IF('Lineær programmering opg 4'!$M$4=0,"-",(-A5782+'Lineær programmering opg 4'!$M$4)/'Lineær programmering opg 4'!$K$4*-1)</f>
        <v>277.39199999996947</v>
      </c>
      <c r="E5782" s="167">
        <f>IF('Lineær programmering opg 4'!$M$5=0,"-",(-A5782+'Lineær programmering opg 4'!$M$5)/'Lineær programmering opg 4'!$K$5*-1)</f>
        <v>224.02199999998857</v>
      </c>
      <c r="F5782" s="167" t="str">
        <f>IF('Lineær programmering opg 4'!$E$6=0,"-",(-A5782+'Lineær programmering opg 4'!$M$6)/'Lineær programmering opg 4'!$K$6*-1)</f>
        <v>-</v>
      </c>
      <c r="G5782" s="167" t="str">
        <f>IF('Lineær programmering opg 4'!$D$7=0,"-",((-A5782+'Lineær programmering opg 4'!$M$7)/'Lineær programmering opg 4'!$K$7)*-1)</f>
        <v>-</v>
      </c>
      <c r="H5782" s="167" t="str">
        <f>IF('Lineær programmering opg 4'!$C$8=0,"-",((-A5782+'Lineær programmering opg 4'!$M$8)/'Lineær programmering opg 4'!$K$8)*-1)</f>
        <v>-</v>
      </c>
      <c r="I5782" s="167" t="str">
        <f>IF('Lineær programmering opg 4'!$D$8=0,"-",'Lineær programmering opg 4'!$G$8)</f>
        <v>-</v>
      </c>
      <c r="J5782" s="295">
        <f>A5782*'Lineær programmering opg 4'!$C$11+Datatabel!C5782*'Lineær programmering opg 4'!$D$11</f>
        <v>43733.699999999815</v>
      </c>
      <c r="K5782" s="9">
        <f t="shared" si="452"/>
        <v>0</v>
      </c>
      <c r="L5782" s="9">
        <f t="shared" si="453"/>
        <v>0</v>
      </c>
    </row>
    <row r="5783" spans="1:12" ht="15" x14ac:dyDescent="0.25">
      <c r="A5783" s="167">
        <f t="shared" si="451"/>
        <v>101.28000000001528</v>
      </c>
      <c r="B5783" s="325">
        <f t="shared" si="454"/>
        <v>0.42200000000006366</v>
      </c>
      <c r="C5783" s="167">
        <f t="shared" si="450"/>
        <v>224.03999999998857</v>
      </c>
      <c r="D5783" s="167">
        <f>IF('Lineær programmering opg 4'!$M$4=0,"-",(-A5783+'Lineær programmering opg 4'!$M$4)/'Lineær programmering opg 4'!$K$4*-1)</f>
        <v>277.43999999996947</v>
      </c>
      <c r="E5783" s="167">
        <f>IF('Lineær programmering opg 4'!$M$5=0,"-",(-A5783+'Lineær programmering opg 4'!$M$5)/'Lineær programmering opg 4'!$K$5*-1)</f>
        <v>224.03999999998857</v>
      </c>
      <c r="F5783" s="167" t="str">
        <f>IF('Lineær programmering opg 4'!$E$6=0,"-",(-A5783+'Lineær programmering opg 4'!$M$6)/'Lineær programmering opg 4'!$K$6*-1)</f>
        <v>-</v>
      </c>
      <c r="G5783" s="167" t="str">
        <f>IF('Lineær programmering opg 4'!$D$7=0,"-",((-A5783+'Lineær programmering opg 4'!$M$7)/'Lineær programmering opg 4'!$K$7)*-1)</f>
        <v>-</v>
      </c>
      <c r="H5783" s="167" t="str">
        <f>IF('Lineær programmering opg 4'!$C$8=0,"-",((-A5783+'Lineær programmering opg 4'!$M$8)/'Lineær programmering opg 4'!$K$8)*-1)</f>
        <v>-</v>
      </c>
      <c r="I5783" s="167" t="str">
        <f>IF('Lineær programmering opg 4'!$D$8=0,"-",'Lineær programmering opg 4'!$G$8)</f>
        <v>-</v>
      </c>
      <c r="J5783" s="295">
        <f>A5783*'Lineær programmering opg 4'!$C$11+Datatabel!C5783*'Lineær programmering opg 4'!$D$11</f>
        <v>43733.999999999811</v>
      </c>
      <c r="K5783" s="9">
        <f t="shared" si="452"/>
        <v>0</v>
      </c>
      <c r="L5783" s="9">
        <f t="shared" si="453"/>
        <v>0</v>
      </c>
    </row>
    <row r="5784" spans="1:12" ht="15" x14ac:dyDescent="0.25">
      <c r="A5784" s="167">
        <f t="shared" si="451"/>
        <v>101.25600000001528</v>
      </c>
      <c r="B5784" s="325">
        <f t="shared" si="454"/>
        <v>0.42190000000006367</v>
      </c>
      <c r="C5784" s="167">
        <f t="shared" si="450"/>
        <v>224.05799999998857</v>
      </c>
      <c r="D5784" s="167">
        <f>IF('Lineær programmering opg 4'!$M$4=0,"-",(-A5784+'Lineær programmering opg 4'!$M$4)/'Lineær programmering opg 4'!$K$4*-1)</f>
        <v>277.48799999996947</v>
      </c>
      <c r="E5784" s="167">
        <f>IF('Lineær programmering opg 4'!$M$5=0,"-",(-A5784+'Lineær programmering opg 4'!$M$5)/'Lineær programmering opg 4'!$K$5*-1)</f>
        <v>224.05799999998857</v>
      </c>
      <c r="F5784" s="167" t="str">
        <f>IF('Lineær programmering opg 4'!$E$6=0,"-",(-A5784+'Lineær programmering opg 4'!$M$6)/'Lineær programmering opg 4'!$K$6*-1)</f>
        <v>-</v>
      </c>
      <c r="G5784" s="167" t="str">
        <f>IF('Lineær programmering opg 4'!$D$7=0,"-",((-A5784+'Lineær programmering opg 4'!$M$7)/'Lineær programmering opg 4'!$K$7)*-1)</f>
        <v>-</v>
      </c>
      <c r="H5784" s="167" t="str">
        <f>IF('Lineær programmering opg 4'!$C$8=0,"-",((-A5784+'Lineær programmering opg 4'!$M$8)/'Lineær programmering opg 4'!$K$8)*-1)</f>
        <v>-</v>
      </c>
      <c r="I5784" s="167" t="str">
        <f>IF('Lineær programmering opg 4'!$D$8=0,"-",'Lineær programmering opg 4'!$G$8)</f>
        <v>-</v>
      </c>
      <c r="J5784" s="295">
        <f>A5784*'Lineær programmering opg 4'!$C$11+Datatabel!C5784*'Lineær programmering opg 4'!$D$11</f>
        <v>43734.299999999814</v>
      </c>
      <c r="K5784" s="9">
        <f t="shared" si="452"/>
        <v>0</v>
      </c>
      <c r="L5784" s="9">
        <f t="shared" si="453"/>
        <v>0</v>
      </c>
    </row>
    <row r="5785" spans="1:12" ht="15" x14ac:dyDescent="0.25">
      <c r="A5785" s="167">
        <f t="shared" si="451"/>
        <v>101.23200000001529</v>
      </c>
      <c r="B5785" s="325">
        <f t="shared" si="454"/>
        <v>0.42180000000006368</v>
      </c>
      <c r="C5785" s="167">
        <f t="shared" si="450"/>
        <v>224.07599999998851</v>
      </c>
      <c r="D5785" s="167">
        <f>IF('Lineær programmering opg 4'!$M$4=0,"-",(-A5785+'Lineær programmering opg 4'!$M$4)/'Lineær programmering opg 4'!$K$4*-1)</f>
        <v>277.53599999996942</v>
      </c>
      <c r="E5785" s="167">
        <f>IF('Lineær programmering opg 4'!$M$5=0,"-",(-A5785+'Lineær programmering opg 4'!$M$5)/'Lineær programmering opg 4'!$K$5*-1)</f>
        <v>224.07599999998851</v>
      </c>
      <c r="F5785" s="167" t="str">
        <f>IF('Lineær programmering opg 4'!$E$6=0,"-",(-A5785+'Lineær programmering opg 4'!$M$6)/'Lineær programmering opg 4'!$K$6*-1)</f>
        <v>-</v>
      </c>
      <c r="G5785" s="167" t="str">
        <f>IF('Lineær programmering opg 4'!$D$7=0,"-",((-A5785+'Lineær programmering opg 4'!$M$7)/'Lineær programmering opg 4'!$K$7)*-1)</f>
        <v>-</v>
      </c>
      <c r="H5785" s="167" t="str">
        <f>IF('Lineær programmering opg 4'!$C$8=0,"-",((-A5785+'Lineær programmering opg 4'!$M$8)/'Lineær programmering opg 4'!$K$8)*-1)</f>
        <v>-</v>
      </c>
      <c r="I5785" s="167" t="str">
        <f>IF('Lineær programmering opg 4'!$D$8=0,"-",'Lineær programmering opg 4'!$G$8)</f>
        <v>-</v>
      </c>
      <c r="J5785" s="295">
        <f>A5785*'Lineær programmering opg 4'!$C$11+Datatabel!C5785*'Lineær programmering opg 4'!$D$11</f>
        <v>43734.599999999802</v>
      </c>
      <c r="K5785" s="9">
        <f t="shared" si="452"/>
        <v>0</v>
      </c>
      <c r="L5785" s="9">
        <f t="shared" si="453"/>
        <v>0</v>
      </c>
    </row>
    <row r="5786" spans="1:12" ht="15" x14ac:dyDescent="0.25">
      <c r="A5786" s="167">
        <f t="shared" si="451"/>
        <v>101.20800000001529</v>
      </c>
      <c r="B5786" s="325">
        <f t="shared" si="454"/>
        <v>0.42170000000006369</v>
      </c>
      <c r="C5786" s="167">
        <f t="shared" si="450"/>
        <v>224.09399999998851</v>
      </c>
      <c r="D5786" s="167">
        <f>IF('Lineær programmering opg 4'!$M$4=0,"-",(-A5786+'Lineær programmering opg 4'!$M$4)/'Lineær programmering opg 4'!$K$4*-1)</f>
        <v>277.58399999996942</v>
      </c>
      <c r="E5786" s="167">
        <f>IF('Lineær programmering opg 4'!$M$5=0,"-",(-A5786+'Lineær programmering opg 4'!$M$5)/'Lineær programmering opg 4'!$K$5*-1)</f>
        <v>224.09399999998851</v>
      </c>
      <c r="F5786" s="167" t="str">
        <f>IF('Lineær programmering opg 4'!$E$6=0,"-",(-A5786+'Lineær programmering opg 4'!$M$6)/'Lineær programmering opg 4'!$K$6*-1)</f>
        <v>-</v>
      </c>
      <c r="G5786" s="167" t="str">
        <f>IF('Lineær programmering opg 4'!$D$7=0,"-",((-A5786+'Lineær programmering opg 4'!$M$7)/'Lineær programmering opg 4'!$K$7)*-1)</f>
        <v>-</v>
      </c>
      <c r="H5786" s="167" t="str">
        <f>IF('Lineær programmering opg 4'!$C$8=0,"-",((-A5786+'Lineær programmering opg 4'!$M$8)/'Lineær programmering opg 4'!$K$8)*-1)</f>
        <v>-</v>
      </c>
      <c r="I5786" s="167" t="str">
        <f>IF('Lineær programmering opg 4'!$D$8=0,"-",'Lineær programmering opg 4'!$G$8)</f>
        <v>-</v>
      </c>
      <c r="J5786" s="295">
        <f>A5786*'Lineær programmering opg 4'!$C$11+Datatabel!C5786*'Lineær programmering opg 4'!$D$11</f>
        <v>43734.899999999805</v>
      </c>
      <c r="K5786" s="9">
        <f t="shared" si="452"/>
        <v>0</v>
      </c>
      <c r="L5786" s="9">
        <f t="shared" si="453"/>
        <v>0</v>
      </c>
    </row>
    <row r="5787" spans="1:12" ht="15" x14ac:dyDescent="0.25">
      <c r="A5787" s="167">
        <f t="shared" si="451"/>
        <v>101.18400000001529</v>
      </c>
      <c r="B5787" s="325">
        <f t="shared" si="454"/>
        <v>0.4216000000000637</v>
      </c>
      <c r="C5787" s="167">
        <f t="shared" si="450"/>
        <v>224.11199999998851</v>
      </c>
      <c r="D5787" s="167">
        <f>IF('Lineær programmering opg 4'!$M$4=0,"-",(-A5787+'Lineær programmering opg 4'!$M$4)/'Lineær programmering opg 4'!$K$4*-1)</f>
        <v>277.63199999996942</v>
      </c>
      <c r="E5787" s="167">
        <f>IF('Lineær programmering opg 4'!$M$5=0,"-",(-A5787+'Lineær programmering opg 4'!$M$5)/'Lineær programmering opg 4'!$K$5*-1)</f>
        <v>224.11199999998851</v>
      </c>
      <c r="F5787" s="167" t="str">
        <f>IF('Lineær programmering opg 4'!$E$6=0,"-",(-A5787+'Lineær programmering opg 4'!$M$6)/'Lineær programmering opg 4'!$K$6*-1)</f>
        <v>-</v>
      </c>
      <c r="G5787" s="167" t="str">
        <f>IF('Lineær programmering opg 4'!$D$7=0,"-",((-A5787+'Lineær programmering opg 4'!$M$7)/'Lineær programmering opg 4'!$K$7)*-1)</f>
        <v>-</v>
      </c>
      <c r="H5787" s="167" t="str">
        <f>IF('Lineær programmering opg 4'!$C$8=0,"-",((-A5787+'Lineær programmering opg 4'!$M$8)/'Lineær programmering opg 4'!$K$8)*-1)</f>
        <v>-</v>
      </c>
      <c r="I5787" s="167" t="str">
        <f>IF('Lineær programmering opg 4'!$D$8=0,"-",'Lineær programmering opg 4'!$G$8)</f>
        <v>-</v>
      </c>
      <c r="J5787" s="295">
        <f>A5787*'Lineær programmering opg 4'!$C$11+Datatabel!C5787*'Lineær programmering opg 4'!$D$11</f>
        <v>43735.199999999808</v>
      </c>
      <c r="K5787" s="9">
        <f t="shared" si="452"/>
        <v>0</v>
      </c>
      <c r="L5787" s="9">
        <f t="shared" si="453"/>
        <v>0</v>
      </c>
    </row>
    <row r="5788" spans="1:12" ht="15" x14ac:dyDescent="0.25">
      <c r="A5788" s="167">
        <f t="shared" si="451"/>
        <v>101.16000000001529</v>
      </c>
      <c r="B5788" s="325">
        <f t="shared" si="454"/>
        <v>0.42150000000006371</v>
      </c>
      <c r="C5788" s="167">
        <f t="shared" si="450"/>
        <v>224.12999999998851</v>
      </c>
      <c r="D5788" s="167">
        <f>IF('Lineær programmering opg 4'!$M$4=0,"-",(-A5788+'Lineær programmering opg 4'!$M$4)/'Lineær programmering opg 4'!$K$4*-1)</f>
        <v>277.67999999996943</v>
      </c>
      <c r="E5788" s="167">
        <f>IF('Lineær programmering opg 4'!$M$5=0,"-",(-A5788+'Lineær programmering opg 4'!$M$5)/'Lineær programmering opg 4'!$K$5*-1)</f>
        <v>224.12999999998851</v>
      </c>
      <c r="F5788" s="167" t="str">
        <f>IF('Lineær programmering opg 4'!$E$6=0,"-",(-A5788+'Lineær programmering opg 4'!$M$6)/'Lineær programmering opg 4'!$K$6*-1)</f>
        <v>-</v>
      </c>
      <c r="G5788" s="167" t="str">
        <f>IF('Lineær programmering opg 4'!$D$7=0,"-",((-A5788+'Lineær programmering opg 4'!$M$7)/'Lineær programmering opg 4'!$K$7)*-1)</f>
        <v>-</v>
      </c>
      <c r="H5788" s="167" t="str">
        <f>IF('Lineær programmering opg 4'!$C$8=0,"-",((-A5788+'Lineær programmering opg 4'!$M$8)/'Lineær programmering opg 4'!$K$8)*-1)</f>
        <v>-</v>
      </c>
      <c r="I5788" s="167" t="str">
        <f>IF('Lineær programmering opg 4'!$D$8=0,"-",'Lineær programmering opg 4'!$G$8)</f>
        <v>-</v>
      </c>
      <c r="J5788" s="295">
        <f>A5788*'Lineær programmering opg 4'!$C$11+Datatabel!C5788*'Lineær programmering opg 4'!$D$11</f>
        <v>43735.499999999804</v>
      </c>
      <c r="K5788" s="9">
        <f t="shared" si="452"/>
        <v>0</v>
      </c>
      <c r="L5788" s="9">
        <f t="shared" si="453"/>
        <v>0</v>
      </c>
    </row>
    <row r="5789" spans="1:12" ht="15" x14ac:dyDescent="0.25">
      <c r="A5789" s="167">
        <f t="shared" si="451"/>
        <v>101.13600000001529</v>
      </c>
      <c r="B5789" s="325">
        <f t="shared" si="454"/>
        <v>0.42140000000006372</v>
      </c>
      <c r="C5789" s="167">
        <f t="shared" si="450"/>
        <v>224.14799999998851</v>
      </c>
      <c r="D5789" s="167">
        <f>IF('Lineær programmering opg 4'!$M$4=0,"-",(-A5789+'Lineær programmering opg 4'!$M$4)/'Lineær programmering opg 4'!$K$4*-1)</f>
        <v>277.72799999996943</v>
      </c>
      <c r="E5789" s="167">
        <f>IF('Lineær programmering opg 4'!$M$5=0,"-",(-A5789+'Lineær programmering opg 4'!$M$5)/'Lineær programmering opg 4'!$K$5*-1)</f>
        <v>224.14799999998851</v>
      </c>
      <c r="F5789" s="167" t="str">
        <f>IF('Lineær programmering opg 4'!$E$6=0,"-",(-A5789+'Lineær programmering opg 4'!$M$6)/'Lineær programmering opg 4'!$K$6*-1)</f>
        <v>-</v>
      </c>
      <c r="G5789" s="167" t="str">
        <f>IF('Lineær programmering opg 4'!$D$7=0,"-",((-A5789+'Lineær programmering opg 4'!$M$7)/'Lineær programmering opg 4'!$K$7)*-1)</f>
        <v>-</v>
      </c>
      <c r="H5789" s="167" t="str">
        <f>IF('Lineær programmering opg 4'!$C$8=0,"-",((-A5789+'Lineær programmering opg 4'!$M$8)/'Lineær programmering opg 4'!$K$8)*-1)</f>
        <v>-</v>
      </c>
      <c r="I5789" s="167" t="str">
        <f>IF('Lineær programmering opg 4'!$D$8=0,"-",'Lineær programmering opg 4'!$G$8)</f>
        <v>-</v>
      </c>
      <c r="J5789" s="295">
        <f>A5789*'Lineær programmering opg 4'!$C$11+Datatabel!C5789*'Lineær programmering opg 4'!$D$11</f>
        <v>43735.799999999806</v>
      </c>
      <c r="K5789" s="9">
        <f t="shared" si="452"/>
        <v>0</v>
      </c>
      <c r="L5789" s="9">
        <f t="shared" si="453"/>
        <v>0</v>
      </c>
    </row>
    <row r="5790" spans="1:12" ht="15" x14ac:dyDescent="0.25">
      <c r="A5790" s="167">
        <f t="shared" si="451"/>
        <v>101.1120000000153</v>
      </c>
      <c r="B5790" s="325">
        <f t="shared" si="454"/>
        <v>0.42130000000006373</v>
      </c>
      <c r="C5790" s="167">
        <f t="shared" si="450"/>
        <v>224.16599999998851</v>
      </c>
      <c r="D5790" s="167">
        <f>IF('Lineær programmering opg 4'!$M$4=0,"-",(-A5790+'Lineær programmering opg 4'!$M$4)/'Lineær programmering opg 4'!$K$4*-1)</f>
        <v>277.77599999996937</v>
      </c>
      <c r="E5790" s="167">
        <f>IF('Lineær programmering opg 4'!$M$5=0,"-",(-A5790+'Lineær programmering opg 4'!$M$5)/'Lineær programmering opg 4'!$K$5*-1)</f>
        <v>224.16599999998851</v>
      </c>
      <c r="F5790" s="167" t="str">
        <f>IF('Lineær programmering opg 4'!$E$6=0,"-",(-A5790+'Lineær programmering opg 4'!$M$6)/'Lineær programmering opg 4'!$K$6*-1)</f>
        <v>-</v>
      </c>
      <c r="G5790" s="167" t="str">
        <f>IF('Lineær programmering opg 4'!$D$7=0,"-",((-A5790+'Lineær programmering opg 4'!$M$7)/'Lineær programmering opg 4'!$K$7)*-1)</f>
        <v>-</v>
      </c>
      <c r="H5790" s="167" t="str">
        <f>IF('Lineær programmering opg 4'!$C$8=0,"-",((-A5790+'Lineær programmering opg 4'!$M$8)/'Lineær programmering opg 4'!$K$8)*-1)</f>
        <v>-</v>
      </c>
      <c r="I5790" s="167" t="str">
        <f>IF('Lineær programmering opg 4'!$D$8=0,"-",'Lineær programmering opg 4'!$G$8)</f>
        <v>-</v>
      </c>
      <c r="J5790" s="295">
        <f>A5790*'Lineær programmering opg 4'!$C$11+Datatabel!C5790*'Lineær programmering opg 4'!$D$11</f>
        <v>43736.099999999809</v>
      </c>
      <c r="K5790" s="9">
        <f t="shared" si="452"/>
        <v>0</v>
      </c>
      <c r="L5790" s="9">
        <f t="shared" si="453"/>
        <v>0</v>
      </c>
    </row>
    <row r="5791" spans="1:12" ht="15" x14ac:dyDescent="0.25">
      <c r="A5791" s="167">
        <f t="shared" si="451"/>
        <v>101.0880000000153</v>
      </c>
      <c r="B5791" s="325">
        <f t="shared" si="454"/>
        <v>0.42120000000006375</v>
      </c>
      <c r="C5791" s="167">
        <f t="shared" si="450"/>
        <v>224.18399999998852</v>
      </c>
      <c r="D5791" s="167">
        <f>IF('Lineær programmering opg 4'!$M$4=0,"-",(-A5791+'Lineær programmering opg 4'!$M$4)/'Lineær programmering opg 4'!$K$4*-1)</f>
        <v>277.82399999996937</v>
      </c>
      <c r="E5791" s="167">
        <f>IF('Lineær programmering opg 4'!$M$5=0,"-",(-A5791+'Lineær programmering opg 4'!$M$5)/'Lineær programmering opg 4'!$K$5*-1)</f>
        <v>224.18399999998852</v>
      </c>
      <c r="F5791" s="167" t="str">
        <f>IF('Lineær programmering opg 4'!$E$6=0,"-",(-A5791+'Lineær programmering opg 4'!$M$6)/'Lineær programmering opg 4'!$K$6*-1)</f>
        <v>-</v>
      </c>
      <c r="G5791" s="167" t="str">
        <f>IF('Lineær programmering opg 4'!$D$7=0,"-",((-A5791+'Lineær programmering opg 4'!$M$7)/'Lineær programmering opg 4'!$K$7)*-1)</f>
        <v>-</v>
      </c>
      <c r="H5791" s="167" t="str">
        <f>IF('Lineær programmering opg 4'!$C$8=0,"-",((-A5791+'Lineær programmering opg 4'!$M$8)/'Lineær programmering opg 4'!$K$8)*-1)</f>
        <v>-</v>
      </c>
      <c r="I5791" s="167" t="str">
        <f>IF('Lineær programmering opg 4'!$D$8=0,"-",'Lineær programmering opg 4'!$G$8)</f>
        <v>-</v>
      </c>
      <c r="J5791" s="295">
        <f>A5791*'Lineær programmering opg 4'!$C$11+Datatabel!C5791*'Lineær programmering opg 4'!$D$11</f>
        <v>43736.399999999805</v>
      </c>
      <c r="K5791" s="9">
        <f t="shared" si="452"/>
        <v>0</v>
      </c>
      <c r="L5791" s="9">
        <f t="shared" si="453"/>
        <v>0</v>
      </c>
    </row>
    <row r="5792" spans="1:12" ht="15" x14ac:dyDescent="0.25">
      <c r="A5792" s="167">
        <f t="shared" si="451"/>
        <v>101.0640000000153</v>
      </c>
      <c r="B5792" s="325">
        <f t="shared" si="454"/>
        <v>0.42110000000006376</v>
      </c>
      <c r="C5792" s="167">
        <f t="shared" si="450"/>
        <v>224.20199999998852</v>
      </c>
      <c r="D5792" s="167">
        <f>IF('Lineær programmering opg 4'!$M$4=0,"-",(-A5792+'Lineær programmering opg 4'!$M$4)/'Lineær programmering opg 4'!$K$4*-1)</f>
        <v>277.87199999996938</v>
      </c>
      <c r="E5792" s="167">
        <f>IF('Lineær programmering opg 4'!$M$5=0,"-",(-A5792+'Lineær programmering opg 4'!$M$5)/'Lineær programmering opg 4'!$K$5*-1)</f>
        <v>224.20199999998852</v>
      </c>
      <c r="F5792" s="167" t="str">
        <f>IF('Lineær programmering opg 4'!$E$6=0,"-",(-A5792+'Lineær programmering opg 4'!$M$6)/'Lineær programmering opg 4'!$K$6*-1)</f>
        <v>-</v>
      </c>
      <c r="G5792" s="167" t="str">
        <f>IF('Lineær programmering opg 4'!$D$7=0,"-",((-A5792+'Lineær programmering opg 4'!$M$7)/'Lineær programmering opg 4'!$K$7)*-1)</f>
        <v>-</v>
      </c>
      <c r="H5792" s="167" t="str">
        <f>IF('Lineær programmering opg 4'!$C$8=0,"-",((-A5792+'Lineær programmering opg 4'!$M$8)/'Lineær programmering opg 4'!$K$8)*-1)</f>
        <v>-</v>
      </c>
      <c r="I5792" s="167" t="str">
        <f>IF('Lineær programmering opg 4'!$D$8=0,"-",'Lineær programmering opg 4'!$G$8)</f>
        <v>-</v>
      </c>
      <c r="J5792" s="295">
        <f>A5792*'Lineær programmering opg 4'!$C$11+Datatabel!C5792*'Lineær programmering opg 4'!$D$11</f>
        <v>43736.699999999808</v>
      </c>
      <c r="K5792" s="9">
        <f t="shared" si="452"/>
        <v>0</v>
      </c>
      <c r="L5792" s="9">
        <f t="shared" si="453"/>
        <v>0</v>
      </c>
    </row>
    <row r="5793" spans="1:12" ht="15" x14ac:dyDescent="0.25">
      <c r="A5793" s="167">
        <f t="shared" si="451"/>
        <v>101.04000000001531</v>
      </c>
      <c r="B5793" s="325">
        <f t="shared" si="454"/>
        <v>0.42100000000006377</v>
      </c>
      <c r="C5793" s="167">
        <f t="shared" si="450"/>
        <v>224.21999999998852</v>
      </c>
      <c r="D5793" s="167">
        <f>IF('Lineær programmering opg 4'!$M$4=0,"-",(-A5793+'Lineær programmering opg 4'!$M$4)/'Lineær programmering opg 4'!$K$4*-1)</f>
        <v>277.91999999996938</v>
      </c>
      <c r="E5793" s="167">
        <f>IF('Lineær programmering opg 4'!$M$5=0,"-",(-A5793+'Lineær programmering opg 4'!$M$5)/'Lineær programmering opg 4'!$K$5*-1)</f>
        <v>224.21999999998852</v>
      </c>
      <c r="F5793" s="167" t="str">
        <f>IF('Lineær programmering opg 4'!$E$6=0,"-",(-A5793+'Lineær programmering opg 4'!$M$6)/'Lineær programmering opg 4'!$K$6*-1)</f>
        <v>-</v>
      </c>
      <c r="G5793" s="167" t="str">
        <f>IF('Lineær programmering opg 4'!$D$7=0,"-",((-A5793+'Lineær programmering opg 4'!$M$7)/'Lineær programmering opg 4'!$K$7)*-1)</f>
        <v>-</v>
      </c>
      <c r="H5793" s="167" t="str">
        <f>IF('Lineær programmering opg 4'!$C$8=0,"-",((-A5793+'Lineær programmering opg 4'!$M$8)/'Lineær programmering opg 4'!$K$8)*-1)</f>
        <v>-</v>
      </c>
      <c r="I5793" s="167" t="str">
        <f>IF('Lineær programmering opg 4'!$D$8=0,"-",'Lineær programmering opg 4'!$G$8)</f>
        <v>-</v>
      </c>
      <c r="J5793" s="295">
        <f>A5793*'Lineær programmering opg 4'!$C$11+Datatabel!C5793*'Lineær programmering opg 4'!$D$11</f>
        <v>43736.999999999811</v>
      </c>
      <c r="K5793" s="9">
        <f t="shared" si="452"/>
        <v>0</v>
      </c>
      <c r="L5793" s="9">
        <f t="shared" si="453"/>
        <v>0</v>
      </c>
    </row>
    <row r="5794" spans="1:12" ht="15" x14ac:dyDescent="0.25">
      <c r="A5794" s="167">
        <f t="shared" si="451"/>
        <v>101.01600000001531</v>
      </c>
      <c r="B5794" s="325">
        <f t="shared" si="454"/>
        <v>0.42090000000006378</v>
      </c>
      <c r="C5794" s="167">
        <f t="shared" si="450"/>
        <v>224.23799999998852</v>
      </c>
      <c r="D5794" s="167">
        <f>IF('Lineær programmering opg 4'!$M$4=0,"-",(-A5794+'Lineær programmering opg 4'!$M$4)/'Lineær programmering opg 4'!$K$4*-1)</f>
        <v>277.96799999996938</v>
      </c>
      <c r="E5794" s="167">
        <f>IF('Lineær programmering opg 4'!$M$5=0,"-",(-A5794+'Lineær programmering opg 4'!$M$5)/'Lineær programmering opg 4'!$K$5*-1)</f>
        <v>224.23799999998852</v>
      </c>
      <c r="F5794" s="167" t="str">
        <f>IF('Lineær programmering opg 4'!$E$6=0,"-",(-A5794+'Lineær programmering opg 4'!$M$6)/'Lineær programmering opg 4'!$K$6*-1)</f>
        <v>-</v>
      </c>
      <c r="G5794" s="167" t="str">
        <f>IF('Lineær programmering opg 4'!$D$7=0,"-",((-A5794+'Lineær programmering opg 4'!$M$7)/'Lineær programmering opg 4'!$K$7)*-1)</f>
        <v>-</v>
      </c>
      <c r="H5794" s="167" t="str">
        <f>IF('Lineær programmering opg 4'!$C$8=0,"-",((-A5794+'Lineær programmering opg 4'!$M$8)/'Lineær programmering opg 4'!$K$8)*-1)</f>
        <v>-</v>
      </c>
      <c r="I5794" s="167" t="str">
        <f>IF('Lineær programmering opg 4'!$D$8=0,"-",'Lineær programmering opg 4'!$G$8)</f>
        <v>-</v>
      </c>
      <c r="J5794" s="295">
        <f>A5794*'Lineær programmering opg 4'!$C$11+Datatabel!C5794*'Lineær programmering opg 4'!$D$11</f>
        <v>43737.299999999814</v>
      </c>
      <c r="K5794" s="9">
        <f t="shared" si="452"/>
        <v>0</v>
      </c>
      <c r="L5794" s="9">
        <f t="shared" si="453"/>
        <v>0</v>
      </c>
    </row>
    <row r="5795" spans="1:12" ht="15" x14ac:dyDescent="0.25">
      <c r="A5795" s="167">
        <f t="shared" si="451"/>
        <v>100.99200000001531</v>
      </c>
      <c r="B5795" s="325">
        <f t="shared" si="454"/>
        <v>0.42080000000006379</v>
      </c>
      <c r="C5795" s="167">
        <f t="shared" si="450"/>
        <v>224.25599999998852</v>
      </c>
      <c r="D5795" s="167">
        <f>IF('Lineær programmering opg 4'!$M$4=0,"-",(-A5795+'Lineær programmering opg 4'!$M$4)/'Lineær programmering opg 4'!$K$4*-1)</f>
        <v>278.01599999996938</v>
      </c>
      <c r="E5795" s="167">
        <f>IF('Lineær programmering opg 4'!$M$5=0,"-",(-A5795+'Lineær programmering opg 4'!$M$5)/'Lineær programmering opg 4'!$K$5*-1)</f>
        <v>224.25599999998852</v>
      </c>
      <c r="F5795" s="167" t="str">
        <f>IF('Lineær programmering opg 4'!$E$6=0,"-",(-A5795+'Lineær programmering opg 4'!$M$6)/'Lineær programmering opg 4'!$K$6*-1)</f>
        <v>-</v>
      </c>
      <c r="G5795" s="167" t="str">
        <f>IF('Lineær programmering opg 4'!$D$7=0,"-",((-A5795+'Lineær programmering opg 4'!$M$7)/'Lineær programmering opg 4'!$K$7)*-1)</f>
        <v>-</v>
      </c>
      <c r="H5795" s="167" t="str">
        <f>IF('Lineær programmering opg 4'!$C$8=0,"-",((-A5795+'Lineær programmering opg 4'!$M$8)/'Lineær programmering opg 4'!$K$8)*-1)</f>
        <v>-</v>
      </c>
      <c r="I5795" s="167" t="str">
        <f>IF('Lineær programmering opg 4'!$D$8=0,"-",'Lineær programmering opg 4'!$G$8)</f>
        <v>-</v>
      </c>
      <c r="J5795" s="295">
        <f>A5795*'Lineær programmering opg 4'!$C$11+Datatabel!C5795*'Lineær programmering opg 4'!$D$11</f>
        <v>43737.599999999809</v>
      </c>
      <c r="K5795" s="9">
        <f t="shared" si="452"/>
        <v>0</v>
      </c>
      <c r="L5795" s="9">
        <f t="shared" si="453"/>
        <v>0</v>
      </c>
    </row>
    <row r="5796" spans="1:12" ht="15" x14ac:dyDescent="0.25">
      <c r="A5796" s="167">
        <f t="shared" si="451"/>
        <v>100.96800000001531</v>
      </c>
      <c r="B5796" s="325">
        <f t="shared" si="454"/>
        <v>0.4207000000000638</v>
      </c>
      <c r="C5796" s="167">
        <f t="shared" si="450"/>
        <v>224.27399999998852</v>
      </c>
      <c r="D5796" s="167">
        <f>IF('Lineær programmering opg 4'!$M$4=0,"-",(-A5796+'Lineær programmering opg 4'!$M$4)/'Lineær programmering opg 4'!$K$4*-1)</f>
        <v>278.06399999996938</v>
      </c>
      <c r="E5796" s="167">
        <f>IF('Lineær programmering opg 4'!$M$5=0,"-",(-A5796+'Lineær programmering opg 4'!$M$5)/'Lineær programmering opg 4'!$K$5*-1)</f>
        <v>224.27399999998852</v>
      </c>
      <c r="F5796" s="167" t="str">
        <f>IF('Lineær programmering opg 4'!$E$6=0,"-",(-A5796+'Lineær programmering opg 4'!$M$6)/'Lineær programmering opg 4'!$K$6*-1)</f>
        <v>-</v>
      </c>
      <c r="G5796" s="167" t="str">
        <f>IF('Lineær programmering opg 4'!$D$7=0,"-",((-A5796+'Lineær programmering opg 4'!$M$7)/'Lineær programmering opg 4'!$K$7)*-1)</f>
        <v>-</v>
      </c>
      <c r="H5796" s="167" t="str">
        <f>IF('Lineær programmering opg 4'!$C$8=0,"-",((-A5796+'Lineær programmering opg 4'!$M$8)/'Lineær programmering opg 4'!$K$8)*-1)</f>
        <v>-</v>
      </c>
      <c r="I5796" s="167" t="str">
        <f>IF('Lineær programmering opg 4'!$D$8=0,"-",'Lineær programmering opg 4'!$G$8)</f>
        <v>-</v>
      </c>
      <c r="J5796" s="295">
        <f>A5796*'Lineær programmering opg 4'!$C$11+Datatabel!C5796*'Lineær programmering opg 4'!$D$11</f>
        <v>43737.899999999805</v>
      </c>
      <c r="K5796" s="9">
        <f t="shared" si="452"/>
        <v>0</v>
      </c>
      <c r="L5796" s="9">
        <f t="shared" si="453"/>
        <v>0</v>
      </c>
    </row>
    <row r="5797" spans="1:12" ht="15" x14ac:dyDescent="0.25">
      <c r="A5797" s="167">
        <f t="shared" si="451"/>
        <v>100.94400000001531</v>
      </c>
      <c r="B5797" s="325">
        <f t="shared" si="454"/>
        <v>0.42060000000006381</v>
      </c>
      <c r="C5797" s="167">
        <f t="shared" si="450"/>
        <v>224.29199999998852</v>
      </c>
      <c r="D5797" s="167">
        <f>IF('Lineær programmering opg 4'!$M$4=0,"-",(-A5797+'Lineær programmering opg 4'!$M$4)/'Lineær programmering opg 4'!$K$4*-1)</f>
        <v>278.11199999996938</v>
      </c>
      <c r="E5797" s="167">
        <f>IF('Lineær programmering opg 4'!$M$5=0,"-",(-A5797+'Lineær programmering opg 4'!$M$5)/'Lineær programmering opg 4'!$K$5*-1)</f>
        <v>224.29199999998852</v>
      </c>
      <c r="F5797" s="167" t="str">
        <f>IF('Lineær programmering opg 4'!$E$6=0,"-",(-A5797+'Lineær programmering opg 4'!$M$6)/'Lineær programmering opg 4'!$K$6*-1)</f>
        <v>-</v>
      </c>
      <c r="G5797" s="167" t="str">
        <f>IF('Lineær programmering opg 4'!$D$7=0,"-",((-A5797+'Lineær programmering opg 4'!$M$7)/'Lineær programmering opg 4'!$K$7)*-1)</f>
        <v>-</v>
      </c>
      <c r="H5797" s="167" t="str">
        <f>IF('Lineær programmering opg 4'!$C$8=0,"-",((-A5797+'Lineær programmering opg 4'!$M$8)/'Lineær programmering opg 4'!$K$8)*-1)</f>
        <v>-</v>
      </c>
      <c r="I5797" s="167" t="str">
        <f>IF('Lineær programmering opg 4'!$D$8=0,"-",'Lineær programmering opg 4'!$G$8)</f>
        <v>-</v>
      </c>
      <c r="J5797" s="295">
        <f>A5797*'Lineær programmering opg 4'!$C$11+Datatabel!C5797*'Lineær programmering opg 4'!$D$11</f>
        <v>43738.199999999808</v>
      </c>
      <c r="K5797" s="9">
        <f t="shared" si="452"/>
        <v>0</v>
      </c>
      <c r="L5797" s="9">
        <f t="shared" si="453"/>
        <v>0</v>
      </c>
    </row>
    <row r="5798" spans="1:12" ht="15" x14ac:dyDescent="0.25">
      <c r="A5798" s="167">
        <f t="shared" si="451"/>
        <v>100.92000000001532</v>
      </c>
      <c r="B5798" s="325">
        <f t="shared" si="454"/>
        <v>0.42050000000006382</v>
      </c>
      <c r="C5798" s="167">
        <f t="shared" si="450"/>
        <v>224.30999999998852</v>
      </c>
      <c r="D5798" s="167">
        <f>IF('Lineær programmering opg 4'!$M$4=0,"-",(-A5798+'Lineær programmering opg 4'!$M$4)/'Lineær programmering opg 4'!$K$4*-1)</f>
        <v>278.15999999996939</v>
      </c>
      <c r="E5798" s="167">
        <f>IF('Lineær programmering opg 4'!$M$5=0,"-",(-A5798+'Lineær programmering opg 4'!$M$5)/'Lineær programmering opg 4'!$K$5*-1)</f>
        <v>224.30999999998852</v>
      </c>
      <c r="F5798" s="167" t="str">
        <f>IF('Lineær programmering opg 4'!$E$6=0,"-",(-A5798+'Lineær programmering opg 4'!$M$6)/'Lineær programmering opg 4'!$K$6*-1)</f>
        <v>-</v>
      </c>
      <c r="G5798" s="167" t="str">
        <f>IF('Lineær programmering opg 4'!$D$7=0,"-",((-A5798+'Lineær programmering opg 4'!$M$7)/'Lineær programmering opg 4'!$K$7)*-1)</f>
        <v>-</v>
      </c>
      <c r="H5798" s="167" t="str">
        <f>IF('Lineær programmering opg 4'!$C$8=0,"-",((-A5798+'Lineær programmering opg 4'!$M$8)/'Lineær programmering opg 4'!$K$8)*-1)</f>
        <v>-</v>
      </c>
      <c r="I5798" s="167" t="str">
        <f>IF('Lineær programmering opg 4'!$D$8=0,"-",'Lineær programmering opg 4'!$G$8)</f>
        <v>-</v>
      </c>
      <c r="J5798" s="295">
        <f>A5798*'Lineær programmering opg 4'!$C$11+Datatabel!C5798*'Lineær programmering opg 4'!$D$11</f>
        <v>43738.499999999811</v>
      </c>
      <c r="K5798" s="9">
        <f t="shared" si="452"/>
        <v>0</v>
      </c>
      <c r="L5798" s="9">
        <f t="shared" si="453"/>
        <v>0</v>
      </c>
    </row>
    <row r="5799" spans="1:12" ht="15" x14ac:dyDescent="0.25">
      <c r="A5799" s="167">
        <f t="shared" si="451"/>
        <v>100.89600000001532</v>
      </c>
      <c r="B5799" s="325">
        <f t="shared" si="454"/>
        <v>0.42040000000006383</v>
      </c>
      <c r="C5799" s="167">
        <f t="shared" si="450"/>
        <v>224.32799999998852</v>
      </c>
      <c r="D5799" s="167">
        <f>IF('Lineær programmering opg 4'!$M$4=0,"-",(-A5799+'Lineær programmering opg 4'!$M$4)/'Lineær programmering opg 4'!$K$4*-1)</f>
        <v>278.20799999996939</v>
      </c>
      <c r="E5799" s="167">
        <f>IF('Lineær programmering opg 4'!$M$5=0,"-",(-A5799+'Lineær programmering opg 4'!$M$5)/'Lineær programmering opg 4'!$K$5*-1)</f>
        <v>224.32799999998852</v>
      </c>
      <c r="F5799" s="167" t="str">
        <f>IF('Lineær programmering opg 4'!$E$6=0,"-",(-A5799+'Lineær programmering opg 4'!$M$6)/'Lineær programmering opg 4'!$K$6*-1)</f>
        <v>-</v>
      </c>
      <c r="G5799" s="167" t="str">
        <f>IF('Lineær programmering opg 4'!$D$7=0,"-",((-A5799+'Lineær programmering opg 4'!$M$7)/'Lineær programmering opg 4'!$K$7)*-1)</f>
        <v>-</v>
      </c>
      <c r="H5799" s="167" t="str">
        <f>IF('Lineær programmering opg 4'!$C$8=0,"-",((-A5799+'Lineær programmering opg 4'!$M$8)/'Lineær programmering opg 4'!$K$8)*-1)</f>
        <v>-</v>
      </c>
      <c r="I5799" s="167" t="str">
        <f>IF('Lineær programmering opg 4'!$D$8=0,"-",'Lineær programmering opg 4'!$G$8)</f>
        <v>-</v>
      </c>
      <c r="J5799" s="295">
        <f>A5799*'Lineær programmering opg 4'!$C$11+Datatabel!C5799*'Lineær programmering opg 4'!$D$11</f>
        <v>43738.799999999814</v>
      </c>
      <c r="K5799" s="9">
        <f t="shared" si="452"/>
        <v>0</v>
      </c>
      <c r="L5799" s="9">
        <f t="shared" si="453"/>
        <v>0</v>
      </c>
    </row>
    <row r="5800" spans="1:12" ht="15" x14ac:dyDescent="0.25">
      <c r="A5800" s="167">
        <f t="shared" si="451"/>
        <v>100.87200000001532</v>
      </c>
      <c r="B5800" s="325">
        <f t="shared" si="454"/>
        <v>0.42030000000006384</v>
      </c>
      <c r="C5800" s="167">
        <f t="shared" si="450"/>
        <v>224.34599999998852</v>
      </c>
      <c r="D5800" s="167">
        <f>IF('Lineær programmering opg 4'!$M$4=0,"-",(-A5800+'Lineær programmering opg 4'!$M$4)/'Lineær programmering opg 4'!$K$4*-1)</f>
        <v>278.25599999996939</v>
      </c>
      <c r="E5800" s="167">
        <f>IF('Lineær programmering opg 4'!$M$5=0,"-",(-A5800+'Lineær programmering opg 4'!$M$5)/'Lineær programmering opg 4'!$K$5*-1)</f>
        <v>224.34599999998852</v>
      </c>
      <c r="F5800" s="167" t="str">
        <f>IF('Lineær programmering opg 4'!$E$6=0,"-",(-A5800+'Lineær programmering opg 4'!$M$6)/'Lineær programmering opg 4'!$K$6*-1)</f>
        <v>-</v>
      </c>
      <c r="G5800" s="167" t="str">
        <f>IF('Lineær programmering opg 4'!$D$7=0,"-",((-A5800+'Lineær programmering opg 4'!$M$7)/'Lineær programmering opg 4'!$K$7)*-1)</f>
        <v>-</v>
      </c>
      <c r="H5800" s="167" t="str">
        <f>IF('Lineær programmering opg 4'!$C$8=0,"-",((-A5800+'Lineær programmering opg 4'!$M$8)/'Lineær programmering opg 4'!$K$8)*-1)</f>
        <v>-</v>
      </c>
      <c r="I5800" s="167" t="str">
        <f>IF('Lineær programmering opg 4'!$D$8=0,"-",'Lineær programmering opg 4'!$G$8)</f>
        <v>-</v>
      </c>
      <c r="J5800" s="295">
        <f>A5800*'Lineær programmering opg 4'!$C$11+Datatabel!C5800*'Lineær programmering opg 4'!$D$11</f>
        <v>43739.099999999809</v>
      </c>
      <c r="K5800" s="9">
        <f t="shared" si="452"/>
        <v>0</v>
      </c>
      <c r="L5800" s="9">
        <f t="shared" si="453"/>
        <v>0</v>
      </c>
    </row>
    <row r="5801" spans="1:12" ht="15" x14ac:dyDescent="0.25">
      <c r="A5801" s="167">
        <f t="shared" si="451"/>
        <v>100.84800000001533</v>
      </c>
      <c r="B5801" s="325">
        <f t="shared" si="454"/>
        <v>0.42020000000006386</v>
      </c>
      <c r="C5801" s="167">
        <f t="shared" si="450"/>
        <v>224.36399999998852</v>
      </c>
      <c r="D5801" s="167">
        <f>IF('Lineær programmering opg 4'!$M$4=0,"-",(-A5801+'Lineær programmering opg 4'!$M$4)/'Lineær programmering opg 4'!$K$4*-1)</f>
        <v>278.30399999996934</v>
      </c>
      <c r="E5801" s="167">
        <f>IF('Lineær programmering opg 4'!$M$5=0,"-",(-A5801+'Lineær programmering opg 4'!$M$5)/'Lineær programmering opg 4'!$K$5*-1)</f>
        <v>224.36399999998852</v>
      </c>
      <c r="F5801" s="167" t="str">
        <f>IF('Lineær programmering opg 4'!$E$6=0,"-",(-A5801+'Lineær programmering opg 4'!$M$6)/'Lineær programmering opg 4'!$K$6*-1)</f>
        <v>-</v>
      </c>
      <c r="G5801" s="167" t="str">
        <f>IF('Lineær programmering opg 4'!$D$7=0,"-",((-A5801+'Lineær programmering opg 4'!$M$7)/'Lineær programmering opg 4'!$K$7)*-1)</f>
        <v>-</v>
      </c>
      <c r="H5801" s="167" t="str">
        <f>IF('Lineær programmering opg 4'!$C$8=0,"-",((-A5801+'Lineær programmering opg 4'!$M$8)/'Lineær programmering opg 4'!$K$8)*-1)</f>
        <v>-</v>
      </c>
      <c r="I5801" s="167" t="str">
        <f>IF('Lineær programmering opg 4'!$D$8=0,"-",'Lineær programmering opg 4'!$G$8)</f>
        <v>-</v>
      </c>
      <c r="J5801" s="295">
        <f>A5801*'Lineær programmering opg 4'!$C$11+Datatabel!C5801*'Lineær programmering opg 4'!$D$11</f>
        <v>43739.399999999812</v>
      </c>
      <c r="K5801" s="9">
        <f t="shared" si="452"/>
        <v>0</v>
      </c>
      <c r="L5801" s="9">
        <f t="shared" si="453"/>
        <v>0</v>
      </c>
    </row>
    <row r="5802" spans="1:12" ht="15" x14ac:dyDescent="0.25">
      <c r="A5802" s="167">
        <f t="shared" si="451"/>
        <v>100.82400000001533</v>
      </c>
      <c r="B5802" s="325">
        <f t="shared" si="454"/>
        <v>0.42010000000006387</v>
      </c>
      <c r="C5802" s="167">
        <f t="shared" si="450"/>
        <v>224.38199999998852</v>
      </c>
      <c r="D5802" s="167">
        <f>IF('Lineær programmering opg 4'!$M$4=0,"-",(-A5802+'Lineær programmering opg 4'!$M$4)/'Lineær programmering opg 4'!$K$4*-1)</f>
        <v>278.35199999996934</v>
      </c>
      <c r="E5802" s="167">
        <f>IF('Lineær programmering opg 4'!$M$5=0,"-",(-A5802+'Lineær programmering opg 4'!$M$5)/'Lineær programmering opg 4'!$K$5*-1)</f>
        <v>224.38199999998852</v>
      </c>
      <c r="F5802" s="167" t="str">
        <f>IF('Lineær programmering opg 4'!$E$6=0,"-",(-A5802+'Lineær programmering opg 4'!$M$6)/'Lineær programmering opg 4'!$K$6*-1)</f>
        <v>-</v>
      </c>
      <c r="G5802" s="167" t="str">
        <f>IF('Lineær programmering opg 4'!$D$7=0,"-",((-A5802+'Lineær programmering opg 4'!$M$7)/'Lineær programmering opg 4'!$K$7)*-1)</f>
        <v>-</v>
      </c>
      <c r="H5802" s="167" t="str">
        <f>IF('Lineær programmering opg 4'!$C$8=0,"-",((-A5802+'Lineær programmering opg 4'!$M$8)/'Lineær programmering opg 4'!$K$8)*-1)</f>
        <v>-</v>
      </c>
      <c r="I5802" s="167" t="str">
        <f>IF('Lineær programmering opg 4'!$D$8=0,"-",'Lineær programmering opg 4'!$G$8)</f>
        <v>-</v>
      </c>
      <c r="J5802" s="295">
        <f>A5802*'Lineær programmering opg 4'!$C$11+Datatabel!C5802*'Lineær programmering opg 4'!$D$11</f>
        <v>43739.699999999808</v>
      </c>
      <c r="K5802" s="9">
        <f t="shared" si="452"/>
        <v>0</v>
      </c>
      <c r="L5802" s="9">
        <f t="shared" si="453"/>
        <v>0</v>
      </c>
    </row>
    <row r="5803" spans="1:12" ht="15" x14ac:dyDescent="0.25">
      <c r="A5803" s="167">
        <f t="shared" si="451"/>
        <v>100.80000000001533</v>
      </c>
      <c r="B5803" s="325">
        <f t="shared" si="454"/>
        <v>0.42000000000006388</v>
      </c>
      <c r="C5803" s="167">
        <f t="shared" si="450"/>
        <v>224.39999999998852</v>
      </c>
      <c r="D5803" s="167">
        <f>IF('Lineær programmering opg 4'!$M$4=0,"-",(-A5803+'Lineær programmering opg 4'!$M$4)/'Lineær programmering opg 4'!$K$4*-1)</f>
        <v>278.39999999996934</v>
      </c>
      <c r="E5803" s="167">
        <f>IF('Lineær programmering opg 4'!$M$5=0,"-",(-A5803+'Lineær programmering opg 4'!$M$5)/'Lineær programmering opg 4'!$K$5*-1)</f>
        <v>224.39999999998852</v>
      </c>
      <c r="F5803" s="167" t="str">
        <f>IF('Lineær programmering opg 4'!$E$6=0,"-",(-A5803+'Lineær programmering opg 4'!$M$6)/'Lineær programmering opg 4'!$K$6*-1)</f>
        <v>-</v>
      </c>
      <c r="G5803" s="167" t="str">
        <f>IF('Lineær programmering opg 4'!$D$7=0,"-",((-A5803+'Lineær programmering opg 4'!$M$7)/'Lineær programmering opg 4'!$K$7)*-1)</f>
        <v>-</v>
      </c>
      <c r="H5803" s="167" t="str">
        <f>IF('Lineær programmering opg 4'!$C$8=0,"-",((-A5803+'Lineær programmering opg 4'!$M$8)/'Lineær programmering opg 4'!$K$8)*-1)</f>
        <v>-</v>
      </c>
      <c r="I5803" s="167" t="str">
        <f>IF('Lineær programmering opg 4'!$D$8=0,"-",'Lineær programmering opg 4'!$G$8)</f>
        <v>-</v>
      </c>
      <c r="J5803" s="295">
        <f>A5803*'Lineær programmering opg 4'!$C$11+Datatabel!C5803*'Lineær programmering opg 4'!$D$11</f>
        <v>43739.999999999811</v>
      </c>
      <c r="K5803" s="9">
        <f t="shared" si="452"/>
        <v>0</v>
      </c>
      <c r="L5803" s="9">
        <f t="shared" si="453"/>
        <v>0</v>
      </c>
    </row>
    <row r="5804" spans="1:12" ht="15" x14ac:dyDescent="0.25">
      <c r="A5804" s="167">
        <f t="shared" si="451"/>
        <v>100.77600000001533</v>
      </c>
      <c r="B5804" s="325">
        <f t="shared" si="454"/>
        <v>0.41990000000006389</v>
      </c>
      <c r="C5804" s="167">
        <f t="shared" si="450"/>
        <v>224.41799999998852</v>
      </c>
      <c r="D5804" s="167">
        <f>IF('Lineær programmering opg 4'!$M$4=0,"-",(-A5804+'Lineær programmering opg 4'!$M$4)/'Lineær programmering opg 4'!$K$4*-1)</f>
        <v>278.44799999996934</v>
      </c>
      <c r="E5804" s="167">
        <f>IF('Lineær programmering opg 4'!$M$5=0,"-",(-A5804+'Lineær programmering opg 4'!$M$5)/'Lineær programmering opg 4'!$K$5*-1)</f>
        <v>224.41799999998852</v>
      </c>
      <c r="F5804" s="167" t="str">
        <f>IF('Lineær programmering opg 4'!$E$6=0,"-",(-A5804+'Lineær programmering opg 4'!$M$6)/'Lineær programmering opg 4'!$K$6*-1)</f>
        <v>-</v>
      </c>
      <c r="G5804" s="167" t="str">
        <f>IF('Lineær programmering opg 4'!$D$7=0,"-",((-A5804+'Lineær programmering opg 4'!$M$7)/'Lineær programmering opg 4'!$K$7)*-1)</f>
        <v>-</v>
      </c>
      <c r="H5804" s="167" t="str">
        <f>IF('Lineær programmering opg 4'!$C$8=0,"-",((-A5804+'Lineær programmering opg 4'!$M$8)/'Lineær programmering opg 4'!$K$8)*-1)</f>
        <v>-</v>
      </c>
      <c r="I5804" s="167" t="str">
        <f>IF('Lineær programmering opg 4'!$D$8=0,"-",'Lineær programmering opg 4'!$G$8)</f>
        <v>-</v>
      </c>
      <c r="J5804" s="295">
        <f>A5804*'Lineær programmering opg 4'!$C$11+Datatabel!C5804*'Lineær programmering opg 4'!$D$11</f>
        <v>43740.299999999814</v>
      </c>
      <c r="K5804" s="9">
        <f t="shared" si="452"/>
        <v>0</v>
      </c>
      <c r="L5804" s="9">
        <f t="shared" si="453"/>
        <v>0</v>
      </c>
    </row>
    <row r="5805" spans="1:12" ht="15" x14ac:dyDescent="0.25">
      <c r="A5805" s="167">
        <f t="shared" si="451"/>
        <v>100.75200000001533</v>
      </c>
      <c r="B5805" s="325">
        <f t="shared" si="454"/>
        <v>0.4198000000000639</v>
      </c>
      <c r="C5805" s="167">
        <f t="shared" si="450"/>
        <v>224.43599999998852</v>
      </c>
      <c r="D5805" s="167">
        <f>IF('Lineær programmering opg 4'!$M$4=0,"-",(-A5805+'Lineær programmering opg 4'!$M$4)/'Lineær programmering opg 4'!$K$4*-1)</f>
        <v>278.49599999996934</v>
      </c>
      <c r="E5805" s="167">
        <f>IF('Lineær programmering opg 4'!$M$5=0,"-",(-A5805+'Lineær programmering opg 4'!$M$5)/'Lineær programmering opg 4'!$K$5*-1)</f>
        <v>224.43599999998852</v>
      </c>
      <c r="F5805" s="167" t="str">
        <f>IF('Lineær programmering opg 4'!$E$6=0,"-",(-A5805+'Lineær programmering opg 4'!$M$6)/'Lineær programmering opg 4'!$K$6*-1)</f>
        <v>-</v>
      </c>
      <c r="G5805" s="167" t="str">
        <f>IF('Lineær programmering opg 4'!$D$7=0,"-",((-A5805+'Lineær programmering opg 4'!$M$7)/'Lineær programmering opg 4'!$K$7)*-1)</f>
        <v>-</v>
      </c>
      <c r="H5805" s="167" t="str">
        <f>IF('Lineær programmering opg 4'!$C$8=0,"-",((-A5805+'Lineær programmering opg 4'!$M$8)/'Lineær programmering opg 4'!$K$8)*-1)</f>
        <v>-</v>
      </c>
      <c r="I5805" s="167" t="str">
        <f>IF('Lineær programmering opg 4'!$D$8=0,"-",'Lineær programmering opg 4'!$G$8)</f>
        <v>-</v>
      </c>
      <c r="J5805" s="295">
        <f>A5805*'Lineær programmering opg 4'!$C$11+Datatabel!C5805*'Lineær programmering opg 4'!$D$11</f>
        <v>43740.599999999809</v>
      </c>
      <c r="K5805" s="9">
        <f t="shared" si="452"/>
        <v>0</v>
      </c>
      <c r="L5805" s="9">
        <f t="shared" si="453"/>
        <v>0</v>
      </c>
    </row>
    <row r="5806" spans="1:12" ht="15" x14ac:dyDescent="0.25">
      <c r="A5806" s="167">
        <f t="shared" si="451"/>
        <v>100.72800000001534</v>
      </c>
      <c r="B5806" s="325">
        <f t="shared" si="454"/>
        <v>0.41970000000006391</v>
      </c>
      <c r="C5806" s="167">
        <f t="shared" si="450"/>
        <v>224.4539999999885</v>
      </c>
      <c r="D5806" s="167">
        <f>IF('Lineær programmering opg 4'!$M$4=0,"-",(-A5806+'Lineær programmering opg 4'!$M$4)/'Lineær programmering opg 4'!$K$4*-1)</f>
        <v>278.54399999996929</v>
      </c>
      <c r="E5806" s="167">
        <f>IF('Lineær programmering opg 4'!$M$5=0,"-",(-A5806+'Lineær programmering opg 4'!$M$5)/'Lineær programmering opg 4'!$K$5*-1)</f>
        <v>224.4539999999885</v>
      </c>
      <c r="F5806" s="167" t="str">
        <f>IF('Lineær programmering opg 4'!$E$6=0,"-",(-A5806+'Lineær programmering opg 4'!$M$6)/'Lineær programmering opg 4'!$K$6*-1)</f>
        <v>-</v>
      </c>
      <c r="G5806" s="167" t="str">
        <f>IF('Lineær programmering opg 4'!$D$7=0,"-",((-A5806+'Lineær programmering opg 4'!$M$7)/'Lineær programmering opg 4'!$K$7)*-1)</f>
        <v>-</v>
      </c>
      <c r="H5806" s="167" t="str">
        <f>IF('Lineær programmering opg 4'!$C$8=0,"-",((-A5806+'Lineær programmering opg 4'!$M$8)/'Lineær programmering opg 4'!$K$8)*-1)</f>
        <v>-</v>
      </c>
      <c r="I5806" s="167" t="str">
        <f>IF('Lineær programmering opg 4'!$D$8=0,"-",'Lineær programmering opg 4'!$G$8)</f>
        <v>-</v>
      </c>
      <c r="J5806" s="295">
        <f>A5806*'Lineær programmering opg 4'!$C$11+Datatabel!C5806*'Lineær programmering opg 4'!$D$11</f>
        <v>43740.899999999805</v>
      </c>
      <c r="K5806" s="9">
        <f t="shared" si="452"/>
        <v>0</v>
      </c>
      <c r="L5806" s="9">
        <f t="shared" si="453"/>
        <v>0</v>
      </c>
    </row>
    <row r="5807" spans="1:12" ht="15" x14ac:dyDescent="0.25">
      <c r="A5807" s="167">
        <f t="shared" si="451"/>
        <v>100.70400000001534</v>
      </c>
      <c r="B5807" s="325">
        <f t="shared" si="454"/>
        <v>0.41960000000006392</v>
      </c>
      <c r="C5807" s="167">
        <f t="shared" si="450"/>
        <v>224.4719999999885</v>
      </c>
      <c r="D5807" s="167">
        <f>IF('Lineær programmering opg 4'!$M$4=0,"-",(-A5807+'Lineær programmering opg 4'!$M$4)/'Lineær programmering opg 4'!$K$4*-1)</f>
        <v>278.59199999996929</v>
      </c>
      <c r="E5807" s="167">
        <f>IF('Lineær programmering opg 4'!$M$5=0,"-",(-A5807+'Lineær programmering opg 4'!$M$5)/'Lineær programmering opg 4'!$K$5*-1)</f>
        <v>224.4719999999885</v>
      </c>
      <c r="F5807" s="167" t="str">
        <f>IF('Lineær programmering opg 4'!$E$6=0,"-",(-A5807+'Lineær programmering opg 4'!$M$6)/'Lineær programmering opg 4'!$K$6*-1)</f>
        <v>-</v>
      </c>
      <c r="G5807" s="167" t="str">
        <f>IF('Lineær programmering opg 4'!$D$7=0,"-",((-A5807+'Lineær programmering opg 4'!$M$7)/'Lineær programmering opg 4'!$K$7)*-1)</f>
        <v>-</v>
      </c>
      <c r="H5807" s="167" t="str">
        <f>IF('Lineær programmering opg 4'!$C$8=0,"-",((-A5807+'Lineær programmering opg 4'!$M$8)/'Lineær programmering opg 4'!$K$8)*-1)</f>
        <v>-</v>
      </c>
      <c r="I5807" s="167" t="str">
        <f>IF('Lineær programmering opg 4'!$D$8=0,"-",'Lineær programmering opg 4'!$G$8)</f>
        <v>-</v>
      </c>
      <c r="J5807" s="295">
        <f>A5807*'Lineær programmering opg 4'!$C$11+Datatabel!C5807*'Lineær programmering opg 4'!$D$11</f>
        <v>43741.199999999808</v>
      </c>
      <c r="K5807" s="9">
        <f t="shared" si="452"/>
        <v>0</v>
      </c>
      <c r="L5807" s="9">
        <f t="shared" si="453"/>
        <v>0</v>
      </c>
    </row>
    <row r="5808" spans="1:12" ht="15" x14ac:dyDescent="0.25">
      <c r="A5808" s="167">
        <f t="shared" si="451"/>
        <v>100.68000000001534</v>
      </c>
      <c r="B5808" s="325">
        <f t="shared" si="454"/>
        <v>0.41950000000006393</v>
      </c>
      <c r="C5808" s="167">
        <f t="shared" si="450"/>
        <v>224.4899999999885</v>
      </c>
      <c r="D5808" s="167">
        <f>IF('Lineær programmering opg 4'!$M$4=0,"-",(-A5808+'Lineær programmering opg 4'!$M$4)/'Lineær programmering opg 4'!$K$4*-1)</f>
        <v>278.63999999996929</v>
      </c>
      <c r="E5808" s="167">
        <f>IF('Lineær programmering opg 4'!$M$5=0,"-",(-A5808+'Lineær programmering opg 4'!$M$5)/'Lineær programmering opg 4'!$K$5*-1)</f>
        <v>224.4899999999885</v>
      </c>
      <c r="F5808" s="167" t="str">
        <f>IF('Lineær programmering opg 4'!$E$6=0,"-",(-A5808+'Lineær programmering opg 4'!$M$6)/'Lineær programmering opg 4'!$K$6*-1)</f>
        <v>-</v>
      </c>
      <c r="G5808" s="167" t="str">
        <f>IF('Lineær programmering opg 4'!$D$7=0,"-",((-A5808+'Lineær programmering opg 4'!$M$7)/'Lineær programmering opg 4'!$K$7)*-1)</f>
        <v>-</v>
      </c>
      <c r="H5808" s="167" t="str">
        <f>IF('Lineær programmering opg 4'!$C$8=0,"-",((-A5808+'Lineær programmering opg 4'!$M$8)/'Lineær programmering opg 4'!$K$8)*-1)</f>
        <v>-</v>
      </c>
      <c r="I5808" s="167" t="str">
        <f>IF('Lineær programmering opg 4'!$D$8=0,"-",'Lineær programmering opg 4'!$G$8)</f>
        <v>-</v>
      </c>
      <c r="J5808" s="295">
        <f>A5808*'Lineær programmering opg 4'!$C$11+Datatabel!C5808*'Lineær programmering opg 4'!$D$11</f>
        <v>43741.499999999811</v>
      </c>
      <c r="K5808" s="9">
        <f t="shared" si="452"/>
        <v>0</v>
      </c>
      <c r="L5808" s="9">
        <f t="shared" si="453"/>
        <v>0</v>
      </c>
    </row>
    <row r="5809" spans="1:12" ht="15" x14ac:dyDescent="0.25">
      <c r="A5809" s="167">
        <f t="shared" si="451"/>
        <v>100.65600000001535</v>
      </c>
      <c r="B5809" s="325">
        <f t="shared" si="454"/>
        <v>0.41940000000006394</v>
      </c>
      <c r="C5809" s="167">
        <f t="shared" si="450"/>
        <v>224.5079999999885</v>
      </c>
      <c r="D5809" s="167">
        <f>IF('Lineær programmering opg 4'!$M$4=0,"-",(-A5809+'Lineær programmering opg 4'!$M$4)/'Lineær programmering opg 4'!$K$4*-1)</f>
        <v>278.68799999996929</v>
      </c>
      <c r="E5809" s="167">
        <f>IF('Lineær programmering opg 4'!$M$5=0,"-",(-A5809+'Lineær programmering opg 4'!$M$5)/'Lineær programmering opg 4'!$K$5*-1)</f>
        <v>224.5079999999885</v>
      </c>
      <c r="F5809" s="167" t="str">
        <f>IF('Lineær programmering opg 4'!$E$6=0,"-",(-A5809+'Lineær programmering opg 4'!$M$6)/'Lineær programmering opg 4'!$K$6*-1)</f>
        <v>-</v>
      </c>
      <c r="G5809" s="167" t="str">
        <f>IF('Lineær programmering opg 4'!$D$7=0,"-",((-A5809+'Lineær programmering opg 4'!$M$7)/'Lineær programmering opg 4'!$K$7)*-1)</f>
        <v>-</v>
      </c>
      <c r="H5809" s="167" t="str">
        <f>IF('Lineær programmering opg 4'!$C$8=0,"-",((-A5809+'Lineær programmering opg 4'!$M$8)/'Lineær programmering opg 4'!$K$8)*-1)</f>
        <v>-</v>
      </c>
      <c r="I5809" s="167" t="str">
        <f>IF('Lineær programmering opg 4'!$D$8=0,"-",'Lineær programmering opg 4'!$G$8)</f>
        <v>-</v>
      </c>
      <c r="J5809" s="295">
        <f>A5809*'Lineær programmering opg 4'!$C$11+Datatabel!C5809*'Lineær programmering opg 4'!$D$11</f>
        <v>43741.799999999806</v>
      </c>
      <c r="K5809" s="9">
        <f t="shared" si="452"/>
        <v>0</v>
      </c>
      <c r="L5809" s="9">
        <f t="shared" si="453"/>
        <v>0</v>
      </c>
    </row>
    <row r="5810" spans="1:12" ht="15" x14ac:dyDescent="0.25">
      <c r="A5810" s="167">
        <f t="shared" si="451"/>
        <v>100.63200000001535</v>
      </c>
      <c r="B5810" s="325">
        <f t="shared" si="454"/>
        <v>0.41930000000006395</v>
      </c>
      <c r="C5810" s="167">
        <f t="shared" si="450"/>
        <v>224.5259999999885</v>
      </c>
      <c r="D5810" s="167">
        <f>IF('Lineær programmering opg 4'!$M$4=0,"-",(-A5810+'Lineær programmering opg 4'!$M$4)/'Lineær programmering opg 4'!$K$4*-1)</f>
        <v>278.73599999996929</v>
      </c>
      <c r="E5810" s="167">
        <f>IF('Lineær programmering opg 4'!$M$5=0,"-",(-A5810+'Lineær programmering opg 4'!$M$5)/'Lineær programmering opg 4'!$K$5*-1)</f>
        <v>224.5259999999885</v>
      </c>
      <c r="F5810" s="167" t="str">
        <f>IF('Lineær programmering opg 4'!$E$6=0,"-",(-A5810+'Lineær programmering opg 4'!$M$6)/'Lineær programmering opg 4'!$K$6*-1)</f>
        <v>-</v>
      </c>
      <c r="G5810" s="167" t="str">
        <f>IF('Lineær programmering opg 4'!$D$7=0,"-",((-A5810+'Lineær programmering opg 4'!$M$7)/'Lineær programmering opg 4'!$K$7)*-1)</f>
        <v>-</v>
      </c>
      <c r="H5810" s="167" t="str">
        <f>IF('Lineær programmering opg 4'!$C$8=0,"-",((-A5810+'Lineær programmering opg 4'!$M$8)/'Lineær programmering opg 4'!$K$8)*-1)</f>
        <v>-</v>
      </c>
      <c r="I5810" s="167" t="str">
        <f>IF('Lineær programmering opg 4'!$D$8=0,"-",'Lineær programmering opg 4'!$G$8)</f>
        <v>-</v>
      </c>
      <c r="J5810" s="295">
        <f>A5810*'Lineær programmering opg 4'!$C$11+Datatabel!C5810*'Lineær programmering opg 4'!$D$11</f>
        <v>43742.099999999817</v>
      </c>
      <c r="K5810" s="9">
        <f t="shared" si="452"/>
        <v>0</v>
      </c>
      <c r="L5810" s="9">
        <f t="shared" si="453"/>
        <v>0</v>
      </c>
    </row>
    <row r="5811" spans="1:12" ht="15" x14ac:dyDescent="0.25">
      <c r="A5811" s="167">
        <f t="shared" si="451"/>
        <v>100.60800000001535</v>
      </c>
      <c r="B5811" s="325">
        <f t="shared" si="454"/>
        <v>0.41920000000006397</v>
      </c>
      <c r="C5811" s="167">
        <f t="shared" si="450"/>
        <v>224.5439999999885</v>
      </c>
      <c r="D5811" s="167">
        <f>IF('Lineær programmering opg 4'!$M$4=0,"-",(-A5811+'Lineær programmering opg 4'!$M$4)/'Lineær programmering opg 4'!$K$4*-1)</f>
        <v>278.7839999999693</v>
      </c>
      <c r="E5811" s="167">
        <f>IF('Lineær programmering opg 4'!$M$5=0,"-",(-A5811+'Lineær programmering opg 4'!$M$5)/'Lineær programmering opg 4'!$K$5*-1)</f>
        <v>224.5439999999885</v>
      </c>
      <c r="F5811" s="167" t="str">
        <f>IF('Lineær programmering opg 4'!$E$6=0,"-",(-A5811+'Lineær programmering opg 4'!$M$6)/'Lineær programmering opg 4'!$K$6*-1)</f>
        <v>-</v>
      </c>
      <c r="G5811" s="167" t="str">
        <f>IF('Lineær programmering opg 4'!$D$7=0,"-",((-A5811+'Lineær programmering opg 4'!$M$7)/'Lineær programmering opg 4'!$K$7)*-1)</f>
        <v>-</v>
      </c>
      <c r="H5811" s="167" t="str">
        <f>IF('Lineær programmering opg 4'!$C$8=0,"-",((-A5811+'Lineær programmering opg 4'!$M$8)/'Lineær programmering opg 4'!$K$8)*-1)</f>
        <v>-</v>
      </c>
      <c r="I5811" s="167" t="str">
        <f>IF('Lineær programmering opg 4'!$D$8=0,"-",'Lineær programmering opg 4'!$G$8)</f>
        <v>-</v>
      </c>
      <c r="J5811" s="295">
        <f>A5811*'Lineær programmering opg 4'!$C$11+Datatabel!C5811*'Lineær programmering opg 4'!$D$11</f>
        <v>43742.399999999805</v>
      </c>
      <c r="K5811" s="9">
        <f t="shared" si="452"/>
        <v>0</v>
      </c>
      <c r="L5811" s="9">
        <f t="shared" si="453"/>
        <v>0</v>
      </c>
    </row>
    <row r="5812" spans="1:12" ht="15" x14ac:dyDescent="0.25">
      <c r="A5812" s="167">
        <f t="shared" si="451"/>
        <v>100.58400000001535</v>
      </c>
      <c r="B5812" s="325">
        <f t="shared" si="454"/>
        <v>0.41910000000006398</v>
      </c>
      <c r="C5812" s="167">
        <f t="shared" si="450"/>
        <v>224.5619999999885</v>
      </c>
      <c r="D5812" s="167">
        <f>IF('Lineær programmering opg 4'!$M$4=0,"-",(-A5812+'Lineær programmering opg 4'!$M$4)/'Lineær programmering opg 4'!$K$4*-1)</f>
        <v>278.8319999999693</v>
      </c>
      <c r="E5812" s="167">
        <f>IF('Lineær programmering opg 4'!$M$5=0,"-",(-A5812+'Lineær programmering opg 4'!$M$5)/'Lineær programmering opg 4'!$K$5*-1)</f>
        <v>224.5619999999885</v>
      </c>
      <c r="F5812" s="167" t="str">
        <f>IF('Lineær programmering opg 4'!$E$6=0,"-",(-A5812+'Lineær programmering opg 4'!$M$6)/'Lineær programmering opg 4'!$K$6*-1)</f>
        <v>-</v>
      </c>
      <c r="G5812" s="167" t="str">
        <f>IF('Lineær programmering opg 4'!$D$7=0,"-",((-A5812+'Lineær programmering opg 4'!$M$7)/'Lineær programmering opg 4'!$K$7)*-1)</f>
        <v>-</v>
      </c>
      <c r="H5812" s="167" t="str">
        <f>IF('Lineær programmering opg 4'!$C$8=0,"-",((-A5812+'Lineær programmering opg 4'!$M$8)/'Lineær programmering opg 4'!$K$8)*-1)</f>
        <v>-</v>
      </c>
      <c r="I5812" s="167" t="str">
        <f>IF('Lineær programmering opg 4'!$D$8=0,"-",'Lineær programmering opg 4'!$G$8)</f>
        <v>-</v>
      </c>
      <c r="J5812" s="295">
        <f>A5812*'Lineær programmering opg 4'!$C$11+Datatabel!C5812*'Lineær programmering opg 4'!$D$11</f>
        <v>43742.699999999815</v>
      </c>
      <c r="K5812" s="9">
        <f t="shared" si="452"/>
        <v>0</v>
      </c>
      <c r="L5812" s="9">
        <f t="shared" si="453"/>
        <v>0</v>
      </c>
    </row>
    <row r="5813" spans="1:12" ht="15" x14ac:dyDescent="0.25">
      <c r="A5813" s="167">
        <f t="shared" si="451"/>
        <v>100.56000000001535</v>
      </c>
      <c r="B5813" s="325">
        <f t="shared" si="454"/>
        <v>0.41900000000006399</v>
      </c>
      <c r="C5813" s="167">
        <f t="shared" si="450"/>
        <v>224.5799999999885</v>
      </c>
      <c r="D5813" s="167">
        <f>IF('Lineær programmering opg 4'!$M$4=0,"-",(-A5813+'Lineær programmering opg 4'!$M$4)/'Lineær programmering opg 4'!$K$4*-1)</f>
        <v>278.8799999999693</v>
      </c>
      <c r="E5813" s="167">
        <f>IF('Lineær programmering opg 4'!$M$5=0,"-",(-A5813+'Lineær programmering opg 4'!$M$5)/'Lineær programmering opg 4'!$K$5*-1)</f>
        <v>224.5799999999885</v>
      </c>
      <c r="F5813" s="167" t="str">
        <f>IF('Lineær programmering opg 4'!$E$6=0,"-",(-A5813+'Lineær programmering opg 4'!$M$6)/'Lineær programmering opg 4'!$K$6*-1)</f>
        <v>-</v>
      </c>
      <c r="G5813" s="167" t="str">
        <f>IF('Lineær programmering opg 4'!$D$7=0,"-",((-A5813+'Lineær programmering opg 4'!$M$7)/'Lineær programmering opg 4'!$K$7)*-1)</f>
        <v>-</v>
      </c>
      <c r="H5813" s="167" t="str">
        <f>IF('Lineær programmering opg 4'!$C$8=0,"-",((-A5813+'Lineær programmering opg 4'!$M$8)/'Lineær programmering opg 4'!$K$8)*-1)</f>
        <v>-</v>
      </c>
      <c r="I5813" s="167" t="str">
        <f>IF('Lineær programmering opg 4'!$D$8=0,"-",'Lineær programmering opg 4'!$G$8)</f>
        <v>-</v>
      </c>
      <c r="J5813" s="295">
        <f>A5813*'Lineær programmering opg 4'!$C$11+Datatabel!C5813*'Lineær programmering opg 4'!$D$11</f>
        <v>43742.999999999811</v>
      </c>
      <c r="K5813" s="9">
        <f t="shared" si="452"/>
        <v>0</v>
      </c>
      <c r="L5813" s="9">
        <f t="shared" si="453"/>
        <v>0</v>
      </c>
    </row>
    <row r="5814" spans="1:12" ht="15" x14ac:dyDescent="0.25">
      <c r="A5814" s="167">
        <f t="shared" si="451"/>
        <v>100.53600000001536</v>
      </c>
      <c r="B5814" s="325">
        <f t="shared" si="454"/>
        <v>0.418900000000064</v>
      </c>
      <c r="C5814" s="167">
        <f t="shared" si="450"/>
        <v>224.5979999999885</v>
      </c>
      <c r="D5814" s="167">
        <f>IF('Lineær programmering opg 4'!$M$4=0,"-",(-A5814+'Lineær programmering opg 4'!$M$4)/'Lineær programmering opg 4'!$K$4*-1)</f>
        <v>278.9279999999693</v>
      </c>
      <c r="E5814" s="167">
        <f>IF('Lineær programmering opg 4'!$M$5=0,"-",(-A5814+'Lineær programmering opg 4'!$M$5)/'Lineær programmering opg 4'!$K$5*-1)</f>
        <v>224.5979999999885</v>
      </c>
      <c r="F5814" s="167" t="str">
        <f>IF('Lineær programmering opg 4'!$E$6=0,"-",(-A5814+'Lineær programmering opg 4'!$M$6)/'Lineær programmering opg 4'!$K$6*-1)</f>
        <v>-</v>
      </c>
      <c r="G5814" s="167" t="str">
        <f>IF('Lineær programmering opg 4'!$D$7=0,"-",((-A5814+'Lineær programmering opg 4'!$M$7)/'Lineær programmering opg 4'!$K$7)*-1)</f>
        <v>-</v>
      </c>
      <c r="H5814" s="167" t="str">
        <f>IF('Lineær programmering opg 4'!$C$8=0,"-",((-A5814+'Lineær programmering opg 4'!$M$8)/'Lineær programmering opg 4'!$K$8)*-1)</f>
        <v>-</v>
      </c>
      <c r="I5814" s="167" t="str">
        <f>IF('Lineær programmering opg 4'!$D$8=0,"-",'Lineær programmering opg 4'!$G$8)</f>
        <v>-</v>
      </c>
      <c r="J5814" s="295">
        <f>A5814*'Lineær programmering opg 4'!$C$11+Datatabel!C5814*'Lineær programmering opg 4'!$D$11</f>
        <v>43743.299999999806</v>
      </c>
      <c r="K5814" s="9">
        <f t="shared" si="452"/>
        <v>0</v>
      </c>
      <c r="L5814" s="9">
        <f t="shared" si="453"/>
        <v>0</v>
      </c>
    </row>
    <row r="5815" spans="1:12" ht="15" x14ac:dyDescent="0.25">
      <c r="A5815" s="167">
        <f t="shared" si="451"/>
        <v>100.51200000001536</v>
      </c>
      <c r="B5815" s="325">
        <f t="shared" si="454"/>
        <v>0.41880000000006401</v>
      </c>
      <c r="C5815" s="167">
        <f t="shared" si="450"/>
        <v>224.6159999999885</v>
      </c>
      <c r="D5815" s="167">
        <f>IF('Lineær programmering opg 4'!$M$4=0,"-",(-A5815+'Lineær programmering opg 4'!$M$4)/'Lineær programmering opg 4'!$K$4*-1)</f>
        <v>278.9759999999693</v>
      </c>
      <c r="E5815" s="167">
        <f>IF('Lineær programmering opg 4'!$M$5=0,"-",(-A5815+'Lineær programmering opg 4'!$M$5)/'Lineær programmering opg 4'!$K$5*-1)</f>
        <v>224.6159999999885</v>
      </c>
      <c r="F5815" s="167" t="str">
        <f>IF('Lineær programmering opg 4'!$E$6=0,"-",(-A5815+'Lineær programmering opg 4'!$M$6)/'Lineær programmering opg 4'!$K$6*-1)</f>
        <v>-</v>
      </c>
      <c r="G5815" s="167" t="str">
        <f>IF('Lineær programmering opg 4'!$D$7=0,"-",((-A5815+'Lineær programmering opg 4'!$M$7)/'Lineær programmering opg 4'!$K$7)*-1)</f>
        <v>-</v>
      </c>
      <c r="H5815" s="167" t="str">
        <f>IF('Lineær programmering opg 4'!$C$8=0,"-",((-A5815+'Lineær programmering opg 4'!$M$8)/'Lineær programmering opg 4'!$K$8)*-1)</f>
        <v>-</v>
      </c>
      <c r="I5815" s="167" t="str">
        <f>IF('Lineær programmering opg 4'!$D$8=0,"-",'Lineær programmering opg 4'!$G$8)</f>
        <v>-</v>
      </c>
      <c r="J5815" s="295">
        <f>A5815*'Lineær programmering opg 4'!$C$11+Datatabel!C5815*'Lineær programmering opg 4'!$D$11</f>
        <v>43743.599999999817</v>
      </c>
      <c r="K5815" s="9">
        <f t="shared" si="452"/>
        <v>0</v>
      </c>
      <c r="L5815" s="9">
        <f t="shared" si="453"/>
        <v>0</v>
      </c>
    </row>
    <row r="5816" spans="1:12" ht="15" x14ac:dyDescent="0.25">
      <c r="A5816" s="167">
        <f t="shared" si="451"/>
        <v>100.48800000001536</v>
      </c>
      <c r="B5816" s="325">
        <f t="shared" si="454"/>
        <v>0.41870000000006402</v>
      </c>
      <c r="C5816" s="167">
        <f t="shared" si="450"/>
        <v>224.6339999999885</v>
      </c>
      <c r="D5816" s="167">
        <f>IF('Lineær programmering opg 4'!$M$4=0,"-",(-A5816+'Lineær programmering opg 4'!$M$4)/'Lineær programmering opg 4'!$K$4*-1)</f>
        <v>279.02399999996931</v>
      </c>
      <c r="E5816" s="167">
        <f>IF('Lineær programmering opg 4'!$M$5=0,"-",(-A5816+'Lineær programmering opg 4'!$M$5)/'Lineær programmering opg 4'!$K$5*-1)</f>
        <v>224.6339999999885</v>
      </c>
      <c r="F5816" s="167" t="str">
        <f>IF('Lineær programmering opg 4'!$E$6=0,"-",(-A5816+'Lineær programmering opg 4'!$M$6)/'Lineær programmering opg 4'!$K$6*-1)</f>
        <v>-</v>
      </c>
      <c r="G5816" s="167" t="str">
        <f>IF('Lineær programmering opg 4'!$D$7=0,"-",((-A5816+'Lineær programmering opg 4'!$M$7)/'Lineær programmering opg 4'!$K$7)*-1)</f>
        <v>-</v>
      </c>
      <c r="H5816" s="167" t="str">
        <f>IF('Lineær programmering opg 4'!$C$8=0,"-",((-A5816+'Lineær programmering opg 4'!$M$8)/'Lineær programmering opg 4'!$K$8)*-1)</f>
        <v>-</v>
      </c>
      <c r="I5816" s="167" t="str">
        <f>IF('Lineær programmering opg 4'!$D$8=0,"-",'Lineær programmering opg 4'!$G$8)</f>
        <v>-</v>
      </c>
      <c r="J5816" s="295">
        <f>A5816*'Lineær programmering opg 4'!$C$11+Datatabel!C5816*'Lineær programmering opg 4'!$D$11</f>
        <v>43743.899999999812</v>
      </c>
      <c r="K5816" s="9">
        <f t="shared" si="452"/>
        <v>0</v>
      </c>
      <c r="L5816" s="9">
        <f t="shared" si="453"/>
        <v>0</v>
      </c>
    </row>
    <row r="5817" spans="1:12" ht="15" x14ac:dyDescent="0.25">
      <c r="A5817" s="167">
        <f t="shared" si="451"/>
        <v>100.46400000001537</v>
      </c>
      <c r="B5817" s="325">
        <f t="shared" si="454"/>
        <v>0.41860000000006403</v>
      </c>
      <c r="C5817" s="167">
        <f t="shared" si="450"/>
        <v>224.65199999998845</v>
      </c>
      <c r="D5817" s="167">
        <f>IF('Lineær programmering opg 4'!$M$4=0,"-",(-A5817+'Lineær programmering opg 4'!$M$4)/'Lineær programmering opg 4'!$K$4*-1)</f>
        <v>279.07199999996925</v>
      </c>
      <c r="E5817" s="167">
        <f>IF('Lineær programmering opg 4'!$M$5=0,"-",(-A5817+'Lineær programmering opg 4'!$M$5)/'Lineær programmering opg 4'!$K$5*-1)</f>
        <v>224.65199999998845</v>
      </c>
      <c r="F5817" s="167" t="str">
        <f>IF('Lineær programmering opg 4'!$E$6=0,"-",(-A5817+'Lineær programmering opg 4'!$M$6)/'Lineær programmering opg 4'!$K$6*-1)</f>
        <v>-</v>
      </c>
      <c r="G5817" s="167" t="str">
        <f>IF('Lineær programmering opg 4'!$D$7=0,"-",((-A5817+'Lineær programmering opg 4'!$M$7)/'Lineær programmering opg 4'!$K$7)*-1)</f>
        <v>-</v>
      </c>
      <c r="H5817" s="167" t="str">
        <f>IF('Lineær programmering opg 4'!$C$8=0,"-",((-A5817+'Lineær programmering opg 4'!$M$8)/'Lineær programmering opg 4'!$K$8)*-1)</f>
        <v>-</v>
      </c>
      <c r="I5817" s="167" t="str">
        <f>IF('Lineær programmering opg 4'!$D$8=0,"-",'Lineær programmering opg 4'!$G$8)</f>
        <v>-</v>
      </c>
      <c r="J5817" s="295">
        <f>A5817*'Lineær programmering opg 4'!$C$11+Datatabel!C5817*'Lineær programmering opg 4'!$D$11</f>
        <v>43744.199999999801</v>
      </c>
      <c r="K5817" s="9">
        <f t="shared" si="452"/>
        <v>0</v>
      </c>
      <c r="L5817" s="9">
        <f t="shared" si="453"/>
        <v>0</v>
      </c>
    </row>
    <row r="5818" spans="1:12" ht="15" x14ac:dyDescent="0.25">
      <c r="A5818" s="167">
        <f t="shared" si="451"/>
        <v>100.44000000001537</v>
      </c>
      <c r="B5818" s="325">
        <f t="shared" si="454"/>
        <v>0.41850000000006404</v>
      </c>
      <c r="C5818" s="167">
        <f t="shared" si="450"/>
        <v>224.66999999998845</v>
      </c>
      <c r="D5818" s="167">
        <f>IF('Lineær programmering opg 4'!$M$4=0,"-",(-A5818+'Lineær programmering opg 4'!$M$4)/'Lineær programmering opg 4'!$K$4*-1)</f>
        <v>279.11999999996925</v>
      </c>
      <c r="E5818" s="167">
        <f>IF('Lineær programmering opg 4'!$M$5=0,"-",(-A5818+'Lineær programmering opg 4'!$M$5)/'Lineær programmering opg 4'!$K$5*-1)</f>
        <v>224.66999999998845</v>
      </c>
      <c r="F5818" s="167" t="str">
        <f>IF('Lineær programmering opg 4'!$E$6=0,"-",(-A5818+'Lineær programmering opg 4'!$M$6)/'Lineær programmering opg 4'!$K$6*-1)</f>
        <v>-</v>
      </c>
      <c r="G5818" s="167" t="str">
        <f>IF('Lineær programmering opg 4'!$D$7=0,"-",((-A5818+'Lineær programmering opg 4'!$M$7)/'Lineær programmering opg 4'!$K$7)*-1)</f>
        <v>-</v>
      </c>
      <c r="H5818" s="167" t="str">
        <f>IF('Lineær programmering opg 4'!$C$8=0,"-",((-A5818+'Lineær programmering opg 4'!$M$8)/'Lineær programmering opg 4'!$K$8)*-1)</f>
        <v>-</v>
      </c>
      <c r="I5818" s="167" t="str">
        <f>IF('Lineær programmering opg 4'!$D$8=0,"-",'Lineær programmering opg 4'!$G$8)</f>
        <v>-</v>
      </c>
      <c r="J5818" s="295">
        <f>A5818*'Lineær programmering opg 4'!$C$11+Datatabel!C5818*'Lineær programmering opg 4'!$D$11</f>
        <v>43744.499999999804</v>
      </c>
      <c r="K5818" s="9">
        <f t="shared" si="452"/>
        <v>0</v>
      </c>
      <c r="L5818" s="9">
        <f t="shared" si="453"/>
        <v>0</v>
      </c>
    </row>
    <row r="5819" spans="1:12" ht="15" x14ac:dyDescent="0.25">
      <c r="A5819" s="167">
        <f t="shared" si="451"/>
        <v>100.41600000001537</v>
      </c>
      <c r="B5819" s="325">
        <f t="shared" si="454"/>
        <v>0.41840000000006405</v>
      </c>
      <c r="C5819" s="167">
        <f t="shared" si="450"/>
        <v>224.68799999998845</v>
      </c>
      <c r="D5819" s="167">
        <f>IF('Lineær programmering opg 4'!$M$4=0,"-",(-A5819+'Lineær programmering opg 4'!$M$4)/'Lineær programmering opg 4'!$K$4*-1)</f>
        <v>279.16799999996925</v>
      </c>
      <c r="E5819" s="167">
        <f>IF('Lineær programmering opg 4'!$M$5=0,"-",(-A5819+'Lineær programmering opg 4'!$M$5)/'Lineær programmering opg 4'!$K$5*-1)</f>
        <v>224.68799999998845</v>
      </c>
      <c r="F5819" s="167" t="str">
        <f>IF('Lineær programmering opg 4'!$E$6=0,"-",(-A5819+'Lineær programmering opg 4'!$M$6)/'Lineær programmering opg 4'!$K$6*-1)</f>
        <v>-</v>
      </c>
      <c r="G5819" s="167" t="str">
        <f>IF('Lineær programmering opg 4'!$D$7=0,"-",((-A5819+'Lineær programmering opg 4'!$M$7)/'Lineær programmering opg 4'!$K$7)*-1)</f>
        <v>-</v>
      </c>
      <c r="H5819" s="167" t="str">
        <f>IF('Lineær programmering opg 4'!$C$8=0,"-",((-A5819+'Lineær programmering opg 4'!$M$8)/'Lineær programmering opg 4'!$K$8)*-1)</f>
        <v>-</v>
      </c>
      <c r="I5819" s="167" t="str">
        <f>IF('Lineær programmering opg 4'!$D$8=0,"-",'Lineær programmering opg 4'!$G$8)</f>
        <v>-</v>
      </c>
      <c r="J5819" s="295">
        <f>A5819*'Lineær programmering opg 4'!$C$11+Datatabel!C5819*'Lineær programmering opg 4'!$D$11</f>
        <v>43744.799999999799</v>
      </c>
      <c r="K5819" s="9">
        <f t="shared" si="452"/>
        <v>0</v>
      </c>
      <c r="L5819" s="9">
        <f t="shared" si="453"/>
        <v>0</v>
      </c>
    </row>
    <row r="5820" spans="1:12" ht="15" x14ac:dyDescent="0.25">
      <c r="A5820" s="167">
        <f t="shared" si="451"/>
        <v>100.39200000001537</v>
      </c>
      <c r="B5820" s="325">
        <f t="shared" si="454"/>
        <v>0.41830000000006407</v>
      </c>
      <c r="C5820" s="167">
        <f t="shared" si="450"/>
        <v>224.70599999998845</v>
      </c>
      <c r="D5820" s="167">
        <f>IF('Lineær programmering opg 4'!$M$4=0,"-",(-A5820+'Lineær programmering opg 4'!$M$4)/'Lineær programmering opg 4'!$K$4*-1)</f>
        <v>279.21599999996926</v>
      </c>
      <c r="E5820" s="167">
        <f>IF('Lineær programmering opg 4'!$M$5=0,"-",(-A5820+'Lineær programmering opg 4'!$M$5)/'Lineær programmering opg 4'!$K$5*-1)</f>
        <v>224.70599999998845</v>
      </c>
      <c r="F5820" s="167" t="str">
        <f>IF('Lineær programmering opg 4'!$E$6=0,"-",(-A5820+'Lineær programmering opg 4'!$M$6)/'Lineær programmering opg 4'!$K$6*-1)</f>
        <v>-</v>
      </c>
      <c r="G5820" s="167" t="str">
        <f>IF('Lineær programmering opg 4'!$D$7=0,"-",((-A5820+'Lineær programmering opg 4'!$M$7)/'Lineær programmering opg 4'!$K$7)*-1)</f>
        <v>-</v>
      </c>
      <c r="H5820" s="167" t="str">
        <f>IF('Lineær programmering opg 4'!$C$8=0,"-",((-A5820+'Lineær programmering opg 4'!$M$8)/'Lineær programmering opg 4'!$K$8)*-1)</f>
        <v>-</v>
      </c>
      <c r="I5820" s="167" t="str">
        <f>IF('Lineær programmering opg 4'!$D$8=0,"-",'Lineær programmering opg 4'!$G$8)</f>
        <v>-</v>
      </c>
      <c r="J5820" s="295">
        <f>A5820*'Lineær programmering opg 4'!$C$11+Datatabel!C5820*'Lineær programmering opg 4'!$D$11</f>
        <v>43745.099999999809</v>
      </c>
      <c r="K5820" s="9">
        <f t="shared" si="452"/>
        <v>0</v>
      </c>
      <c r="L5820" s="9">
        <f t="shared" si="453"/>
        <v>0</v>
      </c>
    </row>
    <row r="5821" spans="1:12" ht="15" x14ac:dyDescent="0.25">
      <c r="A5821" s="167">
        <f t="shared" si="451"/>
        <v>100.36800000001537</v>
      </c>
      <c r="B5821" s="325">
        <f t="shared" si="454"/>
        <v>0.41820000000006408</v>
      </c>
      <c r="C5821" s="167">
        <f t="shared" si="450"/>
        <v>224.72399999998845</v>
      </c>
      <c r="D5821" s="167">
        <f>IF('Lineær programmering opg 4'!$M$4=0,"-",(-A5821+'Lineær programmering opg 4'!$M$4)/'Lineær programmering opg 4'!$K$4*-1)</f>
        <v>279.26399999996926</v>
      </c>
      <c r="E5821" s="167">
        <f>IF('Lineær programmering opg 4'!$M$5=0,"-",(-A5821+'Lineær programmering opg 4'!$M$5)/'Lineær programmering opg 4'!$K$5*-1)</f>
        <v>224.72399999998845</v>
      </c>
      <c r="F5821" s="167" t="str">
        <f>IF('Lineær programmering opg 4'!$E$6=0,"-",(-A5821+'Lineær programmering opg 4'!$M$6)/'Lineær programmering opg 4'!$K$6*-1)</f>
        <v>-</v>
      </c>
      <c r="G5821" s="167" t="str">
        <f>IF('Lineær programmering opg 4'!$D$7=0,"-",((-A5821+'Lineær programmering opg 4'!$M$7)/'Lineær programmering opg 4'!$K$7)*-1)</f>
        <v>-</v>
      </c>
      <c r="H5821" s="167" t="str">
        <f>IF('Lineær programmering opg 4'!$C$8=0,"-",((-A5821+'Lineær programmering opg 4'!$M$8)/'Lineær programmering opg 4'!$K$8)*-1)</f>
        <v>-</v>
      </c>
      <c r="I5821" s="167" t="str">
        <f>IF('Lineær programmering opg 4'!$D$8=0,"-",'Lineær programmering opg 4'!$G$8)</f>
        <v>-</v>
      </c>
      <c r="J5821" s="295">
        <f>A5821*'Lineær programmering opg 4'!$C$11+Datatabel!C5821*'Lineær programmering opg 4'!$D$11</f>
        <v>43745.399999999805</v>
      </c>
      <c r="K5821" s="9">
        <f t="shared" si="452"/>
        <v>0</v>
      </c>
      <c r="L5821" s="9">
        <f t="shared" si="453"/>
        <v>0</v>
      </c>
    </row>
    <row r="5822" spans="1:12" ht="15" x14ac:dyDescent="0.25">
      <c r="A5822" s="167">
        <f t="shared" si="451"/>
        <v>100.34400000001538</v>
      </c>
      <c r="B5822" s="325">
        <f t="shared" si="454"/>
        <v>0.41810000000006409</v>
      </c>
      <c r="C5822" s="167">
        <f t="shared" si="450"/>
        <v>224.74199999998845</v>
      </c>
      <c r="D5822" s="167">
        <f>IF('Lineær programmering opg 4'!$M$4=0,"-",(-A5822+'Lineær programmering opg 4'!$M$4)/'Lineær programmering opg 4'!$K$4*-1)</f>
        <v>279.3119999999692</v>
      </c>
      <c r="E5822" s="167">
        <f>IF('Lineær programmering opg 4'!$M$5=0,"-",(-A5822+'Lineær programmering opg 4'!$M$5)/'Lineær programmering opg 4'!$K$5*-1)</f>
        <v>224.74199999998845</v>
      </c>
      <c r="F5822" s="167" t="str">
        <f>IF('Lineær programmering opg 4'!$E$6=0,"-",(-A5822+'Lineær programmering opg 4'!$M$6)/'Lineær programmering opg 4'!$K$6*-1)</f>
        <v>-</v>
      </c>
      <c r="G5822" s="167" t="str">
        <f>IF('Lineær programmering opg 4'!$D$7=0,"-",((-A5822+'Lineær programmering opg 4'!$M$7)/'Lineær programmering opg 4'!$K$7)*-1)</f>
        <v>-</v>
      </c>
      <c r="H5822" s="167" t="str">
        <f>IF('Lineær programmering opg 4'!$C$8=0,"-",((-A5822+'Lineær programmering opg 4'!$M$8)/'Lineær programmering opg 4'!$K$8)*-1)</f>
        <v>-</v>
      </c>
      <c r="I5822" s="167" t="str">
        <f>IF('Lineær programmering opg 4'!$D$8=0,"-",'Lineær programmering opg 4'!$G$8)</f>
        <v>-</v>
      </c>
      <c r="J5822" s="295">
        <f>A5822*'Lineær programmering opg 4'!$C$11+Datatabel!C5822*'Lineær programmering opg 4'!$D$11</f>
        <v>43745.699999999808</v>
      </c>
      <c r="K5822" s="9">
        <f t="shared" si="452"/>
        <v>0</v>
      </c>
      <c r="L5822" s="9">
        <f t="shared" si="453"/>
        <v>0</v>
      </c>
    </row>
    <row r="5823" spans="1:12" ht="15" x14ac:dyDescent="0.25">
      <c r="A5823" s="167">
        <f t="shared" si="451"/>
        <v>100.32000000001538</v>
      </c>
      <c r="B5823" s="325">
        <f t="shared" si="454"/>
        <v>0.4180000000000641</v>
      </c>
      <c r="C5823" s="167">
        <f t="shared" si="450"/>
        <v>224.75999999998845</v>
      </c>
      <c r="D5823" s="167">
        <f>IF('Lineær programmering opg 4'!$M$4=0,"-",(-A5823+'Lineær programmering opg 4'!$M$4)/'Lineær programmering opg 4'!$K$4*-1)</f>
        <v>279.3599999999692</v>
      </c>
      <c r="E5823" s="167">
        <f>IF('Lineær programmering opg 4'!$M$5=0,"-",(-A5823+'Lineær programmering opg 4'!$M$5)/'Lineær programmering opg 4'!$K$5*-1)</f>
        <v>224.75999999998845</v>
      </c>
      <c r="F5823" s="167" t="str">
        <f>IF('Lineær programmering opg 4'!$E$6=0,"-",(-A5823+'Lineær programmering opg 4'!$M$6)/'Lineær programmering opg 4'!$K$6*-1)</f>
        <v>-</v>
      </c>
      <c r="G5823" s="167" t="str">
        <f>IF('Lineær programmering opg 4'!$D$7=0,"-",((-A5823+'Lineær programmering opg 4'!$M$7)/'Lineær programmering opg 4'!$K$7)*-1)</f>
        <v>-</v>
      </c>
      <c r="H5823" s="167" t="str">
        <f>IF('Lineær programmering opg 4'!$C$8=0,"-",((-A5823+'Lineær programmering opg 4'!$M$8)/'Lineær programmering opg 4'!$K$8)*-1)</f>
        <v>-</v>
      </c>
      <c r="I5823" s="167" t="str">
        <f>IF('Lineær programmering opg 4'!$D$8=0,"-",'Lineær programmering opg 4'!$G$8)</f>
        <v>-</v>
      </c>
      <c r="J5823" s="295">
        <f>A5823*'Lineær programmering opg 4'!$C$11+Datatabel!C5823*'Lineær programmering opg 4'!$D$11</f>
        <v>43745.999999999811</v>
      </c>
      <c r="K5823" s="9">
        <f t="shared" si="452"/>
        <v>0</v>
      </c>
      <c r="L5823" s="9">
        <f t="shared" si="453"/>
        <v>0</v>
      </c>
    </row>
    <row r="5824" spans="1:12" ht="15" x14ac:dyDescent="0.25">
      <c r="A5824" s="167">
        <f t="shared" si="451"/>
        <v>100.29600000001538</v>
      </c>
      <c r="B5824" s="325">
        <f t="shared" si="454"/>
        <v>0.41790000000006411</v>
      </c>
      <c r="C5824" s="167">
        <f t="shared" si="450"/>
        <v>224.77799999998845</v>
      </c>
      <c r="D5824" s="167">
        <f>IF('Lineær programmering opg 4'!$M$4=0,"-",(-A5824+'Lineær programmering opg 4'!$M$4)/'Lineær programmering opg 4'!$K$4*-1)</f>
        <v>279.40799999996921</v>
      </c>
      <c r="E5824" s="167">
        <f>IF('Lineær programmering opg 4'!$M$5=0,"-",(-A5824+'Lineær programmering opg 4'!$M$5)/'Lineær programmering opg 4'!$K$5*-1)</f>
        <v>224.77799999998845</v>
      </c>
      <c r="F5824" s="167" t="str">
        <f>IF('Lineær programmering opg 4'!$E$6=0,"-",(-A5824+'Lineær programmering opg 4'!$M$6)/'Lineær programmering opg 4'!$K$6*-1)</f>
        <v>-</v>
      </c>
      <c r="G5824" s="167" t="str">
        <f>IF('Lineær programmering opg 4'!$D$7=0,"-",((-A5824+'Lineær programmering opg 4'!$M$7)/'Lineær programmering opg 4'!$K$7)*-1)</f>
        <v>-</v>
      </c>
      <c r="H5824" s="167" t="str">
        <f>IF('Lineær programmering opg 4'!$C$8=0,"-",((-A5824+'Lineær programmering opg 4'!$M$8)/'Lineær programmering opg 4'!$K$8)*-1)</f>
        <v>-</v>
      </c>
      <c r="I5824" s="167" t="str">
        <f>IF('Lineær programmering opg 4'!$D$8=0,"-",'Lineær programmering opg 4'!$G$8)</f>
        <v>-</v>
      </c>
      <c r="J5824" s="295">
        <f>A5824*'Lineær programmering opg 4'!$C$11+Datatabel!C5824*'Lineær programmering opg 4'!$D$11</f>
        <v>43746.299999999799</v>
      </c>
      <c r="K5824" s="9">
        <f t="shared" si="452"/>
        <v>0</v>
      </c>
      <c r="L5824" s="9">
        <f t="shared" si="453"/>
        <v>0</v>
      </c>
    </row>
    <row r="5825" spans="1:12" ht="15" x14ac:dyDescent="0.25">
      <c r="A5825" s="167">
        <f t="shared" si="451"/>
        <v>100.2720000000154</v>
      </c>
      <c r="B5825" s="325">
        <f t="shared" si="454"/>
        <v>0.41780000000006412</v>
      </c>
      <c r="C5825" s="167">
        <f t="shared" si="450"/>
        <v>224.79599999998845</v>
      </c>
      <c r="D5825" s="167">
        <f>IF('Lineær programmering opg 4'!$M$4=0,"-",(-A5825+'Lineær programmering opg 4'!$M$4)/'Lineær programmering opg 4'!$K$4*-1)</f>
        <v>279.45599999996921</v>
      </c>
      <c r="E5825" s="167">
        <f>IF('Lineær programmering opg 4'!$M$5=0,"-",(-A5825+'Lineær programmering opg 4'!$M$5)/'Lineær programmering opg 4'!$K$5*-1)</f>
        <v>224.79599999998845</v>
      </c>
      <c r="F5825" s="167" t="str">
        <f>IF('Lineær programmering opg 4'!$E$6=0,"-",(-A5825+'Lineær programmering opg 4'!$M$6)/'Lineær programmering opg 4'!$K$6*-1)</f>
        <v>-</v>
      </c>
      <c r="G5825" s="167" t="str">
        <f>IF('Lineær programmering opg 4'!$D$7=0,"-",((-A5825+'Lineær programmering opg 4'!$M$7)/'Lineær programmering opg 4'!$K$7)*-1)</f>
        <v>-</v>
      </c>
      <c r="H5825" s="167" t="str">
        <f>IF('Lineær programmering opg 4'!$C$8=0,"-",((-A5825+'Lineær programmering opg 4'!$M$8)/'Lineær programmering opg 4'!$K$8)*-1)</f>
        <v>-</v>
      </c>
      <c r="I5825" s="167" t="str">
        <f>IF('Lineær programmering opg 4'!$D$8=0,"-",'Lineær programmering opg 4'!$G$8)</f>
        <v>-</v>
      </c>
      <c r="J5825" s="295">
        <f>A5825*'Lineær programmering opg 4'!$C$11+Datatabel!C5825*'Lineær programmering opg 4'!$D$11</f>
        <v>43746.599999999809</v>
      </c>
      <c r="K5825" s="9">
        <f t="shared" si="452"/>
        <v>0</v>
      </c>
      <c r="L5825" s="9">
        <f t="shared" si="453"/>
        <v>0</v>
      </c>
    </row>
    <row r="5826" spans="1:12" ht="15" x14ac:dyDescent="0.25">
      <c r="A5826" s="167">
        <f t="shared" si="451"/>
        <v>100.2480000000154</v>
      </c>
      <c r="B5826" s="325">
        <f t="shared" si="454"/>
        <v>0.41770000000006413</v>
      </c>
      <c r="C5826" s="167">
        <f t="shared" si="450"/>
        <v>224.81399999998845</v>
      </c>
      <c r="D5826" s="167">
        <f>IF('Lineær programmering opg 4'!$M$4=0,"-",(-A5826+'Lineær programmering opg 4'!$M$4)/'Lineær programmering opg 4'!$K$4*-1)</f>
        <v>279.50399999996921</v>
      </c>
      <c r="E5826" s="167">
        <f>IF('Lineær programmering opg 4'!$M$5=0,"-",(-A5826+'Lineær programmering opg 4'!$M$5)/'Lineær programmering opg 4'!$K$5*-1)</f>
        <v>224.81399999998845</v>
      </c>
      <c r="F5826" s="167" t="str">
        <f>IF('Lineær programmering opg 4'!$E$6=0,"-",(-A5826+'Lineær programmering opg 4'!$M$6)/'Lineær programmering opg 4'!$K$6*-1)</f>
        <v>-</v>
      </c>
      <c r="G5826" s="167" t="str">
        <f>IF('Lineær programmering opg 4'!$D$7=0,"-",((-A5826+'Lineær programmering opg 4'!$M$7)/'Lineær programmering opg 4'!$K$7)*-1)</f>
        <v>-</v>
      </c>
      <c r="H5826" s="167" t="str">
        <f>IF('Lineær programmering opg 4'!$C$8=0,"-",((-A5826+'Lineær programmering opg 4'!$M$8)/'Lineær programmering opg 4'!$K$8)*-1)</f>
        <v>-</v>
      </c>
      <c r="I5826" s="167" t="str">
        <f>IF('Lineær programmering opg 4'!$D$8=0,"-",'Lineær programmering opg 4'!$G$8)</f>
        <v>-</v>
      </c>
      <c r="J5826" s="295">
        <f>A5826*'Lineær programmering opg 4'!$C$11+Datatabel!C5826*'Lineær programmering opg 4'!$D$11</f>
        <v>43746.899999999805</v>
      </c>
      <c r="K5826" s="9">
        <f t="shared" si="452"/>
        <v>0</v>
      </c>
      <c r="L5826" s="9">
        <f t="shared" si="453"/>
        <v>0</v>
      </c>
    </row>
    <row r="5827" spans="1:12" ht="15" x14ac:dyDescent="0.25">
      <c r="A5827" s="167">
        <f t="shared" si="451"/>
        <v>100.22400000001539</v>
      </c>
      <c r="B5827" s="325">
        <f t="shared" si="454"/>
        <v>0.41760000000006414</v>
      </c>
      <c r="C5827" s="167">
        <f t="shared" ref="C5827:C5890" si="455">MIN(D5827,E5827,F5827,G5827,H5827,I5827)</f>
        <v>224.83199999998845</v>
      </c>
      <c r="D5827" s="167">
        <f>IF('Lineær programmering opg 4'!$M$4=0,"-",(-A5827+'Lineær programmering opg 4'!$M$4)/'Lineær programmering opg 4'!$K$4*-1)</f>
        <v>279.55199999996921</v>
      </c>
      <c r="E5827" s="167">
        <f>IF('Lineær programmering opg 4'!$M$5=0,"-",(-A5827+'Lineær programmering opg 4'!$M$5)/'Lineær programmering opg 4'!$K$5*-1)</f>
        <v>224.83199999998845</v>
      </c>
      <c r="F5827" s="167" t="str">
        <f>IF('Lineær programmering opg 4'!$E$6=0,"-",(-A5827+'Lineær programmering opg 4'!$M$6)/'Lineær programmering opg 4'!$K$6*-1)</f>
        <v>-</v>
      </c>
      <c r="G5827" s="167" t="str">
        <f>IF('Lineær programmering opg 4'!$D$7=0,"-",((-A5827+'Lineær programmering opg 4'!$M$7)/'Lineær programmering opg 4'!$K$7)*-1)</f>
        <v>-</v>
      </c>
      <c r="H5827" s="167" t="str">
        <f>IF('Lineær programmering opg 4'!$C$8=0,"-",((-A5827+'Lineær programmering opg 4'!$M$8)/'Lineær programmering opg 4'!$K$8)*-1)</f>
        <v>-</v>
      </c>
      <c r="I5827" s="167" t="str">
        <f>IF('Lineær programmering opg 4'!$D$8=0,"-",'Lineær programmering opg 4'!$G$8)</f>
        <v>-</v>
      </c>
      <c r="J5827" s="295">
        <f>A5827*'Lineær programmering opg 4'!$C$11+Datatabel!C5827*'Lineær programmering opg 4'!$D$11</f>
        <v>43747.199999999808</v>
      </c>
      <c r="K5827" s="9">
        <f t="shared" si="452"/>
        <v>0</v>
      </c>
      <c r="L5827" s="9">
        <f t="shared" si="453"/>
        <v>0</v>
      </c>
    </row>
    <row r="5828" spans="1:12" ht="15" x14ac:dyDescent="0.25">
      <c r="A5828" s="167">
        <f t="shared" ref="A5828:A5891" si="456">$A$3*B5828</f>
        <v>100.20000000001539</v>
      </c>
      <c r="B5828" s="325">
        <f t="shared" si="454"/>
        <v>0.41750000000006415</v>
      </c>
      <c r="C5828" s="167">
        <f t="shared" si="455"/>
        <v>224.84999999998846</v>
      </c>
      <c r="D5828" s="167">
        <f>IF('Lineær programmering opg 4'!$M$4=0,"-",(-A5828+'Lineær programmering opg 4'!$M$4)/'Lineær programmering opg 4'!$K$4*-1)</f>
        <v>279.59999999996921</v>
      </c>
      <c r="E5828" s="167">
        <f>IF('Lineær programmering opg 4'!$M$5=0,"-",(-A5828+'Lineær programmering opg 4'!$M$5)/'Lineær programmering opg 4'!$K$5*-1)</f>
        <v>224.84999999998846</v>
      </c>
      <c r="F5828" s="167" t="str">
        <f>IF('Lineær programmering opg 4'!$E$6=0,"-",(-A5828+'Lineær programmering opg 4'!$M$6)/'Lineær programmering opg 4'!$K$6*-1)</f>
        <v>-</v>
      </c>
      <c r="G5828" s="167" t="str">
        <f>IF('Lineær programmering opg 4'!$D$7=0,"-",((-A5828+'Lineær programmering opg 4'!$M$7)/'Lineær programmering opg 4'!$K$7)*-1)</f>
        <v>-</v>
      </c>
      <c r="H5828" s="167" t="str">
        <f>IF('Lineær programmering opg 4'!$C$8=0,"-",((-A5828+'Lineær programmering opg 4'!$M$8)/'Lineær programmering opg 4'!$K$8)*-1)</f>
        <v>-</v>
      </c>
      <c r="I5828" s="167" t="str">
        <f>IF('Lineær programmering opg 4'!$D$8=0,"-",'Lineær programmering opg 4'!$G$8)</f>
        <v>-</v>
      </c>
      <c r="J5828" s="295">
        <f>A5828*'Lineær programmering opg 4'!$C$11+Datatabel!C5828*'Lineær programmering opg 4'!$D$11</f>
        <v>43747.499999999811</v>
      </c>
      <c r="K5828" s="9">
        <f t="shared" ref="K5828:K5891" si="457">IF($J$10004=J5828,A5828,0)</f>
        <v>0</v>
      </c>
      <c r="L5828" s="9">
        <f t="shared" ref="L5828:L5891" si="458">IF(J5828=$J$10004,C5828,0)</f>
        <v>0</v>
      </c>
    </row>
    <row r="5829" spans="1:12" ht="15" x14ac:dyDescent="0.25">
      <c r="A5829" s="167">
        <f t="shared" si="456"/>
        <v>100.17600000001539</v>
      </c>
      <c r="B5829" s="325">
        <f t="shared" ref="B5829:B5892" si="459">B5828-0.01%</f>
        <v>0.41740000000006416</v>
      </c>
      <c r="C5829" s="167">
        <f t="shared" si="455"/>
        <v>224.86799999998846</v>
      </c>
      <c r="D5829" s="167">
        <f>IF('Lineær programmering opg 4'!$M$4=0,"-",(-A5829+'Lineær programmering opg 4'!$M$4)/'Lineær programmering opg 4'!$K$4*-1)</f>
        <v>279.64799999996922</v>
      </c>
      <c r="E5829" s="167">
        <f>IF('Lineær programmering opg 4'!$M$5=0,"-",(-A5829+'Lineær programmering opg 4'!$M$5)/'Lineær programmering opg 4'!$K$5*-1)</f>
        <v>224.86799999998846</v>
      </c>
      <c r="F5829" s="167" t="str">
        <f>IF('Lineær programmering opg 4'!$E$6=0,"-",(-A5829+'Lineær programmering opg 4'!$M$6)/'Lineær programmering opg 4'!$K$6*-1)</f>
        <v>-</v>
      </c>
      <c r="G5829" s="167" t="str">
        <f>IF('Lineær programmering opg 4'!$D$7=0,"-",((-A5829+'Lineær programmering opg 4'!$M$7)/'Lineær programmering opg 4'!$K$7)*-1)</f>
        <v>-</v>
      </c>
      <c r="H5829" s="167" t="str">
        <f>IF('Lineær programmering opg 4'!$C$8=0,"-",((-A5829+'Lineær programmering opg 4'!$M$8)/'Lineær programmering opg 4'!$K$8)*-1)</f>
        <v>-</v>
      </c>
      <c r="I5829" s="167" t="str">
        <f>IF('Lineær programmering opg 4'!$D$8=0,"-",'Lineær programmering opg 4'!$G$8)</f>
        <v>-</v>
      </c>
      <c r="J5829" s="295">
        <f>A5829*'Lineær programmering opg 4'!$C$11+Datatabel!C5829*'Lineær programmering opg 4'!$D$11</f>
        <v>43747.799999999806</v>
      </c>
      <c r="K5829" s="9">
        <f t="shared" si="457"/>
        <v>0</v>
      </c>
      <c r="L5829" s="9">
        <f t="shared" si="458"/>
        <v>0</v>
      </c>
    </row>
    <row r="5830" spans="1:12" ht="15" x14ac:dyDescent="0.25">
      <c r="A5830" s="167">
        <f t="shared" si="456"/>
        <v>100.15200000001541</v>
      </c>
      <c r="B5830" s="325">
        <f t="shared" si="459"/>
        <v>0.41730000000006418</v>
      </c>
      <c r="C5830" s="167">
        <f t="shared" si="455"/>
        <v>224.88599999998846</v>
      </c>
      <c r="D5830" s="167">
        <f>IF('Lineær programmering opg 4'!$M$4=0,"-",(-A5830+'Lineær programmering opg 4'!$M$4)/'Lineær programmering opg 4'!$K$4*-1)</f>
        <v>279.69599999996922</v>
      </c>
      <c r="E5830" s="167">
        <f>IF('Lineær programmering opg 4'!$M$5=0,"-",(-A5830+'Lineær programmering opg 4'!$M$5)/'Lineær programmering opg 4'!$K$5*-1)</f>
        <v>224.88599999998846</v>
      </c>
      <c r="F5830" s="167" t="str">
        <f>IF('Lineær programmering opg 4'!$E$6=0,"-",(-A5830+'Lineær programmering opg 4'!$M$6)/'Lineær programmering opg 4'!$K$6*-1)</f>
        <v>-</v>
      </c>
      <c r="G5830" s="167" t="str">
        <f>IF('Lineær programmering opg 4'!$D$7=0,"-",((-A5830+'Lineær programmering opg 4'!$M$7)/'Lineær programmering opg 4'!$K$7)*-1)</f>
        <v>-</v>
      </c>
      <c r="H5830" s="167" t="str">
        <f>IF('Lineær programmering opg 4'!$C$8=0,"-",((-A5830+'Lineær programmering opg 4'!$M$8)/'Lineær programmering opg 4'!$K$8)*-1)</f>
        <v>-</v>
      </c>
      <c r="I5830" s="167" t="str">
        <f>IF('Lineær programmering opg 4'!$D$8=0,"-",'Lineær programmering opg 4'!$G$8)</f>
        <v>-</v>
      </c>
      <c r="J5830" s="295">
        <f>A5830*'Lineær programmering opg 4'!$C$11+Datatabel!C5830*'Lineær programmering opg 4'!$D$11</f>
        <v>43748.099999999809</v>
      </c>
      <c r="K5830" s="9">
        <f t="shared" si="457"/>
        <v>0</v>
      </c>
      <c r="L5830" s="9">
        <f t="shared" si="458"/>
        <v>0</v>
      </c>
    </row>
    <row r="5831" spans="1:12" ht="15" x14ac:dyDescent="0.25">
      <c r="A5831" s="167">
        <f t="shared" si="456"/>
        <v>100.1280000000154</v>
      </c>
      <c r="B5831" s="325">
        <f t="shared" si="459"/>
        <v>0.41720000000006419</v>
      </c>
      <c r="C5831" s="167">
        <f t="shared" si="455"/>
        <v>224.90399999998846</v>
      </c>
      <c r="D5831" s="167">
        <f>IF('Lineær programmering opg 4'!$M$4=0,"-",(-A5831+'Lineær programmering opg 4'!$M$4)/'Lineær programmering opg 4'!$K$4*-1)</f>
        <v>279.74399999996922</v>
      </c>
      <c r="E5831" s="167">
        <f>IF('Lineær programmering opg 4'!$M$5=0,"-",(-A5831+'Lineær programmering opg 4'!$M$5)/'Lineær programmering opg 4'!$K$5*-1)</f>
        <v>224.90399999998846</v>
      </c>
      <c r="F5831" s="167" t="str">
        <f>IF('Lineær programmering opg 4'!$E$6=0,"-",(-A5831+'Lineær programmering opg 4'!$M$6)/'Lineær programmering opg 4'!$K$6*-1)</f>
        <v>-</v>
      </c>
      <c r="G5831" s="167" t="str">
        <f>IF('Lineær programmering opg 4'!$D$7=0,"-",((-A5831+'Lineær programmering opg 4'!$M$7)/'Lineær programmering opg 4'!$K$7)*-1)</f>
        <v>-</v>
      </c>
      <c r="H5831" s="167" t="str">
        <f>IF('Lineær programmering opg 4'!$C$8=0,"-",((-A5831+'Lineær programmering opg 4'!$M$8)/'Lineær programmering opg 4'!$K$8)*-1)</f>
        <v>-</v>
      </c>
      <c r="I5831" s="167" t="str">
        <f>IF('Lineær programmering opg 4'!$D$8=0,"-",'Lineær programmering opg 4'!$G$8)</f>
        <v>-</v>
      </c>
      <c r="J5831" s="295">
        <f>A5831*'Lineær programmering opg 4'!$C$11+Datatabel!C5831*'Lineær programmering opg 4'!$D$11</f>
        <v>43748.399999999805</v>
      </c>
      <c r="K5831" s="9">
        <f t="shared" si="457"/>
        <v>0</v>
      </c>
      <c r="L5831" s="9">
        <f t="shared" si="458"/>
        <v>0</v>
      </c>
    </row>
    <row r="5832" spans="1:12" ht="15" x14ac:dyDescent="0.25">
      <c r="A5832" s="167">
        <f t="shared" si="456"/>
        <v>100.1040000000154</v>
      </c>
      <c r="B5832" s="325">
        <f t="shared" si="459"/>
        <v>0.4171000000000642</v>
      </c>
      <c r="C5832" s="167">
        <f t="shared" si="455"/>
        <v>224.92199999998846</v>
      </c>
      <c r="D5832" s="167">
        <f>IF('Lineær programmering opg 4'!$M$4=0,"-",(-A5832+'Lineær programmering opg 4'!$M$4)/'Lineær programmering opg 4'!$K$4*-1)</f>
        <v>279.79199999996922</v>
      </c>
      <c r="E5832" s="167">
        <f>IF('Lineær programmering opg 4'!$M$5=0,"-",(-A5832+'Lineær programmering opg 4'!$M$5)/'Lineær programmering opg 4'!$K$5*-1)</f>
        <v>224.92199999998846</v>
      </c>
      <c r="F5832" s="167" t="str">
        <f>IF('Lineær programmering opg 4'!$E$6=0,"-",(-A5832+'Lineær programmering opg 4'!$M$6)/'Lineær programmering opg 4'!$K$6*-1)</f>
        <v>-</v>
      </c>
      <c r="G5832" s="167" t="str">
        <f>IF('Lineær programmering opg 4'!$D$7=0,"-",((-A5832+'Lineær programmering opg 4'!$M$7)/'Lineær programmering opg 4'!$K$7)*-1)</f>
        <v>-</v>
      </c>
      <c r="H5832" s="167" t="str">
        <f>IF('Lineær programmering opg 4'!$C$8=0,"-",((-A5832+'Lineær programmering opg 4'!$M$8)/'Lineær programmering opg 4'!$K$8)*-1)</f>
        <v>-</v>
      </c>
      <c r="I5832" s="167" t="str">
        <f>IF('Lineær programmering opg 4'!$D$8=0,"-",'Lineær programmering opg 4'!$G$8)</f>
        <v>-</v>
      </c>
      <c r="J5832" s="295">
        <f>A5832*'Lineær programmering opg 4'!$C$11+Datatabel!C5832*'Lineær programmering opg 4'!$D$11</f>
        <v>43748.699999999808</v>
      </c>
      <c r="K5832" s="9">
        <f t="shared" si="457"/>
        <v>0</v>
      </c>
      <c r="L5832" s="9">
        <f t="shared" si="458"/>
        <v>0</v>
      </c>
    </row>
    <row r="5833" spans="1:12" ht="15" x14ac:dyDescent="0.25">
      <c r="A5833" s="167">
        <f t="shared" si="456"/>
        <v>100.08000000001542</v>
      </c>
      <c r="B5833" s="325">
        <f t="shared" si="459"/>
        <v>0.41700000000006421</v>
      </c>
      <c r="C5833" s="167">
        <f t="shared" si="455"/>
        <v>224.93999999998846</v>
      </c>
      <c r="D5833" s="167">
        <f>IF('Lineær programmering opg 4'!$M$4=0,"-",(-A5833+'Lineær programmering opg 4'!$M$4)/'Lineær programmering opg 4'!$K$4*-1)</f>
        <v>279.83999999996917</v>
      </c>
      <c r="E5833" s="167">
        <f>IF('Lineær programmering opg 4'!$M$5=0,"-",(-A5833+'Lineær programmering opg 4'!$M$5)/'Lineær programmering opg 4'!$K$5*-1)</f>
        <v>224.93999999998846</v>
      </c>
      <c r="F5833" s="167" t="str">
        <f>IF('Lineær programmering opg 4'!$E$6=0,"-",(-A5833+'Lineær programmering opg 4'!$M$6)/'Lineær programmering opg 4'!$K$6*-1)</f>
        <v>-</v>
      </c>
      <c r="G5833" s="167" t="str">
        <f>IF('Lineær programmering opg 4'!$D$7=0,"-",((-A5833+'Lineær programmering opg 4'!$M$7)/'Lineær programmering opg 4'!$K$7)*-1)</f>
        <v>-</v>
      </c>
      <c r="H5833" s="167" t="str">
        <f>IF('Lineær programmering opg 4'!$C$8=0,"-",((-A5833+'Lineær programmering opg 4'!$M$8)/'Lineær programmering opg 4'!$K$8)*-1)</f>
        <v>-</v>
      </c>
      <c r="I5833" s="167" t="str">
        <f>IF('Lineær programmering opg 4'!$D$8=0,"-",'Lineær programmering opg 4'!$G$8)</f>
        <v>-</v>
      </c>
      <c r="J5833" s="295">
        <f>A5833*'Lineær programmering opg 4'!$C$11+Datatabel!C5833*'Lineær programmering opg 4'!$D$11</f>
        <v>43748.999999999811</v>
      </c>
      <c r="K5833" s="9">
        <f t="shared" si="457"/>
        <v>0</v>
      </c>
      <c r="L5833" s="9">
        <f t="shared" si="458"/>
        <v>0</v>
      </c>
    </row>
    <row r="5834" spans="1:12" ht="15" x14ac:dyDescent="0.25">
      <c r="A5834" s="167">
        <f t="shared" si="456"/>
        <v>100.05600000001542</v>
      </c>
      <c r="B5834" s="325">
        <f t="shared" si="459"/>
        <v>0.41690000000006422</v>
      </c>
      <c r="C5834" s="167">
        <f t="shared" si="455"/>
        <v>224.95799999998846</v>
      </c>
      <c r="D5834" s="167">
        <f>IF('Lineær programmering opg 4'!$M$4=0,"-",(-A5834+'Lineær programmering opg 4'!$M$4)/'Lineær programmering opg 4'!$K$4*-1)</f>
        <v>279.88799999996917</v>
      </c>
      <c r="E5834" s="167">
        <f>IF('Lineær programmering opg 4'!$M$5=0,"-",(-A5834+'Lineær programmering opg 4'!$M$5)/'Lineær programmering opg 4'!$K$5*-1)</f>
        <v>224.95799999998846</v>
      </c>
      <c r="F5834" s="167" t="str">
        <f>IF('Lineær programmering opg 4'!$E$6=0,"-",(-A5834+'Lineær programmering opg 4'!$M$6)/'Lineær programmering opg 4'!$K$6*-1)</f>
        <v>-</v>
      </c>
      <c r="G5834" s="167" t="str">
        <f>IF('Lineær programmering opg 4'!$D$7=0,"-",((-A5834+'Lineær programmering opg 4'!$M$7)/'Lineær programmering opg 4'!$K$7)*-1)</f>
        <v>-</v>
      </c>
      <c r="H5834" s="167" t="str">
        <f>IF('Lineær programmering opg 4'!$C$8=0,"-",((-A5834+'Lineær programmering opg 4'!$M$8)/'Lineær programmering opg 4'!$K$8)*-1)</f>
        <v>-</v>
      </c>
      <c r="I5834" s="167" t="str">
        <f>IF('Lineær programmering opg 4'!$D$8=0,"-",'Lineær programmering opg 4'!$G$8)</f>
        <v>-</v>
      </c>
      <c r="J5834" s="295">
        <f>A5834*'Lineær programmering opg 4'!$C$11+Datatabel!C5834*'Lineær programmering opg 4'!$D$11</f>
        <v>43749.299999999806</v>
      </c>
      <c r="K5834" s="9">
        <f t="shared" si="457"/>
        <v>0</v>
      </c>
      <c r="L5834" s="9">
        <f t="shared" si="458"/>
        <v>0</v>
      </c>
    </row>
    <row r="5835" spans="1:12" ht="15" x14ac:dyDescent="0.25">
      <c r="A5835" s="167">
        <f t="shared" si="456"/>
        <v>100.03200000001542</v>
      </c>
      <c r="B5835" s="325">
        <f t="shared" si="459"/>
        <v>0.41680000000006423</v>
      </c>
      <c r="C5835" s="167">
        <f t="shared" si="455"/>
        <v>224.97599999998846</v>
      </c>
      <c r="D5835" s="167">
        <f>IF('Lineær programmering opg 4'!$M$4=0,"-",(-A5835+'Lineær programmering opg 4'!$M$4)/'Lineær programmering opg 4'!$K$4*-1)</f>
        <v>279.93599999996917</v>
      </c>
      <c r="E5835" s="167">
        <f>IF('Lineær programmering opg 4'!$M$5=0,"-",(-A5835+'Lineær programmering opg 4'!$M$5)/'Lineær programmering opg 4'!$K$5*-1)</f>
        <v>224.97599999998846</v>
      </c>
      <c r="F5835" s="167" t="str">
        <f>IF('Lineær programmering opg 4'!$E$6=0,"-",(-A5835+'Lineær programmering opg 4'!$M$6)/'Lineær programmering opg 4'!$K$6*-1)</f>
        <v>-</v>
      </c>
      <c r="G5835" s="167" t="str">
        <f>IF('Lineær programmering opg 4'!$D$7=0,"-",((-A5835+'Lineær programmering opg 4'!$M$7)/'Lineær programmering opg 4'!$K$7)*-1)</f>
        <v>-</v>
      </c>
      <c r="H5835" s="167" t="str">
        <f>IF('Lineær programmering opg 4'!$C$8=0,"-",((-A5835+'Lineær programmering opg 4'!$M$8)/'Lineær programmering opg 4'!$K$8)*-1)</f>
        <v>-</v>
      </c>
      <c r="I5835" s="167" t="str">
        <f>IF('Lineær programmering opg 4'!$D$8=0,"-",'Lineær programmering opg 4'!$G$8)</f>
        <v>-</v>
      </c>
      <c r="J5835" s="295">
        <f>A5835*'Lineær programmering opg 4'!$C$11+Datatabel!C5835*'Lineær programmering opg 4'!$D$11</f>
        <v>43749.599999999809</v>
      </c>
      <c r="K5835" s="9">
        <f t="shared" si="457"/>
        <v>0</v>
      </c>
      <c r="L5835" s="9">
        <f t="shared" si="458"/>
        <v>0</v>
      </c>
    </row>
    <row r="5836" spans="1:12" ht="15" x14ac:dyDescent="0.25">
      <c r="A5836" s="167">
        <f t="shared" si="456"/>
        <v>100.00800000001541</v>
      </c>
      <c r="B5836" s="325">
        <f t="shared" si="459"/>
        <v>0.41670000000006424</v>
      </c>
      <c r="C5836" s="167">
        <f t="shared" si="455"/>
        <v>224.99399999998846</v>
      </c>
      <c r="D5836" s="167">
        <f>IF('Lineær programmering opg 4'!$M$4=0,"-",(-A5836+'Lineær programmering opg 4'!$M$4)/'Lineær programmering opg 4'!$K$4*-1)</f>
        <v>279.98399999996917</v>
      </c>
      <c r="E5836" s="167">
        <f>IF('Lineær programmering opg 4'!$M$5=0,"-",(-A5836+'Lineær programmering opg 4'!$M$5)/'Lineær programmering opg 4'!$K$5*-1)</f>
        <v>224.99399999998846</v>
      </c>
      <c r="F5836" s="167" t="str">
        <f>IF('Lineær programmering opg 4'!$E$6=0,"-",(-A5836+'Lineær programmering opg 4'!$M$6)/'Lineær programmering opg 4'!$K$6*-1)</f>
        <v>-</v>
      </c>
      <c r="G5836" s="167" t="str">
        <f>IF('Lineær programmering opg 4'!$D$7=0,"-",((-A5836+'Lineær programmering opg 4'!$M$7)/'Lineær programmering opg 4'!$K$7)*-1)</f>
        <v>-</v>
      </c>
      <c r="H5836" s="167" t="str">
        <f>IF('Lineær programmering opg 4'!$C$8=0,"-",((-A5836+'Lineær programmering opg 4'!$M$8)/'Lineær programmering opg 4'!$K$8)*-1)</f>
        <v>-</v>
      </c>
      <c r="I5836" s="167" t="str">
        <f>IF('Lineær programmering opg 4'!$D$8=0,"-",'Lineær programmering opg 4'!$G$8)</f>
        <v>-</v>
      </c>
      <c r="J5836" s="295">
        <f>A5836*'Lineær programmering opg 4'!$C$11+Datatabel!C5836*'Lineær programmering opg 4'!$D$11</f>
        <v>43749.899999999805</v>
      </c>
      <c r="K5836" s="9">
        <f t="shared" si="457"/>
        <v>0</v>
      </c>
      <c r="L5836" s="9">
        <f t="shared" si="458"/>
        <v>0</v>
      </c>
    </row>
    <row r="5837" spans="1:12" ht="15" x14ac:dyDescent="0.25">
      <c r="A5837" s="167">
        <f t="shared" si="456"/>
        <v>99.984000000015413</v>
      </c>
      <c r="B5837" s="325">
        <f t="shared" si="459"/>
        <v>0.41660000000006425</v>
      </c>
      <c r="C5837" s="167">
        <f t="shared" si="455"/>
        <v>225.01199999998846</v>
      </c>
      <c r="D5837" s="167">
        <f>IF('Lineær programmering opg 4'!$M$4=0,"-",(-A5837+'Lineær programmering opg 4'!$M$4)/'Lineær programmering opg 4'!$K$4*-1)</f>
        <v>280.03199999996917</v>
      </c>
      <c r="E5837" s="167">
        <f>IF('Lineær programmering opg 4'!$M$5=0,"-",(-A5837+'Lineær programmering opg 4'!$M$5)/'Lineær programmering opg 4'!$K$5*-1)</f>
        <v>225.01199999998846</v>
      </c>
      <c r="F5837" s="167" t="str">
        <f>IF('Lineær programmering opg 4'!$E$6=0,"-",(-A5837+'Lineær programmering opg 4'!$M$6)/'Lineær programmering opg 4'!$K$6*-1)</f>
        <v>-</v>
      </c>
      <c r="G5837" s="167" t="str">
        <f>IF('Lineær programmering opg 4'!$D$7=0,"-",((-A5837+'Lineær programmering opg 4'!$M$7)/'Lineær programmering opg 4'!$K$7)*-1)</f>
        <v>-</v>
      </c>
      <c r="H5837" s="167" t="str">
        <f>IF('Lineær programmering opg 4'!$C$8=0,"-",((-A5837+'Lineær programmering opg 4'!$M$8)/'Lineær programmering opg 4'!$K$8)*-1)</f>
        <v>-</v>
      </c>
      <c r="I5837" s="167" t="str">
        <f>IF('Lineær programmering opg 4'!$D$8=0,"-",'Lineær programmering opg 4'!$G$8)</f>
        <v>-</v>
      </c>
      <c r="J5837" s="295">
        <f>A5837*'Lineær programmering opg 4'!$C$11+Datatabel!C5837*'Lineær programmering opg 4'!$D$11</f>
        <v>43750.199999999815</v>
      </c>
      <c r="K5837" s="9">
        <f t="shared" si="457"/>
        <v>0</v>
      </c>
      <c r="L5837" s="9">
        <f t="shared" si="458"/>
        <v>0</v>
      </c>
    </row>
    <row r="5838" spans="1:12" ht="15" x14ac:dyDescent="0.25">
      <c r="A5838" s="167">
        <f t="shared" si="456"/>
        <v>99.960000000015427</v>
      </c>
      <c r="B5838" s="325">
        <f t="shared" si="459"/>
        <v>0.41650000000006426</v>
      </c>
      <c r="C5838" s="167">
        <f t="shared" si="455"/>
        <v>225.02999999998843</v>
      </c>
      <c r="D5838" s="167">
        <f>IF('Lineær programmering opg 4'!$M$4=0,"-",(-A5838+'Lineær programmering opg 4'!$M$4)/'Lineær programmering opg 4'!$K$4*-1)</f>
        <v>280.07999999996912</v>
      </c>
      <c r="E5838" s="167">
        <f>IF('Lineær programmering opg 4'!$M$5=0,"-",(-A5838+'Lineær programmering opg 4'!$M$5)/'Lineær programmering opg 4'!$K$5*-1)</f>
        <v>225.02999999998843</v>
      </c>
      <c r="F5838" s="167" t="str">
        <f>IF('Lineær programmering opg 4'!$E$6=0,"-",(-A5838+'Lineær programmering opg 4'!$M$6)/'Lineær programmering opg 4'!$K$6*-1)</f>
        <v>-</v>
      </c>
      <c r="G5838" s="167" t="str">
        <f>IF('Lineær programmering opg 4'!$D$7=0,"-",((-A5838+'Lineær programmering opg 4'!$M$7)/'Lineær programmering opg 4'!$K$7)*-1)</f>
        <v>-</v>
      </c>
      <c r="H5838" s="167" t="str">
        <f>IF('Lineær programmering opg 4'!$C$8=0,"-",((-A5838+'Lineær programmering opg 4'!$M$8)/'Lineær programmering opg 4'!$K$8)*-1)</f>
        <v>-</v>
      </c>
      <c r="I5838" s="167" t="str">
        <f>IF('Lineær programmering opg 4'!$D$8=0,"-",'Lineær programmering opg 4'!$G$8)</f>
        <v>-</v>
      </c>
      <c r="J5838" s="295">
        <f>A5838*'Lineær programmering opg 4'!$C$11+Datatabel!C5838*'Lineær programmering opg 4'!$D$11</f>
        <v>43750.499999999811</v>
      </c>
      <c r="K5838" s="9">
        <f t="shared" si="457"/>
        <v>0</v>
      </c>
      <c r="L5838" s="9">
        <f t="shared" si="458"/>
        <v>0</v>
      </c>
    </row>
    <row r="5839" spans="1:12" ht="15" x14ac:dyDescent="0.25">
      <c r="A5839" s="167">
        <f t="shared" si="456"/>
        <v>99.936000000015426</v>
      </c>
      <c r="B5839" s="325">
        <f t="shared" si="459"/>
        <v>0.41640000000006427</v>
      </c>
      <c r="C5839" s="167">
        <f t="shared" si="455"/>
        <v>225.04799999998843</v>
      </c>
      <c r="D5839" s="167">
        <f>IF('Lineær programmering opg 4'!$M$4=0,"-",(-A5839+'Lineær programmering opg 4'!$M$4)/'Lineær programmering opg 4'!$K$4*-1)</f>
        <v>280.12799999996912</v>
      </c>
      <c r="E5839" s="167">
        <f>IF('Lineær programmering opg 4'!$M$5=0,"-",(-A5839+'Lineær programmering opg 4'!$M$5)/'Lineær programmering opg 4'!$K$5*-1)</f>
        <v>225.04799999998843</v>
      </c>
      <c r="F5839" s="167" t="str">
        <f>IF('Lineær programmering opg 4'!$E$6=0,"-",(-A5839+'Lineær programmering opg 4'!$M$6)/'Lineær programmering opg 4'!$K$6*-1)</f>
        <v>-</v>
      </c>
      <c r="G5839" s="167" t="str">
        <f>IF('Lineær programmering opg 4'!$D$7=0,"-",((-A5839+'Lineær programmering opg 4'!$M$7)/'Lineær programmering opg 4'!$K$7)*-1)</f>
        <v>-</v>
      </c>
      <c r="H5839" s="167" t="str">
        <f>IF('Lineær programmering opg 4'!$C$8=0,"-",((-A5839+'Lineær programmering opg 4'!$M$8)/'Lineær programmering opg 4'!$K$8)*-1)</f>
        <v>-</v>
      </c>
      <c r="I5839" s="167" t="str">
        <f>IF('Lineær programmering opg 4'!$D$8=0,"-",'Lineær programmering opg 4'!$G$8)</f>
        <v>-</v>
      </c>
      <c r="J5839" s="295">
        <f>A5839*'Lineær programmering opg 4'!$C$11+Datatabel!C5839*'Lineær programmering opg 4'!$D$11</f>
        <v>43750.799999999806</v>
      </c>
      <c r="K5839" s="9">
        <f t="shared" si="457"/>
        <v>0</v>
      </c>
      <c r="L5839" s="9">
        <f t="shared" si="458"/>
        <v>0</v>
      </c>
    </row>
    <row r="5840" spans="1:12" ht="15" x14ac:dyDescent="0.25">
      <c r="A5840" s="167">
        <f t="shared" si="456"/>
        <v>99.912000000015425</v>
      </c>
      <c r="B5840" s="325">
        <f t="shared" si="459"/>
        <v>0.41630000000006429</v>
      </c>
      <c r="C5840" s="167">
        <f t="shared" si="455"/>
        <v>225.06599999998843</v>
      </c>
      <c r="D5840" s="167">
        <f>IF('Lineær programmering opg 4'!$M$4=0,"-",(-A5840+'Lineær programmering opg 4'!$M$4)/'Lineær programmering opg 4'!$K$4*-1)</f>
        <v>280.17599999996912</v>
      </c>
      <c r="E5840" s="167">
        <f>IF('Lineær programmering opg 4'!$M$5=0,"-",(-A5840+'Lineær programmering opg 4'!$M$5)/'Lineær programmering opg 4'!$K$5*-1)</f>
        <v>225.06599999998843</v>
      </c>
      <c r="F5840" s="167" t="str">
        <f>IF('Lineær programmering opg 4'!$E$6=0,"-",(-A5840+'Lineær programmering opg 4'!$M$6)/'Lineær programmering opg 4'!$K$6*-1)</f>
        <v>-</v>
      </c>
      <c r="G5840" s="167" t="str">
        <f>IF('Lineær programmering opg 4'!$D$7=0,"-",((-A5840+'Lineær programmering opg 4'!$M$7)/'Lineær programmering opg 4'!$K$7)*-1)</f>
        <v>-</v>
      </c>
      <c r="H5840" s="167" t="str">
        <f>IF('Lineær programmering opg 4'!$C$8=0,"-",((-A5840+'Lineær programmering opg 4'!$M$8)/'Lineær programmering opg 4'!$K$8)*-1)</f>
        <v>-</v>
      </c>
      <c r="I5840" s="167" t="str">
        <f>IF('Lineær programmering opg 4'!$D$8=0,"-",'Lineær programmering opg 4'!$G$8)</f>
        <v>-</v>
      </c>
      <c r="J5840" s="295">
        <f>A5840*'Lineær programmering opg 4'!$C$11+Datatabel!C5840*'Lineær programmering opg 4'!$D$11</f>
        <v>43751.099999999802</v>
      </c>
      <c r="K5840" s="9">
        <f t="shared" si="457"/>
        <v>0</v>
      </c>
      <c r="L5840" s="9">
        <f t="shared" si="458"/>
        <v>0</v>
      </c>
    </row>
    <row r="5841" spans="1:12" ht="15" x14ac:dyDescent="0.25">
      <c r="A5841" s="167">
        <f t="shared" si="456"/>
        <v>99.888000000015438</v>
      </c>
      <c r="B5841" s="325">
        <f t="shared" si="459"/>
        <v>0.4162000000000643</v>
      </c>
      <c r="C5841" s="167">
        <f t="shared" si="455"/>
        <v>225.08399999998844</v>
      </c>
      <c r="D5841" s="167">
        <f>IF('Lineær programmering opg 4'!$M$4=0,"-",(-A5841+'Lineær programmering opg 4'!$M$4)/'Lineær programmering opg 4'!$K$4*-1)</f>
        <v>280.22399999996912</v>
      </c>
      <c r="E5841" s="167">
        <f>IF('Lineær programmering opg 4'!$M$5=0,"-",(-A5841+'Lineær programmering opg 4'!$M$5)/'Lineær programmering opg 4'!$K$5*-1)</f>
        <v>225.08399999998844</v>
      </c>
      <c r="F5841" s="167" t="str">
        <f>IF('Lineær programmering opg 4'!$E$6=0,"-",(-A5841+'Lineær programmering opg 4'!$M$6)/'Lineær programmering opg 4'!$K$6*-1)</f>
        <v>-</v>
      </c>
      <c r="G5841" s="167" t="str">
        <f>IF('Lineær programmering opg 4'!$D$7=0,"-",((-A5841+'Lineær programmering opg 4'!$M$7)/'Lineær programmering opg 4'!$K$7)*-1)</f>
        <v>-</v>
      </c>
      <c r="H5841" s="167" t="str">
        <f>IF('Lineær programmering opg 4'!$C$8=0,"-",((-A5841+'Lineær programmering opg 4'!$M$8)/'Lineær programmering opg 4'!$K$8)*-1)</f>
        <v>-</v>
      </c>
      <c r="I5841" s="167" t="str">
        <f>IF('Lineær programmering opg 4'!$D$8=0,"-",'Lineær programmering opg 4'!$G$8)</f>
        <v>-</v>
      </c>
      <c r="J5841" s="295">
        <f>A5841*'Lineær programmering opg 4'!$C$11+Datatabel!C5841*'Lineær programmering opg 4'!$D$11</f>
        <v>43751.399999999812</v>
      </c>
      <c r="K5841" s="9">
        <f t="shared" si="457"/>
        <v>0</v>
      </c>
      <c r="L5841" s="9">
        <f t="shared" si="458"/>
        <v>0</v>
      </c>
    </row>
    <row r="5842" spans="1:12" ht="15" x14ac:dyDescent="0.25">
      <c r="A5842" s="167">
        <f t="shared" si="456"/>
        <v>99.864000000015437</v>
      </c>
      <c r="B5842" s="325">
        <f t="shared" si="459"/>
        <v>0.41610000000006431</v>
      </c>
      <c r="C5842" s="167">
        <f t="shared" si="455"/>
        <v>225.10199999998844</v>
      </c>
      <c r="D5842" s="167">
        <f>IF('Lineær programmering opg 4'!$M$4=0,"-",(-A5842+'Lineær programmering opg 4'!$M$4)/'Lineær programmering opg 4'!$K$4*-1)</f>
        <v>280.27199999996913</v>
      </c>
      <c r="E5842" s="167">
        <f>IF('Lineær programmering opg 4'!$M$5=0,"-",(-A5842+'Lineær programmering opg 4'!$M$5)/'Lineær programmering opg 4'!$K$5*-1)</f>
        <v>225.10199999998844</v>
      </c>
      <c r="F5842" s="167" t="str">
        <f>IF('Lineær programmering opg 4'!$E$6=0,"-",(-A5842+'Lineær programmering opg 4'!$M$6)/'Lineær programmering opg 4'!$K$6*-1)</f>
        <v>-</v>
      </c>
      <c r="G5842" s="167" t="str">
        <f>IF('Lineær programmering opg 4'!$D$7=0,"-",((-A5842+'Lineær programmering opg 4'!$M$7)/'Lineær programmering opg 4'!$K$7)*-1)</f>
        <v>-</v>
      </c>
      <c r="H5842" s="167" t="str">
        <f>IF('Lineær programmering opg 4'!$C$8=0,"-",((-A5842+'Lineær programmering opg 4'!$M$8)/'Lineær programmering opg 4'!$K$8)*-1)</f>
        <v>-</v>
      </c>
      <c r="I5842" s="167" t="str">
        <f>IF('Lineær programmering opg 4'!$D$8=0,"-",'Lineær programmering opg 4'!$G$8)</f>
        <v>-</v>
      </c>
      <c r="J5842" s="295">
        <f>A5842*'Lineær programmering opg 4'!$C$11+Datatabel!C5842*'Lineær programmering opg 4'!$D$11</f>
        <v>43751.699999999808</v>
      </c>
      <c r="K5842" s="9">
        <f t="shared" si="457"/>
        <v>0</v>
      </c>
      <c r="L5842" s="9">
        <f t="shared" si="458"/>
        <v>0</v>
      </c>
    </row>
    <row r="5843" spans="1:12" ht="15" x14ac:dyDescent="0.25">
      <c r="A5843" s="167">
        <f t="shared" si="456"/>
        <v>99.840000000015436</v>
      </c>
      <c r="B5843" s="325">
        <f t="shared" si="459"/>
        <v>0.41600000000006432</v>
      </c>
      <c r="C5843" s="167">
        <f t="shared" si="455"/>
        <v>225.11999999998844</v>
      </c>
      <c r="D5843" s="167">
        <f>IF('Lineær programmering opg 4'!$M$4=0,"-",(-A5843+'Lineær programmering opg 4'!$M$4)/'Lineær programmering opg 4'!$K$4*-1)</f>
        <v>280.31999999996913</v>
      </c>
      <c r="E5843" s="167">
        <f>IF('Lineær programmering opg 4'!$M$5=0,"-",(-A5843+'Lineær programmering opg 4'!$M$5)/'Lineær programmering opg 4'!$K$5*-1)</f>
        <v>225.11999999998844</v>
      </c>
      <c r="F5843" s="167" t="str">
        <f>IF('Lineær programmering opg 4'!$E$6=0,"-",(-A5843+'Lineær programmering opg 4'!$M$6)/'Lineær programmering opg 4'!$K$6*-1)</f>
        <v>-</v>
      </c>
      <c r="G5843" s="167" t="str">
        <f>IF('Lineær programmering opg 4'!$D$7=0,"-",((-A5843+'Lineær programmering opg 4'!$M$7)/'Lineær programmering opg 4'!$K$7)*-1)</f>
        <v>-</v>
      </c>
      <c r="H5843" s="167" t="str">
        <f>IF('Lineær programmering opg 4'!$C$8=0,"-",((-A5843+'Lineær programmering opg 4'!$M$8)/'Lineær programmering opg 4'!$K$8)*-1)</f>
        <v>-</v>
      </c>
      <c r="I5843" s="167" t="str">
        <f>IF('Lineær programmering opg 4'!$D$8=0,"-",'Lineær programmering opg 4'!$G$8)</f>
        <v>-</v>
      </c>
      <c r="J5843" s="295">
        <f>A5843*'Lineær programmering opg 4'!$C$11+Datatabel!C5843*'Lineær programmering opg 4'!$D$11</f>
        <v>43751.999999999811</v>
      </c>
      <c r="K5843" s="9">
        <f t="shared" si="457"/>
        <v>0</v>
      </c>
      <c r="L5843" s="9">
        <f t="shared" si="458"/>
        <v>0</v>
      </c>
    </row>
    <row r="5844" spans="1:12" ht="15" x14ac:dyDescent="0.25">
      <c r="A5844" s="167">
        <f t="shared" si="456"/>
        <v>99.816000000015435</v>
      </c>
      <c r="B5844" s="325">
        <f t="shared" si="459"/>
        <v>0.41590000000006433</v>
      </c>
      <c r="C5844" s="167">
        <f t="shared" si="455"/>
        <v>225.13799999998844</v>
      </c>
      <c r="D5844" s="167">
        <f>IF('Lineær programmering opg 4'!$M$4=0,"-",(-A5844+'Lineær programmering opg 4'!$M$4)/'Lineær programmering opg 4'!$K$4*-1)</f>
        <v>280.36799999996913</v>
      </c>
      <c r="E5844" s="167">
        <f>IF('Lineær programmering opg 4'!$M$5=0,"-",(-A5844+'Lineær programmering opg 4'!$M$5)/'Lineær programmering opg 4'!$K$5*-1)</f>
        <v>225.13799999998844</v>
      </c>
      <c r="F5844" s="167" t="str">
        <f>IF('Lineær programmering opg 4'!$E$6=0,"-",(-A5844+'Lineær programmering opg 4'!$M$6)/'Lineær programmering opg 4'!$K$6*-1)</f>
        <v>-</v>
      </c>
      <c r="G5844" s="167" t="str">
        <f>IF('Lineær programmering opg 4'!$D$7=0,"-",((-A5844+'Lineær programmering opg 4'!$M$7)/'Lineær programmering opg 4'!$K$7)*-1)</f>
        <v>-</v>
      </c>
      <c r="H5844" s="167" t="str">
        <f>IF('Lineær programmering opg 4'!$C$8=0,"-",((-A5844+'Lineær programmering opg 4'!$M$8)/'Lineær programmering opg 4'!$K$8)*-1)</f>
        <v>-</v>
      </c>
      <c r="I5844" s="167" t="str">
        <f>IF('Lineær programmering opg 4'!$D$8=0,"-",'Lineær programmering opg 4'!$G$8)</f>
        <v>-</v>
      </c>
      <c r="J5844" s="295">
        <f>A5844*'Lineær programmering opg 4'!$C$11+Datatabel!C5844*'Lineær programmering opg 4'!$D$11</f>
        <v>43752.299999999806</v>
      </c>
      <c r="K5844" s="9">
        <f t="shared" si="457"/>
        <v>0</v>
      </c>
      <c r="L5844" s="9">
        <f t="shared" si="458"/>
        <v>0</v>
      </c>
    </row>
    <row r="5845" spans="1:12" ht="15" x14ac:dyDescent="0.25">
      <c r="A5845" s="167">
        <f t="shared" si="456"/>
        <v>99.792000000015435</v>
      </c>
      <c r="B5845" s="325">
        <f t="shared" si="459"/>
        <v>0.41580000000006434</v>
      </c>
      <c r="C5845" s="167">
        <f t="shared" si="455"/>
        <v>225.15599999998844</v>
      </c>
      <c r="D5845" s="167">
        <f>IF('Lineær programmering opg 4'!$M$4=0,"-",(-A5845+'Lineær programmering opg 4'!$M$4)/'Lineær programmering opg 4'!$K$4*-1)</f>
        <v>280.41599999996913</v>
      </c>
      <c r="E5845" s="167">
        <f>IF('Lineær programmering opg 4'!$M$5=0,"-",(-A5845+'Lineær programmering opg 4'!$M$5)/'Lineær programmering opg 4'!$K$5*-1)</f>
        <v>225.15599999998844</v>
      </c>
      <c r="F5845" s="167" t="str">
        <f>IF('Lineær programmering opg 4'!$E$6=0,"-",(-A5845+'Lineær programmering opg 4'!$M$6)/'Lineær programmering opg 4'!$K$6*-1)</f>
        <v>-</v>
      </c>
      <c r="G5845" s="167" t="str">
        <f>IF('Lineær programmering opg 4'!$D$7=0,"-",((-A5845+'Lineær programmering opg 4'!$M$7)/'Lineær programmering opg 4'!$K$7)*-1)</f>
        <v>-</v>
      </c>
      <c r="H5845" s="167" t="str">
        <f>IF('Lineær programmering opg 4'!$C$8=0,"-",((-A5845+'Lineær programmering opg 4'!$M$8)/'Lineær programmering opg 4'!$K$8)*-1)</f>
        <v>-</v>
      </c>
      <c r="I5845" s="167" t="str">
        <f>IF('Lineær programmering opg 4'!$D$8=0,"-",'Lineær programmering opg 4'!$G$8)</f>
        <v>-</v>
      </c>
      <c r="J5845" s="295">
        <f>A5845*'Lineær programmering opg 4'!$C$11+Datatabel!C5845*'Lineær programmering opg 4'!$D$11</f>
        <v>43752.599999999802</v>
      </c>
      <c r="K5845" s="9">
        <f t="shared" si="457"/>
        <v>0</v>
      </c>
      <c r="L5845" s="9">
        <f t="shared" si="458"/>
        <v>0</v>
      </c>
    </row>
    <row r="5846" spans="1:12" ht="15" x14ac:dyDescent="0.25">
      <c r="A5846" s="167">
        <f t="shared" si="456"/>
        <v>99.768000000015448</v>
      </c>
      <c r="B5846" s="325">
        <f t="shared" si="459"/>
        <v>0.41570000000006435</v>
      </c>
      <c r="C5846" s="167">
        <f t="shared" si="455"/>
        <v>225.17399999998844</v>
      </c>
      <c r="D5846" s="167">
        <f>IF('Lineær programmering opg 4'!$M$4=0,"-",(-A5846+'Lineær programmering opg 4'!$M$4)/'Lineær programmering opg 4'!$K$4*-1)</f>
        <v>280.46399999996913</v>
      </c>
      <c r="E5846" s="167">
        <f>IF('Lineær programmering opg 4'!$M$5=0,"-",(-A5846+'Lineær programmering opg 4'!$M$5)/'Lineær programmering opg 4'!$K$5*-1)</f>
        <v>225.17399999998844</v>
      </c>
      <c r="F5846" s="167" t="str">
        <f>IF('Lineær programmering opg 4'!$E$6=0,"-",(-A5846+'Lineær programmering opg 4'!$M$6)/'Lineær programmering opg 4'!$K$6*-1)</f>
        <v>-</v>
      </c>
      <c r="G5846" s="167" t="str">
        <f>IF('Lineær programmering opg 4'!$D$7=0,"-",((-A5846+'Lineær programmering opg 4'!$M$7)/'Lineær programmering opg 4'!$K$7)*-1)</f>
        <v>-</v>
      </c>
      <c r="H5846" s="167" t="str">
        <f>IF('Lineær programmering opg 4'!$C$8=0,"-",((-A5846+'Lineær programmering opg 4'!$M$8)/'Lineær programmering opg 4'!$K$8)*-1)</f>
        <v>-</v>
      </c>
      <c r="I5846" s="167" t="str">
        <f>IF('Lineær programmering opg 4'!$D$8=0,"-",'Lineær programmering opg 4'!$G$8)</f>
        <v>-</v>
      </c>
      <c r="J5846" s="295">
        <f>A5846*'Lineær programmering opg 4'!$C$11+Datatabel!C5846*'Lineær programmering opg 4'!$D$11</f>
        <v>43752.899999999812</v>
      </c>
      <c r="K5846" s="9">
        <f t="shared" si="457"/>
        <v>0</v>
      </c>
      <c r="L5846" s="9">
        <f t="shared" si="458"/>
        <v>0</v>
      </c>
    </row>
    <row r="5847" spans="1:12" ht="15" x14ac:dyDescent="0.25">
      <c r="A5847" s="167">
        <f t="shared" si="456"/>
        <v>99.744000000015447</v>
      </c>
      <c r="B5847" s="325">
        <f t="shared" si="459"/>
        <v>0.41560000000006436</v>
      </c>
      <c r="C5847" s="167">
        <f t="shared" si="455"/>
        <v>225.19199999998844</v>
      </c>
      <c r="D5847" s="167">
        <f>IF('Lineær programmering opg 4'!$M$4=0,"-",(-A5847+'Lineær programmering opg 4'!$M$4)/'Lineær programmering opg 4'!$K$4*-1)</f>
        <v>280.51199999996913</v>
      </c>
      <c r="E5847" s="167">
        <f>IF('Lineær programmering opg 4'!$M$5=0,"-",(-A5847+'Lineær programmering opg 4'!$M$5)/'Lineær programmering opg 4'!$K$5*-1)</f>
        <v>225.19199999998844</v>
      </c>
      <c r="F5847" s="167" t="str">
        <f>IF('Lineær programmering opg 4'!$E$6=0,"-",(-A5847+'Lineær programmering opg 4'!$M$6)/'Lineær programmering opg 4'!$K$6*-1)</f>
        <v>-</v>
      </c>
      <c r="G5847" s="167" t="str">
        <f>IF('Lineær programmering opg 4'!$D$7=0,"-",((-A5847+'Lineær programmering opg 4'!$M$7)/'Lineær programmering opg 4'!$K$7)*-1)</f>
        <v>-</v>
      </c>
      <c r="H5847" s="167" t="str">
        <f>IF('Lineær programmering opg 4'!$C$8=0,"-",((-A5847+'Lineær programmering opg 4'!$M$8)/'Lineær programmering opg 4'!$K$8)*-1)</f>
        <v>-</v>
      </c>
      <c r="I5847" s="167" t="str">
        <f>IF('Lineær programmering opg 4'!$D$8=0,"-",'Lineær programmering opg 4'!$G$8)</f>
        <v>-</v>
      </c>
      <c r="J5847" s="295">
        <f>A5847*'Lineær programmering opg 4'!$C$11+Datatabel!C5847*'Lineær programmering opg 4'!$D$11</f>
        <v>43753.199999999808</v>
      </c>
      <c r="K5847" s="9">
        <f t="shared" si="457"/>
        <v>0</v>
      </c>
      <c r="L5847" s="9">
        <f t="shared" si="458"/>
        <v>0</v>
      </c>
    </row>
    <row r="5848" spans="1:12" ht="15" x14ac:dyDescent="0.25">
      <c r="A5848" s="167">
        <f t="shared" si="456"/>
        <v>99.720000000015446</v>
      </c>
      <c r="B5848" s="325">
        <f t="shared" si="459"/>
        <v>0.41550000000006437</v>
      </c>
      <c r="C5848" s="167">
        <f t="shared" si="455"/>
        <v>225.20999999998844</v>
      </c>
      <c r="D5848" s="167">
        <f>IF('Lineær programmering opg 4'!$M$4=0,"-",(-A5848+'Lineær programmering opg 4'!$M$4)/'Lineær programmering opg 4'!$K$4*-1)</f>
        <v>280.55999999996914</v>
      </c>
      <c r="E5848" s="167">
        <f>IF('Lineær programmering opg 4'!$M$5=0,"-",(-A5848+'Lineær programmering opg 4'!$M$5)/'Lineær programmering opg 4'!$K$5*-1)</f>
        <v>225.20999999998844</v>
      </c>
      <c r="F5848" s="167" t="str">
        <f>IF('Lineær programmering opg 4'!$E$6=0,"-",(-A5848+'Lineær programmering opg 4'!$M$6)/'Lineær programmering opg 4'!$K$6*-1)</f>
        <v>-</v>
      </c>
      <c r="G5848" s="167" t="str">
        <f>IF('Lineær programmering opg 4'!$D$7=0,"-",((-A5848+'Lineær programmering opg 4'!$M$7)/'Lineær programmering opg 4'!$K$7)*-1)</f>
        <v>-</v>
      </c>
      <c r="H5848" s="167" t="str">
        <f>IF('Lineær programmering opg 4'!$C$8=0,"-",((-A5848+'Lineær programmering opg 4'!$M$8)/'Lineær programmering opg 4'!$K$8)*-1)</f>
        <v>-</v>
      </c>
      <c r="I5848" s="167" t="str">
        <f>IF('Lineær programmering opg 4'!$D$8=0,"-",'Lineær programmering opg 4'!$G$8)</f>
        <v>-</v>
      </c>
      <c r="J5848" s="295">
        <f>A5848*'Lineær programmering opg 4'!$C$11+Datatabel!C5848*'Lineær programmering opg 4'!$D$11</f>
        <v>43753.499999999811</v>
      </c>
      <c r="K5848" s="9">
        <f t="shared" si="457"/>
        <v>0</v>
      </c>
      <c r="L5848" s="9">
        <f t="shared" si="458"/>
        <v>0</v>
      </c>
    </row>
    <row r="5849" spans="1:12" ht="15" x14ac:dyDescent="0.25">
      <c r="A5849" s="167">
        <f t="shared" si="456"/>
        <v>99.696000000015459</v>
      </c>
      <c r="B5849" s="325">
        <f t="shared" si="459"/>
        <v>0.41540000000006438</v>
      </c>
      <c r="C5849" s="167">
        <f t="shared" si="455"/>
        <v>225.22799999998838</v>
      </c>
      <c r="D5849" s="167">
        <f>IF('Lineær programmering opg 4'!$M$4=0,"-",(-A5849+'Lineær programmering opg 4'!$M$4)/'Lineær programmering opg 4'!$K$4*-1)</f>
        <v>280.60799999996908</v>
      </c>
      <c r="E5849" s="167">
        <f>IF('Lineær programmering opg 4'!$M$5=0,"-",(-A5849+'Lineær programmering opg 4'!$M$5)/'Lineær programmering opg 4'!$K$5*-1)</f>
        <v>225.22799999998838</v>
      </c>
      <c r="F5849" s="167" t="str">
        <f>IF('Lineær programmering opg 4'!$E$6=0,"-",(-A5849+'Lineær programmering opg 4'!$M$6)/'Lineær programmering opg 4'!$K$6*-1)</f>
        <v>-</v>
      </c>
      <c r="G5849" s="167" t="str">
        <f>IF('Lineær programmering opg 4'!$D$7=0,"-",((-A5849+'Lineær programmering opg 4'!$M$7)/'Lineær programmering opg 4'!$K$7)*-1)</f>
        <v>-</v>
      </c>
      <c r="H5849" s="167" t="str">
        <f>IF('Lineær programmering opg 4'!$C$8=0,"-",((-A5849+'Lineær programmering opg 4'!$M$8)/'Lineær programmering opg 4'!$K$8)*-1)</f>
        <v>-</v>
      </c>
      <c r="I5849" s="167" t="str">
        <f>IF('Lineær programmering opg 4'!$D$8=0,"-",'Lineær programmering opg 4'!$G$8)</f>
        <v>-</v>
      </c>
      <c r="J5849" s="295">
        <f>A5849*'Lineær programmering opg 4'!$C$11+Datatabel!C5849*'Lineær programmering opg 4'!$D$11</f>
        <v>43753.799999999806</v>
      </c>
      <c r="K5849" s="9">
        <f t="shared" si="457"/>
        <v>0</v>
      </c>
      <c r="L5849" s="9">
        <f t="shared" si="458"/>
        <v>0</v>
      </c>
    </row>
    <row r="5850" spans="1:12" ht="15" x14ac:dyDescent="0.25">
      <c r="A5850" s="167">
        <f t="shared" si="456"/>
        <v>99.672000000015458</v>
      </c>
      <c r="B5850" s="325">
        <f t="shared" si="459"/>
        <v>0.4153000000000644</v>
      </c>
      <c r="C5850" s="167">
        <f t="shared" si="455"/>
        <v>225.24599999998838</v>
      </c>
      <c r="D5850" s="167">
        <f>IF('Lineær programmering opg 4'!$M$4=0,"-",(-A5850+'Lineær programmering opg 4'!$M$4)/'Lineær programmering opg 4'!$K$4*-1)</f>
        <v>280.65599999996908</v>
      </c>
      <c r="E5850" s="167">
        <f>IF('Lineær programmering opg 4'!$M$5=0,"-",(-A5850+'Lineær programmering opg 4'!$M$5)/'Lineær programmering opg 4'!$K$5*-1)</f>
        <v>225.24599999998838</v>
      </c>
      <c r="F5850" s="167" t="str">
        <f>IF('Lineær programmering opg 4'!$E$6=0,"-",(-A5850+'Lineær programmering opg 4'!$M$6)/'Lineær programmering opg 4'!$K$6*-1)</f>
        <v>-</v>
      </c>
      <c r="G5850" s="167" t="str">
        <f>IF('Lineær programmering opg 4'!$D$7=0,"-",((-A5850+'Lineær programmering opg 4'!$M$7)/'Lineær programmering opg 4'!$K$7)*-1)</f>
        <v>-</v>
      </c>
      <c r="H5850" s="167" t="str">
        <f>IF('Lineær programmering opg 4'!$C$8=0,"-",((-A5850+'Lineær programmering opg 4'!$M$8)/'Lineær programmering opg 4'!$K$8)*-1)</f>
        <v>-</v>
      </c>
      <c r="I5850" s="167" t="str">
        <f>IF('Lineær programmering opg 4'!$D$8=0,"-",'Lineær programmering opg 4'!$G$8)</f>
        <v>-</v>
      </c>
      <c r="J5850" s="295">
        <f>A5850*'Lineær programmering opg 4'!$C$11+Datatabel!C5850*'Lineær programmering opg 4'!$D$11</f>
        <v>43754.099999999802</v>
      </c>
      <c r="K5850" s="9">
        <f t="shared" si="457"/>
        <v>0</v>
      </c>
      <c r="L5850" s="9">
        <f t="shared" si="458"/>
        <v>0</v>
      </c>
    </row>
    <row r="5851" spans="1:12" ht="15" x14ac:dyDescent="0.25">
      <c r="A5851" s="167">
        <f t="shared" si="456"/>
        <v>99.648000000015458</v>
      </c>
      <c r="B5851" s="325">
        <f t="shared" si="459"/>
        <v>0.41520000000006441</v>
      </c>
      <c r="C5851" s="167">
        <f t="shared" si="455"/>
        <v>225.26399999998839</v>
      </c>
      <c r="D5851" s="167">
        <f>IF('Lineær programmering opg 4'!$M$4=0,"-",(-A5851+'Lineær programmering opg 4'!$M$4)/'Lineær programmering opg 4'!$K$4*-1)</f>
        <v>280.70399999996908</v>
      </c>
      <c r="E5851" s="167">
        <f>IF('Lineær programmering opg 4'!$M$5=0,"-",(-A5851+'Lineær programmering opg 4'!$M$5)/'Lineær programmering opg 4'!$K$5*-1)</f>
        <v>225.26399999998839</v>
      </c>
      <c r="F5851" s="167" t="str">
        <f>IF('Lineær programmering opg 4'!$E$6=0,"-",(-A5851+'Lineær programmering opg 4'!$M$6)/'Lineær programmering opg 4'!$K$6*-1)</f>
        <v>-</v>
      </c>
      <c r="G5851" s="167" t="str">
        <f>IF('Lineær programmering opg 4'!$D$7=0,"-",((-A5851+'Lineær programmering opg 4'!$M$7)/'Lineær programmering opg 4'!$K$7)*-1)</f>
        <v>-</v>
      </c>
      <c r="H5851" s="167" t="str">
        <f>IF('Lineær programmering opg 4'!$C$8=0,"-",((-A5851+'Lineær programmering opg 4'!$M$8)/'Lineær programmering opg 4'!$K$8)*-1)</f>
        <v>-</v>
      </c>
      <c r="I5851" s="167" t="str">
        <f>IF('Lineær programmering opg 4'!$D$8=0,"-",'Lineær programmering opg 4'!$G$8)</f>
        <v>-</v>
      </c>
      <c r="J5851" s="295">
        <f>A5851*'Lineær programmering opg 4'!$C$11+Datatabel!C5851*'Lineær programmering opg 4'!$D$11</f>
        <v>43754.399999999805</v>
      </c>
      <c r="K5851" s="9">
        <f t="shared" si="457"/>
        <v>0</v>
      </c>
      <c r="L5851" s="9">
        <f t="shared" si="458"/>
        <v>0</v>
      </c>
    </row>
    <row r="5852" spans="1:12" ht="15" x14ac:dyDescent="0.25">
      <c r="A5852" s="167">
        <f t="shared" si="456"/>
        <v>99.624000000015457</v>
      </c>
      <c r="B5852" s="325">
        <f t="shared" si="459"/>
        <v>0.41510000000006442</v>
      </c>
      <c r="C5852" s="167">
        <f t="shared" si="455"/>
        <v>225.28199999998839</v>
      </c>
      <c r="D5852" s="167">
        <f>IF('Lineær programmering opg 4'!$M$4=0,"-",(-A5852+'Lineær programmering opg 4'!$M$4)/'Lineær programmering opg 4'!$K$4*-1)</f>
        <v>280.75199999996909</v>
      </c>
      <c r="E5852" s="167">
        <f>IF('Lineær programmering opg 4'!$M$5=0,"-",(-A5852+'Lineær programmering opg 4'!$M$5)/'Lineær programmering opg 4'!$K$5*-1)</f>
        <v>225.28199999998839</v>
      </c>
      <c r="F5852" s="167" t="str">
        <f>IF('Lineær programmering opg 4'!$E$6=0,"-",(-A5852+'Lineær programmering opg 4'!$M$6)/'Lineær programmering opg 4'!$K$6*-1)</f>
        <v>-</v>
      </c>
      <c r="G5852" s="167" t="str">
        <f>IF('Lineær programmering opg 4'!$D$7=0,"-",((-A5852+'Lineær programmering opg 4'!$M$7)/'Lineær programmering opg 4'!$K$7)*-1)</f>
        <v>-</v>
      </c>
      <c r="H5852" s="167" t="str">
        <f>IF('Lineær programmering opg 4'!$C$8=0,"-",((-A5852+'Lineær programmering opg 4'!$M$8)/'Lineær programmering opg 4'!$K$8)*-1)</f>
        <v>-</v>
      </c>
      <c r="I5852" s="167" t="str">
        <f>IF('Lineær programmering opg 4'!$D$8=0,"-",'Lineær programmering opg 4'!$G$8)</f>
        <v>-</v>
      </c>
      <c r="J5852" s="295">
        <f>A5852*'Lineær programmering opg 4'!$C$11+Datatabel!C5852*'Lineær programmering opg 4'!$D$11</f>
        <v>43754.699999999801</v>
      </c>
      <c r="K5852" s="9">
        <f t="shared" si="457"/>
        <v>0</v>
      </c>
      <c r="L5852" s="9">
        <f t="shared" si="458"/>
        <v>0</v>
      </c>
    </row>
    <row r="5853" spans="1:12" ht="15" x14ac:dyDescent="0.25">
      <c r="A5853" s="167">
        <f t="shared" si="456"/>
        <v>99.600000000015456</v>
      </c>
      <c r="B5853" s="325">
        <f t="shared" si="459"/>
        <v>0.41500000000006443</v>
      </c>
      <c r="C5853" s="167">
        <f t="shared" si="455"/>
        <v>225.29999999998839</v>
      </c>
      <c r="D5853" s="167">
        <f>IF('Lineær programmering opg 4'!$M$4=0,"-",(-A5853+'Lineær programmering opg 4'!$M$4)/'Lineær programmering opg 4'!$K$4*-1)</f>
        <v>280.79999999996909</v>
      </c>
      <c r="E5853" s="167">
        <f>IF('Lineær programmering opg 4'!$M$5=0,"-",(-A5853+'Lineær programmering opg 4'!$M$5)/'Lineær programmering opg 4'!$K$5*-1)</f>
        <v>225.29999999998839</v>
      </c>
      <c r="F5853" s="167" t="str">
        <f>IF('Lineær programmering opg 4'!$E$6=0,"-",(-A5853+'Lineær programmering opg 4'!$M$6)/'Lineær programmering opg 4'!$K$6*-1)</f>
        <v>-</v>
      </c>
      <c r="G5853" s="167" t="str">
        <f>IF('Lineær programmering opg 4'!$D$7=0,"-",((-A5853+'Lineær programmering opg 4'!$M$7)/'Lineær programmering opg 4'!$K$7)*-1)</f>
        <v>-</v>
      </c>
      <c r="H5853" s="167" t="str">
        <f>IF('Lineær programmering opg 4'!$C$8=0,"-",((-A5853+'Lineær programmering opg 4'!$M$8)/'Lineær programmering opg 4'!$K$8)*-1)</f>
        <v>-</v>
      </c>
      <c r="I5853" s="167" t="str">
        <f>IF('Lineær programmering opg 4'!$D$8=0,"-",'Lineær programmering opg 4'!$G$8)</f>
        <v>-</v>
      </c>
      <c r="J5853" s="295">
        <f>A5853*'Lineær programmering opg 4'!$C$11+Datatabel!C5853*'Lineær programmering opg 4'!$D$11</f>
        <v>43754.999999999811</v>
      </c>
      <c r="K5853" s="9">
        <f t="shared" si="457"/>
        <v>0</v>
      </c>
      <c r="L5853" s="9">
        <f t="shared" si="458"/>
        <v>0</v>
      </c>
    </row>
    <row r="5854" spans="1:12" ht="15" x14ac:dyDescent="0.25">
      <c r="A5854" s="167">
        <f t="shared" si="456"/>
        <v>99.576000000015469</v>
      </c>
      <c r="B5854" s="325">
        <f t="shared" si="459"/>
        <v>0.41490000000006444</v>
      </c>
      <c r="C5854" s="167">
        <f t="shared" si="455"/>
        <v>225.31799999998839</v>
      </c>
      <c r="D5854" s="167">
        <f>IF('Lineær programmering opg 4'!$M$4=0,"-",(-A5854+'Lineær programmering opg 4'!$M$4)/'Lineær programmering opg 4'!$K$4*-1)</f>
        <v>280.84799999996903</v>
      </c>
      <c r="E5854" s="167">
        <f>IF('Lineær programmering opg 4'!$M$5=0,"-",(-A5854+'Lineær programmering opg 4'!$M$5)/'Lineær programmering opg 4'!$K$5*-1)</f>
        <v>225.31799999998839</v>
      </c>
      <c r="F5854" s="167" t="str">
        <f>IF('Lineær programmering opg 4'!$E$6=0,"-",(-A5854+'Lineær programmering opg 4'!$M$6)/'Lineær programmering opg 4'!$K$6*-1)</f>
        <v>-</v>
      </c>
      <c r="G5854" s="167" t="str">
        <f>IF('Lineær programmering opg 4'!$D$7=0,"-",((-A5854+'Lineær programmering opg 4'!$M$7)/'Lineær programmering opg 4'!$K$7)*-1)</f>
        <v>-</v>
      </c>
      <c r="H5854" s="167" t="str">
        <f>IF('Lineær programmering opg 4'!$C$8=0,"-",((-A5854+'Lineær programmering opg 4'!$M$8)/'Lineær programmering opg 4'!$K$8)*-1)</f>
        <v>-</v>
      </c>
      <c r="I5854" s="167" t="str">
        <f>IF('Lineær programmering opg 4'!$D$8=0,"-",'Lineær programmering opg 4'!$G$8)</f>
        <v>-</v>
      </c>
      <c r="J5854" s="295">
        <f>A5854*'Lineær programmering opg 4'!$C$11+Datatabel!C5854*'Lineær programmering opg 4'!$D$11</f>
        <v>43755.299999999806</v>
      </c>
      <c r="K5854" s="9">
        <f t="shared" si="457"/>
        <v>0</v>
      </c>
      <c r="L5854" s="9">
        <f t="shared" si="458"/>
        <v>0</v>
      </c>
    </row>
    <row r="5855" spans="1:12" ht="15" x14ac:dyDescent="0.25">
      <c r="A5855" s="167">
        <f t="shared" si="456"/>
        <v>99.552000000015468</v>
      </c>
      <c r="B5855" s="325">
        <f t="shared" si="459"/>
        <v>0.41480000000006445</v>
      </c>
      <c r="C5855" s="167">
        <f t="shared" si="455"/>
        <v>225.33599999998839</v>
      </c>
      <c r="D5855" s="167">
        <f>IF('Lineær programmering opg 4'!$M$4=0,"-",(-A5855+'Lineær programmering opg 4'!$M$4)/'Lineær programmering opg 4'!$K$4*-1)</f>
        <v>280.89599999996904</v>
      </c>
      <c r="E5855" s="167">
        <f>IF('Lineær programmering opg 4'!$M$5=0,"-",(-A5855+'Lineær programmering opg 4'!$M$5)/'Lineær programmering opg 4'!$K$5*-1)</f>
        <v>225.33599999998839</v>
      </c>
      <c r="F5855" s="167" t="str">
        <f>IF('Lineær programmering opg 4'!$E$6=0,"-",(-A5855+'Lineær programmering opg 4'!$M$6)/'Lineær programmering opg 4'!$K$6*-1)</f>
        <v>-</v>
      </c>
      <c r="G5855" s="167" t="str">
        <f>IF('Lineær programmering opg 4'!$D$7=0,"-",((-A5855+'Lineær programmering opg 4'!$M$7)/'Lineær programmering opg 4'!$K$7)*-1)</f>
        <v>-</v>
      </c>
      <c r="H5855" s="167" t="str">
        <f>IF('Lineær programmering opg 4'!$C$8=0,"-",((-A5855+'Lineær programmering opg 4'!$M$8)/'Lineær programmering opg 4'!$K$8)*-1)</f>
        <v>-</v>
      </c>
      <c r="I5855" s="167" t="str">
        <f>IF('Lineær programmering opg 4'!$D$8=0,"-",'Lineær programmering opg 4'!$G$8)</f>
        <v>-</v>
      </c>
      <c r="J5855" s="295">
        <f>A5855*'Lineær programmering opg 4'!$C$11+Datatabel!C5855*'Lineær programmering opg 4'!$D$11</f>
        <v>43755.599999999802</v>
      </c>
      <c r="K5855" s="9">
        <f t="shared" si="457"/>
        <v>0</v>
      </c>
      <c r="L5855" s="9">
        <f t="shared" si="458"/>
        <v>0</v>
      </c>
    </row>
    <row r="5856" spans="1:12" ht="15" x14ac:dyDescent="0.25">
      <c r="A5856" s="167">
        <f t="shared" si="456"/>
        <v>99.528000000015467</v>
      </c>
      <c r="B5856" s="325">
        <f t="shared" si="459"/>
        <v>0.41470000000006446</v>
      </c>
      <c r="C5856" s="167">
        <f t="shared" si="455"/>
        <v>225.35399999998839</v>
      </c>
      <c r="D5856" s="167">
        <f>IF('Lineær programmering opg 4'!$M$4=0,"-",(-A5856+'Lineær programmering opg 4'!$M$4)/'Lineær programmering opg 4'!$K$4*-1)</f>
        <v>280.94399999996904</v>
      </c>
      <c r="E5856" s="167">
        <f>IF('Lineær programmering opg 4'!$M$5=0,"-",(-A5856+'Lineær programmering opg 4'!$M$5)/'Lineær programmering opg 4'!$K$5*-1)</f>
        <v>225.35399999998839</v>
      </c>
      <c r="F5856" s="167" t="str">
        <f>IF('Lineær programmering opg 4'!$E$6=0,"-",(-A5856+'Lineær programmering opg 4'!$M$6)/'Lineær programmering opg 4'!$K$6*-1)</f>
        <v>-</v>
      </c>
      <c r="G5856" s="167" t="str">
        <f>IF('Lineær programmering opg 4'!$D$7=0,"-",((-A5856+'Lineær programmering opg 4'!$M$7)/'Lineær programmering opg 4'!$K$7)*-1)</f>
        <v>-</v>
      </c>
      <c r="H5856" s="167" t="str">
        <f>IF('Lineær programmering opg 4'!$C$8=0,"-",((-A5856+'Lineær programmering opg 4'!$M$8)/'Lineær programmering opg 4'!$K$8)*-1)</f>
        <v>-</v>
      </c>
      <c r="I5856" s="167" t="str">
        <f>IF('Lineær programmering opg 4'!$D$8=0,"-",'Lineær programmering opg 4'!$G$8)</f>
        <v>-</v>
      </c>
      <c r="J5856" s="295">
        <f>A5856*'Lineær programmering opg 4'!$C$11+Datatabel!C5856*'Lineær programmering opg 4'!$D$11</f>
        <v>43755.899999999805</v>
      </c>
      <c r="K5856" s="9">
        <f t="shared" si="457"/>
        <v>0</v>
      </c>
      <c r="L5856" s="9">
        <f t="shared" si="458"/>
        <v>0</v>
      </c>
    </row>
    <row r="5857" spans="1:12" ht="15" x14ac:dyDescent="0.25">
      <c r="A5857" s="167">
        <f t="shared" si="456"/>
        <v>99.504000000015481</v>
      </c>
      <c r="B5857" s="325">
        <f t="shared" si="459"/>
        <v>0.41460000000006447</v>
      </c>
      <c r="C5857" s="167">
        <f t="shared" si="455"/>
        <v>225.37199999998839</v>
      </c>
      <c r="D5857" s="167">
        <f>IF('Lineær programmering opg 4'!$M$4=0,"-",(-A5857+'Lineær programmering opg 4'!$M$4)/'Lineær programmering opg 4'!$K$4*-1)</f>
        <v>280.99199999996904</v>
      </c>
      <c r="E5857" s="167">
        <f>IF('Lineær programmering opg 4'!$M$5=0,"-",(-A5857+'Lineær programmering opg 4'!$M$5)/'Lineær programmering opg 4'!$K$5*-1)</f>
        <v>225.37199999998839</v>
      </c>
      <c r="F5857" s="167" t="str">
        <f>IF('Lineær programmering opg 4'!$E$6=0,"-",(-A5857+'Lineær programmering opg 4'!$M$6)/'Lineær programmering opg 4'!$K$6*-1)</f>
        <v>-</v>
      </c>
      <c r="G5857" s="167" t="str">
        <f>IF('Lineær programmering opg 4'!$D$7=0,"-",((-A5857+'Lineær programmering opg 4'!$M$7)/'Lineær programmering opg 4'!$K$7)*-1)</f>
        <v>-</v>
      </c>
      <c r="H5857" s="167" t="str">
        <f>IF('Lineær programmering opg 4'!$C$8=0,"-",((-A5857+'Lineær programmering opg 4'!$M$8)/'Lineær programmering opg 4'!$K$8)*-1)</f>
        <v>-</v>
      </c>
      <c r="I5857" s="167" t="str">
        <f>IF('Lineær programmering opg 4'!$D$8=0,"-",'Lineær programmering opg 4'!$G$8)</f>
        <v>-</v>
      </c>
      <c r="J5857" s="295">
        <f>A5857*'Lineær programmering opg 4'!$C$11+Datatabel!C5857*'Lineær programmering opg 4'!$D$11</f>
        <v>43756.199999999808</v>
      </c>
      <c r="K5857" s="9">
        <f t="shared" si="457"/>
        <v>0</v>
      </c>
      <c r="L5857" s="9">
        <f t="shared" si="458"/>
        <v>0</v>
      </c>
    </row>
    <row r="5858" spans="1:12" ht="15" x14ac:dyDescent="0.25">
      <c r="A5858" s="167">
        <f t="shared" si="456"/>
        <v>99.48000000001548</v>
      </c>
      <c r="B5858" s="325">
        <f t="shared" si="459"/>
        <v>0.41450000000006448</v>
      </c>
      <c r="C5858" s="167">
        <f t="shared" si="455"/>
        <v>225.38999999998839</v>
      </c>
      <c r="D5858" s="167">
        <f>IF('Lineær programmering opg 4'!$M$4=0,"-",(-A5858+'Lineær programmering opg 4'!$M$4)/'Lineær programmering opg 4'!$K$4*-1)</f>
        <v>281.03999999996904</v>
      </c>
      <c r="E5858" s="167">
        <f>IF('Lineær programmering opg 4'!$M$5=0,"-",(-A5858+'Lineær programmering opg 4'!$M$5)/'Lineær programmering opg 4'!$K$5*-1)</f>
        <v>225.38999999998839</v>
      </c>
      <c r="F5858" s="167" t="str">
        <f>IF('Lineær programmering opg 4'!$E$6=0,"-",(-A5858+'Lineær programmering opg 4'!$M$6)/'Lineær programmering opg 4'!$K$6*-1)</f>
        <v>-</v>
      </c>
      <c r="G5858" s="167" t="str">
        <f>IF('Lineær programmering opg 4'!$D$7=0,"-",((-A5858+'Lineær programmering opg 4'!$M$7)/'Lineær programmering opg 4'!$K$7)*-1)</f>
        <v>-</v>
      </c>
      <c r="H5858" s="167" t="str">
        <f>IF('Lineær programmering opg 4'!$C$8=0,"-",((-A5858+'Lineær programmering opg 4'!$M$8)/'Lineær programmering opg 4'!$K$8)*-1)</f>
        <v>-</v>
      </c>
      <c r="I5858" s="167" t="str">
        <f>IF('Lineær programmering opg 4'!$D$8=0,"-",'Lineær programmering opg 4'!$G$8)</f>
        <v>-</v>
      </c>
      <c r="J5858" s="295">
        <f>A5858*'Lineær programmering opg 4'!$C$11+Datatabel!C5858*'Lineær programmering opg 4'!$D$11</f>
        <v>43756.499999999811</v>
      </c>
      <c r="K5858" s="9">
        <f t="shared" si="457"/>
        <v>0</v>
      </c>
      <c r="L5858" s="9">
        <f t="shared" si="458"/>
        <v>0</v>
      </c>
    </row>
    <row r="5859" spans="1:12" ht="15" x14ac:dyDescent="0.25">
      <c r="A5859" s="167">
        <f t="shared" si="456"/>
        <v>99.456000000015479</v>
      </c>
      <c r="B5859" s="325">
        <f t="shared" si="459"/>
        <v>0.41440000000006449</v>
      </c>
      <c r="C5859" s="167">
        <f t="shared" si="455"/>
        <v>225.40799999998839</v>
      </c>
      <c r="D5859" s="167">
        <f>IF('Lineær programmering opg 4'!$M$4=0,"-",(-A5859+'Lineær programmering opg 4'!$M$4)/'Lineær programmering opg 4'!$K$4*-1)</f>
        <v>281.08799999996904</v>
      </c>
      <c r="E5859" s="167">
        <f>IF('Lineær programmering opg 4'!$M$5=0,"-",(-A5859+'Lineær programmering opg 4'!$M$5)/'Lineær programmering opg 4'!$K$5*-1)</f>
        <v>225.40799999998839</v>
      </c>
      <c r="F5859" s="167" t="str">
        <f>IF('Lineær programmering opg 4'!$E$6=0,"-",(-A5859+'Lineær programmering opg 4'!$M$6)/'Lineær programmering opg 4'!$K$6*-1)</f>
        <v>-</v>
      </c>
      <c r="G5859" s="167" t="str">
        <f>IF('Lineær programmering opg 4'!$D$7=0,"-",((-A5859+'Lineær programmering opg 4'!$M$7)/'Lineær programmering opg 4'!$K$7)*-1)</f>
        <v>-</v>
      </c>
      <c r="H5859" s="167" t="str">
        <f>IF('Lineær programmering opg 4'!$C$8=0,"-",((-A5859+'Lineær programmering opg 4'!$M$8)/'Lineær programmering opg 4'!$K$8)*-1)</f>
        <v>-</v>
      </c>
      <c r="I5859" s="167" t="str">
        <f>IF('Lineær programmering opg 4'!$D$8=0,"-",'Lineær programmering opg 4'!$G$8)</f>
        <v>-</v>
      </c>
      <c r="J5859" s="295">
        <f>A5859*'Lineær programmering opg 4'!$C$11+Datatabel!C5859*'Lineær programmering opg 4'!$D$11</f>
        <v>43756.799999999806</v>
      </c>
      <c r="K5859" s="9">
        <f t="shared" si="457"/>
        <v>0</v>
      </c>
      <c r="L5859" s="9">
        <f t="shared" si="458"/>
        <v>0</v>
      </c>
    </row>
    <row r="5860" spans="1:12" ht="15" x14ac:dyDescent="0.25">
      <c r="A5860" s="167">
        <f t="shared" si="456"/>
        <v>99.432000000015478</v>
      </c>
      <c r="B5860" s="325">
        <f t="shared" si="459"/>
        <v>0.41430000000006451</v>
      </c>
      <c r="C5860" s="167">
        <f t="shared" si="455"/>
        <v>225.42599999998839</v>
      </c>
      <c r="D5860" s="167">
        <f>IF('Lineær programmering opg 4'!$M$4=0,"-",(-A5860+'Lineær programmering opg 4'!$M$4)/'Lineær programmering opg 4'!$K$4*-1)</f>
        <v>281.13599999996904</v>
      </c>
      <c r="E5860" s="167">
        <f>IF('Lineær programmering opg 4'!$M$5=0,"-",(-A5860+'Lineær programmering opg 4'!$M$5)/'Lineær programmering opg 4'!$K$5*-1)</f>
        <v>225.42599999998839</v>
      </c>
      <c r="F5860" s="167" t="str">
        <f>IF('Lineær programmering opg 4'!$E$6=0,"-",(-A5860+'Lineær programmering opg 4'!$M$6)/'Lineær programmering opg 4'!$K$6*-1)</f>
        <v>-</v>
      </c>
      <c r="G5860" s="167" t="str">
        <f>IF('Lineær programmering opg 4'!$D$7=0,"-",((-A5860+'Lineær programmering opg 4'!$M$7)/'Lineær programmering opg 4'!$K$7)*-1)</f>
        <v>-</v>
      </c>
      <c r="H5860" s="167" t="str">
        <f>IF('Lineær programmering opg 4'!$C$8=0,"-",((-A5860+'Lineær programmering opg 4'!$M$8)/'Lineær programmering opg 4'!$K$8)*-1)</f>
        <v>-</v>
      </c>
      <c r="I5860" s="167" t="str">
        <f>IF('Lineær programmering opg 4'!$D$8=0,"-",'Lineær programmering opg 4'!$G$8)</f>
        <v>-</v>
      </c>
      <c r="J5860" s="295">
        <f>A5860*'Lineær programmering opg 4'!$C$11+Datatabel!C5860*'Lineær programmering opg 4'!$D$11</f>
        <v>43757.099999999802</v>
      </c>
      <c r="K5860" s="9">
        <f t="shared" si="457"/>
        <v>0</v>
      </c>
      <c r="L5860" s="9">
        <f t="shared" si="458"/>
        <v>0</v>
      </c>
    </row>
    <row r="5861" spans="1:12" ht="15" x14ac:dyDescent="0.25">
      <c r="A5861" s="167">
        <f t="shared" si="456"/>
        <v>99.408000000015477</v>
      </c>
      <c r="B5861" s="325">
        <f t="shared" si="459"/>
        <v>0.41420000000006452</v>
      </c>
      <c r="C5861" s="167">
        <f t="shared" si="455"/>
        <v>225.44399999998839</v>
      </c>
      <c r="D5861" s="167">
        <f>IF('Lineær programmering opg 4'!$M$4=0,"-",(-A5861+'Lineær programmering opg 4'!$M$4)/'Lineær programmering opg 4'!$K$4*-1)</f>
        <v>281.18399999996905</v>
      </c>
      <c r="E5861" s="167">
        <f>IF('Lineær programmering opg 4'!$M$5=0,"-",(-A5861+'Lineær programmering opg 4'!$M$5)/'Lineær programmering opg 4'!$K$5*-1)</f>
        <v>225.44399999998839</v>
      </c>
      <c r="F5861" s="167" t="str">
        <f>IF('Lineær programmering opg 4'!$E$6=0,"-",(-A5861+'Lineær programmering opg 4'!$M$6)/'Lineær programmering opg 4'!$K$6*-1)</f>
        <v>-</v>
      </c>
      <c r="G5861" s="167" t="str">
        <f>IF('Lineær programmering opg 4'!$D$7=0,"-",((-A5861+'Lineær programmering opg 4'!$M$7)/'Lineær programmering opg 4'!$K$7)*-1)</f>
        <v>-</v>
      </c>
      <c r="H5861" s="167" t="str">
        <f>IF('Lineær programmering opg 4'!$C$8=0,"-",((-A5861+'Lineær programmering opg 4'!$M$8)/'Lineær programmering opg 4'!$K$8)*-1)</f>
        <v>-</v>
      </c>
      <c r="I5861" s="167" t="str">
        <f>IF('Lineær programmering opg 4'!$D$8=0,"-",'Lineær programmering opg 4'!$G$8)</f>
        <v>-</v>
      </c>
      <c r="J5861" s="295">
        <f>A5861*'Lineær programmering opg 4'!$C$11+Datatabel!C5861*'Lineær programmering opg 4'!$D$11</f>
        <v>43757.399999999805</v>
      </c>
      <c r="K5861" s="9">
        <f t="shared" si="457"/>
        <v>0</v>
      </c>
      <c r="L5861" s="9">
        <f t="shared" si="458"/>
        <v>0</v>
      </c>
    </row>
    <row r="5862" spans="1:12" ht="15" x14ac:dyDescent="0.25">
      <c r="A5862" s="167">
        <f t="shared" si="456"/>
        <v>99.38400000001549</v>
      </c>
      <c r="B5862" s="325">
        <f t="shared" si="459"/>
        <v>0.41410000000006453</v>
      </c>
      <c r="C5862" s="167">
        <f t="shared" si="455"/>
        <v>225.46199999998839</v>
      </c>
      <c r="D5862" s="167">
        <f>IF('Lineær programmering opg 4'!$M$4=0,"-",(-A5862+'Lineær programmering opg 4'!$M$4)/'Lineær programmering opg 4'!$K$4*-1)</f>
        <v>281.23199999996905</v>
      </c>
      <c r="E5862" s="167">
        <f>IF('Lineær programmering opg 4'!$M$5=0,"-",(-A5862+'Lineær programmering opg 4'!$M$5)/'Lineær programmering opg 4'!$K$5*-1)</f>
        <v>225.46199999998839</v>
      </c>
      <c r="F5862" s="167" t="str">
        <f>IF('Lineær programmering opg 4'!$E$6=0,"-",(-A5862+'Lineær programmering opg 4'!$M$6)/'Lineær programmering opg 4'!$K$6*-1)</f>
        <v>-</v>
      </c>
      <c r="G5862" s="167" t="str">
        <f>IF('Lineær programmering opg 4'!$D$7=0,"-",((-A5862+'Lineær programmering opg 4'!$M$7)/'Lineær programmering opg 4'!$K$7)*-1)</f>
        <v>-</v>
      </c>
      <c r="H5862" s="167" t="str">
        <f>IF('Lineær programmering opg 4'!$C$8=0,"-",((-A5862+'Lineær programmering opg 4'!$M$8)/'Lineær programmering opg 4'!$K$8)*-1)</f>
        <v>-</v>
      </c>
      <c r="I5862" s="167" t="str">
        <f>IF('Lineær programmering opg 4'!$D$8=0,"-",'Lineær programmering opg 4'!$G$8)</f>
        <v>-</v>
      </c>
      <c r="J5862" s="295">
        <f>A5862*'Lineær programmering opg 4'!$C$11+Datatabel!C5862*'Lineær programmering opg 4'!$D$11</f>
        <v>43757.699999999808</v>
      </c>
      <c r="K5862" s="9">
        <f t="shared" si="457"/>
        <v>0</v>
      </c>
      <c r="L5862" s="9">
        <f t="shared" si="458"/>
        <v>0</v>
      </c>
    </row>
    <row r="5863" spans="1:12" ht="15" x14ac:dyDescent="0.25">
      <c r="A5863" s="167">
        <f t="shared" si="456"/>
        <v>99.360000000015489</v>
      </c>
      <c r="B5863" s="325">
        <f t="shared" si="459"/>
        <v>0.41400000000006454</v>
      </c>
      <c r="C5863" s="167">
        <f t="shared" si="455"/>
        <v>225.47999999998839</v>
      </c>
      <c r="D5863" s="167">
        <f>IF('Lineær programmering opg 4'!$M$4=0,"-",(-A5863+'Lineær programmering opg 4'!$M$4)/'Lineær programmering opg 4'!$K$4*-1)</f>
        <v>281.27999999996905</v>
      </c>
      <c r="E5863" s="167">
        <f>IF('Lineær programmering opg 4'!$M$5=0,"-",(-A5863+'Lineær programmering opg 4'!$M$5)/'Lineær programmering opg 4'!$K$5*-1)</f>
        <v>225.47999999998839</v>
      </c>
      <c r="F5863" s="167" t="str">
        <f>IF('Lineær programmering opg 4'!$E$6=0,"-",(-A5863+'Lineær programmering opg 4'!$M$6)/'Lineær programmering opg 4'!$K$6*-1)</f>
        <v>-</v>
      </c>
      <c r="G5863" s="167" t="str">
        <f>IF('Lineær programmering opg 4'!$D$7=0,"-",((-A5863+'Lineær programmering opg 4'!$M$7)/'Lineær programmering opg 4'!$K$7)*-1)</f>
        <v>-</v>
      </c>
      <c r="H5863" s="167" t="str">
        <f>IF('Lineær programmering opg 4'!$C$8=0,"-",((-A5863+'Lineær programmering opg 4'!$M$8)/'Lineær programmering opg 4'!$K$8)*-1)</f>
        <v>-</v>
      </c>
      <c r="I5863" s="167" t="str">
        <f>IF('Lineær programmering opg 4'!$D$8=0,"-",'Lineær programmering opg 4'!$G$8)</f>
        <v>-</v>
      </c>
      <c r="J5863" s="295">
        <f>A5863*'Lineær programmering opg 4'!$C$11+Datatabel!C5863*'Lineær programmering opg 4'!$D$11</f>
        <v>43757.999999999811</v>
      </c>
      <c r="K5863" s="9">
        <f t="shared" si="457"/>
        <v>0</v>
      </c>
      <c r="L5863" s="9">
        <f t="shared" si="458"/>
        <v>0</v>
      </c>
    </row>
    <row r="5864" spans="1:12" ht="15" x14ac:dyDescent="0.25">
      <c r="A5864" s="167">
        <f t="shared" si="456"/>
        <v>99.336000000015488</v>
      </c>
      <c r="B5864" s="325">
        <f t="shared" si="459"/>
        <v>0.41390000000006455</v>
      </c>
      <c r="C5864" s="167">
        <f t="shared" si="455"/>
        <v>225.49799999998839</v>
      </c>
      <c r="D5864" s="167">
        <f>IF('Lineær programmering opg 4'!$M$4=0,"-",(-A5864+'Lineær programmering opg 4'!$M$4)/'Lineær programmering opg 4'!$K$4*-1)</f>
        <v>281.32799999996905</v>
      </c>
      <c r="E5864" s="167">
        <f>IF('Lineær programmering opg 4'!$M$5=0,"-",(-A5864+'Lineær programmering opg 4'!$M$5)/'Lineær programmering opg 4'!$K$5*-1)</f>
        <v>225.49799999998839</v>
      </c>
      <c r="F5864" s="167" t="str">
        <f>IF('Lineær programmering opg 4'!$E$6=0,"-",(-A5864+'Lineær programmering opg 4'!$M$6)/'Lineær programmering opg 4'!$K$6*-1)</f>
        <v>-</v>
      </c>
      <c r="G5864" s="167" t="str">
        <f>IF('Lineær programmering opg 4'!$D$7=0,"-",((-A5864+'Lineær programmering opg 4'!$M$7)/'Lineær programmering opg 4'!$K$7)*-1)</f>
        <v>-</v>
      </c>
      <c r="H5864" s="167" t="str">
        <f>IF('Lineær programmering opg 4'!$C$8=0,"-",((-A5864+'Lineær programmering opg 4'!$M$8)/'Lineær programmering opg 4'!$K$8)*-1)</f>
        <v>-</v>
      </c>
      <c r="I5864" s="167" t="str">
        <f>IF('Lineær programmering opg 4'!$D$8=0,"-",'Lineær programmering opg 4'!$G$8)</f>
        <v>-</v>
      </c>
      <c r="J5864" s="295">
        <f>A5864*'Lineær programmering opg 4'!$C$11+Datatabel!C5864*'Lineær programmering opg 4'!$D$11</f>
        <v>43758.299999999806</v>
      </c>
      <c r="K5864" s="9">
        <f t="shared" si="457"/>
        <v>0</v>
      </c>
      <c r="L5864" s="9">
        <f t="shared" si="458"/>
        <v>0</v>
      </c>
    </row>
    <row r="5865" spans="1:12" ht="15" x14ac:dyDescent="0.25">
      <c r="A5865" s="167">
        <f t="shared" si="456"/>
        <v>99.312000000015502</v>
      </c>
      <c r="B5865" s="325">
        <f t="shared" si="459"/>
        <v>0.41380000000006456</v>
      </c>
      <c r="C5865" s="167">
        <f t="shared" si="455"/>
        <v>225.5159999999884</v>
      </c>
      <c r="D5865" s="167">
        <f>IF('Lineær programmering opg 4'!$M$4=0,"-",(-A5865+'Lineær programmering opg 4'!$M$4)/'Lineær programmering opg 4'!$K$4*-1)</f>
        <v>281.375999999969</v>
      </c>
      <c r="E5865" s="167">
        <f>IF('Lineær programmering opg 4'!$M$5=0,"-",(-A5865+'Lineær programmering opg 4'!$M$5)/'Lineær programmering opg 4'!$K$5*-1)</f>
        <v>225.5159999999884</v>
      </c>
      <c r="F5865" s="167" t="str">
        <f>IF('Lineær programmering opg 4'!$E$6=0,"-",(-A5865+'Lineær programmering opg 4'!$M$6)/'Lineær programmering opg 4'!$K$6*-1)</f>
        <v>-</v>
      </c>
      <c r="G5865" s="167" t="str">
        <f>IF('Lineær programmering opg 4'!$D$7=0,"-",((-A5865+'Lineær programmering opg 4'!$M$7)/'Lineær programmering opg 4'!$K$7)*-1)</f>
        <v>-</v>
      </c>
      <c r="H5865" s="167" t="str">
        <f>IF('Lineær programmering opg 4'!$C$8=0,"-",((-A5865+'Lineær programmering opg 4'!$M$8)/'Lineær programmering opg 4'!$K$8)*-1)</f>
        <v>-</v>
      </c>
      <c r="I5865" s="167" t="str">
        <f>IF('Lineær programmering opg 4'!$D$8=0,"-",'Lineær programmering opg 4'!$G$8)</f>
        <v>-</v>
      </c>
      <c r="J5865" s="295">
        <f>A5865*'Lineær programmering opg 4'!$C$11+Datatabel!C5865*'Lineær programmering opg 4'!$D$11</f>
        <v>43758.599999999817</v>
      </c>
      <c r="K5865" s="9">
        <f t="shared" si="457"/>
        <v>0</v>
      </c>
      <c r="L5865" s="9">
        <f t="shared" si="458"/>
        <v>0</v>
      </c>
    </row>
    <row r="5866" spans="1:12" ht="15" x14ac:dyDescent="0.25">
      <c r="A5866" s="167">
        <f t="shared" si="456"/>
        <v>99.288000000015501</v>
      </c>
      <c r="B5866" s="325">
        <f t="shared" si="459"/>
        <v>0.41370000000006457</v>
      </c>
      <c r="C5866" s="167">
        <f t="shared" si="455"/>
        <v>225.5339999999884</v>
      </c>
      <c r="D5866" s="167">
        <f>IF('Lineær programmering opg 4'!$M$4=0,"-",(-A5866+'Lineær programmering opg 4'!$M$4)/'Lineær programmering opg 4'!$K$4*-1)</f>
        <v>281.423999999969</v>
      </c>
      <c r="E5866" s="167">
        <f>IF('Lineær programmering opg 4'!$M$5=0,"-",(-A5866+'Lineær programmering opg 4'!$M$5)/'Lineær programmering opg 4'!$K$5*-1)</f>
        <v>225.5339999999884</v>
      </c>
      <c r="F5866" s="167" t="str">
        <f>IF('Lineær programmering opg 4'!$E$6=0,"-",(-A5866+'Lineær programmering opg 4'!$M$6)/'Lineær programmering opg 4'!$K$6*-1)</f>
        <v>-</v>
      </c>
      <c r="G5866" s="167" t="str">
        <f>IF('Lineær programmering opg 4'!$D$7=0,"-",((-A5866+'Lineær programmering opg 4'!$M$7)/'Lineær programmering opg 4'!$K$7)*-1)</f>
        <v>-</v>
      </c>
      <c r="H5866" s="167" t="str">
        <f>IF('Lineær programmering opg 4'!$C$8=0,"-",((-A5866+'Lineær programmering opg 4'!$M$8)/'Lineær programmering opg 4'!$K$8)*-1)</f>
        <v>-</v>
      </c>
      <c r="I5866" s="167" t="str">
        <f>IF('Lineær programmering opg 4'!$D$8=0,"-",'Lineær programmering opg 4'!$G$8)</f>
        <v>-</v>
      </c>
      <c r="J5866" s="295">
        <f>A5866*'Lineær programmering opg 4'!$C$11+Datatabel!C5866*'Lineær programmering opg 4'!$D$11</f>
        <v>43758.899999999812</v>
      </c>
      <c r="K5866" s="9">
        <f t="shared" si="457"/>
        <v>0</v>
      </c>
      <c r="L5866" s="9">
        <f t="shared" si="458"/>
        <v>0</v>
      </c>
    </row>
    <row r="5867" spans="1:12" ht="15" x14ac:dyDescent="0.25">
      <c r="A5867" s="167">
        <f t="shared" si="456"/>
        <v>99.2640000000155</v>
      </c>
      <c r="B5867" s="325">
        <f t="shared" si="459"/>
        <v>0.41360000000006458</v>
      </c>
      <c r="C5867" s="167">
        <f t="shared" si="455"/>
        <v>225.5519999999884</v>
      </c>
      <c r="D5867" s="167">
        <f>IF('Lineær programmering opg 4'!$M$4=0,"-",(-A5867+'Lineær programmering opg 4'!$M$4)/'Lineær programmering opg 4'!$K$4*-1)</f>
        <v>281.471999999969</v>
      </c>
      <c r="E5867" s="167">
        <f>IF('Lineær programmering opg 4'!$M$5=0,"-",(-A5867+'Lineær programmering opg 4'!$M$5)/'Lineær programmering opg 4'!$K$5*-1)</f>
        <v>225.5519999999884</v>
      </c>
      <c r="F5867" s="167" t="str">
        <f>IF('Lineær programmering opg 4'!$E$6=0,"-",(-A5867+'Lineær programmering opg 4'!$M$6)/'Lineær programmering opg 4'!$K$6*-1)</f>
        <v>-</v>
      </c>
      <c r="G5867" s="167" t="str">
        <f>IF('Lineær programmering opg 4'!$D$7=0,"-",((-A5867+'Lineær programmering opg 4'!$M$7)/'Lineær programmering opg 4'!$K$7)*-1)</f>
        <v>-</v>
      </c>
      <c r="H5867" s="167" t="str">
        <f>IF('Lineær programmering opg 4'!$C$8=0,"-",((-A5867+'Lineær programmering opg 4'!$M$8)/'Lineær programmering opg 4'!$K$8)*-1)</f>
        <v>-</v>
      </c>
      <c r="I5867" s="167" t="str">
        <f>IF('Lineær programmering opg 4'!$D$8=0,"-",'Lineær programmering opg 4'!$G$8)</f>
        <v>-</v>
      </c>
      <c r="J5867" s="295">
        <f>A5867*'Lineær programmering opg 4'!$C$11+Datatabel!C5867*'Lineær programmering opg 4'!$D$11</f>
        <v>43759.199999999808</v>
      </c>
      <c r="K5867" s="9">
        <f t="shared" si="457"/>
        <v>0</v>
      </c>
      <c r="L5867" s="9">
        <f t="shared" si="458"/>
        <v>0</v>
      </c>
    </row>
    <row r="5868" spans="1:12" ht="15" x14ac:dyDescent="0.25">
      <c r="A5868" s="167">
        <f t="shared" si="456"/>
        <v>99.240000000015499</v>
      </c>
      <c r="B5868" s="325">
        <f t="shared" si="459"/>
        <v>0.41350000000006459</v>
      </c>
      <c r="C5868" s="167">
        <f t="shared" si="455"/>
        <v>225.5699999999884</v>
      </c>
      <c r="D5868" s="167">
        <f>IF('Lineær programmering opg 4'!$M$4=0,"-",(-A5868+'Lineær programmering opg 4'!$M$4)/'Lineær programmering opg 4'!$K$4*-1)</f>
        <v>281.519999999969</v>
      </c>
      <c r="E5868" s="167">
        <f>IF('Lineær programmering opg 4'!$M$5=0,"-",(-A5868+'Lineær programmering opg 4'!$M$5)/'Lineær programmering opg 4'!$K$5*-1)</f>
        <v>225.5699999999884</v>
      </c>
      <c r="F5868" s="167" t="str">
        <f>IF('Lineær programmering opg 4'!$E$6=0,"-",(-A5868+'Lineær programmering opg 4'!$M$6)/'Lineær programmering opg 4'!$K$6*-1)</f>
        <v>-</v>
      </c>
      <c r="G5868" s="167" t="str">
        <f>IF('Lineær programmering opg 4'!$D$7=0,"-",((-A5868+'Lineær programmering opg 4'!$M$7)/'Lineær programmering opg 4'!$K$7)*-1)</f>
        <v>-</v>
      </c>
      <c r="H5868" s="167" t="str">
        <f>IF('Lineær programmering opg 4'!$C$8=0,"-",((-A5868+'Lineær programmering opg 4'!$M$8)/'Lineær programmering opg 4'!$K$8)*-1)</f>
        <v>-</v>
      </c>
      <c r="I5868" s="167" t="str">
        <f>IF('Lineær programmering opg 4'!$D$8=0,"-",'Lineær programmering opg 4'!$G$8)</f>
        <v>-</v>
      </c>
      <c r="J5868" s="295">
        <f>A5868*'Lineær programmering opg 4'!$C$11+Datatabel!C5868*'Lineær programmering opg 4'!$D$11</f>
        <v>43759.499999999811</v>
      </c>
      <c r="K5868" s="9">
        <f t="shared" si="457"/>
        <v>0</v>
      </c>
      <c r="L5868" s="9">
        <f t="shared" si="458"/>
        <v>0</v>
      </c>
    </row>
    <row r="5869" spans="1:12" ht="15" x14ac:dyDescent="0.25">
      <c r="A5869" s="167">
        <f t="shared" si="456"/>
        <v>99.216000000015498</v>
      </c>
      <c r="B5869" s="325">
        <f t="shared" si="459"/>
        <v>0.4134000000000646</v>
      </c>
      <c r="C5869" s="167">
        <f t="shared" si="455"/>
        <v>225.5879999999884</v>
      </c>
      <c r="D5869" s="167">
        <f>IF('Lineær programmering opg 4'!$M$4=0,"-",(-A5869+'Lineær programmering opg 4'!$M$4)/'Lineær programmering opg 4'!$K$4*-1)</f>
        <v>281.567999999969</v>
      </c>
      <c r="E5869" s="167">
        <f>IF('Lineær programmering opg 4'!$M$5=0,"-",(-A5869+'Lineær programmering opg 4'!$M$5)/'Lineær programmering opg 4'!$K$5*-1)</f>
        <v>225.5879999999884</v>
      </c>
      <c r="F5869" s="167" t="str">
        <f>IF('Lineær programmering opg 4'!$E$6=0,"-",(-A5869+'Lineær programmering opg 4'!$M$6)/'Lineær programmering opg 4'!$K$6*-1)</f>
        <v>-</v>
      </c>
      <c r="G5869" s="167" t="str">
        <f>IF('Lineær programmering opg 4'!$D$7=0,"-",((-A5869+'Lineær programmering opg 4'!$M$7)/'Lineær programmering opg 4'!$K$7)*-1)</f>
        <v>-</v>
      </c>
      <c r="H5869" s="167" t="str">
        <f>IF('Lineær programmering opg 4'!$C$8=0,"-",((-A5869+'Lineær programmering opg 4'!$M$8)/'Lineær programmering opg 4'!$K$8)*-1)</f>
        <v>-</v>
      </c>
      <c r="I5869" s="167" t="str">
        <f>IF('Lineær programmering opg 4'!$D$8=0,"-",'Lineær programmering opg 4'!$G$8)</f>
        <v>-</v>
      </c>
      <c r="J5869" s="295">
        <f>A5869*'Lineær programmering opg 4'!$C$11+Datatabel!C5869*'Lineær programmering opg 4'!$D$11</f>
        <v>43759.799999999806</v>
      </c>
      <c r="K5869" s="9">
        <f t="shared" si="457"/>
        <v>0</v>
      </c>
      <c r="L5869" s="9">
        <f t="shared" si="458"/>
        <v>0</v>
      </c>
    </row>
    <row r="5870" spans="1:12" ht="15" x14ac:dyDescent="0.25">
      <c r="A5870" s="167">
        <f t="shared" si="456"/>
        <v>99.192000000015511</v>
      </c>
      <c r="B5870" s="325">
        <f t="shared" si="459"/>
        <v>0.41330000000006462</v>
      </c>
      <c r="C5870" s="167">
        <f t="shared" si="455"/>
        <v>225.60599999998837</v>
      </c>
      <c r="D5870" s="167">
        <f>IF('Lineær programmering opg 4'!$M$4=0,"-",(-A5870+'Lineær programmering opg 4'!$M$4)/'Lineær programmering opg 4'!$K$4*-1)</f>
        <v>281.61599999996895</v>
      </c>
      <c r="E5870" s="167">
        <f>IF('Lineær programmering opg 4'!$M$5=0,"-",(-A5870+'Lineær programmering opg 4'!$M$5)/'Lineær programmering opg 4'!$K$5*-1)</f>
        <v>225.60599999998837</v>
      </c>
      <c r="F5870" s="167" t="str">
        <f>IF('Lineær programmering opg 4'!$E$6=0,"-",(-A5870+'Lineær programmering opg 4'!$M$6)/'Lineær programmering opg 4'!$K$6*-1)</f>
        <v>-</v>
      </c>
      <c r="G5870" s="167" t="str">
        <f>IF('Lineær programmering opg 4'!$D$7=0,"-",((-A5870+'Lineær programmering opg 4'!$M$7)/'Lineær programmering opg 4'!$K$7)*-1)</f>
        <v>-</v>
      </c>
      <c r="H5870" s="167" t="str">
        <f>IF('Lineær programmering opg 4'!$C$8=0,"-",((-A5870+'Lineær programmering opg 4'!$M$8)/'Lineær programmering opg 4'!$K$8)*-1)</f>
        <v>-</v>
      </c>
      <c r="I5870" s="167" t="str">
        <f>IF('Lineær programmering opg 4'!$D$8=0,"-",'Lineær programmering opg 4'!$G$8)</f>
        <v>-</v>
      </c>
      <c r="J5870" s="295">
        <f>A5870*'Lineær programmering opg 4'!$C$11+Datatabel!C5870*'Lineær programmering opg 4'!$D$11</f>
        <v>43760.099999999802</v>
      </c>
      <c r="K5870" s="9">
        <f t="shared" si="457"/>
        <v>0</v>
      </c>
      <c r="L5870" s="9">
        <f t="shared" si="458"/>
        <v>0</v>
      </c>
    </row>
    <row r="5871" spans="1:12" ht="15" x14ac:dyDescent="0.25">
      <c r="A5871" s="167">
        <f t="shared" si="456"/>
        <v>99.16800000001551</v>
      </c>
      <c r="B5871" s="325">
        <f t="shared" si="459"/>
        <v>0.41320000000006463</v>
      </c>
      <c r="C5871" s="167">
        <f t="shared" si="455"/>
        <v>225.62399999998837</v>
      </c>
      <c r="D5871" s="167">
        <f>IF('Lineær programmering opg 4'!$M$4=0,"-",(-A5871+'Lineær programmering opg 4'!$M$4)/'Lineær programmering opg 4'!$K$4*-1)</f>
        <v>281.66399999996895</v>
      </c>
      <c r="E5871" s="167">
        <f>IF('Lineær programmering opg 4'!$M$5=0,"-",(-A5871+'Lineær programmering opg 4'!$M$5)/'Lineær programmering opg 4'!$K$5*-1)</f>
        <v>225.62399999998837</v>
      </c>
      <c r="F5871" s="167" t="str">
        <f>IF('Lineær programmering opg 4'!$E$6=0,"-",(-A5871+'Lineær programmering opg 4'!$M$6)/'Lineær programmering opg 4'!$K$6*-1)</f>
        <v>-</v>
      </c>
      <c r="G5871" s="167" t="str">
        <f>IF('Lineær programmering opg 4'!$D$7=0,"-",((-A5871+'Lineær programmering opg 4'!$M$7)/'Lineær programmering opg 4'!$K$7)*-1)</f>
        <v>-</v>
      </c>
      <c r="H5871" s="167" t="str">
        <f>IF('Lineær programmering opg 4'!$C$8=0,"-",((-A5871+'Lineær programmering opg 4'!$M$8)/'Lineær programmering opg 4'!$K$8)*-1)</f>
        <v>-</v>
      </c>
      <c r="I5871" s="167" t="str">
        <f>IF('Lineær programmering opg 4'!$D$8=0,"-",'Lineær programmering opg 4'!$G$8)</f>
        <v>-</v>
      </c>
      <c r="J5871" s="295">
        <f>A5871*'Lineær programmering opg 4'!$C$11+Datatabel!C5871*'Lineær programmering opg 4'!$D$11</f>
        <v>43760.399999999805</v>
      </c>
      <c r="K5871" s="9">
        <f t="shared" si="457"/>
        <v>0</v>
      </c>
      <c r="L5871" s="9">
        <f t="shared" si="458"/>
        <v>0</v>
      </c>
    </row>
    <row r="5872" spans="1:12" ht="15" x14ac:dyDescent="0.25">
      <c r="A5872" s="167">
        <f t="shared" si="456"/>
        <v>99.144000000015509</v>
      </c>
      <c r="B5872" s="325">
        <f t="shared" si="459"/>
        <v>0.41310000000006464</v>
      </c>
      <c r="C5872" s="167">
        <f t="shared" si="455"/>
        <v>225.64199999998837</v>
      </c>
      <c r="D5872" s="167">
        <f>IF('Lineær programmering opg 4'!$M$4=0,"-",(-A5872+'Lineær programmering opg 4'!$M$4)/'Lineær programmering opg 4'!$K$4*-1)</f>
        <v>281.71199999996895</v>
      </c>
      <c r="E5872" s="167">
        <f>IF('Lineær programmering opg 4'!$M$5=0,"-",(-A5872+'Lineær programmering opg 4'!$M$5)/'Lineær programmering opg 4'!$K$5*-1)</f>
        <v>225.64199999998837</v>
      </c>
      <c r="F5872" s="167" t="str">
        <f>IF('Lineær programmering opg 4'!$E$6=0,"-",(-A5872+'Lineær programmering opg 4'!$M$6)/'Lineær programmering opg 4'!$K$6*-1)</f>
        <v>-</v>
      </c>
      <c r="G5872" s="167" t="str">
        <f>IF('Lineær programmering opg 4'!$D$7=0,"-",((-A5872+'Lineær programmering opg 4'!$M$7)/'Lineær programmering opg 4'!$K$7)*-1)</f>
        <v>-</v>
      </c>
      <c r="H5872" s="167" t="str">
        <f>IF('Lineær programmering opg 4'!$C$8=0,"-",((-A5872+'Lineær programmering opg 4'!$M$8)/'Lineær programmering opg 4'!$K$8)*-1)</f>
        <v>-</v>
      </c>
      <c r="I5872" s="167" t="str">
        <f>IF('Lineær programmering opg 4'!$D$8=0,"-",'Lineær programmering opg 4'!$G$8)</f>
        <v>-</v>
      </c>
      <c r="J5872" s="295">
        <f>A5872*'Lineær programmering opg 4'!$C$11+Datatabel!C5872*'Lineær programmering opg 4'!$D$11</f>
        <v>43760.699999999808</v>
      </c>
      <c r="K5872" s="9">
        <f t="shared" si="457"/>
        <v>0</v>
      </c>
      <c r="L5872" s="9">
        <f t="shared" si="458"/>
        <v>0</v>
      </c>
    </row>
    <row r="5873" spans="1:12" ht="15" x14ac:dyDescent="0.25">
      <c r="A5873" s="167">
        <f t="shared" si="456"/>
        <v>99.120000000015523</v>
      </c>
      <c r="B5873" s="325">
        <f t="shared" si="459"/>
        <v>0.41300000000006465</v>
      </c>
      <c r="C5873" s="167">
        <f t="shared" si="455"/>
        <v>225.65999999998837</v>
      </c>
      <c r="D5873" s="167">
        <f>IF('Lineær programmering opg 4'!$M$4=0,"-",(-A5873+'Lineær programmering opg 4'!$M$4)/'Lineær programmering opg 4'!$K$4*-1)</f>
        <v>281.75999999996895</v>
      </c>
      <c r="E5873" s="167">
        <f>IF('Lineær programmering opg 4'!$M$5=0,"-",(-A5873+'Lineær programmering opg 4'!$M$5)/'Lineær programmering opg 4'!$K$5*-1)</f>
        <v>225.65999999998837</v>
      </c>
      <c r="F5873" s="167" t="str">
        <f>IF('Lineær programmering opg 4'!$E$6=0,"-",(-A5873+'Lineær programmering opg 4'!$M$6)/'Lineær programmering opg 4'!$K$6*-1)</f>
        <v>-</v>
      </c>
      <c r="G5873" s="167" t="str">
        <f>IF('Lineær programmering opg 4'!$D$7=0,"-",((-A5873+'Lineær programmering opg 4'!$M$7)/'Lineær programmering opg 4'!$K$7)*-1)</f>
        <v>-</v>
      </c>
      <c r="H5873" s="167" t="str">
        <f>IF('Lineær programmering opg 4'!$C$8=0,"-",((-A5873+'Lineær programmering opg 4'!$M$8)/'Lineær programmering opg 4'!$K$8)*-1)</f>
        <v>-</v>
      </c>
      <c r="I5873" s="167" t="str">
        <f>IF('Lineær programmering opg 4'!$D$8=0,"-",'Lineær programmering opg 4'!$G$8)</f>
        <v>-</v>
      </c>
      <c r="J5873" s="295">
        <f>A5873*'Lineær programmering opg 4'!$C$11+Datatabel!C5873*'Lineær programmering opg 4'!$D$11</f>
        <v>43760.999999999804</v>
      </c>
      <c r="K5873" s="9">
        <f t="shared" si="457"/>
        <v>0</v>
      </c>
      <c r="L5873" s="9">
        <f t="shared" si="458"/>
        <v>0</v>
      </c>
    </row>
    <row r="5874" spans="1:12" ht="15" x14ac:dyDescent="0.25">
      <c r="A5874" s="167">
        <f t="shared" si="456"/>
        <v>99.096000000015522</v>
      </c>
      <c r="B5874" s="325">
        <f t="shared" si="459"/>
        <v>0.41290000000006466</v>
      </c>
      <c r="C5874" s="167">
        <f t="shared" si="455"/>
        <v>225.67799999998837</v>
      </c>
      <c r="D5874" s="167">
        <f>IF('Lineær programmering opg 4'!$M$4=0,"-",(-A5874+'Lineær programmering opg 4'!$M$4)/'Lineær programmering opg 4'!$K$4*-1)</f>
        <v>281.80799999996896</v>
      </c>
      <c r="E5874" s="167">
        <f>IF('Lineær programmering opg 4'!$M$5=0,"-",(-A5874+'Lineær programmering opg 4'!$M$5)/'Lineær programmering opg 4'!$K$5*-1)</f>
        <v>225.67799999998837</v>
      </c>
      <c r="F5874" s="167" t="str">
        <f>IF('Lineær programmering opg 4'!$E$6=0,"-",(-A5874+'Lineær programmering opg 4'!$M$6)/'Lineær programmering opg 4'!$K$6*-1)</f>
        <v>-</v>
      </c>
      <c r="G5874" s="167" t="str">
        <f>IF('Lineær programmering opg 4'!$D$7=0,"-",((-A5874+'Lineær programmering opg 4'!$M$7)/'Lineær programmering opg 4'!$K$7)*-1)</f>
        <v>-</v>
      </c>
      <c r="H5874" s="167" t="str">
        <f>IF('Lineær programmering opg 4'!$C$8=0,"-",((-A5874+'Lineær programmering opg 4'!$M$8)/'Lineær programmering opg 4'!$K$8)*-1)</f>
        <v>-</v>
      </c>
      <c r="I5874" s="167" t="str">
        <f>IF('Lineær programmering opg 4'!$D$8=0,"-",'Lineær programmering opg 4'!$G$8)</f>
        <v>-</v>
      </c>
      <c r="J5874" s="295">
        <f>A5874*'Lineær programmering opg 4'!$C$11+Datatabel!C5874*'Lineær programmering opg 4'!$D$11</f>
        <v>43761.299999999814</v>
      </c>
      <c r="K5874" s="9">
        <f t="shared" si="457"/>
        <v>0</v>
      </c>
      <c r="L5874" s="9">
        <f t="shared" si="458"/>
        <v>0</v>
      </c>
    </row>
    <row r="5875" spans="1:12" ht="15" x14ac:dyDescent="0.25">
      <c r="A5875" s="167">
        <f t="shared" si="456"/>
        <v>99.072000000015521</v>
      </c>
      <c r="B5875" s="325">
        <f t="shared" si="459"/>
        <v>0.41280000000006467</v>
      </c>
      <c r="C5875" s="167">
        <f t="shared" si="455"/>
        <v>225.69599999998837</v>
      </c>
      <c r="D5875" s="167">
        <f>IF('Lineær programmering opg 4'!$M$4=0,"-",(-A5875+'Lineær programmering opg 4'!$M$4)/'Lineær programmering opg 4'!$K$4*-1)</f>
        <v>281.85599999996896</v>
      </c>
      <c r="E5875" s="167">
        <f>IF('Lineær programmering opg 4'!$M$5=0,"-",(-A5875+'Lineær programmering opg 4'!$M$5)/'Lineær programmering opg 4'!$K$5*-1)</f>
        <v>225.69599999998837</v>
      </c>
      <c r="F5875" s="167" t="str">
        <f>IF('Lineær programmering opg 4'!$E$6=0,"-",(-A5875+'Lineær programmering opg 4'!$M$6)/'Lineær programmering opg 4'!$K$6*-1)</f>
        <v>-</v>
      </c>
      <c r="G5875" s="167" t="str">
        <f>IF('Lineær programmering opg 4'!$D$7=0,"-",((-A5875+'Lineær programmering opg 4'!$M$7)/'Lineær programmering opg 4'!$K$7)*-1)</f>
        <v>-</v>
      </c>
      <c r="H5875" s="167" t="str">
        <f>IF('Lineær programmering opg 4'!$C$8=0,"-",((-A5875+'Lineær programmering opg 4'!$M$8)/'Lineær programmering opg 4'!$K$8)*-1)</f>
        <v>-</v>
      </c>
      <c r="I5875" s="167" t="str">
        <f>IF('Lineær programmering opg 4'!$D$8=0,"-",'Lineær programmering opg 4'!$G$8)</f>
        <v>-</v>
      </c>
      <c r="J5875" s="295">
        <f>A5875*'Lineær programmering opg 4'!$C$11+Datatabel!C5875*'Lineær programmering opg 4'!$D$11</f>
        <v>43761.599999999809</v>
      </c>
      <c r="K5875" s="9">
        <f t="shared" si="457"/>
        <v>0</v>
      </c>
      <c r="L5875" s="9">
        <f t="shared" si="458"/>
        <v>0</v>
      </c>
    </row>
    <row r="5876" spans="1:12" ht="15" x14ac:dyDescent="0.25">
      <c r="A5876" s="167">
        <f t="shared" si="456"/>
        <v>99.04800000001552</v>
      </c>
      <c r="B5876" s="325">
        <f t="shared" si="459"/>
        <v>0.41270000000006468</v>
      </c>
      <c r="C5876" s="167">
        <f t="shared" si="455"/>
        <v>225.71399999998837</v>
      </c>
      <c r="D5876" s="167">
        <f>IF('Lineær programmering opg 4'!$M$4=0,"-",(-A5876+'Lineær programmering opg 4'!$M$4)/'Lineær programmering opg 4'!$K$4*-1)</f>
        <v>281.90399999996896</v>
      </c>
      <c r="E5876" s="167">
        <f>IF('Lineær programmering opg 4'!$M$5=0,"-",(-A5876+'Lineær programmering opg 4'!$M$5)/'Lineær programmering opg 4'!$K$5*-1)</f>
        <v>225.71399999998837</v>
      </c>
      <c r="F5876" s="167" t="str">
        <f>IF('Lineær programmering opg 4'!$E$6=0,"-",(-A5876+'Lineær programmering opg 4'!$M$6)/'Lineær programmering opg 4'!$K$6*-1)</f>
        <v>-</v>
      </c>
      <c r="G5876" s="167" t="str">
        <f>IF('Lineær programmering opg 4'!$D$7=0,"-",((-A5876+'Lineær programmering opg 4'!$M$7)/'Lineær programmering opg 4'!$K$7)*-1)</f>
        <v>-</v>
      </c>
      <c r="H5876" s="167" t="str">
        <f>IF('Lineær programmering opg 4'!$C$8=0,"-",((-A5876+'Lineær programmering opg 4'!$M$8)/'Lineær programmering opg 4'!$K$8)*-1)</f>
        <v>-</v>
      </c>
      <c r="I5876" s="167" t="str">
        <f>IF('Lineær programmering opg 4'!$D$8=0,"-",'Lineær programmering opg 4'!$G$8)</f>
        <v>-</v>
      </c>
      <c r="J5876" s="295">
        <f>A5876*'Lineær programmering opg 4'!$C$11+Datatabel!C5876*'Lineær programmering opg 4'!$D$11</f>
        <v>43761.899999999812</v>
      </c>
      <c r="K5876" s="9">
        <f t="shared" si="457"/>
        <v>0</v>
      </c>
      <c r="L5876" s="9">
        <f t="shared" si="458"/>
        <v>0</v>
      </c>
    </row>
    <row r="5877" spans="1:12" ht="15" x14ac:dyDescent="0.25">
      <c r="A5877" s="167">
        <f t="shared" si="456"/>
        <v>99.024000000015519</v>
      </c>
      <c r="B5877" s="325">
        <f t="shared" si="459"/>
        <v>0.41260000000006469</v>
      </c>
      <c r="C5877" s="167">
        <f t="shared" si="455"/>
        <v>225.73199999998837</v>
      </c>
      <c r="D5877" s="167">
        <f>IF('Lineær programmering opg 4'!$M$4=0,"-",(-A5877+'Lineær programmering opg 4'!$M$4)/'Lineær programmering opg 4'!$K$4*-1)</f>
        <v>281.95199999996896</v>
      </c>
      <c r="E5877" s="167">
        <f>IF('Lineær programmering opg 4'!$M$5=0,"-",(-A5877+'Lineær programmering opg 4'!$M$5)/'Lineær programmering opg 4'!$K$5*-1)</f>
        <v>225.73199999998837</v>
      </c>
      <c r="F5877" s="167" t="str">
        <f>IF('Lineær programmering opg 4'!$E$6=0,"-",(-A5877+'Lineær programmering opg 4'!$M$6)/'Lineær programmering opg 4'!$K$6*-1)</f>
        <v>-</v>
      </c>
      <c r="G5877" s="167" t="str">
        <f>IF('Lineær programmering opg 4'!$D$7=0,"-",((-A5877+'Lineær programmering opg 4'!$M$7)/'Lineær programmering opg 4'!$K$7)*-1)</f>
        <v>-</v>
      </c>
      <c r="H5877" s="167" t="str">
        <f>IF('Lineær programmering opg 4'!$C$8=0,"-",((-A5877+'Lineær programmering opg 4'!$M$8)/'Lineær programmering opg 4'!$K$8)*-1)</f>
        <v>-</v>
      </c>
      <c r="I5877" s="167" t="str">
        <f>IF('Lineær programmering opg 4'!$D$8=0,"-",'Lineær programmering opg 4'!$G$8)</f>
        <v>-</v>
      </c>
      <c r="J5877" s="295">
        <f>A5877*'Lineær programmering opg 4'!$C$11+Datatabel!C5877*'Lineær programmering opg 4'!$D$11</f>
        <v>43762.199999999808</v>
      </c>
      <c r="K5877" s="9">
        <f t="shared" si="457"/>
        <v>0</v>
      </c>
      <c r="L5877" s="9">
        <f t="shared" si="458"/>
        <v>0</v>
      </c>
    </row>
    <row r="5878" spans="1:12" ht="15" x14ac:dyDescent="0.25">
      <c r="A5878" s="167">
        <f t="shared" si="456"/>
        <v>99.000000000015532</v>
      </c>
      <c r="B5878" s="325">
        <f t="shared" si="459"/>
        <v>0.4125000000000647</v>
      </c>
      <c r="C5878" s="167">
        <f t="shared" si="455"/>
        <v>225.74999999998838</v>
      </c>
      <c r="D5878" s="167">
        <f>IF('Lineær programmering opg 4'!$M$4=0,"-",(-A5878+'Lineær programmering opg 4'!$M$4)/'Lineær programmering opg 4'!$K$4*-1)</f>
        <v>281.99999999996896</v>
      </c>
      <c r="E5878" s="167">
        <f>IF('Lineær programmering opg 4'!$M$5=0,"-",(-A5878+'Lineær programmering opg 4'!$M$5)/'Lineær programmering opg 4'!$K$5*-1)</f>
        <v>225.74999999998838</v>
      </c>
      <c r="F5878" s="167" t="str">
        <f>IF('Lineær programmering opg 4'!$E$6=0,"-",(-A5878+'Lineær programmering opg 4'!$M$6)/'Lineær programmering opg 4'!$K$6*-1)</f>
        <v>-</v>
      </c>
      <c r="G5878" s="167" t="str">
        <f>IF('Lineær programmering opg 4'!$D$7=0,"-",((-A5878+'Lineær programmering opg 4'!$M$7)/'Lineær programmering opg 4'!$K$7)*-1)</f>
        <v>-</v>
      </c>
      <c r="H5878" s="167" t="str">
        <f>IF('Lineær programmering opg 4'!$C$8=0,"-",((-A5878+'Lineær programmering opg 4'!$M$8)/'Lineær programmering opg 4'!$K$8)*-1)</f>
        <v>-</v>
      </c>
      <c r="I5878" s="167" t="str">
        <f>IF('Lineær programmering opg 4'!$D$8=0,"-",'Lineær programmering opg 4'!$G$8)</f>
        <v>-</v>
      </c>
      <c r="J5878" s="295">
        <f>A5878*'Lineær programmering opg 4'!$C$11+Datatabel!C5878*'Lineær programmering opg 4'!$D$11</f>
        <v>43762.499999999811</v>
      </c>
      <c r="K5878" s="9">
        <f t="shared" si="457"/>
        <v>0</v>
      </c>
      <c r="L5878" s="9">
        <f t="shared" si="458"/>
        <v>0</v>
      </c>
    </row>
    <row r="5879" spans="1:12" ht="15" x14ac:dyDescent="0.25">
      <c r="A5879" s="167">
        <f t="shared" si="456"/>
        <v>98.976000000015532</v>
      </c>
      <c r="B5879" s="325">
        <f t="shared" si="459"/>
        <v>0.41240000000006471</v>
      </c>
      <c r="C5879" s="167">
        <f t="shared" si="455"/>
        <v>225.76799999998838</v>
      </c>
      <c r="D5879" s="167">
        <f>IF('Lineær programmering opg 4'!$M$4=0,"-",(-A5879+'Lineær programmering opg 4'!$M$4)/'Lineær programmering opg 4'!$K$4*-1)</f>
        <v>282.04799999996897</v>
      </c>
      <c r="E5879" s="167">
        <f>IF('Lineær programmering opg 4'!$M$5=0,"-",(-A5879+'Lineær programmering opg 4'!$M$5)/'Lineær programmering opg 4'!$K$5*-1)</f>
        <v>225.76799999998838</v>
      </c>
      <c r="F5879" s="167" t="str">
        <f>IF('Lineær programmering opg 4'!$E$6=0,"-",(-A5879+'Lineær programmering opg 4'!$M$6)/'Lineær programmering opg 4'!$K$6*-1)</f>
        <v>-</v>
      </c>
      <c r="G5879" s="167" t="str">
        <f>IF('Lineær programmering opg 4'!$D$7=0,"-",((-A5879+'Lineær programmering opg 4'!$M$7)/'Lineær programmering opg 4'!$K$7)*-1)</f>
        <v>-</v>
      </c>
      <c r="H5879" s="167" t="str">
        <f>IF('Lineær programmering opg 4'!$C$8=0,"-",((-A5879+'Lineær programmering opg 4'!$M$8)/'Lineær programmering opg 4'!$K$8)*-1)</f>
        <v>-</v>
      </c>
      <c r="I5879" s="167" t="str">
        <f>IF('Lineær programmering opg 4'!$D$8=0,"-",'Lineær programmering opg 4'!$G$8)</f>
        <v>-</v>
      </c>
      <c r="J5879" s="295">
        <f>A5879*'Lineær programmering opg 4'!$C$11+Datatabel!C5879*'Lineær programmering opg 4'!$D$11</f>
        <v>43762.799999999814</v>
      </c>
      <c r="K5879" s="9">
        <f t="shared" si="457"/>
        <v>0</v>
      </c>
      <c r="L5879" s="9">
        <f t="shared" si="458"/>
        <v>0</v>
      </c>
    </row>
    <row r="5880" spans="1:12" ht="15" x14ac:dyDescent="0.25">
      <c r="A5880" s="167">
        <f t="shared" si="456"/>
        <v>98.952000000015531</v>
      </c>
      <c r="B5880" s="325">
        <f t="shared" si="459"/>
        <v>0.41230000000006473</v>
      </c>
      <c r="C5880" s="167">
        <f t="shared" si="455"/>
        <v>225.78599999998838</v>
      </c>
      <c r="D5880" s="167">
        <f>IF('Lineær programmering opg 4'!$M$4=0,"-",(-A5880+'Lineær programmering opg 4'!$M$4)/'Lineær programmering opg 4'!$K$4*-1)</f>
        <v>282.09599999996897</v>
      </c>
      <c r="E5880" s="167">
        <f>IF('Lineær programmering opg 4'!$M$5=0,"-",(-A5880+'Lineær programmering opg 4'!$M$5)/'Lineær programmering opg 4'!$K$5*-1)</f>
        <v>225.78599999998838</v>
      </c>
      <c r="F5880" s="167" t="str">
        <f>IF('Lineær programmering opg 4'!$E$6=0,"-",(-A5880+'Lineær programmering opg 4'!$M$6)/'Lineær programmering opg 4'!$K$6*-1)</f>
        <v>-</v>
      </c>
      <c r="G5880" s="167" t="str">
        <f>IF('Lineær programmering opg 4'!$D$7=0,"-",((-A5880+'Lineær programmering opg 4'!$M$7)/'Lineær programmering opg 4'!$K$7)*-1)</f>
        <v>-</v>
      </c>
      <c r="H5880" s="167" t="str">
        <f>IF('Lineær programmering opg 4'!$C$8=0,"-",((-A5880+'Lineær programmering opg 4'!$M$8)/'Lineær programmering opg 4'!$K$8)*-1)</f>
        <v>-</v>
      </c>
      <c r="I5880" s="167" t="str">
        <f>IF('Lineær programmering opg 4'!$D$8=0,"-",'Lineær programmering opg 4'!$G$8)</f>
        <v>-</v>
      </c>
      <c r="J5880" s="295">
        <f>A5880*'Lineær programmering opg 4'!$C$11+Datatabel!C5880*'Lineær programmering opg 4'!$D$11</f>
        <v>43763.099999999809</v>
      </c>
      <c r="K5880" s="9">
        <f t="shared" si="457"/>
        <v>0</v>
      </c>
      <c r="L5880" s="9">
        <f t="shared" si="458"/>
        <v>0</v>
      </c>
    </row>
    <row r="5881" spans="1:12" ht="15" x14ac:dyDescent="0.25">
      <c r="A5881" s="167">
        <f t="shared" si="456"/>
        <v>98.928000000015544</v>
      </c>
      <c r="B5881" s="325">
        <f t="shared" si="459"/>
        <v>0.41220000000006474</v>
      </c>
      <c r="C5881" s="167">
        <f t="shared" si="455"/>
        <v>225.80399999998832</v>
      </c>
      <c r="D5881" s="167">
        <f>IF('Lineær programmering opg 4'!$M$4=0,"-",(-A5881+'Lineær programmering opg 4'!$M$4)/'Lineær programmering opg 4'!$K$4*-1)</f>
        <v>282.14399999996891</v>
      </c>
      <c r="E5881" s="167">
        <f>IF('Lineær programmering opg 4'!$M$5=0,"-",(-A5881+'Lineær programmering opg 4'!$M$5)/'Lineær programmering opg 4'!$K$5*-1)</f>
        <v>225.80399999998832</v>
      </c>
      <c r="F5881" s="167" t="str">
        <f>IF('Lineær programmering opg 4'!$E$6=0,"-",(-A5881+'Lineær programmering opg 4'!$M$6)/'Lineær programmering opg 4'!$K$6*-1)</f>
        <v>-</v>
      </c>
      <c r="G5881" s="167" t="str">
        <f>IF('Lineær programmering opg 4'!$D$7=0,"-",((-A5881+'Lineær programmering opg 4'!$M$7)/'Lineær programmering opg 4'!$K$7)*-1)</f>
        <v>-</v>
      </c>
      <c r="H5881" s="167" t="str">
        <f>IF('Lineær programmering opg 4'!$C$8=0,"-",((-A5881+'Lineær programmering opg 4'!$M$8)/'Lineær programmering opg 4'!$K$8)*-1)</f>
        <v>-</v>
      </c>
      <c r="I5881" s="167" t="str">
        <f>IF('Lineær programmering opg 4'!$D$8=0,"-",'Lineær programmering opg 4'!$G$8)</f>
        <v>-</v>
      </c>
      <c r="J5881" s="295">
        <f>A5881*'Lineær programmering opg 4'!$C$11+Datatabel!C5881*'Lineær programmering opg 4'!$D$11</f>
        <v>43763.399999999798</v>
      </c>
      <c r="K5881" s="9">
        <f t="shared" si="457"/>
        <v>0</v>
      </c>
      <c r="L5881" s="9">
        <f t="shared" si="458"/>
        <v>0</v>
      </c>
    </row>
    <row r="5882" spans="1:12" ht="15" x14ac:dyDescent="0.25">
      <c r="A5882" s="167">
        <f t="shared" si="456"/>
        <v>98.904000000015543</v>
      </c>
      <c r="B5882" s="325">
        <f t="shared" si="459"/>
        <v>0.41210000000006475</v>
      </c>
      <c r="C5882" s="167">
        <f t="shared" si="455"/>
        <v>225.82199999998832</v>
      </c>
      <c r="D5882" s="167">
        <f>IF('Lineær programmering opg 4'!$M$4=0,"-",(-A5882+'Lineær programmering opg 4'!$M$4)/'Lineær programmering opg 4'!$K$4*-1)</f>
        <v>282.19199999996891</v>
      </c>
      <c r="E5882" s="167">
        <f>IF('Lineær programmering opg 4'!$M$5=0,"-",(-A5882+'Lineær programmering opg 4'!$M$5)/'Lineær programmering opg 4'!$K$5*-1)</f>
        <v>225.82199999998832</v>
      </c>
      <c r="F5882" s="167" t="str">
        <f>IF('Lineær programmering opg 4'!$E$6=0,"-",(-A5882+'Lineær programmering opg 4'!$M$6)/'Lineær programmering opg 4'!$K$6*-1)</f>
        <v>-</v>
      </c>
      <c r="G5882" s="167" t="str">
        <f>IF('Lineær programmering opg 4'!$D$7=0,"-",((-A5882+'Lineær programmering opg 4'!$M$7)/'Lineær programmering opg 4'!$K$7)*-1)</f>
        <v>-</v>
      </c>
      <c r="H5882" s="167" t="str">
        <f>IF('Lineær programmering opg 4'!$C$8=0,"-",((-A5882+'Lineær programmering opg 4'!$M$8)/'Lineær programmering opg 4'!$K$8)*-1)</f>
        <v>-</v>
      </c>
      <c r="I5882" s="167" t="str">
        <f>IF('Lineær programmering opg 4'!$D$8=0,"-",'Lineær programmering opg 4'!$G$8)</f>
        <v>-</v>
      </c>
      <c r="J5882" s="295">
        <f>A5882*'Lineær programmering opg 4'!$C$11+Datatabel!C5882*'Lineær programmering opg 4'!$D$11</f>
        <v>43763.699999999808</v>
      </c>
      <c r="K5882" s="9">
        <f t="shared" si="457"/>
        <v>0</v>
      </c>
      <c r="L5882" s="9">
        <f t="shared" si="458"/>
        <v>0</v>
      </c>
    </row>
    <row r="5883" spans="1:12" ht="15" x14ac:dyDescent="0.25">
      <c r="A5883" s="167">
        <f t="shared" si="456"/>
        <v>98.880000000015542</v>
      </c>
      <c r="B5883" s="325">
        <f t="shared" si="459"/>
        <v>0.41200000000006476</v>
      </c>
      <c r="C5883" s="167">
        <f t="shared" si="455"/>
        <v>225.83999999998832</v>
      </c>
      <c r="D5883" s="167">
        <f>IF('Lineær programmering opg 4'!$M$4=0,"-",(-A5883+'Lineær programmering opg 4'!$M$4)/'Lineær programmering opg 4'!$K$4*-1)</f>
        <v>282.23999999996892</v>
      </c>
      <c r="E5883" s="167">
        <f>IF('Lineær programmering opg 4'!$M$5=0,"-",(-A5883+'Lineær programmering opg 4'!$M$5)/'Lineær programmering opg 4'!$K$5*-1)</f>
        <v>225.83999999998832</v>
      </c>
      <c r="F5883" s="167" t="str">
        <f>IF('Lineær programmering opg 4'!$E$6=0,"-",(-A5883+'Lineær programmering opg 4'!$M$6)/'Lineær programmering opg 4'!$K$6*-1)</f>
        <v>-</v>
      </c>
      <c r="G5883" s="167" t="str">
        <f>IF('Lineær programmering opg 4'!$D$7=0,"-",((-A5883+'Lineær programmering opg 4'!$M$7)/'Lineær programmering opg 4'!$K$7)*-1)</f>
        <v>-</v>
      </c>
      <c r="H5883" s="167" t="str">
        <f>IF('Lineær programmering opg 4'!$C$8=0,"-",((-A5883+'Lineær programmering opg 4'!$M$8)/'Lineær programmering opg 4'!$K$8)*-1)</f>
        <v>-</v>
      </c>
      <c r="I5883" s="167" t="str">
        <f>IF('Lineær programmering opg 4'!$D$8=0,"-",'Lineær programmering opg 4'!$G$8)</f>
        <v>-</v>
      </c>
      <c r="J5883" s="295">
        <f>A5883*'Lineær programmering opg 4'!$C$11+Datatabel!C5883*'Lineær programmering opg 4'!$D$11</f>
        <v>43763.999999999796</v>
      </c>
      <c r="K5883" s="9">
        <f t="shared" si="457"/>
        <v>0</v>
      </c>
      <c r="L5883" s="9">
        <f t="shared" si="458"/>
        <v>0</v>
      </c>
    </row>
    <row r="5884" spans="1:12" ht="15" x14ac:dyDescent="0.25">
      <c r="A5884" s="167">
        <f t="shared" si="456"/>
        <v>98.856000000015541</v>
      </c>
      <c r="B5884" s="325">
        <f t="shared" si="459"/>
        <v>0.41190000000006477</v>
      </c>
      <c r="C5884" s="167">
        <f t="shared" si="455"/>
        <v>225.85799999998832</v>
      </c>
      <c r="D5884" s="167">
        <f>IF('Lineær programmering opg 4'!$M$4=0,"-",(-A5884+'Lineær programmering opg 4'!$M$4)/'Lineær programmering opg 4'!$K$4*-1)</f>
        <v>282.28799999996892</v>
      </c>
      <c r="E5884" s="167">
        <f>IF('Lineær programmering opg 4'!$M$5=0,"-",(-A5884+'Lineær programmering opg 4'!$M$5)/'Lineær programmering opg 4'!$K$5*-1)</f>
        <v>225.85799999998832</v>
      </c>
      <c r="F5884" s="167" t="str">
        <f>IF('Lineær programmering opg 4'!$E$6=0,"-",(-A5884+'Lineær programmering opg 4'!$M$6)/'Lineær programmering opg 4'!$K$6*-1)</f>
        <v>-</v>
      </c>
      <c r="G5884" s="167" t="str">
        <f>IF('Lineær programmering opg 4'!$D$7=0,"-",((-A5884+'Lineær programmering opg 4'!$M$7)/'Lineær programmering opg 4'!$K$7)*-1)</f>
        <v>-</v>
      </c>
      <c r="H5884" s="167" t="str">
        <f>IF('Lineær programmering opg 4'!$C$8=0,"-",((-A5884+'Lineær programmering opg 4'!$M$8)/'Lineær programmering opg 4'!$K$8)*-1)</f>
        <v>-</v>
      </c>
      <c r="I5884" s="167" t="str">
        <f>IF('Lineær programmering opg 4'!$D$8=0,"-",'Lineær programmering opg 4'!$G$8)</f>
        <v>-</v>
      </c>
      <c r="J5884" s="295">
        <f>A5884*'Lineær programmering opg 4'!$C$11+Datatabel!C5884*'Lineær programmering opg 4'!$D$11</f>
        <v>43764.299999999806</v>
      </c>
      <c r="K5884" s="9">
        <f t="shared" si="457"/>
        <v>0</v>
      </c>
      <c r="L5884" s="9">
        <f t="shared" si="458"/>
        <v>0</v>
      </c>
    </row>
    <row r="5885" spans="1:12" ht="15" x14ac:dyDescent="0.25">
      <c r="A5885" s="167">
        <f t="shared" si="456"/>
        <v>98.83200000001554</v>
      </c>
      <c r="B5885" s="325">
        <f t="shared" si="459"/>
        <v>0.41180000000006478</v>
      </c>
      <c r="C5885" s="167">
        <f t="shared" si="455"/>
        <v>225.87599999998832</v>
      </c>
      <c r="D5885" s="167">
        <f>IF('Lineær programmering opg 4'!$M$4=0,"-",(-A5885+'Lineær programmering opg 4'!$M$4)/'Lineær programmering opg 4'!$K$4*-1)</f>
        <v>282.33599999996892</v>
      </c>
      <c r="E5885" s="167">
        <f>IF('Lineær programmering opg 4'!$M$5=0,"-",(-A5885+'Lineær programmering opg 4'!$M$5)/'Lineær programmering opg 4'!$K$5*-1)</f>
        <v>225.87599999998832</v>
      </c>
      <c r="F5885" s="167" t="str">
        <f>IF('Lineær programmering opg 4'!$E$6=0,"-",(-A5885+'Lineær programmering opg 4'!$M$6)/'Lineær programmering opg 4'!$K$6*-1)</f>
        <v>-</v>
      </c>
      <c r="G5885" s="167" t="str">
        <f>IF('Lineær programmering opg 4'!$D$7=0,"-",((-A5885+'Lineær programmering opg 4'!$M$7)/'Lineær programmering opg 4'!$K$7)*-1)</f>
        <v>-</v>
      </c>
      <c r="H5885" s="167" t="str">
        <f>IF('Lineær programmering opg 4'!$C$8=0,"-",((-A5885+'Lineær programmering opg 4'!$M$8)/'Lineær programmering opg 4'!$K$8)*-1)</f>
        <v>-</v>
      </c>
      <c r="I5885" s="167" t="str">
        <f>IF('Lineær programmering opg 4'!$D$8=0,"-",'Lineær programmering opg 4'!$G$8)</f>
        <v>-</v>
      </c>
      <c r="J5885" s="295">
        <f>A5885*'Lineær programmering opg 4'!$C$11+Datatabel!C5885*'Lineær programmering opg 4'!$D$11</f>
        <v>43764.599999999802</v>
      </c>
      <c r="K5885" s="9">
        <f t="shared" si="457"/>
        <v>0</v>
      </c>
      <c r="L5885" s="9">
        <f t="shared" si="458"/>
        <v>0</v>
      </c>
    </row>
    <row r="5886" spans="1:12" ht="15" x14ac:dyDescent="0.25">
      <c r="A5886" s="167">
        <f t="shared" si="456"/>
        <v>98.808000000015554</v>
      </c>
      <c r="B5886" s="325">
        <f t="shared" si="459"/>
        <v>0.41170000000006479</v>
      </c>
      <c r="C5886" s="167">
        <f t="shared" si="455"/>
        <v>225.89399999998832</v>
      </c>
      <c r="D5886" s="167">
        <f>IF('Lineær programmering opg 4'!$M$4=0,"-",(-A5886+'Lineær programmering opg 4'!$M$4)/'Lineær programmering opg 4'!$K$4*-1)</f>
        <v>282.38399999996886</v>
      </c>
      <c r="E5886" s="167">
        <f>IF('Lineær programmering opg 4'!$M$5=0,"-",(-A5886+'Lineær programmering opg 4'!$M$5)/'Lineær programmering opg 4'!$K$5*-1)</f>
        <v>225.89399999998832</v>
      </c>
      <c r="F5886" s="167" t="str">
        <f>IF('Lineær programmering opg 4'!$E$6=0,"-",(-A5886+'Lineær programmering opg 4'!$M$6)/'Lineær programmering opg 4'!$K$6*-1)</f>
        <v>-</v>
      </c>
      <c r="G5886" s="167" t="str">
        <f>IF('Lineær programmering opg 4'!$D$7=0,"-",((-A5886+'Lineær programmering opg 4'!$M$7)/'Lineær programmering opg 4'!$K$7)*-1)</f>
        <v>-</v>
      </c>
      <c r="H5886" s="167" t="str">
        <f>IF('Lineær programmering opg 4'!$C$8=0,"-",((-A5886+'Lineær programmering opg 4'!$M$8)/'Lineær programmering opg 4'!$K$8)*-1)</f>
        <v>-</v>
      </c>
      <c r="I5886" s="167" t="str">
        <f>IF('Lineær programmering opg 4'!$D$8=0,"-",'Lineær programmering opg 4'!$G$8)</f>
        <v>-</v>
      </c>
      <c r="J5886" s="295">
        <f>A5886*'Lineær programmering opg 4'!$C$11+Datatabel!C5886*'Lineær programmering opg 4'!$D$11</f>
        <v>43764.899999999798</v>
      </c>
      <c r="K5886" s="9">
        <f t="shared" si="457"/>
        <v>0</v>
      </c>
      <c r="L5886" s="9">
        <f t="shared" si="458"/>
        <v>0</v>
      </c>
    </row>
    <row r="5887" spans="1:12" ht="15" x14ac:dyDescent="0.25">
      <c r="A5887" s="167">
        <f t="shared" si="456"/>
        <v>98.784000000015553</v>
      </c>
      <c r="B5887" s="325">
        <f t="shared" si="459"/>
        <v>0.4116000000000648</v>
      </c>
      <c r="C5887" s="167">
        <f t="shared" si="455"/>
        <v>225.91199999998832</v>
      </c>
      <c r="D5887" s="167">
        <f>IF('Lineær programmering opg 4'!$M$4=0,"-",(-A5887+'Lineær programmering opg 4'!$M$4)/'Lineær programmering opg 4'!$K$4*-1)</f>
        <v>282.43199999996887</v>
      </c>
      <c r="E5887" s="167">
        <f>IF('Lineær programmering opg 4'!$M$5=0,"-",(-A5887+'Lineær programmering opg 4'!$M$5)/'Lineær programmering opg 4'!$K$5*-1)</f>
        <v>225.91199999998832</v>
      </c>
      <c r="F5887" s="167" t="str">
        <f>IF('Lineær programmering opg 4'!$E$6=0,"-",(-A5887+'Lineær programmering opg 4'!$M$6)/'Lineær programmering opg 4'!$K$6*-1)</f>
        <v>-</v>
      </c>
      <c r="G5887" s="167" t="str">
        <f>IF('Lineær programmering opg 4'!$D$7=0,"-",((-A5887+'Lineær programmering opg 4'!$M$7)/'Lineær programmering opg 4'!$K$7)*-1)</f>
        <v>-</v>
      </c>
      <c r="H5887" s="167" t="str">
        <f>IF('Lineær programmering opg 4'!$C$8=0,"-",((-A5887+'Lineær programmering opg 4'!$M$8)/'Lineær programmering opg 4'!$K$8)*-1)</f>
        <v>-</v>
      </c>
      <c r="I5887" s="167" t="str">
        <f>IF('Lineær programmering opg 4'!$D$8=0,"-",'Lineær programmering opg 4'!$G$8)</f>
        <v>-</v>
      </c>
      <c r="J5887" s="295">
        <f>A5887*'Lineær programmering opg 4'!$C$11+Datatabel!C5887*'Lineær programmering opg 4'!$D$11</f>
        <v>43765.199999999808</v>
      </c>
      <c r="K5887" s="9">
        <f t="shared" si="457"/>
        <v>0</v>
      </c>
      <c r="L5887" s="9">
        <f t="shared" si="458"/>
        <v>0</v>
      </c>
    </row>
    <row r="5888" spans="1:12" ht="15" x14ac:dyDescent="0.25">
      <c r="A5888" s="167">
        <f t="shared" si="456"/>
        <v>98.760000000015552</v>
      </c>
      <c r="B5888" s="325">
        <f t="shared" si="459"/>
        <v>0.41150000000006481</v>
      </c>
      <c r="C5888" s="167">
        <f t="shared" si="455"/>
        <v>225.92999999998833</v>
      </c>
      <c r="D5888" s="167">
        <f>IF('Lineær programmering opg 4'!$M$4=0,"-",(-A5888+'Lineær programmering opg 4'!$M$4)/'Lineær programmering opg 4'!$K$4*-1)</f>
        <v>282.47999999996887</v>
      </c>
      <c r="E5888" s="167">
        <f>IF('Lineær programmering opg 4'!$M$5=0,"-",(-A5888+'Lineær programmering opg 4'!$M$5)/'Lineær programmering opg 4'!$K$5*-1)</f>
        <v>225.92999999998833</v>
      </c>
      <c r="F5888" s="167" t="str">
        <f>IF('Lineær programmering opg 4'!$E$6=0,"-",(-A5888+'Lineær programmering opg 4'!$M$6)/'Lineær programmering opg 4'!$K$6*-1)</f>
        <v>-</v>
      </c>
      <c r="G5888" s="167" t="str">
        <f>IF('Lineær programmering opg 4'!$D$7=0,"-",((-A5888+'Lineær programmering opg 4'!$M$7)/'Lineær programmering opg 4'!$K$7)*-1)</f>
        <v>-</v>
      </c>
      <c r="H5888" s="167" t="str">
        <f>IF('Lineær programmering opg 4'!$C$8=0,"-",((-A5888+'Lineær programmering opg 4'!$M$8)/'Lineær programmering opg 4'!$K$8)*-1)</f>
        <v>-</v>
      </c>
      <c r="I5888" s="167" t="str">
        <f>IF('Lineær programmering opg 4'!$D$8=0,"-",'Lineær programmering opg 4'!$G$8)</f>
        <v>-</v>
      </c>
      <c r="J5888" s="295">
        <f>A5888*'Lineær programmering opg 4'!$C$11+Datatabel!C5888*'Lineær programmering opg 4'!$D$11</f>
        <v>43765.499999999804</v>
      </c>
      <c r="K5888" s="9">
        <f t="shared" si="457"/>
        <v>0</v>
      </c>
      <c r="L5888" s="9">
        <f t="shared" si="458"/>
        <v>0</v>
      </c>
    </row>
    <row r="5889" spans="1:12" ht="15" x14ac:dyDescent="0.25">
      <c r="A5889" s="167">
        <f t="shared" si="456"/>
        <v>98.736000000015565</v>
      </c>
      <c r="B5889" s="325">
        <f t="shared" si="459"/>
        <v>0.41140000000006482</v>
      </c>
      <c r="C5889" s="167">
        <f t="shared" si="455"/>
        <v>225.94799999998833</v>
      </c>
      <c r="D5889" s="167">
        <f>IF('Lineær programmering opg 4'!$M$4=0,"-",(-A5889+'Lineær programmering opg 4'!$M$4)/'Lineær programmering opg 4'!$K$4*-1)</f>
        <v>282.52799999996887</v>
      </c>
      <c r="E5889" s="167">
        <f>IF('Lineær programmering opg 4'!$M$5=0,"-",(-A5889+'Lineær programmering opg 4'!$M$5)/'Lineær programmering opg 4'!$K$5*-1)</f>
        <v>225.94799999998833</v>
      </c>
      <c r="F5889" s="167" t="str">
        <f>IF('Lineær programmering opg 4'!$E$6=0,"-",(-A5889+'Lineær programmering opg 4'!$M$6)/'Lineær programmering opg 4'!$K$6*-1)</f>
        <v>-</v>
      </c>
      <c r="G5889" s="167" t="str">
        <f>IF('Lineær programmering opg 4'!$D$7=0,"-",((-A5889+'Lineær programmering opg 4'!$M$7)/'Lineær programmering opg 4'!$K$7)*-1)</f>
        <v>-</v>
      </c>
      <c r="H5889" s="167" t="str">
        <f>IF('Lineær programmering opg 4'!$C$8=0,"-",((-A5889+'Lineær programmering opg 4'!$M$8)/'Lineær programmering opg 4'!$K$8)*-1)</f>
        <v>-</v>
      </c>
      <c r="I5889" s="167" t="str">
        <f>IF('Lineær programmering opg 4'!$D$8=0,"-",'Lineær programmering opg 4'!$G$8)</f>
        <v>-</v>
      </c>
      <c r="J5889" s="295">
        <f>A5889*'Lineær programmering opg 4'!$C$11+Datatabel!C5889*'Lineær programmering opg 4'!$D$11</f>
        <v>43765.799999999806</v>
      </c>
      <c r="K5889" s="9">
        <f t="shared" si="457"/>
        <v>0</v>
      </c>
      <c r="L5889" s="9">
        <f t="shared" si="458"/>
        <v>0</v>
      </c>
    </row>
    <row r="5890" spans="1:12" ht="15" x14ac:dyDescent="0.25">
      <c r="A5890" s="167">
        <f t="shared" si="456"/>
        <v>98.712000000015564</v>
      </c>
      <c r="B5890" s="325">
        <f t="shared" si="459"/>
        <v>0.41130000000006484</v>
      </c>
      <c r="C5890" s="167">
        <f t="shared" si="455"/>
        <v>225.96599999998833</v>
      </c>
      <c r="D5890" s="167">
        <f>IF('Lineær programmering opg 4'!$M$4=0,"-",(-A5890+'Lineær programmering opg 4'!$M$4)/'Lineær programmering opg 4'!$K$4*-1)</f>
        <v>282.57599999996887</v>
      </c>
      <c r="E5890" s="167">
        <f>IF('Lineær programmering opg 4'!$M$5=0,"-",(-A5890+'Lineær programmering opg 4'!$M$5)/'Lineær programmering opg 4'!$K$5*-1)</f>
        <v>225.96599999998833</v>
      </c>
      <c r="F5890" s="167" t="str">
        <f>IF('Lineær programmering opg 4'!$E$6=0,"-",(-A5890+'Lineær programmering opg 4'!$M$6)/'Lineær programmering opg 4'!$K$6*-1)</f>
        <v>-</v>
      </c>
      <c r="G5890" s="167" t="str">
        <f>IF('Lineær programmering opg 4'!$D$7=0,"-",((-A5890+'Lineær programmering opg 4'!$M$7)/'Lineær programmering opg 4'!$K$7)*-1)</f>
        <v>-</v>
      </c>
      <c r="H5890" s="167" t="str">
        <f>IF('Lineær programmering opg 4'!$C$8=0,"-",((-A5890+'Lineær programmering opg 4'!$M$8)/'Lineær programmering opg 4'!$K$8)*-1)</f>
        <v>-</v>
      </c>
      <c r="I5890" s="167" t="str">
        <f>IF('Lineær programmering opg 4'!$D$8=0,"-",'Lineær programmering opg 4'!$G$8)</f>
        <v>-</v>
      </c>
      <c r="J5890" s="295">
        <f>A5890*'Lineær programmering opg 4'!$C$11+Datatabel!C5890*'Lineær programmering opg 4'!$D$11</f>
        <v>43766.099999999802</v>
      </c>
      <c r="K5890" s="9">
        <f t="shared" si="457"/>
        <v>0</v>
      </c>
      <c r="L5890" s="9">
        <f t="shared" si="458"/>
        <v>0</v>
      </c>
    </row>
    <row r="5891" spans="1:12" ht="15" x14ac:dyDescent="0.25">
      <c r="A5891" s="167">
        <f t="shared" si="456"/>
        <v>98.688000000015563</v>
      </c>
      <c r="B5891" s="325">
        <f t="shared" si="459"/>
        <v>0.41120000000006485</v>
      </c>
      <c r="C5891" s="167">
        <f t="shared" ref="C5891:C5954" si="460">MIN(D5891,E5891,F5891,G5891,H5891,I5891)</f>
        <v>225.98399999998833</v>
      </c>
      <c r="D5891" s="167">
        <f>IF('Lineær programmering opg 4'!$M$4=0,"-",(-A5891+'Lineær programmering opg 4'!$M$4)/'Lineær programmering opg 4'!$K$4*-1)</f>
        <v>282.62399999996887</v>
      </c>
      <c r="E5891" s="167">
        <f>IF('Lineær programmering opg 4'!$M$5=0,"-",(-A5891+'Lineær programmering opg 4'!$M$5)/'Lineær programmering opg 4'!$K$5*-1)</f>
        <v>225.98399999998833</v>
      </c>
      <c r="F5891" s="167" t="str">
        <f>IF('Lineær programmering opg 4'!$E$6=0,"-",(-A5891+'Lineær programmering opg 4'!$M$6)/'Lineær programmering opg 4'!$K$6*-1)</f>
        <v>-</v>
      </c>
      <c r="G5891" s="167" t="str">
        <f>IF('Lineær programmering opg 4'!$D$7=0,"-",((-A5891+'Lineær programmering opg 4'!$M$7)/'Lineær programmering opg 4'!$K$7)*-1)</f>
        <v>-</v>
      </c>
      <c r="H5891" s="167" t="str">
        <f>IF('Lineær programmering opg 4'!$C$8=0,"-",((-A5891+'Lineær programmering opg 4'!$M$8)/'Lineær programmering opg 4'!$K$8)*-1)</f>
        <v>-</v>
      </c>
      <c r="I5891" s="167" t="str">
        <f>IF('Lineær programmering opg 4'!$D$8=0,"-",'Lineær programmering opg 4'!$G$8)</f>
        <v>-</v>
      </c>
      <c r="J5891" s="295">
        <f>A5891*'Lineær programmering opg 4'!$C$11+Datatabel!C5891*'Lineær programmering opg 4'!$D$11</f>
        <v>43766.399999999805</v>
      </c>
      <c r="K5891" s="9">
        <f t="shared" si="457"/>
        <v>0</v>
      </c>
      <c r="L5891" s="9">
        <f t="shared" si="458"/>
        <v>0</v>
      </c>
    </row>
    <row r="5892" spans="1:12" ht="15" x14ac:dyDescent="0.25">
      <c r="A5892" s="167">
        <f t="shared" ref="A5892:A5955" si="461">$A$3*B5892</f>
        <v>98.664000000015562</v>
      </c>
      <c r="B5892" s="325">
        <f t="shared" si="459"/>
        <v>0.41110000000006486</v>
      </c>
      <c r="C5892" s="167">
        <f t="shared" si="460"/>
        <v>226.00199999998833</v>
      </c>
      <c r="D5892" s="167">
        <f>IF('Lineær programmering opg 4'!$M$4=0,"-",(-A5892+'Lineær programmering opg 4'!$M$4)/'Lineær programmering opg 4'!$K$4*-1)</f>
        <v>282.67199999996888</v>
      </c>
      <c r="E5892" s="167">
        <f>IF('Lineær programmering opg 4'!$M$5=0,"-",(-A5892+'Lineær programmering opg 4'!$M$5)/'Lineær programmering opg 4'!$K$5*-1)</f>
        <v>226.00199999998833</v>
      </c>
      <c r="F5892" s="167" t="str">
        <f>IF('Lineær programmering opg 4'!$E$6=0,"-",(-A5892+'Lineær programmering opg 4'!$M$6)/'Lineær programmering opg 4'!$K$6*-1)</f>
        <v>-</v>
      </c>
      <c r="G5892" s="167" t="str">
        <f>IF('Lineær programmering opg 4'!$D$7=0,"-",((-A5892+'Lineær programmering opg 4'!$M$7)/'Lineær programmering opg 4'!$K$7)*-1)</f>
        <v>-</v>
      </c>
      <c r="H5892" s="167" t="str">
        <f>IF('Lineær programmering opg 4'!$C$8=0,"-",((-A5892+'Lineær programmering opg 4'!$M$8)/'Lineær programmering opg 4'!$K$8)*-1)</f>
        <v>-</v>
      </c>
      <c r="I5892" s="167" t="str">
        <f>IF('Lineær programmering opg 4'!$D$8=0,"-",'Lineær programmering opg 4'!$G$8)</f>
        <v>-</v>
      </c>
      <c r="J5892" s="295">
        <f>A5892*'Lineær programmering opg 4'!$C$11+Datatabel!C5892*'Lineær programmering opg 4'!$D$11</f>
        <v>43766.699999999808</v>
      </c>
      <c r="K5892" s="9">
        <f t="shared" ref="K5892:K5955" si="462">IF($J$10004=J5892,A5892,0)</f>
        <v>0</v>
      </c>
      <c r="L5892" s="9">
        <f t="shared" ref="L5892:L5955" si="463">IF(J5892=$J$10004,C5892,0)</f>
        <v>0</v>
      </c>
    </row>
    <row r="5893" spans="1:12" ht="15" x14ac:dyDescent="0.25">
      <c r="A5893" s="167">
        <f t="shared" si="461"/>
        <v>98.640000000015561</v>
      </c>
      <c r="B5893" s="325">
        <f t="shared" ref="B5893:B5956" si="464">B5892-0.01%</f>
        <v>0.41100000000006487</v>
      </c>
      <c r="C5893" s="167">
        <f t="shared" si="460"/>
        <v>226.01999999998833</v>
      </c>
      <c r="D5893" s="167">
        <f>IF('Lineær programmering opg 4'!$M$4=0,"-",(-A5893+'Lineær programmering opg 4'!$M$4)/'Lineær programmering opg 4'!$K$4*-1)</f>
        <v>282.71999999996888</v>
      </c>
      <c r="E5893" s="167">
        <f>IF('Lineær programmering opg 4'!$M$5=0,"-",(-A5893+'Lineær programmering opg 4'!$M$5)/'Lineær programmering opg 4'!$K$5*-1)</f>
        <v>226.01999999998833</v>
      </c>
      <c r="F5893" s="167" t="str">
        <f>IF('Lineær programmering opg 4'!$E$6=0,"-",(-A5893+'Lineær programmering opg 4'!$M$6)/'Lineær programmering opg 4'!$K$6*-1)</f>
        <v>-</v>
      </c>
      <c r="G5893" s="167" t="str">
        <f>IF('Lineær programmering opg 4'!$D$7=0,"-",((-A5893+'Lineær programmering opg 4'!$M$7)/'Lineær programmering opg 4'!$K$7)*-1)</f>
        <v>-</v>
      </c>
      <c r="H5893" s="167" t="str">
        <f>IF('Lineær programmering opg 4'!$C$8=0,"-",((-A5893+'Lineær programmering opg 4'!$M$8)/'Lineær programmering opg 4'!$K$8)*-1)</f>
        <v>-</v>
      </c>
      <c r="I5893" s="167" t="str">
        <f>IF('Lineær programmering opg 4'!$D$8=0,"-",'Lineær programmering opg 4'!$G$8)</f>
        <v>-</v>
      </c>
      <c r="J5893" s="295">
        <f>A5893*'Lineær programmering opg 4'!$C$11+Datatabel!C5893*'Lineær programmering opg 4'!$D$11</f>
        <v>43766.999999999804</v>
      </c>
      <c r="K5893" s="9">
        <f t="shared" si="462"/>
        <v>0</v>
      </c>
      <c r="L5893" s="9">
        <f t="shared" si="463"/>
        <v>0</v>
      </c>
    </row>
    <row r="5894" spans="1:12" ht="15" x14ac:dyDescent="0.25">
      <c r="A5894" s="167">
        <f t="shared" si="461"/>
        <v>98.616000000015575</v>
      </c>
      <c r="B5894" s="325">
        <f t="shared" si="464"/>
        <v>0.41090000000006488</v>
      </c>
      <c r="C5894" s="167">
        <f t="shared" si="460"/>
        <v>226.03799999998833</v>
      </c>
      <c r="D5894" s="167">
        <f>IF('Lineær programmering opg 4'!$M$4=0,"-",(-A5894+'Lineær programmering opg 4'!$M$4)/'Lineær programmering opg 4'!$K$4*-1)</f>
        <v>282.76799999996888</v>
      </c>
      <c r="E5894" s="167">
        <f>IF('Lineær programmering opg 4'!$M$5=0,"-",(-A5894+'Lineær programmering opg 4'!$M$5)/'Lineær programmering opg 4'!$K$5*-1)</f>
        <v>226.03799999998833</v>
      </c>
      <c r="F5894" s="167" t="str">
        <f>IF('Lineær programmering opg 4'!$E$6=0,"-",(-A5894+'Lineær programmering opg 4'!$M$6)/'Lineær programmering opg 4'!$K$6*-1)</f>
        <v>-</v>
      </c>
      <c r="G5894" s="167" t="str">
        <f>IF('Lineær programmering opg 4'!$D$7=0,"-",((-A5894+'Lineær programmering opg 4'!$M$7)/'Lineær programmering opg 4'!$K$7)*-1)</f>
        <v>-</v>
      </c>
      <c r="H5894" s="167" t="str">
        <f>IF('Lineær programmering opg 4'!$C$8=0,"-",((-A5894+'Lineær programmering opg 4'!$M$8)/'Lineær programmering opg 4'!$K$8)*-1)</f>
        <v>-</v>
      </c>
      <c r="I5894" s="167" t="str">
        <f>IF('Lineær programmering opg 4'!$D$8=0,"-",'Lineær programmering opg 4'!$G$8)</f>
        <v>-</v>
      </c>
      <c r="J5894" s="295">
        <f>A5894*'Lineær programmering opg 4'!$C$11+Datatabel!C5894*'Lineær programmering opg 4'!$D$11</f>
        <v>43767.299999999806</v>
      </c>
      <c r="K5894" s="9">
        <f t="shared" si="462"/>
        <v>0</v>
      </c>
      <c r="L5894" s="9">
        <f t="shared" si="463"/>
        <v>0</v>
      </c>
    </row>
    <row r="5895" spans="1:12" ht="15" x14ac:dyDescent="0.25">
      <c r="A5895" s="167">
        <f t="shared" si="461"/>
        <v>98.592000000015574</v>
      </c>
      <c r="B5895" s="325">
        <f t="shared" si="464"/>
        <v>0.41080000000006489</v>
      </c>
      <c r="C5895" s="167">
        <f t="shared" si="460"/>
        <v>226.05599999998833</v>
      </c>
      <c r="D5895" s="167">
        <f>IF('Lineær programmering opg 4'!$M$4=0,"-",(-A5895+'Lineær programmering opg 4'!$M$4)/'Lineær programmering opg 4'!$K$4*-1)</f>
        <v>282.81599999996888</v>
      </c>
      <c r="E5895" s="167">
        <f>IF('Lineær programmering opg 4'!$M$5=0,"-",(-A5895+'Lineær programmering opg 4'!$M$5)/'Lineær programmering opg 4'!$K$5*-1)</f>
        <v>226.05599999998833</v>
      </c>
      <c r="F5895" s="167" t="str">
        <f>IF('Lineær programmering opg 4'!$E$6=0,"-",(-A5895+'Lineær programmering opg 4'!$M$6)/'Lineær programmering opg 4'!$K$6*-1)</f>
        <v>-</v>
      </c>
      <c r="G5895" s="167" t="str">
        <f>IF('Lineær programmering opg 4'!$D$7=0,"-",((-A5895+'Lineær programmering opg 4'!$M$7)/'Lineær programmering opg 4'!$K$7)*-1)</f>
        <v>-</v>
      </c>
      <c r="H5895" s="167" t="str">
        <f>IF('Lineær programmering opg 4'!$C$8=0,"-",((-A5895+'Lineær programmering opg 4'!$M$8)/'Lineær programmering opg 4'!$K$8)*-1)</f>
        <v>-</v>
      </c>
      <c r="I5895" s="167" t="str">
        <f>IF('Lineær programmering opg 4'!$D$8=0,"-",'Lineær programmering opg 4'!$G$8)</f>
        <v>-</v>
      </c>
      <c r="J5895" s="295">
        <f>A5895*'Lineær programmering opg 4'!$C$11+Datatabel!C5895*'Lineær programmering opg 4'!$D$11</f>
        <v>43767.599999999802</v>
      </c>
      <c r="K5895" s="9">
        <f t="shared" si="462"/>
        <v>0</v>
      </c>
      <c r="L5895" s="9">
        <f t="shared" si="463"/>
        <v>0</v>
      </c>
    </row>
    <row r="5896" spans="1:12" ht="15" x14ac:dyDescent="0.25">
      <c r="A5896" s="167">
        <f t="shared" si="461"/>
        <v>98.568000000015573</v>
      </c>
      <c r="B5896" s="325">
        <f t="shared" si="464"/>
        <v>0.4107000000000649</v>
      </c>
      <c r="C5896" s="167">
        <f t="shared" si="460"/>
        <v>226.07399999998833</v>
      </c>
      <c r="D5896" s="167">
        <f>IF('Lineær programmering opg 4'!$M$4=0,"-",(-A5896+'Lineær programmering opg 4'!$M$4)/'Lineær programmering opg 4'!$K$4*-1)</f>
        <v>282.86399999996888</v>
      </c>
      <c r="E5896" s="167">
        <f>IF('Lineær programmering opg 4'!$M$5=0,"-",(-A5896+'Lineær programmering opg 4'!$M$5)/'Lineær programmering opg 4'!$K$5*-1)</f>
        <v>226.07399999998833</v>
      </c>
      <c r="F5896" s="167" t="str">
        <f>IF('Lineær programmering opg 4'!$E$6=0,"-",(-A5896+'Lineær programmering opg 4'!$M$6)/'Lineær programmering opg 4'!$K$6*-1)</f>
        <v>-</v>
      </c>
      <c r="G5896" s="167" t="str">
        <f>IF('Lineær programmering opg 4'!$D$7=0,"-",((-A5896+'Lineær programmering opg 4'!$M$7)/'Lineær programmering opg 4'!$K$7)*-1)</f>
        <v>-</v>
      </c>
      <c r="H5896" s="167" t="str">
        <f>IF('Lineær programmering opg 4'!$C$8=0,"-",((-A5896+'Lineær programmering opg 4'!$M$8)/'Lineær programmering opg 4'!$K$8)*-1)</f>
        <v>-</v>
      </c>
      <c r="I5896" s="167" t="str">
        <f>IF('Lineær programmering opg 4'!$D$8=0,"-",'Lineær programmering opg 4'!$G$8)</f>
        <v>-</v>
      </c>
      <c r="J5896" s="295">
        <f>A5896*'Lineær programmering opg 4'!$C$11+Datatabel!C5896*'Lineær programmering opg 4'!$D$11</f>
        <v>43767.899999999812</v>
      </c>
      <c r="K5896" s="9">
        <f t="shared" si="462"/>
        <v>0</v>
      </c>
      <c r="L5896" s="9">
        <f t="shared" si="463"/>
        <v>0</v>
      </c>
    </row>
    <row r="5897" spans="1:12" ht="15" x14ac:dyDescent="0.25">
      <c r="A5897" s="167">
        <f t="shared" si="461"/>
        <v>98.544000000015586</v>
      </c>
      <c r="B5897" s="325">
        <f t="shared" si="464"/>
        <v>0.41060000000006491</v>
      </c>
      <c r="C5897" s="167">
        <f t="shared" si="460"/>
        <v>226.09199999998833</v>
      </c>
      <c r="D5897" s="167">
        <f>IF('Lineær programmering opg 4'!$M$4=0,"-",(-A5897+'Lineær programmering opg 4'!$M$4)/'Lineær programmering opg 4'!$K$4*-1)</f>
        <v>282.91199999996883</v>
      </c>
      <c r="E5897" s="167">
        <f>IF('Lineær programmering opg 4'!$M$5=0,"-",(-A5897+'Lineær programmering opg 4'!$M$5)/'Lineær programmering opg 4'!$K$5*-1)</f>
        <v>226.09199999998833</v>
      </c>
      <c r="F5897" s="167" t="str">
        <f>IF('Lineær programmering opg 4'!$E$6=0,"-",(-A5897+'Lineær programmering opg 4'!$M$6)/'Lineær programmering opg 4'!$K$6*-1)</f>
        <v>-</v>
      </c>
      <c r="G5897" s="167" t="str">
        <f>IF('Lineær programmering opg 4'!$D$7=0,"-",((-A5897+'Lineær programmering opg 4'!$M$7)/'Lineær programmering opg 4'!$K$7)*-1)</f>
        <v>-</v>
      </c>
      <c r="H5897" s="167" t="str">
        <f>IF('Lineær programmering opg 4'!$C$8=0,"-",((-A5897+'Lineær programmering opg 4'!$M$8)/'Lineær programmering opg 4'!$K$8)*-1)</f>
        <v>-</v>
      </c>
      <c r="I5897" s="167" t="str">
        <f>IF('Lineær programmering opg 4'!$D$8=0,"-",'Lineær programmering opg 4'!$G$8)</f>
        <v>-</v>
      </c>
      <c r="J5897" s="295">
        <f>A5897*'Lineær programmering opg 4'!$C$11+Datatabel!C5897*'Lineær programmering opg 4'!$D$11</f>
        <v>43768.199999999808</v>
      </c>
      <c r="K5897" s="9">
        <f t="shared" si="462"/>
        <v>0</v>
      </c>
      <c r="L5897" s="9">
        <f t="shared" si="463"/>
        <v>0</v>
      </c>
    </row>
    <row r="5898" spans="1:12" ht="15" x14ac:dyDescent="0.25">
      <c r="A5898" s="167">
        <f t="shared" si="461"/>
        <v>98.520000000015585</v>
      </c>
      <c r="B5898" s="325">
        <f t="shared" si="464"/>
        <v>0.41050000000006492</v>
      </c>
      <c r="C5898" s="167">
        <f t="shared" si="460"/>
        <v>226.10999999998833</v>
      </c>
      <c r="D5898" s="167">
        <f>IF('Lineær programmering opg 4'!$M$4=0,"-",(-A5898+'Lineær programmering opg 4'!$M$4)/'Lineær programmering opg 4'!$K$4*-1)</f>
        <v>282.95999999996883</v>
      </c>
      <c r="E5898" s="167">
        <f>IF('Lineær programmering opg 4'!$M$5=0,"-",(-A5898+'Lineær programmering opg 4'!$M$5)/'Lineær programmering opg 4'!$K$5*-1)</f>
        <v>226.10999999998833</v>
      </c>
      <c r="F5898" s="167" t="str">
        <f>IF('Lineær programmering opg 4'!$E$6=0,"-",(-A5898+'Lineær programmering opg 4'!$M$6)/'Lineær programmering opg 4'!$K$6*-1)</f>
        <v>-</v>
      </c>
      <c r="G5898" s="167" t="str">
        <f>IF('Lineær programmering opg 4'!$D$7=0,"-",((-A5898+'Lineær programmering opg 4'!$M$7)/'Lineær programmering opg 4'!$K$7)*-1)</f>
        <v>-</v>
      </c>
      <c r="H5898" s="167" t="str">
        <f>IF('Lineær programmering opg 4'!$C$8=0,"-",((-A5898+'Lineær programmering opg 4'!$M$8)/'Lineær programmering opg 4'!$K$8)*-1)</f>
        <v>-</v>
      </c>
      <c r="I5898" s="167" t="str">
        <f>IF('Lineær programmering opg 4'!$D$8=0,"-",'Lineær programmering opg 4'!$G$8)</f>
        <v>-</v>
      </c>
      <c r="J5898" s="295">
        <f>A5898*'Lineær programmering opg 4'!$C$11+Datatabel!C5898*'Lineær programmering opg 4'!$D$11</f>
        <v>43768.499999999804</v>
      </c>
      <c r="K5898" s="9">
        <f t="shared" si="462"/>
        <v>0</v>
      </c>
      <c r="L5898" s="9">
        <f t="shared" si="463"/>
        <v>0</v>
      </c>
    </row>
    <row r="5899" spans="1:12" ht="15" x14ac:dyDescent="0.25">
      <c r="A5899" s="167">
        <f t="shared" si="461"/>
        <v>98.496000000015584</v>
      </c>
      <c r="B5899" s="325">
        <f t="shared" si="464"/>
        <v>0.41040000000006494</v>
      </c>
      <c r="C5899" s="167">
        <f t="shared" si="460"/>
        <v>226.12799999998833</v>
      </c>
      <c r="D5899" s="167">
        <f>IF('Lineær programmering opg 4'!$M$4=0,"-",(-A5899+'Lineær programmering opg 4'!$M$4)/'Lineær programmering opg 4'!$K$4*-1)</f>
        <v>283.00799999996883</v>
      </c>
      <c r="E5899" s="167">
        <f>IF('Lineær programmering opg 4'!$M$5=0,"-",(-A5899+'Lineær programmering opg 4'!$M$5)/'Lineær programmering opg 4'!$K$5*-1)</f>
        <v>226.12799999998833</v>
      </c>
      <c r="F5899" s="167" t="str">
        <f>IF('Lineær programmering opg 4'!$E$6=0,"-",(-A5899+'Lineær programmering opg 4'!$M$6)/'Lineær programmering opg 4'!$K$6*-1)</f>
        <v>-</v>
      </c>
      <c r="G5899" s="167" t="str">
        <f>IF('Lineær programmering opg 4'!$D$7=0,"-",((-A5899+'Lineær programmering opg 4'!$M$7)/'Lineær programmering opg 4'!$K$7)*-1)</f>
        <v>-</v>
      </c>
      <c r="H5899" s="167" t="str">
        <f>IF('Lineær programmering opg 4'!$C$8=0,"-",((-A5899+'Lineær programmering opg 4'!$M$8)/'Lineær programmering opg 4'!$K$8)*-1)</f>
        <v>-</v>
      </c>
      <c r="I5899" s="167" t="str">
        <f>IF('Lineær programmering opg 4'!$D$8=0,"-",'Lineær programmering opg 4'!$G$8)</f>
        <v>-</v>
      </c>
      <c r="J5899" s="295">
        <f>A5899*'Lineær programmering opg 4'!$C$11+Datatabel!C5899*'Lineær programmering opg 4'!$D$11</f>
        <v>43768.799999999814</v>
      </c>
      <c r="K5899" s="9">
        <f t="shared" si="462"/>
        <v>0</v>
      </c>
      <c r="L5899" s="9">
        <f t="shared" si="463"/>
        <v>0</v>
      </c>
    </row>
    <row r="5900" spans="1:12" ht="15" x14ac:dyDescent="0.25">
      <c r="A5900" s="167">
        <f t="shared" si="461"/>
        <v>98.472000000015584</v>
      </c>
      <c r="B5900" s="325">
        <f t="shared" si="464"/>
        <v>0.41030000000006495</v>
      </c>
      <c r="C5900" s="167">
        <f t="shared" si="460"/>
        <v>226.14599999998833</v>
      </c>
      <c r="D5900" s="167">
        <f>IF('Lineær programmering opg 4'!$M$4=0,"-",(-A5900+'Lineær programmering opg 4'!$M$4)/'Lineær programmering opg 4'!$K$4*-1)</f>
        <v>283.05599999996883</v>
      </c>
      <c r="E5900" s="167">
        <f>IF('Lineær programmering opg 4'!$M$5=0,"-",(-A5900+'Lineær programmering opg 4'!$M$5)/'Lineær programmering opg 4'!$K$5*-1)</f>
        <v>226.14599999998833</v>
      </c>
      <c r="F5900" s="167" t="str">
        <f>IF('Lineær programmering opg 4'!$E$6=0,"-",(-A5900+'Lineær programmering opg 4'!$M$6)/'Lineær programmering opg 4'!$K$6*-1)</f>
        <v>-</v>
      </c>
      <c r="G5900" s="167" t="str">
        <f>IF('Lineær programmering opg 4'!$D$7=0,"-",((-A5900+'Lineær programmering opg 4'!$M$7)/'Lineær programmering opg 4'!$K$7)*-1)</f>
        <v>-</v>
      </c>
      <c r="H5900" s="167" t="str">
        <f>IF('Lineær programmering opg 4'!$C$8=0,"-",((-A5900+'Lineær programmering opg 4'!$M$8)/'Lineær programmering opg 4'!$K$8)*-1)</f>
        <v>-</v>
      </c>
      <c r="I5900" s="167" t="str">
        <f>IF('Lineær programmering opg 4'!$D$8=0,"-",'Lineær programmering opg 4'!$G$8)</f>
        <v>-</v>
      </c>
      <c r="J5900" s="295">
        <f>A5900*'Lineær programmering opg 4'!$C$11+Datatabel!C5900*'Lineær programmering opg 4'!$D$11</f>
        <v>43769.099999999802</v>
      </c>
      <c r="K5900" s="9">
        <f t="shared" si="462"/>
        <v>0</v>
      </c>
      <c r="L5900" s="9">
        <f t="shared" si="463"/>
        <v>0</v>
      </c>
    </row>
    <row r="5901" spans="1:12" ht="15" x14ac:dyDescent="0.25">
      <c r="A5901" s="167">
        <f t="shared" si="461"/>
        <v>98.448000000015583</v>
      </c>
      <c r="B5901" s="325">
        <f t="shared" si="464"/>
        <v>0.41020000000006496</v>
      </c>
      <c r="C5901" s="167">
        <f t="shared" si="460"/>
        <v>226.16399999998833</v>
      </c>
      <c r="D5901" s="167">
        <f>IF('Lineær programmering opg 4'!$M$4=0,"-",(-A5901+'Lineær programmering opg 4'!$M$4)/'Lineær programmering opg 4'!$K$4*-1)</f>
        <v>283.10399999996883</v>
      </c>
      <c r="E5901" s="167">
        <f>IF('Lineær programmering opg 4'!$M$5=0,"-",(-A5901+'Lineær programmering opg 4'!$M$5)/'Lineær programmering opg 4'!$K$5*-1)</f>
        <v>226.16399999998833</v>
      </c>
      <c r="F5901" s="167" t="str">
        <f>IF('Lineær programmering opg 4'!$E$6=0,"-",(-A5901+'Lineær programmering opg 4'!$M$6)/'Lineær programmering opg 4'!$K$6*-1)</f>
        <v>-</v>
      </c>
      <c r="G5901" s="167" t="str">
        <f>IF('Lineær programmering opg 4'!$D$7=0,"-",((-A5901+'Lineær programmering opg 4'!$M$7)/'Lineær programmering opg 4'!$K$7)*-1)</f>
        <v>-</v>
      </c>
      <c r="H5901" s="167" t="str">
        <f>IF('Lineær programmering opg 4'!$C$8=0,"-",((-A5901+'Lineær programmering opg 4'!$M$8)/'Lineær programmering opg 4'!$K$8)*-1)</f>
        <v>-</v>
      </c>
      <c r="I5901" s="167" t="str">
        <f>IF('Lineær programmering opg 4'!$D$8=0,"-",'Lineær programmering opg 4'!$G$8)</f>
        <v>-</v>
      </c>
      <c r="J5901" s="295">
        <f>A5901*'Lineær programmering opg 4'!$C$11+Datatabel!C5901*'Lineær programmering opg 4'!$D$11</f>
        <v>43769.399999999812</v>
      </c>
      <c r="K5901" s="9">
        <f t="shared" si="462"/>
        <v>0</v>
      </c>
      <c r="L5901" s="9">
        <f t="shared" si="463"/>
        <v>0</v>
      </c>
    </row>
    <row r="5902" spans="1:12" ht="15" x14ac:dyDescent="0.25">
      <c r="A5902" s="167">
        <f t="shared" si="461"/>
        <v>98.424000000015596</v>
      </c>
      <c r="B5902" s="325">
        <f t="shared" si="464"/>
        <v>0.41010000000006497</v>
      </c>
      <c r="C5902" s="167">
        <f t="shared" si="460"/>
        <v>226.18199999998831</v>
      </c>
      <c r="D5902" s="167">
        <f>IF('Lineær programmering opg 4'!$M$4=0,"-",(-A5902+'Lineær programmering opg 4'!$M$4)/'Lineær programmering opg 4'!$K$4*-1)</f>
        <v>283.15199999996878</v>
      </c>
      <c r="E5902" s="167">
        <f>IF('Lineær programmering opg 4'!$M$5=0,"-",(-A5902+'Lineær programmering opg 4'!$M$5)/'Lineær programmering opg 4'!$K$5*-1)</f>
        <v>226.18199999998831</v>
      </c>
      <c r="F5902" s="167" t="str">
        <f>IF('Lineær programmering opg 4'!$E$6=0,"-",(-A5902+'Lineær programmering opg 4'!$M$6)/'Lineær programmering opg 4'!$K$6*-1)</f>
        <v>-</v>
      </c>
      <c r="G5902" s="167" t="str">
        <f>IF('Lineær programmering opg 4'!$D$7=0,"-",((-A5902+'Lineær programmering opg 4'!$M$7)/'Lineær programmering opg 4'!$K$7)*-1)</f>
        <v>-</v>
      </c>
      <c r="H5902" s="167" t="str">
        <f>IF('Lineær programmering opg 4'!$C$8=0,"-",((-A5902+'Lineær programmering opg 4'!$M$8)/'Lineær programmering opg 4'!$K$8)*-1)</f>
        <v>-</v>
      </c>
      <c r="I5902" s="167" t="str">
        <f>IF('Lineær programmering opg 4'!$D$8=0,"-",'Lineær programmering opg 4'!$G$8)</f>
        <v>-</v>
      </c>
      <c r="J5902" s="295">
        <f>A5902*'Lineær programmering opg 4'!$C$11+Datatabel!C5902*'Lineær programmering opg 4'!$D$11</f>
        <v>43769.699999999808</v>
      </c>
      <c r="K5902" s="9">
        <f t="shared" si="462"/>
        <v>0</v>
      </c>
      <c r="L5902" s="9">
        <f t="shared" si="463"/>
        <v>0</v>
      </c>
    </row>
    <row r="5903" spans="1:12" ht="15" x14ac:dyDescent="0.25">
      <c r="A5903" s="167">
        <f t="shared" si="461"/>
        <v>98.400000000015595</v>
      </c>
      <c r="B5903" s="325">
        <f t="shared" si="464"/>
        <v>0.41000000000006498</v>
      </c>
      <c r="C5903" s="167">
        <f t="shared" si="460"/>
        <v>226.19999999998831</v>
      </c>
      <c r="D5903" s="167">
        <f>IF('Lineær programmering opg 4'!$M$4=0,"-",(-A5903+'Lineær programmering opg 4'!$M$4)/'Lineær programmering opg 4'!$K$4*-1)</f>
        <v>283.19999999996878</v>
      </c>
      <c r="E5903" s="167">
        <f>IF('Lineær programmering opg 4'!$M$5=0,"-",(-A5903+'Lineær programmering opg 4'!$M$5)/'Lineær programmering opg 4'!$K$5*-1)</f>
        <v>226.19999999998831</v>
      </c>
      <c r="F5903" s="167" t="str">
        <f>IF('Lineær programmering opg 4'!$E$6=0,"-",(-A5903+'Lineær programmering opg 4'!$M$6)/'Lineær programmering opg 4'!$K$6*-1)</f>
        <v>-</v>
      </c>
      <c r="G5903" s="167" t="str">
        <f>IF('Lineær programmering opg 4'!$D$7=0,"-",((-A5903+'Lineær programmering opg 4'!$M$7)/'Lineær programmering opg 4'!$K$7)*-1)</f>
        <v>-</v>
      </c>
      <c r="H5903" s="167" t="str">
        <f>IF('Lineær programmering opg 4'!$C$8=0,"-",((-A5903+'Lineær programmering opg 4'!$M$8)/'Lineær programmering opg 4'!$K$8)*-1)</f>
        <v>-</v>
      </c>
      <c r="I5903" s="167" t="str">
        <f>IF('Lineær programmering opg 4'!$D$8=0,"-",'Lineær programmering opg 4'!$G$8)</f>
        <v>-</v>
      </c>
      <c r="J5903" s="295">
        <f>A5903*'Lineær programmering opg 4'!$C$11+Datatabel!C5903*'Lineær programmering opg 4'!$D$11</f>
        <v>43769.999999999804</v>
      </c>
      <c r="K5903" s="9">
        <f t="shared" si="462"/>
        <v>0</v>
      </c>
      <c r="L5903" s="9">
        <f t="shared" si="463"/>
        <v>0</v>
      </c>
    </row>
    <row r="5904" spans="1:12" ht="15" x14ac:dyDescent="0.25">
      <c r="A5904" s="167">
        <f t="shared" si="461"/>
        <v>98.376000000015594</v>
      </c>
      <c r="B5904" s="325">
        <f t="shared" si="464"/>
        <v>0.40990000000006499</v>
      </c>
      <c r="C5904" s="167">
        <f t="shared" si="460"/>
        <v>226.21799999998831</v>
      </c>
      <c r="D5904" s="167">
        <f>IF('Lineær programmering opg 4'!$M$4=0,"-",(-A5904+'Lineær programmering opg 4'!$M$4)/'Lineær programmering opg 4'!$K$4*-1)</f>
        <v>283.24799999996878</v>
      </c>
      <c r="E5904" s="167">
        <f>IF('Lineær programmering opg 4'!$M$5=0,"-",(-A5904+'Lineær programmering opg 4'!$M$5)/'Lineær programmering opg 4'!$K$5*-1)</f>
        <v>226.21799999998831</v>
      </c>
      <c r="F5904" s="167" t="str">
        <f>IF('Lineær programmering opg 4'!$E$6=0,"-",(-A5904+'Lineær programmering opg 4'!$M$6)/'Lineær programmering opg 4'!$K$6*-1)</f>
        <v>-</v>
      </c>
      <c r="G5904" s="167" t="str">
        <f>IF('Lineær programmering opg 4'!$D$7=0,"-",((-A5904+'Lineær programmering opg 4'!$M$7)/'Lineær programmering opg 4'!$K$7)*-1)</f>
        <v>-</v>
      </c>
      <c r="H5904" s="167" t="str">
        <f>IF('Lineær programmering opg 4'!$C$8=0,"-",((-A5904+'Lineær programmering opg 4'!$M$8)/'Lineær programmering opg 4'!$K$8)*-1)</f>
        <v>-</v>
      </c>
      <c r="I5904" s="167" t="str">
        <f>IF('Lineær programmering opg 4'!$D$8=0,"-",'Lineær programmering opg 4'!$G$8)</f>
        <v>-</v>
      </c>
      <c r="J5904" s="295">
        <f>A5904*'Lineær programmering opg 4'!$C$11+Datatabel!C5904*'Lineær programmering opg 4'!$D$11</f>
        <v>43770.299999999799</v>
      </c>
      <c r="K5904" s="9">
        <f t="shared" si="462"/>
        <v>0</v>
      </c>
      <c r="L5904" s="9">
        <f t="shared" si="463"/>
        <v>0</v>
      </c>
    </row>
    <row r="5905" spans="1:12" ht="15" x14ac:dyDescent="0.25">
      <c r="A5905" s="167">
        <f t="shared" si="461"/>
        <v>98.352000000015607</v>
      </c>
      <c r="B5905" s="325">
        <f t="shared" si="464"/>
        <v>0.409800000000065</v>
      </c>
      <c r="C5905" s="167">
        <f t="shared" si="460"/>
        <v>226.23599999998831</v>
      </c>
      <c r="D5905" s="167">
        <f>IF('Lineær programmering opg 4'!$M$4=0,"-",(-A5905+'Lineær programmering opg 4'!$M$4)/'Lineær programmering opg 4'!$K$4*-1)</f>
        <v>283.29599999996879</v>
      </c>
      <c r="E5905" s="167">
        <f>IF('Lineær programmering opg 4'!$M$5=0,"-",(-A5905+'Lineær programmering opg 4'!$M$5)/'Lineær programmering opg 4'!$K$5*-1)</f>
        <v>226.23599999998831</v>
      </c>
      <c r="F5905" s="167" t="str">
        <f>IF('Lineær programmering opg 4'!$E$6=0,"-",(-A5905+'Lineær programmering opg 4'!$M$6)/'Lineær programmering opg 4'!$K$6*-1)</f>
        <v>-</v>
      </c>
      <c r="G5905" s="167" t="str">
        <f>IF('Lineær programmering opg 4'!$D$7=0,"-",((-A5905+'Lineær programmering opg 4'!$M$7)/'Lineær programmering opg 4'!$K$7)*-1)</f>
        <v>-</v>
      </c>
      <c r="H5905" s="167" t="str">
        <f>IF('Lineær programmering opg 4'!$C$8=0,"-",((-A5905+'Lineær programmering opg 4'!$M$8)/'Lineær programmering opg 4'!$K$8)*-1)</f>
        <v>-</v>
      </c>
      <c r="I5905" s="167" t="str">
        <f>IF('Lineær programmering opg 4'!$D$8=0,"-",'Lineær programmering opg 4'!$G$8)</f>
        <v>-</v>
      </c>
      <c r="J5905" s="295">
        <f>A5905*'Lineær programmering opg 4'!$C$11+Datatabel!C5905*'Lineær programmering opg 4'!$D$11</f>
        <v>43770.599999999809</v>
      </c>
      <c r="K5905" s="9">
        <f t="shared" si="462"/>
        <v>0</v>
      </c>
      <c r="L5905" s="9">
        <f t="shared" si="463"/>
        <v>0</v>
      </c>
    </row>
    <row r="5906" spans="1:12" ht="15" x14ac:dyDescent="0.25">
      <c r="A5906" s="167">
        <f t="shared" si="461"/>
        <v>98.328000000015606</v>
      </c>
      <c r="B5906" s="325">
        <f t="shared" si="464"/>
        <v>0.40970000000006501</v>
      </c>
      <c r="C5906" s="167">
        <f t="shared" si="460"/>
        <v>226.25399999998831</v>
      </c>
      <c r="D5906" s="167">
        <f>IF('Lineær programmering opg 4'!$M$4=0,"-",(-A5906+'Lineær programmering opg 4'!$M$4)/'Lineær programmering opg 4'!$K$4*-1)</f>
        <v>283.34399999996879</v>
      </c>
      <c r="E5906" s="167">
        <f>IF('Lineær programmering opg 4'!$M$5=0,"-",(-A5906+'Lineær programmering opg 4'!$M$5)/'Lineær programmering opg 4'!$K$5*-1)</f>
        <v>226.25399999998831</v>
      </c>
      <c r="F5906" s="167" t="str">
        <f>IF('Lineær programmering opg 4'!$E$6=0,"-",(-A5906+'Lineær programmering opg 4'!$M$6)/'Lineær programmering opg 4'!$K$6*-1)</f>
        <v>-</v>
      </c>
      <c r="G5906" s="167" t="str">
        <f>IF('Lineær programmering opg 4'!$D$7=0,"-",((-A5906+'Lineær programmering opg 4'!$M$7)/'Lineær programmering opg 4'!$K$7)*-1)</f>
        <v>-</v>
      </c>
      <c r="H5906" s="167" t="str">
        <f>IF('Lineær programmering opg 4'!$C$8=0,"-",((-A5906+'Lineær programmering opg 4'!$M$8)/'Lineær programmering opg 4'!$K$8)*-1)</f>
        <v>-</v>
      </c>
      <c r="I5906" s="167" t="str">
        <f>IF('Lineær programmering opg 4'!$D$8=0,"-",'Lineær programmering opg 4'!$G$8)</f>
        <v>-</v>
      </c>
      <c r="J5906" s="295">
        <f>A5906*'Lineær programmering opg 4'!$C$11+Datatabel!C5906*'Lineær programmering opg 4'!$D$11</f>
        <v>43770.899999999805</v>
      </c>
      <c r="K5906" s="9">
        <f t="shared" si="462"/>
        <v>0</v>
      </c>
      <c r="L5906" s="9">
        <f t="shared" si="463"/>
        <v>0</v>
      </c>
    </row>
    <row r="5907" spans="1:12" ht="15" x14ac:dyDescent="0.25">
      <c r="A5907" s="167">
        <f t="shared" si="461"/>
        <v>98.304000000015606</v>
      </c>
      <c r="B5907" s="325">
        <f t="shared" si="464"/>
        <v>0.40960000000006502</v>
      </c>
      <c r="C5907" s="167">
        <f t="shared" si="460"/>
        <v>226.27199999998831</v>
      </c>
      <c r="D5907" s="167">
        <f>IF('Lineær programmering opg 4'!$M$4=0,"-",(-A5907+'Lineær programmering opg 4'!$M$4)/'Lineær programmering opg 4'!$K$4*-1)</f>
        <v>283.39199999996879</v>
      </c>
      <c r="E5907" s="167">
        <f>IF('Lineær programmering opg 4'!$M$5=0,"-",(-A5907+'Lineær programmering opg 4'!$M$5)/'Lineær programmering opg 4'!$K$5*-1)</f>
        <v>226.27199999998831</v>
      </c>
      <c r="F5907" s="167" t="str">
        <f>IF('Lineær programmering opg 4'!$E$6=0,"-",(-A5907+'Lineær programmering opg 4'!$M$6)/'Lineær programmering opg 4'!$K$6*-1)</f>
        <v>-</v>
      </c>
      <c r="G5907" s="167" t="str">
        <f>IF('Lineær programmering opg 4'!$D$7=0,"-",((-A5907+'Lineær programmering opg 4'!$M$7)/'Lineær programmering opg 4'!$K$7)*-1)</f>
        <v>-</v>
      </c>
      <c r="H5907" s="167" t="str">
        <f>IF('Lineær programmering opg 4'!$C$8=0,"-",((-A5907+'Lineær programmering opg 4'!$M$8)/'Lineær programmering opg 4'!$K$8)*-1)</f>
        <v>-</v>
      </c>
      <c r="I5907" s="167" t="str">
        <f>IF('Lineær programmering opg 4'!$D$8=0,"-",'Lineær programmering opg 4'!$G$8)</f>
        <v>-</v>
      </c>
      <c r="J5907" s="295">
        <f>A5907*'Lineær programmering opg 4'!$C$11+Datatabel!C5907*'Lineær programmering opg 4'!$D$11</f>
        <v>43771.199999999808</v>
      </c>
      <c r="K5907" s="9">
        <f t="shared" si="462"/>
        <v>0</v>
      </c>
      <c r="L5907" s="9">
        <f t="shared" si="463"/>
        <v>0</v>
      </c>
    </row>
    <row r="5908" spans="1:12" ht="15" x14ac:dyDescent="0.25">
      <c r="A5908" s="167">
        <f t="shared" si="461"/>
        <v>98.280000000015605</v>
      </c>
      <c r="B5908" s="325">
        <f t="shared" si="464"/>
        <v>0.40950000000006503</v>
      </c>
      <c r="C5908" s="167">
        <f t="shared" si="460"/>
        <v>226.28999999998831</v>
      </c>
      <c r="D5908" s="167">
        <f>IF('Lineær programmering opg 4'!$M$4=0,"-",(-A5908+'Lineær programmering opg 4'!$M$4)/'Lineær programmering opg 4'!$K$4*-1)</f>
        <v>283.43999999996879</v>
      </c>
      <c r="E5908" s="167">
        <f>IF('Lineær programmering opg 4'!$M$5=0,"-",(-A5908+'Lineær programmering opg 4'!$M$5)/'Lineær programmering opg 4'!$K$5*-1)</f>
        <v>226.28999999998831</v>
      </c>
      <c r="F5908" s="167" t="str">
        <f>IF('Lineær programmering opg 4'!$E$6=0,"-",(-A5908+'Lineær programmering opg 4'!$M$6)/'Lineær programmering opg 4'!$K$6*-1)</f>
        <v>-</v>
      </c>
      <c r="G5908" s="167" t="str">
        <f>IF('Lineær programmering opg 4'!$D$7=0,"-",((-A5908+'Lineær programmering opg 4'!$M$7)/'Lineær programmering opg 4'!$K$7)*-1)</f>
        <v>-</v>
      </c>
      <c r="H5908" s="167" t="str">
        <f>IF('Lineær programmering opg 4'!$C$8=0,"-",((-A5908+'Lineær programmering opg 4'!$M$8)/'Lineær programmering opg 4'!$K$8)*-1)</f>
        <v>-</v>
      </c>
      <c r="I5908" s="167" t="str">
        <f>IF('Lineær programmering opg 4'!$D$8=0,"-",'Lineær programmering opg 4'!$G$8)</f>
        <v>-</v>
      </c>
      <c r="J5908" s="295">
        <f>A5908*'Lineær programmering opg 4'!$C$11+Datatabel!C5908*'Lineær programmering opg 4'!$D$11</f>
        <v>43771.499999999811</v>
      </c>
      <c r="K5908" s="9">
        <f t="shared" si="462"/>
        <v>0</v>
      </c>
      <c r="L5908" s="9">
        <f t="shared" si="463"/>
        <v>0</v>
      </c>
    </row>
    <row r="5909" spans="1:12" ht="15" x14ac:dyDescent="0.25">
      <c r="A5909" s="167">
        <f t="shared" si="461"/>
        <v>98.256000000015604</v>
      </c>
      <c r="B5909" s="325">
        <f t="shared" si="464"/>
        <v>0.40940000000006505</v>
      </c>
      <c r="C5909" s="167">
        <f t="shared" si="460"/>
        <v>226.30799999998831</v>
      </c>
      <c r="D5909" s="167">
        <f>IF('Lineær programmering opg 4'!$M$4=0,"-",(-A5909+'Lineær programmering opg 4'!$M$4)/'Lineær programmering opg 4'!$K$4*-1)</f>
        <v>283.48799999996879</v>
      </c>
      <c r="E5909" s="167">
        <f>IF('Lineær programmering opg 4'!$M$5=0,"-",(-A5909+'Lineær programmering opg 4'!$M$5)/'Lineær programmering opg 4'!$K$5*-1)</f>
        <v>226.30799999998831</v>
      </c>
      <c r="F5909" s="167" t="str">
        <f>IF('Lineær programmering opg 4'!$E$6=0,"-",(-A5909+'Lineær programmering opg 4'!$M$6)/'Lineær programmering opg 4'!$K$6*-1)</f>
        <v>-</v>
      </c>
      <c r="G5909" s="167" t="str">
        <f>IF('Lineær programmering opg 4'!$D$7=0,"-",((-A5909+'Lineær programmering opg 4'!$M$7)/'Lineær programmering opg 4'!$K$7)*-1)</f>
        <v>-</v>
      </c>
      <c r="H5909" s="167" t="str">
        <f>IF('Lineær programmering opg 4'!$C$8=0,"-",((-A5909+'Lineær programmering opg 4'!$M$8)/'Lineær programmering opg 4'!$K$8)*-1)</f>
        <v>-</v>
      </c>
      <c r="I5909" s="167" t="str">
        <f>IF('Lineær programmering opg 4'!$D$8=0,"-",'Lineær programmering opg 4'!$G$8)</f>
        <v>-</v>
      </c>
      <c r="J5909" s="295">
        <f>A5909*'Lineær programmering opg 4'!$C$11+Datatabel!C5909*'Lineær programmering opg 4'!$D$11</f>
        <v>43771.799999999806</v>
      </c>
      <c r="K5909" s="9">
        <f t="shared" si="462"/>
        <v>0</v>
      </c>
      <c r="L5909" s="9">
        <f t="shared" si="463"/>
        <v>0</v>
      </c>
    </row>
    <row r="5910" spans="1:12" ht="15" x14ac:dyDescent="0.25">
      <c r="A5910" s="167">
        <f t="shared" si="461"/>
        <v>98.232000000015617</v>
      </c>
      <c r="B5910" s="325">
        <f t="shared" si="464"/>
        <v>0.40930000000006506</v>
      </c>
      <c r="C5910" s="167">
        <f t="shared" si="460"/>
        <v>226.32599999998831</v>
      </c>
      <c r="D5910" s="167">
        <f>IF('Lineær programmering opg 4'!$M$4=0,"-",(-A5910+'Lineær programmering opg 4'!$M$4)/'Lineær programmering opg 4'!$K$4*-1)</f>
        <v>283.53599999996879</v>
      </c>
      <c r="E5910" s="167">
        <f>IF('Lineær programmering opg 4'!$M$5=0,"-",(-A5910+'Lineær programmering opg 4'!$M$5)/'Lineær programmering opg 4'!$K$5*-1)</f>
        <v>226.32599999998831</v>
      </c>
      <c r="F5910" s="167" t="str">
        <f>IF('Lineær programmering opg 4'!$E$6=0,"-",(-A5910+'Lineær programmering opg 4'!$M$6)/'Lineær programmering opg 4'!$K$6*-1)</f>
        <v>-</v>
      </c>
      <c r="G5910" s="167" t="str">
        <f>IF('Lineær programmering opg 4'!$D$7=0,"-",((-A5910+'Lineær programmering opg 4'!$M$7)/'Lineær programmering opg 4'!$K$7)*-1)</f>
        <v>-</v>
      </c>
      <c r="H5910" s="167" t="str">
        <f>IF('Lineær programmering opg 4'!$C$8=0,"-",((-A5910+'Lineær programmering opg 4'!$M$8)/'Lineær programmering opg 4'!$K$8)*-1)</f>
        <v>-</v>
      </c>
      <c r="I5910" s="167" t="str">
        <f>IF('Lineær programmering opg 4'!$D$8=0,"-",'Lineær programmering opg 4'!$G$8)</f>
        <v>-</v>
      </c>
      <c r="J5910" s="295">
        <f>A5910*'Lineær programmering opg 4'!$C$11+Datatabel!C5910*'Lineær programmering opg 4'!$D$11</f>
        <v>43772.099999999809</v>
      </c>
      <c r="K5910" s="9">
        <f t="shared" si="462"/>
        <v>0</v>
      </c>
      <c r="L5910" s="9">
        <f t="shared" si="463"/>
        <v>0</v>
      </c>
    </row>
    <row r="5911" spans="1:12" ht="15" x14ac:dyDescent="0.25">
      <c r="A5911" s="167">
        <f t="shared" si="461"/>
        <v>98.208000000015616</v>
      </c>
      <c r="B5911" s="325">
        <f t="shared" si="464"/>
        <v>0.40920000000006507</v>
      </c>
      <c r="C5911" s="167">
        <f t="shared" si="460"/>
        <v>226.34399999998831</v>
      </c>
      <c r="D5911" s="167">
        <f>IF('Lineær programmering opg 4'!$M$4=0,"-",(-A5911+'Lineær programmering opg 4'!$M$4)/'Lineær programmering opg 4'!$K$4*-1)</f>
        <v>283.5839999999688</v>
      </c>
      <c r="E5911" s="167">
        <f>IF('Lineær programmering opg 4'!$M$5=0,"-",(-A5911+'Lineær programmering opg 4'!$M$5)/'Lineær programmering opg 4'!$K$5*-1)</f>
        <v>226.34399999998831</v>
      </c>
      <c r="F5911" s="167" t="str">
        <f>IF('Lineær programmering opg 4'!$E$6=0,"-",(-A5911+'Lineær programmering opg 4'!$M$6)/'Lineær programmering opg 4'!$K$6*-1)</f>
        <v>-</v>
      </c>
      <c r="G5911" s="167" t="str">
        <f>IF('Lineær programmering opg 4'!$D$7=0,"-",((-A5911+'Lineær programmering opg 4'!$M$7)/'Lineær programmering opg 4'!$K$7)*-1)</f>
        <v>-</v>
      </c>
      <c r="H5911" s="167" t="str">
        <f>IF('Lineær programmering opg 4'!$C$8=0,"-",((-A5911+'Lineær programmering opg 4'!$M$8)/'Lineær programmering opg 4'!$K$8)*-1)</f>
        <v>-</v>
      </c>
      <c r="I5911" s="167" t="str">
        <f>IF('Lineær programmering opg 4'!$D$8=0,"-",'Lineær programmering opg 4'!$G$8)</f>
        <v>-</v>
      </c>
      <c r="J5911" s="295">
        <f>A5911*'Lineær programmering opg 4'!$C$11+Datatabel!C5911*'Lineær programmering opg 4'!$D$11</f>
        <v>43772.399999999805</v>
      </c>
      <c r="K5911" s="9">
        <f t="shared" si="462"/>
        <v>0</v>
      </c>
      <c r="L5911" s="9">
        <f t="shared" si="463"/>
        <v>0</v>
      </c>
    </row>
    <row r="5912" spans="1:12" ht="15" x14ac:dyDescent="0.25">
      <c r="A5912" s="167">
        <f t="shared" si="461"/>
        <v>98.184000000015615</v>
      </c>
      <c r="B5912" s="325">
        <f t="shared" si="464"/>
        <v>0.40910000000006508</v>
      </c>
      <c r="C5912" s="167">
        <f t="shared" si="460"/>
        <v>226.36199999998831</v>
      </c>
      <c r="D5912" s="167">
        <f>IF('Lineær programmering opg 4'!$M$4=0,"-",(-A5912+'Lineær programmering opg 4'!$M$4)/'Lineær programmering opg 4'!$K$4*-1)</f>
        <v>283.6319999999688</v>
      </c>
      <c r="E5912" s="167">
        <f>IF('Lineær programmering opg 4'!$M$5=0,"-",(-A5912+'Lineær programmering opg 4'!$M$5)/'Lineær programmering opg 4'!$K$5*-1)</f>
        <v>226.36199999998831</v>
      </c>
      <c r="F5912" s="167" t="str">
        <f>IF('Lineær programmering opg 4'!$E$6=0,"-",(-A5912+'Lineær programmering opg 4'!$M$6)/'Lineær programmering opg 4'!$K$6*-1)</f>
        <v>-</v>
      </c>
      <c r="G5912" s="167" t="str">
        <f>IF('Lineær programmering opg 4'!$D$7=0,"-",((-A5912+'Lineær programmering opg 4'!$M$7)/'Lineær programmering opg 4'!$K$7)*-1)</f>
        <v>-</v>
      </c>
      <c r="H5912" s="167" t="str">
        <f>IF('Lineær programmering opg 4'!$C$8=0,"-",((-A5912+'Lineær programmering opg 4'!$M$8)/'Lineær programmering opg 4'!$K$8)*-1)</f>
        <v>-</v>
      </c>
      <c r="I5912" s="167" t="str">
        <f>IF('Lineær programmering opg 4'!$D$8=0,"-",'Lineær programmering opg 4'!$G$8)</f>
        <v>-</v>
      </c>
      <c r="J5912" s="295">
        <f>A5912*'Lineær programmering opg 4'!$C$11+Datatabel!C5912*'Lineær programmering opg 4'!$D$11</f>
        <v>43772.699999999808</v>
      </c>
      <c r="K5912" s="9">
        <f t="shared" si="462"/>
        <v>0</v>
      </c>
      <c r="L5912" s="9">
        <f t="shared" si="463"/>
        <v>0</v>
      </c>
    </row>
    <row r="5913" spans="1:12" ht="15" x14ac:dyDescent="0.25">
      <c r="A5913" s="167">
        <f t="shared" si="461"/>
        <v>98.160000000015629</v>
      </c>
      <c r="B5913" s="325">
        <f t="shared" si="464"/>
        <v>0.40900000000006509</v>
      </c>
      <c r="C5913" s="167">
        <f t="shared" si="460"/>
        <v>226.37999999998826</v>
      </c>
      <c r="D5913" s="167">
        <f>IF('Lineær programmering opg 4'!$M$4=0,"-",(-A5913+'Lineær programmering opg 4'!$M$4)/'Lineær programmering opg 4'!$K$4*-1)</f>
        <v>283.67999999996874</v>
      </c>
      <c r="E5913" s="167">
        <f>IF('Lineær programmering opg 4'!$M$5=0,"-",(-A5913+'Lineær programmering opg 4'!$M$5)/'Lineær programmering opg 4'!$K$5*-1)</f>
        <v>226.37999999998826</v>
      </c>
      <c r="F5913" s="167" t="str">
        <f>IF('Lineær programmering opg 4'!$E$6=0,"-",(-A5913+'Lineær programmering opg 4'!$M$6)/'Lineær programmering opg 4'!$K$6*-1)</f>
        <v>-</v>
      </c>
      <c r="G5913" s="167" t="str">
        <f>IF('Lineær programmering opg 4'!$D$7=0,"-",((-A5913+'Lineær programmering opg 4'!$M$7)/'Lineær programmering opg 4'!$K$7)*-1)</f>
        <v>-</v>
      </c>
      <c r="H5913" s="167" t="str">
        <f>IF('Lineær programmering opg 4'!$C$8=0,"-",((-A5913+'Lineær programmering opg 4'!$M$8)/'Lineær programmering opg 4'!$K$8)*-1)</f>
        <v>-</v>
      </c>
      <c r="I5913" s="167" t="str">
        <f>IF('Lineær programmering opg 4'!$D$8=0,"-",'Lineær programmering opg 4'!$G$8)</f>
        <v>-</v>
      </c>
      <c r="J5913" s="295">
        <f>A5913*'Lineær programmering opg 4'!$C$11+Datatabel!C5913*'Lineær programmering opg 4'!$D$11</f>
        <v>43772.999999999804</v>
      </c>
      <c r="K5913" s="9">
        <f t="shared" si="462"/>
        <v>0</v>
      </c>
      <c r="L5913" s="9">
        <f t="shared" si="463"/>
        <v>0</v>
      </c>
    </row>
    <row r="5914" spans="1:12" ht="15" x14ac:dyDescent="0.25">
      <c r="A5914" s="167">
        <f t="shared" si="461"/>
        <v>98.136000000015628</v>
      </c>
      <c r="B5914" s="325">
        <f t="shared" si="464"/>
        <v>0.4089000000000651</v>
      </c>
      <c r="C5914" s="167">
        <f t="shared" si="460"/>
        <v>226.39799999998826</v>
      </c>
      <c r="D5914" s="167">
        <f>IF('Lineær programmering opg 4'!$M$4=0,"-",(-A5914+'Lineær programmering opg 4'!$M$4)/'Lineær programmering opg 4'!$K$4*-1)</f>
        <v>283.72799999996874</v>
      </c>
      <c r="E5914" s="167">
        <f>IF('Lineær programmering opg 4'!$M$5=0,"-",(-A5914+'Lineær programmering opg 4'!$M$5)/'Lineær programmering opg 4'!$K$5*-1)</f>
        <v>226.39799999998826</v>
      </c>
      <c r="F5914" s="167" t="str">
        <f>IF('Lineær programmering opg 4'!$E$6=0,"-",(-A5914+'Lineær programmering opg 4'!$M$6)/'Lineær programmering opg 4'!$K$6*-1)</f>
        <v>-</v>
      </c>
      <c r="G5914" s="167" t="str">
        <f>IF('Lineær programmering opg 4'!$D$7=0,"-",((-A5914+'Lineær programmering opg 4'!$M$7)/'Lineær programmering opg 4'!$K$7)*-1)</f>
        <v>-</v>
      </c>
      <c r="H5914" s="167" t="str">
        <f>IF('Lineær programmering opg 4'!$C$8=0,"-",((-A5914+'Lineær programmering opg 4'!$M$8)/'Lineær programmering opg 4'!$K$8)*-1)</f>
        <v>-</v>
      </c>
      <c r="I5914" s="167" t="str">
        <f>IF('Lineær programmering opg 4'!$D$8=0,"-",'Lineær programmering opg 4'!$G$8)</f>
        <v>-</v>
      </c>
      <c r="J5914" s="295">
        <f>A5914*'Lineær programmering opg 4'!$C$11+Datatabel!C5914*'Lineær programmering opg 4'!$D$11</f>
        <v>43773.299999999799</v>
      </c>
      <c r="K5914" s="9">
        <f t="shared" si="462"/>
        <v>0</v>
      </c>
      <c r="L5914" s="9">
        <f t="shared" si="463"/>
        <v>0</v>
      </c>
    </row>
    <row r="5915" spans="1:12" ht="15" x14ac:dyDescent="0.25">
      <c r="A5915" s="167">
        <f t="shared" si="461"/>
        <v>98.112000000015627</v>
      </c>
      <c r="B5915" s="325">
        <f t="shared" si="464"/>
        <v>0.40880000000006511</v>
      </c>
      <c r="C5915" s="167">
        <f t="shared" si="460"/>
        <v>226.41599999998826</v>
      </c>
      <c r="D5915" s="167">
        <f>IF('Lineær programmering opg 4'!$M$4=0,"-",(-A5915+'Lineær programmering opg 4'!$M$4)/'Lineær programmering opg 4'!$K$4*-1)</f>
        <v>283.77599999996875</v>
      </c>
      <c r="E5915" s="167">
        <f>IF('Lineær programmering opg 4'!$M$5=0,"-",(-A5915+'Lineær programmering opg 4'!$M$5)/'Lineær programmering opg 4'!$K$5*-1)</f>
        <v>226.41599999998826</v>
      </c>
      <c r="F5915" s="167" t="str">
        <f>IF('Lineær programmering opg 4'!$E$6=0,"-",(-A5915+'Lineær programmering opg 4'!$M$6)/'Lineær programmering opg 4'!$K$6*-1)</f>
        <v>-</v>
      </c>
      <c r="G5915" s="167" t="str">
        <f>IF('Lineær programmering opg 4'!$D$7=0,"-",((-A5915+'Lineær programmering opg 4'!$M$7)/'Lineær programmering opg 4'!$K$7)*-1)</f>
        <v>-</v>
      </c>
      <c r="H5915" s="167" t="str">
        <f>IF('Lineær programmering opg 4'!$C$8=0,"-",((-A5915+'Lineær programmering opg 4'!$M$8)/'Lineær programmering opg 4'!$K$8)*-1)</f>
        <v>-</v>
      </c>
      <c r="I5915" s="167" t="str">
        <f>IF('Lineær programmering opg 4'!$D$8=0,"-",'Lineær programmering opg 4'!$G$8)</f>
        <v>-</v>
      </c>
      <c r="J5915" s="295">
        <f>A5915*'Lineær programmering opg 4'!$C$11+Datatabel!C5915*'Lineær programmering opg 4'!$D$11</f>
        <v>43773.599999999802</v>
      </c>
      <c r="K5915" s="9">
        <f t="shared" si="462"/>
        <v>0</v>
      </c>
      <c r="L5915" s="9">
        <f t="shared" si="463"/>
        <v>0</v>
      </c>
    </row>
    <row r="5916" spans="1:12" ht="15" x14ac:dyDescent="0.25">
      <c r="A5916" s="167">
        <f t="shared" si="461"/>
        <v>98.088000000015626</v>
      </c>
      <c r="B5916" s="325">
        <f t="shared" si="464"/>
        <v>0.40870000000006512</v>
      </c>
      <c r="C5916" s="167">
        <f t="shared" si="460"/>
        <v>226.43399999998826</v>
      </c>
      <c r="D5916" s="167">
        <f>IF('Lineær programmering opg 4'!$M$4=0,"-",(-A5916+'Lineær programmering opg 4'!$M$4)/'Lineær programmering opg 4'!$K$4*-1)</f>
        <v>283.82399999996875</v>
      </c>
      <c r="E5916" s="167">
        <f>IF('Lineær programmering opg 4'!$M$5=0,"-",(-A5916+'Lineær programmering opg 4'!$M$5)/'Lineær programmering opg 4'!$K$5*-1)</f>
        <v>226.43399999998826</v>
      </c>
      <c r="F5916" s="167" t="str">
        <f>IF('Lineær programmering opg 4'!$E$6=0,"-",(-A5916+'Lineær programmering opg 4'!$M$6)/'Lineær programmering opg 4'!$K$6*-1)</f>
        <v>-</v>
      </c>
      <c r="G5916" s="167" t="str">
        <f>IF('Lineær programmering opg 4'!$D$7=0,"-",((-A5916+'Lineær programmering opg 4'!$M$7)/'Lineær programmering opg 4'!$K$7)*-1)</f>
        <v>-</v>
      </c>
      <c r="H5916" s="167" t="str">
        <f>IF('Lineær programmering opg 4'!$C$8=0,"-",((-A5916+'Lineær programmering opg 4'!$M$8)/'Lineær programmering opg 4'!$K$8)*-1)</f>
        <v>-</v>
      </c>
      <c r="I5916" s="167" t="str">
        <f>IF('Lineær programmering opg 4'!$D$8=0,"-",'Lineær programmering opg 4'!$G$8)</f>
        <v>-</v>
      </c>
      <c r="J5916" s="295">
        <f>A5916*'Lineær programmering opg 4'!$C$11+Datatabel!C5916*'Lineær programmering opg 4'!$D$11</f>
        <v>43773.899999999798</v>
      </c>
      <c r="K5916" s="9">
        <f t="shared" si="462"/>
        <v>0</v>
      </c>
      <c r="L5916" s="9">
        <f t="shared" si="463"/>
        <v>0</v>
      </c>
    </row>
    <row r="5917" spans="1:12" ht="15" x14ac:dyDescent="0.25">
      <c r="A5917" s="167">
        <f t="shared" si="461"/>
        <v>98.064000000015625</v>
      </c>
      <c r="B5917" s="325">
        <f t="shared" si="464"/>
        <v>0.40860000000006513</v>
      </c>
      <c r="C5917" s="167">
        <f t="shared" si="460"/>
        <v>226.45199999998826</v>
      </c>
      <c r="D5917" s="167">
        <f>IF('Lineær programmering opg 4'!$M$4=0,"-",(-A5917+'Lineær programmering opg 4'!$M$4)/'Lineær programmering opg 4'!$K$4*-1)</f>
        <v>283.87199999996875</v>
      </c>
      <c r="E5917" s="167">
        <f>IF('Lineær programmering opg 4'!$M$5=0,"-",(-A5917+'Lineær programmering opg 4'!$M$5)/'Lineær programmering opg 4'!$K$5*-1)</f>
        <v>226.45199999998826</v>
      </c>
      <c r="F5917" s="167" t="str">
        <f>IF('Lineær programmering opg 4'!$E$6=0,"-",(-A5917+'Lineær programmering opg 4'!$M$6)/'Lineær programmering opg 4'!$K$6*-1)</f>
        <v>-</v>
      </c>
      <c r="G5917" s="167" t="str">
        <f>IF('Lineær programmering opg 4'!$D$7=0,"-",((-A5917+'Lineær programmering opg 4'!$M$7)/'Lineær programmering opg 4'!$K$7)*-1)</f>
        <v>-</v>
      </c>
      <c r="H5917" s="167" t="str">
        <f>IF('Lineær programmering opg 4'!$C$8=0,"-",((-A5917+'Lineær programmering opg 4'!$M$8)/'Lineær programmering opg 4'!$K$8)*-1)</f>
        <v>-</v>
      </c>
      <c r="I5917" s="167" t="str">
        <f>IF('Lineær programmering opg 4'!$D$8=0,"-",'Lineær programmering opg 4'!$G$8)</f>
        <v>-</v>
      </c>
      <c r="J5917" s="295">
        <f>A5917*'Lineær programmering opg 4'!$C$11+Datatabel!C5917*'Lineær programmering opg 4'!$D$11</f>
        <v>43774.199999999808</v>
      </c>
      <c r="K5917" s="9">
        <f t="shared" si="462"/>
        <v>0</v>
      </c>
      <c r="L5917" s="9">
        <f t="shared" si="463"/>
        <v>0</v>
      </c>
    </row>
    <row r="5918" spans="1:12" ht="15" x14ac:dyDescent="0.25">
      <c r="A5918" s="167">
        <f t="shared" si="461"/>
        <v>98.040000000015638</v>
      </c>
      <c r="B5918" s="325">
        <f t="shared" si="464"/>
        <v>0.40850000000006514</v>
      </c>
      <c r="C5918" s="167">
        <f t="shared" si="460"/>
        <v>226.46999999998826</v>
      </c>
      <c r="D5918" s="167">
        <f>IF('Lineær programmering opg 4'!$M$4=0,"-",(-A5918+'Lineær programmering opg 4'!$M$4)/'Lineær programmering opg 4'!$K$4*-1)</f>
        <v>283.9199999999687</v>
      </c>
      <c r="E5918" s="167">
        <f>IF('Lineær programmering opg 4'!$M$5=0,"-",(-A5918+'Lineær programmering opg 4'!$M$5)/'Lineær programmering opg 4'!$K$5*-1)</f>
        <v>226.46999999998826</v>
      </c>
      <c r="F5918" s="167" t="str">
        <f>IF('Lineær programmering opg 4'!$E$6=0,"-",(-A5918+'Lineær programmering opg 4'!$M$6)/'Lineær programmering opg 4'!$K$6*-1)</f>
        <v>-</v>
      </c>
      <c r="G5918" s="167" t="str">
        <f>IF('Lineær programmering opg 4'!$D$7=0,"-",((-A5918+'Lineær programmering opg 4'!$M$7)/'Lineær programmering opg 4'!$K$7)*-1)</f>
        <v>-</v>
      </c>
      <c r="H5918" s="167" t="str">
        <f>IF('Lineær programmering opg 4'!$C$8=0,"-",((-A5918+'Lineær programmering opg 4'!$M$8)/'Lineær programmering opg 4'!$K$8)*-1)</f>
        <v>-</v>
      </c>
      <c r="I5918" s="167" t="str">
        <f>IF('Lineær programmering opg 4'!$D$8=0,"-",'Lineær programmering opg 4'!$G$8)</f>
        <v>-</v>
      </c>
      <c r="J5918" s="295">
        <f>A5918*'Lineær programmering opg 4'!$C$11+Datatabel!C5918*'Lineær programmering opg 4'!$D$11</f>
        <v>43774.499999999804</v>
      </c>
      <c r="K5918" s="9">
        <f t="shared" si="462"/>
        <v>0</v>
      </c>
      <c r="L5918" s="9">
        <f t="shared" si="463"/>
        <v>0</v>
      </c>
    </row>
    <row r="5919" spans="1:12" ht="15" x14ac:dyDescent="0.25">
      <c r="A5919" s="167">
        <f t="shared" si="461"/>
        <v>98.016000000015637</v>
      </c>
      <c r="B5919" s="325">
        <f t="shared" si="464"/>
        <v>0.40840000000006516</v>
      </c>
      <c r="C5919" s="167">
        <f t="shared" si="460"/>
        <v>226.48799999998826</v>
      </c>
      <c r="D5919" s="167">
        <f>IF('Lineær programmering opg 4'!$M$4=0,"-",(-A5919+'Lineær programmering opg 4'!$M$4)/'Lineær programmering opg 4'!$K$4*-1)</f>
        <v>283.9679999999687</v>
      </c>
      <c r="E5919" s="167">
        <f>IF('Lineær programmering opg 4'!$M$5=0,"-",(-A5919+'Lineær programmering opg 4'!$M$5)/'Lineær programmering opg 4'!$K$5*-1)</f>
        <v>226.48799999998826</v>
      </c>
      <c r="F5919" s="167" t="str">
        <f>IF('Lineær programmering opg 4'!$E$6=0,"-",(-A5919+'Lineær programmering opg 4'!$M$6)/'Lineær programmering opg 4'!$K$6*-1)</f>
        <v>-</v>
      </c>
      <c r="G5919" s="167" t="str">
        <f>IF('Lineær programmering opg 4'!$D$7=0,"-",((-A5919+'Lineær programmering opg 4'!$M$7)/'Lineær programmering opg 4'!$K$7)*-1)</f>
        <v>-</v>
      </c>
      <c r="H5919" s="167" t="str">
        <f>IF('Lineær programmering opg 4'!$C$8=0,"-",((-A5919+'Lineær programmering opg 4'!$M$8)/'Lineær programmering opg 4'!$K$8)*-1)</f>
        <v>-</v>
      </c>
      <c r="I5919" s="167" t="str">
        <f>IF('Lineær programmering opg 4'!$D$8=0,"-",'Lineær programmering opg 4'!$G$8)</f>
        <v>-</v>
      </c>
      <c r="J5919" s="295">
        <f>A5919*'Lineær programmering opg 4'!$C$11+Datatabel!C5919*'Lineær programmering opg 4'!$D$11</f>
        <v>43774.799999999799</v>
      </c>
      <c r="K5919" s="9">
        <f t="shared" si="462"/>
        <v>0</v>
      </c>
      <c r="L5919" s="9">
        <f t="shared" si="463"/>
        <v>0</v>
      </c>
    </row>
    <row r="5920" spans="1:12" ht="15" x14ac:dyDescent="0.25">
      <c r="A5920" s="167">
        <f t="shared" si="461"/>
        <v>97.992000000015636</v>
      </c>
      <c r="B5920" s="325">
        <f t="shared" si="464"/>
        <v>0.40830000000006517</v>
      </c>
      <c r="C5920" s="167">
        <f t="shared" si="460"/>
        <v>226.50599999998826</v>
      </c>
      <c r="D5920" s="167">
        <f>IF('Lineær programmering opg 4'!$M$4=0,"-",(-A5920+'Lineær programmering opg 4'!$M$4)/'Lineær programmering opg 4'!$K$4*-1)</f>
        <v>284.0159999999687</v>
      </c>
      <c r="E5920" s="167">
        <f>IF('Lineær programmering opg 4'!$M$5=0,"-",(-A5920+'Lineær programmering opg 4'!$M$5)/'Lineær programmering opg 4'!$K$5*-1)</f>
        <v>226.50599999998826</v>
      </c>
      <c r="F5920" s="167" t="str">
        <f>IF('Lineær programmering opg 4'!$E$6=0,"-",(-A5920+'Lineær programmering opg 4'!$M$6)/'Lineær programmering opg 4'!$K$6*-1)</f>
        <v>-</v>
      </c>
      <c r="G5920" s="167" t="str">
        <f>IF('Lineær programmering opg 4'!$D$7=0,"-",((-A5920+'Lineær programmering opg 4'!$M$7)/'Lineær programmering opg 4'!$K$7)*-1)</f>
        <v>-</v>
      </c>
      <c r="H5920" s="167" t="str">
        <f>IF('Lineær programmering opg 4'!$C$8=0,"-",((-A5920+'Lineær programmering opg 4'!$M$8)/'Lineær programmering opg 4'!$K$8)*-1)</f>
        <v>-</v>
      </c>
      <c r="I5920" s="167" t="str">
        <f>IF('Lineær programmering opg 4'!$D$8=0,"-",'Lineær programmering opg 4'!$G$8)</f>
        <v>-</v>
      </c>
      <c r="J5920" s="295">
        <f>A5920*'Lineær programmering opg 4'!$C$11+Datatabel!C5920*'Lineær programmering opg 4'!$D$11</f>
        <v>43775.099999999802</v>
      </c>
      <c r="K5920" s="9">
        <f t="shared" si="462"/>
        <v>0</v>
      </c>
      <c r="L5920" s="9">
        <f t="shared" si="463"/>
        <v>0</v>
      </c>
    </row>
    <row r="5921" spans="1:12" ht="15" x14ac:dyDescent="0.25">
      <c r="A5921" s="167">
        <f t="shared" si="461"/>
        <v>97.96800000001565</v>
      </c>
      <c r="B5921" s="325">
        <f t="shared" si="464"/>
        <v>0.40820000000006518</v>
      </c>
      <c r="C5921" s="167">
        <f t="shared" si="460"/>
        <v>226.52399999998826</v>
      </c>
      <c r="D5921" s="167">
        <f>IF('Lineær programmering opg 4'!$M$4=0,"-",(-A5921+'Lineær programmering opg 4'!$M$4)/'Lineær programmering opg 4'!$K$4*-1)</f>
        <v>284.0639999999687</v>
      </c>
      <c r="E5921" s="167">
        <f>IF('Lineær programmering opg 4'!$M$5=0,"-",(-A5921+'Lineær programmering opg 4'!$M$5)/'Lineær programmering opg 4'!$K$5*-1)</f>
        <v>226.52399999998826</v>
      </c>
      <c r="F5921" s="167" t="str">
        <f>IF('Lineær programmering opg 4'!$E$6=0,"-",(-A5921+'Lineær programmering opg 4'!$M$6)/'Lineær programmering opg 4'!$K$6*-1)</f>
        <v>-</v>
      </c>
      <c r="G5921" s="167" t="str">
        <f>IF('Lineær programmering opg 4'!$D$7=0,"-",((-A5921+'Lineær programmering opg 4'!$M$7)/'Lineær programmering opg 4'!$K$7)*-1)</f>
        <v>-</v>
      </c>
      <c r="H5921" s="167" t="str">
        <f>IF('Lineær programmering opg 4'!$C$8=0,"-",((-A5921+'Lineær programmering opg 4'!$M$8)/'Lineær programmering opg 4'!$K$8)*-1)</f>
        <v>-</v>
      </c>
      <c r="I5921" s="167" t="str">
        <f>IF('Lineær programmering opg 4'!$D$8=0,"-",'Lineær programmering opg 4'!$G$8)</f>
        <v>-</v>
      </c>
      <c r="J5921" s="295">
        <f>A5921*'Lineær programmering opg 4'!$C$11+Datatabel!C5921*'Lineær programmering opg 4'!$D$11</f>
        <v>43775.399999999805</v>
      </c>
      <c r="K5921" s="9">
        <f t="shared" si="462"/>
        <v>0</v>
      </c>
      <c r="L5921" s="9">
        <f t="shared" si="463"/>
        <v>0</v>
      </c>
    </row>
    <row r="5922" spans="1:12" ht="15" x14ac:dyDescent="0.25">
      <c r="A5922" s="167">
        <f t="shared" si="461"/>
        <v>97.944000000015649</v>
      </c>
      <c r="B5922" s="325">
        <f t="shared" si="464"/>
        <v>0.40810000000006519</v>
      </c>
      <c r="C5922" s="167">
        <f t="shared" si="460"/>
        <v>226.54199999998826</v>
      </c>
      <c r="D5922" s="167">
        <f>IF('Lineær programmering opg 4'!$M$4=0,"-",(-A5922+'Lineær programmering opg 4'!$M$4)/'Lineær programmering opg 4'!$K$4*-1)</f>
        <v>284.1119999999687</v>
      </c>
      <c r="E5922" s="167">
        <f>IF('Lineær programmering opg 4'!$M$5=0,"-",(-A5922+'Lineær programmering opg 4'!$M$5)/'Lineær programmering opg 4'!$K$5*-1)</f>
        <v>226.54199999998826</v>
      </c>
      <c r="F5922" s="167" t="str">
        <f>IF('Lineær programmering opg 4'!$E$6=0,"-",(-A5922+'Lineær programmering opg 4'!$M$6)/'Lineær programmering opg 4'!$K$6*-1)</f>
        <v>-</v>
      </c>
      <c r="G5922" s="167" t="str">
        <f>IF('Lineær programmering opg 4'!$D$7=0,"-",((-A5922+'Lineær programmering opg 4'!$M$7)/'Lineær programmering opg 4'!$K$7)*-1)</f>
        <v>-</v>
      </c>
      <c r="H5922" s="167" t="str">
        <f>IF('Lineær programmering opg 4'!$C$8=0,"-",((-A5922+'Lineær programmering opg 4'!$M$8)/'Lineær programmering opg 4'!$K$8)*-1)</f>
        <v>-</v>
      </c>
      <c r="I5922" s="167" t="str">
        <f>IF('Lineær programmering opg 4'!$D$8=0,"-",'Lineær programmering opg 4'!$G$8)</f>
        <v>-</v>
      </c>
      <c r="J5922" s="295">
        <f>A5922*'Lineær programmering opg 4'!$C$11+Datatabel!C5922*'Lineær programmering opg 4'!$D$11</f>
        <v>43775.699999999808</v>
      </c>
      <c r="K5922" s="9">
        <f t="shared" si="462"/>
        <v>0</v>
      </c>
      <c r="L5922" s="9">
        <f t="shared" si="463"/>
        <v>0</v>
      </c>
    </row>
    <row r="5923" spans="1:12" ht="15" x14ac:dyDescent="0.25">
      <c r="A5923" s="167">
        <f t="shared" si="461"/>
        <v>97.920000000015648</v>
      </c>
      <c r="B5923" s="325">
        <f t="shared" si="464"/>
        <v>0.4080000000000652</v>
      </c>
      <c r="C5923" s="167">
        <f t="shared" si="460"/>
        <v>226.55999999998826</v>
      </c>
      <c r="D5923" s="167">
        <f>IF('Lineær programmering opg 4'!$M$4=0,"-",(-A5923+'Lineær programmering opg 4'!$M$4)/'Lineær programmering opg 4'!$K$4*-1)</f>
        <v>284.1599999999687</v>
      </c>
      <c r="E5923" s="167">
        <f>IF('Lineær programmering opg 4'!$M$5=0,"-",(-A5923+'Lineær programmering opg 4'!$M$5)/'Lineær programmering opg 4'!$K$5*-1)</f>
        <v>226.55999999998826</v>
      </c>
      <c r="F5923" s="167" t="str">
        <f>IF('Lineær programmering opg 4'!$E$6=0,"-",(-A5923+'Lineær programmering opg 4'!$M$6)/'Lineær programmering opg 4'!$K$6*-1)</f>
        <v>-</v>
      </c>
      <c r="G5923" s="167" t="str">
        <f>IF('Lineær programmering opg 4'!$D$7=0,"-",((-A5923+'Lineær programmering opg 4'!$M$7)/'Lineær programmering opg 4'!$K$7)*-1)</f>
        <v>-</v>
      </c>
      <c r="H5923" s="167" t="str">
        <f>IF('Lineær programmering opg 4'!$C$8=0,"-",((-A5923+'Lineær programmering opg 4'!$M$8)/'Lineær programmering opg 4'!$K$8)*-1)</f>
        <v>-</v>
      </c>
      <c r="I5923" s="167" t="str">
        <f>IF('Lineær programmering opg 4'!$D$8=0,"-",'Lineær programmering opg 4'!$G$8)</f>
        <v>-</v>
      </c>
      <c r="J5923" s="295">
        <f>A5923*'Lineær programmering opg 4'!$C$11+Datatabel!C5923*'Lineær programmering opg 4'!$D$11</f>
        <v>43775.999999999804</v>
      </c>
      <c r="K5923" s="9">
        <f t="shared" si="462"/>
        <v>0</v>
      </c>
      <c r="L5923" s="9">
        <f t="shared" si="463"/>
        <v>0</v>
      </c>
    </row>
    <row r="5924" spans="1:12" ht="15" x14ac:dyDescent="0.25">
      <c r="A5924" s="167">
        <f t="shared" si="461"/>
        <v>97.896000000015647</v>
      </c>
      <c r="B5924" s="325">
        <f t="shared" si="464"/>
        <v>0.40790000000006521</v>
      </c>
      <c r="C5924" s="167">
        <f t="shared" si="460"/>
        <v>226.57799999998826</v>
      </c>
      <c r="D5924" s="167">
        <f>IF('Lineær programmering opg 4'!$M$4=0,"-",(-A5924+'Lineær programmering opg 4'!$M$4)/'Lineær programmering opg 4'!$K$4*-1)</f>
        <v>284.20799999996871</v>
      </c>
      <c r="E5924" s="167">
        <f>IF('Lineær programmering opg 4'!$M$5=0,"-",(-A5924+'Lineær programmering opg 4'!$M$5)/'Lineær programmering opg 4'!$K$5*-1)</f>
        <v>226.57799999998826</v>
      </c>
      <c r="F5924" s="167" t="str">
        <f>IF('Lineær programmering opg 4'!$E$6=0,"-",(-A5924+'Lineær programmering opg 4'!$M$6)/'Lineær programmering opg 4'!$K$6*-1)</f>
        <v>-</v>
      </c>
      <c r="G5924" s="167" t="str">
        <f>IF('Lineær programmering opg 4'!$D$7=0,"-",((-A5924+'Lineær programmering opg 4'!$M$7)/'Lineær programmering opg 4'!$K$7)*-1)</f>
        <v>-</v>
      </c>
      <c r="H5924" s="167" t="str">
        <f>IF('Lineær programmering opg 4'!$C$8=0,"-",((-A5924+'Lineær programmering opg 4'!$M$8)/'Lineær programmering opg 4'!$K$8)*-1)</f>
        <v>-</v>
      </c>
      <c r="I5924" s="167" t="str">
        <f>IF('Lineær programmering opg 4'!$D$8=0,"-",'Lineær programmering opg 4'!$G$8)</f>
        <v>-</v>
      </c>
      <c r="J5924" s="295">
        <f>A5924*'Lineær programmering opg 4'!$C$11+Datatabel!C5924*'Lineær programmering opg 4'!$D$11</f>
        <v>43776.299999999799</v>
      </c>
      <c r="K5924" s="9">
        <f t="shared" si="462"/>
        <v>0</v>
      </c>
      <c r="L5924" s="9">
        <f t="shared" si="463"/>
        <v>0</v>
      </c>
    </row>
    <row r="5925" spans="1:12" ht="15" x14ac:dyDescent="0.25">
      <c r="A5925" s="167">
        <f t="shared" si="461"/>
        <v>97.872000000015646</v>
      </c>
      <c r="B5925" s="325">
        <f t="shared" si="464"/>
        <v>0.40780000000006522</v>
      </c>
      <c r="C5925" s="167">
        <f t="shared" si="460"/>
        <v>226.59599999998827</v>
      </c>
      <c r="D5925" s="167">
        <f>IF('Lineær programmering opg 4'!$M$4=0,"-",(-A5925+'Lineær programmering opg 4'!$M$4)/'Lineær programmering opg 4'!$K$4*-1)</f>
        <v>284.25599999996871</v>
      </c>
      <c r="E5925" s="167">
        <f>IF('Lineær programmering opg 4'!$M$5=0,"-",(-A5925+'Lineær programmering opg 4'!$M$5)/'Lineær programmering opg 4'!$K$5*-1)</f>
        <v>226.59599999998827</v>
      </c>
      <c r="F5925" s="167" t="str">
        <f>IF('Lineær programmering opg 4'!$E$6=0,"-",(-A5925+'Lineær programmering opg 4'!$M$6)/'Lineær programmering opg 4'!$K$6*-1)</f>
        <v>-</v>
      </c>
      <c r="G5925" s="167" t="str">
        <f>IF('Lineær programmering opg 4'!$D$7=0,"-",((-A5925+'Lineær programmering opg 4'!$M$7)/'Lineær programmering opg 4'!$K$7)*-1)</f>
        <v>-</v>
      </c>
      <c r="H5925" s="167" t="str">
        <f>IF('Lineær programmering opg 4'!$C$8=0,"-",((-A5925+'Lineær programmering opg 4'!$M$8)/'Lineær programmering opg 4'!$K$8)*-1)</f>
        <v>-</v>
      </c>
      <c r="I5925" s="167" t="str">
        <f>IF('Lineær programmering opg 4'!$D$8=0,"-",'Lineær programmering opg 4'!$G$8)</f>
        <v>-</v>
      </c>
      <c r="J5925" s="295">
        <f>A5925*'Lineær programmering opg 4'!$C$11+Datatabel!C5925*'Lineær programmering opg 4'!$D$11</f>
        <v>43776.599999999802</v>
      </c>
      <c r="K5925" s="9">
        <f t="shared" si="462"/>
        <v>0</v>
      </c>
      <c r="L5925" s="9">
        <f t="shared" si="463"/>
        <v>0</v>
      </c>
    </row>
    <row r="5926" spans="1:12" ht="15" x14ac:dyDescent="0.25">
      <c r="A5926" s="167">
        <f t="shared" si="461"/>
        <v>97.848000000015659</v>
      </c>
      <c r="B5926" s="325">
        <f t="shared" si="464"/>
        <v>0.40770000000006523</v>
      </c>
      <c r="C5926" s="167">
        <f t="shared" si="460"/>
        <v>226.61399999998827</v>
      </c>
      <c r="D5926" s="167">
        <f>IF('Lineær programmering opg 4'!$M$4=0,"-",(-A5926+'Lineær programmering opg 4'!$M$4)/'Lineær programmering opg 4'!$K$4*-1)</f>
        <v>284.30399999996871</v>
      </c>
      <c r="E5926" s="167">
        <f>IF('Lineær programmering opg 4'!$M$5=0,"-",(-A5926+'Lineær programmering opg 4'!$M$5)/'Lineær programmering opg 4'!$K$5*-1)</f>
        <v>226.61399999998827</v>
      </c>
      <c r="F5926" s="167" t="str">
        <f>IF('Lineær programmering opg 4'!$E$6=0,"-",(-A5926+'Lineær programmering opg 4'!$M$6)/'Lineær programmering opg 4'!$K$6*-1)</f>
        <v>-</v>
      </c>
      <c r="G5926" s="167" t="str">
        <f>IF('Lineær programmering opg 4'!$D$7=0,"-",((-A5926+'Lineær programmering opg 4'!$M$7)/'Lineær programmering opg 4'!$K$7)*-1)</f>
        <v>-</v>
      </c>
      <c r="H5926" s="167" t="str">
        <f>IF('Lineær programmering opg 4'!$C$8=0,"-",((-A5926+'Lineær programmering opg 4'!$M$8)/'Lineær programmering opg 4'!$K$8)*-1)</f>
        <v>-</v>
      </c>
      <c r="I5926" s="167" t="str">
        <f>IF('Lineær programmering opg 4'!$D$8=0,"-",'Lineær programmering opg 4'!$G$8)</f>
        <v>-</v>
      </c>
      <c r="J5926" s="295">
        <f>A5926*'Lineær programmering opg 4'!$C$11+Datatabel!C5926*'Lineær programmering opg 4'!$D$11</f>
        <v>43776.899999999805</v>
      </c>
      <c r="K5926" s="9">
        <f t="shared" si="462"/>
        <v>0</v>
      </c>
      <c r="L5926" s="9">
        <f t="shared" si="463"/>
        <v>0</v>
      </c>
    </row>
    <row r="5927" spans="1:12" ht="15" x14ac:dyDescent="0.25">
      <c r="A5927" s="167">
        <f t="shared" si="461"/>
        <v>97.824000000015658</v>
      </c>
      <c r="B5927" s="325">
        <f t="shared" si="464"/>
        <v>0.40760000000006524</v>
      </c>
      <c r="C5927" s="167">
        <f t="shared" si="460"/>
        <v>226.63199999998827</v>
      </c>
      <c r="D5927" s="167">
        <f>IF('Lineær programmering opg 4'!$M$4=0,"-",(-A5927+'Lineær programmering opg 4'!$M$4)/'Lineær programmering opg 4'!$K$4*-1)</f>
        <v>284.35199999996871</v>
      </c>
      <c r="E5927" s="167">
        <f>IF('Lineær programmering opg 4'!$M$5=0,"-",(-A5927+'Lineær programmering opg 4'!$M$5)/'Lineær programmering opg 4'!$K$5*-1)</f>
        <v>226.63199999998827</v>
      </c>
      <c r="F5927" s="167" t="str">
        <f>IF('Lineær programmering opg 4'!$E$6=0,"-",(-A5927+'Lineær programmering opg 4'!$M$6)/'Lineær programmering opg 4'!$K$6*-1)</f>
        <v>-</v>
      </c>
      <c r="G5927" s="167" t="str">
        <f>IF('Lineær programmering opg 4'!$D$7=0,"-",((-A5927+'Lineær programmering opg 4'!$M$7)/'Lineær programmering opg 4'!$K$7)*-1)</f>
        <v>-</v>
      </c>
      <c r="H5927" s="167" t="str">
        <f>IF('Lineær programmering opg 4'!$C$8=0,"-",((-A5927+'Lineær programmering opg 4'!$M$8)/'Lineær programmering opg 4'!$K$8)*-1)</f>
        <v>-</v>
      </c>
      <c r="I5927" s="167" t="str">
        <f>IF('Lineær programmering opg 4'!$D$8=0,"-",'Lineær programmering opg 4'!$G$8)</f>
        <v>-</v>
      </c>
      <c r="J5927" s="295">
        <f>A5927*'Lineær programmering opg 4'!$C$11+Datatabel!C5927*'Lineær programmering opg 4'!$D$11</f>
        <v>43777.199999999808</v>
      </c>
      <c r="K5927" s="9">
        <f t="shared" si="462"/>
        <v>0</v>
      </c>
      <c r="L5927" s="9">
        <f t="shared" si="463"/>
        <v>0</v>
      </c>
    </row>
    <row r="5928" spans="1:12" ht="15" x14ac:dyDescent="0.25">
      <c r="A5928" s="167">
        <f t="shared" si="461"/>
        <v>97.800000000015658</v>
      </c>
      <c r="B5928" s="325">
        <f t="shared" si="464"/>
        <v>0.40750000000006525</v>
      </c>
      <c r="C5928" s="167">
        <f t="shared" si="460"/>
        <v>226.64999999998827</v>
      </c>
      <c r="D5928" s="167">
        <f>IF('Lineær programmering opg 4'!$M$4=0,"-",(-A5928+'Lineær programmering opg 4'!$M$4)/'Lineær programmering opg 4'!$K$4*-1)</f>
        <v>284.39999999996871</v>
      </c>
      <c r="E5928" s="167">
        <f>IF('Lineær programmering opg 4'!$M$5=0,"-",(-A5928+'Lineær programmering opg 4'!$M$5)/'Lineær programmering opg 4'!$K$5*-1)</f>
        <v>226.64999999998827</v>
      </c>
      <c r="F5928" s="167" t="str">
        <f>IF('Lineær programmering opg 4'!$E$6=0,"-",(-A5928+'Lineær programmering opg 4'!$M$6)/'Lineær programmering opg 4'!$K$6*-1)</f>
        <v>-</v>
      </c>
      <c r="G5928" s="167" t="str">
        <f>IF('Lineær programmering opg 4'!$D$7=0,"-",((-A5928+'Lineær programmering opg 4'!$M$7)/'Lineær programmering opg 4'!$K$7)*-1)</f>
        <v>-</v>
      </c>
      <c r="H5928" s="167" t="str">
        <f>IF('Lineær programmering opg 4'!$C$8=0,"-",((-A5928+'Lineær programmering opg 4'!$M$8)/'Lineær programmering opg 4'!$K$8)*-1)</f>
        <v>-</v>
      </c>
      <c r="I5928" s="167" t="str">
        <f>IF('Lineær programmering opg 4'!$D$8=0,"-",'Lineær programmering opg 4'!$G$8)</f>
        <v>-</v>
      </c>
      <c r="J5928" s="295">
        <f>A5928*'Lineær programmering opg 4'!$C$11+Datatabel!C5928*'Lineær programmering opg 4'!$D$11</f>
        <v>43777.499999999804</v>
      </c>
      <c r="K5928" s="9">
        <f t="shared" si="462"/>
        <v>0</v>
      </c>
      <c r="L5928" s="9">
        <f t="shared" si="463"/>
        <v>0</v>
      </c>
    </row>
    <row r="5929" spans="1:12" ht="15" x14ac:dyDescent="0.25">
      <c r="A5929" s="167">
        <f t="shared" si="461"/>
        <v>97.776000000015671</v>
      </c>
      <c r="B5929" s="325">
        <f t="shared" si="464"/>
        <v>0.40740000000006527</v>
      </c>
      <c r="C5929" s="167">
        <f t="shared" si="460"/>
        <v>226.66799999998827</v>
      </c>
      <c r="D5929" s="167">
        <f>IF('Lineær programmering opg 4'!$M$4=0,"-",(-A5929+'Lineær programmering opg 4'!$M$4)/'Lineær programmering opg 4'!$K$4*-1)</f>
        <v>284.44799999996866</v>
      </c>
      <c r="E5929" s="167">
        <f>IF('Lineær programmering opg 4'!$M$5=0,"-",(-A5929+'Lineær programmering opg 4'!$M$5)/'Lineær programmering opg 4'!$K$5*-1)</f>
        <v>226.66799999998827</v>
      </c>
      <c r="F5929" s="167" t="str">
        <f>IF('Lineær programmering opg 4'!$E$6=0,"-",(-A5929+'Lineær programmering opg 4'!$M$6)/'Lineær programmering opg 4'!$K$6*-1)</f>
        <v>-</v>
      </c>
      <c r="G5929" s="167" t="str">
        <f>IF('Lineær programmering opg 4'!$D$7=0,"-",((-A5929+'Lineær programmering opg 4'!$M$7)/'Lineær programmering opg 4'!$K$7)*-1)</f>
        <v>-</v>
      </c>
      <c r="H5929" s="167" t="str">
        <f>IF('Lineær programmering opg 4'!$C$8=0,"-",((-A5929+'Lineær programmering opg 4'!$M$8)/'Lineær programmering opg 4'!$K$8)*-1)</f>
        <v>-</v>
      </c>
      <c r="I5929" s="167" t="str">
        <f>IF('Lineær programmering opg 4'!$D$8=0,"-",'Lineær programmering opg 4'!$G$8)</f>
        <v>-</v>
      </c>
      <c r="J5929" s="295">
        <f>A5929*'Lineær programmering opg 4'!$C$11+Datatabel!C5929*'Lineær programmering opg 4'!$D$11</f>
        <v>43777.799999999814</v>
      </c>
      <c r="K5929" s="9">
        <f t="shared" si="462"/>
        <v>0</v>
      </c>
      <c r="L5929" s="9">
        <f t="shared" si="463"/>
        <v>0</v>
      </c>
    </row>
    <row r="5930" spans="1:12" ht="15" x14ac:dyDescent="0.25">
      <c r="A5930" s="167">
        <f t="shared" si="461"/>
        <v>97.75200000001567</v>
      </c>
      <c r="B5930" s="325">
        <f t="shared" si="464"/>
        <v>0.40730000000006528</v>
      </c>
      <c r="C5930" s="167">
        <f t="shared" si="460"/>
        <v>226.68599999998827</v>
      </c>
      <c r="D5930" s="167">
        <f>IF('Lineær programmering opg 4'!$M$4=0,"-",(-A5930+'Lineær programmering opg 4'!$M$4)/'Lineær programmering opg 4'!$K$4*-1)</f>
        <v>284.49599999996866</v>
      </c>
      <c r="E5930" s="167">
        <f>IF('Lineær programmering opg 4'!$M$5=0,"-",(-A5930+'Lineær programmering opg 4'!$M$5)/'Lineær programmering opg 4'!$K$5*-1)</f>
        <v>226.68599999998827</v>
      </c>
      <c r="F5930" s="167" t="str">
        <f>IF('Lineær programmering opg 4'!$E$6=0,"-",(-A5930+'Lineær programmering opg 4'!$M$6)/'Lineær programmering opg 4'!$K$6*-1)</f>
        <v>-</v>
      </c>
      <c r="G5930" s="167" t="str">
        <f>IF('Lineær programmering opg 4'!$D$7=0,"-",((-A5930+'Lineær programmering opg 4'!$M$7)/'Lineær programmering opg 4'!$K$7)*-1)</f>
        <v>-</v>
      </c>
      <c r="H5930" s="167" t="str">
        <f>IF('Lineær programmering opg 4'!$C$8=0,"-",((-A5930+'Lineær programmering opg 4'!$M$8)/'Lineær programmering opg 4'!$K$8)*-1)</f>
        <v>-</v>
      </c>
      <c r="I5930" s="167" t="str">
        <f>IF('Lineær programmering opg 4'!$D$8=0,"-",'Lineær programmering opg 4'!$G$8)</f>
        <v>-</v>
      </c>
      <c r="J5930" s="295">
        <f>A5930*'Lineær programmering opg 4'!$C$11+Datatabel!C5930*'Lineær programmering opg 4'!$D$11</f>
        <v>43778.099999999809</v>
      </c>
      <c r="K5930" s="9">
        <f t="shared" si="462"/>
        <v>0</v>
      </c>
      <c r="L5930" s="9">
        <f t="shared" si="463"/>
        <v>0</v>
      </c>
    </row>
    <row r="5931" spans="1:12" ht="15" x14ac:dyDescent="0.25">
      <c r="A5931" s="167">
        <f t="shared" si="461"/>
        <v>97.728000000015669</v>
      </c>
      <c r="B5931" s="325">
        <f t="shared" si="464"/>
        <v>0.40720000000006529</v>
      </c>
      <c r="C5931" s="167">
        <f t="shared" si="460"/>
        <v>226.70399999998827</v>
      </c>
      <c r="D5931" s="167">
        <f>IF('Lineær programmering opg 4'!$M$4=0,"-",(-A5931+'Lineær programmering opg 4'!$M$4)/'Lineær programmering opg 4'!$K$4*-1)</f>
        <v>284.54399999996866</v>
      </c>
      <c r="E5931" s="167">
        <f>IF('Lineær programmering opg 4'!$M$5=0,"-",(-A5931+'Lineær programmering opg 4'!$M$5)/'Lineær programmering opg 4'!$K$5*-1)</f>
        <v>226.70399999998827</v>
      </c>
      <c r="F5931" s="167" t="str">
        <f>IF('Lineær programmering opg 4'!$E$6=0,"-",(-A5931+'Lineær programmering opg 4'!$M$6)/'Lineær programmering opg 4'!$K$6*-1)</f>
        <v>-</v>
      </c>
      <c r="G5931" s="167" t="str">
        <f>IF('Lineær programmering opg 4'!$D$7=0,"-",((-A5931+'Lineær programmering opg 4'!$M$7)/'Lineær programmering opg 4'!$K$7)*-1)</f>
        <v>-</v>
      </c>
      <c r="H5931" s="167" t="str">
        <f>IF('Lineær programmering opg 4'!$C$8=0,"-",((-A5931+'Lineær programmering opg 4'!$M$8)/'Lineær programmering opg 4'!$K$8)*-1)</f>
        <v>-</v>
      </c>
      <c r="I5931" s="167" t="str">
        <f>IF('Lineær programmering opg 4'!$D$8=0,"-",'Lineær programmering opg 4'!$G$8)</f>
        <v>-</v>
      </c>
      <c r="J5931" s="295">
        <f>A5931*'Lineær programmering opg 4'!$C$11+Datatabel!C5931*'Lineær programmering opg 4'!$D$11</f>
        <v>43778.399999999805</v>
      </c>
      <c r="K5931" s="9">
        <f t="shared" si="462"/>
        <v>0</v>
      </c>
      <c r="L5931" s="9">
        <f t="shared" si="463"/>
        <v>0</v>
      </c>
    </row>
    <row r="5932" spans="1:12" ht="15" x14ac:dyDescent="0.25">
      <c r="A5932" s="167">
        <f t="shared" si="461"/>
        <v>97.704000000015668</v>
      </c>
      <c r="B5932" s="325">
        <f t="shared" si="464"/>
        <v>0.4071000000000653</v>
      </c>
      <c r="C5932" s="167">
        <f t="shared" si="460"/>
        <v>226.72199999998827</v>
      </c>
      <c r="D5932" s="167">
        <f>IF('Lineær programmering opg 4'!$M$4=0,"-",(-A5932+'Lineær programmering opg 4'!$M$4)/'Lineær programmering opg 4'!$K$4*-1)</f>
        <v>284.59199999996866</v>
      </c>
      <c r="E5932" s="167">
        <f>IF('Lineær programmering opg 4'!$M$5=0,"-",(-A5932+'Lineær programmering opg 4'!$M$5)/'Lineær programmering opg 4'!$K$5*-1)</f>
        <v>226.72199999998827</v>
      </c>
      <c r="F5932" s="167" t="str">
        <f>IF('Lineær programmering opg 4'!$E$6=0,"-",(-A5932+'Lineær programmering opg 4'!$M$6)/'Lineær programmering opg 4'!$K$6*-1)</f>
        <v>-</v>
      </c>
      <c r="G5932" s="167" t="str">
        <f>IF('Lineær programmering opg 4'!$D$7=0,"-",((-A5932+'Lineær programmering opg 4'!$M$7)/'Lineær programmering opg 4'!$K$7)*-1)</f>
        <v>-</v>
      </c>
      <c r="H5932" s="167" t="str">
        <f>IF('Lineær programmering opg 4'!$C$8=0,"-",((-A5932+'Lineær programmering opg 4'!$M$8)/'Lineær programmering opg 4'!$K$8)*-1)</f>
        <v>-</v>
      </c>
      <c r="I5932" s="167" t="str">
        <f>IF('Lineær programmering opg 4'!$D$8=0,"-",'Lineær programmering opg 4'!$G$8)</f>
        <v>-</v>
      </c>
      <c r="J5932" s="295">
        <f>A5932*'Lineær programmering opg 4'!$C$11+Datatabel!C5932*'Lineær programmering opg 4'!$D$11</f>
        <v>43778.699999999808</v>
      </c>
      <c r="K5932" s="9">
        <f t="shared" si="462"/>
        <v>0</v>
      </c>
      <c r="L5932" s="9">
        <f t="shared" si="463"/>
        <v>0</v>
      </c>
    </row>
    <row r="5933" spans="1:12" ht="15" x14ac:dyDescent="0.25">
      <c r="A5933" s="167">
        <f t="shared" si="461"/>
        <v>97.680000000015667</v>
      </c>
      <c r="B5933" s="325">
        <f t="shared" si="464"/>
        <v>0.40700000000006531</v>
      </c>
      <c r="C5933" s="167">
        <f t="shared" si="460"/>
        <v>226.73999999998827</v>
      </c>
      <c r="D5933" s="167">
        <f>IF('Lineær programmering opg 4'!$M$4=0,"-",(-A5933+'Lineær programmering opg 4'!$M$4)/'Lineær programmering opg 4'!$K$4*-1)</f>
        <v>284.63999999996867</v>
      </c>
      <c r="E5933" s="167">
        <f>IF('Lineær programmering opg 4'!$M$5=0,"-",(-A5933+'Lineær programmering opg 4'!$M$5)/'Lineær programmering opg 4'!$K$5*-1)</f>
        <v>226.73999999998827</v>
      </c>
      <c r="F5933" s="167" t="str">
        <f>IF('Lineær programmering opg 4'!$E$6=0,"-",(-A5933+'Lineær programmering opg 4'!$M$6)/'Lineær programmering opg 4'!$K$6*-1)</f>
        <v>-</v>
      </c>
      <c r="G5933" s="167" t="str">
        <f>IF('Lineær programmering opg 4'!$D$7=0,"-",((-A5933+'Lineær programmering opg 4'!$M$7)/'Lineær programmering opg 4'!$K$7)*-1)</f>
        <v>-</v>
      </c>
      <c r="H5933" s="167" t="str">
        <f>IF('Lineær programmering opg 4'!$C$8=0,"-",((-A5933+'Lineær programmering opg 4'!$M$8)/'Lineær programmering opg 4'!$K$8)*-1)</f>
        <v>-</v>
      </c>
      <c r="I5933" s="167" t="str">
        <f>IF('Lineær programmering opg 4'!$D$8=0,"-",'Lineær programmering opg 4'!$G$8)</f>
        <v>-</v>
      </c>
      <c r="J5933" s="295">
        <f>A5933*'Lineær programmering opg 4'!$C$11+Datatabel!C5933*'Lineær programmering opg 4'!$D$11</f>
        <v>43778.999999999804</v>
      </c>
      <c r="K5933" s="9">
        <f t="shared" si="462"/>
        <v>0</v>
      </c>
      <c r="L5933" s="9">
        <f t="shared" si="463"/>
        <v>0</v>
      </c>
    </row>
    <row r="5934" spans="1:12" ht="15" x14ac:dyDescent="0.25">
      <c r="A5934" s="167">
        <f t="shared" si="461"/>
        <v>97.65600000001568</v>
      </c>
      <c r="B5934" s="325">
        <f t="shared" si="464"/>
        <v>0.40690000000006532</v>
      </c>
      <c r="C5934" s="167">
        <f t="shared" si="460"/>
        <v>226.75799999998824</v>
      </c>
      <c r="D5934" s="167">
        <f>IF('Lineær programmering opg 4'!$M$4=0,"-",(-A5934+'Lineær programmering opg 4'!$M$4)/'Lineær programmering opg 4'!$K$4*-1)</f>
        <v>284.68799999996861</v>
      </c>
      <c r="E5934" s="167">
        <f>IF('Lineær programmering opg 4'!$M$5=0,"-",(-A5934+'Lineær programmering opg 4'!$M$5)/'Lineær programmering opg 4'!$K$5*-1)</f>
        <v>226.75799999998824</v>
      </c>
      <c r="F5934" s="167" t="str">
        <f>IF('Lineær programmering opg 4'!$E$6=0,"-",(-A5934+'Lineær programmering opg 4'!$M$6)/'Lineær programmering opg 4'!$K$6*-1)</f>
        <v>-</v>
      </c>
      <c r="G5934" s="167" t="str">
        <f>IF('Lineær programmering opg 4'!$D$7=0,"-",((-A5934+'Lineær programmering opg 4'!$M$7)/'Lineær programmering opg 4'!$K$7)*-1)</f>
        <v>-</v>
      </c>
      <c r="H5934" s="167" t="str">
        <f>IF('Lineær programmering opg 4'!$C$8=0,"-",((-A5934+'Lineær programmering opg 4'!$M$8)/'Lineær programmering opg 4'!$K$8)*-1)</f>
        <v>-</v>
      </c>
      <c r="I5934" s="167" t="str">
        <f>IF('Lineær programmering opg 4'!$D$8=0,"-",'Lineær programmering opg 4'!$G$8)</f>
        <v>-</v>
      </c>
      <c r="J5934" s="295">
        <f>A5934*'Lineær programmering opg 4'!$C$11+Datatabel!C5934*'Lineær programmering opg 4'!$D$11</f>
        <v>43779.299999999806</v>
      </c>
      <c r="K5934" s="9">
        <f t="shared" si="462"/>
        <v>0</v>
      </c>
      <c r="L5934" s="9">
        <f t="shared" si="463"/>
        <v>0</v>
      </c>
    </row>
    <row r="5935" spans="1:12" ht="15" x14ac:dyDescent="0.25">
      <c r="A5935" s="167">
        <f t="shared" si="461"/>
        <v>97.63200000001568</v>
      </c>
      <c r="B5935" s="325">
        <f t="shared" si="464"/>
        <v>0.40680000000006533</v>
      </c>
      <c r="C5935" s="167">
        <f t="shared" si="460"/>
        <v>226.77599999998824</v>
      </c>
      <c r="D5935" s="167">
        <f>IF('Lineær programmering opg 4'!$M$4=0,"-",(-A5935+'Lineær programmering opg 4'!$M$4)/'Lineær programmering opg 4'!$K$4*-1)</f>
        <v>284.73599999996861</v>
      </c>
      <c r="E5935" s="167">
        <f>IF('Lineær programmering opg 4'!$M$5=0,"-",(-A5935+'Lineær programmering opg 4'!$M$5)/'Lineær programmering opg 4'!$K$5*-1)</f>
        <v>226.77599999998824</v>
      </c>
      <c r="F5935" s="167" t="str">
        <f>IF('Lineær programmering opg 4'!$E$6=0,"-",(-A5935+'Lineær programmering opg 4'!$M$6)/'Lineær programmering opg 4'!$K$6*-1)</f>
        <v>-</v>
      </c>
      <c r="G5935" s="167" t="str">
        <f>IF('Lineær programmering opg 4'!$D$7=0,"-",((-A5935+'Lineær programmering opg 4'!$M$7)/'Lineær programmering opg 4'!$K$7)*-1)</f>
        <v>-</v>
      </c>
      <c r="H5935" s="167" t="str">
        <f>IF('Lineær programmering opg 4'!$C$8=0,"-",((-A5935+'Lineær programmering opg 4'!$M$8)/'Lineær programmering opg 4'!$K$8)*-1)</f>
        <v>-</v>
      </c>
      <c r="I5935" s="167" t="str">
        <f>IF('Lineær programmering opg 4'!$D$8=0,"-",'Lineær programmering opg 4'!$G$8)</f>
        <v>-</v>
      </c>
      <c r="J5935" s="295">
        <f>A5935*'Lineær programmering opg 4'!$C$11+Datatabel!C5935*'Lineær programmering opg 4'!$D$11</f>
        <v>43779.599999999802</v>
      </c>
      <c r="K5935" s="9">
        <f t="shared" si="462"/>
        <v>0</v>
      </c>
      <c r="L5935" s="9">
        <f t="shared" si="463"/>
        <v>0</v>
      </c>
    </row>
    <row r="5936" spans="1:12" ht="15" x14ac:dyDescent="0.25">
      <c r="A5936" s="167">
        <f t="shared" si="461"/>
        <v>97.608000000015679</v>
      </c>
      <c r="B5936" s="325">
        <f t="shared" si="464"/>
        <v>0.40670000000006534</v>
      </c>
      <c r="C5936" s="167">
        <f t="shared" si="460"/>
        <v>226.79399999998824</v>
      </c>
      <c r="D5936" s="167">
        <f>IF('Lineær programmering opg 4'!$M$4=0,"-",(-A5936+'Lineær programmering opg 4'!$M$4)/'Lineær programmering opg 4'!$K$4*-1)</f>
        <v>284.78399999996861</v>
      </c>
      <c r="E5936" s="167">
        <f>IF('Lineær programmering opg 4'!$M$5=0,"-",(-A5936+'Lineær programmering opg 4'!$M$5)/'Lineær programmering opg 4'!$K$5*-1)</f>
        <v>226.79399999998824</v>
      </c>
      <c r="F5936" s="167" t="str">
        <f>IF('Lineær programmering opg 4'!$E$6=0,"-",(-A5936+'Lineær programmering opg 4'!$M$6)/'Lineær programmering opg 4'!$K$6*-1)</f>
        <v>-</v>
      </c>
      <c r="G5936" s="167" t="str">
        <f>IF('Lineær programmering opg 4'!$D$7=0,"-",((-A5936+'Lineær programmering opg 4'!$M$7)/'Lineær programmering opg 4'!$K$7)*-1)</f>
        <v>-</v>
      </c>
      <c r="H5936" s="167" t="str">
        <f>IF('Lineær programmering opg 4'!$C$8=0,"-",((-A5936+'Lineær programmering opg 4'!$M$8)/'Lineær programmering opg 4'!$K$8)*-1)</f>
        <v>-</v>
      </c>
      <c r="I5936" s="167" t="str">
        <f>IF('Lineær programmering opg 4'!$D$8=0,"-",'Lineær programmering opg 4'!$G$8)</f>
        <v>-</v>
      </c>
      <c r="J5936" s="295">
        <f>A5936*'Lineær programmering opg 4'!$C$11+Datatabel!C5936*'Lineær programmering opg 4'!$D$11</f>
        <v>43779.899999999805</v>
      </c>
      <c r="K5936" s="9">
        <f t="shared" si="462"/>
        <v>0</v>
      </c>
      <c r="L5936" s="9">
        <f t="shared" si="463"/>
        <v>0</v>
      </c>
    </row>
    <row r="5937" spans="1:12" ht="15" x14ac:dyDescent="0.25">
      <c r="A5937" s="167">
        <f t="shared" si="461"/>
        <v>97.584000000015692</v>
      </c>
      <c r="B5937" s="325">
        <f t="shared" si="464"/>
        <v>0.40660000000006535</v>
      </c>
      <c r="C5937" s="167">
        <f t="shared" si="460"/>
        <v>226.81199999998825</v>
      </c>
      <c r="D5937" s="167">
        <f>IF('Lineær programmering opg 4'!$M$4=0,"-",(-A5937+'Lineær programmering opg 4'!$M$4)/'Lineær programmering opg 4'!$K$4*-1)</f>
        <v>284.83199999996862</v>
      </c>
      <c r="E5937" s="167">
        <f>IF('Lineær programmering opg 4'!$M$5=0,"-",(-A5937+'Lineær programmering opg 4'!$M$5)/'Lineær programmering opg 4'!$K$5*-1)</f>
        <v>226.81199999998825</v>
      </c>
      <c r="F5937" s="167" t="str">
        <f>IF('Lineær programmering opg 4'!$E$6=0,"-",(-A5937+'Lineær programmering opg 4'!$M$6)/'Lineær programmering opg 4'!$K$6*-1)</f>
        <v>-</v>
      </c>
      <c r="G5937" s="167" t="str">
        <f>IF('Lineær programmering opg 4'!$D$7=0,"-",((-A5937+'Lineær programmering opg 4'!$M$7)/'Lineær programmering opg 4'!$K$7)*-1)</f>
        <v>-</v>
      </c>
      <c r="H5937" s="167" t="str">
        <f>IF('Lineær programmering opg 4'!$C$8=0,"-",((-A5937+'Lineær programmering opg 4'!$M$8)/'Lineær programmering opg 4'!$K$8)*-1)</f>
        <v>-</v>
      </c>
      <c r="I5937" s="167" t="str">
        <f>IF('Lineær programmering opg 4'!$D$8=0,"-",'Lineær programmering opg 4'!$G$8)</f>
        <v>-</v>
      </c>
      <c r="J5937" s="295">
        <f>A5937*'Lineær programmering opg 4'!$C$11+Datatabel!C5937*'Lineær programmering opg 4'!$D$11</f>
        <v>43780.199999999808</v>
      </c>
      <c r="K5937" s="9">
        <f t="shared" si="462"/>
        <v>0</v>
      </c>
      <c r="L5937" s="9">
        <f t="shared" si="463"/>
        <v>0</v>
      </c>
    </row>
    <row r="5938" spans="1:12" ht="15" x14ac:dyDescent="0.25">
      <c r="A5938" s="167">
        <f t="shared" si="461"/>
        <v>97.560000000015691</v>
      </c>
      <c r="B5938" s="325">
        <f t="shared" si="464"/>
        <v>0.40650000000006536</v>
      </c>
      <c r="C5938" s="167">
        <f t="shared" si="460"/>
        <v>226.82999999998825</v>
      </c>
      <c r="D5938" s="167">
        <f>IF('Lineær programmering opg 4'!$M$4=0,"-",(-A5938+'Lineær programmering opg 4'!$M$4)/'Lineær programmering opg 4'!$K$4*-1)</f>
        <v>284.87999999996862</v>
      </c>
      <c r="E5938" s="167">
        <f>IF('Lineær programmering opg 4'!$M$5=0,"-",(-A5938+'Lineær programmering opg 4'!$M$5)/'Lineær programmering opg 4'!$K$5*-1)</f>
        <v>226.82999999998825</v>
      </c>
      <c r="F5938" s="167" t="str">
        <f>IF('Lineær programmering opg 4'!$E$6=0,"-",(-A5938+'Lineær programmering opg 4'!$M$6)/'Lineær programmering opg 4'!$K$6*-1)</f>
        <v>-</v>
      </c>
      <c r="G5938" s="167" t="str">
        <f>IF('Lineær programmering opg 4'!$D$7=0,"-",((-A5938+'Lineær programmering opg 4'!$M$7)/'Lineær programmering opg 4'!$K$7)*-1)</f>
        <v>-</v>
      </c>
      <c r="H5938" s="167" t="str">
        <f>IF('Lineær programmering opg 4'!$C$8=0,"-",((-A5938+'Lineær programmering opg 4'!$M$8)/'Lineær programmering opg 4'!$K$8)*-1)</f>
        <v>-</v>
      </c>
      <c r="I5938" s="167" t="str">
        <f>IF('Lineær programmering opg 4'!$D$8=0,"-",'Lineær programmering opg 4'!$G$8)</f>
        <v>-</v>
      </c>
      <c r="J5938" s="295">
        <f>A5938*'Lineær programmering opg 4'!$C$11+Datatabel!C5938*'Lineær programmering opg 4'!$D$11</f>
        <v>43780.499999999811</v>
      </c>
      <c r="K5938" s="9">
        <f t="shared" si="462"/>
        <v>0</v>
      </c>
      <c r="L5938" s="9">
        <f t="shared" si="463"/>
        <v>0</v>
      </c>
    </row>
    <row r="5939" spans="1:12" ht="15" x14ac:dyDescent="0.25">
      <c r="A5939" s="167">
        <f t="shared" si="461"/>
        <v>97.53600000001569</v>
      </c>
      <c r="B5939" s="325">
        <f t="shared" si="464"/>
        <v>0.40640000000006538</v>
      </c>
      <c r="C5939" s="167">
        <f t="shared" si="460"/>
        <v>226.84799999998825</v>
      </c>
      <c r="D5939" s="167">
        <f>IF('Lineær programmering opg 4'!$M$4=0,"-",(-A5939+'Lineær programmering opg 4'!$M$4)/'Lineær programmering opg 4'!$K$4*-1)</f>
        <v>284.92799999996862</v>
      </c>
      <c r="E5939" s="167">
        <f>IF('Lineær programmering opg 4'!$M$5=0,"-",(-A5939+'Lineær programmering opg 4'!$M$5)/'Lineær programmering opg 4'!$K$5*-1)</f>
        <v>226.84799999998825</v>
      </c>
      <c r="F5939" s="167" t="str">
        <f>IF('Lineær programmering opg 4'!$E$6=0,"-",(-A5939+'Lineær programmering opg 4'!$M$6)/'Lineær programmering opg 4'!$K$6*-1)</f>
        <v>-</v>
      </c>
      <c r="G5939" s="167" t="str">
        <f>IF('Lineær programmering opg 4'!$D$7=0,"-",((-A5939+'Lineær programmering opg 4'!$M$7)/'Lineær programmering opg 4'!$K$7)*-1)</f>
        <v>-</v>
      </c>
      <c r="H5939" s="167" t="str">
        <f>IF('Lineær programmering opg 4'!$C$8=0,"-",((-A5939+'Lineær programmering opg 4'!$M$8)/'Lineær programmering opg 4'!$K$8)*-1)</f>
        <v>-</v>
      </c>
      <c r="I5939" s="167" t="str">
        <f>IF('Lineær programmering opg 4'!$D$8=0,"-",'Lineær programmering opg 4'!$G$8)</f>
        <v>-</v>
      </c>
      <c r="J5939" s="295">
        <f>A5939*'Lineær programmering opg 4'!$C$11+Datatabel!C5939*'Lineær programmering opg 4'!$D$11</f>
        <v>43780.799999999806</v>
      </c>
      <c r="K5939" s="9">
        <f t="shared" si="462"/>
        <v>0</v>
      </c>
      <c r="L5939" s="9">
        <f t="shared" si="463"/>
        <v>0</v>
      </c>
    </row>
    <row r="5940" spans="1:12" ht="15" x14ac:dyDescent="0.25">
      <c r="A5940" s="167">
        <f t="shared" si="461"/>
        <v>97.512000000015689</v>
      </c>
      <c r="B5940" s="325">
        <f t="shared" si="464"/>
        <v>0.40630000000006539</v>
      </c>
      <c r="C5940" s="167">
        <f t="shared" si="460"/>
        <v>226.86599999998825</v>
      </c>
      <c r="D5940" s="167">
        <f>IF('Lineær programmering opg 4'!$M$4=0,"-",(-A5940+'Lineær programmering opg 4'!$M$4)/'Lineær programmering opg 4'!$K$4*-1)</f>
        <v>284.97599999996862</v>
      </c>
      <c r="E5940" s="167">
        <f>IF('Lineær programmering opg 4'!$M$5=0,"-",(-A5940+'Lineær programmering opg 4'!$M$5)/'Lineær programmering opg 4'!$K$5*-1)</f>
        <v>226.86599999998825</v>
      </c>
      <c r="F5940" s="167" t="str">
        <f>IF('Lineær programmering opg 4'!$E$6=0,"-",(-A5940+'Lineær programmering opg 4'!$M$6)/'Lineær programmering opg 4'!$K$6*-1)</f>
        <v>-</v>
      </c>
      <c r="G5940" s="167" t="str">
        <f>IF('Lineær programmering opg 4'!$D$7=0,"-",((-A5940+'Lineær programmering opg 4'!$M$7)/'Lineær programmering opg 4'!$K$7)*-1)</f>
        <v>-</v>
      </c>
      <c r="H5940" s="167" t="str">
        <f>IF('Lineær programmering opg 4'!$C$8=0,"-",((-A5940+'Lineær programmering opg 4'!$M$8)/'Lineær programmering opg 4'!$K$8)*-1)</f>
        <v>-</v>
      </c>
      <c r="I5940" s="167" t="str">
        <f>IF('Lineær programmering opg 4'!$D$8=0,"-",'Lineær programmering opg 4'!$G$8)</f>
        <v>-</v>
      </c>
      <c r="J5940" s="295">
        <f>A5940*'Lineær programmering opg 4'!$C$11+Datatabel!C5940*'Lineær programmering opg 4'!$D$11</f>
        <v>43781.099999999809</v>
      </c>
      <c r="K5940" s="9">
        <f t="shared" si="462"/>
        <v>0</v>
      </c>
      <c r="L5940" s="9">
        <f t="shared" si="463"/>
        <v>0</v>
      </c>
    </row>
    <row r="5941" spans="1:12" ht="15" x14ac:dyDescent="0.25">
      <c r="A5941" s="167">
        <f t="shared" si="461"/>
        <v>97.488000000015688</v>
      </c>
      <c r="B5941" s="325">
        <f t="shared" si="464"/>
        <v>0.4062000000000654</v>
      </c>
      <c r="C5941" s="167">
        <f t="shared" si="460"/>
        <v>226.88399999998825</v>
      </c>
      <c r="D5941" s="167">
        <f>IF('Lineær programmering opg 4'!$M$4=0,"-",(-A5941+'Lineær programmering opg 4'!$M$4)/'Lineær programmering opg 4'!$K$4*-1)</f>
        <v>285.02399999996862</v>
      </c>
      <c r="E5941" s="167">
        <f>IF('Lineær programmering opg 4'!$M$5=0,"-",(-A5941+'Lineær programmering opg 4'!$M$5)/'Lineær programmering opg 4'!$K$5*-1)</f>
        <v>226.88399999998825</v>
      </c>
      <c r="F5941" s="167" t="str">
        <f>IF('Lineær programmering opg 4'!$E$6=0,"-",(-A5941+'Lineær programmering opg 4'!$M$6)/'Lineær programmering opg 4'!$K$6*-1)</f>
        <v>-</v>
      </c>
      <c r="G5941" s="167" t="str">
        <f>IF('Lineær programmering opg 4'!$D$7=0,"-",((-A5941+'Lineær programmering opg 4'!$M$7)/'Lineær programmering opg 4'!$K$7)*-1)</f>
        <v>-</v>
      </c>
      <c r="H5941" s="167" t="str">
        <f>IF('Lineær programmering opg 4'!$C$8=0,"-",((-A5941+'Lineær programmering opg 4'!$M$8)/'Lineær programmering opg 4'!$K$8)*-1)</f>
        <v>-</v>
      </c>
      <c r="I5941" s="167" t="str">
        <f>IF('Lineær programmering opg 4'!$D$8=0,"-",'Lineær programmering opg 4'!$G$8)</f>
        <v>-</v>
      </c>
      <c r="J5941" s="295">
        <f>A5941*'Lineær programmering opg 4'!$C$11+Datatabel!C5941*'Lineær programmering opg 4'!$D$11</f>
        <v>43781.399999999805</v>
      </c>
      <c r="K5941" s="9">
        <f t="shared" si="462"/>
        <v>0</v>
      </c>
      <c r="L5941" s="9">
        <f t="shared" si="463"/>
        <v>0</v>
      </c>
    </row>
    <row r="5942" spans="1:12" ht="15" x14ac:dyDescent="0.25">
      <c r="A5942" s="167">
        <f t="shared" si="461"/>
        <v>97.464000000015702</v>
      </c>
      <c r="B5942" s="325">
        <f t="shared" si="464"/>
        <v>0.40610000000006541</v>
      </c>
      <c r="C5942" s="167">
        <f t="shared" si="460"/>
        <v>226.90199999998825</v>
      </c>
      <c r="D5942" s="167">
        <f>IF('Lineær programmering opg 4'!$M$4=0,"-",(-A5942+'Lineær programmering opg 4'!$M$4)/'Lineær programmering opg 4'!$K$4*-1)</f>
        <v>285.07199999996863</v>
      </c>
      <c r="E5942" s="167">
        <f>IF('Lineær programmering opg 4'!$M$5=0,"-",(-A5942+'Lineær programmering opg 4'!$M$5)/'Lineær programmering opg 4'!$K$5*-1)</f>
        <v>226.90199999998825</v>
      </c>
      <c r="F5942" s="167" t="str">
        <f>IF('Lineær programmering opg 4'!$E$6=0,"-",(-A5942+'Lineær programmering opg 4'!$M$6)/'Lineær programmering opg 4'!$K$6*-1)</f>
        <v>-</v>
      </c>
      <c r="G5942" s="167" t="str">
        <f>IF('Lineær programmering opg 4'!$D$7=0,"-",((-A5942+'Lineær programmering opg 4'!$M$7)/'Lineær programmering opg 4'!$K$7)*-1)</f>
        <v>-</v>
      </c>
      <c r="H5942" s="167" t="str">
        <f>IF('Lineær programmering opg 4'!$C$8=0,"-",((-A5942+'Lineær programmering opg 4'!$M$8)/'Lineær programmering opg 4'!$K$8)*-1)</f>
        <v>-</v>
      </c>
      <c r="I5942" s="167" t="str">
        <f>IF('Lineær programmering opg 4'!$D$8=0,"-",'Lineær programmering opg 4'!$G$8)</f>
        <v>-</v>
      </c>
      <c r="J5942" s="295">
        <f>A5942*'Lineær programmering opg 4'!$C$11+Datatabel!C5942*'Lineær programmering opg 4'!$D$11</f>
        <v>43781.699999999808</v>
      </c>
      <c r="K5942" s="9">
        <f t="shared" si="462"/>
        <v>0</v>
      </c>
      <c r="L5942" s="9">
        <f t="shared" si="463"/>
        <v>0</v>
      </c>
    </row>
    <row r="5943" spans="1:12" ht="15" x14ac:dyDescent="0.25">
      <c r="A5943" s="167">
        <f t="shared" si="461"/>
        <v>97.440000000015701</v>
      </c>
      <c r="B5943" s="325">
        <f t="shared" si="464"/>
        <v>0.40600000000006542</v>
      </c>
      <c r="C5943" s="167">
        <f t="shared" si="460"/>
        <v>226.91999999998825</v>
      </c>
      <c r="D5943" s="167">
        <f>IF('Lineær programmering opg 4'!$M$4=0,"-",(-A5943+'Lineær programmering opg 4'!$M$4)/'Lineær programmering opg 4'!$K$4*-1)</f>
        <v>285.11999999996863</v>
      </c>
      <c r="E5943" s="167">
        <f>IF('Lineær programmering opg 4'!$M$5=0,"-",(-A5943+'Lineær programmering opg 4'!$M$5)/'Lineær programmering opg 4'!$K$5*-1)</f>
        <v>226.91999999998825</v>
      </c>
      <c r="F5943" s="167" t="str">
        <f>IF('Lineær programmering opg 4'!$E$6=0,"-",(-A5943+'Lineær programmering opg 4'!$M$6)/'Lineær programmering opg 4'!$K$6*-1)</f>
        <v>-</v>
      </c>
      <c r="G5943" s="167" t="str">
        <f>IF('Lineær programmering opg 4'!$D$7=0,"-",((-A5943+'Lineær programmering opg 4'!$M$7)/'Lineær programmering opg 4'!$K$7)*-1)</f>
        <v>-</v>
      </c>
      <c r="H5943" s="167" t="str">
        <f>IF('Lineær programmering opg 4'!$C$8=0,"-",((-A5943+'Lineær programmering opg 4'!$M$8)/'Lineær programmering opg 4'!$K$8)*-1)</f>
        <v>-</v>
      </c>
      <c r="I5943" s="167" t="str">
        <f>IF('Lineær programmering opg 4'!$D$8=0,"-",'Lineær programmering opg 4'!$G$8)</f>
        <v>-</v>
      </c>
      <c r="J5943" s="295">
        <f>A5943*'Lineær programmering opg 4'!$C$11+Datatabel!C5943*'Lineær programmering opg 4'!$D$11</f>
        <v>43781.999999999811</v>
      </c>
      <c r="K5943" s="9">
        <f t="shared" si="462"/>
        <v>0</v>
      </c>
      <c r="L5943" s="9">
        <f t="shared" si="463"/>
        <v>0</v>
      </c>
    </row>
    <row r="5944" spans="1:12" ht="15" x14ac:dyDescent="0.25">
      <c r="A5944" s="167">
        <f t="shared" si="461"/>
        <v>97.4160000000157</v>
      </c>
      <c r="B5944" s="325">
        <f t="shared" si="464"/>
        <v>0.40590000000006543</v>
      </c>
      <c r="C5944" s="167">
        <f t="shared" si="460"/>
        <v>226.93799999998825</v>
      </c>
      <c r="D5944" s="167">
        <f>IF('Lineær programmering opg 4'!$M$4=0,"-",(-A5944+'Lineær programmering opg 4'!$M$4)/'Lineær programmering opg 4'!$K$4*-1)</f>
        <v>285.16799999996863</v>
      </c>
      <c r="E5944" s="167">
        <f>IF('Lineær programmering opg 4'!$M$5=0,"-",(-A5944+'Lineær programmering opg 4'!$M$5)/'Lineær programmering opg 4'!$K$5*-1)</f>
        <v>226.93799999998825</v>
      </c>
      <c r="F5944" s="167" t="str">
        <f>IF('Lineær programmering opg 4'!$E$6=0,"-",(-A5944+'Lineær programmering opg 4'!$M$6)/'Lineær programmering opg 4'!$K$6*-1)</f>
        <v>-</v>
      </c>
      <c r="G5944" s="167" t="str">
        <f>IF('Lineær programmering opg 4'!$D$7=0,"-",((-A5944+'Lineær programmering opg 4'!$M$7)/'Lineær programmering opg 4'!$K$7)*-1)</f>
        <v>-</v>
      </c>
      <c r="H5944" s="167" t="str">
        <f>IF('Lineær programmering opg 4'!$C$8=0,"-",((-A5944+'Lineær programmering opg 4'!$M$8)/'Lineær programmering opg 4'!$K$8)*-1)</f>
        <v>-</v>
      </c>
      <c r="I5944" s="167" t="str">
        <f>IF('Lineær programmering opg 4'!$D$8=0,"-",'Lineær programmering opg 4'!$G$8)</f>
        <v>-</v>
      </c>
      <c r="J5944" s="295">
        <f>A5944*'Lineær programmering opg 4'!$C$11+Datatabel!C5944*'Lineær programmering opg 4'!$D$11</f>
        <v>43782.299999999806</v>
      </c>
      <c r="K5944" s="9">
        <f t="shared" si="462"/>
        <v>0</v>
      </c>
      <c r="L5944" s="9">
        <f t="shared" si="463"/>
        <v>0</v>
      </c>
    </row>
    <row r="5945" spans="1:12" ht="15" x14ac:dyDescent="0.25">
      <c r="A5945" s="167">
        <f t="shared" si="461"/>
        <v>97.392000000015713</v>
      </c>
      <c r="B5945" s="325">
        <f t="shared" si="464"/>
        <v>0.40580000000006544</v>
      </c>
      <c r="C5945" s="167">
        <f t="shared" si="460"/>
        <v>226.95599999998819</v>
      </c>
      <c r="D5945" s="167">
        <f>IF('Lineær programmering opg 4'!$M$4=0,"-",(-A5945+'Lineær programmering opg 4'!$M$4)/'Lineær programmering opg 4'!$K$4*-1)</f>
        <v>285.21599999996857</v>
      </c>
      <c r="E5945" s="167">
        <f>IF('Lineær programmering opg 4'!$M$5=0,"-",(-A5945+'Lineær programmering opg 4'!$M$5)/'Lineær programmering opg 4'!$K$5*-1)</f>
        <v>226.95599999998819</v>
      </c>
      <c r="F5945" s="167" t="str">
        <f>IF('Lineær programmering opg 4'!$E$6=0,"-",(-A5945+'Lineær programmering opg 4'!$M$6)/'Lineær programmering opg 4'!$K$6*-1)</f>
        <v>-</v>
      </c>
      <c r="G5945" s="167" t="str">
        <f>IF('Lineær programmering opg 4'!$D$7=0,"-",((-A5945+'Lineær programmering opg 4'!$M$7)/'Lineær programmering opg 4'!$K$7)*-1)</f>
        <v>-</v>
      </c>
      <c r="H5945" s="167" t="str">
        <f>IF('Lineær programmering opg 4'!$C$8=0,"-",((-A5945+'Lineær programmering opg 4'!$M$8)/'Lineær programmering opg 4'!$K$8)*-1)</f>
        <v>-</v>
      </c>
      <c r="I5945" s="167" t="str">
        <f>IF('Lineær programmering opg 4'!$D$8=0,"-",'Lineær programmering opg 4'!$G$8)</f>
        <v>-</v>
      </c>
      <c r="J5945" s="295">
        <f>A5945*'Lineær programmering opg 4'!$C$11+Datatabel!C5945*'Lineær programmering opg 4'!$D$11</f>
        <v>43782.599999999795</v>
      </c>
      <c r="K5945" s="9">
        <f t="shared" si="462"/>
        <v>0</v>
      </c>
      <c r="L5945" s="9">
        <f t="shared" si="463"/>
        <v>0</v>
      </c>
    </row>
    <row r="5946" spans="1:12" ht="15" x14ac:dyDescent="0.25">
      <c r="A5946" s="167">
        <f t="shared" si="461"/>
        <v>97.368000000015712</v>
      </c>
      <c r="B5946" s="325">
        <f t="shared" si="464"/>
        <v>0.40570000000006545</v>
      </c>
      <c r="C5946" s="167">
        <f t="shared" si="460"/>
        <v>226.97399999998819</v>
      </c>
      <c r="D5946" s="167">
        <f>IF('Lineær programmering opg 4'!$M$4=0,"-",(-A5946+'Lineær programmering opg 4'!$M$4)/'Lineær programmering opg 4'!$K$4*-1)</f>
        <v>285.26399999996858</v>
      </c>
      <c r="E5946" s="167">
        <f>IF('Lineær programmering opg 4'!$M$5=0,"-",(-A5946+'Lineær programmering opg 4'!$M$5)/'Lineær programmering opg 4'!$K$5*-1)</f>
        <v>226.97399999998819</v>
      </c>
      <c r="F5946" s="167" t="str">
        <f>IF('Lineær programmering opg 4'!$E$6=0,"-",(-A5946+'Lineær programmering opg 4'!$M$6)/'Lineær programmering opg 4'!$K$6*-1)</f>
        <v>-</v>
      </c>
      <c r="G5946" s="167" t="str">
        <f>IF('Lineær programmering opg 4'!$D$7=0,"-",((-A5946+'Lineær programmering opg 4'!$M$7)/'Lineær programmering opg 4'!$K$7)*-1)</f>
        <v>-</v>
      </c>
      <c r="H5946" s="167" t="str">
        <f>IF('Lineær programmering opg 4'!$C$8=0,"-",((-A5946+'Lineær programmering opg 4'!$M$8)/'Lineær programmering opg 4'!$K$8)*-1)</f>
        <v>-</v>
      </c>
      <c r="I5946" s="167" t="str">
        <f>IF('Lineær programmering opg 4'!$D$8=0,"-",'Lineær programmering opg 4'!$G$8)</f>
        <v>-</v>
      </c>
      <c r="J5946" s="295">
        <f>A5946*'Lineær programmering opg 4'!$C$11+Datatabel!C5946*'Lineær programmering opg 4'!$D$11</f>
        <v>43782.899999999805</v>
      </c>
      <c r="K5946" s="9">
        <f t="shared" si="462"/>
        <v>0</v>
      </c>
      <c r="L5946" s="9">
        <f t="shared" si="463"/>
        <v>0</v>
      </c>
    </row>
    <row r="5947" spans="1:12" ht="15" x14ac:dyDescent="0.25">
      <c r="A5947" s="167">
        <f t="shared" si="461"/>
        <v>97.344000000015711</v>
      </c>
      <c r="B5947" s="325">
        <f t="shared" si="464"/>
        <v>0.40560000000006546</v>
      </c>
      <c r="C5947" s="167">
        <f t="shared" si="460"/>
        <v>226.9919999999882</v>
      </c>
      <c r="D5947" s="167">
        <f>IF('Lineær programmering opg 4'!$M$4=0,"-",(-A5947+'Lineær programmering opg 4'!$M$4)/'Lineær programmering opg 4'!$K$4*-1)</f>
        <v>285.31199999996858</v>
      </c>
      <c r="E5947" s="167">
        <f>IF('Lineær programmering opg 4'!$M$5=0,"-",(-A5947+'Lineær programmering opg 4'!$M$5)/'Lineær programmering opg 4'!$K$5*-1)</f>
        <v>226.9919999999882</v>
      </c>
      <c r="F5947" s="167" t="str">
        <f>IF('Lineær programmering opg 4'!$E$6=0,"-",(-A5947+'Lineær programmering opg 4'!$M$6)/'Lineær programmering opg 4'!$K$6*-1)</f>
        <v>-</v>
      </c>
      <c r="G5947" s="167" t="str">
        <f>IF('Lineær programmering opg 4'!$D$7=0,"-",((-A5947+'Lineær programmering opg 4'!$M$7)/'Lineær programmering opg 4'!$K$7)*-1)</f>
        <v>-</v>
      </c>
      <c r="H5947" s="167" t="str">
        <f>IF('Lineær programmering opg 4'!$C$8=0,"-",((-A5947+'Lineær programmering opg 4'!$M$8)/'Lineær programmering opg 4'!$K$8)*-1)</f>
        <v>-</v>
      </c>
      <c r="I5947" s="167" t="str">
        <f>IF('Lineær programmering opg 4'!$D$8=0,"-",'Lineær programmering opg 4'!$G$8)</f>
        <v>-</v>
      </c>
      <c r="J5947" s="295">
        <f>A5947*'Lineær programmering opg 4'!$C$11+Datatabel!C5947*'Lineær programmering opg 4'!$D$11</f>
        <v>43783.199999999801</v>
      </c>
      <c r="K5947" s="9">
        <f t="shared" si="462"/>
        <v>0</v>
      </c>
      <c r="L5947" s="9">
        <f t="shared" si="463"/>
        <v>0</v>
      </c>
    </row>
    <row r="5948" spans="1:12" ht="15" x14ac:dyDescent="0.25">
      <c r="A5948" s="167">
        <f t="shared" si="461"/>
        <v>97.32000000001571</v>
      </c>
      <c r="B5948" s="325">
        <f t="shared" si="464"/>
        <v>0.40550000000006547</v>
      </c>
      <c r="C5948" s="167">
        <f t="shared" si="460"/>
        <v>227.0099999999882</v>
      </c>
      <c r="D5948" s="167">
        <f>IF('Lineær programmering opg 4'!$M$4=0,"-",(-A5948+'Lineær programmering opg 4'!$M$4)/'Lineær programmering opg 4'!$K$4*-1)</f>
        <v>285.35999999996858</v>
      </c>
      <c r="E5948" s="167">
        <f>IF('Lineær programmering opg 4'!$M$5=0,"-",(-A5948+'Lineær programmering opg 4'!$M$5)/'Lineær programmering opg 4'!$K$5*-1)</f>
        <v>227.0099999999882</v>
      </c>
      <c r="F5948" s="167" t="str">
        <f>IF('Lineær programmering opg 4'!$E$6=0,"-",(-A5948+'Lineær programmering opg 4'!$M$6)/'Lineær programmering opg 4'!$K$6*-1)</f>
        <v>-</v>
      </c>
      <c r="G5948" s="167" t="str">
        <f>IF('Lineær programmering opg 4'!$D$7=0,"-",((-A5948+'Lineær programmering opg 4'!$M$7)/'Lineær programmering opg 4'!$K$7)*-1)</f>
        <v>-</v>
      </c>
      <c r="H5948" s="167" t="str">
        <f>IF('Lineær programmering opg 4'!$C$8=0,"-",((-A5948+'Lineær programmering opg 4'!$M$8)/'Lineær programmering opg 4'!$K$8)*-1)</f>
        <v>-</v>
      </c>
      <c r="I5948" s="167" t="str">
        <f>IF('Lineær programmering opg 4'!$D$8=0,"-",'Lineær programmering opg 4'!$G$8)</f>
        <v>-</v>
      </c>
      <c r="J5948" s="295">
        <f>A5948*'Lineær programmering opg 4'!$C$11+Datatabel!C5948*'Lineær programmering opg 4'!$D$11</f>
        <v>43783.499999999804</v>
      </c>
      <c r="K5948" s="9">
        <f t="shared" si="462"/>
        <v>0</v>
      </c>
      <c r="L5948" s="9">
        <f t="shared" si="463"/>
        <v>0</v>
      </c>
    </row>
    <row r="5949" spans="1:12" ht="15" x14ac:dyDescent="0.25">
      <c r="A5949" s="167">
        <f t="shared" si="461"/>
        <v>97.296000000015709</v>
      </c>
      <c r="B5949" s="325">
        <f t="shared" si="464"/>
        <v>0.40540000000006549</v>
      </c>
      <c r="C5949" s="167">
        <f t="shared" si="460"/>
        <v>227.0279999999882</v>
      </c>
      <c r="D5949" s="167">
        <f>IF('Lineær programmering opg 4'!$M$4=0,"-",(-A5949+'Lineær programmering opg 4'!$M$4)/'Lineær programmering opg 4'!$K$4*-1)</f>
        <v>285.40799999996858</v>
      </c>
      <c r="E5949" s="167">
        <f>IF('Lineær programmering opg 4'!$M$5=0,"-",(-A5949+'Lineær programmering opg 4'!$M$5)/'Lineær programmering opg 4'!$K$5*-1)</f>
        <v>227.0279999999882</v>
      </c>
      <c r="F5949" s="167" t="str">
        <f>IF('Lineær programmering opg 4'!$E$6=0,"-",(-A5949+'Lineær programmering opg 4'!$M$6)/'Lineær programmering opg 4'!$K$6*-1)</f>
        <v>-</v>
      </c>
      <c r="G5949" s="167" t="str">
        <f>IF('Lineær programmering opg 4'!$D$7=0,"-",((-A5949+'Lineær programmering opg 4'!$M$7)/'Lineær programmering opg 4'!$K$7)*-1)</f>
        <v>-</v>
      </c>
      <c r="H5949" s="167" t="str">
        <f>IF('Lineær programmering opg 4'!$C$8=0,"-",((-A5949+'Lineær programmering opg 4'!$M$8)/'Lineær programmering opg 4'!$K$8)*-1)</f>
        <v>-</v>
      </c>
      <c r="I5949" s="167" t="str">
        <f>IF('Lineær programmering opg 4'!$D$8=0,"-",'Lineær programmering opg 4'!$G$8)</f>
        <v>-</v>
      </c>
      <c r="J5949" s="295">
        <f>A5949*'Lineær programmering opg 4'!$C$11+Datatabel!C5949*'Lineær programmering opg 4'!$D$11</f>
        <v>43783.799999999799</v>
      </c>
      <c r="K5949" s="9">
        <f t="shared" si="462"/>
        <v>0</v>
      </c>
      <c r="L5949" s="9">
        <f t="shared" si="463"/>
        <v>0</v>
      </c>
    </row>
    <row r="5950" spans="1:12" ht="15" x14ac:dyDescent="0.25">
      <c r="A5950" s="167">
        <f t="shared" si="461"/>
        <v>97.272000000015723</v>
      </c>
      <c r="B5950" s="325">
        <f t="shared" si="464"/>
        <v>0.4053000000000655</v>
      </c>
      <c r="C5950" s="167">
        <f t="shared" si="460"/>
        <v>227.0459999999882</v>
      </c>
      <c r="D5950" s="167">
        <f>IF('Lineær programmering opg 4'!$M$4=0,"-",(-A5950+'Lineær programmering opg 4'!$M$4)/'Lineær programmering opg 4'!$K$4*-1)</f>
        <v>285.45599999996853</v>
      </c>
      <c r="E5950" s="167">
        <f>IF('Lineær programmering opg 4'!$M$5=0,"-",(-A5950+'Lineær programmering opg 4'!$M$5)/'Lineær programmering opg 4'!$K$5*-1)</f>
        <v>227.0459999999882</v>
      </c>
      <c r="F5950" s="167" t="str">
        <f>IF('Lineær programmering opg 4'!$E$6=0,"-",(-A5950+'Lineær programmering opg 4'!$M$6)/'Lineær programmering opg 4'!$K$6*-1)</f>
        <v>-</v>
      </c>
      <c r="G5950" s="167" t="str">
        <f>IF('Lineær programmering opg 4'!$D$7=0,"-",((-A5950+'Lineær programmering opg 4'!$M$7)/'Lineær programmering opg 4'!$K$7)*-1)</f>
        <v>-</v>
      </c>
      <c r="H5950" s="167" t="str">
        <f>IF('Lineær programmering opg 4'!$C$8=0,"-",((-A5950+'Lineær programmering opg 4'!$M$8)/'Lineær programmering opg 4'!$K$8)*-1)</f>
        <v>-</v>
      </c>
      <c r="I5950" s="167" t="str">
        <f>IF('Lineær programmering opg 4'!$D$8=0,"-",'Lineær programmering opg 4'!$G$8)</f>
        <v>-</v>
      </c>
      <c r="J5950" s="295">
        <f>A5950*'Lineær programmering opg 4'!$C$11+Datatabel!C5950*'Lineær programmering opg 4'!$D$11</f>
        <v>43784.099999999802</v>
      </c>
      <c r="K5950" s="9">
        <f t="shared" si="462"/>
        <v>0</v>
      </c>
      <c r="L5950" s="9">
        <f t="shared" si="463"/>
        <v>0</v>
      </c>
    </row>
    <row r="5951" spans="1:12" ht="15" x14ac:dyDescent="0.25">
      <c r="A5951" s="167">
        <f t="shared" si="461"/>
        <v>97.248000000015722</v>
      </c>
      <c r="B5951" s="325">
        <f t="shared" si="464"/>
        <v>0.40520000000006551</v>
      </c>
      <c r="C5951" s="167">
        <f t="shared" si="460"/>
        <v>227.0639999999882</v>
      </c>
      <c r="D5951" s="167">
        <f>IF('Lineær programmering opg 4'!$M$4=0,"-",(-A5951+'Lineær programmering opg 4'!$M$4)/'Lineær programmering opg 4'!$K$4*-1)</f>
        <v>285.50399999996853</v>
      </c>
      <c r="E5951" s="167">
        <f>IF('Lineær programmering opg 4'!$M$5=0,"-",(-A5951+'Lineær programmering opg 4'!$M$5)/'Lineær programmering opg 4'!$K$5*-1)</f>
        <v>227.0639999999882</v>
      </c>
      <c r="F5951" s="167" t="str">
        <f>IF('Lineær programmering opg 4'!$E$6=0,"-",(-A5951+'Lineær programmering opg 4'!$M$6)/'Lineær programmering opg 4'!$K$6*-1)</f>
        <v>-</v>
      </c>
      <c r="G5951" s="167" t="str">
        <f>IF('Lineær programmering opg 4'!$D$7=0,"-",((-A5951+'Lineær programmering opg 4'!$M$7)/'Lineær programmering opg 4'!$K$7)*-1)</f>
        <v>-</v>
      </c>
      <c r="H5951" s="167" t="str">
        <f>IF('Lineær programmering opg 4'!$C$8=0,"-",((-A5951+'Lineær programmering opg 4'!$M$8)/'Lineær programmering opg 4'!$K$8)*-1)</f>
        <v>-</v>
      </c>
      <c r="I5951" s="167" t="str">
        <f>IF('Lineær programmering opg 4'!$D$8=0,"-",'Lineær programmering opg 4'!$G$8)</f>
        <v>-</v>
      </c>
      <c r="J5951" s="295">
        <f>A5951*'Lineær programmering opg 4'!$C$11+Datatabel!C5951*'Lineær programmering opg 4'!$D$11</f>
        <v>43784.399999999805</v>
      </c>
      <c r="K5951" s="9">
        <f t="shared" si="462"/>
        <v>0</v>
      </c>
      <c r="L5951" s="9">
        <f t="shared" si="463"/>
        <v>0</v>
      </c>
    </row>
    <row r="5952" spans="1:12" ht="15" x14ac:dyDescent="0.25">
      <c r="A5952" s="167">
        <f t="shared" si="461"/>
        <v>97.224000000015721</v>
      </c>
      <c r="B5952" s="325">
        <f t="shared" si="464"/>
        <v>0.40510000000006552</v>
      </c>
      <c r="C5952" s="167">
        <f t="shared" si="460"/>
        <v>227.0819999999882</v>
      </c>
      <c r="D5952" s="167">
        <f>IF('Lineær programmering opg 4'!$M$4=0,"-",(-A5952+'Lineær programmering opg 4'!$M$4)/'Lineær programmering opg 4'!$K$4*-1)</f>
        <v>285.55199999996853</v>
      </c>
      <c r="E5952" s="167">
        <f>IF('Lineær programmering opg 4'!$M$5=0,"-",(-A5952+'Lineær programmering opg 4'!$M$5)/'Lineær programmering opg 4'!$K$5*-1)</f>
        <v>227.0819999999882</v>
      </c>
      <c r="F5952" s="167" t="str">
        <f>IF('Lineær programmering opg 4'!$E$6=0,"-",(-A5952+'Lineær programmering opg 4'!$M$6)/'Lineær programmering opg 4'!$K$6*-1)</f>
        <v>-</v>
      </c>
      <c r="G5952" s="167" t="str">
        <f>IF('Lineær programmering opg 4'!$D$7=0,"-",((-A5952+'Lineær programmering opg 4'!$M$7)/'Lineær programmering opg 4'!$K$7)*-1)</f>
        <v>-</v>
      </c>
      <c r="H5952" s="167" t="str">
        <f>IF('Lineær programmering opg 4'!$C$8=0,"-",((-A5952+'Lineær programmering opg 4'!$M$8)/'Lineær programmering opg 4'!$K$8)*-1)</f>
        <v>-</v>
      </c>
      <c r="I5952" s="167" t="str">
        <f>IF('Lineær programmering opg 4'!$D$8=0,"-",'Lineær programmering opg 4'!$G$8)</f>
        <v>-</v>
      </c>
      <c r="J5952" s="295">
        <f>A5952*'Lineær programmering opg 4'!$C$11+Datatabel!C5952*'Lineær programmering opg 4'!$D$11</f>
        <v>43784.699999999801</v>
      </c>
      <c r="K5952" s="9">
        <f t="shared" si="462"/>
        <v>0</v>
      </c>
      <c r="L5952" s="9">
        <f t="shared" si="463"/>
        <v>0</v>
      </c>
    </row>
    <row r="5953" spans="1:12" ht="15" x14ac:dyDescent="0.25">
      <c r="A5953" s="167">
        <f t="shared" si="461"/>
        <v>97.200000000015734</v>
      </c>
      <c r="B5953" s="325">
        <f t="shared" si="464"/>
        <v>0.40500000000006553</v>
      </c>
      <c r="C5953" s="167">
        <f t="shared" si="460"/>
        <v>227.0999999999882</v>
      </c>
      <c r="D5953" s="167">
        <f>IF('Lineær programmering opg 4'!$M$4=0,"-",(-A5953+'Lineær programmering opg 4'!$M$4)/'Lineær programmering opg 4'!$K$4*-1)</f>
        <v>285.59999999996853</v>
      </c>
      <c r="E5953" s="167">
        <f>IF('Lineær programmering opg 4'!$M$5=0,"-",(-A5953+'Lineær programmering opg 4'!$M$5)/'Lineær programmering opg 4'!$K$5*-1)</f>
        <v>227.0999999999882</v>
      </c>
      <c r="F5953" s="167" t="str">
        <f>IF('Lineær programmering opg 4'!$E$6=0,"-",(-A5953+'Lineær programmering opg 4'!$M$6)/'Lineær programmering opg 4'!$K$6*-1)</f>
        <v>-</v>
      </c>
      <c r="G5953" s="167" t="str">
        <f>IF('Lineær programmering opg 4'!$D$7=0,"-",((-A5953+'Lineær programmering opg 4'!$M$7)/'Lineær programmering opg 4'!$K$7)*-1)</f>
        <v>-</v>
      </c>
      <c r="H5953" s="167" t="str">
        <f>IF('Lineær programmering opg 4'!$C$8=0,"-",((-A5953+'Lineær programmering opg 4'!$M$8)/'Lineær programmering opg 4'!$K$8)*-1)</f>
        <v>-</v>
      </c>
      <c r="I5953" s="167" t="str">
        <f>IF('Lineær programmering opg 4'!$D$8=0,"-",'Lineær programmering opg 4'!$G$8)</f>
        <v>-</v>
      </c>
      <c r="J5953" s="295">
        <f>A5953*'Lineær programmering opg 4'!$C$11+Datatabel!C5953*'Lineær programmering opg 4'!$D$11</f>
        <v>43784.999999999804</v>
      </c>
      <c r="K5953" s="9">
        <f t="shared" si="462"/>
        <v>0</v>
      </c>
      <c r="L5953" s="9">
        <f t="shared" si="463"/>
        <v>0</v>
      </c>
    </row>
    <row r="5954" spans="1:12" ht="15" x14ac:dyDescent="0.25">
      <c r="A5954" s="167">
        <f t="shared" si="461"/>
        <v>97.176000000015733</v>
      </c>
      <c r="B5954" s="325">
        <f t="shared" si="464"/>
        <v>0.40490000000006554</v>
      </c>
      <c r="C5954" s="167">
        <f t="shared" si="460"/>
        <v>227.1179999999882</v>
      </c>
      <c r="D5954" s="167">
        <f>IF('Lineær programmering opg 4'!$M$4=0,"-",(-A5954+'Lineær programmering opg 4'!$M$4)/'Lineær programmering opg 4'!$K$4*-1)</f>
        <v>285.64799999996853</v>
      </c>
      <c r="E5954" s="167">
        <f>IF('Lineær programmering opg 4'!$M$5=0,"-",(-A5954+'Lineær programmering opg 4'!$M$5)/'Lineær programmering opg 4'!$K$5*-1)</f>
        <v>227.1179999999882</v>
      </c>
      <c r="F5954" s="167" t="str">
        <f>IF('Lineær programmering opg 4'!$E$6=0,"-",(-A5954+'Lineær programmering opg 4'!$M$6)/'Lineær programmering opg 4'!$K$6*-1)</f>
        <v>-</v>
      </c>
      <c r="G5954" s="167" t="str">
        <f>IF('Lineær programmering opg 4'!$D$7=0,"-",((-A5954+'Lineær programmering opg 4'!$M$7)/'Lineær programmering opg 4'!$K$7)*-1)</f>
        <v>-</v>
      </c>
      <c r="H5954" s="167" t="str">
        <f>IF('Lineær programmering opg 4'!$C$8=0,"-",((-A5954+'Lineær programmering opg 4'!$M$8)/'Lineær programmering opg 4'!$K$8)*-1)</f>
        <v>-</v>
      </c>
      <c r="I5954" s="167" t="str">
        <f>IF('Lineær programmering opg 4'!$D$8=0,"-",'Lineær programmering opg 4'!$G$8)</f>
        <v>-</v>
      </c>
      <c r="J5954" s="295">
        <f>A5954*'Lineær programmering opg 4'!$C$11+Datatabel!C5954*'Lineær programmering opg 4'!$D$11</f>
        <v>43785.299999999799</v>
      </c>
      <c r="K5954" s="9">
        <f t="shared" si="462"/>
        <v>0</v>
      </c>
      <c r="L5954" s="9">
        <f t="shared" si="463"/>
        <v>0</v>
      </c>
    </row>
    <row r="5955" spans="1:12" ht="15" x14ac:dyDescent="0.25">
      <c r="A5955" s="167">
        <f t="shared" si="461"/>
        <v>97.152000000015732</v>
      </c>
      <c r="B5955" s="325">
        <f t="shared" si="464"/>
        <v>0.40480000000006555</v>
      </c>
      <c r="C5955" s="167">
        <f t="shared" ref="C5955:C6018" si="465">MIN(D5955,E5955,F5955,G5955,H5955,I5955)</f>
        <v>227.1359999999882</v>
      </c>
      <c r="D5955" s="167">
        <f>IF('Lineær programmering opg 4'!$M$4=0,"-",(-A5955+'Lineær programmering opg 4'!$M$4)/'Lineær programmering opg 4'!$K$4*-1)</f>
        <v>285.69599999996854</v>
      </c>
      <c r="E5955" s="167">
        <f>IF('Lineær programmering opg 4'!$M$5=0,"-",(-A5955+'Lineær programmering opg 4'!$M$5)/'Lineær programmering opg 4'!$K$5*-1)</f>
        <v>227.1359999999882</v>
      </c>
      <c r="F5955" s="167" t="str">
        <f>IF('Lineær programmering opg 4'!$E$6=0,"-",(-A5955+'Lineær programmering opg 4'!$M$6)/'Lineær programmering opg 4'!$K$6*-1)</f>
        <v>-</v>
      </c>
      <c r="G5955" s="167" t="str">
        <f>IF('Lineær programmering opg 4'!$D$7=0,"-",((-A5955+'Lineær programmering opg 4'!$M$7)/'Lineær programmering opg 4'!$K$7)*-1)</f>
        <v>-</v>
      </c>
      <c r="H5955" s="167" t="str">
        <f>IF('Lineær programmering opg 4'!$C$8=0,"-",((-A5955+'Lineær programmering opg 4'!$M$8)/'Lineær programmering opg 4'!$K$8)*-1)</f>
        <v>-</v>
      </c>
      <c r="I5955" s="167" t="str">
        <f>IF('Lineær programmering opg 4'!$D$8=0,"-",'Lineær programmering opg 4'!$G$8)</f>
        <v>-</v>
      </c>
      <c r="J5955" s="295">
        <f>A5955*'Lineær programmering opg 4'!$C$11+Datatabel!C5955*'Lineær programmering opg 4'!$D$11</f>
        <v>43785.599999999802</v>
      </c>
      <c r="K5955" s="9">
        <f t="shared" si="462"/>
        <v>0</v>
      </c>
      <c r="L5955" s="9">
        <f t="shared" si="463"/>
        <v>0</v>
      </c>
    </row>
    <row r="5956" spans="1:12" ht="15" x14ac:dyDescent="0.25">
      <c r="A5956" s="167">
        <f t="shared" ref="A5956:A6019" si="466">$A$3*B5956</f>
        <v>97.128000000015732</v>
      </c>
      <c r="B5956" s="325">
        <f t="shared" si="464"/>
        <v>0.40470000000006556</v>
      </c>
      <c r="C5956" s="167">
        <f t="shared" si="465"/>
        <v>227.1539999999882</v>
      </c>
      <c r="D5956" s="167">
        <f>IF('Lineær programmering opg 4'!$M$4=0,"-",(-A5956+'Lineær programmering opg 4'!$M$4)/'Lineær programmering opg 4'!$K$4*-1)</f>
        <v>285.74399999996854</v>
      </c>
      <c r="E5956" s="167">
        <f>IF('Lineær programmering opg 4'!$M$5=0,"-",(-A5956+'Lineær programmering opg 4'!$M$5)/'Lineær programmering opg 4'!$K$5*-1)</f>
        <v>227.1539999999882</v>
      </c>
      <c r="F5956" s="167" t="str">
        <f>IF('Lineær programmering opg 4'!$E$6=0,"-",(-A5956+'Lineær programmering opg 4'!$M$6)/'Lineær programmering opg 4'!$K$6*-1)</f>
        <v>-</v>
      </c>
      <c r="G5956" s="167" t="str">
        <f>IF('Lineær programmering opg 4'!$D$7=0,"-",((-A5956+'Lineær programmering opg 4'!$M$7)/'Lineær programmering opg 4'!$K$7)*-1)</f>
        <v>-</v>
      </c>
      <c r="H5956" s="167" t="str">
        <f>IF('Lineær programmering opg 4'!$C$8=0,"-",((-A5956+'Lineær programmering opg 4'!$M$8)/'Lineær programmering opg 4'!$K$8)*-1)</f>
        <v>-</v>
      </c>
      <c r="I5956" s="167" t="str">
        <f>IF('Lineær programmering opg 4'!$D$8=0,"-",'Lineær programmering opg 4'!$G$8)</f>
        <v>-</v>
      </c>
      <c r="J5956" s="295">
        <f>A5956*'Lineær programmering opg 4'!$C$11+Datatabel!C5956*'Lineær programmering opg 4'!$D$11</f>
        <v>43785.899999999805</v>
      </c>
      <c r="K5956" s="9">
        <f t="shared" ref="K5956:K6019" si="467">IF($J$10004=J5956,A5956,0)</f>
        <v>0</v>
      </c>
      <c r="L5956" s="9">
        <f t="shared" ref="L5956:L6019" si="468">IF(J5956=$J$10004,C5956,0)</f>
        <v>0</v>
      </c>
    </row>
    <row r="5957" spans="1:12" ht="15" x14ac:dyDescent="0.25">
      <c r="A5957" s="167">
        <f t="shared" si="466"/>
        <v>97.104000000015731</v>
      </c>
      <c r="B5957" s="325">
        <f t="shared" ref="B5957:B6020" si="469">B5956-0.01%</f>
        <v>0.40460000000006557</v>
      </c>
      <c r="C5957" s="167">
        <f t="shared" si="465"/>
        <v>227.1719999999882</v>
      </c>
      <c r="D5957" s="167">
        <f>IF('Lineær programmering opg 4'!$M$4=0,"-",(-A5957+'Lineær programmering opg 4'!$M$4)/'Lineær programmering opg 4'!$K$4*-1)</f>
        <v>285.79199999996854</v>
      </c>
      <c r="E5957" s="167">
        <f>IF('Lineær programmering opg 4'!$M$5=0,"-",(-A5957+'Lineær programmering opg 4'!$M$5)/'Lineær programmering opg 4'!$K$5*-1)</f>
        <v>227.1719999999882</v>
      </c>
      <c r="F5957" s="167" t="str">
        <f>IF('Lineær programmering opg 4'!$E$6=0,"-",(-A5957+'Lineær programmering opg 4'!$M$6)/'Lineær programmering opg 4'!$K$6*-1)</f>
        <v>-</v>
      </c>
      <c r="G5957" s="167" t="str">
        <f>IF('Lineær programmering opg 4'!$D$7=0,"-",((-A5957+'Lineær programmering opg 4'!$M$7)/'Lineær programmering opg 4'!$K$7)*-1)</f>
        <v>-</v>
      </c>
      <c r="H5957" s="167" t="str">
        <f>IF('Lineær programmering opg 4'!$C$8=0,"-",((-A5957+'Lineær programmering opg 4'!$M$8)/'Lineær programmering opg 4'!$K$8)*-1)</f>
        <v>-</v>
      </c>
      <c r="I5957" s="167" t="str">
        <f>IF('Lineær programmering opg 4'!$D$8=0,"-",'Lineær programmering opg 4'!$G$8)</f>
        <v>-</v>
      </c>
      <c r="J5957" s="295">
        <f>A5957*'Lineær programmering opg 4'!$C$11+Datatabel!C5957*'Lineær programmering opg 4'!$D$11</f>
        <v>43786.199999999801</v>
      </c>
      <c r="K5957" s="9">
        <f t="shared" si="467"/>
        <v>0</v>
      </c>
      <c r="L5957" s="9">
        <f t="shared" si="468"/>
        <v>0</v>
      </c>
    </row>
    <row r="5958" spans="1:12" ht="15" x14ac:dyDescent="0.25">
      <c r="A5958" s="167">
        <f t="shared" si="466"/>
        <v>97.080000000015744</v>
      </c>
      <c r="B5958" s="325">
        <f t="shared" si="469"/>
        <v>0.40450000000006558</v>
      </c>
      <c r="C5958" s="167">
        <f t="shared" si="465"/>
        <v>227.1899999999882</v>
      </c>
      <c r="D5958" s="167">
        <f>IF('Lineær programmering opg 4'!$M$4=0,"-",(-A5958+'Lineær programmering opg 4'!$M$4)/'Lineær programmering opg 4'!$K$4*-1)</f>
        <v>285.83999999996854</v>
      </c>
      <c r="E5958" s="167">
        <f>IF('Lineær programmering opg 4'!$M$5=0,"-",(-A5958+'Lineær programmering opg 4'!$M$5)/'Lineær programmering opg 4'!$K$5*-1)</f>
        <v>227.1899999999882</v>
      </c>
      <c r="F5958" s="167" t="str">
        <f>IF('Lineær programmering opg 4'!$E$6=0,"-",(-A5958+'Lineær programmering opg 4'!$M$6)/'Lineær programmering opg 4'!$K$6*-1)</f>
        <v>-</v>
      </c>
      <c r="G5958" s="167" t="str">
        <f>IF('Lineær programmering opg 4'!$D$7=0,"-",((-A5958+'Lineær programmering opg 4'!$M$7)/'Lineær programmering opg 4'!$K$7)*-1)</f>
        <v>-</v>
      </c>
      <c r="H5958" s="167" t="str">
        <f>IF('Lineær programmering opg 4'!$C$8=0,"-",((-A5958+'Lineær programmering opg 4'!$M$8)/'Lineær programmering opg 4'!$K$8)*-1)</f>
        <v>-</v>
      </c>
      <c r="I5958" s="167" t="str">
        <f>IF('Lineær programmering opg 4'!$D$8=0,"-",'Lineær programmering opg 4'!$G$8)</f>
        <v>-</v>
      </c>
      <c r="J5958" s="295">
        <f>A5958*'Lineær programmering opg 4'!$C$11+Datatabel!C5958*'Lineær programmering opg 4'!$D$11</f>
        <v>43786.499999999811</v>
      </c>
      <c r="K5958" s="9">
        <f t="shared" si="467"/>
        <v>0</v>
      </c>
      <c r="L5958" s="9">
        <f t="shared" si="468"/>
        <v>0</v>
      </c>
    </row>
    <row r="5959" spans="1:12" ht="15" x14ac:dyDescent="0.25">
      <c r="A5959" s="167">
        <f t="shared" si="466"/>
        <v>97.056000000015743</v>
      </c>
      <c r="B5959" s="325">
        <f t="shared" si="469"/>
        <v>0.4044000000000656</v>
      </c>
      <c r="C5959" s="167">
        <f t="shared" si="465"/>
        <v>227.2079999999882</v>
      </c>
      <c r="D5959" s="167">
        <f>IF('Lineær programmering opg 4'!$M$4=0,"-",(-A5959+'Lineær programmering opg 4'!$M$4)/'Lineær programmering opg 4'!$K$4*-1)</f>
        <v>285.88799999996854</v>
      </c>
      <c r="E5959" s="167">
        <f>IF('Lineær programmering opg 4'!$M$5=0,"-",(-A5959+'Lineær programmering opg 4'!$M$5)/'Lineær programmering opg 4'!$K$5*-1)</f>
        <v>227.2079999999882</v>
      </c>
      <c r="F5959" s="167" t="str">
        <f>IF('Lineær programmering opg 4'!$E$6=0,"-",(-A5959+'Lineær programmering opg 4'!$M$6)/'Lineær programmering opg 4'!$K$6*-1)</f>
        <v>-</v>
      </c>
      <c r="G5959" s="167" t="str">
        <f>IF('Lineær programmering opg 4'!$D$7=0,"-",((-A5959+'Lineær programmering opg 4'!$M$7)/'Lineær programmering opg 4'!$K$7)*-1)</f>
        <v>-</v>
      </c>
      <c r="H5959" s="167" t="str">
        <f>IF('Lineær programmering opg 4'!$C$8=0,"-",((-A5959+'Lineær programmering opg 4'!$M$8)/'Lineær programmering opg 4'!$K$8)*-1)</f>
        <v>-</v>
      </c>
      <c r="I5959" s="167" t="str">
        <f>IF('Lineær programmering opg 4'!$D$8=0,"-",'Lineær programmering opg 4'!$G$8)</f>
        <v>-</v>
      </c>
      <c r="J5959" s="295">
        <f>A5959*'Lineær programmering opg 4'!$C$11+Datatabel!C5959*'Lineær programmering opg 4'!$D$11</f>
        <v>43786.799999999799</v>
      </c>
      <c r="K5959" s="9">
        <f t="shared" si="467"/>
        <v>0</v>
      </c>
      <c r="L5959" s="9">
        <f t="shared" si="468"/>
        <v>0</v>
      </c>
    </row>
    <row r="5960" spans="1:12" ht="15" x14ac:dyDescent="0.25">
      <c r="A5960" s="167">
        <f t="shared" si="466"/>
        <v>97.032000000015742</v>
      </c>
      <c r="B5960" s="325">
        <f t="shared" si="469"/>
        <v>0.40430000000006561</v>
      </c>
      <c r="C5960" s="167">
        <f t="shared" si="465"/>
        <v>227.2259999999882</v>
      </c>
      <c r="D5960" s="167">
        <f>IF('Lineær programmering opg 4'!$M$4=0,"-",(-A5960+'Lineær programmering opg 4'!$M$4)/'Lineær programmering opg 4'!$K$4*-1)</f>
        <v>285.93599999996854</v>
      </c>
      <c r="E5960" s="167">
        <f>IF('Lineær programmering opg 4'!$M$5=0,"-",(-A5960+'Lineær programmering opg 4'!$M$5)/'Lineær programmering opg 4'!$K$5*-1)</f>
        <v>227.2259999999882</v>
      </c>
      <c r="F5960" s="167" t="str">
        <f>IF('Lineær programmering opg 4'!$E$6=0,"-",(-A5960+'Lineær programmering opg 4'!$M$6)/'Lineær programmering opg 4'!$K$6*-1)</f>
        <v>-</v>
      </c>
      <c r="G5960" s="167" t="str">
        <f>IF('Lineær programmering opg 4'!$D$7=0,"-",((-A5960+'Lineær programmering opg 4'!$M$7)/'Lineær programmering opg 4'!$K$7)*-1)</f>
        <v>-</v>
      </c>
      <c r="H5960" s="167" t="str">
        <f>IF('Lineær programmering opg 4'!$C$8=0,"-",((-A5960+'Lineær programmering opg 4'!$M$8)/'Lineær programmering opg 4'!$K$8)*-1)</f>
        <v>-</v>
      </c>
      <c r="I5960" s="167" t="str">
        <f>IF('Lineær programmering opg 4'!$D$8=0,"-",'Lineær programmering opg 4'!$G$8)</f>
        <v>-</v>
      </c>
      <c r="J5960" s="295">
        <f>A5960*'Lineær programmering opg 4'!$C$11+Datatabel!C5960*'Lineær programmering opg 4'!$D$11</f>
        <v>43787.099999999809</v>
      </c>
      <c r="K5960" s="9">
        <f t="shared" si="467"/>
        <v>0</v>
      </c>
      <c r="L5960" s="9">
        <f t="shared" si="468"/>
        <v>0</v>
      </c>
    </row>
    <row r="5961" spans="1:12" ht="15" x14ac:dyDescent="0.25">
      <c r="A5961" s="167">
        <f t="shared" si="466"/>
        <v>97.008000000015755</v>
      </c>
      <c r="B5961" s="325">
        <f t="shared" si="469"/>
        <v>0.40420000000006562</v>
      </c>
      <c r="C5961" s="167">
        <f t="shared" si="465"/>
        <v>227.2439999999882</v>
      </c>
      <c r="D5961" s="167">
        <f>IF('Lineær programmering opg 4'!$M$4=0,"-",(-A5961+'Lineær programmering opg 4'!$M$4)/'Lineær programmering opg 4'!$K$4*-1)</f>
        <v>285.98399999996849</v>
      </c>
      <c r="E5961" s="167">
        <f>IF('Lineær programmering opg 4'!$M$5=0,"-",(-A5961+'Lineær programmering opg 4'!$M$5)/'Lineær programmering opg 4'!$K$5*-1)</f>
        <v>227.2439999999882</v>
      </c>
      <c r="F5961" s="167" t="str">
        <f>IF('Lineær programmering opg 4'!$E$6=0,"-",(-A5961+'Lineær programmering opg 4'!$M$6)/'Lineær programmering opg 4'!$K$6*-1)</f>
        <v>-</v>
      </c>
      <c r="G5961" s="167" t="str">
        <f>IF('Lineær programmering opg 4'!$D$7=0,"-",((-A5961+'Lineær programmering opg 4'!$M$7)/'Lineær programmering opg 4'!$K$7)*-1)</f>
        <v>-</v>
      </c>
      <c r="H5961" s="167" t="str">
        <f>IF('Lineær programmering opg 4'!$C$8=0,"-",((-A5961+'Lineær programmering opg 4'!$M$8)/'Lineær programmering opg 4'!$K$8)*-1)</f>
        <v>-</v>
      </c>
      <c r="I5961" s="167" t="str">
        <f>IF('Lineær programmering opg 4'!$D$8=0,"-",'Lineær programmering opg 4'!$G$8)</f>
        <v>-</v>
      </c>
      <c r="J5961" s="295">
        <f>A5961*'Lineær programmering opg 4'!$C$11+Datatabel!C5961*'Lineær programmering opg 4'!$D$11</f>
        <v>43787.399999999805</v>
      </c>
      <c r="K5961" s="9">
        <f t="shared" si="467"/>
        <v>0</v>
      </c>
      <c r="L5961" s="9">
        <f t="shared" si="468"/>
        <v>0</v>
      </c>
    </row>
    <row r="5962" spans="1:12" ht="15" x14ac:dyDescent="0.25">
      <c r="A5962" s="167">
        <f t="shared" si="466"/>
        <v>96.984000000015754</v>
      </c>
      <c r="B5962" s="325">
        <f t="shared" si="469"/>
        <v>0.40410000000006563</v>
      </c>
      <c r="C5962" s="167">
        <f t="shared" si="465"/>
        <v>227.26199999998821</v>
      </c>
      <c r="D5962" s="167">
        <f>IF('Lineær programmering opg 4'!$M$4=0,"-",(-A5962+'Lineær programmering opg 4'!$M$4)/'Lineær programmering opg 4'!$K$4*-1)</f>
        <v>286.03199999996849</v>
      </c>
      <c r="E5962" s="167">
        <f>IF('Lineær programmering opg 4'!$M$5=0,"-",(-A5962+'Lineær programmering opg 4'!$M$5)/'Lineær programmering opg 4'!$K$5*-1)</f>
        <v>227.26199999998821</v>
      </c>
      <c r="F5962" s="167" t="str">
        <f>IF('Lineær programmering opg 4'!$E$6=0,"-",(-A5962+'Lineær programmering opg 4'!$M$6)/'Lineær programmering opg 4'!$K$6*-1)</f>
        <v>-</v>
      </c>
      <c r="G5962" s="167" t="str">
        <f>IF('Lineær programmering opg 4'!$D$7=0,"-",((-A5962+'Lineær programmering opg 4'!$M$7)/'Lineær programmering opg 4'!$K$7)*-1)</f>
        <v>-</v>
      </c>
      <c r="H5962" s="167" t="str">
        <f>IF('Lineær programmering opg 4'!$C$8=0,"-",((-A5962+'Lineær programmering opg 4'!$M$8)/'Lineær programmering opg 4'!$K$8)*-1)</f>
        <v>-</v>
      </c>
      <c r="I5962" s="167" t="str">
        <f>IF('Lineær programmering opg 4'!$D$8=0,"-",'Lineær programmering opg 4'!$G$8)</f>
        <v>-</v>
      </c>
      <c r="J5962" s="295">
        <f>A5962*'Lineær programmering opg 4'!$C$11+Datatabel!C5962*'Lineær programmering opg 4'!$D$11</f>
        <v>43787.699999999801</v>
      </c>
      <c r="K5962" s="9">
        <f t="shared" si="467"/>
        <v>0</v>
      </c>
      <c r="L5962" s="9">
        <f t="shared" si="468"/>
        <v>0</v>
      </c>
    </row>
    <row r="5963" spans="1:12" ht="15" x14ac:dyDescent="0.25">
      <c r="A5963" s="167">
        <f t="shared" si="466"/>
        <v>96.960000000015754</v>
      </c>
      <c r="B5963" s="325">
        <f t="shared" si="469"/>
        <v>0.40400000000006564</v>
      </c>
      <c r="C5963" s="167">
        <f t="shared" si="465"/>
        <v>227.27999999998821</v>
      </c>
      <c r="D5963" s="167">
        <f>IF('Lineær programmering opg 4'!$M$4=0,"-",(-A5963+'Lineær programmering opg 4'!$M$4)/'Lineær programmering opg 4'!$K$4*-1)</f>
        <v>286.07999999996849</v>
      </c>
      <c r="E5963" s="167">
        <f>IF('Lineær programmering opg 4'!$M$5=0,"-",(-A5963+'Lineær programmering opg 4'!$M$5)/'Lineær programmering opg 4'!$K$5*-1)</f>
        <v>227.27999999998821</v>
      </c>
      <c r="F5963" s="167" t="str">
        <f>IF('Lineær programmering opg 4'!$E$6=0,"-",(-A5963+'Lineær programmering opg 4'!$M$6)/'Lineær programmering opg 4'!$K$6*-1)</f>
        <v>-</v>
      </c>
      <c r="G5963" s="167" t="str">
        <f>IF('Lineær programmering opg 4'!$D$7=0,"-",((-A5963+'Lineær programmering opg 4'!$M$7)/'Lineær programmering opg 4'!$K$7)*-1)</f>
        <v>-</v>
      </c>
      <c r="H5963" s="167" t="str">
        <f>IF('Lineær programmering opg 4'!$C$8=0,"-",((-A5963+'Lineær programmering opg 4'!$M$8)/'Lineær programmering opg 4'!$K$8)*-1)</f>
        <v>-</v>
      </c>
      <c r="I5963" s="167" t="str">
        <f>IF('Lineær programmering opg 4'!$D$8=0,"-",'Lineær programmering opg 4'!$G$8)</f>
        <v>-</v>
      </c>
      <c r="J5963" s="295">
        <f>A5963*'Lineær programmering opg 4'!$C$11+Datatabel!C5963*'Lineær programmering opg 4'!$D$11</f>
        <v>43787.999999999811</v>
      </c>
      <c r="K5963" s="9">
        <f t="shared" si="467"/>
        <v>0</v>
      </c>
      <c r="L5963" s="9">
        <f t="shared" si="468"/>
        <v>0</v>
      </c>
    </row>
    <row r="5964" spans="1:12" ht="15" x14ac:dyDescent="0.25">
      <c r="A5964" s="167">
        <f t="shared" si="466"/>
        <v>96.936000000015753</v>
      </c>
      <c r="B5964" s="325">
        <f t="shared" si="469"/>
        <v>0.40390000000006565</v>
      </c>
      <c r="C5964" s="167">
        <f t="shared" si="465"/>
        <v>227.29799999998821</v>
      </c>
      <c r="D5964" s="167">
        <f>IF('Lineær programmering opg 4'!$M$4=0,"-",(-A5964+'Lineær programmering opg 4'!$M$4)/'Lineær programmering opg 4'!$K$4*-1)</f>
        <v>286.12799999996849</v>
      </c>
      <c r="E5964" s="167">
        <f>IF('Lineær programmering opg 4'!$M$5=0,"-",(-A5964+'Lineær programmering opg 4'!$M$5)/'Lineær programmering opg 4'!$K$5*-1)</f>
        <v>227.29799999998821</v>
      </c>
      <c r="F5964" s="167" t="str">
        <f>IF('Lineær programmering opg 4'!$E$6=0,"-",(-A5964+'Lineær programmering opg 4'!$M$6)/'Lineær programmering opg 4'!$K$6*-1)</f>
        <v>-</v>
      </c>
      <c r="G5964" s="167" t="str">
        <f>IF('Lineær programmering opg 4'!$D$7=0,"-",((-A5964+'Lineær programmering opg 4'!$M$7)/'Lineær programmering opg 4'!$K$7)*-1)</f>
        <v>-</v>
      </c>
      <c r="H5964" s="167" t="str">
        <f>IF('Lineær programmering opg 4'!$C$8=0,"-",((-A5964+'Lineær programmering opg 4'!$M$8)/'Lineær programmering opg 4'!$K$8)*-1)</f>
        <v>-</v>
      </c>
      <c r="I5964" s="167" t="str">
        <f>IF('Lineær programmering opg 4'!$D$8=0,"-",'Lineær programmering opg 4'!$G$8)</f>
        <v>-</v>
      </c>
      <c r="J5964" s="295">
        <f>A5964*'Lineær programmering opg 4'!$C$11+Datatabel!C5964*'Lineær programmering opg 4'!$D$11</f>
        <v>43788.299999999806</v>
      </c>
      <c r="K5964" s="9">
        <f t="shared" si="467"/>
        <v>0</v>
      </c>
      <c r="L5964" s="9">
        <f t="shared" si="468"/>
        <v>0</v>
      </c>
    </row>
    <row r="5965" spans="1:12" ht="15" x14ac:dyDescent="0.25">
      <c r="A5965" s="167">
        <f t="shared" si="466"/>
        <v>96.912000000015752</v>
      </c>
      <c r="B5965" s="325">
        <f t="shared" si="469"/>
        <v>0.40380000000006566</v>
      </c>
      <c r="C5965" s="167">
        <f t="shared" si="465"/>
        <v>227.31599999998821</v>
      </c>
      <c r="D5965" s="167">
        <f>IF('Lineær programmering opg 4'!$M$4=0,"-",(-A5965+'Lineær programmering opg 4'!$M$4)/'Lineær programmering opg 4'!$K$4*-1)</f>
        <v>286.1759999999685</v>
      </c>
      <c r="E5965" s="167">
        <f>IF('Lineær programmering opg 4'!$M$5=0,"-",(-A5965+'Lineær programmering opg 4'!$M$5)/'Lineær programmering opg 4'!$K$5*-1)</f>
        <v>227.31599999998821</v>
      </c>
      <c r="F5965" s="167" t="str">
        <f>IF('Lineær programmering opg 4'!$E$6=0,"-",(-A5965+'Lineær programmering opg 4'!$M$6)/'Lineær programmering opg 4'!$K$6*-1)</f>
        <v>-</v>
      </c>
      <c r="G5965" s="167" t="str">
        <f>IF('Lineær programmering opg 4'!$D$7=0,"-",((-A5965+'Lineær programmering opg 4'!$M$7)/'Lineær programmering opg 4'!$K$7)*-1)</f>
        <v>-</v>
      </c>
      <c r="H5965" s="167" t="str">
        <f>IF('Lineær programmering opg 4'!$C$8=0,"-",((-A5965+'Lineær programmering opg 4'!$M$8)/'Lineær programmering opg 4'!$K$8)*-1)</f>
        <v>-</v>
      </c>
      <c r="I5965" s="167" t="str">
        <f>IF('Lineær programmering opg 4'!$D$8=0,"-",'Lineær programmering opg 4'!$G$8)</f>
        <v>-</v>
      </c>
      <c r="J5965" s="295">
        <f>A5965*'Lineær programmering opg 4'!$C$11+Datatabel!C5965*'Lineær programmering opg 4'!$D$11</f>
        <v>43788.599999999809</v>
      </c>
      <c r="K5965" s="9">
        <f t="shared" si="467"/>
        <v>0</v>
      </c>
      <c r="L5965" s="9">
        <f t="shared" si="468"/>
        <v>0</v>
      </c>
    </row>
    <row r="5966" spans="1:12" ht="15" x14ac:dyDescent="0.25">
      <c r="A5966" s="167">
        <f t="shared" si="466"/>
        <v>96.888000000015765</v>
      </c>
      <c r="B5966" s="325">
        <f t="shared" si="469"/>
        <v>0.40370000000006567</v>
      </c>
      <c r="C5966" s="167">
        <f t="shared" si="465"/>
        <v>227.33399999998818</v>
      </c>
      <c r="D5966" s="167">
        <f>IF('Lineær programmering opg 4'!$M$4=0,"-",(-A5966+'Lineær programmering opg 4'!$M$4)/'Lineær programmering opg 4'!$K$4*-1)</f>
        <v>286.22399999996844</v>
      </c>
      <c r="E5966" s="167">
        <f>IF('Lineær programmering opg 4'!$M$5=0,"-",(-A5966+'Lineær programmering opg 4'!$M$5)/'Lineær programmering opg 4'!$K$5*-1)</f>
        <v>227.33399999998818</v>
      </c>
      <c r="F5966" s="167" t="str">
        <f>IF('Lineær programmering opg 4'!$E$6=0,"-",(-A5966+'Lineær programmering opg 4'!$M$6)/'Lineær programmering opg 4'!$K$6*-1)</f>
        <v>-</v>
      </c>
      <c r="G5966" s="167" t="str">
        <f>IF('Lineær programmering opg 4'!$D$7=0,"-",((-A5966+'Lineær programmering opg 4'!$M$7)/'Lineær programmering opg 4'!$K$7)*-1)</f>
        <v>-</v>
      </c>
      <c r="H5966" s="167" t="str">
        <f>IF('Lineær programmering opg 4'!$C$8=0,"-",((-A5966+'Lineær programmering opg 4'!$M$8)/'Lineær programmering opg 4'!$K$8)*-1)</f>
        <v>-</v>
      </c>
      <c r="I5966" s="167" t="str">
        <f>IF('Lineær programmering opg 4'!$D$8=0,"-",'Lineær programmering opg 4'!$G$8)</f>
        <v>-</v>
      </c>
      <c r="J5966" s="295">
        <f>A5966*'Lineær programmering opg 4'!$C$11+Datatabel!C5966*'Lineær programmering opg 4'!$D$11</f>
        <v>43788.899999999805</v>
      </c>
      <c r="K5966" s="9">
        <f t="shared" si="467"/>
        <v>0</v>
      </c>
      <c r="L5966" s="9">
        <f t="shared" si="468"/>
        <v>0</v>
      </c>
    </row>
    <row r="5967" spans="1:12" ht="15" x14ac:dyDescent="0.25">
      <c r="A5967" s="167">
        <f t="shared" si="466"/>
        <v>96.864000000015764</v>
      </c>
      <c r="B5967" s="325">
        <f t="shared" si="469"/>
        <v>0.40360000000006568</v>
      </c>
      <c r="C5967" s="167">
        <f t="shared" si="465"/>
        <v>227.35199999998818</v>
      </c>
      <c r="D5967" s="167">
        <f>IF('Lineær programmering opg 4'!$M$4=0,"-",(-A5967+'Lineær programmering opg 4'!$M$4)/'Lineær programmering opg 4'!$K$4*-1)</f>
        <v>286.27199999996844</v>
      </c>
      <c r="E5967" s="167">
        <f>IF('Lineær programmering opg 4'!$M$5=0,"-",(-A5967+'Lineær programmering opg 4'!$M$5)/'Lineær programmering opg 4'!$K$5*-1)</f>
        <v>227.35199999998818</v>
      </c>
      <c r="F5967" s="167" t="str">
        <f>IF('Lineær programmering opg 4'!$E$6=0,"-",(-A5967+'Lineær programmering opg 4'!$M$6)/'Lineær programmering opg 4'!$K$6*-1)</f>
        <v>-</v>
      </c>
      <c r="G5967" s="167" t="str">
        <f>IF('Lineær programmering opg 4'!$D$7=0,"-",((-A5967+'Lineær programmering opg 4'!$M$7)/'Lineær programmering opg 4'!$K$7)*-1)</f>
        <v>-</v>
      </c>
      <c r="H5967" s="167" t="str">
        <f>IF('Lineær programmering opg 4'!$C$8=0,"-",((-A5967+'Lineær programmering opg 4'!$M$8)/'Lineær programmering opg 4'!$K$8)*-1)</f>
        <v>-</v>
      </c>
      <c r="I5967" s="167" t="str">
        <f>IF('Lineær programmering opg 4'!$D$8=0,"-",'Lineær programmering opg 4'!$G$8)</f>
        <v>-</v>
      </c>
      <c r="J5967" s="295">
        <f>A5967*'Lineær programmering opg 4'!$C$11+Datatabel!C5967*'Lineær programmering opg 4'!$D$11</f>
        <v>43789.199999999808</v>
      </c>
      <c r="K5967" s="9">
        <f t="shared" si="467"/>
        <v>0</v>
      </c>
      <c r="L5967" s="9">
        <f t="shared" si="468"/>
        <v>0</v>
      </c>
    </row>
    <row r="5968" spans="1:12" ht="15" x14ac:dyDescent="0.25">
      <c r="A5968" s="167">
        <f t="shared" si="466"/>
        <v>96.840000000015763</v>
      </c>
      <c r="B5968" s="325">
        <f t="shared" si="469"/>
        <v>0.4035000000000657</v>
      </c>
      <c r="C5968" s="167">
        <f t="shared" si="465"/>
        <v>227.36999999998818</v>
      </c>
      <c r="D5968" s="167">
        <f>IF('Lineær programmering opg 4'!$M$4=0,"-",(-A5968+'Lineær programmering opg 4'!$M$4)/'Lineær programmering opg 4'!$K$4*-1)</f>
        <v>286.31999999996845</v>
      </c>
      <c r="E5968" s="167">
        <f>IF('Lineær programmering opg 4'!$M$5=0,"-",(-A5968+'Lineær programmering opg 4'!$M$5)/'Lineær programmering opg 4'!$K$5*-1)</f>
        <v>227.36999999998818</v>
      </c>
      <c r="F5968" s="167" t="str">
        <f>IF('Lineær programmering opg 4'!$E$6=0,"-",(-A5968+'Lineær programmering opg 4'!$M$6)/'Lineær programmering opg 4'!$K$6*-1)</f>
        <v>-</v>
      </c>
      <c r="G5968" s="167" t="str">
        <f>IF('Lineær programmering opg 4'!$D$7=0,"-",((-A5968+'Lineær programmering opg 4'!$M$7)/'Lineær programmering opg 4'!$K$7)*-1)</f>
        <v>-</v>
      </c>
      <c r="H5968" s="167" t="str">
        <f>IF('Lineær programmering opg 4'!$C$8=0,"-",((-A5968+'Lineær programmering opg 4'!$M$8)/'Lineær programmering opg 4'!$K$8)*-1)</f>
        <v>-</v>
      </c>
      <c r="I5968" s="167" t="str">
        <f>IF('Lineær programmering opg 4'!$D$8=0,"-",'Lineær programmering opg 4'!$G$8)</f>
        <v>-</v>
      </c>
      <c r="J5968" s="295">
        <f>A5968*'Lineær programmering opg 4'!$C$11+Datatabel!C5968*'Lineær programmering opg 4'!$D$11</f>
        <v>43789.499999999804</v>
      </c>
      <c r="K5968" s="9">
        <f t="shared" si="467"/>
        <v>0</v>
      </c>
      <c r="L5968" s="9">
        <f t="shared" si="468"/>
        <v>0</v>
      </c>
    </row>
    <row r="5969" spans="1:12" ht="15" x14ac:dyDescent="0.25">
      <c r="A5969" s="167">
        <f t="shared" si="466"/>
        <v>96.816000000015777</v>
      </c>
      <c r="B5969" s="325">
        <f t="shared" si="469"/>
        <v>0.40340000000006571</v>
      </c>
      <c r="C5969" s="167">
        <f t="shared" si="465"/>
        <v>227.38799999998818</v>
      </c>
      <c r="D5969" s="167">
        <f>IF('Lineær programmering opg 4'!$M$4=0,"-",(-A5969+'Lineær programmering opg 4'!$M$4)/'Lineær programmering opg 4'!$K$4*-1)</f>
        <v>286.36799999996845</v>
      </c>
      <c r="E5969" s="167">
        <f>IF('Lineær programmering opg 4'!$M$5=0,"-",(-A5969+'Lineær programmering opg 4'!$M$5)/'Lineær programmering opg 4'!$K$5*-1)</f>
        <v>227.38799999998818</v>
      </c>
      <c r="F5969" s="167" t="str">
        <f>IF('Lineær programmering opg 4'!$E$6=0,"-",(-A5969+'Lineær programmering opg 4'!$M$6)/'Lineær programmering opg 4'!$K$6*-1)</f>
        <v>-</v>
      </c>
      <c r="G5969" s="167" t="str">
        <f>IF('Lineær programmering opg 4'!$D$7=0,"-",((-A5969+'Lineær programmering opg 4'!$M$7)/'Lineær programmering opg 4'!$K$7)*-1)</f>
        <v>-</v>
      </c>
      <c r="H5969" s="167" t="str">
        <f>IF('Lineær programmering opg 4'!$C$8=0,"-",((-A5969+'Lineær programmering opg 4'!$M$8)/'Lineær programmering opg 4'!$K$8)*-1)</f>
        <v>-</v>
      </c>
      <c r="I5969" s="167" t="str">
        <f>IF('Lineær programmering opg 4'!$D$8=0,"-",'Lineær programmering opg 4'!$G$8)</f>
        <v>-</v>
      </c>
      <c r="J5969" s="295">
        <f>A5969*'Lineær programmering opg 4'!$C$11+Datatabel!C5969*'Lineær programmering opg 4'!$D$11</f>
        <v>43789.799999999806</v>
      </c>
      <c r="K5969" s="9">
        <f t="shared" si="467"/>
        <v>0</v>
      </c>
      <c r="L5969" s="9">
        <f t="shared" si="468"/>
        <v>0</v>
      </c>
    </row>
    <row r="5970" spans="1:12" ht="15" x14ac:dyDescent="0.25">
      <c r="A5970" s="167">
        <f t="shared" si="466"/>
        <v>96.792000000015776</v>
      </c>
      <c r="B5970" s="325">
        <f t="shared" si="469"/>
        <v>0.40330000000006572</v>
      </c>
      <c r="C5970" s="167">
        <f t="shared" si="465"/>
        <v>227.40599999998818</v>
      </c>
      <c r="D5970" s="167">
        <f>IF('Lineær programmering opg 4'!$M$4=0,"-",(-A5970+'Lineær programmering opg 4'!$M$4)/'Lineær programmering opg 4'!$K$4*-1)</f>
        <v>286.41599999996845</v>
      </c>
      <c r="E5970" s="167">
        <f>IF('Lineær programmering opg 4'!$M$5=0,"-",(-A5970+'Lineær programmering opg 4'!$M$5)/'Lineær programmering opg 4'!$K$5*-1)</f>
        <v>227.40599999998818</v>
      </c>
      <c r="F5970" s="167" t="str">
        <f>IF('Lineær programmering opg 4'!$E$6=0,"-",(-A5970+'Lineær programmering opg 4'!$M$6)/'Lineær programmering opg 4'!$K$6*-1)</f>
        <v>-</v>
      </c>
      <c r="G5970" s="167" t="str">
        <f>IF('Lineær programmering opg 4'!$D$7=0,"-",((-A5970+'Lineær programmering opg 4'!$M$7)/'Lineær programmering opg 4'!$K$7)*-1)</f>
        <v>-</v>
      </c>
      <c r="H5970" s="167" t="str">
        <f>IF('Lineær programmering opg 4'!$C$8=0,"-",((-A5970+'Lineær programmering opg 4'!$M$8)/'Lineær programmering opg 4'!$K$8)*-1)</f>
        <v>-</v>
      </c>
      <c r="I5970" s="167" t="str">
        <f>IF('Lineær programmering opg 4'!$D$8=0,"-",'Lineær programmering opg 4'!$G$8)</f>
        <v>-</v>
      </c>
      <c r="J5970" s="295">
        <f>A5970*'Lineær programmering opg 4'!$C$11+Datatabel!C5970*'Lineær programmering opg 4'!$D$11</f>
        <v>43790.099999999802</v>
      </c>
      <c r="K5970" s="9">
        <f t="shared" si="467"/>
        <v>0</v>
      </c>
      <c r="L5970" s="9">
        <f t="shared" si="468"/>
        <v>0</v>
      </c>
    </row>
    <row r="5971" spans="1:12" ht="15" x14ac:dyDescent="0.25">
      <c r="A5971" s="167">
        <f t="shared" si="466"/>
        <v>96.768000000015775</v>
      </c>
      <c r="B5971" s="325">
        <f t="shared" si="469"/>
        <v>0.40320000000006573</v>
      </c>
      <c r="C5971" s="167">
        <f t="shared" si="465"/>
        <v>227.42399999998818</v>
      </c>
      <c r="D5971" s="167">
        <f>IF('Lineær programmering opg 4'!$M$4=0,"-",(-A5971+'Lineær programmering opg 4'!$M$4)/'Lineær programmering opg 4'!$K$4*-1)</f>
        <v>286.46399999996845</v>
      </c>
      <c r="E5971" s="167">
        <f>IF('Lineær programmering opg 4'!$M$5=0,"-",(-A5971+'Lineær programmering opg 4'!$M$5)/'Lineær programmering opg 4'!$K$5*-1)</f>
        <v>227.42399999998818</v>
      </c>
      <c r="F5971" s="167" t="str">
        <f>IF('Lineær programmering opg 4'!$E$6=0,"-",(-A5971+'Lineær programmering opg 4'!$M$6)/'Lineær programmering opg 4'!$K$6*-1)</f>
        <v>-</v>
      </c>
      <c r="G5971" s="167" t="str">
        <f>IF('Lineær programmering opg 4'!$D$7=0,"-",((-A5971+'Lineær programmering opg 4'!$M$7)/'Lineær programmering opg 4'!$K$7)*-1)</f>
        <v>-</v>
      </c>
      <c r="H5971" s="167" t="str">
        <f>IF('Lineær programmering opg 4'!$C$8=0,"-",((-A5971+'Lineær programmering opg 4'!$M$8)/'Lineær programmering opg 4'!$K$8)*-1)</f>
        <v>-</v>
      </c>
      <c r="I5971" s="167" t="str">
        <f>IF('Lineær programmering opg 4'!$D$8=0,"-",'Lineær programmering opg 4'!$G$8)</f>
        <v>-</v>
      </c>
      <c r="J5971" s="295">
        <f>A5971*'Lineær programmering opg 4'!$C$11+Datatabel!C5971*'Lineær programmering opg 4'!$D$11</f>
        <v>43790.399999999805</v>
      </c>
      <c r="K5971" s="9">
        <f t="shared" si="467"/>
        <v>0</v>
      </c>
      <c r="L5971" s="9">
        <f t="shared" si="468"/>
        <v>0</v>
      </c>
    </row>
    <row r="5972" spans="1:12" ht="15" x14ac:dyDescent="0.25">
      <c r="A5972" s="167">
        <f t="shared" si="466"/>
        <v>96.744000000015774</v>
      </c>
      <c r="B5972" s="325">
        <f t="shared" si="469"/>
        <v>0.40310000000006574</v>
      </c>
      <c r="C5972" s="167">
        <f t="shared" si="465"/>
        <v>227.44199999998818</v>
      </c>
      <c r="D5972" s="167">
        <f>IF('Lineær programmering opg 4'!$M$4=0,"-",(-A5972+'Lineær programmering opg 4'!$M$4)/'Lineær programmering opg 4'!$K$4*-1)</f>
        <v>286.51199999996845</v>
      </c>
      <c r="E5972" s="167">
        <f>IF('Lineær programmering opg 4'!$M$5=0,"-",(-A5972+'Lineær programmering opg 4'!$M$5)/'Lineær programmering opg 4'!$K$5*-1)</f>
        <v>227.44199999998818</v>
      </c>
      <c r="F5972" s="167" t="str">
        <f>IF('Lineær programmering opg 4'!$E$6=0,"-",(-A5972+'Lineær programmering opg 4'!$M$6)/'Lineær programmering opg 4'!$K$6*-1)</f>
        <v>-</v>
      </c>
      <c r="G5972" s="167" t="str">
        <f>IF('Lineær programmering opg 4'!$D$7=0,"-",((-A5972+'Lineær programmering opg 4'!$M$7)/'Lineær programmering opg 4'!$K$7)*-1)</f>
        <v>-</v>
      </c>
      <c r="H5972" s="167" t="str">
        <f>IF('Lineær programmering opg 4'!$C$8=0,"-",((-A5972+'Lineær programmering opg 4'!$M$8)/'Lineær programmering opg 4'!$K$8)*-1)</f>
        <v>-</v>
      </c>
      <c r="I5972" s="167" t="str">
        <f>IF('Lineær programmering opg 4'!$D$8=0,"-",'Lineær programmering opg 4'!$G$8)</f>
        <v>-</v>
      </c>
      <c r="J5972" s="295">
        <f>A5972*'Lineær programmering opg 4'!$C$11+Datatabel!C5972*'Lineær programmering opg 4'!$D$11</f>
        <v>43790.699999999808</v>
      </c>
      <c r="K5972" s="9">
        <f t="shared" si="467"/>
        <v>0</v>
      </c>
      <c r="L5972" s="9">
        <f t="shared" si="468"/>
        <v>0</v>
      </c>
    </row>
    <row r="5973" spans="1:12" ht="15" x14ac:dyDescent="0.25">
      <c r="A5973" s="167">
        <f t="shared" si="466"/>
        <v>96.720000000015773</v>
      </c>
      <c r="B5973" s="325">
        <f t="shared" si="469"/>
        <v>0.40300000000006575</v>
      </c>
      <c r="C5973" s="167">
        <f t="shared" si="465"/>
        <v>227.45999999998818</v>
      </c>
      <c r="D5973" s="167">
        <f>IF('Lineær programmering opg 4'!$M$4=0,"-",(-A5973+'Lineær programmering opg 4'!$M$4)/'Lineær programmering opg 4'!$K$4*-1)</f>
        <v>286.55999999996845</v>
      </c>
      <c r="E5973" s="167">
        <f>IF('Lineær programmering opg 4'!$M$5=0,"-",(-A5973+'Lineær programmering opg 4'!$M$5)/'Lineær programmering opg 4'!$K$5*-1)</f>
        <v>227.45999999998818</v>
      </c>
      <c r="F5973" s="167" t="str">
        <f>IF('Lineær programmering opg 4'!$E$6=0,"-",(-A5973+'Lineær programmering opg 4'!$M$6)/'Lineær programmering opg 4'!$K$6*-1)</f>
        <v>-</v>
      </c>
      <c r="G5973" s="167" t="str">
        <f>IF('Lineær programmering opg 4'!$D$7=0,"-",((-A5973+'Lineær programmering opg 4'!$M$7)/'Lineær programmering opg 4'!$K$7)*-1)</f>
        <v>-</v>
      </c>
      <c r="H5973" s="167" t="str">
        <f>IF('Lineær programmering opg 4'!$C$8=0,"-",((-A5973+'Lineær programmering opg 4'!$M$8)/'Lineær programmering opg 4'!$K$8)*-1)</f>
        <v>-</v>
      </c>
      <c r="I5973" s="167" t="str">
        <f>IF('Lineær programmering opg 4'!$D$8=0,"-",'Lineær programmering opg 4'!$G$8)</f>
        <v>-</v>
      </c>
      <c r="J5973" s="295">
        <f>A5973*'Lineær programmering opg 4'!$C$11+Datatabel!C5973*'Lineær programmering opg 4'!$D$11</f>
        <v>43790.999999999804</v>
      </c>
      <c r="K5973" s="9">
        <f t="shared" si="467"/>
        <v>0</v>
      </c>
      <c r="L5973" s="9">
        <f t="shared" si="468"/>
        <v>0</v>
      </c>
    </row>
    <row r="5974" spans="1:12" ht="15" x14ac:dyDescent="0.25">
      <c r="A5974" s="167">
        <f t="shared" si="466"/>
        <v>96.696000000015786</v>
      </c>
      <c r="B5974" s="325">
        <f t="shared" si="469"/>
        <v>0.40290000000006576</v>
      </c>
      <c r="C5974" s="167">
        <f t="shared" si="465"/>
        <v>227.47799999998819</v>
      </c>
      <c r="D5974" s="167">
        <f>IF('Lineær programmering opg 4'!$M$4=0,"-",(-A5974+'Lineær programmering opg 4'!$M$4)/'Lineær programmering opg 4'!$K$4*-1)</f>
        <v>286.60799999996846</v>
      </c>
      <c r="E5974" s="167">
        <f>IF('Lineær programmering opg 4'!$M$5=0,"-",(-A5974+'Lineær programmering opg 4'!$M$5)/'Lineær programmering opg 4'!$K$5*-1)</f>
        <v>227.47799999998819</v>
      </c>
      <c r="F5974" s="167" t="str">
        <f>IF('Lineær programmering opg 4'!$E$6=0,"-",(-A5974+'Lineær programmering opg 4'!$M$6)/'Lineær programmering opg 4'!$K$6*-1)</f>
        <v>-</v>
      </c>
      <c r="G5974" s="167" t="str">
        <f>IF('Lineær programmering opg 4'!$D$7=0,"-",((-A5974+'Lineær programmering opg 4'!$M$7)/'Lineær programmering opg 4'!$K$7)*-1)</f>
        <v>-</v>
      </c>
      <c r="H5974" s="167" t="str">
        <f>IF('Lineær programmering opg 4'!$C$8=0,"-",((-A5974+'Lineær programmering opg 4'!$M$8)/'Lineær programmering opg 4'!$K$8)*-1)</f>
        <v>-</v>
      </c>
      <c r="I5974" s="167" t="str">
        <f>IF('Lineær programmering opg 4'!$D$8=0,"-",'Lineær programmering opg 4'!$G$8)</f>
        <v>-</v>
      </c>
      <c r="J5974" s="295">
        <f>A5974*'Lineær programmering opg 4'!$C$11+Datatabel!C5974*'Lineær programmering opg 4'!$D$11</f>
        <v>43791.299999999806</v>
      </c>
      <c r="K5974" s="9">
        <f t="shared" si="467"/>
        <v>0</v>
      </c>
      <c r="L5974" s="9">
        <f t="shared" si="468"/>
        <v>0</v>
      </c>
    </row>
    <row r="5975" spans="1:12" ht="15" x14ac:dyDescent="0.25">
      <c r="A5975" s="167">
        <f t="shared" si="466"/>
        <v>96.672000000015785</v>
      </c>
      <c r="B5975" s="325">
        <f t="shared" si="469"/>
        <v>0.40280000000006577</v>
      </c>
      <c r="C5975" s="167">
        <f t="shared" si="465"/>
        <v>227.49599999998819</v>
      </c>
      <c r="D5975" s="167">
        <f>IF('Lineær programmering opg 4'!$M$4=0,"-",(-A5975+'Lineær programmering opg 4'!$M$4)/'Lineær programmering opg 4'!$K$4*-1)</f>
        <v>286.65599999996846</v>
      </c>
      <c r="E5975" s="167">
        <f>IF('Lineær programmering opg 4'!$M$5=0,"-",(-A5975+'Lineær programmering opg 4'!$M$5)/'Lineær programmering opg 4'!$K$5*-1)</f>
        <v>227.49599999998819</v>
      </c>
      <c r="F5975" s="167" t="str">
        <f>IF('Lineær programmering opg 4'!$E$6=0,"-",(-A5975+'Lineær programmering opg 4'!$M$6)/'Lineær programmering opg 4'!$K$6*-1)</f>
        <v>-</v>
      </c>
      <c r="G5975" s="167" t="str">
        <f>IF('Lineær programmering opg 4'!$D$7=0,"-",((-A5975+'Lineær programmering opg 4'!$M$7)/'Lineær programmering opg 4'!$K$7)*-1)</f>
        <v>-</v>
      </c>
      <c r="H5975" s="167" t="str">
        <f>IF('Lineær programmering opg 4'!$C$8=0,"-",((-A5975+'Lineær programmering opg 4'!$M$8)/'Lineær programmering opg 4'!$K$8)*-1)</f>
        <v>-</v>
      </c>
      <c r="I5975" s="167" t="str">
        <f>IF('Lineær programmering opg 4'!$D$8=0,"-",'Lineær programmering opg 4'!$G$8)</f>
        <v>-</v>
      </c>
      <c r="J5975" s="295">
        <f>A5975*'Lineær programmering opg 4'!$C$11+Datatabel!C5975*'Lineær programmering opg 4'!$D$11</f>
        <v>43791.599999999802</v>
      </c>
      <c r="K5975" s="9">
        <f t="shared" si="467"/>
        <v>0</v>
      </c>
      <c r="L5975" s="9">
        <f t="shared" si="468"/>
        <v>0</v>
      </c>
    </row>
    <row r="5976" spans="1:12" ht="15" x14ac:dyDescent="0.25">
      <c r="A5976" s="167">
        <f t="shared" si="466"/>
        <v>96.648000000015784</v>
      </c>
      <c r="B5976" s="325">
        <f t="shared" si="469"/>
        <v>0.40270000000006578</v>
      </c>
      <c r="C5976" s="167">
        <f t="shared" si="465"/>
        <v>227.51399999998819</v>
      </c>
      <c r="D5976" s="167">
        <f>IF('Lineær programmering opg 4'!$M$4=0,"-",(-A5976+'Lineær programmering opg 4'!$M$4)/'Lineær programmering opg 4'!$K$4*-1)</f>
        <v>286.70399999996846</v>
      </c>
      <c r="E5976" s="167">
        <f>IF('Lineær programmering opg 4'!$M$5=0,"-",(-A5976+'Lineær programmering opg 4'!$M$5)/'Lineær programmering opg 4'!$K$5*-1)</f>
        <v>227.51399999998819</v>
      </c>
      <c r="F5976" s="167" t="str">
        <f>IF('Lineær programmering opg 4'!$E$6=0,"-",(-A5976+'Lineær programmering opg 4'!$M$6)/'Lineær programmering opg 4'!$K$6*-1)</f>
        <v>-</v>
      </c>
      <c r="G5976" s="167" t="str">
        <f>IF('Lineær programmering opg 4'!$D$7=0,"-",((-A5976+'Lineær programmering opg 4'!$M$7)/'Lineær programmering opg 4'!$K$7)*-1)</f>
        <v>-</v>
      </c>
      <c r="H5976" s="167" t="str">
        <f>IF('Lineær programmering opg 4'!$C$8=0,"-",((-A5976+'Lineær programmering opg 4'!$M$8)/'Lineær programmering opg 4'!$K$8)*-1)</f>
        <v>-</v>
      </c>
      <c r="I5976" s="167" t="str">
        <f>IF('Lineær programmering opg 4'!$D$8=0,"-",'Lineær programmering opg 4'!$G$8)</f>
        <v>-</v>
      </c>
      <c r="J5976" s="295">
        <f>A5976*'Lineær programmering opg 4'!$C$11+Datatabel!C5976*'Lineær programmering opg 4'!$D$11</f>
        <v>43791.899999999805</v>
      </c>
      <c r="K5976" s="9">
        <f t="shared" si="467"/>
        <v>0</v>
      </c>
      <c r="L5976" s="9">
        <f t="shared" si="468"/>
        <v>0</v>
      </c>
    </row>
    <row r="5977" spans="1:12" ht="15" x14ac:dyDescent="0.25">
      <c r="A5977" s="167">
        <f t="shared" si="466"/>
        <v>96.624000000015798</v>
      </c>
      <c r="B5977" s="325">
        <f t="shared" si="469"/>
        <v>0.40260000000006579</v>
      </c>
      <c r="C5977" s="167">
        <f t="shared" si="465"/>
        <v>227.53199999998813</v>
      </c>
      <c r="D5977" s="167">
        <f>IF('Lineær programmering opg 4'!$M$4=0,"-",(-A5977+'Lineær programmering opg 4'!$M$4)/'Lineær programmering opg 4'!$K$4*-1)</f>
        <v>286.7519999999684</v>
      </c>
      <c r="E5977" s="167">
        <f>IF('Lineær programmering opg 4'!$M$5=0,"-",(-A5977+'Lineær programmering opg 4'!$M$5)/'Lineær programmering opg 4'!$K$5*-1)</f>
        <v>227.53199999998813</v>
      </c>
      <c r="F5977" s="167" t="str">
        <f>IF('Lineær programmering opg 4'!$E$6=0,"-",(-A5977+'Lineær programmering opg 4'!$M$6)/'Lineær programmering opg 4'!$K$6*-1)</f>
        <v>-</v>
      </c>
      <c r="G5977" s="167" t="str">
        <f>IF('Lineær programmering opg 4'!$D$7=0,"-",((-A5977+'Lineær programmering opg 4'!$M$7)/'Lineær programmering opg 4'!$K$7)*-1)</f>
        <v>-</v>
      </c>
      <c r="H5977" s="167" t="str">
        <f>IF('Lineær programmering opg 4'!$C$8=0,"-",((-A5977+'Lineær programmering opg 4'!$M$8)/'Lineær programmering opg 4'!$K$8)*-1)</f>
        <v>-</v>
      </c>
      <c r="I5977" s="167" t="str">
        <f>IF('Lineær programmering opg 4'!$D$8=0,"-",'Lineær programmering opg 4'!$G$8)</f>
        <v>-</v>
      </c>
      <c r="J5977" s="295">
        <f>A5977*'Lineær programmering opg 4'!$C$11+Datatabel!C5977*'Lineær programmering opg 4'!$D$11</f>
        <v>43792.199999999801</v>
      </c>
      <c r="K5977" s="9">
        <f t="shared" si="467"/>
        <v>0</v>
      </c>
      <c r="L5977" s="9">
        <f t="shared" si="468"/>
        <v>0</v>
      </c>
    </row>
    <row r="5978" spans="1:12" ht="15" x14ac:dyDescent="0.25">
      <c r="A5978" s="167">
        <f t="shared" si="466"/>
        <v>96.600000000015797</v>
      </c>
      <c r="B5978" s="325">
        <f t="shared" si="469"/>
        <v>0.40250000000006581</v>
      </c>
      <c r="C5978" s="167">
        <f t="shared" si="465"/>
        <v>227.54999999998813</v>
      </c>
      <c r="D5978" s="167">
        <f>IF('Lineær programmering opg 4'!$M$4=0,"-",(-A5978+'Lineær programmering opg 4'!$M$4)/'Lineær programmering opg 4'!$K$4*-1)</f>
        <v>286.79999999996841</v>
      </c>
      <c r="E5978" s="167">
        <f>IF('Lineær programmering opg 4'!$M$5=0,"-",(-A5978+'Lineær programmering opg 4'!$M$5)/'Lineær programmering opg 4'!$K$5*-1)</f>
        <v>227.54999999998813</v>
      </c>
      <c r="F5978" s="167" t="str">
        <f>IF('Lineær programmering opg 4'!$E$6=0,"-",(-A5978+'Lineær programmering opg 4'!$M$6)/'Lineær programmering opg 4'!$K$6*-1)</f>
        <v>-</v>
      </c>
      <c r="G5978" s="167" t="str">
        <f>IF('Lineær programmering opg 4'!$D$7=0,"-",((-A5978+'Lineær programmering opg 4'!$M$7)/'Lineær programmering opg 4'!$K$7)*-1)</f>
        <v>-</v>
      </c>
      <c r="H5978" s="167" t="str">
        <f>IF('Lineær programmering opg 4'!$C$8=0,"-",((-A5978+'Lineær programmering opg 4'!$M$8)/'Lineær programmering opg 4'!$K$8)*-1)</f>
        <v>-</v>
      </c>
      <c r="I5978" s="167" t="str">
        <f>IF('Lineær programmering opg 4'!$D$8=0,"-",'Lineær programmering opg 4'!$G$8)</f>
        <v>-</v>
      </c>
      <c r="J5978" s="295">
        <f>A5978*'Lineær programmering opg 4'!$C$11+Datatabel!C5978*'Lineær programmering opg 4'!$D$11</f>
        <v>43792.499999999796</v>
      </c>
      <c r="K5978" s="9">
        <f t="shared" si="467"/>
        <v>0</v>
      </c>
      <c r="L5978" s="9">
        <f t="shared" si="468"/>
        <v>0</v>
      </c>
    </row>
    <row r="5979" spans="1:12" ht="15" x14ac:dyDescent="0.25">
      <c r="A5979" s="167">
        <f t="shared" si="466"/>
        <v>96.576000000015796</v>
      </c>
      <c r="B5979" s="325">
        <f t="shared" si="469"/>
        <v>0.40240000000006582</v>
      </c>
      <c r="C5979" s="167">
        <f t="shared" si="465"/>
        <v>227.56799999998813</v>
      </c>
      <c r="D5979" s="167">
        <f>IF('Lineær programmering opg 4'!$M$4=0,"-",(-A5979+'Lineær programmering opg 4'!$M$4)/'Lineær programmering opg 4'!$K$4*-1)</f>
        <v>286.84799999996841</v>
      </c>
      <c r="E5979" s="167">
        <f>IF('Lineær programmering opg 4'!$M$5=0,"-",(-A5979+'Lineær programmering opg 4'!$M$5)/'Lineær programmering opg 4'!$K$5*-1)</f>
        <v>227.56799999998813</v>
      </c>
      <c r="F5979" s="167" t="str">
        <f>IF('Lineær programmering opg 4'!$E$6=0,"-",(-A5979+'Lineær programmering opg 4'!$M$6)/'Lineær programmering opg 4'!$K$6*-1)</f>
        <v>-</v>
      </c>
      <c r="G5979" s="167" t="str">
        <f>IF('Lineær programmering opg 4'!$D$7=0,"-",((-A5979+'Lineær programmering opg 4'!$M$7)/'Lineær programmering opg 4'!$K$7)*-1)</f>
        <v>-</v>
      </c>
      <c r="H5979" s="167" t="str">
        <f>IF('Lineær programmering opg 4'!$C$8=0,"-",((-A5979+'Lineær programmering opg 4'!$M$8)/'Lineær programmering opg 4'!$K$8)*-1)</f>
        <v>-</v>
      </c>
      <c r="I5979" s="167" t="str">
        <f>IF('Lineær programmering opg 4'!$D$8=0,"-",'Lineær programmering opg 4'!$G$8)</f>
        <v>-</v>
      </c>
      <c r="J5979" s="295">
        <f>A5979*'Lineær programmering opg 4'!$C$11+Datatabel!C5979*'Lineær programmering opg 4'!$D$11</f>
        <v>43792.799999999799</v>
      </c>
      <c r="K5979" s="9">
        <f t="shared" si="467"/>
        <v>0</v>
      </c>
      <c r="L5979" s="9">
        <f t="shared" si="468"/>
        <v>0</v>
      </c>
    </row>
    <row r="5980" spans="1:12" ht="15" x14ac:dyDescent="0.25">
      <c r="A5980" s="167">
        <f t="shared" si="466"/>
        <v>96.552000000015795</v>
      </c>
      <c r="B5980" s="325">
        <f t="shared" si="469"/>
        <v>0.40230000000006583</v>
      </c>
      <c r="C5980" s="167">
        <f t="shared" si="465"/>
        <v>227.58599999998813</v>
      </c>
      <c r="D5980" s="167">
        <f>IF('Lineær programmering opg 4'!$M$4=0,"-",(-A5980+'Lineær programmering opg 4'!$M$4)/'Lineær programmering opg 4'!$K$4*-1)</f>
        <v>286.89599999996841</v>
      </c>
      <c r="E5980" s="167">
        <f>IF('Lineær programmering opg 4'!$M$5=0,"-",(-A5980+'Lineær programmering opg 4'!$M$5)/'Lineær programmering opg 4'!$K$5*-1)</f>
        <v>227.58599999998813</v>
      </c>
      <c r="F5980" s="167" t="str">
        <f>IF('Lineær programmering opg 4'!$E$6=0,"-",(-A5980+'Lineær programmering opg 4'!$M$6)/'Lineær programmering opg 4'!$K$6*-1)</f>
        <v>-</v>
      </c>
      <c r="G5980" s="167" t="str">
        <f>IF('Lineær programmering opg 4'!$D$7=0,"-",((-A5980+'Lineær programmering opg 4'!$M$7)/'Lineær programmering opg 4'!$K$7)*-1)</f>
        <v>-</v>
      </c>
      <c r="H5980" s="167" t="str">
        <f>IF('Lineær programmering opg 4'!$C$8=0,"-",((-A5980+'Lineær programmering opg 4'!$M$8)/'Lineær programmering opg 4'!$K$8)*-1)</f>
        <v>-</v>
      </c>
      <c r="I5980" s="167" t="str">
        <f>IF('Lineær programmering opg 4'!$D$8=0,"-",'Lineær programmering opg 4'!$G$8)</f>
        <v>-</v>
      </c>
      <c r="J5980" s="295">
        <f>A5980*'Lineær programmering opg 4'!$C$11+Datatabel!C5980*'Lineær programmering opg 4'!$D$11</f>
        <v>43793.099999999802</v>
      </c>
      <c r="K5980" s="9">
        <f t="shared" si="467"/>
        <v>0</v>
      </c>
      <c r="L5980" s="9">
        <f t="shared" si="468"/>
        <v>0</v>
      </c>
    </row>
    <row r="5981" spans="1:12" ht="15" x14ac:dyDescent="0.25">
      <c r="A5981" s="167">
        <f t="shared" si="466"/>
        <v>96.528000000015794</v>
      </c>
      <c r="B5981" s="325">
        <f t="shared" si="469"/>
        <v>0.40220000000006584</v>
      </c>
      <c r="C5981" s="167">
        <f t="shared" si="465"/>
        <v>227.60399999998813</v>
      </c>
      <c r="D5981" s="167">
        <f>IF('Lineær programmering opg 4'!$M$4=0,"-",(-A5981+'Lineær programmering opg 4'!$M$4)/'Lineær programmering opg 4'!$K$4*-1)</f>
        <v>286.94399999996841</v>
      </c>
      <c r="E5981" s="167">
        <f>IF('Lineær programmering opg 4'!$M$5=0,"-",(-A5981+'Lineær programmering opg 4'!$M$5)/'Lineær programmering opg 4'!$K$5*-1)</f>
        <v>227.60399999998813</v>
      </c>
      <c r="F5981" s="167" t="str">
        <f>IF('Lineær programmering opg 4'!$E$6=0,"-",(-A5981+'Lineær programmering opg 4'!$M$6)/'Lineær programmering opg 4'!$K$6*-1)</f>
        <v>-</v>
      </c>
      <c r="G5981" s="167" t="str">
        <f>IF('Lineær programmering opg 4'!$D$7=0,"-",((-A5981+'Lineær programmering opg 4'!$M$7)/'Lineær programmering opg 4'!$K$7)*-1)</f>
        <v>-</v>
      </c>
      <c r="H5981" s="167" t="str">
        <f>IF('Lineær programmering opg 4'!$C$8=0,"-",((-A5981+'Lineær programmering opg 4'!$M$8)/'Lineær programmering opg 4'!$K$8)*-1)</f>
        <v>-</v>
      </c>
      <c r="I5981" s="167" t="str">
        <f>IF('Lineær programmering opg 4'!$D$8=0,"-",'Lineær programmering opg 4'!$G$8)</f>
        <v>-</v>
      </c>
      <c r="J5981" s="295">
        <f>A5981*'Lineær programmering opg 4'!$C$11+Datatabel!C5981*'Lineær programmering opg 4'!$D$11</f>
        <v>43793.399999999805</v>
      </c>
      <c r="K5981" s="9">
        <f t="shared" si="467"/>
        <v>0</v>
      </c>
      <c r="L5981" s="9">
        <f t="shared" si="468"/>
        <v>0</v>
      </c>
    </row>
    <row r="5982" spans="1:12" ht="15" x14ac:dyDescent="0.25">
      <c r="A5982" s="167">
        <f t="shared" si="466"/>
        <v>96.504000000015807</v>
      </c>
      <c r="B5982" s="325">
        <f t="shared" si="469"/>
        <v>0.40210000000006585</v>
      </c>
      <c r="C5982" s="167">
        <f t="shared" si="465"/>
        <v>227.62199999998813</v>
      </c>
      <c r="D5982" s="167">
        <f>IF('Lineær programmering opg 4'!$M$4=0,"-",(-A5982+'Lineær programmering opg 4'!$M$4)/'Lineær programmering opg 4'!$K$4*-1)</f>
        <v>286.99199999996836</v>
      </c>
      <c r="E5982" s="167">
        <f>IF('Lineær programmering opg 4'!$M$5=0,"-",(-A5982+'Lineær programmering opg 4'!$M$5)/'Lineær programmering opg 4'!$K$5*-1)</f>
        <v>227.62199999998813</v>
      </c>
      <c r="F5982" s="167" t="str">
        <f>IF('Lineær programmering opg 4'!$E$6=0,"-",(-A5982+'Lineær programmering opg 4'!$M$6)/'Lineær programmering opg 4'!$K$6*-1)</f>
        <v>-</v>
      </c>
      <c r="G5982" s="167" t="str">
        <f>IF('Lineær programmering opg 4'!$D$7=0,"-",((-A5982+'Lineær programmering opg 4'!$M$7)/'Lineær programmering opg 4'!$K$7)*-1)</f>
        <v>-</v>
      </c>
      <c r="H5982" s="167" t="str">
        <f>IF('Lineær programmering opg 4'!$C$8=0,"-",((-A5982+'Lineær programmering opg 4'!$M$8)/'Lineær programmering opg 4'!$K$8)*-1)</f>
        <v>-</v>
      </c>
      <c r="I5982" s="167" t="str">
        <f>IF('Lineær programmering opg 4'!$D$8=0,"-",'Lineær programmering opg 4'!$G$8)</f>
        <v>-</v>
      </c>
      <c r="J5982" s="295">
        <f>A5982*'Lineær programmering opg 4'!$C$11+Datatabel!C5982*'Lineær programmering opg 4'!$D$11</f>
        <v>43793.699999999801</v>
      </c>
      <c r="K5982" s="9">
        <f t="shared" si="467"/>
        <v>0</v>
      </c>
      <c r="L5982" s="9">
        <f t="shared" si="468"/>
        <v>0</v>
      </c>
    </row>
    <row r="5983" spans="1:12" ht="15" x14ac:dyDescent="0.25">
      <c r="A5983" s="167">
        <f t="shared" si="466"/>
        <v>96.480000000015806</v>
      </c>
      <c r="B5983" s="325">
        <f t="shared" si="469"/>
        <v>0.40200000000006586</v>
      </c>
      <c r="C5983" s="167">
        <f t="shared" si="465"/>
        <v>227.63999999998813</v>
      </c>
      <c r="D5983" s="167">
        <f>IF('Lineær programmering opg 4'!$M$4=0,"-",(-A5983+'Lineær programmering opg 4'!$M$4)/'Lineær programmering opg 4'!$K$4*-1)</f>
        <v>287.03999999996836</v>
      </c>
      <c r="E5983" s="167">
        <f>IF('Lineær programmering opg 4'!$M$5=0,"-",(-A5983+'Lineær programmering opg 4'!$M$5)/'Lineær programmering opg 4'!$K$5*-1)</f>
        <v>227.63999999998813</v>
      </c>
      <c r="F5983" s="167" t="str">
        <f>IF('Lineær programmering opg 4'!$E$6=0,"-",(-A5983+'Lineær programmering opg 4'!$M$6)/'Lineær programmering opg 4'!$K$6*-1)</f>
        <v>-</v>
      </c>
      <c r="G5983" s="167" t="str">
        <f>IF('Lineær programmering opg 4'!$D$7=0,"-",((-A5983+'Lineær programmering opg 4'!$M$7)/'Lineær programmering opg 4'!$K$7)*-1)</f>
        <v>-</v>
      </c>
      <c r="H5983" s="167" t="str">
        <f>IF('Lineær programmering opg 4'!$C$8=0,"-",((-A5983+'Lineær programmering opg 4'!$M$8)/'Lineær programmering opg 4'!$K$8)*-1)</f>
        <v>-</v>
      </c>
      <c r="I5983" s="167" t="str">
        <f>IF('Lineær programmering opg 4'!$D$8=0,"-",'Lineær programmering opg 4'!$G$8)</f>
        <v>-</v>
      </c>
      <c r="J5983" s="295">
        <f>A5983*'Lineær programmering opg 4'!$C$11+Datatabel!C5983*'Lineær programmering opg 4'!$D$11</f>
        <v>43793.999999999796</v>
      </c>
      <c r="K5983" s="9">
        <f t="shared" si="467"/>
        <v>0</v>
      </c>
      <c r="L5983" s="9">
        <f t="shared" si="468"/>
        <v>0</v>
      </c>
    </row>
    <row r="5984" spans="1:12" ht="15" x14ac:dyDescent="0.25">
      <c r="A5984" s="167">
        <f t="shared" si="466"/>
        <v>96.456000000015806</v>
      </c>
      <c r="B5984" s="325">
        <f t="shared" si="469"/>
        <v>0.40190000000006587</v>
      </c>
      <c r="C5984" s="167">
        <f t="shared" si="465"/>
        <v>227.65799999998814</v>
      </c>
      <c r="D5984" s="167">
        <f>IF('Lineær programmering opg 4'!$M$4=0,"-",(-A5984+'Lineær programmering opg 4'!$M$4)/'Lineær programmering opg 4'!$K$4*-1)</f>
        <v>287.08799999996836</v>
      </c>
      <c r="E5984" s="167">
        <f>IF('Lineær programmering opg 4'!$M$5=0,"-",(-A5984+'Lineær programmering opg 4'!$M$5)/'Lineær programmering opg 4'!$K$5*-1)</f>
        <v>227.65799999998814</v>
      </c>
      <c r="F5984" s="167" t="str">
        <f>IF('Lineær programmering opg 4'!$E$6=0,"-",(-A5984+'Lineær programmering opg 4'!$M$6)/'Lineær programmering opg 4'!$K$6*-1)</f>
        <v>-</v>
      </c>
      <c r="G5984" s="167" t="str">
        <f>IF('Lineær programmering opg 4'!$D$7=0,"-",((-A5984+'Lineær programmering opg 4'!$M$7)/'Lineær programmering opg 4'!$K$7)*-1)</f>
        <v>-</v>
      </c>
      <c r="H5984" s="167" t="str">
        <f>IF('Lineær programmering opg 4'!$C$8=0,"-",((-A5984+'Lineær programmering opg 4'!$M$8)/'Lineær programmering opg 4'!$K$8)*-1)</f>
        <v>-</v>
      </c>
      <c r="I5984" s="167" t="str">
        <f>IF('Lineær programmering opg 4'!$D$8=0,"-",'Lineær programmering opg 4'!$G$8)</f>
        <v>-</v>
      </c>
      <c r="J5984" s="295">
        <f>A5984*'Lineær programmering opg 4'!$C$11+Datatabel!C5984*'Lineær programmering opg 4'!$D$11</f>
        <v>43794.299999999799</v>
      </c>
      <c r="K5984" s="9">
        <f t="shared" si="467"/>
        <v>0</v>
      </c>
      <c r="L5984" s="9">
        <f t="shared" si="468"/>
        <v>0</v>
      </c>
    </row>
    <row r="5985" spans="1:12" ht="15" x14ac:dyDescent="0.25">
      <c r="A5985" s="167">
        <f t="shared" si="466"/>
        <v>96.432000000015819</v>
      </c>
      <c r="B5985" s="325">
        <f t="shared" si="469"/>
        <v>0.40180000000006588</v>
      </c>
      <c r="C5985" s="167">
        <f t="shared" si="465"/>
        <v>227.67599999998814</v>
      </c>
      <c r="D5985" s="167">
        <f>IF('Lineær programmering opg 4'!$M$4=0,"-",(-A5985+'Lineær programmering opg 4'!$M$4)/'Lineær programmering opg 4'!$K$4*-1)</f>
        <v>287.13599999996836</v>
      </c>
      <c r="E5985" s="167">
        <f>IF('Lineær programmering opg 4'!$M$5=0,"-",(-A5985+'Lineær programmering opg 4'!$M$5)/'Lineær programmering opg 4'!$K$5*-1)</f>
        <v>227.67599999998814</v>
      </c>
      <c r="F5985" s="167" t="str">
        <f>IF('Lineær programmering opg 4'!$E$6=0,"-",(-A5985+'Lineær programmering opg 4'!$M$6)/'Lineær programmering opg 4'!$K$6*-1)</f>
        <v>-</v>
      </c>
      <c r="G5985" s="167" t="str">
        <f>IF('Lineær programmering opg 4'!$D$7=0,"-",((-A5985+'Lineær programmering opg 4'!$M$7)/'Lineær programmering opg 4'!$K$7)*-1)</f>
        <v>-</v>
      </c>
      <c r="H5985" s="167" t="str">
        <f>IF('Lineær programmering opg 4'!$C$8=0,"-",((-A5985+'Lineær programmering opg 4'!$M$8)/'Lineær programmering opg 4'!$K$8)*-1)</f>
        <v>-</v>
      </c>
      <c r="I5985" s="167" t="str">
        <f>IF('Lineær programmering opg 4'!$D$8=0,"-",'Lineær programmering opg 4'!$G$8)</f>
        <v>-</v>
      </c>
      <c r="J5985" s="295">
        <f>A5985*'Lineær programmering opg 4'!$C$11+Datatabel!C5985*'Lineær programmering opg 4'!$D$11</f>
        <v>43794.599999999802</v>
      </c>
      <c r="K5985" s="9">
        <f t="shared" si="467"/>
        <v>0</v>
      </c>
      <c r="L5985" s="9">
        <f t="shared" si="468"/>
        <v>0</v>
      </c>
    </row>
    <row r="5986" spans="1:12" ht="15" x14ac:dyDescent="0.25">
      <c r="A5986" s="167">
        <f t="shared" si="466"/>
        <v>96.408000000015818</v>
      </c>
      <c r="B5986" s="325">
        <f t="shared" si="469"/>
        <v>0.40170000000006589</v>
      </c>
      <c r="C5986" s="167">
        <f t="shared" si="465"/>
        <v>227.69399999998814</v>
      </c>
      <c r="D5986" s="167">
        <f>IF('Lineær programmering opg 4'!$M$4=0,"-",(-A5986+'Lineær programmering opg 4'!$M$4)/'Lineær programmering opg 4'!$K$4*-1)</f>
        <v>287.18399999996836</v>
      </c>
      <c r="E5986" s="167">
        <f>IF('Lineær programmering opg 4'!$M$5=0,"-",(-A5986+'Lineær programmering opg 4'!$M$5)/'Lineær programmering opg 4'!$K$5*-1)</f>
        <v>227.69399999998814</v>
      </c>
      <c r="F5986" s="167" t="str">
        <f>IF('Lineær programmering opg 4'!$E$6=0,"-",(-A5986+'Lineær programmering opg 4'!$M$6)/'Lineær programmering opg 4'!$K$6*-1)</f>
        <v>-</v>
      </c>
      <c r="G5986" s="167" t="str">
        <f>IF('Lineær programmering opg 4'!$D$7=0,"-",((-A5986+'Lineær programmering opg 4'!$M$7)/'Lineær programmering opg 4'!$K$7)*-1)</f>
        <v>-</v>
      </c>
      <c r="H5986" s="167" t="str">
        <f>IF('Lineær programmering opg 4'!$C$8=0,"-",((-A5986+'Lineær programmering opg 4'!$M$8)/'Lineær programmering opg 4'!$K$8)*-1)</f>
        <v>-</v>
      </c>
      <c r="I5986" s="167" t="str">
        <f>IF('Lineær programmering opg 4'!$D$8=0,"-",'Lineær programmering opg 4'!$G$8)</f>
        <v>-</v>
      </c>
      <c r="J5986" s="295">
        <f>A5986*'Lineær programmering opg 4'!$C$11+Datatabel!C5986*'Lineær programmering opg 4'!$D$11</f>
        <v>43794.899999999805</v>
      </c>
      <c r="K5986" s="9">
        <f t="shared" si="467"/>
        <v>0</v>
      </c>
      <c r="L5986" s="9">
        <f t="shared" si="468"/>
        <v>0</v>
      </c>
    </row>
    <row r="5987" spans="1:12" ht="15" x14ac:dyDescent="0.25">
      <c r="A5987" s="167">
        <f t="shared" si="466"/>
        <v>96.384000000015817</v>
      </c>
      <c r="B5987" s="325">
        <f t="shared" si="469"/>
        <v>0.4016000000000659</v>
      </c>
      <c r="C5987" s="167">
        <f t="shared" si="465"/>
        <v>227.71199999998814</v>
      </c>
      <c r="D5987" s="167">
        <f>IF('Lineær programmering opg 4'!$M$4=0,"-",(-A5987+'Lineær programmering opg 4'!$M$4)/'Lineær programmering opg 4'!$K$4*-1)</f>
        <v>287.23199999996837</v>
      </c>
      <c r="E5987" s="167">
        <f>IF('Lineær programmering opg 4'!$M$5=0,"-",(-A5987+'Lineær programmering opg 4'!$M$5)/'Lineær programmering opg 4'!$K$5*-1)</f>
        <v>227.71199999998814</v>
      </c>
      <c r="F5987" s="167" t="str">
        <f>IF('Lineær programmering opg 4'!$E$6=0,"-",(-A5987+'Lineær programmering opg 4'!$M$6)/'Lineær programmering opg 4'!$K$6*-1)</f>
        <v>-</v>
      </c>
      <c r="G5987" s="167" t="str">
        <f>IF('Lineær programmering opg 4'!$D$7=0,"-",((-A5987+'Lineær programmering opg 4'!$M$7)/'Lineær programmering opg 4'!$K$7)*-1)</f>
        <v>-</v>
      </c>
      <c r="H5987" s="167" t="str">
        <f>IF('Lineær programmering opg 4'!$C$8=0,"-",((-A5987+'Lineær programmering opg 4'!$M$8)/'Lineær programmering opg 4'!$K$8)*-1)</f>
        <v>-</v>
      </c>
      <c r="I5987" s="167" t="str">
        <f>IF('Lineær programmering opg 4'!$D$8=0,"-",'Lineær programmering opg 4'!$G$8)</f>
        <v>-</v>
      </c>
      <c r="J5987" s="295">
        <f>A5987*'Lineær programmering opg 4'!$C$11+Datatabel!C5987*'Lineær programmering opg 4'!$D$11</f>
        <v>43795.199999999801</v>
      </c>
      <c r="K5987" s="9">
        <f t="shared" si="467"/>
        <v>0</v>
      </c>
      <c r="L5987" s="9">
        <f t="shared" si="468"/>
        <v>0</v>
      </c>
    </row>
    <row r="5988" spans="1:12" ht="15" x14ac:dyDescent="0.25">
      <c r="A5988" s="167">
        <f t="shared" si="466"/>
        <v>96.360000000015816</v>
      </c>
      <c r="B5988" s="325">
        <f t="shared" si="469"/>
        <v>0.40150000000006592</v>
      </c>
      <c r="C5988" s="167">
        <f t="shared" si="465"/>
        <v>227.72999999998814</v>
      </c>
      <c r="D5988" s="167">
        <f>IF('Lineær programmering opg 4'!$M$4=0,"-",(-A5988+'Lineær programmering opg 4'!$M$4)/'Lineær programmering opg 4'!$K$4*-1)</f>
        <v>287.27999999996837</v>
      </c>
      <c r="E5988" s="167">
        <f>IF('Lineær programmering opg 4'!$M$5=0,"-",(-A5988+'Lineær programmering opg 4'!$M$5)/'Lineær programmering opg 4'!$K$5*-1)</f>
        <v>227.72999999998814</v>
      </c>
      <c r="F5988" s="167" t="str">
        <f>IF('Lineær programmering opg 4'!$E$6=0,"-",(-A5988+'Lineær programmering opg 4'!$M$6)/'Lineær programmering opg 4'!$K$6*-1)</f>
        <v>-</v>
      </c>
      <c r="G5988" s="167" t="str">
        <f>IF('Lineær programmering opg 4'!$D$7=0,"-",((-A5988+'Lineær programmering opg 4'!$M$7)/'Lineær programmering opg 4'!$K$7)*-1)</f>
        <v>-</v>
      </c>
      <c r="H5988" s="167" t="str">
        <f>IF('Lineær programmering opg 4'!$C$8=0,"-",((-A5988+'Lineær programmering opg 4'!$M$8)/'Lineær programmering opg 4'!$K$8)*-1)</f>
        <v>-</v>
      </c>
      <c r="I5988" s="167" t="str">
        <f>IF('Lineær programmering opg 4'!$D$8=0,"-",'Lineær programmering opg 4'!$G$8)</f>
        <v>-</v>
      </c>
      <c r="J5988" s="295">
        <f>A5988*'Lineær programmering opg 4'!$C$11+Datatabel!C5988*'Lineær programmering opg 4'!$D$11</f>
        <v>43795.499999999796</v>
      </c>
      <c r="K5988" s="9">
        <f t="shared" si="467"/>
        <v>0</v>
      </c>
      <c r="L5988" s="9">
        <f t="shared" si="468"/>
        <v>0</v>
      </c>
    </row>
    <row r="5989" spans="1:12" ht="15" x14ac:dyDescent="0.25">
      <c r="A5989" s="167">
        <f t="shared" si="466"/>
        <v>96.336000000015815</v>
      </c>
      <c r="B5989" s="325">
        <f t="shared" si="469"/>
        <v>0.40140000000006593</v>
      </c>
      <c r="C5989" s="167">
        <f t="shared" si="465"/>
        <v>227.74799999998814</v>
      </c>
      <c r="D5989" s="167">
        <f>IF('Lineær programmering opg 4'!$M$4=0,"-",(-A5989+'Lineær programmering opg 4'!$M$4)/'Lineær programmering opg 4'!$K$4*-1)</f>
        <v>287.32799999996837</v>
      </c>
      <c r="E5989" s="167">
        <f>IF('Lineær programmering opg 4'!$M$5=0,"-",(-A5989+'Lineær programmering opg 4'!$M$5)/'Lineær programmering opg 4'!$K$5*-1)</f>
        <v>227.74799999998814</v>
      </c>
      <c r="F5989" s="167" t="str">
        <f>IF('Lineær programmering opg 4'!$E$6=0,"-",(-A5989+'Lineær programmering opg 4'!$M$6)/'Lineær programmering opg 4'!$K$6*-1)</f>
        <v>-</v>
      </c>
      <c r="G5989" s="167" t="str">
        <f>IF('Lineær programmering opg 4'!$D$7=0,"-",((-A5989+'Lineær programmering opg 4'!$M$7)/'Lineær programmering opg 4'!$K$7)*-1)</f>
        <v>-</v>
      </c>
      <c r="H5989" s="167" t="str">
        <f>IF('Lineær programmering opg 4'!$C$8=0,"-",((-A5989+'Lineær programmering opg 4'!$M$8)/'Lineær programmering opg 4'!$K$8)*-1)</f>
        <v>-</v>
      </c>
      <c r="I5989" s="167" t="str">
        <f>IF('Lineær programmering opg 4'!$D$8=0,"-",'Lineær programmering opg 4'!$G$8)</f>
        <v>-</v>
      </c>
      <c r="J5989" s="295">
        <f>A5989*'Lineær programmering opg 4'!$C$11+Datatabel!C5989*'Lineær programmering opg 4'!$D$11</f>
        <v>43795.799999999799</v>
      </c>
      <c r="K5989" s="9">
        <f t="shared" si="467"/>
        <v>0</v>
      </c>
      <c r="L5989" s="9">
        <f t="shared" si="468"/>
        <v>0</v>
      </c>
    </row>
    <row r="5990" spans="1:12" ht="15" x14ac:dyDescent="0.25">
      <c r="A5990" s="167">
        <f t="shared" si="466"/>
        <v>96.312000000015829</v>
      </c>
      <c r="B5990" s="325">
        <f t="shared" si="469"/>
        <v>0.40130000000006594</v>
      </c>
      <c r="C5990" s="167">
        <f t="shared" si="465"/>
        <v>227.76599999998814</v>
      </c>
      <c r="D5990" s="167">
        <f>IF('Lineær programmering opg 4'!$M$4=0,"-",(-A5990+'Lineær programmering opg 4'!$M$4)/'Lineær programmering opg 4'!$K$4*-1)</f>
        <v>287.37599999996837</v>
      </c>
      <c r="E5990" s="167">
        <f>IF('Lineær programmering opg 4'!$M$5=0,"-",(-A5990+'Lineær programmering opg 4'!$M$5)/'Lineær programmering opg 4'!$K$5*-1)</f>
        <v>227.76599999998814</v>
      </c>
      <c r="F5990" s="167" t="str">
        <f>IF('Lineær programmering opg 4'!$E$6=0,"-",(-A5990+'Lineær programmering opg 4'!$M$6)/'Lineær programmering opg 4'!$K$6*-1)</f>
        <v>-</v>
      </c>
      <c r="G5990" s="167" t="str">
        <f>IF('Lineær programmering opg 4'!$D$7=0,"-",((-A5990+'Lineær programmering opg 4'!$M$7)/'Lineær programmering opg 4'!$K$7)*-1)</f>
        <v>-</v>
      </c>
      <c r="H5990" s="167" t="str">
        <f>IF('Lineær programmering opg 4'!$C$8=0,"-",((-A5990+'Lineær programmering opg 4'!$M$8)/'Lineær programmering opg 4'!$K$8)*-1)</f>
        <v>-</v>
      </c>
      <c r="I5990" s="167" t="str">
        <f>IF('Lineær programmering opg 4'!$D$8=0,"-",'Lineær programmering opg 4'!$G$8)</f>
        <v>-</v>
      </c>
      <c r="J5990" s="295">
        <f>A5990*'Lineær programmering opg 4'!$C$11+Datatabel!C5990*'Lineær programmering opg 4'!$D$11</f>
        <v>43796.099999999802</v>
      </c>
      <c r="K5990" s="9">
        <f t="shared" si="467"/>
        <v>0</v>
      </c>
      <c r="L5990" s="9">
        <f t="shared" si="468"/>
        <v>0</v>
      </c>
    </row>
    <row r="5991" spans="1:12" ht="15" x14ac:dyDescent="0.25">
      <c r="A5991" s="167">
        <f t="shared" si="466"/>
        <v>96.288000000015828</v>
      </c>
      <c r="B5991" s="325">
        <f t="shared" si="469"/>
        <v>0.40120000000006595</v>
      </c>
      <c r="C5991" s="167">
        <f t="shared" si="465"/>
        <v>227.78399999998814</v>
      </c>
      <c r="D5991" s="167">
        <f>IF('Lineær programmering opg 4'!$M$4=0,"-",(-A5991+'Lineær programmering opg 4'!$M$4)/'Lineær programmering opg 4'!$K$4*-1)</f>
        <v>287.42399999996837</v>
      </c>
      <c r="E5991" s="167">
        <f>IF('Lineær programmering opg 4'!$M$5=0,"-",(-A5991+'Lineær programmering opg 4'!$M$5)/'Lineær programmering opg 4'!$K$5*-1)</f>
        <v>227.78399999998814</v>
      </c>
      <c r="F5991" s="167" t="str">
        <f>IF('Lineær programmering opg 4'!$E$6=0,"-",(-A5991+'Lineær programmering opg 4'!$M$6)/'Lineær programmering opg 4'!$K$6*-1)</f>
        <v>-</v>
      </c>
      <c r="G5991" s="167" t="str">
        <f>IF('Lineær programmering opg 4'!$D$7=0,"-",((-A5991+'Lineær programmering opg 4'!$M$7)/'Lineær programmering opg 4'!$K$7)*-1)</f>
        <v>-</v>
      </c>
      <c r="H5991" s="167" t="str">
        <f>IF('Lineær programmering opg 4'!$C$8=0,"-",((-A5991+'Lineær programmering opg 4'!$M$8)/'Lineær programmering opg 4'!$K$8)*-1)</f>
        <v>-</v>
      </c>
      <c r="I5991" s="167" t="str">
        <f>IF('Lineær programmering opg 4'!$D$8=0,"-",'Lineær programmering opg 4'!$G$8)</f>
        <v>-</v>
      </c>
      <c r="J5991" s="295">
        <f>A5991*'Lineær programmering opg 4'!$C$11+Datatabel!C5991*'Lineær programmering opg 4'!$D$11</f>
        <v>43796.399999999805</v>
      </c>
      <c r="K5991" s="9">
        <f t="shared" si="467"/>
        <v>0</v>
      </c>
      <c r="L5991" s="9">
        <f t="shared" si="468"/>
        <v>0</v>
      </c>
    </row>
    <row r="5992" spans="1:12" ht="15" x14ac:dyDescent="0.25">
      <c r="A5992" s="167">
        <f t="shared" si="466"/>
        <v>96.264000000015827</v>
      </c>
      <c r="B5992" s="325">
        <f t="shared" si="469"/>
        <v>0.40110000000006596</v>
      </c>
      <c r="C5992" s="167">
        <f t="shared" si="465"/>
        <v>227.80199999998814</v>
      </c>
      <c r="D5992" s="167">
        <f>IF('Lineær programmering opg 4'!$M$4=0,"-",(-A5992+'Lineær programmering opg 4'!$M$4)/'Lineær programmering opg 4'!$K$4*-1)</f>
        <v>287.47199999996838</v>
      </c>
      <c r="E5992" s="167">
        <f>IF('Lineær programmering opg 4'!$M$5=0,"-",(-A5992+'Lineær programmering opg 4'!$M$5)/'Lineær programmering opg 4'!$K$5*-1)</f>
        <v>227.80199999998814</v>
      </c>
      <c r="F5992" s="167" t="str">
        <f>IF('Lineær programmering opg 4'!$E$6=0,"-",(-A5992+'Lineær programmering opg 4'!$M$6)/'Lineær programmering opg 4'!$K$6*-1)</f>
        <v>-</v>
      </c>
      <c r="G5992" s="167" t="str">
        <f>IF('Lineær programmering opg 4'!$D$7=0,"-",((-A5992+'Lineær programmering opg 4'!$M$7)/'Lineær programmering opg 4'!$K$7)*-1)</f>
        <v>-</v>
      </c>
      <c r="H5992" s="167" t="str">
        <f>IF('Lineær programmering opg 4'!$C$8=0,"-",((-A5992+'Lineær programmering opg 4'!$M$8)/'Lineær programmering opg 4'!$K$8)*-1)</f>
        <v>-</v>
      </c>
      <c r="I5992" s="167" t="str">
        <f>IF('Lineær programmering opg 4'!$D$8=0,"-",'Lineær programmering opg 4'!$G$8)</f>
        <v>-</v>
      </c>
      <c r="J5992" s="295">
        <f>A5992*'Lineær programmering opg 4'!$C$11+Datatabel!C5992*'Lineær programmering opg 4'!$D$11</f>
        <v>43796.699999999801</v>
      </c>
      <c r="K5992" s="9">
        <f t="shared" si="467"/>
        <v>0</v>
      </c>
      <c r="L5992" s="9">
        <f t="shared" si="468"/>
        <v>0</v>
      </c>
    </row>
    <row r="5993" spans="1:12" ht="15" x14ac:dyDescent="0.25">
      <c r="A5993" s="167">
        <f t="shared" si="466"/>
        <v>96.24000000001584</v>
      </c>
      <c r="B5993" s="325">
        <f t="shared" si="469"/>
        <v>0.40100000000006597</v>
      </c>
      <c r="C5993" s="167">
        <f t="shared" si="465"/>
        <v>227.81999999998814</v>
      </c>
      <c r="D5993" s="167">
        <f>IF('Lineær programmering opg 4'!$M$4=0,"-",(-A5993+'Lineær programmering opg 4'!$M$4)/'Lineær programmering opg 4'!$K$4*-1)</f>
        <v>287.51999999996832</v>
      </c>
      <c r="E5993" s="167">
        <f>IF('Lineær programmering opg 4'!$M$5=0,"-",(-A5993+'Lineær programmering opg 4'!$M$5)/'Lineær programmering opg 4'!$K$5*-1)</f>
        <v>227.81999999998814</v>
      </c>
      <c r="F5993" s="167" t="str">
        <f>IF('Lineær programmering opg 4'!$E$6=0,"-",(-A5993+'Lineær programmering opg 4'!$M$6)/'Lineær programmering opg 4'!$K$6*-1)</f>
        <v>-</v>
      </c>
      <c r="G5993" s="167" t="str">
        <f>IF('Lineær programmering opg 4'!$D$7=0,"-",((-A5993+'Lineær programmering opg 4'!$M$7)/'Lineær programmering opg 4'!$K$7)*-1)</f>
        <v>-</v>
      </c>
      <c r="H5993" s="167" t="str">
        <f>IF('Lineær programmering opg 4'!$C$8=0,"-",((-A5993+'Lineær programmering opg 4'!$M$8)/'Lineær programmering opg 4'!$K$8)*-1)</f>
        <v>-</v>
      </c>
      <c r="I5993" s="167" t="str">
        <f>IF('Lineær programmering opg 4'!$D$8=0,"-",'Lineær programmering opg 4'!$G$8)</f>
        <v>-</v>
      </c>
      <c r="J5993" s="295">
        <f>A5993*'Lineær programmering opg 4'!$C$11+Datatabel!C5993*'Lineær programmering opg 4'!$D$11</f>
        <v>43796.999999999811</v>
      </c>
      <c r="K5993" s="9">
        <f t="shared" si="467"/>
        <v>0</v>
      </c>
      <c r="L5993" s="9">
        <f t="shared" si="468"/>
        <v>0</v>
      </c>
    </row>
    <row r="5994" spans="1:12" ht="15" x14ac:dyDescent="0.25">
      <c r="A5994" s="167">
        <f t="shared" si="466"/>
        <v>96.216000000015839</v>
      </c>
      <c r="B5994" s="325">
        <f t="shared" si="469"/>
        <v>0.40090000000006598</v>
      </c>
      <c r="C5994" s="167">
        <f t="shared" si="465"/>
        <v>227.83799999998814</v>
      </c>
      <c r="D5994" s="167">
        <f>IF('Lineær programmering opg 4'!$M$4=0,"-",(-A5994+'Lineær programmering opg 4'!$M$4)/'Lineær programmering opg 4'!$K$4*-1)</f>
        <v>287.56799999996832</v>
      </c>
      <c r="E5994" s="167">
        <f>IF('Lineær programmering opg 4'!$M$5=0,"-",(-A5994+'Lineær programmering opg 4'!$M$5)/'Lineær programmering opg 4'!$K$5*-1)</f>
        <v>227.83799999998814</v>
      </c>
      <c r="F5994" s="167" t="str">
        <f>IF('Lineær programmering opg 4'!$E$6=0,"-",(-A5994+'Lineær programmering opg 4'!$M$6)/'Lineær programmering opg 4'!$K$6*-1)</f>
        <v>-</v>
      </c>
      <c r="G5994" s="167" t="str">
        <f>IF('Lineær programmering opg 4'!$D$7=0,"-",((-A5994+'Lineær programmering opg 4'!$M$7)/'Lineær programmering opg 4'!$K$7)*-1)</f>
        <v>-</v>
      </c>
      <c r="H5994" s="167" t="str">
        <f>IF('Lineær programmering opg 4'!$C$8=0,"-",((-A5994+'Lineær programmering opg 4'!$M$8)/'Lineær programmering opg 4'!$K$8)*-1)</f>
        <v>-</v>
      </c>
      <c r="I5994" s="167" t="str">
        <f>IF('Lineær programmering opg 4'!$D$8=0,"-",'Lineær programmering opg 4'!$G$8)</f>
        <v>-</v>
      </c>
      <c r="J5994" s="295">
        <f>A5994*'Lineær programmering opg 4'!$C$11+Datatabel!C5994*'Lineær programmering opg 4'!$D$11</f>
        <v>43797.299999999806</v>
      </c>
      <c r="K5994" s="9">
        <f t="shared" si="467"/>
        <v>0</v>
      </c>
      <c r="L5994" s="9">
        <f t="shared" si="468"/>
        <v>0</v>
      </c>
    </row>
    <row r="5995" spans="1:12" ht="15" x14ac:dyDescent="0.25">
      <c r="A5995" s="167">
        <f t="shared" si="466"/>
        <v>96.192000000015838</v>
      </c>
      <c r="B5995" s="325">
        <f t="shared" si="469"/>
        <v>0.40080000000006599</v>
      </c>
      <c r="C5995" s="167">
        <f t="shared" si="465"/>
        <v>227.85599999998814</v>
      </c>
      <c r="D5995" s="167">
        <f>IF('Lineær programmering opg 4'!$M$4=0,"-",(-A5995+'Lineær programmering opg 4'!$M$4)/'Lineær programmering opg 4'!$K$4*-1)</f>
        <v>287.61599999996832</v>
      </c>
      <c r="E5995" s="167">
        <f>IF('Lineær programmering opg 4'!$M$5=0,"-",(-A5995+'Lineær programmering opg 4'!$M$5)/'Lineær programmering opg 4'!$K$5*-1)</f>
        <v>227.85599999998814</v>
      </c>
      <c r="F5995" s="167" t="str">
        <f>IF('Lineær programmering opg 4'!$E$6=0,"-",(-A5995+'Lineær programmering opg 4'!$M$6)/'Lineær programmering opg 4'!$K$6*-1)</f>
        <v>-</v>
      </c>
      <c r="G5995" s="167" t="str">
        <f>IF('Lineær programmering opg 4'!$D$7=0,"-",((-A5995+'Lineær programmering opg 4'!$M$7)/'Lineær programmering opg 4'!$K$7)*-1)</f>
        <v>-</v>
      </c>
      <c r="H5995" s="167" t="str">
        <f>IF('Lineær programmering opg 4'!$C$8=0,"-",((-A5995+'Lineær programmering opg 4'!$M$8)/'Lineær programmering opg 4'!$K$8)*-1)</f>
        <v>-</v>
      </c>
      <c r="I5995" s="167" t="str">
        <f>IF('Lineær programmering opg 4'!$D$8=0,"-",'Lineær programmering opg 4'!$G$8)</f>
        <v>-</v>
      </c>
      <c r="J5995" s="295">
        <f>A5995*'Lineær programmering opg 4'!$C$11+Datatabel!C5995*'Lineær programmering opg 4'!$D$11</f>
        <v>43797.599999999802</v>
      </c>
      <c r="K5995" s="9">
        <f t="shared" si="467"/>
        <v>0</v>
      </c>
      <c r="L5995" s="9">
        <f t="shared" si="468"/>
        <v>0</v>
      </c>
    </row>
    <row r="5996" spans="1:12" ht="15" x14ac:dyDescent="0.25">
      <c r="A5996" s="167">
        <f t="shared" si="466"/>
        <v>96.168000000015837</v>
      </c>
      <c r="B5996" s="325">
        <f t="shared" si="469"/>
        <v>0.400700000000066</v>
      </c>
      <c r="C5996" s="167">
        <f t="shared" si="465"/>
        <v>227.87399999998814</v>
      </c>
      <c r="D5996" s="167">
        <f>IF('Lineær programmering opg 4'!$M$4=0,"-",(-A5996+'Lineær programmering opg 4'!$M$4)/'Lineær programmering opg 4'!$K$4*-1)</f>
        <v>287.66399999996833</v>
      </c>
      <c r="E5996" s="167">
        <f>IF('Lineær programmering opg 4'!$M$5=0,"-",(-A5996+'Lineær programmering opg 4'!$M$5)/'Lineær programmering opg 4'!$K$5*-1)</f>
        <v>227.87399999998814</v>
      </c>
      <c r="F5996" s="167" t="str">
        <f>IF('Lineær programmering opg 4'!$E$6=0,"-",(-A5996+'Lineær programmering opg 4'!$M$6)/'Lineær programmering opg 4'!$K$6*-1)</f>
        <v>-</v>
      </c>
      <c r="G5996" s="167" t="str">
        <f>IF('Lineær programmering opg 4'!$D$7=0,"-",((-A5996+'Lineær programmering opg 4'!$M$7)/'Lineær programmering opg 4'!$K$7)*-1)</f>
        <v>-</v>
      </c>
      <c r="H5996" s="167" t="str">
        <f>IF('Lineær programmering opg 4'!$C$8=0,"-",((-A5996+'Lineær programmering opg 4'!$M$8)/'Lineær programmering opg 4'!$K$8)*-1)</f>
        <v>-</v>
      </c>
      <c r="I5996" s="167" t="str">
        <f>IF('Lineær programmering opg 4'!$D$8=0,"-",'Lineær programmering opg 4'!$G$8)</f>
        <v>-</v>
      </c>
      <c r="J5996" s="295">
        <f>A5996*'Lineær programmering opg 4'!$C$11+Datatabel!C5996*'Lineær programmering opg 4'!$D$11</f>
        <v>43797.899999999805</v>
      </c>
      <c r="K5996" s="9">
        <f t="shared" si="467"/>
        <v>0</v>
      </c>
      <c r="L5996" s="9">
        <f t="shared" si="468"/>
        <v>0</v>
      </c>
    </row>
    <row r="5997" spans="1:12" ht="15" x14ac:dyDescent="0.25">
      <c r="A5997" s="167">
        <f t="shared" si="466"/>
        <v>96.144000000015836</v>
      </c>
      <c r="B5997" s="325">
        <f t="shared" si="469"/>
        <v>0.40060000000006601</v>
      </c>
      <c r="C5997" s="167">
        <f t="shared" si="465"/>
        <v>227.89199999998814</v>
      </c>
      <c r="D5997" s="167">
        <f>IF('Lineær programmering opg 4'!$M$4=0,"-",(-A5997+'Lineær programmering opg 4'!$M$4)/'Lineær programmering opg 4'!$K$4*-1)</f>
        <v>287.71199999996833</v>
      </c>
      <c r="E5997" s="167">
        <f>IF('Lineær programmering opg 4'!$M$5=0,"-",(-A5997+'Lineær programmering opg 4'!$M$5)/'Lineær programmering opg 4'!$K$5*-1)</f>
        <v>227.89199999998814</v>
      </c>
      <c r="F5997" s="167" t="str">
        <f>IF('Lineær programmering opg 4'!$E$6=0,"-",(-A5997+'Lineær programmering opg 4'!$M$6)/'Lineær programmering opg 4'!$K$6*-1)</f>
        <v>-</v>
      </c>
      <c r="G5997" s="167" t="str">
        <f>IF('Lineær programmering opg 4'!$D$7=0,"-",((-A5997+'Lineær programmering opg 4'!$M$7)/'Lineær programmering opg 4'!$K$7)*-1)</f>
        <v>-</v>
      </c>
      <c r="H5997" s="167" t="str">
        <f>IF('Lineær programmering opg 4'!$C$8=0,"-",((-A5997+'Lineær programmering opg 4'!$M$8)/'Lineær programmering opg 4'!$K$8)*-1)</f>
        <v>-</v>
      </c>
      <c r="I5997" s="167" t="str">
        <f>IF('Lineær programmering opg 4'!$D$8=0,"-",'Lineær programmering opg 4'!$G$8)</f>
        <v>-</v>
      </c>
      <c r="J5997" s="295">
        <f>A5997*'Lineær programmering opg 4'!$C$11+Datatabel!C5997*'Lineær programmering opg 4'!$D$11</f>
        <v>43798.199999999808</v>
      </c>
      <c r="K5997" s="9">
        <f t="shared" si="467"/>
        <v>0</v>
      </c>
      <c r="L5997" s="9">
        <f t="shared" si="468"/>
        <v>0</v>
      </c>
    </row>
    <row r="5998" spans="1:12" ht="15" x14ac:dyDescent="0.25">
      <c r="A5998" s="167">
        <f t="shared" si="466"/>
        <v>96.12000000001585</v>
      </c>
      <c r="B5998" s="325">
        <f t="shared" si="469"/>
        <v>0.40050000000006603</v>
      </c>
      <c r="C5998" s="167">
        <f t="shared" si="465"/>
        <v>227.90999999998812</v>
      </c>
      <c r="D5998" s="167">
        <f>IF('Lineær programmering opg 4'!$M$4=0,"-",(-A5998+'Lineær programmering opg 4'!$M$4)/'Lineær programmering opg 4'!$K$4*-1)</f>
        <v>287.75999999996827</v>
      </c>
      <c r="E5998" s="167">
        <f>IF('Lineær programmering opg 4'!$M$5=0,"-",(-A5998+'Lineær programmering opg 4'!$M$5)/'Lineær programmering opg 4'!$K$5*-1)</f>
        <v>227.90999999998812</v>
      </c>
      <c r="F5998" s="167" t="str">
        <f>IF('Lineær programmering opg 4'!$E$6=0,"-",(-A5998+'Lineær programmering opg 4'!$M$6)/'Lineær programmering opg 4'!$K$6*-1)</f>
        <v>-</v>
      </c>
      <c r="G5998" s="167" t="str">
        <f>IF('Lineær programmering opg 4'!$D$7=0,"-",((-A5998+'Lineær programmering opg 4'!$M$7)/'Lineær programmering opg 4'!$K$7)*-1)</f>
        <v>-</v>
      </c>
      <c r="H5998" s="167" t="str">
        <f>IF('Lineær programmering opg 4'!$C$8=0,"-",((-A5998+'Lineær programmering opg 4'!$M$8)/'Lineær programmering opg 4'!$K$8)*-1)</f>
        <v>-</v>
      </c>
      <c r="I5998" s="167" t="str">
        <f>IF('Lineær programmering opg 4'!$D$8=0,"-",'Lineær programmering opg 4'!$G$8)</f>
        <v>-</v>
      </c>
      <c r="J5998" s="295">
        <f>A5998*'Lineær programmering opg 4'!$C$11+Datatabel!C5998*'Lineær programmering opg 4'!$D$11</f>
        <v>43798.499999999804</v>
      </c>
      <c r="K5998" s="9">
        <f t="shared" si="467"/>
        <v>0</v>
      </c>
      <c r="L5998" s="9">
        <f t="shared" si="468"/>
        <v>0</v>
      </c>
    </row>
    <row r="5999" spans="1:12" ht="15" x14ac:dyDescent="0.25">
      <c r="A5999" s="167">
        <f t="shared" si="466"/>
        <v>96.096000000015849</v>
      </c>
      <c r="B5999" s="325">
        <f t="shared" si="469"/>
        <v>0.40040000000006604</v>
      </c>
      <c r="C5999" s="167">
        <f t="shared" si="465"/>
        <v>227.92799999998812</v>
      </c>
      <c r="D5999" s="167">
        <f>IF('Lineær programmering opg 4'!$M$4=0,"-",(-A5999+'Lineær programmering opg 4'!$M$4)/'Lineær programmering opg 4'!$K$4*-1)</f>
        <v>287.80799999996827</v>
      </c>
      <c r="E5999" s="167">
        <f>IF('Lineær programmering opg 4'!$M$5=0,"-",(-A5999+'Lineær programmering opg 4'!$M$5)/'Lineær programmering opg 4'!$K$5*-1)</f>
        <v>227.92799999998812</v>
      </c>
      <c r="F5999" s="167" t="str">
        <f>IF('Lineær programmering opg 4'!$E$6=0,"-",(-A5999+'Lineær programmering opg 4'!$M$6)/'Lineær programmering opg 4'!$K$6*-1)</f>
        <v>-</v>
      </c>
      <c r="G5999" s="167" t="str">
        <f>IF('Lineær programmering opg 4'!$D$7=0,"-",((-A5999+'Lineær programmering opg 4'!$M$7)/'Lineær programmering opg 4'!$K$7)*-1)</f>
        <v>-</v>
      </c>
      <c r="H5999" s="167" t="str">
        <f>IF('Lineær programmering opg 4'!$C$8=0,"-",((-A5999+'Lineær programmering opg 4'!$M$8)/'Lineær programmering opg 4'!$K$8)*-1)</f>
        <v>-</v>
      </c>
      <c r="I5999" s="167" t="str">
        <f>IF('Lineær programmering opg 4'!$D$8=0,"-",'Lineær programmering opg 4'!$G$8)</f>
        <v>-</v>
      </c>
      <c r="J5999" s="295">
        <f>A5999*'Lineær programmering opg 4'!$C$11+Datatabel!C5999*'Lineær programmering opg 4'!$D$11</f>
        <v>43798.799999999799</v>
      </c>
      <c r="K5999" s="9">
        <f t="shared" si="467"/>
        <v>0</v>
      </c>
      <c r="L5999" s="9">
        <f t="shared" si="468"/>
        <v>0</v>
      </c>
    </row>
    <row r="6000" spans="1:12" ht="15" x14ac:dyDescent="0.25">
      <c r="A6000" s="167">
        <f t="shared" si="466"/>
        <v>96.072000000015848</v>
      </c>
      <c r="B6000" s="325">
        <f t="shared" si="469"/>
        <v>0.40030000000006605</v>
      </c>
      <c r="C6000" s="167">
        <f t="shared" si="465"/>
        <v>227.94599999998812</v>
      </c>
      <c r="D6000" s="167">
        <f>IF('Lineær programmering opg 4'!$M$4=0,"-",(-A6000+'Lineær programmering opg 4'!$M$4)/'Lineær programmering opg 4'!$K$4*-1)</f>
        <v>287.85599999996828</v>
      </c>
      <c r="E6000" s="167">
        <f>IF('Lineær programmering opg 4'!$M$5=0,"-",(-A6000+'Lineær programmering opg 4'!$M$5)/'Lineær programmering opg 4'!$K$5*-1)</f>
        <v>227.94599999998812</v>
      </c>
      <c r="F6000" s="167" t="str">
        <f>IF('Lineær programmering opg 4'!$E$6=0,"-",(-A6000+'Lineær programmering opg 4'!$M$6)/'Lineær programmering opg 4'!$K$6*-1)</f>
        <v>-</v>
      </c>
      <c r="G6000" s="167" t="str">
        <f>IF('Lineær programmering opg 4'!$D$7=0,"-",((-A6000+'Lineær programmering opg 4'!$M$7)/'Lineær programmering opg 4'!$K$7)*-1)</f>
        <v>-</v>
      </c>
      <c r="H6000" s="167" t="str">
        <f>IF('Lineær programmering opg 4'!$C$8=0,"-",((-A6000+'Lineær programmering opg 4'!$M$8)/'Lineær programmering opg 4'!$K$8)*-1)</f>
        <v>-</v>
      </c>
      <c r="I6000" s="167" t="str">
        <f>IF('Lineær programmering opg 4'!$D$8=0,"-",'Lineær programmering opg 4'!$G$8)</f>
        <v>-</v>
      </c>
      <c r="J6000" s="295">
        <f>A6000*'Lineær programmering opg 4'!$C$11+Datatabel!C6000*'Lineær programmering opg 4'!$D$11</f>
        <v>43799.099999999802</v>
      </c>
      <c r="K6000" s="9">
        <f t="shared" si="467"/>
        <v>0</v>
      </c>
      <c r="L6000" s="9">
        <f t="shared" si="468"/>
        <v>0</v>
      </c>
    </row>
    <row r="6001" spans="1:12" ht="15" x14ac:dyDescent="0.25">
      <c r="A6001" s="167">
        <f t="shared" si="466"/>
        <v>96.048000000015861</v>
      </c>
      <c r="B6001" s="325">
        <f t="shared" si="469"/>
        <v>0.40020000000006606</v>
      </c>
      <c r="C6001" s="167">
        <f t="shared" si="465"/>
        <v>227.96399999998812</v>
      </c>
      <c r="D6001" s="167">
        <f>IF('Lineær programmering opg 4'!$M$4=0,"-",(-A6001+'Lineær programmering opg 4'!$M$4)/'Lineær programmering opg 4'!$K$4*-1)</f>
        <v>287.90399999996828</v>
      </c>
      <c r="E6001" s="167">
        <f>IF('Lineær programmering opg 4'!$M$5=0,"-",(-A6001+'Lineær programmering opg 4'!$M$5)/'Lineær programmering opg 4'!$K$5*-1)</f>
        <v>227.96399999998812</v>
      </c>
      <c r="F6001" s="167" t="str">
        <f>IF('Lineær programmering opg 4'!$E$6=0,"-",(-A6001+'Lineær programmering opg 4'!$M$6)/'Lineær programmering opg 4'!$K$6*-1)</f>
        <v>-</v>
      </c>
      <c r="G6001" s="167" t="str">
        <f>IF('Lineær programmering opg 4'!$D$7=0,"-",((-A6001+'Lineær programmering opg 4'!$M$7)/'Lineær programmering opg 4'!$K$7)*-1)</f>
        <v>-</v>
      </c>
      <c r="H6001" s="167" t="str">
        <f>IF('Lineær programmering opg 4'!$C$8=0,"-",((-A6001+'Lineær programmering opg 4'!$M$8)/'Lineær programmering opg 4'!$K$8)*-1)</f>
        <v>-</v>
      </c>
      <c r="I6001" s="167" t="str">
        <f>IF('Lineær programmering opg 4'!$D$8=0,"-",'Lineær programmering opg 4'!$G$8)</f>
        <v>-</v>
      </c>
      <c r="J6001" s="295">
        <f>A6001*'Lineær programmering opg 4'!$C$11+Datatabel!C6001*'Lineær programmering opg 4'!$D$11</f>
        <v>43799.399999999805</v>
      </c>
      <c r="K6001" s="9">
        <f t="shared" si="467"/>
        <v>0</v>
      </c>
      <c r="L6001" s="9">
        <f t="shared" si="468"/>
        <v>0</v>
      </c>
    </row>
    <row r="6002" spans="1:12" ht="15" x14ac:dyDescent="0.25">
      <c r="A6002" s="167">
        <f t="shared" si="466"/>
        <v>96.02400000001586</v>
      </c>
      <c r="B6002" s="325">
        <f t="shared" si="469"/>
        <v>0.40010000000006607</v>
      </c>
      <c r="C6002" s="167">
        <f t="shared" si="465"/>
        <v>227.98199999998812</v>
      </c>
      <c r="D6002" s="167">
        <f>IF('Lineær programmering opg 4'!$M$4=0,"-",(-A6002+'Lineær programmering opg 4'!$M$4)/'Lineær programmering opg 4'!$K$4*-1)</f>
        <v>287.95199999996828</v>
      </c>
      <c r="E6002" s="167">
        <f>IF('Lineær programmering opg 4'!$M$5=0,"-",(-A6002+'Lineær programmering opg 4'!$M$5)/'Lineær programmering opg 4'!$K$5*-1)</f>
        <v>227.98199999998812</v>
      </c>
      <c r="F6002" s="167" t="str">
        <f>IF('Lineær programmering opg 4'!$E$6=0,"-",(-A6002+'Lineær programmering opg 4'!$M$6)/'Lineær programmering opg 4'!$K$6*-1)</f>
        <v>-</v>
      </c>
      <c r="G6002" s="167" t="str">
        <f>IF('Lineær programmering opg 4'!$D$7=0,"-",((-A6002+'Lineær programmering opg 4'!$M$7)/'Lineær programmering opg 4'!$K$7)*-1)</f>
        <v>-</v>
      </c>
      <c r="H6002" s="167" t="str">
        <f>IF('Lineær programmering opg 4'!$C$8=0,"-",((-A6002+'Lineær programmering opg 4'!$M$8)/'Lineær programmering opg 4'!$K$8)*-1)</f>
        <v>-</v>
      </c>
      <c r="I6002" s="167" t="str">
        <f>IF('Lineær programmering opg 4'!$D$8=0,"-",'Lineær programmering opg 4'!$G$8)</f>
        <v>-</v>
      </c>
      <c r="J6002" s="295">
        <f>A6002*'Lineær programmering opg 4'!$C$11+Datatabel!C6002*'Lineær programmering opg 4'!$D$11</f>
        <v>43799.699999999808</v>
      </c>
      <c r="K6002" s="9">
        <f t="shared" si="467"/>
        <v>0</v>
      </c>
      <c r="L6002" s="9">
        <f t="shared" si="468"/>
        <v>0</v>
      </c>
    </row>
    <row r="6003" spans="1:12" ht="15" x14ac:dyDescent="0.25">
      <c r="A6003" s="167">
        <f t="shared" si="466"/>
        <v>96.000000000015859</v>
      </c>
      <c r="B6003" s="325">
        <f t="shared" si="469"/>
        <v>0.40000000000006608</v>
      </c>
      <c r="C6003" s="167">
        <f t="shared" si="465"/>
        <v>227.99999999998812</v>
      </c>
      <c r="D6003" s="167">
        <f>IF('Lineær programmering opg 4'!$M$4=0,"-",(-A6003+'Lineær programmering opg 4'!$M$4)/'Lineær programmering opg 4'!$K$4*-1)</f>
        <v>287.99999999996828</v>
      </c>
      <c r="E6003" s="167">
        <f>IF('Lineær programmering opg 4'!$M$5=0,"-",(-A6003+'Lineær programmering opg 4'!$M$5)/'Lineær programmering opg 4'!$K$5*-1)</f>
        <v>227.99999999998812</v>
      </c>
      <c r="F6003" s="167" t="str">
        <f>IF('Lineær programmering opg 4'!$E$6=0,"-",(-A6003+'Lineær programmering opg 4'!$M$6)/'Lineær programmering opg 4'!$K$6*-1)</f>
        <v>-</v>
      </c>
      <c r="G6003" s="167" t="str">
        <f>IF('Lineær programmering opg 4'!$D$7=0,"-",((-A6003+'Lineær programmering opg 4'!$M$7)/'Lineær programmering opg 4'!$K$7)*-1)</f>
        <v>-</v>
      </c>
      <c r="H6003" s="167" t="str">
        <f>IF('Lineær programmering opg 4'!$C$8=0,"-",((-A6003+'Lineær programmering opg 4'!$M$8)/'Lineær programmering opg 4'!$K$8)*-1)</f>
        <v>-</v>
      </c>
      <c r="I6003" s="167" t="str">
        <f>IF('Lineær programmering opg 4'!$D$8=0,"-",'Lineær programmering opg 4'!$G$8)</f>
        <v>-</v>
      </c>
      <c r="J6003" s="295">
        <f>A6003*'Lineær programmering opg 4'!$C$11+Datatabel!C6003*'Lineær programmering opg 4'!$D$11</f>
        <v>43799.999999999804</v>
      </c>
      <c r="K6003" s="9">
        <f t="shared" si="467"/>
        <v>0</v>
      </c>
      <c r="L6003" s="9">
        <f t="shared" si="468"/>
        <v>0</v>
      </c>
    </row>
    <row r="6004" spans="1:12" ht="15" x14ac:dyDescent="0.25">
      <c r="A6004" s="167">
        <f t="shared" si="466"/>
        <v>95.976000000015858</v>
      </c>
      <c r="B6004" s="325">
        <f t="shared" si="469"/>
        <v>0.39990000000006609</v>
      </c>
      <c r="C6004" s="167">
        <f t="shared" si="465"/>
        <v>228.01799999998812</v>
      </c>
      <c r="D6004" s="167">
        <f>IF('Lineær programmering opg 4'!$M$4=0,"-",(-A6004+'Lineær programmering opg 4'!$M$4)/'Lineær programmering opg 4'!$K$4*-1)</f>
        <v>288.04799999996828</v>
      </c>
      <c r="E6004" s="167">
        <f>IF('Lineær programmering opg 4'!$M$5=0,"-",(-A6004+'Lineær programmering opg 4'!$M$5)/'Lineær programmering opg 4'!$K$5*-1)</f>
        <v>228.01799999998812</v>
      </c>
      <c r="F6004" s="167" t="str">
        <f>IF('Lineær programmering opg 4'!$E$6=0,"-",(-A6004+'Lineær programmering opg 4'!$M$6)/'Lineær programmering opg 4'!$K$6*-1)</f>
        <v>-</v>
      </c>
      <c r="G6004" s="167" t="str">
        <f>IF('Lineær programmering opg 4'!$D$7=0,"-",((-A6004+'Lineær programmering opg 4'!$M$7)/'Lineær programmering opg 4'!$K$7)*-1)</f>
        <v>-</v>
      </c>
      <c r="H6004" s="167" t="str">
        <f>IF('Lineær programmering opg 4'!$C$8=0,"-",((-A6004+'Lineær programmering opg 4'!$M$8)/'Lineær programmering opg 4'!$K$8)*-1)</f>
        <v>-</v>
      </c>
      <c r="I6004" s="167" t="str">
        <f>IF('Lineær programmering opg 4'!$D$8=0,"-",'Lineær programmering opg 4'!$G$8)</f>
        <v>-</v>
      </c>
      <c r="J6004" s="295">
        <f>A6004*'Lineær programmering opg 4'!$C$11+Datatabel!C6004*'Lineær programmering opg 4'!$D$11</f>
        <v>43800.299999999799</v>
      </c>
      <c r="K6004" s="9">
        <f t="shared" si="467"/>
        <v>0</v>
      </c>
      <c r="L6004" s="9">
        <f t="shared" si="468"/>
        <v>0</v>
      </c>
    </row>
    <row r="6005" spans="1:12" ht="15" x14ac:dyDescent="0.25">
      <c r="A6005" s="167">
        <f t="shared" si="466"/>
        <v>95.952000000015857</v>
      </c>
      <c r="B6005" s="325">
        <f t="shared" si="469"/>
        <v>0.3998000000000661</v>
      </c>
      <c r="C6005" s="167">
        <f t="shared" si="465"/>
        <v>228.03599999998812</v>
      </c>
      <c r="D6005" s="167">
        <f>IF('Lineær programmering opg 4'!$M$4=0,"-",(-A6005+'Lineær programmering opg 4'!$M$4)/'Lineær programmering opg 4'!$K$4*-1)</f>
        <v>288.09599999996829</v>
      </c>
      <c r="E6005" s="167">
        <f>IF('Lineær programmering opg 4'!$M$5=0,"-",(-A6005+'Lineær programmering opg 4'!$M$5)/'Lineær programmering opg 4'!$K$5*-1)</f>
        <v>228.03599999998812</v>
      </c>
      <c r="F6005" s="167" t="str">
        <f>IF('Lineær programmering opg 4'!$E$6=0,"-",(-A6005+'Lineær programmering opg 4'!$M$6)/'Lineær programmering opg 4'!$K$6*-1)</f>
        <v>-</v>
      </c>
      <c r="G6005" s="167" t="str">
        <f>IF('Lineær programmering opg 4'!$D$7=0,"-",((-A6005+'Lineær programmering opg 4'!$M$7)/'Lineær programmering opg 4'!$K$7)*-1)</f>
        <v>-</v>
      </c>
      <c r="H6005" s="167" t="str">
        <f>IF('Lineær programmering opg 4'!$C$8=0,"-",((-A6005+'Lineær programmering opg 4'!$M$8)/'Lineær programmering opg 4'!$K$8)*-1)</f>
        <v>-</v>
      </c>
      <c r="I6005" s="167" t="str">
        <f>IF('Lineær programmering opg 4'!$D$8=0,"-",'Lineær programmering opg 4'!$G$8)</f>
        <v>-</v>
      </c>
      <c r="J6005" s="295">
        <f>A6005*'Lineær programmering opg 4'!$C$11+Datatabel!C6005*'Lineær programmering opg 4'!$D$11</f>
        <v>43800.599999999802</v>
      </c>
      <c r="K6005" s="9">
        <f t="shared" si="467"/>
        <v>0</v>
      </c>
      <c r="L6005" s="9">
        <f t="shared" si="468"/>
        <v>0</v>
      </c>
    </row>
    <row r="6006" spans="1:12" ht="15" x14ac:dyDescent="0.25">
      <c r="A6006" s="167">
        <f t="shared" si="466"/>
        <v>95.928000000015871</v>
      </c>
      <c r="B6006" s="325">
        <f t="shared" si="469"/>
        <v>0.39970000000006611</v>
      </c>
      <c r="C6006" s="167">
        <f t="shared" si="465"/>
        <v>228.05399999998812</v>
      </c>
      <c r="D6006" s="167">
        <f>IF('Lineær programmering opg 4'!$M$4=0,"-",(-A6006+'Lineær programmering opg 4'!$M$4)/'Lineær programmering opg 4'!$K$4*-1)</f>
        <v>288.14399999996829</v>
      </c>
      <c r="E6006" s="167">
        <f>IF('Lineær programmering opg 4'!$M$5=0,"-",(-A6006+'Lineær programmering opg 4'!$M$5)/'Lineær programmering opg 4'!$K$5*-1)</f>
        <v>228.05399999998812</v>
      </c>
      <c r="F6006" s="167" t="str">
        <f>IF('Lineær programmering opg 4'!$E$6=0,"-",(-A6006+'Lineær programmering opg 4'!$M$6)/'Lineær programmering opg 4'!$K$6*-1)</f>
        <v>-</v>
      </c>
      <c r="G6006" s="167" t="str">
        <f>IF('Lineær programmering opg 4'!$D$7=0,"-",((-A6006+'Lineær programmering opg 4'!$M$7)/'Lineær programmering opg 4'!$K$7)*-1)</f>
        <v>-</v>
      </c>
      <c r="H6006" s="167" t="str">
        <f>IF('Lineær programmering opg 4'!$C$8=0,"-",((-A6006+'Lineær programmering opg 4'!$M$8)/'Lineær programmering opg 4'!$K$8)*-1)</f>
        <v>-</v>
      </c>
      <c r="I6006" s="167" t="str">
        <f>IF('Lineær programmering opg 4'!$D$8=0,"-",'Lineær programmering opg 4'!$G$8)</f>
        <v>-</v>
      </c>
      <c r="J6006" s="295">
        <f>A6006*'Lineær programmering opg 4'!$C$11+Datatabel!C6006*'Lineær programmering opg 4'!$D$11</f>
        <v>43800.899999999805</v>
      </c>
      <c r="K6006" s="9">
        <f t="shared" si="467"/>
        <v>0</v>
      </c>
      <c r="L6006" s="9">
        <f t="shared" si="468"/>
        <v>0</v>
      </c>
    </row>
    <row r="6007" spans="1:12" ht="15" x14ac:dyDescent="0.25">
      <c r="A6007" s="167">
        <f t="shared" si="466"/>
        <v>95.90400000001587</v>
      </c>
      <c r="B6007" s="325">
        <f t="shared" si="469"/>
        <v>0.39960000000006612</v>
      </c>
      <c r="C6007" s="167">
        <f t="shared" si="465"/>
        <v>228.07199999998812</v>
      </c>
      <c r="D6007" s="167">
        <f>IF('Lineær programmering opg 4'!$M$4=0,"-",(-A6007+'Lineær programmering opg 4'!$M$4)/'Lineær programmering opg 4'!$K$4*-1)</f>
        <v>288.19199999996829</v>
      </c>
      <c r="E6007" s="167">
        <f>IF('Lineær programmering opg 4'!$M$5=0,"-",(-A6007+'Lineær programmering opg 4'!$M$5)/'Lineær programmering opg 4'!$K$5*-1)</f>
        <v>228.07199999998812</v>
      </c>
      <c r="F6007" s="167" t="str">
        <f>IF('Lineær programmering opg 4'!$E$6=0,"-",(-A6007+'Lineær programmering opg 4'!$M$6)/'Lineær programmering opg 4'!$K$6*-1)</f>
        <v>-</v>
      </c>
      <c r="G6007" s="167" t="str">
        <f>IF('Lineær programmering opg 4'!$D$7=0,"-",((-A6007+'Lineær programmering opg 4'!$M$7)/'Lineær programmering opg 4'!$K$7)*-1)</f>
        <v>-</v>
      </c>
      <c r="H6007" s="167" t="str">
        <f>IF('Lineær programmering opg 4'!$C$8=0,"-",((-A6007+'Lineær programmering opg 4'!$M$8)/'Lineær programmering opg 4'!$K$8)*-1)</f>
        <v>-</v>
      </c>
      <c r="I6007" s="167" t="str">
        <f>IF('Lineær programmering opg 4'!$D$8=0,"-",'Lineær programmering opg 4'!$G$8)</f>
        <v>-</v>
      </c>
      <c r="J6007" s="295">
        <f>A6007*'Lineær programmering opg 4'!$C$11+Datatabel!C6007*'Lineær programmering opg 4'!$D$11</f>
        <v>43801.199999999808</v>
      </c>
      <c r="K6007" s="9">
        <f t="shared" si="467"/>
        <v>0</v>
      </c>
      <c r="L6007" s="9">
        <f t="shared" si="468"/>
        <v>0</v>
      </c>
    </row>
    <row r="6008" spans="1:12" ht="15" x14ac:dyDescent="0.25">
      <c r="A6008" s="167">
        <f t="shared" si="466"/>
        <v>95.880000000015869</v>
      </c>
      <c r="B6008" s="325">
        <f t="shared" si="469"/>
        <v>0.39950000000006614</v>
      </c>
      <c r="C6008" s="167">
        <f t="shared" si="465"/>
        <v>228.08999999998812</v>
      </c>
      <c r="D6008" s="167">
        <f>IF('Lineær programmering opg 4'!$M$4=0,"-",(-A6008+'Lineær programmering opg 4'!$M$4)/'Lineær programmering opg 4'!$K$4*-1)</f>
        <v>288.23999999996829</v>
      </c>
      <c r="E6008" s="167">
        <f>IF('Lineær programmering opg 4'!$M$5=0,"-",(-A6008+'Lineær programmering opg 4'!$M$5)/'Lineær programmering opg 4'!$K$5*-1)</f>
        <v>228.08999999998812</v>
      </c>
      <c r="F6008" s="167" t="str">
        <f>IF('Lineær programmering opg 4'!$E$6=0,"-",(-A6008+'Lineær programmering opg 4'!$M$6)/'Lineær programmering opg 4'!$K$6*-1)</f>
        <v>-</v>
      </c>
      <c r="G6008" s="167" t="str">
        <f>IF('Lineær programmering opg 4'!$D$7=0,"-",((-A6008+'Lineær programmering opg 4'!$M$7)/'Lineær programmering opg 4'!$K$7)*-1)</f>
        <v>-</v>
      </c>
      <c r="H6008" s="167" t="str">
        <f>IF('Lineær programmering opg 4'!$C$8=0,"-",((-A6008+'Lineær programmering opg 4'!$M$8)/'Lineær programmering opg 4'!$K$8)*-1)</f>
        <v>-</v>
      </c>
      <c r="I6008" s="167" t="str">
        <f>IF('Lineær programmering opg 4'!$D$8=0,"-",'Lineær programmering opg 4'!$G$8)</f>
        <v>-</v>
      </c>
      <c r="J6008" s="295">
        <f>A6008*'Lineær programmering opg 4'!$C$11+Datatabel!C6008*'Lineær programmering opg 4'!$D$11</f>
        <v>43801.499999999804</v>
      </c>
      <c r="K6008" s="9">
        <f t="shared" si="467"/>
        <v>0</v>
      </c>
      <c r="L6008" s="9">
        <f t="shared" si="468"/>
        <v>0</v>
      </c>
    </row>
    <row r="6009" spans="1:12" ht="15" x14ac:dyDescent="0.25">
      <c r="A6009" s="167">
        <f t="shared" si="466"/>
        <v>95.856000000015882</v>
      </c>
      <c r="B6009" s="325">
        <f t="shared" si="469"/>
        <v>0.39940000000006615</v>
      </c>
      <c r="C6009" s="167">
        <f t="shared" si="465"/>
        <v>228.10799999998807</v>
      </c>
      <c r="D6009" s="167">
        <f>IF('Lineær programmering opg 4'!$M$4=0,"-",(-A6009+'Lineær programmering opg 4'!$M$4)/'Lineær programmering opg 4'!$K$4*-1)</f>
        <v>288.28799999996824</v>
      </c>
      <c r="E6009" s="167">
        <f>IF('Lineær programmering opg 4'!$M$5=0,"-",(-A6009+'Lineær programmering opg 4'!$M$5)/'Lineær programmering opg 4'!$K$5*-1)</f>
        <v>228.10799999998807</v>
      </c>
      <c r="F6009" s="167" t="str">
        <f>IF('Lineær programmering opg 4'!$E$6=0,"-",(-A6009+'Lineær programmering opg 4'!$M$6)/'Lineær programmering opg 4'!$K$6*-1)</f>
        <v>-</v>
      </c>
      <c r="G6009" s="167" t="str">
        <f>IF('Lineær programmering opg 4'!$D$7=0,"-",((-A6009+'Lineær programmering opg 4'!$M$7)/'Lineær programmering opg 4'!$K$7)*-1)</f>
        <v>-</v>
      </c>
      <c r="H6009" s="167" t="str">
        <f>IF('Lineær programmering opg 4'!$C$8=0,"-",((-A6009+'Lineær programmering opg 4'!$M$8)/'Lineær programmering opg 4'!$K$8)*-1)</f>
        <v>-</v>
      </c>
      <c r="I6009" s="167" t="str">
        <f>IF('Lineær programmering opg 4'!$D$8=0,"-",'Lineær programmering opg 4'!$G$8)</f>
        <v>-</v>
      </c>
      <c r="J6009" s="295">
        <f>A6009*'Lineær programmering opg 4'!$C$11+Datatabel!C6009*'Lineær programmering opg 4'!$D$11</f>
        <v>43801.799999999799</v>
      </c>
      <c r="K6009" s="9">
        <f t="shared" si="467"/>
        <v>0</v>
      </c>
      <c r="L6009" s="9">
        <f t="shared" si="468"/>
        <v>0</v>
      </c>
    </row>
    <row r="6010" spans="1:12" ht="15" x14ac:dyDescent="0.25">
      <c r="A6010" s="167">
        <f t="shared" si="466"/>
        <v>95.832000000015881</v>
      </c>
      <c r="B6010" s="325">
        <f t="shared" si="469"/>
        <v>0.39930000000006616</v>
      </c>
      <c r="C6010" s="167">
        <f t="shared" si="465"/>
        <v>228.12599999998807</v>
      </c>
      <c r="D6010" s="167">
        <f>IF('Lineær programmering opg 4'!$M$4=0,"-",(-A6010+'Lineær programmering opg 4'!$M$4)/'Lineær programmering opg 4'!$K$4*-1)</f>
        <v>288.33599999996824</v>
      </c>
      <c r="E6010" s="167">
        <f>IF('Lineær programmering opg 4'!$M$5=0,"-",(-A6010+'Lineær programmering opg 4'!$M$5)/'Lineær programmering opg 4'!$K$5*-1)</f>
        <v>228.12599999998807</v>
      </c>
      <c r="F6010" s="167" t="str">
        <f>IF('Lineær programmering opg 4'!$E$6=0,"-",(-A6010+'Lineær programmering opg 4'!$M$6)/'Lineær programmering opg 4'!$K$6*-1)</f>
        <v>-</v>
      </c>
      <c r="G6010" s="167" t="str">
        <f>IF('Lineær programmering opg 4'!$D$7=0,"-",((-A6010+'Lineær programmering opg 4'!$M$7)/'Lineær programmering opg 4'!$K$7)*-1)</f>
        <v>-</v>
      </c>
      <c r="H6010" s="167" t="str">
        <f>IF('Lineær programmering opg 4'!$C$8=0,"-",((-A6010+'Lineær programmering opg 4'!$M$8)/'Lineær programmering opg 4'!$K$8)*-1)</f>
        <v>-</v>
      </c>
      <c r="I6010" s="167" t="str">
        <f>IF('Lineær programmering opg 4'!$D$8=0,"-",'Lineær programmering opg 4'!$G$8)</f>
        <v>-</v>
      </c>
      <c r="J6010" s="295">
        <f>A6010*'Lineær programmering opg 4'!$C$11+Datatabel!C6010*'Lineær programmering opg 4'!$D$11</f>
        <v>43802.099999999802</v>
      </c>
      <c r="K6010" s="9">
        <f t="shared" si="467"/>
        <v>0</v>
      </c>
      <c r="L6010" s="9">
        <f t="shared" si="468"/>
        <v>0</v>
      </c>
    </row>
    <row r="6011" spans="1:12" ht="15" x14ac:dyDescent="0.25">
      <c r="A6011" s="167">
        <f t="shared" si="466"/>
        <v>95.80800000001588</v>
      </c>
      <c r="B6011" s="325">
        <f t="shared" si="469"/>
        <v>0.39920000000006617</v>
      </c>
      <c r="C6011" s="167">
        <f t="shared" si="465"/>
        <v>228.14399999998807</v>
      </c>
      <c r="D6011" s="167">
        <f>IF('Lineær programmering opg 4'!$M$4=0,"-",(-A6011+'Lineær programmering opg 4'!$M$4)/'Lineær programmering opg 4'!$K$4*-1)</f>
        <v>288.38399999996824</v>
      </c>
      <c r="E6011" s="167">
        <f>IF('Lineær programmering opg 4'!$M$5=0,"-",(-A6011+'Lineær programmering opg 4'!$M$5)/'Lineær programmering opg 4'!$K$5*-1)</f>
        <v>228.14399999998807</v>
      </c>
      <c r="F6011" s="167" t="str">
        <f>IF('Lineær programmering opg 4'!$E$6=0,"-",(-A6011+'Lineær programmering opg 4'!$M$6)/'Lineær programmering opg 4'!$K$6*-1)</f>
        <v>-</v>
      </c>
      <c r="G6011" s="167" t="str">
        <f>IF('Lineær programmering opg 4'!$D$7=0,"-",((-A6011+'Lineær programmering opg 4'!$M$7)/'Lineær programmering opg 4'!$K$7)*-1)</f>
        <v>-</v>
      </c>
      <c r="H6011" s="167" t="str">
        <f>IF('Lineær programmering opg 4'!$C$8=0,"-",((-A6011+'Lineær programmering opg 4'!$M$8)/'Lineær programmering opg 4'!$K$8)*-1)</f>
        <v>-</v>
      </c>
      <c r="I6011" s="167" t="str">
        <f>IF('Lineær programmering opg 4'!$D$8=0,"-",'Lineær programmering opg 4'!$G$8)</f>
        <v>-</v>
      </c>
      <c r="J6011" s="295">
        <f>A6011*'Lineær programmering opg 4'!$C$11+Datatabel!C6011*'Lineær programmering opg 4'!$D$11</f>
        <v>43802.399999999798</v>
      </c>
      <c r="K6011" s="9">
        <f t="shared" si="467"/>
        <v>0</v>
      </c>
      <c r="L6011" s="9">
        <f t="shared" si="468"/>
        <v>0</v>
      </c>
    </row>
    <row r="6012" spans="1:12" ht="15" x14ac:dyDescent="0.25">
      <c r="A6012" s="167">
        <f t="shared" si="466"/>
        <v>95.78400000001588</v>
      </c>
      <c r="B6012" s="325">
        <f t="shared" si="469"/>
        <v>0.39910000000006618</v>
      </c>
      <c r="C6012" s="167">
        <f t="shared" si="465"/>
        <v>228.16199999998807</v>
      </c>
      <c r="D6012" s="167">
        <f>IF('Lineær programmering opg 4'!$M$4=0,"-",(-A6012+'Lineær programmering opg 4'!$M$4)/'Lineær programmering opg 4'!$K$4*-1)</f>
        <v>288.43199999996824</v>
      </c>
      <c r="E6012" s="167">
        <f>IF('Lineær programmering opg 4'!$M$5=0,"-",(-A6012+'Lineær programmering opg 4'!$M$5)/'Lineær programmering opg 4'!$K$5*-1)</f>
        <v>228.16199999998807</v>
      </c>
      <c r="F6012" s="167" t="str">
        <f>IF('Lineær programmering opg 4'!$E$6=0,"-",(-A6012+'Lineær programmering opg 4'!$M$6)/'Lineær programmering opg 4'!$K$6*-1)</f>
        <v>-</v>
      </c>
      <c r="G6012" s="167" t="str">
        <f>IF('Lineær programmering opg 4'!$D$7=0,"-",((-A6012+'Lineær programmering opg 4'!$M$7)/'Lineær programmering opg 4'!$K$7)*-1)</f>
        <v>-</v>
      </c>
      <c r="H6012" s="167" t="str">
        <f>IF('Lineær programmering opg 4'!$C$8=0,"-",((-A6012+'Lineær programmering opg 4'!$M$8)/'Lineær programmering opg 4'!$K$8)*-1)</f>
        <v>-</v>
      </c>
      <c r="I6012" s="167" t="str">
        <f>IF('Lineær programmering opg 4'!$D$8=0,"-",'Lineær programmering opg 4'!$G$8)</f>
        <v>-</v>
      </c>
      <c r="J6012" s="295">
        <f>A6012*'Lineær programmering opg 4'!$C$11+Datatabel!C6012*'Lineær programmering opg 4'!$D$11</f>
        <v>43802.699999999801</v>
      </c>
      <c r="K6012" s="9">
        <f t="shared" si="467"/>
        <v>0</v>
      </c>
      <c r="L6012" s="9">
        <f t="shared" si="468"/>
        <v>0</v>
      </c>
    </row>
    <row r="6013" spans="1:12" ht="15" x14ac:dyDescent="0.25">
      <c r="A6013" s="167">
        <f t="shared" si="466"/>
        <v>95.760000000015879</v>
      </c>
      <c r="B6013" s="325">
        <f t="shared" si="469"/>
        <v>0.39900000000006619</v>
      </c>
      <c r="C6013" s="167">
        <f t="shared" si="465"/>
        <v>228.17999999998807</v>
      </c>
      <c r="D6013" s="167">
        <f>IF('Lineær programmering opg 4'!$M$4=0,"-",(-A6013+'Lineær programmering opg 4'!$M$4)/'Lineær programmering opg 4'!$K$4*-1)</f>
        <v>288.47999999996824</v>
      </c>
      <c r="E6013" s="167">
        <f>IF('Lineær programmering opg 4'!$M$5=0,"-",(-A6013+'Lineær programmering opg 4'!$M$5)/'Lineær programmering opg 4'!$K$5*-1)</f>
        <v>228.17999999998807</v>
      </c>
      <c r="F6013" s="167" t="str">
        <f>IF('Lineær programmering opg 4'!$E$6=0,"-",(-A6013+'Lineær programmering opg 4'!$M$6)/'Lineær programmering opg 4'!$K$6*-1)</f>
        <v>-</v>
      </c>
      <c r="G6013" s="167" t="str">
        <f>IF('Lineær programmering opg 4'!$D$7=0,"-",((-A6013+'Lineær programmering opg 4'!$M$7)/'Lineær programmering opg 4'!$K$7)*-1)</f>
        <v>-</v>
      </c>
      <c r="H6013" s="167" t="str">
        <f>IF('Lineær programmering opg 4'!$C$8=0,"-",((-A6013+'Lineær programmering opg 4'!$M$8)/'Lineær programmering opg 4'!$K$8)*-1)</f>
        <v>-</v>
      </c>
      <c r="I6013" s="167" t="str">
        <f>IF('Lineær programmering opg 4'!$D$8=0,"-",'Lineær programmering opg 4'!$G$8)</f>
        <v>-</v>
      </c>
      <c r="J6013" s="295">
        <f>A6013*'Lineær programmering opg 4'!$C$11+Datatabel!C6013*'Lineær programmering opg 4'!$D$11</f>
        <v>43802.999999999796</v>
      </c>
      <c r="K6013" s="9">
        <f t="shared" si="467"/>
        <v>0</v>
      </c>
      <c r="L6013" s="9">
        <f t="shared" si="468"/>
        <v>0</v>
      </c>
    </row>
    <row r="6014" spans="1:12" ht="15" x14ac:dyDescent="0.25">
      <c r="A6014" s="167">
        <f t="shared" si="466"/>
        <v>95.736000000015892</v>
      </c>
      <c r="B6014" s="325">
        <f t="shared" si="469"/>
        <v>0.3989000000000662</v>
      </c>
      <c r="C6014" s="167">
        <f t="shared" si="465"/>
        <v>228.19799999998807</v>
      </c>
      <c r="D6014" s="167">
        <f>IF('Lineær programmering opg 4'!$M$4=0,"-",(-A6014+'Lineær programmering opg 4'!$M$4)/'Lineær programmering opg 4'!$K$4*-1)</f>
        <v>288.52799999996819</v>
      </c>
      <c r="E6014" s="167">
        <f>IF('Lineær programmering opg 4'!$M$5=0,"-",(-A6014+'Lineær programmering opg 4'!$M$5)/'Lineær programmering opg 4'!$K$5*-1)</f>
        <v>228.19799999998807</v>
      </c>
      <c r="F6014" s="167" t="str">
        <f>IF('Lineær programmering opg 4'!$E$6=0,"-",(-A6014+'Lineær programmering opg 4'!$M$6)/'Lineær programmering opg 4'!$K$6*-1)</f>
        <v>-</v>
      </c>
      <c r="G6014" s="167" t="str">
        <f>IF('Lineær programmering opg 4'!$D$7=0,"-",((-A6014+'Lineær programmering opg 4'!$M$7)/'Lineær programmering opg 4'!$K$7)*-1)</f>
        <v>-</v>
      </c>
      <c r="H6014" s="167" t="str">
        <f>IF('Lineær programmering opg 4'!$C$8=0,"-",((-A6014+'Lineær programmering opg 4'!$M$8)/'Lineær programmering opg 4'!$K$8)*-1)</f>
        <v>-</v>
      </c>
      <c r="I6014" s="167" t="str">
        <f>IF('Lineær programmering opg 4'!$D$8=0,"-",'Lineær programmering opg 4'!$G$8)</f>
        <v>-</v>
      </c>
      <c r="J6014" s="295">
        <f>A6014*'Lineær programmering opg 4'!$C$11+Datatabel!C6014*'Lineær programmering opg 4'!$D$11</f>
        <v>43803.299999999799</v>
      </c>
      <c r="K6014" s="9">
        <f t="shared" si="467"/>
        <v>0</v>
      </c>
      <c r="L6014" s="9">
        <f t="shared" si="468"/>
        <v>0</v>
      </c>
    </row>
    <row r="6015" spans="1:12" ht="15" x14ac:dyDescent="0.25">
      <c r="A6015" s="167">
        <f t="shared" si="466"/>
        <v>95.712000000015891</v>
      </c>
      <c r="B6015" s="325">
        <f t="shared" si="469"/>
        <v>0.39880000000006621</v>
      </c>
      <c r="C6015" s="167">
        <f t="shared" si="465"/>
        <v>228.21599999998807</v>
      </c>
      <c r="D6015" s="167">
        <f>IF('Lineær programmering opg 4'!$M$4=0,"-",(-A6015+'Lineær programmering opg 4'!$M$4)/'Lineær programmering opg 4'!$K$4*-1)</f>
        <v>288.57599999996819</v>
      </c>
      <c r="E6015" s="167">
        <f>IF('Lineær programmering opg 4'!$M$5=0,"-",(-A6015+'Lineær programmering opg 4'!$M$5)/'Lineær programmering opg 4'!$K$5*-1)</f>
        <v>228.21599999998807</v>
      </c>
      <c r="F6015" s="167" t="str">
        <f>IF('Lineær programmering opg 4'!$E$6=0,"-",(-A6015+'Lineær programmering opg 4'!$M$6)/'Lineær programmering opg 4'!$K$6*-1)</f>
        <v>-</v>
      </c>
      <c r="G6015" s="167" t="str">
        <f>IF('Lineær programmering opg 4'!$D$7=0,"-",((-A6015+'Lineær programmering opg 4'!$M$7)/'Lineær programmering opg 4'!$K$7)*-1)</f>
        <v>-</v>
      </c>
      <c r="H6015" s="167" t="str">
        <f>IF('Lineær programmering opg 4'!$C$8=0,"-",((-A6015+'Lineær programmering opg 4'!$M$8)/'Lineær programmering opg 4'!$K$8)*-1)</f>
        <v>-</v>
      </c>
      <c r="I6015" s="167" t="str">
        <f>IF('Lineær programmering opg 4'!$D$8=0,"-",'Lineær programmering opg 4'!$G$8)</f>
        <v>-</v>
      </c>
      <c r="J6015" s="295">
        <f>A6015*'Lineær programmering opg 4'!$C$11+Datatabel!C6015*'Lineær programmering opg 4'!$D$11</f>
        <v>43803.599999999802</v>
      </c>
      <c r="K6015" s="9">
        <f t="shared" si="467"/>
        <v>0</v>
      </c>
      <c r="L6015" s="9">
        <f t="shared" si="468"/>
        <v>0</v>
      </c>
    </row>
    <row r="6016" spans="1:12" ht="15" x14ac:dyDescent="0.25">
      <c r="A6016" s="167">
        <f t="shared" si="466"/>
        <v>95.68800000001589</v>
      </c>
      <c r="B6016" s="325">
        <f t="shared" si="469"/>
        <v>0.39870000000006622</v>
      </c>
      <c r="C6016" s="167">
        <f t="shared" si="465"/>
        <v>228.23399999998807</v>
      </c>
      <c r="D6016" s="167">
        <f>IF('Lineær programmering opg 4'!$M$4=0,"-",(-A6016+'Lineær programmering opg 4'!$M$4)/'Lineær programmering opg 4'!$K$4*-1)</f>
        <v>288.62399999996819</v>
      </c>
      <c r="E6016" s="167">
        <f>IF('Lineær programmering opg 4'!$M$5=0,"-",(-A6016+'Lineær programmering opg 4'!$M$5)/'Lineær programmering opg 4'!$K$5*-1)</f>
        <v>228.23399999998807</v>
      </c>
      <c r="F6016" s="167" t="str">
        <f>IF('Lineær programmering opg 4'!$E$6=0,"-",(-A6016+'Lineær programmering opg 4'!$M$6)/'Lineær programmering opg 4'!$K$6*-1)</f>
        <v>-</v>
      </c>
      <c r="G6016" s="167" t="str">
        <f>IF('Lineær programmering opg 4'!$D$7=0,"-",((-A6016+'Lineær programmering opg 4'!$M$7)/'Lineær programmering opg 4'!$K$7)*-1)</f>
        <v>-</v>
      </c>
      <c r="H6016" s="167" t="str">
        <f>IF('Lineær programmering opg 4'!$C$8=0,"-",((-A6016+'Lineær programmering opg 4'!$M$8)/'Lineær programmering opg 4'!$K$8)*-1)</f>
        <v>-</v>
      </c>
      <c r="I6016" s="167" t="str">
        <f>IF('Lineær programmering opg 4'!$D$8=0,"-",'Lineær programmering opg 4'!$G$8)</f>
        <v>-</v>
      </c>
      <c r="J6016" s="295">
        <f>A6016*'Lineær programmering opg 4'!$C$11+Datatabel!C6016*'Lineær programmering opg 4'!$D$11</f>
        <v>43803.899999999798</v>
      </c>
      <c r="K6016" s="9">
        <f t="shared" si="467"/>
        <v>0</v>
      </c>
      <c r="L6016" s="9">
        <f t="shared" si="468"/>
        <v>0</v>
      </c>
    </row>
    <row r="6017" spans="1:12" ht="15" x14ac:dyDescent="0.25">
      <c r="A6017" s="167">
        <f t="shared" si="466"/>
        <v>95.664000000015903</v>
      </c>
      <c r="B6017" s="325">
        <f t="shared" si="469"/>
        <v>0.39860000000006623</v>
      </c>
      <c r="C6017" s="167">
        <f t="shared" si="465"/>
        <v>228.25199999998807</v>
      </c>
      <c r="D6017" s="167">
        <f>IF('Lineær programmering opg 4'!$M$4=0,"-",(-A6017+'Lineær programmering opg 4'!$M$4)/'Lineær programmering opg 4'!$K$4*-1)</f>
        <v>288.67199999996819</v>
      </c>
      <c r="E6017" s="167">
        <f>IF('Lineær programmering opg 4'!$M$5=0,"-",(-A6017+'Lineær programmering opg 4'!$M$5)/'Lineær programmering opg 4'!$K$5*-1)</f>
        <v>228.25199999998807</v>
      </c>
      <c r="F6017" s="167" t="str">
        <f>IF('Lineær programmering opg 4'!$E$6=0,"-",(-A6017+'Lineær programmering opg 4'!$M$6)/'Lineær programmering opg 4'!$K$6*-1)</f>
        <v>-</v>
      </c>
      <c r="G6017" s="167" t="str">
        <f>IF('Lineær programmering opg 4'!$D$7=0,"-",((-A6017+'Lineær programmering opg 4'!$M$7)/'Lineær programmering opg 4'!$K$7)*-1)</f>
        <v>-</v>
      </c>
      <c r="H6017" s="167" t="str">
        <f>IF('Lineær programmering opg 4'!$C$8=0,"-",((-A6017+'Lineær programmering opg 4'!$M$8)/'Lineær programmering opg 4'!$K$8)*-1)</f>
        <v>-</v>
      </c>
      <c r="I6017" s="167" t="str">
        <f>IF('Lineær programmering opg 4'!$D$8=0,"-",'Lineær programmering opg 4'!$G$8)</f>
        <v>-</v>
      </c>
      <c r="J6017" s="295">
        <f>A6017*'Lineær programmering opg 4'!$C$11+Datatabel!C6017*'Lineær programmering opg 4'!$D$11</f>
        <v>43804.199999999808</v>
      </c>
      <c r="K6017" s="9">
        <f t="shared" si="467"/>
        <v>0</v>
      </c>
      <c r="L6017" s="9">
        <f t="shared" si="468"/>
        <v>0</v>
      </c>
    </row>
    <row r="6018" spans="1:12" ht="15" x14ac:dyDescent="0.25">
      <c r="A6018" s="167">
        <f t="shared" si="466"/>
        <v>95.640000000015903</v>
      </c>
      <c r="B6018" s="325">
        <f t="shared" si="469"/>
        <v>0.39850000000006625</v>
      </c>
      <c r="C6018" s="167">
        <f t="shared" si="465"/>
        <v>228.26999999998807</v>
      </c>
      <c r="D6018" s="167">
        <f>IF('Lineær programmering opg 4'!$M$4=0,"-",(-A6018+'Lineær programmering opg 4'!$M$4)/'Lineær programmering opg 4'!$K$4*-1)</f>
        <v>288.71999999996819</v>
      </c>
      <c r="E6018" s="167">
        <f>IF('Lineær programmering opg 4'!$M$5=0,"-",(-A6018+'Lineær programmering opg 4'!$M$5)/'Lineær programmering opg 4'!$K$5*-1)</f>
        <v>228.26999999998807</v>
      </c>
      <c r="F6018" s="167" t="str">
        <f>IF('Lineær programmering opg 4'!$E$6=0,"-",(-A6018+'Lineær programmering opg 4'!$M$6)/'Lineær programmering opg 4'!$K$6*-1)</f>
        <v>-</v>
      </c>
      <c r="G6018" s="167" t="str">
        <f>IF('Lineær programmering opg 4'!$D$7=0,"-",((-A6018+'Lineær programmering opg 4'!$M$7)/'Lineær programmering opg 4'!$K$7)*-1)</f>
        <v>-</v>
      </c>
      <c r="H6018" s="167" t="str">
        <f>IF('Lineær programmering opg 4'!$C$8=0,"-",((-A6018+'Lineær programmering opg 4'!$M$8)/'Lineær programmering opg 4'!$K$8)*-1)</f>
        <v>-</v>
      </c>
      <c r="I6018" s="167" t="str">
        <f>IF('Lineær programmering opg 4'!$D$8=0,"-",'Lineær programmering opg 4'!$G$8)</f>
        <v>-</v>
      </c>
      <c r="J6018" s="295">
        <f>A6018*'Lineær programmering opg 4'!$C$11+Datatabel!C6018*'Lineær programmering opg 4'!$D$11</f>
        <v>43804.499999999796</v>
      </c>
      <c r="K6018" s="9">
        <f t="shared" si="467"/>
        <v>0</v>
      </c>
      <c r="L6018" s="9">
        <f t="shared" si="468"/>
        <v>0</v>
      </c>
    </row>
    <row r="6019" spans="1:12" ht="15" x14ac:dyDescent="0.25">
      <c r="A6019" s="167">
        <f t="shared" si="466"/>
        <v>95.616000000015902</v>
      </c>
      <c r="B6019" s="325">
        <f t="shared" si="469"/>
        <v>0.39840000000006626</v>
      </c>
      <c r="C6019" s="167">
        <f t="shared" ref="C6019:C6082" si="470">MIN(D6019,E6019,F6019,G6019,H6019,I6019)</f>
        <v>228.28799999998807</v>
      </c>
      <c r="D6019" s="167">
        <f>IF('Lineær programmering opg 4'!$M$4=0,"-",(-A6019+'Lineær programmering opg 4'!$M$4)/'Lineær programmering opg 4'!$K$4*-1)</f>
        <v>288.7679999999682</v>
      </c>
      <c r="E6019" s="167">
        <f>IF('Lineær programmering opg 4'!$M$5=0,"-",(-A6019+'Lineær programmering opg 4'!$M$5)/'Lineær programmering opg 4'!$K$5*-1)</f>
        <v>228.28799999998807</v>
      </c>
      <c r="F6019" s="167" t="str">
        <f>IF('Lineær programmering opg 4'!$E$6=0,"-",(-A6019+'Lineær programmering opg 4'!$M$6)/'Lineær programmering opg 4'!$K$6*-1)</f>
        <v>-</v>
      </c>
      <c r="G6019" s="167" t="str">
        <f>IF('Lineær programmering opg 4'!$D$7=0,"-",((-A6019+'Lineær programmering opg 4'!$M$7)/'Lineær programmering opg 4'!$K$7)*-1)</f>
        <v>-</v>
      </c>
      <c r="H6019" s="167" t="str">
        <f>IF('Lineær programmering opg 4'!$C$8=0,"-",((-A6019+'Lineær programmering opg 4'!$M$8)/'Lineær programmering opg 4'!$K$8)*-1)</f>
        <v>-</v>
      </c>
      <c r="I6019" s="167" t="str">
        <f>IF('Lineær programmering opg 4'!$D$8=0,"-",'Lineær programmering opg 4'!$G$8)</f>
        <v>-</v>
      </c>
      <c r="J6019" s="295">
        <f>A6019*'Lineær programmering opg 4'!$C$11+Datatabel!C6019*'Lineær programmering opg 4'!$D$11</f>
        <v>43804.799999999806</v>
      </c>
      <c r="K6019" s="9">
        <f t="shared" si="467"/>
        <v>0</v>
      </c>
      <c r="L6019" s="9">
        <f t="shared" si="468"/>
        <v>0</v>
      </c>
    </row>
    <row r="6020" spans="1:12" ht="15" x14ac:dyDescent="0.25">
      <c r="A6020" s="167">
        <f t="shared" ref="A6020:A6083" si="471">$A$3*B6020</f>
        <v>95.592000000015901</v>
      </c>
      <c r="B6020" s="325">
        <f t="shared" si="469"/>
        <v>0.39830000000006627</v>
      </c>
      <c r="C6020" s="167">
        <f t="shared" si="470"/>
        <v>228.30599999998807</v>
      </c>
      <c r="D6020" s="167">
        <f>IF('Lineær programmering opg 4'!$M$4=0,"-",(-A6020+'Lineær programmering opg 4'!$M$4)/'Lineær programmering opg 4'!$K$4*-1)</f>
        <v>288.8159999999682</v>
      </c>
      <c r="E6020" s="167">
        <f>IF('Lineær programmering opg 4'!$M$5=0,"-",(-A6020+'Lineær programmering opg 4'!$M$5)/'Lineær programmering opg 4'!$K$5*-1)</f>
        <v>228.30599999998807</v>
      </c>
      <c r="F6020" s="167" t="str">
        <f>IF('Lineær programmering opg 4'!$E$6=0,"-",(-A6020+'Lineær programmering opg 4'!$M$6)/'Lineær programmering opg 4'!$K$6*-1)</f>
        <v>-</v>
      </c>
      <c r="G6020" s="167" t="str">
        <f>IF('Lineær programmering opg 4'!$D$7=0,"-",((-A6020+'Lineær programmering opg 4'!$M$7)/'Lineær programmering opg 4'!$K$7)*-1)</f>
        <v>-</v>
      </c>
      <c r="H6020" s="167" t="str">
        <f>IF('Lineær programmering opg 4'!$C$8=0,"-",((-A6020+'Lineær programmering opg 4'!$M$8)/'Lineær programmering opg 4'!$K$8)*-1)</f>
        <v>-</v>
      </c>
      <c r="I6020" s="167" t="str">
        <f>IF('Lineær programmering opg 4'!$D$8=0,"-",'Lineær programmering opg 4'!$G$8)</f>
        <v>-</v>
      </c>
      <c r="J6020" s="295">
        <f>A6020*'Lineær programmering opg 4'!$C$11+Datatabel!C6020*'Lineær programmering opg 4'!$D$11</f>
        <v>43805.099999999802</v>
      </c>
      <c r="K6020" s="9">
        <f t="shared" ref="K6020:K6083" si="472">IF($J$10004=J6020,A6020,0)</f>
        <v>0</v>
      </c>
      <c r="L6020" s="9">
        <f t="shared" ref="L6020:L6083" si="473">IF(J6020=$J$10004,C6020,0)</f>
        <v>0</v>
      </c>
    </row>
    <row r="6021" spans="1:12" ht="15" x14ac:dyDescent="0.25">
      <c r="A6021" s="167">
        <f t="shared" si="471"/>
        <v>95.5680000000159</v>
      </c>
      <c r="B6021" s="325">
        <f t="shared" ref="B6021:B6084" si="474">B6020-0.01%</f>
        <v>0.39820000000006628</v>
      </c>
      <c r="C6021" s="167">
        <f t="shared" si="470"/>
        <v>228.32399999998808</v>
      </c>
      <c r="D6021" s="167">
        <f>IF('Lineær programmering opg 4'!$M$4=0,"-",(-A6021+'Lineær programmering opg 4'!$M$4)/'Lineær programmering opg 4'!$K$4*-1)</f>
        <v>288.8639999999682</v>
      </c>
      <c r="E6021" s="167">
        <f>IF('Lineær programmering opg 4'!$M$5=0,"-",(-A6021+'Lineær programmering opg 4'!$M$5)/'Lineær programmering opg 4'!$K$5*-1)</f>
        <v>228.32399999998808</v>
      </c>
      <c r="F6021" s="167" t="str">
        <f>IF('Lineær programmering opg 4'!$E$6=0,"-",(-A6021+'Lineær programmering opg 4'!$M$6)/'Lineær programmering opg 4'!$K$6*-1)</f>
        <v>-</v>
      </c>
      <c r="G6021" s="167" t="str">
        <f>IF('Lineær programmering opg 4'!$D$7=0,"-",((-A6021+'Lineær programmering opg 4'!$M$7)/'Lineær programmering opg 4'!$K$7)*-1)</f>
        <v>-</v>
      </c>
      <c r="H6021" s="167" t="str">
        <f>IF('Lineær programmering opg 4'!$C$8=0,"-",((-A6021+'Lineær programmering opg 4'!$M$8)/'Lineær programmering opg 4'!$K$8)*-1)</f>
        <v>-</v>
      </c>
      <c r="I6021" s="167" t="str">
        <f>IF('Lineær programmering opg 4'!$D$8=0,"-",'Lineær programmering opg 4'!$G$8)</f>
        <v>-</v>
      </c>
      <c r="J6021" s="295">
        <f>A6021*'Lineær programmering opg 4'!$C$11+Datatabel!C6021*'Lineær programmering opg 4'!$D$11</f>
        <v>43805.399999999798</v>
      </c>
      <c r="K6021" s="9">
        <f t="shared" si="472"/>
        <v>0</v>
      </c>
      <c r="L6021" s="9">
        <f t="shared" si="473"/>
        <v>0</v>
      </c>
    </row>
    <row r="6022" spans="1:12" ht="15" x14ac:dyDescent="0.25">
      <c r="A6022" s="167">
        <f t="shared" si="471"/>
        <v>95.544000000015913</v>
      </c>
      <c r="B6022" s="325">
        <f t="shared" si="474"/>
        <v>0.39810000000006629</v>
      </c>
      <c r="C6022" s="167">
        <f t="shared" si="470"/>
        <v>228.34199999998808</v>
      </c>
      <c r="D6022" s="167">
        <f>IF('Lineær programmering opg 4'!$M$4=0,"-",(-A6022+'Lineær programmering opg 4'!$M$4)/'Lineær programmering opg 4'!$K$4*-1)</f>
        <v>288.9119999999682</v>
      </c>
      <c r="E6022" s="167">
        <f>IF('Lineær programmering opg 4'!$M$5=0,"-",(-A6022+'Lineær programmering opg 4'!$M$5)/'Lineær programmering opg 4'!$K$5*-1)</f>
        <v>228.34199999998808</v>
      </c>
      <c r="F6022" s="167" t="str">
        <f>IF('Lineær programmering opg 4'!$E$6=0,"-",(-A6022+'Lineær programmering opg 4'!$M$6)/'Lineær programmering opg 4'!$K$6*-1)</f>
        <v>-</v>
      </c>
      <c r="G6022" s="167" t="str">
        <f>IF('Lineær programmering opg 4'!$D$7=0,"-",((-A6022+'Lineær programmering opg 4'!$M$7)/'Lineær programmering opg 4'!$K$7)*-1)</f>
        <v>-</v>
      </c>
      <c r="H6022" s="167" t="str">
        <f>IF('Lineær programmering opg 4'!$C$8=0,"-",((-A6022+'Lineær programmering opg 4'!$M$8)/'Lineær programmering opg 4'!$K$8)*-1)</f>
        <v>-</v>
      </c>
      <c r="I6022" s="167" t="str">
        <f>IF('Lineær programmering opg 4'!$D$8=0,"-",'Lineær programmering opg 4'!$G$8)</f>
        <v>-</v>
      </c>
      <c r="J6022" s="295">
        <f>A6022*'Lineær programmering opg 4'!$C$11+Datatabel!C6022*'Lineær programmering opg 4'!$D$11</f>
        <v>43805.699999999808</v>
      </c>
      <c r="K6022" s="9">
        <f t="shared" si="472"/>
        <v>0</v>
      </c>
      <c r="L6022" s="9">
        <f t="shared" si="473"/>
        <v>0</v>
      </c>
    </row>
    <row r="6023" spans="1:12" ht="15" x14ac:dyDescent="0.25">
      <c r="A6023" s="167">
        <f t="shared" si="471"/>
        <v>95.520000000015912</v>
      </c>
      <c r="B6023" s="325">
        <f t="shared" si="474"/>
        <v>0.3980000000000663</v>
      </c>
      <c r="C6023" s="167">
        <f t="shared" si="470"/>
        <v>228.35999999998808</v>
      </c>
      <c r="D6023" s="167">
        <f>IF('Lineær programmering opg 4'!$M$4=0,"-",(-A6023+'Lineær programmering opg 4'!$M$4)/'Lineær programmering opg 4'!$K$4*-1)</f>
        <v>288.9599999999682</v>
      </c>
      <c r="E6023" s="167">
        <f>IF('Lineær programmering opg 4'!$M$5=0,"-",(-A6023+'Lineær programmering opg 4'!$M$5)/'Lineær programmering opg 4'!$K$5*-1)</f>
        <v>228.35999999998808</v>
      </c>
      <c r="F6023" s="167" t="str">
        <f>IF('Lineær programmering opg 4'!$E$6=0,"-",(-A6023+'Lineær programmering opg 4'!$M$6)/'Lineær programmering opg 4'!$K$6*-1)</f>
        <v>-</v>
      </c>
      <c r="G6023" s="167" t="str">
        <f>IF('Lineær programmering opg 4'!$D$7=0,"-",((-A6023+'Lineær programmering opg 4'!$M$7)/'Lineær programmering opg 4'!$K$7)*-1)</f>
        <v>-</v>
      </c>
      <c r="H6023" s="167" t="str">
        <f>IF('Lineær programmering opg 4'!$C$8=0,"-",((-A6023+'Lineær programmering opg 4'!$M$8)/'Lineær programmering opg 4'!$K$8)*-1)</f>
        <v>-</v>
      </c>
      <c r="I6023" s="167" t="str">
        <f>IF('Lineær programmering opg 4'!$D$8=0,"-",'Lineær programmering opg 4'!$G$8)</f>
        <v>-</v>
      </c>
      <c r="J6023" s="295">
        <f>A6023*'Lineær programmering opg 4'!$C$11+Datatabel!C6023*'Lineær programmering opg 4'!$D$11</f>
        <v>43805.999999999804</v>
      </c>
      <c r="K6023" s="9">
        <f t="shared" si="472"/>
        <v>0</v>
      </c>
      <c r="L6023" s="9">
        <f t="shared" si="473"/>
        <v>0</v>
      </c>
    </row>
    <row r="6024" spans="1:12" ht="15" x14ac:dyDescent="0.25">
      <c r="A6024" s="167">
        <f t="shared" si="471"/>
        <v>95.496000000015911</v>
      </c>
      <c r="B6024" s="325">
        <f t="shared" si="474"/>
        <v>0.39790000000006631</v>
      </c>
      <c r="C6024" s="167">
        <f t="shared" si="470"/>
        <v>228.37799999998808</v>
      </c>
      <c r="D6024" s="167">
        <f>IF('Lineær programmering opg 4'!$M$4=0,"-",(-A6024+'Lineær programmering opg 4'!$M$4)/'Lineær programmering opg 4'!$K$4*-1)</f>
        <v>289.00799999996821</v>
      </c>
      <c r="E6024" s="167">
        <f>IF('Lineær programmering opg 4'!$M$5=0,"-",(-A6024+'Lineær programmering opg 4'!$M$5)/'Lineær programmering opg 4'!$K$5*-1)</f>
        <v>228.37799999998808</v>
      </c>
      <c r="F6024" s="167" t="str">
        <f>IF('Lineær programmering opg 4'!$E$6=0,"-",(-A6024+'Lineær programmering opg 4'!$M$6)/'Lineær programmering opg 4'!$K$6*-1)</f>
        <v>-</v>
      </c>
      <c r="G6024" s="167" t="str">
        <f>IF('Lineær programmering opg 4'!$D$7=0,"-",((-A6024+'Lineær programmering opg 4'!$M$7)/'Lineær programmering opg 4'!$K$7)*-1)</f>
        <v>-</v>
      </c>
      <c r="H6024" s="167" t="str">
        <f>IF('Lineær programmering opg 4'!$C$8=0,"-",((-A6024+'Lineær programmering opg 4'!$M$8)/'Lineær programmering opg 4'!$K$8)*-1)</f>
        <v>-</v>
      </c>
      <c r="I6024" s="167" t="str">
        <f>IF('Lineær programmering opg 4'!$D$8=0,"-",'Lineær programmering opg 4'!$G$8)</f>
        <v>-</v>
      </c>
      <c r="J6024" s="295">
        <f>A6024*'Lineær programmering opg 4'!$C$11+Datatabel!C6024*'Lineær programmering opg 4'!$D$11</f>
        <v>43806.299999999806</v>
      </c>
      <c r="K6024" s="9">
        <f t="shared" si="472"/>
        <v>0</v>
      </c>
      <c r="L6024" s="9">
        <f t="shared" si="473"/>
        <v>0</v>
      </c>
    </row>
    <row r="6025" spans="1:12" ht="15" x14ac:dyDescent="0.25">
      <c r="A6025" s="167">
        <f t="shared" si="471"/>
        <v>95.472000000015925</v>
      </c>
      <c r="B6025" s="325">
        <f t="shared" si="474"/>
        <v>0.39780000000006632</v>
      </c>
      <c r="C6025" s="167">
        <f t="shared" si="470"/>
        <v>228.39599999998808</v>
      </c>
      <c r="D6025" s="167">
        <f>IF('Lineær programmering opg 4'!$M$4=0,"-",(-A6025+'Lineær programmering opg 4'!$M$4)/'Lineær programmering opg 4'!$K$4*-1)</f>
        <v>289.05599999996815</v>
      </c>
      <c r="E6025" s="167">
        <f>IF('Lineær programmering opg 4'!$M$5=0,"-",(-A6025+'Lineær programmering opg 4'!$M$5)/'Lineær programmering opg 4'!$K$5*-1)</f>
        <v>228.39599999998808</v>
      </c>
      <c r="F6025" s="167" t="str">
        <f>IF('Lineær programmering opg 4'!$E$6=0,"-",(-A6025+'Lineær programmering opg 4'!$M$6)/'Lineær programmering opg 4'!$K$6*-1)</f>
        <v>-</v>
      </c>
      <c r="G6025" s="167" t="str">
        <f>IF('Lineær programmering opg 4'!$D$7=0,"-",((-A6025+'Lineær programmering opg 4'!$M$7)/'Lineær programmering opg 4'!$K$7)*-1)</f>
        <v>-</v>
      </c>
      <c r="H6025" s="167" t="str">
        <f>IF('Lineær programmering opg 4'!$C$8=0,"-",((-A6025+'Lineær programmering opg 4'!$M$8)/'Lineær programmering opg 4'!$K$8)*-1)</f>
        <v>-</v>
      </c>
      <c r="I6025" s="167" t="str">
        <f>IF('Lineær programmering opg 4'!$D$8=0,"-",'Lineær programmering opg 4'!$G$8)</f>
        <v>-</v>
      </c>
      <c r="J6025" s="295">
        <f>A6025*'Lineær programmering opg 4'!$C$11+Datatabel!C6025*'Lineær programmering opg 4'!$D$11</f>
        <v>43806.599999999802</v>
      </c>
      <c r="K6025" s="9">
        <f t="shared" si="472"/>
        <v>0</v>
      </c>
      <c r="L6025" s="9">
        <f t="shared" si="473"/>
        <v>0</v>
      </c>
    </row>
    <row r="6026" spans="1:12" ht="15" x14ac:dyDescent="0.25">
      <c r="A6026" s="167">
        <f t="shared" si="471"/>
        <v>95.448000000015924</v>
      </c>
      <c r="B6026" s="325">
        <f t="shared" si="474"/>
        <v>0.39770000000006633</v>
      </c>
      <c r="C6026" s="167">
        <f t="shared" si="470"/>
        <v>228.41399999998808</v>
      </c>
      <c r="D6026" s="167">
        <f>IF('Lineær programmering opg 4'!$M$4=0,"-",(-A6026+'Lineær programmering opg 4'!$M$4)/'Lineær programmering opg 4'!$K$4*-1)</f>
        <v>289.10399999996815</v>
      </c>
      <c r="E6026" s="167">
        <f>IF('Lineær programmering opg 4'!$M$5=0,"-",(-A6026+'Lineær programmering opg 4'!$M$5)/'Lineær programmering opg 4'!$K$5*-1)</f>
        <v>228.41399999998808</v>
      </c>
      <c r="F6026" s="167" t="str">
        <f>IF('Lineær programmering opg 4'!$E$6=0,"-",(-A6026+'Lineær programmering opg 4'!$M$6)/'Lineær programmering opg 4'!$K$6*-1)</f>
        <v>-</v>
      </c>
      <c r="G6026" s="167" t="str">
        <f>IF('Lineær programmering opg 4'!$D$7=0,"-",((-A6026+'Lineær programmering opg 4'!$M$7)/'Lineær programmering opg 4'!$K$7)*-1)</f>
        <v>-</v>
      </c>
      <c r="H6026" s="167" t="str">
        <f>IF('Lineær programmering opg 4'!$C$8=0,"-",((-A6026+'Lineær programmering opg 4'!$M$8)/'Lineær programmering opg 4'!$K$8)*-1)</f>
        <v>-</v>
      </c>
      <c r="I6026" s="167" t="str">
        <f>IF('Lineær programmering opg 4'!$D$8=0,"-",'Lineær programmering opg 4'!$G$8)</f>
        <v>-</v>
      </c>
      <c r="J6026" s="295">
        <f>A6026*'Lineær programmering opg 4'!$C$11+Datatabel!C6026*'Lineær programmering opg 4'!$D$11</f>
        <v>43806.899999999805</v>
      </c>
      <c r="K6026" s="9">
        <f t="shared" si="472"/>
        <v>0</v>
      </c>
      <c r="L6026" s="9">
        <f t="shared" si="473"/>
        <v>0</v>
      </c>
    </row>
    <row r="6027" spans="1:12" ht="15" x14ac:dyDescent="0.25">
      <c r="A6027" s="167">
        <f t="shared" si="471"/>
        <v>95.424000000015923</v>
      </c>
      <c r="B6027" s="325">
        <f t="shared" si="474"/>
        <v>0.39760000000006634</v>
      </c>
      <c r="C6027" s="167">
        <f t="shared" si="470"/>
        <v>228.43199999998808</v>
      </c>
      <c r="D6027" s="167">
        <f>IF('Lineær programmering opg 4'!$M$4=0,"-",(-A6027+'Lineær programmering opg 4'!$M$4)/'Lineær programmering opg 4'!$K$4*-1)</f>
        <v>289.15199999996815</v>
      </c>
      <c r="E6027" s="167">
        <f>IF('Lineær programmering opg 4'!$M$5=0,"-",(-A6027+'Lineær programmering opg 4'!$M$5)/'Lineær programmering opg 4'!$K$5*-1)</f>
        <v>228.43199999998808</v>
      </c>
      <c r="F6027" s="167" t="str">
        <f>IF('Lineær programmering opg 4'!$E$6=0,"-",(-A6027+'Lineær programmering opg 4'!$M$6)/'Lineær programmering opg 4'!$K$6*-1)</f>
        <v>-</v>
      </c>
      <c r="G6027" s="167" t="str">
        <f>IF('Lineær programmering opg 4'!$D$7=0,"-",((-A6027+'Lineær programmering opg 4'!$M$7)/'Lineær programmering opg 4'!$K$7)*-1)</f>
        <v>-</v>
      </c>
      <c r="H6027" s="167" t="str">
        <f>IF('Lineær programmering opg 4'!$C$8=0,"-",((-A6027+'Lineær programmering opg 4'!$M$8)/'Lineær programmering opg 4'!$K$8)*-1)</f>
        <v>-</v>
      </c>
      <c r="I6027" s="167" t="str">
        <f>IF('Lineær programmering opg 4'!$D$8=0,"-",'Lineær programmering opg 4'!$G$8)</f>
        <v>-</v>
      </c>
      <c r="J6027" s="295">
        <f>A6027*'Lineær programmering opg 4'!$C$11+Datatabel!C6027*'Lineær programmering opg 4'!$D$11</f>
        <v>43807.199999999808</v>
      </c>
      <c r="K6027" s="9">
        <f t="shared" si="472"/>
        <v>0</v>
      </c>
      <c r="L6027" s="9">
        <f t="shared" si="473"/>
        <v>0</v>
      </c>
    </row>
    <row r="6028" spans="1:12" ht="15" x14ac:dyDescent="0.25">
      <c r="A6028" s="167">
        <f t="shared" si="471"/>
        <v>95.400000000015922</v>
      </c>
      <c r="B6028" s="325">
        <f t="shared" si="474"/>
        <v>0.39750000000006636</v>
      </c>
      <c r="C6028" s="167">
        <f t="shared" si="470"/>
        <v>228.44999999998808</v>
      </c>
      <c r="D6028" s="167">
        <f>IF('Lineær programmering opg 4'!$M$4=0,"-",(-A6028+'Lineær programmering opg 4'!$M$4)/'Lineær programmering opg 4'!$K$4*-1)</f>
        <v>289.19999999996816</v>
      </c>
      <c r="E6028" s="167">
        <f>IF('Lineær programmering opg 4'!$M$5=0,"-",(-A6028+'Lineær programmering opg 4'!$M$5)/'Lineær programmering opg 4'!$K$5*-1)</f>
        <v>228.44999999998808</v>
      </c>
      <c r="F6028" s="167" t="str">
        <f>IF('Lineær programmering opg 4'!$E$6=0,"-",(-A6028+'Lineær programmering opg 4'!$M$6)/'Lineær programmering opg 4'!$K$6*-1)</f>
        <v>-</v>
      </c>
      <c r="G6028" s="167" t="str">
        <f>IF('Lineær programmering opg 4'!$D$7=0,"-",((-A6028+'Lineær programmering opg 4'!$M$7)/'Lineær programmering opg 4'!$K$7)*-1)</f>
        <v>-</v>
      </c>
      <c r="H6028" s="167" t="str">
        <f>IF('Lineær programmering opg 4'!$C$8=0,"-",((-A6028+'Lineær programmering opg 4'!$M$8)/'Lineær programmering opg 4'!$K$8)*-1)</f>
        <v>-</v>
      </c>
      <c r="I6028" s="167" t="str">
        <f>IF('Lineær programmering opg 4'!$D$8=0,"-",'Lineær programmering opg 4'!$G$8)</f>
        <v>-</v>
      </c>
      <c r="J6028" s="295">
        <f>A6028*'Lineær programmering opg 4'!$C$11+Datatabel!C6028*'Lineær programmering opg 4'!$D$11</f>
        <v>43807.499999999804</v>
      </c>
      <c r="K6028" s="9">
        <f t="shared" si="472"/>
        <v>0</v>
      </c>
      <c r="L6028" s="9">
        <f t="shared" si="473"/>
        <v>0</v>
      </c>
    </row>
    <row r="6029" spans="1:12" ht="15" x14ac:dyDescent="0.25">
      <c r="A6029" s="167">
        <f t="shared" si="471"/>
        <v>95.376000000015921</v>
      </c>
      <c r="B6029" s="325">
        <f t="shared" si="474"/>
        <v>0.39740000000006637</v>
      </c>
      <c r="C6029" s="167">
        <f t="shared" si="470"/>
        <v>228.46799999998808</v>
      </c>
      <c r="D6029" s="167">
        <f>IF('Lineær programmering opg 4'!$M$4=0,"-",(-A6029+'Lineær programmering opg 4'!$M$4)/'Lineær programmering opg 4'!$K$4*-1)</f>
        <v>289.24799999996816</v>
      </c>
      <c r="E6029" s="167">
        <f>IF('Lineær programmering opg 4'!$M$5=0,"-",(-A6029+'Lineær programmering opg 4'!$M$5)/'Lineær programmering opg 4'!$K$5*-1)</f>
        <v>228.46799999998808</v>
      </c>
      <c r="F6029" s="167" t="str">
        <f>IF('Lineær programmering opg 4'!$E$6=0,"-",(-A6029+'Lineær programmering opg 4'!$M$6)/'Lineær programmering opg 4'!$K$6*-1)</f>
        <v>-</v>
      </c>
      <c r="G6029" s="167" t="str">
        <f>IF('Lineær programmering opg 4'!$D$7=0,"-",((-A6029+'Lineær programmering opg 4'!$M$7)/'Lineær programmering opg 4'!$K$7)*-1)</f>
        <v>-</v>
      </c>
      <c r="H6029" s="167" t="str">
        <f>IF('Lineær programmering opg 4'!$C$8=0,"-",((-A6029+'Lineær programmering opg 4'!$M$8)/'Lineær programmering opg 4'!$K$8)*-1)</f>
        <v>-</v>
      </c>
      <c r="I6029" s="167" t="str">
        <f>IF('Lineær programmering opg 4'!$D$8=0,"-",'Lineær programmering opg 4'!$G$8)</f>
        <v>-</v>
      </c>
      <c r="J6029" s="295">
        <f>A6029*'Lineær programmering opg 4'!$C$11+Datatabel!C6029*'Lineær programmering opg 4'!$D$11</f>
        <v>43807.799999999806</v>
      </c>
      <c r="K6029" s="9">
        <f t="shared" si="472"/>
        <v>0</v>
      </c>
      <c r="L6029" s="9">
        <f t="shared" si="473"/>
        <v>0</v>
      </c>
    </row>
    <row r="6030" spans="1:12" ht="15" x14ac:dyDescent="0.25">
      <c r="A6030" s="167">
        <f t="shared" si="471"/>
        <v>95.352000000015934</v>
      </c>
      <c r="B6030" s="325">
        <f t="shared" si="474"/>
        <v>0.39730000000006638</v>
      </c>
      <c r="C6030" s="167">
        <f t="shared" si="470"/>
        <v>228.48599999998805</v>
      </c>
      <c r="D6030" s="167">
        <f>IF('Lineær programmering opg 4'!$M$4=0,"-",(-A6030+'Lineær programmering opg 4'!$M$4)/'Lineær programmering opg 4'!$K$4*-1)</f>
        <v>289.2959999999681</v>
      </c>
      <c r="E6030" s="167">
        <f>IF('Lineær programmering opg 4'!$M$5=0,"-",(-A6030+'Lineær programmering opg 4'!$M$5)/'Lineær programmering opg 4'!$K$5*-1)</f>
        <v>228.48599999998805</v>
      </c>
      <c r="F6030" s="167" t="str">
        <f>IF('Lineær programmering opg 4'!$E$6=0,"-",(-A6030+'Lineær programmering opg 4'!$M$6)/'Lineær programmering opg 4'!$K$6*-1)</f>
        <v>-</v>
      </c>
      <c r="G6030" s="167" t="str">
        <f>IF('Lineær programmering opg 4'!$D$7=0,"-",((-A6030+'Lineær programmering opg 4'!$M$7)/'Lineær programmering opg 4'!$K$7)*-1)</f>
        <v>-</v>
      </c>
      <c r="H6030" s="167" t="str">
        <f>IF('Lineær programmering opg 4'!$C$8=0,"-",((-A6030+'Lineær programmering opg 4'!$M$8)/'Lineær programmering opg 4'!$K$8)*-1)</f>
        <v>-</v>
      </c>
      <c r="I6030" s="167" t="str">
        <f>IF('Lineær programmering opg 4'!$D$8=0,"-",'Lineær programmering opg 4'!$G$8)</f>
        <v>-</v>
      </c>
      <c r="J6030" s="295">
        <f>A6030*'Lineær programmering opg 4'!$C$11+Datatabel!C6030*'Lineær programmering opg 4'!$D$11</f>
        <v>43808.099999999802</v>
      </c>
      <c r="K6030" s="9">
        <f t="shared" si="472"/>
        <v>0</v>
      </c>
      <c r="L6030" s="9">
        <f t="shared" si="473"/>
        <v>0</v>
      </c>
    </row>
    <row r="6031" spans="1:12" ht="15" x14ac:dyDescent="0.25">
      <c r="A6031" s="167">
        <f t="shared" si="471"/>
        <v>95.328000000015933</v>
      </c>
      <c r="B6031" s="325">
        <f t="shared" si="474"/>
        <v>0.39720000000006639</v>
      </c>
      <c r="C6031" s="167">
        <f t="shared" si="470"/>
        <v>228.50399999998805</v>
      </c>
      <c r="D6031" s="167">
        <f>IF('Lineær programmering opg 4'!$M$4=0,"-",(-A6031+'Lineær programmering opg 4'!$M$4)/'Lineær programmering opg 4'!$K$4*-1)</f>
        <v>289.3439999999681</v>
      </c>
      <c r="E6031" s="167">
        <f>IF('Lineær programmering opg 4'!$M$5=0,"-",(-A6031+'Lineær programmering opg 4'!$M$5)/'Lineær programmering opg 4'!$K$5*-1)</f>
        <v>228.50399999998805</v>
      </c>
      <c r="F6031" s="167" t="str">
        <f>IF('Lineær programmering opg 4'!$E$6=0,"-",(-A6031+'Lineær programmering opg 4'!$M$6)/'Lineær programmering opg 4'!$K$6*-1)</f>
        <v>-</v>
      </c>
      <c r="G6031" s="167" t="str">
        <f>IF('Lineær programmering opg 4'!$D$7=0,"-",((-A6031+'Lineær programmering opg 4'!$M$7)/'Lineær programmering opg 4'!$K$7)*-1)</f>
        <v>-</v>
      </c>
      <c r="H6031" s="167" t="str">
        <f>IF('Lineær programmering opg 4'!$C$8=0,"-",((-A6031+'Lineær programmering opg 4'!$M$8)/'Lineær programmering opg 4'!$K$8)*-1)</f>
        <v>-</v>
      </c>
      <c r="I6031" s="167" t="str">
        <f>IF('Lineær programmering opg 4'!$D$8=0,"-",'Lineær programmering opg 4'!$G$8)</f>
        <v>-</v>
      </c>
      <c r="J6031" s="295">
        <f>A6031*'Lineær programmering opg 4'!$C$11+Datatabel!C6031*'Lineær programmering opg 4'!$D$11</f>
        <v>43808.399999999805</v>
      </c>
      <c r="K6031" s="9">
        <f t="shared" si="472"/>
        <v>0</v>
      </c>
      <c r="L6031" s="9">
        <f t="shared" si="473"/>
        <v>0</v>
      </c>
    </row>
    <row r="6032" spans="1:12" ht="15" x14ac:dyDescent="0.25">
      <c r="A6032" s="167">
        <f t="shared" si="471"/>
        <v>95.304000000015932</v>
      </c>
      <c r="B6032" s="325">
        <f t="shared" si="474"/>
        <v>0.3971000000000664</v>
      </c>
      <c r="C6032" s="167">
        <f t="shared" si="470"/>
        <v>228.52199999998805</v>
      </c>
      <c r="D6032" s="167">
        <f>IF('Lineær programmering opg 4'!$M$4=0,"-",(-A6032+'Lineær programmering opg 4'!$M$4)/'Lineær programmering opg 4'!$K$4*-1)</f>
        <v>289.39199999996811</v>
      </c>
      <c r="E6032" s="167">
        <f>IF('Lineær programmering opg 4'!$M$5=0,"-",(-A6032+'Lineær programmering opg 4'!$M$5)/'Lineær programmering opg 4'!$K$5*-1)</f>
        <v>228.52199999998805</v>
      </c>
      <c r="F6032" s="167" t="str">
        <f>IF('Lineær programmering opg 4'!$E$6=0,"-",(-A6032+'Lineær programmering opg 4'!$M$6)/'Lineær programmering opg 4'!$K$6*-1)</f>
        <v>-</v>
      </c>
      <c r="G6032" s="167" t="str">
        <f>IF('Lineær programmering opg 4'!$D$7=0,"-",((-A6032+'Lineær programmering opg 4'!$M$7)/'Lineær programmering opg 4'!$K$7)*-1)</f>
        <v>-</v>
      </c>
      <c r="H6032" s="167" t="str">
        <f>IF('Lineær programmering opg 4'!$C$8=0,"-",((-A6032+'Lineær programmering opg 4'!$M$8)/'Lineær programmering opg 4'!$K$8)*-1)</f>
        <v>-</v>
      </c>
      <c r="I6032" s="167" t="str">
        <f>IF('Lineær programmering opg 4'!$D$8=0,"-",'Lineær programmering opg 4'!$G$8)</f>
        <v>-</v>
      </c>
      <c r="J6032" s="295">
        <f>A6032*'Lineær programmering opg 4'!$C$11+Datatabel!C6032*'Lineær programmering opg 4'!$D$11</f>
        <v>43808.699999999801</v>
      </c>
      <c r="K6032" s="9">
        <f t="shared" si="472"/>
        <v>0</v>
      </c>
      <c r="L6032" s="9">
        <f t="shared" si="473"/>
        <v>0</v>
      </c>
    </row>
    <row r="6033" spans="1:12" ht="15" x14ac:dyDescent="0.25">
      <c r="A6033" s="167">
        <f t="shared" si="471"/>
        <v>95.280000000015946</v>
      </c>
      <c r="B6033" s="325">
        <f t="shared" si="474"/>
        <v>0.39700000000006641</v>
      </c>
      <c r="C6033" s="167">
        <f t="shared" si="470"/>
        <v>228.53999999998805</v>
      </c>
      <c r="D6033" s="167">
        <f>IF('Lineær programmering opg 4'!$M$4=0,"-",(-A6033+'Lineær programmering opg 4'!$M$4)/'Lineær programmering opg 4'!$K$4*-1)</f>
        <v>289.43999999996811</v>
      </c>
      <c r="E6033" s="167">
        <f>IF('Lineær programmering opg 4'!$M$5=0,"-",(-A6033+'Lineær programmering opg 4'!$M$5)/'Lineær programmering opg 4'!$K$5*-1)</f>
        <v>228.53999999998805</v>
      </c>
      <c r="F6033" s="167" t="str">
        <f>IF('Lineær programmering opg 4'!$E$6=0,"-",(-A6033+'Lineær programmering opg 4'!$M$6)/'Lineær programmering opg 4'!$K$6*-1)</f>
        <v>-</v>
      </c>
      <c r="G6033" s="167" t="str">
        <f>IF('Lineær programmering opg 4'!$D$7=0,"-",((-A6033+'Lineær programmering opg 4'!$M$7)/'Lineær programmering opg 4'!$K$7)*-1)</f>
        <v>-</v>
      </c>
      <c r="H6033" s="167" t="str">
        <f>IF('Lineær programmering opg 4'!$C$8=0,"-",((-A6033+'Lineær programmering opg 4'!$M$8)/'Lineær programmering opg 4'!$K$8)*-1)</f>
        <v>-</v>
      </c>
      <c r="I6033" s="167" t="str">
        <f>IF('Lineær programmering opg 4'!$D$8=0,"-",'Lineær programmering opg 4'!$G$8)</f>
        <v>-</v>
      </c>
      <c r="J6033" s="295">
        <f>A6033*'Lineær programmering opg 4'!$C$11+Datatabel!C6033*'Lineær programmering opg 4'!$D$11</f>
        <v>43808.999999999804</v>
      </c>
      <c r="K6033" s="9">
        <f t="shared" si="472"/>
        <v>0</v>
      </c>
      <c r="L6033" s="9">
        <f t="shared" si="473"/>
        <v>0</v>
      </c>
    </row>
    <row r="6034" spans="1:12" ht="15" x14ac:dyDescent="0.25">
      <c r="A6034" s="167">
        <f t="shared" si="471"/>
        <v>95.256000000015945</v>
      </c>
      <c r="B6034" s="325">
        <f t="shared" si="474"/>
        <v>0.39690000000006642</v>
      </c>
      <c r="C6034" s="167">
        <f t="shared" si="470"/>
        <v>228.55799999998806</v>
      </c>
      <c r="D6034" s="167">
        <f>IF('Lineær programmering opg 4'!$M$4=0,"-",(-A6034+'Lineær programmering opg 4'!$M$4)/'Lineær programmering opg 4'!$K$4*-1)</f>
        <v>289.48799999996811</v>
      </c>
      <c r="E6034" s="167">
        <f>IF('Lineær programmering opg 4'!$M$5=0,"-",(-A6034+'Lineær programmering opg 4'!$M$5)/'Lineær programmering opg 4'!$K$5*-1)</f>
        <v>228.55799999998806</v>
      </c>
      <c r="F6034" s="167" t="str">
        <f>IF('Lineær programmering opg 4'!$E$6=0,"-",(-A6034+'Lineær programmering opg 4'!$M$6)/'Lineær programmering opg 4'!$K$6*-1)</f>
        <v>-</v>
      </c>
      <c r="G6034" s="167" t="str">
        <f>IF('Lineær programmering opg 4'!$D$7=0,"-",((-A6034+'Lineær programmering opg 4'!$M$7)/'Lineær programmering opg 4'!$K$7)*-1)</f>
        <v>-</v>
      </c>
      <c r="H6034" s="167" t="str">
        <f>IF('Lineær programmering opg 4'!$C$8=0,"-",((-A6034+'Lineær programmering opg 4'!$M$8)/'Lineær programmering opg 4'!$K$8)*-1)</f>
        <v>-</v>
      </c>
      <c r="I6034" s="167" t="str">
        <f>IF('Lineær programmering opg 4'!$D$8=0,"-",'Lineær programmering opg 4'!$G$8)</f>
        <v>-</v>
      </c>
      <c r="J6034" s="295">
        <f>A6034*'Lineær programmering opg 4'!$C$11+Datatabel!C6034*'Lineær programmering opg 4'!$D$11</f>
        <v>43809.299999999799</v>
      </c>
      <c r="K6034" s="9">
        <f t="shared" si="472"/>
        <v>0</v>
      </c>
      <c r="L6034" s="9">
        <f t="shared" si="473"/>
        <v>0</v>
      </c>
    </row>
    <row r="6035" spans="1:12" ht="15" x14ac:dyDescent="0.25">
      <c r="A6035" s="167">
        <f t="shared" si="471"/>
        <v>95.232000000015944</v>
      </c>
      <c r="B6035" s="325">
        <f t="shared" si="474"/>
        <v>0.39680000000006643</v>
      </c>
      <c r="C6035" s="167">
        <f t="shared" si="470"/>
        <v>228.57599999998806</v>
      </c>
      <c r="D6035" s="167">
        <f>IF('Lineær programmering opg 4'!$M$4=0,"-",(-A6035+'Lineær programmering opg 4'!$M$4)/'Lineær programmering opg 4'!$K$4*-1)</f>
        <v>289.53599999996811</v>
      </c>
      <c r="E6035" s="167">
        <f>IF('Lineær programmering opg 4'!$M$5=0,"-",(-A6035+'Lineær programmering opg 4'!$M$5)/'Lineær programmering opg 4'!$K$5*-1)</f>
        <v>228.57599999998806</v>
      </c>
      <c r="F6035" s="167" t="str">
        <f>IF('Lineær programmering opg 4'!$E$6=0,"-",(-A6035+'Lineær programmering opg 4'!$M$6)/'Lineær programmering opg 4'!$K$6*-1)</f>
        <v>-</v>
      </c>
      <c r="G6035" s="167" t="str">
        <f>IF('Lineær programmering opg 4'!$D$7=0,"-",((-A6035+'Lineær programmering opg 4'!$M$7)/'Lineær programmering opg 4'!$K$7)*-1)</f>
        <v>-</v>
      </c>
      <c r="H6035" s="167" t="str">
        <f>IF('Lineær programmering opg 4'!$C$8=0,"-",((-A6035+'Lineær programmering opg 4'!$M$8)/'Lineær programmering opg 4'!$K$8)*-1)</f>
        <v>-</v>
      </c>
      <c r="I6035" s="167" t="str">
        <f>IF('Lineær programmering opg 4'!$D$8=0,"-",'Lineær programmering opg 4'!$G$8)</f>
        <v>-</v>
      </c>
      <c r="J6035" s="295">
        <f>A6035*'Lineær programmering opg 4'!$C$11+Datatabel!C6035*'Lineær programmering opg 4'!$D$11</f>
        <v>43809.599999999802</v>
      </c>
      <c r="K6035" s="9">
        <f t="shared" si="472"/>
        <v>0</v>
      </c>
      <c r="L6035" s="9">
        <f t="shared" si="473"/>
        <v>0</v>
      </c>
    </row>
    <row r="6036" spans="1:12" ht="15" x14ac:dyDescent="0.25">
      <c r="A6036" s="167">
        <f t="shared" si="471"/>
        <v>95.208000000015943</v>
      </c>
      <c r="B6036" s="325">
        <f t="shared" si="474"/>
        <v>0.39670000000006644</v>
      </c>
      <c r="C6036" s="167">
        <f t="shared" si="470"/>
        <v>228.59399999998806</v>
      </c>
      <c r="D6036" s="167">
        <f>IF('Lineær programmering opg 4'!$M$4=0,"-",(-A6036+'Lineær programmering opg 4'!$M$4)/'Lineær programmering opg 4'!$K$4*-1)</f>
        <v>289.58399999996811</v>
      </c>
      <c r="E6036" s="167">
        <f>IF('Lineær programmering opg 4'!$M$5=0,"-",(-A6036+'Lineær programmering opg 4'!$M$5)/'Lineær programmering opg 4'!$K$5*-1)</f>
        <v>228.59399999998806</v>
      </c>
      <c r="F6036" s="167" t="str">
        <f>IF('Lineær programmering opg 4'!$E$6=0,"-",(-A6036+'Lineær programmering opg 4'!$M$6)/'Lineær programmering opg 4'!$K$6*-1)</f>
        <v>-</v>
      </c>
      <c r="G6036" s="167" t="str">
        <f>IF('Lineær programmering opg 4'!$D$7=0,"-",((-A6036+'Lineær programmering opg 4'!$M$7)/'Lineær programmering opg 4'!$K$7)*-1)</f>
        <v>-</v>
      </c>
      <c r="H6036" s="167" t="str">
        <f>IF('Lineær programmering opg 4'!$C$8=0,"-",((-A6036+'Lineær programmering opg 4'!$M$8)/'Lineær programmering opg 4'!$K$8)*-1)</f>
        <v>-</v>
      </c>
      <c r="I6036" s="167" t="str">
        <f>IF('Lineær programmering opg 4'!$D$8=0,"-",'Lineær programmering opg 4'!$G$8)</f>
        <v>-</v>
      </c>
      <c r="J6036" s="295">
        <f>A6036*'Lineær programmering opg 4'!$C$11+Datatabel!C6036*'Lineær programmering opg 4'!$D$11</f>
        <v>43809.899999999805</v>
      </c>
      <c r="K6036" s="9">
        <f t="shared" si="472"/>
        <v>0</v>
      </c>
      <c r="L6036" s="9">
        <f t="shared" si="473"/>
        <v>0</v>
      </c>
    </row>
    <row r="6037" spans="1:12" ht="15" x14ac:dyDescent="0.25">
      <c r="A6037" s="167">
        <f t="shared" si="471"/>
        <v>95.184000000015942</v>
      </c>
      <c r="B6037" s="325">
        <f t="shared" si="474"/>
        <v>0.39660000000006645</v>
      </c>
      <c r="C6037" s="167">
        <f t="shared" si="470"/>
        <v>228.61199999998806</v>
      </c>
      <c r="D6037" s="167">
        <f>IF('Lineær programmering opg 4'!$M$4=0,"-",(-A6037+'Lineær programmering opg 4'!$M$4)/'Lineær programmering opg 4'!$K$4*-1)</f>
        <v>289.63199999996812</v>
      </c>
      <c r="E6037" s="167">
        <f>IF('Lineær programmering opg 4'!$M$5=0,"-",(-A6037+'Lineær programmering opg 4'!$M$5)/'Lineær programmering opg 4'!$K$5*-1)</f>
        <v>228.61199999998806</v>
      </c>
      <c r="F6037" s="167" t="str">
        <f>IF('Lineær programmering opg 4'!$E$6=0,"-",(-A6037+'Lineær programmering opg 4'!$M$6)/'Lineær programmering opg 4'!$K$6*-1)</f>
        <v>-</v>
      </c>
      <c r="G6037" s="167" t="str">
        <f>IF('Lineær programmering opg 4'!$D$7=0,"-",((-A6037+'Lineær programmering opg 4'!$M$7)/'Lineær programmering opg 4'!$K$7)*-1)</f>
        <v>-</v>
      </c>
      <c r="H6037" s="167" t="str">
        <f>IF('Lineær programmering opg 4'!$C$8=0,"-",((-A6037+'Lineær programmering opg 4'!$M$8)/'Lineær programmering opg 4'!$K$8)*-1)</f>
        <v>-</v>
      </c>
      <c r="I6037" s="167" t="str">
        <f>IF('Lineær programmering opg 4'!$D$8=0,"-",'Lineær programmering opg 4'!$G$8)</f>
        <v>-</v>
      </c>
      <c r="J6037" s="295">
        <f>A6037*'Lineær programmering opg 4'!$C$11+Datatabel!C6037*'Lineær programmering opg 4'!$D$11</f>
        <v>43810.199999999801</v>
      </c>
      <c r="K6037" s="9">
        <f t="shared" si="472"/>
        <v>0</v>
      </c>
      <c r="L6037" s="9">
        <f t="shared" si="473"/>
        <v>0</v>
      </c>
    </row>
    <row r="6038" spans="1:12" ht="15" x14ac:dyDescent="0.25">
      <c r="A6038" s="167">
        <f t="shared" si="471"/>
        <v>95.160000000015955</v>
      </c>
      <c r="B6038" s="325">
        <f t="shared" si="474"/>
        <v>0.39650000000006647</v>
      </c>
      <c r="C6038" s="167">
        <f t="shared" si="470"/>
        <v>228.62999999998806</v>
      </c>
      <c r="D6038" s="167">
        <f>IF('Lineær programmering opg 4'!$M$4=0,"-",(-A6038+'Lineær programmering opg 4'!$M$4)/'Lineær programmering opg 4'!$K$4*-1)</f>
        <v>289.67999999996812</v>
      </c>
      <c r="E6038" s="167">
        <f>IF('Lineær programmering opg 4'!$M$5=0,"-",(-A6038+'Lineær programmering opg 4'!$M$5)/'Lineær programmering opg 4'!$K$5*-1)</f>
        <v>228.62999999998806</v>
      </c>
      <c r="F6038" s="167" t="str">
        <f>IF('Lineær programmering opg 4'!$E$6=0,"-",(-A6038+'Lineær programmering opg 4'!$M$6)/'Lineær programmering opg 4'!$K$6*-1)</f>
        <v>-</v>
      </c>
      <c r="G6038" s="167" t="str">
        <f>IF('Lineær programmering opg 4'!$D$7=0,"-",((-A6038+'Lineær programmering opg 4'!$M$7)/'Lineær programmering opg 4'!$K$7)*-1)</f>
        <v>-</v>
      </c>
      <c r="H6038" s="167" t="str">
        <f>IF('Lineær programmering opg 4'!$C$8=0,"-",((-A6038+'Lineær programmering opg 4'!$M$8)/'Lineær programmering opg 4'!$K$8)*-1)</f>
        <v>-</v>
      </c>
      <c r="I6038" s="167" t="str">
        <f>IF('Lineær programmering opg 4'!$D$8=0,"-",'Lineær programmering opg 4'!$G$8)</f>
        <v>-</v>
      </c>
      <c r="J6038" s="295">
        <f>A6038*'Lineær programmering opg 4'!$C$11+Datatabel!C6038*'Lineær programmering opg 4'!$D$11</f>
        <v>43810.499999999804</v>
      </c>
      <c r="K6038" s="9">
        <f t="shared" si="472"/>
        <v>0</v>
      </c>
      <c r="L6038" s="9">
        <f t="shared" si="473"/>
        <v>0</v>
      </c>
    </row>
    <row r="6039" spans="1:12" ht="15" x14ac:dyDescent="0.25">
      <c r="A6039" s="167">
        <f t="shared" si="471"/>
        <v>95.136000000015954</v>
      </c>
      <c r="B6039" s="325">
        <f t="shared" si="474"/>
        <v>0.39640000000006648</v>
      </c>
      <c r="C6039" s="167">
        <f t="shared" si="470"/>
        <v>228.64799999998806</v>
      </c>
      <c r="D6039" s="167">
        <f>IF('Lineær programmering opg 4'!$M$4=0,"-",(-A6039+'Lineær programmering opg 4'!$M$4)/'Lineær programmering opg 4'!$K$4*-1)</f>
        <v>289.72799999996812</v>
      </c>
      <c r="E6039" s="167">
        <f>IF('Lineær programmering opg 4'!$M$5=0,"-",(-A6039+'Lineær programmering opg 4'!$M$5)/'Lineær programmering opg 4'!$K$5*-1)</f>
        <v>228.64799999998806</v>
      </c>
      <c r="F6039" s="167" t="str">
        <f>IF('Lineær programmering opg 4'!$E$6=0,"-",(-A6039+'Lineær programmering opg 4'!$M$6)/'Lineær programmering opg 4'!$K$6*-1)</f>
        <v>-</v>
      </c>
      <c r="G6039" s="167" t="str">
        <f>IF('Lineær programmering opg 4'!$D$7=0,"-",((-A6039+'Lineær programmering opg 4'!$M$7)/'Lineær programmering opg 4'!$K$7)*-1)</f>
        <v>-</v>
      </c>
      <c r="H6039" s="167" t="str">
        <f>IF('Lineær programmering opg 4'!$C$8=0,"-",((-A6039+'Lineær programmering opg 4'!$M$8)/'Lineær programmering opg 4'!$K$8)*-1)</f>
        <v>-</v>
      </c>
      <c r="I6039" s="167" t="str">
        <f>IF('Lineær programmering opg 4'!$D$8=0,"-",'Lineær programmering opg 4'!$G$8)</f>
        <v>-</v>
      </c>
      <c r="J6039" s="295">
        <f>A6039*'Lineær programmering opg 4'!$C$11+Datatabel!C6039*'Lineær programmering opg 4'!$D$11</f>
        <v>43810.799999999799</v>
      </c>
      <c r="K6039" s="9">
        <f t="shared" si="472"/>
        <v>0</v>
      </c>
      <c r="L6039" s="9">
        <f t="shared" si="473"/>
        <v>0</v>
      </c>
    </row>
    <row r="6040" spans="1:12" ht="15" x14ac:dyDescent="0.25">
      <c r="A6040" s="167">
        <f t="shared" si="471"/>
        <v>95.112000000015954</v>
      </c>
      <c r="B6040" s="325">
        <f t="shared" si="474"/>
        <v>0.39630000000006649</v>
      </c>
      <c r="C6040" s="167">
        <f t="shared" si="470"/>
        <v>228.66599999998806</v>
      </c>
      <c r="D6040" s="167">
        <f>IF('Lineær programmering opg 4'!$M$4=0,"-",(-A6040+'Lineær programmering opg 4'!$M$4)/'Lineær programmering opg 4'!$K$4*-1)</f>
        <v>289.77599999996812</v>
      </c>
      <c r="E6040" s="167">
        <f>IF('Lineær programmering opg 4'!$M$5=0,"-",(-A6040+'Lineær programmering opg 4'!$M$5)/'Lineær programmering opg 4'!$K$5*-1)</f>
        <v>228.66599999998806</v>
      </c>
      <c r="F6040" s="167" t="str">
        <f>IF('Lineær programmering opg 4'!$E$6=0,"-",(-A6040+'Lineær programmering opg 4'!$M$6)/'Lineær programmering opg 4'!$K$6*-1)</f>
        <v>-</v>
      </c>
      <c r="G6040" s="167" t="str">
        <f>IF('Lineær programmering opg 4'!$D$7=0,"-",((-A6040+'Lineær programmering opg 4'!$M$7)/'Lineær programmering opg 4'!$K$7)*-1)</f>
        <v>-</v>
      </c>
      <c r="H6040" s="167" t="str">
        <f>IF('Lineær programmering opg 4'!$C$8=0,"-",((-A6040+'Lineær programmering opg 4'!$M$8)/'Lineær programmering opg 4'!$K$8)*-1)</f>
        <v>-</v>
      </c>
      <c r="I6040" s="167" t="str">
        <f>IF('Lineær programmering opg 4'!$D$8=0,"-",'Lineær programmering opg 4'!$G$8)</f>
        <v>-</v>
      </c>
      <c r="J6040" s="295">
        <f>A6040*'Lineær programmering opg 4'!$C$11+Datatabel!C6040*'Lineær programmering opg 4'!$D$11</f>
        <v>43811.099999999809</v>
      </c>
      <c r="K6040" s="9">
        <f t="shared" si="472"/>
        <v>0</v>
      </c>
      <c r="L6040" s="9">
        <f t="shared" si="473"/>
        <v>0</v>
      </c>
    </row>
    <row r="6041" spans="1:12" ht="15" x14ac:dyDescent="0.25">
      <c r="A6041" s="167">
        <f t="shared" si="471"/>
        <v>95.088000000015967</v>
      </c>
      <c r="B6041" s="325">
        <f t="shared" si="474"/>
        <v>0.3962000000000665</v>
      </c>
      <c r="C6041" s="167">
        <f t="shared" si="470"/>
        <v>228.683999999988</v>
      </c>
      <c r="D6041" s="167">
        <f>IF('Lineær programmering opg 4'!$M$4=0,"-",(-A6041+'Lineær programmering opg 4'!$M$4)/'Lineær programmering opg 4'!$K$4*-1)</f>
        <v>289.82399999996807</v>
      </c>
      <c r="E6041" s="167">
        <f>IF('Lineær programmering opg 4'!$M$5=0,"-",(-A6041+'Lineær programmering opg 4'!$M$5)/'Lineær programmering opg 4'!$K$5*-1)</f>
        <v>228.683999999988</v>
      </c>
      <c r="F6041" s="167" t="str">
        <f>IF('Lineær programmering opg 4'!$E$6=0,"-",(-A6041+'Lineær programmering opg 4'!$M$6)/'Lineær programmering opg 4'!$K$6*-1)</f>
        <v>-</v>
      </c>
      <c r="G6041" s="167" t="str">
        <f>IF('Lineær programmering opg 4'!$D$7=0,"-",((-A6041+'Lineær programmering opg 4'!$M$7)/'Lineær programmering opg 4'!$K$7)*-1)</f>
        <v>-</v>
      </c>
      <c r="H6041" s="167" t="str">
        <f>IF('Lineær programmering opg 4'!$C$8=0,"-",((-A6041+'Lineær programmering opg 4'!$M$8)/'Lineær programmering opg 4'!$K$8)*-1)</f>
        <v>-</v>
      </c>
      <c r="I6041" s="167" t="str">
        <f>IF('Lineær programmering opg 4'!$D$8=0,"-",'Lineær programmering opg 4'!$G$8)</f>
        <v>-</v>
      </c>
      <c r="J6041" s="295">
        <f>A6041*'Lineær programmering opg 4'!$C$11+Datatabel!C6041*'Lineær programmering opg 4'!$D$11</f>
        <v>43811.399999999798</v>
      </c>
      <c r="K6041" s="9">
        <f t="shared" si="472"/>
        <v>0</v>
      </c>
      <c r="L6041" s="9">
        <f t="shared" si="473"/>
        <v>0</v>
      </c>
    </row>
    <row r="6042" spans="1:12" ht="15" x14ac:dyDescent="0.25">
      <c r="A6042" s="167">
        <f t="shared" si="471"/>
        <v>95.064000000015966</v>
      </c>
      <c r="B6042" s="325">
        <f t="shared" si="474"/>
        <v>0.39610000000006651</v>
      </c>
      <c r="C6042" s="167">
        <f t="shared" si="470"/>
        <v>228.701999999988</v>
      </c>
      <c r="D6042" s="167">
        <f>IF('Lineær programmering opg 4'!$M$4=0,"-",(-A6042+'Lineær programmering opg 4'!$M$4)/'Lineær programmering opg 4'!$K$4*-1)</f>
        <v>289.87199999996807</v>
      </c>
      <c r="E6042" s="167">
        <f>IF('Lineær programmering opg 4'!$M$5=0,"-",(-A6042+'Lineær programmering opg 4'!$M$5)/'Lineær programmering opg 4'!$K$5*-1)</f>
        <v>228.701999999988</v>
      </c>
      <c r="F6042" s="167" t="str">
        <f>IF('Lineær programmering opg 4'!$E$6=0,"-",(-A6042+'Lineær programmering opg 4'!$M$6)/'Lineær programmering opg 4'!$K$6*-1)</f>
        <v>-</v>
      </c>
      <c r="G6042" s="167" t="str">
        <f>IF('Lineær programmering opg 4'!$D$7=0,"-",((-A6042+'Lineær programmering opg 4'!$M$7)/'Lineær programmering opg 4'!$K$7)*-1)</f>
        <v>-</v>
      </c>
      <c r="H6042" s="167" t="str">
        <f>IF('Lineær programmering opg 4'!$C$8=0,"-",((-A6042+'Lineær programmering opg 4'!$M$8)/'Lineær programmering opg 4'!$K$8)*-1)</f>
        <v>-</v>
      </c>
      <c r="I6042" s="167" t="str">
        <f>IF('Lineær programmering opg 4'!$D$8=0,"-",'Lineær programmering opg 4'!$G$8)</f>
        <v>-</v>
      </c>
      <c r="J6042" s="295">
        <f>A6042*'Lineær programmering opg 4'!$C$11+Datatabel!C6042*'Lineær programmering opg 4'!$D$11</f>
        <v>43811.699999999793</v>
      </c>
      <c r="K6042" s="9">
        <f t="shared" si="472"/>
        <v>0</v>
      </c>
      <c r="L6042" s="9">
        <f t="shared" si="473"/>
        <v>0</v>
      </c>
    </row>
    <row r="6043" spans="1:12" ht="15" x14ac:dyDescent="0.25">
      <c r="A6043" s="167">
        <f t="shared" si="471"/>
        <v>95.040000000015965</v>
      </c>
      <c r="B6043" s="325">
        <f t="shared" si="474"/>
        <v>0.39600000000006652</v>
      </c>
      <c r="C6043" s="167">
        <f t="shared" si="470"/>
        <v>228.719999999988</v>
      </c>
      <c r="D6043" s="167">
        <f>IF('Lineær programmering opg 4'!$M$4=0,"-",(-A6043+'Lineær programmering opg 4'!$M$4)/'Lineær programmering opg 4'!$K$4*-1)</f>
        <v>289.91999999996807</v>
      </c>
      <c r="E6043" s="167">
        <f>IF('Lineær programmering opg 4'!$M$5=0,"-",(-A6043+'Lineær programmering opg 4'!$M$5)/'Lineær programmering opg 4'!$K$5*-1)</f>
        <v>228.719999999988</v>
      </c>
      <c r="F6043" s="167" t="str">
        <f>IF('Lineær programmering opg 4'!$E$6=0,"-",(-A6043+'Lineær programmering opg 4'!$M$6)/'Lineær programmering opg 4'!$K$6*-1)</f>
        <v>-</v>
      </c>
      <c r="G6043" s="167" t="str">
        <f>IF('Lineær programmering opg 4'!$D$7=0,"-",((-A6043+'Lineær programmering opg 4'!$M$7)/'Lineær programmering opg 4'!$K$7)*-1)</f>
        <v>-</v>
      </c>
      <c r="H6043" s="167" t="str">
        <f>IF('Lineær programmering opg 4'!$C$8=0,"-",((-A6043+'Lineær programmering opg 4'!$M$8)/'Lineær programmering opg 4'!$K$8)*-1)</f>
        <v>-</v>
      </c>
      <c r="I6043" s="167" t="str">
        <f>IF('Lineær programmering opg 4'!$D$8=0,"-",'Lineær programmering opg 4'!$G$8)</f>
        <v>-</v>
      </c>
      <c r="J6043" s="295">
        <f>A6043*'Lineær programmering opg 4'!$C$11+Datatabel!C6043*'Lineær programmering opg 4'!$D$11</f>
        <v>43811.999999999796</v>
      </c>
      <c r="K6043" s="9">
        <f t="shared" si="472"/>
        <v>0</v>
      </c>
      <c r="L6043" s="9">
        <f t="shared" si="473"/>
        <v>0</v>
      </c>
    </row>
    <row r="6044" spans="1:12" ht="15" x14ac:dyDescent="0.25">
      <c r="A6044" s="167">
        <f t="shared" si="471"/>
        <v>95.016000000015964</v>
      </c>
      <c r="B6044" s="325">
        <f t="shared" si="474"/>
        <v>0.39590000000006653</v>
      </c>
      <c r="C6044" s="167">
        <f t="shared" si="470"/>
        <v>228.73799999998801</v>
      </c>
      <c r="D6044" s="167">
        <f>IF('Lineær programmering opg 4'!$M$4=0,"-",(-A6044+'Lineær programmering opg 4'!$M$4)/'Lineær programmering opg 4'!$K$4*-1)</f>
        <v>289.96799999996807</v>
      </c>
      <c r="E6044" s="167">
        <f>IF('Lineær programmering opg 4'!$M$5=0,"-",(-A6044+'Lineær programmering opg 4'!$M$5)/'Lineær programmering opg 4'!$K$5*-1)</f>
        <v>228.73799999998801</v>
      </c>
      <c r="F6044" s="167" t="str">
        <f>IF('Lineær programmering opg 4'!$E$6=0,"-",(-A6044+'Lineær programmering opg 4'!$M$6)/'Lineær programmering opg 4'!$K$6*-1)</f>
        <v>-</v>
      </c>
      <c r="G6044" s="167" t="str">
        <f>IF('Lineær programmering opg 4'!$D$7=0,"-",((-A6044+'Lineær programmering opg 4'!$M$7)/'Lineær programmering opg 4'!$K$7)*-1)</f>
        <v>-</v>
      </c>
      <c r="H6044" s="167" t="str">
        <f>IF('Lineær programmering opg 4'!$C$8=0,"-",((-A6044+'Lineær programmering opg 4'!$M$8)/'Lineær programmering opg 4'!$K$8)*-1)</f>
        <v>-</v>
      </c>
      <c r="I6044" s="167" t="str">
        <f>IF('Lineær programmering opg 4'!$D$8=0,"-",'Lineær programmering opg 4'!$G$8)</f>
        <v>-</v>
      </c>
      <c r="J6044" s="295">
        <f>A6044*'Lineær programmering opg 4'!$C$11+Datatabel!C6044*'Lineær programmering opg 4'!$D$11</f>
        <v>43812.299999999799</v>
      </c>
      <c r="K6044" s="9">
        <f t="shared" si="472"/>
        <v>0</v>
      </c>
      <c r="L6044" s="9">
        <f t="shared" si="473"/>
        <v>0</v>
      </c>
    </row>
    <row r="6045" spans="1:12" ht="15" x14ac:dyDescent="0.25">
      <c r="A6045" s="167">
        <f t="shared" si="471"/>
        <v>94.992000000015963</v>
      </c>
      <c r="B6045" s="325">
        <f t="shared" si="474"/>
        <v>0.39580000000006654</v>
      </c>
      <c r="C6045" s="167">
        <f t="shared" si="470"/>
        <v>228.75599999998801</v>
      </c>
      <c r="D6045" s="167">
        <f>IF('Lineær programmering opg 4'!$M$4=0,"-",(-A6045+'Lineær programmering opg 4'!$M$4)/'Lineær programmering opg 4'!$K$4*-1)</f>
        <v>290.01599999996807</v>
      </c>
      <c r="E6045" s="167">
        <f>IF('Lineær programmering opg 4'!$M$5=0,"-",(-A6045+'Lineær programmering opg 4'!$M$5)/'Lineær programmering opg 4'!$K$5*-1)</f>
        <v>228.75599999998801</v>
      </c>
      <c r="F6045" s="167" t="str">
        <f>IF('Lineær programmering opg 4'!$E$6=0,"-",(-A6045+'Lineær programmering opg 4'!$M$6)/'Lineær programmering opg 4'!$K$6*-1)</f>
        <v>-</v>
      </c>
      <c r="G6045" s="167" t="str">
        <f>IF('Lineær programmering opg 4'!$D$7=0,"-",((-A6045+'Lineær programmering opg 4'!$M$7)/'Lineær programmering opg 4'!$K$7)*-1)</f>
        <v>-</v>
      </c>
      <c r="H6045" s="167" t="str">
        <f>IF('Lineær programmering opg 4'!$C$8=0,"-",((-A6045+'Lineær programmering opg 4'!$M$8)/'Lineær programmering opg 4'!$K$8)*-1)</f>
        <v>-</v>
      </c>
      <c r="I6045" s="167" t="str">
        <f>IF('Lineær programmering opg 4'!$D$8=0,"-",'Lineær programmering opg 4'!$G$8)</f>
        <v>-</v>
      </c>
      <c r="J6045" s="295">
        <f>A6045*'Lineær programmering opg 4'!$C$11+Datatabel!C6045*'Lineær programmering opg 4'!$D$11</f>
        <v>43812.599999999802</v>
      </c>
      <c r="K6045" s="9">
        <f t="shared" si="472"/>
        <v>0</v>
      </c>
      <c r="L6045" s="9">
        <f t="shared" si="473"/>
        <v>0</v>
      </c>
    </row>
    <row r="6046" spans="1:12" ht="15" x14ac:dyDescent="0.25">
      <c r="A6046" s="167">
        <f t="shared" si="471"/>
        <v>94.968000000015977</v>
      </c>
      <c r="B6046" s="325">
        <f t="shared" si="474"/>
        <v>0.39570000000006655</v>
      </c>
      <c r="C6046" s="167">
        <f t="shared" si="470"/>
        <v>228.77399999998801</v>
      </c>
      <c r="D6046" s="167">
        <f>IF('Lineær programmering opg 4'!$M$4=0,"-",(-A6046+'Lineær programmering opg 4'!$M$4)/'Lineær programmering opg 4'!$K$4*-1)</f>
        <v>290.06399999996802</v>
      </c>
      <c r="E6046" s="167">
        <f>IF('Lineær programmering opg 4'!$M$5=0,"-",(-A6046+'Lineær programmering opg 4'!$M$5)/'Lineær programmering opg 4'!$K$5*-1)</f>
        <v>228.77399999998801</v>
      </c>
      <c r="F6046" s="167" t="str">
        <f>IF('Lineær programmering opg 4'!$E$6=0,"-",(-A6046+'Lineær programmering opg 4'!$M$6)/'Lineær programmering opg 4'!$K$6*-1)</f>
        <v>-</v>
      </c>
      <c r="G6046" s="167" t="str">
        <f>IF('Lineær programmering opg 4'!$D$7=0,"-",((-A6046+'Lineær programmering opg 4'!$M$7)/'Lineær programmering opg 4'!$K$7)*-1)</f>
        <v>-</v>
      </c>
      <c r="H6046" s="167" t="str">
        <f>IF('Lineær programmering opg 4'!$C$8=0,"-",((-A6046+'Lineær programmering opg 4'!$M$8)/'Lineær programmering opg 4'!$K$8)*-1)</f>
        <v>-</v>
      </c>
      <c r="I6046" s="167" t="str">
        <f>IF('Lineær programmering opg 4'!$D$8=0,"-",'Lineær programmering opg 4'!$G$8)</f>
        <v>-</v>
      </c>
      <c r="J6046" s="295">
        <f>A6046*'Lineær programmering opg 4'!$C$11+Datatabel!C6046*'Lineær programmering opg 4'!$D$11</f>
        <v>43812.899999999798</v>
      </c>
      <c r="K6046" s="9">
        <f t="shared" si="472"/>
        <v>0</v>
      </c>
      <c r="L6046" s="9">
        <f t="shared" si="473"/>
        <v>0</v>
      </c>
    </row>
    <row r="6047" spans="1:12" ht="15" x14ac:dyDescent="0.25">
      <c r="A6047" s="167">
        <f t="shared" si="471"/>
        <v>94.944000000015976</v>
      </c>
      <c r="B6047" s="325">
        <f t="shared" si="474"/>
        <v>0.39560000000006657</v>
      </c>
      <c r="C6047" s="167">
        <f t="shared" si="470"/>
        <v>228.79199999998801</v>
      </c>
      <c r="D6047" s="167">
        <f>IF('Lineær programmering opg 4'!$M$4=0,"-",(-A6047+'Lineær programmering opg 4'!$M$4)/'Lineær programmering opg 4'!$K$4*-1)</f>
        <v>290.11199999996802</v>
      </c>
      <c r="E6047" s="167">
        <f>IF('Lineær programmering opg 4'!$M$5=0,"-",(-A6047+'Lineær programmering opg 4'!$M$5)/'Lineær programmering opg 4'!$K$5*-1)</f>
        <v>228.79199999998801</v>
      </c>
      <c r="F6047" s="167" t="str">
        <f>IF('Lineær programmering opg 4'!$E$6=0,"-",(-A6047+'Lineær programmering opg 4'!$M$6)/'Lineær programmering opg 4'!$K$6*-1)</f>
        <v>-</v>
      </c>
      <c r="G6047" s="167" t="str">
        <f>IF('Lineær programmering opg 4'!$D$7=0,"-",((-A6047+'Lineær programmering opg 4'!$M$7)/'Lineær programmering opg 4'!$K$7)*-1)</f>
        <v>-</v>
      </c>
      <c r="H6047" s="167" t="str">
        <f>IF('Lineær programmering opg 4'!$C$8=0,"-",((-A6047+'Lineær programmering opg 4'!$M$8)/'Lineær programmering opg 4'!$K$8)*-1)</f>
        <v>-</v>
      </c>
      <c r="I6047" s="167" t="str">
        <f>IF('Lineær programmering opg 4'!$D$8=0,"-",'Lineær programmering opg 4'!$G$8)</f>
        <v>-</v>
      </c>
      <c r="J6047" s="295">
        <f>A6047*'Lineær programmering opg 4'!$C$11+Datatabel!C6047*'Lineær programmering opg 4'!$D$11</f>
        <v>43813.199999999793</v>
      </c>
      <c r="K6047" s="9">
        <f t="shared" si="472"/>
        <v>0</v>
      </c>
      <c r="L6047" s="9">
        <f t="shared" si="473"/>
        <v>0</v>
      </c>
    </row>
    <row r="6048" spans="1:12" ht="15" x14ac:dyDescent="0.25">
      <c r="A6048" s="167">
        <f t="shared" si="471"/>
        <v>94.920000000015975</v>
      </c>
      <c r="B6048" s="325">
        <f t="shared" si="474"/>
        <v>0.39550000000006658</v>
      </c>
      <c r="C6048" s="167">
        <f t="shared" si="470"/>
        <v>228.80999999998801</v>
      </c>
      <c r="D6048" s="167">
        <f>IF('Lineær programmering opg 4'!$M$4=0,"-",(-A6048+'Lineær programmering opg 4'!$M$4)/'Lineær programmering opg 4'!$K$4*-1)</f>
        <v>290.15999999996802</v>
      </c>
      <c r="E6048" s="167">
        <f>IF('Lineær programmering opg 4'!$M$5=0,"-",(-A6048+'Lineær programmering opg 4'!$M$5)/'Lineær programmering opg 4'!$K$5*-1)</f>
        <v>228.80999999998801</v>
      </c>
      <c r="F6048" s="167" t="str">
        <f>IF('Lineær programmering opg 4'!$E$6=0,"-",(-A6048+'Lineær programmering opg 4'!$M$6)/'Lineær programmering opg 4'!$K$6*-1)</f>
        <v>-</v>
      </c>
      <c r="G6048" s="167" t="str">
        <f>IF('Lineær programmering opg 4'!$D$7=0,"-",((-A6048+'Lineær programmering opg 4'!$M$7)/'Lineær programmering opg 4'!$K$7)*-1)</f>
        <v>-</v>
      </c>
      <c r="H6048" s="167" t="str">
        <f>IF('Lineær programmering opg 4'!$C$8=0,"-",((-A6048+'Lineær programmering opg 4'!$M$8)/'Lineær programmering opg 4'!$K$8)*-1)</f>
        <v>-</v>
      </c>
      <c r="I6048" s="167" t="str">
        <f>IF('Lineær programmering opg 4'!$D$8=0,"-",'Lineær programmering opg 4'!$G$8)</f>
        <v>-</v>
      </c>
      <c r="J6048" s="295">
        <f>A6048*'Lineær programmering opg 4'!$C$11+Datatabel!C6048*'Lineær programmering opg 4'!$D$11</f>
        <v>43813.499999999796</v>
      </c>
      <c r="K6048" s="9">
        <f t="shared" si="472"/>
        <v>0</v>
      </c>
      <c r="L6048" s="9">
        <f t="shared" si="473"/>
        <v>0</v>
      </c>
    </row>
    <row r="6049" spans="1:12" ht="15" x14ac:dyDescent="0.25">
      <c r="A6049" s="167">
        <f t="shared" si="471"/>
        <v>94.896000000015988</v>
      </c>
      <c r="B6049" s="325">
        <f t="shared" si="474"/>
        <v>0.39540000000006659</v>
      </c>
      <c r="C6049" s="167">
        <f t="shared" si="470"/>
        <v>228.82799999998801</v>
      </c>
      <c r="D6049" s="167">
        <f>IF('Lineær programmering opg 4'!$M$4=0,"-",(-A6049+'Lineær programmering opg 4'!$M$4)/'Lineær programmering opg 4'!$K$4*-1)</f>
        <v>290.20799999996802</v>
      </c>
      <c r="E6049" s="167">
        <f>IF('Lineær programmering opg 4'!$M$5=0,"-",(-A6049+'Lineær programmering opg 4'!$M$5)/'Lineær programmering opg 4'!$K$5*-1)</f>
        <v>228.82799999998801</v>
      </c>
      <c r="F6049" s="167" t="str">
        <f>IF('Lineær programmering opg 4'!$E$6=0,"-",(-A6049+'Lineær programmering opg 4'!$M$6)/'Lineær programmering opg 4'!$K$6*-1)</f>
        <v>-</v>
      </c>
      <c r="G6049" s="167" t="str">
        <f>IF('Lineær programmering opg 4'!$D$7=0,"-",((-A6049+'Lineær programmering opg 4'!$M$7)/'Lineær programmering opg 4'!$K$7)*-1)</f>
        <v>-</v>
      </c>
      <c r="H6049" s="167" t="str">
        <f>IF('Lineær programmering opg 4'!$C$8=0,"-",((-A6049+'Lineær programmering opg 4'!$M$8)/'Lineær programmering opg 4'!$K$8)*-1)</f>
        <v>-</v>
      </c>
      <c r="I6049" s="167" t="str">
        <f>IF('Lineær programmering opg 4'!$D$8=0,"-",'Lineær programmering opg 4'!$G$8)</f>
        <v>-</v>
      </c>
      <c r="J6049" s="295">
        <f>A6049*'Lineær programmering opg 4'!$C$11+Datatabel!C6049*'Lineær programmering opg 4'!$D$11</f>
        <v>43813.799999999799</v>
      </c>
      <c r="K6049" s="9">
        <f t="shared" si="472"/>
        <v>0</v>
      </c>
      <c r="L6049" s="9">
        <f t="shared" si="473"/>
        <v>0</v>
      </c>
    </row>
    <row r="6050" spans="1:12" ht="15" x14ac:dyDescent="0.25">
      <c r="A6050" s="167">
        <f t="shared" si="471"/>
        <v>94.872000000015987</v>
      </c>
      <c r="B6050" s="325">
        <f t="shared" si="474"/>
        <v>0.3953000000000666</v>
      </c>
      <c r="C6050" s="167">
        <f t="shared" si="470"/>
        <v>228.84599999998801</v>
      </c>
      <c r="D6050" s="167">
        <f>IF('Lineær programmering opg 4'!$M$4=0,"-",(-A6050+'Lineær programmering opg 4'!$M$4)/'Lineær programmering opg 4'!$K$4*-1)</f>
        <v>290.25599999996803</v>
      </c>
      <c r="E6050" s="167">
        <f>IF('Lineær programmering opg 4'!$M$5=0,"-",(-A6050+'Lineær programmering opg 4'!$M$5)/'Lineær programmering opg 4'!$K$5*-1)</f>
        <v>228.84599999998801</v>
      </c>
      <c r="F6050" s="167" t="str">
        <f>IF('Lineær programmering opg 4'!$E$6=0,"-",(-A6050+'Lineær programmering opg 4'!$M$6)/'Lineær programmering opg 4'!$K$6*-1)</f>
        <v>-</v>
      </c>
      <c r="G6050" s="167" t="str">
        <f>IF('Lineær programmering opg 4'!$D$7=0,"-",((-A6050+'Lineær programmering opg 4'!$M$7)/'Lineær programmering opg 4'!$K$7)*-1)</f>
        <v>-</v>
      </c>
      <c r="H6050" s="167" t="str">
        <f>IF('Lineær programmering opg 4'!$C$8=0,"-",((-A6050+'Lineær programmering opg 4'!$M$8)/'Lineær programmering opg 4'!$K$8)*-1)</f>
        <v>-</v>
      </c>
      <c r="I6050" s="167" t="str">
        <f>IF('Lineær programmering opg 4'!$D$8=0,"-",'Lineær programmering opg 4'!$G$8)</f>
        <v>-</v>
      </c>
      <c r="J6050" s="295">
        <f>A6050*'Lineær programmering opg 4'!$C$11+Datatabel!C6050*'Lineær programmering opg 4'!$D$11</f>
        <v>43814.099999999802</v>
      </c>
      <c r="K6050" s="9">
        <f t="shared" si="472"/>
        <v>0</v>
      </c>
      <c r="L6050" s="9">
        <f t="shared" si="473"/>
        <v>0</v>
      </c>
    </row>
    <row r="6051" spans="1:12" ht="15" x14ac:dyDescent="0.25">
      <c r="A6051" s="167">
        <f t="shared" si="471"/>
        <v>94.848000000015986</v>
      </c>
      <c r="B6051" s="325">
        <f t="shared" si="474"/>
        <v>0.39520000000006661</v>
      </c>
      <c r="C6051" s="167">
        <f t="shared" si="470"/>
        <v>228.86399999998801</v>
      </c>
      <c r="D6051" s="167">
        <f>IF('Lineær programmering opg 4'!$M$4=0,"-",(-A6051+'Lineær programmering opg 4'!$M$4)/'Lineær programmering opg 4'!$K$4*-1)</f>
        <v>290.30399999996803</v>
      </c>
      <c r="E6051" s="167">
        <f>IF('Lineær programmering opg 4'!$M$5=0,"-",(-A6051+'Lineær programmering opg 4'!$M$5)/'Lineær programmering opg 4'!$K$5*-1)</f>
        <v>228.86399999998801</v>
      </c>
      <c r="F6051" s="167" t="str">
        <f>IF('Lineær programmering opg 4'!$E$6=0,"-",(-A6051+'Lineær programmering opg 4'!$M$6)/'Lineær programmering opg 4'!$K$6*-1)</f>
        <v>-</v>
      </c>
      <c r="G6051" s="167" t="str">
        <f>IF('Lineær programmering opg 4'!$D$7=0,"-",((-A6051+'Lineær programmering opg 4'!$M$7)/'Lineær programmering opg 4'!$K$7)*-1)</f>
        <v>-</v>
      </c>
      <c r="H6051" s="167" t="str">
        <f>IF('Lineær programmering opg 4'!$C$8=0,"-",((-A6051+'Lineær programmering opg 4'!$M$8)/'Lineær programmering opg 4'!$K$8)*-1)</f>
        <v>-</v>
      </c>
      <c r="I6051" s="167" t="str">
        <f>IF('Lineær programmering opg 4'!$D$8=0,"-",'Lineær programmering opg 4'!$G$8)</f>
        <v>-</v>
      </c>
      <c r="J6051" s="295">
        <f>A6051*'Lineær programmering opg 4'!$C$11+Datatabel!C6051*'Lineær programmering opg 4'!$D$11</f>
        <v>43814.399999999798</v>
      </c>
      <c r="K6051" s="9">
        <f t="shared" si="472"/>
        <v>0</v>
      </c>
      <c r="L6051" s="9">
        <f t="shared" si="473"/>
        <v>0</v>
      </c>
    </row>
    <row r="6052" spans="1:12" ht="15" x14ac:dyDescent="0.25">
      <c r="A6052" s="167">
        <f t="shared" si="471"/>
        <v>94.824000000015985</v>
      </c>
      <c r="B6052" s="325">
        <f t="shared" si="474"/>
        <v>0.39510000000006662</v>
      </c>
      <c r="C6052" s="167">
        <f t="shared" si="470"/>
        <v>228.88199999998801</v>
      </c>
      <c r="D6052" s="167">
        <f>IF('Lineær programmering opg 4'!$M$4=0,"-",(-A6052+'Lineær programmering opg 4'!$M$4)/'Lineær programmering opg 4'!$K$4*-1)</f>
        <v>290.35199999996803</v>
      </c>
      <c r="E6052" s="167">
        <f>IF('Lineær programmering opg 4'!$M$5=0,"-",(-A6052+'Lineær programmering opg 4'!$M$5)/'Lineær programmering opg 4'!$K$5*-1)</f>
        <v>228.88199999998801</v>
      </c>
      <c r="F6052" s="167" t="str">
        <f>IF('Lineær programmering opg 4'!$E$6=0,"-",(-A6052+'Lineær programmering opg 4'!$M$6)/'Lineær programmering opg 4'!$K$6*-1)</f>
        <v>-</v>
      </c>
      <c r="G6052" s="167" t="str">
        <f>IF('Lineær programmering opg 4'!$D$7=0,"-",((-A6052+'Lineær programmering opg 4'!$M$7)/'Lineær programmering opg 4'!$K$7)*-1)</f>
        <v>-</v>
      </c>
      <c r="H6052" s="167" t="str">
        <f>IF('Lineær programmering opg 4'!$C$8=0,"-",((-A6052+'Lineær programmering opg 4'!$M$8)/'Lineær programmering opg 4'!$K$8)*-1)</f>
        <v>-</v>
      </c>
      <c r="I6052" s="167" t="str">
        <f>IF('Lineær programmering opg 4'!$D$8=0,"-",'Lineær programmering opg 4'!$G$8)</f>
        <v>-</v>
      </c>
      <c r="J6052" s="295">
        <f>A6052*'Lineær programmering opg 4'!$C$11+Datatabel!C6052*'Lineær programmering opg 4'!$D$11</f>
        <v>43814.699999999793</v>
      </c>
      <c r="K6052" s="9">
        <f t="shared" si="472"/>
        <v>0</v>
      </c>
      <c r="L6052" s="9">
        <f t="shared" si="473"/>
        <v>0</v>
      </c>
    </row>
    <row r="6053" spans="1:12" ht="15" x14ac:dyDescent="0.25">
      <c r="A6053" s="167">
        <f t="shared" si="471"/>
        <v>94.800000000015984</v>
      </c>
      <c r="B6053" s="325">
        <f t="shared" si="474"/>
        <v>0.39500000000006663</v>
      </c>
      <c r="C6053" s="167">
        <f t="shared" si="470"/>
        <v>228.89999999998801</v>
      </c>
      <c r="D6053" s="167">
        <f>IF('Lineær programmering opg 4'!$M$4=0,"-",(-A6053+'Lineær programmering opg 4'!$M$4)/'Lineær programmering opg 4'!$K$4*-1)</f>
        <v>290.39999999996803</v>
      </c>
      <c r="E6053" s="167">
        <f>IF('Lineær programmering opg 4'!$M$5=0,"-",(-A6053+'Lineær programmering opg 4'!$M$5)/'Lineær programmering opg 4'!$K$5*-1)</f>
        <v>228.89999999998801</v>
      </c>
      <c r="F6053" s="167" t="str">
        <f>IF('Lineær programmering opg 4'!$E$6=0,"-",(-A6053+'Lineær programmering opg 4'!$M$6)/'Lineær programmering opg 4'!$K$6*-1)</f>
        <v>-</v>
      </c>
      <c r="G6053" s="167" t="str">
        <f>IF('Lineær programmering opg 4'!$D$7=0,"-",((-A6053+'Lineær programmering opg 4'!$M$7)/'Lineær programmering opg 4'!$K$7)*-1)</f>
        <v>-</v>
      </c>
      <c r="H6053" s="167" t="str">
        <f>IF('Lineær programmering opg 4'!$C$8=0,"-",((-A6053+'Lineær programmering opg 4'!$M$8)/'Lineær programmering opg 4'!$K$8)*-1)</f>
        <v>-</v>
      </c>
      <c r="I6053" s="167" t="str">
        <f>IF('Lineær programmering opg 4'!$D$8=0,"-",'Lineær programmering opg 4'!$G$8)</f>
        <v>-</v>
      </c>
      <c r="J6053" s="295">
        <f>A6053*'Lineær programmering opg 4'!$C$11+Datatabel!C6053*'Lineær programmering opg 4'!$D$11</f>
        <v>43814.999999999804</v>
      </c>
      <c r="K6053" s="9">
        <f t="shared" si="472"/>
        <v>0</v>
      </c>
      <c r="L6053" s="9">
        <f t="shared" si="473"/>
        <v>0</v>
      </c>
    </row>
    <row r="6054" spans="1:12" ht="15" x14ac:dyDescent="0.25">
      <c r="A6054" s="167">
        <f t="shared" si="471"/>
        <v>94.776000000015998</v>
      </c>
      <c r="B6054" s="325">
        <f t="shared" si="474"/>
        <v>0.39490000000006664</v>
      </c>
      <c r="C6054" s="167">
        <f t="shared" si="470"/>
        <v>228.91799999998801</v>
      </c>
      <c r="D6054" s="167">
        <f>IF('Lineær programmering opg 4'!$M$4=0,"-",(-A6054+'Lineær programmering opg 4'!$M$4)/'Lineær programmering opg 4'!$K$4*-1)</f>
        <v>290.44799999996803</v>
      </c>
      <c r="E6054" s="167">
        <f>IF('Lineær programmering opg 4'!$M$5=0,"-",(-A6054+'Lineær programmering opg 4'!$M$5)/'Lineær programmering opg 4'!$K$5*-1)</f>
        <v>228.91799999998801</v>
      </c>
      <c r="F6054" s="167" t="str">
        <f>IF('Lineær programmering opg 4'!$E$6=0,"-",(-A6054+'Lineær programmering opg 4'!$M$6)/'Lineær programmering opg 4'!$K$6*-1)</f>
        <v>-</v>
      </c>
      <c r="G6054" s="167" t="str">
        <f>IF('Lineær programmering opg 4'!$D$7=0,"-",((-A6054+'Lineær programmering opg 4'!$M$7)/'Lineær programmering opg 4'!$K$7)*-1)</f>
        <v>-</v>
      </c>
      <c r="H6054" s="167" t="str">
        <f>IF('Lineær programmering opg 4'!$C$8=0,"-",((-A6054+'Lineær programmering opg 4'!$M$8)/'Lineær programmering opg 4'!$K$8)*-1)</f>
        <v>-</v>
      </c>
      <c r="I6054" s="167" t="str">
        <f>IF('Lineær programmering opg 4'!$D$8=0,"-",'Lineær programmering opg 4'!$G$8)</f>
        <v>-</v>
      </c>
      <c r="J6054" s="295">
        <f>A6054*'Lineær programmering opg 4'!$C$11+Datatabel!C6054*'Lineær programmering opg 4'!$D$11</f>
        <v>43815.299999999799</v>
      </c>
      <c r="K6054" s="9">
        <f t="shared" si="472"/>
        <v>0</v>
      </c>
      <c r="L6054" s="9">
        <f t="shared" si="473"/>
        <v>0</v>
      </c>
    </row>
    <row r="6055" spans="1:12" ht="15" x14ac:dyDescent="0.25">
      <c r="A6055" s="167">
        <f t="shared" si="471"/>
        <v>94.752000000015997</v>
      </c>
      <c r="B6055" s="325">
        <f t="shared" si="474"/>
        <v>0.39480000000006665</v>
      </c>
      <c r="C6055" s="167">
        <f t="shared" si="470"/>
        <v>228.93599999998801</v>
      </c>
      <c r="D6055" s="167">
        <f>IF('Lineær programmering opg 4'!$M$4=0,"-",(-A6055+'Lineær programmering opg 4'!$M$4)/'Lineær programmering opg 4'!$K$4*-1)</f>
        <v>290.49599999996803</v>
      </c>
      <c r="E6055" s="167">
        <f>IF('Lineær programmering opg 4'!$M$5=0,"-",(-A6055+'Lineær programmering opg 4'!$M$5)/'Lineær programmering opg 4'!$K$5*-1)</f>
        <v>228.93599999998801</v>
      </c>
      <c r="F6055" s="167" t="str">
        <f>IF('Lineær programmering opg 4'!$E$6=0,"-",(-A6055+'Lineær programmering opg 4'!$M$6)/'Lineær programmering opg 4'!$K$6*-1)</f>
        <v>-</v>
      </c>
      <c r="G6055" s="167" t="str">
        <f>IF('Lineær programmering opg 4'!$D$7=0,"-",((-A6055+'Lineær programmering opg 4'!$M$7)/'Lineær programmering opg 4'!$K$7)*-1)</f>
        <v>-</v>
      </c>
      <c r="H6055" s="167" t="str">
        <f>IF('Lineær programmering opg 4'!$C$8=0,"-",((-A6055+'Lineær programmering opg 4'!$M$8)/'Lineær programmering opg 4'!$K$8)*-1)</f>
        <v>-</v>
      </c>
      <c r="I6055" s="167" t="str">
        <f>IF('Lineær programmering opg 4'!$D$8=0,"-",'Lineær programmering opg 4'!$G$8)</f>
        <v>-</v>
      </c>
      <c r="J6055" s="295">
        <f>A6055*'Lineær programmering opg 4'!$C$11+Datatabel!C6055*'Lineær programmering opg 4'!$D$11</f>
        <v>43815.599999999802</v>
      </c>
      <c r="K6055" s="9">
        <f t="shared" si="472"/>
        <v>0</v>
      </c>
      <c r="L6055" s="9">
        <f t="shared" si="473"/>
        <v>0</v>
      </c>
    </row>
    <row r="6056" spans="1:12" ht="15" x14ac:dyDescent="0.25">
      <c r="A6056" s="167">
        <f t="shared" si="471"/>
        <v>94.728000000015996</v>
      </c>
      <c r="B6056" s="325">
        <f t="shared" si="474"/>
        <v>0.39470000000006666</v>
      </c>
      <c r="C6056" s="167">
        <f t="shared" si="470"/>
        <v>228.95399999998801</v>
      </c>
      <c r="D6056" s="167">
        <f>IF('Lineær programmering opg 4'!$M$4=0,"-",(-A6056+'Lineær programmering opg 4'!$M$4)/'Lineær programmering opg 4'!$K$4*-1)</f>
        <v>290.54399999996804</v>
      </c>
      <c r="E6056" s="167">
        <f>IF('Lineær programmering opg 4'!$M$5=0,"-",(-A6056+'Lineær programmering opg 4'!$M$5)/'Lineær programmering opg 4'!$K$5*-1)</f>
        <v>228.95399999998801</v>
      </c>
      <c r="F6056" s="167" t="str">
        <f>IF('Lineær programmering opg 4'!$E$6=0,"-",(-A6056+'Lineær programmering opg 4'!$M$6)/'Lineær programmering opg 4'!$K$6*-1)</f>
        <v>-</v>
      </c>
      <c r="G6056" s="167" t="str">
        <f>IF('Lineær programmering opg 4'!$D$7=0,"-",((-A6056+'Lineær programmering opg 4'!$M$7)/'Lineær programmering opg 4'!$K$7)*-1)</f>
        <v>-</v>
      </c>
      <c r="H6056" s="167" t="str">
        <f>IF('Lineær programmering opg 4'!$C$8=0,"-",((-A6056+'Lineær programmering opg 4'!$M$8)/'Lineær programmering opg 4'!$K$8)*-1)</f>
        <v>-</v>
      </c>
      <c r="I6056" s="167" t="str">
        <f>IF('Lineær programmering opg 4'!$D$8=0,"-",'Lineær programmering opg 4'!$G$8)</f>
        <v>-</v>
      </c>
      <c r="J6056" s="295">
        <f>A6056*'Lineær programmering opg 4'!$C$11+Datatabel!C6056*'Lineær programmering opg 4'!$D$11</f>
        <v>43815.899999999805</v>
      </c>
      <c r="K6056" s="9">
        <f t="shared" si="472"/>
        <v>0</v>
      </c>
      <c r="L6056" s="9">
        <f t="shared" si="473"/>
        <v>0</v>
      </c>
    </row>
    <row r="6057" spans="1:12" ht="15" x14ac:dyDescent="0.25">
      <c r="A6057" s="167">
        <f t="shared" si="471"/>
        <v>94.704000000016009</v>
      </c>
      <c r="B6057" s="325">
        <f t="shared" si="474"/>
        <v>0.39460000000006668</v>
      </c>
      <c r="C6057" s="167">
        <f t="shared" si="470"/>
        <v>228.97199999998801</v>
      </c>
      <c r="D6057" s="167">
        <f>IF('Lineær programmering opg 4'!$M$4=0,"-",(-A6057+'Lineær programmering opg 4'!$M$4)/'Lineær programmering opg 4'!$K$4*-1)</f>
        <v>290.59199999996798</v>
      </c>
      <c r="E6057" s="167">
        <f>IF('Lineær programmering opg 4'!$M$5=0,"-",(-A6057+'Lineær programmering opg 4'!$M$5)/'Lineær programmering opg 4'!$K$5*-1)</f>
        <v>228.97199999998801</v>
      </c>
      <c r="F6057" s="167" t="str">
        <f>IF('Lineær programmering opg 4'!$E$6=0,"-",(-A6057+'Lineær programmering opg 4'!$M$6)/'Lineær programmering opg 4'!$K$6*-1)</f>
        <v>-</v>
      </c>
      <c r="G6057" s="167" t="str">
        <f>IF('Lineær programmering opg 4'!$D$7=0,"-",((-A6057+'Lineær programmering opg 4'!$M$7)/'Lineær programmering opg 4'!$K$7)*-1)</f>
        <v>-</v>
      </c>
      <c r="H6057" s="167" t="str">
        <f>IF('Lineær programmering opg 4'!$C$8=0,"-",((-A6057+'Lineær programmering opg 4'!$M$8)/'Lineær programmering opg 4'!$K$8)*-1)</f>
        <v>-</v>
      </c>
      <c r="I6057" s="167" t="str">
        <f>IF('Lineær programmering opg 4'!$D$8=0,"-",'Lineær programmering opg 4'!$G$8)</f>
        <v>-</v>
      </c>
      <c r="J6057" s="295">
        <f>A6057*'Lineær programmering opg 4'!$C$11+Datatabel!C6057*'Lineær programmering opg 4'!$D$11</f>
        <v>43816.199999999808</v>
      </c>
      <c r="K6057" s="9">
        <f t="shared" si="472"/>
        <v>0</v>
      </c>
      <c r="L6057" s="9">
        <f t="shared" si="473"/>
        <v>0</v>
      </c>
    </row>
    <row r="6058" spans="1:12" ht="15" x14ac:dyDescent="0.25">
      <c r="A6058" s="167">
        <f t="shared" si="471"/>
        <v>94.680000000016008</v>
      </c>
      <c r="B6058" s="325">
        <f t="shared" si="474"/>
        <v>0.39450000000006669</v>
      </c>
      <c r="C6058" s="167">
        <f t="shared" si="470"/>
        <v>228.98999999998802</v>
      </c>
      <c r="D6058" s="167">
        <f>IF('Lineær programmering opg 4'!$M$4=0,"-",(-A6058+'Lineær programmering opg 4'!$M$4)/'Lineær programmering opg 4'!$K$4*-1)</f>
        <v>290.63999999996798</v>
      </c>
      <c r="E6058" s="167">
        <f>IF('Lineær programmering opg 4'!$M$5=0,"-",(-A6058+'Lineær programmering opg 4'!$M$5)/'Lineær programmering opg 4'!$K$5*-1)</f>
        <v>228.98999999998802</v>
      </c>
      <c r="F6058" s="167" t="str">
        <f>IF('Lineær programmering opg 4'!$E$6=0,"-",(-A6058+'Lineær programmering opg 4'!$M$6)/'Lineær programmering opg 4'!$K$6*-1)</f>
        <v>-</v>
      </c>
      <c r="G6058" s="167" t="str">
        <f>IF('Lineær programmering opg 4'!$D$7=0,"-",((-A6058+'Lineær programmering opg 4'!$M$7)/'Lineær programmering opg 4'!$K$7)*-1)</f>
        <v>-</v>
      </c>
      <c r="H6058" s="167" t="str">
        <f>IF('Lineær programmering opg 4'!$C$8=0,"-",((-A6058+'Lineær programmering opg 4'!$M$8)/'Lineær programmering opg 4'!$K$8)*-1)</f>
        <v>-</v>
      </c>
      <c r="I6058" s="167" t="str">
        <f>IF('Lineær programmering opg 4'!$D$8=0,"-",'Lineær programmering opg 4'!$G$8)</f>
        <v>-</v>
      </c>
      <c r="J6058" s="295">
        <f>A6058*'Lineær programmering opg 4'!$C$11+Datatabel!C6058*'Lineær programmering opg 4'!$D$11</f>
        <v>43816.499999999804</v>
      </c>
      <c r="K6058" s="9">
        <f t="shared" si="472"/>
        <v>0</v>
      </c>
      <c r="L6058" s="9">
        <f t="shared" si="473"/>
        <v>0</v>
      </c>
    </row>
    <row r="6059" spans="1:12" ht="15" x14ac:dyDescent="0.25">
      <c r="A6059" s="167">
        <f t="shared" si="471"/>
        <v>94.656000000016007</v>
      </c>
      <c r="B6059" s="325">
        <f t="shared" si="474"/>
        <v>0.3944000000000667</v>
      </c>
      <c r="C6059" s="167">
        <f t="shared" si="470"/>
        <v>229.00799999998802</v>
      </c>
      <c r="D6059" s="167">
        <f>IF('Lineær programmering opg 4'!$M$4=0,"-",(-A6059+'Lineær programmering opg 4'!$M$4)/'Lineær programmering opg 4'!$K$4*-1)</f>
        <v>290.68799999996799</v>
      </c>
      <c r="E6059" s="167">
        <f>IF('Lineær programmering opg 4'!$M$5=0,"-",(-A6059+'Lineær programmering opg 4'!$M$5)/'Lineær programmering opg 4'!$K$5*-1)</f>
        <v>229.00799999998802</v>
      </c>
      <c r="F6059" s="167" t="str">
        <f>IF('Lineær programmering opg 4'!$E$6=0,"-",(-A6059+'Lineær programmering opg 4'!$M$6)/'Lineær programmering opg 4'!$K$6*-1)</f>
        <v>-</v>
      </c>
      <c r="G6059" s="167" t="str">
        <f>IF('Lineær programmering opg 4'!$D$7=0,"-",((-A6059+'Lineær programmering opg 4'!$M$7)/'Lineær programmering opg 4'!$K$7)*-1)</f>
        <v>-</v>
      </c>
      <c r="H6059" s="167" t="str">
        <f>IF('Lineær programmering opg 4'!$C$8=0,"-",((-A6059+'Lineær programmering opg 4'!$M$8)/'Lineær programmering opg 4'!$K$8)*-1)</f>
        <v>-</v>
      </c>
      <c r="I6059" s="167" t="str">
        <f>IF('Lineær programmering opg 4'!$D$8=0,"-",'Lineær programmering opg 4'!$G$8)</f>
        <v>-</v>
      </c>
      <c r="J6059" s="295">
        <f>A6059*'Lineær programmering opg 4'!$C$11+Datatabel!C6059*'Lineær programmering opg 4'!$D$11</f>
        <v>43816.799999999799</v>
      </c>
      <c r="K6059" s="9">
        <f t="shared" si="472"/>
        <v>0</v>
      </c>
      <c r="L6059" s="9">
        <f t="shared" si="473"/>
        <v>0</v>
      </c>
    </row>
    <row r="6060" spans="1:12" ht="15" x14ac:dyDescent="0.25">
      <c r="A6060" s="167">
        <f t="shared" si="471"/>
        <v>94.632000000016006</v>
      </c>
      <c r="B6060" s="325">
        <f t="shared" si="474"/>
        <v>0.39430000000006671</v>
      </c>
      <c r="C6060" s="167">
        <f t="shared" si="470"/>
        <v>229.02599999998802</v>
      </c>
      <c r="D6060" s="167">
        <f>IF('Lineær programmering opg 4'!$M$4=0,"-",(-A6060+'Lineær programmering opg 4'!$M$4)/'Lineær programmering opg 4'!$K$4*-1)</f>
        <v>290.73599999996799</v>
      </c>
      <c r="E6060" s="167">
        <f>IF('Lineær programmering opg 4'!$M$5=0,"-",(-A6060+'Lineær programmering opg 4'!$M$5)/'Lineær programmering opg 4'!$K$5*-1)</f>
        <v>229.02599999998802</v>
      </c>
      <c r="F6060" s="167" t="str">
        <f>IF('Lineær programmering opg 4'!$E$6=0,"-",(-A6060+'Lineær programmering opg 4'!$M$6)/'Lineær programmering opg 4'!$K$6*-1)</f>
        <v>-</v>
      </c>
      <c r="G6060" s="167" t="str">
        <f>IF('Lineær programmering opg 4'!$D$7=0,"-",((-A6060+'Lineær programmering opg 4'!$M$7)/'Lineær programmering opg 4'!$K$7)*-1)</f>
        <v>-</v>
      </c>
      <c r="H6060" s="167" t="str">
        <f>IF('Lineær programmering opg 4'!$C$8=0,"-",((-A6060+'Lineær programmering opg 4'!$M$8)/'Lineær programmering opg 4'!$K$8)*-1)</f>
        <v>-</v>
      </c>
      <c r="I6060" s="167" t="str">
        <f>IF('Lineær programmering opg 4'!$D$8=0,"-",'Lineær programmering opg 4'!$G$8)</f>
        <v>-</v>
      </c>
      <c r="J6060" s="295">
        <f>A6060*'Lineær programmering opg 4'!$C$11+Datatabel!C6060*'Lineær programmering opg 4'!$D$11</f>
        <v>43817.099999999802</v>
      </c>
      <c r="K6060" s="9">
        <f t="shared" si="472"/>
        <v>0</v>
      </c>
      <c r="L6060" s="9">
        <f t="shared" si="473"/>
        <v>0</v>
      </c>
    </row>
    <row r="6061" spans="1:12" ht="15" x14ac:dyDescent="0.25">
      <c r="A6061" s="167">
        <f t="shared" si="471"/>
        <v>94.608000000016006</v>
      </c>
      <c r="B6061" s="325">
        <f t="shared" si="474"/>
        <v>0.39420000000006672</v>
      </c>
      <c r="C6061" s="167">
        <f t="shared" si="470"/>
        <v>229.04399999998802</v>
      </c>
      <c r="D6061" s="167">
        <f>IF('Lineær programmering opg 4'!$M$4=0,"-",(-A6061+'Lineær programmering opg 4'!$M$4)/'Lineær programmering opg 4'!$K$4*-1)</f>
        <v>290.78399999996799</v>
      </c>
      <c r="E6061" s="167">
        <f>IF('Lineær programmering opg 4'!$M$5=0,"-",(-A6061+'Lineær programmering opg 4'!$M$5)/'Lineær programmering opg 4'!$K$5*-1)</f>
        <v>229.04399999998802</v>
      </c>
      <c r="F6061" s="167" t="str">
        <f>IF('Lineær programmering opg 4'!$E$6=0,"-",(-A6061+'Lineær programmering opg 4'!$M$6)/'Lineær programmering opg 4'!$K$6*-1)</f>
        <v>-</v>
      </c>
      <c r="G6061" s="167" t="str">
        <f>IF('Lineær programmering opg 4'!$D$7=0,"-",((-A6061+'Lineær programmering opg 4'!$M$7)/'Lineær programmering opg 4'!$K$7)*-1)</f>
        <v>-</v>
      </c>
      <c r="H6061" s="167" t="str">
        <f>IF('Lineær programmering opg 4'!$C$8=0,"-",((-A6061+'Lineær programmering opg 4'!$M$8)/'Lineær programmering opg 4'!$K$8)*-1)</f>
        <v>-</v>
      </c>
      <c r="I6061" s="167" t="str">
        <f>IF('Lineær programmering opg 4'!$D$8=0,"-",'Lineær programmering opg 4'!$G$8)</f>
        <v>-</v>
      </c>
      <c r="J6061" s="295">
        <f>A6061*'Lineær programmering opg 4'!$C$11+Datatabel!C6061*'Lineær programmering opg 4'!$D$11</f>
        <v>43817.399999999805</v>
      </c>
      <c r="K6061" s="9">
        <f t="shared" si="472"/>
        <v>0</v>
      </c>
      <c r="L6061" s="9">
        <f t="shared" si="473"/>
        <v>0</v>
      </c>
    </row>
    <row r="6062" spans="1:12" ht="15" x14ac:dyDescent="0.25">
      <c r="A6062" s="167">
        <f t="shared" si="471"/>
        <v>94.584000000016019</v>
      </c>
      <c r="B6062" s="325">
        <f t="shared" si="474"/>
        <v>0.39410000000006673</v>
      </c>
      <c r="C6062" s="167">
        <f t="shared" si="470"/>
        <v>229.06199999998799</v>
      </c>
      <c r="D6062" s="167">
        <f>IF('Lineær programmering opg 4'!$M$4=0,"-",(-A6062+'Lineær programmering opg 4'!$M$4)/'Lineær programmering opg 4'!$K$4*-1)</f>
        <v>290.83199999996793</v>
      </c>
      <c r="E6062" s="167">
        <f>IF('Lineær programmering opg 4'!$M$5=0,"-",(-A6062+'Lineær programmering opg 4'!$M$5)/'Lineær programmering opg 4'!$K$5*-1)</f>
        <v>229.06199999998799</v>
      </c>
      <c r="F6062" s="167" t="str">
        <f>IF('Lineær programmering opg 4'!$E$6=0,"-",(-A6062+'Lineær programmering opg 4'!$M$6)/'Lineær programmering opg 4'!$K$6*-1)</f>
        <v>-</v>
      </c>
      <c r="G6062" s="167" t="str">
        <f>IF('Lineær programmering opg 4'!$D$7=0,"-",((-A6062+'Lineær programmering opg 4'!$M$7)/'Lineær programmering opg 4'!$K$7)*-1)</f>
        <v>-</v>
      </c>
      <c r="H6062" s="167" t="str">
        <f>IF('Lineær programmering opg 4'!$C$8=0,"-",((-A6062+'Lineær programmering opg 4'!$M$8)/'Lineær programmering opg 4'!$K$8)*-1)</f>
        <v>-</v>
      </c>
      <c r="I6062" s="167" t="str">
        <f>IF('Lineær programmering opg 4'!$D$8=0,"-",'Lineær programmering opg 4'!$G$8)</f>
        <v>-</v>
      </c>
      <c r="J6062" s="295">
        <f>A6062*'Lineær programmering opg 4'!$C$11+Datatabel!C6062*'Lineær programmering opg 4'!$D$11</f>
        <v>43817.699999999801</v>
      </c>
      <c r="K6062" s="9">
        <f t="shared" si="472"/>
        <v>0</v>
      </c>
      <c r="L6062" s="9">
        <f t="shared" si="473"/>
        <v>0</v>
      </c>
    </row>
    <row r="6063" spans="1:12" ht="15" x14ac:dyDescent="0.25">
      <c r="A6063" s="167">
        <f t="shared" si="471"/>
        <v>94.560000000016018</v>
      </c>
      <c r="B6063" s="325">
        <f t="shared" si="474"/>
        <v>0.39400000000006674</v>
      </c>
      <c r="C6063" s="167">
        <f t="shared" si="470"/>
        <v>229.07999999998799</v>
      </c>
      <c r="D6063" s="167">
        <f>IF('Lineær programmering opg 4'!$M$4=0,"-",(-A6063+'Lineær programmering opg 4'!$M$4)/'Lineær programmering opg 4'!$K$4*-1)</f>
        <v>290.87999999996794</v>
      </c>
      <c r="E6063" s="167">
        <f>IF('Lineær programmering opg 4'!$M$5=0,"-",(-A6063+'Lineær programmering opg 4'!$M$5)/'Lineær programmering opg 4'!$K$5*-1)</f>
        <v>229.07999999998799</v>
      </c>
      <c r="F6063" s="167" t="str">
        <f>IF('Lineær programmering opg 4'!$E$6=0,"-",(-A6063+'Lineær programmering opg 4'!$M$6)/'Lineær programmering opg 4'!$K$6*-1)</f>
        <v>-</v>
      </c>
      <c r="G6063" s="167" t="str">
        <f>IF('Lineær programmering opg 4'!$D$7=0,"-",((-A6063+'Lineær programmering opg 4'!$M$7)/'Lineær programmering opg 4'!$K$7)*-1)</f>
        <v>-</v>
      </c>
      <c r="H6063" s="167" t="str">
        <f>IF('Lineær programmering opg 4'!$C$8=0,"-",((-A6063+'Lineær programmering opg 4'!$M$8)/'Lineær programmering opg 4'!$K$8)*-1)</f>
        <v>-</v>
      </c>
      <c r="I6063" s="167" t="str">
        <f>IF('Lineær programmering opg 4'!$D$8=0,"-",'Lineær programmering opg 4'!$G$8)</f>
        <v>-</v>
      </c>
      <c r="J6063" s="295">
        <f>A6063*'Lineær programmering opg 4'!$C$11+Datatabel!C6063*'Lineær programmering opg 4'!$D$11</f>
        <v>43817.999999999796</v>
      </c>
      <c r="K6063" s="9">
        <f t="shared" si="472"/>
        <v>0</v>
      </c>
      <c r="L6063" s="9">
        <f t="shared" si="473"/>
        <v>0</v>
      </c>
    </row>
    <row r="6064" spans="1:12" ht="15" x14ac:dyDescent="0.25">
      <c r="A6064" s="167">
        <f t="shared" si="471"/>
        <v>94.536000000016017</v>
      </c>
      <c r="B6064" s="325">
        <f t="shared" si="474"/>
        <v>0.39390000000006675</v>
      </c>
      <c r="C6064" s="167">
        <f t="shared" si="470"/>
        <v>229.09799999998799</v>
      </c>
      <c r="D6064" s="167">
        <f>IF('Lineær programmering opg 4'!$M$4=0,"-",(-A6064+'Lineær programmering opg 4'!$M$4)/'Lineær programmering opg 4'!$K$4*-1)</f>
        <v>290.92799999996794</v>
      </c>
      <c r="E6064" s="167">
        <f>IF('Lineær programmering opg 4'!$M$5=0,"-",(-A6064+'Lineær programmering opg 4'!$M$5)/'Lineær programmering opg 4'!$K$5*-1)</f>
        <v>229.09799999998799</v>
      </c>
      <c r="F6064" s="167" t="str">
        <f>IF('Lineær programmering opg 4'!$E$6=0,"-",(-A6064+'Lineær programmering opg 4'!$M$6)/'Lineær programmering opg 4'!$K$6*-1)</f>
        <v>-</v>
      </c>
      <c r="G6064" s="167" t="str">
        <f>IF('Lineær programmering opg 4'!$D$7=0,"-",((-A6064+'Lineær programmering opg 4'!$M$7)/'Lineær programmering opg 4'!$K$7)*-1)</f>
        <v>-</v>
      </c>
      <c r="H6064" s="167" t="str">
        <f>IF('Lineær programmering opg 4'!$C$8=0,"-",((-A6064+'Lineær programmering opg 4'!$M$8)/'Lineær programmering opg 4'!$K$8)*-1)</f>
        <v>-</v>
      </c>
      <c r="I6064" s="167" t="str">
        <f>IF('Lineær programmering opg 4'!$D$8=0,"-",'Lineær programmering opg 4'!$G$8)</f>
        <v>-</v>
      </c>
      <c r="J6064" s="295">
        <f>A6064*'Lineær programmering opg 4'!$C$11+Datatabel!C6064*'Lineær programmering opg 4'!$D$11</f>
        <v>43818.299999999799</v>
      </c>
      <c r="K6064" s="9">
        <f t="shared" si="472"/>
        <v>0</v>
      </c>
      <c r="L6064" s="9">
        <f t="shared" si="473"/>
        <v>0</v>
      </c>
    </row>
    <row r="6065" spans="1:12" ht="15" x14ac:dyDescent="0.25">
      <c r="A6065" s="167">
        <f t="shared" si="471"/>
        <v>94.51200000001603</v>
      </c>
      <c r="B6065" s="325">
        <f t="shared" si="474"/>
        <v>0.39380000000006676</v>
      </c>
      <c r="C6065" s="167">
        <f t="shared" si="470"/>
        <v>229.11599999998799</v>
      </c>
      <c r="D6065" s="167">
        <f>IF('Lineær programmering opg 4'!$M$4=0,"-",(-A6065+'Lineær programmering opg 4'!$M$4)/'Lineær programmering opg 4'!$K$4*-1)</f>
        <v>290.97599999996794</v>
      </c>
      <c r="E6065" s="167">
        <f>IF('Lineær programmering opg 4'!$M$5=0,"-",(-A6065+'Lineær programmering opg 4'!$M$5)/'Lineær programmering opg 4'!$K$5*-1)</f>
        <v>229.11599999998799</v>
      </c>
      <c r="F6065" s="167" t="str">
        <f>IF('Lineær programmering opg 4'!$E$6=0,"-",(-A6065+'Lineær programmering opg 4'!$M$6)/'Lineær programmering opg 4'!$K$6*-1)</f>
        <v>-</v>
      </c>
      <c r="G6065" s="167" t="str">
        <f>IF('Lineær programmering opg 4'!$D$7=0,"-",((-A6065+'Lineær programmering opg 4'!$M$7)/'Lineær programmering opg 4'!$K$7)*-1)</f>
        <v>-</v>
      </c>
      <c r="H6065" s="167" t="str">
        <f>IF('Lineær programmering opg 4'!$C$8=0,"-",((-A6065+'Lineær programmering opg 4'!$M$8)/'Lineær programmering opg 4'!$K$8)*-1)</f>
        <v>-</v>
      </c>
      <c r="I6065" s="167" t="str">
        <f>IF('Lineær programmering opg 4'!$D$8=0,"-",'Lineær programmering opg 4'!$G$8)</f>
        <v>-</v>
      </c>
      <c r="J6065" s="295">
        <f>A6065*'Lineær programmering opg 4'!$C$11+Datatabel!C6065*'Lineær programmering opg 4'!$D$11</f>
        <v>43818.599999999802</v>
      </c>
      <c r="K6065" s="9">
        <f t="shared" si="472"/>
        <v>0</v>
      </c>
      <c r="L6065" s="9">
        <f t="shared" si="473"/>
        <v>0</v>
      </c>
    </row>
    <row r="6066" spans="1:12" ht="15" x14ac:dyDescent="0.25">
      <c r="A6066" s="167">
        <f t="shared" si="471"/>
        <v>94.488000000016029</v>
      </c>
      <c r="B6066" s="325">
        <f t="shared" si="474"/>
        <v>0.39370000000006677</v>
      </c>
      <c r="C6066" s="167">
        <f t="shared" si="470"/>
        <v>229.13399999998799</v>
      </c>
      <c r="D6066" s="167">
        <f>IF('Lineær programmering opg 4'!$M$4=0,"-",(-A6066+'Lineær programmering opg 4'!$M$4)/'Lineær programmering opg 4'!$K$4*-1)</f>
        <v>291.02399999996794</v>
      </c>
      <c r="E6066" s="167">
        <f>IF('Lineær programmering opg 4'!$M$5=0,"-",(-A6066+'Lineær programmering opg 4'!$M$5)/'Lineær programmering opg 4'!$K$5*-1)</f>
        <v>229.13399999998799</v>
      </c>
      <c r="F6066" s="167" t="str">
        <f>IF('Lineær programmering opg 4'!$E$6=0,"-",(-A6066+'Lineær programmering opg 4'!$M$6)/'Lineær programmering opg 4'!$K$6*-1)</f>
        <v>-</v>
      </c>
      <c r="G6066" s="167" t="str">
        <f>IF('Lineær programmering opg 4'!$D$7=0,"-",((-A6066+'Lineær programmering opg 4'!$M$7)/'Lineær programmering opg 4'!$K$7)*-1)</f>
        <v>-</v>
      </c>
      <c r="H6066" s="167" t="str">
        <f>IF('Lineær programmering opg 4'!$C$8=0,"-",((-A6066+'Lineær programmering opg 4'!$M$8)/'Lineær programmering opg 4'!$K$8)*-1)</f>
        <v>-</v>
      </c>
      <c r="I6066" s="167" t="str">
        <f>IF('Lineær programmering opg 4'!$D$8=0,"-",'Lineær programmering opg 4'!$G$8)</f>
        <v>-</v>
      </c>
      <c r="J6066" s="295">
        <f>A6066*'Lineær programmering opg 4'!$C$11+Datatabel!C6066*'Lineær programmering opg 4'!$D$11</f>
        <v>43818.899999999805</v>
      </c>
      <c r="K6066" s="9">
        <f t="shared" si="472"/>
        <v>0</v>
      </c>
      <c r="L6066" s="9">
        <f t="shared" si="473"/>
        <v>0</v>
      </c>
    </row>
    <row r="6067" spans="1:12" ht="15" x14ac:dyDescent="0.25">
      <c r="A6067" s="167">
        <f t="shared" si="471"/>
        <v>94.464000000016028</v>
      </c>
      <c r="B6067" s="325">
        <f t="shared" si="474"/>
        <v>0.39360000000006679</v>
      </c>
      <c r="C6067" s="167">
        <f t="shared" si="470"/>
        <v>229.15199999998799</v>
      </c>
      <c r="D6067" s="167">
        <f>IF('Lineær programmering opg 4'!$M$4=0,"-",(-A6067+'Lineær programmering opg 4'!$M$4)/'Lineær programmering opg 4'!$K$4*-1)</f>
        <v>291.07199999996794</v>
      </c>
      <c r="E6067" s="167">
        <f>IF('Lineær programmering opg 4'!$M$5=0,"-",(-A6067+'Lineær programmering opg 4'!$M$5)/'Lineær programmering opg 4'!$K$5*-1)</f>
        <v>229.15199999998799</v>
      </c>
      <c r="F6067" s="167" t="str">
        <f>IF('Lineær programmering opg 4'!$E$6=0,"-",(-A6067+'Lineær programmering opg 4'!$M$6)/'Lineær programmering opg 4'!$K$6*-1)</f>
        <v>-</v>
      </c>
      <c r="G6067" s="167" t="str">
        <f>IF('Lineær programmering opg 4'!$D$7=0,"-",((-A6067+'Lineær programmering opg 4'!$M$7)/'Lineær programmering opg 4'!$K$7)*-1)</f>
        <v>-</v>
      </c>
      <c r="H6067" s="167" t="str">
        <f>IF('Lineær programmering opg 4'!$C$8=0,"-",((-A6067+'Lineær programmering opg 4'!$M$8)/'Lineær programmering opg 4'!$K$8)*-1)</f>
        <v>-</v>
      </c>
      <c r="I6067" s="167" t="str">
        <f>IF('Lineær programmering opg 4'!$D$8=0,"-",'Lineær programmering opg 4'!$G$8)</f>
        <v>-</v>
      </c>
      <c r="J6067" s="295">
        <f>A6067*'Lineær programmering opg 4'!$C$11+Datatabel!C6067*'Lineær programmering opg 4'!$D$11</f>
        <v>43819.199999999801</v>
      </c>
      <c r="K6067" s="9">
        <f t="shared" si="472"/>
        <v>0</v>
      </c>
      <c r="L6067" s="9">
        <f t="shared" si="473"/>
        <v>0</v>
      </c>
    </row>
    <row r="6068" spans="1:12" ht="15" x14ac:dyDescent="0.25">
      <c r="A6068" s="167">
        <f t="shared" si="471"/>
        <v>94.440000000016028</v>
      </c>
      <c r="B6068" s="325">
        <f t="shared" si="474"/>
        <v>0.3935000000000668</v>
      </c>
      <c r="C6068" s="167">
        <f t="shared" si="470"/>
        <v>229.16999999998799</v>
      </c>
      <c r="D6068" s="167">
        <f>IF('Lineær programmering opg 4'!$M$4=0,"-",(-A6068+'Lineær programmering opg 4'!$M$4)/'Lineær programmering opg 4'!$K$4*-1)</f>
        <v>291.11999999996794</v>
      </c>
      <c r="E6068" s="167">
        <f>IF('Lineær programmering opg 4'!$M$5=0,"-",(-A6068+'Lineær programmering opg 4'!$M$5)/'Lineær programmering opg 4'!$K$5*-1)</f>
        <v>229.16999999998799</v>
      </c>
      <c r="F6068" s="167" t="str">
        <f>IF('Lineær programmering opg 4'!$E$6=0,"-",(-A6068+'Lineær programmering opg 4'!$M$6)/'Lineær programmering opg 4'!$K$6*-1)</f>
        <v>-</v>
      </c>
      <c r="G6068" s="167" t="str">
        <f>IF('Lineær programmering opg 4'!$D$7=0,"-",((-A6068+'Lineær programmering opg 4'!$M$7)/'Lineær programmering opg 4'!$K$7)*-1)</f>
        <v>-</v>
      </c>
      <c r="H6068" s="167" t="str">
        <f>IF('Lineær programmering opg 4'!$C$8=0,"-",((-A6068+'Lineær programmering opg 4'!$M$8)/'Lineær programmering opg 4'!$K$8)*-1)</f>
        <v>-</v>
      </c>
      <c r="I6068" s="167" t="str">
        <f>IF('Lineær programmering opg 4'!$D$8=0,"-",'Lineær programmering opg 4'!$G$8)</f>
        <v>-</v>
      </c>
      <c r="J6068" s="295">
        <f>A6068*'Lineær programmering opg 4'!$C$11+Datatabel!C6068*'Lineær programmering opg 4'!$D$11</f>
        <v>43819.499999999796</v>
      </c>
      <c r="K6068" s="9">
        <f t="shared" si="472"/>
        <v>0</v>
      </c>
      <c r="L6068" s="9">
        <f t="shared" si="473"/>
        <v>0</v>
      </c>
    </row>
    <row r="6069" spans="1:12" ht="15" x14ac:dyDescent="0.25">
      <c r="A6069" s="167">
        <f t="shared" si="471"/>
        <v>94.416000000016027</v>
      </c>
      <c r="B6069" s="325">
        <f t="shared" si="474"/>
        <v>0.39340000000006681</v>
      </c>
      <c r="C6069" s="167">
        <f t="shared" si="470"/>
        <v>229.18799999998799</v>
      </c>
      <c r="D6069" s="167">
        <f>IF('Lineær programmering opg 4'!$M$4=0,"-",(-A6069+'Lineær programmering opg 4'!$M$4)/'Lineær programmering opg 4'!$K$4*-1)</f>
        <v>291.16799999996795</v>
      </c>
      <c r="E6069" s="167">
        <f>IF('Lineær programmering opg 4'!$M$5=0,"-",(-A6069+'Lineær programmering opg 4'!$M$5)/'Lineær programmering opg 4'!$K$5*-1)</f>
        <v>229.18799999998799</v>
      </c>
      <c r="F6069" s="167" t="str">
        <f>IF('Lineær programmering opg 4'!$E$6=0,"-",(-A6069+'Lineær programmering opg 4'!$M$6)/'Lineær programmering opg 4'!$K$6*-1)</f>
        <v>-</v>
      </c>
      <c r="G6069" s="167" t="str">
        <f>IF('Lineær programmering opg 4'!$D$7=0,"-",((-A6069+'Lineær programmering opg 4'!$M$7)/'Lineær programmering opg 4'!$K$7)*-1)</f>
        <v>-</v>
      </c>
      <c r="H6069" s="167" t="str">
        <f>IF('Lineær programmering opg 4'!$C$8=0,"-",((-A6069+'Lineær programmering opg 4'!$M$8)/'Lineær programmering opg 4'!$K$8)*-1)</f>
        <v>-</v>
      </c>
      <c r="I6069" s="167" t="str">
        <f>IF('Lineær programmering opg 4'!$D$8=0,"-",'Lineær programmering opg 4'!$G$8)</f>
        <v>-</v>
      </c>
      <c r="J6069" s="295">
        <f>A6069*'Lineær programmering opg 4'!$C$11+Datatabel!C6069*'Lineær programmering opg 4'!$D$11</f>
        <v>43819.799999999799</v>
      </c>
      <c r="K6069" s="9">
        <f t="shared" si="472"/>
        <v>0</v>
      </c>
      <c r="L6069" s="9">
        <f t="shared" si="473"/>
        <v>0</v>
      </c>
    </row>
    <row r="6070" spans="1:12" ht="15" x14ac:dyDescent="0.25">
      <c r="A6070" s="167">
        <f t="shared" si="471"/>
        <v>94.39200000001604</v>
      </c>
      <c r="B6070" s="325">
        <f t="shared" si="474"/>
        <v>0.39330000000006682</v>
      </c>
      <c r="C6070" s="167">
        <f t="shared" si="470"/>
        <v>229.20599999998799</v>
      </c>
      <c r="D6070" s="167">
        <f>IF('Lineær programmering opg 4'!$M$4=0,"-",(-A6070+'Lineær programmering opg 4'!$M$4)/'Lineær programmering opg 4'!$K$4*-1)</f>
        <v>291.21599999996795</v>
      </c>
      <c r="E6070" s="167">
        <f>IF('Lineær programmering opg 4'!$M$5=0,"-",(-A6070+'Lineær programmering opg 4'!$M$5)/'Lineær programmering opg 4'!$K$5*-1)</f>
        <v>229.20599999998799</v>
      </c>
      <c r="F6070" s="167" t="str">
        <f>IF('Lineær programmering opg 4'!$E$6=0,"-",(-A6070+'Lineær programmering opg 4'!$M$6)/'Lineær programmering opg 4'!$K$6*-1)</f>
        <v>-</v>
      </c>
      <c r="G6070" s="167" t="str">
        <f>IF('Lineær programmering opg 4'!$D$7=0,"-",((-A6070+'Lineær programmering opg 4'!$M$7)/'Lineær programmering opg 4'!$K$7)*-1)</f>
        <v>-</v>
      </c>
      <c r="H6070" s="167" t="str">
        <f>IF('Lineær programmering opg 4'!$C$8=0,"-",((-A6070+'Lineær programmering opg 4'!$M$8)/'Lineær programmering opg 4'!$K$8)*-1)</f>
        <v>-</v>
      </c>
      <c r="I6070" s="167" t="str">
        <f>IF('Lineær programmering opg 4'!$D$8=0,"-",'Lineær programmering opg 4'!$G$8)</f>
        <v>-</v>
      </c>
      <c r="J6070" s="295">
        <f>A6070*'Lineær programmering opg 4'!$C$11+Datatabel!C6070*'Lineær programmering opg 4'!$D$11</f>
        <v>43820.099999999802</v>
      </c>
      <c r="K6070" s="9">
        <f t="shared" si="472"/>
        <v>0</v>
      </c>
      <c r="L6070" s="9">
        <f t="shared" si="473"/>
        <v>0</v>
      </c>
    </row>
    <row r="6071" spans="1:12" ht="15" x14ac:dyDescent="0.25">
      <c r="A6071" s="167">
        <f t="shared" si="471"/>
        <v>94.368000000016039</v>
      </c>
      <c r="B6071" s="325">
        <f t="shared" si="474"/>
        <v>0.39320000000006683</v>
      </c>
      <c r="C6071" s="167">
        <f t="shared" si="470"/>
        <v>229.223999999988</v>
      </c>
      <c r="D6071" s="167">
        <f>IF('Lineær programmering opg 4'!$M$4=0,"-",(-A6071+'Lineær programmering opg 4'!$M$4)/'Lineær programmering opg 4'!$K$4*-1)</f>
        <v>291.26399999996795</v>
      </c>
      <c r="E6071" s="167">
        <f>IF('Lineær programmering opg 4'!$M$5=0,"-",(-A6071+'Lineær programmering opg 4'!$M$5)/'Lineær programmering opg 4'!$K$5*-1)</f>
        <v>229.223999999988</v>
      </c>
      <c r="F6071" s="167" t="str">
        <f>IF('Lineær programmering opg 4'!$E$6=0,"-",(-A6071+'Lineær programmering opg 4'!$M$6)/'Lineær programmering opg 4'!$K$6*-1)</f>
        <v>-</v>
      </c>
      <c r="G6071" s="167" t="str">
        <f>IF('Lineær programmering opg 4'!$D$7=0,"-",((-A6071+'Lineær programmering opg 4'!$M$7)/'Lineær programmering opg 4'!$K$7)*-1)</f>
        <v>-</v>
      </c>
      <c r="H6071" s="167" t="str">
        <f>IF('Lineær programmering opg 4'!$C$8=0,"-",((-A6071+'Lineær programmering opg 4'!$M$8)/'Lineær programmering opg 4'!$K$8)*-1)</f>
        <v>-</v>
      </c>
      <c r="I6071" s="167" t="str">
        <f>IF('Lineær programmering opg 4'!$D$8=0,"-",'Lineær programmering opg 4'!$G$8)</f>
        <v>-</v>
      </c>
      <c r="J6071" s="295">
        <f>A6071*'Lineær programmering opg 4'!$C$11+Datatabel!C6071*'Lineær programmering opg 4'!$D$11</f>
        <v>43820.399999999805</v>
      </c>
      <c r="K6071" s="9">
        <f t="shared" si="472"/>
        <v>0</v>
      </c>
      <c r="L6071" s="9">
        <f t="shared" si="473"/>
        <v>0</v>
      </c>
    </row>
    <row r="6072" spans="1:12" ht="15" x14ac:dyDescent="0.25">
      <c r="A6072" s="167">
        <f t="shared" si="471"/>
        <v>94.344000000016038</v>
      </c>
      <c r="B6072" s="325">
        <f t="shared" si="474"/>
        <v>0.39310000000006684</v>
      </c>
      <c r="C6072" s="167">
        <f t="shared" si="470"/>
        <v>229.241999999988</v>
      </c>
      <c r="D6072" s="167">
        <f>IF('Lineær programmering opg 4'!$M$4=0,"-",(-A6072+'Lineær programmering opg 4'!$M$4)/'Lineær programmering opg 4'!$K$4*-1)</f>
        <v>291.31199999996795</v>
      </c>
      <c r="E6072" s="167">
        <f>IF('Lineær programmering opg 4'!$M$5=0,"-",(-A6072+'Lineær programmering opg 4'!$M$5)/'Lineær programmering opg 4'!$K$5*-1)</f>
        <v>229.241999999988</v>
      </c>
      <c r="F6072" s="167" t="str">
        <f>IF('Lineær programmering opg 4'!$E$6=0,"-",(-A6072+'Lineær programmering opg 4'!$M$6)/'Lineær programmering opg 4'!$K$6*-1)</f>
        <v>-</v>
      </c>
      <c r="G6072" s="167" t="str">
        <f>IF('Lineær programmering opg 4'!$D$7=0,"-",((-A6072+'Lineær programmering opg 4'!$M$7)/'Lineær programmering opg 4'!$K$7)*-1)</f>
        <v>-</v>
      </c>
      <c r="H6072" s="167" t="str">
        <f>IF('Lineær programmering opg 4'!$C$8=0,"-",((-A6072+'Lineær programmering opg 4'!$M$8)/'Lineær programmering opg 4'!$K$8)*-1)</f>
        <v>-</v>
      </c>
      <c r="I6072" s="167" t="str">
        <f>IF('Lineær programmering opg 4'!$D$8=0,"-",'Lineær programmering opg 4'!$G$8)</f>
        <v>-</v>
      </c>
      <c r="J6072" s="295">
        <f>A6072*'Lineær programmering opg 4'!$C$11+Datatabel!C6072*'Lineær programmering opg 4'!$D$11</f>
        <v>43820.699999999801</v>
      </c>
      <c r="K6072" s="9">
        <f t="shared" si="472"/>
        <v>0</v>
      </c>
      <c r="L6072" s="9">
        <f t="shared" si="473"/>
        <v>0</v>
      </c>
    </row>
    <row r="6073" spans="1:12" ht="15" x14ac:dyDescent="0.25">
      <c r="A6073" s="167">
        <f t="shared" si="471"/>
        <v>94.320000000016051</v>
      </c>
      <c r="B6073" s="325">
        <f t="shared" si="474"/>
        <v>0.39300000000006685</v>
      </c>
      <c r="C6073" s="167">
        <f t="shared" si="470"/>
        <v>229.25999999998794</v>
      </c>
      <c r="D6073" s="167">
        <f>IF('Lineær programmering opg 4'!$M$4=0,"-",(-A6073+'Lineær programmering opg 4'!$M$4)/'Lineær programmering opg 4'!$K$4*-1)</f>
        <v>291.3599999999679</v>
      </c>
      <c r="E6073" s="167">
        <f>IF('Lineær programmering opg 4'!$M$5=0,"-",(-A6073+'Lineær programmering opg 4'!$M$5)/'Lineær programmering opg 4'!$K$5*-1)</f>
        <v>229.25999999998794</v>
      </c>
      <c r="F6073" s="167" t="str">
        <f>IF('Lineær programmering opg 4'!$E$6=0,"-",(-A6073+'Lineær programmering opg 4'!$M$6)/'Lineær programmering opg 4'!$K$6*-1)</f>
        <v>-</v>
      </c>
      <c r="G6073" s="167" t="str">
        <f>IF('Lineær programmering opg 4'!$D$7=0,"-",((-A6073+'Lineær programmering opg 4'!$M$7)/'Lineær programmering opg 4'!$K$7)*-1)</f>
        <v>-</v>
      </c>
      <c r="H6073" s="167" t="str">
        <f>IF('Lineær programmering opg 4'!$C$8=0,"-",((-A6073+'Lineær programmering opg 4'!$M$8)/'Lineær programmering opg 4'!$K$8)*-1)</f>
        <v>-</v>
      </c>
      <c r="I6073" s="167" t="str">
        <f>IF('Lineær programmering opg 4'!$D$8=0,"-",'Lineær programmering opg 4'!$G$8)</f>
        <v>-</v>
      </c>
      <c r="J6073" s="295">
        <f>A6073*'Lineær programmering opg 4'!$C$11+Datatabel!C6073*'Lineær programmering opg 4'!$D$11</f>
        <v>43820.999999999796</v>
      </c>
      <c r="K6073" s="9">
        <f t="shared" si="472"/>
        <v>0</v>
      </c>
      <c r="L6073" s="9">
        <f t="shared" si="473"/>
        <v>0</v>
      </c>
    </row>
    <row r="6074" spans="1:12" ht="15" x14ac:dyDescent="0.25">
      <c r="A6074" s="167">
        <f t="shared" si="471"/>
        <v>94.296000000016051</v>
      </c>
      <c r="B6074" s="325">
        <f t="shared" si="474"/>
        <v>0.39290000000006686</v>
      </c>
      <c r="C6074" s="167">
        <f t="shared" si="470"/>
        <v>229.27799999998794</v>
      </c>
      <c r="D6074" s="167">
        <f>IF('Lineær programmering opg 4'!$M$4=0,"-",(-A6074+'Lineær programmering opg 4'!$M$4)/'Lineær programmering opg 4'!$K$4*-1)</f>
        <v>291.4079999999679</v>
      </c>
      <c r="E6074" s="167">
        <f>IF('Lineær programmering opg 4'!$M$5=0,"-",(-A6074+'Lineær programmering opg 4'!$M$5)/'Lineær programmering opg 4'!$K$5*-1)</f>
        <v>229.27799999998794</v>
      </c>
      <c r="F6074" s="167" t="str">
        <f>IF('Lineær programmering opg 4'!$E$6=0,"-",(-A6074+'Lineær programmering opg 4'!$M$6)/'Lineær programmering opg 4'!$K$6*-1)</f>
        <v>-</v>
      </c>
      <c r="G6074" s="167" t="str">
        <f>IF('Lineær programmering opg 4'!$D$7=0,"-",((-A6074+'Lineær programmering opg 4'!$M$7)/'Lineær programmering opg 4'!$K$7)*-1)</f>
        <v>-</v>
      </c>
      <c r="H6074" s="167" t="str">
        <f>IF('Lineær programmering opg 4'!$C$8=0,"-",((-A6074+'Lineær programmering opg 4'!$M$8)/'Lineær programmering opg 4'!$K$8)*-1)</f>
        <v>-</v>
      </c>
      <c r="I6074" s="167" t="str">
        <f>IF('Lineær programmering opg 4'!$D$8=0,"-",'Lineær programmering opg 4'!$G$8)</f>
        <v>-</v>
      </c>
      <c r="J6074" s="295">
        <f>A6074*'Lineær programmering opg 4'!$C$11+Datatabel!C6074*'Lineær programmering opg 4'!$D$11</f>
        <v>43821.299999999799</v>
      </c>
      <c r="K6074" s="9">
        <f t="shared" si="472"/>
        <v>0</v>
      </c>
      <c r="L6074" s="9">
        <f t="shared" si="473"/>
        <v>0</v>
      </c>
    </row>
    <row r="6075" spans="1:12" ht="15" x14ac:dyDescent="0.25">
      <c r="A6075" s="167">
        <f t="shared" si="471"/>
        <v>94.27200000001605</v>
      </c>
      <c r="B6075" s="325">
        <f t="shared" si="474"/>
        <v>0.39280000000006687</v>
      </c>
      <c r="C6075" s="167">
        <f t="shared" si="470"/>
        <v>229.29599999998794</v>
      </c>
      <c r="D6075" s="167">
        <f>IF('Lineær programmering opg 4'!$M$4=0,"-",(-A6075+'Lineær programmering opg 4'!$M$4)/'Lineær programmering opg 4'!$K$4*-1)</f>
        <v>291.4559999999679</v>
      </c>
      <c r="E6075" s="167">
        <f>IF('Lineær programmering opg 4'!$M$5=0,"-",(-A6075+'Lineær programmering opg 4'!$M$5)/'Lineær programmering opg 4'!$K$5*-1)</f>
        <v>229.29599999998794</v>
      </c>
      <c r="F6075" s="167" t="str">
        <f>IF('Lineær programmering opg 4'!$E$6=0,"-",(-A6075+'Lineær programmering opg 4'!$M$6)/'Lineær programmering opg 4'!$K$6*-1)</f>
        <v>-</v>
      </c>
      <c r="G6075" s="167" t="str">
        <f>IF('Lineær programmering opg 4'!$D$7=0,"-",((-A6075+'Lineær programmering opg 4'!$M$7)/'Lineær programmering opg 4'!$K$7)*-1)</f>
        <v>-</v>
      </c>
      <c r="H6075" s="167" t="str">
        <f>IF('Lineær programmering opg 4'!$C$8=0,"-",((-A6075+'Lineær programmering opg 4'!$M$8)/'Lineær programmering opg 4'!$K$8)*-1)</f>
        <v>-</v>
      </c>
      <c r="I6075" s="167" t="str">
        <f>IF('Lineær programmering opg 4'!$D$8=0,"-",'Lineær programmering opg 4'!$G$8)</f>
        <v>-</v>
      </c>
      <c r="J6075" s="295">
        <f>A6075*'Lineær programmering opg 4'!$C$11+Datatabel!C6075*'Lineær programmering opg 4'!$D$11</f>
        <v>43821.599999999795</v>
      </c>
      <c r="K6075" s="9">
        <f t="shared" si="472"/>
        <v>0</v>
      </c>
      <c r="L6075" s="9">
        <f t="shared" si="473"/>
        <v>0</v>
      </c>
    </row>
    <row r="6076" spans="1:12" ht="15" x14ac:dyDescent="0.25">
      <c r="A6076" s="167">
        <f t="shared" si="471"/>
        <v>94.248000000016049</v>
      </c>
      <c r="B6076" s="325">
        <f t="shared" si="474"/>
        <v>0.39270000000006688</v>
      </c>
      <c r="C6076" s="167">
        <f t="shared" si="470"/>
        <v>229.31399999998794</v>
      </c>
      <c r="D6076" s="167">
        <f>IF('Lineær programmering opg 4'!$M$4=0,"-",(-A6076+'Lineær programmering opg 4'!$M$4)/'Lineær programmering opg 4'!$K$4*-1)</f>
        <v>291.5039999999679</v>
      </c>
      <c r="E6076" s="167">
        <f>IF('Lineær programmering opg 4'!$M$5=0,"-",(-A6076+'Lineær programmering opg 4'!$M$5)/'Lineær programmering opg 4'!$K$5*-1)</f>
        <v>229.31399999998794</v>
      </c>
      <c r="F6076" s="167" t="str">
        <f>IF('Lineær programmering opg 4'!$E$6=0,"-",(-A6076+'Lineær programmering opg 4'!$M$6)/'Lineær programmering opg 4'!$K$6*-1)</f>
        <v>-</v>
      </c>
      <c r="G6076" s="167" t="str">
        <f>IF('Lineær programmering opg 4'!$D$7=0,"-",((-A6076+'Lineær programmering opg 4'!$M$7)/'Lineær programmering opg 4'!$K$7)*-1)</f>
        <v>-</v>
      </c>
      <c r="H6076" s="167" t="str">
        <f>IF('Lineær programmering opg 4'!$C$8=0,"-",((-A6076+'Lineær programmering opg 4'!$M$8)/'Lineær programmering opg 4'!$K$8)*-1)</f>
        <v>-</v>
      </c>
      <c r="I6076" s="167" t="str">
        <f>IF('Lineær programmering opg 4'!$D$8=0,"-",'Lineær programmering opg 4'!$G$8)</f>
        <v>-</v>
      </c>
      <c r="J6076" s="295">
        <f>A6076*'Lineær programmering opg 4'!$C$11+Datatabel!C6076*'Lineær programmering opg 4'!$D$11</f>
        <v>43821.899999999798</v>
      </c>
      <c r="K6076" s="9">
        <f t="shared" si="472"/>
        <v>0</v>
      </c>
      <c r="L6076" s="9">
        <f t="shared" si="473"/>
        <v>0</v>
      </c>
    </row>
    <row r="6077" spans="1:12" ht="15" x14ac:dyDescent="0.25">
      <c r="A6077" s="167">
        <f t="shared" si="471"/>
        <v>94.224000000016048</v>
      </c>
      <c r="B6077" s="325">
        <f t="shared" si="474"/>
        <v>0.3926000000000669</v>
      </c>
      <c r="C6077" s="167">
        <f t="shared" si="470"/>
        <v>229.33199999998794</v>
      </c>
      <c r="D6077" s="167">
        <f>IF('Lineær programmering opg 4'!$M$4=0,"-",(-A6077+'Lineær programmering opg 4'!$M$4)/'Lineær programmering opg 4'!$K$4*-1)</f>
        <v>291.5519999999679</v>
      </c>
      <c r="E6077" s="167">
        <f>IF('Lineær programmering opg 4'!$M$5=0,"-",(-A6077+'Lineær programmering opg 4'!$M$5)/'Lineær programmering opg 4'!$K$5*-1)</f>
        <v>229.33199999998794</v>
      </c>
      <c r="F6077" s="167" t="str">
        <f>IF('Lineær programmering opg 4'!$E$6=0,"-",(-A6077+'Lineær programmering opg 4'!$M$6)/'Lineær programmering opg 4'!$K$6*-1)</f>
        <v>-</v>
      </c>
      <c r="G6077" s="167" t="str">
        <f>IF('Lineær programmering opg 4'!$D$7=0,"-",((-A6077+'Lineær programmering opg 4'!$M$7)/'Lineær programmering opg 4'!$K$7)*-1)</f>
        <v>-</v>
      </c>
      <c r="H6077" s="167" t="str">
        <f>IF('Lineær programmering opg 4'!$C$8=0,"-",((-A6077+'Lineær programmering opg 4'!$M$8)/'Lineær programmering opg 4'!$K$8)*-1)</f>
        <v>-</v>
      </c>
      <c r="I6077" s="167" t="str">
        <f>IF('Lineær programmering opg 4'!$D$8=0,"-",'Lineær programmering opg 4'!$G$8)</f>
        <v>-</v>
      </c>
      <c r="J6077" s="295">
        <f>A6077*'Lineær programmering opg 4'!$C$11+Datatabel!C6077*'Lineær programmering opg 4'!$D$11</f>
        <v>43822.199999999793</v>
      </c>
      <c r="K6077" s="9">
        <f t="shared" si="472"/>
        <v>0</v>
      </c>
      <c r="L6077" s="9">
        <f t="shared" si="473"/>
        <v>0</v>
      </c>
    </row>
    <row r="6078" spans="1:12" ht="15" x14ac:dyDescent="0.25">
      <c r="A6078" s="167">
        <f t="shared" si="471"/>
        <v>94.200000000016061</v>
      </c>
      <c r="B6078" s="325">
        <f t="shared" si="474"/>
        <v>0.39250000000006691</v>
      </c>
      <c r="C6078" s="167">
        <f t="shared" si="470"/>
        <v>229.34999999998794</v>
      </c>
      <c r="D6078" s="167">
        <f>IF('Lineær programmering opg 4'!$M$4=0,"-",(-A6078+'Lineær programmering opg 4'!$M$4)/'Lineær programmering opg 4'!$K$4*-1)</f>
        <v>291.59999999996785</v>
      </c>
      <c r="E6078" s="167">
        <f>IF('Lineær programmering opg 4'!$M$5=0,"-",(-A6078+'Lineær programmering opg 4'!$M$5)/'Lineær programmering opg 4'!$K$5*-1)</f>
        <v>229.34999999998794</v>
      </c>
      <c r="F6078" s="167" t="str">
        <f>IF('Lineær programmering opg 4'!$E$6=0,"-",(-A6078+'Lineær programmering opg 4'!$M$6)/'Lineær programmering opg 4'!$K$6*-1)</f>
        <v>-</v>
      </c>
      <c r="G6078" s="167" t="str">
        <f>IF('Lineær programmering opg 4'!$D$7=0,"-",((-A6078+'Lineær programmering opg 4'!$M$7)/'Lineær programmering opg 4'!$K$7)*-1)</f>
        <v>-</v>
      </c>
      <c r="H6078" s="167" t="str">
        <f>IF('Lineær programmering opg 4'!$C$8=0,"-",((-A6078+'Lineær programmering opg 4'!$M$8)/'Lineær programmering opg 4'!$K$8)*-1)</f>
        <v>-</v>
      </c>
      <c r="I6078" s="167" t="str">
        <f>IF('Lineær programmering opg 4'!$D$8=0,"-",'Lineær programmering opg 4'!$G$8)</f>
        <v>-</v>
      </c>
      <c r="J6078" s="295">
        <f>A6078*'Lineær programmering opg 4'!$C$11+Datatabel!C6078*'Lineær programmering opg 4'!$D$11</f>
        <v>43822.499999999796</v>
      </c>
      <c r="K6078" s="9">
        <f t="shared" si="472"/>
        <v>0</v>
      </c>
      <c r="L6078" s="9">
        <f t="shared" si="473"/>
        <v>0</v>
      </c>
    </row>
    <row r="6079" spans="1:12" ht="15" x14ac:dyDescent="0.25">
      <c r="A6079" s="167">
        <f t="shared" si="471"/>
        <v>94.17600000001606</v>
      </c>
      <c r="B6079" s="325">
        <f t="shared" si="474"/>
        <v>0.39240000000006692</v>
      </c>
      <c r="C6079" s="167">
        <f t="shared" si="470"/>
        <v>229.36799999998794</v>
      </c>
      <c r="D6079" s="167">
        <f>IF('Lineær programmering opg 4'!$M$4=0,"-",(-A6079+'Lineær programmering opg 4'!$M$4)/'Lineær programmering opg 4'!$K$4*-1)</f>
        <v>291.64799999996785</v>
      </c>
      <c r="E6079" s="167">
        <f>IF('Lineær programmering opg 4'!$M$5=0,"-",(-A6079+'Lineær programmering opg 4'!$M$5)/'Lineær programmering opg 4'!$K$5*-1)</f>
        <v>229.36799999998794</v>
      </c>
      <c r="F6079" s="167" t="str">
        <f>IF('Lineær programmering opg 4'!$E$6=0,"-",(-A6079+'Lineær programmering opg 4'!$M$6)/'Lineær programmering opg 4'!$K$6*-1)</f>
        <v>-</v>
      </c>
      <c r="G6079" s="167" t="str">
        <f>IF('Lineær programmering opg 4'!$D$7=0,"-",((-A6079+'Lineær programmering opg 4'!$M$7)/'Lineær programmering opg 4'!$K$7)*-1)</f>
        <v>-</v>
      </c>
      <c r="H6079" s="167" t="str">
        <f>IF('Lineær programmering opg 4'!$C$8=0,"-",((-A6079+'Lineær programmering opg 4'!$M$8)/'Lineær programmering opg 4'!$K$8)*-1)</f>
        <v>-</v>
      </c>
      <c r="I6079" s="167" t="str">
        <f>IF('Lineær programmering opg 4'!$D$8=0,"-",'Lineær programmering opg 4'!$G$8)</f>
        <v>-</v>
      </c>
      <c r="J6079" s="295">
        <f>A6079*'Lineær programmering opg 4'!$C$11+Datatabel!C6079*'Lineær programmering opg 4'!$D$11</f>
        <v>43822.799999999799</v>
      </c>
      <c r="K6079" s="9">
        <f t="shared" si="472"/>
        <v>0</v>
      </c>
      <c r="L6079" s="9">
        <f t="shared" si="473"/>
        <v>0</v>
      </c>
    </row>
    <row r="6080" spans="1:12" ht="15" x14ac:dyDescent="0.25">
      <c r="A6080" s="167">
        <f t="shared" si="471"/>
        <v>94.152000000016059</v>
      </c>
      <c r="B6080" s="325">
        <f t="shared" si="474"/>
        <v>0.39230000000006693</v>
      </c>
      <c r="C6080" s="167">
        <f t="shared" si="470"/>
        <v>229.38599999998794</v>
      </c>
      <c r="D6080" s="167">
        <f>IF('Lineær programmering opg 4'!$M$4=0,"-",(-A6080+'Lineær programmering opg 4'!$M$4)/'Lineær programmering opg 4'!$K$4*-1)</f>
        <v>291.69599999996785</v>
      </c>
      <c r="E6080" s="167">
        <f>IF('Lineær programmering opg 4'!$M$5=0,"-",(-A6080+'Lineær programmering opg 4'!$M$5)/'Lineær programmering opg 4'!$K$5*-1)</f>
        <v>229.38599999998794</v>
      </c>
      <c r="F6080" s="167" t="str">
        <f>IF('Lineær programmering opg 4'!$E$6=0,"-",(-A6080+'Lineær programmering opg 4'!$M$6)/'Lineær programmering opg 4'!$K$6*-1)</f>
        <v>-</v>
      </c>
      <c r="G6080" s="167" t="str">
        <f>IF('Lineær programmering opg 4'!$D$7=0,"-",((-A6080+'Lineær programmering opg 4'!$M$7)/'Lineær programmering opg 4'!$K$7)*-1)</f>
        <v>-</v>
      </c>
      <c r="H6080" s="167" t="str">
        <f>IF('Lineær programmering opg 4'!$C$8=0,"-",((-A6080+'Lineær programmering opg 4'!$M$8)/'Lineær programmering opg 4'!$K$8)*-1)</f>
        <v>-</v>
      </c>
      <c r="I6080" s="167" t="str">
        <f>IF('Lineær programmering opg 4'!$D$8=0,"-",'Lineær programmering opg 4'!$G$8)</f>
        <v>-</v>
      </c>
      <c r="J6080" s="295">
        <f>A6080*'Lineær programmering opg 4'!$C$11+Datatabel!C6080*'Lineær programmering opg 4'!$D$11</f>
        <v>43823.099999999795</v>
      </c>
      <c r="K6080" s="9">
        <f t="shared" si="472"/>
        <v>0</v>
      </c>
      <c r="L6080" s="9">
        <f t="shared" si="473"/>
        <v>0</v>
      </c>
    </row>
    <row r="6081" spans="1:12" ht="15" x14ac:dyDescent="0.25">
      <c r="A6081" s="167">
        <f t="shared" si="471"/>
        <v>94.128000000016073</v>
      </c>
      <c r="B6081" s="325">
        <f t="shared" si="474"/>
        <v>0.39220000000006694</v>
      </c>
      <c r="C6081" s="167">
        <f t="shared" si="470"/>
        <v>229.40399999998795</v>
      </c>
      <c r="D6081" s="167">
        <f>IF('Lineær programmering opg 4'!$M$4=0,"-",(-A6081+'Lineær programmering opg 4'!$M$4)/'Lineær programmering opg 4'!$K$4*-1)</f>
        <v>291.74399999996785</v>
      </c>
      <c r="E6081" s="167">
        <f>IF('Lineær programmering opg 4'!$M$5=0,"-",(-A6081+'Lineær programmering opg 4'!$M$5)/'Lineær programmering opg 4'!$K$5*-1)</f>
        <v>229.40399999998795</v>
      </c>
      <c r="F6081" s="167" t="str">
        <f>IF('Lineær programmering opg 4'!$E$6=0,"-",(-A6081+'Lineær programmering opg 4'!$M$6)/'Lineær programmering opg 4'!$K$6*-1)</f>
        <v>-</v>
      </c>
      <c r="G6081" s="167" t="str">
        <f>IF('Lineær programmering opg 4'!$D$7=0,"-",((-A6081+'Lineær programmering opg 4'!$M$7)/'Lineær programmering opg 4'!$K$7)*-1)</f>
        <v>-</v>
      </c>
      <c r="H6081" s="167" t="str">
        <f>IF('Lineær programmering opg 4'!$C$8=0,"-",((-A6081+'Lineær programmering opg 4'!$M$8)/'Lineær programmering opg 4'!$K$8)*-1)</f>
        <v>-</v>
      </c>
      <c r="I6081" s="167" t="str">
        <f>IF('Lineær programmering opg 4'!$D$8=0,"-",'Lineær programmering opg 4'!$G$8)</f>
        <v>-</v>
      </c>
      <c r="J6081" s="295">
        <f>A6081*'Lineær programmering opg 4'!$C$11+Datatabel!C6081*'Lineær programmering opg 4'!$D$11</f>
        <v>43823.399999999805</v>
      </c>
      <c r="K6081" s="9">
        <f t="shared" si="472"/>
        <v>0</v>
      </c>
      <c r="L6081" s="9">
        <f t="shared" si="473"/>
        <v>0</v>
      </c>
    </row>
    <row r="6082" spans="1:12" ht="15" x14ac:dyDescent="0.25">
      <c r="A6082" s="167">
        <f t="shared" si="471"/>
        <v>94.104000000016072</v>
      </c>
      <c r="B6082" s="325">
        <f t="shared" si="474"/>
        <v>0.39210000000006695</v>
      </c>
      <c r="C6082" s="167">
        <f t="shared" si="470"/>
        <v>229.42199999998795</v>
      </c>
      <c r="D6082" s="167">
        <f>IF('Lineær programmering opg 4'!$M$4=0,"-",(-A6082+'Lineær programmering opg 4'!$M$4)/'Lineær programmering opg 4'!$K$4*-1)</f>
        <v>291.79199999996786</v>
      </c>
      <c r="E6082" s="167">
        <f>IF('Lineær programmering opg 4'!$M$5=0,"-",(-A6082+'Lineær programmering opg 4'!$M$5)/'Lineær programmering opg 4'!$K$5*-1)</f>
        <v>229.42199999998795</v>
      </c>
      <c r="F6082" s="167" t="str">
        <f>IF('Lineær programmering opg 4'!$E$6=0,"-",(-A6082+'Lineær programmering opg 4'!$M$6)/'Lineær programmering opg 4'!$K$6*-1)</f>
        <v>-</v>
      </c>
      <c r="G6082" s="167" t="str">
        <f>IF('Lineær programmering opg 4'!$D$7=0,"-",((-A6082+'Lineær programmering opg 4'!$M$7)/'Lineær programmering opg 4'!$K$7)*-1)</f>
        <v>-</v>
      </c>
      <c r="H6082" s="167" t="str">
        <f>IF('Lineær programmering opg 4'!$C$8=0,"-",((-A6082+'Lineær programmering opg 4'!$M$8)/'Lineær programmering opg 4'!$K$8)*-1)</f>
        <v>-</v>
      </c>
      <c r="I6082" s="167" t="str">
        <f>IF('Lineær programmering opg 4'!$D$8=0,"-",'Lineær programmering opg 4'!$G$8)</f>
        <v>-</v>
      </c>
      <c r="J6082" s="295">
        <f>A6082*'Lineær programmering opg 4'!$C$11+Datatabel!C6082*'Lineær programmering opg 4'!$D$11</f>
        <v>43823.699999999801</v>
      </c>
      <c r="K6082" s="9">
        <f t="shared" si="472"/>
        <v>0</v>
      </c>
      <c r="L6082" s="9">
        <f t="shared" si="473"/>
        <v>0</v>
      </c>
    </row>
    <row r="6083" spans="1:12" ht="15" x14ac:dyDescent="0.25">
      <c r="A6083" s="167">
        <f t="shared" si="471"/>
        <v>94.080000000016071</v>
      </c>
      <c r="B6083" s="325">
        <f t="shared" si="474"/>
        <v>0.39200000000006696</v>
      </c>
      <c r="C6083" s="167">
        <f t="shared" ref="C6083:C6146" si="475">MIN(D6083,E6083,F6083,G6083,H6083,I6083)</f>
        <v>229.43999999998795</v>
      </c>
      <c r="D6083" s="167">
        <f>IF('Lineær programmering opg 4'!$M$4=0,"-",(-A6083+'Lineær programmering opg 4'!$M$4)/'Lineær programmering opg 4'!$K$4*-1)</f>
        <v>291.83999999996786</v>
      </c>
      <c r="E6083" s="167">
        <f>IF('Lineær programmering opg 4'!$M$5=0,"-",(-A6083+'Lineær programmering opg 4'!$M$5)/'Lineær programmering opg 4'!$K$5*-1)</f>
        <v>229.43999999998795</v>
      </c>
      <c r="F6083" s="167" t="str">
        <f>IF('Lineær programmering opg 4'!$E$6=0,"-",(-A6083+'Lineær programmering opg 4'!$M$6)/'Lineær programmering opg 4'!$K$6*-1)</f>
        <v>-</v>
      </c>
      <c r="G6083" s="167" t="str">
        <f>IF('Lineær programmering opg 4'!$D$7=0,"-",((-A6083+'Lineær programmering opg 4'!$M$7)/'Lineær programmering opg 4'!$K$7)*-1)</f>
        <v>-</v>
      </c>
      <c r="H6083" s="167" t="str">
        <f>IF('Lineær programmering opg 4'!$C$8=0,"-",((-A6083+'Lineær programmering opg 4'!$M$8)/'Lineær programmering opg 4'!$K$8)*-1)</f>
        <v>-</v>
      </c>
      <c r="I6083" s="167" t="str">
        <f>IF('Lineær programmering opg 4'!$D$8=0,"-",'Lineær programmering opg 4'!$G$8)</f>
        <v>-</v>
      </c>
      <c r="J6083" s="295">
        <f>A6083*'Lineær programmering opg 4'!$C$11+Datatabel!C6083*'Lineær programmering opg 4'!$D$11</f>
        <v>43823.999999999804</v>
      </c>
      <c r="K6083" s="9">
        <f t="shared" si="472"/>
        <v>0</v>
      </c>
      <c r="L6083" s="9">
        <f t="shared" si="473"/>
        <v>0</v>
      </c>
    </row>
    <row r="6084" spans="1:12" ht="15" x14ac:dyDescent="0.25">
      <c r="A6084" s="167">
        <f t="shared" ref="A6084:A6147" si="476">$A$3*B6084</f>
        <v>94.05600000001607</v>
      </c>
      <c r="B6084" s="325">
        <f t="shared" si="474"/>
        <v>0.39190000000006697</v>
      </c>
      <c r="C6084" s="167">
        <f t="shared" si="475"/>
        <v>229.45799999998795</v>
      </c>
      <c r="D6084" s="167">
        <f>IF('Lineær programmering opg 4'!$M$4=0,"-",(-A6084+'Lineær programmering opg 4'!$M$4)/'Lineær programmering opg 4'!$K$4*-1)</f>
        <v>291.88799999996786</v>
      </c>
      <c r="E6084" s="167">
        <f>IF('Lineær programmering opg 4'!$M$5=0,"-",(-A6084+'Lineær programmering opg 4'!$M$5)/'Lineær programmering opg 4'!$K$5*-1)</f>
        <v>229.45799999998795</v>
      </c>
      <c r="F6084" s="167" t="str">
        <f>IF('Lineær programmering opg 4'!$E$6=0,"-",(-A6084+'Lineær programmering opg 4'!$M$6)/'Lineær programmering opg 4'!$K$6*-1)</f>
        <v>-</v>
      </c>
      <c r="G6084" s="167" t="str">
        <f>IF('Lineær programmering opg 4'!$D$7=0,"-",((-A6084+'Lineær programmering opg 4'!$M$7)/'Lineær programmering opg 4'!$K$7)*-1)</f>
        <v>-</v>
      </c>
      <c r="H6084" s="167" t="str">
        <f>IF('Lineær programmering opg 4'!$C$8=0,"-",((-A6084+'Lineær programmering opg 4'!$M$8)/'Lineær programmering opg 4'!$K$8)*-1)</f>
        <v>-</v>
      </c>
      <c r="I6084" s="167" t="str">
        <f>IF('Lineær programmering opg 4'!$D$8=0,"-",'Lineær programmering opg 4'!$G$8)</f>
        <v>-</v>
      </c>
      <c r="J6084" s="295">
        <f>A6084*'Lineær programmering opg 4'!$C$11+Datatabel!C6084*'Lineær programmering opg 4'!$D$11</f>
        <v>43824.299999999799</v>
      </c>
      <c r="K6084" s="9">
        <f t="shared" ref="K6084:K6147" si="477">IF($J$10004=J6084,A6084,0)</f>
        <v>0</v>
      </c>
      <c r="L6084" s="9">
        <f t="shared" ref="L6084:L6147" si="478">IF(J6084=$J$10004,C6084,0)</f>
        <v>0</v>
      </c>
    </row>
    <row r="6085" spans="1:12" ht="15" x14ac:dyDescent="0.25">
      <c r="A6085" s="167">
        <f t="shared" si="476"/>
        <v>94.032000000016069</v>
      </c>
      <c r="B6085" s="325">
        <f t="shared" ref="B6085:B6148" si="479">B6084-0.01%</f>
        <v>0.39180000000006698</v>
      </c>
      <c r="C6085" s="167">
        <f t="shared" si="475"/>
        <v>229.47599999998795</v>
      </c>
      <c r="D6085" s="167">
        <f>IF('Lineær programmering opg 4'!$M$4=0,"-",(-A6085+'Lineær programmering opg 4'!$M$4)/'Lineær programmering opg 4'!$K$4*-1)</f>
        <v>291.93599999996786</v>
      </c>
      <c r="E6085" s="167">
        <f>IF('Lineær programmering opg 4'!$M$5=0,"-",(-A6085+'Lineær programmering opg 4'!$M$5)/'Lineær programmering opg 4'!$K$5*-1)</f>
        <v>229.47599999998795</v>
      </c>
      <c r="F6085" s="167" t="str">
        <f>IF('Lineær programmering opg 4'!$E$6=0,"-",(-A6085+'Lineær programmering opg 4'!$M$6)/'Lineær programmering opg 4'!$K$6*-1)</f>
        <v>-</v>
      </c>
      <c r="G6085" s="167" t="str">
        <f>IF('Lineær programmering opg 4'!$D$7=0,"-",((-A6085+'Lineær programmering opg 4'!$M$7)/'Lineær programmering opg 4'!$K$7)*-1)</f>
        <v>-</v>
      </c>
      <c r="H6085" s="167" t="str">
        <f>IF('Lineær programmering opg 4'!$C$8=0,"-",((-A6085+'Lineær programmering opg 4'!$M$8)/'Lineær programmering opg 4'!$K$8)*-1)</f>
        <v>-</v>
      </c>
      <c r="I6085" s="167" t="str">
        <f>IF('Lineær programmering opg 4'!$D$8=0,"-",'Lineær programmering opg 4'!$G$8)</f>
        <v>-</v>
      </c>
      <c r="J6085" s="295">
        <f>A6085*'Lineær programmering opg 4'!$C$11+Datatabel!C6085*'Lineær programmering opg 4'!$D$11</f>
        <v>43824.599999999795</v>
      </c>
      <c r="K6085" s="9">
        <f t="shared" si="477"/>
        <v>0</v>
      </c>
      <c r="L6085" s="9">
        <f t="shared" si="478"/>
        <v>0</v>
      </c>
    </row>
    <row r="6086" spans="1:12" ht="15" x14ac:dyDescent="0.25">
      <c r="A6086" s="167">
        <f t="shared" si="476"/>
        <v>94.008000000016082</v>
      </c>
      <c r="B6086" s="325">
        <f t="shared" si="479"/>
        <v>0.39170000000006699</v>
      </c>
      <c r="C6086" s="167">
        <f t="shared" si="475"/>
        <v>229.49399999998795</v>
      </c>
      <c r="D6086" s="167">
        <f>IF('Lineær programmering opg 4'!$M$4=0,"-",(-A6086+'Lineær programmering opg 4'!$M$4)/'Lineær programmering opg 4'!$K$4*-1)</f>
        <v>291.98399999996786</v>
      </c>
      <c r="E6086" s="167">
        <f>IF('Lineær programmering opg 4'!$M$5=0,"-",(-A6086+'Lineær programmering opg 4'!$M$5)/'Lineær programmering opg 4'!$K$5*-1)</f>
        <v>229.49399999998795</v>
      </c>
      <c r="F6086" s="167" t="str">
        <f>IF('Lineær programmering opg 4'!$E$6=0,"-",(-A6086+'Lineær programmering opg 4'!$M$6)/'Lineær programmering opg 4'!$K$6*-1)</f>
        <v>-</v>
      </c>
      <c r="G6086" s="167" t="str">
        <f>IF('Lineær programmering opg 4'!$D$7=0,"-",((-A6086+'Lineær programmering opg 4'!$M$7)/'Lineær programmering opg 4'!$K$7)*-1)</f>
        <v>-</v>
      </c>
      <c r="H6086" s="167" t="str">
        <f>IF('Lineær programmering opg 4'!$C$8=0,"-",((-A6086+'Lineær programmering opg 4'!$M$8)/'Lineær programmering opg 4'!$K$8)*-1)</f>
        <v>-</v>
      </c>
      <c r="I6086" s="167" t="str">
        <f>IF('Lineær programmering opg 4'!$D$8=0,"-",'Lineær programmering opg 4'!$G$8)</f>
        <v>-</v>
      </c>
      <c r="J6086" s="295">
        <f>A6086*'Lineær programmering opg 4'!$C$11+Datatabel!C6086*'Lineær programmering opg 4'!$D$11</f>
        <v>43824.899999999805</v>
      </c>
      <c r="K6086" s="9">
        <f t="shared" si="477"/>
        <v>0</v>
      </c>
      <c r="L6086" s="9">
        <f t="shared" si="478"/>
        <v>0</v>
      </c>
    </row>
    <row r="6087" spans="1:12" ht="15" x14ac:dyDescent="0.25">
      <c r="A6087" s="167">
        <f t="shared" si="476"/>
        <v>93.984000000016081</v>
      </c>
      <c r="B6087" s="325">
        <f t="shared" si="479"/>
        <v>0.39160000000006701</v>
      </c>
      <c r="C6087" s="167">
        <f t="shared" si="475"/>
        <v>229.51199999998795</v>
      </c>
      <c r="D6087" s="167">
        <f>IF('Lineær programmering opg 4'!$M$4=0,"-",(-A6087+'Lineær programmering opg 4'!$M$4)/'Lineær programmering opg 4'!$K$4*-1)</f>
        <v>292.03199999996787</v>
      </c>
      <c r="E6087" s="167">
        <f>IF('Lineær programmering opg 4'!$M$5=0,"-",(-A6087+'Lineær programmering opg 4'!$M$5)/'Lineær programmering opg 4'!$K$5*-1)</f>
        <v>229.51199999998795</v>
      </c>
      <c r="F6087" s="167" t="str">
        <f>IF('Lineær programmering opg 4'!$E$6=0,"-",(-A6087+'Lineær programmering opg 4'!$M$6)/'Lineær programmering opg 4'!$K$6*-1)</f>
        <v>-</v>
      </c>
      <c r="G6087" s="167" t="str">
        <f>IF('Lineær programmering opg 4'!$D$7=0,"-",((-A6087+'Lineær programmering opg 4'!$M$7)/'Lineær programmering opg 4'!$K$7)*-1)</f>
        <v>-</v>
      </c>
      <c r="H6087" s="167" t="str">
        <f>IF('Lineær programmering opg 4'!$C$8=0,"-",((-A6087+'Lineær programmering opg 4'!$M$8)/'Lineær programmering opg 4'!$K$8)*-1)</f>
        <v>-</v>
      </c>
      <c r="I6087" s="167" t="str">
        <f>IF('Lineær programmering opg 4'!$D$8=0,"-",'Lineær programmering opg 4'!$G$8)</f>
        <v>-</v>
      </c>
      <c r="J6087" s="295">
        <f>A6087*'Lineær programmering opg 4'!$C$11+Datatabel!C6087*'Lineær programmering opg 4'!$D$11</f>
        <v>43825.199999999801</v>
      </c>
      <c r="K6087" s="9">
        <f t="shared" si="477"/>
        <v>0</v>
      </c>
      <c r="L6087" s="9">
        <f t="shared" si="478"/>
        <v>0</v>
      </c>
    </row>
    <row r="6088" spans="1:12" ht="15" x14ac:dyDescent="0.25">
      <c r="A6088" s="167">
        <f t="shared" si="476"/>
        <v>93.96000000001608</v>
      </c>
      <c r="B6088" s="325">
        <f t="shared" si="479"/>
        <v>0.39150000000006702</v>
      </c>
      <c r="C6088" s="167">
        <f t="shared" si="475"/>
        <v>229.52999999998795</v>
      </c>
      <c r="D6088" s="167">
        <f>IF('Lineær programmering opg 4'!$M$4=0,"-",(-A6088+'Lineær programmering opg 4'!$M$4)/'Lineær programmering opg 4'!$K$4*-1)</f>
        <v>292.07999999996787</v>
      </c>
      <c r="E6088" s="167">
        <f>IF('Lineær programmering opg 4'!$M$5=0,"-",(-A6088+'Lineær programmering opg 4'!$M$5)/'Lineær programmering opg 4'!$K$5*-1)</f>
        <v>229.52999999998795</v>
      </c>
      <c r="F6088" s="167" t="str">
        <f>IF('Lineær programmering opg 4'!$E$6=0,"-",(-A6088+'Lineær programmering opg 4'!$M$6)/'Lineær programmering opg 4'!$K$6*-1)</f>
        <v>-</v>
      </c>
      <c r="G6088" s="167" t="str">
        <f>IF('Lineær programmering opg 4'!$D$7=0,"-",((-A6088+'Lineær programmering opg 4'!$M$7)/'Lineær programmering opg 4'!$K$7)*-1)</f>
        <v>-</v>
      </c>
      <c r="H6088" s="167" t="str">
        <f>IF('Lineær programmering opg 4'!$C$8=0,"-",((-A6088+'Lineær programmering opg 4'!$M$8)/'Lineær programmering opg 4'!$K$8)*-1)</f>
        <v>-</v>
      </c>
      <c r="I6088" s="167" t="str">
        <f>IF('Lineær programmering opg 4'!$D$8=0,"-",'Lineær programmering opg 4'!$G$8)</f>
        <v>-</v>
      </c>
      <c r="J6088" s="295">
        <f>A6088*'Lineær programmering opg 4'!$C$11+Datatabel!C6088*'Lineær programmering opg 4'!$D$11</f>
        <v>43825.499999999804</v>
      </c>
      <c r="K6088" s="9">
        <f t="shared" si="477"/>
        <v>0</v>
      </c>
      <c r="L6088" s="9">
        <f t="shared" si="478"/>
        <v>0</v>
      </c>
    </row>
    <row r="6089" spans="1:12" ht="15" x14ac:dyDescent="0.25">
      <c r="A6089" s="167">
        <f t="shared" si="476"/>
        <v>93.936000000016094</v>
      </c>
      <c r="B6089" s="325">
        <f t="shared" si="479"/>
        <v>0.39140000000006703</v>
      </c>
      <c r="C6089" s="167">
        <f t="shared" si="475"/>
        <v>229.54799999998795</v>
      </c>
      <c r="D6089" s="167">
        <f>IF('Lineær programmering opg 4'!$M$4=0,"-",(-A6089+'Lineær programmering opg 4'!$M$4)/'Lineær programmering opg 4'!$K$4*-1)</f>
        <v>292.12799999996781</v>
      </c>
      <c r="E6089" s="167">
        <f>IF('Lineær programmering opg 4'!$M$5=0,"-",(-A6089+'Lineær programmering opg 4'!$M$5)/'Lineær programmering opg 4'!$K$5*-1)</f>
        <v>229.54799999998795</v>
      </c>
      <c r="F6089" s="167" t="str">
        <f>IF('Lineær programmering opg 4'!$E$6=0,"-",(-A6089+'Lineær programmering opg 4'!$M$6)/'Lineær programmering opg 4'!$K$6*-1)</f>
        <v>-</v>
      </c>
      <c r="G6089" s="167" t="str">
        <f>IF('Lineær programmering opg 4'!$D$7=0,"-",((-A6089+'Lineær programmering opg 4'!$M$7)/'Lineær programmering opg 4'!$K$7)*-1)</f>
        <v>-</v>
      </c>
      <c r="H6089" s="167" t="str">
        <f>IF('Lineær programmering opg 4'!$C$8=0,"-",((-A6089+'Lineær programmering opg 4'!$M$8)/'Lineær programmering opg 4'!$K$8)*-1)</f>
        <v>-</v>
      </c>
      <c r="I6089" s="167" t="str">
        <f>IF('Lineær programmering opg 4'!$D$8=0,"-",'Lineær programmering opg 4'!$G$8)</f>
        <v>-</v>
      </c>
      <c r="J6089" s="295">
        <f>A6089*'Lineær programmering opg 4'!$C$11+Datatabel!C6089*'Lineær programmering opg 4'!$D$11</f>
        <v>43825.799999999799</v>
      </c>
      <c r="K6089" s="9">
        <f t="shared" si="477"/>
        <v>0</v>
      </c>
      <c r="L6089" s="9">
        <f t="shared" si="478"/>
        <v>0</v>
      </c>
    </row>
    <row r="6090" spans="1:12" ht="15" x14ac:dyDescent="0.25">
      <c r="A6090" s="167">
        <f t="shared" si="476"/>
        <v>93.912000000016093</v>
      </c>
      <c r="B6090" s="325">
        <f t="shared" si="479"/>
        <v>0.39130000000006704</v>
      </c>
      <c r="C6090" s="167">
        <f t="shared" si="475"/>
        <v>229.56599999998795</v>
      </c>
      <c r="D6090" s="167">
        <f>IF('Lineær programmering opg 4'!$M$4=0,"-",(-A6090+'Lineær programmering opg 4'!$M$4)/'Lineær programmering opg 4'!$K$4*-1)</f>
        <v>292.17599999996781</v>
      </c>
      <c r="E6090" s="167">
        <f>IF('Lineær programmering opg 4'!$M$5=0,"-",(-A6090+'Lineær programmering opg 4'!$M$5)/'Lineær programmering opg 4'!$K$5*-1)</f>
        <v>229.56599999998795</v>
      </c>
      <c r="F6090" s="167" t="str">
        <f>IF('Lineær programmering opg 4'!$E$6=0,"-",(-A6090+'Lineær programmering opg 4'!$M$6)/'Lineær programmering opg 4'!$K$6*-1)</f>
        <v>-</v>
      </c>
      <c r="G6090" s="167" t="str">
        <f>IF('Lineær programmering opg 4'!$D$7=0,"-",((-A6090+'Lineær programmering opg 4'!$M$7)/'Lineær programmering opg 4'!$K$7)*-1)</f>
        <v>-</v>
      </c>
      <c r="H6090" s="167" t="str">
        <f>IF('Lineær programmering opg 4'!$C$8=0,"-",((-A6090+'Lineær programmering opg 4'!$M$8)/'Lineær programmering opg 4'!$K$8)*-1)</f>
        <v>-</v>
      </c>
      <c r="I6090" s="167" t="str">
        <f>IF('Lineær programmering opg 4'!$D$8=0,"-",'Lineær programmering opg 4'!$G$8)</f>
        <v>-</v>
      </c>
      <c r="J6090" s="295">
        <f>A6090*'Lineær programmering opg 4'!$C$11+Datatabel!C6090*'Lineær programmering opg 4'!$D$11</f>
        <v>43826.099999999802</v>
      </c>
      <c r="K6090" s="9">
        <f t="shared" si="477"/>
        <v>0</v>
      </c>
      <c r="L6090" s="9">
        <f t="shared" si="478"/>
        <v>0</v>
      </c>
    </row>
    <row r="6091" spans="1:12" ht="15" x14ac:dyDescent="0.25">
      <c r="A6091" s="167">
        <f t="shared" si="476"/>
        <v>93.888000000016092</v>
      </c>
      <c r="B6091" s="325">
        <f t="shared" si="479"/>
        <v>0.39120000000006705</v>
      </c>
      <c r="C6091" s="167">
        <f t="shared" si="475"/>
        <v>229.58399999998795</v>
      </c>
      <c r="D6091" s="167">
        <f>IF('Lineær programmering opg 4'!$M$4=0,"-",(-A6091+'Lineær programmering opg 4'!$M$4)/'Lineær programmering opg 4'!$K$4*-1)</f>
        <v>292.22399999996782</v>
      </c>
      <c r="E6091" s="167">
        <f>IF('Lineær programmering opg 4'!$M$5=0,"-",(-A6091+'Lineær programmering opg 4'!$M$5)/'Lineær programmering opg 4'!$K$5*-1)</f>
        <v>229.58399999998795</v>
      </c>
      <c r="F6091" s="167" t="str">
        <f>IF('Lineær programmering opg 4'!$E$6=0,"-",(-A6091+'Lineær programmering opg 4'!$M$6)/'Lineær programmering opg 4'!$K$6*-1)</f>
        <v>-</v>
      </c>
      <c r="G6091" s="167" t="str">
        <f>IF('Lineær programmering opg 4'!$D$7=0,"-",((-A6091+'Lineær programmering opg 4'!$M$7)/'Lineær programmering opg 4'!$K$7)*-1)</f>
        <v>-</v>
      </c>
      <c r="H6091" s="167" t="str">
        <f>IF('Lineær programmering opg 4'!$C$8=0,"-",((-A6091+'Lineær programmering opg 4'!$M$8)/'Lineær programmering opg 4'!$K$8)*-1)</f>
        <v>-</v>
      </c>
      <c r="I6091" s="167" t="str">
        <f>IF('Lineær programmering opg 4'!$D$8=0,"-",'Lineær programmering opg 4'!$G$8)</f>
        <v>-</v>
      </c>
      <c r="J6091" s="295">
        <f>A6091*'Lineær programmering opg 4'!$C$11+Datatabel!C6091*'Lineær programmering opg 4'!$D$11</f>
        <v>43826.399999999805</v>
      </c>
      <c r="K6091" s="9">
        <f t="shared" si="477"/>
        <v>0</v>
      </c>
      <c r="L6091" s="9">
        <f t="shared" si="478"/>
        <v>0</v>
      </c>
    </row>
    <row r="6092" spans="1:12" ht="15" x14ac:dyDescent="0.25">
      <c r="A6092" s="167">
        <f t="shared" si="476"/>
        <v>93.864000000016091</v>
      </c>
      <c r="B6092" s="325">
        <f t="shared" si="479"/>
        <v>0.39110000000006706</v>
      </c>
      <c r="C6092" s="167">
        <f t="shared" si="475"/>
        <v>229.60199999998795</v>
      </c>
      <c r="D6092" s="167">
        <f>IF('Lineær programmering opg 4'!$M$4=0,"-",(-A6092+'Lineær programmering opg 4'!$M$4)/'Lineær programmering opg 4'!$K$4*-1)</f>
        <v>292.27199999996782</v>
      </c>
      <c r="E6092" s="167">
        <f>IF('Lineær programmering opg 4'!$M$5=0,"-",(-A6092+'Lineær programmering opg 4'!$M$5)/'Lineær programmering opg 4'!$K$5*-1)</f>
        <v>229.60199999998795</v>
      </c>
      <c r="F6092" s="167" t="str">
        <f>IF('Lineær programmering opg 4'!$E$6=0,"-",(-A6092+'Lineær programmering opg 4'!$M$6)/'Lineær programmering opg 4'!$K$6*-1)</f>
        <v>-</v>
      </c>
      <c r="G6092" s="167" t="str">
        <f>IF('Lineær programmering opg 4'!$D$7=0,"-",((-A6092+'Lineær programmering opg 4'!$M$7)/'Lineær programmering opg 4'!$K$7)*-1)</f>
        <v>-</v>
      </c>
      <c r="H6092" s="167" t="str">
        <f>IF('Lineær programmering opg 4'!$C$8=0,"-",((-A6092+'Lineær programmering opg 4'!$M$8)/'Lineær programmering opg 4'!$K$8)*-1)</f>
        <v>-</v>
      </c>
      <c r="I6092" s="167" t="str">
        <f>IF('Lineær programmering opg 4'!$D$8=0,"-",'Lineær programmering opg 4'!$G$8)</f>
        <v>-</v>
      </c>
      <c r="J6092" s="295">
        <f>A6092*'Lineær programmering opg 4'!$C$11+Datatabel!C6092*'Lineær programmering opg 4'!$D$11</f>
        <v>43826.699999999801</v>
      </c>
      <c r="K6092" s="9">
        <f t="shared" si="477"/>
        <v>0</v>
      </c>
      <c r="L6092" s="9">
        <f t="shared" si="478"/>
        <v>0</v>
      </c>
    </row>
    <row r="6093" spans="1:12" ht="15" x14ac:dyDescent="0.25">
      <c r="A6093" s="167">
        <f t="shared" si="476"/>
        <v>93.84000000001609</v>
      </c>
      <c r="B6093" s="325">
        <f t="shared" si="479"/>
        <v>0.39100000000006707</v>
      </c>
      <c r="C6093" s="167">
        <f t="shared" si="475"/>
        <v>229.61999999998795</v>
      </c>
      <c r="D6093" s="167">
        <f>IF('Lineær programmering opg 4'!$M$4=0,"-",(-A6093+'Lineær programmering opg 4'!$M$4)/'Lineær programmering opg 4'!$K$4*-1)</f>
        <v>292.31999999996782</v>
      </c>
      <c r="E6093" s="167">
        <f>IF('Lineær programmering opg 4'!$M$5=0,"-",(-A6093+'Lineær programmering opg 4'!$M$5)/'Lineær programmering opg 4'!$K$5*-1)</f>
        <v>229.61999999998795</v>
      </c>
      <c r="F6093" s="167" t="str">
        <f>IF('Lineær programmering opg 4'!$E$6=0,"-",(-A6093+'Lineær programmering opg 4'!$M$6)/'Lineær programmering opg 4'!$K$6*-1)</f>
        <v>-</v>
      </c>
      <c r="G6093" s="167" t="str">
        <f>IF('Lineær programmering opg 4'!$D$7=0,"-",((-A6093+'Lineær programmering opg 4'!$M$7)/'Lineær programmering opg 4'!$K$7)*-1)</f>
        <v>-</v>
      </c>
      <c r="H6093" s="167" t="str">
        <f>IF('Lineær programmering opg 4'!$C$8=0,"-",((-A6093+'Lineær programmering opg 4'!$M$8)/'Lineær programmering opg 4'!$K$8)*-1)</f>
        <v>-</v>
      </c>
      <c r="I6093" s="167" t="str">
        <f>IF('Lineær programmering opg 4'!$D$8=0,"-",'Lineær programmering opg 4'!$G$8)</f>
        <v>-</v>
      </c>
      <c r="J6093" s="295">
        <f>A6093*'Lineær programmering opg 4'!$C$11+Datatabel!C6093*'Lineær programmering opg 4'!$D$11</f>
        <v>43826.999999999804</v>
      </c>
      <c r="K6093" s="9">
        <f t="shared" si="477"/>
        <v>0</v>
      </c>
      <c r="L6093" s="9">
        <f t="shared" si="478"/>
        <v>0</v>
      </c>
    </row>
    <row r="6094" spans="1:12" ht="15" x14ac:dyDescent="0.25">
      <c r="A6094" s="167">
        <f t="shared" si="476"/>
        <v>93.816000000016103</v>
      </c>
      <c r="B6094" s="325">
        <f t="shared" si="479"/>
        <v>0.39090000000006708</v>
      </c>
      <c r="C6094" s="167">
        <f t="shared" si="475"/>
        <v>229.63799999998793</v>
      </c>
      <c r="D6094" s="167">
        <f>IF('Lineær programmering opg 4'!$M$4=0,"-",(-A6094+'Lineær programmering opg 4'!$M$4)/'Lineær programmering opg 4'!$K$4*-1)</f>
        <v>292.36799999996776</v>
      </c>
      <c r="E6094" s="167">
        <f>IF('Lineær programmering opg 4'!$M$5=0,"-",(-A6094+'Lineær programmering opg 4'!$M$5)/'Lineær programmering opg 4'!$K$5*-1)</f>
        <v>229.63799999998793</v>
      </c>
      <c r="F6094" s="167" t="str">
        <f>IF('Lineær programmering opg 4'!$E$6=0,"-",(-A6094+'Lineær programmering opg 4'!$M$6)/'Lineær programmering opg 4'!$K$6*-1)</f>
        <v>-</v>
      </c>
      <c r="G6094" s="167" t="str">
        <f>IF('Lineær programmering opg 4'!$D$7=0,"-",((-A6094+'Lineær programmering opg 4'!$M$7)/'Lineær programmering opg 4'!$K$7)*-1)</f>
        <v>-</v>
      </c>
      <c r="H6094" s="167" t="str">
        <f>IF('Lineær programmering opg 4'!$C$8=0,"-",((-A6094+'Lineær programmering opg 4'!$M$8)/'Lineær programmering opg 4'!$K$8)*-1)</f>
        <v>-</v>
      </c>
      <c r="I6094" s="167" t="str">
        <f>IF('Lineær programmering opg 4'!$D$8=0,"-",'Lineær programmering opg 4'!$G$8)</f>
        <v>-</v>
      </c>
      <c r="J6094" s="295">
        <f>A6094*'Lineær programmering opg 4'!$C$11+Datatabel!C6094*'Lineær programmering opg 4'!$D$11</f>
        <v>43827.299999999799</v>
      </c>
      <c r="K6094" s="9">
        <f t="shared" si="477"/>
        <v>0</v>
      </c>
      <c r="L6094" s="9">
        <f t="shared" si="478"/>
        <v>0</v>
      </c>
    </row>
    <row r="6095" spans="1:12" ht="15" x14ac:dyDescent="0.25">
      <c r="A6095" s="167">
        <f t="shared" si="476"/>
        <v>93.792000000016102</v>
      </c>
      <c r="B6095" s="325">
        <f t="shared" si="479"/>
        <v>0.39080000000006709</v>
      </c>
      <c r="C6095" s="167">
        <f t="shared" si="475"/>
        <v>229.65599999998793</v>
      </c>
      <c r="D6095" s="167">
        <f>IF('Lineær programmering opg 4'!$M$4=0,"-",(-A6095+'Lineær programmering opg 4'!$M$4)/'Lineær programmering opg 4'!$K$4*-1)</f>
        <v>292.41599999996777</v>
      </c>
      <c r="E6095" s="167">
        <f>IF('Lineær programmering opg 4'!$M$5=0,"-",(-A6095+'Lineær programmering opg 4'!$M$5)/'Lineær programmering opg 4'!$K$5*-1)</f>
        <v>229.65599999998793</v>
      </c>
      <c r="F6095" s="167" t="str">
        <f>IF('Lineær programmering opg 4'!$E$6=0,"-",(-A6095+'Lineær programmering opg 4'!$M$6)/'Lineær programmering opg 4'!$K$6*-1)</f>
        <v>-</v>
      </c>
      <c r="G6095" s="167" t="str">
        <f>IF('Lineær programmering opg 4'!$D$7=0,"-",((-A6095+'Lineær programmering opg 4'!$M$7)/'Lineær programmering opg 4'!$K$7)*-1)</f>
        <v>-</v>
      </c>
      <c r="H6095" s="167" t="str">
        <f>IF('Lineær programmering opg 4'!$C$8=0,"-",((-A6095+'Lineær programmering opg 4'!$M$8)/'Lineær programmering opg 4'!$K$8)*-1)</f>
        <v>-</v>
      </c>
      <c r="I6095" s="167" t="str">
        <f>IF('Lineær programmering opg 4'!$D$8=0,"-",'Lineær programmering opg 4'!$G$8)</f>
        <v>-</v>
      </c>
      <c r="J6095" s="295">
        <f>A6095*'Lineær programmering opg 4'!$C$11+Datatabel!C6095*'Lineær programmering opg 4'!$D$11</f>
        <v>43827.599999999802</v>
      </c>
      <c r="K6095" s="9">
        <f t="shared" si="477"/>
        <v>0</v>
      </c>
      <c r="L6095" s="9">
        <f t="shared" si="478"/>
        <v>0</v>
      </c>
    </row>
    <row r="6096" spans="1:12" ht="15" x14ac:dyDescent="0.25">
      <c r="A6096" s="167">
        <f t="shared" si="476"/>
        <v>93.768000000016102</v>
      </c>
      <c r="B6096" s="325">
        <f t="shared" si="479"/>
        <v>0.3907000000000671</v>
      </c>
      <c r="C6096" s="167">
        <f t="shared" si="475"/>
        <v>229.67399999998793</v>
      </c>
      <c r="D6096" s="167">
        <f>IF('Lineær programmering opg 4'!$M$4=0,"-",(-A6096+'Lineær programmering opg 4'!$M$4)/'Lineær programmering opg 4'!$K$4*-1)</f>
        <v>292.46399999996777</v>
      </c>
      <c r="E6096" s="167">
        <f>IF('Lineær programmering opg 4'!$M$5=0,"-",(-A6096+'Lineær programmering opg 4'!$M$5)/'Lineær programmering opg 4'!$K$5*-1)</f>
        <v>229.67399999998793</v>
      </c>
      <c r="F6096" s="167" t="str">
        <f>IF('Lineær programmering opg 4'!$E$6=0,"-",(-A6096+'Lineær programmering opg 4'!$M$6)/'Lineær programmering opg 4'!$K$6*-1)</f>
        <v>-</v>
      </c>
      <c r="G6096" s="167" t="str">
        <f>IF('Lineær programmering opg 4'!$D$7=0,"-",((-A6096+'Lineær programmering opg 4'!$M$7)/'Lineær programmering opg 4'!$K$7)*-1)</f>
        <v>-</v>
      </c>
      <c r="H6096" s="167" t="str">
        <f>IF('Lineær programmering opg 4'!$C$8=0,"-",((-A6096+'Lineær programmering opg 4'!$M$8)/'Lineær programmering opg 4'!$K$8)*-1)</f>
        <v>-</v>
      </c>
      <c r="I6096" s="167" t="str">
        <f>IF('Lineær programmering opg 4'!$D$8=0,"-",'Lineær programmering opg 4'!$G$8)</f>
        <v>-</v>
      </c>
      <c r="J6096" s="295">
        <f>A6096*'Lineær programmering opg 4'!$C$11+Datatabel!C6096*'Lineær programmering opg 4'!$D$11</f>
        <v>43827.899999999798</v>
      </c>
      <c r="K6096" s="9">
        <f t="shared" si="477"/>
        <v>0</v>
      </c>
      <c r="L6096" s="9">
        <f t="shared" si="478"/>
        <v>0</v>
      </c>
    </row>
    <row r="6097" spans="1:12" ht="15" x14ac:dyDescent="0.25">
      <c r="A6097" s="167">
        <f t="shared" si="476"/>
        <v>93.744000000016115</v>
      </c>
      <c r="B6097" s="325">
        <f t="shared" si="479"/>
        <v>0.39060000000006712</v>
      </c>
      <c r="C6097" s="167">
        <f t="shared" si="475"/>
        <v>229.69199999998793</v>
      </c>
      <c r="D6097" s="167">
        <f>IF('Lineær programmering opg 4'!$M$4=0,"-",(-A6097+'Lineær programmering opg 4'!$M$4)/'Lineær programmering opg 4'!$K$4*-1)</f>
        <v>292.51199999996777</v>
      </c>
      <c r="E6097" s="167">
        <f>IF('Lineær programmering opg 4'!$M$5=0,"-",(-A6097+'Lineær programmering opg 4'!$M$5)/'Lineær programmering opg 4'!$K$5*-1)</f>
        <v>229.69199999998793</v>
      </c>
      <c r="F6097" s="167" t="str">
        <f>IF('Lineær programmering opg 4'!$E$6=0,"-",(-A6097+'Lineær programmering opg 4'!$M$6)/'Lineær programmering opg 4'!$K$6*-1)</f>
        <v>-</v>
      </c>
      <c r="G6097" s="167" t="str">
        <f>IF('Lineær programmering opg 4'!$D$7=0,"-",((-A6097+'Lineær programmering opg 4'!$M$7)/'Lineær programmering opg 4'!$K$7)*-1)</f>
        <v>-</v>
      </c>
      <c r="H6097" s="167" t="str">
        <f>IF('Lineær programmering opg 4'!$C$8=0,"-",((-A6097+'Lineær programmering opg 4'!$M$8)/'Lineær programmering opg 4'!$K$8)*-1)</f>
        <v>-</v>
      </c>
      <c r="I6097" s="167" t="str">
        <f>IF('Lineær programmering opg 4'!$D$8=0,"-",'Lineær programmering opg 4'!$G$8)</f>
        <v>-</v>
      </c>
      <c r="J6097" s="295">
        <f>A6097*'Lineær programmering opg 4'!$C$11+Datatabel!C6097*'Lineær programmering opg 4'!$D$11</f>
        <v>43828.199999999801</v>
      </c>
      <c r="K6097" s="9">
        <f t="shared" si="477"/>
        <v>0</v>
      </c>
      <c r="L6097" s="9">
        <f t="shared" si="478"/>
        <v>0</v>
      </c>
    </row>
    <row r="6098" spans="1:12" ht="15" x14ac:dyDescent="0.25">
      <c r="A6098" s="167">
        <f t="shared" si="476"/>
        <v>93.720000000016114</v>
      </c>
      <c r="B6098" s="325">
        <f t="shared" si="479"/>
        <v>0.39050000000006713</v>
      </c>
      <c r="C6098" s="167">
        <f t="shared" si="475"/>
        <v>229.70999999998793</v>
      </c>
      <c r="D6098" s="167">
        <f>IF('Lineær programmering opg 4'!$M$4=0,"-",(-A6098+'Lineær programmering opg 4'!$M$4)/'Lineær programmering opg 4'!$K$4*-1)</f>
        <v>292.55999999996777</v>
      </c>
      <c r="E6098" s="167">
        <f>IF('Lineær programmering opg 4'!$M$5=0,"-",(-A6098+'Lineær programmering opg 4'!$M$5)/'Lineær programmering opg 4'!$K$5*-1)</f>
        <v>229.70999999998793</v>
      </c>
      <c r="F6098" s="167" t="str">
        <f>IF('Lineær programmering opg 4'!$E$6=0,"-",(-A6098+'Lineær programmering opg 4'!$M$6)/'Lineær programmering opg 4'!$K$6*-1)</f>
        <v>-</v>
      </c>
      <c r="G6098" s="167" t="str">
        <f>IF('Lineær programmering opg 4'!$D$7=0,"-",((-A6098+'Lineær programmering opg 4'!$M$7)/'Lineær programmering opg 4'!$K$7)*-1)</f>
        <v>-</v>
      </c>
      <c r="H6098" s="167" t="str">
        <f>IF('Lineær programmering opg 4'!$C$8=0,"-",((-A6098+'Lineær programmering opg 4'!$M$8)/'Lineær programmering opg 4'!$K$8)*-1)</f>
        <v>-</v>
      </c>
      <c r="I6098" s="167" t="str">
        <f>IF('Lineær programmering opg 4'!$D$8=0,"-",'Lineær programmering opg 4'!$G$8)</f>
        <v>-</v>
      </c>
      <c r="J6098" s="295">
        <f>A6098*'Lineær programmering opg 4'!$C$11+Datatabel!C6098*'Lineær programmering opg 4'!$D$11</f>
        <v>43828.499999999796</v>
      </c>
      <c r="K6098" s="9">
        <f t="shared" si="477"/>
        <v>0</v>
      </c>
      <c r="L6098" s="9">
        <f t="shared" si="478"/>
        <v>0</v>
      </c>
    </row>
    <row r="6099" spans="1:12" ht="15" x14ac:dyDescent="0.25">
      <c r="A6099" s="167">
        <f t="shared" si="476"/>
        <v>93.696000000016113</v>
      </c>
      <c r="B6099" s="325">
        <f t="shared" si="479"/>
        <v>0.39040000000006714</v>
      </c>
      <c r="C6099" s="167">
        <f t="shared" si="475"/>
        <v>229.72799999998793</v>
      </c>
      <c r="D6099" s="167">
        <f>IF('Lineær programmering opg 4'!$M$4=0,"-",(-A6099+'Lineær programmering opg 4'!$M$4)/'Lineær programmering opg 4'!$K$4*-1)</f>
        <v>292.60799999996777</v>
      </c>
      <c r="E6099" s="167">
        <f>IF('Lineær programmering opg 4'!$M$5=0,"-",(-A6099+'Lineær programmering opg 4'!$M$5)/'Lineær programmering opg 4'!$K$5*-1)</f>
        <v>229.72799999998793</v>
      </c>
      <c r="F6099" s="167" t="str">
        <f>IF('Lineær programmering opg 4'!$E$6=0,"-",(-A6099+'Lineær programmering opg 4'!$M$6)/'Lineær programmering opg 4'!$K$6*-1)</f>
        <v>-</v>
      </c>
      <c r="G6099" s="167" t="str">
        <f>IF('Lineær programmering opg 4'!$D$7=0,"-",((-A6099+'Lineær programmering opg 4'!$M$7)/'Lineær programmering opg 4'!$K$7)*-1)</f>
        <v>-</v>
      </c>
      <c r="H6099" s="167" t="str">
        <f>IF('Lineær programmering opg 4'!$C$8=0,"-",((-A6099+'Lineær programmering opg 4'!$M$8)/'Lineær programmering opg 4'!$K$8)*-1)</f>
        <v>-</v>
      </c>
      <c r="I6099" s="167" t="str">
        <f>IF('Lineær programmering opg 4'!$D$8=0,"-",'Lineær programmering opg 4'!$G$8)</f>
        <v>-</v>
      </c>
      <c r="J6099" s="295">
        <f>A6099*'Lineær programmering opg 4'!$C$11+Datatabel!C6099*'Lineær programmering opg 4'!$D$11</f>
        <v>43828.799999999806</v>
      </c>
      <c r="K6099" s="9">
        <f t="shared" si="477"/>
        <v>0</v>
      </c>
      <c r="L6099" s="9">
        <f t="shared" si="478"/>
        <v>0</v>
      </c>
    </row>
    <row r="6100" spans="1:12" ht="15" x14ac:dyDescent="0.25">
      <c r="A6100" s="167">
        <f t="shared" si="476"/>
        <v>93.672000000016112</v>
      </c>
      <c r="B6100" s="325">
        <f t="shared" si="479"/>
        <v>0.39030000000006715</v>
      </c>
      <c r="C6100" s="167">
        <f t="shared" si="475"/>
        <v>229.74599999998793</v>
      </c>
      <c r="D6100" s="167">
        <f>IF('Lineær programmering opg 4'!$M$4=0,"-",(-A6100+'Lineær programmering opg 4'!$M$4)/'Lineær programmering opg 4'!$K$4*-1)</f>
        <v>292.65599999996778</v>
      </c>
      <c r="E6100" s="167">
        <f>IF('Lineær programmering opg 4'!$M$5=0,"-",(-A6100+'Lineær programmering opg 4'!$M$5)/'Lineær programmering opg 4'!$K$5*-1)</f>
        <v>229.74599999998793</v>
      </c>
      <c r="F6100" s="167" t="str">
        <f>IF('Lineær programmering opg 4'!$E$6=0,"-",(-A6100+'Lineær programmering opg 4'!$M$6)/'Lineær programmering opg 4'!$K$6*-1)</f>
        <v>-</v>
      </c>
      <c r="G6100" s="167" t="str">
        <f>IF('Lineær programmering opg 4'!$D$7=0,"-",((-A6100+'Lineær programmering opg 4'!$M$7)/'Lineær programmering opg 4'!$K$7)*-1)</f>
        <v>-</v>
      </c>
      <c r="H6100" s="167" t="str">
        <f>IF('Lineær programmering opg 4'!$C$8=0,"-",((-A6100+'Lineær programmering opg 4'!$M$8)/'Lineær programmering opg 4'!$K$8)*-1)</f>
        <v>-</v>
      </c>
      <c r="I6100" s="167" t="str">
        <f>IF('Lineær programmering opg 4'!$D$8=0,"-",'Lineær programmering opg 4'!$G$8)</f>
        <v>-</v>
      </c>
      <c r="J6100" s="295">
        <f>A6100*'Lineær programmering opg 4'!$C$11+Datatabel!C6100*'Lineær programmering opg 4'!$D$11</f>
        <v>43829.099999999802</v>
      </c>
      <c r="K6100" s="9">
        <f t="shared" si="477"/>
        <v>0</v>
      </c>
      <c r="L6100" s="9">
        <f t="shared" si="478"/>
        <v>0</v>
      </c>
    </row>
    <row r="6101" spans="1:12" ht="15" x14ac:dyDescent="0.25">
      <c r="A6101" s="167">
        <f t="shared" si="476"/>
        <v>93.648000000016111</v>
      </c>
      <c r="B6101" s="325">
        <f t="shared" si="479"/>
        <v>0.39020000000006716</v>
      </c>
      <c r="C6101" s="167">
        <f t="shared" si="475"/>
        <v>229.76399999998793</v>
      </c>
      <c r="D6101" s="167">
        <f>IF('Lineær programmering opg 4'!$M$4=0,"-",(-A6101+'Lineær programmering opg 4'!$M$4)/'Lineær programmering opg 4'!$K$4*-1)</f>
        <v>292.70399999996778</v>
      </c>
      <c r="E6101" s="167">
        <f>IF('Lineær programmering opg 4'!$M$5=0,"-",(-A6101+'Lineær programmering opg 4'!$M$5)/'Lineær programmering opg 4'!$K$5*-1)</f>
        <v>229.76399999998793</v>
      </c>
      <c r="F6101" s="167" t="str">
        <f>IF('Lineær programmering opg 4'!$E$6=0,"-",(-A6101+'Lineær programmering opg 4'!$M$6)/'Lineær programmering opg 4'!$K$6*-1)</f>
        <v>-</v>
      </c>
      <c r="G6101" s="167" t="str">
        <f>IF('Lineær programmering opg 4'!$D$7=0,"-",((-A6101+'Lineær programmering opg 4'!$M$7)/'Lineær programmering opg 4'!$K$7)*-1)</f>
        <v>-</v>
      </c>
      <c r="H6101" s="167" t="str">
        <f>IF('Lineær programmering opg 4'!$C$8=0,"-",((-A6101+'Lineær programmering opg 4'!$M$8)/'Lineær programmering opg 4'!$K$8)*-1)</f>
        <v>-</v>
      </c>
      <c r="I6101" s="167" t="str">
        <f>IF('Lineær programmering opg 4'!$D$8=0,"-",'Lineær programmering opg 4'!$G$8)</f>
        <v>-</v>
      </c>
      <c r="J6101" s="295">
        <f>A6101*'Lineær programmering opg 4'!$C$11+Datatabel!C6101*'Lineær programmering opg 4'!$D$11</f>
        <v>43829.399999999798</v>
      </c>
      <c r="K6101" s="9">
        <f t="shared" si="477"/>
        <v>0</v>
      </c>
      <c r="L6101" s="9">
        <f t="shared" si="478"/>
        <v>0</v>
      </c>
    </row>
    <row r="6102" spans="1:12" ht="15" x14ac:dyDescent="0.25">
      <c r="A6102" s="167">
        <f t="shared" si="476"/>
        <v>93.624000000016125</v>
      </c>
      <c r="B6102" s="325">
        <f t="shared" si="479"/>
        <v>0.39010000000006717</v>
      </c>
      <c r="C6102" s="167">
        <f t="shared" si="475"/>
        <v>229.78199999998793</v>
      </c>
      <c r="D6102" s="167">
        <f>IF('Lineær programmering opg 4'!$M$4=0,"-",(-A6102+'Lineær programmering opg 4'!$M$4)/'Lineær programmering opg 4'!$K$4*-1)</f>
        <v>292.75199999996778</v>
      </c>
      <c r="E6102" s="167">
        <f>IF('Lineær programmering opg 4'!$M$5=0,"-",(-A6102+'Lineær programmering opg 4'!$M$5)/'Lineær programmering opg 4'!$K$5*-1)</f>
        <v>229.78199999998793</v>
      </c>
      <c r="F6102" s="167" t="str">
        <f>IF('Lineær programmering opg 4'!$E$6=0,"-",(-A6102+'Lineær programmering opg 4'!$M$6)/'Lineær programmering opg 4'!$K$6*-1)</f>
        <v>-</v>
      </c>
      <c r="G6102" s="167" t="str">
        <f>IF('Lineær programmering opg 4'!$D$7=0,"-",((-A6102+'Lineær programmering opg 4'!$M$7)/'Lineær programmering opg 4'!$K$7)*-1)</f>
        <v>-</v>
      </c>
      <c r="H6102" s="167" t="str">
        <f>IF('Lineær programmering opg 4'!$C$8=0,"-",((-A6102+'Lineær programmering opg 4'!$M$8)/'Lineær programmering opg 4'!$K$8)*-1)</f>
        <v>-</v>
      </c>
      <c r="I6102" s="167" t="str">
        <f>IF('Lineær programmering opg 4'!$D$8=0,"-",'Lineær programmering opg 4'!$G$8)</f>
        <v>-</v>
      </c>
      <c r="J6102" s="295">
        <f>A6102*'Lineær programmering opg 4'!$C$11+Datatabel!C6102*'Lineær programmering opg 4'!$D$11</f>
        <v>43829.699999999808</v>
      </c>
      <c r="K6102" s="9">
        <f t="shared" si="477"/>
        <v>0</v>
      </c>
      <c r="L6102" s="9">
        <f t="shared" si="478"/>
        <v>0</v>
      </c>
    </row>
    <row r="6103" spans="1:12" ht="15" x14ac:dyDescent="0.25">
      <c r="A6103" s="167">
        <f t="shared" si="476"/>
        <v>93.600000000016124</v>
      </c>
      <c r="B6103" s="325">
        <f t="shared" si="479"/>
        <v>0.39000000000006718</v>
      </c>
      <c r="C6103" s="167">
        <f t="shared" si="475"/>
        <v>229.79999999998793</v>
      </c>
      <c r="D6103" s="167">
        <f>IF('Lineær programmering opg 4'!$M$4=0,"-",(-A6103+'Lineær programmering opg 4'!$M$4)/'Lineær programmering opg 4'!$K$4*-1)</f>
        <v>292.79999999996778</v>
      </c>
      <c r="E6103" s="167">
        <f>IF('Lineær programmering opg 4'!$M$5=0,"-",(-A6103+'Lineær programmering opg 4'!$M$5)/'Lineær programmering opg 4'!$K$5*-1)</f>
        <v>229.79999999998793</v>
      </c>
      <c r="F6103" s="167" t="str">
        <f>IF('Lineær programmering opg 4'!$E$6=0,"-",(-A6103+'Lineær programmering opg 4'!$M$6)/'Lineær programmering opg 4'!$K$6*-1)</f>
        <v>-</v>
      </c>
      <c r="G6103" s="167" t="str">
        <f>IF('Lineær programmering opg 4'!$D$7=0,"-",((-A6103+'Lineær programmering opg 4'!$M$7)/'Lineær programmering opg 4'!$K$7)*-1)</f>
        <v>-</v>
      </c>
      <c r="H6103" s="167" t="str">
        <f>IF('Lineær programmering opg 4'!$C$8=0,"-",((-A6103+'Lineær programmering opg 4'!$M$8)/'Lineær programmering opg 4'!$K$8)*-1)</f>
        <v>-</v>
      </c>
      <c r="I6103" s="167" t="str">
        <f>IF('Lineær programmering opg 4'!$D$8=0,"-",'Lineær programmering opg 4'!$G$8)</f>
        <v>-</v>
      </c>
      <c r="J6103" s="295">
        <f>A6103*'Lineær programmering opg 4'!$C$11+Datatabel!C6103*'Lineær programmering opg 4'!$D$11</f>
        <v>43829.999999999796</v>
      </c>
      <c r="K6103" s="9">
        <f t="shared" si="477"/>
        <v>0</v>
      </c>
      <c r="L6103" s="9">
        <f t="shared" si="478"/>
        <v>0</v>
      </c>
    </row>
    <row r="6104" spans="1:12" ht="15" x14ac:dyDescent="0.25">
      <c r="A6104" s="167">
        <f t="shared" si="476"/>
        <v>93.576000000016123</v>
      </c>
      <c r="B6104" s="325">
        <f t="shared" si="479"/>
        <v>0.38990000000006719</v>
      </c>
      <c r="C6104" s="167">
        <f t="shared" si="475"/>
        <v>229.81799999998793</v>
      </c>
      <c r="D6104" s="167">
        <f>IF('Lineær programmering opg 4'!$M$4=0,"-",(-A6104+'Lineær programmering opg 4'!$M$4)/'Lineær programmering opg 4'!$K$4*-1)</f>
        <v>292.84799999996778</v>
      </c>
      <c r="E6104" s="167">
        <f>IF('Lineær programmering opg 4'!$M$5=0,"-",(-A6104+'Lineær programmering opg 4'!$M$5)/'Lineær programmering opg 4'!$K$5*-1)</f>
        <v>229.81799999998793</v>
      </c>
      <c r="F6104" s="167" t="str">
        <f>IF('Lineær programmering opg 4'!$E$6=0,"-",(-A6104+'Lineær programmering opg 4'!$M$6)/'Lineær programmering opg 4'!$K$6*-1)</f>
        <v>-</v>
      </c>
      <c r="G6104" s="167" t="str">
        <f>IF('Lineær programmering opg 4'!$D$7=0,"-",((-A6104+'Lineær programmering opg 4'!$M$7)/'Lineær programmering opg 4'!$K$7)*-1)</f>
        <v>-</v>
      </c>
      <c r="H6104" s="167" t="str">
        <f>IF('Lineær programmering opg 4'!$C$8=0,"-",((-A6104+'Lineær programmering opg 4'!$M$8)/'Lineær programmering opg 4'!$K$8)*-1)</f>
        <v>-</v>
      </c>
      <c r="I6104" s="167" t="str">
        <f>IF('Lineær programmering opg 4'!$D$8=0,"-",'Lineær programmering opg 4'!$G$8)</f>
        <v>-</v>
      </c>
      <c r="J6104" s="295">
        <f>A6104*'Lineær programmering opg 4'!$C$11+Datatabel!C6104*'Lineær programmering opg 4'!$D$11</f>
        <v>43830.299999999806</v>
      </c>
      <c r="K6104" s="9">
        <f t="shared" si="477"/>
        <v>0</v>
      </c>
      <c r="L6104" s="9">
        <f t="shared" si="478"/>
        <v>0</v>
      </c>
    </row>
    <row r="6105" spans="1:12" ht="15" x14ac:dyDescent="0.25">
      <c r="A6105" s="167">
        <f t="shared" si="476"/>
        <v>93.552000000016136</v>
      </c>
      <c r="B6105" s="325">
        <f t="shared" si="479"/>
        <v>0.3898000000000672</v>
      </c>
      <c r="C6105" s="167">
        <f t="shared" si="475"/>
        <v>229.83599999998788</v>
      </c>
      <c r="D6105" s="167">
        <f>IF('Lineær programmering opg 4'!$M$4=0,"-",(-A6105+'Lineær programmering opg 4'!$M$4)/'Lineær programmering opg 4'!$K$4*-1)</f>
        <v>292.89599999996773</v>
      </c>
      <c r="E6105" s="167">
        <f>IF('Lineær programmering opg 4'!$M$5=0,"-",(-A6105+'Lineær programmering opg 4'!$M$5)/'Lineær programmering opg 4'!$K$5*-1)</f>
        <v>229.83599999998788</v>
      </c>
      <c r="F6105" s="167" t="str">
        <f>IF('Lineær programmering opg 4'!$E$6=0,"-",(-A6105+'Lineær programmering opg 4'!$M$6)/'Lineær programmering opg 4'!$K$6*-1)</f>
        <v>-</v>
      </c>
      <c r="G6105" s="167" t="str">
        <f>IF('Lineær programmering opg 4'!$D$7=0,"-",((-A6105+'Lineær programmering opg 4'!$M$7)/'Lineær programmering opg 4'!$K$7)*-1)</f>
        <v>-</v>
      </c>
      <c r="H6105" s="167" t="str">
        <f>IF('Lineær programmering opg 4'!$C$8=0,"-",((-A6105+'Lineær programmering opg 4'!$M$8)/'Lineær programmering opg 4'!$K$8)*-1)</f>
        <v>-</v>
      </c>
      <c r="I6105" s="167" t="str">
        <f>IF('Lineær programmering opg 4'!$D$8=0,"-",'Lineær programmering opg 4'!$G$8)</f>
        <v>-</v>
      </c>
      <c r="J6105" s="295">
        <f>A6105*'Lineær programmering opg 4'!$C$11+Datatabel!C6105*'Lineær programmering opg 4'!$D$11</f>
        <v>43830.599999999795</v>
      </c>
      <c r="K6105" s="9">
        <f t="shared" si="477"/>
        <v>0</v>
      </c>
      <c r="L6105" s="9">
        <f t="shared" si="478"/>
        <v>0</v>
      </c>
    </row>
    <row r="6106" spans="1:12" ht="15" x14ac:dyDescent="0.25">
      <c r="A6106" s="167">
        <f t="shared" si="476"/>
        <v>93.528000000016135</v>
      </c>
      <c r="B6106" s="325">
        <f t="shared" si="479"/>
        <v>0.38970000000006721</v>
      </c>
      <c r="C6106" s="167">
        <f t="shared" si="475"/>
        <v>229.85399999998788</v>
      </c>
      <c r="D6106" s="167">
        <f>IF('Lineær programmering opg 4'!$M$4=0,"-",(-A6106+'Lineær programmering opg 4'!$M$4)/'Lineær programmering opg 4'!$K$4*-1)</f>
        <v>292.94399999996773</v>
      </c>
      <c r="E6106" s="167">
        <f>IF('Lineær programmering opg 4'!$M$5=0,"-",(-A6106+'Lineær programmering opg 4'!$M$5)/'Lineær programmering opg 4'!$K$5*-1)</f>
        <v>229.85399999998788</v>
      </c>
      <c r="F6106" s="167" t="str">
        <f>IF('Lineær programmering opg 4'!$E$6=0,"-",(-A6106+'Lineær programmering opg 4'!$M$6)/'Lineær programmering opg 4'!$K$6*-1)</f>
        <v>-</v>
      </c>
      <c r="G6106" s="167" t="str">
        <f>IF('Lineær programmering opg 4'!$D$7=0,"-",((-A6106+'Lineær programmering opg 4'!$M$7)/'Lineær programmering opg 4'!$K$7)*-1)</f>
        <v>-</v>
      </c>
      <c r="H6106" s="167" t="str">
        <f>IF('Lineær programmering opg 4'!$C$8=0,"-",((-A6106+'Lineær programmering opg 4'!$M$8)/'Lineær programmering opg 4'!$K$8)*-1)</f>
        <v>-</v>
      </c>
      <c r="I6106" s="167" t="str">
        <f>IF('Lineær programmering opg 4'!$D$8=0,"-",'Lineær programmering opg 4'!$G$8)</f>
        <v>-</v>
      </c>
      <c r="J6106" s="295">
        <f>A6106*'Lineær programmering opg 4'!$C$11+Datatabel!C6106*'Lineær programmering opg 4'!$D$11</f>
        <v>43830.89999999979</v>
      </c>
      <c r="K6106" s="9">
        <f t="shared" si="477"/>
        <v>0</v>
      </c>
      <c r="L6106" s="9">
        <f t="shared" si="478"/>
        <v>0</v>
      </c>
    </row>
    <row r="6107" spans="1:12" ht="15" x14ac:dyDescent="0.25">
      <c r="A6107" s="167">
        <f t="shared" si="476"/>
        <v>93.504000000016134</v>
      </c>
      <c r="B6107" s="325">
        <f t="shared" si="479"/>
        <v>0.38960000000006723</v>
      </c>
      <c r="C6107" s="167">
        <f t="shared" si="475"/>
        <v>229.87199999998788</v>
      </c>
      <c r="D6107" s="167">
        <f>IF('Lineær programmering opg 4'!$M$4=0,"-",(-A6107+'Lineær programmering opg 4'!$M$4)/'Lineær programmering opg 4'!$K$4*-1)</f>
        <v>292.99199999996773</v>
      </c>
      <c r="E6107" s="167">
        <f>IF('Lineær programmering opg 4'!$M$5=0,"-",(-A6107+'Lineær programmering opg 4'!$M$5)/'Lineær programmering opg 4'!$K$5*-1)</f>
        <v>229.87199999998788</v>
      </c>
      <c r="F6107" s="167" t="str">
        <f>IF('Lineær programmering opg 4'!$E$6=0,"-",(-A6107+'Lineær programmering opg 4'!$M$6)/'Lineær programmering opg 4'!$K$6*-1)</f>
        <v>-</v>
      </c>
      <c r="G6107" s="167" t="str">
        <f>IF('Lineær programmering opg 4'!$D$7=0,"-",((-A6107+'Lineær programmering opg 4'!$M$7)/'Lineær programmering opg 4'!$K$7)*-1)</f>
        <v>-</v>
      </c>
      <c r="H6107" s="167" t="str">
        <f>IF('Lineær programmering opg 4'!$C$8=0,"-",((-A6107+'Lineær programmering opg 4'!$M$8)/'Lineær programmering opg 4'!$K$8)*-1)</f>
        <v>-</v>
      </c>
      <c r="I6107" s="167" t="str">
        <f>IF('Lineær programmering opg 4'!$D$8=0,"-",'Lineær programmering opg 4'!$G$8)</f>
        <v>-</v>
      </c>
      <c r="J6107" s="295">
        <f>A6107*'Lineær programmering opg 4'!$C$11+Datatabel!C6107*'Lineær programmering opg 4'!$D$11</f>
        <v>43831.199999999793</v>
      </c>
      <c r="K6107" s="9">
        <f t="shared" si="477"/>
        <v>0</v>
      </c>
      <c r="L6107" s="9">
        <f t="shared" si="478"/>
        <v>0</v>
      </c>
    </row>
    <row r="6108" spans="1:12" ht="15" x14ac:dyDescent="0.25">
      <c r="A6108" s="167">
        <f t="shared" si="476"/>
        <v>93.480000000016133</v>
      </c>
      <c r="B6108" s="325">
        <f t="shared" si="479"/>
        <v>0.38950000000006724</v>
      </c>
      <c r="C6108" s="167">
        <f t="shared" si="475"/>
        <v>229.88999999998788</v>
      </c>
      <c r="D6108" s="167">
        <f>IF('Lineær programmering opg 4'!$M$4=0,"-",(-A6108+'Lineær programmering opg 4'!$M$4)/'Lineær programmering opg 4'!$K$4*-1)</f>
        <v>293.03999999996773</v>
      </c>
      <c r="E6108" s="167">
        <f>IF('Lineær programmering opg 4'!$M$5=0,"-",(-A6108+'Lineær programmering opg 4'!$M$5)/'Lineær programmering opg 4'!$K$5*-1)</f>
        <v>229.88999999998788</v>
      </c>
      <c r="F6108" s="167" t="str">
        <f>IF('Lineær programmering opg 4'!$E$6=0,"-",(-A6108+'Lineær programmering opg 4'!$M$6)/'Lineær programmering opg 4'!$K$6*-1)</f>
        <v>-</v>
      </c>
      <c r="G6108" s="167" t="str">
        <f>IF('Lineær programmering opg 4'!$D$7=0,"-",((-A6108+'Lineær programmering opg 4'!$M$7)/'Lineær programmering opg 4'!$K$7)*-1)</f>
        <v>-</v>
      </c>
      <c r="H6108" s="167" t="str">
        <f>IF('Lineær programmering opg 4'!$C$8=0,"-",((-A6108+'Lineær programmering opg 4'!$M$8)/'Lineær programmering opg 4'!$K$8)*-1)</f>
        <v>-</v>
      </c>
      <c r="I6108" s="167" t="str">
        <f>IF('Lineær programmering opg 4'!$D$8=0,"-",'Lineær programmering opg 4'!$G$8)</f>
        <v>-</v>
      </c>
      <c r="J6108" s="295">
        <f>A6108*'Lineær programmering opg 4'!$C$11+Datatabel!C6108*'Lineær programmering opg 4'!$D$11</f>
        <v>43831.499999999796</v>
      </c>
      <c r="K6108" s="9">
        <f t="shared" si="477"/>
        <v>0</v>
      </c>
      <c r="L6108" s="9">
        <f t="shared" si="478"/>
        <v>0</v>
      </c>
    </row>
    <row r="6109" spans="1:12" ht="15" x14ac:dyDescent="0.25">
      <c r="A6109" s="167">
        <f t="shared" si="476"/>
        <v>93.456000000016132</v>
      </c>
      <c r="B6109" s="325">
        <f t="shared" si="479"/>
        <v>0.38940000000006725</v>
      </c>
      <c r="C6109" s="167">
        <f t="shared" si="475"/>
        <v>229.90799999998788</v>
      </c>
      <c r="D6109" s="167">
        <f>IF('Lineær programmering opg 4'!$M$4=0,"-",(-A6109+'Lineær programmering opg 4'!$M$4)/'Lineær programmering opg 4'!$K$4*-1)</f>
        <v>293.08799999996774</v>
      </c>
      <c r="E6109" s="167">
        <f>IF('Lineær programmering opg 4'!$M$5=0,"-",(-A6109+'Lineær programmering opg 4'!$M$5)/'Lineær programmering opg 4'!$K$5*-1)</f>
        <v>229.90799999998788</v>
      </c>
      <c r="F6109" s="167" t="str">
        <f>IF('Lineær programmering opg 4'!$E$6=0,"-",(-A6109+'Lineær programmering opg 4'!$M$6)/'Lineær programmering opg 4'!$K$6*-1)</f>
        <v>-</v>
      </c>
      <c r="G6109" s="167" t="str">
        <f>IF('Lineær programmering opg 4'!$D$7=0,"-",((-A6109+'Lineær programmering opg 4'!$M$7)/'Lineær programmering opg 4'!$K$7)*-1)</f>
        <v>-</v>
      </c>
      <c r="H6109" s="167" t="str">
        <f>IF('Lineær programmering opg 4'!$C$8=0,"-",((-A6109+'Lineær programmering opg 4'!$M$8)/'Lineær programmering opg 4'!$K$8)*-1)</f>
        <v>-</v>
      </c>
      <c r="I6109" s="167" t="str">
        <f>IF('Lineær programmering opg 4'!$D$8=0,"-",'Lineær programmering opg 4'!$G$8)</f>
        <v>-</v>
      </c>
      <c r="J6109" s="295">
        <f>A6109*'Lineær programmering opg 4'!$C$11+Datatabel!C6109*'Lineær programmering opg 4'!$D$11</f>
        <v>43831.799999999799</v>
      </c>
      <c r="K6109" s="9">
        <f t="shared" si="477"/>
        <v>0</v>
      </c>
      <c r="L6109" s="9">
        <f t="shared" si="478"/>
        <v>0</v>
      </c>
    </row>
    <row r="6110" spans="1:12" ht="15" x14ac:dyDescent="0.25">
      <c r="A6110" s="167">
        <f t="shared" si="476"/>
        <v>93.432000000016146</v>
      </c>
      <c r="B6110" s="325">
        <f t="shared" si="479"/>
        <v>0.38930000000006726</v>
      </c>
      <c r="C6110" s="167">
        <f t="shared" si="475"/>
        <v>229.92599999998788</v>
      </c>
      <c r="D6110" s="167">
        <f>IF('Lineær programmering opg 4'!$M$4=0,"-",(-A6110+'Lineær programmering opg 4'!$M$4)/'Lineær programmering opg 4'!$K$4*-1)</f>
        <v>293.13599999996768</v>
      </c>
      <c r="E6110" s="167">
        <f>IF('Lineær programmering opg 4'!$M$5=0,"-",(-A6110+'Lineær programmering opg 4'!$M$5)/'Lineær programmering opg 4'!$K$5*-1)</f>
        <v>229.92599999998788</v>
      </c>
      <c r="F6110" s="167" t="str">
        <f>IF('Lineær programmering opg 4'!$E$6=0,"-",(-A6110+'Lineær programmering opg 4'!$M$6)/'Lineær programmering opg 4'!$K$6*-1)</f>
        <v>-</v>
      </c>
      <c r="G6110" s="167" t="str">
        <f>IF('Lineær programmering opg 4'!$D$7=0,"-",((-A6110+'Lineær programmering opg 4'!$M$7)/'Lineær programmering opg 4'!$K$7)*-1)</f>
        <v>-</v>
      </c>
      <c r="H6110" s="167" t="str">
        <f>IF('Lineær programmering opg 4'!$C$8=0,"-",((-A6110+'Lineær programmering opg 4'!$M$8)/'Lineær programmering opg 4'!$K$8)*-1)</f>
        <v>-</v>
      </c>
      <c r="I6110" s="167" t="str">
        <f>IF('Lineær programmering opg 4'!$D$8=0,"-",'Lineær programmering opg 4'!$G$8)</f>
        <v>-</v>
      </c>
      <c r="J6110" s="295">
        <f>A6110*'Lineær programmering opg 4'!$C$11+Datatabel!C6110*'Lineær programmering opg 4'!$D$11</f>
        <v>43832.099999999795</v>
      </c>
      <c r="K6110" s="9">
        <f t="shared" si="477"/>
        <v>0</v>
      </c>
      <c r="L6110" s="9">
        <f t="shared" si="478"/>
        <v>0</v>
      </c>
    </row>
    <row r="6111" spans="1:12" ht="15" x14ac:dyDescent="0.25">
      <c r="A6111" s="167">
        <f t="shared" si="476"/>
        <v>93.408000000016145</v>
      </c>
      <c r="B6111" s="325">
        <f t="shared" si="479"/>
        <v>0.38920000000006727</v>
      </c>
      <c r="C6111" s="167">
        <f t="shared" si="475"/>
        <v>229.94399999998788</v>
      </c>
      <c r="D6111" s="167">
        <f>IF('Lineær programmering opg 4'!$M$4=0,"-",(-A6111+'Lineær programmering opg 4'!$M$4)/'Lineær programmering opg 4'!$K$4*-1)</f>
        <v>293.18399999996768</v>
      </c>
      <c r="E6111" s="167">
        <f>IF('Lineær programmering opg 4'!$M$5=0,"-",(-A6111+'Lineær programmering opg 4'!$M$5)/'Lineær programmering opg 4'!$K$5*-1)</f>
        <v>229.94399999998788</v>
      </c>
      <c r="F6111" s="167" t="str">
        <f>IF('Lineær programmering opg 4'!$E$6=0,"-",(-A6111+'Lineær programmering opg 4'!$M$6)/'Lineær programmering opg 4'!$K$6*-1)</f>
        <v>-</v>
      </c>
      <c r="G6111" s="167" t="str">
        <f>IF('Lineær programmering opg 4'!$D$7=0,"-",((-A6111+'Lineær programmering opg 4'!$M$7)/'Lineær programmering opg 4'!$K$7)*-1)</f>
        <v>-</v>
      </c>
      <c r="H6111" s="167" t="str">
        <f>IF('Lineær programmering opg 4'!$C$8=0,"-",((-A6111+'Lineær programmering opg 4'!$M$8)/'Lineær programmering opg 4'!$K$8)*-1)</f>
        <v>-</v>
      </c>
      <c r="I6111" s="167" t="str">
        <f>IF('Lineær programmering opg 4'!$D$8=0,"-",'Lineær programmering opg 4'!$G$8)</f>
        <v>-</v>
      </c>
      <c r="J6111" s="295">
        <f>A6111*'Lineær programmering opg 4'!$C$11+Datatabel!C6111*'Lineær programmering opg 4'!$D$11</f>
        <v>43832.39999999979</v>
      </c>
      <c r="K6111" s="9">
        <f t="shared" si="477"/>
        <v>0</v>
      </c>
      <c r="L6111" s="9">
        <f t="shared" si="478"/>
        <v>0</v>
      </c>
    </row>
    <row r="6112" spans="1:12" ht="15" x14ac:dyDescent="0.25">
      <c r="A6112" s="167">
        <f t="shared" si="476"/>
        <v>93.384000000016144</v>
      </c>
      <c r="B6112" s="325">
        <f t="shared" si="479"/>
        <v>0.38910000000006728</v>
      </c>
      <c r="C6112" s="167">
        <f t="shared" si="475"/>
        <v>229.96199999998788</v>
      </c>
      <c r="D6112" s="167">
        <f>IF('Lineær programmering opg 4'!$M$4=0,"-",(-A6112+'Lineær programmering opg 4'!$M$4)/'Lineær programmering opg 4'!$K$4*-1)</f>
        <v>293.23199999996768</v>
      </c>
      <c r="E6112" s="167">
        <f>IF('Lineær programmering opg 4'!$M$5=0,"-",(-A6112+'Lineær programmering opg 4'!$M$5)/'Lineær programmering opg 4'!$K$5*-1)</f>
        <v>229.96199999998788</v>
      </c>
      <c r="F6112" s="167" t="str">
        <f>IF('Lineær programmering opg 4'!$E$6=0,"-",(-A6112+'Lineær programmering opg 4'!$M$6)/'Lineær programmering opg 4'!$K$6*-1)</f>
        <v>-</v>
      </c>
      <c r="G6112" s="167" t="str">
        <f>IF('Lineær programmering opg 4'!$D$7=0,"-",((-A6112+'Lineær programmering opg 4'!$M$7)/'Lineær programmering opg 4'!$K$7)*-1)</f>
        <v>-</v>
      </c>
      <c r="H6112" s="167" t="str">
        <f>IF('Lineær programmering opg 4'!$C$8=0,"-",((-A6112+'Lineær programmering opg 4'!$M$8)/'Lineær programmering opg 4'!$K$8)*-1)</f>
        <v>-</v>
      </c>
      <c r="I6112" s="167" t="str">
        <f>IF('Lineær programmering opg 4'!$D$8=0,"-",'Lineær programmering opg 4'!$G$8)</f>
        <v>-</v>
      </c>
      <c r="J6112" s="295">
        <f>A6112*'Lineær programmering opg 4'!$C$11+Datatabel!C6112*'Lineær programmering opg 4'!$D$11</f>
        <v>43832.699999999801</v>
      </c>
      <c r="K6112" s="9">
        <f t="shared" si="477"/>
        <v>0</v>
      </c>
      <c r="L6112" s="9">
        <f t="shared" si="478"/>
        <v>0</v>
      </c>
    </row>
    <row r="6113" spans="1:12" ht="15" x14ac:dyDescent="0.25">
      <c r="A6113" s="167">
        <f t="shared" si="476"/>
        <v>93.360000000016157</v>
      </c>
      <c r="B6113" s="325">
        <f t="shared" si="479"/>
        <v>0.38900000000006729</v>
      </c>
      <c r="C6113" s="167">
        <f t="shared" si="475"/>
        <v>229.97999999998788</v>
      </c>
      <c r="D6113" s="167">
        <f>IF('Lineær programmering opg 4'!$M$4=0,"-",(-A6113+'Lineær programmering opg 4'!$M$4)/'Lineær programmering opg 4'!$K$4*-1)</f>
        <v>293.27999999996769</v>
      </c>
      <c r="E6113" s="167">
        <f>IF('Lineær programmering opg 4'!$M$5=0,"-",(-A6113+'Lineær programmering opg 4'!$M$5)/'Lineær programmering opg 4'!$K$5*-1)</f>
        <v>229.97999999998788</v>
      </c>
      <c r="F6113" s="167" t="str">
        <f>IF('Lineær programmering opg 4'!$E$6=0,"-",(-A6113+'Lineær programmering opg 4'!$M$6)/'Lineær programmering opg 4'!$K$6*-1)</f>
        <v>-</v>
      </c>
      <c r="G6113" s="167" t="str">
        <f>IF('Lineær programmering opg 4'!$D$7=0,"-",((-A6113+'Lineær programmering opg 4'!$M$7)/'Lineær programmering opg 4'!$K$7)*-1)</f>
        <v>-</v>
      </c>
      <c r="H6113" s="167" t="str">
        <f>IF('Lineær programmering opg 4'!$C$8=0,"-",((-A6113+'Lineær programmering opg 4'!$M$8)/'Lineær programmering opg 4'!$K$8)*-1)</f>
        <v>-</v>
      </c>
      <c r="I6113" s="167" t="str">
        <f>IF('Lineær programmering opg 4'!$D$8=0,"-",'Lineær programmering opg 4'!$G$8)</f>
        <v>-</v>
      </c>
      <c r="J6113" s="295">
        <f>A6113*'Lineær programmering opg 4'!$C$11+Datatabel!C6113*'Lineær programmering opg 4'!$D$11</f>
        <v>43832.999999999796</v>
      </c>
      <c r="K6113" s="9">
        <f t="shared" si="477"/>
        <v>0</v>
      </c>
      <c r="L6113" s="9">
        <f t="shared" si="478"/>
        <v>0</v>
      </c>
    </row>
    <row r="6114" spans="1:12" ht="15" x14ac:dyDescent="0.25">
      <c r="A6114" s="167">
        <f t="shared" si="476"/>
        <v>93.336000000016156</v>
      </c>
      <c r="B6114" s="325">
        <f t="shared" si="479"/>
        <v>0.3889000000000673</v>
      </c>
      <c r="C6114" s="167">
        <f t="shared" si="475"/>
        <v>229.99799999998788</v>
      </c>
      <c r="D6114" s="167">
        <f>IF('Lineær programmering opg 4'!$M$4=0,"-",(-A6114+'Lineær programmering opg 4'!$M$4)/'Lineær programmering opg 4'!$K$4*-1)</f>
        <v>293.32799999996769</v>
      </c>
      <c r="E6114" s="167">
        <f>IF('Lineær programmering opg 4'!$M$5=0,"-",(-A6114+'Lineær programmering opg 4'!$M$5)/'Lineær programmering opg 4'!$K$5*-1)</f>
        <v>229.99799999998788</v>
      </c>
      <c r="F6114" s="167" t="str">
        <f>IF('Lineær programmering opg 4'!$E$6=0,"-",(-A6114+'Lineær programmering opg 4'!$M$6)/'Lineær programmering opg 4'!$K$6*-1)</f>
        <v>-</v>
      </c>
      <c r="G6114" s="167" t="str">
        <f>IF('Lineær programmering opg 4'!$D$7=0,"-",((-A6114+'Lineær programmering opg 4'!$M$7)/'Lineær programmering opg 4'!$K$7)*-1)</f>
        <v>-</v>
      </c>
      <c r="H6114" s="167" t="str">
        <f>IF('Lineær programmering opg 4'!$C$8=0,"-",((-A6114+'Lineær programmering opg 4'!$M$8)/'Lineær programmering opg 4'!$K$8)*-1)</f>
        <v>-</v>
      </c>
      <c r="I6114" s="167" t="str">
        <f>IF('Lineær programmering opg 4'!$D$8=0,"-",'Lineær programmering opg 4'!$G$8)</f>
        <v>-</v>
      </c>
      <c r="J6114" s="295">
        <f>A6114*'Lineær programmering opg 4'!$C$11+Datatabel!C6114*'Lineær programmering opg 4'!$D$11</f>
        <v>43833.299999999799</v>
      </c>
      <c r="K6114" s="9">
        <f t="shared" si="477"/>
        <v>0</v>
      </c>
      <c r="L6114" s="9">
        <f t="shared" si="478"/>
        <v>0</v>
      </c>
    </row>
    <row r="6115" spans="1:12" ht="15" x14ac:dyDescent="0.25">
      <c r="A6115" s="167">
        <f t="shared" si="476"/>
        <v>93.312000000016155</v>
      </c>
      <c r="B6115" s="325">
        <f t="shared" si="479"/>
        <v>0.38880000000006731</v>
      </c>
      <c r="C6115" s="167">
        <f t="shared" si="475"/>
        <v>230.01599999998788</v>
      </c>
      <c r="D6115" s="167">
        <f>IF('Lineær programmering opg 4'!$M$4=0,"-",(-A6115+'Lineær programmering opg 4'!$M$4)/'Lineær programmering opg 4'!$K$4*-1)</f>
        <v>293.37599999996769</v>
      </c>
      <c r="E6115" s="167">
        <f>IF('Lineær programmering opg 4'!$M$5=0,"-",(-A6115+'Lineær programmering opg 4'!$M$5)/'Lineær programmering opg 4'!$K$5*-1)</f>
        <v>230.01599999998788</v>
      </c>
      <c r="F6115" s="167" t="str">
        <f>IF('Lineær programmering opg 4'!$E$6=0,"-",(-A6115+'Lineær programmering opg 4'!$M$6)/'Lineær programmering opg 4'!$K$6*-1)</f>
        <v>-</v>
      </c>
      <c r="G6115" s="167" t="str">
        <f>IF('Lineær programmering opg 4'!$D$7=0,"-",((-A6115+'Lineær programmering opg 4'!$M$7)/'Lineær programmering opg 4'!$K$7)*-1)</f>
        <v>-</v>
      </c>
      <c r="H6115" s="167" t="str">
        <f>IF('Lineær programmering opg 4'!$C$8=0,"-",((-A6115+'Lineær programmering opg 4'!$M$8)/'Lineær programmering opg 4'!$K$8)*-1)</f>
        <v>-</v>
      </c>
      <c r="I6115" s="167" t="str">
        <f>IF('Lineær programmering opg 4'!$D$8=0,"-",'Lineær programmering opg 4'!$G$8)</f>
        <v>-</v>
      </c>
      <c r="J6115" s="295">
        <f>A6115*'Lineær programmering opg 4'!$C$11+Datatabel!C6115*'Lineær programmering opg 4'!$D$11</f>
        <v>43833.599999999802</v>
      </c>
      <c r="K6115" s="9">
        <f t="shared" si="477"/>
        <v>0</v>
      </c>
      <c r="L6115" s="9">
        <f t="shared" si="478"/>
        <v>0</v>
      </c>
    </row>
    <row r="6116" spans="1:12" ht="15" x14ac:dyDescent="0.25">
      <c r="A6116" s="167">
        <f t="shared" si="476"/>
        <v>93.288000000016154</v>
      </c>
      <c r="B6116" s="325">
        <f t="shared" si="479"/>
        <v>0.38870000000006732</v>
      </c>
      <c r="C6116" s="167">
        <f t="shared" si="475"/>
        <v>230.03399999998788</v>
      </c>
      <c r="D6116" s="167">
        <f>IF('Lineær programmering opg 4'!$M$4=0,"-",(-A6116+'Lineær programmering opg 4'!$M$4)/'Lineær programmering opg 4'!$K$4*-1)</f>
        <v>293.42399999996769</v>
      </c>
      <c r="E6116" s="167">
        <f>IF('Lineær programmering opg 4'!$M$5=0,"-",(-A6116+'Lineær programmering opg 4'!$M$5)/'Lineær programmering opg 4'!$K$5*-1)</f>
        <v>230.03399999998788</v>
      </c>
      <c r="F6116" s="167" t="str">
        <f>IF('Lineær programmering opg 4'!$E$6=0,"-",(-A6116+'Lineær programmering opg 4'!$M$6)/'Lineær programmering opg 4'!$K$6*-1)</f>
        <v>-</v>
      </c>
      <c r="G6116" s="167" t="str">
        <f>IF('Lineær programmering opg 4'!$D$7=0,"-",((-A6116+'Lineær programmering opg 4'!$M$7)/'Lineær programmering opg 4'!$K$7)*-1)</f>
        <v>-</v>
      </c>
      <c r="H6116" s="167" t="str">
        <f>IF('Lineær programmering opg 4'!$C$8=0,"-",((-A6116+'Lineær programmering opg 4'!$M$8)/'Lineær programmering opg 4'!$K$8)*-1)</f>
        <v>-</v>
      </c>
      <c r="I6116" s="167" t="str">
        <f>IF('Lineær programmering opg 4'!$D$8=0,"-",'Lineær programmering opg 4'!$G$8)</f>
        <v>-</v>
      </c>
      <c r="J6116" s="295">
        <f>A6116*'Lineær programmering opg 4'!$C$11+Datatabel!C6116*'Lineær programmering opg 4'!$D$11</f>
        <v>43833.89999999979</v>
      </c>
      <c r="K6116" s="9">
        <f t="shared" si="477"/>
        <v>0</v>
      </c>
      <c r="L6116" s="9">
        <f t="shared" si="478"/>
        <v>0</v>
      </c>
    </row>
    <row r="6117" spans="1:12" ht="15" x14ac:dyDescent="0.25">
      <c r="A6117" s="167">
        <f t="shared" si="476"/>
        <v>93.264000000016154</v>
      </c>
      <c r="B6117" s="325">
        <f t="shared" si="479"/>
        <v>0.38860000000006734</v>
      </c>
      <c r="C6117" s="167">
        <f t="shared" si="475"/>
        <v>230.05199999998788</v>
      </c>
      <c r="D6117" s="167">
        <f>IF('Lineær programmering opg 4'!$M$4=0,"-",(-A6117+'Lineær programmering opg 4'!$M$4)/'Lineær programmering opg 4'!$K$4*-1)</f>
        <v>293.47199999996769</v>
      </c>
      <c r="E6117" s="167">
        <f>IF('Lineær programmering opg 4'!$M$5=0,"-",(-A6117+'Lineær programmering opg 4'!$M$5)/'Lineær programmering opg 4'!$K$5*-1)</f>
        <v>230.05199999998788</v>
      </c>
      <c r="F6117" s="167" t="str">
        <f>IF('Lineær programmering opg 4'!$E$6=0,"-",(-A6117+'Lineær programmering opg 4'!$M$6)/'Lineær programmering opg 4'!$K$6*-1)</f>
        <v>-</v>
      </c>
      <c r="G6117" s="167" t="str">
        <f>IF('Lineær programmering opg 4'!$D$7=0,"-",((-A6117+'Lineær programmering opg 4'!$M$7)/'Lineær programmering opg 4'!$K$7)*-1)</f>
        <v>-</v>
      </c>
      <c r="H6117" s="167" t="str">
        <f>IF('Lineær programmering opg 4'!$C$8=0,"-",((-A6117+'Lineær programmering opg 4'!$M$8)/'Lineær programmering opg 4'!$K$8)*-1)</f>
        <v>-</v>
      </c>
      <c r="I6117" s="167" t="str">
        <f>IF('Lineær programmering opg 4'!$D$8=0,"-",'Lineær programmering opg 4'!$G$8)</f>
        <v>-</v>
      </c>
      <c r="J6117" s="295">
        <f>A6117*'Lineær programmering opg 4'!$C$11+Datatabel!C6117*'Lineær programmering opg 4'!$D$11</f>
        <v>43834.199999999801</v>
      </c>
      <c r="K6117" s="9">
        <f t="shared" si="477"/>
        <v>0</v>
      </c>
      <c r="L6117" s="9">
        <f t="shared" si="478"/>
        <v>0</v>
      </c>
    </row>
    <row r="6118" spans="1:12" ht="15" x14ac:dyDescent="0.25">
      <c r="A6118" s="167">
        <f t="shared" si="476"/>
        <v>93.240000000016167</v>
      </c>
      <c r="B6118" s="325">
        <f t="shared" si="479"/>
        <v>0.38850000000006735</v>
      </c>
      <c r="C6118" s="167">
        <f t="shared" si="475"/>
        <v>230.06999999998789</v>
      </c>
      <c r="D6118" s="167">
        <f>IF('Lineær programmering opg 4'!$M$4=0,"-",(-A6118+'Lineær programmering opg 4'!$M$4)/'Lineær programmering opg 4'!$K$4*-1)</f>
        <v>293.51999999996769</v>
      </c>
      <c r="E6118" s="167">
        <f>IF('Lineær programmering opg 4'!$M$5=0,"-",(-A6118+'Lineær programmering opg 4'!$M$5)/'Lineær programmering opg 4'!$K$5*-1)</f>
        <v>230.06999999998789</v>
      </c>
      <c r="F6118" s="167" t="str">
        <f>IF('Lineær programmering opg 4'!$E$6=0,"-",(-A6118+'Lineær programmering opg 4'!$M$6)/'Lineær programmering opg 4'!$K$6*-1)</f>
        <v>-</v>
      </c>
      <c r="G6118" s="167" t="str">
        <f>IF('Lineær programmering opg 4'!$D$7=0,"-",((-A6118+'Lineær programmering opg 4'!$M$7)/'Lineær programmering opg 4'!$K$7)*-1)</f>
        <v>-</v>
      </c>
      <c r="H6118" s="167" t="str">
        <f>IF('Lineær programmering opg 4'!$C$8=0,"-",((-A6118+'Lineær programmering opg 4'!$M$8)/'Lineær programmering opg 4'!$K$8)*-1)</f>
        <v>-</v>
      </c>
      <c r="I6118" s="167" t="str">
        <f>IF('Lineær programmering opg 4'!$D$8=0,"-",'Lineær programmering opg 4'!$G$8)</f>
        <v>-</v>
      </c>
      <c r="J6118" s="295">
        <f>A6118*'Lineær programmering opg 4'!$C$11+Datatabel!C6118*'Lineær programmering opg 4'!$D$11</f>
        <v>43834.499999999796</v>
      </c>
      <c r="K6118" s="9">
        <f t="shared" si="477"/>
        <v>0</v>
      </c>
      <c r="L6118" s="9">
        <f t="shared" si="478"/>
        <v>0</v>
      </c>
    </row>
    <row r="6119" spans="1:12" ht="15" x14ac:dyDescent="0.25">
      <c r="A6119" s="167">
        <f t="shared" si="476"/>
        <v>93.216000000016166</v>
      </c>
      <c r="B6119" s="325">
        <f t="shared" si="479"/>
        <v>0.38840000000006736</v>
      </c>
      <c r="C6119" s="167">
        <f t="shared" si="475"/>
        <v>230.08799999998789</v>
      </c>
      <c r="D6119" s="167">
        <f>IF('Lineær programmering opg 4'!$M$4=0,"-",(-A6119+'Lineær programmering opg 4'!$M$4)/'Lineær programmering opg 4'!$K$4*-1)</f>
        <v>293.5679999999677</v>
      </c>
      <c r="E6119" s="167">
        <f>IF('Lineær programmering opg 4'!$M$5=0,"-",(-A6119+'Lineær programmering opg 4'!$M$5)/'Lineær programmering opg 4'!$K$5*-1)</f>
        <v>230.08799999998789</v>
      </c>
      <c r="F6119" s="167" t="str">
        <f>IF('Lineær programmering opg 4'!$E$6=0,"-",(-A6119+'Lineær programmering opg 4'!$M$6)/'Lineær programmering opg 4'!$K$6*-1)</f>
        <v>-</v>
      </c>
      <c r="G6119" s="167" t="str">
        <f>IF('Lineær programmering opg 4'!$D$7=0,"-",((-A6119+'Lineær programmering opg 4'!$M$7)/'Lineær programmering opg 4'!$K$7)*-1)</f>
        <v>-</v>
      </c>
      <c r="H6119" s="167" t="str">
        <f>IF('Lineær programmering opg 4'!$C$8=0,"-",((-A6119+'Lineær programmering opg 4'!$M$8)/'Lineær programmering opg 4'!$K$8)*-1)</f>
        <v>-</v>
      </c>
      <c r="I6119" s="167" t="str">
        <f>IF('Lineær programmering opg 4'!$D$8=0,"-",'Lineær programmering opg 4'!$G$8)</f>
        <v>-</v>
      </c>
      <c r="J6119" s="295">
        <f>A6119*'Lineær programmering opg 4'!$C$11+Datatabel!C6119*'Lineær programmering opg 4'!$D$11</f>
        <v>43834.799999999799</v>
      </c>
      <c r="K6119" s="9">
        <f t="shared" si="477"/>
        <v>0</v>
      </c>
      <c r="L6119" s="9">
        <f t="shared" si="478"/>
        <v>0</v>
      </c>
    </row>
    <row r="6120" spans="1:12" ht="15" x14ac:dyDescent="0.25">
      <c r="A6120" s="167">
        <f t="shared" si="476"/>
        <v>93.192000000016165</v>
      </c>
      <c r="B6120" s="325">
        <f t="shared" si="479"/>
        <v>0.38830000000006737</v>
      </c>
      <c r="C6120" s="167">
        <f t="shared" si="475"/>
        <v>230.10599999998789</v>
      </c>
      <c r="D6120" s="167">
        <f>IF('Lineær programmering opg 4'!$M$4=0,"-",(-A6120+'Lineær programmering opg 4'!$M$4)/'Lineær programmering opg 4'!$K$4*-1)</f>
        <v>293.6159999999677</v>
      </c>
      <c r="E6120" s="167">
        <f>IF('Lineær programmering opg 4'!$M$5=0,"-",(-A6120+'Lineær programmering opg 4'!$M$5)/'Lineær programmering opg 4'!$K$5*-1)</f>
        <v>230.10599999998789</v>
      </c>
      <c r="F6120" s="167" t="str">
        <f>IF('Lineær programmering opg 4'!$E$6=0,"-",(-A6120+'Lineær programmering opg 4'!$M$6)/'Lineær programmering opg 4'!$K$6*-1)</f>
        <v>-</v>
      </c>
      <c r="G6120" s="167" t="str">
        <f>IF('Lineær programmering opg 4'!$D$7=0,"-",((-A6120+'Lineær programmering opg 4'!$M$7)/'Lineær programmering opg 4'!$K$7)*-1)</f>
        <v>-</v>
      </c>
      <c r="H6120" s="167" t="str">
        <f>IF('Lineær programmering opg 4'!$C$8=0,"-",((-A6120+'Lineær programmering opg 4'!$M$8)/'Lineær programmering opg 4'!$K$8)*-1)</f>
        <v>-</v>
      </c>
      <c r="I6120" s="167" t="str">
        <f>IF('Lineær programmering opg 4'!$D$8=0,"-",'Lineær programmering opg 4'!$G$8)</f>
        <v>-</v>
      </c>
      <c r="J6120" s="295">
        <f>A6120*'Lineær programmering opg 4'!$C$11+Datatabel!C6120*'Lineær programmering opg 4'!$D$11</f>
        <v>43835.099999999802</v>
      </c>
      <c r="K6120" s="9">
        <f t="shared" si="477"/>
        <v>0</v>
      </c>
      <c r="L6120" s="9">
        <f t="shared" si="478"/>
        <v>0</v>
      </c>
    </row>
    <row r="6121" spans="1:12" ht="15" x14ac:dyDescent="0.25">
      <c r="A6121" s="167">
        <f t="shared" si="476"/>
        <v>93.168000000016178</v>
      </c>
      <c r="B6121" s="325">
        <f t="shared" si="479"/>
        <v>0.38820000000006738</v>
      </c>
      <c r="C6121" s="167">
        <f t="shared" si="475"/>
        <v>230.12399999998789</v>
      </c>
      <c r="D6121" s="167">
        <f>IF('Lineær programmering opg 4'!$M$4=0,"-",(-A6121+'Lineær programmering opg 4'!$M$4)/'Lineær programmering opg 4'!$K$4*-1)</f>
        <v>293.66399999996764</v>
      </c>
      <c r="E6121" s="167">
        <f>IF('Lineær programmering opg 4'!$M$5=0,"-",(-A6121+'Lineær programmering opg 4'!$M$5)/'Lineær programmering opg 4'!$K$5*-1)</f>
        <v>230.12399999998789</v>
      </c>
      <c r="F6121" s="167" t="str">
        <f>IF('Lineær programmering opg 4'!$E$6=0,"-",(-A6121+'Lineær programmering opg 4'!$M$6)/'Lineær programmering opg 4'!$K$6*-1)</f>
        <v>-</v>
      </c>
      <c r="G6121" s="167" t="str">
        <f>IF('Lineær programmering opg 4'!$D$7=0,"-",((-A6121+'Lineær programmering opg 4'!$M$7)/'Lineær programmering opg 4'!$K$7)*-1)</f>
        <v>-</v>
      </c>
      <c r="H6121" s="167" t="str">
        <f>IF('Lineær programmering opg 4'!$C$8=0,"-",((-A6121+'Lineær programmering opg 4'!$M$8)/'Lineær programmering opg 4'!$K$8)*-1)</f>
        <v>-</v>
      </c>
      <c r="I6121" s="167" t="str">
        <f>IF('Lineær programmering opg 4'!$D$8=0,"-",'Lineær programmering opg 4'!$G$8)</f>
        <v>-</v>
      </c>
      <c r="J6121" s="295">
        <f>A6121*'Lineær programmering opg 4'!$C$11+Datatabel!C6121*'Lineær programmering opg 4'!$D$11</f>
        <v>43835.399999999798</v>
      </c>
      <c r="K6121" s="9">
        <f t="shared" si="477"/>
        <v>0</v>
      </c>
      <c r="L6121" s="9">
        <f t="shared" si="478"/>
        <v>0</v>
      </c>
    </row>
    <row r="6122" spans="1:12" ht="15" x14ac:dyDescent="0.25">
      <c r="A6122" s="167">
        <f t="shared" si="476"/>
        <v>93.144000000016177</v>
      </c>
      <c r="B6122" s="325">
        <f t="shared" si="479"/>
        <v>0.38810000000006739</v>
      </c>
      <c r="C6122" s="167">
        <f t="shared" si="475"/>
        <v>230.14199999998789</v>
      </c>
      <c r="D6122" s="167">
        <f>IF('Lineær programmering opg 4'!$M$4=0,"-",(-A6122+'Lineær programmering opg 4'!$M$4)/'Lineær programmering opg 4'!$K$4*-1)</f>
        <v>293.71199999996765</v>
      </c>
      <c r="E6122" s="167">
        <f>IF('Lineær programmering opg 4'!$M$5=0,"-",(-A6122+'Lineær programmering opg 4'!$M$5)/'Lineær programmering opg 4'!$K$5*-1)</f>
        <v>230.14199999998789</v>
      </c>
      <c r="F6122" s="167" t="str">
        <f>IF('Lineær programmering opg 4'!$E$6=0,"-",(-A6122+'Lineær programmering opg 4'!$M$6)/'Lineær programmering opg 4'!$K$6*-1)</f>
        <v>-</v>
      </c>
      <c r="G6122" s="167" t="str">
        <f>IF('Lineær programmering opg 4'!$D$7=0,"-",((-A6122+'Lineær programmering opg 4'!$M$7)/'Lineær programmering opg 4'!$K$7)*-1)</f>
        <v>-</v>
      </c>
      <c r="H6122" s="167" t="str">
        <f>IF('Lineær programmering opg 4'!$C$8=0,"-",((-A6122+'Lineær programmering opg 4'!$M$8)/'Lineær programmering opg 4'!$K$8)*-1)</f>
        <v>-</v>
      </c>
      <c r="I6122" s="167" t="str">
        <f>IF('Lineær programmering opg 4'!$D$8=0,"-",'Lineær programmering opg 4'!$G$8)</f>
        <v>-</v>
      </c>
      <c r="J6122" s="295">
        <f>A6122*'Lineær programmering opg 4'!$C$11+Datatabel!C6122*'Lineær programmering opg 4'!$D$11</f>
        <v>43835.699999999801</v>
      </c>
      <c r="K6122" s="9">
        <f t="shared" si="477"/>
        <v>0</v>
      </c>
      <c r="L6122" s="9">
        <f t="shared" si="478"/>
        <v>0</v>
      </c>
    </row>
    <row r="6123" spans="1:12" ht="15" x14ac:dyDescent="0.25">
      <c r="A6123" s="167">
        <f t="shared" si="476"/>
        <v>93.120000000016177</v>
      </c>
      <c r="B6123" s="325">
        <f t="shared" si="479"/>
        <v>0.3880000000000674</v>
      </c>
      <c r="C6123" s="167">
        <f t="shared" si="475"/>
        <v>230.15999999998789</v>
      </c>
      <c r="D6123" s="167">
        <f>IF('Lineær programmering opg 4'!$M$4=0,"-",(-A6123+'Lineær programmering opg 4'!$M$4)/'Lineær programmering opg 4'!$K$4*-1)</f>
        <v>293.75999999996765</v>
      </c>
      <c r="E6123" s="167">
        <f>IF('Lineær programmering opg 4'!$M$5=0,"-",(-A6123+'Lineær programmering opg 4'!$M$5)/'Lineær programmering opg 4'!$K$5*-1)</f>
        <v>230.15999999998789</v>
      </c>
      <c r="F6123" s="167" t="str">
        <f>IF('Lineær programmering opg 4'!$E$6=0,"-",(-A6123+'Lineær programmering opg 4'!$M$6)/'Lineær programmering opg 4'!$K$6*-1)</f>
        <v>-</v>
      </c>
      <c r="G6123" s="167" t="str">
        <f>IF('Lineær programmering opg 4'!$D$7=0,"-",((-A6123+'Lineær programmering opg 4'!$M$7)/'Lineær programmering opg 4'!$K$7)*-1)</f>
        <v>-</v>
      </c>
      <c r="H6123" s="167" t="str">
        <f>IF('Lineær programmering opg 4'!$C$8=0,"-",((-A6123+'Lineær programmering opg 4'!$M$8)/'Lineær programmering opg 4'!$K$8)*-1)</f>
        <v>-</v>
      </c>
      <c r="I6123" s="167" t="str">
        <f>IF('Lineær programmering opg 4'!$D$8=0,"-",'Lineær programmering opg 4'!$G$8)</f>
        <v>-</v>
      </c>
      <c r="J6123" s="295">
        <f>A6123*'Lineær programmering opg 4'!$C$11+Datatabel!C6123*'Lineær programmering opg 4'!$D$11</f>
        <v>43835.999999999796</v>
      </c>
      <c r="K6123" s="9">
        <f t="shared" si="477"/>
        <v>0</v>
      </c>
      <c r="L6123" s="9">
        <f t="shared" si="478"/>
        <v>0</v>
      </c>
    </row>
    <row r="6124" spans="1:12" ht="15" x14ac:dyDescent="0.25">
      <c r="A6124" s="167">
        <f t="shared" si="476"/>
        <v>93.096000000016176</v>
      </c>
      <c r="B6124" s="325">
        <f t="shared" si="479"/>
        <v>0.38790000000006741</v>
      </c>
      <c r="C6124" s="167">
        <f t="shared" si="475"/>
        <v>230.17799999998789</v>
      </c>
      <c r="D6124" s="167">
        <f>IF('Lineær programmering opg 4'!$M$4=0,"-",(-A6124+'Lineær programmering opg 4'!$M$4)/'Lineær programmering opg 4'!$K$4*-1)</f>
        <v>293.80799999996765</v>
      </c>
      <c r="E6124" s="167">
        <f>IF('Lineær programmering opg 4'!$M$5=0,"-",(-A6124+'Lineær programmering opg 4'!$M$5)/'Lineær programmering opg 4'!$K$5*-1)</f>
        <v>230.17799999998789</v>
      </c>
      <c r="F6124" s="167" t="str">
        <f>IF('Lineær programmering opg 4'!$E$6=0,"-",(-A6124+'Lineær programmering opg 4'!$M$6)/'Lineær programmering opg 4'!$K$6*-1)</f>
        <v>-</v>
      </c>
      <c r="G6124" s="167" t="str">
        <f>IF('Lineær programmering opg 4'!$D$7=0,"-",((-A6124+'Lineær programmering opg 4'!$M$7)/'Lineær programmering opg 4'!$K$7)*-1)</f>
        <v>-</v>
      </c>
      <c r="H6124" s="167" t="str">
        <f>IF('Lineær programmering opg 4'!$C$8=0,"-",((-A6124+'Lineær programmering opg 4'!$M$8)/'Lineær programmering opg 4'!$K$8)*-1)</f>
        <v>-</v>
      </c>
      <c r="I6124" s="167" t="str">
        <f>IF('Lineær programmering opg 4'!$D$8=0,"-",'Lineær programmering opg 4'!$G$8)</f>
        <v>-</v>
      </c>
      <c r="J6124" s="295">
        <f>A6124*'Lineær programmering opg 4'!$C$11+Datatabel!C6124*'Lineær programmering opg 4'!$D$11</f>
        <v>43836.299999999799</v>
      </c>
      <c r="K6124" s="9">
        <f t="shared" si="477"/>
        <v>0</v>
      </c>
      <c r="L6124" s="9">
        <f t="shared" si="478"/>
        <v>0</v>
      </c>
    </row>
    <row r="6125" spans="1:12" ht="15" x14ac:dyDescent="0.25">
      <c r="A6125" s="167">
        <f t="shared" si="476"/>
        <v>93.072000000016175</v>
      </c>
      <c r="B6125" s="325">
        <f t="shared" si="479"/>
        <v>0.38780000000006742</v>
      </c>
      <c r="C6125" s="167">
        <f t="shared" si="475"/>
        <v>230.19599999998789</v>
      </c>
      <c r="D6125" s="167">
        <f>IF('Lineær programmering opg 4'!$M$4=0,"-",(-A6125+'Lineær programmering opg 4'!$M$4)/'Lineær programmering opg 4'!$K$4*-1)</f>
        <v>293.85599999996765</v>
      </c>
      <c r="E6125" s="167">
        <f>IF('Lineær programmering opg 4'!$M$5=0,"-",(-A6125+'Lineær programmering opg 4'!$M$5)/'Lineær programmering opg 4'!$K$5*-1)</f>
        <v>230.19599999998789</v>
      </c>
      <c r="F6125" s="167" t="str">
        <f>IF('Lineær programmering opg 4'!$E$6=0,"-",(-A6125+'Lineær programmering opg 4'!$M$6)/'Lineær programmering opg 4'!$K$6*-1)</f>
        <v>-</v>
      </c>
      <c r="G6125" s="167" t="str">
        <f>IF('Lineær programmering opg 4'!$D$7=0,"-",((-A6125+'Lineær programmering opg 4'!$M$7)/'Lineær programmering opg 4'!$K$7)*-1)</f>
        <v>-</v>
      </c>
      <c r="H6125" s="167" t="str">
        <f>IF('Lineær programmering opg 4'!$C$8=0,"-",((-A6125+'Lineær programmering opg 4'!$M$8)/'Lineær programmering opg 4'!$K$8)*-1)</f>
        <v>-</v>
      </c>
      <c r="I6125" s="167" t="str">
        <f>IF('Lineær programmering opg 4'!$D$8=0,"-",'Lineær programmering opg 4'!$G$8)</f>
        <v>-</v>
      </c>
      <c r="J6125" s="295">
        <f>A6125*'Lineær programmering opg 4'!$C$11+Datatabel!C6125*'Lineær programmering opg 4'!$D$11</f>
        <v>43836.599999999802</v>
      </c>
      <c r="K6125" s="9">
        <f t="shared" si="477"/>
        <v>0</v>
      </c>
      <c r="L6125" s="9">
        <f t="shared" si="478"/>
        <v>0</v>
      </c>
    </row>
    <row r="6126" spans="1:12" ht="15" x14ac:dyDescent="0.25">
      <c r="A6126" s="167">
        <f t="shared" si="476"/>
        <v>93.048000000016188</v>
      </c>
      <c r="B6126" s="325">
        <f t="shared" si="479"/>
        <v>0.38770000000006744</v>
      </c>
      <c r="C6126" s="167">
        <f t="shared" si="475"/>
        <v>230.21399999998786</v>
      </c>
      <c r="D6126" s="167">
        <f>IF('Lineær programmering opg 4'!$M$4=0,"-",(-A6126+'Lineær programmering opg 4'!$M$4)/'Lineær programmering opg 4'!$K$4*-1)</f>
        <v>293.9039999999676</v>
      </c>
      <c r="E6126" s="167">
        <f>IF('Lineær programmering opg 4'!$M$5=0,"-",(-A6126+'Lineær programmering opg 4'!$M$5)/'Lineær programmering opg 4'!$K$5*-1)</f>
        <v>230.21399999998786</v>
      </c>
      <c r="F6126" s="167" t="str">
        <f>IF('Lineær programmering opg 4'!$E$6=0,"-",(-A6126+'Lineær programmering opg 4'!$M$6)/'Lineær programmering opg 4'!$K$6*-1)</f>
        <v>-</v>
      </c>
      <c r="G6126" s="167" t="str">
        <f>IF('Lineær programmering opg 4'!$D$7=0,"-",((-A6126+'Lineær programmering opg 4'!$M$7)/'Lineær programmering opg 4'!$K$7)*-1)</f>
        <v>-</v>
      </c>
      <c r="H6126" s="167" t="str">
        <f>IF('Lineær programmering opg 4'!$C$8=0,"-",((-A6126+'Lineær programmering opg 4'!$M$8)/'Lineær programmering opg 4'!$K$8)*-1)</f>
        <v>-</v>
      </c>
      <c r="I6126" s="167" t="str">
        <f>IF('Lineær programmering opg 4'!$D$8=0,"-",'Lineær programmering opg 4'!$G$8)</f>
        <v>-</v>
      </c>
      <c r="J6126" s="295">
        <f>A6126*'Lineær programmering opg 4'!$C$11+Datatabel!C6126*'Lineær programmering opg 4'!$D$11</f>
        <v>43836.899999999798</v>
      </c>
      <c r="K6126" s="9">
        <f t="shared" si="477"/>
        <v>0</v>
      </c>
      <c r="L6126" s="9">
        <f t="shared" si="478"/>
        <v>0</v>
      </c>
    </row>
    <row r="6127" spans="1:12" ht="15" x14ac:dyDescent="0.25">
      <c r="A6127" s="167">
        <f t="shared" si="476"/>
        <v>93.024000000016187</v>
      </c>
      <c r="B6127" s="325">
        <f t="shared" si="479"/>
        <v>0.38760000000006745</v>
      </c>
      <c r="C6127" s="167">
        <f t="shared" si="475"/>
        <v>230.23199999998786</v>
      </c>
      <c r="D6127" s="167">
        <f>IF('Lineær programmering opg 4'!$M$4=0,"-",(-A6127+'Lineær programmering opg 4'!$M$4)/'Lineær programmering opg 4'!$K$4*-1)</f>
        <v>293.9519999999676</v>
      </c>
      <c r="E6127" s="167">
        <f>IF('Lineær programmering opg 4'!$M$5=0,"-",(-A6127+'Lineær programmering opg 4'!$M$5)/'Lineær programmering opg 4'!$K$5*-1)</f>
        <v>230.23199999998786</v>
      </c>
      <c r="F6127" s="167" t="str">
        <f>IF('Lineær programmering opg 4'!$E$6=0,"-",(-A6127+'Lineær programmering opg 4'!$M$6)/'Lineær programmering opg 4'!$K$6*-1)</f>
        <v>-</v>
      </c>
      <c r="G6127" s="167" t="str">
        <f>IF('Lineær programmering opg 4'!$D$7=0,"-",((-A6127+'Lineær programmering opg 4'!$M$7)/'Lineær programmering opg 4'!$K$7)*-1)</f>
        <v>-</v>
      </c>
      <c r="H6127" s="167" t="str">
        <f>IF('Lineær programmering opg 4'!$C$8=0,"-",((-A6127+'Lineær programmering opg 4'!$M$8)/'Lineær programmering opg 4'!$K$8)*-1)</f>
        <v>-</v>
      </c>
      <c r="I6127" s="167" t="str">
        <f>IF('Lineær programmering opg 4'!$D$8=0,"-",'Lineær programmering opg 4'!$G$8)</f>
        <v>-</v>
      </c>
      <c r="J6127" s="295">
        <f>A6127*'Lineær programmering opg 4'!$C$11+Datatabel!C6127*'Lineær programmering opg 4'!$D$11</f>
        <v>43837.199999999793</v>
      </c>
      <c r="K6127" s="9">
        <f t="shared" si="477"/>
        <v>0</v>
      </c>
      <c r="L6127" s="9">
        <f t="shared" si="478"/>
        <v>0</v>
      </c>
    </row>
    <row r="6128" spans="1:12" ht="15" x14ac:dyDescent="0.25">
      <c r="A6128" s="167">
        <f t="shared" si="476"/>
        <v>93.000000000016186</v>
      </c>
      <c r="B6128" s="325">
        <f t="shared" si="479"/>
        <v>0.38750000000006746</v>
      </c>
      <c r="C6128" s="167">
        <f t="shared" si="475"/>
        <v>230.24999999998786</v>
      </c>
      <c r="D6128" s="167">
        <f>IF('Lineær programmering opg 4'!$M$4=0,"-",(-A6128+'Lineær programmering opg 4'!$M$4)/'Lineær programmering opg 4'!$K$4*-1)</f>
        <v>293.9999999999676</v>
      </c>
      <c r="E6128" s="167">
        <f>IF('Lineær programmering opg 4'!$M$5=0,"-",(-A6128+'Lineær programmering opg 4'!$M$5)/'Lineær programmering opg 4'!$K$5*-1)</f>
        <v>230.24999999998786</v>
      </c>
      <c r="F6128" s="167" t="str">
        <f>IF('Lineær programmering opg 4'!$E$6=0,"-",(-A6128+'Lineær programmering opg 4'!$M$6)/'Lineær programmering opg 4'!$K$6*-1)</f>
        <v>-</v>
      </c>
      <c r="G6128" s="167" t="str">
        <f>IF('Lineær programmering opg 4'!$D$7=0,"-",((-A6128+'Lineær programmering opg 4'!$M$7)/'Lineær programmering opg 4'!$K$7)*-1)</f>
        <v>-</v>
      </c>
      <c r="H6128" s="167" t="str">
        <f>IF('Lineær programmering opg 4'!$C$8=0,"-",((-A6128+'Lineær programmering opg 4'!$M$8)/'Lineær programmering opg 4'!$K$8)*-1)</f>
        <v>-</v>
      </c>
      <c r="I6128" s="167" t="str">
        <f>IF('Lineær programmering opg 4'!$D$8=0,"-",'Lineær programmering opg 4'!$G$8)</f>
        <v>-</v>
      </c>
      <c r="J6128" s="295">
        <f>A6128*'Lineær programmering opg 4'!$C$11+Datatabel!C6128*'Lineær programmering opg 4'!$D$11</f>
        <v>43837.499999999796</v>
      </c>
      <c r="K6128" s="9">
        <f t="shared" si="477"/>
        <v>0</v>
      </c>
      <c r="L6128" s="9">
        <f t="shared" si="478"/>
        <v>0</v>
      </c>
    </row>
    <row r="6129" spans="1:12" ht="15" x14ac:dyDescent="0.25">
      <c r="A6129" s="167">
        <f t="shared" si="476"/>
        <v>92.976000000016199</v>
      </c>
      <c r="B6129" s="325">
        <f t="shared" si="479"/>
        <v>0.38740000000006747</v>
      </c>
      <c r="C6129" s="167">
        <f t="shared" si="475"/>
        <v>230.26799999998786</v>
      </c>
      <c r="D6129" s="167">
        <f>IF('Lineær programmering opg 4'!$M$4=0,"-",(-A6129+'Lineær programmering opg 4'!$M$4)/'Lineær programmering opg 4'!$K$4*-1)</f>
        <v>294.0479999999676</v>
      </c>
      <c r="E6129" s="167">
        <f>IF('Lineær programmering opg 4'!$M$5=0,"-",(-A6129+'Lineær programmering opg 4'!$M$5)/'Lineær programmering opg 4'!$K$5*-1)</f>
        <v>230.26799999998786</v>
      </c>
      <c r="F6129" s="167" t="str">
        <f>IF('Lineær programmering opg 4'!$E$6=0,"-",(-A6129+'Lineær programmering opg 4'!$M$6)/'Lineær programmering opg 4'!$K$6*-1)</f>
        <v>-</v>
      </c>
      <c r="G6129" s="167" t="str">
        <f>IF('Lineær programmering opg 4'!$D$7=0,"-",((-A6129+'Lineær programmering opg 4'!$M$7)/'Lineær programmering opg 4'!$K$7)*-1)</f>
        <v>-</v>
      </c>
      <c r="H6129" s="167" t="str">
        <f>IF('Lineær programmering opg 4'!$C$8=0,"-",((-A6129+'Lineær programmering opg 4'!$M$8)/'Lineær programmering opg 4'!$K$8)*-1)</f>
        <v>-</v>
      </c>
      <c r="I6129" s="167" t="str">
        <f>IF('Lineær programmering opg 4'!$D$8=0,"-",'Lineær programmering opg 4'!$G$8)</f>
        <v>-</v>
      </c>
      <c r="J6129" s="295">
        <f>A6129*'Lineær programmering opg 4'!$C$11+Datatabel!C6129*'Lineær programmering opg 4'!$D$11</f>
        <v>43837.799999999799</v>
      </c>
      <c r="K6129" s="9">
        <f t="shared" si="477"/>
        <v>0</v>
      </c>
      <c r="L6129" s="9">
        <f t="shared" si="478"/>
        <v>0</v>
      </c>
    </row>
    <row r="6130" spans="1:12" ht="15" x14ac:dyDescent="0.25">
      <c r="A6130" s="167">
        <f t="shared" si="476"/>
        <v>92.952000000016199</v>
      </c>
      <c r="B6130" s="325">
        <f t="shared" si="479"/>
        <v>0.38730000000006748</v>
      </c>
      <c r="C6130" s="167">
        <f t="shared" si="475"/>
        <v>230.28599999998787</v>
      </c>
      <c r="D6130" s="167">
        <f>IF('Lineær programmering opg 4'!$M$4=0,"-",(-A6130+'Lineær programmering opg 4'!$M$4)/'Lineær programmering opg 4'!$K$4*-1)</f>
        <v>294.0959999999676</v>
      </c>
      <c r="E6130" s="167">
        <f>IF('Lineær programmering opg 4'!$M$5=0,"-",(-A6130+'Lineær programmering opg 4'!$M$5)/'Lineær programmering opg 4'!$K$5*-1)</f>
        <v>230.28599999998787</v>
      </c>
      <c r="F6130" s="167" t="str">
        <f>IF('Lineær programmering opg 4'!$E$6=0,"-",(-A6130+'Lineær programmering opg 4'!$M$6)/'Lineær programmering opg 4'!$K$6*-1)</f>
        <v>-</v>
      </c>
      <c r="G6130" s="167" t="str">
        <f>IF('Lineær programmering opg 4'!$D$7=0,"-",((-A6130+'Lineær programmering opg 4'!$M$7)/'Lineær programmering opg 4'!$K$7)*-1)</f>
        <v>-</v>
      </c>
      <c r="H6130" s="167" t="str">
        <f>IF('Lineær programmering opg 4'!$C$8=0,"-",((-A6130+'Lineær programmering opg 4'!$M$8)/'Lineær programmering opg 4'!$K$8)*-1)</f>
        <v>-</v>
      </c>
      <c r="I6130" s="167" t="str">
        <f>IF('Lineær programmering opg 4'!$D$8=0,"-",'Lineær programmering opg 4'!$G$8)</f>
        <v>-</v>
      </c>
      <c r="J6130" s="295">
        <f>A6130*'Lineær programmering opg 4'!$C$11+Datatabel!C6130*'Lineær programmering opg 4'!$D$11</f>
        <v>43838.099999999802</v>
      </c>
      <c r="K6130" s="9">
        <f t="shared" si="477"/>
        <v>0</v>
      </c>
      <c r="L6130" s="9">
        <f t="shared" si="478"/>
        <v>0</v>
      </c>
    </row>
    <row r="6131" spans="1:12" ht="15" x14ac:dyDescent="0.25">
      <c r="A6131" s="167">
        <f t="shared" si="476"/>
        <v>92.928000000016198</v>
      </c>
      <c r="B6131" s="325">
        <f t="shared" si="479"/>
        <v>0.38720000000006749</v>
      </c>
      <c r="C6131" s="167">
        <f t="shared" si="475"/>
        <v>230.30399999998787</v>
      </c>
      <c r="D6131" s="167">
        <f>IF('Lineær programmering opg 4'!$M$4=0,"-",(-A6131+'Lineær programmering opg 4'!$M$4)/'Lineær programmering opg 4'!$K$4*-1)</f>
        <v>294.1439999999676</v>
      </c>
      <c r="E6131" s="167">
        <f>IF('Lineær programmering opg 4'!$M$5=0,"-",(-A6131+'Lineær programmering opg 4'!$M$5)/'Lineær programmering opg 4'!$K$5*-1)</f>
        <v>230.30399999998787</v>
      </c>
      <c r="F6131" s="167" t="str">
        <f>IF('Lineær programmering opg 4'!$E$6=0,"-",(-A6131+'Lineær programmering opg 4'!$M$6)/'Lineær programmering opg 4'!$K$6*-1)</f>
        <v>-</v>
      </c>
      <c r="G6131" s="167" t="str">
        <f>IF('Lineær programmering opg 4'!$D$7=0,"-",((-A6131+'Lineær programmering opg 4'!$M$7)/'Lineær programmering opg 4'!$K$7)*-1)</f>
        <v>-</v>
      </c>
      <c r="H6131" s="167" t="str">
        <f>IF('Lineær programmering opg 4'!$C$8=0,"-",((-A6131+'Lineær programmering opg 4'!$M$8)/'Lineær programmering opg 4'!$K$8)*-1)</f>
        <v>-</v>
      </c>
      <c r="I6131" s="167" t="str">
        <f>IF('Lineær programmering opg 4'!$D$8=0,"-",'Lineær programmering opg 4'!$G$8)</f>
        <v>-</v>
      </c>
      <c r="J6131" s="295">
        <f>A6131*'Lineær programmering opg 4'!$C$11+Datatabel!C6131*'Lineær programmering opg 4'!$D$11</f>
        <v>43838.399999999798</v>
      </c>
      <c r="K6131" s="9">
        <f t="shared" si="477"/>
        <v>0</v>
      </c>
      <c r="L6131" s="9">
        <f t="shared" si="478"/>
        <v>0</v>
      </c>
    </row>
    <row r="6132" spans="1:12" ht="15" x14ac:dyDescent="0.25">
      <c r="A6132" s="167">
        <f t="shared" si="476"/>
        <v>92.904000000016197</v>
      </c>
      <c r="B6132" s="325">
        <f t="shared" si="479"/>
        <v>0.3871000000000675</v>
      </c>
      <c r="C6132" s="167">
        <f t="shared" si="475"/>
        <v>230.32199999998787</v>
      </c>
      <c r="D6132" s="167">
        <f>IF('Lineær programmering opg 4'!$M$4=0,"-",(-A6132+'Lineær programmering opg 4'!$M$4)/'Lineær programmering opg 4'!$K$4*-1)</f>
        <v>294.19199999996761</v>
      </c>
      <c r="E6132" s="167">
        <f>IF('Lineær programmering opg 4'!$M$5=0,"-",(-A6132+'Lineær programmering opg 4'!$M$5)/'Lineær programmering opg 4'!$K$5*-1)</f>
        <v>230.32199999998787</v>
      </c>
      <c r="F6132" s="167" t="str">
        <f>IF('Lineær programmering opg 4'!$E$6=0,"-",(-A6132+'Lineær programmering opg 4'!$M$6)/'Lineær programmering opg 4'!$K$6*-1)</f>
        <v>-</v>
      </c>
      <c r="G6132" s="167" t="str">
        <f>IF('Lineær programmering opg 4'!$D$7=0,"-",((-A6132+'Lineær programmering opg 4'!$M$7)/'Lineær programmering opg 4'!$K$7)*-1)</f>
        <v>-</v>
      </c>
      <c r="H6132" s="167" t="str">
        <f>IF('Lineær programmering opg 4'!$C$8=0,"-",((-A6132+'Lineær programmering opg 4'!$M$8)/'Lineær programmering opg 4'!$K$8)*-1)</f>
        <v>-</v>
      </c>
      <c r="I6132" s="167" t="str">
        <f>IF('Lineær programmering opg 4'!$D$8=0,"-",'Lineær programmering opg 4'!$G$8)</f>
        <v>-</v>
      </c>
      <c r="J6132" s="295">
        <f>A6132*'Lineær programmering opg 4'!$C$11+Datatabel!C6132*'Lineær programmering opg 4'!$D$11</f>
        <v>43838.699999999793</v>
      </c>
      <c r="K6132" s="9">
        <f t="shared" si="477"/>
        <v>0</v>
      </c>
      <c r="L6132" s="9">
        <f t="shared" si="478"/>
        <v>0</v>
      </c>
    </row>
    <row r="6133" spans="1:12" ht="15" x14ac:dyDescent="0.25">
      <c r="A6133" s="167">
        <f t="shared" si="476"/>
        <v>92.880000000016196</v>
      </c>
      <c r="B6133" s="325">
        <f t="shared" si="479"/>
        <v>0.38700000000006751</v>
      </c>
      <c r="C6133" s="167">
        <f t="shared" si="475"/>
        <v>230.33999999998787</v>
      </c>
      <c r="D6133" s="167">
        <f>IF('Lineær programmering opg 4'!$M$4=0,"-",(-A6133+'Lineær programmering opg 4'!$M$4)/'Lineær programmering opg 4'!$K$4*-1)</f>
        <v>294.23999999996761</v>
      </c>
      <c r="E6133" s="167">
        <f>IF('Lineær programmering opg 4'!$M$5=0,"-",(-A6133+'Lineær programmering opg 4'!$M$5)/'Lineær programmering opg 4'!$K$5*-1)</f>
        <v>230.33999999998787</v>
      </c>
      <c r="F6133" s="167" t="str">
        <f>IF('Lineær programmering opg 4'!$E$6=0,"-",(-A6133+'Lineær programmering opg 4'!$M$6)/'Lineær programmering opg 4'!$K$6*-1)</f>
        <v>-</v>
      </c>
      <c r="G6133" s="167" t="str">
        <f>IF('Lineær programmering opg 4'!$D$7=0,"-",((-A6133+'Lineær programmering opg 4'!$M$7)/'Lineær programmering opg 4'!$K$7)*-1)</f>
        <v>-</v>
      </c>
      <c r="H6133" s="167" t="str">
        <f>IF('Lineær programmering opg 4'!$C$8=0,"-",((-A6133+'Lineær programmering opg 4'!$M$8)/'Lineær programmering opg 4'!$K$8)*-1)</f>
        <v>-</v>
      </c>
      <c r="I6133" s="167" t="str">
        <f>IF('Lineær programmering opg 4'!$D$8=0,"-",'Lineær programmering opg 4'!$G$8)</f>
        <v>-</v>
      </c>
      <c r="J6133" s="295">
        <f>A6133*'Lineær programmering opg 4'!$C$11+Datatabel!C6133*'Lineær programmering opg 4'!$D$11</f>
        <v>43838.999999999796</v>
      </c>
      <c r="K6133" s="9">
        <f t="shared" si="477"/>
        <v>0</v>
      </c>
      <c r="L6133" s="9">
        <f t="shared" si="478"/>
        <v>0</v>
      </c>
    </row>
    <row r="6134" spans="1:12" ht="15" x14ac:dyDescent="0.25">
      <c r="A6134" s="167">
        <f t="shared" si="476"/>
        <v>92.856000000016209</v>
      </c>
      <c r="B6134" s="325">
        <f t="shared" si="479"/>
        <v>0.38690000000006752</v>
      </c>
      <c r="C6134" s="167">
        <f t="shared" si="475"/>
        <v>230.35799999998787</v>
      </c>
      <c r="D6134" s="167">
        <f>IF('Lineær programmering opg 4'!$M$4=0,"-",(-A6134+'Lineær programmering opg 4'!$M$4)/'Lineær programmering opg 4'!$K$4*-1)</f>
        <v>294.28799999996761</v>
      </c>
      <c r="E6134" s="167">
        <f>IF('Lineær programmering opg 4'!$M$5=0,"-",(-A6134+'Lineær programmering opg 4'!$M$5)/'Lineær programmering opg 4'!$K$5*-1)</f>
        <v>230.35799999998787</v>
      </c>
      <c r="F6134" s="167" t="str">
        <f>IF('Lineær programmering opg 4'!$E$6=0,"-",(-A6134+'Lineær programmering opg 4'!$M$6)/'Lineær programmering opg 4'!$K$6*-1)</f>
        <v>-</v>
      </c>
      <c r="G6134" s="167" t="str">
        <f>IF('Lineær programmering opg 4'!$D$7=0,"-",((-A6134+'Lineær programmering opg 4'!$M$7)/'Lineær programmering opg 4'!$K$7)*-1)</f>
        <v>-</v>
      </c>
      <c r="H6134" s="167" t="str">
        <f>IF('Lineær programmering opg 4'!$C$8=0,"-",((-A6134+'Lineær programmering opg 4'!$M$8)/'Lineær programmering opg 4'!$K$8)*-1)</f>
        <v>-</v>
      </c>
      <c r="I6134" s="167" t="str">
        <f>IF('Lineær programmering opg 4'!$D$8=0,"-",'Lineær programmering opg 4'!$G$8)</f>
        <v>-</v>
      </c>
      <c r="J6134" s="295">
        <f>A6134*'Lineær programmering opg 4'!$C$11+Datatabel!C6134*'Lineær programmering opg 4'!$D$11</f>
        <v>43839.299999999799</v>
      </c>
      <c r="K6134" s="9">
        <f t="shared" si="477"/>
        <v>0</v>
      </c>
      <c r="L6134" s="9">
        <f t="shared" si="478"/>
        <v>0</v>
      </c>
    </row>
    <row r="6135" spans="1:12" ht="15" x14ac:dyDescent="0.25">
      <c r="A6135" s="167">
        <f t="shared" si="476"/>
        <v>92.832000000016208</v>
      </c>
      <c r="B6135" s="325">
        <f t="shared" si="479"/>
        <v>0.38680000000006753</v>
      </c>
      <c r="C6135" s="167">
        <f t="shared" si="475"/>
        <v>230.37599999998787</v>
      </c>
      <c r="D6135" s="167">
        <f>IF('Lineær programmering opg 4'!$M$4=0,"-",(-A6135+'Lineær programmering opg 4'!$M$4)/'Lineær programmering opg 4'!$K$4*-1)</f>
        <v>294.33599999996761</v>
      </c>
      <c r="E6135" s="167">
        <f>IF('Lineær programmering opg 4'!$M$5=0,"-",(-A6135+'Lineær programmering opg 4'!$M$5)/'Lineær programmering opg 4'!$K$5*-1)</f>
        <v>230.37599999998787</v>
      </c>
      <c r="F6135" s="167" t="str">
        <f>IF('Lineær programmering opg 4'!$E$6=0,"-",(-A6135+'Lineær programmering opg 4'!$M$6)/'Lineær programmering opg 4'!$K$6*-1)</f>
        <v>-</v>
      </c>
      <c r="G6135" s="167" t="str">
        <f>IF('Lineær programmering opg 4'!$D$7=0,"-",((-A6135+'Lineær programmering opg 4'!$M$7)/'Lineær programmering opg 4'!$K$7)*-1)</f>
        <v>-</v>
      </c>
      <c r="H6135" s="167" t="str">
        <f>IF('Lineær programmering opg 4'!$C$8=0,"-",((-A6135+'Lineær programmering opg 4'!$M$8)/'Lineær programmering opg 4'!$K$8)*-1)</f>
        <v>-</v>
      </c>
      <c r="I6135" s="167" t="str">
        <f>IF('Lineær programmering opg 4'!$D$8=0,"-",'Lineær programmering opg 4'!$G$8)</f>
        <v>-</v>
      </c>
      <c r="J6135" s="295">
        <f>A6135*'Lineær programmering opg 4'!$C$11+Datatabel!C6135*'Lineær programmering opg 4'!$D$11</f>
        <v>43839.599999999802</v>
      </c>
      <c r="K6135" s="9">
        <f t="shared" si="477"/>
        <v>0</v>
      </c>
      <c r="L6135" s="9">
        <f t="shared" si="478"/>
        <v>0</v>
      </c>
    </row>
    <row r="6136" spans="1:12" ht="15" x14ac:dyDescent="0.25">
      <c r="A6136" s="167">
        <f t="shared" si="476"/>
        <v>92.808000000016207</v>
      </c>
      <c r="B6136" s="325">
        <f t="shared" si="479"/>
        <v>0.38670000000006755</v>
      </c>
      <c r="C6136" s="167">
        <f t="shared" si="475"/>
        <v>230.39399999998787</v>
      </c>
      <c r="D6136" s="167">
        <f>IF('Lineær programmering opg 4'!$M$4=0,"-",(-A6136+'Lineær programmering opg 4'!$M$4)/'Lineær programmering opg 4'!$K$4*-1)</f>
        <v>294.38399999996761</v>
      </c>
      <c r="E6136" s="167">
        <f>IF('Lineær programmering opg 4'!$M$5=0,"-",(-A6136+'Lineær programmering opg 4'!$M$5)/'Lineær programmering opg 4'!$K$5*-1)</f>
        <v>230.39399999998787</v>
      </c>
      <c r="F6136" s="167" t="str">
        <f>IF('Lineær programmering opg 4'!$E$6=0,"-",(-A6136+'Lineær programmering opg 4'!$M$6)/'Lineær programmering opg 4'!$K$6*-1)</f>
        <v>-</v>
      </c>
      <c r="G6136" s="167" t="str">
        <f>IF('Lineær programmering opg 4'!$D$7=0,"-",((-A6136+'Lineær programmering opg 4'!$M$7)/'Lineær programmering opg 4'!$K$7)*-1)</f>
        <v>-</v>
      </c>
      <c r="H6136" s="167" t="str">
        <f>IF('Lineær programmering opg 4'!$C$8=0,"-",((-A6136+'Lineær programmering opg 4'!$M$8)/'Lineær programmering opg 4'!$K$8)*-1)</f>
        <v>-</v>
      </c>
      <c r="I6136" s="167" t="str">
        <f>IF('Lineær programmering opg 4'!$D$8=0,"-",'Lineær programmering opg 4'!$G$8)</f>
        <v>-</v>
      </c>
      <c r="J6136" s="295">
        <f>A6136*'Lineær programmering opg 4'!$C$11+Datatabel!C6136*'Lineær programmering opg 4'!$D$11</f>
        <v>43839.899999999798</v>
      </c>
      <c r="K6136" s="9">
        <f t="shared" si="477"/>
        <v>0</v>
      </c>
      <c r="L6136" s="9">
        <f t="shared" si="478"/>
        <v>0</v>
      </c>
    </row>
    <row r="6137" spans="1:12" ht="15" x14ac:dyDescent="0.25">
      <c r="A6137" s="167">
        <f t="shared" si="476"/>
        <v>92.784000000016221</v>
      </c>
      <c r="B6137" s="325">
        <f t="shared" si="479"/>
        <v>0.38660000000006756</v>
      </c>
      <c r="C6137" s="167">
        <f t="shared" si="475"/>
        <v>230.41199999998781</v>
      </c>
      <c r="D6137" s="167">
        <f>IF('Lineær programmering opg 4'!$M$4=0,"-",(-A6137+'Lineær programmering opg 4'!$M$4)/'Lineær programmering opg 4'!$K$4*-1)</f>
        <v>294.43199999996756</v>
      </c>
      <c r="E6137" s="167">
        <f>IF('Lineær programmering opg 4'!$M$5=0,"-",(-A6137+'Lineær programmering opg 4'!$M$5)/'Lineær programmering opg 4'!$K$5*-1)</f>
        <v>230.41199999998781</v>
      </c>
      <c r="F6137" s="167" t="str">
        <f>IF('Lineær programmering opg 4'!$E$6=0,"-",(-A6137+'Lineær programmering opg 4'!$M$6)/'Lineær programmering opg 4'!$K$6*-1)</f>
        <v>-</v>
      </c>
      <c r="G6137" s="167" t="str">
        <f>IF('Lineær programmering opg 4'!$D$7=0,"-",((-A6137+'Lineær programmering opg 4'!$M$7)/'Lineær programmering opg 4'!$K$7)*-1)</f>
        <v>-</v>
      </c>
      <c r="H6137" s="167" t="str">
        <f>IF('Lineær programmering opg 4'!$C$8=0,"-",((-A6137+'Lineær programmering opg 4'!$M$8)/'Lineær programmering opg 4'!$K$8)*-1)</f>
        <v>-</v>
      </c>
      <c r="I6137" s="167" t="str">
        <f>IF('Lineær programmering opg 4'!$D$8=0,"-",'Lineær programmering opg 4'!$G$8)</f>
        <v>-</v>
      </c>
      <c r="J6137" s="295">
        <f>A6137*'Lineær programmering opg 4'!$C$11+Datatabel!C6137*'Lineær programmering opg 4'!$D$11</f>
        <v>43840.199999999793</v>
      </c>
      <c r="K6137" s="9">
        <f t="shared" si="477"/>
        <v>0</v>
      </c>
      <c r="L6137" s="9">
        <f t="shared" si="478"/>
        <v>0</v>
      </c>
    </row>
    <row r="6138" spans="1:12" ht="15" x14ac:dyDescent="0.25">
      <c r="A6138" s="167">
        <f t="shared" si="476"/>
        <v>92.76000000001622</v>
      </c>
      <c r="B6138" s="325">
        <f t="shared" si="479"/>
        <v>0.38650000000006757</v>
      </c>
      <c r="C6138" s="167">
        <f t="shared" si="475"/>
        <v>230.42999999998781</v>
      </c>
      <c r="D6138" s="167">
        <f>IF('Lineær programmering opg 4'!$M$4=0,"-",(-A6138+'Lineær programmering opg 4'!$M$4)/'Lineær programmering opg 4'!$K$4*-1)</f>
        <v>294.47999999996756</v>
      </c>
      <c r="E6138" s="167">
        <f>IF('Lineær programmering opg 4'!$M$5=0,"-",(-A6138+'Lineær programmering opg 4'!$M$5)/'Lineær programmering opg 4'!$K$5*-1)</f>
        <v>230.42999999998781</v>
      </c>
      <c r="F6138" s="167" t="str">
        <f>IF('Lineær programmering opg 4'!$E$6=0,"-",(-A6138+'Lineær programmering opg 4'!$M$6)/'Lineær programmering opg 4'!$K$6*-1)</f>
        <v>-</v>
      </c>
      <c r="G6138" s="167" t="str">
        <f>IF('Lineær programmering opg 4'!$D$7=0,"-",((-A6138+'Lineær programmering opg 4'!$M$7)/'Lineær programmering opg 4'!$K$7)*-1)</f>
        <v>-</v>
      </c>
      <c r="H6138" s="167" t="str">
        <f>IF('Lineær programmering opg 4'!$C$8=0,"-",((-A6138+'Lineær programmering opg 4'!$M$8)/'Lineær programmering opg 4'!$K$8)*-1)</f>
        <v>-</v>
      </c>
      <c r="I6138" s="167" t="str">
        <f>IF('Lineær programmering opg 4'!$D$8=0,"-",'Lineær programmering opg 4'!$G$8)</f>
        <v>-</v>
      </c>
      <c r="J6138" s="295">
        <f>A6138*'Lineær programmering opg 4'!$C$11+Datatabel!C6138*'Lineær programmering opg 4'!$D$11</f>
        <v>43840.499999999796</v>
      </c>
      <c r="K6138" s="9">
        <f t="shared" si="477"/>
        <v>0</v>
      </c>
      <c r="L6138" s="9">
        <f t="shared" si="478"/>
        <v>0</v>
      </c>
    </row>
    <row r="6139" spans="1:12" ht="15" x14ac:dyDescent="0.25">
      <c r="A6139" s="167">
        <f t="shared" si="476"/>
        <v>92.736000000016219</v>
      </c>
      <c r="B6139" s="325">
        <f t="shared" si="479"/>
        <v>0.38640000000006758</v>
      </c>
      <c r="C6139" s="167">
        <f t="shared" si="475"/>
        <v>230.44799999998781</v>
      </c>
      <c r="D6139" s="167">
        <f>IF('Lineær programmering opg 4'!$M$4=0,"-",(-A6139+'Lineær programmering opg 4'!$M$4)/'Lineær programmering opg 4'!$K$4*-1)</f>
        <v>294.52799999996756</v>
      </c>
      <c r="E6139" s="167">
        <f>IF('Lineær programmering opg 4'!$M$5=0,"-",(-A6139+'Lineær programmering opg 4'!$M$5)/'Lineær programmering opg 4'!$K$5*-1)</f>
        <v>230.44799999998781</v>
      </c>
      <c r="F6139" s="167" t="str">
        <f>IF('Lineær programmering opg 4'!$E$6=0,"-",(-A6139+'Lineær programmering opg 4'!$M$6)/'Lineær programmering opg 4'!$K$6*-1)</f>
        <v>-</v>
      </c>
      <c r="G6139" s="167" t="str">
        <f>IF('Lineær programmering opg 4'!$D$7=0,"-",((-A6139+'Lineær programmering opg 4'!$M$7)/'Lineær programmering opg 4'!$K$7)*-1)</f>
        <v>-</v>
      </c>
      <c r="H6139" s="167" t="str">
        <f>IF('Lineær programmering opg 4'!$C$8=0,"-",((-A6139+'Lineær programmering opg 4'!$M$8)/'Lineær programmering opg 4'!$K$8)*-1)</f>
        <v>-</v>
      </c>
      <c r="I6139" s="167" t="str">
        <f>IF('Lineær programmering opg 4'!$D$8=0,"-",'Lineær programmering opg 4'!$G$8)</f>
        <v>-</v>
      </c>
      <c r="J6139" s="295">
        <f>A6139*'Lineær programmering opg 4'!$C$11+Datatabel!C6139*'Lineær programmering opg 4'!$D$11</f>
        <v>43840.799999999792</v>
      </c>
      <c r="K6139" s="9">
        <f t="shared" si="477"/>
        <v>0</v>
      </c>
      <c r="L6139" s="9">
        <f t="shared" si="478"/>
        <v>0</v>
      </c>
    </row>
    <row r="6140" spans="1:12" ht="15" x14ac:dyDescent="0.25">
      <c r="A6140" s="167">
        <f t="shared" si="476"/>
        <v>92.712000000016218</v>
      </c>
      <c r="B6140" s="325">
        <f t="shared" si="479"/>
        <v>0.38630000000006759</v>
      </c>
      <c r="C6140" s="167">
        <f t="shared" si="475"/>
        <v>230.46599999998782</v>
      </c>
      <c r="D6140" s="167">
        <f>IF('Lineær programmering opg 4'!$M$4=0,"-",(-A6140+'Lineær programmering opg 4'!$M$4)/'Lineær programmering opg 4'!$K$4*-1)</f>
        <v>294.57599999996756</v>
      </c>
      <c r="E6140" s="167">
        <f>IF('Lineær programmering opg 4'!$M$5=0,"-",(-A6140+'Lineær programmering opg 4'!$M$5)/'Lineær programmering opg 4'!$K$5*-1)</f>
        <v>230.46599999998782</v>
      </c>
      <c r="F6140" s="167" t="str">
        <f>IF('Lineær programmering opg 4'!$E$6=0,"-",(-A6140+'Lineær programmering opg 4'!$M$6)/'Lineær programmering opg 4'!$K$6*-1)</f>
        <v>-</v>
      </c>
      <c r="G6140" s="167" t="str">
        <f>IF('Lineær programmering opg 4'!$D$7=0,"-",((-A6140+'Lineær programmering opg 4'!$M$7)/'Lineær programmering opg 4'!$K$7)*-1)</f>
        <v>-</v>
      </c>
      <c r="H6140" s="167" t="str">
        <f>IF('Lineær programmering opg 4'!$C$8=0,"-",((-A6140+'Lineær programmering opg 4'!$M$8)/'Lineær programmering opg 4'!$K$8)*-1)</f>
        <v>-</v>
      </c>
      <c r="I6140" s="167" t="str">
        <f>IF('Lineær programmering opg 4'!$D$8=0,"-",'Lineær programmering opg 4'!$G$8)</f>
        <v>-</v>
      </c>
      <c r="J6140" s="295">
        <f>A6140*'Lineær programmering opg 4'!$C$11+Datatabel!C6140*'Lineær programmering opg 4'!$D$11</f>
        <v>43841.099999999795</v>
      </c>
      <c r="K6140" s="9">
        <f t="shared" si="477"/>
        <v>0</v>
      </c>
      <c r="L6140" s="9">
        <f t="shared" si="478"/>
        <v>0</v>
      </c>
    </row>
    <row r="6141" spans="1:12" ht="15" x14ac:dyDescent="0.25">
      <c r="A6141" s="167">
        <f t="shared" si="476"/>
        <v>92.688000000016217</v>
      </c>
      <c r="B6141" s="325">
        <f t="shared" si="479"/>
        <v>0.3862000000000676</v>
      </c>
      <c r="C6141" s="167">
        <f t="shared" si="475"/>
        <v>230.48399999998782</v>
      </c>
      <c r="D6141" s="167">
        <f>IF('Lineær programmering opg 4'!$M$4=0,"-",(-A6141+'Lineær programmering opg 4'!$M$4)/'Lineær programmering opg 4'!$K$4*-1)</f>
        <v>294.62399999996757</v>
      </c>
      <c r="E6141" s="167">
        <f>IF('Lineær programmering opg 4'!$M$5=0,"-",(-A6141+'Lineær programmering opg 4'!$M$5)/'Lineær programmering opg 4'!$K$5*-1)</f>
        <v>230.48399999998782</v>
      </c>
      <c r="F6141" s="167" t="str">
        <f>IF('Lineær programmering opg 4'!$E$6=0,"-",(-A6141+'Lineær programmering opg 4'!$M$6)/'Lineær programmering opg 4'!$K$6*-1)</f>
        <v>-</v>
      </c>
      <c r="G6141" s="167" t="str">
        <f>IF('Lineær programmering opg 4'!$D$7=0,"-",((-A6141+'Lineær programmering opg 4'!$M$7)/'Lineær programmering opg 4'!$K$7)*-1)</f>
        <v>-</v>
      </c>
      <c r="H6141" s="167" t="str">
        <f>IF('Lineær programmering opg 4'!$C$8=0,"-",((-A6141+'Lineær programmering opg 4'!$M$8)/'Lineær programmering opg 4'!$K$8)*-1)</f>
        <v>-</v>
      </c>
      <c r="I6141" s="167" t="str">
        <f>IF('Lineær programmering opg 4'!$D$8=0,"-",'Lineær programmering opg 4'!$G$8)</f>
        <v>-</v>
      </c>
      <c r="J6141" s="295">
        <f>A6141*'Lineær programmering opg 4'!$C$11+Datatabel!C6141*'Lineær programmering opg 4'!$D$11</f>
        <v>43841.39999999979</v>
      </c>
      <c r="K6141" s="9">
        <f t="shared" si="477"/>
        <v>0</v>
      </c>
      <c r="L6141" s="9">
        <f t="shared" si="478"/>
        <v>0</v>
      </c>
    </row>
    <row r="6142" spans="1:12" ht="15" x14ac:dyDescent="0.25">
      <c r="A6142" s="167">
        <f t="shared" si="476"/>
        <v>92.66400000001623</v>
      </c>
      <c r="B6142" s="325">
        <f t="shared" si="479"/>
        <v>0.38610000000006761</v>
      </c>
      <c r="C6142" s="167">
        <f t="shared" si="475"/>
        <v>230.50199999998782</v>
      </c>
      <c r="D6142" s="167">
        <f>IF('Lineær programmering opg 4'!$M$4=0,"-",(-A6142+'Lineær programmering opg 4'!$M$4)/'Lineær programmering opg 4'!$K$4*-1)</f>
        <v>294.67199999996751</v>
      </c>
      <c r="E6142" s="167">
        <f>IF('Lineær programmering opg 4'!$M$5=0,"-",(-A6142+'Lineær programmering opg 4'!$M$5)/'Lineær programmering opg 4'!$K$5*-1)</f>
        <v>230.50199999998782</v>
      </c>
      <c r="F6142" s="167" t="str">
        <f>IF('Lineær programmering opg 4'!$E$6=0,"-",(-A6142+'Lineær programmering opg 4'!$M$6)/'Lineær programmering opg 4'!$K$6*-1)</f>
        <v>-</v>
      </c>
      <c r="G6142" s="167" t="str">
        <f>IF('Lineær programmering opg 4'!$D$7=0,"-",((-A6142+'Lineær programmering opg 4'!$M$7)/'Lineær programmering opg 4'!$K$7)*-1)</f>
        <v>-</v>
      </c>
      <c r="H6142" s="167" t="str">
        <f>IF('Lineær programmering opg 4'!$C$8=0,"-",((-A6142+'Lineær programmering opg 4'!$M$8)/'Lineær programmering opg 4'!$K$8)*-1)</f>
        <v>-</v>
      </c>
      <c r="I6142" s="167" t="str">
        <f>IF('Lineær programmering opg 4'!$D$8=0,"-",'Lineær programmering opg 4'!$G$8)</f>
        <v>-</v>
      </c>
      <c r="J6142" s="295">
        <f>A6142*'Lineær programmering opg 4'!$C$11+Datatabel!C6142*'Lineær programmering opg 4'!$D$11</f>
        <v>43841.699999999793</v>
      </c>
      <c r="K6142" s="9">
        <f t="shared" si="477"/>
        <v>0</v>
      </c>
      <c r="L6142" s="9">
        <f t="shared" si="478"/>
        <v>0</v>
      </c>
    </row>
    <row r="6143" spans="1:12" ht="15" x14ac:dyDescent="0.25">
      <c r="A6143" s="167">
        <f t="shared" si="476"/>
        <v>92.640000000016229</v>
      </c>
      <c r="B6143" s="325">
        <f t="shared" si="479"/>
        <v>0.38600000000006762</v>
      </c>
      <c r="C6143" s="167">
        <f t="shared" si="475"/>
        <v>230.51999999998782</v>
      </c>
      <c r="D6143" s="167">
        <f>IF('Lineær programmering opg 4'!$M$4=0,"-",(-A6143+'Lineær programmering opg 4'!$M$4)/'Lineær programmering opg 4'!$K$4*-1)</f>
        <v>294.71999999996751</v>
      </c>
      <c r="E6143" s="167">
        <f>IF('Lineær programmering opg 4'!$M$5=0,"-",(-A6143+'Lineær programmering opg 4'!$M$5)/'Lineær programmering opg 4'!$K$5*-1)</f>
        <v>230.51999999998782</v>
      </c>
      <c r="F6143" s="167" t="str">
        <f>IF('Lineær programmering opg 4'!$E$6=0,"-",(-A6143+'Lineær programmering opg 4'!$M$6)/'Lineær programmering opg 4'!$K$6*-1)</f>
        <v>-</v>
      </c>
      <c r="G6143" s="167" t="str">
        <f>IF('Lineær programmering opg 4'!$D$7=0,"-",((-A6143+'Lineær programmering opg 4'!$M$7)/'Lineær programmering opg 4'!$K$7)*-1)</f>
        <v>-</v>
      </c>
      <c r="H6143" s="167" t="str">
        <f>IF('Lineær programmering opg 4'!$C$8=0,"-",((-A6143+'Lineær programmering opg 4'!$M$8)/'Lineær programmering opg 4'!$K$8)*-1)</f>
        <v>-</v>
      </c>
      <c r="I6143" s="167" t="str">
        <f>IF('Lineær programmering opg 4'!$D$8=0,"-",'Lineær programmering opg 4'!$G$8)</f>
        <v>-</v>
      </c>
      <c r="J6143" s="295">
        <f>A6143*'Lineær programmering opg 4'!$C$11+Datatabel!C6143*'Lineær programmering opg 4'!$D$11</f>
        <v>43841.999999999796</v>
      </c>
      <c r="K6143" s="9">
        <f t="shared" si="477"/>
        <v>0</v>
      </c>
      <c r="L6143" s="9">
        <f t="shared" si="478"/>
        <v>0</v>
      </c>
    </row>
    <row r="6144" spans="1:12" ht="15" x14ac:dyDescent="0.25">
      <c r="A6144" s="167">
        <f t="shared" si="476"/>
        <v>92.616000000016228</v>
      </c>
      <c r="B6144" s="325">
        <f t="shared" si="479"/>
        <v>0.38590000000006763</v>
      </c>
      <c r="C6144" s="167">
        <f t="shared" si="475"/>
        <v>230.53799999998782</v>
      </c>
      <c r="D6144" s="167">
        <f>IF('Lineær programmering opg 4'!$M$4=0,"-",(-A6144+'Lineær programmering opg 4'!$M$4)/'Lineær programmering opg 4'!$K$4*-1)</f>
        <v>294.76799999996751</v>
      </c>
      <c r="E6144" s="167">
        <f>IF('Lineær programmering opg 4'!$M$5=0,"-",(-A6144+'Lineær programmering opg 4'!$M$5)/'Lineær programmering opg 4'!$K$5*-1)</f>
        <v>230.53799999998782</v>
      </c>
      <c r="F6144" s="167" t="str">
        <f>IF('Lineær programmering opg 4'!$E$6=0,"-",(-A6144+'Lineær programmering opg 4'!$M$6)/'Lineær programmering opg 4'!$K$6*-1)</f>
        <v>-</v>
      </c>
      <c r="G6144" s="167" t="str">
        <f>IF('Lineær programmering opg 4'!$D$7=0,"-",((-A6144+'Lineær programmering opg 4'!$M$7)/'Lineær programmering opg 4'!$K$7)*-1)</f>
        <v>-</v>
      </c>
      <c r="H6144" s="167" t="str">
        <f>IF('Lineær programmering opg 4'!$C$8=0,"-",((-A6144+'Lineær programmering opg 4'!$M$8)/'Lineær programmering opg 4'!$K$8)*-1)</f>
        <v>-</v>
      </c>
      <c r="I6144" s="167" t="str">
        <f>IF('Lineær programmering opg 4'!$D$8=0,"-",'Lineær programmering opg 4'!$G$8)</f>
        <v>-</v>
      </c>
      <c r="J6144" s="295">
        <f>A6144*'Lineær programmering opg 4'!$C$11+Datatabel!C6144*'Lineær programmering opg 4'!$D$11</f>
        <v>43842.299999999792</v>
      </c>
      <c r="K6144" s="9">
        <f t="shared" si="477"/>
        <v>0</v>
      </c>
      <c r="L6144" s="9">
        <f t="shared" si="478"/>
        <v>0</v>
      </c>
    </row>
    <row r="6145" spans="1:12" ht="15" x14ac:dyDescent="0.25">
      <c r="A6145" s="167">
        <f t="shared" si="476"/>
        <v>92.592000000016242</v>
      </c>
      <c r="B6145" s="325">
        <f t="shared" si="479"/>
        <v>0.38580000000006764</v>
      </c>
      <c r="C6145" s="167">
        <f t="shared" si="475"/>
        <v>230.55599999998782</v>
      </c>
      <c r="D6145" s="167">
        <f>IF('Lineær programmering opg 4'!$M$4=0,"-",(-A6145+'Lineær programmering opg 4'!$M$4)/'Lineær programmering opg 4'!$K$4*-1)</f>
        <v>294.81599999996752</v>
      </c>
      <c r="E6145" s="167">
        <f>IF('Lineær programmering opg 4'!$M$5=0,"-",(-A6145+'Lineær programmering opg 4'!$M$5)/'Lineær programmering opg 4'!$K$5*-1)</f>
        <v>230.55599999998782</v>
      </c>
      <c r="F6145" s="167" t="str">
        <f>IF('Lineær programmering opg 4'!$E$6=0,"-",(-A6145+'Lineær programmering opg 4'!$M$6)/'Lineær programmering opg 4'!$K$6*-1)</f>
        <v>-</v>
      </c>
      <c r="G6145" s="167" t="str">
        <f>IF('Lineær programmering opg 4'!$D$7=0,"-",((-A6145+'Lineær programmering opg 4'!$M$7)/'Lineær programmering opg 4'!$K$7)*-1)</f>
        <v>-</v>
      </c>
      <c r="H6145" s="167" t="str">
        <f>IF('Lineær programmering opg 4'!$C$8=0,"-",((-A6145+'Lineær programmering opg 4'!$M$8)/'Lineær programmering opg 4'!$K$8)*-1)</f>
        <v>-</v>
      </c>
      <c r="I6145" s="167" t="str">
        <f>IF('Lineær programmering opg 4'!$D$8=0,"-",'Lineær programmering opg 4'!$G$8)</f>
        <v>-</v>
      </c>
      <c r="J6145" s="295">
        <f>A6145*'Lineær programmering opg 4'!$C$11+Datatabel!C6145*'Lineær programmering opg 4'!$D$11</f>
        <v>43842.599999999802</v>
      </c>
      <c r="K6145" s="9">
        <f t="shared" si="477"/>
        <v>0</v>
      </c>
      <c r="L6145" s="9">
        <f t="shared" si="478"/>
        <v>0</v>
      </c>
    </row>
    <row r="6146" spans="1:12" ht="15" x14ac:dyDescent="0.25">
      <c r="A6146" s="167">
        <f t="shared" si="476"/>
        <v>92.568000000016241</v>
      </c>
      <c r="B6146" s="325">
        <f t="shared" si="479"/>
        <v>0.38570000000006766</v>
      </c>
      <c r="C6146" s="167">
        <f t="shared" si="475"/>
        <v>230.57399999998782</v>
      </c>
      <c r="D6146" s="167">
        <f>IF('Lineær programmering opg 4'!$M$4=0,"-",(-A6146+'Lineær programmering opg 4'!$M$4)/'Lineær programmering opg 4'!$K$4*-1)</f>
        <v>294.86399999996752</v>
      </c>
      <c r="E6146" s="167">
        <f>IF('Lineær programmering opg 4'!$M$5=0,"-",(-A6146+'Lineær programmering opg 4'!$M$5)/'Lineær programmering opg 4'!$K$5*-1)</f>
        <v>230.57399999998782</v>
      </c>
      <c r="F6146" s="167" t="str">
        <f>IF('Lineær programmering opg 4'!$E$6=0,"-",(-A6146+'Lineær programmering opg 4'!$M$6)/'Lineær programmering opg 4'!$K$6*-1)</f>
        <v>-</v>
      </c>
      <c r="G6146" s="167" t="str">
        <f>IF('Lineær programmering opg 4'!$D$7=0,"-",((-A6146+'Lineær programmering opg 4'!$M$7)/'Lineær programmering opg 4'!$K$7)*-1)</f>
        <v>-</v>
      </c>
      <c r="H6146" s="167" t="str">
        <f>IF('Lineær programmering opg 4'!$C$8=0,"-",((-A6146+'Lineær programmering opg 4'!$M$8)/'Lineær programmering opg 4'!$K$8)*-1)</f>
        <v>-</v>
      </c>
      <c r="I6146" s="167" t="str">
        <f>IF('Lineær programmering opg 4'!$D$8=0,"-",'Lineær programmering opg 4'!$G$8)</f>
        <v>-</v>
      </c>
      <c r="J6146" s="295">
        <f>A6146*'Lineær programmering opg 4'!$C$11+Datatabel!C6146*'Lineær programmering opg 4'!$D$11</f>
        <v>43842.899999999798</v>
      </c>
      <c r="K6146" s="9">
        <f t="shared" si="477"/>
        <v>0</v>
      </c>
      <c r="L6146" s="9">
        <f t="shared" si="478"/>
        <v>0</v>
      </c>
    </row>
    <row r="6147" spans="1:12" ht="15" x14ac:dyDescent="0.25">
      <c r="A6147" s="167">
        <f t="shared" si="476"/>
        <v>92.54400000001624</v>
      </c>
      <c r="B6147" s="325">
        <f t="shared" si="479"/>
        <v>0.38560000000006767</v>
      </c>
      <c r="C6147" s="167">
        <f t="shared" ref="C6147:C6210" si="480">MIN(D6147,E6147,F6147,G6147,H6147,I6147)</f>
        <v>230.59199999998782</v>
      </c>
      <c r="D6147" s="167">
        <f>IF('Lineær programmering opg 4'!$M$4=0,"-",(-A6147+'Lineær programmering opg 4'!$M$4)/'Lineær programmering opg 4'!$K$4*-1)</f>
        <v>294.91199999996752</v>
      </c>
      <c r="E6147" s="167">
        <f>IF('Lineær programmering opg 4'!$M$5=0,"-",(-A6147+'Lineær programmering opg 4'!$M$5)/'Lineær programmering opg 4'!$K$5*-1)</f>
        <v>230.59199999998782</v>
      </c>
      <c r="F6147" s="167" t="str">
        <f>IF('Lineær programmering opg 4'!$E$6=0,"-",(-A6147+'Lineær programmering opg 4'!$M$6)/'Lineær programmering opg 4'!$K$6*-1)</f>
        <v>-</v>
      </c>
      <c r="G6147" s="167" t="str">
        <f>IF('Lineær programmering opg 4'!$D$7=0,"-",((-A6147+'Lineær programmering opg 4'!$M$7)/'Lineær programmering opg 4'!$K$7)*-1)</f>
        <v>-</v>
      </c>
      <c r="H6147" s="167" t="str">
        <f>IF('Lineær programmering opg 4'!$C$8=0,"-",((-A6147+'Lineær programmering opg 4'!$M$8)/'Lineær programmering opg 4'!$K$8)*-1)</f>
        <v>-</v>
      </c>
      <c r="I6147" s="167" t="str">
        <f>IF('Lineær programmering opg 4'!$D$8=0,"-",'Lineær programmering opg 4'!$G$8)</f>
        <v>-</v>
      </c>
      <c r="J6147" s="295">
        <f>A6147*'Lineær programmering opg 4'!$C$11+Datatabel!C6147*'Lineær programmering opg 4'!$D$11</f>
        <v>43843.199999999793</v>
      </c>
      <c r="K6147" s="9">
        <f t="shared" si="477"/>
        <v>0</v>
      </c>
      <c r="L6147" s="9">
        <f t="shared" si="478"/>
        <v>0</v>
      </c>
    </row>
    <row r="6148" spans="1:12" ht="15" x14ac:dyDescent="0.25">
      <c r="A6148" s="167">
        <f t="shared" ref="A6148:A6211" si="481">$A$3*B6148</f>
        <v>92.520000000016239</v>
      </c>
      <c r="B6148" s="325">
        <f t="shared" si="479"/>
        <v>0.38550000000006768</v>
      </c>
      <c r="C6148" s="167">
        <f t="shared" si="480"/>
        <v>230.60999999998782</v>
      </c>
      <c r="D6148" s="167">
        <f>IF('Lineær programmering opg 4'!$M$4=0,"-",(-A6148+'Lineær programmering opg 4'!$M$4)/'Lineær programmering opg 4'!$K$4*-1)</f>
        <v>294.95999999996752</v>
      </c>
      <c r="E6148" s="167">
        <f>IF('Lineær programmering opg 4'!$M$5=0,"-",(-A6148+'Lineær programmering opg 4'!$M$5)/'Lineær programmering opg 4'!$K$5*-1)</f>
        <v>230.60999999998782</v>
      </c>
      <c r="F6148" s="167" t="str">
        <f>IF('Lineær programmering opg 4'!$E$6=0,"-",(-A6148+'Lineær programmering opg 4'!$M$6)/'Lineær programmering opg 4'!$K$6*-1)</f>
        <v>-</v>
      </c>
      <c r="G6148" s="167" t="str">
        <f>IF('Lineær programmering opg 4'!$D$7=0,"-",((-A6148+'Lineær programmering opg 4'!$M$7)/'Lineær programmering opg 4'!$K$7)*-1)</f>
        <v>-</v>
      </c>
      <c r="H6148" s="167" t="str">
        <f>IF('Lineær programmering opg 4'!$C$8=0,"-",((-A6148+'Lineær programmering opg 4'!$M$8)/'Lineær programmering opg 4'!$K$8)*-1)</f>
        <v>-</v>
      </c>
      <c r="I6148" s="167" t="str">
        <f>IF('Lineær programmering opg 4'!$D$8=0,"-",'Lineær programmering opg 4'!$G$8)</f>
        <v>-</v>
      </c>
      <c r="J6148" s="295">
        <f>A6148*'Lineær programmering opg 4'!$C$11+Datatabel!C6148*'Lineær programmering opg 4'!$D$11</f>
        <v>43843.499999999796</v>
      </c>
      <c r="K6148" s="9">
        <f t="shared" ref="K6148:K6211" si="482">IF($J$10004=J6148,A6148,0)</f>
        <v>0</v>
      </c>
      <c r="L6148" s="9">
        <f t="shared" ref="L6148:L6211" si="483">IF(J6148=$J$10004,C6148,0)</f>
        <v>0</v>
      </c>
    </row>
    <row r="6149" spans="1:12" ht="15" x14ac:dyDescent="0.25">
      <c r="A6149" s="167">
        <f t="shared" si="481"/>
        <v>92.496000000016238</v>
      </c>
      <c r="B6149" s="325">
        <f t="shared" ref="B6149:B6212" si="484">B6148-0.01%</f>
        <v>0.38540000000006769</v>
      </c>
      <c r="C6149" s="167">
        <f t="shared" si="480"/>
        <v>230.62799999998782</v>
      </c>
      <c r="D6149" s="167">
        <f>IF('Lineær programmering opg 4'!$M$4=0,"-",(-A6149+'Lineær programmering opg 4'!$M$4)/'Lineær programmering opg 4'!$K$4*-1)</f>
        <v>295.00799999996752</v>
      </c>
      <c r="E6149" s="167">
        <f>IF('Lineær programmering opg 4'!$M$5=0,"-",(-A6149+'Lineær programmering opg 4'!$M$5)/'Lineær programmering opg 4'!$K$5*-1)</f>
        <v>230.62799999998782</v>
      </c>
      <c r="F6149" s="167" t="str">
        <f>IF('Lineær programmering opg 4'!$E$6=0,"-",(-A6149+'Lineær programmering opg 4'!$M$6)/'Lineær programmering opg 4'!$K$6*-1)</f>
        <v>-</v>
      </c>
      <c r="G6149" s="167" t="str">
        <f>IF('Lineær programmering opg 4'!$D$7=0,"-",((-A6149+'Lineær programmering opg 4'!$M$7)/'Lineær programmering opg 4'!$K$7)*-1)</f>
        <v>-</v>
      </c>
      <c r="H6149" s="167" t="str">
        <f>IF('Lineær programmering opg 4'!$C$8=0,"-",((-A6149+'Lineær programmering opg 4'!$M$8)/'Lineær programmering opg 4'!$K$8)*-1)</f>
        <v>-</v>
      </c>
      <c r="I6149" s="167" t="str">
        <f>IF('Lineær programmering opg 4'!$D$8=0,"-",'Lineær programmering opg 4'!$G$8)</f>
        <v>-</v>
      </c>
      <c r="J6149" s="295">
        <f>A6149*'Lineær programmering opg 4'!$C$11+Datatabel!C6149*'Lineær programmering opg 4'!$D$11</f>
        <v>43843.799999999799</v>
      </c>
      <c r="K6149" s="9">
        <f t="shared" si="482"/>
        <v>0</v>
      </c>
      <c r="L6149" s="9">
        <f t="shared" si="483"/>
        <v>0</v>
      </c>
    </row>
    <row r="6150" spans="1:12" ht="15" x14ac:dyDescent="0.25">
      <c r="A6150" s="167">
        <f t="shared" si="481"/>
        <v>92.472000000016251</v>
      </c>
      <c r="B6150" s="325">
        <f t="shared" si="484"/>
        <v>0.3853000000000677</v>
      </c>
      <c r="C6150" s="167">
        <f t="shared" si="480"/>
        <v>230.64599999998782</v>
      </c>
      <c r="D6150" s="167">
        <f>IF('Lineær programmering opg 4'!$M$4=0,"-",(-A6150+'Lineær programmering opg 4'!$M$4)/'Lineær programmering opg 4'!$K$4*-1)</f>
        <v>295.05599999996753</v>
      </c>
      <c r="E6150" s="167">
        <f>IF('Lineær programmering opg 4'!$M$5=0,"-",(-A6150+'Lineær programmering opg 4'!$M$5)/'Lineær programmering opg 4'!$K$5*-1)</f>
        <v>230.64599999998782</v>
      </c>
      <c r="F6150" s="167" t="str">
        <f>IF('Lineær programmering opg 4'!$E$6=0,"-",(-A6150+'Lineær programmering opg 4'!$M$6)/'Lineær programmering opg 4'!$K$6*-1)</f>
        <v>-</v>
      </c>
      <c r="G6150" s="167" t="str">
        <f>IF('Lineær programmering opg 4'!$D$7=0,"-",((-A6150+'Lineær programmering opg 4'!$M$7)/'Lineær programmering opg 4'!$K$7)*-1)</f>
        <v>-</v>
      </c>
      <c r="H6150" s="167" t="str">
        <f>IF('Lineær programmering opg 4'!$C$8=0,"-",((-A6150+'Lineær programmering opg 4'!$M$8)/'Lineær programmering opg 4'!$K$8)*-1)</f>
        <v>-</v>
      </c>
      <c r="I6150" s="167" t="str">
        <f>IF('Lineær programmering opg 4'!$D$8=0,"-",'Lineær programmering opg 4'!$G$8)</f>
        <v>-</v>
      </c>
      <c r="J6150" s="295">
        <f>A6150*'Lineær programmering opg 4'!$C$11+Datatabel!C6150*'Lineær programmering opg 4'!$D$11</f>
        <v>43844.099999999802</v>
      </c>
      <c r="K6150" s="9">
        <f t="shared" si="482"/>
        <v>0</v>
      </c>
      <c r="L6150" s="9">
        <f t="shared" si="483"/>
        <v>0</v>
      </c>
    </row>
    <row r="6151" spans="1:12" ht="15" x14ac:dyDescent="0.25">
      <c r="A6151" s="167">
        <f t="shared" si="481"/>
        <v>92.448000000016251</v>
      </c>
      <c r="B6151" s="325">
        <f t="shared" si="484"/>
        <v>0.38520000000006771</v>
      </c>
      <c r="C6151" s="167">
        <f t="shared" si="480"/>
        <v>230.66399999998782</v>
      </c>
      <c r="D6151" s="167">
        <f>IF('Lineær programmering opg 4'!$M$4=0,"-",(-A6151+'Lineær programmering opg 4'!$M$4)/'Lineær programmering opg 4'!$K$4*-1)</f>
        <v>295.10399999996753</v>
      </c>
      <c r="E6151" s="167">
        <f>IF('Lineær programmering opg 4'!$M$5=0,"-",(-A6151+'Lineær programmering opg 4'!$M$5)/'Lineær programmering opg 4'!$K$5*-1)</f>
        <v>230.66399999998782</v>
      </c>
      <c r="F6151" s="167" t="str">
        <f>IF('Lineær programmering opg 4'!$E$6=0,"-",(-A6151+'Lineær programmering opg 4'!$M$6)/'Lineær programmering opg 4'!$K$6*-1)</f>
        <v>-</v>
      </c>
      <c r="G6151" s="167" t="str">
        <f>IF('Lineær programmering opg 4'!$D$7=0,"-",((-A6151+'Lineær programmering opg 4'!$M$7)/'Lineær programmering opg 4'!$K$7)*-1)</f>
        <v>-</v>
      </c>
      <c r="H6151" s="167" t="str">
        <f>IF('Lineær programmering opg 4'!$C$8=0,"-",((-A6151+'Lineær programmering opg 4'!$M$8)/'Lineær programmering opg 4'!$K$8)*-1)</f>
        <v>-</v>
      </c>
      <c r="I6151" s="167" t="str">
        <f>IF('Lineær programmering opg 4'!$D$8=0,"-",'Lineær programmering opg 4'!$G$8)</f>
        <v>-</v>
      </c>
      <c r="J6151" s="295">
        <f>A6151*'Lineær programmering opg 4'!$C$11+Datatabel!C6151*'Lineær programmering opg 4'!$D$11</f>
        <v>43844.399999999798</v>
      </c>
      <c r="K6151" s="9">
        <f t="shared" si="482"/>
        <v>0</v>
      </c>
      <c r="L6151" s="9">
        <f t="shared" si="483"/>
        <v>0</v>
      </c>
    </row>
    <row r="6152" spans="1:12" ht="15" x14ac:dyDescent="0.25">
      <c r="A6152" s="167">
        <f t="shared" si="481"/>
        <v>92.42400000001625</v>
      </c>
      <c r="B6152" s="325">
        <f t="shared" si="484"/>
        <v>0.38510000000006772</v>
      </c>
      <c r="C6152" s="167">
        <f t="shared" si="480"/>
        <v>230.68199999998782</v>
      </c>
      <c r="D6152" s="167">
        <f>IF('Lineær programmering opg 4'!$M$4=0,"-",(-A6152+'Lineær programmering opg 4'!$M$4)/'Lineær programmering opg 4'!$K$4*-1)</f>
        <v>295.15199999996753</v>
      </c>
      <c r="E6152" s="167">
        <f>IF('Lineær programmering opg 4'!$M$5=0,"-",(-A6152+'Lineær programmering opg 4'!$M$5)/'Lineær programmering opg 4'!$K$5*-1)</f>
        <v>230.68199999998782</v>
      </c>
      <c r="F6152" s="167" t="str">
        <f>IF('Lineær programmering opg 4'!$E$6=0,"-",(-A6152+'Lineær programmering opg 4'!$M$6)/'Lineær programmering opg 4'!$K$6*-1)</f>
        <v>-</v>
      </c>
      <c r="G6152" s="167" t="str">
        <f>IF('Lineær programmering opg 4'!$D$7=0,"-",((-A6152+'Lineær programmering opg 4'!$M$7)/'Lineær programmering opg 4'!$K$7)*-1)</f>
        <v>-</v>
      </c>
      <c r="H6152" s="167" t="str">
        <f>IF('Lineær programmering opg 4'!$C$8=0,"-",((-A6152+'Lineær programmering opg 4'!$M$8)/'Lineær programmering opg 4'!$K$8)*-1)</f>
        <v>-</v>
      </c>
      <c r="I6152" s="167" t="str">
        <f>IF('Lineær programmering opg 4'!$D$8=0,"-",'Lineær programmering opg 4'!$G$8)</f>
        <v>-</v>
      </c>
      <c r="J6152" s="295">
        <f>A6152*'Lineær programmering opg 4'!$C$11+Datatabel!C6152*'Lineær programmering opg 4'!$D$11</f>
        <v>43844.699999999801</v>
      </c>
      <c r="K6152" s="9">
        <f t="shared" si="482"/>
        <v>0</v>
      </c>
      <c r="L6152" s="9">
        <f t="shared" si="483"/>
        <v>0</v>
      </c>
    </row>
    <row r="6153" spans="1:12" ht="15" x14ac:dyDescent="0.25">
      <c r="A6153" s="167">
        <f t="shared" si="481"/>
        <v>92.400000000016263</v>
      </c>
      <c r="B6153" s="325">
        <f t="shared" si="484"/>
        <v>0.38500000000006773</v>
      </c>
      <c r="C6153" s="167">
        <f t="shared" si="480"/>
        <v>230.69999999998782</v>
      </c>
      <c r="D6153" s="167">
        <f>IF('Lineær programmering opg 4'!$M$4=0,"-",(-A6153+'Lineær programmering opg 4'!$M$4)/'Lineær programmering opg 4'!$K$4*-1)</f>
        <v>295.19999999996747</v>
      </c>
      <c r="E6153" s="167">
        <f>IF('Lineær programmering opg 4'!$M$5=0,"-",(-A6153+'Lineær programmering opg 4'!$M$5)/'Lineær programmering opg 4'!$K$5*-1)</f>
        <v>230.69999999998782</v>
      </c>
      <c r="F6153" s="167" t="str">
        <f>IF('Lineær programmering opg 4'!$E$6=0,"-",(-A6153+'Lineær programmering opg 4'!$M$6)/'Lineær programmering opg 4'!$K$6*-1)</f>
        <v>-</v>
      </c>
      <c r="G6153" s="167" t="str">
        <f>IF('Lineær programmering opg 4'!$D$7=0,"-",((-A6153+'Lineær programmering opg 4'!$M$7)/'Lineær programmering opg 4'!$K$7)*-1)</f>
        <v>-</v>
      </c>
      <c r="H6153" s="167" t="str">
        <f>IF('Lineær programmering opg 4'!$C$8=0,"-",((-A6153+'Lineær programmering opg 4'!$M$8)/'Lineær programmering opg 4'!$K$8)*-1)</f>
        <v>-</v>
      </c>
      <c r="I6153" s="167" t="str">
        <f>IF('Lineær programmering opg 4'!$D$8=0,"-",'Lineær programmering opg 4'!$G$8)</f>
        <v>-</v>
      </c>
      <c r="J6153" s="295">
        <f>A6153*'Lineær programmering opg 4'!$C$11+Datatabel!C6153*'Lineær programmering opg 4'!$D$11</f>
        <v>43844.999999999796</v>
      </c>
      <c r="K6153" s="9">
        <f t="shared" si="482"/>
        <v>0</v>
      </c>
      <c r="L6153" s="9">
        <f t="shared" si="483"/>
        <v>0</v>
      </c>
    </row>
    <row r="6154" spans="1:12" ht="15" x14ac:dyDescent="0.25">
      <c r="A6154" s="167">
        <f t="shared" si="481"/>
        <v>92.376000000016262</v>
      </c>
      <c r="B6154" s="325">
        <f t="shared" si="484"/>
        <v>0.38490000000006774</v>
      </c>
      <c r="C6154" s="167">
        <f t="shared" si="480"/>
        <v>230.71799999998782</v>
      </c>
      <c r="D6154" s="167">
        <f>IF('Lineær programmering opg 4'!$M$4=0,"-",(-A6154+'Lineær programmering opg 4'!$M$4)/'Lineær programmering opg 4'!$K$4*-1)</f>
        <v>295.24799999996748</v>
      </c>
      <c r="E6154" s="167">
        <f>IF('Lineær programmering opg 4'!$M$5=0,"-",(-A6154+'Lineær programmering opg 4'!$M$5)/'Lineær programmering opg 4'!$K$5*-1)</f>
        <v>230.71799999998782</v>
      </c>
      <c r="F6154" s="167" t="str">
        <f>IF('Lineær programmering opg 4'!$E$6=0,"-",(-A6154+'Lineær programmering opg 4'!$M$6)/'Lineær programmering opg 4'!$K$6*-1)</f>
        <v>-</v>
      </c>
      <c r="G6154" s="167" t="str">
        <f>IF('Lineær programmering opg 4'!$D$7=0,"-",((-A6154+'Lineær programmering opg 4'!$M$7)/'Lineær programmering opg 4'!$K$7)*-1)</f>
        <v>-</v>
      </c>
      <c r="H6154" s="167" t="str">
        <f>IF('Lineær programmering opg 4'!$C$8=0,"-",((-A6154+'Lineær programmering opg 4'!$M$8)/'Lineær programmering opg 4'!$K$8)*-1)</f>
        <v>-</v>
      </c>
      <c r="I6154" s="167" t="str">
        <f>IF('Lineær programmering opg 4'!$D$8=0,"-",'Lineær programmering opg 4'!$G$8)</f>
        <v>-</v>
      </c>
      <c r="J6154" s="295">
        <f>A6154*'Lineær programmering opg 4'!$C$11+Datatabel!C6154*'Lineær programmering opg 4'!$D$11</f>
        <v>43845.299999999799</v>
      </c>
      <c r="K6154" s="9">
        <f t="shared" si="482"/>
        <v>0</v>
      </c>
      <c r="L6154" s="9">
        <f t="shared" si="483"/>
        <v>0</v>
      </c>
    </row>
    <row r="6155" spans="1:12" ht="15" x14ac:dyDescent="0.25">
      <c r="A6155" s="167">
        <f t="shared" si="481"/>
        <v>92.352000000016261</v>
      </c>
      <c r="B6155" s="325">
        <f t="shared" si="484"/>
        <v>0.38480000000006775</v>
      </c>
      <c r="C6155" s="167">
        <f t="shared" si="480"/>
        <v>230.73599999998783</v>
      </c>
      <c r="D6155" s="167">
        <f>IF('Lineær programmering opg 4'!$M$4=0,"-",(-A6155+'Lineær programmering opg 4'!$M$4)/'Lineær programmering opg 4'!$K$4*-1)</f>
        <v>295.29599999996748</v>
      </c>
      <c r="E6155" s="167">
        <f>IF('Lineær programmering opg 4'!$M$5=0,"-",(-A6155+'Lineær programmering opg 4'!$M$5)/'Lineær programmering opg 4'!$K$5*-1)</f>
        <v>230.73599999998783</v>
      </c>
      <c r="F6155" s="167" t="str">
        <f>IF('Lineær programmering opg 4'!$E$6=0,"-",(-A6155+'Lineær programmering opg 4'!$M$6)/'Lineær programmering opg 4'!$K$6*-1)</f>
        <v>-</v>
      </c>
      <c r="G6155" s="167" t="str">
        <f>IF('Lineær programmering opg 4'!$D$7=0,"-",((-A6155+'Lineær programmering opg 4'!$M$7)/'Lineær programmering opg 4'!$K$7)*-1)</f>
        <v>-</v>
      </c>
      <c r="H6155" s="167" t="str">
        <f>IF('Lineær programmering opg 4'!$C$8=0,"-",((-A6155+'Lineær programmering opg 4'!$M$8)/'Lineær programmering opg 4'!$K$8)*-1)</f>
        <v>-</v>
      </c>
      <c r="I6155" s="167" t="str">
        <f>IF('Lineær programmering opg 4'!$D$8=0,"-",'Lineær programmering opg 4'!$G$8)</f>
        <v>-</v>
      </c>
      <c r="J6155" s="295">
        <f>A6155*'Lineær programmering opg 4'!$C$11+Datatabel!C6155*'Lineær programmering opg 4'!$D$11</f>
        <v>43845.599999999802</v>
      </c>
      <c r="K6155" s="9">
        <f t="shared" si="482"/>
        <v>0</v>
      </c>
      <c r="L6155" s="9">
        <f t="shared" si="483"/>
        <v>0</v>
      </c>
    </row>
    <row r="6156" spans="1:12" ht="15" x14ac:dyDescent="0.25">
      <c r="A6156" s="167">
        <f t="shared" si="481"/>
        <v>92.32800000001626</v>
      </c>
      <c r="B6156" s="325">
        <f t="shared" si="484"/>
        <v>0.38470000000006777</v>
      </c>
      <c r="C6156" s="167">
        <f t="shared" si="480"/>
        <v>230.75399999998783</v>
      </c>
      <c r="D6156" s="167">
        <f>IF('Lineær programmering opg 4'!$M$4=0,"-",(-A6156+'Lineær programmering opg 4'!$M$4)/'Lineær programmering opg 4'!$K$4*-1)</f>
        <v>295.34399999996748</v>
      </c>
      <c r="E6156" s="167">
        <f>IF('Lineær programmering opg 4'!$M$5=0,"-",(-A6156+'Lineær programmering opg 4'!$M$5)/'Lineær programmering opg 4'!$K$5*-1)</f>
        <v>230.75399999998783</v>
      </c>
      <c r="F6156" s="167" t="str">
        <f>IF('Lineær programmering opg 4'!$E$6=0,"-",(-A6156+'Lineær programmering opg 4'!$M$6)/'Lineær programmering opg 4'!$K$6*-1)</f>
        <v>-</v>
      </c>
      <c r="G6156" s="167" t="str">
        <f>IF('Lineær programmering opg 4'!$D$7=0,"-",((-A6156+'Lineær programmering opg 4'!$M$7)/'Lineær programmering opg 4'!$K$7)*-1)</f>
        <v>-</v>
      </c>
      <c r="H6156" s="167" t="str">
        <f>IF('Lineær programmering opg 4'!$C$8=0,"-",((-A6156+'Lineær programmering opg 4'!$M$8)/'Lineær programmering opg 4'!$K$8)*-1)</f>
        <v>-</v>
      </c>
      <c r="I6156" s="167" t="str">
        <f>IF('Lineær programmering opg 4'!$D$8=0,"-",'Lineær programmering opg 4'!$G$8)</f>
        <v>-</v>
      </c>
      <c r="J6156" s="295">
        <f>A6156*'Lineær programmering opg 4'!$C$11+Datatabel!C6156*'Lineær programmering opg 4'!$D$11</f>
        <v>43845.899999999798</v>
      </c>
      <c r="K6156" s="9">
        <f t="shared" si="482"/>
        <v>0</v>
      </c>
      <c r="L6156" s="9">
        <f t="shared" si="483"/>
        <v>0</v>
      </c>
    </row>
    <row r="6157" spans="1:12" ht="15" x14ac:dyDescent="0.25">
      <c r="A6157" s="167">
        <f t="shared" si="481"/>
        <v>92.304000000016259</v>
      </c>
      <c r="B6157" s="325">
        <f t="shared" si="484"/>
        <v>0.38460000000006778</v>
      </c>
      <c r="C6157" s="167">
        <f t="shared" si="480"/>
        <v>230.77199999998783</v>
      </c>
      <c r="D6157" s="167">
        <f>IF('Lineær programmering opg 4'!$M$4=0,"-",(-A6157+'Lineær programmering opg 4'!$M$4)/'Lineær programmering opg 4'!$K$4*-1)</f>
        <v>295.39199999996748</v>
      </c>
      <c r="E6157" s="167">
        <f>IF('Lineær programmering opg 4'!$M$5=0,"-",(-A6157+'Lineær programmering opg 4'!$M$5)/'Lineær programmering opg 4'!$K$5*-1)</f>
        <v>230.77199999998783</v>
      </c>
      <c r="F6157" s="167" t="str">
        <f>IF('Lineær programmering opg 4'!$E$6=0,"-",(-A6157+'Lineær programmering opg 4'!$M$6)/'Lineær programmering opg 4'!$K$6*-1)</f>
        <v>-</v>
      </c>
      <c r="G6157" s="167" t="str">
        <f>IF('Lineær programmering opg 4'!$D$7=0,"-",((-A6157+'Lineær programmering opg 4'!$M$7)/'Lineær programmering opg 4'!$K$7)*-1)</f>
        <v>-</v>
      </c>
      <c r="H6157" s="167" t="str">
        <f>IF('Lineær programmering opg 4'!$C$8=0,"-",((-A6157+'Lineær programmering opg 4'!$M$8)/'Lineær programmering opg 4'!$K$8)*-1)</f>
        <v>-</v>
      </c>
      <c r="I6157" s="167" t="str">
        <f>IF('Lineær programmering opg 4'!$D$8=0,"-",'Lineær programmering opg 4'!$G$8)</f>
        <v>-</v>
      </c>
      <c r="J6157" s="295">
        <f>A6157*'Lineær programmering opg 4'!$C$11+Datatabel!C6157*'Lineær programmering opg 4'!$D$11</f>
        <v>43846.199999999801</v>
      </c>
      <c r="K6157" s="9">
        <f t="shared" si="482"/>
        <v>0</v>
      </c>
      <c r="L6157" s="9">
        <f t="shared" si="483"/>
        <v>0</v>
      </c>
    </row>
    <row r="6158" spans="1:12" ht="15" x14ac:dyDescent="0.25">
      <c r="A6158" s="167">
        <f t="shared" si="481"/>
        <v>92.280000000016273</v>
      </c>
      <c r="B6158" s="325">
        <f t="shared" si="484"/>
        <v>0.38450000000006779</v>
      </c>
      <c r="C6158" s="167">
        <f t="shared" si="480"/>
        <v>230.7899999999878</v>
      </c>
      <c r="D6158" s="167">
        <f>IF('Lineær programmering opg 4'!$M$4=0,"-",(-A6158+'Lineær programmering opg 4'!$M$4)/'Lineær programmering opg 4'!$K$4*-1)</f>
        <v>295.43999999996743</v>
      </c>
      <c r="E6158" s="167">
        <f>IF('Lineær programmering opg 4'!$M$5=0,"-",(-A6158+'Lineær programmering opg 4'!$M$5)/'Lineær programmering opg 4'!$K$5*-1)</f>
        <v>230.7899999999878</v>
      </c>
      <c r="F6158" s="167" t="str">
        <f>IF('Lineær programmering opg 4'!$E$6=0,"-",(-A6158+'Lineær programmering opg 4'!$M$6)/'Lineær programmering opg 4'!$K$6*-1)</f>
        <v>-</v>
      </c>
      <c r="G6158" s="167" t="str">
        <f>IF('Lineær programmering opg 4'!$D$7=0,"-",((-A6158+'Lineær programmering opg 4'!$M$7)/'Lineær programmering opg 4'!$K$7)*-1)</f>
        <v>-</v>
      </c>
      <c r="H6158" s="167" t="str">
        <f>IF('Lineær programmering opg 4'!$C$8=0,"-",((-A6158+'Lineær programmering opg 4'!$M$8)/'Lineær programmering opg 4'!$K$8)*-1)</f>
        <v>-</v>
      </c>
      <c r="I6158" s="167" t="str">
        <f>IF('Lineær programmering opg 4'!$D$8=0,"-",'Lineær programmering opg 4'!$G$8)</f>
        <v>-</v>
      </c>
      <c r="J6158" s="295">
        <f>A6158*'Lineær programmering opg 4'!$C$11+Datatabel!C6158*'Lineær programmering opg 4'!$D$11</f>
        <v>43846.499999999796</v>
      </c>
      <c r="K6158" s="9">
        <f t="shared" si="482"/>
        <v>0</v>
      </c>
      <c r="L6158" s="9">
        <f t="shared" si="483"/>
        <v>0</v>
      </c>
    </row>
    <row r="6159" spans="1:12" ht="15" x14ac:dyDescent="0.25">
      <c r="A6159" s="167">
        <f t="shared" si="481"/>
        <v>92.256000000016272</v>
      </c>
      <c r="B6159" s="325">
        <f t="shared" si="484"/>
        <v>0.3844000000000678</v>
      </c>
      <c r="C6159" s="167">
        <f t="shared" si="480"/>
        <v>230.8079999999878</v>
      </c>
      <c r="D6159" s="167">
        <f>IF('Lineær programmering opg 4'!$M$4=0,"-",(-A6159+'Lineær programmering opg 4'!$M$4)/'Lineær programmering opg 4'!$K$4*-1)</f>
        <v>295.48799999996743</v>
      </c>
      <c r="E6159" s="167">
        <f>IF('Lineær programmering opg 4'!$M$5=0,"-",(-A6159+'Lineær programmering opg 4'!$M$5)/'Lineær programmering opg 4'!$K$5*-1)</f>
        <v>230.8079999999878</v>
      </c>
      <c r="F6159" s="167" t="str">
        <f>IF('Lineær programmering opg 4'!$E$6=0,"-",(-A6159+'Lineær programmering opg 4'!$M$6)/'Lineær programmering opg 4'!$K$6*-1)</f>
        <v>-</v>
      </c>
      <c r="G6159" s="167" t="str">
        <f>IF('Lineær programmering opg 4'!$D$7=0,"-",((-A6159+'Lineær programmering opg 4'!$M$7)/'Lineær programmering opg 4'!$K$7)*-1)</f>
        <v>-</v>
      </c>
      <c r="H6159" s="167" t="str">
        <f>IF('Lineær programmering opg 4'!$C$8=0,"-",((-A6159+'Lineær programmering opg 4'!$M$8)/'Lineær programmering opg 4'!$K$8)*-1)</f>
        <v>-</v>
      </c>
      <c r="I6159" s="167" t="str">
        <f>IF('Lineær programmering opg 4'!$D$8=0,"-",'Lineær programmering opg 4'!$G$8)</f>
        <v>-</v>
      </c>
      <c r="J6159" s="295">
        <f>A6159*'Lineær programmering opg 4'!$C$11+Datatabel!C6159*'Lineær programmering opg 4'!$D$11</f>
        <v>43846.799999999799</v>
      </c>
      <c r="K6159" s="9">
        <f t="shared" si="482"/>
        <v>0</v>
      </c>
      <c r="L6159" s="9">
        <f t="shared" si="483"/>
        <v>0</v>
      </c>
    </row>
    <row r="6160" spans="1:12" ht="15" x14ac:dyDescent="0.25">
      <c r="A6160" s="167">
        <f t="shared" si="481"/>
        <v>92.232000000016271</v>
      </c>
      <c r="B6160" s="325">
        <f t="shared" si="484"/>
        <v>0.38430000000006781</v>
      </c>
      <c r="C6160" s="167">
        <f t="shared" si="480"/>
        <v>230.8259999999878</v>
      </c>
      <c r="D6160" s="167">
        <f>IF('Lineær programmering opg 4'!$M$4=0,"-",(-A6160+'Lineær programmering opg 4'!$M$4)/'Lineær programmering opg 4'!$K$4*-1)</f>
        <v>295.53599999996743</v>
      </c>
      <c r="E6160" s="167">
        <f>IF('Lineær programmering opg 4'!$M$5=0,"-",(-A6160+'Lineær programmering opg 4'!$M$5)/'Lineær programmering opg 4'!$K$5*-1)</f>
        <v>230.8259999999878</v>
      </c>
      <c r="F6160" s="167" t="str">
        <f>IF('Lineær programmering opg 4'!$E$6=0,"-",(-A6160+'Lineær programmering opg 4'!$M$6)/'Lineær programmering opg 4'!$K$6*-1)</f>
        <v>-</v>
      </c>
      <c r="G6160" s="167" t="str">
        <f>IF('Lineær programmering opg 4'!$D$7=0,"-",((-A6160+'Lineær programmering opg 4'!$M$7)/'Lineær programmering opg 4'!$K$7)*-1)</f>
        <v>-</v>
      </c>
      <c r="H6160" s="167" t="str">
        <f>IF('Lineær programmering opg 4'!$C$8=0,"-",((-A6160+'Lineær programmering opg 4'!$M$8)/'Lineær programmering opg 4'!$K$8)*-1)</f>
        <v>-</v>
      </c>
      <c r="I6160" s="167" t="str">
        <f>IF('Lineær programmering opg 4'!$D$8=0,"-",'Lineær programmering opg 4'!$G$8)</f>
        <v>-</v>
      </c>
      <c r="J6160" s="295">
        <f>A6160*'Lineær programmering opg 4'!$C$11+Datatabel!C6160*'Lineær programmering opg 4'!$D$11</f>
        <v>43847.099999999795</v>
      </c>
      <c r="K6160" s="9">
        <f t="shared" si="482"/>
        <v>0</v>
      </c>
      <c r="L6160" s="9">
        <f t="shared" si="483"/>
        <v>0</v>
      </c>
    </row>
    <row r="6161" spans="1:12" ht="15" x14ac:dyDescent="0.25">
      <c r="A6161" s="167">
        <f t="shared" si="481"/>
        <v>92.208000000016284</v>
      </c>
      <c r="B6161" s="325">
        <f t="shared" si="484"/>
        <v>0.38420000000006782</v>
      </c>
      <c r="C6161" s="167">
        <f t="shared" si="480"/>
        <v>230.8439999999878</v>
      </c>
      <c r="D6161" s="167">
        <f>IF('Lineær programmering opg 4'!$M$4=0,"-",(-A6161+'Lineær programmering opg 4'!$M$4)/'Lineær programmering opg 4'!$K$4*-1)</f>
        <v>295.58399999996743</v>
      </c>
      <c r="E6161" s="167">
        <f>IF('Lineær programmering opg 4'!$M$5=0,"-",(-A6161+'Lineær programmering opg 4'!$M$5)/'Lineær programmering opg 4'!$K$5*-1)</f>
        <v>230.8439999999878</v>
      </c>
      <c r="F6161" s="167" t="str">
        <f>IF('Lineær programmering opg 4'!$E$6=0,"-",(-A6161+'Lineær programmering opg 4'!$M$6)/'Lineær programmering opg 4'!$K$6*-1)</f>
        <v>-</v>
      </c>
      <c r="G6161" s="167" t="str">
        <f>IF('Lineær programmering opg 4'!$D$7=0,"-",((-A6161+'Lineær programmering opg 4'!$M$7)/'Lineær programmering opg 4'!$K$7)*-1)</f>
        <v>-</v>
      </c>
      <c r="H6161" s="167" t="str">
        <f>IF('Lineær programmering opg 4'!$C$8=0,"-",((-A6161+'Lineær programmering opg 4'!$M$8)/'Lineær programmering opg 4'!$K$8)*-1)</f>
        <v>-</v>
      </c>
      <c r="I6161" s="167" t="str">
        <f>IF('Lineær programmering opg 4'!$D$8=0,"-",'Lineær programmering opg 4'!$G$8)</f>
        <v>-</v>
      </c>
      <c r="J6161" s="295">
        <f>A6161*'Lineær programmering opg 4'!$C$11+Datatabel!C6161*'Lineær programmering opg 4'!$D$11</f>
        <v>43847.399999999805</v>
      </c>
      <c r="K6161" s="9">
        <f t="shared" si="482"/>
        <v>0</v>
      </c>
      <c r="L6161" s="9">
        <f t="shared" si="483"/>
        <v>0</v>
      </c>
    </row>
    <row r="6162" spans="1:12" ht="15" x14ac:dyDescent="0.25">
      <c r="A6162" s="167">
        <f t="shared" si="481"/>
        <v>92.184000000016283</v>
      </c>
      <c r="B6162" s="325">
        <f t="shared" si="484"/>
        <v>0.38410000000006783</v>
      </c>
      <c r="C6162" s="167">
        <f t="shared" si="480"/>
        <v>230.8619999999878</v>
      </c>
      <c r="D6162" s="167">
        <f>IF('Lineær programmering opg 4'!$M$4=0,"-",(-A6162+'Lineær programmering opg 4'!$M$4)/'Lineær programmering opg 4'!$K$4*-1)</f>
        <v>295.63199999996743</v>
      </c>
      <c r="E6162" s="167">
        <f>IF('Lineær programmering opg 4'!$M$5=0,"-",(-A6162+'Lineær programmering opg 4'!$M$5)/'Lineær programmering opg 4'!$K$5*-1)</f>
        <v>230.8619999999878</v>
      </c>
      <c r="F6162" s="167" t="str">
        <f>IF('Lineær programmering opg 4'!$E$6=0,"-",(-A6162+'Lineær programmering opg 4'!$M$6)/'Lineær programmering opg 4'!$K$6*-1)</f>
        <v>-</v>
      </c>
      <c r="G6162" s="167" t="str">
        <f>IF('Lineær programmering opg 4'!$D$7=0,"-",((-A6162+'Lineær programmering opg 4'!$M$7)/'Lineær programmering opg 4'!$K$7)*-1)</f>
        <v>-</v>
      </c>
      <c r="H6162" s="167" t="str">
        <f>IF('Lineær programmering opg 4'!$C$8=0,"-",((-A6162+'Lineær programmering opg 4'!$M$8)/'Lineær programmering opg 4'!$K$8)*-1)</f>
        <v>-</v>
      </c>
      <c r="I6162" s="167" t="str">
        <f>IF('Lineær programmering opg 4'!$D$8=0,"-",'Lineær programmering opg 4'!$G$8)</f>
        <v>-</v>
      </c>
      <c r="J6162" s="295">
        <f>A6162*'Lineær programmering opg 4'!$C$11+Datatabel!C6162*'Lineær programmering opg 4'!$D$11</f>
        <v>43847.699999999793</v>
      </c>
      <c r="K6162" s="9">
        <f t="shared" si="482"/>
        <v>0</v>
      </c>
      <c r="L6162" s="9">
        <f t="shared" si="483"/>
        <v>0</v>
      </c>
    </row>
    <row r="6163" spans="1:12" ht="15" x14ac:dyDescent="0.25">
      <c r="A6163" s="167">
        <f t="shared" si="481"/>
        <v>92.160000000016282</v>
      </c>
      <c r="B6163" s="325">
        <f t="shared" si="484"/>
        <v>0.38400000000006784</v>
      </c>
      <c r="C6163" s="167">
        <f t="shared" si="480"/>
        <v>230.8799999999878</v>
      </c>
      <c r="D6163" s="167">
        <f>IF('Lineær programmering opg 4'!$M$4=0,"-",(-A6163+'Lineær programmering opg 4'!$M$4)/'Lineær programmering opg 4'!$K$4*-1)</f>
        <v>295.67999999996744</v>
      </c>
      <c r="E6163" s="167">
        <f>IF('Lineær programmering opg 4'!$M$5=0,"-",(-A6163+'Lineær programmering opg 4'!$M$5)/'Lineær programmering opg 4'!$K$5*-1)</f>
        <v>230.8799999999878</v>
      </c>
      <c r="F6163" s="167" t="str">
        <f>IF('Lineær programmering opg 4'!$E$6=0,"-",(-A6163+'Lineær programmering opg 4'!$M$6)/'Lineær programmering opg 4'!$K$6*-1)</f>
        <v>-</v>
      </c>
      <c r="G6163" s="167" t="str">
        <f>IF('Lineær programmering opg 4'!$D$7=0,"-",((-A6163+'Lineær programmering opg 4'!$M$7)/'Lineær programmering opg 4'!$K$7)*-1)</f>
        <v>-</v>
      </c>
      <c r="H6163" s="167" t="str">
        <f>IF('Lineær programmering opg 4'!$C$8=0,"-",((-A6163+'Lineær programmering opg 4'!$M$8)/'Lineær programmering opg 4'!$K$8)*-1)</f>
        <v>-</v>
      </c>
      <c r="I6163" s="167" t="str">
        <f>IF('Lineær programmering opg 4'!$D$8=0,"-",'Lineær programmering opg 4'!$G$8)</f>
        <v>-</v>
      </c>
      <c r="J6163" s="295">
        <f>A6163*'Lineær programmering opg 4'!$C$11+Datatabel!C6163*'Lineær programmering opg 4'!$D$11</f>
        <v>43847.999999999804</v>
      </c>
      <c r="K6163" s="9">
        <f t="shared" si="482"/>
        <v>0</v>
      </c>
      <c r="L6163" s="9">
        <f t="shared" si="483"/>
        <v>0</v>
      </c>
    </row>
    <row r="6164" spans="1:12" ht="15" x14ac:dyDescent="0.25">
      <c r="A6164" s="167">
        <f t="shared" si="481"/>
        <v>92.136000000016281</v>
      </c>
      <c r="B6164" s="325">
        <f t="shared" si="484"/>
        <v>0.38390000000006785</v>
      </c>
      <c r="C6164" s="167">
        <f t="shared" si="480"/>
        <v>230.8979999999878</v>
      </c>
      <c r="D6164" s="167">
        <f>IF('Lineær programmering opg 4'!$M$4=0,"-",(-A6164+'Lineær programmering opg 4'!$M$4)/'Lineær programmering opg 4'!$K$4*-1)</f>
        <v>295.72799999996744</v>
      </c>
      <c r="E6164" s="167">
        <f>IF('Lineær programmering opg 4'!$M$5=0,"-",(-A6164+'Lineær programmering opg 4'!$M$5)/'Lineær programmering opg 4'!$K$5*-1)</f>
        <v>230.8979999999878</v>
      </c>
      <c r="F6164" s="167" t="str">
        <f>IF('Lineær programmering opg 4'!$E$6=0,"-",(-A6164+'Lineær programmering opg 4'!$M$6)/'Lineær programmering opg 4'!$K$6*-1)</f>
        <v>-</v>
      </c>
      <c r="G6164" s="167" t="str">
        <f>IF('Lineær programmering opg 4'!$D$7=0,"-",((-A6164+'Lineær programmering opg 4'!$M$7)/'Lineær programmering opg 4'!$K$7)*-1)</f>
        <v>-</v>
      </c>
      <c r="H6164" s="167" t="str">
        <f>IF('Lineær programmering opg 4'!$C$8=0,"-",((-A6164+'Lineær programmering opg 4'!$M$8)/'Lineær programmering opg 4'!$K$8)*-1)</f>
        <v>-</v>
      </c>
      <c r="I6164" s="167" t="str">
        <f>IF('Lineær programmering opg 4'!$D$8=0,"-",'Lineær programmering opg 4'!$G$8)</f>
        <v>-</v>
      </c>
      <c r="J6164" s="295">
        <f>A6164*'Lineær programmering opg 4'!$C$11+Datatabel!C6164*'Lineær programmering opg 4'!$D$11</f>
        <v>43848.299999999799</v>
      </c>
      <c r="K6164" s="9">
        <f t="shared" si="482"/>
        <v>0</v>
      </c>
      <c r="L6164" s="9">
        <f t="shared" si="483"/>
        <v>0</v>
      </c>
    </row>
    <row r="6165" spans="1:12" ht="15" x14ac:dyDescent="0.25">
      <c r="A6165" s="167">
        <f t="shared" si="481"/>
        <v>92.11200000001628</v>
      </c>
      <c r="B6165" s="325">
        <f t="shared" si="484"/>
        <v>0.38380000000006786</v>
      </c>
      <c r="C6165" s="167">
        <f t="shared" si="480"/>
        <v>230.9159999999878</v>
      </c>
      <c r="D6165" s="167">
        <f>IF('Lineær programmering opg 4'!$M$4=0,"-",(-A6165+'Lineær programmering opg 4'!$M$4)/'Lineær programmering opg 4'!$K$4*-1)</f>
        <v>295.77599999996744</v>
      </c>
      <c r="E6165" s="167">
        <f>IF('Lineær programmering opg 4'!$M$5=0,"-",(-A6165+'Lineær programmering opg 4'!$M$5)/'Lineær programmering opg 4'!$K$5*-1)</f>
        <v>230.9159999999878</v>
      </c>
      <c r="F6165" s="167" t="str">
        <f>IF('Lineær programmering opg 4'!$E$6=0,"-",(-A6165+'Lineær programmering opg 4'!$M$6)/'Lineær programmering opg 4'!$K$6*-1)</f>
        <v>-</v>
      </c>
      <c r="G6165" s="167" t="str">
        <f>IF('Lineær programmering opg 4'!$D$7=0,"-",((-A6165+'Lineær programmering opg 4'!$M$7)/'Lineær programmering opg 4'!$K$7)*-1)</f>
        <v>-</v>
      </c>
      <c r="H6165" s="167" t="str">
        <f>IF('Lineær programmering opg 4'!$C$8=0,"-",((-A6165+'Lineær programmering opg 4'!$M$8)/'Lineær programmering opg 4'!$K$8)*-1)</f>
        <v>-</v>
      </c>
      <c r="I6165" s="167" t="str">
        <f>IF('Lineær programmering opg 4'!$D$8=0,"-",'Lineær programmering opg 4'!$G$8)</f>
        <v>-</v>
      </c>
      <c r="J6165" s="295">
        <f>A6165*'Lineær programmering opg 4'!$C$11+Datatabel!C6165*'Lineær programmering opg 4'!$D$11</f>
        <v>43848.599999999795</v>
      </c>
      <c r="K6165" s="9">
        <f t="shared" si="482"/>
        <v>0</v>
      </c>
      <c r="L6165" s="9">
        <f t="shared" si="483"/>
        <v>0</v>
      </c>
    </row>
    <row r="6166" spans="1:12" ht="15" x14ac:dyDescent="0.25">
      <c r="A6166" s="167">
        <f t="shared" si="481"/>
        <v>92.088000000016294</v>
      </c>
      <c r="B6166" s="325">
        <f t="shared" si="484"/>
        <v>0.38370000000006788</v>
      </c>
      <c r="C6166" s="167">
        <f t="shared" si="480"/>
        <v>230.9339999999878</v>
      </c>
      <c r="D6166" s="167">
        <f>IF('Lineær programmering opg 4'!$M$4=0,"-",(-A6166+'Lineær programmering opg 4'!$M$4)/'Lineær programmering opg 4'!$K$4*-1)</f>
        <v>295.82399999996744</v>
      </c>
      <c r="E6166" s="167">
        <f>IF('Lineær programmering opg 4'!$M$5=0,"-",(-A6166+'Lineær programmering opg 4'!$M$5)/'Lineær programmering opg 4'!$K$5*-1)</f>
        <v>230.9339999999878</v>
      </c>
      <c r="F6166" s="167" t="str">
        <f>IF('Lineær programmering opg 4'!$E$6=0,"-",(-A6166+'Lineær programmering opg 4'!$M$6)/'Lineær programmering opg 4'!$K$6*-1)</f>
        <v>-</v>
      </c>
      <c r="G6166" s="167" t="str">
        <f>IF('Lineær programmering opg 4'!$D$7=0,"-",((-A6166+'Lineær programmering opg 4'!$M$7)/'Lineær programmering opg 4'!$K$7)*-1)</f>
        <v>-</v>
      </c>
      <c r="H6166" s="167" t="str">
        <f>IF('Lineær programmering opg 4'!$C$8=0,"-",((-A6166+'Lineær programmering opg 4'!$M$8)/'Lineær programmering opg 4'!$K$8)*-1)</f>
        <v>-</v>
      </c>
      <c r="I6166" s="167" t="str">
        <f>IF('Lineær programmering opg 4'!$D$8=0,"-",'Lineær programmering opg 4'!$G$8)</f>
        <v>-</v>
      </c>
      <c r="J6166" s="295">
        <f>A6166*'Lineær programmering opg 4'!$C$11+Datatabel!C6166*'Lineær programmering opg 4'!$D$11</f>
        <v>43848.899999999805</v>
      </c>
      <c r="K6166" s="9">
        <f t="shared" si="482"/>
        <v>0</v>
      </c>
      <c r="L6166" s="9">
        <f t="shared" si="483"/>
        <v>0</v>
      </c>
    </row>
    <row r="6167" spans="1:12" ht="15" x14ac:dyDescent="0.25">
      <c r="A6167" s="167">
        <f t="shared" si="481"/>
        <v>92.064000000016293</v>
      </c>
      <c r="B6167" s="325">
        <f t="shared" si="484"/>
        <v>0.38360000000006789</v>
      </c>
      <c r="C6167" s="167">
        <f t="shared" si="480"/>
        <v>230.95199999998781</v>
      </c>
      <c r="D6167" s="167">
        <f>IF('Lineær programmering opg 4'!$M$4=0,"-",(-A6167+'Lineær programmering opg 4'!$M$4)/'Lineær programmering opg 4'!$K$4*-1)</f>
        <v>295.87199999996744</v>
      </c>
      <c r="E6167" s="167">
        <f>IF('Lineær programmering opg 4'!$M$5=0,"-",(-A6167+'Lineær programmering opg 4'!$M$5)/'Lineær programmering opg 4'!$K$5*-1)</f>
        <v>230.95199999998781</v>
      </c>
      <c r="F6167" s="167" t="str">
        <f>IF('Lineær programmering opg 4'!$E$6=0,"-",(-A6167+'Lineær programmering opg 4'!$M$6)/'Lineær programmering opg 4'!$K$6*-1)</f>
        <v>-</v>
      </c>
      <c r="G6167" s="167" t="str">
        <f>IF('Lineær programmering opg 4'!$D$7=0,"-",((-A6167+'Lineær programmering opg 4'!$M$7)/'Lineær programmering opg 4'!$K$7)*-1)</f>
        <v>-</v>
      </c>
      <c r="H6167" s="167" t="str">
        <f>IF('Lineær programmering opg 4'!$C$8=0,"-",((-A6167+'Lineær programmering opg 4'!$M$8)/'Lineær programmering opg 4'!$K$8)*-1)</f>
        <v>-</v>
      </c>
      <c r="I6167" s="167" t="str">
        <f>IF('Lineær programmering opg 4'!$D$8=0,"-",'Lineær programmering opg 4'!$G$8)</f>
        <v>-</v>
      </c>
      <c r="J6167" s="295">
        <f>A6167*'Lineær programmering opg 4'!$C$11+Datatabel!C6167*'Lineær programmering opg 4'!$D$11</f>
        <v>43849.199999999801</v>
      </c>
      <c r="K6167" s="9">
        <f t="shared" si="482"/>
        <v>0</v>
      </c>
      <c r="L6167" s="9">
        <f t="shared" si="483"/>
        <v>0</v>
      </c>
    </row>
    <row r="6168" spans="1:12" ht="15" x14ac:dyDescent="0.25">
      <c r="A6168" s="167">
        <f t="shared" si="481"/>
        <v>92.040000000016292</v>
      </c>
      <c r="B6168" s="325">
        <f t="shared" si="484"/>
        <v>0.3835000000000679</v>
      </c>
      <c r="C6168" s="167">
        <f t="shared" si="480"/>
        <v>230.96999999998781</v>
      </c>
      <c r="D6168" s="167">
        <f>IF('Lineær programmering opg 4'!$M$4=0,"-",(-A6168+'Lineær programmering opg 4'!$M$4)/'Lineær programmering opg 4'!$K$4*-1)</f>
        <v>295.91999999996744</v>
      </c>
      <c r="E6168" s="167">
        <f>IF('Lineær programmering opg 4'!$M$5=0,"-",(-A6168+'Lineær programmering opg 4'!$M$5)/'Lineær programmering opg 4'!$K$5*-1)</f>
        <v>230.96999999998781</v>
      </c>
      <c r="F6168" s="167" t="str">
        <f>IF('Lineær programmering opg 4'!$E$6=0,"-",(-A6168+'Lineær programmering opg 4'!$M$6)/'Lineær programmering opg 4'!$K$6*-1)</f>
        <v>-</v>
      </c>
      <c r="G6168" s="167" t="str">
        <f>IF('Lineær programmering opg 4'!$D$7=0,"-",((-A6168+'Lineær programmering opg 4'!$M$7)/'Lineær programmering opg 4'!$K$7)*-1)</f>
        <v>-</v>
      </c>
      <c r="H6168" s="167" t="str">
        <f>IF('Lineær programmering opg 4'!$C$8=0,"-",((-A6168+'Lineær programmering opg 4'!$M$8)/'Lineær programmering opg 4'!$K$8)*-1)</f>
        <v>-</v>
      </c>
      <c r="I6168" s="167" t="str">
        <f>IF('Lineær programmering opg 4'!$D$8=0,"-",'Lineær programmering opg 4'!$G$8)</f>
        <v>-</v>
      </c>
      <c r="J6168" s="295">
        <f>A6168*'Lineær programmering opg 4'!$C$11+Datatabel!C6168*'Lineær programmering opg 4'!$D$11</f>
        <v>43849.499999999804</v>
      </c>
      <c r="K6168" s="9">
        <f t="shared" si="482"/>
        <v>0</v>
      </c>
      <c r="L6168" s="9">
        <f t="shared" si="483"/>
        <v>0</v>
      </c>
    </row>
    <row r="6169" spans="1:12" ht="15" x14ac:dyDescent="0.25">
      <c r="A6169" s="167">
        <f t="shared" si="481"/>
        <v>92.016000000016305</v>
      </c>
      <c r="B6169" s="325">
        <f t="shared" si="484"/>
        <v>0.38340000000006791</v>
      </c>
      <c r="C6169" s="167">
        <f t="shared" si="480"/>
        <v>230.98799999998775</v>
      </c>
      <c r="D6169" s="167">
        <f>IF('Lineær programmering opg 4'!$M$4=0,"-",(-A6169+'Lineær programmering opg 4'!$M$4)/'Lineær programmering opg 4'!$K$4*-1)</f>
        <v>295.96799999996739</v>
      </c>
      <c r="E6169" s="167">
        <f>IF('Lineær programmering opg 4'!$M$5=0,"-",(-A6169+'Lineær programmering opg 4'!$M$5)/'Lineær programmering opg 4'!$K$5*-1)</f>
        <v>230.98799999998775</v>
      </c>
      <c r="F6169" s="167" t="str">
        <f>IF('Lineær programmering opg 4'!$E$6=0,"-",(-A6169+'Lineær programmering opg 4'!$M$6)/'Lineær programmering opg 4'!$K$6*-1)</f>
        <v>-</v>
      </c>
      <c r="G6169" s="167" t="str">
        <f>IF('Lineær programmering opg 4'!$D$7=0,"-",((-A6169+'Lineær programmering opg 4'!$M$7)/'Lineær programmering opg 4'!$K$7)*-1)</f>
        <v>-</v>
      </c>
      <c r="H6169" s="167" t="str">
        <f>IF('Lineær programmering opg 4'!$C$8=0,"-",((-A6169+'Lineær programmering opg 4'!$M$8)/'Lineær programmering opg 4'!$K$8)*-1)</f>
        <v>-</v>
      </c>
      <c r="I6169" s="167" t="str">
        <f>IF('Lineær programmering opg 4'!$D$8=0,"-",'Lineær programmering opg 4'!$G$8)</f>
        <v>-</v>
      </c>
      <c r="J6169" s="295">
        <f>A6169*'Lineær programmering opg 4'!$C$11+Datatabel!C6169*'Lineær programmering opg 4'!$D$11</f>
        <v>43849.799999999792</v>
      </c>
      <c r="K6169" s="9">
        <f t="shared" si="482"/>
        <v>0</v>
      </c>
      <c r="L6169" s="9">
        <f t="shared" si="483"/>
        <v>0</v>
      </c>
    </row>
    <row r="6170" spans="1:12" ht="15" x14ac:dyDescent="0.25">
      <c r="A6170" s="167">
        <f t="shared" si="481"/>
        <v>91.992000000016304</v>
      </c>
      <c r="B6170" s="325">
        <f t="shared" si="484"/>
        <v>0.38330000000006792</v>
      </c>
      <c r="C6170" s="167">
        <f t="shared" si="480"/>
        <v>231.00599999998775</v>
      </c>
      <c r="D6170" s="167">
        <f>IF('Lineær programmering opg 4'!$M$4=0,"-",(-A6170+'Lineær programmering opg 4'!$M$4)/'Lineær programmering opg 4'!$K$4*-1)</f>
        <v>296.01599999996739</v>
      </c>
      <c r="E6170" s="167">
        <f>IF('Lineær programmering opg 4'!$M$5=0,"-",(-A6170+'Lineær programmering opg 4'!$M$5)/'Lineær programmering opg 4'!$K$5*-1)</f>
        <v>231.00599999998775</v>
      </c>
      <c r="F6170" s="167" t="str">
        <f>IF('Lineær programmering opg 4'!$E$6=0,"-",(-A6170+'Lineær programmering opg 4'!$M$6)/'Lineær programmering opg 4'!$K$6*-1)</f>
        <v>-</v>
      </c>
      <c r="G6170" s="167" t="str">
        <f>IF('Lineær programmering opg 4'!$D$7=0,"-",((-A6170+'Lineær programmering opg 4'!$M$7)/'Lineær programmering opg 4'!$K$7)*-1)</f>
        <v>-</v>
      </c>
      <c r="H6170" s="167" t="str">
        <f>IF('Lineær programmering opg 4'!$C$8=0,"-",((-A6170+'Lineær programmering opg 4'!$M$8)/'Lineær programmering opg 4'!$K$8)*-1)</f>
        <v>-</v>
      </c>
      <c r="I6170" s="167" t="str">
        <f>IF('Lineær programmering opg 4'!$D$8=0,"-",'Lineær programmering opg 4'!$G$8)</f>
        <v>-</v>
      </c>
      <c r="J6170" s="295">
        <f>A6170*'Lineær programmering opg 4'!$C$11+Datatabel!C6170*'Lineær programmering opg 4'!$D$11</f>
        <v>43850.099999999788</v>
      </c>
      <c r="K6170" s="9">
        <f t="shared" si="482"/>
        <v>0</v>
      </c>
      <c r="L6170" s="9">
        <f t="shared" si="483"/>
        <v>0</v>
      </c>
    </row>
    <row r="6171" spans="1:12" ht="15" x14ac:dyDescent="0.25">
      <c r="A6171" s="167">
        <f t="shared" si="481"/>
        <v>91.968000000016303</v>
      </c>
      <c r="B6171" s="325">
        <f t="shared" si="484"/>
        <v>0.38320000000006793</v>
      </c>
      <c r="C6171" s="167">
        <f t="shared" si="480"/>
        <v>231.02399999998775</v>
      </c>
      <c r="D6171" s="167">
        <f>IF('Lineær programmering opg 4'!$M$4=0,"-",(-A6171+'Lineær programmering opg 4'!$M$4)/'Lineær programmering opg 4'!$K$4*-1)</f>
        <v>296.06399999996739</v>
      </c>
      <c r="E6171" s="167">
        <f>IF('Lineær programmering opg 4'!$M$5=0,"-",(-A6171+'Lineær programmering opg 4'!$M$5)/'Lineær programmering opg 4'!$K$5*-1)</f>
        <v>231.02399999998775</v>
      </c>
      <c r="F6171" s="167" t="str">
        <f>IF('Lineær programmering opg 4'!$E$6=0,"-",(-A6171+'Lineær programmering opg 4'!$M$6)/'Lineær programmering opg 4'!$K$6*-1)</f>
        <v>-</v>
      </c>
      <c r="G6171" s="167" t="str">
        <f>IF('Lineær programmering opg 4'!$D$7=0,"-",((-A6171+'Lineær programmering opg 4'!$M$7)/'Lineær programmering opg 4'!$K$7)*-1)</f>
        <v>-</v>
      </c>
      <c r="H6171" s="167" t="str">
        <f>IF('Lineær programmering opg 4'!$C$8=0,"-",((-A6171+'Lineær programmering opg 4'!$M$8)/'Lineær programmering opg 4'!$K$8)*-1)</f>
        <v>-</v>
      </c>
      <c r="I6171" s="167" t="str">
        <f>IF('Lineær programmering opg 4'!$D$8=0,"-",'Lineær programmering opg 4'!$G$8)</f>
        <v>-</v>
      </c>
      <c r="J6171" s="295">
        <f>A6171*'Lineær programmering opg 4'!$C$11+Datatabel!C6171*'Lineær programmering opg 4'!$D$11</f>
        <v>43850.399999999798</v>
      </c>
      <c r="K6171" s="9">
        <f t="shared" si="482"/>
        <v>0</v>
      </c>
      <c r="L6171" s="9">
        <f t="shared" si="483"/>
        <v>0</v>
      </c>
    </row>
    <row r="6172" spans="1:12" ht="15" x14ac:dyDescent="0.25">
      <c r="A6172" s="167">
        <f t="shared" si="481"/>
        <v>91.944000000016302</v>
      </c>
      <c r="B6172" s="325">
        <f t="shared" si="484"/>
        <v>0.38310000000006794</v>
      </c>
      <c r="C6172" s="167">
        <f t="shared" si="480"/>
        <v>231.04199999998775</v>
      </c>
      <c r="D6172" s="167">
        <f>IF('Lineær programmering opg 4'!$M$4=0,"-",(-A6172+'Lineær programmering opg 4'!$M$4)/'Lineær programmering opg 4'!$K$4*-1)</f>
        <v>296.1119999999674</v>
      </c>
      <c r="E6172" s="167">
        <f>IF('Lineær programmering opg 4'!$M$5=0,"-",(-A6172+'Lineær programmering opg 4'!$M$5)/'Lineær programmering opg 4'!$K$5*-1)</f>
        <v>231.04199999998775</v>
      </c>
      <c r="F6172" s="167" t="str">
        <f>IF('Lineær programmering opg 4'!$E$6=0,"-",(-A6172+'Lineær programmering opg 4'!$M$6)/'Lineær programmering opg 4'!$K$6*-1)</f>
        <v>-</v>
      </c>
      <c r="G6172" s="167" t="str">
        <f>IF('Lineær programmering opg 4'!$D$7=0,"-",((-A6172+'Lineær programmering opg 4'!$M$7)/'Lineær programmering opg 4'!$K$7)*-1)</f>
        <v>-</v>
      </c>
      <c r="H6172" s="167" t="str">
        <f>IF('Lineær programmering opg 4'!$C$8=0,"-",((-A6172+'Lineær programmering opg 4'!$M$8)/'Lineær programmering opg 4'!$K$8)*-1)</f>
        <v>-</v>
      </c>
      <c r="I6172" s="167" t="str">
        <f>IF('Lineær programmering opg 4'!$D$8=0,"-",'Lineær programmering opg 4'!$G$8)</f>
        <v>-</v>
      </c>
      <c r="J6172" s="295">
        <f>A6172*'Lineær programmering opg 4'!$C$11+Datatabel!C6172*'Lineær programmering opg 4'!$D$11</f>
        <v>43850.699999999793</v>
      </c>
      <c r="K6172" s="9">
        <f t="shared" si="482"/>
        <v>0</v>
      </c>
      <c r="L6172" s="9">
        <f t="shared" si="483"/>
        <v>0</v>
      </c>
    </row>
    <row r="6173" spans="1:12" ht="15" x14ac:dyDescent="0.25">
      <c r="A6173" s="167">
        <f t="shared" si="481"/>
        <v>91.920000000016302</v>
      </c>
      <c r="B6173" s="325">
        <f t="shared" si="484"/>
        <v>0.38300000000006795</v>
      </c>
      <c r="C6173" s="167">
        <f t="shared" si="480"/>
        <v>231.05999999998775</v>
      </c>
      <c r="D6173" s="167">
        <f>IF('Lineær programmering opg 4'!$M$4=0,"-",(-A6173+'Lineær programmering opg 4'!$M$4)/'Lineær programmering opg 4'!$K$4*-1)</f>
        <v>296.1599999999674</v>
      </c>
      <c r="E6173" s="167">
        <f>IF('Lineær programmering opg 4'!$M$5=0,"-",(-A6173+'Lineær programmering opg 4'!$M$5)/'Lineær programmering opg 4'!$K$5*-1)</f>
        <v>231.05999999998775</v>
      </c>
      <c r="F6173" s="167" t="str">
        <f>IF('Lineær programmering opg 4'!$E$6=0,"-",(-A6173+'Lineær programmering opg 4'!$M$6)/'Lineær programmering opg 4'!$K$6*-1)</f>
        <v>-</v>
      </c>
      <c r="G6173" s="167" t="str">
        <f>IF('Lineær programmering opg 4'!$D$7=0,"-",((-A6173+'Lineær programmering opg 4'!$M$7)/'Lineær programmering opg 4'!$K$7)*-1)</f>
        <v>-</v>
      </c>
      <c r="H6173" s="167" t="str">
        <f>IF('Lineær programmering opg 4'!$C$8=0,"-",((-A6173+'Lineær programmering opg 4'!$M$8)/'Lineær programmering opg 4'!$K$8)*-1)</f>
        <v>-</v>
      </c>
      <c r="I6173" s="167" t="str">
        <f>IF('Lineær programmering opg 4'!$D$8=0,"-",'Lineær programmering opg 4'!$G$8)</f>
        <v>-</v>
      </c>
      <c r="J6173" s="295">
        <f>A6173*'Lineær programmering opg 4'!$C$11+Datatabel!C6173*'Lineær programmering opg 4'!$D$11</f>
        <v>43850.999999999796</v>
      </c>
      <c r="K6173" s="9">
        <f t="shared" si="482"/>
        <v>0</v>
      </c>
      <c r="L6173" s="9">
        <f t="shared" si="483"/>
        <v>0</v>
      </c>
    </row>
    <row r="6174" spans="1:12" ht="15" x14ac:dyDescent="0.25">
      <c r="A6174" s="167">
        <f t="shared" si="481"/>
        <v>91.896000000016315</v>
      </c>
      <c r="B6174" s="325">
        <f t="shared" si="484"/>
        <v>0.38290000000006796</v>
      </c>
      <c r="C6174" s="167">
        <f t="shared" si="480"/>
        <v>231.07799999998775</v>
      </c>
      <c r="D6174" s="167">
        <f>IF('Lineær programmering opg 4'!$M$4=0,"-",(-A6174+'Lineær programmering opg 4'!$M$4)/'Lineær programmering opg 4'!$K$4*-1)</f>
        <v>296.20799999996734</v>
      </c>
      <c r="E6174" s="167">
        <f>IF('Lineær programmering opg 4'!$M$5=0,"-",(-A6174+'Lineær programmering opg 4'!$M$5)/'Lineær programmering opg 4'!$K$5*-1)</f>
        <v>231.07799999998775</v>
      </c>
      <c r="F6174" s="167" t="str">
        <f>IF('Lineær programmering opg 4'!$E$6=0,"-",(-A6174+'Lineær programmering opg 4'!$M$6)/'Lineær programmering opg 4'!$K$6*-1)</f>
        <v>-</v>
      </c>
      <c r="G6174" s="167" t="str">
        <f>IF('Lineær programmering opg 4'!$D$7=0,"-",((-A6174+'Lineær programmering opg 4'!$M$7)/'Lineær programmering opg 4'!$K$7)*-1)</f>
        <v>-</v>
      </c>
      <c r="H6174" s="167" t="str">
        <f>IF('Lineær programmering opg 4'!$C$8=0,"-",((-A6174+'Lineær programmering opg 4'!$M$8)/'Lineær programmering opg 4'!$K$8)*-1)</f>
        <v>-</v>
      </c>
      <c r="I6174" s="167" t="str">
        <f>IF('Lineær programmering opg 4'!$D$8=0,"-",'Lineær programmering opg 4'!$G$8)</f>
        <v>-</v>
      </c>
      <c r="J6174" s="295">
        <f>A6174*'Lineær programmering opg 4'!$C$11+Datatabel!C6174*'Lineær programmering opg 4'!$D$11</f>
        <v>43851.299999999799</v>
      </c>
      <c r="K6174" s="9">
        <f t="shared" si="482"/>
        <v>0</v>
      </c>
      <c r="L6174" s="9">
        <f t="shared" si="483"/>
        <v>0</v>
      </c>
    </row>
    <row r="6175" spans="1:12" ht="15" x14ac:dyDescent="0.25">
      <c r="A6175" s="167">
        <f t="shared" si="481"/>
        <v>91.872000000016314</v>
      </c>
      <c r="B6175" s="325">
        <f t="shared" si="484"/>
        <v>0.38280000000006797</v>
      </c>
      <c r="C6175" s="167">
        <f t="shared" si="480"/>
        <v>231.09599999998775</v>
      </c>
      <c r="D6175" s="167">
        <f>IF('Lineær programmering opg 4'!$M$4=0,"-",(-A6175+'Lineær programmering opg 4'!$M$4)/'Lineær programmering opg 4'!$K$4*-1)</f>
        <v>296.25599999996734</v>
      </c>
      <c r="E6175" s="167">
        <f>IF('Lineær programmering opg 4'!$M$5=0,"-",(-A6175+'Lineær programmering opg 4'!$M$5)/'Lineær programmering opg 4'!$K$5*-1)</f>
        <v>231.09599999998775</v>
      </c>
      <c r="F6175" s="167" t="str">
        <f>IF('Lineær programmering opg 4'!$E$6=0,"-",(-A6175+'Lineær programmering opg 4'!$M$6)/'Lineær programmering opg 4'!$K$6*-1)</f>
        <v>-</v>
      </c>
      <c r="G6175" s="167" t="str">
        <f>IF('Lineær programmering opg 4'!$D$7=0,"-",((-A6175+'Lineær programmering opg 4'!$M$7)/'Lineær programmering opg 4'!$K$7)*-1)</f>
        <v>-</v>
      </c>
      <c r="H6175" s="167" t="str">
        <f>IF('Lineær programmering opg 4'!$C$8=0,"-",((-A6175+'Lineær programmering opg 4'!$M$8)/'Lineær programmering opg 4'!$K$8)*-1)</f>
        <v>-</v>
      </c>
      <c r="I6175" s="167" t="str">
        <f>IF('Lineær programmering opg 4'!$D$8=0,"-",'Lineær programmering opg 4'!$G$8)</f>
        <v>-</v>
      </c>
      <c r="J6175" s="295">
        <f>A6175*'Lineær programmering opg 4'!$C$11+Datatabel!C6175*'Lineær programmering opg 4'!$D$11</f>
        <v>43851.599999999788</v>
      </c>
      <c r="K6175" s="9">
        <f t="shared" si="482"/>
        <v>0</v>
      </c>
      <c r="L6175" s="9">
        <f t="shared" si="483"/>
        <v>0</v>
      </c>
    </row>
    <row r="6176" spans="1:12" ht="15" x14ac:dyDescent="0.25">
      <c r="A6176" s="167">
        <f t="shared" si="481"/>
        <v>91.848000000016313</v>
      </c>
      <c r="B6176" s="325">
        <f t="shared" si="484"/>
        <v>0.38270000000006799</v>
      </c>
      <c r="C6176" s="167">
        <f t="shared" si="480"/>
        <v>231.11399999998775</v>
      </c>
      <c r="D6176" s="167">
        <f>IF('Lineær programmering opg 4'!$M$4=0,"-",(-A6176+'Lineær programmering opg 4'!$M$4)/'Lineær programmering opg 4'!$K$4*-1)</f>
        <v>296.30399999996735</v>
      </c>
      <c r="E6176" s="167">
        <f>IF('Lineær programmering opg 4'!$M$5=0,"-",(-A6176+'Lineær programmering opg 4'!$M$5)/'Lineær programmering opg 4'!$K$5*-1)</f>
        <v>231.11399999998775</v>
      </c>
      <c r="F6176" s="167" t="str">
        <f>IF('Lineær programmering opg 4'!$E$6=0,"-",(-A6176+'Lineær programmering opg 4'!$M$6)/'Lineær programmering opg 4'!$K$6*-1)</f>
        <v>-</v>
      </c>
      <c r="G6176" s="167" t="str">
        <f>IF('Lineær programmering opg 4'!$D$7=0,"-",((-A6176+'Lineær programmering opg 4'!$M$7)/'Lineær programmering opg 4'!$K$7)*-1)</f>
        <v>-</v>
      </c>
      <c r="H6176" s="167" t="str">
        <f>IF('Lineær programmering opg 4'!$C$8=0,"-",((-A6176+'Lineær programmering opg 4'!$M$8)/'Lineær programmering opg 4'!$K$8)*-1)</f>
        <v>-</v>
      </c>
      <c r="I6176" s="167" t="str">
        <f>IF('Lineær programmering opg 4'!$D$8=0,"-",'Lineær programmering opg 4'!$G$8)</f>
        <v>-</v>
      </c>
      <c r="J6176" s="295">
        <f>A6176*'Lineær programmering opg 4'!$C$11+Datatabel!C6176*'Lineær programmering opg 4'!$D$11</f>
        <v>43851.899999999798</v>
      </c>
      <c r="K6176" s="9">
        <f t="shared" si="482"/>
        <v>0</v>
      </c>
      <c r="L6176" s="9">
        <f t="shared" si="483"/>
        <v>0</v>
      </c>
    </row>
    <row r="6177" spans="1:12" ht="15" x14ac:dyDescent="0.25">
      <c r="A6177" s="167">
        <f t="shared" si="481"/>
        <v>91.824000000016326</v>
      </c>
      <c r="B6177" s="325">
        <f t="shared" si="484"/>
        <v>0.382600000000068</v>
      </c>
      <c r="C6177" s="167">
        <f t="shared" si="480"/>
        <v>231.13199999998776</v>
      </c>
      <c r="D6177" s="167">
        <f>IF('Lineær programmering opg 4'!$M$4=0,"-",(-A6177+'Lineær programmering opg 4'!$M$4)/'Lineær programmering opg 4'!$K$4*-1)</f>
        <v>296.35199999996735</v>
      </c>
      <c r="E6177" s="167">
        <f>IF('Lineær programmering opg 4'!$M$5=0,"-",(-A6177+'Lineær programmering opg 4'!$M$5)/'Lineær programmering opg 4'!$K$5*-1)</f>
        <v>231.13199999998776</v>
      </c>
      <c r="F6177" s="167" t="str">
        <f>IF('Lineær programmering opg 4'!$E$6=0,"-",(-A6177+'Lineær programmering opg 4'!$M$6)/'Lineær programmering opg 4'!$K$6*-1)</f>
        <v>-</v>
      </c>
      <c r="G6177" s="167" t="str">
        <f>IF('Lineær programmering opg 4'!$D$7=0,"-",((-A6177+'Lineær programmering opg 4'!$M$7)/'Lineær programmering opg 4'!$K$7)*-1)</f>
        <v>-</v>
      </c>
      <c r="H6177" s="167" t="str">
        <f>IF('Lineær programmering opg 4'!$C$8=0,"-",((-A6177+'Lineær programmering opg 4'!$M$8)/'Lineær programmering opg 4'!$K$8)*-1)</f>
        <v>-</v>
      </c>
      <c r="I6177" s="167" t="str">
        <f>IF('Lineær programmering opg 4'!$D$8=0,"-",'Lineær programmering opg 4'!$G$8)</f>
        <v>-</v>
      </c>
      <c r="J6177" s="295">
        <f>A6177*'Lineær programmering opg 4'!$C$11+Datatabel!C6177*'Lineær programmering opg 4'!$D$11</f>
        <v>43852.199999999793</v>
      </c>
      <c r="K6177" s="9">
        <f t="shared" si="482"/>
        <v>0</v>
      </c>
      <c r="L6177" s="9">
        <f t="shared" si="483"/>
        <v>0</v>
      </c>
    </row>
    <row r="6178" spans="1:12" ht="15" x14ac:dyDescent="0.25">
      <c r="A6178" s="167">
        <f t="shared" si="481"/>
        <v>91.800000000016325</v>
      </c>
      <c r="B6178" s="325">
        <f t="shared" si="484"/>
        <v>0.38250000000006801</v>
      </c>
      <c r="C6178" s="167">
        <f t="shared" si="480"/>
        <v>231.14999999998776</v>
      </c>
      <c r="D6178" s="167">
        <f>IF('Lineær programmering opg 4'!$M$4=0,"-",(-A6178+'Lineær programmering opg 4'!$M$4)/'Lineær programmering opg 4'!$K$4*-1)</f>
        <v>296.39999999996735</v>
      </c>
      <c r="E6178" s="167">
        <f>IF('Lineær programmering opg 4'!$M$5=0,"-",(-A6178+'Lineær programmering opg 4'!$M$5)/'Lineær programmering opg 4'!$K$5*-1)</f>
        <v>231.14999999998776</v>
      </c>
      <c r="F6178" s="167" t="str">
        <f>IF('Lineær programmering opg 4'!$E$6=0,"-",(-A6178+'Lineær programmering opg 4'!$M$6)/'Lineær programmering opg 4'!$K$6*-1)</f>
        <v>-</v>
      </c>
      <c r="G6178" s="167" t="str">
        <f>IF('Lineær programmering opg 4'!$D$7=0,"-",((-A6178+'Lineær programmering opg 4'!$M$7)/'Lineær programmering opg 4'!$K$7)*-1)</f>
        <v>-</v>
      </c>
      <c r="H6178" s="167" t="str">
        <f>IF('Lineær programmering opg 4'!$C$8=0,"-",((-A6178+'Lineær programmering opg 4'!$M$8)/'Lineær programmering opg 4'!$K$8)*-1)</f>
        <v>-</v>
      </c>
      <c r="I6178" s="167" t="str">
        <f>IF('Lineær programmering opg 4'!$D$8=0,"-",'Lineær programmering opg 4'!$G$8)</f>
        <v>-</v>
      </c>
      <c r="J6178" s="295">
        <f>A6178*'Lineær programmering opg 4'!$C$11+Datatabel!C6178*'Lineær programmering opg 4'!$D$11</f>
        <v>43852.499999999796</v>
      </c>
      <c r="K6178" s="9">
        <f t="shared" si="482"/>
        <v>0</v>
      </c>
      <c r="L6178" s="9">
        <f t="shared" si="483"/>
        <v>0</v>
      </c>
    </row>
    <row r="6179" spans="1:12" ht="15" x14ac:dyDescent="0.25">
      <c r="A6179" s="167">
        <f t="shared" si="481"/>
        <v>91.776000000016325</v>
      </c>
      <c r="B6179" s="325">
        <f t="shared" si="484"/>
        <v>0.38240000000006802</v>
      </c>
      <c r="C6179" s="167">
        <f t="shared" si="480"/>
        <v>231.16799999998776</v>
      </c>
      <c r="D6179" s="167">
        <f>IF('Lineær programmering opg 4'!$M$4=0,"-",(-A6179+'Lineær programmering opg 4'!$M$4)/'Lineær programmering opg 4'!$K$4*-1)</f>
        <v>296.44799999996735</v>
      </c>
      <c r="E6179" s="167">
        <f>IF('Lineær programmering opg 4'!$M$5=0,"-",(-A6179+'Lineær programmering opg 4'!$M$5)/'Lineær programmering opg 4'!$K$5*-1)</f>
        <v>231.16799999998776</v>
      </c>
      <c r="F6179" s="167" t="str">
        <f>IF('Lineær programmering opg 4'!$E$6=0,"-",(-A6179+'Lineær programmering opg 4'!$M$6)/'Lineær programmering opg 4'!$K$6*-1)</f>
        <v>-</v>
      </c>
      <c r="G6179" s="167" t="str">
        <f>IF('Lineær programmering opg 4'!$D$7=0,"-",((-A6179+'Lineær programmering opg 4'!$M$7)/'Lineær programmering opg 4'!$K$7)*-1)</f>
        <v>-</v>
      </c>
      <c r="H6179" s="167" t="str">
        <f>IF('Lineær programmering opg 4'!$C$8=0,"-",((-A6179+'Lineær programmering opg 4'!$M$8)/'Lineær programmering opg 4'!$K$8)*-1)</f>
        <v>-</v>
      </c>
      <c r="I6179" s="167" t="str">
        <f>IF('Lineær programmering opg 4'!$D$8=0,"-",'Lineær programmering opg 4'!$G$8)</f>
        <v>-</v>
      </c>
      <c r="J6179" s="295">
        <f>A6179*'Lineær programmering opg 4'!$C$11+Datatabel!C6179*'Lineær programmering opg 4'!$D$11</f>
        <v>43852.799999999799</v>
      </c>
      <c r="K6179" s="9">
        <f t="shared" si="482"/>
        <v>0</v>
      </c>
      <c r="L6179" s="9">
        <f t="shared" si="483"/>
        <v>0</v>
      </c>
    </row>
    <row r="6180" spans="1:12" ht="15" x14ac:dyDescent="0.25">
      <c r="A6180" s="167">
        <f t="shared" si="481"/>
        <v>91.752000000016324</v>
      </c>
      <c r="B6180" s="325">
        <f t="shared" si="484"/>
        <v>0.38230000000006803</v>
      </c>
      <c r="C6180" s="167">
        <f t="shared" si="480"/>
        <v>231.18599999998776</v>
      </c>
      <c r="D6180" s="167">
        <f>IF('Lineær programmering opg 4'!$M$4=0,"-",(-A6180+'Lineær programmering opg 4'!$M$4)/'Lineær programmering opg 4'!$K$4*-1)</f>
        <v>296.49599999996735</v>
      </c>
      <c r="E6180" s="167">
        <f>IF('Lineær programmering opg 4'!$M$5=0,"-",(-A6180+'Lineær programmering opg 4'!$M$5)/'Lineær programmering opg 4'!$K$5*-1)</f>
        <v>231.18599999998776</v>
      </c>
      <c r="F6180" s="167" t="str">
        <f>IF('Lineær programmering opg 4'!$E$6=0,"-",(-A6180+'Lineær programmering opg 4'!$M$6)/'Lineær programmering opg 4'!$K$6*-1)</f>
        <v>-</v>
      </c>
      <c r="G6180" s="167" t="str">
        <f>IF('Lineær programmering opg 4'!$D$7=0,"-",((-A6180+'Lineær programmering opg 4'!$M$7)/'Lineær programmering opg 4'!$K$7)*-1)</f>
        <v>-</v>
      </c>
      <c r="H6180" s="167" t="str">
        <f>IF('Lineær programmering opg 4'!$C$8=0,"-",((-A6180+'Lineær programmering opg 4'!$M$8)/'Lineær programmering opg 4'!$K$8)*-1)</f>
        <v>-</v>
      </c>
      <c r="I6180" s="167" t="str">
        <f>IF('Lineær programmering opg 4'!$D$8=0,"-",'Lineær programmering opg 4'!$G$8)</f>
        <v>-</v>
      </c>
      <c r="J6180" s="295">
        <f>A6180*'Lineær programmering opg 4'!$C$11+Datatabel!C6180*'Lineær programmering opg 4'!$D$11</f>
        <v>43853.099999999795</v>
      </c>
      <c r="K6180" s="9">
        <f t="shared" si="482"/>
        <v>0</v>
      </c>
      <c r="L6180" s="9">
        <f t="shared" si="483"/>
        <v>0</v>
      </c>
    </row>
    <row r="6181" spans="1:12" ht="15" x14ac:dyDescent="0.25">
      <c r="A6181" s="167">
        <f t="shared" si="481"/>
        <v>91.728000000016323</v>
      </c>
      <c r="B6181" s="325">
        <f t="shared" si="484"/>
        <v>0.38220000000006804</v>
      </c>
      <c r="C6181" s="167">
        <f t="shared" si="480"/>
        <v>231.20399999998776</v>
      </c>
      <c r="D6181" s="167">
        <f>IF('Lineær programmering opg 4'!$M$4=0,"-",(-A6181+'Lineær programmering opg 4'!$M$4)/'Lineær programmering opg 4'!$K$4*-1)</f>
        <v>296.54399999996735</v>
      </c>
      <c r="E6181" s="167">
        <f>IF('Lineær programmering opg 4'!$M$5=0,"-",(-A6181+'Lineær programmering opg 4'!$M$5)/'Lineær programmering opg 4'!$K$5*-1)</f>
        <v>231.20399999998776</v>
      </c>
      <c r="F6181" s="167" t="str">
        <f>IF('Lineær programmering opg 4'!$E$6=0,"-",(-A6181+'Lineær programmering opg 4'!$M$6)/'Lineær programmering opg 4'!$K$6*-1)</f>
        <v>-</v>
      </c>
      <c r="G6181" s="167" t="str">
        <f>IF('Lineær programmering opg 4'!$D$7=0,"-",((-A6181+'Lineær programmering opg 4'!$M$7)/'Lineær programmering opg 4'!$K$7)*-1)</f>
        <v>-</v>
      </c>
      <c r="H6181" s="167" t="str">
        <f>IF('Lineær programmering opg 4'!$C$8=0,"-",((-A6181+'Lineær programmering opg 4'!$M$8)/'Lineær programmering opg 4'!$K$8)*-1)</f>
        <v>-</v>
      </c>
      <c r="I6181" s="167" t="str">
        <f>IF('Lineær programmering opg 4'!$D$8=0,"-",'Lineær programmering opg 4'!$G$8)</f>
        <v>-</v>
      </c>
      <c r="J6181" s="295">
        <f>A6181*'Lineær programmering opg 4'!$C$11+Datatabel!C6181*'Lineær programmering opg 4'!$D$11</f>
        <v>43853.399999999798</v>
      </c>
      <c r="K6181" s="9">
        <f t="shared" si="482"/>
        <v>0</v>
      </c>
      <c r="L6181" s="9">
        <f t="shared" si="483"/>
        <v>0</v>
      </c>
    </row>
    <row r="6182" spans="1:12" ht="15" x14ac:dyDescent="0.25">
      <c r="A6182" s="167">
        <f t="shared" si="481"/>
        <v>91.704000000016336</v>
      </c>
      <c r="B6182" s="325">
        <f t="shared" si="484"/>
        <v>0.38210000000006805</v>
      </c>
      <c r="C6182" s="167">
        <f t="shared" si="480"/>
        <v>231.22199999998776</v>
      </c>
      <c r="D6182" s="167">
        <f>IF('Lineær programmering opg 4'!$M$4=0,"-",(-A6182+'Lineær programmering opg 4'!$M$4)/'Lineær programmering opg 4'!$K$4*-1)</f>
        <v>296.59199999996736</v>
      </c>
      <c r="E6182" s="167">
        <f>IF('Lineær programmering opg 4'!$M$5=0,"-",(-A6182+'Lineær programmering opg 4'!$M$5)/'Lineær programmering opg 4'!$K$5*-1)</f>
        <v>231.22199999998776</v>
      </c>
      <c r="F6182" s="167" t="str">
        <f>IF('Lineær programmering opg 4'!$E$6=0,"-",(-A6182+'Lineær programmering opg 4'!$M$6)/'Lineær programmering opg 4'!$K$6*-1)</f>
        <v>-</v>
      </c>
      <c r="G6182" s="167" t="str">
        <f>IF('Lineær programmering opg 4'!$D$7=0,"-",((-A6182+'Lineær programmering opg 4'!$M$7)/'Lineær programmering opg 4'!$K$7)*-1)</f>
        <v>-</v>
      </c>
      <c r="H6182" s="167" t="str">
        <f>IF('Lineær programmering opg 4'!$C$8=0,"-",((-A6182+'Lineær programmering opg 4'!$M$8)/'Lineær programmering opg 4'!$K$8)*-1)</f>
        <v>-</v>
      </c>
      <c r="I6182" s="167" t="str">
        <f>IF('Lineær programmering opg 4'!$D$8=0,"-",'Lineær programmering opg 4'!$G$8)</f>
        <v>-</v>
      </c>
      <c r="J6182" s="295">
        <f>A6182*'Lineær programmering opg 4'!$C$11+Datatabel!C6182*'Lineær programmering opg 4'!$D$11</f>
        <v>43853.699999999793</v>
      </c>
      <c r="K6182" s="9">
        <f t="shared" si="482"/>
        <v>0</v>
      </c>
      <c r="L6182" s="9">
        <f t="shared" si="483"/>
        <v>0</v>
      </c>
    </row>
    <row r="6183" spans="1:12" ht="15" x14ac:dyDescent="0.25">
      <c r="A6183" s="167">
        <f t="shared" si="481"/>
        <v>91.680000000016335</v>
      </c>
      <c r="B6183" s="325">
        <f t="shared" si="484"/>
        <v>0.38200000000006806</v>
      </c>
      <c r="C6183" s="167">
        <f t="shared" si="480"/>
        <v>231.23999999998776</v>
      </c>
      <c r="D6183" s="167">
        <f>IF('Lineær programmering opg 4'!$M$4=0,"-",(-A6183+'Lineær programmering opg 4'!$M$4)/'Lineær programmering opg 4'!$K$4*-1)</f>
        <v>296.63999999996736</v>
      </c>
      <c r="E6183" s="167">
        <f>IF('Lineær programmering opg 4'!$M$5=0,"-",(-A6183+'Lineær programmering opg 4'!$M$5)/'Lineær programmering opg 4'!$K$5*-1)</f>
        <v>231.23999999998776</v>
      </c>
      <c r="F6183" s="167" t="str">
        <f>IF('Lineær programmering opg 4'!$E$6=0,"-",(-A6183+'Lineær programmering opg 4'!$M$6)/'Lineær programmering opg 4'!$K$6*-1)</f>
        <v>-</v>
      </c>
      <c r="G6183" s="167" t="str">
        <f>IF('Lineær programmering opg 4'!$D$7=0,"-",((-A6183+'Lineær programmering opg 4'!$M$7)/'Lineær programmering opg 4'!$K$7)*-1)</f>
        <v>-</v>
      </c>
      <c r="H6183" s="167" t="str">
        <f>IF('Lineær programmering opg 4'!$C$8=0,"-",((-A6183+'Lineær programmering opg 4'!$M$8)/'Lineær programmering opg 4'!$K$8)*-1)</f>
        <v>-</v>
      </c>
      <c r="I6183" s="167" t="str">
        <f>IF('Lineær programmering opg 4'!$D$8=0,"-",'Lineær programmering opg 4'!$G$8)</f>
        <v>-</v>
      </c>
      <c r="J6183" s="295">
        <f>A6183*'Lineær programmering opg 4'!$C$11+Datatabel!C6183*'Lineær programmering opg 4'!$D$11</f>
        <v>43853.999999999796</v>
      </c>
      <c r="K6183" s="9">
        <f t="shared" si="482"/>
        <v>0</v>
      </c>
      <c r="L6183" s="9">
        <f t="shared" si="483"/>
        <v>0</v>
      </c>
    </row>
    <row r="6184" spans="1:12" ht="15" x14ac:dyDescent="0.25">
      <c r="A6184" s="167">
        <f t="shared" si="481"/>
        <v>91.656000000016334</v>
      </c>
      <c r="B6184" s="325">
        <f t="shared" si="484"/>
        <v>0.38190000000006807</v>
      </c>
      <c r="C6184" s="167">
        <f t="shared" si="480"/>
        <v>231.25799999998776</v>
      </c>
      <c r="D6184" s="167">
        <f>IF('Lineær programmering opg 4'!$M$4=0,"-",(-A6184+'Lineær programmering opg 4'!$M$4)/'Lineær programmering opg 4'!$K$4*-1)</f>
        <v>296.68799999996736</v>
      </c>
      <c r="E6184" s="167">
        <f>IF('Lineær programmering opg 4'!$M$5=0,"-",(-A6184+'Lineær programmering opg 4'!$M$5)/'Lineær programmering opg 4'!$K$5*-1)</f>
        <v>231.25799999998776</v>
      </c>
      <c r="F6184" s="167" t="str">
        <f>IF('Lineær programmering opg 4'!$E$6=0,"-",(-A6184+'Lineær programmering opg 4'!$M$6)/'Lineær programmering opg 4'!$K$6*-1)</f>
        <v>-</v>
      </c>
      <c r="G6184" s="167" t="str">
        <f>IF('Lineær programmering opg 4'!$D$7=0,"-",((-A6184+'Lineær programmering opg 4'!$M$7)/'Lineær programmering opg 4'!$K$7)*-1)</f>
        <v>-</v>
      </c>
      <c r="H6184" s="167" t="str">
        <f>IF('Lineær programmering opg 4'!$C$8=0,"-",((-A6184+'Lineær programmering opg 4'!$M$8)/'Lineær programmering opg 4'!$K$8)*-1)</f>
        <v>-</v>
      </c>
      <c r="I6184" s="167" t="str">
        <f>IF('Lineær programmering opg 4'!$D$8=0,"-",'Lineær programmering opg 4'!$G$8)</f>
        <v>-</v>
      </c>
      <c r="J6184" s="295">
        <f>A6184*'Lineær programmering opg 4'!$C$11+Datatabel!C6184*'Lineær programmering opg 4'!$D$11</f>
        <v>43854.299999999799</v>
      </c>
      <c r="K6184" s="9">
        <f t="shared" si="482"/>
        <v>0</v>
      </c>
      <c r="L6184" s="9">
        <f t="shared" si="483"/>
        <v>0</v>
      </c>
    </row>
    <row r="6185" spans="1:12" ht="15" x14ac:dyDescent="0.25">
      <c r="A6185" s="167">
        <f t="shared" si="481"/>
        <v>91.632000000016347</v>
      </c>
      <c r="B6185" s="325">
        <f t="shared" si="484"/>
        <v>0.38180000000006808</v>
      </c>
      <c r="C6185" s="167">
        <f t="shared" si="480"/>
        <v>231.27599999998776</v>
      </c>
      <c r="D6185" s="167">
        <f>IF('Lineær programmering opg 4'!$M$4=0,"-",(-A6185+'Lineær programmering opg 4'!$M$4)/'Lineær programmering opg 4'!$K$4*-1)</f>
        <v>296.73599999996731</v>
      </c>
      <c r="E6185" s="167">
        <f>IF('Lineær programmering opg 4'!$M$5=0,"-",(-A6185+'Lineær programmering opg 4'!$M$5)/'Lineær programmering opg 4'!$K$5*-1)</f>
        <v>231.27599999998776</v>
      </c>
      <c r="F6185" s="167" t="str">
        <f>IF('Lineær programmering opg 4'!$E$6=0,"-",(-A6185+'Lineær programmering opg 4'!$M$6)/'Lineær programmering opg 4'!$K$6*-1)</f>
        <v>-</v>
      </c>
      <c r="G6185" s="167" t="str">
        <f>IF('Lineær programmering opg 4'!$D$7=0,"-",((-A6185+'Lineær programmering opg 4'!$M$7)/'Lineær programmering opg 4'!$K$7)*-1)</f>
        <v>-</v>
      </c>
      <c r="H6185" s="167" t="str">
        <f>IF('Lineær programmering opg 4'!$C$8=0,"-",((-A6185+'Lineær programmering opg 4'!$M$8)/'Lineær programmering opg 4'!$K$8)*-1)</f>
        <v>-</v>
      </c>
      <c r="I6185" s="167" t="str">
        <f>IF('Lineær programmering opg 4'!$D$8=0,"-",'Lineær programmering opg 4'!$G$8)</f>
        <v>-</v>
      </c>
      <c r="J6185" s="295">
        <f>A6185*'Lineær programmering opg 4'!$C$11+Datatabel!C6185*'Lineær programmering opg 4'!$D$11</f>
        <v>43854.599999999795</v>
      </c>
      <c r="K6185" s="9">
        <f t="shared" si="482"/>
        <v>0</v>
      </c>
      <c r="L6185" s="9">
        <f t="shared" si="483"/>
        <v>0</v>
      </c>
    </row>
    <row r="6186" spans="1:12" ht="15" x14ac:dyDescent="0.25">
      <c r="A6186" s="167">
        <f t="shared" si="481"/>
        <v>91.608000000016347</v>
      </c>
      <c r="B6186" s="325">
        <f t="shared" si="484"/>
        <v>0.3817000000000681</v>
      </c>
      <c r="C6186" s="167">
        <f t="shared" si="480"/>
        <v>231.29399999998776</v>
      </c>
      <c r="D6186" s="167">
        <f>IF('Lineær programmering opg 4'!$M$4=0,"-",(-A6186+'Lineær programmering opg 4'!$M$4)/'Lineær programmering opg 4'!$K$4*-1)</f>
        <v>296.78399999996731</v>
      </c>
      <c r="E6186" s="167">
        <f>IF('Lineær programmering opg 4'!$M$5=0,"-",(-A6186+'Lineær programmering opg 4'!$M$5)/'Lineær programmering opg 4'!$K$5*-1)</f>
        <v>231.29399999998776</v>
      </c>
      <c r="F6186" s="167" t="str">
        <f>IF('Lineær programmering opg 4'!$E$6=0,"-",(-A6186+'Lineær programmering opg 4'!$M$6)/'Lineær programmering opg 4'!$K$6*-1)</f>
        <v>-</v>
      </c>
      <c r="G6186" s="167" t="str">
        <f>IF('Lineær programmering opg 4'!$D$7=0,"-",((-A6186+'Lineær programmering opg 4'!$M$7)/'Lineær programmering opg 4'!$K$7)*-1)</f>
        <v>-</v>
      </c>
      <c r="H6186" s="167" t="str">
        <f>IF('Lineær programmering opg 4'!$C$8=0,"-",((-A6186+'Lineær programmering opg 4'!$M$8)/'Lineær programmering opg 4'!$K$8)*-1)</f>
        <v>-</v>
      </c>
      <c r="I6186" s="167" t="str">
        <f>IF('Lineær programmering opg 4'!$D$8=0,"-",'Lineær programmering opg 4'!$G$8)</f>
        <v>-</v>
      </c>
      <c r="J6186" s="295">
        <f>A6186*'Lineær programmering opg 4'!$C$11+Datatabel!C6186*'Lineær programmering opg 4'!$D$11</f>
        <v>43854.899999999798</v>
      </c>
      <c r="K6186" s="9">
        <f t="shared" si="482"/>
        <v>0</v>
      </c>
      <c r="L6186" s="9">
        <f t="shared" si="483"/>
        <v>0</v>
      </c>
    </row>
    <row r="6187" spans="1:12" ht="15" x14ac:dyDescent="0.25">
      <c r="A6187" s="167">
        <f t="shared" si="481"/>
        <v>91.584000000016346</v>
      </c>
      <c r="B6187" s="325">
        <f t="shared" si="484"/>
        <v>0.38160000000006811</v>
      </c>
      <c r="C6187" s="167">
        <f t="shared" si="480"/>
        <v>231.31199999998776</v>
      </c>
      <c r="D6187" s="167">
        <f>IF('Lineær programmering opg 4'!$M$4=0,"-",(-A6187+'Lineær programmering opg 4'!$M$4)/'Lineær programmering opg 4'!$K$4*-1)</f>
        <v>296.83199999996731</v>
      </c>
      <c r="E6187" s="167">
        <f>IF('Lineær programmering opg 4'!$M$5=0,"-",(-A6187+'Lineær programmering opg 4'!$M$5)/'Lineær programmering opg 4'!$K$5*-1)</f>
        <v>231.31199999998776</v>
      </c>
      <c r="F6187" s="167" t="str">
        <f>IF('Lineær programmering opg 4'!$E$6=0,"-",(-A6187+'Lineær programmering opg 4'!$M$6)/'Lineær programmering opg 4'!$K$6*-1)</f>
        <v>-</v>
      </c>
      <c r="G6187" s="167" t="str">
        <f>IF('Lineær programmering opg 4'!$D$7=0,"-",((-A6187+'Lineær programmering opg 4'!$M$7)/'Lineær programmering opg 4'!$K$7)*-1)</f>
        <v>-</v>
      </c>
      <c r="H6187" s="167" t="str">
        <f>IF('Lineær programmering opg 4'!$C$8=0,"-",((-A6187+'Lineær programmering opg 4'!$M$8)/'Lineær programmering opg 4'!$K$8)*-1)</f>
        <v>-</v>
      </c>
      <c r="I6187" s="167" t="str">
        <f>IF('Lineær programmering opg 4'!$D$8=0,"-",'Lineær programmering opg 4'!$G$8)</f>
        <v>-</v>
      </c>
      <c r="J6187" s="295">
        <f>A6187*'Lineær programmering opg 4'!$C$11+Datatabel!C6187*'Lineær programmering opg 4'!$D$11</f>
        <v>43855.199999999793</v>
      </c>
      <c r="K6187" s="9">
        <f t="shared" si="482"/>
        <v>0</v>
      </c>
      <c r="L6187" s="9">
        <f t="shared" si="483"/>
        <v>0</v>
      </c>
    </row>
    <row r="6188" spans="1:12" ht="15" x14ac:dyDescent="0.25">
      <c r="A6188" s="167">
        <f t="shared" si="481"/>
        <v>91.560000000016345</v>
      </c>
      <c r="B6188" s="325">
        <f t="shared" si="484"/>
        <v>0.38150000000006812</v>
      </c>
      <c r="C6188" s="167">
        <f t="shared" si="480"/>
        <v>231.32999999998776</v>
      </c>
      <c r="D6188" s="167">
        <f>IF('Lineær programmering opg 4'!$M$4=0,"-",(-A6188+'Lineær programmering opg 4'!$M$4)/'Lineær programmering opg 4'!$K$4*-1)</f>
        <v>296.87999999996731</v>
      </c>
      <c r="E6188" s="167">
        <f>IF('Lineær programmering opg 4'!$M$5=0,"-",(-A6188+'Lineær programmering opg 4'!$M$5)/'Lineær programmering opg 4'!$K$5*-1)</f>
        <v>231.32999999998776</v>
      </c>
      <c r="F6188" s="167" t="str">
        <f>IF('Lineær programmering opg 4'!$E$6=0,"-",(-A6188+'Lineær programmering opg 4'!$M$6)/'Lineær programmering opg 4'!$K$6*-1)</f>
        <v>-</v>
      </c>
      <c r="G6188" s="167" t="str">
        <f>IF('Lineær programmering opg 4'!$D$7=0,"-",((-A6188+'Lineær programmering opg 4'!$M$7)/'Lineær programmering opg 4'!$K$7)*-1)</f>
        <v>-</v>
      </c>
      <c r="H6188" s="167" t="str">
        <f>IF('Lineær programmering opg 4'!$C$8=0,"-",((-A6188+'Lineær programmering opg 4'!$M$8)/'Lineær programmering opg 4'!$K$8)*-1)</f>
        <v>-</v>
      </c>
      <c r="I6188" s="167" t="str">
        <f>IF('Lineær programmering opg 4'!$D$8=0,"-",'Lineær programmering opg 4'!$G$8)</f>
        <v>-</v>
      </c>
      <c r="J6188" s="295">
        <f>A6188*'Lineær programmering opg 4'!$C$11+Datatabel!C6188*'Lineær programmering opg 4'!$D$11</f>
        <v>43855.499999999804</v>
      </c>
      <c r="K6188" s="9">
        <f t="shared" si="482"/>
        <v>0</v>
      </c>
      <c r="L6188" s="9">
        <f t="shared" si="483"/>
        <v>0</v>
      </c>
    </row>
    <row r="6189" spans="1:12" ht="15" x14ac:dyDescent="0.25">
      <c r="A6189" s="167">
        <f t="shared" si="481"/>
        <v>91.536000000016344</v>
      </c>
      <c r="B6189" s="325">
        <f t="shared" si="484"/>
        <v>0.38140000000006813</v>
      </c>
      <c r="C6189" s="167">
        <f t="shared" si="480"/>
        <v>231.34799999998776</v>
      </c>
      <c r="D6189" s="167">
        <f>IF('Lineær programmering opg 4'!$M$4=0,"-",(-A6189+'Lineær programmering opg 4'!$M$4)/'Lineær programmering opg 4'!$K$4*-1)</f>
        <v>296.92799999996731</v>
      </c>
      <c r="E6189" s="167">
        <f>IF('Lineær programmering opg 4'!$M$5=0,"-",(-A6189+'Lineær programmering opg 4'!$M$5)/'Lineær programmering opg 4'!$K$5*-1)</f>
        <v>231.34799999998776</v>
      </c>
      <c r="F6189" s="167" t="str">
        <f>IF('Lineær programmering opg 4'!$E$6=0,"-",(-A6189+'Lineær programmering opg 4'!$M$6)/'Lineær programmering opg 4'!$K$6*-1)</f>
        <v>-</v>
      </c>
      <c r="G6189" s="167" t="str">
        <f>IF('Lineær programmering opg 4'!$D$7=0,"-",((-A6189+'Lineær programmering opg 4'!$M$7)/'Lineær programmering opg 4'!$K$7)*-1)</f>
        <v>-</v>
      </c>
      <c r="H6189" s="167" t="str">
        <f>IF('Lineær programmering opg 4'!$C$8=0,"-",((-A6189+'Lineær programmering opg 4'!$M$8)/'Lineær programmering opg 4'!$K$8)*-1)</f>
        <v>-</v>
      </c>
      <c r="I6189" s="167" t="str">
        <f>IF('Lineær programmering opg 4'!$D$8=0,"-",'Lineær programmering opg 4'!$G$8)</f>
        <v>-</v>
      </c>
      <c r="J6189" s="295">
        <f>A6189*'Lineær programmering opg 4'!$C$11+Datatabel!C6189*'Lineær programmering opg 4'!$D$11</f>
        <v>43855.799999999799</v>
      </c>
      <c r="K6189" s="9">
        <f t="shared" si="482"/>
        <v>0</v>
      </c>
      <c r="L6189" s="9">
        <f t="shared" si="483"/>
        <v>0</v>
      </c>
    </row>
    <row r="6190" spans="1:12" ht="15" x14ac:dyDescent="0.25">
      <c r="A6190" s="167">
        <f t="shared" si="481"/>
        <v>91.512000000016357</v>
      </c>
      <c r="B6190" s="325">
        <f t="shared" si="484"/>
        <v>0.38130000000006814</v>
      </c>
      <c r="C6190" s="167">
        <f t="shared" si="480"/>
        <v>231.36599999998774</v>
      </c>
      <c r="D6190" s="167">
        <f>IF('Lineær programmering opg 4'!$M$4=0,"-",(-A6190+'Lineær programmering opg 4'!$M$4)/'Lineær programmering opg 4'!$K$4*-1)</f>
        <v>296.97599999996726</v>
      </c>
      <c r="E6190" s="167">
        <f>IF('Lineær programmering opg 4'!$M$5=0,"-",(-A6190+'Lineær programmering opg 4'!$M$5)/'Lineær programmering opg 4'!$K$5*-1)</f>
        <v>231.36599999998774</v>
      </c>
      <c r="F6190" s="167" t="str">
        <f>IF('Lineær programmering opg 4'!$E$6=0,"-",(-A6190+'Lineær programmering opg 4'!$M$6)/'Lineær programmering opg 4'!$K$6*-1)</f>
        <v>-</v>
      </c>
      <c r="G6190" s="167" t="str">
        <f>IF('Lineær programmering opg 4'!$D$7=0,"-",((-A6190+'Lineær programmering opg 4'!$M$7)/'Lineær programmering opg 4'!$K$7)*-1)</f>
        <v>-</v>
      </c>
      <c r="H6190" s="167" t="str">
        <f>IF('Lineær programmering opg 4'!$C$8=0,"-",((-A6190+'Lineær programmering opg 4'!$M$8)/'Lineær programmering opg 4'!$K$8)*-1)</f>
        <v>-</v>
      </c>
      <c r="I6190" s="167" t="str">
        <f>IF('Lineær programmering opg 4'!$D$8=0,"-",'Lineær programmering opg 4'!$G$8)</f>
        <v>-</v>
      </c>
      <c r="J6190" s="295">
        <f>A6190*'Lineær programmering opg 4'!$C$11+Datatabel!C6190*'Lineær programmering opg 4'!$D$11</f>
        <v>43856.099999999795</v>
      </c>
      <c r="K6190" s="9">
        <f t="shared" si="482"/>
        <v>0</v>
      </c>
      <c r="L6190" s="9">
        <f t="shared" si="483"/>
        <v>0</v>
      </c>
    </row>
    <row r="6191" spans="1:12" ht="15" x14ac:dyDescent="0.25">
      <c r="A6191" s="167">
        <f t="shared" si="481"/>
        <v>91.488000000016356</v>
      </c>
      <c r="B6191" s="325">
        <f t="shared" si="484"/>
        <v>0.38120000000006815</v>
      </c>
      <c r="C6191" s="167">
        <f t="shared" si="480"/>
        <v>231.38399999998774</v>
      </c>
      <c r="D6191" s="167">
        <f>IF('Lineær programmering opg 4'!$M$4=0,"-",(-A6191+'Lineær programmering opg 4'!$M$4)/'Lineær programmering opg 4'!$K$4*-1)</f>
        <v>297.02399999996726</v>
      </c>
      <c r="E6191" s="167">
        <f>IF('Lineær programmering opg 4'!$M$5=0,"-",(-A6191+'Lineær programmering opg 4'!$M$5)/'Lineær programmering opg 4'!$K$5*-1)</f>
        <v>231.38399999998774</v>
      </c>
      <c r="F6191" s="167" t="str">
        <f>IF('Lineær programmering opg 4'!$E$6=0,"-",(-A6191+'Lineær programmering opg 4'!$M$6)/'Lineær programmering opg 4'!$K$6*-1)</f>
        <v>-</v>
      </c>
      <c r="G6191" s="167" t="str">
        <f>IF('Lineær programmering opg 4'!$D$7=0,"-",((-A6191+'Lineær programmering opg 4'!$M$7)/'Lineær programmering opg 4'!$K$7)*-1)</f>
        <v>-</v>
      </c>
      <c r="H6191" s="167" t="str">
        <f>IF('Lineær programmering opg 4'!$C$8=0,"-",((-A6191+'Lineær programmering opg 4'!$M$8)/'Lineær programmering opg 4'!$K$8)*-1)</f>
        <v>-</v>
      </c>
      <c r="I6191" s="167" t="str">
        <f>IF('Lineær programmering opg 4'!$D$8=0,"-",'Lineær programmering opg 4'!$G$8)</f>
        <v>-</v>
      </c>
      <c r="J6191" s="295">
        <f>A6191*'Lineær programmering opg 4'!$C$11+Datatabel!C6191*'Lineær programmering opg 4'!$D$11</f>
        <v>43856.39999999979</v>
      </c>
      <c r="K6191" s="9">
        <f t="shared" si="482"/>
        <v>0</v>
      </c>
      <c r="L6191" s="9">
        <f t="shared" si="483"/>
        <v>0</v>
      </c>
    </row>
    <row r="6192" spans="1:12" ht="15" x14ac:dyDescent="0.25">
      <c r="A6192" s="167">
        <f t="shared" si="481"/>
        <v>91.464000000016355</v>
      </c>
      <c r="B6192" s="325">
        <f t="shared" si="484"/>
        <v>0.38110000000006816</v>
      </c>
      <c r="C6192" s="167">
        <f t="shared" si="480"/>
        <v>231.40199999998774</v>
      </c>
      <c r="D6192" s="167">
        <f>IF('Lineær programmering opg 4'!$M$4=0,"-",(-A6192+'Lineær programmering opg 4'!$M$4)/'Lineær programmering opg 4'!$K$4*-1)</f>
        <v>297.07199999996726</v>
      </c>
      <c r="E6192" s="167">
        <f>IF('Lineær programmering opg 4'!$M$5=0,"-",(-A6192+'Lineær programmering opg 4'!$M$5)/'Lineær programmering opg 4'!$K$5*-1)</f>
        <v>231.40199999998774</v>
      </c>
      <c r="F6192" s="167" t="str">
        <f>IF('Lineær programmering opg 4'!$E$6=0,"-",(-A6192+'Lineær programmering opg 4'!$M$6)/'Lineær programmering opg 4'!$K$6*-1)</f>
        <v>-</v>
      </c>
      <c r="G6192" s="167" t="str">
        <f>IF('Lineær programmering opg 4'!$D$7=0,"-",((-A6192+'Lineær programmering opg 4'!$M$7)/'Lineær programmering opg 4'!$K$7)*-1)</f>
        <v>-</v>
      </c>
      <c r="H6192" s="167" t="str">
        <f>IF('Lineær programmering opg 4'!$C$8=0,"-",((-A6192+'Lineær programmering opg 4'!$M$8)/'Lineær programmering opg 4'!$K$8)*-1)</f>
        <v>-</v>
      </c>
      <c r="I6192" s="167" t="str">
        <f>IF('Lineær programmering opg 4'!$D$8=0,"-",'Lineær programmering opg 4'!$G$8)</f>
        <v>-</v>
      </c>
      <c r="J6192" s="295">
        <f>A6192*'Lineær programmering opg 4'!$C$11+Datatabel!C6192*'Lineær programmering opg 4'!$D$11</f>
        <v>43856.699999999793</v>
      </c>
      <c r="K6192" s="9">
        <f t="shared" si="482"/>
        <v>0</v>
      </c>
      <c r="L6192" s="9">
        <f t="shared" si="483"/>
        <v>0</v>
      </c>
    </row>
    <row r="6193" spans="1:12" ht="15" x14ac:dyDescent="0.25">
      <c r="A6193" s="167">
        <f t="shared" si="481"/>
        <v>91.440000000016369</v>
      </c>
      <c r="B6193" s="325">
        <f t="shared" si="484"/>
        <v>0.38100000000006817</v>
      </c>
      <c r="C6193" s="167">
        <f t="shared" si="480"/>
        <v>231.41999999998774</v>
      </c>
      <c r="D6193" s="167">
        <f>IF('Lineær programmering opg 4'!$M$4=0,"-",(-A6193+'Lineær programmering opg 4'!$M$4)/'Lineær programmering opg 4'!$K$4*-1)</f>
        <v>297.11999999996726</v>
      </c>
      <c r="E6193" s="167">
        <f>IF('Lineær programmering opg 4'!$M$5=0,"-",(-A6193+'Lineær programmering opg 4'!$M$5)/'Lineær programmering opg 4'!$K$5*-1)</f>
        <v>231.41999999998774</v>
      </c>
      <c r="F6193" s="167" t="str">
        <f>IF('Lineær programmering opg 4'!$E$6=0,"-",(-A6193+'Lineær programmering opg 4'!$M$6)/'Lineær programmering opg 4'!$K$6*-1)</f>
        <v>-</v>
      </c>
      <c r="G6193" s="167" t="str">
        <f>IF('Lineær programmering opg 4'!$D$7=0,"-",((-A6193+'Lineær programmering opg 4'!$M$7)/'Lineær programmering opg 4'!$K$7)*-1)</f>
        <v>-</v>
      </c>
      <c r="H6193" s="167" t="str">
        <f>IF('Lineær programmering opg 4'!$C$8=0,"-",((-A6193+'Lineær programmering opg 4'!$M$8)/'Lineær programmering opg 4'!$K$8)*-1)</f>
        <v>-</v>
      </c>
      <c r="I6193" s="167" t="str">
        <f>IF('Lineær programmering opg 4'!$D$8=0,"-",'Lineær programmering opg 4'!$G$8)</f>
        <v>-</v>
      </c>
      <c r="J6193" s="295">
        <f>A6193*'Lineær programmering opg 4'!$C$11+Datatabel!C6193*'Lineær programmering opg 4'!$D$11</f>
        <v>43856.999999999796</v>
      </c>
      <c r="K6193" s="9">
        <f t="shared" si="482"/>
        <v>0</v>
      </c>
      <c r="L6193" s="9">
        <f t="shared" si="483"/>
        <v>0</v>
      </c>
    </row>
    <row r="6194" spans="1:12" ht="15" x14ac:dyDescent="0.25">
      <c r="A6194" s="167">
        <f t="shared" si="481"/>
        <v>91.416000000016368</v>
      </c>
      <c r="B6194" s="325">
        <f t="shared" si="484"/>
        <v>0.38090000000006818</v>
      </c>
      <c r="C6194" s="167">
        <f t="shared" si="480"/>
        <v>231.43799999998774</v>
      </c>
      <c r="D6194" s="167">
        <f>IF('Lineær programmering opg 4'!$M$4=0,"-",(-A6194+'Lineær programmering opg 4'!$M$4)/'Lineær programmering opg 4'!$K$4*-1)</f>
        <v>297.16799999996726</v>
      </c>
      <c r="E6194" s="167">
        <f>IF('Lineær programmering opg 4'!$M$5=0,"-",(-A6194+'Lineær programmering opg 4'!$M$5)/'Lineær programmering opg 4'!$K$5*-1)</f>
        <v>231.43799999998774</v>
      </c>
      <c r="F6194" s="167" t="str">
        <f>IF('Lineær programmering opg 4'!$E$6=0,"-",(-A6194+'Lineær programmering opg 4'!$M$6)/'Lineær programmering opg 4'!$K$6*-1)</f>
        <v>-</v>
      </c>
      <c r="G6194" s="167" t="str">
        <f>IF('Lineær programmering opg 4'!$D$7=0,"-",((-A6194+'Lineær programmering opg 4'!$M$7)/'Lineær programmering opg 4'!$K$7)*-1)</f>
        <v>-</v>
      </c>
      <c r="H6194" s="167" t="str">
        <f>IF('Lineær programmering opg 4'!$C$8=0,"-",((-A6194+'Lineær programmering opg 4'!$M$8)/'Lineær programmering opg 4'!$K$8)*-1)</f>
        <v>-</v>
      </c>
      <c r="I6194" s="167" t="str">
        <f>IF('Lineær programmering opg 4'!$D$8=0,"-",'Lineær programmering opg 4'!$G$8)</f>
        <v>-</v>
      </c>
      <c r="J6194" s="295">
        <f>A6194*'Lineær programmering opg 4'!$C$11+Datatabel!C6194*'Lineær programmering opg 4'!$D$11</f>
        <v>43857.299999999799</v>
      </c>
      <c r="K6194" s="9">
        <f t="shared" si="482"/>
        <v>0</v>
      </c>
      <c r="L6194" s="9">
        <f t="shared" si="483"/>
        <v>0</v>
      </c>
    </row>
    <row r="6195" spans="1:12" ht="15" x14ac:dyDescent="0.25">
      <c r="A6195" s="167">
        <f t="shared" si="481"/>
        <v>91.392000000016367</v>
      </c>
      <c r="B6195" s="325">
        <f t="shared" si="484"/>
        <v>0.3808000000000682</v>
      </c>
      <c r="C6195" s="167">
        <f t="shared" si="480"/>
        <v>231.45599999998774</v>
      </c>
      <c r="D6195" s="167">
        <f>IF('Lineær programmering opg 4'!$M$4=0,"-",(-A6195+'Lineær programmering opg 4'!$M$4)/'Lineær programmering opg 4'!$K$4*-1)</f>
        <v>297.21599999996727</v>
      </c>
      <c r="E6195" s="167">
        <f>IF('Lineær programmering opg 4'!$M$5=0,"-",(-A6195+'Lineær programmering opg 4'!$M$5)/'Lineær programmering opg 4'!$K$5*-1)</f>
        <v>231.45599999998774</v>
      </c>
      <c r="F6195" s="167" t="str">
        <f>IF('Lineær programmering opg 4'!$E$6=0,"-",(-A6195+'Lineær programmering opg 4'!$M$6)/'Lineær programmering opg 4'!$K$6*-1)</f>
        <v>-</v>
      </c>
      <c r="G6195" s="167" t="str">
        <f>IF('Lineær programmering opg 4'!$D$7=0,"-",((-A6195+'Lineær programmering opg 4'!$M$7)/'Lineær programmering opg 4'!$K$7)*-1)</f>
        <v>-</v>
      </c>
      <c r="H6195" s="167" t="str">
        <f>IF('Lineær programmering opg 4'!$C$8=0,"-",((-A6195+'Lineær programmering opg 4'!$M$8)/'Lineær programmering opg 4'!$K$8)*-1)</f>
        <v>-</v>
      </c>
      <c r="I6195" s="167" t="str">
        <f>IF('Lineær programmering opg 4'!$D$8=0,"-",'Lineær programmering opg 4'!$G$8)</f>
        <v>-</v>
      </c>
      <c r="J6195" s="295">
        <f>A6195*'Lineær programmering opg 4'!$C$11+Datatabel!C6195*'Lineær programmering opg 4'!$D$11</f>
        <v>43857.599999999795</v>
      </c>
      <c r="K6195" s="9">
        <f t="shared" si="482"/>
        <v>0</v>
      </c>
      <c r="L6195" s="9">
        <f t="shared" si="483"/>
        <v>0</v>
      </c>
    </row>
    <row r="6196" spans="1:12" ht="15" x14ac:dyDescent="0.25">
      <c r="A6196" s="167">
        <f t="shared" si="481"/>
        <v>91.368000000016366</v>
      </c>
      <c r="B6196" s="325">
        <f t="shared" si="484"/>
        <v>0.38070000000006821</v>
      </c>
      <c r="C6196" s="167">
        <f t="shared" si="480"/>
        <v>231.47399999998774</v>
      </c>
      <c r="D6196" s="167">
        <f>IF('Lineær programmering opg 4'!$M$4=0,"-",(-A6196+'Lineær programmering opg 4'!$M$4)/'Lineær programmering opg 4'!$K$4*-1)</f>
        <v>297.26399999996727</v>
      </c>
      <c r="E6196" s="167">
        <f>IF('Lineær programmering opg 4'!$M$5=0,"-",(-A6196+'Lineær programmering opg 4'!$M$5)/'Lineær programmering opg 4'!$K$5*-1)</f>
        <v>231.47399999998774</v>
      </c>
      <c r="F6196" s="167" t="str">
        <f>IF('Lineær programmering opg 4'!$E$6=0,"-",(-A6196+'Lineær programmering opg 4'!$M$6)/'Lineær programmering opg 4'!$K$6*-1)</f>
        <v>-</v>
      </c>
      <c r="G6196" s="167" t="str">
        <f>IF('Lineær programmering opg 4'!$D$7=0,"-",((-A6196+'Lineær programmering opg 4'!$M$7)/'Lineær programmering opg 4'!$K$7)*-1)</f>
        <v>-</v>
      </c>
      <c r="H6196" s="167" t="str">
        <f>IF('Lineær programmering opg 4'!$C$8=0,"-",((-A6196+'Lineær programmering opg 4'!$M$8)/'Lineær programmering opg 4'!$K$8)*-1)</f>
        <v>-</v>
      </c>
      <c r="I6196" s="167" t="str">
        <f>IF('Lineær programmering opg 4'!$D$8=0,"-",'Lineær programmering opg 4'!$G$8)</f>
        <v>-</v>
      </c>
      <c r="J6196" s="295">
        <f>A6196*'Lineær programmering opg 4'!$C$11+Datatabel!C6196*'Lineær programmering opg 4'!$D$11</f>
        <v>43857.89999999979</v>
      </c>
      <c r="K6196" s="9">
        <f t="shared" si="482"/>
        <v>0</v>
      </c>
      <c r="L6196" s="9">
        <f t="shared" si="483"/>
        <v>0</v>
      </c>
    </row>
    <row r="6197" spans="1:12" ht="15" x14ac:dyDescent="0.25">
      <c r="A6197" s="167">
        <f t="shared" si="481"/>
        <v>91.344000000016365</v>
      </c>
      <c r="B6197" s="325">
        <f t="shared" si="484"/>
        <v>0.38060000000006822</v>
      </c>
      <c r="C6197" s="167">
        <f t="shared" si="480"/>
        <v>231.49199999998774</v>
      </c>
      <c r="D6197" s="167">
        <f>IF('Lineær programmering opg 4'!$M$4=0,"-",(-A6197+'Lineær programmering opg 4'!$M$4)/'Lineær programmering opg 4'!$K$4*-1)</f>
        <v>297.31199999996727</v>
      </c>
      <c r="E6197" s="167">
        <f>IF('Lineær programmering opg 4'!$M$5=0,"-",(-A6197+'Lineær programmering opg 4'!$M$5)/'Lineær programmering opg 4'!$K$5*-1)</f>
        <v>231.49199999998774</v>
      </c>
      <c r="F6197" s="167" t="str">
        <f>IF('Lineær programmering opg 4'!$E$6=0,"-",(-A6197+'Lineær programmering opg 4'!$M$6)/'Lineær programmering opg 4'!$K$6*-1)</f>
        <v>-</v>
      </c>
      <c r="G6197" s="167" t="str">
        <f>IF('Lineær programmering opg 4'!$D$7=0,"-",((-A6197+'Lineær programmering opg 4'!$M$7)/'Lineær programmering opg 4'!$K$7)*-1)</f>
        <v>-</v>
      </c>
      <c r="H6197" s="167" t="str">
        <f>IF('Lineær programmering opg 4'!$C$8=0,"-",((-A6197+'Lineær programmering opg 4'!$M$8)/'Lineær programmering opg 4'!$K$8)*-1)</f>
        <v>-</v>
      </c>
      <c r="I6197" s="167" t="str">
        <f>IF('Lineær programmering opg 4'!$D$8=0,"-",'Lineær programmering opg 4'!$G$8)</f>
        <v>-</v>
      </c>
      <c r="J6197" s="295">
        <f>A6197*'Lineær programmering opg 4'!$C$11+Datatabel!C6197*'Lineær programmering opg 4'!$D$11</f>
        <v>43858.199999999801</v>
      </c>
      <c r="K6197" s="9">
        <f t="shared" si="482"/>
        <v>0</v>
      </c>
      <c r="L6197" s="9">
        <f t="shared" si="483"/>
        <v>0</v>
      </c>
    </row>
    <row r="6198" spans="1:12" ht="15" x14ac:dyDescent="0.25">
      <c r="A6198" s="167">
        <f t="shared" si="481"/>
        <v>91.320000000016378</v>
      </c>
      <c r="B6198" s="325">
        <f t="shared" si="484"/>
        <v>0.38050000000006823</v>
      </c>
      <c r="C6198" s="167">
        <f t="shared" si="480"/>
        <v>231.50999999998774</v>
      </c>
      <c r="D6198" s="167">
        <f>IF('Lineær programmering opg 4'!$M$4=0,"-",(-A6198+'Lineær programmering opg 4'!$M$4)/'Lineær programmering opg 4'!$K$4*-1)</f>
        <v>297.35999999996727</v>
      </c>
      <c r="E6198" s="167">
        <f>IF('Lineær programmering opg 4'!$M$5=0,"-",(-A6198+'Lineær programmering opg 4'!$M$5)/'Lineær programmering opg 4'!$K$5*-1)</f>
        <v>231.50999999998774</v>
      </c>
      <c r="F6198" s="167" t="str">
        <f>IF('Lineær programmering opg 4'!$E$6=0,"-",(-A6198+'Lineær programmering opg 4'!$M$6)/'Lineær programmering opg 4'!$K$6*-1)</f>
        <v>-</v>
      </c>
      <c r="G6198" s="167" t="str">
        <f>IF('Lineær programmering opg 4'!$D$7=0,"-",((-A6198+'Lineær programmering opg 4'!$M$7)/'Lineær programmering opg 4'!$K$7)*-1)</f>
        <v>-</v>
      </c>
      <c r="H6198" s="167" t="str">
        <f>IF('Lineær programmering opg 4'!$C$8=0,"-",((-A6198+'Lineær programmering opg 4'!$M$8)/'Lineær programmering opg 4'!$K$8)*-1)</f>
        <v>-</v>
      </c>
      <c r="I6198" s="167" t="str">
        <f>IF('Lineær programmering opg 4'!$D$8=0,"-",'Lineær programmering opg 4'!$G$8)</f>
        <v>-</v>
      </c>
      <c r="J6198" s="295">
        <f>A6198*'Lineær programmering opg 4'!$C$11+Datatabel!C6198*'Lineær programmering opg 4'!$D$11</f>
        <v>43858.499999999796</v>
      </c>
      <c r="K6198" s="9">
        <f t="shared" si="482"/>
        <v>0</v>
      </c>
      <c r="L6198" s="9">
        <f t="shared" si="483"/>
        <v>0</v>
      </c>
    </row>
    <row r="6199" spans="1:12" ht="15" x14ac:dyDescent="0.25">
      <c r="A6199" s="167">
        <f t="shared" si="481"/>
        <v>91.296000000016377</v>
      </c>
      <c r="B6199" s="325">
        <f t="shared" si="484"/>
        <v>0.38040000000006824</v>
      </c>
      <c r="C6199" s="167">
        <f t="shared" si="480"/>
        <v>231.52799999998774</v>
      </c>
      <c r="D6199" s="167">
        <f>IF('Lineær programmering opg 4'!$M$4=0,"-",(-A6199+'Lineær programmering opg 4'!$M$4)/'Lineær programmering opg 4'!$K$4*-1)</f>
        <v>297.40799999996727</v>
      </c>
      <c r="E6199" s="167">
        <f>IF('Lineær programmering opg 4'!$M$5=0,"-",(-A6199+'Lineær programmering opg 4'!$M$5)/'Lineær programmering opg 4'!$K$5*-1)</f>
        <v>231.52799999998774</v>
      </c>
      <c r="F6199" s="167" t="str">
        <f>IF('Lineær programmering opg 4'!$E$6=0,"-",(-A6199+'Lineær programmering opg 4'!$M$6)/'Lineær programmering opg 4'!$K$6*-1)</f>
        <v>-</v>
      </c>
      <c r="G6199" s="167" t="str">
        <f>IF('Lineær programmering opg 4'!$D$7=0,"-",((-A6199+'Lineær programmering opg 4'!$M$7)/'Lineær programmering opg 4'!$K$7)*-1)</f>
        <v>-</v>
      </c>
      <c r="H6199" s="167" t="str">
        <f>IF('Lineær programmering opg 4'!$C$8=0,"-",((-A6199+'Lineær programmering opg 4'!$M$8)/'Lineær programmering opg 4'!$K$8)*-1)</f>
        <v>-</v>
      </c>
      <c r="I6199" s="167" t="str">
        <f>IF('Lineær programmering opg 4'!$D$8=0,"-",'Lineær programmering opg 4'!$G$8)</f>
        <v>-</v>
      </c>
      <c r="J6199" s="295">
        <f>A6199*'Lineær programmering opg 4'!$C$11+Datatabel!C6199*'Lineær programmering opg 4'!$D$11</f>
        <v>43858.799999999799</v>
      </c>
      <c r="K6199" s="9">
        <f t="shared" si="482"/>
        <v>0</v>
      </c>
      <c r="L6199" s="9">
        <f t="shared" si="483"/>
        <v>0</v>
      </c>
    </row>
    <row r="6200" spans="1:12" ht="15" x14ac:dyDescent="0.25">
      <c r="A6200" s="167">
        <f t="shared" si="481"/>
        <v>91.272000000016376</v>
      </c>
      <c r="B6200" s="325">
        <f t="shared" si="484"/>
        <v>0.38030000000006825</v>
      </c>
      <c r="C6200" s="167">
        <f t="shared" si="480"/>
        <v>231.54599999998774</v>
      </c>
      <c r="D6200" s="167">
        <f>IF('Lineær programmering opg 4'!$M$4=0,"-",(-A6200+'Lineær programmering opg 4'!$M$4)/'Lineær programmering opg 4'!$K$4*-1)</f>
        <v>297.45599999996728</v>
      </c>
      <c r="E6200" s="167">
        <f>IF('Lineær programmering opg 4'!$M$5=0,"-",(-A6200+'Lineær programmering opg 4'!$M$5)/'Lineær programmering opg 4'!$K$5*-1)</f>
        <v>231.54599999998774</v>
      </c>
      <c r="F6200" s="167" t="str">
        <f>IF('Lineær programmering opg 4'!$E$6=0,"-",(-A6200+'Lineær programmering opg 4'!$M$6)/'Lineær programmering opg 4'!$K$6*-1)</f>
        <v>-</v>
      </c>
      <c r="G6200" s="167" t="str">
        <f>IF('Lineær programmering opg 4'!$D$7=0,"-",((-A6200+'Lineær programmering opg 4'!$M$7)/'Lineær programmering opg 4'!$K$7)*-1)</f>
        <v>-</v>
      </c>
      <c r="H6200" s="167" t="str">
        <f>IF('Lineær programmering opg 4'!$C$8=0,"-",((-A6200+'Lineær programmering opg 4'!$M$8)/'Lineær programmering opg 4'!$K$8)*-1)</f>
        <v>-</v>
      </c>
      <c r="I6200" s="167" t="str">
        <f>IF('Lineær programmering opg 4'!$D$8=0,"-",'Lineær programmering opg 4'!$G$8)</f>
        <v>-</v>
      </c>
      <c r="J6200" s="295">
        <f>A6200*'Lineær programmering opg 4'!$C$11+Datatabel!C6200*'Lineær programmering opg 4'!$D$11</f>
        <v>43859.099999999802</v>
      </c>
      <c r="K6200" s="9">
        <f t="shared" si="482"/>
        <v>0</v>
      </c>
      <c r="L6200" s="9">
        <f t="shared" si="483"/>
        <v>0</v>
      </c>
    </row>
    <row r="6201" spans="1:12" ht="15" x14ac:dyDescent="0.25">
      <c r="A6201" s="167">
        <f t="shared" si="481"/>
        <v>91.24800000001639</v>
      </c>
      <c r="B6201" s="325">
        <f t="shared" si="484"/>
        <v>0.38020000000006826</v>
      </c>
      <c r="C6201" s="167">
        <f t="shared" si="480"/>
        <v>231.56399999998769</v>
      </c>
      <c r="D6201" s="167">
        <f>IF('Lineær programmering opg 4'!$M$4=0,"-",(-A6201+'Lineær programmering opg 4'!$M$4)/'Lineær programmering opg 4'!$K$4*-1)</f>
        <v>297.50399999996722</v>
      </c>
      <c r="E6201" s="167">
        <f>IF('Lineær programmering opg 4'!$M$5=0,"-",(-A6201+'Lineær programmering opg 4'!$M$5)/'Lineær programmering opg 4'!$K$5*-1)</f>
        <v>231.56399999998769</v>
      </c>
      <c r="F6201" s="167" t="str">
        <f>IF('Lineær programmering opg 4'!$E$6=0,"-",(-A6201+'Lineær programmering opg 4'!$M$6)/'Lineær programmering opg 4'!$K$6*-1)</f>
        <v>-</v>
      </c>
      <c r="G6201" s="167" t="str">
        <f>IF('Lineær programmering opg 4'!$D$7=0,"-",((-A6201+'Lineær programmering opg 4'!$M$7)/'Lineær programmering opg 4'!$K$7)*-1)</f>
        <v>-</v>
      </c>
      <c r="H6201" s="167" t="str">
        <f>IF('Lineær programmering opg 4'!$C$8=0,"-",((-A6201+'Lineær programmering opg 4'!$M$8)/'Lineær programmering opg 4'!$K$8)*-1)</f>
        <v>-</v>
      </c>
      <c r="I6201" s="167" t="str">
        <f>IF('Lineær programmering opg 4'!$D$8=0,"-",'Lineær programmering opg 4'!$G$8)</f>
        <v>-</v>
      </c>
      <c r="J6201" s="295">
        <f>A6201*'Lineær programmering opg 4'!$C$11+Datatabel!C6201*'Lineær programmering opg 4'!$D$11</f>
        <v>43859.39999999979</v>
      </c>
      <c r="K6201" s="9">
        <f t="shared" si="482"/>
        <v>0</v>
      </c>
      <c r="L6201" s="9">
        <f t="shared" si="483"/>
        <v>0</v>
      </c>
    </row>
    <row r="6202" spans="1:12" ht="15" x14ac:dyDescent="0.25">
      <c r="A6202" s="167">
        <f t="shared" si="481"/>
        <v>91.224000000016389</v>
      </c>
      <c r="B6202" s="325">
        <f t="shared" si="484"/>
        <v>0.38010000000006827</v>
      </c>
      <c r="C6202" s="167">
        <f t="shared" si="480"/>
        <v>231.58199999998769</v>
      </c>
      <c r="D6202" s="167">
        <f>IF('Lineær programmering opg 4'!$M$4=0,"-",(-A6202+'Lineær programmering opg 4'!$M$4)/'Lineær programmering opg 4'!$K$4*-1)</f>
        <v>297.55199999996722</v>
      </c>
      <c r="E6202" s="167">
        <f>IF('Lineær programmering opg 4'!$M$5=0,"-",(-A6202+'Lineær programmering opg 4'!$M$5)/'Lineær programmering opg 4'!$K$5*-1)</f>
        <v>231.58199999998769</v>
      </c>
      <c r="F6202" s="167" t="str">
        <f>IF('Lineær programmering opg 4'!$E$6=0,"-",(-A6202+'Lineær programmering opg 4'!$M$6)/'Lineær programmering opg 4'!$K$6*-1)</f>
        <v>-</v>
      </c>
      <c r="G6202" s="167" t="str">
        <f>IF('Lineær programmering opg 4'!$D$7=0,"-",((-A6202+'Lineær programmering opg 4'!$M$7)/'Lineær programmering opg 4'!$K$7)*-1)</f>
        <v>-</v>
      </c>
      <c r="H6202" s="167" t="str">
        <f>IF('Lineær programmering opg 4'!$C$8=0,"-",((-A6202+'Lineær programmering opg 4'!$M$8)/'Lineær programmering opg 4'!$K$8)*-1)</f>
        <v>-</v>
      </c>
      <c r="I6202" s="167" t="str">
        <f>IF('Lineær programmering opg 4'!$D$8=0,"-",'Lineær programmering opg 4'!$G$8)</f>
        <v>-</v>
      </c>
      <c r="J6202" s="295">
        <f>A6202*'Lineær programmering opg 4'!$C$11+Datatabel!C6202*'Lineær programmering opg 4'!$D$11</f>
        <v>43859.699999999793</v>
      </c>
      <c r="K6202" s="9">
        <f t="shared" si="482"/>
        <v>0</v>
      </c>
      <c r="L6202" s="9">
        <f t="shared" si="483"/>
        <v>0</v>
      </c>
    </row>
    <row r="6203" spans="1:12" ht="15" x14ac:dyDescent="0.25">
      <c r="A6203" s="167">
        <f t="shared" si="481"/>
        <v>91.200000000016388</v>
      </c>
      <c r="B6203" s="325">
        <f t="shared" si="484"/>
        <v>0.38000000000006828</v>
      </c>
      <c r="C6203" s="167">
        <f t="shared" si="480"/>
        <v>231.59999999998769</v>
      </c>
      <c r="D6203" s="167">
        <f>IF('Lineær programmering opg 4'!$M$4=0,"-",(-A6203+'Lineær programmering opg 4'!$M$4)/'Lineær programmering opg 4'!$K$4*-1)</f>
        <v>297.59999999996722</v>
      </c>
      <c r="E6203" s="167">
        <f>IF('Lineær programmering opg 4'!$M$5=0,"-",(-A6203+'Lineær programmering opg 4'!$M$5)/'Lineær programmering opg 4'!$K$5*-1)</f>
        <v>231.59999999998769</v>
      </c>
      <c r="F6203" s="167" t="str">
        <f>IF('Lineær programmering opg 4'!$E$6=0,"-",(-A6203+'Lineær programmering opg 4'!$M$6)/'Lineær programmering opg 4'!$K$6*-1)</f>
        <v>-</v>
      </c>
      <c r="G6203" s="167" t="str">
        <f>IF('Lineær programmering opg 4'!$D$7=0,"-",((-A6203+'Lineær programmering opg 4'!$M$7)/'Lineær programmering opg 4'!$K$7)*-1)</f>
        <v>-</v>
      </c>
      <c r="H6203" s="167" t="str">
        <f>IF('Lineær programmering opg 4'!$C$8=0,"-",((-A6203+'Lineær programmering opg 4'!$M$8)/'Lineær programmering opg 4'!$K$8)*-1)</f>
        <v>-</v>
      </c>
      <c r="I6203" s="167" t="str">
        <f>IF('Lineær programmering opg 4'!$D$8=0,"-",'Lineær programmering opg 4'!$G$8)</f>
        <v>-</v>
      </c>
      <c r="J6203" s="295">
        <f>A6203*'Lineær programmering opg 4'!$C$11+Datatabel!C6203*'Lineær programmering opg 4'!$D$11</f>
        <v>43859.999999999789</v>
      </c>
      <c r="K6203" s="9">
        <f t="shared" si="482"/>
        <v>0</v>
      </c>
      <c r="L6203" s="9">
        <f t="shared" si="483"/>
        <v>0</v>
      </c>
    </row>
    <row r="6204" spans="1:12" ht="15" x14ac:dyDescent="0.25">
      <c r="A6204" s="167">
        <f t="shared" si="481"/>
        <v>91.176000000016387</v>
      </c>
      <c r="B6204" s="325">
        <f t="shared" si="484"/>
        <v>0.37990000000006829</v>
      </c>
      <c r="C6204" s="167">
        <f t="shared" si="480"/>
        <v>231.61799999998769</v>
      </c>
      <c r="D6204" s="167">
        <f>IF('Lineær programmering opg 4'!$M$4=0,"-",(-A6204+'Lineær programmering opg 4'!$M$4)/'Lineær programmering opg 4'!$K$4*-1)</f>
        <v>297.64799999996723</v>
      </c>
      <c r="E6204" s="167">
        <f>IF('Lineær programmering opg 4'!$M$5=0,"-",(-A6204+'Lineær programmering opg 4'!$M$5)/'Lineær programmering opg 4'!$K$5*-1)</f>
        <v>231.61799999998769</v>
      </c>
      <c r="F6204" s="167" t="str">
        <f>IF('Lineær programmering opg 4'!$E$6=0,"-",(-A6204+'Lineær programmering opg 4'!$M$6)/'Lineær programmering opg 4'!$K$6*-1)</f>
        <v>-</v>
      </c>
      <c r="G6204" s="167" t="str">
        <f>IF('Lineær programmering opg 4'!$D$7=0,"-",((-A6204+'Lineær programmering opg 4'!$M$7)/'Lineær programmering opg 4'!$K$7)*-1)</f>
        <v>-</v>
      </c>
      <c r="H6204" s="167" t="str">
        <f>IF('Lineær programmering opg 4'!$C$8=0,"-",((-A6204+'Lineær programmering opg 4'!$M$8)/'Lineær programmering opg 4'!$K$8)*-1)</f>
        <v>-</v>
      </c>
      <c r="I6204" s="167" t="str">
        <f>IF('Lineær programmering opg 4'!$D$8=0,"-",'Lineær programmering opg 4'!$G$8)</f>
        <v>-</v>
      </c>
      <c r="J6204" s="295">
        <f>A6204*'Lineær programmering opg 4'!$C$11+Datatabel!C6204*'Lineær programmering opg 4'!$D$11</f>
        <v>43860.299999999799</v>
      </c>
      <c r="K6204" s="9">
        <f t="shared" si="482"/>
        <v>0</v>
      </c>
      <c r="L6204" s="9">
        <f t="shared" si="483"/>
        <v>0</v>
      </c>
    </row>
    <row r="6205" spans="1:12" ht="15" x14ac:dyDescent="0.25">
      <c r="A6205" s="167">
        <f t="shared" si="481"/>
        <v>91.152000000016386</v>
      </c>
      <c r="B6205" s="325">
        <f t="shared" si="484"/>
        <v>0.37980000000006831</v>
      </c>
      <c r="C6205" s="167">
        <f t="shared" si="480"/>
        <v>231.63599999998769</v>
      </c>
      <c r="D6205" s="167">
        <f>IF('Lineær programmering opg 4'!$M$4=0,"-",(-A6205+'Lineær programmering opg 4'!$M$4)/'Lineær programmering opg 4'!$K$4*-1)</f>
        <v>297.69599999996723</v>
      </c>
      <c r="E6205" s="167">
        <f>IF('Lineær programmering opg 4'!$M$5=0,"-",(-A6205+'Lineær programmering opg 4'!$M$5)/'Lineær programmering opg 4'!$K$5*-1)</f>
        <v>231.63599999998769</v>
      </c>
      <c r="F6205" s="167" t="str">
        <f>IF('Lineær programmering opg 4'!$E$6=0,"-",(-A6205+'Lineær programmering opg 4'!$M$6)/'Lineær programmering opg 4'!$K$6*-1)</f>
        <v>-</v>
      </c>
      <c r="G6205" s="167" t="str">
        <f>IF('Lineær programmering opg 4'!$D$7=0,"-",((-A6205+'Lineær programmering opg 4'!$M$7)/'Lineær programmering opg 4'!$K$7)*-1)</f>
        <v>-</v>
      </c>
      <c r="H6205" s="167" t="str">
        <f>IF('Lineær programmering opg 4'!$C$8=0,"-",((-A6205+'Lineær programmering opg 4'!$M$8)/'Lineær programmering opg 4'!$K$8)*-1)</f>
        <v>-</v>
      </c>
      <c r="I6205" s="167" t="str">
        <f>IF('Lineær programmering opg 4'!$D$8=0,"-",'Lineær programmering opg 4'!$G$8)</f>
        <v>-</v>
      </c>
      <c r="J6205" s="295">
        <f>A6205*'Lineær programmering opg 4'!$C$11+Datatabel!C6205*'Lineær programmering opg 4'!$D$11</f>
        <v>43860.599999999788</v>
      </c>
      <c r="K6205" s="9">
        <f t="shared" si="482"/>
        <v>0</v>
      </c>
      <c r="L6205" s="9">
        <f t="shared" si="483"/>
        <v>0</v>
      </c>
    </row>
    <row r="6206" spans="1:12" ht="15" x14ac:dyDescent="0.25">
      <c r="A6206" s="167">
        <f t="shared" si="481"/>
        <v>91.128000000016399</v>
      </c>
      <c r="B6206" s="325">
        <f t="shared" si="484"/>
        <v>0.37970000000006832</v>
      </c>
      <c r="C6206" s="167">
        <f t="shared" si="480"/>
        <v>231.65399999998769</v>
      </c>
      <c r="D6206" s="167">
        <f>IF('Lineær programmering opg 4'!$M$4=0,"-",(-A6206+'Lineær programmering opg 4'!$M$4)/'Lineær programmering opg 4'!$K$4*-1)</f>
        <v>297.74399999996717</v>
      </c>
      <c r="E6206" s="167">
        <f>IF('Lineær programmering opg 4'!$M$5=0,"-",(-A6206+'Lineær programmering opg 4'!$M$5)/'Lineær programmering opg 4'!$K$5*-1)</f>
        <v>231.65399999998769</v>
      </c>
      <c r="F6206" s="167" t="str">
        <f>IF('Lineær programmering opg 4'!$E$6=0,"-",(-A6206+'Lineær programmering opg 4'!$M$6)/'Lineær programmering opg 4'!$K$6*-1)</f>
        <v>-</v>
      </c>
      <c r="G6206" s="167" t="str">
        <f>IF('Lineær programmering opg 4'!$D$7=0,"-",((-A6206+'Lineær programmering opg 4'!$M$7)/'Lineær programmering opg 4'!$K$7)*-1)</f>
        <v>-</v>
      </c>
      <c r="H6206" s="167" t="str">
        <f>IF('Lineær programmering opg 4'!$C$8=0,"-",((-A6206+'Lineær programmering opg 4'!$M$8)/'Lineær programmering opg 4'!$K$8)*-1)</f>
        <v>-</v>
      </c>
      <c r="I6206" s="167" t="str">
        <f>IF('Lineær programmering opg 4'!$D$8=0,"-",'Lineær programmering opg 4'!$G$8)</f>
        <v>-</v>
      </c>
      <c r="J6206" s="295">
        <f>A6206*'Lineær programmering opg 4'!$C$11+Datatabel!C6206*'Lineær programmering opg 4'!$D$11</f>
        <v>43860.89999999979</v>
      </c>
      <c r="K6206" s="9">
        <f t="shared" si="482"/>
        <v>0</v>
      </c>
      <c r="L6206" s="9">
        <f t="shared" si="483"/>
        <v>0</v>
      </c>
    </row>
    <row r="6207" spans="1:12" ht="15" x14ac:dyDescent="0.25">
      <c r="A6207" s="167">
        <f t="shared" si="481"/>
        <v>91.104000000016399</v>
      </c>
      <c r="B6207" s="325">
        <f t="shared" si="484"/>
        <v>0.37960000000006833</v>
      </c>
      <c r="C6207" s="167">
        <f t="shared" si="480"/>
        <v>231.67199999998769</v>
      </c>
      <c r="D6207" s="167">
        <f>IF('Lineær programmering opg 4'!$M$4=0,"-",(-A6207+'Lineær programmering opg 4'!$M$4)/'Lineær programmering opg 4'!$K$4*-1)</f>
        <v>297.79199999996717</v>
      </c>
      <c r="E6207" s="167">
        <f>IF('Lineær programmering opg 4'!$M$5=0,"-",(-A6207+'Lineær programmering opg 4'!$M$5)/'Lineær programmering opg 4'!$K$5*-1)</f>
        <v>231.67199999998769</v>
      </c>
      <c r="F6207" s="167" t="str">
        <f>IF('Lineær programmering opg 4'!$E$6=0,"-",(-A6207+'Lineær programmering opg 4'!$M$6)/'Lineær programmering opg 4'!$K$6*-1)</f>
        <v>-</v>
      </c>
      <c r="G6207" s="167" t="str">
        <f>IF('Lineær programmering opg 4'!$D$7=0,"-",((-A6207+'Lineær programmering opg 4'!$M$7)/'Lineær programmering opg 4'!$K$7)*-1)</f>
        <v>-</v>
      </c>
      <c r="H6207" s="167" t="str">
        <f>IF('Lineær programmering opg 4'!$C$8=0,"-",((-A6207+'Lineær programmering opg 4'!$M$8)/'Lineær programmering opg 4'!$K$8)*-1)</f>
        <v>-</v>
      </c>
      <c r="I6207" s="167" t="str">
        <f>IF('Lineær programmering opg 4'!$D$8=0,"-",'Lineær programmering opg 4'!$G$8)</f>
        <v>-</v>
      </c>
      <c r="J6207" s="295">
        <f>A6207*'Lineær programmering opg 4'!$C$11+Datatabel!C6207*'Lineær programmering opg 4'!$D$11</f>
        <v>43861.199999999793</v>
      </c>
      <c r="K6207" s="9">
        <f t="shared" si="482"/>
        <v>0</v>
      </c>
      <c r="L6207" s="9">
        <f t="shared" si="483"/>
        <v>0</v>
      </c>
    </row>
    <row r="6208" spans="1:12" ht="15" x14ac:dyDescent="0.25">
      <c r="A6208" s="167">
        <f t="shared" si="481"/>
        <v>91.080000000016398</v>
      </c>
      <c r="B6208" s="325">
        <f t="shared" si="484"/>
        <v>0.37950000000006834</v>
      </c>
      <c r="C6208" s="167">
        <f t="shared" si="480"/>
        <v>231.68999999998769</v>
      </c>
      <c r="D6208" s="167">
        <f>IF('Lineær programmering opg 4'!$M$4=0,"-",(-A6208+'Lineær programmering opg 4'!$M$4)/'Lineær programmering opg 4'!$K$4*-1)</f>
        <v>297.83999999996718</v>
      </c>
      <c r="E6208" s="167">
        <f>IF('Lineær programmering opg 4'!$M$5=0,"-",(-A6208+'Lineær programmering opg 4'!$M$5)/'Lineær programmering opg 4'!$K$5*-1)</f>
        <v>231.68999999998769</v>
      </c>
      <c r="F6208" s="167" t="str">
        <f>IF('Lineær programmering opg 4'!$E$6=0,"-",(-A6208+'Lineær programmering opg 4'!$M$6)/'Lineær programmering opg 4'!$K$6*-1)</f>
        <v>-</v>
      </c>
      <c r="G6208" s="167" t="str">
        <f>IF('Lineær programmering opg 4'!$D$7=0,"-",((-A6208+'Lineær programmering opg 4'!$M$7)/'Lineær programmering opg 4'!$K$7)*-1)</f>
        <v>-</v>
      </c>
      <c r="H6208" s="167" t="str">
        <f>IF('Lineær programmering opg 4'!$C$8=0,"-",((-A6208+'Lineær programmering opg 4'!$M$8)/'Lineær programmering opg 4'!$K$8)*-1)</f>
        <v>-</v>
      </c>
      <c r="I6208" s="167" t="str">
        <f>IF('Lineær programmering opg 4'!$D$8=0,"-",'Lineær programmering opg 4'!$G$8)</f>
        <v>-</v>
      </c>
      <c r="J6208" s="295">
        <f>A6208*'Lineær programmering opg 4'!$C$11+Datatabel!C6208*'Lineær programmering opg 4'!$D$11</f>
        <v>43861.499999999789</v>
      </c>
      <c r="K6208" s="9">
        <f t="shared" si="482"/>
        <v>0</v>
      </c>
      <c r="L6208" s="9">
        <f t="shared" si="483"/>
        <v>0</v>
      </c>
    </row>
    <row r="6209" spans="1:12" ht="15" x14ac:dyDescent="0.25">
      <c r="A6209" s="167">
        <f t="shared" si="481"/>
        <v>91.056000000016411</v>
      </c>
      <c r="B6209" s="325">
        <f t="shared" si="484"/>
        <v>0.37940000000006835</v>
      </c>
      <c r="C6209" s="167">
        <f t="shared" si="480"/>
        <v>231.70799999998769</v>
      </c>
      <c r="D6209" s="167">
        <f>IF('Lineær programmering opg 4'!$M$4=0,"-",(-A6209+'Lineær programmering opg 4'!$M$4)/'Lineær programmering opg 4'!$K$4*-1)</f>
        <v>297.88799999996718</v>
      </c>
      <c r="E6209" s="167">
        <f>IF('Lineær programmering opg 4'!$M$5=0,"-",(-A6209+'Lineær programmering opg 4'!$M$5)/'Lineær programmering opg 4'!$K$5*-1)</f>
        <v>231.70799999998769</v>
      </c>
      <c r="F6209" s="167" t="str">
        <f>IF('Lineær programmering opg 4'!$E$6=0,"-",(-A6209+'Lineær programmering opg 4'!$M$6)/'Lineær programmering opg 4'!$K$6*-1)</f>
        <v>-</v>
      </c>
      <c r="G6209" s="167" t="str">
        <f>IF('Lineær programmering opg 4'!$D$7=0,"-",((-A6209+'Lineær programmering opg 4'!$M$7)/'Lineær programmering opg 4'!$K$7)*-1)</f>
        <v>-</v>
      </c>
      <c r="H6209" s="167" t="str">
        <f>IF('Lineær programmering opg 4'!$C$8=0,"-",((-A6209+'Lineær programmering opg 4'!$M$8)/'Lineær programmering opg 4'!$K$8)*-1)</f>
        <v>-</v>
      </c>
      <c r="I6209" s="167" t="str">
        <f>IF('Lineær programmering opg 4'!$D$8=0,"-",'Lineær programmering opg 4'!$G$8)</f>
        <v>-</v>
      </c>
      <c r="J6209" s="295">
        <f>A6209*'Lineær programmering opg 4'!$C$11+Datatabel!C6209*'Lineær programmering opg 4'!$D$11</f>
        <v>43861.799999999799</v>
      </c>
      <c r="K6209" s="9">
        <f t="shared" si="482"/>
        <v>0</v>
      </c>
      <c r="L6209" s="9">
        <f t="shared" si="483"/>
        <v>0</v>
      </c>
    </row>
    <row r="6210" spans="1:12" ht="15" x14ac:dyDescent="0.25">
      <c r="A6210" s="167">
        <f t="shared" si="481"/>
        <v>91.03200000001641</v>
      </c>
      <c r="B6210" s="325">
        <f t="shared" si="484"/>
        <v>0.37930000000006836</v>
      </c>
      <c r="C6210" s="167">
        <f t="shared" si="480"/>
        <v>231.72599999998769</v>
      </c>
      <c r="D6210" s="167">
        <f>IF('Lineær programmering opg 4'!$M$4=0,"-",(-A6210+'Lineær programmering opg 4'!$M$4)/'Lineær programmering opg 4'!$K$4*-1)</f>
        <v>297.93599999996718</v>
      </c>
      <c r="E6210" s="167">
        <f>IF('Lineær programmering opg 4'!$M$5=0,"-",(-A6210+'Lineær programmering opg 4'!$M$5)/'Lineær programmering opg 4'!$K$5*-1)</f>
        <v>231.72599999998769</v>
      </c>
      <c r="F6210" s="167" t="str">
        <f>IF('Lineær programmering opg 4'!$E$6=0,"-",(-A6210+'Lineær programmering opg 4'!$M$6)/'Lineær programmering opg 4'!$K$6*-1)</f>
        <v>-</v>
      </c>
      <c r="G6210" s="167" t="str">
        <f>IF('Lineær programmering opg 4'!$D$7=0,"-",((-A6210+'Lineær programmering opg 4'!$M$7)/'Lineær programmering opg 4'!$K$7)*-1)</f>
        <v>-</v>
      </c>
      <c r="H6210" s="167" t="str">
        <f>IF('Lineær programmering opg 4'!$C$8=0,"-",((-A6210+'Lineær programmering opg 4'!$M$8)/'Lineær programmering opg 4'!$K$8)*-1)</f>
        <v>-</v>
      </c>
      <c r="I6210" s="167" t="str">
        <f>IF('Lineær programmering opg 4'!$D$8=0,"-",'Lineær programmering opg 4'!$G$8)</f>
        <v>-</v>
      </c>
      <c r="J6210" s="295">
        <f>A6210*'Lineær programmering opg 4'!$C$11+Datatabel!C6210*'Lineær programmering opg 4'!$D$11</f>
        <v>43862.099999999795</v>
      </c>
      <c r="K6210" s="9">
        <f t="shared" si="482"/>
        <v>0</v>
      </c>
      <c r="L6210" s="9">
        <f t="shared" si="483"/>
        <v>0</v>
      </c>
    </row>
    <row r="6211" spans="1:12" ht="15" x14ac:dyDescent="0.25">
      <c r="A6211" s="167">
        <f t="shared" si="481"/>
        <v>91.008000000016409</v>
      </c>
      <c r="B6211" s="325">
        <f t="shared" si="484"/>
        <v>0.37920000000006837</v>
      </c>
      <c r="C6211" s="167">
        <f t="shared" ref="C6211:C6274" si="485">MIN(D6211,E6211,F6211,G6211,H6211,I6211)</f>
        <v>231.74399999998769</v>
      </c>
      <c r="D6211" s="167">
        <f>IF('Lineær programmering opg 4'!$M$4=0,"-",(-A6211+'Lineær programmering opg 4'!$M$4)/'Lineær programmering opg 4'!$K$4*-1)</f>
        <v>297.98399999996718</v>
      </c>
      <c r="E6211" s="167">
        <f>IF('Lineær programmering opg 4'!$M$5=0,"-",(-A6211+'Lineær programmering opg 4'!$M$5)/'Lineær programmering opg 4'!$K$5*-1)</f>
        <v>231.74399999998769</v>
      </c>
      <c r="F6211" s="167" t="str">
        <f>IF('Lineær programmering opg 4'!$E$6=0,"-",(-A6211+'Lineær programmering opg 4'!$M$6)/'Lineær programmering opg 4'!$K$6*-1)</f>
        <v>-</v>
      </c>
      <c r="G6211" s="167" t="str">
        <f>IF('Lineær programmering opg 4'!$D$7=0,"-",((-A6211+'Lineær programmering opg 4'!$M$7)/'Lineær programmering opg 4'!$K$7)*-1)</f>
        <v>-</v>
      </c>
      <c r="H6211" s="167" t="str">
        <f>IF('Lineær programmering opg 4'!$C$8=0,"-",((-A6211+'Lineær programmering opg 4'!$M$8)/'Lineær programmering opg 4'!$K$8)*-1)</f>
        <v>-</v>
      </c>
      <c r="I6211" s="167" t="str">
        <f>IF('Lineær programmering opg 4'!$D$8=0,"-",'Lineær programmering opg 4'!$G$8)</f>
        <v>-</v>
      </c>
      <c r="J6211" s="295">
        <f>A6211*'Lineær programmering opg 4'!$C$11+Datatabel!C6211*'Lineær programmering opg 4'!$D$11</f>
        <v>43862.39999999979</v>
      </c>
      <c r="K6211" s="9">
        <f t="shared" si="482"/>
        <v>0</v>
      </c>
      <c r="L6211" s="9">
        <f t="shared" si="483"/>
        <v>0</v>
      </c>
    </row>
    <row r="6212" spans="1:12" ht="15" x14ac:dyDescent="0.25">
      <c r="A6212" s="167">
        <f t="shared" ref="A6212:A6275" si="486">$A$3*B6212</f>
        <v>90.984000000016408</v>
      </c>
      <c r="B6212" s="325">
        <f t="shared" si="484"/>
        <v>0.37910000000006838</v>
      </c>
      <c r="C6212" s="167">
        <f t="shared" si="485"/>
        <v>231.76199999998769</v>
      </c>
      <c r="D6212" s="167">
        <f>IF('Lineær programmering opg 4'!$M$4=0,"-",(-A6212+'Lineær programmering opg 4'!$M$4)/'Lineær programmering opg 4'!$K$4*-1)</f>
        <v>298.03199999996718</v>
      </c>
      <c r="E6212" s="167">
        <f>IF('Lineær programmering opg 4'!$M$5=0,"-",(-A6212+'Lineær programmering opg 4'!$M$5)/'Lineær programmering opg 4'!$K$5*-1)</f>
        <v>231.76199999998769</v>
      </c>
      <c r="F6212" s="167" t="str">
        <f>IF('Lineær programmering opg 4'!$E$6=0,"-",(-A6212+'Lineær programmering opg 4'!$M$6)/'Lineær programmering opg 4'!$K$6*-1)</f>
        <v>-</v>
      </c>
      <c r="G6212" s="167" t="str">
        <f>IF('Lineær programmering opg 4'!$D$7=0,"-",((-A6212+'Lineær programmering opg 4'!$M$7)/'Lineær programmering opg 4'!$K$7)*-1)</f>
        <v>-</v>
      </c>
      <c r="H6212" s="167" t="str">
        <f>IF('Lineær programmering opg 4'!$C$8=0,"-",((-A6212+'Lineær programmering opg 4'!$M$8)/'Lineær programmering opg 4'!$K$8)*-1)</f>
        <v>-</v>
      </c>
      <c r="I6212" s="167" t="str">
        <f>IF('Lineær programmering opg 4'!$D$8=0,"-",'Lineær programmering opg 4'!$G$8)</f>
        <v>-</v>
      </c>
      <c r="J6212" s="295">
        <f>A6212*'Lineær programmering opg 4'!$C$11+Datatabel!C6212*'Lineær programmering opg 4'!$D$11</f>
        <v>43862.699999999793</v>
      </c>
      <c r="K6212" s="9">
        <f t="shared" ref="K6212:K6275" si="487">IF($J$10004=J6212,A6212,0)</f>
        <v>0</v>
      </c>
      <c r="L6212" s="9">
        <f t="shared" ref="L6212:L6275" si="488">IF(J6212=$J$10004,C6212,0)</f>
        <v>0</v>
      </c>
    </row>
    <row r="6213" spans="1:12" ht="15" x14ac:dyDescent="0.25">
      <c r="A6213" s="167">
        <f t="shared" si="486"/>
        <v>90.960000000016407</v>
      </c>
      <c r="B6213" s="325">
        <f t="shared" ref="B6213:B6276" si="489">B6212-0.01%</f>
        <v>0.37900000000006839</v>
      </c>
      <c r="C6213" s="167">
        <f t="shared" si="485"/>
        <v>231.77999999998769</v>
      </c>
      <c r="D6213" s="167">
        <f>IF('Lineær programmering opg 4'!$M$4=0,"-",(-A6213+'Lineær programmering opg 4'!$M$4)/'Lineær programmering opg 4'!$K$4*-1)</f>
        <v>298.07999999996719</v>
      </c>
      <c r="E6213" s="167">
        <f>IF('Lineær programmering opg 4'!$M$5=0,"-",(-A6213+'Lineær programmering opg 4'!$M$5)/'Lineær programmering opg 4'!$K$5*-1)</f>
        <v>231.77999999998769</v>
      </c>
      <c r="F6213" s="167" t="str">
        <f>IF('Lineær programmering opg 4'!$E$6=0,"-",(-A6213+'Lineær programmering opg 4'!$M$6)/'Lineær programmering opg 4'!$K$6*-1)</f>
        <v>-</v>
      </c>
      <c r="G6213" s="167" t="str">
        <f>IF('Lineær programmering opg 4'!$D$7=0,"-",((-A6213+'Lineær programmering opg 4'!$M$7)/'Lineær programmering opg 4'!$K$7)*-1)</f>
        <v>-</v>
      </c>
      <c r="H6213" s="167" t="str">
        <f>IF('Lineær programmering opg 4'!$C$8=0,"-",((-A6213+'Lineær programmering opg 4'!$M$8)/'Lineær programmering opg 4'!$K$8)*-1)</f>
        <v>-</v>
      </c>
      <c r="I6213" s="167" t="str">
        <f>IF('Lineær programmering opg 4'!$D$8=0,"-",'Lineær programmering opg 4'!$G$8)</f>
        <v>-</v>
      </c>
      <c r="J6213" s="295">
        <f>A6213*'Lineær programmering opg 4'!$C$11+Datatabel!C6213*'Lineær programmering opg 4'!$D$11</f>
        <v>43862.999999999796</v>
      </c>
      <c r="K6213" s="9">
        <f t="shared" si="487"/>
        <v>0</v>
      </c>
      <c r="L6213" s="9">
        <f t="shared" si="488"/>
        <v>0</v>
      </c>
    </row>
    <row r="6214" spans="1:12" ht="15" x14ac:dyDescent="0.25">
      <c r="A6214" s="167">
        <f t="shared" si="486"/>
        <v>90.936000000016421</v>
      </c>
      <c r="B6214" s="325">
        <f t="shared" si="489"/>
        <v>0.3789000000000684</v>
      </c>
      <c r="C6214" s="167">
        <f t="shared" si="485"/>
        <v>231.7979999999877</v>
      </c>
      <c r="D6214" s="167">
        <f>IF('Lineær programmering opg 4'!$M$4=0,"-",(-A6214+'Lineær programmering opg 4'!$M$4)/'Lineær programmering opg 4'!$K$4*-1)</f>
        <v>298.12799999996719</v>
      </c>
      <c r="E6214" s="167">
        <f>IF('Lineær programmering opg 4'!$M$5=0,"-",(-A6214+'Lineær programmering opg 4'!$M$5)/'Lineær programmering opg 4'!$K$5*-1)</f>
        <v>231.7979999999877</v>
      </c>
      <c r="F6214" s="167" t="str">
        <f>IF('Lineær programmering opg 4'!$E$6=0,"-",(-A6214+'Lineær programmering opg 4'!$M$6)/'Lineær programmering opg 4'!$K$6*-1)</f>
        <v>-</v>
      </c>
      <c r="G6214" s="167" t="str">
        <f>IF('Lineær programmering opg 4'!$D$7=0,"-",((-A6214+'Lineær programmering opg 4'!$M$7)/'Lineær programmering opg 4'!$K$7)*-1)</f>
        <v>-</v>
      </c>
      <c r="H6214" s="167" t="str">
        <f>IF('Lineær programmering opg 4'!$C$8=0,"-",((-A6214+'Lineær programmering opg 4'!$M$8)/'Lineær programmering opg 4'!$K$8)*-1)</f>
        <v>-</v>
      </c>
      <c r="I6214" s="167" t="str">
        <f>IF('Lineær programmering opg 4'!$D$8=0,"-",'Lineær programmering opg 4'!$G$8)</f>
        <v>-</v>
      </c>
      <c r="J6214" s="295">
        <f>A6214*'Lineær programmering opg 4'!$C$11+Datatabel!C6214*'Lineær programmering opg 4'!$D$11</f>
        <v>43863.299999999799</v>
      </c>
      <c r="K6214" s="9">
        <f t="shared" si="487"/>
        <v>0</v>
      </c>
      <c r="L6214" s="9">
        <f t="shared" si="488"/>
        <v>0</v>
      </c>
    </row>
    <row r="6215" spans="1:12" ht="15" x14ac:dyDescent="0.25">
      <c r="A6215" s="167">
        <f t="shared" si="486"/>
        <v>90.91200000001642</v>
      </c>
      <c r="B6215" s="325">
        <f t="shared" si="489"/>
        <v>0.37880000000006842</v>
      </c>
      <c r="C6215" s="167">
        <f t="shared" si="485"/>
        <v>231.8159999999877</v>
      </c>
      <c r="D6215" s="167">
        <f>IF('Lineær programmering opg 4'!$M$4=0,"-",(-A6215+'Lineær programmering opg 4'!$M$4)/'Lineær programmering opg 4'!$K$4*-1)</f>
        <v>298.17599999996719</v>
      </c>
      <c r="E6215" s="167">
        <f>IF('Lineær programmering opg 4'!$M$5=0,"-",(-A6215+'Lineær programmering opg 4'!$M$5)/'Lineær programmering opg 4'!$K$5*-1)</f>
        <v>231.8159999999877</v>
      </c>
      <c r="F6215" s="167" t="str">
        <f>IF('Lineær programmering opg 4'!$E$6=0,"-",(-A6215+'Lineær programmering opg 4'!$M$6)/'Lineær programmering opg 4'!$K$6*-1)</f>
        <v>-</v>
      </c>
      <c r="G6215" s="167" t="str">
        <f>IF('Lineær programmering opg 4'!$D$7=0,"-",((-A6215+'Lineær programmering opg 4'!$M$7)/'Lineær programmering opg 4'!$K$7)*-1)</f>
        <v>-</v>
      </c>
      <c r="H6215" s="167" t="str">
        <f>IF('Lineær programmering opg 4'!$C$8=0,"-",((-A6215+'Lineær programmering opg 4'!$M$8)/'Lineær programmering opg 4'!$K$8)*-1)</f>
        <v>-</v>
      </c>
      <c r="I6215" s="167" t="str">
        <f>IF('Lineær programmering opg 4'!$D$8=0,"-",'Lineær programmering opg 4'!$G$8)</f>
        <v>-</v>
      </c>
      <c r="J6215" s="295">
        <f>A6215*'Lineær programmering opg 4'!$C$11+Datatabel!C6215*'Lineær programmering opg 4'!$D$11</f>
        <v>43863.599999999795</v>
      </c>
      <c r="K6215" s="9">
        <f t="shared" si="487"/>
        <v>0</v>
      </c>
      <c r="L6215" s="9">
        <f t="shared" si="488"/>
        <v>0</v>
      </c>
    </row>
    <row r="6216" spans="1:12" ht="15" x14ac:dyDescent="0.25">
      <c r="A6216" s="167">
        <f t="shared" si="486"/>
        <v>90.888000000016419</v>
      </c>
      <c r="B6216" s="325">
        <f t="shared" si="489"/>
        <v>0.37870000000006843</v>
      </c>
      <c r="C6216" s="167">
        <f t="shared" si="485"/>
        <v>231.8339999999877</v>
      </c>
      <c r="D6216" s="167">
        <f>IF('Lineær programmering opg 4'!$M$4=0,"-",(-A6216+'Lineær programmering opg 4'!$M$4)/'Lineær programmering opg 4'!$K$4*-1)</f>
        <v>298.22399999996719</v>
      </c>
      <c r="E6216" s="167">
        <f>IF('Lineær programmering opg 4'!$M$5=0,"-",(-A6216+'Lineær programmering opg 4'!$M$5)/'Lineær programmering opg 4'!$K$5*-1)</f>
        <v>231.8339999999877</v>
      </c>
      <c r="F6216" s="167" t="str">
        <f>IF('Lineær programmering opg 4'!$E$6=0,"-",(-A6216+'Lineær programmering opg 4'!$M$6)/'Lineær programmering opg 4'!$K$6*-1)</f>
        <v>-</v>
      </c>
      <c r="G6216" s="167" t="str">
        <f>IF('Lineær programmering opg 4'!$D$7=0,"-",((-A6216+'Lineær programmering opg 4'!$M$7)/'Lineær programmering opg 4'!$K$7)*-1)</f>
        <v>-</v>
      </c>
      <c r="H6216" s="167" t="str">
        <f>IF('Lineær programmering opg 4'!$C$8=0,"-",((-A6216+'Lineær programmering opg 4'!$M$8)/'Lineær programmering opg 4'!$K$8)*-1)</f>
        <v>-</v>
      </c>
      <c r="I6216" s="167" t="str">
        <f>IF('Lineær programmering opg 4'!$D$8=0,"-",'Lineær programmering opg 4'!$G$8)</f>
        <v>-</v>
      </c>
      <c r="J6216" s="295">
        <f>A6216*'Lineær programmering opg 4'!$C$11+Datatabel!C6216*'Lineær programmering opg 4'!$D$11</f>
        <v>43863.899999999798</v>
      </c>
      <c r="K6216" s="9">
        <f t="shared" si="487"/>
        <v>0</v>
      </c>
      <c r="L6216" s="9">
        <f t="shared" si="488"/>
        <v>0</v>
      </c>
    </row>
    <row r="6217" spans="1:12" ht="15" x14ac:dyDescent="0.25">
      <c r="A6217" s="167">
        <f t="shared" si="486"/>
        <v>90.864000000016432</v>
      </c>
      <c r="B6217" s="325">
        <f t="shared" si="489"/>
        <v>0.37860000000006844</v>
      </c>
      <c r="C6217" s="167">
        <f t="shared" si="485"/>
        <v>231.8519999999877</v>
      </c>
      <c r="D6217" s="167">
        <f>IF('Lineær programmering opg 4'!$M$4=0,"-",(-A6217+'Lineær programmering opg 4'!$M$4)/'Lineær programmering opg 4'!$K$4*-1)</f>
        <v>298.27199999996714</v>
      </c>
      <c r="E6217" s="167">
        <f>IF('Lineær programmering opg 4'!$M$5=0,"-",(-A6217+'Lineær programmering opg 4'!$M$5)/'Lineær programmering opg 4'!$K$5*-1)</f>
        <v>231.8519999999877</v>
      </c>
      <c r="F6217" s="167" t="str">
        <f>IF('Lineær programmering opg 4'!$E$6=0,"-",(-A6217+'Lineær programmering opg 4'!$M$6)/'Lineær programmering opg 4'!$K$6*-1)</f>
        <v>-</v>
      </c>
      <c r="G6217" s="167" t="str">
        <f>IF('Lineær programmering opg 4'!$D$7=0,"-",((-A6217+'Lineær programmering opg 4'!$M$7)/'Lineær programmering opg 4'!$K$7)*-1)</f>
        <v>-</v>
      </c>
      <c r="H6217" s="167" t="str">
        <f>IF('Lineær programmering opg 4'!$C$8=0,"-",((-A6217+'Lineær programmering opg 4'!$M$8)/'Lineær programmering opg 4'!$K$8)*-1)</f>
        <v>-</v>
      </c>
      <c r="I6217" s="167" t="str">
        <f>IF('Lineær programmering opg 4'!$D$8=0,"-",'Lineær programmering opg 4'!$G$8)</f>
        <v>-</v>
      </c>
      <c r="J6217" s="295">
        <f>A6217*'Lineær programmering opg 4'!$C$11+Datatabel!C6217*'Lineær programmering opg 4'!$D$11</f>
        <v>43864.199999999801</v>
      </c>
      <c r="K6217" s="9">
        <f t="shared" si="487"/>
        <v>0</v>
      </c>
      <c r="L6217" s="9">
        <f t="shared" si="488"/>
        <v>0</v>
      </c>
    </row>
    <row r="6218" spans="1:12" ht="15" x14ac:dyDescent="0.25">
      <c r="A6218" s="167">
        <f t="shared" si="486"/>
        <v>90.840000000016431</v>
      </c>
      <c r="B6218" s="325">
        <f t="shared" si="489"/>
        <v>0.37850000000006845</v>
      </c>
      <c r="C6218" s="167">
        <f t="shared" si="485"/>
        <v>231.8699999999877</v>
      </c>
      <c r="D6218" s="167">
        <f>IF('Lineær programmering opg 4'!$M$4=0,"-",(-A6218+'Lineær programmering opg 4'!$M$4)/'Lineær programmering opg 4'!$K$4*-1)</f>
        <v>298.31999999996714</v>
      </c>
      <c r="E6218" s="167">
        <f>IF('Lineær programmering opg 4'!$M$5=0,"-",(-A6218+'Lineær programmering opg 4'!$M$5)/'Lineær programmering opg 4'!$K$5*-1)</f>
        <v>231.8699999999877</v>
      </c>
      <c r="F6218" s="167" t="str">
        <f>IF('Lineær programmering opg 4'!$E$6=0,"-",(-A6218+'Lineær programmering opg 4'!$M$6)/'Lineær programmering opg 4'!$K$6*-1)</f>
        <v>-</v>
      </c>
      <c r="G6218" s="167" t="str">
        <f>IF('Lineær programmering opg 4'!$D$7=0,"-",((-A6218+'Lineær programmering opg 4'!$M$7)/'Lineær programmering opg 4'!$K$7)*-1)</f>
        <v>-</v>
      </c>
      <c r="H6218" s="167" t="str">
        <f>IF('Lineær programmering opg 4'!$C$8=0,"-",((-A6218+'Lineær programmering opg 4'!$M$8)/'Lineær programmering opg 4'!$K$8)*-1)</f>
        <v>-</v>
      </c>
      <c r="I6218" s="167" t="str">
        <f>IF('Lineær programmering opg 4'!$D$8=0,"-",'Lineær programmering opg 4'!$G$8)</f>
        <v>-</v>
      </c>
      <c r="J6218" s="295">
        <f>A6218*'Lineær programmering opg 4'!$C$11+Datatabel!C6218*'Lineær programmering opg 4'!$D$11</f>
        <v>43864.499999999796</v>
      </c>
      <c r="K6218" s="9">
        <f t="shared" si="487"/>
        <v>0</v>
      </c>
      <c r="L6218" s="9">
        <f t="shared" si="488"/>
        <v>0</v>
      </c>
    </row>
    <row r="6219" spans="1:12" ht="15" x14ac:dyDescent="0.25">
      <c r="A6219" s="167">
        <f t="shared" si="486"/>
        <v>90.81600000001643</v>
      </c>
      <c r="B6219" s="325">
        <f t="shared" si="489"/>
        <v>0.37840000000006846</v>
      </c>
      <c r="C6219" s="167">
        <f t="shared" si="485"/>
        <v>231.8879999999877</v>
      </c>
      <c r="D6219" s="167">
        <f>IF('Lineær programmering opg 4'!$M$4=0,"-",(-A6219+'Lineær programmering opg 4'!$M$4)/'Lineær programmering opg 4'!$K$4*-1)</f>
        <v>298.36799999996714</v>
      </c>
      <c r="E6219" s="167">
        <f>IF('Lineær programmering opg 4'!$M$5=0,"-",(-A6219+'Lineær programmering opg 4'!$M$5)/'Lineær programmering opg 4'!$K$5*-1)</f>
        <v>231.8879999999877</v>
      </c>
      <c r="F6219" s="167" t="str">
        <f>IF('Lineær programmering opg 4'!$E$6=0,"-",(-A6219+'Lineær programmering opg 4'!$M$6)/'Lineær programmering opg 4'!$K$6*-1)</f>
        <v>-</v>
      </c>
      <c r="G6219" s="167" t="str">
        <f>IF('Lineær programmering opg 4'!$D$7=0,"-",((-A6219+'Lineær programmering opg 4'!$M$7)/'Lineær programmering opg 4'!$K$7)*-1)</f>
        <v>-</v>
      </c>
      <c r="H6219" s="167" t="str">
        <f>IF('Lineær programmering opg 4'!$C$8=0,"-",((-A6219+'Lineær programmering opg 4'!$M$8)/'Lineær programmering opg 4'!$K$8)*-1)</f>
        <v>-</v>
      </c>
      <c r="I6219" s="167" t="str">
        <f>IF('Lineær programmering opg 4'!$D$8=0,"-",'Lineær programmering opg 4'!$G$8)</f>
        <v>-</v>
      </c>
      <c r="J6219" s="295">
        <f>A6219*'Lineær programmering opg 4'!$C$11+Datatabel!C6219*'Lineær programmering opg 4'!$D$11</f>
        <v>43864.799999999799</v>
      </c>
      <c r="K6219" s="9">
        <f t="shared" si="487"/>
        <v>0</v>
      </c>
      <c r="L6219" s="9">
        <f t="shared" si="488"/>
        <v>0</v>
      </c>
    </row>
    <row r="6220" spans="1:12" ht="15" x14ac:dyDescent="0.25">
      <c r="A6220" s="167">
        <f t="shared" si="486"/>
        <v>90.792000000016429</v>
      </c>
      <c r="B6220" s="325">
        <f t="shared" si="489"/>
        <v>0.37830000000006847</v>
      </c>
      <c r="C6220" s="167">
        <f t="shared" si="485"/>
        <v>231.9059999999877</v>
      </c>
      <c r="D6220" s="167">
        <f>IF('Lineær programmering opg 4'!$M$4=0,"-",(-A6220+'Lineær programmering opg 4'!$M$4)/'Lineær programmering opg 4'!$K$4*-1)</f>
        <v>298.41599999996714</v>
      </c>
      <c r="E6220" s="167">
        <f>IF('Lineær programmering opg 4'!$M$5=0,"-",(-A6220+'Lineær programmering opg 4'!$M$5)/'Lineær programmering opg 4'!$K$5*-1)</f>
        <v>231.9059999999877</v>
      </c>
      <c r="F6220" s="167" t="str">
        <f>IF('Lineær programmering opg 4'!$E$6=0,"-",(-A6220+'Lineær programmering opg 4'!$M$6)/'Lineær programmering opg 4'!$K$6*-1)</f>
        <v>-</v>
      </c>
      <c r="G6220" s="167" t="str">
        <f>IF('Lineær programmering opg 4'!$D$7=0,"-",((-A6220+'Lineær programmering opg 4'!$M$7)/'Lineær programmering opg 4'!$K$7)*-1)</f>
        <v>-</v>
      </c>
      <c r="H6220" s="167" t="str">
        <f>IF('Lineær programmering opg 4'!$C$8=0,"-",((-A6220+'Lineær programmering opg 4'!$M$8)/'Lineær programmering opg 4'!$K$8)*-1)</f>
        <v>-</v>
      </c>
      <c r="I6220" s="167" t="str">
        <f>IF('Lineær programmering opg 4'!$D$8=0,"-",'Lineær programmering opg 4'!$G$8)</f>
        <v>-</v>
      </c>
      <c r="J6220" s="295">
        <f>A6220*'Lineær programmering opg 4'!$C$11+Datatabel!C6220*'Lineær programmering opg 4'!$D$11</f>
        <v>43865.099999999795</v>
      </c>
      <c r="K6220" s="9">
        <f t="shared" si="487"/>
        <v>0</v>
      </c>
      <c r="L6220" s="9">
        <f t="shared" si="488"/>
        <v>0</v>
      </c>
    </row>
    <row r="6221" spans="1:12" ht="15" x14ac:dyDescent="0.25">
      <c r="A6221" s="167">
        <f t="shared" si="486"/>
        <v>90.768000000016428</v>
      </c>
      <c r="B6221" s="325">
        <f t="shared" si="489"/>
        <v>0.37820000000006848</v>
      </c>
      <c r="C6221" s="167">
        <f t="shared" si="485"/>
        <v>231.9239999999877</v>
      </c>
      <c r="D6221" s="167">
        <f>IF('Lineær programmering opg 4'!$M$4=0,"-",(-A6221+'Lineær programmering opg 4'!$M$4)/'Lineær programmering opg 4'!$K$4*-1)</f>
        <v>298.46399999996714</v>
      </c>
      <c r="E6221" s="167">
        <f>IF('Lineær programmering opg 4'!$M$5=0,"-",(-A6221+'Lineær programmering opg 4'!$M$5)/'Lineær programmering opg 4'!$K$5*-1)</f>
        <v>231.9239999999877</v>
      </c>
      <c r="F6221" s="167" t="str">
        <f>IF('Lineær programmering opg 4'!$E$6=0,"-",(-A6221+'Lineær programmering opg 4'!$M$6)/'Lineær programmering opg 4'!$K$6*-1)</f>
        <v>-</v>
      </c>
      <c r="G6221" s="167" t="str">
        <f>IF('Lineær programmering opg 4'!$D$7=0,"-",((-A6221+'Lineær programmering opg 4'!$M$7)/'Lineær programmering opg 4'!$K$7)*-1)</f>
        <v>-</v>
      </c>
      <c r="H6221" s="167" t="str">
        <f>IF('Lineær programmering opg 4'!$C$8=0,"-",((-A6221+'Lineær programmering opg 4'!$M$8)/'Lineær programmering opg 4'!$K$8)*-1)</f>
        <v>-</v>
      </c>
      <c r="I6221" s="167" t="str">
        <f>IF('Lineær programmering opg 4'!$D$8=0,"-",'Lineær programmering opg 4'!$G$8)</f>
        <v>-</v>
      </c>
      <c r="J6221" s="295">
        <f>A6221*'Lineær programmering opg 4'!$C$11+Datatabel!C6221*'Lineær programmering opg 4'!$D$11</f>
        <v>43865.399999999805</v>
      </c>
      <c r="K6221" s="9">
        <f t="shared" si="487"/>
        <v>0</v>
      </c>
      <c r="L6221" s="9">
        <f t="shared" si="488"/>
        <v>0</v>
      </c>
    </row>
    <row r="6222" spans="1:12" ht="15" x14ac:dyDescent="0.25">
      <c r="A6222" s="167">
        <f t="shared" si="486"/>
        <v>90.744000000016442</v>
      </c>
      <c r="B6222" s="325">
        <f t="shared" si="489"/>
        <v>0.37810000000006849</v>
      </c>
      <c r="C6222" s="167">
        <f t="shared" si="485"/>
        <v>231.94199999998767</v>
      </c>
      <c r="D6222" s="167">
        <f>IF('Lineær programmering opg 4'!$M$4=0,"-",(-A6222+'Lineær programmering opg 4'!$M$4)/'Lineær programmering opg 4'!$K$4*-1)</f>
        <v>298.51199999996709</v>
      </c>
      <c r="E6222" s="167">
        <f>IF('Lineær programmering opg 4'!$M$5=0,"-",(-A6222+'Lineær programmering opg 4'!$M$5)/'Lineær programmering opg 4'!$K$5*-1)</f>
        <v>231.94199999998767</v>
      </c>
      <c r="F6222" s="167" t="str">
        <f>IF('Lineær programmering opg 4'!$E$6=0,"-",(-A6222+'Lineær programmering opg 4'!$M$6)/'Lineær programmering opg 4'!$K$6*-1)</f>
        <v>-</v>
      </c>
      <c r="G6222" s="167" t="str">
        <f>IF('Lineær programmering opg 4'!$D$7=0,"-",((-A6222+'Lineær programmering opg 4'!$M$7)/'Lineær programmering opg 4'!$K$7)*-1)</f>
        <v>-</v>
      </c>
      <c r="H6222" s="167" t="str">
        <f>IF('Lineær programmering opg 4'!$C$8=0,"-",((-A6222+'Lineær programmering opg 4'!$M$8)/'Lineær programmering opg 4'!$K$8)*-1)</f>
        <v>-</v>
      </c>
      <c r="I6222" s="167" t="str">
        <f>IF('Lineær programmering opg 4'!$D$8=0,"-",'Lineær programmering opg 4'!$G$8)</f>
        <v>-</v>
      </c>
      <c r="J6222" s="295">
        <f>A6222*'Lineær programmering opg 4'!$C$11+Datatabel!C6222*'Lineær programmering opg 4'!$D$11</f>
        <v>43865.699999999793</v>
      </c>
      <c r="K6222" s="9">
        <f t="shared" si="487"/>
        <v>0</v>
      </c>
      <c r="L6222" s="9">
        <f t="shared" si="488"/>
        <v>0</v>
      </c>
    </row>
    <row r="6223" spans="1:12" ht="15" x14ac:dyDescent="0.25">
      <c r="A6223" s="167">
        <f t="shared" si="486"/>
        <v>90.720000000016441</v>
      </c>
      <c r="B6223" s="325">
        <f t="shared" si="489"/>
        <v>0.3780000000000685</v>
      </c>
      <c r="C6223" s="167">
        <f t="shared" si="485"/>
        <v>231.95999999998767</v>
      </c>
      <c r="D6223" s="167">
        <f>IF('Lineær programmering opg 4'!$M$4=0,"-",(-A6223+'Lineær programmering opg 4'!$M$4)/'Lineær programmering opg 4'!$K$4*-1)</f>
        <v>298.55999999996709</v>
      </c>
      <c r="E6223" s="167">
        <f>IF('Lineær programmering opg 4'!$M$5=0,"-",(-A6223+'Lineær programmering opg 4'!$M$5)/'Lineær programmering opg 4'!$K$5*-1)</f>
        <v>231.95999999998767</v>
      </c>
      <c r="F6223" s="167" t="str">
        <f>IF('Lineær programmering opg 4'!$E$6=0,"-",(-A6223+'Lineær programmering opg 4'!$M$6)/'Lineær programmering opg 4'!$K$6*-1)</f>
        <v>-</v>
      </c>
      <c r="G6223" s="167" t="str">
        <f>IF('Lineær programmering opg 4'!$D$7=0,"-",((-A6223+'Lineær programmering opg 4'!$M$7)/'Lineær programmering opg 4'!$K$7)*-1)</f>
        <v>-</v>
      </c>
      <c r="H6223" s="167" t="str">
        <f>IF('Lineær programmering opg 4'!$C$8=0,"-",((-A6223+'Lineær programmering opg 4'!$M$8)/'Lineær programmering opg 4'!$K$8)*-1)</f>
        <v>-</v>
      </c>
      <c r="I6223" s="167" t="str">
        <f>IF('Lineær programmering opg 4'!$D$8=0,"-",'Lineær programmering opg 4'!$G$8)</f>
        <v>-</v>
      </c>
      <c r="J6223" s="295">
        <f>A6223*'Lineær programmering opg 4'!$C$11+Datatabel!C6223*'Lineær programmering opg 4'!$D$11</f>
        <v>43865.999999999796</v>
      </c>
      <c r="K6223" s="9">
        <f t="shared" si="487"/>
        <v>0</v>
      </c>
      <c r="L6223" s="9">
        <f t="shared" si="488"/>
        <v>0</v>
      </c>
    </row>
    <row r="6224" spans="1:12" ht="15" x14ac:dyDescent="0.25">
      <c r="A6224" s="167">
        <f t="shared" si="486"/>
        <v>90.69600000001644</v>
      </c>
      <c r="B6224" s="325">
        <f t="shared" si="489"/>
        <v>0.37790000000006851</v>
      </c>
      <c r="C6224" s="167">
        <f t="shared" si="485"/>
        <v>231.97799999998767</v>
      </c>
      <c r="D6224" s="167">
        <f>IF('Lineær programmering opg 4'!$M$4=0,"-",(-A6224+'Lineær programmering opg 4'!$M$4)/'Lineær programmering opg 4'!$K$4*-1)</f>
        <v>298.60799999996709</v>
      </c>
      <c r="E6224" s="167">
        <f>IF('Lineær programmering opg 4'!$M$5=0,"-",(-A6224+'Lineær programmering opg 4'!$M$5)/'Lineær programmering opg 4'!$K$5*-1)</f>
        <v>231.97799999998767</v>
      </c>
      <c r="F6224" s="167" t="str">
        <f>IF('Lineær programmering opg 4'!$E$6=0,"-",(-A6224+'Lineær programmering opg 4'!$M$6)/'Lineær programmering opg 4'!$K$6*-1)</f>
        <v>-</v>
      </c>
      <c r="G6224" s="167" t="str">
        <f>IF('Lineær programmering opg 4'!$D$7=0,"-",((-A6224+'Lineær programmering opg 4'!$M$7)/'Lineær programmering opg 4'!$K$7)*-1)</f>
        <v>-</v>
      </c>
      <c r="H6224" s="167" t="str">
        <f>IF('Lineær programmering opg 4'!$C$8=0,"-",((-A6224+'Lineær programmering opg 4'!$M$8)/'Lineær programmering opg 4'!$K$8)*-1)</f>
        <v>-</v>
      </c>
      <c r="I6224" s="167" t="str">
        <f>IF('Lineær programmering opg 4'!$D$8=0,"-",'Lineær programmering opg 4'!$G$8)</f>
        <v>-</v>
      </c>
      <c r="J6224" s="295">
        <f>A6224*'Lineær programmering opg 4'!$C$11+Datatabel!C6224*'Lineær programmering opg 4'!$D$11</f>
        <v>43866.299999999792</v>
      </c>
      <c r="K6224" s="9">
        <f t="shared" si="487"/>
        <v>0</v>
      </c>
      <c r="L6224" s="9">
        <f t="shared" si="488"/>
        <v>0</v>
      </c>
    </row>
    <row r="6225" spans="1:12" ht="15" x14ac:dyDescent="0.25">
      <c r="A6225" s="167">
        <f t="shared" si="486"/>
        <v>90.672000000016453</v>
      </c>
      <c r="B6225" s="325">
        <f t="shared" si="489"/>
        <v>0.37780000000006853</v>
      </c>
      <c r="C6225" s="167">
        <f t="shared" si="485"/>
        <v>231.99599999998767</v>
      </c>
      <c r="D6225" s="167">
        <f>IF('Lineær programmering opg 4'!$M$4=0,"-",(-A6225+'Lineær programmering opg 4'!$M$4)/'Lineær programmering opg 4'!$K$4*-1)</f>
        <v>298.65599999996709</v>
      </c>
      <c r="E6225" s="167">
        <f>IF('Lineær programmering opg 4'!$M$5=0,"-",(-A6225+'Lineær programmering opg 4'!$M$5)/'Lineær programmering opg 4'!$K$5*-1)</f>
        <v>231.99599999998767</v>
      </c>
      <c r="F6225" s="167" t="str">
        <f>IF('Lineær programmering opg 4'!$E$6=0,"-",(-A6225+'Lineær programmering opg 4'!$M$6)/'Lineær programmering opg 4'!$K$6*-1)</f>
        <v>-</v>
      </c>
      <c r="G6225" s="167" t="str">
        <f>IF('Lineær programmering opg 4'!$D$7=0,"-",((-A6225+'Lineær programmering opg 4'!$M$7)/'Lineær programmering opg 4'!$K$7)*-1)</f>
        <v>-</v>
      </c>
      <c r="H6225" s="167" t="str">
        <f>IF('Lineær programmering opg 4'!$C$8=0,"-",((-A6225+'Lineær programmering opg 4'!$M$8)/'Lineær programmering opg 4'!$K$8)*-1)</f>
        <v>-</v>
      </c>
      <c r="I6225" s="167" t="str">
        <f>IF('Lineær programmering opg 4'!$D$8=0,"-",'Lineær programmering opg 4'!$G$8)</f>
        <v>-</v>
      </c>
      <c r="J6225" s="295">
        <f>A6225*'Lineær programmering opg 4'!$C$11+Datatabel!C6225*'Lineær programmering opg 4'!$D$11</f>
        <v>43866.599999999802</v>
      </c>
      <c r="K6225" s="9">
        <f t="shared" si="487"/>
        <v>0</v>
      </c>
      <c r="L6225" s="9">
        <f t="shared" si="488"/>
        <v>0</v>
      </c>
    </row>
    <row r="6226" spans="1:12" ht="15" x14ac:dyDescent="0.25">
      <c r="A6226" s="167">
        <f t="shared" si="486"/>
        <v>90.648000000016452</v>
      </c>
      <c r="B6226" s="325">
        <f t="shared" si="489"/>
        <v>0.37770000000006854</v>
      </c>
      <c r="C6226" s="167">
        <f t="shared" si="485"/>
        <v>232.01399999998767</v>
      </c>
      <c r="D6226" s="167">
        <f>IF('Lineær programmering opg 4'!$M$4=0,"-",(-A6226+'Lineær programmering opg 4'!$M$4)/'Lineær programmering opg 4'!$K$4*-1)</f>
        <v>298.7039999999671</v>
      </c>
      <c r="E6226" s="167">
        <f>IF('Lineær programmering opg 4'!$M$5=0,"-",(-A6226+'Lineær programmering opg 4'!$M$5)/'Lineær programmering opg 4'!$K$5*-1)</f>
        <v>232.01399999998767</v>
      </c>
      <c r="F6226" s="167" t="str">
        <f>IF('Lineær programmering opg 4'!$E$6=0,"-",(-A6226+'Lineær programmering opg 4'!$M$6)/'Lineær programmering opg 4'!$K$6*-1)</f>
        <v>-</v>
      </c>
      <c r="G6226" s="167" t="str">
        <f>IF('Lineær programmering opg 4'!$D$7=0,"-",((-A6226+'Lineær programmering opg 4'!$M$7)/'Lineær programmering opg 4'!$K$7)*-1)</f>
        <v>-</v>
      </c>
      <c r="H6226" s="167" t="str">
        <f>IF('Lineær programmering opg 4'!$C$8=0,"-",((-A6226+'Lineær programmering opg 4'!$M$8)/'Lineær programmering opg 4'!$K$8)*-1)</f>
        <v>-</v>
      </c>
      <c r="I6226" s="167" t="str">
        <f>IF('Lineær programmering opg 4'!$D$8=0,"-",'Lineær programmering opg 4'!$G$8)</f>
        <v>-</v>
      </c>
      <c r="J6226" s="295">
        <f>A6226*'Lineær programmering opg 4'!$C$11+Datatabel!C6226*'Lineær programmering opg 4'!$D$11</f>
        <v>43866.899999999798</v>
      </c>
      <c r="K6226" s="9">
        <f t="shared" si="487"/>
        <v>0</v>
      </c>
      <c r="L6226" s="9">
        <f t="shared" si="488"/>
        <v>0</v>
      </c>
    </row>
    <row r="6227" spans="1:12" ht="15" x14ac:dyDescent="0.25">
      <c r="A6227" s="167">
        <f t="shared" si="486"/>
        <v>90.624000000016451</v>
      </c>
      <c r="B6227" s="325">
        <f t="shared" si="489"/>
        <v>0.37760000000006855</v>
      </c>
      <c r="C6227" s="167">
        <f t="shared" si="485"/>
        <v>232.03199999998768</v>
      </c>
      <c r="D6227" s="167">
        <f>IF('Lineær programmering opg 4'!$M$4=0,"-",(-A6227+'Lineær programmering opg 4'!$M$4)/'Lineær programmering opg 4'!$K$4*-1)</f>
        <v>298.7519999999671</v>
      </c>
      <c r="E6227" s="167">
        <f>IF('Lineær programmering opg 4'!$M$5=0,"-",(-A6227+'Lineær programmering opg 4'!$M$5)/'Lineær programmering opg 4'!$K$5*-1)</f>
        <v>232.03199999998768</v>
      </c>
      <c r="F6227" s="167" t="str">
        <f>IF('Lineær programmering opg 4'!$E$6=0,"-",(-A6227+'Lineær programmering opg 4'!$M$6)/'Lineær programmering opg 4'!$K$6*-1)</f>
        <v>-</v>
      </c>
      <c r="G6227" s="167" t="str">
        <f>IF('Lineær programmering opg 4'!$D$7=0,"-",((-A6227+'Lineær programmering opg 4'!$M$7)/'Lineær programmering opg 4'!$K$7)*-1)</f>
        <v>-</v>
      </c>
      <c r="H6227" s="167" t="str">
        <f>IF('Lineær programmering opg 4'!$C$8=0,"-",((-A6227+'Lineær programmering opg 4'!$M$8)/'Lineær programmering opg 4'!$K$8)*-1)</f>
        <v>-</v>
      </c>
      <c r="I6227" s="167" t="str">
        <f>IF('Lineær programmering opg 4'!$D$8=0,"-",'Lineær programmering opg 4'!$G$8)</f>
        <v>-</v>
      </c>
      <c r="J6227" s="295">
        <f>A6227*'Lineær programmering opg 4'!$C$11+Datatabel!C6227*'Lineær programmering opg 4'!$D$11</f>
        <v>43867.199999999801</v>
      </c>
      <c r="K6227" s="9">
        <f t="shared" si="487"/>
        <v>0</v>
      </c>
      <c r="L6227" s="9">
        <f t="shared" si="488"/>
        <v>0</v>
      </c>
    </row>
    <row r="6228" spans="1:12" ht="15" x14ac:dyDescent="0.25">
      <c r="A6228" s="167">
        <f t="shared" si="486"/>
        <v>90.60000000001645</v>
      </c>
      <c r="B6228" s="325">
        <f t="shared" si="489"/>
        <v>0.37750000000006856</v>
      </c>
      <c r="C6228" s="167">
        <f t="shared" si="485"/>
        <v>232.04999999998768</v>
      </c>
      <c r="D6228" s="167">
        <f>IF('Lineær programmering opg 4'!$M$4=0,"-",(-A6228+'Lineær programmering opg 4'!$M$4)/'Lineær programmering opg 4'!$K$4*-1)</f>
        <v>298.7999999999671</v>
      </c>
      <c r="E6228" s="167">
        <f>IF('Lineær programmering opg 4'!$M$5=0,"-",(-A6228+'Lineær programmering opg 4'!$M$5)/'Lineær programmering opg 4'!$K$5*-1)</f>
        <v>232.04999999998768</v>
      </c>
      <c r="F6228" s="167" t="str">
        <f>IF('Lineær programmering opg 4'!$E$6=0,"-",(-A6228+'Lineær programmering opg 4'!$M$6)/'Lineær programmering opg 4'!$K$6*-1)</f>
        <v>-</v>
      </c>
      <c r="G6228" s="167" t="str">
        <f>IF('Lineær programmering opg 4'!$D$7=0,"-",((-A6228+'Lineær programmering opg 4'!$M$7)/'Lineær programmering opg 4'!$K$7)*-1)</f>
        <v>-</v>
      </c>
      <c r="H6228" s="167" t="str">
        <f>IF('Lineær programmering opg 4'!$C$8=0,"-",((-A6228+'Lineær programmering opg 4'!$M$8)/'Lineær programmering opg 4'!$K$8)*-1)</f>
        <v>-</v>
      </c>
      <c r="I6228" s="167" t="str">
        <f>IF('Lineær programmering opg 4'!$D$8=0,"-",'Lineær programmering opg 4'!$G$8)</f>
        <v>-</v>
      </c>
      <c r="J6228" s="295">
        <f>A6228*'Lineær programmering opg 4'!$C$11+Datatabel!C6228*'Lineær programmering opg 4'!$D$11</f>
        <v>43867.499999999796</v>
      </c>
      <c r="K6228" s="9">
        <f t="shared" si="487"/>
        <v>0</v>
      </c>
      <c r="L6228" s="9">
        <f t="shared" si="488"/>
        <v>0</v>
      </c>
    </row>
    <row r="6229" spans="1:12" ht="15" x14ac:dyDescent="0.25">
      <c r="A6229" s="167">
        <f t="shared" si="486"/>
        <v>90.57600000001645</v>
      </c>
      <c r="B6229" s="325">
        <f t="shared" si="489"/>
        <v>0.37740000000006857</v>
      </c>
      <c r="C6229" s="167">
        <f t="shared" si="485"/>
        <v>232.06799999998768</v>
      </c>
      <c r="D6229" s="167">
        <f>IF('Lineær programmering opg 4'!$M$4=0,"-",(-A6229+'Lineær programmering opg 4'!$M$4)/'Lineær programmering opg 4'!$K$4*-1)</f>
        <v>298.8479999999671</v>
      </c>
      <c r="E6229" s="167">
        <f>IF('Lineær programmering opg 4'!$M$5=0,"-",(-A6229+'Lineær programmering opg 4'!$M$5)/'Lineær programmering opg 4'!$K$5*-1)</f>
        <v>232.06799999998768</v>
      </c>
      <c r="F6229" s="167" t="str">
        <f>IF('Lineær programmering opg 4'!$E$6=0,"-",(-A6229+'Lineær programmering opg 4'!$M$6)/'Lineær programmering opg 4'!$K$6*-1)</f>
        <v>-</v>
      </c>
      <c r="G6229" s="167" t="str">
        <f>IF('Lineær programmering opg 4'!$D$7=0,"-",((-A6229+'Lineær programmering opg 4'!$M$7)/'Lineær programmering opg 4'!$K$7)*-1)</f>
        <v>-</v>
      </c>
      <c r="H6229" s="167" t="str">
        <f>IF('Lineær programmering opg 4'!$C$8=0,"-",((-A6229+'Lineær programmering opg 4'!$M$8)/'Lineær programmering opg 4'!$K$8)*-1)</f>
        <v>-</v>
      </c>
      <c r="I6229" s="167" t="str">
        <f>IF('Lineær programmering opg 4'!$D$8=0,"-",'Lineær programmering opg 4'!$G$8)</f>
        <v>-</v>
      </c>
      <c r="J6229" s="295">
        <f>A6229*'Lineær programmering opg 4'!$C$11+Datatabel!C6229*'Lineær programmering opg 4'!$D$11</f>
        <v>43867.799999999792</v>
      </c>
      <c r="K6229" s="9">
        <f t="shared" si="487"/>
        <v>0</v>
      </c>
      <c r="L6229" s="9">
        <f t="shared" si="488"/>
        <v>0</v>
      </c>
    </row>
    <row r="6230" spans="1:12" ht="15" x14ac:dyDescent="0.25">
      <c r="A6230" s="167">
        <f t="shared" si="486"/>
        <v>90.552000000016463</v>
      </c>
      <c r="B6230" s="325">
        <f t="shared" si="489"/>
        <v>0.37730000000006858</v>
      </c>
      <c r="C6230" s="167">
        <f t="shared" si="485"/>
        <v>232.08599999998768</v>
      </c>
      <c r="D6230" s="167">
        <f>IF('Lineær programmering opg 4'!$M$4=0,"-",(-A6230+'Lineær programmering opg 4'!$M$4)/'Lineær programmering opg 4'!$K$4*-1)</f>
        <v>298.8959999999671</v>
      </c>
      <c r="E6230" s="167">
        <f>IF('Lineær programmering opg 4'!$M$5=0,"-",(-A6230+'Lineær programmering opg 4'!$M$5)/'Lineær programmering opg 4'!$K$5*-1)</f>
        <v>232.08599999998768</v>
      </c>
      <c r="F6230" s="167" t="str">
        <f>IF('Lineær programmering opg 4'!$E$6=0,"-",(-A6230+'Lineær programmering opg 4'!$M$6)/'Lineær programmering opg 4'!$K$6*-1)</f>
        <v>-</v>
      </c>
      <c r="G6230" s="167" t="str">
        <f>IF('Lineær programmering opg 4'!$D$7=0,"-",((-A6230+'Lineær programmering opg 4'!$M$7)/'Lineær programmering opg 4'!$K$7)*-1)</f>
        <v>-</v>
      </c>
      <c r="H6230" s="167" t="str">
        <f>IF('Lineær programmering opg 4'!$C$8=0,"-",((-A6230+'Lineær programmering opg 4'!$M$8)/'Lineær programmering opg 4'!$K$8)*-1)</f>
        <v>-</v>
      </c>
      <c r="I6230" s="167" t="str">
        <f>IF('Lineær programmering opg 4'!$D$8=0,"-",'Lineær programmering opg 4'!$G$8)</f>
        <v>-</v>
      </c>
      <c r="J6230" s="295">
        <f>A6230*'Lineær programmering opg 4'!$C$11+Datatabel!C6230*'Lineær programmering opg 4'!$D$11</f>
        <v>43868.099999999802</v>
      </c>
      <c r="K6230" s="9">
        <f t="shared" si="487"/>
        <v>0</v>
      </c>
      <c r="L6230" s="9">
        <f t="shared" si="488"/>
        <v>0</v>
      </c>
    </row>
    <row r="6231" spans="1:12" ht="15" x14ac:dyDescent="0.25">
      <c r="A6231" s="167">
        <f t="shared" si="486"/>
        <v>90.528000000016462</v>
      </c>
      <c r="B6231" s="325">
        <f t="shared" si="489"/>
        <v>0.37720000000006859</v>
      </c>
      <c r="C6231" s="167">
        <f t="shared" si="485"/>
        <v>232.10399999998768</v>
      </c>
      <c r="D6231" s="167">
        <f>IF('Lineær programmering opg 4'!$M$4=0,"-",(-A6231+'Lineær programmering opg 4'!$M$4)/'Lineær programmering opg 4'!$K$4*-1)</f>
        <v>298.9439999999671</v>
      </c>
      <c r="E6231" s="167">
        <f>IF('Lineær programmering opg 4'!$M$5=0,"-",(-A6231+'Lineær programmering opg 4'!$M$5)/'Lineær programmering opg 4'!$K$5*-1)</f>
        <v>232.10399999998768</v>
      </c>
      <c r="F6231" s="167" t="str">
        <f>IF('Lineær programmering opg 4'!$E$6=0,"-",(-A6231+'Lineær programmering opg 4'!$M$6)/'Lineær programmering opg 4'!$K$6*-1)</f>
        <v>-</v>
      </c>
      <c r="G6231" s="167" t="str">
        <f>IF('Lineær programmering opg 4'!$D$7=0,"-",((-A6231+'Lineær programmering opg 4'!$M$7)/'Lineær programmering opg 4'!$K$7)*-1)</f>
        <v>-</v>
      </c>
      <c r="H6231" s="167" t="str">
        <f>IF('Lineær programmering opg 4'!$C$8=0,"-",((-A6231+'Lineær programmering opg 4'!$M$8)/'Lineær programmering opg 4'!$K$8)*-1)</f>
        <v>-</v>
      </c>
      <c r="I6231" s="167" t="str">
        <f>IF('Lineær programmering opg 4'!$D$8=0,"-",'Lineær programmering opg 4'!$G$8)</f>
        <v>-</v>
      </c>
      <c r="J6231" s="295">
        <f>A6231*'Lineær programmering opg 4'!$C$11+Datatabel!C6231*'Lineær programmering opg 4'!$D$11</f>
        <v>43868.399999999798</v>
      </c>
      <c r="K6231" s="9">
        <f t="shared" si="487"/>
        <v>0</v>
      </c>
      <c r="L6231" s="9">
        <f t="shared" si="488"/>
        <v>0</v>
      </c>
    </row>
    <row r="6232" spans="1:12" ht="15" x14ac:dyDescent="0.25">
      <c r="A6232" s="167">
        <f t="shared" si="486"/>
        <v>90.504000000016461</v>
      </c>
      <c r="B6232" s="325">
        <f t="shared" si="489"/>
        <v>0.3771000000000686</v>
      </c>
      <c r="C6232" s="167">
        <f t="shared" si="485"/>
        <v>232.12199999998768</v>
      </c>
      <c r="D6232" s="167">
        <f>IF('Lineær programmering opg 4'!$M$4=0,"-",(-A6232+'Lineær programmering opg 4'!$M$4)/'Lineær programmering opg 4'!$K$4*-1)</f>
        <v>298.99199999996711</v>
      </c>
      <c r="E6232" s="167">
        <f>IF('Lineær programmering opg 4'!$M$5=0,"-",(-A6232+'Lineær programmering opg 4'!$M$5)/'Lineær programmering opg 4'!$K$5*-1)</f>
        <v>232.12199999998768</v>
      </c>
      <c r="F6232" s="167" t="str">
        <f>IF('Lineær programmering opg 4'!$E$6=0,"-",(-A6232+'Lineær programmering opg 4'!$M$6)/'Lineær programmering opg 4'!$K$6*-1)</f>
        <v>-</v>
      </c>
      <c r="G6232" s="167" t="str">
        <f>IF('Lineær programmering opg 4'!$D$7=0,"-",((-A6232+'Lineær programmering opg 4'!$M$7)/'Lineær programmering opg 4'!$K$7)*-1)</f>
        <v>-</v>
      </c>
      <c r="H6232" s="167" t="str">
        <f>IF('Lineær programmering opg 4'!$C$8=0,"-",((-A6232+'Lineær programmering opg 4'!$M$8)/'Lineær programmering opg 4'!$K$8)*-1)</f>
        <v>-</v>
      </c>
      <c r="I6232" s="167" t="str">
        <f>IF('Lineær programmering opg 4'!$D$8=0,"-",'Lineær programmering opg 4'!$G$8)</f>
        <v>-</v>
      </c>
      <c r="J6232" s="295">
        <f>A6232*'Lineær programmering opg 4'!$C$11+Datatabel!C6232*'Lineær programmering opg 4'!$D$11</f>
        <v>43868.699999999801</v>
      </c>
      <c r="K6232" s="9">
        <f t="shared" si="487"/>
        <v>0</v>
      </c>
      <c r="L6232" s="9">
        <f t="shared" si="488"/>
        <v>0</v>
      </c>
    </row>
    <row r="6233" spans="1:12" ht="15" x14ac:dyDescent="0.25">
      <c r="A6233" s="167">
        <f t="shared" si="486"/>
        <v>90.480000000016474</v>
      </c>
      <c r="B6233" s="325">
        <f t="shared" si="489"/>
        <v>0.37700000000006861</v>
      </c>
      <c r="C6233" s="167">
        <f t="shared" si="485"/>
        <v>232.13999999998762</v>
      </c>
      <c r="D6233" s="167">
        <f>IF('Lineær programmering opg 4'!$M$4=0,"-",(-A6233+'Lineær programmering opg 4'!$M$4)/'Lineær programmering opg 4'!$K$4*-1)</f>
        <v>299.03999999996705</v>
      </c>
      <c r="E6233" s="167">
        <f>IF('Lineær programmering opg 4'!$M$5=0,"-",(-A6233+'Lineær programmering opg 4'!$M$5)/'Lineær programmering opg 4'!$K$5*-1)</f>
        <v>232.13999999998762</v>
      </c>
      <c r="F6233" s="167" t="str">
        <f>IF('Lineær programmering opg 4'!$E$6=0,"-",(-A6233+'Lineær programmering opg 4'!$M$6)/'Lineær programmering opg 4'!$K$6*-1)</f>
        <v>-</v>
      </c>
      <c r="G6233" s="167" t="str">
        <f>IF('Lineær programmering opg 4'!$D$7=0,"-",((-A6233+'Lineær programmering opg 4'!$M$7)/'Lineær programmering opg 4'!$K$7)*-1)</f>
        <v>-</v>
      </c>
      <c r="H6233" s="167" t="str">
        <f>IF('Lineær programmering opg 4'!$C$8=0,"-",((-A6233+'Lineær programmering opg 4'!$M$8)/'Lineær programmering opg 4'!$K$8)*-1)</f>
        <v>-</v>
      </c>
      <c r="I6233" s="167" t="str">
        <f>IF('Lineær programmering opg 4'!$D$8=0,"-",'Lineær programmering opg 4'!$G$8)</f>
        <v>-</v>
      </c>
      <c r="J6233" s="295">
        <f>A6233*'Lineær programmering opg 4'!$C$11+Datatabel!C6233*'Lineær programmering opg 4'!$D$11</f>
        <v>43868.999999999796</v>
      </c>
      <c r="K6233" s="9">
        <f t="shared" si="487"/>
        <v>0</v>
      </c>
      <c r="L6233" s="9">
        <f t="shared" si="488"/>
        <v>0</v>
      </c>
    </row>
    <row r="6234" spans="1:12" ht="15" x14ac:dyDescent="0.25">
      <c r="A6234" s="167">
        <f t="shared" si="486"/>
        <v>90.456000000016473</v>
      </c>
      <c r="B6234" s="325">
        <f t="shared" si="489"/>
        <v>0.37690000000006862</v>
      </c>
      <c r="C6234" s="167">
        <f t="shared" si="485"/>
        <v>232.15799999998762</v>
      </c>
      <c r="D6234" s="167">
        <f>IF('Lineær programmering opg 4'!$M$4=0,"-",(-A6234+'Lineær programmering opg 4'!$M$4)/'Lineær programmering opg 4'!$K$4*-1)</f>
        <v>299.08799999996705</v>
      </c>
      <c r="E6234" s="167">
        <f>IF('Lineær programmering opg 4'!$M$5=0,"-",(-A6234+'Lineær programmering opg 4'!$M$5)/'Lineær programmering opg 4'!$K$5*-1)</f>
        <v>232.15799999998762</v>
      </c>
      <c r="F6234" s="167" t="str">
        <f>IF('Lineær programmering opg 4'!$E$6=0,"-",(-A6234+'Lineær programmering opg 4'!$M$6)/'Lineær programmering opg 4'!$K$6*-1)</f>
        <v>-</v>
      </c>
      <c r="G6234" s="167" t="str">
        <f>IF('Lineær programmering opg 4'!$D$7=0,"-",((-A6234+'Lineær programmering opg 4'!$M$7)/'Lineær programmering opg 4'!$K$7)*-1)</f>
        <v>-</v>
      </c>
      <c r="H6234" s="167" t="str">
        <f>IF('Lineær programmering opg 4'!$C$8=0,"-",((-A6234+'Lineær programmering opg 4'!$M$8)/'Lineær programmering opg 4'!$K$8)*-1)</f>
        <v>-</v>
      </c>
      <c r="I6234" s="167" t="str">
        <f>IF('Lineær programmering opg 4'!$D$8=0,"-",'Lineær programmering opg 4'!$G$8)</f>
        <v>-</v>
      </c>
      <c r="J6234" s="295">
        <f>A6234*'Lineær programmering opg 4'!$C$11+Datatabel!C6234*'Lineær programmering opg 4'!$D$11</f>
        <v>43869.299999999785</v>
      </c>
      <c r="K6234" s="9">
        <f t="shared" si="487"/>
        <v>0</v>
      </c>
      <c r="L6234" s="9">
        <f t="shared" si="488"/>
        <v>0</v>
      </c>
    </row>
    <row r="6235" spans="1:12" ht="15" x14ac:dyDescent="0.25">
      <c r="A6235" s="167">
        <f t="shared" si="486"/>
        <v>90.432000000016473</v>
      </c>
      <c r="B6235" s="325">
        <f t="shared" si="489"/>
        <v>0.37680000000006864</v>
      </c>
      <c r="C6235" s="167">
        <f t="shared" si="485"/>
        <v>232.17599999998762</v>
      </c>
      <c r="D6235" s="167">
        <f>IF('Lineær programmering opg 4'!$M$4=0,"-",(-A6235+'Lineær programmering opg 4'!$M$4)/'Lineær programmering opg 4'!$K$4*-1)</f>
        <v>299.13599999996705</v>
      </c>
      <c r="E6235" s="167">
        <f>IF('Lineær programmering opg 4'!$M$5=0,"-",(-A6235+'Lineær programmering opg 4'!$M$5)/'Lineær programmering opg 4'!$K$5*-1)</f>
        <v>232.17599999998762</v>
      </c>
      <c r="F6235" s="167" t="str">
        <f>IF('Lineær programmering opg 4'!$E$6=0,"-",(-A6235+'Lineær programmering opg 4'!$M$6)/'Lineær programmering opg 4'!$K$6*-1)</f>
        <v>-</v>
      </c>
      <c r="G6235" s="167" t="str">
        <f>IF('Lineær programmering opg 4'!$D$7=0,"-",((-A6235+'Lineær programmering opg 4'!$M$7)/'Lineær programmering opg 4'!$K$7)*-1)</f>
        <v>-</v>
      </c>
      <c r="H6235" s="167" t="str">
        <f>IF('Lineær programmering opg 4'!$C$8=0,"-",((-A6235+'Lineær programmering opg 4'!$M$8)/'Lineær programmering opg 4'!$K$8)*-1)</f>
        <v>-</v>
      </c>
      <c r="I6235" s="167" t="str">
        <f>IF('Lineær programmering opg 4'!$D$8=0,"-",'Lineær programmering opg 4'!$G$8)</f>
        <v>-</v>
      </c>
      <c r="J6235" s="295">
        <f>A6235*'Lineær programmering opg 4'!$C$11+Datatabel!C6235*'Lineær programmering opg 4'!$D$11</f>
        <v>43869.599999999795</v>
      </c>
      <c r="K6235" s="9">
        <f t="shared" si="487"/>
        <v>0</v>
      </c>
      <c r="L6235" s="9">
        <f t="shared" si="488"/>
        <v>0</v>
      </c>
    </row>
    <row r="6236" spans="1:12" ht="15" x14ac:dyDescent="0.25">
      <c r="A6236" s="167">
        <f t="shared" si="486"/>
        <v>90.408000000016472</v>
      </c>
      <c r="B6236" s="325">
        <f t="shared" si="489"/>
        <v>0.37670000000006865</v>
      </c>
      <c r="C6236" s="167">
        <f t="shared" si="485"/>
        <v>232.19399999998762</v>
      </c>
      <c r="D6236" s="167">
        <f>IF('Lineær programmering opg 4'!$M$4=0,"-",(-A6236+'Lineær programmering opg 4'!$M$4)/'Lineær programmering opg 4'!$K$4*-1)</f>
        <v>299.18399999996706</v>
      </c>
      <c r="E6236" s="167">
        <f>IF('Lineær programmering opg 4'!$M$5=0,"-",(-A6236+'Lineær programmering opg 4'!$M$5)/'Lineær programmering opg 4'!$K$5*-1)</f>
        <v>232.19399999998762</v>
      </c>
      <c r="F6236" s="167" t="str">
        <f>IF('Lineær programmering opg 4'!$E$6=0,"-",(-A6236+'Lineær programmering opg 4'!$M$6)/'Lineær programmering opg 4'!$K$6*-1)</f>
        <v>-</v>
      </c>
      <c r="G6236" s="167" t="str">
        <f>IF('Lineær programmering opg 4'!$D$7=0,"-",((-A6236+'Lineær programmering opg 4'!$M$7)/'Lineær programmering opg 4'!$K$7)*-1)</f>
        <v>-</v>
      </c>
      <c r="H6236" s="167" t="str">
        <f>IF('Lineær programmering opg 4'!$C$8=0,"-",((-A6236+'Lineær programmering opg 4'!$M$8)/'Lineær programmering opg 4'!$K$8)*-1)</f>
        <v>-</v>
      </c>
      <c r="I6236" s="167" t="str">
        <f>IF('Lineær programmering opg 4'!$D$8=0,"-",'Lineær programmering opg 4'!$G$8)</f>
        <v>-</v>
      </c>
      <c r="J6236" s="295">
        <f>A6236*'Lineær programmering opg 4'!$C$11+Datatabel!C6236*'Lineær programmering opg 4'!$D$11</f>
        <v>43869.89999999979</v>
      </c>
      <c r="K6236" s="9">
        <f t="shared" si="487"/>
        <v>0</v>
      </c>
      <c r="L6236" s="9">
        <f t="shared" si="488"/>
        <v>0</v>
      </c>
    </row>
    <row r="6237" spans="1:12" ht="15" x14ac:dyDescent="0.25">
      <c r="A6237" s="167">
        <f t="shared" si="486"/>
        <v>90.384000000016471</v>
      </c>
      <c r="B6237" s="325">
        <f t="shared" si="489"/>
        <v>0.37660000000006866</v>
      </c>
      <c r="C6237" s="167">
        <f t="shared" si="485"/>
        <v>232.21199999998763</v>
      </c>
      <c r="D6237" s="167">
        <f>IF('Lineær programmering opg 4'!$M$4=0,"-",(-A6237+'Lineær programmering opg 4'!$M$4)/'Lineær programmering opg 4'!$K$4*-1)</f>
        <v>299.23199999996706</v>
      </c>
      <c r="E6237" s="167">
        <f>IF('Lineær programmering opg 4'!$M$5=0,"-",(-A6237+'Lineær programmering opg 4'!$M$5)/'Lineær programmering opg 4'!$K$5*-1)</f>
        <v>232.21199999998763</v>
      </c>
      <c r="F6237" s="167" t="str">
        <f>IF('Lineær programmering opg 4'!$E$6=0,"-",(-A6237+'Lineær programmering opg 4'!$M$6)/'Lineær programmering opg 4'!$K$6*-1)</f>
        <v>-</v>
      </c>
      <c r="G6237" s="167" t="str">
        <f>IF('Lineær programmering opg 4'!$D$7=0,"-",((-A6237+'Lineær programmering opg 4'!$M$7)/'Lineær programmering opg 4'!$K$7)*-1)</f>
        <v>-</v>
      </c>
      <c r="H6237" s="167" t="str">
        <f>IF('Lineær programmering opg 4'!$C$8=0,"-",((-A6237+'Lineær programmering opg 4'!$M$8)/'Lineær programmering opg 4'!$K$8)*-1)</f>
        <v>-</v>
      </c>
      <c r="I6237" s="167" t="str">
        <f>IF('Lineær programmering opg 4'!$D$8=0,"-",'Lineær programmering opg 4'!$G$8)</f>
        <v>-</v>
      </c>
      <c r="J6237" s="295">
        <f>A6237*'Lineær programmering opg 4'!$C$11+Datatabel!C6237*'Lineær programmering opg 4'!$D$11</f>
        <v>43870.199999999786</v>
      </c>
      <c r="K6237" s="9">
        <f t="shared" si="487"/>
        <v>0</v>
      </c>
      <c r="L6237" s="9">
        <f t="shared" si="488"/>
        <v>0</v>
      </c>
    </row>
    <row r="6238" spans="1:12" ht="15" x14ac:dyDescent="0.25">
      <c r="A6238" s="167">
        <f t="shared" si="486"/>
        <v>90.360000000016484</v>
      </c>
      <c r="B6238" s="325">
        <f t="shared" si="489"/>
        <v>0.37650000000006867</v>
      </c>
      <c r="C6238" s="167">
        <f t="shared" si="485"/>
        <v>232.22999999998763</v>
      </c>
      <c r="D6238" s="167">
        <f>IF('Lineær programmering opg 4'!$M$4=0,"-",(-A6238+'Lineær programmering opg 4'!$M$4)/'Lineær programmering opg 4'!$K$4*-1)</f>
        <v>299.279999999967</v>
      </c>
      <c r="E6238" s="167">
        <f>IF('Lineær programmering opg 4'!$M$5=0,"-",(-A6238+'Lineær programmering opg 4'!$M$5)/'Lineær programmering opg 4'!$K$5*-1)</f>
        <v>232.22999999998763</v>
      </c>
      <c r="F6238" s="167" t="str">
        <f>IF('Lineær programmering opg 4'!$E$6=0,"-",(-A6238+'Lineær programmering opg 4'!$M$6)/'Lineær programmering opg 4'!$K$6*-1)</f>
        <v>-</v>
      </c>
      <c r="G6238" s="167" t="str">
        <f>IF('Lineær programmering opg 4'!$D$7=0,"-",((-A6238+'Lineær programmering opg 4'!$M$7)/'Lineær programmering opg 4'!$K$7)*-1)</f>
        <v>-</v>
      </c>
      <c r="H6238" s="167" t="str">
        <f>IF('Lineær programmering opg 4'!$C$8=0,"-",((-A6238+'Lineær programmering opg 4'!$M$8)/'Lineær programmering opg 4'!$K$8)*-1)</f>
        <v>-</v>
      </c>
      <c r="I6238" s="167" t="str">
        <f>IF('Lineær programmering opg 4'!$D$8=0,"-",'Lineær programmering opg 4'!$G$8)</f>
        <v>-</v>
      </c>
      <c r="J6238" s="295">
        <f>A6238*'Lineær programmering opg 4'!$C$11+Datatabel!C6238*'Lineær programmering opg 4'!$D$11</f>
        <v>43870.499999999796</v>
      </c>
      <c r="K6238" s="9">
        <f t="shared" si="487"/>
        <v>0</v>
      </c>
      <c r="L6238" s="9">
        <f t="shared" si="488"/>
        <v>0</v>
      </c>
    </row>
    <row r="6239" spans="1:12" ht="15" x14ac:dyDescent="0.25">
      <c r="A6239" s="167">
        <f t="shared" si="486"/>
        <v>90.336000000016483</v>
      </c>
      <c r="B6239" s="325">
        <f t="shared" si="489"/>
        <v>0.37640000000006868</v>
      </c>
      <c r="C6239" s="167">
        <f t="shared" si="485"/>
        <v>232.24799999998763</v>
      </c>
      <c r="D6239" s="167">
        <f>IF('Lineær programmering opg 4'!$M$4=0,"-",(-A6239+'Lineær programmering opg 4'!$M$4)/'Lineær programmering opg 4'!$K$4*-1)</f>
        <v>299.32799999996701</v>
      </c>
      <c r="E6239" s="167">
        <f>IF('Lineær programmering opg 4'!$M$5=0,"-",(-A6239+'Lineær programmering opg 4'!$M$5)/'Lineær programmering opg 4'!$K$5*-1)</f>
        <v>232.24799999998763</v>
      </c>
      <c r="F6239" s="167" t="str">
        <f>IF('Lineær programmering opg 4'!$E$6=0,"-",(-A6239+'Lineær programmering opg 4'!$M$6)/'Lineær programmering opg 4'!$K$6*-1)</f>
        <v>-</v>
      </c>
      <c r="G6239" s="167" t="str">
        <f>IF('Lineær programmering opg 4'!$D$7=0,"-",((-A6239+'Lineær programmering opg 4'!$M$7)/'Lineær programmering opg 4'!$K$7)*-1)</f>
        <v>-</v>
      </c>
      <c r="H6239" s="167" t="str">
        <f>IF('Lineær programmering opg 4'!$C$8=0,"-",((-A6239+'Lineær programmering opg 4'!$M$8)/'Lineær programmering opg 4'!$K$8)*-1)</f>
        <v>-</v>
      </c>
      <c r="I6239" s="167" t="str">
        <f>IF('Lineær programmering opg 4'!$D$8=0,"-",'Lineær programmering opg 4'!$G$8)</f>
        <v>-</v>
      </c>
      <c r="J6239" s="295">
        <f>A6239*'Lineær programmering opg 4'!$C$11+Datatabel!C6239*'Lineær programmering opg 4'!$D$11</f>
        <v>43870.799999999792</v>
      </c>
      <c r="K6239" s="9">
        <f t="shared" si="487"/>
        <v>0</v>
      </c>
      <c r="L6239" s="9">
        <f t="shared" si="488"/>
        <v>0</v>
      </c>
    </row>
    <row r="6240" spans="1:12" ht="15" x14ac:dyDescent="0.25">
      <c r="A6240" s="167">
        <f t="shared" si="486"/>
        <v>90.312000000016482</v>
      </c>
      <c r="B6240" s="325">
        <f t="shared" si="489"/>
        <v>0.37630000000006869</v>
      </c>
      <c r="C6240" s="167">
        <f t="shared" si="485"/>
        <v>232.26599999998763</v>
      </c>
      <c r="D6240" s="167">
        <f>IF('Lineær programmering opg 4'!$M$4=0,"-",(-A6240+'Lineær programmering opg 4'!$M$4)/'Lineær programmering opg 4'!$K$4*-1)</f>
        <v>299.37599999996701</v>
      </c>
      <c r="E6240" s="167">
        <f>IF('Lineær programmering opg 4'!$M$5=0,"-",(-A6240+'Lineær programmering opg 4'!$M$5)/'Lineær programmering opg 4'!$K$5*-1)</f>
        <v>232.26599999998763</v>
      </c>
      <c r="F6240" s="167" t="str">
        <f>IF('Lineær programmering opg 4'!$E$6=0,"-",(-A6240+'Lineær programmering opg 4'!$M$6)/'Lineær programmering opg 4'!$K$6*-1)</f>
        <v>-</v>
      </c>
      <c r="G6240" s="167" t="str">
        <f>IF('Lineær programmering opg 4'!$D$7=0,"-",((-A6240+'Lineær programmering opg 4'!$M$7)/'Lineær programmering opg 4'!$K$7)*-1)</f>
        <v>-</v>
      </c>
      <c r="H6240" s="167" t="str">
        <f>IF('Lineær programmering opg 4'!$C$8=0,"-",((-A6240+'Lineær programmering opg 4'!$M$8)/'Lineær programmering opg 4'!$K$8)*-1)</f>
        <v>-</v>
      </c>
      <c r="I6240" s="167" t="str">
        <f>IF('Lineær programmering opg 4'!$D$8=0,"-",'Lineær programmering opg 4'!$G$8)</f>
        <v>-</v>
      </c>
      <c r="J6240" s="295">
        <f>A6240*'Lineær programmering opg 4'!$C$11+Datatabel!C6240*'Lineær programmering opg 4'!$D$11</f>
        <v>43871.099999999795</v>
      </c>
      <c r="K6240" s="9">
        <f t="shared" si="487"/>
        <v>0</v>
      </c>
      <c r="L6240" s="9">
        <f t="shared" si="488"/>
        <v>0</v>
      </c>
    </row>
    <row r="6241" spans="1:12" ht="15" x14ac:dyDescent="0.25">
      <c r="A6241" s="167">
        <f t="shared" si="486"/>
        <v>90.288000000016496</v>
      </c>
      <c r="B6241" s="325">
        <f t="shared" si="489"/>
        <v>0.3762000000000687</v>
      </c>
      <c r="C6241" s="167">
        <f t="shared" si="485"/>
        <v>232.28399999998763</v>
      </c>
      <c r="D6241" s="167">
        <f>IF('Lineær programmering opg 4'!$M$4=0,"-",(-A6241+'Lineær programmering opg 4'!$M$4)/'Lineær programmering opg 4'!$K$4*-1)</f>
        <v>299.42399999996701</v>
      </c>
      <c r="E6241" s="167">
        <f>IF('Lineær programmering opg 4'!$M$5=0,"-",(-A6241+'Lineær programmering opg 4'!$M$5)/'Lineær programmering opg 4'!$K$5*-1)</f>
        <v>232.28399999998763</v>
      </c>
      <c r="F6241" s="167" t="str">
        <f>IF('Lineær programmering opg 4'!$E$6=0,"-",(-A6241+'Lineær programmering opg 4'!$M$6)/'Lineær programmering opg 4'!$K$6*-1)</f>
        <v>-</v>
      </c>
      <c r="G6241" s="167" t="str">
        <f>IF('Lineær programmering opg 4'!$D$7=0,"-",((-A6241+'Lineær programmering opg 4'!$M$7)/'Lineær programmering opg 4'!$K$7)*-1)</f>
        <v>-</v>
      </c>
      <c r="H6241" s="167" t="str">
        <f>IF('Lineær programmering opg 4'!$C$8=0,"-",((-A6241+'Lineær programmering opg 4'!$M$8)/'Lineær programmering opg 4'!$K$8)*-1)</f>
        <v>-</v>
      </c>
      <c r="I6241" s="167" t="str">
        <f>IF('Lineær programmering opg 4'!$D$8=0,"-",'Lineær programmering opg 4'!$G$8)</f>
        <v>-</v>
      </c>
      <c r="J6241" s="295">
        <f>A6241*'Lineær programmering opg 4'!$C$11+Datatabel!C6241*'Lineær programmering opg 4'!$D$11</f>
        <v>43871.39999999979</v>
      </c>
      <c r="K6241" s="9">
        <f t="shared" si="487"/>
        <v>0</v>
      </c>
      <c r="L6241" s="9">
        <f t="shared" si="488"/>
        <v>0</v>
      </c>
    </row>
    <row r="6242" spans="1:12" ht="15" x14ac:dyDescent="0.25">
      <c r="A6242" s="167">
        <f t="shared" si="486"/>
        <v>90.264000000016495</v>
      </c>
      <c r="B6242" s="325">
        <f t="shared" si="489"/>
        <v>0.37610000000006871</v>
      </c>
      <c r="C6242" s="167">
        <f t="shared" si="485"/>
        <v>232.30199999998763</v>
      </c>
      <c r="D6242" s="167">
        <f>IF('Lineær programmering opg 4'!$M$4=0,"-",(-A6242+'Lineær programmering opg 4'!$M$4)/'Lineær programmering opg 4'!$K$4*-1)</f>
        <v>299.47199999996701</v>
      </c>
      <c r="E6242" s="167">
        <f>IF('Lineær programmering opg 4'!$M$5=0,"-",(-A6242+'Lineær programmering opg 4'!$M$5)/'Lineær programmering opg 4'!$K$5*-1)</f>
        <v>232.30199999998763</v>
      </c>
      <c r="F6242" s="167" t="str">
        <f>IF('Lineær programmering opg 4'!$E$6=0,"-",(-A6242+'Lineær programmering opg 4'!$M$6)/'Lineær programmering opg 4'!$K$6*-1)</f>
        <v>-</v>
      </c>
      <c r="G6242" s="167" t="str">
        <f>IF('Lineær programmering opg 4'!$D$7=0,"-",((-A6242+'Lineær programmering opg 4'!$M$7)/'Lineær programmering opg 4'!$K$7)*-1)</f>
        <v>-</v>
      </c>
      <c r="H6242" s="167" t="str">
        <f>IF('Lineær programmering opg 4'!$C$8=0,"-",((-A6242+'Lineær programmering opg 4'!$M$8)/'Lineær programmering opg 4'!$K$8)*-1)</f>
        <v>-</v>
      </c>
      <c r="I6242" s="167" t="str">
        <f>IF('Lineær programmering opg 4'!$D$8=0,"-",'Lineær programmering opg 4'!$G$8)</f>
        <v>-</v>
      </c>
      <c r="J6242" s="295">
        <f>A6242*'Lineær programmering opg 4'!$C$11+Datatabel!C6242*'Lineær programmering opg 4'!$D$11</f>
        <v>43871.699999999793</v>
      </c>
      <c r="K6242" s="9">
        <f t="shared" si="487"/>
        <v>0</v>
      </c>
      <c r="L6242" s="9">
        <f t="shared" si="488"/>
        <v>0</v>
      </c>
    </row>
    <row r="6243" spans="1:12" ht="15" x14ac:dyDescent="0.25">
      <c r="A6243" s="167">
        <f t="shared" si="486"/>
        <v>90.240000000016494</v>
      </c>
      <c r="B6243" s="325">
        <f t="shared" si="489"/>
        <v>0.37600000000006872</v>
      </c>
      <c r="C6243" s="167">
        <f t="shared" si="485"/>
        <v>232.31999999998763</v>
      </c>
      <c r="D6243" s="167">
        <f>IF('Lineær programmering opg 4'!$M$4=0,"-",(-A6243+'Lineær programmering opg 4'!$M$4)/'Lineær programmering opg 4'!$K$4*-1)</f>
        <v>299.51999999996701</v>
      </c>
      <c r="E6243" s="167">
        <f>IF('Lineær programmering opg 4'!$M$5=0,"-",(-A6243+'Lineær programmering opg 4'!$M$5)/'Lineær programmering opg 4'!$K$5*-1)</f>
        <v>232.31999999998763</v>
      </c>
      <c r="F6243" s="167" t="str">
        <f>IF('Lineær programmering opg 4'!$E$6=0,"-",(-A6243+'Lineær programmering opg 4'!$M$6)/'Lineær programmering opg 4'!$K$6*-1)</f>
        <v>-</v>
      </c>
      <c r="G6243" s="167" t="str">
        <f>IF('Lineær programmering opg 4'!$D$7=0,"-",((-A6243+'Lineær programmering opg 4'!$M$7)/'Lineær programmering opg 4'!$K$7)*-1)</f>
        <v>-</v>
      </c>
      <c r="H6243" s="167" t="str">
        <f>IF('Lineær programmering opg 4'!$C$8=0,"-",((-A6243+'Lineær programmering opg 4'!$M$8)/'Lineær programmering opg 4'!$K$8)*-1)</f>
        <v>-</v>
      </c>
      <c r="I6243" s="167" t="str">
        <f>IF('Lineær programmering opg 4'!$D$8=0,"-",'Lineær programmering opg 4'!$G$8)</f>
        <v>-</v>
      </c>
      <c r="J6243" s="295">
        <f>A6243*'Lineær programmering opg 4'!$C$11+Datatabel!C6243*'Lineær programmering opg 4'!$D$11</f>
        <v>43871.999999999796</v>
      </c>
      <c r="K6243" s="9">
        <f t="shared" si="487"/>
        <v>0</v>
      </c>
      <c r="L6243" s="9">
        <f t="shared" si="488"/>
        <v>0</v>
      </c>
    </row>
    <row r="6244" spans="1:12" ht="15" x14ac:dyDescent="0.25">
      <c r="A6244" s="167">
        <f t="shared" si="486"/>
        <v>90.216000000016493</v>
      </c>
      <c r="B6244" s="325">
        <f t="shared" si="489"/>
        <v>0.37590000000006873</v>
      </c>
      <c r="C6244" s="167">
        <f t="shared" si="485"/>
        <v>232.33799999998763</v>
      </c>
      <c r="D6244" s="167">
        <f>IF('Lineær programmering opg 4'!$M$4=0,"-",(-A6244+'Lineær programmering opg 4'!$M$4)/'Lineær programmering opg 4'!$K$4*-1)</f>
        <v>299.56799999996701</v>
      </c>
      <c r="E6244" s="167">
        <f>IF('Lineær programmering opg 4'!$M$5=0,"-",(-A6244+'Lineær programmering opg 4'!$M$5)/'Lineær programmering opg 4'!$K$5*-1)</f>
        <v>232.33799999998763</v>
      </c>
      <c r="F6244" s="167" t="str">
        <f>IF('Lineær programmering opg 4'!$E$6=0,"-",(-A6244+'Lineær programmering opg 4'!$M$6)/'Lineær programmering opg 4'!$K$6*-1)</f>
        <v>-</v>
      </c>
      <c r="G6244" s="167" t="str">
        <f>IF('Lineær programmering opg 4'!$D$7=0,"-",((-A6244+'Lineær programmering opg 4'!$M$7)/'Lineær programmering opg 4'!$K$7)*-1)</f>
        <v>-</v>
      </c>
      <c r="H6244" s="167" t="str">
        <f>IF('Lineær programmering opg 4'!$C$8=0,"-",((-A6244+'Lineær programmering opg 4'!$M$8)/'Lineær programmering opg 4'!$K$8)*-1)</f>
        <v>-</v>
      </c>
      <c r="I6244" s="167" t="str">
        <f>IF('Lineær programmering opg 4'!$D$8=0,"-",'Lineær programmering opg 4'!$G$8)</f>
        <v>-</v>
      </c>
      <c r="J6244" s="295">
        <f>A6244*'Lineær programmering opg 4'!$C$11+Datatabel!C6244*'Lineær programmering opg 4'!$D$11</f>
        <v>43872.299999999792</v>
      </c>
      <c r="K6244" s="9">
        <f t="shared" si="487"/>
        <v>0</v>
      </c>
      <c r="L6244" s="9">
        <f t="shared" si="488"/>
        <v>0</v>
      </c>
    </row>
    <row r="6245" spans="1:12" ht="15" x14ac:dyDescent="0.25">
      <c r="A6245" s="167">
        <f t="shared" si="486"/>
        <v>90.192000000016492</v>
      </c>
      <c r="B6245" s="325">
        <f t="shared" si="489"/>
        <v>0.37580000000006875</v>
      </c>
      <c r="C6245" s="167">
        <f t="shared" si="485"/>
        <v>232.35599999998763</v>
      </c>
      <c r="D6245" s="167">
        <f>IF('Lineær programmering opg 4'!$M$4=0,"-",(-A6245+'Lineær programmering opg 4'!$M$4)/'Lineær programmering opg 4'!$K$4*-1)</f>
        <v>299.61599999996702</v>
      </c>
      <c r="E6245" s="167">
        <f>IF('Lineær programmering opg 4'!$M$5=0,"-",(-A6245+'Lineær programmering opg 4'!$M$5)/'Lineær programmering opg 4'!$K$5*-1)</f>
        <v>232.35599999998763</v>
      </c>
      <c r="F6245" s="167" t="str">
        <f>IF('Lineær programmering opg 4'!$E$6=0,"-",(-A6245+'Lineær programmering opg 4'!$M$6)/'Lineær programmering opg 4'!$K$6*-1)</f>
        <v>-</v>
      </c>
      <c r="G6245" s="167" t="str">
        <f>IF('Lineær programmering opg 4'!$D$7=0,"-",((-A6245+'Lineær programmering opg 4'!$M$7)/'Lineær programmering opg 4'!$K$7)*-1)</f>
        <v>-</v>
      </c>
      <c r="H6245" s="167" t="str">
        <f>IF('Lineær programmering opg 4'!$C$8=0,"-",((-A6245+'Lineær programmering opg 4'!$M$8)/'Lineær programmering opg 4'!$K$8)*-1)</f>
        <v>-</v>
      </c>
      <c r="I6245" s="167" t="str">
        <f>IF('Lineær programmering opg 4'!$D$8=0,"-",'Lineær programmering opg 4'!$G$8)</f>
        <v>-</v>
      </c>
      <c r="J6245" s="295">
        <f>A6245*'Lineær programmering opg 4'!$C$11+Datatabel!C6245*'Lineær programmering opg 4'!$D$11</f>
        <v>43872.599999999795</v>
      </c>
      <c r="K6245" s="9">
        <f t="shared" si="487"/>
        <v>0</v>
      </c>
      <c r="L6245" s="9">
        <f t="shared" si="488"/>
        <v>0</v>
      </c>
    </row>
    <row r="6246" spans="1:12" ht="15" x14ac:dyDescent="0.25">
      <c r="A6246" s="167">
        <f t="shared" si="486"/>
        <v>90.168000000016505</v>
      </c>
      <c r="B6246" s="325">
        <f t="shared" si="489"/>
        <v>0.37570000000006876</v>
      </c>
      <c r="C6246" s="167">
        <f t="shared" si="485"/>
        <v>232.37399999998763</v>
      </c>
      <c r="D6246" s="167">
        <f>IF('Lineær programmering opg 4'!$M$4=0,"-",(-A6246+'Lineær programmering opg 4'!$M$4)/'Lineær programmering opg 4'!$K$4*-1)</f>
        <v>299.66399999996702</v>
      </c>
      <c r="E6246" s="167">
        <f>IF('Lineær programmering opg 4'!$M$5=0,"-",(-A6246+'Lineær programmering opg 4'!$M$5)/'Lineær programmering opg 4'!$K$5*-1)</f>
        <v>232.37399999998763</v>
      </c>
      <c r="F6246" s="167" t="str">
        <f>IF('Lineær programmering opg 4'!$E$6=0,"-",(-A6246+'Lineær programmering opg 4'!$M$6)/'Lineær programmering opg 4'!$K$6*-1)</f>
        <v>-</v>
      </c>
      <c r="G6246" s="167" t="str">
        <f>IF('Lineær programmering opg 4'!$D$7=0,"-",((-A6246+'Lineær programmering opg 4'!$M$7)/'Lineær programmering opg 4'!$K$7)*-1)</f>
        <v>-</v>
      </c>
      <c r="H6246" s="167" t="str">
        <f>IF('Lineær programmering opg 4'!$C$8=0,"-",((-A6246+'Lineær programmering opg 4'!$M$8)/'Lineær programmering opg 4'!$K$8)*-1)</f>
        <v>-</v>
      </c>
      <c r="I6246" s="167" t="str">
        <f>IF('Lineær programmering opg 4'!$D$8=0,"-",'Lineær programmering opg 4'!$G$8)</f>
        <v>-</v>
      </c>
      <c r="J6246" s="295">
        <f>A6246*'Lineær programmering opg 4'!$C$11+Datatabel!C6246*'Lineær programmering opg 4'!$D$11</f>
        <v>43872.89999999979</v>
      </c>
      <c r="K6246" s="9">
        <f t="shared" si="487"/>
        <v>0</v>
      </c>
      <c r="L6246" s="9">
        <f t="shared" si="488"/>
        <v>0</v>
      </c>
    </row>
    <row r="6247" spans="1:12" ht="15" x14ac:dyDescent="0.25">
      <c r="A6247" s="167">
        <f t="shared" si="486"/>
        <v>90.144000000016504</v>
      </c>
      <c r="B6247" s="325">
        <f t="shared" si="489"/>
        <v>0.37560000000006877</v>
      </c>
      <c r="C6247" s="167">
        <f t="shared" si="485"/>
        <v>232.39199999998763</v>
      </c>
      <c r="D6247" s="167">
        <f>IF('Lineær programmering opg 4'!$M$4=0,"-",(-A6247+'Lineær programmering opg 4'!$M$4)/'Lineær programmering opg 4'!$K$4*-1)</f>
        <v>299.71199999996702</v>
      </c>
      <c r="E6247" s="167">
        <f>IF('Lineær programmering opg 4'!$M$5=0,"-",(-A6247+'Lineær programmering opg 4'!$M$5)/'Lineær programmering opg 4'!$K$5*-1)</f>
        <v>232.39199999998763</v>
      </c>
      <c r="F6247" s="167" t="str">
        <f>IF('Lineær programmering opg 4'!$E$6=0,"-",(-A6247+'Lineær programmering opg 4'!$M$6)/'Lineær programmering opg 4'!$K$6*-1)</f>
        <v>-</v>
      </c>
      <c r="G6247" s="167" t="str">
        <f>IF('Lineær programmering opg 4'!$D$7=0,"-",((-A6247+'Lineær programmering opg 4'!$M$7)/'Lineær programmering opg 4'!$K$7)*-1)</f>
        <v>-</v>
      </c>
      <c r="H6247" s="167" t="str">
        <f>IF('Lineær programmering opg 4'!$C$8=0,"-",((-A6247+'Lineær programmering opg 4'!$M$8)/'Lineær programmering opg 4'!$K$8)*-1)</f>
        <v>-</v>
      </c>
      <c r="I6247" s="167" t="str">
        <f>IF('Lineær programmering opg 4'!$D$8=0,"-",'Lineær programmering opg 4'!$G$8)</f>
        <v>-</v>
      </c>
      <c r="J6247" s="295">
        <f>A6247*'Lineær programmering opg 4'!$C$11+Datatabel!C6247*'Lineær programmering opg 4'!$D$11</f>
        <v>43873.199999999801</v>
      </c>
      <c r="K6247" s="9">
        <f t="shared" si="487"/>
        <v>0</v>
      </c>
      <c r="L6247" s="9">
        <f t="shared" si="488"/>
        <v>0</v>
      </c>
    </row>
    <row r="6248" spans="1:12" ht="15" x14ac:dyDescent="0.25">
      <c r="A6248" s="167">
        <f t="shared" si="486"/>
        <v>90.120000000016503</v>
      </c>
      <c r="B6248" s="325">
        <f t="shared" si="489"/>
        <v>0.37550000000006878</v>
      </c>
      <c r="C6248" s="167">
        <f t="shared" si="485"/>
        <v>232.40999999998763</v>
      </c>
      <c r="D6248" s="167">
        <f>IF('Lineær programmering opg 4'!$M$4=0,"-",(-A6248+'Lineær programmering opg 4'!$M$4)/'Lineær programmering opg 4'!$K$4*-1)</f>
        <v>299.75999999996702</v>
      </c>
      <c r="E6248" s="167">
        <f>IF('Lineær programmering opg 4'!$M$5=0,"-",(-A6248+'Lineær programmering opg 4'!$M$5)/'Lineær programmering opg 4'!$K$5*-1)</f>
        <v>232.40999999998763</v>
      </c>
      <c r="F6248" s="167" t="str">
        <f>IF('Lineær programmering opg 4'!$E$6=0,"-",(-A6248+'Lineær programmering opg 4'!$M$6)/'Lineær programmering opg 4'!$K$6*-1)</f>
        <v>-</v>
      </c>
      <c r="G6248" s="167" t="str">
        <f>IF('Lineær programmering opg 4'!$D$7=0,"-",((-A6248+'Lineær programmering opg 4'!$M$7)/'Lineær programmering opg 4'!$K$7)*-1)</f>
        <v>-</v>
      </c>
      <c r="H6248" s="167" t="str">
        <f>IF('Lineær programmering opg 4'!$C$8=0,"-",((-A6248+'Lineær programmering opg 4'!$M$8)/'Lineær programmering opg 4'!$K$8)*-1)</f>
        <v>-</v>
      </c>
      <c r="I6248" s="167" t="str">
        <f>IF('Lineær programmering opg 4'!$D$8=0,"-",'Lineær programmering opg 4'!$G$8)</f>
        <v>-</v>
      </c>
      <c r="J6248" s="295">
        <f>A6248*'Lineær programmering opg 4'!$C$11+Datatabel!C6248*'Lineær programmering opg 4'!$D$11</f>
        <v>43873.499999999796</v>
      </c>
      <c r="K6248" s="9">
        <f t="shared" si="487"/>
        <v>0</v>
      </c>
      <c r="L6248" s="9">
        <f t="shared" si="488"/>
        <v>0</v>
      </c>
    </row>
    <row r="6249" spans="1:12" ht="15" x14ac:dyDescent="0.25">
      <c r="A6249" s="167">
        <f t="shared" si="486"/>
        <v>90.096000000016517</v>
      </c>
      <c r="B6249" s="325">
        <f t="shared" si="489"/>
        <v>0.37540000000006879</v>
      </c>
      <c r="C6249" s="167">
        <f t="shared" si="485"/>
        <v>232.42799999998763</v>
      </c>
      <c r="D6249" s="167">
        <f>IF('Lineær programmering opg 4'!$M$4=0,"-",(-A6249+'Lineær programmering opg 4'!$M$4)/'Lineær programmering opg 4'!$K$4*-1)</f>
        <v>299.80799999996697</v>
      </c>
      <c r="E6249" s="167">
        <f>IF('Lineær programmering opg 4'!$M$5=0,"-",(-A6249+'Lineær programmering opg 4'!$M$5)/'Lineær programmering opg 4'!$K$5*-1)</f>
        <v>232.42799999998763</v>
      </c>
      <c r="F6249" s="167" t="str">
        <f>IF('Lineær programmering opg 4'!$E$6=0,"-",(-A6249+'Lineær programmering opg 4'!$M$6)/'Lineær programmering opg 4'!$K$6*-1)</f>
        <v>-</v>
      </c>
      <c r="G6249" s="167" t="str">
        <f>IF('Lineær programmering opg 4'!$D$7=0,"-",((-A6249+'Lineær programmering opg 4'!$M$7)/'Lineær programmering opg 4'!$K$7)*-1)</f>
        <v>-</v>
      </c>
      <c r="H6249" s="167" t="str">
        <f>IF('Lineær programmering opg 4'!$C$8=0,"-",((-A6249+'Lineær programmering opg 4'!$M$8)/'Lineær programmering opg 4'!$K$8)*-1)</f>
        <v>-</v>
      </c>
      <c r="I6249" s="167" t="str">
        <f>IF('Lineær programmering opg 4'!$D$8=0,"-",'Lineær programmering opg 4'!$G$8)</f>
        <v>-</v>
      </c>
      <c r="J6249" s="295">
        <f>A6249*'Lineær programmering opg 4'!$C$11+Datatabel!C6249*'Lineær programmering opg 4'!$D$11</f>
        <v>43873.799999999792</v>
      </c>
      <c r="K6249" s="9">
        <f t="shared" si="487"/>
        <v>0</v>
      </c>
      <c r="L6249" s="9">
        <f t="shared" si="488"/>
        <v>0</v>
      </c>
    </row>
    <row r="6250" spans="1:12" ht="15" x14ac:dyDescent="0.25">
      <c r="A6250" s="167">
        <f t="shared" si="486"/>
        <v>90.072000000016516</v>
      </c>
      <c r="B6250" s="325">
        <f t="shared" si="489"/>
        <v>0.3753000000000688</v>
      </c>
      <c r="C6250" s="167">
        <f t="shared" si="485"/>
        <v>232.44599999998763</v>
      </c>
      <c r="D6250" s="167">
        <f>IF('Lineær programmering opg 4'!$M$4=0,"-",(-A6250+'Lineær programmering opg 4'!$M$4)/'Lineær programmering opg 4'!$K$4*-1)</f>
        <v>299.85599999996697</v>
      </c>
      <c r="E6250" s="167">
        <f>IF('Lineær programmering opg 4'!$M$5=0,"-",(-A6250+'Lineær programmering opg 4'!$M$5)/'Lineær programmering opg 4'!$K$5*-1)</f>
        <v>232.44599999998763</v>
      </c>
      <c r="F6250" s="167" t="str">
        <f>IF('Lineær programmering opg 4'!$E$6=0,"-",(-A6250+'Lineær programmering opg 4'!$M$6)/'Lineær programmering opg 4'!$K$6*-1)</f>
        <v>-</v>
      </c>
      <c r="G6250" s="167" t="str">
        <f>IF('Lineær programmering opg 4'!$D$7=0,"-",((-A6250+'Lineær programmering opg 4'!$M$7)/'Lineær programmering opg 4'!$K$7)*-1)</f>
        <v>-</v>
      </c>
      <c r="H6250" s="167" t="str">
        <f>IF('Lineær programmering opg 4'!$C$8=0,"-",((-A6250+'Lineær programmering opg 4'!$M$8)/'Lineær programmering opg 4'!$K$8)*-1)</f>
        <v>-</v>
      </c>
      <c r="I6250" s="167" t="str">
        <f>IF('Lineær programmering opg 4'!$D$8=0,"-",'Lineær programmering opg 4'!$G$8)</f>
        <v>-</v>
      </c>
      <c r="J6250" s="295">
        <f>A6250*'Lineær programmering opg 4'!$C$11+Datatabel!C6250*'Lineær programmering opg 4'!$D$11</f>
        <v>43874.099999999802</v>
      </c>
      <c r="K6250" s="9">
        <f t="shared" si="487"/>
        <v>0</v>
      </c>
      <c r="L6250" s="9">
        <f t="shared" si="488"/>
        <v>0</v>
      </c>
    </row>
    <row r="6251" spans="1:12" ht="15" x14ac:dyDescent="0.25">
      <c r="A6251" s="167">
        <f t="shared" si="486"/>
        <v>90.048000000016515</v>
      </c>
      <c r="B6251" s="325">
        <f t="shared" si="489"/>
        <v>0.37520000000006881</v>
      </c>
      <c r="C6251" s="167">
        <f t="shared" si="485"/>
        <v>232.46399999998764</v>
      </c>
      <c r="D6251" s="167">
        <f>IF('Lineær programmering opg 4'!$M$4=0,"-",(-A6251+'Lineær programmering opg 4'!$M$4)/'Lineær programmering opg 4'!$K$4*-1)</f>
        <v>299.90399999996697</v>
      </c>
      <c r="E6251" s="167">
        <f>IF('Lineær programmering opg 4'!$M$5=0,"-",(-A6251+'Lineær programmering opg 4'!$M$5)/'Lineær programmering opg 4'!$K$5*-1)</f>
        <v>232.46399999998764</v>
      </c>
      <c r="F6251" s="167" t="str">
        <f>IF('Lineær programmering opg 4'!$E$6=0,"-",(-A6251+'Lineær programmering opg 4'!$M$6)/'Lineær programmering opg 4'!$K$6*-1)</f>
        <v>-</v>
      </c>
      <c r="G6251" s="167" t="str">
        <f>IF('Lineær programmering opg 4'!$D$7=0,"-",((-A6251+'Lineær programmering opg 4'!$M$7)/'Lineær programmering opg 4'!$K$7)*-1)</f>
        <v>-</v>
      </c>
      <c r="H6251" s="167" t="str">
        <f>IF('Lineær programmering opg 4'!$C$8=0,"-",((-A6251+'Lineær programmering opg 4'!$M$8)/'Lineær programmering opg 4'!$K$8)*-1)</f>
        <v>-</v>
      </c>
      <c r="I6251" s="167" t="str">
        <f>IF('Lineær programmering opg 4'!$D$8=0,"-",'Lineær programmering opg 4'!$G$8)</f>
        <v>-</v>
      </c>
      <c r="J6251" s="295">
        <f>A6251*'Lineær programmering opg 4'!$C$11+Datatabel!C6251*'Lineær programmering opg 4'!$D$11</f>
        <v>43874.39999999979</v>
      </c>
      <c r="K6251" s="9">
        <f t="shared" si="487"/>
        <v>0</v>
      </c>
      <c r="L6251" s="9">
        <f t="shared" si="488"/>
        <v>0</v>
      </c>
    </row>
    <row r="6252" spans="1:12" ht="15" x14ac:dyDescent="0.25">
      <c r="A6252" s="167">
        <f t="shared" si="486"/>
        <v>90.024000000016514</v>
      </c>
      <c r="B6252" s="325">
        <f t="shared" si="489"/>
        <v>0.37510000000006882</v>
      </c>
      <c r="C6252" s="167">
        <f t="shared" si="485"/>
        <v>232.48199999998764</v>
      </c>
      <c r="D6252" s="167">
        <f>IF('Lineær programmering opg 4'!$M$4=0,"-",(-A6252+'Lineær programmering opg 4'!$M$4)/'Lineær programmering opg 4'!$K$4*-1)</f>
        <v>299.95199999996697</v>
      </c>
      <c r="E6252" s="167">
        <f>IF('Lineær programmering opg 4'!$M$5=0,"-",(-A6252+'Lineær programmering opg 4'!$M$5)/'Lineær programmering opg 4'!$K$5*-1)</f>
        <v>232.48199999998764</v>
      </c>
      <c r="F6252" s="167" t="str">
        <f>IF('Lineær programmering opg 4'!$E$6=0,"-",(-A6252+'Lineær programmering opg 4'!$M$6)/'Lineær programmering opg 4'!$K$6*-1)</f>
        <v>-</v>
      </c>
      <c r="G6252" s="167" t="str">
        <f>IF('Lineær programmering opg 4'!$D$7=0,"-",((-A6252+'Lineær programmering opg 4'!$M$7)/'Lineær programmering opg 4'!$K$7)*-1)</f>
        <v>-</v>
      </c>
      <c r="H6252" s="167" t="str">
        <f>IF('Lineær programmering opg 4'!$C$8=0,"-",((-A6252+'Lineær programmering opg 4'!$M$8)/'Lineær programmering opg 4'!$K$8)*-1)</f>
        <v>-</v>
      </c>
      <c r="I6252" s="167" t="str">
        <f>IF('Lineær programmering opg 4'!$D$8=0,"-",'Lineær programmering opg 4'!$G$8)</f>
        <v>-</v>
      </c>
      <c r="J6252" s="295">
        <f>A6252*'Lineær programmering opg 4'!$C$11+Datatabel!C6252*'Lineær programmering opg 4'!$D$11</f>
        <v>43874.699999999801</v>
      </c>
      <c r="K6252" s="9">
        <f t="shared" si="487"/>
        <v>0</v>
      </c>
      <c r="L6252" s="9">
        <f t="shared" si="488"/>
        <v>0</v>
      </c>
    </row>
    <row r="6253" spans="1:12" ht="15" x14ac:dyDescent="0.25">
      <c r="A6253" s="167">
        <f t="shared" si="486"/>
        <v>90.000000000016513</v>
      </c>
      <c r="B6253" s="325">
        <f t="shared" si="489"/>
        <v>0.37500000000006883</v>
      </c>
      <c r="C6253" s="167">
        <f t="shared" si="485"/>
        <v>232.49999999998764</v>
      </c>
      <c r="D6253" s="167">
        <f>IF('Lineær programmering opg 4'!$M$4=0,"-",(-A6253+'Lineær programmering opg 4'!$M$4)/'Lineær programmering opg 4'!$K$4*-1)</f>
        <v>299.99999999996697</v>
      </c>
      <c r="E6253" s="167">
        <f>IF('Lineær programmering opg 4'!$M$5=0,"-",(-A6253+'Lineær programmering opg 4'!$M$5)/'Lineær programmering opg 4'!$K$5*-1)</f>
        <v>232.49999999998764</v>
      </c>
      <c r="F6253" s="167" t="str">
        <f>IF('Lineær programmering opg 4'!$E$6=0,"-",(-A6253+'Lineær programmering opg 4'!$M$6)/'Lineær programmering opg 4'!$K$6*-1)</f>
        <v>-</v>
      </c>
      <c r="G6253" s="167" t="str">
        <f>IF('Lineær programmering opg 4'!$D$7=0,"-",((-A6253+'Lineær programmering opg 4'!$M$7)/'Lineær programmering opg 4'!$K$7)*-1)</f>
        <v>-</v>
      </c>
      <c r="H6253" s="167" t="str">
        <f>IF('Lineær programmering opg 4'!$C$8=0,"-",((-A6253+'Lineær programmering opg 4'!$M$8)/'Lineær programmering opg 4'!$K$8)*-1)</f>
        <v>-</v>
      </c>
      <c r="I6253" s="167" t="str">
        <f>IF('Lineær programmering opg 4'!$D$8=0,"-",'Lineær programmering opg 4'!$G$8)</f>
        <v>-</v>
      </c>
      <c r="J6253" s="295">
        <f>A6253*'Lineær programmering opg 4'!$C$11+Datatabel!C6253*'Lineær programmering opg 4'!$D$11</f>
        <v>43874.999999999796</v>
      </c>
      <c r="K6253" s="9">
        <f t="shared" si="487"/>
        <v>0</v>
      </c>
      <c r="L6253" s="9">
        <f t="shared" si="488"/>
        <v>0</v>
      </c>
    </row>
    <row r="6254" spans="1:12" ht="15" x14ac:dyDescent="0.25">
      <c r="A6254" s="167">
        <f t="shared" si="486"/>
        <v>89.976000000016526</v>
      </c>
      <c r="B6254" s="325">
        <f t="shared" si="489"/>
        <v>0.37490000000006884</v>
      </c>
      <c r="C6254" s="167">
        <f t="shared" si="485"/>
        <v>232.51799999998761</v>
      </c>
      <c r="D6254" s="167">
        <f>IF('Lineær programmering opg 4'!$M$4=0,"-",(-A6254+'Lineær programmering opg 4'!$M$4)/'Lineær programmering opg 4'!$K$4*-1)</f>
        <v>300.04799999996692</v>
      </c>
      <c r="E6254" s="167">
        <f>IF('Lineær programmering opg 4'!$M$5=0,"-",(-A6254+'Lineær programmering opg 4'!$M$5)/'Lineær programmering opg 4'!$K$5*-1)</f>
        <v>232.51799999998761</v>
      </c>
      <c r="F6254" s="167" t="str">
        <f>IF('Lineær programmering opg 4'!$E$6=0,"-",(-A6254+'Lineær programmering opg 4'!$M$6)/'Lineær programmering opg 4'!$K$6*-1)</f>
        <v>-</v>
      </c>
      <c r="G6254" s="167" t="str">
        <f>IF('Lineær programmering opg 4'!$D$7=0,"-",((-A6254+'Lineær programmering opg 4'!$M$7)/'Lineær programmering opg 4'!$K$7)*-1)</f>
        <v>-</v>
      </c>
      <c r="H6254" s="167" t="str">
        <f>IF('Lineær programmering opg 4'!$C$8=0,"-",((-A6254+'Lineær programmering opg 4'!$M$8)/'Lineær programmering opg 4'!$K$8)*-1)</f>
        <v>-</v>
      </c>
      <c r="I6254" s="167" t="str">
        <f>IF('Lineær programmering opg 4'!$D$8=0,"-",'Lineær programmering opg 4'!$G$8)</f>
        <v>-</v>
      </c>
      <c r="J6254" s="295">
        <f>A6254*'Lineær programmering opg 4'!$C$11+Datatabel!C6254*'Lineær programmering opg 4'!$D$11</f>
        <v>43875.299999999792</v>
      </c>
      <c r="K6254" s="9">
        <f t="shared" si="487"/>
        <v>0</v>
      </c>
      <c r="L6254" s="9">
        <f t="shared" si="488"/>
        <v>0</v>
      </c>
    </row>
    <row r="6255" spans="1:12" ht="15" x14ac:dyDescent="0.25">
      <c r="A6255" s="167">
        <f t="shared" si="486"/>
        <v>89.952000000016525</v>
      </c>
      <c r="B6255" s="325">
        <f t="shared" si="489"/>
        <v>0.37480000000006886</v>
      </c>
      <c r="C6255" s="167">
        <f t="shared" si="485"/>
        <v>232.53599999998761</v>
      </c>
      <c r="D6255" s="167">
        <f>IF('Lineær programmering opg 4'!$M$4=0,"-",(-A6255+'Lineær programmering opg 4'!$M$4)/'Lineær programmering opg 4'!$K$4*-1)</f>
        <v>300.09599999996692</v>
      </c>
      <c r="E6255" s="167">
        <f>IF('Lineær programmering opg 4'!$M$5=0,"-",(-A6255+'Lineær programmering opg 4'!$M$5)/'Lineær programmering opg 4'!$K$5*-1)</f>
        <v>232.53599999998761</v>
      </c>
      <c r="F6255" s="167" t="str">
        <f>IF('Lineær programmering opg 4'!$E$6=0,"-",(-A6255+'Lineær programmering opg 4'!$M$6)/'Lineær programmering opg 4'!$K$6*-1)</f>
        <v>-</v>
      </c>
      <c r="G6255" s="167" t="str">
        <f>IF('Lineær programmering opg 4'!$D$7=0,"-",((-A6255+'Lineær programmering opg 4'!$M$7)/'Lineær programmering opg 4'!$K$7)*-1)</f>
        <v>-</v>
      </c>
      <c r="H6255" s="167" t="str">
        <f>IF('Lineær programmering opg 4'!$C$8=0,"-",((-A6255+'Lineær programmering opg 4'!$M$8)/'Lineær programmering opg 4'!$K$8)*-1)</f>
        <v>-</v>
      </c>
      <c r="I6255" s="167" t="str">
        <f>IF('Lineær programmering opg 4'!$D$8=0,"-",'Lineær programmering opg 4'!$G$8)</f>
        <v>-</v>
      </c>
      <c r="J6255" s="295">
        <f>A6255*'Lineær programmering opg 4'!$C$11+Datatabel!C6255*'Lineær programmering opg 4'!$D$11</f>
        <v>43875.599999999788</v>
      </c>
      <c r="K6255" s="9">
        <f t="shared" si="487"/>
        <v>0</v>
      </c>
      <c r="L6255" s="9">
        <f t="shared" si="488"/>
        <v>0</v>
      </c>
    </row>
    <row r="6256" spans="1:12" ht="15" x14ac:dyDescent="0.25">
      <c r="A6256" s="167">
        <f t="shared" si="486"/>
        <v>89.928000000016524</v>
      </c>
      <c r="B6256" s="325">
        <f t="shared" si="489"/>
        <v>0.37470000000006887</v>
      </c>
      <c r="C6256" s="167">
        <f t="shared" si="485"/>
        <v>232.55399999998761</v>
      </c>
      <c r="D6256" s="167">
        <f>IF('Lineær programmering opg 4'!$M$4=0,"-",(-A6256+'Lineær programmering opg 4'!$M$4)/'Lineær programmering opg 4'!$K$4*-1)</f>
        <v>300.14399999996692</v>
      </c>
      <c r="E6256" s="167">
        <f>IF('Lineær programmering opg 4'!$M$5=0,"-",(-A6256+'Lineær programmering opg 4'!$M$5)/'Lineær programmering opg 4'!$K$5*-1)</f>
        <v>232.55399999998761</v>
      </c>
      <c r="F6256" s="167" t="str">
        <f>IF('Lineær programmering opg 4'!$E$6=0,"-",(-A6256+'Lineær programmering opg 4'!$M$6)/'Lineær programmering opg 4'!$K$6*-1)</f>
        <v>-</v>
      </c>
      <c r="G6256" s="167" t="str">
        <f>IF('Lineær programmering opg 4'!$D$7=0,"-",((-A6256+'Lineær programmering opg 4'!$M$7)/'Lineær programmering opg 4'!$K$7)*-1)</f>
        <v>-</v>
      </c>
      <c r="H6256" s="167" t="str">
        <f>IF('Lineær programmering opg 4'!$C$8=0,"-",((-A6256+'Lineær programmering opg 4'!$M$8)/'Lineær programmering opg 4'!$K$8)*-1)</f>
        <v>-</v>
      </c>
      <c r="I6256" s="167" t="str">
        <f>IF('Lineær programmering opg 4'!$D$8=0,"-",'Lineær programmering opg 4'!$G$8)</f>
        <v>-</v>
      </c>
      <c r="J6256" s="295">
        <f>A6256*'Lineær programmering opg 4'!$C$11+Datatabel!C6256*'Lineær programmering opg 4'!$D$11</f>
        <v>43875.899999999798</v>
      </c>
      <c r="K6256" s="9">
        <f t="shared" si="487"/>
        <v>0</v>
      </c>
      <c r="L6256" s="9">
        <f t="shared" si="488"/>
        <v>0</v>
      </c>
    </row>
    <row r="6257" spans="1:12" ht="15" x14ac:dyDescent="0.25">
      <c r="A6257" s="167">
        <f t="shared" si="486"/>
        <v>89.904000000016538</v>
      </c>
      <c r="B6257" s="325">
        <f t="shared" si="489"/>
        <v>0.37460000000006888</v>
      </c>
      <c r="C6257" s="167">
        <f t="shared" si="485"/>
        <v>232.57199999998761</v>
      </c>
      <c r="D6257" s="167">
        <f>IF('Lineær programmering opg 4'!$M$4=0,"-",(-A6257+'Lineær programmering opg 4'!$M$4)/'Lineær programmering opg 4'!$K$4*-1)</f>
        <v>300.19199999996692</v>
      </c>
      <c r="E6257" s="167">
        <f>IF('Lineær programmering opg 4'!$M$5=0,"-",(-A6257+'Lineær programmering opg 4'!$M$5)/'Lineær programmering opg 4'!$K$5*-1)</f>
        <v>232.57199999998761</v>
      </c>
      <c r="F6257" s="167" t="str">
        <f>IF('Lineær programmering opg 4'!$E$6=0,"-",(-A6257+'Lineær programmering opg 4'!$M$6)/'Lineær programmering opg 4'!$K$6*-1)</f>
        <v>-</v>
      </c>
      <c r="G6257" s="167" t="str">
        <f>IF('Lineær programmering opg 4'!$D$7=0,"-",((-A6257+'Lineær programmering opg 4'!$M$7)/'Lineær programmering opg 4'!$K$7)*-1)</f>
        <v>-</v>
      </c>
      <c r="H6257" s="167" t="str">
        <f>IF('Lineær programmering opg 4'!$C$8=0,"-",((-A6257+'Lineær programmering opg 4'!$M$8)/'Lineær programmering opg 4'!$K$8)*-1)</f>
        <v>-</v>
      </c>
      <c r="I6257" s="167" t="str">
        <f>IF('Lineær programmering opg 4'!$D$8=0,"-",'Lineær programmering opg 4'!$G$8)</f>
        <v>-</v>
      </c>
      <c r="J6257" s="295">
        <f>A6257*'Lineær programmering opg 4'!$C$11+Datatabel!C6257*'Lineær programmering opg 4'!$D$11</f>
        <v>43876.199999999793</v>
      </c>
      <c r="K6257" s="9">
        <f t="shared" si="487"/>
        <v>0</v>
      </c>
      <c r="L6257" s="9">
        <f t="shared" si="488"/>
        <v>0</v>
      </c>
    </row>
    <row r="6258" spans="1:12" ht="15" x14ac:dyDescent="0.25">
      <c r="A6258" s="167">
        <f t="shared" si="486"/>
        <v>89.880000000016537</v>
      </c>
      <c r="B6258" s="325">
        <f t="shared" si="489"/>
        <v>0.37450000000006889</v>
      </c>
      <c r="C6258" s="167">
        <f t="shared" si="485"/>
        <v>232.58999999998761</v>
      </c>
      <c r="D6258" s="167">
        <f>IF('Lineær programmering opg 4'!$M$4=0,"-",(-A6258+'Lineær programmering opg 4'!$M$4)/'Lineær programmering opg 4'!$K$4*-1)</f>
        <v>300.23999999996693</v>
      </c>
      <c r="E6258" s="167">
        <f>IF('Lineær programmering opg 4'!$M$5=0,"-",(-A6258+'Lineær programmering opg 4'!$M$5)/'Lineær programmering opg 4'!$K$5*-1)</f>
        <v>232.58999999998761</v>
      </c>
      <c r="F6258" s="167" t="str">
        <f>IF('Lineær programmering opg 4'!$E$6=0,"-",(-A6258+'Lineær programmering opg 4'!$M$6)/'Lineær programmering opg 4'!$K$6*-1)</f>
        <v>-</v>
      </c>
      <c r="G6258" s="167" t="str">
        <f>IF('Lineær programmering opg 4'!$D$7=0,"-",((-A6258+'Lineær programmering opg 4'!$M$7)/'Lineær programmering opg 4'!$K$7)*-1)</f>
        <v>-</v>
      </c>
      <c r="H6258" s="167" t="str">
        <f>IF('Lineær programmering opg 4'!$C$8=0,"-",((-A6258+'Lineær programmering opg 4'!$M$8)/'Lineær programmering opg 4'!$K$8)*-1)</f>
        <v>-</v>
      </c>
      <c r="I6258" s="167" t="str">
        <f>IF('Lineær programmering opg 4'!$D$8=0,"-",'Lineær programmering opg 4'!$G$8)</f>
        <v>-</v>
      </c>
      <c r="J6258" s="295">
        <f>A6258*'Lineær programmering opg 4'!$C$11+Datatabel!C6258*'Lineær programmering opg 4'!$D$11</f>
        <v>43876.499999999796</v>
      </c>
      <c r="K6258" s="9">
        <f t="shared" si="487"/>
        <v>0</v>
      </c>
      <c r="L6258" s="9">
        <f t="shared" si="488"/>
        <v>0</v>
      </c>
    </row>
    <row r="6259" spans="1:12" ht="15" x14ac:dyDescent="0.25">
      <c r="A6259" s="167">
        <f t="shared" si="486"/>
        <v>89.856000000016536</v>
      </c>
      <c r="B6259" s="325">
        <f t="shared" si="489"/>
        <v>0.3744000000000689</v>
      </c>
      <c r="C6259" s="167">
        <f t="shared" si="485"/>
        <v>232.60799999998761</v>
      </c>
      <c r="D6259" s="167">
        <f>IF('Lineær programmering opg 4'!$M$4=0,"-",(-A6259+'Lineær programmering opg 4'!$M$4)/'Lineær programmering opg 4'!$K$4*-1)</f>
        <v>300.28799999996693</v>
      </c>
      <c r="E6259" s="167">
        <f>IF('Lineær programmering opg 4'!$M$5=0,"-",(-A6259+'Lineær programmering opg 4'!$M$5)/'Lineær programmering opg 4'!$K$5*-1)</f>
        <v>232.60799999998761</v>
      </c>
      <c r="F6259" s="167" t="str">
        <f>IF('Lineær programmering opg 4'!$E$6=0,"-",(-A6259+'Lineær programmering opg 4'!$M$6)/'Lineær programmering opg 4'!$K$6*-1)</f>
        <v>-</v>
      </c>
      <c r="G6259" s="167" t="str">
        <f>IF('Lineær programmering opg 4'!$D$7=0,"-",((-A6259+'Lineær programmering opg 4'!$M$7)/'Lineær programmering opg 4'!$K$7)*-1)</f>
        <v>-</v>
      </c>
      <c r="H6259" s="167" t="str">
        <f>IF('Lineær programmering opg 4'!$C$8=0,"-",((-A6259+'Lineær programmering opg 4'!$M$8)/'Lineær programmering opg 4'!$K$8)*-1)</f>
        <v>-</v>
      </c>
      <c r="I6259" s="167" t="str">
        <f>IF('Lineær programmering opg 4'!$D$8=0,"-",'Lineær programmering opg 4'!$G$8)</f>
        <v>-</v>
      </c>
      <c r="J6259" s="295">
        <f>A6259*'Lineær programmering opg 4'!$C$11+Datatabel!C6259*'Lineær programmering opg 4'!$D$11</f>
        <v>43876.799999999799</v>
      </c>
      <c r="K6259" s="9">
        <f t="shared" si="487"/>
        <v>0</v>
      </c>
      <c r="L6259" s="9">
        <f t="shared" si="488"/>
        <v>0</v>
      </c>
    </row>
    <row r="6260" spans="1:12" ht="15" x14ac:dyDescent="0.25">
      <c r="A6260" s="167">
        <f t="shared" si="486"/>
        <v>89.832000000016535</v>
      </c>
      <c r="B6260" s="325">
        <f t="shared" si="489"/>
        <v>0.37430000000006891</v>
      </c>
      <c r="C6260" s="167">
        <f t="shared" si="485"/>
        <v>232.62599999998761</v>
      </c>
      <c r="D6260" s="167">
        <f>IF('Lineær programmering opg 4'!$M$4=0,"-",(-A6260+'Lineær programmering opg 4'!$M$4)/'Lineær programmering opg 4'!$K$4*-1)</f>
        <v>300.33599999996693</v>
      </c>
      <c r="E6260" s="167">
        <f>IF('Lineær programmering opg 4'!$M$5=0,"-",(-A6260+'Lineær programmering opg 4'!$M$5)/'Lineær programmering opg 4'!$K$5*-1)</f>
        <v>232.62599999998761</v>
      </c>
      <c r="F6260" s="167" t="str">
        <f>IF('Lineær programmering opg 4'!$E$6=0,"-",(-A6260+'Lineær programmering opg 4'!$M$6)/'Lineær programmering opg 4'!$K$6*-1)</f>
        <v>-</v>
      </c>
      <c r="G6260" s="167" t="str">
        <f>IF('Lineær programmering opg 4'!$D$7=0,"-",((-A6260+'Lineær programmering opg 4'!$M$7)/'Lineær programmering opg 4'!$K$7)*-1)</f>
        <v>-</v>
      </c>
      <c r="H6260" s="167" t="str">
        <f>IF('Lineær programmering opg 4'!$C$8=0,"-",((-A6260+'Lineær programmering opg 4'!$M$8)/'Lineær programmering opg 4'!$K$8)*-1)</f>
        <v>-</v>
      </c>
      <c r="I6260" s="167" t="str">
        <f>IF('Lineær programmering opg 4'!$D$8=0,"-",'Lineær programmering opg 4'!$G$8)</f>
        <v>-</v>
      </c>
      <c r="J6260" s="295">
        <f>A6260*'Lineær programmering opg 4'!$C$11+Datatabel!C6260*'Lineær programmering opg 4'!$D$11</f>
        <v>43877.099999999795</v>
      </c>
      <c r="K6260" s="9">
        <f t="shared" si="487"/>
        <v>0</v>
      </c>
      <c r="L6260" s="9">
        <f t="shared" si="488"/>
        <v>0</v>
      </c>
    </row>
    <row r="6261" spans="1:12" ht="15" x14ac:dyDescent="0.25">
      <c r="A6261" s="167">
        <f t="shared" si="486"/>
        <v>89.808000000016534</v>
      </c>
      <c r="B6261" s="325">
        <f t="shared" si="489"/>
        <v>0.37420000000006892</v>
      </c>
      <c r="C6261" s="167">
        <f t="shared" si="485"/>
        <v>232.64399999998761</v>
      </c>
      <c r="D6261" s="167">
        <f>IF('Lineær programmering opg 4'!$M$4=0,"-",(-A6261+'Lineær programmering opg 4'!$M$4)/'Lineær programmering opg 4'!$K$4*-1)</f>
        <v>300.38399999996693</v>
      </c>
      <c r="E6261" s="167">
        <f>IF('Lineær programmering opg 4'!$M$5=0,"-",(-A6261+'Lineær programmering opg 4'!$M$5)/'Lineær programmering opg 4'!$K$5*-1)</f>
        <v>232.64399999998761</v>
      </c>
      <c r="F6261" s="167" t="str">
        <f>IF('Lineær programmering opg 4'!$E$6=0,"-",(-A6261+'Lineær programmering opg 4'!$M$6)/'Lineær programmering opg 4'!$K$6*-1)</f>
        <v>-</v>
      </c>
      <c r="G6261" s="167" t="str">
        <f>IF('Lineær programmering opg 4'!$D$7=0,"-",((-A6261+'Lineær programmering opg 4'!$M$7)/'Lineær programmering opg 4'!$K$7)*-1)</f>
        <v>-</v>
      </c>
      <c r="H6261" s="167" t="str">
        <f>IF('Lineær programmering opg 4'!$C$8=0,"-",((-A6261+'Lineær programmering opg 4'!$M$8)/'Lineær programmering opg 4'!$K$8)*-1)</f>
        <v>-</v>
      </c>
      <c r="I6261" s="167" t="str">
        <f>IF('Lineær programmering opg 4'!$D$8=0,"-",'Lineær programmering opg 4'!$G$8)</f>
        <v>-</v>
      </c>
      <c r="J6261" s="295">
        <f>A6261*'Lineær programmering opg 4'!$C$11+Datatabel!C6261*'Lineær programmering opg 4'!$D$11</f>
        <v>43877.399999999798</v>
      </c>
      <c r="K6261" s="9">
        <f t="shared" si="487"/>
        <v>0</v>
      </c>
      <c r="L6261" s="9">
        <f t="shared" si="488"/>
        <v>0</v>
      </c>
    </row>
    <row r="6262" spans="1:12" ht="15" x14ac:dyDescent="0.25">
      <c r="A6262" s="167">
        <f t="shared" si="486"/>
        <v>89.784000000016547</v>
      </c>
      <c r="B6262" s="325">
        <f t="shared" si="489"/>
        <v>0.37410000000006893</v>
      </c>
      <c r="C6262" s="167">
        <f t="shared" si="485"/>
        <v>232.66199999998761</v>
      </c>
      <c r="D6262" s="167">
        <f>IF('Lineær programmering opg 4'!$M$4=0,"-",(-A6262+'Lineær programmering opg 4'!$M$4)/'Lineær programmering opg 4'!$K$4*-1)</f>
        <v>300.43199999996693</v>
      </c>
      <c r="E6262" s="167">
        <f>IF('Lineær programmering opg 4'!$M$5=0,"-",(-A6262+'Lineær programmering opg 4'!$M$5)/'Lineær programmering opg 4'!$K$5*-1)</f>
        <v>232.66199999998761</v>
      </c>
      <c r="F6262" s="167" t="str">
        <f>IF('Lineær programmering opg 4'!$E$6=0,"-",(-A6262+'Lineær programmering opg 4'!$M$6)/'Lineær programmering opg 4'!$K$6*-1)</f>
        <v>-</v>
      </c>
      <c r="G6262" s="167" t="str">
        <f>IF('Lineær programmering opg 4'!$D$7=0,"-",((-A6262+'Lineær programmering opg 4'!$M$7)/'Lineær programmering opg 4'!$K$7)*-1)</f>
        <v>-</v>
      </c>
      <c r="H6262" s="167" t="str">
        <f>IF('Lineær programmering opg 4'!$C$8=0,"-",((-A6262+'Lineær programmering opg 4'!$M$8)/'Lineær programmering opg 4'!$K$8)*-1)</f>
        <v>-</v>
      </c>
      <c r="I6262" s="167" t="str">
        <f>IF('Lineær programmering opg 4'!$D$8=0,"-",'Lineær programmering opg 4'!$G$8)</f>
        <v>-</v>
      </c>
      <c r="J6262" s="295">
        <f>A6262*'Lineær programmering opg 4'!$C$11+Datatabel!C6262*'Lineær programmering opg 4'!$D$11</f>
        <v>43877.699999999793</v>
      </c>
      <c r="K6262" s="9">
        <f t="shared" si="487"/>
        <v>0</v>
      </c>
      <c r="L6262" s="9">
        <f t="shared" si="488"/>
        <v>0</v>
      </c>
    </row>
    <row r="6263" spans="1:12" ht="15" x14ac:dyDescent="0.25">
      <c r="A6263" s="167">
        <f t="shared" si="486"/>
        <v>89.760000000016547</v>
      </c>
      <c r="B6263" s="325">
        <f t="shared" si="489"/>
        <v>0.37400000000006894</v>
      </c>
      <c r="C6263" s="167">
        <f t="shared" si="485"/>
        <v>232.67999999998761</v>
      </c>
      <c r="D6263" s="167">
        <f>IF('Lineær programmering opg 4'!$M$4=0,"-",(-A6263+'Lineær programmering opg 4'!$M$4)/'Lineær programmering opg 4'!$K$4*-1)</f>
        <v>300.47999999996694</v>
      </c>
      <c r="E6263" s="167">
        <f>IF('Lineær programmering opg 4'!$M$5=0,"-",(-A6263+'Lineær programmering opg 4'!$M$5)/'Lineær programmering opg 4'!$K$5*-1)</f>
        <v>232.67999999998761</v>
      </c>
      <c r="F6263" s="167" t="str">
        <f>IF('Lineær programmering opg 4'!$E$6=0,"-",(-A6263+'Lineær programmering opg 4'!$M$6)/'Lineær programmering opg 4'!$K$6*-1)</f>
        <v>-</v>
      </c>
      <c r="G6263" s="167" t="str">
        <f>IF('Lineær programmering opg 4'!$D$7=0,"-",((-A6263+'Lineær programmering opg 4'!$M$7)/'Lineær programmering opg 4'!$K$7)*-1)</f>
        <v>-</v>
      </c>
      <c r="H6263" s="167" t="str">
        <f>IF('Lineær programmering opg 4'!$C$8=0,"-",((-A6263+'Lineær programmering opg 4'!$M$8)/'Lineær programmering opg 4'!$K$8)*-1)</f>
        <v>-</v>
      </c>
      <c r="I6263" s="167" t="str">
        <f>IF('Lineær programmering opg 4'!$D$8=0,"-",'Lineær programmering opg 4'!$G$8)</f>
        <v>-</v>
      </c>
      <c r="J6263" s="295">
        <f>A6263*'Lineær programmering opg 4'!$C$11+Datatabel!C6263*'Lineær programmering opg 4'!$D$11</f>
        <v>43877.999999999796</v>
      </c>
      <c r="K6263" s="9">
        <f t="shared" si="487"/>
        <v>0</v>
      </c>
      <c r="L6263" s="9">
        <f t="shared" si="488"/>
        <v>0</v>
      </c>
    </row>
    <row r="6264" spans="1:12" ht="15" x14ac:dyDescent="0.25">
      <c r="A6264" s="167">
        <f t="shared" si="486"/>
        <v>89.736000000016546</v>
      </c>
      <c r="B6264" s="325">
        <f t="shared" si="489"/>
        <v>0.37390000000006895</v>
      </c>
      <c r="C6264" s="167">
        <f t="shared" si="485"/>
        <v>232.69799999998762</v>
      </c>
      <c r="D6264" s="167">
        <f>IF('Lineær programmering opg 4'!$M$4=0,"-",(-A6264+'Lineær programmering opg 4'!$M$4)/'Lineær programmering opg 4'!$K$4*-1)</f>
        <v>300.52799999996694</v>
      </c>
      <c r="E6264" s="167">
        <f>IF('Lineær programmering opg 4'!$M$5=0,"-",(-A6264+'Lineær programmering opg 4'!$M$5)/'Lineær programmering opg 4'!$K$5*-1)</f>
        <v>232.69799999998762</v>
      </c>
      <c r="F6264" s="167" t="str">
        <f>IF('Lineær programmering opg 4'!$E$6=0,"-",(-A6264+'Lineær programmering opg 4'!$M$6)/'Lineær programmering opg 4'!$K$6*-1)</f>
        <v>-</v>
      </c>
      <c r="G6264" s="167" t="str">
        <f>IF('Lineær programmering opg 4'!$D$7=0,"-",((-A6264+'Lineær programmering opg 4'!$M$7)/'Lineær programmering opg 4'!$K$7)*-1)</f>
        <v>-</v>
      </c>
      <c r="H6264" s="167" t="str">
        <f>IF('Lineær programmering opg 4'!$C$8=0,"-",((-A6264+'Lineær programmering opg 4'!$M$8)/'Lineær programmering opg 4'!$K$8)*-1)</f>
        <v>-</v>
      </c>
      <c r="I6264" s="167" t="str">
        <f>IF('Lineær programmering opg 4'!$D$8=0,"-",'Lineær programmering opg 4'!$G$8)</f>
        <v>-</v>
      </c>
      <c r="J6264" s="295">
        <f>A6264*'Lineær programmering opg 4'!$C$11+Datatabel!C6264*'Lineær programmering opg 4'!$D$11</f>
        <v>43878.299999999799</v>
      </c>
      <c r="K6264" s="9">
        <f t="shared" si="487"/>
        <v>0</v>
      </c>
      <c r="L6264" s="9">
        <f t="shared" si="488"/>
        <v>0</v>
      </c>
    </row>
    <row r="6265" spans="1:12" ht="15" x14ac:dyDescent="0.25">
      <c r="A6265" s="167">
        <f t="shared" si="486"/>
        <v>89.712000000016559</v>
      </c>
      <c r="B6265" s="325">
        <f t="shared" si="489"/>
        <v>0.37380000000006897</v>
      </c>
      <c r="C6265" s="167">
        <f t="shared" si="485"/>
        <v>232.71599999998756</v>
      </c>
      <c r="D6265" s="167">
        <f>IF('Lineær programmering opg 4'!$M$4=0,"-",(-A6265+'Lineær programmering opg 4'!$M$4)/'Lineær programmering opg 4'!$K$4*-1)</f>
        <v>300.57599999996688</v>
      </c>
      <c r="E6265" s="167">
        <f>IF('Lineær programmering opg 4'!$M$5=0,"-",(-A6265+'Lineær programmering opg 4'!$M$5)/'Lineær programmering opg 4'!$K$5*-1)</f>
        <v>232.71599999998756</v>
      </c>
      <c r="F6265" s="167" t="str">
        <f>IF('Lineær programmering opg 4'!$E$6=0,"-",(-A6265+'Lineær programmering opg 4'!$M$6)/'Lineær programmering opg 4'!$K$6*-1)</f>
        <v>-</v>
      </c>
      <c r="G6265" s="167" t="str">
        <f>IF('Lineær programmering opg 4'!$D$7=0,"-",((-A6265+'Lineær programmering opg 4'!$M$7)/'Lineær programmering opg 4'!$K$7)*-1)</f>
        <v>-</v>
      </c>
      <c r="H6265" s="167" t="str">
        <f>IF('Lineær programmering opg 4'!$C$8=0,"-",((-A6265+'Lineær programmering opg 4'!$M$8)/'Lineær programmering opg 4'!$K$8)*-1)</f>
        <v>-</v>
      </c>
      <c r="I6265" s="167" t="str">
        <f>IF('Lineær programmering opg 4'!$D$8=0,"-",'Lineær programmering opg 4'!$G$8)</f>
        <v>-</v>
      </c>
      <c r="J6265" s="295">
        <f>A6265*'Lineær programmering opg 4'!$C$11+Datatabel!C6265*'Lineær programmering opg 4'!$D$11</f>
        <v>43878.599999999788</v>
      </c>
      <c r="K6265" s="9">
        <f t="shared" si="487"/>
        <v>0</v>
      </c>
      <c r="L6265" s="9">
        <f t="shared" si="488"/>
        <v>0</v>
      </c>
    </row>
    <row r="6266" spans="1:12" ht="15" x14ac:dyDescent="0.25">
      <c r="A6266" s="167">
        <f t="shared" si="486"/>
        <v>89.688000000016558</v>
      </c>
      <c r="B6266" s="325">
        <f t="shared" si="489"/>
        <v>0.37370000000006898</v>
      </c>
      <c r="C6266" s="167">
        <f t="shared" si="485"/>
        <v>232.73399999998756</v>
      </c>
      <c r="D6266" s="167">
        <f>IF('Lineær programmering opg 4'!$M$4=0,"-",(-A6266+'Lineær programmering opg 4'!$M$4)/'Lineær programmering opg 4'!$K$4*-1)</f>
        <v>300.62399999996688</v>
      </c>
      <c r="E6266" s="167">
        <f>IF('Lineær programmering opg 4'!$M$5=0,"-",(-A6266+'Lineær programmering opg 4'!$M$5)/'Lineær programmering opg 4'!$K$5*-1)</f>
        <v>232.73399999998756</v>
      </c>
      <c r="F6266" s="167" t="str">
        <f>IF('Lineær programmering opg 4'!$E$6=0,"-",(-A6266+'Lineær programmering opg 4'!$M$6)/'Lineær programmering opg 4'!$K$6*-1)</f>
        <v>-</v>
      </c>
      <c r="G6266" s="167" t="str">
        <f>IF('Lineær programmering opg 4'!$D$7=0,"-",((-A6266+'Lineær programmering opg 4'!$M$7)/'Lineær programmering opg 4'!$K$7)*-1)</f>
        <v>-</v>
      </c>
      <c r="H6266" s="167" t="str">
        <f>IF('Lineær programmering opg 4'!$C$8=0,"-",((-A6266+'Lineær programmering opg 4'!$M$8)/'Lineær programmering opg 4'!$K$8)*-1)</f>
        <v>-</v>
      </c>
      <c r="I6266" s="167" t="str">
        <f>IF('Lineær programmering opg 4'!$D$8=0,"-",'Lineær programmering opg 4'!$G$8)</f>
        <v>-</v>
      </c>
      <c r="J6266" s="295">
        <f>A6266*'Lineær programmering opg 4'!$C$11+Datatabel!C6266*'Lineær programmering opg 4'!$D$11</f>
        <v>43878.89999999979</v>
      </c>
      <c r="K6266" s="9">
        <f t="shared" si="487"/>
        <v>0</v>
      </c>
      <c r="L6266" s="9">
        <f t="shared" si="488"/>
        <v>0</v>
      </c>
    </row>
    <row r="6267" spans="1:12" ht="15" x14ac:dyDescent="0.25">
      <c r="A6267" s="167">
        <f t="shared" si="486"/>
        <v>89.664000000016557</v>
      </c>
      <c r="B6267" s="325">
        <f t="shared" si="489"/>
        <v>0.37360000000006899</v>
      </c>
      <c r="C6267" s="167">
        <f t="shared" si="485"/>
        <v>232.75199999998756</v>
      </c>
      <c r="D6267" s="167">
        <f>IF('Lineær programmering opg 4'!$M$4=0,"-",(-A6267+'Lineær programmering opg 4'!$M$4)/'Lineær programmering opg 4'!$K$4*-1)</f>
        <v>300.67199999996689</v>
      </c>
      <c r="E6267" s="167">
        <f>IF('Lineær programmering opg 4'!$M$5=0,"-",(-A6267+'Lineær programmering opg 4'!$M$5)/'Lineær programmering opg 4'!$K$5*-1)</f>
        <v>232.75199999998756</v>
      </c>
      <c r="F6267" s="167" t="str">
        <f>IF('Lineær programmering opg 4'!$E$6=0,"-",(-A6267+'Lineær programmering opg 4'!$M$6)/'Lineær programmering opg 4'!$K$6*-1)</f>
        <v>-</v>
      </c>
      <c r="G6267" s="167" t="str">
        <f>IF('Lineær programmering opg 4'!$D$7=0,"-",((-A6267+'Lineær programmering opg 4'!$M$7)/'Lineær programmering opg 4'!$K$7)*-1)</f>
        <v>-</v>
      </c>
      <c r="H6267" s="167" t="str">
        <f>IF('Lineær programmering opg 4'!$C$8=0,"-",((-A6267+'Lineær programmering opg 4'!$M$8)/'Lineær programmering opg 4'!$K$8)*-1)</f>
        <v>-</v>
      </c>
      <c r="I6267" s="167" t="str">
        <f>IF('Lineær programmering opg 4'!$D$8=0,"-",'Lineær programmering opg 4'!$G$8)</f>
        <v>-</v>
      </c>
      <c r="J6267" s="295">
        <f>A6267*'Lineær programmering opg 4'!$C$11+Datatabel!C6267*'Lineær programmering opg 4'!$D$11</f>
        <v>43879.199999999786</v>
      </c>
      <c r="K6267" s="9">
        <f t="shared" si="487"/>
        <v>0</v>
      </c>
      <c r="L6267" s="9">
        <f t="shared" si="488"/>
        <v>0</v>
      </c>
    </row>
    <row r="6268" spans="1:12" ht="15" x14ac:dyDescent="0.25">
      <c r="A6268" s="167">
        <f t="shared" si="486"/>
        <v>89.640000000016556</v>
      </c>
      <c r="B6268" s="325">
        <f t="shared" si="489"/>
        <v>0.373500000000069</v>
      </c>
      <c r="C6268" s="167">
        <f t="shared" si="485"/>
        <v>232.76999999998756</v>
      </c>
      <c r="D6268" s="167">
        <f>IF('Lineær programmering opg 4'!$M$4=0,"-",(-A6268+'Lineær programmering opg 4'!$M$4)/'Lineær programmering opg 4'!$K$4*-1)</f>
        <v>300.71999999996689</v>
      </c>
      <c r="E6268" s="167">
        <f>IF('Lineær programmering opg 4'!$M$5=0,"-",(-A6268+'Lineær programmering opg 4'!$M$5)/'Lineær programmering opg 4'!$K$5*-1)</f>
        <v>232.76999999998756</v>
      </c>
      <c r="F6268" s="167" t="str">
        <f>IF('Lineær programmering opg 4'!$E$6=0,"-",(-A6268+'Lineær programmering opg 4'!$M$6)/'Lineær programmering opg 4'!$K$6*-1)</f>
        <v>-</v>
      </c>
      <c r="G6268" s="167" t="str">
        <f>IF('Lineær programmering opg 4'!$D$7=0,"-",((-A6268+'Lineær programmering opg 4'!$M$7)/'Lineær programmering opg 4'!$K$7)*-1)</f>
        <v>-</v>
      </c>
      <c r="H6268" s="167" t="str">
        <f>IF('Lineær programmering opg 4'!$C$8=0,"-",((-A6268+'Lineær programmering opg 4'!$M$8)/'Lineær programmering opg 4'!$K$8)*-1)</f>
        <v>-</v>
      </c>
      <c r="I6268" s="167" t="str">
        <f>IF('Lineær programmering opg 4'!$D$8=0,"-",'Lineær programmering opg 4'!$G$8)</f>
        <v>-</v>
      </c>
      <c r="J6268" s="295">
        <f>A6268*'Lineær programmering opg 4'!$C$11+Datatabel!C6268*'Lineær programmering opg 4'!$D$11</f>
        <v>43879.499999999796</v>
      </c>
      <c r="K6268" s="9">
        <f t="shared" si="487"/>
        <v>0</v>
      </c>
      <c r="L6268" s="9">
        <f t="shared" si="488"/>
        <v>0</v>
      </c>
    </row>
    <row r="6269" spans="1:12" ht="15" x14ac:dyDescent="0.25">
      <c r="A6269" s="167">
        <f t="shared" si="486"/>
        <v>89.616000000016555</v>
      </c>
      <c r="B6269" s="325">
        <f t="shared" si="489"/>
        <v>0.37340000000006901</v>
      </c>
      <c r="C6269" s="167">
        <f t="shared" si="485"/>
        <v>232.78799999998756</v>
      </c>
      <c r="D6269" s="167">
        <f>IF('Lineær programmering opg 4'!$M$4=0,"-",(-A6269+'Lineær programmering opg 4'!$M$4)/'Lineær programmering opg 4'!$K$4*-1)</f>
        <v>300.76799999996689</v>
      </c>
      <c r="E6269" s="167">
        <f>IF('Lineær programmering opg 4'!$M$5=0,"-",(-A6269+'Lineær programmering opg 4'!$M$5)/'Lineær programmering opg 4'!$K$5*-1)</f>
        <v>232.78799999998756</v>
      </c>
      <c r="F6269" s="167" t="str">
        <f>IF('Lineær programmering opg 4'!$E$6=0,"-",(-A6269+'Lineær programmering opg 4'!$M$6)/'Lineær programmering opg 4'!$K$6*-1)</f>
        <v>-</v>
      </c>
      <c r="G6269" s="167" t="str">
        <f>IF('Lineær programmering opg 4'!$D$7=0,"-",((-A6269+'Lineær programmering opg 4'!$M$7)/'Lineær programmering opg 4'!$K$7)*-1)</f>
        <v>-</v>
      </c>
      <c r="H6269" s="167" t="str">
        <f>IF('Lineær programmering opg 4'!$C$8=0,"-",((-A6269+'Lineær programmering opg 4'!$M$8)/'Lineær programmering opg 4'!$K$8)*-1)</f>
        <v>-</v>
      </c>
      <c r="I6269" s="167" t="str">
        <f>IF('Lineær programmering opg 4'!$D$8=0,"-",'Lineær programmering opg 4'!$G$8)</f>
        <v>-</v>
      </c>
      <c r="J6269" s="295">
        <f>A6269*'Lineær programmering opg 4'!$C$11+Datatabel!C6269*'Lineær programmering opg 4'!$D$11</f>
        <v>43879.799999999792</v>
      </c>
      <c r="K6269" s="9">
        <f t="shared" si="487"/>
        <v>0</v>
      </c>
      <c r="L6269" s="9">
        <f t="shared" si="488"/>
        <v>0</v>
      </c>
    </row>
    <row r="6270" spans="1:12" ht="15" x14ac:dyDescent="0.25">
      <c r="A6270" s="167">
        <f t="shared" si="486"/>
        <v>89.592000000016569</v>
      </c>
      <c r="B6270" s="325">
        <f t="shared" si="489"/>
        <v>0.37330000000006902</v>
      </c>
      <c r="C6270" s="167">
        <f t="shared" si="485"/>
        <v>232.80599999998756</v>
      </c>
      <c r="D6270" s="167">
        <f>IF('Lineær programmering opg 4'!$M$4=0,"-",(-A6270+'Lineær programmering opg 4'!$M$4)/'Lineær programmering opg 4'!$K$4*-1)</f>
        <v>300.81599999996683</v>
      </c>
      <c r="E6270" s="167">
        <f>IF('Lineær programmering opg 4'!$M$5=0,"-",(-A6270+'Lineær programmering opg 4'!$M$5)/'Lineær programmering opg 4'!$K$5*-1)</f>
        <v>232.80599999998756</v>
      </c>
      <c r="F6270" s="167" t="str">
        <f>IF('Lineær programmering opg 4'!$E$6=0,"-",(-A6270+'Lineær programmering opg 4'!$M$6)/'Lineær programmering opg 4'!$K$6*-1)</f>
        <v>-</v>
      </c>
      <c r="G6270" s="167" t="str">
        <f>IF('Lineær programmering opg 4'!$D$7=0,"-",((-A6270+'Lineær programmering opg 4'!$M$7)/'Lineær programmering opg 4'!$K$7)*-1)</f>
        <v>-</v>
      </c>
      <c r="H6270" s="167" t="str">
        <f>IF('Lineær programmering opg 4'!$C$8=0,"-",((-A6270+'Lineær programmering opg 4'!$M$8)/'Lineær programmering opg 4'!$K$8)*-1)</f>
        <v>-</v>
      </c>
      <c r="I6270" s="167" t="str">
        <f>IF('Lineær programmering opg 4'!$D$8=0,"-",'Lineær programmering opg 4'!$G$8)</f>
        <v>-</v>
      </c>
      <c r="J6270" s="295">
        <f>A6270*'Lineær programmering opg 4'!$C$11+Datatabel!C6270*'Lineær programmering opg 4'!$D$11</f>
        <v>43880.099999999788</v>
      </c>
      <c r="K6270" s="9">
        <f t="shared" si="487"/>
        <v>0</v>
      </c>
      <c r="L6270" s="9">
        <f t="shared" si="488"/>
        <v>0</v>
      </c>
    </row>
    <row r="6271" spans="1:12" ht="15" x14ac:dyDescent="0.25">
      <c r="A6271" s="167">
        <f t="shared" si="486"/>
        <v>89.568000000016568</v>
      </c>
      <c r="B6271" s="325">
        <f t="shared" si="489"/>
        <v>0.37320000000006903</v>
      </c>
      <c r="C6271" s="167">
        <f t="shared" si="485"/>
        <v>232.82399999998756</v>
      </c>
      <c r="D6271" s="167">
        <f>IF('Lineær programmering opg 4'!$M$4=0,"-",(-A6271+'Lineær programmering opg 4'!$M$4)/'Lineær programmering opg 4'!$K$4*-1)</f>
        <v>300.86399999996684</v>
      </c>
      <c r="E6271" s="167">
        <f>IF('Lineær programmering opg 4'!$M$5=0,"-",(-A6271+'Lineær programmering opg 4'!$M$5)/'Lineær programmering opg 4'!$K$5*-1)</f>
        <v>232.82399999998756</v>
      </c>
      <c r="F6271" s="167" t="str">
        <f>IF('Lineær programmering opg 4'!$E$6=0,"-",(-A6271+'Lineær programmering opg 4'!$M$6)/'Lineær programmering opg 4'!$K$6*-1)</f>
        <v>-</v>
      </c>
      <c r="G6271" s="167" t="str">
        <f>IF('Lineær programmering opg 4'!$D$7=0,"-",((-A6271+'Lineær programmering opg 4'!$M$7)/'Lineær programmering opg 4'!$K$7)*-1)</f>
        <v>-</v>
      </c>
      <c r="H6271" s="167" t="str">
        <f>IF('Lineær programmering opg 4'!$C$8=0,"-",((-A6271+'Lineær programmering opg 4'!$M$8)/'Lineær programmering opg 4'!$K$8)*-1)</f>
        <v>-</v>
      </c>
      <c r="I6271" s="167" t="str">
        <f>IF('Lineær programmering opg 4'!$D$8=0,"-",'Lineær programmering opg 4'!$G$8)</f>
        <v>-</v>
      </c>
      <c r="J6271" s="295">
        <f>A6271*'Lineær programmering opg 4'!$C$11+Datatabel!C6271*'Lineær programmering opg 4'!$D$11</f>
        <v>43880.39999999979</v>
      </c>
      <c r="K6271" s="9">
        <f t="shared" si="487"/>
        <v>0</v>
      </c>
      <c r="L6271" s="9">
        <f t="shared" si="488"/>
        <v>0</v>
      </c>
    </row>
    <row r="6272" spans="1:12" ht="15" x14ac:dyDescent="0.25">
      <c r="A6272" s="167">
        <f t="shared" si="486"/>
        <v>89.544000000016567</v>
      </c>
      <c r="B6272" s="325">
        <f t="shared" si="489"/>
        <v>0.37310000000006904</v>
      </c>
      <c r="C6272" s="167">
        <f t="shared" si="485"/>
        <v>232.84199999998756</v>
      </c>
      <c r="D6272" s="167">
        <f>IF('Lineær programmering opg 4'!$M$4=0,"-",(-A6272+'Lineær programmering opg 4'!$M$4)/'Lineær programmering opg 4'!$K$4*-1)</f>
        <v>300.91199999996684</v>
      </c>
      <c r="E6272" s="167">
        <f>IF('Lineær programmering opg 4'!$M$5=0,"-",(-A6272+'Lineær programmering opg 4'!$M$5)/'Lineær programmering opg 4'!$K$5*-1)</f>
        <v>232.84199999998756</v>
      </c>
      <c r="F6272" s="167" t="str">
        <f>IF('Lineær programmering opg 4'!$E$6=0,"-",(-A6272+'Lineær programmering opg 4'!$M$6)/'Lineær programmering opg 4'!$K$6*-1)</f>
        <v>-</v>
      </c>
      <c r="G6272" s="167" t="str">
        <f>IF('Lineær programmering opg 4'!$D$7=0,"-",((-A6272+'Lineær programmering opg 4'!$M$7)/'Lineær programmering opg 4'!$K$7)*-1)</f>
        <v>-</v>
      </c>
      <c r="H6272" s="167" t="str">
        <f>IF('Lineær programmering opg 4'!$C$8=0,"-",((-A6272+'Lineær programmering opg 4'!$M$8)/'Lineær programmering opg 4'!$K$8)*-1)</f>
        <v>-</v>
      </c>
      <c r="I6272" s="167" t="str">
        <f>IF('Lineær programmering opg 4'!$D$8=0,"-",'Lineær programmering opg 4'!$G$8)</f>
        <v>-</v>
      </c>
      <c r="J6272" s="295">
        <f>A6272*'Lineær programmering opg 4'!$C$11+Datatabel!C6272*'Lineær programmering opg 4'!$D$11</f>
        <v>43880.699999999793</v>
      </c>
      <c r="K6272" s="9">
        <f t="shared" si="487"/>
        <v>0</v>
      </c>
      <c r="L6272" s="9">
        <f t="shared" si="488"/>
        <v>0</v>
      </c>
    </row>
    <row r="6273" spans="1:12" ht="15" x14ac:dyDescent="0.25">
      <c r="A6273" s="167">
        <f t="shared" si="486"/>
        <v>89.52000000001658</v>
      </c>
      <c r="B6273" s="325">
        <f t="shared" si="489"/>
        <v>0.37300000000006905</v>
      </c>
      <c r="C6273" s="167">
        <f t="shared" si="485"/>
        <v>232.85999999998756</v>
      </c>
      <c r="D6273" s="167">
        <f>IF('Lineær programmering opg 4'!$M$4=0,"-",(-A6273+'Lineær programmering opg 4'!$M$4)/'Lineær programmering opg 4'!$K$4*-1)</f>
        <v>300.95999999996684</v>
      </c>
      <c r="E6273" s="167">
        <f>IF('Lineær programmering opg 4'!$M$5=0,"-",(-A6273+'Lineær programmering opg 4'!$M$5)/'Lineær programmering opg 4'!$K$5*-1)</f>
        <v>232.85999999998756</v>
      </c>
      <c r="F6273" s="167" t="str">
        <f>IF('Lineær programmering opg 4'!$E$6=0,"-",(-A6273+'Lineær programmering opg 4'!$M$6)/'Lineær programmering opg 4'!$K$6*-1)</f>
        <v>-</v>
      </c>
      <c r="G6273" s="167" t="str">
        <f>IF('Lineær programmering opg 4'!$D$7=0,"-",((-A6273+'Lineær programmering opg 4'!$M$7)/'Lineær programmering opg 4'!$K$7)*-1)</f>
        <v>-</v>
      </c>
      <c r="H6273" s="167" t="str">
        <f>IF('Lineær programmering opg 4'!$C$8=0,"-",((-A6273+'Lineær programmering opg 4'!$M$8)/'Lineær programmering opg 4'!$K$8)*-1)</f>
        <v>-</v>
      </c>
      <c r="I6273" s="167" t="str">
        <f>IF('Lineær programmering opg 4'!$D$8=0,"-",'Lineær programmering opg 4'!$G$8)</f>
        <v>-</v>
      </c>
      <c r="J6273" s="295">
        <f>A6273*'Lineær programmering opg 4'!$C$11+Datatabel!C6273*'Lineær programmering opg 4'!$D$11</f>
        <v>43880.999999999796</v>
      </c>
      <c r="K6273" s="9">
        <f t="shared" si="487"/>
        <v>0</v>
      </c>
      <c r="L6273" s="9">
        <f t="shared" si="488"/>
        <v>0</v>
      </c>
    </row>
    <row r="6274" spans="1:12" ht="15" x14ac:dyDescent="0.25">
      <c r="A6274" s="167">
        <f t="shared" si="486"/>
        <v>89.496000000016579</v>
      </c>
      <c r="B6274" s="325">
        <f t="shared" si="489"/>
        <v>0.37290000000006907</v>
      </c>
      <c r="C6274" s="167">
        <f t="shared" si="485"/>
        <v>232.87799999998757</v>
      </c>
      <c r="D6274" s="167">
        <f>IF('Lineær programmering opg 4'!$M$4=0,"-",(-A6274+'Lineær programmering opg 4'!$M$4)/'Lineær programmering opg 4'!$K$4*-1)</f>
        <v>301.00799999996684</v>
      </c>
      <c r="E6274" s="167">
        <f>IF('Lineær programmering opg 4'!$M$5=0,"-",(-A6274+'Lineær programmering opg 4'!$M$5)/'Lineær programmering opg 4'!$K$5*-1)</f>
        <v>232.87799999998757</v>
      </c>
      <c r="F6274" s="167" t="str">
        <f>IF('Lineær programmering opg 4'!$E$6=0,"-",(-A6274+'Lineær programmering opg 4'!$M$6)/'Lineær programmering opg 4'!$K$6*-1)</f>
        <v>-</v>
      </c>
      <c r="G6274" s="167" t="str">
        <f>IF('Lineær programmering opg 4'!$D$7=0,"-",((-A6274+'Lineær programmering opg 4'!$M$7)/'Lineær programmering opg 4'!$K$7)*-1)</f>
        <v>-</v>
      </c>
      <c r="H6274" s="167" t="str">
        <f>IF('Lineær programmering opg 4'!$C$8=0,"-",((-A6274+'Lineær programmering opg 4'!$M$8)/'Lineær programmering opg 4'!$K$8)*-1)</f>
        <v>-</v>
      </c>
      <c r="I6274" s="167" t="str">
        <f>IF('Lineær programmering opg 4'!$D$8=0,"-",'Lineær programmering opg 4'!$G$8)</f>
        <v>-</v>
      </c>
      <c r="J6274" s="295">
        <f>A6274*'Lineær programmering opg 4'!$C$11+Datatabel!C6274*'Lineær programmering opg 4'!$D$11</f>
        <v>43881.299999999792</v>
      </c>
      <c r="K6274" s="9">
        <f t="shared" si="487"/>
        <v>0</v>
      </c>
      <c r="L6274" s="9">
        <f t="shared" si="488"/>
        <v>0</v>
      </c>
    </row>
    <row r="6275" spans="1:12" ht="15" x14ac:dyDescent="0.25">
      <c r="A6275" s="167">
        <f t="shared" si="486"/>
        <v>89.472000000016578</v>
      </c>
      <c r="B6275" s="325">
        <f t="shared" si="489"/>
        <v>0.37280000000006908</v>
      </c>
      <c r="C6275" s="167">
        <f t="shared" ref="C6275:C6338" si="490">MIN(D6275,E6275,F6275,G6275,H6275,I6275)</f>
        <v>232.89599999998757</v>
      </c>
      <c r="D6275" s="167">
        <f>IF('Lineær programmering opg 4'!$M$4=0,"-",(-A6275+'Lineær programmering opg 4'!$M$4)/'Lineær programmering opg 4'!$K$4*-1)</f>
        <v>301.05599999996684</v>
      </c>
      <c r="E6275" s="167">
        <f>IF('Lineær programmering opg 4'!$M$5=0,"-",(-A6275+'Lineær programmering opg 4'!$M$5)/'Lineær programmering opg 4'!$K$5*-1)</f>
        <v>232.89599999998757</v>
      </c>
      <c r="F6275" s="167" t="str">
        <f>IF('Lineær programmering opg 4'!$E$6=0,"-",(-A6275+'Lineær programmering opg 4'!$M$6)/'Lineær programmering opg 4'!$K$6*-1)</f>
        <v>-</v>
      </c>
      <c r="G6275" s="167" t="str">
        <f>IF('Lineær programmering opg 4'!$D$7=0,"-",((-A6275+'Lineær programmering opg 4'!$M$7)/'Lineær programmering opg 4'!$K$7)*-1)</f>
        <v>-</v>
      </c>
      <c r="H6275" s="167" t="str">
        <f>IF('Lineær programmering opg 4'!$C$8=0,"-",((-A6275+'Lineær programmering opg 4'!$M$8)/'Lineær programmering opg 4'!$K$8)*-1)</f>
        <v>-</v>
      </c>
      <c r="I6275" s="167" t="str">
        <f>IF('Lineær programmering opg 4'!$D$8=0,"-",'Lineær programmering opg 4'!$G$8)</f>
        <v>-</v>
      </c>
      <c r="J6275" s="295">
        <f>A6275*'Lineær programmering opg 4'!$C$11+Datatabel!C6275*'Lineær programmering opg 4'!$D$11</f>
        <v>43881.599999999788</v>
      </c>
      <c r="K6275" s="9">
        <f t="shared" si="487"/>
        <v>0</v>
      </c>
      <c r="L6275" s="9">
        <f t="shared" si="488"/>
        <v>0</v>
      </c>
    </row>
    <row r="6276" spans="1:12" ht="15" x14ac:dyDescent="0.25">
      <c r="A6276" s="167">
        <f t="shared" ref="A6276:A6339" si="491">$A$3*B6276</f>
        <v>89.448000000016577</v>
      </c>
      <c r="B6276" s="325">
        <f t="shared" si="489"/>
        <v>0.37270000000006909</v>
      </c>
      <c r="C6276" s="167">
        <f t="shared" si="490"/>
        <v>232.91399999998757</v>
      </c>
      <c r="D6276" s="167">
        <f>IF('Lineær programmering opg 4'!$M$4=0,"-",(-A6276+'Lineær programmering opg 4'!$M$4)/'Lineær programmering opg 4'!$K$4*-1)</f>
        <v>301.10399999996685</v>
      </c>
      <c r="E6276" s="167">
        <f>IF('Lineær programmering opg 4'!$M$5=0,"-",(-A6276+'Lineær programmering opg 4'!$M$5)/'Lineær programmering opg 4'!$K$5*-1)</f>
        <v>232.91399999998757</v>
      </c>
      <c r="F6276" s="167" t="str">
        <f>IF('Lineær programmering opg 4'!$E$6=0,"-",(-A6276+'Lineær programmering opg 4'!$M$6)/'Lineær programmering opg 4'!$K$6*-1)</f>
        <v>-</v>
      </c>
      <c r="G6276" s="167" t="str">
        <f>IF('Lineær programmering opg 4'!$D$7=0,"-",((-A6276+'Lineær programmering opg 4'!$M$7)/'Lineær programmering opg 4'!$K$7)*-1)</f>
        <v>-</v>
      </c>
      <c r="H6276" s="167" t="str">
        <f>IF('Lineær programmering opg 4'!$C$8=0,"-",((-A6276+'Lineær programmering opg 4'!$M$8)/'Lineær programmering opg 4'!$K$8)*-1)</f>
        <v>-</v>
      </c>
      <c r="I6276" s="167" t="str">
        <f>IF('Lineær programmering opg 4'!$D$8=0,"-",'Lineær programmering opg 4'!$G$8)</f>
        <v>-</v>
      </c>
      <c r="J6276" s="295">
        <f>A6276*'Lineær programmering opg 4'!$C$11+Datatabel!C6276*'Lineær programmering opg 4'!$D$11</f>
        <v>43881.89999999979</v>
      </c>
      <c r="K6276" s="9">
        <f t="shared" ref="K6276:K6339" si="492">IF($J$10004=J6276,A6276,0)</f>
        <v>0</v>
      </c>
      <c r="L6276" s="9">
        <f t="shared" ref="L6276:L6339" si="493">IF(J6276=$J$10004,C6276,0)</f>
        <v>0</v>
      </c>
    </row>
    <row r="6277" spans="1:12" ht="15" x14ac:dyDescent="0.25">
      <c r="A6277" s="167">
        <f t="shared" si="491"/>
        <v>89.424000000016576</v>
      </c>
      <c r="B6277" s="325">
        <f t="shared" ref="B6277:B6340" si="494">B6276-0.01%</f>
        <v>0.3726000000000691</v>
      </c>
      <c r="C6277" s="167">
        <f t="shared" si="490"/>
        <v>232.93199999998757</v>
      </c>
      <c r="D6277" s="167">
        <f>IF('Lineær programmering opg 4'!$M$4=0,"-",(-A6277+'Lineær programmering opg 4'!$M$4)/'Lineær programmering opg 4'!$K$4*-1)</f>
        <v>301.15199999996685</v>
      </c>
      <c r="E6277" s="167">
        <f>IF('Lineær programmering opg 4'!$M$5=0,"-",(-A6277+'Lineær programmering opg 4'!$M$5)/'Lineær programmering opg 4'!$K$5*-1)</f>
        <v>232.93199999998757</v>
      </c>
      <c r="F6277" s="167" t="str">
        <f>IF('Lineær programmering opg 4'!$E$6=0,"-",(-A6277+'Lineær programmering opg 4'!$M$6)/'Lineær programmering opg 4'!$K$6*-1)</f>
        <v>-</v>
      </c>
      <c r="G6277" s="167" t="str">
        <f>IF('Lineær programmering opg 4'!$D$7=0,"-",((-A6277+'Lineær programmering opg 4'!$M$7)/'Lineær programmering opg 4'!$K$7)*-1)</f>
        <v>-</v>
      </c>
      <c r="H6277" s="167" t="str">
        <f>IF('Lineær programmering opg 4'!$C$8=0,"-",((-A6277+'Lineær programmering opg 4'!$M$8)/'Lineær programmering opg 4'!$K$8)*-1)</f>
        <v>-</v>
      </c>
      <c r="I6277" s="167" t="str">
        <f>IF('Lineær programmering opg 4'!$D$8=0,"-",'Lineær programmering opg 4'!$G$8)</f>
        <v>-</v>
      </c>
      <c r="J6277" s="295">
        <f>A6277*'Lineær programmering opg 4'!$C$11+Datatabel!C6277*'Lineær programmering opg 4'!$D$11</f>
        <v>43882.199999999793</v>
      </c>
      <c r="K6277" s="9">
        <f t="shared" si="492"/>
        <v>0</v>
      </c>
      <c r="L6277" s="9">
        <f t="shared" si="493"/>
        <v>0</v>
      </c>
    </row>
    <row r="6278" spans="1:12" ht="15" x14ac:dyDescent="0.25">
      <c r="A6278" s="167">
        <f t="shared" si="491"/>
        <v>89.40000000001659</v>
      </c>
      <c r="B6278" s="325">
        <f t="shared" si="494"/>
        <v>0.37250000000006911</v>
      </c>
      <c r="C6278" s="167">
        <f t="shared" si="490"/>
        <v>232.94999999998757</v>
      </c>
      <c r="D6278" s="167">
        <f>IF('Lineær programmering opg 4'!$M$4=0,"-",(-A6278+'Lineær programmering opg 4'!$M$4)/'Lineær programmering opg 4'!$K$4*-1)</f>
        <v>301.19999999996685</v>
      </c>
      <c r="E6278" s="167">
        <f>IF('Lineær programmering opg 4'!$M$5=0,"-",(-A6278+'Lineær programmering opg 4'!$M$5)/'Lineær programmering opg 4'!$K$5*-1)</f>
        <v>232.94999999998757</v>
      </c>
      <c r="F6278" s="167" t="str">
        <f>IF('Lineær programmering opg 4'!$E$6=0,"-",(-A6278+'Lineær programmering opg 4'!$M$6)/'Lineær programmering opg 4'!$K$6*-1)</f>
        <v>-</v>
      </c>
      <c r="G6278" s="167" t="str">
        <f>IF('Lineær programmering opg 4'!$D$7=0,"-",((-A6278+'Lineær programmering opg 4'!$M$7)/'Lineær programmering opg 4'!$K$7)*-1)</f>
        <v>-</v>
      </c>
      <c r="H6278" s="167" t="str">
        <f>IF('Lineær programmering opg 4'!$C$8=0,"-",((-A6278+'Lineær programmering opg 4'!$M$8)/'Lineær programmering opg 4'!$K$8)*-1)</f>
        <v>-</v>
      </c>
      <c r="I6278" s="167" t="str">
        <f>IF('Lineær programmering opg 4'!$D$8=0,"-",'Lineær programmering opg 4'!$G$8)</f>
        <v>-</v>
      </c>
      <c r="J6278" s="295">
        <f>A6278*'Lineær programmering opg 4'!$C$11+Datatabel!C6278*'Lineær programmering opg 4'!$D$11</f>
        <v>43882.499999999796</v>
      </c>
      <c r="K6278" s="9">
        <f t="shared" si="492"/>
        <v>0</v>
      </c>
      <c r="L6278" s="9">
        <f t="shared" si="493"/>
        <v>0</v>
      </c>
    </row>
    <row r="6279" spans="1:12" ht="15" x14ac:dyDescent="0.25">
      <c r="A6279" s="167">
        <f t="shared" si="491"/>
        <v>89.376000000016589</v>
      </c>
      <c r="B6279" s="325">
        <f t="shared" si="494"/>
        <v>0.37240000000006912</v>
      </c>
      <c r="C6279" s="167">
        <f t="shared" si="490"/>
        <v>232.96799999998757</v>
      </c>
      <c r="D6279" s="167">
        <f>IF('Lineær programmering opg 4'!$M$4=0,"-",(-A6279+'Lineær programmering opg 4'!$M$4)/'Lineær programmering opg 4'!$K$4*-1)</f>
        <v>301.24799999996685</v>
      </c>
      <c r="E6279" s="167">
        <f>IF('Lineær programmering opg 4'!$M$5=0,"-",(-A6279+'Lineær programmering opg 4'!$M$5)/'Lineær programmering opg 4'!$K$5*-1)</f>
        <v>232.96799999998757</v>
      </c>
      <c r="F6279" s="167" t="str">
        <f>IF('Lineær programmering opg 4'!$E$6=0,"-",(-A6279+'Lineær programmering opg 4'!$M$6)/'Lineær programmering opg 4'!$K$6*-1)</f>
        <v>-</v>
      </c>
      <c r="G6279" s="167" t="str">
        <f>IF('Lineær programmering opg 4'!$D$7=0,"-",((-A6279+'Lineær programmering opg 4'!$M$7)/'Lineær programmering opg 4'!$K$7)*-1)</f>
        <v>-</v>
      </c>
      <c r="H6279" s="167" t="str">
        <f>IF('Lineær programmering opg 4'!$C$8=0,"-",((-A6279+'Lineær programmering opg 4'!$M$8)/'Lineær programmering opg 4'!$K$8)*-1)</f>
        <v>-</v>
      </c>
      <c r="I6279" s="167" t="str">
        <f>IF('Lineær programmering opg 4'!$D$8=0,"-",'Lineær programmering opg 4'!$G$8)</f>
        <v>-</v>
      </c>
      <c r="J6279" s="295">
        <f>A6279*'Lineær programmering opg 4'!$C$11+Datatabel!C6279*'Lineær programmering opg 4'!$D$11</f>
        <v>43882.799999999792</v>
      </c>
      <c r="K6279" s="9">
        <f t="shared" si="492"/>
        <v>0</v>
      </c>
      <c r="L6279" s="9">
        <f t="shared" si="493"/>
        <v>0</v>
      </c>
    </row>
    <row r="6280" spans="1:12" ht="15" x14ac:dyDescent="0.25">
      <c r="A6280" s="167">
        <f t="shared" si="491"/>
        <v>89.352000000016588</v>
      </c>
      <c r="B6280" s="325">
        <f t="shared" si="494"/>
        <v>0.37230000000006913</v>
      </c>
      <c r="C6280" s="167">
        <f t="shared" si="490"/>
        <v>232.98599999998757</v>
      </c>
      <c r="D6280" s="167">
        <f>IF('Lineær programmering opg 4'!$M$4=0,"-",(-A6280+'Lineær programmering opg 4'!$M$4)/'Lineær programmering opg 4'!$K$4*-1)</f>
        <v>301.29599999996685</v>
      </c>
      <c r="E6280" s="167">
        <f>IF('Lineær programmering opg 4'!$M$5=0,"-",(-A6280+'Lineær programmering opg 4'!$M$5)/'Lineær programmering opg 4'!$K$5*-1)</f>
        <v>232.98599999998757</v>
      </c>
      <c r="F6280" s="167" t="str">
        <f>IF('Lineær programmering opg 4'!$E$6=0,"-",(-A6280+'Lineær programmering opg 4'!$M$6)/'Lineær programmering opg 4'!$K$6*-1)</f>
        <v>-</v>
      </c>
      <c r="G6280" s="167" t="str">
        <f>IF('Lineær programmering opg 4'!$D$7=0,"-",((-A6280+'Lineær programmering opg 4'!$M$7)/'Lineær programmering opg 4'!$K$7)*-1)</f>
        <v>-</v>
      </c>
      <c r="H6280" s="167" t="str">
        <f>IF('Lineær programmering opg 4'!$C$8=0,"-",((-A6280+'Lineær programmering opg 4'!$M$8)/'Lineær programmering opg 4'!$K$8)*-1)</f>
        <v>-</v>
      </c>
      <c r="I6280" s="167" t="str">
        <f>IF('Lineær programmering opg 4'!$D$8=0,"-",'Lineær programmering opg 4'!$G$8)</f>
        <v>-</v>
      </c>
      <c r="J6280" s="295">
        <f>A6280*'Lineær programmering opg 4'!$C$11+Datatabel!C6280*'Lineær programmering opg 4'!$D$11</f>
        <v>43883.099999999802</v>
      </c>
      <c r="K6280" s="9">
        <f t="shared" si="492"/>
        <v>0</v>
      </c>
      <c r="L6280" s="9">
        <f t="shared" si="493"/>
        <v>0</v>
      </c>
    </row>
    <row r="6281" spans="1:12" ht="15" x14ac:dyDescent="0.25">
      <c r="A6281" s="167">
        <f t="shared" si="491"/>
        <v>89.328000000016601</v>
      </c>
      <c r="B6281" s="325">
        <f t="shared" si="494"/>
        <v>0.37220000000006914</v>
      </c>
      <c r="C6281" s="167">
        <f t="shared" si="490"/>
        <v>233.00399999998757</v>
      </c>
      <c r="D6281" s="167">
        <f>IF('Lineær programmering opg 4'!$M$4=0,"-",(-A6281+'Lineær programmering opg 4'!$M$4)/'Lineær programmering opg 4'!$K$4*-1)</f>
        <v>301.3439999999668</v>
      </c>
      <c r="E6281" s="167">
        <f>IF('Lineær programmering opg 4'!$M$5=0,"-",(-A6281+'Lineær programmering opg 4'!$M$5)/'Lineær programmering opg 4'!$K$5*-1)</f>
        <v>233.00399999998757</v>
      </c>
      <c r="F6281" s="167" t="str">
        <f>IF('Lineær programmering opg 4'!$E$6=0,"-",(-A6281+'Lineær programmering opg 4'!$M$6)/'Lineær programmering opg 4'!$K$6*-1)</f>
        <v>-</v>
      </c>
      <c r="G6281" s="167" t="str">
        <f>IF('Lineær programmering opg 4'!$D$7=0,"-",((-A6281+'Lineær programmering opg 4'!$M$7)/'Lineær programmering opg 4'!$K$7)*-1)</f>
        <v>-</v>
      </c>
      <c r="H6281" s="167" t="str">
        <f>IF('Lineær programmering opg 4'!$C$8=0,"-",((-A6281+'Lineær programmering opg 4'!$M$8)/'Lineær programmering opg 4'!$K$8)*-1)</f>
        <v>-</v>
      </c>
      <c r="I6281" s="167" t="str">
        <f>IF('Lineær programmering opg 4'!$D$8=0,"-",'Lineær programmering opg 4'!$G$8)</f>
        <v>-</v>
      </c>
      <c r="J6281" s="295">
        <f>A6281*'Lineær programmering opg 4'!$C$11+Datatabel!C6281*'Lineær programmering opg 4'!$D$11</f>
        <v>43883.399999999798</v>
      </c>
      <c r="K6281" s="9">
        <f t="shared" si="492"/>
        <v>0</v>
      </c>
      <c r="L6281" s="9">
        <f t="shared" si="493"/>
        <v>0</v>
      </c>
    </row>
    <row r="6282" spans="1:12" ht="15" x14ac:dyDescent="0.25">
      <c r="A6282" s="167">
        <f t="shared" si="491"/>
        <v>89.3040000000166</v>
      </c>
      <c r="B6282" s="325">
        <f t="shared" si="494"/>
        <v>0.37210000000006915</v>
      </c>
      <c r="C6282" s="167">
        <f t="shared" si="490"/>
        <v>233.02199999998757</v>
      </c>
      <c r="D6282" s="167">
        <f>IF('Lineær programmering opg 4'!$M$4=0,"-",(-A6282+'Lineær programmering opg 4'!$M$4)/'Lineær programmering opg 4'!$K$4*-1)</f>
        <v>301.3919999999668</v>
      </c>
      <c r="E6282" s="167">
        <f>IF('Lineær programmering opg 4'!$M$5=0,"-",(-A6282+'Lineær programmering opg 4'!$M$5)/'Lineær programmering opg 4'!$K$5*-1)</f>
        <v>233.02199999998757</v>
      </c>
      <c r="F6282" s="167" t="str">
        <f>IF('Lineær programmering opg 4'!$E$6=0,"-",(-A6282+'Lineær programmering opg 4'!$M$6)/'Lineær programmering opg 4'!$K$6*-1)</f>
        <v>-</v>
      </c>
      <c r="G6282" s="167" t="str">
        <f>IF('Lineær programmering opg 4'!$D$7=0,"-",((-A6282+'Lineær programmering opg 4'!$M$7)/'Lineær programmering opg 4'!$K$7)*-1)</f>
        <v>-</v>
      </c>
      <c r="H6282" s="167" t="str">
        <f>IF('Lineær programmering opg 4'!$C$8=0,"-",((-A6282+'Lineær programmering opg 4'!$M$8)/'Lineær programmering opg 4'!$K$8)*-1)</f>
        <v>-</v>
      </c>
      <c r="I6282" s="167" t="str">
        <f>IF('Lineær programmering opg 4'!$D$8=0,"-",'Lineær programmering opg 4'!$G$8)</f>
        <v>-</v>
      </c>
      <c r="J6282" s="295">
        <f>A6282*'Lineær programmering opg 4'!$C$11+Datatabel!C6282*'Lineær programmering opg 4'!$D$11</f>
        <v>43883.699999999793</v>
      </c>
      <c r="K6282" s="9">
        <f t="shared" si="492"/>
        <v>0</v>
      </c>
      <c r="L6282" s="9">
        <f t="shared" si="493"/>
        <v>0</v>
      </c>
    </row>
    <row r="6283" spans="1:12" ht="15" x14ac:dyDescent="0.25">
      <c r="A6283" s="167">
        <f t="shared" si="491"/>
        <v>89.280000000016599</v>
      </c>
      <c r="B6283" s="325">
        <f t="shared" si="494"/>
        <v>0.37200000000006916</v>
      </c>
      <c r="C6283" s="167">
        <f t="shared" si="490"/>
        <v>233.03999999998757</v>
      </c>
      <c r="D6283" s="167">
        <f>IF('Lineær programmering opg 4'!$M$4=0,"-",(-A6283+'Lineær programmering opg 4'!$M$4)/'Lineær programmering opg 4'!$K$4*-1)</f>
        <v>301.4399999999668</v>
      </c>
      <c r="E6283" s="167">
        <f>IF('Lineær programmering opg 4'!$M$5=0,"-",(-A6283+'Lineær programmering opg 4'!$M$5)/'Lineær programmering opg 4'!$K$5*-1)</f>
        <v>233.03999999998757</v>
      </c>
      <c r="F6283" s="167" t="str">
        <f>IF('Lineær programmering opg 4'!$E$6=0,"-",(-A6283+'Lineær programmering opg 4'!$M$6)/'Lineær programmering opg 4'!$K$6*-1)</f>
        <v>-</v>
      </c>
      <c r="G6283" s="167" t="str">
        <f>IF('Lineær programmering opg 4'!$D$7=0,"-",((-A6283+'Lineær programmering opg 4'!$M$7)/'Lineær programmering opg 4'!$K$7)*-1)</f>
        <v>-</v>
      </c>
      <c r="H6283" s="167" t="str">
        <f>IF('Lineær programmering opg 4'!$C$8=0,"-",((-A6283+'Lineær programmering opg 4'!$M$8)/'Lineær programmering opg 4'!$K$8)*-1)</f>
        <v>-</v>
      </c>
      <c r="I6283" s="167" t="str">
        <f>IF('Lineær programmering opg 4'!$D$8=0,"-",'Lineær programmering opg 4'!$G$8)</f>
        <v>-</v>
      </c>
      <c r="J6283" s="295">
        <f>A6283*'Lineær programmering opg 4'!$C$11+Datatabel!C6283*'Lineær programmering opg 4'!$D$11</f>
        <v>43883.999999999796</v>
      </c>
      <c r="K6283" s="9">
        <f t="shared" si="492"/>
        <v>0</v>
      </c>
      <c r="L6283" s="9">
        <f t="shared" si="493"/>
        <v>0</v>
      </c>
    </row>
    <row r="6284" spans="1:12" ht="15" x14ac:dyDescent="0.25">
      <c r="A6284" s="167">
        <f t="shared" si="491"/>
        <v>89.256000000016599</v>
      </c>
      <c r="B6284" s="325">
        <f t="shared" si="494"/>
        <v>0.37190000000006918</v>
      </c>
      <c r="C6284" s="167">
        <f t="shared" si="490"/>
        <v>233.05799999998757</v>
      </c>
      <c r="D6284" s="167">
        <f>IF('Lineær programmering opg 4'!$M$4=0,"-",(-A6284+'Lineær programmering opg 4'!$M$4)/'Lineær programmering opg 4'!$K$4*-1)</f>
        <v>301.4879999999668</v>
      </c>
      <c r="E6284" s="167">
        <f>IF('Lineær programmering opg 4'!$M$5=0,"-",(-A6284+'Lineær programmering opg 4'!$M$5)/'Lineær programmering opg 4'!$K$5*-1)</f>
        <v>233.05799999998757</v>
      </c>
      <c r="F6284" s="167" t="str">
        <f>IF('Lineær programmering opg 4'!$E$6=0,"-",(-A6284+'Lineær programmering opg 4'!$M$6)/'Lineær programmering opg 4'!$K$6*-1)</f>
        <v>-</v>
      </c>
      <c r="G6284" s="167" t="str">
        <f>IF('Lineær programmering opg 4'!$D$7=0,"-",((-A6284+'Lineær programmering opg 4'!$M$7)/'Lineær programmering opg 4'!$K$7)*-1)</f>
        <v>-</v>
      </c>
      <c r="H6284" s="167" t="str">
        <f>IF('Lineær programmering opg 4'!$C$8=0,"-",((-A6284+'Lineær programmering opg 4'!$M$8)/'Lineær programmering opg 4'!$K$8)*-1)</f>
        <v>-</v>
      </c>
      <c r="I6284" s="167" t="str">
        <f>IF('Lineær programmering opg 4'!$D$8=0,"-",'Lineær programmering opg 4'!$G$8)</f>
        <v>-</v>
      </c>
      <c r="J6284" s="295">
        <f>A6284*'Lineær programmering opg 4'!$C$11+Datatabel!C6284*'Lineær programmering opg 4'!$D$11</f>
        <v>43884.299999999792</v>
      </c>
      <c r="K6284" s="9">
        <f t="shared" si="492"/>
        <v>0</v>
      </c>
      <c r="L6284" s="9">
        <f t="shared" si="493"/>
        <v>0</v>
      </c>
    </row>
    <row r="6285" spans="1:12" ht="15" x14ac:dyDescent="0.25">
      <c r="A6285" s="167">
        <f t="shared" si="491"/>
        <v>89.232000000016598</v>
      </c>
      <c r="B6285" s="325">
        <f t="shared" si="494"/>
        <v>0.37180000000006919</v>
      </c>
      <c r="C6285" s="167">
        <f t="shared" si="490"/>
        <v>233.07599999998757</v>
      </c>
      <c r="D6285" s="167">
        <f>IF('Lineær programmering opg 4'!$M$4=0,"-",(-A6285+'Lineær programmering opg 4'!$M$4)/'Lineær programmering opg 4'!$K$4*-1)</f>
        <v>301.5359999999668</v>
      </c>
      <c r="E6285" s="167">
        <f>IF('Lineær programmering opg 4'!$M$5=0,"-",(-A6285+'Lineær programmering opg 4'!$M$5)/'Lineær programmering opg 4'!$K$5*-1)</f>
        <v>233.07599999998757</v>
      </c>
      <c r="F6285" s="167" t="str">
        <f>IF('Lineær programmering opg 4'!$E$6=0,"-",(-A6285+'Lineær programmering opg 4'!$M$6)/'Lineær programmering opg 4'!$K$6*-1)</f>
        <v>-</v>
      </c>
      <c r="G6285" s="167" t="str">
        <f>IF('Lineær programmering opg 4'!$D$7=0,"-",((-A6285+'Lineær programmering opg 4'!$M$7)/'Lineær programmering opg 4'!$K$7)*-1)</f>
        <v>-</v>
      </c>
      <c r="H6285" s="167" t="str">
        <f>IF('Lineær programmering opg 4'!$C$8=0,"-",((-A6285+'Lineær programmering opg 4'!$M$8)/'Lineær programmering opg 4'!$K$8)*-1)</f>
        <v>-</v>
      </c>
      <c r="I6285" s="167" t="str">
        <f>IF('Lineær programmering opg 4'!$D$8=0,"-",'Lineær programmering opg 4'!$G$8)</f>
        <v>-</v>
      </c>
      <c r="J6285" s="295">
        <f>A6285*'Lineær programmering opg 4'!$C$11+Datatabel!C6285*'Lineær programmering opg 4'!$D$11</f>
        <v>43884.599999999802</v>
      </c>
      <c r="K6285" s="9">
        <f t="shared" si="492"/>
        <v>0</v>
      </c>
      <c r="L6285" s="9">
        <f t="shared" si="493"/>
        <v>0</v>
      </c>
    </row>
    <row r="6286" spans="1:12" ht="15" x14ac:dyDescent="0.25">
      <c r="A6286" s="167">
        <f t="shared" si="491"/>
        <v>89.208000000016611</v>
      </c>
      <c r="B6286" s="325">
        <f t="shared" si="494"/>
        <v>0.3717000000000692</v>
      </c>
      <c r="C6286" s="167">
        <f t="shared" si="490"/>
        <v>233.09399999998755</v>
      </c>
      <c r="D6286" s="167">
        <f>IF('Lineær programmering opg 4'!$M$4=0,"-",(-A6286+'Lineær programmering opg 4'!$M$4)/'Lineær programmering opg 4'!$K$4*-1)</f>
        <v>301.58399999996675</v>
      </c>
      <c r="E6286" s="167">
        <f>IF('Lineær programmering opg 4'!$M$5=0,"-",(-A6286+'Lineær programmering opg 4'!$M$5)/'Lineær programmering opg 4'!$K$5*-1)</f>
        <v>233.09399999998755</v>
      </c>
      <c r="F6286" s="167" t="str">
        <f>IF('Lineær programmering opg 4'!$E$6=0,"-",(-A6286+'Lineær programmering opg 4'!$M$6)/'Lineær programmering opg 4'!$K$6*-1)</f>
        <v>-</v>
      </c>
      <c r="G6286" s="167" t="str">
        <f>IF('Lineær programmering opg 4'!$D$7=0,"-",((-A6286+'Lineær programmering opg 4'!$M$7)/'Lineær programmering opg 4'!$K$7)*-1)</f>
        <v>-</v>
      </c>
      <c r="H6286" s="167" t="str">
        <f>IF('Lineær programmering opg 4'!$C$8=0,"-",((-A6286+'Lineær programmering opg 4'!$M$8)/'Lineær programmering opg 4'!$K$8)*-1)</f>
        <v>-</v>
      </c>
      <c r="I6286" s="167" t="str">
        <f>IF('Lineær programmering opg 4'!$D$8=0,"-",'Lineær programmering opg 4'!$G$8)</f>
        <v>-</v>
      </c>
      <c r="J6286" s="295">
        <f>A6286*'Lineær programmering opg 4'!$C$11+Datatabel!C6286*'Lineær programmering opg 4'!$D$11</f>
        <v>43884.89999999979</v>
      </c>
      <c r="K6286" s="9">
        <f t="shared" si="492"/>
        <v>0</v>
      </c>
      <c r="L6286" s="9">
        <f t="shared" si="493"/>
        <v>0</v>
      </c>
    </row>
    <row r="6287" spans="1:12" ht="15" x14ac:dyDescent="0.25">
      <c r="A6287" s="167">
        <f t="shared" si="491"/>
        <v>89.18400000001661</v>
      </c>
      <c r="B6287" s="325">
        <f t="shared" si="494"/>
        <v>0.37160000000006921</v>
      </c>
      <c r="C6287" s="167">
        <f t="shared" si="490"/>
        <v>233.11199999998755</v>
      </c>
      <c r="D6287" s="167">
        <f>IF('Lineær programmering opg 4'!$M$4=0,"-",(-A6287+'Lineær programmering opg 4'!$M$4)/'Lineær programmering opg 4'!$K$4*-1)</f>
        <v>301.63199999996675</v>
      </c>
      <c r="E6287" s="167">
        <f>IF('Lineær programmering opg 4'!$M$5=0,"-",(-A6287+'Lineær programmering opg 4'!$M$5)/'Lineær programmering opg 4'!$K$5*-1)</f>
        <v>233.11199999998755</v>
      </c>
      <c r="F6287" s="167" t="str">
        <f>IF('Lineær programmering opg 4'!$E$6=0,"-",(-A6287+'Lineær programmering opg 4'!$M$6)/'Lineær programmering opg 4'!$K$6*-1)</f>
        <v>-</v>
      </c>
      <c r="G6287" s="167" t="str">
        <f>IF('Lineær programmering opg 4'!$D$7=0,"-",((-A6287+'Lineær programmering opg 4'!$M$7)/'Lineær programmering opg 4'!$K$7)*-1)</f>
        <v>-</v>
      </c>
      <c r="H6287" s="167" t="str">
        <f>IF('Lineær programmering opg 4'!$C$8=0,"-",((-A6287+'Lineær programmering opg 4'!$M$8)/'Lineær programmering opg 4'!$K$8)*-1)</f>
        <v>-</v>
      </c>
      <c r="I6287" s="167" t="str">
        <f>IF('Lineær programmering opg 4'!$D$8=0,"-",'Lineær programmering opg 4'!$G$8)</f>
        <v>-</v>
      </c>
      <c r="J6287" s="295">
        <f>A6287*'Lineær programmering opg 4'!$C$11+Datatabel!C6287*'Lineær programmering opg 4'!$D$11</f>
        <v>43885.199999999793</v>
      </c>
      <c r="K6287" s="9">
        <f t="shared" si="492"/>
        <v>0</v>
      </c>
      <c r="L6287" s="9">
        <f t="shared" si="493"/>
        <v>0</v>
      </c>
    </row>
    <row r="6288" spans="1:12" ht="15" x14ac:dyDescent="0.25">
      <c r="A6288" s="167">
        <f t="shared" si="491"/>
        <v>89.160000000016609</v>
      </c>
      <c r="B6288" s="325">
        <f t="shared" si="494"/>
        <v>0.37150000000006922</v>
      </c>
      <c r="C6288" s="167">
        <f t="shared" si="490"/>
        <v>233.12999999998755</v>
      </c>
      <c r="D6288" s="167">
        <f>IF('Lineær programmering opg 4'!$M$4=0,"-",(-A6288+'Lineær programmering opg 4'!$M$4)/'Lineær programmering opg 4'!$K$4*-1)</f>
        <v>301.67999999996675</v>
      </c>
      <c r="E6288" s="167">
        <f>IF('Lineær programmering opg 4'!$M$5=0,"-",(-A6288+'Lineær programmering opg 4'!$M$5)/'Lineær programmering opg 4'!$K$5*-1)</f>
        <v>233.12999999998755</v>
      </c>
      <c r="F6288" s="167" t="str">
        <f>IF('Lineær programmering opg 4'!$E$6=0,"-",(-A6288+'Lineær programmering opg 4'!$M$6)/'Lineær programmering opg 4'!$K$6*-1)</f>
        <v>-</v>
      </c>
      <c r="G6288" s="167" t="str">
        <f>IF('Lineær programmering opg 4'!$D$7=0,"-",((-A6288+'Lineær programmering opg 4'!$M$7)/'Lineær programmering opg 4'!$K$7)*-1)</f>
        <v>-</v>
      </c>
      <c r="H6288" s="167" t="str">
        <f>IF('Lineær programmering opg 4'!$C$8=0,"-",((-A6288+'Lineær programmering opg 4'!$M$8)/'Lineær programmering opg 4'!$K$8)*-1)</f>
        <v>-</v>
      </c>
      <c r="I6288" s="167" t="str">
        <f>IF('Lineær programmering opg 4'!$D$8=0,"-",'Lineær programmering opg 4'!$G$8)</f>
        <v>-</v>
      </c>
      <c r="J6288" s="295">
        <f>A6288*'Lineær programmering opg 4'!$C$11+Datatabel!C6288*'Lineær programmering opg 4'!$D$11</f>
        <v>43885.499999999789</v>
      </c>
      <c r="K6288" s="9">
        <f t="shared" si="492"/>
        <v>0</v>
      </c>
      <c r="L6288" s="9">
        <f t="shared" si="493"/>
        <v>0</v>
      </c>
    </row>
    <row r="6289" spans="1:12" ht="15" x14ac:dyDescent="0.25">
      <c r="A6289" s="167">
        <f t="shared" si="491"/>
        <v>89.136000000016622</v>
      </c>
      <c r="B6289" s="325">
        <f t="shared" si="494"/>
        <v>0.37140000000006923</v>
      </c>
      <c r="C6289" s="167">
        <f t="shared" si="490"/>
        <v>233.14799999998755</v>
      </c>
      <c r="D6289" s="167">
        <f>IF('Lineær programmering opg 4'!$M$4=0,"-",(-A6289+'Lineær programmering opg 4'!$M$4)/'Lineær programmering opg 4'!$K$4*-1)</f>
        <v>301.72799999996676</v>
      </c>
      <c r="E6289" s="167">
        <f>IF('Lineær programmering opg 4'!$M$5=0,"-",(-A6289+'Lineær programmering opg 4'!$M$5)/'Lineær programmering opg 4'!$K$5*-1)</f>
        <v>233.14799999998755</v>
      </c>
      <c r="F6289" s="167" t="str">
        <f>IF('Lineær programmering opg 4'!$E$6=0,"-",(-A6289+'Lineær programmering opg 4'!$M$6)/'Lineær programmering opg 4'!$K$6*-1)</f>
        <v>-</v>
      </c>
      <c r="G6289" s="167" t="str">
        <f>IF('Lineær programmering opg 4'!$D$7=0,"-",((-A6289+'Lineær programmering opg 4'!$M$7)/'Lineær programmering opg 4'!$K$7)*-1)</f>
        <v>-</v>
      </c>
      <c r="H6289" s="167" t="str">
        <f>IF('Lineær programmering opg 4'!$C$8=0,"-",((-A6289+'Lineær programmering opg 4'!$M$8)/'Lineær programmering opg 4'!$K$8)*-1)</f>
        <v>-</v>
      </c>
      <c r="I6289" s="167" t="str">
        <f>IF('Lineær programmering opg 4'!$D$8=0,"-",'Lineær programmering opg 4'!$G$8)</f>
        <v>-</v>
      </c>
      <c r="J6289" s="295">
        <f>A6289*'Lineær programmering opg 4'!$C$11+Datatabel!C6289*'Lineær programmering opg 4'!$D$11</f>
        <v>43885.799999999799</v>
      </c>
      <c r="K6289" s="9">
        <f t="shared" si="492"/>
        <v>0</v>
      </c>
      <c r="L6289" s="9">
        <f t="shared" si="493"/>
        <v>0</v>
      </c>
    </row>
    <row r="6290" spans="1:12" ht="15" x14ac:dyDescent="0.25">
      <c r="A6290" s="167">
        <f t="shared" si="491"/>
        <v>89.112000000016621</v>
      </c>
      <c r="B6290" s="325">
        <f t="shared" si="494"/>
        <v>0.37130000000006924</v>
      </c>
      <c r="C6290" s="167">
        <f t="shared" si="490"/>
        <v>233.16599999998755</v>
      </c>
      <c r="D6290" s="167">
        <f>IF('Lineær programmering opg 4'!$M$4=0,"-",(-A6290+'Lineær programmering opg 4'!$M$4)/'Lineær programmering opg 4'!$K$4*-1)</f>
        <v>301.77599999996676</v>
      </c>
      <c r="E6290" s="167">
        <f>IF('Lineær programmering opg 4'!$M$5=0,"-",(-A6290+'Lineær programmering opg 4'!$M$5)/'Lineær programmering opg 4'!$K$5*-1)</f>
        <v>233.16599999998755</v>
      </c>
      <c r="F6290" s="167" t="str">
        <f>IF('Lineær programmering opg 4'!$E$6=0,"-",(-A6290+'Lineær programmering opg 4'!$M$6)/'Lineær programmering opg 4'!$K$6*-1)</f>
        <v>-</v>
      </c>
      <c r="G6290" s="167" t="str">
        <f>IF('Lineær programmering opg 4'!$D$7=0,"-",((-A6290+'Lineær programmering opg 4'!$M$7)/'Lineær programmering opg 4'!$K$7)*-1)</f>
        <v>-</v>
      </c>
      <c r="H6290" s="167" t="str">
        <f>IF('Lineær programmering opg 4'!$C$8=0,"-",((-A6290+'Lineær programmering opg 4'!$M$8)/'Lineær programmering opg 4'!$K$8)*-1)</f>
        <v>-</v>
      </c>
      <c r="I6290" s="167" t="str">
        <f>IF('Lineær programmering opg 4'!$D$8=0,"-",'Lineær programmering opg 4'!$G$8)</f>
        <v>-</v>
      </c>
      <c r="J6290" s="295">
        <f>A6290*'Lineær programmering opg 4'!$C$11+Datatabel!C6290*'Lineær programmering opg 4'!$D$11</f>
        <v>43886.099999999795</v>
      </c>
      <c r="K6290" s="9">
        <f t="shared" si="492"/>
        <v>0</v>
      </c>
      <c r="L6290" s="9">
        <f t="shared" si="493"/>
        <v>0</v>
      </c>
    </row>
    <row r="6291" spans="1:12" ht="15" x14ac:dyDescent="0.25">
      <c r="A6291" s="167">
        <f t="shared" si="491"/>
        <v>89.088000000016621</v>
      </c>
      <c r="B6291" s="325">
        <f t="shared" si="494"/>
        <v>0.37120000000006925</v>
      </c>
      <c r="C6291" s="167">
        <f t="shared" si="490"/>
        <v>233.18399999998755</v>
      </c>
      <c r="D6291" s="167">
        <f>IF('Lineær programmering opg 4'!$M$4=0,"-",(-A6291+'Lineær programmering opg 4'!$M$4)/'Lineær programmering opg 4'!$K$4*-1)</f>
        <v>301.82399999996676</v>
      </c>
      <c r="E6291" s="167">
        <f>IF('Lineær programmering opg 4'!$M$5=0,"-",(-A6291+'Lineær programmering opg 4'!$M$5)/'Lineær programmering opg 4'!$K$5*-1)</f>
        <v>233.18399999998755</v>
      </c>
      <c r="F6291" s="167" t="str">
        <f>IF('Lineær programmering opg 4'!$E$6=0,"-",(-A6291+'Lineær programmering opg 4'!$M$6)/'Lineær programmering opg 4'!$K$6*-1)</f>
        <v>-</v>
      </c>
      <c r="G6291" s="167" t="str">
        <f>IF('Lineær programmering opg 4'!$D$7=0,"-",((-A6291+'Lineær programmering opg 4'!$M$7)/'Lineær programmering opg 4'!$K$7)*-1)</f>
        <v>-</v>
      </c>
      <c r="H6291" s="167" t="str">
        <f>IF('Lineær programmering opg 4'!$C$8=0,"-",((-A6291+'Lineær programmering opg 4'!$M$8)/'Lineær programmering opg 4'!$K$8)*-1)</f>
        <v>-</v>
      </c>
      <c r="I6291" s="167" t="str">
        <f>IF('Lineær programmering opg 4'!$D$8=0,"-",'Lineær programmering opg 4'!$G$8)</f>
        <v>-</v>
      </c>
      <c r="J6291" s="295">
        <f>A6291*'Lineær programmering opg 4'!$C$11+Datatabel!C6291*'Lineær programmering opg 4'!$D$11</f>
        <v>43886.399999999798</v>
      </c>
      <c r="K6291" s="9">
        <f t="shared" si="492"/>
        <v>0</v>
      </c>
      <c r="L6291" s="9">
        <f t="shared" si="493"/>
        <v>0</v>
      </c>
    </row>
    <row r="6292" spans="1:12" ht="15" x14ac:dyDescent="0.25">
      <c r="A6292" s="167">
        <f t="shared" si="491"/>
        <v>89.06400000001662</v>
      </c>
      <c r="B6292" s="325">
        <f t="shared" si="494"/>
        <v>0.37110000000006926</v>
      </c>
      <c r="C6292" s="167">
        <f t="shared" si="490"/>
        <v>233.20199999998755</v>
      </c>
      <c r="D6292" s="167">
        <f>IF('Lineær programmering opg 4'!$M$4=0,"-",(-A6292+'Lineær programmering opg 4'!$M$4)/'Lineær programmering opg 4'!$K$4*-1)</f>
        <v>301.87199999996676</v>
      </c>
      <c r="E6292" s="167">
        <f>IF('Lineær programmering opg 4'!$M$5=0,"-",(-A6292+'Lineær programmering opg 4'!$M$5)/'Lineær programmering opg 4'!$K$5*-1)</f>
        <v>233.20199999998755</v>
      </c>
      <c r="F6292" s="167" t="str">
        <f>IF('Lineær programmering opg 4'!$E$6=0,"-",(-A6292+'Lineær programmering opg 4'!$M$6)/'Lineær programmering opg 4'!$K$6*-1)</f>
        <v>-</v>
      </c>
      <c r="G6292" s="167" t="str">
        <f>IF('Lineær programmering opg 4'!$D$7=0,"-",((-A6292+'Lineær programmering opg 4'!$M$7)/'Lineær programmering opg 4'!$K$7)*-1)</f>
        <v>-</v>
      </c>
      <c r="H6292" s="167" t="str">
        <f>IF('Lineær programmering opg 4'!$C$8=0,"-",((-A6292+'Lineær programmering opg 4'!$M$8)/'Lineær programmering opg 4'!$K$8)*-1)</f>
        <v>-</v>
      </c>
      <c r="I6292" s="167" t="str">
        <f>IF('Lineær programmering opg 4'!$D$8=0,"-",'Lineær programmering opg 4'!$G$8)</f>
        <v>-</v>
      </c>
      <c r="J6292" s="295">
        <f>A6292*'Lineær programmering opg 4'!$C$11+Datatabel!C6292*'Lineær programmering opg 4'!$D$11</f>
        <v>43886.699999999793</v>
      </c>
      <c r="K6292" s="9">
        <f t="shared" si="492"/>
        <v>0</v>
      </c>
      <c r="L6292" s="9">
        <f t="shared" si="493"/>
        <v>0</v>
      </c>
    </row>
    <row r="6293" spans="1:12" ht="15" x14ac:dyDescent="0.25">
      <c r="A6293" s="167">
        <f t="shared" si="491"/>
        <v>89.040000000016619</v>
      </c>
      <c r="B6293" s="325">
        <f t="shared" si="494"/>
        <v>0.37100000000006927</v>
      </c>
      <c r="C6293" s="167">
        <f t="shared" si="490"/>
        <v>233.21999999998755</v>
      </c>
      <c r="D6293" s="167">
        <f>IF('Lineær programmering opg 4'!$M$4=0,"-",(-A6293+'Lineær programmering opg 4'!$M$4)/'Lineær programmering opg 4'!$K$4*-1)</f>
        <v>301.91999999996676</v>
      </c>
      <c r="E6293" s="167">
        <f>IF('Lineær programmering opg 4'!$M$5=0,"-",(-A6293+'Lineær programmering opg 4'!$M$5)/'Lineær programmering opg 4'!$K$5*-1)</f>
        <v>233.21999999998755</v>
      </c>
      <c r="F6293" s="167" t="str">
        <f>IF('Lineær programmering opg 4'!$E$6=0,"-",(-A6293+'Lineær programmering opg 4'!$M$6)/'Lineær programmering opg 4'!$K$6*-1)</f>
        <v>-</v>
      </c>
      <c r="G6293" s="167" t="str">
        <f>IF('Lineær programmering opg 4'!$D$7=0,"-",((-A6293+'Lineær programmering opg 4'!$M$7)/'Lineær programmering opg 4'!$K$7)*-1)</f>
        <v>-</v>
      </c>
      <c r="H6293" s="167" t="str">
        <f>IF('Lineær programmering opg 4'!$C$8=0,"-",((-A6293+'Lineær programmering opg 4'!$M$8)/'Lineær programmering opg 4'!$K$8)*-1)</f>
        <v>-</v>
      </c>
      <c r="I6293" s="167" t="str">
        <f>IF('Lineær programmering opg 4'!$D$8=0,"-",'Lineær programmering opg 4'!$G$8)</f>
        <v>-</v>
      </c>
      <c r="J6293" s="295">
        <f>A6293*'Lineær programmering opg 4'!$C$11+Datatabel!C6293*'Lineær programmering opg 4'!$D$11</f>
        <v>43886.999999999796</v>
      </c>
      <c r="K6293" s="9">
        <f t="shared" si="492"/>
        <v>0</v>
      </c>
      <c r="L6293" s="9">
        <f t="shared" si="493"/>
        <v>0</v>
      </c>
    </row>
    <row r="6294" spans="1:12" ht="15" x14ac:dyDescent="0.25">
      <c r="A6294" s="167">
        <f t="shared" si="491"/>
        <v>89.016000000016632</v>
      </c>
      <c r="B6294" s="325">
        <f t="shared" si="494"/>
        <v>0.37090000000006929</v>
      </c>
      <c r="C6294" s="167">
        <f t="shared" si="490"/>
        <v>233.23799999998755</v>
      </c>
      <c r="D6294" s="167">
        <f>IF('Lineær programmering opg 4'!$M$4=0,"-",(-A6294+'Lineær programmering opg 4'!$M$4)/'Lineær programmering opg 4'!$K$4*-1)</f>
        <v>301.96799999996676</v>
      </c>
      <c r="E6294" s="167">
        <f>IF('Lineær programmering opg 4'!$M$5=0,"-",(-A6294+'Lineær programmering opg 4'!$M$5)/'Lineær programmering opg 4'!$K$5*-1)</f>
        <v>233.23799999998755</v>
      </c>
      <c r="F6294" s="167" t="str">
        <f>IF('Lineær programmering opg 4'!$E$6=0,"-",(-A6294+'Lineær programmering opg 4'!$M$6)/'Lineær programmering opg 4'!$K$6*-1)</f>
        <v>-</v>
      </c>
      <c r="G6294" s="167" t="str">
        <f>IF('Lineær programmering opg 4'!$D$7=0,"-",((-A6294+'Lineær programmering opg 4'!$M$7)/'Lineær programmering opg 4'!$K$7)*-1)</f>
        <v>-</v>
      </c>
      <c r="H6294" s="167" t="str">
        <f>IF('Lineær programmering opg 4'!$C$8=0,"-",((-A6294+'Lineær programmering opg 4'!$M$8)/'Lineær programmering opg 4'!$K$8)*-1)</f>
        <v>-</v>
      </c>
      <c r="I6294" s="167" t="str">
        <f>IF('Lineær programmering opg 4'!$D$8=0,"-",'Lineær programmering opg 4'!$G$8)</f>
        <v>-</v>
      </c>
      <c r="J6294" s="295">
        <f>A6294*'Lineær programmering opg 4'!$C$11+Datatabel!C6294*'Lineær programmering opg 4'!$D$11</f>
        <v>43887.299999999799</v>
      </c>
      <c r="K6294" s="9">
        <f t="shared" si="492"/>
        <v>0</v>
      </c>
      <c r="L6294" s="9">
        <f t="shared" si="493"/>
        <v>0</v>
      </c>
    </row>
    <row r="6295" spans="1:12" ht="15" x14ac:dyDescent="0.25">
      <c r="A6295" s="167">
        <f t="shared" si="491"/>
        <v>88.992000000016631</v>
      </c>
      <c r="B6295" s="325">
        <f t="shared" si="494"/>
        <v>0.3708000000000693</v>
      </c>
      <c r="C6295" s="167">
        <f t="shared" si="490"/>
        <v>233.25599999998755</v>
      </c>
      <c r="D6295" s="167">
        <f>IF('Lineær programmering opg 4'!$M$4=0,"-",(-A6295+'Lineær programmering opg 4'!$M$4)/'Lineær programmering opg 4'!$K$4*-1)</f>
        <v>302.01599999996677</v>
      </c>
      <c r="E6295" s="167">
        <f>IF('Lineær programmering opg 4'!$M$5=0,"-",(-A6295+'Lineær programmering opg 4'!$M$5)/'Lineær programmering opg 4'!$K$5*-1)</f>
        <v>233.25599999998755</v>
      </c>
      <c r="F6295" s="167" t="str">
        <f>IF('Lineær programmering opg 4'!$E$6=0,"-",(-A6295+'Lineær programmering opg 4'!$M$6)/'Lineær programmering opg 4'!$K$6*-1)</f>
        <v>-</v>
      </c>
      <c r="G6295" s="167" t="str">
        <f>IF('Lineær programmering opg 4'!$D$7=0,"-",((-A6295+'Lineær programmering opg 4'!$M$7)/'Lineær programmering opg 4'!$K$7)*-1)</f>
        <v>-</v>
      </c>
      <c r="H6295" s="167" t="str">
        <f>IF('Lineær programmering opg 4'!$C$8=0,"-",((-A6295+'Lineær programmering opg 4'!$M$8)/'Lineær programmering opg 4'!$K$8)*-1)</f>
        <v>-</v>
      </c>
      <c r="I6295" s="167" t="str">
        <f>IF('Lineær programmering opg 4'!$D$8=0,"-",'Lineær programmering opg 4'!$G$8)</f>
        <v>-</v>
      </c>
      <c r="J6295" s="295">
        <f>A6295*'Lineær programmering opg 4'!$C$11+Datatabel!C6295*'Lineær programmering opg 4'!$D$11</f>
        <v>43887.599999999795</v>
      </c>
      <c r="K6295" s="9">
        <f t="shared" si="492"/>
        <v>0</v>
      </c>
      <c r="L6295" s="9">
        <f t="shared" si="493"/>
        <v>0</v>
      </c>
    </row>
    <row r="6296" spans="1:12" ht="15" x14ac:dyDescent="0.25">
      <c r="A6296" s="167">
        <f t="shared" si="491"/>
        <v>88.96800000001663</v>
      </c>
      <c r="B6296" s="325">
        <f t="shared" si="494"/>
        <v>0.37070000000006931</v>
      </c>
      <c r="C6296" s="167">
        <f t="shared" si="490"/>
        <v>233.27399999998755</v>
      </c>
      <c r="D6296" s="167">
        <f>IF('Lineær programmering opg 4'!$M$4=0,"-",(-A6296+'Lineær programmering opg 4'!$M$4)/'Lineær programmering opg 4'!$K$4*-1)</f>
        <v>302.06399999996677</v>
      </c>
      <c r="E6296" s="167">
        <f>IF('Lineær programmering opg 4'!$M$5=0,"-",(-A6296+'Lineær programmering opg 4'!$M$5)/'Lineær programmering opg 4'!$K$5*-1)</f>
        <v>233.27399999998755</v>
      </c>
      <c r="F6296" s="167" t="str">
        <f>IF('Lineær programmering opg 4'!$E$6=0,"-",(-A6296+'Lineær programmering opg 4'!$M$6)/'Lineær programmering opg 4'!$K$6*-1)</f>
        <v>-</v>
      </c>
      <c r="G6296" s="167" t="str">
        <f>IF('Lineær programmering opg 4'!$D$7=0,"-",((-A6296+'Lineær programmering opg 4'!$M$7)/'Lineær programmering opg 4'!$K$7)*-1)</f>
        <v>-</v>
      </c>
      <c r="H6296" s="167" t="str">
        <f>IF('Lineær programmering opg 4'!$C$8=0,"-",((-A6296+'Lineær programmering opg 4'!$M$8)/'Lineær programmering opg 4'!$K$8)*-1)</f>
        <v>-</v>
      </c>
      <c r="I6296" s="167" t="str">
        <f>IF('Lineær programmering opg 4'!$D$8=0,"-",'Lineær programmering opg 4'!$G$8)</f>
        <v>-</v>
      </c>
      <c r="J6296" s="295">
        <f>A6296*'Lineær programmering opg 4'!$C$11+Datatabel!C6296*'Lineær programmering opg 4'!$D$11</f>
        <v>43887.899999999798</v>
      </c>
      <c r="K6296" s="9">
        <f t="shared" si="492"/>
        <v>0</v>
      </c>
      <c r="L6296" s="9">
        <f t="shared" si="493"/>
        <v>0</v>
      </c>
    </row>
    <row r="6297" spans="1:12" ht="15" x14ac:dyDescent="0.25">
      <c r="A6297" s="167">
        <f t="shared" si="491"/>
        <v>88.944000000016644</v>
      </c>
      <c r="B6297" s="325">
        <f t="shared" si="494"/>
        <v>0.37060000000006932</v>
      </c>
      <c r="C6297" s="167">
        <f t="shared" si="490"/>
        <v>233.2919999999875</v>
      </c>
      <c r="D6297" s="167">
        <f>IF('Lineær programmering opg 4'!$M$4=0,"-",(-A6297+'Lineær programmering opg 4'!$M$4)/'Lineær programmering opg 4'!$K$4*-1)</f>
        <v>302.11199999996671</v>
      </c>
      <c r="E6297" s="167">
        <f>IF('Lineær programmering opg 4'!$M$5=0,"-",(-A6297+'Lineær programmering opg 4'!$M$5)/'Lineær programmering opg 4'!$K$5*-1)</f>
        <v>233.2919999999875</v>
      </c>
      <c r="F6297" s="167" t="str">
        <f>IF('Lineær programmering opg 4'!$E$6=0,"-",(-A6297+'Lineær programmering opg 4'!$M$6)/'Lineær programmering opg 4'!$K$6*-1)</f>
        <v>-</v>
      </c>
      <c r="G6297" s="167" t="str">
        <f>IF('Lineær programmering opg 4'!$D$7=0,"-",((-A6297+'Lineær programmering opg 4'!$M$7)/'Lineær programmering opg 4'!$K$7)*-1)</f>
        <v>-</v>
      </c>
      <c r="H6297" s="167" t="str">
        <f>IF('Lineær programmering opg 4'!$C$8=0,"-",((-A6297+'Lineær programmering opg 4'!$M$8)/'Lineær programmering opg 4'!$K$8)*-1)</f>
        <v>-</v>
      </c>
      <c r="I6297" s="167" t="str">
        <f>IF('Lineær programmering opg 4'!$D$8=0,"-",'Lineær programmering opg 4'!$G$8)</f>
        <v>-</v>
      </c>
      <c r="J6297" s="295">
        <f>A6297*'Lineær programmering opg 4'!$C$11+Datatabel!C6297*'Lineær programmering opg 4'!$D$11</f>
        <v>43888.199999999793</v>
      </c>
      <c r="K6297" s="9">
        <f t="shared" si="492"/>
        <v>0</v>
      </c>
      <c r="L6297" s="9">
        <f t="shared" si="493"/>
        <v>0</v>
      </c>
    </row>
    <row r="6298" spans="1:12" ht="15" x14ac:dyDescent="0.25">
      <c r="A6298" s="167">
        <f t="shared" si="491"/>
        <v>88.920000000016643</v>
      </c>
      <c r="B6298" s="325">
        <f t="shared" si="494"/>
        <v>0.37050000000006933</v>
      </c>
      <c r="C6298" s="167">
        <f t="shared" si="490"/>
        <v>233.3099999999875</v>
      </c>
      <c r="D6298" s="167">
        <f>IF('Lineær programmering opg 4'!$M$4=0,"-",(-A6298+'Lineær programmering opg 4'!$M$4)/'Lineær programmering opg 4'!$K$4*-1)</f>
        <v>302.15999999996671</v>
      </c>
      <c r="E6298" s="167">
        <f>IF('Lineær programmering opg 4'!$M$5=0,"-",(-A6298+'Lineær programmering opg 4'!$M$5)/'Lineær programmering opg 4'!$K$5*-1)</f>
        <v>233.3099999999875</v>
      </c>
      <c r="F6298" s="167" t="str">
        <f>IF('Lineær programmering opg 4'!$E$6=0,"-",(-A6298+'Lineær programmering opg 4'!$M$6)/'Lineær programmering opg 4'!$K$6*-1)</f>
        <v>-</v>
      </c>
      <c r="G6298" s="167" t="str">
        <f>IF('Lineær programmering opg 4'!$D$7=0,"-",((-A6298+'Lineær programmering opg 4'!$M$7)/'Lineær programmering opg 4'!$K$7)*-1)</f>
        <v>-</v>
      </c>
      <c r="H6298" s="167" t="str">
        <f>IF('Lineær programmering opg 4'!$C$8=0,"-",((-A6298+'Lineær programmering opg 4'!$M$8)/'Lineær programmering opg 4'!$K$8)*-1)</f>
        <v>-</v>
      </c>
      <c r="I6298" s="167" t="str">
        <f>IF('Lineær programmering opg 4'!$D$8=0,"-",'Lineær programmering opg 4'!$G$8)</f>
        <v>-</v>
      </c>
      <c r="J6298" s="295">
        <f>A6298*'Lineær programmering opg 4'!$C$11+Datatabel!C6298*'Lineær programmering opg 4'!$D$11</f>
        <v>43888.499999999789</v>
      </c>
      <c r="K6298" s="9">
        <f t="shared" si="492"/>
        <v>0</v>
      </c>
      <c r="L6298" s="9">
        <f t="shared" si="493"/>
        <v>0</v>
      </c>
    </row>
    <row r="6299" spans="1:12" ht="15" x14ac:dyDescent="0.25">
      <c r="A6299" s="167">
        <f t="shared" si="491"/>
        <v>88.896000000016642</v>
      </c>
      <c r="B6299" s="325">
        <f t="shared" si="494"/>
        <v>0.37040000000006934</v>
      </c>
      <c r="C6299" s="167">
        <f t="shared" si="490"/>
        <v>233.3279999999875</v>
      </c>
      <c r="D6299" s="167">
        <f>IF('Lineær programmering opg 4'!$M$4=0,"-",(-A6299+'Lineær programmering opg 4'!$M$4)/'Lineær programmering opg 4'!$K$4*-1)</f>
        <v>302.20799999996672</v>
      </c>
      <c r="E6299" s="167">
        <f>IF('Lineær programmering opg 4'!$M$5=0,"-",(-A6299+'Lineær programmering opg 4'!$M$5)/'Lineær programmering opg 4'!$K$5*-1)</f>
        <v>233.3279999999875</v>
      </c>
      <c r="F6299" s="167" t="str">
        <f>IF('Lineær programmering opg 4'!$E$6=0,"-",(-A6299+'Lineær programmering opg 4'!$M$6)/'Lineær programmering opg 4'!$K$6*-1)</f>
        <v>-</v>
      </c>
      <c r="G6299" s="167" t="str">
        <f>IF('Lineær programmering opg 4'!$D$7=0,"-",((-A6299+'Lineær programmering opg 4'!$M$7)/'Lineær programmering opg 4'!$K$7)*-1)</f>
        <v>-</v>
      </c>
      <c r="H6299" s="167" t="str">
        <f>IF('Lineær programmering opg 4'!$C$8=0,"-",((-A6299+'Lineær programmering opg 4'!$M$8)/'Lineær programmering opg 4'!$K$8)*-1)</f>
        <v>-</v>
      </c>
      <c r="I6299" s="167" t="str">
        <f>IF('Lineær programmering opg 4'!$D$8=0,"-",'Lineær programmering opg 4'!$G$8)</f>
        <v>-</v>
      </c>
      <c r="J6299" s="295">
        <f>A6299*'Lineær programmering opg 4'!$C$11+Datatabel!C6299*'Lineær programmering opg 4'!$D$11</f>
        <v>43888.799999999792</v>
      </c>
      <c r="K6299" s="9">
        <f t="shared" si="492"/>
        <v>0</v>
      </c>
      <c r="L6299" s="9">
        <f t="shared" si="493"/>
        <v>0</v>
      </c>
    </row>
    <row r="6300" spans="1:12" ht="15" x14ac:dyDescent="0.25">
      <c r="A6300" s="167">
        <f t="shared" si="491"/>
        <v>88.872000000016641</v>
      </c>
      <c r="B6300" s="325">
        <f t="shared" si="494"/>
        <v>0.37030000000006935</v>
      </c>
      <c r="C6300" s="167">
        <f t="shared" si="490"/>
        <v>233.3459999999875</v>
      </c>
      <c r="D6300" s="167">
        <f>IF('Lineær programmering opg 4'!$M$4=0,"-",(-A6300+'Lineær programmering opg 4'!$M$4)/'Lineær programmering opg 4'!$K$4*-1)</f>
        <v>302.25599999996672</v>
      </c>
      <c r="E6300" s="167">
        <f>IF('Lineær programmering opg 4'!$M$5=0,"-",(-A6300+'Lineær programmering opg 4'!$M$5)/'Lineær programmering opg 4'!$K$5*-1)</f>
        <v>233.3459999999875</v>
      </c>
      <c r="F6300" s="167" t="str">
        <f>IF('Lineær programmering opg 4'!$E$6=0,"-",(-A6300+'Lineær programmering opg 4'!$M$6)/'Lineær programmering opg 4'!$K$6*-1)</f>
        <v>-</v>
      </c>
      <c r="G6300" s="167" t="str">
        <f>IF('Lineær programmering opg 4'!$D$7=0,"-",((-A6300+'Lineær programmering opg 4'!$M$7)/'Lineær programmering opg 4'!$K$7)*-1)</f>
        <v>-</v>
      </c>
      <c r="H6300" s="167" t="str">
        <f>IF('Lineær programmering opg 4'!$C$8=0,"-",((-A6300+'Lineær programmering opg 4'!$M$8)/'Lineær programmering opg 4'!$K$8)*-1)</f>
        <v>-</v>
      </c>
      <c r="I6300" s="167" t="str">
        <f>IF('Lineær programmering opg 4'!$D$8=0,"-",'Lineær programmering opg 4'!$G$8)</f>
        <v>-</v>
      </c>
      <c r="J6300" s="295">
        <f>A6300*'Lineær programmering opg 4'!$C$11+Datatabel!C6300*'Lineær programmering opg 4'!$D$11</f>
        <v>43889.099999999788</v>
      </c>
      <c r="K6300" s="9">
        <f t="shared" si="492"/>
        <v>0</v>
      </c>
      <c r="L6300" s="9">
        <f t="shared" si="493"/>
        <v>0</v>
      </c>
    </row>
    <row r="6301" spans="1:12" ht="15" x14ac:dyDescent="0.25">
      <c r="A6301" s="167">
        <f t="shared" si="491"/>
        <v>88.84800000001664</v>
      </c>
      <c r="B6301" s="325">
        <f t="shared" si="494"/>
        <v>0.37020000000006936</v>
      </c>
      <c r="C6301" s="167">
        <f t="shared" si="490"/>
        <v>233.3639999999875</v>
      </c>
      <c r="D6301" s="167">
        <f>IF('Lineær programmering opg 4'!$M$4=0,"-",(-A6301+'Lineær programmering opg 4'!$M$4)/'Lineær programmering opg 4'!$K$4*-1)</f>
        <v>302.30399999996672</v>
      </c>
      <c r="E6301" s="167">
        <f>IF('Lineær programmering opg 4'!$M$5=0,"-",(-A6301+'Lineær programmering opg 4'!$M$5)/'Lineær programmering opg 4'!$K$5*-1)</f>
        <v>233.3639999999875</v>
      </c>
      <c r="F6301" s="167" t="str">
        <f>IF('Lineær programmering opg 4'!$E$6=0,"-",(-A6301+'Lineær programmering opg 4'!$M$6)/'Lineær programmering opg 4'!$K$6*-1)</f>
        <v>-</v>
      </c>
      <c r="G6301" s="167" t="str">
        <f>IF('Lineær programmering opg 4'!$D$7=0,"-",((-A6301+'Lineær programmering opg 4'!$M$7)/'Lineær programmering opg 4'!$K$7)*-1)</f>
        <v>-</v>
      </c>
      <c r="H6301" s="167" t="str">
        <f>IF('Lineær programmering opg 4'!$C$8=0,"-",((-A6301+'Lineær programmering opg 4'!$M$8)/'Lineær programmering opg 4'!$K$8)*-1)</f>
        <v>-</v>
      </c>
      <c r="I6301" s="167" t="str">
        <f>IF('Lineær programmering opg 4'!$D$8=0,"-",'Lineær programmering opg 4'!$G$8)</f>
        <v>-</v>
      </c>
      <c r="J6301" s="295">
        <f>A6301*'Lineær programmering opg 4'!$C$11+Datatabel!C6301*'Lineær programmering opg 4'!$D$11</f>
        <v>43889.399999999783</v>
      </c>
      <c r="K6301" s="9">
        <f t="shared" si="492"/>
        <v>0</v>
      </c>
      <c r="L6301" s="9">
        <f t="shared" si="493"/>
        <v>0</v>
      </c>
    </row>
    <row r="6302" spans="1:12" ht="15" x14ac:dyDescent="0.25">
      <c r="A6302" s="167">
        <f t="shared" si="491"/>
        <v>88.824000000016653</v>
      </c>
      <c r="B6302" s="325">
        <f t="shared" si="494"/>
        <v>0.37010000000006937</v>
      </c>
      <c r="C6302" s="167">
        <f t="shared" si="490"/>
        <v>233.3819999999875</v>
      </c>
      <c r="D6302" s="167">
        <f>IF('Lineær programmering opg 4'!$M$4=0,"-",(-A6302+'Lineær programmering opg 4'!$M$4)/'Lineær programmering opg 4'!$K$4*-1)</f>
        <v>302.35199999996667</v>
      </c>
      <c r="E6302" s="167">
        <f>IF('Lineær programmering opg 4'!$M$5=0,"-",(-A6302+'Lineær programmering opg 4'!$M$5)/'Lineær programmering opg 4'!$K$5*-1)</f>
        <v>233.3819999999875</v>
      </c>
      <c r="F6302" s="167" t="str">
        <f>IF('Lineær programmering opg 4'!$E$6=0,"-",(-A6302+'Lineær programmering opg 4'!$M$6)/'Lineær programmering opg 4'!$K$6*-1)</f>
        <v>-</v>
      </c>
      <c r="G6302" s="167" t="str">
        <f>IF('Lineær programmering opg 4'!$D$7=0,"-",((-A6302+'Lineær programmering opg 4'!$M$7)/'Lineær programmering opg 4'!$K$7)*-1)</f>
        <v>-</v>
      </c>
      <c r="H6302" s="167" t="str">
        <f>IF('Lineær programmering opg 4'!$C$8=0,"-",((-A6302+'Lineær programmering opg 4'!$M$8)/'Lineær programmering opg 4'!$K$8)*-1)</f>
        <v>-</v>
      </c>
      <c r="I6302" s="167" t="str">
        <f>IF('Lineær programmering opg 4'!$D$8=0,"-",'Lineær programmering opg 4'!$G$8)</f>
        <v>-</v>
      </c>
      <c r="J6302" s="295">
        <f>A6302*'Lineær programmering opg 4'!$C$11+Datatabel!C6302*'Lineær programmering opg 4'!$D$11</f>
        <v>43889.699999999793</v>
      </c>
      <c r="K6302" s="9">
        <f t="shared" si="492"/>
        <v>0</v>
      </c>
      <c r="L6302" s="9">
        <f t="shared" si="493"/>
        <v>0</v>
      </c>
    </row>
    <row r="6303" spans="1:12" ht="15" x14ac:dyDescent="0.25">
      <c r="A6303" s="167">
        <f t="shared" si="491"/>
        <v>88.800000000016652</v>
      </c>
      <c r="B6303" s="325">
        <f t="shared" si="494"/>
        <v>0.37000000000006938</v>
      </c>
      <c r="C6303" s="167">
        <f t="shared" si="490"/>
        <v>233.3999999999875</v>
      </c>
      <c r="D6303" s="167">
        <f>IF('Lineær programmering opg 4'!$M$4=0,"-",(-A6303+'Lineær programmering opg 4'!$M$4)/'Lineær programmering opg 4'!$K$4*-1)</f>
        <v>302.39999999996667</v>
      </c>
      <c r="E6303" s="167">
        <f>IF('Lineær programmering opg 4'!$M$5=0,"-",(-A6303+'Lineær programmering opg 4'!$M$5)/'Lineær programmering opg 4'!$K$5*-1)</f>
        <v>233.3999999999875</v>
      </c>
      <c r="F6303" s="167" t="str">
        <f>IF('Lineær programmering opg 4'!$E$6=0,"-",(-A6303+'Lineær programmering opg 4'!$M$6)/'Lineær programmering opg 4'!$K$6*-1)</f>
        <v>-</v>
      </c>
      <c r="G6303" s="167" t="str">
        <f>IF('Lineær programmering opg 4'!$D$7=0,"-",((-A6303+'Lineær programmering opg 4'!$M$7)/'Lineær programmering opg 4'!$K$7)*-1)</f>
        <v>-</v>
      </c>
      <c r="H6303" s="167" t="str">
        <f>IF('Lineær programmering opg 4'!$C$8=0,"-",((-A6303+'Lineær programmering opg 4'!$M$8)/'Lineær programmering opg 4'!$K$8)*-1)</f>
        <v>-</v>
      </c>
      <c r="I6303" s="167" t="str">
        <f>IF('Lineær programmering opg 4'!$D$8=0,"-",'Lineær programmering opg 4'!$G$8)</f>
        <v>-</v>
      </c>
      <c r="J6303" s="295">
        <f>A6303*'Lineær programmering opg 4'!$C$11+Datatabel!C6303*'Lineær programmering opg 4'!$D$11</f>
        <v>43889.999999999789</v>
      </c>
      <c r="K6303" s="9">
        <f t="shared" si="492"/>
        <v>0</v>
      </c>
      <c r="L6303" s="9">
        <f t="shared" si="493"/>
        <v>0</v>
      </c>
    </row>
    <row r="6304" spans="1:12" ht="15" x14ac:dyDescent="0.25">
      <c r="A6304" s="167">
        <f t="shared" si="491"/>
        <v>88.776000000016651</v>
      </c>
      <c r="B6304" s="325">
        <f t="shared" si="494"/>
        <v>0.3699000000000694</v>
      </c>
      <c r="C6304" s="167">
        <f t="shared" si="490"/>
        <v>233.4179999999875</v>
      </c>
      <c r="D6304" s="167">
        <f>IF('Lineær programmering opg 4'!$M$4=0,"-",(-A6304+'Lineær programmering opg 4'!$M$4)/'Lineær programmering opg 4'!$K$4*-1)</f>
        <v>302.44799999996667</v>
      </c>
      <c r="E6304" s="167">
        <f>IF('Lineær programmering opg 4'!$M$5=0,"-",(-A6304+'Lineær programmering opg 4'!$M$5)/'Lineær programmering opg 4'!$K$5*-1)</f>
        <v>233.4179999999875</v>
      </c>
      <c r="F6304" s="167" t="str">
        <f>IF('Lineær programmering opg 4'!$E$6=0,"-",(-A6304+'Lineær programmering opg 4'!$M$6)/'Lineær programmering opg 4'!$K$6*-1)</f>
        <v>-</v>
      </c>
      <c r="G6304" s="167" t="str">
        <f>IF('Lineær programmering opg 4'!$D$7=0,"-",((-A6304+'Lineær programmering opg 4'!$M$7)/'Lineær programmering opg 4'!$K$7)*-1)</f>
        <v>-</v>
      </c>
      <c r="H6304" s="167" t="str">
        <f>IF('Lineær programmering opg 4'!$C$8=0,"-",((-A6304+'Lineær programmering opg 4'!$M$8)/'Lineær programmering opg 4'!$K$8)*-1)</f>
        <v>-</v>
      </c>
      <c r="I6304" s="167" t="str">
        <f>IF('Lineær programmering opg 4'!$D$8=0,"-",'Lineær programmering opg 4'!$G$8)</f>
        <v>-</v>
      </c>
      <c r="J6304" s="295">
        <f>A6304*'Lineær programmering opg 4'!$C$11+Datatabel!C6304*'Lineær programmering opg 4'!$D$11</f>
        <v>43890.299999999792</v>
      </c>
      <c r="K6304" s="9">
        <f t="shared" si="492"/>
        <v>0</v>
      </c>
      <c r="L6304" s="9">
        <f t="shared" si="493"/>
        <v>0</v>
      </c>
    </row>
    <row r="6305" spans="1:12" ht="15" x14ac:dyDescent="0.25">
      <c r="A6305" s="167">
        <f t="shared" si="491"/>
        <v>88.752000000016665</v>
      </c>
      <c r="B6305" s="325">
        <f t="shared" si="494"/>
        <v>0.36980000000006941</v>
      </c>
      <c r="C6305" s="167">
        <f t="shared" si="490"/>
        <v>233.4359999999875</v>
      </c>
      <c r="D6305" s="167">
        <f>IF('Lineær programmering opg 4'!$M$4=0,"-",(-A6305+'Lineær programmering opg 4'!$M$4)/'Lineær programmering opg 4'!$K$4*-1)</f>
        <v>302.49599999996667</v>
      </c>
      <c r="E6305" s="167">
        <f>IF('Lineær programmering opg 4'!$M$5=0,"-",(-A6305+'Lineær programmering opg 4'!$M$5)/'Lineær programmering opg 4'!$K$5*-1)</f>
        <v>233.4359999999875</v>
      </c>
      <c r="F6305" s="167" t="str">
        <f>IF('Lineær programmering opg 4'!$E$6=0,"-",(-A6305+'Lineær programmering opg 4'!$M$6)/'Lineær programmering opg 4'!$K$6*-1)</f>
        <v>-</v>
      </c>
      <c r="G6305" s="167" t="str">
        <f>IF('Lineær programmering opg 4'!$D$7=0,"-",((-A6305+'Lineær programmering opg 4'!$M$7)/'Lineær programmering opg 4'!$K$7)*-1)</f>
        <v>-</v>
      </c>
      <c r="H6305" s="167" t="str">
        <f>IF('Lineær programmering opg 4'!$C$8=0,"-",((-A6305+'Lineær programmering opg 4'!$M$8)/'Lineær programmering opg 4'!$K$8)*-1)</f>
        <v>-</v>
      </c>
      <c r="I6305" s="167" t="str">
        <f>IF('Lineær programmering opg 4'!$D$8=0,"-",'Lineær programmering opg 4'!$G$8)</f>
        <v>-</v>
      </c>
      <c r="J6305" s="295">
        <f>A6305*'Lineær programmering opg 4'!$C$11+Datatabel!C6305*'Lineær programmering opg 4'!$D$11</f>
        <v>43890.599999999788</v>
      </c>
      <c r="K6305" s="9">
        <f t="shared" si="492"/>
        <v>0</v>
      </c>
      <c r="L6305" s="9">
        <f t="shared" si="493"/>
        <v>0</v>
      </c>
    </row>
    <row r="6306" spans="1:12" ht="15" x14ac:dyDescent="0.25">
      <c r="A6306" s="167">
        <f t="shared" si="491"/>
        <v>88.728000000016664</v>
      </c>
      <c r="B6306" s="325">
        <f t="shared" si="494"/>
        <v>0.36970000000006942</v>
      </c>
      <c r="C6306" s="167">
        <f t="shared" si="490"/>
        <v>233.4539999999875</v>
      </c>
      <c r="D6306" s="167">
        <f>IF('Lineær programmering opg 4'!$M$4=0,"-",(-A6306+'Lineær programmering opg 4'!$M$4)/'Lineær programmering opg 4'!$K$4*-1)</f>
        <v>302.54399999996667</v>
      </c>
      <c r="E6306" s="167">
        <f>IF('Lineær programmering opg 4'!$M$5=0,"-",(-A6306+'Lineær programmering opg 4'!$M$5)/'Lineær programmering opg 4'!$K$5*-1)</f>
        <v>233.4539999999875</v>
      </c>
      <c r="F6306" s="167" t="str">
        <f>IF('Lineær programmering opg 4'!$E$6=0,"-",(-A6306+'Lineær programmering opg 4'!$M$6)/'Lineær programmering opg 4'!$K$6*-1)</f>
        <v>-</v>
      </c>
      <c r="G6306" s="167" t="str">
        <f>IF('Lineær programmering opg 4'!$D$7=0,"-",((-A6306+'Lineær programmering opg 4'!$M$7)/'Lineær programmering opg 4'!$K$7)*-1)</f>
        <v>-</v>
      </c>
      <c r="H6306" s="167" t="str">
        <f>IF('Lineær programmering opg 4'!$C$8=0,"-",((-A6306+'Lineær programmering opg 4'!$M$8)/'Lineær programmering opg 4'!$K$8)*-1)</f>
        <v>-</v>
      </c>
      <c r="I6306" s="167" t="str">
        <f>IF('Lineær programmering opg 4'!$D$8=0,"-",'Lineær programmering opg 4'!$G$8)</f>
        <v>-</v>
      </c>
      <c r="J6306" s="295">
        <f>A6306*'Lineær programmering opg 4'!$C$11+Datatabel!C6306*'Lineær programmering opg 4'!$D$11</f>
        <v>43890.89999999979</v>
      </c>
      <c r="K6306" s="9">
        <f t="shared" si="492"/>
        <v>0</v>
      </c>
      <c r="L6306" s="9">
        <f t="shared" si="493"/>
        <v>0</v>
      </c>
    </row>
    <row r="6307" spans="1:12" ht="15" x14ac:dyDescent="0.25">
      <c r="A6307" s="167">
        <f t="shared" si="491"/>
        <v>88.704000000016663</v>
      </c>
      <c r="B6307" s="325">
        <f t="shared" si="494"/>
        <v>0.36960000000006943</v>
      </c>
      <c r="C6307" s="167">
        <f t="shared" si="490"/>
        <v>233.4719999999875</v>
      </c>
      <c r="D6307" s="167">
        <f>IF('Lineær programmering opg 4'!$M$4=0,"-",(-A6307+'Lineær programmering opg 4'!$M$4)/'Lineær programmering opg 4'!$K$4*-1)</f>
        <v>302.59199999996667</v>
      </c>
      <c r="E6307" s="167">
        <f>IF('Lineær programmering opg 4'!$M$5=0,"-",(-A6307+'Lineær programmering opg 4'!$M$5)/'Lineær programmering opg 4'!$K$5*-1)</f>
        <v>233.4719999999875</v>
      </c>
      <c r="F6307" s="167" t="str">
        <f>IF('Lineær programmering opg 4'!$E$6=0,"-",(-A6307+'Lineær programmering opg 4'!$M$6)/'Lineær programmering opg 4'!$K$6*-1)</f>
        <v>-</v>
      </c>
      <c r="G6307" s="167" t="str">
        <f>IF('Lineær programmering opg 4'!$D$7=0,"-",((-A6307+'Lineær programmering opg 4'!$M$7)/'Lineær programmering opg 4'!$K$7)*-1)</f>
        <v>-</v>
      </c>
      <c r="H6307" s="167" t="str">
        <f>IF('Lineær programmering opg 4'!$C$8=0,"-",((-A6307+'Lineær programmering opg 4'!$M$8)/'Lineær programmering opg 4'!$K$8)*-1)</f>
        <v>-</v>
      </c>
      <c r="I6307" s="167" t="str">
        <f>IF('Lineær programmering opg 4'!$D$8=0,"-",'Lineær programmering opg 4'!$G$8)</f>
        <v>-</v>
      </c>
      <c r="J6307" s="295">
        <f>A6307*'Lineær programmering opg 4'!$C$11+Datatabel!C6307*'Lineær programmering opg 4'!$D$11</f>
        <v>43891.199999999793</v>
      </c>
      <c r="K6307" s="9">
        <f t="shared" si="492"/>
        <v>0</v>
      </c>
      <c r="L6307" s="9">
        <f t="shared" si="493"/>
        <v>0</v>
      </c>
    </row>
    <row r="6308" spans="1:12" ht="15" x14ac:dyDescent="0.25">
      <c r="A6308" s="167">
        <f t="shared" si="491"/>
        <v>88.680000000016662</v>
      </c>
      <c r="B6308" s="325">
        <f t="shared" si="494"/>
        <v>0.36950000000006944</v>
      </c>
      <c r="C6308" s="167">
        <f t="shared" si="490"/>
        <v>233.4899999999875</v>
      </c>
      <c r="D6308" s="167">
        <f>IF('Lineær programmering opg 4'!$M$4=0,"-",(-A6308+'Lineær programmering opg 4'!$M$4)/'Lineær programmering opg 4'!$K$4*-1)</f>
        <v>302.63999999996668</v>
      </c>
      <c r="E6308" s="167">
        <f>IF('Lineær programmering opg 4'!$M$5=0,"-",(-A6308+'Lineær programmering opg 4'!$M$5)/'Lineær programmering opg 4'!$K$5*-1)</f>
        <v>233.4899999999875</v>
      </c>
      <c r="F6308" s="167" t="str">
        <f>IF('Lineær programmering opg 4'!$E$6=0,"-",(-A6308+'Lineær programmering opg 4'!$M$6)/'Lineær programmering opg 4'!$K$6*-1)</f>
        <v>-</v>
      </c>
      <c r="G6308" s="167" t="str">
        <f>IF('Lineær programmering opg 4'!$D$7=0,"-",((-A6308+'Lineær programmering opg 4'!$M$7)/'Lineær programmering opg 4'!$K$7)*-1)</f>
        <v>-</v>
      </c>
      <c r="H6308" s="167" t="str">
        <f>IF('Lineær programmering opg 4'!$C$8=0,"-",((-A6308+'Lineær programmering opg 4'!$M$8)/'Lineær programmering opg 4'!$K$8)*-1)</f>
        <v>-</v>
      </c>
      <c r="I6308" s="167" t="str">
        <f>IF('Lineær programmering opg 4'!$D$8=0,"-",'Lineær programmering opg 4'!$G$8)</f>
        <v>-</v>
      </c>
      <c r="J6308" s="295">
        <f>A6308*'Lineær programmering opg 4'!$C$11+Datatabel!C6308*'Lineær programmering opg 4'!$D$11</f>
        <v>43891.499999999789</v>
      </c>
      <c r="K6308" s="9">
        <f t="shared" si="492"/>
        <v>0</v>
      </c>
      <c r="L6308" s="9">
        <f t="shared" si="493"/>
        <v>0</v>
      </c>
    </row>
    <row r="6309" spans="1:12" ht="15" x14ac:dyDescent="0.25">
      <c r="A6309" s="167">
        <f t="shared" si="491"/>
        <v>88.656000000016661</v>
      </c>
      <c r="B6309" s="325">
        <f t="shared" si="494"/>
        <v>0.36940000000006945</v>
      </c>
      <c r="C6309" s="167">
        <f t="shared" si="490"/>
        <v>233.5079999999875</v>
      </c>
      <c r="D6309" s="167">
        <f>IF('Lineær programmering opg 4'!$M$4=0,"-",(-A6309+'Lineær programmering opg 4'!$M$4)/'Lineær programmering opg 4'!$K$4*-1)</f>
        <v>302.68799999996668</v>
      </c>
      <c r="E6309" s="167">
        <f>IF('Lineær programmering opg 4'!$M$5=0,"-",(-A6309+'Lineær programmering opg 4'!$M$5)/'Lineær programmering opg 4'!$K$5*-1)</f>
        <v>233.5079999999875</v>
      </c>
      <c r="F6309" s="167" t="str">
        <f>IF('Lineær programmering opg 4'!$E$6=0,"-",(-A6309+'Lineær programmering opg 4'!$M$6)/'Lineær programmering opg 4'!$K$6*-1)</f>
        <v>-</v>
      </c>
      <c r="G6309" s="167" t="str">
        <f>IF('Lineær programmering opg 4'!$D$7=0,"-",((-A6309+'Lineær programmering opg 4'!$M$7)/'Lineær programmering opg 4'!$K$7)*-1)</f>
        <v>-</v>
      </c>
      <c r="H6309" s="167" t="str">
        <f>IF('Lineær programmering opg 4'!$C$8=0,"-",((-A6309+'Lineær programmering opg 4'!$M$8)/'Lineær programmering opg 4'!$K$8)*-1)</f>
        <v>-</v>
      </c>
      <c r="I6309" s="167" t="str">
        <f>IF('Lineær programmering opg 4'!$D$8=0,"-",'Lineær programmering opg 4'!$G$8)</f>
        <v>-</v>
      </c>
      <c r="J6309" s="295">
        <f>A6309*'Lineær programmering opg 4'!$C$11+Datatabel!C6309*'Lineær programmering opg 4'!$D$11</f>
        <v>43891.799999999792</v>
      </c>
      <c r="K6309" s="9">
        <f t="shared" si="492"/>
        <v>0</v>
      </c>
      <c r="L6309" s="9">
        <f t="shared" si="493"/>
        <v>0</v>
      </c>
    </row>
    <row r="6310" spans="1:12" ht="15" x14ac:dyDescent="0.25">
      <c r="A6310" s="167">
        <f t="shared" si="491"/>
        <v>88.632000000016674</v>
      </c>
      <c r="B6310" s="325">
        <f t="shared" si="494"/>
        <v>0.36930000000006946</v>
      </c>
      <c r="C6310" s="167">
        <f t="shared" si="490"/>
        <v>233.5259999999875</v>
      </c>
      <c r="D6310" s="167">
        <f>IF('Lineær programmering opg 4'!$M$4=0,"-",(-A6310+'Lineær programmering opg 4'!$M$4)/'Lineær programmering opg 4'!$K$4*-1)</f>
        <v>302.73599999996668</v>
      </c>
      <c r="E6310" s="167">
        <f>IF('Lineær programmering opg 4'!$M$5=0,"-",(-A6310+'Lineær programmering opg 4'!$M$5)/'Lineær programmering opg 4'!$K$5*-1)</f>
        <v>233.5259999999875</v>
      </c>
      <c r="F6310" s="167" t="str">
        <f>IF('Lineær programmering opg 4'!$E$6=0,"-",(-A6310+'Lineær programmering opg 4'!$M$6)/'Lineær programmering opg 4'!$K$6*-1)</f>
        <v>-</v>
      </c>
      <c r="G6310" s="167" t="str">
        <f>IF('Lineær programmering opg 4'!$D$7=0,"-",((-A6310+'Lineær programmering opg 4'!$M$7)/'Lineær programmering opg 4'!$K$7)*-1)</f>
        <v>-</v>
      </c>
      <c r="H6310" s="167" t="str">
        <f>IF('Lineær programmering opg 4'!$C$8=0,"-",((-A6310+'Lineær programmering opg 4'!$M$8)/'Lineær programmering opg 4'!$K$8)*-1)</f>
        <v>-</v>
      </c>
      <c r="I6310" s="167" t="str">
        <f>IF('Lineær programmering opg 4'!$D$8=0,"-",'Lineær programmering opg 4'!$G$8)</f>
        <v>-</v>
      </c>
      <c r="J6310" s="295">
        <f>A6310*'Lineær programmering opg 4'!$C$11+Datatabel!C6310*'Lineær programmering opg 4'!$D$11</f>
        <v>43892.099999999788</v>
      </c>
      <c r="K6310" s="9">
        <f t="shared" si="492"/>
        <v>0</v>
      </c>
      <c r="L6310" s="9">
        <f t="shared" si="493"/>
        <v>0</v>
      </c>
    </row>
    <row r="6311" spans="1:12" ht="15" x14ac:dyDescent="0.25">
      <c r="A6311" s="167">
        <f t="shared" si="491"/>
        <v>88.608000000016673</v>
      </c>
      <c r="B6311" s="325">
        <f t="shared" si="494"/>
        <v>0.36920000000006947</v>
      </c>
      <c r="C6311" s="167">
        <f t="shared" si="490"/>
        <v>233.54399999998751</v>
      </c>
      <c r="D6311" s="167">
        <f>IF('Lineær programmering opg 4'!$M$4=0,"-",(-A6311+'Lineær programmering opg 4'!$M$4)/'Lineær programmering opg 4'!$K$4*-1)</f>
        <v>302.78399999996668</v>
      </c>
      <c r="E6311" s="167">
        <f>IF('Lineær programmering opg 4'!$M$5=0,"-",(-A6311+'Lineær programmering opg 4'!$M$5)/'Lineær programmering opg 4'!$K$5*-1)</f>
        <v>233.54399999998751</v>
      </c>
      <c r="F6311" s="167" t="str">
        <f>IF('Lineær programmering opg 4'!$E$6=0,"-",(-A6311+'Lineær programmering opg 4'!$M$6)/'Lineær programmering opg 4'!$K$6*-1)</f>
        <v>-</v>
      </c>
      <c r="G6311" s="167" t="str">
        <f>IF('Lineær programmering opg 4'!$D$7=0,"-",((-A6311+'Lineær programmering opg 4'!$M$7)/'Lineær programmering opg 4'!$K$7)*-1)</f>
        <v>-</v>
      </c>
      <c r="H6311" s="167" t="str">
        <f>IF('Lineær programmering opg 4'!$C$8=0,"-",((-A6311+'Lineær programmering opg 4'!$M$8)/'Lineær programmering opg 4'!$K$8)*-1)</f>
        <v>-</v>
      </c>
      <c r="I6311" s="167" t="str">
        <f>IF('Lineær programmering opg 4'!$D$8=0,"-",'Lineær programmering opg 4'!$G$8)</f>
        <v>-</v>
      </c>
      <c r="J6311" s="295">
        <f>A6311*'Lineær programmering opg 4'!$C$11+Datatabel!C6311*'Lineær programmering opg 4'!$D$11</f>
        <v>43892.399999999798</v>
      </c>
      <c r="K6311" s="9">
        <f t="shared" si="492"/>
        <v>0</v>
      </c>
      <c r="L6311" s="9">
        <f t="shared" si="493"/>
        <v>0</v>
      </c>
    </row>
    <row r="6312" spans="1:12" ht="15" x14ac:dyDescent="0.25">
      <c r="A6312" s="167">
        <f t="shared" si="491"/>
        <v>88.584000000016673</v>
      </c>
      <c r="B6312" s="325">
        <f t="shared" si="494"/>
        <v>0.36910000000006948</v>
      </c>
      <c r="C6312" s="167">
        <f t="shared" si="490"/>
        <v>233.56199999998751</v>
      </c>
      <c r="D6312" s="167">
        <f>IF('Lineær programmering opg 4'!$M$4=0,"-",(-A6312+'Lineær programmering opg 4'!$M$4)/'Lineær programmering opg 4'!$K$4*-1)</f>
        <v>302.83199999996668</v>
      </c>
      <c r="E6312" s="167">
        <f>IF('Lineær programmering opg 4'!$M$5=0,"-",(-A6312+'Lineær programmering opg 4'!$M$5)/'Lineær programmering opg 4'!$K$5*-1)</f>
        <v>233.56199999998751</v>
      </c>
      <c r="F6312" s="167" t="str">
        <f>IF('Lineær programmering opg 4'!$E$6=0,"-",(-A6312+'Lineær programmering opg 4'!$M$6)/'Lineær programmering opg 4'!$K$6*-1)</f>
        <v>-</v>
      </c>
      <c r="G6312" s="167" t="str">
        <f>IF('Lineær programmering opg 4'!$D$7=0,"-",((-A6312+'Lineær programmering opg 4'!$M$7)/'Lineær programmering opg 4'!$K$7)*-1)</f>
        <v>-</v>
      </c>
      <c r="H6312" s="167" t="str">
        <f>IF('Lineær programmering opg 4'!$C$8=0,"-",((-A6312+'Lineær programmering opg 4'!$M$8)/'Lineær programmering opg 4'!$K$8)*-1)</f>
        <v>-</v>
      </c>
      <c r="I6312" s="167" t="str">
        <f>IF('Lineær programmering opg 4'!$D$8=0,"-",'Lineær programmering opg 4'!$G$8)</f>
        <v>-</v>
      </c>
      <c r="J6312" s="295">
        <f>A6312*'Lineær programmering opg 4'!$C$11+Datatabel!C6312*'Lineær programmering opg 4'!$D$11</f>
        <v>43892.699999999793</v>
      </c>
      <c r="K6312" s="9">
        <f t="shared" si="492"/>
        <v>0</v>
      </c>
      <c r="L6312" s="9">
        <f t="shared" si="493"/>
        <v>0</v>
      </c>
    </row>
    <row r="6313" spans="1:12" ht="15" x14ac:dyDescent="0.25">
      <c r="A6313" s="167">
        <f t="shared" si="491"/>
        <v>88.560000000016686</v>
      </c>
      <c r="B6313" s="325">
        <f t="shared" si="494"/>
        <v>0.36900000000006949</v>
      </c>
      <c r="C6313" s="167">
        <f t="shared" si="490"/>
        <v>233.57999999998751</v>
      </c>
      <c r="D6313" s="167">
        <f>IF('Lineær programmering opg 4'!$M$4=0,"-",(-A6313+'Lineær programmering opg 4'!$M$4)/'Lineær programmering opg 4'!$K$4*-1)</f>
        <v>302.87999999996663</v>
      </c>
      <c r="E6313" s="167">
        <f>IF('Lineær programmering opg 4'!$M$5=0,"-",(-A6313+'Lineær programmering opg 4'!$M$5)/'Lineær programmering opg 4'!$K$5*-1)</f>
        <v>233.57999999998751</v>
      </c>
      <c r="F6313" s="167" t="str">
        <f>IF('Lineær programmering opg 4'!$E$6=0,"-",(-A6313+'Lineær programmering opg 4'!$M$6)/'Lineær programmering opg 4'!$K$6*-1)</f>
        <v>-</v>
      </c>
      <c r="G6313" s="167" t="str">
        <f>IF('Lineær programmering opg 4'!$D$7=0,"-",((-A6313+'Lineær programmering opg 4'!$M$7)/'Lineær programmering opg 4'!$K$7)*-1)</f>
        <v>-</v>
      </c>
      <c r="H6313" s="167" t="str">
        <f>IF('Lineær programmering opg 4'!$C$8=0,"-",((-A6313+'Lineær programmering opg 4'!$M$8)/'Lineær programmering opg 4'!$K$8)*-1)</f>
        <v>-</v>
      </c>
      <c r="I6313" s="167" t="str">
        <f>IF('Lineær programmering opg 4'!$D$8=0,"-",'Lineær programmering opg 4'!$G$8)</f>
        <v>-</v>
      </c>
      <c r="J6313" s="295">
        <f>A6313*'Lineær programmering opg 4'!$C$11+Datatabel!C6313*'Lineær programmering opg 4'!$D$11</f>
        <v>43892.999999999789</v>
      </c>
      <c r="K6313" s="9">
        <f t="shared" si="492"/>
        <v>0</v>
      </c>
      <c r="L6313" s="9">
        <f t="shared" si="493"/>
        <v>0</v>
      </c>
    </row>
    <row r="6314" spans="1:12" ht="15" x14ac:dyDescent="0.25">
      <c r="A6314" s="167">
        <f t="shared" si="491"/>
        <v>88.536000000016685</v>
      </c>
      <c r="B6314" s="325">
        <f t="shared" si="494"/>
        <v>0.36890000000006951</v>
      </c>
      <c r="C6314" s="167">
        <f t="shared" si="490"/>
        <v>233.59799999998751</v>
      </c>
      <c r="D6314" s="167">
        <f>IF('Lineær programmering opg 4'!$M$4=0,"-",(-A6314+'Lineær programmering opg 4'!$M$4)/'Lineær programmering opg 4'!$K$4*-1)</f>
        <v>302.92799999996663</v>
      </c>
      <c r="E6314" s="167">
        <f>IF('Lineær programmering opg 4'!$M$5=0,"-",(-A6314+'Lineær programmering opg 4'!$M$5)/'Lineær programmering opg 4'!$K$5*-1)</f>
        <v>233.59799999998751</v>
      </c>
      <c r="F6314" s="167" t="str">
        <f>IF('Lineær programmering opg 4'!$E$6=0,"-",(-A6314+'Lineær programmering opg 4'!$M$6)/'Lineær programmering opg 4'!$K$6*-1)</f>
        <v>-</v>
      </c>
      <c r="G6314" s="167" t="str">
        <f>IF('Lineær programmering opg 4'!$D$7=0,"-",((-A6314+'Lineær programmering opg 4'!$M$7)/'Lineær programmering opg 4'!$K$7)*-1)</f>
        <v>-</v>
      </c>
      <c r="H6314" s="167" t="str">
        <f>IF('Lineær programmering opg 4'!$C$8=0,"-",((-A6314+'Lineær programmering opg 4'!$M$8)/'Lineær programmering opg 4'!$K$8)*-1)</f>
        <v>-</v>
      </c>
      <c r="I6314" s="167" t="str">
        <f>IF('Lineær programmering opg 4'!$D$8=0,"-",'Lineær programmering opg 4'!$G$8)</f>
        <v>-</v>
      </c>
      <c r="J6314" s="295">
        <f>A6314*'Lineær programmering opg 4'!$C$11+Datatabel!C6314*'Lineær programmering opg 4'!$D$11</f>
        <v>43893.299999999799</v>
      </c>
      <c r="K6314" s="9">
        <f t="shared" si="492"/>
        <v>0</v>
      </c>
      <c r="L6314" s="9">
        <f t="shared" si="493"/>
        <v>0</v>
      </c>
    </row>
    <row r="6315" spans="1:12" ht="15" x14ac:dyDescent="0.25">
      <c r="A6315" s="167">
        <f t="shared" si="491"/>
        <v>88.512000000016684</v>
      </c>
      <c r="B6315" s="325">
        <f t="shared" si="494"/>
        <v>0.36880000000006952</v>
      </c>
      <c r="C6315" s="167">
        <f t="shared" si="490"/>
        <v>233.61599999998751</v>
      </c>
      <c r="D6315" s="167">
        <f>IF('Lineær programmering opg 4'!$M$4=0,"-",(-A6315+'Lineær programmering opg 4'!$M$4)/'Lineær programmering opg 4'!$K$4*-1)</f>
        <v>302.97599999996663</v>
      </c>
      <c r="E6315" s="167">
        <f>IF('Lineær programmering opg 4'!$M$5=0,"-",(-A6315+'Lineær programmering opg 4'!$M$5)/'Lineær programmering opg 4'!$K$5*-1)</f>
        <v>233.61599999998751</v>
      </c>
      <c r="F6315" s="167" t="str">
        <f>IF('Lineær programmering opg 4'!$E$6=0,"-",(-A6315+'Lineær programmering opg 4'!$M$6)/'Lineær programmering opg 4'!$K$6*-1)</f>
        <v>-</v>
      </c>
      <c r="G6315" s="167" t="str">
        <f>IF('Lineær programmering opg 4'!$D$7=0,"-",((-A6315+'Lineær programmering opg 4'!$M$7)/'Lineær programmering opg 4'!$K$7)*-1)</f>
        <v>-</v>
      </c>
      <c r="H6315" s="167" t="str">
        <f>IF('Lineær programmering opg 4'!$C$8=0,"-",((-A6315+'Lineær programmering opg 4'!$M$8)/'Lineær programmering opg 4'!$K$8)*-1)</f>
        <v>-</v>
      </c>
      <c r="I6315" s="167" t="str">
        <f>IF('Lineær programmering opg 4'!$D$8=0,"-",'Lineær programmering opg 4'!$G$8)</f>
        <v>-</v>
      </c>
      <c r="J6315" s="295">
        <f>A6315*'Lineær programmering opg 4'!$C$11+Datatabel!C6315*'Lineær programmering opg 4'!$D$11</f>
        <v>43893.599999999795</v>
      </c>
      <c r="K6315" s="9">
        <f t="shared" si="492"/>
        <v>0</v>
      </c>
      <c r="L6315" s="9">
        <f t="shared" si="493"/>
        <v>0</v>
      </c>
    </row>
    <row r="6316" spans="1:12" ht="15" x14ac:dyDescent="0.25">
      <c r="A6316" s="167">
        <f t="shared" si="491"/>
        <v>88.488000000016683</v>
      </c>
      <c r="B6316" s="325">
        <f t="shared" si="494"/>
        <v>0.36870000000006953</v>
      </c>
      <c r="C6316" s="167">
        <f t="shared" si="490"/>
        <v>233.63399999998751</v>
      </c>
      <c r="D6316" s="167">
        <f>IF('Lineær programmering opg 4'!$M$4=0,"-",(-A6316+'Lineær programmering opg 4'!$M$4)/'Lineær programmering opg 4'!$K$4*-1)</f>
        <v>303.02399999996663</v>
      </c>
      <c r="E6316" s="167">
        <f>IF('Lineær programmering opg 4'!$M$5=0,"-",(-A6316+'Lineær programmering opg 4'!$M$5)/'Lineær programmering opg 4'!$K$5*-1)</f>
        <v>233.63399999998751</v>
      </c>
      <c r="F6316" s="167" t="str">
        <f>IF('Lineær programmering opg 4'!$E$6=0,"-",(-A6316+'Lineær programmering opg 4'!$M$6)/'Lineær programmering opg 4'!$K$6*-1)</f>
        <v>-</v>
      </c>
      <c r="G6316" s="167" t="str">
        <f>IF('Lineær programmering opg 4'!$D$7=0,"-",((-A6316+'Lineær programmering opg 4'!$M$7)/'Lineær programmering opg 4'!$K$7)*-1)</f>
        <v>-</v>
      </c>
      <c r="H6316" s="167" t="str">
        <f>IF('Lineær programmering opg 4'!$C$8=0,"-",((-A6316+'Lineær programmering opg 4'!$M$8)/'Lineær programmering opg 4'!$K$8)*-1)</f>
        <v>-</v>
      </c>
      <c r="I6316" s="167" t="str">
        <f>IF('Lineær programmering opg 4'!$D$8=0,"-",'Lineær programmering opg 4'!$G$8)</f>
        <v>-</v>
      </c>
      <c r="J6316" s="295">
        <f>A6316*'Lineær programmering opg 4'!$C$11+Datatabel!C6316*'Lineær programmering opg 4'!$D$11</f>
        <v>43893.899999999798</v>
      </c>
      <c r="K6316" s="9">
        <f t="shared" si="492"/>
        <v>0</v>
      </c>
      <c r="L6316" s="9">
        <f t="shared" si="493"/>
        <v>0</v>
      </c>
    </row>
    <row r="6317" spans="1:12" ht="15" x14ac:dyDescent="0.25">
      <c r="A6317" s="167">
        <f t="shared" si="491"/>
        <v>88.464000000016682</v>
      </c>
      <c r="B6317" s="325">
        <f t="shared" si="494"/>
        <v>0.36860000000006954</v>
      </c>
      <c r="C6317" s="167">
        <f t="shared" si="490"/>
        <v>233.65199999998751</v>
      </c>
      <c r="D6317" s="167">
        <f>IF('Lineær programmering opg 4'!$M$4=0,"-",(-A6317+'Lineær programmering opg 4'!$M$4)/'Lineær programmering opg 4'!$K$4*-1)</f>
        <v>303.07199999996664</v>
      </c>
      <c r="E6317" s="167">
        <f>IF('Lineær programmering opg 4'!$M$5=0,"-",(-A6317+'Lineær programmering opg 4'!$M$5)/'Lineær programmering opg 4'!$K$5*-1)</f>
        <v>233.65199999998751</v>
      </c>
      <c r="F6317" s="167" t="str">
        <f>IF('Lineær programmering opg 4'!$E$6=0,"-",(-A6317+'Lineær programmering opg 4'!$M$6)/'Lineær programmering opg 4'!$K$6*-1)</f>
        <v>-</v>
      </c>
      <c r="G6317" s="167" t="str">
        <f>IF('Lineær programmering opg 4'!$D$7=0,"-",((-A6317+'Lineær programmering opg 4'!$M$7)/'Lineær programmering opg 4'!$K$7)*-1)</f>
        <v>-</v>
      </c>
      <c r="H6317" s="167" t="str">
        <f>IF('Lineær programmering opg 4'!$C$8=0,"-",((-A6317+'Lineær programmering opg 4'!$M$8)/'Lineær programmering opg 4'!$K$8)*-1)</f>
        <v>-</v>
      </c>
      <c r="I6317" s="167" t="str">
        <f>IF('Lineær programmering opg 4'!$D$8=0,"-",'Lineær programmering opg 4'!$G$8)</f>
        <v>-</v>
      </c>
      <c r="J6317" s="295">
        <f>A6317*'Lineær programmering opg 4'!$C$11+Datatabel!C6317*'Lineær programmering opg 4'!$D$11</f>
        <v>43894.199999999793</v>
      </c>
      <c r="K6317" s="9">
        <f t="shared" si="492"/>
        <v>0</v>
      </c>
      <c r="L6317" s="9">
        <f t="shared" si="493"/>
        <v>0</v>
      </c>
    </row>
    <row r="6318" spans="1:12" ht="15" x14ac:dyDescent="0.25">
      <c r="A6318" s="167">
        <f t="shared" si="491"/>
        <v>88.440000000016695</v>
      </c>
      <c r="B6318" s="325">
        <f t="shared" si="494"/>
        <v>0.36850000000006955</v>
      </c>
      <c r="C6318" s="167">
        <f t="shared" si="490"/>
        <v>233.66999999998748</v>
      </c>
      <c r="D6318" s="167">
        <f>IF('Lineær programmering opg 4'!$M$4=0,"-",(-A6318+'Lineær programmering opg 4'!$M$4)/'Lineær programmering opg 4'!$K$4*-1)</f>
        <v>303.11999999996658</v>
      </c>
      <c r="E6318" s="167">
        <f>IF('Lineær programmering opg 4'!$M$5=0,"-",(-A6318+'Lineær programmering opg 4'!$M$5)/'Lineær programmering opg 4'!$K$5*-1)</f>
        <v>233.66999999998748</v>
      </c>
      <c r="F6318" s="167" t="str">
        <f>IF('Lineær programmering opg 4'!$E$6=0,"-",(-A6318+'Lineær programmering opg 4'!$M$6)/'Lineær programmering opg 4'!$K$6*-1)</f>
        <v>-</v>
      </c>
      <c r="G6318" s="167" t="str">
        <f>IF('Lineær programmering opg 4'!$D$7=0,"-",((-A6318+'Lineær programmering opg 4'!$M$7)/'Lineær programmering opg 4'!$K$7)*-1)</f>
        <v>-</v>
      </c>
      <c r="H6318" s="167" t="str">
        <f>IF('Lineær programmering opg 4'!$C$8=0,"-",((-A6318+'Lineær programmering opg 4'!$M$8)/'Lineær programmering opg 4'!$K$8)*-1)</f>
        <v>-</v>
      </c>
      <c r="I6318" s="167" t="str">
        <f>IF('Lineær programmering opg 4'!$D$8=0,"-",'Lineær programmering opg 4'!$G$8)</f>
        <v>-</v>
      </c>
      <c r="J6318" s="295">
        <f>A6318*'Lineær programmering opg 4'!$C$11+Datatabel!C6318*'Lineær programmering opg 4'!$D$11</f>
        <v>43894.499999999796</v>
      </c>
      <c r="K6318" s="9">
        <f t="shared" si="492"/>
        <v>0</v>
      </c>
      <c r="L6318" s="9">
        <f t="shared" si="493"/>
        <v>0</v>
      </c>
    </row>
    <row r="6319" spans="1:12" ht="15" x14ac:dyDescent="0.25">
      <c r="A6319" s="167">
        <f t="shared" si="491"/>
        <v>88.416000000016695</v>
      </c>
      <c r="B6319" s="325">
        <f t="shared" si="494"/>
        <v>0.36840000000006956</v>
      </c>
      <c r="C6319" s="167">
        <f t="shared" si="490"/>
        <v>233.68799999998748</v>
      </c>
      <c r="D6319" s="167">
        <f>IF('Lineær programmering opg 4'!$M$4=0,"-",(-A6319+'Lineær programmering opg 4'!$M$4)/'Lineær programmering opg 4'!$K$4*-1)</f>
        <v>303.16799999996658</v>
      </c>
      <c r="E6319" s="167">
        <f>IF('Lineær programmering opg 4'!$M$5=0,"-",(-A6319+'Lineær programmering opg 4'!$M$5)/'Lineær programmering opg 4'!$K$5*-1)</f>
        <v>233.68799999998748</v>
      </c>
      <c r="F6319" s="167" t="str">
        <f>IF('Lineær programmering opg 4'!$E$6=0,"-",(-A6319+'Lineær programmering opg 4'!$M$6)/'Lineær programmering opg 4'!$K$6*-1)</f>
        <v>-</v>
      </c>
      <c r="G6319" s="167" t="str">
        <f>IF('Lineær programmering opg 4'!$D$7=0,"-",((-A6319+'Lineær programmering opg 4'!$M$7)/'Lineær programmering opg 4'!$K$7)*-1)</f>
        <v>-</v>
      </c>
      <c r="H6319" s="167" t="str">
        <f>IF('Lineær programmering opg 4'!$C$8=0,"-",((-A6319+'Lineær programmering opg 4'!$M$8)/'Lineær programmering opg 4'!$K$8)*-1)</f>
        <v>-</v>
      </c>
      <c r="I6319" s="167" t="str">
        <f>IF('Lineær programmering opg 4'!$D$8=0,"-",'Lineær programmering opg 4'!$G$8)</f>
        <v>-</v>
      </c>
      <c r="J6319" s="295">
        <f>A6319*'Lineær programmering opg 4'!$C$11+Datatabel!C6319*'Lineær programmering opg 4'!$D$11</f>
        <v>43894.799999999792</v>
      </c>
      <c r="K6319" s="9">
        <f t="shared" si="492"/>
        <v>0</v>
      </c>
      <c r="L6319" s="9">
        <f t="shared" si="493"/>
        <v>0</v>
      </c>
    </row>
    <row r="6320" spans="1:12" ht="15" x14ac:dyDescent="0.25">
      <c r="A6320" s="167">
        <f t="shared" si="491"/>
        <v>88.392000000016694</v>
      </c>
      <c r="B6320" s="325">
        <f t="shared" si="494"/>
        <v>0.36830000000006957</v>
      </c>
      <c r="C6320" s="167">
        <f t="shared" si="490"/>
        <v>233.70599999998748</v>
      </c>
      <c r="D6320" s="167">
        <f>IF('Lineær programmering opg 4'!$M$4=0,"-",(-A6320+'Lineær programmering opg 4'!$M$4)/'Lineær programmering opg 4'!$K$4*-1)</f>
        <v>303.21599999996658</v>
      </c>
      <c r="E6320" s="167">
        <f>IF('Lineær programmering opg 4'!$M$5=0,"-",(-A6320+'Lineær programmering opg 4'!$M$5)/'Lineær programmering opg 4'!$K$5*-1)</f>
        <v>233.70599999998748</v>
      </c>
      <c r="F6320" s="167" t="str">
        <f>IF('Lineær programmering opg 4'!$E$6=0,"-",(-A6320+'Lineær programmering opg 4'!$M$6)/'Lineær programmering opg 4'!$K$6*-1)</f>
        <v>-</v>
      </c>
      <c r="G6320" s="167" t="str">
        <f>IF('Lineær programmering opg 4'!$D$7=0,"-",((-A6320+'Lineær programmering opg 4'!$M$7)/'Lineær programmering opg 4'!$K$7)*-1)</f>
        <v>-</v>
      </c>
      <c r="H6320" s="167" t="str">
        <f>IF('Lineær programmering opg 4'!$C$8=0,"-",((-A6320+'Lineær programmering opg 4'!$M$8)/'Lineær programmering opg 4'!$K$8)*-1)</f>
        <v>-</v>
      </c>
      <c r="I6320" s="167" t="str">
        <f>IF('Lineær programmering opg 4'!$D$8=0,"-",'Lineær programmering opg 4'!$G$8)</f>
        <v>-</v>
      </c>
      <c r="J6320" s="295">
        <f>A6320*'Lineær programmering opg 4'!$C$11+Datatabel!C6320*'Lineær programmering opg 4'!$D$11</f>
        <v>43895.099999999795</v>
      </c>
      <c r="K6320" s="9">
        <f t="shared" si="492"/>
        <v>0</v>
      </c>
      <c r="L6320" s="9">
        <f t="shared" si="493"/>
        <v>0</v>
      </c>
    </row>
    <row r="6321" spans="1:12" ht="15" x14ac:dyDescent="0.25">
      <c r="A6321" s="167">
        <f t="shared" si="491"/>
        <v>88.368000000016707</v>
      </c>
      <c r="B6321" s="325">
        <f t="shared" si="494"/>
        <v>0.36820000000006958</v>
      </c>
      <c r="C6321" s="167">
        <f t="shared" si="490"/>
        <v>233.72399999998748</v>
      </c>
      <c r="D6321" s="167">
        <f>IF('Lineær programmering opg 4'!$M$4=0,"-",(-A6321+'Lineær programmering opg 4'!$M$4)/'Lineær programmering opg 4'!$K$4*-1)</f>
        <v>303.26399999996659</v>
      </c>
      <c r="E6321" s="167">
        <f>IF('Lineær programmering opg 4'!$M$5=0,"-",(-A6321+'Lineær programmering opg 4'!$M$5)/'Lineær programmering opg 4'!$K$5*-1)</f>
        <v>233.72399999998748</v>
      </c>
      <c r="F6321" s="167" t="str">
        <f>IF('Lineær programmering opg 4'!$E$6=0,"-",(-A6321+'Lineær programmering opg 4'!$M$6)/'Lineær programmering opg 4'!$K$6*-1)</f>
        <v>-</v>
      </c>
      <c r="G6321" s="167" t="str">
        <f>IF('Lineær programmering opg 4'!$D$7=0,"-",((-A6321+'Lineær programmering opg 4'!$M$7)/'Lineær programmering opg 4'!$K$7)*-1)</f>
        <v>-</v>
      </c>
      <c r="H6321" s="167" t="str">
        <f>IF('Lineær programmering opg 4'!$C$8=0,"-",((-A6321+'Lineær programmering opg 4'!$M$8)/'Lineær programmering opg 4'!$K$8)*-1)</f>
        <v>-</v>
      </c>
      <c r="I6321" s="167" t="str">
        <f>IF('Lineær programmering opg 4'!$D$8=0,"-",'Lineær programmering opg 4'!$G$8)</f>
        <v>-</v>
      </c>
      <c r="J6321" s="295">
        <f>A6321*'Lineær programmering opg 4'!$C$11+Datatabel!C6321*'Lineær programmering opg 4'!$D$11</f>
        <v>43895.39999999979</v>
      </c>
      <c r="K6321" s="9">
        <f t="shared" si="492"/>
        <v>0</v>
      </c>
      <c r="L6321" s="9">
        <f t="shared" si="493"/>
        <v>0</v>
      </c>
    </row>
    <row r="6322" spans="1:12" ht="15" x14ac:dyDescent="0.25">
      <c r="A6322" s="167">
        <f t="shared" si="491"/>
        <v>88.344000000016706</v>
      </c>
      <c r="B6322" s="325">
        <f t="shared" si="494"/>
        <v>0.36810000000006959</v>
      </c>
      <c r="C6322" s="167">
        <f t="shared" si="490"/>
        <v>233.74199999998748</v>
      </c>
      <c r="D6322" s="167">
        <f>IF('Lineær programmering opg 4'!$M$4=0,"-",(-A6322+'Lineær programmering opg 4'!$M$4)/'Lineær programmering opg 4'!$K$4*-1)</f>
        <v>303.31199999996659</v>
      </c>
      <c r="E6322" s="167">
        <f>IF('Lineær programmering opg 4'!$M$5=0,"-",(-A6322+'Lineær programmering opg 4'!$M$5)/'Lineær programmering opg 4'!$K$5*-1)</f>
        <v>233.74199999998748</v>
      </c>
      <c r="F6322" s="167" t="str">
        <f>IF('Lineær programmering opg 4'!$E$6=0,"-",(-A6322+'Lineær programmering opg 4'!$M$6)/'Lineær programmering opg 4'!$K$6*-1)</f>
        <v>-</v>
      </c>
      <c r="G6322" s="167" t="str">
        <f>IF('Lineær programmering opg 4'!$D$7=0,"-",((-A6322+'Lineær programmering opg 4'!$M$7)/'Lineær programmering opg 4'!$K$7)*-1)</f>
        <v>-</v>
      </c>
      <c r="H6322" s="167" t="str">
        <f>IF('Lineær programmering opg 4'!$C$8=0,"-",((-A6322+'Lineær programmering opg 4'!$M$8)/'Lineær programmering opg 4'!$K$8)*-1)</f>
        <v>-</v>
      </c>
      <c r="I6322" s="167" t="str">
        <f>IF('Lineær programmering opg 4'!$D$8=0,"-",'Lineær programmering opg 4'!$G$8)</f>
        <v>-</v>
      </c>
      <c r="J6322" s="295">
        <f>A6322*'Lineær programmering opg 4'!$C$11+Datatabel!C6322*'Lineær programmering opg 4'!$D$11</f>
        <v>43895.699999999793</v>
      </c>
      <c r="K6322" s="9">
        <f t="shared" si="492"/>
        <v>0</v>
      </c>
      <c r="L6322" s="9">
        <f t="shared" si="493"/>
        <v>0</v>
      </c>
    </row>
    <row r="6323" spans="1:12" ht="15" x14ac:dyDescent="0.25">
      <c r="A6323" s="167">
        <f t="shared" si="491"/>
        <v>88.320000000016705</v>
      </c>
      <c r="B6323" s="325">
        <f t="shared" si="494"/>
        <v>0.3680000000000696</v>
      </c>
      <c r="C6323" s="167">
        <f t="shared" si="490"/>
        <v>233.75999999998749</v>
      </c>
      <c r="D6323" s="167">
        <f>IF('Lineær programmering opg 4'!$M$4=0,"-",(-A6323+'Lineær programmering opg 4'!$M$4)/'Lineær programmering opg 4'!$K$4*-1)</f>
        <v>303.35999999996659</v>
      </c>
      <c r="E6323" s="167">
        <f>IF('Lineær programmering opg 4'!$M$5=0,"-",(-A6323+'Lineær programmering opg 4'!$M$5)/'Lineær programmering opg 4'!$K$5*-1)</f>
        <v>233.75999999998749</v>
      </c>
      <c r="F6323" s="167" t="str">
        <f>IF('Lineær programmering opg 4'!$E$6=0,"-",(-A6323+'Lineær programmering opg 4'!$M$6)/'Lineær programmering opg 4'!$K$6*-1)</f>
        <v>-</v>
      </c>
      <c r="G6323" s="167" t="str">
        <f>IF('Lineær programmering opg 4'!$D$7=0,"-",((-A6323+'Lineær programmering opg 4'!$M$7)/'Lineær programmering opg 4'!$K$7)*-1)</f>
        <v>-</v>
      </c>
      <c r="H6323" s="167" t="str">
        <f>IF('Lineær programmering opg 4'!$C$8=0,"-",((-A6323+'Lineær programmering opg 4'!$M$8)/'Lineær programmering opg 4'!$K$8)*-1)</f>
        <v>-</v>
      </c>
      <c r="I6323" s="167" t="str">
        <f>IF('Lineær programmering opg 4'!$D$8=0,"-",'Lineær programmering opg 4'!$G$8)</f>
        <v>-</v>
      </c>
      <c r="J6323" s="295">
        <f>A6323*'Lineær programmering opg 4'!$C$11+Datatabel!C6323*'Lineær programmering opg 4'!$D$11</f>
        <v>43895.999999999796</v>
      </c>
      <c r="K6323" s="9">
        <f t="shared" si="492"/>
        <v>0</v>
      </c>
      <c r="L6323" s="9">
        <f t="shared" si="493"/>
        <v>0</v>
      </c>
    </row>
    <row r="6324" spans="1:12" ht="15" x14ac:dyDescent="0.25">
      <c r="A6324" s="167">
        <f t="shared" si="491"/>
        <v>88.296000000016704</v>
      </c>
      <c r="B6324" s="325">
        <f t="shared" si="494"/>
        <v>0.36790000000006962</v>
      </c>
      <c r="C6324" s="167">
        <f t="shared" si="490"/>
        <v>233.77799999998749</v>
      </c>
      <c r="D6324" s="167">
        <f>IF('Lineær programmering opg 4'!$M$4=0,"-",(-A6324+'Lineær programmering opg 4'!$M$4)/'Lineær programmering opg 4'!$K$4*-1)</f>
        <v>303.40799999996659</v>
      </c>
      <c r="E6324" s="167">
        <f>IF('Lineær programmering opg 4'!$M$5=0,"-",(-A6324+'Lineær programmering opg 4'!$M$5)/'Lineær programmering opg 4'!$K$5*-1)</f>
        <v>233.77799999998749</v>
      </c>
      <c r="F6324" s="167" t="str">
        <f>IF('Lineær programmering opg 4'!$E$6=0,"-",(-A6324+'Lineær programmering opg 4'!$M$6)/'Lineær programmering opg 4'!$K$6*-1)</f>
        <v>-</v>
      </c>
      <c r="G6324" s="167" t="str">
        <f>IF('Lineær programmering opg 4'!$D$7=0,"-",((-A6324+'Lineær programmering opg 4'!$M$7)/'Lineær programmering opg 4'!$K$7)*-1)</f>
        <v>-</v>
      </c>
      <c r="H6324" s="167" t="str">
        <f>IF('Lineær programmering opg 4'!$C$8=0,"-",((-A6324+'Lineær programmering opg 4'!$M$8)/'Lineær programmering opg 4'!$K$8)*-1)</f>
        <v>-</v>
      </c>
      <c r="I6324" s="167" t="str">
        <f>IF('Lineær programmering opg 4'!$D$8=0,"-",'Lineær programmering opg 4'!$G$8)</f>
        <v>-</v>
      </c>
      <c r="J6324" s="295">
        <f>A6324*'Lineær programmering opg 4'!$C$11+Datatabel!C6324*'Lineær programmering opg 4'!$D$11</f>
        <v>43896.299999999792</v>
      </c>
      <c r="K6324" s="9">
        <f t="shared" si="492"/>
        <v>0</v>
      </c>
      <c r="L6324" s="9">
        <f t="shared" si="493"/>
        <v>0</v>
      </c>
    </row>
    <row r="6325" spans="1:12" ht="15" x14ac:dyDescent="0.25">
      <c r="A6325" s="167">
        <f t="shared" si="491"/>
        <v>88.272000000016703</v>
      </c>
      <c r="B6325" s="325">
        <f t="shared" si="494"/>
        <v>0.36780000000006963</v>
      </c>
      <c r="C6325" s="167">
        <f t="shared" si="490"/>
        <v>233.79599999998749</v>
      </c>
      <c r="D6325" s="167">
        <f>IF('Lineær programmering opg 4'!$M$4=0,"-",(-A6325+'Lineær programmering opg 4'!$M$4)/'Lineær programmering opg 4'!$K$4*-1)</f>
        <v>303.45599999996659</v>
      </c>
      <c r="E6325" s="167">
        <f>IF('Lineær programmering opg 4'!$M$5=0,"-",(-A6325+'Lineær programmering opg 4'!$M$5)/'Lineær programmering opg 4'!$K$5*-1)</f>
        <v>233.79599999998749</v>
      </c>
      <c r="F6325" s="167" t="str">
        <f>IF('Lineær programmering opg 4'!$E$6=0,"-",(-A6325+'Lineær programmering opg 4'!$M$6)/'Lineær programmering opg 4'!$K$6*-1)</f>
        <v>-</v>
      </c>
      <c r="G6325" s="167" t="str">
        <f>IF('Lineær programmering opg 4'!$D$7=0,"-",((-A6325+'Lineær programmering opg 4'!$M$7)/'Lineær programmering opg 4'!$K$7)*-1)</f>
        <v>-</v>
      </c>
      <c r="H6325" s="167" t="str">
        <f>IF('Lineær programmering opg 4'!$C$8=0,"-",((-A6325+'Lineær programmering opg 4'!$M$8)/'Lineær programmering opg 4'!$K$8)*-1)</f>
        <v>-</v>
      </c>
      <c r="I6325" s="167" t="str">
        <f>IF('Lineær programmering opg 4'!$D$8=0,"-",'Lineær programmering opg 4'!$G$8)</f>
        <v>-</v>
      </c>
      <c r="J6325" s="295">
        <f>A6325*'Lineær programmering opg 4'!$C$11+Datatabel!C6325*'Lineær programmering opg 4'!$D$11</f>
        <v>43896.599999999795</v>
      </c>
      <c r="K6325" s="9">
        <f t="shared" si="492"/>
        <v>0</v>
      </c>
      <c r="L6325" s="9">
        <f t="shared" si="493"/>
        <v>0</v>
      </c>
    </row>
    <row r="6326" spans="1:12" ht="15" x14ac:dyDescent="0.25">
      <c r="A6326" s="167">
        <f t="shared" si="491"/>
        <v>88.248000000016717</v>
      </c>
      <c r="B6326" s="325">
        <f t="shared" si="494"/>
        <v>0.36770000000006964</v>
      </c>
      <c r="C6326" s="167">
        <f t="shared" si="490"/>
        <v>233.81399999998749</v>
      </c>
      <c r="D6326" s="167">
        <f>IF('Lineær programmering opg 4'!$M$4=0,"-",(-A6326+'Lineær programmering opg 4'!$M$4)/'Lineær programmering opg 4'!$K$4*-1)</f>
        <v>303.5039999999666</v>
      </c>
      <c r="E6326" s="167">
        <f>IF('Lineær programmering opg 4'!$M$5=0,"-",(-A6326+'Lineær programmering opg 4'!$M$5)/'Lineær programmering opg 4'!$K$5*-1)</f>
        <v>233.81399999998749</v>
      </c>
      <c r="F6326" s="167" t="str">
        <f>IF('Lineær programmering opg 4'!$E$6=0,"-",(-A6326+'Lineær programmering opg 4'!$M$6)/'Lineær programmering opg 4'!$K$6*-1)</f>
        <v>-</v>
      </c>
      <c r="G6326" s="167" t="str">
        <f>IF('Lineær programmering opg 4'!$D$7=0,"-",((-A6326+'Lineær programmering opg 4'!$M$7)/'Lineær programmering opg 4'!$K$7)*-1)</f>
        <v>-</v>
      </c>
      <c r="H6326" s="167" t="str">
        <f>IF('Lineær programmering opg 4'!$C$8=0,"-",((-A6326+'Lineær programmering opg 4'!$M$8)/'Lineær programmering opg 4'!$K$8)*-1)</f>
        <v>-</v>
      </c>
      <c r="I6326" s="167" t="str">
        <f>IF('Lineær programmering opg 4'!$D$8=0,"-",'Lineær programmering opg 4'!$G$8)</f>
        <v>-</v>
      </c>
      <c r="J6326" s="295">
        <f>A6326*'Lineær programmering opg 4'!$C$11+Datatabel!C6326*'Lineær programmering opg 4'!$D$11</f>
        <v>43896.89999999979</v>
      </c>
      <c r="K6326" s="9">
        <f t="shared" si="492"/>
        <v>0</v>
      </c>
      <c r="L6326" s="9">
        <f t="shared" si="493"/>
        <v>0</v>
      </c>
    </row>
    <row r="6327" spans="1:12" ht="15" x14ac:dyDescent="0.25">
      <c r="A6327" s="167">
        <f t="shared" si="491"/>
        <v>88.224000000016716</v>
      </c>
      <c r="B6327" s="325">
        <f t="shared" si="494"/>
        <v>0.36760000000006965</v>
      </c>
      <c r="C6327" s="167">
        <f t="shared" si="490"/>
        <v>233.83199999998749</v>
      </c>
      <c r="D6327" s="167">
        <f>IF('Lineær programmering opg 4'!$M$4=0,"-",(-A6327+'Lineær programmering opg 4'!$M$4)/'Lineær programmering opg 4'!$K$4*-1)</f>
        <v>303.5519999999666</v>
      </c>
      <c r="E6327" s="167">
        <f>IF('Lineær programmering opg 4'!$M$5=0,"-",(-A6327+'Lineær programmering opg 4'!$M$5)/'Lineær programmering opg 4'!$K$5*-1)</f>
        <v>233.83199999998749</v>
      </c>
      <c r="F6327" s="167" t="str">
        <f>IF('Lineær programmering opg 4'!$E$6=0,"-",(-A6327+'Lineær programmering opg 4'!$M$6)/'Lineær programmering opg 4'!$K$6*-1)</f>
        <v>-</v>
      </c>
      <c r="G6327" s="167" t="str">
        <f>IF('Lineær programmering opg 4'!$D$7=0,"-",((-A6327+'Lineær programmering opg 4'!$M$7)/'Lineær programmering opg 4'!$K$7)*-1)</f>
        <v>-</v>
      </c>
      <c r="H6327" s="167" t="str">
        <f>IF('Lineær programmering opg 4'!$C$8=0,"-",((-A6327+'Lineær programmering opg 4'!$M$8)/'Lineær programmering opg 4'!$K$8)*-1)</f>
        <v>-</v>
      </c>
      <c r="I6327" s="167" t="str">
        <f>IF('Lineær programmering opg 4'!$D$8=0,"-",'Lineær programmering opg 4'!$G$8)</f>
        <v>-</v>
      </c>
      <c r="J6327" s="295">
        <f>A6327*'Lineær programmering opg 4'!$C$11+Datatabel!C6327*'Lineær programmering opg 4'!$D$11</f>
        <v>43897.199999999793</v>
      </c>
      <c r="K6327" s="9">
        <f t="shared" si="492"/>
        <v>0</v>
      </c>
      <c r="L6327" s="9">
        <f t="shared" si="493"/>
        <v>0</v>
      </c>
    </row>
    <row r="6328" spans="1:12" ht="15" x14ac:dyDescent="0.25">
      <c r="A6328" s="167">
        <f t="shared" si="491"/>
        <v>88.200000000016715</v>
      </c>
      <c r="B6328" s="325">
        <f t="shared" si="494"/>
        <v>0.36750000000006966</v>
      </c>
      <c r="C6328" s="167">
        <f t="shared" si="490"/>
        <v>233.84999999998749</v>
      </c>
      <c r="D6328" s="167">
        <f>IF('Lineær programmering opg 4'!$M$4=0,"-",(-A6328+'Lineær programmering opg 4'!$M$4)/'Lineær programmering opg 4'!$K$4*-1)</f>
        <v>303.5999999999666</v>
      </c>
      <c r="E6328" s="167">
        <f>IF('Lineær programmering opg 4'!$M$5=0,"-",(-A6328+'Lineær programmering opg 4'!$M$5)/'Lineær programmering opg 4'!$K$5*-1)</f>
        <v>233.84999999998749</v>
      </c>
      <c r="F6328" s="167" t="str">
        <f>IF('Lineær programmering opg 4'!$E$6=0,"-",(-A6328+'Lineær programmering opg 4'!$M$6)/'Lineær programmering opg 4'!$K$6*-1)</f>
        <v>-</v>
      </c>
      <c r="G6328" s="167" t="str">
        <f>IF('Lineær programmering opg 4'!$D$7=0,"-",((-A6328+'Lineær programmering opg 4'!$M$7)/'Lineær programmering opg 4'!$K$7)*-1)</f>
        <v>-</v>
      </c>
      <c r="H6328" s="167" t="str">
        <f>IF('Lineær programmering opg 4'!$C$8=0,"-",((-A6328+'Lineær programmering opg 4'!$M$8)/'Lineær programmering opg 4'!$K$8)*-1)</f>
        <v>-</v>
      </c>
      <c r="I6328" s="167" t="str">
        <f>IF('Lineær programmering opg 4'!$D$8=0,"-",'Lineær programmering opg 4'!$G$8)</f>
        <v>-</v>
      </c>
      <c r="J6328" s="295">
        <f>A6328*'Lineær programmering opg 4'!$C$11+Datatabel!C6328*'Lineær programmering opg 4'!$D$11</f>
        <v>43897.499999999796</v>
      </c>
      <c r="K6328" s="9">
        <f t="shared" si="492"/>
        <v>0</v>
      </c>
      <c r="L6328" s="9">
        <f t="shared" si="493"/>
        <v>0</v>
      </c>
    </row>
    <row r="6329" spans="1:12" ht="15" x14ac:dyDescent="0.25">
      <c r="A6329" s="167">
        <f t="shared" si="491"/>
        <v>88.176000000016728</v>
      </c>
      <c r="B6329" s="325">
        <f t="shared" si="494"/>
        <v>0.36740000000006967</v>
      </c>
      <c r="C6329" s="167">
        <f t="shared" si="490"/>
        <v>233.86799999998743</v>
      </c>
      <c r="D6329" s="167">
        <f>IF('Lineær programmering opg 4'!$M$4=0,"-",(-A6329+'Lineær programmering opg 4'!$M$4)/'Lineær programmering opg 4'!$K$4*-1)</f>
        <v>303.64799999996654</v>
      </c>
      <c r="E6329" s="167">
        <f>IF('Lineær programmering opg 4'!$M$5=0,"-",(-A6329+'Lineær programmering opg 4'!$M$5)/'Lineær programmering opg 4'!$K$5*-1)</f>
        <v>233.86799999998743</v>
      </c>
      <c r="F6329" s="167" t="str">
        <f>IF('Lineær programmering opg 4'!$E$6=0,"-",(-A6329+'Lineær programmering opg 4'!$M$6)/'Lineær programmering opg 4'!$K$6*-1)</f>
        <v>-</v>
      </c>
      <c r="G6329" s="167" t="str">
        <f>IF('Lineær programmering opg 4'!$D$7=0,"-",((-A6329+'Lineær programmering opg 4'!$M$7)/'Lineær programmering opg 4'!$K$7)*-1)</f>
        <v>-</v>
      </c>
      <c r="H6329" s="167" t="str">
        <f>IF('Lineær programmering opg 4'!$C$8=0,"-",((-A6329+'Lineær programmering opg 4'!$M$8)/'Lineær programmering opg 4'!$K$8)*-1)</f>
        <v>-</v>
      </c>
      <c r="I6329" s="167" t="str">
        <f>IF('Lineær programmering opg 4'!$D$8=0,"-",'Lineær programmering opg 4'!$G$8)</f>
        <v>-</v>
      </c>
      <c r="J6329" s="295">
        <f>A6329*'Lineær programmering opg 4'!$C$11+Datatabel!C6329*'Lineær programmering opg 4'!$D$11</f>
        <v>43897.799999999785</v>
      </c>
      <c r="K6329" s="9">
        <f t="shared" si="492"/>
        <v>0</v>
      </c>
      <c r="L6329" s="9">
        <f t="shared" si="493"/>
        <v>0</v>
      </c>
    </row>
    <row r="6330" spans="1:12" ht="15" x14ac:dyDescent="0.25">
      <c r="A6330" s="167">
        <f t="shared" si="491"/>
        <v>88.152000000016727</v>
      </c>
      <c r="B6330" s="325">
        <f t="shared" si="494"/>
        <v>0.36730000000006968</v>
      </c>
      <c r="C6330" s="167">
        <f t="shared" si="490"/>
        <v>233.88599999998743</v>
      </c>
      <c r="D6330" s="167">
        <f>IF('Lineær programmering opg 4'!$M$4=0,"-",(-A6330+'Lineær programmering opg 4'!$M$4)/'Lineær programmering opg 4'!$K$4*-1)</f>
        <v>303.69599999996655</v>
      </c>
      <c r="E6330" s="167">
        <f>IF('Lineær programmering opg 4'!$M$5=0,"-",(-A6330+'Lineær programmering opg 4'!$M$5)/'Lineær programmering opg 4'!$K$5*-1)</f>
        <v>233.88599999998743</v>
      </c>
      <c r="F6330" s="167" t="str">
        <f>IF('Lineær programmering opg 4'!$E$6=0,"-",(-A6330+'Lineær programmering opg 4'!$M$6)/'Lineær programmering opg 4'!$K$6*-1)</f>
        <v>-</v>
      </c>
      <c r="G6330" s="167" t="str">
        <f>IF('Lineær programmering opg 4'!$D$7=0,"-",((-A6330+'Lineær programmering opg 4'!$M$7)/'Lineær programmering opg 4'!$K$7)*-1)</f>
        <v>-</v>
      </c>
      <c r="H6330" s="167" t="str">
        <f>IF('Lineær programmering opg 4'!$C$8=0,"-",((-A6330+'Lineær programmering opg 4'!$M$8)/'Lineær programmering opg 4'!$K$8)*-1)</f>
        <v>-</v>
      </c>
      <c r="I6330" s="167" t="str">
        <f>IF('Lineær programmering opg 4'!$D$8=0,"-",'Lineær programmering opg 4'!$G$8)</f>
        <v>-</v>
      </c>
      <c r="J6330" s="295">
        <f>A6330*'Lineær programmering opg 4'!$C$11+Datatabel!C6330*'Lineær programmering opg 4'!$D$11</f>
        <v>43898.099999999788</v>
      </c>
      <c r="K6330" s="9">
        <f t="shared" si="492"/>
        <v>0</v>
      </c>
      <c r="L6330" s="9">
        <f t="shared" si="493"/>
        <v>0</v>
      </c>
    </row>
    <row r="6331" spans="1:12" ht="15" x14ac:dyDescent="0.25">
      <c r="A6331" s="167">
        <f t="shared" si="491"/>
        <v>88.128000000016726</v>
      </c>
      <c r="B6331" s="325">
        <f t="shared" si="494"/>
        <v>0.36720000000006969</v>
      </c>
      <c r="C6331" s="167">
        <f t="shared" si="490"/>
        <v>233.90399999998743</v>
      </c>
      <c r="D6331" s="167">
        <f>IF('Lineær programmering opg 4'!$M$4=0,"-",(-A6331+'Lineær programmering opg 4'!$M$4)/'Lineær programmering opg 4'!$K$4*-1)</f>
        <v>303.74399999996655</v>
      </c>
      <c r="E6331" s="167">
        <f>IF('Lineær programmering opg 4'!$M$5=0,"-",(-A6331+'Lineær programmering opg 4'!$M$5)/'Lineær programmering opg 4'!$K$5*-1)</f>
        <v>233.90399999998743</v>
      </c>
      <c r="F6331" s="167" t="str">
        <f>IF('Lineær programmering opg 4'!$E$6=0,"-",(-A6331+'Lineær programmering opg 4'!$M$6)/'Lineær programmering opg 4'!$K$6*-1)</f>
        <v>-</v>
      </c>
      <c r="G6331" s="167" t="str">
        <f>IF('Lineær programmering opg 4'!$D$7=0,"-",((-A6331+'Lineær programmering opg 4'!$M$7)/'Lineær programmering opg 4'!$K$7)*-1)</f>
        <v>-</v>
      </c>
      <c r="H6331" s="167" t="str">
        <f>IF('Lineær programmering opg 4'!$C$8=0,"-",((-A6331+'Lineær programmering opg 4'!$M$8)/'Lineær programmering opg 4'!$K$8)*-1)</f>
        <v>-</v>
      </c>
      <c r="I6331" s="167" t="str">
        <f>IF('Lineær programmering opg 4'!$D$8=0,"-",'Lineær programmering opg 4'!$G$8)</f>
        <v>-</v>
      </c>
      <c r="J6331" s="295">
        <f>A6331*'Lineær programmering opg 4'!$C$11+Datatabel!C6331*'Lineær programmering opg 4'!$D$11</f>
        <v>43898.39999999979</v>
      </c>
      <c r="K6331" s="9">
        <f t="shared" si="492"/>
        <v>0</v>
      </c>
      <c r="L6331" s="9">
        <f t="shared" si="493"/>
        <v>0</v>
      </c>
    </row>
    <row r="6332" spans="1:12" ht="15" x14ac:dyDescent="0.25">
      <c r="A6332" s="167">
        <f t="shared" si="491"/>
        <v>88.104000000016725</v>
      </c>
      <c r="B6332" s="325">
        <f t="shared" si="494"/>
        <v>0.3671000000000697</v>
      </c>
      <c r="C6332" s="167">
        <f t="shared" si="490"/>
        <v>233.92199999998743</v>
      </c>
      <c r="D6332" s="167">
        <f>IF('Lineær programmering opg 4'!$M$4=0,"-",(-A6332+'Lineær programmering opg 4'!$M$4)/'Lineær programmering opg 4'!$K$4*-1)</f>
        <v>303.79199999996655</v>
      </c>
      <c r="E6332" s="167">
        <f>IF('Lineær programmering opg 4'!$M$5=0,"-",(-A6332+'Lineær programmering opg 4'!$M$5)/'Lineær programmering opg 4'!$K$5*-1)</f>
        <v>233.92199999998743</v>
      </c>
      <c r="F6332" s="167" t="str">
        <f>IF('Lineær programmering opg 4'!$E$6=0,"-",(-A6332+'Lineær programmering opg 4'!$M$6)/'Lineær programmering opg 4'!$K$6*-1)</f>
        <v>-</v>
      </c>
      <c r="G6332" s="167" t="str">
        <f>IF('Lineær programmering opg 4'!$D$7=0,"-",((-A6332+'Lineær programmering opg 4'!$M$7)/'Lineær programmering opg 4'!$K$7)*-1)</f>
        <v>-</v>
      </c>
      <c r="H6332" s="167" t="str">
        <f>IF('Lineær programmering opg 4'!$C$8=0,"-",((-A6332+'Lineær programmering opg 4'!$M$8)/'Lineær programmering opg 4'!$K$8)*-1)</f>
        <v>-</v>
      </c>
      <c r="I6332" s="167" t="str">
        <f>IF('Lineær programmering opg 4'!$D$8=0,"-",'Lineær programmering opg 4'!$G$8)</f>
        <v>-</v>
      </c>
      <c r="J6332" s="295">
        <f>A6332*'Lineær programmering opg 4'!$C$11+Datatabel!C6332*'Lineær programmering opg 4'!$D$11</f>
        <v>43898.699999999793</v>
      </c>
      <c r="K6332" s="9">
        <f t="shared" si="492"/>
        <v>0</v>
      </c>
      <c r="L6332" s="9">
        <f t="shared" si="493"/>
        <v>0</v>
      </c>
    </row>
    <row r="6333" spans="1:12" ht="15" x14ac:dyDescent="0.25">
      <c r="A6333" s="167">
        <f t="shared" si="491"/>
        <v>88.080000000016724</v>
      </c>
      <c r="B6333" s="325">
        <f t="shared" si="494"/>
        <v>0.36700000000006971</v>
      </c>
      <c r="C6333" s="167">
        <f t="shared" si="490"/>
        <v>233.93999999998744</v>
      </c>
      <c r="D6333" s="167">
        <f>IF('Lineær programmering opg 4'!$M$4=0,"-",(-A6333+'Lineær programmering opg 4'!$M$4)/'Lineær programmering opg 4'!$K$4*-1)</f>
        <v>303.83999999996655</v>
      </c>
      <c r="E6333" s="167">
        <f>IF('Lineær programmering opg 4'!$M$5=0,"-",(-A6333+'Lineær programmering opg 4'!$M$5)/'Lineær programmering opg 4'!$K$5*-1)</f>
        <v>233.93999999998744</v>
      </c>
      <c r="F6333" s="167" t="str">
        <f>IF('Lineær programmering opg 4'!$E$6=0,"-",(-A6333+'Lineær programmering opg 4'!$M$6)/'Lineær programmering opg 4'!$K$6*-1)</f>
        <v>-</v>
      </c>
      <c r="G6333" s="167" t="str">
        <f>IF('Lineær programmering opg 4'!$D$7=0,"-",((-A6333+'Lineær programmering opg 4'!$M$7)/'Lineær programmering opg 4'!$K$7)*-1)</f>
        <v>-</v>
      </c>
      <c r="H6333" s="167" t="str">
        <f>IF('Lineær programmering opg 4'!$C$8=0,"-",((-A6333+'Lineær programmering opg 4'!$M$8)/'Lineær programmering opg 4'!$K$8)*-1)</f>
        <v>-</v>
      </c>
      <c r="I6333" s="167" t="str">
        <f>IF('Lineær programmering opg 4'!$D$8=0,"-",'Lineær programmering opg 4'!$G$8)</f>
        <v>-</v>
      </c>
      <c r="J6333" s="295">
        <f>A6333*'Lineær programmering opg 4'!$C$11+Datatabel!C6333*'Lineær programmering opg 4'!$D$11</f>
        <v>43898.999999999789</v>
      </c>
      <c r="K6333" s="9">
        <f t="shared" si="492"/>
        <v>0</v>
      </c>
      <c r="L6333" s="9">
        <f t="shared" si="493"/>
        <v>0</v>
      </c>
    </row>
    <row r="6334" spans="1:12" ht="15" x14ac:dyDescent="0.25">
      <c r="A6334" s="167">
        <f t="shared" si="491"/>
        <v>88.056000000016738</v>
      </c>
      <c r="B6334" s="325">
        <f t="shared" si="494"/>
        <v>0.36690000000006973</v>
      </c>
      <c r="C6334" s="167">
        <f t="shared" si="490"/>
        <v>233.95799999998744</v>
      </c>
      <c r="D6334" s="167">
        <f>IF('Lineær programmering opg 4'!$M$4=0,"-",(-A6334+'Lineær programmering opg 4'!$M$4)/'Lineær programmering opg 4'!$K$4*-1)</f>
        <v>303.8879999999665</v>
      </c>
      <c r="E6334" s="167">
        <f>IF('Lineær programmering opg 4'!$M$5=0,"-",(-A6334+'Lineær programmering opg 4'!$M$5)/'Lineær programmering opg 4'!$K$5*-1)</f>
        <v>233.95799999998744</v>
      </c>
      <c r="F6334" s="167" t="str">
        <f>IF('Lineær programmering opg 4'!$E$6=0,"-",(-A6334+'Lineær programmering opg 4'!$M$6)/'Lineær programmering opg 4'!$K$6*-1)</f>
        <v>-</v>
      </c>
      <c r="G6334" s="167" t="str">
        <f>IF('Lineær programmering opg 4'!$D$7=0,"-",((-A6334+'Lineær programmering opg 4'!$M$7)/'Lineær programmering opg 4'!$K$7)*-1)</f>
        <v>-</v>
      </c>
      <c r="H6334" s="167" t="str">
        <f>IF('Lineær programmering opg 4'!$C$8=0,"-",((-A6334+'Lineær programmering opg 4'!$M$8)/'Lineær programmering opg 4'!$K$8)*-1)</f>
        <v>-</v>
      </c>
      <c r="I6334" s="167" t="str">
        <f>IF('Lineær programmering opg 4'!$D$8=0,"-",'Lineær programmering opg 4'!$G$8)</f>
        <v>-</v>
      </c>
      <c r="J6334" s="295">
        <f>A6334*'Lineær programmering opg 4'!$C$11+Datatabel!C6334*'Lineær programmering opg 4'!$D$11</f>
        <v>43899.299999999785</v>
      </c>
      <c r="K6334" s="9">
        <f t="shared" si="492"/>
        <v>0</v>
      </c>
      <c r="L6334" s="9">
        <f t="shared" si="493"/>
        <v>0</v>
      </c>
    </row>
    <row r="6335" spans="1:12" ht="15" x14ac:dyDescent="0.25">
      <c r="A6335" s="167">
        <f t="shared" si="491"/>
        <v>88.032000000016737</v>
      </c>
      <c r="B6335" s="325">
        <f t="shared" si="494"/>
        <v>0.36680000000006974</v>
      </c>
      <c r="C6335" s="167">
        <f t="shared" si="490"/>
        <v>233.97599999998744</v>
      </c>
      <c r="D6335" s="167">
        <f>IF('Lineær programmering opg 4'!$M$4=0,"-",(-A6335+'Lineær programmering opg 4'!$M$4)/'Lineær programmering opg 4'!$K$4*-1)</f>
        <v>303.9359999999665</v>
      </c>
      <c r="E6335" s="167">
        <f>IF('Lineær programmering opg 4'!$M$5=0,"-",(-A6335+'Lineær programmering opg 4'!$M$5)/'Lineær programmering opg 4'!$K$5*-1)</f>
        <v>233.97599999998744</v>
      </c>
      <c r="F6335" s="167" t="str">
        <f>IF('Lineær programmering opg 4'!$E$6=0,"-",(-A6335+'Lineær programmering opg 4'!$M$6)/'Lineær programmering opg 4'!$K$6*-1)</f>
        <v>-</v>
      </c>
      <c r="G6335" s="167" t="str">
        <f>IF('Lineær programmering opg 4'!$D$7=0,"-",((-A6335+'Lineær programmering opg 4'!$M$7)/'Lineær programmering opg 4'!$K$7)*-1)</f>
        <v>-</v>
      </c>
      <c r="H6335" s="167" t="str">
        <f>IF('Lineær programmering opg 4'!$C$8=0,"-",((-A6335+'Lineær programmering opg 4'!$M$8)/'Lineær programmering opg 4'!$K$8)*-1)</f>
        <v>-</v>
      </c>
      <c r="I6335" s="167" t="str">
        <f>IF('Lineær programmering opg 4'!$D$8=0,"-",'Lineær programmering opg 4'!$G$8)</f>
        <v>-</v>
      </c>
      <c r="J6335" s="295">
        <f>A6335*'Lineær programmering opg 4'!$C$11+Datatabel!C6335*'Lineær programmering opg 4'!$D$11</f>
        <v>43899.599999999788</v>
      </c>
      <c r="K6335" s="9">
        <f t="shared" si="492"/>
        <v>0</v>
      </c>
      <c r="L6335" s="9">
        <f t="shared" si="493"/>
        <v>0</v>
      </c>
    </row>
    <row r="6336" spans="1:12" ht="15" x14ac:dyDescent="0.25">
      <c r="A6336" s="167">
        <f t="shared" si="491"/>
        <v>88.008000000016736</v>
      </c>
      <c r="B6336" s="325">
        <f t="shared" si="494"/>
        <v>0.36670000000006975</v>
      </c>
      <c r="C6336" s="167">
        <f t="shared" si="490"/>
        <v>233.99399999998744</v>
      </c>
      <c r="D6336" s="167">
        <f>IF('Lineær programmering opg 4'!$M$4=0,"-",(-A6336+'Lineær programmering opg 4'!$M$4)/'Lineær programmering opg 4'!$K$4*-1)</f>
        <v>303.9839999999665</v>
      </c>
      <c r="E6336" s="167">
        <f>IF('Lineær programmering opg 4'!$M$5=0,"-",(-A6336+'Lineær programmering opg 4'!$M$5)/'Lineær programmering opg 4'!$K$5*-1)</f>
        <v>233.99399999998744</v>
      </c>
      <c r="F6336" s="167" t="str">
        <f>IF('Lineær programmering opg 4'!$E$6=0,"-",(-A6336+'Lineær programmering opg 4'!$M$6)/'Lineær programmering opg 4'!$K$6*-1)</f>
        <v>-</v>
      </c>
      <c r="G6336" s="167" t="str">
        <f>IF('Lineær programmering opg 4'!$D$7=0,"-",((-A6336+'Lineær programmering opg 4'!$M$7)/'Lineær programmering opg 4'!$K$7)*-1)</f>
        <v>-</v>
      </c>
      <c r="H6336" s="167" t="str">
        <f>IF('Lineær programmering opg 4'!$C$8=0,"-",((-A6336+'Lineær programmering opg 4'!$M$8)/'Lineær programmering opg 4'!$K$8)*-1)</f>
        <v>-</v>
      </c>
      <c r="I6336" s="167" t="str">
        <f>IF('Lineær programmering opg 4'!$D$8=0,"-",'Lineær programmering opg 4'!$G$8)</f>
        <v>-</v>
      </c>
      <c r="J6336" s="295">
        <f>A6336*'Lineær programmering opg 4'!$C$11+Datatabel!C6336*'Lineær programmering opg 4'!$D$11</f>
        <v>43899.89999999979</v>
      </c>
      <c r="K6336" s="9">
        <f t="shared" si="492"/>
        <v>0</v>
      </c>
      <c r="L6336" s="9">
        <f t="shared" si="493"/>
        <v>0</v>
      </c>
    </row>
    <row r="6337" spans="1:12" ht="15" x14ac:dyDescent="0.25">
      <c r="A6337" s="167">
        <f t="shared" si="491"/>
        <v>87.984000000016749</v>
      </c>
      <c r="B6337" s="325">
        <f t="shared" si="494"/>
        <v>0.36660000000006976</v>
      </c>
      <c r="C6337" s="167">
        <f t="shared" si="490"/>
        <v>234.01199999998744</v>
      </c>
      <c r="D6337" s="167">
        <f>IF('Lineær programmering opg 4'!$M$4=0,"-",(-A6337+'Lineær programmering opg 4'!$M$4)/'Lineær programmering opg 4'!$K$4*-1)</f>
        <v>304.0319999999665</v>
      </c>
      <c r="E6337" s="167">
        <f>IF('Lineær programmering opg 4'!$M$5=0,"-",(-A6337+'Lineær programmering opg 4'!$M$5)/'Lineær programmering opg 4'!$K$5*-1)</f>
        <v>234.01199999998744</v>
      </c>
      <c r="F6337" s="167" t="str">
        <f>IF('Lineær programmering opg 4'!$E$6=0,"-",(-A6337+'Lineær programmering opg 4'!$M$6)/'Lineær programmering opg 4'!$K$6*-1)</f>
        <v>-</v>
      </c>
      <c r="G6337" s="167" t="str">
        <f>IF('Lineær programmering opg 4'!$D$7=0,"-",((-A6337+'Lineær programmering opg 4'!$M$7)/'Lineær programmering opg 4'!$K$7)*-1)</f>
        <v>-</v>
      </c>
      <c r="H6337" s="167" t="str">
        <f>IF('Lineær programmering opg 4'!$C$8=0,"-",((-A6337+'Lineær programmering opg 4'!$M$8)/'Lineær programmering opg 4'!$K$8)*-1)</f>
        <v>-</v>
      </c>
      <c r="I6337" s="167" t="str">
        <f>IF('Lineær programmering opg 4'!$D$8=0,"-",'Lineær programmering opg 4'!$G$8)</f>
        <v>-</v>
      </c>
      <c r="J6337" s="295">
        <f>A6337*'Lineær programmering opg 4'!$C$11+Datatabel!C6337*'Lineær programmering opg 4'!$D$11</f>
        <v>43900.199999999793</v>
      </c>
      <c r="K6337" s="9">
        <f t="shared" si="492"/>
        <v>0</v>
      </c>
      <c r="L6337" s="9">
        <f t="shared" si="493"/>
        <v>0</v>
      </c>
    </row>
    <row r="6338" spans="1:12" ht="15" x14ac:dyDescent="0.25">
      <c r="A6338" s="167">
        <f t="shared" si="491"/>
        <v>87.960000000016748</v>
      </c>
      <c r="B6338" s="325">
        <f t="shared" si="494"/>
        <v>0.36650000000006977</v>
      </c>
      <c r="C6338" s="167">
        <f t="shared" si="490"/>
        <v>234.02999999998744</v>
      </c>
      <c r="D6338" s="167">
        <f>IF('Lineær programmering opg 4'!$M$4=0,"-",(-A6338+'Lineær programmering opg 4'!$M$4)/'Lineær programmering opg 4'!$K$4*-1)</f>
        <v>304.0799999999665</v>
      </c>
      <c r="E6338" s="167">
        <f>IF('Lineær programmering opg 4'!$M$5=0,"-",(-A6338+'Lineær programmering opg 4'!$M$5)/'Lineær programmering opg 4'!$K$5*-1)</f>
        <v>234.02999999998744</v>
      </c>
      <c r="F6338" s="167" t="str">
        <f>IF('Lineær programmering opg 4'!$E$6=0,"-",(-A6338+'Lineær programmering opg 4'!$M$6)/'Lineær programmering opg 4'!$K$6*-1)</f>
        <v>-</v>
      </c>
      <c r="G6338" s="167" t="str">
        <f>IF('Lineær programmering opg 4'!$D$7=0,"-",((-A6338+'Lineær programmering opg 4'!$M$7)/'Lineær programmering opg 4'!$K$7)*-1)</f>
        <v>-</v>
      </c>
      <c r="H6338" s="167" t="str">
        <f>IF('Lineær programmering opg 4'!$C$8=0,"-",((-A6338+'Lineær programmering opg 4'!$M$8)/'Lineær programmering opg 4'!$K$8)*-1)</f>
        <v>-</v>
      </c>
      <c r="I6338" s="167" t="str">
        <f>IF('Lineær programmering opg 4'!$D$8=0,"-",'Lineær programmering opg 4'!$G$8)</f>
        <v>-</v>
      </c>
      <c r="J6338" s="295">
        <f>A6338*'Lineær programmering opg 4'!$C$11+Datatabel!C6338*'Lineær programmering opg 4'!$D$11</f>
        <v>43900.499999999789</v>
      </c>
      <c r="K6338" s="9">
        <f t="shared" si="492"/>
        <v>0</v>
      </c>
      <c r="L6338" s="9">
        <f t="shared" si="493"/>
        <v>0</v>
      </c>
    </row>
    <row r="6339" spans="1:12" ht="15" x14ac:dyDescent="0.25">
      <c r="A6339" s="167">
        <f t="shared" si="491"/>
        <v>87.936000000016747</v>
      </c>
      <c r="B6339" s="325">
        <f t="shared" si="494"/>
        <v>0.36640000000006978</v>
      </c>
      <c r="C6339" s="167">
        <f t="shared" ref="C6339:C6402" si="495">MIN(D6339,E6339,F6339,G6339,H6339,I6339)</f>
        <v>234.04799999998744</v>
      </c>
      <c r="D6339" s="167">
        <f>IF('Lineær programmering opg 4'!$M$4=0,"-",(-A6339+'Lineær programmering opg 4'!$M$4)/'Lineær programmering opg 4'!$K$4*-1)</f>
        <v>304.12799999996651</v>
      </c>
      <c r="E6339" s="167">
        <f>IF('Lineær programmering opg 4'!$M$5=0,"-",(-A6339+'Lineær programmering opg 4'!$M$5)/'Lineær programmering opg 4'!$K$5*-1)</f>
        <v>234.04799999998744</v>
      </c>
      <c r="F6339" s="167" t="str">
        <f>IF('Lineær programmering opg 4'!$E$6=0,"-",(-A6339+'Lineær programmering opg 4'!$M$6)/'Lineær programmering opg 4'!$K$6*-1)</f>
        <v>-</v>
      </c>
      <c r="G6339" s="167" t="str">
        <f>IF('Lineær programmering opg 4'!$D$7=0,"-",((-A6339+'Lineær programmering opg 4'!$M$7)/'Lineær programmering opg 4'!$K$7)*-1)</f>
        <v>-</v>
      </c>
      <c r="H6339" s="167" t="str">
        <f>IF('Lineær programmering opg 4'!$C$8=0,"-",((-A6339+'Lineær programmering opg 4'!$M$8)/'Lineær programmering opg 4'!$K$8)*-1)</f>
        <v>-</v>
      </c>
      <c r="I6339" s="167" t="str">
        <f>IF('Lineær programmering opg 4'!$D$8=0,"-",'Lineær programmering opg 4'!$G$8)</f>
        <v>-</v>
      </c>
      <c r="J6339" s="295">
        <f>A6339*'Lineær programmering opg 4'!$C$11+Datatabel!C6339*'Lineær programmering opg 4'!$D$11</f>
        <v>43900.799999999785</v>
      </c>
      <c r="K6339" s="9">
        <f t="shared" si="492"/>
        <v>0</v>
      </c>
      <c r="L6339" s="9">
        <f t="shared" si="493"/>
        <v>0</v>
      </c>
    </row>
    <row r="6340" spans="1:12" ht="15" x14ac:dyDescent="0.25">
      <c r="A6340" s="167">
        <f t="shared" ref="A6340:A6403" si="496">$A$3*B6340</f>
        <v>87.912000000016747</v>
      </c>
      <c r="B6340" s="325">
        <f t="shared" si="494"/>
        <v>0.36630000000006979</v>
      </c>
      <c r="C6340" s="167">
        <f t="shared" si="495"/>
        <v>234.06599999998744</v>
      </c>
      <c r="D6340" s="167">
        <f>IF('Lineær programmering opg 4'!$M$4=0,"-",(-A6340+'Lineær programmering opg 4'!$M$4)/'Lineær programmering opg 4'!$K$4*-1)</f>
        <v>304.17599999996651</v>
      </c>
      <c r="E6340" s="167">
        <f>IF('Lineær programmering opg 4'!$M$5=0,"-",(-A6340+'Lineær programmering opg 4'!$M$5)/'Lineær programmering opg 4'!$K$5*-1)</f>
        <v>234.06599999998744</v>
      </c>
      <c r="F6340" s="167" t="str">
        <f>IF('Lineær programmering opg 4'!$E$6=0,"-",(-A6340+'Lineær programmering opg 4'!$M$6)/'Lineær programmering opg 4'!$K$6*-1)</f>
        <v>-</v>
      </c>
      <c r="G6340" s="167" t="str">
        <f>IF('Lineær programmering opg 4'!$D$7=0,"-",((-A6340+'Lineær programmering opg 4'!$M$7)/'Lineær programmering opg 4'!$K$7)*-1)</f>
        <v>-</v>
      </c>
      <c r="H6340" s="167" t="str">
        <f>IF('Lineær programmering opg 4'!$C$8=0,"-",((-A6340+'Lineær programmering opg 4'!$M$8)/'Lineær programmering opg 4'!$K$8)*-1)</f>
        <v>-</v>
      </c>
      <c r="I6340" s="167" t="str">
        <f>IF('Lineær programmering opg 4'!$D$8=0,"-",'Lineær programmering opg 4'!$G$8)</f>
        <v>-</v>
      </c>
      <c r="J6340" s="295">
        <f>A6340*'Lineær programmering opg 4'!$C$11+Datatabel!C6340*'Lineær programmering opg 4'!$D$11</f>
        <v>43901.099999999788</v>
      </c>
      <c r="K6340" s="9">
        <f t="shared" ref="K6340:K6403" si="497">IF($J$10004=J6340,A6340,0)</f>
        <v>0</v>
      </c>
      <c r="L6340" s="9">
        <f t="shared" ref="L6340:L6403" si="498">IF(J6340=$J$10004,C6340,0)</f>
        <v>0</v>
      </c>
    </row>
    <row r="6341" spans="1:12" ht="15" x14ac:dyDescent="0.25">
      <c r="A6341" s="167">
        <f t="shared" si="496"/>
        <v>87.888000000016746</v>
      </c>
      <c r="B6341" s="325">
        <f t="shared" ref="B6341:B6404" si="499">B6340-0.01%</f>
        <v>0.3662000000000698</v>
      </c>
      <c r="C6341" s="167">
        <f t="shared" si="495"/>
        <v>234.08399999998744</v>
      </c>
      <c r="D6341" s="167">
        <f>IF('Lineær programmering opg 4'!$M$4=0,"-",(-A6341+'Lineær programmering opg 4'!$M$4)/'Lineær programmering opg 4'!$K$4*-1)</f>
        <v>304.22399999996651</v>
      </c>
      <c r="E6341" s="167">
        <f>IF('Lineær programmering opg 4'!$M$5=0,"-",(-A6341+'Lineær programmering opg 4'!$M$5)/'Lineær programmering opg 4'!$K$5*-1)</f>
        <v>234.08399999998744</v>
      </c>
      <c r="F6341" s="167" t="str">
        <f>IF('Lineær programmering opg 4'!$E$6=0,"-",(-A6341+'Lineær programmering opg 4'!$M$6)/'Lineær programmering opg 4'!$K$6*-1)</f>
        <v>-</v>
      </c>
      <c r="G6341" s="167" t="str">
        <f>IF('Lineær programmering opg 4'!$D$7=0,"-",((-A6341+'Lineær programmering opg 4'!$M$7)/'Lineær programmering opg 4'!$K$7)*-1)</f>
        <v>-</v>
      </c>
      <c r="H6341" s="167" t="str">
        <f>IF('Lineær programmering opg 4'!$C$8=0,"-",((-A6341+'Lineær programmering opg 4'!$M$8)/'Lineær programmering opg 4'!$K$8)*-1)</f>
        <v>-</v>
      </c>
      <c r="I6341" s="167" t="str">
        <f>IF('Lineær programmering opg 4'!$D$8=0,"-",'Lineær programmering opg 4'!$G$8)</f>
        <v>-</v>
      </c>
      <c r="J6341" s="295">
        <f>A6341*'Lineær programmering opg 4'!$C$11+Datatabel!C6341*'Lineær programmering opg 4'!$D$11</f>
        <v>43901.39999999979</v>
      </c>
      <c r="K6341" s="9">
        <f t="shared" si="497"/>
        <v>0</v>
      </c>
      <c r="L6341" s="9">
        <f t="shared" si="498"/>
        <v>0</v>
      </c>
    </row>
    <row r="6342" spans="1:12" ht="15" x14ac:dyDescent="0.25">
      <c r="A6342" s="167">
        <f t="shared" si="496"/>
        <v>87.864000000016759</v>
      </c>
      <c r="B6342" s="325">
        <f t="shared" si="499"/>
        <v>0.36610000000006981</v>
      </c>
      <c r="C6342" s="167">
        <f t="shared" si="495"/>
        <v>234.10199999998744</v>
      </c>
      <c r="D6342" s="167">
        <f>IF('Lineær programmering opg 4'!$M$4=0,"-",(-A6342+'Lineær programmering opg 4'!$M$4)/'Lineær programmering opg 4'!$K$4*-1)</f>
        <v>304.27199999996651</v>
      </c>
      <c r="E6342" s="167">
        <f>IF('Lineær programmering opg 4'!$M$5=0,"-",(-A6342+'Lineær programmering opg 4'!$M$5)/'Lineær programmering opg 4'!$K$5*-1)</f>
        <v>234.10199999998744</v>
      </c>
      <c r="F6342" s="167" t="str">
        <f>IF('Lineær programmering opg 4'!$E$6=0,"-",(-A6342+'Lineær programmering opg 4'!$M$6)/'Lineær programmering opg 4'!$K$6*-1)</f>
        <v>-</v>
      </c>
      <c r="G6342" s="167" t="str">
        <f>IF('Lineær programmering opg 4'!$D$7=0,"-",((-A6342+'Lineær programmering opg 4'!$M$7)/'Lineær programmering opg 4'!$K$7)*-1)</f>
        <v>-</v>
      </c>
      <c r="H6342" s="167" t="str">
        <f>IF('Lineær programmering opg 4'!$C$8=0,"-",((-A6342+'Lineær programmering opg 4'!$M$8)/'Lineær programmering opg 4'!$K$8)*-1)</f>
        <v>-</v>
      </c>
      <c r="I6342" s="167" t="str">
        <f>IF('Lineær programmering opg 4'!$D$8=0,"-",'Lineær programmering opg 4'!$G$8)</f>
        <v>-</v>
      </c>
      <c r="J6342" s="295">
        <f>A6342*'Lineær programmering opg 4'!$C$11+Datatabel!C6342*'Lineær programmering opg 4'!$D$11</f>
        <v>43901.699999999793</v>
      </c>
      <c r="K6342" s="9">
        <f t="shared" si="497"/>
        <v>0</v>
      </c>
      <c r="L6342" s="9">
        <f t="shared" si="498"/>
        <v>0</v>
      </c>
    </row>
    <row r="6343" spans="1:12" ht="15" x14ac:dyDescent="0.25">
      <c r="A6343" s="167">
        <f t="shared" si="496"/>
        <v>87.840000000016758</v>
      </c>
      <c r="B6343" s="325">
        <f t="shared" si="499"/>
        <v>0.36600000000006983</v>
      </c>
      <c r="C6343" s="167">
        <f t="shared" si="495"/>
        <v>234.11999999998744</v>
      </c>
      <c r="D6343" s="167">
        <f>IF('Lineær programmering opg 4'!$M$4=0,"-",(-A6343+'Lineær programmering opg 4'!$M$4)/'Lineær programmering opg 4'!$K$4*-1)</f>
        <v>304.31999999996651</v>
      </c>
      <c r="E6343" s="167">
        <f>IF('Lineær programmering opg 4'!$M$5=0,"-",(-A6343+'Lineær programmering opg 4'!$M$5)/'Lineær programmering opg 4'!$K$5*-1)</f>
        <v>234.11999999998744</v>
      </c>
      <c r="F6343" s="167" t="str">
        <f>IF('Lineær programmering opg 4'!$E$6=0,"-",(-A6343+'Lineær programmering opg 4'!$M$6)/'Lineær programmering opg 4'!$K$6*-1)</f>
        <v>-</v>
      </c>
      <c r="G6343" s="167" t="str">
        <f>IF('Lineær programmering opg 4'!$D$7=0,"-",((-A6343+'Lineær programmering opg 4'!$M$7)/'Lineær programmering opg 4'!$K$7)*-1)</f>
        <v>-</v>
      </c>
      <c r="H6343" s="167" t="str">
        <f>IF('Lineær programmering opg 4'!$C$8=0,"-",((-A6343+'Lineær programmering opg 4'!$M$8)/'Lineær programmering opg 4'!$K$8)*-1)</f>
        <v>-</v>
      </c>
      <c r="I6343" s="167" t="str">
        <f>IF('Lineær programmering opg 4'!$D$8=0,"-",'Lineær programmering opg 4'!$G$8)</f>
        <v>-</v>
      </c>
      <c r="J6343" s="295">
        <f>A6343*'Lineær programmering opg 4'!$C$11+Datatabel!C6343*'Lineær programmering opg 4'!$D$11</f>
        <v>43901.999999999789</v>
      </c>
      <c r="K6343" s="9">
        <f t="shared" si="497"/>
        <v>0</v>
      </c>
      <c r="L6343" s="9">
        <f t="shared" si="498"/>
        <v>0</v>
      </c>
    </row>
    <row r="6344" spans="1:12" ht="15" x14ac:dyDescent="0.25">
      <c r="A6344" s="167">
        <f t="shared" si="496"/>
        <v>87.816000000016757</v>
      </c>
      <c r="B6344" s="325">
        <f t="shared" si="499"/>
        <v>0.36590000000006984</v>
      </c>
      <c r="C6344" s="167">
        <f t="shared" si="495"/>
        <v>234.13799999998744</v>
      </c>
      <c r="D6344" s="167">
        <f>IF('Lineær programmering opg 4'!$M$4=0,"-",(-A6344+'Lineær programmering opg 4'!$M$4)/'Lineær programmering opg 4'!$K$4*-1)</f>
        <v>304.36799999996651</v>
      </c>
      <c r="E6344" s="167">
        <f>IF('Lineær programmering opg 4'!$M$5=0,"-",(-A6344+'Lineær programmering opg 4'!$M$5)/'Lineær programmering opg 4'!$K$5*-1)</f>
        <v>234.13799999998744</v>
      </c>
      <c r="F6344" s="167" t="str">
        <f>IF('Lineær programmering opg 4'!$E$6=0,"-",(-A6344+'Lineær programmering opg 4'!$M$6)/'Lineær programmering opg 4'!$K$6*-1)</f>
        <v>-</v>
      </c>
      <c r="G6344" s="167" t="str">
        <f>IF('Lineær programmering opg 4'!$D$7=0,"-",((-A6344+'Lineær programmering opg 4'!$M$7)/'Lineær programmering opg 4'!$K$7)*-1)</f>
        <v>-</v>
      </c>
      <c r="H6344" s="167" t="str">
        <f>IF('Lineær programmering opg 4'!$C$8=0,"-",((-A6344+'Lineær programmering opg 4'!$M$8)/'Lineær programmering opg 4'!$K$8)*-1)</f>
        <v>-</v>
      </c>
      <c r="I6344" s="167" t="str">
        <f>IF('Lineær programmering opg 4'!$D$8=0,"-",'Lineær programmering opg 4'!$G$8)</f>
        <v>-</v>
      </c>
      <c r="J6344" s="295">
        <f>A6344*'Lineær programmering opg 4'!$C$11+Datatabel!C6344*'Lineær programmering opg 4'!$D$11</f>
        <v>43902.299999999799</v>
      </c>
      <c r="K6344" s="9">
        <f t="shared" si="497"/>
        <v>0</v>
      </c>
      <c r="L6344" s="9">
        <f t="shared" si="498"/>
        <v>0</v>
      </c>
    </row>
    <row r="6345" spans="1:12" ht="15" x14ac:dyDescent="0.25">
      <c r="A6345" s="167">
        <f t="shared" si="496"/>
        <v>87.79200000001677</v>
      </c>
      <c r="B6345" s="325">
        <f t="shared" si="499"/>
        <v>0.36580000000006985</v>
      </c>
      <c r="C6345" s="167">
        <f t="shared" si="495"/>
        <v>234.15599999998744</v>
      </c>
      <c r="D6345" s="167">
        <f>IF('Lineær programmering opg 4'!$M$4=0,"-",(-A6345+'Lineær programmering opg 4'!$M$4)/'Lineær programmering opg 4'!$K$4*-1)</f>
        <v>304.41599999996646</v>
      </c>
      <c r="E6345" s="167">
        <f>IF('Lineær programmering opg 4'!$M$5=0,"-",(-A6345+'Lineær programmering opg 4'!$M$5)/'Lineær programmering opg 4'!$K$5*-1)</f>
        <v>234.15599999998744</v>
      </c>
      <c r="F6345" s="167" t="str">
        <f>IF('Lineær programmering opg 4'!$E$6=0,"-",(-A6345+'Lineær programmering opg 4'!$M$6)/'Lineær programmering opg 4'!$K$6*-1)</f>
        <v>-</v>
      </c>
      <c r="G6345" s="167" t="str">
        <f>IF('Lineær programmering opg 4'!$D$7=0,"-",((-A6345+'Lineær programmering opg 4'!$M$7)/'Lineær programmering opg 4'!$K$7)*-1)</f>
        <v>-</v>
      </c>
      <c r="H6345" s="167" t="str">
        <f>IF('Lineær programmering opg 4'!$C$8=0,"-",((-A6345+'Lineær programmering opg 4'!$M$8)/'Lineær programmering opg 4'!$K$8)*-1)</f>
        <v>-</v>
      </c>
      <c r="I6345" s="167" t="str">
        <f>IF('Lineær programmering opg 4'!$D$8=0,"-",'Lineær programmering opg 4'!$G$8)</f>
        <v>-</v>
      </c>
      <c r="J6345" s="295">
        <f>A6345*'Lineær programmering opg 4'!$C$11+Datatabel!C6345*'Lineær programmering opg 4'!$D$11</f>
        <v>43902.599999999795</v>
      </c>
      <c r="K6345" s="9">
        <f t="shared" si="497"/>
        <v>0</v>
      </c>
      <c r="L6345" s="9">
        <f t="shared" si="498"/>
        <v>0</v>
      </c>
    </row>
    <row r="6346" spans="1:12" ht="15" x14ac:dyDescent="0.25">
      <c r="A6346" s="167">
        <f t="shared" si="496"/>
        <v>87.768000000016769</v>
      </c>
      <c r="B6346" s="325">
        <f t="shared" si="499"/>
        <v>0.36570000000006986</v>
      </c>
      <c r="C6346" s="167">
        <f t="shared" si="495"/>
        <v>234.17399999998744</v>
      </c>
      <c r="D6346" s="167">
        <f>IF('Lineær programmering opg 4'!$M$4=0,"-",(-A6346+'Lineær programmering opg 4'!$M$4)/'Lineær programmering opg 4'!$K$4*-1)</f>
        <v>304.46399999996646</v>
      </c>
      <c r="E6346" s="167">
        <f>IF('Lineær programmering opg 4'!$M$5=0,"-",(-A6346+'Lineær programmering opg 4'!$M$5)/'Lineær programmering opg 4'!$K$5*-1)</f>
        <v>234.17399999998744</v>
      </c>
      <c r="F6346" s="167" t="str">
        <f>IF('Lineær programmering opg 4'!$E$6=0,"-",(-A6346+'Lineær programmering opg 4'!$M$6)/'Lineær programmering opg 4'!$K$6*-1)</f>
        <v>-</v>
      </c>
      <c r="G6346" s="167" t="str">
        <f>IF('Lineær programmering opg 4'!$D$7=0,"-",((-A6346+'Lineær programmering opg 4'!$M$7)/'Lineær programmering opg 4'!$K$7)*-1)</f>
        <v>-</v>
      </c>
      <c r="H6346" s="167" t="str">
        <f>IF('Lineær programmering opg 4'!$C$8=0,"-",((-A6346+'Lineær programmering opg 4'!$M$8)/'Lineær programmering opg 4'!$K$8)*-1)</f>
        <v>-</v>
      </c>
      <c r="I6346" s="167" t="str">
        <f>IF('Lineær programmering opg 4'!$D$8=0,"-",'Lineær programmering opg 4'!$G$8)</f>
        <v>-</v>
      </c>
      <c r="J6346" s="295">
        <f>A6346*'Lineær programmering opg 4'!$C$11+Datatabel!C6346*'Lineær programmering opg 4'!$D$11</f>
        <v>43902.89999999979</v>
      </c>
      <c r="K6346" s="9">
        <f t="shared" si="497"/>
        <v>0</v>
      </c>
      <c r="L6346" s="9">
        <f t="shared" si="498"/>
        <v>0</v>
      </c>
    </row>
    <row r="6347" spans="1:12" ht="15" x14ac:dyDescent="0.25">
      <c r="A6347" s="167">
        <f t="shared" si="496"/>
        <v>87.744000000016769</v>
      </c>
      <c r="B6347" s="325">
        <f t="shared" si="499"/>
        <v>0.36560000000006987</v>
      </c>
      <c r="C6347" s="167">
        <f t="shared" si="495"/>
        <v>234.19199999998744</v>
      </c>
      <c r="D6347" s="167">
        <f>IF('Lineær programmering opg 4'!$M$4=0,"-",(-A6347+'Lineær programmering opg 4'!$M$4)/'Lineær programmering opg 4'!$K$4*-1)</f>
        <v>304.51199999996646</v>
      </c>
      <c r="E6347" s="167">
        <f>IF('Lineær programmering opg 4'!$M$5=0,"-",(-A6347+'Lineær programmering opg 4'!$M$5)/'Lineær programmering opg 4'!$K$5*-1)</f>
        <v>234.19199999998744</v>
      </c>
      <c r="F6347" s="167" t="str">
        <f>IF('Lineær programmering opg 4'!$E$6=0,"-",(-A6347+'Lineær programmering opg 4'!$M$6)/'Lineær programmering opg 4'!$K$6*-1)</f>
        <v>-</v>
      </c>
      <c r="G6347" s="167" t="str">
        <f>IF('Lineær programmering opg 4'!$D$7=0,"-",((-A6347+'Lineær programmering opg 4'!$M$7)/'Lineær programmering opg 4'!$K$7)*-1)</f>
        <v>-</v>
      </c>
      <c r="H6347" s="167" t="str">
        <f>IF('Lineær programmering opg 4'!$C$8=0,"-",((-A6347+'Lineær programmering opg 4'!$M$8)/'Lineær programmering opg 4'!$K$8)*-1)</f>
        <v>-</v>
      </c>
      <c r="I6347" s="167" t="str">
        <f>IF('Lineær programmering opg 4'!$D$8=0,"-",'Lineær programmering opg 4'!$G$8)</f>
        <v>-</v>
      </c>
      <c r="J6347" s="295">
        <f>A6347*'Lineær programmering opg 4'!$C$11+Datatabel!C6347*'Lineær programmering opg 4'!$D$11</f>
        <v>43903.199999999793</v>
      </c>
      <c r="K6347" s="9">
        <f t="shared" si="497"/>
        <v>0</v>
      </c>
      <c r="L6347" s="9">
        <f t="shared" si="498"/>
        <v>0</v>
      </c>
    </row>
    <row r="6348" spans="1:12" ht="15" x14ac:dyDescent="0.25">
      <c r="A6348" s="167">
        <f t="shared" si="496"/>
        <v>87.720000000016768</v>
      </c>
      <c r="B6348" s="325">
        <f t="shared" si="499"/>
        <v>0.36550000000006988</v>
      </c>
      <c r="C6348" s="167">
        <f t="shared" si="495"/>
        <v>234.20999999998745</v>
      </c>
      <c r="D6348" s="167">
        <f>IF('Lineær programmering opg 4'!$M$4=0,"-",(-A6348+'Lineær programmering opg 4'!$M$4)/'Lineær programmering opg 4'!$K$4*-1)</f>
        <v>304.55999999996646</v>
      </c>
      <c r="E6348" s="167">
        <f>IF('Lineær programmering opg 4'!$M$5=0,"-",(-A6348+'Lineær programmering opg 4'!$M$5)/'Lineær programmering opg 4'!$K$5*-1)</f>
        <v>234.20999999998745</v>
      </c>
      <c r="F6348" s="167" t="str">
        <f>IF('Lineær programmering opg 4'!$E$6=0,"-",(-A6348+'Lineær programmering opg 4'!$M$6)/'Lineær programmering opg 4'!$K$6*-1)</f>
        <v>-</v>
      </c>
      <c r="G6348" s="167" t="str">
        <f>IF('Lineær programmering opg 4'!$D$7=0,"-",((-A6348+'Lineær programmering opg 4'!$M$7)/'Lineær programmering opg 4'!$K$7)*-1)</f>
        <v>-</v>
      </c>
      <c r="H6348" s="167" t="str">
        <f>IF('Lineær programmering opg 4'!$C$8=0,"-",((-A6348+'Lineær programmering opg 4'!$M$8)/'Lineær programmering opg 4'!$K$8)*-1)</f>
        <v>-</v>
      </c>
      <c r="I6348" s="167" t="str">
        <f>IF('Lineær programmering opg 4'!$D$8=0,"-",'Lineær programmering opg 4'!$G$8)</f>
        <v>-</v>
      </c>
      <c r="J6348" s="295">
        <f>A6348*'Lineær programmering opg 4'!$C$11+Datatabel!C6348*'Lineær programmering opg 4'!$D$11</f>
        <v>43903.499999999796</v>
      </c>
      <c r="K6348" s="9">
        <f t="shared" si="497"/>
        <v>0</v>
      </c>
      <c r="L6348" s="9">
        <f t="shared" si="498"/>
        <v>0</v>
      </c>
    </row>
    <row r="6349" spans="1:12" ht="15" x14ac:dyDescent="0.25">
      <c r="A6349" s="167">
        <f t="shared" si="496"/>
        <v>87.696000000016767</v>
      </c>
      <c r="B6349" s="325">
        <f t="shared" si="499"/>
        <v>0.36540000000006989</v>
      </c>
      <c r="C6349" s="167">
        <f t="shared" si="495"/>
        <v>234.22799999998745</v>
      </c>
      <c r="D6349" s="167">
        <f>IF('Lineær programmering opg 4'!$M$4=0,"-",(-A6349+'Lineær programmering opg 4'!$M$4)/'Lineær programmering opg 4'!$K$4*-1)</f>
        <v>304.60799999996647</v>
      </c>
      <c r="E6349" s="167">
        <f>IF('Lineær programmering opg 4'!$M$5=0,"-",(-A6349+'Lineær programmering opg 4'!$M$5)/'Lineær programmering opg 4'!$K$5*-1)</f>
        <v>234.22799999998745</v>
      </c>
      <c r="F6349" s="167" t="str">
        <f>IF('Lineær programmering opg 4'!$E$6=0,"-",(-A6349+'Lineær programmering opg 4'!$M$6)/'Lineær programmering opg 4'!$K$6*-1)</f>
        <v>-</v>
      </c>
      <c r="G6349" s="167" t="str">
        <f>IF('Lineær programmering opg 4'!$D$7=0,"-",((-A6349+'Lineær programmering opg 4'!$M$7)/'Lineær programmering opg 4'!$K$7)*-1)</f>
        <v>-</v>
      </c>
      <c r="H6349" s="167" t="str">
        <f>IF('Lineær programmering opg 4'!$C$8=0,"-",((-A6349+'Lineær programmering opg 4'!$M$8)/'Lineær programmering opg 4'!$K$8)*-1)</f>
        <v>-</v>
      </c>
      <c r="I6349" s="167" t="str">
        <f>IF('Lineær programmering opg 4'!$D$8=0,"-",'Lineær programmering opg 4'!$G$8)</f>
        <v>-</v>
      </c>
      <c r="J6349" s="295">
        <f>A6349*'Lineær programmering opg 4'!$C$11+Datatabel!C6349*'Lineær programmering opg 4'!$D$11</f>
        <v>43903.799999999799</v>
      </c>
      <c r="K6349" s="9">
        <f t="shared" si="497"/>
        <v>0</v>
      </c>
      <c r="L6349" s="9">
        <f t="shared" si="498"/>
        <v>0</v>
      </c>
    </row>
    <row r="6350" spans="1:12" ht="15" x14ac:dyDescent="0.25">
      <c r="A6350" s="167">
        <f t="shared" si="496"/>
        <v>87.67200000001678</v>
      </c>
      <c r="B6350" s="325">
        <f t="shared" si="499"/>
        <v>0.3653000000000699</v>
      </c>
      <c r="C6350" s="167">
        <f t="shared" si="495"/>
        <v>234.24599999998742</v>
      </c>
      <c r="D6350" s="167">
        <f>IF('Lineær programmering opg 4'!$M$4=0,"-",(-A6350+'Lineær programmering opg 4'!$M$4)/'Lineær programmering opg 4'!$K$4*-1)</f>
        <v>304.65599999996641</v>
      </c>
      <c r="E6350" s="167">
        <f>IF('Lineær programmering opg 4'!$M$5=0,"-",(-A6350+'Lineær programmering opg 4'!$M$5)/'Lineær programmering opg 4'!$K$5*-1)</f>
        <v>234.24599999998742</v>
      </c>
      <c r="F6350" s="167" t="str">
        <f>IF('Lineær programmering opg 4'!$E$6=0,"-",(-A6350+'Lineær programmering opg 4'!$M$6)/'Lineær programmering opg 4'!$K$6*-1)</f>
        <v>-</v>
      </c>
      <c r="G6350" s="167" t="str">
        <f>IF('Lineær programmering opg 4'!$D$7=0,"-",((-A6350+'Lineær programmering opg 4'!$M$7)/'Lineær programmering opg 4'!$K$7)*-1)</f>
        <v>-</v>
      </c>
      <c r="H6350" s="167" t="str">
        <f>IF('Lineær programmering opg 4'!$C$8=0,"-",((-A6350+'Lineær programmering opg 4'!$M$8)/'Lineær programmering opg 4'!$K$8)*-1)</f>
        <v>-</v>
      </c>
      <c r="I6350" s="167" t="str">
        <f>IF('Lineær programmering opg 4'!$D$8=0,"-",'Lineær programmering opg 4'!$G$8)</f>
        <v>-</v>
      </c>
      <c r="J6350" s="295">
        <f>A6350*'Lineær programmering opg 4'!$C$11+Datatabel!C6350*'Lineær programmering opg 4'!$D$11</f>
        <v>43904.099999999788</v>
      </c>
      <c r="K6350" s="9">
        <f t="shared" si="497"/>
        <v>0</v>
      </c>
      <c r="L6350" s="9">
        <f t="shared" si="498"/>
        <v>0</v>
      </c>
    </row>
    <row r="6351" spans="1:12" ht="15" x14ac:dyDescent="0.25">
      <c r="A6351" s="167">
        <f t="shared" si="496"/>
        <v>87.648000000016779</v>
      </c>
      <c r="B6351" s="325">
        <f t="shared" si="499"/>
        <v>0.36520000000006991</v>
      </c>
      <c r="C6351" s="167">
        <f t="shared" si="495"/>
        <v>234.26399999998742</v>
      </c>
      <c r="D6351" s="167">
        <f>IF('Lineær programmering opg 4'!$M$4=0,"-",(-A6351+'Lineær programmering opg 4'!$M$4)/'Lineær programmering opg 4'!$K$4*-1)</f>
        <v>304.70399999996641</v>
      </c>
      <c r="E6351" s="167">
        <f>IF('Lineær programmering opg 4'!$M$5=0,"-",(-A6351+'Lineær programmering opg 4'!$M$5)/'Lineær programmering opg 4'!$K$5*-1)</f>
        <v>234.26399999998742</v>
      </c>
      <c r="F6351" s="167" t="str">
        <f>IF('Lineær programmering opg 4'!$E$6=0,"-",(-A6351+'Lineær programmering opg 4'!$M$6)/'Lineær programmering opg 4'!$K$6*-1)</f>
        <v>-</v>
      </c>
      <c r="G6351" s="167" t="str">
        <f>IF('Lineær programmering opg 4'!$D$7=0,"-",((-A6351+'Lineær programmering opg 4'!$M$7)/'Lineær programmering opg 4'!$K$7)*-1)</f>
        <v>-</v>
      </c>
      <c r="H6351" s="167" t="str">
        <f>IF('Lineær programmering opg 4'!$C$8=0,"-",((-A6351+'Lineær programmering opg 4'!$M$8)/'Lineær programmering opg 4'!$K$8)*-1)</f>
        <v>-</v>
      </c>
      <c r="I6351" s="167" t="str">
        <f>IF('Lineær programmering opg 4'!$D$8=0,"-",'Lineær programmering opg 4'!$G$8)</f>
        <v>-</v>
      </c>
      <c r="J6351" s="295">
        <f>A6351*'Lineær programmering opg 4'!$C$11+Datatabel!C6351*'Lineær programmering opg 4'!$D$11</f>
        <v>43904.39999999979</v>
      </c>
      <c r="K6351" s="9">
        <f t="shared" si="497"/>
        <v>0</v>
      </c>
      <c r="L6351" s="9">
        <f t="shared" si="498"/>
        <v>0</v>
      </c>
    </row>
    <row r="6352" spans="1:12" ht="15" x14ac:dyDescent="0.25">
      <c r="A6352" s="167">
        <f t="shared" si="496"/>
        <v>87.624000000016778</v>
      </c>
      <c r="B6352" s="325">
        <f t="shared" si="499"/>
        <v>0.36510000000006992</v>
      </c>
      <c r="C6352" s="167">
        <f t="shared" si="495"/>
        <v>234.28199999998742</v>
      </c>
      <c r="D6352" s="167">
        <f>IF('Lineær programmering opg 4'!$M$4=0,"-",(-A6352+'Lineær programmering opg 4'!$M$4)/'Lineær programmering opg 4'!$K$4*-1)</f>
        <v>304.75199999996642</v>
      </c>
      <c r="E6352" s="167">
        <f>IF('Lineær programmering opg 4'!$M$5=0,"-",(-A6352+'Lineær programmering opg 4'!$M$5)/'Lineær programmering opg 4'!$K$5*-1)</f>
        <v>234.28199999998742</v>
      </c>
      <c r="F6352" s="167" t="str">
        <f>IF('Lineær programmering opg 4'!$E$6=0,"-",(-A6352+'Lineær programmering opg 4'!$M$6)/'Lineær programmering opg 4'!$K$6*-1)</f>
        <v>-</v>
      </c>
      <c r="G6352" s="167" t="str">
        <f>IF('Lineær programmering opg 4'!$D$7=0,"-",((-A6352+'Lineær programmering opg 4'!$M$7)/'Lineær programmering opg 4'!$K$7)*-1)</f>
        <v>-</v>
      </c>
      <c r="H6352" s="167" t="str">
        <f>IF('Lineær programmering opg 4'!$C$8=0,"-",((-A6352+'Lineær programmering opg 4'!$M$8)/'Lineær programmering opg 4'!$K$8)*-1)</f>
        <v>-</v>
      </c>
      <c r="I6352" s="167" t="str">
        <f>IF('Lineær programmering opg 4'!$D$8=0,"-",'Lineær programmering opg 4'!$G$8)</f>
        <v>-</v>
      </c>
      <c r="J6352" s="295">
        <f>A6352*'Lineær programmering opg 4'!$C$11+Datatabel!C6352*'Lineær programmering opg 4'!$D$11</f>
        <v>43904.699999999793</v>
      </c>
      <c r="K6352" s="9">
        <f t="shared" si="497"/>
        <v>0</v>
      </c>
      <c r="L6352" s="9">
        <f t="shared" si="498"/>
        <v>0</v>
      </c>
    </row>
    <row r="6353" spans="1:12" ht="15" x14ac:dyDescent="0.25">
      <c r="A6353" s="167">
        <f t="shared" si="496"/>
        <v>87.600000000016792</v>
      </c>
      <c r="B6353" s="325">
        <f t="shared" si="499"/>
        <v>0.36500000000006994</v>
      </c>
      <c r="C6353" s="167">
        <f t="shared" si="495"/>
        <v>234.29999999998742</v>
      </c>
      <c r="D6353" s="167">
        <f>IF('Lineær programmering opg 4'!$M$4=0,"-",(-A6353+'Lineær programmering opg 4'!$M$4)/'Lineær programmering opg 4'!$K$4*-1)</f>
        <v>304.79999999996642</v>
      </c>
      <c r="E6353" s="167">
        <f>IF('Lineær programmering opg 4'!$M$5=0,"-",(-A6353+'Lineær programmering opg 4'!$M$5)/'Lineær programmering opg 4'!$K$5*-1)</f>
        <v>234.29999999998742</v>
      </c>
      <c r="F6353" s="167" t="str">
        <f>IF('Lineær programmering opg 4'!$E$6=0,"-",(-A6353+'Lineær programmering opg 4'!$M$6)/'Lineær programmering opg 4'!$K$6*-1)</f>
        <v>-</v>
      </c>
      <c r="G6353" s="167" t="str">
        <f>IF('Lineær programmering opg 4'!$D$7=0,"-",((-A6353+'Lineær programmering opg 4'!$M$7)/'Lineær programmering opg 4'!$K$7)*-1)</f>
        <v>-</v>
      </c>
      <c r="H6353" s="167" t="str">
        <f>IF('Lineær programmering opg 4'!$C$8=0,"-",((-A6353+'Lineær programmering opg 4'!$M$8)/'Lineær programmering opg 4'!$K$8)*-1)</f>
        <v>-</v>
      </c>
      <c r="I6353" s="167" t="str">
        <f>IF('Lineær programmering opg 4'!$D$8=0,"-",'Lineær programmering opg 4'!$G$8)</f>
        <v>-</v>
      </c>
      <c r="J6353" s="295">
        <f>A6353*'Lineær programmering opg 4'!$C$11+Datatabel!C6353*'Lineær programmering opg 4'!$D$11</f>
        <v>43904.999999999796</v>
      </c>
      <c r="K6353" s="9">
        <f t="shared" si="497"/>
        <v>0</v>
      </c>
      <c r="L6353" s="9">
        <f t="shared" si="498"/>
        <v>0</v>
      </c>
    </row>
    <row r="6354" spans="1:12" ht="15" x14ac:dyDescent="0.25">
      <c r="A6354" s="167">
        <f t="shared" si="496"/>
        <v>87.576000000016791</v>
      </c>
      <c r="B6354" s="325">
        <f t="shared" si="499"/>
        <v>0.36490000000006995</v>
      </c>
      <c r="C6354" s="167">
        <f t="shared" si="495"/>
        <v>234.31799999998742</v>
      </c>
      <c r="D6354" s="167">
        <f>IF('Lineær programmering opg 4'!$M$4=0,"-",(-A6354+'Lineær programmering opg 4'!$M$4)/'Lineær programmering opg 4'!$K$4*-1)</f>
        <v>304.84799999996642</v>
      </c>
      <c r="E6354" s="167">
        <f>IF('Lineær programmering opg 4'!$M$5=0,"-",(-A6354+'Lineær programmering opg 4'!$M$5)/'Lineær programmering opg 4'!$K$5*-1)</f>
        <v>234.31799999998742</v>
      </c>
      <c r="F6354" s="167" t="str">
        <f>IF('Lineær programmering opg 4'!$E$6=0,"-",(-A6354+'Lineær programmering opg 4'!$M$6)/'Lineær programmering opg 4'!$K$6*-1)</f>
        <v>-</v>
      </c>
      <c r="G6354" s="167" t="str">
        <f>IF('Lineær programmering opg 4'!$D$7=0,"-",((-A6354+'Lineær programmering opg 4'!$M$7)/'Lineær programmering opg 4'!$K$7)*-1)</f>
        <v>-</v>
      </c>
      <c r="H6354" s="167" t="str">
        <f>IF('Lineær programmering opg 4'!$C$8=0,"-",((-A6354+'Lineær programmering opg 4'!$M$8)/'Lineær programmering opg 4'!$K$8)*-1)</f>
        <v>-</v>
      </c>
      <c r="I6354" s="167" t="str">
        <f>IF('Lineær programmering opg 4'!$D$8=0,"-",'Lineær programmering opg 4'!$G$8)</f>
        <v>-</v>
      </c>
      <c r="J6354" s="295">
        <f>A6354*'Lineær programmering opg 4'!$C$11+Datatabel!C6354*'Lineær programmering opg 4'!$D$11</f>
        <v>43905.299999999792</v>
      </c>
      <c r="K6354" s="9">
        <f t="shared" si="497"/>
        <v>0</v>
      </c>
      <c r="L6354" s="9">
        <f t="shared" si="498"/>
        <v>0</v>
      </c>
    </row>
    <row r="6355" spans="1:12" ht="15" x14ac:dyDescent="0.25">
      <c r="A6355" s="167">
        <f t="shared" si="496"/>
        <v>87.55200000001679</v>
      </c>
      <c r="B6355" s="325">
        <f t="shared" si="499"/>
        <v>0.36480000000006996</v>
      </c>
      <c r="C6355" s="167">
        <f t="shared" si="495"/>
        <v>234.33599999998742</v>
      </c>
      <c r="D6355" s="167">
        <f>IF('Lineær programmering opg 4'!$M$4=0,"-",(-A6355+'Lineær programmering opg 4'!$M$4)/'Lineær programmering opg 4'!$K$4*-1)</f>
        <v>304.89599999996642</v>
      </c>
      <c r="E6355" s="167">
        <f>IF('Lineær programmering opg 4'!$M$5=0,"-",(-A6355+'Lineær programmering opg 4'!$M$5)/'Lineær programmering opg 4'!$K$5*-1)</f>
        <v>234.33599999998742</v>
      </c>
      <c r="F6355" s="167" t="str">
        <f>IF('Lineær programmering opg 4'!$E$6=0,"-",(-A6355+'Lineær programmering opg 4'!$M$6)/'Lineær programmering opg 4'!$K$6*-1)</f>
        <v>-</v>
      </c>
      <c r="G6355" s="167" t="str">
        <f>IF('Lineær programmering opg 4'!$D$7=0,"-",((-A6355+'Lineær programmering opg 4'!$M$7)/'Lineær programmering opg 4'!$K$7)*-1)</f>
        <v>-</v>
      </c>
      <c r="H6355" s="167" t="str">
        <f>IF('Lineær programmering opg 4'!$C$8=0,"-",((-A6355+'Lineær programmering opg 4'!$M$8)/'Lineær programmering opg 4'!$K$8)*-1)</f>
        <v>-</v>
      </c>
      <c r="I6355" s="167" t="str">
        <f>IF('Lineær programmering opg 4'!$D$8=0,"-",'Lineær programmering opg 4'!$G$8)</f>
        <v>-</v>
      </c>
      <c r="J6355" s="295">
        <f>A6355*'Lineær programmering opg 4'!$C$11+Datatabel!C6355*'Lineær programmering opg 4'!$D$11</f>
        <v>43905.599999999788</v>
      </c>
      <c r="K6355" s="9">
        <f t="shared" si="497"/>
        <v>0</v>
      </c>
      <c r="L6355" s="9">
        <f t="shared" si="498"/>
        <v>0</v>
      </c>
    </row>
    <row r="6356" spans="1:12" ht="15" x14ac:dyDescent="0.25">
      <c r="A6356" s="167">
        <f t="shared" si="496"/>
        <v>87.528000000016789</v>
      </c>
      <c r="B6356" s="325">
        <f t="shared" si="499"/>
        <v>0.36470000000006997</v>
      </c>
      <c r="C6356" s="167">
        <f t="shared" si="495"/>
        <v>234.35399999998742</v>
      </c>
      <c r="D6356" s="167">
        <f>IF('Lineær programmering opg 4'!$M$4=0,"-",(-A6356+'Lineær programmering opg 4'!$M$4)/'Lineær programmering opg 4'!$K$4*-1)</f>
        <v>304.94399999996642</v>
      </c>
      <c r="E6356" s="167">
        <f>IF('Lineær programmering opg 4'!$M$5=0,"-",(-A6356+'Lineær programmering opg 4'!$M$5)/'Lineær programmering opg 4'!$K$5*-1)</f>
        <v>234.35399999998742</v>
      </c>
      <c r="F6356" s="167" t="str">
        <f>IF('Lineær programmering opg 4'!$E$6=0,"-",(-A6356+'Lineær programmering opg 4'!$M$6)/'Lineær programmering opg 4'!$K$6*-1)</f>
        <v>-</v>
      </c>
      <c r="G6356" s="167" t="str">
        <f>IF('Lineær programmering opg 4'!$D$7=0,"-",((-A6356+'Lineær programmering opg 4'!$M$7)/'Lineær programmering opg 4'!$K$7)*-1)</f>
        <v>-</v>
      </c>
      <c r="H6356" s="167" t="str">
        <f>IF('Lineær programmering opg 4'!$C$8=0,"-",((-A6356+'Lineær programmering opg 4'!$M$8)/'Lineær programmering opg 4'!$K$8)*-1)</f>
        <v>-</v>
      </c>
      <c r="I6356" s="167" t="str">
        <f>IF('Lineær programmering opg 4'!$D$8=0,"-",'Lineær programmering opg 4'!$G$8)</f>
        <v>-</v>
      </c>
      <c r="J6356" s="295">
        <f>A6356*'Lineær programmering opg 4'!$C$11+Datatabel!C6356*'Lineær programmering opg 4'!$D$11</f>
        <v>43905.89999999979</v>
      </c>
      <c r="K6356" s="9">
        <f t="shared" si="497"/>
        <v>0</v>
      </c>
      <c r="L6356" s="9">
        <f t="shared" si="498"/>
        <v>0</v>
      </c>
    </row>
    <row r="6357" spans="1:12" ht="15" x14ac:dyDescent="0.25">
      <c r="A6357" s="167">
        <f t="shared" si="496"/>
        <v>87.504000000016788</v>
      </c>
      <c r="B6357" s="325">
        <f t="shared" si="499"/>
        <v>0.36460000000006998</v>
      </c>
      <c r="C6357" s="167">
        <f t="shared" si="495"/>
        <v>234.37199999998742</v>
      </c>
      <c r="D6357" s="167">
        <f>IF('Lineær programmering opg 4'!$M$4=0,"-",(-A6357+'Lineær programmering opg 4'!$M$4)/'Lineær programmering opg 4'!$K$4*-1)</f>
        <v>304.99199999996642</v>
      </c>
      <c r="E6357" s="167">
        <f>IF('Lineær programmering opg 4'!$M$5=0,"-",(-A6357+'Lineær programmering opg 4'!$M$5)/'Lineær programmering opg 4'!$K$5*-1)</f>
        <v>234.37199999998742</v>
      </c>
      <c r="F6357" s="167" t="str">
        <f>IF('Lineær programmering opg 4'!$E$6=0,"-",(-A6357+'Lineær programmering opg 4'!$M$6)/'Lineær programmering opg 4'!$K$6*-1)</f>
        <v>-</v>
      </c>
      <c r="G6357" s="167" t="str">
        <f>IF('Lineær programmering opg 4'!$D$7=0,"-",((-A6357+'Lineær programmering opg 4'!$M$7)/'Lineær programmering opg 4'!$K$7)*-1)</f>
        <v>-</v>
      </c>
      <c r="H6357" s="167" t="str">
        <f>IF('Lineær programmering opg 4'!$C$8=0,"-",((-A6357+'Lineær programmering opg 4'!$M$8)/'Lineær programmering opg 4'!$K$8)*-1)</f>
        <v>-</v>
      </c>
      <c r="I6357" s="167" t="str">
        <f>IF('Lineær programmering opg 4'!$D$8=0,"-",'Lineær programmering opg 4'!$G$8)</f>
        <v>-</v>
      </c>
      <c r="J6357" s="295">
        <f>A6357*'Lineær programmering opg 4'!$C$11+Datatabel!C6357*'Lineær programmering opg 4'!$D$11</f>
        <v>43906.199999999793</v>
      </c>
      <c r="K6357" s="9">
        <f t="shared" si="497"/>
        <v>0</v>
      </c>
      <c r="L6357" s="9">
        <f t="shared" si="498"/>
        <v>0</v>
      </c>
    </row>
    <row r="6358" spans="1:12" ht="15" x14ac:dyDescent="0.25">
      <c r="A6358" s="167">
        <f t="shared" si="496"/>
        <v>87.480000000016801</v>
      </c>
      <c r="B6358" s="325">
        <f t="shared" si="499"/>
        <v>0.36450000000006999</v>
      </c>
      <c r="C6358" s="167">
        <f t="shared" si="495"/>
        <v>234.38999999998742</v>
      </c>
      <c r="D6358" s="167">
        <f>IF('Lineær programmering opg 4'!$M$4=0,"-",(-A6358+'Lineær programmering opg 4'!$M$4)/'Lineær programmering opg 4'!$K$4*-1)</f>
        <v>305.03999999996643</v>
      </c>
      <c r="E6358" s="167">
        <f>IF('Lineær programmering opg 4'!$M$5=0,"-",(-A6358+'Lineær programmering opg 4'!$M$5)/'Lineær programmering opg 4'!$K$5*-1)</f>
        <v>234.38999999998742</v>
      </c>
      <c r="F6358" s="167" t="str">
        <f>IF('Lineær programmering opg 4'!$E$6=0,"-",(-A6358+'Lineær programmering opg 4'!$M$6)/'Lineær programmering opg 4'!$K$6*-1)</f>
        <v>-</v>
      </c>
      <c r="G6358" s="167" t="str">
        <f>IF('Lineær programmering opg 4'!$D$7=0,"-",((-A6358+'Lineær programmering opg 4'!$M$7)/'Lineær programmering opg 4'!$K$7)*-1)</f>
        <v>-</v>
      </c>
      <c r="H6358" s="167" t="str">
        <f>IF('Lineær programmering opg 4'!$C$8=0,"-",((-A6358+'Lineær programmering opg 4'!$M$8)/'Lineær programmering opg 4'!$K$8)*-1)</f>
        <v>-</v>
      </c>
      <c r="I6358" s="167" t="str">
        <f>IF('Lineær programmering opg 4'!$D$8=0,"-",'Lineær programmering opg 4'!$G$8)</f>
        <v>-</v>
      </c>
      <c r="J6358" s="295">
        <f>A6358*'Lineær programmering opg 4'!$C$11+Datatabel!C6358*'Lineær programmering opg 4'!$D$11</f>
        <v>43906.499999999796</v>
      </c>
      <c r="K6358" s="9">
        <f t="shared" si="497"/>
        <v>0</v>
      </c>
      <c r="L6358" s="9">
        <f t="shared" si="498"/>
        <v>0</v>
      </c>
    </row>
    <row r="6359" spans="1:12" ht="15" x14ac:dyDescent="0.25">
      <c r="A6359" s="167">
        <f t="shared" si="496"/>
        <v>87.4560000000168</v>
      </c>
      <c r="B6359" s="325">
        <f t="shared" si="499"/>
        <v>0.36440000000007</v>
      </c>
      <c r="C6359" s="167">
        <f t="shared" si="495"/>
        <v>234.40799999998742</v>
      </c>
      <c r="D6359" s="167">
        <f>IF('Lineær programmering opg 4'!$M$4=0,"-",(-A6359+'Lineær programmering opg 4'!$M$4)/'Lineær programmering opg 4'!$K$4*-1)</f>
        <v>305.08799999996643</v>
      </c>
      <c r="E6359" s="167">
        <f>IF('Lineær programmering opg 4'!$M$5=0,"-",(-A6359+'Lineær programmering opg 4'!$M$5)/'Lineær programmering opg 4'!$K$5*-1)</f>
        <v>234.40799999998742</v>
      </c>
      <c r="F6359" s="167" t="str">
        <f>IF('Lineær programmering opg 4'!$E$6=0,"-",(-A6359+'Lineær programmering opg 4'!$M$6)/'Lineær programmering opg 4'!$K$6*-1)</f>
        <v>-</v>
      </c>
      <c r="G6359" s="167" t="str">
        <f>IF('Lineær programmering opg 4'!$D$7=0,"-",((-A6359+'Lineær programmering opg 4'!$M$7)/'Lineær programmering opg 4'!$K$7)*-1)</f>
        <v>-</v>
      </c>
      <c r="H6359" s="167" t="str">
        <f>IF('Lineær programmering opg 4'!$C$8=0,"-",((-A6359+'Lineær programmering opg 4'!$M$8)/'Lineær programmering opg 4'!$K$8)*-1)</f>
        <v>-</v>
      </c>
      <c r="I6359" s="167" t="str">
        <f>IF('Lineær programmering opg 4'!$D$8=0,"-",'Lineær programmering opg 4'!$G$8)</f>
        <v>-</v>
      </c>
      <c r="J6359" s="295">
        <f>A6359*'Lineær programmering opg 4'!$C$11+Datatabel!C6359*'Lineær programmering opg 4'!$D$11</f>
        <v>43906.799999999792</v>
      </c>
      <c r="K6359" s="9">
        <f t="shared" si="497"/>
        <v>0</v>
      </c>
      <c r="L6359" s="9">
        <f t="shared" si="498"/>
        <v>0</v>
      </c>
    </row>
    <row r="6360" spans="1:12" ht="15" x14ac:dyDescent="0.25">
      <c r="A6360" s="167">
        <f t="shared" si="496"/>
        <v>87.432000000016799</v>
      </c>
      <c r="B6360" s="325">
        <f t="shared" si="499"/>
        <v>0.36430000000007001</v>
      </c>
      <c r="C6360" s="167">
        <f t="shared" si="495"/>
        <v>234.42599999998743</v>
      </c>
      <c r="D6360" s="167">
        <f>IF('Lineær programmering opg 4'!$M$4=0,"-",(-A6360+'Lineær programmering opg 4'!$M$4)/'Lineær programmering opg 4'!$K$4*-1)</f>
        <v>305.13599999996643</v>
      </c>
      <c r="E6360" s="167">
        <f>IF('Lineær programmering opg 4'!$M$5=0,"-",(-A6360+'Lineær programmering opg 4'!$M$5)/'Lineær programmering opg 4'!$K$5*-1)</f>
        <v>234.42599999998743</v>
      </c>
      <c r="F6360" s="167" t="str">
        <f>IF('Lineær programmering opg 4'!$E$6=0,"-",(-A6360+'Lineær programmering opg 4'!$M$6)/'Lineær programmering opg 4'!$K$6*-1)</f>
        <v>-</v>
      </c>
      <c r="G6360" s="167" t="str">
        <f>IF('Lineær programmering opg 4'!$D$7=0,"-",((-A6360+'Lineær programmering opg 4'!$M$7)/'Lineær programmering opg 4'!$K$7)*-1)</f>
        <v>-</v>
      </c>
      <c r="H6360" s="167" t="str">
        <f>IF('Lineær programmering opg 4'!$C$8=0,"-",((-A6360+'Lineær programmering opg 4'!$M$8)/'Lineær programmering opg 4'!$K$8)*-1)</f>
        <v>-</v>
      </c>
      <c r="I6360" s="167" t="str">
        <f>IF('Lineær programmering opg 4'!$D$8=0,"-",'Lineær programmering opg 4'!$G$8)</f>
        <v>-</v>
      </c>
      <c r="J6360" s="295">
        <f>A6360*'Lineær programmering opg 4'!$C$11+Datatabel!C6360*'Lineær programmering opg 4'!$D$11</f>
        <v>43907.099999999795</v>
      </c>
      <c r="K6360" s="9">
        <f t="shared" si="497"/>
        <v>0</v>
      </c>
      <c r="L6360" s="9">
        <f t="shared" si="498"/>
        <v>0</v>
      </c>
    </row>
    <row r="6361" spans="1:12" ht="15" x14ac:dyDescent="0.25">
      <c r="A6361" s="167">
        <f t="shared" si="496"/>
        <v>87.408000000016813</v>
      </c>
      <c r="B6361" s="325">
        <f t="shared" si="499"/>
        <v>0.36420000000007002</v>
      </c>
      <c r="C6361" s="167">
        <f t="shared" si="495"/>
        <v>234.44399999998737</v>
      </c>
      <c r="D6361" s="167">
        <f>IF('Lineær programmering opg 4'!$M$4=0,"-",(-A6361+'Lineær programmering opg 4'!$M$4)/'Lineær programmering opg 4'!$K$4*-1)</f>
        <v>305.18399999996637</v>
      </c>
      <c r="E6361" s="167">
        <f>IF('Lineær programmering opg 4'!$M$5=0,"-",(-A6361+'Lineær programmering opg 4'!$M$5)/'Lineær programmering opg 4'!$K$5*-1)</f>
        <v>234.44399999998737</v>
      </c>
      <c r="F6361" s="167" t="str">
        <f>IF('Lineær programmering opg 4'!$E$6=0,"-",(-A6361+'Lineær programmering opg 4'!$M$6)/'Lineær programmering opg 4'!$K$6*-1)</f>
        <v>-</v>
      </c>
      <c r="G6361" s="167" t="str">
        <f>IF('Lineær programmering opg 4'!$D$7=0,"-",((-A6361+'Lineær programmering opg 4'!$M$7)/'Lineær programmering opg 4'!$K$7)*-1)</f>
        <v>-</v>
      </c>
      <c r="H6361" s="167" t="str">
        <f>IF('Lineær programmering opg 4'!$C$8=0,"-",((-A6361+'Lineær programmering opg 4'!$M$8)/'Lineær programmering opg 4'!$K$8)*-1)</f>
        <v>-</v>
      </c>
      <c r="I6361" s="167" t="str">
        <f>IF('Lineær programmering opg 4'!$D$8=0,"-",'Lineær programmering opg 4'!$G$8)</f>
        <v>-</v>
      </c>
      <c r="J6361" s="295">
        <f>A6361*'Lineær programmering opg 4'!$C$11+Datatabel!C6361*'Lineær programmering opg 4'!$D$11</f>
        <v>43907.39999999979</v>
      </c>
      <c r="K6361" s="9">
        <f t="shared" si="497"/>
        <v>0</v>
      </c>
      <c r="L6361" s="9">
        <f t="shared" si="498"/>
        <v>0</v>
      </c>
    </row>
    <row r="6362" spans="1:12" ht="15" x14ac:dyDescent="0.25">
      <c r="A6362" s="167">
        <f t="shared" si="496"/>
        <v>87.384000000016812</v>
      </c>
      <c r="B6362" s="325">
        <f t="shared" si="499"/>
        <v>0.36410000000007003</v>
      </c>
      <c r="C6362" s="167">
        <f t="shared" si="495"/>
        <v>234.46199999998737</v>
      </c>
      <c r="D6362" s="167">
        <f>IF('Lineær programmering opg 4'!$M$4=0,"-",(-A6362+'Lineær programmering opg 4'!$M$4)/'Lineær programmering opg 4'!$K$4*-1)</f>
        <v>305.23199999996638</v>
      </c>
      <c r="E6362" s="167">
        <f>IF('Lineær programmering opg 4'!$M$5=0,"-",(-A6362+'Lineær programmering opg 4'!$M$5)/'Lineær programmering opg 4'!$K$5*-1)</f>
        <v>234.46199999998737</v>
      </c>
      <c r="F6362" s="167" t="str">
        <f>IF('Lineær programmering opg 4'!$E$6=0,"-",(-A6362+'Lineær programmering opg 4'!$M$6)/'Lineær programmering opg 4'!$K$6*-1)</f>
        <v>-</v>
      </c>
      <c r="G6362" s="167" t="str">
        <f>IF('Lineær programmering opg 4'!$D$7=0,"-",((-A6362+'Lineær programmering opg 4'!$M$7)/'Lineær programmering opg 4'!$K$7)*-1)</f>
        <v>-</v>
      </c>
      <c r="H6362" s="167" t="str">
        <f>IF('Lineær programmering opg 4'!$C$8=0,"-",((-A6362+'Lineær programmering opg 4'!$M$8)/'Lineær programmering opg 4'!$K$8)*-1)</f>
        <v>-</v>
      </c>
      <c r="I6362" s="167" t="str">
        <f>IF('Lineær programmering opg 4'!$D$8=0,"-",'Lineær programmering opg 4'!$G$8)</f>
        <v>-</v>
      </c>
      <c r="J6362" s="295">
        <f>A6362*'Lineær programmering opg 4'!$C$11+Datatabel!C6362*'Lineær programmering opg 4'!$D$11</f>
        <v>43907.699999999786</v>
      </c>
      <c r="K6362" s="9">
        <f t="shared" si="497"/>
        <v>0</v>
      </c>
      <c r="L6362" s="9">
        <f t="shared" si="498"/>
        <v>0</v>
      </c>
    </row>
    <row r="6363" spans="1:12" ht="15" x14ac:dyDescent="0.25">
      <c r="A6363" s="167">
        <f t="shared" si="496"/>
        <v>87.360000000016811</v>
      </c>
      <c r="B6363" s="325">
        <f t="shared" si="499"/>
        <v>0.36400000000007005</v>
      </c>
      <c r="C6363" s="167">
        <f t="shared" si="495"/>
        <v>234.47999999998737</v>
      </c>
      <c r="D6363" s="167">
        <f>IF('Lineær programmering opg 4'!$M$4=0,"-",(-A6363+'Lineær programmering opg 4'!$M$4)/'Lineær programmering opg 4'!$K$4*-1)</f>
        <v>305.27999999996638</v>
      </c>
      <c r="E6363" s="167">
        <f>IF('Lineær programmering opg 4'!$M$5=0,"-",(-A6363+'Lineær programmering opg 4'!$M$5)/'Lineær programmering opg 4'!$K$5*-1)</f>
        <v>234.47999999998737</v>
      </c>
      <c r="F6363" s="167" t="str">
        <f>IF('Lineær programmering opg 4'!$E$6=0,"-",(-A6363+'Lineær programmering opg 4'!$M$6)/'Lineær programmering opg 4'!$K$6*-1)</f>
        <v>-</v>
      </c>
      <c r="G6363" s="167" t="str">
        <f>IF('Lineær programmering opg 4'!$D$7=0,"-",((-A6363+'Lineær programmering opg 4'!$M$7)/'Lineær programmering opg 4'!$K$7)*-1)</f>
        <v>-</v>
      </c>
      <c r="H6363" s="167" t="str">
        <f>IF('Lineær programmering opg 4'!$C$8=0,"-",((-A6363+'Lineær programmering opg 4'!$M$8)/'Lineær programmering opg 4'!$K$8)*-1)</f>
        <v>-</v>
      </c>
      <c r="I6363" s="167" t="str">
        <f>IF('Lineær programmering opg 4'!$D$8=0,"-",'Lineær programmering opg 4'!$G$8)</f>
        <v>-</v>
      </c>
      <c r="J6363" s="295">
        <f>A6363*'Lineær programmering opg 4'!$C$11+Datatabel!C6363*'Lineær programmering opg 4'!$D$11</f>
        <v>43907.999999999789</v>
      </c>
      <c r="K6363" s="9">
        <f t="shared" si="497"/>
        <v>0</v>
      </c>
      <c r="L6363" s="9">
        <f t="shared" si="498"/>
        <v>0</v>
      </c>
    </row>
    <row r="6364" spans="1:12" ht="15" x14ac:dyDescent="0.25">
      <c r="A6364" s="167">
        <f t="shared" si="496"/>
        <v>87.33600000001681</v>
      </c>
      <c r="B6364" s="325">
        <f t="shared" si="499"/>
        <v>0.36390000000007006</v>
      </c>
      <c r="C6364" s="167">
        <f t="shared" si="495"/>
        <v>234.49799999998737</v>
      </c>
      <c r="D6364" s="167">
        <f>IF('Lineær programmering opg 4'!$M$4=0,"-",(-A6364+'Lineær programmering opg 4'!$M$4)/'Lineær programmering opg 4'!$K$4*-1)</f>
        <v>305.32799999996638</v>
      </c>
      <c r="E6364" s="167">
        <f>IF('Lineær programmering opg 4'!$M$5=0,"-",(-A6364+'Lineær programmering opg 4'!$M$5)/'Lineær programmering opg 4'!$K$5*-1)</f>
        <v>234.49799999998737</v>
      </c>
      <c r="F6364" s="167" t="str">
        <f>IF('Lineær programmering opg 4'!$E$6=0,"-",(-A6364+'Lineær programmering opg 4'!$M$6)/'Lineær programmering opg 4'!$K$6*-1)</f>
        <v>-</v>
      </c>
      <c r="G6364" s="167" t="str">
        <f>IF('Lineær programmering opg 4'!$D$7=0,"-",((-A6364+'Lineær programmering opg 4'!$M$7)/'Lineær programmering opg 4'!$K$7)*-1)</f>
        <v>-</v>
      </c>
      <c r="H6364" s="167" t="str">
        <f>IF('Lineær programmering opg 4'!$C$8=0,"-",((-A6364+'Lineær programmering opg 4'!$M$8)/'Lineær programmering opg 4'!$K$8)*-1)</f>
        <v>-</v>
      </c>
      <c r="I6364" s="167" t="str">
        <f>IF('Lineær programmering opg 4'!$D$8=0,"-",'Lineær programmering opg 4'!$G$8)</f>
        <v>-</v>
      </c>
      <c r="J6364" s="295">
        <f>A6364*'Lineær programmering opg 4'!$C$11+Datatabel!C6364*'Lineær programmering opg 4'!$D$11</f>
        <v>43908.299999999785</v>
      </c>
      <c r="K6364" s="9">
        <f t="shared" si="497"/>
        <v>0</v>
      </c>
      <c r="L6364" s="9">
        <f t="shared" si="498"/>
        <v>0</v>
      </c>
    </row>
    <row r="6365" spans="1:12" ht="15" x14ac:dyDescent="0.25">
      <c r="A6365" s="167">
        <f t="shared" si="496"/>
        <v>87.312000000016809</v>
      </c>
      <c r="B6365" s="325">
        <f t="shared" si="499"/>
        <v>0.36380000000007007</v>
      </c>
      <c r="C6365" s="167">
        <f t="shared" si="495"/>
        <v>234.51599999998737</v>
      </c>
      <c r="D6365" s="167">
        <f>IF('Lineær programmering opg 4'!$M$4=0,"-",(-A6365+'Lineær programmering opg 4'!$M$4)/'Lineær programmering opg 4'!$K$4*-1)</f>
        <v>305.37599999996638</v>
      </c>
      <c r="E6365" s="167">
        <f>IF('Lineær programmering opg 4'!$M$5=0,"-",(-A6365+'Lineær programmering opg 4'!$M$5)/'Lineær programmering opg 4'!$K$5*-1)</f>
        <v>234.51599999998737</v>
      </c>
      <c r="F6365" s="167" t="str">
        <f>IF('Lineær programmering opg 4'!$E$6=0,"-",(-A6365+'Lineær programmering opg 4'!$M$6)/'Lineær programmering opg 4'!$K$6*-1)</f>
        <v>-</v>
      </c>
      <c r="G6365" s="167" t="str">
        <f>IF('Lineær programmering opg 4'!$D$7=0,"-",((-A6365+'Lineær programmering opg 4'!$M$7)/'Lineær programmering opg 4'!$K$7)*-1)</f>
        <v>-</v>
      </c>
      <c r="H6365" s="167" t="str">
        <f>IF('Lineær programmering opg 4'!$C$8=0,"-",((-A6365+'Lineær programmering opg 4'!$M$8)/'Lineær programmering opg 4'!$K$8)*-1)</f>
        <v>-</v>
      </c>
      <c r="I6365" s="167" t="str">
        <f>IF('Lineær programmering opg 4'!$D$8=0,"-",'Lineær programmering opg 4'!$G$8)</f>
        <v>-</v>
      </c>
      <c r="J6365" s="295">
        <f>A6365*'Lineær programmering opg 4'!$C$11+Datatabel!C6365*'Lineær programmering opg 4'!$D$11</f>
        <v>43908.599999999788</v>
      </c>
      <c r="K6365" s="9">
        <f t="shared" si="497"/>
        <v>0</v>
      </c>
      <c r="L6365" s="9">
        <f t="shared" si="498"/>
        <v>0</v>
      </c>
    </row>
    <row r="6366" spans="1:12" ht="15" x14ac:dyDescent="0.25">
      <c r="A6366" s="167">
        <f t="shared" si="496"/>
        <v>87.288000000016822</v>
      </c>
      <c r="B6366" s="325">
        <f t="shared" si="499"/>
        <v>0.36370000000007008</v>
      </c>
      <c r="C6366" s="167">
        <f t="shared" si="495"/>
        <v>234.53399999998737</v>
      </c>
      <c r="D6366" s="167">
        <f>IF('Lineær programmering opg 4'!$M$4=0,"-",(-A6366+'Lineær programmering opg 4'!$M$4)/'Lineær programmering opg 4'!$K$4*-1)</f>
        <v>305.42399999996633</v>
      </c>
      <c r="E6366" s="167">
        <f>IF('Lineær programmering opg 4'!$M$5=0,"-",(-A6366+'Lineær programmering opg 4'!$M$5)/'Lineær programmering opg 4'!$K$5*-1)</f>
        <v>234.53399999998737</v>
      </c>
      <c r="F6366" s="167" t="str">
        <f>IF('Lineær programmering opg 4'!$E$6=0,"-",(-A6366+'Lineær programmering opg 4'!$M$6)/'Lineær programmering opg 4'!$K$6*-1)</f>
        <v>-</v>
      </c>
      <c r="G6366" s="167" t="str">
        <f>IF('Lineær programmering opg 4'!$D$7=0,"-",((-A6366+'Lineær programmering opg 4'!$M$7)/'Lineær programmering opg 4'!$K$7)*-1)</f>
        <v>-</v>
      </c>
      <c r="H6366" s="167" t="str">
        <f>IF('Lineær programmering opg 4'!$C$8=0,"-",((-A6366+'Lineær programmering opg 4'!$M$8)/'Lineær programmering opg 4'!$K$8)*-1)</f>
        <v>-</v>
      </c>
      <c r="I6366" s="167" t="str">
        <f>IF('Lineær programmering opg 4'!$D$8=0,"-",'Lineær programmering opg 4'!$G$8)</f>
        <v>-</v>
      </c>
      <c r="J6366" s="295">
        <f>A6366*'Lineær programmering opg 4'!$C$11+Datatabel!C6366*'Lineær programmering opg 4'!$D$11</f>
        <v>43908.89999999979</v>
      </c>
      <c r="K6366" s="9">
        <f t="shared" si="497"/>
        <v>0</v>
      </c>
      <c r="L6366" s="9">
        <f t="shared" si="498"/>
        <v>0</v>
      </c>
    </row>
    <row r="6367" spans="1:12" ht="15" x14ac:dyDescent="0.25">
      <c r="A6367" s="167">
        <f t="shared" si="496"/>
        <v>87.264000000016821</v>
      </c>
      <c r="B6367" s="325">
        <f t="shared" si="499"/>
        <v>0.36360000000007009</v>
      </c>
      <c r="C6367" s="167">
        <f t="shared" si="495"/>
        <v>234.55199999998737</v>
      </c>
      <c r="D6367" s="167">
        <f>IF('Lineær programmering opg 4'!$M$4=0,"-",(-A6367+'Lineær programmering opg 4'!$M$4)/'Lineær programmering opg 4'!$K$4*-1)</f>
        <v>305.47199999996633</v>
      </c>
      <c r="E6367" s="167">
        <f>IF('Lineær programmering opg 4'!$M$5=0,"-",(-A6367+'Lineær programmering opg 4'!$M$5)/'Lineær programmering opg 4'!$K$5*-1)</f>
        <v>234.55199999998737</v>
      </c>
      <c r="F6367" s="167" t="str">
        <f>IF('Lineær programmering opg 4'!$E$6=0,"-",(-A6367+'Lineær programmering opg 4'!$M$6)/'Lineær programmering opg 4'!$K$6*-1)</f>
        <v>-</v>
      </c>
      <c r="G6367" s="167" t="str">
        <f>IF('Lineær programmering opg 4'!$D$7=0,"-",((-A6367+'Lineær programmering opg 4'!$M$7)/'Lineær programmering opg 4'!$K$7)*-1)</f>
        <v>-</v>
      </c>
      <c r="H6367" s="167" t="str">
        <f>IF('Lineær programmering opg 4'!$C$8=0,"-",((-A6367+'Lineær programmering opg 4'!$M$8)/'Lineær programmering opg 4'!$K$8)*-1)</f>
        <v>-</v>
      </c>
      <c r="I6367" s="167" t="str">
        <f>IF('Lineær programmering opg 4'!$D$8=0,"-",'Lineær programmering opg 4'!$G$8)</f>
        <v>-</v>
      </c>
      <c r="J6367" s="295">
        <f>A6367*'Lineær programmering opg 4'!$C$11+Datatabel!C6367*'Lineær programmering opg 4'!$D$11</f>
        <v>43909.199999999786</v>
      </c>
      <c r="K6367" s="9">
        <f t="shared" si="497"/>
        <v>0</v>
      </c>
      <c r="L6367" s="9">
        <f t="shared" si="498"/>
        <v>0</v>
      </c>
    </row>
    <row r="6368" spans="1:12" ht="15" x14ac:dyDescent="0.25">
      <c r="A6368" s="167">
        <f t="shared" si="496"/>
        <v>87.240000000016821</v>
      </c>
      <c r="B6368" s="325">
        <f t="shared" si="499"/>
        <v>0.3635000000000701</v>
      </c>
      <c r="C6368" s="167">
        <f t="shared" si="495"/>
        <v>234.56999999998737</v>
      </c>
      <c r="D6368" s="167">
        <f>IF('Lineær programmering opg 4'!$M$4=0,"-",(-A6368+'Lineær programmering opg 4'!$M$4)/'Lineær programmering opg 4'!$K$4*-1)</f>
        <v>305.51999999996633</v>
      </c>
      <c r="E6368" s="167">
        <f>IF('Lineær programmering opg 4'!$M$5=0,"-",(-A6368+'Lineær programmering opg 4'!$M$5)/'Lineær programmering opg 4'!$K$5*-1)</f>
        <v>234.56999999998737</v>
      </c>
      <c r="F6368" s="167" t="str">
        <f>IF('Lineær programmering opg 4'!$E$6=0,"-",(-A6368+'Lineær programmering opg 4'!$M$6)/'Lineær programmering opg 4'!$K$6*-1)</f>
        <v>-</v>
      </c>
      <c r="G6368" s="167" t="str">
        <f>IF('Lineær programmering opg 4'!$D$7=0,"-",((-A6368+'Lineær programmering opg 4'!$M$7)/'Lineær programmering opg 4'!$K$7)*-1)</f>
        <v>-</v>
      </c>
      <c r="H6368" s="167" t="str">
        <f>IF('Lineær programmering opg 4'!$C$8=0,"-",((-A6368+'Lineær programmering opg 4'!$M$8)/'Lineær programmering opg 4'!$K$8)*-1)</f>
        <v>-</v>
      </c>
      <c r="I6368" s="167" t="str">
        <f>IF('Lineær programmering opg 4'!$D$8=0,"-",'Lineær programmering opg 4'!$G$8)</f>
        <v>-</v>
      </c>
      <c r="J6368" s="295">
        <f>A6368*'Lineær programmering opg 4'!$C$11+Datatabel!C6368*'Lineær programmering opg 4'!$D$11</f>
        <v>43909.499999999789</v>
      </c>
      <c r="K6368" s="9">
        <f t="shared" si="497"/>
        <v>0</v>
      </c>
      <c r="L6368" s="9">
        <f t="shared" si="498"/>
        <v>0</v>
      </c>
    </row>
    <row r="6369" spans="1:12" ht="15" x14ac:dyDescent="0.25">
      <c r="A6369" s="167">
        <f t="shared" si="496"/>
        <v>87.216000000016834</v>
      </c>
      <c r="B6369" s="325">
        <f t="shared" si="499"/>
        <v>0.36340000000007011</v>
      </c>
      <c r="C6369" s="167">
        <f t="shared" si="495"/>
        <v>234.58799999998737</v>
      </c>
      <c r="D6369" s="167">
        <f>IF('Lineær programmering opg 4'!$M$4=0,"-",(-A6369+'Lineær programmering opg 4'!$M$4)/'Lineær programmering opg 4'!$K$4*-1)</f>
        <v>305.56799999996633</v>
      </c>
      <c r="E6369" s="167">
        <f>IF('Lineær programmering opg 4'!$M$5=0,"-",(-A6369+'Lineær programmering opg 4'!$M$5)/'Lineær programmering opg 4'!$K$5*-1)</f>
        <v>234.58799999998737</v>
      </c>
      <c r="F6369" s="167" t="str">
        <f>IF('Lineær programmering opg 4'!$E$6=0,"-",(-A6369+'Lineær programmering opg 4'!$M$6)/'Lineær programmering opg 4'!$K$6*-1)</f>
        <v>-</v>
      </c>
      <c r="G6369" s="167" t="str">
        <f>IF('Lineær programmering opg 4'!$D$7=0,"-",((-A6369+'Lineær programmering opg 4'!$M$7)/'Lineær programmering opg 4'!$K$7)*-1)</f>
        <v>-</v>
      </c>
      <c r="H6369" s="167" t="str">
        <f>IF('Lineær programmering opg 4'!$C$8=0,"-",((-A6369+'Lineær programmering opg 4'!$M$8)/'Lineær programmering opg 4'!$K$8)*-1)</f>
        <v>-</v>
      </c>
      <c r="I6369" s="167" t="str">
        <f>IF('Lineær programmering opg 4'!$D$8=0,"-",'Lineær programmering opg 4'!$G$8)</f>
        <v>-</v>
      </c>
      <c r="J6369" s="295">
        <f>A6369*'Lineær programmering opg 4'!$C$11+Datatabel!C6369*'Lineær programmering opg 4'!$D$11</f>
        <v>43909.799999999785</v>
      </c>
      <c r="K6369" s="9">
        <f t="shared" si="497"/>
        <v>0</v>
      </c>
      <c r="L6369" s="9">
        <f t="shared" si="498"/>
        <v>0</v>
      </c>
    </row>
    <row r="6370" spans="1:12" ht="15" x14ac:dyDescent="0.25">
      <c r="A6370" s="167">
        <f t="shared" si="496"/>
        <v>87.192000000016833</v>
      </c>
      <c r="B6370" s="325">
        <f t="shared" si="499"/>
        <v>0.36330000000007012</v>
      </c>
      <c r="C6370" s="167">
        <f t="shared" si="495"/>
        <v>234.60599999998738</v>
      </c>
      <c r="D6370" s="167">
        <f>IF('Lineær programmering opg 4'!$M$4=0,"-",(-A6370+'Lineær programmering opg 4'!$M$4)/'Lineær programmering opg 4'!$K$4*-1)</f>
        <v>305.61599999996633</v>
      </c>
      <c r="E6370" s="167">
        <f>IF('Lineær programmering opg 4'!$M$5=0,"-",(-A6370+'Lineær programmering opg 4'!$M$5)/'Lineær programmering opg 4'!$K$5*-1)</f>
        <v>234.60599999998738</v>
      </c>
      <c r="F6370" s="167" t="str">
        <f>IF('Lineær programmering opg 4'!$E$6=0,"-",(-A6370+'Lineær programmering opg 4'!$M$6)/'Lineær programmering opg 4'!$K$6*-1)</f>
        <v>-</v>
      </c>
      <c r="G6370" s="167" t="str">
        <f>IF('Lineær programmering opg 4'!$D$7=0,"-",((-A6370+'Lineær programmering opg 4'!$M$7)/'Lineær programmering opg 4'!$K$7)*-1)</f>
        <v>-</v>
      </c>
      <c r="H6370" s="167" t="str">
        <f>IF('Lineær programmering opg 4'!$C$8=0,"-",((-A6370+'Lineær programmering opg 4'!$M$8)/'Lineær programmering opg 4'!$K$8)*-1)</f>
        <v>-</v>
      </c>
      <c r="I6370" s="167" t="str">
        <f>IF('Lineær programmering opg 4'!$D$8=0,"-",'Lineær programmering opg 4'!$G$8)</f>
        <v>-</v>
      </c>
      <c r="J6370" s="295">
        <f>A6370*'Lineær programmering opg 4'!$C$11+Datatabel!C6370*'Lineær programmering opg 4'!$D$11</f>
        <v>43910.099999999795</v>
      </c>
      <c r="K6370" s="9">
        <f t="shared" si="497"/>
        <v>0</v>
      </c>
      <c r="L6370" s="9">
        <f t="shared" si="498"/>
        <v>0</v>
      </c>
    </row>
    <row r="6371" spans="1:12" ht="15" x14ac:dyDescent="0.25">
      <c r="A6371" s="167">
        <f t="shared" si="496"/>
        <v>87.168000000016832</v>
      </c>
      <c r="B6371" s="325">
        <f t="shared" si="499"/>
        <v>0.36320000000007013</v>
      </c>
      <c r="C6371" s="167">
        <f t="shared" si="495"/>
        <v>234.62399999998738</v>
      </c>
      <c r="D6371" s="167">
        <f>IF('Lineær programmering opg 4'!$M$4=0,"-",(-A6371+'Lineær programmering opg 4'!$M$4)/'Lineær programmering opg 4'!$K$4*-1)</f>
        <v>305.66399999996634</v>
      </c>
      <c r="E6371" s="167">
        <f>IF('Lineær programmering opg 4'!$M$5=0,"-",(-A6371+'Lineær programmering opg 4'!$M$5)/'Lineær programmering opg 4'!$K$5*-1)</f>
        <v>234.62399999998738</v>
      </c>
      <c r="F6371" s="167" t="str">
        <f>IF('Lineær programmering opg 4'!$E$6=0,"-",(-A6371+'Lineær programmering opg 4'!$M$6)/'Lineær programmering opg 4'!$K$6*-1)</f>
        <v>-</v>
      </c>
      <c r="G6371" s="167" t="str">
        <f>IF('Lineær programmering opg 4'!$D$7=0,"-",((-A6371+'Lineær programmering opg 4'!$M$7)/'Lineær programmering opg 4'!$K$7)*-1)</f>
        <v>-</v>
      </c>
      <c r="H6371" s="167" t="str">
        <f>IF('Lineær programmering opg 4'!$C$8=0,"-",((-A6371+'Lineær programmering opg 4'!$M$8)/'Lineær programmering opg 4'!$K$8)*-1)</f>
        <v>-</v>
      </c>
      <c r="I6371" s="167" t="str">
        <f>IF('Lineær programmering opg 4'!$D$8=0,"-",'Lineær programmering opg 4'!$G$8)</f>
        <v>-</v>
      </c>
      <c r="J6371" s="295">
        <f>A6371*'Lineær programmering opg 4'!$C$11+Datatabel!C6371*'Lineær programmering opg 4'!$D$11</f>
        <v>43910.39999999979</v>
      </c>
      <c r="K6371" s="9">
        <f t="shared" si="497"/>
        <v>0</v>
      </c>
      <c r="L6371" s="9">
        <f t="shared" si="498"/>
        <v>0</v>
      </c>
    </row>
    <row r="6372" spans="1:12" ht="15" x14ac:dyDescent="0.25">
      <c r="A6372" s="167">
        <f t="shared" si="496"/>
        <v>87.144000000016831</v>
      </c>
      <c r="B6372" s="325">
        <f t="shared" si="499"/>
        <v>0.36310000000007014</v>
      </c>
      <c r="C6372" s="167">
        <f t="shared" si="495"/>
        <v>234.64199999998738</v>
      </c>
      <c r="D6372" s="167">
        <f>IF('Lineær programmering opg 4'!$M$4=0,"-",(-A6372+'Lineær programmering opg 4'!$M$4)/'Lineær programmering opg 4'!$K$4*-1)</f>
        <v>305.71199999996634</v>
      </c>
      <c r="E6372" s="167">
        <f>IF('Lineær programmering opg 4'!$M$5=0,"-",(-A6372+'Lineær programmering opg 4'!$M$5)/'Lineær programmering opg 4'!$K$5*-1)</f>
        <v>234.64199999998738</v>
      </c>
      <c r="F6372" s="167" t="str">
        <f>IF('Lineær programmering opg 4'!$E$6=0,"-",(-A6372+'Lineær programmering opg 4'!$M$6)/'Lineær programmering opg 4'!$K$6*-1)</f>
        <v>-</v>
      </c>
      <c r="G6372" s="167" t="str">
        <f>IF('Lineær programmering opg 4'!$D$7=0,"-",((-A6372+'Lineær programmering opg 4'!$M$7)/'Lineær programmering opg 4'!$K$7)*-1)</f>
        <v>-</v>
      </c>
      <c r="H6372" s="167" t="str">
        <f>IF('Lineær programmering opg 4'!$C$8=0,"-",((-A6372+'Lineær programmering opg 4'!$M$8)/'Lineær programmering opg 4'!$K$8)*-1)</f>
        <v>-</v>
      </c>
      <c r="I6372" s="167" t="str">
        <f>IF('Lineær programmering opg 4'!$D$8=0,"-",'Lineær programmering opg 4'!$G$8)</f>
        <v>-</v>
      </c>
      <c r="J6372" s="295">
        <f>A6372*'Lineær programmering opg 4'!$C$11+Datatabel!C6372*'Lineær programmering opg 4'!$D$11</f>
        <v>43910.699999999786</v>
      </c>
      <c r="K6372" s="9">
        <f t="shared" si="497"/>
        <v>0</v>
      </c>
      <c r="L6372" s="9">
        <f t="shared" si="498"/>
        <v>0</v>
      </c>
    </row>
    <row r="6373" spans="1:12" ht="15" x14ac:dyDescent="0.25">
      <c r="A6373" s="167">
        <f t="shared" si="496"/>
        <v>87.12000000001683</v>
      </c>
      <c r="B6373" s="325">
        <f t="shared" si="499"/>
        <v>0.36300000000007016</v>
      </c>
      <c r="C6373" s="167">
        <f t="shared" si="495"/>
        <v>234.65999999998738</v>
      </c>
      <c r="D6373" s="167">
        <f>IF('Lineær programmering opg 4'!$M$4=0,"-",(-A6373+'Lineær programmering opg 4'!$M$4)/'Lineær programmering opg 4'!$K$4*-1)</f>
        <v>305.75999999996634</v>
      </c>
      <c r="E6373" s="167">
        <f>IF('Lineær programmering opg 4'!$M$5=0,"-",(-A6373+'Lineær programmering opg 4'!$M$5)/'Lineær programmering opg 4'!$K$5*-1)</f>
        <v>234.65999999998738</v>
      </c>
      <c r="F6373" s="167" t="str">
        <f>IF('Lineær programmering opg 4'!$E$6=0,"-",(-A6373+'Lineær programmering opg 4'!$M$6)/'Lineær programmering opg 4'!$K$6*-1)</f>
        <v>-</v>
      </c>
      <c r="G6373" s="167" t="str">
        <f>IF('Lineær programmering opg 4'!$D$7=0,"-",((-A6373+'Lineær programmering opg 4'!$M$7)/'Lineær programmering opg 4'!$K$7)*-1)</f>
        <v>-</v>
      </c>
      <c r="H6373" s="167" t="str">
        <f>IF('Lineær programmering opg 4'!$C$8=0,"-",((-A6373+'Lineær programmering opg 4'!$M$8)/'Lineær programmering opg 4'!$K$8)*-1)</f>
        <v>-</v>
      </c>
      <c r="I6373" s="167" t="str">
        <f>IF('Lineær programmering opg 4'!$D$8=0,"-",'Lineær programmering opg 4'!$G$8)</f>
        <v>-</v>
      </c>
      <c r="J6373" s="295">
        <f>A6373*'Lineær programmering opg 4'!$C$11+Datatabel!C6373*'Lineær programmering opg 4'!$D$11</f>
        <v>43910.999999999789</v>
      </c>
      <c r="K6373" s="9">
        <f t="shared" si="497"/>
        <v>0</v>
      </c>
      <c r="L6373" s="9">
        <f t="shared" si="498"/>
        <v>0</v>
      </c>
    </row>
    <row r="6374" spans="1:12" ht="15" x14ac:dyDescent="0.25">
      <c r="A6374" s="167">
        <f t="shared" si="496"/>
        <v>87.096000000016844</v>
      </c>
      <c r="B6374" s="325">
        <f t="shared" si="499"/>
        <v>0.36290000000007017</v>
      </c>
      <c r="C6374" s="167">
        <f t="shared" si="495"/>
        <v>234.67799999998738</v>
      </c>
      <c r="D6374" s="167">
        <f>IF('Lineær programmering opg 4'!$M$4=0,"-",(-A6374+'Lineær programmering opg 4'!$M$4)/'Lineær programmering opg 4'!$K$4*-1)</f>
        <v>305.80799999996634</v>
      </c>
      <c r="E6374" s="167">
        <f>IF('Lineær programmering opg 4'!$M$5=0,"-",(-A6374+'Lineær programmering opg 4'!$M$5)/'Lineær programmering opg 4'!$K$5*-1)</f>
        <v>234.67799999998738</v>
      </c>
      <c r="F6374" s="167" t="str">
        <f>IF('Lineær programmering opg 4'!$E$6=0,"-",(-A6374+'Lineær programmering opg 4'!$M$6)/'Lineær programmering opg 4'!$K$6*-1)</f>
        <v>-</v>
      </c>
      <c r="G6374" s="167" t="str">
        <f>IF('Lineær programmering opg 4'!$D$7=0,"-",((-A6374+'Lineær programmering opg 4'!$M$7)/'Lineær programmering opg 4'!$K$7)*-1)</f>
        <v>-</v>
      </c>
      <c r="H6374" s="167" t="str">
        <f>IF('Lineær programmering opg 4'!$C$8=0,"-",((-A6374+'Lineær programmering opg 4'!$M$8)/'Lineær programmering opg 4'!$K$8)*-1)</f>
        <v>-</v>
      </c>
      <c r="I6374" s="167" t="str">
        <f>IF('Lineær programmering opg 4'!$D$8=0,"-",'Lineær programmering opg 4'!$G$8)</f>
        <v>-</v>
      </c>
      <c r="J6374" s="295">
        <f>A6374*'Lineær programmering opg 4'!$C$11+Datatabel!C6374*'Lineær programmering opg 4'!$D$11</f>
        <v>43911.299999999792</v>
      </c>
      <c r="K6374" s="9">
        <f t="shared" si="497"/>
        <v>0</v>
      </c>
      <c r="L6374" s="9">
        <f t="shared" si="498"/>
        <v>0</v>
      </c>
    </row>
    <row r="6375" spans="1:12" ht="15" x14ac:dyDescent="0.25">
      <c r="A6375" s="167">
        <f t="shared" si="496"/>
        <v>87.072000000016843</v>
      </c>
      <c r="B6375" s="325">
        <f t="shared" si="499"/>
        <v>0.36280000000007018</v>
      </c>
      <c r="C6375" s="167">
        <f t="shared" si="495"/>
        <v>234.69599999998738</v>
      </c>
      <c r="D6375" s="167">
        <f>IF('Lineær programmering opg 4'!$M$4=0,"-",(-A6375+'Lineær programmering opg 4'!$M$4)/'Lineær programmering opg 4'!$K$4*-1)</f>
        <v>305.85599999996634</v>
      </c>
      <c r="E6375" s="167">
        <f>IF('Lineær programmering opg 4'!$M$5=0,"-",(-A6375+'Lineær programmering opg 4'!$M$5)/'Lineær programmering opg 4'!$K$5*-1)</f>
        <v>234.69599999998738</v>
      </c>
      <c r="F6375" s="167" t="str">
        <f>IF('Lineær programmering opg 4'!$E$6=0,"-",(-A6375+'Lineær programmering opg 4'!$M$6)/'Lineær programmering opg 4'!$K$6*-1)</f>
        <v>-</v>
      </c>
      <c r="G6375" s="167" t="str">
        <f>IF('Lineær programmering opg 4'!$D$7=0,"-",((-A6375+'Lineær programmering opg 4'!$M$7)/'Lineær programmering opg 4'!$K$7)*-1)</f>
        <v>-</v>
      </c>
      <c r="H6375" s="167" t="str">
        <f>IF('Lineær programmering opg 4'!$C$8=0,"-",((-A6375+'Lineær programmering opg 4'!$M$8)/'Lineær programmering opg 4'!$K$8)*-1)</f>
        <v>-</v>
      </c>
      <c r="I6375" s="167" t="str">
        <f>IF('Lineær programmering opg 4'!$D$8=0,"-",'Lineær programmering opg 4'!$G$8)</f>
        <v>-</v>
      </c>
      <c r="J6375" s="295">
        <f>A6375*'Lineær programmering opg 4'!$C$11+Datatabel!C6375*'Lineær programmering opg 4'!$D$11</f>
        <v>43911.599999999795</v>
      </c>
      <c r="K6375" s="9">
        <f t="shared" si="497"/>
        <v>0</v>
      </c>
      <c r="L6375" s="9">
        <f t="shared" si="498"/>
        <v>0</v>
      </c>
    </row>
    <row r="6376" spans="1:12" ht="15" x14ac:dyDescent="0.25">
      <c r="A6376" s="167">
        <f t="shared" si="496"/>
        <v>87.048000000016842</v>
      </c>
      <c r="B6376" s="325">
        <f t="shared" si="499"/>
        <v>0.36270000000007019</v>
      </c>
      <c r="C6376" s="167">
        <f t="shared" si="495"/>
        <v>234.71399999998738</v>
      </c>
      <c r="D6376" s="167">
        <f>IF('Lineær programmering opg 4'!$M$4=0,"-",(-A6376+'Lineær programmering opg 4'!$M$4)/'Lineær programmering opg 4'!$K$4*-1)</f>
        <v>305.90399999996635</v>
      </c>
      <c r="E6376" s="167">
        <f>IF('Lineær programmering opg 4'!$M$5=0,"-",(-A6376+'Lineær programmering opg 4'!$M$5)/'Lineær programmering opg 4'!$K$5*-1)</f>
        <v>234.71399999998738</v>
      </c>
      <c r="F6376" s="167" t="str">
        <f>IF('Lineær programmering opg 4'!$E$6=0,"-",(-A6376+'Lineær programmering opg 4'!$M$6)/'Lineær programmering opg 4'!$K$6*-1)</f>
        <v>-</v>
      </c>
      <c r="G6376" s="167" t="str">
        <f>IF('Lineær programmering opg 4'!$D$7=0,"-",((-A6376+'Lineær programmering opg 4'!$M$7)/'Lineær programmering opg 4'!$K$7)*-1)</f>
        <v>-</v>
      </c>
      <c r="H6376" s="167" t="str">
        <f>IF('Lineær programmering opg 4'!$C$8=0,"-",((-A6376+'Lineær programmering opg 4'!$M$8)/'Lineær programmering opg 4'!$K$8)*-1)</f>
        <v>-</v>
      </c>
      <c r="I6376" s="167" t="str">
        <f>IF('Lineær programmering opg 4'!$D$8=0,"-",'Lineær programmering opg 4'!$G$8)</f>
        <v>-</v>
      </c>
      <c r="J6376" s="295">
        <f>A6376*'Lineær programmering opg 4'!$C$11+Datatabel!C6376*'Lineær programmering opg 4'!$D$11</f>
        <v>43911.89999999979</v>
      </c>
      <c r="K6376" s="9">
        <f t="shared" si="497"/>
        <v>0</v>
      </c>
      <c r="L6376" s="9">
        <f t="shared" si="498"/>
        <v>0</v>
      </c>
    </row>
    <row r="6377" spans="1:12" ht="15" x14ac:dyDescent="0.25">
      <c r="A6377" s="167">
        <f t="shared" si="496"/>
        <v>87.024000000016855</v>
      </c>
      <c r="B6377" s="325">
        <f t="shared" si="499"/>
        <v>0.3626000000000702</v>
      </c>
      <c r="C6377" s="167">
        <f t="shared" si="495"/>
        <v>234.73199999998738</v>
      </c>
      <c r="D6377" s="167">
        <f>IF('Lineær programmering opg 4'!$M$4=0,"-",(-A6377+'Lineær programmering opg 4'!$M$4)/'Lineær programmering opg 4'!$K$4*-1)</f>
        <v>305.95199999996629</v>
      </c>
      <c r="E6377" s="167">
        <f>IF('Lineær programmering opg 4'!$M$5=0,"-",(-A6377+'Lineær programmering opg 4'!$M$5)/'Lineær programmering opg 4'!$K$5*-1)</f>
        <v>234.73199999998738</v>
      </c>
      <c r="F6377" s="167" t="str">
        <f>IF('Lineær programmering opg 4'!$E$6=0,"-",(-A6377+'Lineær programmering opg 4'!$M$6)/'Lineær programmering opg 4'!$K$6*-1)</f>
        <v>-</v>
      </c>
      <c r="G6377" s="167" t="str">
        <f>IF('Lineær programmering opg 4'!$D$7=0,"-",((-A6377+'Lineær programmering opg 4'!$M$7)/'Lineær programmering opg 4'!$K$7)*-1)</f>
        <v>-</v>
      </c>
      <c r="H6377" s="167" t="str">
        <f>IF('Lineær programmering opg 4'!$C$8=0,"-",((-A6377+'Lineær programmering opg 4'!$M$8)/'Lineær programmering opg 4'!$K$8)*-1)</f>
        <v>-</v>
      </c>
      <c r="I6377" s="167" t="str">
        <f>IF('Lineær programmering opg 4'!$D$8=0,"-",'Lineær programmering opg 4'!$G$8)</f>
        <v>-</v>
      </c>
      <c r="J6377" s="295">
        <f>A6377*'Lineær programmering opg 4'!$C$11+Datatabel!C6377*'Lineær programmering opg 4'!$D$11</f>
        <v>43912.199999999793</v>
      </c>
      <c r="K6377" s="9">
        <f t="shared" si="497"/>
        <v>0</v>
      </c>
      <c r="L6377" s="9">
        <f t="shared" si="498"/>
        <v>0</v>
      </c>
    </row>
    <row r="6378" spans="1:12" ht="15" x14ac:dyDescent="0.25">
      <c r="A6378" s="167">
        <f t="shared" si="496"/>
        <v>87.000000000016854</v>
      </c>
      <c r="B6378" s="325">
        <f t="shared" si="499"/>
        <v>0.36250000000007021</v>
      </c>
      <c r="C6378" s="167">
        <f t="shared" si="495"/>
        <v>234.74999999998738</v>
      </c>
      <c r="D6378" s="167">
        <f>IF('Lineær programmering opg 4'!$M$4=0,"-",(-A6378+'Lineær programmering opg 4'!$M$4)/'Lineær programmering opg 4'!$K$4*-1)</f>
        <v>305.99999999996629</v>
      </c>
      <c r="E6378" s="167">
        <f>IF('Lineær programmering opg 4'!$M$5=0,"-",(-A6378+'Lineær programmering opg 4'!$M$5)/'Lineær programmering opg 4'!$K$5*-1)</f>
        <v>234.74999999998738</v>
      </c>
      <c r="F6378" s="167" t="str">
        <f>IF('Lineær programmering opg 4'!$E$6=0,"-",(-A6378+'Lineær programmering opg 4'!$M$6)/'Lineær programmering opg 4'!$K$6*-1)</f>
        <v>-</v>
      </c>
      <c r="G6378" s="167" t="str">
        <f>IF('Lineær programmering opg 4'!$D$7=0,"-",((-A6378+'Lineær programmering opg 4'!$M$7)/'Lineær programmering opg 4'!$K$7)*-1)</f>
        <v>-</v>
      </c>
      <c r="H6378" s="167" t="str">
        <f>IF('Lineær programmering opg 4'!$C$8=0,"-",((-A6378+'Lineær programmering opg 4'!$M$8)/'Lineær programmering opg 4'!$K$8)*-1)</f>
        <v>-</v>
      </c>
      <c r="I6378" s="167" t="str">
        <f>IF('Lineær programmering opg 4'!$D$8=0,"-",'Lineær programmering opg 4'!$G$8)</f>
        <v>-</v>
      </c>
      <c r="J6378" s="295">
        <f>A6378*'Lineær programmering opg 4'!$C$11+Datatabel!C6378*'Lineær programmering opg 4'!$D$11</f>
        <v>43912.499999999796</v>
      </c>
      <c r="K6378" s="9">
        <f t="shared" si="497"/>
        <v>0</v>
      </c>
      <c r="L6378" s="9">
        <f t="shared" si="498"/>
        <v>0</v>
      </c>
    </row>
    <row r="6379" spans="1:12" ht="15" x14ac:dyDescent="0.25">
      <c r="A6379" s="167">
        <f t="shared" si="496"/>
        <v>86.976000000016853</v>
      </c>
      <c r="B6379" s="325">
        <f t="shared" si="499"/>
        <v>0.36240000000007022</v>
      </c>
      <c r="C6379" s="167">
        <f t="shared" si="495"/>
        <v>234.76799999998738</v>
      </c>
      <c r="D6379" s="167">
        <f>IF('Lineær programmering opg 4'!$M$4=0,"-",(-A6379+'Lineær programmering opg 4'!$M$4)/'Lineær programmering opg 4'!$K$4*-1)</f>
        <v>306.04799999996629</v>
      </c>
      <c r="E6379" s="167">
        <f>IF('Lineær programmering opg 4'!$M$5=0,"-",(-A6379+'Lineær programmering opg 4'!$M$5)/'Lineær programmering opg 4'!$K$5*-1)</f>
        <v>234.76799999998738</v>
      </c>
      <c r="F6379" s="167" t="str">
        <f>IF('Lineær programmering opg 4'!$E$6=0,"-",(-A6379+'Lineær programmering opg 4'!$M$6)/'Lineær programmering opg 4'!$K$6*-1)</f>
        <v>-</v>
      </c>
      <c r="G6379" s="167" t="str">
        <f>IF('Lineær programmering opg 4'!$D$7=0,"-",((-A6379+'Lineær programmering opg 4'!$M$7)/'Lineær programmering opg 4'!$K$7)*-1)</f>
        <v>-</v>
      </c>
      <c r="H6379" s="167" t="str">
        <f>IF('Lineær programmering opg 4'!$C$8=0,"-",((-A6379+'Lineær programmering opg 4'!$M$8)/'Lineær programmering opg 4'!$K$8)*-1)</f>
        <v>-</v>
      </c>
      <c r="I6379" s="167" t="str">
        <f>IF('Lineær programmering opg 4'!$D$8=0,"-",'Lineær programmering opg 4'!$G$8)</f>
        <v>-</v>
      </c>
      <c r="J6379" s="295">
        <f>A6379*'Lineær programmering opg 4'!$C$11+Datatabel!C6379*'Lineær programmering opg 4'!$D$11</f>
        <v>43912.799999999792</v>
      </c>
      <c r="K6379" s="9">
        <f t="shared" si="497"/>
        <v>0</v>
      </c>
      <c r="L6379" s="9">
        <f t="shared" si="498"/>
        <v>0</v>
      </c>
    </row>
    <row r="6380" spans="1:12" ht="15" x14ac:dyDescent="0.25">
      <c r="A6380" s="167">
        <f t="shared" si="496"/>
        <v>86.952000000016852</v>
      </c>
      <c r="B6380" s="325">
        <f t="shared" si="499"/>
        <v>0.36230000000007023</v>
      </c>
      <c r="C6380" s="167">
        <f t="shared" si="495"/>
        <v>234.78599999998738</v>
      </c>
      <c r="D6380" s="167">
        <f>IF('Lineær programmering opg 4'!$M$4=0,"-",(-A6380+'Lineær programmering opg 4'!$M$4)/'Lineær programmering opg 4'!$K$4*-1)</f>
        <v>306.0959999999663</v>
      </c>
      <c r="E6380" s="167">
        <f>IF('Lineær programmering opg 4'!$M$5=0,"-",(-A6380+'Lineær programmering opg 4'!$M$5)/'Lineær programmering opg 4'!$K$5*-1)</f>
        <v>234.78599999998738</v>
      </c>
      <c r="F6380" s="167" t="str">
        <f>IF('Lineær programmering opg 4'!$E$6=0,"-",(-A6380+'Lineær programmering opg 4'!$M$6)/'Lineær programmering opg 4'!$K$6*-1)</f>
        <v>-</v>
      </c>
      <c r="G6380" s="167" t="str">
        <f>IF('Lineær programmering opg 4'!$D$7=0,"-",((-A6380+'Lineær programmering opg 4'!$M$7)/'Lineær programmering opg 4'!$K$7)*-1)</f>
        <v>-</v>
      </c>
      <c r="H6380" s="167" t="str">
        <f>IF('Lineær programmering opg 4'!$C$8=0,"-",((-A6380+'Lineær programmering opg 4'!$M$8)/'Lineær programmering opg 4'!$K$8)*-1)</f>
        <v>-</v>
      </c>
      <c r="I6380" s="167" t="str">
        <f>IF('Lineær programmering opg 4'!$D$8=0,"-",'Lineær programmering opg 4'!$G$8)</f>
        <v>-</v>
      </c>
      <c r="J6380" s="295">
        <f>A6380*'Lineær programmering opg 4'!$C$11+Datatabel!C6380*'Lineær programmering opg 4'!$D$11</f>
        <v>43913.099999999795</v>
      </c>
      <c r="K6380" s="9">
        <f t="shared" si="497"/>
        <v>0</v>
      </c>
      <c r="L6380" s="9">
        <f t="shared" si="498"/>
        <v>0</v>
      </c>
    </row>
    <row r="6381" spans="1:12" ht="15" x14ac:dyDescent="0.25">
      <c r="A6381" s="167">
        <f t="shared" si="496"/>
        <v>86.928000000016851</v>
      </c>
      <c r="B6381" s="325">
        <f t="shared" si="499"/>
        <v>0.36220000000007024</v>
      </c>
      <c r="C6381" s="167">
        <f t="shared" si="495"/>
        <v>234.80399999998738</v>
      </c>
      <c r="D6381" s="167">
        <f>IF('Lineær programmering opg 4'!$M$4=0,"-",(-A6381+'Lineær programmering opg 4'!$M$4)/'Lineær programmering opg 4'!$K$4*-1)</f>
        <v>306.1439999999663</v>
      </c>
      <c r="E6381" s="167">
        <f>IF('Lineær programmering opg 4'!$M$5=0,"-",(-A6381+'Lineær programmering opg 4'!$M$5)/'Lineær programmering opg 4'!$K$5*-1)</f>
        <v>234.80399999998738</v>
      </c>
      <c r="F6381" s="167" t="str">
        <f>IF('Lineær programmering opg 4'!$E$6=0,"-",(-A6381+'Lineær programmering opg 4'!$M$6)/'Lineær programmering opg 4'!$K$6*-1)</f>
        <v>-</v>
      </c>
      <c r="G6381" s="167" t="str">
        <f>IF('Lineær programmering opg 4'!$D$7=0,"-",((-A6381+'Lineær programmering opg 4'!$M$7)/'Lineær programmering opg 4'!$K$7)*-1)</f>
        <v>-</v>
      </c>
      <c r="H6381" s="167" t="str">
        <f>IF('Lineær programmering opg 4'!$C$8=0,"-",((-A6381+'Lineær programmering opg 4'!$M$8)/'Lineær programmering opg 4'!$K$8)*-1)</f>
        <v>-</v>
      </c>
      <c r="I6381" s="167" t="str">
        <f>IF('Lineær programmering opg 4'!$D$8=0,"-",'Lineær programmering opg 4'!$G$8)</f>
        <v>-</v>
      </c>
      <c r="J6381" s="295">
        <f>A6381*'Lineær programmering opg 4'!$C$11+Datatabel!C6381*'Lineær programmering opg 4'!$D$11</f>
        <v>43913.39999999979</v>
      </c>
      <c r="K6381" s="9">
        <f t="shared" si="497"/>
        <v>0</v>
      </c>
      <c r="L6381" s="9">
        <f t="shared" si="498"/>
        <v>0</v>
      </c>
    </row>
    <row r="6382" spans="1:12" ht="15" x14ac:dyDescent="0.25">
      <c r="A6382" s="167">
        <f t="shared" si="496"/>
        <v>86.904000000016865</v>
      </c>
      <c r="B6382" s="325">
        <f t="shared" si="499"/>
        <v>0.36210000000007025</v>
      </c>
      <c r="C6382" s="167">
        <f t="shared" si="495"/>
        <v>234.82199999998736</v>
      </c>
      <c r="D6382" s="167">
        <f>IF('Lineær programmering opg 4'!$M$4=0,"-",(-A6382+'Lineær programmering opg 4'!$M$4)/'Lineær programmering opg 4'!$K$4*-1)</f>
        <v>306.19199999996624</v>
      </c>
      <c r="E6382" s="167">
        <f>IF('Lineær programmering opg 4'!$M$5=0,"-",(-A6382+'Lineær programmering opg 4'!$M$5)/'Lineær programmering opg 4'!$K$5*-1)</f>
        <v>234.82199999998736</v>
      </c>
      <c r="F6382" s="167" t="str">
        <f>IF('Lineær programmering opg 4'!$E$6=0,"-",(-A6382+'Lineær programmering opg 4'!$M$6)/'Lineær programmering opg 4'!$K$6*-1)</f>
        <v>-</v>
      </c>
      <c r="G6382" s="167" t="str">
        <f>IF('Lineær programmering opg 4'!$D$7=0,"-",((-A6382+'Lineær programmering opg 4'!$M$7)/'Lineær programmering opg 4'!$K$7)*-1)</f>
        <v>-</v>
      </c>
      <c r="H6382" s="167" t="str">
        <f>IF('Lineær programmering opg 4'!$C$8=0,"-",((-A6382+'Lineær programmering opg 4'!$M$8)/'Lineær programmering opg 4'!$K$8)*-1)</f>
        <v>-</v>
      </c>
      <c r="I6382" s="167" t="str">
        <f>IF('Lineær programmering opg 4'!$D$8=0,"-",'Lineær programmering opg 4'!$G$8)</f>
        <v>-</v>
      </c>
      <c r="J6382" s="295">
        <f>A6382*'Lineær programmering opg 4'!$C$11+Datatabel!C6382*'Lineær programmering opg 4'!$D$11</f>
        <v>43913.699999999793</v>
      </c>
      <c r="K6382" s="9">
        <f t="shared" si="497"/>
        <v>0</v>
      </c>
      <c r="L6382" s="9">
        <f t="shared" si="498"/>
        <v>0</v>
      </c>
    </row>
    <row r="6383" spans="1:12" ht="15" x14ac:dyDescent="0.25">
      <c r="A6383" s="167">
        <f t="shared" si="496"/>
        <v>86.880000000016864</v>
      </c>
      <c r="B6383" s="325">
        <f t="shared" si="499"/>
        <v>0.36200000000007027</v>
      </c>
      <c r="C6383" s="167">
        <f t="shared" si="495"/>
        <v>234.83999999998736</v>
      </c>
      <c r="D6383" s="167">
        <f>IF('Lineær programmering opg 4'!$M$4=0,"-",(-A6383+'Lineær programmering opg 4'!$M$4)/'Lineær programmering opg 4'!$K$4*-1)</f>
        <v>306.23999999996624</v>
      </c>
      <c r="E6383" s="167">
        <f>IF('Lineær programmering opg 4'!$M$5=0,"-",(-A6383+'Lineær programmering opg 4'!$M$5)/'Lineær programmering opg 4'!$K$5*-1)</f>
        <v>234.83999999998736</v>
      </c>
      <c r="F6383" s="167" t="str">
        <f>IF('Lineær programmering opg 4'!$E$6=0,"-",(-A6383+'Lineær programmering opg 4'!$M$6)/'Lineær programmering opg 4'!$K$6*-1)</f>
        <v>-</v>
      </c>
      <c r="G6383" s="167" t="str">
        <f>IF('Lineær programmering opg 4'!$D$7=0,"-",((-A6383+'Lineær programmering opg 4'!$M$7)/'Lineær programmering opg 4'!$K$7)*-1)</f>
        <v>-</v>
      </c>
      <c r="H6383" s="167" t="str">
        <f>IF('Lineær programmering opg 4'!$C$8=0,"-",((-A6383+'Lineær programmering opg 4'!$M$8)/'Lineær programmering opg 4'!$K$8)*-1)</f>
        <v>-</v>
      </c>
      <c r="I6383" s="167" t="str">
        <f>IF('Lineær programmering opg 4'!$D$8=0,"-",'Lineær programmering opg 4'!$G$8)</f>
        <v>-</v>
      </c>
      <c r="J6383" s="295">
        <f>A6383*'Lineær programmering opg 4'!$C$11+Datatabel!C6383*'Lineær programmering opg 4'!$D$11</f>
        <v>43913.999999999789</v>
      </c>
      <c r="K6383" s="9">
        <f t="shared" si="497"/>
        <v>0</v>
      </c>
      <c r="L6383" s="9">
        <f t="shared" si="498"/>
        <v>0</v>
      </c>
    </row>
    <row r="6384" spans="1:12" ht="15" x14ac:dyDescent="0.25">
      <c r="A6384" s="167">
        <f t="shared" si="496"/>
        <v>86.856000000016863</v>
      </c>
      <c r="B6384" s="325">
        <f t="shared" si="499"/>
        <v>0.36190000000007028</v>
      </c>
      <c r="C6384" s="167">
        <f t="shared" si="495"/>
        <v>234.85799999998736</v>
      </c>
      <c r="D6384" s="167">
        <f>IF('Lineær programmering opg 4'!$M$4=0,"-",(-A6384+'Lineær programmering opg 4'!$M$4)/'Lineær programmering opg 4'!$K$4*-1)</f>
        <v>306.28799999996625</v>
      </c>
      <c r="E6384" s="167">
        <f>IF('Lineær programmering opg 4'!$M$5=0,"-",(-A6384+'Lineær programmering opg 4'!$M$5)/'Lineær programmering opg 4'!$K$5*-1)</f>
        <v>234.85799999998736</v>
      </c>
      <c r="F6384" s="167" t="str">
        <f>IF('Lineær programmering opg 4'!$E$6=0,"-",(-A6384+'Lineær programmering opg 4'!$M$6)/'Lineær programmering opg 4'!$K$6*-1)</f>
        <v>-</v>
      </c>
      <c r="G6384" s="167" t="str">
        <f>IF('Lineær programmering opg 4'!$D$7=0,"-",((-A6384+'Lineær programmering opg 4'!$M$7)/'Lineær programmering opg 4'!$K$7)*-1)</f>
        <v>-</v>
      </c>
      <c r="H6384" s="167" t="str">
        <f>IF('Lineær programmering opg 4'!$C$8=0,"-",((-A6384+'Lineær programmering opg 4'!$M$8)/'Lineær programmering opg 4'!$K$8)*-1)</f>
        <v>-</v>
      </c>
      <c r="I6384" s="167" t="str">
        <f>IF('Lineær programmering opg 4'!$D$8=0,"-",'Lineær programmering opg 4'!$G$8)</f>
        <v>-</v>
      </c>
      <c r="J6384" s="295">
        <f>A6384*'Lineær programmering opg 4'!$C$11+Datatabel!C6384*'Lineær programmering opg 4'!$D$11</f>
        <v>43914.299999999792</v>
      </c>
      <c r="K6384" s="9">
        <f t="shared" si="497"/>
        <v>0</v>
      </c>
      <c r="L6384" s="9">
        <f t="shared" si="498"/>
        <v>0</v>
      </c>
    </row>
    <row r="6385" spans="1:12" ht="15" x14ac:dyDescent="0.25">
      <c r="A6385" s="167">
        <f t="shared" si="496"/>
        <v>86.832000000016876</v>
      </c>
      <c r="B6385" s="325">
        <f t="shared" si="499"/>
        <v>0.36180000000007029</v>
      </c>
      <c r="C6385" s="167">
        <f t="shared" si="495"/>
        <v>234.87599999998736</v>
      </c>
      <c r="D6385" s="167">
        <f>IF('Lineær programmering opg 4'!$M$4=0,"-",(-A6385+'Lineær programmering opg 4'!$M$4)/'Lineær programmering opg 4'!$K$4*-1)</f>
        <v>306.33599999996625</v>
      </c>
      <c r="E6385" s="167">
        <f>IF('Lineær programmering opg 4'!$M$5=0,"-",(-A6385+'Lineær programmering opg 4'!$M$5)/'Lineær programmering opg 4'!$K$5*-1)</f>
        <v>234.87599999998736</v>
      </c>
      <c r="F6385" s="167" t="str">
        <f>IF('Lineær programmering opg 4'!$E$6=0,"-",(-A6385+'Lineær programmering opg 4'!$M$6)/'Lineær programmering opg 4'!$K$6*-1)</f>
        <v>-</v>
      </c>
      <c r="G6385" s="167" t="str">
        <f>IF('Lineær programmering opg 4'!$D$7=0,"-",((-A6385+'Lineær programmering opg 4'!$M$7)/'Lineær programmering opg 4'!$K$7)*-1)</f>
        <v>-</v>
      </c>
      <c r="H6385" s="167" t="str">
        <f>IF('Lineær programmering opg 4'!$C$8=0,"-",((-A6385+'Lineær programmering opg 4'!$M$8)/'Lineær programmering opg 4'!$K$8)*-1)</f>
        <v>-</v>
      </c>
      <c r="I6385" s="167" t="str">
        <f>IF('Lineær programmering opg 4'!$D$8=0,"-",'Lineær programmering opg 4'!$G$8)</f>
        <v>-</v>
      </c>
      <c r="J6385" s="295">
        <f>A6385*'Lineær programmering opg 4'!$C$11+Datatabel!C6385*'Lineær programmering opg 4'!$D$11</f>
        <v>43914.599999999788</v>
      </c>
      <c r="K6385" s="9">
        <f t="shared" si="497"/>
        <v>0</v>
      </c>
      <c r="L6385" s="9">
        <f t="shared" si="498"/>
        <v>0</v>
      </c>
    </row>
    <row r="6386" spans="1:12" ht="15" x14ac:dyDescent="0.25">
      <c r="A6386" s="167">
        <f t="shared" si="496"/>
        <v>86.808000000016875</v>
      </c>
      <c r="B6386" s="325">
        <f t="shared" si="499"/>
        <v>0.3617000000000703</v>
      </c>
      <c r="C6386" s="167">
        <f t="shared" si="495"/>
        <v>234.89399999998736</v>
      </c>
      <c r="D6386" s="167">
        <f>IF('Lineær programmering opg 4'!$M$4=0,"-",(-A6386+'Lineær programmering opg 4'!$M$4)/'Lineær programmering opg 4'!$K$4*-1)</f>
        <v>306.38399999996625</v>
      </c>
      <c r="E6386" s="167">
        <f>IF('Lineær programmering opg 4'!$M$5=0,"-",(-A6386+'Lineær programmering opg 4'!$M$5)/'Lineær programmering opg 4'!$K$5*-1)</f>
        <v>234.89399999998736</v>
      </c>
      <c r="F6386" s="167" t="str">
        <f>IF('Lineær programmering opg 4'!$E$6=0,"-",(-A6386+'Lineær programmering opg 4'!$M$6)/'Lineær programmering opg 4'!$K$6*-1)</f>
        <v>-</v>
      </c>
      <c r="G6386" s="167" t="str">
        <f>IF('Lineær programmering opg 4'!$D$7=0,"-",((-A6386+'Lineær programmering opg 4'!$M$7)/'Lineær programmering opg 4'!$K$7)*-1)</f>
        <v>-</v>
      </c>
      <c r="H6386" s="167" t="str">
        <f>IF('Lineær programmering opg 4'!$C$8=0,"-",((-A6386+'Lineær programmering opg 4'!$M$8)/'Lineær programmering opg 4'!$K$8)*-1)</f>
        <v>-</v>
      </c>
      <c r="I6386" s="167" t="str">
        <f>IF('Lineær programmering opg 4'!$D$8=0,"-",'Lineær programmering opg 4'!$G$8)</f>
        <v>-</v>
      </c>
      <c r="J6386" s="295">
        <f>A6386*'Lineær programmering opg 4'!$C$11+Datatabel!C6386*'Lineær programmering opg 4'!$D$11</f>
        <v>43914.89999999979</v>
      </c>
      <c r="K6386" s="9">
        <f t="shared" si="497"/>
        <v>0</v>
      </c>
      <c r="L6386" s="9">
        <f t="shared" si="498"/>
        <v>0</v>
      </c>
    </row>
    <row r="6387" spans="1:12" ht="15" x14ac:dyDescent="0.25">
      <c r="A6387" s="167">
        <f t="shared" si="496"/>
        <v>86.784000000016874</v>
      </c>
      <c r="B6387" s="325">
        <f t="shared" si="499"/>
        <v>0.36160000000007031</v>
      </c>
      <c r="C6387" s="167">
        <f t="shared" si="495"/>
        <v>234.91199999998736</v>
      </c>
      <c r="D6387" s="167">
        <f>IF('Lineær programmering opg 4'!$M$4=0,"-",(-A6387+'Lineær programmering opg 4'!$M$4)/'Lineær programmering opg 4'!$K$4*-1)</f>
        <v>306.43199999996625</v>
      </c>
      <c r="E6387" s="167">
        <f>IF('Lineær programmering opg 4'!$M$5=0,"-",(-A6387+'Lineær programmering opg 4'!$M$5)/'Lineær programmering opg 4'!$K$5*-1)</f>
        <v>234.91199999998736</v>
      </c>
      <c r="F6387" s="167" t="str">
        <f>IF('Lineær programmering opg 4'!$E$6=0,"-",(-A6387+'Lineær programmering opg 4'!$M$6)/'Lineær programmering opg 4'!$K$6*-1)</f>
        <v>-</v>
      </c>
      <c r="G6387" s="167" t="str">
        <f>IF('Lineær programmering opg 4'!$D$7=0,"-",((-A6387+'Lineær programmering opg 4'!$M$7)/'Lineær programmering opg 4'!$K$7)*-1)</f>
        <v>-</v>
      </c>
      <c r="H6387" s="167" t="str">
        <f>IF('Lineær programmering opg 4'!$C$8=0,"-",((-A6387+'Lineær programmering opg 4'!$M$8)/'Lineær programmering opg 4'!$K$8)*-1)</f>
        <v>-</v>
      </c>
      <c r="I6387" s="167" t="str">
        <f>IF('Lineær programmering opg 4'!$D$8=0,"-",'Lineær programmering opg 4'!$G$8)</f>
        <v>-</v>
      </c>
      <c r="J6387" s="295">
        <f>A6387*'Lineær programmering opg 4'!$C$11+Datatabel!C6387*'Lineær programmering opg 4'!$D$11</f>
        <v>43915.199999999793</v>
      </c>
      <c r="K6387" s="9">
        <f t="shared" si="497"/>
        <v>0</v>
      </c>
      <c r="L6387" s="9">
        <f t="shared" si="498"/>
        <v>0</v>
      </c>
    </row>
    <row r="6388" spans="1:12" ht="15" x14ac:dyDescent="0.25">
      <c r="A6388" s="167">
        <f t="shared" si="496"/>
        <v>86.760000000016873</v>
      </c>
      <c r="B6388" s="325">
        <f t="shared" si="499"/>
        <v>0.36150000000007032</v>
      </c>
      <c r="C6388" s="167">
        <f t="shared" si="495"/>
        <v>234.92999999998736</v>
      </c>
      <c r="D6388" s="167">
        <f>IF('Lineær programmering opg 4'!$M$4=0,"-",(-A6388+'Lineær programmering opg 4'!$M$4)/'Lineær programmering opg 4'!$K$4*-1)</f>
        <v>306.47999999996625</v>
      </c>
      <c r="E6388" s="167">
        <f>IF('Lineær programmering opg 4'!$M$5=0,"-",(-A6388+'Lineær programmering opg 4'!$M$5)/'Lineær programmering opg 4'!$K$5*-1)</f>
        <v>234.92999999998736</v>
      </c>
      <c r="F6388" s="167" t="str">
        <f>IF('Lineær programmering opg 4'!$E$6=0,"-",(-A6388+'Lineær programmering opg 4'!$M$6)/'Lineær programmering opg 4'!$K$6*-1)</f>
        <v>-</v>
      </c>
      <c r="G6388" s="167" t="str">
        <f>IF('Lineær programmering opg 4'!$D$7=0,"-",((-A6388+'Lineær programmering opg 4'!$M$7)/'Lineær programmering opg 4'!$K$7)*-1)</f>
        <v>-</v>
      </c>
      <c r="H6388" s="167" t="str">
        <f>IF('Lineær programmering opg 4'!$C$8=0,"-",((-A6388+'Lineær programmering opg 4'!$M$8)/'Lineær programmering opg 4'!$K$8)*-1)</f>
        <v>-</v>
      </c>
      <c r="I6388" s="167" t="str">
        <f>IF('Lineær programmering opg 4'!$D$8=0,"-",'Lineær programmering opg 4'!$G$8)</f>
        <v>-</v>
      </c>
      <c r="J6388" s="295">
        <f>A6388*'Lineær programmering opg 4'!$C$11+Datatabel!C6388*'Lineær programmering opg 4'!$D$11</f>
        <v>43915.499999999789</v>
      </c>
      <c r="K6388" s="9">
        <f t="shared" si="497"/>
        <v>0</v>
      </c>
      <c r="L6388" s="9">
        <f t="shared" si="498"/>
        <v>0</v>
      </c>
    </row>
    <row r="6389" spans="1:12" ht="15" x14ac:dyDescent="0.25">
      <c r="A6389" s="167">
        <f t="shared" si="496"/>
        <v>86.736000000016872</v>
      </c>
      <c r="B6389" s="325">
        <f t="shared" si="499"/>
        <v>0.36140000000007033</v>
      </c>
      <c r="C6389" s="167">
        <f t="shared" si="495"/>
        <v>234.94799999998736</v>
      </c>
      <c r="D6389" s="167">
        <f>IF('Lineær programmering opg 4'!$M$4=0,"-",(-A6389+'Lineær programmering opg 4'!$M$4)/'Lineær programmering opg 4'!$K$4*-1)</f>
        <v>306.52799999996626</v>
      </c>
      <c r="E6389" s="167">
        <f>IF('Lineær programmering opg 4'!$M$5=0,"-",(-A6389+'Lineær programmering opg 4'!$M$5)/'Lineær programmering opg 4'!$K$5*-1)</f>
        <v>234.94799999998736</v>
      </c>
      <c r="F6389" s="167" t="str">
        <f>IF('Lineær programmering opg 4'!$E$6=0,"-",(-A6389+'Lineær programmering opg 4'!$M$6)/'Lineær programmering opg 4'!$K$6*-1)</f>
        <v>-</v>
      </c>
      <c r="G6389" s="167" t="str">
        <f>IF('Lineær programmering opg 4'!$D$7=0,"-",((-A6389+'Lineær programmering opg 4'!$M$7)/'Lineær programmering opg 4'!$K$7)*-1)</f>
        <v>-</v>
      </c>
      <c r="H6389" s="167" t="str">
        <f>IF('Lineær programmering opg 4'!$C$8=0,"-",((-A6389+'Lineær programmering opg 4'!$M$8)/'Lineær programmering opg 4'!$K$8)*-1)</f>
        <v>-</v>
      </c>
      <c r="I6389" s="167" t="str">
        <f>IF('Lineær programmering opg 4'!$D$8=0,"-",'Lineær programmering opg 4'!$G$8)</f>
        <v>-</v>
      </c>
      <c r="J6389" s="295">
        <f>A6389*'Lineær programmering opg 4'!$C$11+Datatabel!C6389*'Lineær programmering opg 4'!$D$11</f>
        <v>43915.799999999792</v>
      </c>
      <c r="K6389" s="9">
        <f t="shared" si="497"/>
        <v>0</v>
      </c>
      <c r="L6389" s="9">
        <f t="shared" si="498"/>
        <v>0</v>
      </c>
    </row>
    <row r="6390" spans="1:12" ht="15" x14ac:dyDescent="0.25">
      <c r="A6390" s="167">
        <f t="shared" si="496"/>
        <v>86.712000000016886</v>
      </c>
      <c r="B6390" s="325">
        <f t="shared" si="499"/>
        <v>0.36130000000007034</v>
      </c>
      <c r="C6390" s="167">
        <f t="shared" si="495"/>
        <v>234.96599999998736</v>
      </c>
      <c r="D6390" s="167">
        <f>IF('Lineær programmering opg 4'!$M$4=0,"-",(-A6390+'Lineær programmering opg 4'!$M$4)/'Lineær programmering opg 4'!$K$4*-1)</f>
        <v>306.57599999996626</v>
      </c>
      <c r="E6390" s="167">
        <f>IF('Lineær programmering opg 4'!$M$5=0,"-",(-A6390+'Lineær programmering opg 4'!$M$5)/'Lineær programmering opg 4'!$K$5*-1)</f>
        <v>234.96599999998736</v>
      </c>
      <c r="F6390" s="167" t="str">
        <f>IF('Lineær programmering opg 4'!$E$6=0,"-",(-A6390+'Lineær programmering opg 4'!$M$6)/'Lineær programmering opg 4'!$K$6*-1)</f>
        <v>-</v>
      </c>
      <c r="G6390" s="167" t="str">
        <f>IF('Lineær programmering opg 4'!$D$7=0,"-",((-A6390+'Lineær programmering opg 4'!$M$7)/'Lineær programmering opg 4'!$K$7)*-1)</f>
        <v>-</v>
      </c>
      <c r="H6390" s="167" t="str">
        <f>IF('Lineær programmering opg 4'!$C$8=0,"-",((-A6390+'Lineær programmering opg 4'!$M$8)/'Lineær programmering opg 4'!$K$8)*-1)</f>
        <v>-</v>
      </c>
      <c r="I6390" s="167" t="str">
        <f>IF('Lineær programmering opg 4'!$D$8=0,"-",'Lineær programmering opg 4'!$G$8)</f>
        <v>-</v>
      </c>
      <c r="J6390" s="295">
        <f>A6390*'Lineær programmering opg 4'!$C$11+Datatabel!C6390*'Lineær programmering opg 4'!$D$11</f>
        <v>43916.099999999788</v>
      </c>
      <c r="K6390" s="9">
        <f t="shared" si="497"/>
        <v>0</v>
      </c>
      <c r="L6390" s="9">
        <f t="shared" si="498"/>
        <v>0</v>
      </c>
    </row>
    <row r="6391" spans="1:12" ht="15" x14ac:dyDescent="0.25">
      <c r="A6391" s="167">
        <f t="shared" si="496"/>
        <v>86.688000000016885</v>
      </c>
      <c r="B6391" s="325">
        <f t="shared" si="499"/>
        <v>0.36120000000007035</v>
      </c>
      <c r="C6391" s="167">
        <f t="shared" si="495"/>
        <v>234.98399999998736</v>
      </c>
      <c r="D6391" s="167">
        <f>IF('Lineær programmering opg 4'!$M$4=0,"-",(-A6391+'Lineær programmering opg 4'!$M$4)/'Lineær programmering opg 4'!$K$4*-1)</f>
        <v>306.62399999996626</v>
      </c>
      <c r="E6391" s="167">
        <f>IF('Lineær programmering opg 4'!$M$5=0,"-",(-A6391+'Lineær programmering opg 4'!$M$5)/'Lineær programmering opg 4'!$K$5*-1)</f>
        <v>234.98399999998736</v>
      </c>
      <c r="F6391" s="167" t="str">
        <f>IF('Lineær programmering opg 4'!$E$6=0,"-",(-A6391+'Lineær programmering opg 4'!$M$6)/'Lineær programmering opg 4'!$K$6*-1)</f>
        <v>-</v>
      </c>
      <c r="G6391" s="167" t="str">
        <f>IF('Lineær programmering opg 4'!$D$7=0,"-",((-A6391+'Lineær programmering opg 4'!$M$7)/'Lineær programmering opg 4'!$K$7)*-1)</f>
        <v>-</v>
      </c>
      <c r="H6391" s="167" t="str">
        <f>IF('Lineær programmering opg 4'!$C$8=0,"-",((-A6391+'Lineær programmering opg 4'!$M$8)/'Lineær programmering opg 4'!$K$8)*-1)</f>
        <v>-</v>
      </c>
      <c r="I6391" s="167" t="str">
        <f>IF('Lineær programmering opg 4'!$D$8=0,"-",'Lineær programmering opg 4'!$G$8)</f>
        <v>-</v>
      </c>
      <c r="J6391" s="295">
        <f>A6391*'Lineær programmering opg 4'!$C$11+Datatabel!C6391*'Lineær programmering opg 4'!$D$11</f>
        <v>43916.399999999798</v>
      </c>
      <c r="K6391" s="9">
        <f t="shared" si="497"/>
        <v>0</v>
      </c>
      <c r="L6391" s="9">
        <f t="shared" si="498"/>
        <v>0</v>
      </c>
    </row>
    <row r="6392" spans="1:12" ht="15" x14ac:dyDescent="0.25">
      <c r="A6392" s="167">
        <f t="shared" si="496"/>
        <v>86.664000000016884</v>
      </c>
      <c r="B6392" s="325">
        <f t="shared" si="499"/>
        <v>0.36110000000007036</v>
      </c>
      <c r="C6392" s="167">
        <f t="shared" si="495"/>
        <v>235.00199999998736</v>
      </c>
      <c r="D6392" s="167">
        <f>IF('Lineær programmering opg 4'!$M$4=0,"-",(-A6392+'Lineær programmering opg 4'!$M$4)/'Lineær programmering opg 4'!$K$4*-1)</f>
        <v>306.67199999996626</v>
      </c>
      <c r="E6392" s="167">
        <f>IF('Lineær programmering opg 4'!$M$5=0,"-",(-A6392+'Lineær programmering opg 4'!$M$5)/'Lineær programmering opg 4'!$K$5*-1)</f>
        <v>235.00199999998736</v>
      </c>
      <c r="F6392" s="167" t="str">
        <f>IF('Lineær programmering opg 4'!$E$6=0,"-",(-A6392+'Lineær programmering opg 4'!$M$6)/'Lineær programmering opg 4'!$K$6*-1)</f>
        <v>-</v>
      </c>
      <c r="G6392" s="167" t="str">
        <f>IF('Lineær programmering opg 4'!$D$7=0,"-",((-A6392+'Lineær programmering opg 4'!$M$7)/'Lineær programmering opg 4'!$K$7)*-1)</f>
        <v>-</v>
      </c>
      <c r="H6392" s="167" t="str">
        <f>IF('Lineær programmering opg 4'!$C$8=0,"-",((-A6392+'Lineær programmering opg 4'!$M$8)/'Lineær programmering opg 4'!$K$8)*-1)</f>
        <v>-</v>
      </c>
      <c r="I6392" s="167" t="str">
        <f>IF('Lineær programmering opg 4'!$D$8=0,"-",'Lineær programmering opg 4'!$G$8)</f>
        <v>-</v>
      </c>
      <c r="J6392" s="295">
        <f>A6392*'Lineær programmering opg 4'!$C$11+Datatabel!C6392*'Lineær programmering opg 4'!$D$11</f>
        <v>43916.699999999793</v>
      </c>
      <c r="K6392" s="9">
        <f t="shared" si="497"/>
        <v>0</v>
      </c>
      <c r="L6392" s="9">
        <f t="shared" si="498"/>
        <v>0</v>
      </c>
    </row>
    <row r="6393" spans="1:12" ht="15" x14ac:dyDescent="0.25">
      <c r="A6393" s="167">
        <f t="shared" si="496"/>
        <v>86.640000000016897</v>
      </c>
      <c r="B6393" s="325">
        <f t="shared" si="499"/>
        <v>0.36100000000007038</v>
      </c>
      <c r="C6393" s="167">
        <f t="shared" si="495"/>
        <v>235.01999999998731</v>
      </c>
      <c r="D6393" s="167">
        <f>IF('Lineær programmering opg 4'!$M$4=0,"-",(-A6393+'Lineær programmering opg 4'!$M$4)/'Lineær programmering opg 4'!$K$4*-1)</f>
        <v>306.71999999996621</v>
      </c>
      <c r="E6393" s="167">
        <f>IF('Lineær programmering opg 4'!$M$5=0,"-",(-A6393+'Lineær programmering opg 4'!$M$5)/'Lineær programmering opg 4'!$K$5*-1)</f>
        <v>235.01999999998731</v>
      </c>
      <c r="F6393" s="167" t="str">
        <f>IF('Lineær programmering opg 4'!$E$6=0,"-",(-A6393+'Lineær programmering opg 4'!$M$6)/'Lineær programmering opg 4'!$K$6*-1)</f>
        <v>-</v>
      </c>
      <c r="G6393" s="167" t="str">
        <f>IF('Lineær programmering opg 4'!$D$7=0,"-",((-A6393+'Lineær programmering opg 4'!$M$7)/'Lineær programmering opg 4'!$K$7)*-1)</f>
        <v>-</v>
      </c>
      <c r="H6393" s="167" t="str">
        <f>IF('Lineær programmering opg 4'!$C$8=0,"-",((-A6393+'Lineær programmering opg 4'!$M$8)/'Lineær programmering opg 4'!$K$8)*-1)</f>
        <v>-</v>
      </c>
      <c r="I6393" s="167" t="str">
        <f>IF('Lineær programmering opg 4'!$D$8=0,"-",'Lineær programmering opg 4'!$G$8)</f>
        <v>-</v>
      </c>
      <c r="J6393" s="295">
        <f>A6393*'Lineær programmering opg 4'!$C$11+Datatabel!C6393*'Lineær programmering opg 4'!$D$11</f>
        <v>43916.999999999782</v>
      </c>
      <c r="K6393" s="9">
        <f t="shared" si="497"/>
        <v>0</v>
      </c>
      <c r="L6393" s="9">
        <f t="shared" si="498"/>
        <v>0</v>
      </c>
    </row>
    <row r="6394" spans="1:12" ht="15" x14ac:dyDescent="0.25">
      <c r="A6394" s="167">
        <f t="shared" si="496"/>
        <v>86.616000000016896</v>
      </c>
      <c r="B6394" s="325">
        <f t="shared" si="499"/>
        <v>0.36090000000007039</v>
      </c>
      <c r="C6394" s="167">
        <f t="shared" si="495"/>
        <v>235.03799999998731</v>
      </c>
      <c r="D6394" s="167">
        <f>IF('Lineær programmering opg 4'!$M$4=0,"-",(-A6394+'Lineær programmering opg 4'!$M$4)/'Lineær programmering opg 4'!$K$4*-1)</f>
        <v>306.76799999996621</v>
      </c>
      <c r="E6394" s="167">
        <f>IF('Lineær programmering opg 4'!$M$5=0,"-",(-A6394+'Lineær programmering opg 4'!$M$5)/'Lineær programmering opg 4'!$K$5*-1)</f>
        <v>235.03799999998731</v>
      </c>
      <c r="F6394" s="167" t="str">
        <f>IF('Lineær programmering opg 4'!$E$6=0,"-",(-A6394+'Lineær programmering opg 4'!$M$6)/'Lineær programmering opg 4'!$K$6*-1)</f>
        <v>-</v>
      </c>
      <c r="G6394" s="167" t="str">
        <f>IF('Lineær programmering opg 4'!$D$7=0,"-",((-A6394+'Lineær programmering opg 4'!$M$7)/'Lineær programmering opg 4'!$K$7)*-1)</f>
        <v>-</v>
      </c>
      <c r="H6394" s="167" t="str">
        <f>IF('Lineær programmering opg 4'!$C$8=0,"-",((-A6394+'Lineær programmering opg 4'!$M$8)/'Lineær programmering opg 4'!$K$8)*-1)</f>
        <v>-</v>
      </c>
      <c r="I6394" s="167" t="str">
        <f>IF('Lineær programmering opg 4'!$D$8=0,"-",'Lineær programmering opg 4'!$G$8)</f>
        <v>-</v>
      </c>
      <c r="J6394" s="295">
        <f>A6394*'Lineær programmering opg 4'!$C$11+Datatabel!C6394*'Lineær programmering opg 4'!$D$11</f>
        <v>43917.299999999785</v>
      </c>
      <c r="K6394" s="9">
        <f t="shared" si="497"/>
        <v>0</v>
      </c>
      <c r="L6394" s="9">
        <f t="shared" si="498"/>
        <v>0</v>
      </c>
    </row>
    <row r="6395" spans="1:12" ht="15" x14ac:dyDescent="0.25">
      <c r="A6395" s="167">
        <f t="shared" si="496"/>
        <v>86.592000000016895</v>
      </c>
      <c r="B6395" s="325">
        <f t="shared" si="499"/>
        <v>0.3608000000000704</v>
      </c>
      <c r="C6395" s="167">
        <f t="shared" si="495"/>
        <v>235.05599999998731</v>
      </c>
      <c r="D6395" s="167">
        <f>IF('Lineær programmering opg 4'!$M$4=0,"-",(-A6395+'Lineær programmering opg 4'!$M$4)/'Lineær programmering opg 4'!$K$4*-1)</f>
        <v>306.81599999996621</v>
      </c>
      <c r="E6395" s="167">
        <f>IF('Lineær programmering opg 4'!$M$5=0,"-",(-A6395+'Lineær programmering opg 4'!$M$5)/'Lineær programmering opg 4'!$K$5*-1)</f>
        <v>235.05599999998731</v>
      </c>
      <c r="F6395" s="167" t="str">
        <f>IF('Lineær programmering opg 4'!$E$6=0,"-",(-A6395+'Lineær programmering opg 4'!$M$6)/'Lineær programmering opg 4'!$K$6*-1)</f>
        <v>-</v>
      </c>
      <c r="G6395" s="167" t="str">
        <f>IF('Lineær programmering opg 4'!$D$7=0,"-",((-A6395+'Lineær programmering opg 4'!$M$7)/'Lineær programmering opg 4'!$K$7)*-1)</f>
        <v>-</v>
      </c>
      <c r="H6395" s="167" t="str">
        <f>IF('Lineær programmering opg 4'!$C$8=0,"-",((-A6395+'Lineær programmering opg 4'!$M$8)/'Lineær programmering opg 4'!$K$8)*-1)</f>
        <v>-</v>
      </c>
      <c r="I6395" s="167" t="str">
        <f>IF('Lineær programmering opg 4'!$D$8=0,"-",'Lineær programmering opg 4'!$G$8)</f>
        <v>-</v>
      </c>
      <c r="J6395" s="295">
        <f>A6395*'Lineær programmering opg 4'!$C$11+Datatabel!C6395*'Lineær programmering opg 4'!$D$11</f>
        <v>43917.599999999788</v>
      </c>
      <c r="K6395" s="9">
        <f t="shared" si="497"/>
        <v>0</v>
      </c>
      <c r="L6395" s="9">
        <f t="shared" si="498"/>
        <v>0</v>
      </c>
    </row>
    <row r="6396" spans="1:12" ht="15" x14ac:dyDescent="0.25">
      <c r="A6396" s="167">
        <f t="shared" si="496"/>
        <v>86.568000000016895</v>
      </c>
      <c r="B6396" s="325">
        <f t="shared" si="499"/>
        <v>0.36070000000007041</v>
      </c>
      <c r="C6396" s="167">
        <f t="shared" si="495"/>
        <v>235.07399999998731</v>
      </c>
      <c r="D6396" s="167">
        <f>IF('Lineær programmering opg 4'!$M$4=0,"-",(-A6396+'Lineær programmering opg 4'!$M$4)/'Lineær programmering opg 4'!$K$4*-1)</f>
        <v>306.86399999996621</v>
      </c>
      <c r="E6396" s="167">
        <f>IF('Lineær programmering opg 4'!$M$5=0,"-",(-A6396+'Lineær programmering opg 4'!$M$5)/'Lineær programmering opg 4'!$K$5*-1)</f>
        <v>235.07399999998731</v>
      </c>
      <c r="F6396" s="167" t="str">
        <f>IF('Lineær programmering opg 4'!$E$6=0,"-",(-A6396+'Lineær programmering opg 4'!$M$6)/'Lineær programmering opg 4'!$K$6*-1)</f>
        <v>-</v>
      </c>
      <c r="G6396" s="167" t="str">
        <f>IF('Lineær programmering opg 4'!$D$7=0,"-",((-A6396+'Lineær programmering opg 4'!$M$7)/'Lineær programmering opg 4'!$K$7)*-1)</f>
        <v>-</v>
      </c>
      <c r="H6396" s="167" t="str">
        <f>IF('Lineær programmering opg 4'!$C$8=0,"-",((-A6396+'Lineær programmering opg 4'!$M$8)/'Lineær programmering opg 4'!$K$8)*-1)</f>
        <v>-</v>
      </c>
      <c r="I6396" s="167" t="str">
        <f>IF('Lineær programmering opg 4'!$D$8=0,"-",'Lineær programmering opg 4'!$G$8)</f>
        <v>-</v>
      </c>
      <c r="J6396" s="295">
        <f>A6396*'Lineær programmering opg 4'!$C$11+Datatabel!C6396*'Lineær programmering opg 4'!$D$11</f>
        <v>43917.89999999979</v>
      </c>
      <c r="K6396" s="9">
        <f t="shared" si="497"/>
        <v>0</v>
      </c>
      <c r="L6396" s="9">
        <f t="shared" si="498"/>
        <v>0</v>
      </c>
    </row>
    <row r="6397" spans="1:12" ht="15" x14ac:dyDescent="0.25">
      <c r="A6397" s="167">
        <f t="shared" si="496"/>
        <v>86.544000000016894</v>
      </c>
      <c r="B6397" s="325">
        <f t="shared" si="499"/>
        <v>0.36060000000007042</v>
      </c>
      <c r="C6397" s="167">
        <f t="shared" si="495"/>
        <v>235.09199999998731</v>
      </c>
      <c r="D6397" s="167">
        <f>IF('Lineær programmering opg 4'!$M$4=0,"-",(-A6397+'Lineær programmering opg 4'!$M$4)/'Lineær programmering opg 4'!$K$4*-1)</f>
        <v>306.91199999996621</v>
      </c>
      <c r="E6397" s="167">
        <f>IF('Lineær programmering opg 4'!$M$5=0,"-",(-A6397+'Lineær programmering opg 4'!$M$5)/'Lineær programmering opg 4'!$K$5*-1)</f>
        <v>235.09199999998731</v>
      </c>
      <c r="F6397" s="167" t="str">
        <f>IF('Lineær programmering opg 4'!$E$6=0,"-",(-A6397+'Lineær programmering opg 4'!$M$6)/'Lineær programmering opg 4'!$K$6*-1)</f>
        <v>-</v>
      </c>
      <c r="G6397" s="167" t="str">
        <f>IF('Lineær programmering opg 4'!$D$7=0,"-",((-A6397+'Lineær programmering opg 4'!$M$7)/'Lineær programmering opg 4'!$K$7)*-1)</f>
        <v>-</v>
      </c>
      <c r="H6397" s="167" t="str">
        <f>IF('Lineær programmering opg 4'!$C$8=0,"-",((-A6397+'Lineær programmering opg 4'!$M$8)/'Lineær programmering opg 4'!$K$8)*-1)</f>
        <v>-</v>
      </c>
      <c r="I6397" s="167" t="str">
        <f>IF('Lineær programmering opg 4'!$D$8=0,"-",'Lineær programmering opg 4'!$G$8)</f>
        <v>-</v>
      </c>
      <c r="J6397" s="295">
        <f>A6397*'Lineær programmering opg 4'!$C$11+Datatabel!C6397*'Lineær programmering opg 4'!$D$11</f>
        <v>43918.199999999786</v>
      </c>
      <c r="K6397" s="9">
        <f t="shared" si="497"/>
        <v>0</v>
      </c>
      <c r="L6397" s="9">
        <f t="shared" si="498"/>
        <v>0</v>
      </c>
    </row>
    <row r="6398" spans="1:12" ht="15" x14ac:dyDescent="0.25">
      <c r="A6398" s="167">
        <f t="shared" si="496"/>
        <v>86.520000000016907</v>
      </c>
      <c r="B6398" s="325">
        <f t="shared" si="499"/>
        <v>0.36050000000007043</v>
      </c>
      <c r="C6398" s="167">
        <f t="shared" si="495"/>
        <v>235.10999999998731</v>
      </c>
      <c r="D6398" s="167">
        <f>IF('Lineær programmering opg 4'!$M$4=0,"-",(-A6398+'Lineær programmering opg 4'!$M$4)/'Lineær programmering opg 4'!$K$4*-1)</f>
        <v>306.95999999996616</v>
      </c>
      <c r="E6398" s="167">
        <f>IF('Lineær programmering opg 4'!$M$5=0,"-",(-A6398+'Lineær programmering opg 4'!$M$5)/'Lineær programmering opg 4'!$K$5*-1)</f>
        <v>235.10999999998731</v>
      </c>
      <c r="F6398" s="167" t="str">
        <f>IF('Lineær programmering opg 4'!$E$6=0,"-",(-A6398+'Lineær programmering opg 4'!$M$6)/'Lineær programmering opg 4'!$K$6*-1)</f>
        <v>-</v>
      </c>
      <c r="G6398" s="167" t="str">
        <f>IF('Lineær programmering opg 4'!$D$7=0,"-",((-A6398+'Lineær programmering opg 4'!$M$7)/'Lineær programmering opg 4'!$K$7)*-1)</f>
        <v>-</v>
      </c>
      <c r="H6398" s="167" t="str">
        <f>IF('Lineær programmering opg 4'!$C$8=0,"-",((-A6398+'Lineær programmering opg 4'!$M$8)/'Lineær programmering opg 4'!$K$8)*-1)</f>
        <v>-</v>
      </c>
      <c r="I6398" s="167" t="str">
        <f>IF('Lineær programmering opg 4'!$D$8=0,"-",'Lineær programmering opg 4'!$G$8)</f>
        <v>-</v>
      </c>
      <c r="J6398" s="295">
        <f>A6398*'Lineær programmering opg 4'!$C$11+Datatabel!C6398*'Lineær programmering opg 4'!$D$11</f>
        <v>43918.499999999782</v>
      </c>
      <c r="K6398" s="9">
        <f t="shared" si="497"/>
        <v>0</v>
      </c>
      <c r="L6398" s="9">
        <f t="shared" si="498"/>
        <v>0</v>
      </c>
    </row>
    <row r="6399" spans="1:12" ht="15" x14ac:dyDescent="0.25">
      <c r="A6399" s="167">
        <f t="shared" si="496"/>
        <v>86.496000000016906</v>
      </c>
      <c r="B6399" s="325">
        <f t="shared" si="499"/>
        <v>0.36040000000007044</v>
      </c>
      <c r="C6399" s="167">
        <f t="shared" si="495"/>
        <v>235.12799999998731</v>
      </c>
      <c r="D6399" s="167">
        <f>IF('Lineær programmering opg 4'!$M$4=0,"-",(-A6399+'Lineær programmering opg 4'!$M$4)/'Lineær programmering opg 4'!$K$4*-1)</f>
        <v>307.00799999996616</v>
      </c>
      <c r="E6399" s="167">
        <f>IF('Lineær programmering opg 4'!$M$5=0,"-",(-A6399+'Lineær programmering opg 4'!$M$5)/'Lineær programmering opg 4'!$K$5*-1)</f>
        <v>235.12799999998731</v>
      </c>
      <c r="F6399" s="167" t="str">
        <f>IF('Lineær programmering opg 4'!$E$6=0,"-",(-A6399+'Lineær programmering opg 4'!$M$6)/'Lineær programmering opg 4'!$K$6*-1)</f>
        <v>-</v>
      </c>
      <c r="G6399" s="167" t="str">
        <f>IF('Lineær programmering opg 4'!$D$7=0,"-",((-A6399+'Lineær programmering opg 4'!$M$7)/'Lineær programmering opg 4'!$K$7)*-1)</f>
        <v>-</v>
      </c>
      <c r="H6399" s="167" t="str">
        <f>IF('Lineær programmering opg 4'!$C$8=0,"-",((-A6399+'Lineær programmering opg 4'!$M$8)/'Lineær programmering opg 4'!$K$8)*-1)</f>
        <v>-</v>
      </c>
      <c r="I6399" s="167" t="str">
        <f>IF('Lineær programmering opg 4'!$D$8=0,"-",'Lineær programmering opg 4'!$G$8)</f>
        <v>-</v>
      </c>
      <c r="J6399" s="295">
        <f>A6399*'Lineær programmering opg 4'!$C$11+Datatabel!C6399*'Lineær programmering opg 4'!$D$11</f>
        <v>43918.799999999785</v>
      </c>
      <c r="K6399" s="9">
        <f t="shared" si="497"/>
        <v>0</v>
      </c>
      <c r="L6399" s="9">
        <f t="shared" si="498"/>
        <v>0</v>
      </c>
    </row>
    <row r="6400" spans="1:12" ht="15" x14ac:dyDescent="0.25">
      <c r="A6400" s="167">
        <f t="shared" si="496"/>
        <v>86.472000000016905</v>
      </c>
      <c r="B6400" s="325">
        <f t="shared" si="499"/>
        <v>0.36030000000007045</v>
      </c>
      <c r="C6400" s="167">
        <f t="shared" si="495"/>
        <v>235.14599999998731</v>
      </c>
      <c r="D6400" s="167">
        <f>IF('Lineær programmering opg 4'!$M$4=0,"-",(-A6400+'Lineær programmering opg 4'!$M$4)/'Lineær programmering opg 4'!$K$4*-1)</f>
        <v>307.05599999996616</v>
      </c>
      <c r="E6400" s="167">
        <f>IF('Lineær programmering opg 4'!$M$5=0,"-",(-A6400+'Lineær programmering opg 4'!$M$5)/'Lineær programmering opg 4'!$K$5*-1)</f>
        <v>235.14599999998731</v>
      </c>
      <c r="F6400" s="167" t="str">
        <f>IF('Lineær programmering opg 4'!$E$6=0,"-",(-A6400+'Lineær programmering opg 4'!$M$6)/'Lineær programmering opg 4'!$K$6*-1)</f>
        <v>-</v>
      </c>
      <c r="G6400" s="167" t="str">
        <f>IF('Lineær programmering opg 4'!$D$7=0,"-",((-A6400+'Lineær programmering opg 4'!$M$7)/'Lineær programmering opg 4'!$K$7)*-1)</f>
        <v>-</v>
      </c>
      <c r="H6400" s="167" t="str">
        <f>IF('Lineær programmering opg 4'!$C$8=0,"-",((-A6400+'Lineær programmering opg 4'!$M$8)/'Lineær programmering opg 4'!$K$8)*-1)</f>
        <v>-</v>
      </c>
      <c r="I6400" s="167" t="str">
        <f>IF('Lineær programmering opg 4'!$D$8=0,"-",'Lineær programmering opg 4'!$G$8)</f>
        <v>-</v>
      </c>
      <c r="J6400" s="295">
        <f>A6400*'Lineær programmering opg 4'!$C$11+Datatabel!C6400*'Lineær programmering opg 4'!$D$11</f>
        <v>43919.099999999788</v>
      </c>
      <c r="K6400" s="9">
        <f t="shared" si="497"/>
        <v>0</v>
      </c>
      <c r="L6400" s="9">
        <f t="shared" si="498"/>
        <v>0</v>
      </c>
    </row>
    <row r="6401" spans="1:12" ht="15" x14ac:dyDescent="0.25">
      <c r="A6401" s="167">
        <f t="shared" si="496"/>
        <v>86.448000000016918</v>
      </c>
      <c r="B6401" s="325">
        <f t="shared" si="499"/>
        <v>0.36020000000007046</v>
      </c>
      <c r="C6401" s="167">
        <f t="shared" si="495"/>
        <v>235.16399999998731</v>
      </c>
      <c r="D6401" s="167">
        <f>IF('Lineær programmering opg 4'!$M$4=0,"-",(-A6401+'Lineær programmering opg 4'!$M$4)/'Lineær programmering opg 4'!$K$4*-1)</f>
        <v>307.10399999996616</v>
      </c>
      <c r="E6401" s="167">
        <f>IF('Lineær programmering opg 4'!$M$5=0,"-",(-A6401+'Lineær programmering opg 4'!$M$5)/'Lineær programmering opg 4'!$K$5*-1)</f>
        <v>235.16399999998731</v>
      </c>
      <c r="F6401" s="167" t="str">
        <f>IF('Lineær programmering opg 4'!$E$6=0,"-",(-A6401+'Lineær programmering opg 4'!$M$6)/'Lineær programmering opg 4'!$K$6*-1)</f>
        <v>-</v>
      </c>
      <c r="G6401" s="167" t="str">
        <f>IF('Lineær programmering opg 4'!$D$7=0,"-",((-A6401+'Lineær programmering opg 4'!$M$7)/'Lineær programmering opg 4'!$K$7)*-1)</f>
        <v>-</v>
      </c>
      <c r="H6401" s="167" t="str">
        <f>IF('Lineær programmering opg 4'!$C$8=0,"-",((-A6401+'Lineær programmering opg 4'!$M$8)/'Lineær programmering opg 4'!$K$8)*-1)</f>
        <v>-</v>
      </c>
      <c r="I6401" s="167" t="str">
        <f>IF('Lineær programmering opg 4'!$D$8=0,"-",'Lineær programmering opg 4'!$G$8)</f>
        <v>-</v>
      </c>
      <c r="J6401" s="295">
        <f>A6401*'Lineær programmering opg 4'!$C$11+Datatabel!C6401*'Lineær programmering opg 4'!$D$11</f>
        <v>43919.39999999979</v>
      </c>
      <c r="K6401" s="9">
        <f t="shared" si="497"/>
        <v>0</v>
      </c>
      <c r="L6401" s="9">
        <f t="shared" si="498"/>
        <v>0</v>
      </c>
    </row>
    <row r="6402" spans="1:12" ht="15" x14ac:dyDescent="0.25">
      <c r="A6402" s="167">
        <f t="shared" si="496"/>
        <v>86.424000000016918</v>
      </c>
      <c r="B6402" s="325">
        <f t="shared" si="499"/>
        <v>0.36010000000007047</v>
      </c>
      <c r="C6402" s="167">
        <f t="shared" si="495"/>
        <v>235.18199999998731</v>
      </c>
      <c r="D6402" s="167">
        <f>IF('Lineær programmering opg 4'!$M$4=0,"-",(-A6402+'Lineær programmering opg 4'!$M$4)/'Lineær programmering opg 4'!$K$4*-1)</f>
        <v>307.15199999996616</v>
      </c>
      <c r="E6402" s="167">
        <f>IF('Lineær programmering opg 4'!$M$5=0,"-",(-A6402+'Lineær programmering opg 4'!$M$5)/'Lineær programmering opg 4'!$K$5*-1)</f>
        <v>235.18199999998731</v>
      </c>
      <c r="F6402" s="167" t="str">
        <f>IF('Lineær programmering opg 4'!$E$6=0,"-",(-A6402+'Lineær programmering opg 4'!$M$6)/'Lineær programmering opg 4'!$K$6*-1)</f>
        <v>-</v>
      </c>
      <c r="G6402" s="167" t="str">
        <f>IF('Lineær programmering opg 4'!$D$7=0,"-",((-A6402+'Lineær programmering opg 4'!$M$7)/'Lineær programmering opg 4'!$K$7)*-1)</f>
        <v>-</v>
      </c>
      <c r="H6402" s="167" t="str">
        <f>IF('Lineær programmering opg 4'!$C$8=0,"-",((-A6402+'Lineær programmering opg 4'!$M$8)/'Lineær programmering opg 4'!$K$8)*-1)</f>
        <v>-</v>
      </c>
      <c r="I6402" s="167" t="str">
        <f>IF('Lineær programmering opg 4'!$D$8=0,"-",'Lineær programmering opg 4'!$G$8)</f>
        <v>-</v>
      </c>
      <c r="J6402" s="295">
        <f>A6402*'Lineær programmering opg 4'!$C$11+Datatabel!C6402*'Lineær programmering opg 4'!$D$11</f>
        <v>43919.699999999786</v>
      </c>
      <c r="K6402" s="9">
        <f t="shared" si="497"/>
        <v>0</v>
      </c>
      <c r="L6402" s="9">
        <f t="shared" si="498"/>
        <v>0</v>
      </c>
    </row>
    <row r="6403" spans="1:12" ht="15" x14ac:dyDescent="0.25">
      <c r="A6403" s="167">
        <f t="shared" si="496"/>
        <v>86.400000000016917</v>
      </c>
      <c r="B6403" s="325">
        <f t="shared" si="499"/>
        <v>0.36000000000007049</v>
      </c>
      <c r="C6403" s="167">
        <f t="shared" ref="C6403:C6466" si="500">MIN(D6403,E6403,F6403,G6403,H6403,I6403)</f>
        <v>235.19999999998731</v>
      </c>
      <c r="D6403" s="167">
        <f>IF('Lineær programmering opg 4'!$M$4=0,"-",(-A6403+'Lineær programmering opg 4'!$M$4)/'Lineær programmering opg 4'!$K$4*-1)</f>
        <v>307.19999999996617</v>
      </c>
      <c r="E6403" s="167">
        <f>IF('Lineær programmering opg 4'!$M$5=0,"-",(-A6403+'Lineær programmering opg 4'!$M$5)/'Lineær programmering opg 4'!$K$5*-1)</f>
        <v>235.19999999998731</v>
      </c>
      <c r="F6403" s="167" t="str">
        <f>IF('Lineær programmering opg 4'!$E$6=0,"-",(-A6403+'Lineær programmering opg 4'!$M$6)/'Lineær programmering opg 4'!$K$6*-1)</f>
        <v>-</v>
      </c>
      <c r="G6403" s="167" t="str">
        <f>IF('Lineær programmering opg 4'!$D$7=0,"-",((-A6403+'Lineær programmering opg 4'!$M$7)/'Lineær programmering opg 4'!$K$7)*-1)</f>
        <v>-</v>
      </c>
      <c r="H6403" s="167" t="str">
        <f>IF('Lineær programmering opg 4'!$C$8=0,"-",((-A6403+'Lineær programmering opg 4'!$M$8)/'Lineær programmering opg 4'!$K$8)*-1)</f>
        <v>-</v>
      </c>
      <c r="I6403" s="167" t="str">
        <f>IF('Lineær programmering opg 4'!$D$8=0,"-",'Lineær programmering opg 4'!$G$8)</f>
        <v>-</v>
      </c>
      <c r="J6403" s="295">
        <f>A6403*'Lineær programmering opg 4'!$C$11+Datatabel!C6403*'Lineær programmering opg 4'!$D$11</f>
        <v>43919.999999999782</v>
      </c>
      <c r="K6403" s="9">
        <f t="shared" si="497"/>
        <v>0</v>
      </c>
      <c r="L6403" s="9">
        <f t="shared" si="498"/>
        <v>0</v>
      </c>
    </row>
    <row r="6404" spans="1:12" ht="15" x14ac:dyDescent="0.25">
      <c r="A6404" s="167">
        <f t="shared" ref="A6404:A6467" si="501">$A$3*B6404</f>
        <v>86.376000000016916</v>
      </c>
      <c r="B6404" s="325">
        <f t="shared" si="499"/>
        <v>0.3599000000000705</v>
      </c>
      <c r="C6404" s="167">
        <f t="shared" si="500"/>
        <v>235.21799999998731</v>
      </c>
      <c r="D6404" s="167">
        <f>IF('Lineær programmering opg 4'!$M$4=0,"-",(-A6404+'Lineær programmering opg 4'!$M$4)/'Lineær programmering opg 4'!$K$4*-1)</f>
        <v>307.24799999996617</v>
      </c>
      <c r="E6404" s="167">
        <f>IF('Lineær programmering opg 4'!$M$5=0,"-",(-A6404+'Lineær programmering opg 4'!$M$5)/'Lineær programmering opg 4'!$K$5*-1)</f>
        <v>235.21799999998731</v>
      </c>
      <c r="F6404" s="167" t="str">
        <f>IF('Lineær programmering opg 4'!$E$6=0,"-",(-A6404+'Lineær programmering opg 4'!$M$6)/'Lineær programmering opg 4'!$K$6*-1)</f>
        <v>-</v>
      </c>
      <c r="G6404" s="167" t="str">
        <f>IF('Lineær programmering opg 4'!$D$7=0,"-",((-A6404+'Lineær programmering opg 4'!$M$7)/'Lineær programmering opg 4'!$K$7)*-1)</f>
        <v>-</v>
      </c>
      <c r="H6404" s="167" t="str">
        <f>IF('Lineær programmering opg 4'!$C$8=0,"-",((-A6404+'Lineær programmering opg 4'!$M$8)/'Lineær programmering opg 4'!$K$8)*-1)</f>
        <v>-</v>
      </c>
      <c r="I6404" s="167" t="str">
        <f>IF('Lineær programmering opg 4'!$D$8=0,"-",'Lineær programmering opg 4'!$G$8)</f>
        <v>-</v>
      </c>
      <c r="J6404" s="295">
        <f>A6404*'Lineær programmering opg 4'!$C$11+Datatabel!C6404*'Lineær programmering opg 4'!$D$11</f>
        <v>43920.299999999792</v>
      </c>
      <c r="K6404" s="9">
        <f t="shared" ref="K6404:K6467" si="502">IF($J$10004=J6404,A6404,0)</f>
        <v>0</v>
      </c>
      <c r="L6404" s="9">
        <f t="shared" ref="L6404:L6467" si="503">IF(J6404=$J$10004,C6404,0)</f>
        <v>0</v>
      </c>
    </row>
    <row r="6405" spans="1:12" ht="15" x14ac:dyDescent="0.25">
      <c r="A6405" s="167">
        <f t="shared" si="501"/>
        <v>86.352000000016915</v>
      </c>
      <c r="B6405" s="325">
        <f t="shared" ref="B6405:B6468" si="504">B6404-0.01%</f>
        <v>0.35980000000007051</v>
      </c>
      <c r="C6405" s="167">
        <f t="shared" si="500"/>
        <v>235.23599999998731</v>
      </c>
      <c r="D6405" s="167">
        <f>IF('Lineær programmering opg 4'!$M$4=0,"-",(-A6405+'Lineær programmering opg 4'!$M$4)/'Lineær programmering opg 4'!$K$4*-1)</f>
        <v>307.29599999996617</v>
      </c>
      <c r="E6405" s="167">
        <f>IF('Lineær programmering opg 4'!$M$5=0,"-",(-A6405+'Lineær programmering opg 4'!$M$5)/'Lineær programmering opg 4'!$K$5*-1)</f>
        <v>235.23599999998731</v>
      </c>
      <c r="F6405" s="167" t="str">
        <f>IF('Lineær programmering opg 4'!$E$6=0,"-",(-A6405+'Lineær programmering opg 4'!$M$6)/'Lineær programmering opg 4'!$K$6*-1)</f>
        <v>-</v>
      </c>
      <c r="G6405" s="167" t="str">
        <f>IF('Lineær programmering opg 4'!$D$7=0,"-",((-A6405+'Lineær programmering opg 4'!$M$7)/'Lineær programmering opg 4'!$K$7)*-1)</f>
        <v>-</v>
      </c>
      <c r="H6405" s="167" t="str">
        <f>IF('Lineær programmering opg 4'!$C$8=0,"-",((-A6405+'Lineær programmering opg 4'!$M$8)/'Lineær programmering opg 4'!$K$8)*-1)</f>
        <v>-</v>
      </c>
      <c r="I6405" s="167" t="str">
        <f>IF('Lineær programmering opg 4'!$D$8=0,"-",'Lineær programmering opg 4'!$G$8)</f>
        <v>-</v>
      </c>
      <c r="J6405" s="295">
        <f>A6405*'Lineær programmering opg 4'!$C$11+Datatabel!C6405*'Lineær programmering opg 4'!$D$11</f>
        <v>43920.599999999788</v>
      </c>
      <c r="K6405" s="9">
        <f t="shared" si="502"/>
        <v>0</v>
      </c>
      <c r="L6405" s="9">
        <f t="shared" si="503"/>
        <v>0</v>
      </c>
    </row>
    <row r="6406" spans="1:12" ht="15" x14ac:dyDescent="0.25">
      <c r="A6406" s="167">
        <f t="shared" si="501"/>
        <v>86.328000000016928</v>
      </c>
      <c r="B6406" s="325">
        <f t="shared" si="504"/>
        <v>0.35970000000007052</v>
      </c>
      <c r="C6406" s="167">
        <f t="shared" si="500"/>
        <v>235.25399999998731</v>
      </c>
      <c r="D6406" s="167">
        <f>IF('Lineær programmering opg 4'!$M$4=0,"-",(-A6406+'Lineær programmering opg 4'!$M$4)/'Lineær programmering opg 4'!$K$4*-1)</f>
        <v>307.34399999996617</v>
      </c>
      <c r="E6406" s="167">
        <f>IF('Lineær programmering opg 4'!$M$5=0,"-",(-A6406+'Lineær programmering opg 4'!$M$5)/'Lineær programmering opg 4'!$K$5*-1)</f>
        <v>235.25399999998731</v>
      </c>
      <c r="F6406" s="167" t="str">
        <f>IF('Lineær programmering opg 4'!$E$6=0,"-",(-A6406+'Lineær programmering opg 4'!$M$6)/'Lineær programmering opg 4'!$K$6*-1)</f>
        <v>-</v>
      </c>
      <c r="G6406" s="167" t="str">
        <f>IF('Lineær programmering opg 4'!$D$7=0,"-",((-A6406+'Lineær programmering opg 4'!$M$7)/'Lineær programmering opg 4'!$K$7)*-1)</f>
        <v>-</v>
      </c>
      <c r="H6406" s="167" t="str">
        <f>IF('Lineær programmering opg 4'!$C$8=0,"-",((-A6406+'Lineær programmering opg 4'!$M$8)/'Lineær programmering opg 4'!$K$8)*-1)</f>
        <v>-</v>
      </c>
      <c r="I6406" s="167" t="str">
        <f>IF('Lineær programmering opg 4'!$D$8=0,"-",'Lineær programmering opg 4'!$G$8)</f>
        <v>-</v>
      </c>
      <c r="J6406" s="295">
        <f>A6406*'Lineær programmering opg 4'!$C$11+Datatabel!C6406*'Lineær programmering opg 4'!$D$11</f>
        <v>43920.89999999979</v>
      </c>
      <c r="K6406" s="9">
        <f t="shared" si="502"/>
        <v>0</v>
      </c>
      <c r="L6406" s="9">
        <f t="shared" si="503"/>
        <v>0</v>
      </c>
    </row>
    <row r="6407" spans="1:12" ht="15" x14ac:dyDescent="0.25">
      <c r="A6407" s="167">
        <f t="shared" si="501"/>
        <v>86.304000000016927</v>
      </c>
      <c r="B6407" s="325">
        <f t="shared" si="504"/>
        <v>0.35960000000007053</v>
      </c>
      <c r="C6407" s="167">
        <f t="shared" si="500"/>
        <v>235.27199999998732</v>
      </c>
      <c r="D6407" s="167">
        <f>IF('Lineær programmering opg 4'!$M$4=0,"-",(-A6407+'Lineær programmering opg 4'!$M$4)/'Lineær programmering opg 4'!$K$4*-1)</f>
        <v>307.39199999996617</v>
      </c>
      <c r="E6407" s="167">
        <f>IF('Lineær programmering opg 4'!$M$5=0,"-",(-A6407+'Lineær programmering opg 4'!$M$5)/'Lineær programmering opg 4'!$K$5*-1)</f>
        <v>235.27199999998732</v>
      </c>
      <c r="F6407" s="167" t="str">
        <f>IF('Lineær programmering opg 4'!$E$6=0,"-",(-A6407+'Lineær programmering opg 4'!$M$6)/'Lineær programmering opg 4'!$K$6*-1)</f>
        <v>-</v>
      </c>
      <c r="G6407" s="167" t="str">
        <f>IF('Lineær programmering opg 4'!$D$7=0,"-",((-A6407+'Lineær programmering opg 4'!$M$7)/'Lineær programmering opg 4'!$K$7)*-1)</f>
        <v>-</v>
      </c>
      <c r="H6407" s="167" t="str">
        <f>IF('Lineær programmering opg 4'!$C$8=0,"-",((-A6407+'Lineær programmering opg 4'!$M$8)/'Lineær programmering opg 4'!$K$8)*-1)</f>
        <v>-</v>
      </c>
      <c r="I6407" s="167" t="str">
        <f>IF('Lineær programmering opg 4'!$D$8=0,"-",'Lineær programmering opg 4'!$G$8)</f>
        <v>-</v>
      </c>
      <c r="J6407" s="295">
        <f>A6407*'Lineær programmering opg 4'!$C$11+Datatabel!C6407*'Lineær programmering opg 4'!$D$11</f>
        <v>43921.199999999793</v>
      </c>
      <c r="K6407" s="9">
        <f t="shared" si="502"/>
        <v>0</v>
      </c>
      <c r="L6407" s="9">
        <f t="shared" si="503"/>
        <v>0</v>
      </c>
    </row>
    <row r="6408" spans="1:12" ht="15" x14ac:dyDescent="0.25">
      <c r="A6408" s="167">
        <f t="shared" si="501"/>
        <v>86.280000000016926</v>
      </c>
      <c r="B6408" s="325">
        <f t="shared" si="504"/>
        <v>0.35950000000007054</v>
      </c>
      <c r="C6408" s="167">
        <f t="shared" si="500"/>
        <v>235.28999999998732</v>
      </c>
      <c r="D6408" s="167">
        <f>IF('Lineær programmering opg 4'!$M$4=0,"-",(-A6408+'Lineær programmering opg 4'!$M$4)/'Lineær programmering opg 4'!$K$4*-1)</f>
        <v>307.43999999996618</v>
      </c>
      <c r="E6408" s="167">
        <f>IF('Lineær programmering opg 4'!$M$5=0,"-",(-A6408+'Lineær programmering opg 4'!$M$5)/'Lineær programmering opg 4'!$K$5*-1)</f>
        <v>235.28999999998732</v>
      </c>
      <c r="F6408" s="167" t="str">
        <f>IF('Lineær programmering opg 4'!$E$6=0,"-",(-A6408+'Lineær programmering opg 4'!$M$6)/'Lineær programmering opg 4'!$K$6*-1)</f>
        <v>-</v>
      </c>
      <c r="G6408" s="167" t="str">
        <f>IF('Lineær programmering opg 4'!$D$7=0,"-",((-A6408+'Lineær programmering opg 4'!$M$7)/'Lineær programmering opg 4'!$K$7)*-1)</f>
        <v>-</v>
      </c>
      <c r="H6408" s="167" t="str">
        <f>IF('Lineær programmering opg 4'!$C$8=0,"-",((-A6408+'Lineær programmering opg 4'!$M$8)/'Lineær programmering opg 4'!$K$8)*-1)</f>
        <v>-</v>
      </c>
      <c r="I6408" s="167" t="str">
        <f>IF('Lineær programmering opg 4'!$D$8=0,"-",'Lineær programmering opg 4'!$G$8)</f>
        <v>-</v>
      </c>
      <c r="J6408" s="295">
        <f>A6408*'Lineær programmering opg 4'!$C$11+Datatabel!C6408*'Lineær programmering opg 4'!$D$11</f>
        <v>43921.499999999796</v>
      </c>
      <c r="K6408" s="9">
        <f t="shared" si="502"/>
        <v>0</v>
      </c>
      <c r="L6408" s="9">
        <f t="shared" si="503"/>
        <v>0</v>
      </c>
    </row>
    <row r="6409" spans="1:12" ht="15" x14ac:dyDescent="0.25">
      <c r="A6409" s="167">
        <f t="shared" si="501"/>
        <v>86.25600000001694</v>
      </c>
      <c r="B6409" s="325">
        <f t="shared" si="504"/>
        <v>0.35940000000007055</v>
      </c>
      <c r="C6409" s="167">
        <f t="shared" si="500"/>
        <v>235.30799999998732</v>
      </c>
      <c r="D6409" s="167">
        <f>IF('Lineær programmering opg 4'!$M$4=0,"-",(-A6409+'Lineær programmering opg 4'!$M$4)/'Lineær programmering opg 4'!$K$4*-1)</f>
        <v>307.48799999996612</v>
      </c>
      <c r="E6409" s="167">
        <f>IF('Lineær programmering opg 4'!$M$5=0,"-",(-A6409+'Lineær programmering opg 4'!$M$5)/'Lineær programmering opg 4'!$K$5*-1)</f>
        <v>235.30799999998732</v>
      </c>
      <c r="F6409" s="167" t="str">
        <f>IF('Lineær programmering opg 4'!$E$6=0,"-",(-A6409+'Lineær programmering opg 4'!$M$6)/'Lineær programmering opg 4'!$K$6*-1)</f>
        <v>-</v>
      </c>
      <c r="G6409" s="167" t="str">
        <f>IF('Lineær programmering opg 4'!$D$7=0,"-",((-A6409+'Lineær programmering opg 4'!$M$7)/'Lineær programmering opg 4'!$K$7)*-1)</f>
        <v>-</v>
      </c>
      <c r="H6409" s="167" t="str">
        <f>IF('Lineær programmering opg 4'!$C$8=0,"-",((-A6409+'Lineær programmering opg 4'!$M$8)/'Lineær programmering opg 4'!$K$8)*-1)</f>
        <v>-</v>
      </c>
      <c r="I6409" s="167" t="str">
        <f>IF('Lineær programmering opg 4'!$D$8=0,"-",'Lineær programmering opg 4'!$G$8)</f>
        <v>-</v>
      </c>
      <c r="J6409" s="295">
        <f>A6409*'Lineær programmering opg 4'!$C$11+Datatabel!C6409*'Lineær programmering opg 4'!$D$11</f>
        <v>43921.799999999792</v>
      </c>
      <c r="K6409" s="9">
        <f t="shared" si="502"/>
        <v>0</v>
      </c>
      <c r="L6409" s="9">
        <f t="shared" si="503"/>
        <v>0</v>
      </c>
    </row>
    <row r="6410" spans="1:12" ht="15" x14ac:dyDescent="0.25">
      <c r="A6410" s="167">
        <f t="shared" si="501"/>
        <v>86.232000000016939</v>
      </c>
      <c r="B6410" s="325">
        <f t="shared" si="504"/>
        <v>0.35930000000007056</v>
      </c>
      <c r="C6410" s="167">
        <f t="shared" si="500"/>
        <v>235.32599999998732</v>
      </c>
      <c r="D6410" s="167">
        <f>IF('Lineær programmering opg 4'!$M$4=0,"-",(-A6410+'Lineær programmering opg 4'!$M$4)/'Lineær programmering opg 4'!$K$4*-1)</f>
        <v>307.53599999996612</v>
      </c>
      <c r="E6410" s="167">
        <f>IF('Lineær programmering opg 4'!$M$5=0,"-",(-A6410+'Lineær programmering opg 4'!$M$5)/'Lineær programmering opg 4'!$K$5*-1)</f>
        <v>235.32599999998732</v>
      </c>
      <c r="F6410" s="167" t="str">
        <f>IF('Lineær programmering opg 4'!$E$6=0,"-",(-A6410+'Lineær programmering opg 4'!$M$6)/'Lineær programmering opg 4'!$K$6*-1)</f>
        <v>-</v>
      </c>
      <c r="G6410" s="167" t="str">
        <f>IF('Lineær programmering opg 4'!$D$7=0,"-",((-A6410+'Lineær programmering opg 4'!$M$7)/'Lineær programmering opg 4'!$K$7)*-1)</f>
        <v>-</v>
      </c>
      <c r="H6410" s="167" t="str">
        <f>IF('Lineær programmering opg 4'!$C$8=0,"-",((-A6410+'Lineær programmering opg 4'!$M$8)/'Lineær programmering opg 4'!$K$8)*-1)</f>
        <v>-</v>
      </c>
      <c r="I6410" s="167" t="str">
        <f>IF('Lineær programmering opg 4'!$D$8=0,"-",'Lineær programmering opg 4'!$G$8)</f>
        <v>-</v>
      </c>
      <c r="J6410" s="295">
        <f>A6410*'Lineær programmering opg 4'!$C$11+Datatabel!C6410*'Lineær programmering opg 4'!$D$11</f>
        <v>43922.099999999788</v>
      </c>
      <c r="K6410" s="9">
        <f t="shared" si="502"/>
        <v>0</v>
      </c>
      <c r="L6410" s="9">
        <f t="shared" si="503"/>
        <v>0</v>
      </c>
    </row>
    <row r="6411" spans="1:12" ht="15" x14ac:dyDescent="0.25">
      <c r="A6411" s="167">
        <f t="shared" si="501"/>
        <v>86.208000000016938</v>
      </c>
      <c r="B6411" s="325">
        <f t="shared" si="504"/>
        <v>0.35920000000007057</v>
      </c>
      <c r="C6411" s="167">
        <f t="shared" si="500"/>
        <v>235.34399999998732</v>
      </c>
      <c r="D6411" s="167">
        <f>IF('Lineær programmering opg 4'!$M$4=0,"-",(-A6411+'Lineær programmering opg 4'!$M$4)/'Lineær programmering opg 4'!$K$4*-1)</f>
        <v>307.58399999996612</v>
      </c>
      <c r="E6411" s="167">
        <f>IF('Lineær programmering opg 4'!$M$5=0,"-",(-A6411+'Lineær programmering opg 4'!$M$5)/'Lineær programmering opg 4'!$K$5*-1)</f>
        <v>235.34399999998732</v>
      </c>
      <c r="F6411" s="167" t="str">
        <f>IF('Lineær programmering opg 4'!$E$6=0,"-",(-A6411+'Lineær programmering opg 4'!$M$6)/'Lineær programmering opg 4'!$K$6*-1)</f>
        <v>-</v>
      </c>
      <c r="G6411" s="167" t="str">
        <f>IF('Lineær programmering opg 4'!$D$7=0,"-",((-A6411+'Lineær programmering opg 4'!$M$7)/'Lineær programmering opg 4'!$K$7)*-1)</f>
        <v>-</v>
      </c>
      <c r="H6411" s="167" t="str">
        <f>IF('Lineær programmering opg 4'!$C$8=0,"-",((-A6411+'Lineær programmering opg 4'!$M$8)/'Lineær programmering opg 4'!$K$8)*-1)</f>
        <v>-</v>
      </c>
      <c r="I6411" s="167" t="str">
        <f>IF('Lineær programmering opg 4'!$D$8=0,"-",'Lineær programmering opg 4'!$G$8)</f>
        <v>-</v>
      </c>
      <c r="J6411" s="295">
        <f>A6411*'Lineær programmering opg 4'!$C$11+Datatabel!C6411*'Lineær programmering opg 4'!$D$11</f>
        <v>43922.39999999979</v>
      </c>
      <c r="K6411" s="9">
        <f t="shared" si="502"/>
        <v>0</v>
      </c>
      <c r="L6411" s="9">
        <f t="shared" si="503"/>
        <v>0</v>
      </c>
    </row>
    <row r="6412" spans="1:12" ht="15" x14ac:dyDescent="0.25">
      <c r="A6412" s="167">
        <f t="shared" si="501"/>
        <v>86.184000000016937</v>
      </c>
      <c r="B6412" s="325">
        <f t="shared" si="504"/>
        <v>0.35910000000007058</v>
      </c>
      <c r="C6412" s="167">
        <f t="shared" si="500"/>
        <v>235.36199999998732</v>
      </c>
      <c r="D6412" s="167">
        <f>IF('Lineær programmering opg 4'!$M$4=0,"-",(-A6412+'Lineær programmering opg 4'!$M$4)/'Lineær programmering opg 4'!$K$4*-1)</f>
        <v>307.63199999996613</v>
      </c>
      <c r="E6412" s="167">
        <f>IF('Lineær programmering opg 4'!$M$5=0,"-",(-A6412+'Lineær programmering opg 4'!$M$5)/'Lineær programmering opg 4'!$K$5*-1)</f>
        <v>235.36199999998732</v>
      </c>
      <c r="F6412" s="167" t="str">
        <f>IF('Lineær programmering opg 4'!$E$6=0,"-",(-A6412+'Lineær programmering opg 4'!$M$6)/'Lineær programmering opg 4'!$K$6*-1)</f>
        <v>-</v>
      </c>
      <c r="G6412" s="167" t="str">
        <f>IF('Lineær programmering opg 4'!$D$7=0,"-",((-A6412+'Lineær programmering opg 4'!$M$7)/'Lineær programmering opg 4'!$K$7)*-1)</f>
        <v>-</v>
      </c>
      <c r="H6412" s="167" t="str">
        <f>IF('Lineær programmering opg 4'!$C$8=0,"-",((-A6412+'Lineær programmering opg 4'!$M$8)/'Lineær programmering opg 4'!$K$8)*-1)</f>
        <v>-</v>
      </c>
      <c r="I6412" s="167" t="str">
        <f>IF('Lineær programmering opg 4'!$D$8=0,"-",'Lineær programmering opg 4'!$G$8)</f>
        <v>-</v>
      </c>
      <c r="J6412" s="295">
        <f>A6412*'Lineær programmering opg 4'!$C$11+Datatabel!C6412*'Lineær programmering opg 4'!$D$11</f>
        <v>43922.699999999793</v>
      </c>
      <c r="K6412" s="9">
        <f t="shared" si="502"/>
        <v>0</v>
      </c>
      <c r="L6412" s="9">
        <f t="shared" si="503"/>
        <v>0</v>
      </c>
    </row>
    <row r="6413" spans="1:12" ht="15" x14ac:dyDescent="0.25">
      <c r="A6413" s="167">
        <f t="shared" si="501"/>
        <v>86.160000000016936</v>
      </c>
      <c r="B6413" s="325">
        <f t="shared" si="504"/>
        <v>0.3590000000000706</v>
      </c>
      <c r="C6413" s="167">
        <f t="shared" si="500"/>
        <v>235.37999999998732</v>
      </c>
      <c r="D6413" s="167">
        <f>IF('Lineær programmering opg 4'!$M$4=0,"-",(-A6413+'Lineær programmering opg 4'!$M$4)/'Lineær programmering opg 4'!$K$4*-1)</f>
        <v>307.67999999996613</v>
      </c>
      <c r="E6413" s="167">
        <f>IF('Lineær programmering opg 4'!$M$5=0,"-",(-A6413+'Lineær programmering opg 4'!$M$5)/'Lineær programmering opg 4'!$K$5*-1)</f>
        <v>235.37999999998732</v>
      </c>
      <c r="F6413" s="167" t="str">
        <f>IF('Lineær programmering opg 4'!$E$6=0,"-",(-A6413+'Lineær programmering opg 4'!$M$6)/'Lineær programmering opg 4'!$K$6*-1)</f>
        <v>-</v>
      </c>
      <c r="G6413" s="167" t="str">
        <f>IF('Lineær programmering opg 4'!$D$7=0,"-",((-A6413+'Lineær programmering opg 4'!$M$7)/'Lineær programmering opg 4'!$K$7)*-1)</f>
        <v>-</v>
      </c>
      <c r="H6413" s="167" t="str">
        <f>IF('Lineær programmering opg 4'!$C$8=0,"-",((-A6413+'Lineær programmering opg 4'!$M$8)/'Lineær programmering opg 4'!$K$8)*-1)</f>
        <v>-</v>
      </c>
      <c r="I6413" s="167" t="str">
        <f>IF('Lineær programmering opg 4'!$D$8=0,"-",'Lineær programmering opg 4'!$G$8)</f>
        <v>-</v>
      </c>
      <c r="J6413" s="295">
        <f>A6413*'Lineær programmering opg 4'!$C$11+Datatabel!C6413*'Lineær programmering opg 4'!$D$11</f>
        <v>43922.999999999796</v>
      </c>
      <c r="K6413" s="9">
        <f t="shared" si="502"/>
        <v>0</v>
      </c>
      <c r="L6413" s="9">
        <f t="shared" si="503"/>
        <v>0</v>
      </c>
    </row>
    <row r="6414" spans="1:12" ht="15" x14ac:dyDescent="0.25">
      <c r="A6414" s="167">
        <f t="shared" si="501"/>
        <v>86.136000000016949</v>
      </c>
      <c r="B6414" s="325">
        <f t="shared" si="504"/>
        <v>0.35890000000007061</v>
      </c>
      <c r="C6414" s="167">
        <f t="shared" si="500"/>
        <v>235.39799999998729</v>
      </c>
      <c r="D6414" s="167">
        <f>IF('Lineær programmering opg 4'!$M$4=0,"-",(-A6414+'Lineær programmering opg 4'!$M$4)/'Lineær programmering opg 4'!$K$4*-1)</f>
        <v>307.72799999996607</v>
      </c>
      <c r="E6414" s="167">
        <f>IF('Lineær programmering opg 4'!$M$5=0,"-",(-A6414+'Lineær programmering opg 4'!$M$5)/'Lineær programmering opg 4'!$K$5*-1)</f>
        <v>235.39799999998729</v>
      </c>
      <c r="F6414" s="167" t="str">
        <f>IF('Lineær programmering opg 4'!$E$6=0,"-",(-A6414+'Lineær programmering opg 4'!$M$6)/'Lineær programmering opg 4'!$K$6*-1)</f>
        <v>-</v>
      </c>
      <c r="G6414" s="167" t="str">
        <f>IF('Lineær programmering opg 4'!$D$7=0,"-",((-A6414+'Lineær programmering opg 4'!$M$7)/'Lineær programmering opg 4'!$K$7)*-1)</f>
        <v>-</v>
      </c>
      <c r="H6414" s="167" t="str">
        <f>IF('Lineær programmering opg 4'!$C$8=0,"-",((-A6414+'Lineær programmering opg 4'!$M$8)/'Lineær programmering opg 4'!$K$8)*-1)</f>
        <v>-</v>
      </c>
      <c r="I6414" s="167" t="str">
        <f>IF('Lineær programmering opg 4'!$D$8=0,"-",'Lineær programmering opg 4'!$G$8)</f>
        <v>-</v>
      </c>
      <c r="J6414" s="295">
        <f>A6414*'Lineær programmering opg 4'!$C$11+Datatabel!C6414*'Lineær programmering opg 4'!$D$11</f>
        <v>43923.299999999785</v>
      </c>
      <c r="K6414" s="9">
        <f t="shared" si="502"/>
        <v>0</v>
      </c>
      <c r="L6414" s="9">
        <f t="shared" si="503"/>
        <v>0</v>
      </c>
    </row>
    <row r="6415" spans="1:12" ht="15" x14ac:dyDescent="0.25">
      <c r="A6415" s="167">
        <f t="shared" si="501"/>
        <v>86.112000000016948</v>
      </c>
      <c r="B6415" s="325">
        <f t="shared" si="504"/>
        <v>0.35880000000007062</v>
      </c>
      <c r="C6415" s="167">
        <f t="shared" si="500"/>
        <v>235.41599999998729</v>
      </c>
      <c r="D6415" s="167">
        <f>IF('Lineær programmering opg 4'!$M$4=0,"-",(-A6415+'Lineær programmering opg 4'!$M$4)/'Lineær programmering opg 4'!$K$4*-1)</f>
        <v>307.77599999996607</v>
      </c>
      <c r="E6415" s="167">
        <f>IF('Lineær programmering opg 4'!$M$5=0,"-",(-A6415+'Lineær programmering opg 4'!$M$5)/'Lineær programmering opg 4'!$K$5*-1)</f>
        <v>235.41599999998729</v>
      </c>
      <c r="F6415" s="167" t="str">
        <f>IF('Lineær programmering opg 4'!$E$6=0,"-",(-A6415+'Lineær programmering opg 4'!$M$6)/'Lineær programmering opg 4'!$K$6*-1)</f>
        <v>-</v>
      </c>
      <c r="G6415" s="167" t="str">
        <f>IF('Lineær programmering opg 4'!$D$7=0,"-",((-A6415+'Lineær programmering opg 4'!$M$7)/'Lineær programmering opg 4'!$K$7)*-1)</f>
        <v>-</v>
      </c>
      <c r="H6415" s="167" t="str">
        <f>IF('Lineær programmering opg 4'!$C$8=0,"-",((-A6415+'Lineær programmering opg 4'!$M$8)/'Lineær programmering opg 4'!$K$8)*-1)</f>
        <v>-</v>
      </c>
      <c r="I6415" s="167" t="str">
        <f>IF('Lineær programmering opg 4'!$D$8=0,"-",'Lineær programmering opg 4'!$G$8)</f>
        <v>-</v>
      </c>
      <c r="J6415" s="295">
        <f>A6415*'Lineær programmering opg 4'!$C$11+Datatabel!C6415*'Lineær programmering opg 4'!$D$11</f>
        <v>43923.599999999788</v>
      </c>
      <c r="K6415" s="9">
        <f t="shared" si="502"/>
        <v>0</v>
      </c>
      <c r="L6415" s="9">
        <f t="shared" si="503"/>
        <v>0</v>
      </c>
    </row>
    <row r="6416" spans="1:12" ht="15" x14ac:dyDescent="0.25">
      <c r="A6416" s="167">
        <f t="shared" si="501"/>
        <v>86.088000000016947</v>
      </c>
      <c r="B6416" s="325">
        <f t="shared" si="504"/>
        <v>0.35870000000007063</v>
      </c>
      <c r="C6416" s="167">
        <f t="shared" si="500"/>
        <v>235.43399999998729</v>
      </c>
      <c r="D6416" s="167">
        <f>IF('Lineær programmering opg 4'!$M$4=0,"-",(-A6416+'Lineær programmering opg 4'!$M$4)/'Lineær programmering opg 4'!$K$4*-1)</f>
        <v>307.82399999996608</v>
      </c>
      <c r="E6416" s="167">
        <f>IF('Lineær programmering opg 4'!$M$5=0,"-",(-A6416+'Lineær programmering opg 4'!$M$5)/'Lineær programmering opg 4'!$K$5*-1)</f>
        <v>235.43399999998729</v>
      </c>
      <c r="F6416" s="167" t="str">
        <f>IF('Lineær programmering opg 4'!$E$6=0,"-",(-A6416+'Lineær programmering opg 4'!$M$6)/'Lineær programmering opg 4'!$K$6*-1)</f>
        <v>-</v>
      </c>
      <c r="G6416" s="167" t="str">
        <f>IF('Lineær programmering opg 4'!$D$7=0,"-",((-A6416+'Lineær programmering opg 4'!$M$7)/'Lineær programmering opg 4'!$K$7)*-1)</f>
        <v>-</v>
      </c>
      <c r="H6416" s="167" t="str">
        <f>IF('Lineær programmering opg 4'!$C$8=0,"-",((-A6416+'Lineær programmering opg 4'!$M$8)/'Lineær programmering opg 4'!$K$8)*-1)</f>
        <v>-</v>
      </c>
      <c r="I6416" s="167" t="str">
        <f>IF('Lineær programmering opg 4'!$D$8=0,"-",'Lineær programmering opg 4'!$G$8)</f>
        <v>-</v>
      </c>
      <c r="J6416" s="295">
        <f>A6416*'Lineær programmering opg 4'!$C$11+Datatabel!C6416*'Lineær programmering opg 4'!$D$11</f>
        <v>43923.89999999979</v>
      </c>
      <c r="K6416" s="9">
        <f t="shared" si="502"/>
        <v>0</v>
      </c>
      <c r="L6416" s="9">
        <f t="shared" si="503"/>
        <v>0</v>
      </c>
    </row>
    <row r="6417" spans="1:12" ht="15" x14ac:dyDescent="0.25">
      <c r="A6417" s="167">
        <f t="shared" si="501"/>
        <v>86.064000000016961</v>
      </c>
      <c r="B6417" s="325">
        <f t="shared" si="504"/>
        <v>0.35860000000007064</v>
      </c>
      <c r="C6417" s="167">
        <f t="shared" si="500"/>
        <v>235.45199999998729</v>
      </c>
      <c r="D6417" s="167">
        <f>IF('Lineær programmering opg 4'!$M$4=0,"-",(-A6417+'Lineær programmering opg 4'!$M$4)/'Lineær programmering opg 4'!$K$4*-1)</f>
        <v>307.87199999996608</v>
      </c>
      <c r="E6417" s="167">
        <f>IF('Lineær programmering opg 4'!$M$5=0,"-",(-A6417+'Lineær programmering opg 4'!$M$5)/'Lineær programmering opg 4'!$K$5*-1)</f>
        <v>235.45199999998729</v>
      </c>
      <c r="F6417" s="167" t="str">
        <f>IF('Lineær programmering opg 4'!$E$6=0,"-",(-A6417+'Lineær programmering opg 4'!$M$6)/'Lineær programmering opg 4'!$K$6*-1)</f>
        <v>-</v>
      </c>
      <c r="G6417" s="167" t="str">
        <f>IF('Lineær programmering opg 4'!$D$7=0,"-",((-A6417+'Lineær programmering opg 4'!$M$7)/'Lineær programmering opg 4'!$K$7)*-1)</f>
        <v>-</v>
      </c>
      <c r="H6417" s="167" t="str">
        <f>IF('Lineær programmering opg 4'!$C$8=0,"-",((-A6417+'Lineær programmering opg 4'!$M$8)/'Lineær programmering opg 4'!$K$8)*-1)</f>
        <v>-</v>
      </c>
      <c r="I6417" s="167" t="str">
        <f>IF('Lineær programmering opg 4'!$D$8=0,"-",'Lineær programmering opg 4'!$G$8)</f>
        <v>-</v>
      </c>
      <c r="J6417" s="295">
        <f>A6417*'Lineær programmering opg 4'!$C$11+Datatabel!C6417*'Lineær programmering opg 4'!$D$11</f>
        <v>43924.199999999793</v>
      </c>
      <c r="K6417" s="9">
        <f t="shared" si="502"/>
        <v>0</v>
      </c>
      <c r="L6417" s="9">
        <f t="shared" si="503"/>
        <v>0</v>
      </c>
    </row>
    <row r="6418" spans="1:12" ht="15" x14ac:dyDescent="0.25">
      <c r="A6418" s="167">
        <f t="shared" si="501"/>
        <v>86.04000000001696</v>
      </c>
      <c r="B6418" s="325">
        <f t="shared" si="504"/>
        <v>0.35850000000007065</v>
      </c>
      <c r="C6418" s="167">
        <f t="shared" si="500"/>
        <v>235.46999999998729</v>
      </c>
      <c r="D6418" s="167">
        <f>IF('Lineær programmering opg 4'!$M$4=0,"-",(-A6418+'Lineær programmering opg 4'!$M$4)/'Lineær programmering opg 4'!$K$4*-1)</f>
        <v>307.91999999996608</v>
      </c>
      <c r="E6418" s="167">
        <f>IF('Lineær programmering opg 4'!$M$5=0,"-",(-A6418+'Lineær programmering opg 4'!$M$5)/'Lineær programmering opg 4'!$K$5*-1)</f>
        <v>235.46999999998729</v>
      </c>
      <c r="F6418" s="167" t="str">
        <f>IF('Lineær programmering opg 4'!$E$6=0,"-",(-A6418+'Lineær programmering opg 4'!$M$6)/'Lineær programmering opg 4'!$K$6*-1)</f>
        <v>-</v>
      </c>
      <c r="G6418" s="167" t="str">
        <f>IF('Lineær programmering opg 4'!$D$7=0,"-",((-A6418+'Lineær programmering opg 4'!$M$7)/'Lineær programmering opg 4'!$K$7)*-1)</f>
        <v>-</v>
      </c>
      <c r="H6418" s="167" t="str">
        <f>IF('Lineær programmering opg 4'!$C$8=0,"-",((-A6418+'Lineær programmering opg 4'!$M$8)/'Lineær programmering opg 4'!$K$8)*-1)</f>
        <v>-</v>
      </c>
      <c r="I6418" s="167" t="str">
        <f>IF('Lineær programmering opg 4'!$D$8=0,"-",'Lineær programmering opg 4'!$G$8)</f>
        <v>-</v>
      </c>
      <c r="J6418" s="295">
        <f>A6418*'Lineær programmering opg 4'!$C$11+Datatabel!C6418*'Lineær programmering opg 4'!$D$11</f>
        <v>43924.499999999789</v>
      </c>
      <c r="K6418" s="9">
        <f t="shared" si="502"/>
        <v>0</v>
      </c>
      <c r="L6418" s="9">
        <f t="shared" si="503"/>
        <v>0</v>
      </c>
    </row>
    <row r="6419" spans="1:12" ht="15" x14ac:dyDescent="0.25">
      <c r="A6419" s="167">
        <f t="shared" si="501"/>
        <v>86.016000000016959</v>
      </c>
      <c r="B6419" s="325">
        <f t="shared" si="504"/>
        <v>0.35840000000007066</v>
      </c>
      <c r="C6419" s="167">
        <f t="shared" si="500"/>
        <v>235.4879999999873</v>
      </c>
      <c r="D6419" s="167">
        <f>IF('Lineær programmering opg 4'!$M$4=0,"-",(-A6419+'Lineær programmering opg 4'!$M$4)/'Lineær programmering opg 4'!$K$4*-1)</f>
        <v>307.96799999996608</v>
      </c>
      <c r="E6419" s="167">
        <f>IF('Lineær programmering opg 4'!$M$5=0,"-",(-A6419+'Lineær programmering opg 4'!$M$5)/'Lineær programmering opg 4'!$K$5*-1)</f>
        <v>235.4879999999873</v>
      </c>
      <c r="F6419" s="167" t="str">
        <f>IF('Lineær programmering opg 4'!$E$6=0,"-",(-A6419+'Lineær programmering opg 4'!$M$6)/'Lineær programmering opg 4'!$K$6*-1)</f>
        <v>-</v>
      </c>
      <c r="G6419" s="167" t="str">
        <f>IF('Lineær programmering opg 4'!$D$7=0,"-",((-A6419+'Lineær programmering opg 4'!$M$7)/'Lineær programmering opg 4'!$K$7)*-1)</f>
        <v>-</v>
      </c>
      <c r="H6419" s="167" t="str">
        <f>IF('Lineær programmering opg 4'!$C$8=0,"-",((-A6419+'Lineær programmering opg 4'!$M$8)/'Lineær programmering opg 4'!$K$8)*-1)</f>
        <v>-</v>
      </c>
      <c r="I6419" s="167" t="str">
        <f>IF('Lineær programmering opg 4'!$D$8=0,"-",'Lineær programmering opg 4'!$G$8)</f>
        <v>-</v>
      </c>
      <c r="J6419" s="295">
        <f>A6419*'Lineær programmering opg 4'!$C$11+Datatabel!C6419*'Lineær programmering opg 4'!$D$11</f>
        <v>43924.799999999785</v>
      </c>
      <c r="K6419" s="9">
        <f t="shared" si="502"/>
        <v>0</v>
      </c>
      <c r="L6419" s="9">
        <f t="shared" si="503"/>
        <v>0</v>
      </c>
    </row>
    <row r="6420" spans="1:12" ht="15" x14ac:dyDescent="0.25">
      <c r="A6420" s="167">
        <f t="shared" si="501"/>
        <v>85.992000000016958</v>
      </c>
      <c r="B6420" s="325">
        <f t="shared" si="504"/>
        <v>0.35830000000007067</v>
      </c>
      <c r="C6420" s="167">
        <f t="shared" si="500"/>
        <v>235.5059999999873</v>
      </c>
      <c r="D6420" s="167">
        <f>IF('Lineær programmering opg 4'!$M$4=0,"-",(-A6420+'Lineær programmering opg 4'!$M$4)/'Lineær programmering opg 4'!$K$4*-1)</f>
        <v>308.01599999996608</v>
      </c>
      <c r="E6420" s="167">
        <f>IF('Lineær programmering opg 4'!$M$5=0,"-",(-A6420+'Lineær programmering opg 4'!$M$5)/'Lineær programmering opg 4'!$K$5*-1)</f>
        <v>235.5059999999873</v>
      </c>
      <c r="F6420" s="167" t="str">
        <f>IF('Lineær programmering opg 4'!$E$6=0,"-",(-A6420+'Lineær programmering opg 4'!$M$6)/'Lineær programmering opg 4'!$K$6*-1)</f>
        <v>-</v>
      </c>
      <c r="G6420" s="167" t="str">
        <f>IF('Lineær programmering opg 4'!$D$7=0,"-",((-A6420+'Lineær programmering opg 4'!$M$7)/'Lineær programmering opg 4'!$K$7)*-1)</f>
        <v>-</v>
      </c>
      <c r="H6420" s="167" t="str">
        <f>IF('Lineær programmering opg 4'!$C$8=0,"-",((-A6420+'Lineær programmering opg 4'!$M$8)/'Lineær programmering opg 4'!$K$8)*-1)</f>
        <v>-</v>
      </c>
      <c r="I6420" s="167" t="str">
        <f>IF('Lineær programmering opg 4'!$D$8=0,"-",'Lineær programmering opg 4'!$G$8)</f>
        <v>-</v>
      </c>
      <c r="J6420" s="295">
        <f>A6420*'Lineær programmering opg 4'!$C$11+Datatabel!C6420*'Lineær programmering opg 4'!$D$11</f>
        <v>43925.099999999788</v>
      </c>
      <c r="K6420" s="9">
        <f t="shared" si="502"/>
        <v>0</v>
      </c>
      <c r="L6420" s="9">
        <f t="shared" si="503"/>
        <v>0</v>
      </c>
    </row>
    <row r="6421" spans="1:12" ht="15" x14ac:dyDescent="0.25">
      <c r="A6421" s="167">
        <f t="shared" si="501"/>
        <v>85.968000000016957</v>
      </c>
      <c r="B6421" s="325">
        <f t="shared" si="504"/>
        <v>0.35820000000007068</v>
      </c>
      <c r="C6421" s="167">
        <f t="shared" si="500"/>
        <v>235.5239999999873</v>
      </c>
      <c r="D6421" s="167">
        <f>IF('Lineær programmering opg 4'!$M$4=0,"-",(-A6421+'Lineær programmering opg 4'!$M$4)/'Lineær programmering opg 4'!$K$4*-1)</f>
        <v>308.06399999996609</v>
      </c>
      <c r="E6421" s="167">
        <f>IF('Lineær programmering opg 4'!$M$5=0,"-",(-A6421+'Lineær programmering opg 4'!$M$5)/'Lineær programmering opg 4'!$K$5*-1)</f>
        <v>235.5239999999873</v>
      </c>
      <c r="F6421" s="167" t="str">
        <f>IF('Lineær programmering opg 4'!$E$6=0,"-",(-A6421+'Lineær programmering opg 4'!$M$6)/'Lineær programmering opg 4'!$K$6*-1)</f>
        <v>-</v>
      </c>
      <c r="G6421" s="167" t="str">
        <f>IF('Lineær programmering opg 4'!$D$7=0,"-",((-A6421+'Lineær programmering opg 4'!$M$7)/'Lineær programmering opg 4'!$K$7)*-1)</f>
        <v>-</v>
      </c>
      <c r="H6421" s="167" t="str">
        <f>IF('Lineær programmering opg 4'!$C$8=0,"-",((-A6421+'Lineær programmering opg 4'!$M$8)/'Lineær programmering opg 4'!$K$8)*-1)</f>
        <v>-</v>
      </c>
      <c r="I6421" s="167" t="str">
        <f>IF('Lineær programmering opg 4'!$D$8=0,"-",'Lineær programmering opg 4'!$G$8)</f>
        <v>-</v>
      </c>
      <c r="J6421" s="295">
        <f>A6421*'Lineær programmering opg 4'!$C$11+Datatabel!C6421*'Lineær programmering opg 4'!$D$11</f>
        <v>43925.39999999979</v>
      </c>
      <c r="K6421" s="9">
        <f t="shared" si="502"/>
        <v>0</v>
      </c>
      <c r="L6421" s="9">
        <f t="shared" si="503"/>
        <v>0</v>
      </c>
    </row>
    <row r="6422" spans="1:12" ht="15" x14ac:dyDescent="0.25">
      <c r="A6422" s="167">
        <f t="shared" si="501"/>
        <v>85.94400000001697</v>
      </c>
      <c r="B6422" s="325">
        <f t="shared" si="504"/>
        <v>0.3581000000000707</v>
      </c>
      <c r="C6422" s="167">
        <f t="shared" si="500"/>
        <v>235.5419999999873</v>
      </c>
      <c r="D6422" s="167">
        <f>IF('Lineær programmering opg 4'!$M$4=0,"-",(-A6422+'Lineær programmering opg 4'!$M$4)/'Lineær programmering opg 4'!$K$4*-1)</f>
        <v>308.11199999996609</v>
      </c>
      <c r="E6422" s="167">
        <f>IF('Lineær programmering opg 4'!$M$5=0,"-",(-A6422+'Lineær programmering opg 4'!$M$5)/'Lineær programmering opg 4'!$K$5*-1)</f>
        <v>235.5419999999873</v>
      </c>
      <c r="F6422" s="167" t="str">
        <f>IF('Lineær programmering opg 4'!$E$6=0,"-",(-A6422+'Lineær programmering opg 4'!$M$6)/'Lineær programmering opg 4'!$K$6*-1)</f>
        <v>-</v>
      </c>
      <c r="G6422" s="167" t="str">
        <f>IF('Lineær programmering opg 4'!$D$7=0,"-",((-A6422+'Lineær programmering opg 4'!$M$7)/'Lineær programmering opg 4'!$K$7)*-1)</f>
        <v>-</v>
      </c>
      <c r="H6422" s="167" t="str">
        <f>IF('Lineær programmering opg 4'!$C$8=0,"-",((-A6422+'Lineær programmering opg 4'!$M$8)/'Lineær programmering opg 4'!$K$8)*-1)</f>
        <v>-</v>
      </c>
      <c r="I6422" s="167" t="str">
        <f>IF('Lineær programmering opg 4'!$D$8=0,"-",'Lineær programmering opg 4'!$G$8)</f>
        <v>-</v>
      </c>
      <c r="J6422" s="295">
        <f>A6422*'Lineær programmering opg 4'!$C$11+Datatabel!C6422*'Lineær programmering opg 4'!$D$11</f>
        <v>43925.699999999793</v>
      </c>
      <c r="K6422" s="9">
        <f t="shared" si="502"/>
        <v>0</v>
      </c>
      <c r="L6422" s="9">
        <f t="shared" si="503"/>
        <v>0</v>
      </c>
    </row>
    <row r="6423" spans="1:12" ht="15" x14ac:dyDescent="0.25">
      <c r="A6423" s="167">
        <f t="shared" si="501"/>
        <v>85.920000000016969</v>
      </c>
      <c r="B6423" s="325">
        <f t="shared" si="504"/>
        <v>0.35800000000007071</v>
      </c>
      <c r="C6423" s="167">
        <f t="shared" si="500"/>
        <v>235.5599999999873</v>
      </c>
      <c r="D6423" s="167">
        <f>IF('Lineær programmering opg 4'!$M$4=0,"-",(-A6423+'Lineær programmering opg 4'!$M$4)/'Lineær programmering opg 4'!$K$4*-1)</f>
        <v>308.15999999996609</v>
      </c>
      <c r="E6423" s="167">
        <f>IF('Lineær programmering opg 4'!$M$5=0,"-",(-A6423+'Lineær programmering opg 4'!$M$5)/'Lineær programmering opg 4'!$K$5*-1)</f>
        <v>235.5599999999873</v>
      </c>
      <c r="F6423" s="167" t="str">
        <f>IF('Lineær programmering opg 4'!$E$6=0,"-",(-A6423+'Lineær programmering opg 4'!$M$6)/'Lineær programmering opg 4'!$K$6*-1)</f>
        <v>-</v>
      </c>
      <c r="G6423" s="167" t="str">
        <f>IF('Lineær programmering opg 4'!$D$7=0,"-",((-A6423+'Lineær programmering opg 4'!$M$7)/'Lineær programmering opg 4'!$K$7)*-1)</f>
        <v>-</v>
      </c>
      <c r="H6423" s="167" t="str">
        <f>IF('Lineær programmering opg 4'!$C$8=0,"-",((-A6423+'Lineær programmering opg 4'!$M$8)/'Lineær programmering opg 4'!$K$8)*-1)</f>
        <v>-</v>
      </c>
      <c r="I6423" s="167" t="str">
        <f>IF('Lineær programmering opg 4'!$D$8=0,"-",'Lineær programmering opg 4'!$G$8)</f>
        <v>-</v>
      </c>
      <c r="J6423" s="295">
        <f>A6423*'Lineær programmering opg 4'!$C$11+Datatabel!C6423*'Lineær programmering opg 4'!$D$11</f>
        <v>43925.999999999789</v>
      </c>
      <c r="K6423" s="9">
        <f t="shared" si="502"/>
        <v>0</v>
      </c>
      <c r="L6423" s="9">
        <f t="shared" si="503"/>
        <v>0</v>
      </c>
    </row>
    <row r="6424" spans="1:12" ht="15" x14ac:dyDescent="0.25">
      <c r="A6424" s="167">
        <f t="shared" si="501"/>
        <v>85.896000000016969</v>
      </c>
      <c r="B6424" s="325">
        <f t="shared" si="504"/>
        <v>0.35790000000007072</v>
      </c>
      <c r="C6424" s="167">
        <f t="shared" si="500"/>
        <v>235.5779999999873</v>
      </c>
      <c r="D6424" s="167">
        <f>IF('Lineær programmering opg 4'!$M$4=0,"-",(-A6424+'Lineær programmering opg 4'!$M$4)/'Lineær programmering opg 4'!$K$4*-1)</f>
        <v>308.20799999996609</v>
      </c>
      <c r="E6424" s="167">
        <f>IF('Lineær programmering opg 4'!$M$5=0,"-",(-A6424+'Lineær programmering opg 4'!$M$5)/'Lineær programmering opg 4'!$K$5*-1)</f>
        <v>235.5779999999873</v>
      </c>
      <c r="F6424" s="167" t="str">
        <f>IF('Lineær programmering opg 4'!$E$6=0,"-",(-A6424+'Lineær programmering opg 4'!$M$6)/'Lineær programmering opg 4'!$K$6*-1)</f>
        <v>-</v>
      </c>
      <c r="G6424" s="167" t="str">
        <f>IF('Lineær programmering opg 4'!$D$7=0,"-",((-A6424+'Lineær programmering opg 4'!$M$7)/'Lineær programmering opg 4'!$K$7)*-1)</f>
        <v>-</v>
      </c>
      <c r="H6424" s="167" t="str">
        <f>IF('Lineær programmering opg 4'!$C$8=0,"-",((-A6424+'Lineær programmering opg 4'!$M$8)/'Lineær programmering opg 4'!$K$8)*-1)</f>
        <v>-</v>
      </c>
      <c r="I6424" s="167" t="str">
        <f>IF('Lineær programmering opg 4'!$D$8=0,"-",'Lineær programmering opg 4'!$G$8)</f>
        <v>-</v>
      </c>
      <c r="J6424" s="295">
        <f>A6424*'Lineær programmering opg 4'!$C$11+Datatabel!C6424*'Lineær programmering opg 4'!$D$11</f>
        <v>43926.299999999799</v>
      </c>
      <c r="K6424" s="9">
        <f t="shared" si="502"/>
        <v>0</v>
      </c>
      <c r="L6424" s="9">
        <f t="shared" si="503"/>
        <v>0</v>
      </c>
    </row>
    <row r="6425" spans="1:12" ht="15" x14ac:dyDescent="0.25">
      <c r="A6425" s="167">
        <f t="shared" si="501"/>
        <v>85.872000000016982</v>
      </c>
      <c r="B6425" s="325">
        <f t="shared" si="504"/>
        <v>0.35780000000007073</v>
      </c>
      <c r="C6425" s="167">
        <f t="shared" si="500"/>
        <v>235.59599999998724</v>
      </c>
      <c r="D6425" s="167">
        <f>IF('Lineær programmering opg 4'!$M$4=0,"-",(-A6425+'Lineær programmering opg 4'!$M$4)/'Lineær programmering opg 4'!$K$4*-1)</f>
        <v>308.25599999996604</v>
      </c>
      <c r="E6425" s="167">
        <f>IF('Lineær programmering opg 4'!$M$5=0,"-",(-A6425+'Lineær programmering opg 4'!$M$5)/'Lineær programmering opg 4'!$K$5*-1)</f>
        <v>235.59599999998724</v>
      </c>
      <c r="F6425" s="167" t="str">
        <f>IF('Lineær programmering opg 4'!$E$6=0,"-",(-A6425+'Lineær programmering opg 4'!$M$6)/'Lineær programmering opg 4'!$K$6*-1)</f>
        <v>-</v>
      </c>
      <c r="G6425" s="167" t="str">
        <f>IF('Lineær programmering opg 4'!$D$7=0,"-",((-A6425+'Lineær programmering opg 4'!$M$7)/'Lineær programmering opg 4'!$K$7)*-1)</f>
        <v>-</v>
      </c>
      <c r="H6425" s="167" t="str">
        <f>IF('Lineær programmering opg 4'!$C$8=0,"-",((-A6425+'Lineær programmering opg 4'!$M$8)/'Lineær programmering opg 4'!$K$8)*-1)</f>
        <v>-</v>
      </c>
      <c r="I6425" s="167" t="str">
        <f>IF('Lineær programmering opg 4'!$D$8=0,"-",'Lineær programmering opg 4'!$G$8)</f>
        <v>-</v>
      </c>
      <c r="J6425" s="295">
        <f>A6425*'Lineær programmering opg 4'!$C$11+Datatabel!C6425*'Lineær programmering opg 4'!$D$11</f>
        <v>43926.599999999788</v>
      </c>
      <c r="K6425" s="9">
        <f t="shared" si="502"/>
        <v>0</v>
      </c>
      <c r="L6425" s="9">
        <f t="shared" si="503"/>
        <v>0</v>
      </c>
    </row>
    <row r="6426" spans="1:12" ht="15" x14ac:dyDescent="0.25">
      <c r="A6426" s="167">
        <f t="shared" si="501"/>
        <v>85.848000000016981</v>
      </c>
      <c r="B6426" s="325">
        <f t="shared" si="504"/>
        <v>0.35770000000007074</v>
      </c>
      <c r="C6426" s="167">
        <f t="shared" si="500"/>
        <v>235.61399999998724</v>
      </c>
      <c r="D6426" s="167">
        <f>IF('Lineær programmering opg 4'!$M$4=0,"-",(-A6426+'Lineær programmering opg 4'!$M$4)/'Lineær programmering opg 4'!$K$4*-1)</f>
        <v>308.30399999996604</v>
      </c>
      <c r="E6426" s="167">
        <f>IF('Lineær programmering opg 4'!$M$5=0,"-",(-A6426+'Lineær programmering opg 4'!$M$5)/'Lineær programmering opg 4'!$K$5*-1)</f>
        <v>235.61399999998724</v>
      </c>
      <c r="F6426" s="167" t="str">
        <f>IF('Lineær programmering opg 4'!$E$6=0,"-",(-A6426+'Lineær programmering opg 4'!$M$6)/'Lineær programmering opg 4'!$K$6*-1)</f>
        <v>-</v>
      </c>
      <c r="G6426" s="167" t="str">
        <f>IF('Lineær programmering opg 4'!$D$7=0,"-",((-A6426+'Lineær programmering opg 4'!$M$7)/'Lineær programmering opg 4'!$K$7)*-1)</f>
        <v>-</v>
      </c>
      <c r="H6426" s="167" t="str">
        <f>IF('Lineær programmering opg 4'!$C$8=0,"-",((-A6426+'Lineær programmering opg 4'!$M$8)/'Lineær programmering opg 4'!$K$8)*-1)</f>
        <v>-</v>
      </c>
      <c r="I6426" s="167" t="str">
        <f>IF('Lineær programmering opg 4'!$D$8=0,"-",'Lineær programmering opg 4'!$G$8)</f>
        <v>-</v>
      </c>
      <c r="J6426" s="295">
        <f>A6426*'Lineær programmering opg 4'!$C$11+Datatabel!C6426*'Lineær programmering opg 4'!$D$11</f>
        <v>43926.899999999783</v>
      </c>
      <c r="K6426" s="9">
        <f t="shared" si="502"/>
        <v>0</v>
      </c>
      <c r="L6426" s="9">
        <f t="shared" si="503"/>
        <v>0</v>
      </c>
    </row>
    <row r="6427" spans="1:12" ht="15" x14ac:dyDescent="0.25">
      <c r="A6427" s="167">
        <f t="shared" si="501"/>
        <v>85.82400000001698</v>
      </c>
      <c r="B6427" s="325">
        <f t="shared" si="504"/>
        <v>0.35760000000007075</v>
      </c>
      <c r="C6427" s="167">
        <f t="shared" si="500"/>
        <v>235.63199999998724</v>
      </c>
      <c r="D6427" s="167">
        <f>IF('Lineær programmering opg 4'!$M$4=0,"-",(-A6427+'Lineær programmering opg 4'!$M$4)/'Lineær programmering opg 4'!$K$4*-1)</f>
        <v>308.35199999996604</v>
      </c>
      <c r="E6427" s="167">
        <f>IF('Lineær programmering opg 4'!$M$5=0,"-",(-A6427+'Lineær programmering opg 4'!$M$5)/'Lineær programmering opg 4'!$K$5*-1)</f>
        <v>235.63199999998724</v>
      </c>
      <c r="F6427" s="167" t="str">
        <f>IF('Lineær programmering opg 4'!$E$6=0,"-",(-A6427+'Lineær programmering opg 4'!$M$6)/'Lineær programmering opg 4'!$K$6*-1)</f>
        <v>-</v>
      </c>
      <c r="G6427" s="167" t="str">
        <f>IF('Lineær programmering opg 4'!$D$7=0,"-",((-A6427+'Lineær programmering opg 4'!$M$7)/'Lineær programmering opg 4'!$K$7)*-1)</f>
        <v>-</v>
      </c>
      <c r="H6427" s="167" t="str">
        <f>IF('Lineær programmering opg 4'!$C$8=0,"-",((-A6427+'Lineær programmering opg 4'!$M$8)/'Lineær programmering opg 4'!$K$8)*-1)</f>
        <v>-</v>
      </c>
      <c r="I6427" s="167" t="str">
        <f>IF('Lineær programmering opg 4'!$D$8=0,"-",'Lineær programmering opg 4'!$G$8)</f>
        <v>-</v>
      </c>
      <c r="J6427" s="295">
        <f>A6427*'Lineær programmering opg 4'!$C$11+Datatabel!C6427*'Lineær programmering opg 4'!$D$11</f>
        <v>43927.199999999786</v>
      </c>
      <c r="K6427" s="9">
        <f t="shared" si="502"/>
        <v>0</v>
      </c>
      <c r="L6427" s="9">
        <f t="shared" si="503"/>
        <v>0</v>
      </c>
    </row>
    <row r="6428" spans="1:12" ht="15" x14ac:dyDescent="0.25">
      <c r="A6428" s="167">
        <f t="shared" si="501"/>
        <v>85.800000000016979</v>
      </c>
      <c r="B6428" s="325">
        <f t="shared" si="504"/>
        <v>0.35750000000007076</v>
      </c>
      <c r="C6428" s="167">
        <f t="shared" si="500"/>
        <v>235.64999999998724</v>
      </c>
      <c r="D6428" s="167">
        <f>IF('Lineær programmering opg 4'!$M$4=0,"-",(-A6428+'Lineær programmering opg 4'!$M$4)/'Lineær programmering opg 4'!$K$4*-1)</f>
        <v>308.39999999996604</v>
      </c>
      <c r="E6428" s="167">
        <f>IF('Lineær programmering opg 4'!$M$5=0,"-",(-A6428+'Lineær programmering opg 4'!$M$5)/'Lineær programmering opg 4'!$K$5*-1)</f>
        <v>235.64999999998724</v>
      </c>
      <c r="F6428" s="167" t="str">
        <f>IF('Lineær programmering opg 4'!$E$6=0,"-",(-A6428+'Lineær programmering opg 4'!$M$6)/'Lineær programmering opg 4'!$K$6*-1)</f>
        <v>-</v>
      </c>
      <c r="G6428" s="167" t="str">
        <f>IF('Lineær programmering opg 4'!$D$7=0,"-",((-A6428+'Lineær programmering opg 4'!$M$7)/'Lineær programmering opg 4'!$K$7)*-1)</f>
        <v>-</v>
      </c>
      <c r="H6428" s="167" t="str">
        <f>IF('Lineær programmering opg 4'!$C$8=0,"-",((-A6428+'Lineær programmering opg 4'!$M$8)/'Lineær programmering opg 4'!$K$8)*-1)</f>
        <v>-</v>
      </c>
      <c r="I6428" s="167" t="str">
        <f>IF('Lineær programmering opg 4'!$D$8=0,"-",'Lineær programmering opg 4'!$G$8)</f>
        <v>-</v>
      </c>
      <c r="J6428" s="295">
        <f>A6428*'Lineær programmering opg 4'!$C$11+Datatabel!C6428*'Lineær programmering opg 4'!$D$11</f>
        <v>43927.499999999782</v>
      </c>
      <c r="K6428" s="9">
        <f t="shared" si="502"/>
        <v>0</v>
      </c>
      <c r="L6428" s="9">
        <f t="shared" si="503"/>
        <v>0</v>
      </c>
    </row>
    <row r="6429" spans="1:12" ht="15" x14ac:dyDescent="0.25">
      <c r="A6429" s="167">
        <f t="shared" si="501"/>
        <v>85.776000000016978</v>
      </c>
      <c r="B6429" s="325">
        <f t="shared" si="504"/>
        <v>0.35740000000007077</v>
      </c>
      <c r="C6429" s="167">
        <f t="shared" si="500"/>
        <v>235.66799999998725</v>
      </c>
      <c r="D6429" s="167">
        <f>IF('Lineær programmering opg 4'!$M$4=0,"-",(-A6429+'Lineær programmering opg 4'!$M$4)/'Lineær programmering opg 4'!$K$4*-1)</f>
        <v>308.44799999996604</v>
      </c>
      <c r="E6429" s="167">
        <f>IF('Lineær programmering opg 4'!$M$5=0,"-",(-A6429+'Lineær programmering opg 4'!$M$5)/'Lineær programmering opg 4'!$K$5*-1)</f>
        <v>235.66799999998725</v>
      </c>
      <c r="F6429" s="167" t="str">
        <f>IF('Lineær programmering opg 4'!$E$6=0,"-",(-A6429+'Lineær programmering opg 4'!$M$6)/'Lineær programmering opg 4'!$K$6*-1)</f>
        <v>-</v>
      </c>
      <c r="G6429" s="167" t="str">
        <f>IF('Lineær programmering opg 4'!$D$7=0,"-",((-A6429+'Lineær programmering opg 4'!$M$7)/'Lineær programmering opg 4'!$K$7)*-1)</f>
        <v>-</v>
      </c>
      <c r="H6429" s="167" t="str">
        <f>IF('Lineær programmering opg 4'!$C$8=0,"-",((-A6429+'Lineær programmering opg 4'!$M$8)/'Lineær programmering opg 4'!$K$8)*-1)</f>
        <v>-</v>
      </c>
      <c r="I6429" s="167" t="str">
        <f>IF('Lineær programmering opg 4'!$D$8=0,"-",'Lineær programmering opg 4'!$G$8)</f>
        <v>-</v>
      </c>
      <c r="J6429" s="295">
        <f>A6429*'Lineær programmering opg 4'!$C$11+Datatabel!C6429*'Lineær programmering opg 4'!$D$11</f>
        <v>43927.799999999785</v>
      </c>
      <c r="K6429" s="9">
        <f t="shared" si="502"/>
        <v>0</v>
      </c>
      <c r="L6429" s="9">
        <f t="shared" si="503"/>
        <v>0</v>
      </c>
    </row>
    <row r="6430" spans="1:12" ht="15" x14ac:dyDescent="0.25">
      <c r="A6430" s="167">
        <f t="shared" si="501"/>
        <v>85.752000000016992</v>
      </c>
      <c r="B6430" s="325">
        <f t="shared" si="504"/>
        <v>0.35730000000007078</v>
      </c>
      <c r="C6430" s="167">
        <f t="shared" si="500"/>
        <v>235.68599999998725</v>
      </c>
      <c r="D6430" s="167">
        <f>IF('Lineær programmering opg 4'!$M$4=0,"-",(-A6430+'Lineær programmering opg 4'!$M$4)/'Lineær programmering opg 4'!$K$4*-1)</f>
        <v>308.49599999996599</v>
      </c>
      <c r="E6430" s="167">
        <f>IF('Lineær programmering opg 4'!$M$5=0,"-",(-A6430+'Lineær programmering opg 4'!$M$5)/'Lineær programmering opg 4'!$K$5*-1)</f>
        <v>235.68599999998725</v>
      </c>
      <c r="F6430" s="167" t="str">
        <f>IF('Lineær programmering opg 4'!$E$6=0,"-",(-A6430+'Lineær programmering opg 4'!$M$6)/'Lineær programmering opg 4'!$K$6*-1)</f>
        <v>-</v>
      </c>
      <c r="G6430" s="167" t="str">
        <f>IF('Lineær programmering opg 4'!$D$7=0,"-",((-A6430+'Lineær programmering opg 4'!$M$7)/'Lineær programmering opg 4'!$K$7)*-1)</f>
        <v>-</v>
      </c>
      <c r="H6430" s="167" t="str">
        <f>IF('Lineær programmering opg 4'!$C$8=0,"-",((-A6430+'Lineær programmering opg 4'!$M$8)/'Lineær programmering opg 4'!$K$8)*-1)</f>
        <v>-</v>
      </c>
      <c r="I6430" s="167" t="str">
        <f>IF('Lineær programmering opg 4'!$D$8=0,"-",'Lineær programmering opg 4'!$G$8)</f>
        <v>-</v>
      </c>
      <c r="J6430" s="295">
        <f>A6430*'Lineær programmering opg 4'!$C$11+Datatabel!C6430*'Lineær programmering opg 4'!$D$11</f>
        <v>43928.099999999788</v>
      </c>
      <c r="K6430" s="9">
        <f t="shared" si="502"/>
        <v>0</v>
      </c>
      <c r="L6430" s="9">
        <f t="shared" si="503"/>
        <v>0</v>
      </c>
    </row>
    <row r="6431" spans="1:12" ht="15" x14ac:dyDescent="0.25">
      <c r="A6431" s="167">
        <f t="shared" si="501"/>
        <v>85.728000000016991</v>
      </c>
      <c r="B6431" s="325">
        <f t="shared" si="504"/>
        <v>0.35720000000007079</v>
      </c>
      <c r="C6431" s="167">
        <f t="shared" si="500"/>
        <v>235.70399999998725</v>
      </c>
      <c r="D6431" s="167">
        <f>IF('Lineær programmering opg 4'!$M$4=0,"-",(-A6431+'Lineær programmering opg 4'!$M$4)/'Lineær programmering opg 4'!$K$4*-1)</f>
        <v>308.54399999996599</v>
      </c>
      <c r="E6431" s="167">
        <f>IF('Lineær programmering opg 4'!$M$5=0,"-",(-A6431+'Lineær programmering opg 4'!$M$5)/'Lineær programmering opg 4'!$K$5*-1)</f>
        <v>235.70399999998725</v>
      </c>
      <c r="F6431" s="167" t="str">
        <f>IF('Lineær programmering opg 4'!$E$6=0,"-",(-A6431+'Lineær programmering opg 4'!$M$6)/'Lineær programmering opg 4'!$K$6*-1)</f>
        <v>-</v>
      </c>
      <c r="G6431" s="167" t="str">
        <f>IF('Lineær programmering opg 4'!$D$7=0,"-",((-A6431+'Lineær programmering opg 4'!$M$7)/'Lineær programmering opg 4'!$K$7)*-1)</f>
        <v>-</v>
      </c>
      <c r="H6431" s="167" t="str">
        <f>IF('Lineær programmering opg 4'!$C$8=0,"-",((-A6431+'Lineær programmering opg 4'!$M$8)/'Lineær programmering opg 4'!$K$8)*-1)</f>
        <v>-</v>
      </c>
      <c r="I6431" s="167" t="str">
        <f>IF('Lineær programmering opg 4'!$D$8=0,"-",'Lineær programmering opg 4'!$G$8)</f>
        <v>-</v>
      </c>
      <c r="J6431" s="295">
        <f>A6431*'Lineær programmering opg 4'!$C$11+Datatabel!C6431*'Lineær programmering opg 4'!$D$11</f>
        <v>43928.399999999783</v>
      </c>
      <c r="K6431" s="9">
        <f t="shared" si="502"/>
        <v>0</v>
      </c>
      <c r="L6431" s="9">
        <f t="shared" si="503"/>
        <v>0</v>
      </c>
    </row>
    <row r="6432" spans="1:12" ht="15" x14ac:dyDescent="0.25">
      <c r="A6432" s="167">
        <f t="shared" si="501"/>
        <v>85.70400000001699</v>
      </c>
      <c r="B6432" s="325">
        <f t="shared" si="504"/>
        <v>0.35710000000007081</v>
      </c>
      <c r="C6432" s="167">
        <f t="shared" si="500"/>
        <v>235.72199999998725</v>
      </c>
      <c r="D6432" s="167">
        <f>IF('Lineær programmering opg 4'!$M$4=0,"-",(-A6432+'Lineær programmering opg 4'!$M$4)/'Lineær programmering opg 4'!$K$4*-1)</f>
        <v>308.59199999996599</v>
      </c>
      <c r="E6432" s="167">
        <f>IF('Lineær programmering opg 4'!$M$5=0,"-",(-A6432+'Lineær programmering opg 4'!$M$5)/'Lineær programmering opg 4'!$K$5*-1)</f>
        <v>235.72199999998725</v>
      </c>
      <c r="F6432" s="167" t="str">
        <f>IF('Lineær programmering opg 4'!$E$6=0,"-",(-A6432+'Lineær programmering opg 4'!$M$6)/'Lineær programmering opg 4'!$K$6*-1)</f>
        <v>-</v>
      </c>
      <c r="G6432" s="167" t="str">
        <f>IF('Lineær programmering opg 4'!$D$7=0,"-",((-A6432+'Lineær programmering opg 4'!$M$7)/'Lineær programmering opg 4'!$K$7)*-1)</f>
        <v>-</v>
      </c>
      <c r="H6432" s="167" t="str">
        <f>IF('Lineær programmering opg 4'!$C$8=0,"-",((-A6432+'Lineær programmering opg 4'!$M$8)/'Lineær programmering opg 4'!$K$8)*-1)</f>
        <v>-</v>
      </c>
      <c r="I6432" s="167" t="str">
        <f>IF('Lineær programmering opg 4'!$D$8=0,"-",'Lineær programmering opg 4'!$G$8)</f>
        <v>-</v>
      </c>
      <c r="J6432" s="295">
        <f>A6432*'Lineær programmering opg 4'!$C$11+Datatabel!C6432*'Lineær programmering opg 4'!$D$11</f>
        <v>43928.699999999786</v>
      </c>
      <c r="K6432" s="9">
        <f t="shared" si="502"/>
        <v>0</v>
      </c>
      <c r="L6432" s="9">
        <f t="shared" si="503"/>
        <v>0</v>
      </c>
    </row>
    <row r="6433" spans="1:12" ht="15" x14ac:dyDescent="0.25">
      <c r="A6433" s="167">
        <f t="shared" si="501"/>
        <v>85.680000000017003</v>
      </c>
      <c r="B6433" s="325">
        <f t="shared" si="504"/>
        <v>0.35700000000007082</v>
      </c>
      <c r="C6433" s="167">
        <f t="shared" si="500"/>
        <v>235.73999999998725</v>
      </c>
      <c r="D6433" s="167">
        <f>IF('Lineær programmering opg 4'!$M$4=0,"-",(-A6433+'Lineær programmering opg 4'!$M$4)/'Lineær programmering opg 4'!$K$4*-1)</f>
        <v>308.63999999996599</v>
      </c>
      <c r="E6433" s="167">
        <f>IF('Lineær programmering opg 4'!$M$5=0,"-",(-A6433+'Lineær programmering opg 4'!$M$5)/'Lineær programmering opg 4'!$K$5*-1)</f>
        <v>235.73999999998725</v>
      </c>
      <c r="F6433" s="167" t="str">
        <f>IF('Lineær programmering opg 4'!$E$6=0,"-",(-A6433+'Lineær programmering opg 4'!$M$6)/'Lineær programmering opg 4'!$K$6*-1)</f>
        <v>-</v>
      </c>
      <c r="G6433" s="167" t="str">
        <f>IF('Lineær programmering opg 4'!$D$7=0,"-",((-A6433+'Lineær programmering opg 4'!$M$7)/'Lineær programmering opg 4'!$K$7)*-1)</f>
        <v>-</v>
      </c>
      <c r="H6433" s="167" t="str">
        <f>IF('Lineær programmering opg 4'!$C$8=0,"-",((-A6433+'Lineær programmering opg 4'!$M$8)/'Lineær programmering opg 4'!$K$8)*-1)</f>
        <v>-</v>
      </c>
      <c r="I6433" s="167" t="str">
        <f>IF('Lineær programmering opg 4'!$D$8=0,"-",'Lineær programmering opg 4'!$G$8)</f>
        <v>-</v>
      </c>
      <c r="J6433" s="295">
        <f>A6433*'Lineær programmering opg 4'!$C$11+Datatabel!C6433*'Lineær programmering opg 4'!$D$11</f>
        <v>43928.999999999789</v>
      </c>
      <c r="K6433" s="9">
        <f t="shared" si="502"/>
        <v>0</v>
      </c>
      <c r="L6433" s="9">
        <f t="shared" si="503"/>
        <v>0</v>
      </c>
    </row>
    <row r="6434" spans="1:12" ht="15" x14ac:dyDescent="0.25">
      <c r="A6434" s="167">
        <f t="shared" si="501"/>
        <v>85.656000000017002</v>
      </c>
      <c r="B6434" s="325">
        <f t="shared" si="504"/>
        <v>0.35690000000007083</v>
      </c>
      <c r="C6434" s="167">
        <f t="shared" si="500"/>
        <v>235.75799999998725</v>
      </c>
      <c r="D6434" s="167">
        <f>IF('Lineær programmering opg 4'!$M$4=0,"-",(-A6434+'Lineær programmering opg 4'!$M$4)/'Lineær programmering opg 4'!$K$4*-1)</f>
        <v>308.687999999966</v>
      </c>
      <c r="E6434" s="167">
        <f>IF('Lineær programmering opg 4'!$M$5=0,"-",(-A6434+'Lineær programmering opg 4'!$M$5)/'Lineær programmering opg 4'!$K$5*-1)</f>
        <v>235.75799999998725</v>
      </c>
      <c r="F6434" s="167" t="str">
        <f>IF('Lineær programmering opg 4'!$E$6=0,"-",(-A6434+'Lineær programmering opg 4'!$M$6)/'Lineær programmering opg 4'!$K$6*-1)</f>
        <v>-</v>
      </c>
      <c r="G6434" s="167" t="str">
        <f>IF('Lineær programmering opg 4'!$D$7=0,"-",((-A6434+'Lineær programmering opg 4'!$M$7)/'Lineær programmering opg 4'!$K$7)*-1)</f>
        <v>-</v>
      </c>
      <c r="H6434" s="167" t="str">
        <f>IF('Lineær programmering opg 4'!$C$8=0,"-",((-A6434+'Lineær programmering opg 4'!$M$8)/'Lineær programmering opg 4'!$K$8)*-1)</f>
        <v>-</v>
      </c>
      <c r="I6434" s="167" t="str">
        <f>IF('Lineær programmering opg 4'!$D$8=0,"-",'Lineær programmering opg 4'!$G$8)</f>
        <v>-</v>
      </c>
      <c r="J6434" s="295">
        <f>A6434*'Lineær programmering opg 4'!$C$11+Datatabel!C6434*'Lineær programmering opg 4'!$D$11</f>
        <v>43929.299999999792</v>
      </c>
      <c r="K6434" s="9">
        <f t="shared" si="502"/>
        <v>0</v>
      </c>
      <c r="L6434" s="9">
        <f t="shared" si="503"/>
        <v>0</v>
      </c>
    </row>
    <row r="6435" spans="1:12" ht="15" x14ac:dyDescent="0.25">
      <c r="A6435" s="167">
        <f t="shared" si="501"/>
        <v>85.632000000017001</v>
      </c>
      <c r="B6435" s="325">
        <f t="shared" si="504"/>
        <v>0.35680000000007084</v>
      </c>
      <c r="C6435" s="167">
        <f t="shared" si="500"/>
        <v>235.77599999998725</v>
      </c>
      <c r="D6435" s="167">
        <f>IF('Lineær programmering opg 4'!$M$4=0,"-",(-A6435+'Lineær programmering opg 4'!$M$4)/'Lineær programmering opg 4'!$K$4*-1)</f>
        <v>308.735999999966</v>
      </c>
      <c r="E6435" s="167">
        <f>IF('Lineær programmering opg 4'!$M$5=0,"-",(-A6435+'Lineær programmering opg 4'!$M$5)/'Lineær programmering opg 4'!$K$5*-1)</f>
        <v>235.77599999998725</v>
      </c>
      <c r="F6435" s="167" t="str">
        <f>IF('Lineær programmering opg 4'!$E$6=0,"-",(-A6435+'Lineær programmering opg 4'!$M$6)/'Lineær programmering opg 4'!$K$6*-1)</f>
        <v>-</v>
      </c>
      <c r="G6435" s="167" t="str">
        <f>IF('Lineær programmering opg 4'!$D$7=0,"-",((-A6435+'Lineær programmering opg 4'!$M$7)/'Lineær programmering opg 4'!$K$7)*-1)</f>
        <v>-</v>
      </c>
      <c r="H6435" s="167" t="str">
        <f>IF('Lineær programmering opg 4'!$C$8=0,"-",((-A6435+'Lineær programmering opg 4'!$M$8)/'Lineær programmering opg 4'!$K$8)*-1)</f>
        <v>-</v>
      </c>
      <c r="I6435" s="167" t="str">
        <f>IF('Lineær programmering opg 4'!$D$8=0,"-",'Lineær programmering opg 4'!$G$8)</f>
        <v>-</v>
      </c>
      <c r="J6435" s="295">
        <f>A6435*'Lineær programmering opg 4'!$C$11+Datatabel!C6435*'Lineær programmering opg 4'!$D$11</f>
        <v>43929.599999999788</v>
      </c>
      <c r="K6435" s="9">
        <f t="shared" si="502"/>
        <v>0</v>
      </c>
      <c r="L6435" s="9">
        <f t="shared" si="503"/>
        <v>0</v>
      </c>
    </row>
    <row r="6436" spans="1:12" ht="15" x14ac:dyDescent="0.25">
      <c r="A6436" s="167">
        <f t="shared" si="501"/>
        <v>85.608000000017</v>
      </c>
      <c r="B6436" s="325">
        <f t="shared" si="504"/>
        <v>0.35670000000007085</v>
      </c>
      <c r="C6436" s="167">
        <f t="shared" si="500"/>
        <v>235.79399999998725</v>
      </c>
      <c r="D6436" s="167">
        <f>IF('Lineær programmering opg 4'!$M$4=0,"-",(-A6436+'Lineær programmering opg 4'!$M$4)/'Lineær programmering opg 4'!$K$4*-1)</f>
        <v>308.783999999966</v>
      </c>
      <c r="E6436" s="167">
        <f>IF('Lineær programmering opg 4'!$M$5=0,"-",(-A6436+'Lineær programmering opg 4'!$M$5)/'Lineær programmering opg 4'!$K$5*-1)</f>
        <v>235.79399999998725</v>
      </c>
      <c r="F6436" s="167" t="str">
        <f>IF('Lineær programmering opg 4'!$E$6=0,"-",(-A6436+'Lineær programmering opg 4'!$M$6)/'Lineær programmering opg 4'!$K$6*-1)</f>
        <v>-</v>
      </c>
      <c r="G6436" s="167" t="str">
        <f>IF('Lineær programmering opg 4'!$D$7=0,"-",((-A6436+'Lineær programmering opg 4'!$M$7)/'Lineær programmering opg 4'!$K$7)*-1)</f>
        <v>-</v>
      </c>
      <c r="H6436" s="167" t="str">
        <f>IF('Lineær programmering opg 4'!$C$8=0,"-",((-A6436+'Lineær programmering opg 4'!$M$8)/'Lineær programmering opg 4'!$K$8)*-1)</f>
        <v>-</v>
      </c>
      <c r="I6436" s="167" t="str">
        <f>IF('Lineær programmering opg 4'!$D$8=0,"-",'Lineær programmering opg 4'!$G$8)</f>
        <v>-</v>
      </c>
      <c r="J6436" s="295">
        <f>A6436*'Lineær programmering opg 4'!$C$11+Datatabel!C6436*'Lineær programmering opg 4'!$D$11</f>
        <v>43929.899999999783</v>
      </c>
      <c r="K6436" s="9">
        <f t="shared" si="502"/>
        <v>0</v>
      </c>
      <c r="L6436" s="9">
        <f t="shared" si="503"/>
        <v>0</v>
      </c>
    </row>
    <row r="6437" spans="1:12" ht="15" x14ac:dyDescent="0.25">
      <c r="A6437" s="167">
        <f t="shared" si="501"/>
        <v>85.584000000016999</v>
      </c>
      <c r="B6437" s="325">
        <f t="shared" si="504"/>
        <v>0.35660000000007086</v>
      </c>
      <c r="C6437" s="167">
        <f t="shared" si="500"/>
        <v>235.81199999998725</v>
      </c>
      <c r="D6437" s="167">
        <f>IF('Lineær programmering opg 4'!$M$4=0,"-",(-A6437+'Lineær programmering opg 4'!$M$4)/'Lineær programmering opg 4'!$K$4*-1)</f>
        <v>308.831999999966</v>
      </c>
      <c r="E6437" s="167">
        <f>IF('Lineær programmering opg 4'!$M$5=0,"-",(-A6437+'Lineær programmering opg 4'!$M$5)/'Lineær programmering opg 4'!$K$5*-1)</f>
        <v>235.81199999998725</v>
      </c>
      <c r="F6437" s="167" t="str">
        <f>IF('Lineær programmering opg 4'!$E$6=0,"-",(-A6437+'Lineær programmering opg 4'!$M$6)/'Lineær programmering opg 4'!$K$6*-1)</f>
        <v>-</v>
      </c>
      <c r="G6437" s="167" t="str">
        <f>IF('Lineær programmering opg 4'!$D$7=0,"-",((-A6437+'Lineær programmering opg 4'!$M$7)/'Lineær programmering opg 4'!$K$7)*-1)</f>
        <v>-</v>
      </c>
      <c r="H6437" s="167" t="str">
        <f>IF('Lineær programmering opg 4'!$C$8=0,"-",((-A6437+'Lineær programmering opg 4'!$M$8)/'Lineær programmering opg 4'!$K$8)*-1)</f>
        <v>-</v>
      </c>
      <c r="I6437" s="167" t="str">
        <f>IF('Lineær programmering opg 4'!$D$8=0,"-",'Lineær programmering opg 4'!$G$8)</f>
        <v>-</v>
      </c>
      <c r="J6437" s="295">
        <f>A6437*'Lineær programmering opg 4'!$C$11+Datatabel!C6437*'Lineær programmering opg 4'!$D$11</f>
        <v>43930.199999999793</v>
      </c>
      <c r="K6437" s="9">
        <f t="shared" si="502"/>
        <v>0</v>
      </c>
      <c r="L6437" s="9">
        <f t="shared" si="503"/>
        <v>0</v>
      </c>
    </row>
    <row r="6438" spans="1:12" ht="15" x14ac:dyDescent="0.25">
      <c r="A6438" s="167">
        <f t="shared" si="501"/>
        <v>85.560000000017013</v>
      </c>
      <c r="B6438" s="325">
        <f t="shared" si="504"/>
        <v>0.35650000000007087</v>
      </c>
      <c r="C6438" s="167">
        <f t="shared" si="500"/>
        <v>235.82999999998725</v>
      </c>
      <c r="D6438" s="167">
        <f>IF('Lineær programmering opg 4'!$M$4=0,"-",(-A6438+'Lineær programmering opg 4'!$M$4)/'Lineær programmering opg 4'!$K$4*-1)</f>
        <v>308.879999999966</v>
      </c>
      <c r="E6438" s="167">
        <f>IF('Lineær programmering opg 4'!$M$5=0,"-",(-A6438+'Lineær programmering opg 4'!$M$5)/'Lineær programmering opg 4'!$K$5*-1)</f>
        <v>235.82999999998725</v>
      </c>
      <c r="F6438" s="167" t="str">
        <f>IF('Lineær programmering opg 4'!$E$6=0,"-",(-A6438+'Lineær programmering opg 4'!$M$6)/'Lineær programmering opg 4'!$K$6*-1)</f>
        <v>-</v>
      </c>
      <c r="G6438" s="167" t="str">
        <f>IF('Lineær programmering opg 4'!$D$7=0,"-",((-A6438+'Lineær programmering opg 4'!$M$7)/'Lineær programmering opg 4'!$K$7)*-1)</f>
        <v>-</v>
      </c>
      <c r="H6438" s="167" t="str">
        <f>IF('Lineær programmering opg 4'!$C$8=0,"-",((-A6438+'Lineær programmering opg 4'!$M$8)/'Lineær programmering opg 4'!$K$8)*-1)</f>
        <v>-</v>
      </c>
      <c r="I6438" s="167" t="str">
        <f>IF('Lineær programmering opg 4'!$D$8=0,"-",'Lineær programmering opg 4'!$G$8)</f>
        <v>-</v>
      </c>
      <c r="J6438" s="295">
        <f>A6438*'Lineær programmering opg 4'!$C$11+Datatabel!C6438*'Lineær programmering opg 4'!$D$11</f>
        <v>43930.499999999789</v>
      </c>
      <c r="K6438" s="9">
        <f t="shared" si="502"/>
        <v>0</v>
      </c>
      <c r="L6438" s="9">
        <f t="shared" si="503"/>
        <v>0</v>
      </c>
    </row>
    <row r="6439" spans="1:12" ht="15" x14ac:dyDescent="0.25">
      <c r="A6439" s="167">
        <f t="shared" si="501"/>
        <v>85.536000000017012</v>
      </c>
      <c r="B6439" s="325">
        <f t="shared" si="504"/>
        <v>0.35640000000007088</v>
      </c>
      <c r="C6439" s="167">
        <f t="shared" si="500"/>
        <v>235.84799999998725</v>
      </c>
      <c r="D6439" s="167">
        <f>IF('Lineær programmering opg 4'!$M$4=0,"-",(-A6439+'Lineær programmering opg 4'!$M$4)/'Lineær programmering opg 4'!$K$4*-1)</f>
        <v>308.927999999966</v>
      </c>
      <c r="E6439" s="167">
        <f>IF('Lineær programmering opg 4'!$M$5=0,"-",(-A6439+'Lineær programmering opg 4'!$M$5)/'Lineær programmering opg 4'!$K$5*-1)</f>
        <v>235.84799999998725</v>
      </c>
      <c r="F6439" s="167" t="str">
        <f>IF('Lineær programmering opg 4'!$E$6=0,"-",(-A6439+'Lineær programmering opg 4'!$M$6)/'Lineær programmering opg 4'!$K$6*-1)</f>
        <v>-</v>
      </c>
      <c r="G6439" s="167" t="str">
        <f>IF('Lineær programmering opg 4'!$D$7=0,"-",((-A6439+'Lineær programmering opg 4'!$M$7)/'Lineær programmering opg 4'!$K$7)*-1)</f>
        <v>-</v>
      </c>
      <c r="H6439" s="167" t="str">
        <f>IF('Lineær programmering opg 4'!$C$8=0,"-",((-A6439+'Lineær programmering opg 4'!$M$8)/'Lineær programmering opg 4'!$K$8)*-1)</f>
        <v>-</v>
      </c>
      <c r="I6439" s="167" t="str">
        <f>IF('Lineær programmering opg 4'!$D$8=0,"-",'Lineær programmering opg 4'!$G$8)</f>
        <v>-</v>
      </c>
      <c r="J6439" s="295">
        <f>A6439*'Lineær programmering opg 4'!$C$11+Datatabel!C6439*'Lineær programmering opg 4'!$D$11</f>
        <v>43930.799999999792</v>
      </c>
      <c r="K6439" s="9">
        <f t="shared" si="502"/>
        <v>0</v>
      </c>
      <c r="L6439" s="9">
        <f t="shared" si="503"/>
        <v>0</v>
      </c>
    </row>
    <row r="6440" spans="1:12" ht="15" x14ac:dyDescent="0.25">
      <c r="A6440" s="167">
        <f t="shared" si="501"/>
        <v>85.512000000017011</v>
      </c>
      <c r="B6440" s="325">
        <f t="shared" si="504"/>
        <v>0.35630000000007089</v>
      </c>
      <c r="C6440" s="167">
        <f t="shared" si="500"/>
        <v>235.86599999998725</v>
      </c>
      <c r="D6440" s="167">
        <f>IF('Lineær programmering opg 4'!$M$4=0,"-",(-A6440+'Lineær programmering opg 4'!$M$4)/'Lineær programmering opg 4'!$K$4*-1)</f>
        <v>308.97599999996601</v>
      </c>
      <c r="E6440" s="167">
        <f>IF('Lineær programmering opg 4'!$M$5=0,"-",(-A6440+'Lineær programmering opg 4'!$M$5)/'Lineær programmering opg 4'!$K$5*-1)</f>
        <v>235.86599999998725</v>
      </c>
      <c r="F6440" s="167" t="str">
        <f>IF('Lineær programmering opg 4'!$E$6=0,"-",(-A6440+'Lineær programmering opg 4'!$M$6)/'Lineær programmering opg 4'!$K$6*-1)</f>
        <v>-</v>
      </c>
      <c r="G6440" s="167" t="str">
        <f>IF('Lineær programmering opg 4'!$D$7=0,"-",((-A6440+'Lineær programmering opg 4'!$M$7)/'Lineær programmering opg 4'!$K$7)*-1)</f>
        <v>-</v>
      </c>
      <c r="H6440" s="167" t="str">
        <f>IF('Lineær programmering opg 4'!$C$8=0,"-",((-A6440+'Lineær programmering opg 4'!$M$8)/'Lineær programmering opg 4'!$K$8)*-1)</f>
        <v>-</v>
      </c>
      <c r="I6440" s="167" t="str">
        <f>IF('Lineær programmering opg 4'!$D$8=0,"-",'Lineær programmering opg 4'!$G$8)</f>
        <v>-</v>
      </c>
      <c r="J6440" s="295">
        <f>A6440*'Lineær programmering opg 4'!$C$11+Datatabel!C6440*'Lineær programmering opg 4'!$D$11</f>
        <v>43931.099999999788</v>
      </c>
      <c r="K6440" s="9">
        <f t="shared" si="502"/>
        <v>0</v>
      </c>
      <c r="L6440" s="9">
        <f t="shared" si="503"/>
        <v>0</v>
      </c>
    </row>
    <row r="6441" spans="1:12" ht="15" x14ac:dyDescent="0.25">
      <c r="A6441" s="167">
        <f t="shared" si="501"/>
        <v>85.488000000017024</v>
      </c>
      <c r="B6441" s="325">
        <f t="shared" si="504"/>
        <v>0.3562000000000709</v>
      </c>
      <c r="C6441" s="167">
        <f t="shared" si="500"/>
        <v>235.88399999998725</v>
      </c>
      <c r="D6441" s="167">
        <f>IF('Lineær programmering opg 4'!$M$4=0,"-",(-A6441+'Lineær programmering opg 4'!$M$4)/'Lineær programmering opg 4'!$K$4*-1)</f>
        <v>309.02399999996595</v>
      </c>
      <c r="E6441" s="167">
        <f>IF('Lineær programmering opg 4'!$M$5=0,"-",(-A6441+'Lineær programmering opg 4'!$M$5)/'Lineær programmering opg 4'!$K$5*-1)</f>
        <v>235.88399999998725</v>
      </c>
      <c r="F6441" s="167" t="str">
        <f>IF('Lineær programmering opg 4'!$E$6=0,"-",(-A6441+'Lineær programmering opg 4'!$M$6)/'Lineær programmering opg 4'!$K$6*-1)</f>
        <v>-</v>
      </c>
      <c r="G6441" s="167" t="str">
        <f>IF('Lineær programmering opg 4'!$D$7=0,"-",((-A6441+'Lineær programmering opg 4'!$M$7)/'Lineær programmering opg 4'!$K$7)*-1)</f>
        <v>-</v>
      </c>
      <c r="H6441" s="167" t="str">
        <f>IF('Lineær programmering opg 4'!$C$8=0,"-",((-A6441+'Lineær programmering opg 4'!$M$8)/'Lineær programmering opg 4'!$K$8)*-1)</f>
        <v>-</v>
      </c>
      <c r="I6441" s="167" t="str">
        <f>IF('Lineær programmering opg 4'!$D$8=0,"-",'Lineær programmering opg 4'!$G$8)</f>
        <v>-</v>
      </c>
      <c r="J6441" s="295">
        <f>A6441*'Lineær programmering opg 4'!$C$11+Datatabel!C6441*'Lineær programmering opg 4'!$D$11</f>
        <v>43931.39999999979</v>
      </c>
      <c r="K6441" s="9">
        <f t="shared" si="502"/>
        <v>0</v>
      </c>
      <c r="L6441" s="9">
        <f t="shared" si="503"/>
        <v>0</v>
      </c>
    </row>
    <row r="6442" spans="1:12" ht="15" x14ac:dyDescent="0.25">
      <c r="A6442" s="167">
        <f t="shared" si="501"/>
        <v>85.464000000017023</v>
      </c>
      <c r="B6442" s="325">
        <f t="shared" si="504"/>
        <v>0.35610000000007092</v>
      </c>
      <c r="C6442" s="167">
        <f t="shared" si="500"/>
        <v>235.90199999998725</v>
      </c>
      <c r="D6442" s="167">
        <f>IF('Lineær programmering opg 4'!$M$4=0,"-",(-A6442+'Lineær programmering opg 4'!$M$4)/'Lineær programmering opg 4'!$K$4*-1)</f>
        <v>309.07199999996595</v>
      </c>
      <c r="E6442" s="167">
        <f>IF('Lineær programmering opg 4'!$M$5=0,"-",(-A6442+'Lineær programmering opg 4'!$M$5)/'Lineær programmering opg 4'!$K$5*-1)</f>
        <v>235.90199999998725</v>
      </c>
      <c r="F6442" s="167" t="str">
        <f>IF('Lineær programmering opg 4'!$E$6=0,"-",(-A6442+'Lineær programmering opg 4'!$M$6)/'Lineær programmering opg 4'!$K$6*-1)</f>
        <v>-</v>
      </c>
      <c r="G6442" s="167" t="str">
        <f>IF('Lineær programmering opg 4'!$D$7=0,"-",((-A6442+'Lineær programmering opg 4'!$M$7)/'Lineær programmering opg 4'!$K$7)*-1)</f>
        <v>-</v>
      </c>
      <c r="H6442" s="167" t="str">
        <f>IF('Lineær programmering opg 4'!$C$8=0,"-",((-A6442+'Lineær programmering opg 4'!$M$8)/'Lineær programmering opg 4'!$K$8)*-1)</f>
        <v>-</v>
      </c>
      <c r="I6442" s="167" t="str">
        <f>IF('Lineær programmering opg 4'!$D$8=0,"-",'Lineær programmering opg 4'!$G$8)</f>
        <v>-</v>
      </c>
      <c r="J6442" s="295">
        <f>A6442*'Lineær programmering opg 4'!$C$11+Datatabel!C6442*'Lineær programmering opg 4'!$D$11</f>
        <v>43931.699999999793</v>
      </c>
      <c r="K6442" s="9">
        <f t="shared" si="502"/>
        <v>0</v>
      </c>
      <c r="L6442" s="9">
        <f t="shared" si="503"/>
        <v>0</v>
      </c>
    </row>
    <row r="6443" spans="1:12" ht="15" x14ac:dyDescent="0.25">
      <c r="A6443" s="167">
        <f t="shared" si="501"/>
        <v>85.440000000017022</v>
      </c>
      <c r="B6443" s="325">
        <f t="shared" si="504"/>
        <v>0.35600000000007093</v>
      </c>
      <c r="C6443" s="167">
        <f t="shared" si="500"/>
        <v>235.91999999998725</v>
      </c>
      <c r="D6443" s="167">
        <f>IF('Lineær programmering opg 4'!$M$4=0,"-",(-A6443+'Lineær programmering opg 4'!$M$4)/'Lineær programmering opg 4'!$K$4*-1)</f>
        <v>309.11999999996596</v>
      </c>
      <c r="E6443" s="167">
        <f>IF('Lineær programmering opg 4'!$M$5=0,"-",(-A6443+'Lineær programmering opg 4'!$M$5)/'Lineær programmering opg 4'!$K$5*-1)</f>
        <v>235.91999999998725</v>
      </c>
      <c r="F6443" s="167" t="str">
        <f>IF('Lineær programmering opg 4'!$E$6=0,"-",(-A6443+'Lineær programmering opg 4'!$M$6)/'Lineær programmering opg 4'!$K$6*-1)</f>
        <v>-</v>
      </c>
      <c r="G6443" s="167" t="str">
        <f>IF('Lineær programmering opg 4'!$D$7=0,"-",((-A6443+'Lineær programmering opg 4'!$M$7)/'Lineær programmering opg 4'!$K$7)*-1)</f>
        <v>-</v>
      </c>
      <c r="H6443" s="167" t="str">
        <f>IF('Lineær programmering opg 4'!$C$8=0,"-",((-A6443+'Lineær programmering opg 4'!$M$8)/'Lineær programmering opg 4'!$K$8)*-1)</f>
        <v>-</v>
      </c>
      <c r="I6443" s="167" t="str">
        <f>IF('Lineær programmering opg 4'!$D$8=0,"-",'Lineær programmering opg 4'!$G$8)</f>
        <v>-</v>
      </c>
      <c r="J6443" s="295">
        <f>A6443*'Lineær programmering opg 4'!$C$11+Datatabel!C6443*'Lineær programmering opg 4'!$D$11</f>
        <v>43931.999999999789</v>
      </c>
      <c r="K6443" s="9">
        <f t="shared" si="502"/>
        <v>0</v>
      </c>
      <c r="L6443" s="9">
        <f t="shared" si="503"/>
        <v>0</v>
      </c>
    </row>
    <row r="6444" spans="1:12" ht="15" x14ac:dyDescent="0.25">
      <c r="A6444" s="167">
        <f t="shared" si="501"/>
        <v>85.416000000017021</v>
      </c>
      <c r="B6444" s="325">
        <f t="shared" si="504"/>
        <v>0.35590000000007094</v>
      </c>
      <c r="C6444" s="167">
        <f t="shared" si="500"/>
        <v>235.93799999998726</v>
      </c>
      <c r="D6444" s="167">
        <f>IF('Lineær programmering opg 4'!$M$4=0,"-",(-A6444+'Lineær programmering opg 4'!$M$4)/'Lineær programmering opg 4'!$K$4*-1)</f>
        <v>309.16799999996596</v>
      </c>
      <c r="E6444" s="167">
        <f>IF('Lineær programmering opg 4'!$M$5=0,"-",(-A6444+'Lineær programmering opg 4'!$M$5)/'Lineær programmering opg 4'!$K$5*-1)</f>
        <v>235.93799999998726</v>
      </c>
      <c r="F6444" s="167" t="str">
        <f>IF('Lineær programmering opg 4'!$E$6=0,"-",(-A6444+'Lineær programmering opg 4'!$M$6)/'Lineær programmering opg 4'!$K$6*-1)</f>
        <v>-</v>
      </c>
      <c r="G6444" s="167" t="str">
        <f>IF('Lineær programmering opg 4'!$D$7=0,"-",((-A6444+'Lineær programmering opg 4'!$M$7)/'Lineær programmering opg 4'!$K$7)*-1)</f>
        <v>-</v>
      </c>
      <c r="H6444" s="167" t="str">
        <f>IF('Lineær programmering opg 4'!$C$8=0,"-",((-A6444+'Lineær programmering opg 4'!$M$8)/'Lineær programmering opg 4'!$K$8)*-1)</f>
        <v>-</v>
      </c>
      <c r="I6444" s="167" t="str">
        <f>IF('Lineær programmering opg 4'!$D$8=0,"-",'Lineær programmering opg 4'!$G$8)</f>
        <v>-</v>
      </c>
      <c r="J6444" s="295">
        <f>A6444*'Lineær programmering opg 4'!$C$11+Datatabel!C6444*'Lineær programmering opg 4'!$D$11</f>
        <v>43932.299999999792</v>
      </c>
      <c r="K6444" s="9">
        <f t="shared" si="502"/>
        <v>0</v>
      </c>
      <c r="L6444" s="9">
        <f t="shared" si="503"/>
        <v>0</v>
      </c>
    </row>
    <row r="6445" spans="1:12" ht="15" x14ac:dyDescent="0.25">
      <c r="A6445" s="167">
        <f t="shared" si="501"/>
        <v>85.392000000017021</v>
      </c>
      <c r="B6445" s="325">
        <f t="shared" si="504"/>
        <v>0.35580000000007095</v>
      </c>
      <c r="C6445" s="167">
        <f t="shared" si="500"/>
        <v>235.95599999998726</v>
      </c>
      <c r="D6445" s="167">
        <f>IF('Lineær programmering opg 4'!$M$4=0,"-",(-A6445+'Lineær programmering opg 4'!$M$4)/'Lineær programmering opg 4'!$K$4*-1)</f>
        <v>309.21599999996596</v>
      </c>
      <c r="E6445" s="167">
        <f>IF('Lineær programmering opg 4'!$M$5=0,"-",(-A6445+'Lineær programmering opg 4'!$M$5)/'Lineær programmering opg 4'!$K$5*-1)</f>
        <v>235.95599999998726</v>
      </c>
      <c r="F6445" s="167" t="str">
        <f>IF('Lineær programmering opg 4'!$E$6=0,"-",(-A6445+'Lineær programmering opg 4'!$M$6)/'Lineær programmering opg 4'!$K$6*-1)</f>
        <v>-</v>
      </c>
      <c r="G6445" s="167" t="str">
        <f>IF('Lineær programmering opg 4'!$D$7=0,"-",((-A6445+'Lineær programmering opg 4'!$M$7)/'Lineær programmering opg 4'!$K$7)*-1)</f>
        <v>-</v>
      </c>
      <c r="H6445" s="167" t="str">
        <f>IF('Lineær programmering opg 4'!$C$8=0,"-",((-A6445+'Lineær programmering opg 4'!$M$8)/'Lineær programmering opg 4'!$K$8)*-1)</f>
        <v>-</v>
      </c>
      <c r="I6445" s="167" t="str">
        <f>IF('Lineær programmering opg 4'!$D$8=0,"-",'Lineær programmering opg 4'!$G$8)</f>
        <v>-</v>
      </c>
      <c r="J6445" s="295">
        <f>A6445*'Lineær programmering opg 4'!$C$11+Datatabel!C6445*'Lineær programmering opg 4'!$D$11</f>
        <v>43932.599999999788</v>
      </c>
      <c r="K6445" s="9">
        <f t="shared" si="502"/>
        <v>0</v>
      </c>
      <c r="L6445" s="9">
        <f t="shared" si="503"/>
        <v>0</v>
      </c>
    </row>
    <row r="6446" spans="1:12" ht="15" x14ac:dyDescent="0.25">
      <c r="A6446" s="167">
        <f t="shared" si="501"/>
        <v>85.368000000017034</v>
      </c>
      <c r="B6446" s="325">
        <f t="shared" si="504"/>
        <v>0.35570000000007096</v>
      </c>
      <c r="C6446" s="167">
        <f t="shared" si="500"/>
        <v>235.97399999998723</v>
      </c>
      <c r="D6446" s="167">
        <f>IF('Lineær programmering opg 4'!$M$4=0,"-",(-A6446+'Lineær programmering opg 4'!$M$4)/'Lineær programmering opg 4'!$K$4*-1)</f>
        <v>309.2639999999659</v>
      </c>
      <c r="E6446" s="167">
        <f>IF('Lineær programmering opg 4'!$M$5=0,"-",(-A6446+'Lineær programmering opg 4'!$M$5)/'Lineær programmering opg 4'!$K$5*-1)</f>
        <v>235.97399999998723</v>
      </c>
      <c r="F6446" s="167" t="str">
        <f>IF('Lineær programmering opg 4'!$E$6=0,"-",(-A6446+'Lineær programmering opg 4'!$M$6)/'Lineær programmering opg 4'!$K$6*-1)</f>
        <v>-</v>
      </c>
      <c r="G6446" s="167" t="str">
        <f>IF('Lineær programmering opg 4'!$D$7=0,"-",((-A6446+'Lineær programmering opg 4'!$M$7)/'Lineær programmering opg 4'!$K$7)*-1)</f>
        <v>-</v>
      </c>
      <c r="H6446" s="167" t="str">
        <f>IF('Lineær programmering opg 4'!$C$8=0,"-",((-A6446+'Lineær programmering opg 4'!$M$8)/'Lineær programmering opg 4'!$K$8)*-1)</f>
        <v>-</v>
      </c>
      <c r="I6446" s="167" t="str">
        <f>IF('Lineær programmering opg 4'!$D$8=0,"-",'Lineær programmering opg 4'!$G$8)</f>
        <v>-</v>
      </c>
      <c r="J6446" s="295">
        <f>A6446*'Lineær programmering opg 4'!$C$11+Datatabel!C6446*'Lineær programmering opg 4'!$D$11</f>
        <v>43932.89999999979</v>
      </c>
      <c r="K6446" s="9">
        <f t="shared" si="502"/>
        <v>0</v>
      </c>
      <c r="L6446" s="9">
        <f t="shared" si="503"/>
        <v>0</v>
      </c>
    </row>
    <row r="6447" spans="1:12" ht="15" x14ac:dyDescent="0.25">
      <c r="A6447" s="167">
        <f t="shared" si="501"/>
        <v>85.344000000017033</v>
      </c>
      <c r="B6447" s="325">
        <f t="shared" si="504"/>
        <v>0.35560000000007097</v>
      </c>
      <c r="C6447" s="167">
        <f t="shared" si="500"/>
        <v>235.99199999998723</v>
      </c>
      <c r="D6447" s="167">
        <f>IF('Lineær programmering opg 4'!$M$4=0,"-",(-A6447+'Lineær programmering opg 4'!$M$4)/'Lineær programmering opg 4'!$K$4*-1)</f>
        <v>309.31199999996591</v>
      </c>
      <c r="E6447" s="167">
        <f>IF('Lineær programmering opg 4'!$M$5=0,"-",(-A6447+'Lineær programmering opg 4'!$M$5)/'Lineær programmering opg 4'!$K$5*-1)</f>
        <v>235.99199999998723</v>
      </c>
      <c r="F6447" s="167" t="str">
        <f>IF('Lineær programmering opg 4'!$E$6=0,"-",(-A6447+'Lineær programmering opg 4'!$M$6)/'Lineær programmering opg 4'!$K$6*-1)</f>
        <v>-</v>
      </c>
      <c r="G6447" s="167" t="str">
        <f>IF('Lineær programmering opg 4'!$D$7=0,"-",((-A6447+'Lineær programmering opg 4'!$M$7)/'Lineær programmering opg 4'!$K$7)*-1)</f>
        <v>-</v>
      </c>
      <c r="H6447" s="167" t="str">
        <f>IF('Lineær programmering opg 4'!$C$8=0,"-",((-A6447+'Lineær programmering opg 4'!$M$8)/'Lineær programmering opg 4'!$K$8)*-1)</f>
        <v>-</v>
      </c>
      <c r="I6447" s="167" t="str">
        <f>IF('Lineær programmering opg 4'!$D$8=0,"-",'Lineær programmering opg 4'!$G$8)</f>
        <v>-</v>
      </c>
      <c r="J6447" s="295">
        <f>A6447*'Lineær programmering opg 4'!$C$11+Datatabel!C6447*'Lineær programmering opg 4'!$D$11</f>
        <v>43933.199999999786</v>
      </c>
      <c r="K6447" s="9">
        <f t="shared" si="502"/>
        <v>0</v>
      </c>
      <c r="L6447" s="9">
        <f t="shared" si="503"/>
        <v>0</v>
      </c>
    </row>
    <row r="6448" spans="1:12" ht="15" x14ac:dyDescent="0.25">
      <c r="A6448" s="167">
        <f t="shared" si="501"/>
        <v>85.320000000017032</v>
      </c>
      <c r="B6448" s="325">
        <f t="shared" si="504"/>
        <v>0.35550000000007098</v>
      </c>
      <c r="C6448" s="167">
        <f t="shared" si="500"/>
        <v>236.00999999998723</v>
      </c>
      <c r="D6448" s="167">
        <f>IF('Lineær programmering opg 4'!$M$4=0,"-",(-A6448+'Lineær programmering opg 4'!$M$4)/'Lineær programmering opg 4'!$K$4*-1)</f>
        <v>309.35999999996591</v>
      </c>
      <c r="E6448" s="167">
        <f>IF('Lineær programmering opg 4'!$M$5=0,"-",(-A6448+'Lineær programmering opg 4'!$M$5)/'Lineær programmering opg 4'!$K$5*-1)</f>
        <v>236.00999999998723</v>
      </c>
      <c r="F6448" s="167" t="str">
        <f>IF('Lineær programmering opg 4'!$E$6=0,"-",(-A6448+'Lineær programmering opg 4'!$M$6)/'Lineær programmering opg 4'!$K$6*-1)</f>
        <v>-</v>
      </c>
      <c r="G6448" s="167" t="str">
        <f>IF('Lineær programmering opg 4'!$D$7=0,"-",((-A6448+'Lineær programmering opg 4'!$M$7)/'Lineær programmering opg 4'!$K$7)*-1)</f>
        <v>-</v>
      </c>
      <c r="H6448" s="167" t="str">
        <f>IF('Lineær programmering opg 4'!$C$8=0,"-",((-A6448+'Lineær programmering opg 4'!$M$8)/'Lineær programmering opg 4'!$K$8)*-1)</f>
        <v>-</v>
      </c>
      <c r="I6448" s="167" t="str">
        <f>IF('Lineær programmering opg 4'!$D$8=0,"-",'Lineær programmering opg 4'!$G$8)</f>
        <v>-</v>
      </c>
      <c r="J6448" s="295">
        <f>A6448*'Lineær programmering opg 4'!$C$11+Datatabel!C6448*'Lineær programmering opg 4'!$D$11</f>
        <v>43933.499999999789</v>
      </c>
      <c r="K6448" s="9">
        <f t="shared" si="502"/>
        <v>0</v>
      </c>
      <c r="L6448" s="9">
        <f t="shared" si="503"/>
        <v>0</v>
      </c>
    </row>
    <row r="6449" spans="1:12" ht="15" x14ac:dyDescent="0.25">
      <c r="A6449" s="167">
        <f t="shared" si="501"/>
        <v>85.296000000017045</v>
      </c>
      <c r="B6449" s="325">
        <f t="shared" si="504"/>
        <v>0.35540000000007099</v>
      </c>
      <c r="C6449" s="167">
        <f t="shared" si="500"/>
        <v>236.02799999998723</v>
      </c>
      <c r="D6449" s="167">
        <f>IF('Lineær programmering opg 4'!$M$4=0,"-",(-A6449+'Lineær programmering opg 4'!$M$4)/'Lineær programmering opg 4'!$K$4*-1)</f>
        <v>309.40799999996591</v>
      </c>
      <c r="E6449" s="167">
        <f>IF('Lineær programmering opg 4'!$M$5=0,"-",(-A6449+'Lineær programmering opg 4'!$M$5)/'Lineær programmering opg 4'!$K$5*-1)</f>
        <v>236.02799999998723</v>
      </c>
      <c r="F6449" s="167" t="str">
        <f>IF('Lineær programmering opg 4'!$E$6=0,"-",(-A6449+'Lineær programmering opg 4'!$M$6)/'Lineær programmering opg 4'!$K$6*-1)</f>
        <v>-</v>
      </c>
      <c r="G6449" s="167" t="str">
        <f>IF('Lineær programmering opg 4'!$D$7=0,"-",((-A6449+'Lineær programmering opg 4'!$M$7)/'Lineær programmering opg 4'!$K$7)*-1)</f>
        <v>-</v>
      </c>
      <c r="H6449" s="167" t="str">
        <f>IF('Lineær programmering opg 4'!$C$8=0,"-",((-A6449+'Lineær programmering opg 4'!$M$8)/'Lineær programmering opg 4'!$K$8)*-1)</f>
        <v>-</v>
      </c>
      <c r="I6449" s="167" t="str">
        <f>IF('Lineær programmering opg 4'!$D$8=0,"-",'Lineær programmering opg 4'!$G$8)</f>
        <v>-</v>
      </c>
      <c r="J6449" s="295">
        <f>A6449*'Lineær programmering opg 4'!$C$11+Datatabel!C6449*'Lineær programmering opg 4'!$D$11</f>
        <v>43933.799999999785</v>
      </c>
      <c r="K6449" s="9">
        <f t="shared" si="502"/>
        <v>0</v>
      </c>
      <c r="L6449" s="9">
        <f t="shared" si="503"/>
        <v>0</v>
      </c>
    </row>
    <row r="6450" spans="1:12" ht="15" x14ac:dyDescent="0.25">
      <c r="A6450" s="167">
        <f t="shared" si="501"/>
        <v>85.272000000017044</v>
      </c>
      <c r="B6450" s="325">
        <f t="shared" si="504"/>
        <v>0.355300000000071</v>
      </c>
      <c r="C6450" s="167">
        <f t="shared" si="500"/>
        <v>236.04599999998723</v>
      </c>
      <c r="D6450" s="167">
        <f>IF('Lineær programmering opg 4'!$M$4=0,"-",(-A6450+'Lineær programmering opg 4'!$M$4)/'Lineær programmering opg 4'!$K$4*-1)</f>
        <v>309.45599999996591</v>
      </c>
      <c r="E6450" s="167">
        <f>IF('Lineær programmering opg 4'!$M$5=0,"-",(-A6450+'Lineær programmering opg 4'!$M$5)/'Lineær programmering opg 4'!$K$5*-1)</f>
        <v>236.04599999998723</v>
      </c>
      <c r="F6450" s="167" t="str">
        <f>IF('Lineær programmering opg 4'!$E$6=0,"-",(-A6450+'Lineær programmering opg 4'!$M$6)/'Lineær programmering opg 4'!$K$6*-1)</f>
        <v>-</v>
      </c>
      <c r="G6450" s="167" t="str">
        <f>IF('Lineær programmering opg 4'!$D$7=0,"-",((-A6450+'Lineær programmering opg 4'!$M$7)/'Lineær programmering opg 4'!$K$7)*-1)</f>
        <v>-</v>
      </c>
      <c r="H6450" s="167" t="str">
        <f>IF('Lineær programmering opg 4'!$C$8=0,"-",((-A6450+'Lineær programmering opg 4'!$M$8)/'Lineær programmering opg 4'!$K$8)*-1)</f>
        <v>-</v>
      </c>
      <c r="I6450" s="167" t="str">
        <f>IF('Lineær programmering opg 4'!$D$8=0,"-",'Lineær programmering opg 4'!$G$8)</f>
        <v>-</v>
      </c>
      <c r="J6450" s="295">
        <f>A6450*'Lineær programmering opg 4'!$C$11+Datatabel!C6450*'Lineær programmering opg 4'!$D$11</f>
        <v>43934.099999999795</v>
      </c>
      <c r="K6450" s="9">
        <f t="shared" si="502"/>
        <v>0</v>
      </c>
      <c r="L6450" s="9">
        <f t="shared" si="503"/>
        <v>0</v>
      </c>
    </row>
    <row r="6451" spans="1:12" ht="15" x14ac:dyDescent="0.25">
      <c r="A6451" s="167">
        <f t="shared" si="501"/>
        <v>85.248000000017043</v>
      </c>
      <c r="B6451" s="325">
        <f t="shared" si="504"/>
        <v>0.35520000000007101</v>
      </c>
      <c r="C6451" s="167">
        <f t="shared" si="500"/>
        <v>236.06399999998723</v>
      </c>
      <c r="D6451" s="167">
        <f>IF('Lineær programmering opg 4'!$M$4=0,"-",(-A6451+'Lineær programmering opg 4'!$M$4)/'Lineær programmering opg 4'!$K$4*-1)</f>
        <v>309.50399999996591</v>
      </c>
      <c r="E6451" s="167">
        <f>IF('Lineær programmering opg 4'!$M$5=0,"-",(-A6451+'Lineær programmering opg 4'!$M$5)/'Lineær programmering opg 4'!$K$5*-1)</f>
        <v>236.06399999998723</v>
      </c>
      <c r="F6451" s="167" t="str">
        <f>IF('Lineær programmering opg 4'!$E$6=0,"-",(-A6451+'Lineær programmering opg 4'!$M$6)/'Lineær programmering opg 4'!$K$6*-1)</f>
        <v>-</v>
      </c>
      <c r="G6451" s="167" t="str">
        <f>IF('Lineær programmering opg 4'!$D$7=0,"-",((-A6451+'Lineær programmering opg 4'!$M$7)/'Lineær programmering opg 4'!$K$7)*-1)</f>
        <v>-</v>
      </c>
      <c r="H6451" s="167" t="str">
        <f>IF('Lineær programmering opg 4'!$C$8=0,"-",((-A6451+'Lineær programmering opg 4'!$M$8)/'Lineær programmering opg 4'!$K$8)*-1)</f>
        <v>-</v>
      </c>
      <c r="I6451" s="167" t="str">
        <f>IF('Lineær programmering opg 4'!$D$8=0,"-",'Lineær programmering opg 4'!$G$8)</f>
        <v>-</v>
      </c>
      <c r="J6451" s="295">
        <f>A6451*'Lineær programmering opg 4'!$C$11+Datatabel!C6451*'Lineær programmering opg 4'!$D$11</f>
        <v>43934.39999999979</v>
      </c>
      <c r="K6451" s="9">
        <f t="shared" si="502"/>
        <v>0</v>
      </c>
      <c r="L6451" s="9">
        <f t="shared" si="503"/>
        <v>0</v>
      </c>
    </row>
    <row r="6452" spans="1:12" ht="15" x14ac:dyDescent="0.25">
      <c r="A6452" s="167">
        <f t="shared" si="501"/>
        <v>85.224000000017043</v>
      </c>
      <c r="B6452" s="325">
        <f t="shared" si="504"/>
        <v>0.35510000000007103</v>
      </c>
      <c r="C6452" s="167">
        <f t="shared" si="500"/>
        <v>236.08199999998723</v>
      </c>
      <c r="D6452" s="167">
        <f>IF('Lineær programmering opg 4'!$M$4=0,"-",(-A6452+'Lineær programmering opg 4'!$M$4)/'Lineær programmering opg 4'!$K$4*-1)</f>
        <v>309.55199999996591</v>
      </c>
      <c r="E6452" s="167">
        <f>IF('Lineær programmering opg 4'!$M$5=0,"-",(-A6452+'Lineær programmering opg 4'!$M$5)/'Lineær programmering opg 4'!$K$5*-1)</f>
        <v>236.08199999998723</v>
      </c>
      <c r="F6452" s="167" t="str">
        <f>IF('Lineær programmering opg 4'!$E$6=0,"-",(-A6452+'Lineær programmering opg 4'!$M$6)/'Lineær programmering opg 4'!$K$6*-1)</f>
        <v>-</v>
      </c>
      <c r="G6452" s="167" t="str">
        <f>IF('Lineær programmering opg 4'!$D$7=0,"-",((-A6452+'Lineær programmering opg 4'!$M$7)/'Lineær programmering opg 4'!$K$7)*-1)</f>
        <v>-</v>
      </c>
      <c r="H6452" s="167" t="str">
        <f>IF('Lineær programmering opg 4'!$C$8=0,"-",((-A6452+'Lineær programmering opg 4'!$M$8)/'Lineær programmering opg 4'!$K$8)*-1)</f>
        <v>-</v>
      </c>
      <c r="I6452" s="167" t="str">
        <f>IF('Lineær programmering opg 4'!$D$8=0,"-",'Lineær programmering opg 4'!$G$8)</f>
        <v>-</v>
      </c>
      <c r="J6452" s="295">
        <f>A6452*'Lineær programmering opg 4'!$C$11+Datatabel!C6452*'Lineær programmering opg 4'!$D$11</f>
        <v>43934.699999999786</v>
      </c>
      <c r="K6452" s="9">
        <f t="shared" si="502"/>
        <v>0</v>
      </c>
      <c r="L6452" s="9">
        <f t="shared" si="503"/>
        <v>0</v>
      </c>
    </row>
    <row r="6453" spans="1:12" ht="15" x14ac:dyDescent="0.25">
      <c r="A6453" s="167">
        <f t="shared" si="501"/>
        <v>85.200000000017042</v>
      </c>
      <c r="B6453" s="325">
        <f t="shared" si="504"/>
        <v>0.35500000000007104</v>
      </c>
      <c r="C6453" s="167">
        <f t="shared" si="500"/>
        <v>236.09999999998723</v>
      </c>
      <c r="D6453" s="167">
        <f>IF('Lineær programmering opg 4'!$M$4=0,"-",(-A6453+'Lineær programmering opg 4'!$M$4)/'Lineær programmering opg 4'!$K$4*-1)</f>
        <v>309.59999999996592</v>
      </c>
      <c r="E6453" s="167">
        <f>IF('Lineær programmering opg 4'!$M$5=0,"-",(-A6453+'Lineær programmering opg 4'!$M$5)/'Lineær programmering opg 4'!$K$5*-1)</f>
        <v>236.09999999998723</v>
      </c>
      <c r="F6453" s="167" t="str">
        <f>IF('Lineær programmering opg 4'!$E$6=0,"-",(-A6453+'Lineær programmering opg 4'!$M$6)/'Lineær programmering opg 4'!$K$6*-1)</f>
        <v>-</v>
      </c>
      <c r="G6453" s="167" t="str">
        <f>IF('Lineær programmering opg 4'!$D$7=0,"-",((-A6453+'Lineær programmering opg 4'!$M$7)/'Lineær programmering opg 4'!$K$7)*-1)</f>
        <v>-</v>
      </c>
      <c r="H6453" s="167" t="str">
        <f>IF('Lineær programmering opg 4'!$C$8=0,"-",((-A6453+'Lineær programmering opg 4'!$M$8)/'Lineær programmering opg 4'!$K$8)*-1)</f>
        <v>-</v>
      </c>
      <c r="I6453" s="167" t="str">
        <f>IF('Lineær programmering opg 4'!$D$8=0,"-",'Lineær programmering opg 4'!$G$8)</f>
        <v>-</v>
      </c>
      <c r="J6453" s="295">
        <f>A6453*'Lineær programmering opg 4'!$C$11+Datatabel!C6453*'Lineær programmering opg 4'!$D$11</f>
        <v>43934.999999999789</v>
      </c>
      <c r="K6453" s="9">
        <f t="shared" si="502"/>
        <v>0</v>
      </c>
      <c r="L6453" s="9">
        <f t="shared" si="503"/>
        <v>0</v>
      </c>
    </row>
    <row r="6454" spans="1:12" ht="15" x14ac:dyDescent="0.25">
      <c r="A6454" s="167">
        <f t="shared" si="501"/>
        <v>85.176000000017055</v>
      </c>
      <c r="B6454" s="325">
        <f t="shared" si="504"/>
        <v>0.35490000000007105</v>
      </c>
      <c r="C6454" s="167">
        <f t="shared" si="500"/>
        <v>236.11799999998723</v>
      </c>
      <c r="D6454" s="167">
        <f>IF('Lineær programmering opg 4'!$M$4=0,"-",(-A6454+'Lineær programmering opg 4'!$M$4)/'Lineær programmering opg 4'!$K$4*-1)</f>
        <v>309.64799999996592</v>
      </c>
      <c r="E6454" s="167">
        <f>IF('Lineær programmering opg 4'!$M$5=0,"-",(-A6454+'Lineær programmering opg 4'!$M$5)/'Lineær programmering opg 4'!$K$5*-1)</f>
        <v>236.11799999998723</v>
      </c>
      <c r="F6454" s="167" t="str">
        <f>IF('Lineær programmering opg 4'!$E$6=0,"-",(-A6454+'Lineær programmering opg 4'!$M$6)/'Lineær programmering opg 4'!$K$6*-1)</f>
        <v>-</v>
      </c>
      <c r="G6454" s="167" t="str">
        <f>IF('Lineær programmering opg 4'!$D$7=0,"-",((-A6454+'Lineær programmering opg 4'!$M$7)/'Lineær programmering opg 4'!$K$7)*-1)</f>
        <v>-</v>
      </c>
      <c r="H6454" s="167" t="str">
        <f>IF('Lineær programmering opg 4'!$C$8=0,"-",((-A6454+'Lineær programmering opg 4'!$M$8)/'Lineær programmering opg 4'!$K$8)*-1)</f>
        <v>-</v>
      </c>
      <c r="I6454" s="167" t="str">
        <f>IF('Lineær programmering opg 4'!$D$8=0,"-",'Lineær programmering opg 4'!$G$8)</f>
        <v>-</v>
      </c>
      <c r="J6454" s="295">
        <f>A6454*'Lineær programmering opg 4'!$C$11+Datatabel!C6454*'Lineær programmering opg 4'!$D$11</f>
        <v>43935.299999999785</v>
      </c>
      <c r="K6454" s="9">
        <f t="shared" si="502"/>
        <v>0</v>
      </c>
      <c r="L6454" s="9">
        <f t="shared" si="503"/>
        <v>0</v>
      </c>
    </row>
    <row r="6455" spans="1:12" ht="15" x14ac:dyDescent="0.25">
      <c r="A6455" s="167">
        <f t="shared" si="501"/>
        <v>85.152000000017054</v>
      </c>
      <c r="B6455" s="325">
        <f t="shared" si="504"/>
        <v>0.35480000000007106</v>
      </c>
      <c r="C6455" s="167">
        <f t="shared" si="500"/>
        <v>236.13599999998723</v>
      </c>
      <c r="D6455" s="167">
        <f>IF('Lineær programmering opg 4'!$M$4=0,"-",(-A6455+'Lineær programmering opg 4'!$M$4)/'Lineær programmering opg 4'!$K$4*-1)</f>
        <v>309.69599999996592</v>
      </c>
      <c r="E6455" s="167">
        <f>IF('Lineær programmering opg 4'!$M$5=0,"-",(-A6455+'Lineær programmering opg 4'!$M$5)/'Lineær programmering opg 4'!$K$5*-1)</f>
        <v>236.13599999998723</v>
      </c>
      <c r="F6455" s="167" t="str">
        <f>IF('Lineær programmering opg 4'!$E$6=0,"-",(-A6455+'Lineær programmering opg 4'!$M$6)/'Lineær programmering opg 4'!$K$6*-1)</f>
        <v>-</v>
      </c>
      <c r="G6455" s="167" t="str">
        <f>IF('Lineær programmering opg 4'!$D$7=0,"-",((-A6455+'Lineær programmering opg 4'!$M$7)/'Lineær programmering opg 4'!$K$7)*-1)</f>
        <v>-</v>
      </c>
      <c r="H6455" s="167" t="str">
        <f>IF('Lineær programmering opg 4'!$C$8=0,"-",((-A6455+'Lineær programmering opg 4'!$M$8)/'Lineær programmering opg 4'!$K$8)*-1)</f>
        <v>-</v>
      </c>
      <c r="I6455" s="167" t="str">
        <f>IF('Lineær programmering opg 4'!$D$8=0,"-",'Lineær programmering opg 4'!$G$8)</f>
        <v>-</v>
      </c>
      <c r="J6455" s="295">
        <f>A6455*'Lineær programmering opg 4'!$C$11+Datatabel!C6455*'Lineær programmering opg 4'!$D$11</f>
        <v>43935.599999999795</v>
      </c>
      <c r="K6455" s="9">
        <f t="shared" si="502"/>
        <v>0</v>
      </c>
      <c r="L6455" s="9">
        <f t="shared" si="503"/>
        <v>0</v>
      </c>
    </row>
    <row r="6456" spans="1:12" ht="15" x14ac:dyDescent="0.25">
      <c r="A6456" s="167">
        <f t="shared" si="501"/>
        <v>85.128000000017053</v>
      </c>
      <c r="B6456" s="325">
        <f t="shared" si="504"/>
        <v>0.35470000000007107</v>
      </c>
      <c r="C6456" s="167">
        <f t="shared" si="500"/>
        <v>236.15399999998724</v>
      </c>
      <c r="D6456" s="167">
        <f>IF('Lineær programmering opg 4'!$M$4=0,"-",(-A6456+'Lineær programmering opg 4'!$M$4)/'Lineær programmering opg 4'!$K$4*-1)</f>
        <v>309.74399999996592</v>
      </c>
      <c r="E6456" s="167">
        <f>IF('Lineær programmering opg 4'!$M$5=0,"-",(-A6456+'Lineær programmering opg 4'!$M$5)/'Lineær programmering opg 4'!$K$5*-1)</f>
        <v>236.15399999998724</v>
      </c>
      <c r="F6456" s="167" t="str">
        <f>IF('Lineær programmering opg 4'!$E$6=0,"-",(-A6456+'Lineær programmering opg 4'!$M$6)/'Lineær programmering opg 4'!$K$6*-1)</f>
        <v>-</v>
      </c>
      <c r="G6456" s="167" t="str">
        <f>IF('Lineær programmering opg 4'!$D$7=0,"-",((-A6456+'Lineær programmering opg 4'!$M$7)/'Lineær programmering opg 4'!$K$7)*-1)</f>
        <v>-</v>
      </c>
      <c r="H6456" s="167" t="str">
        <f>IF('Lineær programmering opg 4'!$C$8=0,"-",((-A6456+'Lineær programmering opg 4'!$M$8)/'Lineær programmering opg 4'!$K$8)*-1)</f>
        <v>-</v>
      </c>
      <c r="I6456" s="167" t="str">
        <f>IF('Lineær programmering opg 4'!$D$8=0,"-",'Lineær programmering opg 4'!$G$8)</f>
        <v>-</v>
      </c>
      <c r="J6456" s="295">
        <f>A6456*'Lineær programmering opg 4'!$C$11+Datatabel!C6456*'Lineær programmering opg 4'!$D$11</f>
        <v>43935.89999999979</v>
      </c>
      <c r="K6456" s="9">
        <f t="shared" si="502"/>
        <v>0</v>
      </c>
      <c r="L6456" s="9">
        <f t="shared" si="503"/>
        <v>0</v>
      </c>
    </row>
    <row r="6457" spans="1:12" ht="15" x14ac:dyDescent="0.25">
      <c r="A6457" s="167">
        <f t="shared" si="501"/>
        <v>85.104000000017066</v>
      </c>
      <c r="B6457" s="325">
        <f t="shared" si="504"/>
        <v>0.35460000000007108</v>
      </c>
      <c r="C6457" s="167">
        <f t="shared" si="500"/>
        <v>236.17199999998718</v>
      </c>
      <c r="D6457" s="167">
        <f>IF('Lineær programmering opg 4'!$M$4=0,"-",(-A6457+'Lineær programmering opg 4'!$M$4)/'Lineær programmering opg 4'!$K$4*-1)</f>
        <v>309.79199999996587</v>
      </c>
      <c r="E6457" s="167">
        <f>IF('Lineær programmering opg 4'!$M$5=0,"-",(-A6457+'Lineær programmering opg 4'!$M$5)/'Lineær programmering opg 4'!$K$5*-1)</f>
        <v>236.17199999998718</v>
      </c>
      <c r="F6457" s="167" t="str">
        <f>IF('Lineær programmering opg 4'!$E$6=0,"-",(-A6457+'Lineær programmering opg 4'!$M$6)/'Lineær programmering opg 4'!$K$6*-1)</f>
        <v>-</v>
      </c>
      <c r="G6457" s="167" t="str">
        <f>IF('Lineær programmering opg 4'!$D$7=0,"-",((-A6457+'Lineær programmering opg 4'!$M$7)/'Lineær programmering opg 4'!$K$7)*-1)</f>
        <v>-</v>
      </c>
      <c r="H6457" s="167" t="str">
        <f>IF('Lineær programmering opg 4'!$C$8=0,"-",((-A6457+'Lineær programmering opg 4'!$M$8)/'Lineær programmering opg 4'!$K$8)*-1)</f>
        <v>-</v>
      </c>
      <c r="I6457" s="167" t="str">
        <f>IF('Lineær programmering opg 4'!$D$8=0,"-",'Lineær programmering opg 4'!$G$8)</f>
        <v>-</v>
      </c>
      <c r="J6457" s="295">
        <f>A6457*'Lineær programmering opg 4'!$C$11+Datatabel!C6457*'Lineær programmering opg 4'!$D$11</f>
        <v>43936.199999999779</v>
      </c>
      <c r="K6457" s="9">
        <f t="shared" si="502"/>
        <v>0</v>
      </c>
      <c r="L6457" s="9">
        <f t="shared" si="503"/>
        <v>0</v>
      </c>
    </row>
    <row r="6458" spans="1:12" ht="15" x14ac:dyDescent="0.25">
      <c r="A6458" s="167">
        <f t="shared" si="501"/>
        <v>85.080000000017066</v>
      </c>
      <c r="B6458" s="325">
        <f t="shared" si="504"/>
        <v>0.35450000000007109</v>
      </c>
      <c r="C6458" s="167">
        <f t="shared" si="500"/>
        <v>236.18999999998718</v>
      </c>
      <c r="D6458" s="167">
        <f>IF('Lineær programmering opg 4'!$M$4=0,"-",(-A6458+'Lineær programmering opg 4'!$M$4)/'Lineær programmering opg 4'!$K$4*-1)</f>
        <v>309.83999999996587</v>
      </c>
      <c r="E6458" s="167">
        <f>IF('Lineær programmering opg 4'!$M$5=0,"-",(-A6458+'Lineær programmering opg 4'!$M$5)/'Lineær programmering opg 4'!$K$5*-1)</f>
        <v>236.18999999998718</v>
      </c>
      <c r="F6458" s="167" t="str">
        <f>IF('Lineær programmering opg 4'!$E$6=0,"-",(-A6458+'Lineær programmering opg 4'!$M$6)/'Lineær programmering opg 4'!$K$6*-1)</f>
        <v>-</v>
      </c>
      <c r="G6458" s="167" t="str">
        <f>IF('Lineær programmering opg 4'!$D$7=0,"-",((-A6458+'Lineær programmering opg 4'!$M$7)/'Lineær programmering opg 4'!$K$7)*-1)</f>
        <v>-</v>
      </c>
      <c r="H6458" s="167" t="str">
        <f>IF('Lineær programmering opg 4'!$C$8=0,"-",((-A6458+'Lineær programmering opg 4'!$M$8)/'Lineær programmering opg 4'!$K$8)*-1)</f>
        <v>-</v>
      </c>
      <c r="I6458" s="167" t="str">
        <f>IF('Lineær programmering opg 4'!$D$8=0,"-",'Lineær programmering opg 4'!$G$8)</f>
        <v>-</v>
      </c>
      <c r="J6458" s="295">
        <f>A6458*'Lineær programmering opg 4'!$C$11+Datatabel!C6458*'Lineær programmering opg 4'!$D$11</f>
        <v>43936.499999999782</v>
      </c>
      <c r="K6458" s="9">
        <f t="shared" si="502"/>
        <v>0</v>
      </c>
      <c r="L6458" s="9">
        <f t="shared" si="503"/>
        <v>0</v>
      </c>
    </row>
    <row r="6459" spans="1:12" ht="15" x14ac:dyDescent="0.25">
      <c r="A6459" s="167">
        <f t="shared" si="501"/>
        <v>85.056000000017065</v>
      </c>
      <c r="B6459" s="325">
        <f t="shared" si="504"/>
        <v>0.3544000000000711</v>
      </c>
      <c r="C6459" s="167">
        <f t="shared" si="500"/>
        <v>236.20799999998718</v>
      </c>
      <c r="D6459" s="167">
        <f>IF('Lineær programmering opg 4'!$M$4=0,"-",(-A6459+'Lineær programmering opg 4'!$M$4)/'Lineær programmering opg 4'!$K$4*-1)</f>
        <v>309.88799999996587</v>
      </c>
      <c r="E6459" s="167">
        <f>IF('Lineær programmering opg 4'!$M$5=0,"-",(-A6459+'Lineær programmering opg 4'!$M$5)/'Lineær programmering opg 4'!$K$5*-1)</f>
        <v>236.20799999998718</v>
      </c>
      <c r="F6459" s="167" t="str">
        <f>IF('Lineær programmering opg 4'!$E$6=0,"-",(-A6459+'Lineær programmering opg 4'!$M$6)/'Lineær programmering opg 4'!$K$6*-1)</f>
        <v>-</v>
      </c>
      <c r="G6459" s="167" t="str">
        <f>IF('Lineær programmering opg 4'!$D$7=0,"-",((-A6459+'Lineær programmering opg 4'!$M$7)/'Lineær programmering opg 4'!$K$7)*-1)</f>
        <v>-</v>
      </c>
      <c r="H6459" s="167" t="str">
        <f>IF('Lineær programmering opg 4'!$C$8=0,"-",((-A6459+'Lineær programmering opg 4'!$M$8)/'Lineær programmering opg 4'!$K$8)*-1)</f>
        <v>-</v>
      </c>
      <c r="I6459" s="167" t="str">
        <f>IF('Lineær programmering opg 4'!$D$8=0,"-",'Lineær programmering opg 4'!$G$8)</f>
        <v>-</v>
      </c>
      <c r="J6459" s="295">
        <f>A6459*'Lineær programmering opg 4'!$C$11+Datatabel!C6459*'Lineær programmering opg 4'!$D$11</f>
        <v>43936.799999999785</v>
      </c>
      <c r="K6459" s="9">
        <f t="shared" si="502"/>
        <v>0</v>
      </c>
      <c r="L6459" s="9">
        <f t="shared" si="503"/>
        <v>0</v>
      </c>
    </row>
    <row r="6460" spans="1:12" ht="15" x14ac:dyDescent="0.25">
      <c r="A6460" s="167">
        <f t="shared" si="501"/>
        <v>85.032000000017064</v>
      </c>
      <c r="B6460" s="325">
        <f t="shared" si="504"/>
        <v>0.35430000000007111</v>
      </c>
      <c r="C6460" s="167">
        <f t="shared" si="500"/>
        <v>236.22599999998718</v>
      </c>
      <c r="D6460" s="167">
        <f>IF('Lineær programmering opg 4'!$M$4=0,"-",(-A6460+'Lineær programmering opg 4'!$M$4)/'Lineær programmering opg 4'!$K$4*-1)</f>
        <v>309.93599999996587</v>
      </c>
      <c r="E6460" s="167">
        <f>IF('Lineær programmering opg 4'!$M$5=0,"-",(-A6460+'Lineær programmering opg 4'!$M$5)/'Lineær programmering opg 4'!$K$5*-1)</f>
        <v>236.22599999998718</v>
      </c>
      <c r="F6460" s="167" t="str">
        <f>IF('Lineær programmering opg 4'!$E$6=0,"-",(-A6460+'Lineær programmering opg 4'!$M$6)/'Lineær programmering opg 4'!$K$6*-1)</f>
        <v>-</v>
      </c>
      <c r="G6460" s="167" t="str">
        <f>IF('Lineær programmering opg 4'!$D$7=0,"-",((-A6460+'Lineær programmering opg 4'!$M$7)/'Lineær programmering opg 4'!$K$7)*-1)</f>
        <v>-</v>
      </c>
      <c r="H6460" s="167" t="str">
        <f>IF('Lineær programmering opg 4'!$C$8=0,"-",((-A6460+'Lineær programmering opg 4'!$M$8)/'Lineær programmering opg 4'!$K$8)*-1)</f>
        <v>-</v>
      </c>
      <c r="I6460" s="167" t="str">
        <f>IF('Lineær programmering opg 4'!$D$8=0,"-",'Lineær programmering opg 4'!$G$8)</f>
        <v>-</v>
      </c>
      <c r="J6460" s="295">
        <f>A6460*'Lineær programmering opg 4'!$C$11+Datatabel!C6460*'Lineær programmering opg 4'!$D$11</f>
        <v>43937.099999999788</v>
      </c>
      <c r="K6460" s="9">
        <f t="shared" si="502"/>
        <v>0</v>
      </c>
      <c r="L6460" s="9">
        <f t="shared" si="503"/>
        <v>0</v>
      </c>
    </row>
    <row r="6461" spans="1:12" ht="15" x14ac:dyDescent="0.25">
      <c r="A6461" s="167">
        <f t="shared" si="501"/>
        <v>85.008000000017063</v>
      </c>
      <c r="B6461" s="325">
        <f t="shared" si="504"/>
        <v>0.35420000000007112</v>
      </c>
      <c r="C6461" s="167">
        <f t="shared" si="500"/>
        <v>236.24399999998718</v>
      </c>
      <c r="D6461" s="167">
        <f>IF('Lineær programmering opg 4'!$M$4=0,"-",(-A6461+'Lineær programmering opg 4'!$M$4)/'Lineær programmering opg 4'!$K$4*-1)</f>
        <v>309.98399999996587</v>
      </c>
      <c r="E6461" s="167">
        <f>IF('Lineær programmering opg 4'!$M$5=0,"-",(-A6461+'Lineær programmering opg 4'!$M$5)/'Lineær programmering opg 4'!$K$5*-1)</f>
        <v>236.24399999998718</v>
      </c>
      <c r="F6461" s="167" t="str">
        <f>IF('Lineær programmering opg 4'!$E$6=0,"-",(-A6461+'Lineær programmering opg 4'!$M$6)/'Lineær programmering opg 4'!$K$6*-1)</f>
        <v>-</v>
      </c>
      <c r="G6461" s="167" t="str">
        <f>IF('Lineær programmering opg 4'!$D$7=0,"-",((-A6461+'Lineær programmering opg 4'!$M$7)/'Lineær programmering opg 4'!$K$7)*-1)</f>
        <v>-</v>
      </c>
      <c r="H6461" s="167" t="str">
        <f>IF('Lineær programmering opg 4'!$C$8=0,"-",((-A6461+'Lineær programmering opg 4'!$M$8)/'Lineær programmering opg 4'!$K$8)*-1)</f>
        <v>-</v>
      </c>
      <c r="I6461" s="167" t="str">
        <f>IF('Lineær programmering opg 4'!$D$8=0,"-",'Lineær programmering opg 4'!$G$8)</f>
        <v>-</v>
      </c>
      <c r="J6461" s="295">
        <f>A6461*'Lineær programmering opg 4'!$C$11+Datatabel!C6461*'Lineær programmering opg 4'!$D$11</f>
        <v>43937.399999999783</v>
      </c>
      <c r="K6461" s="9">
        <f t="shared" si="502"/>
        <v>0</v>
      </c>
      <c r="L6461" s="9">
        <f t="shared" si="503"/>
        <v>0</v>
      </c>
    </row>
    <row r="6462" spans="1:12" ht="15" x14ac:dyDescent="0.25">
      <c r="A6462" s="167">
        <f t="shared" si="501"/>
        <v>84.984000000017076</v>
      </c>
      <c r="B6462" s="325">
        <f t="shared" si="504"/>
        <v>0.35410000000007114</v>
      </c>
      <c r="C6462" s="167">
        <f t="shared" si="500"/>
        <v>236.26199999998718</v>
      </c>
      <c r="D6462" s="167">
        <f>IF('Lineær programmering opg 4'!$M$4=0,"-",(-A6462+'Lineær programmering opg 4'!$M$4)/'Lineær programmering opg 4'!$K$4*-1)</f>
        <v>310.03199999996582</v>
      </c>
      <c r="E6462" s="167">
        <f>IF('Lineær programmering opg 4'!$M$5=0,"-",(-A6462+'Lineær programmering opg 4'!$M$5)/'Lineær programmering opg 4'!$K$5*-1)</f>
        <v>236.26199999998718</v>
      </c>
      <c r="F6462" s="167" t="str">
        <f>IF('Lineær programmering opg 4'!$E$6=0,"-",(-A6462+'Lineær programmering opg 4'!$M$6)/'Lineær programmering opg 4'!$K$6*-1)</f>
        <v>-</v>
      </c>
      <c r="G6462" s="167" t="str">
        <f>IF('Lineær programmering opg 4'!$D$7=0,"-",((-A6462+'Lineær programmering opg 4'!$M$7)/'Lineær programmering opg 4'!$K$7)*-1)</f>
        <v>-</v>
      </c>
      <c r="H6462" s="167" t="str">
        <f>IF('Lineær programmering opg 4'!$C$8=0,"-",((-A6462+'Lineær programmering opg 4'!$M$8)/'Lineær programmering opg 4'!$K$8)*-1)</f>
        <v>-</v>
      </c>
      <c r="I6462" s="167" t="str">
        <f>IF('Lineær programmering opg 4'!$D$8=0,"-",'Lineær programmering opg 4'!$G$8)</f>
        <v>-</v>
      </c>
      <c r="J6462" s="295">
        <f>A6462*'Lineær programmering opg 4'!$C$11+Datatabel!C6462*'Lineær programmering opg 4'!$D$11</f>
        <v>43937.699999999779</v>
      </c>
      <c r="K6462" s="9">
        <f t="shared" si="502"/>
        <v>0</v>
      </c>
      <c r="L6462" s="9">
        <f t="shared" si="503"/>
        <v>0</v>
      </c>
    </row>
    <row r="6463" spans="1:12" ht="15" x14ac:dyDescent="0.25">
      <c r="A6463" s="167">
        <f t="shared" si="501"/>
        <v>84.960000000017075</v>
      </c>
      <c r="B6463" s="325">
        <f t="shared" si="504"/>
        <v>0.35400000000007115</v>
      </c>
      <c r="C6463" s="167">
        <f t="shared" si="500"/>
        <v>236.27999999998718</v>
      </c>
      <c r="D6463" s="167">
        <f>IF('Lineær programmering opg 4'!$M$4=0,"-",(-A6463+'Lineær programmering opg 4'!$M$4)/'Lineær programmering opg 4'!$K$4*-1)</f>
        <v>310.07999999996582</v>
      </c>
      <c r="E6463" s="167">
        <f>IF('Lineær programmering opg 4'!$M$5=0,"-",(-A6463+'Lineær programmering opg 4'!$M$5)/'Lineær programmering opg 4'!$K$5*-1)</f>
        <v>236.27999999998718</v>
      </c>
      <c r="F6463" s="167" t="str">
        <f>IF('Lineær programmering opg 4'!$E$6=0,"-",(-A6463+'Lineær programmering opg 4'!$M$6)/'Lineær programmering opg 4'!$K$6*-1)</f>
        <v>-</v>
      </c>
      <c r="G6463" s="167" t="str">
        <f>IF('Lineær programmering opg 4'!$D$7=0,"-",((-A6463+'Lineær programmering opg 4'!$M$7)/'Lineær programmering opg 4'!$K$7)*-1)</f>
        <v>-</v>
      </c>
      <c r="H6463" s="167" t="str">
        <f>IF('Lineær programmering opg 4'!$C$8=0,"-",((-A6463+'Lineær programmering opg 4'!$M$8)/'Lineær programmering opg 4'!$K$8)*-1)</f>
        <v>-</v>
      </c>
      <c r="I6463" s="167" t="str">
        <f>IF('Lineær programmering opg 4'!$D$8=0,"-",'Lineær programmering opg 4'!$G$8)</f>
        <v>-</v>
      </c>
      <c r="J6463" s="295">
        <f>A6463*'Lineær programmering opg 4'!$C$11+Datatabel!C6463*'Lineær programmering opg 4'!$D$11</f>
        <v>43937.999999999789</v>
      </c>
      <c r="K6463" s="9">
        <f t="shared" si="502"/>
        <v>0</v>
      </c>
      <c r="L6463" s="9">
        <f t="shared" si="503"/>
        <v>0</v>
      </c>
    </row>
    <row r="6464" spans="1:12" ht="15" x14ac:dyDescent="0.25">
      <c r="A6464" s="167">
        <f t="shared" si="501"/>
        <v>84.936000000017074</v>
      </c>
      <c r="B6464" s="325">
        <f t="shared" si="504"/>
        <v>0.35390000000007116</v>
      </c>
      <c r="C6464" s="167">
        <f t="shared" si="500"/>
        <v>236.29799999998718</v>
      </c>
      <c r="D6464" s="167">
        <f>IF('Lineær programmering opg 4'!$M$4=0,"-",(-A6464+'Lineær programmering opg 4'!$M$4)/'Lineær programmering opg 4'!$K$4*-1)</f>
        <v>310.12799999996582</v>
      </c>
      <c r="E6464" s="167">
        <f>IF('Lineær programmering opg 4'!$M$5=0,"-",(-A6464+'Lineær programmering opg 4'!$M$5)/'Lineær programmering opg 4'!$K$5*-1)</f>
        <v>236.29799999998718</v>
      </c>
      <c r="F6464" s="167" t="str">
        <f>IF('Lineær programmering opg 4'!$E$6=0,"-",(-A6464+'Lineær programmering opg 4'!$M$6)/'Lineær programmering opg 4'!$K$6*-1)</f>
        <v>-</v>
      </c>
      <c r="G6464" s="167" t="str">
        <f>IF('Lineær programmering opg 4'!$D$7=0,"-",((-A6464+'Lineær programmering opg 4'!$M$7)/'Lineær programmering opg 4'!$K$7)*-1)</f>
        <v>-</v>
      </c>
      <c r="H6464" s="167" t="str">
        <f>IF('Lineær programmering opg 4'!$C$8=0,"-",((-A6464+'Lineær programmering opg 4'!$M$8)/'Lineær programmering opg 4'!$K$8)*-1)</f>
        <v>-</v>
      </c>
      <c r="I6464" s="167" t="str">
        <f>IF('Lineær programmering opg 4'!$D$8=0,"-",'Lineær programmering opg 4'!$G$8)</f>
        <v>-</v>
      </c>
      <c r="J6464" s="295">
        <f>A6464*'Lineær programmering opg 4'!$C$11+Datatabel!C6464*'Lineær programmering opg 4'!$D$11</f>
        <v>43938.299999999785</v>
      </c>
      <c r="K6464" s="9">
        <f t="shared" si="502"/>
        <v>0</v>
      </c>
      <c r="L6464" s="9">
        <f t="shared" si="503"/>
        <v>0</v>
      </c>
    </row>
    <row r="6465" spans="1:12" ht="15" x14ac:dyDescent="0.25">
      <c r="A6465" s="167">
        <f t="shared" si="501"/>
        <v>84.912000000017088</v>
      </c>
      <c r="B6465" s="325">
        <f t="shared" si="504"/>
        <v>0.35380000000007117</v>
      </c>
      <c r="C6465" s="167">
        <f t="shared" si="500"/>
        <v>236.31599999998718</v>
      </c>
      <c r="D6465" s="167">
        <f>IF('Lineær programmering opg 4'!$M$4=0,"-",(-A6465+'Lineær programmering opg 4'!$M$4)/'Lineær programmering opg 4'!$K$4*-1)</f>
        <v>310.17599999996582</v>
      </c>
      <c r="E6465" s="167">
        <f>IF('Lineær programmering opg 4'!$M$5=0,"-",(-A6465+'Lineær programmering opg 4'!$M$5)/'Lineær programmering opg 4'!$K$5*-1)</f>
        <v>236.31599999998718</v>
      </c>
      <c r="F6465" s="167" t="str">
        <f>IF('Lineær programmering opg 4'!$E$6=0,"-",(-A6465+'Lineær programmering opg 4'!$M$6)/'Lineær programmering opg 4'!$K$6*-1)</f>
        <v>-</v>
      </c>
      <c r="G6465" s="167" t="str">
        <f>IF('Lineær programmering opg 4'!$D$7=0,"-",((-A6465+'Lineær programmering opg 4'!$M$7)/'Lineær programmering opg 4'!$K$7)*-1)</f>
        <v>-</v>
      </c>
      <c r="H6465" s="167" t="str">
        <f>IF('Lineær programmering opg 4'!$C$8=0,"-",((-A6465+'Lineær programmering opg 4'!$M$8)/'Lineær programmering opg 4'!$K$8)*-1)</f>
        <v>-</v>
      </c>
      <c r="I6465" s="167" t="str">
        <f>IF('Lineær programmering opg 4'!$D$8=0,"-",'Lineær programmering opg 4'!$G$8)</f>
        <v>-</v>
      </c>
      <c r="J6465" s="295">
        <f>A6465*'Lineær programmering opg 4'!$C$11+Datatabel!C6465*'Lineær programmering opg 4'!$D$11</f>
        <v>43938.599999999788</v>
      </c>
      <c r="K6465" s="9">
        <f t="shared" si="502"/>
        <v>0</v>
      </c>
      <c r="L6465" s="9">
        <f t="shared" si="503"/>
        <v>0</v>
      </c>
    </row>
    <row r="6466" spans="1:12" ht="15" x14ac:dyDescent="0.25">
      <c r="A6466" s="167">
        <f t="shared" si="501"/>
        <v>84.888000000017087</v>
      </c>
      <c r="B6466" s="325">
        <f t="shared" si="504"/>
        <v>0.35370000000007118</v>
      </c>
      <c r="C6466" s="167">
        <f t="shared" si="500"/>
        <v>236.33399999998718</v>
      </c>
      <c r="D6466" s="167">
        <f>IF('Lineær programmering opg 4'!$M$4=0,"-",(-A6466+'Lineær programmering opg 4'!$M$4)/'Lineær programmering opg 4'!$K$4*-1)</f>
        <v>310.22399999996583</v>
      </c>
      <c r="E6466" s="167">
        <f>IF('Lineær programmering opg 4'!$M$5=0,"-",(-A6466+'Lineær programmering opg 4'!$M$5)/'Lineær programmering opg 4'!$K$5*-1)</f>
        <v>236.33399999998718</v>
      </c>
      <c r="F6466" s="167" t="str">
        <f>IF('Lineær programmering opg 4'!$E$6=0,"-",(-A6466+'Lineær programmering opg 4'!$M$6)/'Lineær programmering opg 4'!$K$6*-1)</f>
        <v>-</v>
      </c>
      <c r="G6466" s="167" t="str">
        <f>IF('Lineær programmering opg 4'!$D$7=0,"-",((-A6466+'Lineær programmering opg 4'!$M$7)/'Lineær programmering opg 4'!$K$7)*-1)</f>
        <v>-</v>
      </c>
      <c r="H6466" s="167" t="str">
        <f>IF('Lineær programmering opg 4'!$C$8=0,"-",((-A6466+'Lineær programmering opg 4'!$M$8)/'Lineær programmering opg 4'!$K$8)*-1)</f>
        <v>-</v>
      </c>
      <c r="I6466" s="167" t="str">
        <f>IF('Lineær programmering opg 4'!$D$8=0,"-",'Lineær programmering opg 4'!$G$8)</f>
        <v>-</v>
      </c>
      <c r="J6466" s="295">
        <f>A6466*'Lineær programmering opg 4'!$C$11+Datatabel!C6466*'Lineær programmering opg 4'!$D$11</f>
        <v>43938.89999999979</v>
      </c>
      <c r="K6466" s="9">
        <f t="shared" si="502"/>
        <v>0</v>
      </c>
      <c r="L6466" s="9">
        <f t="shared" si="503"/>
        <v>0</v>
      </c>
    </row>
    <row r="6467" spans="1:12" ht="15" x14ac:dyDescent="0.25">
      <c r="A6467" s="167">
        <f t="shared" si="501"/>
        <v>84.864000000017086</v>
      </c>
      <c r="B6467" s="325">
        <f t="shared" si="504"/>
        <v>0.35360000000007119</v>
      </c>
      <c r="C6467" s="167">
        <f t="shared" ref="C6467:C6530" si="505">MIN(D6467,E6467,F6467,G6467,H6467,I6467)</f>
        <v>236.35199999998719</v>
      </c>
      <c r="D6467" s="167">
        <f>IF('Lineær programmering opg 4'!$M$4=0,"-",(-A6467+'Lineær programmering opg 4'!$M$4)/'Lineær programmering opg 4'!$K$4*-1)</f>
        <v>310.27199999996583</v>
      </c>
      <c r="E6467" s="167">
        <f>IF('Lineær programmering opg 4'!$M$5=0,"-",(-A6467+'Lineær programmering opg 4'!$M$5)/'Lineær programmering opg 4'!$K$5*-1)</f>
        <v>236.35199999998719</v>
      </c>
      <c r="F6467" s="167" t="str">
        <f>IF('Lineær programmering opg 4'!$E$6=0,"-",(-A6467+'Lineær programmering opg 4'!$M$6)/'Lineær programmering opg 4'!$K$6*-1)</f>
        <v>-</v>
      </c>
      <c r="G6467" s="167" t="str">
        <f>IF('Lineær programmering opg 4'!$D$7=0,"-",((-A6467+'Lineær programmering opg 4'!$M$7)/'Lineær programmering opg 4'!$K$7)*-1)</f>
        <v>-</v>
      </c>
      <c r="H6467" s="167" t="str">
        <f>IF('Lineær programmering opg 4'!$C$8=0,"-",((-A6467+'Lineær programmering opg 4'!$M$8)/'Lineær programmering opg 4'!$K$8)*-1)</f>
        <v>-</v>
      </c>
      <c r="I6467" s="167" t="str">
        <f>IF('Lineær programmering opg 4'!$D$8=0,"-",'Lineær programmering opg 4'!$G$8)</f>
        <v>-</v>
      </c>
      <c r="J6467" s="295">
        <f>A6467*'Lineær programmering opg 4'!$C$11+Datatabel!C6467*'Lineær programmering opg 4'!$D$11</f>
        <v>43939.199999999779</v>
      </c>
      <c r="K6467" s="9">
        <f t="shared" si="502"/>
        <v>0</v>
      </c>
      <c r="L6467" s="9">
        <f t="shared" si="503"/>
        <v>0</v>
      </c>
    </row>
    <row r="6468" spans="1:12" ht="15" x14ac:dyDescent="0.25">
      <c r="A6468" s="167">
        <f t="shared" ref="A6468:A6531" si="506">$A$3*B6468</f>
        <v>84.840000000017085</v>
      </c>
      <c r="B6468" s="325">
        <f t="shared" si="504"/>
        <v>0.3535000000000712</v>
      </c>
      <c r="C6468" s="167">
        <f t="shared" si="505"/>
        <v>236.36999999998719</v>
      </c>
      <c r="D6468" s="167">
        <f>IF('Lineær programmering opg 4'!$M$4=0,"-",(-A6468+'Lineær programmering opg 4'!$M$4)/'Lineær programmering opg 4'!$K$4*-1)</f>
        <v>310.31999999996583</v>
      </c>
      <c r="E6468" s="167">
        <f>IF('Lineær programmering opg 4'!$M$5=0,"-",(-A6468+'Lineær programmering opg 4'!$M$5)/'Lineær programmering opg 4'!$K$5*-1)</f>
        <v>236.36999999998719</v>
      </c>
      <c r="F6468" s="167" t="str">
        <f>IF('Lineær programmering opg 4'!$E$6=0,"-",(-A6468+'Lineær programmering opg 4'!$M$6)/'Lineær programmering opg 4'!$K$6*-1)</f>
        <v>-</v>
      </c>
      <c r="G6468" s="167" t="str">
        <f>IF('Lineær programmering opg 4'!$D$7=0,"-",((-A6468+'Lineær programmering opg 4'!$M$7)/'Lineær programmering opg 4'!$K$7)*-1)</f>
        <v>-</v>
      </c>
      <c r="H6468" s="167" t="str">
        <f>IF('Lineær programmering opg 4'!$C$8=0,"-",((-A6468+'Lineær programmering opg 4'!$M$8)/'Lineær programmering opg 4'!$K$8)*-1)</f>
        <v>-</v>
      </c>
      <c r="I6468" s="167" t="str">
        <f>IF('Lineær programmering opg 4'!$D$8=0,"-",'Lineær programmering opg 4'!$G$8)</f>
        <v>-</v>
      </c>
      <c r="J6468" s="295">
        <f>A6468*'Lineær programmering opg 4'!$C$11+Datatabel!C6468*'Lineær programmering opg 4'!$D$11</f>
        <v>43939.499999999789</v>
      </c>
      <c r="K6468" s="9">
        <f t="shared" ref="K6468:K6531" si="507">IF($J$10004=J6468,A6468,0)</f>
        <v>0</v>
      </c>
      <c r="L6468" s="9">
        <f t="shared" ref="L6468:L6531" si="508">IF(J6468=$J$10004,C6468,0)</f>
        <v>0</v>
      </c>
    </row>
    <row r="6469" spans="1:12" ht="15" x14ac:dyDescent="0.25">
      <c r="A6469" s="167">
        <f t="shared" si="506"/>
        <v>84.816000000017084</v>
      </c>
      <c r="B6469" s="325">
        <f t="shared" ref="B6469:B6532" si="509">B6468-0.01%</f>
        <v>0.35340000000007121</v>
      </c>
      <c r="C6469" s="167">
        <f t="shared" si="505"/>
        <v>236.38799999998719</v>
      </c>
      <c r="D6469" s="167">
        <f>IF('Lineær programmering opg 4'!$M$4=0,"-",(-A6469+'Lineær programmering opg 4'!$M$4)/'Lineær programmering opg 4'!$K$4*-1)</f>
        <v>310.36799999996583</v>
      </c>
      <c r="E6469" s="167">
        <f>IF('Lineær programmering opg 4'!$M$5=0,"-",(-A6469+'Lineær programmering opg 4'!$M$5)/'Lineær programmering opg 4'!$K$5*-1)</f>
        <v>236.38799999998719</v>
      </c>
      <c r="F6469" s="167" t="str">
        <f>IF('Lineær programmering opg 4'!$E$6=0,"-",(-A6469+'Lineær programmering opg 4'!$M$6)/'Lineær programmering opg 4'!$K$6*-1)</f>
        <v>-</v>
      </c>
      <c r="G6469" s="167" t="str">
        <f>IF('Lineær programmering opg 4'!$D$7=0,"-",((-A6469+'Lineær programmering opg 4'!$M$7)/'Lineær programmering opg 4'!$K$7)*-1)</f>
        <v>-</v>
      </c>
      <c r="H6469" s="167" t="str">
        <f>IF('Lineær programmering opg 4'!$C$8=0,"-",((-A6469+'Lineær programmering opg 4'!$M$8)/'Lineær programmering opg 4'!$K$8)*-1)</f>
        <v>-</v>
      </c>
      <c r="I6469" s="167" t="str">
        <f>IF('Lineær programmering opg 4'!$D$8=0,"-",'Lineær programmering opg 4'!$G$8)</f>
        <v>-</v>
      </c>
      <c r="J6469" s="295">
        <f>A6469*'Lineær programmering opg 4'!$C$11+Datatabel!C6469*'Lineær programmering opg 4'!$D$11</f>
        <v>43939.799999999785</v>
      </c>
      <c r="K6469" s="9">
        <f t="shared" si="507"/>
        <v>0</v>
      </c>
      <c r="L6469" s="9">
        <f t="shared" si="508"/>
        <v>0</v>
      </c>
    </row>
    <row r="6470" spans="1:12" ht="15" x14ac:dyDescent="0.25">
      <c r="A6470" s="167">
        <f t="shared" si="506"/>
        <v>84.792000000017097</v>
      </c>
      <c r="B6470" s="325">
        <f t="shared" si="509"/>
        <v>0.35330000000007122</v>
      </c>
      <c r="C6470" s="167">
        <f t="shared" si="505"/>
        <v>236.40599999998719</v>
      </c>
      <c r="D6470" s="167">
        <f>IF('Lineær programmering opg 4'!$M$4=0,"-",(-A6470+'Lineær programmering opg 4'!$M$4)/'Lineær programmering opg 4'!$K$4*-1)</f>
        <v>310.41599999996583</v>
      </c>
      <c r="E6470" s="167">
        <f>IF('Lineær programmering opg 4'!$M$5=0,"-",(-A6470+'Lineær programmering opg 4'!$M$5)/'Lineær programmering opg 4'!$K$5*-1)</f>
        <v>236.40599999998719</v>
      </c>
      <c r="F6470" s="167" t="str">
        <f>IF('Lineær programmering opg 4'!$E$6=0,"-",(-A6470+'Lineær programmering opg 4'!$M$6)/'Lineær programmering opg 4'!$K$6*-1)</f>
        <v>-</v>
      </c>
      <c r="G6470" s="167" t="str">
        <f>IF('Lineær programmering opg 4'!$D$7=0,"-",((-A6470+'Lineær programmering opg 4'!$M$7)/'Lineær programmering opg 4'!$K$7)*-1)</f>
        <v>-</v>
      </c>
      <c r="H6470" s="167" t="str">
        <f>IF('Lineær programmering opg 4'!$C$8=0,"-",((-A6470+'Lineær programmering opg 4'!$M$8)/'Lineær programmering opg 4'!$K$8)*-1)</f>
        <v>-</v>
      </c>
      <c r="I6470" s="167" t="str">
        <f>IF('Lineær programmering opg 4'!$D$8=0,"-",'Lineær programmering opg 4'!$G$8)</f>
        <v>-</v>
      </c>
      <c r="J6470" s="295">
        <f>A6470*'Lineær programmering opg 4'!$C$11+Datatabel!C6470*'Lineær programmering opg 4'!$D$11</f>
        <v>43940.099999999788</v>
      </c>
      <c r="K6470" s="9">
        <f t="shared" si="507"/>
        <v>0</v>
      </c>
      <c r="L6470" s="9">
        <f t="shared" si="508"/>
        <v>0</v>
      </c>
    </row>
    <row r="6471" spans="1:12" ht="15" x14ac:dyDescent="0.25">
      <c r="A6471" s="167">
        <f t="shared" si="506"/>
        <v>84.768000000017096</v>
      </c>
      <c r="B6471" s="325">
        <f t="shared" si="509"/>
        <v>0.35320000000007123</v>
      </c>
      <c r="C6471" s="167">
        <f t="shared" si="505"/>
        <v>236.42399999998719</v>
      </c>
      <c r="D6471" s="167">
        <f>IF('Lineær programmering opg 4'!$M$4=0,"-",(-A6471+'Lineær programmering opg 4'!$M$4)/'Lineær programmering opg 4'!$K$4*-1)</f>
        <v>310.46399999996584</v>
      </c>
      <c r="E6471" s="167">
        <f>IF('Lineær programmering opg 4'!$M$5=0,"-",(-A6471+'Lineær programmering opg 4'!$M$5)/'Lineær programmering opg 4'!$K$5*-1)</f>
        <v>236.42399999998719</v>
      </c>
      <c r="F6471" s="167" t="str">
        <f>IF('Lineær programmering opg 4'!$E$6=0,"-",(-A6471+'Lineær programmering opg 4'!$M$6)/'Lineær programmering opg 4'!$K$6*-1)</f>
        <v>-</v>
      </c>
      <c r="G6471" s="167" t="str">
        <f>IF('Lineær programmering opg 4'!$D$7=0,"-",((-A6471+'Lineær programmering opg 4'!$M$7)/'Lineær programmering opg 4'!$K$7)*-1)</f>
        <v>-</v>
      </c>
      <c r="H6471" s="167" t="str">
        <f>IF('Lineær programmering opg 4'!$C$8=0,"-",((-A6471+'Lineær programmering opg 4'!$M$8)/'Lineær programmering opg 4'!$K$8)*-1)</f>
        <v>-</v>
      </c>
      <c r="I6471" s="167" t="str">
        <f>IF('Lineær programmering opg 4'!$D$8=0,"-",'Lineær programmering opg 4'!$G$8)</f>
        <v>-</v>
      </c>
      <c r="J6471" s="295">
        <f>A6471*'Lineær programmering opg 4'!$C$11+Datatabel!C6471*'Lineær programmering opg 4'!$D$11</f>
        <v>43940.39999999979</v>
      </c>
      <c r="K6471" s="9">
        <f t="shared" si="507"/>
        <v>0</v>
      </c>
      <c r="L6471" s="9">
        <f t="shared" si="508"/>
        <v>0</v>
      </c>
    </row>
    <row r="6472" spans="1:12" ht="15" x14ac:dyDescent="0.25">
      <c r="A6472" s="167">
        <f t="shared" si="506"/>
        <v>84.744000000017095</v>
      </c>
      <c r="B6472" s="325">
        <f t="shared" si="509"/>
        <v>0.35310000000007125</v>
      </c>
      <c r="C6472" s="167">
        <f t="shared" si="505"/>
        <v>236.44199999998719</v>
      </c>
      <c r="D6472" s="167">
        <f>IF('Lineær programmering opg 4'!$M$4=0,"-",(-A6472+'Lineær programmering opg 4'!$M$4)/'Lineær programmering opg 4'!$K$4*-1)</f>
        <v>310.51199999996584</v>
      </c>
      <c r="E6472" s="167">
        <f>IF('Lineær programmering opg 4'!$M$5=0,"-",(-A6472+'Lineær programmering opg 4'!$M$5)/'Lineær programmering opg 4'!$K$5*-1)</f>
        <v>236.44199999998719</v>
      </c>
      <c r="F6472" s="167" t="str">
        <f>IF('Lineær programmering opg 4'!$E$6=0,"-",(-A6472+'Lineær programmering opg 4'!$M$6)/'Lineær programmering opg 4'!$K$6*-1)</f>
        <v>-</v>
      </c>
      <c r="G6472" s="167" t="str">
        <f>IF('Lineær programmering opg 4'!$D$7=0,"-",((-A6472+'Lineær programmering opg 4'!$M$7)/'Lineær programmering opg 4'!$K$7)*-1)</f>
        <v>-</v>
      </c>
      <c r="H6472" s="167" t="str">
        <f>IF('Lineær programmering opg 4'!$C$8=0,"-",((-A6472+'Lineær programmering opg 4'!$M$8)/'Lineær programmering opg 4'!$K$8)*-1)</f>
        <v>-</v>
      </c>
      <c r="I6472" s="167" t="str">
        <f>IF('Lineær programmering opg 4'!$D$8=0,"-",'Lineær programmering opg 4'!$G$8)</f>
        <v>-</v>
      </c>
      <c r="J6472" s="295">
        <f>A6472*'Lineær programmering opg 4'!$C$11+Datatabel!C6472*'Lineær programmering opg 4'!$D$11</f>
        <v>43940.699999999786</v>
      </c>
      <c r="K6472" s="9">
        <f t="shared" si="507"/>
        <v>0</v>
      </c>
      <c r="L6472" s="9">
        <f t="shared" si="508"/>
        <v>0</v>
      </c>
    </row>
    <row r="6473" spans="1:12" ht="15" x14ac:dyDescent="0.25">
      <c r="A6473" s="167">
        <f t="shared" si="506"/>
        <v>84.720000000017109</v>
      </c>
      <c r="B6473" s="325">
        <f t="shared" si="509"/>
        <v>0.35300000000007126</v>
      </c>
      <c r="C6473" s="167">
        <f t="shared" si="505"/>
        <v>236.45999999998719</v>
      </c>
      <c r="D6473" s="167">
        <f>IF('Lineær programmering opg 4'!$M$4=0,"-",(-A6473+'Lineær programmering opg 4'!$M$4)/'Lineær programmering opg 4'!$K$4*-1)</f>
        <v>310.55999999996578</v>
      </c>
      <c r="E6473" s="167">
        <f>IF('Lineær programmering opg 4'!$M$5=0,"-",(-A6473+'Lineær programmering opg 4'!$M$5)/'Lineær programmering opg 4'!$K$5*-1)</f>
        <v>236.45999999998719</v>
      </c>
      <c r="F6473" s="167" t="str">
        <f>IF('Lineær programmering opg 4'!$E$6=0,"-",(-A6473+'Lineær programmering opg 4'!$M$6)/'Lineær programmering opg 4'!$K$6*-1)</f>
        <v>-</v>
      </c>
      <c r="G6473" s="167" t="str">
        <f>IF('Lineær programmering opg 4'!$D$7=0,"-",((-A6473+'Lineær programmering opg 4'!$M$7)/'Lineær programmering opg 4'!$K$7)*-1)</f>
        <v>-</v>
      </c>
      <c r="H6473" s="167" t="str">
        <f>IF('Lineær programmering opg 4'!$C$8=0,"-",((-A6473+'Lineær programmering opg 4'!$M$8)/'Lineær programmering opg 4'!$K$8)*-1)</f>
        <v>-</v>
      </c>
      <c r="I6473" s="167" t="str">
        <f>IF('Lineær programmering opg 4'!$D$8=0,"-",'Lineær programmering opg 4'!$G$8)</f>
        <v>-</v>
      </c>
      <c r="J6473" s="295">
        <f>A6473*'Lineær programmering opg 4'!$C$11+Datatabel!C6473*'Lineær programmering opg 4'!$D$11</f>
        <v>43940.999999999789</v>
      </c>
      <c r="K6473" s="9">
        <f t="shared" si="507"/>
        <v>0</v>
      </c>
      <c r="L6473" s="9">
        <f t="shared" si="508"/>
        <v>0</v>
      </c>
    </row>
    <row r="6474" spans="1:12" ht="15" x14ac:dyDescent="0.25">
      <c r="A6474" s="167">
        <f t="shared" si="506"/>
        <v>84.696000000017108</v>
      </c>
      <c r="B6474" s="325">
        <f t="shared" si="509"/>
        <v>0.35290000000007127</v>
      </c>
      <c r="C6474" s="167">
        <f t="shared" si="505"/>
        <v>236.47799999998719</v>
      </c>
      <c r="D6474" s="167">
        <f>IF('Lineær programmering opg 4'!$M$4=0,"-",(-A6474+'Lineær programmering opg 4'!$M$4)/'Lineær programmering opg 4'!$K$4*-1)</f>
        <v>310.60799999996578</v>
      </c>
      <c r="E6474" s="167">
        <f>IF('Lineær programmering opg 4'!$M$5=0,"-",(-A6474+'Lineær programmering opg 4'!$M$5)/'Lineær programmering opg 4'!$K$5*-1)</f>
        <v>236.47799999998719</v>
      </c>
      <c r="F6474" s="167" t="str">
        <f>IF('Lineær programmering opg 4'!$E$6=0,"-",(-A6474+'Lineær programmering opg 4'!$M$6)/'Lineær programmering opg 4'!$K$6*-1)</f>
        <v>-</v>
      </c>
      <c r="G6474" s="167" t="str">
        <f>IF('Lineær programmering opg 4'!$D$7=0,"-",((-A6474+'Lineær programmering opg 4'!$M$7)/'Lineær programmering opg 4'!$K$7)*-1)</f>
        <v>-</v>
      </c>
      <c r="H6474" s="167" t="str">
        <f>IF('Lineær programmering opg 4'!$C$8=0,"-",((-A6474+'Lineær programmering opg 4'!$M$8)/'Lineær programmering opg 4'!$K$8)*-1)</f>
        <v>-</v>
      </c>
      <c r="I6474" s="167" t="str">
        <f>IF('Lineær programmering opg 4'!$D$8=0,"-",'Lineær programmering opg 4'!$G$8)</f>
        <v>-</v>
      </c>
      <c r="J6474" s="295">
        <f>A6474*'Lineær programmering opg 4'!$C$11+Datatabel!C6474*'Lineær programmering opg 4'!$D$11</f>
        <v>43941.299999999785</v>
      </c>
      <c r="K6474" s="9">
        <f t="shared" si="507"/>
        <v>0</v>
      </c>
      <c r="L6474" s="9">
        <f t="shared" si="508"/>
        <v>0</v>
      </c>
    </row>
    <row r="6475" spans="1:12" ht="15" x14ac:dyDescent="0.25">
      <c r="A6475" s="167">
        <f t="shared" si="506"/>
        <v>84.672000000017107</v>
      </c>
      <c r="B6475" s="325">
        <f t="shared" si="509"/>
        <v>0.35280000000007128</v>
      </c>
      <c r="C6475" s="167">
        <f t="shared" si="505"/>
        <v>236.49599999998719</v>
      </c>
      <c r="D6475" s="167">
        <f>IF('Lineær programmering opg 4'!$M$4=0,"-",(-A6475+'Lineær programmering opg 4'!$M$4)/'Lineær programmering opg 4'!$K$4*-1)</f>
        <v>310.65599999996579</v>
      </c>
      <c r="E6475" s="167">
        <f>IF('Lineær programmering opg 4'!$M$5=0,"-",(-A6475+'Lineær programmering opg 4'!$M$5)/'Lineær programmering opg 4'!$K$5*-1)</f>
        <v>236.49599999998719</v>
      </c>
      <c r="F6475" s="167" t="str">
        <f>IF('Lineær programmering opg 4'!$E$6=0,"-",(-A6475+'Lineær programmering opg 4'!$M$6)/'Lineær programmering opg 4'!$K$6*-1)</f>
        <v>-</v>
      </c>
      <c r="G6475" s="167" t="str">
        <f>IF('Lineær programmering opg 4'!$D$7=0,"-",((-A6475+'Lineær programmering opg 4'!$M$7)/'Lineær programmering opg 4'!$K$7)*-1)</f>
        <v>-</v>
      </c>
      <c r="H6475" s="167" t="str">
        <f>IF('Lineær programmering opg 4'!$C$8=0,"-",((-A6475+'Lineær programmering opg 4'!$M$8)/'Lineær programmering opg 4'!$K$8)*-1)</f>
        <v>-</v>
      </c>
      <c r="I6475" s="167" t="str">
        <f>IF('Lineær programmering opg 4'!$D$8=0,"-",'Lineær programmering opg 4'!$G$8)</f>
        <v>-</v>
      </c>
      <c r="J6475" s="295">
        <f>A6475*'Lineær programmering opg 4'!$C$11+Datatabel!C6475*'Lineær programmering opg 4'!$D$11</f>
        <v>43941.599999999788</v>
      </c>
      <c r="K6475" s="9">
        <f t="shared" si="507"/>
        <v>0</v>
      </c>
      <c r="L6475" s="9">
        <f t="shared" si="508"/>
        <v>0</v>
      </c>
    </row>
    <row r="6476" spans="1:12" ht="15" x14ac:dyDescent="0.25">
      <c r="A6476" s="167">
        <f t="shared" si="506"/>
        <v>84.648000000017106</v>
      </c>
      <c r="B6476" s="325">
        <f t="shared" si="509"/>
        <v>0.35270000000007129</v>
      </c>
      <c r="C6476" s="167">
        <f t="shared" si="505"/>
        <v>236.51399999998719</v>
      </c>
      <c r="D6476" s="167">
        <f>IF('Lineær programmering opg 4'!$M$4=0,"-",(-A6476+'Lineær programmering opg 4'!$M$4)/'Lineær programmering opg 4'!$K$4*-1)</f>
        <v>310.70399999996579</v>
      </c>
      <c r="E6476" s="167">
        <f>IF('Lineær programmering opg 4'!$M$5=0,"-",(-A6476+'Lineær programmering opg 4'!$M$5)/'Lineær programmering opg 4'!$K$5*-1)</f>
        <v>236.51399999998719</v>
      </c>
      <c r="F6476" s="167" t="str">
        <f>IF('Lineær programmering opg 4'!$E$6=0,"-",(-A6476+'Lineær programmering opg 4'!$M$6)/'Lineær programmering opg 4'!$K$6*-1)</f>
        <v>-</v>
      </c>
      <c r="G6476" s="167" t="str">
        <f>IF('Lineær programmering opg 4'!$D$7=0,"-",((-A6476+'Lineær programmering opg 4'!$M$7)/'Lineær programmering opg 4'!$K$7)*-1)</f>
        <v>-</v>
      </c>
      <c r="H6476" s="167" t="str">
        <f>IF('Lineær programmering opg 4'!$C$8=0,"-",((-A6476+'Lineær programmering opg 4'!$M$8)/'Lineær programmering opg 4'!$K$8)*-1)</f>
        <v>-</v>
      </c>
      <c r="I6476" s="167" t="str">
        <f>IF('Lineær programmering opg 4'!$D$8=0,"-",'Lineær programmering opg 4'!$G$8)</f>
        <v>-</v>
      </c>
      <c r="J6476" s="295">
        <f>A6476*'Lineær programmering opg 4'!$C$11+Datatabel!C6476*'Lineær programmering opg 4'!$D$11</f>
        <v>43941.89999999979</v>
      </c>
      <c r="K6476" s="9">
        <f t="shared" si="507"/>
        <v>0</v>
      </c>
      <c r="L6476" s="9">
        <f t="shared" si="508"/>
        <v>0</v>
      </c>
    </row>
    <row r="6477" spans="1:12" ht="15" x14ac:dyDescent="0.25">
      <c r="A6477" s="167">
        <f t="shared" si="506"/>
        <v>84.624000000017105</v>
      </c>
      <c r="B6477" s="325">
        <f t="shared" si="509"/>
        <v>0.3526000000000713</v>
      </c>
      <c r="C6477" s="167">
        <f t="shared" si="505"/>
        <v>236.53199999998719</v>
      </c>
      <c r="D6477" s="167">
        <f>IF('Lineær programmering opg 4'!$M$4=0,"-",(-A6477+'Lineær programmering opg 4'!$M$4)/'Lineær programmering opg 4'!$K$4*-1)</f>
        <v>310.75199999996579</v>
      </c>
      <c r="E6477" s="167">
        <f>IF('Lineær programmering opg 4'!$M$5=0,"-",(-A6477+'Lineær programmering opg 4'!$M$5)/'Lineær programmering opg 4'!$K$5*-1)</f>
        <v>236.53199999998719</v>
      </c>
      <c r="F6477" s="167" t="str">
        <f>IF('Lineær programmering opg 4'!$E$6=0,"-",(-A6477+'Lineær programmering opg 4'!$M$6)/'Lineær programmering opg 4'!$K$6*-1)</f>
        <v>-</v>
      </c>
      <c r="G6477" s="167" t="str">
        <f>IF('Lineær programmering opg 4'!$D$7=0,"-",((-A6477+'Lineær programmering opg 4'!$M$7)/'Lineær programmering opg 4'!$K$7)*-1)</f>
        <v>-</v>
      </c>
      <c r="H6477" s="167" t="str">
        <f>IF('Lineær programmering opg 4'!$C$8=0,"-",((-A6477+'Lineær programmering opg 4'!$M$8)/'Lineær programmering opg 4'!$K$8)*-1)</f>
        <v>-</v>
      </c>
      <c r="I6477" s="167" t="str">
        <f>IF('Lineær programmering opg 4'!$D$8=0,"-",'Lineær programmering opg 4'!$G$8)</f>
        <v>-</v>
      </c>
      <c r="J6477" s="295">
        <f>A6477*'Lineær programmering opg 4'!$C$11+Datatabel!C6477*'Lineær programmering opg 4'!$D$11</f>
        <v>43942.199999999793</v>
      </c>
      <c r="K6477" s="9">
        <f t="shared" si="507"/>
        <v>0</v>
      </c>
      <c r="L6477" s="9">
        <f t="shared" si="508"/>
        <v>0</v>
      </c>
    </row>
    <row r="6478" spans="1:12" ht="15" x14ac:dyDescent="0.25">
      <c r="A6478" s="167">
        <f t="shared" si="506"/>
        <v>84.600000000017118</v>
      </c>
      <c r="B6478" s="325">
        <f t="shared" si="509"/>
        <v>0.35250000000007131</v>
      </c>
      <c r="C6478" s="167">
        <f t="shared" si="505"/>
        <v>236.54999999998716</v>
      </c>
      <c r="D6478" s="167">
        <f>IF('Lineær programmering opg 4'!$M$4=0,"-",(-A6478+'Lineær programmering opg 4'!$M$4)/'Lineær programmering opg 4'!$K$4*-1)</f>
        <v>310.79999999996573</v>
      </c>
      <c r="E6478" s="167">
        <f>IF('Lineær programmering opg 4'!$M$5=0,"-",(-A6478+'Lineær programmering opg 4'!$M$5)/'Lineær programmering opg 4'!$K$5*-1)</f>
        <v>236.54999999998716</v>
      </c>
      <c r="F6478" s="167" t="str">
        <f>IF('Lineær programmering opg 4'!$E$6=0,"-",(-A6478+'Lineær programmering opg 4'!$M$6)/'Lineær programmering opg 4'!$K$6*-1)</f>
        <v>-</v>
      </c>
      <c r="G6478" s="167" t="str">
        <f>IF('Lineær programmering opg 4'!$D$7=0,"-",((-A6478+'Lineær programmering opg 4'!$M$7)/'Lineær programmering opg 4'!$K$7)*-1)</f>
        <v>-</v>
      </c>
      <c r="H6478" s="167" t="str">
        <f>IF('Lineær programmering opg 4'!$C$8=0,"-",((-A6478+'Lineær programmering opg 4'!$M$8)/'Lineær programmering opg 4'!$K$8)*-1)</f>
        <v>-</v>
      </c>
      <c r="I6478" s="167" t="str">
        <f>IF('Lineær programmering opg 4'!$D$8=0,"-",'Lineær programmering opg 4'!$G$8)</f>
        <v>-</v>
      </c>
      <c r="J6478" s="295">
        <f>A6478*'Lineær programmering opg 4'!$C$11+Datatabel!C6478*'Lineær programmering opg 4'!$D$11</f>
        <v>43942.499999999782</v>
      </c>
      <c r="K6478" s="9">
        <f t="shared" si="507"/>
        <v>0</v>
      </c>
      <c r="L6478" s="9">
        <f t="shared" si="508"/>
        <v>0</v>
      </c>
    </row>
    <row r="6479" spans="1:12" ht="15" x14ac:dyDescent="0.25">
      <c r="A6479" s="167">
        <f t="shared" si="506"/>
        <v>84.576000000017117</v>
      </c>
      <c r="B6479" s="325">
        <f t="shared" si="509"/>
        <v>0.35240000000007132</v>
      </c>
      <c r="C6479" s="167">
        <f t="shared" si="505"/>
        <v>236.56799999998717</v>
      </c>
      <c r="D6479" s="167">
        <f>IF('Lineær programmering opg 4'!$M$4=0,"-",(-A6479+'Lineær programmering opg 4'!$M$4)/'Lineær programmering opg 4'!$K$4*-1)</f>
        <v>310.84799999996574</v>
      </c>
      <c r="E6479" s="167">
        <f>IF('Lineær programmering opg 4'!$M$5=0,"-",(-A6479+'Lineær programmering opg 4'!$M$5)/'Lineær programmering opg 4'!$K$5*-1)</f>
        <v>236.56799999998717</v>
      </c>
      <c r="F6479" s="167" t="str">
        <f>IF('Lineær programmering opg 4'!$E$6=0,"-",(-A6479+'Lineær programmering opg 4'!$M$6)/'Lineær programmering opg 4'!$K$6*-1)</f>
        <v>-</v>
      </c>
      <c r="G6479" s="167" t="str">
        <f>IF('Lineær programmering opg 4'!$D$7=0,"-",((-A6479+'Lineær programmering opg 4'!$M$7)/'Lineær programmering opg 4'!$K$7)*-1)</f>
        <v>-</v>
      </c>
      <c r="H6479" s="167" t="str">
        <f>IF('Lineær programmering opg 4'!$C$8=0,"-",((-A6479+'Lineær programmering opg 4'!$M$8)/'Lineær programmering opg 4'!$K$8)*-1)</f>
        <v>-</v>
      </c>
      <c r="I6479" s="167" t="str">
        <f>IF('Lineær programmering opg 4'!$D$8=0,"-",'Lineær programmering opg 4'!$G$8)</f>
        <v>-</v>
      </c>
      <c r="J6479" s="295">
        <f>A6479*'Lineær programmering opg 4'!$C$11+Datatabel!C6479*'Lineær programmering opg 4'!$D$11</f>
        <v>43942.799999999785</v>
      </c>
      <c r="K6479" s="9">
        <f t="shared" si="507"/>
        <v>0</v>
      </c>
      <c r="L6479" s="9">
        <f t="shared" si="508"/>
        <v>0</v>
      </c>
    </row>
    <row r="6480" spans="1:12" ht="15" x14ac:dyDescent="0.25">
      <c r="A6480" s="167">
        <f t="shared" si="506"/>
        <v>84.552000000017117</v>
      </c>
      <c r="B6480" s="325">
        <f t="shared" si="509"/>
        <v>0.35230000000007133</v>
      </c>
      <c r="C6480" s="167">
        <f t="shared" si="505"/>
        <v>236.58599999998717</v>
      </c>
      <c r="D6480" s="167">
        <f>IF('Lineær programmering opg 4'!$M$4=0,"-",(-A6480+'Lineær programmering opg 4'!$M$4)/'Lineær programmering opg 4'!$K$4*-1)</f>
        <v>310.89599999996574</v>
      </c>
      <c r="E6480" s="167">
        <f>IF('Lineær programmering opg 4'!$M$5=0,"-",(-A6480+'Lineær programmering opg 4'!$M$5)/'Lineær programmering opg 4'!$K$5*-1)</f>
        <v>236.58599999998717</v>
      </c>
      <c r="F6480" s="167" t="str">
        <f>IF('Lineær programmering opg 4'!$E$6=0,"-",(-A6480+'Lineær programmering opg 4'!$M$6)/'Lineær programmering opg 4'!$K$6*-1)</f>
        <v>-</v>
      </c>
      <c r="G6480" s="167" t="str">
        <f>IF('Lineær programmering opg 4'!$D$7=0,"-",((-A6480+'Lineær programmering opg 4'!$M$7)/'Lineær programmering opg 4'!$K$7)*-1)</f>
        <v>-</v>
      </c>
      <c r="H6480" s="167" t="str">
        <f>IF('Lineær programmering opg 4'!$C$8=0,"-",((-A6480+'Lineær programmering opg 4'!$M$8)/'Lineær programmering opg 4'!$K$8)*-1)</f>
        <v>-</v>
      </c>
      <c r="I6480" s="167" t="str">
        <f>IF('Lineær programmering opg 4'!$D$8=0,"-",'Lineær programmering opg 4'!$G$8)</f>
        <v>-</v>
      </c>
      <c r="J6480" s="295">
        <f>A6480*'Lineær programmering opg 4'!$C$11+Datatabel!C6480*'Lineær programmering opg 4'!$D$11</f>
        <v>43943.099999999788</v>
      </c>
      <c r="K6480" s="9">
        <f t="shared" si="507"/>
        <v>0</v>
      </c>
      <c r="L6480" s="9">
        <f t="shared" si="508"/>
        <v>0</v>
      </c>
    </row>
    <row r="6481" spans="1:12" ht="15" x14ac:dyDescent="0.25">
      <c r="A6481" s="167">
        <f t="shared" si="506"/>
        <v>84.52800000001713</v>
      </c>
      <c r="B6481" s="325">
        <f t="shared" si="509"/>
        <v>0.35220000000007134</v>
      </c>
      <c r="C6481" s="167">
        <f t="shared" si="505"/>
        <v>236.60399999998717</v>
      </c>
      <c r="D6481" s="167">
        <f>IF('Lineær programmering opg 4'!$M$4=0,"-",(-A6481+'Lineær programmering opg 4'!$M$4)/'Lineær programmering opg 4'!$K$4*-1)</f>
        <v>310.94399999996574</v>
      </c>
      <c r="E6481" s="167">
        <f>IF('Lineær programmering opg 4'!$M$5=0,"-",(-A6481+'Lineær programmering opg 4'!$M$5)/'Lineær programmering opg 4'!$K$5*-1)</f>
        <v>236.60399999998717</v>
      </c>
      <c r="F6481" s="167" t="str">
        <f>IF('Lineær programmering opg 4'!$E$6=0,"-",(-A6481+'Lineær programmering opg 4'!$M$6)/'Lineær programmering opg 4'!$K$6*-1)</f>
        <v>-</v>
      </c>
      <c r="G6481" s="167" t="str">
        <f>IF('Lineær programmering opg 4'!$D$7=0,"-",((-A6481+'Lineær programmering opg 4'!$M$7)/'Lineær programmering opg 4'!$K$7)*-1)</f>
        <v>-</v>
      </c>
      <c r="H6481" s="167" t="str">
        <f>IF('Lineær programmering opg 4'!$C$8=0,"-",((-A6481+'Lineær programmering opg 4'!$M$8)/'Lineær programmering opg 4'!$K$8)*-1)</f>
        <v>-</v>
      </c>
      <c r="I6481" s="167" t="str">
        <f>IF('Lineær programmering opg 4'!$D$8=0,"-",'Lineær programmering opg 4'!$G$8)</f>
        <v>-</v>
      </c>
      <c r="J6481" s="295">
        <f>A6481*'Lineær programmering opg 4'!$C$11+Datatabel!C6481*'Lineær programmering opg 4'!$D$11</f>
        <v>43943.39999999979</v>
      </c>
      <c r="K6481" s="9">
        <f t="shared" si="507"/>
        <v>0</v>
      </c>
      <c r="L6481" s="9">
        <f t="shared" si="508"/>
        <v>0</v>
      </c>
    </row>
    <row r="6482" spans="1:12" ht="15" x14ac:dyDescent="0.25">
      <c r="A6482" s="167">
        <f t="shared" si="506"/>
        <v>84.504000000017129</v>
      </c>
      <c r="B6482" s="325">
        <f t="shared" si="509"/>
        <v>0.35210000000007136</v>
      </c>
      <c r="C6482" s="167">
        <f t="shared" si="505"/>
        <v>236.62199999998717</v>
      </c>
      <c r="D6482" s="167">
        <f>IF('Lineær programmering opg 4'!$M$4=0,"-",(-A6482+'Lineær programmering opg 4'!$M$4)/'Lineær programmering opg 4'!$K$4*-1)</f>
        <v>310.99199999996574</v>
      </c>
      <c r="E6482" s="167">
        <f>IF('Lineær programmering opg 4'!$M$5=0,"-",(-A6482+'Lineær programmering opg 4'!$M$5)/'Lineær programmering opg 4'!$K$5*-1)</f>
        <v>236.62199999998717</v>
      </c>
      <c r="F6482" s="167" t="str">
        <f>IF('Lineær programmering opg 4'!$E$6=0,"-",(-A6482+'Lineær programmering opg 4'!$M$6)/'Lineær programmering opg 4'!$K$6*-1)</f>
        <v>-</v>
      </c>
      <c r="G6482" s="167" t="str">
        <f>IF('Lineær programmering opg 4'!$D$7=0,"-",((-A6482+'Lineær programmering opg 4'!$M$7)/'Lineær programmering opg 4'!$K$7)*-1)</f>
        <v>-</v>
      </c>
      <c r="H6482" s="167" t="str">
        <f>IF('Lineær programmering opg 4'!$C$8=0,"-",((-A6482+'Lineær programmering opg 4'!$M$8)/'Lineær programmering opg 4'!$K$8)*-1)</f>
        <v>-</v>
      </c>
      <c r="I6482" s="167" t="str">
        <f>IF('Lineær programmering opg 4'!$D$8=0,"-",'Lineær programmering opg 4'!$G$8)</f>
        <v>-</v>
      </c>
      <c r="J6482" s="295">
        <f>A6482*'Lineær programmering opg 4'!$C$11+Datatabel!C6482*'Lineær programmering opg 4'!$D$11</f>
        <v>43943.699999999786</v>
      </c>
      <c r="K6482" s="9">
        <f t="shared" si="507"/>
        <v>0</v>
      </c>
      <c r="L6482" s="9">
        <f t="shared" si="508"/>
        <v>0</v>
      </c>
    </row>
    <row r="6483" spans="1:12" ht="15" x14ac:dyDescent="0.25">
      <c r="A6483" s="167">
        <f t="shared" si="506"/>
        <v>84.480000000017128</v>
      </c>
      <c r="B6483" s="325">
        <f t="shared" si="509"/>
        <v>0.35200000000007137</v>
      </c>
      <c r="C6483" s="167">
        <f t="shared" si="505"/>
        <v>236.63999999998717</v>
      </c>
      <c r="D6483" s="167">
        <f>IF('Lineær programmering opg 4'!$M$4=0,"-",(-A6483+'Lineær programmering opg 4'!$M$4)/'Lineær programmering opg 4'!$K$4*-1)</f>
        <v>311.03999999996574</v>
      </c>
      <c r="E6483" s="167">
        <f>IF('Lineær programmering opg 4'!$M$5=0,"-",(-A6483+'Lineær programmering opg 4'!$M$5)/'Lineær programmering opg 4'!$K$5*-1)</f>
        <v>236.63999999998717</v>
      </c>
      <c r="F6483" s="167" t="str">
        <f>IF('Lineær programmering opg 4'!$E$6=0,"-",(-A6483+'Lineær programmering opg 4'!$M$6)/'Lineær programmering opg 4'!$K$6*-1)</f>
        <v>-</v>
      </c>
      <c r="G6483" s="167" t="str">
        <f>IF('Lineær programmering opg 4'!$D$7=0,"-",((-A6483+'Lineær programmering opg 4'!$M$7)/'Lineær programmering opg 4'!$K$7)*-1)</f>
        <v>-</v>
      </c>
      <c r="H6483" s="167" t="str">
        <f>IF('Lineær programmering opg 4'!$C$8=0,"-",((-A6483+'Lineær programmering opg 4'!$M$8)/'Lineær programmering opg 4'!$K$8)*-1)</f>
        <v>-</v>
      </c>
      <c r="I6483" s="167" t="str">
        <f>IF('Lineær programmering opg 4'!$D$8=0,"-",'Lineær programmering opg 4'!$G$8)</f>
        <v>-</v>
      </c>
      <c r="J6483" s="295">
        <f>A6483*'Lineær programmering opg 4'!$C$11+Datatabel!C6483*'Lineær programmering opg 4'!$D$11</f>
        <v>43943.999999999782</v>
      </c>
      <c r="K6483" s="9">
        <f t="shared" si="507"/>
        <v>0</v>
      </c>
      <c r="L6483" s="9">
        <f t="shared" si="508"/>
        <v>0</v>
      </c>
    </row>
    <row r="6484" spans="1:12" ht="15" x14ac:dyDescent="0.25">
      <c r="A6484" s="167">
        <f t="shared" si="506"/>
        <v>84.456000000017127</v>
      </c>
      <c r="B6484" s="325">
        <f t="shared" si="509"/>
        <v>0.35190000000007138</v>
      </c>
      <c r="C6484" s="167">
        <f t="shared" si="505"/>
        <v>236.65799999998717</v>
      </c>
      <c r="D6484" s="167">
        <f>IF('Lineær programmering opg 4'!$M$4=0,"-",(-A6484+'Lineær programmering opg 4'!$M$4)/'Lineær programmering opg 4'!$K$4*-1)</f>
        <v>311.08799999996575</v>
      </c>
      <c r="E6484" s="167">
        <f>IF('Lineær programmering opg 4'!$M$5=0,"-",(-A6484+'Lineær programmering opg 4'!$M$5)/'Lineær programmering opg 4'!$K$5*-1)</f>
        <v>236.65799999998717</v>
      </c>
      <c r="F6484" s="167" t="str">
        <f>IF('Lineær programmering opg 4'!$E$6=0,"-",(-A6484+'Lineær programmering opg 4'!$M$6)/'Lineær programmering opg 4'!$K$6*-1)</f>
        <v>-</v>
      </c>
      <c r="G6484" s="167" t="str">
        <f>IF('Lineær programmering opg 4'!$D$7=0,"-",((-A6484+'Lineær programmering opg 4'!$M$7)/'Lineær programmering opg 4'!$K$7)*-1)</f>
        <v>-</v>
      </c>
      <c r="H6484" s="167" t="str">
        <f>IF('Lineær programmering opg 4'!$C$8=0,"-",((-A6484+'Lineær programmering opg 4'!$M$8)/'Lineær programmering opg 4'!$K$8)*-1)</f>
        <v>-</v>
      </c>
      <c r="I6484" s="167" t="str">
        <f>IF('Lineær programmering opg 4'!$D$8=0,"-",'Lineær programmering opg 4'!$G$8)</f>
        <v>-</v>
      </c>
      <c r="J6484" s="295">
        <f>A6484*'Lineær programmering opg 4'!$C$11+Datatabel!C6484*'Lineær programmering opg 4'!$D$11</f>
        <v>43944.299999999785</v>
      </c>
      <c r="K6484" s="9">
        <f t="shared" si="507"/>
        <v>0</v>
      </c>
      <c r="L6484" s="9">
        <f t="shared" si="508"/>
        <v>0</v>
      </c>
    </row>
    <row r="6485" spans="1:12" ht="15" x14ac:dyDescent="0.25">
      <c r="A6485" s="167">
        <f t="shared" si="506"/>
        <v>84.432000000017126</v>
      </c>
      <c r="B6485" s="325">
        <f t="shared" si="509"/>
        <v>0.35180000000007139</v>
      </c>
      <c r="C6485" s="167">
        <f t="shared" si="505"/>
        <v>236.67599999998717</v>
      </c>
      <c r="D6485" s="167">
        <f>IF('Lineær programmering opg 4'!$M$4=0,"-",(-A6485+'Lineær programmering opg 4'!$M$4)/'Lineær programmering opg 4'!$K$4*-1)</f>
        <v>311.13599999996575</v>
      </c>
      <c r="E6485" s="167">
        <f>IF('Lineær programmering opg 4'!$M$5=0,"-",(-A6485+'Lineær programmering opg 4'!$M$5)/'Lineær programmering opg 4'!$K$5*-1)</f>
        <v>236.67599999998717</v>
      </c>
      <c r="F6485" s="167" t="str">
        <f>IF('Lineær programmering opg 4'!$E$6=0,"-",(-A6485+'Lineær programmering opg 4'!$M$6)/'Lineær programmering opg 4'!$K$6*-1)</f>
        <v>-</v>
      </c>
      <c r="G6485" s="167" t="str">
        <f>IF('Lineær programmering opg 4'!$D$7=0,"-",((-A6485+'Lineær programmering opg 4'!$M$7)/'Lineær programmering opg 4'!$K$7)*-1)</f>
        <v>-</v>
      </c>
      <c r="H6485" s="167" t="str">
        <f>IF('Lineær programmering opg 4'!$C$8=0,"-",((-A6485+'Lineær programmering opg 4'!$M$8)/'Lineær programmering opg 4'!$K$8)*-1)</f>
        <v>-</v>
      </c>
      <c r="I6485" s="167" t="str">
        <f>IF('Lineær programmering opg 4'!$D$8=0,"-",'Lineær programmering opg 4'!$G$8)</f>
        <v>-</v>
      </c>
      <c r="J6485" s="295">
        <f>A6485*'Lineær programmering opg 4'!$C$11+Datatabel!C6485*'Lineær programmering opg 4'!$D$11</f>
        <v>43944.599999999788</v>
      </c>
      <c r="K6485" s="9">
        <f t="shared" si="507"/>
        <v>0</v>
      </c>
      <c r="L6485" s="9">
        <f t="shared" si="508"/>
        <v>0</v>
      </c>
    </row>
    <row r="6486" spans="1:12" ht="15" x14ac:dyDescent="0.25">
      <c r="A6486" s="167">
        <f t="shared" si="506"/>
        <v>84.40800000001714</v>
      </c>
      <c r="B6486" s="325">
        <f t="shared" si="509"/>
        <v>0.3517000000000714</v>
      </c>
      <c r="C6486" s="167">
        <f t="shared" si="505"/>
        <v>236.69399999998717</v>
      </c>
      <c r="D6486" s="167">
        <f>IF('Lineær programmering opg 4'!$M$4=0,"-",(-A6486+'Lineær programmering opg 4'!$M$4)/'Lineær programmering opg 4'!$K$4*-1)</f>
        <v>311.18399999996575</v>
      </c>
      <c r="E6486" s="167">
        <f>IF('Lineær programmering opg 4'!$M$5=0,"-",(-A6486+'Lineær programmering opg 4'!$M$5)/'Lineær programmering opg 4'!$K$5*-1)</f>
        <v>236.69399999998717</v>
      </c>
      <c r="F6486" s="167" t="str">
        <f>IF('Lineær programmering opg 4'!$E$6=0,"-",(-A6486+'Lineær programmering opg 4'!$M$6)/'Lineær programmering opg 4'!$K$6*-1)</f>
        <v>-</v>
      </c>
      <c r="G6486" s="167" t="str">
        <f>IF('Lineær programmering opg 4'!$D$7=0,"-",((-A6486+'Lineær programmering opg 4'!$M$7)/'Lineær programmering opg 4'!$K$7)*-1)</f>
        <v>-</v>
      </c>
      <c r="H6486" s="167" t="str">
        <f>IF('Lineær programmering opg 4'!$C$8=0,"-",((-A6486+'Lineær programmering opg 4'!$M$8)/'Lineær programmering opg 4'!$K$8)*-1)</f>
        <v>-</v>
      </c>
      <c r="I6486" s="167" t="str">
        <f>IF('Lineær programmering opg 4'!$D$8=0,"-",'Lineær programmering opg 4'!$G$8)</f>
        <v>-</v>
      </c>
      <c r="J6486" s="295">
        <f>A6486*'Lineær programmering opg 4'!$C$11+Datatabel!C6486*'Lineær programmering opg 4'!$D$11</f>
        <v>43944.89999999979</v>
      </c>
      <c r="K6486" s="9">
        <f t="shared" si="507"/>
        <v>0</v>
      </c>
      <c r="L6486" s="9">
        <f t="shared" si="508"/>
        <v>0</v>
      </c>
    </row>
    <row r="6487" spans="1:12" ht="15" x14ac:dyDescent="0.25">
      <c r="A6487" s="167">
        <f t="shared" si="506"/>
        <v>84.384000000017139</v>
      </c>
      <c r="B6487" s="325">
        <f t="shared" si="509"/>
        <v>0.35160000000007141</v>
      </c>
      <c r="C6487" s="167">
        <f t="shared" si="505"/>
        <v>236.71199999998717</v>
      </c>
      <c r="D6487" s="167">
        <f>IF('Lineær programmering opg 4'!$M$4=0,"-",(-A6487+'Lineær programmering opg 4'!$M$4)/'Lineær programmering opg 4'!$K$4*-1)</f>
        <v>311.23199999996575</v>
      </c>
      <c r="E6487" s="167">
        <f>IF('Lineær programmering opg 4'!$M$5=0,"-",(-A6487+'Lineær programmering opg 4'!$M$5)/'Lineær programmering opg 4'!$K$5*-1)</f>
        <v>236.71199999998717</v>
      </c>
      <c r="F6487" s="167" t="str">
        <f>IF('Lineær programmering opg 4'!$E$6=0,"-",(-A6487+'Lineær programmering opg 4'!$M$6)/'Lineær programmering opg 4'!$K$6*-1)</f>
        <v>-</v>
      </c>
      <c r="G6487" s="167" t="str">
        <f>IF('Lineær programmering opg 4'!$D$7=0,"-",((-A6487+'Lineær programmering opg 4'!$M$7)/'Lineær programmering opg 4'!$K$7)*-1)</f>
        <v>-</v>
      </c>
      <c r="H6487" s="167" t="str">
        <f>IF('Lineær programmering opg 4'!$C$8=0,"-",((-A6487+'Lineær programmering opg 4'!$M$8)/'Lineær programmering opg 4'!$K$8)*-1)</f>
        <v>-</v>
      </c>
      <c r="I6487" s="167" t="str">
        <f>IF('Lineær programmering opg 4'!$D$8=0,"-",'Lineær programmering opg 4'!$G$8)</f>
        <v>-</v>
      </c>
      <c r="J6487" s="295">
        <f>A6487*'Lineær programmering opg 4'!$C$11+Datatabel!C6487*'Lineær programmering opg 4'!$D$11</f>
        <v>43945.199999999786</v>
      </c>
      <c r="K6487" s="9">
        <f t="shared" si="507"/>
        <v>0</v>
      </c>
      <c r="L6487" s="9">
        <f t="shared" si="508"/>
        <v>0</v>
      </c>
    </row>
    <row r="6488" spans="1:12" ht="15" x14ac:dyDescent="0.25">
      <c r="A6488" s="167">
        <f t="shared" si="506"/>
        <v>84.360000000017138</v>
      </c>
      <c r="B6488" s="325">
        <f t="shared" si="509"/>
        <v>0.35150000000007142</v>
      </c>
      <c r="C6488" s="167">
        <f t="shared" si="505"/>
        <v>236.72999999998717</v>
      </c>
      <c r="D6488" s="167">
        <f>IF('Lineær programmering opg 4'!$M$4=0,"-",(-A6488+'Lineær programmering opg 4'!$M$4)/'Lineær programmering opg 4'!$K$4*-1)</f>
        <v>311.27999999996575</v>
      </c>
      <c r="E6488" s="167">
        <f>IF('Lineær programmering opg 4'!$M$5=0,"-",(-A6488+'Lineær programmering opg 4'!$M$5)/'Lineær programmering opg 4'!$K$5*-1)</f>
        <v>236.72999999998717</v>
      </c>
      <c r="F6488" s="167" t="str">
        <f>IF('Lineær programmering opg 4'!$E$6=0,"-",(-A6488+'Lineær programmering opg 4'!$M$6)/'Lineær programmering opg 4'!$K$6*-1)</f>
        <v>-</v>
      </c>
      <c r="G6488" s="167" t="str">
        <f>IF('Lineær programmering opg 4'!$D$7=0,"-",((-A6488+'Lineær programmering opg 4'!$M$7)/'Lineær programmering opg 4'!$K$7)*-1)</f>
        <v>-</v>
      </c>
      <c r="H6488" s="167" t="str">
        <f>IF('Lineær programmering opg 4'!$C$8=0,"-",((-A6488+'Lineær programmering opg 4'!$M$8)/'Lineær programmering opg 4'!$K$8)*-1)</f>
        <v>-</v>
      </c>
      <c r="I6488" s="167" t="str">
        <f>IF('Lineær programmering opg 4'!$D$8=0,"-",'Lineær programmering opg 4'!$G$8)</f>
        <v>-</v>
      </c>
      <c r="J6488" s="295">
        <f>A6488*'Lineær programmering opg 4'!$C$11+Datatabel!C6488*'Lineær programmering opg 4'!$D$11</f>
        <v>43945.499999999796</v>
      </c>
      <c r="K6488" s="9">
        <f t="shared" si="507"/>
        <v>0</v>
      </c>
      <c r="L6488" s="9">
        <f t="shared" si="508"/>
        <v>0</v>
      </c>
    </row>
    <row r="6489" spans="1:12" ht="15" x14ac:dyDescent="0.25">
      <c r="A6489" s="167">
        <f t="shared" si="506"/>
        <v>84.336000000017151</v>
      </c>
      <c r="B6489" s="325">
        <f t="shared" si="509"/>
        <v>0.35140000000007143</v>
      </c>
      <c r="C6489" s="167">
        <f t="shared" si="505"/>
        <v>236.74799999998712</v>
      </c>
      <c r="D6489" s="167">
        <f>IF('Lineær programmering opg 4'!$M$4=0,"-",(-A6489+'Lineær programmering opg 4'!$M$4)/'Lineær programmering opg 4'!$K$4*-1)</f>
        <v>311.3279999999657</v>
      </c>
      <c r="E6489" s="167">
        <f>IF('Lineær programmering opg 4'!$M$5=0,"-",(-A6489+'Lineær programmering opg 4'!$M$5)/'Lineær programmering opg 4'!$K$5*-1)</f>
        <v>236.74799999998712</v>
      </c>
      <c r="F6489" s="167" t="str">
        <f>IF('Lineær programmering opg 4'!$E$6=0,"-",(-A6489+'Lineær programmering opg 4'!$M$6)/'Lineær programmering opg 4'!$K$6*-1)</f>
        <v>-</v>
      </c>
      <c r="G6489" s="167" t="str">
        <f>IF('Lineær programmering opg 4'!$D$7=0,"-",((-A6489+'Lineær programmering opg 4'!$M$7)/'Lineær programmering opg 4'!$K$7)*-1)</f>
        <v>-</v>
      </c>
      <c r="H6489" s="167" t="str">
        <f>IF('Lineær programmering opg 4'!$C$8=0,"-",((-A6489+'Lineær programmering opg 4'!$M$8)/'Lineær programmering opg 4'!$K$8)*-1)</f>
        <v>-</v>
      </c>
      <c r="I6489" s="167" t="str">
        <f>IF('Lineær programmering opg 4'!$D$8=0,"-",'Lineær programmering opg 4'!$G$8)</f>
        <v>-</v>
      </c>
      <c r="J6489" s="295">
        <f>A6489*'Lineær programmering opg 4'!$C$11+Datatabel!C6489*'Lineær programmering opg 4'!$D$11</f>
        <v>43945.799999999785</v>
      </c>
      <c r="K6489" s="9">
        <f t="shared" si="507"/>
        <v>0</v>
      </c>
      <c r="L6489" s="9">
        <f t="shared" si="508"/>
        <v>0</v>
      </c>
    </row>
    <row r="6490" spans="1:12" ht="15" x14ac:dyDescent="0.25">
      <c r="A6490" s="167">
        <f t="shared" si="506"/>
        <v>84.31200000001715</v>
      </c>
      <c r="B6490" s="325">
        <f t="shared" si="509"/>
        <v>0.35130000000007144</v>
      </c>
      <c r="C6490" s="167">
        <f t="shared" si="505"/>
        <v>236.76599999998712</v>
      </c>
      <c r="D6490" s="167">
        <f>IF('Lineær programmering opg 4'!$M$4=0,"-",(-A6490+'Lineær programmering opg 4'!$M$4)/'Lineær programmering opg 4'!$K$4*-1)</f>
        <v>311.3759999999657</v>
      </c>
      <c r="E6490" s="167">
        <f>IF('Lineær programmering opg 4'!$M$5=0,"-",(-A6490+'Lineær programmering opg 4'!$M$5)/'Lineær programmering opg 4'!$K$5*-1)</f>
        <v>236.76599999998712</v>
      </c>
      <c r="F6490" s="167" t="str">
        <f>IF('Lineær programmering opg 4'!$E$6=0,"-",(-A6490+'Lineær programmering opg 4'!$M$6)/'Lineær programmering opg 4'!$K$6*-1)</f>
        <v>-</v>
      </c>
      <c r="G6490" s="167" t="str">
        <f>IF('Lineær programmering opg 4'!$D$7=0,"-",((-A6490+'Lineær programmering opg 4'!$M$7)/'Lineær programmering opg 4'!$K$7)*-1)</f>
        <v>-</v>
      </c>
      <c r="H6490" s="167" t="str">
        <f>IF('Lineær programmering opg 4'!$C$8=0,"-",((-A6490+'Lineær programmering opg 4'!$M$8)/'Lineær programmering opg 4'!$K$8)*-1)</f>
        <v>-</v>
      </c>
      <c r="I6490" s="167" t="str">
        <f>IF('Lineær programmering opg 4'!$D$8=0,"-",'Lineær programmering opg 4'!$G$8)</f>
        <v>-</v>
      </c>
      <c r="J6490" s="295">
        <f>A6490*'Lineær programmering opg 4'!$C$11+Datatabel!C6490*'Lineær programmering opg 4'!$D$11</f>
        <v>43946.09999999978</v>
      </c>
      <c r="K6490" s="9">
        <f t="shared" si="507"/>
        <v>0</v>
      </c>
      <c r="L6490" s="9">
        <f t="shared" si="508"/>
        <v>0</v>
      </c>
    </row>
    <row r="6491" spans="1:12" ht="15" x14ac:dyDescent="0.25">
      <c r="A6491" s="167">
        <f t="shared" si="506"/>
        <v>84.288000000017149</v>
      </c>
      <c r="B6491" s="325">
        <f t="shared" si="509"/>
        <v>0.35120000000007146</v>
      </c>
      <c r="C6491" s="167">
        <f t="shared" si="505"/>
        <v>236.78399999998712</v>
      </c>
      <c r="D6491" s="167">
        <f>IF('Lineær programmering opg 4'!$M$4=0,"-",(-A6491+'Lineær programmering opg 4'!$M$4)/'Lineær programmering opg 4'!$K$4*-1)</f>
        <v>311.4239999999657</v>
      </c>
      <c r="E6491" s="167">
        <f>IF('Lineær programmering opg 4'!$M$5=0,"-",(-A6491+'Lineær programmering opg 4'!$M$5)/'Lineær programmering opg 4'!$K$5*-1)</f>
        <v>236.78399999998712</v>
      </c>
      <c r="F6491" s="167" t="str">
        <f>IF('Lineær programmering opg 4'!$E$6=0,"-",(-A6491+'Lineær programmering opg 4'!$M$6)/'Lineær programmering opg 4'!$K$6*-1)</f>
        <v>-</v>
      </c>
      <c r="G6491" s="167" t="str">
        <f>IF('Lineær programmering opg 4'!$D$7=0,"-",((-A6491+'Lineær programmering opg 4'!$M$7)/'Lineær programmering opg 4'!$K$7)*-1)</f>
        <v>-</v>
      </c>
      <c r="H6491" s="167" t="str">
        <f>IF('Lineær programmering opg 4'!$C$8=0,"-",((-A6491+'Lineær programmering opg 4'!$M$8)/'Lineær programmering opg 4'!$K$8)*-1)</f>
        <v>-</v>
      </c>
      <c r="I6491" s="167" t="str">
        <f>IF('Lineær programmering opg 4'!$D$8=0,"-",'Lineær programmering opg 4'!$G$8)</f>
        <v>-</v>
      </c>
      <c r="J6491" s="295">
        <f>A6491*'Lineær programmering opg 4'!$C$11+Datatabel!C6491*'Lineær programmering opg 4'!$D$11</f>
        <v>43946.399999999783</v>
      </c>
      <c r="K6491" s="9">
        <f t="shared" si="507"/>
        <v>0</v>
      </c>
      <c r="L6491" s="9">
        <f t="shared" si="508"/>
        <v>0</v>
      </c>
    </row>
    <row r="6492" spans="1:12" ht="15" x14ac:dyDescent="0.25">
      <c r="A6492" s="167">
        <f t="shared" si="506"/>
        <v>84.264000000017148</v>
      </c>
      <c r="B6492" s="325">
        <f t="shared" si="509"/>
        <v>0.35110000000007147</v>
      </c>
      <c r="C6492" s="167">
        <f t="shared" si="505"/>
        <v>236.80199999998712</v>
      </c>
      <c r="D6492" s="167">
        <f>IF('Lineær programmering opg 4'!$M$4=0,"-",(-A6492+'Lineær programmering opg 4'!$M$4)/'Lineær programmering opg 4'!$K$4*-1)</f>
        <v>311.4719999999657</v>
      </c>
      <c r="E6492" s="167">
        <f>IF('Lineær programmering opg 4'!$M$5=0,"-",(-A6492+'Lineær programmering opg 4'!$M$5)/'Lineær programmering opg 4'!$K$5*-1)</f>
        <v>236.80199999998712</v>
      </c>
      <c r="F6492" s="167" t="str">
        <f>IF('Lineær programmering opg 4'!$E$6=0,"-",(-A6492+'Lineær programmering opg 4'!$M$6)/'Lineær programmering opg 4'!$K$6*-1)</f>
        <v>-</v>
      </c>
      <c r="G6492" s="167" t="str">
        <f>IF('Lineær programmering opg 4'!$D$7=0,"-",((-A6492+'Lineær programmering opg 4'!$M$7)/'Lineær programmering opg 4'!$K$7)*-1)</f>
        <v>-</v>
      </c>
      <c r="H6492" s="167" t="str">
        <f>IF('Lineær programmering opg 4'!$C$8=0,"-",((-A6492+'Lineær programmering opg 4'!$M$8)/'Lineær programmering opg 4'!$K$8)*-1)</f>
        <v>-</v>
      </c>
      <c r="I6492" s="167" t="str">
        <f>IF('Lineær programmering opg 4'!$D$8=0,"-",'Lineær programmering opg 4'!$G$8)</f>
        <v>-</v>
      </c>
      <c r="J6492" s="295">
        <f>A6492*'Lineær programmering opg 4'!$C$11+Datatabel!C6492*'Lineær programmering opg 4'!$D$11</f>
        <v>43946.699999999779</v>
      </c>
      <c r="K6492" s="9">
        <f t="shared" si="507"/>
        <v>0</v>
      </c>
      <c r="L6492" s="9">
        <f t="shared" si="508"/>
        <v>0</v>
      </c>
    </row>
    <row r="6493" spans="1:12" ht="15" x14ac:dyDescent="0.25">
      <c r="A6493" s="167">
        <f t="shared" si="506"/>
        <v>84.240000000017147</v>
      </c>
      <c r="B6493" s="325">
        <f t="shared" si="509"/>
        <v>0.35100000000007148</v>
      </c>
      <c r="C6493" s="167">
        <f t="shared" si="505"/>
        <v>236.81999999998712</v>
      </c>
      <c r="D6493" s="167">
        <f>IF('Lineær programmering opg 4'!$M$4=0,"-",(-A6493+'Lineær programmering opg 4'!$M$4)/'Lineær programmering opg 4'!$K$4*-1)</f>
        <v>311.51999999996571</v>
      </c>
      <c r="E6493" s="167">
        <f>IF('Lineær programmering opg 4'!$M$5=0,"-",(-A6493+'Lineær programmering opg 4'!$M$5)/'Lineær programmering opg 4'!$K$5*-1)</f>
        <v>236.81999999998712</v>
      </c>
      <c r="F6493" s="167" t="str">
        <f>IF('Lineær programmering opg 4'!$E$6=0,"-",(-A6493+'Lineær programmering opg 4'!$M$6)/'Lineær programmering opg 4'!$K$6*-1)</f>
        <v>-</v>
      </c>
      <c r="G6493" s="167" t="str">
        <f>IF('Lineær programmering opg 4'!$D$7=0,"-",((-A6493+'Lineær programmering opg 4'!$M$7)/'Lineær programmering opg 4'!$K$7)*-1)</f>
        <v>-</v>
      </c>
      <c r="H6493" s="167" t="str">
        <f>IF('Lineær programmering opg 4'!$C$8=0,"-",((-A6493+'Lineær programmering opg 4'!$M$8)/'Lineær programmering opg 4'!$K$8)*-1)</f>
        <v>-</v>
      </c>
      <c r="I6493" s="167" t="str">
        <f>IF('Lineær programmering opg 4'!$D$8=0,"-",'Lineær programmering opg 4'!$G$8)</f>
        <v>-</v>
      </c>
      <c r="J6493" s="295">
        <f>A6493*'Lineær programmering opg 4'!$C$11+Datatabel!C6493*'Lineær programmering opg 4'!$D$11</f>
        <v>43946.999999999782</v>
      </c>
      <c r="K6493" s="9">
        <f t="shared" si="507"/>
        <v>0</v>
      </c>
      <c r="L6493" s="9">
        <f t="shared" si="508"/>
        <v>0</v>
      </c>
    </row>
    <row r="6494" spans="1:12" ht="15" x14ac:dyDescent="0.25">
      <c r="A6494" s="167">
        <f t="shared" si="506"/>
        <v>84.216000000017161</v>
      </c>
      <c r="B6494" s="325">
        <f t="shared" si="509"/>
        <v>0.35090000000007149</v>
      </c>
      <c r="C6494" s="167">
        <f t="shared" si="505"/>
        <v>236.83799999998712</v>
      </c>
      <c r="D6494" s="167">
        <f>IF('Lineær programmering opg 4'!$M$4=0,"-",(-A6494+'Lineær programmering opg 4'!$M$4)/'Lineær programmering opg 4'!$K$4*-1)</f>
        <v>311.56799999996565</v>
      </c>
      <c r="E6494" s="167">
        <f>IF('Lineær programmering opg 4'!$M$5=0,"-",(-A6494+'Lineær programmering opg 4'!$M$5)/'Lineær programmering opg 4'!$K$5*-1)</f>
        <v>236.83799999998712</v>
      </c>
      <c r="F6494" s="167" t="str">
        <f>IF('Lineær programmering opg 4'!$E$6=0,"-",(-A6494+'Lineær programmering opg 4'!$M$6)/'Lineær programmering opg 4'!$K$6*-1)</f>
        <v>-</v>
      </c>
      <c r="G6494" s="167" t="str">
        <f>IF('Lineær programmering opg 4'!$D$7=0,"-",((-A6494+'Lineær programmering opg 4'!$M$7)/'Lineær programmering opg 4'!$K$7)*-1)</f>
        <v>-</v>
      </c>
      <c r="H6494" s="167" t="str">
        <f>IF('Lineær programmering opg 4'!$C$8=0,"-",((-A6494+'Lineær programmering opg 4'!$M$8)/'Lineær programmering opg 4'!$K$8)*-1)</f>
        <v>-</v>
      </c>
      <c r="I6494" s="167" t="str">
        <f>IF('Lineær programmering opg 4'!$D$8=0,"-",'Lineær programmering opg 4'!$G$8)</f>
        <v>-</v>
      </c>
      <c r="J6494" s="295">
        <f>A6494*'Lineær programmering opg 4'!$C$11+Datatabel!C6494*'Lineær programmering opg 4'!$D$11</f>
        <v>43947.299999999785</v>
      </c>
      <c r="K6494" s="9">
        <f t="shared" si="507"/>
        <v>0</v>
      </c>
      <c r="L6494" s="9">
        <f t="shared" si="508"/>
        <v>0</v>
      </c>
    </row>
    <row r="6495" spans="1:12" ht="15" x14ac:dyDescent="0.25">
      <c r="A6495" s="167">
        <f t="shared" si="506"/>
        <v>84.19200000001716</v>
      </c>
      <c r="B6495" s="325">
        <f t="shared" si="509"/>
        <v>0.3508000000000715</v>
      </c>
      <c r="C6495" s="167">
        <f t="shared" si="505"/>
        <v>236.85599999998712</v>
      </c>
      <c r="D6495" s="167">
        <f>IF('Lineær programmering opg 4'!$M$4=0,"-",(-A6495+'Lineær programmering opg 4'!$M$4)/'Lineær programmering opg 4'!$K$4*-1)</f>
        <v>311.61599999996565</v>
      </c>
      <c r="E6495" s="167">
        <f>IF('Lineær programmering opg 4'!$M$5=0,"-",(-A6495+'Lineær programmering opg 4'!$M$5)/'Lineær programmering opg 4'!$K$5*-1)</f>
        <v>236.85599999998712</v>
      </c>
      <c r="F6495" s="167" t="str">
        <f>IF('Lineær programmering opg 4'!$E$6=0,"-",(-A6495+'Lineær programmering opg 4'!$M$6)/'Lineær programmering opg 4'!$K$6*-1)</f>
        <v>-</v>
      </c>
      <c r="G6495" s="167" t="str">
        <f>IF('Lineær programmering opg 4'!$D$7=0,"-",((-A6495+'Lineær programmering opg 4'!$M$7)/'Lineær programmering opg 4'!$K$7)*-1)</f>
        <v>-</v>
      </c>
      <c r="H6495" s="167" t="str">
        <f>IF('Lineær programmering opg 4'!$C$8=0,"-",((-A6495+'Lineær programmering opg 4'!$M$8)/'Lineær programmering opg 4'!$K$8)*-1)</f>
        <v>-</v>
      </c>
      <c r="I6495" s="167" t="str">
        <f>IF('Lineær programmering opg 4'!$D$8=0,"-",'Lineær programmering opg 4'!$G$8)</f>
        <v>-</v>
      </c>
      <c r="J6495" s="295">
        <f>A6495*'Lineær programmering opg 4'!$C$11+Datatabel!C6495*'Lineær programmering opg 4'!$D$11</f>
        <v>43947.59999999978</v>
      </c>
      <c r="K6495" s="9">
        <f t="shared" si="507"/>
        <v>0</v>
      </c>
      <c r="L6495" s="9">
        <f t="shared" si="508"/>
        <v>0</v>
      </c>
    </row>
    <row r="6496" spans="1:12" ht="15" x14ac:dyDescent="0.25">
      <c r="A6496" s="167">
        <f t="shared" si="506"/>
        <v>84.168000000017159</v>
      </c>
      <c r="B6496" s="325">
        <f t="shared" si="509"/>
        <v>0.35070000000007151</v>
      </c>
      <c r="C6496" s="167">
        <f t="shared" si="505"/>
        <v>236.87399999998712</v>
      </c>
      <c r="D6496" s="167">
        <f>IF('Lineær programmering opg 4'!$M$4=0,"-",(-A6496+'Lineær programmering opg 4'!$M$4)/'Lineær programmering opg 4'!$K$4*-1)</f>
        <v>311.66399999996565</v>
      </c>
      <c r="E6496" s="167">
        <f>IF('Lineær programmering opg 4'!$M$5=0,"-",(-A6496+'Lineær programmering opg 4'!$M$5)/'Lineær programmering opg 4'!$K$5*-1)</f>
        <v>236.87399999998712</v>
      </c>
      <c r="F6496" s="167" t="str">
        <f>IF('Lineær programmering opg 4'!$E$6=0,"-",(-A6496+'Lineær programmering opg 4'!$M$6)/'Lineær programmering opg 4'!$K$6*-1)</f>
        <v>-</v>
      </c>
      <c r="G6496" s="167" t="str">
        <f>IF('Lineær programmering opg 4'!$D$7=0,"-",((-A6496+'Lineær programmering opg 4'!$M$7)/'Lineær programmering opg 4'!$K$7)*-1)</f>
        <v>-</v>
      </c>
      <c r="H6496" s="167" t="str">
        <f>IF('Lineær programmering opg 4'!$C$8=0,"-",((-A6496+'Lineær programmering opg 4'!$M$8)/'Lineær programmering opg 4'!$K$8)*-1)</f>
        <v>-</v>
      </c>
      <c r="I6496" s="167" t="str">
        <f>IF('Lineær programmering opg 4'!$D$8=0,"-",'Lineær programmering opg 4'!$G$8)</f>
        <v>-</v>
      </c>
      <c r="J6496" s="295">
        <f>A6496*'Lineær programmering opg 4'!$C$11+Datatabel!C6496*'Lineær programmering opg 4'!$D$11</f>
        <v>43947.89999999979</v>
      </c>
      <c r="K6496" s="9">
        <f t="shared" si="507"/>
        <v>0</v>
      </c>
      <c r="L6496" s="9">
        <f t="shared" si="508"/>
        <v>0</v>
      </c>
    </row>
    <row r="6497" spans="1:12" ht="15" x14ac:dyDescent="0.25">
      <c r="A6497" s="167">
        <f t="shared" si="506"/>
        <v>84.144000000017172</v>
      </c>
      <c r="B6497" s="325">
        <f t="shared" si="509"/>
        <v>0.35060000000007152</v>
      </c>
      <c r="C6497" s="167">
        <f t="shared" si="505"/>
        <v>236.89199999998712</v>
      </c>
      <c r="D6497" s="167">
        <f>IF('Lineær programmering opg 4'!$M$4=0,"-",(-A6497+'Lineær programmering opg 4'!$M$4)/'Lineær programmering opg 4'!$K$4*-1)</f>
        <v>311.71199999996566</v>
      </c>
      <c r="E6497" s="167">
        <f>IF('Lineær programmering opg 4'!$M$5=0,"-",(-A6497+'Lineær programmering opg 4'!$M$5)/'Lineær programmering opg 4'!$K$5*-1)</f>
        <v>236.89199999998712</v>
      </c>
      <c r="F6497" s="167" t="str">
        <f>IF('Lineær programmering opg 4'!$E$6=0,"-",(-A6497+'Lineær programmering opg 4'!$M$6)/'Lineær programmering opg 4'!$K$6*-1)</f>
        <v>-</v>
      </c>
      <c r="G6497" s="167" t="str">
        <f>IF('Lineær programmering opg 4'!$D$7=0,"-",((-A6497+'Lineær programmering opg 4'!$M$7)/'Lineær programmering opg 4'!$K$7)*-1)</f>
        <v>-</v>
      </c>
      <c r="H6497" s="167" t="str">
        <f>IF('Lineær programmering opg 4'!$C$8=0,"-",((-A6497+'Lineær programmering opg 4'!$M$8)/'Lineær programmering opg 4'!$K$8)*-1)</f>
        <v>-</v>
      </c>
      <c r="I6497" s="167" t="str">
        <f>IF('Lineær programmering opg 4'!$D$8=0,"-",'Lineær programmering opg 4'!$G$8)</f>
        <v>-</v>
      </c>
      <c r="J6497" s="295">
        <f>A6497*'Lineær programmering opg 4'!$C$11+Datatabel!C6497*'Lineær programmering opg 4'!$D$11</f>
        <v>43948.199999999786</v>
      </c>
      <c r="K6497" s="9">
        <f t="shared" si="507"/>
        <v>0</v>
      </c>
      <c r="L6497" s="9">
        <f t="shared" si="508"/>
        <v>0</v>
      </c>
    </row>
    <row r="6498" spans="1:12" ht="15" x14ac:dyDescent="0.25">
      <c r="A6498" s="167">
        <f t="shared" si="506"/>
        <v>84.120000000017171</v>
      </c>
      <c r="B6498" s="325">
        <f t="shared" si="509"/>
        <v>0.35050000000007153</v>
      </c>
      <c r="C6498" s="167">
        <f t="shared" si="505"/>
        <v>236.90999999998712</v>
      </c>
      <c r="D6498" s="167">
        <f>IF('Lineær programmering opg 4'!$M$4=0,"-",(-A6498+'Lineær programmering opg 4'!$M$4)/'Lineær programmering opg 4'!$K$4*-1)</f>
        <v>311.75999999996566</v>
      </c>
      <c r="E6498" s="167">
        <f>IF('Lineær programmering opg 4'!$M$5=0,"-",(-A6498+'Lineær programmering opg 4'!$M$5)/'Lineær programmering opg 4'!$K$5*-1)</f>
        <v>236.90999999998712</v>
      </c>
      <c r="F6498" s="167" t="str">
        <f>IF('Lineær programmering opg 4'!$E$6=0,"-",(-A6498+'Lineær programmering opg 4'!$M$6)/'Lineær programmering opg 4'!$K$6*-1)</f>
        <v>-</v>
      </c>
      <c r="G6498" s="167" t="str">
        <f>IF('Lineær programmering opg 4'!$D$7=0,"-",((-A6498+'Lineær programmering opg 4'!$M$7)/'Lineær programmering opg 4'!$K$7)*-1)</f>
        <v>-</v>
      </c>
      <c r="H6498" s="167" t="str">
        <f>IF('Lineær programmering opg 4'!$C$8=0,"-",((-A6498+'Lineær programmering opg 4'!$M$8)/'Lineær programmering opg 4'!$K$8)*-1)</f>
        <v>-</v>
      </c>
      <c r="I6498" s="167" t="str">
        <f>IF('Lineær programmering opg 4'!$D$8=0,"-",'Lineær programmering opg 4'!$G$8)</f>
        <v>-</v>
      </c>
      <c r="J6498" s="295">
        <f>A6498*'Lineær programmering opg 4'!$C$11+Datatabel!C6498*'Lineær programmering opg 4'!$D$11</f>
        <v>43948.499999999782</v>
      </c>
      <c r="K6498" s="9">
        <f t="shared" si="507"/>
        <v>0</v>
      </c>
      <c r="L6498" s="9">
        <f t="shared" si="508"/>
        <v>0</v>
      </c>
    </row>
    <row r="6499" spans="1:12" ht="15" x14ac:dyDescent="0.25">
      <c r="A6499" s="167">
        <f t="shared" si="506"/>
        <v>84.09600000001717</v>
      </c>
      <c r="B6499" s="325">
        <f t="shared" si="509"/>
        <v>0.35040000000007154</v>
      </c>
      <c r="C6499" s="167">
        <f t="shared" si="505"/>
        <v>236.92799999998712</v>
      </c>
      <c r="D6499" s="167">
        <f>IF('Lineær programmering opg 4'!$M$4=0,"-",(-A6499+'Lineær programmering opg 4'!$M$4)/'Lineær programmering opg 4'!$K$4*-1)</f>
        <v>311.80799999996566</v>
      </c>
      <c r="E6499" s="167">
        <f>IF('Lineær programmering opg 4'!$M$5=0,"-",(-A6499+'Lineær programmering opg 4'!$M$5)/'Lineær programmering opg 4'!$K$5*-1)</f>
        <v>236.92799999998712</v>
      </c>
      <c r="F6499" s="167" t="str">
        <f>IF('Lineær programmering opg 4'!$E$6=0,"-",(-A6499+'Lineær programmering opg 4'!$M$6)/'Lineær programmering opg 4'!$K$6*-1)</f>
        <v>-</v>
      </c>
      <c r="G6499" s="167" t="str">
        <f>IF('Lineær programmering opg 4'!$D$7=0,"-",((-A6499+'Lineær programmering opg 4'!$M$7)/'Lineær programmering opg 4'!$K$7)*-1)</f>
        <v>-</v>
      </c>
      <c r="H6499" s="167" t="str">
        <f>IF('Lineær programmering opg 4'!$C$8=0,"-",((-A6499+'Lineær programmering opg 4'!$M$8)/'Lineær programmering opg 4'!$K$8)*-1)</f>
        <v>-</v>
      </c>
      <c r="I6499" s="167" t="str">
        <f>IF('Lineær programmering opg 4'!$D$8=0,"-",'Lineær programmering opg 4'!$G$8)</f>
        <v>-</v>
      </c>
      <c r="J6499" s="295">
        <f>A6499*'Lineær programmering opg 4'!$C$11+Datatabel!C6499*'Lineær programmering opg 4'!$D$11</f>
        <v>43948.799999999785</v>
      </c>
      <c r="K6499" s="9">
        <f t="shared" si="507"/>
        <v>0</v>
      </c>
      <c r="L6499" s="9">
        <f t="shared" si="508"/>
        <v>0</v>
      </c>
    </row>
    <row r="6500" spans="1:12" ht="15" x14ac:dyDescent="0.25">
      <c r="A6500" s="167">
        <f t="shared" si="506"/>
        <v>84.072000000017169</v>
      </c>
      <c r="B6500" s="325">
        <f t="shared" si="509"/>
        <v>0.35030000000007155</v>
      </c>
      <c r="C6500" s="167">
        <f t="shared" si="505"/>
        <v>236.94599999998712</v>
      </c>
      <c r="D6500" s="167">
        <f>IF('Lineær programmering opg 4'!$M$4=0,"-",(-A6500+'Lineær programmering opg 4'!$M$4)/'Lineær programmering opg 4'!$K$4*-1)</f>
        <v>311.85599999996566</v>
      </c>
      <c r="E6500" s="167">
        <f>IF('Lineær programmering opg 4'!$M$5=0,"-",(-A6500+'Lineær programmering opg 4'!$M$5)/'Lineær programmering opg 4'!$K$5*-1)</f>
        <v>236.94599999998712</v>
      </c>
      <c r="F6500" s="167" t="str">
        <f>IF('Lineær programmering opg 4'!$E$6=0,"-",(-A6500+'Lineær programmering opg 4'!$M$6)/'Lineær programmering opg 4'!$K$6*-1)</f>
        <v>-</v>
      </c>
      <c r="G6500" s="167" t="str">
        <f>IF('Lineær programmering opg 4'!$D$7=0,"-",((-A6500+'Lineær programmering opg 4'!$M$7)/'Lineær programmering opg 4'!$K$7)*-1)</f>
        <v>-</v>
      </c>
      <c r="H6500" s="167" t="str">
        <f>IF('Lineær programmering opg 4'!$C$8=0,"-",((-A6500+'Lineær programmering opg 4'!$M$8)/'Lineær programmering opg 4'!$K$8)*-1)</f>
        <v>-</v>
      </c>
      <c r="I6500" s="167" t="str">
        <f>IF('Lineær programmering opg 4'!$D$8=0,"-",'Lineær programmering opg 4'!$G$8)</f>
        <v>-</v>
      </c>
      <c r="J6500" s="295">
        <f>A6500*'Lineær programmering opg 4'!$C$11+Datatabel!C6500*'Lineær programmering opg 4'!$D$11</f>
        <v>43949.099999999788</v>
      </c>
      <c r="K6500" s="9">
        <f t="shared" si="507"/>
        <v>0</v>
      </c>
      <c r="L6500" s="9">
        <f t="shared" si="508"/>
        <v>0</v>
      </c>
    </row>
    <row r="6501" spans="1:12" ht="15" x14ac:dyDescent="0.25">
      <c r="A6501" s="167">
        <f t="shared" si="506"/>
        <v>84.048000000017169</v>
      </c>
      <c r="B6501" s="325">
        <f t="shared" si="509"/>
        <v>0.35020000000007157</v>
      </c>
      <c r="C6501" s="167">
        <f t="shared" si="505"/>
        <v>236.96399999998712</v>
      </c>
      <c r="D6501" s="167">
        <f>IF('Lineær programmering opg 4'!$M$4=0,"-",(-A6501+'Lineær programmering opg 4'!$M$4)/'Lineær programmering opg 4'!$K$4*-1)</f>
        <v>311.90399999996566</v>
      </c>
      <c r="E6501" s="167">
        <f>IF('Lineær programmering opg 4'!$M$5=0,"-",(-A6501+'Lineær programmering opg 4'!$M$5)/'Lineær programmering opg 4'!$K$5*-1)</f>
        <v>236.96399999998712</v>
      </c>
      <c r="F6501" s="167" t="str">
        <f>IF('Lineær programmering opg 4'!$E$6=0,"-",(-A6501+'Lineær programmering opg 4'!$M$6)/'Lineær programmering opg 4'!$K$6*-1)</f>
        <v>-</v>
      </c>
      <c r="G6501" s="167" t="str">
        <f>IF('Lineær programmering opg 4'!$D$7=0,"-",((-A6501+'Lineær programmering opg 4'!$M$7)/'Lineær programmering opg 4'!$K$7)*-1)</f>
        <v>-</v>
      </c>
      <c r="H6501" s="167" t="str">
        <f>IF('Lineær programmering opg 4'!$C$8=0,"-",((-A6501+'Lineær programmering opg 4'!$M$8)/'Lineær programmering opg 4'!$K$8)*-1)</f>
        <v>-</v>
      </c>
      <c r="I6501" s="167" t="str">
        <f>IF('Lineær programmering opg 4'!$D$8=0,"-",'Lineær programmering opg 4'!$G$8)</f>
        <v>-</v>
      </c>
      <c r="J6501" s="295">
        <f>A6501*'Lineær programmering opg 4'!$C$11+Datatabel!C6501*'Lineær programmering opg 4'!$D$11</f>
        <v>43949.39999999979</v>
      </c>
      <c r="K6501" s="9">
        <f t="shared" si="507"/>
        <v>0</v>
      </c>
      <c r="L6501" s="9">
        <f t="shared" si="508"/>
        <v>0</v>
      </c>
    </row>
    <row r="6502" spans="1:12" ht="15" x14ac:dyDescent="0.25">
      <c r="A6502" s="167">
        <f t="shared" si="506"/>
        <v>84.024000000017182</v>
      </c>
      <c r="B6502" s="325">
        <f t="shared" si="509"/>
        <v>0.35010000000007158</v>
      </c>
      <c r="C6502" s="167">
        <f t="shared" si="505"/>
        <v>236.98199999998712</v>
      </c>
      <c r="D6502" s="167">
        <f>IF('Lineær programmering opg 4'!$M$4=0,"-",(-A6502+'Lineær programmering opg 4'!$M$4)/'Lineær programmering opg 4'!$K$4*-1)</f>
        <v>311.95199999996566</v>
      </c>
      <c r="E6502" s="167">
        <f>IF('Lineær programmering opg 4'!$M$5=0,"-",(-A6502+'Lineær programmering opg 4'!$M$5)/'Lineær programmering opg 4'!$K$5*-1)</f>
        <v>236.98199999998712</v>
      </c>
      <c r="F6502" s="167" t="str">
        <f>IF('Lineær programmering opg 4'!$E$6=0,"-",(-A6502+'Lineær programmering opg 4'!$M$6)/'Lineær programmering opg 4'!$K$6*-1)</f>
        <v>-</v>
      </c>
      <c r="G6502" s="167" t="str">
        <f>IF('Lineær programmering opg 4'!$D$7=0,"-",((-A6502+'Lineær programmering opg 4'!$M$7)/'Lineær programmering opg 4'!$K$7)*-1)</f>
        <v>-</v>
      </c>
      <c r="H6502" s="167" t="str">
        <f>IF('Lineær programmering opg 4'!$C$8=0,"-",((-A6502+'Lineær programmering opg 4'!$M$8)/'Lineær programmering opg 4'!$K$8)*-1)</f>
        <v>-</v>
      </c>
      <c r="I6502" s="167" t="str">
        <f>IF('Lineær programmering opg 4'!$D$8=0,"-",'Lineær programmering opg 4'!$G$8)</f>
        <v>-</v>
      </c>
      <c r="J6502" s="295">
        <f>A6502*'Lineær programmering opg 4'!$C$11+Datatabel!C6502*'Lineær programmering opg 4'!$D$11</f>
        <v>43949.699999999786</v>
      </c>
      <c r="K6502" s="9">
        <f t="shared" si="507"/>
        <v>0</v>
      </c>
      <c r="L6502" s="9">
        <f t="shared" si="508"/>
        <v>0</v>
      </c>
    </row>
    <row r="6503" spans="1:12" ht="15" x14ac:dyDescent="0.25">
      <c r="A6503" s="167">
        <f t="shared" si="506"/>
        <v>84.000000000017181</v>
      </c>
      <c r="B6503" s="325">
        <f t="shared" si="509"/>
        <v>0.35000000000007159</v>
      </c>
      <c r="C6503" s="167">
        <f t="shared" si="505"/>
        <v>236.99999999998712</v>
      </c>
      <c r="D6503" s="167">
        <f>IF('Lineær programmering opg 4'!$M$4=0,"-",(-A6503+'Lineær programmering opg 4'!$M$4)/'Lineær programmering opg 4'!$K$4*-1)</f>
        <v>311.99999999996567</v>
      </c>
      <c r="E6503" s="167">
        <f>IF('Lineær programmering opg 4'!$M$5=0,"-",(-A6503+'Lineær programmering opg 4'!$M$5)/'Lineær programmering opg 4'!$K$5*-1)</f>
        <v>236.99999999998712</v>
      </c>
      <c r="F6503" s="167" t="str">
        <f>IF('Lineær programmering opg 4'!$E$6=0,"-",(-A6503+'Lineær programmering opg 4'!$M$6)/'Lineær programmering opg 4'!$K$6*-1)</f>
        <v>-</v>
      </c>
      <c r="G6503" s="167" t="str">
        <f>IF('Lineær programmering opg 4'!$D$7=0,"-",((-A6503+'Lineær programmering opg 4'!$M$7)/'Lineær programmering opg 4'!$K$7)*-1)</f>
        <v>-</v>
      </c>
      <c r="H6503" s="167" t="str">
        <f>IF('Lineær programmering opg 4'!$C$8=0,"-",((-A6503+'Lineær programmering opg 4'!$M$8)/'Lineær programmering opg 4'!$K$8)*-1)</f>
        <v>-</v>
      </c>
      <c r="I6503" s="167" t="str">
        <f>IF('Lineær programmering opg 4'!$D$8=0,"-",'Lineær programmering opg 4'!$G$8)</f>
        <v>-</v>
      </c>
      <c r="J6503" s="295">
        <f>A6503*'Lineær programmering opg 4'!$C$11+Datatabel!C6503*'Lineær programmering opg 4'!$D$11</f>
        <v>43949.999999999789</v>
      </c>
      <c r="K6503" s="9">
        <f t="shared" si="507"/>
        <v>0</v>
      </c>
      <c r="L6503" s="9">
        <f t="shared" si="508"/>
        <v>0</v>
      </c>
    </row>
    <row r="6504" spans="1:12" ht="15" x14ac:dyDescent="0.25">
      <c r="A6504" s="167">
        <f t="shared" si="506"/>
        <v>83.97600000001718</v>
      </c>
      <c r="B6504" s="325">
        <f t="shared" si="509"/>
        <v>0.3499000000000716</v>
      </c>
      <c r="C6504" s="167">
        <f t="shared" si="505"/>
        <v>237.01799999998713</v>
      </c>
      <c r="D6504" s="167">
        <f>IF('Lineær programmering opg 4'!$M$4=0,"-",(-A6504+'Lineær programmering opg 4'!$M$4)/'Lineær programmering opg 4'!$K$4*-1)</f>
        <v>312.04799999996567</v>
      </c>
      <c r="E6504" s="167">
        <f>IF('Lineær programmering opg 4'!$M$5=0,"-",(-A6504+'Lineær programmering opg 4'!$M$5)/'Lineær programmering opg 4'!$K$5*-1)</f>
        <v>237.01799999998713</v>
      </c>
      <c r="F6504" s="167" t="str">
        <f>IF('Lineær programmering opg 4'!$E$6=0,"-",(-A6504+'Lineær programmering opg 4'!$M$6)/'Lineær programmering opg 4'!$K$6*-1)</f>
        <v>-</v>
      </c>
      <c r="G6504" s="167" t="str">
        <f>IF('Lineær programmering opg 4'!$D$7=0,"-",((-A6504+'Lineær programmering opg 4'!$M$7)/'Lineær programmering opg 4'!$K$7)*-1)</f>
        <v>-</v>
      </c>
      <c r="H6504" s="167" t="str">
        <f>IF('Lineær programmering opg 4'!$C$8=0,"-",((-A6504+'Lineær programmering opg 4'!$M$8)/'Lineær programmering opg 4'!$K$8)*-1)</f>
        <v>-</v>
      </c>
      <c r="I6504" s="167" t="str">
        <f>IF('Lineær programmering opg 4'!$D$8=0,"-",'Lineær programmering opg 4'!$G$8)</f>
        <v>-</v>
      </c>
      <c r="J6504" s="295">
        <f>A6504*'Lineær programmering opg 4'!$C$11+Datatabel!C6504*'Lineær programmering opg 4'!$D$11</f>
        <v>43950.299999999785</v>
      </c>
      <c r="K6504" s="9">
        <f t="shared" si="507"/>
        <v>0</v>
      </c>
      <c r="L6504" s="9">
        <f t="shared" si="508"/>
        <v>0</v>
      </c>
    </row>
    <row r="6505" spans="1:12" ht="15" x14ac:dyDescent="0.25">
      <c r="A6505" s="167">
        <f t="shared" si="506"/>
        <v>83.952000000017193</v>
      </c>
      <c r="B6505" s="325">
        <f t="shared" si="509"/>
        <v>0.34980000000007161</v>
      </c>
      <c r="C6505" s="167">
        <f t="shared" si="505"/>
        <v>237.03599999998713</v>
      </c>
      <c r="D6505" s="167">
        <f>IF('Lineær programmering opg 4'!$M$4=0,"-",(-A6505+'Lineær programmering opg 4'!$M$4)/'Lineær programmering opg 4'!$K$4*-1)</f>
        <v>312.09599999996561</v>
      </c>
      <c r="E6505" s="167">
        <f>IF('Lineær programmering opg 4'!$M$5=0,"-",(-A6505+'Lineær programmering opg 4'!$M$5)/'Lineær programmering opg 4'!$K$5*-1)</f>
        <v>237.03599999998713</v>
      </c>
      <c r="F6505" s="167" t="str">
        <f>IF('Lineær programmering opg 4'!$E$6=0,"-",(-A6505+'Lineær programmering opg 4'!$M$6)/'Lineær programmering opg 4'!$K$6*-1)</f>
        <v>-</v>
      </c>
      <c r="G6505" s="167" t="str">
        <f>IF('Lineær programmering opg 4'!$D$7=0,"-",((-A6505+'Lineær programmering opg 4'!$M$7)/'Lineær programmering opg 4'!$K$7)*-1)</f>
        <v>-</v>
      </c>
      <c r="H6505" s="167" t="str">
        <f>IF('Lineær programmering opg 4'!$C$8=0,"-",((-A6505+'Lineær programmering opg 4'!$M$8)/'Lineær programmering opg 4'!$K$8)*-1)</f>
        <v>-</v>
      </c>
      <c r="I6505" s="167" t="str">
        <f>IF('Lineær programmering opg 4'!$D$8=0,"-",'Lineær programmering opg 4'!$G$8)</f>
        <v>-</v>
      </c>
      <c r="J6505" s="295">
        <f>A6505*'Lineær programmering opg 4'!$C$11+Datatabel!C6505*'Lineær programmering opg 4'!$D$11</f>
        <v>43950.599999999788</v>
      </c>
      <c r="K6505" s="9">
        <f t="shared" si="507"/>
        <v>0</v>
      </c>
      <c r="L6505" s="9">
        <f t="shared" si="508"/>
        <v>0</v>
      </c>
    </row>
    <row r="6506" spans="1:12" ht="15" x14ac:dyDescent="0.25">
      <c r="A6506" s="167">
        <f t="shared" si="506"/>
        <v>83.928000000017192</v>
      </c>
      <c r="B6506" s="325">
        <f t="shared" si="509"/>
        <v>0.34970000000007162</v>
      </c>
      <c r="C6506" s="167">
        <f t="shared" si="505"/>
        <v>237.05399999998713</v>
      </c>
      <c r="D6506" s="167">
        <f>IF('Lineær programmering opg 4'!$M$4=0,"-",(-A6506+'Lineær programmering opg 4'!$M$4)/'Lineær programmering opg 4'!$K$4*-1)</f>
        <v>312.14399999996562</v>
      </c>
      <c r="E6506" s="167">
        <f>IF('Lineær programmering opg 4'!$M$5=0,"-",(-A6506+'Lineær programmering opg 4'!$M$5)/'Lineær programmering opg 4'!$K$5*-1)</f>
        <v>237.05399999998713</v>
      </c>
      <c r="F6506" s="167" t="str">
        <f>IF('Lineær programmering opg 4'!$E$6=0,"-",(-A6506+'Lineær programmering opg 4'!$M$6)/'Lineær programmering opg 4'!$K$6*-1)</f>
        <v>-</v>
      </c>
      <c r="G6506" s="167" t="str">
        <f>IF('Lineær programmering opg 4'!$D$7=0,"-",((-A6506+'Lineær programmering opg 4'!$M$7)/'Lineær programmering opg 4'!$K$7)*-1)</f>
        <v>-</v>
      </c>
      <c r="H6506" s="167" t="str">
        <f>IF('Lineær programmering opg 4'!$C$8=0,"-",((-A6506+'Lineær programmering opg 4'!$M$8)/'Lineær programmering opg 4'!$K$8)*-1)</f>
        <v>-</v>
      </c>
      <c r="I6506" s="167" t="str">
        <f>IF('Lineær programmering opg 4'!$D$8=0,"-",'Lineær programmering opg 4'!$G$8)</f>
        <v>-</v>
      </c>
      <c r="J6506" s="295">
        <f>A6506*'Lineær programmering opg 4'!$C$11+Datatabel!C6506*'Lineær programmering opg 4'!$D$11</f>
        <v>43950.89999999979</v>
      </c>
      <c r="K6506" s="9">
        <f t="shared" si="507"/>
        <v>0</v>
      </c>
      <c r="L6506" s="9">
        <f t="shared" si="508"/>
        <v>0</v>
      </c>
    </row>
    <row r="6507" spans="1:12" ht="15" x14ac:dyDescent="0.25">
      <c r="A6507" s="167">
        <f t="shared" si="506"/>
        <v>83.904000000017191</v>
      </c>
      <c r="B6507" s="325">
        <f t="shared" si="509"/>
        <v>0.34960000000007163</v>
      </c>
      <c r="C6507" s="167">
        <f t="shared" si="505"/>
        <v>237.07199999998713</v>
      </c>
      <c r="D6507" s="167">
        <f>IF('Lineær programmering opg 4'!$M$4=0,"-",(-A6507+'Lineær programmering opg 4'!$M$4)/'Lineær programmering opg 4'!$K$4*-1)</f>
        <v>312.19199999996562</v>
      </c>
      <c r="E6507" s="167">
        <f>IF('Lineær programmering opg 4'!$M$5=0,"-",(-A6507+'Lineær programmering opg 4'!$M$5)/'Lineær programmering opg 4'!$K$5*-1)</f>
        <v>237.07199999998713</v>
      </c>
      <c r="F6507" s="167" t="str">
        <f>IF('Lineær programmering opg 4'!$E$6=0,"-",(-A6507+'Lineær programmering opg 4'!$M$6)/'Lineær programmering opg 4'!$K$6*-1)</f>
        <v>-</v>
      </c>
      <c r="G6507" s="167" t="str">
        <f>IF('Lineær programmering opg 4'!$D$7=0,"-",((-A6507+'Lineær programmering opg 4'!$M$7)/'Lineær programmering opg 4'!$K$7)*-1)</f>
        <v>-</v>
      </c>
      <c r="H6507" s="167" t="str">
        <f>IF('Lineær programmering opg 4'!$C$8=0,"-",((-A6507+'Lineær programmering opg 4'!$M$8)/'Lineær programmering opg 4'!$K$8)*-1)</f>
        <v>-</v>
      </c>
      <c r="I6507" s="167" t="str">
        <f>IF('Lineær programmering opg 4'!$D$8=0,"-",'Lineær programmering opg 4'!$G$8)</f>
        <v>-</v>
      </c>
      <c r="J6507" s="295">
        <f>A6507*'Lineær programmering opg 4'!$C$11+Datatabel!C6507*'Lineær programmering opg 4'!$D$11</f>
        <v>43951.199999999786</v>
      </c>
      <c r="K6507" s="9">
        <f t="shared" si="507"/>
        <v>0</v>
      </c>
      <c r="L6507" s="9">
        <f t="shared" si="508"/>
        <v>0</v>
      </c>
    </row>
    <row r="6508" spans="1:12" ht="15" x14ac:dyDescent="0.25">
      <c r="A6508" s="167">
        <f t="shared" si="506"/>
        <v>83.880000000017191</v>
      </c>
      <c r="B6508" s="325">
        <f t="shared" si="509"/>
        <v>0.34950000000007164</v>
      </c>
      <c r="C6508" s="167">
        <f t="shared" si="505"/>
        <v>237.08999999998713</v>
      </c>
      <c r="D6508" s="167">
        <f>IF('Lineær programmering opg 4'!$M$4=0,"-",(-A6508+'Lineær programmering opg 4'!$M$4)/'Lineær programmering opg 4'!$K$4*-1)</f>
        <v>312.23999999996562</v>
      </c>
      <c r="E6508" s="167">
        <f>IF('Lineær programmering opg 4'!$M$5=0,"-",(-A6508+'Lineær programmering opg 4'!$M$5)/'Lineær programmering opg 4'!$K$5*-1)</f>
        <v>237.08999999998713</v>
      </c>
      <c r="F6508" s="167" t="str">
        <f>IF('Lineær programmering opg 4'!$E$6=0,"-",(-A6508+'Lineær programmering opg 4'!$M$6)/'Lineær programmering opg 4'!$K$6*-1)</f>
        <v>-</v>
      </c>
      <c r="G6508" s="167" t="str">
        <f>IF('Lineær programmering opg 4'!$D$7=0,"-",((-A6508+'Lineær programmering opg 4'!$M$7)/'Lineær programmering opg 4'!$K$7)*-1)</f>
        <v>-</v>
      </c>
      <c r="H6508" s="167" t="str">
        <f>IF('Lineær programmering opg 4'!$C$8=0,"-",((-A6508+'Lineær programmering opg 4'!$M$8)/'Lineær programmering opg 4'!$K$8)*-1)</f>
        <v>-</v>
      </c>
      <c r="I6508" s="167" t="str">
        <f>IF('Lineær programmering opg 4'!$D$8=0,"-",'Lineær programmering opg 4'!$G$8)</f>
        <v>-</v>
      </c>
      <c r="J6508" s="295">
        <f>A6508*'Lineær programmering opg 4'!$C$11+Datatabel!C6508*'Lineær programmering opg 4'!$D$11</f>
        <v>43951.499999999789</v>
      </c>
      <c r="K6508" s="9">
        <f t="shared" si="507"/>
        <v>0</v>
      </c>
      <c r="L6508" s="9">
        <f t="shared" si="508"/>
        <v>0</v>
      </c>
    </row>
    <row r="6509" spans="1:12" ht="15" x14ac:dyDescent="0.25">
      <c r="A6509" s="167">
        <f t="shared" si="506"/>
        <v>83.85600000001719</v>
      </c>
      <c r="B6509" s="325">
        <f t="shared" si="509"/>
        <v>0.34940000000007165</v>
      </c>
      <c r="C6509" s="167">
        <f t="shared" si="505"/>
        <v>237.10799999998713</v>
      </c>
      <c r="D6509" s="167">
        <f>IF('Lineær programmering opg 4'!$M$4=0,"-",(-A6509+'Lineær programmering opg 4'!$M$4)/'Lineær programmering opg 4'!$K$4*-1)</f>
        <v>312.28799999996562</v>
      </c>
      <c r="E6509" s="167">
        <f>IF('Lineær programmering opg 4'!$M$5=0,"-",(-A6509+'Lineær programmering opg 4'!$M$5)/'Lineær programmering opg 4'!$K$5*-1)</f>
        <v>237.10799999998713</v>
      </c>
      <c r="F6509" s="167" t="str">
        <f>IF('Lineær programmering opg 4'!$E$6=0,"-",(-A6509+'Lineær programmering opg 4'!$M$6)/'Lineær programmering opg 4'!$K$6*-1)</f>
        <v>-</v>
      </c>
      <c r="G6509" s="167" t="str">
        <f>IF('Lineær programmering opg 4'!$D$7=0,"-",((-A6509+'Lineær programmering opg 4'!$M$7)/'Lineær programmering opg 4'!$K$7)*-1)</f>
        <v>-</v>
      </c>
      <c r="H6509" s="167" t="str">
        <f>IF('Lineær programmering opg 4'!$C$8=0,"-",((-A6509+'Lineær programmering opg 4'!$M$8)/'Lineær programmering opg 4'!$K$8)*-1)</f>
        <v>-</v>
      </c>
      <c r="I6509" s="167" t="str">
        <f>IF('Lineær programmering opg 4'!$D$8=0,"-",'Lineær programmering opg 4'!$G$8)</f>
        <v>-</v>
      </c>
      <c r="J6509" s="295">
        <f>A6509*'Lineær programmering opg 4'!$C$11+Datatabel!C6509*'Lineær programmering opg 4'!$D$11</f>
        <v>43951.799999999785</v>
      </c>
      <c r="K6509" s="9">
        <f t="shared" si="507"/>
        <v>0</v>
      </c>
      <c r="L6509" s="9">
        <f t="shared" si="508"/>
        <v>0</v>
      </c>
    </row>
    <row r="6510" spans="1:12" ht="15" x14ac:dyDescent="0.25">
      <c r="A6510" s="167">
        <f t="shared" si="506"/>
        <v>83.832000000017203</v>
      </c>
      <c r="B6510" s="325">
        <f t="shared" si="509"/>
        <v>0.34930000000007166</v>
      </c>
      <c r="C6510" s="167">
        <f t="shared" si="505"/>
        <v>237.1259999999871</v>
      </c>
      <c r="D6510" s="167">
        <f>IF('Lineær programmering opg 4'!$M$4=0,"-",(-A6510+'Lineær programmering opg 4'!$M$4)/'Lineær programmering opg 4'!$K$4*-1)</f>
        <v>312.33599999996557</v>
      </c>
      <c r="E6510" s="167">
        <f>IF('Lineær programmering opg 4'!$M$5=0,"-",(-A6510+'Lineær programmering opg 4'!$M$5)/'Lineær programmering opg 4'!$K$5*-1)</f>
        <v>237.1259999999871</v>
      </c>
      <c r="F6510" s="167" t="str">
        <f>IF('Lineær programmering opg 4'!$E$6=0,"-",(-A6510+'Lineær programmering opg 4'!$M$6)/'Lineær programmering opg 4'!$K$6*-1)</f>
        <v>-</v>
      </c>
      <c r="G6510" s="167" t="str">
        <f>IF('Lineær programmering opg 4'!$D$7=0,"-",((-A6510+'Lineær programmering opg 4'!$M$7)/'Lineær programmering opg 4'!$K$7)*-1)</f>
        <v>-</v>
      </c>
      <c r="H6510" s="167" t="str">
        <f>IF('Lineær programmering opg 4'!$C$8=0,"-",((-A6510+'Lineær programmering opg 4'!$M$8)/'Lineær programmering opg 4'!$K$8)*-1)</f>
        <v>-</v>
      </c>
      <c r="I6510" s="167" t="str">
        <f>IF('Lineær programmering opg 4'!$D$8=0,"-",'Lineær programmering opg 4'!$G$8)</f>
        <v>-</v>
      </c>
      <c r="J6510" s="295">
        <f>A6510*'Lineær programmering opg 4'!$C$11+Datatabel!C6510*'Lineær programmering opg 4'!$D$11</f>
        <v>43952.099999999788</v>
      </c>
      <c r="K6510" s="9">
        <f t="shared" si="507"/>
        <v>0</v>
      </c>
      <c r="L6510" s="9">
        <f t="shared" si="508"/>
        <v>0</v>
      </c>
    </row>
    <row r="6511" spans="1:12" ht="15" x14ac:dyDescent="0.25">
      <c r="A6511" s="167">
        <f t="shared" si="506"/>
        <v>83.808000000017202</v>
      </c>
      <c r="B6511" s="325">
        <f t="shared" si="509"/>
        <v>0.34920000000007168</v>
      </c>
      <c r="C6511" s="167">
        <f t="shared" si="505"/>
        <v>237.1439999999871</v>
      </c>
      <c r="D6511" s="167">
        <f>IF('Lineær programmering opg 4'!$M$4=0,"-",(-A6511+'Lineær programmering opg 4'!$M$4)/'Lineær programmering opg 4'!$K$4*-1)</f>
        <v>312.38399999996557</v>
      </c>
      <c r="E6511" s="167">
        <f>IF('Lineær programmering opg 4'!$M$5=0,"-",(-A6511+'Lineær programmering opg 4'!$M$5)/'Lineær programmering opg 4'!$K$5*-1)</f>
        <v>237.1439999999871</v>
      </c>
      <c r="F6511" s="167" t="str">
        <f>IF('Lineær programmering opg 4'!$E$6=0,"-",(-A6511+'Lineær programmering opg 4'!$M$6)/'Lineær programmering opg 4'!$K$6*-1)</f>
        <v>-</v>
      </c>
      <c r="G6511" s="167" t="str">
        <f>IF('Lineær programmering opg 4'!$D$7=0,"-",((-A6511+'Lineær programmering opg 4'!$M$7)/'Lineær programmering opg 4'!$K$7)*-1)</f>
        <v>-</v>
      </c>
      <c r="H6511" s="167" t="str">
        <f>IF('Lineær programmering opg 4'!$C$8=0,"-",((-A6511+'Lineær programmering opg 4'!$M$8)/'Lineær programmering opg 4'!$K$8)*-1)</f>
        <v>-</v>
      </c>
      <c r="I6511" s="167" t="str">
        <f>IF('Lineær programmering opg 4'!$D$8=0,"-",'Lineær programmering opg 4'!$G$8)</f>
        <v>-</v>
      </c>
      <c r="J6511" s="295">
        <f>A6511*'Lineær programmering opg 4'!$C$11+Datatabel!C6511*'Lineær programmering opg 4'!$D$11</f>
        <v>43952.399999999783</v>
      </c>
      <c r="K6511" s="9">
        <f t="shared" si="507"/>
        <v>0</v>
      </c>
      <c r="L6511" s="9">
        <f t="shared" si="508"/>
        <v>0</v>
      </c>
    </row>
    <row r="6512" spans="1:12" ht="15" x14ac:dyDescent="0.25">
      <c r="A6512" s="167">
        <f t="shared" si="506"/>
        <v>83.784000000017201</v>
      </c>
      <c r="B6512" s="325">
        <f t="shared" si="509"/>
        <v>0.34910000000007169</v>
      </c>
      <c r="C6512" s="167">
        <f t="shared" si="505"/>
        <v>237.1619999999871</v>
      </c>
      <c r="D6512" s="167">
        <f>IF('Lineær programmering opg 4'!$M$4=0,"-",(-A6512+'Lineær programmering opg 4'!$M$4)/'Lineær programmering opg 4'!$K$4*-1)</f>
        <v>312.43199999996557</v>
      </c>
      <c r="E6512" s="167">
        <f>IF('Lineær programmering opg 4'!$M$5=0,"-",(-A6512+'Lineær programmering opg 4'!$M$5)/'Lineær programmering opg 4'!$K$5*-1)</f>
        <v>237.1619999999871</v>
      </c>
      <c r="F6512" s="167" t="str">
        <f>IF('Lineær programmering opg 4'!$E$6=0,"-",(-A6512+'Lineær programmering opg 4'!$M$6)/'Lineær programmering opg 4'!$K$6*-1)</f>
        <v>-</v>
      </c>
      <c r="G6512" s="167" t="str">
        <f>IF('Lineær programmering opg 4'!$D$7=0,"-",((-A6512+'Lineær programmering opg 4'!$M$7)/'Lineær programmering opg 4'!$K$7)*-1)</f>
        <v>-</v>
      </c>
      <c r="H6512" s="167" t="str">
        <f>IF('Lineær programmering opg 4'!$C$8=0,"-",((-A6512+'Lineær programmering opg 4'!$M$8)/'Lineær programmering opg 4'!$K$8)*-1)</f>
        <v>-</v>
      </c>
      <c r="I6512" s="167" t="str">
        <f>IF('Lineær programmering opg 4'!$D$8=0,"-",'Lineær programmering opg 4'!$G$8)</f>
        <v>-</v>
      </c>
      <c r="J6512" s="295">
        <f>A6512*'Lineær programmering opg 4'!$C$11+Datatabel!C6512*'Lineær programmering opg 4'!$D$11</f>
        <v>43952.699999999786</v>
      </c>
      <c r="K6512" s="9">
        <f t="shared" si="507"/>
        <v>0</v>
      </c>
      <c r="L6512" s="9">
        <f t="shared" si="508"/>
        <v>0</v>
      </c>
    </row>
    <row r="6513" spans="1:12" ht="15" x14ac:dyDescent="0.25">
      <c r="A6513" s="167">
        <f t="shared" si="506"/>
        <v>83.760000000017214</v>
      </c>
      <c r="B6513" s="325">
        <f t="shared" si="509"/>
        <v>0.3490000000000717</v>
      </c>
      <c r="C6513" s="167">
        <f t="shared" si="505"/>
        <v>237.1799999999871</v>
      </c>
      <c r="D6513" s="167">
        <f>IF('Lineær programmering opg 4'!$M$4=0,"-",(-A6513+'Lineær programmering opg 4'!$M$4)/'Lineær programmering opg 4'!$K$4*-1)</f>
        <v>312.47999999996557</v>
      </c>
      <c r="E6513" s="167">
        <f>IF('Lineær programmering opg 4'!$M$5=0,"-",(-A6513+'Lineær programmering opg 4'!$M$5)/'Lineær programmering opg 4'!$K$5*-1)</f>
        <v>237.1799999999871</v>
      </c>
      <c r="F6513" s="167" t="str">
        <f>IF('Lineær programmering opg 4'!$E$6=0,"-",(-A6513+'Lineær programmering opg 4'!$M$6)/'Lineær programmering opg 4'!$K$6*-1)</f>
        <v>-</v>
      </c>
      <c r="G6513" s="167" t="str">
        <f>IF('Lineær programmering opg 4'!$D$7=0,"-",((-A6513+'Lineær programmering opg 4'!$M$7)/'Lineær programmering opg 4'!$K$7)*-1)</f>
        <v>-</v>
      </c>
      <c r="H6513" s="167" t="str">
        <f>IF('Lineær programmering opg 4'!$C$8=0,"-",((-A6513+'Lineær programmering opg 4'!$M$8)/'Lineær programmering opg 4'!$K$8)*-1)</f>
        <v>-</v>
      </c>
      <c r="I6513" s="167" t="str">
        <f>IF('Lineær programmering opg 4'!$D$8=0,"-",'Lineær programmering opg 4'!$G$8)</f>
        <v>-</v>
      </c>
      <c r="J6513" s="295">
        <f>A6513*'Lineær programmering opg 4'!$C$11+Datatabel!C6513*'Lineær programmering opg 4'!$D$11</f>
        <v>43952.999999999782</v>
      </c>
      <c r="K6513" s="9">
        <f t="shared" si="507"/>
        <v>0</v>
      </c>
      <c r="L6513" s="9">
        <f t="shared" si="508"/>
        <v>0</v>
      </c>
    </row>
    <row r="6514" spans="1:12" ht="15" x14ac:dyDescent="0.25">
      <c r="A6514" s="167">
        <f t="shared" si="506"/>
        <v>83.736000000017214</v>
      </c>
      <c r="B6514" s="325">
        <f t="shared" si="509"/>
        <v>0.34890000000007171</v>
      </c>
      <c r="C6514" s="167">
        <f t="shared" si="505"/>
        <v>237.1979999999871</v>
      </c>
      <c r="D6514" s="167">
        <f>IF('Lineær programmering opg 4'!$M$4=0,"-",(-A6514+'Lineær programmering opg 4'!$M$4)/'Lineær programmering opg 4'!$K$4*-1)</f>
        <v>312.52799999996557</v>
      </c>
      <c r="E6514" s="167">
        <f>IF('Lineær programmering opg 4'!$M$5=0,"-",(-A6514+'Lineær programmering opg 4'!$M$5)/'Lineær programmering opg 4'!$K$5*-1)</f>
        <v>237.1979999999871</v>
      </c>
      <c r="F6514" s="167" t="str">
        <f>IF('Lineær programmering opg 4'!$E$6=0,"-",(-A6514+'Lineær programmering opg 4'!$M$6)/'Lineær programmering opg 4'!$K$6*-1)</f>
        <v>-</v>
      </c>
      <c r="G6514" s="167" t="str">
        <f>IF('Lineær programmering opg 4'!$D$7=0,"-",((-A6514+'Lineær programmering opg 4'!$M$7)/'Lineær programmering opg 4'!$K$7)*-1)</f>
        <v>-</v>
      </c>
      <c r="H6514" s="167" t="str">
        <f>IF('Lineær programmering opg 4'!$C$8=0,"-",((-A6514+'Lineær programmering opg 4'!$M$8)/'Lineær programmering opg 4'!$K$8)*-1)</f>
        <v>-</v>
      </c>
      <c r="I6514" s="167" t="str">
        <f>IF('Lineær programmering opg 4'!$D$8=0,"-",'Lineær programmering opg 4'!$G$8)</f>
        <v>-</v>
      </c>
      <c r="J6514" s="295">
        <f>A6514*'Lineær programmering opg 4'!$C$11+Datatabel!C6514*'Lineær programmering opg 4'!$D$11</f>
        <v>43953.299999999792</v>
      </c>
      <c r="K6514" s="9">
        <f t="shared" si="507"/>
        <v>0</v>
      </c>
      <c r="L6514" s="9">
        <f t="shared" si="508"/>
        <v>0</v>
      </c>
    </row>
    <row r="6515" spans="1:12" ht="15" x14ac:dyDescent="0.25">
      <c r="A6515" s="167">
        <f t="shared" si="506"/>
        <v>83.712000000017213</v>
      </c>
      <c r="B6515" s="325">
        <f t="shared" si="509"/>
        <v>0.34880000000007172</v>
      </c>
      <c r="C6515" s="167">
        <f t="shared" si="505"/>
        <v>237.2159999999871</v>
      </c>
      <c r="D6515" s="167">
        <f>IF('Lineær programmering opg 4'!$M$4=0,"-",(-A6515+'Lineær programmering opg 4'!$M$4)/'Lineær programmering opg 4'!$K$4*-1)</f>
        <v>312.57599999996557</v>
      </c>
      <c r="E6515" s="167">
        <f>IF('Lineær programmering opg 4'!$M$5=0,"-",(-A6515+'Lineær programmering opg 4'!$M$5)/'Lineær programmering opg 4'!$K$5*-1)</f>
        <v>237.2159999999871</v>
      </c>
      <c r="F6515" s="167" t="str">
        <f>IF('Lineær programmering opg 4'!$E$6=0,"-",(-A6515+'Lineær programmering opg 4'!$M$6)/'Lineær programmering opg 4'!$K$6*-1)</f>
        <v>-</v>
      </c>
      <c r="G6515" s="167" t="str">
        <f>IF('Lineær programmering opg 4'!$D$7=0,"-",((-A6515+'Lineær programmering opg 4'!$M$7)/'Lineær programmering opg 4'!$K$7)*-1)</f>
        <v>-</v>
      </c>
      <c r="H6515" s="167" t="str">
        <f>IF('Lineær programmering opg 4'!$C$8=0,"-",((-A6515+'Lineær programmering opg 4'!$M$8)/'Lineær programmering opg 4'!$K$8)*-1)</f>
        <v>-</v>
      </c>
      <c r="I6515" s="167" t="str">
        <f>IF('Lineær programmering opg 4'!$D$8=0,"-",'Lineær programmering opg 4'!$G$8)</f>
        <v>-</v>
      </c>
      <c r="J6515" s="295">
        <f>A6515*'Lineær programmering opg 4'!$C$11+Datatabel!C6515*'Lineær programmering opg 4'!$D$11</f>
        <v>43953.599999999788</v>
      </c>
      <c r="K6515" s="9">
        <f t="shared" si="507"/>
        <v>0</v>
      </c>
      <c r="L6515" s="9">
        <f t="shared" si="508"/>
        <v>0</v>
      </c>
    </row>
    <row r="6516" spans="1:12" ht="15" x14ac:dyDescent="0.25">
      <c r="A6516" s="167">
        <f t="shared" si="506"/>
        <v>83.688000000017212</v>
      </c>
      <c r="B6516" s="325">
        <f t="shared" si="509"/>
        <v>0.34870000000007173</v>
      </c>
      <c r="C6516" s="167">
        <f t="shared" si="505"/>
        <v>237.23399999998711</v>
      </c>
      <c r="D6516" s="167">
        <f>IF('Lineær programmering opg 4'!$M$4=0,"-",(-A6516+'Lineær programmering opg 4'!$M$4)/'Lineær programmering opg 4'!$K$4*-1)</f>
        <v>312.62399999996558</v>
      </c>
      <c r="E6516" s="167">
        <f>IF('Lineær programmering opg 4'!$M$5=0,"-",(-A6516+'Lineær programmering opg 4'!$M$5)/'Lineær programmering opg 4'!$K$5*-1)</f>
        <v>237.23399999998711</v>
      </c>
      <c r="F6516" s="167" t="str">
        <f>IF('Lineær programmering opg 4'!$E$6=0,"-",(-A6516+'Lineær programmering opg 4'!$M$6)/'Lineær programmering opg 4'!$K$6*-1)</f>
        <v>-</v>
      </c>
      <c r="G6516" s="167" t="str">
        <f>IF('Lineær programmering opg 4'!$D$7=0,"-",((-A6516+'Lineær programmering opg 4'!$M$7)/'Lineær programmering opg 4'!$K$7)*-1)</f>
        <v>-</v>
      </c>
      <c r="H6516" s="167" t="str">
        <f>IF('Lineær programmering opg 4'!$C$8=0,"-",((-A6516+'Lineær programmering opg 4'!$M$8)/'Lineær programmering opg 4'!$K$8)*-1)</f>
        <v>-</v>
      </c>
      <c r="I6516" s="167" t="str">
        <f>IF('Lineær programmering opg 4'!$D$8=0,"-",'Lineær programmering opg 4'!$G$8)</f>
        <v>-</v>
      </c>
      <c r="J6516" s="295">
        <f>A6516*'Lineær programmering opg 4'!$C$11+Datatabel!C6516*'Lineær programmering opg 4'!$D$11</f>
        <v>43953.899999999783</v>
      </c>
      <c r="K6516" s="9">
        <f t="shared" si="507"/>
        <v>0</v>
      </c>
      <c r="L6516" s="9">
        <f t="shared" si="508"/>
        <v>0</v>
      </c>
    </row>
    <row r="6517" spans="1:12" ht="15" x14ac:dyDescent="0.25">
      <c r="A6517" s="167">
        <f t="shared" si="506"/>
        <v>83.664000000017211</v>
      </c>
      <c r="B6517" s="325">
        <f t="shared" si="509"/>
        <v>0.34860000000007174</v>
      </c>
      <c r="C6517" s="167">
        <f t="shared" si="505"/>
        <v>237.25199999998711</v>
      </c>
      <c r="D6517" s="167">
        <f>IF('Lineær programmering opg 4'!$M$4=0,"-",(-A6517+'Lineær programmering opg 4'!$M$4)/'Lineær programmering opg 4'!$K$4*-1)</f>
        <v>312.67199999996558</v>
      </c>
      <c r="E6517" s="167">
        <f>IF('Lineær programmering opg 4'!$M$5=0,"-",(-A6517+'Lineær programmering opg 4'!$M$5)/'Lineær programmering opg 4'!$K$5*-1)</f>
        <v>237.25199999998711</v>
      </c>
      <c r="F6517" s="167" t="str">
        <f>IF('Lineær programmering opg 4'!$E$6=0,"-",(-A6517+'Lineær programmering opg 4'!$M$6)/'Lineær programmering opg 4'!$K$6*-1)</f>
        <v>-</v>
      </c>
      <c r="G6517" s="167" t="str">
        <f>IF('Lineær programmering opg 4'!$D$7=0,"-",((-A6517+'Lineær programmering opg 4'!$M$7)/'Lineær programmering opg 4'!$K$7)*-1)</f>
        <v>-</v>
      </c>
      <c r="H6517" s="167" t="str">
        <f>IF('Lineær programmering opg 4'!$C$8=0,"-",((-A6517+'Lineær programmering opg 4'!$M$8)/'Lineær programmering opg 4'!$K$8)*-1)</f>
        <v>-</v>
      </c>
      <c r="I6517" s="167" t="str">
        <f>IF('Lineær programmering opg 4'!$D$8=0,"-",'Lineær programmering opg 4'!$G$8)</f>
        <v>-</v>
      </c>
      <c r="J6517" s="295">
        <f>A6517*'Lineær programmering opg 4'!$C$11+Datatabel!C6517*'Lineær programmering opg 4'!$D$11</f>
        <v>43954.199999999786</v>
      </c>
      <c r="K6517" s="9">
        <f t="shared" si="507"/>
        <v>0</v>
      </c>
      <c r="L6517" s="9">
        <f t="shared" si="508"/>
        <v>0</v>
      </c>
    </row>
    <row r="6518" spans="1:12" ht="15" x14ac:dyDescent="0.25">
      <c r="A6518" s="167">
        <f t="shared" si="506"/>
        <v>83.640000000017224</v>
      </c>
      <c r="B6518" s="325">
        <f t="shared" si="509"/>
        <v>0.34850000000007175</v>
      </c>
      <c r="C6518" s="167">
        <f t="shared" si="505"/>
        <v>237.26999999998711</v>
      </c>
      <c r="D6518" s="167">
        <f>IF('Lineær programmering opg 4'!$M$4=0,"-",(-A6518+'Lineær programmering opg 4'!$M$4)/'Lineær programmering opg 4'!$K$4*-1)</f>
        <v>312.71999999996558</v>
      </c>
      <c r="E6518" s="167">
        <f>IF('Lineær programmering opg 4'!$M$5=0,"-",(-A6518+'Lineær programmering opg 4'!$M$5)/'Lineær programmering opg 4'!$K$5*-1)</f>
        <v>237.26999999998711</v>
      </c>
      <c r="F6518" s="167" t="str">
        <f>IF('Lineær programmering opg 4'!$E$6=0,"-",(-A6518+'Lineær programmering opg 4'!$M$6)/'Lineær programmering opg 4'!$K$6*-1)</f>
        <v>-</v>
      </c>
      <c r="G6518" s="167" t="str">
        <f>IF('Lineær programmering opg 4'!$D$7=0,"-",((-A6518+'Lineær programmering opg 4'!$M$7)/'Lineær programmering opg 4'!$K$7)*-1)</f>
        <v>-</v>
      </c>
      <c r="H6518" s="167" t="str">
        <f>IF('Lineær programmering opg 4'!$C$8=0,"-",((-A6518+'Lineær programmering opg 4'!$M$8)/'Lineær programmering opg 4'!$K$8)*-1)</f>
        <v>-</v>
      </c>
      <c r="I6518" s="167" t="str">
        <f>IF('Lineær programmering opg 4'!$D$8=0,"-",'Lineær programmering opg 4'!$G$8)</f>
        <v>-</v>
      </c>
      <c r="J6518" s="295">
        <f>A6518*'Lineær programmering opg 4'!$C$11+Datatabel!C6518*'Lineær programmering opg 4'!$D$11</f>
        <v>43954.499999999789</v>
      </c>
      <c r="K6518" s="9">
        <f t="shared" si="507"/>
        <v>0</v>
      </c>
      <c r="L6518" s="9">
        <f t="shared" si="508"/>
        <v>0</v>
      </c>
    </row>
    <row r="6519" spans="1:12" ht="15" x14ac:dyDescent="0.25">
      <c r="A6519" s="167">
        <f t="shared" si="506"/>
        <v>83.616000000017223</v>
      </c>
      <c r="B6519" s="325">
        <f t="shared" si="509"/>
        <v>0.34840000000007176</v>
      </c>
      <c r="C6519" s="167">
        <f t="shared" si="505"/>
        <v>237.28799999998711</v>
      </c>
      <c r="D6519" s="167">
        <f>IF('Lineær programmering opg 4'!$M$4=0,"-",(-A6519+'Lineær programmering opg 4'!$M$4)/'Lineær programmering opg 4'!$K$4*-1)</f>
        <v>312.76799999996558</v>
      </c>
      <c r="E6519" s="167">
        <f>IF('Lineær programmering opg 4'!$M$5=0,"-",(-A6519+'Lineær programmering opg 4'!$M$5)/'Lineær programmering opg 4'!$K$5*-1)</f>
        <v>237.28799999998711</v>
      </c>
      <c r="F6519" s="167" t="str">
        <f>IF('Lineær programmering opg 4'!$E$6=0,"-",(-A6519+'Lineær programmering opg 4'!$M$6)/'Lineær programmering opg 4'!$K$6*-1)</f>
        <v>-</v>
      </c>
      <c r="G6519" s="167" t="str">
        <f>IF('Lineær programmering opg 4'!$D$7=0,"-",((-A6519+'Lineær programmering opg 4'!$M$7)/'Lineær programmering opg 4'!$K$7)*-1)</f>
        <v>-</v>
      </c>
      <c r="H6519" s="167" t="str">
        <f>IF('Lineær programmering opg 4'!$C$8=0,"-",((-A6519+'Lineær programmering opg 4'!$M$8)/'Lineær programmering opg 4'!$K$8)*-1)</f>
        <v>-</v>
      </c>
      <c r="I6519" s="167" t="str">
        <f>IF('Lineær programmering opg 4'!$D$8=0,"-",'Lineær programmering opg 4'!$G$8)</f>
        <v>-</v>
      </c>
      <c r="J6519" s="295">
        <f>A6519*'Lineær programmering opg 4'!$C$11+Datatabel!C6519*'Lineær programmering opg 4'!$D$11</f>
        <v>43954.799999999792</v>
      </c>
      <c r="K6519" s="9">
        <f t="shared" si="507"/>
        <v>0</v>
      </c>
      <c r="L6519" s="9">
        <f t="shared" si="508"/>
        <v>0</v>
      </c>
    </row>
    <row r="6520" spans="1:12" ht="15" x14ac:dyDescent="0.25">
      <c r="A6520" s="167">
        <f t="shared" si="506"/>
        <v>83.592000000017222</v>
      </c>
      <c r="B6520" s="325">
        <f t="shared" si="509"/>
        <v>0.34830000000007177</v>
      </c>
      <c r="C6520" s="167">
        <f t="shared" si="505"/>
        <v>237.30599999998711</v>
      </c>
      <c r="D6520" s="167">
        <f>IF('Lineær programmering opg 4'!$M$4=0,"-",(-A6520+'Lineær programmering opg 4'!$M$4)/'Lineær programmering opg 4'!$K$4*-1)</f>
        <v>312.81599999996558</v>
      </c>
      <c r="E6520" s="167">
        <f>IF('Lineær programmering opg 4'!$M$5=0,"-",(-A6520+'Lineær programmering opg 4'!$M$5)/'Lineær programmering opg 4'!$K$5*-1)</f>
        <v>237.30599999998711</v>
      </c>
      <c r="F6520" s="167" t="str">
        <f>IF('Lineær programmering opg 4'!$E$6=0,"-",(-A6520+'Lineær programmering opg 4'!$M$6)/'Lineær programmering opg 4'!$K$6*-1)</f>
        <v>-</v>
      </c>
      <c r="G6520" s="167" t="str">
        <f>IF('Lineær programmering opg 4'!$D$7=0,"-",((-A6520+'Lineær programmering opg 4'!$M$7)/'Lineær programmering opg 4'!$K$7)*-1)</f>
        <v>-</v>
      </c>
      <c r="H6520" s="167" t="str">
        <f>IF('Lineær programmering opg 4'!$C$8=0,"-",((-A6520+'Lineær programmering opg 4'!$M$8)/'Lineær programmering opg 4'!$K$8)*-1)</f>
        <v>-</v>
      </c>
      <c r="I6520" s="167" t="str">
        <f>IF('Lineær programmering opg 4'!$D$8=0,"-",'Lineær programmering opg 4'!$G$8)</f>
        <v>-</v>
      </c>
      <c r="J6520" s="295">
        <f>A6520*'Lineær programmering opg 4'!$C$11+Datatabel!C6520*'Lineær programmering opg 4'!$D$11</f>
        <v>43955.099999999788</v>
      </c>
      <c r="K6520" s="9">
        <f t="shared" si="507"/>
        <v>0</v>
      </c>
      <c r="L6520" s="9">
        <f t="shared" si="508"/>
        <v>0</v>
      </c>
    </row>
    <row r="6521" spans="1:12" ht="15" x14ac:dyDescent="0.25">
      <c r="A6521" s="167">
        <f t="shared" si="506"/>
        <v>83.568000000017236</v>
      </c>
      <c r="B6521" s="325">
        <f t="shared" si="509"/>
        <v>0.34820000000007179</v>
      </c>
      <c r="C6521" s="167">
        <f t="shared" si="505"/>
        <v>237.32399999998705</v>
      </c>
      <c r="D6521" s="167">
        <f>IF('Lineær programmering opg 4'!$M$4=0,"-",(-A6521+'Lineær programmering opg 4'!$M$4)/'Lineær programmering opg 4'!$K$4*-1)</f>
        <v>312.86399999996553</v>
      </c>
      <c r="E6521" s="167">
        <f>IF('Lineær programmering opg 4'!$M$5=0,"-",(-A6521+'Lineær programmering opg 4'!$M$5)/'Lineær programmering opg 4'!$K$5*-1)</f>
        <v>237.32399999998705</v>
      </c>
      <c r="F6521" s="167" t="str">
        <f>IF('Lineær programmering opg 4'!$E$6=0,"-",(-A6521+'Lineær programmering opg 4'!$M$6)/'Lineær programmering opg 4'!$K$6*-1)</f>
        <v>-</v>
      </c>
      <c r="G6521" s="167" t="str">
        <f>IF('Lineær programmering opg 4'!$D$7=0,"-",((-A6521+'Lineær programmering opg 4'!$M$7)/'Lineær programmering opg 4'!$K$7)*-1)</f>
        <v>-</v>
      </c>
      <c r="H6521" s="167" t="str">
        <f>IF('Lineær programmering opg 4'!$C$8=0,"-",((-A6521+'Lineær programmering opg 4'!$M$8)/'Lineær programmering opg 4'!$K$8)*-1)</f>
        <v>-</v>
      </c>
      <c r="I6521" s="167" t="str">
        <f>IF('Lineær programmering opg 4'!$D$8=0,"-",'Lineær programmering opg 4'!$G$8)</f>
        <v>-</v>
      </c>
      <c r="J6521" s="295">
        <f>A6521*'Lineær programmering opg 4'!$C$11+Datatabel!C6521*'Lineær programmering opg 4'!$D$11</f>
        <v>43955.399999999776</v>
      </c>
      <c r="K6521" s="9">
        <f t="shared" si="507"/>
        <v>0</v>
      </c>
      <c r="L6521" s="9">
        <f t="shared" si="508"/>
        <v>0</v>
      </c>
    </row>
    <row r="6522" spans="1:12" ht="15" x14ac:dyDescent="0.25">
      <c r="A6522" s="167">
        <f t="shared" si="506"/>
        <v>83.544000000017235</v>
      </c>
      <c r="B6522" s="325">
        <f t="shared" si="509"/>
        <v>0.3481000000000718</v>
      </c>
      <c r="C6522" s="167">
        <f t="shared" si="505"/>
        <v>237.34199999998705</v>
      </c>
      <c r="D6522" s="167">
        <f>IF('Lineær programmering opg 4'!$M$4=0,"-",(-A6522+'Lineær programmering opg 4'!$M$4)/'Lineær programmering opg 4'!$K$4*-1)</f>
        <v>312.91199999996553</v>
      </c>
      <c r="E6522" s="167">
        <f>IF('Lineær programmering opg 4'!$M$5=0,"-",(-A6522+'Lineær programmering opg 4'!$M$5)/'Lineær programmering opg 4'!$K$5*-1)</f>
        <v>237.34199999998705</v>
      </c>
      <c r="F6522" s="167" t="str">
        <f>IF('Lineær programmering opg 4'!$E$6=0,"-",(-A6522+'Lineær programmering opg 4'!$M$6)/'Lineær programmering opg 4'!$K$6*-1)</f>
        <v>-</v>
      </c>
      <c r="G6522" s="167" t="str">
        <f>IF('Lineær programmering opg 4'!$D$7=0,"-",((-A6522+'Lineær programmering opg 4'!$M$7)/'Lineær programmering opg 4'!$K$7)*-1)</f>
        <v>-</v>
      </c>
      <c r="H6522" s="167" t="str">
        <f>IF('Lineær programmering opg 4'!$C$8=0,"-",((-A6522+'Lineær programmering opg 4'!$M$8)/'Lineær programmering opg 4'!$K$8)*-1)</f>
        <v>-</v>
      </c>
      <c r="I6522" s="167" t="str">
        <f>IF('Lineær programmering opg 4'!$D$8=0,"-",'Lineær programmering opg 4'!$G$8)</f>
        <v>-</v>
      </c>
      <c r="J6522" s="295">
        <f>A6522*'Lineær programmering opg 4'!$C$11+Datatabel!C6522*'Lineær programmering opg 4'!$D$11</f>
        <v>43955.699999999786</v>
      </c>
      <c r="K6522" s="9">
        <f t="shared" si="507"/>
        <v>0</v>
      </c>
      <c r="L6522" s="9">
        <f t="shared" si="508"/>
        <v>0</v>
      </c>
    </row>
    <row r="6523" spans="1:12" ht="15" x14ac:dyDescent="0.25">
      <c r="A6523" s="167">
        <f t="shared" si="506"/>
        <v>83.520000000017234</v>
      </c>
      <c r="B6523" s="325">
        <f t="shared" si="509"/>
        <v>0.34800000000007181</v>
      </c>
      <c r="C6523" s="167">
        <f t="shared" si="505"/>
        <v>237.35999999998705</v>
      </c>
      <c r="D6523" s="167">
        <f>IF('Lineær programmering opg 4'!$M$4=0,"-",(-A6523+'Lineær programmering opg 4'!$M$4)/'Lineær programmering opg 4'!$K$4*-1)</f>
        <v>312.95999999996553</v>
      </c>
      <c r="E6523" s="167">
        <f>IF('Lineær programmering opg 4'!$M$5=0,"-",(-A6523+'Lineær programmering opg 4'!$M$5)/'Lineær programmering opg 4'!$K$5*-1)</f>
        <v>237.35999999998705</v>
      </c>
      <c r="F6523" s="167" t="str">
        <f>IF('Lineær programmering opg 4'!$E$6=0,"-",(-A6523+'Lineær programmering opg 4'!$M$6)/'Lineær programmering opg 4'!$K$6*-1)</f>
        <v>-</v>
      </c>
      <c r="G6523" s="167" t="str">
        <f>IF('Lineær programmering opg 4'!$D$7=0,"-",((-A6523+'Lineær programmering opg 4'!$M$7)/'Lineær programmering opg 4'!$K$7)*-1)</f>
        <v>-</v>
      </c>
      <c r="H6523" s="167" t="str">
        <f>IF('Lineær programmering opg 4'!$C$8=0,"-",((-A6523+'Lineær programmering opg 4'!$M$8)/'Lineær programmering opg 4'!$K$8)*-1)</f>
        <v>-</v>
      </c>
      <c r="I6523" s="167" t="str">
        <f>IF('Lineær programmering opg 4'!$D$8=0,"-",'Lineær programmering opg 4'!$G$8)</f>
        <v>-</v>
      </c>
      <c r="J6523" s="295">
        <f>A6523*'Lineær programmering opg 4'!$C$11+Datatabel!C6523*'Lineær programmering opg 4'!$D$11</f>
        <v>43955.999999999782</v>
      </c>
      <c r="K6523" s="9">
        <f t="shared" si="507"/>
        <v>0</v>
      </c>
      <c r="L6523" s="9">
        <f t="shared" si="508"/>
        <v>0</v>
      </c>
    </row>
    <row r="6524" spans="1:12" ht="15" x14ac:dyDescent="0.25">
      <c r="A6524" s="167">
        <f t="shared" si="506"/>
        <v>83.496000000017233</v>
      </c>
      <c r="B6524" s="325">
        <f t="shared" si="509"/>
        <v>0.34790000000007182</v>
      </c>
      <c r="C6524" s="167">
        <f t="shared" si="505"/>
        <v>237.37799999998705</v>
      </c>
      <c r="D6524" s="167">
        <f>IF('Lineær programmering opg 4'!$M$4=0,"-",(-A6524+'Lineær programmering opg 4'!$M$4)/'Lineær programmering opg 4'!$K$4*-1)</f>
        <v>313.00799999996553</v>
      </c>
      <c r="E6524" s="167">
        <f>IF('Lineær programmering opg 4'!$M$5=0,"-",(-A6524+'Lineær programmering opg 4'!$M$5)/'Lineær programmering opg 4'!$K$5*-1)</f>
        <v>237.37799999998705</v>
      </c>
      <c r="F6524" s="167" t="str">
        <f>IF('Lineær programmering opg 4'!$E$6=0,"-",(-A6524+'Lineær programmering opg 4'!$M$6)/'Lineær programmering opg 4'!$K$6*-1)</f>
        <v>-</v>
      </c>
      <c r="G6524" s="167" t="str">
        <f>IF('Lineær programmering opg 4'!$D$7=0,"-",((-A6524+'Lineær programmering opg 4'!$M$7)/'Lineær programmering opg 4'!$K$7)*-1)</f>
        <v>-</v>
      </c>
      <c r="H6524" s="167" t="str">
        <f>IF('Lineær programmering opg 4'!$C$8=0,"-",((-A6524+'Lineær programmering opg 4'!$M$8)/'Lineær programmering opg 4'!$K$8)*-1)</f>
        <v>-</v>
      </c>
      <c r="I6524" s="167" t="str">
        <f>IF('Lineær programmering opg 4'!$D$8=0,"-",'Lineær programmering opg 4'!$G$8)</f>
        <v>-</v>
      </c>
      <c r="J6524" s="295">
        <f>A6524*'Lineær programmering opg 4'!$C$11+Datatabel!C6524*'Lineær programmering opg 4'!$D$11</f>
        <v>43956.299999999785</v>
      </c>
      <c r="K6524" s="9">
        <f t="shared" si="507"/>
        <v>0</v>
      </c>
      <c r="L6524" s="9">
        <f t="shared" si="508"/>
        <v>0</v>
      </c>
    </row>
    <row r="6525" spans="1:12" ht="15" x14ac:dyDescent="0.25">
      <c r="A6525" s="167">
        <f t="shared" si="506"/>
        <v>83.472000000017232</v>
      </c>
      <c r="B6525" s="325">
        <f t="shared" si="509"/>
        <v>0.34780000000007183</v>
      </c>
      <c r="C6525" s="167">
        <f t="shared" si="505"/>
        <v>237.39599999998705</v>
      </c>
      <c r="D6525" s="167">
        <f>IF('Lineær programmering opg 4'!$M$4=0,"-",(-A6525+'Lineær programmering opg 4'!$M$4)/'Lineær programmering opg 4'!$K$4*-1)</f>
        <v>313.05599999996554</v>
      </c>
      <c r="E6525" s="167">
        <f>IF('Lineær programmering opg 4'!$M$5=0,"-",(-A6525+'Lineær programmering opg 4'!$M$5)/'Lineær programmering opg 4'!$K$5*-1)</f>
        <v>237.39599999998705</v>
      </c>
      <c r="F6525" s="167" t="str">
        <f>IF('Lineær programmering opg 4'!$E$6=0,"-",(-A6525+'Lineær programmering opg 4'!$M$6)/'Lineær programmering opg 4'!$K$6*-1)</f>
        <v>-</v>
      </c>
      <c r="G6525" s="167" t="str">
        <f>IF('Lineær programmering opg 4'!$D$7=0,"-",((-A6525+'Lineær programmering opg 4'!$M$7)/'Lineær programmering opg 4'!$K$7)*-1)</f>
        <v>-</v>
      </c>
      <c r="H6525" s="167" t="str">
        <f>IF('Lineær programmering opg 4'!$C$8=0,"-",((-A6525+'Lineær programmering opg 4'!$M$8)/'Lineær programmering opg 4'!$K$8)*-1)</f>
        <v>-</v>
      </c>
      <c r="I6525" s="167" t="str">
        <f>IF('Lineær programmering opg 4'!$D$8=0,"-",'Lineær programmering opg 4'!$G$8)</f>
        <v>-</v>
      </c>
      <c r="J6525" s="295">
        <f>A6525*'Lineær programmering opg 4'!$C$11+Datatabel!C6525*'Lineær programmering opg 4'!$D$11</f>
        <v>43956.59999999978</v>
      </c>
      <c r="K6525" s="9">
        <f t="shared" si="507"/>
        <v>0</v>
      </c>
      <c r="L6525" s="9">
        <f t="shared" si="508"/>
        <v>0</v>
      </c>
    </row>
    <row r="6526" spans="1:12" ht="15" x14ac:dyDescent="0.25">
      <c r="A6526" s="167">
        <f t="shared" si="506"/>
        <v>83.448000000017245</v>
      </c>
      <c r="B6526" s="325">
        <f t="shared" si="509"/>
        <v>0.34770000000007184</v>
      </c>
      <c r="C6526" s="167">
        <f t="shared" si="505"/>
        <v>237.41399999998706</v>
      </c>
      <c r="D6526" s="167">
        <f>IF('Lineær programmering opg 4'!$M$4=0,"-",(-A6526+'Lineær programmering opg 4'!$M$4)/'Lineær programmering opg 4'!$K$4*-1)</f>
        <v>313.10399999996548</v>
      </c>
      <c r="E6526" s="167">
        <f>IF('Lineær programmering opg 4'!$M$5=0,"-",(-A6526+'Lineær programmering opg 4'!$M$5)/'Lineær programmering opg 4'!$K$5*-1)</f>
        <v>237.41399999998706</v>
      </c>
      <c r="F6526" s="167" t="str">
        <f>IF('Lineær programmering opg 4'!$E$6=0,"-",(-A6526+'Lineær programmering opg 4'!$M$6)/'Lineær programmering opg 4'!$K$6*-1)</f>
        <v>-</v>
      </c>
      <c r="G6526" s="167" t="str">
        <f>IF('Lineær programmering opg 4'!$D$7=0,"-",((-A6526+'Lineær programmering opg 4'!$M$7)/'Lineær programmering opg 4'!$K$7)*-1)</f>
        <v>-</v>
      </c>
      <c r="H6526" s="167" t="str">
        <f>IF('Lineær programmering opg 4'!$C$8=0,"-",((-A6526+'Lineær programmering opg 4'!$M$8)/'Lineær programmering opg 4'!$K$8)*-1)</f>
        <v>-</v>
      </c>
      <c r="I6526" s="167" t="str">
        <f>IF('Lineær programmering opg 4'!$D$8=0,"-",'Lineær programmering opg 4'!$G$8)</f>
        <v>-</v>
      </c>
      <c r="J6526" s="295">
        <f>A6526*'Lineær programmering opg 4'!$C$11+Datatabel!C6526*'Lineær programmering opg 4'!$D$11</f>
        <v>43956.899999999776</v>
      </c>
      <c r="K6526" s="9">
        <f t="shared" si="507"/>
        <v>0</v>
      </c>
      <c r="L6526" s="9">
        <f t="shared" si="508"/>
        <v>0</v>
      </c>
    </row>
    <row r="6527" spans="1:12" ht="15" x14ac:dyDescent="0.25">
      <c r="A6527" s="167">
        <f t="shared" si="506"/>
        <v>83.424000000017244</v>
      </c>
      <c r="B6527" s="325">
        <f t="shared" si="509"/>
        <v>0.34760000000007185</v>
      </c>
      <c r="C6527" s="167">
        <f t="shared" si="505"/>
        <v>237.43199999998706</v>
      </c>
      <c r="D6527" s="167">
        <f>IF('Lineær programmering opg 4'!$M$4=0,"-",(-A6527+'Lineær programmering opg 4'!$M$4)/'Lineær programmering opg 4'!$K$4*-1)</f>
        <v>313.15199999996548</v>
      </c>
      <c r="E6527" s="167">
        <f>IF('Lineær programmering opg 4'!$M$5=0,"-",(-A6527+'Lineær programmering opg 4'!$M$5)/'Lineær programmering opg 4'!$K$5*-1)</f>
        <v>237.43199999998706</v>
      </c>
      <c r="F6527" s="167" t="str">
        <f>IF('Lineær programmering opg 4'!$E$6=0,"-",(-A6527+'Lineær programmering opg 4'!$M$6)/'Lineær programmering opg 4'!$K$6*-1)</f>
        <v>-</v>
      </c>
      <c r="G6527" s="167" t="str">
        <f>IF('Lineær programmering opg 4'!$D$7=0,"-",((-A6527+'Lineær programmering opg 4'!$M$7)/'Lineær programmering opg 4'!$K$7)*-1)</f>
        <v>-</v>
      </c>
      <c r="H6527" s="167" t="str">
        <f>IF('Lineær programmering opg 4'!$C$8=0,"-",((-A6527+'Lineær programmering opg 4'!$M$8)/'Lineær programmering opg 4'!$K$8)*-1)</f>
        <v>-</v>
      </c>
      <c r="I6527" s="167" t="str">
        <f>IF('Lineær programmering opg 4'!$D$8=0,"-",'Lineær programmering opg 4'!$G$8)</f>
        <v>-</v>
      </c>
      <c r="J6527" s="295">
        <f>A6527*'Lineær programmering opg 4'!$C$11+Datatabel!C6527*'Lineær programmering opg 4'!$D$11</f>
        <v>43957.199999999786</v>
      </c>
      <c r="K6527" s="9">
        <f t="shared" si="507"/>
        <v>0</v>
      </c>
      <c r="L6527" s="9">
        <f t="shared" si="508"/>
        <v>0</v>
      </c>
    </row>
    <row r="6528" spans="1:12" ht="15" x14ac:dyDescent="0.25">
      <c r="A6528" s="167">
        <f t="shared" si="506"/>
        <v>83.400000000017243</v>
      </c>
      <c r="B6528" s="325">
        <f t="shared" si="509"/>
        <v>0.34750000000007186</v>
      </c>
      <c r="C6528" s="167">
        <f t="shared" si="505"/>
        <v>237.44999999998706</v>
      </c>
      <c r="D6528" s="167">
        <f>IF('Lineær programmering opg 4'!$M$4=0,"-",(-A6528+'Lineær programmering opg 4'!$M$4)/'Lineær programmering opg 4'!$K$4*-1)</f>
        <v>313.19999999996548</v>
      </c>
      <c r="E6528" s="167">
        <f>IF('Lineær programmering opg 4'!$M$5=0,"-",(-A6528+'Lineær programmering opg 4'!$M$5)/'Lineær programmering opg 4'!$K$5*-1)</f>
        <v>237.44999999998706</v>
      </c>
      <c r="F6528" s="167" t="str">
        <f>IF('Lineær programmering opg 4'!$E$6=0,"-",(-A6528+'Lineær programmering opg 4'!$M$6)/'Lineær programmering opg 4'!$K$6*-1)</f>
        <v>-</v>
      </c>
      <c r="G6528" s="167" t="str">
        <f>IF('Lineær programmering opg 4'!$D$7=0,"-",((-A6528+'Lineær programmering opg 4'!$M$7)/'Lineær programmering opg 4'!$K$7)*-1)</f>
        <v>-</v>
      </c>
      <c r="H6528" s="167" t="str">
        <f>IF('Lineær programmering opg 4'!$C$8=0,"-",((-A6528+'Lineær programmering opg 4'!$M$8)/'Lineær programmering opg 4'!$K$8)*-1)</f>
        <v>-</v>
      </c>
      <c r="I6528" s="167" t="str">
        <f>IF('Lineær programmering opg 4'!$D$8=0,"-",'Lineær programmering opg 4'!$G$8)</f>
        <v>-</v>
      </c>
      <c r="J6528" s="295">
        <f>A6528*'Lineær programmering opg 4'!$C$11+Datatabel!C6528*'Lineær programmering opg 4'!$D$11</f>
        <v>43957.499999999782</v>
      </c>
      <c r="K6528" s="9">
        <f t="shared" si="507"/>
        <v>0</v>
      </c>
      <c r="L6528" s="9">
        <f t="shared" si="508"/>
        <v>0</v>
      </c>
    </row>
    <row r="6529" spans="1:12" ht="15" x14ac:dyDescent="0.25">
      <c r="A6529" s="167">
        <f t="shared" si="506"/>
        <v>83.376000000017257</v>
      </c>
      <c r="B6529" s="325">
        <f t="shared" si="509"/>
        <v>0.34740000000007187</v>
      </c>
      <c r="C6529" s="167">
        <f t="shared" si="505"/>
        <v>237.46799999998706</v>
      </c>
      <c r="D6529" s="167">
        <f>IF('Lineær programmering opg 4'!$M$4=0,"-",(-A6529+'Lineær programmering opg 4'!$M$4)/'Lineær programmering opg 4'!$K$4*-1)</f>
        <v>313.24799999996549</v>
      </c>
      <c r="E6529" s="167">
        <f>IF('Lineær programmering opg 4'!$M$5=0,"-",(-A6529+'Lineær programmering opg 4'!$M$5)/'Lineær programmering opg 4'!$K$5*-1)</f>
        <v>237.46799999998706</v>
      </c>
      <c r="F6529" s="167" t="str">
        <f>IF('Lineær programmering opg 4'!$E$6=0,"-",(-A6529+'Lineær programmering opg 4'!$M$6)/'Lineær programmering opg 4'!$K$6*-1)</f>
        <v>-</v>
      </c>
      <c r="G6529" s="167" t="str">
        <f>IF('Lineær programmering opg 4'!$D$7=0,"-",((-A6529+'Lineær programmering opg 4'!$M$7)/'Lineær programmering opg 4'!$K$7)*-1)</f>
        <v>-</v>
      </c>
      <c r="H6529" s="167" t="str">
        <f>IF('Lineær programmering opg 4'!$C$8=0,"-",((-A6529+'Lineær programmering opg 4'!$M$8)/'Lineær programmering opg 4'!$K$8)*-1)</f>
        <v>-</v>
      </c>
      <c r="I6529" s="167" t="str">
        <f>IF('Lineær programmering opg 4'!$D$8=0,"-",'Lineær programmering opg 4'!$G$8)</f>
        <v>-</v>
      </c>
      <c r="J6529" s="295">
        <f>A6529*'Lineær programmering opg 4'!$C$11+Datatabel!C6529*'Lineær programmering opg 4'!$D$11</f>
        <v>43957.799999999785</v>
      </c>
      <c r="K6529" s="9">
        <f t="shared" si="507"/>
        <v>0</v>
      </c>
      <c r="L6529" s="9">
        <f t="shared" si="508"/>
        <v>0</v>
      </c>
    </row>
    <row r="6530" spans="1:12" ht="15" x14ac:dyDescent="0.25">
      <c r="A6530" s="167">
        <f t="shared" si="506"/>
        <v>83.352000000017256</v>
      </c>
      <c r="B6530" s="325">
        <f t="shared" si="509"/>
        <v>0.34730000000007188</v>
      </c>
      <c r="C6530" s="167">
        <f t="shared" si="505"/>
        <v>237.48599999998706</v>
      </c>
      <c r="D6530" s="167">
        <f>IF('Lineær programmering opg 4'!$M$4=0,"-",(-A6530+'Lineær programmering opg 4'!$M$4)/'Lineær programmering opg 4'!$K$4*-1)</f>
        <v>313.29599999996549</v>
      </c>
      <c r="E6530" s="167">
        <f>IF('Lineær programmering opg 4'!$M$5=0,"-",(-A6530+'Lineær programmering opg 4'!$M$5)/'Lineær programmering opg 4'!$K$5*-1)</f>
        <v>237.48599999998706</v>
      </c>
      <c r="F6530" s="167" t="str">
        <f>IF('Lineær programmering opg 4'!$E$6=0,"-",(-A6530+'Lineær programmering opg 4'!$M$6)/'Lineær programmering opg 4'!$K$6*-1)</f>
        <v>-</v>
      </c>
      <c r="G6530" s="167" t="str">
        <f>IF('Lineær programmering opg 4'!$D$7=0,"-",((-A6530+'Lineær programmering opg 4'!$M$7)/'Lineær programmering opg 4'!$K$7)*-1)</f>
        <v>-</v>
      </c>
      <c r="H6530" s="167" t="str">
        <f>IF('Lineær programmering opg 4'!$C$8=0,"-",((-A6530+'Lineær programmering opg 4'!$M$8)/'Lineær programmering opg 4'!$K$8)*-1)</f>
        <v>-</v>
      </c>
      <c r="I6530" s="167" t="str">
        <f>IF('Lineær programmering opg 4'!$D$8=0,"-",'Lineær programmering opg 4'!$G$8)</f>
        <v>-</v>
      </c>
      <c r="J6530" s="295">
        <f>A6530*'Lineær programmering opg 4'!$C$11+Datatabel!C6530*'Lineær programmering opg 4'!$D$11</f>
        <v>43958.099999999788</v>
      </c>
      <c r="K6530" s="9">
        <f t="shared" si="507"/>
        <v>0</v>
      </c>
      <c r="L6530" s="9">
        <f t="shared" si="508"/>
        <v>0</v>
      </c>
    </row>
    <row r="6531" spans="1:12" ht="15" x14ac:dyDescent="0.25">
      <c r="A6531" s="167">
        <f t="shared" si="506"/>
        <v>83.328000000017255</v>
      </c>
      <c r="B6531" s="325">
        <f t="shared" si="509"/>
        <v>0.3472000000000719</v>
      </c>
      <c r="C6531" s="167">
        <f t="shared" ref="C6531:C6594" si="510">MIN(D6531,E6531,F6531,G6531,H6531,I6531)</f>
        <v>237.50399999998706</v>
      </c>
      <c r="D6531" s="167">
        <f>IF('Lineær programmering opg 4'!$M$4=0,"-",(-A6531+'Lineær programmering opg 4'!$M$4)/'Lineær programmering opg 4'!$K$4*-1)</f>
        <v>313.34399999996549</v>
      </c>
      <c r="E6531" s="167">
        <f>IF('Lineær programmering opg 4'!$M$5=0,"-",(-A6531+'Lineær programmering opg 4'!$M$5)/'Lineær programmering opg 4'!$K$5*-1)</f>
        <v>237.50399999998706</v>
      </c>
      <c r="F6531" s="167" t="str">
        <f>IF('Lineær programmering opg 4'!$E$6=0,"-",(-A6531+'Lineær programmering opg 4'!$M$6)/'Lineær programmering opg 4'!$K$6*-1)</f>
        <v>-</v>
      </c>
      <c r="G6531" s="167" t="str">
        <f>IF('Lineær programmering opg 4'!$D$7=0,"-",((-A6531+'Lineær programmering opg 4'!$M$7)/'Lineær programmering opg 4'!$K$7)*-1)</f>
        <v>-</v>
      </c>
      <c r="H6531" s="167" t="str">
        <f>IF('Lineær programmering opg 4'!$C$8=0,"-",((-A6531+'Lineær programmering opg 4'!$M$8)/'Lineær programmering opg 4'!$K$8)*-1)</f>
        <v>-</v>
      </c>
      <c r="I6531" s="167" t="str">
        <f>IF('Lineær programmering opg 4'!$D$8=0,"-",'Lineær programmering opg 4'!$G$8)</f>
        <v>-</v>
      </c>
      <c r="J6531" s="295">
        <f>A6531*'Lineær programmering opg 4'!$C$11+Datatabel!C6531*'Lineær programmering opg 4'!$D$11</f>
        <v>43958.399999999783</v>
      </c>
      <c r="K6531" s="9">
        <f t="shared" si="507"/>
        <v>0</v>
      </c>
      <c r="L6531" s="9">
        <f t="shared" si="508"/>
        <v>0</v>
      </c>
    </row>
    <row r="6532" spans="1:12" ht="15" x14ac:dyDescent="0.25">
      <c r="A6532" s="167">
        <f t="shared" ref="A6532:A6595" si="511">$A$3*B6532</f>
        <v>83.304000000017254</v>
      </c>
      <c r="B6532" s="325">
        <f t="shared" si="509"/>
        <v>0.34710000000007191</v>
      </c>
      <c r="C6532" s="167">
        <f t="shared" si="510"/>
        <v>237.52199999998706</v>
      </c>
      <c r="D6532" s="167">
        <f>IF('Lineær programmering opg 4'!$M$4=0,"-",(-A6532+'Lineær programmering opg 4'!$M$4)/'Lineær programmering opg 4'!$K$4*-1)</f>
        <v>313.39199999996549</v>
      </c>
      <c r="E6532" s="167">
        <f>IF('Lineær programmering opg 4'!$M$5=0,"-",(-A6532+'Lineær programmering opg 4'!$M$5)/'Lineær programmering opg 4'!$K$5*-1)</f>
        <v>237.52199999998706</v>
      </c>
      <c r="F6532" s="167" t="str">
        <f>IF('Lineær programmering opg 4'!$E$6=0,"-",(-A6532+'Lineær programmering opg 4'!$M$6)/'Lineær programmering opg 4'!$K$6*-1)</f>
        <v>-</v>
      </c>
      <c r="G6532" s="167" t="str">
        <f>IF('Lineær programmering opg 4'!$D$7=0,"-",((-A6532+'Lineær programmering opg 4'!$M$7)/'Lineær programmering opg 4'!$K$7)*-1)</f>
        <v>-</v>
      </c>
      <c r="H6532" s="167" t="str">
        <f>IF('Lineær programmering opg 4'!$C$8=0,"-",((-A6532+'Lineær programmering opg 4'!$M$8)/'Lineær programmering opg 4'!$K$8)*-1)</f>
        <v>-</v>
      </c>
      <c r="I6532" s="167" t="str">
        <f>IF('Lineær programmering opg 4'!$D$8=0,"-",'Lineær programmering opg 4'!$G$8)</f>
        <v>-</v>
      </c>
      <c r="J6532" s="295">
        <f>A6532*'Lineær programmering opg 4'!$C$11+Datatabel!C6532*'Lineær programmering opg 4'!$D$11</f>
        <v>43958.699999999786</v>
      </c>
      <c r="K6532" s="9">
        <f t="shared" ref="K6532:K6595" si="512">IF($J$10004=J6532,A6532,0)</f>
        <v>0</v>
      </c>
      <c r="L6532" s="9">
        <f t="shared" ref="L6532:L6595" si="513">IF(J6532=$J$10004,C6532,0)</f>
        <v>0</v>
      </c>
    </row>
    <row r="6533" spans="1:12" ht="15" x14ac:dyDescent="0.25">
      <c r="A6533" s="167">
        <f t="shared" si="511"/>
        <v>83.280000000017253</v>
      </c>
      <c r="B6533" s="325">
        <f t="shared" ref="B6533:B6596" si="514">B6532-0.01%</f>
        <v>0.34700000000007192</v>
      </c>
      <c r="C6533" s="167">
        <f t="shared" si="510"/>
        <v>237.53999999998706</v>
      </c>
      <c r="D6533" s="167">
        <f>IF('Lineær programmering opg 4'!$M$4=0,"-",(-A6533+'Lineær programmering opg 4'!$M$4)/'Lineær programmering opg 4'!$K$4*-1)</f>
        <v>313.43999999996549</v>
      </c>
      <c r="E6533" s="167">
        <f>IF('Lineær programmering opg 4'!$M$5=0,"-",(-A6533+'Lineær programmering opg 4'!$M$5)/'Lineær programmering opg 4'!$K$5*-1)</f>
        <v>237.53999999998706</v>
      </c>
      <c r="F6533" s="167" t="str">
        <f>IF('Lineær programmering opg 4'!$E$6=0,"-",(-A6533+'Lineær programmering opg 4'!$M$6)/'Lineær programmering opg 4'!$K$6*-1)</f>
        <v>-</v>
      </c>
      <c r="G6533" s="167" t="str">
        <f>IF('Lineær programmering opg 4'!$D$7=0,"-",((-A6533+'Lineær programmering opg 4'!$M$7)/'Lineær programmering opg 4'!$K$7)*-1)</f>
        <v>-</v>
      </c>
      <c r="H6533" s="167" t="str">
        <f>IF('Lineær programmering opg 4'!$C$8=0,"-",((-A6533+'Lineær programmering opg 4'!$M$8)/'Lineær programmering opg 4'!$K$8)*-1)</f>
        <v>-</v>
      </c>
      <c r="I6533" s="167" t="str">
        <f>IF('Lineær programmering opg 4'!$D$8=0,"-",'Lineær programmering opg 4'!$G$8)</f>
        <v>-</v>
      </c>
      <c r="J6533" s="295">
        <f>A6533*'Lineær programmering opg 4'!$C$11+Datatabel!C6533*'Lineær programmering opg 4'!$D$11</f>
        <v>43958.999999999782</v>
      </c>
      <c r="K6533" s="9">
        <f t="shared" si="512"/>
        <v>0</v>
      </c>
      <c r="L6533" s="9">
        <f t="shared" si="513"/>
        <v>0</v>
      </c>
    </row>
    <row r="6534" spans="1:12" ht="15" x14ac:dyDescent="0.25">
      <c r="A6534" s="167">
        <f t="shared" si="511"/>
        <v>83.256000000017266</v>
      </c>
      <c r="B6534" s="325">
        <f t="shared" si="514"/>
        <v>0.34690000000007193</v>
      </c>
      <c r="C6534" s="167">
        <f t="shared" si="510"/>
        <v>237.55799999998706</v>
      </c>
      <c r="D6534" s="167">
        <f>IF('Lineær programmering opg 4'!$M$4=0,"-",(-A6534+'Lineær programmering opg 4'!$M$4)/'Lineær programmering opg 4'!$K$4*-1)</f>
        <v>313.4879999999655</v>
      </c>
      <c r="E6534" s="167">
        <f>IF('Lineær programmering opg 4'!$M$5=0,"-",(-A6534+'Lineær programmering opg 4'!$M$5)/'Lineær programmering opg 4'!$K$5*-1)</f>
        <v>237.55799999998706</v>
      </c>
      <c r="F6534" s="167" t="str">
        <f>IF('Lineær programmering opg 4'!$E$6=0,"-",(-A6534+'Lineær programmering opg 4'!$M$6)/'Lineær programmering opg 4'!$K$6*-1)</f>
        <v>-</v>
      </c>
      <c r="G6534" s="167" t="str">
        <f>IF('Lineær programmering opg 4'!$D$7=0,"-",((-A6534+'Lineær programmering opg 4'!$M$7)/'Lineær programmering opg 4'!$K$7)*-1)</f>
        <v>-</v>
      </c>
      <c r="H6534" s="167" t="str">
        <f>IF('Lineær programmering opg 4'!$C$8=0,"-",((-A6534+'Lineær programmering opg 4'!$M$8)/'Lineær programmering opg 4'!$K$8)*-1)</f>
        <v>-</v>
      </c>
      <c r="I6534" s="167" t="str">
        <f>IF('Lineær programmering opg 4'!$D$8=0,"-",'Lineær programmering opg 4'!$G$8)</f>
        <v>-</v>
      </c>
      <c r="J6534" s="295">
        <f>A6534*'Lineær programmering opg 4'!$C$11+Datatabel!C6534*'Lineær programmering opg 4'!$D$11</f>
        <v>43959.299999999785</v>
      </c>
      <c r="K6534" s="9">
        <f t="shared" si="512"/>
        <v>0</v>
      </c>
      <c r="L6534" s="9">
        <f t="shared" si="513"/>
        <v>0</v>
      </c>
    </row>
    <row r="6535" spans="1:12" ht="15" x14ac:dyDescent="0.25">
      <c r="A6535" s="167">
        <f t="shared" si="511"/>
        <v>83.232000000017266</v>
      </c>
      <c r="B6535" s="325">
        <f t="shared" si="514"/>
        <v>0.34680000000007194</v>
      </c>
      <c r="C6535" s="167">
        <f t="shared" si="510"/>
        <v>237.57599999998706</v>
      </c>
      <c r="D6535" s="167">
        <f>IF('Lineær programmering opg 4'!$M$4=0,"-",(-A6535+'Lineær programmering opg 4'!$M$4)/'Lineær programmering opg 4'!$K$4*-1)</f>
        <v>313.5359999999655</v>
      </c>
      <c r="E6535" s="167">
        <f>IF('Lineær programmering opg 4'!$M$5=0,"-",(-A6535+'Lineær programmering opg 4'!$M$5)/'Lineær programmering opg 4'!$K$5*-1)</f>
        <v>237.57599999998706</v>
      </c>
      <c r="F6535" s="167" t="str">
        <f>IF('Lineær programmering opg 4'!$E$6=0,"-",(-A6535+'Lineær programmering opg 4'!$M$6)/'Lineær programmering opg 4'!$K$6*-1)</f>
        <v>-</v>
      </c>
      <c r="G6535" s="167" t="str">
        <f>IF('Lineær programmering opg 4'!$D$7=0,"-",((-A6535+'Lineær programmering opg 4'!$M$7)/'Lineær programmering opg 4'!$K$7)*-1)</f>
        <v>-</v>
      </c>
      <c r="H6535" s="167" t="str">
        <f>IF('Lineær programmering opg 4'!$C$8=0,"-",((-A6535+'Lineær programmering opg 4'!$M$8)/'Lineær programmering opg 4'!$K$8)*-1)</f>
        <v>-</v>
      </c>
      <c r="I6535" s="167" t="str">
        <f>IF('Lineær programmering opg 4'!$D$8=0,"-",'Lineær programmering opg 4'!$G$8)</f>
        <v>-</v>
      </c>
      <c r="J6535" s="295">
        <f>A6535*'Lineær programmering opg 4'!$C$11+Datatabel!C6535*'Lineær programmering opg 4'!$D$11</f>
        <v>43959.599999999788</v>
      </c>
      <c r="K6535" s="9">
        <f t="shared" si="512"/>
        <v>0</v>
      </c>
      <c r="L6535" s="9">
        <f t="shared" si="513"/>
        <v>0</v>
      </c>
    </row>
    <row r="6536" spans="1:12" ht="15" x14ac:dyDescent="0.25">
      <c r="A6536" s="167">
        <f t="shared" si="511"/>
        <v>83.208000000017265</v>
      </c>
      <c r="B6536" s="325">
        <f t="shared" si="514"/>
        <v>0.34670000000007195</v>
      </c>
      <c r="C6536" s="167">
        <f t="shared" si="510"/>
        <v>237.59399999998706</v>
      </c>
      <c r="D6536" s="167">
        <f>IF('Lineær programmering opg 4'!$M$4=0,"-",(-A6536+'Lineær programmering opg 4'!$M$4)/'Lineær programmering opg 4'!$K$4*-1)</f>
        <v>313.5839999999655</v>
      </c>
      <c r="E6536" s="167">
        <f>IF('Lineær programmering opg 4'!$M$5=0,"-",(-A6536+'Lineær programmering opg 4'!$M$5)/'Lineær programmering opg 4'!$K$5*-1)</f>
        <v>237.59399999998706</v>
      </c>
      <c r="F6536" s="167" t="str">
        <f>IF('Lineær programmering opg 4'!$E$6=0,"-",(-A6536+'Lineær programmering opg 4'!$M$6)/'Lineær programmering opg 4'!$K$6*-1)</f>
        <v>-</v>
      </c>
      <c r="G6536" s="167" t="str">
        <f>IF('Lineær programmering opg 4'!$D$7=0,"-",((-A6536+'Lineær programmering opg 4'!$M$7)/'Lineær programmering opg 4'!$K$7)*-1)</f>
        <v>-</v>
      </c>
      <c r="H6536" s="167" t="str">
        <f>IF('Lineær programmering opg 4'!$C$8=0,"-",((-A6536+'Lineær programmering opg 4'!$M$8)/'Lineær programmering opg 4'!$K$8)*-1)</f>
        <v>-</v>
      </c>
      <c r="I6536" s="167" t="str">
        <f>IF('Lineær programmering opg 4'!$D$8=0,"-",'Lineær programmering opg 4'!$G$8)</f>
        <v>-</v>
      </c>
      <c r="J6536" s="295">
        <f>A6536*'Lineær programmering opg 4'!$C$11+Datatabel!C6536*'Lineær programmering opg 4'!$D$11</f>
        <v>43959.899999999783</v>
      </c>
      <c r="K6536" s="9">
        <f t="shared" si="512"/>
        <v>0</v>
      </c>
      <c r="L6536" s="9">
        <f t="shared" si="513"/>
        <v>0</v>
      </c>
    </row>
    <row r="6537" spans="1:12" ht="15" x14ac:dyDescent="0.25">
      <c r="A6537" s="167">
        <f t="shared" si="511"/>
        <v>83.184000000017278</v>
      </c>
      <c r="B6537" s="325">
        <f t="shared" si="514"/>
        <v>0.34660000000007196</v>
      </c>
      <c r="C6537" s="167">
        <f t="shared" si="510"/>
        <v>237.61199999998706</v>
      </c>
      <c r="D6537" s="167">
        <f>IF('Lineær programmering opg 4'!$M$4=0,"-",(-A6537+'Lineær programmering opg 4'!$M$4)/'Lineær programmering opg 4'!$K$4*-1)</f>
        <v>313.63199999996544</v>
      </c>
      <c r="E6537" s="167">
        <f>IF('Lineær programmering opg 4'!$M$5=0,"-",(-A6537+'Lineær programmering opg 4'!$M$5)/'Lineær programmering opg 4'!$K$5*-1)</f>
        <v>237.61199999998706</v>
      </c>
      <c r="F6537" s="167" t="str">
        <f>IF('Lineær programmering opg 4'!$E$6=0,"-",(-A6537+'Lineær programmering opg 4'!$M$6)/'Lineær programmering opg 4'!$K$6*-1)</f>
        <v>-</v>
      </c>
      <c r="G6537" s="167" t="str">
        <f>IF('Lineær programmering opg 4'!$D$7=0,"-",((-A6537+'Lineær programmering opg 4'!$M$7)/'Lineær programmering opg 4'!$K$7)*-1)</f>
        <v>-</v>
      </c>
      <c r="H6537" s="167" t="str">
        <f>IF('Lineær programmering opg 4'!$C$8=0,"-",((-A6537+'Lineær programmering opg 4'!$M$8)/'Lineær programmering opg 4'!$K$8)*-1)</f>
        <v>-</v>
      </c>
      <c r="I6537" s="167" t="str">
        <f>IF('Lineær programmering opg 4'!$D$8=0,"-",'Lineær programmering opg 4'!$G$8)</f>
        <v>-</v>
      </c>
      <c r="J6537" s="295">
        <f>A6537*'Lineær programmering opg 4'!$C$11+Datatabel!C6537*'Lineær programmering opg 4'!$D$11</f>
        <v>43960.199999999786</v>
      </c>
      <c r="K6537" s="9">
        <f t="shared" si="512"/>
        <v>0</v>
      </c>
      <c r="L6537" s="9">
        <f t="shared" si="513"/>
        <v>0</v>
      </c>
    </row>
    <row r="6538" spans="1:12" ht="15" x14ac:dyDescent="0.25">
      <c r="A6538" s="167">
        <f t="shared" si="511"/>
        <v>83.160000000017277</v>
      </c>
      <c r="B6538" s="325">
        <f t="shared" si="514"/>
        <v>0.34650000000007197</v>
      </c>
      <c r="C6538" s="167">
        <f t="shared" si="510"/>
        <v>237.62999999998706</v>
      </c>
      <c r="D6538" s="167">
        <f>IF('Lineær programmering opg 4'!$M$4=0,"-",(-A6538+'Lineær programmering opg 4'!$M$4)/'Lineær programmering opg 4'!$K$4*-1)</f>
        <v>313.67999999996545</v>
      </c>
      <c r="E6538" s="167">
        <f>IF('Lineær programmering opg 4'!$M$5=0,"-",(-A6538+'Lineær programmering opg 4'!$M$5)/'Lineær programmering opg 4'!$K$5*-1)</f>
        <v>237.62999999998706</v>
      </c>
      <c r="F6538" s="167" t="str">
        <f>IF('Lineær programmering opg 4'!$E$6=0,"-",(-A6538+'Lineær programmering opg 4'!$M$6)/'Lineær programmering opg 4'!$K$6*-1)</f>
        <v>-</v>
      </c>
      <c r="G6538" s="167" t="str">
        <f>IF('Lineær programmering opg 4'!$D$7=0,"-",((-A6538+'Lineær programmering opg 4'!$M$7)/'Lineær programmering opg 4'!$K$7)*-1)</f>
        <v>-</v>
      </c>
      <c r="H6538" s="167" t="str">
        <f>IF('Lineær programmering opg 4'!$C$8=0,"-",((-A6538+'Lineær programmering opg 4'!$M$8)/'Lineær programmering opg 4'!$K$8)*-1)</f>
        <v>-</v>
      </c>
      <c r="I6538" s="167" t="str">
        <f>IF('Lineær programmering opg 4'!$D$8=0,"-",'Lineær programmering opg 4'!$G$8)</f>
        <v>-</v>
      </c>
      <c r="J6538" s="295">
        <f>A6538*'Lineær programmering opg 4'!$C$11+Datatabel!C6538*'Lineær programmering opg 4'!$D$11</f>
        <v>43960.499999999782</v>
      </c>
      <c r="K6538" s="9">
        <f t="shared" si="512"/>
        <v>0</v>
      </c>
      <c r="L6538" s="9">
        <f t="shared" si="513"/>
        <v>0</v>
      </c>
    </row>
    <row r="6539" spans="1:12" ht="15" x14ac:dyDescent="0.25">
      <c r="A6539" s="167">
        <f t="shared" si="511"/>
        <v>83.136000000017276</v>
      </c>
      <c r="B6539" s="325">
        <f t="shared" si="514"/>
        <v>0.34640000000007198</v>
      </c>
      <c r="C6539" s="167">
        <f t="shared" si="510"/>
        <v>237.64799999998706</v>
      </c>
      <c r="D6539" s="167">
        <f>IF('Lineær programmering opg 4'!$M$4=0,"-",(-A6539+'Lineær programmering opg 4'!$M$4)/'Lineær programmering opg 4'!$K$4*-1)</f>
        <v>313.72799999996545</v>
      </c>
      <c r="E6539" s="167">
        <f>IF('Lineær programmering opg 4'!$M$5=0,"-",(-A6539+'Lineær programmering opg 4'!$M$5)/'Lineær programmering opg 4'!$K$5*-1)</f>
        <v>237.64799999998706</v>
      </c>
      <c r="F6539" s="167" t="str">
        <f>IF('Lineær programmering opg 4'!$E$6=0,"-",(-A6539+'Lineær programmering opg 4'!$M$6)/'Lineær programmering opg 4'!$K$6*-1)</f>
        <v>-</v>
      </c>
      <c r="G6539" s="167" t="str">
        <f>IF('Lineær programmering opg 4'!$D$7=0,"-",((-A6539+'Lineær programmering opg 4'!$M$7)/'Lineær programmering opg 4'!$K$7)*-1)</f>
        <v>-</v>
      </c>
      <c r="H6539" s="167" t="str">
        <f>IF('Lineær programmering opg 4'!$C$8=0,"-",((-A6539+'Lineær programmering opg 4'!$M$8)/'Lineær programmering opg 4'!$K$8)*-1)</f>
        <v>-</v>
      </c>
      <c r="I6539" s="167" t="str">
        <f>IF('Lineær programmering opg 4'!$D$8=0,"-",'Lineær programmering opg 4'!$G$8)</f>
        <v>-</v>
      </c>
      <c r="J6539" s="295">
        <f>A6539*'Lineær programmering opg 4'!$C$11+Datatabel!C6539*'Lineær programmering opg 4'!$D$11</f>
        <v>43960.799999999792</v>
      </c>
      <c r="K6539" s="9">
        <f t="shared" si="512"/>
        <v>0</v>
      </c>
      <c r="L6539" s="9">
        <f t="shared" si="513"/>
        <v>0</v>
      </c>
    </row>
    <row r="6540" spans="1:12" ht="15" x14ac:dyDescent="0.25">
      <c r="A6540" s="167">
        <f t="shared" si="511"/>
        <v>83.112000000017275</v>
      </c>
      <c r="B6540" s="325">
        <f t="shared" si="514"/>
        <v>0.34630000000007199</v>
      </c>
      <c r="C6540" s="167">
        <f t="shared" si="510"/>
        <v>237.66599999998706</v>
      </c>
      <c r="D6540" s="167">
        <f>IF('Lineær programmering opg 4'!$M$4=0,"-",(-A6540+'Lineær programmering opg 4'!$M$4)/'Lineær programmering opg 4'!$K$4*-1)</f>
        <v>313.77599999996545</v>
      </c>
      <c r="E6540" s="167">
        <f>IF('Lineær programmering opg 4'!$M$5=0,"-",(-A6540+'Lineær programmering opg 4'!$M$5)/'Lineær programmering opg 4'!$K$5*-1)</f>
        <v>237.66599999998706</v>
      </c>
      <c r="F6540" s="167" t="str">
        <f>IF('Lineær programmering opg 4'!$E$6=0,"-",(-A6540+'Lineær programmering opg 4'!$M$6)/'Lineær programmering opg 4'!$K$6*-1)</f>
        <v>-</v>
      </c>
      <c r="G6540" s="167" t="str">
        <f>IF('Lineær programmering opg 4'!$D$7=0,"-",((-A6540+'Lineær programmering opg 4'!$M$7)/'Lineær programmering opg 4'!$K$7)*-1)</f>
        <v>-</v>
      </c>
      <c r="H6540" s="167" t="str">
        <f>IF('Lineær programmering opg 4'!$C$8=0,"-",((-A6540+'Lineær programmering opg 4'!$M$8)/'Lineær programmering opg 4'!$K$8)*-1)</f>
        <v>-</v>
      </c>
      <c r="I6540" s="167" t="str">
        <f>IF('Lineær programmering opg 4'!$D$8=0,"-",'Lineær programmering opg 4'!$G$8)</f>
        <v>-</v>
      </c>
      <c r="J6540" s="295">
        <f>A6540*'Lineær programmering opg 4'!$C$11+Datatabel!C6540*'Lineær programmering opg 4'!$D$11</f>
        <v>43961.099999999788</v>
      </c>
      <c r="K6540" s="9">
        <f t="shared" si="512"/>
        <v>0</v>
      </c>
      <c r="L6540" s="9">
        <f t="shared" si="513"/>
        <v>0</v>
      </c>
    </row>
    <row r="6541" spans="1:12" ht="15" x14ac:dyDescent="0.25">
      <c r="A6541" s="167">
        <f t="shared" si="511"/>
        <v>83.088000000017274</v>
      </c>
      <c r="B6541" s="325">
        <f t="shared" si="514"/>
        <v>0.34620000000007201</v>
      </c>
      <c r="C6541" s="167">
        <f t="shared" si="510"/>
        <v>237.68399999998707</v>
      </c>
      <c r="D6541" s="167">
        <f>IF('Lineær programmering opg 4'!$M$4=0,"-",(-A6541+'Lineær programmering opg 4'!$M$4)/'Lineær programmering opg 4'!$K$4*-1)</f>
        <v>313.82399999996545</v>
      </c>
      <c r="E6541" s="167">
        <f>IF('Lineær programmering opg 4'!$M$5=0,"-",(-A6541+'Lineær programmering opg 4'!$M$5)/'Lineær programmering opg 4'!$K$5*-1)</f>
        <v>237.68399999998707</v>
      </c>
      <c r="F6541" s="167" t="str">
        <f>IF('Lineær programmering opg 4'!$E$6=0,"-",(-A6541+'Lineær programmering opg 4'!$M$6)/'Lineær programmering opg 4'!$K$6*-1)</f>
        <v>-</v>
      </c>
      <c r="G6541" s="167" t="str">
        <f>IF('Lineær programmering opg 4'!$D$7=0,"-",((-A6541+'Lineær programmering opg 4'!$M$7)/'Lineær programmering opg 4'!$K$7)*-1)</f>
        <v>-</v>
      </c>
      <c r="H6541" s="167" t="str">
        <f>IF('Lineær programmering opg 4'!$C$8=0,"-",((-A6541+'Lineær programmering opg 4'!$M$8)/'Lineær programmering opg 4'!$K$8)*-1)</f>
        <v>-</v>
      </c>
      <c r="I6541" s="167" t="str">
        <f>IF('Lineær programmering opg 4'!$D$8=0,"-",'Lineær programmering opg 4'!$G$8)</f>
        <v>-</v>
      </c>
      <c r="J6541" s="295">
        <f>A6541*'Lineær programmering opg 4'!$C$11+Datatabel!C6541*'Lineær programmering opg 4'!$D$11</f>
        <v>43961.39999999979</v>
      </c>
      <c r="K6541" s="9">
        <f t="shared" si="512"/>
        <v>0</v>
      </c>
      <c r="L6541" s="9">
        <f t="shared" si="513"/>
        <v>0</v>
      </c>
    </row>
    <row r="6542" spans="1:12" ht="15" x14ac:dyDescent="0.25">
      <c r="A6542" s="167">
        <f t="shared" si="511"/>
        <v>83.064000000017288</v>
      </c>
      <c r="B6542" s="325">
        <f t="shared" si="514"/>
        <v>0.34610000000007202</v>
      </c>
      <c r="C6542" s="167">
        <f t="shared" si="510"/>
        <v>237.70199999998704</v>
      </c>
      <c r="D6542" s="167">
        <f>IF('Lineær programmering opg 4'!$M$4=0,"-",(-A6542+'Lineær programmering opg 4'!$M$4)/'Lineær programmering opg 4'!$K$4*-1)</f>
        <v>313.8719999999654</v>
      </c>
      <c r="E6542" s="167">
        <f>IF('Lineær programmering opg 4'!$M$5=0,"-",(-A6542+'Lineær programmering opg 4'!$M$5)/'Lineær programmering opg 4'!$K$5*-1)</f>
        <v>237.70199999998704</v>
      </c>
      <c r="F6542" s="167" t="str">
        <f>IF('Lineær programmering opg 4'!$E$6=0,"-",(-A6542+'Lineær programmering opg 4'!$M$6)/'Lineær programmering opg 4'!$K$6*-1)</f>
        <v>-</v>
      </c>
      <c r="G6542" s="167" t="str">
        <f>IF('Lineær programmering opg 4'!$D$7=0,"-",((-A6542+'Lineær programmering opg 4'!$M$7)/'Lineær programmering opg 4'!$K$7)*-1)</f>
        <v>-</v>
      </c>
      <c r="H6542" s="167" t="str">
        <f>IF('Lineær programmering opg 4'!$C$8=0,"-",((-A6542+'Lineær programmering opg 4'!$M$8)/'Lineær programmering opg 4'!$K$8)*-1)</f>
        <v>-</v>
      </c>
      <c r="I6542" s="167" t="str">
        <f>IF('Lineær programmering opg 4'!$D$8=0,"-",'Lineær programmering opg 4'!$G$8)</f>
        <v>-</v>
      </c>
      <c r="J6542" s="295">
        <f>A6542*'Lineær programmering opg 4'!$C$11+Datatabel!C6542*'Lineær programmering opg 4'!$D$11</f>
        <v>43961.699999999779</v>
      </c>
      <c r="K6542" s="9">
        <f t="shared" si="512"/>
        <v>0</v>
      </c>
      <c r="L6542" s="9">
        <f t="shared" si="513"/>
        <v>0</v>
      </c>
    </row>
    <row r="6543" spans="1:12" ht="15" x14ac:dyDescent="0.25">
      <c r="A6543" s="167">
        <f t="shared" si="511"/>
        <v>83.040000000017287</v>
      </c>
      <c r="B6543" s="325">
        <f t="shared" si="514"/>
        <v>0.34600000000007203</v>
      </c>
      <c r="C6543" s="167">
        <f t="shared" si="510"/>
        <v>237.71999999998704</v>
      </c>
      <c r="D6543" s="167">
        <f>IF('Lineær programmering opg 4'!$M$4=0,"-",(-A6543+'Lineær programmering opg 4'!$M$4)/'Lineær programmering opg 4'!$K$4*-1)</f>
        <v>313.9199999999654</v>
      </c>
      <c r="E6543" s="167">
        <f>IF('Lineær programmering opg 4'!$M$5=0,"-",(-A6543+'Lineær programmering opg 4'!$M$5)/'Lineær programmering opg 4'!$K$5*-1)</f>
        <v>237.71999999998704</v>
      </c>
      <c r="F6543" s="167" t="str">
        <f>IF('Lineær programmering opg 4'!$E$6=0,"-",(-A6543+'Lineær programmering opg 4'!$M$6)/'Lineær programmering opg 4'!$K$6*-1)</f>
        <v>-</v>
      </c>
      <c r="G6543" s="167" t="str">
        <f>IF('Lineær programmering opg 4'!$D$7=0,"-",((-A6543+'Lineær programmering opg 4'!$M$7)/'Lineær programmering opg 4'!$K$7)*-1)</f>
        <v>-</v>
      </c>
      <c r="H6543" s="167" t="str">
        <f>IF('Lineær programmering opg 4'!$C$8=0,"-",((-A6543+'Lineær programmering opg 4'!$M$8)/'Lineær programmering opg 4'!$K$8)*-1)</f>
        <v>-</v>
      </c>
      <c r="I6543" s="167" t="str">
        <f>IF('Lineær programmering opg 4'!$D$8=0,"-",'Lineær programmering opg 4'!$G$8)</f>
        <v>-</v>
      </c>
      <c r="J6543" s="295">
        <f>A6543*'Lineær programmering opg 4'!$C$11+Datatabel!C6543*'Lineær programmering opg 4'!$D$11</f>
        <v>43961.999999999782</v>
      </c>
      <c r="K6543" s="9">
        <f t="shared" si="512"/>
        <v>0</v>
      </c>
      <c r="L6543" s="9">
        <f t="shared" si="513"/>
        <v>0</v>
      </c>
    </row>
    <row r="6544" spans="1:12" ht="15" x14ac:dyDescent="0.25">
      <c r="A6544" s="167">
        <f t="shared" si="511"/>
        <v>83.016000000017286</v>
      </c>
      <c r="B6544" s="325">
        <f t="shared" si="514"/>
        <v>0.34590000000007204</v>
      </c>
      <c r="C6544" s="167">
        <f t="shared" si="510"/>
        <v>237.73799999998704</v>
      </c>
      <c r="D6544" s="167">
        <f>IF('Lineær programmering opg 4'!$M$4=0,"-",(-A6544+'Lineær programmering opg 4'!$M$4)/'Lineær programmering opg 4'!$K$4*-1)</f>
        <v>313.9679999999654</v>
      </c>
      <c r="E6544" s="167">
        <f>IF('Lineær programmering opg 4'!$M$5=0,"-",(-A6544+'Lineær programmering opg 4'!$M$5)/'Lineær programmering opg 4'!$K$5*-1)</f>
        <v>237.73799999998704</v>
      </c>
      <c r="F6544" s="167" t="str">
        <f>IF('Lineær programmering opg 4'!$E$6=0,"-",(-A6544+'Lineær programmering opg 4'!$M$6)/'Lineær programmering opg 4'!$K$6*-1)</f>
        <v>-</v>
      </c>
      <c r="G6544" s="167" t="str">
        <f>IF('Lineær programmering opg 4'!$D$7=0,"-",((-A6544+'Lineær programmering opg 4'!$M$7)/'Lineær programmering opg 4'!$K$7)*-1)</f>
        <v>-</v>
      </c>
      <c r="H6544" s="167" t="str">
        <f>IF('Lineær programmering opg 4'!$C$8=0,"-",((-A6544+'Lineær programmering opg 4'!$M$8)/'Lineær programmering opg 4'!$K$8)*-1)</f>
        <v>-</v>
      </c>
      <c r="I6544" s="167" t="str">
        <f>IF('Lineær programmering opg 4'!$D$8=0,"-",'Lineær programmering opg 4'!$G$8)</f>
        <v>-</v>
      </c>
      <c r="J6544" s="295">
        <f>A6544*'Lineær programmering opg 4'!$C$11+Datatabel!C6544*'Lineær programmering opg 4'!$D$11</f>
        <v>43962.299999999785</v>
      </c>
      <c r="K6544" s="9">
        <f t="shared" si="512"/>
        <v>0</v>
      </c>
      <c r="L6544" s="9">
        <f t="shared" si="513"/>
        <v>0</v>
      </c>
    </row>
    <row r="6545" spans="1:12" ht="15" x14ac:dyDescent="0.25">
      <c r="A6545" s="167">
        <f t="shared" si="511"/>
        <v>82.992000000017299</v>
      </c>
      <c r="B6545" s="325">
        <f t="shared" si="514"/>
        <v>0.34580000000007205</v>
      </c>
      <c r="C6545" s="167">
        <f t="shared" si="510"/>
        <v>237.75599999998704</v>
      </c>
      <c r="D6545" s="167">
        <f>IF('Lineær programmering opg 4'!$M$4=0,"-",(-A6545+'Lineær programmering opg 4'!$M$4)/'Lineær programmering opg 4'!$K$4*-1)</f>
        <v>314.0159999999654</v>
      </c>
      <c r="E6545" s="167">
        <f>IF('Lineær programmering opg 4'!$M$5=0,"-",(-A6545+'Lineær programmering opg 4'!$M$5)/'Lineær programmering opg 4'!$K$5*-1)</f>
        <v>237.75599999998704</v>
      </c>
      <c r="F6545" s="167" t="str">
        <f>IF('Lineær programmering opg 4'!$E$6=0,"-",(-A6545+'Lineær programmering opg 4'!$M$6)/'Lineær programmering opg 4'!$K$6*-1)</f>
        <v>-</v>
      </c>
      <c r="G6545" s="167" t="str">
        <f>IF('Lineær programmering opg 4'!$D$7=0,"-",((-A6545+'Lineær programmering opg 4'!$M$7)/'Lineær programmering opg 4'!$K$7)*-1)</f>
        <v>-</v>
      </c>
      <c r="H6545" s="167" t="str">
        <f>IF('Lineær programmering opg 4'!$C$8=0,"-",((-A6545+'Lineær programmering opg 4'!$M$8)/'Lineær programmering opg 4'!$K$8)*-1)</f>
        <v>-</v>
      </c>
      <c r="I6545" s="167" t="str">
        <f>IF('Lineær programmering opg 4'!$D$8=0,"-",'Lineær programmering opg 4'!$G$8)</f>
        <v>-</v>
      </c>
      <c r="J6545" s="295">
        <f>A6545*'Lineær programmering opg 4'!$C$11+Datatabel!C6545*'Lineær programmering opg 4'!$D$11</f>
        <v>43962.599999999788</v>
      </c>
      <c r="K6545" s="9">
        <f t="shared" si="512"/>
        <v>0</v>
      </c>
      <c r="L6545" s="9">
        <f t="shared" si="513"/>
        <v>0</v>
      </c>
    </row>
    <row r="6546" spans="1:12" ht="15" x14ac:dyDescent="0.25">
      <c r="A6546" s="167">
        <f t="shared" si="511"/>
        <v>82.968000000017298</v>
      </c>
      <c r="B6546" s="325">
        <f t="shared" si="514"/>
        <v>0.34570000000007206</v>
      </c>
      <c r="C6546" s="167">
        <f t="shared" si="510"/>
        <v>237.77399999998704</v>
      </c>
      <c r="D6546" s="167">
        <f>IF('Lineær programmering opg 4'!$M$4=0,"-",(-A6546+'Lineær programmering opg 4'!$M$4)/'Lineær programmering opg 4'!$K$4*-1)</f>
        <v>314.0639999999654</v>
      </c>
      <c r="E6546" s="167">
        <f>IF('Lineær programmering opg 4'!$M$5=0,"-",(-A6546+'Lineær programmering opg 4'!$M$5)/'Lineær programmering opg 4'!$K$5*-1)</f>
        <v>237.77399999998704</v>
      </c>
      <c r="F6546" s="167" t="str">
        <f>IF('Lineær programmering opg 4'!$E$6=0,"-",(-A6546+'Lineær programmering opg 4'!$M$6)/'Lineær programmering opg 4'!$K$6*-1)</f>
        <v>-</v>
      </c>
      <c r="G6546" s="167" t="str">
        <f>IF('Lineær programmering opg 4'!$D$7=0,"-",((-A6546+'Lineær programmering opg 4'!$M$7)/'Lineær programmering opg 4'!$K$7)*-1)</f>
        <v>-</v>
      </c>
      <c r="H6546" s="167" t="str">
        <f>IF('Lineær programmering opg 4'!$C$8=0,"-",((-A6546+'Lineær programmering opg 4'!$M$8)/'Lineær programmering opg 4'!$K$8)*-1)</f>
        <v>-</v>
      </c>
      <c r="I6546" s="167" t="str">
        <f>IF('Lineær programmering opg 4'!$D$8=0,"-",'Lineær programmering opg 4'!$G$8)</f>
        <v>-</v>
      </c>
      <c r="J6546" s="295">
        <f>A6546*'Lineær programmering opg 4'!$C$11+Datatabel!C6546*'Lineær programmering opg 4'!$D$11</f>
        <v>43962.899999999783</v>
      </c>
      <c r="K6546" s="9">
        <f t="shared" si="512"/>
        <v>0</v>
      </c>
      <c r="L6546" s="9">
        <f t="shared" si="513"/>
        <v>0</v>
      </c>
    </row>
    <row r="6547" spans="1:12" ht="15" x14ac:dyDescent="0.25">
      <c r="A6547" s="167">
        <f t="shared" si="511"/>
        <v>82.944000000017297</v>
      </c>
      <c r="B6547" s="325">
        <f t="shared" si="514"/>
        <v>0.34560000000007207</v>
      </c>
      <c r="C6547" s="167">
        <f t="shared" si="510"/>
        <v>237.79199999998704</v>
      </c>
      <c r="D6547" s="167">
        <f>IF('Lineær programmering opg 4'!$M$4=0,"-",(-A6547+'Lineær programmering opg 4'!$M$4)/'Lineær programmering opg 4'!$K$4*-1)</f>
        <v>314.11199999996541</v>
      </c>
      <c r="E6547" s="167">
        <f>IF('Lineær programmering opg 4'!$M$5=0,"-",(-A6547+'Lineær programmering opg 4'!$M$5)/'Lineær programmering opg 4'!$K$5*-1)</f>
        <v>237.79199999998704</v>
      </c>
      <c r="F6547" s="167" t="str">
        <f>IF('Lineær programmering opg 4'!$E$6=0,"-",(-A6547+'Lineær programmering opg 4'!$M$6)/'Lineær programmering opg 4'!$K$6*-1)</f>
        <v>-</v>
      </c>
      <c r="G6547" s="167" t="str">
        <f>IF('Lineær programmering opg 4'!$D$7=0,"-",((-A6547+'Lineær programmering opg 4'!$M$7)/'Lineær programmering opg 4'!$K$7)*-1)</f>
        <v>-</v>
      </c>
      <c r="H6547" s="167" t="str">
        <f>IF('Lineær programmering opg 4'!$C$8=0,"-",((-A6547+'Lineær programmering opg 4'!$M$8)/'Lineær programmering opg 4'!$K$8)*-1)</f>
        <v>-</v>
      </c>
      <c r="I6547" s="167" t="str">
        <f>IF('Lineær programmering opg 4'!$D$8=0,"-",'Lineær programmering opg 4'!$G$8)</f>
        <v>-</v>
      </c>
      <c r="J6547" s="295">
        <f>A6547*'Lineær programmering opg 4'!$C$11+Datatabel!C6547*'Lineær programmering opg 4'!$D$11</f>
        <v>43963.199999999779</v>
      </c>
      <c r="K6547" s="9">
        <f t="shared" si="512"/>
        <v>0</v>
      </c>
      <c r="L6547" s="9">
        <f t="shared" si="513"/>
        <v>0</v>
      </c>
    </row>
    <row r="6548" spans="1:12" ht="15" x14ac:dyDescent="0.25">
      <c r="A6548" s="167">
        <f t="shared" si="511"/>
        <v>82.920000000017296</v>
      </c>
      <c r="B6548" s="325">
        <f t="shared" si="514"/>
        <v>0.34550000000007208</v>
      </c>
      <c r="C6548" s="167">
        <f t="shared" si="510"/>
        <v>237.80999999998704</v>
      </c>
      <c r="D6548" s="167">
        <f>IF('Lineær programmering opg 4'!$M$4=0,"-",(-A6548+'Lineær programmering opg 4'!$M$4)/'Lineær programmering opg 4'!$K$4*-1)</f>
        <v>314.15999999996541</v>
      </c>
      <c r="E6548" s="167">
        <f>IF('Lineær programmering opg 4'!$M$5=0,"-",(-A6548+'Lineær programmering opg 4'!$M$5)/'Lineær programmering opg 4'!$K$5*-1)</f>
        <v>237.80999999998704</v>
      </c>
      <c r="F6548" s="167" t="str">
        <f>IF('Lineær programmering opg 4'!$E$6=0,"-",(-A6548+'Lineær programmering opg 4'!$M$6)/'Lineær programmering opg 4'!$K$6*-1)</f>
        <v>-</v>
      </c>
      <c r="G6548" s="167" t="str">
        <f>IF('Lineær programmering opg 4'!$D$7=0,"-",((-A6548+'Lineær programmering opg 4'!$M$7)/'Lineær programmering opg 4'!$K$7)*-1)</f>
        <v>-</v>
      </c>
      <c r="H6548" s="167" t="str">
        <f>IF('Lineær programmering opg 4'!$C$8=0,"-",((-A6548+'Lineær programmering opg 4'!$M$8)/'Lineær programmering opg 4'!$K$8)*-1)</f>
        <v>-</v>
      </c>
      <c r="I6548" s="167" t="str">
        <f>IF('Lineær programmering opg 4'!$D$8=0,"-",'Lineær programmering opg 4'!$G$8)</f>
        <v>-</v>
      </c>
      <c r="J6548" s="295">
        <f>A6548*'Lineær programmering opg 4'!$C$11+Datatabel!C6548*'Lineær programmering opg 4'!$D$11</f>
        <v>43963.499999999789</v>
      </c>
      <c r="K6548" s="9">
        <f t="shared" si="512"/>
        <v>0</v>
      </c>
      <c r="L6548" s="9">
        <f t="shared" si="513"/>
        <v>0</v>
      </c>
    </row>
    <row r="6549" spans="1:12" ht="15" x14ac:dyDescent="0.25">
      <c r="A6549" s="167">
        <f t="shared" si="511"/>
        <v>82.896000000017295</v>
      </c>
      <c r="B6549" s="325">
        <f t="shared" si="514"/>
        <v>0.34540000000007209</v>
      </c>
      <c r="C6549" s="167">
        <f t="shared" si="510"/>
        <v>237.82799999998704</v>
      </c>
      <c r="D6549" s="167">
        <f>IF('Lineær programmering opg 4'!$M$4=0,"-",(-A6549+'Lineær programmering opg 4'!$M$4)/'Lineær programmering opg 4'!$K$4*-1)</f>
        <v>314.20799999996541</v>
      </c>
      <c r="E6549" s="167">
        <f>IF('Lineær programmering opg 4'!$M$5=0,"-",(-A6549+'Lineær programmering opg 4'!$M$5)/'Lineær programmering opg 4'!$K$5*-1)</f>
        <v>237.82799999998704</v>
      </c>
      <c r="F6549" s="167" t="str">
        <f>IF('Lineær programmering opg 4'!$E$6=0,"-",(-A6549+'Lineær programmering opg 4'!$M$6)/'Lineær programmering opg 4'!$K$6*-1)</f>
        <v>-</v>
      </c>
      <c r="G6549" s="167" t="str">
        <f>IF('Lineær programmering opg 4'!$D$7=0,"-",((-A6549+'Lineær programmering opg 4'!$M$7)/'Lineær programmering opg 4'!$K$7)*-1)</f>
        <v>-</v>
      </c>
      <c r="H6549" s="167" t="str">
        <f>IF('Lineær programmering opg 4'!$C$8=0,"-",((-A6549+'Lineær programmering opg 4'!$M$8)/'Lineær programmering opg 4'!$K$8)*-1)</f>
        <v>-</v>
      </c>
      <c r="I6549" s="167" t="str">
        <f>IF('Lineær programmering opg 4'!$D$8=0,"-",'Lineær programmering opg 4'!$G$8)</f>
        <v>-</v>
      </c>
      <c r="J6549" s="295">
        <f>A6549*'Lineær programmering opg 4'!$C$11+Datatabel!C6549*'Lineær programmering opg 4'!$D$11</f>
        <v>43963.799999999785</v>
      </c>
      <c r="K6549" s="9">
        <f t="shared" si="512"/>
        <v>0</v>
      </c>
      <c r="L6549" s="9">
        <f t="shared" si="513"/>
        <v>0</v>
      </c>
    </row>
    <row r="6550" spans="1:12" ht="15" x14ac:dyDescent="0.25">
      <c r="A6550" s="167">
        <f t="shared" si="511"/>
        <v>82.872000000017309</v>
      </c>
      <c r="B6550" s="325">
        <f t="shared" si="514"/>
        <v>0.3453000000000721</v>
      </c>
      <c r="C6550" s="167">
        <f t="shared" si="510"/>
        <v>237.84599999998704</v>
      </c>
      <c r="D6550" s="167">
        <f>IF('Lineær programmering opg 4'!$M$4=0,"-",(-A6550+'Lineær programmering opg 4'!$M$4)/'Lineær programmering opg 4'!$K$4*-1)</f>
        <v>314.25599999996541</v>
      </c>
      <c r="E6550" s="167">
        <f>IF('Lineær programmering opg 4'!$M$5=0,"-",(-A6550+'Lineær programmering opg 4'!$M$5)/'Lineær programmering opg 4'!$K$5*-1)</f>
        <v>237.84599999998704</v>
      </c>
      <c r="F6550" s="167" t="str">
        <f>IF('Lineær programmering opg 4'!$E$6=0,"-",(-A6550+'Lineær programmering opg 4'!$M$6)/'Lineær programmering opg 4'!$K$6*-1)</f>
        <v>-</v>
      </c>
      <c r="G6550" s="167" t="str">
        <f>IF('Lineær programmering opg 4'!$D$7=0,"-",((-A6550+'Lineær programmering opg 4'!$M$7)/'Lineær programmering opg 4'!$K$7)*-1)</f>
        <v>-</v>
      </c>
      <c r="H6550" s="167" t="str">
        <f>IF('Lineær programmering opg 4'!$C$8=0,"-",((-A6550+'Lineær programmering opg 4'!$M$8)/'Lineær programmering opg 4'!$K$8)*-1)</f>
        <v>-</v>
      </c>
      <c r="I6550" s="167" t="str">
        <f>IF('Lineær programmering opg 4'!$D$8=0,"-",'Lineær programmering opg 4'!$G$8)</f>
        <v>-</v>
      </c>
      <c r="J6550" s="295">
        <f>A6550*'Lineær programmering opg 4'!$C$11+Datatabel!C6550*'Lineær programmering opg 4'!$D$11</f>
        <v>43964.099999999788</v>
      </c>
      <c r="K6550" s="9">
        <f t="shared" si="512"/>
        <v>0</v>
      </c>
      <c r="L6550" s="9">
        <f t="shared" si="513"/>
        <v>0</v>
      </c>
    </row>
    <row r="6551" spans="1:12" ht="15" x14ac:dyDescent="0.25">
      <c r="A6551" s="167">
        <f t="shared" si="511"/>
        <v>82.848000000017308</v>
      </c>
      <c r="B6551" s="325">
        <f t="shared" si="514"/>
        <v>0.34520000000007212</v>
      </c>
      <c r="C6551" s="167">
        <f t="shared" si="510"/>
        <v>237.86399999998704</v>
      </c>
      <c r="D6551" s="167">
        <f>IF('Lineær programmering opg 4'!$M$4=0,"-",(-A6551+'Lineær programmering opg 4'!$M$4)/'Lineær programmering opg 4'!$K$4*-1)</f>
        <v>314.30399999996541</v>
      </c>
      <c r="E6551" s="167">
        <f>IF('Lineær programmering opg 4'!$M$5=0,"-",(-A6551+'Lineær programmering opg 4'!$M$5)/'Lineær programmering opg 4'!$K$5*-1)</f>
        <v>237.86399999998704</v>
      </c>
      <c r="F6551" s="167" t="str">
        <f>IF('Lineær programmering opg 4'!$E$6=0,"-",(-A6551+'Lineær programmering opg 4'!$M$6)/'Lineær programmering opg 4'!$K$6*-1)</f>
        <v>-</v>
      </c>
      <c r="G6551" s="167" t="str">
        <f>IF('Lineær programmering opg 4'!$D$7=0,"-",((-A6551+'Lineær programmering opg 4'!$M$7)/'Lineær programmering opg 4'!$K$7)*-1)</f>
        <v>-</v>
      </c>
      <c r="H6551" s="167" t="str">
        <f>IF('Lineær programmering opg 4'!$C$8=0,"-",((-A6551+'Lineær programmering opg 4'!$M$8)/'Lineær programmering opg 4'!$K$8)*-1)</f>
        <v>-</v>
      </c>
      <c r="I6551" s="167" t="str">
        <f>IF('Lineær programmering opg 4'!$D$8=0,"-",'Lineær programmering opg 4'!$G$8)</f>
        <v>-</v>
      </c>
      <c r="J6551" s="295">
        <f>A6551*'Lineær programmering opg 4'!$C$11+Datatabel!C6551*'Lineær programmering opg 4'!$D$11</f>
        <v>43964.39999999979</v>
      </c>
      <c r="K6551" s="9">
        <f t="shared" si="512"/>
        <v>0</v>
      </c>
      <c r="L6551" s="9">
        <f t="shared" si="513"/>
        <v>0</v>
      </c>
    </row>
    <row r="6552" spans="1:12" ht="15" x14ac:dyDescent="0.25">
      <c r="A6552" s="167">
        <f t="shared" si="511"/>
        <v>82.824000000017307</v>
      </c>
      <c r="B6552" s="325">
        <f t="shared" si="514"/>
        <v>0.34510000000007213</v>
      </c>
      <c r="C6552" s="167">
        <f t="shared" si="510"/>
        <v>237.88199999998704</v>
      </c>
      <c r="D6552" s="167">
        <f>IF('Lineær programmering opg 4'!$M$4=0,"-",(-A6552+'Lineær programmering opg 4'!$M$4)/'Lineær programmering opg 4'!$K$4*-1)</f>
        <v>314.35199999996541</v>
      </c>
      <c r="E6552" s="167">
        <f>IF('Lineær programmering opg 4'!$M$5=0,"-",(-A6552+'Lineær programmering opg 4'!$M$5)/'Lineær programmering opg 4'!$K$5*-1)</f>
        <v>237.88199999998704</v>
      </c>
      <c r="F6552" s="167" t="str">
        <f>IF('Lineær programmering opg 4'!$E$6=0,"-",(-A6552+'Lineær programmering opg 4'!$M$6)/'Lineær programmering opg 4'!$K$6*-1)</f>
        <v>-</v>
      </c>
      <c r="G6552" s="167" t="str">
        <f>IF('Lineær programmering opg 4'!$D$7=0,"-",((-A6552+'Lineær programmering opg 4'!$M$7)/'Lineær programmering opg 4'!$K$7)*-1)</f>
        <v>-</v>
      </c>
      <c r="H6552" s="167" t="str">
        <f>IF('Lineær programmering opg 4'!$C$8=0,"-",((-A6552+'Lineær programmering opg 4'!$M$8)/'Lineær programmering opg 4'!$K$8)*-1)</f>
        <v>-</v>
      </c>
      <c r="I6552" s="167" t="str">
        <f>IF('Lineær programmering opg 4'!$D$8=0,"-",'Lineær programmering opg 4'!$G$8)</f>
        <v>-</v>
      </c>
      <c r="J6552" s="295">
        <f>A6552*'Lineær programmering opg 4'!$C$11+Datatabel!C6552*'Lineær programmering opg 4'!$D$11</f>
        <v>43964.699999999793</v>
      </c>
      <c r="K6552" s="9">
        <f t="shared" si="512"/>
        <v>0</v>
      </c>
      <c r="L6552" s="9">
        <f t="shared" si="513"/>
        <v>0</v>
      </c>
    </row>
    <row r="6553" spans="1:12" ht="15" x14ac:dyDescent="0.25">
      <c r="A6553" s="167">
        <f t="shared" si="511"/>
        <v>82.80000000001732</v>
      </c>
      <c r="B6553" s="325">
        <f t="shared" si="514"/>
        <v>0.34500000000007214</v>
      </c>
      <c r="C6553" s="167">
        <f t="shared" si="510"/>
        <v>237.89999999998699</v>
      </c>
      <c r="D6553" s="167">
        <f>IF('Lineær programmering opg 4'!$M$4=0,"-",(-A6553+'Lineær programmering opg 4'!$M$4)/'Lineær programmering opg 4'!$K$4*-1)</f>
        <v>314.39999999996536</v>
      </c>
      <c r="E6553" s="167">
        <f>IF('Lineær programmering opg 4'!$M$5=0,"-",(-A6553+'Lineær programmering opg 4'!$M$5)/'Lineær programmering opg 4'!$K$5*-1)</f>
        <v>237.89999999998699</v>
      </c>
      <c r="F6553" s="167" t="str">
        <f>IF('Lineær programmering opg 4'!$E$6=0,"-",(-A6553+'Lineær programmering opg 4'!$M$6)/'Lineær programmering opg 4'!$K$6*-1)</f>
        <v>-</v>
      </c>
      <c r="G6553" s="167" t="str">
        <f>IF('Lineær programmering opg 4'!$D$7=0,"-",((-A6553+'Lineær programmering opg 4'!$M$7)/'Lineær programmering opg 4'!$K$7)*-1)</f>
        <v>-</v>
      </c>
      <c r="H6553" s="167" t="str">
        <f>IF('Lineær programmering opg 4'!$C$8=0,"-",((-A6553+'Lineær programmering opg 4'!$M$8)/'Lineær programmering opg 4'!$K$8)*-1)</f>
        <v>-</v>
      </c>
      <c r="I6553" s="167" t="str">
        <f>IF('Lineær programmering opg 4'!$D$8=0,"-",'Lineær programmering opg 4'!$G$8)</f>
        <v>-</v>
      </c>
      <c r="J6553" s="295">
        <f>A6553*'Lineær programmering opg 4'!$C$11+Datatabel!C6553*'Lineær programmering opg 4'!$D$11</f>
        <v>43964.999999999782</v>
      </c>
      <c r="K6553" s="9">
        <f t="shared" si="512"/>
        <v>0</v>
      </c>
      <c r="L6553" s="9">
        <f t="shared" si="513"/>
        <v>0</v>
      </c>
    </row>
    <row r="6554" spans="1:12" ht="15" x14ac:dyDescent="0.25">
      <c r="A6554" s="167">
        <f t="shared" si="511"/>
        <v>82.776000000017319</v>
      </c>
      <c r="B6554" s="325">
        <f t="shared" si="514"/>
        <v>0.34490000000007215</v>
      </c>
      <c r="C6554" s="167">
        <f t="shared" si="510"/>
        <v>237.91799999998699</v>
      </c>
      <c r="D6554" s="167">
        <f>IF('Lineær programmering opg 4'!$M$4=0,"-",(-A6554+'Lineær programmering opg 4'!$M$4)/'Lineær programmering opg 4'!$K$4*-1)</f>
        <v>314.44799999996536</v>
      </c>
      <c r="E6554" s="167">
        <f>IF('Lineær programmering opg 4'!$M$5=0,"-",(-A6554+'Lineær programmering opg 4'!$M$5)/'Lineær programmering opg 4'!$K$5*-1)</f>
        <v>237.91799999998699</v>
      </c>
      <c r="F6554" s="167" t="str">
        <f>IF('Lineær programmering opg 4'!$E$6=0,"-",(-A6554+'Lineær programmering opg 4'!$M$6)/'Lineær programmering opg 4'!$K$6*-1)</f>
        <v>-</v>
      </c>
      <c r="G6554" s="167" t="str">
        <f>IF('Lineær programmering opg 4'!$D$7=0,"-",((-A6554+'Lineær programmering opg 4'!$M$7)/'Lineær programmering opg 4'!$K$7)*-1)</f>
        <v>-</v>
      </c>
      <c r="H6554" s="167" t="str">
        <f>IF('Lineær programmering opg 4'!$C$8=0,"-",((-A6554+'Lineær programmering opg 4'!$M$8)/'Lineær programmering opg 4'!$K$8)*-1)</f>
        <v>-</v>
      </c>
      <c r="I6554" s="167" t="str">
        <f>IF('Lineær programmering opg 4'!$D$8=0,"-",'Lineær programmering opg 4'!$G$8)</f>
        <v>-</v>
      </c>
      <c r="J6554" s="295">
        <f>A6554*'Lineær programmering opg 4'!$C$11+Datatabel!C6554*'Lineær programmering opg 4'!$D$11</f>
        <v>43965.299999999777</v>
      </c>
      <c r="K6554" s="9">
        <f t="shared" si="512"/>
        <v>0</v>
      </c>
      <c r="L6554" s="9">
        <f t="shared" si="513"/>
        <v>0</v>
      </c>
    </row>
    <row r="6555" spans="1:12" ht="15" x14ac:dyDescent="0.25">
      <c r="A6555" s="167">
        <f t="shared" si="511"/>
        <v>82.752000000017318</v>
      </c>
      <c r="B6555" s="325">
        <f t="shared" si="514"/>
        <v>0.34480000000007216</v>
      </c>
      <c r="C6555" s="167">
        <f t="shared" si="510"/>
        <v>237.93599999998699</v>
      </c>
      <c r="D6555" s="167">
        <f>IF('Lineær programmering opg 4'!$M$4=0,"-",(-A6555+'Lineær programmering opg 4'!$M$4)/'Lineær programmering opg 4'!$K$4*-1)</f>
        <v>314.49599999996536</v>
      </c>
      <c r="E6555" s="167">
        <f>IF('Lineær programmering opg 4'!$M$5=0,"-",(-A6555+'Lineær programmering opg 4'!$M$5)/'Lineær programmering opg 4'!$K$5*-1)</f>
        <v>237.93599999998699</v>
      </c>
      <c r="F6555" s="167" t="str">
        <f>IF('Lineær programmering opg 4'!$E$6=0,"-",(-A6555+'Lineær programmering opg 4'!$M$6)/'Lineær programmering opg 4'!$K$6*-1)</f>
        <v>-</v>
      </c>
      <c r="G6555" s="167" t="str">
        <f>IF('Lineær programmering opg 4'!$D$7=0,"-",((-A6555+'Lineær programmering opg 4'!$M$7)/'Lineær programmering opg 4'!$K$7)*-1)</f>
        <v>-</v>
      </c>
      <c r="H6555" s="167" t="str">
        <f>IF('Lineær programmering opg 4'!$C$8=0,"-",((-A6555+'Lineær programmering opg 4'!$M$8)/'Lineær programmering opg 4'!$K$8)*-1)</f>
        <v>-</v>
      </c>
      <c r="I6555" s="167" t="str">
        <f>IF('Lineær programmering opg 4'!$D$8=0,"-",'Lineær programmering opg 4'!$G$8)</f>
        <v>-</v>
      </c>
      <c r="J6555" s="295">
        <f>A6555*'Lineær programmering opg 4'!$C$11+Datatabel!C6555*'Lineær programmering opg 4'!$D$11</f>
        <v>43965.599999999788</v>
      </c>
      <c r="K6555" s="9">
        <f t="shared" si="512"/>
        <v>0</v>
      </c>
      <c r="L6555" s="9">
        <f t="shared" si="513"/>
        <v>0</v>
      </c>
    </row>
    <row r="6556" spans="1:12" ht="15" x14ac:dyDescent="0.25">
      <c r="A6556" s="167">
        <f t="shared" si="511"/>
        <v>82.728000000017317</v>
      </c>
      <c r="B6556" s="325">
        <f t="shared" si="514"/>
        <v>0.34470000000007217</v>
      </c>
      <c r="C6556" s="167">
        <f t="shared" si="510"/>
        <v>237.95399999998699</v>
      </c>
      <c r="D6556" s="167">
        <f>IF('Lineær programmering opg 4'!$M$4=0,"-",(-A6556+'Lineær programmering opg 4'!$M$4)/'Lineær programmering opg 4'!$K$4*-1)</f>
        <v>314.54399999996537</v>
      </c>
      <c r="E6556" s="167">
        <f>IF('Lineær programmering opg 4'!$M$5=0,"-",(-A6556+'Lineær programmering opg 4'!$M$5)/'Lineær programmering opg 4'!$K$5*-1)</f>
        <v>237.95399999998699</v>
      </c>
      <c r="F6556" s="167" t="str">
        <f>IF('Lineær programmering opg 4'!$E$6=0,"-",(-A6556+'Lineær programmering opg 4'!$M$6)/'Lineær programmering opg 4'!$K$6*-1)</f>
        <v>-</v>
      </c>
      <c r="G6556" s="167" t="str">
        <f>IF('Lineær programmering opg 4'!$D$7=0,"-",((-A6556+'Lineær programmering opg 4'!$M$7)/'Lineær programmering opg 4'!$K$7)*-1)</f>
        <v>-</v>
      </c>
      <c r="H6556" s="167" t="str">
        <f>IF('Lineær programmering opg 4'!$C$8=0,"-",((-A6556+'Lineær programmering opg 4'!$M$8)/'Lineær programmering opg 4'!$K$8)*-1)</f>
        <v>-</v>
      </c>
      <c r="I6556" s="167" t="str">
        <f>IF('Lineær programmering opg 4'!$D$8=0,"-",'Lineær programmering opg 4'!$G$8)</f>
        <v>-</v>
      </c>
      <c r="J6556" s="295">
        <f>A6556*'Lineær programmering opg 4'!$C$11+Datatabel!C6556*'Lineær programmering opg 4'!$D$11</f>
        <v>43965.899999999776</v>
      </c>
      <c r="K6556" s="9">
        <f t="shared" si="512"/>
        <v>0</v>
      </c>
      <c r="L6556" s="9">
        <f t="shared" si="513"/>
        <v>0</v>
      </c>
    </row>
    <row r="6557" spans="1:12" ht="15" x14ac:dyDescent="0.25">
      <c r="A6557" s="167">
        <f t="shared" si="511"/>
        <v>82.704000000017317</v>
      </c>
      <c r="B6557" s="325">
        <f t="shared" si="514"/>
        <v>0.34460000000007218</v>
      </c>
      <c r="C6557" s="167">
        <f t="shared" si="510"/>
        <v>237.97199999998699</v>
      </c>
      <c r="D6557" s="167">
        <f>IF('Lineær programmering opg 4'!$M$4=0,"-",(-A6557+'Lineær programmering opg 4'!$M$4)/'Lineær programmering opg 4'!$K$4*-1)</f>
        <v>314.59199999996537</v>
      </c>
      <c r="E6557" s="167">
        <f>IF('Lineær programmering opg 4'!$M$5=0,"-",(-A6557+'Lineær programmering opg 4'!$M$5)/'Lineær programmering opg 4'!$K$5*-1)</f>
        <v>237.97199999998699</v>
      </c>
      <c r="F6557" s="167" t="str">
        <f>IF('Lineær programmering opg 4'!$E$6=0,"-",(-A6557+'Lineær programmering opg 4'!$M$6)/'Lineær programmering opg 4'!$K$6*-1)</f>
        <v>-</v>
      </c>
      <c r="G6557" s="167" t="str">
        <f>IF('Lineær programmering opg 4'!$D$7=0,"-",((-A6557+'Lineær programmering opg 4'!$M$7)/'Lineær programmering opg 4'!$K$7)*-1)</f>
        <v>-</v>
      </c>
      <c r="H6557" s="167" t="str">
        <f>IF('Lineær programmering opg 4'!$C$8=0,"-",((-A6557+'Lineær programmering opg 4'!$M$8)/'Lineær programmering opg 4'!$K$8)*-1)</f>
        <v>-</v>
      </c>
      <c r="I6557" s="167" t="str">
        <f>IF('Lineær programmering opg 4'!$D$8=0,"-",'Lineær programmering opg 4'!$G$8)</f>
        <v>-</v>
      </c>
      <c r="J6557" s="295">
        <f>A6557*'Lineær programmering opg 4'!$C$11+Datatabel!C6557*'Lineær programmering opg 4'!$D$11</f>
        <v>43966.199999999779</v>
      </c>
      <c r="K6557" s="9">
        <f t="shared" si="512"/>
        <v>0</v>
      </c>
      <c r="L6557" s="9">
        <f t="shared" si="513"/>
        <v>0</v>
      </c>
    </row>
    <row r="6558" spans="1:12" ht="15" x14ac:dyDescent="0.25">
      <c r="A6558" s="167">
        <f t="shared" si="511"/>
        <v>82.68000000001733</v>
      </c>
      <c r="B6558" s="325">
        <f t="shared" si="514"/>
        <v>0.34450000000007219</v>
      </c>
      <c r="C6558" s="167">
        <f t="shared" si="510"/>
        <v>237.98999999998699</v>
      </c>
      <c r="D6558" s="167">
        <f>IF('Lineær programmering opg 4'!$M$4=0,"-",(-A6558+'Lineær programmering opg 4'!$M$4)/'Lineær programmering opg 4'!$K$4*-1)</f>
        <v>314.63999999996531</v>
      </c>
      <c r="E6558" s="167">
        <f>IF('Lineær programmering opg 4'!$M$5=0,"-",(-A6558+'Lineær programmering opg 4'!$M$5)/'Lineær programmering opg 4'!$K$5*-1)</f>
        <v>237.98999999998699</v>
      </c>
      <c r="F6558" s="167" t="str">
        <f>IF('Lineær programmering opg 4'!$E$6=0,"-",(-A6558+'Lineær programmering opg 4'!$M$6)/'Lineær programmering opg 4'!$K$6*-1)</f>
        <v>-</v>
      </c>
      <c r="G6558" s="167" t="str">
        <f>IF('Lineær programmering opg 4'!$D$7=0,"-",((-A6558+'Lineær programmering opg 4'!$M$7)/'Lineær programmering opg 4'!$K$7)*-1)</f>
        <v>-</v>
      </c>
      <c r="H6558" s="167" t="str">
        <f>IF('Lineær programmering opg 4'!$C$8=0,"-",((-A6558+'Lineær programmering opg 4'!$M$8)/'Lineær programmering opg 4'!$K$8)*-1)</f>
        <v>-</v>
      </c>
      <c r="I6558" s="167" t="str">
        <f>IF('Lineær programmering opg 4'!$D$8=0,"-",'Lineær programmering opg 4'!$G$8)</f>
        <v>-</v>
      </c>
      <c r="J6558" s="295">
        <f>A6558*'Lineær programmering opg 4'!$C$11+Datatabel!C6558*'Lineær programmering opg 4'!$D$11</f>
        <v>43966.499999999782</v>
      </c>
      <c r="K6558" s="9">
        <f t="shared" si="512"/>
        <v>0</v>
      </c>
      <c r="L6558" s="9">
        <f t="shared" si="513"/>
        <v>0</v>
      </c>
    </row>
    <row r="6559" spans="1:12" ht="15" x14ac:dyDescent="0.25">
      <c r="A6559" s="167">
        <f t="shared" si="511"/>
        <v>82.656000000017329</v>
      </c>
      <c r="B6559" s="325">
        <f t="shared" si="514"/>
        <v>0.3444000000000722</v>
      </c>
      <c r="C6559" s="167">
        <f t="shared" si="510"/>
        <v>238.00799999998699</v>
      </c>
      <c r="D6559" s="167">
        <f>IF('Lineær programmering opg 4'!$M$4=0,"-",(-A6559+'Lineær programmering opg 4'!$M$4)/'Lineær programmering opg 4'!$K$4*-1)</f>
        <v>314.68799999996531</v>
      </c>
      <c r="E6559" s="167">
        <f>IF('Lineær programmering opg 4'!$M$5=0,"-",(-A6559+'Lineær programmering opg 4'!$M$5)/'Lineær programmering opg 4'!$K$5*-1)</f>
        <v>238.00799999998699</v>
      </c>
      <c r="F6559" s="167" t="str">
        <f>IF('Lineær programmering opg 4'!$E$6=0,"-",(-A6559+'Lineær programmering opg 4'!$M$6)/'Lineær programmering opg 4'!$K$6*-1)</f>
        <v>-</v>
      </c>
      <c r="G6559" s="167" t="str">
        <f>IF('Lineær programmering opg 4'!$D$7=0,"-",((-A6559+'Lineær programmering opg 4'!$M$7)/'Lineær programmering opg 4'!$K$7)*-1)</f>
        <v>-</v>
      </c>
      <c r="H6559" s="167" t="str">
        <f>IF('Lineær programmering opg 4'!$C$8=0,"-",((-A6559+'Lineær programmering opg 4'!$M$8)/'Lineær programmering opg 4'!$K$8)*-1)</f>
        <v>-</v>
      </c>
      <c r="I6559" s="167" t="str">
        <f>IF('Lineær programmering opg 4'!$D$8=0,"-",'Lineær programmering opg 4'!$G$8)</f>
        <v>-</v>
      </c>
      <c r="J6559" s="295">
        <f>A6559*'Lineær programmering opg 4'!$C$11+Datatabel!C6559*'Lineær programmering opg 4'!$D$11</f>
        <v>43966.799999999777</v>
      </c>
      <c r="K6559" s="9">
        <f t="shared" si="512"/>
        <v>0</v>
      </c>
      <c r="L6559" s="9">
        <f t="shared" si="513"/>
        <v>0</v>
      </c>
    </row>
    <row r="6560" spans="1:12" ht="15" x14ac:dyDescent="0.25">
      <c r="A6560" s="167">
        <f t="shared" si="511"/>
        <v>82.632000000017328</v>
      </c>
      <c r="B6560" s="325">
        <f t="shared" si="514"/>
        <v>0.34430000000007221</v>
      </c>
      <c r="C6560" s="167">
        <f t="shared" si="510"/>
        <v>238.02599999998699</v>
      </c>
      <c r="D6560" s="167">
        <f>IF('Lineær programmering opg 4'!$M$4=0,"-",(-A6560+'Lineær programmering opg 4'!$M$4)/'Lineær programmering opg 4'!$K$4*-1)</f>
        <v>314.73599999996532</v>
      </c>
      <c r="E6560" s="167">
        <f>IF('Lineær programmering opg 4'!$M$5=0,"-",(-A6560+'Lineær programmering opg 4'!$M$5)/'Lineær programmering opg 4'!$K$5*-1)</f>
        <v>238.02599999998699</v>
      </c>
      <c r="F6560" s="167" t="str">
        <f>IF('Lineær programmering opg 4'!$E$6=0,"-",(-A6560+'Lineær programmering opg 4'!$M$6)/'Lineær programmering opg 4'!$K$6*-1)</f>
        <v>-</v>
      </c>
      <c r="G6560" s="167" t="str">
        <f>IF('Lineær programmering opg 4'!$D$7=0,"-",((-A6560+'Lineær programmering opg 4'!$M$7)/'Lineær programmering opg 4'!$K$7)*-1)</f>
        <v>-</v>
      </c>
      <c r="H6560" s="167" t="str">
        <f>IF('Lineær programmering opg 4'!$C$8=0,"-",((-A6560+'Lineær programmering opg 4'!$M$8)/'Lineær programmering opg 4'!$K$8)*-1)</f>
        <v>-</v>
      </c>
      <c r="I6560" s="167" t="str">
        <f>IF('Lineær programmering opg 4'!$D$8=0,"-",'Lineær programmering opg 4'!$G$8)</f>
        <v>-</v>
      </c>
      <c r="J6560" s="295">
        <f>A6560*'Lineær programmering opg 4'!$C$11+Datatabel!C6560*'Lineær programmering opg 4'!$D$11</f>
        <v>43967.099999999788</v>
      </c>
      <c r="K6560" s="9">
        <f t="shared" si="512"/>
        <v>0</v>
      </c>
      <c r="L6560" s="9">
        <f t="shared" si="513"/>
        <v>0</v>
      </c>
    </row>
    <row r="6561" spans="1:12" ht="15" x14ac:dyDescent="0.25">
      <c r="A6561" s="167">
        <f t="shared" si="511"/>
        <v>82.608000000017341</v>
      </c>
      <c r="B6561" s="325">
        <f t="shared" si="514"/>
        <v>0.34420000000007223</v>
      </c>
      <c r="C6561" s="167">
        <f t="shared" si="510"/>
        <v>238.04399999998699</v>
      </c>
      <c r="D6561" s="167">
        <f>IF('Lineær programmering opg 4'!$M$4=0,"-",(-A6561+'Lineær programmering opg 4'!$M$4)/'Lineær programmering opg 4'!$K$4*-1)</f>
        <v>314.78399999996532</v>
      </c>
      <c r="E6561" s="167">
        <f>IF('Lineær programmering opg 4'!$M$5=0,"-",(-A6561+'Lineær programmering opg 4'!$M$5)/'Lineær programmering opg 4'!$K$5*-1)</f>
        <v>238.04399999998699</v>
      </c>
      <c r="F6561" s="167" t="str">
        <f>IF('Lineær programmering opg 4'!$E$6=0,"-",(-A6561+'Lineær programmering opg 4'!$M$6)/'Lineær programmering opg 4'!$K$6*-1)</f>
        <v>-</v>
      </c>
      <c r="G6561" s="167" t="str">
        <f>IF('Lineær programmering opg 4'!$D$7=0,"-",((-A6561+'Lineær programmering opg 4'!$M$7)/'Lineær programmering opg 4'!$K$7)*-1)</f>
        <v>-</v>
      </c>
      <c r="H6561" s="167" t="str">
        <f>IF('Lineær programmering opg 4'!$C$8=0,"-",((-A6561+'Lineær programmering opg 4'!$M$8)/'Lineær programmering opg 4'!$K$8)*-1)</f>
        <v>-</v>
      </c>
      <c r="I6561" s="167" t="str">
        <f>IF('Lineær programmering opg 4'!$D$8=0,"-",'Lineær programmering opg 4'!$G$8)</f>
        <v>-</v>
      </c>
      <c r="J6561" s="295">
        <f>A6561*'Lineær programmering opg 4'!$C$11+Datatabel!C6561*'Lineær programmering opg 4'!$D$11</f>
        <v>43967.399999999783</v>
      </c>
      <c r="K6561" s="9">
        <f t="shared" si="512"/>
        <v>0</v>
      </c>
      <c r="L6561" s="9">
        <f t="shared" si="513"/>
        <v>0</v>
      </c>
    </row>
    <row r="6562" spans="1:12" ht="15" x14ac:dyDescent="0.25">
      <c r="A6562" s="167">
        <f t="shared" si="511"/>
        <v>82.58400000001734</v>
      </c>
      <c r="B6562" s="325">
        <f t="shared" si="514"/>
        <v>0.34410000000007224</v>
      </c>
      <c r="C6562" s="167">
        <f t="shared" si="510"/>
        <v>238.06199999998699</v>
      </c>
      <c r="D6562" s="167">
        <f>IF('Lineær programmering opg 4'!$M$4=0,"-",(-A6562+'Lineær programmering opg 4'!$M$4)/'Lineær programmering opg 4'!$K$4*-1)</f>
        <v>314.83199999996532</v>
      </c>
      <c r="E6562" s="167">
        <f>IF('Lineær programmering opg 4'!$M$5=0,"-",(-A6562+'Lineær programmering opg 4'!$M$5)/'Lineær programmering opg 4'!$K$5*-1)</f>
        <v>238.06199999998699</v>
      </c>
      <c r="F6562" s="167" t="str">
        <f>IF('Lineær programmering opg 4'!$E$6=0,"-",(-A6562+'Lineær programmering opg 4'!$M$6)/'Lineær programmering opg 4'!$K$6*-1)</f>
        <v>-</v>
      </c>
      <c r="G6562" s="167" t="str">
        <f>IF('Lineær programmering opg 4'!$D$7=0,"-",((-A6562+'Lineær programmering opg 4'!$M$7)/'Lineær programmering opg 4'!$K$7)*-1)</f>
        <v>-</v>
      </c>
      <c r="H6562" s="167" t="str">
        <f>IF('Lineær programmering opg 4'!$C$8=0,"-",((-A6562+'Lineær programmering opg 4'!$M$8)/'Lineær programmering opg 4'!$K$8)*-1)</f>
        <v>-</v>
      </c>
      <c r="I6562" s="167" t="str">
        <f>IF('Lineær programmering opg 4'!$D$8=0,"-",'Lineær programmering opg 4'!$G$8)</f>
        <v>-</v>
      </c>
      <c r="J6562" s="295">
        <f>A6562*'Lineær programmering opg 4'!$C$11+Datatabel!C6562*'Lineær programmering opg 4'!$D$11</f>
        <v>43967.699999999779</v>
      </c>
      <c r="K6562" s="9">
        <f t="shared" si="512"/>
        <v>0</v>
      </c>
      <c r="L6562" s="9">
        <f t="shared" si="513"/>
        <v>0</v>
      </c>
    </row>
    <row r="6563" spans="1:12" ht="15" x14ac:dyDescent="0.25">
      <c r="A6563" s="167">
        <f t="shared" si="511"/>
        <v>82.56000000001734</v>
      </c>
      <c r="B6563" s="325">
        <f t="shared" si="514"/>
        <v>0.34400000000007225</v>
      </c>
      <c r="C6563" s="167">
        <f t="shared" si="510"/>
        <v>238.079999999987</v>
      </c>
      <c r="D6563" s="167">
        <f>IF('Lineær programmering opg 4'!$M$4=0,"-",(-A6563+'Lineær programmering opg 4'!$M$4)/'Lineær programmering opg 4'!$K$4*-1)</f>
        <v>314.87999999996532</v>
      </c>
      <c r="E6563" s="167">
        <f>IF('Lineær programmering opg 4'!$M$5=0,"-",(-A6563+'Lineær programmering opg 4'!$M$5)/'Lineær programmering opg 4'!$K$5*-1)</f>
        <v>238.079999999987</v>
      </c>
      <c r="F6563" s="167" t="str">
        <f>IF('Lineær programmering opg 4'!$E$6=0,"-",(-A6563+'Lineær programmering opg 4'!$M$6)/'Lineær programmering opg 4'!$K$6*-1)</f>
        <v>-</v>
      </c>
      <c r="G6563" s="167" t="str">
        <f>IF('Lineær programmering opg 4'!$D$7=0,"-",((-A6563+'Lineær programmering opg 4'!$M$7)/'Lineær programmering opg 4'!$K$7)*-1)</f>
        <v>-</v>
      </c>
      <c r="H6563" s="167" t="str">
        <f>IF('Lineær programmering opg 4'!$C$8=0,"-",((-A6563+'Lineær programmering opg 4'!$M$8)/'Lineær programmering opg 4'!$K$8)*-1)</f>
        <v>-</v>
      </c>
      <c r="I6563" s="167" t="str">
        <f>IF('Lineær programmering opg 4'!$D$8=0,"-",'Lineær programmering opg 4'!$G$8)</f>
        <v>-</v>
      </c>
      <c r="J6563" s="295">
        <f>A6563*'Lineær programmering opg 4'!$C$11+Datatabel!C6563*'Lineær programmering opg 4'!$D$11</f>
        <v>43967.999999999782</v>
      </c>
      <c r="K6563" s="9">
        <f t="shared" si="512"/>
        <v>0</v>
      </c>
      <c r="L6563" s="9">
        <f t="shared" si="513"/>
        <v>0</v>
      </c>
    </row>
    <row r="6564" spans="1:12" ht="15" x14ac:dyDescent="0.25">
      <c r="A6564" s="167">
        <f t="shared" si="511"/>
        <v>82.536000000017339</v>
      </c>
      <c r="B6564" s="325">
        <f t="shared" si="514"/>
        <v>0.34390000000007226</v>
      </c>
      <c r="C6564" s="167">
        <f t="shared" si="510"/>
        <v>238.097999999987</v>
      </c>
      <c r="D6564" s="167">
        <f>IF('Lineær programmering opg 4'!$M$4=0,"-",(-A6564+'Lineær programmering opg 4'!$M$4)/'Lineær programmering opg 4'!$K$4*-1)</f>
        <v>314.92799999996532</v>
      </c>
      <c r="E6564" s="167">
        <f>IF('Lineær programmering opg 4'!$M$5=0,"-",(-A6564+'Lineær programmering opg 4'!$M$5)/'Lineær programmering opg 4'!$K$5*-1)</f>
        <v>238.097999999987</v>
      </c>
      <c r="F6564" s="167" t="str">
        <f>IF('Lineær programmering opg 4'!$E$6=0,"-",(-A6564+'Lineær programmering opg 4'!$M$6)/'Lineær programmering opg 4'!$K$6*-1)</f>
        <v>-</v>
      </c>
      <c r="G6564" s="167" t="str">
        <f>IF('Lineær programmering opg 4'!$D$7=0,"-",((-A6564+'Lineær programmering opg 4'!$M$7)/'Lineær programmering opg 4'!$K$7)*-1)</f>
        <v>-</v>
      </c>
      <c r="H6564" s="167" t="str">
        <f>IF('Lineær programmering opg 4'!$C$8=0,"-",((-A6564+'Lineær programmering opg 4'!$M$8)/'Lineær programmering opg 4'!$K$8)*-1)</f>
        <v>-</v>
      </c>
      <c r="I6564" s="167" t="str">
        <f>IF('Lineær programmering opg 4'!$D$8=0,"-",'Lineær programmering opg 4'!$G$8)</f>
        <v>-</v>
      </c>
      <c r="J6564" s="295">
        <f>A6564*'Lineær programmering opg 4'!$C$11+Datatabel!C6564*'Lineær programmering opg 4'!$D$11</f>
        <v>43968.299999999785</v>
      </c>
      <c r="K6564" s="9">
        <f t="shared" si="512"/>
        <v>0</v>
      </c>
      <c r="L6564" s="9">
        <f t="shared" si="513"/>
        <v>0</v>
      </c>
    </row>
    <row r="6565" spans="1:12" ht="15" x14ac:dyDescent="0.25">
      <c r="A6565" s="167">
        <f t="shared" si="511"/>
        <v>82.512000000017338</v>
      </c>
      <c r="B6565" s="325">
        <f t="shared" si="514"/>
        <v>0.34380000000007227</v>
      </c>
      <c r="C6565" s="167">
        <f t="shared" si="510"/>
        <v>238.115999999987</v>
      </c>
      <c r="D6565" s="167">
        <f>IF('Lineær programmering opg 4'!$M$4=0,"-",(-A6565+'Lineær programmering opg 4'!$M$4)/'Lineær programmering opg 4'!$K$4*-1)</f>
        <v>314.97599999996532</v>
      </c>
      <c r="E6565" s="167">
        <f>IF('Lineær programmering opg 4'!$M$5=0,"-",(-A6565+'Lineær programmering opg 4'!$M$5)/'Lineær programmering opg 4'!$K$5*-1)</f>
        <v>238.115999999987</v>
      </c>
      <c r="F6565" s="167" t="str">
        <f>IF('Lineær programmering opg 4'!$E$6=0,"-",(-A6565+'Lineær programmering opg 4'!$M$6)/'Lineær programmering opg 4'!$K$6*-1)</f>
        <v>-</v>
      </c>
      <c r="G6565" s="167" t="str">
        <f>IF('Lineær programmering opg 4'!$D$7=0,"-",((-A6565+'Lineær programmering opg 4'!$M$7)/'Lineær programmering opg 4'!$K$7)*-1)</f>
        <v>-</v>
      </c>
      <c r="H6565" s="167" t="str">
        <f>IF('Lineær programmering opg 4'!$C$8=0,"-",((-A6565+'Lineær programmering opg 4'!$M$8)/'Lineær programmering opg 4'!$K$8)*-1)</f>
        <v>-</v>
      </c>
      <c r="I6565" s="167" t="str">
        <f>IF('Lineær programmering opg 4'!$D$8=0,"-",'Lineær programmering opg 4'!$G$8)</f>
        <v>-</v>
      </c>
      <c r="J6565" s="295">
        <f>A6565*'Lineær programmering opg 4'!$C$11+Datatabel!C6565*'Lineær programmering opg 4'!$D$11</f>
        <v>43968.599999999788</v>
      </c>
      <c r="K6565" s="9">
        <f t="shared" si="512"/>
        <v>0</v>
      </c>
      <c r="L6565" s="9">
        <f t="shared" si="513"/>
        <v>0</v>
      </c>
    </row>
    <row r="6566" spans="1:12" ht="15" x14ac:dyDescent="0.25">
      <c r="A6566" s="167">
        <f t="shared" si="511"/>
        <v>82.488000000017351</v>
      </c>
      <c r="B6566" s="325">
        <f t="shared" si="514"/>
        <v>0.34370000000007228</v>
      </c>
      <c r="C6566" s="167">
        <f t="shared" si="510"/>
        <v>238.133999999987</v>
      </c>
      <c r="D6566" s="167">
        <f>IF('Lineær programmering opg 4'!$M$4=0,"-",(-A6566+'Lineær programmering opg 4'!$M$4)/'Lineær programmering opg 4'!$K$4*-1)</f>
        <v>315.02399999996533</v>
      </c>
      <c r="E6566" s="167">
        <f>IF('Lineær programmering opg 4'!$M$5=0,"-",(-A6566+'Lineær programmering opg 4'!$M$5)/'Lineær programmering opg 4'!$K$5*-1)</f>
        <v>238.133999999987</v>
      </c>
      <c r="F6566" s="167" t="str">
        <f>IF('Lineær programmering opg 4'!$E$6=0,"-",(-A6566+'Lineær programmering opg 4'!$M$6)/'Lineær programmering opg 4'!$K$6*-1)</f>
        <v>-</v>
      </c>
      <c r="G6566" s="167" t="str">
        <f>IF('Lineær programmering opg 4'!$D$7=0,"-",((-A6566+'Lineær programmering opg 4'!$M$7)/'Lineær programmering opg 4'!$K$7)*-1)</f>
        <v>-</v>
      </c>
      <c r="H6566" s="167" t="str">
        <f>IF('Lineær programmering opg 4'!$C$8=0,"-",((-A6566+'Lineær programmering opg 4'!$M$8)/'Lineær programmering opg 4'!$K$8)*-1)</f>
        <v>-</v>
      </c>
      <c r="I6566" s="167" t="str">
        <f>IF('Lineær programmering opg 4'!$D$8=0,"-",'Lineær programmering opg 4'!$G$8)</f>
        <v>-</v>
      </c>
      <c r="J6566" s="295">
        <f>A6566*'Lineær programmering opg 4'!$C$11+Datatabel!C6566*'Lineær programmering opg 4'!$D$11</f>
        <v>43968.899999999783</v>
      </c>
      <c r="K6566" s="9">
        <f t="shared" si="512"/>
        <v>0</v>
      </c>
      <c r="L6566" s="9">
        <f t="shared" si="513"/>
        <v>0</v>
      </c>
    </row>
    <row r="6567" spans="1:12" ht="15" x14ac:dyDescent="0.25">
      <c r="A6567" s="167">
        <f t="shared" si="511"/>
        <v>82.46400000001735</v>
      </c>
      <c r="B6567" s="325">
        <f t="shared" si="514"/>
        <v>0.34360000000007229</v>
      </c>
      <c r="C6567" s="167">
        <f t="shared" si="510"/>
        <v>238.151999999987</v>
      </c>
      <c r="D6567" s="167">
        <f>IF('Lineær programmering opg 4'!$M$4=0,"-",(-A6567+'Lineær programmering opg 4'!$M$4)/'Lineær programmering opg 4'!$K$4*-1)</f>
        <v>315.07199999996533</v>
      </c>
      <c r="E6567" s="167">
        <f>IF('Lineær programmering opg 4'!$M$5=0,"-",(-A6567+'Lineær programmering opg 4'!$M$5)/'Lineær programmering opg 4'!$K$5*-1)</f>
        <v>238.151999999987</v>
      </c>
      <c r="F6567" s="167" t="str">
        <f>IF('Lineær programmering opg 4'!$E$6=0,"-",(-A6567+'Lineær programmering opg 4'!$M$6)/'Lineær programmering opg 4'!$K$6*-1)</f>
        <v>-</v>
      </c>
      <c r="G6567" s="167" t="str">
        <f>IF('Lineær programmering opg 4'!$D$7=0,"-",((-A6567+'Lineær programmering opg 4'!$M$7)/'Lineær programmering opg 4'!$K$7)*-1)</f>
        <v>-</v>
      </c>
      <c r="H6567" s="167" t="str">
        <f>IF('Lineær programmering opg 4'!$C$8=0,"-",((-A6567+'Lineær programmering opg 4'!$M$8)/'Lineær programmering opg 4'!$K$8)*-1)</f>
        <v>-</v>
      </c>
      <c r="I6567" s="167" t="str">
        <f>IF('Lineær programmering opg 4'!$D$8=0,"-",'Lineær programmering opg 4'!$G$8)</f>
        <v>-</v>
      </c>
      <c r="J6567" s="295">
        <f>A6567*'Lineær programmering opg 4'!$C$11+Datatabel!C6567*'Lineær programmering opg 4'!$D$11</f>
        <v>43969.199999999786</v>
      </c>
      <c r="K6567" s="9">
        <f t="shared" si="512"/>
        <v>0</v>
      </c>
      <c r="L6567" s="9">
        <f t="shared" si="513"/>
        <v>0</v>
      </c>
    </row>
    <row r="6568" spans="1:12" ht="15" x14ac:dyDescent="0.25">
      <c r="A6568" s="167">
        <f t="shared" si="511"/>
        <v>82.440000000017349</v>
      </c>
      <c r="B6568" s="325">
        <f t="shared" si="514"/>
        <v>0.3435000000000723</v>
      </c>
      <c r="C6568" s="167">
        <f t="shared" si="510"/>
        <v>238.169999999987</v>
      </c>
      <c r="D6568" s="167">
        <f>IF('Lineær programmering opg 4'!$M$4=0,"-",(-A6568+'Lineær programmering opg 4'!$M$4)/'Lineær programmering opg 4'!$K$4*-1)</f>
        <v>315.11999999996533</v>
      </c>
      <c r="E6568" s="167">
        <f>IF('Lineær programmering opg 4'!$M$5=0,"-",(-A6568+'Lineær programmering opg 4'!$M$5)/'Lineær programmering opg 4'!$K$5*-1)</f>
        <v>238.169999999987</v>
      </c>
      <c r="F6568" s="167" t="str">
        <f>IF('Lineær programmering opg 4'!$E$6=0,"-",(-A6568+'Lineær programmering opg 4'!$M$6)/'Lineær programmering opg 4'!$K$6*-1)</f>
        <v>-</v>
      </c>
      <c r="G6568" s="167" t="str">
        <f>IF('Lineær programmering opg 4'!$D$7=0,"-",((-A6568+'Lineær programmering opg 4'!$M$7)/'Lineær programmering opg 4'!$K$7)*-1)</f>
        <v>-</v>
      </c>
      <c r="H6568" s="167" t="str">
        <f>IF('Lineær programmering opg 4'!$C$8=0,"-",((-A6568+'Lineær programmering opg 4'!$M$8)/'Lineær programmering opg 4'!$K$8)*-1)</f>
        <v>-</v>
      </c>
      <c r="I6568" s="167" t="str">
        <f>IF('Lineær programmering opg 4'!$D$8=0,"-",'Lineær programmering opg 4'!$G$8)</f>
        <v>-</v>
      </c>
      <c r="J6568" s="295">
        <f>A6568*'Lineær programmering opg 4'!$C$11+Datatabel!C6568*'Lineær programmering opg 4'!$D$11</f>
        <v>43969.499999999782</v>
      </c>
      <c r="K6568" s="9">
        <f t="shared" si="512"/>
        <v>0</v>
      </c>
      <c r="L6568" s="9">
        <f t="shared" si="513"/>
        <v>0</v>
      </c>
    </row>
    <row r="6569" spans="1:12" ht="15" x14ac:dyDescent="0.25">
      <c r="A6569" s="167">
        <f t="shared" si="511"/>
        <v>82.416000000017362</v>
      </c>
      <c r="B6569" s="325">
        <f t="shared" si="514"/>
        <v>0.34340000000007231</v>
      </c>
      <c r="C6569" s="167">
        <f t="shared" si="510"/>
        <v>238.187999999987</v>
      </c>
      <c r="D6569" s="167">
        <f>IF('Lineær programmering opg 4'!$M$4=0,"-",(-A6569+'Lineær programmering opg 4'!$M$4)/'Lineær programmering opg 4'!$K$4*-1)</f>
        <v>315.16799999996528</v>
      </c>
      <c r="E6569" s="167">
        <f>IF('Lineær programmering opg 4'!$M$5=0,"-",(-A6569+'Lineær programmering opg 4'!$M$5)/'Lineær programmering opg 4'!$K$5*-1)</f>
        <v>238.187999999987</v>
      </c>
      <c r="F6569" s="167" t="str">
        <f>IF('Lineær programmering opg 4'!$E$6=0,"-",(-A6569+'Lineær programmering opg 4'!$M$6)/'Lineær programmering opg 4'!$K$6*-1)</f>
        <v>-</v>
      </c>
      <c r="G6569" s="167" t="str">
        <f>IF('Lineær programmering opg 4'!$D$7=0,"-",((-A6569+'Lineær programmering opg 4'!$M$7)/'Lineær programmering opg 4'!$K$7)*-1)</f>
        <v>-</v>
      </c>
      <c r="H6569" s="167" t="str">
        <f>IF('Lineær programmering opg 4'!$C$8=0,"-",((-A6569+'Lineær programmering opg 4'!$M$8)/'Lineær programmering opg 4'!$K$8)*-1)</f>
        <v>-</v>
      </c>
      <c r="I6569" s="167" t="str">
        <f>IF('Lineær programmering opg 4'!$D$8=0,"-",'Lineær programmering opg 4'!$G$8)</f>
        <v>-</v>
      </c>
      <c r="J6569" s="295">
        <f>A6569*'Lineær programmering opg 4'!$C$11+Datatabel!C6569*'Lineær programmering opg 4'!$D$11</f>
        <v>43969.799999999785</v>
      </c>
      <c r="K6569" s="9">
        <f t="shared" si="512"/>
        <v>0</v>
      </c>
      <c r="L6569" s="9">
        <f t="shared" si="513"/>
        <v>0</v>
      </c>
    </row>
    <row r="6570" spans="1:12" ht="15" x14ac:dyDescent="0.25">
      <c r="A6570" s="167">
        <f t="shared" si="511"/>
        <v>82.392000000017362</v>
      </c>
      <c r="B6570" s="325">
        <f t="shared" si="514"/>
        <v>0.34330000000007233</v>
      </c>
      <c r="C6570" s="167">
        <f t="shared" si="510"/>
        <v>238.205999999987</v>
      </c>
      <c r="D6570" s="167">
        <f>IF('Lineær programmering opg 4'!$M$4=0,"-",(-A6570+'Lineær programmering opg 4'!$M$4)/'Lineær programmering opg 4'!$K$4*-1)</f>
        <v>315.21599999996528</v>
      </c>
      <c r="E6570" s="167">
        <f>IF('Lineær programmering opg 4'!$M$5=0,"-",(-A6570+'Lineær programmering opg 4'!$M$5)/'Lineær programmering opg 4'!$K$5*-1)</f>
        <v>238.205999999987</v>
      </c>
      <c r="F6570" s="167" t="str">
        <f>IF('Lineær programmering opg 4'!$E$6=0,"-",(-A6570+'Lineær programmering opg 4'!$M$6)/'Lineær programmering opg 4'!$K$6*-1)</f>
        <v>-</v>
      </c>
      <c r="G6570" s="167" t="str">
        <f>IF('Lineær programmering opg 4'!$D$7=0,"-",((-A6570+'Lineær programmering opg 4'!$M$7)/'Lineær programmering opg 4'!$K$7)*-1)</f>
        <v>-</v>
      </c>
      <c r="H6570" s="167" t="str">
        <f>IF('Lineær programmering opg 4'!$C$8=0,"-",((-A6570+'Lineær programmering opg 4'!$M$8)/'Lineær programmering opg 4'!$K$8)*-1)</f>
        <v>-</v>
      </c>
      <c r="I6570" s="167" t="str">
        <f>IF('Lineær programmering opg 4'!$D$8=0,"-",'Lineær programmering opg 4'!$G$8)</f>
        <v>-</v>
      </c>
      <c r="J6570" s="295">
        <f>A6570*'Lineær programmering opg 4'!$C$11+Datatabel!C6570*'Lineær programmering opg 4'!$D$11</f>
        <v>43970.099999999788</v>
      </c>
      <c r="K6570" s="9">
        <f t="shared" si="512"/>
        <v>0</v>
      </c>
      <c r="L6570" s="9">
        <f t="shared" si="513"/>
        <v>0</v>
      </c>
    </row>
    <row r="6571" spans="1:12" ht="15" x14ac:dyDescent="0.25">
      <c r="A6571" s="167">
        <f t="shared" si="511"/>
        <v>82.368000000017361</v>
      </c>
      <c r="B6571" s="325">
        <f t="shared" si="514"/>
        <v>0.34320000000007234</v>
      </c>
      <c r="C6571" s="167">
        <f t="shared" si="510"/>
        <v>238.223999999987</v>
      </c>
      <c r="D6571" s="167">
        <f>IF('Lineær programmering opg 4'!$M$4=0,"-",(-A6571+'Lineær programmering opg 4'!$M$4)/'Lineær programmering opg 4'!$K$4*-1)</f>
        <v>315.26399999996528</v>
      </c>
      <c r="E6571" s="167">
        <f>IF('Lineær programmering opg 4'!$M$5=0,"-",(-A6571+'Lineær programmering opg 4'!$M$5)/'Lineær programmering opg 4'!$K$5*-1)</f>
        <v>238.223999999987</v>
      </c>
      <c r="F6571" s="167" t="str">
        <f>IF('Lineær programmering opg 4'!$E$6=0,"-",(-A6571+'Lineær programmering opg 4'!$M$6)/'Lineær programmering opg 4'!$K$6*-1)</f>
        <v>-</v>
      </c>
      <c r="G6571" s="167" t="str">
        <f>IF('Lineær programmering opg 4'!$D$7=0,"-",((-A6571+'Lineær programmering opg 4'!$M$7)/'Lineær programmering opg 4'!$K$7)*-1)</f>
        <v>-</v>
      </c>
      <c r="H6571" s="167" t="str">
        <f>IF('Lineær programmering opg 4'!$C$8=0,"-",((-A6571+'Lineær programmering opg 4'!$M$8)/'Lineær programmering opg 4'!$K$8)*-1)</f>
        <v>-</v>
      </c>
      <c r="I6571" s="167" t="str">
        <f>IF('Lineær programmering opg 4'!$D$8=0,"-",'Lineær programmering opg 4'!$G$8)</f>
        <v>-</v>
      </c>
      <c r="J6571" s="295">
        <f>A6571*'Lineær programmering opg 4'!$C$11+Datatabel!C6571*'Lineær programmering opg 4'!$D$11</f>
        <v>43970.399999999783</v>
      </c>
      <c r="K6571" s="9">
        <f t="shared" si="512"/>
        <v>0</v>
      </c>
      <c r="L6571" s="9">
        <f t="shared" si="513"/>
        <v>0</v>
      </c>
    </row>
    <row r="6572" spans="1:12" ht="15" x14ac:dyDescent="0.25">
      <c r="A6572" s="167">
        <f t="shared" si="511"/>
        <v>82.34400000001736</v>
      </c>
      <c r="B6572" s="325">
        <f t="shared" si="514"/>
        <v>0.34310000000007235</v>
      </c>
      <c r="C6572" s="167">
        <f t="shared" si="510"/>
        <v>238.241999999987</v>
      </c>
      <c r="D6572" s="167">
        <f>IF('Lineær programmering opg 4'!$M$4=0,"-",(-A6572+'Lineær programmering opg 4'!$M$4)/'Lineær programmering opg 4'!$K$4*-1)</f>
        <v>315.31199999996528</v>
      </c>
      <c r="E6572" s="167">
        <f>IF('Lineær programmering opg 4'!$M$5=0,"-",(-A6572+'Lineær programmering opg 4'!$M$5)/'Lineær programmering opg 4'!$K$5*-1)</f>
        <v>238.241999999987</v>
      </c>
      <c r="F6572" s="167" t="str">
        <f>IF('Lineær programmering opg 4'!$E$6=0,"-",(-A6572+'Lineær programmering opg 4'!$M$6)/'Lineær programmering opg 4'!$K$6*-1)</f>
        <v>-</v>
      </c>
      <c r="G6572" s="167" t="str">
        <f>IF('Lineær programmering opg 4'!$D$7=0,"-",((-A6572+'Lineær programmering opg 4'!$M$7)/'Lineær programmering opg 4'!$K$7)*-1)</f>
        <v>-</v>
      </c>
      <c r="H6572" s="167" t="str">
        <f>IF('Lineær programmering opg 4'!$C$8=0,"-",((-A6572+'Lineær programmering opg 4'!$M$8)/'Lineær programmering opg 4'!$K$8)*-1)</f>
        <v>-</v>
      </c>
      <c r="I6572" s="167" t="str">
        <f>IF('Lineær programmering opg 4'!$D$8=0,"-",'Lineær programmering opg 4'!$G$8)</f>
        <v>-</v>
      </c>
      <c r="J6572" s="295">
        <f>A6572*'Lineær programmering opg 4'!$C$11+Datatabel!C6572*'Lineær programmering opg 4'!$D$11</f>
        <v>43970.699999999793</v>
      </c>
      <c r="K6572" s="9">
        <f t="shared" si="512"/>
        <v>0</v>
      </c>
      <c r="L6572" s="9">
        <f t="shared" si="513"/>
        <v>0</v>
      </c>
    </row>
    <row r="6573" spans="1:12" ht="15" x14ac:dyDescent="0.25">
      <c r="A6573" s="167">
        <f t="shared" si="511"/>
        <v>82.320000000017359</v>
      </c>
      <c r="B6573" s="325">
        <f t="shared" si="514"/>
        <v>0.34300000000007236</v>
      </c>
      <c r="C6573" s="167">
        <f t="shared" si="510"/>
        <v>238.259999999987</v>
      </c>
      <c r="D6573" s="167">
        <f>IF('Lineær programmering opg 4'!$M$4=0,"-",(-A6573+'Lineær programmering opg 4'!$M$4)/'Lineær programmering opg 4'!$K$4*-1)</f>
        <v>315.35999999996528</v>
      </c>
      <c r="E6573" s="167">
        <f>IF('Lineær programmering opg 4'!$M$5=0,"-",(-A6573+'Lineær programmering opg 4'!$M$5)/'Lineær programmering opg 4'!$K$5*-1)</f>
        <v>238.259999999987</v>
      </c>
      <c r="F6573" s="167" t="str">
        <f>IF('Lineær programmering opg 4'!$E$6=0,"-",(-A6573+'Lineær programmering opg 4'!$M$6)/'Lineær programmering opg 4'!$K$6*-1)</f>
        <v>-</v>
      </c>
      <c r="G6573" s="167" t="str">
        <f>IF('Lineær programmering opg 4'!$D$7=0,"-",((-A6573+'Lineær programmering opg 4'!$M$7)/'Lineær programmering opg 4'!$K$7)*-1)</f>
        <v>-</v>
      </c>
      <c r="H6573" s="167" t="str">
        <f>IF('Lineær programmering opg 4'!$C$8=0,"-",((-A6573+'Lineær programmering opg 4'!$M$8)/'Lineær programmering opg 4'!$K$8)*-1)</f>
        <v>-</v>
      </c>
      <c r="I6573" s="167" t="str">
        <f>IF('Lineær programmering opg 4'!$D$8=0,"-",'Lineær programmering opg 4'!$G$8)</f>
        <v>-</v>
      </c>
      <c r="J6573" s="295">
        <f>A6573*'Lineær programmering opg 4'!$C$11+Datatabel!C6573*'Lineær programmering opg 4'!$D$11</f>
        <v>43970.999999999782</v>
      </c>
      <c r="K6573" s="9">
        <f t="shared" si="512"/>
        <v>0</v>
      </c>
      <c r="L6573" s="9">
        <f t="shared" si="513"/>
        <v>0</v>
      </c>
    </row>
    <row r="6574" spans="1:12" ht="15" x14ac:dyDescent="0.25">
      <c r="A6574" s="167">
        <f t="shared" si="511"/>
        <v>82.296000000017372</v>
      </c>
      <c r="B6574" s="325">
        <f t="shared" si="514"/>
        <v>0.34290000000007237</v>
      </c>
      <c r="C6574" s="167">
        <f t="shared" si="510"/>
        <v>238.27799999998697</v>
      </c>
      <c r="D6574" s="167">
        <f>IF('Lineær programmering opg 4'!$M$4=0,"-",(-A6574+'Lineær programmering opg 4'!$M$4)/'Lineær programmering opg 4'!$K$4*-1)</f>
        <v>315.40799999996523</v>
      </c>
      <c r="E6574" s="167">
        <f>IF('Lineær programmering opg 4'!$M$5=0,"-",(-A6574+'Lineær programmering opg 4'!$M$5)/'Lineær programmering opg 4'!$K$5*-1)</f>
        <v>238.27799999998697</v>
      </c>
      <c r="F6574" s="167" t="str">
        <f>IF('Lineær programmering opg 4'!$E$6=0,"-",(-A6574+'Lineær programmering opg 4'!$M$6)/'Lineær programmering opg 4'!$K$6*-1)</f>
        <v>-</v>
      </c>
      <c r="G6574" s="167" t="str">
        <f>IF('Lineær programmering opg 4'!$D$7=0,"-",((-A6574+'Lineær programmering opg 4'!$M$7)/'Lineær programmering opg 4'!$K$7)*-1)</f>
        <v>-</v>
      </c>
      <c r="H6574" s="167" t="str">
        <f>IF('Lineær programmering opg 4'!$C$8=0,"-",((-A6574+'Lineær programmering opg 4'!$M$8)/'Lineær programmering opg 4'!$K$8)*-1)</f>
        <v>-</v>
      </c>
      <c r="I6574" s="167" t="str">
        <f>IF('Lineær programmering opg 4'!$D$8=0,"-",'Lineær programmering opg 4'!$G$8)</f>
        <v>-</v>
      </c>
      <c r="J6574" s="295">
        <f>A6574*'Lineær programmering opg 4'!$C$11+Datatabel!C6574*'Lineær programmering opg 4'!$D$11</f>
        <v>43971.299999999785</v>
      </c>
      <c r="K6574" s="9">
        <f t="shared" si="512"/>
        <v>0</v>
      </c>
      <c r="L6574" s="9">
        <f t="shared" si="513"/>
        <v>0</v>
      </c>
    </row>
    <row r="6575" spans="1:12" ht="15" x14ac:dyDescent="0.25">
      <c r="A6575" s="167">
        <f t="shared" si="511"/>
        <v>82.272000000017371</v>
      </c>
      <c r="B6575" s="325">
        <f t="shared" si="514"/>
        <v>0.34280000000007238</v>
      </c>
      <c r="C6575" s="167">
        <f t="shared" si="510"/>
        <v>238.29599999998698</v>
      </c>
      <c r="D6575" s="167">
        <f>IF('Lineær programmering opg 4'!$M$4=0,"-",(-A6575+'Lineær programmering opg 4'!$M$4)/'Lineær programmering opg 4'!$K$4*-1)</f>
        <v>315.45599999996523</v>
      </c>
      <c r="E6575" s="167">
        <f>IF('Lineær programmering opg 4'!$M$5=0,"-",(-A6575+'Lineær programmering opg 4'!$M$5)/'Lineær programmering opg 4'!$K$5*-1)</f>
        <v>238.29599999998698</v>
      </c>
      <c r="F6575" s="167" t="str">
        <f>IF('Lineær programmering opg 4'!$E$6=0,"-",(-A6575+'Lineær programmering opg 4'!$M$6)/'Lineær programmering opg 4'!$K$6*-1)</f>
        <v>-</v>
      </c>
      <c r="G6575" s="167" t="str">
        <f>IF('Lineær programmering opg 4'!$D$7=0,"-",((-A6575+'Lineær programmering opg 4'!$M$7)/'Lineær programmering opg 4'!$K$7)*-1)</f>
        <v>-</v>
      </c>
      <c r="H6575" s="167" t="str">
        <f>IF('Lineær programmering opg 4'!$C$8=0,"-",((-A6575+'Lineær programmering opg 4'!$M$8)/'Lineær programmering opg 4'!$K$8)*-1)</f>
        <v>-</v>
      </c>
      <c r="I6575" s="167" t="str">
        <f>IF('Lineær programmering opg 4'!$D$8=0,"-",'Lineær programmering opg 4'!$G$8)</f>
        <v>-</v>
      </c>
      <c r="J6575" s="295">
        <f>A6575*'Lineær programmering opg 4'!$C$11+Datatabel!C6575*'Lineær programmering opg 4'!$D$11</f>
        <v>43971.59999999978</v>
      </c>
      <c r="K6575" s="9">
        <f t="shared" si="512"/>
        <v>0</v>
      </c>
      <c r="L6575" s="9">
        <f t="shared" si="513"/>
        <v>0</v>
      </c>
    </row>
    <row r="6576" spans="1:12" ht="15" x14ac:dyDescent="0.25">
      <c r="A6576" s="167">
        <f t="shared" si="511"/>
        <v>82.24800000001737</v>
      </c>
      <c r="B6576" s="325">
        <f t="shared" si="514"/>
        <v>0.34270000000007239</v>
      </c>
      <c r="C6576" s="167">
        <f t="shared" si="510"/>
        <v>238.31399999998698</v>
      </c>
      <c r="D6576" s="167">
        <f>IF('Lineær programmering opg 4'!$M$4=0,"-",(-A6576+'Lineær programmering opg 4'!$M$4)/'Lineær programmering opg 4'!$K$4*-1)</f>
        <v>315.50399999996523</v>
      </c>
      <c r="E6576" s="167">
        <f>IF('Lineær programmering opg 4'!$M$5=0,"-",(-A6576+'Lineær programmering opg 4'!$M$5)/'Lineær programmering opg 4'!$K$5*-1)</f>
        <v>238.31399999998698</v>
      </c>
      <c r="F6576" s="167" t="str">
        <f>IF('Lineær programmering opg 4'!$E$6=0,"-",(-A6576+'Lineær programmering opg 4'!$M$6)/'Lineær programmering opg 4'!$K$6*-1)</f>
        <v>-</v>
      </c>
      <c r="G6576" s="167" t="str">
        <f>IF('Lineær programmering opg 4'!$D$7=0,"-",((-A6576+'Lineær programmering opg 4'!$M$7)/'Lineær programmering opg 4'!$K$7)*-1)</f>
        <v>-</v>
      </c>
      <c r="H6576" s="167" t="str">
        <f>IF('Lineær programmering opg 4'!$C$8=0,"-",((-A6576+'Lineær programmering opg 4'!$M$8)/'Lineær programmering opg 4'!$K$8)*-1)</f>
        <v>-</v>
      </c>
      <c r="I6576" s="167" t="str">
        <f>IF('Lineær programmering opg 4'!$D$8=0,"-",'Lineær programmering opg 4'!$G$8)</f>
        <v>-</v>
      </c>
      <c r="J6576" s="295">
        <f>A6576*'Lineær programmering opg 4'!$C$11+Datatabel!C6576*'Lineær programmering opg 4'!$D$11</f>
        <v>43971.899999999783</v>
      </c>
      <c r="K6576" s="9">
        <f t="shared" si="512"/>
        <v>0</v>
      </c>
      <c r="L6576" s="9">
        <f t="shared" si="513"/>
        <v>0</v>
      </c>
    </row>
    <row r="6577" spans="1:12" ht="15" x14ac:dyDescent="0.25">
      <c r="A6577" s="167">
        <f t="shared" si="511"/>
        <v>82.224000000017384</v>
      </c>
      <c r="B6577" s="325">
        <f t="shared" si="514"/>
        <v>0.3426000000000724</v>
      </c>
      <c r="C6577" s="167">
        <f t="shared" si="510"/>
        <v>238.33199999998698</v>
      </c>
      <c r="D6577" s="167">
        <f>IF('Lineær programmering opg 4'!$M$4=0,"-",(-A6577+'Lineær programmering opg 4'!$M$4)/'Lineær programmering opg 4'!$K$4*-1)</f>
        <v>315.55199999996523</v>
      </c>
      <c r="E6577" s="167">
        <f>IF('Lineær programmering opg 4'!$M$5=0,"-",(-A6577+'Lineær programmering opg 4'!$M$5)/'Lineær programmering opg 4'!$K$5*-1)</f>
        <v>238.33199999998698</v>
      </c>
      <c r="F6577" s="167" t="str">
        <f>IF('Lineær programmering opg 4'!$E$6=0,"-",(-A6577+'Lineær programmering opg 4'!$M$6)/'Lineær programmering opg 4'!$K$6*-1)</f>
        <v>-</v>
      </c>
      <c r="G6577" s="167" t="str">
        <f>IF('Lineær programmering opg 4'!$D$7=0,"-",((-A6577+'Lineær programmering opg 4'!$M$7)/'Lineær programmering opg 4'!$K$7)*-1)</f>
        <v>-</v>
      </c>
      <c r="H6577" s="167" t="str">
        <f>IF('Lineær programmering opg 4'!$C$8=0,"-",((-A6577+'Lineær programmering opg 4'!$M$8)/'Lineær programmering opg 4'!$K$8)*-1)</f>
        <v>-</v>
      </c>
      <c r="I6577" s="167" t="str">
        <f>IF('Lineær programmering opg 4'!$D$8=0,"-",'Lineær programmering opg 4'!$G$8)</f>
        <v>-</v>
      </c>
      <c r="J6577" s="295">
        <f>A6577*'Lineær programmering opg 4'!$C$11+Datatabel!C6577*'Lineær programmering opg 4'!$D$11</f>
        <v>43972.199999999786</v>
      </c>
      <c r="K6577" s="9">
        <f t="shared" si="512"/>
        <v>0</v>
      </c>
      <c r="L6577" s="9">
        <f t="shared" si="513"/>
        <v>0</v>
      </c>
    </row>
    <row r="6578" spans="1:12" ht="15" x14ac:dyDescent="0.25">
      <c r="A6578" s="167">
        <f t="shared" si="511"/>
        <v>82.200000000017383</v>
      </c>
      <c r="B6578" s="325">
        <f t="shared" si="514"/>
        <v>0.34250000000007241</v>
      </c>
      <c r="C6578" s="167">
        <f t="shared" si="510"/>
        <v>238.34999999998698</v>
      </c>
      <c r="D6578" s="167">
        <f>IF('Lineær programmering opg 4'!$M$4=0,"-",(-A6578+'Lineær programmering opg 4'!$M$4)/'Lineær programmering opg 4'!$K$4*-1)</f>
        <v>315.59999999996523</v>
      </c>
      <c r="E6578" s="167">
        <f>IF('Lineær programmering opg 4'!$M$5=0,"-",(-A6578+'Lineær programmering opg 4'!$M$5)/'Lineær programmering opg 4'!$K$5*-1)</f>
        <v>238.34999999998698</v>
      </c>
      <c r="F6578" s="167" t="str">
        <f>IF('Lineær programmering opg 4'!$E$6=0,"-",(-A6578+'Lineær programmering opg 4'!$M$6)/'Lineær programmering opg 4'!$K$6*-1)</f>
        <v>-</v>
      </c>
      <c r="G6578" s="167" t="str">
        <f>IF('Lineær programmering opg 4'!$D$7=0,"-",((-A6578+'Lineær programmering opg 4'!$M$7)/'Lineær programmering opg 4'!$K$7)*-1)</f>
        <v>-</v>
      </c>
      <c r="H6578" s="167" t="str">
        <f>IF('Lineær programmering opg 4'!$C$8=0,"-",((-A6578+'Lineær programmering opg 4'!$M$8)/'Lineær programmering opg 4'!$K$8)*-1)</f>
        <v>-</v>
      </c>
      <c r="I6578" s="167" t="str">
        <f>IF('Lineær programmering opg 4'!$D$8=0,"-",'Lineær programmering opg 4'!$G$8)</f>
        <v>-</v>
      </c>
      <c r="J6578" s="295">
        <f>A6578*'Lineær programmering opg 4'!$C$11+Datatabel!C6578*'Lineær programmering opg 4'!$D$11</f>
        <v>43972.499999999789</v>
      </c>
      <c r="K6578" s="9">
        <f t="shared" si="512"/>
        <v>0</v>
      </c>
      <c r="L6578" s="9">
        <f t="shared" si="513"/>
        <v>0</v>
      </c>
    </row>
    <row r="6579" spans="1:12" ht="15" x14ac:dyDescent="0.25">
      <c r="A6579" s="167">
        <f t="shared" si="511"/>
        <v>82.176000000017382</v>
      </c>
      <c r="B6579" s="325">
        <f t="shared" si="514"/>
        <v>0.34240000000007242</v>
      </c>
      <c r="C6579" s="167">
        <f t="shared" si="510"/>
        <v>238.36799999998698</v>
      </c>
      <c r="D6579" s="167">
        <f>IF('Lineær programmering opg 4'!$M$4=0,"-",(-A6579+'Lineær programmering opg 4'!$M$4)/'Lineær programmering opg 4'!$K$4*-1)</f>
        <v>315.64799999996524</v>
      </c>
      <c r="E6579" s="167">
        <f>IF('Lineær programmering opg 4'!$M$5=0,"-",(-A6579+'Lineær programmering opg 4'!$M$5)/'Lineær programmering opg 4'!$K$5*-1)</f>
        <v>238.36799999998698</v>
      </c>
      <c r="F6579" s="167" t="str">
        <f>IF('Lineær programmering opg 4'!$E$6=0,"-",(-A6579+'Lineær programmering opg 4'!$M$6)/'Lineær programmering opg 4'!$K$6*-1)</f>
        <v>-</v>
      </c>
      <c r="G6579" s="167" t="str">
        <f>IF('Lineær programmering opg 4'!$D$7=0,"-",((-A6579+'Lineær programmering opg 4'!$M$7)/'Lineær programmering opg 4'!$K$7)*-1)</f>
        <v>-</v>
      </c>
      <c r="H6579" s="167" t="str">
        <f>IF('Lineær programmering opg 4'!$C$8=0,"-",((-A6579+'Lineær programmering opg 4'!$M$8)/'Lineær programmering opg 4'!$K$8)*-1)</f>
        <v>-</v>
      </c>
      <c r="I6579" s="167" t="str">
        <f>IF('Lineær programmering opg 4'!$D$8=0,"-",'Lineær programmering opg 4'!$G$8)</f>
        <v>-</v>
      </c>
      <c r="J6579" s="295">
        <f>A6579*'Lineær programmering opg 4'!$C$11+Datatabel!C6579*'Lineær programmering opg 4'!$D$11</f>
        <v>43972.799999999785</v>
      </c>
      <c r="K6579" s="9">
        <f t="shared" si="512"/>
        <v>0</v>
      </c>
      <c r="L6579" s="9">
        <f t="shared" si="513"/>
        <v>0</v>
      </c>
    </row>
    <row r="6580" spans="1:12" ht="15" x14ac:dyDescent="0.25">
      <c r="A6580" s="167">
        <f t="shared" si="511"/>
        <v>82.152000000017381</v>
      </c>
      <c r="B6580" s="325">
        <f t="shared" si="514"/>
        <v>0.34230000000007244</v>
      </c>
      <c r="C6580" s="167">
        <f t="shared" si="510"/>
        <v>238.38599999998698</v>
      </c>
      <c r="D6580" s="167">
        <f>IF('Lineær programmering opg 4'!$M$4=0,"-",(-A6580+'Lineær programmering opg 4'!$M$4)/'Lineær programmering opg 4'!$K$4*-1)</f>
        <v>315.69599999996524</v>
      </c>
      <c r="E6580" s="167">
        <f>IF('Lineær programmering opg 4'!$M$5=0,"-",(-A6580+'Lineær programmering opg 4'!$M$5)/'Lineær programmering opg 4'!$K$5*-1)</f>
        <v>238.38599999998698</v>
      </c>
      <c r="F6580" s="167" t="str">
        <f>IF('Lineær programmering opg 4'!$E$6=0,"-",(-A6580+'Lineær programmering opg 4'!$M$6)/'Lineær programmering opg 4'!$K$6*-1)</f>
        <v>-</v>
      </c>
      <c r="G6580" s="167" t="str">
        <f>IF('Lineær programmering opg 4'!$D$7=0,"-",((-A6580+'Lineær programmering opg 4'!$M$7)/'Lineær programmering opg 4'!$K$7)*-1)</f>
        <v>-</v>
      </c>
      <c r="H6580" s="167" t="str">
        <f>IF('Lineær programmering opg 4'!$C$8=0,"-",((-A6580+'Lineær programmering opg 4'!$M$8)/'Lineær programmering opg 4'!$K$8)*-1)</f>
        <v>-</v>
      </c>
      <c r="I6580" s="167" t="str">
        <f>IF('Lineær programmering opg 4'!$D$8=0,"-",'Lineær programmering opg 4'!$G$8)</f>
        <v>-</v>
      </c>
      <c r="J6580" s="295">
        <f>A6580*'Lineær programmering opg 4'!$C$11+Datatabel!C6580*'Lineær programmering opg 4'!$D$11</f>
        <v>43973.09999999978</v>
      </c>
      <c r="K6580" s="9">
        <f t="shared" si="512"/>
        <v>0</v>
      </c>
      <c r="L6580" s="9">
        <f t="shared" si="513"/>
        <v>0</v>
      </c>
    </row>
    <row r="6581" spans="1:12" ht="15" x14ac:dyDescent="0.25">
      <c r="A6581" s="167">
        <f t="shared" si="511"/>
        <v>82.12800000001738</v>
      </c>
      <c r="B6581" s="325">
        <f t="shared" si="514"/>
        <v>0.34220000000007245</v>
      </c>
      <c r="C6581" s="167">
        <f t="shared" si="510"/>
        <v>238.40399999998698</v>
      </c>
      <c r="D6581" s="167">
        <f>IF('Lineær programmering opg 4'!$M$4=0,"-",(-A6581+'Lineær programmering opg 4'!$M$4)/'Lineær programmering opg 4'!$K$4*-1)</f>
        <v>315.74399999996524</v>
      </c>
      <c r="E6581" s="167">
        <f>IF('Lineær programmering opg 4'!$M$5=0,"-",(-A6581+'Lineær programmering opg 4'!$M$5)/'Lineær programmering opg 4'!$K$5*-1)</f>
        <v>238.40399999998698</v>
      </c>
      <c r="F6581" s="167" t="str">
        <f>IF('Lineær programmering opg 4'!$E$6=0,"-",(-A6581+'Lineær programmering opg 4'!$M$6)/'Lineær programmering opg 4'!$K$6*-1)</f>
        <v>-</v>
      </c>
      <c r="G6581" s="167" t="str">
        <f>IF('Lineær programmering opg 4'!$D$7=0,"-",((-A6581+'Lineær programmering opg 4'!$M$7)/'Lineær programmering opg 4'!$K$7)*-1)</f>
        <v>-</v>
      </c>
      <c r="H6581" s="167" t="str">
        <f>IF('Lineær programmering opg 4'!$C$8=0,"-",((-A6581+'Lineær programmering opg 4'!$M$8)/'Lineær programmering opg 4'!$K$8)*-1)</f>
        <v>-</v>
      </c>
      <c r="I6581" s="167" t="str">
        <f>IF('Lineær programmering opg 4'!$D$8=0,"-",'Lineær programmering opg 4'!$G$8)</f>
        <v>-</v>
      </c>
      <c r="J6581" s="295">
        <f>A6581*'Lineær programmering opg 4'!$C$11+Datatabel!C6581*'Lineær programmering opg 4'!$D$11</f>
        <v>43973.39999999979</v>
      </c>
      <c r="K6581" s="9">
        <f t="shared" si="512"/>
        <v>0</v>
      </c>
      <c r="L6581" s="9">
        <f t="shared" si="513"/>
        <v>0</v>
      </c>
    </row>
    <row r="6582" spans="1:12" ht="15" x14ac:dyDescent="0.25">
      <c r="A6582" s="167">
        <f t="shared" si="511"/>
        <v>82.104000000017393</v>
      </c>
      <c r="B6582" s="325">
        <f t="shared" si="514"/>
        <v>0.34210000000007246</v>
      </c>
      <c r="C6582" s="167">
        <f t="shared" si="510"/>
        <v>238.42199999998698</v>
      </c>
      <c r="D6582" s="167">
        <f>IF('Lineær programmering opg 4'!$M$4=0,"-",(-A6582+'Lineær programmering opg 4'!$M$4)/'Lineær programmering opg 4'!$K$4*-1)</f>
        <v>315.79199999996524</v>
      </c>
      <c r="E6582" s="167">
        <f>IF('Lineær programmering opg 4'!$M$5=0,"-",(-A6582+'Lineær programmering opg 4'!$M$5)/'Lineær programmering opg 4'!$K$5*-1)</f>
        <v>238.42199999998698</v>
      </c>
      <c r="F6582" s="167" t="str">
        <f>IF('Lineær programmering opg 4'!$E$6=0,"-",(-A6582+'Lineær programmering opg 4'!$M$6)/'Lineær programmering opg 4'!$K$6*-1)</f>
        <v>-</v>
      </c>
      <c r="G6582" s="167" t="str">
        <f>IF('Lineær programmering opg 4'!$D$7=0,"-",((-A6582+'Lineær programmering opg 4'!$M$7)/'Lineær programmering opg 4'!$K$7)*-1)</f>
        <v>-</v>
      </c>
      <c r="H6582" s="167" t="str">
        <f>IF('Lineær programmering opg 4'!$C$8=0,"-",((-A6582+'Lineær programmering opg 4'!$M$8)/'Lineær programmering opg 4'!$K$8)*-1)</f>
        <v>-</v>
      </c>
      <c r="I6582" s="167" t="str">
        <f>IF('Lineær programmering opg 4'!$D$8=0,"-",'Lineær programmering opg 4'!$G$8)</f>
        <v>-</v>
      </c>
      <c r="J6582" s="295">
        <f>A6582*'Lineær programmering opg 4'!$C$11+Datatabel!C6582*'Lineær programmering opg 4'!$D$11</f>
        <v>43973.699999999786</v>
      </c>
      <c r="K6582" s="9">
        <f t="shared" si="512"/>
        <v>0</v>
      </c>
      <c r="L6582" s="9">
        <f t="shared" si="513"/>
        <v>0</v>
      </c>
    </row>
    <row r="6583" spans="1:12" ht="15" x14ac:dyDescent="0.25">
      <c r="A6583" s="167">
        <f t="shared" si="511"/>
        <v>82.080000000017392</v>
      </c>
      <c r="B6583" s="325">
        <f t="shared" si="514"/>
        <v>0.34200000000007247</v>
      </c>
      <c r="C6583" s="167">
        <f t="shared" si="510"/>
        <v>238.43999999998698</v>
      </c>
      <c r="D6583" s="167">
        <f>IF('Lineær programmering opg 4'!$M$4=0,"-",(-A6583+'Lineær programmering opg 4'!$M$4)/'Lineær programmering opg 4'!$K$4*-1)</f>
        <v>315.83999999996524</v>
      </c>
      <c r="E6583" s="167">
        <f>IF('Lineær programmering opg 4'!$M$5=0,"-",(-A6583+'Lineær programmering opg 4'!$M$5)/'Lineær programmering opg 4'!$K$5*-1)</f>
        <v>238.43999999998698</v>
      </c>
      <c r="F6583" s="167" t="str">
        <f>IF('Lineær programmering opg 4'!$E$6=0,"-",(-A6583+'Lineær programmering opg 4'!$M$6)/'Lineær programmering opg 4'!$K$6*-1)</f>
        <v>-</v>
      </c>
      <c r="G6583" s="167" t="str">
        <f>IF('Lineær programmering opg 4'!$D$7=0,"-",((-A6583+'Lineær programmering opg 4'!$M$7)/'Lineær programmering opg 4'!$K$7)*-1)</f>
        <v>-</v>
      </c>
      <c r="H6583" s="167" t="str">
        <f>IF('Lineær programmering opg 4'!$C$8=0,"-",((-A6583+'Lineær programmering opg 4'!$M$8)/'Lineær programmering opg 4'!$K$8)*-1)</f>
        <v>-</v>
      </c>
      <c r="I6583" s="167" t="str">
        <f>IF('Lineær programmering opg 4'!$D$8=0,"-",'Lineær programmering opg 4'!$G$8)</f>
        <v>-</v>
      </c>
      <c r="J6583" s="295">
        <f>A6583*'Lineær programmering opg 4'!$C$11+Datatabel!C6583*'Lineær programmering opg 4'!$D$11</f>
        <v>43973.999999999789</v>
      </c>
      <c r="K6583" s="9">
        <f t="shared" si="512"/>
        <v>0</v>
      </c>
      <c r="L6583" s="9">
        <f t="shared" si="513"/>
        <v>0</v>
      </c>
    </row>
    <row r="6584" spans="1:12" ht="15" x14ac:dyDescent="0.25">
      <c r="A6584" s="167">
        <f t="shared" si="511"/>
        <v>82.056000000017391</v>
      </c>
      <c r="B6584" s="325">
        <f t="shared" si="514"/>
        <v>0.34190000000007248</v>
      </c>
      <c r="C6584" s="167">
        <f t="shared" si="510"/>
        <v>238.45799999998698</v>
      </c>
      <c r="D6584" s="167">
        <f>IF('Lineær programmering opg 4'!$M$4=0,"-",(-A6584+'Lineær programmering opg 4'!$M$4)/'Lineær programmering opg 4'!$K$4*-1)</f>
        <v>315.88799999996525</v>
      </c>
      <c r="E6584" s="167">
        <f>IF('Lineær programmering opg 4'!$M$5=0,"-",(-A6584+'Lineær programmering opg 4'!$M$5)/'Lineær programmering opg 4'!$K$5*-1)</f>
        <v>238.45799999998698</v>
      </c>
      <c r="F6584" s="167" t="str">
        <f>IF('Lineær programmering opg 4'!$E$6=0,"-",(-A6584+'Lineær programmering opg 4'!$M$6)/'Lineær programmering opg 4'!$K$6*-1)</f>
        <v>-</v>
      </c>
      <c r="G6584" s="167" t="str">
        <f>IF('Lineær programmering opg 4'!$D$7=0,"-",((-A6584+'Lineær programmering opg 4'!$M$7)/'Lineær programmering opg 4'!$K$7)*-1)</f>
        <v>-</v>
      </c>
      <c r="H6584" s="167" t="str">
        <f>IF('Lineær programmering opg 4'!$C$8=0,"-",((-A6584+'Lineær programmering opg 4'!$M$8)/'Lineær programmering opg 4'!$K$8)*-1)</f>
        <v>-</v>
      </c>
      <c r="I6584" s="167" t="str">
        <f>IF('Lineær programmering opg 4'!$D$8=0,"-",'Lineær programmering opg 4'!$G$8)</f>
        <v>-</v>
      </c>
      <c r="J6584" s="295">
        <f>A6584*'Lineær programmering opg 4'!$C$11+Datatabel!C6584*'Lineær programmering opg 4'!$D$11</f>
        <v>43974.299999999785</v>
      </c>
      <c r="K6584" s="9">
        <f t="shared" si="512"/>
        <v>0</v>
      </c>
      <c r="L6584" s="9">
        <f t="shared" si="513"/>
        <v>0</v>
      </c>
    </row>
    <row r="6585" spans="1:12" ht="15" x14ac:dyDescent="0.25">
      <c r="A6585" s="167">
        <f t="shared" si="511"/>
        <v>82.032000000017405</v>
      </c>
      <c r="B6585" s="325">
        <f t="shared" si="514"/>
        <v>0.34180000000007249</v>
      </c>
      <c r="C6585" s="167">
        <f t="shared" si="510"/>
        <v>238.47599999998693</v>
      </c>
      <c r="D6585" s="167">
        <f>IF('Lineær programmering opg 4'!$M$4=0,"-",(-A6585+'Lineær programmering opg 4'!$M$4)/'Lineær programmering opg 4'!$K$4*-1)</f>
        <v>315.93599999996519</v>
      </c>
      <c r="E6585" s="167">
        <f>IF('Lineær programmering opg 4'!$M$5=0,"-",(-A6585+'Lineær programmering opg 4'!$M$5)/'Lineær programmering opg 4'!$K$5*-1)</f>
        <v>238.47599999998693</v>
      </c>
      <c r="F6585" s="167" t="str">
        <f>IF('Lineær programmering opg 4'!$E$6=0,"-",(-A6585+'Lineær programmering opg 4'!$M$6)/'Lineær programmering opg 4'!$K$6*-1)</f>
        <v>-</v>
      </c>
      <c r="G6585" s="167" t="str">
        <f>IF('Lineær programmering opg 4'!$D$7=0,"-",((-A6585+'Lineær programmering opg 4'!$M$7)/'Lineær programmering opg 4'!$K$7)*-1)</f>
        <v>-</v>
      </c>
      <c r="H6585" s="167" t="str">
        <f>IF('Lineær programmering opg 4'!$C$8=0,"-",((-A6585+'Lineær programmering opg 4'!$M$8)/'Lineær programmering opg 4'!$K$8)*-1)</f>
        <v>-</v>
      </c>
      <c r="I6585" s="167" t="str">
        <f>IF('Lineær programmering opg 4'!$D$8=0,"-",'Lineær programmering opg 4'!$G$8)</f>
        <v>-</v>
      </c>
      <c r="J6585" s="295">
        <f>A6585*'Lineær programmering opg 4'!$C$11+Datatabel!C6585*'Lineær programmering opg 4'!$D$11</f>
        <v>43974.599999999773</v>
      </c>
      <c r="K6585" s="9">
        <f t="shared" si="512"/>
        <v>0</v>
      </c>
      <c r="L6585" s="9">
        <f t="shared" si="513"/>
        <v>0</v>
      </c>
    </row>
    <row r="6586" spans="1:12" ht="15" x14ac:dyDescent="0.25">
      <c r="A6586" s="167">
        <f t="shared" si="511"/>
        <v>82.008000000017404</v>
      </c>
      <c r="B6586" s="325">
        <f t="shared" si="514"/>
        <v>0.3417000000000725</v>
      </c>
      <c r="C6586" s="167">
        <f t="shared" si="510"/>
        <v>238.49399999998693</v>
      </c>
      <c r="D6586" s="167">
        <f>IF('Lineær programmering opg 4'!$M$4=0,"-",(-A6586+'Lineær programmering opg 4'!$M$4)/'Lineær programmering opg 4'!$K$4*-1)</f>
        <v>315.98399999996519</v>
      </c>
      <c r="E6586" s="167">
        <f>IF('Lineær programmering opg 4'!$M$5=0,"-",(-A6586+'Lineær programmering opg 4'!$M$5)/'Lineær programmering opg 4'!$K$5*-1)</f>
        <v>238.49399999998693</v>
      </c>
      <c r="F6586" s="167" t="str">
        <f>IF('Lineær programmering opg 4'!$E$6=0,"-",(-A6586+'Lineær programmering opg 4'!$M$6)/'Lineær programmering opg 4'!$K$6*-1)</f>
        <v>-</v>
      </c>
      <c r="G6586" s="167" t="str">
        <f>IF('Lineær programmering opg 4'!$D$7=0,"-",((-A6586+'Lineær programmering opg 4'!$M$7)/'Lineær programmering opg 4'!$K$7)*-1)</f>
        <v>-</v>
      </c>
      <c r="H6586" s="167" t="str">
        <f>IF('Lineær programmering opg 4'!$C$8=0,"-",((-A6586+'Lineær programmering opg 4'!$M$8)/'Lineær programmering opg 4'!$K$8)*-1)</f>
        <v>-</v>
      </c>
      <c r="I6586" s="167" t="str">
        <f>IF('Lineær programmering opg 4'!$D$8=0,"-",'Lineær programmering opg 4'!$G$8)</f>
        <v>-</v>
      </c>
      <c r="J6586" s="295">
        <f>A6586*'Lineær programmering opg 4'!$C$11+Datatabel!C6586*'Lineær programmering opg 4'!$D$11</f>
        <v>43974.899999999783</v>
      </c>
      <c r="K6586" s="9">
        <f t="shared" si="512"/>
        <v>0</v>
      </c>
      <c r="L6586" s="9">
        <f t="shared" si="513"/>
        <v>0</v>
      </c>
    </row>
    <row r="6587" spans="1:12" ht="15" x14ac:dyDescent="0.25">
      <c r="A6587" s="167">
        <f t="shared" si="511"/>
        <v>81.984000000017403</v>
      </c>
      <c r="B6587" s="325">
        <f t="shared" si="514"/>
        <v>0.34160000000007251</v>
      </c>
      <c r="C6587" s="167">
        <f t="shared" si="510"/>
        <v>238.51199999998693</v>
      </c>
      <c r="D6587" s="167">
        <f>IF('Lineær programmering opg 4'!$M$4=0,"-",(-A6587+'Lineær programmering opg 4'!$M$4)/'Lineær programmering opg 4'!$K$4*-1)</f>
        <v>316.03199999996519</v>
      </c>
      <c r="E6587" s="167">
        <f>IF('Lineær programmering opg 4'!$M$5=0,"-",(-A6587+'Lineær programmering opg 4'!$M$5)/'Lineær programmering opg 4'!$K$5*-1)</f>
        <v>238.51199999998693</v>
      </c>
      <c r="F6587" s="167" t="str">
        <f>IF('Lineær programmering opg 4'!$E$6=0,"-",(-A6587+'Lineær programmering opg 4'!$M$6)/'Lineær programmering opg 4'!$K$6*-1)</f>
        <v>-</v>
      </c>
      <c r="G6587" s="167" t="str">
        <f>IF('Lineær programmering opg 4'!$D$7=0,"-",((-A6587+'Lineær programmering opg 4'!$M$7)/'Lineær programmering opg 4'!$K$7)*-1)</f>
        <v>-</v>
      </c>
      <c r="H6587" s="167" t="str">
        <f>IF('Lineær programmering opg 4'!$C$8=0,"-",((-A6587+'Lineær programmering opg 4'!$M$8)/'Lineær programmering opg 4'!$K$8)*-1)</f>
        <v>-</v>
      </c>
      <c r="I6587" s="167" t="str">
        <f>IF('Lineær programmering opg 4'!$D$8=0,"-",'Lineær programmering opg 4'!$G$8)</f>
        <v>-</v>
      </c>
      <c r="J6587" s="295">
        <f>A6587*'Lineær programmering opg 4'!$C$11+Datatabel!C6587*'Lineær programmering opg 4'!$D$11</f>
        <v>43975.199999999779</v>
      </c>
      <c r="K6587" s="9">
        <f t="shared" si="512"/>
        <v>0</v>
      </c>
      <c r="L6587" s="9">
        <f t="shared" si="513"/>
        <v>0</v>
      </c>
    </row>
    <row r="6588" spans="1:12" ht="15" x14ac:dyDescent="0.25">
      <c r="A6588" s="167">
        <f t="shared" si="511"/>
        <v>81.960000000017402</v>
      </c>
      <c r="B6588" s="325">
        <f t="shared" si="514"/>
        <v>0.34150000000007252</v>
      </c>
      <c r="C6588" s="167">
        <f t="shared" si="510"/>
        <v>238.52999999998693</v>
      </c>
      <c r="D6588" s="167">
        <f>IF('Lineær programmering opg 4'!$M$4=0,"-",(-A6588+'Lineær programmering opg 4'!$M$4)/'Lineær programmering opg 4'!$K$4*-1)</f>
        <v>316.0799999999652</v>
      </c>
      <c r="E6588" s="167">
        <f>IF('Lineær programmering opg 4'!$M$5=0,"-",(-A6588+'Lineær programmering opg 4'!$M$5)/'Lineær programmering opg 4'!$K$5*-1)</f>
        <v>238.52999999998693</v>
      </c>
      <c r="F6588" s="167" t="str">
        <f>IF('Lineær programmering opg 4'!$E$6=0,"-",(-A6588+'Lineær programmering opg 4'!$M$6)/'Lineær programmering opg 4'!$K$6*-1)</f>
        <v>-</v>
      </c>
      <c r="G6588" s="167" t="str">
        <f>IF('Lineær programmering opg 4'!$D$7=0,"-",((-A6588+'Lineær programmering opg 4'!$M$7)/'Lineær programmering opg 4'!$K$7)*-1)</f>
        <v>-</v>
      </c>
      <c r="H6588" s="167" t="str">
        <f>IF('Lineær programmering opg 4'!$C$8=0,"-",((-A6588+'Lineær programmering opg 4'!$M$8)/'Lineær programmering opg 4'!$K$8)*-1)</f>
        <v>-</v>
      </c>
      <c r="I6588" s="167" t="str">
        <f>IF('Lineær programmering opg 4'!$D$8=0,"-",'Lineær programmering opg 4'!$G$8)</f>
        <v>-</v>
      </c>
      <c r="J6588" s="295">
        <f>A6588*'Lineær programmering opg 4'!$C$11+Datatabel!C6588*'Lineær programmering opg 4'!$D$11</f>
        <v>43975.499999999774</v>
      </c>
      <c r="K6588" s="9">
        <f t="shared" si="512"/>
        <v>0</v>
      </c>
      <c r="L6588" s="9">
        <f t="shared" si="513"/>
        <v>0</v>
      </c>
    </row>
    <row r="6589" spans="1:12" ht="15" x14ac:dyDescent="0.25">
      <c r="A6589" s="167">
        <f t="shared" si="511"/>
        <v>81.936000000017401</v>
      </c>
      <c r="B6589" s="325">
        <f t="shared" si="514"/>
        <v>0.34140000000007253</v>
      </c>
      <c r="C6589" s="167">
        <f t="shared" si="510"/>
        <v>238.54799999998693</v>
      </c>
      <c r="D6589" s="167">
        <f>IF('Lineær programmering opg 4'!$M$4=0,"-",(-A6589+'Lineær programmering opg 4'!$M$4)/'Lineær programmering opg 4'!$K$4*-1)</f>
        <v>316.1279999999652</v>
      </c>
      <c r="E6589" s="167">
        <f>IF('Lineær programmering opg 4'!$M$5=0,"-",(-A6589+'Lineær programmering opg 4'!$M$5)/'Lineær programmering opg 4'!$K$5*-1)</f>
        <v>238.54799999998693</v>
      </c>
      <c r="F6589" s="167" t="str">
        <f>IF('Lineær programmering opg 4'!$E$6=0,"-",(-A6589+'Lineær programmering opg 4'!$M$6)/'Lineær programmering opg 4'!$K$6*-1)</f>
        <v>-</v>
      </c>
      <c r="G6589" s="167" t="str">
        <f>IF('Lineær programmering opg 4'!$D$7=0,"-",((-A6589+'Lineær programmering opg 4'!$M$7)/'Lineær programmering opg 4'!$K$7)*-1)</f>
        <v>-</v>
      </c>
      <c r="H6589" s="167" t="str">
        <f>IF('Lineær programmering opg 4'!$C$8=0,"-",((-A6589+'Lineær programmering opg 4'!$M$8)/'Lineær programmering opg 4'!$K$8)*-1)</f>
        <v>-</v>
      </c>
      <c r="I6589" s="167" t="str">
        <f>IF('Lineær programmering opg 4'!$D$8=0,"-",'Lineær programmering opg 4'!$G$8)</f>
        <v>-</v>
      </c>
      <c r="J6589" s="295">
        <f>A6589*'Lineær programmering opg 4'!$C$11+Datatabel!C6589*'Lineær programmering opg 4'!$D$11</f>
        <v>43975.799999999777</v>
      </c>
      <c r="K6589" s="9">
        <f t="shared" si="512"/>
        <v>0</v>
      </c>
      <c r="L6589" s="9">
        <f t="shared" si="513"/>
        <v>0</v>
      </c>
    </row>
    <row r="6590" spans="1:12" ht="15" x14ac:dyDescent="0.25">
      <c r="A6590" s="167">
        <f t="shared" si="511"/>
        <v>81.912000000017414</v>
      </c>
      <c r="B6590" s="325">
        <f t="shared" si="514"/>
        <v>0.34130000000007255</v>
      </c>
      <c r="C6590" s="167">
        <f t="shared" si="510"/>
        <v>238.56599999998693</v>
      </c>
      <c r="D6590" s="167">
        <f>IF('Lineær programmering opg 4'!$M$4=0,"-",(-A6590+'Lineær programmering opg 4'!$M$4)/'Lineær programmering opg 4'!$K$4*-1)</f>
        <v>316.17599999996514</v>
      </c>
      <c r="E6590" s="167">
        <f>IF('Lineær programmering opg 4'!$M$5=0,"-",(-A6590+'Lineær programmering opg 4'!$M$5)/'Lineær programmering opg 4'!$K$5*-1)</f>
        <v>238.56599999998693</v>
      </c>
      <c r="F6590" s="167" t="str">
        <f>IF('Lineær programmering opg 4'!$E$6=0,"-",(-A6590+'Lineær programmering opg 4'!$M$6)/'Lineær programmering opg 4'!$K$6*-1)</f>
        <v>-</v>
      </c>
      <c r="G6590" s="167" t="str">
        <f>IF('Lineær programmering opg 4'!$D$7=0,"-",((-A6590+'Lineær programmering opg 4'!$M$7)/'Lineær programmering opg 4'!$K$7)*-1)</f>
        <v>-</v>
      </c>
      <c r="H6590" s="167" t="str">
        <f>IF('Lineær programmering opg 4'!$C$8=0,"-",((-A6590+'Lineær programmering opg 4'!$M$8)/'Lineær programmering opg 4'!$K$8)*-1)</f>
        <v>-</v>
      </c>
      <c r="I6590" s="167" t="str">
        <f>IF('Lineær programmering opg 4'!$D$8=0,"-",'Lineær programmering opg 4'!$G$8)</f>
        <v>-</v>
      </c>
      <c r="J6590" s="295">
        <f>A6590*'Lineær programmering opg 4'!$C$11+Datatabel!C6590*'Lineær programmering opg 4'!$D$11</f>
        <v>43976.09999999978</v>
      </c>
      <c r="K6590" s="9">
        <f t="shared" si="512"/>
        <v>0</v>
      </c>
      <c r="L6590" s="9">
        <f t="shared" si="513"/>
        <v>0</v>
      </c>
    </row>
    <row r="6591" spans="1:12" ht="15" x14ac:dyDescent="0.25">
      <c r="A6591" s="167">
        <f t="shared" si="511"/>
        <v>81.888000000017414</v>
      </c>
      <c r="B6591" s="325">
        <f t="shared" si="514"/>
        <v>0.34120000000007256</v>
      </c>
      <c r="C6591" s="167">
        <f t="shared" si="510"/>
        <v>238.58399999998693</v>
      </c>
      <c r="D6591" s="167">
        <f>IF('Lineær programmering opg 4'!$M$4=0,"-",(-A6591+'Lineær programmering opg 4'!$M$4)/'Lineær programmering opg 4'!$K$4*-1)</f>
        <v>316.22399999996514</v>
      </c>
      <c r="E6591" s="167">
        <f>IF('Lineær programmering opg 4'!$M$5=0,"-",(-A6591+'Lineær programmering opg 4'!$M$5)/'Lineær programmering opg 4'!$K$5*-1)</f>
        <v>238.58399999998693</v>
      </c>
      <c r="F6591" s="167" t="str">
        <f>IF('Lineær programmering opg 4'!$E$6=0,"-",(-A6591+'Lineær programmering opg 4'!$M$6)/'Lineær programmering opg 4'!$K$6*-1)</f>
        <v>-</v>
      </c>
      <c r="G6591" s="167" t="str">
        <f>IF('Lineær programmering opg 4'!$D$7=0,"-",((-A6591+'Lineær programmering opg 4'!$M$7)/'Lineær programmering opg 4'!$K$7)*-1)</f>
        <v>-</v>
      </c>
      <c r="H6591" s="167" t="str">
        <f>IF('Lineær programmering opg 4'!$C$8=0,"-",((-A6591+'Lineær programmering opg 4'!$M$8)/'Lineær programmering opg 4'!$K$8)*-1)</f>
        <v>-</v>
      </c>
      <c r="I6591" s="167" t="str">
        <f>IF('Lineær programmering opg 4'!$D$8=0,"-",'Lineær programmering opg 4'!$G$8)</f>
        <v>-</v>
      </c>
      <c r="J6591" s="295">
        <f>A6591*'Lineær programmering opg 4'!$C$11+Datatabel!C6591*'Lineær programmering opg 4'!$D$11</f>
        <v>43976.399999999783</v>
      </c>
      <c r="K6591" s="9">
        <f t="shared" si="512"/>
        <v>0</v>
      </c>
      <c r="L6591" s="9">
        <f t="shared" si="513"/>
        <v>0</v>
      </c>
    </row>
    <row r="6592" spans="1:12" ht="15" x14ac:dyDescent="0.25">
      <c r="A6592" s="167">
        <f t="shared" si="511"/>
        <v>81.864000000017413</v>
      </c>
      <c r="B6592" s="325">
        <f t="shared" si="514"/>
        <v>0.34110000000007257</v>
      </c>
      <c r="C6592" s="167">
        <f t="shared" si="510"/>
        <v>238.60199999998693</v>
      </c>
      <c r="D6592" s="167">
        <f>IF('Lineær programmering opg 4'!$M$4=0,"-",(-A6592+'Lineær programmering opg 4'!$M$4)/'Lineær programmering opg 4'!$K$4*-1)</f>
        <v>316.27199999996515</v>
      </c>
      <c r="E6592" s="167">
        <f>IF('Lineær programmering opg 4'!$M$5=0,"-",(-A6592+'Lineær programmering opg 4'!$M$5)/'Lineær programmering opg 4'!$K$5*-1)</f>
        <v>238.60199999998693</v>
      </c>
      <c r="F6592" s="167" t="str">
        <f>IF('Lineær programmering opg 4'!$E$6=0,"-",(-A6592+'Lineær programmering opg 4'!$M$6)/'Lineær programmering opg 4'!$K$6*-1)</f>
        <v>-</v>
      </c>
      <c r="G6592" s="167" t="str">
        <f>IF('Lineær programmering opg 4'!$D$7=0,"-",((-A6592+'Lineær programmering opg 4'!$M$7)/'Lineær programmering opg 4'!$K$7)*-1)</f>
        <v>-</v>
      </c>
      <c r="H6592" s="167" t="str">
        <f>IF('Lineær programmering opg 4'!$C$8=0,"-",((-A6592+'Lineær programmering opg 4'!$M$8)/'Lineær programmering opg 4'!$K$8)*-1)</f>
        <v>-</v>
      </c>
      <c r="I6592" s="167" t="str">
        <f>IF('Lineær programmering opg 4'!$D$8=0,"-",'Lineær programmering opg 4'!$G$8)</f>
        <v>-</v>
      </c>
      <c r="J6592" s="295">
        <f>A6592*'Lineær programmering opg 4'!$C$11+Datatabel!C6592*'Lineær programmering opg 4'!$D$11</f>
        <v>43976.699999999779</v>
      </c>
      <c r="K6592" s="9">
        <f t="shared" si="512"/>
        <v>0</v>
      </c>
      <c r="L6592" s="9">
        <f t="shared" si="513"/>
        <v>0</v>
      </c>
    </row>
    <row r="6593" spans="1:12" ht="15" x14ac:dyDescent="0.25">
      <c r="A6593" s="167">
        <f t="shared" si="511"/>
        <v>81.840000000017426</v>
      </c>
      <c r="B6593" s="325">
        <f t="shared" si="514"/>
        <v>0.34100000000007258</v>
      </c>
      <c r="C6593" s="167">
        <f t="shared" si="510"/>
        <v>238.61999999998693</v>
      </c>
      <c r="D6593" s="167">
        <f>IF('Lineær programmering opg 4'!$M$4=0,"-",(-A6593+'Lineær programmering opg 4'!$M$4)/'Lineær programmering opg 4'!$K$4*-1)</f>
        <v>316.31999999996515</v>
      </c>
      <c r="E6593" s="167">
        <f>IF('Lineær programmering opg 4'!$M$5=0,"-",(-A6593+'Lineær programmering opg 4'!$M$5)/'Lineær programmering opg 4'!$K$5*-1)</f>
        <v>238.61999999998693</v>
      </c>
      <c r="F6593" s="167" t="str">
        <f>IF('Lineær programmering opg 4'!$E$6=0,"-",(-A6593+'Lineær programmering opg 4'!$M$6)/'Lineær programmering opg 4'!$K$6*-1)</f>
        <v>-</v>
      </c>
      <c r="G6593" s="167" t="str">
        <f>IF('Lineær programmering opg 4'!$D$7=0,"-",((-A6593+'Lineær programmering opg 4'!$M$7)/'Lineær programmering opg 4'!$K$7)*-1)</f>
        <v>-</v>
      </c>
      <c r="H6593" s="167" t="str">
        <f>IF('Lineær programmering opg 4'!$C$8=0,"-",((-A6593+'Lineær programmering opg 4'!$M$8)/'Lineær programmering opg 4'!$K$8)*-1)</f>
        <v>-</v>
      </c>
      <c r="I6593" s="167" t="str">
        <f>IF('Lineær programmering opg 4'!$D$8=0,"-",'Lineær programmering opg 4'!$G$8)</f>
        <v>-</v>
      </c>
      <c r="J6593" s="295">
        <f>A6593*'Lineær programmering opg 4'!$C$11+Datatabel!C6593*'Lineær programmering opg 4'!$D$11</f>
        <v>43976.999999999782</v>
      </c>
      <c r="K6593" s="9">
        <f t="shared" si="512"/>
        <v>0</v>
      </c>
      <c r="L6593" s="9">
        <f t="shared" si="513"/>
        <v>0</v>
      </c>
    </row>
    <row r="6594" spans="1:12" ht="15" x14ac:dyDescent="0.25">
      <c r="A6594" s="167">
        <f t="shared" si="511"/>
        <v>81.816000000017425</v>
      </c>
      <c r="B6594" s="325">
        <f t="shared" si="514"/>
        <v>0.34090000000007259</v>
      </c>
      <c r="C6594" s="167">
        <f t="shared" si="510"/>
        <v>238.63799999998693</v>
      </c>
      <c r="D6594" s="167">
        <f>IF('Lineær programmering opg 4'!$M$4=0,"-",(-A6594+'Lineær programmering opg 4'!$M$4)/'Lineær programmering opg 4'!$K$4*-1)</f>
        <v>316.36799999996515</v>
      </c>
      <c r="E6594" s="167">
        <f>IF('Lineær programmering opg 4'!$M$5=0,"-",(-A6594+'Lineær programmering opg 4'!$M$5)/'Lineær programmering opg 4'!$K$5*-1)</f>
        <v>238.63799999998693</v>
      </c>
      <c r="F6594" s="167" t="str">
        <f>IF('Lineær programmering opg 4'!$E$6=0,"-",(-A6594+'Lineær programmering opg 4'!$M$6)/'Lineær programmering opg 4'!$K$6*-1)</f>
        <v>-</v>
      </c>
      <c r="G6594" s="167" t="str">
        <f>IF('Lineær programmering opg 4'!$D$7=0,"-",((-A6594+'Lineær programmering opg 4'!$M$7)/'Lineær programmering opg 4'!$K$7)*-1)</f>
        <v>-</v>
      </c>
      <c r="H6594" s="167" t="str">
        <f>IF('Lineær programmering opg 4'!$C$8=0,"-",((-A6594+'Lineær programmering opg 4'!$M$8)/'Lineær programmering opg 4'!$K$8)*-1)</f>
        <v>-</v>
      </c>
      <c r="I6594" s="167" t="str">
        <f>IF('Lineær programmering opg 4'!$D$8=0,"-",'Lineær programmering opg 4'!$G$8)</f>
        <v>-</v>
      </c>
      <c r="J6594" s="295">
        <f>A6594*'Lineær programmering opg 4'!$C$11+Datatabel!C6594*'Lineær programmering opg 4'!$D$11</f>
        <v>43977.299999999785</v>
      </c>
      <c r="K6594" s="9">
        <f t="shared" si="512"/>
        <v>0</v>
      </c>
      <c r="L6594" s="9">
        <f t="shared" si="513"/>
        <v>0</v>
      </c>
    </row>
    <row r="6595" spans="1:12" ht="15" x14ac:dyDescent="0.25">
      <c r="A6595" s="167">
        <f t="shared" si="511"/>
        <v>81.792000000017424</v>
      </c>
      <c r="B6595" s="325">
        <f t="shared" si="514"/>
        <v>0.3408000000000726</v>
      </c>
      <c r="C6595" s="167">
        <f t="shared" ref="C6595:C6658" si="515">MIN(D6595,E6595,F6595,G6595,H6595,I6595)</f>
        <v>238.65599999998693</v>
      </c>
      <c r="D6595" s="167">
        <f>IF('Lineær programmering opg 4'!$M$4=0,"-",(-A6595+'Lineær programmering opg 4'!$M$4)/'Lineær programmering opg 4'!$K$4*-1)</f>
        <v>316.41599999996515</v>
      </c>
      <c r="E6595" s="167">
        <f>IF('Lineær programmering opg 4'!$M$5=0,"-",(-A6595+'Lineær programmering opg 4'!$M$5)/'Lineær programmering opg 4'!$K$5*-1)</f>
        <v>238.65599999998693</v>
      </c>
      <c r="F6595" s="167" t="str">
        <f>IF('Lineær programmering opg 4'!$E$6=0,"-",(-A6595+'Lineær programmering opg 4'!$M$6)/'Lineær programmering opg 4'!$K$6*-1)</f>
        <v>-</v>
      </c>
      <c r="G6595" s="167" t="str">
        <f>IF('Lineær programmering opg 4'!$D$7=0,"-",((-A6595+'Lineær programmering opg 4'!$M$7)/'Lineær programmering opg 4'!$K$7)*-1)</f>
        <v>-</v>
      </c>
      <c r="H6595" s="167" t="str">
        <f>IF('Lineær programmering opg 4'!$C$8=0,"-",((-A6595+'Lineær programmering opg 4'!$M$8)/'Lineær programmering opg 4'!$K$8)*-1)</f>
        <v>-</v>
      </c>
      <c r="I6595" s="167" t="str">
        <f>IF('Lineær programmering opg 4'!$D$8=0,"-",'Lineær programmering opg 4'!$G$8)</f>
        <v>-</v>
      </c>
      <c r="J6595" s="295">
        <f>A6595*'Lineær programmering opg 4'!$C$11+Datatabel!C6595*'Lineær programmering opg 4'!$D$11</f>
        <v>43977.59999999978</v>
      </c>
      <c r="K6595" s="9">
        <f t="shared" si="512"/>
        <v>0</v>
      </c>
      <c r="L6595" s="9">
        <f t="shared" si="513"/>
        <v>0</v>
      </c>
    </row>
    <row r="6596" spans="1:12" ht="15" x14ac:dyDescent="0.25">
      <c r="A6596" s="167">
        <f t="shared" ref="A6596:A6659" si="516">$A$3*B6596</f>
        <v>81.768000000017423</v>
      </c>
      <c r="B6596" s="325">
        <f t="shared" si="514"/>
        <v>0.34070000000007261</v>
      </c>
      <c r="C6596" s="167">
        <f t="shared" si="515"/>
        <v>238.67399999998693</v>
      </c>
      <c r="D6596" s="167">
        <f>IF('Lineær programmering opg 4'!$M$4=0,"-",(-A6596+'Lineær programmering opg 4'!$M$4)/'Lineær programmering opg 4'!$K$4*-1)</f>
        <v>316.46399999996515</v>
      </c>
      <c r="E6596" s="167">
        <f>IF('Lineær programmering opg 4'!$M$5=0,"-",(-A6596+'Lineær programmering opg 4'!$M$5)/'Lineær programmering opg 4'!$K$5*-1)</f>
        <v>238.67399999998693</v>
      </c>
      <c r="F6596" s="167" t="str">
        <f>IF('Lineær programmering opg 4'!$E$6=0,"-",(-A6596+'Lineær programmering opg 4'!$M$6)/'Lineær programmering opg 4'!$K$6*-1)</f>
        <v>-</v>
      </c>
      <c r="G6596" s="167" t="str">
        <f>IF('Lineær programmering opg 4'!$D$7=0,"-",((-A6596+'Lineær programmering opg 4'!$M$7)/'Lineær programmering opg 4'!$K$7)*-1)</f>
        <v>-</v>
      </c>
      <c r="H6596" s="167" t="str">
        <f>IF('Lineær programmering opg 4'!$C$8=0,"-",((-A6596+'Lineær programmering opg 4'!$M$8)/'Lineær programmering opg 4'!$K$8)*-1)</f>
        <v>-</v>
      </c>
      <c r="I6596" s="167" t="str">
        <f>IF('Lineær programmering opg 4'!$D$8=0,"-",'Lineær programmering opg 4'!$G$8)</f>
        <v>-</v>
      </c>
      <c r="J6596" s="295">
        <f>A6596*'Lineær programmering opg 4'!$C$11+Datatabel!C6596*'Lineær programmering opg 4'!$D$11</f>
        <v>43977.899999999783</v>
      </c>
      <c r="K6596" s="9">
        <f t="shared" ref="K6596:K6659" si="517">IF($J$10004=J6596,A6596,0)</f>
        <v>0</v>
      </c>
      <c r="L6596" s="9">
        <f t="shared" ref="L6596:L6659" si="518">IF(J6596=$J$10004,C6596,0)</f>
        <v>0</v>
      </c>
    </row>
    <row r="6597" spans="1:12" ht="15" x14ac:dyDescent="0.25">
      <c r="A6597" s="167">
        <f t="shared" si="516"/>
        <v>81.744000000017422</v>
      </c>
      <c r="B6597" s="325">
        <f t="shared" ref="B6597:B6660" si="519">B6596-0.01%</f>
        <v>0.34060000000007262</v>
      </c>
      <c r="C6597" s="167">
        <f t="shared" si="515"/>
        <v>238.69199999998693</v>
      </c>
      <c r="D6597" s="167">
        <f>IF('Lineær programmering opg 4'!$M$4=0,"-",(-A6597+'Lineær programmering opg 4'!$M$4)/'Lineær programmering opg 4'!$K$4*-1)</f>
        <v>316.51199999996516</v>
      </c>
      <c r="E6597" s="167">
        <f>IF('Lineær programmering opg 4'!$M$5=0,"-",(-A6597+'Lineær programmering opg 4'!$M$5)/'Lineær programmering opg 4'!$K$5*-1)</f>
        <v>238.69199999998693</v>
      </c>
      <c r="F6597" s="167" t="str">
        <f>IF('Lineær programmering opg 4'!$E$6=0,"-",(-A6597+'Lineær programmering opg 4'!$M$6)/'Lineær programmering opg 4'!$K$6*-1)</f>
        <v>-</v>
      </c>
      <c r="G6597" s="167" t="str">
        <f>IF('Lineær programmering opg 4'!$D$7=0,"-",((-A6597+'Lineær programmering opg 4'!$M$7)/'Lineær programmering opg 4'!$K$7)*-1)</f>
        <v>-</v>
      </c>
      <c r="H6597" s="167" t="str">
        <f>IF('Lineær programmering opg 4'!$C$8=0,"-",((-A6597+'Lineær programmering opg 4'!$M$8)/'Lineær programmering opg 4'!$K$8)*-1)</f>
        <v>-</v>
      </c>
      <c r="I6597" s="167" t="str">
        <f>IF('Lineær programmering opg 4'!$D$8=0,"-",'Lineær programmering opg 4'!$G$8)</f>
        <v>-</v>
      </c>
      <c r="J6597" s="295">
        <f>A6597*'Lineær programmering opg 4'!$C$11+Datatabel!C6597*'Lineær programmering opg 4'!$D$11</f>
        <v>43978.199999999779</v>
      </c>
      <c r="K6597" s="9">
        <f t="shared" si="517"/>
        <v>0</v>
      </c>
      <c r="L6597" s="9">
        <f t="shared" si="518"/>
        <v>0</v>
      </c>
    </row>
    <row r="6598" spans="1:12" ht="15" x14ac:dyDescent="0.25">
      <c r="A6598" s="167">
        <f t="shared" si="516"/>
        <v>81.720000000017436</v>
      </c>
      <c r="B6598" s="325">
        <f t="shared" si="519"/>
        <v>0.34050000000007263</v>
      </c>
      <c r="C6598" s="167">
        <f t="shared" si="515"/>
        <v>238.70999999998693</v>
      </c>
      <c r="D6598" s="167">
        <f>IF('Lineær programmering opg 4'!$M$4=0,"-",(-A6598+'Lineær programmering opg 4'!$M$4)/'Lineær programmering opg 4'!$K$4*-1)</f>
        <v>316.55999999996516</v>
      </c>
      <c r="E6598" s="167">
        <f>IF('Lineær programmering opg 4'!$M$5=0,"-",(-A6598+'Lineær programmering opg 4'!$M$5)/'Lineær programmering opg 4'!$K$5*-1)</f>
        <v>238.70999999998693</v>
      </c>
      <c r="F6598" s="167" t="str">
        <f>IF('Lineær programmering opg 4'!$E$6=0,"-",(-A6598+'Lineær programmering opg 4'!$M$6)/'Lineær programmering opg 4'!$K$6*-1)</f>
        <v>-</v>
      </c>
      <c r="G6598" s="167" t="str">
        <f>IF('Lineær programmering opg 4'!$D$7=0,"-",((-A6598+'Lineær programmering opg 4'!$M$7)/'Lineær programmering opg 4'!$K$7)*-1)</f>
        <v>-</v>
      </c>
      <c r="H6598" s="167" t="str">
        <f>IF('Lineær programmering opg 4'!$C$8=0,"-",((-A6598+'Lineær programmering opg 4'!$M$8)/'Lineær programmering opg 4'!$K$8)*-1)</f>
        <v>-</v>
      </c>
      <c r="I6598" s="167" t="str">
        <f>IF('Lineær programmering opg 4'!$D$8=0,"-",'Lineær programmering opg 4'!$G$8)</f>
        <v>-</v>
      </c>
      <c r="J6598" s="295">
        <f>A6598*'Lineær programmering opg 4'!$C$11+Datatabel!C6598*'Lineær programmering opg 4'!$D$11</f>
        <v>43978.499999999789</v>
      </c>
      <c r="K6598" s="9">
        <f t="shared" si="517"/>
        <v>0</v>
      </c>
      <c r="L6598" s="9">
        <f t="shared" si="518"/>
        <v>0</v>
      </c>
    </row>
    <row r="6599" spans="1:12" ht="15" x14ac:dyDescent="0.25">
      <c r="A6599" s="167">
        <f t="shared" si="516"/>
        <v>81.696000000017435</v>
      </c>
      <c r="B6599" s="325">
        <f t="shared" si="519"/>
        <v>0.34040000000007264</v>
      </c>
      <c r="C6599" s="167">
        <f t="shared" si="515"/>
        <v>238.72799999998693</v>
      </c>
      <c r="D6599" s="167">
        <f>IF('Lineær programmering opg 4'!$M$4=0,"-",(-A6599+'Lineær programmering opg 4'!$M$4)/'Lineær programmering opg 4'!$K$4*-1)</f>
        <v>316.60799999996516</v>
      </c>
      <c r="E6599" s="167">
        <f>IF('Lineær programmering opg 4'!$M$5=0,"-",(-A6599+'Lineær programmering opg 4'!$M$5)/'Lineær programmering opg 4'!$K$5*-1)</f>
        <v>238.72799999998693</v>
      </c>
      <c r="F6599" s="167" t="str">
        <f>IF('Lineær programmering opg 4'!$E$6=0,"-",(-A6599+'Lineær programmering opg 4'!$M$6)/'Lineær programmering opg 4'!$K$6*-1)</f>
        <v>-</v>
      </c>
      <c r="G6599" s="167" t="str">
        <f>IF('Lineær programmering opg 4'!$D$7=0,"-",((-A6599+'Lineær programmering opg 4'!$M$7)/'Lineær programmering opg 4'!$K$7)*-1)</f>
        <v>-</v>
      </c>
      <c r="H6599" s="167" t="str">
        <f>IF('Lineær programmering opg 4'!$C$8=0,"-",((-A6599+'Lineær programmering opg 4'!$M$8)/'Lineær programmering opg 4'!$K$8)*-1)</f>
        <v>-</v>
      </c>
      <c r="I6599" s="167" t="str">
        <f>IF('Lineær programmering opg 4'!$D$8=0,"-",'Lineær programmering opg 4'!$G$8)</f>
        <v>-</v>
      </c>
      <c r="J6599" s="295">
        <f>A6599*'Lineær programmering opg 4'!$C$11+Datatabel!C6599*'Lineær programmering opg 4'!$D$11</f>
        <v>43978.799999999785</v>
      </c>
      <c r="K6599" s="9">
        <f t="shared" si="517"/>
        <v>0</v>
      </c>
      <c r="L6599" s="9">
        <f t="shared" si="518"/>
        <v>0</v>
      </c>
    </row>
    <row r="6600" spans="1:12" ht="15" x14ac:dyDescent="0.25">
      <c r="A6600" s="167">
        <f t="shared" si="516"/>
        <v>81.672000000017434</v>
      </c>
      <c r="B6600" s="325">
        <f t="shared" si="519"/>
        <v>0.34030000000007266</v>
      </c>
      <c r="C6600" s="167">
        <f t="shared" si="515"/>
        <v>238.74599999998694</v>
      </c>
      <c r="D6600" s="167">
        <f>IF('Lineær programmering opg 4'!$M$4=0,"-",(-A6600+'Lineær programmering opg 4'!$M$4)/'Lineær programmering opg 4'!$K$4*-1)</f>
        <v>316.65599999996516</v>
      </c>
      <c r="E6600" s="167">
        <f>IF('Lineær programmering opg 4'!$M$5=0,"-",(-A6600+'Lineær programmering opg 4'!$M$5)/'Lineær programmering opg 4'!$K$5*-1)</f>
        <v>238.74599999998694</v>
      </c>
      <c r="F6600" s="167" t="str">
        <f>IF('Lineær programmering opg 4'!$E$6=0,"-",(-A6600+'Lineær programmering opg 4'!$M$6)/'Lineær programmering opg 4'!$K$6*-1)</f>
        <v>-</v>
      </c>
      <c r="G6600" s="167" t="str">
        <f>IF('Lineær programmering opg 4'!$D$7=0,"-",((-A6600+'Lineær programmering opg 4'!$M$7)/'Lineær programmering opg 4'!$K$7)*-1)</f>
        <v>-</v>
      </c>
      <c r="H6600" s="167" t="str">
        <f>IF('Lineær programmering opg 4'!$C$8=0,"-",((-A6600+'Lineær programmering opg 4'!$M$8)/'Lineær programmering opg 4'!$K$8)*-1)</f>
        <v>-</v>
      </c>
      <c r="I6600" s="167" t="str">
        <f>IF('Lineær programmering opg 4'!$D$8=0,"-",'Lineær programmering opg 4'!$G$8)</f>
        <v>-</v>
      </c>
      <c r="J6600" s="295">
        <f>A6600*'Lineær programmering opg 4'!$C$11+Datatabel!C6600*'Lineær programmering opg 4'!$D$11</f>
        <v>43979.09999999978</v>
      </c>
      <c r="K6600" s="9">
        <f t="shared" si="517"/>
        <v>0</v>
      </c>
      <c r="L6600" s="9">
        <f t="shared" si="518"/>
        <v>0</v>
      </c>
    </row>
    <row r="6601" spans="1:12" ht="15" x14ac:dyDescent="0.25">
      <c r="A6601" s="167">
        <f t="shared" si="516"/>
        <v>81.648000000017447</v>
      </c>
      <c r="B6601" s="325">
        <f t="shared" si="519"/>
        <v>0.34020000000007267</v>
      </c>
      <c r="C6601" s="167">
        <f t="shared" si="515"/>
        <v>238.76399999998694</v>
      </c>
      <c r="D6601" s="167">
        <f>IF('Lineær programmering opg 4'!$M$4=0,"-",(-A6601+'Lineær programmering opg 4'!$M$4)/'Lineær programmering opg 4'!$K$4*-1)</f>
        <v>316.70399999996511</v>
      </c>
      <c r="E6601" s="167">
        <f>IF('Lineær programmering opg 4'!$M$5=0,"-",(-A6601+'Lineær programmering opg 4'!$M$5)/'Lineær programmering opg 4'!$K$5*-1)</f>
        <v>238.76399999998694</v>
      </c>
      <c r="F6601" s="167" t="str">
        <f>IF('Lineær programmering opg 4'!$E$6=0,"-",(-A6601+'Lineær programmering opg 4'!$M$6)/'Lineær programmering opg 4'!$K$6*-1)</f>
        <v>-</v>
      </c>
      <c r="G6601" s="167" t="str">
        <f>IF('Lineær programmering opg 4'!$D$7=0,"-",((-A6601+'Lineær programmering opg 4'!$M$7)/'Lineær programmering opg 4'!$K$7)*-1)</f>
        <v>-</v>
      </c>
      <c r="H6601" s="167" t="str">
        <f>IF('Lineær programmering opg 4'!$C$8=0,"-",((-A6601+'Lineær programmering opg 4'!$M$8)/'Lineær programmering opg 4'!$K$8)*-1)</f>
        <v>-</v>
      </c>
      <c r="I6601" s="167" t="str">
        <f>IF('Lineær programmering opg 4'!$D$8=0,"-",'Lineær programmering opg 4'!$G$8)</f>
        <v>-</v>
      </c>
      <c r="J6601" s="295">
        <f>A6601*'Lineær programmering opg 4'!$C$11+Datatabel!C6601*'Lineær programmering opg 4'!$D$11</f>
        <v>43979.399999999783</v>
      </c>
      <c r="K6601" s="9">
        <f t="shared" si="517"/>
        <v>0</v>
      </c>
      <c r="L6601" s="9">
        <f t="shared" si="518"/>
        <v>0</v>
      </c>
    </row>
    <row r="6602" spans="1:12" ht="15" x14ac:dyDescent="0.25">
      <c r="A6602" s="167">
        <f t="shared" si="516"/>
        <v>81.624000000017446</v>
      </c>
      <c r="B6602" s="325">
        <f t="shared" si="519"/>
        <v>0.34010000000007268</v>
      </c>
      <c r="C6602" s="167">
        <f t="shared" si="515"/>
        <v>238.78199999998694</v>
      </c>
      <c r="D6602" s="167">
        <f>IF('Lineær programmering opg 4'!$M$4=0,"-",(-A6602+'Lineær programmering opg 4'!$M$4)/'Lineær programmering opg 4'!$K$4*-1)</f>
        <v>316.75199999996511</v>
      </c>
      <c r="E6602" s="167">
        <f>IF('Lineær programmering opg 4'!$M$5=0,"-",(-A6602+'Lineær programmering opg 4'!$M$5)/'Lineær programmering opg 4'!$K$5*-1)</f>
        <v>238.78199999998694</v>
      </c>
      <c r="F6602" s="167" t="str">
        <f>IF('Lineær programmering opg 4'!$E$6=0,"-",(-A6602+'Lineær programmering opg 4'!$M$6)/'Lineær programmering opg 4'!$K$6*-1)</f>
        <v>-</v>
      </c>
      <c r="G6602" s="167" t="str">
        <f>IF('Lineær programmering opg 4'!$D$7=0,"-",((-A6602+'Lineær programmering opg 4'!$M$7)/'Lineær programmering opg 4'!$K$7)*-1)</f>
        <v>-</v>
      </c>
      <c r="H6602" s="167" t="str">
        <f>IF('Lineær programmering opg 4'!$C$8=0,"-",((-A6602+'Lineær programmering opg 4'!$M$8)/'Lineær programmering opg 4'!$K$8)*-1)</f>
        <v>-</v>
      </c>
      <c r="I6602" s="167" t="str">
        <f>IF('Lineær programmering opg 4'!$D$8=0,"-",'Lineær programmering opg 4'!$G$8)</f>
        <v>-</v>
      </c>
      <c r="J6602" s="295">
        <f>A6602*'Lineær programmering opg 4'!$C$11+Datatabel!C6602*'Lineær programmering opg 4'!$D$11</f>
        <v>43979.699999999786</v>
      </c>
      <c r="K6602" s="9">
        <f t="shared" si="517"/>
        <v>0</v>
      </c>
      <c r="L6602" s="9">
        <f t="shared" si="518"/>
        <v>0</v>
      </c>
    </row>
    <row r="6603" spans="1:12" ht="15" x14ac:dyDescent="0.25">
      <c r="A6603" s="167">
        <f t="shared" si="516"/>
        <v>81.600000000017445</v>
      </c>
      <c r="B6603" s="325">
        <f t="shared" si="519"/>
        <v>0.34000000000007269</v>
      </c>
      <c r="C6603" s="167">
        <f t="shared" si="515"/>
        <v>238.79999999998694</v>
      </c>
      <c r="D6603" s="167">
        <f>IF('Lineær programmering opg 4'!$M$4=0,"-",(-A6603+'Lineær programmering opg 4'!$M$4)/'Lineær programmering opg 4'!$K$4*-1)</f>
        <v>316.79999999996511</v>
      </c>
      <c r="E6603" s="167">
        <f>IF('Lineær programmering opg 4'!$M$5=0,"-",(-A6603+'Lineær programmering opg 4'!$M$5)/'Lineær programmering opg 4'!$K$5*-1)</f>
        <v>238.79999999998694</v>
      </c>
      <c r="F6603" s="167" t="str">
        <f>IF('Lineær programmering opg 4'!$E$6=0,"-",(-A6603+'Lineær programmering opg 4'!$M$6)/'Lineær programmering opg 4'!$K$6*-1)</f>
        <v>-</v>
      </c>
      <c r="G6603" s="167" t="str">
        <f>IF('Lineær programmering opg 4'!$D$7=0,"-",((-A6603+'Lineær programmering opg 4'!$M$7)/'Lineær programmering opg 4'!$K$7)*-1)</f>
        <v>-</v>
      </c>
      <c r="H6603" s="167" t="str">
        <f>IF('Lineær programmering opg 4'!$C$8=0,"-",((-A6603+'Lineær programmering opg 4'!$M$8)/'Lineær programmering opg 4'!$K$8)*-1)</f>
        <v>-</v>
      </c>
      <c r="I6603" s="167" t="str">
        <f>IF('Lineær programmering opg 4'!$D$8=0,"-",'Lineær programmering opg 4'!$G$8)</f>
        <v>-</v>
      </c>
      <c r="J6603" s="295">
        <f>A6603*'Lineær programmering opg 4'!$C$11+Datatabel!C6603*'Lineær programmering opg 4'!$D$11</f>
        <v>43979.999999999789</v>
      </c>
      <c r="K6603" s="9">
        <f t="shared" si="517"/>
        <v>0</v>
      </c>
      <c r="L6603" s="9">
        <f t="shared" si="518"/>
        <v>0</v>
      </c>
    </row>
    <row r="6604" spans="1:12" ht="15" x14ac:dyDescent="0.25">
      <c r="A6604" s="167">
        <f t="shared" si="516"/>
        <v>81.576000000017444</v>
      </c>
      <c r="B6604" s="325">
        <f t="shared" si="519"/>
        <v>0.3399000000000727</v>
      </c>
      <c r="C6604" s="167">
        <f t="shared" si="515"/>
        <v>238.81799999998694</v>
      </c>
      <c r="D6604" s="167">
        <f>IF('Lineær programmering opg 4'!$M$4=0,"-",(-A6604+'Lineær programmering opg 4'!$M$4)/'Lineær programmering opg 4'!$K$4*-1)</f>
        <v>316.84799999996511</v>
      </c>
      <c r="E6604" s="167">
        <f>IF('Lineær programmering opg 4'!$M$5=0,"-",(-A6604+'Lineær programmering opg 4'!$M$5)/'Lineær programmering opg 4'!$K$5*-1)</f>
        <v>238.81799999998694</v>
      </c>
      <c r="F6604" s="167" t="str">
        <f>IF('Lineær programmering opg 4'!$E$6=0,"-",(-A6604+'Lineær programmering opg 4'!$M$6)/'Lineær programmering opg 4'!$K$6*-1)</f>
        <v>-</v>
      </c>
      <c r="G6604" s="167" t="str">
        <f>IF('Lineær programmering opg 4'!$D$7=0,"-",((-A6604+'Lineær programmering opg 4'!$M$7)/'Lineær programmering opg 4'!$K$7)*-1)</f>
        <v>-</v>
      </c>
      <c r="H6604" s="167" t="str">
        <f>IF('Lineær programmering opg 4'!$C$8=0,"-",((-A6604+'Lineær programmering opg 4'!$M$8)/'Lineær programmering opg 4'!$K$8)*-1)</f>
        <v>-</v>
      </c>
      <c r="I6604" s="167" t="str">
        <f>IF('Lineær programmering opg 4'!$D$8=0,"-",'Lineær programmering opg 4'!$G$8)</f>
        <v>-</v>
      </c>
      <c r="J6604" s="295">
        <f>A6604*'Lineær programmering opg 4'!$C$11+Datatabel!C6604*'Lineær programmering opg 4'!$D$11</f>
        <v>43980.299999999785</v>
      </c>
      <c r="K6604" s="9">
        <f t="shared" si="517"/>
        <v>0</v>
      </c>
      <c r="L6604" s="9">
        <f t="shared" si="518"/>
        <v>0</v>
      </c>
    </row>
    <row r="6605" spans="1:12" ht="15" x14ac:dyDescent="0.25">
      <c r="A6605" s="167">
        <f t="shared" si="516"/>
        <v>81.552000000017443</v>
      </c>
      <c r="B6605" s="325">
        <f t="shared" si="519"/>
        <v>0.33980000000007271</v>
      </c>
      <c r="C6605" s="167">
        <f t="shared" si="515"/>
        <v>238.83599999998694</v>
      </c>
      <c r="D6605" s="167">
        <f>IF('Lineær programmering opg 4'!$M$4=0,"-",(-A6605+'Lineær programmering opg 4'!$M$4)/'Lineær programmering opg 4'!$K$4*-1)</f>
        <v>316.89599999996511</v>
      </c>
      <c r="E6605" s="167">
        <f>IF('Lineær programmering opg 4'!$M$5=0,"-",(-A6605+'Lineær programmering opg 4'!$M$5)/'Lineær programmering opg 4'!$K$5*-1)</f>
        <v>238.83599999998694</v>
      </c>
      <c r="F6605" s="167" t="str">
        <f>IF('Lineær programmering opg 4'!$E$6=0,"-",(-A6605+'Lineær programmering opg 4'!$M$6)/'Lineær programmering opg 4'!$K$6*-1)</f>
        <v>-</v>
      </c>
      <c r="G6605" s="167" t="str">
        <f>IF('Lineær programmering opg 4'!$D$7=0,"-",((-A6605+'Lineær programmering opg 4'!$M$7)/'Lineær programmering opg 4'!$K$7)*-1)</f>
        <v>-</v>
      </c>
      <c r="H6605" s="167" t="str">
        <f>IF('Lineær programmering opg 4'!$C$8=0,"-",((-A6605+'Lineær programmering opg 4'!$M$8)/'Lineær programmering opg 4'!$K$8)*-1)</f>
        <v>-</v>
      </c>
      <c r="I6605" s="167" t="str">
        <f>IF('Lineær programmering opg 4'!$D$8=0,"-",'Lineær programmering opg 4'!$G$8)</f>
        <v>-</v>
      </c>
      <c r="J6605" s="295">
        <f>A6605*'Lineær programmering opg 4'!$C$11+Datatabel!C6605*'Lineær programmering opg 4'!$D$11</f>
        <v>43980.599999999788</v>
      </c>
      <c r="K6605" s="9">
        <f t="shared" si="517"/>
        <v>0</v>
      </c>
      <c r="L6605" s="9">
        <f t="shared" si="518"/>
        <v>0</v>
      </c>
    </row>
    <row r="6606" spans="1:12" ht="15" x14ac:dyDescent="0.25">
      <c r="A6606" s="167">
        <f t="shared" si="516"/>
        <v>81.528000000017457</v>
      </c>
      <c r="B6606" s="325">
        <f t="shared" si="519"/>
        <v>0.33970000000007272</v>
      </c>
      <c r="C6606" s="167">
        <f t="shared" si="515"/>
        <v>238.85399999998691</v>
      </c>
      <c r="D6606" s="167">
        <f>IF('Lineær programmering opg 4'!$M$4=0,"-",(-A6606+'Lineær programmering opg 4'!$M$4)/'Lineær programmering opg 4'!$K$4*-1)</f>
        <v>316.94399999996506</v>
      </c>
      <c r="E6606" s="167">
        <f>IF('Lineær programmering opg 4'!$M$5=0,"-",(-A6606+'Lineær programmering opg 4'!$M$5)/'Lineær programmering opg 4'!$K$5*-1)</f>
        <v>238.85399999998691</v>
      </c>
      <c r="F6606" s="167" t="str">
        <f>IF('Lineær programmering opg 4'!$E$6=0,"-",(-A6606+'Lineær programmering opg 4'!$M$6)/'Lineær programmering opg 4'!$K$6*-1)</f>
        <v>-</v>
      </c>
      <c r="G6606" s="167" t="str">
        <f>IF('Lineær programmering opg 4'!$D$7=0,"-",((-A6606+'Lineær programmering opg 4'!$M$7)/'Lineær programmering opg 4'!$K$7)*-1)</f>
        <v>-</v>
      </c>
      <c r="H6606" s="167" t="str">
        <f>IF('Lineær programmering opg 4'!$C$8=0,"-",((-A6606+'Lineær programmering opg 4'!$M$8)/'Lineær programmering opg 4'!$K$8)*-1)</f>
        <v>-</v>
      </c>
      <c r="I6606" s="167" t="str">
        <f>IF('Lineær programmering opg 4'!$D$8=0,"-",'Lineær programmering opg 4'!$G$8)</f>
        <v>-</v>
      </c>
      <c r="J6606" s="295">
        <f>A6606*'Lineær programmering opg 4'!$C$11+Datatabel!C6606*'Lineær programmering opg 4'!$D$11</f>
        <v>43980.899999999776</v>
      </c>
      <c r="K6606" s="9">
        <f t="shared" si="517"/>
        <v>0</v>
      </c>
      <c r="L6606" s="9">
        <f t="shared" si="518"/>
        <v>0</v>
      </c>
    </row>
    <row r="6607" spans="1:12" ht="15" x14ac:dyDescent="0.25">
      <c r="A6607" s="167">
        <f t="shared" si="516"/>
        <v>81.504000000017456</v>
      </c>
      <c r="B6607" s="325">
        <f t="shared" si="519"/>
        <v>0.33960000000007273</v>
      </c>
      <c r="C6607" s="167">
        <f t="shared" si="515"/>
        <v>238.87199999998691</v>
      </c>
      <c r="D6607" s="167">
        <f>IF('Lineær programmering opg 4'!$M$4=0,"-",(-A6607+'Lineær programmering opg 4'!$M$4)/'Lineær programmering opg 4'!$K$4*-1)</f>
        <v>316.99199999996506</v>
      </c>
      <c r="E6607" s="167">
        <f>IF('Lineær programmering opg 4'!$M$5=0,"-",(-A6607+'Lineær programmering opg 4'!$M$5)/'Lineær programmering opg 4'!$K$5*-1)</f>
        <v>238.87199999998691</v>
      </c>
      <c r="F6607" s="167" t="str">
        <f>IF('Lineær programmering opg 4'!$E$6=0,"-",(-A6607+'Lineær programmering opg 4'!$M$6)/'Lineær programmering opg 4'!$K$6*-1)</f>
        <v>-</v>
      </c>
      <c r="G6607" s="167" t="str">
        <f>IF('Lineær programmering opg 4'!$D$7=0,"-",((-A6607+'Lineær programmering opg 4'!$M$7)/'Lineær programmering opg 4'!$K$7)*-1)</f>
        <v>-</v>
      </c>
      <c r="H6607" s="167" t="str">
        <f>IF('Lineær programmering opg 4'!$C$8=0,"-",((-A6607+'Lineær programmering opg 4'!$M$8)/'Lineær programmering opg 4'!$K$8)*-1)</f>
        <v>-</v>
      </c>
      <c r="I6607" s="167" t="str">
        <f>IF('Lineær programmering opg 4'!$D$8=0,"-",'Lineær programmering opg 4'!$G$8)</f>
        <v>-</v>
      </c>
      <c r="J6607" s="295">
        <f>A6607*'Lineær programmering opg 4'!$C$11+Datatabel!C6607*'Lineær programmering opg 4'!$D$11</f>
        <v>43981.199999999786</v>
      </c>
      <c r="K6607" s="9">
        <f t="shared" si="517"/>
        <v>0</v>
      </c>
      <c r="L6607" s="9">
        <f t="shared" si="518"/>
        <v>0</v>
      </c>
    </row>
    <row r="6608" spans="1:12" ht="15" x14ac:dyDescent="0.25">
      <c r="A6608" s="167">
        <f t="shared" si="516"/>
        <v>81.480000000017455</v>
      </c>
      <c r="B6608" s="325">
        <f t="shared" si="519"/>
        <v>0.33950000000007274</v>
      </c>
      <c r="C6608" s="167">
        <f t="shared" si="515"/>
        <v>238.88999999998691</v>
      </c>
      <c r="D6608" s="167">
        <f>IF('Lineær programmering opg 4'!$M$4=0,"-",(-A6608+'Lineær programmering opg 4'!$M$4)/'Lineær programmering opg 4'!$K$4*-1)</f>
        <v>317.03999999996506</v>
      </c>
      <c r="E6608" s="167">
        <f>IF('Lineær programmering opg 4'!$M$5=0,"-",(-A6608+'Lineær programmering opg 4'!$M$5)/'Lineær programmering opg 4'!$K$5*-1)</f>
        <v>238.88999999998691</v>
      </c>
      <c r="F6608" s="167" t="str">
        <f>IF('Lineær programmering opg 4'!$E$6=0,"-",(-A6608+'Lineær programmering opg 4'!$M$6)/'Lineær programmering opg 4'!$K$6*-1)</f>
        <v>-</v>
      </c>
      <c r="G6608" s="167" t="str">
        <f>IF('Lineær programmering opg 4'!$D$7=0,"-",((-A6608+'Lineær programmering opg 4'!$M$7)/'Lineær programmering opg 4'!$K$7)*-1)</f>
        <v>-</v>
      </c>
      <c r="H6608" s="167" t="str">
        <f>IF('Lineær programmering opg 4'!$C$8=0,"-",((-A6608+'Lineær programmering opg 4'!$M$8)/'Lineær programmering opg 4'!$K$8)*-1)</f>
        <v>-</v>
      </c>
      <c r="I6608" s="167" t="str">
        <f>IF('Lineær programmering opg 4'!$D$8=0,"-",'Lineær programmering opg 4'!$G$8)</f>
        <v>-</v>
      </c>
      <c r="J6608" s="295">
        <f>A6608*'Lineær programmering opg 4'!$C$11+Datatabel!C6608*'Lineær programmering opg 4'!$D$11</f>
        <v>43981.499999999782</v>
      </c>
      <c r="K6608" s="9">
        <f t="shared" si="517"/>
        <v>0</v>
      </c>
      <c r="L6608" s="9">
        <f t="shared" si="518"/>
        <v>0</v>
      </c>
    </row>
    <row r="6609" spans="1:12" ht="15" x14ac:dyDescent="0.25">
      <c r="A6609" s="167">
        <f t="shared" si="516"/>
        <v>81.456000000017468</v>
      </c>
      <c r="B6609" s="325">
        <f t="shared" si="519"/>
        <v>0.33940000000007275</v>
      </c>
      <c r="C6609" s="167">
        <f t="shared" si="515"/>
        <v>238.90799999998691</v>
      </c>
      <c r="D6609" s="167">
        <f>IF('Lineær programmering opg 4'!$M$4=0,"-",(-A6609+'Lineær programmering opg 4'!$M$4)/'Lineær programmering opg 4'!$K$4*-1)</f>
        <v>317.08799999996506</v>
      </c>
      <c r="E6609" s="167">
        <f>IF('Lineær programmering opg 4'!$M$5=0,"-",(-A6609+'Lineær programmering opg 4'!$M$5)/'Lineær programmering opg 4'!$K$5*-1)</f>
        <v>238.90799999998691</v>
      </c>
      <c r="F6609" s="167" t="str">
        <f>IF('Lineær programmering opg 4'!$E$6=0,"-",(-A6609+'Lineær programmering opg 4'!$M$6)/'Lineær programmering opg 4'!$K$6*-1)</f>
        <v>-</v>
      </c>
      <c r="G6609" s="167" t="str">
        <f>IF('Lineær programmering opg 4'!$D$7=0,"-",((-A6609+'Lineær programmering opg 4'!$M$7)/'Lineær programmering opg 4'!$K$7)*-1)</f>
        <v>-</v>
      </c>
      <c r="H6609" s="167" t="str">
        <f>IF('Lineær programmering opg 4'!$C$8=0,"-",((-A6609+'Lineær programmering opg 4'!$M$8)/'Lineær programmering opg 4'!$K$8)*-1)</f>
        <v>-</v>
      </c>
      <c r="I6609" s="167" t="str">
        <f>IF('Lineær programmering opg 4'!$D$8=0,"-",'Lineær programmering opg 4'!$G$8)</f>
        <v>-</v>
      </c>
      <c r="J6609" s="295">
        <f>A6609*'Lineær programmering opg 4'!$C$11+Datatabel!C6609*'Lineær programmering opg 4'!$D$11</f>
        <v>43981.799999999785</v>
      </c>
      <c r="K6609" s="9">
        <f t="shared" si="517"/>
        <v>0</v>
      </c>
      <c r="L6609" s="9">
        <f t="shared" si="518"/>
        <v>0</v>
      </c>
    </row>
    <row r="6610" spans="1:12" ht="15" x14ac:dyDescent="0.25">
      <c r="A6610" s="167">
        <f t="shared" si="516"/>
        <v>81.432000000017467</v>
      </c>
      <c r="B6610" s="325">
        <f t="shared" si="519"/>
        <v>0.33930000000007277</v>
      </c>
      <c r="C6610" s="167">
        <f t="shared" si="515"/>
        <v>238.92599999998691</v>
      </c>
      <c r="D6610" s="167">
        <f>IF('Lineær programmering opg 4'!$M$4=0,"-",(-A6610+'Lineær programmering opg 4'!$M$4)/'Lineær programmering opg 4'!$K$4*-1)</f>
        <v>317.13599999996507</v>
      </c>
      <c r="E6610" s="167">
        <f>IF('Lineær programmering opg 4'!$M$5=0,"-",(-A6610+'Lineær programmering opg 4'!$M$5)/'Lineær programmering opg 4'!$K$5*-1)</f>
        <v>238.92599999998691</v>
      </c>
      <c r="F6610" s="167" t="str">
        <f>IF('Lineær programmering opg 4'!$E$6=0,"-",(-A6610+'Lineær programmering opg 4'!$M$6)/'Lineær programmering opg 4'!$K$6*-1)</f>
        <v>-</v>
      </c>
      <c r="G6610" s="167" t="str">
        <f>IF('Lineær programmering opg 4'!$D$7=0,"-",((-A6610+'Lineær programmering opg 4'!$M$7)/'Lineær programmering opg 4'!$K$7)*-1)</f>
        <v>-</v>
      </c>
      <c r="H6610" s="167" t="str">
        <f>IF('Lineær programmering opg 4'!$C$8=0,"-",((-A6610+'Lineær programmering opg 4'!$M$8)/'Lineær programmering opg 4'!$K$8)*-1)</f>
        <v>-</v>
      </c>
      <c r="I6610" s="167" t="str">
        <f>IF('Lineær programmering opg 4'!$D$8=0,"-",'Lineær programmering opg 4'!$G$8)</f>
        <v>-</v>
      </c>
      <c r="J6610" s="295">
        <f>A6610*'Lineær programmering opg 4'!$C$11+Datatabel!C6610*'Lineær programmering opg 4'!$D$11</f>
        <v>43982.099999999788</v>
      </c>
      <c r="K6610" s="9">
        <f t="shared" si="517"/>
        <v>0</v>
      </c>
      <c r="L6610" s="9">
        <f t="shared" si="518"/>
        <v>0</v>
      </c>
    </row>
    <row r="6611" spans="1:12" ht="15" x14ac:dyDescent="0.25">
      <c r="A6611" s="167">
        <f t="shared" si="516"/>
        <v>81.408000000017466</v>
      </c>
      <c r="B6611" s="325">
        <f t="shared" si="519"/>
        <v>0.33920000000007278</v>
      </c>
      <c r="C6611" s="167">
        <f t="shared" si="515"/>
        <v>238.94399999998691</v>
      </c>
      <c r="D6611" s="167">
        <f>IF('Lineær programmering opg 4'!$M$4=0,"-",(-A6611+'Lineær programmering opg 4'!$M$4)/'Lineær programmering opg 4'!$K$4*-1)</f>
        <v>317.18399999996507</v>
      </c>
      <c r="E6611" s="167">
        <f>IF('Lineær programmering opg 4'!$M$5=0,"-",(-A6611+'Lineær programmering opg 4'!$M$5)/'Lineær programmering opg 4'!$K$5*-1)</f>
        <v>238.94399999998691</v>
      </c>
      <c r="F6611" s="167" t="str">
        <f>IF('Lineær programmering opg 4'!$E$6=0,"-",(-A6611+'Lineær programmering opg 4'!$M$6)/'Lineær programmering opg 4'!$K$6*-1)</f>
        <v>-</v>
      </c>
      <c r="G6611" s="167" t="str">
        <f>IF('Lineær programmering opg 4'!$D$7=0,"-",((-A6611+'Lineær programmering opg 4'!$M$7)/'Lineær programmering opg 4'!$K$7)*-1)</f>
        <v>-</v>
      </c>
      <c r="H6611" s="167" t="str">
        <f>IF('Lineær programmering opg 4'!$C$8=0,"-",((-A6611+'Lineær programmering opg 4'!$M$8)/'Lineær programmering opg 4'!$K$8)*-1)</f>
        <v>-</v>
      </c>
      <c r="I6611" s="167" t="str">
        <f>IF('Lineær programmering opg 4'!$D$8=0,"-",'Lineær programmering opg 4'!$G$8)</f>
        <v>-</v>
      </c>
      <c r="J6611" s="295">
        <f>A6611*'Lineær programmering opg 4'!$C$11+Datatabel!C6611*'Lineær programmering opg 4'!$D$11</f>
        <v>43982.399999999783</v>
      </c>
      <c r="K6611" s="9">
        <f t="shared" si="517"/>
        <v>0</v>
      </c>
      <c r="L6611" s="9">
        <f t="shared" si="518"/>
        <v>0</v>
      </c>
    </row>
    <row r="6612" spans="1:12" ht="15" x14ac:dyDescent="0.25">
      <c r="A6612" s="167">
        <f t="shared" si="516"/>
        <v>81.384000000017465</v>
      </c>
      <c r="B6612" s="325">
        <f t="shared" si="519"/>
        <v>0.33910000000007279</v>
      </c>
      <c r="C6612" s="167">
        <f t="shared" si="515"/>
        <v>238.96199999998692</v>
      </c>
      <c r="D6612" s="167">
        <f>IF('Lineær programmering opg 4'!$M$4=0,"-",(-A6612+'Lineær programmering opg 4'!$M$4)/'Lineær programmering opg 4'!$K$4*-1)</f>
        <v>317.23199999996507</v>
      </c>
      <c r="E6612" s="167">
        <f>IF('Lineær programmering opg 4'!$M$5=0,"-",(-A6612+'Lineær programmering opg 4'!$M$5)/'Lineær programmering opg 4'!$K$5*-1)</f>
        <v>238.96199999998692</v>
      </c>
      <c r="F6612" s="167" t="str">
        <f>IF('Lineær programmering opg 4'!$E$6=0,"-",(-A6612+'Lineær programmering opg 4'!$M$6)/'Lineær programmering opg 4'!$K$6*-1)</f>
        <v>-</v>
      </c>
      <c r="G6612" s="167" t="str">
        <f>IF('Lineær programmering opg 4'!$D$7=0,"-",((-A6612+'Lineær programmering opg 4'!$M$7)/'Lineær programmering opg 4'!$K$7)*-1)</f>
        <v>-</v>
      </c>
      <c r="H6612" s="167" t="str">
        <f>IF('Lineær programmering opg 4'!$C$8=0,"-",((-A6612+'Lineær programmering opg 4'!$M$8)/'Lineær programmering opg 4'!$K$8)*-1)</f>
        <v>-</v>
      </c>
      <c r="I6612" s="167" t="str">
        <f>IF('Lineær programmering opg 4'!$D$8=0,"-",'Lineær programmering opg 4'!$G$8)</f>
        <v>-</v>
      </c>
      <c r="J6612" s="295">
        <f>A6612*'Lineær programmering opg 4'!$C$11+Datatabel!C6612*'Lineær programmering opg 4'!$D$11</f>
        <v>43982.699999999786</v>
      </c>
      <c r="K6612" s="9">
        <f t="shared" si="517"/>
        <v>0</v>
      </c>
      <c r="L6612" s="9">
        <f t="shared" si="518"/>
        <v>0</v>
      </c>
    </row>
    <row r="6613" spans="1:12" ht="15" x14ac:dyDescent="0.25">
      <c r="A6613" s="167">
        <f t="shared" si="516"/>
        <v>81.360000000017465</v>
      </c>
      <c r="B6613" s="325">
        <f t="shared" si="519"/>
        <v>0.3390000000000728</v>
      </c>
      <c r="C6613" s="167">
        <f t="shared" si="515"/>
        <v>238.97999999998692</v>
      </c>
      <c r="D6613" s="167">
        <f>IF('Lineær programmering opg 4'!$M$4=0,"-",(-A6613+'Lineær programmering opg 4'!$M$4)/'Lineær programmering opg 4'!$K$4*-1)</f>
        <v>317.27999999996507</v>
      </c>
      <c r="E6613" s="167">
        <f>IF('Lineær programmering opg 4'!$M$5=0,"-",(-A6613+'Lineær programmering opg 4'!$M$5)/'Lineær programmering opg 4'!$K$5*-1)</f>
        <v>238.97999999998692</v>
      </c>
      <c r="F6613" s="167" t="str">
        <f>IF('Lineær programmering opg 4'!$E$6=0,"-",(-A6613+'Lineær programmering opg 4'!$M$6)/'Lineær programmering opg 4'!$K$6*-1)</f>
        <v>-</v>
      </c>
      <c r="G6613" s="167" t="str">
        <f>IF('Lineær programmering opg 4'!$D$7=0,"-",((-A6613+'Lineær programmering opg 4'!$M$7)/'Lineær programmering opg 4'!$K$7)*-1)</f>
        <v>-</v>
      </c>
      <c r="H6613" s="167" t="str">
        <f>IF('Lineær programmering opg 4'!$C$8=0,"-",((-A6613+'Lineær programmering opg 4'!$M$8)/'Lineær programmering opg 4'!$K$8)*-1)</f>
        <v>-</v>
      </c>
      <c r="I6613" s="167" t="str">
        <f>IF('Lineær programmering opg 4'!$D$8=0,"-",'Lineær programmering opg 4'!$G$8)</f>
        <v>-</v>
      </c>
      <c r="J6613" s="295">
        <f>A6613*'Lineær programmering opg 4'!$C$11+Datatabel!C6613*'Lineær programmering opg 4'!$D$11</f>
        <v>43982.999999999782</v>
      </c>
      <c r="K6613" s="9">
        <f t="shared" si="517"/>
        <v>0</v>
      </c>
      <c r="L6613" s="9">
        <f t="shared" si="518"/>
        <v>0</v>
      </c>
    </row>
    <row r="6614" spans="1:12" ht="15" x14ac:dyDescent="0.25">
      <c r="A6614" s="167">
        <f t="shared" si="516"/>
        <v>81.336000000017478</v>
      </c>
      <c r="B6614" s="325">
        <f t="shared" si="519"/>
        <v>0.33890000000007281</v>
      </c>
      <c r="C6614" s="167">
        <f t="shared" si="515"/>
        <v>238.99799999998692</v>
      </c>
      <c r="D6614" s="167">
        <f>IF('Lineær programmering opg 4'!$M$4=0,"-",(-A6614+'Lineær programmering opg 4'!$M$4)/'Lineær programmering opg 4'!$K$4*-1)</f>
        <v>317.32799999996507</v>
      </c>
      <c r="E6614" s="167">
        <f>IF('Lineær programmering opg 4'!$M$5=0,"-",(-A6614+'Lineær programmering opg 4'!$M$5)/'Lineær programmering opg 4'!$K$5*-1)</f>
        <v>238.99799999998692</v>
      </c>
      <c r="F6614" s="167" t="str">
        <f>IF('Lineær programmering opg 4'!$E$6=0,"-",(-A6614+'Lineær programmering opg 4'!$M$6)/'Lineær programmering opg 4'!$K$6*-1)</f>
        <v>-</v>
      </c>
      <c r="G6614" s="167" t="str">
        <f>IF('Lineær programmering opg 4'!$D$7=0,"-",((-A6614+'Lineær programmering opg 4'!$M$7)/'Lineær programmering opg 4'!$K$7)*-1)</f>
        <v>-</v>
      </c>
      <c r="H6614" s="167" t="str">
        <f>IF('Lineær programmering opg 4'!$C$8=0,"-",((-A6614+'Lineær programmering opg 4'!$M$8)/'Lineær programmering opg 4'!$K$8)*-1)</f>
        <v>-</v>
      </c>
      <c r="I6614" s="167" t="str">
        <f>IF('Lineær programmering opg 4'!$D$8=0,"-",'Lineær programmering opg 4'!$G$8)</f>
        <v>-</v>
      </c>
      <c r="J6614" s="295">
        <f>A6614*'Lineær programmering opg 4'!$C$11+Datatabel!C6614*'Lineær programmering opg 4'!$D$11</f>
        <v>43983.299999999785</v>
      </c>
      <c r="K6614" s="9">
        <f t="shared" si="517"/>
        <v>0</v>
      </c>
      <c r="L6614" s="9">
        <f t="shared" si="518"/>
        <v>0</v>
      </c>
    </row>
    <row r="6615" spans="1:12" ht="15" x14ac:dyDescent="0.25">
      <c r="A6615" s="167">
        <f t="shared" si="516"/>
        <v>81.312000000017477</v>
      </c>
      <c r="B6615" s="325">
        <f t="shared" si="519"/>
        <v>0.33880000000007282</v>
      </c>
      <c r="C6615" s="167">
        <f t="shared" si="515"/>
        <v>239.01599999998692</v>
      </c>
      <c r="D6615" s="167">
        <f>IF('Lineær programmering opg 4'!$M$4=0,"-",(-A6615+'Lineær programmering opg 4'!$M$4)/'Lineær programmering opg 4'!$K$4*-1)</f>
        <v>317.37599999996507</v>
      </c>
      <c r="E6615" s="167">
        <f>IF('Lineær programmering opg 4'!$M$5=0,"-",(-A6615+'Lineær programmering opg 4'!$M$5)/'Lineær programmering opg 4'!$K$5*-1)</f>
        <v>239.01599999998692</v>
      </c>
      <c r="F6615" s="167" t="str">
        <f>IF('Lineær programmering opg 4'!$E$6=0,"-",(-A6615+'Lineær programmering opg 4'!$M$6)/'Lineær programmering opg 4'!$K$6*-1)</f>
        <v>-</v>
      </c>
      <c r="G6615" s="167" t="str">
        <f>IF('Lineær programmering opg 4'!$D$7=0,"-",((-A6615+'Lineær programmering opg 4'!$M$7)/'Lineær programmering opg 4'!$K$7)*-1)</f>
        <v>-</v>
      </c>
      <c r="H6615" s="167" t="str">
        <f>IF('Lineær programmering opg 4'!$C$8=0,"-",((-A6615+'Lineær programmering opg 4'!$M$8)/'Lineær programmering opg 4'!$K$8)*-1)</f>
        <v>-</v>
      </c>
      <c r="I6615" s="167" t="str">
        <f>IF('Lineær programmering opg 4'!$D$8=0,"-",'Lineær programmering opg 4'!$G$8)</f>
        <v>-</v>
      </c>
      <c r="J6615" s="295">
        <f>A6615*'Lineær programmering opg 4'!$C$11+Datatabel!C6615*'Lineær programmering opg 4'!$D$11</f>
        <v>43983.599999999788</v>
      </c>
      <c r="K6615" s="9">
        <f t="shared" si="517"/>
        <v>0</v>
      </c>
      <c r="L6615" s="9">
        <f t="shared" si="518"/>
        <v>0</v>
      </c>
    </row>
    <row r="6616" spans="1:12" ht="15" x14ac:dyDescent="0.25">
      <c r="A6616" s="167">
        <f t="shared" si="516"/>
        <v>81.288000000017476</v>
      </c>
      <c r="B6616" s="325">
        <f t="shared" si="519"/>
        <v>0.33870000000007283</v>
      </c>
      <c r="C6616" s="167">
        <f t="shared" si="515"/>
        <v>239.03399999998692</v>
      </c>
      <c r="D6616" s="167">
        <f>IF('Lineær programmering opg 4'!$M$4=0,"-",(-A6616+'Lineær programmering opg 4'!$M$4)/'Lineær programmering opg 4'!$K$4*-1)</f>
        <v>317.42399999996508</v>
      </c>
      <c r="E6616" s="167">
        <f>IF('Lineær programmering opg 4'!$M$5=0,"-",(-A6616+'Lineær programmering opg 4'!$M$5)/'Lineær programmering opg 4'!$K$5*-1)</f>
        <v>239.03399999998692</v>
      </c>
      <c r="F6616" s="167" t="str">
        <f>IF('Lineær programmering opg 4'!$E$6=0,"-",(-A6616+'Lineær programmering opg 4'!$M$6)/'Lineær programmering opg 4'!$K$6*-1)</f>
        <v>-</v>
      </c>
      <c r="G6616" s="167" t="str">
        <f>IF('Lineær programmering opg 4'!$D$7=0,"-",((-A6616+'Lineær programmering opg 4'!$M$7)/'Lineær programmering opg 4'!$K$7)*-1)</f>
        <v>-</v>
      </c>
      <c r="H6616" s="167" t="str">
        <f>IF('Lineær programmering opg 4'!$C$8=0,"-",((-A6616+'Lineær programmering opg 4'!$M$8)/'Lineær programmering opg 4'!$K$8)*-1)</f>
        <v>-</v>
      </c>
      <c r="I6616" s="167" t="str">
        <f>IF('Lineær programmering opg 4'!$D$8=0,"-",'Lineær programmering opg 4'!$G$8)</f>
        <v>-</v>
      </c>
      <c r="J6616" s="295">
        <f>A6616*'Lineær programmering opg 4'!$C$11+Datatabel!C6616*'Lineær programmering opg 4'!$D$11</f>
        <v>43983.89999999979</v>
      </c>
      <c r="K6616" s="9">
        <f t="shared" si="517"/>
        <v>0</v>
      </c>
      <c r="L6616" s="9">
        <f t="shared" si="518"/>
        <v>0</v>
      </c>
    </row>
    <row r="6617" spans="1:12" ht="15" x14ac:dyDescent="0.25">
      <c r="A6617" s="167">
        <f t="shared" si="516"/>
        <v>81.264000000017489</v>
      </c>
      <c r="B6617" s="325">
        <f t="shared" si="519"/>
        <v>0.33860000000007284</v>
      </c>
      <c r="C6617" s="167">
        <f t="shared" si="515"/>
        <v>239.05199999998686</v>
      </c>
      <c r="D6617" s="167">
        <f>IF('Lineær programmering opg 4'!$M$4=0,"-",(-A6617+'Lineær programmering opg 4'!$M$4)/'Lineær programmering opg 4'!$K$4*-1)</f>
        <v>317.47199999996502</v>
      </c>
      <c r="E6617" s="167">
        <f>IF('Lineær programmering opg 4'!$M$5=0,"-",(-A6617+'Lineær programmering opg 4'!$M$5)/'Lineær programmering opg 4'!$K$5*-1)</f>
        <v>239.05199999998686</v>
      </c>
      <c r="F6617" s="167" t="str">
        <f>IF('Lineær programmering opg 4'!$E$6=0,"-",(-A6617+'Lineær programmering opg 4'!$M$6)/'Lineær programmering opg 4'!$K$6*-1)</f>
        <v>-</v>
      </c>
      <c r="G6617" s="167" t="str">
        <f>IF('Lineær programmering opg 4'!$D$7=0,"-",((-A6617+'Lineær programmering opg 4'!$M$7)/'Lineær programmering opg 4'!$K$7)*-1)</f>
        <v>-</v>
      </c>
      <c r="H6617" s="167" t="str">
        <f>IF('Lineær programmering opg 4'!$C$8=0,"-",((-A6617+'Lineær programmering opg 4'!$M$8)/'Lineær programmering opg 4'!$K$8)*-1)</f>
        <v>-</v>
      </c>
      <c r="I6617" s="167" t="str">
        <f>IF('Lineær programmering opg 4'!$D$8=0,"-",'Lineær programmering opg 4'!$G$8)</f>
        <v>-</v>
      </c>
      <c r="J6617" s="295">
        <f>A6617*'Lineær programmering opg 4'!$C$11+Datatabel!C6617*'Lineær programmering opg 4'!$D$11</f>
        <v>43984.199999999779</v>
      </c>
      <c r="K6617" s="9">
        <f t="shared" si="517"/>
        <v>0</v>
      </c>
      <c r="L6617" s="9">
        <f t="shared" si="518"/>
        <v>0</v>
      </c>
    </row>
    <row r="6618" spans="1:12" ht="15" x14ac:dyDescent="0.25">
      <c r="A6618" s="167">
        <f t="shared" si="516"/>
        <v>81.240000000017488</v>
      </c>
      <c r="B6618" s="325">
        <f t="shared" si="519"/>
        <v>0.33850000000007285</v>
      </c>
      <c r="C6618" s="167">
        <f t="shared" si="515"/>
        <v>239.06999999998686</v>
      </c>
      <c r="D6618" s="167">
        <f>IF('Lineær programmering opg 4'!$M$4=0,"-",(-A6618+'Lineær programmering opg 4'!$M$4)/'Lineær programmering opg 4'!$K$4*-1)</f>
        <v>317.51999999996502</v>
      </c>
      <c r="E6618" s="167">
        <f>IF('Lineær programmering opg 4'!$M$5=0,"-",(-A6618+'Lineær programmering opg 4'!$M$5)/'Lineær programmering opg 4'!$K$5*-1)</f>
        <v>239.06999999998686</v>
      </c>
      <c r="F6618" s="167" t="str">
        <f>IF('Lineær programmering opg 4'!$E$6=0,"-",(-A6618+'Lineær programmering opg 4'!$M$6)/'Lineær programmering opg 4'!$K$6*-1)</f>
        <v>-</v>
      </c>
      <c r="G6618" s="167" t="str">
        <f>IF('Lineær programmering opg 4'!$D$7=0,"-",((-A6618+'Lineær programmering opg 4'!$M$7)/'Lineær programmering opg 4'!$K$7)*-1)</f>
        <v>-</v>
      </c>
      <c r="H6618" s="167" t="str">
        <f>IF('Lineær programmering opg 4'!$C$8=0,"-",((-A6618+'Lineær programmering opg 4'!$M$8)/'Lineær programmering opg 4'!$K$8)*-1)</f>
        <v>-</v>
      </c>
      <c r="I6618" s="167" t="str">
        <f>IF('Lineær programmering opg 4'!$D$8=0,"-",'Lineær programmering opg 4'!$G$8)</f>
        <v>-</v>
      </c>
      <c r="J6618" s="295">
        <f>A6618*'Lineær programmering opg 4'!$C$11+Datatabel!C6618*'Lineær programmering opg 4'!$D$11</f>
        <v>43984.499999999774</v>
      </c>
      <c r="K6618" s="9">
        <f t="shared" si="517"/>
        <v>0</v>
      </c>
      <c r="L6618" s="9">
        <f t="shared" si="518"/>
        <v>0</v>
      </c>
    </row>
    <row r="6619" spans="1:12" ht="15" x14ac:dyDescent="0.25">
      <c r="A6619" s="167">
        <f t="shared" si="516"/>
        <v>81.216000000017488</v>
      </c>
      <c r="B6619" s="325">
        <f t="shared" si="519"/>
        <v>0.33840000000007286</v>
      </c>
      <c r="C6619" s="167">
        <f t="shared" si="515"/>
        <v>239.08799999998686</v>
      </c>
      <c r="D6619" s="167">
        <f>IF('Lineær programmering opg 4'!$M$4=0,"-",(-A6619+'Lineær programmering opg 4'!$M$4)/'Lineær programmering opg 4'!$K$4*-1)</f>
        <v>317.56799999996502</v>
      </c>
      <c r="E6619" s="167">
        <f>IF('Lineær programmering opg 4'!$M$5=0,"-",(-A6619+'Lineær programmering opg 4'!$M$5)/'Lineær programmering opg 4'!$K$5*-1)</f>
        <v>239.08799999998686</v>
      </c>
      <c r="F6619" s="167" t="str">
        <f>IF('Lineær programmering opg 4'!$E$6=0,"-",(-A6619+'Lineær programmering opg 4'!$M$6)/'Lineær programmering opg 4'!$K$6*-1)</f>
        <v>-</v>
      </c>
      <c r="G6619" s="167" t="str">
        <f>IF('Lineær programmering opg 4'!$D$7=0,"-",((-A6619+'Lineær programmering opg 4'!$M$7)/'Lineær programmering opg 4'!$K$7)*-1)</f>
        <v>-</v>
      </c>
      <c r="H6619" s="167" t="str">
        <f>IF('Lineær programmering opg 4'!$C$8=0,"-",((-A6619+'Lineær programmering opg 4'!$M$8)/'Lineær programmering opg 4'!$K$8)*-1)</f>
        <v>-</v>
      </c>
      <c r="I6619" s="167" t="str">
        <f>IF('Lineær programmering opg 4'!$D$8=0,"-",'Lineær programmering opg 4'!$G$8)</f>
        <v>-</v>
      </c>
      <c r="J6619" s="295">
        <f>A6619*'Lineær programmering opg 4'!$C$11+Datatabel!C6619*'Lineær programmering opg 4'!$D$11</f>
        <v>43984.799999999785</v>
      </c>
      <c r="K6619" s="9">
        <f t="shared" si="517"/>
        <v>0</v>
      </c>
      <c r="L6619" s="9">
        <f t="shared" si="518"/>
        <v>0</v>
      </c>
    </row>
    <row r="6620" spans="1:12" ht="15" x14ac:dyDescent="0.25">
      <c r="A6620" s="167">
        <f t="shared" si="516"/>
        <v>81.192000000017487</v>
      </c>
      <c r="B6620" s="325">
        <f t="shared" si="519"/>
        <v>0.33830000000007288</v>
      </c>
      <c r="C6620" s="167">
        <f t="shared" si="515"/>
        <v>239.10599999998686</v>
      </c>
      <c r="D6620" s="167">
        <f>IF('Lineær programmering opg 4'!$M$4=0,"-",(-A6620+'Lineær programmering opg 4'!$M$4)/'Lineær programmering opg 4'!$K$4*-1)</f>
        <v>317.61599999996503</v>
      </c>
      <c r="E6620" s="167">
        <f>IF('Lineær programmering opg 4'!$M$5=0,"-",(-A6620+'Lineær programmering opg 4'!$M$5)/'Lineær programmering opg 4'!$K$5*-1)</f>
        <v>239.10599999998686</v>
      </c>
      <c r="F6620" s="167" t="str">
        <f>IF('Lineær programmering opg 4'!$E$6=0,"-",(-A6620+'Lineær programmering opg 4'!$M$6)/'Lineær programmering opg 4'!$K$6*-1)</f>
        <v>-</v>
      </c>
      <c r="G6620" s="167" t="str">
        <f>IF('Lineær programmering opg 4'!$D$7=0,"-",((-A6620+'Lineær programmering opg 4'!$M$7)/'Lineær programmering opg 4'!$K$7)*-1)</f>
        <v>-</v>
      </c>
      <c r="H6620" s="167" t="str">
        <f>IF('Lineær programmering opg 4'!$C$8=0,"-",((-A6620+'Lineær programmering opg 4'!$M$8)/'Lineær programmering opg 4'!$K$8)*-1)</f>
        <v>-</v>
      </c>
      <c r="I6620" s="167" t="str">
        <f>IF('Lineær programmering opg 4'!$D$8=0,"-",'Lineær programmering opg 4'!$G$8)</f>
        <v>-</v>
      </c>
      <c r="J6620" s="295">
        <f>A6620*'Lineær programmering opg 4'!$C$11+Datatabel!C6620*'Lineær programmering opg 4'!$D$11</f>
        <v>43985.09999999978</v>
      </c>
      <c r="K6620" s="9">
        <f t="shared" si="517"/>
        <v>0</v>
      </c>
      <c r="L6620" s="9">
        <f t="shared" si="518"/>
        <v>0</v>
      </c>
    </row>
    <row r="6621" spans="1:12" ht="15" x14ac:dyDescent="0.25">
      <c r="A6621" s="167">
        <f t="shared" si="516"/>
        <v>81.168000000017486</v>
      </c>
      <c r="B6621" s="325">
        <f t="shared" si="519"/>
        <v>0.33820000000007289</v>
      </c>
      <c r="C6621" s="167">
        <f t="shared" si="515"/>
        <v>239.12399999998686</v>
      </c>
      <c r="D6621" s="167">
        <f>IF('Lineær programmering opg 4'!$M$4=0,"-",(-A6621+'Lineær programmering opg 4'!$M$4)/'Lineær programmering opg 4'!$K$4*-1)</f>
        <v>317.66399999996503</v>
      </c>
      <c r="E6621" s="167">
        <f>IF('Lineær programmering opg 4'!$M$5=0,"-",(-A6621+'Lineær programmering opg 4'!$M$5)/'Lineær programmering opg 4'!$K$5*-1)</f>
        <v>239.12399999998686</v>
      </c>
      <c r="F6621" s="167" t="str">
        <f>IF('Lineær programmering opg 4'!$E$6=0,"-",(-A6621+'Lineær programmering opg 4'!$M$6)/'Lineær programmering opg 4'!$K$6*-1)</f>
        <v>-</v>
      </c>
      <c r="G6621" s="167" t="str">
        <f>IF('Lineær programmering opg 4'!$D$7=0,"-",((-A6621+'Lineær programmering opg 4'!$M$7)/'Lineær programmering opg 4'!$K$7)*-1)</f>
        <v>-</v>
      </c>
      <c r="H6621" s="167" t="str">
        <f>IF('Lineær programmering opg 4'!$C$8=0,"-",((-A6621+'Lineær programmering opg 4'!$M$8)/'Lineær programmering opg 4'!$K$8)*-1)</f>
        <v>-</v>
      </c>
      <c r="I6621" s="167" t="str">
        <f>IF('Lineær programmering opg 4'!$D$8=0,"-",'Lineær programmering opg 4'!$G$8)</f>
        <v>-</v>
      </c>
      <c r="J6621" s="295">
        <f>A6621*'Lineær programmering opg 4'!$C$11+Datatabel!C6621*'Lineær programmering opg 4'!$D$11</f>
        <v>43985.399999999776</v>
      </c>
      <c r="K6621" s="9">
        <f t="shared" si="517"/>
        <v>0</v>
      </c>
      <c r="L6621" s="9">
        <f t="shared" si="518"/>
        <v>0</v>
      </c>
    </row>
    <row r="6622" spans="1:12" ht="15" x14ac:dyDescent="0.25">
      <c r="A6622" s="167">
        <f t="shared" si="516"/>
        <v>81.144000000017499</v>
      </c>
      <c r="B6622" s="325">
        <f t="shared" si="519"/>
        <v>0.3381000000000729</v>
      </c>
      <c r="C6622" s="167">
        <f t="shared" si="515"/>
        <v>239.14199999998687</v>
      </c>
      <c r="D6622" s="167">
        <f>IF('Lineær programmering opg 4'!$M$4=0,"-",(-A6622+'Lineær programmering opg 4'!$M$4)/'Lineær programmering opg 4'!$K$4*-1)</f>
        <v>317.71199999996497</v>
      </c>
      <c r="E6622" s="167">
        <f>IF('Lineær programmering opg 4'!$M$5=0,"-",(-A6622+'Lineær programmering opg 4'!$M$5)/'Lineær programmering opg 4'!$K$5*-1)</f>
        <v>239.14199999998687</v>
      </c>
      <c r="F6622" s="167" t="str">
        <f>IF('Lineær programmering opg 4'!$E$6=0,"-",(-A6622+'Lineær programmering opg 4'!$M$6)/'Lineær programmering opg 4'!$K$6*-1)</f>
        <v>-</v>
      </c>
      <c r="G6622" s="167" t="str">
        <f>IF('Lineær programmering opg 4'!$D$7=0,"-",((-A6622+'Lineær programmering opg 4'!$M$7)/'Lineær programmering opg 4'!$K$7)*-1)</f>
        <v>-</v>
      </c>
      <c r="H6622" s="167" t="str">
        <f>IF('Lineær programmering opg 4'!$C$8=0,"-",((-A6622+'Lineær programmering opg 4'!$M$8)/'Lineær programmering opg 4'!$K$8)*-1)</f>
        <v>-</v>
      </c>
      <c r="I6622" s="167" t="str">
        <f>IF('Lineær programmering opg 4'!$D$8=0,"-",'Lineær programmering opg 4'!$G$8)</f>
        <v>-</v>
      </c>
      <c r="J6622" s="295">
        <f>A6622*'Lineær programmering opg 4'!$C$11+Datatabel!C6622*'Lineær programmering opg 4'!$D$11</f>
        <v>43985.699999999779</v>
      </c>
      <c r="K6622" s="9">
        <f t="shared" si="517"/>
        <v>0</v>
      </c>
      <c r="L6622" s="9">
        <f t="shared" si="518"/>
        <v>0</v>
      </c>
    </row>
    <row r="6623" spans="1:12" ht="15" x14ac:dyDescent="0.25">
      <c r="A6623" s="167">
        <f t="shared" si="516"/>
        <v>81.120000000017498</v>
      </c>
      <c r="B6623" s="325">
        <f t="shared" si="519"/>
        <v>0.33800000000007291</v>
      </c>
      <c r="C6623" s="167">
        <f t="shared" si="515"/>
        <v>239.15999999998687</v>
      </c>
      <c r="D6623" s="167">
        <f>IF('Lineær programmering opg 4'!$M$4=0,"-",(-A6623+'Lineær programmering opg 4'!$M$4)/'Lineær programmering opg 4'!$K$4*-1)</f>
        <v>317.75999999996498</v>
      </c>
      <c r="E6623" s="167">
        <f>IF('Lineær programmering opg 4'!$M$5=0,"-",(-A6623+'Lineær programmering opg 4'!$M$5)/'Lineær programmering opg 4'!$K$5*-1)</f>
        <v>239.15999999998687</v>
      </c>
      <c r="F6623" s="167" t="str">
        <f>IF('Lineær programmering opg 4'!$E$6=0,"-",(-A6623+'Lineær programmering opg 4'!$M$6)/'Lineær programmering opg 4'!$K$6*-1)</f>
        <v>-</v>
      </c>
      <c r="G6623" s="167" t="str">
        <f>IF('Lineær programmering opg 4'!$D$7=0,"-",((-A6623+'Lineær programmering opg 4'!$M$7)/'Lineær programmering opg 4'!$K$7)*-1)</f>
        <v>-</v>
      </c>
      <c r="H6623" s="167" t="str">
        <f>IF('Lineær programmering opg 4'!$C$8=0,"-",((-A6623+'Lineær programmering opg 4'!$M$8)/'Lineær programmering opg 4'!$K$8)*-1)</f>
        <v>-</v>
      </c>
      <c r="I6623" s="167" t="str">
        <f>IF('Lineær programmering opg 4'!$D$8=0,"-",'Lineær programmering opg 4'!$G$8)</f>
        <v>-</v>
      </c>
      <c r="J6623" s="295">
        <f>A6623*'Lineær programmering opg 4'!$C$11+Datatabel!C6623*'Lineær programmering opg 4'!$D$11</f>
        <v>43985.999999999782</v>
      </c>
      <c r="K6623" s="9">
        <f t="shared" si="517"/>
        <v>0</v>
      </c>
      <c r="L6623" s="9">
        <f t="shared" si="518"/>
        <v>0</v>
      </c>
    </row>
    <row r="6624" spans="1:12" ht="15" x14ac:dyDescent="0.25">
      <c r="A6624" s="167">
        <f t="shared" si="516"/>
        <v>81.096000000017497</v>
      </c>
      <c r="B6624" s="325">
        <f t="shared" si="519"/>
        <v>0.33790000000007292</v>
      </c>
      <c r="C6624" s="167">
        <f t="shared" si="515"/>
        <v>239.17799999998687</v>
      </c>
      <c r="D6624" s="167">
        <f>IF('Lineær programmering opg 4'!$M$4=0,"-",(-A6624+'Lineær programmering opg 4'!$M$4)/'Lineær programmering opg 4'!$K$4*-1)</f>
        <v>317.80799999996498</v>
      </c>
      <c r="E6624" s="167">
        <f>IF('Lineær programmering opg 4'!$M$5=0,"-",(-A6624+'Lineær programmering opg 4'!$M$5)/'Lineær programmering opg 4'!$K$5*-1)</f>
        <v>239.17799999998687</v>
      </c>
      <c r="F6624" s="167" t="str">
        <f>IF('Lineær programmering opg 4'!$E$6=0,"-",(-A6624+'Lineær programmering opg 4'!$M$6)/'Lineær programmering opg 4'!$K$6*-1)</f>
        <v>-</v>
      </c>
      <c r="G6624" s="167" t="str">
        <f>IF('Lineær programmering opg 4'!$D$7=0,"-",((-A6624+'Lineær programmering opg 4'!$M$7)/'Lineær programmering opg 4'!$K$7)*-1)</f>
        <v>-</v>
      </c>
      <c r="H6624" s="167" t="str">
        <f>IF('Lineær programmering opg 4'!$C$8=0,"-",((-A6624+'Lineær programmering opg 4'!$M$8)/'Lineær programmering opg 4'!$K$8)*-1)</f>
        <v>-</v>
      </c>
      <c r="I6624" s="167" t="str">
        <f>IF('Lineær programmering opg 4'!$D$8=0,"-",'Lineær programmering opg 4'!$G$8)</f>
        <v>-</v>
      </c>
      <c r="J6624" s="295">
        <f>A6624*'Lineær programmering opg 4'!$C$11+Datatabel!C6624*'Lineær programmering opg 4'!$D$11</f>
        <v>43986.299999999785</v>
      </c>
      <c r="K6624" s="9">
        <f t="shared" si="517"/>
        <v>0</v>
      </c>
      <c r="L6624" s="9">
        <f t="shared" si="518"/>
        <v>0</v>
      </c>
    </row>
    <row r="6625" spans="1:12" ht="15" x14ac:dyDescent="0.25">
      <c r="A6625" s="167">
        <f t="shared" si="516"/>
        <v>81.072000000017511</v>
      </c>
      <c r="B6625" s="325">
        <f t="shared" si="519"/>
        <v>0.33780000000007293</v>
      </c>
      <c r="C6625" s="167">
        <f t="shared" si="515"/>
        <v>239.19599999998687</v>
      </c>
      <c r="D6625" s="167">
        <f>IF('Lineær programmering opg 4'!$M$4=0,"-",(-A6625+'Lineær programmering opg 4'!$M$4)/'Lineær programmering opg 4'!$K$4*-1)</f>
        <v>317.85599999996498</v>
      </c>
      <c r="E6625" s="167">
        <f>IF('Lineær programmering opg 4'!$M$5=0,"-",(-A6625+'Lineær programmering opg 4'!$M$5)/'Lineær programmering opg 4'!$K$5*-1)</f>
        <v>239.19599999998687</v>
      </c>
      <c r="F6625" s="167" t="str">
        <f>IF('Lineær programmering opg 4'!$E$6=0,"-",(-A6625+'Lineær programmering opg 4'!$M$6)/'Lineær programmering opg 4'!$K$6*-1)</f>
        <v>-</v>
      </c>
      <c r="G6625" s="167" t="str">
        <f>IF('Lineær programmering opg 4'!$D$7=0,"-",((-A6625+'Lineær programmering opg 4'!$M$7)/'Lineær programmering opg 4'!$K$7)*-1)</f>
        <v>-</v>
      </c>
      <c r="H6625" s="167" t="str">
        <f>IF('Lineær programmering opg 4'!$C$8=0,"-",((-A6625+'Lineær programmering opg 4'!$M$8)/'Lineær programmering opg 4'!$K$8)*-1)</f>
        <v>-</v>
      </c>
      <c r="I6625" s="167" t="str">
        <f>IF('Lineær programmering opg 4'!$D$8=0,"-",'Lineær programmering opg 4'!$G$8)</f>
        <v>-</v>
      </c>
      <c r="J6625" s="295">
        <f>A6625*'Lineær programmering opg 4'!$C$11+Datatabel!C6625*'Lineær programmering opg 4'!$D$11</f>
        <v>43986.59999999978</v>
      </c>
      <c r="K6625" s="9">
        <f t="shared" si="517"/>
        <v>0</v>
      </c>
      <c r="L6625" s="9">
        <f t="shared" si="518"/>
        <v>0</v>
      </c>
    </row>
    <row r="6626" spans="1:12" ht="15" x14ac:dyDescent="0.25">
      <c r="A6626" s="167">
        <f t="shared" si="516"/>
        <v>81.04800000001751</v>
      </c>
      <c r="B6626" s="325">
        <f t="shared" si="519"/>
        <v>0.33770000000007294</v>
      </c>
      <c r="C6626" s="167">
        <f t="shared" si="515"/>
        <v>239.21399999998687</v>
      </c>
      <c r="D6626" s="167">
        <f>IF('Lineær programmering opg 4'!$M$4=0,"-",(-A6626+'Lineær programmering opg 4'!$M$4)/'Lineær programmering opg 4'!$K$4*-1)</f>
        <v>317.90399999996498</v>
      </c>
      <c r="E6626" s="167">
        <f>IF('Lineær programmering opg 4'!$M$5=0,"-",(-A6626+'Lineær programmering opg 4'!$M$5)/'Lineær programmering opg 4'!$K$5*-1)</f>
        <v>239.21399999998687</v>
      </c>
      <c r="F6626" s="167" t="str">
        <f>IF('Lineær programmering opg 4'!$E$6=0,"-",(-A6626+'Lineær programmering opg 4'!$M$6)/'Lineær programmering opg 4'!$K$6*-1)</f>
        <v>-</v>
      </c>
      <c r="G6626" s="167" t="str">
        <f>IF('Lineær programmering opg 4'!$D$7=0,"-",((-A6626+'Lineær programmering opg 4'!$M$7)/'Lineær programmering opg 4'!$K$7)*-1)</f>
        <v>-</v>
      </c>
      <c r="H6626" s="167" t="str">
        <f>IF('Lineær programmering opg 4'!$C$8=0,"-",((-A6626+'Lineær programmering opg 4'!$M$8)/'Lineær programmering opg 4'!$K$8)*-1)</f>
        <v>-</v>
      </c>
      <c r="I6626" s="167" t="str">
        <f>IF('Lineær programmering opg 4'!$D$8=0,"-",'Lineær programmering opg 4'!$G$8)</f>
        <v>-</v>
      </c>
      <c r="J6626" s="295">
        <f>A6626*'Lineær programmering opg 4'!$C$11+Datatabel!C6626*'Lineær programmering opg 4'!$D$11</f>
        <v>43986.899999999776</v>
      </c>
      <c r="K6626" s="9">
        <f t="shared" si="517"/>
        <v>0</v>
      </c>
      <c r="L6626" s="9">
        <f t="shared" si="518"/>
        <v>0</v>
      </c>
    </row>
    <row r="6627" spans="1:12" ht="15" x14ac:dyDescent="0.25">
      <c r="A6627" s="167">
        <f t="shared" si="516"/>
        <v>81.024000000017509</v>
      </c>
      <c r="B6627" s="325">
        <f t="shared" si="519"/>
        <v>0.33760000000007295</v>
      </c>
      <c r="C6627" s="167">
        <f t="shared" si="515"/>
        <v>239.23199999998687</v>
      </c>
      <c r="D6627" s="167">
        <f>IF('Lineær programmering opg 4'!$M$4=0,"-",(-A6627+'Lineær programmering opg 4'!$M$4)/'Lineær programmering opg 4'!$K$4*-1)</f>
        <v>317.95199999996498</v>
      </c>
      <c r="E6627" s="167">
        <f>IF('Lineær programmering opg 4'!$M$5=0,"-",(-A6627+'Lineær programmering opg 4'!$M$5)/'Lineær programmering opg 4'!$K$5*-1)</f>
        <v>239.23199999998687</v>
      </c>
      <c r="F6627" s="167" t="str">
        <f>IF('Lineær programmering opg 4'!$E$6=0,"-",(-A6627+'Lineær programmering opg 4'!$M$6)/'Lineær programmering opg 4'!$K$6*-1)</f>
        <v>-</v>
      </c>
      <c r="G6627" s="167" t="str">
        <f>IF('Lineær programmering opg 4'!$D$7=0,"-",((-A6627+'Lineær programmering opg 4'!$M$7)/'Lineær programmering opg 4'!$K$7)*-1)</f>
        <v>-</v>
      </c>
      <c r="H6627" s="167" t="str">
        <f>IF('Lineær programmering opg 4'!$C$8=0,"-",((-A6627+'Lineær programmering opg 4'!$M$8)/'Lineær programmering opg 4'!$K$8)*-1)</f>
        <v>-</v>
      </c>
      <c r="I6627" s="167" t="str">
        <f>IF('Lineær programmering opg 4'!$D$8=0,"-",'Lineær programmering opg 4'!$G$8)</f>
        <v>-</v>
      </c>
      <c r="J6627" s="295">
        <f>A6627*'Lineær programmering opg 4'!$C$11+Datatabel!C6627*'Lineær programmering opg 4'!$D$11</f>
        <v>43987.199999999779</v>
      </c>
      <c r="K6627" s="9">
        <f t="shared" si="517"/>
        <v>0</v>
      </c>
      <c r="L6627" s="9">
        <f t="shared" si="518"/>
        <v>0</v>
      </c>
    </row>
    <row r="6628" spans="1:12" ht="15" x14ac:dyDescent="0.25">
      <c r="A6628" s="167">
        <f t="shared" si="516"/>
        <v>81.000000000017508</v>
      </c>
      <c r="B6628" s="325">
        <f t="shared" si="519"/>
        <v>0.33750000000007296</v>
      </c>
      <c r="C6628" s="167">
        <f t="shared" si="515"/>
        <v>239.24999999998687</v>
      </c>
      <c r="D6628" s="167">
        <f>IF('Lineær programmering opg 4'!$M$4=0,"-",(-A6628+'Lineær programmering opg 4'!$M$4)/'Lineær programmering opg 4'!$K$4*-1)</f>
        <v>317.99999999996498</v>
      </c>
      <c r="E6628" s="167">
        <f>IF('Lineær programmering opg 4'!$M$5=0,"-",(-A6628+'Lineær programmering opg 4'!$M$5)/'Lineær programmering opg 4'!$K$5*-1)</f>
        <v>239.24999999998687</v>
      </c>
      <c r="F6628" s="167" t="str">
        <f>IF('Lineær programmering opg 4'!$E$6=0,"-",(-A6628+'Lineær programmering opg 4'!$M$6)/'Lineær programmering opg 4'!$K$6*-1)</f>
        <v>-</v>
      </c>
      <c r="G6628" s="167" t="str">
        <f>IF('Lineær programmering opg 4'!$D$7=0,"-",((-A6628+'Lineær programmering opg 4'!$M$7)/'Lineær programmering opg 4'!$K$7)*-1)</f>
        <v>-</v>
      </c>
      <c r="H6628" s="167" t="str">
        <f>IF('Lineær programmering opg 4'!$C$8=0,"-",((-A6628+'Lineær programmering opg 4'!$M$8)/'Lineær programmering opg 4'!$K$8)*-1)</f>
        <v>-</v>
      </c>
      <c r="I6628" s="167" t="str">
        <f>IF('Lineær programmering opg 4'!$D$8=0,"-",'Lineær programmering opg 4'!$G$8)</f>
        <v>-</v>
      </c>
      <c r="J6628" s="295">
        <f>A6628*'Lineær programmering opg 4'!$C$11+Datatabel!C6628*'Lineær programmering opg 4'!$D$11</f>
        <v>43987.499999999782</v>
      </c>
      <c r="K6628" s="9">
        <f t="shared" si="517"/>
        <v>0</v>
      </c>
      <c r="L6628" s="9">
        <f t="shared" si="518"/>
        <v>0</v>
      </c>
    </row>
    <row r="6629" spans="1:12" ht="15" x14ac:dyDescent="0.25">
      <c r="A6629" s="167">
        <f t="shared" si="516"/>
        <v>80.976000000017507</v>
      </c>
      <c r="B6629" s="325">
        <f t="shared" si="519"/>
        <v>0.33740000000007297</v>
      </c>
      <c r="C6629" s="167">
        <f t="shared" si="515"/>
        <v>239.26799999998687</v>
      </c>
      <c r="D6629" s="167">
        <f>IF('Lineær programmering opg 4'!$M$4=0,"-",(-A6629+'Lineær programmering opg 4'!$M$4)/'Lineær programmering opg 4'!$K$4*-1)</f>
        <v>318.04799999996499</v>
      </c>
      <c r="E6629" s="167">
        <f>IF('Lineær programmering opg 4'!$M$5=0,"-",(-A6629+'Lineær programmering opg 4'!$M$5)/'Lineær programmering opg 4'!$K$5*-1)</f>
        <v>239.26799999998687</v>
      </c>
      <c r="F6629" s="167" t="str">
        <f>IF('Lineær programmering opg 4'!$E$6=0,"-",(-A6629+'Lineær programmering opg 4'!$M$6)/'Lineær programmering opg 4'!$K$6*-1)</f>
        <v>-</v>
      </c>
      <c r="G6629" s="167" t="str">
        <f>IF('Lineær programmering opg 4'!$D$7=0,"-",((-A6629+'Lineær programmering opg 4'!$M$7)/'Lineær programmering opg 4'!$K$7)*-1)</f>
        <v>-</v>
      </c>
      <c r="H6629" s="167" t="str">
        <f>IF('Lineær programmering opg 4'!$C$8=0,"-",((-A6629+'Lineær programmering opg 4'!$M$8)/'Lineær programmering opg 4'!$K$8)*-1)</f>
        <v>-</v>
      </c>
      <c r="I6629" s="167" t="str">
        <f>IF('Lineær programmering opg 4'!$D$8=0,"-",'Lineær programmering opg 4'!$G$8)</f>
        <v>-</v>
      </c>
      <c r="J6629" s="295">
        <f>A6629*'Lineær programmering opg 4'!$C$11+Datatabel!C6629*'Lineær programmering opg 4'!$D$11</f>
        <v>43987.799999999785</v>
      </c>
      <c r="K6629" s="9">
        <f t="shared" si="517"/>
        <v>0</v>
      </c>
      <c r="L6629" s="9">
        <f t="shared" si="518"/>
        <v>0</v>
      </c>
    </row>
    <row r="6630" spans="1:12" ht="15" x14ac:dyDescent="0.25">
      <c r="A6630" s="167">
        <f t="shared" si="516"/>
        <v>80.95200000001752</v>
      </c>
      <c r="B6630" s="325">
        <f t="shared" si="519"/>
        <v>0.33730000000007299</v>
      </c>
      <c r="C6630" s="167">
        <f t="shared" si="515"/>
        <v>239.28599999998687</v>
      </c>
      <c r="D6630" s="167">
        <f>IF('Lineær programmering opg 4'!$M$4=0,"-",(-A6630+'Lineær programmering opg 4'!$M$4)/'Lineær programmering opg 4'!$K$4*-1)</f>
        <v>318.09599999996499</v>
      </c>
      <c r="E6630" s="167">
        <f>IF('Lineær programmering opg 4'!$M$5=0,"-",(-A6630+'Lineær programmering opg 4'!$M$5)/'Lineær programmering opg 4'!$K$5*-1)</f>
        <v>239.28599999998687</v>
      </c>
      <c r="F6630" s="167" t="str">
        <f>IF('Lineær programmering opg 4'!$E$6=0,"-",(-A6630+'Lineær programmering opg 4'!$M$6)/'Lineær programmering opg 4'!$K$6*-1)</f>
        <v>-</v>
      </c>
      <c r="G6630" s="167" t="str">
        <f>IF('Lineær programmering opg 4'!$D$7=0,"-",((-A6630+'Lineær programmering opg 4'!$M$7)/'Lineær programmering opg 4'!$K$7)*-1)</f>
        <v>-</v>
      </c>
      <c r="H6630" s="167" t="str">
        <f>IF('Lineær programmering opg 4'!$C$8=0,"-",((-A6630+'Lineær programmering opg 4'!$M$8)/'Lineær programmering opg 4'!$K$8)*-1)</f>
        <v>-</v>
      </c>
      <c r="I6630" s="167" t="str">
        <f>IF('Lineær programmering opg 4'!$D$8=0,"-",'Lineær programmering opg 4'!$G$8)</f>
        <v>-</v>
      </c>
      <c r="J6630" s="295">
        <f>A6630*'Lineær programmering opg 4'!$C$11+Datatabel!C6630*'Lineær programmering opg 4'!$D$11</f>
        <v>43988.09999999978</v>
      </c>
      <c r="K6630" s="9">
        <f t="shared" si="517"/>
        <v>0</v>
      </c>
      <c r="L6630" s="9">
        <f t="shared" si="518"/>
        <v>0</v>
      </c>
    </row>
    <row r="6631" spans="1:12" ht="15" x14ac:dyDescent="0.25">
      <c r="A6631" s="167">
        <f t="shared" si="516"/>
        <v>80.928000000017519</v>
      </c>
      <c r="B6631" s="325">
        <f t="shared" si="519"/>
        <v>0.337200000000073</v>
      </c>
      <c r="C6631" s="167">
        <f t="shared" si="515"/>
        <v>239.30399999998687</v>
      </c>
      <c r="D6631" s="167">
        <f>IF('Lineær programmering opg 4'!$M$4=0,"-",(-A6631+'Lineær programmering opg 4'!$M$4)/'Lineær programmering opg 4'!$K$4*-1)</f>
        <v>318.14399999996499</v>
      </c>
      <c r="E6631" s="167">
        <f>IF('Lineær programmering opg 4'!$M$5=0,"-",(-A6631+'Lineær programmering opg 4'!$M$5)/'Lineær programmering opg 4'!$K$5*-1)</f>
        <v>239.30399999998687</v>
      </c>
      <c r="F6631" s="167" t="str">
        <f>IF('Lineær programmering opg 4'!$E$6=0,"-",(-A6631+'Lineær programmering opg 4'!$M$6)/'Lineær programmering opg 4'!$K$6*-1)</f>
        <v>-</v>
      </c>
      <c r="G6631" s="167" t="str">
        <f>IF('Lineær programmering opg 4'!$D$7=0,"-",((-A6631+'Lineær programmering opg 4'!$M$7)/'Lineær programmering opg 4'!$K$7)*-1)</f>
        <v>-</v>
      </c>
      <c r="H6631" s="167" t="str">
        <f>IF('Lineær programmering opg 4'!$C$8=0,"-",((-A6631+'Lineær programmering opg 4'!$M$8)/'Lineær programmering opg 4'!$K$8)*-1)</f>
        <v>-</v>
      </c>
      <c r="I6631" s="167" t="str">
        <f>IF('Lineær programmering opg 4'!$D$8=0,"-",'Lineær programmering opg 4'!$G$8)</f>
        <v>-</v>
      </c>
      <c r="J6631" s="295">
        <f>A6631*'Lineær programmering opg 4'!$C$11+Datatabel!C6631*'Lineær programmering opg 4'!$D$11</f>
        <v>43988.399999999783</v>
      </c>
      <c r="K6631" s="9">
        <f t="shared" si="517"/>
        <v>0</v>
      </c>
      <c r="L6631" s="9">
        <f t="shared" si="518"/>
        <v>0</v>
      </c>
    </row>
    <row r="6632" spans="1:12" ht="15" x14ac:dyDescent="0.25">
      <c r="A6632" s="167">
        <f t="shared" si="516"/>
        <v>80.904000000017518</v>
      </c>
      <c r="B6632" s="325">
        <f t="shared" si="519"/>
        <v>0.33710000000007301</v>
      </c>
      <c r="C6632" s="167">
        <f t="shared" si="515"/>
        <v>239.32199999998687</v>
      </c>
      <c r="D6632" s="167">
        <f>IF('Lineær programmering opg 4'!$M$4=0,"-",(-A6632+'Lineær programmering opg 4'!$M$4)/'Lineær programmering opg 4'!$K$4*-1)</f>
        <v>318.19199999996499</v>
      </c>
      <c r="E6632" s="167">
        <f>IF('Lineær programmering opg 4'!$M$5=0,"-",(-A6632+'Lineær programmering opg 4'!$M$5)/'Lineær programmering opg 4'!$K$5*-1)</f>
        <v>239.32199999998687</v>
      </c>
      <c r="F6632" s="167" t="str">
        <f>IF('Lineær programmering opg 4'!$E$6=0,"-",(-A6632+'Lineær programmering opg 4'!$M$6)/'Lineær programmering opg 4'!$K$6*-1)</f>
        <v>-</v>
      </c>
      <c r="G6632" s="167" t="str">
        <f>IF('Lineær programmering opg 4'!$D$7=0,"-",((-A6632+'Lineær programmering opg 4'!$M$7)/'Lineær programmering opg 4'!$K$7)*-1)</f>
        <v>-</v>
      </c>
      <c r="H6632" s="167" t="str">
        <f>IF('Lineær programmering opg 4'!$C$8=0,"-",((-A6632+'Lineær programmering opg 4'!$M$8)/'Lineær programmering opg 4'!$K$8)*-1)</f>
        <v>-</v>
      </c>
      <c r="I6632" s="167" t="str">
        <f>IF('Lineær programmering opg 4'!$D$8=0,"-",'Lineær programmering opg 4'!$G$8)</f>
        <v>-</v>
      </c>
      <c r="J6632" s="295">
        <f>A6632*'Lineær programmering opg 4'!$C$11+Datatabel!C6632*'Lineær programmering opg 4'!$D$11</f>
        <v>43988.699999999786</v>
      </c>
      <c r="K6632" s="9">
        <f t="shared" si="517"/>
        <v>0</v>
      </c>
      <c r="L6632" s="9">
        <f t="shared" si="518"/>
        <v>0</v>
      </c>
    </row>
    <row r="6633" spans="1:12" ht="15" x14ac:dyDescent="0.25">
      <c r="A6633" s="167">
        <f t="shared" si="516"/>
        <v>80.880000000017532</v>
      </c>
      <c r="B6633" s="325">
        <f t="shared" si="519"/>
        <v>0.33700000000007302</v>
      </c>
      <c r="C6633" s="167">
        <f t="shared" si="515"/>
        <v>239.33999999998687</v>
      </c>
      <c r="D6633" s="167">
        <f>IF('Lineær programmering opg 4'!$M$4=0,"-",(-A6633+'Lineær programmering opg 4'!$M$4)/'Lineær programmering opg 4'!$K$4*-1)</f>
        <v>318.23999999996494</v>
      </c>
      <c r="E6633" s="167">
        <f>IF('Lineær programmering opg 4'!$M$5=0,"-",(-A6633+'Lineær programmering opg 4'!$M$5)/'Lineær programmering opg 4'!$K$5*-1)</f>
        <v>239.33999999998687</v>
      </c>
      <c r="F6633" s="167" t="str">
        <f>IF('Lineær programmering opg 4'!$E$6=0,"-",(-A6633+'Lineær programmering opg 4'!$M$6)/'Lineær programmering opg 4'!$K$6*-1)</f>
        <v>-</v>
      </c>
      <c r="G6633" s="167" t="str">
        <f>IF('Lineær programmering opg 4'!$D$7=0,"-",((-A6633+'Lineær programmering opg 4'!$M$7)/'Lineær programmering opg 4'!$K$7)*-1)</f>
        <v>-</v>
      </c>
      <c r="H6633" s="167" t="str">
        <f>IF('Lineær programmering opg 4'!$C$8=0,"-",((-A6633+'Lineær programmering opg 4'!$M$8)/'Lineær programmering opg 4'!$K$8)*-1)</f>
        <v>-</v>
      </c>
      <c r="I6633" s="167" t="str">
        <f>IF('Lineær programmering opg 4'!$D$8=0,"-",'Lineær programmering opg 4'!$G$8)</f>
        <v>-</v>
      </c>
      <c r="J6633" s="295">
        <f>A6633*'Lineær programmering opg 4'!$C$11+Datatabel!C6633*'Lineær programmering opg 4'!$D$11</f>
        <v>43988.999999999782</v>
      </c>
      <c r="K6633" s="9">
        <f t="shared" si="517"/>
        <v>0</v>
      </c>
      <c r="L6633" s="9">
        <f t="shared" si="518"/>
        <v>0</v>
      </c>
    </row>
    <row r="6634" spans="1:12" ht="15" x14ac:dyDescent="0.25">
      <c r="A6634" s="167">
        <f t="shared" si="516"/>
        <v>80.856000000017531</v>
      </c>
      <c r="B6634" s="325">
        <f t="shared" si="519"/>
        <v>0.33690000000007303</v>
      </c>
      <c r="C6634" s="167">
        <f t="shared" si="515"/>
        <v>239.35799999998687</v>
      </c>
      <c r="D6634" s="167">
        <f>IF('Lineær programmering opg 4'!$M$4=0,"-",(-A6634+'Lineær programmering opg 4'!$M$4)/'Lineær programmering opg 4'!$K$4*-1)</f>
        <v>318.28799999996494</v>
      </c>
      <c r="E6634" s="167">
        <f>IF('Lineær programmering opg 4'!$M$5=0,"-",(-A6634+'Lineær programmering opg 4'!$M$5)/'Lineær programmering opg 4'!$K$5*-1)</f>
        <v>239.35799999998687</v>
      </c>
      <c r="F6634" s="167" t="str">
        <f>IF('Lineær programmering opg 4'!$E$6=0,"-",(-A6634+'Lineær programmering opg 4'!$M$6)/'Lineær programmering opg 4'!$K$6*-1)</f>
        <v>-</v>
      </c>
      <c r="G6634" s="167" t="str">
        <f>IF('Lineær programmering opg 4'!$D$7=0,"-",((-A6634+'Lineær programmering opg 4'!$M$7)/'Lineær programmering opg 4'!$K$7)*-1)</f>
        <v>-</v>
      </c>
      <c r="H6634" s="167" t="str">
        <f>IF('Lineær programmering opg 4'!$C$8=0,"-",((-A6634+'Lineær programmering opg 4'!$M$8)/'Lineær programmering opg 4'!$K$8)*-1)</f>
        <v>-</v>
      </c>
      <c r="I6634" s="167" t="str">
        <f>IF('Lineær programmering opg 4'!$D$8=0,"-",'Lineær programmering opg 4'!$G$8)</f>
        <v>-</v>
      </c>
      <c r="J6634" s="295">
        <f>A6634*'Lineær programmering opg 4'!$C$11+Datatabel!C6634*'Lineær programmering opg 4'!$D$11</f>
        <v>43989.299999999785</v>
      </c>
      <c r="K6634" s="9">
        <f t="shared" si="517"/>
        <v>0</v>
      </c>
      <c r="L6634" s="9">
        <f t="shared" si="518"/>
        <v>0</v>
      </c>
    </row>
    <row r="6635" spans="1:12" ht="15" x14ac:dyDescent="0.25">
      <c r="A6635" s="167">
        <f t="shared" si="516"/>
        <v>80.83200000001753</v>
      </c>
      <c r="B6635" s="325">
        <f t="shared" si="519"/>
        <v>0.33680000000007304</v>
      </c>
      <c r="C6635" s="167">
        <f t="shared" si="515"/>
        <v>239.37599999998687</v>
      </c>
      <c r="D6635" s="167">
        <f>IF('Lineær programmering opg 4'!$M$4=0,"-",(-A6635+'Lineær programmering opg 4'!$M$4)/'Lineær programmering opg 4'!$K$4*-1)</f>
        <v>318.33599999996494</v>
      </c>
      <c r="E6635" s="167">
        <f>IF('Lineær programmering opg 4'!$M$5=0,"-",(-A6635+'Lineær programmering opg 4'!$M$5)/'Lineær programmering opg 4'!$K$5*-1)</f>
        <v>239.37599999998687</v>
      </c>
      <c r="F6635" s="167" t="str">
        <f>IF('Lineær programmering opg 4'!$E$6=0,"-",(-A6635+'Lineær programmering opg 4'!$M$6)/'Lineær programmering opg 4'!$K$6*-1)</f>
        <v>-</v>
      </c>
      <c r="G6635" s="167" t="str">
        <f>IF('Lineær programmering opg 4'!$D$7=0,"-",((-A6635+'Lineær programmering opg 4'!$M$7)/'Lineær programmering opg 4'!$K$7)*-1)</f>
        <v>-</v>
      </c>
      <c r="H6635" s="167" t="str">
        <f>IF('Lineær programmering opg 4'!$C$8=0,"-",((-A6635+'Lineær programmering opg 4'!$M$8)/'Lineær programmering opg 4'!$K$8)*-1)</f>
        <v>-</v>
      </c>
      <c r="I6635" s="167" t="str">
        <f>IF('Lineær programmering opg 4'!$D$8=0,"-",'Lineær programmering opg 4'!$G$8)</f>
        <v>-</v>
      </c>
      <c r="J6635" s="295">
        <f>A6635*'Lineær programmering opg 4'!$C$11+Datatabel!C6635*'Lineær programmering opg 4'!$D$11</f>
        <v>43989.59999999978</v>
      </c>
      <c r="K6635" s="9">
        <f t="shared" si="517"/>
        <v>0</v>
      </c>
      <c r="L6635" s="9">
        <f t="shared" si="518"/>
        <v>0</v>
      </c>
    </row>
    <row r="6636" spans="1:12" ht="15" x14ac:dyDescent="0.25">
      <c r="A6636" s="167">
        <f t="shared" si="516"/>
        <v>80.808000000017529</v>
      </c>
      <c r="B6636" s="325">
        <f t="shared" si="519"/>
        <v>0.33670000000007305</v>
      </c>
      <c r="C6636" s="167">
        <f t="shared" si="515"/>
        <v>239.39399999998687</v>
      </c>
      <c r="D6636" s="167">
        <f>IF('Lineær programmering opg 4'!$M$4=0,"-",(-A6636+'Lineær programmering opg 4'!$M$4)/'Lineær programmering opg 4'!$K$4*-1)</f>
        <v>318.38399999996494</v>
      </c>
      <c r="E6636" s="167">
        <f>IF('Lineær programmering opg 4'!$M$5=0,"-",(-A6636+'Lineær programmering opg 4'!$M$5)/'Lineær programmering opg 4'!$K$5*-1)</f>
        <v>239.39399999998687</v>
      </c>
      <c r="F6636" s="167" t="str">
        <f>IF('Lineær programmering opg 4'!$E$6=0,"-",(-A6636+'Lineær programmering opg 4'!$M$6)/'Lineær programmering opg 4'!$K$6*-1)</f>
        <v>-</v>
      </c>
      <c r="G6636" s="167" t="str">
        <f>IF('Lineær programmering opg 4'!$D$7=0,"-",((-A6636+'Lineær programmering opg 4'!$M$7)/'Lineær programmering opg 4'!$K$7)*-1)</f>
        <v>-</v>
      </c>
      <c r="H6636" s="167" t="str">
        <f>IF('Lineær programmering opg 4'!$C$8=0,"-",((-A6636+'Lineær programmering opg 4'!$M$8)/'Lineær programmering opg 4'!$K$8)*-1)</f>
        <v>-</v>
      </c>
      <c r="I6636" s="167" t="str">
        <f>IF('Lineær programmering opg 4'!$D$8=0,"-",'Lineær programmering opg 4'!$G$8)</f>
        <v>-</v>
      </c>
      <c r="J6636" s="295">
        <f>A6636*'Lineær programmering opg 4'!$C$11+Datatabel!C6636*'Lineær programmering opg 4'!$D$11</f>
        <v>43989.89999999979</v>
      </c>
      <c r="K6636" s="9">
        <f t="shared" si="517"/>
        <v>0</v>
      </c>
      <c r="L6636" s="9">
        <f t="shared" si="518"/>
        <v>0</v>
      </c>
    </row>
    <row r="6637" spans="1:12" ht="15" x14ac:dyDescent="0.25">
      <c r="A6637" s="167">
        <f t="shared" si="516"/>
        <v>80.784000000017528</v>
      </c>
      <c r="B6637" s="325">
        <f t="shared" si="519"/>
        <v>0.33660000000007306</v>
      </c>
      <c r="C6637" s="167">
        <f t="shared" si="515"/>
        <v>239.41199999998688</v>
      </c>
      <c r="D6637" s="167">
        <f>IF('Lineær programmering opg 4'!$M$4=0,"-",(-A6637+'Lineær programmering opg 4'!$M$4)/'Lineær programmering opg 4'!$K$4*-1)</f>
        <v>318.43199999996494</v>
      </c>
      <c r="E6637" s="167">
        <f>IF('Lineær programmering opg 4'!$M$5=0,"-",(-A6637+'Lineær programmering opg 4'!$M$5)/'Lineær programmering opg 4'!$K$5*-1)</f>
        <v>239.41199999998688</v>
      </c>
      <c r="F6637" s="167" t="str">
        <f>IF('Lineær programmering opg 4'!$E$6=0,"-",(-A6637+'Lineær programmering opg 4'!$M$6)/'Lineær programmering opg 4'!$K$6*-1)</f>
        <v>-</v>
      </c>
      <c r="G6637" s="167" t="str">
        <f>IF('Lineær programmering opg 4'!$D$7=0,"-",((-A6637+'Lineær programmering opg 4'!$M$7)/'Lineær programmering opg 4'!$K$7)*-1)</f>
        <v>-</v>
      </c>
      <c r="H6637" s="167" t="str">
        <f>IF('Lineær programmering opg 4'!$C$8=0,"-",((-A6637+'Lineær programmering opg 4'!$M$8)/'Lineær programmering opg 4'!$K$8)*-1)</f>
        <v>-</v>
      </c>
      <c r="I6637" s="167" t="str">
        <f>IF('Lineær programmering opg 4'!$D$8=0,"-",'Lineær programmering opg 4'!$G$8)</f>
        <v>-</v>
      </c>
      <c r="J6637" s="295">
        <f>A6637*'Lineær programmering opg 4'!$C$11+Datatabel!C6637*'Lineær programmering opg 4'!$D$11</f>
        <v>43990.199999999786</v>
      </c>
      <c r="K6637" s="9">
        <f t="shared" si="517"/>
        <v>0</v>
      </c>
      <c r="L6637" s="9">
        <f t="shared" si="518"/>
        <v>0</v>
      </c>
    </row>
    <row r="6638" spans="1:12" ht="15" x14ac:dyDescent="0.25">
      <c r="A6638" s="167">
        <f t="shared" si="516"/>
        <v>80.760000000017541</v>
      </c>
      <c r="B6638" s="325">
        <f t="shared" si="519"/>
        <v>0.33650000000007307</v>
      </c>
      <c r="C6638" s="167">
        <f t="shared" si="515"/>
        <v>239.42999999998685</v>
      </c>
      <c r="D6638" s="167">
        <f>IF('Lineær programmering opg 4'!$M$4=0,"-",(-A6638+'Lineær programmering opg 4'!$M$4)/'Lineær programmering opg 4'!$K$4*-1)</f>
        <v>318.47999999996489</v>
      </c>
      <c r="E6638" s="167">
        <f>IF('Lineær programmering opg 4'!$M$5=0,"-",(-A6638+'Lineær programmering opg 4'!$M$5)/'Lineær programmering opg 4'!$K$5*-1)</f>
        <v>239.42999999998685</v>
      </c>
      <c r="F6638" s="167" t="str">
        <f>IF('Lineær programmering opg 4'!$E$6=0,"-",(-A6638+'Lineær programmering opg 4'!$M$6)/'Lineær programmering opg 4'!$K$6*-1)</f>
        <v>-</v>
      </c>
      <c r="G6638" s="167" t="str">
        <f>IF('Lineær programmering opg 4'!$D$7=0,"-",((-A6638+'Lineær programmering opg 4'!$M$7)/'Lineær programmering opg 4'!$K$7)*-1)</f>
        <v>-</v>
      </c>
      <c r="H6638" s="167" t="str">
        <f>IF('Lineær programmering opg 4'!$C$8=0,"-",((-A6638+'Lineær programmering opg 4'!$M$8)/'Lineær programmering opg 4'!$K$8)*-1)</f>
        <v>-</v>
      </c>
      <c r="I6638" s="167" t="str">
        <f>IF('Lineær programmering opg 4'!$D$8=0,"-",'Lineær programmering opg 4'!$G$8)</f>
        <v>-</v>
      </c>
      <c r="J6638" s="295">
        <f>A6638*'Lineær programmering opg 4'!$C$11+Datatabel!C6638*'Lineær programmering opg 4'!$D$11</f>
        <v>43990.499999999782</v>
      </c>
      <c r="K6638" s="9">
        <f t="shared" si="517"/>
        <v>0</v>
      </c>
      <c r="L6638" s="9">
        <f t="shared" si="518"/>
        <v>0</v>
      </c>
    </row>
    <row r="6639" spans="1:12" ht="15" x14ac:dyDescent="0.25">
      <c r="A6639" s="167">
        <f t="shared" si="516"/>
        <v>80.73600000001754</v>
      </c>
      <c r="B6639" s="325">
        <f t="shared" si="519"/>
        <v>0.33640000000007309</v>
      </c>
      <c r="C6639" s="167">
        <f t="shared" si="515"/>
        <v>239.44799999998685</v>
      </c>
      <c r="D6639" s="167">
        <f>IF('Lineær programmering opg 4'!$M$4=0,"-",(-A6639+'Lineær programmering opg 4'!$M$4)/'Lineær programmering opg 4'!$K$4*-1)</f>
        <v>318.52799999996489</v>
      </c>
      <c r="E6639" s="167">
        <f>IF('Lineær programmering opg 4'!$M$5=0,"-",(-A6639+'Lineær programmering opg 4'!$M$5)/'Lineær programmering opg 4'!$K$5*-1)</f>
        <v>239.44799999998685</v>
      </c>
      <c r="F6639" s="167" t="str">
        <f>IF('Lineær programmering opg 4'!$E$6=0,"-",(-A6639+'Lineær programmering opg 4'!$M$6)/'Lineær programmering opg 4'!$K$6*-1)</f>
        <v>-</v>
      </c>
      <c r="G6639" s="167" t="str">
        <f>IF('Lineær programmering opg 4'!$D$7=0,"-",((-A6639+'Lineær programmering opg 4'!$M$7)/'Lineær programmering opg 4'!$K$7)*-1)</f>
        <v>-</v>
      </c>
      <c r="H6639" s="167" t="str">
        <f>IF('Lineær programmering opg 4'!$C$8=0,"-",((-A6639+'Lineær programmering opg 4'!$M$8)/'Lineær programmering opg 4'!$K$8)*-1)</f>
        <v>-</v>
      </c>
      <c r="I6639" s="167" t="str">
        <f>IF('Lineær programmering opg 4'!$D$8=0,"-",'Lineær programmering opg 4'!$G$8)</f>
        <v>-</v>
      </c>
      <c r="J6639" s="295">
        <f>A6639*'Lineær programmering opg 4'!$C$11+Datatabel!C6639*'Lineær programmering opg 4'!$D$11</f>
        <v>43990.799999999777</v>
      </c>
      <c r="K6639" s="9">
        <f t="shared" si="517"/>
        <v>0</v>
      </c>
      <c r="L6639" s="9">
        <f t="shared" si="518"/>
        <v>0</v>
      </c>
    </row>
    <row r="6640" spans="1:12" ht="15" x14ac:dyDescent="0.25">
      <c r="A6640" s="167">
        <f t="shared" si="516"/>
        <v>80.712000000017539</v>
      </c>
      <c r="B6640" s="325">
        <f t="shared" si="519"/>
        <v>0.3363000000000731</v>
      </c>
      <c r="C6640" s="167">
        <f t="shared" si="515"/>
        <v>239.46599999998685</v>
      </c>
      <c r="D6640" s="167">
        <f>IF('Lineær programmering opg 4'!$M$4=0,"-",(-A6640+'Lineær programmering opg 4'!$M$4)/'Lineær programmering opg 4'!$K$4*-1)</f>
        <v>318.57599999996489</v>
      </c>
      <c r="E6640" s="167">
        <f>IF('Lineær programmering opg 4'!$M$5=0,"-",(-A6640+'Lineær programmering opg 4'!$M$5)/'Lineær programmering opg 4'!$K$5*-1)</f>
        <v>239.46599999998685</v>
      </c>
      <c r="F6640" s="167" t="str">
        <f>IF('Lineær programmering opg 4'!$E$6=0,"-",(-A6640+'Lineær programmering opg 4'!$M$6)/'Lineær programmering opg 4'!$K$6*-1)</f>
        <v>-</v>
      </c>
      <c r="G6640" s="167" t="str">
        <f>IF('Lineær programmering opg 4'!$D$7=0,"-",((-A6640+'Lineær programmering opg 4'!$M$7)/'Lineær programmering opg 4'!$K$7)*-1)</f>
        <v>-</v>
      </c>
      <c r="H6640" s="167" t="str">
        <f>IF('Lineær programmering opg 4'!$C$8=0,"-",((-A6640+'Lineær programmering opg 4'!$M$8)/'Lineær programmering opg 4'!$K$8)*-1)</f>
        <v>-</v>
      </c>
      <c r="I6640" s="167" t="str">
        <f>IF('Lineær programmering opg 4'!$D$8=0,"-",'Lineær programmering opg 4'!$G$8)</f>
        <v>-</v>
      </c>
      <c r="J6640" s="295">
        <f>A6640*'Lineær programmering opg 4'!$C$11+Datatabel!C6640*'Lineær programmering opg 4'!$D$11</f>
        <v>43991.099999999788</v>
      </c>
      <c r="K6640" s="9">
        <f t="shared" si="517"/>
        <v>0</v>
      </c>
      <c r="L6640" s="9">
        <f t="shared" si="518"/>
        <v>0</v>
      </c>
    </row>
    <row r="6641" spans="1:12" ht="15" x14ac:dyDescent="0.25">
      <c r="A6641" s="167">
        <f t="shared" si="516"/>
        <v>80.688000000017553</v>
      </c>
      <c r="B6641" s="325">
        <f t="shared" si="519"/>
        <v>0.33620000000007311</v>
      </c>
      <c r="C6641" s="167">
        <f t="shared" si="515"/>
        <v>239.48399999998685</v>
      </c>
      <c r="D6641" s="167">
        <f>IF('Lineær programmering opg 4'!$M$4=0,"-",(-A6641+'Lineær programmering opg 4'!$M$4)/'Lineær programmering opg 4'!$K$4*-1)</f>
        <v>318.62399999996489</v>
      </c>
      <c r="E6641" s="167">
        <f>IF('Lineær programmering opg 4'!$M$5=0,"-",(-A6641+'Lineær programmering opg 4'!$M$5)/'Lineær programmering opg 4'!$K$5*-1)</f>
        <v>239.48399999998685</v>
      </c>
      <c r="F6641" s="167" t="str">
        <f>IF('Lineær programmering opg 4'!$E$6=0,"-",(-A6641+'Lineær programmering opg 4'!$M$6)/'Lineær programmering opg 4'!$K$6*-1)</f>
        <v>-</v>
      </c>
      <c r="G6641" s="167" t="str">
        <f>IF('Lineær programmering opg 4'!$D$7=0,"-",((-A6641+'Lineær programmering opg 4'!$M$7)/'Lineær programmering opg 4'!$K$7)*-1)</f>
        <v>-</v>
      </c>
      <c r="H6641" s="167" t="str">
        <f>IF('Lineær programmering opg 4'!$C$8=0,"-",((-A6641+'Lineær programmering opg 4'!$M$8)/'Lineær programmering opg 4'!$K$8)*-1)</f>
        <v>-</v>
      </c>
      <c r="I6641" s="167" t="str">
        <f>IF('Lineær programmering opg 4'!$D$8=0,"-",'Lineær programmering opg 4'!$G$8)</f>
        <v>-</v>
      </c>
      <c r="J6641" s="295">
        <f>A6641*'Lineær programmering opg 4'!$C$11+Datatabel!C6641*'Lineær programmering opg 4'!$D$11</f>
        <v>43991.399999999783</v>
      </c>
      <c r="K6641" s="9">
        <f t="shared" si="517"/>
        <v>0</v>
      </c>
      <c r="L6641" s="9">
        <f t="shared" si="518"/>
        <v>0</v>
      </c>
    </row>
    <row r="6642" spans="1:12" ht="15" x14ac:dyDescent="0.25">
      <c r="A6642" s="167">
        <f t="shared" si="516"/>
        <v>80.664000000017552</v>
      </c>
      <c r="B6642" s="325">
        <f t="shared" si="519"/>
        <v>0.33610000000007312</v>
      </c>
      <c r="C6642" s="167">
        <f t="shared" si="515"/>
        <v>239.50199999998685</v>
      </c>
      <c r="D6642" s="167">
        <f>IF('Lineær programmering opg 4'!$M$4=0,"-",(-A6642+'Lineær programmering opg 4'!$M$4)/'Lineær programmering opg 4'!$K$4*-1)</f>
        <v>318.6719999999649</v>
      </c>
      <c r="E6642" s="167">
        <f>IF('Lineær programmering opg 4'!$M$5=0,"-",(-A6642+'Lineær programmering opg 4'!$M$5)/'Lineær programmering opg 4'!$K$5*-1)</f>
        <v>239.50199999998685</v>
      </c>
      <c r="F6642" s="167" t="str">
        <f>IF('Lineær programmering opg 4'!$E$6=0,"-",(-A6642+'Lineær programmering opg 4'!$M$6)/'Lineær programmering opg 4'!$K$6*-1)</f>
        <v>-</v>
      </c>
      <c r="G6642" s="167" t="str">
        <f>IF('Lineær programmering opg 4'!$D$7=0,"-",((-A6642+'Lineær programmering opg 4'!$M$7)/'Lineær programmering opg 4'!$K$7)*-1)</f>
        <v>-</v>
      </c>
      <c r="H6642" s="167" t="str">
        <f>IF('Lineær programmering opg 4'!$C$8=0,"-",((-A6642+'Lineær programmering opg 4'!$M$8)/'Lineær programmering opg 4'!$K$8)*-1)</f>
        <v>-</v>
      </c>
      <c r="I6642" s="167" t="str">
        <f>IF('Lineær programmering opg 4'!$D$8=0,"-",'Lineær programmering opg 4'!$G$8)</f>
        <v>-</v>
      </c>
      <c r="J6642" s="295">
        <f>A6642*'Lineær programmering opg 4'!$C$11+Datatabel!C6642*'Lineær programmering opg 4'!$D$11</f>
        <v>43991.699999999786</v>
      </c>
      <c r="K6642" s="9">
        <f t="shared" si="517"/>
        <v>0</v>
      </c>
      <c r="L6642" s="9">
        <f t="shared" si="518"/>
        <v>0</v>
      </c>
    </row>
    <row r="6643" spans="1:12" ht="15" x14ac:dyDescent="0.25">
      <c r="A6643" s="167">
        <f t="shared" si="516"/>
        <v>80.640000000017551</v>
      </c>
      <c r="B6643" s="325">
        <f t="shared" si="519"/>
        <v>0.33600000000007313</v>
      </c>
      <c r="C6643" s="167">
        <f t="shared" si="515"/>
        <v>239.51999999998685</v>
      </c>
      <c r="D6643" s="167">
        <f>IF('Lineær programmering opg 4'!$M$4=0,"-",(-A6643+'Lineær programmering opg 4'!$M$4)/'Lineær programmering opg 4'!$K$4*-1)</f>
        <v>318.7199999999649</v>
      </c>
      <c r="E6643" s="167">
        <f>IF('Lineær programmering opg 4'!$M$5=0,"-",(-A6643+'Lineær programmering opg 4'!$M$5)/'Lineær programmering opg 4'!$K$5*-1)</f>
        <v>239.51999999998685</v>
      </c>
      <c r="F6643" s="167" t="str">
        <f>IF('Lineær programmering opg 4'!$E$6=0,"-",(-A6643+'Lineær programmering opg 4'!$M$6)/'Lineær programmering opg 4'!$K$6*-1)</f>
        <v>-</v>
      </c>
      <c r="G6643" s="167" t="str">
        <f>IF('Lineær programmering opg 4'!$D$7=0,"-",((-A6643+'Lineær programmering opg 4'!$M$7)/'Lineær programmering opg 4'!$K$7)*-1)</f>
        <v>-</v>
      </c>
      <c r="H6643" s="167" t="str">
        <f>IF('Lineær programmering opg 4'!$C$8=0,"-",((-A6643+'Lineær programmering opg 4'!$M$8)/'Lineær programmering opg 4'!$K$8)*-1)</f>
        <v>-</v>
      </c>
      <c r="I6643" s="167" t="str">
        <f>IF('Lineær programmering opg 4'!$D$8=0,"-",'Lineær programmering opg 4'!$G$8)</f>
        <v>-</v>
      </c>
      <c r="J6643" s="295">
        <f>A6643*'Lineær programmering opg 4'!$C$11+Datatabel!C6643*'Lineær programmering opg 4'!$D$11</f>
        <v>43991.999999999782</v>
      </c>
      <c r="K6643" s="9">
        <f t="shared" si="517"/>
        <v>0</v>
      </c>
      <c r="L6643" s="9">
        <f t="shared" si="518"/>
        <v>0</v>
      </c>
    </row>
    <row r="6644" spans="1:12" ht="15" x14ac:dyDescent="0.25">
      <c r="A6644" s="167">
        <f t="shared" si="516"/>
        <v>80.61600000001755</v>
      </c>
      <c r="B6644" s="325">
        <f t="shared" si="519"/>
        <v>0.33590000000007314</v>
      </c>
      <c r="C6644" s="167">
        <f t="shared" si="515"/>
        <v>239.53799999998685</v>
      </c>
      <c r="D6644" s="167">
        <f>IF('Lineær programmering opg 4'!$M$4=0,"-",(-A6644+'Lineær programmering opg 4'!$M$4)/'Lineær programmering opg 4'!$K$4*-1)</f>
        <v>318.7679999999649</v>
      </c>
      <c r="E6644" s="167">
        <f>IF('Lineær programmering opg 4'!$M$5=0,"-",(-A6644+'Lineær programmering opg 4'!$M$5)/'Lineær programmering opg 4'!$K$5*-1)</f>
        <v>239.53799999998685</v>
      </c>
      <c r="F6644" s="167" t="str">
        <f>IF('Lineær programmering opg 4'!$E$6=0,"-",(-A6644+'Lineær programmering opg 4'!$M$6)/'Lineær programmering opg 4'!$K$6*-1)</f>
        <v>-</v>
      </c>
      <c r="G6644" s="167" t="str">
        <f>IF('Lineær programmering opg 4'!$D$7=0,"-",((-A6644+'Lineær programmering opg 4'!$M$7)/'Lineær programmering opg 4'!$K$7)*-1)</f>
        <v>-</v>
      </c>
      <c r="H6644" s="167" t="str">
        <f>IF('Lineær programmering opg 4'!$C$8=0,"-",((-A6644+'Lineær programmering opg 4'!$M$8)/'Lineær programmering opg 4'!$K$8)*-1)</f>
        <v>-</v>
      </c>
      <c r="I6644" s="167" t="str">
        <f>IF('Lineær programmering opg 4'!$D$8=0,"-",'Lineær programmering opg 4'!$G$8)</f>
        <v>-</v>
      </c>
      <c r="J6644" s="295">
        <f>A6644*'Lineær programmering opg 4'!$C$11+Datatabel!C6644*'Lineær programmering opg 4'!$D$11</f>
        <v>43992.299999999777</v>
      </c>
      <c r="K6644" s="9">
        <f t="shared" si="517"/>
        <v>0</v>
      </c>
      <c r="L6644" s="9">
        <f t="shared" si="518"/>
        <v>0</v>
      </c>
    </row>
    <row r="6645" spans="1:12" ht="15" x14ac:dyDescent="0.25">
      <c r="A6645" s="167">
        <f t="shared" si="516"/>
        <v>80.592000000017549</v>
      </c>
      <c r="B6645" s="325">
        <f t="shared" si="519"/>
        <v>0.33580000000007315</v>
      </c>
      <c r="C6645" s="167">
        <f t="shared" si="515"/>
        <v>239.55599999998685</v>
      </c>
      <c r="D6645" s="167">
        <f>IF('Lineær programmering opg 4'!$M$4=0,"-",(-A6645+'Lineær programmering opg 4'!$M$4)/'Lineær programmering opg 4'!$K$4*-1)</f>
        <v>318.8159999999649</v>
      </c>
      <c r="E6645" s="167">
        <f>IF('Lineær programmering opg 4'!$M$5=0,"-",(-A6645+'Lineær programmering opg 4'!$M$5)/'Lineær programmering opg 4'!$K$5*-1)</f>
        <v>239.55599999998685</v>
      </c>
      <c r="F6645" s="167" t="str">
        <f>IF('Lineær programmering opg 4'!$E$6=0,"-",(-A6645+'Lineær programmering opg 4'!$M$6)/'Lineær programmering opg 4'!$K$6*-1)</f>
        <v>-</v>
      </c>
      <c r="G6645" s="167" t="str">
        <f>IF('Lineær programmering opg 4'!$D$7=0,"-",((-A6645+'Lineær programmering opg 4'!$M$7)/'Lineær programmering opg 4'!$K$7)*-1)</f>
        <v>-</v>
      </c>
      <c r="H6645" s="167" t="str">
        <f>IF('Lineær programmering opg 4'!$C$8=0,"-",((-A6645+'Lineær programmering opg 4'!$M$8)/'Lineær programmering opg 4'!$K$8)*-1)</f>
        <v>-</v>
      </c>
      <c r="I6645" s="167" t="str">
        <f>IF('Lineær programmering opg 4'!$D$8=0,"-",'Lineær programmering opg 4'!$G$8)</f>
        <v>-</v>
      </c>
      <c r="J6645" s="295">
        <f>A6645*'Lineær programmering opg 4'!$C$11+Datatabel!C6645*'Lineær programmering opg 4'!$D$11</f>
        <v>43992.599999999788</v>
      </c>
      <c r="K6645" s="9">
        <f t="shared" si="517"/>
        <v>0</v>
      </c>
      <c r="L6645" s="9">
        <f t="shared" si="518"/>
        <v>0</v>
      </c>
    </row>
    <row r="6646" spans="1:12" ht="15" x14ac:dyDescent="0.25">
      <c r="A6646" s="167">
        <f t="shared" si="516"/>
        <v>80.568000000017562</v>
      </c>
      <c r="B6646" s="325">
        <f t="shared" si="519"/>
        <v>0.33570000000007316</v>
      </c>
      <c r="C6646" s="167">
        <f t="shared" si="515"/>
        <v>239.57399999998685</v>
      </c>
      <c r="D6646" s="167">
        <f>IF('Lineær programmering opg 4'!$M$4=0,"-",(-A6646+'Lineær programmering opg 4'!$M$4)/'Lineær programmering opg 4'!$K$4*-1)</f>
        <v>318.8639999999649</v>
      </c>
      <c r="E6646" s="167">
        <f>IF('Lineær programmering opg 4'!$M$5=0,"-",(-A6646+'Lineær programmering opg 4'!$M$5)/'Lineær programmering opg 4'!$K$5*-1)</f>
        <v>239.57399999998685</v>
      </c>
      <c r="F6646" s="167" t="str">
        <f>IF('Lineær programmering opg 4'!$E$6=0,"-",(-A6646+'Lineær programmering opg 4'!$M$6)/'Lineær programmering opg 4'!$K$6*-1)</f>
        <v>-</v>
      </c>
      <c r="G6646" s="167" t="str">
        <f>IF('Lineær programmering opg 4'!$D$7=0,"-",((-A6646+'Lineær programmering opg 4'!$M$7)/'Lineær programmering opg 4'!$K$7)*-1)</f>
        <v>-</v>
      </c>
      <c r="H6646" s="167" t="str">
        <f>IF('Lineær programmering opg 4'!$C$8=0,"-",((-A6646+'Lineær programmering opg 4'!$M$8)/'Lineær programmering opg 4'!$K$8)*-1)</f>
        <v>-</v>
      </c>
      <c r="I6646" s="167" t="str">
        <f>IF('Lineær programmering opg 4'!$D$8=0,"-",'Lineær programmering opg 4'!$G$8)</f>
        <v>-</v>
      </c>
      <c r="J6646" s="295">
        <f>A6646*'Lineær programmering opg 4'!$C$11+Datatabel!C6646*'Lineær programmering opg 4'!$D$11</f>
        <v>43992.899999999783</v>
      </c>
      <c r="K6646" s="9">
        <f t="shared" si="517"/>
        <v>0</v>
      </c>
      <c r="L6646" s="9">
        <f t="shared" si="518"/>
        <v>0</v>
      </c>
    </row>
    <row r="6647" spans="1:12" ht="15" x14ac:dyDescent="0.25">
      <c r="A6647" s="167">
        <f t="shared" si="516"/>
        <v>80.544000000017562</v>
      </c>
      <c r="B6647" s="325">
        <f t="shared" si="519"/>
        <v>0.33560000000007317</v>
      </c>
      <c r="C6647" s="167">
        <f t="shared" si="515"/>
        <v>239.59199999998685</v>
      </c>
      <c r="D6647" s="167">
        <f>IF('Lineær programmering opg 4'!$M$4=0,"-",(-A6647+'Lineær programmering opg 4'!$M$4)/'Lineær programmering opg 4'!$K$4*-1)</f>
        <v>318.91199999996491</v>
      </c>
      <c r="E6647" s="167">
        <f>IF('Lineær programmering opg 4'!$M$5=0,"-",(-A6647+'Lineær programmering opg 4'!$M$5)/'Lineær programmering opg 4'!$K$5*-1)</f>
        <v>239.59199999998685</v>
      </c>
      <c r="F6647" s="167" t="str">
        <f>IF('Lineær programmering opg 4'!$E$6=0,"-",(-A6647+'Lineær programmering opg 4'!$M$6)/'Lineær programmering opg 4'!$K$6*-1)</f>
        <v>-</v>
      </c>
      <c r="G6647" s="167" t="str">
        <f>IF('Lineær programmering opg 4'!$D$7=0,"-",((-A6647+'Lineær programmering opg 4'!$M$7)/'Lineær programmering opg 4'!$K$7)*-1)</f>
        <v>-</v>
      </c>
      <c r="H6647" s="167" t="str">
        <f>IF('Lineær programmering opg 4'!$C$8=0,"-",((-A6647+'Lineær programmering opg 4'!$M$8)/'Lineær programmering opg 4'!$K$8)*-1)</f>
        <v>-</v>
      </c>
      <c r="I6647" s="167" t="str">
        <f>IF('Lineær programmering opg 4'!$D$8=0,"-",'Lineær programmering opg 4'!$G$8)</f>
        <v>-</v>
      </c>
      <c r="J6647" s="295">
        <f>A6647*'Lineær programmering opg 4'!$C$11+Datatabel!C6647*'Lineær programmering opg 4'!$D$11</f>
        <v>43993.199999999786</v>
      </c>
      <c r="K6647" s="9">
        <f t="shared" si="517"/>
        <v>0</v>
      </c>
      <c r="L6647" s="9">
        <f t="shared" si="518"/>
        <v>0</v>
      </c>
    </row>
    <row r="6648" spans="1:12" ht="15" x14ac:dyDescent="0.25">
      <c r="A6648" s="167">
        <f t="shared" si="516"/>
        <v>80.520000000017561</v>
      </c>
      <c r="B6648" s="325">
        <f t="shared" si="519"/>
        <v>0.33550000000007318</v>
      </c>
      <c r="C6648" s="167">
        <f t="shared" si="515"/>
        <v>239.60999999998685</v>
      </c>
      <c r="D6648" s="167">
        <f>IF('Lineær programmering opg 4'!$M$4=0,"-",(-A6648+'Lineær programmering opg 4'!$M$4)/'Lineær programmering opg 4'!$K$4*-1)</f>
        <v>318.95999999996491</v>
      </c>
      <c r="E6648" s="167">
        <f>IF('Lineær programmering opg 4'!$M$5=0,"-",(-A6648+'Lineær programmering opg 4'!$M$5)/'Lineær programmering opg 4'!$K$5*-1)</f>
        <v>239.60999999998685</v>
      </c>
      <c r="F6648" s="167" t="str">
        <f>IF('Lineær programmering opg 4'!$E$6=0,"-",(-A6648+'Lineær programmering opg 4'!$M$6)/'Lineær programmering opg 4'!$K$6*-1)</f>
        <v>-</v>
      </c>
      <c r="G6648" s="167" t="str">
        <f>IF('Lineær programmering opg 4'!$D$7=0,"-",((-A6648+'Lineær programmering opg 4'!$M$7)/'Lineær programmering opg 4'!$K$7)*-1)</f>
        <v>-</v>
      </c>
      <c r="H6648" s="167" t="str">
        <f>IF('Lineær programmering opg 4'!$C$8=0,"-",((-A6648+'Lineær programmering opg 4'!$M$8)/'Lineær programmering opg 4'!$K$8)*-1)</f>
        <v>-</v>
      </c>
      <c r="I6648" s="167" t="str">
        <f>IF('Lineær programmering opg 4'!$D$8=0,"-",'Lineær programmering opg 4'!$G$8)</f>
        <v>-</v>
      </c>
      <c r="J6648" s="295">
        <f>A6648*'Lineær programmering opg 4'!$C$11+Datatabel!C6648*'Lineær programmering opg 4'!$D$11</f>
        <v>43993.499999999782</v>
      </c>
      <c r="K6648" s="9">
        <f t="shared" si="517"/>
        <v>0</v>
      </c>
      <c r="L6648" s="9">
        <f t="shared" si="518"/>
        <v>0</v>
      </c>
    </row>
    <row r="6649" spans="1:12" ht="15" x14ac:dyDescent="0.25">
      <c r="A6649" s="167">
        <f t="shared" si="516"/>
        <v>80.496000000017574</v>
      </c>
      <c r="B6649" s="325">
        <f t="shared" si="519"/>
        <v>0.3354000000000732</v>
      </c>
      <c r="C6649" s="167">
        <f t="shared" si="515"/>
        <v>239.6279999999868</v>
      </c>
      <c r="D6649" s="167">
        <f>IF('Lineær programmering opg 4'!$M$4=0,"-",(-A6649+'Lineær programmering opg 4'!$M$4)/'Lineær programmering opg 4'!$K$4*-1)</f>
        <v>319.00799999996485</v>
      </c>
      <c r="E6649" s="167">
        <f>IF('Lineær programmering opg 4'!$M$5=0,"-",(-A6649+'Lineær programmering opg 4'!$M$5)/'Lineær programmering opg 4'!$K$5*-1)</f>
        <v>239.6279999999868</v>
      </c>
      <c r="F6649" s="167" t="str">
        <f>IF('Lineær programmering opg 4'!$E$6=0,"-",(-A6649+'Lineær programmering opg 4'!$M$6)/'Lineær programmering opg 4'!$K$6*-1)</f>
        <v>-</v>
      </c>
      <c r="G6649" s="167" t="str">
        <f>IF('Lineær programmering opg 4'!$D$7=0,"-",((-A6649+'Lineær programmering opg 4'!$M$7)/'Lineær programmering opg 4'!$K$7)*-1)</f>
        <v>-</v>
      </c>
      <c r="H6649" s="167" t="str">
        <f>IF('Lineær programmering opg 4'!$C$8=0,"-",((-A6649+'Lineær programmering opg 4'!$M$8)/'Lineær programmering opg 4'!$K$8)*-1)</f>
        <v>-</v>
      </c>
      <c r="I6649" s="167" t="str">
        <f>IF('Lineær programmering opg 4'!$D$8=0,"-",'Lineær programmering opg 4'!$G$8)</f>
        <v>-</v>
      </c>
      <c r="J6649" s="295">
        <f>A6649*'Lineær programmering opg 4'!$C$11+Datatabel!C6649*'Lineær programmering opg 4'!$D$11</f>
        <v>43993.799999999777</v>
      </c>
      <c r="K6649" s="9">
        <f t="shared" si="517"/>
        <v>0</v>
      </c>
      <c r="L6649" s="9">
        <f t="shared" si="518"/>
        <v>0</v>
      </c>
    </row>
    <row r="6650" spans="1:12" ht="15" x14ac:dyDescent="0.25">
      <c r="A6650" s="167">
        <f t="shared" si="516"/>
        <v>80.472000000017573</v>
      </c>
      <c r="B6650" s="325">
        <f t="shared" si="519"/>
        <v>0.33530000000007321</v>
      </c>
      <c r="C6650" s="167">
        <f t="shared" si="515"/>
        <v>239.6459999999868</v>
      </c>
      <c r="D6650" s="167">
        <f>IF('Lineær programmering opg 4'!$M$4=0,"-",(-A6650+'Lineær programmering opg 4'!$M$4)/'Lineær programmering opg 4'!$K$4*-1)</f>
        <v>319.05599999996485</v>
      </c>
      <c r="E6650" s="167">
        <f>IF('Lineær programmering opg 4'!$M$5=0,"-",(-A6650+'Lineær programmering opg 4'!$M$5)/'Lineær programmering opg 4'!$K$5*-1)</f>
        <v>239.6459999999868</v>
      </c>
      <c r="F6650" s="167" t="str">
        <f>IF('Lineær programmering opg 4'!$E$6=0,"-",(-A6650+'Lineær programmering opg 4'!$M$6)/'Lineær programmering opg 4'!$K$6*-1)</f>
        <v>-</v>
      </c>
      <c r="G6650" s="167" t="str">
        <f>IF('Lineær programmering opg 4'!$D$7=0,"-",((-A6650+'Lineær programmering opg 4'!$M$7)/'Lineær programmering opg 4'!$K$7)*-1)</f>
        <v>-</v>
      </c>
      <c r="H6650" s="167" t="str">
        <f>IF('Lineær programmering opg 4'!$C$8=0,"-",((-A6650+'Lineær programmering opg 4'!$M$8)/'Lineær programmering opg 4'!$K$8)*-1)</f>
        <v>-</v>
      </c>
      <c r="I6650" s="167" t="str">
        <f>IF('Lineær programmering opg 4'!$D$8=0,"-",'Lineær programmering opg 4'!$G$8)</f>
        <v>-</v>
      </c>
      <c r="J6650" s="295">
        <f>A6650*'Lineær programmering opg 4'!$C$11+Datatabel!C6650*'Lineær programmering opg 4'!$D$11</f>
        <v>43994.09999999978</v>
      </c>
      <c r="K6650" s="9">
        <f t="shared" si="517"/>
        <v>0</v>
      </c>
      <c r="L6650" s="9">
        <f t="shared" si="518"/>
        <v>0</v>
      </c>
    </row>
    <row r="6651" spans="1:12" ht="15" x14ac:dyDescent="0.25">
      <c r="A6651" s="167">
        <f t="shared" si="516"/>
        <v>80.448000000017572</v>
      </c>
      <c r="B6651" s="325">
        <f t="shared" si="519"/>
        <v>0.33520000000007322</v>
      </c>
      <c r="C6651" s="167">
        <f t="shared" si="515"/>
        <v>239.6639999999868</v>
      </c>
      <c r="D6651" s="167">
        <f>IF('Lineær programmering opg 4'!$M$4=0,"-",(-A6651+'Lineær programmering opg 4'!$M$4)/'Lineær programmering opg 4'!$K$4*-1)</f>
        <v>319.10399999996486</v>
      </c>
      <c r="E6651" s="167">
        <f>IF('Lineær programmering opg 4'!$M$5=0,"-",(-A6651+'Lineær programmering opg 4'!$M$5)/'Lineær programmering opg 4'!$K$5*-1)</f>
        <v>239.6639999999868</v>
      </c>
      <c r="F6651" s="167" t="str">
        <f>IF('Lineær programmering opg 4'!$E$6=0,"-",(-A6651+'Lineær programmering opg 4'!$M$6)/'Lineær programmering opg 4'!$K$6*-1)</f>
        <v>-</v>
      </c>
      <c r="G6651" s="167" t="str">
        <f>IF('Lineær programmering opg 4'!$D$7=0,"-",((-A6651+'Lineær programmering opg 4'!$M$7)/'Lineær programmering opg 4'!$K$7)*-1)</f>
        <v>-</v>
      </c>
      <c r="H6651" s="167" t="str">
        <f>IF('Lineær programmering opg 4'!$C$8=0,"-",((-A6651+'Lineær programmering opg 4'!$M$8)/'Lineær programmering opg 4'!$K$8)*-1)</f>
        <v>-</v>
      </c>
      <c r="I6651" s="167" t="str">
        <f>IF('Lineær programmering opg 4'!$D$8=0,"-",'Lineær programmering opg 4'!$G$8)</f>
        <v>-</v>
      </c>
      <c r="J6651" s="295">
        <f>A6651*'Lineær programmering opg 4'!$C$11+Datatabel!C6651*'Lineær programmering opg 4'!$D$11</f>
        <v>43994.399999999776</v>
      </c>
      <c r="K6651" s="9">
        <f t="shared" si="517"/>
        <v>0</v>
      </c>
      <c r="L6651" s="9">
        <f t="shared" si="518"/>
        <v>0</v>
      </c>
    </row>
    <row r="6652" spans="1:12" ht="15" x14ac:dyDescent="0.25">
      <c r="A6652" s="167">
        <f t="shared" si="516"/>
        <v>80.424000000017571</v>
      </c>
      <c r="B6652" s="325">
        <f t="shared" si="519"/>
        <v>0.33510000000007323</v>
      </c>
      <c r="C6652" s="167">
        <f t="shared" si="515"/>
        <v>239.6819999999868</v>
      </c>
      <c r="D6652" s="167">
        <f>IF('Lineær programmering opg 4'!$M$4=0,"-",(-A6652+'Lineær programmering opg 4'!$M$4)/'Lineær programmering opg 4'!$K$4*-1)</f>
        <v>319.15199999996486</v>
      </c>
      <c r="E6652" s="167">
        <f>IF('Lineær programmering opg 4'!$M$5=0,"-",(-A6652+'Lineær programmering opg 4'!$M$5)/'Lineær programmering opg 4'!$K$5*-1)</f>
        <v>239.6819999999868</v>
      </c>
      <c r="F6652" s="167" t="str">
        <f>IF('Lineær programmering opg 4'!$E$6=0,"-",(-A6652+'Lineær programmering opg 4'!$M$6)/'Lineær programmering opg 4'!$K$6*-1)</f>
        <v>-</v>
      </c>
      <c r="G6652" s="167" t="str">
        <f>IF('Lineær programmering opg 4'!$D$7=0,"-",((-A6652+'Lineær programmering opg 4'!$M$7)/'Lineær programmering opg 4'!$K$7)*-1)</f>
        <v>-</v>
      </c>
      <c r="H6652" s="167" t="str">
        <f>IF('Lineær programmering opg 4'!$C$8=0,"-",((-A6652+'Lineær programmering opg 4'!$M$8)/'Lineær programmering opg 4'!$K$8)*-1)</f>
        <v>-</v>
      </c>
      <c r="I6652" s="167" t="str">
        <f>IF('Lineær programmering opg 4'!$D$8=0,"-",'Lineær programmering opg 4'!$G$8)</f>
        <v>-</v>
      </c>
      <c r="J6652" s="295">
        <f>A6652*'Lineær programmering opg 4'!$C$11+Datatabel!C6652*'Lineær programmering opg 4'!$D$11</f>
        <v>43994.699999999772</v>
      </c>
      <c r="K6652" s="9">
        <f t="shared" si="517"/>
        <v>0</v>
      </c>
      <c r="L6652" s="9">
        <f t="shared" si="518"/>
        <v>0</v>
      </c>
    </row>
    <row r="6653" spans="1:12" ht="15" x14ac:dyDescent="0.25">
      <c r="A6653" s="167">
        <f t="shared" si="516"/>
        <v>80.40000000001757</v>
      </c>
      <c r="B6653" s="325">
        <f t="shared" si="519"/>
        <v>0.33500000000007324</v>
      </c>
      <c r="C6653" s="167">
        <f t="shared" si="515"/>
        <v>239.6999999999868</v>
      </c>
      <c r="D6653" s="167">
        <f>IF('Lineær programmering opg 4'!$M$4=0,"-",(-A6653+'Lineær programmering opg 4'!$M$4)/'Lineær programmering opg 4'!$K$4*-1)</f>
        <v>319.19999999996486</v>
      </c>
      <c r="E6653" s="167">
        <f>IF('Lineær programmering opg 4'!$M$5=0,"-",(-A6653+'Lineær programmering opg 4'!$M$5)/'Lineær programmering opg 4'!$K$5*-1)</f>
        <v>239.6999999999868</v>
      </c>
      <c r="F6653" s="167" t="str">
        <f>IF('Lineær programmering opg 4'!$E$6=0,"-",(-A6653+'Lineær programmering opg 4'!$M$6)/'Lineær programmering opg 4'!$K$6*-1)</f>
        <v>-</v>
      </c>
      <c r="G6653" s="167" t="str">
        <f>IF('Lineær programmering opg 4'!$D$7=0,"-",((-A6653+'Lineær programmering opg 4'!$M$7)/'Lineær programmering opg 4'!$K$7)*-1)</f>
        <v>-</v>
      </c>
      <c r="H6653" s="167" t="str">
        <f>IF('Lineær programmering opg 4'!$C$8=0,"-",((-A6653+'Lineær programmering opg 4'!$M$8)/'Lineær programmering opg 4'!$K$8)*-1)</f>
        <v>-</v>
      </c>
      <c r="I6653" s="167" t="str">
        <f>IF('Lineær programmering opg 4'!$D$8=0,"-",'Lineær programmering opg 4'!$G$8)</f>
        <v>-</v>
      </c>
      <c r="J6653" s="295">
        <f>A6653*'Lineær programmering opg 4'!$C$11+Datatabel!C6653*'Lineær programmering opg 4'!$D$11</f>
        <v>43994.999999999782</v>
      </c>
      <c r="K6653" s="9">
        <f t="shared" si="517"/>
        <v>0</v>
      </c>
      <c r="L6653" s="9">
        <f t="shared" si="518"/>
        <v>0</v>
      </c>
    </row>
    <row r="6654" spans="1:12" ht="15" x14ac:dyDescent="0.25">
      <c r="A6654" s="167">
        <f t="shared" si="516"/>
        <v>80.376000000017584</v>
      </c>
      <c r="B6654" s="325">
        <f t="shared" si="519"/>
        <v>0.33490000000007325</v>
      </c>
      <c r="C6654" s="167">
        <f t="shared" si="515"/>
        <v>239.7179999999868</v>
      </c>
      <c r="D6654" s="167">
        <f>IF('Lineær programmering opg 4'!$M$4=0,"-",(-A6654+'Lineær programmering opg 4'!$M$4)/'Lineær programmering opg 4'!$K$4*-1)</f>
        <v>319.2479999999648</v>
      </c>
      <c r="E6654" s="167">
        <f>IF('Lineær programmering opg 4'!$M$5=0,"-",(-A6654+'Lineær programmering opg 4'!$M$5)/'Lineær programmering opg 4'!$K$5*-1)</f>
        <v>239.7179999999868</v>
      </c>
      <c r="F6654" s="167" t="str">
        <f>IF('Lineær programmering opg 4'!$E$6=0,"-",(-A6654+'Lineær programmering opg 4'!$M$6)/'Lineær programmering opg 4'!$K$6*-1)</f>
        <v>-</v>
      </c>
      <c r="G6654" s="167" t="str">
        <f>IF('Lineær programmering opg 4'!$D$7=0,"-",((-A6654+'Lineær programmering opg 4'!$M$7)/'Lineær programmering opg 4'!$K$7)*-1)</f>
        <v>-</v>
      </c>
      <c r="H6654" s="167" t="str">
        <f>IF('Lineær programmering opg 4'!$C$8=0,"-",((-A6654+'Lineær programmering opg 4'!$M$8)/'Lineær programmering opg 4'!$K$8)*-1)</f>
        <v>-</v>
      </c>
      <c r="I6654" s="167" t="str">
        <f>IF('Lineær programmering opg 4'!$D$8=0,"-",'Lineær programmering opg 4'!$G$8)</f>
        <v>-</v>
      </c>
      <c r="J6654" s="295">
        <f>A6654*'Lineær programmering opg 4'!$C$11+Datatabel!C6654*'Lineær programmering opg 4'!$D$11</f>
        <v>43995.299999999777</v>
      </c>
      <c r="K6654" s="9">
        <f t="shared" si="517"/>
        <v>0</v>
      </c>
      <c r="L6654" s="9">
        <f t="shared" si="518"/>
        <v>0</v>
      </c>
    </row>
    <row r="6655" spans="1:12" ht="15" x14ac:dyDescent="0.25">
      <c r="A6655" s="167">
        <f t="shared" si="516"/>
        <v>80.352000000017583</v>
      </c>
      <c r="B6655" s="325">
        <f t="shared" si="519"/>
        <v>0.33480000000007326</v>
      </c>
      <c r="C6655" s="167">
        <f t="shared" si="515"/>
        <v>239.7359999999868</v>
      </c>
      <c r="D6655" s="167">
        <f>IF('Lineær programmering opg 4'!$M$4=0,"-",(-A6655+'Lineær programmering opg 4'!$M$4)/'Lineær programmering opg 4'!$K$4*-1)</f>
        <v>319.29599999996481</v>
      </c>
      <c r="E6655" s="167">
        <f>IF('Lineær programmering opg 4'!$M$5=0,"-",(-A6655+'Lineær programmering opg 4'!$M$5)/'Lineær programmering opg 4'!$K$5*-1)</f>
        <v>239.7359999999868</v>
      </c>
      <c r="F6655" s="167" t="str">
        <f>IF('Lineær programmering opg 4'!$E$6=0,"-",(-A6655+'Lineær programmering opg 4'!$M$6)/'Lineær programmering opg 4'!$K$6*-1)</f>
        <v>-</v>
      </c>
      <c r="G6655" s="167" t="str">
        <f>IF('Lineær programmering opg 4'!$D$7=0,"-",((-A6655+'Lineær programmering opg 4'!$M$7)/'Lineær programmering opg 4'!$K$7)*-1)</f>
        <v>-</v>
      </c>
      <c r="H6655" s="167" t="str">
        <f>IF('Lineær programmering opg 4'!$C$8=0,"-",((-A6655+'Lineær programmering opg 4'!$M$8)/'Lineær programmering opg 4'!$K$8)*-1)</f>
        <v>-</v>
      </c>
      <c r="I6655" s="167" t="str">
        <f>IF('Lineær programmering opg 4'!$D$8=0,"-",'Lineær programmering opg 4'!$G$8)</f>
        <v>-</v>
      </c>
      <c r="J6655" s="295">
        <f>A6655*'Lineær programmering opg 4'!$C$11+Datatabel!C6655*'Lineær programmering opg 4'!$D$11</f>
        <v>43995.59999999978</v>
      </c>
      <c r="K6655" s="9">
        <f t="shared" si="517"/>
        <v>0</v>
      </c>
      <c r="L6655" s="9">
        <f t="shared" si="518"/>
        <v>0</v>
      </c>
    </row>
    <row r="6656" spans="1:12" ht="15" x14ac:dyDescent="0.25">
      <c r="A6656" s="167">
        <f t="shared" si="516"/>
        <v>80.328000000017582</v>
      </c>
      <c r="B6656" s="325">
        <f t="shared" si="519"/>
        <v>0.33470000000007327</v>
      </c>
      <c r="C6656" s="167">
        <f t="shared" si="515"/>
        <v>239.7539999999868</v>
      </c>
      <c r="D6656" s="167">
        <f>IF('Lineær programmering opg 4'!$M$4=0,"-",(-A6656+'Lineær programmering opg 4'!$M$4)/'Lineær programmering opg 4'!$K$4*-1)</f>
        <v>319.34399999996481</v>
      </c>
      <c r="E6656" s="167">
        <f>IF('Lineær programmering opg 4'!$M$5=0,"-",(-A6656+'Lineær programmering opg 4'!$M$5)/'Lineær programmering opg 4'!$K$5*-1)</f>
        <v>239.7539999999868</v>
      </c>
      <c r="F6656" s="167" t="str">
        <f>IF('Lineær programmering opg 4'!$E$6=0,"-",(-A6656+'Lineær programmering opg 4'!$M$6)/'Lineær programmering opg 4'!$K$6*-1)</f>
        <v>-</v>
      </c>
      <c r="G6656" s="167" t="str">
        <f>IF('Lineær programmering opg 4'!$D$7=0,"-",((-A6656+'Lineær programmering opg 4'!$M$7)/'Lineær programmering opg 4'!$K$7)*-1)</f>
        <v>-</v>
      </c>
      <c r="H6656" s="167" t="str">
        <f>IF('Lineær programmering opg 4'!$C$8=0,"-",((-A6656+'Lineær programmering opg 4'!$M$8)/'Lineær programmering opg 4'!$K$8)*-1)</f>
        <v>-</v>
      </c>
      <c r="I6656" s="167" t="str">
        <f>IF('Lineær programmering opg 4'!$D$8=0,"-",'Lineær programmering opg 4'!$G$8)</f>
        <v>-</v>
      </c>
      <c r="J6656" s="295">
        <f>A6656*'Lineær programmering opg 4'!$C$11+Datatabel!C6656*'Lineær programmering opg 4'!$D$11</f>
        <v>43995.899999999776</v>
      </c>
      <c r="K6656" s="9">
        <f t="shared" si="517"/>
        <v>0</v>
      </c>
      <c r="L6656" s="9">
        <f t="shared" si="518"/>
        <v>0</v>
      </c>
    </row>
    <row r="6657" spans="1:12" ht="15" x14ac:dyDescent="0.25">
      <c r="A6657" s="167">
        <f t="shared" si="516"/>
        <v>80.304000000017595</v>
      </c>
      <c r="B6657" s="325">
        <f t="shared" si="519"/>
        <v>0.33460000000007328</v>
      </c>
      <c r="C6657" s="167">
        <f t="shared" si="515"/>
        <v>239.7719999999868</v>
      </c>
      <c r="D6657" s="167">
        <f>IF('Lineær programmering opg 4'!$M$4=0,"-",(-A6657+'Lineær programmering opg 4'!$M$4)/'Lineær programmering opg 4'!$K$4*-1)</f>
        <v>319.39199999996481</v>
      </c>
      <c r="E6657" s="167">
        <f>IF('Lineær programmering opg 4'!$M$5=0,"-",(-A6657+'Lineær programmering opg 4'!$M$5)/'Lineær programmering opg 4'!$K$5*-1)</f>
        <v>239.7719999999868</v>
      </c>
      <c r="F6657" s="167" t="str">
        <f>IF('Lineær programmering opg 4'!$E$6=0,"-",(-A6657+'Lineær programmering opg 4'!$M$6)/'Lineær programmering opg 4'!$K$6*-1)</f>
        <v>-</v>
      </c>
      <c r="G6657" s="167" t="str">
        <f>IF('Lineær programmering opg 4'!$D$7=0,"-",((-A6657+'Lineær programmering opg 4'!$M$7)/'Lineær programmering opg 4'!$K$7)*-1)</f>
        <v>-</v>
      </c>
      <c r="H6657" s="167" t="str">
        <f>IF('Lineær programmering opg 4'!$C$8=0,"-",((-A6657+'Lineær programmering opg 4'!$M$8)/'Lineær programmering opg 4'!$K$8)*-1)</f>
        <v>-</v>
      </c>
      <c r="I6657" s="167" t="str">
        <f>IF('Lineær programmering opg 4'!$D$8=0,"-",'Lineær programmering opg 4'!$G$8)</f>
        <v>-</v>
      </c>
      <c r="J6657" s="295">
        <f>A6657*'Lineær programmering opg 4'!$C$11+Datatabel!C6657*'Lineær programmering opg 4'!$D$11</f>
        <v>43996.199999999786</v>
      </c>
      <c r="K6657" s="9">
        <f t="shared" si="517"/>
        <v>0</v>
      </c>
      <c r="L6657" s="9">
        <f t="shared" si="518"/>
        <v>0</v>
      </c>
    </row>
    <row r="6658" spans="1:12" ht="15" x14ac:dyDescent="0.25">
      <c r="A6658" s="167">
        <f t="shared" si="516"/>
        <v>80.280000000017594</v>
      </c>
      <c r="B6658" s="325">
        <f t="shared" si="519"/>
        <v>0.33450000000007329</v>
      </c>
      <c r="C6658" s="167">
        <f t="shared" si="515"/>
        <v>239.7899999999868</v>
      </c>
      <c r="D6658" s="167">
        <f>IF('Lineær programmering opg 4'!$M$4=0,"-",(-A6658+'Lineær programmering opg 4'!$M$4)/'Lineær programmering opg 4'!$K$4*-1)</f>
        <v>319.43999999996481</v>
      </c>
      <c r="E6658" s="167">
        <f>IF('Lineær programmering opg 4'!$M$5=0,"-",(-A6658+'Lineær programmering opg 4'!$M$5)/'Lineær programmering opg 4'!$K$5*-1)</f>
        <v>239.7899999999868</v>
      </c>
      <c r="F6658" s="167" t="str">
        <f>IF('Lineær programmering opg 4'!$E$6=0,"-",(-A6658+'Lineær programmering opg 4'!$M$6)/'Lineær programmering opg 4'!$K$6*-1)</f>
        <v>-</v>
      </c>
      <c r="G6658" s="167" t="str">
        <f>IF('Lineær programmering opg 4'!$D$7=0,"-",((-A6658+'Lineær programmering opg 4'!$M$7)/'Lineær programmering opg 4'!$K$7)*-1)</f>
        <v>-</v>
      </c>
      <c r="H6658" s="167" t="str">
        <f>IF('Lineær programmering opg 4'!$C$8=0,"-",((-A6658+'Lineær programmering opg 4'!$M$8)/'Lineær programmering opg 4'!$K$8)*-1)</f>
        <v>-</v>
      </c>
      <c r="I6658" s="167" t="str">
        <f>IF('Lineær programmering opg 4'!$D$8=0,"-",'Lineær programmering opg 4'!$G$8)</f>
        <v>-</v>
      </c>
      <c r="J6658" s="295">
        <f>A6658*'Lineær programmering opg 4'!$C$11+Datatabel!C6658*'Lineær programmering opg 4'!$D$11</f>
        <v>43996.499999999782</v>
      </c>
      <c r="K6658" s="9">
        <f t="shared" si="517"/>
        <v>0</v>
      </c>
      <c r="L6658" s="9">
        <f t="shared" si="518"/>
        <v>0</v>
      </c>
    </row>
    <row r="6659" spans="1:12" ht="15" x14ac:dyDescent="0.25">
      <c r="A6659" s="167">
        <f t="shared" si="516"/>
        <v>80.256000000017593</v>
      </c>
      <c r="B6659" s="325">
        <f t="shared" si="519"/>
        <v>0.33440000000007331</v>
      </c>
      <c r="C6659" s="167">
        <f t="shared" ref="C6659:C6722" si="520">MIN(D6659,E6659,F6659,G6659,H6659,I6659)</f>
        <v>239.80799999998681</v>
      </c>
      <c r="D6659" s="167">
        <f>IF('Lineær programmering opg 4'!$M$4=0,"-",(-A6659+'Lineær programmering opg 4'!$M$4)/'Lineær programmering opg 4'!$K$4*-1)</f>
        <v>319.48799999996481</v>
      </c>
      <c r="E6659" s="167">
        <f>IF('Lineær programmering opg 4'!$M$5=0,"-",(-A6659+'Lineær programmering opg 4'!$M$5)/'Lineær programmering opg 4'!$K$5*-1)</f>
        <v>239.80799999998681</v>
      </c>
      <c r="F6659" s="167" t="str">
        <f>IF('Lineær programmering opg 4'!$E$6=0,"-",(-A6659+'Lineær programmering opg 4'!$M$6)/'Lineær programmering opg 4'!$K$6*-1)</f>
        <v>-</v>
      </c>
      <c r="G6659" s="167" t="str">
        <f>IF('Lineær programmering opg 4'!$D$7=0,"-",((-A6659+'Lineær programmering opg 4'!$M$7)/'Lineær programmering opg 4'!$K$7)*-1)</f>
        <v>-</v>
      </c>
      <c r="H6659" s="167" t="str">
        <f>IF('Lineær programmering opg 4'!$C$8=0,"-",((-A6659+'Lineær programmering opg 4'!$M$8)/'Lineær programmering opg 4'!$K$8)*-1)</f>
        <v>-</v>
      </c>
      <c r="I6659" s="167" t="str">
        <f>IF('Lineær programmering opg 4'!$D$8=0,"-",'Lineær programmering opg 4'!$G$8)</f>
        <v>-</v>
      </c>
      <c r="J6659" s="295">
        <f>A6659*'Lineær programmering opg 4'!$C$11+Datatabel!C6659*'Lineær programmering opg 4'!$D$11</f>
        <v>43996.799999999777</v>
      </c>
      <c r="K6659" s="9">
        <f t="shared" si="517"/>
        <v>0</v>
      </c>
      <c r="L6659" s="9">
        <f t="shared" si="518"/>
        <v>0</v>
      </c>
    </row>
    <row r="6660" spans="1:12" ht="15" x14ac:dyDescent="0.25">
      <c r="A6660" s="167">
        <f t="shared" ref="A6660:A6723" si="521">$A$3*B6660</f>
        <v>80.232000000017592</v>
      </c>
      <c r="B6660" s="325">
        <f t="shared" si="519"/>
        <v>0.33430000000007332</v>
      </c>
      <c r="C6660" s="167">
        <f t="shared" si="520"/>
        <v>239.82599999998681</v>
      </c>
      <c r="D6660" s="167">
        <f>IF('Lineær programmering opg 4'!$M$4=0,"-",(-A6660+'Lineær programmering opg 4'!$M$4)/'Lineær programmering opg 4'!$K$4*-1)</f>
        <v>319.53599999996482</v>
      </c>
      <c r="E6660" s="167">
        <f>IF('Lineær programmering opg 4'!$M$5=0,"-",(-A6660+'Lineær programmering opg 4'!$M$5)/'Lineær programmering opg 4'!$K$5*-1)</f>
        <v>239.82599999998681</v>
      </c>
      <c r="F6660" s="167" t="str">
        <f>IF('Lineær programmering opg 4'!$E$6=0,"-",(-A6660+'Lineær programmering opg 4'!$M$6)/'Lineær programmering opg 4'!$K$6*-1)</f>
        <v>-</v>
      </c>
      <c r="G6660" s="167" t="str">
        <f>IF('Lineær programmering opg 4'!$D$7=0,"-",((-A6660+'Lineær programmering opg 4'!$M$7)/'Lineær programmering opg 4'!$K$7)*-1)</f>
        <v>-</v>
      </c>
      <c r="H6660" s="167" t="str">
        <f>IF('Lineær programmering opg 4'!$C$8=0,"-",((-A6660+'Lineær programmering opg 4'!$M$8)/'Lineær programmering opg 4'!$K$8)*-1)</f>
        <v>-</v>
      </c>
      <c r="I6660" s="167" t="str">
        <f>IF('Lineær programmering opg 4'!$D$8=0,"-",'Lineær programmering opg 4'!$G$8)</f>
        <v>-</v>
      </c>
      <c r="J6660" s="295">
        <f>A6660*'Lineær programmering opg 4'!$C$11+Datatabel!C6660*'Lineær programmering opg 4'!$D$11</f>
        <v>43997.09999999978</v>
      </c>
      <c r="K6660" s="9">
        <f t="shared" ref="K6660:K6723" si="522">IF($J$10004=J6660,A6660,0)</f>
        <v>0</v>
      </c>
      <c r="L6660" s="9">
        <f t="shared" ref="L6660:L6723" si="523">IF(J6660=$J$10004,C6660,0)</f>
        <v>0</v>
      </c>
    </row>
    <row r="6661" spans="1:12" ht="15" x14ac:dyDescent="0.25">
      <c r="A6661" s="167">
        <f t="shared" si="521"/>
        <v>80.208000000017591</v>
      </c>
      <c r="B6661" s="325">
        <f t="shared" ref="B6661:B6724" si="524">B6660-0.01%</f>
        <v>0.33420000000007333</v>
      </c>
      <c r="C6661" s="167">
        <f t="shared" si="520"/>
        <v>239.84399999998681</v>
      </c>
      <c r="D6661" s="167">
        <f>IF('Lineær programmering opg 4'!$M$4=0,"-",(-A6661+'Lineær programmering opg 4'!$M$4)/'Lineær programmering opg 4'!$K$4*-1)</f>
        <v>319.58399999996482</v>
      </c>
      <c r="E6661" s="167">
        <f>IF('Lineær programmering opg 4'!$M$5=0,"-",(-A6661+'Lineær programmering opg 4'!$M$5)/'Lineær programmering opg 4'!$K$5*-1)</f>
        <v>239.84399999998681</v>
      </c>
      <c r="F6661" s="167" t="str">
        <f>IF('Lineær programmering opg 4'!$E$6=0,"-",(-A6661+'Lineær programmering opg 4'!$M$6)/'Lineær programmering opg 4'!$K$6*-1)</f>
        <v>-</v>
      </c>
      <c r="G6661" s="167" t="str">
        <f>IF('Lineær programmering opg 4'!$D$7=0,"-",((-A6661+'Lineær programmering opg 4'!$M$7)/'Lineær programmering opg 4'!$K$7)*-1)</f>
        <v>-</v>
      </c>
      <c r="H6661" s="167" t="str">
        <f>IF('Lineær programmering opg 4'!$C$8=0,"-",((-A6661+'Lineær programmering opg 4'!$M$8)/'Lineær programmering opg 4'!$K$8)*-1)</f>
        <v>-</v>
      </c>
      <c r="I6661" s="167" t="str">
        <f>IF('Lineær programmering opg 4'!$D$8=0,"-",'Lineær programmering opg 4'!$G$8)</f>
        <v>-</v>
      </c>
      <c r="J6661" s="295">
        <f>A6661*'Lineær programmering opg 4'!$C$11+Datatabel!C6661*'Lineær programmering opg 4'!$D$11</f>
        <v>43997.399999999776</v>
      </c>
      <c r="K6661" s="9">
        <f t="shared" si="522"/>
        <v>0</v>
      </c>
      <c r="L6661" s="9">
        <f t="shared" si="523"/>
        <v>0</v>
      </c>
    </row>
    <row r="6662" spans="1:12" ht="15" x14ac:dyDescent="0.25">
      <c r="A6662" s="167">
        <f t="shared" si="521"/>
        <v>80.184000000017605</v>
      </c>
      <c r="B6662" s="325">
        <f t="shared" si="524"/>
        <v>0.33410000000007334</v>
      </c>
      <c r="C6662" s="167">
        <f t="shared" si="520"/>
        <v>239.86199999998681</v>
      </c>
      <c r="D6662" s="167">
        <f>IF('Lineær programmering opg 4'!$M$4=0,"-",(-A6662+'Lineær programmering opg 4'!$M$4)/'Lineær programmering opg 4'!$K$4*-1)</f>
        <v>319.63199999996482</v>
      </c>
      <c r="E6662" s="167">
        <f>IF('Lineær programmering opg 4'!$M$5=0,"-",(-A6662+'Lineær programmering opg 4'!$M$5)/'Lineær programmering opg 4'!$K$5*-1)</f>
        <v>239.86199999998681</v>
      </c>
      <c r="F6662" s="167" t="str">
        <f>IF('Lineær programmering opg 4'!$E$6=0,"-",(-A6662+'Lineær programmering opg 4'!$M$6)/'Lineær programmering opg 4'!$K$6*-1)</f>
        <v>-</v>
      </c>
      <c r="G6662" s="167" t="str">
        <f>IF('Lineær programmering opg 4'!$D$7=0,"-",((-A6662+'Lineær programmering opg 4'!$M$7)/'Lineær programmering opg 4'!$K$7)*-1)</f>
        <v>-</v>
      </c>
      <c r="H6662" s="167" t="str">
        <f>IF('Lineær programmering opg 4'!$C$8=0,"-",((-A6662+'Lineær programmering opg 4'!$M$8)/'Lineær programmering opg 4'!$K$8)*-1)</f>
        <v>-</v>
      </c>
      <c r="I6662" s="167" t="str">
        <f>IF('Lineær programmering opg 4'!$D$8=0,"-",'Lineær programmering opg 4'!$G$8)</f>
        <v>-</v>
      </c>
      <c r="J6662" s="295">
        <f>A6662*'Lineær programmering opg 4'!$C$11+Datatabel!C6662*'Lineær programmering opg 4'!$D$11</f>
        <v>43997.699999999786</v>
      </c>
      <c r="K6662" s="9">
        <f t="shared" si="522"/>
        <v>0</v>
      </c>
      <c r="L6662" s="9">
        <f t="shared" si="523"/>
        <v>0</v>
      </c>
    </row>
    <row r="6663" spans="1:12" ht="15" x14ac:dyDescent="0.25">
      <c r="A6663" s="167">
        <f t="shared" si="521"/>
        <v>80.160000000017604</v>
      </c>
      <c r="B6663" s="325">
        <f t="shared" si="524"/>
        <v>0.33400000000007335</v>
      </c>
      <c r="C6663" s="167">
        <f t="shared" si="520"/>
        <v>239.87999999998681</v>
      </c>
      <c r="D6663" s="167">
        <f>IF('Lineær programmering opg 4'!$M$4=0,"-",(-A6663+'Lineær programmering opg 4'!$M$4)/'Lineær programmering opg 4'!$K$4*-1)</f>
        <v>319.67999999996482</v>
      </c>
      <c r="E6663" s="167">
        <f>IF('Lineær programmering opg 4'!$M$5=0,"-",(-A6663+'Lineær programmering opg 4'!$M$5)/'Lineær programmering opg 4'!$K$5*-1)</f>
        <v>239.87999999998681</v>
      </c>
      <c r="F6663" s="167" t="str">
        <f>IF('Lineær programmering opg 4'!$E$6=0,"-",(-A6663+'Lineær programmering opg 4'!$M$6)/'Lineær programmering opg 4'!$K$6*-1)</f>
        <v>-</v>
      </c>
      <c r="G6663" s="167" t="str">
        <f>IF('Lineær programmering opg 4'!$D$7=0,"-",((-A6663+'Lineær programmering opg 4'!$M$7)/'Lineær programmering opg 4'!$K$7)*-1)</f>
        <v>-</v>
      </c>
      <c r="H6663" s="167" t="str">
        <f>IF('Lineær programmering opg 4'!$C$8=0,"-",((-A6663+'Lineær programmering opg 4'!$M$8)/'Lineær programmering opg 4'!$K$8)*-1)</f>
        <v>-</v>
      </c>
      <c r="I6663" s="167" t="str">
        <f>IF('Lineær programmering opg 4'!$D$8=0,"-",'Lineær programmering opg 4'!$G$8)</f>
        <v>-</v>
      </c>
      <c r="J6663" s="295">
        <f>A6663*'Lineær programmering opg 4'!$C$11+Datatabel!C6663*'Lineær programmering opg 4'!$D$11</f>
        <v>43997.999999999782</v>
      </c>
      <c r="K6663" s="9">
        <f t="shared" si="522"/>
        <v>0</v>
      </c>
      <c r="L6663" s="9">
        <f t="shared" si="523"/>
        <v>0</v>
      </c>
    </row>
    <row r="6664" spans="1:12" ht="15" x14ac:dyDescent="0.25">
      <c r="A6664" s="167">
        <f t="shared" si="521"/>
        <v>80.136000000017603</v>
      </c>
      <c r="B6664" s="325">
        <f t="shared" si="524"/>
        <v>0.33390000000007336</v>
      </c>
      <c r="C6664" s="167">
        <f t="shared" si="520"/>
        <v>239.89799999998681</v>
      </c>
      <c r="D6664" s="167">
        <f>IF('Lineær programmering opg 4'!$M$4=0,"-",(-A6664+'Lineær programmering opg 4'!$M$4)/'Lineær programmering opg 4'!$K$4*-1)</f>
        <v>319.72799999996482</v>
      </c>
      <c r="E6664" s="167">
        <f>IF('Lineær programmering opg 4'!$M$5=0,"-",(-A6664+'Lineær programmering opg 4'!$M$5)/'Lineær programmering opg 4'!$K$5*-1)</f>
        <v>239.89799999998681</v>
      </c>
      <c r="F6664" s="167" t="str">
        <f>IF('Lineær programmering opg 4'!$E$6=0,"-",(-A6664+'Lineær programmering opg 4'!$M$6)/'Lineær programmering opg 4'!$K$6*-1)</f>
        <v>-</v>
      </c>
      <c r="G6664" s="167" t="str">
        <f>IF('Lineær programmering opg 4'!$D$7=0,"-",((-A6664+'Lineær programmering opg 4'!$M$7)/'Lineær programmering opg 4'!$K$7)*-1)</f>
        <v>-</v>
      </c>
      <c r="H6664" s="167" t="str">
        <f>IF('Lineær programmering opg 4'!$C$8=0,"-",((-A6664+'Lineær programmering opg 4'!$M$8)/'Lineær programmering opg 4'!$K$8)*-1)</f>
        <v>-</v>
      </c>
      <c r="I6664" s="167" t="str">
        <f>IF('Lineær programmering opg 4'!$D$8=0,"-",'Lineær programmering opg 4'!$G$8)</f>
        <v>-</v>
      </c>
      <c r="J6664" s="295">
        <f>A6664*'Lineær programmering opg 4'!$C$11+Datatabel!C6664*'Lineær programmering opg 4'!$D$11</f>
        <v>43998.299999999777</v>
      </c>
      <c r="K6664" s="9">
        <f t="shared" si="522"/>
        <v>0</v>
      </c>
      <c r="L6664" s="9">
        <f t="shared" si="523"/>
        <v>0</v>
      </c>
    </row>
    <row r="6665" spans="1:12" ht="15" x14ac:dyDescent="0.25">
      <c r="A6665" s="167">
        <f t="shared" si="521"/>
        <v>80.112000000017616</v>
      </c>
      <c r="B6665" s="325">
        <f t="shared" si="524"/>
        <v>0.33380000000007337</v>
      </c>
      <c r="C6665" s="167">
        <f t="shared" si="520"/>
        <v>239.91599999998681</v>
      </c>
      <c r="D6665" s="167">
        <f>IF('Lineær programmering opg 4'!$M$4=0,"-",(-A6665+'Lineær programmering opg 4'!$M$4)/'Lineær programmering opg 4'!$K$4*-1)</f>
        <v>319.77599999996477</v>
      </c>
      <c r="E6665" s="167">
        <f>IF('Lineær programmering opg 4'!$M$5=0,"-",(-A6665+'Lineær programmering opg 4'!$M$5)/'Lineær programmering opg 4'!$K$5*-1)</f>
        <v>239.91599999998681</v>
      </c>
      <c r="F6665" s="167" t="str">
        <f>IF('Lineær programmering opg 4'!$E$6=0,"-",(-A6665+'Lineær programmering opg 4'!$M$6)/'Lineær programmering opg 4'!$K$6*-1)</f>
        <v>-</v>
      </c>
      <c r="G6665" s="167" t="str">
        <f>IF('Lineær programmering opg 4'!$D$7=0,"-",((-A6665+'Lineær programmering opg 4'!$M$7)/'Lineær programmering opg 4'!$K$7)*-1)</f>
        <v>-</v>
      </c>
      <c r="H6665" s="167" t="str">
        <f>IF('Lineær programmering opg 4'!$C$8=0,"-",((-A6665+'Lineær programmering opg 4'!$M$8)/'Lineær programmering opg 4'!$K$8)*-1)</f>
        <v>-</v>
      </c>
      <c r="I6665" s="167" t="str">
        <f>IF('Lineær programmering opg 4'!$D$8=0,"-",'Lineær programmering opg 4'!$G$8)</f>
        <v>-</v>
      </c>
      <c r="J6665" s="295">
        <f>A6665*'Lineær programmering opg 4'!$C$11+Datatabel!C6665*'Lineær programmering opg 4'!$D$11</f>
        <v>43998.599999999788</v>
      </c>
      <c r="K6665" s="9">
        <f t="shared" si="522"/>
        <v>0</v>
      </c>
      <c r="L6665" s="9">
        <f t="shared" si="523"/>
        <v>0</v>
      </c>
    </row>
    <row r="6666" spans="1:12" ht="15" x14ac:dyDescent="0.25">
      <c r="A6666" s="167">
        <f t="shared" si="521"/>
        <v>80.088000000017615</v>
      </c>
      <c r="B6666" s="325">
        <f t="shared" si="524"/>
        <v>0.33370000000007338</v>
      </c>
      <c r="C6666" s="167">
        <f t="shared" si="520"/>
        <v>239.93399999998681</v>
      </c>
      <c r="D6666" s="167">
        <f>IF('Lineær programmering opg 4'!$M$4=0,"-",(-A6666+'Lineær programmering opg 4'!$M$4)/'Lineær programmering opg 4'!$K$4*-1)</f>
        <v>319.82399999996477</v>
      </c>
      <c r="E6666" s="167">
        <f>IF('Lineær programmering opg 4'!$M$5=0,"-",(-A6666+'Lineær programmering opg 4'!$M$5)/'Lineær programmering opg 4'!$K$5*-1)</f>
        <v>239.93399999998681</v>
      </c>
      <c r="F6666" s="167" t="str">
        <f>IF('Lineær programmering opg 4'!$E$6=0,"-",(-A6666+'Lineær programmering opg 4'!$M$6)/'Lineær programmering opg 4'!$K$6*-1)</f>
        <v>-</v>
      </c>
      <c r="G6666" s="167" t="str">
        <f>IF('Lineær programmering opg 4'!$D$7=0,"-",((-A6666+'Lineær programmering opg 4'!$M$7)/'Lineær programmering opg 4'!$K$7)*-1)</f>
        <v>-</v>
      </c>
      <c r="H6666" s="167" t="str">
        <f>IF('Lineær programmering opg 4'!$C$8=0,"-",((-A6666+'Lineær programmering opg 4'!$M$8)/'Lineær programmering opg 4'!$K$8)*-1)</f>
        <v>-</v>
      </c>
      <c r="I6666" s="167" t="str">
        <f>IF('Lineær programmering opg 4'!$D$8=0,"-",'Lineær programmering opg 4'!$G$8)</f>
        <v>-</v>
      </c>
      <c r="J6666" s="295">
        <f>A6666*'Lineær programmering opg 4'!$C$11+Datatabel!C6666*'Lineær programmering opg 4'!$D$11</f>
        <v>43998.899999999783</v>
      </c>
      <c r="K6666" s="9">
        <f t="shared" si="522"/>
        <v>0</v>
      </c>
      <c r="L6666" s="9">
        <f t="shared" si="523"/>
        <v>0</v>
      </c>
    </row>
    <row r="6667" spans="1:12" ht="15" x14ac:dyDescent="0.25">
      <c r="A6667" s="167">
        <f t="shared" si="521"/>
        <v>80.064000000017614</v>
      </c>
      <c r="B6667" s="325">
        <f t="shared" si="524"/>
        <v>0.33360000000007339</v>
      </c>
      <c r="C6667" s="167">
        <f t="shared" si="520"/>
        <v>239.95199999998681</v>
      </c>
      <c r="D6667" s="167">
        <f>IF('Lineær programmering opg 4'!$M$4=0,"-",(-A6667+'Lineær programmering opg 4'!$M$4)/'Lineær programmering opg 4'!$K$4*-1)</f>
        <v>319.87199999996477</v>
      </c>
      <c r="E6667" s="167">
        <f>IF('Lineær programmering opg 4'!$M$5=0,"-",(-A6667+'Lineær programmering opg 4'!$M$5)/'Lineær programmering opg 4'!$K$5*-1)</f>
        <v>239.95199999998681</v>
      </c>
      <c r="F6667" s="167" t="str">
        <f>IF('Lineær programmering opg 4'!$E$6=0,"-",(-A6667+'Lineær programmering opg 4'!$M$6)/'Lineær programmering opg 4'!$K$6*-1)</f>
        <v>-</v>
      </c>
      <c r="G6667" s="167" t="str">
        <f>IF('Lineær programmering opg 4'!$D$7=0,"-",((-A6667+'Lineær programmering opg 4'!$M$7)/'Lineær programmering opg 4'!$K$7)*-1)</f>
        <v>-</v>
      </c>
      <c r="H6667" s="167" t="str">
        <f>IF('Lineær programmering opg 4'!$C$8=0,"-",((-A6667+'Lineær programmering opg 4'!$M$8)/'Lineær programmering opg 4'!$K$8)*-1)</f>
        <v>-</v>
      </c>
      <c r="I6667" s="167" t="str">
        <f>IF('Lineær programmering opg 4'!$D$8=0,"-",'Lineær programmering opg 4'!$G$8)</f>
        <v>-</v>
      </c>
      <c r="J6667" s="295">
        <f>A6667*'Lineær programmering opg 4'!$C$11+Datatabel!C6667*'Lineær programmering opg 4'!$D$11</f>
        <v>43999.199999999786</v>
      </c>
      <c r="K6667" s="9">
        <f t="shared" si="522"/>
        <v>0</v>
      </c>
      <c r="L6667" s="9">
        <f t="shared" si="523"/>
        <v>0</v>
      </c>
    </row>
    <row r="6668" spans="1:12" ht="15" x14ac:dyDescent="0.25">
      <c r="A6668" s="167">
        <f t="shared" si="521"/>
        <v>80.040000000017614</v>
      </c>
      <c r="B6668" s="325">
        <f t="shared" si="524"/>
        <v>0.3335000000000734</v>
      </c>
      <c r="C6668" s="167">
        <f t="shared" si="520"/>
        <v>239.96999999998681</v>
      </c>
      <c r="D6668" s="167">
        <f>IF('Lineær programmering opg 4'!$M$4=0,"-",(-A6668+'Lineær programmering opg 4'!$M$4)/'Lineær programmering opg 4'!$K$4*-1)</f>
        <v>319.91999999996477</v>
      </c>
      <c r="E6668" s="167">
        <f>IF('Lineær programmering opg 4'!$M$5=0,"-",(-A6668+'Lineær programmering opg 4'!$M$5)/'Lineær programmering opg 4'!$K$5*-1)</f>
        <v>239.96999999998681</v>
      </c>
      <c r="F6668" s="167" t="str">
        <f>IF('Lineær programmering opg 4'!$E$6=0,"-",(-A6668+'Lineær programmering opg 4'!$M$6)/'Lineær programmering opg 4'!$K$6*-1)</f>
        <v>-</v>
      </c>
      <c r="G6668" s="167" t="str">
        <f>IF('Lineær programmering opg 4'!$D$7=0,"-",((-A6668+'Lineær programmering opg 4'!$M$7)/'Lineær programmering opg 4'!$K$7)*-1)</f>
        <v>-</v>
      </c>
      <c r="H6668" s="167" t="str">
        <f>IF('Lineær programmering opg 4'!$C$8=0,"-",((-A6668+'Lineær programmering opg 4'!$M$8)/'Lineær programmering opg 4'!$K$8)*-1)</f>
        <v>-</v>
      </c>
      <c r="I6668" s="167" t="str">
        <f>IF('Lineær programmering opg 4'!$D$8=0,"-",'Lineær programmering opg 4'!$G$8)</f>
        <v>-</v>
      </c>
      <c r="J6668" s="295">
        <f>A6668*'Lineær programmering opg 4'!$C$11+Datatabel!C6668*'Lineær programmering opg 4'!$D$11</f>
        <v>43999.499999999782</v>
      </c>
      <c r="K6668" s="9">
        <f t="shared" si="522"/>
        <v>0</v>
      </c>
      <c r="L6668" s="9">
        <f t="shared" si="523"/>
        <v>0</v>
      </c>
    </row>
    <row r="6669" spans="1:12" ht="15" x14ac:dyDescent="0.25">
      <c r="A6669" s="167">
        <f t="shared" si="521"/>
        <v>80.016000000017613</v>
      </c>
      <c r="B6669" s="325">
        <f t="shared" si="524"/>
        <v>0.33340000000007342</v>
      </c>
      <c r="C6669" s="167">
        <f t="shared" si="520"/>
        <v>239.98799999998681</v>
      </c>
      <c r="D6669" s="167">
        <f>IF('Lineær programmering opg 4'!$M$4=0,"-",(-A6669+'Lineær programmering opg 4'!$M$4)/'Lineær programmering opg 4'!$K$4*-1)</f>
        <v>319.96799999996477</v>
      </c>
      <c r="E6669" s="167">
        <f>IF('Lineær programmering opg 4'!$M$5=0,"-",(-A6669+'Lineær programmering opg 4'!$M$5)/'Lineær programmering opg 4'!$K$5*-1)</f>
        <v>239.98799999998681</v>
      </c>
      <c r="F6669" s="167" t="str">
        <f>IF('Lineær programmering opg 4'!$E$6=0,"-",(-A6669+'Lineær programmering opg 4'!$M$6)/'Lineær programmering opg 4'!$K$6*-1)</f>
        <v>-</v>
      </c>
      <c r="G6669" s="167" t="str">
        <f>IF('Lineær programmering opg 4'!$D$7=0,"-",((-A6669+'Lineær programmering opg 4'!$M$7)/'Lineær programmering opg 4'!$K$7)*-1)</f>
        <v>-</v>
      </c>
      <c r="H6669" s="167" t="str">
        <f>IF('Lineær programmering opg 4'!$C$8=0,"-",((-A6669+'Lineær programmering opg 4'!$M$8)/'Lineær programmering opg 4'!$K$8)*-1)</f>
        <v>-</v>
      </c>
      <c r="I6669" s="167" t="str">
        <f>IF('Lineær programmering opg 4'!$D$8=0,"-",'Lineær programmering opg 4'!$G$8)</f>
        <v>-</v>
      </c>
      <c r="J6669" s="295">
        <f>A6669*'Lineær programmering opg 4'!$C$11+Datatabel!C6669*'Lineær programmering opg 4'!$D$11</f>
        <v>43999.799999999785</v>
      </c>
      <c r="K6669" s="9">
        <f t="shared" si="522"/>
        <v>0</v>
      </c>
      <c r="L6669" s="9">
        <f t="shared" si="523"/>
        <v>0</v>
      </c>
    </row>
    <row r="6670" spans="1:12" ht="15" x14ac:dyDescent="0.25">
      <c r="A6670" s="167">
        <f t="shared" si="521"/>
        <v>79.992000000017626</v>
      </c>
      <c r="B6670" s="325">
        <f t="shared" si="524"/>
        <v>0.33330000000007343</v>
      </c>
      <c r="C6670" s="167">
        <f t="shared" si="520"/>
        <v>240.00599999998678</v>
      </c>
      <c r="D6670" s="167">
        <f>IF('Lineær programmering opg 4'!$M$4=0,"-",(-A6670+'Lineær programmering opg 4'!$M$4)/'Lineær programmering opg 4'!$K$4*-1)</f>
        <v>320.01599999996472</v>
      </c>
      <c r="E6670" s="167">
        <f>IF('Lineær programmering opg 4'!$M$5=0,"-",(-A6670+'Lineær programmering opg 4'!$M$5)/'Lineær programmering opg 4'!$K$5*-1)</f>
        <v>240.00599999998678</v>
      </c>
      <c r="F6670" s="167" t="str">
        <f>IF('Lineær programmering opg 4'!$E$6=0,"-",(-A6670+'Lineær programmering opg 4'!$M$6)/'Lineær programmering opg 4'!$K$6*-1)</f>
        <v>-</v>
      </c>
      <c r="G6670" s="167" t="str">
        <f>IF('Lineær programmering opg 4'!$D$7=0,"-",((-A6670+'Lineær programmering opg 4'!$M$7)/'Lineær programmering opg 4'!$K$7)*-1)</f>
        <v>-</v>
      </c>
      <c r="H6670" s="167" t="str">
        <f>IF('Lineær programmering opg 4'!$C$8=0,"-",((-A6670+'Lineær programmering opg 4'!$M$8)/'Lineær programmering opg 4'!$K$8)*-1)</f>
        <v>-</v>
      </c>
      <c r="I6670" s="167" t="str">
        <f>IF('Lineær programmering opg 4'!$D$8=0,"-",'Lineær programmering opg 4'!$G$8)</f>
        <v>-</v>
      </c>
      <c r="J6670" s="295">
        <f>A6670*'Lineær programmering opg 4'!$C$11+Datatabel!C6670*'Lineær programmering opg 4'!$D$11</f>
        <v>44000.09999999978</v>
      </c>
      <c r="K6670" s="9">
        <f t="shared" si="522"/>
        <v>0</v>
      </c>
      <c r="L6670" s="9">
        <f t="shared" si="523"/>
        <v>0</v>
      </c>
    </row>
    <row r="6671" spans="1:12" ht="15" x14ac:dyDescent="0.25">
      <c r="A6671" s="167">
        <f t="shared" si="521"/>
        <v>79.968000000017625</v>
      </c>
      <c r="B6671" s="325">
        <f t="shared" si="524"/>
        <v>0.33320000000007344</v>
      </c>
      <c r="C6671" s="167">
        <f t="shared" si="520"/>
        <v>240.02399999998678</v>
      </c>
      <c r="D6671" s="167">
        <f>IF('Lineær programmering opg 4'!$M$4=0,"-",(-A6671+'Lineær programmering opg 4'!$M$4)/'Lineær programmering opg 4'!$K$4*-1)</f>
        <v>320.06399999996472</v>
      </c>
      <c r="E6671" s="167">
        <f>IF('Lineær programmering opg 4'!$M$5=0,"-",(-A6671+'Lineær programmering opg 4'!$M$5)/'Lineær programmering opg 4'!$K$5*-1)</f>
        <v>240.02399999998678</v>
      </c>
      <c r="F6671" s="167" t="str">
        <f>IF('Lineær programmering opg 4'!$E$6=0,"-",(-A6671+'Lineær programmering opg 4'!$M$6)/'Lineær programmering opg 4'!$K$6*-1)</f>
        <v>-</v>
      </c>
      <c r="G6671" s="167" t="str">
        <f>IF('Lineær programmering opg 4'!$D$7=0,"-",((-A6671+'Lineær programmering opg 4'!$M$7)/'Lineær programmering opg 4'!$K$7)*-1)</f>
        <v>-</v>
      </c>
      <c r="H6671" s="167" t="str">
        <f>IF('Lineær programmering opg 4'!$C$8=0,"-",((-A6671+'Lineær programmering opg 4'!$M$8)/'Lineær programmering opg 4'!$K$8)*-1)</f>
        <v>-</v>
      </c>
      <c r="I6671" s="167" t="str">
        <f>IF('Lineær programmering opg 4'!$D$8=0,"-",'Lineær programmering opg 4'!$G$8)</f>
        <v>-</v>
      </c>
      <c r="J6671" s="295">
        <f>A6671*'Lineær programmering opg 4'!$C$11+Datatabel!C6671*'Lineær programmering opg 4'!$D$11</f>
        <v>44000.399999999783</v>
      </c>
      <c r="K6671" s="9">
        <f t="shared" si="522"/>
        <v>0</v>
      </c>
      <c r="L6671" s="9">
        <f t="shared" si="523"/>
        <v>0</v>
      </c>
    </row>
    <row r="6672" spans="1:12" ht="15" x14ac:dyDescent="0.25">
      <c r="A6672" s="167">
        <f t="shared" si="521"/>
        <v>79.944000000017624</v>
      </c>
      <c r="B6672" s="325">
        <f t="shared" si="524"/>
        <v>0.33310000000007345</v>
      </c>
      <c r="C6672" s="167">
        <f t="shared" si="520"/>
        <v>240.04199999998679</v>
      </c>
      <c r="D6672" s="167">
        <f>IF('Lineær programmering opg 4'!$M$4=0,"-",(-A6672+'Lineær programmering opg 4'!$M$4)/'Lineær programmering opg 4'!$K$4*-1)</f>
        <v>320.11199999996472</v>
      </c>
      <c r="E6672" s="167">
        <f>IF('Lineær programmering opg 4'!$M$5=0,"-",(-A6672+'Lineær programmering opg 4'!$M$5)/'Lineær programmering opg 4'!$K$5*-1)</f>
        <v>240.04199999998679</v>
      </c>
      <c r="F6672" s="167" t="str">
        <f>IF('Lineær programmering opg 4'!$E$6=0,"-",(-A6672+'Lineær programmering opg 4'!$M$6)/'Lineær programmering opg 4'!$K$6*-1)</f>
        <v>-</v>
      </c>
      <c r="G6672" s="167" t="str">
        <f>IF('Lineær programmering opg 4'!$D$7=0,"-",((-A6672+'Lineær programmering opg 4'!$M$7)/'Lineær programmering opg 4'!$K$7)*-1)</f>
        <v>-</v>
      </c>
      <c r="H6672" s="167" t="str">
        <f>IF('Lineær programmering opg 4'!$C$8=0,"-",((-A6672+'Lineær programmering opg 4'!$M$8)/'Lineær programmering opg 4'!$K$8)*-1)</f>
        <v>-</v>
      </c>
      <c r="I6672" s="167" t="str">
        <f>IF('Lineær programmering opg 4'!$D$8=0,"-",'Lineær programmering opg 4'!$G$8)</f>
        <v>-</v>
      </c>
      <c r="J6672" s="295">
        <f>A6672*'Lineær programmering opg 4'!$C$11+Datatabel!C6672*'Lineær programmering opg 4'!$D$11</f>
        <v>44000.699999999779</v>
      </c>
      <c r="K6672" s="9">
        <f t="shared" si="522"/>
        <v>0</v>
      </c>
      <c r="L6672" s="9">
        <f t="shared" si="523"/>
        <v>0</v>
      </c>
    </row>
    <row r="6673" spans="1:12" ht="15" x14ac:dyDescent="0.25">
      <c r="A6673" s="167">
        <f t="shared" si="521"/>
        <v>79.920000000017637</v>
      </c>
      <c r="B6673" s="325">
        <f t="shared" si="524"/>
        <v>0.33300000000007346</v>
      </c>
      <c r="C6673" s="167">
        <f t="shared" si="520"/>
        <v>240.05999999998679</v>
      </c>
      <c r="D6673" s="167">
        <f>IF('Lineær programmering opg 4'!$M$4=0,"-",(-A6673+'Lineær programmering opg 4'!$M$4)/'Lineær programmering opg 4'!$K$4*-1)</f>
        <v>320.15999999996473</v>
      </c>
      <c r="E6673" s="167">
        <f>IF('Lineær programmering opg 4'!$M$5=0,"-",(-A6673+'Lineær programmering opg 4'!$M$5)/'Lineær programmering opg 4'!$K$5*-1)</f>
        <v>240.05999999998679</v>
      </c>
      <c r="F6673" s="167" t="str">
        <f>IF('Lineær programmering opg 4'!$E$6=0,"-",(-A6673+'Lineær programmering opg 4'!$M$6)/'Lineær programmering opg 4'!$K$6*-1)</f>
        <v>-</v>
      </c>
      <c r="G6673" s="167" t="str">
        <f>IF('Lineær programmering opg 4'!$D$7=0,"-",((-A6673+'Lineær programmering opg 4'!$M$7)/'Lineær programmering opg 4'!$K$7)*-1)</f>
        <v>-</v>
      </c>
      <c r="H6673" s="167" t="str">
        <f>IF('Lineær programmering opg 4'!$C$8=0,"-",((-A6673+'Lineær programmering opg 4'!$M$8)/'Lineær programmering opg 4'!$K$8)*-1)</f>
        <v>-</v>
      </c>
      <c r="I6673" s="167" t="str">
        <f>IF('Lineær programmering opg 4'!$D$8=0,"-",'Lineær programmering opg 4'!$G$8)</f>
        <v>-</v>
      </c>
      <c r="J6673" s="295">
        <f>A6673*'Lineær programmering opg 4'!$C$11+Datatabel!C6673*'Lineær programmering opg 4'!$D$11</f>
        <v>44000.999999999782</v>
      </c>
      <c r="K6673" s="9">
        <f t="shared" si="522"/>
        <v>0</v>
      </c>
      <c r="L6673" s="9">
        <f t="shared" si="523"/>
        <v>0</v>
      </c>
    </row>
    <row r="6674" spans="1:12" ht="15" x14ac:dyDescent="0.25">
      <c r="A6674" s="167">
        <f t="shared" si="521"/>
        <v>79.896000000017636</v>
      </c>
      <c r="B6674" s="325">
        <f t="shared" si="524"/>
        <v>0.33290000000007347</v>
      </c>
      <c r="C6674" s="167">
        <f t="shared" si="520"/>
        <v>240.07799999998679</v>
      </c>
      <c r="D6674" s="167">
        <f>IF('Lineær programmering opg 4'!$M$4=0,"-",(-A6674+'Lineær programmering opg 4'!$M$4)/'Lineær programmering opg 4'!$K$4*-1)</f>
        <v>320.20799999996473</v>
      </c>
      <c r="E6674" s="167">
        <f>IF('Lineær programmering opg 4'!$M$5=0,"-",(-A6674+'Lineær programmering opg 4'!$M$5)/'Lineær programmering opg 4'!$K$5*-1)</f>
        <v>240.07799999998679</v>
      </c>
      <c r="F6674" s="167" t="str">
        <f>IF('Lineær programmering opg 4'!$E$6=0,"-",(-A6674+'Lineær programmering opg 4'!$M$6)/'Lineær programmering opg 4'!$K$6*-1)</f>
        <v>-</v>
      </c>
      <c r="G6674" s="167" t="str">
        <f>IF('Lineær programmering opg 4'!$D$7=0,"-",((-A6674+'Lineær programmering opg 4'!$M$7)/'Lineær programmering opg 4'!$K$7)*-1)</f>
        <v>-</v>
      </c>
      <c r="H6674" s="167" t="str">
        <f>IF('Lineær programmering opg 4'!$C$8=0,"-",((-A6674+'Lineær programmering opg 4'!$M$8)/'Lineær programmering opg 4'!$K$8)*-1)</f>
        <v>-</v>
      </c>
      <c r="I6674" s="167" t="str">
        <f>IF('Lineær programmering opg 4'!$D$8=0,"-",'Lineær programmering opg 4'!$G$8)</f>
        <v>-</v>
      </c>
      <c r="J6674" s="295">
        <f>A6674*'Lineær programmering opg 4'!$C$11+Datatabel!C6674*'Lineær programmering opg 4'!$D$11</f>
        <v>44001.299999999785</v>
      </c>
      <c r="K6674" s="9">
        <f t="shared" si="522"/>
        <v>0</v>
      </c>
      <c r="L6674" s="9">
        <f t="shared" si="523"/>
        <v>0</v>
      </c>
    </row>
    <row r="6675" spans="1:12" ht="15" x14ac:dyDescent="0.25">
      <c r="A6675" s="167">
        <f t="shared" si="521"/>
        <v>79.872000000017636</v>
      </c>
      <c r="B6675" s="325">
        <f t="shared" si="524"/>
        <v>0.33280000000007348</v>
      </c>
      <c r="C6675" s="167">
        <f t="shared" si="520"/>
        <v>240.09599999998679</v>
      </c>
      <c r="D6675" s="167">
        <f>IF('Lineær programmering opg 4'!$M$4=0,"-",(-A6675+'Lineær programmering opg 4'!$M$4)/'Lineær programmering opg 4'!$K$4*-1)</f>
        <v>320.25599999996473</v>
      </c>
      <c r="E6675" s="167">
        <f>IF('Lineær programmering opg 4'!$M$5=0,"-",(-A6675+'Lineær programmering opg 4'!$M$5)/'Lineær programmering opg 4'!$K$5*-1)</f>
        <v>240.09599999998679</v>
      </c>
      <c r="F6675" s="167" t="str">
        <f>IF('Lineær programmering opg 4'!$E$6=0,"-",(-A6675+'Lineær programmering opg 4'!$M$6)/'Lineær programmering opg 4'!$K$6*-1)</f>
        <v>-</v>
      </c>
      <c r="G6675" s="167" t="str">
        <f>IF('Lineær programmering opg 4'!$D$7=0,"-",((-A6675+'Lineær programmering opg 4'!$M$7)/'Lineær programmering opg 4'!$K$7)*-1)</f>
        <v>-</v>
      </c>
      <c r="H6675" s="167" t="str">
        <f>IF('Lineær programmering opg 4'!$C$8=0,"-",((-A6675+'Lineær programmering opg 4'!$M$8)/'Lineær programmering opg 4'!$K$8)*-1)</f>
        <v>-</v>
      </c>
      <c r="I6675" s="167" t="str">
        <f>IF('Lineær programmering opg 4'!$D$8=0,"-",'Lineær programmering opg 4'!$G$8)</f>
        <v>-</v>
      </c>
      <c r="J6675" s="295">
        <f>A6675*'Lineær programmering opg 4'!$C$11+Datatabel!C6675*'Lineær programmering opg 4'!$D$11</f>
        <v>44001.59999999978</v>
      </c>
      <c r="K6675" s="9">
        <f t="shared" si="522"/>
        <v>0</v>
      </c>
      <c r="L6675" s="9">
        <f t="shared" si="523"/>
        <v>0</v>
      </c>
    </row>
    <row r="6676" spans="1:12" ht="15" x14ac:dyDescent="0.25">
      <c r="A6676" s="167">
        <f t="shared" si="521"/>
        <v>79.848000000017635</v>
      </c>
      <c r="B6676" s="325">
        <f t="shared" si="524"/>
        <v>0.33270000000007349</v>
      </c>
      <c r="C6676" s="167">
        <f t="shared" si="520"/>
        <v>240.11399999998679</v>
      </c>
      <c r="D6676" s="167">
        <f>IF('Lineær programmering opg 4'!$M$4=0,"-",(-A6676+'Lineær programmering opg 4'!$M$4)/'Lineær programmering opg 4'!$K$4*-1)</f>
        <v>320.30399999996473</v>
      </c>
      <c r="E6676" s="167">
        <f>IF('Lineær programmering opg 4'!$M$5=0,"-",(-A6676+'Lineær programmering opg 4'!$M$5)/'Lineær programmering opg 4'!$K$5*-1)</f>
        <v>240.11399999998679</v>
      </c>
      <c r="F6676" s="167" t="str">
        <f>IF('Lineær programmering opg 4'!$E$6=0,"-",(-A6676+'Lineær programmering opg 4'!$M$6)/'Lineær programmering opg 4'!$K$6*-1)</f>
        <v>-</v>
      </c>
      <c r="G6676" s="167" t="str">
        <f>IF('Lineær programmering opg 4'!$D$7=0,"-",((-A6676+'Lineær programmering opg 4'!$M$7)/'Lineær programmering opg 4'!$K$7)*-1)</f>
        <v>-</v>
      </c>
      <c r="H6676" s="167" t="str">
        <f>IF('Lineær programmering opg 4'!$C$8=0,"-",((-A6676+'Lineær programmering opg 4'!$M$8)/'Lineær programmering opg 4'!$K$8)*-1)</f>
        <v>-</v>
      </c>
      <c r="I6676" s="167" t="str">
        <f>IF('Lineær programmering opg 4'!$D$8=0,"-",'Lineær programmering opg 4'!$G$8)</f>
        <v>-</v>
      </c>
      <c r="J6676" s="295">
        <f>A6676*'Lineær programmering opg 4'!$C$11+Datatabel!C6676*'Lineær programmering opg 4'!$D$11</f>
        <v>44001.899999999783</v>
      </c>
      <c r="K6676" s="9">
        <f t="shared" si="522"/>
        <v>0</v>
      </c>
      <c r="L6676" s="9">
        <f t="shared" si="523"/>
        <v>0</v>
      </c>
    </row>
    <row r="6677" spans="1:12" ht="15" x14ac:dyDescent="0.25">
      <c r="A6677" s="167">
        <f t="shared" si="521"/>
        <v>79.824000000017634</v>
      </c>
      <c r="B6677" s="325">
        <f t="shared" si="524"/>
        <v>0.3326000000000735</v>
      </c>
      <c r="C6677" s="167">
        <f t="shared" si="520"/>
        <v>240.13199999998679</v>
      </c>
      <c r="D6677" s="167">
        <f>IF('Lineær programmering opg 4'!$M$4=0,"-",(-A6677+'Lineær programmering opg 4'!$M$4)/'Lineær programmering opg 4'!$K$4*-1)</f>
        <v>320.35199999996473</v>
      </c>
      <c r="E6677" s="167">
        <f>IF('Lineær programmering opg 4'!$M$5=0,"-",(-A6677+'Lineær programmering opg 4'!$M$5)/'Lineær programmering opg 4'!$K$5*-1)</f>
        <v>240.13199999998679</v>
      </c>
      <c r="F6677" s="167" t="str">
        <f>IF('Lineær programmering opg 4'!$E$6=0,"-",(-A6677+'Lineær programmering opg 4'!$M$6)/'Lineær programmering opg 4'!$K$6*-1)</f>
        <v>-</v>
      </c>
      <c r="G6677" s="167" t="str">
        <f>IF('Lineær programmering opg 4'!$D$7=0,"-",((-A6677+'Lineær programmering opg 4'!$M$7)/'Lineær programmering opg 4'!$K$7)*-1)</f>
        <v>-</v>
      </c>
      <c r="H6677" s="167" t="str">
        <f>IF('Lineær programmering opg 4'!$C$8=0,"-",((-A6677+'Lineær programmering opg 4'!$M$8)/'Lineær programmering opg 4'!$K$8)*-1)</f>
        <v>-</v>
      </c>
      <c r="I6677" s="167" t="str">
        <f>IF('Lineær programmering opg 4'!$D$8=0,"-",'Lineær programmering opg 4'!$G$8)</f>
        <v>-</v>
      </c>
      <c r="J6677" s="295">
        <f>A6677*'Lineær programmering opg 4'!$C$11+Datatabel!C6677*'Lineær programmering opg 4'!$D$11</f>
        <v>44002.199999999779</v>
      </c>
      <c r="K6677" s="9">
        <f t="shared" si="522"/>
        <v>0</v>
      </c>
      <c r="L6677" s="9">
        <f t="shared" si="523"/>
        <v>0</v>
      </c>
    </row>
    <row r="6678" spans="1:12" ht="15" x14ac:dyDescent="0.25">
      <c r="A6678" s="167">
        <f t="shared" si="521"/>
        <v>79.800000000017647</v>
      </c>
      <c r="B6678" s="325">
        <f t="shared" si="524"/>
        <v>0.33250000000007351</v>
      </c>
      <c r="C6678" s="167">
        <f t="shared" si="520"/>
        <v>240.14999999998679</v>
      </c>
      <c r="D6678" s="167">
        <f>IF('Lineær programmering opg 4'!$M$4=0,"-",(-A6678+'Lineær programmering opg 4'!$M$4)/'Lineær programmering opg 4'!$K$4*-1)</f>
        <v>320.39999999996473</v>
      </c>
      <c r="E6678" s="167">
        <f>IF('Lineær programmering opg 4'!$M$5=0,"-",(-A6678+'Lineær programmering opg 4'!$M$5)/'Lineær programmering opg 4'!$K$5*-1)</f>
        <v>240.14999999998679</v>
      </c>
      <c r="F6678" s="167" t="str">
        <f>IF('Lineær programmering opg 4'!$E$6=0,"-",(-A6678+'Lineær programmering opg 4'!$M$6)/'Lineær programmering opg 4'!$K$6*-1)</f>
        <v>-</v>
      </c>
      <c r="G6678" s="167" t="str">
        <f>IF('Lineær programmering opg 4'!$D$7=0,"-",((-A6678+'Lineær programmering opg 4'!$M$7)/'Lineær programmering opg 4'!$K$7)*-1)</f>
        <v>-</v>
      </c>
      <c r="H6678" s="167" t="str">
        <f>IF('Lineær programmering opg 4'!$C$8=0,"-",((-A6678+'Lineær programmering opg 4'!$M$8)/'Lineær programmering opg 4'!$K$8)*-1)</f>
        <v>-</v>
      </c>
      <c r="I6678" s="167" t="str">
        <f>IF('Lineær programmering opg 4'!$D$8=0,"-",'Lineær programmering opg 4'!$G$8)</f>
        <v>-</v>
      </c>
      <c r="J6678" s="295">
        <f>A6678*'Lineær programmering opg 4'!$C$11+Datatabel!C6678*'Lineær programmering opg 4'!$D$11</f>
        <v>44002.499999999782</v>
      </c>
      <c r="K6678" s="9">
        <f t="shared" si="522"/>
        <v>0</v>
      </c>
      <c r="L6678" s="9">
        <f t="shared" si="523"/>
        <v>0</v>
      </c>
    </row>
    <row r="6679" spans="1:12" ht="15" x14ac:dyDescent="0.25">
      <c r="A6679" s="167">
        <f t="shared" si="521"/>
        <v>79.776000000017646</v>
      </c>
      <c r="B6679" s="325">
        <f t="shared" si="524"/>
        <v>0.33240000000007353</v>
      </c>
      <c r="C6679" s="167">
        <f t="shared" si="520"/>
        <v>240.16799999998679</v>
      </c>
      <c r="D6679" s="167">
        <f>IF('Lineær programmering opg 4'!$M$4=0,"-",(-A6679+'Lineær programmering opg 4'!$M$4)/'Lineær programmering opg 4'!$K$4*-1)</f>
        <v>320.44799999996474</v>
      </c>
      <c r="E6679" s="167">
        <f>IF('Lineær programmering opg 4'!$M$5=0,"-",(-A6679+'Lineær programmering opg 4'!$M$5)/'Lineær programmering opg 4'!$K$5*-1)</f>
        <v>240.16799999998679</v>
      </c>
      <c r="F6679" s="167" t="str">
        <f>IF('Lineær programmering opg 4'!$E$6=0,"-",(-A6679+'Lineær programmering opg 4'!$M$6)/'Lineær programmering opg 4'!$K$6*-1)</f>
        <v>-</v>
      </c>
      <c r="G6679" s="167" t="str">
        <f>IF('Lineær programmering opg 4'!$D$7=0,"-",((-A6679+'Lineær programmering opg 4'!$M$7)/'Lineær programmering opg 4'!$K$7)*-1)</f>
        <v>-</v>
      </c>
      <c r="H6679" s="167" t="str">
        <f>IF('Lineær programmering opg 4'!$C$8=0,"-",((-A6679+'Lineær programmering opg 4'!$M$8)/'Lineær programmering opg 4'!$K$8)*-1)</f>
        <v>-</v>
      </c>
      <c r="I6679" s="167" t="str">
        <f>IF('Lineær programmering opg 4'!$D$8=0,"-",'Lineær programmering opg 4'!$G$8)</f>
        <v>-</v>
      </c>
      <c r="J6679" s="295">
        <f>A6679*'Lineær programmering opg 4'!$C$11+Datatabel!C6679*'Lineær programmering opg 4'!$D$11</f>
        <v>44002.799999999785</v>
      </c>
      <c r="K6679" s="9">
        <f t="shared" si="522"/>
        <v>0</v>
      </c>
      <c r="L6679" s="9">
        <f t="shared" si="523"/>
        <v>0</v>
      </c>
    </row>
    <row r="6680" spans="1:12" ht="15" x14ac:dyDescent="0.25">
      <c r="A6680" s="167">
        <f t="shared" si="521"/>
        <v>79.752000000017645</v>
      </c>
      <c r="B6680" s="325">
        <f t="shared" si="524"/>
        <v>0.33230000000007354</v>
      </c>
      <c r="C6680" s="167">
        <f t="shared" si="520"/>
        <v>240.18599999998679</v>
      </c>
      <c r="D6680" s="167">
        <f>IF('Lineær programmering opg 4'!$M$4=0,"-",(-A6680+'Lineær programmering opg 4'!$M$4)/'Lineær programmering opg 4'!$K$4*-1)</f>
        <v>320.49599999996474</v>
      </c>
      <c r="E6680" s="167">
        <f>IF('Lineær programmering opg 4'!$M$5=0,"-",(-A6680+'Lineær programmering opg 4'!$M$5)/'Lineær programmering opg 4'!$K$5*-1)</f>
        <v>240.18599999998679</v>
      </c>
      <c r="F6680" s="167" t="str">
        <f>IF('Lineær programmering opg 4'!$E$6=0,"-",(-A6680+'Lineær programmering opg 4'!$M$6)/'Lineær programmering opg 4'!$K$6*-1)</f>
        <v>-</v>
      </c>
      <c r="G6680" s="167" t="str">
        <f>IF('Lineær programmering opg 4'!$D$7=0,"-",((-A6680+'Lineær programmering opg 4'!$M$7)/'Lineær programmering opg 4'!$K$7)*-1)</f>
        <v>-</v>
      </c>
      <c r="H6680" s="167" t="str">
        <f>IF('Lineær programmering opg 4'!$C$8=0,"-",((-A6680+'Lineær programmering opg 4'!$M$8)/'Lineær programmering opg 4'!$K$8)*-1)</f>
        <v>-</v>
      </c>
      <c r="I6680" s="167" t="str">
        <f>IF('Lineær programmering opg 4'!$D$8=0,"-",'Lineær programmering opg 4'!$G$8)</f>
        <v>-</v>
      </c>
      <c r="J6680" s="295">
        <f>A6680*'Lineær programmering opg 4'!$C$11+Datatabel!C6680*'Lineær programmering opg 4'!$D$11</f>
        <v>44003.09999999978</v>
      </c>
      <c r="K6680" s="9">
        <f t="shared" si="522"/>
        <v>0</v>
      </c>
      <c r="L6680" s="9">
        <f t="shared" si="523"/>
        <v>0</v>
      </c>
    </row>
    <row r="6681" spans="1:12" ht="15" x14ac:dyDescent="0.25">
      <c r="A6681" s="167">
        <f t="shared" si="521"/>
        <v>79.728000000017659</v>
      </c>
      <c r="B6681" s="325">
        <f t="shared" si="524"/>
        <v>0.33220000000007355</v>
      </c>
      <c r="C6681" s="167">
        <f t="shared" si="520"/>
        <v>240.20399999998673</v>
      </c>
      <c r="D6681" s="167">
        <f>IF('Lineær programmering opg 4'!$M$4=0,"-",(-A6681+'Lineær programmering opg 4'!$M$4)/'Lineær programmering opg 4'!$K$4*-1)</f>
        <v>320.54399999996468</v>
      </c>
      <c r="E6681" s="167">
        <f>IF('Lineær programmering opg 4'!$M$5=0,"-",(-A6681+'Lineær programmering opg 4'!$M$5)/'Lineær programmering opg 4'!$K$5*-1)</f>
        <v>240.20399999998673</v>
      </c>
      <c r="F6681" s="167" t="str">
        <f>IF('Lineær programmering opg 4'!$E$6=0,"-",(-A6681+'Lineær programmering opg 4'!$M$6)/'Lineær programmering opg 4'!$K$6*-1)</f>
        <v>-</v>
      </c>
      <c r="G6681" s="167" t="str">
        <f>IF('Lineær programmering opg 4'!$D$7=0,"-",((-A6681+'Lineær programmering opg 4'!$M$7)/'Lineær programmering opg 4'!$K$7)*-1)</f>
        <v>-</v>
      </c>
      <c r="H6681" s="167" t="str">
        <f>IF('Lineær programmering opg 4'!$C$8=0,"-",((-A6681+'Lineær programmering opg 4'!$M$8)/'Lineær programmering opg 4'!$K$8)*-1)</f>
        <v>-</v>
      </c>
      <c r="I6681" s="167" t="str">
        <f>IF('Lineær programmering opg 4'!$D$8=0,"-",'Lineær programmering opg 4'!$G$8)</f>
        <v>-</v>
      </c>
      <c r="J6681" s="295">
        <f>A6681*'Lineær programmering opg 4'!$C$11+Datatabel!C6681*'Lineær programmering opg 4'!$D$11</f>
        <v>44003.399999999776</v>
      </c>
      <c r="K6681" s="9">
        <f t="shared" si="522"/>
        <v>0</v>
      </c>
      <c r="L6681" s="9">
        <f t="shared" si="523"/>
        <v>0</v>
      </c>
    </row>
    <row r="6682" spans="1:12" ht="15" x14ac:dyDescent="0.25">
      <c r="A6682" s="167">
        <f t="shared" si="521"/>
        <v>79.704000000017658</v>
      </c>
      <c r="B6682" s="325">
        <f t="shared" si="524"/>
        <v>0.33210000000007356</v>
      </c>
      <c r="C6682" s="167">
        <f t="shared" si="520"/>
        <v>240.22199999998674</v>
      </c>
      <c r="D6682" s="167">
        <f>IF('Lineær programmering opg 4'!$M$4=0,"-",(-A6682+'Lineær programmering opg 4'!$M$4)/'Lineær programmering opg 4'!$K$4*-1)</f>
        <v>320.59199999996468</v>
      </c>
      <c r="E6682" s="167">
        <f>IF('Lineær programmering opg 4'!$M$5=0,"-",(-A6682+'Lineær programmering opg 4'!$M$5)/'Lineær programmering opg 4'!$K$5*-1)</f>
        <v>240.22199999998674</v>
      </c>
      <c r="F6682" s="167" t="str">
        <f>IF('Lineær programmering opg 4'!$E$6=0,"-",(-A6682+'Lineær programmering opg 4'!$M$6)/'Lineær programmering opg 4'!$K$6*-1)</f>
        <v>-</v>
      </c>
      <c r="G6682" s="167" t="str">
        <f>IF('Lineær programmering opg 4'!$D$7=0,"-",((-A6682+'Lineær programmering opg 4'!$M$7)/'Lineær programmering opg 4'!$K$7)*-1)</f>
        <v>-</v>
      </c>
      <c r="H6682" s="167" t="str">
        <f>IF('Lineær programmering opg 4'!$C$8=0,"-",((-A6682+'Lineær programmering opg 4'!$M$8)/'Lineær programmering opg 4'!$K$8)*-1)</f>
        <v>-</v>
      </c>
      <c r="I6682" s="167" t="str">
        <f>IF('Lineær programmering opg 4'!$D$8=0,"-",'Lineær programmering opg 4'!$G$8)</f>
        <v>-</v>
      </c>
      <c r="J6682" s="295">
        <f>A6682*'Lineær programmering opg 4'!$C$11+Datatabel!C6682*'Lineær programmering opg 4'!$D$11</f>
        <v>44003.699999999779</v>
      </c>
      <c r="K6682" s="9">
        <f t="shared" si="522"/>
        <v>0</v>
      </c>
      <c r="L6682" s="9">
        <f t="shared" si="523"/>
        <v>0</v>
      </c>
    </row>
    <row r="6683" spans="1:12" ht="15" x14ac:dyDescent="0.25">
      <c r="A6683" s="167">
        <f t="shared" si="521"/>
        <v>79.680000000017657</v>
      </c>
      <c r="B6683" s="325">
        <f t="shared" si="524"/>
        <v>0.33200000000007357</v>
      </c>
      <c r="C6683" s="167">
        <f t="shared" si="520"/>
        <v>240.23999999998674</v>
      </c>
      <c r="D6683" s="167">
        <f>IF('Lineær programmering opg 4'!$M$4=0,"-",(-A6683+'Lineær programmering opg 4'!$M$4)/'Lineær programmering opg 4'!$K$4*-1)</f>
        <v>320.63999999996469</v>
      </c>
      <c r="E6683" s="167">
        <f>IF('Lineær programmering opg 4'!$M$5=0,"-",(-A6683+'Lineær programmering opg 4'!$M$5)/'Lineær programmering opg 4'!$K$5*-1)</f>
        <v>240.23999999998674</v>
      </c>
      <c r="F6683" s="167" t="str">
        <f>IF('Lineær programmering opg 4'!$E$6=0,"-",(-A6683+'Lineær programmering opg 4'!$M$6)/'Lineær programmering opg 4'!$K$6*-1)</f>
        <v>-</v>
      </c>
      <c r="G6683" s="167" t="str">
        <f>IF('Lineær programmering opg 4'!$D$7=0,"-",((-A6683+'Lineær programmering opg 4'!$M$7)/'Lineær programmering opg 4'!$K$7)*-1)</f>
        <v>-</v>
      </c>
      <c r="H6683" s="167" t="str">
        <f>IF('Lineær programmering opg 4'!$C$8=0,"-",((-A6683+'Lineær programmering opg 4'!$M$8)/'Lineær programmering opg 4'!$K$8)*-1)</f>
        <v>-</v>
      </c>
      <c r="I6683" s="167" t="str">
        <f>IF('Lineær programmering opg 4'!$D$8=0,"-",'Lineær programmering opg 4'!$G$8)</f>
        <v>-</v>
      </c>
      <c r="J6683" s="295">
        <f>A6683*'Lineær programmering opg 4'!$C$11+Datatabel!C6683*'Lineær programmering opg 4'!$D$11</f>
        <v>44003.999999999782</v>
      </c>
      <c r="K6683" s="9">
        <f t="shared" si="522"/>
        <v>0</v>
      </c>
      <c r="L6683" s="9">
        <f t="shared" si="523"/>
        <v>0</v>
      </c>
    </row>
    <row r="6684" spans="1:12" ht="15" x14ac:dyDescent="0.25">
      <c r="A6684" s="167">
        <f t="shared" si="521"/>
        <v>79.656000000017656</v>
      </c>
      <c r="B6684" s="325">
        <f t="shared" si="524"/>
        <v>0.33190000000007358</v>
      </c>
      <c r="C6684" s="167">
        <f t="shared" si="520"/>
        <v>240.25799999998674</v>
      </c>
      <c r="D6684" s="167">
        <f>IF('Lineær programmering opg 4'!$M$4=0,"-",(-A6684+'Lineær programmering opg 4'!$M$4)/'Lineær programmering opg 4'!$K$4*-1)</f>
        <v>320.68799999996469</v>
      </c>
      <c r="E6684" s="167">
        <f>IF('Lineær programmering opg 4'!$M$5=0,"-",(-A6684+'Lineær programmering opg 4'!$M$5)/'Lineær programmering opg 4'!$K$5*-1)</f>
        <v>240.25799999998674</v>
      </c>
      <c r="F6684" s="167" t="str">
        <f>IF('Lineær programmering opg 4'!$E$6=0,"-",(-A6684+'Lineær programmering opg 4'!$M$6)/'Lineær programmering opg 4'!$K$6*-1)</f>
        <v>-</v>
      </c>
      <c r="G6684" s="167" t="str">
        <f>IF('Lineær programmering opg 4'!$D$7=0,"-",((-A6684+'Lineær programmering opg 4'!$M$7)/'Lineær programmering opg 4'!$K$7)*-1)</f>
        <v>-</v>
      </c>
      <c r="H6684" s="167" t="str">
        <f>IF('Lineær programmering opg 4'!$C$8=0,"-",((-A6684+'Lineær programmering opg 4'!$M$8)/'Lineær programmering opg 4'!$K$8)*-1)</f>
        <v>-</v>
      </c>
      <c r="I6684" s="167" t="str">
        <f>IF('Lineær programmering opg 4'!$D$8=0,"-",'Lineær programmering opg 4'!$G$8)</f>
        <v>-</v>
      </c>
      <c r="J6684" s="295">
        <f>A6684*'Lineær programmering opg 4'!$C$11+Datatabel!C6684*'Lineær programmering opg 4'!$D$11</f>
        <v>44004.299999999777</v>
      </c>
      <c r="K6684" s="9">
        <f t="shared" si="522"/>
        <v>0</v>
      </c>
      <c r="L6684" s="9">
        <f t="shared" si="523"/>
        <v>0</v>
      </c>
    </row>
    <row r="6685" spans="1:12" ht="15" x14ac:dyDescent="0.25">
      <c r="A6685" s="167">
        <f t="shared" si="521"/>
        <v>79.632000000017655</v>
      </c>
      <c r="B6685" s="325">
        <f t="shared" si="524"/>
        <v>0.33180000000007359</v>
      </c>
      <c r="C6685" s="167">
        <f t="shared" si="520"/>
        <v>240.27599999998674</v>
      </c>
      <c r="D6685" s="167">
        <f>IF('Lineær programmering opg 4'!$M$4=0,"-",(-A6685+'Lineær programmering opg 4'!$M$4)/'Lineær programmering opg 4'!$K$4*-1)</f>
        <v>320.73599999996469</v>
      </c>
      <c r="E6685" s="167">
        <f>IF('Lineær programmering opg 4'!$M$5=0,"-",(-A6685+'Lineær programmering opg 4'!$M$5)/'Lineær programmering opg 4'!$K$5*-1)</f>
        <v>240.27599999998674</v>
      </c>
      <c r="F6685" s="167" t="str">
        <f>IF('Lineær programmering opg 4'!$E$6=0,"-",(-A6685+'Lineær programmering opg 4'!$M$6)/'Lineær programmering opg 4'!$K$6*-1)</f>
        <v>-</v>
      </c>
      <c r="G6685" s="167" t="str">
        <f>IF('Lineær programmering opg 4'!$D$7=0,"-",((-A6685+'Lineær programmering opg 4'!$M$7)/'Lineær programmering opg 4'!$K$7)*-1)</f>
        <v>-</v>
      </c>
      <c r="H6685" s="167" t="str">
        <f>IF('Lineær programmering opg 4'!$C$8=0,"-",((-A6685+'Lineær programmering opg 4'!$M$8)/'Lineær programmering opg 4'!$K$8)*-1)</f>
        <v>-</v>
      </c>
      <c r="I6685" s="167" t="str">
        <f>IF('Lineær programmering opg 4'!$D$8=0,"-",'Lineær programmering opg 4'!$G$8)</f>
        <v>-</v>
      </c>
      <c r="J6685" s="295">
        <f>A6685*'Lineær programmering opg 4'!$C$11+Datatabel!C6685*'Lineær programmering opg 4'!$D$11</f>
        <v>44004.599999999773</v>
      </c>
      <c r="K6685" s="9">
        <f t="shared" si="522"/>
        <v>0</v>
      </c>
      <c r="L6685" s="9">
        <f t="shared" si="523"/>
        <v>0</v>
      </c>
    </row>
    <row r="6686" spans="1:12" ht="15" x14ac:dyDescent="0.25">
      <c r="A6686" s="167">
        <f t="shared" si="521"/>
        <v>79.608000000017668</v>
      </c>
      <c r="B6686" s="325">
        <f t="shared" si="524"/>
        <v>0.3317000000000736</v>
      </c>
      <c r="C6686" s="167">
        <f t="shared" si="520"/>
        <v>240.29399999998674</v>
      </c>
      <c r="D6686" s="167">
        <f>IF('Lineær programmering opg 4'!$M$4=0,"-",(-A6686+'Lineær programmering opg 4'!$M$4)/'Lineær programmering opg 4'!$K$4*-1)</f>
        <v>320.78399999996464</v>
      </c>
      <c r="E6686" s="167">
        <f>IF('Lineær programmering opg 4'!$M$5=0,"-",(-A6686+'Lineær programmering opg 4'!$M$5)/'Lineær programmering opg 4'!$K$5*-1)</f>
        <v>240.29399999998674</v>
      </c>
      <c r="F6686" s="167" t="str">
        <f>IF('Lineær programmering opg 4'!$E$6=0,"-",(-A6686+'Lineær programmering opg 4'!$M$6)/'Lineær programmering opg 4'!$K$6*-1)</f>
        <v>-</v>
      </c>
      <c r="G6686" s="167" t="str">
        <f>IF('Lineær programmering opg 4'!$D$7=0,"-",((-A6686+'Lineær programmering opg 4'!$M$7)/'Lineær programmering opg 4'!$K$7)*-1)</f>
        <v>-</v>
      </c>
      <c r="H6686" s="167" t="str">
        <f>IF('Lineær programmering opg 4'!$C$8=0,"-",((-A6686+'Lineær programmering opg 4'!$M$8)/'Lineær programmering opg 4'!$K$8)*-1)</f>
        <v>-</v>
      </c>
      <c r="I6686" s="167" t="str">
        <f>IF('Lineær programmering opg 4'!$D$8=0,"-",'Lineær programmering opg 4'!$G$8)</f>
        <v>-</v>
      </c>
      <c r="J6686" s="295">
        <f>A6686*'Lineær programmering opg 4'!$C$11+Datatabel!C6686*'Lineær programmering opg 4'!$D$11</f>
        <v>44004.899999999776</v>
      </c>
      <c r="K6686" s="9">
        <f t="shared" si="522"/>
        <v>0</v>
      </c>
      <c r="L6686" s="9">
        <f t="shared" si="523"/>
        <v>0</v>
      </c>
    </row>
    <row r="6687" spans="1:12" ht="15" x14ac:dyDescent="0.25">
      <c r="A6687" s="167">
        <f t="shared" si="521"/>
        <v>79.584000000017667</v>
      </c>
      <c r="B6687" s="325">
        <f t="shared" si="524"/>
        <v>0.33160000000007361</v>
      </c>
      <c r="C6687" s="167">
        <f t="shared" si="520"/>
        <v>240.31199999998674</v>
      </c>
      <c r="D6687" s="167">
        <f>IF('Lineær programmering opg 4'!$M$4=0,"-",(-A6687+'Lineær programmering opg 4'!$M$4)/'Lineær programmering opg 4'!$K$4*-1)</f>
        <v>320.83199999996464</v>
      </c>
      <c r="E6687" s="167">
        <f>IF('Lineær programmering opg 4'!$M$5=0,"-",(-A6687+'Lineær programmering opg 4'!$M$5)/'Lineær programmering opg 4'!$K$5*-1)</f>
        <v>240.31199999998674</v>
      </c>
      <c r="F6687" s="167" t="str">
        <f>IF('Lineær programmering opg 4'!$E$6=0,"-",(-A6687+'Lineær programmering opg 4'!$M$6)/'Lineær programmering opg 4'!$K$6*-1)</f>
        <v>-</v>
      </c>
      <c r="G6687" s="167" t="str">
        <f>IF('Lineær programmering opg 4'!$D$7=0,"-",((-A6687+'Lineær programmering opg 4'!$M$7)/'Lineær programmering opg 4'!$K$7)*-1)</f>
        <v>-</v>
      </c>
      <c r="H6687" s="167" t="str">
        <f>IF('Lineær programmering opg 4'!$C$8=0,"-",((-A6687+'Lineær programmering opg 4'!$M$8)/'Lineær programmering opg 4'!$K$8)*-1)</f>
        <v>-</v>
      </c>
      <c r="I6687" s="167" t="str">
        <f>IF('Lineær programmering opg 4'!$D$8=0,"-",'Lineær programmering opg 4'!$G$8)</f>
        <v>-</v>
      </c>
      <c r="J6687" s="295">
        <f>A6687*'Lineær programmering opg 4'!$C$11+Datatabel!C6687*'Lineær programmering opg 4'!$D$11</f>
        <v>44005.199999999779</v>
      </c>
      <c r="K6687" s="9">
        <f t="shared" si="522"/>
        <v>0</v>
      </c>
      <c r="L6687" s="9">
        <f t="shared" si="523"/>
        <v>0</v>
      </c>
    </row>
    <row r="6688" spans="1:12" ht="15" x14ac:dyDescent="0.25">
      <c r="A6688" s="167">
        <f t="shared" si="521"/>
        <v>79.560000000017666</v>
      </c>
      <c r="B6688" s="325">
        <f t="shared" si="524"/>
        <v>0.33150000000007362</v>
      </c>
      <c r="C6688" s="167">
        <f t="shared" si="520"/>
        <v>240.32999999998674</v>
      </c>
      <c r="D6688" s="167">
        <f>IF('Lineær programmering opg 4'!$M$4=0,"-",(-A6688+'Lineær programmering opg 4'!$M$4)/'Lineær programmering opg 4'!$K$4*-1)</f>
        <v>320.87999999996464</v>
      </c>
      <c r="E6688" s="167">
        <f>IF('Lineær programmering opg 4'!$M$5=0,"-",(-A6688+'Lineær programmering opg 4'!$M$5)/'Lineær programmering opg 4'!$K$5*-1)</f>
        <v>240.32999999998674</v>
      </c>
      <c r="F6688" s="167" t="str">
        <f>IF('Lineær programmering opg 4'!$E$6=0,"-",(-A6688+'Lineær programmering opg 4'!$M$6)/'Lineær programmering opg 4'!$K$6*-1)</f>
        <v>-</v>
      </c>
      <c r="G6688" s="167" t="str">
        <f>IF('Lineær programmering opg 4'!$D$7=0,"-",((-A6688+'Lineær programmering opg 4'!$M$7)/'Lineær programmering opg 4'!$K$7)*-1)</f>
        <v>-</v>
      </c>
      <c r="H6688" s="167" t="str">
        <f>IF('Lineær programmering opg 4'!$C$8=0,"-",((-A6688+'Lineær programmering opg 4'!$M$8)/'Lineær programmering opg 4'!$K$8)*-1)</f>
        <v>-</v>
      </c>
      <c r="I6688" s="167" t="str">
        <f>IF('Lineær programmering opg 4'!$D$8=0,"-",'Lineær programmering opg 4'!$G$8)</f>
        <v>-</v>
      </c>
      <c r="J6688" s="295">
        <f>A6688*'Lineær programmering opg 4'!$C$11+Datatabel!C6688*'Lineær programmering opg 4'!$D$11</f>
        <v>44005.499999999782</v>
      </c>
      <c r="K6688" s="9">
        <f t="shared" si="522"/>
        <v>0</v>
      </c>
      <c r="L6688" s="9">
        <f t="shared" si="523"/>
        <v>0</v>
      </c>
    </row>
    <row r="6689" spans="1:12" ht="15" x14ac:dyDescent="0.25">
      <c r="A6689" s="167">
        <f t="shared" si="521"/>
        <v>79.53600000001768</v>
      </c>
      <c r="B6689" s="325">
        <f t="shared" si="524"/>
        <v>0.33140000000007364</v>
      </c>
      <c r="C6689" s="167">
        <f t="shared" si="520"/>
        <v>240.34799999998674</v>
      </c>
      <c r="D6689" s="167">
        <f>IF('Lineær programmering opg 4'!$M$4=0,"-",(-A6689+'Lineær programmering opg 4'!$M$4)/'Lineær programmering opg 4'!$K$4*-1)</f>
        <v>320.92799999996464</v>
      </c>
      <c r="E6689" s="167">
        <f>IF('Lineær programmering opg 4'!$M$5=0,"-",(-A6689+'Lineær programmering opg 4'!$M$5)/'Lineær programmering opg 4'!$K$5*-1)</f>
        <v>240.34799999998674</v>
      </c>
      <c r="F6689" s="167" t="str">
        <f>IF('Lineær programmering opg 4'!$E$6=0,"-",(-A6689+'Lineær programmering opg 4'!$M$6)/'Lineær programmering opg 4'!$K$6*-1)</f>
        <v>-</v>
      </c>
      <c r="G6689" s="167" t="str">
        <f>IF('Lineær programmering opg 4'!$D$7=0,"-",((-A6689+'Lineær programmering opg 4'!$M$7)/'Lineær programmering opg 4'!$K$7)*-1)</f>
        <v>-</v>
      </c>
      <c r="H6689" s="167" t="str">
        <f>IF('Lineær programmering opg 4'!$C$8=0,"-",((-A6689+'Lineær programmering opg 4'!$M$8)/'Lineær programmering opg 4'!$K$8)*-1)</f>
        <v>-</v>
      </c>
      <c r="I6689" s="167" t="str">
        <f>IF('Lineær programmering opg 4'!$D$8=0,"-",'Lineær programmering opg 4'!$G$8)</f>
        <v>-</v>
      </c>
      <c r="J6689" s="295">
        <f>A6689*'Lineær programmering opg 4'!$C$11+Datatabel!C6689*'Lineær programmering opg 4'!$D$11</f>
        <v>44005.799999999777</v>
      </c>
      <c r="K6689" s="9">
        <f t="shared" si="522"/>
        <v>0</v>
      </c>
      <c r="L6689" s="9">
        <f t="shared" si="523"/>
        <v>0</v>
      </c>
    </row>
    <row r="6690" spans="1:12" ht="15" x14ac:dyDescent="0.25">
      <c r="A6690" s="167">
        <f t="shared" si="521"/>
        <v>79.512000000017679</v>
      </c>
      <c r="B6690" s="325">
        <f t="shared" si="524"/>
        <v>0.33130000000007365</v>
      </c>
      <c r="C6690" s="167">
        <f t="shared" si="520"/>
        <v>240.36599999998674</v>
      </c>
      <c r="D6690" s="167">
        <f>IF('Lineær programmering opg 4'!$M$4=0,"-",(-A6690+'Lineær programmering opg 4'!$M$4)/'Lineær programmering opg 4'!$K$4*-1)</f>
        <v>320.97599999996464</v>
      </c>
      <c r="E6690" s="167">
        <f>IF('Lineær programmering opg 4'!$M$5=0,"-",(-A6690+'Lineær programmering opg 4'!$M$5)/'Lineær programmering opg 4'!$K$5*-1)</f>
        <v>240.36599999998674</v>
      </c>
      <c r="F6690" s="167" t="str">
        <f>IF('Lineær programmering opg 4'!$E$6=0,"-",(-A6690+'Lineær programmering opg 4'!$M$6)/'Lineær programmering opg 4'!$K$6*-1)</f>
        <v>-</v>
      </c>
      <c r="G6690" s="167" t="str">
        <f>IF('Lineær programmering opg 4'!$D$7=0,"-",((-A6690+'Lineær programmering opg 4'!$M$7)/'Lineær programmering opg 4'!$K$7)*-1)</f>
        <v>-</v>
      </c>
      <c r="H6690" s="167" t="str">
        <f>IF('Lineær programmering opg 4'!$C$8=0,"-",((-A6690+'Lineær programmering opg 4'!$M$8)/'Lineær programmering opg 4'!$K$8)*-1)</f>
        <v>-</v>
      </c>
      <c r="I6690" s="167" t="str">
        <f>IF('Lineær programmering opg 4'!$D$8=0,"-",'Lineær programmering opg 4'!$G$8)</f>
        <v>-</v>
      </c>
      <c r="J6690" s="295">
        <f>A6690*'Lineær programmering opg 4'!$C$11+Datatabel!C6690*'Lineær programmering opg 4'!$D$11</f>
        <v>44006.099999999773</v>
      </c>
      <c r="K6690" s="9">
        <f t="shared" si="522"/>
        <v>0</v>
      </c>
      <c r="L6690" s="9">
        <f t="shared" si="523"/>
        <v>0</v>
      </c>
    </row>
    <row r="6691" spans="1:12" ht="15" x14ac:dyDescent="0.25">
      <c r="A6691" s="167">
        <f t="shared" si="521"/>
        <v>79.488000000017678</v>
      </c>
      <c r="B6691" s="325">
        <f t="shared" si="524"/>
        <v>0.33120000000007366</v>
      </c>
      <c r="C6691" s="167">
        <f t="shared" si="520"/>
        <v>240.38399999998674</v>
      </c>
      <c r="D6691" s="167">
        <f>IF('Lineær programmering opg 4'!$M$4=0,"-",(-A6691+'Lineær programmering opg 4'!$M$4)/'Lineær programmering opg 4'!$K$4*-1)</f>
        <v>321.02399999996464</v>
      </c>
      <c r="E6691" s="167">
        <f>IF('Lineær programmering opg 4'!$M$5=0,"-",(-A6691+'Lineær programmering opg 4'!$M$5)/'Lineær programmering opg 4'!$K$5*-1)</f>
        <v>240.38399999998674</v>
      </c>
      <c r="F6691" s="167" t="str">
        <f>IF('Lineær programmering opg 4'!$E$6=0,"-",(-A6691+'Lineær programmering opg 4'!$M$6)/'Lineær programmering opg 4'!$K$6*-1)</f>
        <v>-</v>
      </c>
      <c r="G6691" s="167" t="str">
        <f>IF('Lineær programmering opg 4'!$D$7=0,"-",((-A6691+'Lineær programmering opg 4'!$M$7)/'Lineær programmering opg 4'!$K$7)*-1)</f>
        <v>-</v>
      </c>
      <c r="H6691" s="167" t="str">
        <f>IF('Lineær programmering opg 4'!$C$8=0,"-",((-A6691+'Lineær programmering opg 4'!$M$8)/'Lineær programmering opg 4'!$K$8)*-1)</f>
        <v>-</v>
      </c>
      <c r="I6691" s="167" t="str">
        <f>IF('Lineær programmering opg 4'!$D$8=0,"-",'Lineær programmering opg 4'!$G$8)</f>
        <v>-</v>
      </c>
      <c r="J6691" s="295">
        <f>A6691*'Lineær programmering opg 4'!$C$11+Datatabel!C6691*'Lineær programmering opg 4'!$D$11</f>
        <v>44006.399999999776</v>
      </c>
      <c r="K6691" s="9">
        <f t="shared" si="522"/>
        <v>0</v>
      </c>
      <c r="L6691" s="9">
        <f t="shared" si="523"/>
        <v>0</v>
      </c>
    </row>
    <row r="6692" spans="1:12" ht="15" x14ac:dyDescent="0.25">
      <c r="A6692" s="167">
        <f t="shared" si="521"/>
        <v>79.464000000017677</v>
      </c>
      <c r="B6692" s="325">
        <f t="shared" si="524"/>
        <v>0.33110000000007367</v>
      </c>
      <c r="C6692" s="167">
        <f t="shared" si="520"/>
        <v>240.40199999998674</v>
      </c>
      <c r="D6692" s="167">
        <f>IF('Lineær programmering opg 4'!$M$4=0,"-",(-A6692+'Lineær programmering opg 4'!$M$4)/'Lineær programmering opg 4'!$K$4*-1)</f>
        <v>321.07199999996465</v>
      </c>
      <c r="E6692" s="167">
        <f>IF('Lineær programmering opg 4'!$M$5=0,"-",(-A6692+'Lineær programmering opg 4'!$M$5)/'Lineær programmering opg 4'!$K$5*-1)</f>
        <v>240.40199999998674</v>
      </c>
      <c r="F6692" s="167" t="str">
        <f>IF('Lineær programmering opg 4'!$E$6=0,"-",(-A6692+'Lineær programmering opg 4'!$M$6)/'Lineær programmering opg 4'!$K$6*-1)</f>
        <v>-</v>
      </c>
      <c r="G6692" s="167" t="str">
        <f>IF('Lineær programmering opg 4'!$D$7=0,"-",((-A6692+'Lineær programmering opg 4'!$M$7)/'Lineær programmering opg 4'!$K$7)*-1)</f>
        <v>-</v>
      </c>
      <c r="H6692" s="167" t="str">
        <f>IF('Lineær programmering opg 4'!$C$8=0,"-",((-A6692+'Lineær programmering opg 4'!$M$8)/'Lineær programmering opg 4'!$K$8)*-1)</f>
        <v>-</v>
      </c>
      <c r="I6692" s="167" t="str">
        <f>IF('Lineær programmering opg 4'!$D$8=0,"-",'Lineær programmering opg 4'!$G$8)</f>
        <v>-</v>
      </c>
      <c r="J6692" s="295">
        <f>A6692*'Lineær programmering opg 4'!$C$11+Datatabel!C6692*'Lineær programmering opg 4'!$D$11</f>
        <v>44006.699999999779</v>
      </c>
      <c r="K6692" s="9">
        <f t="shared" si="522"/>
        <v>0</v>
      </c>
      <c r="L6692" s="9">
        <f t="shared" si="523"/>
        <v>0</v>
      </c>
    </row>
    <row r="6693" spans="1:12" ht="15" x14ac:dyDescent="0.25">
      <c r="A6693" s="167">
        <f t="shared" si="521"/>
        <v>79.440000000017676</v>
      </c>
      <c r="B6693" s="325">
        <f t="shared" si="524"/>
        <v>0.33100000000007368</v>
      </c>
      <c r="C6693" s="167">
        <f t="shared" si="520"/>
        <v>240.41999999998674</v>
      </c>
      <c r="D6693" s="167">
        <f>IF('Lineær programmering opg 4'!$M$4=0,"-",(-A6693+'Lineær programmering opg 4'!$M$4)/'Lineær programmering opg 4'!$K$4*-1)</f>
        <v>321.11999999996465</v>
      </c>
      <c r="E6693" s="167">
        <f>IF('Lineær programmering opg 4'!$M$5=0,"-",(-A6693+'Lineær programmering opg 4'!$M$5)/'Lineær programmering opg 4'!$K$5*-1)</f>
        <v>240.41999999998674</v>
      </c>
      <c r="F6693" s="167" t="str">
        <f>IF('Lineær programmering opg 4'!$E$6=0,"-",(-A6693+'Lineær programmering opg 4'!$M$6)/'Lineær programmering opg 4'!$K$6*-1)</f>
        <v>-</v>
      </c>
      <c r="G6693" s="167" t="str">
        <f>IF('Lineær programmering opg 4'!$D$7=0,"-",((-A6693+'Lineær programmering opg 4'!$M$7)/'Lineær programmering opg 4'!$K$7)*-1)</f>
        <v>-</v>
      </c>
      <c r="H6693" s="167" t="str">
        <f>IF('Lineær programmering opg 4'!$C$8=0,"-",((-A6693+'Lineær programmering opg 4'!$M$8)/'Lineær programmering opg 4'!$K$8)*-1)</f>
        <v>-</v>
      </c>
      <c r="I6693" s="167" t="str">
        <f>IF('Lineær programmering opg 4'!$D$8=0,"-",'Lineær programmering opg 4'!$G$8)</f>
        <v>-</v>
      </c>
      <c r="J6693" s="295">
        <f>A6693*'Lineær programmering opg 4'!$C$11+Datatabel!C6693*'Lineær programmering opg 4'!$D$11</f>
        <v>44006.999999999782</v>
      </c>
      <c r="K6693" s="9">
        <f t="shared" si="522"/>
        <v>0</v>
      </c>
      <c r="L6693" s="9">
        <f t="shared" si="523"/>
        <v>0</v>
      </c>
    </row>
    <row r="6694" spans="1:12" ht="15" x14ac:dyDescent="0.25">
      <c r="A6694" s="167">
        <f t="shared" si="521"/>
        <v>79.416000000017689</v>
      </c>
      <c r="B6694" s="325">
        <f t="shared" si="524"/>
        <v>0.33090000000007369</v>
      </c>
      <c r="C6694" s="167">
        <f t="shared" si="520"/>
        <v>240.43799999998674</v>
      </c>
      <c r="D6694" s="167">
        <f>IF('Lineær programmering opg 4'!$M$4=0,"-",(-A6694+'Lineær programmering opg 4'!$M$4)/'Lineær programmering opg 4'!$K$4*-1)</f>
        <v>321.16799999996465</v>
      </c>
      <c r="E6694" s="167">
        <f>IF('Lineær programmering opg 4'!$M$5=0,"-",(-A6694+'Lineær programmering opg 4'!$M$5)/'Lineær programmering opg 4'!$K$5*-1)</f>
        <v>240.43799999998674</v>
      </c>
      <c r="F6694" s="167" t="str">
        <f>IF('Lineær programmering opg 4'!$E$6=0,"-",(-A6694+'Lineær programmering opg 4'!$M$6)/'Lineær programmering opg 4'!$K$6*-1)</f>
        <v>-</v>
      </c>
      <c r="G6694" s="167" t="str">
        <f>IF('Lineær programmering opg 4'!$D$7=0,"-",((-A6694+'Lineær programmering opg 4'!$M$7)/'Lineær programmering opg 4'!$K$7)*-1)</f>
        <v>-</v>
      </c>
      <c r="H6694" s="167" t="str">
        <f>IF('Lineær programmering opg 4'!$C$8=0,"-",((-A6694+'Lineær programmering opg 4'!$M$8)/'Lineær programmering opg 4'!$K$8)*-1)</f>
        <v>-</v>
      </c>
      <c r="I6694" s="167" t="str">
        <f>IF('Lineær programmering opg 4'!$D$8=0,"-",'Lineær programmering opg 4'!$G$8)</f>
        <v>-</v>
      </c>
      <c r="J6694" s="295">
        <f>A6694*'Lineær programmering opg 4'!$C$11+Datatabel!C6694*'Lineær programmering opg 4'!$D$11</f>
        <v>44007.299999999777</v>
      </c>
      <c r="K6694" s="9">
        <f t="shared" si="522"/>
        <v>0</v>
      </c>
      <c r="L6694" s="9">
        <f t="shared" si="523"/>
        <v>0</v>
      </c>
    </row>
    <row r="6695" spans="1:12" ht="15" x14ac:dyDescent="0.25">
      <c r="A6695" s="167">
        <f t="shared" si="521"/>
        <v>79.392000000017688</v>
      </c>
      <c r="B6695" s="325">
        <f t="shared" si="524"/>
        <v>0.3308000000000737</v>
      </c>
      <c r="C6695" s="167">
        <f t="shared" si="520"/>
        <v>240.45599999998674</v>
      </c>
      <c r="D6695" s="167">
        <f>IF('Lineær programmering opg 4'!$M$4=0,"-",(-A6695+'Lineær programmering opg 4'!$M$4)/'Lineær programmering opg 4'!$K$4*-1)</f>
        <v>321.21599999996465</v>
      </c>
      <c r="E6695" s="167">
        <f>IF('Lineær programmering opg 4'!$M$5=0,"-",(-A6695+'Lineær programmering opg 4'!$M$5)/'Lineær programmering opg 4'!$K$5*-1)</f>
        <v>240.45599999998674</v>
      </c>
      <c r="F6695" s="167" t="str">
        <f>IF('Lineær programmering opg 4'!$E$6=0,"-",(-A6695+'Lineær programmering opg 4'!$M$6)/'Lineær programmering opg 4'!$K$6*-1)</f>
        <v>-</v>
      </c>
      <c r="G6695" s="167" t="str">
        <f>IF('Lineær programmering opg 4'!$D$7=0,"-",((-A6695+'Lineær programmering opg 4'!$M$7)/'Lineær programmering opg 4'!$K$7)*-1)</f>
        <v>-</v>
      </c>
      <c r="H6695" s="167" t="str">
        <f>IF('Lineær programmering opg 4'!$C$8=0,"-",((-A6695+'Lineær programmering opg 4'!$M$8)/'Lineær programmering opg 4'!$K$8)*-1)</f>
        <v>-</v>
      </c>
      <c r="I6695" s="167" t="str">
        <f>IF('Lineær programmering opg 4'!$D$8=0,"-",'Lineær programmering opg 4'!$G$8)</f>
        <v>-</v>
      </c>
      <c r="J6695" s="295">
        <f>A6695*'Lineær programmering opg 4'!$C$11+Datatabel!C6695*'Lineær programmering opg 4'!$D$11</f>
        <v>44007.599999999788</v>
      </c>
      <c r="K6695" s="9">
        <f t="shared" si="522"/>
        <v>0</v>
      </c>
      <c r="L6695" s="9">
        <f t="shared" si="523"/>
        <v>0</v>
      </c>
    </row>
    <row r="6696" spans="1:12" ht="15" x14ac:dyDescent="0.25">
      <c r="A6696" s="167">
        <f t="shared" si="521"/>
        <v>79.368000000017688</v>
      </c>
      <c r="B6696" s="325">
        <f t="shared" si="524"/>
        <v>0.33070000000007371</v>
      </c>
      <c r="C6696" s="167">
        <f t="shared" si="520"/>
        <v>240.47399999998675</v>
      </c>
      <c r="D6696" s="167">
        <f>IF('Lineær programmering opg 4'!$M$4=0,"-",(-A6696+'Lineær programmering opg 4'!$M$4)/'Lineær programmering opg 4'!$K$4*-1)</f>
        <v>321.26399999996465</v>
      </c>
      <c r="E6696" s="167">
        <f>IF('Lineær programmering opg 4'!$M$5=0,"-",(-A6696+'Lineær programmering opg 4'!$M$5)/'Lineær programmering opg 4'!$K$5*-1)</f>
        <v>240.47399999998675</v>
      </c>
      <c r="F6696" s="167" t="str">
        <f>IF('Lineær programmering opg 4'!$E$6=0,"-",(-A6696+'Lineær programmering opg 4'!$M$6)/'Lineær programmering opg 4'!$K$6*-1)</f>
        <v>-</v>
      </c>
      <c r="G6696" s="167" t="str">
        <f>IF('Lineær programmering opg 4'!$D$7=0,"-",((-A6696+'Lineær programmering opg 4'!$M$7)/'Lineær programmering opg 4'!$K$7)*-1)</f>
        <v>-</v>
      </c>
      <c r="H6696" s="167" t="str">
        <f>IF('Lineær programmering opg 4'!$C$8=0,"-",((-A6696+'Lineær programmering opg 4'!$M$8)/'Lineær programmering opg 4'!$K$8)*-1)</f>
        <v>-</v>
      </c>
      <c r="I6696" s="167" t="str">
        <f>IF('Lineær programmering opg 4'!$D$8=0,"-",'Lineær programmering opg 4'!$G$8)</f>
        <v>-</v>
      </c>
      <c r="J6696" s="295">
        <f>A6696*'Lineær programmering opg 4'!$C$11+Datatabel!C6696*'Lineær programmering opg 4'!$D$11</f>
        <v>44007.899999999783</v>
      </c>
      <c r="K6696" s="9">
        <f t="shared" si="522"/>
        <v>0</v>
      </c>
      <c r="L6696" s="9">
        <f t="shared" si="523"/>
        <v>0</v>
      </c>
    </row>
    <row r="6697" spans="1:12" ht="15" x14ac:dyDescent="0.25">
      <c r="A6697" s="167">
        <f t="shared" si="521"/>
        <v>79.344000000017701</v>
      </c>
      <c r="B6697" s="325">
        <f t="shared" si="524"/>
        <v>0.33060000000007372</v>
      </c>
      <c r="C6697" s="167">
        <f t="shared" si="520"/>
        <v>240.49199999998675</v>
      </c>
      <c r="D6697" s="167">
        <f>IF('Lineær programmering opg 4'!$M$4=0,"-",(-A6697+'Lineær programmering opg 4'!$M$4)/'Lineær programmering opg 4'!$K$4*-1)</f>
        <v>321.3119999999646</v>
      </c>
      <c r="E6697" s="167">
        <f>IF('Lineær programmering opg 4'!$M$5=0,"-",(-A6697+'Lineær programmering opg 4'!$M$5)/'Lineær programmering opg 4'!$K$5*-1)</f>
        <v>240.49199999998675</v>
      </c>
      <c r="F6697" s="167" t="str">
        <f>IF('Lineær programmering opg 4'!$E$6=0,"-",(-A6697+'Lineær programmering opg 4'!$M$6)/'Lineær programmering opg 4'!$K$6*-1)</f>
        <v>-</v>
      </c>
      <c r="G6697" s="167" t="str">
        <f>IF('Lineær programmering opg 4'!$D$7=0,"-",((-A6697+'Lineær programmering opg 4'!$M$7)/'Lineær programmering opg 4'!$K$7)*-1)</f>
        <v>-</v>
      </c>
      <c r="H6697" s="167" t="str">
        <f>IF('Lineær programmering opg 4'!$C$8=0,"-",((-A6697+'Lineær programmering opg 4'!$M$8)/'Lineær programmering opg 4'!$K$8)*-1)</f>
        <v>-</v>
      </c>
      <c r="I6697" s="167" t="str">
        <f>IF('Lineær programmering opg 4'!$D$8=0,"-",'Lineær programmering opg 4'!$G$8)</f>
        <v>-</v>
      </c>
      <c r="J6697" s="295">
        <f>A6697*'Lineær programmering opg 4'!$C$11+Datatabel!C6697*'Lineær programmering opg 4'!$D$11</f>
        <v>44008.199999999779</v>
      </c>
      <c r="K6697" s="9">
        <f t="shared" si="522"/>
        <v>0</v>
      </c>
      <c r="L6697" s="9">
        <f t="shared" si="523"/>
        <v>0</v>
      </c>
    </row>
    <row r="6698" spans="1:12" ht="15" x14ac:dyDescent="0.25">
      <c r="A6698" s="167">
        <f t="shared" si="521"/>
        <v>79.3200000000177</v>
      </c>
      <c r="B6698" s="325">
        <f t="shared" si="524"/>
        <v>0.33050000000007373</v>
      </c>
      <c r="C6698" s="167">
        <f t="shared" si="520"/>
        <v>240.50999999998675</v>
      </c>
      <c r="D6698" s="167">
        <f>IF('Lineær programmering opg 4'!$M$4=0,"-",(-A6698+'Lineær programmering opg 4'!$M$4)/'Lineær programmering opg 4'!$K$4*-1)</f>
        <v>321.3599999999646</v>
      </c>
      <c r="E6698" s="167">
        <f>IF('Lineær programmering opg 4'!$M$5=0,"-",(-A6698+'Lineær programmering opg 4'!$M$5)/'Lineær programmering opg 4'!$K$5*-1)</f>
        <v>240.50999999998675</v>
      </c>
      <c r="F6698" s="167" t="str">
        <f>IF('Lineær programmering opg 4'!$E$6=0,"-",(-A6698+'Lineær programmering opg 4'!$M$6)/'Lineær programmering opg 4'!$K$6*-1)</f>
        <v>-</v>
      </c>
      <c r="G6698" s="167" t="str">
        <f>IF('Lineær programmering opg 4'!$D$7=0,"-",((-A6698+'Lineær programmering opg 4'!$M$7)/'Lineær programmering opg 4'!$K$7)*-1)</f>
        <v>-</v>
      </c>
      <c r="H6698" s="167" t="str">
        <f>IF('Lineær programmering opg 4'!$C$8=0,"-",((-A6698+'Lineær programmering opg 4'!$M$8)/'Lineær programmering opg 4'!$K$8)*-1)</f>
        <v>-</v>
      </c>
      <c r="I6698" s="167" t="str">
        <f>IF('Lineær programmering opg 4'!$D$8=0,"-",'Lineær programmering opg 4'!$G$8)</f>
        <v>-</v>
      </c>
      <c r="J6698" s="295">
        <f>A6698*'Lineær programmering opg 4'!$C$11+Datatabel!C6698*'Lineær programmering opg 4'!$D$11</f>
        <v>44008.499999999782</v>
      </c>
      <c r="K6698" s="9">
        <f t="shared" si="522"/>
        <v>0</v>
      </c>
      <c r="L6698" s="9">
        <f t="shared" si="523"/>
        <v>0</v>
      </c>
    </row>
    <row r="6699" spans="1:12" ht="15" x14ac:dyDescent="0.25">
      <c r="A6699" s="167">
        <f t="shared" si="521"/>
        <v>79.296000000017699</v>
      </c>
      <c r="B6699" s="325">
        <f t="shared" si="524"/>
        <v>0.33040000000007375</v>
      </c>
      <c r="C6699" s="167">
        <f t="shared" si="520"/>
        <v>240.52799999998675</v>
      </c>
      <c r="D6699" s="167">
        <f>IF('Lineær programmering opg 4'!$M$4=0,"-",(-A6699+'Lineær programmering opg 4'!$M$4)/'Lineær programmering opg 4'!$K$4*-1)</f>
        <v>321.4079999999646</v>
      </c>
      <c r="E6699" s="167">
        <f>IF('Lineær programmering opg 4'!$M$5=0,"-",(-A6699+'Lineær programmering opg 4'!$M$5)/'Lineær programmering opg 4'!$K$5*-1)</f>
        <v>240.52799999998675</v>
      </c>
      <c r="F6699" s="167" t="str">
        <f>IF('Lineær programmering opg 4'!$E$6=0,"-",(-A6699+'Lineær programmering opg 4'!$M$6)/'Lineær programmering opg 4'!$K$6*-1)</f>
        <v>-</v>
      </c>
      <c r="G6699" s="167" t="str">
        <f>IF('Lineær programmering opg 4'!$D$7=0,"-",((-A6699+'Lineær programmering opg 4'!$M$7)/'Lineær programmering opg 4'!$K$7)*-1)</f>
        <v>-</v>
      </c>
      <c r="H6699" s="167" t="str">
        <f>IF('Lineær programmering opg 4'!$C$8=0,"-",((-A6699+'Lineær programmering opg 4'!$M$8)/'Lineær programmering opg 4'!$K$8)*-1)</f>
        <v>-</v>
      </c>
      <c r="I6699" s="167" t="str">
        <f>IF('Lineær programmering opg 4'!$D$8=0,"-",'Lineær programmering opg 4'!$G$8)</f>
        <v>-</v>
      </c>
      <c r="J6699" s="295">
        <f>A6699*'Lineær programmering opg 4'!$C$11+Datatabel!C6699*'Lineær programmering opg 4'!$D$11</f>
        <v>44008.799999999785</v>
      </c>
      <c r="K6699" s="9">
        <f t="shared" si="522"/>
        <v>0</v>
      </c>
      <c r="L6699" s="9">
        <f t="shared" si="523"/>
        <v>0</v>
      </c>
    </row>
    <row r="6700" spans="1:12" ht="15" x14ac:dyDescent="0.25">
      <c r="A6700" s="167">
        <f t="shared" si="521"/>
        <v>79.272000000017698</v>
      </c>
      <c r="B6700" s="325">
        <f t="shared" si="524"/>
        <v>0.33030000000007376</v>
      </c>
      <c r="C6700" s="167">
        <f t="shared" si="520"/>
        <v>240.54599999998675</v>
      </c>
      <c r="D6700" s="167">
        <f>IF('Lineær programmering opg 4'!$M$4=0,"-",(-A6700+'Lineær programmering opg 4'!$M$4)/'Lineær programmering opg 4'!$K$4*-1)</f>
        <v>321.4559999999646</v>
      </c>
      <c r="E6700" s="167">
        <f>IF('Lineær programmering opg 4'!$M$5=0,"-",(-A6700+'Lineær programmering opg 4'!$M$5)/'Lineær programmering opg 4'!$K$5*-1)</f>
        <v>240.54599999998675</v>
      </c>
      <c r="F6700" s="167" t="str">
        <f>IF('Lineær programmering opg 4'!$E$6=0,"-",(-A6700+'Lineær programmering opg 4'!$M$6)/'Lineær programmering opg 4'!$K$6*-1)</f>
        <v>-</v>
      </c>
      <c r="G6700" s="167" t="str">
        <f>IF('Lineær programmering opg 4'!$D$7=0,"-",((-A6700+'Lineær programmering opg 4'!$M$7)/'Lineær programmering opg 4'!$K$7)*-1)</f>
        <v>-</v>
      </c>
      <c r="H6700" s="167" t="str">
        <f>IF('Lineær programmering opg 4'!$C$8=0,"-",((-A6700+'Lineær programmering opg 4'!$M$8)/'Lineær programmering opg 4'!$K$8)*-1)</f>
        <v>-</v>
      </c>
      <c r="I6700" s="167" t="str">
        <f>IF('Lineær programmering opg 4'!$D$8=0,"-",'Lineær programmering opg 4'!$G$8)</f>
        <v>-</v>
      </c>
      <c r="J6700" s="295">
        <f>A6700*'Lineær programmering opg 4'!$C$11+Datatabel!C6700*'Lineær programmering opg 4'!$D$11</f>
        <v>44009.099999999788</v>
      </c>
      <c r="K6700" s="9">
        <f t="shared" si="522"/>
        <v>0</v>
      </c>
      <c r="L6700" s="9">
        <f t="shared" si="523"/>
        <v>0</v>
      </c>
    </row>
    <row r="6701" spans="1:12" ht="15" x14ac:dyDescent="0.25">
      <c r="A6701" s="167">
        <f t="shared" si="521"/>
        <v>79.248000000017697</v>
      </c>
      <c r="B6701" s="325">
        <f t="shared" si="524"/>
        <v>0.33020000000007377</v>
      </c>
      <c r="C6701" s="167">
        <f t="shared" si="520"/>
        <v>240.56399999998675</v>
      </c>
      <c r="D6701" s="167">
        <f>IF('Lineær programmering opg 4'!$M$4=0,"-",(-A6701+'Lineær programmering opg 4'!$M$4)/'Lineær programmering opg 4'!$K$4*-1)</f>
        <v>321.50399999996461</v>
      </c>
      <c r="E6701" s="167">
        <f>IF('Lineær programmering opg 4'!$M$5=0,"-",(-A6701+'Lineær programmering opg 4'!$M$5)/'Lineær programmering opg 4'!$K$5*-1)</f>
        <v>240.56399999998675</v>
      </c>
      <c r="F6701" s="167" t="str">
        <f>IF('Lineær programmering opg 4'!$E$6=0,"-",(-A6701+'Lineær programmering opg 4'!$M$6)/'Lineær programmering opg 4'!$K$6*-1)</f>
        <v>-</v>
      </c>
      <c r="G6701" s="167" t="str">
        <f>IF('Lineær programmering opg 4'!$D$7=0,"-",((-A6701+'Lineær programmering opg 4'!$M$7)/'Lineær programmering opg 4'!$K$7)*-1)</f>
        <v>-</v>
      </c>
      <c r="H6701" s="167" t="str">
        <f>IF('Lineær programmering opg 4'!$C$8=0,"-",((-A6701+'Lineær programmering opg 4'!$M$8)/'Lineær programmering opg 4'!$K$8)*-1)</f>
        <v>-</v>
      </c>
      <c r="I6701" s="167" t="str">
        <f>IF('Lineær programmering opg 4'!$D$8=0,"-",'Lineær programmering opg 4'!$G$8)</f>
        <v>-</v>
      </c>
      <c r="J6701" s="295">
        <f>A6701*'Lineær programmering opg 4'!$C$11+Datatabel!C6701*'Lineær programmering opg 4'!$D$11</f>
        <v>44009.399999999783</v>
      </c>
      <c r="K6701" s="9">
        <f t="shared" si="522"/>
        <v>0</v>
      </c>
      <c r="L6701" s="9">
        <f t="shared" si="523"/>
        <v>0</v>
      </c>
    </row>
    <row r="6702" spans="1:12" ht="15" x14ac:dyDescent="0.25">
      <c r="A6702" s="167">
        <f t="shared" si="521"/>
        <v>79.22400000001771</v>
      </c>
      <c r="B6702" s="325">
        <f t="shared" si="524"/>
        <v>0.33010000000007378</v>
      </c>
      <c r="C6702" s="167">
        <f t="shared" si="520"/>
        <v>240.58199999998672</v>
      </c>
      <c r="D6702" s="167">
        <f>IF('Lineær programmering opg 4'!$M$4=0,"-",(-A6702+'Lineær programmering opg 4'!$M$4)/'Lineær programmering opg 4'!$K$4*-1)</f>
        <v>321.55199999996455</v>
      </c>
      <c r="E6702" s="167">
        <f>IF('Lineær programmering opg 4'!$M$5=0,"-",(-A6702+'Lineær programmering opg 4'!$M$5)/'Lineær programmering opg 4'!$K$5*-1)</f>
        <v>240.58199999998672</v>
      </c>
      <c r="F6702" s="167" t="str">
        <f>IF('Lineær programmering opg 4'!$E$6=0,"-",(-A6702+'Lineær programmering opg 4'!$M$6)/'Lineær programmering opg 4'!$K$6*-1)</f>
        <v>-</v>
      </c>
      <c r="G6702" s="167" t="str">
        <f>IF('Lineær programmering opg 4'!$D$7=0,"-",((-A6702+'Lineær programmering opg 4'!$M$7)/'Lineær programmering opg 4'!$K$7)*-1)</f>
        <v>-</v>
      </c>
      <c r="H6702" s="167" t="str">
        <f>IF('Lineær programmering opg 4'!$C$8=0,"-",((-A6702+'Lineær programmering opg 4'!$M$8)/'Lineær programmering opg 4'!$K$8)*-1)</f>
        <v>-</v>
      </c>
      <c r="I6702" s="167" t="str">
        <f>IF('Lineær programmering opg 4'!$D$8=0,"-",'Lineær programmering opg 4'!$G$8)</f>
        <v>-</v>
      </c>
      <c r="J6702" s="295">
        <f>A6702*'Lineær programmering opg 4'!$C$11+Datatabel!C6702*'Lineær programmering opg 4'!$D$11</f>
        <v>44009.699999999779</v>
      </c>
      <c r="K6702" s="9">
        <f t="shared" si="522"/>
        <v>0</v>
      </c>
      <c r="L6702" s="9">
        <f t="shared" si="523"/>
        <v>0</v>
      </c>
    </row>
    <row r="6703" spans="1:12" ht="15" x14ac:dyDescent="0.25">
      <c r="A6703" s="167">
        <f t="shared" si="521"/>
        <v>79.20000000001771</v>
      </c>
      <c r="B6703" s="325">
        <f t="shared" si="524"/>
        <v>0.33000000000007379</v>
      </c>
      <c r="C6703" s="167">
        <f t="shared" si="520"/>
        <v>240.59999999998672</v>
      </c>
      <c r="D6703" s="167">
        <f>IF('Lineær programmering opg 4'!$M$4=0,"-",(-A6703+'Lineær programmering opg 4'!$M$4)/'Lineær programmering opg 4'!$K$4*-1)</f>
        <v>321.59999999996455</v>
      </c>
      <c r="E6703" s="167">
        <f>IF('Lineær programmering opg 4'!$M$5=0,"-",(-A6703+'Lineær programmering opg 4'!$M$5)/'Lineær programmering opg 4'!$K$5*-1)</f>
        <v>240.59999999998672</v>
      </c>
      <c r="F6703" s="167" t="str">
        <f>IF('Lineær programmering opg 4'!$E$6=0,"-",(-A6703+'Lineær programmering opg 4'!$M$6)/'Lineær programmering opg 4'!$K$6*-1)</f>
        <v>-</v>
      </c>
      <c r="G6703" s="167" t="str">
        <f>IF('Lineær programmering opg 4'!$D$7=0,"-",((-A6703+'Lineær programmering opg 4'!$M$7)/'Lineær programmering opg 4'!$K$7)*-1)</f>
        <v>-</v>
      </c>
      <c r="H6703" s="167" t="str">
        <f>IF('Lineær programmering opg 4'!$C$8=0,"-",((-A6703+'Lineær programmering opg 4'!$M$8)/'Lineær programmering opg 4'!$K$8)*-1)</f>
        <v>-</v>
      </c>
      <c r="I6703" s="167" t="str">
        <f>IF('Lineær programmering opg 4'!$D$8=0,"-",'Lineær programmering opg 4'!$G$8)</f>
        <v>-</v>
      </c>
      <c r="J6703" s="295">
        <f>A6703*'Lineær programmering opg 4'!$C$11+Datatabel!C6703*'Lineær programmering opg 4'!$D$11</f>
        <v>44009.999999999774</v>
      </c>
      <c r="K6703" s="9">
        <f t="shared" si="522"/>
        <v>0</v>
      </c>
      <c r="L6703" s="9">
        <f t="shared" si="523"/>
        <v>0</v>
      </c>
    </row>
    <row r="6704" spans="1:12" ht="15" x14ac:dyDescent="0.25">
      <c r="A6704" s="167">
        <f t="shared" si="521"/>
        <v>79.176000000017709</v>
      </c>
      <c r="B6704" s="325">
        <f t="shared" si="524"/>
        <v>0.3299000000000738</v>
      </c>
      <c r="C6704" s="167">
        <f t="shared" si="520"/>
        <v>240.61799999998672</v>
      </c>
      <c r="D6704" s="167">
        <f>IF('Lineær programmering opg 4'!$M$4=0,"-",(-A6704+'Lineær programmering opg 4'!$M$4)/'Lineær programmering opg 4'!$K$4*-1)</f>
        <v>321.64799999996455</v>
      </c>
      <c r="E6704" s="167">
        <f>IF('Lineær programmering opg 4'!$M$5=0,"-",(-A6704+'Lineær programmering opg 4'!$M$5)/'Lineær programmering opg 4'!$K$5*-1)</f>
        <v>240.61799999998672</v>
      </c>
      <c r="F6704" s="167" t="str">
        <f>IF('Lineær programmering opg 4'!$E$6=0,"-",(-A6704+'Lineær programmering opg 4'!$M$6)/'Lineær programmering opg 4'!$K$6*-1)</f>
        <v>-</v>
      </c>
      <c r="G6704" s="167" t="str">
        <f>IF('Lineær programmering opg 4'!$D$7=0,"-",((-A6704+'Lineær programmering opg 4'!$M$7)/'Lineær programmering opg 4'!$K$7)*-1)</f>
        <v>-</v>
      </c>
      <c r="H6704" s="167" t="str">
        <f>IF('Lineær programmering opg 4'!$C$8=0,"-",((-A6704+'Lineær programmering opg 4'!$M$8)/'Lineær programmering opg 4'!$K$8)*-1)</f>
        <v>-</v>
      </c>
      <c r="I6704" s="167" t="str">
        <f>IF('Lineær programmering opg 4'!$D$8=0,"-",'Lineær programmering opg 4'!$G$8)</f>
        <v>-</v>
      </c>
      <c r="J6704" s="295">
        <f>A6704*'Lineær programmering opg 4'!$C$11+Datatabel!C6704*'Lineær programmering opg 4'!$D$11</f>
        <v>44010.299999999785</v>
      </c>
      <c r="K6704" s="9">
        <f t="shared" si="522"/>
        <v>0</v>
      </c>
      <c r="L6704" s="9">
        <f t="shared" si="523"/>
        <v>0</v>
      </c>
    </row>
    <row r="6705" spans="1:12" ht="15" x14ac:dyDescent="0.25">
      <c r="A6705" s="167">
        <f t="shared" si="521"/>
        <v>79.152000000017722</v>
      </c>
      <c r="B6705" s="325">
        <f t="shared" si="524"/>
        <v>0.32980000000007381</v>
      </c>
      <c r="C6705" s="167">
        <f t="shared" si="520"/>
        <v>240.63599999998672</v>
      </c>
      <c r="D6705" s="167">
        <f>IF('Lineær programmering opg 4'!$M$4=0,"-",(-A6705+'Lineær programmering opg 4'!$M$4)/'Lineær programmering opg 4'!$K$4*-1)</f>
        <v>321.69599999996456</v>
      </c>
      <c r="E6705" s="167">
        <f>IF('Lineær programmering opg 4'!$M$5=0,"-",(-A6705+'Lineær programmering opg 4'!$M$5)/'Lineær programmering opg 4'!$K$5*-1)</f>
        <v>240.63599999998672</v>
      </c>
      <c r="F6705" s="167" t="str">
        <f>IF('Lineær programmering opg 4'!$E$6=0,"-",(-A6705+'Lineær programmering opg 4'!$M$6)/'Lineær programmering opg 4'!$K$6*-1)</f>
        <v>-</v>
      </c>
      <c r="G6705" s="167" t="str">
        <f>IF('Lineær programmering opg 4'!$D$7=0,"-",((-A6705+'Lineær programmering opg 4'!$M$7)/'Lineær programmering opg 4'!$K$7)*-1)</f>
        <v>-</v>
      </c>
      <c r="H6705" s="167" t="str">
        <f>IF('Lineær programmering opg 4'!$C$8=0,"-",((-A6705+'Lineær programmering opg 4'!$M$8)/'Lineær programmering opg 4'!$K$8)*-1)</f>
        <v>-</v>
      </c>
      <c r="I6705" s="167" t="str">
        <f>IF('Lineær programmering opg 4'!$D$8=0,"-",'Lineær programmering opg 4'!$G$8)</f>
        <v>-</v>
      </c>
      <c r="J6705" s="295">
        <f>A6705*'Lineær programmering opg 4'!$C$11+Datatabel!C6705*'Lineær programmering opg 4'!$D$11</f>
        <v>44010.59999999978</v>
      </c>
      <c r="K6705" s="9">
        <f t="shared" si="522"/>
        <v>0</v>
      </c>
      <c r="L6705" s="9">
        <f t="shared" si="523"/>
        <v>0</v>
      </c>
    </row>
    <row r="6706" spans="1:12" ht="15" x14ac:dyDescent="0.25">
      <c r="A6706" s="167">
        <f t="shared" si="521"/>
        <v>79.128000000017721</v>
      </c>
      <c r="B6706" s="325">
        <f t="shared" si="524"/>
        <v>0.32970000000007382</v>
      </c>
      <c r="C6706" s="167">
        <f t="shared" si="520"/>
        <v>240.65399999998672</v>
      </c>
      <c r="D6706" s="167">
        <f>IF('Lineær programmering opg 4'!$M$4=0,"-",(-A6706+'Lineær programmering opg 4'!$M$4)/'Lineær programmering opg 4'!$K$4*-1)</f>
        <v>321.74399999996456</v>
      </c>
      <c r="E6706" s="167">
        <f>IF('Lineær programmering opg 4'!$M$5=0,"-",(-A6706+'Lineær programmering opg 4'!$M$5)/'Lineær programmering opg 4'!$K$5*-1)</f>
        <v>240.65399999998672</v>
      </c>
      <c r="F6706" s="167" t="str">
        <f>IF('Lineær programmering opg 4'!$E$6=0,"-",(-A6706+'Lineær programmering opg 4'!$M$6)/'Lineær programmering opg 4'!$K$6*-1)</f>
        <v>-</v>
      </c>
      <c r="G6706" s="167" t="str">
        <f>IF('Lineær programmering opg 4'!$D$7=0,"-",((-A6706+'Lineær programmering opg 4'!$M$7)/'Lineær programmering opg 4'!$K$7)*-1)</f>
        <v>-</v>
      </c>
      <c r="H6706" s="167" t="str">
        <f>IF('Lineær programmering opg 4'!$C$8=0,"-",((-A6706+'Lineær programmering opg 4'!$M$8)/'Lineær programmering opg 4'!$K$8)*-1)</f>
        <v>-</v>
      </c>
      <c r="I6706" s="167" t="str">
        <f>IF('Lineær programmering opg 4'!$D$8=0,"-",'Lineær programmering opg 4'!$G$8)</f>
        <v>-</v>
      </c>
      <c r="J6706" s="295">
        <f>A6706*'Lineær programmering opg 4'!$C$11+Datatabel!C6706*'Lineær programmering opg 4'!$D$11</f>
        <v>44010.899999999776</v>
      </c>
      <c r="K6706" s="9">
        <f t="shared" si="522"/>
        <v>0</v>
      </c>
      <c r="L6706" s="9">
        <f t="shared" si="523"/>
        <v>0</v>
      </c>
    </row>
    <row r="6707" spans="1:12" ht="15" x14ac:dyDescent="0.25">
      <c r="A6707" s="167">
        <f t="shared" si="521"/>
        <v>79.10400000001772</v>
      </c>
      <c r="B6707" s="325">
        <f t="shared" si="524"/>
        <v>0.32960000000007383</v>
      </c>
      <c r="C6707" s="167">
        <f t="shared" si="520"/>
        <v>240.67199999998672</v>
      </c>
      <c r="D6707" s="167">
        <f>IF('Lineær programmering opg 4'!$M$4=0,"-",(-A6707+'Lineær programmering opg 4'!$M$4)/'Lineær programmering opg 4'!$K$4*-1)</f>
        <v>321.79199999996456</v>
      </c>
      <c r="E6707" s="167">
        <f>IF('Lineær programmering opg 4'!$M$5=0,"-",(-A6707+'Lineær programmering opg 4'!$M$5)/'Lineær programmering opg 4'!$K$5*-1)</f>
        <v>240.67199999998672</v>
      </c>
      <c r="F6707" s="167" t="str">
        <f>IF('Lineær programmering opg 4'!$E$6=0,"-",(-A6707+'Lineær programmering opg 4'!$M$6)/'Lineær programmering opg 4'!$K$6*-1)</f>
        <v>-</v>
      </c>
      <c r="G6707" s="167" t="str">
        <f>IF('Lineær programmering opg 4'!$D$7=0,"-",((-A6707+'Lineær programmering opg 4'!$M$7)/'Lineær programmering opg 4'!$K$7)*-1)</f>
        <v>-</v>
      </c>
      <c r="H6707" s="167" t="str">
        <f>IF('Lineær programmering opg 4'!$C$8=0,"-",((-A6707+'Lineær programmering opg 4'!$M$8)/'Lineær programmering opg 4'!$K$8)*-1)</f>
        <v>-</v>
      </c>
      <c r="I6707" s="167" t="str">
        <f>IF('Lineær programmering opg 4'!$D$8=0,"-",'Lineær programmering opg 4'!$G$8)</f>
        <v>-</v>
      </c>
      <c r="J6707" s="295">
        <f>A6707*'Lineær programmering opg 4'!$C$11+Datatabel!C6707*'Lineær programmering opg 4'!$D$11</f>
        <v>44011.199999999779</v>
      </c>
      <c r="K6707" s="9">
        <f t="shared" si="522"/>
        <v>0</v>
      </c>
      <c r="L6707" s="9">
        <f t="shared" si="523"/>
        <v>0</v>
      </c>
    </row>
    <row r="6708" spans="1:12" ht="15" x14ac:dyDescent="0.25">
      <c r="A6708" s="167">
        <f t="shared" si="521"/>
        <v>79.080000000017719</v>
      </c>
      <c r="B6708" s="325">
        <f t="shared" si="524"/>
        <v>0.32950000000007384</v>
      </c>
      <c r="C6708" s="167">
        <f t="shared" si="520"/>
        <v>240.68999999998672</v>
      </c>
      <c r="D6708" s="167">
        <f>IF('Lineær programmering opg 4'!$M$4=0,"-",(-A6708+'Lineær programmering opg 4'!$M$4)/'Lineær programmering opg 4'!$K$4*-1)</f>
        <v>321.83999999996456</v>
      </c>
      <c r="E6708" s="167">
        <f>IF('Lineær programmering opg 4'!$M$5=0,"-",(-A6708+'Lineær programmering opg 4'!$M$5)/'Lineær programmering opg 4'!$K$5*-1)</f>
        <v>240.68999999998672</v>
      </c>
      <c r="F6708" s="167" t="str">
        <f>IF('Lineær programmering opg 4'!$E$6=0,"-",(-A6708+'Lineær programmering opg 4'!$M$6)/'Lineær programmering opg 4'!$K$6*-1)</f>
        <v>-</v>
      </c>
      <c r="G6708" s="167" t="str">
        <f>IF('Lineær programmering opg 4'!$D$7=0,"-",((-A6708+'Lineær programmering opg 4'!$M$7)/'Lineær programmering opg 4'!$K$7)*-1)</f>
        <v>-</v>
      </c>
      <c r="H6708" s="167" t="str">
        <f>IF('Lineær programmering opg 4'!$C$8=0,"-",((-A6708+'Lineær programmering opg 4'!$M$8)/'Lineær programmering opg 4'!$K$8)*-1)</f>
        <v>-</v>
      </c>
      <c r="I6708" s="167" t="str">
        <f>IF('Lineær programmering opg 4'!$D$8=0,"-",'Lineær programmering opg 4'!$G$8)</f>
        <v>-</v>
      </c>
      <c r="J6708" s="295">
        <f>A6708*'Lineær programmering opg 4'!$C$11+Datatabel!C6708*'Lineær programmering opg 4'!$D$11</f>
        <v>44011.499999999782</v>
      </c>
      <c r="K6708" s="9">
        <f t="shared" si="522"/>
        <v>0</v>
      </c>
      <c r="L6708" s="9">
        <f t="shared" si="523"/>
        <v>0</v>
      </c>
    </row>
    <row r="6709" spans="1:12" ht="15" x14ac:dyDescent="0.25">
      <c r="A6709" s="167">
        <f t="shared" si="521"/>
        <v>79.056000000017718</v>
      </c>
      <c r="B6709" s="325">
        <f t="shared" si="524"/>
        <v>0.32940000000007386</v>
      </c>
      <c r="C6709" s="167">
        <f t="shared" si="520"/>
        <v>240.70799999998673</v>
      </c>
      <c r="D6709" s="167">
        <f>IF('Lineær programmering opg 4'!$M$4=0,"-",(-A6709+'Lineær programmering opg 4'!$M$4)/'Lineær programmering opg 4'!$K$4*-1)</f>
        <v>321.88799999996456</v>
      </c>
      <c r="E6709" s="167">
        <f>IF('Lineær programmering opg 4'!$M$5=0,"-",(-A6709+'Lineær programmering opg 4'!$M$5)/'Lineær programmering opg 4'!$K$5*-1)</f>
        <v>240.70799999998673</v>
      </c>
      <c r="F6709" s="167" t="str">
        <f>IF('Lineær programmering opg 4'!$E$6=0,"-",(-A6709+'Lineær programmering opg 4'!$M$6)/'Lineær programmering opg 4'!$K$6*-1)</f>
        <v>-</v>
      </c>
      <c r="G6709" s="167" t="str">
        <f>IF('Lineær programmering opg 4'!$D$7=0,"-",((-A6709+'Lineær programmering opg 4'!$M$7)/'Lineær programmering opg 4'!$K$7)*-1)</f>
        <v>-</v>
      </c>
      <c r="H6709" s="167" t="str">
        <f>IF('Lineær programmering opg 4'!$C$8=0,"-",((-A6709+'Lineær programmering opg 4'!$M$8)/'Lineær programmering opg 4'!$K$8)*-1)</f>
        <v>-</v>
      </c>
      <c r="I6709" s="167" t="str">
        <f>IF('Lineær programmering opg 4'!$D$8=0,"-",'Lineær programmering opg 4'!$G$8)</f>
        <v>-</v>
      </c>
      <c r="J6709" s="295">
        <f>A6709*'Lineær programmering opg 4'!$C$11+Datatabel!C6709*'Lineær programmering opg 4'!$D$11</f>
        <v>44011.799999999785</v>
      </c>
      <c r="K6709" s="9">
        <f t="shared" si="522"/>
        <v>0</v>
      </c>
      <c r="L6709" s="9">
        <f t="shared" si="523"/>
        <v>0</v>
      </c>
    </row>
    <row r="6710" spans="1:12" ht="15" x14ac:dyDescent="0.25">
      <c r="A6710" s="167">
        <f t="shared" si="521"/>
        <v>79.032000000017732</v>
      </c>
      <c r="B6710" s="325">
        <f t="shared" si="524"/>
        <v>0.32930000000007387</v>
      </c>
      <c r="C6710" s="167">
        <f t="shared" si="520"/>
        <v>240.72599999998673</v>
      </c>
      <c r="D6710" s="167">
        <f>IF('Lineær programmering opg 4'!$M$4=0,"-",(-A6710+'Lineær programmering opg 4'!$M$4)/'Lineær programmering opg 4'!$K$4*-1)</f>
        <v>321.93599999996457</v>
      </c>
      <c r="E6710" s="167">
        <f>IF('Lineær programmering opg 4'!$M$5=0,"-",(-A6710+'Lineær programmering opg 4'!$M$5)/'Lineær programmering opg 4'!$K$5*-1)</f>
        <v>240.72599999998673</v>
      </c>
      <c r="F6710" s="167" t="str">
        <f>IF('Lineær programmering opg 4'!$E$6=0,"-",(-A6710+'Lineær programmering opg 4'!$M$6)/'Lineær programmering opg 4'!$K$6*-1)</f>
        <v>-</v>
      </c>
      <c r="G6710" s="167" t="str">
        <f>IF('Lineær programmering opg 4'!$D$7=0,"-",((-A6710+'Lineær programmering opg 4'!$M$7)/'Lineær programmering opg 4'!$K$7)*-1)</f>
        <v>-</v>
      </c>
      <c r="H6710" s="167" t="str">
        <f>IF('Lineær programmering opg 4'!$C$8=0,"-",((-A6710+'Lineær programmering opg 4'!$M$8)/'Lineær programmering opg 4'!$K$8)*-1)</f>
        <v>-</v>
      </c>
      <c r="I6710" s="167" t="str">
        <f>IF('Lineær programmering opg 4'!$D$8=0,"-",'Lineær programmering opg 4'!$G$8)</f>
        <v>-</v>
      </c>
      <c r="J6710" s="295">
        <f>A6710*'Lineær programmering opg 4'!$C$11+Datatabel!C6710*'Lineær programmering opg 4'!$D$11</f>
        <v>44012.09999999978</v>
      </c>
      <c r="K6710" s="9">
        <f t="shared" si="522"/>
        <v>0</v>
      </c>
      <c r="L6710" s="9">
        <f t="shared" si="523"/>
        <v>0</v>
      </c>
    </row>
    <row r="6711" spans="1:12" ht="15" x14ac:dyDescent="0.25">
      <c r="A6711" s="167">
        <f t="shared" si="521"/>
        <v>79.008000000017731</v>
      </c>
      <c r="B6711" s="325">
        <f t="shared" si="524"/>
        <v>0.32920000000007388</v>
      </c>
      <c r="C6711" s="167">
        <f t="shared" si="520"/>
        <v>240.74399999998673</v>
      </c>
      <c r="D6711" s="167">
        <f>IF('Lineær programmering opg 4'!$M$4=0,"-",(-A6711+'Lineær programmering opg 4'!$M$4)/'Lineær programmering opg 4'!$K$4*-1)</f>
        <v>321.98399999996457</v>
      </c>
      <c r="E6711" s="167">
        <f>IF('Lineær programmering opg 4'!$M$5=0,"-",(-A6711+'Lineær programmering opg 4'!$M$5)/'Lineær programmering opg 4'!$K$5*-1)</f>
        <v>240.74399999998673</v>
      </c>
      <c r="F6711" s="167" t="str">
        <f>IF('Lineær programmering opg 4'!$E$6=0,"-",(-A6711+'Lineær programmering opg 4'!$M$6)/'Lineær programmering opg 4'!$K$6*-1)</f>
        <v>-</v>
      </c>
      <c r="G6711" s="167" t="str">
        <f>IF('Lineær programmering opg 4'!$D$7=0,"-",((-A6711+'Lineær programmering opg 4'!$M$7)/'Lineær programmering opg 4'!$K$7)*-1)</f>
        <v>-</v>
      </c>
      <c r="H6711" s="167" t="str">
        <f>IF('Lineær programmering opg 4'!$C$8=0,"-",((-A6711+'Lineær programmering opg 4'!$M$8)/'Lineær programmering opg 4'!$K$8)*-1)</f>
        <v>-</v>
      </c>
      <c r="I6711" s="167" t="str">
        <f>IF('Lineær programmering opg 4'!$D$8=0,"-",'Lineær programmering opg 4'!$G$8)</f>
        <v>-</v>
      </c>
      <c r="J6711" s="295">
        <f>A6711*'Lineær programmering opg 4'!$C$11+Datatabel!C6711*'Lineær programmering opg 4'!$D$11</f>
        <v>44012.399999999783</v>
      </c>
      <c r="K6711" s="9">
        <f t="shared" si="522"/>
        <v>0</v>
      </c>
      <c r="L6711" s="9">
        <f t="shared" si="523"/>
        <v>0</v>
      </c>
    </row>
    <row r="6712" spans="1:12" ht="15" x14ac:dyDescent="0.25">
      <c r="A6712" s="167">
        <f t="shared" si="521"/>
        <v>78.98400000001773</v>
      </c>
      <c r="B6712" s="325">
        <f t="shared" si="524"/>
        <v>0.32910000000007389</v>
      </c>
      <c r="C6712" s="167">
        <f t="shared" si="520"/>
        <v>240.76199999998673</v>
      </c>
      <c r="D6712" s="167">
        <f>IF('Lineær programmering opg 4'!$M$4=0,"-",(-A6712+'Lineær programmering opg 4'!$M$4)/'Lineær programmering opg 4'!$K$4*-1)</f>
        <v>322.03199999996457</v>
      </c>
      <c r="E6712" s="167">
        <f>IF('Lineær programmering opg 4'!$M$5=0,"-",(-A6712+'Lineær programmering opg 4'!$M$5)/'Lineær programmering opg 4'!$K$5*-1)</f>
        <v>240.76199999998673</v>
      </c>
      <c r="F6712" s="167" t="str">
        <f>IF('Lineær programmering opg 4'!$E$6=0,"-",(-A6712+'Lineær programmering opg 4'!$M$6)/'Lineær programmering opg 4'!$K$6*-1)</f>
        <v>-</v>
      </c>
      <c r="G6712" s="167" t="str">
        <f>IF('Lineær programmering opg 4'!$D$7=0,"-",((-A6712+'Lineær programmering opg 4'!$M$7)/'Lineær programmering opg 4'!$K$7)*-1)</f>
        <v>-</v>
      </c>
      <c r="H6712" s="167" t="str">
        <f>IF('Lineær programmering opg 4'!$C$8=0,"-",((-A6712+'Lineær programmering opg 4'!$M$8)/'Lineær programmering opg 4'!$K$8)*-1)</f>
        <v>-</v>
      </c>
      <c r="I6712" s="167" t="str">
        <f>IF('Lineær programmering opg 4'!$D$8=0,"-",'Lineær programmering opg 4'!$G$8)</f>
        <v>-</v>
      </c>
      <c r="J6712" s="295">
        <f>A6712*'Lineær programmering opg 4'!$C$11+Datatabel!C6712*'Lineær programmering opg 4'!$D$11</f>
        <v>44012.699999999779</v>
      </c>
      <c r="K6712" s="9">
        <f t="shared" si="522"/>
        <v>0</v>
      </c>
      <c r="L6712" s="9">
        <f t="shared" si="523"/>
        <v>0</v>
      </c>
    </row>
    <row r="6713" spans="1:12" ht="15" x14ac:dyDescent="0.25">
      <c r="A6713" s="167">
        <f t="shared" si="521"/>
        <v>78.960000000017743</v>
      </c>
      <c r="B6713" s="325">
        <f t="shared" si="524"/>
        <v>0.3290000000000739</v>
      </c>
      <c r="C6713" s="167">
        <f t="shared" si="520"/>
        <v>240.77999999998667</v>
      </c>
      <c r="D6713" s="167">
        <f>IF('Lineær programmering opg 4'!$M$4=0,"-",(-A6713+'Lineær programmering opg 4'!$M$4)/'Lineær programmering opg 4'!$K$4*-1)</f>
        <v>322.07999999996451</v>
      </c>
      <c r="E6713" s="167">
        <f>IF('Lineær programmering opg 4'!$M$5=0,"-",(-A6713+'Lineær programmering opg 4'!$M$5)/'Lineær programmering opg 4'!$K$5*-1)</f>
        <v>240.77999999998667</v>
      </c>
      <c r="F6713" s="167" t="str">
        <f>IF('Lineær programmering opg 4'!$E$6=0,"-",(-A6713+'Lineær programmering opg 4'!$M$6)/'Lineær programmering opg 4'!$K$6*-1)</f>
        <v>-</v>
      </c>
      <c r="G6713" s="167" t="str">
        <f>IF('Lineær programmering opg 4'!$D$7=0,"-",((-A6713+'Lineær programmering opg 4'!$M$7)/'Lineær programmering opg 4'!$K$7)*-1)</f>
        <v>-</v>
      </c>
      <c r="H6713" s="167" t="str">
        <f>IF('Lineær programmering opg 4'!$C$8=0,"-",((-A6713+'Lineær programmering opg 4'!$M$8)/'Lineær programmering opg 4'!$K$8)*-1)</f>
        <v>-</v>
      </c>
      <c r="I6713" s="167" t="str">
        <f>IF('Lineær programmering opg 4'!$D$8=0,"-",'Lineær programmering opg 4'!$G$8)</f>
        <v>-</v>
      </c>
      <c r="J6713" s="295">
        <f>A6713*'Lineær programmering opg 4'!$C$11+Datatabel!C6713*'Lineær programmering opg 4'!$D$11</f>
        <v>44012.999999999774</v>
      </c>
      <c r="K6713" s="9">
        <f t="shared" si="522"/>
        <v>0</v>
      </c>
      <c r="L6713" s="9">
        <f t="shared" si="523"/>
        <v>0</v>
      </c>
    </row>
    <row r="6714" spans="1:12" ht="15" x14ac:dyDescent="0.25">
      <c r="A6714" s="167">
        <f t="shared" si="521"/>
        <v>78.936000000017742</v>
      </c>
      <c r="B6714" s="325">
        <f t="shared" si="524"/>
        <v>0.32890000000007391</v>
      </c>
      <c r="C6714" s="167">
        <f t="shared" si="520"/>
        <v>240.79799999998667</v>
      </c>
      <c r="D6714" s="167">
        <f>IF('Lineær programmering opg 4'!$M$4=0,"-",(-A6714+'Lineær programmering opg 4'!$M$4)/'Lineær programmering opg 4'!$K$4*-1)</f>
        <v>322.12799999996452</v>
      </c>
      <c r="E6714" s="167">
        <f>IF('Lineær programmering opg 4'!$M$5=0,"-",(-A6714+'Lineær programmering opg 4'!$M$5)/'Lineær programmering opg 4'!$K$5*-1)</f>
        <v>240.79799999998667</v>
      </c>
      <c r="F6714" s="167" t="str">
        <f>IF('Lineær programmering opg 4'!$E$6=0,"-",(-A6714+'Lineær programmering opg 4'!$M$6)/'Lineær programmering opg 4'!$K$6*-1)</f>
        <v>-</v>
      </c>
      <c r="G6714" s="167" t="str">
        <f>IF('Lineær programmering opg 4'!$D$7=0,"-",((-A6714+'Lineær programmering opg 4'!$M$7)/'Lineær programmering opg 4'!$K$7)*-1)</f>
        <v>-</v>
      </c>
      <c r="H6714" s="167" t="str">
        <f>IF('Lineær programmering opg 4'!$C$8=0,"-",((-A6714+'Lineær programmering opg 4'!$M$8)/'Lineær programmering opg 4'!$K$8)*-1)</f>
        <v>-</v>
      </c>
      <c r="I6714" s="167" t="str">
        <f>IF('Lineær programmering opg 4'!$D$8=0,"-",'Lineær programmering opg 4'!$G$8)</f>
        <v>-</v>
      </c>
      <c r="J6714" s="295">
        <f>A6714*'Lineær programmering opg 4'!$C$11+Datatabel!C6714*'Lineær programmering opg 4'!$D$11</f>
        <v>44013.299999999777</v>
      </c>
      <c r="K6714" s="9">
        <f t="shared" si="522"/>
        <v>0</v>
      </c>
      <c r="L6714" s="9">
        <f t="shared" si="523"/>
        <v>0</v>
      </c>
    </row>
    <row r="6715" spans="1:12" ht="15" x14ac:dyDescent="0.25">
      <c r="A6715" s="167">
        <f t="shared" si="521"/>
        <v>78.912000000017741</v>
      </c>
      <c r="B6715" s="325">
        <f t="shared" si="524"/>
        <v>0.32880000000007392</v>
      </c>
      <c r="C6715" s="167">
        <f t="shared" si="520"/>
        <v>240.81599999998667</v>
      </c>
      <c r="D6715" s="167">
        <f>IF('Lineær programmering opg 4'!$M$4=0,"-",(-A6715+'Lineær programmering opg 4'!$M$4)/'Lineær programmering opg 4'!$K$4*-1)</f>
        <v>322.17599999996452</v>
      </c>
      <c r="E6715" s="167">
        <f>IF('Lineær programmering opg 4'!$M$5=0,"-",(-A6715+'Lineær programmering opg 4'!$M$5)/'Lineær programmering opg 4'!$K$5*-1)</f>
        <v>240.81599999998667</v>
      </c>
      <c r="F6715" s="167" t="str">
        <f>IF('Lineær programmering opg 4'!$E$6=0,"-",(-A6715+'Lineær programmering opg 4'!$M$6)/'Lineær programmering opg 4'!$K$6*-1)</f>
        <v>-</v>
      </c>
      <c r="G6715" s="167" t="str">
        <f>IF('Lineær programmering opg 4'!$D$7=0,"-",((-A6715+'Lineær programmering opg 4'!$M$7)/'Lineær programmering opg 4'!$K$7)*-1)</f>
        <v>-</v>
      </c>
      <c r="H6715" s="167" t="str">
        <f>IF('Lineær programmering opg 4'!$C$8=0,"-",((-A6715+'Lineær programmering opg 4'!$M$8)/'Lineær programmering opg 4'!$K$8)*-1)</f>
        <v>-</v>
      </c>
      <c r="I6715" s="167" t="str">
        <f>IF('Lineær programmering opg 4'!$D$8=0,"-",'Lineær programmering opg 4'!$G$8)</f>
        <v>-</v>
      </c>
      <c r="J6715" s="295">
        <f>A6715*'Lineær programmering opg 4'!$C$11+Datatabel!C6715*'Lineær programmering opg 4'!$D$11</f>
        <v>44013.599999999773</v>
      </c>
      <c r="K6715" s="9">
        <f t="shared" si="522"/>
        <v>0</v>
      </c>
      <c r="L6715" s="9">
        <f t="shared" si="523"/>
        <v>0</v>
      </c>
    </row>
    <row r="6716" spans="1:12" ht="15" x14ac:dyDescent="0.25">
      <c r="A6716" s="167">
        <f t="shared" si="521"/>
        <v>78.88800000001774</v>
      </c>
      <c r="B6716" s="325">
        <f t="shared" si="524"/>
        <v>0.32870000000007393</v>
      </c>
      <c r="C6716" s="167">
        <f t="shared" si="520"/>
        <v>240.83399999998667</v>
      </c>
      <c r="D6716" s="167">
        <f>IF('Lineær programmering opg 4'!$M$4=0,"-",(-A6716+'Lineær programmering opg 4'!$M$4)/'Lineær programmering opg 4'!$K$4*-1)</f>
        <v>322.22399999996452</v>
      </c>
      <c r="E6716" s="167">
        <f>IF('Lineær programmering opg 4'!$M$5=0,"-",(-A6716+'Lineær programmering opg 4'!$M$5)/'Lineær programmering opg 4'!$K$5*-1)</f>
        <v>240.83399999998667</v>
      </c>
      <c r="F6716" s="167" t="str">
        <f>IF('Lineær programmering opg 4'!$E$6=0,"-",(-A6716+'Lineær programmering opg 4'!$M$6)/'Lineær programmering opg 4'!$K$6*-1)</f>
        <v>-</v>
      </c>
      <c r="G6716" s="167" t="str">
        <f>IF('Lineær programmering opg 4'!$D$7=0,"-",((-A6716+'Lineær programmering opg 4'!$M$7)/'Lineær programmering opg 4'!$K$7)*-1)</f>
        <v>-</v>
      </c>
      <c r="H6716" s="167" t="str">
        <f>IF('Lineær programmering opg 4'!$C$8=0,"-",((-A6716+'Lineær programmering opg 4'!$M$8)/'Lineær programmering opg 4'!$K$8)*-1)</f>
        <v>-</v>
      </c>
      <c r="I6716" s="167" t="str">
        <f>IF('Lineær programmering opg 4'!$D$8=0,"-",'Lineær programmering opg 4'!$G$8)</f>
        <v>-</v>
      </c>
      <c r="J6716" s="295">
        <f>A6716*'Lineær programmering opg 4'!$C$11+Datatabel!C6716*'Lineær programmering opg 4'!$D$11</f>
        <v>44013.899999999769</v>
      </c>
      <c r="K6716" s="9">
        <f t="shared" si="522"/>
        <v>0</v>
      </c>
      <c r="L6716" s="9">
        <f t="shared" si="523"/>
        <v>0</v>
      </c>
    </row>
    <row r="6717" spans="1:12" ht="15" x14ac:dyDescent="0.25">
      <c r="A6717" s="167">
        <f t="shared" si="521"/>
        <v>78.864000000017739</v>
      </c>
      <c r="B6717" s="325">
        <f t="shared" si="524"/>
        <v>0.32860000000007394</v>
      </c>
      <c r="C6717" s="167">
        <f t="shared" si="520"/>
        <v>240.85199999998667</v>
      </c>
      <c r="D6717" s="167">
        <f>IF('Lineær programmering opg 4'!$M$4=0,"-",(-A6717+'Lineær programmering opg 4'!$M$4)/'Lineær programmering opg 4'!$K$4*-1)</f>
        <v>322.27199999996452</v>
      </c>
      <c r="E6717" s="167">
        <f>IF('Lineær programmering opg 4'!$M$5=0,"-",(-A6717+'Lineær programmering opg 4'!$M$5)/'Lineær programmering opg 4'!$K$5*-1)</f>
        <v>240.85199999998667</v>
      </c>
      <c r="F6717" s="167" t="str">
        <f>IF('Lineær programmering opg 4'!$E$6=0,"-",(-A6717+'Lineær programmering opg 4'!$M$6)/'Lineær programmering opg 4'!$K$6*-1)</f>
        <v>-</v>
      </c>
      <c r="G6717" s="167" t="str">
        <f>IF('Lineær programmering opg 4'!$D$7=0,"-",((-A6717+'Lineær programmering opg 4'!$M$7)/'Lineær programmering opg 4'!$K$7)*-1)</f>
        <v>-</v>
      </c>
      <c r="H6717" s="167" t="str">
        <f>IF('Lineær programmering opg 4'!$C$8=0,"-",((-A6717+'Lineær programmering opg 4'!$M$8)/'Lineær programmering opg 4'!$K$8)*-1)</f>
        <v>-</v>
      </c>
      <c r="I6717" s="167" t="str">
        <f>IF('Lineær programmering opg 4'!$D$8=0,"-",'Lineær programmering opg 4'!$G$8)</f>
        <v>-</v>
      </c>
      <c r="J6717" s="295">
        <f>A6717*'Lineær programmering opg 4'!$C$11+Datatabel!C6717*'Lineær programmering opg 4'!$D$11</f>
        <v>44014.199999999779</v>
      </c>
      <c r="K6717" s="9">
        <f t="shared" si="522"/>
        <v>0</v>
      </c>
      <c r="L6717" s="9">
        <f t="shared" si="523"/>
        <v>0</v>
      </c>
    </row>
    <row r="6718" spans="1:12" ht="15" x14ac:dyDescent="0.25">
      <c r="A6718" s="167">
        <f t="shared" si="521"/>
        <v>78.840000000017753</v>
      </c>
      <c r="B6718" s="325">
        <f t="shared" si="524"/>
        <v>0.32850000000007396</v>
      </c>
      <c r="C6718" s="167">
        <f t="shared" si="520"/>
        <v>240.86999999998667</v>
      </c>
      <c r="D6718" s="167">
        <f>IF('Lineær programmering opg 4'!$M$4=0,"-",(-A6718+'Lineær programmering opg 4'!$M$4)/'Lineær programmering opg 4'!$K$4*-1)</f>
        <v>322.31999999996447</v>
      </c>
      <c r="E6718" s="167">
        <f>IF('Lineær programmering opg 4'!$M$5=0,"-",(-A6718+'Lineær programmering opg 4'!$M$5)/'Lineær programmering opg 4'!$K$5*-1)</f>
        <v>240.86999999998667</v>
      </c>
      <c r="F6718" s="167" t="str">
        <f>IF('Lineær programmering opg 4'!$E$6=0,"-",(-A6718+'Lineær programmering opg 4'!$M$6)/'Lineær programmering opg 4'!$K$6*-1)</f>
        <v>-</v>
      </c>
      <c r="G6718" s="167" t="str">
        <f>IF('Lineær programmering opg 4'!$D$7=0,"-",((-A6718+'Lineær programmering opg 4'!$M$7)/'Lineær programmering opg 4'!$K$7)*-1)</f>
        <v>-</v>
      </c>
      <c r="H6718" s="167" t="str">
        <f>IF('Lineær programmering opg 4'!$C$8=0,"-",((-A6718+'Lineær programmering opg 4'!$M$8)/'Lineær programmering opg 4'!$K$8)*-1)</f>
        <v>-</v>
      </c>
      <c r="I6718" s="167" t="str">
        <f>IF('Lineær programmering opg 4'!$D$8=0,"-",'Lineær programmering opg 4'!$G$8)</f>
        <v>-</v>
      </c>
      <c r="J6718" s="295">
        <f>A6718*'Lineær programmering opg 4'!$C$11+Datatabel!C6718*'Lineær programmering opg 4'!$D$11</f>
        <v>44014.499999999774</v>
      </c>
      <c r="K6718" s="9">
        <f t="shared" si="522"/>
        <v>0</v>
      </c>
      <c r="L6718" s="9">
        <f t="shared" si="523"/>
        <v>0</v>
      </c>
    </row>
    <row r="6719" spans="1:12" ht="15" x14ac:dyDescent="0.25">
      <c r="A6719" s="167">
        <f t="shared" si="521"/>
        <v>78.816000000017752</v>
      </c>
      <c r="B6719" s="325">
        <f t="shared" si="524"/>
        <v>0.32840000000007397</v>
      </c>
      <c r="C6719" s="167">
        <f t="shared" si="520"/>
        <v>240.88799999998668</v>
      </c>
      <c r="D6719" s="167">
        <f>IF('Lineær programmering opg 4'!$M$4=0,"-",(-A6719+'Lineær programmering opg 4'!$M$4)/'Lineær programmering opg 4'!$K$4*-1)</f>
        <v>322.36799999996447</v>
      </c>
      <c r="E6719" s="167">
        <f>IF('Lineær programmering opg 4'!$M$5=0,"-",(-A6719+'Lineær programmering opg 4'!$M$5)/'Lineær programmering opg 4'!$K$5*-1)</f>
        <v>240.88799999998668</v>
      </c>
      <c r="F6719" s="167" t="str">
        <f>IF('Lineær programmering opg 4'!$E$6=0,"-",(-A6719+'Lineær programmering opg 4'!$M$6)/'Lineær programmering opg 4'!$K$6*-1)</f>
        <v>-</v>
      </c>
      <c r="G6719" s="167" t="str">
        <f>IF('Lineær programmering opg 4'!$D$7=0,"-",((-A6719+'Lineær programmering opg 4'!$M$7)/'Lineær programmering opg 4'!$K$7)*-1)</f>
        <v>-</v>
      </c>
      <c r="H6719" s="167" t="str">
        <f>IF('Lineær programmering opg 4'!$C$8=0,"-",((-A6719+'Lineær programmering opg 4'!$M$8)/'Lineær programmering opg 4'!$K$8)*-1)</f>
        <v>-</v>
      </c>
      <c r="I6719" s="167" t="str">
        <f>IF('Lineær programmering opg 4'!$D$8=0,"-",'Lineær programmering opg 4'!$G$8)</f>
        <v>-</v>
      </c>
      <c r="J6719" s="295">
        <f>A6719*'Lineær programmering opg 4'!$C$11+Datatabel!C6719*'Lineær programmering opg 4'!$D$11</f>
        <v>44014.799999999777</v>
      </c>
      <c r="K6719" s="9">
        <f t="shared" si="522"/>
        <v>0</v>
      </c>
      <c r="L6719" s="9">
        <f t="shared" si="523"/>
        <v>0</v>
      </c>
    </row>
    <row r="6720" spans="1:12" ht="15" x14ac:dyDescent="0.25">
      <c r="A6720" s="167">
        <f t="shared" si="521"/>
        <v>78.792000000017751</v>
      </c>
      <c r="B6720" s="325">
        <f t="shared" si="524"/>
        <v>0.32830000000007398</v>
      </c>
      <c r="C6720" s="167">
        <f t="shared" si="520"/>
        <v>240.90599999998668</v>
      </c>
      <c r="D6720" s="167">
        <f>IF('Lineær programmering opg 4'!$M$4=0,"-",(-A6720+'Lineær programmering opg 4'!$M$4)/'Lineær programmering opg 4'!$K$4*-1)</f>
        <v>322.41599999996447</v>
      </c>
      <c r="E6720" s="167">
        <f>IF('Lineær programmering opg 4'!$M$5=0,"-",(-A6720+'Lineær programmering opg 4'!$M$5)/'Lineær programmering opg 4'!$K$5*-1)</f>
        <v>240.90599999998668</v>
      </c>
      <c r="F6720" s="167" t="str">
        <f>IF('Lineær programmering opg 4'!$E$6=0,"-",(-A6720+'Lineær programmering opg 4'!$M$6)/'Lineær programmering opg 4'!$K$6*-1)</f>
        <v>-</v>
      </c>
      <c r="G6720" s="167" t="str">
        <f>IF('Lineær programmering opg 4'!$D$7=0,"-",((-A6720+'Lineær programmering opg 4'!$M$7)/'Lineær programmering opg 4'!$K$7)*-1)</f>
        <v>-</v>
      </c>
      <c r="H6720" s="167" t="str">
        <f>IF('Lineær programmering opg 4'!$C$8=0,"-",((-A6720+'Lineær programmering opg 4'!$M$8)/'Lineær programmering opg 4'!$K$8)*-1)</f>
        <v>-</v>
      </c>
      <c r="I6720" s="167" t="str">
        <f>IF('Lineær programmering opg 4'!$D$8=0,"-",'Lineær programmering opg 4'!$G$8)</f>
        <v>-</v>
      </c>
      <c r="J6720" s="295">
        <f>A6720*'Lineær programmering opg 4'!$C$11+Datatabel!C6720*'Lineær programmering opg 4'!$D$11</f>
        <v>44015.099999999773</v>
      </c>
      <c r="K6720" s="9">
        <f t="shared" si="522"/>
        <v>0</v>
      </c>
      <c r="L6720" s="9">
        <f t="shared" si="523"/>
        <v>0</v>
      </c>
    </row>
    <row r="6721" spans="1:12" ht="15" x14ac:dyDescent="0.25">
      <c r="A6721" s="167">
        <f t="shared" si="521"/>
        <v>78.768000000017764</v>
      </c>
      <c r="B6721" s="325">
        <f t="shared" si="524"/>
        <v>0.32820000000007399</v>
      </c>
      <c r="C6721" s="167">
        <f t="shared" si="520"/>
        <v>240.92399999998668</v>
      </c>
      <c r="D6721" s="167">
        <f>IF('Lineær programmering opg 4'!$M$4=0,"-",(-A6721+'Lineær programmering opg 4'!$M$4)/'Lineær programmering opg 4'!$K$4*-1)</f>
        <v>322.46399999996447</v>
      </c>
      <c r="E6721" s="167">
        <f>IF('Lineær programmering opg 4'!$M$5=0,"-",(-A6721+'Lineær programmering opg 4'!$M$5)/'Lineær programmering opg 4'!$K$5*-1)</f>
        <v>240.92399999998668</v>
      </c>
      <c r="F6721" s="167" t="str">
        <f>IF('Lineær programmering opg 4'!$E$6=0,"-",(-A6721+'Lineær programmering opg 4'!$M$6)/'Lineær programmering opg 4'!$K$6*-1)</f>
        <v>-</v>
      </c>
      <c r="G6721" s="167" t="str">
        <f>IF('Lineær programmering opg 4'!$D$7=0,"-",((-A6721+'Lineær programmering opg 4'!$M$7)/'Lineær programmering opg 4'!$K$7)*-1)</f>
        <v>-</v>
      </c>
      <c r="H6721" s="167" t="str">
        <f>IF('Lineær programmering opg 4'!$C$8=0,"-",((-A6721+'Lineær programmering opg 4'!$M$8)/'Lineær programmering opg 4'!$K$8)*-1)</f>
        <v>-</v>
      </c>
      <c r="I6721" s="167" t="str">
        <f>IF('Lineær programmering opg 4'!$D$8=0,"-",'Lineær programmering opg 4'!$G$8)</f>
        <v>-</v>
      </c>
      <c r="J6721" s="295">
        <f>A6721*'Lineær programmering opg 4'!$C$11+Datatabel!C6721*'Lineær programmering opg 4'!$D$11</f>
        <v>44015.399999999783</v>
      </c>
      <c r="K6721" s="9">
        <f t="shared" si="522"/>
        <v>0</v>
      </c>
      <c r="L6721" s="9">
        <f t="shared" si="523"/>
        <v>0</v>
      </c>
    </row>
    <row r="6722" spans="1:12" ht="15" x14ac:dyDescent="0.25">
      <c r="A6722" s="167">
        <f t="shared" si="521"/>
        <v>78.744000000017763</v>
      </c>
      <c r="B6722" s="325">
        <f t="shared" si="524"/>
        <v>0.328100000000074</v>
      </c>
      <c r="C6722" s="167">
        <f t="shared" si="520"/>
        <v>240.94199999998668</v>
      </c>
      <c r="D6722" s="167">
        <f>IF('Lineær programmering opg 4'!$M$4=0,"-",(-A6722+'Lineær programmering opg 4'!$M$4)/'Lineær programmering opg 4'!$K$4*-1)</f>
        <v>322.51199999996447</v>
      </c>
      <c r="E6722" s="167">
        <f>IF('Lineær programmering opg 4'!$M$5=0,"-",(-A6722+'Lineær programmering opg 4'!$M$5)/'Lineær programmering opg 4'!$K$5*-1)</f>
        <v>240.94199999998668</v>
      </c>
      <c r="F6722" s="167" t="str">
        <f>IF('Lineær programmering opg 4'!$E$6=0,"-",(-A6722+'Lineær programmering opg 4'!$M$6)/'Lineær programmering opg 4'!$K$6*-1)</f>
        <v>-</v>
      </c>
      <c r="G6722" s="167" t="str">
        <f>IF('Lineær programmering opg 4'!$D$7=0,"-",((-A6722+'Lineær programmering opg 4'!$M$7)/'Lineær programmering opg 4'!$K$7)*-1)</f>
        <v>-</v>
      </c>
      <c r="H6722" s="167" t="str">
        <f>IF('Lineær programmering opg 4'!$C$8=0,"-",((-A6722+'Lineær programmering opg 4'!$M$8)/'Lineær programmering opg 4'!$K$8)*-1)</f>
        <v>-</v>
      </c>
      <c r="I6722" s="167" t="str">
        <f>IF('Lineær programmering opg 4'!$D$8=0,"-",'Lineær programmering opg 4'!$G$8)</f>
        <v>-</v>
      </c>
      <c r="J6722" s="295">
        <f>A6722*'Lineær programmering opg 4'!$C$11+Datatabel!C6722*'Lineær programmering opg 4'!$D$11</f>
        <v>44015.699999999779</v>
      </c>
      <c r="K6722" s="9">
        <f t="shared" si="522"/>
        <v>0</v>
      </c>
      <c r="L6722" s="9">
        <f t="shared" si="523"/>
        <v>0</v>
      </c>
    </row>
    <row r="6723" spans="1:12" ht="15" x14ac:dyDescent="0.25">
      <c r="A6723" s="167">
        <f t="shared" si="521"/>
        <v>78.720000000017762</v>
      </c>
      <c r="B6723" s="325">
        <f t="shared" si="524"/>
        <v>0.32800000000007401</v>
      </c>
      <c r="C6723" s="167">
        <f t="shared" ref="C6723:C6786" si="525">MIN(D6723,E6723,F6723,G6723,H6723,I6723)</f>
        <v>240.95999999998668</v>
      </c>
      <c r="D6723" s="167">
        <f>IF('Lineær programmering opg 4'!$M$4=0,"-",(-A6723+'Lineær programmering opg 4'!$M$4)/'Lineær programmering opg 4'!$K$4*-1)</f>
        <v>322.55999999996448</v>
      </c>
      <c r="E6723" s="167">
        <f>IF('Lineær programmering opg 4'!$M$5=0,"-",(-A6723+'Lineær programmering opg 4'!$M$5)/'Lineær programmering opg 4'!$K$5*-1)</f>
        <v>240.95999999998668</v>
      </c>
      <c r="F6723" s="167" t="str">
        <f>IF('Lineær programmering opg 4'!$E$6=0,"-",(-A6723+'Lineær programmering opg 4'!$M$6)/'Lineær programmering opg 4'!$K$6*-1)</f>
        <v>-</v>
      </c>
      <c r="G6723" s="167" t="str">
        <f>IF('Lineær programmering opg 4'!$D$7=0,"-",((-A6723+'Lineær programmering opg 4'!$M$7)/'Lineær programmering opg 4'!$K$7)*-1)</f>
        <v>-</v>
      </c>
      <c r="H6723" s="167" t="str">
        <f>IF('Lineær programmering opg 4'!$C$8=0,"-",((-A6723+'Lineær programmering opg 4'!$M$8)/'Lineær programmering opg 4'!$K$8)*-1)</f>
        <v>-</v>
      </c>
      <c r="I6723" s="167" t="str">
        <f>IF('Lineær programmering opg 4'!$D$8=0,"-",'Lineær programmering opg 4'!$G$8)</f>
        <v>-</v>
      </c>
      <c r="J6723" s="295">
        <f>A6723*'Lineær programmering opg 4'!$C$11+Datatabel!C6723*'Lineær programmering opg 4'!$D$11</f>
        <v>44015.999999999774</v>
      </c>
      <c r="K6723" s="9">
        <f t="shared" si="522"/>
        <v>0</v>
      </c>
      <c r="L6723" s="9">
        <f t="shared" si="523"/>
        <v>0</v>
      </c>
    </row>
    <row r="6724" spans="1:12" ht="15" x14ac:dyDescent="0.25">
      <c r="A6724" s="167">
        <f t="shared" ref="A6724:A6787" si="526">$A$3*B6724</f>
        <v>78.696000000017762</v>
      </c>
      <c r="B6724" s="325">
        <f t="shared" si="524"/>
        <v>0.32790000000007402</v>
      </c>
      <c r="C6724" s="167">
        <f t="shared" si="525"/>
        <v>240.97799999998668</v>
      </c>
      <c r="D6724" s="167">
        <f>IF('Lineær programmering opg 4'!$M$4=0,"-",(-A6724+'Lineær programmering opg 4'!$M$4)/'Lineær programmering opg 4'!$K$4*-1)</f>
        <v>322.60799999996448</v>
      </c>
      <c r="E6724" s="167">
        <f>IF('Lineær programmering opg 4'!$M$5=0,"-",(-A6724+'Lineær programmering opg 4'!$M$5)/'Lineær programmering opg 4'!$K$5*-1)</f>
        <v>240.97799999998668</v>
      </c>
      <c r="F6724" s="167" t="str">
        <f>IF('Lineær programmering opg 4'!$E$6=0,"-",(-A6724+'Lineær programmering opg 4'!$M$6)/'Lineær programmering opg 4'!$K$6*-1)</f>
        <v>-</v>
      </c>
      <c r="G6724" s="167" t="str">
        <f>IF('Lineær programmering opg 4'!$D$7=0,"-",((-A6724+'Lineær programmering opg 4'!$M$7)/'Lineær programmering opg 4'!$K$7)*-1)</f>
        <v>-</v>
      </c>
      <c r="H6724" s="167" t="str">
        <f>IF('Lineær programmering opg 4'!$C$8=0,"-",((-A6724+'Lineær programmering opg 4'!$M$8)/'Lineær programmering opg 4'!$K$8)*-1)</f>
        <v>-</v>
      </c>
      <c r="I6724" s="167" t="str">
        <f>IF('Lineær programmering opg 4'!$D$8=0,"-",'Lineær programmering opg 4'!$G$8)</f>
        <v>-</v>
      </c>
      <c r="J6724" s="295">
        <f>A6724*'Lineær programmering opg 4'!$C$11+Datatabel!C6724*'Lineær programmering opg 4'!$D$11</f>
        <v>44016.299999999777</v>
      </c>
      <c r="K6724" s="9">
        <f t="shared" ref="K6724:K6787" si="527">IF($J$10004=J6724,A6724,0)</f>
        <v>0</v>
      </c>
      <c r="L6724" s="9">
        <f t="shared" ref="L6724:L6787" si="528">IF(J6724=$J$10004,C6724,0)</f>
        <v>0</v>
      </c>
    </row>
    <row r="6725" spans="1:12" ht="15" x14ac:dyDescent="0.25">
      <c r="A6725" s="167">
        <f t="shared" si="526"/>
        <v>78.672000000017761</v>
      </c>
      <c r="B6725" s="325">
        <f t="shared" ref="B6725:B6788" si="529">B6724-0.01%</f>
        <v>0.32780000000007403</v>
      </c>
      <c r="C6725" s="167">
        <f t="shared" si="525"/>
        <v>240.99599999998668</v>
      </c>
      <c r="D6725" s="167">
        <f>IF('Lineær programmering opg 4'!$M$4=0,"-",(-A6725+'Lineær programmering opg 4'!$M$4)/'Lineær programmering opg 4'!$K$4*-1)</f>
        <v>322.65599999996448</v>
      </c>
      <c r="E6725" s="167">
        <f>IF('Lineær programmering opg 4'!$M$5=0,"-",(-A6725+'Lineær programmering opg 4'!$M$5)/'Lineær programmering opg 4'!$K$5*-1)</f>
        <v>240.99599999998668</v>
      </c>
      <c r="F6725" s="167" t="str">
        <f>IF('Lineær programmering opg 4'!$E$6=0,"-",(-A6725+'Lineær programmering opg 4'!$M$6)/'Lineær programmering opg 4'!$K$6*-1)</f>
        <v>-</v>
      </c>
      <c r="G6725" s="167" t="str">
        <f>IF('Lineær programmering opg 4'!$D$7=0,"-",((-A6725+'Lineær programmering opg 4'!$M$7)/'Lineær programmering opg 4'!$K$7)*-1)</f>
        <v>-</v>
      </c>
      <c r="H6725" s="167" t="str">
        <f>IF('Lineær programmering opg 4'!$C$8=0,"-",((-A6725+'Lineær programmering opg 4'!$M$8)/'Lineær programmering opg 4'!$K$8)*-1)</f>
        <v>-</v>
      </c>
      <c r="I6725" s="167" t="str">
        <f>IF('Lineær programmering opg 4'!$D$8=0,"-",'Lineær programmering opg 4'!$G$8)</f>
        <v>-</v>
      </c>
      <c r="J6725" s="295">
        <f>A6725*'Lineær programmering opg 4'!$C$11+Datatabel!C6725*'Lineær programmering opg 4'!$D$11</f>
        <v>44016.599999999773</v>
      </c>
      <c r="K6725" s="9">
        <f t="shared" si="527"/>
        <v>0</v>
      </c>
      <c r="L6725" s="9">
        <f t="shared" si="528"/>
        <v>0</v>
      </c>
    </row>
    <row r="6726" spans="1:12" ht="15" x14ac:dyDescent="0.25">
      <c r="A6726" s="167">
        <f t="shared" si="526"/>
        <v>78.648000000017774</v>
      </c>
      <c r="B6726" s="325">
        <f t="shared" si="529"/>
        <v>0.32770000000007404</v>
      </c>
      <c r="C6726" s="167">
        <f t="shared" si="525"/>
        <v>241.01399999998668</v>
      </c>
      <c r="D6726" s="167">
        <f>IF('Lineær programmering opg 4'!$M$4=0,"-",(-A6726+'Lineær programmering opg 4'!$M$4)/'Lineær programmering opg 4'!$K$4*-1)</f>
        <v>322.70399999996448</v>
      </c>
      <c r="E6726" s="167">
        <f>IF('Lineær programmering opg 4'!$M$5=0,"-",(-A6726+'Lineær programmering opg 4'!$M$5)/'Lineær programmering opg 4'!$K$5*-1)</f>
        <v>241.01399999998668</v>
      </c>
      <c r="F6726" s="167" t="str">
        <f>IF('Lineær programmering opg 4'!$E$6=0,"-",(-A6726+'Lineær programmering opg 4'!$M$6)/'Lineær programmering opg 4'!$K$6*-1)</f>
        <v>-</v>
      </c>
      <c r="G6726" s="167" t="str">
        <f>IF('Lineær programmering opg 4'!$D$7=0,"-",((-A6726+'Lineær programmering opg 4'!$M$7)/'Lineær programmering opg 4'!$K$7)*-1)</f>
        <v>-</v>
      </c>
      <c r="H6726" s="167" t="str">
        <f>IF('Lineær programmering opg 4'!$C$8=0,"-",((-A6726+'Lineær programmering opg 4'!$M$8)/'Lineær programmering opg 4'!$K$8)*-1)</f>
        <v>-</v>
      </c>
      <c r="I6726" s="167" t="str">
        <f>IF('Lineær programmering opg 4'!$D$8=0,"-",'Lineær programmering opg 4'!$G$8)</f>
        <v>-</v>
      </c>
      <c r="J6726" s="295">
        <f>A6726*'Lineær programmering opg 4'!$C$11+Datatabel!C6726*'Lineær programmering opg 4'!$D$11</f>
        <v>44016.899999999783</v>
      </c>
      <c r="K6726" s="9">
        <f t="shared" si="527"/>
        <v>0</v>
      </c>
      <c r="L6726" s="9">
        <f t="shared" si="528"/>
        <v>0</v>
      </c>
    </row>
    <row r="6727" spans="1:12" ht="15" x14ac:dyDescent="0.25">
      <c r="A6727" s="167">
        <f t="shared" si="526"/>
        <v>78.624000000017773</v>
      </c>
      <c r="B6727" s="325">
        <f t="shared" si="529"/>
        <v>0.32760000000007405</v>
      </c>
      <c r="C6727" s="167">
        <f t="shared" si="525"/>
        <v>241.03199999998668</v>
      </c>
      <c r="D6727" s="167">
        <f>IF('Lineær programmering opg 4'!$M$4=0,"-",(-A6727+'Lineær programmering opg 4'!$M$4)/'Lineær programmering opg 4'!$K$4*-1)</f>
        <v>322.75199999996448</v>
      </c>
      <c r="E6727" s="167">
        <f>IF('Lineær programmering opg 4'!$M$5=0,"-",(-A6727+'Lineær programmering opg 4'!$M$5)/'Lineær programmering opg 4'!$K$5*-1)</f>
        <v>241.03199999998668</v>
      </c>
      <c r="F6727" s="167" t="str">
        <f>IF('Lineær programmering opg 4'!$E$6=0,"-",(-A6727+'Lineær programmering opg 4'!$M$6)/'Lineær programmering opg 4'!$K$6*-1)</f>
        <v>-</v>
      </c>
      <c r="G6727" s="167" t="str">
        <f>IF('Lineær programmering opg 4'!$D$7=0,"-",((-A6727+'Lineær programmering opg 4'!$M$7)/'Lineær programmering opg 4'!$K$7)*-1)</f>
        <v>-</v>
      </c>
      <c r="H6727" s="167" t="str">
        <f>IF('Lineær programmering opg 4'!$C$8=0,"-",((-A6727+'Lineær programmering opg 4'!$M$8)/'Lineær programmering opg 4'!$K$8)*-1)</f>
        <v>-</v>
      </c>
      <c r="I6727" s="167" t="str">
        <f>IF('Lineær programmering opg 4'!$D$8=0,"-",'Lineær programmering opg 4'!$G$8)</f>
        <v>-</v>
      </c>
      <c r="J6727" s="295">
        <f>A6727*'Lineær programmering opg 4'!$C$11+Datatabel!C6727*'Lineær programmering opg 4'!$D$11</f>
        <v>44017.199999999779</v>
      </c>
      <c r="K6727" s="9">
        <f t="shared" si="527"/>
        <v>0</v>
      </c>
      <c r="L6727" s="9">
        <f t="shared" si="528"/>
        <v>0</v>
      </c>
    </row>
    <row r="6728" spans="1:12" ht="15" x14ac:dyDescent="0.25">
      <c r="A6728" s="167">
        <f t="shared" si="526"/>
        <v>78.600000000017772</v>
      </c>
      <c r="B6728" s="325">
        <f t="shared" si="529"/>
        <v>0.32750000000007407</v>
      </c>
      <c r="C6728" s="167">
        <f t="shared" si="525"/>
        <v>241.04999999998668</v>
      </c>
      <c r="D6728" s="167">
        <f>IF('Lineær programmering opg 4'!$M$4=0,"-",(-A6728+'Lineær programmering opg 4'!$M$4)/'Lineær programmering opg 4'!$K$4*-1)</f>
        <v>322.79999999996448</v>
      </c>
      <c r="E6728" s="167">
        <f>IF('Lineær programmering opg 4'!$M$5=0,"-",(-A6728+'Lineær programmering opg 4'!$M$5)/'Lineær programmering opg 4'!$K$5*-1)</f>
        <v>241.04999999998668</v>
      </c>
      <c r="F6728" s="167" t="str">
        <f>IF('Lineær programmering opg 4'!$E$6=0,"-",(-A6728+'Lineær programmering opg 4'!$M$6)/'Lineær programmering opg 4'!$K$6*-1)</f>
        <v>-</v>
      </c>
      <c r="G6728" s="167" t="str">
        <f>IF('Lineær programmering opg 4'!$D$7=0,"-",((-A6728+'Lineær programmering opg 4'!$M$7)/'Lineær programmering opg 4'!$K$7)*-1)</f>
        <v>-</v>
      </c>
      <c r="H6728" s="167" t="str">
        <f>IF('Lineær programmering opg 4'!$C$8=0,"-",((-A6728+'Lineær programmering opg 4'!$M$8)/'Lineær programmering opg 4'!$K$8)*-1)</f>
        <v>-</v>
      </c>
      <c r="I6728" s="167" t="str">
        <f>IF('Lineær programmering opg 4'!$D$8=0,"-",'Lineær programmering opg 4'!$G$8)</f>
        <v>-</v>
      </c>
      <c r="J6728" s="295">
        <f>A6728*'Lineær programmering opg 4'!$C$11+Datatabel!C6728*'Lineær programmering opg 4'!$D$11</f>
        <v>44017.499999999774</v>
      </c>
      <c r="K6728" s="9">
        <f t="shared" si="527"/>
        <v>0</v>
      </c>
      <c r="L6728" s="9">
        <f t="shared" si="528"/>
        <v>0</v>
      </c>
    </row>
    <row r="6729" spans="1:12" ht="15" x14ac:dyDescent="0.25">
      <c r="A6729" s="167">
        <f t="shared" si="526"/>
        <v>78.576000000017785</v>
      </c>
      <c r="B6729" s="325">
        <f t="shared" si="529"/>
        <v>0.32740000000007408</v>
      </c>
      <c r="C6729" s="167">
        <f t="shared" si="525"/>
        <v>241.06799999998668</v>
      </c>
      <c r="D6729" s="167">
        <f>IF('Lineær programmering opg 4'!$M$4=0,"-",(-A6729+'Lineær programmering opg 4'!$M$4)/'Lineær programmering opg 4'!$K$4*-1)</f>
        <v>322.84799999996443</v>
      </c>
      <c r="E6729" s="167">
        <f>IF('Lineær programmering opg 4'!$M$5=0,"-",(-A6729+'Lineær programmering opg 4'!$M$5)/'Lineær programmering opg 4'!$K$5*-1)</f>
        <v>241.06799999998668</v>
      </c>
      <c r="F6729" s="167" t="str">
        <f>IF('Lineær programmering opg 4'!$E$6=0,"-",(-A6729+'Lineær programmering opg 4'!$M$6)/'Lineær programmering opg 4'!$K$6*-1)</f>
        <v>-</v>
      </c>
      <c r="G6729" s="167" t="str">
        <f>IF('Lineær programmering opg 4'!$D$7=0,"-",((-A6729+'Lineær programmering opg 4'!$M$7)/'Lineær programmering opg 4'!$K$7)*-1)</f>
        <v>-</v>
      </c>
      <c r="H6729" s="167" t="str">
        <f>IF('Lineær programmering opg 4'!$C$8=0,"-",((-A6729+'Lineær programmering opg 4'!$M$8)/'Lineær programmering opg 4'!$K$8)*-1)</f>
        <v>-</v>
      </c>
      <c r="I6729" s="167" t="str">
        <f>IF('Lineær programmering opg 4'!$D$8=0,"-",'Lineær programmering opg 4'!$G$8)</f>
        <v>-</v>
      </c>
      <c r="J6729" s="295">
        <f>A6729*'Lineær programmering opg 4'!$C$11+Datatabel!C6729*'Lineær programmering opg 4'!$D$11</f>
        <v>44017.799999999785</v>
      </c>
      <c r="K6729" s="9">
        <f t="shared" si="527"/>
        <v>0</v>
      </c>
      <c r="L6729" s="9">
        <f t="shared" si="528"/>
        <v>0</v>
      </c>
    </row>
    <row r="6730" spans="1:12" ht="15" x14ac:dyDescent="0.25">
      <c r="A6730" s="167">
        <f t="shared" si="526"/>
        <v>78.552000000017784</v>
      </c>
      <c r="B6730" s="325">
        <f t="shared" si="529"/>
        <v>0.32730000000007409</v>
      </c>
      <c r="C6730" s="167">
        <f t="shared" si="525"/>
        <v>241.08599999998668</v>
      </c>
      <c r="D6730" s="167">
        <f>IF('Lineær programmering opg 4'!$M$4=0,"-",(-A6730+'Lineær programmering opg 4'!$M$4)/'Lineær programmering opg 4'!$K$4*-1)</f>
        <v>322.89599999996443</v>
      </c>
      <c r="E6730" s="167">
        <f>IF('Lineær programmering opg 4'!$M$5=0,"-",(-A6730+'Lineær programmering opg 4'!$M$5)/'Lineær programmering opg 4'!$K$5*-1)</f>
        <v>241.08599999998668</v>
      </c>
      <c r="F6730" s="167" t="str">
        <f>IF('Lineær programmering opg 4'!$E$6=0,"-",(-A6730+'Lineær programmering opg 4'!$M$6)/'Lineær programmering opg 4'!$K$6*-1)</f>
        <v>-</v>
      </c>
      <c r="G6730" s="167" t="str">
        <f>IF('Lineær programmering opg 4'!$D$7=0,"-",((-A6730+'Lineær programmering opg 4'!$M$7)/'Lineær programmering opg 4'!$K$7)*-1)</f>
        <v>-</v>
      </c>
      <c r="H6730" s="167" t="str">
        <f>IF('Lineær programmering opg 4'!$C$8=0,"-",((-A6730+'Lineær programmering opg 4'!$M$8)/'Lineær programmering opg 4'!$K$8)*-1)</f>
        <v>-</v>
      </c>
      <c r="I6730" s="167" t="str">
        <f>IF('Lineær programmering opg 4'!$D$8=0,"-",'Lineær programmering opg 4'!$G$8)</f>
        <v>-</v>
      </c>
      <c r="J6730" s="295">
        <f>A6730*'Lineær programmering opg 4'!$C$11+Datatabel!C6730*'Lineær programmering opg 4'!$D$11</f>
        <v>44018.09999999978</v>
      </c>
      <c r="K6730" s="9">
        <f t="shared" si="527"/>
        <v>0</v>
      </c>
      <c r="L6730" s="9">
        <f t="shared" si="528"/>
        <v>0</v>
      </c>
    </row>
    <row r="6731" spans="1:12" ht="15" x14ac:dyDescent="0.25">
      <c r="A6731" s="167">
        <f t="shared" si="526"/>
        <v>78.528000000017784</v>
      </c>
      <c r="B6731" s="325">
        <f t="shared" si="529"/>
        <v>0.3272000000000741</v>
      </c>
      <c r="C6731" s="167">
        <f t="shared" si="525"/>
        <v>241.10399999998668</v>
      </c>
      <c r="D6731" s="167">
        <f>IF('Lineær programmering opg 4'!$M$4=0,"-",(-A6731+'Lineær programmering opg 4'!$M$4)/'Lineær programmering opg 4'!$K$4*-1)</f>
        <v>322.94399999996443</v>
      </c>
      <c r="E6731" s="167">
        <f>IF('Lineær programmering opg 4'!$M$5=0,"-",(-A6731+'Lineær programmering opg 4'!$M$5)/'Lineær programmering opg 4'!$K$5*-1)</f>
        <v>241.10399999998668</v>
      </c>
      <c r="F6731" s="167" t="str">
        <f>IF('Lineær programmering opg 4'!$E$6=0,"-",(-A6731+'Lineær programmering opg 4'!$M$6)/'Lineær programmering opg 4'!$K$6*-1)</f>
        <v>-</v>
      </c>
      <c r="G6731" s="167" t="str">
        <f>IF('Lineær programmering opg 4'!$D$7=0,"-",((-A6731+'Lineær programmering opg 4'!$M$7)/'Lineær programmering opg 4'!$K$7)*-1)</f>
        <v>-</v>
      </c>
      <c r="H6731" s="167" t="str">
        <f>IF('Lineær programmering opg 4'!$C$8=0,"-",((-A6731+'Lineær programmering opg 4'!$M$8)/'Lineær programmering opg 4'!$K$8)*-1)</f>
        <v>-</v>
      </c>
      <c r="I6731" s="167" t="str">
        <f>IF('Lineær programmering opg 4'!$D$8=0,"-",'Lineær programmering opg 4'!$G$8)</f>
        <v>-</v>
      </c>
      <c r="J6731" s="295">
        <f>A6731*'Lineær programmering opg 4'!$C$11+Datatabel!C6731*'Lineær programmering opg 4'!$D$11</f>
        <v>44018.399999999783</v>
      </c>
      <c r="K6731" s="9">
        <f t="shared" si="527"/>
        <v>0</v>
      </c>
      <c r="L6731" s="9">
        <f t="shared" si="528"/>
        <v>0</v>
      </c>
    </row>
    <row r="6732" spans="1:12" ht="15" x14ac:dyDescent="0.25">
      <c r="A6732" s="167">
        <f t="shared" si="526"/>
        <v>78.504000000017783</v>
      </c>
      <c r="B6732" s="325">
        <f t="shared" si="529"/>
        <v>0.32710000000007411</v>
      </c>
      <c r="C6732" s="167">
        <f t="shared" si="525"/>
        <v>241.12199999998668</v>
      </c>
      <c r="D6732" s="167">
        <f>IF('Lineær programmering opg 4'!$M$4=0,"-",(-A6732+'Lineær programmering opg 4'!$M$4)/'Lineær programmering opg 4'!$K$4*-1)</f>
        <v>322.99199999996443</v>
      </c>
      <c r="E6732" s="167">
        <f>IF('Lineær programmering opg 4'!$M$5=0,"-",(-A6732+'Lineær programmering opg 4'!$M$5)/'Lineær programmering opg 4'!$K$5*-1)</f>
        <v>241.12199999998668</v>
      </c>
      <c r="F6732" s="167" t="str">
        <f>IF('Lineær programmering opg 4'!$E$6=0,"-",(-A6732+'Lineær programmering opg 4'!$M$6)/'Lineær programmering opg 4'!$K$6*-1)</f>
        <v>-</v>
      </c>
      <c r="G6732" s="167" t="str">
        <f>IF('Lineær programmering opg 4'!$D$7=0,"-",((-A6732+'Lineær programmering opg 4'!$M$7)/'Lineær programmering opg 4'!$K$7)*-1)</f>
        <v>-</v>
      </c>
      <c r="H6732" s="167" t="str">
        <f>IF('Lineær programmering opg 4'!$C$8=0,"-",((-A6732+'Lineær programmering opg 4'!$M$8)/'Lineær programmering opg 4'!$K$8)*-1)</f>
        <v>-</v>
      </c>
      <c r="I6732" s="167" t="str">
        <f>IF('Lineær programmering opg 4'!$D$8=0,"-",'Lineær programmering opg 4'!$G$8)</f>
        <v>-</v>
      </c>
      <c r="J6732" s="295">
        <f>A6732*'Lineær programmering opg 4'!$C$11+Datatabel!C6732*'Lineær programmering opg 4'!$D$11</f>
        <v>44018.699999999779</v>
      </c>
      <c r="K6732" s="9">
        <f t="shared" si="527"/>
        <v>0</v>
      </c>
      <c r="L6732" s="9">
        <f t="shared" si="528"/>
        <v>0</v>
      </c>
    </row>
    <row r="6733" spans="1:12" ht="15" x14ac:dyDescent="0.25">
      <c r="A6733" s="167">
        <f t="shared" si="526"/>
        <v>78.480000000017782</v>
      </c>
      <c r="B6733" s="325">
        <f t="shared" si="529"/>
        <v>0.32700000000007412</v>
      </c>
      <c r="C6733" s="167">
        <f t="shared" si="525"/>
        <v>241.13999999998668</v>
      </c>
      <c r="D6733" s="167">
        <f>IF('Lineær programmering opg 4'!$M$4=0,"-",(-A6733+'Lineær programmering opg 4'!$M$4)/'Lineær programmering opg 4'!$K$4*-1)</f>
        <v>323.03999999996444</v>
      </c>
      <c r="E6733" s="167">
        <f>IF('Lineær programmering opg 4'!$M$5=0,"-",(-A6733+'Lineær programmering opg 4'!$M$5)/'Lineær programmering opg 4'!$K$5*-1)</f>
        <v>241.13999999998668</v>
      </c>
      <c r="F6733" s="167" t="str">
        <f>IF('Lineær programmering opg 4'!$E$6=0,"-",(-A6733+'Lineær programmering opg 4'!$M$6)/'Lineær programmering opg 4'!$K$6*-1)</f>
        <v>-</v>
      </c>
      <c r="G6733" s="167" t="str">
        <f>IF('Lineær programmering opg 4'!$D$7=0,"-",((-A6733+'Lineær programmering opg 4'!$M$7)/'Lineær programmering opg 4'!$K$7)*-1)</f>
        <v>-</v>
      </c>
      <c r="H6733" s="167" t="str">
        <f>IF('Lineær programmering opg 4'!$C$8=0,"-",((-A6733+'Lineær programmering opg 4'!$M$8)/'Lineær programmering opg 4'!$K$8)*-1)</f>
        <v>-</v>
      </c>
      <c r="I6733" s="167" t="str">
        <f>IF('Lineær programmering opg 4'!$D$8=0,"-",'Lineær programmering opg 4'!$G$8)</f>
        <v>-</v>
      </c>
      <c r="J6733" s="295">
        <f>A6733*'Lineær programmering opg 4'!$C$11+Datatabel!C6733*'Lineær programmering opg 4'!$D$11</f>
        <v>44018.999999999782</v>
      </c>
      <c r="K6733" s="9">
        <f t="shared" si="527"/>
        <v>0</v>
      </c>
      <c r="L6733" s="9">
        <f t="shared" si="528"/>
        <v>0</v>
      </c>
    </row>
    <row r="6734" spans="1:12" ht="15" x14ac:dyDescent="0.25">
      <c r="A6734" s="167">
        <f t="shared" si="526"/>
        <v>78.456000000017795</v>
      </c>
      <c r="B6734" s="325">
        <f t="shared" si="529"/>
        <v>0.32690000000007413</v>
      </c>
      <c r="C6734" s="167">
        <f t="shared" si="525"/>
        <v>241.15799999998666</v>
      </c>
      <c r="D6734" s="167">
        <f>IF('Lineær programmering opg 4'!$M$4=0,"-",(-A6734+'Lineær programmering opg 4'!$M$4)/'Lineær programmering opg 4'!$K$4*-1)</f>
        <v>323.08799999996438</v>
      </c>
      <c r="E6734" s="167">
        <f>IF('Lineær programmering opg 4'!$M$5=0,"-",(-A6734+'Lineær programmering opg 4'!$M$5)/'Lineær programmering opg 4'!$K$5*-1)</f>
        <v>241.15799999998666</v>
      </c>
      <c r="F6734" s="167" t="str">
        <f>IF('Lineær programmering opg 4'!$E$6=0,"-",(-A6734+'Lineær programmering opg 4'!$M$6)/'Lineær programmering opg 4'!$K$6*-1)</f>
        <v>-</v>
      </c>
      <c r="G6734" s="167" t="str">
        <f>IF('Lineær programmering opg 4'!$D$7=0,"-",((-A6734+'Lineær programmering opg 4'!$M$7)/'Lineær programmering opg 4'!$K$7)*-1)</f>
        <v>-</v>
      </c>
      <c r="H6734" s="167" t="str">
        <f>IF('Lineær programmering opg 4'!$C$8=0,"-",((-A6734+'Lineær programmering opg 4'!$M$8)/'Lineær programmering opg 4'!$K$8)*-1)</f>
        <v>-</v>
      </c>
      <c r="I6734" s="167" t="str">
        <f>IF('Lineær programmering opg 4'!$D$8=0,"-",'Lineær programmering opg 4'!$G$8)</f>
        <v>-</v>
      </c>
      <c r="J6734" s="295">
        <f>A6734*'Lineær programmering opg 4'!$C$11+Datatabel!C6734*'Lineær programmering opg 4'!$D$11</f>
        <v>44019.299999999777</v>
      </c>
      <c r="K6734" s="9">
        <f t="shared" si="527"/>
        <v>0</v>
      </c>
      <c r="L6734" s="9">
        <f t="shared" si="528"/>
        <v>0</v>
      </c>
    </row>
    <row r="6735" spans="1:12" ht="15" x14ac:dyDescent="0.25">
      <c r="A6735" s="167">
        <f t="shared" si="526"/>
        <v>78.432000000017794</v>
      </c>
      <c r="B6735" s="325">
        <f t="shared" si="529"/>
        <v>0.32680000000007414</v>
      </c>
      <c r="C6735" s="167">
        <f t="shared" si="525"/>
        <v>241.17599999998666</v>
      </c>
      <c r="D6735" s="167">
        <f>IF('Lineær programmering opg 4'!$M$4=0,"-",(-A6735+'Lineær programmering opg 4'!$M$4)/'Lineær programmering opg 4'!$K$4*-1)</f>
        <v>323.13599999996438</v>
      </c>
      <c r="E6735" s="167">
        <f>IF('Lineær programmering opg 4'!$M$5=0,"-",(-A6735+'Lineær programmering opg 4'!$M$5)/'Lineær programmering opg 4'!$K$5*-1)</f>
        <v>241.17599999998666</v>
      </c>
      <c r="F6735" s="167" t="str">
        <f>IF('Lineær programmering opg 4'!$E$6=0,"-",(-A6735+'Lineær programmering opg 4'!$M$6)/'Lineær programmering opg 4'!$K$6*-1)</f>
        <v>-</v>
      </c>
      <c r="G6735" s="167" t="str">
        <f>IF('Lineær programmering opg 4'!$D$7=0,"-",((-A6735+'Lineær programmering opg 4'!$M$7)/'Lineær programmering opg 4'!$K$7)*-1)</f>
        <v>-</v>
      </c>
      <c r="H6735" s="167" t="str">
        <f>IF('Lineær programmering opg 4'!$C$8=0,"-",((-A6735+'Lineær programmering opg 4'!$M$8)/'Lineær programmering opg 4'!$K$8)*-1)</f>
        <v>-</v>
      </c>
      <c r="I6735" s="167" t="str">
        <f>IF('Lineær programmering opg 4'!$D$8=0,"-",'Lineær programmering opg 4'!$G$8)</f>
        <v>-</v>
      </c>
      <c r="J6735" s="295">
        <f>A6735*'Lineær programmering opg 4'!$C$11+Datatabel!C6735*'Lineær programmering opg 4'!$D$11</f>
        <v>44019.59999999978</v>
      </c>
      <c r="K6735" s="9">
        <f t="shared" si="527"/>
        <v>0</v>
      </c>
      <c r="L6735" s="9">
        <f t="shared" si="528"/>
        <v>0</v>
      </c>
    </row>
    <row r="6736" spans="1:12" ht="15" x14ac:dyDescent="0.25">
      <c r="A6736" s="167">
        <f t="shared" si="526"/>
        <v>78.408000000017793</v>
      </c>
      <c r="B6736" s="325">
        <f t="shared" si="529"/>
        <v>0.32670000000007415</v>
      </c>
      <c r="C6736" s="167">
        <f t="shared" si="525"/>
        <v>241.19399999998666</v>
      </c>
      <c r="D6736" s="167">
        <f>IF('Lineær programmering opg 4'!$M$4=0,"-",(-A6736+'Lineær programmering opg 4'!$M$4)/'Lineær programmering opg 4'!$K$4*-1)</f>
        <v>323.18399999996439</v>
      </c>
      <c r="E6736" s="167">
        <f>IF('Lineær programmering opg 4'!$M$5=0,"-",(-A6736+'Lineær programmering opg 4'!$M$5)/'Lineær programmering opg 4'!$K$5*-1)</f>
        <v>241.19399999998666</v>
      </c>
      <c r="F6736" s="167" t="str">
        <f>IF('Lineær programmering opg 4'!$E$6=0,"-",(-A6736+'Lineær programmering opg 4'!$M$6)/'Lineær programmering opg 4'!$K$6*-1)</f>
        <v>-</v>
      </c>
      <c r="G6736" s="167" t="str">
        <f>IF('Lineær programmering opg 4'!$D$7=0,"-",((-A6736+'Lineær programmering opg 4'!$M$7)/'Lineær programmering opg 4'!$K$7)*-1)</f>
        <v>-</v>
      </c>
      <c r="H6736" s="167" t="str">
        <f>IF('Lineær programmering opg 4'!$C$8=0,"-",((-A6736+'Lineær programmering opg 4'!$M$8)/'Lineær programmering opg 4'!$K$8)*-1)</f>
        <v>-</v>
      </c>
      <c r="I6736" s="167" t="str">
        <f>IF('Lineær programmering opg 4'!$D$8=0,"-",'Lineær programmering opg 4'!$G$8)</f>
        <v>-</v>
      </c>
      <c r="J6736" s="295">
        <f>A6736*'Lineær programmering opg 4'!$C$11+Datatabel!C6736*'Lineær programmering opg 4'!$D$11</f>
        <v>44019.899999999776</v>
      </c>
      <c r="K6736" s="9">
        <f t="shared" si="527"/>
        <v>0</v>
      </c>
      <c r="L6736" s="9">
        <f t="shared" si="528"/>
        <v>0</v>
      </c>
    </row>
    <row r="6737" spans="1:12" ht="15" x14ac:dyDescent="0.25">
      <c r="A6737" s="167">
        <f t="shared" si="526"/>
        <v>78.384000000017807</v>
      </c>
      <c r="B6737" s="325">
        <f t="shared" si="529"/>
        <v>0.32660000000007416</v>
      </c>
      <c r="C6737" s="167">
        <f t="shared" si="525"/>
        <v>241.21199999998666</v>
      </c>
      <c r="D6737" s="167">
        <f>IF('Lineær programmering opg 4'!$M$4=0,"-",(-A6737+'Lineær programmering opg 4'!$M$4)/'Lineær programmering opg 4'!$K$4*-1)</f>
        <v>323.23199999996439</v>
      </c>
      <c r="E6737" s="167">
        <f>IF('Lineær programmering opg 4'!$M$5=0,"-",(-A6737+'Lineær programmering opg 4'!$M$5)/'Lineær programmering opg 4'!$K$5*-1)</f>
        <v>241.21199999998666</v>
      </c>
      <c r="F6737" s="167" t="str">
        <f>IF('Lineær programmering opg 4'!$E$6=0,"-",(-A6737+'Lineær programmering opg 4'!$M$6)/'Lineær programmering opg 4'!$K$6*-1)</f>
        <v>-</v>
      </c>
      <c r="G6737" s="167" t="str">
        <f>IF('Lineær programmering opg 4'!$D$7=0,"-",((-A6737+'Lineær programmering opg 4'!$M$7)/'Lineær programmering opg 4'!$K$7)*-1)</f>
        <v>-</v>
      </c>
      <c r="H6737" s="167" t="str">
        <f>IF('Lineær programmering opg 4'!$C$8=0,"-",((-A6737+'Lineær programmering opg 4'!$M$8)/'Lineær programmering opg 4'!$K$8)*-1)</f>
        <v>-</v>
      </c>
      <c r="I6737" s="167" t="str">
        <f>IF('Lineær programmering opg 4'!$D$8=0,"-",'Lineær programmering opg 4'!$G$8)</f>
        <v>-</v>
      </c>
      <c r="J6737" s="295">
        <f>A6737*'Lineær programmering opg 4'!$C$11+Datatabel!C6737*'Lineær programmering opg 4'!$D$11</f>
        <v>44020.199999999779</v>
      </c>
      <c r="K6737" s="9">
        <f t="shared" si="527"/>
        <v>0</v>
      </c>
      <c r="L6737" s="9">
        <f t="shared" si="528"/>
        <v>0</v>
      </c>
    </row>
    <row r="6738" spans="1:12" ht="15" x14ac:dyDescent="0.25">
      <c r="A6738" s="167">
        <f t="shared" si="526"/>
        <v>78.360000000017806</v>
      </c>
      <c r="B6738" s="325">
        <f t="shared" si="529"/>
        <v>0.32650000000007418</v>
      </c>
      <c r="C6738" s="167">
        <f t="shared" si="525"/>
        <v>241.22999999998666</v>
      </c>
      <c r="D6738" s="167">
        <f>IF('Lineær programmering opg 4'!$M$4=0,"-",(-A6738+'Lineær programmering opg 4'!$M$4)/'Lineær programmering opg 4'!$K$4*-1)</f>
        <v>323.27999999996439</v>
      </c>
      <c r="E6738" s="167">
        <f>IF('Lineær programmering opg 4'!$M$5=0,"-",(-A6738+'Lineær programmering opg 4'!$M$5)/'Lineær programmering opg 4'!$K$5*-1)</f>
        <v>241.22999999998666</v>
      </c>
      <c r="F6738" s="167" t="str">
        <f>IF('Lineær programmering opg 4'!$E$6=0,"-",(-A6738+'Lineær programmering opg 4'!$M$6)/'Lineær programmering opg 4'!$K$6*-1)</f>
        <v>-</v>
      </c>
      <c r="G6738" s="167" t="str">
        <f>IF('Lineær programmering opg 4'!$D$7=0,"-",((-A6738+'Lineær programmering opg 4'!$M$7)/'Lineær programmering opg 4'!$K$7)*-1)</f>
        <v>-</v>
      </c>
      <c r="H6738" s="167" t="str">
        <f>IF('Lineær programmering opg 4'!$C$8=0,"-",((-A6738+'Lineær programmering opg 4'!$M$8)/'Lineær programmering opg 4'!$K$8)*-1)</f>
        <v>-</v>
      </c>
      <c r="I6738" s="167" t="str">
        <f>IF('Lineær programmering opg 4'!$D$8=0,"-",'Lineær programmering opg 4'!$G$8)</f>
        <v>-</v>
      </c>
      <c r="J6738" s="295">
        <f>A6738*'Lineær programmering opg 4'!$C$11+Datatabel!C6738*'Lineær programmering opg 4'!$D$11</f>
        <v>44020.499999999782</v>
      </c>
      <c r="K6738" s="9">
        <f t="shared" si="527"/>
        <v>0</v>
      </c>
      <c r="L6738" s="9">
        <f t="shared" si="528"/>
        <v>0</v>
      </c>
    </row>
    <row r="6739" spans="1:12" ht="15" x14ac:dyDescent="0.25">
      <c r="A6739" s="167">
        <f t="shared" si="526"/>
        <v>78.336000000017805</v>
      </c>
      <c r="B6739" s="325">
        <f t="shared" si="529"/>
        <v>0.32640000000007419</v>
      </c>
      <c r="C6739" s="167">
        <f t="shared" si="525"/>
        <v>241.24799999998666</v>
      </c>
      <c r="D6739" s="167">
        <f>IF('Lineær programmering opg 4'!$M$4=0,"-",(-A6739+'Lineær programmering opg 4'!$M$4)/'Lineær programmering opg 4'!$K$4*-1)</f>
        <v>323.32799999996439</v>
      </c>
      <c r="E6739" s="167">
        <f>IF('Lineær programmering opg 4'!$M$5=0,"-",(-A6739+'Lineær programmering opg 4'!$M$5)/'Lineær programmering opg 4'!$K$5*-1)</f>
        <v>241.24799999998666</v>
      </c>
      <c r="F6739" s="167" t="str">
        <f>IF('Lineær programmering opg 4'!$E$6=0,"-",(-A6739+'Lineær programmering opg 4'!$M$6)/'Lineær programmering opg 4'!$K$6*-1)</f>
        <v>-</v>
      </c>
      <c r="G6739" s="167" t="str">
        <f>IF('Lineær programmering opg 4'!$D$7=0,"-",((-A6739+'Lineær programmering opg 4'!$M$7)/'Lineær programmering opg 4'!$K$7)*-1)</f>
        <v>-</v>
      </c>
      <c r="H6739" s="167" t="str">
        <f>IF('Lineær programmering opg 4'!$C$8=0,"-",((-A6739+'Lineær programmering opg 4'!$M$8)/'Lineær programmering opg 4'!$K$8)*-1)</f>
        <v>-</v>
      </c>
      <c r="I6739" s="167" t="str">
        <f>IF('Lineær programmering opg 4'!$D$8=0,"-",'Lineær programmering opg 4'!$G$8)</f>
        <v>-</v>
      </c>
      <c r="J6739" s="295">
        <f>A6739*'Lineær programmering opg 4'!$C$11+Datatabel!C6739*'Lineær programmering opg 4'!$D$11</f>
        <v>44020.799999999777</v>
      </c>
      <c r="K6739" s="9">
        <f t="shared" si="527"/>
        <v>0</v>
      </c>
      <c r="L6739" s="9">
        <f t="shared" si="528"/>
        <v>0</v>
      </c>
    </row>
    <row r="6740" spans="1:12" ht="15" x14ac:dyDescent="0.25">
      <c r="A6740" s="167">
        <f t="shared" si="526"/>
        <v>78.312000000017804</v>
      </c>
      <c r="B6740" s="325">
        <f t="shared" si="529"/>
        <v>0.3263000000000742</v>
      </c>
      <c r="C6740" s="167">
        <f t="shared" si="525"/>
        <v>241.26599999998666</v>
      </c>
      <c r="D6740" s="167">
        <f>IF('Lineær programmering opg 4'!$M$4=0,"-",(-A6740+'Lineær programmering opg 4'!$M$4)/'Lineær programmering opg 4'!$K$4*-1)</f>
        <v>323.37599999996439</v>
      </c>
      <c r="E6740" s="167">
        <f>IF('Lineær programmering opg 4'!$M$5=0,"-",(-A6740+'Lineær programmering opg 4'!$M$5)/'Lineær programmering opg 4'!$K$5*-1)</f>
        <v>241.26599999998666</v>
      </c>
      <c r="F6740" s="167" t="str">
        <f>IF('Lineær programmering opg 4'!$E$6=0,"-",(-A6740+'Lineær programmering opg 4'!$M$6)/'Lineær programmering opg 4'!$K$6*-1)</f>
        <v>-</v>
      </c>
      <c r="G6740" s="167" t="str">
        <f>IF('Lineær programmering opg 4'!$D$7=0,"-",((-A6740+'Lineær programmering opg 4'!$M$7)/'Lineær programmering opg 4'!$K$7)*-1)</f>
        <v>-</v>
      </c>
      <c r="H6740" s="167" t="str">
        <f>IF('Lineær programmering opg 4'!$C$8=0,"-",((-A6740+'Lineær programmering opg 4'!$M$8)/'Lineær programmering opg 4'!$K$8)*-1)</f>
        <v>-</v>
      </c>
      <c r="I6740" s="167" t="str">
        <f>IF('Lineær programmering opg 4'!$D$8=0,"-",'Lineær programmering opg 4'!$G$8)</f>
        <v>-</v>
      </c>
      <c r="J6740" s="295">
        <f>A6740*'Lineær programmering opg 4'!$C$11+Datatabel!C6740*'Lineær programmering opg 4'!$D$11</f>
        <v>44021.09999999978</v>
      </c>
      <c r="K6740" s="9">
        <f t="shared" si="527"/>
        <v>0</v>
      </c>
      <c r="L6740" s="9">
        <f t="shared" si="528"/>
        <v>0</v>
      </c>
    </row>
    <row r="6741" spans="1:12" ht="15" x14ac:dyDescent="0.25">
      <c r="A6741" s="167">
        <f t="shared" si="526"/>
        <v>78.288000000017803</v>
      </c>
      <c r="B6741" s="325">
        <f t="shared" si="529"/>
        <v>0.32620000000007421</v>
      </c>
      <c r="C6741" s="167">
        <f t="shared" si="525"/>
        <v>241.28399999998666</v>
      </c>
      <c r="D6741" s="167">
        <f>IF('Lineær programmering opg 4'!$M$4=0,"-",(-A6741+'Lineær programmering opg 4'!$M$4)/'Lineær programmering opg 4'!$K$4*-1)</f>
        <v>323.42399999996439</v>
      </c>
      <c r="E6741" s="167">
        <f>IF('Lineær programmering opg 4'!$M$5=0,"-",(-A6741+'Lineær programmering opg 4'!$M$5)/'Lineær programmering opg 4'!$K$5*-1)</f>
        <v>241.28399999998666</v>
      </c>
      <c r="F6741" s="167" t="str">
        <f>IF('Lineær programmering opg 4'!$E$6=0,"-",(-A6741+'Lineær programmering opg 4'!$M$6)/'Lineær programmering opg 4'!$K$6*-1)</f>
        <v>-</v>
      </c>
      <c r="G6741" s="167" t="str">
        <f>IF('Lineær programmering opg 4'!$D$7=0,"-",((-A6741+'Lineær programmering opg 4'!$M$7)/'Lineær programmering opg 4'!$K$7)*-1)</f>
        <v>-</v>
      </c>
      <c r="H6741" s="167" t="str">
        <f>IF('Lineær programmering opg 4'!$C$8=0,"-",((-A6741+'Lineær programmering opg 4'!$M$8)/'Lineær programmering opg 4'!$K$8)*-1)</f>
        <v>-</v>
      </c>
      <c r="I6741" s="167" t="str">
        <f>IF('Lineær programmering opg 4'!$D$8=0,"-",'Lineær programmering opg 4'!$G$8)</f>
        <v>-</v>
      </c>
      <c r="J6741" s="295">
        <f>A6741*'Lineær programmering opg 4'!$C$11+Datatabel!C6741*'Lineær programmering opg 4'!$D$11</f>
        <v>44021.399999999776</v>
      </c>
      <c r="K6741" s="9">
        <f t="shared" si="527"/>
        <v>0</v>
      </c>
      <c r="L6741" s="9">
        <f t="shared" si="528"/>
        <v>0</v>
      </c>
    </row>
    <row r="6742" spans="1:12" ht="15" x14ac:dyDescent="0.25">
      <c r="A6742" s="167">
        <f t="shared" si="526"/>
        <v>78.264000000017816</v>
      </c>
      <c r="B6742" s="325">
        <f t="shared" si="529"/>
        <v>0.32610000000007422</v>
      </c>
      <c r="C6742" s="167">
        <f t="shared" si="525"/>
        <v>241.30199999998666</v>
      </c>
      <c r="D6742" s="167">
        <f>IF('Lineær programmering opg 4'!$M$4=0,"-",(-A6742+'Lineær programmering opg 4'!$M$4)/'Lineær programmering opg 4'!$K$4*-1)</f>
        <v>323.4719999999644</v>
      </c>
      <c r="E6742" s="167">
        <f>IF('Lineær programmering opg 4'!$M$5=0,"-",(-A6742+'Lineær programmering opg 4'!$M$5)/'Lineær programmering opg 4'!$K$5*-1)</f>
        <v>241.30199999998666</v>
      </c>
      <c r="F6742" s="167" t="str">
        <f>IF('Lineær programmering opg 4'!$E$6=0,"-",(-A6742+'Lineær programmering opg 4'!$M$6)/'Lineær programmering opg 4'!$K$6*-1)</f>
        <v>-</v>
      </c>
      <c r="G6742" s="167" t="str">
        <f>IF('Lineær programmering opg 4'!$D$7=0,"-",((-A6742+'Lineær programmering opg 4'!$M$7)/'Lineær programmering opg 4'!$K$7)*-1)</f>
        <v>-</v>
      </c>
      <c r="H6742" s="167" t="str">
        <f>IF('Lineær programmering opg 4'!$C$8=0,"-",((-A6742+'Lineær programmering opg 4'!$M$8)/'Lineær programmering opg 4'!$K$8)*-1)</f>
        <v>-</v>
      </c>
      <c r="I6742" s="167" t="str">
        <f>IF('Lineær programmering opg 4'!$D$8=0,"-",'Lineær programmering opg 4'!$G$8)</f>
        <v>-</v>
      </c>
      <c r="J6742" s="295">
        <f>A6742*'Lineær programmering opg 4'!$C$11+Datatabel!C6742*'Lineær programmering opg 4'!$D$11</f>
        <v>44021.699999999786</v>
      </c>
      <c r="K6742" s="9">
        <f t="shared" si="527"/>
        <v>0</v>
      </c>
      <c r="L6742" s="9">
        <f t="shared" si="528"/>
        <v>0</v>
      </c>
    </row>
    <row r="6743" spans="1:12" ht="15" x14ac:dyDescent="0.25">
      <c r="A6743" s="167">
        <f t="shared" si="526"/>
        <v>78.240000000017815</v>
      </c>
      <c r="B6743" s="325">
        <f t="shared" si="529"/>
        <v>0.32600000000007423</v>
      </c>
      <c r="C6743" s="167">
        <f t="shared" si="525"/>
        <v>241.31999999998666</v>
      </c>
      <c r="D6743" s="167">
        <f>IF('Lineær programmering opg 4'!$M$4=0,"-",(-A6743+'Lineær programmering opg 4'!$M$4)/'Lineær programmering opg 4'!$K$4*-1)</f>
        <v>323.5199999999644</v>
      </c>
      <c r="E6743" s="167">
        <f>IF('Lineær programmering opg 4'!$M$5=0,"-",(-A6743+'Lineær programmering opg 4'!$M$5)/'Lineær programmering opg 4'!$K$5*-1)</f>
        <v>241.31999999998666</v>
      </c>
      <c r="F6743" s="167" t="str">
        <f>IF('Lineær programmering opg 4'!$E$6=0,"-",(-A6743+'Lineær programmering opg 4'!$M$6)/'Lineær programmering opg 4'!$K$6*-1)</f>
        <v>-</v>
      </c>
      <c r="G6743" s="167" t="str">
        <f>IF('Lineær programmering opg 4'!$D$7=0,"-",((-A6743+'Lineær programmering opg 4'!$M$7)/'Lineær programmering opg 4'!$K$7)*-1)</f>
        <v>-</v>
      </c>
      <c r="H6743" s="167" t="str">
        <f>IF('Lineær programmering opg 4'!$C$8=0,"-",((-A6743+'Lineær programmering opg 4'!$M$8)/'Lineær programmering opg 4'!$K$8)*-1)</f>
        <v>-</v>
      </c>
      <c r="I6743" s="167" t="str">
        <f>IF('Lineær programmering opg 4'!$D$8=0,"-",'Lineær programmering opg 4'!$G$8)</f>
        <v>-</v>
      </c>
      <c r="J6743" s="295">
        <f>A6743*'Lineær programmering opg 4'!$C$11+Datatabel!C6743*'Lineær programmering opg 4'!$D$11</f>
        <v>44021.999999999782</v>
      </c>
      <c r="K6743" s="9">
        <f t="shared" si="527"/>
        <v>0</v>
      </c>
      <c r="L6743" s="9">
        <f t="shared" si="528"/>
        <v>0</v>
      </c>
    </row>
    <row r="6744" spans="1:12" ht="15" x14ac:dyDescent="0.25">
      <c r="A6744" s="167">
        <f t="shared" si="526"/>
        <v>78.216000000017814</v>
      </c>
      <c r="B6744" s="325">
        <f t="shared" si="529"/>
        <v>0.32590000000007424</v>
      </c>
      <c r="C6744" s="167">
        <f t="shared" si="525"/>
        <v>241.33799999998666</v>
      </c>
      <c r="D6744" s="167">
        <f>IF('Lineær programmering opg 4'!$M$4=0,"-",(-A6744+'Lineær programmering opg 4'!$M$4)/'Lineær programmering opg 4'!$K$4*-1)</f>
        <v>323.5679999999644</v>
      </c>
      <c r="E6744" s="167">
        <f>IF('Lineær programmering opg 4'!$M$5=0,"-",(-A6744+'Lineær programmering opg 4'!$M$5)/'Lineær programmering opg 4'!$K$5*-1)</f>
        <v>241.33799999998666</v>
      </c>
      <c r="F6744" s="167" t="str">
        <f>IF('Lineær programmering opg 4'!$E$6=0,"-",(-A6744+'Lineær programmering opg 4'!$M$6)/'Lineær programmering opg 4'!$K$6*-1)</f>
        <v>-</v>
      </c>
      <c r="G6744" s="167" t="str">
        <f>IF('Lineær programmering opg 4'!$D$7=0,"-",((-A6744+'Lineær programmering opg 4'!$M$7)/'Lineær programmering opg 4'!$K$7)*-1)</f>
        <v>-</v>
      </c>
      <c r="H6744" s="167" t="str">
        <f>IF('Lineær programmering opg 4'!$C$8=0,"-",((-A6744+'Lineær programmering opg 4'!$M$8)/'Lineær programmering opg 4'!$K$8)*-1)</f>
        <v>-</v>
      </c>
      <c r="I6744" s="167" t="str">
        <f>IF('Lineær programmering opg 4'!$D$8=0,"-",'Lineær programmering opg 4'!$G$8)</f>
        <v>-</v>
      </c>
      <c r="J6744" s="295">
        <f>A6744*'Lineær programmering opg 4'!$C$11+Datatabel!C6744*'Lineær programmering opg 4'!$D$11</f>
        <v>44022.299999999777</v>
      </c>
      <c r="K6744" s="9">
        <f t="shared" si="527"/>
        <v>0</v>
      </c>
      <c r="L6744" s="9">
        <f t="shared" si="528"/>
        <v>0</v>
      </c>
    </row>
    <row r="6745" spans="1:12" ht="15" x14ac:dyDescent="0.25">
      <c r="A6745" s="167">
        <f t="shared" si="526"/>
        <v>78.192000000017828</v>
      </c>
      <c r="B6745" s="325">
        <f t="shared" si="529"/>
        <v>0.32580000000007425</v>
      </c>
      <c r="C6745" s="167">
        <f t="shared" si="525"/>
        <v>241.35599999998661</v>
      </c>
      <c r="D6745" s="167">
        <f>IF('Lineær programmering opg 4'!$M$4=0,"-",(-A6745+'Lineær programmering opg 4'!$M$4)/'Lineær programmering opg 4'!$K$4*-1)</f>
        <v>323.61599999996434</v>
      </c>
      <c r="E6745" s="167">
        <f>IF('Lineær programmering opg 4'!$M$5=0,"-",(-A6745+'Lineær programmering opg 4'!$M$5)/'Lineær programmering opg 4'!$K$5*-1)</f>
        <v>241.35599999998661</v>
      </c>
      <c r="F6745" s="167" t="str">
        <f>IF('Lineær programmering opg 4'!$E$6=0,"-",(-A6745+'Lineær programmering opg 4'!$M$6)/'Lineær programmering opg 4'!$K$6*-1)</f>
        <v>-</v>
      </c>
      <c r="G6745" s="167" t="str">
        <f>IF('Lineær programmering opg 4'!$D$7=0,"-",((-A6745+'Lineær programmering opg 4'!$M$7)/'Lineær programmering opg 4'!$K$7)*-1)</f>
        <v>-</v>
      </c>
      <c r="H6745" s="167" t="str">
        <f>IF('Lineær programmering opg 4'!$C$8=0,"-",((-A6745+'Lineær programmering opg 4'!$M$8)/'Lineær programmering opg 4'!$K$8)*-1)</f>
        <v>-</v>
      </c>
      <c r="I6745" s="167" t="str">
        <f>IF('Lineær programmering opg 4'!$D$8=0,"-",'Lineær programmering opg 4'!$G$8)</f>
        <v>-</v>
      </c>
      <c r="J6745" s="295">
        <f>A6745*'Lineær programmering opg 4'!$C$11+Datatabel!C6745*'Lineær programmering opg 4'!$D$11</f>
        <v>44022.599999999773</v>
      </c>
      <c r="K6745" s="9">
        <f t="shared" si="527"/>
        <v>0</v>
      </c>
      <c r="L6745" s="9">
        <f t="shared" si="528"/>
        <v>0</v>
      </c>
    </row>
    <row r="6746" spans="1:12" ht="15" x14ac:dyDescent="0.25">
      <c r="A6746" s="167">
        <f t="shared" si="526"/>
        <v>78.168000000017827</v>
      </c>
      <c r="B6746" s="325">
        <f t="shared" si="529"/>
        <v>0.32570000000007426</v>
      </c>
      <c r="C6746" s="167">
        <f t="shared" si="525"/>
        <v>241.37399999998661</v>
      </c>
      <c r="D6746" s="167">
        <f>IF('Lineær programmering opg 4'!$M$4=0,"-",(-A6746+'Lineær programmering opg 4'!$M$4)/'Lineær programmering opg 4'!$K$4*-1)</f>
        <v>323.66399999996435</v>
      </c>
      <c r="E6746" s="167">
        <f>IF('Lineær programmering opg 4'!$M$5=0,"-",(-A6746+'Lineær programmering opg 4'!$M$5)/'Lineær programmering opg 4'!$K$5*-1)</f>
        <v>241.37399999998661</v>
      </c>
      <c r="F6746" s="167" t="str">
        <f>IF('Lineær programmering opg 4'!$E$6=0,"-",(-A6746+'Lineær programmering opg 4'!$M$6)/'Lineær programmering opg 4'!$K$6*-1)</f>
        <v>-</v>
      </c>
      <c r="G6746" s="167" t="str">
        <f>IF('Lineær programmering opg 4'!$D$7=0,"-",((-A6746+'Lineær programmering opg 4'!$M$7)/'Lineær programmering opg 4'!$K$7)*-1)</f>
        <v>-</v>
      </c>
      <c r="H6746" s="167" t="str">
        <f>IF('Lineær programmering opg 4'!$C$8=0,"-",((-A6746+'Lineær programmering opg 4'!$M$8)/'Lineær programmering opg 4'!$K$8)*-1)</f>
        <v>-</v>
      </c>
      <c r="I6746" s="167" t="str">
        <f>IF('Lineær programmering opg 4'!$D$8=0,"-",'Lineær programmering opg 4'!$G$8)</f>
        <v>-</v>
      </c>
      <c r="J6746" s="295">
        <f>A6746*'Lineær programmering opg 4'!$C$11+Datatabel!C6746*'Lineær programmering opg 4'!$D$11</f>
        <v>44022.899999999776</v>
      </c>
      <c r="K6746" s="9">
        <f t="shared" si="527"/>
        <v>0</v>
      </c>
      <c r="L6746" s="9">
        <f t="shared" si="528"/>
        <v>0</v>
      </c>
    </row>
    <row r="6747" spans="1:12" ht="15" x14ac:dyDescent="0.25">
      <c r="A6747" s="167">
        <f t="shared" si="526"/>
        <v>78.144000000017826</v>
      </c>
      <c r="B6747" s="325">
        <f t="shared" si="529"/>
        <v>0.32560000000007427</v>
      </c>
      <c r="C6747" s="167">
        <f t="shared" si="525"/>
        <v>241.39199999998661</v>
      </c>
      <c r="D6747" s="167">
        <f>IF('Lineær programmering opg 4'!$M$4=0,"-",(-A6747+'Lineær programmering opg 4'!$M$4)/'Lineær programmering opg 4'!$K$4*-1)</f>
        <v>323.71199999996435</v>
      </c>
      <c r="E6747" s="167">
        <f>IF('Lineær programmering opg 4'!$M$5=0,"-",(-A6747+'Lineær programmering opg 4'!$M$5)/'Lineær programmering opg 4'!$K$5*-1)</f>
        <v>241.39199999998661</v>
      </c>
      <c r="F6747" s="167" t="str">
        <f>IF('Lineær programmering opg 4'!$E$6=0,"-",(-A6747+'Lineær programmering opg 4'!$M$6)/'Lineær programmering opg 4'!$K$6*-1)</f>
        <v>-</v>
      </c>
      <c r="G6747" s="167" t="str">
        <f>IF('Lineær programmering opg 4'!$D$7=0,"-",((-A6747+'Lineær programmering opg 4'!$M$7)/'Lineær programmering opg 4'!$K$7)*-1)</f>
        <v>-</v>
      </c>
      <c r="H6747" s="167" t="str">
        <f>IF('Lineær programmering opg 4'!$C$8=0,"-",((-A6747+'Lineær programmering opg 4'!$M$8)/'Lineær programmering opg 4'!$K$8)*-1)</f>
        <v>-</v>
      </c>
      <c r="I6747" s="167" t="str">
        <f>IF('Lineær programmering opg 4'!$D$8=0,"-",'Lineær programmering opg 4'!$G$8)</f>
        <v>-</v>
      </c>
      <c r="J6747" s="295">
        <f>A6747*'Lineær programmering opg 4'!$C$11+Datatabel!C6747*'Lineær programmering opg 4'!$D$11</f>
        <v>44023.199999999779</v>
      </c>
      <c r="K6747" s="9">
        <f t="shared" si="527"/>
        <v>0</v>
      </c>
      <c r="L6747" s="9">
        <f t="shared" si="528"/>
        <v>0</v>
      </c>
    </row>
    <row r="6748" spans="1:12" ht="15" x14ac:dyDescent="0.25">
      <c r="A6748" s="167">
        <f t="shared" si="526"/>
        <v>78.120000000017825</v>
      </c>
      <c r="B6748" s="325">
        <f t="shared" si="529"/>
        <v>0.32550000000007429</v>
      </c>
      <c r="C6748" s="167">
        <f t="shared" si="525"/>
        <v>241.40999999998661</v>
      </c>
      <c r="D6748" s="167">
        <f>IF('Lineær programmering opg 4'!$M$4=0,"-",(-A6748+'Lineær programmering opg 4'!$M$4)/'Lineær programmering opg 4'!$K$4*-1)</f>
        <v>323.75999999996435</v>
      </c>
      <c r="E6748" s="167">
        <f>IF('Lineær programmering opg 4'!$M$5=0,"-",(-A6748+'Lineær programmering opg 4'!$M$5)/'Lineær programmering opg 4'!$K$5*-1)</f>
        <v>241.40999999998661</v>
      </c>
      <c r="F6748" s="167" t="str">
        <f>IF('Lineær programmering opg 4'!$E$6=0,"-",(-A6748+'Lineær programmering opg 4'!$M$6)/'Lineær programmering opg 4'!$K$6*-1)</f>
        <v>-</v>
      </c>
      <c r="G6748" s="167" t="str">
        <f>IF('Lineær programmering opg 4'!$D$7=0,"-",((-A6748+'Lineær programmering opg 4'!$M$7)/'Lineær programmering opg 4'!$K$7)*-1)</f>
        <v>-</v>
      </c>
      <c r="H6748" s="167" t="str">
        <f>IF('Lineær programmering opg 4'!$C$8=0,"-",((-A6748+'Lineær programmering opg 4'!$M$8)/'Lineær programmering opg 4'!$K$8)*-1)</f>
        <v>-</v>
      </c>
      <c r="I6748" s="167" t="str">
        <f>IF('Lineær programmering opg 4'!$D$8=0,"-",'Lineær programmering opg 4'!$G$8)</f>
        <v>-</v>
      </c>
      <c r="J6748" s="295">
        <f>A6748*'Lineær programmering opg 4'!$C$11+Datatabel!C6748*'Lineær programmering opg 4'!$D$11</f>
        <v>44023.499999999774</v>
      </c>
      <c r="K6748" s="9">
        <f t="shared" si="527"/>
        <v>0</v>
      </c>
      <c r="L6748" s="9">
        <f t="shared" si="528"/>
        <v>0</v>
      </c>
    </row>
    <row r="6749" spans="1:12" ht="15" x14ac:dyDescent="0.25">
      <c r="A6749" s="167">
        <f t="shared" si="526"/>
        <v>78.096000000017824</v>
      </c>
      <c r="B6749" s="325">
        <f t="shared" si="529"/>
        <v>0.3254000000000743</v>
      </c>
      <c r="C6749" s="167">
        <f t="shared" si="525"/>
        <v>241.42799999998661</v>
      </c>
      <c r="D6749" s="167">
        <f>IF('Lineær programmering opg 4'!$M$4=0,"-",(-A6749+'Lineær programmering opg 4'!$M$4)/'Lineær programmering opg 4'!$K$4*-1)</f>
        <v>323.80799999996435</v>
      </c>
      <c r="E6749" s="167">
        <f>IF('Lineær programmering opg 4'!$M$5=0,"-",(-A6749+'Lineær programmering opg 4'!$M$5)/'Lineær programmering opg 4'!$K$5*-1)</f>
        <v>241.42799999998661</v>
      </c>
      <c r="F6749" s="167" t="str">
        <f>IF('Lineær programmering opg 4'!$E$6=0,"-",(-A6749+'Lineær programmering opg 4'!$M$6)/'Lineær programmering opg 4'!$K$6*-1)</f>
        <v>-</v>
      </c>
      <c r="G6749" s="167" t="str">
        <f>IF('Lineær programmering opg 4'!$D$7=0,"-",((-A6749+'Lineær programmering opg 4'!$M$7)/'Lineær programmering opg 4'!$K$7)*-1)</f>
        <v>-</v>
      </c>
      <c r="H6749" s="167" t="str">
        <f>IF('Lineær programmering opg 4'!$C$8=0,"-",((-A6749+'Lineær programmering opg 4'!$M$8)/'Lineær programmering opg 4'!$K$8)*-1)</f>
        <v>-</v>
      </c>
      <c r="I6749" s="167" t="str">
        <f>IF('Lineær programmering opg 4'!$D$8=0,"-",'Lineær programmering opg 4'!$G$8)</f>
        <v>-</v>
      </c>
      <c r="J6749" s="295">
        <f>A6749*'Lineær programmering opg 4'!$C$11+Datatabel!C6749*'Lineær programmering opg 4'!$D$11</f>
        <v>44023.79999999977</v>
      </c>
      <c r="K6749" s="9">
        <f t="shared" si="527"/>
        <v>0</v>
      </c>
      <c r="L6749" s="9">
        <f t="shared" si="528"/>
        <v>0</v>
      </c>
    </row>
    <row r="6750" spans="1:12" ht="15" x14ac:dyDescent="0.25">
      <c r="A6750" s="167">
        <f t="shared" si="526"/>
        <v>78.072000000017837</v>
      </c>
      <c r="B6750" s="325">
        <f t="shared" si="529"/>
        <v>0.32530000000007431</v>
      </c>
      <c r="C6750" s="167">
        <f t="shared" si="525"/>
        <v>241.44599999998661</v>
      </c>
      <c r="D6750" s="167">
        <f>IF('Lineær programmering opg 4'!$M$4=0,"-",(-A6750+'Lineær programmering opg 4'!$M$4)/'Lineær programmering opg 4'!$K$4*-1)</f>
        <v>323.8559999999643</v>
      </c>
      <c r="E6750" s="167">
        <f>IF('Lineær programmering opg 4'!$M$5=0,"-",(-A6750+'Lineær programmering opg 4'!$M$5)/'Lineær programmering opg 4'!$K$5*-1)</f>
        <v>241.44599999998661</v>
      </c>
      <c r="F6750" s="167" t="str">
        <f>IF('Lineær programmering opg 4'!$E$6=0,"-",(-A6750+'Lineær programmering opg 4'!$M$6)/'Lineær programmering opg 4'!$K$6*-1)</f>
        <v>-</v>
      </c>
      <c r="G6750" s="167" t="str">
        <f>IF('Lineær programmering opg 4'!$D$7=0,"-",((-A6750+'Lineær programmering opg 4'!$M$7)/'Lineær programmering opg 4'!$K$7)*-1)</f>
        <v>-</v>
      </c>
      <c r="H6750" s="167" t="str">
        <f>IF('Lineær programmering opg 4'!$C$8=0,"-",((-A6750+'Lineær programmering opg 4'!$M$8)/'Lineær programmering opg 4'!$K$8)*-1)</f>
        <v>-</v>
      </c>
      <c r="I6750" s="167" t="str">
        <f>IF('Lineær programmering opg 4'!$D$8=0,"-",'Lineær programmering opg 4'!$G$8)</f>
        <v>-</v>
      </c>
      <c r="J6750" s="295">
        <f>A6750*'Lineær programmering opg 4'!$C$11+Datatabel!C6750*'Lineær programmering opg 4'!$D$11</f>
        <v>44024.099999999773</v>
      </c>
      <c r="K6750" s="9">
        <f t="shared" si="527"/>
        <v>0</v>
      </c>
      <c r="L6750" s="9">
        <f t="shared" si="528"/>
        <v>0</v>
      </c>
    </row>
    <row r="6751" spans="1:12" ht="15" x14ac:dyDescent="0.25">
      <c r="A6751" s="167">
        <f t="shared" si="526"/>
        <v>78.048000000017836</v>
      </c>
      <c r="B6751" s="325">
        <f t="shared" si="529"/>
        <v>0.32520000000007432</v>
      </c>
      <c r="C6751" s="167">
        <f t="shared" si="525"/>
        <v>241.46399999998661</v>
      </c>
      <c r="D6751" s="167">
        <f>IF('Lineær programmering opg 4'!$M$4=0,"-",(-A6751+'Lineær programmering opg 4'!$M$4)/'Lineær programmering opg 4'!$K$4*-1)</f>
        <v>323.9039999999643</v>
      </c>
      <c r="E6751" s="167">
        <f>IF('Lineær programmering opg 4'!$M$5=0,"-",(-A6751+'Lineær programmering opg 4'!$M$5)/'Lineær programmering opg 4'!$K$5*-1)</f>
        <v>241.46399999998661</v>
      </c>
      <c r="F6751" s="167" t="str">
        <f>IF('Lineær programmering opg 4'!$E$6=0,"-",(-A6751+'Lineær programmering opg 4'!$M$6)/'Lineær programmering opg 4'!$K$6*-1)</f>
        <v>-</v>
      </c>
      <c r="G6751" s="167" t="str">
        <f>IF('Lineær programmering opg 4'!$D$7=0,"-",((-A6751+'Lineær programmering opg 4'!$M$7)/'Lineær programmering opg 4'!$K$7)*-1)</f>
        <v>-</v>
      </c>
      <c r="H6751" s="167" t="str">
        <f>IF('Lineær programmering opg 4'!$C$8=0,"-",((-A6751+'Lineær programmering opg 4'!$M$8)/'Lineær programmering opg 4'!$K$8)*-1)</f>
        <v>-</v>
      </c>
      <c r="I6751" s="167" t="str">
        <f>IF('Lineær programmering opg 4'!$D$8=0,"-",'Lineær programmering opg 4'!$G$8)</f>
        <v>-</v>
      </c>
      <c r="J6751" s="295">
        <f>A6751*'Lineær programmering opg 4'!$C$11+Datatabel!C6751*'Lineær programmering opg 4'!$D$11</f>
        <v>44024.399999999776</v>
      </c>
      <c r="K6751" s="9">
        <f t="shared" si="527"/>
        <v>0</v>
      </c>
      <c r="L6751" s="9">
        <f t="shared" si="528"/>
        <v>0</v>
      </c>
    </row>
    <row r="6752" spans="1:12" ht="15" x14ac:dyDescent="0.25">
      <c r="A6752" s="167">
        <f t="shared" si="526"/>
        <v>78.024000000017836</v>
      </c>
      <c r="B6752" s="325">
        <f t="shared" si="529"/>
        <v>0.32510000000007433</v>
      </c>
      <c r="C6752" s="167">
        <f t="shared" si="525"/>
        <v>241.48199999998661</v>
      </c>
      <c r="D6752" s="167">
        <f>IF('Lineær programmering opg 4'!$M$4=0,"-",(-A6752+'Lineær programmering opg 4'!$M$4)/'Lineær programmering opg 4'!$K$4*-1)</f>
        <v>323.9519999999643</v>
      </c>
      <c r="E6752" s="167">
        <f>IF('Lineær programmering opg 4'!$M$5=0,"-",(-A6752+'Lineær programmering opg 4'!$M$5)/'Lineær programmering opg 4'!$K$5*-1)</f>
        <v>241.48199999998661</v>
      </c>
      <c r="F6752" s="167" t="str">
        <f>IF('Lineær programmering opg 4'!$E$6=0,"-",(-A6752+'Lineær programmering opg 4'!$M$6)/'Lineær programmering opg 4'!$K$6*-1)</f>
        <v>-</v>
      </c>
      <c r="G6752" s="167" t="str">
        <f>IF('Lineær programmering opg 4'!$D$7=0,"-",((-A6752+'Lineær programmering opg 4'!$M$7)/'Lineær programmering opg 4'!$K$7)*-1)</f>
        <v>-</v>
      </c>
      <c r="H6752" s="167" t="str">
        <f>IF('Lineær programmering opg 4'!$C$8=0,"-",((-A6752+'Lineær programmering opg 4'!$M$8)/'Lineær programmering opg 4'!$K$8)*-1)</f>
        <v>-</v>
      </c>
      <c r="I6752" s="167" t="str">
        <f>IF('Lineær programmering opg 4'!$D$8=0,"-",'Lineær programmering opg 4'!$G$8)</f>
        <v>-</v>
      </c>
      <c r="J6752" s="295">
        <f>A6752*'Lineær programmering opg 4'!$C$11+Datatabel!C6752*'Lineær programmering opg 4'!$D$11</f>
        <v>44024.699999999779</v>
      </c>
      <c r="K6752" s="9">
        <f t="shared" si="527"/>
        <v>0</v>
      </c>
      <c r="L6752" s="9">
        <f t="shared" si="528"/>
        <v>0</v>
      </c>
    </row>
    <row r="6753" spans="1:12" ht="15" x14ac:dyDescent="0.25">
      <c r="A6753" s="167">
        <f t="shared" si="526"/>
        <v>78.000000000017849</v>
      </c>
      <c r="B6753" s="325">
        <f t="shared" si="529"/>
        <v>0.32500000000007434</v>
      </c>
      <c r="C6753" s="167">
        <f t="shared" si="525"/>
        <v>241.49999999998661</v>
      </c>
      <c r="D6753" s="167">
        <f>IF('Lineær programmering opg 4'!$M$4=0,"-",(-A6753+'Lineær programmering opg 4'!$M$4)/'Lineær programmering opg 4'!$K$4*-1)</f>
        <v>323.9999999999643</v>
      </c>
      <c r="E6753" s="167">
        <f>IF('Lineær programmering opg 4'!$M$5=0,"-",(-A6753+'Lineær programmering opg 4'!$M$5)/'Lineær programmering opg 4'!$K$5*-1)</f>
        <v>241.49999999998661</v>
      </c>
      <c r="F6753" s="167" t="str">
        <f>IF('Lineær programmering opg 4'!$E$6=0,"-",(-A6753+'Lineær programmering opg 4'!$M$6)/'Lineær programmering opg 4'!$K$6*-1)</f>
        <v>-</v>
      </c>
      <c r="G6753" s="167" t="str">
        <f>IF('Lineær programmering opg 4'!$D$7=0,"-",((-A6753+'Lineær programmering opg 4'!$M$7)/'Lineær programmering opg 4'!$K$7)*-1)</f>
        <v>-</v>
      </c>
      <c r="H6753" s="167" t="str">
        <f>IF('Lineær programmering opg 4'!$C$8=0,"-",((-A6753+'Lineær programmering opg 4'!$M$8)/'Lineær programmering opg 4'!$K$8)*-1)</f>
        <v>-</v>
      </c>
      <c r="I6753" s="167" t="str">
        <f>IF('Lineær programmering opg 4'!$D$8=0,"-",'Lineær programmering opg 4'!$G$8)</f>
        <v>-</v>
      </c>
      <c r="J6753" s="295">
        <f>A6753*'Lineær programmering opg 4'!$C$11+Datatabel!C6753*'Lineær programmering opg 4'!$D$11</f>
        <v>44024.999999999774</v>
      </c>
      <c r="K6753" s="9">
        <f t="shared" si="527"/>
        <v>0</v>
      </c>
      <c r="L6753" s="9">
        <f t="shared" si="528"/>
        <v>0</v>
      </c>
    </row>
    <row r="6754" spans="1:12" ht="15" x14ac:dyDescent="0.25">
      <c r="A6754" s="167">
        <f t="shared" si="526"/>
        <v>77.976000000017848</v>
      </c>
      <c r="B6754" s="325">
        <f t="shared" si="529"/>
        <v>0.32490000000007435</v>
      </c>
      <c r="C6754" s="167">
        <f t="shared" si="525"/>
        <v>241.51799999998661</v>
      </c>
      <c r="D6754" s="167">
        <f>IF('Lineær programmering opg 4'!$M$4=0,"-",(-A6754+'Lineær programmering opg 4'!$M$4)/'Lineær programmering opg 4'!$K$4*-1)</f>
        <v>324.0479999999643</v>
      </c>
      <c r="E6754" s="167">
        <f>IF('Lineær programmering opg 4'!$M$5=0,"-",(-A6754+'Lineær programmering opg 4'!$M$5)/'Lineær programmering opg 4'!$K$5*-1)</f>
        <v>241.51799999998661</v>
      </c>
      <c r="F6754" s="167" t="str">
        <f>IF('Lineær programmering opg 4'!$E$6=0,"-",(-A6754+'Lineær programmering opg 4'!$M$6)/'Lineær programmering opg 4'!$K$6*-1)</f>
        <v>-</v>
      </c>
      <c r="G6754" s="167" t="str">
        <f>IF('Lineær programmering opg 4'!$D$7=0,"-",((-A6754+'Lineær programmering opg 4'!$M$7)/'Lineær programmering opg 4'!$K$7)*-1)</f>
        <v>-</v>
      </c>
      <c r="H6754" s="167" t="str">
        <f>IF('Lineær programmering opg 4'!$C$8=0,"-",((-A6754+'Lineær programmering opg 4'!$M$8)/'Lineær programmering opg 4'!$K$8)*-1)</f>
        <v>-</v>
      </c>
      <c r="I6754" s="167" t="str">
        <f>IF('Lineær programmering opg 4'!$D$8=0,"-",'Lineær programmering opg 4'!$G$8)</f>
        <v>-</v>
      </c>
      <c r="J6754" s="295">
        <f>A6754*'Lineær programmering opg 4'!$C$11+Datatabel!C6754*'Lineær programmering opg 4'!$D$11</f>
        <v>44025.29999999977</v>
      </c>
      <c r="K6754" s="9">
        <f t="shared" si="527"/>
        <v>0</v>
      </c>
      <c r="L6754" s="9">
        <f t="shared" si="528"/>
        <v>0</v>
      </c>
    </row>
    <row r="6755" spans="1:12" ht="15" x14ac:dyDescent="0.25">
      <c r="A6755" s="167">
        <f t="shared" si="526"/>
        <v>77.952000000017847</v>
      </c>
      <c r="B6755" s="325">
        <f t="shared" si="529"/>
        <v>0.32480000000007436</v>
      </c>
      <c r="C6755" s="167">
        <f t="shared" si="525"/>
        <v>241.53599999998661</v>
      </c>
      <c r="D6755" s="167">
        <f>IF('Lineær programmering opg 4'!$M$4=0,"-",(-A6755+'Lineær programmering opg 4'!$M$4)/'Lineær programmering opg 4'!$K$4*-1)</f>
        <v>324.09599999996431</v>
      </c>
      <c r="E6755" s="167">
        <f>IF('Lineær programmering opg 4'!$M$5=0,"-",(-A6755+'Lineær programmering opg 4'!$M$5)/'Lineær programmering opg 4'!$K$5*-1)</f>
        <v>241.53599999998661</v>
      </c>
      <c r="F6755" s="167" t="str">
        <f>IF('Lineær programmering opg 4'!$E$6=0,"-",(-A6755+'Lineær programmering opg 4'!$M$6)/'Lineær programmering opg 4'!$K$6*-1)</f>
        <v>-</v>
      </c>
      <c r="G6755" s="167" t="str">
        <f>IF('Lineær programmering opg 4'!$D$7=0,"-",((-A6755+'Lineær programmering opg 4'!$M$7)/'Lineær programmering opg 4'!$K$7)*-1)</f>
        <v>-</v>
      </c>
      <c r="H6755" s="167" t="str">
        <f>IF('Lineær programmering opg 4'!$C$8=0,"-",((-A6755+'Lineær programmering opg 4'!$M$8)/'Lineær programmering opg 4'!$K$8)*-1)</f>
        <v>-</v>
      </c>
      <c r="I6755" s="167" t="str">
        <f>IF('Lineær programmering opg 4'!$D$8=0,"-",'Lineær programmering opg 4'!$G$8)</f>
        <v>-</v>
      </c>
      <c r="J6755" s="295">
        <f>A6755*'Lineær programmering opg 4'!$C$11+Datatabel!C6755*'Lineær programmering opg 4'!$D$11</f>
        <v>44025.59999999978</v>
      </c>
      <c r="K6755" s="9">
        <f t="shared" si="527"/>
        <v>0</v>
      </c>
      <c r="L6755" s="9">
        <f t="shared" si="528"/>
        <v>0</v>
      </c>
    </row>
    <row r="6756" spans="1:12" ht="15" x14ac:dyDescent="0.25">
      <c r="A6756" s="167">
        <f t="shared" si="526"/>
        <v>77.928000000017846</v>
      </c>
      <c r="B6756" s="325">
        <f t="shared" si="529"/>
        <v>0.32470000000007437</v>
      </c>
      <c r="C6756" s="167">
        <f t="shared" si="525"/>
        <v>241.55399999998662</v>
      </c>
      <c r="D6756" s="167">
        <f>IF('Lineær programmering opg 4'!$M$4=0,"-",(-A6756+'Lineær programmering opg 4'!$M$4)/'Lineær programmering opg 4'!$K$4*-1)</f>
        <v>324.14399999996431</v>
      </c>
      <c r="E6756" s="167">
        <f>IF('Lineær programmering opg 4'!$M$5=0,"-",(-A6756+'Lineær programmering opg 4'!$M$5)/'Lineær programmering opg 4'!$K$5*-1)</f>
        <v>241.55399999998662</v>
      </c>
      <c r="F6756" s="167" t="str">
        <f>IF('Lineær programmering opg 4'!$E$6=0,"-",(-A6756+'Lineær programmering opg 4'!$M$6)/'Lineær programmering opg 4'!$K$6*-1)</f>
        <v>-</v>
      </c>
      <c r="G6756" s="167" t="str">
        <f>IF('Lineær programmering opg 4'!$D$7=0,"-",((-A6756+'Lineær programmering opg 4'!$M$7)/'Lineær programmering opg 4'!$K$7)*-1)</f>
        <v>-</v>
      </c>
      <c r="H6756" s="167" t="str">
        <f>IF('Lineær programmering opg 4'!$C$8=0,"-",((-A6756+'Lineær programmering opg 4'!$M$8)/'Lineær programmering opg 4'!$K$8)*-1)</f>
        <v>-</v>
      </c>
      <c r="I6756" s="167" t="str">
        <f>IF('Lineær programmering opg 4'!$D$8=0,"-",'Lineær programmering opg 4'!$G$8)</f>
        <v>-</v>
      </c>
      <c r="J6756" s="295">
        <f>A6756*'Lineær programmering opg 4'!$C$11+Datatabel!C6756*'Lineær programmering opg 4'!$D$11</f>
        <v>44025.899999999776</v>
      </c>
      <c r="K6756" s="9">
        <f t="shared" si="527"/>
        <v>0</v>
      </c>
      <c r="L6756" s="9">
        <f t="shared" si="528"/>
        <v>0</v>
      </c>
    </row>
    <row r="6757" spans="1:12" ht="15" x14ac:dyDescent="0.25">
      <c r="A6757" s="167">
        <f t="shared" si="526"/>
        <v>77.904000000017845</v>
      </c>
      <c r="B6757" s="325">
        <f t="shared" si="529"/>
        <v>0.32460000000007438</v>
      </c>
      <c r="C6757" s="167">
        <f t="shared" si="525"/>
        <v>241.57199999998662</v>
      </c>
      <c r="D6757" s="167">
        <f>IF('Lineær programmering opg 4'!$M$4=0,"-",(-A6757+'Lineær programmering opg 4'!$M$4)/'Lineær programmering opg 4'!$K$4*-1)</f>
        <v>324.19199999996431</v>
      </c>
      <c r="E6757" s="167">
        <f>IF('Lineær programmering opg 4'!$M$5=0,"-",(-A6757+'Lineær programmering opg 4'!$M$5)/'Lineær programmering opg 4'!$K$5*-1)</f>
        <v>241.57199999998662</v>
      </c>
      <c r="F6757" s="167" t="str">
        <f>IF('Lineær programmering opg 4'!$E$6=0,"-",(-A6757+'Lineær programmering opg 4'!$M$6)/'Lineær programmering opg 4'!$K$6*-1)</f>
        <v>-</v>
      </c>
      <c r="G6757" s="167" t="str">
        <f>IF('Lineær programmering opg 4'!$D$7=0,"-",((-A6757+'Lineær programmering opg 4'!$M$7)/'Lineær programmering opg 4'!$K$7)*-1)</f>
        <v>-</v>
      </c>
      <c r="H6757" s="167" t="str">
        <f>IF('Lineær programmering opg 4'!$C$8=0,"-",((-A6757+'Lineær programmering opg 4'!$M$8)/'Lineær programmering opg 4'!$K$8)*-1)</f>
        <v>-</v>
      </c>
      <c r="I6757" s="167" t="str">
        <f>IF('Lineær programmering opg 4'!$D$8=0,"-",'Lineær programmering opg 4'!$G$8)</f>
        <v>-</v>
      </c>
      <c r="J6757" s="295">
        <f>A6757*'Lineær programmering opg 4'!$C$11+Datatabel!C6757*'Lineær programmering opg 4'!$D$11</f>
        <v>44026.199999999779</v>
      </c>
      <c r="K6757" s="9">
        <f t="shared" si="527"/>
        <v>0</v>
      </c>
      <c r="L6757" s="9">
        <f t="shared" si="528"/>
        <v>0</v>
      </c>
    </row>
    <row r="6758" spans="1:12" ht="15" x14ac:dyDescent="0.25">
      <c r="A6758" s="167">
        <f t="shared" si="526"/>
        <v>77.880000000017858</v>
      </c>
      <c r="B6758" s="325">
        <f t="shared" si="529"/>
        <v>0.3245000000000744</v>
      </c>
      <c r="C6758" s="167">
        <f t="shared" si="525"/>
        <v>241.58999999998662</v>
      </c>
      <c r="D6758" s="167">
        <f>IF('Lineær programmering opg 4'!$M$4=0,"-",(-A6758+'Lineær programmering opg 4'!$M$4)/'Lineær programmering opg 4'!$K$4*-1)</f>
        <v>324.23999999996431</v>
      </c>
      <c r="E6758" s="167">
        <f>IF('Lineær programmering opg 4'!$M$5=0,"-",(-A6758+'Lineær programmering opg 4'!$M$5)/'Lineær programmering opg 4'!$K$5*-1)</f>
        <v>241.58999999998662</v>
      </c>
      <c r="F6758" s="167" t="str">
        <f>IF('Lineær programmering opg 4'!$E$6=0,"-",(-A6758+'Lineær programmering opg 4'!$M$6)/'Lineær programmering opg 4'!$K$6*-1)</f>
        <v>-</v>
      </c>
      <c r="G6758" s="167" t="str">
        <f>IF('Lineær programmering opg 4'!$D$7=0,"-",((-A6758+'Lineær programmering opg 4'!$M$7)/'Lineær programmering opg 4'!$K$7)*-1)</f>
        <v>-</v>
      </c>
      <c r="H6758" s="167" t="str">
        <f>IF('Lineær programmering opg 4'!$C$8=0,"-",((-A6758+'Lineær programmering opg 4'!$M$8)/'Lineær programmering opg 4'!$K$8)*-1)</f>
        <v>-</v>
      </c>
      <c r="I6758" s="167" t="str">
        <f>IF('Lineær programmering opg 4'!$D$8=0,"-",'Lineær programmering opg 4'!$G$8)</f>
        <v>-</v>
      </c>
      <c r="J6758" s="295">
        <f>A6758*'Lineær programmering opg 4'!$C$11+Datatabel!C6758*'Lineær programmering opg 4'!$D$11</f>
        <v>44026.499999999782</v>
      </c>
      <c r="K6758" s="9">
        <f t="shared" si="527"/>
        <v>0</v>
      </c>
      <c r="L6758" s="9">
        <f t="shared" si="528"/>
        <v>0</v>
      </c>
    </row>
    <row r="6759" spans="1:12" ht="15" x14ac:dyDescent="0.25">
      <c r="A6759" s="167">
        <f t="shared" si="526"/>
        <v>77.856000000017858</v>
      </c>
      <c r="B6759" s="325">
        <f t="shared" si="529"/>
        <v>0.32440000000007441</v>
      </c>
      <c r="C6759" s="167">
        <f t="shared" si="525"/>
        <v>241.60799999998662</v>
      </c>
      <c r="D6759" s="167">
        <f>IF('Lineær programmering opg 4'!$M$4=0,"-",(-A6759+'Lineær programmering opg 4'!$M$4)/'Lineær programmering opg 4'!$K$4*-1)</f>
        <v>324.28799999996431</v>
      </c>
      <c r="E6759" s="167">
        <f>IF('Lineær programmering opg 4'!$M$5=0,"-",(-A6759+'Lineær programmering opg 4'!$M$5)/'Lineær programmering opg 4'!$K$5*-1)</f>
        <v>241.60799999998662</v>
      </c>
      <c r="F6759" s="167" t="str">
        <f>IF('Lineær programmering opg 4'!$E$6=0,"-",(-A6759+'Lineær programmering opg 4'!$M$6)/'Lineær programmering opg 4'!$K$6*-1)</f>
        <v>-</v>
      </c>
      <c r="G6759" s="167" t="str">
        <f>IF('Lineær programmering opg 4'!$D$7=0,"-",((-A6759+'Lineær programmering opg 4'!$M$7)/'Lineær programmering opg 4'!$K$7)*-1)</f>
        <v>-</v>
      </c>
      <c r="H6759" s="167" t="str">
        <f>IF('Lineær programmering opg 4'!$C$8=0,"-",((-A6759+'Lineær programmering opg 4'!$M$8)/'Lineær programmering opg 4'!$K$8)*-1)</f>
        <v>-</v>
      </c>
      <c r="I6759" s="167" t="str">
        <f>IF('Lineær programmering opg 4'!$D$8=0,"-",'Lineær programmering opg 4'!$G$8)</f>
        <v>-</v>
      </c>
      <c r="J6759" s="295">
        <f>A6759*'Lineær programmering opg 4'!$C$11+Datatabel!C6759*'Lineær programmering opg 4'!$D$11</f>
        <v>44026.799999999785</v>
      </c>
      <c r="K6759" s="9">
        <f t="shared" si="527"/>
        <v>0</v>
      </c>
      <c r="L6759" s="9">
        <f t="shared" si="528"/>
        <v>0</v>
      </c>
    </row>
    <row r="6760" spans="1:12" ht="15" x14ac:dyDescent="0.25">
      <c r="A6760" s="167">
        <f t="shared" si="526"/>
        <v>77.832000000017857</v>
      </c>
      <c r="B6760" s="325">
        <f t="shared" si="529"/>
        <v>0.32430000000007442</v>
      </c>
      <c r="C6760" s="167">
        <f t="shared" si="525"/>
        <v>241.62599999998662</v>
      </c>
      <c r="D6760" s="167">
        <f>IF('Lineær programmering opg 4'!$M$4=0,"-",(-A6760+'Lineær programmering opg 4'!$M$4)/'Lineær programmering opg 4'!$K$4*-1)</f>
        <v>324.33599999996432</v>
      </c>
      <c r="E6760" s="167">
        <f>IF('Lineær programmering opg 4'!$M$5=0,"-",(-A6760+'Lineær programmering opg 4'!$M$5)/'Lineær programmering opg 4'!$K$5*-1)</f>
        <v>241.62599999998662</v>
      </c>
      <c r="F6760" s="167" t="str">
        <f>IF('Lineær programmering opg 4'!$E$6=0,"-",(-A6760+'Lineær programmering opg 4'!$M$6)/'Lineær programmering opg 4'!$K$6*-1)</f>
        <v>-</v>
      </c>
      <c r="G6760" s="167" t="str">
        <f>IF('Lineær programmering opg 4'!$D$7=0,"-",((-A6760+'Lineær programmering opg 4'!$M$7)/'Lineær programmering opg 4'!$K$7)*-1)</f>
        <v>-</v>
      </c>
      <c r="H6760" s="167" t="str">
        <f>IF('Lineær programmering opg 4'!$C$8=0,"-",((-A6760+'Lineær programmering opg 4'!$M$8)/'Lineær programmering opg 4'!$K$8)*-1)</f>
        <v>-</v>
      </c>
      <c r="I6760" s="167" t="str">
        <f>IF('Lineær programmering opg 4'!$D$8=0,"-",'Lineær programmering opg 4'!$G$8)</f>
        <v>-</v>
      </c>
      <c r="J6760" s="295">
        <f>A6760*'Lineær programmering opg 4'!$C$11+Datatabel!C6760*'Lineær programmering opg 4'!$D$11</f>
        <v>44027.09999999978</v>
      </c>
      <c r="K6760" s="9">
        <f t="shared" si="527"/>
        <v>0</v>
      </c>
      <c r="L6760" s="9">
        <f t="shared" si="528"/>
        <v>0</v>
      </c>
    </row>
    <row r="6761" spans="1:12" ht="15" x14ac:dyDescent="0.25">
      <c r="A6761" s="167">
        <f t="shared" si="526"/>
        <v>77.80800000001787</v>
      </c>
      <c r="B6761" s="325">
        <f t="shared" si="529"/>
        <v>0.32420000000007443</v>
      </c>
      <c r="C6761" s="167">
        <f t="shared" si="525"/>
        <v>241.64399999998662</v>
      </c>
      <c r="D6761" s="167">
        <f>IF('Lineær programmering opg 4'!$M$4=0,"-",(-A6761+'Lineær programmering opg 4'!$M$4)/'Lineær programmering opg 4'!$K$4*-1)</f>
        <v>324.38399999996426</v>
      </c>
      <c r="E6761" s="167">
        <f>IF('Lineær programmering opg 4'!$M$5=0,"-",(-A6761+'Lineær programmering opg 4'!$M$5)/'Lineær programmering opg 4'!$K$5*-1)</f>
        <v>241.64399999998662</v>
      </c>
      <c r="F6761" s="167" t="str">
        <f>IF('Lineær programmering opg 4'!$E$6=0,"-",(-A6761+'Lineær programmering opg 4'!$M$6)/'Lineær programmering opg 4'!$K$6*-1)</f>
        <v>-</v>
      </c>
      <c r="G6761" s="167" t="str">
        <f>IF('Lineær programmering opg 4'!$D$7=0,"-",((-A6761+'Lineær programmering opg 4'!$M$7)/'Lineær programmering opg 4'!$K$7)*-1)</f>
        <v>-</v>
      </c>
      <c r="H6761" s="167" t="str">
        <f>IF('Lineær programmering opg 4'!$C$8=0,"-",((-A6761+'Lineær programmering opg 4'!$M$8)/'Lineær programmering opg 4'!$K$8)*-1)</f>
        <v>-</v>
      </c>
      <c r="I6761" s="167" t="str">
        <f>IF('Lineær programmering opg 4'!$D$8=0,"-",'Lineær programmering opg 4'!$G$8)</f>
        <v>-</v>
      </c>
      <c r="J6761" s="295">
        <f>A6761*'Lineær programmering opg 4'!$C$11+Datatabel!C6761*'Lineær programmering opg 4'!$D$11</f>
        <v>44027.399999999776</v>
      </c>
      <c r="K6761" s="9">
        <f t="shared" si="527"/>
        <v>0</v>
      </c>
      <c r="L6761" s="9">
        <f t="shared" si="528"/>
        <v>0</v>
      </c>
    </row>
    <row r="6762" spans="1:12" ht="15" x14ac:dyDescent="0.25">
      <c r="A6762" s="167">
        <f t="shared" si="526"/>
        <v>77.784000000017869</v>
      </c>
      <c r="B6762" s="325">
        <f t="shared" si="529"/>
        <v>0.32410000000007444</v>
      </c>
      <c r="C6762" s="167">
        <f t="shared" si="525"/>
        <v>241.66199999998662</v>
      </c>
      <c r="D6762" s="167">
        <f>IF('Lineær programmering opg 4'!$M$4=0,"-",(-A6762+'Lineær programmering opg 4'!$M$4)/'Lineær programmering opg 4'!$K$4*-1)</f>
        <v>324.43199999996426</v>
      </c>
      <c r="E6762" s="167">
        <f>IF('Lineær programmering opg 4'!$M$5=0,"-",(-A6762+'Lineær programmering opg 4'!$M$5)/'Lineær programmering opg 4'!$K$5*-1)</f>
        <v>241.66199999998662</v>
      </c>
      <c r="F6762" s="167" t="str">
        <f>IF('Lineær programmering opg 4'!$E$6=0,"-",(-A6762+'Lineær programmering opg 4'!$M$6)/'Lineær programmering opg 4'!$K$6*-1)</f>
        <v>-</v>
      </c>
      <c r="G6762" s="167" t="str">
        <f>IF('Lineær programmering opg 4'!$D$7=0,"-",((-A6762+'Lineær programmering opg 4'!$M$7)/'Lineær programmering opg 4'!$K$7)*-1)</f>
        <v>-</v>
      </c>
      <c r="H6762" s="167" t="str">
        <f>IF('Lineær programmering opg 4'!$C$8=0,"-",((-A6762+'Lineær programmering opg 4'!$M$8)/'Lineær programmering opg 4'!$K$8)*-1)</f>
        <v>-</v>
      </c>
      <c r="I6762" s="167" t="str">
        <f>IF('Lineær programmering opg 4'!$D$8=0,"-",'Lineær programmering opg 4'!$G$8)</f>
        <v>-</v>
      </c>
      <c r="J6762" s="295">
        <f>A6762*'Lineær programmering opg 4'!$C$11+Datatabel!C6762*'Lineær programmering opg 4'!$D$11</f>
        <v>44027.699999999779</v>
      </c>
      <c r="K6762" s="9">
        <f t="shared" si="527"/>
        <v>0</v>
      </c>
      <c r="L6762" s="9">
        <f t="shared" si="528"/>
        <v>0</v>
      </c>
    </row>
    <row r="6763" spans="1:12" ht="15" x14ac:dyDescent="0.25">
      <c r="A6763" s="167">
        <f t="shared" si="526"/>
        <v>77.760000000017868</v>
      </c>
      <c r="B6763" s="325">
        <f t="shared" si="529"/>
        <v>0.32400000000007445</v>
      </c>
      <c r="C6763" s="167">
        <f t="shared" si="525"/>
        <v>241.67999999998662</v>
      </c>
      <c r="D6763" s="167">
        <f>IF('Lineær programmering opg 4'!$M$4=0,"-",(-A6763+'Lineær programmering opg 4'!$M$4)/'Lineær programmering opg 4'!$K$4*-1)</f>
        <v>324.47999999996426</v>
      </c>
      <c r="E6763" s="167">
        <f>IF('Lineær programmering opg 4'!$M$5=0,"-",(-A6763+'Lineær programmering opg 4'!$M$5)/'Lineær programmering opg 4'!$K$5*-1)</f>
        <v>241.67999999998662</v>
      </c>
      <c r="F6763" s="167" t="str">
        <f>IF('Lineær programmering opg 4'!$E$6=0,"-",(-A6763+'Lineær programmering opg 4'!$M$6)/'Lineær programmering opg 4'!$K$6*-1)</f>
        <v>-</v>
      </c>
      <c r="G6763" s="167" t="str">
        <f>IF('Lineær programmering opg 4'!$D$7=0,"-",((-A6763+'Lineær programmering opg 4'!$M$7)/'Lineær programmering opg 4'!$K$7)*-1)</f>
        <v>-</v>
      </c>
      <c r="H6763" s="167" t="str">
        <f>IF('Lineær programmering opg 4'!$C$8=0,"-",((-A6763+'Lineær programmering opg 4'!$M$8)/'Lineær programmering opg 4'!$K$8)*-1)</f>
        <v>-</v>
      </c>
      <c r="I6763" s="167" t="str">
        <f>IF('Lineær programmering opg 4'!$D$8=0,"-",'Lineær programmering opg 4'!$G$8)</f>
        <v>-</v>
      </c>
      <c r="J6763" s="295">
        <f>A6763*'Lineær programmering opg 4'!$C$11+Datatabel!C6763*'Lineær programmering opg 4'!$D$11</f>
        <v>44027.999999999782</v>
      </c>
      <c r="K6763" s="9">
        <f t="shared" si="527"/>
        <v>0</v>
      </c>
      <c r="L6763" s="9">
        <f t="shared" si="528"/>
        <v>0</v>
      </c>
    </row>
    <row r="6764" spans="1:12" ht="15" x14ac:dyDescent="0.25">
      <c r="A6764" s="167">
        <f t="shared" si="526"/>
        <v>77.736000000017867</v>
      </c>
      <c r="B6764" s="325">
        <f t="shared" si="529"/>
        <v>0.32390000000007446</v>
      </c>
      <c r="C6764" s="167">
        <f t="shared" si="525"/>
        <v>241.69799999998662</v>
      </c>
      <c r="D6764" s="167">
        <f>IF('Lineær programmering opg 4'!$M$4=0,"-",(-A6764+'Lineær programmering opg 4'!$M$4)/'Lineær programmering opg 4'!$K$4*-1)</f>
        <v>324.52799999996427</v>
      </c>
      <c r="E6764" s="167">
        <f>IF('Lineær programmering opg 4'!$M$5=0,"-",(-A6764+'Lineær programmering opg 4'!$M$5)/'Lineær programmering opg 4'!$K$5*-1)</f>
        <v>241.69799999998662</v>
      </c>
      <c r="F6764" s="167" t="str">
        <f>IF('Lineær programmering opg 4'!$E$6=0,"-",(-A6764+'Lineær programmering opg 4'!$M$6)/'Lineær programmering opg 4'!$K$6*-1)</f>
        <v>-</v>
      </c>
      <c r="G6764" s="167" t="str">
        <f>IF('Lineær programmering opg 4'!$D$7=0,"-",((-A6764+'Lineær programmering opg 4'!$M$7)/'Lineær programmering opg 4'!$K$7)*-1)</f>
        <v>-</v>
      </c>
      <c r="H6764" s="167" t="str">
        <f>IF('Lineær programmering opg 4'!$C$8=0,"-",((-A6764+'Lineær programmering opg 4'!$M$8)/'Lineær programmering opg 4'!$K$8)*-1)</f>
        <v>-</v>
      </c>
      <c r="I6764" s="167" t="str">
        <f>IF('Lineær programmering opg 4'!$D$8=0,"-",'Lineær programmering opg 4'!$G$8)</f>
        <v>-</v>
      </c>
      <c r="J6764" s="295">
        <f>A6764*'Lineær programmering opg 4'!$C$11+Datatabel!C6764*'Lineær programmering opg 4'!$D$11</f>
        <v>44028.299999999785</v>
      </c>
      <c r="K6764" s="9">
        <f t="shared" si="527"/>
        <v>0</v>
      </c>
      <c r="L6764" s="9">
        <f t="shared" si="528"/>
        <v>0</v>
      </c>
    </row>
    <row r="6765" spans="1:12" ht="15" x14ac:dyDescent="0.25">
      <c r="A6765" s="167">
        <f t="shared" si="526"/>
        <v>77.712000000017866</v>
      </c>
      <c r="B6765" s="325">
        <f t="shared" si="529"/>
        <v>0.32380000000007447</v>
      </c>
      <c r="C6765" s="167">
        <f t="shared" si="525"/>
        <v>241.71599999998662</v>
      </c>
      <c r="D6765" s="167">
        <f>IF('Lineær programmering opg 4'!$M$4=0,"-",(-A6765+'Lineær programmering opg 4'!$M$4)/'Lineær programmering opg 4'!$K$4*-1)</f>
        <v>324.57599999996427</v>
      </c>
      <c r="E6765" s="167">
        <f>IF('Lineær programmering opg 4'!$M$5=0,"-",(-A6765+'Lineær programmering opg 4'!$M$5)/'Lineær programmering opg 4'!$K$5*-1)</f>
        <v>241.71599999998662</v>
      </c>
      <c r="F6765" s="167" t="str">
        <f>IF('Lineær programmering opg 4'!$E$6=0,"-",(-A6765+'Lineær programmering opg 4'!$M$6)/'Lineær programmering opg 4'!$K$6*-1)</f>
        <v>-</v>
      </c>
      <c r="G6765" s="167" t="str">
        <f>IF('Lineær programmering opg 4'!$D$7=0,"-",((-A6765+'Lineær programmering opg 4'!$M$7)/'Lineær programmering opg 4'!$K$7)*-1)</f>
        <v>-</v>
      </c>
      <c r="H6765" s="167" t="str">
        <f>IF('Lineær programmering opg 4'!$C$8=0,"-",((-A6765+'Lineær programmering opg 4'!$M$8)/'Lineær programmering opg 4'!$K$8)*-1)</f>
        <v>-</v>
      </c>
      <c r="I6765" s="167" t="str">
        <f>IF('Lineær programmering opg 4'!$D$8=0,"-",'Lineær programmering opg 4'!$G$8)</f>
        <v>-</v>
      </c>
      <c r="J6765" s="295">
        <f>A6765*'Lineær programmering opg 4'!$C$11+Datatabel!C6765*'Lineær programmering opg 4'!$D$11</f>
        <v>44028.59999999978</v>
      </c>
      <c r="K6765" s="9">
        <f t="shared" si="527"/>
        <v>0</v>
      </c>
      <c r="L6765" s="9">
        <f t="shared" si="528"/>
        <v>0</v>
      </c>
    </row>
    <row r="6766" spans="1:12" ht="15" x14ac:dyDescent="0.25">
      <c r="A6766" s="167">
        <f t="shared" si="526"/>
        <v>77.68800000001788</v>
      </c>
      <c r="B6766" s="325">
        <f t="shared" si="529"/>
        <v>0.32370000000007448</v>
      </c>
      <c r="C6766" s="167">
        <f t="shared" si="525"/>
        <v>241.73399999998659</v>
      </c>
      <c r="D6766" s="167">
        <f>IF('Lineær programmering opg 4'!$M$4=0,"-",(-A6766+'Lineær programmering opg 4'!$M$4)/'Lineær programmering opg 4'!$K$4*-1)</f>
        <v>324.62399999996421</v>
      </c>
      <c r="E6766" s="167">
        <f>IF('Lineær programmering opg 4'!$M$5=0,"-",(-A6766+'Lineær programmering opg 4'!$M$5)/'Lineær programmering opg 4'!$K$5*-1)</f>
        <v>241.73399999998659</v>
      </c>
      <c r="F6766" s="167" t="str">
        <f>IF('Lineær programmering opg 4'!$E$6=0,"-",(-A6766+'Lineær programmering opg 4'!$M$6)/'Lineær programmering opg 4'!$K$6*-1)</f>
        <v>-</v>
      </c>
      <c r="G6766" s="167" t="str">
        <f>IF('Lineær programmering opg 4'!$D$7=0,"-",((-A6766+'Lineær programmering opg 4'!$M$7)/'Lineær programmering opg 4'!$K$7)*-1)</f>
        <v>-</v>
      </c>
      <c r="H6766" s="167" t="str">
        <f>IF('Lineær programmering opg 4'!$C$8=0,"-",((-A6766+'Lineær programmering opg 4'!$M$8)/'Lineær programmering opg 4'!$K$8)*-1)</f>
        <v>-</v>
      </c>
      <c r="I6766" s="167" t="str">
        <f>IF('Lineær programmering opg 4'!$D$8=0,"-",'Lineær programmering opg 4'!$G$8)</f>
        <v>-</v>
      </c>
      <c r="J6766" s="295">
        <f>A6766*'Lineær programmering opg 4'!$C$11+Datatabel!C6766*'Lineær programmering opg 4'!$D$11</f>
        <v>44028.899999999776</v>
      </c>
      <c r="K6766" s="9">
        <f t="shared" si="527"/>
        <v>0</v>
      </c>
      <c r="L6766" s="9">
        <f t="shared" si="528"/>
        <v>0</v>
      </c>
    </row>
    <row r="6767" spans="1:12" ht="15" x14ac:dyDescent="0.25">
      <c r="A6767" s="167">
        <f t="shared" si="526"/>
        <v>77.664000000017879</v>
      </c>
      <c r="B6767" s="325">
        <f t="shared" si="529"/>
        <v>0.32360000000007449</v>
      </c>
      <c r="C6767" s="167">
        <f t="shared" si="525"/>
        <v>241.75199999998659</v>
      </c>
      <c r="D6767" s="167">
        <f>IF('Lineær programmering opg 4'!$M$4=0,"-",(-A6767+'Lineær programmering opg 4'!$M$4)/'Lineær programmering opg 4'!$K$4*-1)</f>
        <v>324.67199999996421</v>
      </c>
      <c r="E6767" s="167">
        <f>IF('Lineær programmering opg 4'!$M$5=0,"-",(-A6767+'Lineær programmering opg 4'!$M$5)/'Lineær programmering opg 4'!$K$5*-1)</f>
        <v>241.75199999998659</v>
      </c>
      <c r="F6767" s="167" t="str">
        <f>IF('Lineær programmering opg 4'!$E$6=0,"-",(-A6767+'Lineær programmering opg 4'!$M$6)/'Lineær programmering opg 4'!$K$6*-1)</f>
        <v>-</v>
      </c>
      <c r="G6767" s="167" t="str">
        <f>IF('Lineær programmering opg 4'!$D$7=0,"-",((-A6767+'Lineær programmering opg 4'!$M$7)/'Lineær programmering opg 4'!$K$7)*-1)</f>
        <v>-</v>
      </c>
      <c r="H6767" s="167" t="str">
        <f>IF('Lineær programmering opg 4'!$C$8=0,"-",((-A6767+'Lineær programmering opg 4'!$M$8)/'Lineær programmering opg 4'!$K$8)*-1)</f>
        <v>-</v>
      </c>
      <c r="I6767" s="167" t="str">
        <f>IF('Lineær programmering opg 4'!$D$8=0,"-",'Lineær programmering opg 4'!$G$8)</f>
        <v>-</v>
      </c>
      <c r="J6767" s="295">
        <f>A6767*'Lineær programmering opg 4'!$C$11+Datatabel!C6767*'Lineær programmering opg 4'!$D$11</f>
        <v>44029.199999999779</v>
      </c>
      <c r="K6767" s="9">
        <f t="shared" si="527"/>
        <v>0</v>
      </c>
      <c r="L6767" s="9">
        <f t="shared" si="528"/>
        <v>0</v>
      </c>
    </row>
    <row r="6768" spans="1:12" ht="15" x14ac:dyDescent="0.25">
      <c r="A6768" s="167">
        <f t="shared" si="526"/>
        <v>77.640000000017878</v>
      </c>
      <c r="B6768" s="325">
        <f t="shared" si="529"/>
        <v>0.32350000000007451</v>
      </c>
      <c r="C6768" s="167">
        <f t="shared" si="525"/>
        <v>241.7699999999866</v>
      </c>
      <c r="D6768" s="167">
        <f>IF('Lineær programmering opg 4'!$M$4=0,"-",(-A6768+'Lineær programmering opg 4'!$M$4)/'Lineær programmering opg 4'!$K$4*-1)</f>
        <v>324.71999999996422</v>
      </c>
      <c r="E6768" s="167">
        <f>IF('Lineær programmering opg 4'!$M$5=0,"-",(-A6768+'Lineær programmering opg 4'!$M$5)/'Lineær programmering opg 4'!$K$5*-1)</f>
        <v>241.7699999999866</v>
      </c>
      <c r="F6768" s="167" t="str">
        <f>IF('Lineær programmering opg 4'!$E$6=0,"-",(-A6768+'Lineær programmering opg 4'!$M$6)/'Lineær programmering opg 4'!$K$6*-1)</f>
        <v>-</v>
      </c>
      <c r="G6768" s="167" t="str">
        <f>IF('Lineær programmering opg 4'!$D$7=0,"-",((-A6768+'Lineær programmering opg 4'!$M$7)/'Lineær programmering opg 4'!$K$7)*-1)</f>
        <v>-</v>
      </c>
      <c r="H6768" s="167" t="str">
        <f>IF('Lineær programmering opg 4'!$C$8=0,"-",((-A6768+'Lineær programmering opg 4'!$M$8)/'Lineær programmering opg 4'!$K$8)*-1)</f>
        <v>-</v>
      </c>
      <c r="I6768" s="167" t="str">
        <f>IF('Lineær programmering opg 4'!$D$8=0,"-",'Lineær programmering opg 4'!$G$8)</f>
        <v>-</v>
      </c>
      <c r="J6768" s="295">
        <f>A6768*'Lineær programmering opg 4'!$C$11+Datatabel!C6768*'Lineær programmering opg 4'!$D$11</f>
        <v>44029.499999999782</v>
      </c>
      <c r="K6768" s="9">
        <f t="shared" si="527"/>
        <v>0</v>
      </c>
      <c r="L6768" s="9">
        <f t="shared" si="528"/>
        <v>0</v>
      </c>
    </row>
    <row r="6769" spans="1:12" ht="15" x14ac:dyDescent="0.25">
      <c r="A6769" s="167">
        <f t="shared" si="526"/>
        <v>77.616000000017891</v>
      </c>
      <c r="B6769" s="325">
        <f t="shared" si="529"/>
        <v>0.32340000000007452</v>
      </c>
      <c r="C6769" s="167">
        <f t="shared" si="525"/>
        <v>241.7879999999866</v>
      </c>
      <c r="D6769" s="167">
        <f>IF('Lineær programmering opg 4'!$M$4=0,"-",(-A6769+'Lineær programmering opg 4'!$M$4)/'Lineær programmering opg 4'!$K$4*-1)</f>
        <v>324.76799999996422</v>
      </c>
      <c r="E6769" s="167">
        <f>IF('Lineær programmering opg 4'!$M$5=0,"-",(-A6769+'Lineær programmering opg 4'!$M$5)/'Lineær programmering opg 4'!$K$5*-1)</f>
        <v>241.7879999999866</v>
      </c>
      <c r="F6769" s="167" t="str">
        <f>IF('Lineær programmering opg 4'!$E$6=0,"-",(-A6769+'Lineær programmering opg 4'!$M$6)/'Lineær programmering opg 4'!$K$6*-1)</f>
        <v>-</v>
      </c>
      <c r="G6769" s="167" t="str">
        <f>IF('Lineær programmering opg 4'!$D$7=0,"-",((-A6769+'Lineær programmering opg 4'!$M$7)/'Lineær programmering opg 4'!$K$7)*-1)</f>
        <v>-</v>
      </c>
      <c r="H6769" s="167" t="str">
        <f>IF('Lineær programmering opg 4'!$C$8=0,"-",((-A6769+'Lineær programmering opg 4'!$M$8)/'Lineær programmering opg 4'!$K$8)*-1)</f>
        <v>-</v>
      </c>
      <c r="I6769" s="167" t="str">
        <f>IF('Lineær programmering opg 4'!$D$8=0,"-",'Lineær programmering opg 4'!$G$8)</f>
        <v>-</v>
      </c>
      <c r="J6769" s="295">
        <f>A6769*'Lineær programmering opg 4'!$C$11+Datatabel!C6769*'Lineær programmering opg 4'!$D$11</f>
        <v>44029.799999999777</v>
      </c>
      <c r="K6769" s="9">
        <f t="shared" si="527"/>
        <v>0</v>
      </c>
      <c r="L6769" s="9">
        <f t="shared" si="528"/>
        <v>0</v>
      </c>
    </row>
    <row r="6770" spans="1:12" ht="15" x14ac:dyDescent="0.25">
      <c r="A6770" s="167">
        <f t="shared" si="526"/>
        <v>77.59200000001789</v>
      </c>
      <c r="B6770" s="325">
        <f t="shared" si="529"/>
        <v>0.32330000000007453</v>
      </c>
      <c r="C6770" s="167">
        <f t="shared" si="525"/>
        <v>241.8059999999866</v>
      </c>
      <c r="D6770" s="167">
        <f>IF('Lineær programmering opg 4'!$M$4=0,"-",(-A6770+'Lineær programmering opg 4'!$M$4)/'Lineær programmering opg 4'!$K$4*-1)</f>
        <v>324.81599999996422</v>
      </c>
      <c r="E6770" s="167">
        <f>IF('Lineær programmering opg 4'!$M$5=0,"-",(-A6770+'Lineær programmering opg 4'!$M$5)/'Lineær programmering opg 4'!$K$5*-1)</f>
        <v>241.8059999999866</v>
      </c>
      <c r="F6770" s="167" t="str">
        <f>IF('Lineær programmering opg 4'!$E$6=0,"-",(-A6770+'Lineær programmering opg 4'!$M$6)/'Lineær programmering opg 4'!$K$6*-1)</f>
        <v>-</v>
      </c>
      <c r="G6770" s="167" t="str">
        <f>IF('Lineær programmering opg 4'!$D$7=0,"-",((-A6770+'Lineær programmering opg 4'!$M$7)/'Lineær programmering opg 4'!$K$7)*-1)</f>
        <v>-</v>
      </c>
      <c r="H6770" s="167" t="str">
        <f>IF('Lineær programmering opg 4'!$C$8=0,"-",((-A6770+'Lineær programmering opg 4'!$M$8)/'Lineær programmering opg 4'!$K$8)*-1)</f>
        <v>-</v>
      </c>
      <c r="I6770" s="167" t="str">
        <f>IF('Lineær programmering opg 4'!$D$8=0,"-",'Lineær programmering opg 4'!$G$8)</f>
        <v>-</v>
      </c>
      <c r="J6770" s="295">
        <f>A6770*'Lineær programmering opg 4'!$C$11+Datatabel!C6770*'Lineær programmering opg 4'!$D$11</f>
        <v>44030.099999999773</v>
      </c>
      <c r="K6770" s="9">
        <f t="shared" si="527"/>
        <v>0</v>
      </c>
      <c r="L6770" s="9">
        <f t="shared" si="528"/>
        <v>0</v>
      </c>
    </row>
    <row r="6771" spans="1:12" ht="15" x14ac:dyDescent="0.25">
      <c r="A6771" s="167">
        <f t="shared" si="526"/>
        <v>77.568000000017889</v>
      </c>
      <c r="B6771" s="325">
        <f t="shared" si="529"/>
        <v>0.32320000000007454</v>
      </c>
      <c r="C6771" s="167">
        <f t="shared" si="525"/>
        <v>241.8239999999866</v>
      </c>
      <c r="D6771" s="167">
        <f>IF('Lineær programmering opg 4'!$M$4=0,"-",(-A6771+'Lineær programmering opg 4'!$M$4)/'Lineær programmering opg 4'!$K$4*-1)</f>
        <v>324.86399999996422</v>
      </c>
      <c r="E6771" s="167">
        <f>IF('Lineær programmering opg 4'!$M$5=0,"-",(-A6771+'Lineær programmering opg 4'!$M$5)/'Lineær programmering opg 4'!$K$5*-1)</f>
        <v>241.8239999999866</v>
      </c>
      <c r="F6771" s="167" t="str">
        <f>IF('Lineær programmering opg 4'!$E$6=0,"-",(-A6771+'Lineær programmering opg 4'!$M$6)/'Lineær programmering opg 4'!$K$6*-1)</f>
        <v>-</v>
      </c>
      <c r="G6771" s="167" t="str">
        <f>IF('Lineær programmering opg 4'!$D$7=0,"-",((-A6771+'Lineær programmering opg 4'!$M$7)/'Lineær programmering opg 4'!$K$7)*-1)</f>
        <v>-</v>
      </c>
      <c r="H6771" s="167" t="str">
        <f>IF('Lineær programmering opg 4'!$C$8=0,"-",((-A6771+'Lineær programmering opg 4'!$M$8)/'Lineær programmering opg 4'!$K$8)*-1)</f>
        <v>-</v>
      </c>
      <c r="I6771" s="167" t="str">
        <f>IF('Lineær programmering opg 4'!$D$8=0,"-",'Lineær programmering opg 4'!$G$8)</f>
        <v>-</v>
      </c>
      <c r="J6771" s="295">
        <f>A6771*'Lineær programmering opg 4'!$C$11+Datatabel!C6771*'Lineær programmering opg 4'!$D$11</f>
        <v>44030.399999999776</v>
      </c>
      <c r="K6771" s="9">
        <f t="shared" si="527"/>
        <v>0</v>
      </c>
      <c r="L6771" s="9">
        <f t="shared" si="528"/>
        <v>0</v>
      </c>
    </row>
    <row r="6772" spans="1:12" ht="15" x14ac:dyDescent="0.25">
      <c r="A6772" s="167">
        <f t="shared" si="526"/>
        <v>77.544000000017888</v>
      </c>
      <c r="B6772" s="325">
        <f t="shared" si="529"/>
        <v>0.32310000000007455</v>
      </c>
      <c r="C6772" s="167">
        <f t="shared" si="525"/>
        <v>241.8419999999866</v>
      </c>
      <c r="D6772" s="167">
        <f>IF('Lineær programmering opg 4'!$M$4=0,"-",(-A6772+'Lineær programmering opg 4'!$M$4)/'Lineær programmering opg 4'!$K$4*-1)</f>
        <v>324.91199999996422</v>
      </c>
      <c r="E6772" s="167">
        <f>IF('Lineær programmering opg 4'!$M$5=0,"-",(-A6772+'Lineær programmering opg 4'!$M$5)/'Lineær programmering opg 4'!$K$5*-1)</f>
        <v>241.8419999999866</v>
      </c>
      <c r="F6772" s="167" t="str">
        <f>IF('Lineær programmering opg 4'!$E$6=0,"-",(-A6772+'Lineær programmering opg 4'!$M$6)/'Lineær programmering opg 4'!$K$6*-1)</f>
        <v>-</v>
      </c>
      <c r="G6772" s="167" t="str">
        <f>IF('Lineær programmering opg 4'!$D$7=0,"-",((-A6772+'Lineær programmering opg 4'!$M$7)/'Lineær programmering opg 4'!$K$7)*-1)</f>
        <v>-</v>
      </c>
      <c r="H6772" s="167" t="str">
        <f>IF('Lineær programmering opg 4'!$C$8=0,"-",((-A6772+'Lineær programmering opg 4'!$M$8)/'Lineær programmering opg 4'!$K$8)*-1)</f>
        <v>-</v>
      </c>
      <c r="I6772" s="167" t="str">
        <f>IF('Lineær programmering opg 4'!$D$8=0,"-",'Lineær programmering opg 4'!$G$8)</f>
        <v>-</v>
      </c>
      <c r="J6772" s="295">
        <f>A6772*'Lineær programmering opg 4'!$C$11+Datatabel!C6772*'Lineær programmering opg 4'!$D$11</f>
        <v>44030.699999999779</v>
      </c>
      <c r="K6772" s="9">
        <f t="shared" si="527"/>
        <v>0</v>
      </c>
      <c r="L6772" s="9">
        <f t="shared" si="528"/>
        <v>0</v>
      </c>
    </row>
    <row r="6773" spans="1:12" ht="15" x14ac:dyDescent="0.25">
      <c r="A6773" s="167">
        <f t="shared" si="526"/>
        <v>77.520000000017887</v>
      </c>
      <c r="B6773" s="325">
        <f t="shared" si="529"/>
        <v>0.32300000000007456</v>
      </c>
      <c r="C6773" s="167">
        <f t="shared" si="525"/>
        <v>241.8599999999866</v>
      </c>
      <c r="D6773" s="167">
        <f>IF('Lineær programmering opg 4'!$M$4=0,"-",(-A6773+'Lineær programmering opg 4'!$M$4)/'Lineær programmering opg 4'!$K$4*-1)</f>
        <v>324.95999999996423</v>
      </c>
      <c r="E6773" s="167">
        <f>IF('Lineær programmering opg 4'!$M$5=0,"-",(-A6773+'Lineær programmering opg 4'!$M$5)/'Lineær programmering opg 4'!$K$5*-1)</f>
        <v>241.8599999999866</v>
      </c>
      <c r="F6773" s="167" t="str">
        <f>IF('Lineær programmering opg 4'!$E$6=0,"-",(-A6773+'Lineær programmering opg 4'!$M$6)/'Lineær programmering opg 4'!$K$6*-1)</f>
        <v>-</v>
      </c>
      <c r="G6773" s="167" t="str">
        <f>IF('Lineær programmering opg 4'!$D$7=0,"-",((-A6773+'Lineær programmering opg 4'!$M$7)/'Lineær programmering opg 4'!$K$7)*-1)</f>
        <v>-</v>
      </c>
      <c r="H6773" s="167" t="str">
        <f>IF('Lineær programmering opg 4'!$C$8=0,"-",((-A6773+'Lineær programmering opg 4'!$M$8)/'Lineær programmering opg 4'!$K$8)*-1)</f>
        <v>-</v>
      </c>
      <c r="I6773" s="167" t="str">
        <f>IF('Lineær programmering opg 4'!$D$8=0,"-",'Lineær programmering opg 4'!$G$8)</f>
        <v>-</v>
      </c>
      <c r="J6773" s="295">
        <f>A6773*'Lineær programmering opg 4'!$C$11+Datatabel!C6773*'Lineær programmering opg 4'!$D$11</f>
        <v>44030.999999999782</v>
      </c>
      <c r="K6773" s="9">
        <f t="shared" si="527"/>
        <v>0</v>
      </c>
      <c r="L6773" s="9">
        <f t="shared" si="528"/>
        <v>0</v>
      </c>
    </row>
    <row r="6774" spans="1:12" ht="15" x14ac:dyDescent="0.25">
      <c r="A6774" s="167">
        <f t="shared" si="526"/>
        <v>77.496000000017901</v>
      </c>
      <c r="B6774" s="325">
        <f t="shared" si="529"/>
        <v>0.32290000000007457</v>
      </c>
      <c r="C6774" s="167">
        <f t="shared" si="525"/>
        <v>241.8779999999866</v>
      </c>
      <c r="D6774" s="167">
        <f>IF('Lineær programmering opg 4'!$M$4=0,"-",(-A6774+'Lineær programmering opg 4'!$M$4)/'Lineær programmering opg 4'!$K$4*-1)</f>
        <v>325.00799999996423</v>
      </c>
      <c r="E6774" s="167">
        <f>IF('Lineær programmering opg 4'!$M$5=0,"-",(-A6774+'Lineær programmering opg 4'!$M$5)/'Lineær programmering opg 4'!$K$5*-1)</f>
        <v>241.8779999999866</v>
      </c>
      <c r="F6774" s="167" t="str">
        <f>IF('Lineær programmering opg 4'!$E$6=0,"-",(-A6774+'Lineær programmering opg 4'!$M$6)/'Lineær programmering opg 4'!$K$6*-1)</f>
        <v>-</v>
      </c>
      <c r="G6774" s="167" t="str">
        <f>IF('Lineær programmering opg 4'!$D$7=0,"-",((-A6774+'Lineær programmering opg 4'!$M$7)/'Lineær programmering opg 4'!$K$7)*-1)</f>
        <v>-</v>
      </c>
      <c r="H6774" s="167" t="str">
        <f>IF('Lineær programmering opg 4'!$C$8=0,"-",((-A6774+'Lineær programmering opg 4'!$M$8)/'Lineær programmering opg 4'!$K$8)*-1)</f>
        <v>-</v>
      </c>
      <c r="I6774" s="167" t="str">
        <f>IF('Lineær programmering opg 4'!$D$8=0,"-",'Lineær programmering opg 4'!$G$8)</f>
        <v>-</v>
      </c>
      <c r="J6774" s="295">
        <f>A6774*'Lineær programmering opg 4'!$C$11+Datatabel!C6774*'Lineær programmering opg 4'!$D$11</f>
        <v>44031.299999999777</v>
      </c>
      <c r="K6774" s="9">
        <f t="shared" si="527"/>
        <v>0</v>
      </c>
      <c r="L6774" s="9">
        <f t="shared" si="528"/>
        <v>0</v>
      </c>
    </row>
    <row r="6775" spans="1:12" ht="15" x14ac:dyDescent="0.25">
      <c r="A6775" s="167">
        <f t="shared" si="526"/>
        <v>77.4720000000179</v>
      </c>
      <c r="B6775" s="325">
        <f t="shared" si="529"/>
        <v>0.32280000000007458</v>
      </c>
      <c r="C6775" s="167">
        <f t="shared" si="525"/>
        <v>241.8959999999866</v>
      </c>
      <c r="D6775" s="167">
        <f>IF('Lineær programmering opg 4'!$M$4=0,"-",(-A6775+'Lineær programmering opg 4'!$M$4)/'Lineær programmering opg 4'!$K$4*-1)</f>
        <v>325.05599999996423</v>
      </c>
      <c r="E6775" s="167">
        <f>IF('Lineær programmering opg 4'!$M$5=0,"-",(-A6775+'Lineær programmering opg 4'!$M$5)/'Lineær programmering opg 4'!$K$5*-1)</f>
        <v>241.8959999999866</v>
      </c>
      <c r="F6775" s="167" t="str">
        <f>IF('Lineær programmering opg 4'!$E$6=0,"-",(-A6775+'Lineær programmering opg 4'!$M$6)/'Lineær programmering opg 4'!$K$6*-1)</f>
        <v>-</v>
      </c>
      <c r="G6775" s="167" t="str">
        <f>IF('Lineær programmering opg 4'!$D$7=0,"-",((-A6775+'Lineær programmering opg 4'!$M$7)/'Lineær programmering opg 4'!$K$7)*-1)</f>
        <v>-</v>
      </c>
      <c r="H6775" s="167" t="str">
        <f>IF('Lineær programmering opg 4'!$C$8=0,"-",((-A6775+'Lineær programmering opg 4'!$M$8)/'Lineær programmering opg 4'!$K$8)*-1)</f>
        <v>-</v>
      </c>
      <c r="I6775" s="167" t="str">
        <f>IF('Lineær programmering opg 4'!$D$8=0,"-",'Lineær programmering opg 4'!$G$8)</f>
        <v>-</v>
      </c>
      <c r="J6775" s="295">
        <f>A6775*'Lineær programmering opg 4'!$C$11+Datatabel!C6775*'Lineær programmering opg 4'!$D$11</f>
        <v>44031.59999999978</v>
      </c>
      <c r="K6775" s="9">
        <f t="shared" si="527"/>
        <v>0</v>
      </c>
      <c r="L6775" s="9">
        <f t="shared" si="528"/>
        <v>0</v>
      </c>
    </row>
    <row r="6776" spans="1:12" ht="15" x14ac:dyDescent="0.25">
      <c r="A6776" s="167">
        <f t="shared" si="526"/>
        <v>77.448000000017899</v>
      </c>
      <c r="B6776" s="325">
        <f t="shared" si="529"/>
        <v>0.32270000000007459</v>
      </c>
      <c r="C6776" s="167">
        <f t="shared" si="525"/>
        <v>241.9139999999866</v>
      </c>
      <c r="D6776" s="167">
        <f>IF('Lineær programmering opg 4'!$M$4=0,"-",(-A6776+'Lineær programmering opg 4'!$M$4)/'Lineær programmering opg 4'!$K$4*-1)</f>
        <v>325.10399999996423</v>
      </c>
      <c r="E6776" s="167">
        <f>IF('Lineær programmering opg 4'!$M$5=0,"-",(-A6776+'Lineær programmering opg 4'!$M$5)/'Lineær programmering opg 4'!$K$5*-1)</f>
        <v>241.9139999999866</v>
      </c>
      <c r="F6776" s="167" t="str">
        <f>IF('Lineær programmering opg 4'!$E$6=0,"-",(-A6776+'Lineær programmering opg 4'!$M$6)/'Lineær programmering opg 4'!$K$6*-1)</f>
        <v>-</v>
      </c>
      <c r="G6776" s="167" t="str">
        <f>IF('Lineær programmering opg 4'!$D$7=0,"-",((-A6776+'Lineær programmering opg 4'!$M$7)/'Lineær programmering opg 4'!$K$7)*-1)</f>
        <v>-</v>
      </c>
      <c r="H6776" s="167" t="str">
        <f>IF('Lineær programmering opg 4'!$C$8=0,"-",((-A6776+'Lineær programmering opg 4'!$M$8)/'Lineær programmering opg 4'!$K$8)*-1)</f>
        <v>-</v>
      </c>
      <c r="I6776" s="167" t="str">
        <f>IF('Lineær programmering opg 4'!$D$8=0,"-",'Lineær programmering opg 4'!$G$8)</f>
        <v>-</v>
      </c>
      <c r="J6776" s="295">
        <f>A6776*'Lineær programmering opg 4'!$C$11+Datatabel!C6776*'Lineær programmering opg 4'!$D$11</f>
        <v>44031.899999999783</v>
      </c>
      <c r="K6776" s="9">
        <f t="shared" si="527"/>
        <v>0</v>
      </c>
      <c r="L6776" s="9">
        <f t="shared" si="528"/>
        <v>0</v>
      </c>
    </row>
    <row r="6777" spans="1:12" ht="15" x14ac:dyDescent="0.25">
      <c r="A6777" s="167">
        <f t="shared" si="526"/>
        <v>77.424000000017912</v>
      </c>
      <c r="B6777" s="325">
        <f t="shared" si="529"/>
        <v>0.3226000000000746</v>
      </c>
      <c r="C6777" s="167">
        <f t="shared" si="525"/>
        <v>241.93199999998654</v>
      </c>
      <c r="D6777" s="167">
        <f>IF('Lineær programmering opg 4'!$M$4=0,"-",(-A6777+'Lineær programmering opg 4'!$M$4)/'Lineær programmering opg 4'!$K$4*-1)</f>
        <v>325.15199999996418</v>
      </c>
      <c r="E6777" s="167">
        <f>IF('Lineær programmering opg 4'!$M$5=0,"-",(-A6777+'Lineær programmering opg 4'!$M$5)/'Lineær programmering opg 4'!$K$5*-1)</f>
        <v>241.93199999998654</v>
      </c>
      <c r="F6777" s="167" t="str">
        <f>IF('Lineær programmering opg 4'!$E$6=0,"-",(-A6777+'Lineær programmering opg 4'!$M$6)/'Lineær programmering opg 4'!$K$6*-1)</f>
        <v>-</v>
      </c>
      <c r="G6777" s="167" t="str">
        <f>IF('Lineær programmering opg 4'!$D$7=0,"-",((-A6777+'Lineær programmering opg 4'!$M$7)/'Lineær programmering opg 4'!$K$7)*-1)</f>
        <v>-</v>
      </c>
      <c r="H6777" s="167" t="str">
        <f>IF('Lineær programmering opg 4'!$C$8=0,"-",((-A6777+'Lineær programmering opg 4'!$M$8)/'Lineær programmering opg 4'!$K$8)*-1)</f>
        <v>-</v>
      </c>
      <c r="I6777" s="167" t="str">
        <f>IF('Lineær programmering opg 4'!$D$8=0,"-",'Lineær programmering opg 4'!$G$8)</f>
        <v>-</v>
      </c>
      <c r="J6777" s="295">
        <f>A6777*'Lineær programmering opg 4'!$C$11+Datatabel!C6777*'Lineær programmering opg 4'!$D$11</f>
        <v>44032.199999999772</v>
      </c>
      <c r="K6777" s="9">
        <f t="shared" si="527"/>
        <v>0</v>
      </c>
      <c r="L6777" s="9">
        <f t="shared" si="528"/>
        <v>0</v>
      </c>
    </row>
    <row r="6778" spans="1:12" ht="15" x14ac:dyDescent="0.25">
      <c r="A6778" s="167">
        <f t="shared" si="526"/>
        <v>77.400000000017911</v>
      </c>
      <c r="B6778" s="325">
        <f t="shared" si="529"/>
        <v>0.32250000000007462</v>
      </c>
      <c r="C6778" s="167">
        <f t="shared" si="525"/>
        <v>241.94999999998655</v>
      </c>
      <c r="D6778" s="167">
        <f>IF('Lineær programmering opg 4'!$M$4=0,"-",(-A6778+'Lineær programmering opg 4'!$M$4)/'Lineær programmering opg 4'!$K$4*-1)</f>
        <v>325.19999999996418</v>
      </c>
      <c r="E6778" s="167">
        <f>IF('Lineær programmering opg 4'!$M$5=0,"-",(-A6778+'Lineær programmering opg 4'!$M$5)/'Lineær programmering opg 4'!$K$5*-1)</f>
        <v>241.94999999998655</v>
      </c>
      <c r="F6778" s="167" t="str">
        <f>IF('Lineær programmering opg 4'!$E$6=0,"-",(-A6778+'Lineær programmering opg 4'!$M$6)/'Lineær programmering opg 4'!$K$6*-1)</f>
        <v>-</v>
      </c>
      <c r="G6778" s="167" t="str">
        <f>IF('Lineær programmering opg 4'!$D$7=0,"-",((-A6778+'Lineær programmering opg 4'!$M$7)/'Lineær programmering opg 4'!$K$7)*-1)</f>
        <v>-</v>
      </c>
      <c r="H6778" s="167" t="str">
        <f>IF('Lineær programmering opg 4'!$C$8=0,"-",((-A6778+'Lineær programmering opg 4'!$M$8)/'Lineær programmering opg 4'!$K$8)*-1)</f>
        <v>-</v>
      </c>
      <c r="I6778" s="167" t="str">
        <f>IF('Lineær programmering opg 4'!$D$8=0,"-",'Lineær programmering opg 4'!$G$8)</f>
        <v>-</v>
      </c>
      <c r="J6778" s="295">
        <f>A6778*'Lineær programmering opg 4'!$C$11+Datatabel!C6778*'Lineær programmering opg 4'!$D$11</f>
        <v>44032.499999999774</v>
      </c>
      <c r="K6778" s="9">
        <f t="shared" si="527"/>
        <v>0</v>
      </c>
      <c r="L6778" s="9">
        <f t="shared" si="528"/>
        <v>0</v>
      </c>
    </row>
    <row r="6779" spans="1:12" ht="15" x14ac:dyDescent="0.25">
      <c r="A6779" s="167">
        <f t="shared" si="526"/>
        <v>77.37600000001791</v>
      </c>
      <c r="B6779" s="325">
        <f t="shared" si="529"/>
        <v>0.32240000000007463</v>
      </c>
      <c r="C6779" s="167">
        <f t="shared" si="525"/>
        <v>241.96799999998655</v>
      </c>
      <c r="D6779" s="167">
        <f>IF('Lineær programmering opg 4'!$M$4=0,"-",(-A6779+'Lineær programmering opg 4'!$M$4)/'Lineær programmering opg 4'!$K$4*-1)</f>
        <v>325.24799999996418</v>
      </c>
      <c r="E6779" s="167">
        <f>IF('Lineær programmering opg 4'!$M$5=0,"-",(-A6779+'Lineær programmering opg 4'!$M$5)/'Lineær programmering opg 4'!$K$5*-1)</f>
        <v>241.96799999998655</v>
      </c>
      <c r="F6779" s="167" t="str">
        <f>IF('Lineær programmering opg 4'!$E$6=0,"-",(-A6779+'Lineær programmering opg 4'!$M$6)/'Lineær programmering opg 4'!$K$6*-1)</f>
        <v>-</v>
      </c>
      <c r="G6779" s="167" t="str">
        <f>IF('Lineær programmering opg 4'!$D$7=0,"-",((-A6779+'Lineær programmering opg 4'!$M$7)/'Lineær programmering opg 4'!$K$7)*-1)</f>
        <v>-</v>
      </c>
      <c r="H6779" s="167" t="str">
        <f>IF('Lineær programmering opg 4'!$C$8=0,"-",((-A6779+'Lineær programmering opg 4'!$M$8)/'Lineær programmering opg 4'!$K$8)*-1)</f>
        <v>-</v>
      </c>
      <c r="I6779" s="167" t="str">
        <f>IF('Lineær programmering opg 4'!$D$8=0,"-",'Lineær programmering opg 4'!$G$8)</f>
        <v>-</v>
      </c>
      <c r="J6779" s="295">
        <f>A6779*'Lineær programmering opg 4'!$C$11+Datatabel!C6779*'Lineær programmering opg 4'!$D$11</f>
        <v>44032.79999999977</v>
      </c>
      <c r="K6779" s="9">
        <f t="shared" si="527"/>
        <v>0</v>
      </c>
      <c r="L6779" s="9">
        <f t="shared" si="528"/>
        <v>0</v>
      </c>
    </row>
    <row r="6780" spans="1:12" ht="15" x14ac:dyDescent="0.25">
      <c r="A6780" s="167">
        <f t="shared" si="526"/>
        <v>77.35200000001791</v>
      </c>
      <c r="B6780" s="325">
        <f t="shared" si="529"/>
        <v>0.32230000000007464</v>
      </c>
      <c r="C6780" s="167">
        <f t="shared" si="525"/>
        <v>241.98599999998655</v>
      </c>
      <c r="D6780" s="167">
        <f>IF('Lineær programmering opg 4'!$M$4=0,"-",(-A6780+'Lineær programmering opg 4'!$M$4)/'Lineær programmering opg 4'!$K$4*-1)</f>
        <v>325.29599999996418</v>
      </c>
      <c r="E6780" s="167">
        <f>IF('Lineær programmering opg 4'!$M$5=0,"-",(-A6780+'Lineær programmering opg 4'!$M$5)/'Lineær programmering opg 4'!$K$5*-1)</f>
        <v>241.98599999998655</v>
      </c>
      <c r="F6780" s="167" t="str">
        <f>IF('Lineær programmering opg 4'!$E$6=0,"-",(-A6780+'Lineær programmering opg 4'!$M$6)/'Lineær programmering opg 4'!$K$6*-1)</f>
        <v>-</v>
      </c>
      <c r="G6780" s="167" t="str">
        <f>IF('Lineær programmering opg 4'!$D$7=0,"-",((-A6780+'Lineær programmering opg 4'!$M$7)/'Lineær programmering opg 4'!$K$7)*-1)</f>
        <v>-</v>
      </c>
      <c r="H6780" s="167" t="str">
        <f>IF('Lineær programmering opg 4'!$C$8=0,"-",((-A6780+'Lineær programmering opg 4'!$M$8)/'Lineær programmering opg 4'!$K$8)*-1)</f>
        <v>-</v>
      </c>
      <c r="I6780" s="167" t="str">
        <f>IF('Lineær programmering opg 4'!$D$8=0,"-",'Lineær programmering opg 4'!$G$8)</f>
        <v>-</v>
      </c>
      <c r="J6780" s="295">
        <f>A6780*'Lineær programmering opg 4'!$C$11+Datatabel!C6780*'Lineær programmering opg 4'!$D$11</f>
        <v>44033.099999999773</v>
      </c>
      <c r="K6780" s="9">
        <f t="shared" si="527"/>
        <v>0</v>
      </c>
      <c r="L6780" s="9">
        <f t="shared" si="528"/>
        <v>0</v>
      </c>
    </row>
    <row r="6781" spans="1:12" ht="15" x14ac:dyDescent="0.25">
      <c r="A6781" s="167">
        <f t="shared" si="526"/>
        <v>77.328000000017909</v>
      </c>
      <c r="B6781" s="325">
        <f t="shared" si="529"/>
        <v>0.32220000000007465</v>
      </c>
      <c r="C6781" s="167">
        <f t="shared" si="525"/>
        <v>242.00399999998655</v>
      </c>
      <c r="D6781" s="167">
        <f>IF('Lineær programmering opg 4'!$M$4=0,"-",(-A6781+'Lineær programmering opg 4'!$M$4)/'Lineær programmering opg 4'!$K$4*-1)</f>
        <v>325.34399999996418</v>
      </c>
      <c r="E6781" s="167">
        <f>IF('Lineær programmering opg 4'!$M$5=0,"-",(-A6781+'Lineær programmering opg 4'!$M$5)/'Lineær programmering opg 4'!$K$5*-1)</f>
        <v>242.00399999998655</v>
      </c>
      <c r="F6781" s="167" t="str">
        <f>IF('Lineær programmering opg 4'!$E$6=0,"-",(-A6781+'Lineær programmering opg 4'!$M$6)/'Lineær programmering opg 4'!$K$6*-1)</f>
        <v>-</v>
      </c>
      <c r="G6781" s="167" t="str">
        <f>IF('Lineær programmering opg 4'!$D$7=0,"-",((-A6781+'Lineær programmering opg 4'!$M$7)/'Lineær programmering opg 4'!$K$7)*-1)</f>
        <v>-</v>
      </c>
      <c r="H6781" s="167" t="str">
        <f>IF('Lineær programmering opg 4'!$C$8=0,"-",((-A6781+'Lineær programmering opg 4'!$M$8)/'Lineær programmering opg 4'!$K$8)*-1)</f>
        <v>-</v>
      </c>
      <c r="I6781" s="167" t="str">
        <f>IF('Lineær programmering opg 4'!$D$8=0,"-",'Lineær programmering opg 4'!$G$8)</f>
        <v>-</v>
      </c>
      <c r="J6781" s="295">
        <f>A6781*'Lineær programmering opg 4'!$C$11+Datatabel!C6781*'Lineær programmering opg 4'!$D$11</f>
        <v>44033.399999999776</v>
      </c>
      <c r="K6781" s="9">
        <f t="shared" si="527"/>
        <v>0</v>
      </c>
      <c r="L6781" s="9">
        <f t="shared" si="528"/>
        <v>0</v>
      </c>
    </row>
    <row r="6782" spans="1:12" ht="15" x14ac:dyDescent="0.25">
      <c r="A6782" s="167">
        <f t="shared" si="526"/>
        <v>77.304000000017922</v>
      </c>
      <c r="B6782" s="325">
        <f t="shared" si="529"/>
        <v>0.32210000000007466</v>
      </c>
      <c r="C6782" s="167">
        <f t="shared" si="525"/>
        <v>242.02199999998655</v>
      </c>
      <c r="D6782" s="167">
        <f>IF('Lineær programmering opg 4'!$M$4=0,"-",(-A6782+'Lineær programmering opg 4'!$M$4)/'Lineær programmering opg 4'!$K$4*-1)</f>
        <v>325.39199999996413</v>
      </c>
      <c r="E6782" s="167">
        <f>IF('Lineær programmering opg 4'!$M$5=0,"-",(-A6782+'Lineær programmering opg 4'!$M$5)/'Lineær programmering opg 4'!$K$5*-1)</f>
        <v>242.02199999998655</v>
      </c>
      <c r="F6782" s="167" t="str">
        <f>IF('Lineær programmering opg 4'!$E$6=0,"-",(-A6782+'Lineær programmering opg 4'!$M$6)/'Lineær programmering opg 4'!$K$6*-1)</f>
        <v>-</v>
      </c>
      <c r="G6782" s="167" t="str">
        <f>IF('Lineær programmering opg 4'!$D$7=0,"-",((-A6782+'Lineær programmering opg 4'!$M$7)/'Lineær programmering opg 4'!$K$7)*-1)</f>
        <v>-</v>
      </c>
      <c r="H6782" s="167" t="str">
        <f>IF('Lineær programmering opg 4'!$C$8=0,"-",((-A6782+'Lineær programmering opg 4'!$M$8)/'Lineær programmering opg 4'!$K$8)*-1)</f>
        <v>-</v>
      </c>
      <c r="I6782" s="167" t="str">
        <f>IF('Lineær programmering opg 4'!$D$8=0,"-",'Lineær programmering opg 4'!$G$8)</f>
        <v>-</v>
      </c>
      <c r="J6782" s="295">
        <f>A6782*'Lineær programmering opg 4'!$C$11+Datatabel!C6782*'Lineær programmering opg 4'!$D$11</f>
        <v>44033.699999999772</v>
      </c>
      <c r="K6782" s="9">
        <f t="shared" si="527"/>
        <v>0</v>
      </c>
      <c r="L6782" s="9">
        <f t="shared" si="528"/>
        <v>0</v>
      </c>
    </row>
    <row r="6783" spans="1:12" ht="15" x14ac:dyDescent="0.25">
      <c r="A6783" s="167">
        <f t="shared" si="526"/>
        <v>77.280000000017921</v>
      </c>
      <c r="B6783" s="325">
        <f t="shared" si="529"/>
        <v>0.32200000000007467</v>
      </c>
      <c r="C6783" s="167">
        <f t="shared" si="525"/>
        <v>242.03999999998655</v>
      </c>
      <c r="D6783" s="167">
        <f>IF('Lineær programmering opg 4'!$M$4=0,"-",(-A6783+'Lineær programmering opg 4'!$M$4)/'Lineær programmering opg 4'!$K$4*-1)</f>
        <v>325.43999999996413</v>
      </c>
      <c r="E6783" s="167">
        <f>IF('Lineær programmering opg 4'!$M$5=0,"-",(-A6783+'Lineær programmering opg 4'!$M$5)/'Lineær programmering opg 4'!$K$5*-1)</f>
        <v>242.03999999998655</v>
      </c>
      <c r="F6783" s="167" t="str">
        <f>IF('Lineær programmering opg 4'!$E$6=0,"-",(-A6783+'Lineær programmering opg 4'!$M$6)/'Lineær programmering opg 4'!$K$6*-1)</f>
        <v>-</v>
      </c>
      <c r="G6783" s="167" t="str">
        <f>IF('Lineær programmering opg 4'!$D$7=0,"-",((-A6783+'Lineær programmering opg 4'!$M$7)/'Lineær programmering opg 4'!$K$7)*-1)</f>
        <v>-</v>
      </c>
      <c r="H6783" s="167" t="str">
        <f>IF('Lineær programmering opg 4'!$C$8=0,"-",((-A6783+'Lineær programmering opg 4'!$M$8)/'Lineær programmering opg 4'!$K$8)*-1)</f>
        <v>-</v>
      </c>
      <c r="I6783" s="167" t="str">
        <f>IF('Lineær programmering opg 4'!$D$8=0,"-",'Lineær programmering opg 4'!$G$8)</f>
        <v>-</v>
      </c>
      <c r="J6783" s="295">
        <f>A6783*'Lineær programmering opg 4'!$C$11+Datatabel!C6783*'Lineær programmering opg 4'!$D$11</f>
        <v>44033.999999999774</v>
      </c>
      <c r="K6783" s="9">
        <f t="shared" si="527"/>
        <v>0</v>
      </c>
      <c r="L6783" s="9">
        <f t="shared" si="528"/>
        <v>0</v>
      </c>
    </row>
    <row r="6784" spans="1:12" ht="15" x14ac:dyDescent="0.25">
      <c r="A6784" s="167">
        <f t="shared" si="526"/>
        <v>77.25600000001792</v>
      </c>
      <c r="B6784" s="325">
        <f t="shared" si="529"/>
        <v>0.32190000000007468</v>
      </c>
      <c r="C6784" s="167">
        <f t="shared" si="525"/>
        <v>242.05799999998655</v>
      </c>
      <c r="D6784" s="167">
        <f>IF('Lineær programmering opg 4'!$M$4=0,"-",(-A6784+'Lineær programmering opg 4'!$M$4)/'Lineær programmering opg 4'!$K$4*-1)</f>
        <v>325.48799999996413</v>
      </c>
      <c r="E6784" s="167">
        <f>IF('Lineær programmering opg 4'!$M$5=0,"-",(-A6784+'Lineær programmering opg 4'!$M$5)/'Lineær programmering opg 4'!$K$5*-1)</f>
        <v>242.05799999998655</v>
      </c>
      <c r="F6784" s="167" t="str">
        <f>IF('Lineær programmering opg 4'!$E$6=0,"-",(-A6784+'Lineær programmering opg 4'!$M$6)/'Lineær programmering opg 4'!$K$6*-1)</f>
        <v>-</v>
      </c>
      <c r="G6784" s="167" t="str">
        <f>IF('Lineær programmering opg 4'!$D$7=0,"-",((-A6784+'Lineær programmering opg 4'!$M$7)/'Lineær programmering opg 4'!$K$7)*-1)</f>
        <v>-</v>
      </c>
      <c r="H6784" s="167" t="str">
        <f>IF('Lineær programmering opg 4'!$C$8=0,"-",((-A6784+'Lineær programmering opg 4'!$M$8)/'Lineær programmering opg 4'!$K$8)*-1)</f>
        <v>-</v>
      </c>
      <c r="I6784" s="167" t="str">
        <f>IF('Lineær programmering opg 4'!$D$8=0,"-",'Lineær programmering opg 4'!$G$8)</f>
        <v>-</v>
      </c>
      <c r="J6784" s="295">
        <f>A6784*'Lineær programmering opg 4'!$C$11+Datatabel!C6784*'Lineær programmering opg 4'!$D$11</f>
        <v>44034.29999999977</v>
      </c>
      <c r="K6784" s="9">
        <f t="shared" si="527"/>
        <v>0</v>
      </c>
      <c r="L6784" s="9">
        <f t="shared" si="528"/>
        <v>0</v>
      </c>
    </row>
    <row r="6785" spans="1:12" ht="15" x14ac:dyDescent="0.25">
      <c r="A6785" s="167">
        <f t="shared" si="526"/>
        <v>77.232000000017933</v>
      </c>
      <c r="B6785" s="325">
        <f t="shared" si="529"/>
        <v>0.32180000000007469</v>
      </c>
      <c r="C6785" s="167">
        <f t="shared" si="525"/>
        <v>242.07599999998655</v>
      </c>
      <c r="D6785" s="167">
        <f>IF('Lineær programmering opg 4'!$M$4=0,"-",(-A6785+'Lineær programmering opg 4'!$M$4)/'Lineær programmering opg 4'!$K$4*-1)</f>
        <v>325.53599999996413</v>
      </c>
      <c r="E6785" s="167">
        <f>IF('Lineær programmering opg 4'!$M$5=0,"-",(-A6785+'Lineær programmering opg 4'!$M$5)/'Lineær programmering opg 4'!$K$5*-1)</f>
        <v>242.07599999998655</v>
      </c>
      <c r="F6785" s="167" t="str">
        <f>IF('Lineær programmering opg 4'!$E$6=0,"-",(-A6785+'Lineær programmering opg 4'!$M$6)/'Lineær programmering opg 4'!$K$6*-1)</f>
        <v>-</v>
      </c>
      <c r="G6785" s="167" t="str">
        <f>IF('Lineær programmering opg 4'!$D$7=0,"-",((-A6785+'Lineær programmering opg 4'!$M$7)/'Lineær programmering opg 4'!$K$7)*-1)</f>
        <v>-</v>
      </c>
      <c r="H6785" s="167" t="str">
        <f>IF('Lineær programmering opg 4'!$C$8=0,"-",((-A6785+'Lineær programmering opg 4'!$M$8)/'Lineær programmering opg 4'!$K$8)*-1)</f>
        <v>-</v>
      </c>
      <c r="I6785" s="167" t="str">
        <f>IF('Lineær programmering opg 4'!$D$8=0,"-",'Lineær programmering opg 4'!$G$8)</f>
        <v>-</v>
      </c>
      <c r="J6785" s="295">
        <f>A6785*'Lineær programmering opg 4'!$C$11+Datatabel!C6785*'Lineær programmering opg 4'!$D$11</f>
        <v>44034.59999999978</v>
      </c>
      <c r="K6785" s="9">
        <f t="shared" si="527"/>
        <v>0</v>
      </c>
      <c r="L6785" s="9">
        <f t="shared" si="528"/>
        <v>0</v>
      </c>
    </row>
    <row r="6786" spans="1:12" ht="15" x14ac:dyDescent="0.25">
      <c r="A6786" s="167">
        <f t="shared" si="526"/>
        <v>77.208000000017933</v>
      </c>
      <c r="B6786" s="325">
        <f t="shared" si="529"/>
        <v>0.3217000000000747</v>
      </c>
      <c r="C6786" s="167">
        <f t="shared" si="525"/>
        <v>242.09399999998655</v>
      </c>
      <c r="D6786" s="167">
        <f>IF('Lineær programmering opg 4'!$M$4=0,"-",(-A6786+'Lineær programmering opg 4'!$M$4)/'Lineær programmering opg 4'!$K$4*-1)</f>
        <v>325.58399999996413</v>
      </c>
      <c r="E6786" s="167">
        <f>IF('Lineær programmering opg 4'!$M$5=0,"-",(-A6786+'Lineær programmering opg 4'!$M$5)/'Lineær programmering opg 4'!$K$5*-1)</f>
        <v>242.09399999998655</v>
      </c>
      <c r="F6786" s="167" t="str">
        <f>IF('Lineær programmering opg 4'!$E$6=0,"-",(-A6786+'Lineær programmering opg 4'!$M$6)/'Lineær programmering opg 4'!$K$6*-1)</f>
        <v>-</v>
      </c>
      <c r="G6786" s="167" t="str">
        <f>IF('Lineær programmering opg 4'!$D$7=0,"-",((-A6786+'Lineær programmering opg 4'!$M$7)/'Lineær programmering opg 4'!$K$7)*-1)</f>
        <v>-</v>
      </c>
      <c r="H6786" s="167" t="str">
        <f>IF('Lineær programmering opg 4'!$C$8=0,"-",((-A6786+'Lineær programmering opg 4'!$M$8)/'Lineær programmering opg 4'!$K$8)*-1)</f>
        <v>-</v>
      </c>
      <c r="I6786" s="167" t="str">
        <f>IF('Lineær programmering opg 4'!$D$8=0,"-",'Lineær programmering opg 4'!$G$8)</f>
        <v>-</v>
      </c>
      <c r="J6786" s="295">
        <f>A6786*'Lineær programmering opg 4'!$C$11+Datatabel!C6786*'Lineær programmering opg 4'!$D$11</f>
        <v>44034.899999999776</v>
      </c>
      <c r="K6786" s="9">
        <f t="shared" si="527"/>
        <v>0</v>
      </c>
      <c r="L6786" s="9">
        <f t="shared" si="528"/>
        <v>0</v>
      </c>
    </row>
    <row r="6787" spans="1:12" ht="15" x14ac:dyDescent="0.25">
      <c r="A6787" s="167">
        <f t="shared" si="526"/>
        <v>77.184000000017932</v>
      </c>
      <c r="B6787" s="325">
        <f t="shared" si="529"/>
        <v>0.32160000000007471</v>
      </c>
      <c r="C6787" s="167">
        <f t="shared" ref="C6787:C6850" si="530">MIN(D6787,E6787,F6787,G6787,H6787,I6787)</f>
        <v>242.11199999998655</v>
      </c>
      <c r="D6787" s="167">
        <f>IF('Lineær programmering opg 4'!$M$4=0,"-",(-A6787+'Lineær programmering opg 4'!$M$4)/'Lineær programmering opg 4'!$K$4*-1)</f>
        <v>325.63199999996414</v>
      </c>
      <c r="E6787" s="167">
        <f>IF('Lineær programmering opg 4'!$M$5=0,"-",(-A6787+'Lineær programmering opg 4'!$M$5)/'Lineær programmering opg 4'!$K$5*-1)</f>
        <v>242.11199999998655</v>
      </c>
      <c r="F6787" s="167" t="str">
        <f>IF('Lineær programmering opg 4'!$E$6=0,"-",(-A6787+'Lineær programmering opg 4'!$M$6)/'Lineær programmering opg 4'!$K$6*-1)</f>
        <v>-</v>
      </c>
      <c r="G6787" s="167" t="str">
        <f>IF('Lineær programmering opg 4'!$D$7=0,"-",((-A6787+'Lineær programmering opg 4'!$M$7)/'Lineær programmering opg 4'!$K$7)*-1)</f>
        <v>-</v>
      </c>
      <c r="H6787" s="167" t="str">
        <f>IF('Lineær programmering opg 4'!$C$8=0,"-",((-A6787+'Lineær programmering opg 4'!$M$8)/'Lineær programmering opg 4'!$K$8)*-1)</f>
        <v>-</v>
      </c>
      <c r="I6787" s="167" t="str">
        <f>IF('Lineær programmering opg 4'!$D$8=0,"-",'Lineær programmering opg 4'!$G$8)</f>
        <v>-</v>
      </c>
      <c r="J6787" s="295">
        <f>A6787*'Lineær programmering opg 4'!$C$11+Datatabel!C6787*'Lineær programmering opg 4'!$D$11</f>
        <v>44035.199999999772</v>
      </c>
      <c r="K6787" s="9">
        <f t="shared" si="527"/>
        <v>0</v>
      </c>
      <c r="L6787" s="9">
        <f t="shared" si="528"/>
        <v>0</v>
      </c>
    </row>
    <row r="6788" spans="1:12" ht="15" x14ac:dyDescent="0.25">
      <c r="A6788" s="167">
        <f t="shared" ref="A6788:A6851" si="531">$A$3*B6788</f>
        <v>77.160000000017931</v>
      </c>
      <c r="B6788" s="325">
        <f t="shared" si="529"/>
        <v>0.32150000000007473</v>
      </c>
      <c r="C6788" s="167">
        <f t="shared" si="530"/>
        <v>242.12999999998655</v>
      </c>
      <c r="D6788" s="167">
        <f>IF('Lineær programmering opg 4'!$M$4=0,"-",(-A6788+'Lineær programmering opg 4'!$M$4)/'Lineær programmering opg 4'!$K$4*-1)</f>
        <v>325.67999999996414</v>
      </c>
      <c r="E6788" s="167">
        <f>IF('Lineær programmering opg 4'!$M$5=0,"-",(-A6788+'Lineær programmering opg 4'!$M$5)/'Lineær programmering opg 4'!$K$5*-1)</f>
        <v>242.12999999998655</v>
      </c>
      <c r="F6788" s="167" t="str">
        <f>IF('Lineær programmering opg 4'!$E$6=0,"-",(-A6788+'Lineær programmering opg 4'!$M$6)/'Lineær programmering opg 4'!$K$6*-1)</f>
        <v>-</v>
      </c>
      <c r="G6788" s="167" t="str">
        <f>IF('Lineær programmering opg 4'!$D$7=0,"-",((-A6788+'Lineær programmering opg 4'!$M$7)/'Lineær programmering opg 4'!$K$7)*-1)</f>
        <v>-</v>
      </c>
      <c r="H6788" s="167" t="str">
        <f>IF('Lineær programmering opg 4'!$C$8=0,"-",((-A6788+'Lineær programmering opg 4'!$M$8)/'Lineær programmering opg 4'!$K$8)*-1)</f>
        <v>-</v>
      </c>
      <c r="I6788" s="167" t="str">
        <f>IF('Lineær programmering opg 4'!$D$8=0,"-",'Lineær programmering opg 4'!$G$8)</f>
        <v>-</v>
      </c>
      <c r="J6788" s="295">
        <f>A6788*'Lineær programmering opg 4'!$C$11+Datatabel!C6788*'Lineær programmering opg 4'!$D$11</f>
        <v>44035.499999999782</v>
      </c>
      <c r="K6788" s="9">
        <f t="shared" ref="K6788:K6851" si="532">IF($J$10004=J6788,A6788,0)</f>
        <v>0</v>
      </c>
      <c r="L6788" s="9">
        <f t="shared" ref="L6788:L6851" si="533">IF(J6788=$J$10004,C6788,0)</f>
        <v>0</v>
      </c>
    </row>
    <row r="6789" spans="1:12" ht="15" x14ac:dyDescent="0.25">
      <c r="A6789" s="167">
        <f t="shared" si="531"/>
        <v>77.13600000001793</v>
      </c>
      <c r="B6789" s="325">
        <f t="shared" ref="B6789:B6852" si="534">B6788-0.01%</f>
        <v>0.32140000000007474</v>
      </c>
      <c r="C6789" s="167">
        <f t="shared" si="530"/>
        <v>242.14799999998655</v>
      </c>
      <c r="D6789" s="167">
        <f>IF('Lineær programmering opg 4'!$M$4=0,"-",(-A6789+'Lineær programmering opg 4'!$M$4)/'Lineær programmering opg 4'!$K$4*-1)</f>
        <v>325.72799999996414</v>
      </c>
      <c r="E6789" s="167">
        <f>IF('Lineær programmering opg 4'!$M$5=0,"-",(-A6789+'Lineær programmering opg 4'!$M$5)/'Lineær programmering opg 4'!$K$5*-1)</f>
        <v>242.14799999998655</v>
      </c>
      <c r="F6789" s="167" t="str">
        <f>IF('Lineær programmering opg 4'!$E$6=0,"-",(-A6789+'Lineær programmering opg 4'!$M$6)/'Lineær programmering opg 4'!$K$6*-1)</f>
        <v>-</v>
      </c>
      <c r="G6789" s="167" t="str">
        <f>IF('Lineær programmering opg 4'!$D$7=0,"-",((-A6789+'Lineær programmering opg 4'!$M$7)/'Lineær programmering opg 4'!$K$7)*-1)</f>
        <v>-</v>
      </c>
      <c r="H6789" s="167" t="str">
        <f>IF('Lineær programmering opg 4'!$C$8=0,"-",((-A6789+'Lineær programmering opg 4'!$M$8)/'Lineær programmering opg 4'!$K$8)*-1)</f>
        <v>-</v>
      </c>
      <c r="I6789" s="167" t="str">
        <f>IF('Lineær programmering opg 4'!$D$8=0,"-",'Lineær programmering opg 4'!$G$8)</f>
        <v>-</v>
      </c>
      <c r="J6789" s="295">
        <f>A6789*'Lineær programmering opg 4'!$C$11+Datatabel!C6789*'Lineær programmering opg 4'!$D$11</f>
        <v>44035.799999999777</v>
      </c>
      <c r="K6789" s="9">
        <f t="shared" si="532"/>
        <v>0</v>
      </c>
      <c r="L6789" s="9">
        <f t="shared" si="533"/>
        <v>0</v>
      </c>
    </row>
    <row r="6790" spans="1:12" ht="15" x14ac:dyDescent="0.25">
      <c r="A6790" s="167">
        <f t="shared" si="531"/>
        <v>77.112000000017943</v>
      </c>
      <c r="B6790" s="325">
        <f t="shared" si="534"/>
        <v>0.32130000000007475</v>
      </c>
      <c r="C6790" s="167">
        <f t="shared" si="530"/>
        <v>242.16599999998655</v>
      </c>
      <c r="D6790" s="167">
        <f>IF('Lineær programmering opg 4'!$M$4=0,"-",(-A6790+'Lineær programmering opg 4'!$M$4)/'Lineær programmering opg 4'!$K$4*-1)</f>
        <v>325.77599999996414</v>
      </c>
      <c r="E6790" s="167">
        <f>IF('Lineær programmering opg 4'!$M$5=0,"-",(-A6790+'Lineær programmering opg 4'!$M$5)/'Lineær programmering opg 4'!$K$5*-1)</f>
        <v>242.16599999998655</v>
      </c>
      <c r="F6790" s="167" t="str">
        <f>IF('Lineær programmering opg 4'!$E$6=0,"-",(-A6790+'Lineær programmering opg 4'!$M$6)/'Lineær programmering opg 4'!$K$6*-1)</f>
        <v>-</v>
      </c>
      <c r="G6790" s="167" t="str">
        <f>IF('Lineær programmering opg 4'!$D$7=0,"-",((-A6790+'Lineær programmering opg 4'!$M$7)/'Lineær programmering opg 4'!$K$7)*-1)</f>
        <v>-</v>
      </c>
      <c r="H6790" s="167" t="str">
        <f>IF('Lineær programmering opg 4'!$C$8=0,"-",((-A6790+'Lineær programmering opg 4'!$M$8)/'Lineær programmering opg 4'!$K$8)*-1)</f>
        <v>-</v>
      </c>
      <c r="I6790" s="167" t="str">
        <f>IF('Lineær programmering opg 4'!$D$8=0,"-",'Lineær programmering opg 4'!$G$8)</f>
        <v>-</v>
      </c>
      <c r="J6790" s="295">
        <f>A6790*'Lineær programmering opg 4'!$C$11+Datatabel!C6790*'Lineær programmering opg 4'!$D$11</f>
        <v>44036.09999999978</v>
      </c>
      <c r="K6790" s="9">
        <f t="shared" si="532"/>
        <v>0</v>
      </c>
      <c r="L6790" s="9">
        <f t="shared" si="533"/>
        <v>0</v>
      </c>
    </row>
    <row r="6791" spans="1:12" ht="15" x14ac:dyDescent="0.25">
      <c r="A6791" s="167">
        <f t="shared" si="531"/>
        <v>77.088000000017942</v>
      </c>
      <c r="B6791" s="325">
        <f t="shared" si="534"/>
        <v>0.32120000000007476</v>
      </c>
      <c r="C6791" s="167">
        <f t="shared" si="530"/>
        <v>242.18399999998655</v>
      </c>
      <c r="D6791" s="167">
        <f>IF('Lineær programmering opg 4'!$M$4=0,"-",(-A6791+'Lineær programmering opg 4'!$M$4)/'Lineær programmering opg 4'!$K$4*-1)</f>
        <v>325.82399999996414</v>
      </c>
      <c r="E6791" s="167">
        <f>IF('Lineær programmering opg 4'!$M$5=0,"-",(-A6791+'Lineær programmering opg 4'!$M$5)/'Lineær programmering opg 4'!$K$5*-1)</f>
        <v>242.18399999998655</v>
      </c>
      <c r="F6791" s="167" t="str">
        <f>IF('Lineær programmering opg 4'!$E$6=0,"-",(-A6791+'Lineær programmering opg 4'!$M$6)/'Lineær programmering opg 4'!$K$6*-1)</f>
        <v>-</v>
      </c>
      <c r="G6791" s="167" t="str">
        <f>IF('Lineær programmering opg 4'!$D$7=0,"-",((-A6791+'Lineær programmering opg 4'!$M$7)/'Lineær programmering opg 4'!$K$7)*-1)</f>
        <v>-</v>
      </c>
      <c r="H6791" s="167" t="str">
        <f>IF('Lineær programmering opg 4'!$C$8=0,"-",((-A6791+'Lineær programmering opg 4'!$M$8)/'Lineær programmering opg 4'!$K$8)*-1)</f>
        <v>-</v>
      </c>
      <c r="I6791" s="167" t="str">
        <f>IF('Lineær programmering opg 4'!$D$8=0,"-",'Lineær programmering opg 4'!$G$8)</f>
        <v>-</v>
      </c>
      <c r="J6791" s="295">
        <f>A6791*'Lineær programmering opg 4'!$C$11+Datatabel!C6791*'Lineær programmering opg 4'!$D$11</f>
        <v>44036.399999999776</v>
      </c>
      <c r="K6791" s="9">
        <f t="shared" si="532"/>
        <v>0</v>
      </c>
      <c r="L6791" s="9">
        <f t="shared" si="533"/>
        <v>0</v>
      </c>
    </row>
    <row r="6792" spans="1:12" ht="15" x14ac:dyDescent="0.25">
      <c r="A6792" s="167">
        <f t="shared" si="531"/>
        <v>77.064000000017941</v>
      </c>
      <c r="B6792" s="325">
        <f t="shared" si="534"/>
        <v>0.32110000000007477</v>
      </c>
      <c r="C6792" s="167">
        <f t="shared" si="530"/>
        <v>242.20199999998655</v>
      </c>
      <c r="D6792" s="167">
        <f>IF('Lineær programmering opg 4'!$M$4=0,"-",(-A6792+'Lineær programmering opg 4'!$M$4)/'Lineær programmering opg 4'!$K$4*-1)</f>
        <v>325.87199999996415</v>
      </c>
      <c r="E6792" s="167">
        <f>IF('Lineær programmering opg 4'!$M$5=0,"-",(-A6792+'Lineær programmering opg 4'!$M$5)/'Lineær programmering opg 4'!$K$5*-1)</f>
        <v>242.20199999998655</v>
      </c>
      <c r="F6792" s="167" t="str">
        <f>IF('Lineær programmering opg 4'!$E$6=0,"-",(-A6792+'Lineær programmering opg 4'!$M$6)/'Lineær programmering opg 4'!$K$6*-1)</f>
        <v>-</v>
      </c>
      <c r="G6792" s="167" t="str">
        <f>IF('Lineær programmering opg 4'!$D$7=0,"-",((-A6792+'Lineær programmering opg 4'!$M$7)/'Lineær programmering opg 4'!$K$7)*-1)</f>
        <v>-</v>
      </c>
      <c r="H6792" s="167" t="str">
        <f>IF('Lineær programmering opg 4'!$C$8=0,"-",((-A6792+'Lineær programmering opg 4'!$M$8)/'Lineær programmering opg 4'!$K$8)*-1)</f>
        <v>-</v>
      </c>
      <c r="I6792" s="167" t="str">
        <f>IF('Lineær programmering opg 4'!$D$8=0,"-",'Lineær programmering opg 4'!$G$8)</f>
        <v>-</v>
      </c>
      <c r="J6792" s="295">
        <f>A6792*'Lineær programmering opg 4'!$C$11+Datatabel!C6792*'Lineær programmering opg 4'!$D$11</f>
        <v>44036.699999999772</v>
      </c>
      <c r="K6792" s="9">
        <f t="shared" si="532"/>
        <v>0</v>
      </c>
      <c r="L6792" s="9">
        <f t="shared" si="533"/>
        <v>0</v>
      </c>
    </row>
    <row r="6793" spans="1:12" ht="15" x14ac:dyDescent="0.25">
      <c r="A6793" s="167">
        <f t="shared" si="531"/>
        <v>77.040000000017955</v>
      </c>
      <c r="B6793" s="325">
        <f t="shared" si="534"/>
        <v>0.32100000000007478</v>
      </c>
      <c r="C6793" s="167">
        <f t="shared" si="530"/>
        <v>242.21999999998656</v>
      </c>
      <c r="D6793" s="167">
        <f>IF('Lineær programmering opg 4'!$M$4=0,"-",(-A6793+'Lineær programmering opg 4'!$M$4)/'Lineær programmering opg 4'!$K$4*-1)</f>
        <v>325.91999999996409</v>
      </c>
      <c r="E6793" s="167">
        <f>IF('Lineær programmering opg 4'!$M$5=0,"-",(-A6793+'Lineær programmering opg 4'!$M$5)/'Lineær programmering opg 4'!$K$5*-1)</f>
        <v>242.21999999998656</v>
      </c>
      <c r="F6793" s="167" t="str">
        <f>IF('Lineær programmering opg 4'!$E$6=0,"-",(-A6793+'Lineær programmering opg 4'!$M$6)/'Lineær programmering opg 4'!$K$6*-1)</f>
        <v>-</v>
      </c>
      <c r="G6793" s="167" t="str">
        <f>IF('Lineær programmering opg 4'!$D$7=0,"-",((-A6793+'Lineær programmering opg 4'!$M$7)/'Lineær programmering opg 4'!$K$7)*-1)</f>
        <v>-</v>
      </c>
      <c r="H6793" s="167" t="str">
        <f>IF('Lineær programmering opg 4'!$C$8=0,"-",((-A6793+'Lineær programmering opg 4'!$M$8)/'Lineær programmering opg 4'!$K$8)*-1)</f>
        <v>-</v>
      </c>
      <c r="I6793" s="167" t="str">
        <f>IF('Lineær programmering opg 4'!$D$8=0,"-",'Lineær programmering opg 4'!$G$8)</f>
        <v>-</v>
      </c>
      <c r="J6793" s="295">
        <f>A6793*'Lineær programmering opg 4'!$C$11+Datatabel!C6793*'Lineær programmering opg 4'!$D$11</f>
        <v>44036.999999999782</v>
      </c>
      <c r="K6793" s="9">
        <f t="shared" si="532"/>
        <v>0</v>
      </c>
      <c r="L6793" s="9">
        <f t="shared" si="533"/>
        <v>0</v>
      </c>
    </row>
    <row r="6794" spans="1:12" ht="15" x14ac:dyDescent="0.25">
      <c r="A6794" s="167">
        <f t="shared" si="531"/>
        <v>77.016000000017954</v>
      </c>
      <c r="B6794" s="325">
        <f t="shared" si="534"/>
        <v>0.32090000000007479</v>
      </c>
      <c r="C6794" s="167">
        <f t="shared" si="530"/>
        <v>242.23799999998656</v>
      </c>
      <c r="D6794" s="167">
        <f>IF('Lineær programmering opg 4'!$M$4=0,"-",(-A6794+'Lineær programmering opg 4'!$M$4)/'Lineær programmering opg 4'!$K$4*-1)</f>
        <v>325.96799999996409</v>
      </c>
      <c r="E6794" s="167">
        <f>IF('Lineær programmering opg 4'!$M$5=0,"-",(-A6794+'Lineær programmering opg 4'!$M$5)/'Lineær programmering opg 4'!$K$5*-1)</f>
        <v>242.23799999998656</v>
      </c>
      <c r="F6794" s="167" t="str">
        <f>IF('Lineær programmering opg 4'!$E$6=0,"-",(-A6794+'Lineær programmering opg 4'!$M$6)/'Lineær programmering opg 4'!$K$6*-1)</f>
        <v>-</v>
      </c>
      <c r="G6794" s="167" t="str">
        <f>IF('Lineær programmering opg 4'!$D$7=0,"-",((-A6794+'Lineær programmering opg 4'!$M$7)/'Lineær programmering opg 4'!$K$7)*-1)</f>
        <v>-</v>
      </c>
      <c r="H6794" s="167" t="str">
        <f>IF('Lineær programmering opg 4'!$C$8=0,"-",((-A6794+'Lineær programmering opg 4'!$M$8)/'Lineær programmering opg 4'!$K$8)*-1)</f>
        <v>-</v>
      </c>
      <c r="I6794" s="167" t="str">
        <f>IF('Lineær programmering opg 4'!$D$8=0,"-",'Lineær programmering opg 4'!$G$8)</f>
        <v>-</v>
      </c>
      <c r="J6794" s="295">
        <f>A6794*'Lineær programmering opg 4'!$C$11+Datatabel!C6794*'Lineær programmering opg 4'!$D$11</f>
        <v>44037.299999999777</v>
      </c>
      <c r="K6794" s="9">
        <f t="shared" si="532"/>
        <v>0</v>
      </c>
      <c r="L6794" s="9">
        <f t="shared" si="533"/>
        <v>0</v>
      </c>
    </row>
    <row r="6795" spans="1:12" ht="15" x14ac:dyDescent="0.25">
      <c r="A6795" s="167">
        <f t="shared" si="531"/>
        <v>76.992000000017953</v>
      </c>
      <c r="B6795" s="325">
        <f t="shared" si="534"/>
        <v>0.3208000000000748</v>
      </c>
      <c r="C6795" s="167">
        <f t="shared" si="530"/>
        <v>242.25599999998656</v>
      </c>
      <c r="D6795" s="167">
        <f>IF('Lineær programmering opg 4'!$M$4=0,"-",(-A6795+'Lineær programmering opg 4'!$M$4)/'Lineær programmering opg 4'!$K$4*-1)</f>
        <v>326.01599999996409</v>
      </c>
      <c r="E6795" s="167">
        <f>IF('Lineær programmering opg 4'!$M$5=0,"-",(-A6795+'Lineær programmering opg 4'!$M$5)/'Lineær programmering opg 4'!$K$5*-1)</f>
        <v>242.25599999998656</v>
      </c>
      <c r="F6795" s="167" t="str">
        <f>IF('Lineær programmering opg 4'!$E$6=0,"-",(-A6795+'Lineær programmering opg 4'!$M$6)/'Lineær programmering opg 4'!$K$6*-1)</f>
        <v>-</v>
      </c>
      <c r="G6795" s="167" t="str">
        <f>IF('Lineær programmering opg 4'!$D$7=0,"-",((-A6795+'Lineær programmering opg 4'!$M$7)/'Lineær programmering opg 4'!$K$7)*-1)</f>
        <v>-</v>
      </c>
      <c r="H6795" s="167" t="str">
        <f>IF('Lineær programmering opg 4'!$C$8=0,"-",((-A6795+'Lineær programmering opg 4'!$M$8)/'Lineær programmering opg 4'!$K$8)*-1)</f>
        <v>-</v>
      </c>
      <c r="I6795" s="167" t="str">
        <f>IF('Lineær programmering opg 4'!$D$8=0,"-",'Lineær programmering opg 4'!$G$8)</f>
        <v>-</v>
      </c>
      <c r="J6795" s="295">
        <f>A6795*'Lineær programmering opg 4'!$C$11+Datatabel!C6795*'Lineær programmering opg 4'!$D$11</f>
        <v>44037.59999999978</v>
      </c>
      <c r="K6795" s="9">
        <f t="shared" si="532"/>
        <v>0</v>
      </c>
      <c r="L6795" s="9">
        <f t="shared" si="533"/>
        <v>0</v>
      </c>
    </row>
    <row r="6796" spans="1:12" ht="15" x14ac:dyDescent="0.25">
      <c r="A6796" s="167">
        <f t="shared" si="531"/>
        <v>76.968000000017952</v>
      </c>
      <c r="B6796" s="325">
        <f t="shared" si="534"/>
        <v>0.32070000000007481</v>
      </c>
      <c r="C6796" s="167">
        <f t="shared" si="530"/>
        <v>242.27399999998656</v>
      </c>
      <c r="D6796" s="167">
        <f>IF('Lineær programmering opg 4'!$M$4=0,"-",(-A6796+'Lineær programmering opg 4'!$M$4)/'Lineær programmering opg 4'!$K$4*-1)</f>
        <v>326.0639999999641</v>
      </c>
      <c r="E6796" s="167">
        <f>IF('Lineær programmering opg 4'!$M$5=0,"-",(-A6796+'Lineær programmering opg 4'!$M$5)/'Lineær programmering opg 4'!$K$5*-1)</f>
        <v>242.27399999998656</v>
      </c>
      <c r="F6796" s="167" t="str">
        <f>IF('Lineær programmering opg 4'!$E$6=0,"-",(-A6796+'Lineær programmering opg 4'!$M$6)/'Lineær programmering opg 4'!$K$6*-1)</f>
        <v>-</v>
      </c>
      <c r="G6796" s="167" t="str">
        <f>IF('Lineær programmering opg 4'!$D$7=0,"-",((-A6796+'Lineær programmering opg 4'!$M$7)/'Lineær programmering opg 4'!$K$7)*-1)</f>
        <v>-</v>
      </c>
      <c r="H6796" s="167" t="str">
        <f>IF('Lineær programmering opg 4'!$C$8=0,"-",((-A6796+'Lineær programmering opg 4'!$M$8)/'Lineær programmering opg 4'!$K$8)*-1)</f>
        <v>-</v>
      </c>
      <c r="I6796" s="167" t="str">
        <f>IF('Lineær programmering opg 4'!$D$8=0,"-",'Lineær programmering opg 4'!$G$8)</f>
        <v>-</v>
      </c>
      <c r="J6796" s="295">
        <f>A6796*'Lineær programmering opg 4'!$C$11+Datatabel!C6796*'Lineær programmering opg 4'!$D$11</f>
        <v>44037.899999999776</v>
      </c>
      <c r="K6796" s="9">
        <f t="shared" si="532"/>
        <v>0</v>
      </c>
      <c r="L6796" s="9">
        <f t="shared" si="533"/>
        <v>0</v>
      </c>
    </row>
    <row r="6797" spans="1:12" ht="15" x14ac:dyDescent="0.25">
      <c r="A6797" s="167">
        <f t="shared" si="531"/>
        <v>76.944000000017951</v>
      </c>
      <c r="B6797" s="325">
        <f t="shared" si="534"/>
        <v>0.32060000000007483</v>
      </c>
      <c r="C6797" s="167">
        <f t="shared" si="530"/>
        <v>242.29199999998656</v>
      </c>
      <c r="D6797" s="167">
        <f>IF('Lineær programmering opg 4'!$M$4=0,"-",(-A6797+'Lineær programmering opg 4'!$M$4)/'Lineær programmering opg 4'!$K$4*-1)</f>
        <v>326.1119999999641</v>
      </c>
      <c r="E6797" s="167">
        <f>IF('Lineær programmering opg 4'!$M$5=0,"-",(-A6797+'Lineær programmering opg 4'!$M$5)/'Lineær programmering opg 4'!$K$5*-1)</f>
        <v>242.29199999998656</v>
      </c>
      <c r="F6797" s="167" t="str">
        <f>IF('Lineær programmering opg 4'!$E$6=0,"-",(-A6797+'Lineær programmering opg 4'!$M$6)/'Lineær programmering opg 4'!$K$6*-1)</f>
        <v>-</v>
      </c>
      <c r="G6797" s="167" t="str">
        <f>IF('Lineær programmering opg 4'!$D$7=0,"-",((-A6797+'Lineær programmering opg 4'!$M$7)/'Lineær programmering opg 4'!$K$7)*-1)</f>
        <v>-</v>
      </c>
      <c r="H6797" s="167" t="str">
        <f>IF('Lineær programmering opg 4'!$C$8=0,"-",((-A6797+'Lineær programmering opg 4'!$M$8)/'Lineær programmering opg 4'!$K$8)*-1)</f>
        <v>-</v>
      </c>
      <c r="I6797" s="167" t="str">
        <f>IF('Lineær programmering opg 4'!$D$8=0,"-",'Lineær programmering opg 4'!$G$8)</f>
        <v>-</v>
      </c>
      <c r="J6797" s="295">
        <f>A6797*'Lineær programmering opg 4'!$C$11+Datatabel!C6797*'Lineær programmering opg 4'!$D$11</f>
        <v>44038.199999999779</v>
      </c>
      <c r="K6797" s="9">
        <f t="shared" si="532"/>
        <v>0</v>
      </c>
      <c r="L6797" s="9">
        <f t="shared" si="533"/>
        <v>0</v>
      </c>
    </row>
    <row r="6798" spans="1:12" ht="15" x14ac:dyDescent="0.25">
      <c r="A6798" s="167">
        <f t="shared" si="531"/>
        <v>76.920000000017964</v>
      </c>
      <c r="B6798" s="325">
        <f t="shared" si="534"/>
        <v>0.32050000000007484</v>
      </c>
      <c r="C6798" s="167">
        <f t="shared" si="530"/>
        <v>242.30999999998653</v>
      </c>
      <c r="D6798" s="167">
        <f>IF('Lineær programmering opg 4'!$M$4=0,"-",(-A6798+'Lineær programmering opg 4'!$M$4)/'Lineær programmering opg 4'!$K$4*-1)</f>
        <v>326.15999999996404</v>
      </c>
      <c r="E6798" s="167">
        <f>IF('Lineær programmering opg 4'!$M$5=0,"-",(-A6798+'Lineær programmering opg 4'!$M$5)/'Lineær programmering opg 4'!$K$5*-1)</f>
        <v>242.30999999998653</v>
      </c>
      <c r="F6798" s="167" t="str">
        <f>IF('Lineær programmering opg 4'!$E$6=0,"-",(-A6798+'Lineær programmering opg 4'!$M$6)/'Lineær programmering opg 4'!$K$6*-1)</f>
        <v>-</v>
      </c>
      <c r="G6798" s="167" t="str">
        <f>IF('Lineær programmering opg 4'!$D$7=0,"-",((-A6798+'Lineær programmering opg 4'!$M$7)/'Lineær programmering opg 4'!$K$7)*-1)</f>
        <v>-</v>
      </c>
      <c r="H6798" s="167" t="str">
        <f>IF('Lineær programmering opg 4'!$C$8=0,"-",((-A6798+'Lineær programmering opg 4'!$M$8)/'Lineær programmering opg 4'!$K$8)*-1)</f>
        <v>-</v>
      </c>
      <c r="I6798" s="167" t="str">
        <f>IF('Lineær programmering opg 4'!$D$8=0,"-",'Lineær programmering opg 4'!$G$8)</f>
        <v>-</v>
      </c>
      <c r="J6798" s="295">
        <f>A6798*'Lineær programmering opg 4'!$C$11+Datatabel!C6798*'Lineær programmering opg 4'!$D$11</f>
        <v>44038.499999999774</v>
      </c>
      <c r="K6798" s="9">
        <f t="shared" si="532"/>
        <v>0</v>
      </c>
      <c r="L6798" s="9">
        <f t="shared" si="533"/>
        <v>0</v>
      </c>
    </row>
    <row r="6799" spans="1:12" ht="15" x14ac:dyDescent="0.25">
      <c r="A6799" s="167">
        <f t="shared" si="531"/>
        <v>76.896000000017963</v>
      </c>
      <c r="B6799" s="325">
        <f t="shared" si="534"/>
        <v>0.32040000000007485</v>
      </c>
      <c r="C6799" s="167">
        <f t="shared" si="530"/>
        <v>242.32799999998653</v>
      </c>
      <c r="D6799" s="167">
        <f>IF('Lineær programmering opg 4'!$M$4=0,"-",(-A6799+'Lineær programmering opg 4'!$M$4)/'Lineær programmering opg 4'!$K$4*-1)</f>
        <v>326.20799999996404</v>
      </c>
      <c r="E6799" s="167">
        <f>IF('Lineær programmering opg 4'!$M$5=0,"-",(-A6799+'Lineær programmering opg 4'!$M$5)/'Lineær programmering opg 4'!$K$5*-1)</f>
        <v>242.32799999998653</v>
      </c>
      <c r="F6799" s="167" t="str">
        <f>IF('Lineær programmering opg 4'!$E$6=0,"-",(-A6799+'Lineær programmering opg 4'!$M$6)/'Lineær programmering opg 4'!$K$6*-1)</f>
        <v>-</v>
      </c>
      <c r="G6799" s="167" t="str">
        <f>IF('Lineær programmering opg 4'!$D$7=0,"-",((-A6799+'Lineær programmering opg 4'!$M$7)/'Lineær programmering opg 4'!$K$7)*-1)</f>
        <v>-</v>
      </c>
      <c r="H6799" s="167" t="str">
        <f>IF('Lineær programmering opg 4'!$C$8=0,"-",((-A6799+'Lineær programmering opg 4'!$M$8)/'Lineær programmering opg 4'!$K$8)*-1)</f>
        <v>-</v>
      </c>
      <c r="I6799" s="167" t="str">
        <f>IF('Lineær programmering opg 4'!$D$8=0,"-",'Lineær programmering opg 4'!$G$8)</f>
        <v>-</v>
      </c>
      <c r="J6799" s="295">
        <f>A6799*'Lineær programmering opg 4'!$C$11+Datatabel!C6799*'Lineær programmering opg 4'!$D$11</f>
        <v>44038.799999999777</v>
      </c>
      <c r="K6799" s="9">
        <f t="shared" si="532"/>
        <v>0</v>
      </c>
      <c r="L6799" s="9">
        <f t="shared" si="533"/>
        <v>0</v>
      </c>
    </row>
    <row r="6800" spans="1:12" ht="15" x14ac:dyDescent="0.25">
      <c r="A6800" s="167">
        <f t="shared" si="531"/>
        <v>76.872000000017962</v>
      </c>
      <c r="B6800" s="325">
        <f t="shared" si="534"/>
        <v>0.32030000000007486</v>
      </c>
      <c r="C6800" s="167">
        <f t="shared" si="530"/>
        <v>242.34599999998653</v>
      </c>
      <c r="D6800" s="167">
        <f>IF('Lineær programmering opg 4'!$M$4=0,"-",(-A6800+'Lineær programmering opg 4'!$M$4)/'Lineær programmering opg 4'!$K$4*-1)</f>
        <v>326.25599999996405</v>
      </c>
      <c r="E6800" s="167">
        <f>IF('Lineær programmering opg 4'!$M$5=0,"-",(-A6800+'Lineær programmering opg 4'!$M$5)/'Lineær programmering opg 4'!$K$5*-1)</f>
        <v>242.34599999998653</v>
      </c>
      <c r="F6800" s="167" t="str">
        <f>IF('Lineær programmering opg 4'!$E$6=0,"-",(-A6800+'Lineær programmering opg 4'!$M$6)/'Lineær programmering opg 4'!$K$6*-1)</f>
        <v>-</v>
      </c>
      <c r="G6800" s="167" t="str">
        <f>IF('Lineær programmering opg 4'!$D$7=0,"-",((-A6800+'Lineær programmering opg 4'!$M$7)/'Lineær programmering opg 4'!$K$7)*-1)</f>
        <v>-</v>
      </c>
      <c r="H6800" s="167" t="str">
        <f>IF('Lineær programmering opg 4'!$C$8=0,"-",((-A6800+'Lineær programmering opg 4'!$M$8)/'Lineær programmering opg 4'!$K$8)*-1)</f>
        <v>-</v>
      </c>
      <c r="I6800" s="167" t="str">
        <f>IF('Lineær programmering opg 4'!$D$8=0,"-",'Lineær programmering opg 4'!$G$8)</f>
        <v>-</v>
      </c>
      <c r="J6800" s="295">
        <f>A6800*'Lineær programmering opg 4'!$C$11+Datatabel!C6800*'Lineær programmering opg 4'!$D$11</f>
        <v>44039.099999999773</v>
      </c>
      <c r="K6800" s="9">
        <f t="shared" si="532"/>
        <v>0</v>
      </c>
      <c r="L6800" s="9">
        <f t="shared" si="533"/>
        <v>0</v>
      </c>
    </row>
    <row r="6801" spans="1:12" ht="15" x14ac:dyDescent="0.25">
      <c r="A6801" s="167">
        <f t="shared" si="531"/>
        <v>76.848000000017976</v>
      </c>
      <c r="B6801" s="325">
        <f t="shared" si="534"/>
        <v>0.32020000000007487</v>
      </c>
      <c r="C6801" s="167">
        <f t="shared" si="530"/>
        <v>242.36399999998653</v>
      </c>
      <c r="D6801" s="167">
        <f>IF('Lineær programmering opg 4'!$M$4=0,"-",(-A6801+'Lineær programmering opg 4'!$M$4)/'Lineær programmering opg 4'!$K$4*-1)</f>
        <v>326.30399999996405</v>
      </c>
      <c r="E6801" s="167">
        <f>IF('Lineær programmering opg 4'!$M$5=0,"-",(-A6801+'Lineær programmering opg 4'!$M$5)/'Lineær programmering opg 4'!$K$5*-1)</f>
        <v>242.36399999998653</v>
      </c>
      <c r="F6801" s="167" t="str">
        <f>IF('Lineær programmering opg 4'!$E$6=0,"-",(-A6801+'Lineær programmering opg 4'!$M$6)/'Lineær programmering opg 4'!$K$6*-1)</f>
        <v>-</v>
      </c>
      <c r="G6801" s="167" t="str">
        <f>IF('Lineær programmering opg 4'!$D$7=0,"-",((-A6801+'Lineær programmering opg 4'!$M$7)/'Lineær programmering opg 4'!$K$7)*-1)</f>
        <v>-</v>
      </c>
      <c r="H6801" s="167" t="str">
        <f>IF('Lineær programmering opg 4'!$C$8=0,"-",((-A6801+'Lineær programmering opg 4'!$M$8)/'Lineær programmering opg 4'!$K$8)*-1)</f>
        <v>-</v>
      </c>
      <c r="I6801" s="167" t="str">
        <f>IF('Lineær programmering opg 4'!$D$8=0,"-",'Lineær programmering opg 4'!$G$8)</f>
        <v>-</v>
      </c>
      <c r="J6801" s="295">
        <f>A6801*'Lineær programmering opg 4'!$C$11+Datatabel!C6801*'Lineær programmering opg 4'!$D$11</f>
        <v>44039.399999999783</v>
      </c>
      <c r="K6801" s="9">
        <f t="shared" si="532"/>
        <v>0</v>
      </c>
      <c r="L6801" s="9">
        <f t="shared" si="533"/>
        <v>0</v>
      </c>
    </row>
    <row r="6802" spans="1:12" ht="15" x14ac:dyDescent="0.25">
      <c r="A6802" s="167">
        <f t="shared" si="531"/>
        <v>76.824000000017975</v>
      </c>
      <c r="B6802" s="325">
        <f t="shared" si="534"/>
        <v>0.32010000000007488</v>
      </c>
      <c r="C6802" s="167">
        <f t="shared" si="530"/>
        <v>242.38199999998653</v>
      </c>
      <c r="D6802" s="167">
        <f>IF('Lineær programmering opg 4'!$M$4=0,"-",(-A6802+'Lineær programmering opg 4'!$M$4)/'Lineær programmering opg 4'!$K$4*-1)</f>
        <v>326.35199999996405</v>
      </c>
      <c r="E6802" s="167">
        <f>IF('Lineær programmering opg 4'!$M$5=0,"-",(-A6802+'Lineær programmering opg 4'!$M$5)/'Lineær programmering opg 4'!$K$5*-1)</f>
        <v>242.38199999998653</v>
      </c>
      <c r="F6802" s="167" t="str">
        <f>IF('Lineær programmering opg 4'!$E$6=0,"-",(-A6802+'Lineær programmering opg 4'!$M$6)/'Lineær programmering opg 4'!$K$6*-1)</f>
        <v>-</v>
      </c>
      <c r="G6802" s="167" t="str">
        <f>IF('Lineær programmering opg 4'!$D$7=0,"-",((-A6802+'Lineær programmering opg 4'!$M$7)/'Lineær programmering opg 4'!$K$7)*-1)</f>
        <v>-</v>
      </c>
      <c r="H6802" s="167" t="str">
        <f>IF('Lineær programmering opg 4'!$C$8=0,"-",((-A6802+'Lineær programmering opg 4'!$M$8)/'Lineær programmering opg 4'!$K$8)*-1)</f>
        <v>-</v>
      </c>
      <c r="I6802" s="167" t="str">
        <f>IF('Lineær programmering opg 4'!$D$8=0,"-",'Lineær programmering opg 4'!$G$8)</f>
        <v>-</v>
      </c>
      <c r="J6802" s="295">
        <f>A6802*'Lineær programmering opg 4'!$C$11+Datatabel!C6802*'Lineær programmering opg 4'!$D$11</f>
        <v>44039.699999999779</v>
      </c>
      <c r="K6802" s="9">
        <f t="shared" si="532"/>
        <v>0</v>
      </c>
      <c r="L6802" s="9">
        <f t="shared" si="533"/>
        <v>0</v>
      </c>
    </row>
    <row r="6803" spans="1:12" ht="15" x14ac:dyDescent="0.25">
      <c r="A6803" s="167">
        <f t="shared" si="531"/>
        <v>76.800000000017974</v>
      </c>
      <c r="B6803" s="325">
        <f t="shared" si="534"/>
        <v>0.32000000000007489</v>
      </c>
      <c r="C6803" s="167">
        <f t="shared" si="530"/>
        <v>242.39999999998653</v>
      </c>
      <c r="D6803" s="167">
        <f>IF('Lineær programmering opg 4'!$M$4=0,"-",(-A6803+'Lineær programmering opg 4'!$M$4)/'Lineær programmering opg 4'!$K$4*-1)</f>
        <v>326.39999999996405</v>
      </c>
      <c r="E6803" s="167">
        <f>IF('Lineær programmering opg 4'!$M$5=0,"-",(-A6803+'Lineær programmering opg 4'!$M$5)/'Lineær programmering opg 4'!$K$5*-1)</f>
        <v>242.39999999998653</v>
      </c>
      <c r="F6803" s="167" t="str">
        <f>IF('Lineær programmering opg 4'!$E$6=0,"-",(-A6803+'Lineær programmering opg 4'!$M$6)/'Lineær programmering opg 4'!$K$6*-1)</f>
        <v>-</v>
      </c>
      <c r="G6803" s="167" t="str">
        <f>IF('Lineær programmering opg 4'!$D$7=0,"-",((-A6803+'Lineær programmering opg 4'!$M$7)/'Lineær programmering opg 4'!$K$7)*-1)</f>
        <v>-</v>
      </c>
      <c r="H6803" s="167" t="str">
        <f>IF('Lineær programmering opg 4'!$C$8=0,"-",((-A6803+'Lineær programmering opg 4'!$M$8)/'Lineær programmering opg 4'!$K$8)*-1)</f>
        <v>-</v>
      </c>
      <c r="I6803" s="167" t="str">
        <f>IF('Lineær programmering opg 4'!$D$8=0,"-",'Lineær programmering opg 4'!$G$8)</f>
        <v>-</v>
      </c>
      <c r="J6803" s="295">
        <f>A6803*'Lineær programmering opg 4'!$C$11+Datatabel!C6803*'Lineær programmering opg 4'!$D$11</f>
        <v>44039.999999999774</v>
      </c>
      <c r="K6803" s="9">
        <f t="shared" si="532"/>
        <v>0</v>
      </c>
      <c r="L6803" s="9">
        <f t="shared" si="533"/>
        <v>0</v>
      </c>
    </row>
    <row r="6804" spans="1:12" ht="15" x14ac:dyDescent="0.25">
      <c r="A6804" s="167">
        <f t="shared" si="531"/>
        <v>76.776000000017973</v>
      </c>
      <c r="B6804" s="325">
        <f t="shared" si="534"/>
        <v>0.3199000000000749</v>
      </c>
      <c r="C6804" s="167">
        <f t="shared" si="530"/>
        <v>242.41799999998653</v>
      </c>
      <c r="D6804" s="167">
        <f>IF('Lineær programmering opg 4'!$M$4=0,"-",(-A6804+'Lineær programmering opg 4'!$M$4)/'Lineær programmering opg 4'!$K$4*-1)</f>
        <v>326.44799999996405</v>
      </c>
      <c r="E6804" s="167">
        <f>IF('Lineær programmering opg 4'!$M$5=0,"-",(-A6804+'Lineær programmering opg 4'!$M$5)/'Lineær programmering opg 4'!$K$5*-1)</f>
        <v>242.41799999998653</v>
      </c>
      <c r="F6804" s="167" t="str">
        <f>IF('Lineær programmering opg 4'!$E$6=0,"-",(-A6804+'Lineær programmering opg 4'!$M$6)/'Lineær programmering opg 4'!$K$6*-1)</f>
        <v>-</v>
      </c>
      <c r="G6804" s="167" t="str">
        <f>IF('Lineær programmering opg 4'!$D$7=0,"-",((-A6804+'Lineær programmering opg 4'!$M$7)/'Lineær programmering opg 4'!$K$7)*-1)</f>
        <v>-</v>
      </c>
      <c r="H6804" s="167" t="str">
        <f>IF('Lineær programmering opg 4'!$C$8=0,"-",((-A6804+'Lineær programmering opg 4'!$M$8)/'Lineær programmering opg 4'!$K$8)*-1)</f>
        <v>-</v>
      </c>
      <c r="I6804" s="167" t="str">
        <f>IF('Lineær programmering opg 4'!$D$8=0,"-",'Lineær programmering opg 4'!$G$8)</f>
        <v>-</v>
      </c>
      <c r="J6804" s="295">
        <f>A6804*'Lineær programmering opg 4'!$C$11+Datatabel!C6804*'Lineær programmering opg 4'!$D$11</f>
        <v>44040.299999999777</v>
      </c>
      <c r="K6804" s="9">
        <f t="shared" si="532"/>
        <v>0</v>
      </c>
      <c r="L6804" s="9">
        <f t="shared" si="533"/>
        <v>0</v>
      </c>
    </row>
    <row r="6805" spans="1:12" ht="15" x14ac:dyDescent="0.25">
      <c r="A6805" s="167">
        <f t="shared" si="531"/>
        <v>76.752000000017972</v>
      </c>
      <c r="B6805" s="325">
        <f t="shared" si="534"/>
        <v>0.31980000000007491</v>
      </c>
      <c r="C6805" s="167">
        <f t="shared" si="530"/>
        <v>242.43599999998654</v>
      </c>
      <c r="D6805" s="167">
        <f>IF('Lineær programmering opg 4'!$M$4=0,"-",(-A6805+'Lineær programmering opg 4'!$M$4)/'Lineær programmering opg 4'!$K$4*-1)</f>
        <v>326.49599999996406</v>
      </c>
      <c r="E6805" s="167">
        <f>IF('Lineær programmering opg 4'!$M$5=0,"-",(-A6805+'Lineær programmering opg 4'!$M$5)/'Lineær programmering opg 4'!$K$5*-1)</f>
        <v>242.43599999998654</v>
      </c>
      <c r="F6805" s="167" t="str">
        <f>IF('Lineær programmering opg 4'!$E$6=0,"-",(-A6805+'Lineær programmering opg 4'!$M$6)/'Lineær programmering opg 4'!$K$6*-1)</f>
        <v>-</v>
      </c>
      <c r="G6805" s="167" t="str">
        <f>IF('Lineær programmering opg 4'!$D$7=0,"-",((-A6805+'Lineær programmering opg 4'!$M$7)/'Lineær programmering opg 4'!$K$7)*-1)</f>
        <v>-</v>
      </c>
      <c r="H6805" s="167" t="str">
        <f>IF('Lineær programmering opg 4'!$C$8=0,"-",((-A6805+'Lineær programmering opg 4'!$M$8)/'Lineær programmering opg 4'!$K$8)*-1)</f>
        <v>-</v>
      </c>
      <c r="I6805" s="167" t="str">
        <f>IF('Lineær programmering opg 4'!$D$8=0,"-",'Lineær programmering opg 4'!$G$8)</f>
        <v>-</v>
      </c>
      <c r="J6805" s="295">
        <f>A6805*'Lineær programmering opg 4'!$C$11+Datatabel!C6805*'Lineær programmering opg 4'!$D$11</f>
        <v>44040.599999999773</v>
      </c>
      <c r="K6805" s="9">
        <f t="shared" si="532"/>
        <v>0</v>
      </c>
      <c r="L6805" s="9">
        <f t="shared" si="533"/>
        <v>0</v>
      </c>
    </row>
    <row r="6806" spans="1:12" ht="15" x14ac:dyDescent="0.25">
      <c r="A6806" s="167">
        <f t="shared" si="531"/>
        <v>76.728000000017985</v>
      </c>
      <c r="B6806" s="325">
        <f t="shared" si="534"/>
        <v>0.31970000000007492</v>
      </c>
      <c r="C6806" s="167">
        <f t="shared" si="530"/>
        <v>242.45399999998654</v>
      </c>
      <c r="D6806" s="167">
        <f>IF('Lineær programmering opg 4'!$M$4=0,"-",(-A6806+'Lineær programmering opg 4'!$M$4)/'Lineær programmering opg 4'!$K$4*-1)</f>
        <v>326.54399999996406</v>
      </c>
      <c r="E6806" s="167">
        <f>IF('Lineær programmering opg 4'!$M$5=0,"-",(-A6806+'Lineær programmering opg 4'!$M$5)/'Lineær programmering opg 4'!$K$5*-1)</f>
        <v>242.45399999998654</v>
      </c>
      <c r="F6806" s="167" t="str">
        <f>IF('Lineær programmering opg 4'!$E$6=0,"-",(-A6806+'Lineær programmering opg 4'!$M$6)/'Lineær programmering opg 4'!$K$6*-1)</f>
        <v>-</v>
      </c>
      <c r="G6806" s="167" t="str">
        <f>IF('Lineær programmering opg 4'!$D$7=0,"-",((-A6806+'Lineær programmering opg 4'!$M$7)/'Lineær programmering opg 4'!$K$7)*-1)</f>
        <v>-</v>
      </c>
      <c r="H6806" s="167" t="str">
        <f>IF('Lineær programmering opg 4'!$C$8=0,"-",((-A6806+'Lineær programmering opg 4'!$M$8)/'Lineær programmering opg 4'!$K$8)*-1)</f>
        <v>-</v>
      </c>
      <c r="I6806" s="167" t="str">
        <f>IF('Lineær programmering opg 4'!$D$8=0,"-",'Lineær programmering opg 4'!$G$8)</f>
        <v>-</v>
      </c>
      <c r="J6806" s="295">
        <f>A6806*'Lineær programmering opg 4'!$C$11+Datatabel!C6806*'Lineær programmering opg 4'!$D$11</f>
        <v>44040.899999999783</v>
      </c>
      <c r="K6806" s="9">
        <f t="shared" si="532"/>
        <v>0</v>
      </c>
      <c r="L6806" s="9">
        <f t="shared" si="533"/>
        <v>0</v>
      </c>
    </row>
    <row r="6807" spans="1:12" ht="15" x14ac:dyDescent="0.25">
      <c r="A6807" s="167">
        <f t="shared" si="531"/>
        <v>76.704000000017984</v>
      </c>
      <c r="B6807" s="325">
        <f t="shared" si="534"/>
        <v>0.31960000000007494</v>
      </c>
      <c r="C6807" s="167">
        <f t="shared" si="530"/>
        <v>242.47199999998654</v>
      </c>
      <c r="D6807" s="167">
        <f>IF('Lineær programmering opg 4'!$M$4=0,"-",(-A6807+'Lineær programmering opg 4'!$M$4)/'Lineær programmering opg 4'!$K$4*-1)</f>
        <v>326.59199999996406</v>
      </c>
      <c r="E6807" s="167">
        <f>IF('Lineær programmering opg 4'!$M$5=0,"-",(-A6807+'Lineær programmering opg 4'!$M$5)/'Lineær programmering opg 4'!$K$5*-1)</f>
        <v>242.47199999998654</v>
      </c>
      <c r="F6807" s="167" t="str">
        <f>IF('Lineær programmering opg 4'!$E$6=0,"-",(-A6807+'Lineær programmering opg 4'!$M$6)/'Lineær programmering opg 4'!$K$6*-1)</f>
        <v>-</v>
      </c>
      <c r="G6807" s="167" t="str">
        <f>IF('Lineær programmering opg 4'!$D$7=0,"-",((-A6807+'Lineær programmering opg 4'!$M$7)/'Lineær programmering opg 4'!$K$7)*-1)</f>
        <v>-</v>
      </c>
      <c r="H6807" s="167" t="str">
        <f>IF('Lineær programmering opg 4'!$C$8=0,"-",((-A6807+'Lineær programmering opg 4'!$M$8)/'Lineær programmering opg 4'!$K$8)*-1)</f>
        <v>-</v>
      </c>
      <c r="I6807" s="167" t="str">
        <f>IF('Lineær programmering opg 4'!$D$8=0,"-",'Lineær programmering opg 4'!$G$8)</f>
        <v>-</v>
      </c>
      <c r="J6807" s="295">
        <f>A6807*'Lineær programmering opg 4'!$C$11+Datatabel!C6807*'Lineær programmering opg 4'!$D$11</f>
        <v>44041.199999999779</v>
      </c>
      <c r="K6807" s="9">
        <f t="shared" si="532"/>
        <v>0</v>
      </c>
      <c r="L6807" s="9">
        <f t="shared" si="533"/>
        <v>0</v>
      </c>
    </row>
    <row r="6808" spans="1:12" ht="15" x14ac:dyDescent="0.25">
      <c r="A6808" s="167">
        <f t="shared" si="531"/>
        <v>76.680000000017984</v>
      </c>
      <c r="B6808" s="325">
        <f t="shared" si="534"/>
        <v>0.31950000000007495</v>
      </c>
      <c r="C6808" s="167">
        <f t="shared" si="530"/>
        <v>242.48999999998654</v>
      </c>
      <c r="D6808" s="167">
        <f>IF('Lineær programmering opg 4'!$M$4=0,"-",(-A6808+'Lineær programmering opg 4'!$M$4)/'Lineær programmering opg 4'!$K$4*-1)</f>
        <v>326.63999999996406</v>
      </c>
      <c r="E6808" s="167">
        <f>IF('Lineær programmering opg 4'!$M$5=0,"-",(-A6808+'Lineær programmering opg 4'!$M$5)/'Lineær programmering opg 4'!$K$5*-1)</f>
        <v>242.48999999998654</v>
      </c>
      <c r="F6808" s="167" t="str">
        <f>IF('Lineær programmering opg 4'!$E$6=0,"-",(-A6808+'Lineær programmering opg 4'!$M$6)/'Lineær programmering opg 4'!$K$6*-1)</f>
        <v>-</v>
      </c>
      <c r="G6808" s="167" t="str">
        <f>IF('Lineær programmering opg 4'!$D$7=0,"-",((-A6808+'Lineær programmering opg 4'!$M$7)/'Lineær programmering opg 4'!$K$7)*-1)</f>
        <v>-</v>
      </c>
      <c r="H6808" s="167" t="str">
        <f>IF('Lineær programmering opg 4'!$C$8=0,"-",((-A6808+'Lineær programmering opg 4'!$M$8)/'Lineær programmering opg 4'!$K$8)*-1)</f>
        <v>-</v>
      </c>
      <c r="I6808" s="167" t="str">
        <f>IF('Lineær programmering opg 4'!$D$8=0,"-",'Lineær programmering opg 4'!$G$8)</f>
        <v>-</v>
      </c>
      <c r="J6808" s="295">
        <f>A6808*'Lineær programmering opg 4'!$C$11+Datatabel!C6808*'Lineær programmering opg 4'!$D$11</f>
        <v>44041.499999999774</v>
      </c>
      <c r="K6808" s="9">
        <f t="shared" si="532"/>
        <v>0</v>
      </c>
      <c r="L6808" s="9">
        <f t="shared" si="533"/>
        <v>0</v>
      </c>
    </row>
    <row r="6809" spans="1:12" ht="15" x14ac:dyDescent="0.25">
      <c r="A6809" s="167">
        <f t="shared" si="531"/>
        <v>76.656000000017997</v>
      </c>
      <c r="B6809" s="325">
        <f t="shared" si="534"/>
        <v>0.31940000000007496</v>
      </c>
      <c r="C6809" s="167">
        <f t="shared" si="530"/>
        <v>242.50799999998648</v>
      </c>
      <c r="D6809" s="167">
        <f>IF('Lineær programmering opg 4'!$M$4=0,"-",(-A6809+'Lineær programmering opg 4'!$M$4)/'Lineær programmering opg 4'!$K$4*-1)</f>
        <v>326.68799999996401</v>
      </c>
      <c r="E6809" s="167">
        <f>IF('Lineær programmering opg 4'!$M$5=0,"-",(-A6809+'Lineær programmering opg 4'!$M$5)/'Lineær programmering opg 4'!$K$5*-1)</f>
        <v>242.50799999998648</v>
      </c>
      <c r="F6809" s="167" t="str">
        <f>IF('Lineær programmering opg 4'!$E$6=0,"-",(-A6809+'Lineær programmering opg 4'!$M$6)/'Lineær programmering opg 4'!$K$6*-1)</f>
        <v>-</v>
      </c>
      <c r="G6809" s="167" t="str">
        <f>IF('Lineær programmering opg 4'!$D$7=0,"-",((-A6809+'Lineær programmering opg 4'!$M$7)/'Lineær programmering opg 4'!$K$7)*-1)</f>
        <v>-</v>
      </c>
      <c r="H6809" s="167" t="str">
        <f>IF('Lineær programmering opg 4'!$C$8=0,"-",((-A6809+'Lineær programmering opg 4'!$M$8)/'Lineær programmering opg 4'!$K$8)*-1)</f>
        <v>-</v>
      </c>
      <c r="I6809" s="167" t="str">
        <f>IF('Lineær programmering opg 4'!$D$8=0,"-",'Lineær programmering opg 4'!$G$8)</f>
        <v>-</v>
      </c>
      <c r="J6809" s="295">
        <f>A6809*'Lineær programmering opg 4'!$C$11+Datatabel!C6809*'Lineær programmering opg 4'!$D$11</f>
        <v>44041.79999999977</v>
      </c>
      <c r="K6809" s="9">
        <f t="shared" si="532"/>
        <v>0</v>
      </c>
      <c r="L6809" s="9">
        <f t="shared" si="533"/>
        <v>0</v>
      </c>
    </row>
    <row r="6810" spans="1:12" ht="15" x14ac:dyDescent="0.25">
      <c r="A6810" s="167">
        <f t="shared" si="531"/>
        <v>76.632000000017996</v>
      </c>
      <c r="B6810" s="325">
        <f t="shared" si="534"/>
        <v>0.31930000000007497</v>
      </c>
      <c r="C6810" s="167">
        <f t="shared" si="530"/>
        <v>242.52599999998648</v>
      </c>
      <c r="D6810" s="167">
        <f>IF('Lineær programmering opg 4'!$M$4=0,"-",(-A6810+'Lineær programmering opg 4'!$M$4)/'Lineær programmering opg 4'!$K$4*-1)</f>
        <v>326.73599999996401</v>
      </c>
      <c r="E6810" s="167">
        <f>IF('Lineær programmering opg 4'!$M$5=0,"-",(-A6810+'Lineær programmering opg 4'!$M$5)/'Lineær programmering opg 4'!$K$5*-1)</f>
        <v>242.52599999998648</v>
      </c>
      <c r="F6810" s="167" t="str">
        <f>IF('Lineær programmering opg 4'!$E$6=0,"-",(-A6810+'Lineær programmering opg 4'!$M$6)/'Lineær programmering opg 4'!$K$6*-1)</f>
        <v>-</v>
      </c>
      <c r="G6810" s="167" t="str">
        <f>IF('Lineær programmering opg 4'!$D$7=0,"-",((-A6810+'Lineær programmering opg 4'!$M$7)/'Lineær programmering opg 4'!$K$7)*-1)</f>
        <v>-</v>
      </c>
      <c r="H6810" s="167" t="str">
        <f>IF('Lineær programmering opg 4'!$C$8=0,"-",((-A6810+'Lineær programmering opg 4'!$M$8)/'Lineær programmering opg 4'!$K$8)*-1)</f>
        <v>-</v>
      </c>
      <c r="I6810" s="167" t="str">
        <f>IF('Lineær programmering opg 4'!$D$8=0,"-",'Lineær programmering opg 4'!$G$8)</f>
        <v>-</v>
      </c>
      <c r="J6810" s="295">
        <f>A6810*'Lineær programmering opg 4'!$C$11+Datatabel!C6810*'Lineær programmering opg 4'!$D$11</f>
        <v>44042.099999999773</v>
      </c>
      <c r="K6810" s="9">
        <f t="shared" si="532"/>
        <v>0</v>
      </c>
      <c r="L6810" s="9">
        <f t="shared" si="533"/>
        <v>0</v>
      </c>
    </row>
    <row r="6811" spans="1:12" ht="15" x14ac:dyDescent="0.25">
      <c r="A6811" s="167">
        <f t="shared" si="531"/>
        <v>76.608000000017995</v>
      </c>
      <c r="B6811" s="325">
        <f t="shared" si="534"/>
        <v>0.31920000000007498</v>
      </c>
      <c r="C6811" s="167">
        <f t="shared" si="530"/>
        <v>242.54399999998648</v>
      </c>
      <c r="D6811" s="167">
        <f>IF('Lineær programmering opg 4'!$M$4=0,"-",(-A6811+'Lineær programmering opg 4'!$M$4)/'Lineær programmering opg 4'!$K$4*-1)</f>
        <v>326.78399999996401</v>
      </c>
      <c r="E6811" s="167">
        <f>IF('Lineær programmering opg 4'!$M$5=0,"-",(-A6811+'Lineær programmering opg 4'!$M$5)/'Lineær programmering opg 4'!$K$5*-1)</f>
        <v>242.54399999998648</v>
      </c>
      <c r="F6811" s="167" t="str">
        <f>IF('Lineær programmering opg 4'!$E$6=0,"-",(-A6811+'Lineær programmering opg 4'!$M$6)/'Lineær programmering opg 4'!$K$6*-1)</f>
        <v>-</v>
      </c>
      <c r="G6811" s="167" t="str">
        <f>IF('Lineær programmering opg 4'!$D$7=0,"-",((-A6811+'Lineær programmering opg 4'!$M$7)/'Lineær programmering opg 4'!$K$7)*-1)</f>
        <v>-</v>
      </c>
      <c r="H6811" s="167" t="str">
        <f>IF('Lineær programmering opg 4'!$C$8=0,"-",((-A6811+'Lineær programmering opg 4'!$M$8)/'Lineær programmering opg 4'!$K$8)*-1)</f>
        <v>-</v>
      </c>
      <c r="I6811" s="167" t="str">
        <f>IF('Lineær programmering opg 4'!$D$8=0,"-",'Lineær programmering opg 4'!$G$8)</f>
        <v>-</v>
      </c>
      <c r="J6811" s="295">
        <f>A6811*'Lineær programmering opg 4'!$C$11+Datatabel!C6811*'Lineær programmering opg 4'!$D$11</f>
        <v>44042.399999999776</v>
      </c>
      <c r="K6811" s="9">
        <f t="shared" si="532"/>
        <v>0</v>
      </c>
      <c r="L6811" s="9">
        <f t="shared" si="533"/>
        <v>0</v>
      </c>
    </row>
    <row r="6812" spans="1:12" ht="15" x14ac:dyDescent="0.25">
      <c r="A6812" s="167">
        <f t="shared" si="531"/>
        <v>76.584000000017994</v>
      </c>
      <c r="B6812" s="325">
        <f t="shared" si="534"/>
        <v>0.31910000000007499</v>
      </c>
      <c r="C6812" s="167">
        <f t="shared" si="530"/>
        <v>242.56199999998648</v>
      </c>
      <c r="D6812" s="167">
        <f>IF('Lineær programmering opg 4'!$M$4=0,"-",(-A6812+'Lineær programmering opg 4'!$M$4)/'Lineær programmering opg 4'!$K$4*-1)</f>
        <v>326.83199999996401</v>
      </c>
      <c r="E6812" s="167">
        <f>IF('Lineær programmering opg 4'!$M$5=0,"-",(-A6812+'Lineær programmering opg 4'!$M$5)/'Lineær programmering opg 4'!$K$5*-1)</f>
        <v>242.56199999998648</v>
      </c>
      <c r="F6812" s="167" t="str">
        <f>IF('Lineær programmering opg 4'!$E$6=0,"-",(-A6812+'Lineær programmering opg 4'!$M$6)/'Lineær programmering opg 4'!$K$6*-1)</f>
        <v>-</v>
      </c>
      <c r="G6812" s="167" t="str">
        <f>IF('Lineær programmering opg 4'!$D$7=0,"-",((-A6812+'Lineær programmering opg 4'!$M$7)/'Lineær programmering opg 4'!$K$7)*-1)</f>
        <v>-</v>
      </c>
      <c r="H6812" s="167" t="str">
        <f>IF('Lineær programmering opg 4'!$C$8=0,"-",((-A6812+'Lineær programmering opg 4'!$M$8)/'Lineær programmering opg 4'!$K$8)*-1)</f>
        <v>-</v>
      </c>
      <c r="I6812" s="167" t="str">
        <f>IF('Lineær programmering opg 4'!$D$8=0,"-",'Lineær programmering opg 4'!$G$8)</f>
        <v>-</v>
      </c>
      <c r="J6812" s="295">
        <f>A6812*'Lineær programmering opg 4'!$C$11+Datatabel!C6812*'Lineær programmering opg 4'!$D$11</f>
        <v>44042.699999999772</v>
      </c>
      <c r="K6812" s="9">
        <f t="shared" si="532"/>
        <v>0</v>
      </c>
      <c r="L6812" s="9">
        <f t="shared" si="533"/>
        <v>0</v>
      </c>
    </row>
    <row r="6813" spans="1:12" ht="15" x14ac:dyDescent="0.25">
      <c r="A6813" s="167">
        <f t="shared" si="531"/>
        <v>76.560000000017993</v>
      </c>
      <c r="B6813" s="325">
        <f t="shared" si="534"/>
        <v>0.319000000000075</v>
      </c>
      <c r="C6813" s="167">
        <f t="shared" si="530"/>
        <v>242.57999999998648</v>
      </c>
      <c r="D6813" s="167">
        <f>IF('Lineær programmering opg 4'!$M$4=0,"-",(-A6813+'Lineær programmering opg 4'!$M$4)/'Lineær programmering opg 4'!$K$4*-1)</f>
        <v>326.87999999996401</v>
      </c>
      <c r="E6813" s="167">
        <f>IF('Lineær programmering opg 4'!$M$5=0,"-",(-A6813+'Lineær programmering opg 4'!$M$5)/'Lineær programmering opg 4'!$K$5*-1)</f>
        <v>242.57999999998648</v>
      </c>
      <c r="F6813" s="167" t="str">
        <f>IF('Lineær programmering opg 4'!$E$6=0,"-",(-A6813+'Lineær programmering opg 4'!$M$6)/'Lineær programmering opg 4'!$K$6*-1)</f>
        <v>-</v>
      </c>
      <c r="G6813" s="167" t="str">
        <f>IF('Lineær programmering opg 4'!$D$7=0,"-",((-A6813+'Lineær programmering opg 4'!$M$7)/'Lineær programmering opg 4'!$K$7)*-1)</f>
        <v>-</v>
      </c>
      <c r="H6813" s="167" t="str">
        <f>IF('Lineær programmering opg 4'!$C$8=0,"-",((-A6813+'Lineær programmering opg 4'!$M$8)/'Lineær programmering opg 4'!$K$8)*-1)</f>
        <v>-</v>
      </c>
      <c r="I6813" s="167" t="str">
        <f>IF('Lineær programmering opg 4'!$D$8=0,"-",'Lineær programmering opg 4'!$G$8)</f>
        <v>-</v>
      </c>
      <c r="J6813" s="295">
        <f>A6813*'Lineær programmering opg 4'!$C$11+Datatabel!C6813*'Lineær programmering opg 4'!$D$11</f>
        <v>44042.999999999767</v>
      </c>
      <c r="K6813" s="9">
        <f t="shared" si="532"/>
        <v>0</v>
      </c>
      <c r="L6813" s="9">
        <f t="shared" si="533"/>
        <v>0</v>
      </c>
    </row>
    <row r="6814" spans="1:12" ht="15" x14ac:dyDescent="0.25">
      <c r="A6814" s="167">
        <f t="shared" si="531"/>
        <v>76.536000000018007</v>
      </c>
      <c r="B6814" s="325">
        <f t="shared" si="534"/>
        <v>0.31890000000007501</v>
      </c>
      <c r="C6814" s="167">
        <f t="shared" si="530"/>
        <v>242.59799999998648</v>
      </c>
      <c r="D6814" s="167">
        <f>IF('Lineær programmering opg 4'!$M$4=0,"-",(-A6814+'Lineær programmering opg 4'!$M$4)/'Lineær programmering opg 4'!$K$4*-1)</f>
        <v>326.92799999996396</v>
      </c>
      <c r="E6814" s="167">
        <f>IF('Lineær programmering opg 4'!$M$5=0,"-",(-A6814+'Lineær programmering opg 4'!$M$5)/'Lineær programmering opg 4'!$K$5*-1)</f>
        <v>242.59799999998648</v>
      </c>
      <c r="F6814" s="167" t="str">
        <f>IF('Lineær programmering opg 4'!$E$6=0,"-",(-A6814+'Lineær programmering opg 4'!$M$6)/'Lineær programmering opg 4'!$K$6*-1)</f>
        <v>-</v>
      </c>
      <c r="G6814" s="167" t="str">
        <f>IF('Lineær programmering opg 4'!$D$7=0,"-",((-A6814+'Lineær programmering opg 4'!$M$7)/'Lineær programmering opg 4'!$K$7)*-1)</f>
        <v>-</v>
      </c>
      <c r="H6814" s="167" t="str">
        <f>IF('Lineær programmering opg 4'!$C$8=0,"-",((-A6814+'Lineær programmering opg 4'!$M$8)/'Lineær programmering opg 4'!$K$8)*-1)</f>
        <v>-</v>
      </c>
      <c r="I6814" s="167" t="str">
        <f>IF('Lineær programmering opg 4'!$D$8=0,"-",'Lineær programmering opg 4'!$G$8)</f>
        <v>-</v>
      </c>
      <c r="J6814" s="295">
        <f>A6814*'Lineær programmering opg 4'!$C$11+Datatabel!C6814*'Lineær programmering opg 4'!$D$11</f>
        <v>44043.299999999777</v>
      </c>
      <c r="K6814" s="9">
        <f t="shared" si="532"/>
        <v>0</v>
      </c>
      <c r="L6814" s="9">
        <f t="shared" si="533"/>
        <v>0</v>
      </c>
    </row>
    <row r="6815" spans="1:12" ht="15" x14ac:dyDescent="0.25">
      <c r="A6815" s="167">
        <f t="shared" si="531"/>
        <v>76.512000000018006</v>
      </c>
      <c r="B6815" s="325">
        <f t="shared" si="534"/>
        <v>0.31880000000007502</v>
      </c>
      <c r="C6815" s="167">
        <f t="shared" si="530"/>
        <v>242.61599999998649</v>
      </c>
      <c r="D6815" s="167">
        <f>IF('Lineær programmering opg 4'!$M$4=0,"-",(-A6815+'Lineær programmering opg 4'!$M$4)/'Lineær programmering opg 4'!$K$4*-1)</f>
        <v>326.97599999996396</v>
      </c>
      <c r="E6815" s="167">
        <f>IF('Lineær programmering opg 4'!$M$5=0,"-",(-A6815+'Lineær programmering opg 4'!$M$5)/'Lineær programmering opg 4'!$K$5*-1)</f>
        <v>242.61599999998649</v>
      </c>
      <c r="F6815" s="167" t="str">
        <f>IF('Lineær programmering opg 4'!$E$6=0,"-",(-A6815+'Lineær programmering opg 4'!$M$6)/'Lineær programmering opg 4'!$K$6*-1)</f>
        <v>-</v>
      </c>
      <c r="G6815" s="167" t="str">
        <f>IF('Lineær programmering opg 4'!$D$7=0,"-",((-A6815+'Lineær programmering opg 4'!$M$7)/'Lineær programmering opg 4'!$K$7)*-1)</f>
        <v>-</v>
      </c>
      <c r="H6815" s="167" t="str">
        <f>IF('Lineær programmering opg 4'!$C$8=0,"-",((-A6815+'Lineær programmering opg 4'!$M$8)/'Lineær programmering opg 4'!$K$8)*-1)</f>
        <v>-</v>
      </c>
      <c r="I6815" s="167" t="str">
        <f>IF('Lineær programmering opg 4'!$D$8=0,"-",'Lineær programmering opg 4'!$G$8)</f>
        <v>-</v>
      </c>
      <c r="J6815" s="295">
        <f>A6815*'Lineær programmering opg 4'!$C$11+Datatabel!C6815*'Lineær programmering opg 4'!$D$11</f>
        <v>44043.599999999773</v>
      </c>
      <c r="K6815" s="9">
        <f t="shared" si="532"/>
        <v>0</v>
      </c>
      <c r="L6815" s="9">
        <f t="shared" si="533"/>
        <v>0</v>
      </c>
    </row>
    <row r="6816" spans="1:12" ht="15" x14ac:dyDescent="0.25">
      <c r="A6816" s="167">
        <f t="shared" si="531"/>
        <v>76.488000000018005</v>
      </c>
      <c r="B6816" s="325">
        <f t="shared" si="534"/>
        <v>0.31870000000007503</v>
      </c>
      <c r="C6816" s="167">
        <f t="shared" si="530"/>
        <v>242.63399999998649</v>
      </c>
      <c r="D6816" s="167">
        <f>IF('Lineær programmering opg 4'!$M$4=0,"-",(-A6816+'Lineær programmering opg 4'!$M$4)/'Lineær programmering opg 4'!$K$4*-1)</f>
        <v>327.02399999996396</v>
      </c>
      <c r="E6816" s="167">
        <f>IF('Lineær programmering opg 4'!$M$5=0,"-",(-A6816+'Lineær programmering opg 4'!$M$5)/'Lineær programmering opg 4'!$K$5*-1)</f>
        <v>242.63399999998649</v>
      </c>
      <c r="F6816" s="167" t="str">
        <f>IF('Lineær programmering opg 4'!$E$6=0,"-",(-A6816+'Lineær programmering opg 4'!$M$6)/'Lineær programmering opg 4'!$K$6*-1)</f>
        <v>-</v>
      </c>
      <c r="G6816" s="167" t="str">
        <f>IF('Lineær programmering opg 4'!$D$7=0,"-",((-A6816+'Lineær programmering opg 4'!$M$7)/'Lineær programmering opg 4'!$K$7)*-1)</f>
        <v>-</v>
      </c>
      <c r="H6816" s="167" t="str">
        <f>IF('Lineær programmering opg 4'!$C$8=0,"-",((-A6816+'Lineær programmering opg 4'!$M$8)/'Lineær programmering opg 4'!$K$8)*-1)</f>
        <v>-</v>
      </c>
      <c r="I6816" s="167" t="str">
        <f>IF('Lineær programmering opg 4'!$D$8=0,"-",'Lineær programmering opg 4'!$G$8)</f>
        <v>-</v>
      </c>
      <c r="J6816" s="295">
        <f>A6816*'Lineær programmering opg 4'!$C$11+Datatabel!C6816*'Lineær programmering opg 4'!$D$11</f>
        <v>44043.899999999776</v>
      </c>
      <c r="K6816" s="9">
        <f t="shared" si="532"/>
        <v>0</v>
      </c>
      <c r="L6816" s="9">
        <f t="shared" si="533"/>
        <v>0</v>
      </c>
    </row>
    <row r="6817" spans="1:12" ht="15" x14ac:dyDescent="0.25">
      <c r="A6817" s="167">
        <f t="shared" si="531"/>
        <v>76.464000000018018</v>
      </c>
      <c r="B6817" s="325">
        <f t="shared" si="534"/>
        <v>0.31860000000007505</v>
      </c>
      <c r="C6817" s="167">
        <f t="shared" si="530"/>
        <v>242.65199999998649</v>
      </c>
      <c r="D6817" s="167">
        <f>IF('Lineær programmering opg 4'!$M$4=0,"-",(-A6817+'Lineær programmering opg 4'!$M$4)/'Lineær programmering opg 4'!$K$4*-1)</f>
        <v>327.07199999996396</v>
      </c>
      <c r="E6817" s="167">
        <f>IF('Lineær programmering opg 4'!$M$5=0,"-",(-A6817+'Lineær programmering opg 4'!$M$5)/'Lineær programmering opg 4'!$K$5*-1)</f>
        <v>242.65199999998649</v>
      </c>
      <c r="F6817" s="167" t="str">
        <f>IF('Lineær programmering opg 4'!$E$6=0,"-",(-A6817+'Lineær programmering opg 4'!$M$6)/'Lineær programmering opg 4'!$K$6*-1)</f>
        <v>-</v>
      </c>
      <c r="G6817" s="167" t="str">
        <f>IF('Lineær programmering opg 4'!$D$7=0,"-",((-A6817+'Lineær programmering opg 4'!$M$7)/'Lineær programmering opg 4'!$K$7)*-1)</f>
        <v>-</v>
      </c>
      <c r="H6817" s="167" t="str">
        <f>IF('Lineær programmering opg 4'!$C$8=0,"-",((-A6817+'Lineær programmering opg 4'!$M$8)/'Lineær programmering opg 4'!$K$8)*-1)</f>
        <v>-</v>
      </c>
      <c r="I6817" s="167" t="str">
        <f>IF('Lineær programmering opg 4'!$D$8=0,"-",'Lineær programmering opg 4'!$G$8)</f>
        <v>-</v>
      </c>
      <c r="J6817" s="295">
        <f>A6817*'Lineær programmering opg 4'!$C$11+Datatabel!C6817*'Lineær programmering opg 4'!$D$11</f>
        <v>44044.199999999779</v>
      </c>
      <c r="K6817" s="9">
        <f t="shared" si="532"/>
        <v>0</v>
      </c>
      <c r="L6817" s="9">
        <f t="shared" si="533"/>
        <v>0</v>
      </c>
    </row>
    <row r="6818" spans="1:12" ht="15" x14ac:dyDescent="0.25">
      <c r="A6818" s="167">
        <f t="shared" si="531"/>
        <v>76.440000000018017</v>
      </c>
      <c r="B6818" s="325">
        <f t="shared" si="534"/>
        <v>0.31850000000007506</v>
      </c>
      <c r="C6818" s="167">
        <f t="shared" si="530"/>
        <v>242.66999999998649</v>
      </c>
      <c r="D6818" s="167">
        <f>IF('Lineær programmering opg 4'!$M$4=0,"-",(-A6818+'Lineær programmering opg 4'!$M$4)/'Lineær programmering opg 4'!$K$4*-1)</f>
        <v>327.11999999996397</v>
      </c>
      <c r="E6818" s="167">
        <f>IF('Lineær programmering opg 4'!$M$5=0,"-",(-A6818+'Lineær programmering opg 4'!$M$5)/'Lineær programmering opg 4'!$K$5*-1)</f>
        <v>242.66999999998649</v>
      </c>
      <c r="F6818" s="167" t="str">
        <f>IF('Lineær programmering opg 4'!$E$6=0,"-",(-A6818+'Lineær programmering opg 4'!$M$6)/'Lineær programmering opg 4'!$K$6*-1)</f>
        <v>-</v>
      </c>
      <c r="G6818" s="167" t="str">
        <f>IF('Lineær programmering opg 4'!$D$7=0,"-",((-A6818+'Lineær programmering opg 4'!$M$7)/'Lineær programmering opg 4'!$K$7)*-1)</f>
        <v>-</v>
      </c>
      <c r="H6818" s="167" t="str">
        <f>IF('Lineær programmering opg 4'!$C$8=0,"-",((-A6818+'Lineær programmering opg 4'!$M$8)/'Lineær programmering opg 4'!$K$8)*-1)</f>
        <v>-</v>
      </c>
      <c r="I6818" s="167" t="str">
        <f>IF('Lineær programmering opg 4'!$D$8=0,"-",'Lineær programmering opg 4'!$G$8)</f>
        <v>-</v>
      </c>
      <c r="J6818" s="295">
        <f>A6818*'Lineær programmering opg 4'!$C$11+Datatabel!C6818*'Lineær programmering opg 4'!$D$11</f>
        <v>44044.499999999774</v>
      </c>
      <c r="K6818" s="9">
        <f t="shared" si="532"/>
        <v>0</v>
      </c>
      <c r="L6818" s="9">
        <f t="shared" si="533"/>
        <v>0</v>
      </c>
    </row>
    <row r="6819" spans="1:12" ht="15" x14ac:dyDescent="0.25">
      <c r="A6819" s="167">
        <f t="shared" si="531"/>
        <v>76.416000000018016</v>
      </c>
      <c r="B6819" s="325">
        <f t="shared" si="534"/>
        <v>0.31840000000007507</v>
      </c>
      <c r="C6819" s="167">
        <f t="shared" si="530"/>
        <v>242.68799999998649</v>
      </c>
      <c r="D6819" s="167">
        <f>IF('Lineær programmering opg 4'!$M$4=0,"-",(-A6819+'Lineær programmering opg 4'!$M$4)/'Lineær programmering opg 4'!$K$4*-1)</f>
        <v>327.16799999996397</v>
      </c>
      <c r="E6819" s="167">
        <f>IF('Lineær programmering opg 4'!$M$5=0,"-",(-A6819+'Lineær programmering opg 4'!$M$5)/'Lineær programmering opg 4'!$K$5*-1)</f>
        <v>242.68799999998649</v>
      </c>
      <c r="F6819" s="167" t="str">
        <f>IF('Lineær programmering opg 4'!$E$6=0,"-",(-A6819+'Lineær programmering opg 4'!$M$6)/'Lineær programmering opg 4'!$K$6*-1)</f>
        <v>-</v>
      </c>
      <c r="G6819" s="167" t="str">
        <f>IF('Lineær programmering opg 4'!$D$7=0,"-",((-A6819+'Lineær programmering opg 4'!$M$7)/'Lineær programmering opg 4'!$K$7)*-1)</f>
        <v>-</v>
      </c>
      <c r="H6819" s="167" t="str">
        <f>IF('Lineær programmering opg 4'!$C$8=0,"-",((-A6819+'Lineær programmering opg 4'!$M$8)/'Lineær programmering opg 4'!$K$8)*-1)</f>
        <v>-</v>
      </c>
      <c r="I6819" s="167" t="str">
        <f>IF('Lineær programmering opg 4'!$D$8=0,"-",'Lineær programmering opg 4'!$G$8)</f>
        <v>-</v>
      </c>
      <c r="J6819" s="295">
        <f>A6819*'Lineær programmering opg 4'!$C$11+Datatabel!C6819*'Lineær programmering opg 4'!$D$11</f>
        <v>44044.799999999777</v>
      </c>
      <c r="K6819" s="9">
        <f t="shared" si="532"/>
        <v>0</v>
      </c>
      <c r="L6819" s="9">
        <f t="shared" si="533"/>
        <v>0</v>
      </c>
    </row>
    <row r="6820" spans="1:12" ht="15" x14ac:dyDescent="0.25">
      <c r="A6820" s="167">
        <f t="shared" si="531"/>
        <v>76.392000000018015</v>
      </c>
      <c r="B6820" s="325">
        <f t="shared" si="534"/>
        <v>0.31830000000007508</v>
      </c>
      <c r="C6820" s="167">
        <f t="shared" si="530"/>
        <v>242.70599999998649</v>
      </c>
      <c r="D6820" s="167">
        <f>IF('Lineær programmering opg 4'!$M$4=0,"-",(-A6820+'Lineær programmering opg 4'!$M$4)/'Lineær programmering opg 4'!$K$4*-1)</f>
        <v>327.21599999996397</v>
      </c>
      <c r="E6820" s="167">
        <f>IF('Lineær programmering opg 4'!$M$5=0,"-",(-A6820+'Lineær programmering opg 4'!$M$5)/'Lineær programmering opg 4'!$K$5*-1)</f>
        <v>242.70599999998649</v>
      </c>
      <c r="F6820" s="167" t="str">
        <f>IF('Lineær programmering opg 4'!$E$6=0,"-",(-A6820+'Lineær programmering opg 4'!$M$6)/'Lineær programmering opg 4'!$K$6*-1)</f>
        <v>-</v>
      </c>
      <c r="G6820" s="167" t="str">
        <f>IF('Lineær programmering opg 4'!$D$7=0,"-",((-A6820+'Lineær programmering opg 4'!$M$7)/'Lineær programmering opg 4'!$K$7)*-1)</f>
        <v>-</v>
      </c>
      <c r="H6820" s="167" t="str">
        <f>IF('Lineær programmering opg 4'!$C$8=0,"-",((-A6820+'Lineær programmering opg 4'!$M$8)/'Lineær programmering opg 4'!$K$8)*-1)</f>
        <v>-</v>
      </c>
      <c r="I6820" s="167" t="str">
        <f>IF('Lineær programmering opg 4'!$D$8=0,"-",'Lineær programmering opg 4'!$G$8)</f>
        <v>-</v>
      </c>
      <c r="J6820" s="295">
        <f>A6820*'Lineær programmering opg 4'!$C$11+Datatabel!C6820*'Lineær programmering opg 4'!$D$11</f>
        <v>44045.099999999773</v>
      </c>
      <c r="K6820" s="9">
        <f t="shared" si="532"/>
        <v>0</v>
      </c>
      <c r="L6820" s="9">
        <f t="shared" si="533"/>
        <v>0</v>
      </c>
    </row>
    <row r="6821" spans="1:12" ht="15" x14ac:dyDescent="0.25">
      <c r="A6821" s="167">
        <f t="shared" si="531"/>
        <v>76.368000000018014</v>
      </c>
      <c r="B6821" s="325">
        <f t="shared" si="534"/>
        <v>0.31820000000007509</v>
      </c>
      <c r="C6821" s="167">
        <f t="shared" si="530"/>
        <v>242.72399999998649</v>
      </c>
      <c r="D6821" s="167">
        <f>IF('Lineær programmering opg 4'!$M$4=0,"-",(-A6821+'Lineær programmering opg 4'!$M$4)/'Lineær programmering opg 4'!$K$4*-1)</f>
        <v>327.26399999996397</v>
      </c>
      <c r="E6821" s="167">
        <f>IF('Lineær programmering opg 4'!$M$5=0,"-",(-A6821+'Lineær programmering opg 4'!$M$5)/'Lineær programmering opg 4'!$K$5*-1)</f>
        <v>242.72399999998649</v>
      </c>
      <c r="F6821" s="167" t="str">
        <f>IF('Lineær programmering opg 4'!$E$6=0,"-",(-A6821+'Lineær programmering opg 4'!$M$6)/'Lineær programmering opg 4'!$K$6*-1)</f>
        <v>-</v>
      </c>
      <c r="G6821" s="167" t="str">
        <f>IF('Lineær programmering opg 4'!$D$7=0,"-",((-A6821+'Lineær programmering opg 4'!$M$7)/'Lineær programmering opg 4'!$K$7)*-1)</f>
        <v>-</v>
      </c>
      <c r="H6821" s="167" t="str">
        <f>IF('Lineær programmering opg 4'!$C$8=0,"-",((-A6821+'Lineær programmering opg 4'!$M$8)/'Lineær programmering opg 4'!$K$8)*-1)</f>
        <v>-</v>
      </c>
      <c r="I6821" s="167" t="str">
        <f>IF('Lineær programmering opg 4'!$D$8=0,"-",'Lineær programmering opg 4'!$G$8)</f>
        <v>-</v>
      </c>
      <c r="J6821" s="295">
        <f>A6821*'Lineær programmering opg 4'!$C$11+Datatabel!C6821*'Lineær programmering opg 4'!$D$11</f>
        <v>44045.399999999776</v>
      </c>
      <c r="K6821" s="9">
        <f t="shared" si="532"/>
        <v>0</v>
      </c>
      <c r="L6821" s="9">
        <f t="shared" si="533"/>
        <v>0</v>
      </c>
    </row>
    <row r="6822" spans="1:12" ht="15" x14ac:dyDescent="0.25">
      <c r="A6822" s="167">
        <f t="shared" si="531"/>
        <v>76.344000000018028</v>
      </c>
      <c r="B6822" s="325">
        <f t="shared" si="534"/>
        <v>0.3181000000000751</v>
      </c>
      <c r="C6822" s="167">
        <f t="shared" si="530"/>
        <v>242.74199999998649</v>
      </c>
      <c r="D6822" s="167">
        <f>IF('Lineær programmering opg 4'!$M$4=0,"-",(-A6822+'Lineær programmering opg 4'!$M$4)/'Lineær programmering opg 4'!$K$4*-1)</f>
        <v>327.31199999996397</v>
      </c>
      <c r="E6822" s="167">
        <f>IF('Lineær programmering opg 4'!$M$5=0,"-",(-A6822+'Lineær programmering opg 4'!$M$5)/'Lineær programmering opg 4'!$K$5*-1)</f>
        <v>242.74199999998649</v>
      </c>
      <c r="F6822" s="167" t="str">
        <f>IF('Lineær programmering opg 4'!$E$6=0,"-",(-A6822+'Lineær programmering opg 4'!$M$6)/'Lineær programmering opg 4'!$K$6*-1)</f>
        <v>-</v>
      </c>
      <c r="G6822" s="167" t="str">
        <f>IF('Lineær programmering opg 4'!$D$7=0,"-",((-A6822+'Lineær programmering opg 4'!$M$7)/'Lineær programmering opg 4'!$K$7)*-1)</f>
        <v>-</v>
      </c>
      <c r="H6822" s="167" t="str">
        <f>IF('Lineær programmering opg 4'!$C$8=0,"-",((-A6822+'Lineær programmering opg 4'!$M$8)/'Lineær programmering opg 4'!$K$8)*-1)</f>
        <v>-</v>
      </c>
      <c r="I6822" s="167" t="str">
        <f>IF('Lineær programmering opg 4'!$D$8=0,"-",'Lineær programmering opg 4'!$G$8)</f>
        <v>-</v>
      </c>
      <c r="J6822" s="295">
        <f>A6822*'Lineær programmering opg 4'!$C$11+Datatabel!C6822*'Lineær programmering opg 4'!$D$11</f>
        <v>44045.699999999779</v>
      </c>
      <c r="K6822" s="9">
        <f t="shared" si="532"/>
        <v>0</v>
      </c>
      <c r="L6822" s="9">
        <f t="shared" si="533"/>
        <v>0</v>
      </c>
    </row>
    <row r="6823" spans="1:12" ht="15" x14ac:dyDescent="0.25">
      <c r="A6823" s="167">
        <f t="shared" si="531"/>
        <v>76.320000000018027</v>
      </c>
      <c r="B6823" s="325">
        <f t="shared" si="534"/>
        <v>0.31800000000007511</v>
      </c>
      <c r="C6823" s="167">
        <f t="shared" si="530"/>
        <v>242.75999999998649</v>
      </c>
      <c r="D6823" s="167">
        <f>IF('Lineær programmering opg 4'!$M$4=0,"-",(-A6823+'Lineær programmering opg 4'!$M$4)/'Lineær programmering opg 4'!$K$4*-1)</f>
        <v>327.35999999996397</v>
      </c>
      <c r="E6823" s="167">
        <f>IF('Lineær programmering opg 4'!$M$5=0,"-",(-A6823+'Lineær programmering opg 4'!$M$5)/'Lineær programmering opg 4'!$K$5*-1)</f>
        <v>242.75999999998649</v>
      </c>
      <c r="F6823" s="167" t="str">
        <f>IF('Lineær programmering opg 4'!$E$6=0,"-",(-A6823+'Lineær programmering opg 4'!$M$6)/'Lineær programmering opg 4'!$K$6*-1)</f>
        <v>-</v>
      </c>
      <c r="G6823" s="167" t="str">
        <f>IF('Lineær programmering opg 4'!$D$7=0,"-",((-A6823+'Lineær programmering opg 4'!$M$7)/'Lineær programmering opg 4'!$K$7)*-1)</f>
        <v>-</v>
      </c>
      <c r="H6823" s="167" t="str">
        <f>IF('Lineær programmering opg 4'!$C$8=0,"-",((-A6823+'Lineær programmering opg 4'!$M$8)/'Lineær programmering opg 4'!$K$8)*-1)</f>
        <v>-</v>
      </c>
      <c r="I6823" s="167" t="str">
        <f>IF('Lineær programmering opg 4'!$D$8=0,"-",'Lineær programmering opg 4'!$G$8)</f>
        <v>-</v>
      </c>
      <c r="J6823" s="295">
        <f>A6823*'Lineær programmering opg 4'!$C$11+Datatabel!C6823*'Lineær programmering opg 4'!$D$11</f>
        <v>44045.999999999774</v>
      </c>
      <c r="K6823" s="9">
        <f t="shared" si="532"/>
        <v>0</v>
      </c>
      <c r="L6823" s="9">
        <f t="shared" si="533"/>
        <v>0</v>
      </c>
    </row>
    <row r="6824" spans="1:12" ht="15" x14ac:dyDescent="0.25">
      <c r="A6824" s="167">
        <f t="shared" si="531"/>
        <v>76.296000000018026</v>
      </c>
      <c r="B6824" s="325">
        <f t="shared" si="534"/>
        <v>0.31790000000007512</v>
      </c>
      <c r="C6824" s="167">
        <f t="shared" si="530"/>
        <v>242.77799999998649</v>
      </c>
      <c r="D6824" s="167">
        <f>IF('Lineær programmering opg 4'!$M$4=0,"-",(-A6824+'Lineær programmering opg 4'!$M$4)/'Lineær programmering opg 4'!$K$4*-1)</f>
        <v>327.40799999996398</v>
      </c>
      <c r="E6824" s="167">
        <f>IF('Lineær programmering opg 4'!$M$5=0,"-",(-A6824+'Lineær programmering opg 4'!$M$5)/'Lineær programmering opg 4'!$K$5*-1)</f>
        <v>242.77799999998649</v>
      </c>
      <c r="F6824" s="167" t="str">
        <f>IF('Lineær programmering opg 4'!$E$6=0,"-",(-A6824+'Lineær programmering opg 4'!$M$6)/'Lineær programmering opg 4'!$K$6*-1)</f>
        <v>-</v>
      </c>
      <c r="G6824" s="167" t="str">
        <f>IF('Lineær programmering opg 4'!$D$7=0,"-",((-A6824+'Lineær programmering opg 4'!$M$7)/'Lineær programmering opg 4'!$K$7)*-1)</f>
        <v>-</v>
      </c>
      <c r="H6824" s="167" t="str">
        <f>IF('Lineær programmering opg 4'!$C$8=0,"-",((-A6824+'Lineær programmering opg 4'!$M$8)/'Lineær programmering opg 4'!$K$8)*-1)</f>
        <v>-</v>
      </c>
      <c r="I6824" s="167" t="str">
        <f>IF('Lineær programmering opg 4'!$D$8=0,"-",'Lineær programmering opg 4'!$G$8)</f>
        <v>-</v>
      </c>
      <c r="J6824" s="295">
        <f>A6824*'Lineær programmering opg 4'!$C$11+Datatabel!C6824*'Lineær programmering opg 4'!$D$11</f>
        <v>44046.299999999777</v>
      </c>
      <c r="K6824" s="9">
        <f t="shared" si="532"/>
        <v>0</v>
      </c>
      <c r="L6824" s="9">
        <f t="shared" si="533"/>
        <v>0</v>
      </c>
    </row>
    <row r="6825" spans="1:12" ht="15" x14ac:dyDescent="0.25">
      <c r="A6825" s="167">
        <f t="shared" si="531"/>
        <v>76.272000000018039</v>
      </c>
      <c r="B6825" s="325">
        <f t="shared" si="534"/>
        <v>0.31780000000007513</v>
      </c>
      <c r="C6825" s="167">
        <f t="shared" si="530"/>
        <v>242.79599999998649</v>
      </c>
      <c r="D6825" s="167">
        <f>IF('Lineær programmering opg 4'!$M$4=0,"-",(-A6825+'Lineær programmering opg 4'!$M$4)/'Lineær programmering opg 4'!$K$4*-1)</f>
        <v>327.45599999996392</v>
      </c>
      <c r="E6825" s="167">
        <f>IF('Lineær programmering opg 4'!$M$5=0,"-",(-A6825+'Lineær programmering opg 4'!$M$5)/'Lineær programmering opg 4'!$K$5*-1)</f>
        <v>242.79599999998649</v>
      </c>
      <c r="F6825" s="167" t="str">
        <f>IF('Lineær programmering opg 4'!$E$6=0,"-",(-A6825+'Lineær programmering opg 4'!$M$6)/'Lineær programmering opg 4'!$K$6*-1)</f>
        <v>-</v>
      </c>
      <c r="G6825" s="167" t="str">
        <f>IF('Lineær programmering opg 4'!$D$7=0,"-",((-A6825+'Lineær programmering opg 4'!$M$7)/'Lineær programmering opg 4'!$K$7)*-1)</f>
        <v>-</v>
      </c>
      <c r="H6825" s="167" t="str">
        <f>IF('Lineær programmering opg 4'!$C$8=0,"-",((-A6825+'Lineær programmering opg 4'!$M$8)/'Lineær programmering opg 4'!$K$8)*-1)</f>
        <v>-</v>
      </c>
      <c r="I6825" s="167" t="str">
        <f>IF('Lineær programmering opg 4'!$D$8=0,"-",'Lineær programmering opg 4'!$G$8)</f>
        <v>-</v>
      </c>
      <c r="J6825" s="295">
        <f>A6825*'Lineær programmering opg 4'!$C$11+Datatabel!C6825*'Lineær programmering opg 4'!$D$11</f>
        <v>44046.599999999773</v>
      </c>
      <c r="K6825" s="9">
        <f t="shared" si="532"/>
        <v>0</v>
      </c>
      <c r="L6825" s="9">
        <f t="shared" si="533"/>
        <v>0</v>
      </c>
    </row>
    <row r="6826" spans="1:12" ht="15" x14ac:dyDescent="0.25">
      <c r="A6826" s="167">
        <f t="shared" si="531"/>
        <v>76.248000000018038</v>
      </c>
      <c r="B6826" s="325">
        <f t="shared" si="534"/>
        <v>0.31770000000007514</v>
      </c>
      <c r="C6826" s="167">
        <f t="shared" si="530"/>
        <v>242.81399999998649</v>
      </c>
      <c r="D6826" s="167">
        <f>IF('Lineær programmering opg 4'!$M$4=0,"-",(-A6826+'Lineær programmering opg 4'!$M$4)/'Lineær programmering opg 4'!$K$4*-1)</f>
        <v>327.50399999996392</v>
      </c>
      <c r="E6826" s="167">
        <f>IF('Lineær programmering opg 4'!$M$5=0,"-",(-A6826+'Lineær programmering opg 4'!$M$5)/'Lineær programmering opg 4'!$K$5*-1)</f>
        <v>242.81399999998649</v>
      </c>
      <c r="F6826" s="167" t="str">
        <f>IF('Lineær programmering opg 4'!$E$6=0,"-",(-A6826+'Lineær programmering opg 4'!$M$6)/'Lineær programmering opg 4'!$K$6*-1)</f>
        <v>-</v>
      </c>
      <c r="G6826" s="167" t="str">
        <f>IF('Lineær programmering opg 4'!$D$7=0,"-",((-A6826+'Lineær programmering opg 4'!$M$7)/'Lineær programmering opg 4'!$K$7)*-1)</f>
        <v>-</v>
      </c>
      <c r="H6826" s="167" t="str">
        <f>IF('Lineær programmering opg 4'!$C$8=0,"-",((-A6826+'Lineær programmering opg 4'!$M$8)/'Lineær programmering opg 4'!$K$8)*-1)</f>
        <v>-</v>
      </c>
      <c r="I6826" s="167" t="str">
        <f>IF('Lineær programmering opg 4'!$D$8=0,"-",'Lineær programmering opg 4'!$G$8)</f>
        <v>-</v>
      </c>
      <c r="J6826" s="295">
        <f>A6826*'Lineær programmering opg 4'!$C$11+Datatabel!C6826*'Lineær programmering opg 4'!$D$11</f>
        <v>44046.899999999776</v>
      </c>
      <c r="K6826" s="9">
        <f t="shared" si="532"/>
        <v>0</v>
      </c>
      <c r="L6826" s="9">
        <f t="shared" si="533"/>
        <v>0</v>
      </c>
    </row>
    <row r="6827" spans="1:12" ht="15" x14ac:dyDescent="0.25">
      <c r="A6827" s="167">
        <f t="shared" si="531"/>
        <v>76.224000000018037</v>
      </c>
      <c r="B6827" s="325">
        <f t="shared" si="534"/>
        <v>0.31760000000007516</v>
      </c>
      <c r="C6827" s="167">
        <f t="shared" si="530"/>
        <v>242.83199999998649</v>
      </c>
      <c r="D6827" s="167">
        <f>IF('Lineær programmering opg 4'!$M$4=0,"-",(-A6827+'Lineær programmering opg 4'!$M$4)/'Lineær programmering opg 4'!$K$4*-1)</f>
        <v>327.55199999996393</v>
      </c>
      <c r="E6827" s="167">
        <f>IF('Lineær programmering opg 4'!$M$5=0,"-",(-A6827+'Lineær programmering opg 4'!$M$5)/'Lineær programmering opg 4'!$K$5*-1)</f>
        <v>242.83199999998649</v>
      </c>
      <c r="F6827" s="167" t="str">
        <f>IF('Lineær programmering opg 4'!$E$6=0,"-",(-A6827+'Lineær programmering opg 4'!$M$6)/'Lineær programmering opg 4'!$K$6*-1)</f>
        <v>-</v>
      </c>
      <c r="G6827" s="167" t="str">
        <f>IF('Lineær programmering opg 4'!$D$7=0,"-",((-A6827+'Lineær programmering opg 4'!$M$7)/'Lineær programmering opg 4'!$K$7)*-1)</f>
        <v>-</v>
      </c>
      <c r="H6827" s="167" t="str">
        <f>IF('Lineær programmering opg 4'!$C$8=0,"-",((-A6827+'Lineær programmering opg 4'!$M$8)/'Lineær programmering opg 4'!$K$8)*-1)</f>
        <v>-</v>
      </c>
      <c r="I6827" s="167" t="str">
        <f>IF('Lineær programmering opg 4'!$D$8=0,"-",'Lineær programmering opg 4'!$G$8)</f>
        <v>-</v>
      </c>
      <c r="J6827" s="295">
        <f>A6827*'Lineær programmering opg 4'!$C$11+Datatabel!C6827*'Lineær programmering opg 4'!$D$11</f>
        <v>44047.199999999779</v>
      </c>
      <c r="K6827" s="9">
        <f t="shared" si="532"/>
        <v>0</v>
      </c>
      <c r="L6827" s="9">
        <f t="shared" si="533"/>
        <v>0</v>
      </c>
    </row>
    <row r="6828" spans="1:12" ht="15" x14ac:dyDescent="0.25">
      <c r="A6828" s="167">
        <f t="shared" si="531"/>
        <v>76.200000000018036</v>
      </c>
      <c r="B6828" s="325">
        <f t="shared" si="534"/>
        <v>0.31750000000007517</v>
      </c>
      <c r="C6828" s="167">
        <f t="shared" si="530"/>
        <v>242.84999999998649</v>
      </c>
      <c r="D6828" s="167">
        <f>IF('Lineær programmering opg 4'!$M$4=0,"-",(-A6828+'Lineær programmering opg 4'!$M$4)/'Lineær programmering opg 4'!$K$4*-1)</f>
        <v>327.59999999996393</v>
      </c>
      <c r="E6828" s="167">
        <f>IF('Lineær programmering opg 4'!$M$5=0,"-",(-A6828+'Lineær programmering opg 4'!$M$5)/'Lineær programmering opg 4'!$K$5*-1)</f>
        <v>242.84999999998649</v>
      </c>
      <c r="F6828" s="167" t="str">
        <f>IF('Lineær programmering opg 4'!$E$6=0,"-",(-A6828+'Lineær programmering opg 4'!$M$6)/'Lineær programmering opg 4'!$K$6*-1)</f>
        <v>-</v>
      </c>
      <c r="G6828" s="167" t="str">
        <f>IF('Lineær programmering opg 4'!$D$7=0,"-",((-A6828+'Lineær programmering opg 4'!$M$7)/'Lineær programmering opg 4'!$K$7)*-1)</f>
        <v>-</v>
      </c>
      <c r="H6828" s="167" t="str">
        <f>IF('Lineær programmering opg 4'!$C$8=0,"-",((-A6828+'Lineær programmering opg 4'!$M$8)/'Lineær programmering opg 4'!$K$8)*-1)</f>
        <v>-</v>
      </c>
      <c r="I6828" s="167" t="str">
        <f>IF('Lineær programmering opg 4'!$D$8=0,"-",'Lineær programmering opg 4'!$G$8)</f>
        <v>-</v>
      </c>
      <c r="J6828" s="295">
        <f>A6828*'Lineær programmering opg 4'!$C$11+Datatabel!C6828*'Lineær programmering opg 4'!$D$11</f>
        <v>44047.499999999782</v>
      </c>
      <c r="K6828" s="9">
        <f t="shared" si="532"/>
        <v>0</v>
      </c>
      <c r="L6828" s="9">
        <f t="shared" si="533"/>
        <v>0</v>
      </c>
    </row>
    <row r="6829" spans="1:12" ht="15" x14ac:dyDescent="0.25">
      <c r="A6829" s="167">
        <f t="shared" si="531"/>
        <v>76.176000000018036</v>
      </c>
      <c r="B6829" s="325">
        <f t="shared" si="534"/>
        <v>0.31740000000007518</v>
      </c>
      <c r="C6829" s="167">
        <f t="shared" si="530"/>
        <v>242.86799999998649</v>
      </c>
      <c r="D6829" s="167">
        <f>IF('Lineær programmering opg 4'!$M$4=0,"-",(-A6829+'Lineær programmering opg 4'!$M$4)/'Lineær programmering opg 4'!$K$4*-1)</f>
        <v>327.64799999996393</v>
      </c>
      <c r="E6829" s="167">
        <f>IF('Lineær programmering opg 4'!$M$5=0,"-",(-A6829+'Lineær programmering opg 4'!$M$5)/'Lineær programmering opg 4'!$K$5*-1)</f>
        <v>242.86799999998649</v>
      </c>
      <c r="F6829" s="167" t="str">
        <f>IF('Lineær programmering opg 4'!$E$6=0,"-",(-A6829+'Lineær programmering opg 4'!$M$6)/'Lineær programmering opg 4'!$K$6*-1)</f>
        <v>-</v>
      </c>
      <c r="G6829" s="167" t="str">
        <f>IF('Lineær programmering opg 4'!$D$7=0,"-",((-A6829+'Lineær programmering opg 4'!$M$7)/'Lineær programmering opg 4'!$K$7)*-1)</f>
        <v>-</v>
      </c>
      <c r="H6829" s="167" t="str">
        <f>IF('Lineær programmering opg 4'!$C$8=0,"-",((-A6829+'Lineær programmering opg 4'!$M$8)/'Lineær programmering opg 4'!$K$8)*-1)</f>
        <v>-</v>
      </c>
      <c r="I6829" s="167" t="str">
        <f>IF('Lineær programmering opg 4'!$D$8=0,"-",'Lineær programmering opg 4'!$G$8)</f>
        <v>-</v>
      </c>
      <c r="J6829" s="295">
        <f>A6829*'Lineær programmering opg 4'!$C$11+Datatabel!C6829*'Lineær programmering opg 4'!$D$11</f>
        <v>44047.799999999777</v>
      </c>
      <c r="K6829" s="9">
        <f t="shared" si="532"/>
        <v>0</v>
      </c>
      <c r="L6829" s="9">
        <f t="shared" si="533"/>
        <v>0</v>
      </c>
    </row>
    <row r="6830" spans="1:12" ht="15" x14ac:dyDescent="0.25">
      <c r="A6830" s="167">
        <f t="shared" si="531"/>
        <v>76.152000000018049</v>
      </c>
      <c r="B6830" s="325">
        <f t="shared" si="534"/>
        <v>0.31730000000007519</v>
      </c>
      <c r="C6830" s="167">
        <f t="shared" si="530"/>
        <v>242.88599999998647</v>
      </c>
      <c r="D6830" s="167">
        <f>IF('Lineær programmering opg 4'!$M$4=0,"-",(-A6830+'Lineær programmering opg 4'!$M$4)/'Lineær programmering opg 4'!$K$4*-1)</f>
        <v>327.69599999996387</v>
      </c>
      <c r="E6830" s="167">
        <f>IF('Lineær programmering opg 4'!$M$5=0,"-",(-A6830+'Lineær programmering opg 4'!$M$5)/'Lineær programmering opg 4'!$K$5*-1)</f>
        <v>242.88599999998647</v>
      </c>
      <c r="F6830" s="167" t="str">
        <f>IF('Lineær programmering opg 4'!$E$6=0,"-",(-A6830+'Lineær programmering opg 4'!$M$6)/'Lineær programmering opg 4'!$K$6*-1)</f>
        <v>-</v>
      </c>
      <c r="G6830" s="167" t="str">
        <f>IF('Lineær programmering opg 4'!$D$7=0,"-",((-A6830+'Lineær programmering opg 4'!$M$7)/'Lineær programmering opg 4'!$K$7)*-1)</f>
        <v>-</v>
      </c>
      <c r="H6830" s="167" t="str">
        <f>IF('Lineær programmering opg 4'!$C$8=0,"-",((-A6830+'Lineær programmering opg 4'!$M$8)/'Lineær programmering opg 4'!$K$8)*-1)</f>
        <v>-</v>
      </c>
      <c r="I6830" s="167" t="str">
        <f>IF('Lineær programmering opg 4'!$D$8=0,"-",'Lineær programmering opg 4'!$G$8)</f>
        <v>-</v>
      </c>
      <c r="J6830" s="295">
        <f>A6830*'Lineær programmering opg 4'!$C$11+Datatabel!C6830*'Lineær programmering opg 4'!$D$11</f>
        <v>44048.099999999773</v>
      </c>
      <c r="K6830" s="9">
        <f t="shared" si="532"/>
        <v>0</v>
      </c>
      <c r="L6830" s="9">
        <f t="shared" si="533"/>
        <v>0</v>
      </c>
    </row>
    <row r="6831" spans="1:12" ht="15" x14ac:dyDescent="0.25">
      <c r="A6831" s="167">
        <f t="shared" si="531"/>
        <v>76.128000000018048</v>
      </c>
      <c r="B6831" s="325">
        <f t="shared" si="534"/>
        <v>0.3172000000000752</v>
      </c>
      <c r="C6831" s="167">
        <f t="shared" si="530"/>
        <v>242.90399999998647</v>
      </c>
      <c r="D6831" s="167">
        <f>IF('Lineær programmering opg 4'!$M$4=0,"-",(-A6831+'Lineær programmering opg 4'!$M$4)/'Lineær programmering opg 4'!$K$4*-1)</f>
        <v>327.74399999996388</v>
      </c>
      <c r="E6831" s="167">
        <f>IF('Lineær programmering opg 4'!$M$5=0,"-",(-A6831+'Lineær programmering opg 4'!$M$5)/'Lineær programmering opg 4'!$K$5*-1)</f>
        <v>242.90399999998647</v>
      </c>
      <c r="F6831" s="167" t="str">
        <f>IF('Lineær programmering opg 4'!$E$6=0,"-",(-A6831+'Lineær programmering opg 4'!$M$6)/'Lineær programmering opg 4'!$K$6*-1)</f>
        <v>-</v>
      </c>
      <c r="G6831" s="167" t="str">
        <f>IF('Lineær programmering opg 4'!$D$7=0,"-",((-A6831+'Lineær programmering opg 4'!$M$7)/'Lineær programmering opg 4'!$K$7)*-1)</f>
        <v>-</v>
      </c>
      <c r="H6831" s="167" t="str">
        <f>IF('Lineær programmering opg 4'!$C$8=0,"-",((-A6831+'Lineær programmering opg 4'!$M$8)/'Lineær programmering opg 4'!$K$8)*-1)</f>
        <v>-</v>
      </c>
      <c r="I6831" s="167" t="str">
        <f>IF('Lineær programmering opg 4'!$D$8=0,"-",'Lineær programmering opg 4'!$G$8)</f>
        <v>-</v>
      </c>
      <c r="J6831" s="295">
        <f>A6831*'Lineær programmering opg 4'!$C$11+Datatabel!C6831*'Lineær programmering opg 4'!$D$11</f>
        <v>44048.399999999776</v>
      </c>
      <c r="K6831" s="9">
        <f t="shared" si="532"/>
        <v>0</v>
      </c>
      <c r="L6831" s="9">
        <f t="shared" si="533"/>
        <v>0</v>
      </c>
    </row>
    <row r="6832" spans="1:12" ht="15" x14ac:dyDescent="0.25">
      <c r="A6832" s="167">
        <f t="shared" si="531"/>
        <v>76.104000000018047</v>
      </c>
      <c r="B6832" s="325">
        <f t="shared" si="534"/>
        <v>0.31710000000007521</v>
      </c>
      <c r="C6832" s="167">
        <f t="shared" si="530"/>
        <v>242.92199999998647</v>
      </c>
      <c r="D6832" s="167">
        <f>IF('Lineær programmering opg 4'!$M$4=0,"-",(-A6832+'Lineær programmering opg 4'!$M$4)/'Lineær programmering opg 4'!$K$4*-1)</f>
        <v>327.79199999996388</v>
      </c>
      <c r="E6832" s="167">
        <f>IF('Lineær programmering opg 4'!$M$5=0,"-",(-A6832+'Lineær programmering opg 4'!$M$5)/'Lineær programmering opg 4'!$K$5*-1)</f>
        <v>242.92199999998647</v>
      </c>
      <c r="F6832" s="167" t="str">
        <f>IF('Lineær programmering opg 4'!$E$6=0,"-",(-A6832+'Lineær programmering opg 4'!$M$6)/'Lineær programmering opg 4'!$K$6*-1)</f>
        <v>-</v>
      </c>
      <c r="G6832" s="167" t="str">
        <f>IF('Lineær programmering opg 4'!$D$7=0,"-",((-A6832+'Lineær programmering opg 4'!$M$7)/'Lineær programmering opg 4'!$K$7)*-1)</f>
        <v>-</v>
      </c>
      <c r="H6832" s="167" t="str">
        <f>IF('Lineær programmering opg 4'!$C$8=0,"-",((-A6832+'Lineær programmering opg 4'!$M$8)/'Lineær programmering opg 4'!$K$8)*-1)</f>
        <v>-</v>
      </c>
      <c r="I6832" s="167" t="str">
        <f>IF('Lineær programmering opg 4'!$D$8=0,"-",'Lineær programmering opg 4'!$G$8)</f>
        <v>-</v>
      </c>
      <c r="J6832" s="295">
        <f>A6832*'Lineær programmering opg 4'!$C$11+Datatabel!C6832*'Lineær programmering opg 4'!$D$11</f>
        <v>44048.699999999779</v>
      </c>
      <c r="K6832" s="9">
        <f t="shared" si="532"/>
        <v>0</v>
      </c>
      <c r="L6832" s="9">
        <f t="shared" si="533"/>
        <v>0</v>
      </c>
    </row>
    <row r="6833" spans="1:12" ht="15" x14ac:dyDescent="0.25">
      <c r="A6833" s="167">
        <f t="shared" si="531"/>
        <v>76.08000000001806</v>
      </c>
      <c r="B6833" s="325">
        <f t="shared" si="534"/>
        <v>0.31700000000007522</v>
      </c>
      <c r="C6833" s="167">
        <f t="shared" si="530"/>
        <v>242.93999999998647</v>
      </c>
      <c r="D6833" s="167">
        <f>IF('Lineær programmering opg 4'!$M$4=0,"-",(-A6833+'Lineær programmering opg 4'!$M$4)/'Lineær programmering opg 4'!$K$4*-1)</f>
        <v>327.83999999996388</v>
      </c>
      <c r="E6833" s="167">
        <f>IF('Lineær programmering opg 4'!$M$5=0,"-",(-A6833+'Lineær programmering opg 4'!$M$5)/'Lineær programmering opg 4'!$K$5*-1)</f>
        <v>242.93999999998647</v>
      </c>
      <c r="F6833" s="167" t="str">
        <f>IF('Lineær programmering opg 4'!$E$6=0,"-",(-A6833+'Lineær programmering opg 4'!$M$6)/'Lineær programmering opg 4'!$K$6*-1)</f>
        <v>-</v>
      </c>
      <c r="G6833" s="167" t="str">
        <f>IF('Lineær programmering opg 4'!$D$7=0,"-",((-A6833+'Lineær programmering opg 4'!$M$7)/'Lineær programmering opg 4'!$K$7)*-1)</f>
        <v>-</v>
      </c>
      <c r="H6833" s="167" t="str">
        <f>IF('Lineær programmering opg 4'!$C$8=0,"-",((-A6833+'Lineær programmering opg 4'!$M$8)/'Lineær programmering opg 4'!$K$8)*-1)</f>
        <v>-</v>
      </c>
      <c r="I6833" s="167" t="str">
        <f>IF('Lineær programmering opg 4'!$D$8=0,"-",'Lineær programmering opg 4'!$G$8)</f>
        <v>-</v>
      </c>
      <c r="J6833" s="295">
        <f>A6833*'Lineær programmering opg 4'!$C$11+Datatabel!C6833*'Lineær programmering opg 4'!$D$11</f>
        <v>44048.999999999774</v>
      </c>
      <c r="K6833" s="9">
        <f t="shared" si="532"/>
        <v>0</v>
      </c>
      <c r="L6833" s="9">
        <f t="shared" si="533"/>
        <v>0</v>
      </c>
    </row>
    <row r="6834" spans="1:12" ht="15" x14ac:dyDescent="0.25">
      <c r="A6834" s="167">
        <f t="shared" si="531"/>
        <v>76.056000000018059</v>
      </c>
      <c r="B6834" s="325">
        <f t="shared" si="534"/>
        <v>0.31690000000007523</v>
      </c>
      <c r="C6834" s="167">
        <f t="shared" si="530"/>
        <v>242.95799999998647</v>
      </c>
      <c r="D6834" s="167">
        <f>IF('Lineær programmering opg 4'!$M$4=0,"-",(-A6834+'Lineær programmering opg 4'!$M$4)/'Lineær programmering opg 4'!$K$4*-1)</f>
        <v>327.88799999996388</v>
      </c>
      <c r="E6834" s="167">
        <f>IF('Lineær programmering opg 4'!$M$5=0,"-",(-A6834+'Lineær programmering opg 4'!$M$5)/'Lineær programmering opg 4'!$K$5*-1)</f>
        <v>242.95799999998647</v>
      </c>
      <c r="F6834" s="167" t="str">
        <f>IF('Lineær programmering opg 4'!$E$6=0,"-",(-A6834+'Lineær programmering opg 4'!$M$6)/'Lineær programmering opg 4'!$K$6*-1)</f>
        <v>-</v>
      </c>
      <c r="G6834" s="167" t="str">
        <f>IF('Lineær programmering opg 4'!$D$7=0,"-",((-A6834+'Lineær programmering opg 4'!$M$7)/'Lineær programmering opg 4'!$K$7)*-1)</f>
        <v>-</v>
      </c>
      <c r="H6834" s="167" t="str">
        <f>IF('Lineær programmering opg 4'!$C$8=0,"-",((-A6834+'Lineær programmering opg 4'!$M$8)/'Lineær programmering opg 4'!$K$8)*-1)</f>
        <v>-</v>
      </c>
      <c r="I6834" s="167" t="str">
        <f>IF('Lineær programmering opg 4'!$D$8=0,"-",'Lineær programmering opg 4'!$G$8)</f>
        <v>-</v>
      </c>
      <c r="J6834" s="295">
        <f>A6834*'Lineær programmering opg 4'!$C$11+Datatabel!C6834*'Lineær programmering opg 4'!$D$11</f>
        <v>44049.29999999977</v>
      </c>
      <c r="K6834" s="9">
        <f t="shared" si="532"/>
        <v>0</v>
      </c>
      <c r="L6834" s="9">
        <f t="shared" si="533"/>
        <v>0</v>
      </c>
    </row>
    <row r="6835" spans="1:12" ht="15" x14ac:dyDescent="0.25">
      <c r="A6835" s="167">
        <f t="shared" si="531"/>
        <v>76.032000000018058</v>
      </c>
      <c r="B6835" s="325">
        <f t="shared" si="534"/>
        <v>0.31680000000007524</v>
      </c>
      <c r="C6835" s="167">
        <f t="shared" si="530"/>
        <v>242.97599999998647</v>
      </c>
      <c r="D6835" s="167">
        <f>IF('Lineær programmering opg 4'!$M$4=0,"-",(-A6835+'Lineær programmering opg 4'!$M$4)/'Lineær programmering opg 4'!$K$4*-1)</f>
        <v>327.93599999996388</v>
      </c>
      <c r="E6835" s="167">
        <f>IF('Lineær programmering opg 4'!$M$5=0,"-",(-A6835+'Lineær programmering opg 4'!$M$5)/'Lineær programmering opg 4'!$K$5*-1)</f>
        <v>242.97599999998647</v>
      </c>
      <c r="F6835" s="167" t="str">
        <f>IF('Lineær programmering opg 4'!$E$6=0,"-",(-A6835+'Lineær programmering opg 4'!$M$6)/'Lineær programmering opg 4'!$K$6*-1)</f>
        <v>-</v>
      </c>
      <c r="G6835" s="167" t="str">
        <f>IF('Lineær programmering opg 4'!$D$7=0,"-",((-A6835+'Lineær programmering opg 4'!$M$7)/'Lineær programmering opg 4'!$K$7)*-1)</f>
        <v>-</v>
      </c>
      <c r="H6835" s="167" t="str">
        <f>IF('Lineær programmering opg 4'!$C$8=0,"-",((-A6835+'Lineær programmering opg 4'!$M$8)/'Lineær programmering opg 4'!$K$8)*-1)</f>
        <v>-</v>
      </c>
      <c r="I6835" s="167" t="str">
        <f>IF('Lineær programmering opg 4'!$D$8=0,"-",'Lineær programmering opg 4'!$G$8)</f>
        <v>-</v>
      </c>
      <c r="J6835" s="295">
        <f>A6835*'Lineær programmering opg 4'!$C$11+Datatabel!C6835*'Lineær programmering opg 4'!$D$11</f>
        <v>44049.59999999978</v>
      </c>
      <c r="K6835" s="9">
        <f t="shared" si="532"/>
        <v>0</v>
      </c>
      <c r="L6835" s="9">
        <f t="shared" si="533"/>
        <v>0</v>
      </c>
    </row>
    <row r="6836" spans="1:12" ht="15" x14ac:dyDescent="0.25">
      <c r="A6836" s="167">
        <f t="shared" si="531"/>
        <v>76.008000000018058</v>
      </c>
      <c r="B6836" s="325">
        <f t="shared" si="534"/>
        <v>0.31670000000007525</v>
      </c>
      <c r="C6836" s="167">
        <f t="shared" si="530"/>
        <v>242.99399999998647</v>
      </c>
      <c r="D6836" s="167">
        <f>IF('Lineær programmering opg 4'!$M$4=0,"-",(-A6836+'Lineær programmering opg 4'!$M$4)/'Lineær programmering opg 4'!$K$4*-1)</f>
        <v>327.98399999996388</v>
      </c>
      <c r="E6836" s="167">
        <f>IF('Lineær programmering opg 4'!$M$5=0,"-",(-A6836+'Lineær programmering opg 4'!$M$5)/'Lineær programmering opg 4'!$K$5*-1)</f>
        <v>242.99399999998647</v>
      </c>
      <c r="F6836" s="167" t="str">
        <f>IF('Lineær programmering opg 4'!$E$6=0,"-",(-A6836+'Lineær programmering opg 4'!$M$6)/'Lineær programmering opg 4'!$K$6*-1)</f>
        <v>-</v>
      </c>
      <c r="G6836" s="167" t="str">
        <f>IF('Lineær programmering opg 4'!$D$7=0,"-",((-A6836+'Lineær programmering opg 4'!$M$7)/'Lineær programmering opg 4'!$K$7)*-1)</f>
        <v>-</v>
      </c>
      <c r="H6836" s="167" t="str">
        <f>IF('Lineær programmering opg 4'!$C$8=0,"-",((-A6836+'Lineær programmering opg 4'!$M$8)/'Lineær programmering opg 4'!$K$8)*-1)</f>
        <v>-</v>
      </c>
      <c r="I6836" s="167" t="str">
        <f>IF('Lineær programmering opg 4'!$D$8=0,"-",'Lineær programmering opg 4'!$G$8)</f>
        <v>-</v>
      </c>
      <c r="J6836" s="295">
        <f>A6836*'Lineær programmering opg 4'!$C$11+Datatabel!C6836*'Lineær programmering opg 4'!$D$11</f>
        <v>44049.899999999776</v>
      </c>
      <c r="K6836" s="9">
        <f t="shared" si="532"/>
        <v>0</v>
      </c>
      <c r="L6836" s="9">
        <f t="shared" si="533"/>
        <v>0</v>
      </c>
    </row>
    <row r="6837" spans="1:12" ht="15" x14ac:dyDescent="0.25">
      <c r="A6837" s="167">
        <f t="shared" si="531"/>
        <v>75.984000000018057</v>
      </c>
      <c r="B6837" s="325">
        <f t="shared" si="534"/>
        <v>0.31660000000007527</v>
      </c>
      <c r="C6837" s="167">
        <f t="shared" si="530"/>
        <v>243.01199999998647</v>
      </c>
      <c r="D6837" s="167">
        <f>IF('Lineær programmering opg 4'!$M$4=0,"-",(-A6837+'Lineær programmering opg 4'!$M$4)/'Lineær programmering opg 4'!$K$4*-1)</f>
        <v>328.03199999996389</v>
      </c>
      <c r="E6837" s="167">
        <f>IF('Lineær programmering opg 4'!$M$5=0,"-",(-A6837+'Lineær programmering opg 4'!$M$5)/'Lineær programmering opg 4'!$K$5*-1)</f>
        <v>243.01199999998647</v>
      </c>
      <c r="F6837" s="167" t="str">
        <f>IF('Lineær programmering opg 4'!$E$6=0,"-",(-A6837+'Lineær programmering opg 4'!$M$6)/'Lineær programmering opg 4'!$K$6*-1)</f>
        <v>-</v>
      </c>
      <c r="G6837" s="167" t="str">
        <f>IF('Lineær programmering opg 4'!$D$7=0,"-",((-A6837+'Lineær programmering opg 4'!$M$7)/'Lineær programmering opg 4'!$K$7)*-1)</f>
        <v>-</v>
      </c>
      <c r="H6837" s="167" t="str">
        <f>IF('Lineær programmering opg 4'!$C$8=0,"-",((-A6837+'Lineær programmering opg 4'!$M$8)/'Lineær programmering opg 4'!$K$8)*-1)</f>
        <v>-</v>
      </c>
      <c r="I6837" s="167" t="str">
        <f>IF('Lineær programmering opg 4'!$D$8=0,"-",'Lineær programmering opg 4'!$G$8)</f>
        <v>-</v>
      </c>
      <c r="J6837" s="295">
        <f>A6837*'Lineær programmering opg 4'!$C$11+Datatabel!C6837*'Lineær programmering opg 4'!$D$11</f>
        <v>44050.199999999779</v>
      </c>
      <c r="K6837" s="9">
        <f t="shared" si="532"/>
        <v>0</v>
      </c>
      <c r="L6837" s="9">
        <f t="shared" si="533"/>
        <v>0</v>
      </c>
    </row>
    <row r="6838" spans="1:12" ht="15" x14ac:dyDescent="0.25">
      <c r="A6838" s="167">
        <f t="shared" si="531"/>
        <v>75.96000000001807</v>
      </c>
      <c r="B6838" s="325">
        <f t="shared" si="534"/>
        <v>0.31650000000007528</v>
      </c>
      <c r="C6838" s="167">
        <f t="shared" si="530"/>
        <v>243.02999999998647</v>
      </c>
      <c r="D6838" s="167">
        <f>IF('Lineær programmering opg 4'!$M$4=0,"-",(-A6838+'Lineær programmering opg 4'!$M$4)/'Lineær programmering opg 4'!$K$4*-1)</f>
        <v>328.07999999996389</v>
      </c>
      <c r="E6838" s="167">
        <f>IF('Lineær programmering opg 4'!$M$5=0,"-",(-A6838+'Lineær programmering opg 4'!$M$5)/'Lineær programmering opg 4'!$K$5*-1)</f>
        <v>243.02999999998647</v>
      </c>
      <c r="F6838" s="167" t="str">
        <f>IF('Lineær programmering opg 4'!$E$6=0,"-",(-A6838+'Lineær programmering opg 4'!$M$6)/'Lineær programmering opg 4'!$K$6*-1)</f>
        <v>-</v>
      </c>
      <c r="G6838" s="167" t="str">
        <f>IF('Lineær programmering opg 4'!$D$7=0,"-",((-A6838+'Lineær programmering opg 4'!$M$7)/'Lineær programmering opg 4'!$K$7)*-1)</f>
        <v>-</v>
      </c>
      <c r="H6838" s="167" t="str">
        <f>IF('Lineær programmering opg 4'!$C$8=0,"-",((-A6838+'Lineær programmering opg 4'!$M$8)/'Lineær programmering opg 4'!$K$8)*-1)</f>
        <v>-</v>
      </c>
      <c r="I6838" s="167" t="str">
        <f>IF('Lineær programmering opg 4'!$D$8=0,"-",'Lineær programmering opg 4'!$G$8)</f>
        <v>-</v>
      </c>
      <c r="J6838" s="295">
        <f>A6838*'Lineær programmering opg 4'!$C$11+Datatabel!C6838*'Lineær programmering opg 4'!$D$11</f>
        <v>44050.499999999774</v>
      </c>
      <c r="K6838" s="9">
        <f t="shared" si="532"/>
        <v>0</v>
      </c>
      <c r="L6838" s="9">
        <f t="shared" si="533"/>
        <v>0</v>
      </c>
    </row>
    <row r="6839" spans="1:12" ht="15" x14ac:dyDescent="0.25">
      <c r="A6839" s="167">
        <f t="shared" si="531"/>
        <v>75.936000000018069</v>
      </c>
      <c r="B6839" s="325">
        <f t="shared" si="534"/>
        <v>0.31640000000007529</v>
      </c>
      <c r="C6839" s="167">
        <f t="shared" si="530"/>
        <v>243.04799999998647</v>
      </c>
      <c r="D6839" s="167">
        <f>IF('Lineær programmering opg 4'!$M$4=0,"-",(-A6839+'Lineær programmering opg 4'!$M$4)/'Lineær programmering opg 4'!$K$4*-1)</f>
        <v>328.12799999996389</v>
      </c>
      <c r="E6839" s="167">
        <f>IF('Lineær programmering opg 4'!$M$5=0,"-",(-A6839+'Lineær programmering opg 4'!$M$5)/'Lineær programmering opg 4'!$K$5*-1)</f>
        <v>243.04799999998647</v>
      </c>
      <c r="F6839" s="167" t="str">
        <f>IF('Lineær programmering opg 4'!$E$6=0,"-",(-A6839+'Lineær programmering opg 4'!$M$6)/'Lineær programmering opg 4'!$K$6*-1)</f>
        <v>-</v>
      </c>
      <c r="G6839" s="167" t="str">
        <f>IF('Lineær programmering opg 4'!$D$7=0,"-",((-A6839+'Lineær programmering opg 4'!$M$7)/'Lineær programmering opg 4'!$K$7)*-1)</f>
        <v>-</v>
      </c>
      <c r="H6839" s="167" t="str">
        <f>IF('Lineær programmering opg 4'!$C$8=0,"-",((-A6839+'Lineær programmering opg 4'!$M$8)/'Lineær programmering opg 4'!$K$8)*-1)</f>
        <v>-</v>
      </c>
      <c r="I6839" s="167" t="str">
        <f>IF('Lineær programmering opg 4'!$D$8=0,"-",'Lineær programmering opg 4'!$G$8)</f>
        <v>-</v>
      </c>
      <c r="J6839" s="295">
        <f>A6839*'Lineær programmering opg 4'!$C$11+Datatabel!C6839*'Lineær programmering opg 4'!$D$11</f>
        <v>44050.799999999785</v>
      </c>
      <c r="K6839" s="9">
        <f t="shared" si="532"/>
        <v>0</v>
      </c>
      <c r="L6839" s="9">
        <f t="shared" si="533"/>
        <v>0</v>
      </c>
    </row>
    <row r="6840" spans="1:12" ht="15" x14ac:dyDescent="0.25">
      <c r="A6840" s="167">
        <f t="shared" si="531"/>
        <v>75.912000000018068</v>
      </c>
      <c r="B6840" s="325">
        <f t="shared" si="534"/>
        <v>0.3163000000000753</v>
      </c>
      <c r="C6840" s="167">
        <f t="shared" si="530"/>
        <v>243.06599999998647</v>
      </c>
      <c r="D6840" s="167">
        <f>IF('Lineær programmering opg 4'!$M$4=0,"-",(-A6840+'Lineær programmering opg 4'!$M$4)/'Lineær programmering opg 4'!$K$4*-1)</f>
        <v>328.17599999996389</v>
      </c>
      <c r="E6840" s="167">
        <f>IF('Lineær programmering opg 4'!$M$5=0,"-",(-A6840+'Lineær programmering opg 4'!$M$5)/'Lineær programmering opg 4'!$K$5*-1)</f>
        <v>243.06599999998647</v>
      </c>
      <c r="F6840" s="167" t="str">
        <f>IF('Lineær programmering opg 4'!$E$6=0,"-",(-A6840+'Lineær programmering opg 4'!$M$6)/'Lineær programmering opg 4'!$K$6*-1)</f>
        <v>-</v>
      </c>
      <c r="G6840" s="167" t="str">
        <f>IF('Lineær programmering opg 4'!$D$7=0,"-",((-A6840+'Lineær programmering opg 4'!$M$7)/'Lineær programmering opg 4'!$K$7)*-1)</f>
        <v>-</v>
      </c>
      <c r="H6840" s="167" t="str">
        <f>IF('Lineær programmering opg 4'!$C$8=0,"-",((-A6840+'Lineær programmering opg 4'!$M$8)/'Lineær programmering opg 4'!$K$8)*-1)</f>
        <v>-</v>
      </c>
      <c r="I6840" s="167" t="str">
        <f>IF('Lineær programmering opg 4'!$D$8=0,"-",'Lineær programmering opg 4'!$G$8)</f>
        <v>-</v>
      </c>
      <c r="J6840" s="295">
        <f>A6840*'Lineær programmering opg 4'!$C$11+Datatabel!C6840*'Lineær programmering opg 4'!$D$11</f>
        <v>44051.09999999978</v>
      </c>
      <c r="K6840" s="9">
        <f t="shared" si="532"/>
        <v>0</v>
      </c>
      <c r="L6840" s="9">
        <f t="shared" si="533"/>
        <v>0</v>
      </c>
    </row>
    <row r="6841" spans="1:12" ht="15" x14ac:dyDescent="0.25">
      <c r="A6841" s="167">
        <f t="shared" si="531"/>
        <v>75.888000000018081</v>
      </c>
      <c r="B6841" s="325">
        <f t="shared" si="534"/>
        <v>0.31620000000007531</v>
      </c>
      <c r="C6841" s="167">
        <f t="shared" si="530"/>
        <v>243.08399999998642</v>
      </c>
      <c r="D6841" s="167">
        <f>IF('Lineær programmering opg 4'!$M$4=0,"-",(-A6841+'Lineær programmering opg 4'!$M$4)/'Lineær programmering opg 4'!$K$4*-1)</f>
        <v>328.22399999996384</v>
      </c>
      <c r="E6841" s="167">
        <f>IF('Lineær programmering opg 4'!$M$5=0,"-",(-A6841+'Lineær programmering opg 4'!$M$5)/'Lineær programmering opg 4'!$K$5*-1)</f>
        <v>243.08399999998642</v>
      </c>
      <c r="F6841" s="167" t="str">
        <f>IF('Lineær programmering opg 4'!$E$6=0,"-",(-A6841+'Lineær programmering opg 4'!$M$6)/'Lineær programmering opg 4'!$K$6*-1)</f>
        <v>-</v>
      </c>
      <c r="G6841" s="167" t="str">
        <f>IF('Lineær programmering opg 4'!$D$7=0,"-",((-A6841+'Lineær programmering opg 4'!$M$7)/'Lineær programmering opg 4'!$K$7)*-1)</f>
        <v>-</v>
      </c>
      <c r="H6841" s="167" t="str">
        <f>IF('Lineær programmering opg 4'!$C$8=0,"-",((-A6841+'Lineær programmering opg 4'!$M$8)/'Lineær programmering opg 4'!$K$8)*-1)</f>
        <v>-</v>
      </c>
      <c r="I6841" s="167" t="str">
        <f>IF('Lineær programmering opg 4'!$D$8=0,"-",'Lineær programmering opg 4'!$G$8)</f>
        <v>-</v>
      </c>
      <c r="J6841" s="295">
        <f>A6841*'Lineær programmering opg 4'!$C$11+Datatabel!C6841*'Lineær programmering opg 4'!$D$11</f>
        <v>44051.399999999769</v>
      </c>
      <c r="K6841" s="9">
        <f t="shared" si="532"/>
        <v>0</v>
      </c>
      <c r="L6841" s="9">
        <f t="shared" si="533"/>
        <v>0</v>
      </c>
    </row>
    <row r="6842" spans="1:12" ht="15" x14ac:dyDescent="0.25">
      <c r="A6842" s="167">
        <f t="shared" si="531"/>
        <v>75.864000000018081</v>
      </c>
      <c r="B6842" s="325">
        <f t="shared" si="534"/>
        <v>0.31610000000007532</v>
      </c>
      <c r="C6842" s="167">
        <f t="shared" si="530"/>
        <v>243.10199999998642</v>
      </c>
      <c r="D6842" s="167">
        <f>IF('Lineær programmering opg 4'!$M$4=0,"-",(-A6842+'Lineær programmering opg 4'!$M$4)/'Lineær programmering opg 4'!$K$4*-1)</f>
        <v>328.27199999996384</v>
      </c>
      <c r="E6842" s="167">
        <f>IF('Lineær programmering opg 4'!$M$5=0,"-",(-A6842+'Lineær programmering opg 4'!$M$5)/'Lineær programmering opg 4'!$K$5*-1)</f>
        <v>243.10199999998642</v>
      </c>
      <c r="F6842" s="167" t="str">
        <f>IF('Lineær programmering opg 4'!$E$6=0,"-",(-A6842+'Lineær programmering opg 4'!$M$6)/'Lineær programmering opg 4'!$K$6*-1)</f>
        <v>-</v>
      </c>
      <c r="G6842" s="167" t="str">
        <f>IF('Lineær programmering opg 4'!$D$7=0,"-",((-A6842+'Lineær programmering opg 4'!$M$7)/'Lineær programmering opg 4'!$K$7)*-1)</f>
        <v>-</v>
      </c>
      <c r="H6842" s="167" t="str">
        <f>IF('Lineær programmering opg 4'!$C$8=0,"-",((-A6842+'Lineær programmering opg 4'!$M$8)/'Lineær programmering opg 4'!$K$8)*-1)</f>
        <v>-</v>
      </c>
      <c r="I6842" s="167" t="str">
        <f>IF('Lineær programmering opg 4'!$D$8=0,"-",'Lineær programmering opg 4'!$G$8)</f>
        <v>-</v>
      </c>
      <c r="J6842" s="295">
        <f>A6842*'Lineær programmering opg 4'!$C$11+Datatabel!C6842*'Lineær programmering opg 4'!$D$11</f>
        <v>44051.699999999772</v>
      </c>
      <c r="K6842" s="9">
        <f t="shared" si="532"/>
        <v>0</v>
      </c>
      <c r="L6842" s="9">
        <f t="shared" si="533"/>
        <v>0</v>
      </c>
    </row>
    <row r="6843" spans="1:12" ht="15" x14ac:dyDescent="0.25">
      <c r="A6843" s="167">
        <f t="shared" si="531"/>
        <v>75.84000000001808</v>
      </c>
      <c r="B6843" s="325">
        <f t="shared" si="534"/>
        <v>0.31600000000007533</v>
      </c>
      <c r="C6843" s="167">
        <f t="shared" si="530"/>
        <v>243.11999999998642</v>
      </c>
      <c r="D6843" s="167">
        <f>IF('Lineær programmering opg 4'!$M$4=0,"-",(-A6843+'Lineær programmering opg 4'!$M$4)/'Lineær programmering opg 4'!$K$4*-1)</f>
        <v>328.31999999996384</v>
      </c>
      <c r="E6843" s="167">
        <f>IF('Lineær programmering opg 4'!$M$5=0,"-",(-A6843+'Lineær programmering opg 4'!$M$5)/'Lineær programmering opg 4'!$K$5*-1)</f>
        <v>243.11999999998642</v>
      </c>
      <c r="F6843" s="167" t="str">
        <f>IF('Lineær programmering opg 4'!$E$6=0,"-",(-A6843+'Lineær programmering opg 4'!$M$6)/'Lineær programmering opg 4'!$K$6*-1)</f>
        <v>-</v>
      </c>
      <c r="G6843" s="167" t="str">
        <f>IF('Lineær programmering opg 4'!$D$7=0,"-",((-A6843+'Lineær programmering opg 4'!$M$7)/'Lineær programmering opg 4'!$K$7)*-1)</f>
        <v>-</v>
      </c>
      <c r="H6843" s="167" t="str">
        <f>IF('Lineær programmering opg 4'!$C$8=0,"-",((-A6843+'Lineær programmering opg 4'!$M$8)/'Lineær programmering opg 4'!$K$8)*-1)</f>
        <v>-</v>
      </c>
      <c r="I6843" s="167" t="str">
        <f>IF('Lineær programmering opg 4'!$D$8=0,"-",'Lineær programmering opg 4'!$G$8)</f>
        <v>-</v>
      </c>
      <c r="J6843" s="295">
        <f>A6843*'Lineær programmering opg 4'!$C$11+Datatabel!C6843*'Lineær programmering opg 4'!$D$11</f>
        <v>44051.999999999767</v>
      </c>
      <c r="K6843" s="9">
        <f t="shared" si="532"/>
        <v>0</v>
      </c>
      <c r="L6843" s="9">
        <f t="shared" si="533"/>
        <v>0</v>
      </c>
    </row>
    <row r="6844" spans="1:12" ht="15" x14ac:dyDescent="0.25">
      <c r="A6844" s="167">
        <f t="shared" si="531"/>
        <v>75.816000000018079</v>
      </c>
      <c r="B6844" s="325">
        <f t="shared" si="534"/>
        <v>0.31590000000007534</v>
      </c>
      <c r="C6844" s="167">
        <f t="shared" si="530"/>
        <v>243.13799999998642</v>
      </c>
      <c r="D6844" s="167">
        <f>IF('Lineær programmering opg 4'!$M$4=0,"-",(-A6844+'Lineær programmering opg 4'!$M$4)/'Lineær programmering opg 4'!$K$4*-1)</f>
        <v>328.36799999996384</v>
      </c>
      <c r="E6844" s="167">
        <f>IF('Lineær programmering opg 4'!$M$5=0,"-",(-A6844+'Lineær programmering opg 4'!$M$5)/'Lineær programmering opg 4'!$K$5*-1)</f>
        <v>243.13799999998642</v>
      </c>
      <c r="F6844" s="167" t="str">
        <f>IF('Lineær programmering opg 4'!$E$6=0,"-",(-A6844+'Lineær programmering opg 4'!$M$6)/'Lineær programmering opg 4'!$K$6*-1)</f>
        <v>-</v>
      </c>
      <c r="G6844" s="167" t="str">
        <f>IF('Lineær programmering opg 4'!$D$7=0,"-",((-A6844+'Lineær programmering opg 4'!$M$7)/'Lineær programmering opg 4'!$K$7)*-1)</f>
        <v>-</v>
      </c>
      <c r="H6844" s="167" t="str">
        <f>IF('Lineær programmering opg 4'!$C$8=0,"-",((-A6844+'Lineær programmering opg 4'!$M$8)/'Lineær programmering opg 4'!$K$8)*-1)</f>
        <v>-</v>
      </c>
      <c r="I6844" s="167" t="str">
        <f>IF('Lineær programmering opg 4'!$D$8=0,"-",'Lineær programmering opg 4'!$G$8)</f>
        <v>-</v>
      </c>
      <c r="J6844" s="295">
        <f>A6844*'Lineær programmering opg 4'!$C$11+Datatabel!C6844*'Lineær programmering opg 4'!$D$11</f>
        <v>44052.29999999977</v>
      </c>
      <c r="K6844" s="9">
        <f t="shared" si="532"/>
        <v>0</v>
      </c>
      <c r="L6844" s="9">
        <f t="shared" si="533"/>
        <v>0</v>
      </c>
    </row>
    <row r="6845" spans="1:12" ht="15" x14ac:dyDescent="0.25">
      <c r="A6845" s="167">
        <f t="shared" si="531"/>
        <v>75.792000000018078</v>
      </c>
      <c r="B6845" s="325">
        <f t="shared" si="534"/>
        <v>0.31580000000007535</v>
      </c>
      <c r="C6845" s="167">
        <f t="shared" si="530"/>
        <v>243.15599999998642</v>
      </c>
      <c r="D6845" s="167">
        <f>IF('Lineær programmering opg 4'!$M$4=0,"-",(-A6845+'Lineær programmering opg 4'!$M$4)/'Lineær programmering opg 4'!$K$4*-1)</f>
        <v>328.41599999996384</v>
      </c>
      <c r="E6845" s="167">
        <f>IF('Lineær programmering opg 4'!$M$5=0,"-",(-A6845+'Lineær programmering opg 4'!$M$5)/'Lineær programmering opg 4'!$K$5*-1)</f>
        <v>243.15599999998642</v>
      </c>
      <c r="F6845" s="167" t="str">
        <f>IF('Lineær programmering opg 4'!$E$6=0,"-",(-A6845+'Lineær programmering opg 4'!$M$6)/'Lineær programmering opg 4'!$K$6*-1)</f>
        <v>-</v>
      </c>
      <c r="G6845" s="167" t="str">
        <f>IF('Lineær programmering opg 4'!$D$7=0,"-",((-A6845+'Lineær programmering opg 4'!$M$7)/'Lineær programmering opg 4'!$K$7)*-1)</f>
        <v>-</v>
      </c>
      <c r="H6845" s="167" t="str">
        <f>IF('Lineær programmering opg 4'!$C$8=0,"-",((-A6845+'Lineær programmering opg 4'!$M$8)/'Lineær programmering opg 4'!$K$8)*-1)</f>
        <v>-</v>
      </c>
      <c r="I6845" s="167" t="str">
        <f>IF('Lineær programmering opg 4'!$D$8=0,"-",'Lineær programmering opg 4'!$G$8)</f>
        <v>-</v>
      </c>
      <c r="J6845" s="295">
        <f>A6845*'Lineær programmering opg 4'!$C$11+Datatabel!C6845*'Lineær programmering opg 4'!$D$11</f>
        <v>44052.599999999773</v>
      </c>
      <c r="K6845" s="9">
        <f t="shared" si="532"/>
        <v>0</v>
      </c>
      <c r="L6845" s="9">
        <f t="shared" si="533"/>
        <v>0</v>
      </c>
    </row>
    <row r="6846" spans="1:12" ht="15" x14ac:dyDescent="0.25">
      <c r="A6846" s="167">
        <f t="shared" si="531"/>
        <v>75.768000000018091</v>
      </c>
      <c r="B6846" s="325">
        <f t="shared" si="534"/>
        <v>0.31570000000007536</v>
      </c>
      <c r="C6846" s="167">
        <f t="shared" si="530"/>
        <v>243.17399999998642</v>
      </c>
      <c r="D6846" s="167">
        <f>IF('Lineær programmering opg 4'!$M$4=0,"-",(-A6846+'Lineær programmering opg 4'!$M$4)/'Lineær programmering opg 4'!$K$4*-1)</f>
        <v>328.46399999996379</v>
      </c>
      <c r="E6846" s="167">
        <f>IF('Lineær programmering opg 4'!$M$5=0,"-",(-A6846+'Lineær programmering opg 4'!$M$5)/'Lineær programmering opg 4'!$K$5*-1)</f>
        <v>243.17399999998642</v>
      </c>
      <c r="F6846" s="167" t="str">
        <f>IF('Lineær programmering opg 4'!$E$6=0,"-",(-A6846+'Lineær programmering opg 4'!$M$6)/'Lineær programmering opg 4'!$K$6*-1)</f>
        <v>-</v>
      </c>
      <c r="G6846" s="167" t="str">
        <f>IF('Lineær programmering opg 4'!$D$7=0,"-",((-A6846+'Lineær programmering opg 4'!$M$7)/'Lineær programmering opg 4'!$K$7)*-1)</f>
        <v>-</v>
      </c>
      <c r="H6846" s="167" t="str">
        <f>IF('Lineær programmering opg 4'!$C$8=0,"-",((-A6846+'Lineær programmering opg 4'!$M$8)/'Lineær programmering opg 4'!$K$8)*-1)</f>
        <v>-</v>
      </c>
      <c r="I6846" s="167" t="str">
        <f>IF('Lineær programmering opg 4'!$D$8=0,"-",'Lineær programmering opg 4'!$G$8)</f>
        <v>-</v>
      </c>
      <c r="J6846" s="295">
        <f>A6846*'Lineær programmering opg 4'!$C$11+Datatabel!C6846*'Lineær programmering opg 4'!$D$11</f>
        <v>44052.899999999769</v>
      </c>
      <c r="K6846" s="9">
        <f t="shared" si="532"/>
        <v>0</v>
      </c>
      <c r="L6846" s="9">
        <f t="shared" si="533"/>
        <v>0</v>
      </c>
    </row>
    <row r="6847" spans="1:12" ht="15" x14ac:dyDescent="0.25">
      <c r="A6847" s="167">
        <f t="shared" si="531"/>
        <v>75.74400000001809</v>
      </c>
      <c r="B6847" s="325">
        <f t="shared" si="534"/>
        <v>0.31560000000007538</v>
      </c>
      <c r="C6847" s="167">
        <f t="shared" si="530"/>
        <v>243.19199999998642</v>
      </c>
      <c r="D6847" s="167">
        <f>IF('Lineær programmering opg 4'!$M$4=0,"-",(-A6847+'Lineær programmering opg 4'!$M$4)/'Lineær programmering opg 4'!$K$4*-1)</f>
        <v>328.51199999996379</v>
      </c>
      <c r="E6847" s="167">
        <f>IF('Lineær programmering opg 4'!$M$5=0,"-",(-A6847+'Lineær programmering opg 4'!$M$5)/'Lineær programmering opg 4'!$K$5*-1)</f>
        <v>243.19199999998642</v>
      </c>
      <c r="F6847" s="167" t="str">
        <f>IF('Lineær programmering opg 4'!$E$6=0,"-",(-A6847+'Lineær programmering opg 4'!$M$6)/'Lineær programmering opg 4'!$K$6*-1)</f>
        <v>-</v>
      </c>
      <c r="G6847" s="167" t="str">
        <f>IF('Lineær programmering opg 4'!$D$7=0,"-",((-A6847+'Lineær programmering opg 4'!$M$7)/'Lineær programmering opg 4'!$K$7)*-1)</f>
        <v>-</v>
      </c>
      <c r="H6847" s="167" t="str">
        <f>IF('Lineær programmering opg 4'!$C$8=0,"-",((-A6847+'Lineær programmering opg 4'!$M$8)/'Lineær programmering opg 4'!$K$8)*-1)</f>
        <v>-</v>
      </c>
      <c r="I6847" s="167" t="str">
        <f>IF('Lineær programmering opg 4'!$D$8=0,"-",'Lineær programmering opg 4'!$G$8)</f>
        <v>-</v>
      </c>
      <c r="J6847" s="295">
        <f>A6847*'Lineær programmering opg 4'!$C$11+Datatabel!C6847*'Lineær programmering opg 4'!$D$11</f>
        <v>44053.199999999772</v>
      </c>
      <c r="K6847" s="9">
        <f t="shared" si="532"/>
        <v>0</v>
      </c>
      <c r="L6847" s="9">
        <f t="shared" si="533"/>
        <v>0</v>
      </c>
    </row>
    <row r="6848" spans="1:12" ht="15" x14ac:dyDescent="0.25">
      <c r="A6848" s="167">
        <f t="shared" si="531"/>
        <v>75.720000000018089</v>
      </c>
      <c r="B6848" s="325">
        <f t="shared" si="534"/>
        <v>0.31550000000007539</v>
      </c>
      <c r="C6848" s="167">
        <f t="shared" si="530"/>
        <v>243.20999999998642</v>
      </c>
      <c r="D6848" s="167">
        <f>IF('Lineær programmering opg 4'!$M$4=0,"-",(-A6848+'Lineær programmering opg 4'!$M$4)/'Lineær programmering opg 4'!$K$4*-1)</f>
        <v>328.55999999996379</v>
      </c>
      <c r="E6848" s="167">
        <f>IF('Lineær programmering opg 4'!$M$5=0,"-",(-A6848+'Lineær programmering opg 4'!$M$5)/'Lineær programmering opg 4'!$K$5*-1)</f>
        <v>243.20999999998642</v>
      </c>
      <c r="F6848" s="167" t="str">
        <f>IF('Lineær programmering opg 4'!$E$6=0,"-",(-A6848+'Lineær programmering opg 4'!$M$6)/'Lineær programmering opg 4'!$K$6*-1)</f>
        <v>-</v>
      </c>
      <c r="G6848" s="167" t="str">
        <f>IF('Lineær programmering opg 4'!$D$7=0,"-",((-A6848+'Lineær programmering opg 4'!$M$7)/'Lineær programmering opg 4'!$K$7)*-1)</f>
        <v>-</v>
      </c>
      <c r="H6848" s="167" t="str">
        <f>IF('Lineær programmering opg 4'!$C$8=0,"-",((-A6848+'Lineær programmering opg 4'!$M$8)/'Lineær programmering opg 4'!$K$8)*-1)</f>
        <v>-</v>
      </c>
      <c r="I6848" s="167" t="str">
        <f>IF('Lineær programmering opg 4'!$D$8=0,"-",'Lineær programmering opg 4'!$G$8)</f>
        <v>-</v>
      </c>
      <c r="J6848" s="295">
        <f>A6848*'Lineær programmering opg 4'!$C$11+Datatabel!C6848*'Lineær programmering opg 4'!$D$11</f>
        <v>44053.499999999774</v>
      </c>
      <c r="K6848" s="9">
        <f t="shared" si="532"/>
        <v>0</v>
      </c>
      <c r="L6848" s="9">
        <f t="shared" si="533"/>
        <v>0</v>
      </c>
    </row>
    <row r="6849" spans="1:12" ht="15" x14ac:dyDescent="0.25">
      <c r="A6849" s="167">
        <f t="shared" si="531"/>
        <v>75.696000000018103</v>
      </c>
      <c r="B6849" s="325">
        <f t="shared" si="534"/>
        <v>0.3154000000000754</v>
      </c>
      <c r="C6849" s="167">
        <f t="shared" si="530"/>
        <v>243.22799999998642</v>
      </c>
      <c r="D6849" s="167">
        <f>IF('Lineær programmering opg 4'!$M$4=0,"-",(-A6849+'Lineær programmering opg 4'!$M$4)/'Lineær programmering opg 4'!$K$4*-1)</f>
        <v>328.60799999996379</v>
      </c>
      <c r="E6849" s="167">
        <f>IF('Lineær programmering opg 4'!$M$5=0,"-",(-A6849+'Lineær programmering opg 4'!$M$5)/'Lineær programmering opg 4'!$K$5*-1)</f>
        <v>243.22799999998642</v>
      </c>
      <c r="F6849" s="167" t="str">
        <f>IF('Lineær programmering opg 4'!$E$6=0,"-",(-A6849+'Lineær programmering opg 4'!$M$6)/'Lineær programmering opg 4'!$K$6*-1)</f>
        <v>-</v>
      </c>
      <c r="G6849" s="167" t="str">
        <f>IF('Lineær programmering opg 4'!$D$7=0,"-",((-A6849+'Lineær programmering opg 4'!$M$7)/'Lineær programmering opg 4'!$K$7)*-1)</f>
        <v>-</v>
      </c>
      <c r="H6849" s="167" t="str">
        <f>IF('Lineær programmering opg 4'!$C$8=0,"-",((-A6849+'Lineær programmering opg 4'!$M$8)/'Lineær programmering opg 4'!$K$8)*-1)</f>
        <v>-</v>
      </c>
      <c r="I6849" s="167" t="str">
        <f>IF('Lineær programmering opg 4'!$D$8=0,"-",'Lineær programmering opg 4'!$G$8)</f>
        <v>-</v>
      </c>
      <c r="J6849" s="295">
        <f>A6849*'Lineær programmering opg 4'!$C$11+Datatabel!C6849*'Lineær programmering opg 4'!$D$11</f>
        <v>44053.79999999977</v>
      </c>
      <c r="K6849" s="9">
        <f t="shared" si="532"/>
        <v>0</v>
      </c>
      <c r="L6849" s="9">
        <f t="shared" si="533"/>
        <v>0</v>
      </c>
    </row>
    <row r="6850" spans="1:12" ht="15" x14ac:dyDescent="0.25">
      <c r="A6850" s="167">
        <f t="shared" si="531"/>
        <v>75.672000000018102</v>
      </c>
      <c r="B6850" s="325">
        <f t="shared" si="534"/>
        <v>0.31530000000007541</v>
      </c>
      <c r="C6850" s="167">
        <f t="shared" si="530"/>
        <v>243.24599999998642</v>
      </c>
      <c r="D6850" s="167">
        <f>IF('Lineær programmering opg 4'!$M$4=0,"-",(-A6850+'Lineær programmering opg 4'!$M$4)/'Lineær programmering opg 4'!$K$4*-1)</f>
        <v>328.6559999999638</v>
      </c>
      <c r="E6850" s="167">
        <f>IF('Lineær programmering opg 4'!$M$5=0,"-",(-A6850+'Lineær programmering opg 4'!$M$5)/'Lineær programmering opg 4'!$K$5*-1)</f>
        <v>243.24599999998642</v>
      </c>
      <c r="F6850" s="167" t="str">
        <f>IF('Lineær programmering opg 4'!$E$6=0,"-",(-A6850+'Lineær programmering opg 4'!$M$6)/'Lineær programmering opg 4'!$K$6*-1)</f>
        <v>-</v>
      </c>
      <c r="G6850" s="167" t="str">
        <f>IF('Lineær programmering opg 4'!$D$7=0,"-",((-A6850+'Lineær programmering opg 4'!$M$7)/'Lineær programmering opg 4'!$K$7)*-1)</f>
        <v>-</v>
      </c>
      <c r="H6850" s="167" t="str">
        <f>IF('Lineær programmering opg 4'!$C$8=0,"-",((-A6850+'Lineær programmering opg 4'!$M$8)/'Lineær programmering opg 4'!$K$8)*-1)</f>
        <v>-</v>
      </c>
      <c r="I6850" s="167" t="str">
        <f>IF('Lineær programmering opg 4'!$D$8=0,"-",'Lineær programmering opg 4'!$G$8)</f>
        <v>-</v>
      </c>
      <c r="J6850" s="295">
        <f>A6850*'Lineær programmering opg 4'!$C$11+Datatabel!C6850*'Lineær programmering opg 4'!$D$11</f>
        <v>44054.099999999773</v>
      </c>
      <c r="K6850" s="9">
        <f t="shared" si="532"/>
        <v>0</v>
      </c>
      <c r="L6850" s="9">
        <f t="shared" si="533"/>
        <v>0</v>
      </c>
    </row>
    <row r="6851" spans="1:12" ht="15" x14ac:dyDescent="0.25">
      <c r="A6851" s="167">
        <f t="shared" si="531"/>
        <v>75.648000000018101</v>
      </c>
      <c r="B6851" s="325">
        <f t="shared" si="534"/>
        <v>0.31520000000007542</v>
      </c>
      <c r="C6851" s="167">
        <f t="shared" ref="C6851:C6914" si="535">MIN(D6851,E6851,F6851,G6851,H6851,I6851)</f>
        <v>243.26399999998642</v>
      </c>
      <c r="D6851" s="167">
        <f>IF('Lineær programmering opg 4'!$M$4=0,"-",(-A6851+'Lineær programmering opg 4'!$M$4)/'Lineær programmering opg 4'!$K$4*-1)</f>
        <v>328.7039999999638</v>
      </c>
      <c r="E6851" s="167">
        <f>IF('Lineær programmering opg 4'!$M$5=0,"-",(-A6851+'Lineær programmering opg 4'!$M$5)/'Lineær programmering opg 4'!$K$5*-1)</f>
        <v>243.26399999998642</v>
      </c>
      <c r="F6851" s="167" t="str">
        <f>IF('Lineær programmering opg 4'!$E$6=0,"-",(-A6851+'Lineær programmering opg 4'!$M$6)/'Lineær programmering opg 4'!$K$6*-1)</f>
        <v>-</v>
      </c>
      <c r="G6851" s="167" t="str">
        <f>IF('Lineær programmering opg 4'!$D$7=0,"-",((-A6851+'Lineær programmering opg 4'!$M$7)/'Lineær programmering opg 4'!$K$7)*-1)</f>
        <v>-</v>
      </c>
      <c r="H6851" s="167" t="str">
        <f>IF('Lineær programmering opg 4'!$C$8=0,"-",((-A6851+'Lineær programmering opg 4'!$M$8)/'Lineær programmering opg 4'!$K$8)*-1)</f>
        <v>-</v>
      </c>
      <c r="I6851" s="167" t="str">
        <f>IF('Lineær programmering opg 4'!$D$8=0,"-",'Lineær programmering opg 4'!$G$8)</f>
        <v>-</v>
      </c>
      <c r="J6851" s="295">
        <f>A6851*'Lineær programmering opg 4'!$C$11+Datatabel!C6851*'Lineær programmering opg 4'!$D$11</f>
        <v>44054.399999999769</v>
      </c>
      <c r="K6851" s="9">
        <f t="shared" si="532"/>
        <v>0</v>
      </c>
      <c r="L6851" s="9">
        <f t="shared" si="533"/>
        <v>0</v>
      </c>
    </row>
    <row r="6852" spans="1:12" ht="15" x14ac:dyDescent="0.25">
      <c r="A6852" s="167">
        <f t="shared" ref="A6852:A6915" si="536">$A$3*B6852</f>
        <v>75.6240000000181</v>
      </c>
      <c r="B6852" s="325">
        <f t="shared" si="534"/>
        <v>0.31510000000007543</v>
      </c>
      <c r="C6852" s="167">
        <f t="shared" si="535"/>
        <v>243.28199999998643</v>
      </c>
      <c r="D6852" s="167">
        <f>IF('Lineær programmering opg 4'!$M$4=0,"-",(-A6852+'Lineær programmering opg 4'!$M$4)/'Lineær programmering opg 4'!$K$4*-1)</f>
        <v>328.7519999999638</v>
      </c>
      <c r="E6852" s="167">
        <f>IF('Lineær programmering opg 4'!$M$5=0,"-",(-A6852+'Lineær programmering opg 4'!$M$5)/'Lineær programmering opg 4'!$K$5*-1)</f>
        <v>243.28199999998643</v>
      </c>
      <c r="F6852" s="167" t="str">
        <f>IF('Lineær programmering opg 4'!$E$6=0,"-",(-A6852+'Lineær programmering opg 4'!$M$6)/'Lineær programmering opg 4'!$K$6*-1)</f>
        <v>-</v>
      </c>
      <c r="G6852" s="167" t="str">
        <f>IF('Lineær programmering opg 4'!$D$7=0,"-",((-A6852+'Lineær programmering opg 4'!$M$7)/'Lineær programmering opg 4'!$K$7)*-1)</f>
        <v>-</v>
      </c>
      <c r="H6852" s="167" t="str">
        <f>IF('Lineær programmering opg 4'!$C$8=0,"-",((-A6852+'Lineær programmering opg 4'!$M$8)/'Lineær programmering opg 4'!$K$8)*-1)</f>
        <v>-</v>
      </c>
      <c r="I6852" s="167" t="str">
        <f>IF('Lineær programmering opg 4'!$D$8=0,"-",'Lineær programmering opg 4'!$G$8)</f>
        <v>-</v>
      </c>
      <c r="J6852" s="295">
        <f>A6852*'Lineær programmering opg 4'!$C$11+Datatabel!C6852*'Lineær programmering opg 4'!$D$11</f>
        <v>44054.699999999779</v>
      </c>
      <c r="K6852" s="9">
        <f t="shared" ref="K6852:K6915" si="537">IF($J$10004=J6852,A6852,0)</f>
        <v>0</v>
      </c>
      <c r="L6852" s="9">
        <f t="shared" ref="L6852:L6915" si="538">IF(J6852=$J$10004,C6852,0)</f>
        <v>0</v>
      </c>
    </row>
    <row r="6853" spans="1:12" ht="15" x14ac:dyDescent="0.25">
      <c r="A6853" s="167">
        <f t="shared" si="536"/>
        <v>75.600000000018099</v>
      </c>
      <c r="B6853" s="325">
        <f t="shared" ref="B6853:B6916" si="539">B6852-0.01%</f>
        <v>0.31500000000007544</v>
      </c>
      <c r="C6853" s="167">
        <f t="shared" si="535"/>
        <v>243.29999999998643</v>
      </c>
      <c r="D6853" s="167">
        <f>IF('Lineær programmering opg 4'!$M$4=0,"-",(-A6853+'Lineær programmering opg 4'!$M$4)/'Lineær programmering opg 4'!$K$4*-1)</f>
        <v>328.7999999999638</v>
      </c>
      <c r="E6853" s="167">
        <f>IF('Lineær programmering opg 4'!$M$5=0,"-",(-A6853+'Lineær programmering opg 4'!$M$5)/'Lineær programmering opg 4'!$K$5*-1)</f>
        <v>243.29999999998643</v>
      </c>
      <c r="F6853" s="167" t="str">
        <f>IF('Lineær programmering opg 4'!$E$6=0,"-",(-A6853+'Lineær programmering opg 4'!$M$6)/'Lineær programmering opg 4'!$K$6*-1)</f>
        <v>-</v>
      </c>
      <c r="G6853" s="167" t="str">
        <f>IF('Lineær programmering opg 4'!$D$7=0,"-",((-A6853+'Lineær programmering opg 4'!$M$7)/'Lineær programmering opg 4'!$K$7)*-1)</f>
        <v>-</v>
      </c>
      <c r="H6853" s="167" t="str">
        <f>IF('Lineær programmering opg 4'!$C$8=0,"-",((-A6853+'Lineær programmering opg 4'!$M$8)/'Lineær programmering opg 4'!$K$8)*-1)</f>
        <v>-</v>
      </c>
      <c r="I6853" s="167" t="str">
        <f>IF('Lineær programmering opg 4'!$D$8=0,"-",'Lineær programmering opg 4'!$G$8)</f>
        <v>-</v>
      </c>
      <c r="J6853" s="295">
        <f>A6853*'Lineær programmering opg 4'!$C$11+Datatabel!C6853*'Lineær programmering opg 4'!$D$11</f>
        <v>44054.999999999774</v>
      </c>
      <c r="K6853" s="9">
        <f t="shared" si="537"/>
        <v>0</v>
      </c>
      <c r="L6853" s="9">
        <f t="shared" si="538"/>
        <v>0</v>
      </c>
    </row>
    <row r="6854" spans="1:12" ht="15" x14ac:dyDescent="0.25">
      <c r="A6854" s="167">
        <f t="shared" si="536"/>
        <v>75.576000000018112</v>
      </c>
      <c r="B6854" s="325">
        <f t="shared" si="539"/>
        <v>0.31490000000007545</v>
      </c>
      <c r="C6854" s="167">
        <f t="shared" si="535"/>
        <v>243.31799999998643</v>
      </c>
      <c r="D6854" s="167">
        <f>IF('Lineær programmering opg 4'!$M$4=0,"-",(-A6854+'Lineær programmering opg 4'!$M$4)/'Lineær programmering opg 4'!$K$4*-1)</f>
        <v>328.8479999999638</v>
      </c>
      <c r="E6854" s="167">
        <f>IF('Lineær programmering opg 4'!$M$5=0,"-",(-A6854+'Lineær programmering opg 4'!$M$5)/'Lineær programmering opg 4'!$K$5*-1)</f>
        <v>243.31799999998643</v>
      </c>
      <c r="F6854" s="167" t="str">
        <f>IF('Lineær programmering opg 4'!$E$6=0,"-",(-A6854+'Lineær programmering opg 4'!$M$6)/'Lineær programmering opg 4'!$K$6*-1)</f>
        <v>-</v>
      </c>
      <c r="G6854" s="167" t="str">
        <f>IF('Lineær programmering opg 4'!$D$7=0,"-",((-A6854+'Lineær programmering opg 4'!$M$7)/'Lineær programmering opg 4'!$K$7)*-1)</f>
        <v>-</v>
      </c>
      <c r="H6854" s="167" t="str">
        <f>IF('Lineær programmering opg 4'!$C$8=0,"-",((-A6854+'Lineær programmering opg 4'!$M$8)/'Lineær programmering opg 4'!$K$8)*-1)</f>
        <v>-</v>
      </c>
      <c r="I6854" s="167" t="str">
        <f>IF('Lineær programmering opg 4'!$D$8=0,"-",'Lineær programmering opg 4'!$G$8)</f>
        <v>-</v>
      </c>
      <c r="J6854" s="295">
        <f>A6854*'Lineær programmering opg 4'!$C$11+Datatabel!C6854*'Lineær programmering opg 4'!$D$11</f>
        <v>44055.299999999777</v>
      </c>
      <c r="K6854" s="9">
        <f t="shared" si="537"/>
        <v>0</v>
      </c>
      <c r="L6854" s="9">
        <f t="shared" si="538"/>
        <v>0</v>
      </c>
    </row>
    <row r="6855" spans="1:12" ht="15" x14ac:dyDescent="0.25">
      <c r="A6855" s="167">
        <f t="shared" si="536"/>
        <v>75.552000000018111</v>
      </c>
      <c r="B6855" s="325">
        <f t="shared" si="539"/>
        <v>0.31480000000007546</v>
      </c>
      <c r="C6855" s="167">
        <f t="shared" si="535"/>
        <v>243.33599999998643</v>
      </c>
      <c r="D6855" s="167">
        <f>IF('Lineær programmering opg 4'!$M$4=0,"-",(-A6855+'Lineær programmering opg 4'!$M$4)/'Lineær programmering opg 4'!$K$4*-1)</f>
        <v>328.89599999996381</v>
      </c>
      <c r="E6855" s="167">
        <f>IF('Lineær programmering opg 4'!$M$5=0,"-",(-A6855+'Lineær programmering opg 4'!$M$5)/'Lineær programmering opg 4'!$K$5*-1)</f>
        <v>243.33599999998643</v>
      </c>
      <c r="F6855" s="167" t="str">
        <f>IF('Lineær programmering opg 4'!$E$6=0,"-",(-A6855+'Lineær programmering opg 4'!$M$6)/'Lineær programmering opg 4'!$K$6*-1)</f>
        <v>-</v>
      </c>
      <c r="G6855" s="167" t="str">
        <f>IF('Lineær programmering opg 4'!$D$7=0,"-",((-A6855+'Lineær programmering opg 4'!$M$7)/'Lineær programmering opg 4'!$K$7)*-1)</f>
        <v>-</v>
      </c>
      <c r="H6855" s="167" t="str">
        <f>IF('Lineær programmering opg 4'!$C$8=0,"-",((-A6855+'Lineær programmering opg 4'!$M$8)/'Lineær programmering opg 4'!$K$8)*-1)</f>
        <v>-</v>
      </c>
      <c r="I6855" s="167" t="str">
        <f>IF('Lineær programmering opg 4'!$D$8=0,"-",'Lineær programmering opg 4'!$G$8)</f>
        <v>-</v>
      </c>
      <c r="J6855" s="295">
        <f>A6855*'Lineær programmering opg 4'!$C$11+Datatabel!C6855*'Lineær programmering opg 4'!$D$11</f>
        <v>44055.599999999773</v>
      </c>
      <c r="K6855" s="9">
        <f t="shared" si="537"/>
        <v>0</v>
      </c>
      <c r="L6855" s="9">
        <f t="shared" si="538"/>
        <v>0</v>
      </c>
    </row>
    <row r="6856" spans="1:12" ht="15" x14ac:dyDescent="0.25">
      <c r="A6856" s="167">
        <f t="shared" si="536"/>
        <v>75.52800000001811</v>
      </c>
      <c r="B6856" s="325">
        <f t="shared" si="539"/>
        <v>0.31470000000007547</v>
      </c>
      <c r="C6856" s="167">
        <f t="shared" si="535"/>
        <v>243.35399999998643</v>
      </c>
      <c r="D6856" s="167">
        <f>IF('Lineær programmering opg 4'!$M$4=0,"-",(-A6856+'Lineær programmering opg 4'!$M$4)/'Lineær programmering opg 4'!$K$4*-1)</f>
        <v>328.94399999996381</v>
      </c>
      <c r="E6856" s="167">
        <f>IF('Lineær programmering opg 4'!$M$5=0,"-",(-A6856+'Lineær programmering opg 4'!$M$5)/'Lineær programmering opg 4'!$K$5*-1)</f>
        <v>243.35399999998643</v>
      </c>
      <c r="F6856" s="167" t="str">
        <f>IF('Lineær programmering opg 4'!$E$6=0,"-",(-A6856+'Lineær programmering opg 4'!$M$6)/'Lineær programmering opg 4'!$K$6*-1)</f>
        <v>-</v>
      </c>
      <c r="G6856" s="167" t="str">
        <f>IF('Lineær programmering opg 4'!$D$7=0,"-",((-A6856+'Lineær programmering opg 4'!$M$7)/'Lineær programmering opg 4'!$K$7)*-1)</f>
        <v>-</v>
      </c>
      <c r="H6856" s="167" t="str">
        <f>IF('Lineær programmering opg 4'!$C$8=0,"-",((-A6856+'Lineær programmering opg 4'!$M$8)/'Lineær programmering opg 4'!$K$8)*-1)</f>
        <v>-</v>
      </c>
      <c r="I6856" s="167" t="str">
        <f>IF('Lineær programmering opg 4'!$D$8=0,"-",'Lineær programmering opg 4'!$G$8)</f>
        <v>-</v>
      </c>
      <c r="J6856" s="295">
        <f>A6856*'Lineær programmering opg 4'!$C$11+Datatabel!C6856*'Lineær programmering opg 4'!$D$11</f>
        <v>44055.899999999776</v>
      </c>
      <c r="K6856" s="9">
        <f t="shared" si="537"/>
        <v>0</v>
      </c>
      <c r="L6856" s="9">
        <f t="shared" si="538"/>
        <v>0</v>
      </c>
    </row>
    <row r="6857" spans="1:12" ht="15" x14ac:dyDescent="0.25">
      <c r="A6857" s="167">
        <f t="shared" si="536"/>
        <v>75.504000000018124</v>
      </c>
      <c r="B6857" s="325">
        <f t="shared" si="539"/>
        <v>0.31460000000007549</v>
      </c>
      <c r="C6857" s="167">
        <f t="shared" si="535"/>
        <v>243.37199999998643</v>
      </c>
      <c r="D6857" s="167">
        <f>IF('Lineær programmering opg 4'!$M$4=0,"-",(-A6857+'Lineær programmering opg 4'!$M$4)/'Lineær programmering opg 4'!$K$4*-1)</f>
        <v>328.99199999996375</v>
      </c>
      <c r="E6857" s="167">
        <f>IF('Lineær programmering opg 4'!$M$5=0,"-",(-A6857+'Lineær programmering opg 4'!$M$5)/'Lineær programmering opg 4'!$K$5*-1)</f>
        <v>243.37199999998643</v>
      </c>
      <c r="F6857" s="167" t="str">
        <f>IF('Lineær programmering opg 4'!$E$6=0,"-",(-A6857+'Lineær programmering opg 4'!$M$6)/'Lineær programmering opg 4'!$K$6*-1)</f>
        <v>-</v>
      </c>
      <c r="G6857" s="167" t="str">
        <f>IF('Lineær programmering opg 4'!$D$7=0,"-",((-A6857+'Lineær programmering opg 4'!$M$7)/'Lineær programmering opg 4'!$K$7)*-1)</f>
        <v>-</v>
      </c>
      <c r="H6857" s="167" t="str">
        <f>IF('Lineær programmering opg 4'!$C$8=0,"-",((-A6857+'Lineær programmering opg 4'!$M$8)/'Lineær programmering opg 4'!$K$8)*-1)</f>
        <v>-</v>
      </c>
      <c r="I6857" s="167" t="str">
        <f>IF('Lineær programmering opg 4'!$D$8=0,"-",'Lineær programmering opg 4'!$G$8)</f>
        <v>-</v>
      </c>
      <c r="J6857" s="295">
        <f>A6857*'Lineær programmering opg 4'!$C$11+Datatabel!C6857*'Lineær programmering opg 4'!$D$11</f>
        <v>44056.199999999779</v>
      </c>
      <c r="K6857" s="9">
        <f t="shared" si="537"/>
        <v>0</v>
      </c>
      <c r="L6857" s="9">
        <f t="shared" si="538"/>
        <v>0</v>
      </c>
    </row>
    <row r="6858" spans="1:12" ht="15" x14ac:dyDescent="0.25">
      <c r="A6858" s="167">
        <f t="shared" si="536"/>
        <v>75.480000000018123</v>
      </c>
      <c r="B6858" s="325">
        <f t="shared" si="539"/>
        <v>0.3145000000000755</v>
      </c>
      <c r="C6858" s="167">
        <f t="shared" si="535"/>
        <v>243.38999999998643</v>
      </c>
      <c r="D6858" s="167">
        <f>IF('Lineær programmering opg 4'!$M$4=0,"-",(-A6858+'Lineær programmering opg 4'!$M$4)/'Lineær programmering opg 4'!$K$4*-1)</f>
        <v>329.03999999996375</v>
      </c>
      <c r="E6858" s="167">
        <f>IF('Lineær programmering opg 4'!$M$5=0,"-",(-A6858+'Lineær programmering opg 4'!$M$5)/'Lineær programmering opg 4'!$K$5*-1)</f>
        <v>243.38999999998643</v>
      </c>
      <c r="F6858" s="167" t="str">
        <f>IF('Lineær programmering opg 4'!$E$6=0,"-",(-A6858+'Lineær programmering opg 4'!$M$6)/'Lineær programmering opg 4'!$K$6*-1)</f>
        <v>-</v>
      </c>
      <c r="G6858" s="167" t="str">
        <f>IF('Lineær programmering opg 4'!$D$7=0,"-",((-A6858+'Lineær programmering opg 4'!$M$7)/'Lineær programmering opg 4'!$K$7)*-1)</f>
        <v>-</v>
      </c>
      <c r="H6858" s="167" t="str">
        <f>IF('Lineær programmering opg 4'!$C$8=0,"-",((-A6858+'Lineær programmering opg 4'!$M$8)/'Lineær programmering opg 4'!$K$8)*-1)</f>
        <v>-</v>
      </c>
      <c r="I6858" s="167" t="str">
        <f>IF('Lineær programmering opg 4'!$D$8=0,"-",'Lineær programmering opg 4'!$G$8)</f>
        <v>-</v>
      </c>
      <c r="J6858" s="295">
        <f>A6858*'Lineær programmering opg 4'!$C$11+Datatabel!C6858*'Lineær programmering opg 4'!$D$11</f>
        <v>44056.499999999774</v>
      </c>
      <c r="K6858" s="9">
        <f t="shared" si="537"/>
        <v>0</v>
      </c>
      <c r="L6858" s="9">
        <f t="shared" si="538"/>
        <v>0</v>
      </c>
    </row>
    <row r="6859" spans="1:12" ht="15" x14ac:dyDescent="0.25">
      <c r="A6859" s="167">
        <f t="shared" si="536"/>
        <v>75.456000000018122</v>
      </c>
      <c r="B6859" s="325">
        <f t="shared" si="539"/>
        <v>0.31440000000007551</v>
      </c>
      <c r="C6859" s="167">
        <f t="shared" si="535"/>
        <v>243.40799999998643</v>
      </c>
      <c r="D6859" s="167">
        <f>IF('Lineær programmering opg 4'!$M$4=0,"-",(-A6859+'Lineær programmering opg 4'!$M$4)/'Lineær programmering opg 4'!$K$4*-1)</f>
        <v>329.08799999996376</v>
      </c>
      <c r="E6859" s="167">
        <f>IF('Lineær programmering opg 4'!$M$5=0,"-",(-A6859+'Lineær programmering opg 4'!$M$5)/'Lineær programmering opg 4'!$K$5*-1)</f>
        <v>243.40799999998643</v>
      </c>
      <c r="F6859" s="167" t="str">
        <f>IF('Lineær programmering opg 4'!$E$6=0,"-",(-A6859+'Lineær programmering opg 4'!$M$6)/'Lineær programmering opg 4'!$K$6*-1)</f>
        <v>-</v>
      </c>
      <c r="G6859" s="167" t="str">
        <f>IF('Lineær programmering opg 4'!$D$7=0,"-",((-A6859+'Lineær programmering opg 4'!$M$7)/'Lineær programmering opg 4'!$K$7)*-1)</f>
        <v>-</v>
      </c>
      <c r="H6859" s="167" t="str">
        <f>IF('Lineær programmering opg 4'!$C$8=0,"-",((-A6859+'Lineær programmering opg 4'!$M$8)/'Lineær programmering opg 4'!$K$8)*-1)</f>
        <v>-</v>
      </c>
      <c r="I6859" s="167" t="str">
        <f>IF('Lineær programmering opg 4'!$D$8=0,"-",'Lineær programmering opg 4'!$G$8)</f>
        <v>-</v>
      </c>
      <c r="J6859" s="295">
        <f>A6859*'Lineær programmering opg 4'!$C$11+Datatabel!C6859*'Lineær programmering opg 4'!$D$11</f>
        <v>44056.799999999777</v>
      </c>
      <c r="K6859" s="9">
        <f t="shared" si="537"/>
        <v>0</v>
      </c>
      <c r="L6859" s="9">
        <f t="shared" si="538"/>
        <v>0</v>
      </c>
    </row>
    <row r="6860" spans="1:12" ht="15" x14ac:dyDescent="0.25">
      <c r="A6860" s="167">
        <f t="shared" si="536"/>
        <v>75.432000000018121</v>
      </c>
      <c r="B6860" s="325">
        <f t="shared" si="539"/>
        <v>0.31430000000007552</v>
      </c>
      <c r="C6860" s="167">
        <f t="shared" si="535"/>
        <v>243.42599999998643</v>
      </c>
      <c r="D6860" s="167">
        <f>IF('Lineær programmering opg 4'!$M$4=0,"-",(-A6860+'Lineær programmering opg 4'!$M$4)/'Lineær programmering opg 4'!$K$4*-1)</f>
        <v>329.13599999996376</v>
      </c>
      <c r="E6860" s="167">
        <f>IF('Lineær programmering opg 4'!$M$5=0,"-",(-A6860+'Lineær programmering opg 4'!$M$5)/'Lineær programmering opg 4'!$K$5*-1)</f>
        <v>243.42599999998643</v>
      </c>
      <c r="F6860" s="167" t="str">
        <f>IF('Lineær programmering opg 4'!$E$6=0,"-",(-A6860+'Lineær programmering opg 4'!$M$6)/'Lineær programmering opg 4'!$K$6*-1)</f>
        <v>-</v>
      </c>
      <c r="G6860" s="167" t="str">
        <f>IF('Lineær programmering opg 4'!$D$7=0,"-",((-A6860+'Lineær programmering opg 4'!$M$7)/'Lineær programmering opg 4'!$K$7)*-1)</f>
        <v>-</v>
      </c>
      <c r="H6860" s="167" t="str">
        <f>IF('Lineær programmering opg 4'!$C$8=0,"-",((-A6860+'Lineær programmering opg 4'!$M$8)/'Lineær programmering opg 4'!$K$8)*-1)</f>
        <v>-</v>
      </c>
      <c r="I6860" s="167" t="str">
        <f>IF('Lineær programmering opg 4'!$D$8=0,"-",'Lineær programmering opg 4'!$G$8)</f>
        <v>-</v>
      </c>
      <c r="J6860" s="295">
        <f>A6860*'Lineær programmering opg 4'!$C$11+Datatabel!C6860*'Lineær programmering opg 4'!$D$11</f>
        <v>44057.099999999773</v>
      </c>
      <c r="K6860" s="9">
        <f t="shared" si="537"/>
        <v>0</v>
      </c>
      <c r="L6860" s="9">
        <f t="shared" si="538"/>
        <v>0</v>
      </c>
    </row>
    <row r="6861" spans="1:12" ht="15" x14ac:dyDescent="0.25">
      <c r="A6861" s="167">
        <f t="shared" si="536"/>
        <v>75.40800000001812</v>
      </c>
      <c r="B6861" s="325">
        <f t="shared" si="539"/>
        <v>0.31420000000007553</v>
      </c>
      <c r="C6861" s="167">
        <f t="shared" si="535"/>
        <v>243.44399999998643</v>
      </c>
      <c r="D6861" s="167">
        <f>IF('Lineær programmering opg 4'!$M$4=0,"-",(-A6861+'Lineær programmering opg 4'!$M$4)/'Lineær programmering opg 4'!$K$4*-1)</f>
        <v>329.18399999996376</v>
      </c>
      <c r="E6861" s="167">
        <f>IF('Lineær programmering opg 4'!$M$5=0,"-",(-A6861+'Lineær programmering opg 4'!$M$5)/'Lineær programmering opg 4'!$K$5*-1)</f>
        <v>243.44399999998643</v>
      </c>
      <c r="F6861" s="167" t="str">
        <f>IF('Lineær programmering opg 4'!$E$6=0,"-",(-A6861+'Lineær programmering opg 4'!$M$6)/'Lineær programmering opg 4'!$K$6*-1)</f>
        <v>-</v>
      </c>
      <c r="G6861" s="167" t="str">
        <f>IF('Lineær programmering opg 4'!$D$7=0,"-",((-A6861+'Lineær programmering opg 4'!$M$7)/'Lineær programmering opg 4'!$K$7)*-1)</f>
        <v>-</v>
      </c>
      <c r="H6861" s="167" t="str">
        <f>IF('Lineær programmering opg 4'!$C$8=0,"-",((-A6861+'Lineær programmering opg 4'!$M$8)/'Lineær programmering opg 4'!$K$8)*-1)</f>
        <v>-</v>
      </c>
      <c r="I6861" s="167" t="str">
        <f>IF('Lineær programmering opg 4'!$D$8=0,"-",'Lineær programmering opg 4'!$G$8)</f>
        <v>-</v>
      </c>
      <c r="J6861" s="295">
        <f>A6861*'Lineær programmering opg 4'!$C$11+Datatabel!C6861*'Lineær programmering opg 4'!$D$11</f>
        <v>44057.399999999776</v>
      </c>
      <c r="K6861" s="9">
        <f t="shared" si="537"/>
        <v>0</v>
      </c>
      <c r="L6861" s="9">
        <f t="shared" si="538"/>
        <v>0</v>
      </c>
    </row>
    <row r="6862" spans="1:12" ht="15" x14ac:dyDescent="0.25">
      <c r="A6862" s="167">
        <f t="shared" si="536"/>
        <v>75.384000000018133</v>
      </c>
      <c r="B6862" s="325">
        <f t="shared" si="539"/>
        <v>0.31410000000007554</v>
      </c>
      <c r="C6862" s="167">
        <f t="shared" si="535"/>
        <v>243.4619999999864</v>
      </c>
      <c r="D6862" s="167">
        <f>IF('Lineær programmering opg 4'!$M$4=0,"-",(-A6862+'Lineær programmering opg 4'!$M$4)/'Lineær programmering opg 4'!$K$4*-1)</f>
        <v>329.2319999999637</v>
      </c>
      <c r="E6862" s="167">
        <f>IF('Lineær programmering opg 4'!$M$5=0,"-",(-A6862+'Lineær programmering opg 4'!$M$5)/'Lineær programmering opg 4'!$K$5*-1)</f>
        <v>243.4619999999864</v>
      </c>
      <c r="F6862" s="167" t="str">
        <f>IF('Lineær programmering opg 4'!$E$6=0,"-",(-A6862+'Lineær programmering opg 4'!$M$6)/'Lineær programmering opg 4'!$K$6*-1)</f>
        <v>-</v>
      </c>
      <c r="G6862" s="167" t="str">
        <f>IF('Lineær programmering opg 4'!$D$7=0,"-",((-A6862+'Lineær programmering opg 4'!$M$7)/'Lineær programmering opg 4'!$K$7)*-1)</f>
        <v>-</v>
      </c>
      <c r="H6862" s="167" t="str">
        <f>IF('Lineær programmering opg 4'!$C$8=0,"-",((-A6862+'Lineær programmering opg 4'!$M$8)/'Lineær programmering opg 4'!$K$8)*-1)</f>
        <v>-</v>
      </c>
      <c r="I6862" s="167" t="str">
        <f>IF('Lineær programmering opg 4'!$D$8=0,"-",'Lineær programmering opg 4'!$G$8)</f>
        <v>-</v>
      </c>
      <c r="J6862" s="295">
        <f>A6862*'Lineær programmering opg 4'!$C$11+Datatabel!C6862*'Lineær programmering opg 4'!$D$11</f>
        <v>44057.699999999772</v>
      </c>
      <c r="K6862" s="9">
        <f t="shared" si="537"/>
        <v>0</v>
      </c>
      <c r="L6862" s="9">
        <f t="shared" si="538"/>
        <v>0</v>
      </c>
    </row>
    <row r="6863" spans="1:12" ht="15" x14ac:dyDescent="0.25">
      <c r="A6863" s="167">
        <f t="shared" si="536"/>
        <v>75.360000000018132</v>
      </c>
      <c r="B6863" s="325">
        <f t="shared" si="539"/>
        <v>0.31400000000007555</v>
      </c>
      <c r="C6863" s="167">
        <f t="shared" si="535"/>
        <v>243.4799999999864</v>
      </c>
      <c r="D6863" s="167">
        <f>IF('Lineær programmering opg 4'!$M$4=0,"-",(-A6863+'Lineær programmering opg 4'!$M$4)/'Lineær programmering opg 4'!$K$4*-1)</f>
        <v>329.27999999996371</v>
      </c>
      <c r="E6863" s="167">
        <f>IF('Lineær programmering opg 4'!$M$5=0,"-",(-A6863+'Lineær programmering opg 4'!$M$5)/'Lineær programmering opg 4'!$K$5*-1)</f>
        <v>243.4799999999864</v>
      </c>
      <c r="F6863" s="167" t="str">
        <f>IF('Lineær programmering opg 4'!$E$6=0,"-",(-A6863+'Lineær programmering opg 4'!$M$6)/'Lineær programmering opg 4'!$K$6*-1)</f>
        <v>-</v>
      </c>
      <c r="G6863" s="167" t="str">
        <f>IF('Lineær programmering opg 4'!$D$7=0,"-",((-A6863+'Lineær programmering opg 4'!$M$7)/'Lineær programmering opg 4'!$K$7)*-1)</f>
        <v>-</v>
      </c>
      <c r="H6863" s="167" t="str">
        <f>IF('Lineær programmering opg 4'!$C$8=0,"-",((-A6863+'Lineær programmering opg 4'!$M$8)/'Lineær programmering opg 4'!$K$8)*-1)</f>
        <v>-</v>
      </c>
      <c r="I6863" s="167" t="str">
        <f>IF('Lineær programmering opg 4'!$D$8=0,"-",'Lineær programmering opg 4'!$G$8)</f>
        <v>-</v>
      </c>
      <c r="J6863" s="295">
        <f>A6863*'Lineær programmering opg 4'!$C$11+Datatabel!C6863*'Lineær programmering opg 4'!$D$11</f>
        <v>44057.999999999774</v>
      </c>
      <c r="K6863" s="9">
        <f t="shared" si="537"/>
        <v>0</v>
      </c>
      <c r="L6863" s="9">
        <f t="shared" si="538"/>
        <v>0</v>
      </c>
    </row>
    <row r="6864" spans="1:12" ht="15" x14ac:dyDescent="0.25">
      <c r="A6864" s="167">
        <f t="shared" si="536"/>
        <v>75.336000000018132</v>
      </c>
      <c r="B6864" s="325">
        <f t="shared" si="539"/>
        <v>0.31390000000007556</v>
      </c>
      <c r="C6864" s="167">
        <f t="shared" si="535"/>
        <v>243.4979999999864</v>
      </c>
      <c r="D6864" s="167">
        <f>IF('Lineær programmering opg 4'!$M$4=0,"-",(-A6864+'Lineær programmering opg 4'!$M$4)/'Lineær programmering opg 4'!$K$4*-1)</f>
        <v>329.32799999996371</v>
      </c>
      <c r="E6864" s="167">
        <f>IF('Lineær programmering opg 4'!$M$5=0,"-",(-A6864+'Lineær programmering opg 4'!$M$5)/'Lineær programmering opg 4'!$K$5*-1)</f>
        <v>243.4979999999864</v>
      </c>
      <c r="F6864" s="167" t="str">
        <f>IF('Lineær programmering opg 4'!$E$6=0,"-",(-A6864+'Lineær programmering opg 4'!$M$6)/'Lineær programmering opg 4'!$K$6*-1)</f>
        <v>-</v>
      </c>
      <c r="G6864" s="167" t="str">
        <f>IF('Lineær programmering opg 4'!$D$7=0,"-",((-A6864+'Lineær programmering opg 4'!$M$7)/'Lineær programmering opg 4'!$K$7)*-1)</f>
        <v>-</v>
      </c>
      <c r="H6864" s="167" t="str">
        <f>IF('Lineær programmering opg 4'!$C$8=0,"-",((-A6864+'Lineær programmering opg 4'!$M$8)/'Lineær programmering opg 4'!$K$8)*-1)</f>
        <v>-</v>
      </c>
      <c r="I6864" s="167" t="str">
        <f>IF('Lineær programmering opg 4'!$D$8=0,"-",'Lineær programmering opg 4'!$G$8)</f>
        <v>-</v>
      </c>
      <c r="J6864" s="295">
        <f>A6864*'Lineær programmering opg 4'!$C$11+Datatabel!C6864*'Lineær programmering opg 4'!$D$11</f>
        <v>44058.29999999977</v>
      </c>
      <c r="K6864" s="9">
        <f t="shared" si="537"/>
        <v>0</v>
      </c>
      <c r="L6864" s="9">
        <f t="shared" si="538"/>
        <v>0</v>
      </c>
    </row>
    <row r="6865" spans="1:12" ht="15" x14ac:dyDescent="0.25">
      <c r="A6865" s="167">
        <f t="shared" si="536"/>
        <v>75.312000000018145</v>
      </c>
      <c r="B6865" s="325">
        <f t="shared" si="539"/>
        <v>0.31380000000007557</v>
      </c>
      <c r="C6865" s="167">
        <f t="shared" si="535"/>
        <v>243.51599999998641</v>
      </c>
      <c r="D6865" s="167">
        <f>IF('Lineær programmering opg 4'!$M$4=0,"-",(-A6865+'Lineær programmering opg 4'!$M$4)/'Lineær programmering opg 4'!$K$4*-1)</f>
        <v>329.37599999996371</v>
      </c>
      <c r="E6865" s="167">
        <f>IF('Lineær programmering opg 4'!$M$5=0,"-",(-A6865+'Lineær programmering opg 4'!$M$5)/'Lineær programmering opg 4'!$K$5*-1)</f>
        <v>243.51599999998641</v>
      </c>
      <c r="F6865" s="167" t="str">
        <f>IF('Lineær programmering opg 4'!$E$6=0,"-",(-A6865+'Lineær programmering opg 4'!$M$6)/'Lineær programmering opg 4'!$K$6*-1)</f>
        <v>-</v>
      </c>
      <c r="G6865" s="167" t="str">
        <f>IF('Lineær programmering opg 4'!$D$7=0,"-",((-A6865+'Lineær programmering opg 4'!$M$7)/'Lineær programmering opg 4'!$K$7)*-1)</f>
        <v>-</v>
      </c>
      <c r="H6865" s="167" t="str">
        <f>IF('Lineær programmering opg 4'!$C$8=0,"-",((-A6865+'Lineær programmering opg 4'!$M$8)/'Lineær programmering opg 4'!$K$8)*-1)</f>
        <v>-</v>
      </c>
      <c r="I6865" s="167" t="str">
        <f>IF('Lineær programmering opg 4'!$D$8=0,"-",'Lineær programmering opg 4'!$G$8)</f>
        <v>-</v>
      </c>
      <c r="J6865" s="295">
        <f>A6865*'Lineær programmering opg 4'!$C$11+Datatabel!C6865*'Lineær programmering opg 4'!$D$11</f>
        <v>44058.59999999978</v>
      </c>
      <c r="K6865" s="9">
        <f t="shared" si="537"/>
        <v>0</v>
      </c>
      <c r="L6865" s="9">
        <f t="shared" si="538"/>
        <v>0</v>
      </c>
    </row>
    <row r="6866" spans="1:12" ht="15" x14ac:dyDescent="0.25">
      <c r="A6866" s="167">
        <f t="shared" si="536"/>
        <v>75.288000000018144</v>
      </c>
      <c r="B6866" s="325">
        <f t="shared" si="539"/>
        <v>0.31370000000007559</v>
      </c>
      <c r="C6866" s="167">
        <f t="shared" si="535"/>
        <v>243.53399999998641</v>
      </c>
      <c r="D6866" s="167">
        <f>IF('Lineær programmering opg 4'!$M$4=0,"-",(-A6866+'Lineær programmering opg 4'!$M$4)/'Lineær programmering opg 4'!$K$4*-1)</f>
        <v>329.42399999996371</v>
      </c>
      <c r="E6866" s="167">
        <f>IF('Lineær programmering opg 4'!$M$5=0,"-",(-A6866+'Lineær programmering opg 4'!$M$5)/'Lineær programmering opg 4'!$K$5*-1)</f>
        <v>243.53399999998641</v>
      </c>
      <c r="F6866" s="167" t="str">
        <f>IF('Lineær programmering opg 4'!$E$6=0,"-",(-A6866+'Lineær programmering opg 4'!$M$6)/'Lineær programmering opg 4'!$K$6*-1)</f>
        <v>-</v>
      </c>
      <c r="G6866" s="167" t="str">
        <f>IF('Lineær programmering opg 4'!$D$7=0,"-",((-A6866+'Lineær programmering opg 4'!$M$7)/'Lineær programmering opg 4'!$K$7)*-1)</f>
        <v>-</v>
      </c>
      <c r="H6866" s="167" t="str">
        <f>IF('Lineær programmering opg 4'!$C$8=0,"-",((-A6866+'Lineær programmering opg 4'!$M$8)/'Lineær programmering opg 4'!$K$8)*-1)</f>
        <v>-</v>
      </c>
      <c r="I6866" s="167" t="str">
        <f>IF('Lineær programmering opg 4'!$D$8=0,"-",'Lineær programmering opg 4'!$G$8)</f>
        <v>-</v>
      </c>
      <c r="J6866" s="295">
        <f>A6866*'Lineær programmering opg 4'!$C$11+Datatabel!C6866*'Lineær programmering opg 4'!$D$11</f>
        <v>44058.899999999776</v>
      </c>
      <c r="K6866" s="9">
        <f t="shared" si="537"/>
        <v>0</v>
      </c>
      <c r="L6866" s="9">
        <f t="shared" si="538"/>
        <v>0</v>
      </c>
    </row>
    <row r="6867" spans="1:12" ht="15" x14ac:dyDescent="0.25">
      <c r="A6867" s="167">
        <f t="shared" si="536"/>
        <v>75.264000000018143</v>
      </c>
      <c r="B6867" s="325">
        <f t="shared" si="539"/>
        <v>0.3136000000000756</v>
      </c>
      <c r="C6867" s="167">
        <f t="shared" si="535"/>
        <v>243.55199999998641</v>
      </c>
      <c r="D6867" s="167">
        <f>IF('Lineær programmering opg 4'!$M$4=0,"-",(-A6867+'Lineær programmering opg 4'!$M$4)/'Lineær programmering opg 4'!$K$4*-1)</f>
        <v>329.47199999996371</v>
      </c>
      <c r="E6867" s="167">
        <f>IF('Lineær programmering opg 4'!$M$5=0,"-",(-A6867+'Lineær programmering opg 4'!$M$5)/'Lineær programmering opg 4'!$K$5*-1)</f>
        <v>243.55199999998641</v>
      </c>
      <c r="F6867" s="167" t="str">
        <f>IF('Lineær programmering opg 4'!$E$6=0,"-",(-A6867+'Lineær programmering opg 4'!$M$6)/'Lineær programmering opg 4'!$K$6*-1)</f>
        <v>-</v>
      </c>
      <c r="G6867" s="167" t="str">
        <f>IF('Lineær programmering opg 4'!$D$7=0,"-",((-A6867+'Lineær programmering opg 4'!$M$7)/'Lineær programmering opg 4'!$K$7)*-1)</f>
        <v>-</v>
      </c>
      <c r="H6867" s="167" t="str">
        <f>IF('Lineær programmering opg 4'!$C$8=0,"-",((-A6867+'Lineær programmering opg 4'!$M$8)/'Lineær programmering opg 4'!$K$8)*-1)</f>
        <v>-</v>
      </c>
      <c r="I6867" s="167" t="str">
        <f>IF('Lineær programmering opg 4'!$D$8=0,"-",'Lineær programmering opg 4'!$G$8)</f>
        <v>-</v>
      </c>
      <c r="J6867" s="295">
        <f>A6867*'Lineær programmering opg 4'!$C$11+Datatabel!C6867*'Lineær programmering opg 4'!$D$11</f>
        <v>44059.199999999772</v>
      </c>
      <c r="K6867" s="9">
        <f t="shared" si="537"/>
        <v>0</v>
      </c>
      <c r="L6867" s="9">
        <f t="shared" si="538"/>
        <v>0</v>
      </c>
    </row>
    <row r="6868" spans="1:12" ht="15" x14ac:dyDescent="0.25">
      <c r="A6868" s="167">
        <f t="shared" si="536"/>
        <v>75.240000000018142</v>
      </c>
      <c r="B6868" s="325">
        <f t="shared" si="539"/>
        <v>0.31350000000007561</v>
      </c>
      <c r="C6868" s="167">
        <f t="shared" si="535"/>
        <v>243.56999999998641</v>
      </c>
      <c r="D6868" s="167">
        <f>IF('Lineær programmering opg 4'!$M$4=0,"-",(-A6868+'Lineær programmering opg 4'!$M$4)/'Lineær programmering opg 4'!$K$4*-1)</f>
        <v>329.51999999996372</v>
      </c>
      <c r="E6868" s="167">
        <f>IF('Lineær programmering opg 4'!$M$5=0,"-",(-A6868+'Lineær programmering opg 4'!$M$5)/'Lineær programmering opg 4'!$K$5*-1)</f>
        <v>243.56999999998641</v>
      </c>
      <c r="F6868" s="167" t="str">
        <f>IF('Lineær programmering opg 4'!$E$6=0,"-",(-A6868+'Lineær programmering opg 4'!$M$6)/'Lineær programmering opg 4'!$K$6*-1)</f>
        <v>-</v>
      </c>
      <c r="G6868" s="167" t="str">
        <f>IF('Lineær programmering opg 4'!$D$7=0,"-",((-A6868+'Lineær programmering opg 4'!$M$7)/'Lineær programmering opg 4'!$K$7)*-1)</f>
        <v>-</v>
      </c>
      <c r="H6868" s="167" t="str">
        <f>IF('Lineær programmering opg 4'!$C$8=0,"-",((-A6868+'Lineær programmering opg 4'!$M$8)/'Lineær programmering opg 4'!$K$8)*-1)</f>
        <v>-</v>
      </c>
      <c r="I6868" s="167" t="str">
        <f>IF('Lineær programmering opg 4'!$D$8=0,"-",'Lineær programmering opg 4'!$G$8)</f>
        <v>-</v>
      </c>
      <c r="J6868" s="295">
        <f>A6868*'Lineær programmering opg 4'!$C$11+Datatabel!C6868*'Lineær programmering opg 4'!$D$11</f>
        <v>44059.499999999774</v>
      </c>
      <c r="K6868" s="9">
        <f t="shared" si="537"/>
        <v>0</v>
      </c>
      <c r="L6868" s="9">
        <f t="shared" si="538"/>
        <v>0</v>
      </c>
    </row>
    <row r="6869" spans="1:12" ht="15" x14ac:dyDescent="0.25">
      <c r="A6869" s="167">
        <f t="shared" si="536"/>
        <v>75.216000000018141</v>
      </c>
      <c r="B6869" s="325">
        <f t="shared" si="539"/>
        <v>0.31340000000007562</v>
      </c>
      <c r="C6869" s="167">
        <f t="shared" si="535"/>
        <v>243.58799999998641</v>
      </c>
      <c r="D6869" s="167">
        <f>IF('Lineær programmering opg 4'!$M$4=0,"-",(-A6869+'Lineær programmering opg 4'!$M$4)/'Lineær programmering opg 4'!$K$4*-1)</f>
        <v>329.56799999996372</v>
      </c>
      <c r="E6869" s="167">
        <f>IF('Lineær programmering opg 4'!$M$5=0,"-",(-A6869+'Lineær programmering opg 4'!$M$5)/'Lineær programmering opg 4'!$K$5*-1)</f>
        <v>243.58799999998641</v>
      </c>
      <c r="F6869" s="167" t="str">
        <f>IF('Lineær programmering opg 4'!$E$6=0,"-",(-A6869+'Lineær programmering opg 4'!$M$6)/'Lineær programmering opg 4'!$K$6*-1)</f>
        <v>-</v>
      </c>
      <c r="G6869" s="167" t="str">
        <f>IF('Lineær programmering opg 4'!$D$7=0,"-",((-A6869+'Lineær programmering opg 4'!$M$7)/'Lineær programmering opg 4'!$K$7)*-1)</f>
        <v>-</v>
      </c>
      <c r="H6869" s="167" t="str">
        <f>IF('Lineær programmering opg 4'!$C$8=0,"-",((-A6869+'Lineær programmering opg 4'!$M$8)/'Lineær programmering opg 4'!$K$8)*-1)</f>
        <v>-</v>
      </c>
      <c r="I6869" s="167" t="str">
        <f>IF('Lineær programmering opg 4'!$D$8=0,"-",'Lineær programmering opg 4'!$G$8)</f>
        <v>-</v>
      </c>
      <c r="J6869" s="295">
        <f>A6869*'Lineær programmering opg 4'!$C$11+Datatabel!C6869*'Lineær programmering opg 4'!$D$11</f>
        <v>44059.79999999977</v>
      </c>
      <c r="K6869" s="9">
        <f t="shared" si="537"/>
        <v>0</v>
      </c>
      <c r="L6869" s="9">
        <f t="shared" si="538"/>
        <v>0</v>
      </c>
    </row>
    <row r="6870" spans="1:12" ht="15" x14ac:dyDescent="0.25">
      <c r="A6870" s="167">
        <f t="shared" si="536"/>
        <v>75.192000000018155</v>
      </c>
      <c r="B6870" s="325">
        <f t="shared" si="539"/>
        <v>0.31330000000007563</v>
      </c>
      <c r="C6870" s="167">
        <f t="shared" si="535"/>
        <v>243.60599999998641</v>
      </c>
      <c r="D6870" s="167">
        <f>IF('Lineær programmering opg 4'!$M$4=0,"-",(-A6870+'Lineær programmering opg 4'!$M$4)/'Lineær programmering opg 4'!$K$4*-1)</f>
        <v>329.61599999996372</v>
      </c>
      <c r="E6870" s="167">
        <f>IF('Lineær programmering opg 4'!$M$5=0,"-",(-A6870+'Lineær programmering opg 4'!$M$5)/'Lineær programmering opg 4'!$K$5*-1)</f>
        <v>243.60599999998641</v>
      </c>
      <c r="F6870" s="167" t="str">
        <f>IF('Lineær programmering opg 4'!$E$6=0,"-",(-A6870+'Lineær programmering opg 4'!$M$6)/'Lineær programmering opg 4'!$K$6*-1)</f>
        <v>-</v>
      </c>
      <c r="G6870" s="167" t="str">
        <f>IF('Lineær programmering opg 4'!$D$7=0,"-",((-A6870+'Lineær programmering opg 4'!$M$7)/'Lineær programmering opg 4'!$K$7)*-1)</f>
        <v>-</v>
      </c>
      <c r="H6870" s="167" t="str">
        <f>IF('Lineær programmering opg 4'!$C$8=0,"-",((-A6870+'Lineær programmering opg 4'!$M$8)/'Lineær programmering opg 4'!$K$8)*-1)</f>
        <v>-</v>
      </c>
      <c r="I6870" s="167" t="str">
        <f>IF('Lineær programmering opg 4'!$D$8=0,"-",'Lineær programmering opg 4'!$G$8)</f>
        <v>-</v>
      </c>
      <c r="J6870" s="295">
        <f>A6870*'Lineær programmering opg 4'!$C$11+Datatabel!C6870*'Lineær programmering opg 4'!$D$11</f>
        <v>44060.09999999978</v>
      </c>
      <c r="K6870" s="9">
        <f t="shared" si="537"/>
        <v>0</v>
      </c>
      <c r="L6870" s="9">
        <f t="shared" si="538"/>
        <v>0</v>
      </c>
    </row>
    <row r="6871" spans="1:12" ht="15" x14ac:dyDescent="0.25">
      <c r="A6871" s="167">
        <f t="shared" si="536"/>
        <v>75.168000000018154</v>
      </c>
      <c r="B6871" s="325">
        <f t="shared" si="539"/>
        <v>0.31320000000007564</v>
      </c>
      <c r="C6871" s="167">
        <f t="shared" si="535"/>
        <v>243.62399999998641</v>
      </c>
      <c r="D6871" s="167">
        <f>IF('Lineær programmering opg 4'!$M$4=0,"-",(-A6871+'Lineær programmering opg 4'!$M$4)/'Lineær programmering opg 4'!$K$4*-1)</f>
        <v>329.66399999996372</v>
      </c>
      <c r="E6871" s="167">
        <f>IF('Lineær programmering opg 4'!$M$5=0,"-",(-A6871+'Lineær programmering opg 4'!$M$5)/'Lineær programmering opg 4'!$K$5*-1)</f>
        <v>243.62399999998641</v>
      </c>
      <c r="F6871" s="167" t="str">
        <f>IF('Lineær programmering opg 4'!$E$6=0,"-",(-A6871+'Lineær programmering opg 4'!$M$6)/'Lineær programmering opg 4'!$K$6*-1)</f>
        <v>-</v>
      </c>
      <c r="G6871" s="167" t="str">
        <f>IF('Lineær programmering opg 4'!$D$7=0,"-",((-A6871+'Lineær programmering opg 4'!$M$7)/'Lineær programmering opg 4'!$K$7)*-1)</f>
        <v>-</v>
      </c>
      <c r="H6871" s="167" t="str">
        <f>IF('Lineær programmering opg 4'!$C$8=0,"-",((-A6871+'Lineær programmering opg 4'!$M$8)/'Lineær programmering opg 4'!$K$8)*-1)</f>
        <v>-</v>
      </c>
      <c r="I6871" s="167" t="str">
        <f>IF('Lineær programmering opg 4'!$D$8=0,"-",'Lineær programmering opg 4'!$G$8)</f>
        <v>-</v>
      </c>
      <c r="J6871" s="295">
        <f>A6871*'Lineær programmering opg 4'!$C$11+Datatabel!C6871*'Lineær programmering opg 4'!$D$11</f>
        <v>44060.399999999776</v>
      </c>
      <c r="K6871" s="9">
        <f t="shared" si="537"/>
        <v>0</v>
      </c>
      <c r="L6871" s="9">
        <f t="shared" si="538"/>
        <v>0</v>
      </c>
    </row>
    <row r="6872" spans="1:12" ht="15" x14ac:dyDescent="0.25">
      <c r="A6872" s="167">
        <f t="shared" si="536"/>
        <v>75.144000000018153</v>
      </c>
      <c r="B6872" s="325">
        <f t="shared" si="539"/>
        <v>0.31310000000007565</v>
      </c>
      <c r="C6872" s="167">
        <f t="shared" si="535"/>
        <v>243.64199999998641</v>
      </c>
      <c r="D6872" s="167">
        <f>IF('Lineær programmering opg 4'!$M$4=0,"-",(-A6872+'Lineær programmering opg 4'!$M$4)/'Lineær programmering opg 4'!$K$4*-1)</f>
        <v>329.71199999996372</v>
      </c>
      <c r="E6872" s="167">
        <f>IF('Lineær programmering opg 4'!$M$5=0,"-",(-A6872+'Lineær programmering opg 4'!$M$5)/'Lineær programmering opg 4'!$K$5*-1)</f>
        <v>243.64199999998641</v>
      </c>
      <c r="F6872" s="167" t="str">
        <f>IF('Lineær programmering opg 4'!$E$6=0,"-",(-A6872+'Lineær programmering opg 4'!$M$6)/'Lineær programmering opg 4'!$K$6*-1)</f>
        <v>-</v>
      </c>
      <c r="G6872" s="167" t="str">
        <f>IF('Lineær programmering opg 4'!$D$7=0,"-",((-A6872+'Lineær programmering opg 4'!$M$7)/'Lineær programmering opg 4'!$K$7)*-1)</f>
        <v>-</v>
      </c>
      <c r="H6872" s="167" t="str">
        <f>IF('Lineær programmering opg 4'!$C$8=0,"-",((-A6872+'Lineær programmering opg 4'!$M$8)/'Lineær programmering opg 4'!$K$8)*-1)</f>
        <v>-</v>
      </c>
      <c r="I6872" s="167" t="str">
        <f>IF('Lineær programmering opg 4'!$D$8=0,"-",'Lineær programmering opg 4'!$G$8)</f>
        <v>-</v>
      </c>
      <c r="J6872" s="295">
        <f>A6872*'Lineær programmering opg 4'!$C$11+Datatabel!C6872*'Lineær programmering opg 4'!$D$11</f>
        <v>44060.699999999772</v>
      </c>
      <c r="K6872" s="9">
        <f t="shared" si="537"/>
        <v>0</v>
      </c>
      <c r="L6872" s="9">
        <f t="shared" si="538"/>
        <v>0</v>
      </c>
    </row>
    <row r="6873" spans="1:12" ht="15" x14ac:dyDescent="0.25">
      <c r="A6873" s="167">
        <f t="shared" si="536"/>
        <v>75.120000000018166</v>
      </c>
      <c r="B6873" s="325">
        <f t="shared" si="539"/>
        <v>0.31300000000007566</v>
      </c>
      <c r="C6873" s="167">
        <f t="shared" si="535"/>
        <v>243.65999999998635</v>
      </c>
      <c r="D6873" s="167">
        <f>IF('Lineær programmering opg 4'!$M$4=0,"-",(-A6873+'Lineær programmering opg 4'!$M$4)/'Lineær programmering opg 4'!$K$4*-1)</f>
        <v>329.75999999996367</v>
      </c>
      <c r="E6873" s="167">
        <f>IF('Lineær programmering opg 4'!$M$5=0,"-",(-A6873+'Lineær programmering opg 4'!$M$5)/'Lineær programmering opg 4'!$K$5*-1)</f>
        <v>243.65999999998635</v>
      </c>
      <c r="F6873" s="167" t="str">
        <f>IF('Lineær programmering opg 4'!$E$6=0,"-",(-A6873+'Lineær programmering opg 4'!$M$6)/'Lineær programmering opg 4'!$K$6*-1)</f>
        <v>-</v>
      </c>
      <c r="G6873" s="167" t="str">
        <f>IF('Lineær programmering opg 4'!$D$7=0,"-",((-A6873+'Lineær programmering opg 4'!$M$7)/'Lineær programmering opg 4'!$K$7)*-1)</f>
        <v>-</v>
      </c>
      <c r="H6873" s="167" t="str">
        <f>IF('Lineær programmering opg 4'!$C$8=0,"-",((-A6873+'Lineær programmering opg 4'!$M$8)/'Lineær programmering opg 4'!$K$8)*-1)</f>
        <v>-</v>
      </c>
      <c r="I6873" s="167" t="str">
        <f>IF('Lineær programmering opg 4'!$D$8=0,"-",'Lineær programmering opg 4'!$G$8)</f>
        <v>-</v>
      </c>
      <c r="J6873" s="295">
        <f>A6873*'Lineær programmering opg 4'!$C$11+Datatabel!C6873*'Lineær programmering opg 4'!$D$11</f>
        <v>44060.999999999774</v>
      </c>
      <c r="K6873" s="9">
        <f t="shared" si="537"/>
        <v>0</v>
      </c>
      <c r="L6873" s="9">
        <f t="shared" si="538"/>
        <v>0</v>
      </c>
    </row>
    <row r="6874" spans="1:12" ht="15" x14ac:dyDescent="0.25">
      <c r="A6874" s="167">
        <f t="shared" si="536"/>
        <v>75.096000000018165</v>
      </c>
      <c r="B6874" s="325">
        <f t="shared" si="539"/>
        <v>0.31290000000007567</v>
      </c>
      <c r="C6874" s="167">
        <f t="shared" si="535"/>
        <v>243.67799999998635</v>
      </c>
      <c r="D6874" s="167">
        <f>IF('Lineær programmering opg 4'!$M$4=0,"-",(-A6874+'Lineær programmering opg 4'!$M$4)/'Lineær programmering opg 4'!$K$4*-1)</f>
        <v>329.80799999996367</v>
      </c>
      <c r="E6874" s="167">
        <f>IF('Lineær programmering opg 4'!$M$5=0,"-",(-A6874+'Lineær programmering opg 4'!$M$5)/'Lineær programmering opg 4'!$K$5*-1)</f>
        <v>243.67799999998635</v>
      </c>
      <c r="F6874" s="167" t="str">
        <f>IF('Lineær programmering opg 4'!$E$6=0,"-",(-A6874+'Lineær programmering opg 4'!$M$6)/'Lineær programmering opg 4'!$K$6*-1)</f>
        <v>-</v>
      </c>
      <c r="G6874" s="167" t="str">
        <f>IF('Lineær programmering opg 4'!$D$7=0,"-",((-A6874+'Lineær programmering opg 4'!$M$7)/'Lineær programmering opg 4'!$K$7)*-1)</f>
        <v>-</v>
      </c>
      <c r="H6874" s="167" t="str">
        <f>IF('Lineær programmering opg 4'!$C$8=0,"-",((-A6874+'Lineær programmering opg 4'!$M$8)/'Lineær programmering opg 4'!$K$8)*-1)</f>
        <v>-</v>
      </c>
      <c r="I6874" s="167" t="str">
        <f>IF('Lineær programmering opg 4'!$D$8=0,"-",'Lineær programmering opg 4'!$G$8)</f>
        <v>-</v>
      </c>
      <c r="J6874" s="295">
        <f>A6874*'Lineær programmering opg 4'!$C$11+Datatabel!C6874*'Lineær programmering opg 4'!$D$11</f>
        <v>44061.29999999977</v>
      </c>
      <c r="K6874" s="9">
        <f t="shared" si="537"/>
        <v>0</v>
      </c>
      <c r="L6874" s="9">
        <f t="shared" si="538"/>
        <v>0</v>
      </c>
    </row>
    <row r="6875" spans="1:12" ht="15" x14ac:dyDescent="0.25">
      <c r="A6875" s="167">
        <f t="shared" si="536"/>
        <v>75.072000000018164</v>
      </c>
      <c r="B6875" s="325">
        <f t="shared" si="539"/>
        <v>0.31280000000007568</v>
      </c>
      <c r="C6875" s="167">
        <f t="shared" si="535"/>
        <v>243.69599999998636</v>
      </c>
      <c r="D6875" s="167">
        <f>IF('Lineær programmering opg 4'!$M$4=0,"-",(-A6875+'Lineær programmering opg 4'!$M$4)/'Lineær programmering opg 4'!$K$4*-1)</f>
        <v>329.85599999996367</v>
      </c>
      <c r="E6875" s="167">
        <f>IF('Lineær programmering opg 4'!$M$5=0,"-",(-A6875+'Lineær programmering opg 4'!$M$5)/'Lineær programmering opg 4'!$K$5*-1)</f>
        <v>243.69599999998636</v>
      </c>
      <c r="F6875" s="167" t="str">
        <f>IF('Lineær programmering opg 4'!$E$6=0,"-",(-A6875+'Lineær programmering opg 4'!$M$6)/'Lineær programmering opg 4'!$K$6*-1)</f>
        <v>-</v>
      </c>
      <c r="G6875" s="167" t="str">
        <f>IF('Lineær programmering opg 4'!$D$7=0,"-",((-A6875+'Lineær programmering opg 4'!$M$7)/'Lineær programmering opg 4'!$K$7)*-1)</f>
        <v>-</v>
      </c>
      <c r="H6875" s="167" t="str">
        <f>IF('Lineær programmering opg 4'!$C$8=0,"-",((-A6875+'Lineær programmering opg 4'!$M$8)/'Lineær programmering opg 4'!$K$8)*-1)</f>
        <v>-</v>
      </c>
      <c r="I6875" s="167" t="str">
        <f>IF('Lineær programmering opg 4'!$D$8=0,"-",'Lineær programmering opg 4'!$G$8)</f>
        <v>-</v>
      </c>
      <c r="J6875" s="295">
        <f>A6875*'Lineær programmering opg 4'!$C$11+Datatabel!C6875*'Lineær programmering opg 4'!$D$11</f>
        <v>44061.599999999773</v>
      </c>
      <c r="K6875" s="9">
        <f t="shared" si="537"/>
        <v>0</v>
      </c>
      <c r="L6875" s="9">
        <f t="shared" si="538"/>
        <v>0</v>
      </c>
    </row>
    <row r="6876" spans="1:12" ht="15" x14ac:dyDescent="0.25">
      <c r="A6876" s="167">
        <f t="shared" si="536"/>
        <v>75.048000000018163</v>
      </c>
      <c r="B6876" s="325">
        <f t="shared" si="539"/>
        <v>0.3127000000000757</v>
      </c>
      <c r="C6876" s="167">
        <f t="shared" si="535"/>
        <v>243.71399999998636</v>
      </c>
      <c r="D6876" s="167">
        <f>IF('Lineær programmering opg 4'!$M$4=0,"-",(-A6876+'Lineær programmering opg 4'!$M$4)/'Lineær programmering opg 4'!$K$4*-1)</f>
        <v>329.90399999996367</v>
      </c>
      <c r="E6876" s="167">
        <f>IF('Lineær programmering opg 4'!$M$5=0,"-",(-A6876+'Lineær programmering opg 4'!$M$5)/'Lineær programmering opg 4'!$K$5*-1)</f>
        <v>243.71399999998636</v>
      </c>
      <c r="F6876" s="167" t="str">
        <f>IF('Lineær programmering opg 4'!$E$6=0,"-",(-A6876+'Lineær programmering opg 4'!$M$6)/'Lineær programmering opg 4'!$K$6*-1)</f>
        <v>-</v>
      </c>
      <c r="G6876" s="167" t="str">
        <f>IF('Lineær programmering opg 4'!$D$7=0,"-",((-A6876+'Lineær programmering opg 4'!$M$7)/'Lineær programmering opg 4'!$K$7)*-1)</f>
        <v>-</v>
      </c>
      <c r="H6876" s="167" t="str">
        <f>IF('Lineær programmering opg 4'!$C$8=0,"-",((-A6876+'Lineær programmering opg 4'!$M$8)/'Lineær programmering opg 4'!$K$8)*-1)</f>
        <v>-</v>
      </c>
      <c r="I6876" s="167" t="str">
        <f>IF('Lineær programmering opg 4'!$D$8=0,"-",'Lineær programmering opg 4'!$G$8)</f>
        <v>-</v>
      </c>
      <c r="J6876" s="295">
        <f>A6876*'Lineær programmering opg 4'!$C$11+Datatabel!C6876*'Lineær programmering opg 4'!$D$11</f>
        <v>44061.899999999769</v>
      </c>
      <c r="K6876" s="9">
        <f t="shared" si="537"/>
        <v>0</v>
      </c>
      <c r="L6876" s="9">
        <f t="shared" si="538"/>
        <v>0</v>
      </c>
    </row>
    <row r="6877" spans="1:12" ht="15" x14ac:dyDescent="0.25">
      <c r="A6877" s="167">
        <f t="shared" si="536"/>
        <v>75.024000000018162</v>
      </c>
      <c r="B6877" s="325">
        <f t="shared" si="539"/>
        <v>0.31260000000007571</v>
      </c>
      <c r="C6877" s="167">
        <f t="shared" si="535"/>
        <v>243.73199999998636</v>
      </c>
      <c r="D6877" s="167">
        <f>IF('Lineær programmering opg 4'!$M$4=0,"-",(-A6877+'Lineær programmering opg 4'!$M$4)/'Lineær programmering opg 4'!$K$4*-1)</f>
        <v>329.95199999996368</v>
      </c>
      <c r="E6877" s="167">
        <f>IF('Lineær programmering opg 4'!$M$5=0,"-",(-A6877+'Lineær programmering opg 4'!$M$5)/'Lineær programmering opg 4'!$K$5*-1)</f>
        <v>243.73199999998636</v>
      </c>
      <c r="F6877" s="167" t="str">
        <f>IF('Lineær programmering opg 4'!$E$6=0,"-",(-A6877+'Lineær programmering opg 4'!$M$6)/'Lineær programmering opg 4'!$K$6*-1)</f>
        <v>-</v>
      </c>
      <c r="G6877" s="167" t="str">
        <f>IF('Lineær programmering opg 4'!$D$7=0,"-",((-A6877+'Lineær programmering opg 4'!$M$7)/'Lineær programmering opg 4'!$K$7)*-1)</f>
        <v>-</v>
      </c>
      <c r="H6877" s="167" t="str">
        <f>IF('Lineær programmering opg 4'!$C$8=0,"-",((-A6877+'Lineær programmering opg 4'!$M$8)/'Lineær programmering opg 4'!$K$8)*-1)</f>
        <v>-</v>
      </c>
      <c r="I6877" s="167" t="str">
        <f>IF('Lineær programmering opg 4'!$D$8=0,"-",'Lineær programmering opg 4'!$G$8)</f>
        <v>-</v>
      </c>
      <c r="J6877" s="295">
        <f>A6877*'Lineær programmering opg 4'!$C$11+Datatabel!C6877*'Lineær programmering opg 4'!$D$11</f>
        <v>44062.199999999764</v>
      </c>
      <c r="K6877" s="9">
        <f t="shared" si="537"/>
        <v>0</v>
      </c>
      <c r="L6877" s="9">
        <f t="shared" si="538"/>
        <v>0</v>
      </c>
    </row>
    <row r="6878" spans="1:12" ht="15" x14ac:dyDescent="0.25">
      <c r="A6878" s="167">
        <f t="shared" si="536"/>
        <v>75.000000000018176</v>
      </c>
      <c r="B6878" s="325">
        <f t="shared" si="539"/>
        <v>0.31250000000007572</v>
      </c>
      <c r="C6878" s="167">
        <f t="shared" si="535"/>
        <v>243.74999999998636</v>
      </c>
      <c r="D6878" s="167">
        <f>IF('Lineær programmering opg 4'!$M$4=0,"-",(-A6878+'Lineær programmering opg 4'!$M$4)/'Lineær programmering opg 4'!$K$4*-1)</f>
        <v>329.99999999996362</v>
      </c>
      <c r="E6878" s="167">
        <f>IF('Lineær programmering opg 4'!$M$5=0,"-",(-A6878+'Lineær programmering opg 4'!$M$5)/'Lineær programmering opg 4'!$K$5*-1)</f>
        <v>243.74999999998636</v>
      </c>
      <c r="F6878" s="167" t="str">
        <f>IF('Lineær programmering opg 4'!$E$6=0,"-",(-A6878+'Lineær programmering opg 4'!$M$6)/'Lineær programmering opg 4'!$K$6*-1)</f>
        <v>-</v>
      </c>
      <c r="G6878" s="167" t="str">
        <f>IF('Lineær programmering opg 4'!$D$7=0,"-",((-A6878+'Lineær programmering opg 4'!$M$7)/'Lineær programmering opg 4'!$K$7)*-1)</f>
        <v>-</v>
      </c>
      <c r="H6878" s="167" t="str">
        <f>IF('Lineær programmering opg 4'!$C$8=0,"-",((-A6878+'Lineær programmering opg 4'!$M$8)/'Lineær programmering opg 4'!$K$8)*-1)</f>
        <v>-</v>
      </c>
      <c r="I6878" s="167" t="str">
        <f>IF('Lineær programmering opg 4'!$D$8=0,"-",'Lineær programmering opg 4'!$G$8)</f>
        <v>-</v>
      </c>
      <c r="J6878" s="295">
        <f>A6878*'Lineær programmering opg 4'!$C$11+Datatabel!C6878*'Lineær programmering opg 4'!$D$11</f>
        <v>44062.499999999774</v>
      </c>
      <c r="K6878" s="9">
        <f t="shared" si="537"/>
        <v>0</v>
      </c>
      <c r="L6878" s="9">
        <f t="shared" si="538"/>
        <v>0</v>
      </c>
    </row>
    <row r="6879" spans="1:12" ht="15" x14ac:dyDescent="0.25">
      <c r="A6879" s="167">
        <f t="shared" si="536"/>
        <v>74.976000000018175</v>
      </c>
      <c r="B6879" s="325">
        <f t="shared" si="539"/>
        <v>0.31240000000007573</v>
      </c>
      <c r="C6879" s="167">
        <f t="shared" si="535"/>
        <v>243.76799999998636</v>
      </c>
      <c r="D6879" s="167">
        <f>IF('Lineær programmering opg 4'!$M$4=0,"-",(-A6879+'Lineær programmering opg 4'!$M$4)/'Lineær programmering opg 4'!$K$4*-1)</f>
        <v>330.04799999996362</v>
      </c>
      <c r="E6879" s="167">
        <f>IF('Lineær programmering opg 4'!$M$5=0,"-",(-A6879+'Lineær programmering opg 4'!$M$5)/'Lineær programmering opg 4'!$K$5*-1)</f>
        <v>243.76799999998636</v>
      </c>
      <c r="F6879" s="167" t="str">
        <f>IF('Lineær programmering opg 4'!$E$6=0,"-",(-A6879+'Lineær programmering opg 4'!$M$6)/'Lineær programmering opg 4'!$K$6*-1)</f>
        <v>-</v>
      </c>
      <c r="G6879" s="167" t="str">
        <f>IF('Lineær programmering opg 4'!$D$7=0,"-",((-A6879+'Lineær programmering opg 4'!$M$7)/'Lineær programmering opg 4'!$K$7)*-1)</f>
        <v>-</v>
      </c>
      <c r="H6879" s="167" t="str">
        <f>IF('Lineær programmering opg 4'!$C$8=0,"-",((-A6879+'Lineær programmering opg 4'!$M$8)/'Lineær programmering opg 4'!$K$8)*-1)</f>
        <v>-</v>
      </c>
      <c r="I6879" s="167" t="str">
        <f>IF('Lineær programmering opg 4'!$D$8=0,"-",'Lineær programmering opg 4'!$G$8)</f>
        <v>-</v>
      </c>
      <c r="J6879" s="295">
        <f>A6879*'Lineær programmering opg 4'!$C$11+Datatabel!C6879*'Lineær programmering opg 4'!$D$11</f>
        <v>44062.79999999977</v>
      </c>
      <c r="K6879" s="9">
        <f t="shared" si="537"/>
        <v>0</v>
      </c>
      <c r="L6879" s="9">
        <f t="shared" si="538"/>
        <v>0</v>
      </c>
    </row>
    <row r="6880" spans="1:12" ht="15" x14ac:dyDescent="0.25">
      <c r="A6880" s="167">
        <f t="shared" si="536"/>
        <v>74.952000000018174</v>
      </c>
      <c r="B6880" s="325">
        <f t="shared" si="539"/>
        <v>0.31230000000007574</v>
      </c>
      <c r="C6880" s="167">
        <f t="shared" si="535"/>
        <v>243.78599999998636</v>
      </c>
      <c r="D6880" s="167">
        <f>IF('Lineær programmering opg 4'!$M$4=0,"-",(-A6880+'Lineær programmering opg 4'!$M$4)/'Lineær programmering opg 4'!$K$4*-1)</f>
        <v>330.09599999996362</v>
      </c>
      <c r="E6880" s="167">
        <f>IF('Lineær programmering opg 4'!$M$5=0,"-",(-A6880+'Lineær programmering opg 4'!$M$5)/'Lineær programmering opg 4'!$K$5*-1)</f>
        <v>243.78599999998636</v>
      </c>
      <c r="F6880" s="167" t="str">
        <f>IF('Lineær programmering opg 4'!$E$6=0,"-",(-A6880+'Lineær programmering opg 4'!$M$6)/'Lineær programmering opg 4'!$K$6*-1)</f>
        <v>-</v>
      </c>
      <c r="G6880" s="167" t="str">
        <f>IF('Lineær programmering opg 4'!$D$7=0,"-",((-A6880+'Lineær programmering opg 4'!$M$7)/'Lineær programmering opg 4'!$K$7)*-1)</f>
        <v>-</v>
      </c>
      <c r="H6880" s="167" t="str">
        <f>IF('Lineær programmering opg 4'!$C$8=0,"-",((-A6880+'Lineær programmering opg 4'!$M$8)/'Lineær programmering opg 4'!$K$8)*-1)</f>
        <v>-</v>
      </c>
      <c r="I6880" s="167" t="str">
        <f>IF('Lineær programmering opg 4'!$D$8=0,"-",'Lineær programmering opg 4'!$G$8)</f>
        <v>-</v>
      </c>
      <c r="J6880" s="295">
        <f>A6880*'Lineær programmering opg 4'!$C$11+Datatabel!C6880*'Lineær programmering opg 4'!$D$11</f>
        <v>44063.099999999773</v>
      </c>
      <c r="K6880" s="9">
        <f t="shared" si="537"/>
        <v>0</v>
      </c>
      <c r="L6880" s="9">
        <f t="shared" si="538"/>
        <v>0</v>
      </c>
    </row>
    <row r="6881" spans="1:12" ht="15" x14ac:dyDescent="0.25">
      <c r="A6881" s="167">
        <f t="shared" si="536"/>
        <v>74.928000000018187</v>
      </c>
      <c r="B6881" s="325">
        <f t="shared" si="539"/>
        <v>0.31220000000007575</v>
      </c>
      <c r="C6881" s="167">
        <f t="shared" si="535"/>
        <v>243.80399999998636</v>
      </c>
      <c r="D6881" s="167">
        <f>IF('Lineær programmering opg 4'!$M$4=0,"-",(-A6881+'Lineær programmering opg 4'!$M$4)/'Lineær programmering opg 4'!$K$4*-1)</f>
        <v>330.14399999996363</v>
      </c>
      <c r="E6881" s="167">
        <f>IF('Lineær programmering opg 4'!$M$5=0,"-",(-A6881+'Lineær programmering opg 4'!$M$5)/'Lineær programmering opg 4'!$K$5*-1)</f>
        <v>243.80399999998636</v>
      </c>
      <c r="F6881" s="167" t="str">
        <f>IF('Lineær programmering opg 4'!$E$6=0,"-",(-A6881+'Lineær programmering opg 4'!$M$6)/'Lineær programmering opg 4'!$K$6*-1)</f>
        <v>-</v>
      </c>
      <c r="G6881" s="167" t="str">
        <f>IF('Lineær programmering opg 4'!$D$7=0,"-",((-A6881+'Lineær programmering opg 4'!$M$7)/'Lineær programmering opg 4'!$K$7)*-1)</f>
        <v>-</v>
      </c>
      <c r="H6881" s="167" t="str">
        <f>IF('Lineær programmering opg 4'!$C$8=0,"-",((-A6881+'Lineær programmering opg 4'!$M$8)/'Lineær programmering opg 4'!$K$8)*-1)</f>
        <v>-</v>
      </c>
      <c r="I6881" s="167" t="str">
        <f>IF('Lineær programmering opg 4'!$D$8=0,"-",'Lineær programmering opg 4'!$G$8)</f>
        <v>-</v>
      </c>
      <c r="J6881" s="295">
        <f>A6881*'Lineær programmering opg 4'!$C$11+Datatabel!C6881*'Lineær programmering opg 4'!$D$11</f>
        <v>44063.399999999776</v>
      </c>
      <c r="K6881" s="9">
        <f t="shared" si="537"/>
        <v>0</v>
      </c>
      <c r="L6881" s="9">
        <f t="shared" si="538"/>
        <v>0</v>
      </c>
    </row>
    <row r="6882" spans="1:12" ht="15" x14ac:dyDescent="0.25">
      <c r="A6882" s="167">
        <f t="shared" si="536"/>
        <v>74.904000000018186</v>
      </c>
      <c r="B6882" s="325">
        <f t="shared" si="539"/>
        <v>0.31210000000007576</v>
      </c>
      <c r="C6882" s="167">
        <f t="shared" si="535"/>
        <v>243.82199999998636</v>
      </c>
      <c r="D6882" s="167">
        <f>IF('Lineær programmering opg 4'!$M$4=0,"-",(-A6882+'Lineær programmering opg 4'!$M$4)/'Lineær programmering opg 4'!$K$4*-1)</f>
        <v>330.19199999996363</v>
      </c>
      <c r="E6882" s="167">
        <f>IF('Lineær programmering opg 4'!$M$5=0,"-",(-A6882+'Lineær programmering opg 4'!$M$5)/'Lineær programmering opg 4'!$K$5*-1)</f>
        <v>243.82199999998636</v>
      </c>
      <c r="F6882" s="167" t="str">
        <f>IF('Lineær programmering opg 4'!$E$6=0,"-",(-A6882+'Lineær programmering opg 4'!$M$6)/'Lineær programmering opg 4'!$K$6*-1)</f>
        <v>-</v>
      </c>
      <c r="G6882" s="167" t="str">
        <f>IF('Lineær programmering opg 4'!$D$7=0,"-",((-A6882+'Lineær programmering opg 4'!$M$7)/'Lineær programmering opg 4'!$K$7)*-1)</f>
        <v>-</v>
      </c>
      <c r="H6882" s="167" t="str">
        <f>IF('Lineær programmering opg 4'!$C$8=0,"-",((-A6882+'Lineær programmering opg 4'!$M$8)/'Lineær programmering opg 4'!$K$8)*-1)</f>
        <v>-</v>
      </c>
      <c r="I6882" s="167" t="str">
        <f>IF('Lineær programmering opg 4'!$D$8=0,"-",'Lineær programmering opg 4'!$G$8)</f>
        <v>-</v>
      </c>
      <c r="J6882" s="295">
        <f>A6882*'Lineær programmering opg 4'!$C$11+Datatabel!C6882*'Lineær programmering opg 4'!$D$11</f>
        <v>44063.699999999772</v>
      </c>
      <c r="K6882" s="9">
        <f t="shared" si="537"/>
        <v>0</v>
      </c>
      <c r="L6882" s="9">
        <f t="shared" si="538"/>
        <v>0</v>
      </c>
    </row>
    <row r="6883" spans="1:12" ht="15" x14ac:dyDescent="0.25">
      <c r="A6883" s="167">
        <f t="shared" si="536"/>
        <v>74.880000000018185</v>
      </c>
      <c r="B6883" s="325">
        <f t="shared" si="539"/>
        <v>0.31200000000007577</v>
      </c>
      <c r="C6883" s="167">
        <f t="shared" si="535"/>
        <v>243.83999999998636</v>
      </c>
      <c r="D6883" s="167">
        <f>IF('Lineær programmering opg 4'!$M$4=0,"-",(-A6883+'Lineær programmering opg 4'!$M$4)/'Lineær programmering opg 4'!$K$4*-1)</f>
        <v>330.23999999996363</v>
      </c>
      <c r="E6883" s="167">
        <f>IF('Lineær programmering opg 4'!$M$5=0,"-",(-A6883+'Lineær programmering opg 4'!$M$5)/'Lineær programmering opg 4'!$K$5*-1)</f>
        <v>243.83999999998636</v>
      </c>
      <c r="F6883" s="167" t="str">
        <f>IF('Lineær programmering opg 4'!$E$6=0,"-",(-A6883+'Lineær programmering opg 4'!$M$6)/'Lineær programmering opg 4'!$K$6*-1)</f>
        <v>-</v>
      </c>
      <c r="G6883" s="167" t="str">
        <f>IF('Lineær programmering opg 4'!$D$7=0,"-",((-A6883+'Lineær programmering opg 4'!$M$7)/'Lineær programmering opg 4'!$K$7)*-1)</f>
        <v>-</v>
      </c>
      <c r="H6883" s="167" t="str">
        <f>IF('Lineær programmering opg 4'!$C$8=0,"-",((-A6883+'Lineær programmering opg 4'!$M$8)/'Lineær programmering opg 4'!$K$8)*-1)</f>
        <v>-</v>
      </c>
      <c r="I6883" s="167" t="str">
        <f>IF('Lineær programmering opg 4'!$D$8=0,"-",'Lineær programmering opg 4'!$G$8)</f>
        <v>-</v>
      </c>
      <c r="J6883" s="295">
        <f>A6883*'Lineær programmering opg 4'!$C$11+Datatabel!C6883*'Lineær programmering opg 4'!$D$11</f>
        <v>44063.999999999774</v>
      </c>
      <c r="K6883" s="9">
        <f t="shared" si="537"/>
        <v>0</v>
      </c>
      <c r="L6883" s="9">
        <f t="shared" si="538"/>
        <v>0</v>
      </c>
    </row>
    <row r="6884" spans="1:12" ht="15" x14ac:dyDescent="0.25">
      <c r="A6884" s="167">
        <f t="shared" si="536"/>
        <v>74.856000000018184</v>
      </c>
      <c r="B6884" s="325">
        <f t="shared" si="539"/>
        <v>0.31190000000007578</v>
      </c>
      <c r="C6884" s="167">
        <f t="shared" si="535"/>
        <v>243.85799999998636</v>
      </c>
      <c r="D6884" s="167">
        <f>IF('Lineær programmering opg 4'!$M$4=0,"-",(-A6884+'Lineær programmering opg 4'!$M$4)/'Lineær programmering opg 4'!$K$4*-1)</f>
        <v>330.28799999996363</v>
      </c>
      <c r="E6884" s="167">
        <f>IF('Lineær programmering opg 4'!$M$5=0,"-",(-A6884+'Lineær programmering opg 4'!$M$5)/'Lineær programmering opg 4'!$K$5*-1)</f>
        <v>243.85799999998636</v>
      </c>
      <c r="F6884" s="167" t="str">
        <f>IF('Lineær programmering opg 4'!$E$6=0,"-",(-A6884+'Lineær programmering opg 4'!$M$6)/'Lineær programmering opg 4'!$K$6*-1)</f>
        <v>-</v>
      </c>
      <c r="G6884" s="167" t="str">
        <f>IF('Lineær programmering opg 4'!$D$7=0,"-",((-A6884+'Lineær programmering opg 4'!$M$7)/'Lineær programmering opg 4'!$K$7)*-1)</f>
        <v>-</v>
      </c>
      <c r="H6884" s="167" t="str">
        <f>IF('Lineær programmering opg 4'!$C$8=0,"-",((-A6884+'Lineær programmering opg 4'!$M$8)/'Lineær programmering opg 4'!$K$8)*-1)</f>
        <v>-</v>
      </c>
      <c r="I6884" s="167" t="str">
        <f>IF('Lineær programmering opg 4'!$D$8=0,"-",'Lineær programmering opg 4'!$G$8)</f>
        <v>-</v>
      </c>
      <c r="J6884" s="295">
        <f>A6884*'Lineær programmering opg 4'!$C$11+Datatabel!C6884*'Lineær programmering opg 4'!$D$11</f>
        <v>44064.29999999977</v>
      </c>
      <c r="K6884" s="9">
        <f t="shared" si="537"/>
        <v>0</v>
      </c>
      <c r="L6884" s="9">
        <f t="shared" si="538"/>
        <v>0</v>
      </c>
    </row>
    <row r="6885" spans="1:12" ht="15" x14ac:dyDescent="0.25">
      <c r="A6885" s="167">
        <f t="shared" si="536"/>
        <v>74.832000000018184</v>
      </c>
      <c r="B6885" s="325">
        <f t="shared" si="539"/>
        <v>0.31180000000007579</v>
      </c>
      <c r="C6885" s="167">
        <f t="shared" si="535"/>
        <v>243.87599999998636</v>
      </c>
      <c r="D6885" s="167">
        <f>IF('Lineær programmering opg 4'!$M$4=0,"-",(-A6885+'Lineær programmering opg 4'!$M$4)/'Lineær programmering opg 4'!$K$4*-1)</f>
        <v>330.33599999996363</v>
      </c>
      <c r="E6885" s="167">
        <f>IF('Lineær programmering opg 4'!$M$5=0,"-",(-A6885+'Lineær programmering opg 4'!$M$5)/'Lineær programmering opg 4'!$K$5*-1)</f>
        <v>243.87599999998636</v>
      </c>
      <c r="F6885" s="167" t="str">
        <f>IF('Lineær programmering opg 4'!$E$6=0,"-",(-A6885+'Lineær programmering opg 4'!$M$6)/'Lineær programmering opg 4'!$K$6*-1)</f>
        <v>-</v>
      </c>
      <c r="G6885" s="167" t="str">
        <f>IF('Lineær programmering opg 4'!$D$7=0,"-",((-A6885+'Lineær programmering opg 4'!$M$7)/'Lineær programmering opg 4'!$K$7)*-1)</f>
        <v>-</v>
      </c>
      <c r="H6885" s="167" t="str">
        <f>IF('Lineær programmering opg 4'!$C$8=0,"-",((-A6885+'Lineær programmering opg 4'!$M$8)/'Lineær programmering opg 4'!$K$8)*-1)</f>
        <v>-</v>
      </c>
      <c r="I6885" s="167" t="str">
        <f>IF('Lineær programmering opg 4'!$D$8=0,"-",'Lineær programmering opg 4'!$G$8)</f>
        <v>-</v>
      </c>
      <c r="J6885" s="295">
        <f>A6885*'Lineær programmering opg 4'!$C$11+Datatabel!C6885*'Lineær programmering opg 4'!$D$11</f>
        <v>44064.599999999773</v>
      </c>
      <c r="K6885" s="9">
        <f t="shared" si="537"/>
        <v>0</v>
      </c>
      <c r="L6885" s="9">
        <f t="shared" si="538"/>
        <v>0</v>
      </c>
    </row>
    <row r="6886" spans="1:12" ht="15" x14ac:dyDescent="0.25">
      <c r="A6886" s="167">
        <f t="shared" si="536"/>
        <v>74.808000000018197</v>
      </c>
      <c r="B6886" s="325">
        <f t="shared" si="539"/>
        <v>0.31170000000007581</v>
      </c>
      <c r="C6886" s="167">
        <f t="shared" si="535"/>
        <v>243.89399999998636</v>
      </c>
      <c r="D6886" s="167">
        <f>IF('Lineær programmering opg 4'!$M$4=0,"-",(-A6886+'Lineær programmering opg 4'!$M$4)/'Lineær programmering opg 4'!$K$4*-1)</f>
        <v>330.38399999996363</v>
      </c>
      <c r="E6886" s="167">
        <f>IF('Lineær programmering opg 4'!$M$5=0,"-",(-A6886+'Lineær programmering opg 4'!$M$5)/'Lineær programmering opg 4'!$K$5*-1)</f>
        <v>243.89399999998636</v>
      </c>
      <c r="F6886" s="167" t="str">
        <f>IF('Lineær programmering opg 4'!$E$6=0,"-",(-A6886+'Lineær programmering opg 4'!$M$6)/'Lineær programmering opg 4'!$K$6*-1)</f>
        <v>-</v>
      </c>
      <c r="G6886" s="167" t="str">
        <f>IF('Lineær programmering opg 4'!$D$7=0,"-",((-A6886+'Lineær programmering opg 4'!$M$7)/'Lineær programmering opg 4'!$K$7)*-1)</f>
        <v>-</v>
      </c>
      <c r="H6886" s="167" t="str">
        <f>IF('Lineær programmering opg 4'!$C$8=0,"-",((-A6886+'Lineær programmering opg 4'!$M$8)/'Lineær programmering opg 4'!$K$8)*-1)</f>
        <v>-</v>
      </c>
      <c r="I6886" s="167" t="str">
        <f>IF('Lineær programmering opg 4'!$D$8=0,"-",'Lineær programmering opg 4'!$G$8)</f>
        <v>-</v>
      </c>
      <c r="J6886" s="295">
        <f>A6886*'Lineær programmering opg 4'!$C$11+Datatabel!C6886*'Lineær programmering opg 4'!$D$11</f>
        <v>44064.899999999776</v>
      </c>
      <c r="K6886" s="9">
        <f t="shared" si="537"/>
        <v>0</v>
      </c>
      <c r="L6886" s="9">
        <f t="shared" si="538"/>
        <v>0</v>
      </c>
    </row>
    <row r="6887" spans="1:12" ht="15" x14ac:dyDescent="0.25">
      <c r="A6887" s="167">
        <f t="shared" si="536"/>
        <v>74.784000000018196</v>
      </c>
      <c r="B6887" s="325">
        <f t="shared" si="539"/>
        <v>0.31160000000007582</v>
      </c>
      <c r="C6887" s="167">
        <f t="shared" si="535"/>
        <v>243.91199999998636</v>
      </c>
      <c r="D6887" s="167">
        <f>IF('Lineær programmering opg 4'!$M$4=0,"-",(-A6887+'Lineær programmering opg 4'!$M$4)/'Lineær programmering opg 4'!$K$4*-1)</f>
        <v>330.43199999996364</v>
      </c>
      <c r="E6887" s="167">
        <f>IF('Lineær programmering opg 4'!$M$5=0,"-",(-A6887+'Lineær programmering opg 4'!$M$5)/'Lineær programmering opg 4'!$K$5*-1)</f>
        <v>243.91199999998636</v>
      </c>
      <c r="F6887" s="167" t="str">
        <f>IF('Lineær programmering opg 4'!$E$6=0,"-",(-A6887+'Lineær programmering opg 4'!$M$6)/'Lineær programmering opg 4'!$K$6*-1)</f>
        <v>-</v>
      </c>
      <c r="G6887" s="167" t="str">
        <f>IF('Lineær programmering opg 4'!$D$7=0,"-",((-A6887+'Lineær programmering opg 4'!$M$7)/'Lineær programmering opg 4'!$K$7)*-1)</f>
        <v>-</v>
      </c>
      <c r="H6887" s="167" t="str">
        <f>IF('Lineær programmering opg 4'!$C$8=0,"-",((-A6887+'Lineær programmering opg 4'!$M$8)/'Lineær programmering opg 4'!$K$8)*-1)</f>
        <v>-</v>
      </c>
      <c r="I6887" s="167" t="str">
        <f>IF('Lineær programmering opg 4'!$D$8=0,"-",'Lineær programmering opg 4'!$G$8)</f>
        <v>-</v>
      </c>
      <c r="J6887" s="295">
        <f>A6887*'Lineær programmering opg 4'!$C$11+Datatabel!C6887*'Lineær programmering opg 4'!$D$11</f>
        <v>44065.199999999772</v>
      </c>
      <c r="K6887" s="9">
        <f t="shared" si="537"/>
        <v>0</v>
      </c>
      <c r="L6887" s="9">
        <f t="shared" si="538"/>
        <v>0</v>
      </c>
    </row>
    <row r="6888" spans="1:12" ht="15" x14ac:dyDescent="0.25">
      <c r="A6888" s="167">
        <f t="shared" si="536"/>
        <v>74.760000000018195</v>
      </c>
      <c r="B6888" s="325">
        <f t="shared" si="539"/>
        <v>0.31150000000007583</v>
      </c>
      <c r="C6888" s="167">
        <f t="shared" si="535"/>
        <v>243.92999999998636</v>
      </c>
      <c r="D6888" s="167">
        <f>IF('Lineær programmering opg 4'!$M$4=0,"-",(-A6888+'Lineær programmering opg 4'!$M$4)/'Lineær programmering opg 4'!$K$4*-1)</f>
        <v>330.47999999996364</v>
      </c>
      <c r="E6888" s="167">
        <f>IF('Lineær programmering opg 4'!$M$5=0,"-",(-A6888+'Lineær programmering opg 4'!$M$5)/'Lineær programmering opg 4'!$K$5*-1)</f>
        <v>243.92999999998636</v>
      </c>
      <c r="F6888" s="167" t="str">
        <f>IF('Lineær programmering opg 4'!$E$6=0,"-",(-A6888+'Lineær programmering opg 4'!$M$6)/'Lineær programmering opg 4'!$K$6*-1)</f>
        <v>-</v>
      </c>
      <c r="G6888" s="167" t="str">
        <f>IF('Lineær programmering opg 4'!$D$7=0,"-",((-A6888+'Lineær programmering opg 4'!$M$7)/'Lineær programmering opg 4'!$K$7)*-1)</f>
        <v>-</v>
      </c>
      <c r="H6888" s="167" t="str">
        <f>IF('Lineær programmering opg 4'!$C$8=0,"-",((-A6888+'Lineær programmering opg 4'!$M$8)/'Lineær programmering opg 4'!$K$8)*-1)</f>
        <v>-</v>
      </c>
      <c r="I6888" s="167" t="str">
        <f>IF('Lineær programmering opg 4'!$D$8=0,"-",'Lineær programmering opg 4'!$G$8)</f>
        <v>-</v>
      </c>
      <c r="J6888" s="295">
        <f>A6888*'Lineær programmering opg 4'!$C$11+Datatabel!C6888*'Lineær programmering opg 4'!$D$11</f>
        <v>44065.499999999774</v>
      </c>
      <c r="K6888" s="9">
        <f t="shared" si="537"/>
        <v>0</v>
      </c>
      <c r="L6888" s="9">
        <f t="shared" si="538"/>
        <v>0</v>
      </c>
    </row>
    <row r="6889" spans="1:12" ht="15" x14ac:dyDescent="0.25">
      <c r="A6889" s="167">
        <f t="shared" si="536"/>
        <v>74.736000000018208</v>
      </c>
      <c r="B6889" s="325">
        <f t="shared" si="539"/>
        <v>0.31140000000007584</v>
      </c>
      <c r="C6889" s="167">
        <f t="shared" si="535"/>
        <v>243.94799999998637</v>
      </c>
      <c r="D6889" s="167">
        <f>IF('Lineær programmering opg 4'!$M$4=0,"-",(-A6889+'Lineær programmering opg 4'!$M$4)/'Lineær programmering opg 4'!$K$4*-1)</f>
        <v>330.52799999996358</v>
      </c>
      <c r="E6889" s="167">
        <f>IF('Lineær programmering opg 4'!$M$5=0,"-",(-A6889+'Lineær programmering opg 4'!$M$5)/'Lineær programmering opg 4'!$K$5*-1)</f>
        <v>243.94799999998637</v>
      </c>
      <c r="F6889" s="167" t="str">
        <f>IF('Lineær programmering opg 4'!$E$6=0,"-",(-A6889+'Lineær programmering opg 4'!$M$6)/'Lineær programmering opg 4'!$K$6*-1)</f>
        <v>-</v>
      </c>
      <c r="G6889" s="167" t="str">
        <f>IF('Lineær programmering opg 4'!$D$7=0,"-",((-A6889+'Lineær programmering opg 4'!$M$7)/'Lineær programmering opg 4'!$K$7)*-1)</f>
        <v>-</v>
      </c>
      <c r="H6889" s="167" t="str">
        <f>IF('Lineær programmering opg 4'!$C$8=0,"-",((-A6889+'Lineær programmering opg 4'!$M$8)/'Lineær programmering opg 4'!$K$8)*-1)</f>
        <v>-</v>
      </c>
      <c r="I6889" s="167" t="str">
        <f>IF('Lineær programmering opg 4'!$D$8=0,"-",'Lineær programmering opg 4'!$G$8)</f>
        <v>-</v>
      </c>
      <c r="J6889" s="295">
        <f>A6889*'Lineær programmering opg 4'!$C$11+Datatabel!C6889*'Lineær programmering opg 4'!$D$11</f>
        <v>44065.79999999977</v>
      </c>
      <c r="K6889" s="9">
        <f t="shared" si="537"/>
        <v>0</v>
      </c>
      <c r="L6889" s="9">
        <f t="shared" si="538"/>
        <v>0</v>
      </c>
    </row>
    <row r="6890" spans="1:12" ht="15" x14ac:dyDescent="0.25">
      <c r="A6890" s="167">
        <f t="shared" si="536"/>
        <v>74.712000000018207</v>
      </c>
      <c r="B6890" s="325">
        <f t="shared" si="539"/>
        <v>0.31130000000007585</v>
      </c>
      <c r="C6890" s="167">
        <f t="shared" si="535"/>
        <v>243.96599999998637</v>
      </c>
      <c r="D6890" s="167">
        <f>IF('Lineær programmering opg 4'!$M$4=0,"-",(-A6890+'Lineær programmering opg 4'!$M$4)/'Lineær programmering opg 4'!$K$4*-1)</f>
        <v>330.57599999996359</v>
      </c>
      <c r="E6890" s="167">
        <f>IF('Lineær programmering opg 4'!$M$5=0,"-",(-A6890+'Lineær programmering opg 4'!$M$5)/'Lineær programmering opg 4'!$K$5*-1)</f>
        <v>243.96599999998637</v>
      </c>
      <c r="F6890" s="167" t="str">
        <f>IF('Lineær programmering opg 4'!$E$6=0,"-",(-A6890+'Lineær programmering opg 4'!$M$6)/'Lineær programmering opg 4'!$K$6*-1)</f>
        <v>-</v>
      </c>
      <c r="G6890" s="167" t="str">
        <f>IF('Lineær programmering opg 4'!$D$7=0,"-",((-A6890+'Lineær programmering opg 4'!$M$7)/'Lineær programmering opg 4'!$K$7)*-1)</f>
        <v>-</v>
      </c>
      <c r="H6890" s="167" t="str">
        <f>IF('Lineær programmering opg 4'!$C$8=0,"-",((-A6890+'Lineær programmering opg 4'!$M$8)/'Lineær programmering opg 4'!$K$8)*-1)</f>
        <v>-</v>
      </c>
      <c r="I6890" s="167" t="str">
        <f>IF('Lineær programmering opg 4'!$D$8=0,"-",'Lineær programmering opg 4'!$G$8)</f>
        <v>-</v>
      </c>
      <c r="J6890" s="295">
        <f>A6890*'Lineær programmering opg 4'!$C$11+Datatabel!C6890*'Lineær programmering opg 4'!$D$11</f>
        <v>44066.09999999978</v>
      </c>
      <c r="K6890" s="9">
        <f t="shared" si="537"/>
        <v>0</v>
      </c>
      <c r="L6890" s="9">
        <f t="shared" si="538"/>
        <v>0</v>
      </c>
    </row>
    <row r="6891" spans="1:12" ht="15" x14ac:dyDescent="0.25">
      <c r="A6891" s="167">
        <f t="shared" si="536"/>
        <v>74.688000000018206</v>
      </c>
      <c r="B6891" s="325">
        <f t="shared" si="539"/>
        <v>0.31120000000007586</v>
      </c>
      <c r="C6891" s="167">
        <f t="shared" si="535"/>
        <v>243.98399999998637</v>
      </c>
      <c r="D6891" s="167">
        <f>IF('Lineær programmering opg 4'!$M$4=0,"-",(-A6891+'Lineær programmering opg 4'!$M$4)/'Lineær programmering opg 4'!$K$4*-1)</f>
        <v>330.62399999996359</v>
      </c>
      <c r="E6891" s="167">
        <f>IF('Lineær programmering opg 4'!$M$5=0,"-",(-A6891+'Lineær programmering opg 4'!$M$5)/'Lineær programmering opg 4'!$K$5*-1)</f>
        <v>243.98399999998637</v>
      </c>
      <c r="F6891" s="167" t="str">
        <f>IF('Lineær programmering opg 4'!$E$6=0,"-",(-A6891+'Lineær programmering opg 4'!$M$6)/'Lineær programmering opg 4'!$K$6*-1)</f>
        <v>-</v>
      </c>
      <c r="G6891" s="167" t="str">
        <f>IF('Lineær programmering opg 4'!$D$7=0,"-",((-A6891+'Lineær programmering opg 4'!$M$7)/'Lineær programmering opg 4'!$K$7)*-1)</f>
        <v>-</v>
      </c>
      <c r="H6891" s="167" t="str">
        <f>IF('Lineær programmering opg 4'!$C$8=0,"-",((-A6891+'Lineær programmering opg 4'!$M$8)/'Lineær programmering opg 4'!$K$8)*-1)</f>
        <v>-</v>
      </c>
      <c r="I6891" s="167" t="str">
        <f>IF('Lineær programmering opg 4'!$D$8=0,"-",'Lineær programmering opg 4'!$G$8)</f>
        <v>-</v>
      </c>
      <c r="J6891" s="295">
        <f>A6891*'Lineær programmering opg 4'!$C$11+Datatabel!C6891*'Lineær programmering opg 4'!$D$11</f>
        <v>44066.399999999776</v>
      </c>
      <c r="K6891" s="9">
        <f t="shared" si="537"/>
        <v>0</v>
      </c>
      <c r="L6891" s="9">
        <f t="shared" si="538"/>
        <v>0</v>
      </c>
    </row>
    <row r="6892" spans="1:12" ht="15" x14ac:dyDescent="0.25">
      <c r="A6892" s="167">
        <f t="shared" si="536"/>
        <v>74.664000000018206</v>
      </c>
      <c r="B6892" s="325">
        <f t="shared" si="539"/>
        <v>0.31110000000007587</v>
      </c>
      <c r="C6892" s="167">
        <f t="shared" si="535"/>
        <v>244.00199999998637</v>
      </c>
      <c r="D6892" s="167">
        <f>IF('Lineær programmering opg 4'!$M$4=0,"-",(-A6892+'Lineær programmering opg 4'!$M$4)/'Lineær programmering opg 4'!$K$4*-1)</f>
        <v>330.67199999996359</v>
      </c>
      <c r="E6892" s="167">
        <f>IF('Lineær programmering opg 4'!$M$5=0,"-",(-A6892+'Lineær programmering opg 4'!$M$5)/'Lineær programmering opg 4'!$K$5*-1)</f>
        <v>244.00199999998637</v>
      </c>
      <c r="F6892" s="167" t="str">
        <f>IF('Lineær programmering opg 4'!$E$6=0,"-",(-A6892+'Lineær programmering opg 4'!$M$6)/'Lineær programmering opg 4'!$K$6*-1)</f>
        <v>-</v>
      </c>
      <c r="G6892" s="167" t="str">
        <f>IF('Lineær programmering opg 4'!$D$7=0,"-",((-A6892+'Lineær programmering opg 4'!$M$7)/'Lineær programmering opg 4'!$K$7)*-1)</f>
        <v>-</v>
      </c>
      <c r="H6892" s="167" t="str">
        <f>IF('Lineær programmering opg 4'!$C$8=0,"-",((-A6892+'Lineær programmering opg 4'!$M$8)/'Lineær programmering opg 4'!$K$8)*-1)</f>
        <v>-</v>
      </c>
      <c r="I6892" s="167" t="str">
        <f>IF('Lineær programmering opg 4'!$D$8=0,"-",'Lineær programmering opg 4'!$G$8)</f>
        <v>-</v>
      </c>
      <c r="J6892" s="295">
        <f>A6892*'Lineær programmering opg 4'!$C$11+Datatabel!C6892*'Lineær programmering opg 4'!$D$11</f>
        <v>44066.699999999779</v>
      </c>
      <c r="K6892" s="9">
        <f t="shared" si="537"/>
        <v>0</v>
      </c>
      <c r="L6892" s="9">
        <f t="shared" si="538"/>
        <v>0</v>
      </c>
    </row>
    <row r="6893" spans="1:12" ht="15" x14ac:dyDescent="0.25">
      <c r="A6893" s="167">
        <f t="shared" si="536"/>
        <v>74.640000000018205</v>
      </c>
      <c r="B6893" s="325">
        <f t="shared" si="539"/>
        <v>0.31100000000007588</v>
      </c>
      <c r="C6893" s="167">
        <f t="shared" si="535"/>
        <v>244.01999999998637</v>
      </c>
      <c r="D6893" s="167">
        <f>IF('Lineær programmering opg 4'!$M$4=0,"-",(-A6893+'Lineær programmering opg 4'!$M$4)/'Lineær programmering opg 4'!$K$4*-1)</f>
        <v>330.71999999996359</v>
      </c>
      <c r="E6893" s="167">
        <f>IF('Lineær programmering opg 4'!$M$5=0,"-",(-A6893+'Lineær programmering opg 4'!$M$5)/'Lineær programmering opg 4'!$K$5*-1)</f>
        <v>244.01999999998637</v>
      </c>
      <c r="F6893" s="167" t="str">
        <f>IF('Lineær programmering opg 4'!$E$6=0,"-",(-A6893+'Lineær programmering opg 4'!$M$6)/'Lineær programmering opg 4'!$K$6*-1)</f>
        <v>-</v>
      </c>
      <c r="G6893" s="167" t="str">
        <f>IF('Lineær programmering opg 4'!$D$7=0,"-",((-A6893+'Lineær programmering opg 4'!$M$7)/'Lineær programmering opg 4'!$K$7)*-1)</f>
        <v>-</v>
      </c>
      <c r="H6893" s="167" t="str">
        <f>IF('Lineær programmering opg 4'!$C$8=0,"-",((-A6893+'Lineær programmering opg 4'!$M$8)/'Lineær programmering opg 4'!$K$8)*-1)</f>
        <v>-</v>
      </c>
      <c r="I6893" s="167" t="str">
        <f>IF('Lineær programmering opg 4'!$D$8=0,"-",'Lineær programmering opg 4'!$G$8)</f>
        <v>-</v>
      </c>
      <c r="J6893" s="295">
        <f>A6893*'Lineær programmering opg 4'!$C$11+Datatabel!C6893*'Lineær programmering opg 4'!$D$11</f>
        <v>44066.999999999774</v>
      </c>
      <c r="K6893" s="9">
        <f t="shared" si="537"/>
        <v>0</v>
      </c>
      <c r="L6893" s="9">
        <f t="shared" si="538"/>
        <v>0</v>
      </c>
    </row>
    <row r="6894" spans="1:12" ht="15" x14ac:dyDescent="0.25">
      <c r="A6894" s="167">
        <f t="shared" si="536"/>
        <v>74.616000000018218</v>
      </c>
      <c r="B6894" s="325">
        <f t="shared" si="539"/>
        <v>0.31090000000007589</v>
      </c>
      <c r="C6894" s="167">
        <f t="shared" si="535"/>
        <v>244.03799999998634</v>
      </c>
      <c r="D6894" s="167">
        <f>IF('Lineær programmering opg 4'!$M$4=0,"-",(-A6894+'Lineær programmering opg 4'!$M$4)/'Lineær programmering opg 4'!$K$4*-1)</f>
        <v>330.76799999996354</v>
      </c>
      <c r="E6894" s="167">
        <f>IF('Lineær programmering opg 4'!$M$5=0,"-",(-A6894+'Lineær programmering opg 4'!$M$5)/'Lineær programmering opg 4'!$K$5*-1)</f>
        <v>244.03799999998634</v>
      </c>
      <c r="F6894" s="167" t="str">
        <f>IF('Lineær programmering opg 4'!$E$6=0,"-",(-A6894+'Lineær programmering opg 4'!$M$6)/'Lineær programmering opg 4'!$K$6*-1)</f>
        <v>-</v>
      </c>
      <c r="G6894" s="167" t="str">
        <f>IF('Lineær programmering opg 4'!$D$7=0,"-",((-A6894+'Lineær programmering opg 4'!$M$7)/'Lineær programmering opg 4'!$K$7)*-1)</f>
        <v>-</v>
      </c>
      <c r="H6894" s="167" t="str">
        <f>IF('Lineær programmering opg 4'!$C$8=0,"-",((-A6894+'Lineær programmering opg 4'!$M$8)/'Lineær programmering opg 4'!$K$8)*-1)</f>
        <v>-</v>
      </c>
      <c r="I6894" s="167" t="str">
        <f>IF('Lineær programmering opg 4'!$D$8=0,"-",'Lineær programmering opg 4'!$G$8)</f>
        <v>-</v>
      </c>
      <c r="J6894" s="295">
        <f>A6894*'Lineær programmering opg 4'!$C$11+Datatabel!C6894*'Lineær programmering opg 4'!$D$11</f>
        <v>44067.299999999777</v>
      </c>
      <c r="K6894" s="9">
        <f t="shared" si="537"/>
        <v>0</v>
      </c>
      <c r="L6894" s="9">
        <f t="shared" si="538"/>
        <v>0</v>
      </c>
    </row>
    <row r="6895" spans="1:12" ht="15" x14ac:dyDescent="0.25">
      <c r="A6895" s="167">
        <f t="shared" si="536"/>
        <v>74.592000000018217</v>
      </c>
      <c r="B6895" s="325">
        <f t="shared" si="539"/>
        <v>0.3108000000000759</v>
      </c>
      <c r="C6895" s="167">
        <f t="shared" si="535"/>
        <v>244.05599999998634</v>
      </c>
      <c r="D6895" s="167">
        <f>IF('Lineær programmering opg 4'!$M$4=0,"-",(-A6895+'Lineær programmering opg 4'!$M$4)/'Lineær programmering opg 4'!$K$4*-1)</f>
        <v>330.81599999996354</v>
      </c>
      <c r="E6895" s="167">
        <f>IF('Lineær programmering opg 4'!$M$5=0,"-",(-A6895+'Lineær programmering opg 4'!$M$5)/'Lineær programmering opg 4'!$K$5*-1)</f>
        <v>244.05599999998634</v>
      </c>
      <c r="F6895" s="167" t="str">
        <f>IF('Lineær programmering opg 4'!$E$6=0,"-",(-A6895+'Lineær programmering opg 4'!$M$6)/'Lineær programmering opg 4'!$K$6*-1)</f>
        <v>-</v>
      </c>
      <c r="G6895" s="167" t="str">
        <f>IF('Lineær programmering opg 4'!$D$7=0,"-",((-A6895+'Lineær programmering opg 4'!$M$7)/'Lineær programmering opg 4'!$K$7)*-1)</f>
        <v>-</v>
      </c>
      <c r="H6895" s="167" t="str">
        <f>IF('Lineær programmering opg 4'!$C$8=0,"-",((-A6895+'Lineær programmering opg 4'!$M$8)/'Lineær programmering opg 4'!$K$8)*-1)</f>
        <v>-</v>
      </c>
      <c r="I6895" s="167" t="str">
        <f>IF('Lineær programmering opg 4'!$D$8=0,"-",'Lineær programmering opg 4'!$G$8)</f>
        <v>-</v>
      </c>
      <c r="J6895" s="295">
        <f>A6895*'Lineær programmering opg 4'!$C$11+Datatabel!C6895*'Lineær programmering opg 4'!$D$11</f>
        <v>44067.599999999773</v>
      </c>
      <c r="K6895" s="9">
        <f t="shared" si="537"/>
        <v>0</v>
      </c>
      <c r="L6895" s="9">
        <f t="shared" si="538"/>
        <v>0</v>
      </c>
    </row>
    <row r="6896" spans="1:12" ht="15" x14ac:dyDescent="0.25">
      <c r="A6896" s="167">
        <f t="shared" si="536"/>
        <v>74.568000000018216</v>
      </c>
      <c r="B6896" s="325">
        <f t="shared" si="539"/>
        <v>0.31070000000007592</v>
      </c>
      <c r="C6896" s="167">
        <f t="shared" si="535"/>
        <v>244.07399999998634</v>
      </c>
      <c r="D6896" s="167">
        <f>IF('Lineær programmering opg 4'!$M$4=0,"-",(-A6896+'Lineær programmering opg 4'!$M$4)/'Lineær programmering opg 4'!$K$4*-1)</f>
        <v>330.86399999996354</v>
      </c>
      <c r="E6896" s="167">
        <f>IF('Lineær programmering opg 4'!$M$5=0,"-",(-A6896+'Lineær programmering opg 4'!$M$5)/'Lineær programmering opg 4'!$K$5*-1)</f>
        <v>244.07399999998634</v>
      </c>
      <c r="F6896" s="167" t="str">
        <f>IF('Lineær programmering opg 4'!$E$6=0,"-",(-A6896+'Lineær programmering opg 4'!$M$6)/'Lineær programmering opg 4'!$K$6*-1)</f>
        <v>-</v>
      </c>
      <c r="G6896" s="167" t="str">
        <f>IF('Lineær programmering opg 4'!$D$7=0,"-",((-A6896+'Lineær programmering opg 4'!$M$7)/'Lineær programmering opg 4'!$K$7)*-1)</f>
        <v>-</v>
      </c>
      <c r="H6896" s="167" t="str">
        <f>IF('Lineær programmering opg 4'!$C$8=0,"-",((-A6896+'Lineær programmering opg 4'!$M$8)/'Lineær programmering opg 4'!$K$8)*-1)</f>
        <v>-</v>
      </c>
      <c r="I6896" s="167" t="str">
        <f>IF('Lineær programmering opg 4'!$D$8=0,"-",'Lineær programmering opg 4'!$G$8)</f>
        <v>-</v>
      </c>
      <c r="J6896" s="295">
        <f>A6896*'Lineær programmering opg 4'!$C$11+Datatabel!C6896*'Lineær programmering opg 4'!$D$11</f>
        <v>44067.899999999776</v>
      </c>
      <c r="K6896" s="9">
        <f t="shared" si="537"/>
        <v>0</v>
      </c>
      <c r="L6896" s="9">
        <f t="shared" si="538"/>
        <v>0</v>
      </c>
    </row>
    <row r="6897" spans="1:12" ht="15" x14ac:dyDescent="0.25">
      <c r="A6897" s="167">
        <f t="shared" si="536"/>
        <v>74.544000000018229</v>
      </c>
      <c r="B6897" s="325">
        <f t="shared" si="539"/>
        <v>0.31060000000007593</v>
      </c>
      <c r="C6897" s="167">
        <f t="shared" si="535"/>
        <v>244.09199999998634</v>
      </c>
      <c r="D6897" s="167">
        <f>IF('Lineær programmering opg 4'!$M$4=0,"-",(-A6897+'Lineær programmering opg 4'!$M$4)/'Lineær programmering opg 4'!$K$4*-1)</f>
        <v>330.91199999996354</v>
      </c>
      <c r="E6897" s="167">
        <f>IF('Lineær programmering opg 4'!$M$5=0,"-",(-A6897+'Lineær programmering opg 4'!$M$5)/'Lineær programmering opg 4'!$K$5*-1)</f>
        <v>244.09199999998634</v>
      </c>
      <c r="F6897" s="167" t="str">
        <f>IF('Lineær programmering opg 4'!$E$6=0,"-",(-A6897+'Lineær programmering opg 4'!$M$6)/'Lineær programmering opg 4'!$K$6*-1)</f>
        <v>-</v>
      </c>
      <c r="G6897" s="167" t="str">
        <f>IF('Lineær programmering opg 4'!$D$7=0,"-",((-A6897+'Lineær programmering opg 4'!$M$7)/'Lineær programmering opg 4'!$K$7)*-1)</f>
        <v>-</v>
      </c>
      <c r="H6897" s="167" t="str">
        <f>IF('Lineær programmering opg 4'!$C$8=0,"-",((-A6897+'Lineær programmering opg 4'!$M$8)/'Lineær programmering opg 4'!$K$8)*-1)</f>
        <v>-</v>
      </c>
      <c r="I6897" s="167" t="str">
        <f>IF('Lineær programmering opg 4'!$D$8=0,"-",'Lineær programmering opg 4'!$G$8)</f>
        <v>-</v>
      </c>
      <c r="J6897" s="295">
        <f>A6897*'Lineær programmering opg 4'!$C$11+Datatabel!C6897*'Lineær programmering opg 4'!$D$11</f>
        <v>44068.199999999772</v>
      </c>
      <c r="K6897" s="9">
        <f t="shared" si="537"/>
        <v>0</v>
      </c>
      <c r="L6897" s="9">
        <f t="shared" si="538"/>
        <v>0</v>
      </c>
    </row>
    <row r="6898" spans="1:12" ht="15" x14ac:dyDescent="0.25">
      <c r="A6898" s="167">
        <f t="shared" si="536"/>
        <v>74.520000000018229</v>
      </c>
      <c r="B6898" s="325">
        <f t="shared" si="539"/>
        <v>0.31050000000007594</v>
      </c>
      <c r="C6898" s="167">
        <f t="shared" si="535"/>
        <v>244.10999999998634</v>
      </c>
      <c r="D6898" s="167">
        <f>IF('Lineær programmering opg 4'!$M$4=0,"-",(-A6898+'Lineær programmering opg 4'!$M$4)/'Lineær programmering opg 4'!$K$4*-1)</f>
        <v>330.95999999996354</v>
      </c>
      <c r="E6898" s="167">
        <f>IF('Lineær programmering opg 4'!$M$5=0,"-",(-A6898+'Lineær programmering opg 4'!$M$5)/'Lineær programmering opg 4'!$K$5*-1)</f>
        <v>244.10999999998634</v>
      </c>
      <c r="F6898" s="167" t="str">
        <f>IF('Lineær programmering opg 4'!$E$6=0,"-",(-A6898+'Lineær programmering opg 4'!$M$6)/'Lineær programmering opg 4'!$K$6*-1)</f>
        <v>-</v>
      </c>
      <c r="G6898" s="167" t="str">
        <f>IF('Lineær programmering opg 4'!$D$7=0,"-",((-A6898+'Lineær programmering opg 4'!$M$7)/'Lineær programmering opg 4'!$K$7)*-1)</f>
        <v>-</v>
      </c>
      <c r="H6898" s="167" t="str">
        <f>IF('Lineær programmering opg 4'!$C$8=0,"-",((-A6898+'Lineær programmering opg 4'!$M$8)/'Lineær programmering opg 4'!$K$8)*-1)</f>
        <v>-</v>
      </c>
      <c r="I6898" s="167" t="str">
        <f>IF('Lineær programmering opg 4'!$D$8=0,"-",'Lineær programmering opg 4'!$G$8)</f>
        <v>-</v>
      </c>
      <c r="J6898" s="295">
        <f>A6898*'Lineær programmering opg 4'!$C$11+Datatabel!C6898*'Lineær programmering opg 4'!$D$11</f>
        <v>44068.499999999767</v>
      </c>
      <c r="K6898" s="9">
        <f t="shared" si="537"/>
        <v>0</v>
      </c>
      <c r="L6898" s="9">
        <f t="shared" si="538"/>
        <v>0</v>
      </c>
    </row>
    <row r="6899" spans="1:12" ht="15" x14ac:dyDescent="0.25">
      <c r="A6899" s="167">
        <f t="shared" si="536"/>
        <v>74.496000000018228</v>
      </c>
      <c r="B6899" s="325">
        <f t="shared" si="539"/>
        <v>0.31040000000007595</v>
      </c>
      <c r="C6899" s="167">
        <f t="shared" si="535"/>
        <v>244.12799999998634</v>
      </c>
      <c r="D6899" s="167">
        <f>IF('Lineær programmering opg 4'!$M$4=0,"-",(-A6899+'Lineær programmering opg 4'!$M$4)/'Lineær programmering opg 4'!$K$4*-1)</f>
        <v>331.00799999996354</v>
      </c>
      <c r="E6899" s="167">
        <f>IF('Lineær programmering opg 4'!$M$5=0,"-",(-A6899+'Lineær programmering opg 4'!$M$5)/'Lineær programmering opg 4'!$K$5*-1)</f>
        <v>244.12799999998634</v>
      </c>
      <c r="F6899" s="167" t="str">
        <f>IF('Lineær programmering opg 4'!$E$6=0,"-",(-A6899+'Lineær programmering opg 4'!$M$6)/'Lineær programmering opg 4'!$K$6*-1)</f>
        <v>-</v>
      </c>
      <c r="G6899" s="167" t="str">
        <f>IF('Lineær programmering opg 4'!$D$7=0,"-",((-A6899+'Lineær programmering opg 4'!$M$7)/'Lineær programmering opg 4'!$K$7)*-1)</f>
        <v>-</v>
      </c>
      <c r="H6899" s="167" t="str">
        <f>IF('Lineær programmering opg 4'!$C$8=0,"-",((-A6899+'Lineær programmering opg 4'!$M$8)/'Lineær programmering opg 4'!$K$8)*-1)</f>
        <v>-</v>
      </c>
      <c r="I6899" s="167" t="str">
        <f>IF('Lineær programmering opg 4'!$D$8=0,"-",'Lineær programmering opg 4'!$G$8)</f>
        <v>-</v>
      </c>
      <c r="J6899" s="295">
        <f>A6899*'Lineær programmering opg 4'!$C$11+Datatabel!C6899*'Lineær programmering opg 4'!$D$11</f>
        <v>44068.799999999777</v>
      </c>
      <c r="K6899" s="9">
        <f t="shared" si="537"/>
        <v>0</v>
      </c>
      <c r="L6899" s="9">
        <f t="shared" si="538"/>
        <v>0</v>
      </c>
    </row>
    <row r="6900" spans="1:12" ht="15" x14ac:dyDescent="0.25">
      <c r="A6900" s="167">
        <f t="shared" si="536"/>
        <v>74.472000000018227</v>
      </c>
      <c r="B6900" s="325">
        <f t="shared" si="539"/>
        <v>0.31030000000007596</v>
      </c>
      <c r="C6900" s="167">
        <f t="shared" si="535"/>
        <v>244.14599999998634</v>
      </c>
      <c r="D6900" s="167">
        <f>IF('Lineær programmering opg 4'!$M$4=0,"-",(-A6900+'Lineær programmering opg 4'!$M$4)/'Lineær programmering opg 4'!$K$4*-1)</f>
        <v>331.05599999996355</v>
      </c>
      <c r="E6900" s="167">
        <f>IF('Lineær programmering opg 4'!$M$5=0,"-",(-A6900+'Lineær programmering opg 4'!$M$5)/'Lineær programmering opg 4'!$K$5*-1)</f>
        <v>244.14599999998634</v>
      </c>
      <c r="F6900" s="167" t="str">
        <f>IF('Lineær programmering opg 4'!$E$6=0,"-",(-A6900+'Lineær programmering opg 4'!$M$6)/'Lineær programmering opg 4'!$K$6*-1)</f>
        <v>-</v>
      </c>
      <c r="G6900" s="167" t="str">
        <f>IF('Lineær programmering opg 4'!$D$7=0,"-",((-A6900+'Lineær programmering opg 4'!$M$7)/'Lineær programmering opg 4'!$K$7)*-1)</f>
        <v>-</v>
      </c>
      <c r="H6900" s="167" t="str">
        <f>IF('Lineær programmering opg 4'!$C$8=0,"-",((-A6900+'Lineær programmering opg 4'!$M$8)/'Lineær programmering opg 4'!$K$8)*-1)</f>
        <v>-</v>
      </c>
      <c r="I6900" s="167" t="str">
        <f>IF('Lineær programmering opg 4'!$D$8=0,"-",'Lineær programmering opg 4'!$G$8)</f>
        <v>-</v>
      </c>
      <c r="J6900" s="295">
        <f>A6900*'Lineær programmering opg 4'!$C$11+Datatabel!C6900*'Lineær programmering opg 4'!$D$11</f>
        <v>44069.099999999773</v>
      </c>
      <c r="K6900" s="9">
        <f t="shared" si="537"/>
        <v>0</v>
      </c>
      <c r="L6900" s="9">
        <f t="shared" si="538"/>
        <v>0</v>
      </c>
    </row>
    <row r="6901" spans="1:12" ht="15" x14ac:dyDescent="0.25">
      <c r="A6901" s="167">
        <f t="shared" si="536"/>
        <v>74.448000000018226</v>
      </c>
      <c r="B6901" s="325">
        <f t="shared" si="539"/>
        <v>0.31020000000007597</v>
      </c>
      <c r="C6901" s="167">
        <f t="shared" si="535"/>
        <v>244.16399999998634</v>
      </c>
      <c r="D6901" s="167">
        <f>IF('Lineær programmering opg 4'!$M$4=0,"-",(-A6901+'Lineær programmering opg 4'!$M$4)/'Lineær programmering opg 4'!$K$4*-1)</f>
        <v>331.10399999996355</v>
      </c>
      <c r="E6901" s="167">
        <f>IF('Lineær programmering opg 4'!$M$5=0,"-",(-A6901+'Lineær programmering opg 4'!$M$5)/'Lineær programmering opg 4'!$K$5*-1)</f>
        <v>244.16399999998634</v>
      </c>
      <c r="F6901" s="167" t="str">
        <f>IF('Lineær programmering opg 4'!$E$6=0,"-",(-A6901+'Lineær programmering opg 4'!$M$6)/'Lineær programmering opg 4'!$K$6*-1)</f>
        <v>-</v>
      </c>
      <c r="G6901" s="167" t="str">
        <f>IF('Lineær programmering opg 4'!$D$7=0,"-",((-A6901+'Lineær programmering opg 4'!$M$7)/'Lineær programmering opg 4'!$K$7)*-1)</f>
        <v>-</v>
      </c>
      <c r="H6901" s="167" t="str">
        <f>IF('Lineær programmering opg 4'!$C$8=0,"-",((-A6901+'Lineær programmering opg 4'!$M$8)/'Lineær programmering opg 4'!$K$8)*-1)</f>
        <v>-</v>
      </c>
      <c r="I6901" s="167" t="str">
        <f>IF('Lineær programmering opg 4'!$D$8=0,"-",'Lineær programmering opg 4'!$G$8)</f>
        <v>-</v>
      </c>
      <c r="J6901" s="295">
        <f>A6901*'Lineær programmering opg 4'!$C$11+Datatabel!C6901*'Lineær programmering opg 4'!$D$11</f>
        <v>44069.399999999776</v>
      </c>
      <c r="K6901" s="9">
        <f t="shared" si="537"/>
        <v>0</v>
      </c>
      <c r="L6901" s="9">
        <f t="shared" si="538"/>
        <v>0</v>
      </c>
    </row>
    <row r="6902" spans="1:12" ht="15" x14ac:dyDescent="0.25">
      <c r="A6902" s="167">
        <f t="shared" si="536"/>
        <v>74.424000000018239</v>
      </c>
      <c r="B6902" s="325">
        <f t="shared" si="539"/>
        <v>0.31010000000007598</v>
      </c>
      <c r="C6902" s="167">
        <f t="shared" si="535"/>
        <v>244.18199999998635</v>
      </c>
      <c r="D6902" s="167">
        <f>IF('Lineær programmering opg 4'!$M$4=0,"-",(-A6902+'Lineær programmering opg 4'!$M$4)/'Lineær programmering opg 4'!$K$4*-1)</f>
        <v>331.15199999996355</v>
      </c>
      <c r="E6902" s="167">
        <f>IF('Lineær programmering opg 4'!$M$5=0,"-",(-A6902+'Lineær programmering opg 4'!$M$5)/'Lineær programmering opg 4'!$K$5*-1)</f>
        <v>244.18199999998635</v>
      </c>
      <c r="F6902" s="167" t="str">
        <f>IF('Lineær programmering opg 4'!$E$6=0,"-",(-A6902+'Lineær programmering opg 4'!$M$6)/'Lineær programmering opg 4'!$K$6*-1)</f>
        <v>-</v>
      </c>
      <c r="G6902" s="167" t="str">
        <f>IF('Lineær programmering opg 4'!$D$7=0,"-",((-A6902+'Lineær programmering opg 4'!$M$7)/'Lineær programmering opg 4'!$K$7)*-1)</f>
        <v>-</v>
      </c>
      <c r="H6902" s="167" t="str">
        <f>IF('Lineær programmering opg 4'!$C$8=0,"-",((-A6902+'Lineær programmering opg 4'!$M$8)/'Lineær programmering opg 4'!$K$8)*-1)</f>
        <v>-</v>
      </c>
      <c r="I6902" s="167" t="str">
        <f>IF('Lineær programmering opg 4'!$D$8=0,"-",'Lineær programmering opg 4'!$G$8)</f>
        <v>-</v>
      </c>
      <c r="J6902" s="295">
        <f>A6902*'Lineær programmering opg 4'!$C$11+Datatabel!C6902*'Lineær programmering opg 4'!$D$11</f>
        <v>44069.699999999779</v>
      </c>
      <c r="K6902" s="9">
        <f t="shared" si="537"/>
        <v>0</v>
      </c>
      <c r="L6902" s="9">
        <f t="shared" si="538"/>
        <v>0</v>
      </c>
    </row>
    <row r="6903" spans="1:12" ht="15" x14ac:dyDescent="0.25">
      <c r="A6903" s="167">
        <f t="shared" si="536"/>
        <v>74.400000000018238</v>
      </c>
      <c r="B6903" s="325">
        <f t="shared" si="539"/>
        <v>0.31000000000007599</v>
      </c>
      <c r="C6903" s="167">
        <f t="shared" si="535"/>
        <v>244.19999999998635</v>
      </c>
      <c r="D6903" s="167">
        <f>IF('Lineær programmering opg 4'!$M$4=0,"-",(-A6903+'Lineær programmering opg 4'!$M$4)/'Lineær programmering opg 4'!$K$4*-1)</f>
        <v>331.19999999996355</v>
      </c>
      <c r="E6903" s="167">
        <f>IF('Lineær programmering opg 4'!$M$5=0,"-",(-A6903+'Lineær programmering opg 4'!$M$5)/'Lineær programmering opg 4'!$K$5*-1)</f>
        <v>244.19999999998635</v>
      </c>
      <c r="F6903" s="167" t="str">
        <f>IF('Lineær programmering opg 4'!$E$6=0,"-",(-A6903+'Lineær programmering opg 4'!$M$6)/'Lineær programmering opg 4'!$K$6*-1)</f>
        <v>-</v>
      </c>
      <c r="G6903" s="167" t="str">
        <f>IF('Lineær programmering opg 4'!$D$7=0,"-",((-A6903+'Lineær programmering opg 4'!$M$7)/'Lineær programmering opg 4'!$K$7)*-1)</f>
        <v>-</v>
      </c>
      <c r="H6903" s="167" t="str">
        <f>IF('Lineær programmering opg 4'!$C$8=0,"-",((-A6903+'Lineær programmering opg 4'!$M$8)/'Lineær programmering opg 4'!$K$8)*-1)</f>
        <v>-</v>
      </c>
      <c r="I6903" s="167" t="str">
        <f>IF('Lineær programmering opg 4'!$D$8=0,"-",'Lineær programmering opg 4'!$G$8)</f>
        <v>-</v>
      </c>
      <c r="J6903" s="295">
        <f>A6903*'Lineær programmering opg 4'!$C$11+Datatabel!C6903*'Lineær programmering opg 4'!$D$11</f>
        <v>44069.999999999782</v>
      </c>
      <c r="K6903" s="9">
        <f t="shared" si="537"/>
        <v>0</v>
      </c>
      <c r="L6903" s="9">
        <f t="shared" si="538"/>
        <v>0</v>
      </c>
    </row>
    <row r="6904" spans="1:12" ht="15" x14ac:dyDescent="0.25">
      <c r="A6904" s="167">
        <f t="shared" si="536"/>
        <v>74.376000000018237</v>
      </c>
      <c r="B6904" s="325">
        <f t="shared" si="539"/>
        <v>0.309900000000076</v>
      </c>
      <c r="C6904" s="167">
        <f t="shared" si="535"/>
        <v>244.21799999998635</v>
      </c>
      <c r="D6904" s="167">
        <f>IF('Lineær programmering opg 4'!$M$4=0,"-",(-A6904+'Lineær programmering opg 4'!$M$4)/'Lineær programmering opg 4'!$K$4*-1)</f>
        <v>331.24799999996355</v>
      </c>
      <c r="E6904" s="167">
        <f>IF('Lineær programmering opg 4'!$M$5=0,"-",(-A6904+'Lineær programmering opg 4'!$M$5)/'Lineær programmering opg 4'!$K$5*-1)</f>
        <v>244.21799999998635</v>
      </c>
      <c r="F6904" s="167" t="str">
        <f>IF('Lineær programmering opg 4'!$E$6=0,"-",(-A6904+'Lineær programmering opg 4'!$M$6)/'Lineær programmering opg 4'!$K$6*-1)</f>
        <v>-</v>
      </c>
      <c r="G6904" s="167" t="str">
        <f>IF('Lineær programmering opg 4'!$D$7=0,"-",((-A6904+'Lineær programmering opg 4'!$M$7)/'Lineær programmering opg 4'!$K$7)*-1)</f>
        <v>-</v>
      </c>
      <c r="H6904" s="167" t="str">
        <f>IF('Lineær programmering opg 4'!$C$8=0,"-",((-A6904+'Lineær programmering opg 4'!$M$8)/'Lineær programmering opg 4'!$K$8)*-1)</f>
        <v>-</v>
      </c>
      <c r="I6904" s="167" t="str">
        <f>IF('Lineær programmering opg 4'!$D$8=0,"-",'Lineær programmering opg 4'!$G$8)</f>
        <v>-</v>
      </c>
      <c r="J6904" s="295">
        <f>A6904*'Lineær programmering opg 4'!$C$11+Datatabel!C6904*'Lineær programmering opg 4'!$D$11</f>
        <v>44070.299999999777</v>
      </c>
      <c r="K6904" s="9">
        <f t="shared" si="537"/>
        <v>0</v>
      </c>
      <c r="L6904" s="9">
        <f t="shared" si="538"/>
        <v>0</v>
      </c>
    </row>
    <row r="6905" spans="1:12" ht="15" x14ac:dyDescent="0.25">
      <c r="A6905" s="167">
        <f t="shared" si="536"/>
        <v>74.352000000018251</v>
      </c>
      <c r="B6905" s="325">
        <f t="shared" si="539"/>
        <v>0.30980000000007601</v>
      </c>
      <c r="C6905" s="167">
        <f t="shared" si="535"/>
        <v>244.23599999998629</v>
      </c>
      <c r="D6905" s="167">
        <f>IF('Lineær programmering opg 4'!$M$4=0,"-",(-A6905+'Lineær programmering opg 4'!$M$4)/'Lineær programmering opg 4'!$K$4*-1)</f>
        <v>331.2959999999635</v>
      </c>
      <c r="E6905" s="167">
        <f>IF('Lineær programmering opg 4'!$M$5=0,"-",(-A6905+'Lineær programmering opg 4'!$M$5)/'Lineær programmering opg 4'!$K$5*-1)</f>
        <v>244.23599999998629</v>
      </c>
      <c r="F6905" s="167" t="str">
        <f>IF('Lineær programmering opg 4'!$E$6=0,"-",(-A6905+'Lineær programmering opg 4'!$M$6)/'Lineær programmering opg 4'!$K$6*-1)</f>
        <v>-</v>
      </c>
      <c r="G6905" s="167" t="str">
        <f>IF('Lineær programmering opg 4'!$D$7=0,"-",((-A6905+'Lineær programmering opg 4'!$M$7)/'Lineær programmering opg 4'!$K$7)*-1)</f>
        <v>-</v>
      </c>
      <c r="H6905" s="167" t="str">
        <f>IF('Lineær programmering opg 4'!$C$8=0,"-",((-A6905+'Lineær programmering opg 4'!$M$8)/'Lineær programmering opg 4'!$K$8)*-1)</f>
        <v>-</v>
      </c>
      <c r="I6905" s="167" t="str">
        <f>IF('Lineær programmering opg 4'!$D$8=0,"-",'Lineær programmering opg 4'!$G$8)</f>
        <v>-</v>
      </c>
      <c r="J6905" s="295">
        <f>A6905*'Lineær programmering opg 4'!$C$11+Datatabel!C6905*'Lineær programmering opg 4'!$D$11</f>
        <v>44070.599999999766</v>
      </c>
      <c r="K6905" s="9">
        <f t="shared" si="537"/>
        <v>0</v>
      </c>
      <c r="L6905" s="9">
        <f t="shared" si="538"/>
        <v>0</v>
      </c>
    </row>
    <row r="6906" spans="1:12" ht="15" x14ac:dyDescent="0.25">
      <c r="A6906" s="167">
        <f t="shared" si="536"/>
        <v>74.32800000001825</v>
      </c>
      <c r="B6906" s="325">
        <f t="shared" si="539"/>
        <v>0.30970000000007603</v>
      </c>
      <c r="C6906" s="167">
        <f t="shared" si="535"/>
        <v>244.25399999998629</v>
      </c>
      <c r="D6906" s="167">
        <f>IF('Lineær programmering opg 4'!$M$4=0,"-",(-A6906+'Lineær programmering opg 4'!$M$4)/'Lineær programmering opg 4'!$K$4*-1)</f>
        <v>331.3439999999635</v>
      </c>
      <c r="E6906" s="167">
        <f>IF('Lineær programmering opg 4'!$M$5=0,"-",(-A6906+'Lineær programmering opg 4'!$M$5)/'Lineær programmering opg 4'!$K$5*-1)</f>
        <v>244.25399999998629</v>
      </c>
      <c r="F6906" s="167" t="str">
        <f>IF('Lineær programmering opg 4'!$E$6=0,"-",(-A6906+'Lineær programmering opg 4'!$M$6)/'Lineær programmering opg 4'!$K$6*-1)</f>
        <v>-</v>
      </c>
      <c r="G6906" s="167" t="str">
        <f>IF('Lineær programmering opg 4'!$D$7=0,"-",((-A6906+'Lineær programmering opg 4'!$M$7)/'Lineær programmering opg 4'!$K$7)*-1)</f>
        <v>-</v>
      </c>
      <c r="H6906" s="167" t="str">
        <f>IF('Lineær programmering opg 4'!$C$8=0,"-",((-A6906+'Lineær programmering opg 4'!$M$8)/'Lineær programmering opg 4'!$K$8)*-1)</f>
        <v>-</v>
      </c>
      <c r="I6906" s="167" t="str">
        <f>IF('Lineær programmering opg 4'!$D$8=0,"-",'Lineær programmering opg 4'!$G$8)</f>
        <v>-</v>
      </c>
      <c r="J6906" s="295">
        <f>A6906*'Lineær programmering opg 4'!$C$11+Datatabel!C6906*'Lineær programmering opg 4'!$D$11</f>
        <v>44070.899999999769</v>
      </c>
      <c r="K6906" s="9">
        <f t="shared" si="537"/>
        <v>0</v>
      </c>
      <c r="L6906" s="9">
        <f t="shared" si="538"/>
        <v>0</v>
      </c>
    </row>
    <row r="6907" spans="1:12" ht="15" x14ac:dyDescent="0.25">
      <c r="A6907" s="167">
        <f t="shared" si="536"/>
        <v>74.304000000018249</v>
      </c>
      <c r="B6907" s="325">
        <f t="shared" si="539"/>
        <v>0.30960000000007604</v>
      </c>
      <c r="C6907" s="167">
        <f t="shared" si="535"/>
        <v>244.27199999998629</v>
      </c>
      <c r="D6907" s="167">
        <f>IF('Lineær programmering opg 4'!$M$4=0,"-",(-A6907+'Lineær programmering opg 4'!$M$4)/'Lineær programmering opg 4'!$K$4*-1)</f>
        <v>331.3919999999635</v>
      </c>
      <c r="E6907" s="167">
        <f>IF('Lineær programmering opg 4'!$M$5=0,"-",(-A6907+'Lineær programmering opg 4'!$M$5)/'Lineær programmering opg 4'!$K$5*-1)</f>
        <v>244.27199999998629</v>
      </c>
      <c r="F6907" s="167" t="str">
        <f>IF('Lineær programmering opg 4'!$E$6=0,"-",(-A6907+'Lineær programmering opg 4'!$M$6)/'Lineær programmering opg 4'!$K$6*-1)</f>
        <v>-</v>
      </c>
      <c r="G6907" s="167" t="str">
        <f>IF('Lineær programmering opg 4'!$D$7=0,"-",((-A6907+'Lineær programmering opg 4'!$M$7)/'Lineær programmering opg 4'!$K$7)*-1)</f>
        <v>-</v>
      </c>
      <c r="H6907" s="167" t="str">
        <f>IF('Lineær programmering opg 4'!$C$8=0,"-",((-A6907+'Lineær programmering opg 4'!$M$8)/'Lineær programmering opg 4'!$K$8)*-1)</f>
        <v>-</v>
      </c>
      <c r="I6907" s="167" t="str">
        <f>IF('Lineær programmering opg 4'!$D$8=0,"-",'Lineær programmering opg 4'!$G$8)</f>
        <v>-</v>
      </c>
      <c r="J6907" s="295">
        <f>A6907*'Lineær programmering opg 4'!$C$11+Datatabel!C6907*'Lineær programmering opg 4'!$D$11</f>
        <v>44071.199999999772</v>
      </c>
      <c r="K6907" s="9">
        <f t="shared" si="537"/>
        <v>0</v>
      </c>
      <c r="L6907" s="9">
        <f t="shared" si="538"/>
        <v>0</v>
      </c>
    </row>
    <row r="6908" spans="1:12" ht="15" x14ac:dyDescent="0.25">
      <c r="A6908" s="167">
        <f t="shared" si="536"/>
        <v>74.280000000018248</v>
      </c>
      <c r="B6908" s="325">
        <f t="shared" si="539"/>
        <v>0.30950000000007605</v>
      </c>
      <c r="C6908" s="167">
        <f t="shared" si="535"/>
        <v>244.28999999998629</v>
      </c>
      <c r="D6908" s="167">
        <f>IF('Lineær programmering opg 4'!$M$4=0,"-",(-A6908+'Lineær programmering opg 4'!$M$4)/'Lineær programmering opg 4'!$K$4*-1)</f>
        <v>331.4399999999635</v>
      </c>
      <c r="E6908" s="167">
        <f>IF('Lineær programmering opg 4'!$M$5=0,"-",(-A6908+'Lineær programmering opg 4'!$M$5)/'Lineær programmering opg 4'!$K$5*-1)</f>
        <v>244.28999999998629</v>
      </c>
      <c r="F6908" s="167" t="str">
        <f>IF('Lineær programmering opg 4'!$E$6=0,"-",(-A6908+'Lineær programmering opg 4'!$M$6)/'Lineær programmering opg 4'!$K$6*-1)</f>
        <v>-</v>
      </c>
      <c r="G6908" s="167" t="str">
        <f>IF('Lineær programmering opg 4'!$D$7=0,"-",((-A6908+'Lineær programmering opg 4'!$M$7)/'Lineær programmering opg 4'!$K$7)*-1)</f>
        <v>-</v>
      </c>
      <c r="H6908" s="167" t="str">
        <f>IF('Lineær programmering opg 4'!$C$8=0,"-",((-A6908+'Lineær programmering opg 4'!$M$8)/'Lineær programmering opg 4'!$K$8)*-1)</f>
        <v>-</v>
      </c>
      <c r="I6908" s="167" t="str">
        <f>IF('Lineær programmering opg 4'!$D$8=0,"-",'Lineær programmering opg 4'!$G$8)</f>
        <v>-</v>
      </c>
      <c r="J6908" s="295">
        <f>A6908*'Lineær programmering opg 4'!$C$11+Datatabel!C6908*'Lineær programmering opg 4'!$D$11</f>
        <v>44071.499999999767</v>
      </c>
      <c r="K6908" s="9">
        <f t="shared" si="537"/>
        <v>0</v>
      </c>
      <c r="L6908" s="9">
        <f t="shared" si="538"/>
        <v>0</v>
      </c>
    </row>
    <row r="6909" spans="1:12" ht="15" x14ac:dyDescent="0.25">
      <c r="A6909" s="167">
        <f t="shared" si="536"/>
        <v>74.256000000018247</v>
      </c>
      <c r="B6909" s="325">
        <f t="shared" si="539"/>
        <v>0.30940000000007606</v>
      </c>
      <c r="C6909" s="167">
        <f t="shared" si="535"/>
        <v>244.30799999998629</v>
      </c>
      <c r="D6909" s="167">
        <f>IF('Lineær programmering opg 4'!$M$4=0,"-",(-A6909+'Lineær programmering opg 4'!$M$4)/'Lineær programmering opg 4'!$K$4*-1)</f>
        <v>331.48799999996351</v>
      </c>
      <c r="E6909" s="167">
        <f>IF('Lineær programmering opg 4'!$M$5=0,"-",(-A6909+'Lineær programmering opg 4'!$M$5)/'Lineær programmering opg 4'!$K$5*-1)</f>
        <v>244.30799999998629</v>
      </c>
      <c r="F6909" s="167" t="str">
        <f>IF('Lineær programmering opg 4'!$E$6=0,"-",(-A6909+'Lineær programmering opg 4'!$M$6)/'Lineær programmering opg 4'!$K$6*-1)</f>
        <v>-</v>
      </c>
      <c r="G6909" s="167" t="str">
        <f>IF('Lineær programmering opg 4'!$D$7=0,"-",((-A6909+'Lineær programmering opg 4'!$M$7)/'Lineær programmering opg 4'!$K$7)*-1)</f>
        <v>-</v>
      </c>
      <c r="H6909" s="167" t="str">
        <f>IF('Lineær programmering opg 4'!$C$8=0,"-",((-A6909+'Lineær programmering opg 4'!$M$8)/'Lineær programmering opg 4'!$K$8)*-1)</f>
        <v>-</v>
      </c>
      <c r="I6909" s="167" t="str">
        <f>IF('Lineær programmering opg 4'!$D$8=0,"-",'Lineær programmering opg 4'!$G$8)</f>
        <v>-</v>
      </c>
      <c r="J6909" s="295">
        <f>A6909*'Lineær programmering opg 4'!$C$11+Datatabel!C6909*'Lineær programmering opg 4'!$D$11</f>
        <v>44071.79999999977</v>
      </c>
      <c r="K6909" s="9">
        <f t="shared" si="537"/>
        <v>0</v>
      </c>
      <c r="L6909" s="9">
        <f t="shared" si="538"/>
        <v>0</v>
      </c>
    </row>
    <row r="6910" spans="1:12" ht="15" x14ac:dyDescent="0.25">
      <c r="A6910" s="167">
        <f t="shared" si="536"/>
        <v>74.23200000001826</v>
      </c>
      <c r="B6910" s="325">
        <f t="shared" si="539"/>
        <v>0.30930000000007607</v>
      </c>
      <c r="C6910" s="167">
        <f t="shared" si="535"/>
        <v>244.32599999998629</v>
      </c>
      <c r="D6910" s="167">
        <f>IF('Lineær programmering opg 4'!$M$4=0,"-",(-A6910+'Lineær programmering opg 4'!$M$4)/'Lineær programmering opg 4'!$K$4*-1)</f>
        <v>331.53599999996345</v>
      </c>
      <c r="E6910" s="167">
        <f>IF('Lineær programmering opg 4'!$M$5=0,"-",(-A6910+'Lineær programmering opg 4'!$M$5)/'Lineær programmering opg 4'!$K$5*-1)</f>
        <v>244.32599999998629</v>
      </c>
      <c r="F6910" s="167" t="str">
        <f>IF('Lineær programmering opg 4'!$E$6=0,"-",(-A6910+'Lineær programmering opg 4'!$M$6)/'Lineær programmering opg 4'!$K$6*-1)</f>
        <v>-</v>
      </c>
      <c r="G6910" s="167" t="str">
        <f>IF('Lineær programmering opg 4'!$D$7=0,"-",((-A6910+'Lineær programmering opg 4'!$M$7)/'Lineær programmering opg 4'!$K$7)*-1)</f>
        <v>-</v>
      </c>
      <c r="H6910" s="167" t="str">
        <f>IF('Lineær programmering opg 4'!$C$8=0,"-",((-A6910+'Lineær programmering opg 4'!$M$8)/'Lineær programmering opg 4'!$K$8)*-1)</f>
        <v>-</v>
      </c>
      <c r="I6910" s="167" t="str">
        <f>IF('Lineær programmering opg 4'!$D$8=0,"-",'Lineær programmering opg 4'!$G$8)</f>
        <v>-</v>
      </c>
      <c r="J6910" s="295">
        <f>A6910*'Lineær programmering opg 4'!$C$11+Datatabel!C6910*'Lineær programmering opg 4'!$D$11</f>
        <v>44072.099999999766</v>
      </c>
      <c r="K6910" s="9">
        <f t="shared" si="537"/>
        <v>0</v>
      </c>
      <c r="L6910" s="9">
        <f t="shared" si="538"/>
        <v>0</v>
      </c>
    </row>
    <row r="6911" spans="1:12" ht="15" x14ac:dyDescent="0.25">
      <c r="A6911" s="167">
        <f t="shared" si="536"/>
        <v>74.208000000018259</v>
      </c>
      <c r="B6911" s="325">
        <f t="shared" si="539"/>
        <v>0.30920000000007608</v>
      </c>
      <c r="C6911" s="167">
        <f t="shared" si="535"/>
        <v>244.34399999998629</v>
      </c>
      <c r="D6911" s="167">
        <f>IF('Lineær programmering opg 4'!$M$4=0,"-",(-A6911+'Lineær programmering opg 4'!$M$4)/'Lineær programmering opg 4'!$K$4*-1)</f>
        <v>331.58399999996345</v>
      </c>
      <c r="E6911" s="167">
        <f>IF('Lineær programmering opg 4'!$M$5=0,"-",(-A6911+'Lineær programmering opg 4'!$M$5)/'Lineær programmering opg 4'!$K$5*-1)</f>
        <v>244.34399999998629</v>
      </c>
      <c r="F6911" s="167" t="str">
        <f>IF('Lineær programmering opg 4'!$E$6=0,"-",(-A6911+'Lineær programmering opg 4'!$M$6)/'Lineær programmering opg 4'!$K$6*-1)</f>
        <v>-</v>
      </c>
      <c r="G6911" s="167" t="str">
        <f>IF('Lineær programmering opg 4'!$D$7=0,"-",((-A6911+'Lineær programmering opg 4'!$M$7)/'Lineær programmering opg 4'!$K$7)*-1)</f>
        <v>-</v>
      </c>
      <c r="H6911" s="167" t="str">
        <f>IF('Lineær programmering opg 4'!$C$8=0,"-",((-A6911+'Lineær programmering opg 4'!$M$8)/'Lineær programmering opg 4'!$K$8)*-1)</f>
        <v>-</v>
      </c>
      <c r="I6911" s="167" t="str">
        <f>IF('Lineær programmering opg 4'!$D$8=0,"-",'Lineær programmering opg 4'!$G$8)</f>
        <v>-</v>
      </c>
      <c r="J6911" s="295">
        <f>A6911*'Lineær programmering opg 4'!$C$11+Datatabel!C6911*'Lineær programmering opg 4'!$D$11</f>
        <v>44072.399999999776</v>
      </c>
      <c r="K6911" s="9">
        <f t="shared" si="537"/>
        <v>0</v>
      </c>
      <c r="L6911" s="9">
        <f t="shared" si="538"/>
        <v>0</v>
      </c>
    </row>
    <row r="6912" spans="1:12" ht="15" x14ac:dyDescent="0.25">
      <c r="A6912" s="167">
        <f t="shared" si="536"/>
        <v>74.184000000018258</v>
      </c>
      <c r="B6912" s="325">
        <f t="shared" si="539"/>
        <v>0.30910000000007609</v>
      </c>
      <c r="C6912" s="167">
        <f t="shared" si="535"/>
        <v>244.3619999999863</v>
      </c>
      <c r="D6912" s="167">
        <f>IF('Lineær programmering opg 4'!$M$4=0,"-",(-A6912+'Lineær programmering opg 4'!$M$4)/'Lineær programmering opg 4'!$K$4*-1)</f>
        <v>331.63199999996345</v>
      </c>
      <c r="E6912" s="167">
        <f>IF('Lineær programmering opg 4'!$M$5=0,"-",(-A6912+'Lineær programmering opg 4'!$M$5)/'Lineær programmering opg 4'!$K$5*-1)</f>
        <v>244.3619999999863</v>
      </c>
      <c r="F6912" s="167" t="str">
        <f>IF('Lineær programmering opg 4'!$E$6=0,"-",(-A6912+'Lineær programmering opg 4'!$M$6)/'Lineær programmering opg 4'!$K$6*-1)</f>
        <v>-</v>
      </c>
      <c r="G6912" s="167" t="str">
        <f>IF('Lineær programmering opg 4'!$D$7=0,"-",((-A6912+'Lineær programmering opg 4'!$M$7)/'Lineær programmering opg 4'!$K$7)*-1)</f>
        <v>-</v>
      </c>
      <c r="H6912" s="167" t="str">
        <f>IF('Lineær programmering opg 4'!$C$8=0,"-",((-A6912+'Lineær programmering opg 4'!$M$8)/'Lineær programmering opg 4'!$K$8)*-1)</f>
        <v>-</v>
      </c>
      <c r="I6912" s="167" t="str">
        <f>IF('Lineær programmering opg 4'!$D$8=0,"-",'Lineær programmering opg 4'!$G$8)</f>
        <v>-</v>
      </c>
      <c r="J6912" s="295">
        <f>A6912*'Lineær programmering opg 4'!$C$11+Datatabel!C6912*'Lineær programmering opg 4'!$D$11</f>
        <v>44072.699999999772</v>
      </c>
      <c r="K6912" s="9">
        <f t="shared" si="537"/>
        <v>0</v>
      </c>
      <c r="L6912" s="9">
        <f t="shared" si="538"/>
        <v>0</v>
      </c>
    </row>
    <row r="6913" spans="1:12" ht="15" x14ac:dyDescent="0.25">
      <c r="A6913" s="167">
        <f t="shared" si="536"/>
        <v>74.160000000018272</v>
      </c>
      <c r="B6913" s="325">
        <f t="shared" si="539"/>
        <v>0.3090000000000761</v>
      </c>
      <c r="C6913" s="167">
        <f t="shared" si="535"/>
        <v>244.3799999999863</v>
      </c>
      <c r="D6913" s="167">
        <f>IF('Lineær programmering opg 4'!$M$4=0,"-",(-A6913+'Lineær programmering opg 4'!$M$4)/'Lineær programmering opg 4'!$K$4*-1)</f>
        <v>331.67999999996346</v>
      </c>
      <c r="E6913" s="167">
        <f>IF('Lineær programmering opg 4'!$M$5=0,"-",(-A6913+'Lineær programmering opg 4'!$M$5)/'Lineær programmering opg 4'!$K$5*-1)</f>
        <v>244.3799999999863</v>
      </c>
      <c r="F6913" s="167" t="str">
        <f>IF('Lineær programmering opg 4'!$E$6=0,"-",(-A6913+'Lineær programmering opg 4'!$M$6)/'Lineær programmering opg 4'!$K$6*-1)</f>
        <v>-</v>
      </c>
      <c r="G6913" s="167" t="str">
        <f>IF('Lineær programmering opg 4'!$D$7=0,"-",((-A6913+'Lineær programmering opg 4'!$M$7)/'Lineær programmering opg 4'!$K$7)*-1)</f>
        <v>-</v>
      </c>
      <c r="H6913" s="167" t="str">
        <f>IF('Lineær programmering opg 4'!$C$8=0,"-",((-A6913+'Lineær programmering opg 4'!$M$8)/'Lineær programmering opg 4'!$K$8)*-1)</f>
        <v>-</v>
      </c>
      <c r="I6913" s="167" t="str">
        <f>IF('Lineær programmering opg 4'!$D$8=0,"-",'Lineær programmering opg 4'!$G$8)</f>
        <v>-</v>
      </c>
      <c r="J6913" s="295">
        <f>A6913*'Lineær programmering opg 4'!$C$11+Datatabel!C6913*'Lineær programmering opg 4'!$D$11</f>
        <v>44072.999999999767</v>
      </c>
      <c r="K6913" s="9">
        <f t="shared" si="537"/>
        <v>0</v>
      </c>
      <c r="L6913" s="9">
        <f t="shared" si="538"/>
        <v>0</v>
      </c>
    </row>
    <row r="6914" spans="1:12" ht="15" x14ac:dyDescent="0.25">
      <c r="A6914" s="167">
        <f t="shared" si="536"/>
        <v>74.136000000018271</v>
      </c>
      <c r="B6914" s="325">
        <f t="shared" si="539"/>
        <v>0.30890000000007611</v>
      </c>
      <c r="C6914" s="167">
        <f t="shared" si="535"/>
        <v>244.3979999999863</v>
      </c>
      <c r="D6914" s="167">
        <f>IF('Lineær programmering opg 4'!$M$4=0,"-",(-A6914+'Lineær programmering opg 4'!$M$4)/'Lineær programmering opg 4'!$K$4*-1)</f>
        <v>331.72799999996346</v>
      </c>
      <c r="E6914" s="167">
        <f>IF('Lineær programmering opg 4'!$M$5=0,"-",(-A6914+'Lineær programmering opg 4'!$M$5)/'Lineær programmering opg 4'!$K$5*-1)</f>
        <v>244.3979999999863</v>
      </c>
      <c r="F6914" s="167" t="str">
        <f>IF('Lineær programmering opg 4'!$E$6=0,"-",(-A6914+'Lineær programmering opg 4'!$M$6)/'Lineær programmering opg 4'!$K$6*-1)</f>
        <v>-</v>
      </c>
      <c r="G6914" s="167" t="str">
        <f>IF('Lineær programmering opg 4'!$D$7=0,"-",((-A6914+'Lineær programmering opg 4'!$M$7)/'Lineær programmering opg 4'!$K$7)*-1)</f>
        <v>-</v>
      </c>
      <c r="H6914" s="167" t="str">
        <f>IF('Lineær programmering opg 4'!$C$8=0,"-",((-A6914+'Lineær programmering opg 4'!$M$8)/'Lineær programmering opg 4'!$K$8)*-1)</f>
        <v>-</v>
      </c>
      <c r="I6914" s="167" t="str">
        <f>IF('Lineær programmering opg 4'!$D$8=0,"-",'Lineær programmering opg 4'!$G$8)</f>
        <v>-</v>
      </c>
      <c r="J6914" s="295">
        <f>A6914*'Lineær programmering opg 4'!$C$11+Datatabel!C6914*'Lineær programmering opg 4'!$D$11</f>
        <v>44073.29999999977</v>
      </c>
      <c r="K6914" s="9">
        <f t="shared" si="537"/>
        <v>0</v>
      </c>
      <c r="L6914" s="9">
        <f t="shared" si="538"/>
        <v>0</v>
      </c>
    </row>
    <row r="6915" spans="1:12" ht="15" x14ac:dyDescent="0.25">
      <c r="A6915" s="167">
        <f t="shared" si="536"/>
        <v>74.11200000001827</v>
      </c>
      <c r="B6915" s="325">
        <f t="shared" si="539"/>
        <v>0.30880000000007612</v>
      </c>
      <c r="C6915" s="167">
        <f t="shared" ref="C6915:C6978" si="540">MIN(D6915,E6915,F6915,G6915,H6915,I6915)</f>
        <v>244.4159999999863</v>
      </c>
      <c r="D6915" s="167">
        <f>IF('Lineær programmering opg 4'!$M$4=0,"-",(-A6915+'Lineær programmering opg 4'!$M$4)/'Lineær programmering opg 4'!$K$4*-1)</f>
        <v>331.77599999996346</v>
      </c>
      <c r="E6915" s="167">
        <f>IF('Lineær programmering opg 4'!$M$5=0,"-",(-A6915+'Lineær programmering opg 4'!$M$5)/'Lineær programmering opg 4'!$K$5*-1)</f>
        <v>244.4159999999863</v>
      </c>
      <c r="F6915" s="167" t="str">
        <f>IF('Lineær programmering opg 4'!$E$6=0,"-",(-A6915+'Lineær programmering opg 4'!$M$6)/'Lineær programmering opg 4'!$K$6*-1)</f>
        <v>-</v>
      </c>
      <c r="G6915" s="167" t="str">
        <f>IF('Lineær programmering opg 4'!$D$7=0,"-",((-A6915+'Lineær programmering opg 4'!$M$7)/'Lineær programmering opg 4'!$K$7)*-1)</f>
        <v>-</v>
      </c>
      <c r="H6915" s="167" t="str">
        <f>IF('Lineær programmering opg 4'!$C$8=0,"-",((-A6915+'Lineær programmering opg 4'!$M$8)/'Lineær programmering opg 4'!$K$8)*-1)</f>
        <v>-</v>
      </c>
      <c r="I6915" s="167" t="str">
        <f>IF('Lineær programmering opg 4'!$D$8=0,"-",'Lineær programmering opg 4'!$G$8)</f>
        <v>-</v>
      </c>
      <c r="J6915" s="295">
        <f>A6915*'Lineær programmering opg 4'!$C$11+Datatabel!C6915*'Lineær programmering opg 4'!$D$11</f>
        <v>44073.599999999773</v>
      </c>
      <c r="K6915" s="9">
        <f t="shared" si="537"/>
        <v>0</v>
      </c>
      <c r="L6915" s="9">
        <f t="shared" si="538"/>
        <v>0</v>
      </c>
    </row>
    <row r="6916" spans="1:12" ht="15" x14ac:dyDescent="0.25">
      <c r="A6916" s="167">
        <f t="shared" ref="A6916:A6979" si="541">$A$3*B6916</f>
        <v>74.088000000018269</v>
      </c>
      <c r="B6916" s="325">
        <f t="shared" si="539"/>
        <v>0.30870000000007614</v>
      </c>
      <c r="C6916" s="167">
        <f t="shared" si="540"/>
        <v>244.4339999999863</v>
      </c>
      <c r="D6916" s="167">
        <f>IF('Lineær programmering opg 4'!$M$4=0,"-",(-A6916+'Lineær programmering opg 4'!$M$4)/'Lineær programmering opg 4'!$K$4*-1)</f>
        <v>331.82399999996346</v>
      </c>
      <c r="E6916" s="167">
        <f>IF('Lineær programmering opg 4'!$M$5=0,"-",(-A6916+'Lineær programmering opg 4'!$M$5)/'Lineær programmering opg 4'!$K$5*-1)</f>
        <v>244.4339999999863</v>
      </c>
      <c r="F6916" s="167" t="str">
        <f>IF('Lineær programmering opg 4'!$E$6=0,"-",(-A6916+'Lineær programmering opg 4'!$M$6)/'Lineær programmering opg 4'!$K$6*-1)</f>
        <v>-</v>
      </c>
      <c r="G6916" s="167" t="str">
        <f>IF('Lineær programmering opg 4'!$D$7=0,"-",((-A6916+'Lineær programmering opg 4'!$M$7)/'Lineær programmering opg 4'!$K$7)*-1)</f>
        <v>-</v>
      </c>
      <c r="H6916" s="167" t="str">
        <f>IF('Lineær programmering opg 4'!$C$8=0,"-",((-A6916+'Lineær programmering opg 4'!$M$8)/'Lineær programmering opg 4'!$K$8)*-1)</f>
        <v>-</v>
      </c>
      <c r="I6916" s="167" t="str">
        <f>IF('Lineær programmering opg 4'!$D$8=0,"-",'Lineær programmering opg 4'!$G$8)</f>
        <v>-</v>
      </c>
      <c r="J6916" s="295">
        <f>A6916*'Lineær programmering opg 4'!$C$11+Datatabel!C6916*'Lineær programmering opg 4'!$D$11</f>
        <v>44073.899999999776</v>
      </c>
      <c r="K6916" s="9">
        <f t="shared" ref="K6916:K6979" si="542">IF($J$10004=J6916,A6916,0)</f>
        <v>0</v>
      </c>
      <c r="L6916" s="9">
        <f t="shared" ref="L6916:L6979" si="543">IF(J6916=$J$10004,C6916,0)</f>
        <v>0</v>
      </c>
    </row>
    <row r="6917" spans="1:12" ht="15" x14ac:dyDescent="0.25">
      <c r="A6917" s="167">
        <f t="shared" si="541"/>
        <v>74.064000000018268</v>
      </c>
      <c r="B6917" s="325">
        <f t="shared" ref="B6917:B6980" si="544">B6916-0.01%</f>
        <v>0.30860000000007615</v>
      </c>
      <c r="C6917" s="167">
        <f t="shared" si="540"/>
        <v>244.4519999999863</v>
      </c>
      <c r="D6917" s="167">
        <f>IF('Lineær programmering opg 4'!$M$4=0,"-",(-A6917+'Lineær programmering opg 4'!$M$4)/'Lineær programmering opg 4'!$K$4*-1)</f>
        <v>331.87199999996346</v>
      </c>
      <c r="E6917" s="167">
        <f>IF('Lineær programmering opg 4'!$M$5=0,"-",(-A6917+'Lineær programmering opg 4'!$M$5)/'Lineær programmering opg 4'!$K$5*-1)</f>
        <v>244.4519999999863</v>
      </c>
      <c r="F6917" s="167" t="str">
        <f>IF('Lineær programmering opg 4'!$E$6=0,"-",(-A6917+'Lineær programmering opg 4'!$M$6)/'Lineær programmering opg 4'!$K$6*-1)</f>
        <v>-</v>
      </c>
      <c r="G6917" s="167" t="str">
        <f>IF('Lineær programmering opg 4'!$D$7=0,"-",((-A6917+'Lineær programmering opg 4'!$M$7)/'Lineær programmering opg 4'!$K$7)*-1)</f>
        <v>-</v>
      </c>
      <c r="H6917" s="167" t="str">
        <f>IF('Lineær programmering opg 4'!$C$8=0,"-",((-A6917+'Lineær programmering opg 4'!$M$8)/'Lineær programmering opg 4'!$K$8)*-1)</f>
        <v>-</v>
      </c>
      <c r="I6917" s="167" t="str">
        <f>IF('Lineær programmering opg 4'!$D$8=0,"-",'Lineær programmering opg 4'!$G$8)</f>
        <v>-</v>
      </c>
      <c r="J6917" s="295">
        <f>A6917*'Lineær programmering opg 4'!$C$11+Datatabel!C6917*'Lineær programmering opg 4'!$D$11</f>
        <v>44074.199999999772</v>
      </c>
      <c r="K6917" s="9">
        <f t="shared" si="542"/>
        <v>0</v>
      </c>
      <c r="L6917" s="9">
        <f t="shared" si="543"/>
        <v>0</v>
      </c>
    </row>
    <row r="6918" spans="1:12" ht="15" x14ac:dyDescent="0.25">
      <c r="A6918" s="167">
        <f t="shared" si="541"/>
        <v>74.040000000018281</v>
      </c>
      <c r="B6918" s="325">
        <f t="shared" si="544"/>
        <v>0.30850000000007616</v>
      </c>
      <c r="C6918" s="167">
        <f t="shared" si="540"/>
        <v>244.4699999999863</v>
      </c>
      <c r="D6918" s="167">
        <f>IF('Lineær programmering opg 4'!$M$4=0,"-",(-A6918+'Lineær programmering opg 4'!$M$4)/'Lineær programmering opg 4'!$K$4*-1)</f>
        <v>331.91999999996347</v>
      </c>
      <c r="E6918" s="167">
        <f>IF('Lineær programmering opg 4'!$M$5=0,"-",(-A6918+'Lineær programmering opg 4'!$M$5)/'Lineær programmering opg 4'!$K$5*-1)</f>
        <v>244.4699999999863</v>
      </c>
      <c r="F6918" s="167" t="str">
        <f>IF('Lineær programmering opg 4'!$E$6=0,"-",(-A6918+'Lineær programmering opg 4'!$M$6)/'Lineær programmering opg 4'!$K$6*-1)</f>
        <v>-</v>
      </c>
      <c r="G6918" s="167" t="str">
        <f>IF('Lineær programmering opg 4'!$D$7=0,"-",((-A6918+'Lineær programmering opg 4'!$M$7)/'Lineær programmering opg 4'!$K$7)*-1)</f>
        <v>-</v>
      </c>
      <c r="H6918" s="167" t="str">
        <f>IF('Lineær programmering opg 4'!$C$8=0,"-",((-A6918+'Lineær programmering opg 4'!$M$8)/'Lineær programmering opg 4'!$K$8)*-1)</f>
        <v>-</v>
      </c>
      <c r="I6918" s="167" t="str">
        <f>IF('Lineær programmering opg 4'!$D$8=0,"-",'Lineær programmering opg 4'!$G$8)</f>
        <v>-</v>
      </c>
      <c r="J6918" s="295">
        <f>A6918*'Lineær programmering opg 4'!$C$11+Datatabel!C6918*'Lineær programmering opg 4'!$D$11</f>
        <v>44074.499999999774</v>
      </c>
      <c r="K6918" s="9">
        <f t="shared" si="542"/>
        <v>0</v>
      </c>
      <c r="L6918" s="9">
        <f t="shared" si="543"/>
        <v>0</v>
      </c>
    </row>
    <row r="6919" spans="1:12" ht="15" x14ac:dyDescent="0.25">
      <c r="A6919" s="167">
        <f t="shared" si="541"/>
        <v>74.016000000018281</v>
      </c>
      <c r="B6919" s="325">
        <f t="shared" si="544"/>
        <v>0.30840000000007617</v>
      </c>
      <c r="C6919" s="167">
        <f t="shared" si="540"/>
        <v>244.4879999999863</v>
      </c>
      <c r="D6919" s="167">
        <f>IF('Lineær programmering opg 4'!$M$4=0,"-",(-A6919+'Lineær programmering opg 4'!$M$4)/'Lineær programmering opg 4'!$K$4*-1)</f>
        <v>331.96799999996347</v>
      </c>
      <c r="E6919" s="167">
        <f>IF('Lineær programmering opg 4'!$M$5=0,"-",(-A6919+'Lineær programmering opg 4'!$M$5)/'Lineær programmering opg 4'!$K$5*-1)</f>
        <v>244.4879999999863</v>
      </c>
      <c r="F6919" s="167" t="str">
        <f>IF('Lineær programmering opg 4'!$E$6=0,"-",(-A6919+'Lineær programmering opg 4'!$M$6)/'Lineær programmering opg 4'!$K$6*-1)</f>
        <v>-</v>
      </c>
      <c r="G6919" s="167" t="str">
        <f>IF('Lineær programmering opg 4'!$D$7=0,"-",((-A6919+'Lineær programmering opg 4'!$M$7)/'Lineær programmering opg 4'!$K$7)*-1)</f>
        <v>-</v>
      </c>
      <c r="H6919" s="167" t="str">
        <f>IF('Lineær programmering opg 4'!$C$8=0,"-",((-A6919+'Lineær programmering opg 4'!$M$8)/'Lineær programmering opg 4'!$K$8)*-1)</f>
        <v>-</v>
      </c>
      <c r="I6919" s="167" t="str">
        <f>IF('Lineær programmering opg 4'!$D$8=0,"-",'Lineær programmering opg 4'!$G$8)</f>
        <v>-</v>
      </c>
      <c r="J6919" s="295">
        <f>A6919*'Lineær programmering opg 4'!$C$11+Datatabel!C6919*'Lineær programmering opg 4'!$D$11</f>
        <v>44074.79999999977</v>
      </c>
      <c r="K6919" s="9">
        <f t="shared" si="542"/>
        <v>0</v>
      </c>
      <c r="L6919" s="9">
        <f t="shared" si="543"/>
        <v>0</v>
      </c>
    </row>
    <row r="6920" spans="1:12" ht="15" x14ac:dyDescent="0.25">
      <c r="A6920" s="167">
        <f t="shared" si="541"/>
        <v>73.99200000001828</v>
      </c>
      <c r="B6920" s="325">
        <f t="shared" si="544"/>
        <v>0.30830000000007618</v>
      </c>
      <c r="C6920" s="167">
        <f t="shared" si="540"/>
        <v>244.5059999999863</v>
      </c>
      <c r="D6920" s="167">
        <f>IF('Lineær programmering opg 4'!$M$4=0,"-",(-A6920+'Lineær programmering opg 4'!$M$4)/'Lineær programmering opg 4'!$K$4*-1)</f>
        <v>332.01599999996347</v>
      </c>
      <c r="E6920" s="167">
        <f>IF('Lineær programmering opg 4'!$M$5=0,"-",(-A6920+'Lineær programmering opg 4'!$M$5)/'Lineær programmering opg 4'!$K$5*-1)</f>
        <v>244.5059999999863</v>
      </c>
      <c r="F6920" s="167" t="str">
        <f>IF('Lineær programmering opg 4'!$E$6=0,"-",(-A6920+'Lineær programmering opg 4'!$M$6)/'Lineær programmering opg 4'!$K$6*-1)</f>
        <v>-</v>
      </c>
      <c r="G6920" s="167" t="str">
        <f>IF('Lineær programmering opg 4'!$D$7=0,"-",((-A6920+'Lineær programmering opg 4'!$M$7)/'Lineær programmering opg 4'!$K$7)*-1)</f>
        <v>-</v>
      </c>
      <c r="H6920" s="167" t="str">
        <f>IF('Lineær programmering opg 4'!$C$8=0,"-",((-A6920+'Lineær programmering opg 4'!$M$8)/'Lineær programmering opg 4'!$K$8)*-1)</f>
        <v>-</v>
      </c>
      <c r="I6920" s="167" t="str">
        <f>IF('Lineær programmering opg 4'!$D$8=0,"-",'Lineær programmering opg 4'!$G$8)</f>
        <v>-</v>
      </c>
      <c r="J6920" s="295">
        <f>A6920*'Lineær programmering opg 4'!$C$11+Datatabel!C6920*'Lineær programmering opg 4'!$D$11</f>
        <v>44075.099999999773</v>
      </c>
      <c r="K6920" s="9">
        <f t="shared" si="542"/>
        <v>0</v>
      </c>
      <c r="L6920" s="9">
        <f t="shared" si="543"/>
        <v>0</v>
      </c>
    </row>
    <row r="6921" spans="1:12" ht="15" x14ac:dyDescent="0.25">
      <c r="A6921" s="167">
        <f t="shared" si="541"/>
        <v>73.968000000018293</v>
      </c>
      <c r="B6921" s="325">
        <f t="shared" si="544"/>
        <v>0.30820000000007619</v>
      </c>
      <c r="C6921" s="167">
        <f t="shared" si="540"/>
        <v>244.5239999999863</v>
      </c>
      <c r="D6921" s="167">
        <f>IF('Lineær programmering opg 4'!$M$4=0,"-",(-A6921+'Lineær programmering opg 4'!$M$4)/'Lineær programmering opg 4'!$K$4*-1)</f>
        <v>332.06399999996341</v>
      </c>
      <c r="E6921" s="167">
        <f>IF('Lineær programmering opg 4'!$M$5=0,"-",(-A6921+'Lineær programmering opg 4'!$M$5)/'Lineær programmering opg 4'!$K$5*-1)</f>
        <v>244.5239999999863</v>
      </c>
      <c r="F6921" s="167" t="str">
        <f>IF('Lineær programmering opg 4'!$E$6=0,"-",(-A6921+'Lineær programmering opg 4'!$M$6)/'Lineær programmering opg 4'!$K$6*-1)</f>
        <v>-</v>
      </c>
      <c r="G6921" s="167" t="str">
        <f>IF('Lineær programmering opg 4'!$D$7=0,"-",((-A6921+'Lineær programmering opg 4'!$M$7)/'Lineær programmering opg 4'!$K$7)*-1)</f>
        <v>-</v>
      </c>
      <c r="H6921" s="167" t="str">
        <f>IF('Lineær programmering opg 4'!$C$8=0,"-",((-A6921+'Lineær programmering opg 4'!$M$8)/'Lineær programmering opg 4'!$K$8)*-1)</f>
        <v>-</v>
      </c>
      <c r="I6921" s="167" t="str">
        <f>IF('Lineær programmering opg 4'!$D$8=0,"-",'Lineær programmering opg 4'!$G$8)</f>
        <v>-</v>
      </c>
      <c r="J6921" s="295">
        <f>A6921*'Lineær programmering opg 4'!$C$11+Datatabel!C6921*'Lineær programmering opg 4'!$D$11</f>
        <v>44075.399999999776</v>
      </c>
      <c r="K6921" s="9">
        <f t="shared" si="542"/>
        <v>0</v>
      </c>
      <c r="L6921" s="9">
        <f t="shared" si="543"/>
        <v>0</v>
      </c>
    </row>
    <row r="6922" spans="1:12" ht="15" x14ac:dyDescent="0.25">
      <c r="A6922" s="167">
        <f t="shared" si="541"/>
        <v>73.944000000018292</v>
      </c>
      <c r="B6922" s="325">
        <f t="shared" si="544"/>
        <v>0.3081000000000762</v>
      </c>
      <c r="C6922" s="167">
        <f t="shared" si="540"/>
        <v>244.5419999999863</v>
      </c>
      <c r="D6922" s="167">
        <f>IF('Lineær programmering opg 4'!$M$4=0,"-",(-A6922+'Lineær programmering opg 4'!$M$4)/'Lineær programmering opg 4'!$K$4*-1)</f>
        <v>332.11199999996342</v>
      </c>
      <c r="E6922" s="167">
        <f>IF('Lineær programmering opg 4'!$M$5=0,"-",(-A6922+'Lineær programmering opg 4'!$M$5)/'Lineær programmering opg 4'!$K$5*-1)</f>
        <v>244.5419999999863</v>
      </c>
      <c r="F6922" s="167" t="str">
        <f>IF('Lineær programmering opg 4'!$E$6=0,"-",(-A6922+'Lineær programmering opg 4'!$M$6)/'Lineær programmering opg 4'!$K$6*-1)</f>
        <v>-</v>
      </c>
      <c r="G6922" s="167" t="str">
        <f>IF('Lineær programmering opg 4'!$D$7=0,"-",((-A6922+'Lineær programmering opg 4'!$M$7)/'Lineær programmering opg 4'!$K$7)*-1)</f>
        <v>-</v>
      </c>
      <c r="H6922" s="167" t="str">
        <f>IF('Lineær programmering opg 4'!$C$8=0,"-",((-A6922+'Lineær programmering opg 4'!$M$8)/'Lineær programmering opg 4'!$K$8)*-1)</f>
        <v>-</v>
      </c>
      <c r="I6922" s="167" t="str">
        <f>IF('Lineær programmering opg 4'!$D$8=0,"-",'Lineær programmering opg 4'!$G$8)</f>
        <v>-</v>
      </c>
      <c r="J6922" s="295">
        <f>A6922*'Lineær programmering opg 4'!$C$11+Datatabel!C6922*'Lineær programmering opg 4'!$D$11</f>
        <v>44075.699999999772</v>
      </c>
      <c r="K6922" s="9">
        <f t="shared" si="542"/>
        <v>0</v>
      </c>
      <c r="L6922" s="9">
        <f t="shared" si="543"/>
        <v>0</v>
      </c>
    </row>
    <row r="6923" spans="1:12" ht="15" x14ac:dyDescent="0.25">
      <c r="A6923" s="167">
        <f t="shared" si="541"/>
        <v>73.920000000018291</v>
      </c>
      <c r="B6923" s="325">
        <f t="shared" si="544"/>
        <v>0.30800000000007621</v>
      </c>
      <c r="C6923" s="167">
        <f t="shared" si="540"/>
        <v>244.5599999999863</v>
      </c>
      <c r="D6923" s="167">
        <f>IF('Lineær programmering opg 4'!$M$4=0,"-",(-A6923+'Lineær programmering opg 4'!$M$4)/'Lineær programmering opg 4'!$K$4*-1)</f>
        <v>332.15999999996342</v>
      </c>
      <c r="E6923" s="167">
        <f>IF('Lineær programmering opg 4'!$M$5=0,"-",(-A6923+'Lineær programmering opg 4'!$M$5)/'Lineær programmering opg 4'!$K$5*-1)</f>
        <v>244.5599999999863</v>
      </c>
      <c r="F6923" s="167" t="str">
        <f>IF('Lineær programmering opg 4'!$E$6=0,"-",(-A6923+'Lineær programmering opg 4'!$M$6)/'Lineær programmering opg 4'!$K$6*-1)</f>
        <v>-</v>
      </c>
      <c r="G6923" s="167" t="str">
        <f>IF('Lineær programmering opg 4'!$D$7=0,"-",((-A6923+'Lineær programmering opg 4'!$M$7)/'Lineær programmering opg 4'!$K$7)*-1)</f>
        <v>-</v>
      </c>
      <c r="H6923" s="167" t="str">
        <f>IF('Lineær programmering opg 4'!$C$8=0,"-",((-A6923+'Lineær programmering opg 4'!$M$8)/'Lineær programmering opg 4'!$K$8)*-1)</f>
        <v>-</v>
      </c>
      <c r="I6923" s="167" t="str">
        <f>IF('Lineær programmering opg 4'!$D$8=0,"-",'Lineær programmering opg 4'!$G$8)</f>
        <v>-</v>
      </c>
      <c r="J6923" s="295">
        <f>A6923*'Lineær programmering opg 4'!$C$11+Datatabel!C6923*'Lineær programmering opg 4'!$D$11</f>
        <v>44075.999999999774</v>
      </c>
      <c r="K6923" s="9">
        <f t="shared" si="542"/>
        <v>0</v>
      </c>
      <c r="L6923" s="9">
        <f t="shared" si="543"/>
        <v>0</v>
      </c>
    </row>
    <row r="6924" spans="1:12" ht="15" x14ac:dyDescent="0.25">
      <c r="A6924" s="167">
        <f t="shared" si="541"/>
        <v>73.89600000001829</v>
      </c>
      <c r="B6924" s="325">
        <f t="shared" si="544"/>
        <v>0.30790000000007622</v>
      </c>
      <c r="C6924" s="167">
        <f t="shared" si="540"/>
        <v>244.5779999999863</v>
      </c>
      <c r="D6924" s="167">
        <f>IF('Lineær programmering opg 4'!$M$4=0,"-",(-A6924+'Lineær programmering opg 4'!$M$4)/'Lineær programmering opg 4'!$K$4*-1)</f>
        <v>332.20799999996342</v>
      </c>
      <c r="E6924" s="167">
        <f>IF('Lineær programmering opg 4'!$M$5=0,"-",(-A6924+'Lineær programmering opg 4'!$M$5)/'Lineær programmering opg 4'!$K$5*-1)</f>
        <v>244.5779999999863</v>
      </c>
      <c r="F6924" s="167" t="str">
        <f>IF('Lineær programmering opg 4'!$E$6=0,"-",(-A6924+'Lineær programmering opg 4'!$M$6)/'Lineær programmering opg 4'!$K$6*-1)</f>
        <v>-</v>
      </c>
      <c r="G6924" s="167" t="str">
        <f>IF('Lineær programmering opg 4'!$D$7=0,"-",((-A6924+'Lineær programmering opg 4'!$M$7)/'Lineær programmering opg 4'!$K$7)*-1)</f>
        <v>-</v>
      </c>
      <c r="H6924" s="167" t="str">
        <f>IF('Lineær programmering opg 4'!$C$8=0,"-",((-A6924+'Lineær programmering opg 4'!$M$8)/'Lineær programmering opg 4'!$K$8)*-1)</f>
        <v>-</v>
      </c>
      <c r="I6924" s="167" t="str">
        <f>IF('Lineær programmering opg 4'!$D$8=0,"-",'Lineær programmering opg 4'!$G$8)</f>
        <v>-</v>
      </c>
      <c r="J6924" s="295">
        <f>A6924*'Lineær programmering opg 4'!$C$11+Datatabel!C6924*'Lineær programmering opg 4'!$D$11</f>
        <v>44076.299999999777</v>
      </c>
      <c r="K6924" s="9">
        <f t="shared" si="542"/>
        <v>0</v>
      </c>
      <c r="L6924" s="9">
        <f t="shared" si="543"/>
        <v>0</v>
      </c>
    </row>
    <row r="6925" spans="1:12" ht="15" x14ac:dyDescent="0.25">
      <c r="A6925" s="167">
        <f t="shared" si="541"/>
        <v>73.872000000018289</v>
      </c>
      <c r="B6925" s="325">
        <f t="shared" si="544"/>
        <v>0.30780000000007623</v>
      </c>
      <c r="C6925" s="167">
        <f t="shared" si="540"/>
        <v>244.5959999999863</v>
      </c>
      <c r="D6925" s="167">
        <f>IF('Lineær programmering opg 4'!$M$4=0,"-",(-A6925+'Lineær programmering opg 4'!$M$4)/'Lineær programmering opg 4'!$K$4*-1)</f>
        <v>332.25599999996342</v>
      </c>
      <c r="E6925" s="167">
        <f>IF('Lineær programmering opg 4'!$M$5=0,"-",(-A6925+'Lineær programmering opg 4'!$M$5)/'Lineær programmering opg 4'!$K$5*-1)</f>
        <v>244.5959999999863</v>
      </c>
      <c r="F6925" s="167" t="str">
        <f>IF('Lineær programmering opg 4'!$E$6=0,"-",(-A6925+'Lineær programmering opg 4'!$M$6)/'Lineær programmering opg 4'!$K$6*-1)</f>
        <v>-</v>
      </c>
      <c r="G6925" s="167" t="str">
        <f>IF('Lineær programmering opg 4'!$D$7=0,"-",((-A6925+'Lineær programmering opg 4'!$M$7)/'Lineær programmering opg 4'!$K$7)*-1)</f>
        <v>-</v>
      </c>
      <c r="H6925" s="167" t="str">
        <f>IF('Lineær programmering opg 4'!$C$8=0,"-",((-A6925+'Lineær programmering opg 4'!$M$8)/'Lineær programmering opg 4'!$K$8)*-1)</f>
        <v>-</v>
      </c>
      <c r="I6925" s="167" t="str">
        <f>IF('Lineær programmering opg 4'!$D$8=0,"-",'Lineær programmering opg 4'!$G$8)</f>
        <v>-</v>
      </c>
      <c r="J6925" s="295">
        <f>A6925*'Lineær programmering opg 4'!$C$11+Datatabel!C6925*'Lineær programmering opg 4'!$D$11</f>
        <v>44076.599999999773</v>
      </c>
      <c r="K6925" s="9">
        <f t="shared" si="542"/>
        <v>0</v>
      </c>
      <c r="L6925" s="9">
        <f t="shared" si="543"/>
        <v>0</v>
      </c>
    </row>
    <row r="6926" spans="1:12" ht="15" x14ac:dyDescent="0.25">
      <c r="A6926" s="167">
        <f t="shared" si="541"/>
        <v>73.848000000018303</v>
      </c>
      <c r="B6926" s="325">
        <f t="shared" si="544"/>
        <v>0.30770000000007625</v>
      </c>
      <c r="C6926" s="167">
        <f t="shared" si="540"/>
        <v>244.61399999998628</v>
      </c>
      <c r="D6926" s="167">
        <f>IF('Lineær programmering opg 4'!$M$4=0,"-",(-A6926+'Lineær programmering opg 4'!$M$4)/'Lineær programmering opg 4'!$K$4*-1)</f>
        <v>332.30399999996337</v>
      </c>
      <c r="E6926" s="167">
        <f>IF('Lineær programmering opg 4'!$M$5=0,"-",(-A6926+'Lineær programmering opg 4'!$M$5)/'Lineær programmering opg 4'!$K$5*-1)</f>
        <v>244.61399999998628</v>
      </c>
      <c r="F6926" s="167" t="str">
        <f>IF('Lineær programmering opg 4'!$E$6=0,"-",(-A6926+'Lineær programmering opg 4'!$M$6)/'Lineær programmering opg 4'!$K$6*-1)</f>
        <v>-</v>
      </c>
      <c r="G6926" s="167" t="str">
        <f>IF('Lineær programmering opg 4'!$D$7=0,"-",((-A6926+'Lineær programmering opg 4'!$M$7)/'Lineær programmering opg 4'!$K$7)*-1)</f>
        <v>-</v>
      </c>
      <c r="H6926" s="167" t="str">
        <f>IF('Lineær programmering opg 4'!$C$8=0,"-",((-A6926+'Lineær programmering opg 4'!$M$8)/'Lineær programmering opg 4'!$K$8)*-1)</f>
        <v>-</v>
      </c>
      <c r="I6926" s="167" t="str">
        <f>IF('Lineær programmering opg 4'!$D$8=0,"-",'Lineær programmering opg 4'!$G$8)</f>
        <v>-</v>
      </c>
      <c r="J6926" s="295">
        <f>A6926*'Lineær programmering opg 4'!$C$11+Datatabel!C6926*'Lineær programmering opg 4'!$D$11</f>
        <v>44076.899999999769</v>
      </c>
      <c r="K6926" s="9">
        <f t="shared" si="542"/>
        <v>0</v>
      </c>
      <c r="L6926" s="9">
        <f t="shared" si="543"/>
        <v>0</v>
      </c>
    </row>
    <row r="6927" spans="1:12" ht="15" x14ac:dyDescent="0.25">
      <c r="A6927" s="167">
        <f t="shared" si="541"/>
        <v>73.824000000018302</v>
      </c>
      <c r="B6927" s="325">
        <f t="shared" si="544"/>
        <v>0.30760000000007626</v>
      </c>
      <c r="C6927" s="167">
        <f t="shared" si="540"/>
        <v>244.63199999998628</v>
      </c>
      <c r="D6927" s="167">
        <f>IF('Lineær programmering opg 4'!$M$4=0,"-",(-A6927+'Lineær programmering opg 4'!$M$4)/'Lineær programmering opg 4'!$K$4*-1)</f>
        <v>332.35199999996337</v>
      </c>
      <c r="E6927" s="167">
        <f>IF('Lineær programmering opg 4'!$M$5=0,"-",(-A6927+'Lineær programmering opg 4'!$M$5)/'Lineær programmering opg 4'!$K$5*-1)</f>
        <v>244.63199999998628</v>
      </c>
      <c r="F6927" s="167" t="str">
        <f>IF('Lineær programmering opg 4'!$E$6=0,"-",(-A6927+'Lineær programmering opg 4'!$M$6)/'Lineær programmering opg 4'!$K$6*-1)</f>
        <v>-</v>
      </c>
      <c r="G6927" s="167" t="str">
        <f>IF('Lineær programmering opg 4'!$D$7=0,"-",((-A6927+'Lineær programmering opg 4'!$M$7)/'Lineær programmering opg 4'!$K$7)*-1)</f>
        <v>-</v>
      </c>
      <c r="H6927" s="167" t="str">
        <f>IF('Lineær programmering opg 4'!$C$8=0,"-",((-A6927+'Lineær programmering opg 4'!$M$8)/'Lineær programmering opg 4'!$K$8)*-1)</f>
        <v>-</v>
      </c>
      <c r="I6927" s="167" t="str">
        <f>IF('Lineær programmering opg 4'!$D$8=0,"-",'Lineær programmering opg 4'!$G$8)</f>
        <v>-</v>
      </c>
      <c r="J6927" s="295">
        <f>A6927*'Lineær programmering opg 4'!$C$11+Datatabel!C6927*'Lineær programmering opg 4'!$D$11</f>
        <v>44077.199999999772</v>
      </c>
      <c r="K6927" s="9">
        <f t="shared" si="542"/>
        <v>0</v>
      </c>
      <c r="L6927" s="9">
        <f t="shared" si="543"/>
        <v>0</v>
      </c>
    </row>
    <row r="6928" spans="1:12" ht="15" x14ac:dyDescent="0.25">
      <c r="A6928" s="167">
        <f t="shared" si="541"/>
        <v>73.800000000018301</v>
      </c>
      <c r="B6928" s="325">
        <f t="shared" si="544"/>
        <v>0.30750000000007627</v>
      </c>
      <c r="C6928" s="167">
        <f t="shared" si="540"/>
        <v>244.64999999998628</v>
      </c>
      <c r="D6928" s="167">
        <f>IF('Lineær programmering opg 4'!$M$4=0,"-",(-A6928+'Lineær programmering opg 4'!$M$4)/'Lineær programmering opg 4'!$K$4*-1)</f>
        <v>332.39999999996337</v>
      </c>
      <c r="E6928" s="167">
        <f>IF('Lineær programmering opg 4'!$M$5=0,"-",(-A6928+'Lineær programmering opg 4'!$M$5)/'Lineær programmering opg 4'!$K$5*-1)</f>
        <v>244.64999999998628</v>
      </c>
      <c r="F6928" s="167" t="str">
        <f>IF('Lineær programmering opg 4'!$E$6=0,"-",(-A6928+'Lineær programmering opg 4'!$M$6)/'Lineær programmering opg 4'!$K$6*-1)</f>
        <v>-</v>
      </c>
      <c r="G6928" s="167" t="str">
        <f>IF('Lineær programmering opg 4'!$D$7=0,"-",((-A6928+'Lineær programmering opg 4'!$M$7)/'Lineær programmering opg 4'!$K$7)*-1)</f>
        <v>-</v>
      </c>
      <c r="H6928" s="167" t="str">
        <f>IF('Lineær programmering opg 4'!$C$8=0,"-",((-A6928+'Lineær programmering opg 4'!$M$8)/'Lineær programmering opg 4'!$K$8)*-1)</f>
        <v>-</v>
      </c>
      <c r="I6928" s="167" t="str">
        <f>IF('Lineær programmering opg 4'!$D$8=0,"-",'Lineær programmering opg 4'!$G$8)</f>
        <v>-</v>
      </c>
      <c r="J6928" s="295">
        <f>A6928*'Lineær programmering opg 4'!$C$11+Datatabel!C6928*'Lineær programmering opg 4'!$D$11</f>
        <v>44077.499999999767</v>
      </c>
      <c r="K6928" s="9">
        <f t="shared" si="542"/>
        <v>0</v>
      </c>
      <c r="L6928" s="9">
        <f t="shared" si="543"/>
        <v>0</v>
      </c>
    </row>
    <row r="6929" spans="1:12" ht="15" x14ac:dyDescent="0.25">
      <c r="A6929" s="167">
        <f t="shared" si="541"/>
        <v>73.776000000018314</v>
      </c>
      <c r="B6929" s="325">
        <f t="shared" si="544"/>
        <v>0.30740000000007628</v>
      </c>
      <c r="C6929" s="167">
        <f t="shared" si="540"/>
        <v>244.66799999998628</v>
      </c>
      <c r="D6929" s="167">
        <f>IF('Lineær programmering opg 4'!$M$4=0,"-",(-A6929+'Lineær programmering opg 4'!$M$4)/'Lineær programmering opg 4'!$K$4*-1)</f>
        <v>332.44799999996337</v>
      </c>
      <c r="E6929" s="167">
        <f>IF('Lineær programmering opg 4'!$M$5=0,"-",(-A6929+'Lineær programmering opg 4'!$M$5)/'Lineær programmering opg 4'!$K$5*-1)</f>
        <v>244.66799999998628</v>
      </c>
      <c r="F6929" s="167" t="str">
        <f>IF('Lineær programmering opg 4'!$E$6=0,"-",(-A6929+'Lineær programmering opg 4'!$M$6)/'Lineær programmering opg 4'!$K$6*-1)</f>
        <v>-</v>
      </c>
      <c r="G6929" s="167" t="str">
        <f>IF('Lineær programmering opg 4'!$D$7=0,"-",((-A6929+'Lineær programmering opg 4'!$M$7)/'Lineær programmering opg 4'!$K$7)*-1)</f>
        <v>-</v>
      </c>
      <c r="H6929" s="167" t="str">
        <f>IF('Lineær programmering opg 4'!$C$8=0,"-",((-A6929+'Lineær programmering opg 4'!$M$8)/'Lineær programmering opg 4'!$K$8)*-1)</f>
        <v>-</v>
      </c>
      <c r="I6929" s="167" t="str">
        <f>IF('Lineær programmering opg 4'!$D$8=0,"-",'Lineær programmering opg 4'!$G$8)</f>
        <v>-</v>
      </c>
      <c r="J6929" s="295">
        <f>A6929*'Lineær programmering opg 4'!$C$11+Datatabel!C6929*'Lineær programmering opg 4'!$D$11</f>
        <v>44077.799999999777</v>
      </c>
      <c r="K6929" s="9">
        <f t="shared" si="542"/>
        <v>0</v>
      </c>
      <c r="L6929" s="9">
        <f t="shared" si="543"/>
        <v>0</v>
      </c>
    </row>
    <row r="6930" spans="1:12" ht="15" x14ac:dyDescent="0.25">
      <c r="A6930" s="167">
        <f t="shared" si="541"/>
        <v>73.752000000018313</v>
      </c>
      <c r="B6930" s="325">
        <f t="shared" si="544"/>
        <v>0.30730000000007629</v>
      </c>
      <c r="C6930" s="167">
        <f t="shared" si="540"/>
        <v>244.68599999998628</v>
      </c>
      <c r="D6930" s="167">
        <f>IF('Lineær programmering opg 4'!$M$4=0,"-",(-A6930+'Lineær programmering opg 4'!$M$4)/'Lineær programmering opg 4'!$K$4*-1)</f>
        <v>332.49599999996337</v>
      </c>
      <c r="E6930" s="167">
        <f>IF('Lineær programmering opg 4'!$M$5=0,"-",(-A6930+'Lineær programmering opg 4'!$M$5)/'Lineær programmering opg 4'!$K$5*-1)</f>
        <v>244.68599999998628</v>
      </c>
      <c r="F6930" s="167" t="str">
        <f>IF('Lineær programmering opg 4'!$E$6=0,"-",(-A6930+'Lineær programmering opg 4'!$M$6)/'Lineær programmering opg 4'!$K$6*-1)</f>
        <v>-</v>
      </c>
      <c r="G6930" s="167" t="str">
        <f>IF('Lineær programmering opg 4'!$D$7=0,"-",((-A6930+'Lineær programmering opg 4'!$M$7)/'Lineær programmering opg 4'!$K$7)*-1)</f>
        <v>-</v>
      </c>
      <c r="H6930" s="167" t="str">
        <f>IF('Lineær programmering opg 4'!$C$8=0,"-",((-A6930+'Lineær programmering opg 4'!$M$8)/'Lineær programmering opg 4'!$K$8)*-1)</f>
        <v>-</v>
      </c>
      <c r="I6930" s="167" t="str">
        <f>IF('Lineær programmering opg 4'!$D$8=0,"-",'Lineær programmering opg 4'!$G$8)</f>
        <v>-</v>
      </c>
      <c r="J6930" s="295">
        <f>A6930*'Lineær programmering opg 4'!$C$11+Datatabel!C6930*'Lineær programmering opg 4'!$D$11</f>
        <v>44078.099999999773</v>
      </c>
      <c r="K6930" s="9">
        <f t="shared" si="542"/>
        <v>0</v>
      </c>
      <c r="L6930" s="9">
        <f t="shared" si="543"/>
        <v>0</v>
      </c>
    </row>
    <row r="6931" spans="1:12" ht="15" x14ac:dyDescent="0.25">
      <c r="A6931" s="167">
        <f t="shared" si="541"/>
        <v>73.728000000018312</v>
      </c>
      <c r="B6931" s="325">
        <f t="shared" si="544"/>
        <v>0.3072000000000763</v>
      </c>
      <c r="C6931" s="167">
        <f t="shared" si="540"/>
        <v>244.70399999998628</v>
      </c>
      <c r="D6931" s="167">
        <f>IF('Lineær programmering opg 4'!$M$4=0,"-",(-A6931+'Lineær programmering opg 4'!$M$4)/'Lineær programmering opg 4'!$K$4*-1)</f>
        <v>332.54399999996338</v>
      </c>
      <c r="E6931" s="167">
        <f>IF('Lineær programmering opg 4'!$M$5=0,"-",(-A6931+'Lineær programmering opg 4'!$M$5)/'Lineær programmering opg 4'!$K$5*-1)</f>
        <v>244.70399999998628</v>
      </c>
      <c r="F6931" s="167" t="str">
        <f>IF('Lineær programmering opg 4'!$E$6=0,"-",(-A6931+'Lineær programmering opg 4'!$M$6)/'Lineær programmering opg 4'!$K$6*-1)</f>
        <v>-</v>
      </c>
      <c r="G6931" s="167" t="str">
        <f>IF('Lineær programmering opg 4'!$D$7=0,"-",((-A6931+'Lineær programmering opg 4'!$M$7)/'Lineær programmering opg 4'!$K$7)*-1)</f>
        <v>-</v>
      </c>
      <c r="H6931" s="167" t="str">
        <f>IF('Lineær programmering opg 4'!$C$8=0,"-",((-A6931+'Lineær programmering opg 4'!$M$8)/'Lineær programmering opg 4'!$K$8)*-1)</f>
        <v>-</v>
      </c>
      <c r="I6931" s="167" t="str">
        <f>IF('Lineær programmering opg 4'!$D$8=0,"-",'Lineær programmering opg 4'!$G$8)</f>
        <v>-</v>
      </c>
      <c r="J6931" s="295">
        <f>A6931*'Lineær programmering opg 4'!$C$11+Datatabel!C6931*'Lineær programmering opg 4'!$D$11</f>
        <v>44078.399999999769</v>
      </c>
      <c r="K6931" s="9">
        <f t="shared" si="542"/>
        <v>0</v>
      </c>
      <c r="L6931" s="9">
        <f t="shared" si="543"/>
        <v>0</v>
      </c>
    </row>
    <row r="6932" spans="1:12" ht="15" x14ac:dyDescent="0.25">
      <c r="A6932" s="167">
        <f t="shared" si="541"/>
        <v>73.704000000018311</v>
      </c>
      <c r="B6932" s="325">
        <f t="shared" si="544"/>
        <v>0.30710000000007631</v>
      </c>
      <c r="C6932" s="167">
        <f t="shared" si="540"/>
        <v>244.72199999998628</v>
      </c>
      <c r="D6932" s="167">
        <f>IF('Lineær programmering opg 4'!$M$4=0,"-",(-A6932+'Lineær programmering opg 4'!$M$4)/'Lineær programmering opg 4'!$K$4*-1)</f>
        <v>332.59199999996338</v>
      </c>
      <c r="E6932" s="167">
        <f>IF('Lineær programmering opg 4'!$M$5=0,"-",(-A6932+'Lineær programmering opg 4'!$M$5)/'Lineær programmering opg 4'!$K$5*-1)</f>
        <v>244.72199999998628</v>
      </c>
      <c r="F6932" s="167" t="str">
        <f>IF('Lineær programmering opg 4'!$E$6=0,"-",(-A6932+'Lineær programmering opg 4'!$M$6)/'Lineær programmering opg 4'!$K$6*-1)</f>
        <v>-</v>
      </c>
      <c r="G6932" s="167" t="str">
        <f>IF('Lineær programmering opg 4'!$D$7=0,"-",((-A6932+'Lineær programmering opg 4'!$M$7)/'Lineær programmering opg 4'!$K$7)*-1)</f>
        <v>-</v>
      </c>
      <c r="H6932" s="167" t="str">
        <f>IF('Lineær programmering opg 4'!$C$8=0,"-",((-A6932+'Lineær programmering opg 4'!$M$8)/'Lineær programmering opg 4'!$K$8)*-1)</f>
        <v>-</v>
      </c>
      <c r="I6932" s="167" t="str">
        <f>IF('Lineær programmering opg 4'!$D$8=0,"-",'Lineær programmering opg 4'!$G$8)</f>
        <v>-</v>
      </c>
      <c r="J6932" s="295">
        <f>A6932*'Lineær programmering opg 4'!$C$11+Datatabel!C6932*'Lineær programmering opg 4'!$D$11</f>
        <v>44078.699999999779</v>
      </c>
      <c r="K6932" s="9">
        <f t="shared" si="542"/>
        <v>0</v>
      </c>
      <c r="L6932" s="9">
        <f t="shared" si="543"/>
        <v>0</v>
      </c>
    </row>
    <row r="6933" spans="1:12" ht="15" x14ac:dyDescent="0.25">
      <c r="A6933" s="167">
        <f t="shared" si="541"/>
        <v>73.68000000001831</v>
      </c>
      <c r="B6933" s="325">
        <f t="shared" si="544"/>
        <v>0.30700000000007632</v>
      </c>
      <c r="C6933" s="167">
        <f t="shared" si="540"/>
        <v>244.73999999998628</v>
      </c>
      <c r="D6933" s="167">
        <f>IF('Lineær programmering opg 4'!$M$4=0,"-",(-A6933+'Lineær programmering opg 4'!$M$4)/'Lineær programmering opg 4'!$K$4*-1)</f>
        <v>332.63999999996338</v>
      </c>
      <c r="E6933" s="167">
        <f>IF('Lineær programmering opg 4'!$M$5=0,"-",(-A6933+'Lineær programmering opg 4'!$M$5)/'Lineær programmering opg 4'!$K$5*-1)</f>
        <v>244.73999999998628</v>
      </c>
      <c r="F6933" s="167" t="str">
        <f>IF('Lineær programmering opg 4'!$E$6=0,"-",(-A6933+'Lineær programmering opg 4'!$M$6)/'Lineær programmering opg 4'!$K$6*-1)</f>
        <v>-</v>
      </c>
      <c r="G6933" s="167" t="str">
        <f>IF('Lineær programmering opg 4'!$D$7=0,"-",((-A6933+'Lineær programmering opg 4'!$M$7)/'Lineær programmering opg 4'!$K$7)*-1)</f>
        <v>-</v>
      </c>
      <c r="H6933" s="167" t="str">
        <f>IF('Lineær programmering opg 4'!$C$8=0,"-",((-A6933+'Lineær programmering opg 4'!$M$8)/'Lineær programmering opg 4'!$K$8)*-1)</f>
        <v>-</v>
      </c>
      <c r="I6933" s="167" t="str">
        <f>IF('Lineær programmering opg 4'!$D$8=0,"-",'Lineær programmering opg 4'!$G$8)</f>
        <v>-</v>
      </c>
      <c r="J6933" s="295">
        <f>A6933*'Lineær programmering opg 4'!$C$11+Datatabel!C6933*'Lineær programmering opg 4'!$D$11</f>
        <v>44078.999999999774</v>
      </c>
      <c r="K6933" s="9">
        <f t="shared" si="542"/>
        <v>0</v>
      </c>
      <c r="L6933" s="9">
        <f t="shared" si="543"/>
        <v>0</v>
      </c>
    </row>
    <row r="6934" spans="1:12" ht="15" x14ac:dyDescent="0.25">
      <c r="A6934" s="167">
        <f t="shared" si="541"/>
        <v>73.656000000018324</v>
      </c>
      <c r="B6934" s="325">
        <f t="shared" si="544"/>
        <v>0.30690000000007633</v>
      </c>
      <c r="C6934" s="167">
        <f t="shared" si="540"/>
        <v>244.75799999998628</v>
      </c>
      <c r="D6934" s="167">
        <f>IF('Lineær programmering opg 4'!$M$4=0,"-",(-A6934+'Lineær programmering opg 4'!$M$4)/'Lineær programmering opg 4'!$K$4*-1)</f>
        <v>332.68799999996338</v>
      </c>
      <c r="E6934" s="167">
        <f>IF('Lineær programmering opg 4'!$M$5=0,"-",(-A6934+'Lineær programmering opg 4'!$M$5)/'Lineær programmering opg 4'!$K$5*-1)</f>
        <v>244.75799999998628</v>
      </c>
      <c r="F6934" s="167" t="str">
        <f>IF('Lineær programmering opg 4'!$E$6=0,"-",(-A6934+'Lineær programmering opg 4'!$M$6)/'Lineær programmering opg 4'!$K$6*-1)</f>
        <v>-</v>
      </c>
      <c r="G6934" s="167" t="str">
        <f>IF('Lineær programmering opg 4'!$D$7=0,"-",((-A6934+'Lineær programmering opg 4'!$M$7)/'Lineær programmering opg 4'!$K$7)*-1)</f>
        <v>-</v>
      </c>
      <c r="H6934" s="167" t="str">
        <f>IF('Lineær programmering opg 4'!$C$8=0,"-",((-A6934+'Lineær programmering opg 4'!$M$8)/'Lineær programmering opg 4'!$K$8)*-1)</f>
        <v>-</v>
      </c>
      <c r="I6934" s="167" t="str">
        <f>IF('Lineær programmering opg 4'!$D$8=0,"-",'Lineær programmering opg 4'!$G$8)</f>
        <v>-</v>
      </c>
      <c r="J6934" s="295">
        <f>A6934*'Lineær programmering opg 4'!$C$11+Datatabel!C6934*'Lineær programmering opg 4'!$D$11</f>
        <v>44079.299999999777</v>
      </c>
      <c r="K6934" s="9">
        <f t="shared" si="542"/>
        <v>0</v>
      </c>
      <c r="L6934" s="9">
        <f t="shared" si="543"/>
        <v>0</v>
      </c>
    </row>
    <row r="6935" spans="1:12" ht="15" x14ac:dyDescent="0.25">
      <c r="A6935" s="167">
        <f t="shared" si="541"/>
        <v>73.632000000018323</v>
      </c>
      <c r="B6935" s="325">
        <f t="shared" si="544"/>
        <v>0.30680000000007634</v>
      </c>
      <c r="C6935" s="167">
        <f t="shared" si="540"/>
        <v>244.77599999998628</v>
      </c>
      <c r="D6935" s="167">
        <f>IF('Lineær programmering opg 4'!$M$4=0,"-",(-A6935+'Lineær programmering opg 4'!$M$4)/'Lineær programmering opg 4'!$K$4*-1)</f>
        <v>332.73599999996338</v>
      </c>
      <c r="E6935" s="167">
        <f>IF('Lineær programmering opg 4'!$M$5=0,"-",(-A6935+'Lineær programmering opg 4'!$M$5)/'Lineær programmering opg 4'!$K$5*-1)</f>
        <v>244.77599999998628</v>
      </c>
      <c r="F6935" s="167" t="str">
        <f>IF('Lineær programmering opg 4'!$E$6=0,"-",(-A6935+'Lineær programmering opg 4'!$M$6)/'Lineær programmering opg 4'!$K$6*-1)</f>
        <v>-</v>
      </c>
      <c r="G6935" s="167" t="str">
        <f>IF('Lineær programmering opg 4'!$D$7=0,"-",((-A6935+'Lineær programmering opg 4'!$M$7)/'Lineær programmering opg 4'!$K$7)*-1)</f>
        <v>-</v>
      </c>
      <c r="H6935" s="167" t="str">
        <f>IF('Lineær programmering opg 4'!$C$8=0,"-",((-A6935+'Lineær programmering opg 4'!$M$8)/'Lineær programmering opg 4'!$K$8)*-1)</f>
        <v>-</v>
      </c>
      <c r="I6935" s="167" t="str">
        <f>IF('Lineær programmering opg 4'!$D$8=0,"-",'Lineær programmering opg 4'!$G$8)</f>
        <v>-</v>
      </c>
      <c r="J6935" s="295">
        <f>A6935*'Lineær programmering opg 4'!$C$11+Datatabel!C6935*'Lineær programmering opg 4'!$D$11</f>
        <v>44079.599999999773</v>
      </c>
      <c r="K6935" s="9">
        <f t="shared" si="542"/>
        <v>0</v>
      </c>
      <c r="L6935" s="9">
        <f t="shared" si="543"/>
        <v>0</v>
      </c>
    </row>
    <row r="6936" spans="1:12" ht="15" x14ac:dyDescent="0.25">
      <c r="A6936" s="167">
        <f t="shared" si="541"/>
        <v>73.608000000018322</v>
      </c>
      <c r="B6936" s="325">
        <f t="shared" si="544"/>
        <v>0.30670000000007636</v>
      </c>
      <c r="C6936" s="167">
        <f t="shared" si="540"/>
        <v>244.79399999998628</v>
      </c>
      <c r="D6936" s="167">
        <f>IF('Lineær programmering opg 4'!$M$4=0,"-",(-A6936+'Lineær programmering opg 4'!$M$4)/'Lineær programmering opg 4'!$K$4*-1)</f>
        <v>332.78399999996338</v>
      </c>
      <c r="E6936" s="167">
        <f>IF('Lineær programmering opg 4'!$M$5=0,"-",(-A6936+'Lineær programmering opg 4'!$M$5)/'Lineær programmering opg 4'!$K$5*-1)</f>
        <v>244.79399999998628</v>
      </c>
      <c r="F6936" s="167" t="str">
        <f>IF('Lineær programmering opg 4'!$E$6=0,"-",(-A6936+'Lineær programmering opg 4'!$M$6)/'Lineær programmering opg 4'!$K$6*-1)</f>
        <v>-</v>
      </c>
      <c r="G6936" s="167" t="str">
        <f>IF('Lineær programmering opg 4'!$D$7=0,"-",((-A6936+'Lineær programmering opg 4'!$M$7)/'Lineær programmering opg 4'!$K$7)*-1)</f>
        <v>-</v>
      </c>
      <c r="H6936" s="167" t="str">
        <f>IF('Lineær programmering opg 4'!$C$8=0,"-",((-A6936+'Lineær programmering opg 4'!$M$8)/'Lineær programmering opg 4'!$K$8)*-1)</f>
        <v>-</v>
      </c>
      <c r="I6936" s="167" t="str">
        <f>IF('Lineær programmering opg 4'!$D$8=0,"-",'Lineær programmering opg 4'!$G$8)</f>
        <v>-</v>
      </c>
      <c r="J6936" s="295">
        <f>A6936*'Lineær programmering opg 4'!$C$11+Datatabel!C6936*'Lineær programmering opg 4'!$D$11</f>
        <v>44079.899999999769</v>
      </c>
      <c r="K6936" s="9">
        <f t="shared" si="542"/>
        <v>0</v>
      </c>
      <c r="L6936" s="9">
        <f t="shared" si="543"/>
        <v>0</v>
      </c>
    </row>
    <row r="6937" spans="1:12" ht="15" x14ac:dyDescent="0.25">
      <c r="A6937" s="167">
        <f t="shared" si="541"/>
        <v>73.584000000018335</v>
      </c>
      <c r="B6937" s="325">
        <f t="shared" si="544"/>
        <v>0.30660000000007637</v>
      </c>
      <c r="C6937" s="167">
        <f t="shared" si="540"/>
        <v>244.81199999998623</v>
      </c>
      <c r="D6937" s="167">
        <f>IF('Lineær programmering opg 4'!$M$4=0,"-",(-A6937+'Lineær programmering opg 4'!$M$4)/'Lineær programmering opg 4'!$K$4*-1)</f>
        <v>332.83199999996333</v>
      </c>
      <c r="E6937" s="167">
        <f>IF('Lineær programmering opg 4'!$M$5=0,"-",(-A6937+'Lineær programmering opg 4'!$M$5)/'Lineær programmering opg 4'!$K$5*-1)</f>
        <v>244.81199999998623</v>
      </c>
      <c r="F6937" s="167" t="str">
        <f>IF('Lineær programmering opg 4'!$E$6=0,"-",(-A6937+'Lineær programmering opg 4'!$M$6)/'Lineær programmering opg 4'!$K$6*-1)</f>
        <v>-</v>
      </c>
      <c r="G6937" s="167" t="str">
        <f>IF('Lineær programmering opg 4'!$D$7=0,"-",((-A6937+'Lineær programmering opg 4'!$M$7)/'Lineær programmering opg 4'!$K$7)*-1)</f>
        <v>-</v>
      </c>
      <c r="H6937" s="167" t="str">
        <f>IF('Lineær programmering opg 4'!$C$8=0,"-",((-A6937+'Lineær programmering opg 4'!$M$8)/'Lineær programmering opg 4'!$K$8)*-1)</f>
        <v>-</v>
      </c>
      <c r="I6937" s="167" t="str">
        <f>IF('Lineær programmering opg 4'!$D$8=0,"-",'Lineær programmering opg 4'!$G$8)</f>
        <v>-</v>
      </c>
      <c r="J6937" s="295">
        <f>A6937*'Lineær programmering opg 4'!$C$11+Datatabel!C6937*'Lineær programmering opg 4'!$D$11</f>
        <v>44080.199999999772</v>
      </c>
      <c r="K6937" s="9">
        <f t="shared" si="542"/>
        <v>0</v>
      </c>
      <c r="L6937" s="9">
        <f t="shared" si="543"/>
        <v>0</v>
      </c>
    </row>
    <row r="6938" spans="1:12" ht="15" x14ac:dyDescent="0.25">
      <c r="A6938" s="167">
        <f t="shared" si="541"/>
        <v>73.560000000018334</v>
      </c>
      <c r="B6938" s="325">
        <f t="shared" si="544"/>
        <v>0.30650000000007638</v>
      </c>
      <c r="C6938" s="167">
        <f t="shared" si="540"/>
        <v>244.82999999998623</v>
      </c>
      <c r="D6938" s="167">
        <f>IF('Lineær programmering opg 4'!$M$4=0,"-",(-A6938+'Lineær programmering opg 4'!$M$4)/'Lineær programmering opg 4'!$K$4*-1)</f>
        <v>332.87999999996333</v>
      </c>
      <c r="E6938" s="167">
        <f>IF('Lineær programmering opg 4'!$M$5=0,"-",(-A6938+'Lineær programmering opg 4'!$M$5)/'Lineær programmering opg 4'!$K$5*-1)</f>
        <v>244.82999999998623</v>
      </c>
      <c r="F6938" s="167" t="str">
        <f>IF('Lineær programmering opg 4'!$E$6=0,"-",(-A6938+'Lineær programmering opg 4'!$M$6)/'Lineær programmering opg 4'!$K$6*-1)</f>
        <v>-</v>
      </c>
      <c r="G6938" s="167" t="str">
        <f>IF('Lineær programmering opg 4'!$D$7=0,"-",((-A6938+'Lineær programmering opg 4'!$M$7)/'Lineær programmering opg 4'!$K$7)*-1)</f>
        <v>-</v>
      </c>
      <c r="H6938" s="167" t="str">
        <f>IF('Lineær programmering opg 4'!$C$8=0,"-",((-A6938+'Lineær programmering opg 4'!$M$8)/'Lineær programmering opg 4'!$K$8)*-1)</f>
        <v>-</v>
      </c>
      <c r="I6938" s="167" t="str">
        <f>IF('Lineær programmering opg 4'!$D$8=0,"-",'Lineær programmering opg 4'!$G$8)</f>
        <v>-</v>
      </c>
      <c r="J6938" s="295">
        <f>A6938*'Lineær programmering opg 4'!$C$11+Datatabel!C6938*'Lineær programmering opg 4'!$D$11</f>
        <v>44080.499999999767</v>
      </c>
      <c r="K6938" s="9">
        <f t="shared" si="542"/>
        <v>0</v>
      </c>
      <c r="L6938" s="9">
        <f t="shared" si="543"/>
        <v>0</v>
      </c>
    </row>
    <row r="6939" spans="1:12" ht="15" x14ac:dyDescent="0.25">
      <c r="A6939" s="167">
        <f t="shared" si="541"/>
        <v>73.536000000018333</v>
      </c>
      <c r="B6939" s="325">
        <f t="shared" si="544"/>
        <v>0.30640000000007639</v>
      </c>
      <c r="C6939" s="167">
        <f t="shared" si="540"/>
        <v>244.84799999998623</v>
      </c>
      <c r="D6939" s="167">
        <f>IF('Lineær programmering opg 4'!$M$4=0,"-",(-A6939+'Lineær programmering opg 4'!$M$4)/'Lineær programmering opg 4'!$K$4*-1)</f>
        <v>332.92799999996333</v>
      </c>
      <c r="E6939" s="167">
        <f>IF('Lineær programmering opg 4'!$M$5=0,"-",(-A6939+'Lineær programmering opg 4'!$M$5)/'Lineær programmering opg 4'!$K$5*-1)</f>
        <v>244.84799999998623</v>
      </c>
      <c r="F6939" s="167" t="str">
        <f>IF('Lineær programmering opg 4'!$E$6=0,"-",(-A6939+'Lineær programmering opg 4'!$M$6)/'Lineær programmering opg 4'!$K$6*-1)</f>
        <v>-</v>
      </c>
      <c r="G6939" s="167" t="str">
        <f>IF('Lineær programmering opg 4'!$D$7=0,"-",((-A6939+'Lineær programmering opg 4'!$M$7)/'Lineær programmering opg 4'!$K$7)*-1)</f>
        <v>-</v>
      </c>
      <c r="H6939" s="167" t="str">
        <f>IF('Lineær programmering opg 4'!$C$8=0,"-",((-A6939+'Lineær programmering opg 4'!$M$8)/'Lineær programmering opg 4'!$K$8)*-1)</f>
        <v>-</v>
      </c>
      <c r="I6939" s="167" t="str">
        <f>IF('Lineær programmering opg 4'!$D$8=0,"-",'Lineær programmering opg 4'!$G$8)</f>
        <v>-</v>
      </c>
      <c r="J6939" s="295">
        <f>A6939*'Lineær programmering opg 4'!$C$11+Datatabel!C6939*'Lineær programmering opg 4'!$D$11</f>
        <v>44080.799999999763</v>
      </c>
      <c r="K6939" s="9">
        <f t="shared" si="542"/>
        <v>0</v>
      </c>
      <c r="L6939" s="9">
        <f t="shared" si="543"/>
        <v>0</v>
      </c>
    </row>
    <row r="6940" spans="1:12" ht="15" x14ac:dyDescent="0.25">
      <c r="A6940" s="167">
        <f t="shared" si="541"/>
        <v>73.512000000018332</v>
      </c>
      <c r="B6940" s="325">
        <f t="shared" si="544"/>
        <v>0.3063000000000764</v>
      </c>
      <c r="C6940" s="167">
        <f t="shared" si="540"/>
        <v>244.86599999998623</v>
      </c>
      <c r="D6940" s="167">
        <f>IF('Lineær programmering opg 4'!$M$4=0,"-",(-A6940+'Lineær programmering opg 4'!$M$4)/'Lineær programmering opg 4'!$K$4*-1)</f>
        <v>332.97599999996334</v>
      </c>
      <c r="E6940" s="167">
        <f>IF('Lineær programmering opg 4'!$M$5=0,"-",(-A6940+'Lineær programmering opg 4'!$M$5)/'Lineær programmering opg 4'!$K$5*-1)</f>
        <v>244.86599999998623</v>
      </c>
      <c r="F6940" s="167" t="str">
        <f>IF('Lineær programmering opg 4'!$E$6=0,"-",(-A6940+'Lineær programmering opg 4'!$M$6)/'Lineær programmering opg 4'!$K$6*-1)</f>
        <v>-</v>
      </c>
      <c r="G6940" s="167" t="str">
        <f>IF('Lineær programmering opg 4'!$D$7=0,"-",((-A6940+'Lineær programmering opg 4'!$M$7)/'Lineær programmering opg 4'!$K$7)*-1)</f>
        <v>-</v>
      </c>
      <c r="H6940" s="167" t="str">
        <f>IF('Lineær programmering opg 4'!$C$8=0,"-",((-A6940+'Lineær programmering opg 4'!$M$8)/'Lineær programmering opg 4'!$K$8)*-1)</f>
        <v>-</v>
      </c>
      <c r="I6940" s="167" t="str">
        <f>IF('Lineær programmering opg 4'!$D$8=0,"-",'Lineær programmering opg 4'!$G$8)</f>
        <v>-</v>
      </c>
      <c r="J6940" s="295">
        <f>A6940*'Lineær programmering opg 4'!$C$11+Datatabel!C6940*'Lineær programmering opg 4'!$D$11</f>
        <v>44081.099999999766</v>
      </c>
      <c r="K6940" s="9">
        <f t="shared" si="542"/>
        <v>0</v>
      </c>
      <c r="L6940" s="9">
        <f t="shared" si="543"/>
        <v>0</v>
      </c>
    </row>
    <row r="6941" spans="1:12" ht="15" x14ac:dyDescent="0.25">
      <c r="A6941" s="167">
        <f t="shared" si="541"/>
        <v>73.488000000018332</v>
      </c>
      <c r="B6941" s="325">
        <f t="shared" si="544"/>
        <v>0.30620000000007641</v>
      </c>
      <c r="C6941" s="167">
        <f t="shared" si="540"/>
        <v>244.88399999998623</v>
      </c>
      <c r="D6941" s="167">
        <f>IF('Lineær programmering opg 4'!$M$4=0,"-",(-A6941+'Lineær programmering opg 4'!$M$4)/'Lineær programmering opg 4'!$K$4*-1)</f>
        <v>333.02399999996334</v>
      </c>
      <c r="E6941" s="167">
        <f>IF('Lineær programmering opg 4'!$M$5=0,"-",(-A6941+'Lineær programmering opg 4'!$M$5)/'Lineær programmering opg 4'!$K$5*-1)</f>
        <v>244.88399999998623</v>
      </c>
      <c r="F6941" s="167" t="str">
        <f>IF('Lineær programmering opg 4'!$E$6=0,"-",(-A6941+'Lineær programmering opg 4'!$M$6)/'Lineær programmering opg 4'!$K$6*-1)</f>
        <v>-</v>
      </c>
      <c r="G6941" s="167" t="str">
        <f>IF('Lineær programmering opg 4'!$D$7=0,"-",((-A6941+'Lineær programmering opg 4'!$M$7)/'Lineær programmering opg 4'!$K$7)*-1)</f>
        <v>-</v>
      </c>
      <c r="H6941" s="167" t="str">
        <f>IF('Lineær programmering opg 4'!$C$8=0,"-",((-A6941+'Lineær programmering opg 4'!$M$8)/'Lineær programmering opg 4'!$K$8)*-1)</f>
        <v>-</v>
      </c>
      <c r="I6941" s="167" t="str">
        <f>IF('Lineær programmering opg 4'!$D$8=0,"-",'Lineær programmering opg 4'!$G$8)</f>
        <v>-</v>
      </c>
      <c r="J6941" s="295">
        <f>A6941*'Lineær programmering opg 4'!$C$11+Datatabel!C6941*'Lineær programmering opg 4'!$D$11</f>
        <v>44081.399999999761</v>
      </c>
      <c r="K6941" s="9">
        <f t="shared" si="542"/>
        <v>0</v>
      </c>
      <c r="L6941" s="9">
        <f t="shared" si="543"/>
        <v>0</v>
      </c>
    </row>
    <row r="6942" spans="1:12" ht="15" x14ac:dyDescent="0.25">
      <c r="A6942" s="167">
        <f t="shared" si="541"/>
        <v>73.464000000018345</v>
      </c>
      <c r="B6942" s="325">
        <f t="shared" si="544"/>
        <v>0.30610000000007642</v>
      </c>
      <c r="C6942" s="167">
        <f t="shared" si="540"/>
        <v>244.90199999998623</v>
      </c>
      <c r="D6942" s="167">
        <f>IF('Lineær programmering opg 4'!$M$4=0,"-",(-A6942+'Lineær programmering opg 4'!$M$4)/'Lineær programmering opg 4'!$K$4*-1)</f>
        <v>333.07199999996328</v>
      </c>
      <c r="E6942" s="167">
        <f>IF('Lineær programmering opg 4'!$M$5=0,"-",(-A6942+'Lineær programmering opg 4'!$M$5)/'Lineær programmering opg 4'!$K$5*-1)</f>
        <v>244.90199999998623</v>
      </c>
      <c r="F6942" s="167" t="str">
        <f>IF('Lineær programmering opg 4'!$E$6=0,"-",(-A6942+'Lineær programmering opg 4'!$M$6)/'Lineær programmering opg 4'!$K$6*-1)</f>
        <v>-</v>
      </c>
      <c r="G6942" s="167" t="str">
        <f>IF('Lineær programmering opg 4'!$D$7=0,"-",((-A6942+'Lineær programmering opg 4'!$M$7)/'Lineær programmering opg 4'!$K$7)*-1)</f>
        <v>-</v>
      </c>
      <c r="H6942" s="167" t="str">
        <f>IF('Lineær programmering opg 4'!$C$8=0,"-",((-A6942+'Lineær programmering opg 4'!$M$8)/'Lineær programmering opg 4'!$K$8)*-1)</f>
        <v>-</v>
      </c>
      <c r="I6942" s="167" t="str">
        <f>IF('Lineær programmering opg 4'!$D$8=0,"-",'Lineær programmering opg 4'!$G$8)</f>
        <v>-</v>
      </c>
      <c r="J6942" s="295">
        <f>A6942*'Lineær programmering opg 4'!$C$11+Datatabel!C6942*'Lineær programmering opg 4'!$D$11</f>
        <v>44081.699999999772</v>
      </c>
      <c r="K6942" s="9">
        <f t="shared" si="542"/>
        <v>0</v>
      </c>
      <c r="L6942" s="9">
        <f t="shared" si="543"/>
        <v>0</v>
      </c>
    </row>
    <row r="6943" spans="1:12" ht="15" x14ac:dyDescent="0.25">
      <c r="A6943" s="167">
        <f t="shared" si="541"/>
        <v>73.440000000018344</v>
      </c>
      <c r="B6943" s="325">
        <f t="shared" si="544"/>
        <v>0.30600000000007643</v>
      </c>
      <c r="C6943" s="167">
        <f t="shared" si="540"/>
        <v>244.91999999998623</v>
      </c>
      <c r="D6943" s="167">
        <f>IF('Lineær programmering opg 4'!$M$4=0,"-",(-A6943+'Lineær programmering opg 4'!$M$4)/'Lineær programmering opg 4'!$K$4*-1)</f>
        <v>333.11999999996328</v>
      </c>
      <c r="E6943" s="167">
        <f>IF('Lineær programmering opg 4'!$M$5=0,"-",(-A6943+'Lineær programmering opg 4'!$M$5)/'Lineær programmering opg 4'!$K$5*-1)</f>
        <v>244.91999999998623</v>
      </c>
      <c r="F6943" s="167" t="str">
        <f>IF('Lineær programmering opg 4'!$E$6=0,"-",(-A6943+'Lineær programmering opg 4'!$M$6)/'Lineær programmering opg 4'!$K$6*-1)</f>
        <v>-</v>
      </c>
      <c r="G6943" s="167" t="str">
        <f>IF('Lineær programmering opg 4'!$D$7=0,"-",((-A6943+'Lineær programmering opg 4'!$M$7)/'Lineær programmering opg 4'!$K$7)*-1)</f>
        <v>-</v>
      </c>
      <c r="H6943" s="167" t="str">
        <f>IF('Lineær programmering opg 4'!$C$8=0,"-",((-A6943+'Lineær programmering opg 4'!$M$8)/'Lineær programmering opg 4'!$K$8)*-1)</f>
        <v>-</v>
      </c>
      <c r="I6943" s="167" t="str">
        <f>IF('Lineær programmering opg 4'!$D$8=0,"-",'Lineær programmering opg 4'!$G$8)</f>
        <v>-</v>
      </c>
      <c r="J6943" s="295">
        <f>A6943*'Lineær programmering opg 4'!$C$11+Datatabel!C6943*'Lineær programmering opg 4'!$D$11</f>
        <v>44081.999999999767</v>
      </c>
      <c r="K6943" s="9">
        <f t="shared" si="542"/>
        <v>0</v>
      </c>
      <c r="L6943" s="9">
        <f t="shared" si="543"/>
        <v>0</v>
      </c>
    </row>
    <row r="6944" spans="1:12" ht="15" x14ac:dyDescent="0.25">
      <c r="A6944" s="167">
        <f t="shared" si="541"/>
        <v>73.416000000018343</v>
      </c>
      <c r="B6944" s="325">
        <f t="shared" si="544"/>
        <v>0.30590000000007644</v>
      </c>
      <c r="C6944" s="167">
        <f t="shared" si="540"/>
        <v>244.93799999998623</v>
      </c>
      <c r="D6944" s="167">
        <f>IF('Lineær programmering opg 4'!$M$4=0,"-",(-A6944+'Lineær programmering opg 4'!$M$4)/'Lineær programmering opg 4'!$K$4*-1)</f>
        <v>333.16799999996329</v>
      </c>
      <c r="E6944" s="167">
        <f>IF('Lineær programmering opg 4'!$M$5=0,"-",(-A6944+'Lineær programmering opg 4'!$M$5)/'Lineær programmering opg 4'!$K$5*-1)</f>
        <v>244.93799999998623</v>
      </c>
      <c r="F6944" s="167" t="str">
        <f>IF('Lineær programmering opg 4'!$E$6=0,"-",(-A6944+'Lineær programmering opg 4'!$M$6)/'Lineær programmering opg 4'!$K$6*-1)</f>
        <v>-</v>
      </c>
      <c r="G6944" s="167" t="str">
        <f>IF('Lineær programmering opg 4'!$D$7=0,"-",((-A6944+'Lineær programmering opg 4'!$M$7)/'Lineær programmering opg 4'!$K$7)*-1)</f>
        <v>-</v>
      </c>
      <c r="H6944" s="167" t="str">
        <f>IF('Lineær programmering opg 4'!$C$8=0,"-",((-A6944+'Lineær programmering opg 4'!$M$8)/'Lineær programmering opg 4'!$K$8)*-1)</f>
        <v>-</v>
      </c>
      <c r="I6944" s="167" t="str">
        <f>IF('Lineær programmering opg 4'!$D$8=0,"-",'Lineær programmering opg 4'!$G$8)</f>
        <v>-</v>
      </c>
      <c r="J6944" s="295">
        <f>A6944*'Lineær programmering opg 4'!$C$11+Datatabel!C6944*'Lineær programmering opg 4'!$D$11</f>
        <v>44082.29999999977</v>
      </c>
      <c r="K6944" s="9">
        <f t="shared" si="542"/>
        <v>0</v>
      </c>
      <c r="L6944" s="9">
        <f t="shared" si="543"/>
        <v>0</v>
      </c>
    </row>
    <row r="6945" spans="1:12" ht="15" x14ac:dyDescent="0.25">
      <c r="A6945" s="167">
        <f t="shared" si="541"/>
        <v>73.392000000018356</v>
      </c>
      <c r="B6945" s="325">
        <f t="shared" si="544"/>
        <v>0.30580000000007646</v>
      </c>
      <c r="C6945" s="167">
        <f t="shared" si="540"/>
        <v>244.95599999998623</v>
      </c>
      <c r="D6945" s="167">
        <f>IF('Lineær programmering opg 4'!$M$4=0,"-",(-A6945+'Lineær programmering opg 4'!$M$4)/'Lineær programmering opg 4'!$K$4*-1)</f>
        <v>333.21599999996329</v>
      </c>
      <c r="E6945" s="167">
        <f>IF('Lineær programmering opg 4'!$M$5=0,"-",(-A6945+'Lineær programmering opg 4'!$M$5)/'Lineær programmering opg 4'!$K$5*-1)</f>
        <v>244.95599999998623</v>
      </c>
      <c r="F6945" s="167" t="str">
        <f>IF('Lineær programmering opg 4'!$E$6=0,"-",(-A6945+'Lineær programmering opg 4'!$M$6)/'Lineær programmering opg 4'!$K$6*-1)</f>
        <v>-</v>
      </c>
      <c r="G6945" s="167" t="str">
        <f>IF('Lineær programmering opg 4'!$D$7=0,"-",((-A6945+'Lineær programmering opg 4'!$M$7)/'Lineær programmering opg 4'!$K$7)*-1)</f>
        <v>-</v>
      </c>
      <c r="H6945" s="167" t="str">
        <f>IF('Lineær programmering opg 4'!$C$8=0,"-",((-A6945+'Lineær programmering opg 4'!$M$8)/'Lineær programmering opg 4'!$K$8)*-1)</f>
        <v>-</v>
      </c>
      <c r="I6945" s="167" t="str">
        <f>IF('Lineær programmering opg 4'!$D$8=0,"-",'Lineær programmering opg 4'!$G$8)</f>
        <v>-</v>
      </c>
      <c r="J6945" s="295">
        <f>A6945*'Lineær programmering opg 4'!$C$11+Datatabel!C6945*'Lineær programmering opg 4'!$D$11</f>
        <v>44082.599999999773</v>
      </c>
      <c r="K6945" s="9">
        <f t="shared" si="542"/>
        <v>0</v>
      </c>
      <c r="L6945" s="9">
        <f t="shared" si="543"/>
        <v>0</v>
      </c>
    </row>
    <row r="6946" spans="1:12" ht="15" x14ac:dyDescent="0.25">
      <c r="A6946" s="167">
        <f t="shared" si="541"/>
        <v>73.368000000018355</v>
      </c>
      <c r="B6946" s="325">
        <f t="shared" si="544"/>
        <v>0.30570000000007647</v>
      </c>
      <c r="C6946" s="167">
        <f t="shared" si="540"/>
        <v>244.97399999998623</v>
      </c>
      <c r="D6946" s="167">
        <f>IF('Lineær programmering opg 4'!$M$4=0,"-",(-A6946+'Lineær programmering opg 4'!$M$4)/'Lineær programmering opg 4'!$K$4*-1)</f>
        <v>333.26399999996329</v>
      </c>
      <c r="E6946" s="167">
        <f>IF('Lineær programmering opg 4'!$M$5=0,"-",(-A6946+'Lineær programmering opg 4'!$M$5)/'Lineær programmering opg 4'!$K$5*-1)</f>
        <v>244.97399999998623</v>
      </c>
      <c r="F6946" s="167" t="str">
        <f>IF('Lineær programmering opg 4'!$E$6=0,"-",(-A6946+'Lineær programmering opg 4'!$M$6)/'Lineær programmering opg 4'!$K$6*-1)</f>
        <v>-</v>
      </c>
      <c r="G6946" s="167" t="str">
        <f>IF('Lineær programmering opg 4'!$D$7=0,"-",((-A6946+'Lineær programmering opg 4'!$M$7)/'Lineær programmering opg 4'!$K$7)*-1)</f>
        <v>-</v>
      </c>
      <c r="H6946" s="167" t="str">
        <f>IF('Lineær programmering opg 4'!$C$8=0,"-",((-A6946+'Lineær programmering opg 4'!$M$8)/'Lineær programmering opg 4'!$K$8)*-1)</f>
        <v>-</v>
      </c>
      <c r="I6946" s="167" t="str">
        <f>IF('Lineær programmering opg 4'!$D$8=0,"-",'Lineær programmering opg 4'!$G$8)</f>
        <v>-</v>
      </c>
      <c r="J6946" s="295">
        <f>A6946*'Lineær programmering opg 4'!$C$11+Datatabel!C6946*'Lineær programmering opg 4'!$D$11</f>
        <v>44082.899999999769</v>
      </c>
      <c r="K6946" s="9">
        <f t="shared" si="542"/>
        <v>0</v>
      </c>
      <c r="L6946" s="9">
        <f t="shared" si="543"/>
        <v>0</v>
      </c>
    </row>
    <row r="6947" spans="1:12" ht="15" x14ac:dyDescent="0.25">
      <c r="A6947" s="167">
        <f t="shared" si="541"/>
        <v>73.344000000018355</v>
      </c>
      <c r="B6947" s="325">
        <f t="shared" si="544"/>
        <v>0.30560000000007648</v>
      </c>
      <c r="C6947" s="167">
        <f t="shared" si="540"/>
        <v>244.99199999998623</v>
      </c>
      <c r="D6947" s="167">
        <f>IF('Lineær programmering opg 4'!$M$4=0,"-",(-A6947+'Lineær programmering opg 4'!$M$4)/'Lineær programmering opg 4'!$K$4*-1)</f>
        <v>333.31199999996329</v>
      </c>
      <c r="E6947" s="167">
        <f>IF('Lineær programmering opg 4'!$M$5=0,"-",(-A6947+'Lineær programmering opg 4'!$M$5)/'Lineær programmering opg 4'!$K$5*-1)</f>
        <v>244.99199999998623</v>
      </c>
      <c r="F6947" s="167" t="str">
        <f>IF('Lineær programmering opg 4'!$E$6=0,"-",(-A6947+'Lineær programmering opg 4'!$M$6)/'Lineær programmering opg 4'!$K$6*-1)</f>
        <v>-</v>
      </c>
      <c r="G6947" s="167" t="str">
        <f>IF('Lineær programmering opg 4'!$D$7=0,"-",((-A6947+'Lineær programmering opg 4'!$M$7)/'Lineær programmering opg 4'!$K$7)*-1)</f>
        <v>-</v>
      </c>
      <c r="H6947" s="167" t="str">
        <f>IF('Lineær programmering opg 4'!$C$8=0,"-",((-A6947+'Lineær programmering opg 4'!$M$8)/'Lineær programmering opg 4'!$K$8)*-1)</f>
        <v>-</v>
      </c>
      <c r="I6947" s="167" t="str">
        <f>IF('Lineær programmering opg 4'!$D$8=0,"-",'Lineær programmering opg 4'!$G$8)</f>
        <v>-</v>
      </c>
      <c r="J6947" s="295">
        <f>A6947*'Lineær programmering opg 4'!$C$11+Datatabel!C6947*'Lineær programmering opg 4'!$D$11</f>
        <v>44083.199999999772</v>
      </c>
      <c r="K6947" s="9">
        <f t="shared" si="542"/>
        <v>0</v>
      </c>
      <c r="L6947" s="9">
        <f t="shared" si="543"/>
        <v>0</v>
      </c>
    </row>
    <row r="6948" spans="1:12" ht="15" x14ac:dyDescent="0.25">
      <c r="A6948" s="167">
        <f t="shared" si="541"/>
        <v>73.320000000018354</v>
      </c>
      <c r="B6948" s="325">
        <f t="shared" si="544"/>
        <v>0.30550000000007649</v>
      </c>
      <c r="C6948" s="167">
        <f t="shared" si="540"/>
        <v>245.00999999998623</v>
      </c>
      <c r="D6948" s="167">
        <f>IF('Lineær programmering opg 4'!$M$4=0,"-",(-A6948+'Lineær programmering opg 4'!$M$4)/'Lineær programmering opg 4'!$K$4*-1)</f>
        <v>333.35999999996329</v>
      </c>
      <c r="E6948" s="167">
        <f>IF('Lineær programmering opg 4'!$M$5=0,"-",(-A6948+'Lineær programmering opg 4'!$M$5)/'Lineær programmering opg 4'!$K$5*-1)</f>
        <v>245.00999999998623</v>
      </c>
      <c r="F6948" s="167" t="str">
        <f>IF('Lineær programmering opg 4'!$E$6=0,"-",(-A6948+'Lineær programmering opg 4'!$M$6)/'Lineær programmering opg 4'!$K$6*-1)</f>
        <v>-</v>
      </c>
      <c r="G6948" s="167" t="str">
        <f>IF('Lineær programmering opg 4'!$D$7=0,"-",((-A6948+'Lineær programmering opg 4'!$M$7)/'Lineær programmering opg 4'!$K$7)*-1)</f>
        <v>-</v>
      </c>
      <c r="H6948" s="167" t="str">
        <f>IF('Lineær programmering opg 4'!$C$8=0,"-",((-A6948+'Lineær programmering opg 4'!$M$8)/'Lineær programmering opg 4'!$K$8)*-1)</f>
        <v>-</v>
      </c>
      <c r="I6948" s="167" t="str">
        <f>IF('Lineær programmering opg 4'!$D$8=0,"-",'Lineær programmering opg 4'!$G$8)</f>
        <v>-</v>
      </c>
      <c r="J6948" s="295">
        <f>A6948*'Lineær programmering opg 4'!$C$11+Datatabel!C6948*'Lineær programmering opg 4'!$D$11</f>
        <v>44083.499999999767</v>
      </c>
      <c r="K6948" s="9">
        <f t="shared" si="542"/>
        <v>0</v>
      </c>
      <c r="L6948" s="9">
        <f t="shared" si="543"/>
        <v>0</v>
      </c>
    </row>
    <row r="6949" spans="1:12" ht="15" x14ac:dyDescent="0.25">
      <c r="A6949" s="167">
        <f t="shared" si="541"/>
        <v>73.296000000018353</v>
      </c>
      <c r="B6949" s="325">
        <f t="shared" si="544"/>
        <v>0.3054000000000765</v>
      </c>
      <c r="C6949" s="167">
        <f t="shared" si="540"/>
        <v>245.02799999998624</v>
      </c>
      <c r="D6949" s="167">
        <f>IF('Lineær programmering opg 4'!$M$4=0,"-",(-A6949+'Lineær programmering opg 4'!$M$4)/'Lineær programmering opg 4'!$K$4*-1)</f>
        <v>333.40799999996329</v>
      </c>
      <c r="E6949" s="167">
        <f>IF('Lineær programmering opg 4'!$M$5=0,"-",(-A6949+'Lineær programmering opg 4'!$M$5)/'Lineær programmering opg 4'!$K$5*-1)</f>
        <v>245.02799999998624</v>
      </c>
      <c r="F6949" s="167" t="str">
        <f>IF('Lineær programmering opg 4'!$E$6=0,"-",(-A6949+'Lineær programmering opg 4'!$M$6)/'Lineær programmering opg 4'!$K$6*-1)</f>
        <v>-</v>
      </c>
      <c r="G6949" s="167" t="str">
        <f>IF('Lineær programmering opg 4'!$D$7=0,"-",((-A6949+'Lineær programmering opg 4'!$M$7)/'Lineær programmering opg 4'!$K$7)*-1)</f>
        <v>-</v>
      </c>
      <c r="H6949" s="167" t="str">
        <f>IF('Lineær programmering opg 4'!$C$8=0,"-",((-A6949+'Lineær programmering opg 4'!$M$8)/'Lineær programmering opg 4'!$K$8)*-1)</f>
        <v>-</v>
      </c>
      <c r="I6949" s="167" t="str">
        <f>IF('Lineær programmering opg 4'!$D$8=0,"-",'Lineær programmering opg 4'!$G$8)</f>
        <v>-</v>
      </c>
      <c r="J6949" s="295">
        <f>A6949*'Lineær programmering opg 4'!$C$11+Datatabel!C6949*'Lineær programmering opg 4'!$D$11</f>
        <v>44083.79999999977</v>
      </c>
      <c r="K6949" s="9">
        <f t="shared" si="542"/>
        <v>0</v>
      </c>
      <c r="L6949" s="9">
        <f t="shared" si="543"/>
        <v>0</v>
      </c>
    </row>
    <row r="6950" spans="1:12" ht="15" x14ac:dyDescent="0.25">
      <c r="A6950" s="167">
        <f t="shared" si="541"/>
        <v>73.272000000018366</v>
      </c>
      <c r="B6950" s="325">
        <f t="shared" si="544"/>
        <v>0.30530000000007651</v>
      </c>
      <c r="C6950" s="167">
        <f t="shared" si="540"/>
        <v>245.04599999998624</v>
      </c>
      <c r="D6950" s="167">
        <f>IF('Lineær programmering opg 4'!$M$4=0,"-",(-A6950+'Lineær programmering opg 4'!$M$4)/'Lineær programmering opg 4'!$K$4*-1)</f>
        <v>333.4559999999633</v>
      </c>
      <c r="E6950" s="167">
        <f>IF('Lineær programmering opg 4'!$M$5=0,"-",(-A6950+'Lineær programmering opg 4'!$M$5)/'Lineær programmering opg 4'!$K$5*-1)</f>
        <v>245.04599999998624</v>
      </c>
      <c r="F6950" s="167" t="str">
        <f>IF('Lineær programmering opg 4'!$E$6=0,"-",(-A6950+'Lineær programmering opg 4'!$M$6)/'Lineær programmering opg 4'!$K$6*-1)</f>
        <v>-</v>
      </c>
      <c r="G6950" s="167" t="str">
        <f>IF('Lineær programmering opg 4'!$D$7=0,"-",((-A6950+'Lineær programmering opg 4'!$M$7)/'Lineær programmering opg 4'!$K$7)*-1)</f>
        <v>-</v>
      </c>
      <c r="H6950" s="167" t="str">
        <f>IF('Lineær programmering opg 4'!$C$8=0,"-",((-A6950+'Lineær programmering opg 4'!$M$8)/'Lineær programmering opg 4'!$K$8)*-1)</f>
        <v>-</v>
      </c>
      <c r="I6950" s="167" t="str">
        <f>IF('Lineær programmering opg 4'!$D$8=0,"-",'Lineær programmering opg 4'!$G$8)</f>
        <v>-</v>
      </c>
      <c r="J6950" s="295">
        <f>A6950*'Lineær programmering opg 4'!$C$11+Datatabel!C6950*'Lineær programmering opg 4'!$D$11</f>
        <v>44084.099999999773</v>
      </c>
      <c r="K6950" s="9">
        <f t="shared" si="542"/>
        <v>0</v>
      </c>
      <c r="L6950" s="9">
        <f t="shared" si="543"/>
        <v>0</v>
      </c>
    </row>
    <row r="6951" spans="1:12" ht="15" x14ac:dyDescent="0.25">
      <c r="A6951" s="167">
        <f t="shared" si="541"/>
        <v>73.248000000018365</v>
      </c>
      <c r="B6951" s="325">
        <f t="shared" si="544"/>
        <v>0.30520000000007652</v>
      </c>
      <c r="C6951" s="167">
        <f t="shared" si="540"/>
        <v>245.06399999998624</v>
      </c>
      <c r="D6951" s="167">
        <f>IF('Lineær programmering opg 4'!$M$4=0,"-",(-A6951+'Lineær programmering opg 4'!$M$4)/'Lineær programmering opg 4'!$K$4*-1)</f>
        <v>333.5039999999633</v>
      </c>
      <c r="E6951" s="167">
        <f>IF('Lineær programmering opg 4'!$M$5=0,"-",(-A6951+'Lineær programmering opg 4'!$M$5)/'Lineær programmering opg 4'!$K$5*-1)</f>
        <v>245.06399999998624</v>
      </c>
      <c r="F6951" s="167" t="str">
        <f>IF('Lineær programmering opg 4'!$E$6=0,"-",(-A6951+'Lineær programmering opg 4'!$M$6)/'Lineær programmering opg 4'!$K$6*-1)</f>
        <v>-</v>
      </c>
      <c r="G6951" s="167" t="str">
        <f>IF('Lineær programmering opg 4'!$D$7=0,"-",((-A6951+'Lineær programmering opg 4'!$M$7)/'Lineær programmering opg 4'!$K$7)*-1)</f>
        <v>-</v>
      </c>
      <c r="H6951" s="167" t="str">
        <f>IF('Lineær programmering opg 4'!$C$8=0,"-",((-A6951+'Lineær programmering opg 4'!$M$8)/'Lineær programmering opg 4'!$K$8)*-1)</f>
        <v>-</v>
      </c>
      <c r="I6951" s="167" t="str">
        <f>IF('Lineær programmering opg 4'!$D$8=0,"-",'Lineær programmering opg 4'!$G$8)</f>
        <v>-</v>
      </c>
      <c r="J6951" s="295">
        <f>A6951*'Lineær programmering opg 4'!$C$11+Datatabel!C6951*'Lineær programmering opg 4'!$D$11</f>
        <v>44084.399999999769</v>
      </c>
      <c r="K6951" s="9">
        <f t="shared" si="542"/>
        <v>0</v>
      </c>
      <c r="L6951" s="9">
        <f t="shared" si="543"/>
        <v>0</v>
      </c>
    </row>
    <row r="6952" spans="1:12" ht="15" x14ac:dyDescent="0.25">
      <c r="A6952" s="167">
        <f t="shared" si="541"/>
        <v>73.224000000018364</v>
      </c>
      <c r="B6952" s="325">
        <f t="shared" si="544"/>
        <v>0.30510000000007653</v>
      </c>
      <c r="C6952" s="167">
        <f t="shared" si="540"/>
        <v>245.08199999998624</v>
      </c>
      <c r="D6952" s="167">
        <f>IF('Lineær programmering opg 4'!$M$4=0,"-",(-A6952+'Lineær programmering opg 4'!$M$4)/'Lineær programmering opg 4'!$K$4*-1)</f>
        <v>333.5519999999633</v>
      </c>
      <c r="E6952" s="167">
        <f>IF('Lineær programmering opg 4'!$M$5=0,"-",(-A6952+'Lineær programmering opg 4'!$M$5)/'Lineær programmering opg 4'!$K$5*-1)</f>
        <v>245.08199999998624</v>
      </c>
      <c r="F6952" s="167" t="str">
        <f>IF('Lineær programmering opg 4'!$E$6=0,"-",(-A6952+'Lineær programmering opg 4'!$M$6)/'Lineær programmering opg 4'!$K$6*-1)</f>
        <v>-</v>
      </c>
      <c r="G6952" s="167" t="str">
        <f>IF('Lineær programmering opg 4'!$D$7=0,"-",((-A6952+'Lineær programmering opg 4'!$M$7)/'Lineær programmering opg 4'!$K$7)*-1)</f>
        <v>-</v>
      </c>
      <c r="H6952" s="167" t="str">
        <f>IF('Lineær programmering opg 4'!$C$8=0,"-",((-A6952+'Lineær programmering opg 4'!$M$8)/'Lineær programmering opg 4'!$K$8)*-1)</f>
        <v>-</v>
      </c>
      <c r="I6952" s="167" t="str">
        <f>IF('Lineær programmering opg 4'!$D$8=0,"-",'Lineær programmering opg 4'!$G$8)</f>
        <v>-</v>
      </c>
      <c r="J6952" s="295">
        <f>A6952*'Lineær programmering opg 4'!$C$11+Datatabel!C6952*'Lineær programmering opg 4'!$D$11</f>
        <v>44084.699999999772</v>
      </c>
      <c r="K6952" s="9">
        <f t="shared" si="542"/>
        <v>0</v>
      </c>
      <c r="L6952" s="9">
        <f t="shared" si="543"/>
        <v>0</v>
      </c>
    </row>
    <row r="6953" spans="1:12" ht="15" x14ac:dyDescent="0.25">
      <c r="A6953" s="167">
        <f t="shared" si="541"/>
        <v>73.200000000018377</v>
      </c>
      <c r="B6953" s="325">
        <f t="shared" si="544"/>
        <v>0.30500000000007654</v>
      </c>
      <c r="C6953" s="167">
        <f t="shared" si="540"/>
        <v>245.09999999998624</v>
      </c>
      <c r="D6953" s="167">
        <f>IF('Lineær programmering opg 4'!$M$4=0,"-",(-A6953+'Lineær programmering opg 4'!$M$4)/'Lineær programmering opg 4'!$K$4*-1)</f>
        <v>333.59999999996325</v>
      </c>
      <c r="E6953" s="167">
        <f>IF('Lineær programmering opg 4'!$M$5=0,"-",(-A6953+'Lineær programmering opg 4'!$M$5)/'Lineær programmering opg 4'!$K$5*-1)</f>
        <v>245.09999999998624</v>
      </c>
      <c r="F6953" s="167" t="str">
        <f>IF('Lineær programmering opg 4'!$E$6=0,"-",(-A6953+'Lineær programmering opg 4'!$M$6)/'Lineær programmering opg 4'!$K$6*-1)</f>
        <v>-</v>
      </c>
      <c r="G6953" s="167" t="str">
        <f>IF('Lineær programmering opg 4'!$D$7=0,"-",((-A6953+'Lineær programmering opg 4'!$M$7)/'Lineær programmering opg 4'!$K$7)*-1)</f>
        <v>-</v>
      </c>
      <c r="H6953" s="167" t="str">
        <f>IF('Lineær programmering opg 4'!$C$8=0,"-",((-A6953+'Lineær programmering opg 4'!$M$8)/'Lineær programmering opg 4'!$K$8)*-1)</f>
        <v>-</v>
      </c>
      <c r="I6953" s="167" t="str">
        <f>IF('Lineær programmering opg 4'!$D$8=0,"-",'Lineær programmering opg 4'!$G$8)</f>
        <v>-</v>
      </c>
      <c r="J6953" s="295">
        <f>A6953*'Lineær programmering opg 4'!$C$11+Datatabel!C6953*'Lineær programmering opg 4'!$D$11</f>
        <v>44084.999999999774</v>
      </c>
      <c r="K6953" s="9">
        <f t="shared" si="542"/>
        <v>0</v>
      </c>
      <c r="L6953" s="9">
        <f t="shared" si="543"/>
        <v>0</v>
      </c>
    </row>
    <row r="6954" spans="1:12" ht="15" x14ac:dyDescent="0.25">
      <c r="A6954" s="167">
        <f t="shared" si="541"/>
        <v>73.176000000018377</v>
      </c>
      <c r="B6954" s="325">
        <f t="shared" si="544"/>
        <v>0.30490000000007655</v>
      </c>
      <c r="C6954" s="167">
        <f t="shared" si="540"/>
        <v>245.11799999998624</v>
      </c>
      <c r="D6954" s="167">
        <f>IF('Lineær programmering opg 4'!$M$4=0,"-",(-A6954+'Lineær programmering opg 4'!$M$4)/'Lineær programmering opg 4'!$K$4*-1)</f>
        <v>333.64799999996325</v>
      </c>
      <c r="E6954" s="167">
        <f>IF('Lineær programmering opg 4'!$M$5=0,"-",(-A6954+'Lineær programmering opg 4'!$M$5)/'Lineær programmering opg 4'!$K$5*-1)</f>
        <v>245.11799999998624</v>
      </c>
      <c r="F6954" s="167" t="str">
        <f>IF('Lineær programmering opg 4'!$E$6=0,"-",(-A6954+'Lineær programmering opg 4'!$M$6)/'Lineær programmering opg 4'!$K$6*-1)</f>
        <v>-</v>
      </c>
      <c r="G6954" s="167" t="str">
        <f>IF('Lineær programmering opg 4'!$D$7=0,"-",((-A6954+'Lineær programmering opg 4'!$M$7)/'Lineær programmering opg 4'!$K$7)*-1)</f>
        <v>-</v>
      </c>
      <c r="H6954" s="167" t="str">
        <f>IF('Lineær programmering opg 4'!$C$8=0,"-",((-A6954+'Lineær programmering opg 4'!$M$8)/'Lineær programmering opg 4'!$K$8)*-1)</f>
        <v>-</v>
      </c>
      <c r="I6954" s="167" t="str">
        <f>IF('Lineær programmering opg 4'!$D$8=0,"-",'Lineær programmering opg 4'!$G$8)</f>
        <v>-</v>
      </c>
      <c r="J6954" s="295">
        <f>A6954*'Lineær programmering opg 4'!$C$11+Datatabel!C6954*'Lineær programmering opg 4'!$D$11</f>
        <v>44085.299999999777</v>
      </c>
      <c r="K6954" s="9">
        <f t="shared" si="542"/>
        <v>0</v>
      </c>
      <c r="L6954" s="9">
        <f t="shared" si="543"/>
        <v>0</v>
      </c>
    </row>
    <row r="6955" spans="1:12" ht="15" x14ac:dyDescent="0.25">
      <c r="A6955" s="167">
        <f t="shared" si="541"/>
        <v>73.152000000018376</v>
      </c>
      <c r="B6955" s="325">
        <f t="shared" si="544"/>
        <v>0.30480000000007657</v>
      </c>
      <c r="C6955" s="167">
        <f t="shared" si="540"/>
        <v>245.13599999998624</v>
      </c>
      <c r="D6955" s="167">
        <f>IF('Lineær programmering opg 4'!$M$4=0,"-",(-A6955+'Lineær programmering opg 4'!$M$4)/'Lineær programmering opg 4'!$K$4*-1)</f>
        <v>333.69599999996325</v>
      </c>
      <c r="E6955" s="167">
        <f>IF('Lineær programmering opg 4'!$M$5=0,"-",(-A6955+'Lineær programmering opg 4'!$M$5)/'Lineær programmering opg 4'!$K$5*-1)</f>
        <v>245.13599999998624</v>
      </c>
      <c r="F6955" s="167" t="str">
        <f>IF('Lineær programmering opg 4'!$E$6=0,"-",(-A6955+'Lineær programmering opg 4'!$M$6)/'Lineær programmering opg 4'!$K$6*-1)</f>
        <v>-</v>
      </c>
      <c r="G6955" s="167" t="str">
        <f>IF('Lineær programmering opg 4'!$D$7=0,"-",((-A6955+'Lineær programmering opg 4'!$M$7)/'Lineær programmering opg 4'!$K$7)*-1)</f>
        <v>-</v>
      </c>
      <c r="H6955" s="167" t="str">
        <f>IF('Lineær programmering opg 4'!$C$8=0,"-",((-A6955+'Lineær programmering opg 4'!$M$8)/'Lineær programmering opg 4'!$K$8)*-1)</f>
        <v>-</v>
      </c>
      <c r="I6955" s="167" t="str">
        <f>IF('Lineær programmering opg 4'!$D$8=0,"-",'Lineær programmering opg 4'!$G$8)</f>
        <v>-</v>
      </c>
      <c r="J6955" s="295">
        <f>A6955*'Lineær programmering opg 4'!$C$11+Datatabel!C6955*'Lineær programmering opg 4'!$D$11</f>
        <v>44085.599999999773</v>
      </c>
      <c r="K6955" s="9">
        <f t="shared" si="542"/>
        <v>0</v>
      </c>
      <c r="L6955" s="9">
        <f t="shared" si="543"/>
        <v>0</v>
      </c>
    </row>
    <row r="6956" spans="1:12" ht="15" x14ac:dyDescent="0.25">
      <c r="A6956" s="167">
        <f t="shared" si="541"/>
        <v>73.128000000018375</v>
      </c>
      <c r="B6956" s="325">
        <f t="shared" si="544"/>
        <v>0.30470000000007658</v>
      </c>
      <c r="C6956" s="167">
        <f t="shared" si="540"/>
        <v>245.15399999998624</v>
      </c>
      <c r="D6956" s="167">
        <f>IF('Lineær programmering opg 4'!$M$4=0,"-",(-A6956+'Lineær programmering opg 4'!$M$4)/'Lineær programmering opg 4'!$K$4*-1)</f>
        <v>333.74399999996325</v>
      </c>
      <c r="E6956" s="167">
        <f>IF('Lineær programmering opg 4'!$M$5=0,"-",(-A6956+'Lineær programmering opg 4'!$M$5)/'Lineær programmering opg 4'!$K$5*-1)</f>
        <v>245.15399999998624</v>
      </c>
      <c r="F6956" s="167" t="str">
        <f>IF('Lineær programmering opg 4'!$E$6=0,"-",(-A6956+'Lineær programmering opg 4'!$M$6)/'Lineær programmering opg 4'!$K$6*-1)</f>
        <v>-</v>
      </c>
      <c r="G6956" s="167" t="str">
        <f>IF('Lineær programmering opg 4'!$D$7=0,"-",((-A6956+'Lineær programmering opg 4'!$M$7)/'Lineær programmering opg 4'!$K$7)*-1)</f>
        <v>-</v>
      </c>
      <c r="H6956" s="167" t="str">
        <f>IF('Lineær programmering opg 4'!$C$8=0,"-",((-A6956+'Lineær programmering opg 4'!$M$8)/'Lineær programmering opg 4'!$K$8)*-1)</f>
        <v>-</v>
      </c>
      <c r="I6956" s="167" t="str">
        <f>IF('Lineær programmering opg 4'!$D$8=0,"-",'Lineær programmering opg 4'!$G$8)</f>
        <v>-</v>
      </c>
      <c r="J6956" s="295">
        <f>A6956*'Lineær programmering opg 4'!$C$11+Datatabel!C6956*'Lineær programmering opg 4'!$D$11</f>
        <v>44085.899999999776</v>
      </c>
      <c r="K6956" s="9">
        <f t="shared" si="542"/>
        <v>0</v>
      </c>
      <c r="L6956" s="9">
        <f t="shared" si="543"/>
        <v>0</v>
      </c>
    </row>
    <row r="6957" spans="1:12" ht="15" x14ac:dyDescent="0.25">
      <c r="A6957" s="167">
        <f t="shared" si="541"/>
        <v>73.104000000018374</v>
      </c>
      <c r="B6957" s="325">
        <f t="shared" si="544"/>
        <v>0.30460000000007659</v>
      </c>
      <c r="C6957" s="167">
        <f t="shared" si="540"/>
        <v>245.17199999998624</v>
      </c>
      <c r="D6957" s="167">
        <f>IF('Lineær programmering opg 4'!$M$4=0,"-",(-A6957+'Lineær programmering opg 4'!$M$4)/'Lineær programmering opg 4'!$K$4*-1)</f>
        <v>333.79199999996325</v>
      </c>
      <c r="E6957" s="167">
        <f>IF('Lineær programmering opg 4'!$M$5=0,"-",(-A6957+'Lineær programmering opg 4'!$M$5)/'Lineær programmering opg 4'!$K$5*-1)</f>
        <v>245.17199999998624</v>
      </c>
      <c r="F6957" s="167" t="str">
        <f>IF('Lineær programmering opg 4'!$E$6=0,"-",(-A6957+'Lineær programmering opg 4'!$M$6)/'Lineær programmering opg 4'!$K$6*-1)</f>
        <v>-</v>
      </c>
      <c r="G6957" s="167" t="str">
        <f>IF('Lineær programmering opg 4'!$D$7=0,"-",((-A6957+'Lineær programmering opg 4'!$M$7)/'Lineær programmering opg 4'!$K$7)*-1)</f>
        <v>-</v>
      </c>
      <c r="H6957" s="167" t="str">
        <f>IF('Lineær programmering opg 4'!$C$8=0,"-",((-A6957+'Lineær programmering opg 4'!$M$8)/'Lineær programmering opg 4'!$K$8)*-1)</f>
        <v>-</v>
      </c>
      <c r="I6957" s="167" t="str">
        <f>IF('Lineær programmering opg 4'!$D$8=0,"-",'Lineær programmering opg 4'!$G$8)</f>
        <v>-</v>
      </c>
      <c r="J6957" s="295">
        <f>A6957*'Lineær programmering opg 4'!$C$11+Datatabel!C6957*'Lineær programmering opg 4'!$D$11</f>
        <v>44086.199999999772</v>
      </c>
      <c r="K6957" s="9">
        <f t="shared" si="542"/>
        <v>0</v>
      </c>
      <c r="L6957" s="9">
        <f t="shared" si="543"/>
        <v>0</v>
      </c>
    </row>
    <row r="6958" spans="1:12" ht="15" x14ac:dyDescent="0.25">
      <c r="A6958" s="167">
        <f t="shared" si="541"/>
        <v>73.080000000018387</v>
      </c>
      <c r="B6958" s="325">
        <f t="shared" si="544"/>
        <v>0.3045000000000766</v>
      </c>
      <c r="C6958" s="167">
        <f t="shared" si="540"/>
        <v>245.18999999998621</v>
      </c>
      <c r="D6958" s="167">
        <f>IF('Lineær programmering opg 4'!$M$4=0,"-",(-A6958+'Lineær programmering opg 4'!$M$4)/'Lineær programmering opg 4'!$K$4*-1)</f>
        <v>333.8399999999632</v>
      </c>
      <c r="E6958" s="167">
        <f>IF('Lineær programmering opg 4'!$M$5=0,"-",(-A6958+'Lineær programmering opg 4'!$M$5)/'Lineær programmering opg 4'!$K$5*-1)</f>
        <v>245.18999999998621</v>
      </c>
      <c r="F6958" s="167" t="str">
        <f>IF('Lineær programmering opg 4'!$E$6=0,"-",(-A6958+'Lineær programmering opg 4'!$M$6)/'Lineær programmering opg 4'!$K$6*-1)</f>
        <v>-</v>
      </c>
      <c r="G6958" s="167" t="str">
        <f>IF('Lineær programmering opg 4'!$D$7=0,"-",((-A6958+'Lineær programmering opg 4'!$M$7)/'Lineær programmering opg 4'!$K$7)*-1)</f>
        <v>-</v>
      </c>
      <c r="H6958" s="167" t="str">
        <f>IF('Lineær programmering opg 4'!$C$8=0,"-",((-A6958+'Lineær programmering opg 4'!$M$8)/'Lineær programmering opg 4'!$K$8)*-1)</f>
        <v>-</v>
      </c>
      <c r="I6958" s="167" t="str">
        <f>IF('Lineær programmering opg 4'!$D$8=0,"-",'Lineær programmering opg 4'!$G$8)</f>
        <v>-</v>
      </c>
      <c r="J6958" s="295">
        <f>A6958*'Lineær programmering opg 4'!$C$11+Datatabel!C6958*'Lineær programmering opg 4'!$D$11</f>
        <v>44086.499999999774</v>
      </c>
      <c r="K6958" s="9">
        <f t="shared" si="542"/>
        <v>0</v>
      </c>
      <c r="L6958" s="9">
        <f t="shared" si="543"/>
        <v>0</v>
      </c>
    </row>
    <row r="6959" spans="1:12" ht="15" x14ac:dyDescent="0.25">
      <c r="A6959" s="167">
        <f t="shared" si="541"/>
        <v>73.056000000018386</v>
      </c>
      <c r="B6959" s="325">
        <f t="shared" si="544"/>
        <v>0.30440000000007661</v>
      </c>
      <c r="C6959" s="167">
        <f t="shared" si="540"/>
        <v>245.20799999998621</v>
      </c>
      <c r="D6959" s="167">
        <f>IF('Lineær programmering opg 4'!$M$4=0,"-",(-A6959+'Lineær programmering opg 4'!$M$4)/'Lineær programmering opg 4'!$K$4*-1)</f>
        <v>333.8879999999632</v>
      </c>
      <c r="E6959" s="167">
        <f>IF('Lineær programmering opg 4'!$M$5=0,"-",(-A6959+'Lineær programmering opg 4'!$M$5)/'Lineær programmering opg 4'!$K$5*-1)</f>
        <v>245.20799999998621</v>
      </c>
      <c r="F6959" s="167" t="str">
        <f>IF('Lineær programmering opg 4'!$E$6=0,"-",(-A6959+'Lineær programmering opg 4'!$M$6)/'Lineær programmering opg 4'!$K$6*-1)</f>
        <v>-</v>
      </c>
      <c r="G6959" s="167" t="str">
        <f>IF('Lineær programmering opg 4'!$D$7=0,"-",((-A6959+'Lineær programmering opg 4'!$M$7)/'Lineær programmering opg 4'!$K$7)*-1)</f>
        <v>-</v>
      </c>
      <c r="H6959" s="167" t="str">
        <f>IF('Lineær programmering opg 4'!$C$8=0,"-",((-A6959+'Lineær programmering opg 4'!$M$8)/'Lineær programmering opg 4'!$K$8)*-1)</f>
        <v>-</v>
      </c>
      <c r="I6959" s="167" t="str">
        <f>IF('Lineær programmering opg 4'!$D$8=0,"-",'Lineær programmering opg 4'!$G$8)</f>
        <v>-</v>
      </c>
      <c r="J6959" s="295">
        <f>A6959*'Lineær programmering opg 4'!$C$11+Datatabel!C6959*'Lineær programmering opg 4'!$D$11</f>
        <v>44086.79999999977</v>
      </c>
      <c r="K6959" s="9">
        <f t="shared" si="542"/>
        <v>0</v>
      </c>
      <c r="L6959" s="9">
        <f t="shared" si="543"/>
        <v>0</v>
      </c>
    </row>
    <row r="6960" spans="1:12" ht="15" x14ac:dyDescent="0.25">
      <c r="A6960" s="167">
        <f t="shared" si="541"/>
        <v>73.032000000018385</v>
      </c>
      <c r="B6960" s="325">
        <f t="shared" si="544"/>
        <v>0.30430000000007662</v>
      </c>
      <c r="C6960" s="167">
        <f t="shared" si="540"/>
        <v>245.22599999998621</v>
      </c>
      <c r="D6960" s="167">
        <f>IF('Lineær programmering opg 4'!$M$4=0,"-",(-A6960+'Lineær programmering opg 4'!$M$4)/'Lineær programmering opg 4'!$K$4*-1)</f>
        <v>333.9359999999632</v>
      </c>
      <c r="E6960" s="167">
        <f>IF('Lineær programmering opg 4'!$M$5=0,"-",(-A6960+'Lineær programmering opg 4'!$M$5)/'Lineær programmering opg 4'!$K$5*-1)</f>
        <v>245.22599999998621</v>
      </c>
      <c r="F6960" s="167" t="str">
        <f>IF('Lineær programmering opg 4'!$E$6=0,"-",(-A6960+'Lineær programmering opg 4'!$M$6)/'Lineær programmering opg 4'!$K$6*-1)</f>
        <v>-</v>
      </c>
      <c r="G6960" s="167" t="str">
        <f>IF('Lineær programmering opg 4'!$D$7=0,"-",((-A6960+'Lineær programmering opg 4'!$M$7)/'Lineær programmering opg 4'!$K$7)*-1)</f>
        <v>-</v>
      </c>
      <c r="H6960" s="167" t="str">
        <f>IF('Lineær programmering opg 4'!$C$8=0,"-",((-A6960+'Lineær programmering opg 4'!$M$8)/'Lineær programmering opg 4'!$K$8)*-1)</f>
        <v>-</v>
      </c>
      <c r="I6960" s="167" t="str">
        <f>IF('Lineær programmering opg 4'!$D$8=0,"-",'Lineær programmering opg 4'!$G$8)</f>
        <v>-</v>
      </c>
      <c r="J6960" s="295">
        <f>A6960*'Lineær programmering opg 4'!$C$11+Datatabel!C6960*'Lineær programmering opg 4'!$D$11</f>
        <v>44087.099999999773</v>
      </c>
      <c r="K6960" s="9">
        <f t="shared" si="542"/>
        <v>0</v>
      </c>
      <c r="L6960" s="9">
        <f t="shared" si="543"/>
        <v>0</v>
      </c>
    </row>
    <row r="6961" spans="1:12" ht="15" x14ac:dyDescent="0.25">
      <c r="A6961" s="167">
        <f t="shared" si="541"/>
        <v>73.008000000018399</v>
      </c>
      <c r="B6961" s="325">
        <f t="shared" si="544"/>
        <v>0.30420000000007663</v>
      </c>
      <c r="C6961" s="167">
        <f t="shared" si="540"/>
        <v>245.24399999998622</v>
      </c>
      <c r="D6961" s="167">
        <f>IF('Lineær programmering opg 4'!$M$4=0,"-",(-A6961+'Lineær programmering opg 4'!$M$4)/'Lineær programmering opg 4'!$K$4*-1)</f>
        <v>333.9839999999632</v>
      </c>
      <c r="E6961" s="167">
        <f>IF('Lineær programmering opg 4'!$M$5=0,"-",(-A6961+'Lineær programmering opg 4'!$M$5)/'Lineær programmering opg 4'!$K$5*-1)</f>
        <v>245.24399999998622</v>
      </c>
      <c r="F6961" s="167" t="str">
        <f>IF('Lineær programmering opg 4'!$E$6=0,"-",(-A6961+'Lineær programmering opg 4'!$M$6)/'Lineær programmering opg 4'!$K$6*-1)</f>
        <v>-</v>
      </c>
      <c r="G6961" s="167" t="str">
        <f>IF('Lineær programmering opg 4'!$D$7=0,"-",((-A6961+'Lineær programmering opg 4'!$M$7)/'Lineær programmering opg 4'!$K$7)*-1)</f>
        <v>-</v>
      </c>
      <c r="H6961" s="167" t="str">
        <f>IF('Lineær programmering opg 4'!$C$8=0,"-",((-A6961+'Lineær programmering opg 4'!$M$8)/'Lineær programmering opg 4'!$K$8)*-1)</f>
        <v>-</v>
      </c>
      <c r="I6961" s="167" t="str">
        <f>IF('Lineær programmering opg 4'!$D$8=0,"-",'Lineær programmering opg 4'!$G$8)</f>
        <v>-</v>
      </c>
      <c r="J6961" s="295">
        <f>A6961*'Lineær programmering opg 4'!$C$11+Datatabel!C6961*'Lineær programmering opg 4'!$D$11</f>
        <v>44087.399999999776</v>
      </c>
      <c r="K6961" s="9">
        <f t="shared" si="542"/>
        <v>0</v>
      </c>
      <c r="L6961" s="9">
        <f t="shared" si="543"/>
        <v>0</v>
      </c>
    </row>
    <row r="6962" spans="1:12" ht="15" x14ac:dyDescent="0.25">
      <c r="A6962" s="167">
        <f t="shared" si="541"/>
        <v>72.984000000018398</v>
      </c>
      <c r="B6962" s="325">
        <f t="shared" si="544"/>
        <v>0.30410000000007664</v>
      </c>
      <c r="C6962" s="167">
        <f t="shared" si="540"/>
        <v>245.26199999998622</v>
      </c>
      <c r="D6962" s="167">
        <f>IF('Lineær programmering opg 4'!$M$4=0,"-",(-A6962+'Lineær programmering opg 4'!$M$4)/'Lineær programmering opg 4'!$K$4*-1)</f>
        <v>334.0319999999632</v>
      </c>
      <c r="E6962" s="167">
        <f>IF('Lineær programmering opg 4'!$M$5=0,"-",(-A6962+'Lineær programmering opg 4'!$M$5)/'Lineær programmering opg 4'!$K$5*-1)</f>
        <v>245.26199999998622</v>
      </c>
      <c r="F6962" s="167" t="str">
        <f>IF('Lineær programmering opg 4'!$E$6=0,"-",(-A6962+'Lineær programmering opg 4'!$M$6)/'Lineær programmering opg 4'!$K$6*-1)</f>
        <v>-</v>
      </c>
      <c r="G6962" s="167" t="str">
        <f>IF('Lineær programmering opg 4'!$D$7=0,"-",((-A6962+'Lineær programmering opg 4'!$M$7)/'Lineær programmering opg 4'!$K$7)*-1)</f>
        <v>-</v>
      </c>
      <c r="H6962" s="167" t="str">
        <f>IF('Lineær programmering opg 4'!$C$8=0,"-",((-A6962+'Lineær programmering opg 4'!$M$8)/'Lineær programmering opg 4'!$K$8)*-1)</f>
        <v>-</v>
      </c>
      <c r="I6962" s="167" t="str">
        <f>IF('Lineær programmering opg 4'!$D$8=0,"-",'Lineær programmering opg 4'!$G$8)</f>
        <v>-</v>
      </c>
      <c r="J6962" s="295">
        <f>A6962*'Lineær programmering opg 4'!$C$11+Datatabel!C6962*'Lineær programmering opg 4'!$D$11</f>
        <v>44087.699999999772</v>
      </c>
      <c r="K6962" s="9">
        <f t="shared" si="542"/>
        <v>0</v>
      </c>
      <c r="L6962" s="9">
        <f t="shared" si="543"/>
        <v>0</v>
      </c>
    </row>
    <row r="6963" spans="1:12" ht="15" x14ac:dyDescent="0.25">
      <c r="A6963" s="167">
        <f t="shared" si="541"/>
        <v>72.960000000018397</v>
      </c>
      <c r="B6963" s="325">
        <f t="shared" si="544"/>
        <v>0.30400000000007665</v>
      </c>
      <c r="C6963" s="167">
        <f t="shared" si="540"/>
        <v>245.27999999998622</v>
      </c>
      <c r="D6963" s="167">
        <f>IF('Lineær programmering opg 4'!$M$4=0,"-",(-A6963+'Lineær programmering opg 4'!$M$4)/'Lineær programmering opg 4'!$K$4*-1)</f>
        <v>334.07999999996321</v>
      </c>
      <c r="E6963" s="167">
        <f>IF('Lineær programmering opg 4'!$M$5=0,"-",(-A6963+'Lineær programmering opg 4'!$M$5)/'Lineær programmering opg 4'!$K$5*-1)</f>
        <v>245.27999999998622</v>
      </c>
      <c r="F6963" s="167" t="str">
        <f>IF('Lineær programmering opg 4'!$E$6=0,"-",(-A6963+'Lineær programmering opg 4'!$M$6)/'Lineær programmering opg 4'!$K$6*-1)</f>
        <v>-</v>
      </c>
      <c r="G6963" s="167" t="str">
        <f>IF('Lineær programmering opg 4'!$D$7=0,"-",((-A6963+'Lineær programmering opg 4'!$M$7)/'Lineær programmering opg 4'!$K$7)*-1)</f>
        <v>-</v>
      </c>
      <c r="H6963" s="167" t="str">
        <f>IF('Lineær programmering opg 4'!$C$8=0,"-",((-A6963+'Lineær programmering opg 4'!$M$8)/'Lineær programmering opg 4'!$K$8)*-1)</f>
        <v>-</v>
      </c>
      <c r="I6963" s="167" t="str">
        <f>IF('Lineær programmering opg 4'!$D$8=0,"-",'Lineær programmering opg 4'!$G$8)</f>
        <v>-</v>
      </c>
      <c r="J6963" s="295">
        <f>A6963*'Lineær programmering opg 4'!$C$11+Datatabel!C6963*'Lineær programmering opg 4'!$D$11</f>
        <v>44087.999999999774</v>
      </c>
      <c r="K6963" s="9">
        <f t="shared" si="542"/>
        <v>0</v>
      </c>
      <c r="L6963" s="9">
        <f t="shared" si="543"/>
        <v>0</v>
      </c>
    </row>
    <row r="6964" spans="1:12" ht="15" x14ac:dyDescent="0.25">
      <c r="A6964" s="167">
        <f t="shared" si="541"/>
        <v>72.936000000018396</v>
      </c>
      <c r="B6964" s="325">
        <f t="shared" si="544"/>
        <v>0.30390000000007666</v>
      </c>
      <c r="C6964" s="167">
        <f t="shared" si="540"/>
        <v>245.29799999998622</v>
      </c>
      <c r="D6964" s="167">
        <f>IF('Lineær programmering opg 4'!$M$4=0,"-",(-A6964+'Lineær programmering opg 4'!$M$4)/'Lineær programmering opg 4'!$K$4*-1)</f>
        <v>334.12799999996321</v>
      </c>
      <c r="E6964" s="167">
        <f>IF('Lineær programmering opg 4'!$M$5=0,"-",(-A6964+'Lineær programmering opg 4'!$M$5)/'Lineær programmering opg 4'!$K$5*-1)</f>
        <v>245.29799999998622</v>
      </c>
      <c r="F6964" s="167" t="str">
        <f>IF('Lineær programmering opg 4'!$E$6=0,"-",(-A6964+'Lineær programmering opg 4'!$M$6)/'Lineær programmering opg 4'!$K$6*-1)</f>
        <v>-</v>
      </c>
      <c r="G6964" s="167" t="str">
        <f>IF('Lineær programmering opg 4'!$D$7=0,"-",((-A6964+'Lineær programmering opg 4'!$M$7)/'Lineær programmering opg 4'!$K$7)*-1)</f>
        <v>-</v>
      </c>
      <c r="H6964" s="167" t="str">
        <f>IF('Lineær programmering opg 4'!$C$8=0,"-",((-A6964+'Lineær programmering opg 4'!$M$8)/'Lineær programmering opg 4'!$K$8)*-1)</f>
        <v>-</v>
      </c>
      <c r="I6964" s="167" t="str">
        <f>IF('Lineær programmering opg 4'!$D$8=0,"-",'Lineær programmering opg 4'!$G$8)</f>
        <v>-</v>
      </c>
      <c r="J6964" s="295">
        <f>A6964*'Lineær programmering opg 4'!$C$11+Datatabel!C6964*'Lineær programmering opg 4'!$D$11</f>
        <v>44088.29999999977</v>
      </c>
      <c r="K6964" s="9">
        <f t="shared" si="542"/>
        <v>0</v>
      </c>
      <c r="L6964" s="9">
        <f t="shared" si="543"/>
        <v>0</v>
      </c>
    </row>
    <row r="6965" spans="1:12" ht="15" x14ac:dyDescent="0.25">
      <c r="A6965" s="167">
        <f t="shared" si="541"/>
        <v>72.912000000018395</v>
      </c>
      <c r="B6965" s="325">
        <f t="shared" si="544"/>
        <v>0.30380000000007668</v>
      </c>
      <c r="C6965" s="167">
        <f t="shared" si="540"/>
        <v>245.31599999998622</v>
      </c>
      <c r="D6965" s="167">
        <f>IF('Lineær programmering opg 4'!$M$4=0,"-",(-A6965+'Lineær programmering opg 4'!$M$4)/'Lineær programmering opg 4'!$K$4*-1)</f>
        <v>334.17599999996321</v>
      </c>
      <c r="E6965" s="167">
        <f>IF('Lineær programmering opg 4'!$M$5=0,"-",(-A6965+'Lineær programmering opg 4'!$M$5)/'Lineær programmering opg 4'!$K$5*-1)</f>
        <v>245.31599999998622</v>
      </c>
      <c r="F6965" s="167" t="str">
        <f>IF('Lineær programmering opg 4'!$E$6=0,"-",(-A6965+'Lineær programmering opg 4'!$M$6)/'Lineær programmering opg 4'!$K$6*-1)</f>
        <v>-</v>
      </c>
      <c r="G6965" s="167" t="str">
        <f>IF('Lineær programmering opg 4'!$D$7=0,"-",((-A6965+'Lineær programmering opg 4'!$M$7)/'Lineær programmering opg 4'!$K$7)*-1)</f>
        <v>-</v>
      </c>
      <c r="H6965" s="167" t="str">
        <f>IF('Lineær programmering opg 4'!$C$8=0,"-",((-A6965+'Lineær programmering opg 4'!$M$8)/'Lineær programmering opg 4'!$K$8)*-1)</f>
        <v>-</v>
      </c>
      <c r="I6965" s="167" t="str">
        <f>IF('Lineær programmering opg 4'!$D$8=0,"-",'Lineær programmering opg 4'!$G$8)</f>
        <v>-</v>
      </c>
      <c r="J6965" s="295">
        <f>A6965*'Lineær programmering opg 4'!$C$11+Datatabel!C6965*'Lineær programmering opg 4'!$D$11</f>
        <v>44088.599999999773</v>
      </c>
      <c r="K6965" s="9">
        <f t="shared" si="542"/>
        <v>0</v>
      </c>
      <c r="L6965" s="9">
        <f t="shared" si="543"/>
        <v>0</v>
      </c>
    </row>
    <row r="6966" spans="1:12" ht="15" x14ac:dyDescent="0.25">
      <c r="A6966" s="167">
        <f t="shared" si="541"/>
        <v>72.888000000018408</v>
      </c>
      <c r="B6966" s="325">
        <f t="shared" si="544"/>
        <v>0.30370000000007669</v>
      </c>
      <c r="C6966" s="167">
        <f t="shared" si="540"/>
        <v>245.33399999998622</v>
      </c>
      <c r="D6966" s="167">
        <f>IF('Lineær programmering opg 4'!$M$4=0,"-",(-A6966+'Lineær programmering opg 4'!$M$4)/'Lineær programmering opg 4'!$K$4*-1)</f>
        <v>334.22399999996321</v>
      </c>
      <c r="E6966" s="167">
        <f>IF('Lineær programmering opg 4'!$M$5=0,"-",(-A6966+'Lineær programmering opg 4'!$M$5)/'Lineær programmering opg 4'!$K$5*-1)</f>
        <v>245.33399999998622</v>
      </c>
      <c r="F6966" s="167" t="str">
        <f>IF('Lineær programmering opg 4'!$E$6=0,"-",(-A6966+'Lineær programmering opg 4'!$M$6)/'Lineær programmering opg 4'!$K$6*-1)</f>
        <v>-</v>
      </c>
      <c r="G6966" s="167" t="str">
        <f>IF('Lineær programmering opg 4'!$D$7=0,"-",((-A6966+'Lineær programmering opg 4'!$M$7)/'Lineær programmering opg 4'!$K$7)*-1)</f>
        <v>-</v>
      </c>
      <c r="H6966" s="167" t="str">
        <f>IF('Lineær programmering opg 4'!$C$8=0,"-",((-A6966+'Lineær programmering opg 4'!$M$8)/'Lineær programmering opg 4'!$K$8)*-1)</f>
        <v>-</v>
      </c>
      <c r="I6966" s="167" t="str">
        <f>IF('Lineær programmering opg 4'!$D$8=0,"-",'Lineær programmering opg 4'!$G$8)</f>
        <v>-</v>
      </c>
      <c r="J6966" s="295">
        <f>A6966*'Lineær programmering opg 4'!$C$11+Datatabel!C6966*'Lineær programmering opg 4'!$D$11</f>
        <v>44088.899999999776</v>
      </c>
      <c r="K6966" s="9">
        <f t="shared" si="542"/>
        <v>0</v>
      </c>
      <c r="L6966" s="9">
        <f t="shared" si="543"/>
        <v>0</v>
      </c>
    </row>
    <row r="6967" spans="1:12" ht="15" x14ac:dyDescent="0.25">
      <c r="A6967" s="167">
        <f t="shared" si="541"/>
        <v>72.864000000018407</v>
      </c>
      <c r="B6967" s="325">
        <f t="shared" si="544"/>
        <v>0.3036000000000767</v>
      </c>
      <c r="C6967" s="167">
        <f t="shared" si="540"/>
        <v>245.35199999998622</v>
      </c>
      <c r="D6967" s="167">
        <f>IF('Lineær programmering opg 4'!$M$4=0,"-",(-A6967+'Lineær programmering opg 4'!$M$4)/'Lineær programmering opg 4'!$K$4*-1)</f>
        <v>334.27199999996321</v>
      </c>
      <c r="E6967" s="167">
        <f>IF('Lineær programmering opg 4'!$M$5=0,"-",(-A6967+'Lineær programmering opg 4'!$M$5)/'Lineær programmering opg 4'!$K$5*-1)</f>
        <v>245.35199999998622</v>
      </c>
      <c r="F6967" s="167" t="str">
        <f>IF('Lineær programmering opg 4'!$E$6=0,"-",(-A6967+'Lineær programmering opg 4'!$M$6)/'Lineær programmering opg 4'!$K$6*-1)</f>
        <v>-</v>
      </c>
      <c r="G6967" s="167" t="str">
        <f>IF('Lineær programmering opg 4'!$D$7=0,"-",((-A6967+'Lineær programmering opg 4'!$M$7)/'Lineær programmering opg 4'!$K$7)*-1)</f>
        <v>-</v>
      </c>
      <c r="H6967" s="167" t="str">
        <f>IF('Lineær programmering opg 4'!$C$8=0,"-",((-A6967+'Lineær programmering opg 4'!$M$8)/'Lineær programmering opg 4'!$K$8)*-1)</f>
        <v>-</v>
      </c>
      <c r="I6967" s="167" t="str">
        <f>IF('Lineær programmering opg 4'!$D$8=0,"-",'Lineær programmering opg 4'!$G$8)</f>
        <v>-</v>
      </c>
      <c r="J6967" s="295">
        <f>A6967*'Lineær programmering opg 4'!$C$11+Datatabel!C6967*'Lineær programmering opg 4'!$D$11</f>
        <v>44089.199999999779</v>
      </c>
      <c r="K6967" s="9">
        <f t="shared" si="542"/>
        <v>0</v>
      </c>
      <c r="L6967" s="9">
        <f t="shared" si="543"/>
        <v>0</v>
      </c>
    </row>
    <row r="6968" spans="1:12" ht="15" x14ac:dyDescent="0.25">
      <c r="A6968" s="167">
        <f t="shared" si="541"/>
        <v>72.840000000018406</v>
      </c>
      <c r="B6968" s="325">
        <f t="shared" si="544"/>
        <v>0.30350000000007671</v>
      </c>
      <c r="C6968" s="167">
        <f t="shared" si="540"/>
        <v>245.36999999998622</v>
      </c>
      <c r="D6968" s="167">
        <f>IF('Lineær programmering opg 4'!$M$4=0,"-",(-A6968+'Lineær programmering opg 4'!$M$4)/'Lineær programmering opg 4'!$K$4*-1)</f>
        <v>334.31999999996322</v>
      </c>
      <c r="E6968" s="167">
        <f>IF('Lineær programmering opg 4'!$M$5=0,"-",(-A6968+'Lineær programmering opg 4'!$M$5)/'Lineær programmering opg 4'!$K$5*-1)</f>
        <v>245.36999999998622</v>
      </c>
      <c r="F6968" s="167" t="str">
        <f>IF('Lineær programmering opg 4'!$E$6=0,"-",(-A6968+'Lineær programmering opg 4'!$M$6)/'Lineær programmering opg 4'!$K$6*-1)</f>
        <v>-</v>
      </c>
      <c r="G6968" s="167" t="str">
        <f>IF('Lineær programmering opg 4'!$D$7=0,"-",((-A6968+'Lineær programmering opg 4'!$M$7)/'Lineær programmering opg 4'!$K$7)*-1)</f>
        <v>-</v>
      </c>
      <c r="H6968" s="167" t="str">
        <f>IF('Lineær programmering opg 4'!$C$8=0,"-",((-A6968+'Lineær programmering opg 4'!$M$8)/'Lineær programmering opg 4'!$K$8)*-1)</f>
        <v>-</v>
      </c>
      <c r="I6968" s="167" t="str">
        <f>IF('Lineær programmering opg 4'!$D$8=0,"-",'Lineær programmering opg 4'!$G$8)</f>
        <v>-</v>
      </c>
      <c r="J6968" s="295">
        <f>A6968*'Lineær programmering opg 4'!$C$11+Datatabel!C6968*'Lineær programmering opg 4'!$D$11</f>
        <v>44089.499999999774</v>
      </c>
      <c r="K6968" s="9">
        <f t="shared" si="542"/>
        <v>0</v>
      </c>
      <c r="L6968" s="9">
        <f t="shared" si="543"/>
        <v>0</v>
      </c>
    </row>
    <row r="6969" spans="1:12" ht="15" x14ac:dyDescent="0.25">
      <c r="A6969" s="167">
        <f t="shared" si="541"/>
        <v>72.81600000001842</v>
      </c>
      <c r="B6969" s="325">
        <f t="shared" si="544"/>
        <v>0.30340000000007672</v>
      </c>
      <c r="C6969" s="167">
        <f t="shared" si="540"/>
        <v>245.38799999998616</v>
      </c>
      <c r="D6969" s="167">
        <f>IF('Lineær programmering opg 4'!$M$4=0,"-",(-A6969+'Lineær programmering opg 4'!$M$4)/'Lineær programmering opg 4'!$K$4*-1)</f>
        <v>334.36799999996316</v>
      </c>
      <c r="E6969" s="167">
        <f>IF('Lineær programmering opg 4'!$M$5=0,"-",(-A6969+'Lineær programmering opg 4'!$M$5)/'Lineær programmering opg 4'!$K$5*-1)</f>
        <v>245.38799999998616</v>
      </c>
      <c r="F6969" s="167" t="str">
        <f>IF('Lineær programmering opg 4'!$E$6=0,"-",(-A6969+'Lineær programmering opg 4'!$M$6)/'Lineær programmering opg 4'!$K$6*-1)</f>
        <v>-</v>
      </c>
      <c r="G6969" s="167" t="str">
        <f>IF('Lineær programmering opg 4'!$D$7=0,"-",((-A6969+'Lineær programmering opg 4'!$M$7)/'Lineær programmering opg 4'!$K$7)*-1)</f>
        <v>-</v>
      </c>
      <c r="H6969" s="167" t="str">
        <f>IF('Lineær programmering opg 4'!$C$8=0,"-",((-A6969+'Lineær programmering opg 4'!$M$8)/'Lineær programmering opg 4'!$K$8)*-1)</f>
        <v>-</v>
      </c>
      <c r="I6969" s="167" t="str">
        <f>IF('Lineær programmering opg 4'!$D$8=0,"-",'Lineær programmering opg 4'!$G$8)</f>
        <v>-</v>
      </c>
      <c r="J6969" s="295">
        <f>A6969*'Lineær programmering opg 4'!$C$11+Datatabel!C6969*'Lineær programmering opg 4'!$D$11</f>
        <v>44089.799999999763</v>
      </c>
      <c r="K6969" s="9">
        <f t="shared" si="542"/>
        <v>0</v>
      </c>
      <c r="L6969" s="9">
        <f t="shared" si="543"/>
        <v>0</v>
      </c>
    </row>
    <row r="6970" spans="1:12" ht="15" x14ac:dyDescent="0.25">
      <c r="A6970" s="167">
        <f t="shared" si="541"/>
        <v>72.792000000018419</v>
      </c>
      <c r="B6970" s="325">
        <f t="shared" si="544"/>
        <v>0.30330000000007673</v>
      </c>
      <c r="C6970" s="167">
        <f t="shared" si="540"/>
        <v>245.40599999998616</v>
      </c>
      <c r="D6970" s="167">
        <f>IF('Lineær programmering opg 4'!$M$4=0,"-",(-A6970+'Lineær programmering opg 4'!$M$4)/'Lineær programmering opg 4'!$K$4*-1)</f>
        <v>334.41599999996316</v>
      </c>
      <c r="E6970" s="167">
        <f>IF('Lineær programmering opg 4'!$M$5=0,"-",(-A6970+'Lineær programmering opg 4'!$M$5)/'Lineær programmering opg 4'!$K$5*-1)</f>
        <v>245.40599999998616</v>
      </c>
      <c r="F6970" s="167" t="str">
        <f>IF('Lineær programmering opg 4'!$E$6=0,"-",(-A6970+'Lineær programmering opg 4'!$M$6)/'Lineær programmering opg 4'!$K$6*-1)</f>
        <v>-</v>
      </c>
      <c r="G6970" s="167" t="str">
        <f>IF('Lineær programmering opg 4'!$D$7=0,"-",((-A6970+'Lineær programmering opg 4'!$M$7)/'Lineær programmering opg 4'!$K$7)*-1)</f>
        <v>-</v>
      </c>
      <c r="H6970" s="167" t="str">
        <f>IF('Lineær programmering opg 4'!$C$8=0,"-",((-A6970+'Lineær programmering opg 4'!$M$8)/'Lineær programmering opg 4'!$K$8)*-1)</f>
        <v>-</v>
      </c>
      <c r="I6970" s="167" t="str">
        <f>IF('Lineær programmering opg 4'!$D$8=0,"-",'Lineær programmering opg 4'!$G$8)</f>
        <v>-</v>
      </c>
      <c r="J6970" s="295">
        <f>A6970*'Lineær programmering opg 4'!$C$11+Datatabel!C6970*'Lineær programmering opg 4'!$D$11</f>
        <v>44090.099999999773</v>
      </c>
      <c r="K6970" s="9">
        <f t="shared" si="542"/>
        <v>0</v>
      </c>
      <c r="L6970" s="9">
        <f t="shared" si="543"/>
        <v>0</v>
      </c>
    </row>
    <row r="6971" spans="1:12" ht="15" x14ac:dyDescent="0.25">
      <c r="A6971" s="167">
        <f t="shared" si="541"/>
        <v>72.768000000018418</v>
      </c>
      <c r="B6971" s="325">
        <f t="shared" si="544"/>
        <v>0.30320000000007674</v>
      </c>
      <c r="C6971" s="167">
        <f t="shared" si="540"/>
        <v>245.42399999998617</v>
      </c>
      <c r="D6971" s="167">
        <f>IF('Lineær programmering opg 4'!$M$4=0,"-",(-A6971+'Lineær programmering opg 4'!$M$4)/'Lineær programmering opg 4'!$K$4*-1)</f>
        <v>334.46399999996316</v>
      </c>
      <c r="E6971" s="167">
        <f>IF('Lineær programmering opg 4'!$M$5=0,"-",(-A6971+'Lineær programmering opg 4'!$M$5)/'Lineær programmering opg 4'!$K$5*-1)</f>
        <v>245.42399999998617</v>
      </c>
      <c r="F6971" s="167" t="str">
        <f>IF('Lineær programmering opg 4'!$E$6=0,"-",(-A6971+'Lineær programmering opg 4'!$M$6)/'Lineær programmering opg 4'!$K$6*-1)</f>
        <v>-</v>
      </c>
      <c r="G6971" s="167" t="str">
        <f>IF('Lineær programmering opg 4'!$D$7=0,"-",((-A6971+'Lineær programmering opg 4'!$M$7)/'Lineær programmering opg 4'!$K$7)*-1)</f>
        <v>-</v>
      </c>
      <c r="H6971" s="167" t="str">
        <f>IF('Lineær programmering opg 4'!$C$8=0,"-",((-A6971+'Lineær programmering opg 4'!$M$8)/'Lineær programmering opg 4'!$K$8)*-1)</f>
        <v>-</v>
      </c>
      <c r="I6971" s="167" t="str">
        <f>IF('Lineær programmering opg 4'!$D$8=0,"-",'Lineær programmering opg 4'!$G$8)</f>
        <v>-</v>
      </c>
      <c r="J6971" s="295">
        <f>A6971*'Lineær programmering opg 4'!$C$11+Datatabel!C6971*'Lineær programmering opg 4'!$D$11</f>
        <v>44090.399999999769</v>
      </c>
      <c r="K6971" s="9">
        <f t="shared" si="542"/>
        <v>0</v>
      </c>
      <c r="L6971" s="9">
        <f t="shared" si="543"/>
        <v>0</v>
      </c>
    </row>
    <row r="6972" spans="1:12" ht="15" x14ac:dyDescent="0.25">
      <c r="A6972" s="167">
        <f t="shared" si="541"/>
        <v>72.744000000018417</v>
      </c>
      <c r="B6972" s="325">
        <f t="shared" si="544"/>
        <v>0.30310000000007675</v>
      </c>
      <c r="C6972" s="167">
        <f t="shared" si="540"/>
        <v>245.44199999998617</v>
      </c>
      <c r="D6972" s="167">
        <f>IF('Lineær programmering opg 4'!$M$4=0,"-",(-A6972+'Lineær programmering opg 4'!$M$4)/'Lineær programmering opg 4'!$K$4*-1)</f>
        <v>334.51199999996317</v>
      </c>
      <c r="E6972" s="167">
        <f>IF('Lineær programmering opg 4'!$M$5=0,"-",(-A6972+'Lineær programmering opg 4'!$M$5)/'Lineær programmering opg 4'!$K$5*-1)</f>
        <v>245.44199999998617</v>
      </c>
      <c r="F6972" s="167" t="str">
        <f>IF('Lineær programmering opg 4'!$E$6=0,"-",(-A6972+'Lineær programmering opg 4'!$M$6)/'Lineær programmering opg 4'!$K$6*-1)</f>
        <v>-</v>
      </c>
      <c r="G6972" s="167" t="str">
        <f>IF('Lineær programmering opg 4'!$D$7=0,"-",((-A6972+'Lineær programmering opg 4'!$M$7)/'Lineær programmering opg 4'!$K$7)*-1)</f>
        <v>-</v>
      </c>
      <c r="H6972" s="167" t="str">
        <f>IF('Lineær programmering opg 4'!$C$8=0,"-",((-A6972+'Lineær programmering opg 4'!$M$8)/'Lineær programmering opg 4'!$K$8)*-1)</f>
        <v>-</v>
      </c>
      <c r="I6972" s="167" t="str">
        <f>IF('Lineær programmering opg 4'!$D$8=0,"-",'Lineær programmering opg 4'!$G$8)</f>
        <v>-</v>
      </c>
      <c r="J6972" s="295">
        <f>A6972*'Lineær programmering opg 4'!$C$11+Datatabel!C6972*'Lineær programmering opg 4'!$D$11</f>
        <v>44090.699999999764</v>
      </c>
      <c r="K6972" s="9">
        <f t="shared" si="542"/>
        <v>0</v>
      </c>
      <c r="L6972" s="9">
        <f t="shared" si="543"/>
        <v>0</v>
      </c>
    </row>
    <row r="6973" spans="1:12" ht="15" x14ac:dyDescent="0.25">
      <c r="A6973" s="167">
        <f t="shared" si="541"/>
        <v>72.720000000018416</v>
      </c>
      <c r="B6973" s="325">
        <f t="shared" si="544"/>
        <v>0.30300000000007676</v>
      </c>
      <c r="C6973" s="167">
        <f t="shared" si="540"/>
        <v>245.45999999998617</v>
      </c>
      <c r="D6973" s="167">
        <f>IF('Lineær programmering opg 4'!$M$4=0,"-",(-A6973+'Lineær programmering opg 4'!$M$4)/'Lineær programmering opg 4'!$K$4*-1)</f>
        <v>334.55999999996317</v>
      </c>
      <c r="E6973" s="167">
        <f>IF('Lineær programmering opg 4'!$M$5=0,"-",(-A6973+'Lineær programmering opg 4'!$M$5)/'Lineær programmering opg 4'!$K$5*-1)</f>
        <v>245.45999999998617</v>
      </c>
      <c r="F6973" s="167" t="str">
        <f>IF('Lineær programmering opg 4'!$E$6=0,"-",(-A6973+'Lineær programmering opg 4'!$M$6)/'Lineær programmering opg 4'!$K$6*-1)</f>
        <v>-</v>
      </c>
      <c r="G6973" s="167" t="str">
        <f>IF('Lineær programmering opg 4'!$D$7=0,"-",((-A6973+'Lineær programmering opg 4'!$M$7)/'Lineær programmering opg 4'!$K$7)*-1)</f>
        <v>-</v>
      </c>
      <c r="H6973" s="167" t="str">
        <f>IF('Lineær programmering opg 4'!$C$8=0,"-",((-A6973+'Lineær programmering opg 4'!$M$8)/'Lineær programmering opg 4'!$K$8)*-1)</f>
        <v>-</v>
      </c>
      <c r="I6973" s="167" t="str">
        <f>IF('Lineær programmering opg 4'!$D$8=0,"-",'Lineær programmering opg 4'!$G$8)</f>
        <v>-</v>
      </c>
      <c r="J6973" s="295">
        <f>A6973*'Lineær programmering opg 4'!$C$11+Datatabel!C6973*'Lineær programmering opg 4'!$D$11</f>
        <v>44090.999999999767</v>
      </c>
      <c r="K6973" s="9">
        <f t="shared" si="542"/>
        <v>0</v>
      </c>
      <c r="L6973" s="9">
        <f t="shared" si="543"/>
        <v>0</v>
      </c>
    </row>
    <row r="6974" spans="1:12" ht="15" x14ac:dyDescent="0.25">
      <c r="A6974" s="167">
        <f t="shared" si="541"/>
        <v>72.696000000018429</v>
      </c>
      <c r="B6974" s="325">
        <f t="shared" si="544"/>
        <v>0.30290000000007677</v>
      </c>
      <c r="C6974" s="167">
        <f t="shared" si="540"/>
        <v>245.47799999998617</v>
      </c>
      <c r="D6974" s="167">
        <f>IF('Lineær programmering opg 4'!$M$4=0,"-",(-A6974+'Lineær programmering opg 4'!$M$4)/'Lineær programmering opg 4'!$K$4*-1)</f>
        <v>334.60799999996311</v>
      </c>
      <c r="E6974" s="167">
        <f>IF('Lineær programmering opg 4'!$M$5=0,"-",(-A6974+'Lineær programmering opg 4'!$M$5)/'Lineær programmering opg 4'!$K$5*-1)</f>
        <v>245.47799999998617</v>
      </c>
      <c r="F6974" s="167" t="str">
        <f>IF('Lineær programmering opg 4'!$E$6=0,"-",(-A6974+'Lineær programmering opg 4'!$M$6)/'Lineær programmering opg 4'!$K$6*-1)</f>
        <v>-</v>
      </c>
      <c r="G6974" s="167" t="str">
        <f>IF('Lineær programmering opg 4'!$D$7=0,"-",((-A6974+'Lineær programmering opg 4'!$M$7)/'Lineær programmering opg 4'!$K$7)*-1)</f>
        <v>-</v>
      </c>
      <c r="H6974" s="167" t="str">
        <f>IF('Lineær programmering opg 4'!$C$8=0,"-",((-A6974+'Lineær programmering opg 4'!$M$8)/'Lineær programmering opg 4'!$K$8)*-1)</f>
        <v>-</v>
      </c>
      <c r="I6974" s="167" t="str">
        <f>IF('Lineær programmering opg 4'!$D$8=0,"-",'Lineær programmering opg 4'!$G$8)</f>
        <v>-</v>
      </c>
      <c r="J6974" s="295">
        <f>A6974*'Lineær programmering opg 4'!$C$11+Datatabel!C6974*'Lineær programmering opg 4'!$D$11</f>
        <v>44091.29999999977</v>
      </c>
      <c r="K6974" s="9">
        <f t="shared" si="542"/>
        <v>0</v>
      </c>
      <c r="L6974" s="9">
        <f t="shared" si="543"/>
        <v>0</v>
      </c>
    </row>
    <row r="6975" spans="1:12" ht="15" x14ac:dyDescent="0.25">
      <c r="A6975" s="167">
        <f t="shared" si="541"/>
        <v>72.672000000018429</v>
      </c>
      <c r="B6975" s="325">
        <f t="shared" si="544"/>
        <v>0.30280000000007679</v>
      </c>
      <c r="C6975" s="167">
        <f t="shared" si="540"/>
        <v>245.49599999998617</v>
      </c>
      <c r="D6975" s="167">
        <f>IF('Lineær programmering opg 4'!$M$4=0,"-",(-A6975+'Lineær programmering opg 4'!$M$4)/'Lineær programmering opg 4'!$K$4*-1)</f>
        <v>334.65599999996311</v>
      </c>
      <c r="E6975" s="167">
        <f>IF('Lineær programmering opg 4'!$M$5=0,"-",(-A6975+'Lineær programmering opg 4'!$M$5)/'Lineær programmering opg 4'!$K$5*-1)</f>
        <v>245.49599999998617</v>
      </c>
      <c r="F6975" s="167" t="str">
        <f>IF('Lineær programmering opg 4'!$E$6=0,"-",(-A6975+'Lineær programmering opg 4'!$M$6)/'Lineær programmering opg 4'!$K$6*-1)</f>
        <v>-</v>
      </c>
      <c r="G6975" s="167" t="str">
        <f>IF('Lineær programmering opg 4'!$D$7=0,"-",((-A6975+'Lineær programmering opg 4'!$M$7)/'Lineær programmering opg 4'!$K$7)*-1)</f>
        <v>-</v>
      </c>
      <c r="H6975" s="167" t="str">
        <f>IF('Lineær programmering opg 4'!$C$8=0,"-",((-A6975+'Lineær programmering opg 4'!$M$8)/'Lineær programmering opg 4'!$K$8)*-1)</f>
        <v>-</v>
      </c>
      <c r="I6975" s="167" t="str">
        <f>IF('Lineær programmering opg 4'!$D$8=0,"-",'Lineær programmering opg 4'!$G$8)</f>
        <v>-</v>
      </c>
      <c r="J6975" s="295">
        <f>A6975*'Lineær programmering opg 4'!$C$11+Datatabel!C6975*'Lineær programmering opg 4'!$D$11</f>
        <v>44091.599999999773</v>
      </c>
      <c r="K6975" s="9">
        <f t="shared" si="542"/>
        <v>0</v>
      </c>
      <c r="L6975" s="9">
        <f t="shared" si="543"/>
        <v>0</v>
      </c>
    </row>
    <row r="6976" spans="1:12" ht="15" x14ac:dyDescent="0.25">
      <c r="A6976" s="167">
        <f t="shared" si="541"/>
        <v>72.648000000018428</v>
      </c>
      <c r="B6976" s="325">
        <f t="shared" si="544"/>
        <v>0.3027000000000768</v>
      </c>
      <c r="C6976" s="167">
        <f t="shared" si="540"/>
        <v>245.51399999998617</v>
      </c>
      <c r="D6976" s="167">
        <f>IF('Lineær programmering opg 4'!$M$4=0,"-",(-A6976+'Lineær programmering opg 4'!$M$4)/'Lineær programmering opg 4'!$K$4*-1)</f>
        <v>334.70399999996312</v>
      </c>
      <c r="E6976" s="167">
        <f>IF('Lineær programmering opg 4'!$M$5=0,"-",(-A6976+'Lineær programmering opg 4'!$M$5)/'Lineær programmering opg 4'!$K$5*-1)</f>
        <v>245.51399999998617</v>
      </c>
      <c r="F6976" s="167" t="str">
        <f>IF('Lineær programmering opg 4'!$E$6=0,"-",(-A6976+'Lineær programmering opg 4'!$M$6)/'Lineær programmering opg 4'!$K$6*-1)</f>
        <v>-</v>
      </c>
      <c r="G6976" s="167" t="str">
        <f>IF('Lineær programmering opg 4'!$D$7=0,"-",((-A6976+'Lineær programmering opg 4'!$M$7)/'Lineær programmering opg 4'!$K$7)*-1)</f>
        <v>-</v>
      </c>
      <c r="H6976" s="167" t="str">
        <f>IF('Lineær programmering opg 4'!$C$8=0,"-",((-A6976+'Lineær programmering opg 4'!$M$8)/'Lineær programmering opg 4'!$K$8)*-1)</f>
        <v>-</v>
      </c>
      <c r="I6976" s="167" t="str">
        <f>IF('Lineær programmering opg 4'!$D$8=0,"-",'Lineær programmering opg 4'!$G$8)</f>
        <v>-</v>
      </c>
      <c r="J6976" s="295">
        <f>A6976*'Lineær programmering opg 4'!$C$11+Datatabel!C6976*'Lineær programmering opg 4'!$D$11</f>
        <v>44091.899999999769</v>
      </c>
      <c r="K6976" s="9">
        <f t="shared" si="542"/>
        <v>0</v>
      </c>
      <c r="L6976" s="9">
        <f t="shared" si="543"/>
        <v>0</v>
      </c>
    </row>
    <row r="6977" spans="1:12" ht="15" x14ac:dyDescent="0.25">
      <c r="A6977" s="167">
        <f t="shared" si="541"/>
        <v>72.624000000018441</v>
      </c>
      <c r="B6977" s="325">
        <f t="shared" si="544"/>
        <v>0.30260000000007681</v>
      </c>
      <c r="C6977" s="167">
        <f t="shared" si="540"/>
        <v>245.53199999998617</v>
      </c>
      <c r="D6977" s="167">
        <f>IF('Lineær programmering opg 4'!$M$4=0,"-",(-A6977+'Lineær programmering opg 4'!$M$4)/'Lineær programmering opg 4'!$K$4*-1)</f>
        <v>334.75199999996312</v>
      </c>
      <c r="E6977" s="167">
        <f>IF('Lineær programmering opg 4'!$M$5=0,"-",(-A6977+'Lineær programmering opg 4'!$M$5)/'Lineær programmering opg 4'!$K$5*-1)</f>
        <v>245.53199999998617</v>
      </c>
      <c r="F6977" s="167" t="str">
        <f>IF('Lineær programmering opg 4'!$E$6=0,"-",(-A6977+'Lineær programmering opg 4'!$M$6)/'Lineær programmering opg 4'!$K$6*-1)</f>
        <v>-</v>
      </c>
      <c r="G6977" s="167" t="str">
        <f>IF('Lineær programmering opg 4'!$D$7=0,"-",((-A6977+'Lineær programmering opg 4'!$M$7)/'Lineær programmering opg 4'!$K$7)*-1)</f>
        <v>-</v>
      </c>
      <c r="H6977" s="167" t="str">
        <f>IF('Lineær programmering opg 4'!$C$8=0,"-",((-A6977+'Lineær programmering opg 4'!$M$8)/'Lineær programmering opg 4'!$K$8)*-1)</f>
        <v>-</v>
      </c>
      <c r="I6977" s="167" t="str">
        <f>IF('Lineær programmering opg 4'!$D$8=0,"-",'Lineær programmering opg 4'!$G$8)</f>
        <v>-</v>
      </c>
      <c r="J6977" s="295">
        <f>A6977*'Lineær programmering opg 4'!$C$11+Datatabel!C6977*'Lineær programmering opg 4'!$D$11</f>
        <v>44092.199999999764</v>
      </c>
      <c r="K6977" s="9">
        <f t="shared" si="542"/>
        <v>0</v>
      </c>
      <c r="L6977" s="9">
        <f t="shared" si="543"/>
        <v>0</v>
      </c>
    </row>
    <row r="6978" spans="1:12" ht="15" x14ac:dyDescent="0.25">
      <c r="A6978" s="167">
        <f t="shared" si="541"/>
        <v>72.60000000001844</v>
      </c>
      <c r="B6978" s="325">
        <f t="shared" si="544"/>
        <v>0.30250000000007682</v>
      </c>
      <c r="C6978" s="167">
        <f t="shared" si="540"/>
        <v>245.54999999998617</v>
      </c>
      <c r="D6978" s="167">
        <f>IF('Lineær programmering opg 4'!$M$4=0,"-",(-A6978+'Lineær programmering opg 4'!$M$4)/'Lineær programmering opg 4'!$K$4*-1)</f>
        <v>334.79999999996312</v>
      </c>
      <c r="E6978" s="167">
        <f>IF('Lineær programmering opg 4'!$M$5=0,"-",(-A6978+'Lineær programmering opg 4'!$M$5)/'Lineær programmering opg 4'!$K$5*-1)</f>
        <v>245.54999999998617</v>
      </c>
      <c r="F6978" s="167" t="str">
        <f>IF('Lineær programmering opg 4'!$E$6=0,"-",(-A6978+'Lineær programmering opg 4'!$M$6)/'Lineær programmering opg 4'!$K$6*-1)</f>
        <v>-</v>
      </c>
      <c r="G6978" s="167" t="str">
        <f>IF('Lineær programmering opg 4'!$D$7=0,"-",((-A6978+'Lineær programmering opg 4'!$M$7)/'Lineær programmering opg 4'!$K$7)*-1)</f>
        <v>-</v>
      </c>
      <c r="H6978" s="167" t="str">
        <f>IF('Lineær programmering opg 4'!$C$8=0,"-",((-A6978+'Lineær programmering opg 4'!$M$8)/'Lineær programmering opg 4'!$K$8)*-1)</f>
        <v>-</v>
      </c>
      <c r="I6978" s="167" t="str">
        <f>IF('Lineær programmering opg 4'!$D$8=0,"-",'Lineær programmering opg 4'!$G$8)</f>
        <v>-</v>
      </c>
      <c r="J6978" s="295">
        <f>A6978*'Lineær programmering opg 4'!$C$11+Datatabel!C6978*'Lineær programmering opg 4'!$D$11</f>
        <v>44092.499999999767</v>
      </c>
      <c r="K6978" s="9">
        <f t="shared" si="542"/>
        <v>0</v>
      </c>
      <c r="L6978" s="9">
        <f t="shared" si="543"/>
        <v>0</v>
      </c>
    </row>
    <row r="6979" spans="1:12" ht="15" x14ac:dyDescent="0.25">
      <c r="A6979" s="167">
        <f t="shared" si="541"/>
        <v>72.576000000018439</v>
      </c>
      <c r="B6979" s="325">
        <f t="shared" si="544"/>
        <v>0.30240000000007683</v>
      </c>
      <c r="C6979" s="167">
        <f t="shared" ref="C6979:C7042" si="545">MIN(D6979,E6979,F6979,G6979,H6979,I6979)</f>
        <v>245.56799999998617</v>
      </c>
      <c r="D6979" s="167">
        <f>IF('Lineær programmering opg 4'!$M$4=0,"-",(-A6979+'Lineær programmering opg 4'!$M$4)/'Lineær programmering opg 4'!$K$4*-1)</f>
        <v>334.84799999996312</v>
      </c>
      <c r="E6979" s="167">
        <f>IF('Lineær programmering opg 4'!$M$5=0,"-",(-A6979+'Lineær programmering opg 4'!$M$5)/'Lineær programmering opg 4'!$K$5*-1)</f>
        <v>245.56799999998617</v>
      </c>
      <c r="F6979" s="167" t="str">
        <f>IF('Lineær programmering opg 4'!$E$6=0,"-",(-A6979+'Lineær programmering opg 4'!$M$6)/'Lineær programmering opg 4'!$K$6*-1)</f>
        <v>-</v>
      </c>
      <c r="G6979" s="167" t="str">
        <f>IF('Lineær programmering opg 4'!$D$7=0,"-",((-A6979+'Lineær programmering opg 4'!$M$7)/'Lineær programmering opg 4'!$K$7)*-1)</f>
        <v>-</v>
      </c>
      <c r="H6979" s="167" t="str">
        <f>IF('Lineær programmering opg 4'!$C$8=0,"-",((-A6979+'Lineær programmering opg 4'!$M$8)/'Lineær programmering opg 4'!$K$8)*-1)</f>
        <v>-</v>
      </c>
      <c r="I6979" s="167" t="str">
        <f>IF('Lineær programmering opg 4'!$D$8=0,"-",'Lineær programmering opg 4'!$G$8)</f>
        <v>-</v>
      </c>
      <c r="J6979" s="295">
        <f>A6979*'Lineær programmering opg 4'!$C$11+Datatabel!C6979*'Lineær programmering opg 4'!$D$11</f>
        <v>44092.79999999977</v>
      </c>
      <c r="K6979" s="9">
        <f t="shared" si="542"/>
        <v>0</v>
      </c>
      <c r="L6979" s="9">
        <f t="shared" si="543"/>
        <v>0</v>
      </c>
    </row>
    <row r="6980" spans="1:12" ht="15" x14ac:dyDescent="0.25">
      <c r="A6980" s="167">
        <f t="shared" ref="A6980:A7043" si="546">$A$3*B6980</f>
        <v>72.552000000018438</v>
      </c>
      <c r="B6980" s="325">
        <f t="shared" si="544"/>
        <v>0.30230000000007684</v>
      </c>
      <c r="C6980" s="167">
        <f t="shared" si="545"/>
        <v>245.58599999998617</v>
      </c>
      <c r="D6980" s="167">
        <f>IF('Lineær programmering opg 4'!$M$4=0,"-",(-A6980+'Lineær programmering opg 4'!$M$4)/'Lineær programmering opg 4'!$K$4*-1)</f>
        <v>334.89599999996312</v>
      </c>
      <c r="E6980" s="167">
        <f>IF('Lineær programmering opg 4'!$M$5=0,"-",(-A6980+'Lineær programmering opg 4'!$M$5)/'Lineær programmering opg 4'!$K$5*-1)</f>
        <v>245.58599999998617</v>
      </c>
      <c r="F6980" s="167" t="str">
        <f>IF('Lineær programmering opg 4'!$E$6=0,"-",(-A6980+'Lineær programmering opg 4'!$M$6)/'Lineær programmering opg 4'!$K$6*-1)</f>
        <v>-</v>
      </c>
      <c r="G6980" s="167" t="str">
        <f>IF('Lineær programmering opg 4'!$D$7=0,"-",((-A6980+'Lineær programmering opg 4'!$M$7)/'Lineær programmering opg 4'!$K$7)*-1)</f>
        <v>-</v>
      </c>
      <c r="H6980" s="167" t="str">
        <f>IF('Lineær programmering opg 4'!$C$8=0,"-",((-A6980+'Lineær programmering opg 4'!$M$8)/'Lineær programmering opg 4'!$K$8)*-1)</f>
        <v>-</v>
      </c>
      <c r="I6980" s="167" t="str">
        <f>IF('Lineær programmering opg 4'!$D$8=0,"-",'Lineær programmering opg 4'!$G$8)</f>
        <v>-</v>
      </c>
      <c r="J6980" s="295">
        <f>A6980*'Lineær programmering opg 4'!$C$11+Datatabel!C6980*'Lineær programmering opg 4'!$D$11</f>
        <v>44093.099999999773</v>
      </c>
      <c r="K6980" s="9">
        <f t="shared" ref="K6980:K7043" si="547">IF($J$10004=J6980,A6980,0)</f>
        <v>0</v>
      </c>
      <c r="L6980" s="9">
        <f t="shared" ref="L6980:L7043" si="548">IF(J6980=$J$10004,C6980,0)</f>
        <v>0</v>
      </c>
    </row>
    <row r="6981" spans="1:12" ht="15" x14ac:dyDescent="0.25">
      <c r="A6981" s="167">
        <f t="shared" si="546"/>
        <v>72.528000000018437</v>
      </c>
      <c r="B6981" s="325">
        <f t="shared" ref="B6981:B7044" si="549">B6980-0.01%</f>
        <v>0.30220000000007685</v>
      </c>
      <c r="C6981" s="167">
        <f t="shared" si="545"/>
        <v>245.60399999998617</v>
      </c>
      <c r="D6981" s="167">
        <f>IF('Lineær programmering opg 4'!$M$4=0,"-",(-A6981+'Lineær programmering opg 4'!$M$4)/'Lineær programmering opg 4'!$K$4*-1)</f>
        <v>334.94399999996313</v>
      </c>
      <c r="E6981" s="167">
        <f>IF('Lineær programmering opg 4'!$M$5=0,"-",(-A6981+'Lineær programmering opg 4'!$M$5)/'Lineær programmering opg 4'!$K$5*-1)</f>
        <v>245.60399999998617</v>
      </c>
      <c r="F6981" s="167" t="str">
        <f>IF('Lineær programmering opg 4'!$E$6=0,"-",(-A6981+'Lineær programmering opg 4'!$M$6)/'Lineær programmering opg 4'!$K$6*-1)</f>
        <v>-</v>
      </c>
      <c r="G6981" s="167" t="str">
        <f>IF('Lineær programmering opg 4'!$D$7=0,"-",((-A6981+'Lineær programmering opg 4'!$M$7)/'Lineær programmering opg 4'!$K$7)*-1)</f>
        <v>-</v>
      </c>
      <c r="H6981" s="167" t="str">
        <f>IF('Lineær programmering opg 4'!$C$8=0,"-",((-A6981+'Lineær programmering opg 4'!$M$8)/'Lineær programmering opg 4'!$K$8)*-1)</f>
        <v>-</v>
      </c>
      <c r="I6981" s="167" t="str">
        <f>IF('Lineær programmering opg 4'!$D$8=0,"-",'Lineær programmering opg 4'!$G$8)</f>
        <v>-</v>
      </c>
      <c r="J6981" s="295">
        <f>A6981*'Lineær programmering opg 4'!$C$11+Datatabel!C6981*'Lineær programmering opg 4'!$D$11</f>
        <v>44093.399999999769</v>
      </c>
      <c r="K6981" s="9">
        <f t="shared" si="547"/>
        <v>0</v>
      </c>
      <c r="L6981" s="9">
        <f t="shared" si="548"/>
        <v>0</v>
      </c>
    </row>
    <row r="6982" spans="1:12" ht="15" x14ac:dyDescent="0.25">
      <c r="A6982" s="167">
        <f t="shared" si="546"/>
        <v>72.504000000018451</v>
      </c>
      <c r="B6982" s="325">
        <f t="shared" si="549"/>
        <v>0.30210000000007686</v>
      </c>
      <c r="C6982" s="167">
        <f t="shared" si="545"/>
        <v>245.62199999998617</v>
      </c>
      <c r="D6982" s="167">
        <f>IF('Lineær programmering opg 4'!$M$4=0,"-",(-A6982+'Lineær programmering opg 4'!$M$4)/'Lineær programmering opg 4'!$K$4*-1)</f>
        <v>334.99199999996313</v>
      </c>
      <c r="E6982" s="167">
        <f>IF('Lineær programmering opg 4'!$M$5=0,"-",(-A6982+'Lineær programmering opg 4'!$M$5)/'Lineær programmering opg 4'!$K$5*-1)</f>
        <v>245.62199999998617</v>
      </c>
      <c r="F6982" s="167" t="str">
        <f>IF('Lineær programmering opg 4'!$E$6=0,"-",(-A6982+'Lineær programmering opg 4'!$M$6)/'Lineær programmering opg 4'!$K$6*-1)</f>
        <v>-</v>
      </c>
      <c r="G6982" s="167" t="str">
        <f>IF('Lineær programmering opg 4'!$D$7=0,"-",((-A6982+'Lineær programmering opg 4'!$M$7)/'Lineær programmering opg 4'!$K$7)*-1)</f>
        <v>-</v>
      </c>
      <c r="H6982" s="167" t="str">
        <f>IF('Lineær programmering opg 4'!$C$8=0,"-",((-A6982+'Lineær programmering opg 4'!$M$8)/'Lineær programmering opg 4'!$K$8)*-1)</f>
        <v>-</v>
      </c>
      <c r="I6982" s="167" t="str">
        <f>IF('Lineær programmering opg 4'!$D$8=0,"-",'Lineær programmering opg 4'!$G$8)</f>
        <v>-</v>
      </c>
      <c r="J6982" s="295">
        <f>A6982*'Lineær programmering opg 4'!$C$11+Datatabel!C6982*'Lineær programmering opg 4'!$D$11</f>
        <v>44093.699999999772</v>
      </c>
      <c r="K6982" s="9">
        <f t="shared" si="547"/>
        <v>0</v>
      </c>
      <c r="L6982" s="9">
        <f t="shared" si="548"/>
        <v>0</v>
      </c>
    </row>
    <row r="6983" spans="1:12" ht="15" x14ac:dyDescent="0.25">
      <c r="A6983" s="167">
        <f t="shared" si="546"/>
        <v>72.48000000001845</v>
      </c>
      <c r="B6983" s="325">
        <f t="shared" si="549"/>
        <v>0.30200000000007687</v>
      </c>
      <c r="C6983" s="167">
        <f t="shared" si="545"/>
        <v>245.63999999998617</v>
      </c>
      <c r="D6983" s="167">
        <f>IF('Lineær programmering opg 4'!$M$4=0,"-",(-A6983+'Lineær programmering opg 4'!$M$4)/'Lineær programmering opg 4'!$K$4*-1)</f>
        <v>335.03999999996313</v>
      </c>
      <c r="E6983" s="167">
        <f>IF('Lineær programmering opg 4'!$M$5=0,"-",(-A6983+'Lineær programmering opg 4'!$M$5)/'Lineær programmering opg 4'!$K$5*-1)</f>
        <v>245.63999999998617</v>
      </c>
      <c r="F6983" s="167" t="str">
        <f>IF('Lineær programmering opg 4'!$E$6=0,"-",(-A6983+'Lineær programmering opg 4'!$M$6)/'Lineær programmering opg 4'!$K$6*-1)</f>
        <v>-</v>
      </c>
      <c r="G6983" s="167" t="str">
        <f>IF('Lineær programmering opg 4'!$D$7=0,"-",((-A6983+'Lineær programmering opg 4'!$M$7)/'Lineær programmering opg 4'!$K$7)*-1)</f>
        <v>-</v>
      </c>
      <c r="H6983" s="167" t="str">
        <f>IF('Lineær programmering opg 4'!$C$8=0,"-",((-A6983+'Lineær programmering opg 4'!$M$8)/'Lineær programmering opg 4'!$K$8)*-1)</f>
        <v>-</v>
      </c>
      <c r="I6983" s="167" t="str">
        <f>IF('Lineær programmering opg 4'!$D$8=0,"-",'Lineær programmering opg 4'!$G$8)</f>
        <v>-</v>
      </c>
      <c r="J6983" s="295">
        <f>A6983*'Lineær programmering opg 4'!$C$11+Datatabel!C6983*'Lineær programmering opg 4'!$D$11</f>
        <v>44093.999999999774</v>
      </c>
      <c r="K6983" s="9">
        <f t="shared" si="547"/>
        <v>0</v>
      </c>
      <c r="L6983" s="9">
        <f t="shared" si="548"/>
        <v>0</v>
      </c>
    </row>
    <row r="6984" spans="1:12" ht="15" x14ac:dyDescent="0.25">
      <c r="A6984" s="167">
        <f t="shared" si="546"/>
        <v>72.456000000018449</v>
      </c>
      <c r="B6984" s="325">
        <f t="shared" si="549"/>
        <v>0.30190000000007688</v>
      </c>
      <c r="C6984" s="167">
        <f t="shared" si="545"/>
        <v>245.65799999998617</v>
      </c>
      <c r="D6984" s="167">
        <f>IF('Lineær programmering opg 4'!$M$4=0,"-",(-A6984+'Lineær programmering opg 4'!$M$4)/'Lineær programmering opg 4'!$K$4*-1)</f>
        <v>335.08799999996313</v>
      </c>
      <c r="E6984" s="167">
        <f>IF('Lineær programmering opg 4'!$M$5=0,"-",(-A6984+'Lineær programmering opg 4'!$M$5)/'Lineær programmering opg 4'!$K$5*-1)</f>
        <v>245.65799999998617</v>
      </c>
      <c r="F6984" s="167" t="str">
        <f>IF('Lineær programmering opg 4'!$E$6=0,"-",(-A6984+'Lineær programmering opg 4'!$M$6)/'Lineær programmering opg 4'!$K$6*-1)</f>
        <v>-</v>
      </c>
      <c r="G6984" s="167" t="str">
        <f>IF('Lineær programmering opg 4'!$D$7=0,"-",((-A6984+'Lineær programmering opg 4'!$M$7)/'Lineær programmering opg 4'!$K$7)*-1)</f>
        <v>-</v>
      </c>
      <c r="H6984" s="167" t="str">
        <f>IF('Lineær programmering opg 4'!$C$8=0,"-",((-A6984+'Lineær programmering opg 4'!$M$8)/'Lineær programmering opg 4'!$K$8)*-1)</f>
        <v>-</v>
      </c>
      <c r="I6984" s="167" t="str">
        <f>IF('Lineær programmering opg 4'!$D$8=0,"-",'Lineær programmering opg 4'!$G$8)</f>
        <v>-</v>
      </c>
      <c r="J6984" s="295">
        <f>A6984*'Lineær programmering opg 4'!$C$11+Datatabel!C6984*'Lineær programmering opg 4'!$D$11</f>
        <v>44094.29999999977</v>
      </c>
      <c r="K6984" s="9">
        <f t="shared" si="547"/>
        <v>0</v>
      </c>
      <c r="L6984" s="9">
        <f t="shared" si="548"/>
        <v>0</v>
      </c>
    </row>
    <row r="6985" spans="1:12" ht="15" x14ac:dyDescent="0.25">
      <c r="A6985" s="167">
        <f t="shared" si="546"/>
        <v>72.432000000018462</v>
      </c>
      <c r="B6985" s="325">
        <f t="shared" si="549"/>
        <v>0.3018000000000769</v>
      </c>
      <c r="C6985" s="167">
        <f t="shared" si="545"/>
        <v>245.67599999998617</v>
      </c>
      <c r="D6985" s="167">
        <f>IF('Lineær programmering opg 4'!$M$4=0,"-",(-A6985+'Lineær programmering opg 4'!$M$4)/'Lineær programmering opg 4'!$K$4*-1)</f>
        <v>335.13599999996308</v>
      </c>
      <c r="E6985" s="167">
        <f>IF('Lineær programmering opg 4'!$M$5=0,"-",(-A6985+'Lineær programmering opg 4'!$M$5)/'Lineær programmering opg 4'!$K$5*-1)</f>
        <v>245.67599999998617</v>
      </c>
      <c r="F6985" s="167" t="str">
        <f>IF('Lineær programmering opg 4'!$E$6=0,"-",(-A6985+'Lineær programmering opg 4'!$M$6)/'Lineær programmering opg 4'!$K$6*-1)</f>
        <v>-</v>
      </c>
      <c r="G6985" s="167" t="str">
        <f>IF('Lineær programmering opg 4'!$D$7=0,"-",((-A6985+'Lineær programmering opg 4'!$M$7)/'Lineær programmering opg 4'!$K$7)*-1)</f>
        <v>-</v>
      </c>
      <c r="H6985" s="167" t="str">
        <f>IF('Lineær programmering opg 4'!$C$8=0,"-",((-A6985+'Lineær programmering opg 4'!$M$8)/'Lineær programmering opg 4'!$K$8)*-1)</f>
        <v>-</v>
      </c>
      <c r="I6985" s="167" t="str">
        <f>IF('Lineær programmering opg 4'!$D$8=0,"-",'Lineær programmering opg 4'!$G$8)</f>
        <v>-</v>
      </c>
      <c r="J6985" s="295">
        <f>A6985*'Lineær programmering opg 4'!$C$11+Datatabel!C6985*'Lineær programmering opg 4'!$D$11</f>
        <v>44094.599999999773</v>
      </c>
      <c r="K6985" s="9">
        <f t="shared" si="547"/>
        <v>0</v>
      </c>
      <c r="L6985" s="9">
        <f t="shared" si="548"/>
        <v>0</v>
      </c>
    </row>
    <row r="6986" spans="1:12" ht="15" x14ac:dyDescent="0.25">
      <c r="A6986" s="167">
        <f t="shared" si="546"/>
        <v>72.408000000018461</v>
      </c>
      <c r="B6986" s="325">
        <f t="shared" si="549"/>
        <v>0.30170000000007691</v>
      </c>
      <c r="C6986" s="167">
        <f t="shared" si="545"/>
        <v>245.69399999998618</v>
      </c>
      <c r="D6986" s="167">
        <f>IF('Lineær programmering opg 4'!$M$4=0,"-",(-A6986+'Lineær programmering opg 4'!$M$4)/'Lineær programmering opg 4'!$K$4*-1)</f>
        <v>335.18399999996308</v>
      </c>
      <c r="E6986" s="167">
        <f>IF('Lineær programmering opg 4'!$M$5=0,"-",(-A6986+'Lineær programmering opg 4'!$M$5)/'Lineær programmering opg 4'!$K$5*-1)</f>
        <v>245.69399999998618</v>
      </c>
      <c r="F6986" s="167" t="str">
        <f>IF('Lineær programmering opg 4'!$E$6=0,"-",(-A6986+'Lineær programmering opg 4'!$M$6)/'Lineær programmering opg 4'!$K$6*-1)</f>
        <v>-</v>
      </c>
      <c r="G6986" s="167" t="str">
        <f>IF('Lineær programmering opg 4'!$D$7=0,"-",((-A6986+'Lineær programmering opg 4'!$M$7)/'Lineær programmering opg 4'!$K$7)*-1)</f>
        <v>-</v>
      </c>
      <c r="H6986" s="167" t="str">
        <f>IF('Lineær programmering opg 4'!$C$8=0,"-",((-A6986+'Lineær programmering opg 4'!$M$8)/'Lineær programmering opg 4'!$K$8)*-1)</f>
        <v>-</v>
      </c>
      <c r="I6986" s="167" t="str">
        <f>IF('Lineær programmering opg 4'!$D$8=0,"-",'Lineær programmering opg 4'!$G$8)</f>
        <v>-</v>
      </c>
      <c r="J6986" s="295">
        <f>A6986*'Lineær programmering opg 4'!$C$11+Datatabel!C6986*'Lineær programmering opg 4'!$D$11</f>
        <v>44094.899999999769</v>
      </c>
      <c r="K6986" s="9">
        <f t="shared" si="547"/>
        <v>0</v>
      </c>
      <c r="L6986" s="9">
        <f t="shared" si="548"/>
        <v>0</v>
      </c>
    </row>
    <row r="6987" spans="1:12" ht="15" x14ac:dyDescent="0.25">
      <c r="A6987" s="167">
        <f t="shared" si="546"/>
        <v>72.38400000001846</v>
      </c>
      <c r="B6987" s="325">
        <f t="shared" si="549"/>
        <v>0.30160000000007692</v>
      </c>
      <c r="C6987" s="167">
        <f t="shared" si="545"/>
        <v>245.71199999998618</v>
      </c>
      <c r="D6987" s="167">
        <f>IF('Lineær programmering opg 4'!$M$4=0,"-",(-A6987+'Lineær programmering opg 4'!$M$4)/'Lineær programmering opg 4'!$K$4*-1)</f>
        <v>335.23199999996308</v>
      </c>
      <c r="E6987" s="167">
        <f>IF('Lineær programmering opg 4'!$M$5=0,"-",(-A6987+'Lineær programmering opg 4'!$M$5)/'Lineær programmering opg 4'!$K$5*-1)</f>
        <v>245.71199999998618</v>
      </c>
      <c r="F6987" s="167" t="str">
        <f>IF('Lineær programmering opg 4'!$E$6=0,"-",(-A6987+'Lineær programmering opg 4'!$M$6)/'Lineær programmering opg 4'!$K$6*-1)</f>
        <v>-</v>
      </c>
      <c r="G6987" s="167" t="str">
        <f>IF('Lineær programmering opg 4'!$D$7=0,"-",((-A6987+'Lineær programmering opg 4'!$M$7)/'Lineær programmering opg 4'!$K$7)*-1)</f>
        <v>-</v>
      </c>
      <c r="H6987" s="167" t="str">
        <f>IF('Lineær programmering opg 4'!$C$8=0,"-",((-A6987+'Lineær programmering opg 4'!$M$8)/'Lineær programmering opg 4'!$K$8)*-1)</f>
        <v>-</v>
      </c>
      <c r="I6987" s="167" t="str">
        <f>IF('Lineær programmering opg 4'!$D$8=0,"-",'Lineær programmering opg 4'!$G$8)</f>
        <v>-</v>
      </c>
      <c r="J6987" s="295">
        <f>A6987*'Lineær programmering opg 4'!$C$11+Datatabel!C6987*'Lineær programmering opg 4'!$D$11</f>
        <v>44095.199999999779</v>
      </c>
      <c r="K6987" s="9">
        <f t="shared" si="547"/>
        <v>0</v>
      </c>
      <c r="L6987" s="9">
        <f t="shared" si="548"/>
        <v>0</v>
      </c>
    </row>
    <row r="6988" spans="1:12" ht="15" x14ac:dyDescent="0.25">
      <c r="A6988" s="167">
        <f t="shared" si="546"/>
        <v>72.360000000018459</v>
      </c>
      <c r="B6988" s="325">
        <f t="shared" si="549"/>
        <v>0.30150000000007693</v>
      </c>
      <c r="C6988" s="167">
        <f t="shared" si="545"/>
        <v>245.72999999998618</v>
      </c>
      <c r="D6988" s="167">
        <f>IF('Lineær programmering opg 4'!$M$4=0,"-",(-A6988+'Lineær programmering opg 4'!$M$4)/'Lineær programmering opg 4'!$K$4*-1)</f>
        <v>335.27999999996308</v>
      </c>
      <c r="E6988" s="167">
        <f>IF('Lineær programmering opg 4'!$M$5=0,"-",(-A6988+'Lineær programmering opg 4'!$M$5)/'Lineær programmering opg 4'!$K$5*-1)</f>
        <v>245.72999999998618</v>
      </c>
      <c r="F6988" s="167" t="str">
        <f>IF('Lineær programmering opg 4'!$E$6=0,"-",(-A6988+'Lineær programmering opg 4'!$M$6)/'Lineær programmering opg 4'!$K$6*-1)</f>
        <v>-</v>
      </c>
      <c r="G6988" s="167" t="str">
        <f>IF('Lineær programmering opg 4'!$D$7=0,"-",((-A6988+'Lineær programmering opg 4'!$M$7)/'Lineær programmering opg 4'!$K$7)*-1)</f>
        <v>-</v>
      </c>
      <c r="H6988" s="167" t="str">
        <f>IF('Lineær programmering opg 4'!$C$8=0,"-",((-A6988+'Lineær programmering opg 4'!$M$8)/'Lineær programmering opg 4'!$K$8)*-1)</f>
        <v>-</v>
      </c>
      <c r="I6988" s="167" t="str">
        <f>IF('Lineær programmering opg 4'!$D$8=0,"-",'Lineær programmering opg 4'!$G$8)</f>
        <v>-</v>
      </c>
      <c r="J6988" s="295">
        <f>A6988*'Lineær programmering opg 4'!$C$11+Datatabel!C6988*'Lineær programmering opg 4'!$D$11</f>
        <v>44095.499999999774</v>
      </c>
      <c r="K6988" s="9">
        <f t="shared" si="547"/>
        <v>0</v>
      </c>
      <c r="L6988" s="9">
        <f t="shared" si="548"/>
        <v>0</v>
      </c>
    </row>
    <row r="6989" spans="1:12" ht="15" x14ac:dyDescent="0.25">
      <c r="A6989" s="167">
        <f t="shared" si="546"/>
        <v>72.336000000018458</v>
      </c>
      <c r="B6989" s="325">
        <f t="shared" si="549"/>
        <v>0.30140000000007694</v>
      </c>
      <c r="C6989" s="167">
        <f t="shared" si="545"/>
        <v>245.74799999998618</v>
      </c>
      <c r="D6989" s="167">
        <f>IF('Lineær programmering opg 4'!$M$4=0,"-",(-A6989+'Lineær programmering opg 4'!$M$4)/'Lineær programmering opg 4'!$K$4*-1)</f>
        <v>335.32799999996308</v>
      </c>
      <c r="E6989" s="167">
        <f>IF('Lineær programmering opg 4'!$M$5=0,"-",(-A6989+'Lineær programmering opg 4'!$M$5)/'Lineær programmering opg 4'!$K$5*-1)</f>
        <v>245.74799999998618</v>
      </c>
      <c r="F6989" s="167" t="str">
        <f>IF('Lineær programmering opg 4'!$E$6=0,"-",(-A6989+'Lineær programmering opg 4'!$M$6)/'Lineær programmering opg 4'!$K$6*-1)</f>
        <v>-</v>
      </c>
      <c r="G6989" s="167" t="str">
        <f>IF('Lineær programmering opg 4'!$D$7=0,"-",((-A6989+'Lineær programmering opg 4'!$M$7)/'Lineær programmering opg 4'!$K$7)*-1)</f>
        <v>-</v>
      </c>
      <c r="H6989" s="167" t="str">
        <f>IF('Lineær programmering opg 4'!$C$8=0,"-",((-A6989+'Lineær programmering opg 4'!$M$8)/'Lineær programmering opg 4'!$K$8)*-1)</f>
        <v>-</v>
      </c>
      <c r="I6989" s="167" t="str">
        <f>IF('Lineær programmering opg 4'!$D$8=0,"-",'Lineær programmering opg 4'!$G$8)</f>
        <v>-</v>
      </c>
      <c r="J6989" s="295">
        <f>A6989*'Lineær programmering opg 4'!$C$11+Datatabel!C6989*'Lineær programmering opg 4'!$D$11</f>
        <v>44095.79999999977</v>
      </c>
      <c r="K6989" s="9">
        <f t="shared" si="547"/>
        <v>0</v>
      </c>
      <c r="L6989" s="9">
        <f t="shared" si="548"/>
        <v>0</v>
      </c>
    </row>
    <row r="6990" spans="1:12" ht="15" x14ac:dyDescent="0.25">
      <c r="A6990" s="167">
        <f t="shared" si="546"/>
        <v>72.312000000018472</v>
      </c>
      <c r="B6990" s="325">
        <f t="shared" si="549"/>
        <v>0.30130000000007695</v>
      </c>
      <c r="C6990" s="167">
        <f t="shared" si="545"/>
        <v>245.76599999998615</v>
      </c>
      <c r="D6990" s="167">
        <f>IF('Lineær programmering opg 4'!$M$4=0,"-",(-A6990+'Lineær programmering opg 4'!$M$4)/'Lineær programmering opg 4'!$K$4*-1)</f>
        <v>335.37599999996303</v>
      </c>
      <c r="E6990" s="167">
        <f>IF('Lineær programmering opg 4'!$M$5=0,"-",(-A6990+'Lineær programmering opg 4'!$M$5)/'Lineær programmering opg 4'!$K$5*-1)</f>
        <v>245.76599999998615</v>
      </c>
      <c r="F6990" s="167" t="str">
        <f>IF('Lineær programmering opg 4'!$E$6=0,"-",(-A6990+'Lineær programmering opg 4'!$M$6)/'Lineær programmering opg 4'!$K$6*-1)</f>
        <v>-</v>
      </c>
      <c r="G6990" s="167" t="str">
        <f>IF('Lineær programmering opg 4'!$D$7=0,"-",((-A6990+'Lineær programmering opg 4'!$M$7)/'Lineær programmering opg 4'!$K$7)*-1)</f>
        <v>-</v>
      </c>
      <c r="H6990" s="167" t="str">
        <f>IF('Lineær programmering opg 4'!$C$8=0,"-",((-A6990+'Lineær programmering opg 4'!$M$8)/'Lineær programmering opg 4'!$K$8)*-1)</f>
        <v>-</v>
      </c>
      <c r="I6990" s="167" t="str">
        <f>IF('Lineær programmering opg 4'!$D$8=0,"-",'Lineær programmering opg 4'!$G$8)</f>
        <v>-</v>
      </c>
      <c r="J6990" s="295">
        <f>A6990*'Lineær programmering opg 4'!$C$11+Datatabel!C6990*'Lineær programmering opg 4'!$D$11</f>
        <v>44096.099999999766</v>
      </c>
      <c r="K6990" s="9">
        <f t="shared" si="547"/>
        <v>0</v>
      </c>
      <c r="L6990" s="9">
        <f t="shared" si="548"/>
        <v>0</v>
      </c>
    </row>
    <row r="6991" spans="1:12" ht="15" x14ac:dyDescent="0.25">
      <c r="A6991" s="167">
        <f t="shared" si="546"/>
        <v>72.288000000018471</v>
      </c>
      <c r="B6991" s="325">
        <f t="shared" si="549"/>
        <v>0.30120000000007696</v>
      </c>
      <c r="C6991" s="167">
        <f t="shared" si="545"/>
        <v>245.78399999998615</v>
      </c>
      <c r="D6991" s="167">
        <f>IF('Lineær programmering opg 4'!$M$4=0,"-",(-A6991+'Lineær programmering opg 4'!$M$4)/'Lineær programmering opg 4'!$K$4*-1)</f>
        <v>335.42399999996303</v>
      </c>
      <c r="E6991" s="167">
        <f>IF('Lineær programmering opg 4'!$M$5=0,"-",(-A6991+'Lineær programmering opg 4'!$M$5)/'Lineær programmering opg 4'!$K$5*-1)</f>
        <v>245.78399999998615</v>
      </c>
      <c r="F6991" s="167" t="str">
        <f>IF('Lineær programmering opg 4'!$E$6=0,"-",(-A6991+'Lineær programmering opg 4'!$M$6)/'Lineær programmering opg 4'!$K$6*-1)</f>
        <v>-</v>
      </c>
      <c r="G6991" s="167" t="str">
        <f>IF('Lineær programmering opg 4'!$D$7=0,"-",((-A6991+'Lineær programmering opg 4'!$M$7)/'Lineær programmering opg 4'!$K$7)*-1)</f>
        <v>-</v>
      </c>
      <c r="H6991" s="167" t="str">
        <f>IF('Lineær programmering opg 4'!$C$8=0,"-",((-A6991+'Lineær programmering opg 4'!$M$8)/'Lineær programmering opg 4'!$K$8)*-1)</f>
        <v>-</v>
      </c>
      <c r="I6991" s="167" t="str">
        <f>IF('Lineær programmering opg 4'!$D$8=0,"-",'Lineær programmering opg 4'!$G$8)</f>
        <v>-</v>
      </c>
      <c r="J6991" s="295">
        <f>A6991*'Lineær programmering opg 4'!$C$11+Datatabel!C6991*'Lineær programmering opg 4'!$D$11</f>
        <v>44096.399999999776</v>
      </c>
      <c r="K6991" s="9">
        <f t="shared" si="547"/>
        <v>0</v>
      </c>
      <c r="L6991" s="9">
        <f t="shared" si="548"/>
        <v>0</v>
      </c>
    </row>
    <row r="6992" spans="1:12" ht="15" x14ac:dyDescent="0.25">
      <c r="A6992" s="167">
        <f t="shared" si="546"/>
        <v>72.26400000001847</v>
      </c>
      <c r="B6992" s="325">
        <f t="shared" si="549"/>
        <v>0.30110000000007697</v>
      </c>
      <c r="C6992" s="167">
        <f t="shared" si="545"/>
        <v>245.80199999998615</v>
      </c>
      <c r="D6992" s="167">
        <f>IF('Lineær programmering opg 4'!$M$4=0,"-",(-A6992+'Lineær programmering opg 4'!$M$4)/'Lineær programmering opg 4'!$K$4*-1)</f>
        <v>335.47199999996303</v>
      </c>
      <c r="E6992" s="167">
        <f>IF('Lineær programmering opg 4'!$M$5=0,"-",(-A6992+'Lineær programmering opg 4'!$M$5)/'Lineær programmering opg 4'!$K$5*-1)</f>
        <v>245.80199999998615</v>
      </c>
      <c r="F6992" s="167" t="str">
        <f>IF('Lineær programmering opg 4'!$E$6=0,"-",(-A6992+'Lineær programmering opg 4'!$M$6)/'Lineær programmering opg 4'!$K$6*-1)</f>
        <v>-</v>
      </c>
      <c r="G6992" s="167" t="str">
        <f>IF('Lineær programmering opg 4'!$D$7=0,"-",((-A6992+'Lineær programmering opg 4'!$M$7)/'Lineær programmering opg 4'!$K$7)*-1)</f>
        <v>-</v>
      </c>
      <c r="H6992" s="167" t="str">
        <f>IF('Lineær programmering opg 4'!$C$8=0,"-",((-A6992+'Lineær programmering opg 4'!$M$8)/'Lineær programmering opg 4'!$K$8)*-1)</f>
        <v>-</v>
      </c>
      <c r="I6992" s="167" t="str">
        <f>IF('Lineær programmering opg 4'!$D$8=0,"-",'Lineær programmering opg 4'!$G$8)</f>
        <v>-</v>
      </c>
      <c r="J6992" s="295">
        <f>A6992*'Lineær programmering opg 4'!$C$11+Datatabel!C6992*'Lineær programmering opg 4'!$D$11</f>
        <v>44096.699999999772</v>
      </c>
      <c r="K6992" s="9">
        <f t="shared" si="547"/>
        <v>0</v>
      </c>
      <c r="L6992" s="9">
        <f t="shared" si="548"/>
        <v>0</v>
      </c>
    </row>
    <row r="6993" spans="1:12" ht="15" x14ac:dyDescent="0.25">
      <c r="A6993" s="167">
        <f t="shared" si="546"/>
        <v>72.240000000018483</v>
      </c>
      <c r="B6993" s="325">
        <f t="shared" si="549"/>
        <v>0.30100000000007698</v>
      </c>
      <c r="C6993" s="167">
        <f t="shared" si="545"/>
        <v>245.81999999998615</v>
      </c>
      <c r="D6993" s="167">
        <f>IF('Lineær programmering opg 4'!$M$4=0,"-",(-A6993+'Lineær programmering opg 4'!$M$4)/'Lineær programmering opg 4'!$K$4*-1)</f>
        <v>335.51999999996303</v>
      </c>
      <c r="E6993" s="167">
        <f>IF('Lineær programmering opg 4'!$M$5=0,"-",(-A6993+'Lineær programmering opg 4'!$M$5)/'Lineær programmering opg 4'!$K$5*-1)</f>
        <v>245.81999999998615</v>
      </c>
      <c r="F6993" s="167" t="str">
        <f>IF('Lineær programmering opg 4'!$E$6=0,"-",(-A6993+'Lineær programmering opg 4'!$M$6)/'Lineær programmering opg 4'!$K$6*-1)</f>
        <v>-</v>
      </c>
      <c r="G6993" s="167" t="str">
        <f>IF('Lineær programmering opg 4'!$D$7=0,"-",((-A6993+'Lineær programmering opg 4'!$M$7)/'Lineær programmering opg 4'!$K$7)*-1)</f>
        <v>-</v>
      </c>
      <c r="H6993" s="167" t="str">
        <f>IF('Lineær programmering opg 4'!$C$8=0,"-",((-A6993+'Lineær programmering opg 4'!$M$8)/'Lineær programmering opg 4'!$K$8)*-1)</f>
        <v>-</v>
      </c>
      <c r="I6993" s="167" t="str">
        <f>IF('Lineær programmering opg 4'!$D$8=0,"-",'Lineær programmering opg 4'!$G$8)</f>
        <v>-</v>
      </c>
      <c r="J6993" s="295">
        <f>A6993*'Lineær programmering opg 4'!$C$11+Datatabel!C6993*'Lineær programmering opg 4'!$D$11</f>
        <v>44096.999999999774</v>
      </c>
      <c r="K6993" s="9">
        <f t="shared" si="547"/>
        <v>0</v>
      </c>
      <c r="L6993" s="9">
        <f t="shared" si="548"/>
        <v>0</v>
      </c>
    </row>
    <row r="6994" spans="1:12" ht="15" x14ac:dyDescent="0.25">
      <c r="A6994" s="167">
        <f t="shared" si="546"/>
        <v>72.216000000018482</v>
      </c>
      <c r="B6994" s="325">
        <f t="shared" si="549"/>
        <v>0.30090000000007699</v>
      </c>
      <c r="C6994" s="167">
        <f t="shared" si="545"/>
        <v>245.83799999998615</v>
      </c>
      <c r="D6994" s="167">
        <f>IF('Lineær programmering opg 4'!$M$4=0,"-",(-A6994+'Lineær programmering opg 4'!$M$4)/'Lineær programmering opg 4'!$K$4*-1)</f>
        <v>335.56799999996304</v>
      </c>
      <c r="E6994" s="167">
        <f>IF('Lineær programmering opg 4'!$M$5=0,"-",(-A6994+'Lineær programmering opg 4'!$M$5)/'Lineær programmering opg 4'!$K$5*-1)</f>
        <v>245.83799999998615</v>
      </c>
      <c r="F6994" s="167" t="str">
        <f>IF('Lineær programmering opg 4'!$E$6=0,"-",(-A6994+'Lineær programmering opg 4'!$M$6)/'Lineær programmering opg 4'!$K$6*-1)</f>
        <v>-</v>
      </c>
      <c r="G6994" s="167" t="str">
        <f>IF('Lineær programmering opg 4'!$D$7=0,"-",((-A6994+'Lineær programmering opg 4'!$M$7)/'Lineær programmering opg 4'!$K$7)*-1)</f>
        <v>-</v>
      </c>
      <c r="H6994" s="167" t="str">
        <f>IF('Lineær programmering opg 4'!$C$8=0,"-",((-A6994+'Lineær programmering opg 4'!$M$8)/'Lineær programmering opg 4'!$K$8)*-1)</f>
        <v>-</v>
      </c>
      <c r="I6994" s="167" t="str">
        <f>IF('Lineær programmering opg 4'!$D$8=0,"-",'Lineær programmering opg 4'!$G$8)</f>
        <v>-</v>
      </c>
      <c r="J6994" s="295">
        <f>A6994*'Lineær programmering opg 4'!$C$11+Datatabel!C6994*'Lineær programmering opg 4'!$D$11</f>
        <v>44097.29999999977</v>
      </c>
      <c r="K6994" s="9">
        <f t="shared" si="547"/>
        <v>0</v>
      </c>
      <c r="L6994" s="9">
        <f t="shared" si="548"/>
        <v>0</v>
      </c>
    </row>
    <row r="6995" spans="1:12" ht="15" x14ac:dyDescent="0.25">
      <c r="A6995" s="167">
        <f t="shared" si="546"/>
        <v>72.192000000018481</v>
      </c>
      <c r="B6995" s="325">
        <f t="shared" si="549"/>
        <v>0.30080000000007701</v>
      </c>
      <c r="C6995" s="167">
        <f t="shared" si="545"/>
        <v>245.85599999998615</v>
      </c>
      <c r="D6995" s="167">
        <f>IF('Lineær programmering opg 4'!$M$4=0,"-",(-A6995+'Lineær programmering opg 4'!$M$4)/'Lineær programmering opg 4'!$K$4*-1)</f>
        <v>335.61599999996304</v>
      </c>
      <c r="E6995" s="167">
        <f>IF('Lineær programmering opg 4'!$M$5=0,"-",(-A6995+'Lineær programmering opg 4'!$M$5)/'Lineær programmering opg 4'!$K$5*-1)</f>
        <v>245.85599999998615</v>
      </c>
      <c r="F6995" s="167" t="str">
        <f>IF('Lineær programmering opg 4'!$E$6=0,"-",(-A6995+'Lineær programmering opg 4'!$M$6)/'Lineær programmering opg 4'!$K$6*-1)</f>
        <v>-</v>
      </c>
      <c r="G6995" s="167" t="str">
        <f>IF('Lineær programmering opg 4'!$D$7=0,"-",((-A6995+'Lineær programmering opg 4'!$M$7)/'Lineær programmering opg 4'!$K$7)*-1)</f>
        <v>-</v>
      </c>
      <c r="H6995" s="167" t="str">
        <f>IF('Lineær programmering opg 4'!$C$8=0,"-",((-A6995+'Lineær programmering opg 4'!$M$8)/'Lineær programmering opg 4'!$K$8)*-1)</f>
        <v>-</v>
      </c>
      <c r="I6995" s="167" t="str">
        <f>IF('Lineær programmering opg 4'!$D$8=0,"-",'Lineær programmering opg 4'!$G$8)</f>
        <v>-</v>
      </c>
      <c r="J6995" s="295">
        <f>A6995*'Lineær programmering opg 4'!$C$11+Datatabel!C6995*'Lineær programmering opg 4'!$D$11</f>
        <v>44097.599999999766</v>
      </c>
      <c r="K6995" s="9">
        <f t="shared" si="547"/>
        <v>0</v>
      </c>
      <c r="L6995" s="9">
        <f t="shared" si="548"/>
        <v>0</v>
      </c>
    </row>
    <row r="6996" spans="1:12" ht="15" x14ac:dyDescent="0.25">
      <c r="A6996" s="167">
        <f t="shared" si="546"/>
        <v>72.16800000001848</v>
      </c>
      <c r="B6996" s="325">
        <f t="shared" si="549"/>
        <v>0.30070000000007702</v>
      </c>
      <c r="C6996" s="167">
        <f t="shared" si="545"/>
        <v>245.87399999998615</v>
      </c>
      <c r="D6996" s="167">
        <f>IF('Lineær programmering opg 4'!$M$4=0,"-",(-A6996+'Lineær programmering opg 4'!$M$4)/'Lineær programmering opg 4'!$K$4*-1)</f>
        <v>335.66399999996304</v>
      </c>
      <c r="E6996" s="167">
        <f>IF('Lineær programmering opg 4'!$M$5=0,"-",(-A6996+'Lineær programmering opg 4'!$M$5)/'Lineær programmering opg 4'!$K$5*-1)</f>
        <v>245.87399999998615</v>
      </c>
      <c r="F6996" s="167" t="str">
        <f>IF('Lineær programmering opg 4'!$E$6=0,"-",(-A6996+'Lineær programmering opg 4'!$M$6)/'Lineær programmering opg 4'!$K$6*-1)</f>
        <v>-</v>
      </c>
      <c r="G6996" s="167" t="str">
        <f>IF('Lineær programmering opg 4'!$D$7=0,"-",((-A6996+'Lineær programmering opg 4'!$M$7)/'Lineær programmering opg 4'!$K$7)*-1)</f>
        <v>-</v>
      </c>
      <c r="H6996" s="167" t="str">
        <f>IF('Lineær programmering opg 4'!$C$8=0,"-",((-A6996+'Lineær programmering opg 4'!$M$8)/'Lineær programmering opg 4'!$K$8)*-1)</f>
        <v>-</v>
      </c>
      <c r="I6996" s="167" t="str">
        <f>IF('Lineær programmering opg 4'!$D$8=0,"-",'Lineær programmering opg 4'!$G$8)</f>
        <v>-</v>
      </c>
      <c r="J6996" s="295">
        <f>A6996*'Lineær programmering opg 4'!$C$11+Datatabel!C6996*'Lineær programmering opg 4'!$D$11</f>
        <v>44097.899999999776</v>
      </c>
      <c r="K6996" s="9">
        <f t="shared" si="547"/>
        <v>0</v>
      </c>
      <c r="L6996" s="9">
        <f t="shared" si="548"/>
        <v>0</v>
      </c>
    </row>
    <row r="6997" spans="1:12" ht="15" x14ac:dyDescent="0.25">
      <c r="A6997" s="167">
        <f t="shared" si="546"/>
        <v>72.14400000001848</v>
      </c>
      <c r="B6997" s="325">
        <f t="shared" si="549"/>
        <v>0.30060000000007703</v>
      </c>
      <c r="C6997" s="167">
        <f t="shared" si="545"/>
        <v>245.89199999998615</v>
      </c>
      <c r="D6997" s="167">
        <f>IF('Lineær programmering opg 4'!$M$4=0,"-",(-A6997+'Lineær programmering opg 4'!$M$4)/'Lineær programmering opg 4'!$K$4*-1)</f>
        <v>335.71199999996304</v>
      </c>
      <c r="E6997" s="167">
        <f>IF('Lineær programmering opg 4'!$M$5=0,"-",(-A6997+'Lineær programmering opg 4'!$M$5)/'Lineær programmering opg 4'!$K$5*-1)</f>
        <v>245.89199999998615</v>
      </c>
      <c r="F6997" s="167" t="str">
        <f>IF('Lineær programmering opg 4'!$E$6=0,"-",(-A6997+'Lineær programmering opg 4'!$M$6)/'Lineær programmering opg 4'!$K$6*-1)</f>
        <v>-</v>
      </c>
      <c r="G6997" s="167" t="str">
        <f>IF('Lineær programmering opg 4'!$D$7=0,"-",((-A6997+'Lineær programmering opg 4'!$M$7)/'Lineær programmering opg 4'!$K$7)*-1)</f>
        <v>-</v>
      </c>
      <c r="H6997" s="167" t="str">
        <f>IF('Lineær programmering opg 4'!$C$8=0,"-",((-A6997+'Lineær programmering opg 4'!$M$8)/'Lineær programmering opg 4'!$K$8)*-1)</f>
        <v>-</v>
      </c>
      <c r="I6997" s="167" t="str">
        <f>IF('Lineær programmering opg 4'!$D$8=0,"-",'Lineær programmering opg 4'!$G$8)</f>
        <v>-</v>
      </c>
      <c r="J6997" s="295">
        <f>A6997*'Lineær programmering opg 4'!$C$11+Datatabel!C6997*'Lineær programmering opg 4'!$D$11</f>
        <v>44098.199999999772</v>
      </c>
      <c r="K6997" s="9">
        <f t="shared" si="547"/>
        <v>0</v>
      </c>
      <c r="L6997" s="9">
        <f t="shared" si="548"/>
        <v>0</v>
      </c>
    </row>
    <row r="6998" spans="1:12" ht="15" x14ac:dyDescent="0.25">
      <c r="A6998" s="167">
        <f t="shared" si="546"/>
        <v>72.120000000018493</v>
      </c>
      <c r="B6998" s="325">
        <f t="shared" si="549"/>
        <v>0.30050000000007704</v>
      </c>
      <c r="C6998" s="167">
        <f t="shared" si="545"/>
        <v>245.90999999998616</v>
      </c>
      <c r="D6998" s="167">
        <f>IF('Lineær programmering opg 4'!$M$4=0,"-",(-A6998+'Lineær programmering opg 4'!$M$4)/'Lineær programmering opg 4'!$K$4*-1)</f>
        <v>335.75999999996304</v>
      </c>
      <c r="E6998" s="167">
        <f>IF('Lineær programmering opg 4'!$M$5=0,"-",(-A6998+'Lineær programmering opg 4'!$M$5)/'Lineær programmering opg 4'!$K$5*-1)</f>
        <v>245.90999999998616</v>
      </c>
      <c r="F6998" s="167" t="str">
        <f>IF('Lineær programmering opg 4'!$E$6=0,"-",(-A6998+'Lineær programmering opg 4'!$M$6)/'Lineær programmering opg 4'!$K$6*-1)</f>
        <v>-</v>
      </c>
      <c r="G6998" s="167" t="str">
        <f>IF('Lineær programmering opg 4'!$D$7=0,"-",((-A6998+'Lineær programmering opg 4'!$M$7)/'Lineær programmering opg 4'!$K$7)*-1)</f>
        <v>-</v>
      </c>
      <c r="H6998" s="167" t="str">
        <f>IF('Lineær programmering opg 4'!$C$8=0,"-",((-A6998+'Lineær programmering opg 4'!$M$8)/'Lineær programmering opg 4'!$K$8)*-1)</f>
        <v>-</v>
      </c>
      <c r="I6998" s="167" t="str">
        <f>IF('Lineær programmering opg 4'!$D$8=0,"-",'Lineær programmering opg 4'!$G$8)</f>
        <v>-</v>
      </c>
      <c r="J6998" s="295">
        <f>A6998*'Lineær programmering opg 4'!$C$11+Datatabel!C6998*'Lineær programmering opg 4'!$D$11</f>
        <v>44098.499999999774</v>
      </c>
      <c r="K6998" s="9">
        <f t="shared" si="547"/>
        <v>0</v>
      </c>
      <c r="L6998" s="9">
        <f t="shared" si="548"/>
        <v>0</v>
      </c>
    </row>
    <row r="6999" spans="1:12" ht="15" x14ac:dyDescent="0.25">
      <c r="A6999" s="167">
        <f t="shared" si="546"/>
        <v>72.096000000018492</v>
      </c>
      <c r="B6999" s="325">
        <f t="shared" si="549"/>
        <v>0.30040000000007705</v>
      </c>
      <c r="C6999" s="167">
        <f t="shared" si="545"/>
        <v>245.92799999998616</v>
      </c>
      <c r="D6999" s="167">
        <f>IF('Lineær programmering opg 4'!$M$4=0,"-",(-A6999+'Lineær programmering opg 4'!$M$4)/'Lineær programmering opg 4'!$K$4*-1)</f>
        <v>335.80799999996304</v>
      </c>
      <c r="E6999" s="167">
        <f>IF('Lineær programmering opg 4'!$M$5=0,"-",(-A6999+'Lineær programmering opg 4'!$M$5)/'Lineær programmering opg 4'!$K$5*-1)</f>
        <v>245.92799999998616</v>
      </c>
      <c r="F6999" s="167" t="str">
        <f>IF('Lineær programmering opg 4'!$E$6=0,"-",(-A6999+'Lineær programmering opg 4'!$M$6)/'Lineær programmering opg 4'!$K$6*-1)</f>
        <v>-</v>
      </c>
      <c r="G6999" s="167" t="str">
        <f>IF('Lineær programmering opg 4'!$D$7=0,"-",((-A6999+'Lineær programmering opg 4'!$M$7)/'Lineær programmering opg 4'!$K$7)*-1)</f>
        <v>-</v>
      </c>
      <c r="H6999" s="167" t="str">
        <f>IF('Lineær programmering opg 4'!$C$8=0,"-",((-A6999+'Lineær programmering opg 4'!$M$8)/'Lineær programmering opg 4'!$K$8)*-1)</f>
        <v>-</v>
      </c>
      <c r="I6999" s="167" t="str">
        <f>IF('Lineær programmering opg 4'!$D$8=0,"-",'Lineær programmering opg 4'!$G$8)</f>
        <v>-</v>
      </c>
      <c r="J6999" s="295">
        <f>A6999*'Lineær programmering opg 4'!$C$11+Datatabel!C6999*'Lineær programmering opg 4'!$D$11</f>
        <v>44098.79999999977</v>
      </c>
      <c r="K6999" s="9">
        <f t="shared" si="547"/>
        <v>0</v>
      </c>
      <c r="L6999" s="9">
        <f t="shared" si="548"/>
        <v>0</v>
      </c>
    </row>
    <row r="7000" spans="1:12" ht="15" x14ac:dyDescent="0.25">
      <c r="A7000" s="167">
        <f t="shared" si="546"/>
        <v>72.072000000018491</v>
      </c>
      <c r="B7000" s="325">
        <f t="shared" si="549"/>
        <v>0.30030000000007706</v>
      </c>
      <c r="C7000" s="167">
        <f t="shared" si="545"/>
        <v>245.94599999998616</v>
      </c>
      <c r="D7000" s="167">
        <f>IF('Lineær programmering opg 4'!$M$4=0,"-",(-A7000+'Lineær programmering opg 4'!$M$4)/'Lineær programmering opg 4'!$K$4*-1)</f>
        <v>335.85599999996305</v>
      </c>
      <c r="E7000" s="167">
        <f>IF('Lineær programmering opg 4'!$M$5=0,"-",(-A7000+'Lineær programmering opg 4'!$M$5)/'Lineær programmering opg 4'!$K$5*-1)</f>
        <v>245.94599999998616</v>
      </c>
      <c r="F7000" s="167" t="str">
        <f>IF('Lineær programmering opg 4'!$E$6=0,"-",(-A7000+'Lineær programmering opg 4'!$M$6)/'Lineær programmering opg 4'!$K$6*-1)</f>
        <v>-</v>
      </c>
      <c r="G7000" s="167" t="str">
        <f>IF('Lineær programmering opg 4'!$D$7=0,"-",((-A7000+'Lineær programmering opg 4'!$M$7)/'Lineær programmering opg 4'!$K$7)*-1)</f>
        <v>-</v>
      </c>
      <c r="H7000" s="167" t="str">
        <f>IF('Lineær programmering opg 4'!$C$8=0,"-",((-A7000+'Lineær programmering opg 4'!$M$8)/'Lineær programmering opg 4'!$K$8)*-1)</f>
        <v>-</v>
      </c>
      <c r="I7000" s="167" t="str">
        <f>IF('Lineær programmering opg 4'!$D$8=0,"-",'Lineær programmering opg 4'!$G$8)</f>
        <v>-</v>
      </c>
      <c r="J7000" s="295">
        <f>A7000*'Lineær programmering opg 4'!$C$11+Datatabel!C7000*'Lineær programmering opg 4'!$D$11</f>
        <v>44099.099999999773</v>
      </c>
      <c r="K7000" s="9">
        <f t="shared" si="547"/>
        <v>0</v>
      </c>
      <c r="L7000" s="9">
        <f t="shared" si="548"/>
        <v>0</v>
      </c>
    </row>
    <row r="7001" spans="1:12" ht="15" x14ac:dyDescent="0.25">
      <c r="A7001" s="167">
        <f t="shared" si="546"/>
        <v>72.048000000018504</v>
      </c>
      <c r="B7001" s="325">
        <f t="shared" si="549"/>
        <v>0.30020000000007707</v>
      </c>
      <c r="C7001" s="167">
        <f t="shared" si="545"/>
        <v>245.9639999999861</v>
      </c>
      <c r="D7001" s="167">
        <f>IF('Lineær programmering opg 4'!$M$4=0,"-",(-A7001+'Lineær programmering opg 4'!$M$4)/'Lineær programmering opg 4'!$K$4*-1)</f>
        <v>335.90399999996299</v>
      </c>
      <c r="E7001" s="167">
        <f>IF('Lineær programmering opg 4'!$M$5=0,"-",(-A7001+'Lineær programmering opg 4'!$M$5)/'Lineær programmering opg 4'!$K$5*-1)</f>
        <v>245.9639999999861</v>
      </c>
      <c r="F7001" s="167" t="str">
        <f>IF('Lineær programmering opg 4'!$E$6=0,"-",(-A7001+'Lineær programmering opg 4'!$M$6)/'Lineær programmering opg 4'!$K$6*-1)</f>
        <v>-</v>
      </c>
      <c r="G7001" s="167" t="str">
        <f>IF('Lineær programmering opg 4'!$D$7=0,"-",((-A7001+'Lineær programmering opg 4'!$M$7)/'Lineær programmering opg 4'!$K$7)*-1)</f>
        <v>-</v>
      </c>
      <c r="H7001" s="167" t="str">
        <f>IF('Lineær programmering opg 4'!$C$8=0,"-",((-A7001+'Lineær programmering opg 4'!$M$8)/'Lineær programmering opg 4'!$K$8)*-1)</f>
        <v>-</v>
      </c>
      <c r="I7001" s="167" t="str">
        <f>IF('Lineær programmering opg 4'!$D$8=0,"-",'Lineær programmering opg 4'!$G$8)</f>
        <v>-</v>
      </c>
      <c r="J7001" s="295">
        <f>A7001*'Lineær programmering opg 4'!$C$11+Datatabel!C7001*'Lineær programmering opg 4'!$D$11</f>
        <v>44099.399999999769</v>
      </c>
      <c r="K7001" s="9">
        <f t="shared" si="547"/>
        <v>0</v>
      </c>
      <c r="L7001" s="9">
        <f t="shared" si="548"/>
        <v>0</v>
      </c>
    </row>
    <row r="7002" spans="1:12" ht="15" x14ac:dyDescent="0.25">
      <c r="A7002" s="167">
        <f t="shared" si="546"/>
        <v>72.024000000018503</v>
      </c>
      <c r="B7002" s="325">
        <f t="shared" si="549"/>
        <v>0.30010000000007708</v>
      </c>
      <c r="C7002" s="167">
        <f t="shared" si="545"/>
        <v>245.9819999999861</v>
      </c>
      <c r="D7002" s="167">
        <f>IF('Lineær programmering opg 4'!$M$4=0,"-",(-A7002+'Lineær programmering opg 4'!$M$4)/'Lineær programmering opg 4'!$K$4*-1)</f>
        <v>335.95199999996299</v>
      </c>
      <c r="E7002" s="167">
        <f>IF('Lineær programmering opg 4'!$M$5=0,"-",(-A7002+'Lineær programmering opg 4'!$M$5)/'Lineær programmering opg 4'!$K$5*-1)</f>
        <v>245.9819999999861</v>
      </c>
      <c r="F7002" s="167" t="str">
        <f>IF('Lineær programmering opg 4'!$E$6=0,"-",(-A7002+'Lineær programmering opg 4'!$M$6)/'Lineær programmering opg 4'!$K$6*-1)</f>
        <v>-</v>
      </c>
      <c r="G7002" s="167" t="str">
        <f>IF('Lineær programmering opg 4'!$D$7=0,"-",((-A7002+'Lineær programmering opg 4'!$M$7)/'Lineær programmering opg 4'!$K$7)*-1)</f>
        <v>-</v>
      </c>
      <c r="H7002" s="167" t="str">
        <f>IF('Lineær programmering opg 4'!$C$8=0,"-",((-A7002+'Lineær programmering opg 4'!$M$8)/'Lineær programmering opg 4'!$K$8)*-1)</f>
        <v>-</v>
      </c>
      <c r="I7002" s="167" t="str">
        <f>IF('Lineær programmering opg 4'!$D$8=0,"-",'Lineær programmering opg 4'!$G$8)</f>
        <v>-</v>
      </c>
      <c r="J7002" s="295">
        <f>A7002*'Lineær programmering opg 4'!$C$11+Datatabel!C7002*'Lineær programmering opg 4'!$D$11</f>
        <v>44099.699999999764</v>
      </c>
      <c r="K7002" s="9">
        <f t="shared" si="547"/>
        <v>0</v>
      </c>
      <c r="L7002" s="9">
        <f t="shared" si="548"/>
        <v>0</v>
      </c>
    </row>
    <row r="7003" spans="1:12" ht="15" x14ac:dyDescent="0.25">
      <c r="A7003" s="167">
        <f t="shared" si="546"/>
        <v>72.000000000018503</v>
      </c>
      <c r="B7003" s="325">
        <f t="shared" si="549"/>
        <v>0.30000000000007709</v>
      </c>
      <c r="C7003" s="167">
        <f t="shared" si="545"/>
        <v>245.9999999999861</v>
      </c>
      <c r="D7003" s="167">
        <f>IF('Lineær programmering opg 4'!$M$4=0,"-",(-A7003+'Lineær programmering opg 4'!$M$4)/'Lineær programmering opg 4'!$K$4*-1)</f>
        <v>335.99999999996299</v>
      </c>
      <c r="E7003" s="167">
        <f>IF('Lineær programmering opg 4'!$M$5=0,"-",(-A7003+'Lineær programmering opg 4'!$M$5)/'Lineær programmering opg 4'!$K$5*-1)</f>
        <v>245.9999999999861</v>
      </c>
      <c r="F7003" s="167" t="str">
        <f>IF('Lineær programmering opg 4'!$E$6=0,"-",(-A7003+'Lineær programmering opg 4'!$M$6)/'Lineær programmering opg 4'!$K$6*-1)</f>
        <v>-</v>
      </c>
      <c r="G7003" s="167" t="str">
        <f>IF('Lineær programmering opg 4'!$D$7=0,"-",((-A7003+'Lineær programmering opg 4'!$M$7)/'Lineær programmering opg 4'!$K$7)*-1)</f>
        <v>-</v>
      </c>
      <c r="H7003" s="167" t="str">
        <f>IF('Lineær programmering opg 4'!$C$8=0,"-",((-A7003+'Lineær programmering opg 4'!$M$8)/'Lineær programmering opg 4'!$K$8)*-1)</f>
        <v>-</v>
      </c>
      <c r="I7003" s="167" t="str">
        <f>IF('Lineær programmering opg 4'!$D$8=0,"-",'Lineær programmering opg 4'!$G$8)</f>
        <v>-</v>
      </c>
      <c r="J7003" s="295">
        <f>A7003*'Lineær programmering opg 4'!$C$11+Datatabel!C7003*'Lineær programmering opg 4'!$D$11</f>
        <v>44099.99999999976</v>
      </c>
      <c r="K7003" s="9">
        <f t="shared" si="547"/>
        <v>0</v>
      </c>
      <c r="L7003" s="9">
        <f t="shared" si="548"/>
        <v>0</v>
      </c>
    </row>
    <row r="7004" spans="1:12" ht="15" x14ac:dyDescent="0.25">
      <c r="A7004" s="167">
        <f t="shared" si="546"/>
        <v>71.976000000018502</v>
      </c>
      <c r="B7004" s="325">
        <f t="shared" si="549"/>
        <v>0.2999000000000771</v>
      </c>
      <c r="C7004" s="167">
        <f t="shared" si="545"/>
        <v>246.0179999999861</v>
      </c>
      <c r="D7004" s="167">
        <f>IF('Lineær programmering opg 4'!$M$4=0,"-",(-A7004+'Lineær programmering opg 4'!$M$4)/'Lineær programmering opg 4'!$K$4*-1)</f>
        <v>336.047999999963</v>
      </c>
      <c r="E7004" s="167">
        <f>IF('Lineær programmering opg 4'!$M$5=0,"-",(-A7004+'Lineær programmering opg 4'!$M$5)/'Lineær programmering opg 4'!$K$5*-1)</f>
        <v>246.0179999999861</v>
      </c>
      <c r="F7004" s="167" t="str">
        <f>IF('Lineær programmering opg 4'!$E$6=0,"-",(-A7004+'Lineær programmering opg 4'!$M$6)/'Lineær programmering opg 4'!$K$6*-1)</f>
        <v>-</v>
      </c>
      <c r="G7004" s="167" t="str">
        <f>IF('Lineær programmering opg 4'!$D$7=0,"-",((-A7004+'Lineær programmering opg 4'!$M$7)/'Lineær programmering opg 4'!$K$7)*-1)</f>
        <v>-</v>
      </c>
      <c r="H7004" s="167" t="str">
        <f>IF('Lineær programmering opg 4'!$C$8=0,"-",((-A7004+'Lineær programmering opg 4'!$M$8)/'Lineær programmering opg 4'!$K$8)*-1)</f>
        <v>-</v>
      </c>
      <c r="I7004" s="167" t="str">
        <f>IF('Lineær programmering opg 4'!$D$8=0,"-",'Lineær programmering opg 4'!$G$8)</f>
        <v>-</v>
      </c>
      <c r="J7004" s="295">
        <f>A7004*'Lineær programmering opg 4'!$C$11+Datatabel!C7004*'Lineær programmering opg 4'!$D$11</f>
        <v>44100.29999999977</v>
      </c>
      <c r="K7004" s="9">
        <f t="shared" si="547"/>
        <v>0</v>
      </c>
      <c r="L7004" s="9">
        <f t="shared" si="548"/>
        <v>0</v>
      </c>
    </row>
    <row r="7005" spans="1:12" ht="15" x14ac:dyDescent="0.25">
      <c r="A7005" s="167">
        <f t="shared" si="546"/>
        <v>71.952000000018501</v>
      </c>
      <c r="B7005" s="325">
        <f t="shared" si="549"/>
        <v>0.29980000000007712</v>
      </c>
      <c r="C7005" s="167">
        <f t="shared" si="545"/>
        <v>246.0359999999861</v>
      </c>
      <c r="D7005" s="167">
        <f>IF('Lineær programmering opg 4'!$M$4=0,"-",(-A7005+'Lineær programmering opg 4'!$M$4)/'Lineær programmering opg 4'!$K$4*-1)</f>
        <v>336.095999999963</v>
      </c>
      <c r="E7005" s="167">
        <f>IF('Lineær programmering opg 4'!$M$5=0,"-",(-A7005+'Lineær programmering opg 4'!$M$5)/'Lineær programmering opg 4'!$K$5*-1)</f>
        <v>246.0359999999861</v>
      </c>
      <c r="F7005" s="167" t="str">
        <f>IF('Lineær programmering opg 4'!$E$6=0,"-",(-A7005+'Lineær programmering opg 4'!$M$6)/'Lineær programmering opg 4'!$K$6*-1)</f>
        <v>-</v>
      </c>
      <c r="G7005" s="167" t="str">
        <f>IF('Lineær programmering opg 4'!$D$7=0,"-",((-A7005+'Lineær programmering opg 4'!$M$7)/'Lineær programmering opg 4'!$K$7)*-1)</f>
        <v>-</v>
      </c>
      <c r="H7005" s="167" t="str">
        <f>IF('Lineær programmering opg 4'!$C$8=0,"-",((-A7005+'Lineær programmering opg 4'!$M$8)/'Lineær programmering opg 4'!$K$8)*-1)</f>
        <v>-</v>
      </c>
      <c r="I7005" s="167" t="str">
        <f>IF('Lineær programmering opg 4'!$D$8=0,"-",'Lineær programmering opg 4'!$G$8)</f>
        <v>-</v>
      </c>
      <c r="J7005" s="295">
        <f>A7005*'Lineær programmering opg 4'!$C$11+Datatabel!C7005*'Lineær programmering opg 4'!$D$11</f>
        <v>44100.599999999766</v>
      </c>
      <c r="K7005" s="9">
        <f t="shared" si="547"/>
        <v>0</v>
      </c>
      <c r="L7005" s="9">
        <f t="shared" si="548"/>
        <v>0</v>
      </c>
    </row>
    <row r="7006" spans="1:12" ht="15" x14ac:dyDescent="0.25">
      <c r="A7006" s="167">
        <f t="shared" si="546"/>
        <v>71.928000000018514</v>
      </c>
      <c r="B7006" s="325">
        <f t="shared" si="549"/>
        <v>0.29970000000007713</v>
      </c>
      <c r="C7006" s="167">
        <f t="shared" si="545"/>
        <v>246.0539999999861</v>
      </c>
      <c r="D7006" s="167">
        <f>IF('Lineær programmering opg 4'!$M$4=0,"-",(-A7006+'Lineær programmering opg 4'!$M$4)/'Lineær programmering opg 4'!$K$4*-1)</f>
        <v>336.14399999996294</v>
      </c>
      <c r="E7006" s="167">
        <f>IF('Lineær programmering opg 4'!$M$5=0,"-",(-A7006+'Lineær programmering opg 4'!$M$5)/'Lineær programmering opg 4'!$K$5*-1)</f>
        <v>246.0539999999861</v>
      </c>
      <c r="F7006" s="167" t="str">
        <f>IF('Lineær programmering opg 4'!$E$6=0,"-",(-A7006+'Lineær programmering opg 4'!$M$6)/'Lineær programmering opg 4'!$K$6*-1)</f>
        <v>-</v>
      </c>
      <c r="G7006" s="167" t="str">
        <f>IF('Lineær programmering opg 4'!$D$7=0,"-",((-A7006+'Lineær programmering opg 4'!$M$7)/'Lineær programmering opg 4'!$K$7)*-1)</f>
        <v>-</v>
      </c>
      <c r="H7006" s="167" t="str">
        <f>IF('Lineær programmering opg 4'!$C$8=0,"-",((-A7006+'Lineær programmering opg 4'!$M$8)/'Lineær programmering opg 4'!$K$8)*-1)</f>
        <v>-</v>
      </c>
      <c r="I7006" s="167" t="str">
        <f>IF('Lineær programmering opg 4'!$D$8=0,"-",'Lineær programmering opg 4'!$G$8)</f>
        <v>-</v>
      </c>
      <c r="J7006" s="295">
        <f>A7006*'Lineær programmering opg 4'!$C$11+Datatabel!C7006*'Lineær programmering opg 4'!$D$11</f>
        <v>44100.899999999769</v>
      </c>
      <c r="K7006" s="9">
        <f t="shared" si="547"/>
        <v>0</v>
      </c>
      <c r="L7006" s="9">
        <f t="shared" si="548"/>
        <v>0</v>
      </c>
    </row>
    <row r="7007" spans="1:12" ht="15" x14ac:dyDescent="0.25">
      <c r="A7007" s="167">
        <f t="shared" si="546"/>
        <v>71.904000000018513</v>
      </c>
      <c r="B7007" s="325">
        <f t="shared" si="549"/>
        <v>0.29960000000007714</v>
      </c>
      <c r="C7007" s="167">
        <f t="shared" si="545"/>
        <v>246.0719999999861</v>
      </c>
      <c r="D7007" s="167">
        <f>IF('Lineær programmering opg 4'!$M$4=0,"-",(-A7007+'Lineær programmering opg 4'!$M$4)/'Lineær programmering opg 4'!$K$4*-1)</f>
        <v>336.19199999996295</v>
      </c>
      <c r="E7007" s="167">
        <f>IF('Lineær programmering opg 4'!$M$5=0,"-",(-A7007+'Lineær programmering opg 4'!$M$5)/'Lineær programmering opg 4'!$K$5*-1)</f>
        <v>246.0719999999861</v>
      </c>
      <c r="F7007" s="167" t="str">
        <f>IF('Lineær programmering opg 4'!$E$6=0,"-",(-A7007+'Lineær programmering opg 4'!$M$6)/'Lineær programmering opg 4'!$K$6*-1)</f>
        <v>-</v>
      </c>
      <c r="G7007" s="167" t="str">
        <f>IF('Lineær programmering opg 4'!$D$7=0,"-",((-A7007+'Lineær programmering opg 4'!$M$7)/'Lineær programmering opg 4'!$K$7)*-1)</f>
        <v>-</v>
      </c>
      <c r="H7007" s="167" t="str">
        <f>IF('Lineær programmering opg 4'!$C$8=0,"-",((-A7007+'Lineær programmering opg 4'!$M$8)/'Lineær programmering opg 4'!$K$8)*-1)</f>
        <v>-</v>
      </c>
      <c r="I7007" s="167" t="str">
        <f>IF('Lineær programmering opg 4'!$D$8=0,"-",'Lineær programmering opg 4'!$G$8)</f>
        <v>-</v>
      </c>
      <c r="J7007" s="295">
        <f>A7007*'Lineær programmering opg 4'!$C$11+Datatabel!C7007*'Lineær programmering opg 4'!$D$11</f>
        <v>44101.199999999764</v>
      </c>
      <c r="K7007" s="9">
        <f t="shared" si="547"/>
        <v>0</v>
      </c>
      <c r="L7007" s="9">
        <f t="shared" si="548"/>
        <v>0</v>
      </c>
    </row>
    <row r="7008" spans="1:12" ht="15" x14ac:dyDescent="0.25">
      <c r="A7008" s="167">
        <f t="shared" si="546"/>
        <v>71.880000000018512</v>
      </c>
      <c r="B7008" s="325">
        <f t="shared" si="549"/>
        <v>0.29950000000007715</v>
      </c>
      <c r="C7008" s="167">
        <f t="shared" si="545"/>
        <v>246.08999999998611</v>
      </c>
      <c r="D7008" s="167">
        <f>IF('Lineær programmering opg 4'!$M$4=0,"-",(-A7008+'Lineær programmering opg 4'!$M$4)/'Lineær programmering opg 4'!$K$4*-1)</f>
        <v>336.23999999996295</v>
      </c>
      <c r="E7008" s="167">
        <f>IF('Lineær programmering opg 4'!$M$5=0,"-",(-A7008+'Lineær programmering opg 4'!$M$5)/'Lineær programmering opg 4'!$K$5*-1)</f>
        <v>246.08999999998611</v>
      </c>
      <c r="F7008" s="167" t="str">
        <f>IF('Lineær programmering opg 4'!$E$6=0,"-",(-A7008+'Lineær programmering opg 4'!$M$6)/'Lineær programmering opg 4'!$K$6*-1)</f>
        <v>-</v>
      </c>
      <c r="G7008" s="167" t="str">
        <f>IF('Lineær programmering opg 4'!$D$7=0,"-",((-A7008+'Lineær programmering opg 4'!$M$7)/'Lineær programmering opg 4'!$K$7)*-1)</f>
        <v>-</v>
      </c>
      <c r="H7008" s="167" t="str">
        <f>IF('Lineær programmering opg 4'!$C$8=0,"-",((-A7008+'Lineær programmering opg 4'!$M$8)/'Lineær programmering opg 4'!$K$8)*-1)</f>
        <v>-</v>
      </c>
      <c r="I7008" s="167" t="str">
        <f>IF('Lineær programmering opg 4'!$D$8=0,"-",'Lineær programmering opg 4'!$G$8)</f>
        <v>-</v>
      </c>
      <c r="J7008" s="295">
        <f>A7008*'Lineær programmering opg 4'!$C$11+Datatabel!C7008*'Lineær programmering opg 4'!$D$11</f>
        <v>44101.499999999767</v>
      </c>
      <c r="K7008" s="9">
        <f t="shared" si="547"/>
        <v>0</v>
      </c>
      <c r="L7008" s="9">
        <f t="shared" si="548"/>
        <v>0</v>
      </c>
    </row>
    <row r="7009" spans="1:12" ht="15" x14ac:dyDescent="0.25">
      <c r="A7009" s="167">
        <f t="shared" si="546"/>
        <v>71.856000000018525</v>
      </c>
      <c r="B7009" s="325">
        <f t="shared" si="549"/>
        <v>0.29940000000007716</v>
      </c>
      <c r="C7009" s="167">
        <f t="shared" si="545"/>
        <v>246.10799999998611</v>
      </c>
      <c r="D7009" s="167">
        <f>IF('Lineær programmering opg 4'!$M$4=0,"-",(-A7009+'Lineær programmering opg 4'!$M$4)/'Lineær programmering opg 4'!$K$4*-1)</f>
        <v>336.28799999996295</v>
      </c>
      <c r="E7009" s="167">
        <f>IF('Lineær programmering opg 4'!$M$5=0,"-",(-A7009+'Lineær programmering opg 4'!$M$5)/'Lineær programmering opg 4'!$K$5*-1)</f>
        <v>246.10799999998611</v>
      </c>
      <c r="F7009" s="167" t="str">
        <f>IF('Lineær programmering opg 4'!$E$6=0,"-",(-A7009+'Lineær programmering opg 4'!$M$6)/'Lineær programmering opg 4'!$K$6*-1)</f>
        <v>-</v>
      </c>
      <c r="G7009" s="167" t="str">
        <f>IF('Lineær programmering opg 4'!$D$7=0,"-",((-A7009+'Lineær programmering opg 4'!$M$7)/'Lineær programmering opg 4'!$K$7)*-1)</f>
        <v>-</v>
      </c>
      <c r="H7009" s="167" t="str">
        <f>IF('Lineær programmering opg 4'!$C$8=0,"-",((-A7009+'Lineær programmering opg 4'!$M$8)/'Lineær programmering opg 4'!$K$8)*-1)</f>
        <v>-</v>
      </c>
      <c r="I7009" s="167" t="str">
        <f>IF('Lineær programmering opg 4'!$D$8=0,"-",'Lineær programmering opg 4'!$G$8)</f>
        <v>-</v>
      </c>
      <c r="J7009" s="295">
        <f>A7009*'Lineær programmering opg 4'!$C$11+Datatabel!C7009*'Lineær programmering opg 4'!$D$11</f>
        <v>44101.79999999977</v>
      </c>
      <c r="K7009" s="9">
        <f t="shared" si="547"/>
        <v>0</v>
      </c>
      <c r="L7009" s="9">
        <f t="shared" si="548"/>
        <v>0</v>
      </c>
    </row>
    <row r="7010" spans="1:12" ht="15" x14ac:dyDescent="0.25">
      <c r="A7010" s="167">
        <f t="shared" si="546"/>
        <v>71.832000000018525</v>
      </c>
      <c r="B7010" s="325">
        <f t="shared" si="549"/>
        <v>0.29930000000007717</v>
      </c>
      <c r="C7010" s="167">
        <f t="shared" si="545"/>
        <v>246.12599999998611</v>
      </c>
      <c r="D7010" s="167">
        <f>IF('Lineær programmering opg 4'!$M$4=0,"-",(-A7010+'Lineær programmering opg 4'!$M$4)/'Lineær programmering opg 4'!$K$4*-1)</f>
        <v>336.33599999996295</v>
      </c>
      <c r="E7010" s="167">
        <f>IF('Lineær programmering opg 4'!$M$5=0,"-",(-A7010+'Lineær programmering opg 4'!$M$5)/'Lineær programmering opg 4'!$K$5*-1)</f>
        <v>246.12599999998611</v>
      </c>
      <c r="F7010" s="167" t="str">
        <f>IF('Lineær programmering opg 4'!$E$6=0,"-",(-A7010+'Lineær programmering opg 4'!$M$6)/'Lineær programmering opg 4'!$K$6*-1)</f>
        <v>-</v>
      </c>
      <c r="G7010" s="167" t="str">
        <f>IF('Lineær programmering opg 4'!$D$7=0,"-",((-A7010+'Lineær programmering opg 4'!$M$7)/'Lineær programmering opg 4'!$K$7)*-1)</f>
        <v>-</v>
      </c>
      <c r="H7010" s="167" t="str">
        <f>IF('Lineær programmering opg 4'!$C$8=0,"-",((-A7010+'Lineær programmering opg 4'!$M$8)/'Lineær programmering opg 4'!$K$8)*-1)</f>
        <v>-</v>
      </c>
      <c r="I7010" s="167" t="str">
        <f>IF('Lineær programmering opg 4'!$D$8=0,"-",'Lineær programmering opg 4'!$G$8)</f>
        <v>-</v>
      </c>
      <c r="J7010" s="295">
        <f>A7010*'Lineær programmering opg 4'!$C$11+Datatabel!C7010*'Lineær programmering opg 4'!$D$11</f>
        <v>44102.099999999766</v>
      </c>
      <c r="K7010" s="9">
        <f t="shared" si="547"/>
        <v>0</v>
      </c>
      <c r="L7010" s="9">
        <f t="shared" si="548"/>
        <v>0</v>
      </c>
    </row>
    <row r="7011" spans="1:12" ht="15" x14ac:dyDescent="0.25">
      <c r="A7011" s="167">
        <f t="shared" si="546"/>
        <v>71.808000000018524</v>
      </c>
      <c r="B7011" s="325">
        <f t="shared" si="549"/>
        <v>0.29920000000007718</v>
      </c>
      <c r="C7011" s="167">
        <f t="shared" si="545"/>
        <v>246.14399999998611</v>
      </c>
      <c r="D7011" s="167">
        <f>IF('Lineær programmering opg 4'!$M$4=0,"-",(-A7011+'Lineær programmering opg 4'!$M$4)/'Lineær programmering opg 4'!$K$4*-1)</f>
        <v>336.38399999996295</v>
      </c>
      <c r="E7011" s="167">
        <f>IF('Lineær programmering opg 4'!$M$5=0,"-",(-A7011+'Lineær programmering opg 4'!$M$5)/'Lineær programmering opg 4'!$K$5*-1)</f>
        <v>246.14399999998611</v>
      </c>
      <c r="F7011" s="167" t="str">
        <f>IF('Lineær programmering opg 4'!$E$6=0,"-",(-A7011+'Lineær programmering opg 4'!$M$6)/'Lineær programmering opg 4'!$K$6*-1)</f>
        <v>-</v>
      </c>
      <c r="G7011" s="167" t="str">
        <f>IF('Lineær programmering opg 4'!$D$7=0,"-",((-A7011+'Lineær programmering opg 4'!$M$7)/'Lineær programmering opg 4'!$K$7)*-1)</f>
        <v>-</v>
      </c>
      <c r="H7011" s="167" t="str">
        <f>IF('Lineær programmering opg 4'!$C$8=0,"-",((-A7011+'Lineær programmering opg 4'!$M$8)/'Lineær programmering opg 4'!$K$8)*-1)</f>
        <v>-</v>
      </c>
      <c r="I7011" s="167" t="str">
        <f>IF('Lineær programmering opg 4'!$D$8=0,"-",'Lineær programmering opg 4'!$G$8)</f>
        <v>-</v>
      </c>
      <c r="J7011" s="295">
        <f>A7011*'Lineær programmering opg 4'!$C$11+Datatabel!C7011*'Lineær programmering opg 4'!$D$11</f>
        <v>44102.399999999769</v>
      </c>
      <c r="K7011" s="9">
        <f t="shared" si="547"/>
        <v>0</v>
      </c>
      <c r="L7011" s="9">
        <f t="shared" si="548"/>
        <v>0</v>
      </c>
    </row>
    <row r="7012" spans="1:12" ht="15" x14ac:dyDescent="0.25">
      <c r="A7012" s="167">
        <f t="shared" si="546"/>
        <v>71.784000000018523</v>
      </c>
      <c r="B7012" s="325">
        <f t="shared" si="549"/>
        <v>0.29910000000007719</v>
      </c>
      <c r="C7012" s="167">
        <f t="shared" si="545"/>
        <v>246.16199999998611</v>
      </c>
      <c r="D7012" s="167">
        <f>IF('Lineær programmering opg 4'!$M$4=0,"-",(-A7012+'Lineær programmering opg 4'!$M$4)/'Lineær programmering opg 4'!$K$4*-1)</f>
        <v>336.43199999996295</v>
      </c>
      <c r="E7012" s="167">
        <f>IF('Lineær programmering opg 4'!$M$5=0,"-",(-A7012+'Lineær programmering opg 4'!$M$5)/'Lineær programmering opg 4'!$K$5*-1)</f>
        <v>246.16199999998611</v>
      </c>
      <c r="F7012" s="167" t="str">
        <f>IF('Lineær programmering opg 4'!$E$6=0,"-",(-A7012+'Lineær programmering opg 4'!$M$6)/'Lineær programmering opg 4'!$K$6*-1)</f>
        <v>-</v>
      </c>
      <c r="G7012" s="167" t="str">
        <f>IF('Lineær programmering opg 4'!$D$7=0,"-",((-A7012+'Lineær programmering opg 4'!$M$7)/'Lineær programmering opg 4'!$K$7)*-1)</f>
        <v>-</v>
      </c>
      <c r="H7012" s="167" t="str">
        <f>IF('Lineær programmering opg 4'!$C$8=0,"-",((-A7012+'Lineær programmering opg 4'!$M$8)/'Lineær programmering opg 4'!$K$8)*-1)</f>
        <v>-</v>
      </c>
      <c r="I7012" s="167" t="str">
        <f>IF('Lineær programmering opg 4'!$D$8=0,"-",'Lineær programmering opg 4'!$G$8)</f>
        <v>-</v>
      </c>
      <c r="J7012" s="295">
        <f>A7012*'Lineær programmering opg 4'!$C$11+Datatabel!C7012*'Lineær programmering opg 4'!$D$11</f>
        <v>44102.699999999764</v>
      </c>
      <c r="K7012" s="9">
        <f t="shared" si="547"/>
        <v>0</v>
      </c>
      <c r="L7012" s="9">
        <f t="shared" si="548"/>
        <v>0</v>
      </c>
    </row>
    <row r="7013" spans="1:12" ht="15" x14ac:dyDescent="0.25">
      <c r="A7013" s="167">
        <f t="shared" si="546"/>
        <v>71.760000000018522</v>
      </c>
      <c r="B7013" s="325">
        <f t="shared" si="549"/>
        <v>0.2990000000000772</v>
      </c>
      <c r="C7013" s="167">
        <f t="shared" si="545"/>
        <v>246.17999999998611</v>
      </c>
      <c r="D7013" s="167">
        <f>IF('Lineær programmering opg 4'!$M$4=0,"-",(-A7013+'Lineær programmering opg 4'!$M$4)/'Lineær programmering opg 4'!$K$4*-1)</f>
        <v>336.47999999996296</v>
      </c>
      <c r="E7013" s="167">
        <f>IF('Lineær programmering opg 4'!$M$5=0,"-",(-A7013+'Lineær programmering opg 4'!$M$5)/'Lineær programmering opg 4'!$K$5*-1)</f>
        <v>246.17999999998611</v>
      </c>
      <c r="F7013" s="167" t="str">
        <f>IF('Lineær programmering opg 4'!$E$6=0,"-",(-A7013+'Lineær programmering opg 4'!$M$6)/'Lineær programmering opg 4'!$K$6*-1)</f>
        <v>-</v>
      </c>
      <c r="G7013" s="167" t="str">
        <f>IF('Lineær programmering opg 4'!$D$7=0,"-",((-A7013+'Lineær programmering opg 4'!$M$7)/'Lineær programmering opg 4'!$K$7)*-1)</f>
        <v>-</v>
      </c>
      <c r="H7013" s="167" t="str">
        <f>IF('Lineær programmering opg 4'!$C$8=0,"-",((-A7013+'Lineær programmering opg 4'!$M$8)/'Lineær programmering opg 4'!$K$8)*-1)</f>
        <v>-</v>
      </c>
      <c r="I7013" s="167" t="str">
        <f>IF('Lineær programmering opg 4'!$D$8=0,"-",'Lineær programmering opg 4'!$G$8)</f>
        <v>-</v>
      </c>
      <c r="J7013" s="295">
        <f>A7013*'Lineær programmering opg 4'!$C$11+Datatabel!C7013*'Lineær programmering opg 4'!$D$11</f>
        <v>44102.999999999767</v>
      </c>
      <c r="K7013" s="9">
        <f t="shared" si="547"/>
        <v>0</v>
      </c>
      <c r="L7013" s="9">
        <f t="shared" si="548"/>
        <v>0</v>
      </c>
    </row>
    <row r="7014" spans="1:12" ht="15" x14ac:dyDescent="0.25">
      <c r="A7014" s="167">
        <f t="shared" si="546"/>
        <v>71.736000000018535</v>
      </c>
      <c r="B7014" s="325">
        <f t="shared" si="549"/>
        <v>0.29890000000007722</v>
      </c>
      <c r="C7014" s="167">
        <f t="shared" si="545"/>
        <v>246.19799999998611</v>
      </c>
      <c r="D7014" s="167">
        <f>IF('Lineær programmering opg 4'!$M$4=0,"-",(-A7014+'Lineær programmering opg 4'!$M$4)/'Lineær programmering opg 4'!$K$4*-1)</f>
        <v>336.52799999996296</v>
      </c>
      <c r="E7014" s="167">
        <f>IF('Lineær programmering opg 4'!$M$5=0,"-",(-A7014+'Lineær programmering opg 4'!$M$5)/'Lineær programmering opg 4'!$K$5*-1)</f>
        <v>246.19799999998611</v>
      </c>
      <c r="F7014" s="167" t="str">
        <f>IF('Lineær programmering opg 4'!$E$6=0,"-",(-A7014+'Lineær programmering opg 4'!$M$6)/'Lineær programmering opg 4'!$K$6*-1)</f>
        <v>-</v>
      </c>
      <c r="G7014" s="167" t="str">
        <f>IF('Lineær programmering opg 4'!$D$7=0,"-",((-A7014+'Lineær programmering opg 4'!$M$7)/'Lineær programmering opg 4'!$K$7)*-1)</f>
        <v>-</v>
      </c>
      <c r="H7014" s="167" t="str">
        <f>IF('Lineær programmering opg 4'!$C$8=0,"-",((-A7014+'Lineær programmering opg 4'!$M$8)/'Lineær programmering opg 4'!$K$8)*-1)</f>
        <v>-</v>
      </c>
      <c r="I7014" s="167" t="str">
        <f>IF('Lineær programmering opg 4'!$D$8=0,"-",'Lineær programmering opg 4'!$G$8)</f>
        <v>-</v>
      </c>
      <c r="J7014" s="295">
        <f>A7014*'Lineær programmering opg 4'!$C$11+Datatabel!C7014*'Lineær programmering opg 4'!$D$11</f>
        <v>44103.29999999977</v>
      </c>
      <c r="K7014" s="9">
        <f t="shared" si="547"/>
        <v>0</v>
      </c>
      <c r="L7014" s="9">
        <f t="shared" si="548"/>
        <v>0</v>
      </c>
    </row>
    <row r="7015" spans="1:12" ht="15" x14ac:dyDescent="0.25">
      <c r="A7015" s="167">
        <f t="shared" si="546"/>
        <v>71.712000000018534</v>
      </c>
      <c r="B7015" s="325">
        <f t="shared" si="549"/>
        <v>0.29880000000007723</v>
      </c>
      <c r="C7015" s="167">
        <f t="shared" si="545"/>
        <v>246.21599999998611</v>
      </c>
      <c r="D7015" s="167">
        <f>IF('Lineær programmering opg 4'!$M$4=0,"-",(-A7015+'Lineær programmering opg 4'!$M$4)/'Lineær programmering opg 4'!$K$4*-1)</f>
        <v>336.57599999996296</v>
      </c>
      <c r="E7015" s="167">
        <f>IF('Lineær programmering opg 4'!$M$5=0,"-",(-A7015+'Lineær programmering opg 4'!$M$5)/'Lineær programmering opg 4'!$K$5*-1)</f>
        <v>246.21599999998611</v>
      </c>
      <c r="F7015" s="167" t="str">
        <f>IF('Lineær programmering opg 4'!$E$6=0,"-",(-A7015+'Lineær programmering opg 4'!$M$6)/'Lineær programmering opg 4'!$K$6*-1)</f>
        <v>-</v>
      </c>
      <c r="G7015" s="167" t="str">
        <f>IF('Lineær programmering opg 4'!$D$7=0,"-",((-A7015+'Lineær programmering opg 4'!$M$7)/'Lineær programmering opg 4'!$K$7)*-1)</f>
        <v>-</v>
      </c>
      <c r="H7015" s="167" t="str">
        <f>IF('Lineær programmering opg 4'!$C$8=0,"-",((-A7015+'Lineær programmering opg 4'!$M$8)/'Lineær programmering opg 4'!$K$8)*-1)</f>
        <v>-</v>
      </c>
      <c r="I7015" s="167" t="str">
        <f>IF('Lineær programmering opg 4'!$D$8=0,"-",'Lineær programmering opg 4'!$G$8)</f>
        <v>-</v>
      </c>
      <c r="J7015" s="295">
        <f>A7015*'Lineær programmering opg 4'!$C$11+Datatabel!C7015*'Lineær programmering opg 4'!$D$11</f>
        <v>44103.599999999766</v>
      </c>
      <c r="K7015" s="9">
        <f t="shared" si="547"/>
        <v>0</v>
      </c>
      <c r="L7015" s="9">
        <f t="shared" si="548"/>
        <v>0</v>
      </c>
    </row>
    <row r="7016" spans="1:12" ht="15" x14ac:dyDescent="0.25">
      <c r="A7016" s="167">
        <f t="shared" si="546"/>
        <v>71.688000000018533</v>
      </c>
      <c r="B7016" s="325">
        <f t="shared" si="549"/>
        <v>0.29870000000007724</v>
      </c>
      <c r="C7016" s="167">
        <f t="shared" si="545"/>
        <v>246.23399999998611</v>
      </c>
      <c r="D7016" s="167">
        <f>IF('Lineær programmering opg 4'!$M$4=0,"-",(-A7016+'Lineær programmering opg 4'!$M$4)/'Lineær programmering opg 4'!$K$4*-1)</f>
        <v>336.62399999996296</v>
      </c>
      <c r="E7016" s="167">
        <f>IF('Lineær programmering opg 4'!$M$5=0,"-",(-A7016+'Lineær programmering opg 4'!$M$5)/'Lineær programmering opg 4'!$K$5*-1)</f>
        <v>246.23399999998611</v>
      </c>
      <c r="F7016" s="167" t="str">
        <f>IF('Lineær programmering opg 4'!$E$6=0,"-",(-A7016+'Lineær programmering opg 4'!$M$6)/'Lineær programmering opg 4'!$K$6*-1)</f>
        <v>-</v>
      </c>
      <c r="G7016" s="167" t="str">
        <f>IF('Lineær programmering opg 4'!$D$7=0,"-",((-A7016+'Lineær programmering opg 4'!$M$7)/'Lineær programmering opg 4'!$K$7)*-1)</f>
        <v>-</v>
      </c>
      <c r="H7016" s="167" t="str">
        <f>IF('Lineær programmering opg 4'!$C$8=0,"-",((-A7016+'Lineær programmering opg 4'!$M$8)/'Lineær programmering opg 4'!$K$8)*-1)</f>
        <v>-</v>
      </c>
      <c r="I7016" s="167" t="str">
        <f>IF('Lineær programmering opg 4'!$D$8=0,"-",'Lineær programmering opg 4'!$G$8)</f>
        <v>-</v>
      </c>
      <c r="J7016" s="295">
        <f>A7016*'Lineær programmering opg 4'!$C$11+Datatabel!C7016*'Lineær programmering opg 4'!$D$11</f>
        <v>44103.899999999769</v>
      </c>
      <c r="K7016" s="9">
        <f t="shared" si="547"/>
        <v>0</v>
      </c>
      <c r="L7016" s="9">
        <f t="shared" si="548"/>
        <v>0</v>
      </c>
    </row>
    <row r="7017" spans="1:12" ht="15" x14ac:dyDescent="0.25">
      <c r="A7017" s="167">
        <f t="shared" si="546"/>
        <v>71.664000000018547</v>
      </c>
      <c r="B7017" s="325">
        <f t="shared" si="549"/>
        <v>0.29860000000007725</v>
      </c>
      <c r="C7017" s="167">
        <f t="shared" si="545"/>
        <v>246.25199999998611</v>
      </c>
      <c r="D7017" s="167">
        <f>IF('Lineær programmering opg 4'!$M$4=0,"-",(-A7017+'Lineær programmering opg 4'!$M$4)/'Lineær programmering opg 4'!$K$4*-1)</f>
        <v>336.67199999996291</v>
      </c>
      <c r="E7017" s="167">
        <f>IF('Lineær programmering opg 4'!$M$5=0,"-",(-A7017+'Lineær programmering opg 4'!$M$5)/'Lineær programmering opg 4'!$K$5*-1)</f>
        <v>246.25199999998611</v>
      </c>
      <c r="F7017" s="167" t="str">
        <f>IF('Lineær programmering opg 4'!$E$6=0,"-",(-A7017+'Lineær programmering opg 4'!$M$6)/'Lineær programmering opg 4'!$K$6*-1)</f>
        <v>-</v>
      </c>
      <c r="G7017" s="167" t="str">
        <f>IF('Lineær programmering opg 4'!$D$7=0,"-",((-A7017+'Lineær programmering opg 4'!$M$7)/'Lineær programmering opg 4'!$K$7)*-1)</f>
        <v>-</v>
      </c>
      <c r="H7017" s="167" t="str">
        <f>IF('Lineær programmering opg 4'!$C$8=0,"-",((-A7017+'Lineær programmering opg 4'!$M$8)/'Lineær programmering opg 4'!$K$8)*-1)</f>
        <v>-</v>
      </c>
      <c r="I7017" s="167" t="str">
        <f>IF('Lineær programmering opg 4'!$D$8=0,"-",'Lineær programmering opg 4'!$G$8)</f>
        <v>-</v>
      </c>
      <c r="J7017" s="295">
        <f>A7017*'Lineær programmering opg 4'!$C$11+Datatabel!C7017*'Lineær programmering opg 4'!$D$11</f>
        <v>44104.199999999772</v>
      </c>
      <c r="K7017" s="9">
        <f t="shared" si="547"/>
        <v>0</v>
      </c>
      <c r="L7017" s="9">
        <f t="shared" si="548"/>
        <v>0</v>
      </c>
    </row>
    <row r="7018" spans="1:12" ht="15" x14ac:dyDescent="0.25">
      <c r="A7018" s="167">
        <f t="shared" si="546"/>
        <v>71.640000000018546</v>
      </c>
      <c r="B7018" s="325">
        <f t="shared" si="549"/>
        <v>0.29850000000007726</v>
      </c>
      <c r="C7018" s="167">
        <f t="shared" si="545"/>
        <v>246.26999999998611</v>
      </c>
      <c r="D7018" s="167">
        <f>IF('Lineær programmering opg 4'!$M$4=0,"-",(-A7018+'Lineær programmering opg 4'!$M$4)/'Lineær programmering opg 4'!$K$4*-1)</f>
        <v>336.71999999996291</v>
      </c>
      <c r="E7018" s="167">
        <f>IF('Lineær programmering opg 4'!$M$5=0,"-",(-A7018+'Lineær programmering opg 4'!$M$5)/'Lineær programmering opg 4'!$K$5*-1)</f>
        <v>246.26999999998611</v>
      </c>
      <c r="F7018" s="167" t="str">
        <f>IF('Lineær programmering opg 4'!$E$6=0,"-",(-A7018+'Lineær programmering opg 4'!$M$6)/'Lineær programmering opg 4'!$K$6*-1)</f>
        <v>-</v>
      </c>
      <c r="G7018" s="167" t="str">
        <f>IF('Lineær programmering opg 4'!$D$7=0,"-",((-A7018+'Lineær programmering opg 4'!$M$7)/'Lineær programmering opg 4'!$K$7)*-1)</f>
        <v>-</v>
      </c>
      <c r="H7018" s="167" t="str">
        <f>IF('Lineær programmering opg 4'!$C$8=0,"-",((-A7018+'Lineær programmering opg 4'!$M$8)/'Lineær programmering opg 4'!$K$8)*-1)</f>
        <v>-</v>
      </c>
      <c r="I7018" s="167" t="str">
        <f>IF('Lineær programmering opg 4'!$D$8=0,"-",'Lineær programmering opg 4'!$G$8)</f>
        <v>-</v>
      </c>
      <c r="J7018" s="295">
        <f>A7018*'Lineær programmering opg 4'!$C$11+Datatabel!C7018*'Lineær programmering opg 4'!$D$11</f>
        <v>44104.499999999774</v>
      </c>
      <c r="K7018" s="9">
        <f t="shared" si="547"/>
        <v>0</v>
      </c>
      <c r="L7018" s="9">
        <f t="shared" si="548"/>
        <v>0</v>
      </c>
    </row>
    <row r="7019" spans="1:12" ht="15" x14ac:dyDescent="0.25">
      <c r="A7019" s="167">
        <f t="shared" si="546"/>
        <v>71.616000000018545</v>
      </c>
      <c r="B7019" s="325">
        <f t="shared" si="549"/>
        <v>0.29840000000007727</v>
      </c>
      <c r="C7019" s="167">
        <f t="shared" si="545"/>
        <v>246.28799999998611</v>
      </c>
      <c r="D7019" s="167">
        <f>IF('Lineær programmering opg 4'!$M$4=0,"-",(-A7019+'Lineær programmering opg 4'!$M$4)/'Lineær programmering opg 4'!$K$4*-1)</f>
        <v>336.76799999996291</v>
      </c>
      <c r="E7019" s="167">
        <f>IF('Lineær programmering opg 4'!$M$5=0,"-",(-A7019+'Lineær programmering opg 4'!$M$5)/'Lineær programmering opg 4'!$K$5*-1)</f>
        <v>246.28799999998611</v>
      </c>
      <c r="F7019" s="167" t="str">
        <f>IF('Lineær programmering opg 4'!$E$6=0,"-",(-A7019+'Lineær programmering opg 4'!$M$6)/'Lineær programmering opg 4'!$K$6*-1)</f>
        <v>-</v>
      </c>
      <c r="G7019" s="167" t="str">
        <f>IF('Lineær programmering opg 4'!$D$7=0,"-",((-A7019+'Lineær programmering opg 4'!$M$7)/'Lineær programmering opg 4'!$K$7)*-1)</f>
        <v>-</v>
      </c>
      <c r="H7019" s="167" t="str">
        <f>IF('Lineær programmering opg 4'!$C$8=0,"-",((-A7019+'Lineær programmering opg 4'!$M$8)/'Lineær programmering opg 4'!$K$8)*-1)</f>
        <v>-</v>
      </c>
      <c r="I7019" s="167" t="str">
        <f>IF('Lineær programmering opg 4'!$D$8=0,"-",'Lineær programmering opg 4'!$G$8)</f>
        <v>-</v>
      </c>
      <c r="J7019" s="295">
        <f>A7019*'Lineær programmering opg 4'!$C$11+Datatabel!C7019*'Lineær programmering opg 4'!$D$11</f>
        <v>44104.79999999977</v>
      </c>
      <c r="K7019" s="9">
        <f t="shared" si="547"/>
        <v>0</v>
      </c>
      <c r="L7019" s="9">
        <f t="shared" si="548"/>
        <v>0</v>
      </c>
    </row>
    <row r="7020" spans="1:12" ht="15" x14ac:dyDescent="0.25">
      <c r="A7020" s="167">
        <f t="shared" si="546"/>
        <v>71.592000000018544</v>
      </c>
      <c r="B7020" s="325">
        <f t="shared" si="549"/>
        <v>0.29830000000007728</v>
      </c>
      <c r="C7020" s="167">
        <f t="shared" si="545"/>
        <v>246.30599999998611</v>
      </c>
      <c r="D7020" s="167">
        <f>IF('Lineær programmering opg 4'!$M$4=0,"-",(-A7020+'Lineær programmering opg 4'!$M$4)/'Lineær programmering opg 4'!$K$4*-1)</f>
        <v>336.81599999996291</v>
      </c>
      <c r="E7020" s="167">
        <f>IF('Lineær programmering opg 4'!$M$5=0,"-",(-A7020+'Lineær programmering opg 4'!$M$5)/'Lineær programmering opg 4'!$K$5*-1)</f>
        <v>246.30599999998611</v>
      </c>
      <c r="F7020" s="167" t="str">
        <f>IF('Lineær programmering opg 4'!$E$6=0,"-",(-A7020+'Lineær programmering opg 4'!$M$6)/'Lineær programmering opg 4'!$K$6*-1)</f>
        <v>-</v>
      </c>
      <c r="G7020" s="167" t="str">
        <f>IF('Lineær programmering opg 4'!$D$7=0,"-",((-A7020+'Lineær programmering opg 4'!$M$7)/'Lineær programmering opg 4'!$K$7)*-1)</f>
        <v>-</v>
      </c>
      <c r="H7020" s="167" t="str">
        <f>IF('Lineær programmering opg 4'!$C$8=0,"-",((-A7020+'Lineær programmering opg 4'!$M$8)/'Lineær programmering opg 4'!$K$8)*-1)</f>
        <v>-</v>
      </c>
      <c r="I7020" s="167" t="str">
        <f>IF('Lineær programmering opg 4'!$D$8=0,"-",'Lineær programmering opg 4'!$G$8)</f>
        <v>-</v>
      </c>
      <c r="J7020" s="295">
        <f>A7020*'Lineær programmering opg 4'!$C$11+Datatabel!C7020*'Lineær programmering opg 4'!$D$11</f>
        <v>44105.099999999773</v>
      </c>
      <c r="K7020" s="9">
        <f t="shared" si="547"/>
        <v>0</v>
      </c>
      <c r="L7020" s="9">
        <f t="shared" si="548"/>
        <v>0</v>
      </c>
    </row>
    <row r="7021" spans="1:12" ht="15" x14ac:dyDescent="0.25">
      <c r="A7021" s="167">
        <f t="shared" si="546"/>
        <v>71.568000000018543</v>
      </c>
      <c r="B7021" s="325">
        <f t="shared" si="549"/>
        <v>0.29820000000007729</v>
      </c>
      <c r="C7021" s="167">
        <f t="shared" si="545"/>
        <v>246.32399999998611</v>
      </c>
      <c r="D7021" s="167">
        <f>IF('Lineær programmering opg 4'!$M$4=0,"-",(-A7021+'Lineær programmering opg 4'!$M$4)/'Lineær programmering opg 4'!$K$4*-1)</f>
        <v>336.86399999996291</v>
      </c>
      <c r="E7021" s="167">
        <f>IF('Lineær programmering opg 4'!$M$5=0,"-",(-A7021+'Lineær programmering opg 4'!$M$5)/'Lineær programmering opg 4'!$K$5*-1)</f>
        <v>246.32399999998611</v>
      </c>
      <c r="F7021" s="167" t="str">
        <f>IF('Lineær programmering opg 4'!$E$6=0,"-",(-A7021+'Lineær programmering opg 4'!$M$6)/'Lineær programmering opg 4'!$K$6*-1)</f>
        <v>-</v>
      </c>
      <c r="G7021" s="167" t="str">
        <f>IF('Lineær programmering opg 4'!$D$7=0,"-",((-A7021+'Lineær programmering opg 4'!$M$7)/'Lineær programmering opg 4'!$K$7)*-1)</f>
        <v>-</v>
      </c>
      <c r="H7021" s="167" t="str">
        <f>IF('Lineær programmering opg 4'!$C$8=0,"-",((-A7021+'Lineær programmering opg 4'!$M$8)/'Lineær programmering opg 4'!$K$8)*-1)</f>
        <v>-</v>
      </c>
      <c r="I7021" s="167" t="str">
        <f>IF('Lineær programmering opg 4'!$D$8=0,"-",'Lineær programmering opg 4'!$G$8)</f>
        <v>-</v>
      </c>
      <c r="J7021" s="295">
        <f>A7021*'Lineær programmering opg 4'!$C$11+Datatabel!C7021*'Lineær programmering opg 4'!$D$11</f>
        <v>44105.399999999776</v>
      </c>
      <c r="K7021" s="9">
        <f t="shared" si="547"/>
        <v>0</v>
      </c>
      <c r="L7021" s="9">
        <f t="shared" si="548"/>
        <v>0</v>
      </c>
    </row>
    <row r="7022" spans="1:12" ht="15" x14ac:dyDescent="0.25">
      <c r="A7022" s="167">
        <f t="shared" si="546"/>
        <v>71.544000000018556</v>
      </c>
      <c r="B7022" s="325">
        <f t="shared" si="549"/>
        <v>0.2981000000000773</v>
      </c>
      <c r="C7022" s="167">
        <f t="shared" si="545"/>
        <v>246.34199999998609</v>
      </c>
      <c r="D7022" s="167">
        <f>IF('Lineær programmering opg 4'!$M$4=0,"-",(-A7022+'Lineær programmering opg 4'!$M$4)/'Lineær programmering opg 4'!$K$4*-1)</f>
        <v>336.91199999996286</v>
      </c>
      <c r="E7022" s="167">
        <f>IF('Lineær programmering opg 4'!$M$5=0,"-",(-A7022+'Lineær programmering opg 4'!$M$5)/'Lineær programmering opg 4'!$K$5*-1)</f>
        <v>246.34199999998609</v>
      </c>
      <c r="F7022" s="167" t="str">
        <f>IF('Lineær programmering opg 4'!$E$6=0,"-",(-A7022+'Lineær programmering opg 4'!$M$6)/'Lineær programmering opg 4'!$K$6*-1)</f>
        <v>-</v>
      </c>
      <c r="G7022" s="167" t="str">
        <f>IF('Lineær programmering opg 4'!$D$7=0,"-",((-A7022+'Lineær programmering opg 4'!$M$7)/'Lineær programmering opg 4'!$K$7)*-1)</f>
        <v>-</v>
      </c>
      <c r="H7022" s="167" t="str">
        <f>IF('Lineær programmering opg 4'!$C$8=0,"-",((-A7022+'Lineær programmering opg 4'!$M$8)/'Lineær programmering opg 4'!$K$8)*-1)</f>
        <v>-</v>
      </c>
      <c r="I7022" s="167" t="str">
        <f>IF('Lineær programmering opg 4'!$D$8=0,"-",'Lineær programmering opg 4'!$G$8)</f>
        <v>-</v>
      </c>
      <c r="J7022" s="295">
        <f>A7022*'Lineær programmering opg 4'!$C$11+Datatabel!C7022*'Lineær programmering opg 4'!$D$11</f>
        <v>44105.699999999772</v>
      </c>
      <c r="K7022" s="9">
        <f t="shared" si="547"/>
        <v>0</v>
      </c>
      <c r="L7022" s="9">
        <f t="shared" si="548"/>
        <v>0</v>
      </c>
    </row>
    <row r="7023" spans="1:12" ht="15" x14ac:dyDescent="0.25">
      <c r="A7023" s="167">
        <f t="shared" si="546"/>
        <v>71.520000000018555</v>
      </c>
      <c r="B7023" s="325">
        <f t="shared" si="549"/>
        <v>0.29800000000007731</v>
      </c>
      <c r="C7023" s="167">
        <f t="shared" si="545"/>
        <v>246.35999999998609</v>
      </c>
      <c r="D7023" s="167">
        <f>IF('Lineær programmering opg 4'!$M$4=0,"-",(-A7023+'Lineær programmering opg 4'!$M$4)/'Lineær programmering opg 4'!$K$4*-1)</f>
        <v>336.95999999996286</v>
      </c>
      <c r="E7023" s="167">
        <f>IF('Lineær programmering opg 4'!$M$5=0,"-",(-A7023+'Lineær programmering opg 4'!$M$5)/'Lineær programmering opg 4'!$K$5*-1)</f>
        <v>246.35999999998609</v>
      </c>
      <c r="F7023" s="167" t="str">
        <f>IF('Lineær programmering opg 4'!$E$6=0,"-",(-A7023+'Lineær programmering opg 4'!$M$6)/'Lineær programmering opg 4'!$K$6*-1)</f>
        <v>-</v>
      </c>
      <c r="G7023" s="167" t="str">
        <f>IF('Lineær programmering opg 4'!$D$7=0,"-",((-A7023+'Lineær programmering opg 4'!$M$7)/'Lineær programmering opg 4'!$K$7)*-1)</f>
        <v>-</v>
      </c>
      <c r="H7023" s="167" t="str">
        <f>IF('Lineær programmering opg 4'!$C$8=0,"-",((-A7023+'Lineær programmering opg 4'!$M$8)/'Lineær programmering opg 4'!$K$8)*-1)</f>
        <v>-</v>
      </c>
      <c r="I7023" s="167" t="str">
        <f>IF('Lineær programmering opg 4'!$D$8=0,"-",'Lineær programmering opg 4'!$G$8)</f>
        <v>-</v>
      </c>
      <c r="J7023" s="295">
        <f>A7023*'Lineær programmering opg 4'!$C$11+Datatabel!C7023*'Lineær programmering opg 4'!$D$11</f>
        <v>44105.999999999767</v>
      </c>
      <c r="K7023" s="9">
        <f t="shared" si="547"/>
        <v>0</v>
      </c>
      <c r="L7023" s="9">
        <f t="shared" si="548"/>
        <v>0</v>
      </c>
    </row>
    <row r="7024" spans="1:12" ht="15" x14ac:dyDescent="0.25">
      <c r="A7024" s="167">
        <f t="shared" si="546"/>
        <v>71.496000000018554</v>
      </c>
      <c r="B7024" s="325">
        <f t="shared" si="549"/>
        <v>0.29790000000007733</v>
      </c>
      <c r="C7024" s="167">
        <f t="shared" si="545"/>
        <v>246.37799999998609</v>
      </c>
      <c r="D7024" s="167">
        <f>IF('Lineær programmering opg 4'!$M$4=0,"-",(-A7024+'Lineær programmering opg 4'!$M$4)/'Lineær programmering opg 4'!$K$4*-1)</f>
        <v>337.00799999996286</v>
      </c>
      <c r="E7024" s="167">
        <f>IF('Lineær programmering opg 4'!$M$5=0,"-",(-A7024+'Lineær programmering opg 4'!$M$5)/'Lineær programmering opg 4'!$K$5*-1)</f>
        <v>246.37799999998609</v>
      </c>
      <c r="F7024" s="167" t="str">
        <f>IF('Lineær programmering opg 4'!$E$6=0,"-",(-A7024+'Lineær programmering opg 4'!$M$6)/'Lineær programmering opg 4'!$K$6*-1)</f>
        <v>-</v>
      </c>
      <c r="G7024" s="167" t="str">
        <f>IF('Lineær programmering opg 4'!$D$7=0,"-",((-A7024+'Lineær programmering opg 4'!$M$7)/'Lineær programmering opg 4'!$K$7)*-1)</f>
        <v>-</v>
      </c>
      <c r="H7024" s="167" t="str">
        <f>IF('Lineær programmering opg 4'!$C$8=0,"-",((-A7024+'Lineær programmering opg 4'!$M$8)/'Lineær programmering opg 4'!$K$8)*-1)</f>
        <v>-</v>
      </c>
      <c r="I7024" s="167" t="str">
        <f>IF('Lineær programmering opg 4'!$D$8=0,"-",'Lineær programmering opg 4'!$G$8)</f>
        <v>-</v>
      </c>
      <c r="J7024" s="295">
        <f>A7024*'Lineær programmering opg 4'!$C$11+Datatabel!C7024*'Lineær programmering opg 4'!$D$11</f>
        <v>44106.29999999977</v>
      </c>
      <c r="K7024" s="9">
        <f t="shared" si="547"/>
        <v>0</v>
      </c>
      <c r="L7024" s="9">
        <f t="shared" si="548"/>
        <v>0</v>
      </c>
    </row>
    <row r="7025" spans="1:12" ht="15" x14ac:dyDescent="0.25">
      <c r="A7025" s="167">
        <f t="shared" si="546"/>
        <v>71.472000000018568</v>
      </c>
      <c r="B7025" s="325">
        <f t="shared" si="549"/>
        <v>0.29780000000007734</v>
      </c>
      <c r="C7025" s="167">
        <f t="shared" si="545"/>
        <v>246.39599999998609</v>
      </c>
      <c r="D7025" s="167">
        <f>IF('Lineær programmering opg 4'!$M$4=0,"-",(-A7025+'Lineær programmering opg 4'!$M$4)/'Lineær programmering opg 4'!$K$4*-1)</f>
        <v>337.05599999996286</v>
      </c>
      <c r="E7025" s="167">
        <f>IF('Lineær programmering opg 4'!$M$5=0,"-",(-A7025+'Lineær programmering opg 4'!$M$5)/'Lineær programmering opg 4'!$K$5*-1)</f>
        <v>246.39599999998609</v>
      </c>
      <c r="F7025" s="167" t="str">
        <f>IF('Lineær programmering opg 4'!$E$6=0,"-",(-A7025+'Lineær programmering opg 4'!$M$6)/'Lineær programmering opg 4'!$K$6*-1)</f>
        <v>-</v>
      </c>
      <c r="G7025" s="167" t="str">
        <f>IF('Lineær programmering opg 4'!$D$7=0,"-",((-A7025+'Lineær programmering opg 4'!$M$7)/'Lineær programmering opg 4'!$K$7)*-1)</f>
        <v>-</v>
      </c>
      <c r="H7025" s="167" t="str">
        <f>IF('Lineær programmering opg 4'!$C$8=0,"-",((-A7025+'Lineær programmering opg 4'!$M$8)/'Lineær programmering opg 4'!$K$8)*-1)</f>
        <v>-</v>
      </c>
      <c r="I7025" s="167" t="str">
        <f>IF('Lineær programmering opg 4'!$D$8=0,"-",'Lineær programmering opg 4'!$G$8)</f>
        <v>-</v>
      </c>
      <c r="J7025" s="295">
        <f>A7025*'Lineær programmering opg 4'!$C$11+Datatabel!C7025*'Lineær programmering opg 4'!$D$11</f>
        <v>44106.599999999773</v>
      </c>
      <c r="K7025" s="9">
        <f t="shared" si="547"/>
        <v>0</v>
      </c>
      <c r="L7025" s="9">
        <f t="shared" si="548"/>
        <v>0</v>
      </c>
    </row>
    <row r="7026" spans="1:12" ht="15" x14ac:dyDescent="0.25">
      <c r="A7026" s="167">
        <f t="shared" si="546"/>
        <v>71.448000000018567</v>
      </c>
      <c r="B7026" s="325">
        <f t="shared" si="549"/>
        <v>0.29770000000007735</v>
      </c>
      <c r="C7026" s="167">
        <f t="shared" si="545"/>
        <v>246.41399999998609</v>
      </c>
      <c r="D7026" s="167">
        <f>IF('Lineær programmering opg 4'!$M$4=0,"-",(-A7026+'Lineær programmering opg 4'!$M$4)/'Lineær programmering opg 4'!$K$4*-1)</f>
        <v>337.10399999996287</v>
      </c>
      <c r="E7026" s="167">
        <f>IF('Lineær programmering opg 4'!$M$5=0,"-",(-A7026+'Lineær programmering opg 4'!$M$5)/'Lineær programmering opg 4'!$K$5*-1)</f>
        <v>246.41399999998609</v>
      </c>
      <c r="F7026" s="167" t="str">
        <f>IF('Lineær programmering opg 4'!$E$6=0,"-",(-A7026+'Lineær programmering opg 4'!$M$6)/'Lineær programmering opg 4'!$K$6*-1)</f>
        <v>-</v>
      </c>
      <c r="G7026" s="167" t="str">
        <f>IF('Lineær programmering opg 4'!$D$7=0,"-",((-A7026+'Lineær programmering opg 4'!$M$7)/'Lineær programmering opg 4'!$K$7)*-1)</f>
        <v>-</v>
      </c>
      <c r="H7026" s="167" t="str">
        <f>IF('Lineær programmering opg 4'!$C$8=0,"-",((-A7026+'Lineær programmering opg 4'!$M$8)/'Lineær programmering opg 4'!$K$8)*-1)</f>
        <v>-</v>
      </c>
      <c r="I7026" s="167" t="str">
        <f>IF('Lineær programmering opg 4'!$D$8=0,"-",'Lineær programmering opg 4'!$G$8)</f>
        <v>-</v>
      </c>
      <c r="J7026" s="295">
        <f>A7026*'Lineær programmering opg 4'!$C$11+Datatabel!C7026*'Lineær programmering opg 4'!$D$11</f>
        <v>44106.899999999769</v>
      </c>
      <c r="K7026" s="9">
        <f t="shared" si="547"/>
        <v>0</v>
      </c>
      <c r="L7026" s="9">
        <f t="shared" si="548"/>
        <v>0</v>
      </c>
    </row>
    <row r="7027" spans="1:12" ht="15" x14ac:dyDescent="0.25">
      <c r="A7027" s="167">
        <f t="shared" si="546"/>
        <v>71.424000000018566</v>
      </c>
      <c r="B7027" s="325">
        <f t="shared" si="549"/>
        <v>0.29760000000007736</v>
      </c>
      <c r="C7027" s="167">
        <f t="shared" si="545"/>
        <v>246.43199999998609</v>
      </c>
      <c r="D7027" s="167">
        <f>IF('Lineær programmering opg 4'!$M$4=0,"-",(-A7027+'Lineær programmering opg 4'!$M$4)/'Lineær programmering opg 4'!$K$4*-1)</f>
        <v>337.15199999996287</v>
      </c>
      <c r="E7027" s="167">
        <f>IF('Lineær programmering opg 4'!$M$5=0,"-",(-A7027+'Lineær programmering opg 4'!$M$5)/'Lineær programmering opg 4'!$K$5*-1)</f>
        <v>246.43199999998609</v>
      </c>
      <c r="F7027" s="167" t="str">
        <f>IF('Lineær programmering opg 4'!$E$6=0,"-",(-A7027+'Lineær programmering opg 4'!$M$6)/'Lineær programmering opg 4'!$K$6*-1)</f>
        <v>-</v>
      </c>
      <c r="G7027" s="167" t="str">
        <f>IF('Lineær programmering opg 4'!$D$7=0,"-",((-A7027+'Lineær programmering opg 4'!$M$7)/'Lineær programmering opg 4'!$K$7)*-1)</f>
        <v>-</v>
      </c>
      <c r="H7027" s="167" t="str">
        <f>IF('Lineær programmering opg 4'!$C$8=0,"-",((-A7027+'Lineær programmering opg 4'!$M$8)/'Lineær programmering opg 4'!$K$8)*-1)</f>
        <v>-</v>
      </c>
      <c r="I7027" s="167" t="str">
        <f>IF('Lineær programmering opg 4'!$D$8=0,"-",'Lineær programmering opg 4'!$G$8)</f>
        <v>-</v>
      </c>
      <c r="J7027" s="295">
        <f>A7027*'Lineær programmering opg 4'!$C$11+Datatabel!C7027*'Lineær programmering opg 4'!$D$11</f>
        <v>44107.199999999772</v>
      </c>
      <c r="K7027" s="9">
        <f t="shared" si="547"/>
        <v>0</v>
      </c>
      <c r="L7027" s="9">
        <f t="shared" si="548"/>
        <v>0</v>
      </c>
    </row>
    <row r="7028" spans="1:12" ht="15" x14ac:dyDescent="0.25">
      <c r="A7028" s="167">
        <f t="shared" si="546"/>
        <v>71.400000000018565</v>
      </c>
      <c r="B7028" s="325">
        <f t="shared" si="549"/>
        <v>0.29750000000007737</v>
      </c>
      <c r="C7028" s="167">
        <f t="shared" si="545"/>
        <v>246.44999999998609</v>
      </c>
      <c r="D7028" s="167">
        <f>IF('Lineær programmering opg 4'!$M$4=0,"-",(-A7028+'Lineær programmering opg 4'!$M$4)/'Lineær programmering opg 4'!$K$4*-1)</f>
        <v>337.19999999996287</v>
      </c>
      <c r="E7028" s="167">
        <f>IF('Lineær programmering opg 4'!$M$5=0,"-",(-A7028+'Lineær programmering opg 4'!$M$5)/'Lineær programmering opg 4'!$K$5*-1)</f>
        <v>246.44999999998609</v>
      </c>
      <c r="F7028" s="167" t="str">
        <f>IF('Lineær programmering opg 4'!$E$6=0,"-",(-A7028+'Lineær programmering opg 4'!$M$6)/'Lineær programmering opg 4'!$K$6*-1)</f>
        <v>-</v>
      </c>
      <c r="G7028" s="167" t="str">
        <f>IF('Lineær programmering opg 4'!$D$7=0,"-",((-A7028+'Lineær programmering opg 4'!$M$7)/'Lineær programmering opg 4'!$K$7)*-1)</f>
        <v>-</v>
      </c>
      <c r="H7028" s="167" t="str">
        <f>IF('Lineær programmering opg 4'!$C$8=0,"-",((-A7028+'Lineær programmering opg 4'!$M$8)/'Lineær programmering opg 4'!$K$8)*-1)</f>
        <v>-</v>
      </c>
      <c r="I7028" s="167" t="str">
        <f>IF('Lineær programmering opg 4'!$D$8=0,"-",'Lineær programmering opg 4'!$G$8)</f>
        <v>-</v>
      </c>
      <c r="J7028" s="295">
        <f>A7028*'Lineær programmering opg 4'!$C$11+Datatabel!C7028*'Lineær programmering opg 4'!$D$11</f>
        <v>44107.499999999767</v>
      </c>
      <c r="K7028" s="9">
        <f t="shared" si="547"/>
        <v>0</v>
      </c>
      <c r="L7028" s="9">
        <f t="shared" si="548"/>
        <v>0</v>
      </c>
    </row>
    <row r="7029" spans="1:12" ht="15" x14ac:dyDescent="0.25">
      <c r="A7029" s="167">
        <f t="shared" si="546"/>
        <v>71.376000000018564</v>
      </c>
      <c r="B7029" s="325">
        <f t="shared" si="549"/>
        <v>0.29740000000007738</v>
      </c>
      <c r="C7029" s="167">
        <f t="shared" si="545"/>
        <v>246.46799999998609</v>
      </c>
      <c r="D7029" s="167">
        <f>IF('Lineær programmering opg 4'!$M$4=0,"-",(-A7029+'Lineær programmering opg 4'!$M$4)/'Lineær programmering opg 4'!$K$4*-1)</f>
        <v>337.24799999996287</v>
      </c>
      <c r="E7029" s="167">
        <f>IF('Lineær programmering opg 4'!$M$5=0,"-",(-A7029+'Lineær programmering opg 4'!$M$5)/'Lineær programmering opg 4'!$K$5*-1)</f>
        <v>246.46799999998609</v>
      </c>
      <c r="F7029" s="167" t="str">
        <f>IF('Lineær programmering opg 4'!$E$6=0,"-",(-A7029+'Lineær programmering opg 4'!$M$6)/'Lineær programmering opg 4'!$K$6*-1)</f>
        <v>-</v>
      </c>
      <c r="G7029" s="167" t="str">
        <f>IF('Lineær programmering opg 4'!$D$7=0,"-",((-A7029+'Lineær programmering opg 4'!$M$7)/'Lineær programmering opg 4'!$K$7)*-1)</f>
        <v>-</v>
      </c>
      <c r="H7029" s="167" t="str">
        <f>IF('Lineær programmering opg 4'!$C$8=0,"-",((-A7029+'Lineær programmering opg 4'!$M$8)/'Lineær programmering opg 4'!$K$8)*-1)</f>
        <v>-</v>
      </c>
      <c r="I7029" s="167" t="str">
        <f>IF('Lineær programmering opg 4'!$D$8=0,"-",'Lineær programmering opg 4'!$G$8)</f>
        <v>-</v>
      </c>
      <c r="J7029" s="295">
        <f>A7029*'Lineær programmering opg 4'!$C$11+Datatabel!C7029*'Lineær programmering opg 4'!$D$11</f>
        <v>44107.79999999977</v>
      </c>
      <c r="K7029" s="9">
        <f t="shared" si="547"/>
        <v>0</v>
      </c>
      <c r="L7029" s="9">
        <f t="shared" si="548"/>
        <v>0</v>
      </c>
    </row>
    <row r="7030" spans="1:12" ht="15" x14ac:dyDescent="0.25">
      <c r="A7030" s="167">
        <f t="shared" si="546"/>
        <v>71.352000000018577</v>
      </c>
      <c r="B7030" s="325">
        <f t="shared" si="549"/>
        <v>0.29730000000007739</v>
      </c>
      <c r="C7030" s="167">
        <f t="shared" si="545"/>
        <v>246.48599999998609</v>
      </c>
      <c r="D7030" s="167">
        <f>IF('Lineær programmering opg 4'!$M$4=0,"-",(-A7030+'Lineær programmering opg 4'!$M$4)/'Lineær programmering opg 4'!$K$4*-1)</f>
        <v>337.29599999996287</v>
      </c>
      <c r="E7030" s="167">
        <f>IF('Lineær programmering opg 4'!$M$5=0,"-",(-A7030+'Lineær programmering opg 4'!$M$5)/'Lineær programmering opg 4'!$K$5*-1)</f>
        <v>246.48599999998609</v>
      </c>
      <c r="F7030" s="167" t="str">
        <f>IF('Lineær programmering opg 4'!$E$6=0,"-",(-A7030+'Lineær programmering opg 4'!$M$6)/'Lineær programmering opg 4'!$K$6*-1)</f>
        <v>-</v>
      </c>
      <c r="G7030" s="167" t="str">
        <f>IF('Lineær programmering opg 4'!$D$7=0,"-",((-A7030+'Lineær programmering opg 4'!$M$7)/'Lineær programmering opg 4'!$K$7)*-1)</f>
        <v>-</v>
      </c>
      <c r="H7030" s="167" t="str">
        <f>IF('Lineær programmering opg 4'!$C$8=0,"-",((-A7030+'Lineær programmering opg 4'!$M$8)/'Lineær programmering opg 4'!$K$8)*-1)</f>
        <v>-</v>
      </c>
      <c r="I7030" s="167" t="str">
        <f>IF('Lineær programmering opg 4'!$D$8=0,"-",'Lineær programmering opg 4'!$G$8)</f>
        <v>-</v>
      </c>
      <c r="J7030" s="295">
        <f>A7030*'Lineær programmering opg 4'!$C$11+Datatabel!C7030*'Lineær programmering opg 4'!$D$11</f>
        <v>44108.099999999773</v>
      </c>
      <c r="K7030" s="9">
        <f t="shared" si="547"/>
        <v>0</v>
      </c>
      <c r="L7030" s="9">
        <f t="shared" si="548"/>
        <v>0</v>
      </c>
    </row>
    <row r="7031" spans="1:12" ht="15" x14ac:dyDescent="0.25">
      <c r="A7031" s="167">
        <f t="shared" si="546"/>
        <v>71.328000000018577</v>
      </c>
      <c r="B7031" s="325">
        <f t="shared" si="549"/>
        <v>0.2972000000000774</v>
      </c>
      <c r="C7031" s="167">
        <f t="shared" si="545"/>
        <v>246.50399999998609</v>
      </c>
      <c r="D7031" s="167">
        <f>IF('Lineær programmering opg 4'!$M$4=0,"-",(-A7031+'Lineær programmering opg 4'!$M$4)/'Lineær programmering opg 4'!$K$4*-1)</f>
        <v>337.34399999996288</v>
      </c>
      <c r="E7031" s="167">
        <f>IF('Lineær programmering opg 4'!$M$5=0,"-",(-A7031+'Lineær programmering opg 4'!$M$5)/'Lineær programmering opg 4'!$K$5*-1)</f>
        <v>246.50399999998609</v>
      </c>
      <c r="F7031" s="167" t="str">
        <f>IF('Lineær programmering opg 4'!$E$6=0,"-",(-A7031+'Lineær programmering opg 4'!$M$6)/'Lineær programmering opg 4'!$K$6*-1)</f>
        <v>-</v>
      </c>
      <c r="G7031" s="167" t="str">
        <f>IF('Lineær programmering opg 4'!$D$7=0,"-",((-A7031+'Lineær programmering opg 4'!$M$7)/'Lineær programmering opg 4'!$K$7)*-1)</f>
        <v>-</v>
      </c>
      <c r="H7031" s="167" t="str">
        <f>IF('Lineær programmering opg 4'!$C$8=0,"-",((-A7031+'Lineær programmering opg 4'!$M$8)/'Lineær programmering opg 4'!$K$8)*-1)</f>
        <v>-</v>
      </c>
      <c r="I7031" s="167" t="str">
        <f>IF('Lineær programmering opg 4'!$D$8=0,"-",'Lineær programmering opg 4'!$G$8)</f>
        <v>-</v>
      </c>
      <c r="J7031" s="295">
        <f>A7031*'Lineær programmering opg 4'!$C$11+Datatabel!C7031*'Lineær programmering opg 4'!$D$11</f>
        <v>44108.399999999769</v>
      </c>
      <c r="K7031" s="9">
        <f t="shared" si="547"/>
        <v>0</v>
      </c>
      <c r="L7031" s="9">
        <f t="shared" si="548"/>
        <v>0</v>
      </c>
    </row>
    <row r="7032" spans="1:12" ht="15" x14ac:dyDescent="0.25">
      <c r="A7032" s="167">
        <f t="shared" si="546"/>
        <v>71.304000000018576</v>
      </c>
      <c r="B7032" s="325">
        <f t="shared" si="549"/>
        <v>0.29710000000007741</v>
      </c>
      <c r="C7032" s="167">
        <f t="shared" si="545"/>
        <v>246.52199999998609</v>
      </c>
      <c r="D7032" s="167">
        <f>IF('Lineær programmering opg 4'!$M$4=0,"-",(-A7032+'Lineær programmering opg 4'!$M$4)/'Lineær programmering opg 4'!$K$4*-1)</f>
        <v>337.39199999996288</v>
      </c>
      <c r="E7032" s="167">
        <f>IF('Lineær programmering opg 4'!$M$5=0,"-",(-A7032+'Lineær programmering opg 4'!$M$5)/'Lineær programmering opg 4'!$K$5*-1)</f>
        <v>246.52199999998609</v>
      </c>
      <c r="F7032" s="167" t="str">
        <f>IF('Lineær programmering opg 4'!$E$6=0,"-",(-A7032+'Lineær programmering opg 4'!$M$6)/'Lineær programmering opg 4'!$K$6*-1)</f>
        <v>-</v>
      </c>
      <c r="G7032" s="167" t="str">
        <f>IF('Lineær programmering opg 4'!$D$7=0,"-",((-A7032+'Lineær programmering opg 4'!$M$7)/'Lineær programmering opg 4'!$K$7)*-1)</f>
        <v>-</v>
      </c>
      <c r="H7032" s="167" t="str">
        <f>IF('Lineær programmering opg 4'!$C$8=0,"-",((-A7032+'Lineær programmering opg 4'!$M$8)/'Lineær programmering opg 4'!$K$8)*-1)</f>
        <v>-</v>
      </c>
      <c r="I7032" s="167" t="str">
        <f>IF('Lineær programmering opg 4'!$D$8=0,"-",'Lineær programmering opg 4'!$G$8)</f>
        <v>-</v>
      </c>
      <c r="J7032" s="295">
        <f>A7032*'Lineær programmering opg 4'!$C$11+Datatabel!C7032*'Lineær programmering opg 4'!$D$11</f>
        <v>44108.699999999772</v>
      </c>
      <c r="K7032" s="9">
        <f t="shared" si="547"/>
        <v>0</v>
      </c>
      <c r="L7032" s="9">
        <f t="shared" si="548"/>
        <v>0</v>
      </c>
    </row>
    <row r="7033" spans="1:12" ht="15" x14ac:dyDescent="0.25">
      <c r="A7033" s="167">
        <f t="shared" si="546"/>
        <v>71.280000000018589</v>
      </c>
      <c r="B7033" s="325">
        <f t="shared" si="549"/>
        <v>0.29700000000007742</v>
      </c>
      <c r="C7033" s="167">
        <f t="shared" si="545"/>
        <v>246.53999999998604</v>
      </c>
      <c r="D7033" s="167">
        <f>IF('Lineær programmering opg 4'!$M$4=0,"-",(-A7033+'Lineær programmering opg 4'!$M$4)/'Lineær programmering opg 4'!$K$4*-1)</f>
        <v>337.43999999996282</v>
      </c>
      <c r="E7033" s="167">
        <f>IF('Lineær programmering opg 4'!$M$5=0,"-",(-A7033+'Lineær programmering opg 4'!$M$5)/'Lineær programmering opg 4'!$K$5*-1)</f>
        <v>246.53999999998604</v>
      </c>
      <c r="F7033" s="167" t="str">
        <f>IF('Lineær programmering opg 4'!$E$6=0,"-",(-A7033+'Lineær programmering opg 4'!$M$6)/'Lineær programmering opg 4'!$K$6*-1)</f>
        <v>-</v>
      </c>
      <c r="G7033" s="167" t="str">
        <f>IF('Lineær programmering opg 4'!$D$7=0,"-",((-A7033+'Lineær programmering opg 4'!$M$7)/'Lineær programmering opg 4'!$K$7)*-1)</f>
        <v>-</v>
      </c>
      <c r="H7033" s="167" t="str">
        <f>IF('Lineær programmering opg 4'!$C$8=0,"-",((-A7033+'Lineær programmering opg 4'!$M$8)/'Lineær programmering opg 4'!$K$8)*-1)</f>
        <v>-</v>
      </c>
      <c r="I7033" s="167" t="str">
        <f>IF('Lineær programmering opg 4'!$D$8=0,"-",'Lineær programmering opg 4'!$G$8)</f>
        <v>-</v>
      </c>
      <c r="J7033" s="295">
        <f>A7033*'Lineær programmering opg 4'!$C$11+Datatabel!C7033*'Lineær programmering opg 4'!$D$11</f>
        <v>44108.999999999767</v>
      </c>
      <c r="K7033" s="9">
        <f t="shared" si="547"/>
        <v>0</v>
      </c>
      <c r="L7033" s="9">
        <f t="shared" si="548"/>
        <v>0</v>
      </c>
    </row>
    <row r="7034" spans="1:12" ht="15" x14ac:dyDescent="0.25">
      <c r="A7034" s="167">
        <f t="shared" si="546"/>
        <v>71.256000000018588</v>
      </c>
      <c r="B7034" s="325">
        <f t="shared" si="549"/>
        <v>0.29690000000007744</v>
      </c>
      <c r="C7034" s="167">
        <f t="shared" si="545"/>
        <v>246.55799999998604</v>
      </c>
      <c r="D7034" s="167">
        <f>IF('Lineær programmering opg 4'!$M$4=0,"-",(-A7034+'Lineær programmering opg 4'!$M$4)/'Lineær programmering opg 4'!$K$4*-1)</f>
        <v>337.48799999996282</v>
      </c>
      <c r="E7034" s="167">
        <f>IF('Lineær programmering opg 4'!$M$5=0,"-",(-A7034+'Lineær programmering opg 4'!$M$5)/'Lineær programmering opg 4'!$K$5*-1)</f>
        <v>246.55799999998604</v>
      </c>
      <c r="F7034" s="167" t="str">
        <f>IF('Lineær programmering opg 4'!$E$6=0,"-",(-A7034+'Lineær programmering opg 4'!$M$6)/'Lineær programmering opg 4'!$K$6*-1)</f>
        <v>-</v>
      </c>
      <c r="G7034" s="167" t="str">
        <f>IF('Lineær programmering opg 4'!$D$7=0,"-",((-A7034+'Lineær programmering opg 4'!$M$7)/'Lineær programmering opg 4'!$K$7)*-1)</f>
        <v>-</v>
      </c>
      <c r="H7034" s="167" t="str">
        <f>IF('Lineær programmering opg 4'!$C$8=0,"-",((-A7034+'Lineær programmering opg 4'!$M$8)/'Lineær programmering opg 4'!$K$8)*-1)</f>
        <v>-</v>
      </c>
      <c r="I7034" s="167" t="str">
        <f>IF('Lineær programmering opg 4'!$D$8=0,"-",'Lineær programmering opg 4'!$G$8)</f>
        <v>-</v>
      </c>
      <c r="J7034" s="295">
        <f>A7034*'Lineær programmering opg 4'!$C$11+Datatabel!C7034*'Lineær programmering opg 4'!$D$11</f>
        <v>44109.29999999977</v>
      </c>
      <c r="K7034" s="9">
        <f t="shared" si="547"/>
        <v>0</v>
      </c>
      <c r="L7034" s="9">
        <f t="shared" si="548"/>
        <v>0</v>
      </c>
    </row>
    <row r="7035" spans="1:12" ht="15" x14ac:dyDescent="0.25">
      <c r="A7035" s="167">
        <f t="shared" si="546"/>
        <v>71.232000000018587</v>
      </c>
      <c r="B7035" s="325">
        <f t="shared" si="549"/>
        <v>0.29680000000007745</v>
      </c>
      <c r="C7035" s="167">
        <f t="shared" si="545"/>
        <v>246.57599999998604</v>
      </c>
      <c r="D7035" s="167">
        <f>IF('Lineær programmering opg 4'!$M$4=0,"-",(-A7035+'Lineær programmering opg 4'!$M$4)/'Lineær programmering opg 4'!$K$4*-1)</f>
        <v>337.53599999996283</v>
      </c>
      <c r="E7035" s="167">
        <f>IF('Lineær programmering opg 4'!$M$5=0,"-",(-A7035+'Lineær programmering opg 4'!$M$5)/'Lineær programmering opg 4'!$K$5*-1)</f>
        <v>246.57599999998604</v>
      </c>
      <c r="F7035" s="167" t="str">
        <f>IF('Lineær programmering opg 4'!$E$6=0,"-",(-A7035+'Lineær programmering opg 4'!$M$6)/'Lineær programmering opg 4'!$K$6*-1)</f>
        <v>-</v>
      </c>
      <c r="G7035" s="167" t="str">
        <f>IF('Lineær programmering opg 4'!$D$7=0,"-",((-A7035+'Lineær programmering opg 4'!$M$7)/'Lineær programmering opg 4'!$K$7)*-1)</f>
        <v>-</v>
      </c>
      <c r="H7035" s="167" t="str">
        <f>IF('Lineær programmering opg 4'!$C$8=0,"-",((-A7035+'Lineær programmering opg 4'!$M$8)/'Lineær programmering opg 4'!$K$8)*-1)</f>
        <v>-</v>
      </c>
      <c r="I7035" s="167" t="str">
        <f>IF('Lineær programmering opg 4'!$D$8=0,"-",'Lineær programmering opg 4'!$G$8)</f>
        <v>-</v>
      </c>
      <c r="J7035" s="295">
        <f>A7035*'Lineær programmering opg 4'!$C$11+Datatabel!C7035*'Lineær programmering opg 4'!$D$11</f>
        <v>44109.599999999766</v>
      </c>
      <c r="K7035" s="9">
        <f t="shared" si="547"/>
        <v>0</v>
      </c>
      <c r="L7035" s="9">
        <f t="shared" si="548"/>
        <v>0</v>
      </c>
    </row>
    <row r="7036" spans="1:12" ht="15" x14ac:dyDescent="0.25">
      <c r="A7036" s="167">
        <f t="shared" si="546"/>
        <v>71.208000000018586</v>
      </c>
      <c r="B7036" s="325">
        <f t="shared" si="549"/>
        <v>0.29670000000007746</v>
      </c>
      <c r="C7036" s="167">
        <f t="shared" si="545"/>
        <v>246.59399999998604</v>
      </c>
      <c r="D7036" s="167">
        <f>IF('Lineær programmering opg 4'!$M$4=0,"-",(-A7036+'Lineær programmering opg 4'!$M$4)/'Lineær programmering opg 4'!$K$4*-1)</f>
        <v>337.58399999996283</v>
      </c>
      <c r="E7036" s="167">
        <f>IF('Lineær programmering opg 4'!$M$5=0,"-",(-A7036+'Lineær programmering opg 4'!$M$5)/'Lineær programmering opg 4'!$K$5*-1)</f>
        <v>246.59399999998604</v>
      </c>
      <c r="F7036" s="167" t="str">
        <f>IF('Lineær programmering opg 4'!$E$6=0,"-",(-A7036+'Lineær programmering opg 4'!$M$6)/'Lineær programmering opg 4'!$K$6*-1)</f>
        <v>-</v>
      </c>
      <c r="G7036" s="167" t="str">
        <f>IF('Lineær programmering opg 4'!$D$7=0,"-",((-A7036+'Lineær programmering opg 4'!$M$7)/'Lineær programmering opg 4'!$K$7)*-1)</f>
        <v>-</v>
      </c>
      <c r="H7036" s="167" t="str">
        <f>IF('Lineær programmering opg 4'!$C$8=0,"-",((-A7036+'Lineær programmering opg 4'!$M$8)/'Lineær programmering opg 4'!$K$8)*-1)</f>
        <v>-</v>
      </c>
      <c r="I7036" s="167" t="str">
        <f>IF('Lineær programmering opg 4'!$D$8=0,"-",'Lineær programmering opg 4'!$G$8)</f>
        <v>-</v>
      </c>
      <c r="J7036" s="295">
        <f>A7036*'Lineær programmering opg 4'!$C$11+Datatabel!C7036*'Lineær programmering opg 4'!$D$11</f>
        <v>44109.899999999761</v>
      </c>
      <c r="K7036" s="9">
        <f t="shared" si="547"/>
        <v>0</v>
      </c>
      <c r="L7036" s="9">
        <f t="shared" si="548"/>
        <v>0</v>
      </c>
    </row>
    <row r="7037" spans="1:12" ht="15" x14ac:dyDescent="0.25">
      <c r="A7037" s="167">
        <f t="shared" si="546"/>
        <v>71.184000000018585</v>
      </c>
      <c r="B7037" s="325">
        <f t="shared" si="549"/>
        <v>0.29660000000007747</v>
      </c>
      <c r="C7037" s="167">
        <f t="shared" si="545"/>
        <v>246.61199999998604</v>
      </c>
      <c r="D7037" s="167">
        <f>IF('Lineær programmering opg 4'!$M$4=0,"-",(-A7037+'Lineær programmering opg 4'!$M$4)/'Lineær programmering opg 4'!$K$4*-1)</f>
        <v>337.63199999996283</v>
      </c>
      <c r="E7037" s="167">
        <f>IF('Lineær programmering opg 4'!$M$5=0,"-",(-A7037+'Lineær programmering opg 4'!$M$5)/'Lineær programmering opg 4'!$K$5*-1)</f>
        <v>246.61199999998604</v>
      </c>
      <c r="F7037" s="167" t="str">
        <f>IF('Lineær programmering opg 4'!$E$6=0,"-",(-A7037+'Lineær programmering opg 4'!$M$6)/'Lineær programmering opg 4'!$K$6*-1)</f>
        <v>-</v>
      </c>
      <c r="G7037" s="167" t="str">
        <f>IF('Lineær programmering opg 4'!$D$7=0,"-",((-A7037+'Lineær programmering opg 4'!$M$7)/'Lineær programmering opg 4'!$K$7)*-1)</f>
        <v>-</v>
      </c>
      <c r="H7037" s="167" t="str">
        <f>IF('Lineær programmering opg 4'!$C$8=0,"-",((-A7037+'Lineær programmering opg 4'!$M$8)/'Lineær programmering opg 4'!$K$8)*-1)</f>
        <v>-</v>
      </c>
      <c r="I7037" s="167" t="str">
        <f>IF('Lineær programmering opg 4'!$D$8=0,"-",'Lineær programmering opg 4'!$G$8)</f>
        <v>-</v>
      </c>
      <c r="J7037" s="295">
        <f>A7037*'Lineær programmering opg 4'!$C$11+Datatabel!C7037*'Lineær programmering opg 4'!$D$11</f>
        <v>44110.199999999764</v>
      </c>
      <c r="K7037" s="9">
        <f t="shared" si="547"/>
        <v>0</v>
      </c>
      <c r="L7037" s="9">
        <f t="shared" si="548"/>
        <v>0</v>
      </c>
    </row>
    <row r="7038" spans="1:12" ht="15" x14ac:dyDescent="0.25">
      <c r="A7038" s="167">
        <f t="shared" si="546"/>
        <v>71.160000000018599</v>
      </c>
      <c r="B7038" s="325">
        <f t="shared" si="549"/>
        <v>0.29650000000007748</v>
      </c>
      <c r="C7038" s="167">
        <f t="shared" si="545"/>
        <v>246.62999999998604</v>
      </c>
      <c r="D7038" s="167">
        <f>IF('Lineær programmering opg 4'!$M$4=0,"-",(-A7038+'Lineær programmering opg 4'!$M$4)/'Lineær programmering opg 4'!$K$4*-1)</f>
        <v>337.67999999996277</v>
      </c>
      <c r="E7038" s="167">
        <f>IF('Lineær programmering opg 4'!$M$5=0,"-",(-A7038+'Lineær programmering opg 4'!$M$5)/'Lineær programmering opg 4'!$K$5*-1)</f>
        <v>246.62999999998604</v>
      </c>
      <c r="F7038" s="167" t="str">
        <f>IF('Lineær programmering opg 4'!$E$6=0,"-",(-A7038+'Lineær programmering opg 4'!$M$6)/'Lineær programmering opg 4'!$K$6*-1)</f>
        <v>-</v>
      </c>
      <c r="G7038" s="167" t="str">
        <f>IF('Lineær programmering opg 4'!$D$7=0,"-",((-A7038+'Lineær programmering opg 4'!$M$7)/'Lineær programmering opg 4'!$K$7)*-1)</f>
        <v>-</v>
      </c>
      <c r="H7038" s="167" t="str">
        <f>IF('Lineær programmering opg 4'!$C$8=0,"-",((-A7038+'Lineær programmering opg 4'!$M$8)/'Lineær programmering opg 4'!$K$8)*-1)</f>
        <v>-</v>
      </c>
      <c r="I7038" s="167" t="str">
        <f>IF('Lineær programmering opg 4'!$D$8=0,"-",'Lineær programmering opg 4'!$G$8)</f>
        <v>-</v>
      </c>
      <c r="J7038" s="295">
        <f>A7038*'Lineær programmering opg 4'!$C$11+Datatabel!C7038*'Lineær programmering opg 4'!$D$11</f>
        <v>44110.499999999767</v>
      </c>
      <c r="K7038" s="9">
        <f t="shared" si="547"/>
        <v>0</v>
      </c>
      <c r="L7038" s="9">
        <f t="shared" si="548"/>
        <v>0</v>
      </c>
    </row>
    <row r="7039" spans="1:12" ht="15" x14ac:dyDescent="0.25">
      <c r="A7039" s="167">
        <f t="shared" si="546"/>
        <v>71.136000000018598</v>
      </c>
      <c r="B7039" s="325">
        <f t="shared" si="549"/>
        <v>0.29640000000007749</v>
      </c>
      <c r="C7039" s="167">
        <f t="shared" si="545"/>
        <v>246.64799999998604</v>
      </c>
      <c r="D7039" s="167">
        <f>IF('Lineær programmering opg 4'!$M$4=0,"-",(-A7039+'Lineær programmering opg 4'!$M$4)/'Lineær programmering opg 4'!$K$4*-1)</f>
        <v>337.72799999996278</v>
      </c>
      <c r="E7039" s="167">
        <f>IF('Lineær programmering opg 4'!$M$5=0,"-",(-A7039+'Lineær programmering opg 4'!$M$5)/'Lineær programmering opg 4'!$K$5*-1)</f>
        <v>246.64799999998604</v>
      </c>
      <c r="F7039" s="167" t="str">
        <f>IF('Lineær programmering opg 4'!$E$6=0,"-",(-A7039+'Lineær programmering opg 4'!$M$6)/'Lineær programmering opg 4'!$K$6*-1)</f>
        <v>-</v>
      </c>
      <c r="G7039" s="167" t="str">
        <f>IF('Lineær programmering opg 4'!$D$7=0,"-",((-A7039+'Lineær programmering opg 4'!$M$7)/'Lineær programmering opg 4'!$K$7)*-1)</f>
        <v>-</v>
      </c>
      <c r="H7039" s="167" t="str">
        <f>IF('Lineær programmering opg 4'!$C$8=0,"-",((-A7039+'Lineær programmering opg 4'!$M$8)/'Lineær programmering opg 4'!$K$8)*-1)</f>
        <v>-</v>
      </c>
      <c r="I7039" s="167" t="str">
        <f>IF('Lineær programmering opg 4'!$D$8=0,"-",'Lineær programmering opg 4'!$G$8)</f>
        <v>-</v>
      </c>
      <c r="J7039" s="295">
        <f>A7039*'Lineær programmering opg 4'!$C$11+Datatabel!C7039*'Lineær programmering opg 4'!$D$11</f>
        <v>44110.79999999977</v>
      </c>
      <c r="K7039" s="9">
        <f t="shared" si="547"/>
        <v>0</v>
      </c>
      <c r="L7039" s="9">
        <f t="shared" si="548"/>
        <v>0</v>
      </c>
    </row>
    <row r="7040" spans="1:12" ht="15" x14ac:dyDescent="0.25">
      <c r="A7040" s="167">
        <f t="shared" si="546"/>
        <v>71.112000000018597</v>
      </c>
      <c r="B7040" s="325">
        <f t="shared" si="549"/>
        <v>0.2963000000000775</v>
      </c>
      <c r="C7040" s="167">
        <f t="shared" si="545"/>
        <v>246.66599999998604</v>
      </c>
      <c r="D7040" s="167">
        <f>IF('Lineær programmering opg 4'!$M$4=0,"-",(-A7040+'Lineær programmering opg 4'!$M$4)/'Lineær programmering opg 4'!$K$4*-1)</f>
        <v>337.77599999996278</v>
      </c>
      <c r="E7040" s="167">
        <f>IF('Lineær programmering opg 4'!$M$5=0,"-",(-A7040+'Lineær programmering opg 4'!$M$5)/'Lineær programmering opg 4'!$K$5*-1)</f>
        <v>246.66599999998604</v>
      </c>
      <c r="F7040" s="167" t="str">
        <f>IF('Lineær programmering opg 4'!$E$6=0,"-",(-A7040+'Lineær programmering opg 4'!$M$6)/'Lineær programmering opg 4'!$K$6*-1)</f>
        <v>-</v>
      </c>
      <c r="G7040" s="167" t="str">
        <f>IF('Lineær programmering opg 4'!$D$7=0,"-",((-A7040+'Lineær programmering opg 4'!$M$7)/'Lineær programmering opg 4'!$K$7)*-1)</f>
        <v>-</v>
      </c>
      <c r="H7040" s="167" t="str">
        <f>IF('Lineær programmering opg 4'!$C$8=0,"-",((-A7040+'Lineær programmering opg 4'!$M$8)/'Lineær programmering opg 4'!$K$8)*-1)</f>
        <v>-</v>
      </c>
      <c r="I7040" s="167" t="str">
        <f>IF('Lineær programmering opg 4'!$D$8=0,"-",'Lineær programmering opg 4'!$G$8)</f>
        <v>-</v>
      </c>
      <c r="J7040" s="295">
        <f>A7040*'Lineær programmering opg 4'!$C$11+Datatabel!C7040*'Lineær programmering opg 4'!$D$11</f>
        <v>44111.099999999766</v>
      </c>
      <c r="K7040" s="9">
        <f t="shared" si="547"/>
        <v>0</v>
      </c>
      <c r="L7040" s="9">
        <f t="shared" si="548"/>
        <v>0</v>
      </c>
    </row>
    <row r="7041" spans="1:12" ht="15" x14ac:dyDescent="0.25">
      <c r="A7041" s="167">
        <f t="shared" si="546"/>
        <v>71.08800000001861</v>
      </c>
      <c r="B7041" s="325">
        <f t="shared" si="549"/>
        <v>0.29620000000007751</v>
      </c>
      <c r="C7041" s="167">
        <f t="shared" si="545"/>
        <v>246.68399999998604</v>
      </c>
      <c r="D7041" s="167">
        <f>IF('Lineær programmering opg 4'!$M$4=0,"-",(-A7041+'Lineær programmering opg 4'!$M$4)/'Lineær programmering opg 4'!$K$4*-1)</f>
        <v>337.82399999996278</v>
      </c>
      <c r="E7041" s="167">
        <f>IF('Lineær programmering opg 4'!$M$5=0,"-",(-A7041+'Lineær programmering opg 4'!$M$5)/'Lineær programmering opg 4'!$K$5*-1)</f>
        <v>246.68399999998604</v>
      </c>
      <c r="F7041" s="167" t="str">
        <f>IF('Lineær programmering opg 4'!$E$6=0,"-",(-A7041+'Lineær programmering opg 4'!$M$6)/'Lineær programmering opg 4'!$K$6*-1)</f>
        <v>-</v>
      </c>
      <c r="G7041" s="167" t="str">
        <f>IF('Lineær programmering opg 4'!$D$7=0,"-",((-A7041+'Lineær programmering opg 4'!$M$7)/'Lineær programmering opg 4'!$K$7)*-1)</f>
        <v>-</v>
      </c>
      <c r="H7041" s="167" t="str">
        <f>IF('Lineær programmering opg 4'!$C$8=0,"-",((-A7041+'Lineær programmering opg 4'!$M$8)/'Lineær programmering opg 4'!$K$8)*-1)</f>
        <v>-</v>
      </c>
      <c r="I7041" s="167" t="str">
        <f>IF('Lineær programmering opg 4'!$D$8=0,"-",'Lineær programmering opg 4'!$G$8)</f>
        <v>-</v>
      </c>
      <c r="J7041" s="295">
        <f>A7041*'Lineær programmering opg 4'!$C$11+Datatabel!C7041*'Lineær programmering opg 4'!$D$11</f>
        <v>44111.399999999761</v>
      </c>
      <c r="K7041" s="9">
        <f t="shared" si="547"/>
        <v>0</v>
      </c>
      <c r="L7041" s="9">
        <f t="shared" si="548"/>
        <v>0</v>
      </c>
    </row>
    <row r="7042" spans="1:12" ht="15" x14ac:dyDescent="0.25">
      <c r="A7042" s="167">
        <f t="shared" si="546"/>
        <v>71.064000000018609</v>
      </c>
      <c r="B7042" s="325">
        <f t="shared" si="549"/>
        <v>0.29610000000007752</v>
      </c>
      <c r="C7042" s="167">
        <f t="shared" si="545"/>
        <v>246.70199999998604</v>
      </c>
      <c r="D7042" s="167">
        <f>IF('Lineær programmering opg 4'!$M$4=0,"-",(-A7042+'Lineær programmering opg 4'!$M$4)/'Lineær programmering opg 4'!$K$4*-1)</f>
        <v>337.87199999996278</v>
      </c>
      <c r="E7042" s="167">
        <f>IF('Lineær programmering opg 4'!$M$5=0,"-",(-A7042+'Lineær programmering opg 4'!$M$5)/'Lineær programmering opg 4'!$K$5*-1)</f>
        <v>246.70199999998604</v>
      </c>
      <c r="F7042" s="167" t="str">
        <f>IF('Lineær programmering opg 4'!$E$6=0,"-",(-A7042+'Lineær programmering opg 4'!$M$6)/'Lineær programmering opg 4'!$K$6*-1)</f>
        <v>-</v>
      </c>
      <c r="G7042" s="167" t="str">
        <f>IF('Lineær programmering opg 4'!$D$7=0,"-",((-A7042+'Lineær programmering opg 4'!$M$7)/'Lineær programmering opg 4'!$K$7)*-1)</f>
        <v>-</v>
      </c>
      <c r="H7042" s="167" t="str">
        <f>IF('Lineær programmering opg 4'!$C$8=0,"-",((-A7042+'Lineær programmering opg 4'!$M$8)/'Lineær programmering opg 4'!$K$8)*-1)</f>
        <v>-</v>
      </c>
      <c r="I7042" s="167" t="str">
        <f>IF('Lineær programmering opg 4'!$D$8=0,"-",'Lineær programmering opg 4'!$G$8)</f>
        <v>-</v>
      </c>
      <c r="J7042" s="295">
        <f>A7042*'Lineær programmering opg 4'!$C$11+Datatabel!C7042*'Lineær programmering opg 4'!$D$11</f>
        <v>44111.699999999764</v>
      </c>
      <c r="K7042" s="9">
        <f t="shared" si="547"/>
        <v>0</v>
      </c>
      <c r="L7042" s="9">
        <f t="shared" si="548"/>
        <v>0</v>
      </c>
    </row>
    <row r="7043" spans="1:12" ht="15" x14ac:dyDescent="0.25">
      <c r="A7043" s="167">
        <f t="shared" si="546"/>
        <v>71.040000000018608</v>
      </c>
      <c r="B7043" s="325">
        <f t="shared" si="549"/>
        <v>0.29600000000007753</v>
      </c>
      <c r="C7043" s="167">
        <f t="shared" ref="C7043:C7106" si="550">MIN(D7043,E7043,F7043,G7043,H7043,I7043)</f>
        <v>246.71999999998604</v>
      </c>
      <c r="D7043" s="167">
        <f>IF('Lineær programmering opg 4'!$M$4=0,"-",(-A7043+'Lineær programmering opg 4'!$M$4)/'Lineær programmering opg 4'!$K$4*-1)</f>
        <v>337.91999999996278</v>
      </c>
      <c r="E7043" s="167">
        <f>IF('Lineær programmering opg 4'!$M$5=0,"-",(-A7043+'Lineær programmering opg 4'!$M$5)/'Lineær programmering opg 4'!$K$5*-1)</f>
        <v>246.71999999998604</v>
      </c>
      <c r="F7043" s="167" t="str">
        <f>IF('Lineær programmering opg 4'!$E$6=0,"-",(-A7043+'Lineær programmering opg 4'!$M$6)/'Lineær programmering opg 4'!$K$6*-1)</f>
        <v>-</v>
      </c>
      <c r="G7043" s="167" t="str">
        <f>IF('Lineær programmering opg 4'!$D$7=0,"-",((-A7043+'Lineær programmering opg 4'!$M$7)/'Lineær programmering opg 4'!$K$7)*-1)</f>
        <v>-</v>
      </c>
      <c r="H7043" s="167" t="str">
        <f>IF('Lineær programmering opg 4'!$C$8=0,"-",((-A7043+'Lineær programmering opg 4'!$M$8)/'Lineær programmering opg 4'!$K$8)*-1)</f>
        <v>-</v>
      </c>
      <c r="I7043" s="167" t="str">
        <f>IF('Lineær programmering opg 4'!$D$8=0,"-",'Lineær programmering opg 4'!$G$8)</f>
        <v>-</v>
      </c>
      <c r="J7043" s="295">
        <f>A7043*'Lineær programmering opg 4'!$C$11+Datatabel!C7043*'Lineær programmering opg 4'!$D$11</f>
        <v>44111.999999999767</v>
      </c>
      <c r="K7043" s="9">
        <f t="shared" si="547"/>
        <v>0</v>
      </c>
      <c r="L7043" s="9">
        <f t="shared" si="548"/>
        <v>0</v>
      </c>
    </row>
    <row r="7044" spans="1:12" ht="15" x14ac:dyDescent="0.25">
      <c r="A7044" s="167">
        <f t="shared" ref="A7044:A7107" si="551">$A$3*B7044</f>
        <v>71.016000000018607</v>
      </c>
      <c r="B7044" s="325">
        <f t="shared" si="549"/>
        <v>0.29590000000007755</v>
      </c>
      <c r="C7044" s="167">
        <f t="shared" si="550"/>
        <v>246.73799999998604</v>
      </c>
      <c r="D7044" s="167">
        <f>IF('Lineær programmering opg 4'!$M$4=0,"-",(-A7044+'Lineær programmering opg 4'!$M$4)/'Lineær programmering opg 4'!$K$4*-1)</f>
        <v>337.96799999996279</v>
      </c>
      <c r="E7044" s="167">
        <f>IF('Lineær programmering opg 4'!$M$5=0,"-",(-A7044+'Lineær programmering opg 4'!$M$5)/'Lineær programmering opg 4'!$K$5*-1)</f>
        <v>246.73799999998604</v>
      </c>
      <c r="F7044" s="167" t="str">
        <f>IF('Lineær programmering opg 4'!$E$6=0,"-",(-A7044+'Lineær programmering opg 4'!$M$6)/'Lineær programmering opg 4'!$K$6*-1)</f>
        <v>-</v>
      </c>
      <c r="G7044" s="167" t="str">
        <f>IF('Lineær programmering opg 4'!$D$7=0,"-",((-A7044+'Lineær programmering opg 4'!$M$7)/'Lineær programmering opg 4'!$K$7)*-1)</f>
        <v>-</v>
      </c>
      <c r="H7044" s="167" t="str">
        <f>IF('Lineær programmering opg 4'!$C$8=0,"-",((-A7044+'Lineær programmering opg 4'!$M$8)/'Lineær programmering opg 4'!$K$8)*-1)</f>
        <v>-</v>
      </c>
      <c r="I7044" s="167" t="str">
        <f>IF('Lineær programmering opg 4'!$D$8=0,"-",'Lineær programmering opg 4'!$G$8)</f>
        <v>-</v>
      </c>
      <c r="J7044" s="295">
        <f>A7044*'Lineær programmering opg 4'!$C$11+Datatabel!C7044*'Lineær programmering opg 4'!$D$11</f>
        <v>44112.29999999977</v>
      </c>
      <c r="K7044" s="9">
        <f t="shared" ref="K7044:K7107" si="552">IF($J$10004=J7044,A7044,0)</f>
        <v>0</v>
      </c>
      <c r="L7044" s="9">
        <f t="shared" ref="L7044:L7107" si="553">IF(J7044=$J$10004,C7044,0)</f>
        <v>0</v>
      </c>
    </row>
    <row r="7045" spans="1:12" ht="15" x14ac:dyDescent="0.25">
      <c r="A7045" s="167">
        <f t="shared" si="551"/>
        <v>70.992000000018606</v>
      </c>
      <c r="B7045" s="325">
        <f t="shared" ref="B7045:B7108" si="554">B7044-0.01%</f>
        <v>0.29580000000007756</v>
      </c>
      <c r="C7045" s="167">
        <f t="shared" si="550"/>
        <v>246.75599999998605</v>
      </c>
      <c r="D7045" s="167">
        <f>IF('Lineær programmering opg 4'!$M$4=0,"-",(-A7045+'Lineær programmering opg 4'!$M$4)/'Lineær programmering opg 4'!$K$4*-1)</f>
        <v>338.01599999996279</v>
      </c>
      <c r="E7045" s="167">
        <f>IF('Lineær programmering opg 4'!$M$5=0,"-",(-A7045+'Lineær programmering opg 4'!$M$5)/'Lineær programmering opg 4'!$K$5*-1)</f>
        <v>246.75599999998605</v>
      </c>
      <c r="F7045" s="167" t="str">
        <f>IF('Lineær programmering opg 4'!$E$6=0,"-",(-A7045+'Lineær programmering opg 4'!$M$6)/'Lineær programmering opg 4'!$K$6*-1)</f>
        <v>-</v>
      </c>
      <c r="G7045" s="167" t="str">
        <f>IF('Lineær programmering opg 4'!$D$7=0,"-",((-A7045+'Lineær programmering opg 4'!$M$7)/'Lineær programmering opg 4'!$K$7)*-1)</f>
        <v>-</v>
      </c>
      <c r="H7045" s="167" t="str">
        <f>IF('Lineær programmering opg 4'!$C$8=0,"-",((-A7045+'Lineær programmering opg 4'!$M$8)/'Lineær programmering opg 4'!$K$8)*-1)</f>
        <v>-</v>
      </c>
      <c r="I7045" s="167" t="str">
        <f>IF('Lineær programmering opg 4'!$D$8=0,"-",'Lineær programmering opg 4'!$G$8)</f>
        <v>-</v>
      </c>
      <c r="J7045" s="295">
        <f>A7045*'Lineær programmering opg 4'!$C$11+Datatabel!C7045*'Lineær programmering opg 4'!$D$11</f>
        <v>44112.599999999766</v>
      </c>
      <c r="K7045" s="9">
        <f t="shared" si="552"/>
        <v>0</v>
      </c>
      <c r="L7045" s="9">
        <f t="shared" si="553"/>
        <v>0</v>
      </c>
    </row>
    <row r="7046" spans="1:12" ht="15" x14ac:dyDescent="0.25">
      <c r="A7046" s="167">
        <f t="shared" si="551"/>
        <v>70.96800000001862</v>
      </c>
      <c r="B7046" s="325">
        <f t="shared" si="554"/>
        <v>0.29570000000007757</v>
      </c>
      <c r="C7046" s="167">
        <f t="shared" si="550"/>
        <v>246.77399999998605</v>
      </c>
      <c r="D7046" s="167">
        <f>IF('Lineær programmering opg 4'!$M$4=0,"-",(-A7046+'Lineær programmering opg 4'!$M$4)/'Lineær programmering opg 4'!$K$4*-1)</f>
        <v>338.06399999996279</v>
      </c>
      <c r="E7046" s="167">
        <f>IF('Lineær programmering opg 4'!$M$5=0,"-",(-A7046+'Lineær programmering opg 4'!$M$5)/'Lineær programmering opg 4'!$K$5*-1)</f>
        <v>246.77399999998605</v>
      </c>
      <c r="F7046" s="167" t="str">
        <f>IF('Lineær programmering opg 4'!$E$6=0,"-",(-A7046+'Lineær programmering opg 4'!$M$6)/'Lineær programmering opg 4'!$K$6*-1)</f>
        <v>-</v>
      </c>
      <c r="G7046" s="167" t="str">
        <f>IF('Lineær programmering opg 4'!$D$7=0,"-",((-A7046+'Lineær programmering opg 4'!$M$7)/'Lineær programmering opg 4'!$K$7)*-1)</f>
        <v>-</v>
      </c>
      <c r="H7046" s="167" t="str">
        <f>IF('Lineær programmering opg 4'!$C$8=0,"-",((-A7046+'Lineær programmering opg 4'!$M$8)/'Lineær programmering opg 4'!$K$8)*-1)</f>
        <v>-</v>
      </c>
      <c r="I7046" s="167" t="str">
        <f>IF('Lineær programmering opg 4'!$D$8=0,"-",'Lineær programmering opg 4'!$G$8)</f>
        <v>-</v>
      </c>
      <c r="J7046" s="295">
        <f>A7046*'Lineær programmering opg 4'!$C$11+Datatabel!C7046*'Lineær programmering opg 4'!$D$11</f>
        <v>44112.899999999776</v>
      </c>
      <c r="K7046" s="9">
        <f t="shared" si="552"/>
        <v>0</v>
      </c>
      <c r="L7046" s="9">
        <f t="shared" si="553"/>
        <v>0</v>
      </c>
    </row>
    <row r="7047" spans="1:12" ht="15" x14ac:dyDescent="0.25">
      <c r="A7047" s="167">
        <f t="shared" si="551"/>
        <v>70.944000000018619</v>
      </c>
      <c r="B7047" s="325">
        <f t="shared" si="554"/>
        <v>0.29560000000007758</v>
      </c>
      <c r="C7047" s="167">
        <f t="shared" si="550"/>
        <v>246.79199999998605</v>
      </c>
      <c r="D7047" s="167">
        <f>IF('Lineær programmering opg 4'!$M$4=0,"-",(-A7047+'Lineær programmering opg 4'!$M$4)/'Lineær programmering opg 4'!$K$4*-1)</f>
        <v>338.11199999996279</v>
      </c>
      <c r="E7047" s="167">
        <f>IF('Lineær programmering opg 4'!$M$5=0,"-",(-A7047+'Lineær programmering opg 4'!$M$5)/'Lineær programmering opg 4'!$K$5*-1)</f>
        <v>246.79199999998605</v>
      </c>
      <c r="F7047" s="167" t="str">
        <f>IF('Lineær programmering opg 4'!$E$6=0,"-",(-A7047+'Lineær programmering opg 4'!$M$6)/'Lineær programmering opg 4'!$K$6*-1)</f>
        <v>-</v>
      </c>
      <c r="G7047" s="167" t="str">
        <f>IF('Lineær programmering opg 4'!$D$7=0,"-",((-A7047+'Lineær programmering opg 4'!$M$7)/'Lineær programmering opg 4'!$K$7)*-1)</f>
        <v>-</v>
      </c>
      <c r="H7047" s="167" t="str">
        <f>IF('Lineær programmering opg 4'!$C$8=0,"-",((-A7047+'Lineær programmering opg 4'!$M$8)/'Lineær programmering opg 4'!$K$8)*-1)</f>
        <v>-</v>
      </c>
      <c r="I7047" s="167" t="str">
        <f>IF('Lineær programmering opg 4'!$D$8=0,"-",'Lineær programmering opg 4'!$G$8)</f>
        <v>-</v>
      </c>
      <c r="J7047" s="295">
        <f>A7047*'Lineær programmering opg 4'!$C$11+Datatabel!C7047*'Lineær programmering opg 4'!$D$11</f>
        <v>44113.199999999772</v>
      </c>
      <c r="K7047" s="9">
        <f t="shared" si="552"/>
        <v>0</v>
      </c>
      <c r="L7047" s="9">
        <f t="shared" si="553"/>
        <v>0</v>
      </c>
    </row>
    <row r="7048" spans="1:12" ht="15" x14ac:dyDescent="0.25">
      <c r="A7048" s="167">
        <f t="shared" si="551"/>
        <v>70.920000000018618</v>
      </c>
      <c r="B7048" s="325">
        <f t="shared" si="554"/>
        <v>0.29550000000007759</v>
      </c>
      <c r="C7048" s="167">
        <f t="shared" si="550"/>
        <v>246.80999999998605</v>
      </c>
      <c r="D7048" s="167">
        <f>IF('Lineær programmering opg 4'!$M$4=0,"-",(-A7048+'Lineær programmering opg 4'!$M$4)/'Lineær programmering opg 4'!$K$4*-1)</f>
        <v>338.15999999996279</v>
      </c>
      <c r="E7048" s="167">
        <f>IF('Lineær programmering opg 4'!$M$5=0,"-",(-A7048+'Lineær programmering opg 4'!$M$5)/'Lineær programmering opg 4'!$K$5*-1)</f>
        <v>246.80999999998605</v>
      </c>
      <c r="F7048" s="167" t="str">
        <f>IF('Lineær programmering opg 4'!$E$6=0,"-",(-A7048+'Lineær programmering opg 4'!$M$6)/'Lineær programmering opg 4'!$K$6*-1)</f>
        <v>-</v>
      </c>
      <c r="G7048" s="167" t="str">
        <f>IF('Lineær programmering opg 4'!$D$7=0,"-",((-A7048+'Lineær programmering opg 4'!$M$7)/'Lineær programmering opg 4'!$K$7)*-1)</f>
        <v>-</v>
      </c>
      <c r="H7048" s="167" t="str">
        <f>IF('Lineær programmering opg 4'!$C$8=0,"-",((-A7048+'Lineær programmering opg 4'!$M$8)/'Lineær programmering opg 4'!$K$8)*-1)</f>
        <v>-</v>
      </c>
      <c r="I7048" s="167" t="str">
        <f>IF('Lineær programmering opg 4'!$D$8=0,"-",'Lineær programmering opg 4'!$G$8)</f>
        <v>-</v>
      </c>
      <c r="J7048" s="295">
        <f>A7048*'Lineær programmering opg 4'!$C$11+Datatabel!C7048*'Lineær programmering opg 4'!$D$11</f>
        <v>44113.499999999767</v>
      </c>
      <c r="K7048" s="9">
        <f t="shared" si="552"/>
        <v>0</v>
      </c>
      <c r="L7048" s="9">
        <f t="shared" si="553"/>
        <v>0</v>
      </c>
    </row>
    <row r="7049" spans="1:12" ht="15" x14ac:dyDescent="0.25">
      <c r="A7049" s="167">
        <f t="shared" si="551"/>
        <v>70.896000000018631</v>
      </c>
      <c r="B7049" s="325">
        <f t="shared" si="554"/>
        <v>0.2954000000000776</v>
      </c>
      <c r="C7049" s="167">
        <f t="shared" si="550"/>
        <v>246.82799999998605</v>
      </c>
      <c r="D7049" s="167">
        <f>IF('Lineær programmering opg 4'!$M$4=0,"-",(-A7049+'Lineær programmering opg 4'!$M$4)/'Lineær programmering opg 4'!$K$4*-1)</f>
        <v>338.20799999996274</v>
      </c>
      <c r="E7049" s="167">
        <f>IF('Lineær programmering opg 4'!$M$5=0,"-",(-A7049+'Lineær programmering opg 4'!$M$5)/'Lineær programmering opg 4'!$K$5*-1)</f>
        <v>246.82799999998605</v>
      </c>
      <c r="F7049" s="167" t="str">
        <f>IF('Lineær programmering opg 4'!$E$6=0,"-",(-A7049+'Lineær programmering opg 4'!$M$6)/'Lineær programmering opg 4'!$K$6*-1)</f>
        <v>-</v>
      </c>
      <c r="G7049" s="167" t="str">
        <f>IF('Lineær programmering opg 4'!$D$7=0,"-",((-A7049+'Lineær programmering opg 4'!$M$7)/'Lineær programmering opg 4'!$K$7)*-1)</f>
        <v>-</v>
      </c>
      <c r="H7049" s="167" t="str">
        <f>IF('Lineær programmering opg 4'!$C$8=0,"-",((-A7049+'Lineær programmering opg 4'!$M$8)/'Lineær programmering opg 4'!$K$8)*-1)</f>
        <v>-</v>
      </c>
      <c r="I7049" s="167" t="str">
        <f>IF('Lineær programmering opg 4'!$D$8=0,"-",'Lineær programmering opg 4'!$G$8)</f>
        <v>-</v>
      </c>
      <c r="J7049" s="295">
        <f>A7049*'Lineær programmering opg 4'!$C$11+Datatabel!C7049*'Lineær programmering opg 4'!$D$11</f>
        <v>44113.79999999977</v>
      </c>
      <c r="K7049" s="9">
        <f t="shared" si="552"/>
        <v>0</v>
      </c>
      <c r="L7049" s="9">
        <f t="shared" si="553"/>
        <v>0</v>
      </c>
    </row>
    <row r="7050" spans="1:12" ht="15" x14ac:dyDescent="0.25">
      <c r="A7050" s="167">
        <f t="shared" si="551"/>
        <v>70.87200000001863</v>
      </c>
      <c r="B7050" s="325">
        <f t="shared" si="554"/>
        <v>0.29530000000007761</v>
      </c>
      <c r="C7050" s="167">
        <f t="shared" si="550"/>
        <v>246.84599999998605</v>
      </c>
      <c r="D7050" s="167">
        <f>IF('Lineær programmering opg 4'!$M$4=0,"-",(-A7050+'Lineær programmering opg 4'!$M$4)/'Lineær programmering opg 4'!$K$4*-1)</f>
        <v>338.25599999996274</v>
      </c>
      <c r="E7050" s="167">
        <f>IF('Lineær programmering opg 4'!$M$5=0,"-",(-A7050+'Lineær programmering opg 4'!$M$5)/'Lineær programmering opg 4'!$K$5*-1)</f>
        <v>246.84599999998605</v>
      </c>
      <c r="F7050" s="167" t="str">
        <f>IF('Lineær programmering opg 4'!$E$6=0,"-",(-A7050+'Lineær programmering opg 4'!$M$6)/'Lineær programmering opg 4'!$K$6*-1)</f>
        <v>-</v>
      </c>
      <c r="G7050" s="167" t="str">
        <f>IF('Lineær programmering opg 4'!$D$7=0,"-",((-A7050+'Lineær programmering opg 4'!$M$7)/'Lineær programmering opg 4'!$K$7)*-1)</f>
        <v>-</v>
      </c>
      <c r="H7050" s="167" t="str">
        <f>IF('Lineær programmering opg 4'!$C$8=0,"-",((-A7050+'Lineær programmering opg 4'!$M$8)/'Lineær programmering opg 4'!$K$8)*-1)</f>
        <v>-</v>
      </c>
      <c r="I7050" s="167" t="str">
        <f>IF('Lineær programmering opg 4'!$D$8=0,"-",'Lineær programmering opg 4'!$G$8)</f>
        <v>-</v>
      </c>
      <c r="J7050" s="295">
        <f>A7050*'Lineær programmering opg 4'!$C$11+Datatabel!C7050*'Lineær programmering opg 4'!$D$11</f>
        <v>44114.099999999773</v>
      </c>
      <c r="K7050" s="9">
        <f t="shared" si="552"/>
        <v>0</v>
      </c>
      <c r="L7050" s="9">
        <f t="shared" si="553"/>
        <v>0</v>
      </c>
    </row>
    <row r="7051" spans="1:12" ht="15" x14ac:dyDescent="0.25">
      <c r="A7051" s="167">
        <f t="shared" si="551"/>
        <v>70.848000000018629</v>
      </c>
      <c r="B7051" s="325">
        <f t="shared" si="554"/>
        <v>0.29520000000007762</v>
      </c>
      <c r="C7051" s="167">
        <f t="shared" si="550"/>
        <v>246.86399999998605</v>
      </c>
      <c r="D7051" s="167">
        <f>IF('Lineær programmering opg 4'!$M$4=0,"-",(-A7051+'Lineær programmering opg 4'!$M$4)/'Lineær programmering opg 4'!$K$4*-1)</f>
        <v>338.30399999996274</v>
      </c>
      <c r="E7051" s="167">
        <f>IF('Lineær programmering opg 4'!$M$5=0,"-",(-A7051+'Lineær programmering opg 4'!$M$5)/'Lineær programmering opg 4'!$K$5*-1)</f>
        <v>246.86399999998605</v>
      </c>
      <c r="F7051" s="167" t="str">
        <f>IF('Lineær programmering opg 4'!$E$6=0,"-",(-A7051+'Lineær programmering opg 4'!$M$6)/'Lineær programmering opg 4'!$K$6*-1)</f>
        <v>-</v>
      </c>
      <c r="G7051" s="167" t="str">
        <f>IF('Lineær programmering opg 4'!$D$7=0,"-",((-A7051+'Lineær programmering opg 4'!$M$7)/'Lineær programmering opg 4'!$K$7)*-1)</f>
        <v>-</v>
      </c>
      <c r="H7051" s="167" t="str">
        <f>IF('Lineær programmering opg 4'!$C$8=0,"-",((-A7051+'Lineær programmering opg 4'!$M$8)/'Lineær programmering opg 4'!$K$8)*-1)</f>
        <v>-</v>
      </c>
      <c r="I7051" s="167" t="str">
        <f>IF('Lineær programmering opg 4'!$D$8=0,"-",'Lineær programmering opg 4'!$G$8)</f>
        <v>-</v>
      </c>
      <c r="J7051" s="295">
        <f>A7051*'Lineær programmering opg 4'!$C$11+Datatabel!C7051*'Lineær programmering opg 4'!$D$11</f>
        <v>44114.399999999776</v>
      </c>
      <c r="K7051" s="9">
        <f t="shared" si="552"/>
        <v>0</v>
      </c>
      <c r="L7051" s="9">
        <f t="shared" si="553"/>
        <v>0</v>
      </c>
    </row>
    <row r="7052" spans="1:12" ht="15" x14ac:dyDescent="0.25">
      <c r="A7052" s="167">
        <f t="shared" si="551"/>
        <v>70.824000000018628</v>
      </c>
      <c r="B7052" s="325">
        <f t="shared" si="554"/>
        <v>0.29510000000007763</v>
      </c>
      <c r="C7052" s="167">
        <f t="shared" si="550"/>
        <v>246.88199999998605</v>
      </c>
      <c r="D7052" s="167">
        <f>IF('Lineær programmering opg 4'!$M$4=0,"-",(-A7052+'Lineær programmering opg 4'!$M$4)/'Lineær programmering opg 4'!$K$4*-1)</f>
        <v>338.35199999996274</v>
      </c>
      <c r="E7052" s="167">
        <f>IF('Lineær programmering opg 4'!$M$5=0,"-",(-A7052+'Lineær programmering opg 4'!$M$5)/'Lineær programmering opg 4'!$K$5*-1)</f>
        <v>246.88199999998605</v>
      </c>
      <c r="F7052" s="167" t="str">
        <f>IF('Lineær programmering opg 4'!$E$6=0,"-",(-A7052+'Lineær programmering opg 4'!$M$6)/'Lineær programmering opg 4'!$K$6*-1)</f>
        <v>-</v>
      </c>
      <c r="G7052" s="167" t="str">
        <f>IF('Lineær programmering opg 4'!$D$7=0,"-",((-A7052+'Lineær programmering opg 4'!$M$7)/'Lineær programmering opg 4'!$K$7)*-1)</f>
        <v>-</v>
      </c>
      <c r="H7052" s="167" t="str">
        <f>IF('Lineær programmering opg 4'!$C$8=0,"-",((-A7052+'Lineær programmering opg 4'!$M$8)/'Lineær programmering opg 4'!$K$8)*-1)</f>
        <v>-</v>
      </c>
      <c r="I7052" s="167" t="str">
        <f>IF('Lineær programmering opg 4'!$D$8=0,"-",'Lineær programmering opg 4'!$G$8)</f>
        <v>-</v>
      </c>
      <c r="J7052" s="295">
        <f>A7052*'Lineær programmering opg 4'!$C$11+Datatabel!C7052*'Lineær programmering opg 4'!$D$11</f>
        <v>44114.699999999772</v>
      </c>
      <c r="K7052" s="9">
        <f t="shared" si="552"/>
        <v>0</v>
      </c>
      <c r="L7052" s="9">
        <f t="shared" si="553"/>
        <v>0</v>
      </c>
    </row>
    <row r="7053" spans="1:12" ht="15" x14ac:dyDescent="0.25">
      <c r="A7053" s="167">
        <f t="shared" si="551"/>
        <v>70.800000000018628</v>
      </c>
      <c r="B7053" s="325">
        <f t="shared" si="554"/>
        <v>0.29500000000007764</v>
      </c>
      <c r="C7053" s="167">
        <f t="shared" si="550"/>
        <v>246.89999999998605</v>
      </c>
      <c r="D7053" s="167">
        <f>IF('Lineær programmering opg 4'!$M$4=0,"-",(-A7053+'Lineær programmering opg 4'!$M$4)/'Lineær programmering opg 4'!$K$4*-1)</f>
        <v>338.39999999996274</v>
      </c>
      <c r="E7053" s="167">
        <f>IF('Lineær programmering opg 4'!$M$5=0,"-",(-A7053+'Lineær programmering opg 4'!$M$5)/'Lineær programmering opg 4'!$K$5*-1)</f>
        <v>246.89999999998605</v>
      </c>
      <c r="F7053" s="167" t="str">
        <f>IF('Lineær programmering opg 4'!$E$6=0,"-",(-A7053+'Lineær programmering opg 4'!$M$6)/'Lineær programmering opg 4'!$K$6*-1)</f>
        <v>-</v>
      </c>
      <c r="G7053" s="167" t="str">
        <f>IF('Lineær programmering opg 4'!$D$7=0,"-",((-A7053+'Lineær programmering opg 4'!$M$7)/'Lineær programmering opg 4'!$K$7)*-1)</f>
        <v>-</v>
      </c>
      <c r="H7053" s="167" t="str">
        <f>IF('Lineær programmering opg 4'!$C$8=0,"-",((-A7053+'Lineær programmering opg 4'!$M$8)/'Lineær programmering opg 4'!$K$8)*-1)</f>
        <v>-</v>
      </c>
      <c r="I7053" s="167" t="str">
        <f>IF('Lineær programmering opg 4'!$D$8=0,"-",'Lineær programmering opg 4'!$G$8)</f>
        <v>-</v>
      </c>
      <c r="J7053" s="295">
        <f>A7053*'Lineær programmering opg 4'!$C$11+Datatabel!C7053*'Lineær programmering opg 4'!$D$11</f>
        <v>44114.999999999767</v>
      </c>
      <c r="K7053" s="9">
        <f t="shared" si="552"/>
        <v>0</v>
      </c>
      <c r="L7053" s="9">
        <f t="shared" si="553"/>
        <v>0</v>
      </c>
    </row>
    <row r="7054" spans="1:12" ht="15" x14ac:dyDescent="0.25">
      <c r="A7054" s="167">
        <f t="shared" si="551"/>
        <v>70.776000000018641</v>
      </c>
      <c r="B7054" s="325">
        <f t="shared" si="554"/>
        <v>0.29490000000007766</v>
      </c>
      <c r="C7054" s="167">
        <f t="shared" si="550"/>
        <v>246.91799999998602</v>
      </c>
      <c r="D7054" s="167">
        <f>IF('Lineær programmering opg 4'!$M$4=0,"-",(-A7054+'Lineær programmering opg 4'!$M$4)/'Lineær programmering opg 4'!$K$4*-1)</f>
        <v>338.44799999996269</v>
      </c>
      <c r="E7054" s="167">
        <f>IF('Lineær programmering opg 4'!$M$5=0,"-",(-A7054+'Lineær programmering opg 4'!$M$5)/'Lineær programmering opg 4'!$K$5*-1)</f>
        <v>246.91799999998602</v>
      </c>
      <c r="F7054" s="167" t="str">
        <f>IF('Lineær programmering opg 4'!$E$6=0,"-",(-A7054+'Lineær programmering opg 4'!$M$6)/'Lineær programmering opg 4'!$K$6*-1)</f>
        <v>-</v>
      </c>
      <c r="G7054" s="167" t="str">
        <f>IF('Lineær programmering opg 4'!$D$7=0,"-",((-A7054+'Lineær programmering opg 4'!$M$7)/'Lineær programmering opg 4'!$K$7)*-1)</f>
        <v>-</v>
      </c>
      <c r="H7054" s="167" t="str">
        <f>IF('Lineær programmering opg 4'!$C$8=0,"-",((-A7054+'Lineær programmering opg 4'!$M$8)/'Lineær programmering opg 4'!$K$8)*-1)</f>
        <v>-</v>
      </c>
      <c r="I7054" s="167" t="str">
        <f>IF('Lineær programmering opg 4'!$D$8=0,"-",'Lineær programmering opg 4'!$G$8)</f>
        <v>-</v>
      </c>
      <c r="J7054" s="295">
        <f>A7054*'Lineær programmering opg 4'!$C$11+Datatabel!C7054*'Lineær programmering opg 4'!$D$11</f>
        <v>44115.299999999763</v>
      </c>
      <c r="K7054" s="9">
        <f t="shared" si="552"/>
        <v>0</v>
      </c>
      <c r="L7054" s="9">
        <f t="shared" si="553"/>
        <v>0</v>
      </c>
    </row>
    <row r="7055" spans="1:12" ht="15" x14ac:dyDescent="0.25">
      <c r="A7055" s="167">
        <f t="shared" si="551"/>
        <v>70.75200000001864</v>
      </c>
      <c r="B7055" s="325">
        <f t="shared" si="554"/>
        <v>0.29480000000007767</v>
      </c>
      <c r="C7055" s="167">
        <f t="shared" si="550"/>
        <v>246.93599999998602</v>
      </c>
      <c r="D7055" s="167">
        <f>IF('Lineær programmering opg 4'!$M$4=0,"-",(-A7055+'Lineær programmering opg 4'!$M$4)/'Lineær programmering opg 4'!$K$4*-1)</f>
        <v>338.49599999996269</v>
      </c>
      <c r="E7055" s="167">
        <f>IF('Lineær programmering opg 4'!$M$5=0,"-",(-A7055+'Lineær programmering opg 4'!$M$5)/'Lineær programmering opg 4'!$K$5*-1)</f>
        <v>246.93599999998602</v>
      </c>
      <c r="F7055" s="167" t="str">
        <f>IF('Lineær programmering opg 4'!$E$6=0,"-",(-A7055+'Lineær programmering opg 4'!$M$6)/'Lineær programmering opg 4'!$K$6*-1)</f>
        <v>-</v>
      </c>
      <c r="G7055" s="167" t="str">
        <f>IF('Lineær programmering opg 4'!$D$7=0,"-",((-A7055+'Lineær programmering opg 4'!$M$7)/'Lineær programmering opg 4'!$K$7)*-1)</f>
        <v>-</v>
      </c>
      <c r="H7055" s="167" t="str">
        <f>IF('Lineær programmering opg 4'!$C$8=0,"-",((-A7055+'Lineær programmering opg 4'!$M$8)/'Lineær programmering opg 4'!$K$8)*-1)</f>
        <v>-</v>
      </c>
      <c r="I7055" s="167" t="str">
        <f>IF('Lineær programmering opg 4'!$D$8=0,"-",'Lineær programmering opg 4'!$G$8)</f>
        <v>-</v>
      </c>
      <c r="J7055" s="295">
        <f>A7055*'Lineær programmering opg 4'!$C$11+Datatabel!C7055*'Lineær programmering opg 4'!$D$11</f>
        <v>44115.599999999773</v>
      </c>
      <c r="K7055" s="9">
        <f t="shared" si="552"/>
        <v>0</v>
      </c>
      <c r="L7055" s="9">
        <f t="shared" si="553"/>
        <v>0</v>
      </c>
    </row>
    <row r="7056" spans="1:12" ht="15" x14ac:dyDescent="0.25">
      <c r="A7056" s="167">
        <f t="shared" si="551"/>
        <v>70.728000000018639</v>
      </c>
      <c r="B7056" s="325">
        <f t="shared" si="554"/>
        <v>0.29470000000007768</v>
      </c>
      <c r="C7056" s="167">
        <f t="shared" si="550"/>
        <v>246.95399999998602</v>
      </c>
      <c r="D7056" s="167">
        <f>IF('Lineær programmering opg 4'!$M$4=0,"-",(-A7056+'Lineær programmering opg 4'!$M$4)/'Lineær programmering opg 4'!$K$4*-1)</f>
        <v>338.54399999996269</v>
      </c>
      <c r="E7056" s="167">
        <f>IF('Lineær programmering opg 4'!$M$5=0,"-",(-A7056+'Lineær programmering opg 4'!$M$5)/'Lineær programmering opg 4'!$K$5*-1)</f>
        <v>246.95399999998602</v>
      </c>
      <c r="F7056" s="167" t="str">
        <f>IF('Lineær programmering opg 4'!$E$6=0,"-",(-A7056+'Lineær programmering opg 4'!$M$6)/'Lineær programmering opg 4'!$K$6*-1)</f>
        <v>-</v>
      </c>
      <c r="G7056" s="167" t="str">
        <f>IF('Lineær programmering opg 4'!$D$7=0,"-",((-A7056+'Lineær programmering opg 4'!$M$7)/'Lineær programmering opg 4'!$K$7)*-1)</f>
        <v>-</v>
      </c>
      <c r="H7056" s="167" t="str">
        <f>IF('Lineær programmering opg 4'!$C$8=0,"-",((-A7056+'Lineær programmering opg 4'!$M$8)/'Lineær programmering opg 4'!$K$8)*-1)</f>
        <v>-</v>
      </c>
      <c r="I7056" s="167" t="str">
        <f>IF('Lineær programmering opg 4'!$D$8=0,"-",'Lineær programmering opg 4'!$G$8)</f>
        <v>-</v>
      </c>
      <c r="J7056" s="295">
        <f>A7056*'Lineær programmering opg 4'!$C$11+Datatabel!C7056*'Lineær programmering opg 4'!$D$11</f>
        <v>44115.899999999769</v>
      </c>
      <c r="K7056" s="9">
        <f t="shared" si="552"/>
        <v>0</v>
      </c>
      <c r="L7056" s="9">
        <f t="shared" si="553"/>
        <v>0</v>
      </c>
    </row>
    <row r="7057" spans="1:12" ht="15" x14ac:dyDescent="0.25">
      <c r="A7057" s="167">
        <f t="shared" si="551"/>
        <v>70.704000000018652</v>
      </c>
      <c r="B7057" s="325">
        <f t="shared" si="554"/>
        <v>0.29460000000007769</v>
      </c>
      <c r="C7057" s="167">
        <f t="shared" si="550"/>
        <v>246.97199999998602</v>
      </c>
      <c r="D7057" s="167">
        <f>IF('Lineær programmering opg 4'!$M$4=0,"-",(-A7057+'Lineær programmering opg 4'!$M$4)/'Lineær programmering opg 4'!$K$4*-1)</f>
        <v>338.5919999999627</v>
      </c>
      <c r="E7057" s="167">
        <f>IF('Lineær programmering opg 4'!$M$5=0,"-",(-A7057+'Lineær programmering opg 4'!$M$5)/'Lineær programmering opg 4'!$K$5*-1)</f>
        <v>246.97199999998602</v>
      </c>
      <c r="F7057" s="167" t="str">
        <f>IF('Lineær programmering opg 4'!$E$6=0,"-",(-A7057+'Lineær programmering opg 4'!$M$6)/'Lineær programmering opg 4'!$K$6*-1)</f>
        <v>-</v>
      </c>
      <c r="G7057" s="167" t="str">
        <f>IF('Lineær programmering opg 4'!$D$7=0,"-",((-A7057+'Lineær programmering opg 4'!$M$7)/'Lineær programmering opg 4'!$K$7)*-1)</f>
        <v>-</v>
      </c>
      <c r="H7057" s="167" t="str">
        <f>IF('Lineær programmering opg 4'!$C$8=0,"-",((-A7057+'Lineær programmering opg 4'!$M$8)/'Lineær programmering opg 4'!$K$8)*-1)</f>
        <v>-</v>
      </c>
      <c r="I7057" s="167" t="str">
        <f>IF('Lineær programmering opg 4'!$D$8=0,"-",'Lineær programmering opg 4'!$G$8)</f>
        <v>-</v>
      </c>
      <c r="J7057" s="295">
        <f>A7057*'Lineær programmering opg 4'!$C$11+Datatabel!C7057*'Lineær programmering opg 4'!$D$11</f>
        <v>44116.199999999764</v>
      </c>
      <c r="K7057" s="9">
        <f t="shared" si="552"/>
        <v>0</v>
      </c>
      <c r="L7057" s="9">
        <f t="shared" si="553"/>
        <v>0</v>
      </c>
    </row>
    <row r="7058" spans="1:12" ht="15" x14ac:dyDescent="0.25">
      <c r="A7058" s="167">
        <f t="shared" si="551"/>
        <v>70.680000000018651</v>
      </c>
      <c r="B7058" s="325">
        <f t="shared" si="554"/>
        <v>0.2945000000000777</v>
      </c>
      <c r="C7058" s="167">
        <f t="shared" si="550"/>
        <v>246.98999999998603</v>
      </c>
      <c r="D7058" s="167">
        <f>IF('Lineær programmering opg 4'!$M$4=0,"-",(-A7058+'Lineær programmering opg 4'!$M$4)/'Lineær programmering opg 4'!$K$4*-1)</f>
        <v>338.6399999999627</v>
      </c>
      <c r="E7058" s="167">
        <f>IF('Lineær programmering opg 4'!$M$5=0,"-",(-A7058+'Lineær programmering opg 4'!$M$5)/'Lineær programmering opg 4'!$K$5*-1)</f>
        <v>246.98999999998603</v>
      </c>
      <c r="F7058" s="167" t="str">
        <f>IF('Lineær programmering opg 4'!$E$6=0,"-",(-A7058+'Lineær programmering opg 4'!$M$6)/'Lineær programmering opg 4'!$K$6*-1)</f>
        <v>-</v>
      </c>
      <c r="G7058" s="167" t="str">
        <f>IF('Lineær programmering opg 4'!$D$7=0,"-",((-A7058+'Lineær programmering opg 4'!$M$7)/'Lineær programmering opg 4'!$K$7)*-1)</f>
        <v>-</v>
      </c>
      <c r="H7058" s="167" t="str">
        <f>IF('Lineær programmering opg 4'!$C$8=0,"-",((-A7058+'Lineær programmering opg 4'!$M$8)/'Lineær programmering opg 4'!$K$8)*-1)</f>
        <v>-</v>
      </c>
      <c r="I7058" s="167" t="str">
        <f>IF('Lineær programmering opg 4'!$D$8=0,"-",'Lineær programmering opg 4'!$G$8)</f>
        <v>-</v>
      </c>
      <c r="J7058" s="295">
        <f>A7058*'Lineær programmering opg 4'!$C$11+Datatabel!C7058*'Lineær programmering opg 4'!$D$11</f>
        <v>44116.499999999767</v>
      </c>
      <c r="K7058" s="9">
        <f t="shared" si="552"/>
        <v>0</v>
      </c>
      <c r="L7058" s="9">
        <f t="shared" si="553"/>
        <v>0</v>
      </c>
    </row>
    <row r="7059" spans="1:12" ht="15" x14ac:dyDescent="0.25">
      <c r="A7059" s="167">
        <f t="shared" si="551"/>
        <v>70.656000000018651</v>
      </c>
      <c r="B7059" s="325">
        <f t="shared" si="554"/>
        <v>0.29440000000007771</v>
      </c>
      <c r="C7059" s="167">
        <f t="shared" si="550"/>
        <v>247.00799999998603</v>
      </c>
      <c r="D7059" s="167">
        <f>IF('Lineær programmering opg 4'!$M$4=0,"-",(-A7059+'Lineær programmering opg 4'!$M$4)/'Lineær programmering opg 4'!$K$4*-1)</f>
        <v>338.6879999999627</v>
      </c>
      <c r="E7059" s="167">
        <f>IF('Lineær programmering opg 4'!$M$5=0,"-",(-A7059+'Lineær programmering opg 4'!$M$5)/'Lineær programmering opg 4'!$K$5*-1)</f>
        <v>247.00799999998603</v>
      </c>
      <c r="F7059" s="167" t="str">
        <f>IF('Lineær programmering opg 4'!$E$6=0,"-",(-A7059+'Lineær programmering opg 4'!$M$6)/'Lineær programmering opg 4'!$K$6*-1)</f>
        <v>-</v>
      </c>
      <c r="G7059" s="167" t="str">
        <f>IF('Lineær programmering opg 4'!$D$7=0,"-",((-A7059+'Lineær programmering opg 4'!$M$7)/'Lineær programmering opg 4'!$K$7)*-1)</f>
        <v>-</v>
      </c>
      <c r="H7059" s="167" t="str">
        <f>IF('Lineær programmering opg 4'!$C$8=0,"-",((-A7059+'Lineær programmering opg 4'!$M$8)/'Lineær programmering opg 4'!$K$8)*-1)</f>
        <v>-</v>
      </c>
      <c r="I7059" s="167" t="str">
        <f>IF('Lineær programmering opg 4'!$D$8=0,"-",'Lineær programmering opg 4'!$G$8)</f>
        <v>-</v>
      </c>
      <c r="J7059" s="295">
        <f>A7059*'Lineær programmering opg 4'!$C$11+Datatabel!C7059*'Lineær programmering opg 4'!$D$11</f>
        <v>44116.79999999977</v>
      </c>
      <c r="K7059" s="9">
        <f t="shared" si="552"/>
        <v>0</v>
      </c>
      <c r="L7059" s="9">
        <f t="shared" si="553"/>
        <v>0</v>
      </c>
    </row>
    <row r="7060" spans="1:12" ht="15" x14ac:dyDescent="0.25">
      <c r="A7060" s="167">
        <f t="shared" si="551"/>
        <v>70.63200000001865</v>
      </c>
      <c r="B7060" s="325">
        <f t="shared" si="554"/>
        <v>0.29430000000007772</v>
      </c>
      <c r="C7060" s="167">
        <f t="shared" si="550"/>
        <v>247.02599999998603</v>
      </c>
      <c r="D7060" s="167">
        <f>IF('Lineær programmering opg 4'!$M$4=0,"-",(-A7060+'Lineær programmering opg 4'!$M$4)/'Lineær programmering opg 4'!$K$4*-1)</f>
        <v>338.7359999999627</v>
      </c>
      <c r="E7060" s="167">
        <f>IF('Lineær programmering opg 4'!$M$5=0,"-",(-A7060+'Lineær programmering opg 4'!$M$5)/'Lineær programmering opg 4'!$K$5*-1)</f>
        <v>247.02599999998603</v>
      </c>
      <c r="F7060" s="167" t="str">
        <f>IF('Lineær programmering opg 4'!$E$6=0,"-",(-A7060+'Lineær programmering opg 4'!$M$6)/'Lineær programmering opg 4'!$K$6*-1)</f>
        <v>-</v>
      </c>
      <c r="G7060" s="167" t="str">
        <f>IF('Lineær programmering opg 4'!$D$7=0,"-",((-A7060+'Lineær programmering opg 4'!$M$7)/'Lineær programmering opg 4'!$K$7)*-1)</f>
        <v>-</v>
      </c>
      <c r="H7060" s="167" t="str">
        <f>IF('Lineær programmering opg 4'!$C$8=0,"-",((-A7060+'Lineær programmering opg 4'!$M$8)/'Lineær programmering opg 4'!$K$8)*-1)</f>
        <v>-</v>
      </c>
      <c r="I7060" s="167" t="str">
        <f>IF('Lineær programmering opg 4'!$D$8=0,"-",'Lineær programmering opg 4'!$G$8)</f>
        <v>-</v>
      </c>
      <c r="J7060" s="295">
        <f>A7060*'Lineær programmering opg 4'!$C$11+Datatabel!C7060*'Lineær programmering opg 4'!$D$11</f>
        <v>44117.099999999773</v>
      </c>
      <c r="K7060" s="9">
        <f t="shared" si="552"/>
        <v>0</v>
      </c>
      <c r="L7060" s="9">
        <f t="shared" si="553"/>
        <v>0</v>
      </c>
    </row>
    <row r="7061" spans="1:12" ht="15" x14ac:dyDescent="0.25">
      <c r="A7061" s="167">
        <f t="shared" si="551"/>
        <v>70.608000000018649</v>
      </c>
      <c r="B7061" s="325">
        <f t="shared" si="554"/>
        <v>0.29420000000007773</v>
      </c>
      <c r="C7061" s="167">
        <f t="shared" si="550"/>
        <v>247.04399999998603</v>
      </c>
      <c r="D7061" s="167">
        <f>IF('Lineær programmering opg 4'!$M$4=0,"-",(-A7061+'Lineær programmering opg 4'!$M$4)/'Lineær programmering opg 4'!$K$4*-1)</f>
        <v>338.7839999999627</v>
      </c>
      <c r="E7061" s="167">
        <f>IF('Lineær programmering opg 4'!$M$5=0,"-",(-A7061+'Lineær programmering opg 4'!$M$5)/'Lineær programmering opg 4'!$K$5*-1)</f>
        <v>247.04399999998603</v>
      </c>
      <c r="F7061" s="167" t="str">
        <f>IF('Lineær programmering opg 4'!$E$6=0,"-",(-A7061+'Lineær programmering opg 4'!$M$6)/'Lineær programmering opg 4'!$K$6*-1)</f>
        <v>-</v>
      </c>
      <c r="G7061" s="167" t="str">
        <f>IF('Lineær programmering opg 4'!$D$7=0,"-",((-A7061+'Lineær programmering opg 4'!$M$7)/'Lineær programmering opg 4'!$K$7)*-1)</f>
        <v>-</v>
      </c>
      <c r="H7061" s="167" t="str">
        <f>IF('Lineær programmering opg 4'!$C$8=0,"-",((-A7061+'Lineær programmering opg 4'!$M$8)/'Lineær programmering opg 4'!$K$8)*-1)</f>
        <v>-</v>
      </c>
      <c r="I7061" s="167" t="str">
        <f>IF('Lineær programmering opg 4'!$D$8=0,"-",'Lineær programmering opg 4'!$G$8)</f>
        <v>-</v>
      </c>
      <c r="J7061" s="295">
        <f>A7061*'Lineær programmering opg 4'!$C$11+Datatabel!C7061*'Lineær programmering opg 4'!$D$11</f>
        <v>44117.399999999769</v>
      </c>
      <c r="K7061" s="9">
        <f t="shared" si="552"/>
        <v>0</v>
      </c>
      <c r="L7061" s="9">
        <f t="shared" si="553"/>
        <v>0</v>
      </c>
    </row>
    <row r="7062" spans="1:12" ht="15" x14ac:dyDescent="0.25">
      <c r="A7062" s="167">
        <f t="shared" si="551"/>
        <v>70.584000000018662</v>
      </c>
      <c r="B7062" s="325">
        <f t="shared" si="554"/>
        <v>0.29410000000007774</v>
      </c>
      <c r="C7062" s="167">
        <f t="shared" si="550"/>
        <v>247.06199999998603</v>
      </c>
      <c r="D7062" s="167">
        <f>IF('Lineær programmering opg 4'!$M$4=0,"-",(-A7062+'Lineær programmering opg 4'!$M$4)/'Lineær programmering opg 4'!$K$4*-1)</f>
        <v>338.8319999999627</v>
      </c>
      <c r="E7062" s="167">
        <f>IF('Lineær programmering opg 4'!$M$5=0,"-",(-A7062+'Lineær programmering opg 4'!$M$5)/'Lineær programmering opg 4'!$K$5*-1)</f>
        <v>247.06199999998603</v>
      </c>
      <c r="F7062" s="167" t="str">
        <f>IF('Lineær programmering opg 4'!$E$6=0,"-",(-A7062+'Lineær programmering opg 4'!$M$6)/'Lineær programmering opg 4'!$K$6*-1)</f>
        <v>-</v>
      </c>
      <c r="G7062" s="167" t="str">
        <f>IF('Lineær programmering opg 4'!$D$7=0,"-",((-A7062+'Lineær programmering opg 4'!$M$7)/'Lineær programmering opg 4'!$K$7)*-1)</f>
        <v>-</v>
      </c>
      <c r="H7062" s="167" t="str">
        <f>IF('Lineær programmering opg 4'!$C$8=0,"-",((-A7062+'Lineær programmering opg 4'!$M$8)/'Lineær programmering opg 4'!$K$8)*-1)</f>
        <v>-</v>
      </c>
      <c r="I7062" s="167" t="str">
        <f>IF('Lineær programmering opg 4'!$D$8=0,"-",'Lineær programmering opg 4'!$G$8)</f>
        <v>-</v>
      </c>
      <c r="J7062" s="295">
        <f>A7062*'Lineær programmering opg 4'!$C$11+Datatabel!C7062*'Lineær programmering opg 4'!$D$11</f>
        <v>44117.699999999772</v>
      </c>
      <c r="K7062" s="9">
        <f t="shared" si="552"/>
        <v>0</v>
      </c>
      <c r="L7062" s="9">
        <f t="shared" si="553"/>
        <v>0</v>
      </c>
    </row>
    <row r="7063" spans="1:12" ht="15" x14ac:dyDescent="0.25">
      <c r="A7063" s="167">
        <f t="shared" si="551"/>
        <v>70.560000000018661</v>
      </c>
      <c r="B7063" s="325">
        <f t="shared" si="554"/>
        <v>0.29400000000007775</v>
      </c>
      <c r="C7063" s="167">
        <f t="shared" si="550"/>
        <v>247.07999999998603</v>
      </c>
      <c r="D7063" s="167">
        <f>IF('Lineær programmering opg 4'!$M$4=0,"-",(-A7063+'Lineær programmering opg 4'!$M$4)/'Lineær programmering opg 4'!$K$4*-1)</f>
        <v>338.87999999996271</v>
      </c>
      <c r="E7063" s="167">
        <f>IF('Lineær programmering opg 4'!$M$5=0,"-",(-A7063+'Lineær programmering opg 4'!$M$5)/'Lineær programmering opg 4'!$K$5*-1)</f>
        <v>247.07999999998603</v>
      </c>
      <c r="F7063" s="167" t="str">
        <f>IF('Lineær programmering opg 4'!$E$6=0,"-",(-A7063+'Lineær programmering opg 4'!$M$6)/'Lineær programmering opg 4'!$K$6*-1)</f>
        <v>-</v>
      </c>
      <c r="G7063" s="167" t="str">
        <f>IF('Lineær programmering opg 4'!$D$7=0,"-",((-A7063+'Lineær programmering opg 4'!$M$7)/'Lineær programmering opg 4'!$K$7)*-1)</f>
        <v>-</v>
      </c>
      <c r="H7063" s="167" t="str">
        <f>IF('Lineær programmering opg 4'!$C$8=0,"-",((-A7063+'Lineær programmering opg 4'!$M$8)/'Lineær programmering opg 4'!$K$8)*-1)</f>
        <v>-</v>
      </c>
      <c r="I7063" s="167" t="str">
        <f>IF('Lineær programmering opg 4'!$D$8=0,"-",'Lineær programmering opg 4'!$G$8)</f>
        <v>-</v>
      </c>
      <c r="J7063" s="295">
        <f>A7063*'Lineær programmering opg 4'!$C$11+Datatabel!C7063*'Lineær programmering opg 4'!$D$11</f>
        <v>44117.999999999767</v>
      </c>
      <c r="K7063" s="9">
        <f t="shared" si="552"/>
        <v>0</v>
      </c>
      <c r="L7063" s="9">
        <f t="shared" si="553"/>
        <v>0</v>
      </c>
    </row>
    <row r="7064" spans="1:12" ht="15" x14ac:dyDescent="0.25">
      <c r="A7064" s="167">
        <f t="shared" si="551"/>
        <v>70.53600000001866</v>
      </c>
      <c r="B7064" s="325">
        <f t="shared" si="554"/>
        <v>0.29390000000007777</v>
      </c>
      <c r="C7064" s="167">
        <f t="shared" si="550"/>
        <v>247.09799999998603</v>
      </c>
      <c r="D7064" s="167">
        <f>IF('Lineær programmering opg 4'!$M$4=0,"-",(-A7064+'Lineær programmering opg 4'!$M$4)/'Lineær programmering opg 4'!$K$4*-1)</f>
        <v>338.92799999996271</v>
      </c>
      <c r="E7064" s="167">
        <f>IF('Lineær programmering opg 4'!$M$5=0,"-",(-A7064+'Lineær programmering opg 4'!$M$5)/'Lineær programmering opg 4'!$K$5*-1)</f>
        <v>247.09799999998603</v>
      </c>
      <c r="F7064" s="167" t="str">
        <f>IF('Lineær programmering opg 4'!$E$6=0,"-",(-A7064+'Lineær programmering opg 4'!$M$6)/'Lineær programmering opg 4'!$K$6*-1)</f>
        <v>-</v>
      </c>
      <c r="G7064" s="167" t="str">
        <f>IF('Lineær programmering opg 4'!$D$7=0,"-",((-A7064+'Lineær programmering opg 4'!$M$7)/'Lineær programmering opg 4'!$K$7)*-1)</f>
        <v>-</v>
      </c>
      <c r="H7064" s="167" t="str">
        <f>IF('Lineær programmering opg 4'!$C$8=0,"-",((-A7064+'Lineær programmering opg 4'!$M$8)/'Lineær programmering opg 4'!$K$8)*-1)</f>
        <v>-</v>
      </c>
      <c r="I7064" s="167" t="str">
        <f>IF('Lineær programmering opg 4'!$D$8=0,"-",'Lineær programmering opg 4'!$G$8)</f>
        <v>-</v>
      </c>
      <c r="J7064" s="295">
        <f>A7064*'Lineær programmering opg 4'!$C$11+Datatabel!C7064*'Lineær programmering opg 4'!$D$11</f>
        <v>44118.29999999977</v>
      </c>
      <c r="K7064" s="9">
        <f t="shared" si="552"/>
        <v>0</v>
      </c>
      <c r="L7064" s="9">
        <f t="shared" si="553"/>
        <v>0</v>
      </c>
    </row>
    <row r="7065" spans="1:12" ht="15" x14ac:dyDescent="0.25">
      <c r="A7065" s="167">
        <f t="shared" si="551"/>
        <v>70.512000000018674</v>
      </c>
      <c r="B7065" s="325">
        <f t="shared" si="554"/>
        <v>0.29380000000007778</v>
      </c>
      <c r="C7065" s="167">
        <f t="shared" si="550"/>
        <v>247.11599999998597</v>
      </c>
      <c r="D7065" s="167">
        <f>IF('Lineær programmering opg 4'!$M$4=0,"-",(-A7065+'Lineær programmering opg 4'!$M$4)/'Lineær programmering opg 4'!$K$4*-1)</f>
        <v>338.97599999996265</v>
      </c>
      <c r="E7065" s="167">
        <f>IF('Lineær programmering opg 4'!$M$5=0,"-",(-A7065+'Lineær programmering opg 4'!$M$5)/'Lineær programmering opg 4'!$K$5*-1)</f>
        <v>247.11599999998597</v>
      </c>
      <c r="F7065" s="167" t="str">
        <f>IF('Lineær programmering opg 4'!$E$6=0,"-",(-A7065+'Lineær programmering opg 4'!$M$6)/'Lineær programmering opg 4'!$K$6*-1)</f>
        <v>-</v>
      </c>
      <c r="G7065" s="167" t="str">
        <f>IF('Lineær programmering opg 4'!$D$7=0,"-",((-A7065+'Lineær programmering opg 4'!$M$7)/'Lineær programmering opg 4'!$K$7)*-1)</f>
        <v>-</v>
      </c>
      <c r="H7065" s="167" t="str">
        <f>IF('Lineær programmering opg 4'!$C$8=0,"-",((-A7065+'Lineær programmering opg 4'!$M$8)/'Lineær programmering opg 4'!$K$8)*-1)</f>
        <v>-</v>
      </c>
      <c r="I7065" s="167" t="str">
        <f>IF('Lineær programmering opg 4'!$D$8=0,"-",'Lineær programmering opg 4'!$G$8)</f>
        <v>-</v>
      </c>
      <c r="J7065" s="295">
        <f>A7065*'Lineær programmering opg 4'!$C$11+Datatabel!C7065*'Lineær programmering opg 4'!$D$11</f>
        <v>44118.599999999766</v>
      </c>
      <c r="K7065" s="9">
        <f t="shared" si="552"/>
        <v>0</v>
      </c>
      <c r="L7065" s="9">
        <f t="shared" si="553"/>
        <v>0</v>
      </c>
    </row>
    <row r="7066" spans="1:12" ht="15" x14ac:dyDescent="0.25">
      <c r="A7066" s="167">
        <f t="shared" si="551"/>
        <v>70.488000000018673</v>
      </c>
      <c r="B7066" s="325">
        <f t="shared" si="554"/>
        <v>0.29370000000007779</v>
      </c>
      <c r="C7066" s="167">
        <f t="shared" si="550"/>
        <v>247.13399999998597</v>
      </c>
      <c r="D7066" s="167">
        <f>IF('Lineær programmering opg 4'!$M$4=0,"-",(-A7066+'Lineær programmering opg 4'!$M$4)/'Lineær programmering opg 4'!$K$4*-1)</f>
        <v>339.02399999996265</v>
      </c>
      <c r="E7066" s="167">
        <f>IF('Lineær programmering opg 4'!$M$5=0,"-",(-A7066+'Lineær programmering opg 4'!$M$5)/'Lineær programmering opg 4'!$K$5*-1)</f>
        <v>247.13399999998597</v>
      </c>
      <c r="F7066" s="167" t="str">
        <f>IF('Lineær programmering opg 4'!$E$6=0,"-",(-A7066+'Lineær programmering opg 4'!$M$6)/'Lineær programmering opg 4'!$K$6*-1)</f>
        <v>-</v>
      </c>
      <c r="G7066" s="167" t="str">
        <f>IF('Lineær programmering opg 4'!$D$7=0,"-",((-A7066+'Lineær programmering opg 4'!$M$7)/'Lineær programmering opg 4'!$K$7)*-1)</f>
        <v>-</v>
      </c>
      <c r="H7066" s="167" t="str">
        <f>IF('Lineær programmering opg 4'!$C$8=0,"-",((-A7066+'Lineær programmering opg 4'!$M$8)/'Lineær programmering opg 4'!$K$8)*-1)</f>
        <v>-</v>
      </c>
      <c r="I7066" s="167" t="str">
        <f>IF('Lineær programmering opg 4'!$D$8=0,"-",'Lineær programmering opg 4'!$G$8)</f>
        <v>-</v>
      </c>
      <c r="J7066" s="295">
        <f>A7066*'Lineær programmering opg 4'!$C$11+Datatabel!C7066*'Lineær programmering opg 4'!$D$11</f>
        <v>44118.899999999761</v>
      </c>
      <c r="K7066" s="9">
        <f t="shared" si="552"/>
        <v>0</v>
      </c>
      <c r="L7066" s="9">
        <f t="shared" si="553"/>
        <v>0</v>
      </c>
    </row>
    <row r="7067" spans="1:12" ht="15" x14ac:dyDescent="0.25">
      <c r="A7067" s="167">
        <f t="shared" si="551"/>
        <v>70.464000000018672</v>
      </c>
      <c r="B7067" s="325">
        <f t="shared" si="554"/>
        <v>0.2936000000000778</v>
      </c>
      <c r="C7067" s="167">
        <f t="shared" si="550"/>
        <v>247.15199999998597</v>
      </c>
      <c r="D7067" s="167">
        <f>IF('Lineær programmering opg 4'!$M$4=0,"-",(-A7067+'Lineær programmering opg 4'!$M$4)/'Lineær programmering opg 4'!$K$4*-1)</f>
        <v>339.07199999996266</v>
      </c>
      <c r="E7067" s="167">
        <f>IF('Lineær programmering opg 4'!$M$5=0,"-",(-A7067+'Lineær programmering opg 4'!$M$5)/'Lineær programmering opg 4'!$K$5*-1)</f>
        <v>247.15199999998597</v>
      </c>
      <c r="F7067" s="167" t="str">
        <f>IF('Lineær programmering opg 4'!$E$6=0,"-",(-A7067+'Lineær programmering opg 4'!$M$6)/'Lineær programmering opg 4'!$K$6*-1)</f>
        <v>-</v>
      </c>
      <c r="G7067" s="167" t="str">
        <f>IF('Lineær programmering opg 4'!$D$7=0,"-",((-A7067+'Lineær programmering opg 4'!$M$7)/'Lineær programmering opg 4'!$K$7)*-1)</f>
        <v>-</v>
      </c>
      <c r="H7067" s="167" t="str">
        <f>IF('Lineær programmering opg 4'!$C$8=0,"-",((-A7067+'Lineær programmering opg 4'!$M$8)/'Lineær programmering opg 4'!$K$8)*-1)</f>
        <v>-</v>
      </c>
      <c r="I7067" s="167" t="str">
        <f>IF('Lineær programmering opg 4'!$D$8=0,"-",'Lineær programmering opg 4'!$G$8)</f>
        <v>-</v>
      </c>
      <c r="J7067" s="295">
        <f>A7067*'Lineær programmering opg 4'!$C$11+Datatabel!C7067*'Lineær programmering opg 4'!$D$11</f>
        <v>44119.199999999757</v>
      </c>
      <c r="K7067" s="9">
        <f t="shared" si="552"/>
        <v>0</v>
      </c>
      <c r="L7067" s="9">
        <f t="shared" si="553"/>
        <v>0</v>
      </c>
    </row>
    <row r="7068" spans="1:12" ht="15" x14ac:dyDescent="0.25">
      <c r="A7068" s="167">
        <f t="shared" si="551"/>
        <v>70.440000000018671</v>
      </c>
      <c r="B7068" s="325">
        <f t="shared" si="554"/>
        <v>0.29350000000007781</v>
      </c>
      <c r="C7068" s="167">
        <f t="shared" si="550"/>
        <v>247.16999999998598</v>
      </c>
      <c r="D7068" s="167">
        <f>IF('Lineær programmering opg 4'!$M$4=0,"-",(-A7068+'Lineær programmering opg 4'!$M$4)/'Lineær programmering opg 4'!$K$4*-1)</f>
        <v>339.11999999996266</v>
      </c>
      <c r="E7068" s="167">
        <f>IF('Lineær programmering opg 4'!$M$5=0,"-",(-A7068+'Lineær programmering opg 4'!$M$5)/'Lineær programmering opg 4'!$K$5*-1)</f>
        <v>247.16999999998598</v>
      </c>
      <c r="F7068" s="167" t="str">
        <f>IF('Lineær programmering opg 4'!$E$6=0,"-",(-A7068+'Lineær programmering opg 4'!$M$6)/'Lineær programmering opg 4'!$K$6*-1)</f>
        <v>-</v>
      </c>
      <c r="G7068" s="167" t="str">
        <f>IF('Lineær programmering opg 4'!$D$7=0,"-",((-A7068+'Lineær programmering opg 4'!$M$7)/'Lineær programmering opg 4'!$K$7)*-1)</f>
        <v>-</v>
      </c>
      <c r="H7068" s="167" t="str">
        <f>IF('Lineær programmering opg 4'!$C$8=0,"-",((-A7068+'Lineær programmering opg 4'!$M$8)/'Lineær programmering opg 4'!$K$8)*-1)</f>
        <v>-</v>
      </c>
      <c r="I7068" s="167" t="str">
        <f>IF('Lineær programmering opg 4'!$D$8=0,"-",'Lineær programmering opg 4'!$G$8)</f>
        <v>-</v>
      </c>
      <c r="J7068" s="295">
        <f>A7068*'Lineær programmering opg 4'!$C$11+Datatabel!C7068*'Lineær programmering opg 4'!$D$11</f>
        <v>44119.499999999767</v>
      </c>
      <c r="K7068" s="9">
        <f t="shared" si="552"/>
        <v>0</v>
      </c>
      <c r="L7068" s="9">
        <f t="shared" si="553"/>
        <v>0</v>
      </c>
    </row>
    <row r="7069" spans="1:12" ht="15" x14ac:dyDescent="0.25">
      <c r="A7069" s="167">
        <f t="shared" si="551"/>
        <v>70.41600000001867</v>
      </c>
      <c r="B7069" s="325">
        <f t="shared" si="554"/>
        <v>0.29340000000007782</v>
      </c>
      <c r="C7069" s="167">
        <f t="shared" si="550"/>
        <v>247.18799999998598</v>
      </c>
      <c r="D7069" s="167">
        <f>IF('Lineær programmering opg 4'!$M$4=0,"-",(-A7069+'Lineær programmering opg 4'!$M$4)/'Lineær programmering opg 4'!$K$4*-1)</f>
        <v>339.16799999996266</v>
      </c>
      <c r="E7069" s="167">
        <f>IF('Lineær programmering opg 4'!$M$5=0,"-",(-A7069+'Lineær programmering opg 4'!$M$5)/'Lineær programmering opg 4'!$K$5*-1)</f>
        <v>247.18799999998598</v>
      </c>
      <c r="F7069" s="167" t="str">
        <f>IF('Lineær programmering opg 4'!$E$6=0,"-",(-A7069+'Lineær programmering opg 4'!$M$6)/'Lineær programmering opg 4'!$K$6*-1)</f>
        <v>-</v>
      </c>
      <c r="G7069" s="167" t="str">
        <f>IF('Lineær programmering opg 4'!$D$7=0,"-",((-A7069+'Lineær programmering opg 4'!$M$7)/'Lineær programmering opg 4'!$K$7)*-1)</f>
        <v>-</v>
      </c>
      <c r="H7069" s="167" t="str">
        <f>IF('Lineær programmering opg 4'!$C$8=0,"-",((-A7069+'Lineær programmering opg 4'!$M$8)/'Lineær programmering opg 4'!$K$8)*-1)</f>
        <v>-</v>
      </c>
      <c r="I7069" s="167" t="str">
        <f>IF('Lineær programmering opg 4'!$D$8=0,"-",'Lineær programmering opg 4'!$G$8)</f>
        <v>-</v>
      </c>
      <c r="J7069" s="295">
        <f>A7069*'Lineær programmering opg 4'!$C$11+Datatabel!C7069*'Lineær programmering opg 4'!$D$11</f>
        <v>44119.799999999763</v>
      </c>
      <c r="K7069" s="9">
        <f t="shared" si="552"/>
        <v>0</v>
      </c>
      <c r="L7069" s="9">
        <f t="shared" si="553"/>
        <v>0</v>
      </c>
    </row>
    <row r="7070" spans="1:12" ht="15" x14ac:dyDescent="0.25">
      <c r="A7070" s="167">
        <f t="shared" si="551"/>
        <v>70.392000000018683</v>
      </c>
      <c r="B7070" s="325">
        <f t="shared" si="554"/>
        <v>0.29330000000007783</v>
      </c>
      <c r="C7070" s="167">
        <f t="shared" si="550"/>
        <v>247.20599999998598</v>
      </c>
      <c r="D7070" s="167">
        <f>IF('Lineær programmering opg 4'!$M$4=0,"-",(-A7070+'Lineær programmering opg 4'!$M$4)/'Lineær programmering opg 4'!$K$4*-1)</f>
        <v>339.21599999996261</v>
      </c>
      <c r="E7070" s="167">
        <f>IF('Lineær programmering opg 4'!$M$5=0,"-",(-A7070+'Lineær programmering opg 4'!$M$5)/'Lineær programmering opg 4'!$K$5*-1)</f>
        <v>247.20599999998598</v>
      </c>
      <c r="F7070" s="167" t="str">
        <f>IF('Lineær programmering opg 4'!$E$6=0,"-",(-A7070+'Lineær programmering opg 4'!$M$6)/'Lineær programmering opg 4'!$K$6*-1)</f>
        <v>-</v>
      </c>
      <c r="G7070" s="167" t="str">
        <f>IF('Lineær programmering opg 4'!$D$7=0,"-",((-A7070+'Lineær programmering opg 4'!$M$7)/'Lineær programmering opg 4'!$K$7)*-1)</f>
        <v>-</v>
      </c>
      <c r="H7070" s="167" t="str">
        <f>IF('Lineær programmering opg 4'!$C$8=0,"-",((-A7070+'Lineær programmering opg 4'!$M$8)/'Lineær programmering opg 4'!$K$8)*-1)</f>
        <v>-</v>
      </c>
      <c r="I7070" s="167" t="str">
        <f>IF('Lineær programmering opg 4'!$D$8=0,"-",'Lineær programmering opg 4'!$G$8)</f>
        <v>-</v>
      </c>
      <c r="J7070" s="295">
        <f>A7070*'Lineær programmering opg 4'!$C$11+Datatabel!C7070*'Lineær programmering opg 4'!$D$11</f>
        <v>44120.099999999766</v>
      </c>
      <c r="K7070" s="9">
        <f t="shared" si="552"/>
        <v>0</v>
      </c>
      <c r="L7070" s="9">
        <f t="shared" si="553"/>
        <v>0</v>
      </c>
    </row>
    <row r="7071" spans="1:12" ht="15" x14ac:dyDescent="0.25">
      <c r="A7071" s="167">
        <f t="shared" si="551"/>
        <v>70.368000000018682</v>
      </c>
      <c r="B7071" s="325">
        <f t="shared" si="554"/>
        <v>0.29320000000007784</v>
      </c>
      <c r="C7071" s="167">
        <f t="shared" si="550"/>
        <v>247.22399999998598</v>
      </c>
      <c r="D7071" s="167">
        <f>IF('Lineær programmering opg 4'!$M$4=0,"-",(-A7071+'Lineær programmering opg 4'!$M$4)/'Lineær programmering opg 4'!$K$4*-1)</f>
        <v>339.26399999996261</v>
      </c>
      <c r="E7071" s="167">
        <f>IF('Lineær programmering opg 4'!$M$5=0,"-",(-A7071+'Lineær programmering opg 4'!$M$5)/'Lineær programmering opg 4'!$K$5*-1)</f>
        <v>247.22399999998598</v>
      </c>
      <c r="F7071" s="167" t="str">
        <f>IF('Lineær programmering opg 4'!$E$6=0,"-",(-A7071+'Lineær programmering opg 4'!$M$6)/'Lineær programmering opg 4'!$K$6*-1)</f>
        <v>-</v>
      </c>
      <c r="G7071" s="167" t="str">
        <f>IF('Lineær programmering opg 4'!$D$7=0,"-",((-A7071+'Lineær programmering opg 4'!$M$7)/'Lineær programmering opg 4'!$K$7)*-1)</f>
        <v>-</v>
      </c>
      <c r="H7071" s="167" t="str">
        <f>IF('Lineær programmering opg 4'!$C$8=0,"-",((-A7071+'Lineær programmering opg 4'!$M$8)/'Lineær programmering opg 4'!$K$8)*-1)</f>
        <v>-</v>
      </c>
      <c r="I7071" s="167" t="str">
        <f>IF('Lineær programmering opg 4'!$D$8=0,"-",'Lineær programmering opg 4'!$G$8)</f>
        <v>-</v>
      </c>
      <c r="J7071" s="295">
        <f>A7071*'Lineær programmering opg 4'!$C$11+Datatabel!C7071*'Lineær programmering opg 4'!$D$11</f>
        <v>44120.399999999761</v>
      </c>
      <c r="K7071" s="9">
        <f t="shared" si="552"/>
        <v>0</v>
      </c>
      <c r="L7071" s="9">
        <f t="shared" si="553"/>
        <v>0</v>
      </c>
    </row>
    <row r="7072" spans="1:12" ht="15" x14ac:dyDescent="0.25">
      <c r="A7072" s="167">
        <f t="shared" si="551"/>
        <v>70.344000000018681</v>
      </c>
      <c r="B7072" s="325">
        <f t="shared" si="554"/>
        <v>0.29310000000007785</v>
      </c>
      <c r="C7072" s="167">
        <f t="shared" si="550"/>
        <v>247.24199999998598</v>
      </c>
      <c r="D7072" s="167">
        <f>IF('Lineær programmering opg 4'!$M$4=0,"-",(-A7072+'Lineær programmering opg 4'!$M$4)/'Lineær programmering opg 4'!$K$4*-1)</f>
        <v>339.31199999996261</v>
      </c>
      <c r="E7072" s="167">
        <f>IF('Lineær programmering opg 4'!$M$5=0,"-",(-A7072+'Lineær programmering opg 4'!$M$5)/'Lineær programmering opg 4'!$K$5*-1)</f>
        <v>247.24199999998598</v>
      </c>
      <c r="F7072" s="167" t="str">
        <f>IF('Lineær programmering opg 4'!$E$6=0,"-",(-A7072+'Lineær programmering opg 4'!$M$6)/'Lineær programmering opg 4'!$K$6*-1)</f>
        <v>-</v>
      </c>
      <c r="G7072" s="167" t="str">
        <f>IF('Lineær programmering opg 4'!$D$7=0,"-",((-A7072+'Lineær programmering opg 4'!$M$7)/'Lineær programmering opg 4'!$K$7)*-1)</f>
        <v>-</v>
      </c>
      <c r="H7072" s="167" t="str">
        <f>IF('Lineær programmering opg 4'!$C$8=0,"-",((-A7072+'Lineær programmering opg 4'!$M$8)/'Lineær programmering opg 4'!$K$8)*-1)</f>
        <v>-</v>
      </c>
      <c r="I7072" s="167" t="str">
        <f>IF('Lineær programmering opg 4'!$D$8=0,"-",'Lineær programmering opg 4'!$G$8)</f>
        <v>-</v>
      </c>
      <c r="J7072" s="295">
        <f>A7072*'Lineær programmering opg 4'!$C$11+Datatabel!C7072*'Lineær programmering opg 4'!$D$11</f>
        <v>44120.699999999764</v>
      </c>
      <c r="K7072" s="9">
        <f t="shared" si="552"/>
        <v>0</v>
      </c>
      <c r="L7072" s="9">
        <f t="shared" si="553"/>
        <v>0</v>
      </c>
    </row>
    <row r="7073" spans="1:12" ht="15" x14ac:dyDescent="0.25">
      <c r="A7073" s="167">
        <f t="shared" si="551"/>
        <v>70.320000000018695</v>
      </c>
      <c r="B7073" s="325">
        <f t="shared" si="554"/>
        <v>0.29300000000007786</v>
      </c>
      <c r="C7073" s="167">
        <f t="shared" si="550"/>
        <v>247.25999999998598</v>
      </c>
      <c r="D7073" s="167">
        <f>IF('Lineær programmering opg 4'!$M$4=0,"-",(-A7073+'Lineær programmering opg 4'!$M$4)/'Lineær programmering opg 4'!$K$4*-1)</f>
        <v>339.35999999996261</v>
      </c>
      <c r="E7073" s="167">
        <f>IF('Lineær programmering opg 4'!$M$5=0,"-",(-A7073+'Lineær programmering opg 4'!$M$5)/'Lineær programmering opg 4'!$K$5*-1)</f>
        <v>247.25999999998598</v>
      </c>
      <c r="F7073" s="167" t="str">
        <f>IF('Lineær programmering opg 4'!$E$6=0,"-",(-A7073+'Lineær programmering opg 4'!$M$6)/'Lineær programmering opg 4'!$K$6*-1)</f>
        <v>-</v>
      </c>
      <c r="G7073" s="167" t="str">
        <f>IF('Lineær programmering opg 4'!$D$7=0,"-",((-A7073+'Lineær programmering opg 4'!$M$7)/'Lineær programmering opg 4'!$K$7)*-1)</f>
        <v>-</v>
      </c>
      <c r="H7073" s="167" t="str">
        <f>IF('Lineær programmering opg 4'!$C$8=0,"-",((-A7073+'Lineær programmering opg 4'!$M$8)/'Lineær programmering opg 4'!$K$8)*-1)</f>
        <v>-</v>
      </c>
      <c r="I7073" s="167" t="str">
        <f>IF('Lineær programmering opg 4'!$D$8=0,"-",'Lineær programmering opg 4'!$G$8)</f>
        <v>-</v>
      </c>
      <c r="J7073" s="295">
        <f>A7073*'Lineær programmering opg 4'!$C$11+Datatabel!C7073*'Lineær programmering opg 4'!$D$11</f>
        <v>44120.999999999767</v>
      </c>
      <c r="K7073" s="9">
        <f t="shared" si="552"/>
        <v>0</v>
      </c>
      <c r="L7073" s="9">
        <f t="shared" si="553"/>
        <v>0</v>
      </c>
    </row>
    <row r="7074" spans="1:12" ht="15" x14ac:dyDescent="0.25">
      <c r="A7074" s="167">
        <f t="shared" si="551"/>
        <v>70.296000000018694</v>
      </c>
      <c r="B7074" s="325">
        <f t="shared" si="554"/>
        <v>0.29290000000007788</v>
      </c>
      <c r="C7074" s="167">
        <f t="shared" si="550"/>
        <v>247.27799999998598</v>
      </c>
      <c r="D7074" s="167">
        <f>IF('Lineær programmering opg 4'!$M$4=0,"-",(-A7074+'Lineær programmering opg 4'!$M$4)/'Lineær programmering opg 4'!$K$4*-1)</f>
        <v>339.40799999996261</v>
      </c>
      <c r="E7074" s="167">
        <f>IF('Lineær programmering opg 4'!$M$5=0,"-",(-A7074+'Lineær programmering opg 4'!$M$5)/'Lineær programmering opg 4'!$K$5*-1)</f>
        <v>247.27799999998598</v>
      </c>
      <c r="F7074" s="167" t="str">
        <f>IF('Lineær programmering opg 4'!$E$6=0,"-",(-A7074+'Lineær programmering opg 4'!$M$6)/'Lineær programmering opg 4'!$K$6*-1)</f>
        <v>-</v>
      </c>
      <c r="G7074" s="167" t="str">
        <f>IF('Lineær programmering opg 4'!$D$7=0,"-",((-A7074+'Lineær programmering opg 4'!$M$7)/'Lineær programmering opg 4'!$K$7)*-1)</f>
        <v>-</v>
      </c>
      <c r="H7074" s="167" t="str">
        <f>IF('Lineær programmering opg 4'!$C$8=0,"-",((-A7074+'Lineær programmering opg 4'!$M$8)/'Lineær programmering opg 4'!$K$8)*-1)</f>
        <v>-</v>
      </c>
      <c r="I7074" s="167" t="str">
        <f>IF('Lineær programmering opg 4'!$D$8=0,"-",'Lineær programmering opg 4'!$G$8)</f>
        <v>-</v>
      </c>
      <c r="J7074" s="295">
        <f>A7074*'Lineær programmering opg 4'!$C$11+Datatabel!C7074*'Lineær programmering opg 4'!$D$11</f>
        <v>44121.299999999763</v>
      </c>
      <c r="K7074" s="9">
        <f t="shared" si="552"/>
        <v>0</v>
      </c>
      <c r="L7074" s="9">
        <f t="shared" si="553"/>
        <v>0</v>
      </c>
    </row>
    <row r="7075" spans="1:12" ht="15" x14ac:dyDescent="0.25">
      <c r="A7075" s="167">
        <f t="shared" si="551"/>
        <v>70.272000000018693</v>
      </c>
      <c r="B7075" s="325">
        <f t="shared" si="554"/>
        <v>0.29280000000007789</v>
      </c>
      <c r="C7075" s="167">
        <f t="shared" si="550"/>
        <v>247.29599999998598</v>
      </c>
      <c r="D7075" s="167">
        <f>IF('Lineær programmering opg 4'!$M$4=0,"-",(-A7075+'Lineær programmering opg 4'!$M$4)/'Lineær programmering opg 4'!$K$4*-1)</f>
        <v>339.45599999996261</v>
      </c>
      <c r="E7075" s="167">
        <f>IF('Lineær programmering opg 4'!$M$5=0,"-",(-A7075+'Lineær programmering opg 4'!$M$5)/'Lineær programmering opg 4'!$K$5*-1)</f>
        <v>247.29599999998598</v>
      </c>
      <c r="F7075" s="167" t="str">
        <f>IF('Lineær programmering opg 4'!$E$6=0,"-",(-A7075+'Lineær programmering opg 4'!$M$6)/'Lineær programmering opg 4'!$K$6*-1)</f>
        <v>-</v>
      </c>
      <c r="G7075" s="167" t="str">
        <f>IF('Lineær programmering opg 4'!$D$7=0,"-",((-A7075+'Lineær programmering opg 4'!$M$7)/'Lineær programmering opg 4'!$K$7)*-1)</f>
        <v>-</v>
      </c>
      <c r="H7075" s="167" t="str">
        <f>IF('Lineær programmering opg 4'!$C$8=0,"-",((-A7075+'Lineær programmering opg 4'!$M$8)/'Lineær programmering opg 4'!$K$8)*-1)</f>
        <v>-</v>
      </c>
      <c r="I7075" s="167" t="str">
        <f>IF('Lineær programmering opg 4'!$D$8=0,"-",'Lineær programmering opg 4'!$G$8)</f>
        <v>-</v>
      </c>
      <c r="J7075" s="295">
        <f>A7075*'Lineær programmering opg 4'!$C$11+Datatabel!C7075*'Lineær programmering opg 4'!$D$11</f>
        <v>44121.599999999766</v>
      </c>
      <c r="K7075" s="9">
        <f t="shared" si="552"/>
        <v>0</v>
      </c>
      <c r="L7075" s="9">
        <f t="shared" si="553"/>
        <v>0</v>
      </c>
    </row>
    <row r="7076" spans="1:12" ht="15" x14ac:dyDescent="0.25">
      <c r="A7076" s="167">
        <f t="shared" si="551"/>
        <v>70.248000000018692</v>
      </c>
      <c r="B7076" s="325">
        <f t="shared" si="554"/>
        <v>0.2927000000000779</v>
      </c>
      <c r="C7076" s="167">
        <f t="shared" si="550"/>
        <v>247.31399999998598</v>
      </c>
      <c r="D7076" s="167">
        <f>IF('Lineær programmering opg 4'!$M$4=0,"-",(-A7076+'Lineær programmering opg 4'!$M$4)/'Lineær programmering opg 4'!$K$4*-1)</f>
        <v>339.50399999996262</v>
      </c>
      <c r="E7076" s="167">
        <f>IF('Lineær programmering opg 4'!$M$5=0,"-",(-A7076+'Lineær programmering opg 4'!$M$5)/'Lineær programmering opg 4'!$K$5*-1)</f>
        <v>247.31399999998598</v>
      </c>
      <c r="F7076" s="167" t="str">
        <f>IF('Lineær programmering opg 4'!$E$6=0,"-",(-A7076+'Lineær programmering opg 4'!$M$6)/'Lineær programmering opg 4'!$K$6*-1)</f>
        <v>-</v>
      </c>
      <c r="G7076" s="167" t="str">
        <f>IF('Lineær programmering opg 4'!$D$7=0,"-",((-A7076+'Lineær programmering opg 4'!$M$7)/'Lineær programmering opg 4'!$K$7)*-1)</f>
        <v>-</v>
      </c>
      <c r="H7076" s="167" t="str">
        <f>IF('Lineær programmering opg 4'!$C$8=0,"-",((-A7076+'Lineær programmering opg 4'!$M$8)/'Lineær programmering opg 4'!$K$8)*-1)</f>
        <v>-</v>
      </c>
      <c r="I7076" s="167" t="str">
        <f>IF('Lineær programmering opg 4'!$D$8=0,"-",'Lineær programmering opg 4'!$G$8)</f>
        <v>-</v>
      </c>
      <c r="J7076" s="295">
        <f>A7076*'Lineær programmering opg 4'!$C$11+Datatabel!C7076*'Lineær programmering opg 4'!$D$11</f>
        <v>44121.899999999761</v>
      </c>
      <c r="K7076" s="9">
        <f t="shared" si="552"/>
        <v>0</v>
      </c>
      <c r="L7076" s="9">
        <f t="shared" si="553"/>
        <v>0</v>
      </c>
    </row>
    <row r="7077" spans="1:12" ht="15" x14ac:dyDescent="0.25">
      <c r="A7077" s="167">
        <f t="shared" si="551"/>
        <v>70.224000000018691</v>
      </c>
      <c r="B7077" s="325">
        <f t="shared" si="554"/>
        <v>0.29260000000007791</v>
      </c>
      <c r="C7077" s="167">
        <f t="shared" si="550"/>
        <v>247.33199999998598</v>
      </c>
      <c r="D7077" s="167">
        <f>IF('Lineær programmering opg 4'!$M$4=0,"-",(-A7077+'Lineær programmering opg 4'!$M$4)/'Lineær programmering opg 4'!$K$4*-1)</f>
        <v>339.55199999996262</v>
      </c>
      <c r="E7077" s="167">
        <f>IF('Lineær programmering opg 4'!$M$5=0,"-",(-A7077+'Lineær programmering opg 4'!$M$5)/'Lineær programmering opg 4'!$K$5*-1)</f>
        <v>247.33199999998598</v>
      </c>
      <c r="F7077" s="167" t="str">
        <f>IF('Lineær programmering opg 4'!$E$6=0,"-",(-A7077+'Lineær programmering opg 4'!$M$6)/'Lineær programmering opg 4'!$K$6*-1)</f>
        <v>-</v>
      </c>
      <c r="G7077" s="167" t="str">
        <f>IF('Lineær programmering opg 4'!$D$7=0,"-",((-A7077+'Lineær programmering opg 4'!$M$7)/'Lineær programmering opg 4'!$K$7)*-1)</f>
        <v>-</v>
      </c>
      <c r="H7077" s="167" t="str">
        <f>IF('Lineær programmering opg 4'!$C$8=0,"-",((-A7077+'Lineær programmering opg 4'!$M$8)/'Lineær programmering opg 4'!$K$8)*-1)</f>
        <v>-</v>
      </c>
      <c r="I7077" s="167" t="str">
        <f>IF('Lineær programmering opg 4'!$D$8=0,"-",'Lineær programmering opg 4'!$G$8)</f>
        <v>-</v>
      </c>
      <c r="J7077" s="295">
        <f>A7077*'Lineær programmering opg 4'!$C$11+Datatabel!C7077*'Lineær programmering opg 4'!$D$11</f>
        <v>44122.199999999772</v>
      </c>
      <c r="K7077" s="9">
        <f t="shared" si="552"/>
        <v>0</v>
      </c>
      <c r="L7077" s="9">
        <f t="shared" si="553"/>
        <v>0</v>
      </c>
    </row>
    <row r="7078" spans="1:12" ht="15" x14ac:dyDescent="0.25">
      <c r="A7078" s="167">
        <f t="shared" si="551"/>
        <v>70.200000000018704</v>
      </c>
      <c r="B7078" s="325">
        <f t="shared" si="554"/>
        <v>0.29250000000007792</v>
      </c>
      <c r="C7078" s="167">
        <f t="shared" si="550"/>
        <v>247.34999999998598</v>
      </c>
      <c r="D7078" s="167">
        <f>IF('Lineær programmering opg 4'!$M$4=0,"-",(-A7078+'Lineær programmering opg 4'!$M$4)/'Lineær programmering opg 4'!$K$4*-1)</f>
        <v>339.59999999996262</v>
      </c>
      <c r="E7078" s="167">
        <f>IF('Lineær programmering opg 4'!$M$5=0,"-",(-A7078+'Lineær programmering opg 4'!$M$5)/'Lineær programmering opg 4'!$K$5*-1)</f>
        <v>247.34999999998598</v>
      </c>
      <c r="F7078" s="167" t="str">
        <f>IF('Lineær programmering opg 4'!$E$6=0,"-",(-A7078+'Lineær programmering opg 4'!$M$6)/'Lineær programmering opg 4'!$K$6*-1)</f>
        <v>-</v>
      </c>
      <c r="G7078" s="167" t="str">
        <f>IF('Lineær programmering opg 4'!$D$7=0,"-",((-A7078+'Lineær programmering opg 4'!$M$7)/'Lineær programmering opg 4'!$K$7)*-1)</f>
        <v>-</v>
      </c>
      <c r="H7078" s="167" t="str">
        <f>IF('Lineær programmering opg 4'!$C$8=0,"-",((-A7078+'Lineær programmering opg 4'!$M$8)/'Lineær programmering opg 4'!$K$8)*-1)</f>
        <v>-</v>
      </c>
      <c r="I7078" s="167" t="str">
        <f>IF('Lineær programmering opg 4'!$D$8=0,"-",'Lineær programmering opg 4'!$G$8)</f>
        <v>-</v>
      </c>
      <c r="J7078" s="295">
        <f>A7078*'Lineær programmering opg 4'!$C$11+Datatabel!C7078*'Lineær programmering opg 4'!$D$11</f>
        <v>44122.499999999767</v>
      </c>
      <c r="K7078" s="9">
        <f t="shared" si="552"/>
        <v>0</v>
      </c>
      <c r="L7078" s="9">
        <f t="shared" si="553"/>
        <v>0</v>
      </c>
    </row>
    <row r="7079" spans="1:12" ht="15" x14ac:dyDescent="0.25">
      <c r="A7079" s="167">
        <f t="shared" si="551"/>
        <v>70.176000000018703</v>
      </c>
      <c r="B7079" s="325">
        <f t="shared" si="554"/>
        <v>0.29240000000007793</v>
      </c>
      <c r="C7079" s="167">
        <f t="shared" si="550"/>
        <v>247.36799999998598</v>
      </c>
      <c r="D7079" s="167">
        <f>IF('Lineær programmering opg 4'!$M$4=0,"-",(-A7079+'Lineær programmering opg 4'!$M$4)/'Lineær programmering opg 4'!$K$4*-1)</f>
        <v>339.64799999996262</v>
      </c>
      <c r="E7079" s="167">
        <f>IF('Lineær programmering opg 4'!$M$5=0,"-",(-A7079+'Lineær programmering opg 4'!$M$5)/'Lineær programmering opg 4'!$K$5*-1)</f>
        <v>247.36799999998598</v>
      </c>
      <c r="F7079" s="167" t="str">
        <f>IF('Lineær programmering opg 4'!$E$6=0,"-",(-A7079+'Lineær programmering opg 4'!$M$6)/'Lineær programmering opg 4'!$K$6*-1)</f>
        <v>-</v>
      </c>
      <c r="G7079" s="167" t="str">
        <f>IF('Lineær programmering opg 4'!$D$7=0,"-",((-A7079+'Lineær programmering opg 4'!$M$7)/'Lineær programmering opg 4'!$K$7)*-1)</f>
        <v>-</v>
      </c>
      <c r="H7079" s="167" t="str">
        <f>IF('Lineær programmering opg 4'!$C$8=0,"-",((-A7079+'Lineær programmering opg 4'!$M$8)/'Lineær programmering opg 4'!$K$8)*-1)</f>
        <v>-</v>
      </c>
      <c r="I7079" s="167" t="str">
        <f>IF('Lineær programmering opg 4'!$D$8=0,"-",'Lineær programmering opg 4'!$G$8)</f>
        <v>-</v>
      </c>
      <c r="J7079" s="295">
        <f>A7079*'Lineær programmering opg 4'!$C$11+Datatabel!C7079*'Lineær programmering opg 4'!$D$11</f>
        <v>44122.799999999763</v>
      </c>
      <c r="K7079" s="9">
        <f t="shared" si="552"/>
        <v>0</v>
      </c>
      <c r="L7079" s="9">
        <f t="shared" si="553"/>
        <v>0</v>
      </c>
    </row>
    <row r="7080" spans="1:12" ht="15" x14ac:dyDescent="0.25">
      <c r="A7080" s="167">
        <f t="shared" si="551"/>
        <v>70.152000000018703</v>
      </c>
      <c r="B7080" s="325">
        <f t="shared" si="554"/>
        <v>0.29230000000007794</v>
      </c>
      <c r="C7080" s="167">
        <f t="shared" si="550"/>
        <v>247.38599999998598</v>
      </c>
      <c r="D7080" s="167">
        <f>IF('Lineær programmering opg 4'!$M$4=0,"-",(-A7080+'Lineær programmering opg 4'!$M$4)/'Lineær programmering opg 4'!$K$4*-1)</f>
        <v>339.69599999996262</v>
      </c>
      <c r="E7080" s="167">
        <f>IF('Lineær programmering opg 4'!$M$5=0,"-",(-A7080+'Lineær programmering opg 4'!$M$5)/'Lineær programmering opg 4'!$K$5*-1)</f>
        <v>247.38599999998598</v>
      </c>
      <c r="F7080" s="167" t="str">
        <f>IF('Lineær programmering opg 4'!$E$6=0,"-",(-A7080+'Lineær programmering opg 4'!$M$6)/'Lineær programmering opg 4'!$K$6*-1)</f>
        <v>-</v>
      </c>
      <c r="G7080" s="167" t="str">
        <f>IF('Lineær programmering opg 4'!$D$7=0,"-",((-A7080+'Lineær programmering opg 4'!$M$7)/'Lineær programmering opg 4'!$K$7)*-1)</f>
        <v>-</v>
      </c>
      <c r="H7080" s="167" t="str">
        <f>IF('Lineær programmering opg 4'!$C$8=0,"-",((-A7080+'Lineær programmering opg 4'!$M$8)/'Lineær programmering opg 4'!$K$8)*-1)</f>
        <v>-</v>
      </c>
      <c r="I7080" s="167" t="str">
        <f>IF('Lineær programmering opg 4'!$D$8=0,"-",'Lineær programmering opg 4'!$G$8)</f>
        <v>-</v>
      </c>
      <c r="J7080" s="295">
        <f>A7080*'Lineær programmering opg 4'!$C$11+Datatabel!C7080*'Lineær programmering opg 4'!$D$11</f>
        <v>44123.099999999773</v>
      </c>
      <c r="K7080" s="9">
        <f t="shared" si="552"/>
        <v>0</v>
      </c>
      <c r="L7080" s="9">
        <f t="shared" si="553"/>
        <v>0</v>
      </c>
    </row>
    <row r="7081" spans="1:12" ht="15" x14ac:dyDescent="0.25">
      <c r="A7081" s="167">
        <f t="shared" si="551"/>
        <v>70.128000000018716</v>
      </c>
      <c r="B7081" s="325">
        <f t="shared" si="554"/>
        <v>0.29220000000007795</v>
      </c>
      <c r="C7081" s="167">
        <f t="shared" si="550"/>
        <v>247.40399999998598</v>
      </c>
      <c r="D7081" s="167">
        <f>IF('Lineær programmering opg 4'!$M$4=0,"-",(-A7081+'Lineær programmering opg 4'!$M$4)/'Lineær programmering opg 4'!$K$4*-1)</f>
        <v>339.74399999996257</v>
      </c>
      <c r="E7081" s="167">
        <f>IF('Lineær programmering opg 4'!$M$5=0,"-",(-A7081+'Lineær programmering opg 4'!$M$5)/'Lineær programmering opg 4'!$K$5*-1)</f>
        <v>247.40399999998598</v>
      </c>
      <c r="F7081" s="167" t="str">
        <f>IF('Lineær programmering opg 4'!$E$6=0,"-",(-A7081+'Lineær programmering opg 4'!$M$6)/'Lineær programmering opg 4'!$K$6*-1)</f>
        <v>-</v>
      </c>
      <c r="G7081" s="167" t="str">
        <f>IF('Lineær programmering opg 4'!$D$7=0,"-",((-A7081+'Lineær programmering opg 4'!$M$7)/'Lineær programmering opg 4'!$K$7)*-1)</f>
        <v>-</v>
      </c>
      <c r="H7081" s="167" t="str">
        <f>IF('Lineær programmering opg 4'!$C$8=0,"-",((-A7081+'Lineær programmering opg 4'!$M$8)/'Lineær programmering opg 4'!$K$8)*-1)</f>
        <v>-</v>
      </c>
      <c r="I7081" s="167" t="str">
        <f>IF('Lineær programmering opg 4'!$D$8=0,"-",'Lineær programmering opg 4'!$G$8)</f>
        <v>-</v>
      </c>
      <c r="J7081" s="295">
        <f>A7081*'Lineær programmering opg 4'!$C$11+Datatabel!C7081*'Lineær programmering opg 4'!$D$11</f>
        <v>44123.399999999769</v>
      </c>
      <c r="K7081" s="9">
        <f t="shared" si="552"/>
        <v>0</v>
      </c>
      <c r="L7081" s="9">
        <f t="shared" si="553"/>
        <v>0</v>
      </c>
    </row>
    <row r="7082" spans="1:12" ht="15" x14ac:dyDescent="0.25">
      <c r="A7082" s="167">
        <f t="shared" si="551"/>
        <v>70.104000000018715</v>
      </c>
      <c r="B7082" s="325">
        <f t="shared" si="554"/>
        <v>0.29210000000007796</v>
      </c>
      <c r="C7082" s="167">
        <f t="shared" si="550"/>
        <v>247.42199999998599</v>
      </c>
      <c r="D7082" s="167">
        <f>IF('Lineær programmering opg 4'!$M$4=0,"-",(-A7082+'Lineær programmering opg 4'!$M$4)/'Lineær programmering opg 4'!$K$4*-1)</f>
        <v>339.79199999996257</v>
      </c>
      <c r="E7082" s="167">
        <f>IF('Lineær programmering opg 4'!$M$5=0,"-",(-A7082+'Lineær programmering opg 4'!$M$5)/'Lineær programmering opg 4'!$K$5*-1)</f>
        <v>247.42199999998599</v>
      </c>
      <c r="F7082" s="167" t="str">
        <f>IF('Lineær programmering opg 4'!$E$6=0,"-",(-A7082+'Lineær programmering opg 4'!$M$6)/'Lineær programmering opg 4'!$K$6*-1)</f>
        <v>-</v>
      </c>
      <c r="G7082" s="167" t="str">
        <f>IF('Lineær programmering opg 4'!$D$7=0,"-",((-A7082+'Lineær programmering opg 4'!$M$7)/'Lineær programmering opg 4'!$K$7)*-1)</f>
        <v>-</v>
      </c>
      <c r="H7082" s="167" t="str">
        <f>IF('Lineær programmering opg 4'!$C$8=0,"-",((-A7082+'Lineær programmering opg 4'!$M$8)/'Lineær programmering opg 4'!$K$8)*-1)</f>
        <v>-</v>
      </c>
      <c r="I7082" s="167" t="str">
        <f>IF('Lineær programmering opg 4'!$D$8=0,"-",'Lineær programmering opg 4'!$G$8)</f>
        <v>-</v>
      </c>
      <c r="J7082" s="295">
        <f>A7082*'Lineær programmering opg 4'!$C$11+Datatabel!C7082*'Lineær programmering opg 4'!$D$11</f>
        <v>44123.699999999772</v>
      </c>
      <c r="K7082" s="9">
        <f t="shared" si="552"/>
        <v>0</v>
      </c>
      <c r="L7082" s="9">
        <f t="shared" si="553"/>
        <v>0</v>
      </c>
    </row>
    <row r="7083" spans="1:12" ht="15" x14ac:dyDescent="0.25">
      <c r="A7083" s="167">
        <f t="shared" si="551"/>
        <v>70.080000000018714</v>
      </c>
      <c r="B7083" s="325">
        <f t="shared" si="554"/>
        <v>0.29200000000007797</v>
      </c>
      <c r="C7083" s="167">
        <f t="shared" si="550"/>
        <v>247.43999999998599</v>
      </c>
      <c r="D7083" s="167">
        <f>IF('Lineær programmering opg 4'!$M$4=0,"-",(-A7083+'Lineær programmering opg 4'!$M$4)/'Lineær programmering opg 4'!$K$4*-1)</f>
        <v>339.83999999996257</v>
      </c>
      <c r="E7083" s="167">
        <f>IF('Lineær programmering opg 4'!$M$5=0,"-",(-A7083+'Lineær programmering opg 4'!$M$5)/'Lineær programmering opg 4'!$K$5*-1)</f>
        <v>247.43999999998599</v>
      </c>
      <c r="F7083" s="167" t="str">
        <f>IF('Lineær programmering opg 4'!$E$6=0,"-",(-A7083+'Lineær programmering opg 4'!$M$6)/'Lineær programmering opg 4'!$K$6*-1)</f>
        <v>-</v>
      </c>
      <c r="G7083" s="167" t="str">
        <f>IF('Lineær programmering opg 4'!$D$7=0,"-",((-A7083+'Lineær programmering opg 4'!$M$7)/'Lineær programmering opg 4'!$K$7)*-1)</f>
        <v>-</v>
      </c>
      <c r="H7083" s="167" t="str">
        <f>IF('Lineær programmering opg 4'!$C$8=0,"-",((-A7083+'Lineær programmering opg 4'!$M$8)/'Lineær programmering opg 4'!$K$8)*-1)</f>
        <v>-</v>
      </c>
      <c r="I7083" s="167" t="str">
        <f>IF('Lineær programmering opg 4'!$D$8=0,"-",'Lineær programmering opg 4'!$G$8)</f>
        <v>-</v>
      </c>
      <c r="J7083" s="295">
        <f>A7083*'Lineær programmering opg 4'!$C$11+Datatabel!C7083*'Lineær programmering opg 4'!$D$11</f>
        <v>44123.999999999767</v>
      </c>
      <c r="K7083" s="9">
        <f t="shared" si="552"/>
        <v>0</v>
      </c>
      <c r="L7083" s="9">
        <f t="shared" si="553"/>
        <v>0</v>
      </c>
    </row>
    <row r="7084" spans="1:12" ht="15" x14ac:dyDescent="0.25">
      <c r="A7084" s="167">
        <f t="shared" si="551"/>
        <v>70.056000000018713</v>
      </c>
      <c r="B7084" s="325">
        <f t="shared" si="554"/>
        <v>0.29190000000007799</v>
      </c>
      <c r="C7084" s="167">
        <f t="shared" si="550"/>
        <v>247.45799999998599</v>
      </c>
      <c r="D7084" s="167">
        <f>IF('Lineær programmering opg 4'!$M$4=0,"-",(-A7084+'Lineær programmering opg 4'!$M$4)/'Lineær programmering opg 4'!$K$4*-1)</f>
        <v>339.88799999996257</v>
      </c>
      <c r="E7084" s="167">
        <f>IF('Lineær programmering opg 4'!$M$5=0,"-",(-A7084+'Lineær programmering opg 4'!$M$5)/'Lineær programmering opg 4'!$K$5*-1)</f>
        <v>247.45799999998599</v>
      </c>
      <c r="F7084" s="167" t="str">
        <f>IF('Lineær programmering opg 4'!$E$6=0,"-",(-A7084+'Lineær programmering opg 4'!$M$6)/'Lineær programmering opg 4'!$K$6*-1)</f>
        <v>-</v>
      </c>
      <c r="G7084" s="167" t="str">
        <f>IF('Lineær programmering opg 4'!$D$7=0,"-",((-A7084+'Lineær programmering opg 4'!$M$7)/'Lineær programmering opg 4'!$K$7)*-1)</f>
        <v>-</v>
      </c>
      <c r="H7084" s="167" t="str">
        <f>IF('Lineær programmering opg 4'!$C$8=0,"-",((-A7084+'Lineær programmering opg 4'!$M$8)/'Lineær programmering opg 4'!$K$8)*-1)</f>
        <v>-</v>
      </c>
      <c r="I7084" s="167" t="str">
        <f>IF('Lineær programmering opg 4'!$D$8=0,"-",'Lineær programmering opg 4'!$G$8)</f>
        <v>-</v>
      </c>
      <c r="J7084" s="295">
        <f>A7084*'Lineær programmering opg 4'!$C$11+Datatabel!C7084*'Lineær programmering opg 4'!$D$11</f>
        <v>44124.29999999977</v>
      </c>
      <c r="K7084" s="9">
        <f t="shared" si="552"/>
        <v>0</v>
      </c>
      <c r="L7084" s="9">
        <f t="shared" si="553"/>
        <v>0</v>
      </c>
    </row>
    <row r="7085" spans="1:12" ht="15" x14ac:dyDescent="0.25">
      <c r="A7085" s="167">
        <f t="shared" si="551"/>
        <v>70.032000000018712</v>
      </c>
      <c r="B7085" s="325">
        <f t="shared" si="554"/>
        <v>0.291800000000078</v>
      </c>
      <c r="C7085" s="167">
        <f t="shared" si="550"/>
        <v>247.47599999998599</v>
      </c>
      <c r="D7085" s="167">
        <f>IF('Lineær programmering opg 4'!$M$4=0,"-",(-A7085+'Lineær programmering opg 4'!$M$4)/'Lineær programmering opg 4'!$K$4*-1)</f>
        <v>339.93599999996258</v>
      </c>
      <c r="E7085" s="167">
        <f>IF('Lineær programmering opg 4'!$M$5=0,"-",(-A7085+'Lineær programmering opg 4'!$M$5)/'Lineær programmering opg 4'!$K$5*-1)</f>
        <v>247.47599999998599</v>
      </c>
      <c r="F7085" s="167" t="str">
        <f>IF('Lineær programmering opg 4'!$E$6=0,"-",(-A7085+'Lineær programmering opg 4'!$M$6)/'Lineær programmering opg 4'!$K$6*-1)</f>
        <v>-</v>
      </c>
      <c r="G7085" s="167" t="str">
        <f>IF('Lineær programmering opg 4'!$D$7=0,"-",((-A7085+'Lineær programmering opg 4'!$M$7)/'Lineær programmering opg 4'!$K$7)*-1)</f>
        <v>-</v>
      </c>
      <c r="H7085" s="167" t="str">
        <f>IF('Lineær programmering opg 4'!$C$8=0,"-",((-A7085+'Lineær programmering opg 4'!$M$8)/'Lineær programmering opg 4'!$K$8)*-1)</f>
        <v>-</v>
      </c>
      <c r="I7085" s="167" t="str">
        <f>IF('Lineær programmering opg 4'!$D$8=0,"-",'Lineær programmering opg 4'!$G$8)</f>
        <v>-</v>
      </c>
      <c r="J7085" s="295">
        <f>A7085*'Lineær programmering opg 4'!$C$11+Datatabel!C7085*'Lineær programmering opg 4'!$D$11</f>
        <v>44124.599999999773</v>
      </c>
      <c r="K7085" s="9">
        <f t="shared" si="552"/>
        <v>0</v>
      </c>
      <c r="L7085" s="9">
        <f t="shared" si="553"/>
        <v>0</v>
      </c>
    </row>
    <row r="7086" spans="1:12" ht="15" x14ac:dyDescent="0.25">
      <c r="A7086" s="167">
        <f t="shared" si="551"/>
        <v>70.008000000018725</v>
      </c>
      <c r="B7086" s="325">
        <f t="shared" si="554"/>
        <v>0.29170000000007801</v>
      </c>
      <c r="C7086" s="167">
        <f t="shared" si="550"/>
        <v>247.49399999998596</v>
      </c>
      <c r="D7086" s="167">
        <f>IF('Lineær programmering opg 4'!$M$4=0,"-",(-A7086+'Lineær programmering opg 4'!$M$4)/'Lineær programmering opg 4'!$K$4*-1)</f>
        <v>339.98399999996252</v>
      </c>
      <c r="E7086" s="167">
        <f>IF('Lineær programmering opg 4'!$M$5=0,"-",(-A7086+'Lineær programmering opg 4'!$M$5)/'Lineær programmering opg 4'!$K$5*-1)</f>
        <v>247.49399999998596</v>
      </c>
      <c r="F7086" s="167" t="str">
        <f>IF('Lineær programmering opg 4'!$E$6=0,"-",(-A7086+'Lineær programmering opg 4'!$M$6)/'Lineær programmering opg 4'!$K$6*-1)</f>
        <v>-</v>
      </c>
      <c r="G7086" s="167" t="str">
        <f>IF('Lineær programmering opg 4'!$D$7=0,"-",((-A7086+'Lineær programmering opg 4'!$M$7)/'Lineær programmering opg 4'!$K$7)*-1)</f>
        <v>-</v>
      </c>
      <c r="H7086" s="167" t="str">
        <f>IF('Lineær programmering opg 4'!$C$8=0,"-",((-A7086+'Lineær programmering opg 4'!$M$8)/'Lineær programmering opg 4'!$K$8)*-1)</f>
        <v>-</v>
      </c>
      <c r="I7086" s="167" t="str">
        <f>IF('Lineær programmering opg 4'!$D$8=0,"-",'Lineær programmering opg 4'!$G$8)</f>
        <v>-</v>
      </c>
      <c r="J7086" s="295">
        <f>A7086*'Lineær programmering opg 4'!$C$11+Datatabel!C7086*'Lineær programmering opg 4'!$D$11</f>
        <v>44124.899999999769</v>
      </c>
      <c r="K7086" s="9">
        <f t="shared" si="552"/>
        <v>0</v>
      </c>
      <c r="L7086" s="9">
        <f t="shared" si="553"/>
        <v>0</v>
      </c>
    </row>
    <row r="7087" spans="1:12" ht="15" x14ac:dyDescent="0.25">
      <c r="A7087" s="167">
        <f t="shared" si="551"/>
        <v>69.984000000018725</v>
      </c>
      <c r="B7087" s="325">
        <f t="shared" si="554"/>
        <v>0.29160000000007802</v>
      </c>
      <c r="C7087" s="167">
        <f t="shared" si="550"/>
        <v>247.51199999998596</v>
      </c>
      <c r="D7087" s="167">
        <f>IF('Lineær programmering opg 4'!$M$4=0,"-",(-A7087+'Lineær programmering opg 4'!$M$4)/'Lineær programmering opg 4'!$K$4*-1)</f>
        <v>340.03199999996252</v>
      </c>
      <c r="E7087" s="167">
        <f>IF('Lineær programmering opg 4'!$M$5=0,"-",(-A7087+'Lineær programmering opg 4'!$M$5)/'Lineær programmering opg 4'!$K$5*-1)</f>
        <v>247.51199999998596</v>
      </c>
      <c r="F7087" s="167" t="str">
        <f>IF('Lineær programmering opg 4'!$E$6=0,"-",(-A7087+'Lineær programmering opg 4'!$M$6)/'Lineær programmering opg 4'!$K$6*-1)</f>
        <v>-</v>
      </c>
      <c r="G7087" s="167" t="str">
        <f>IF('Lineær programmering opg 4'!$D$7=0,"-",((-A7087+'Lineær programmering opg 4'!$M$7)/'Lineær programmering opg 4'!$K$7)*-1)</f>
        <v>-</v>
      </c>
      <c r="H7087" s="167" t="str">
        <f>IF('Lineær programmering opg 4'!$C$8=0,"-",((-A7087+'Lineær programmering opg 4'!$M$8)/'Lineær programmering opg 4'!$K$8)*-1)</f>
        <v>-</v>
      </c>
      <c r="I7087" s="167" t="str">
        <f>IF('Lineær programmering opg 4'!$D$8=0,"-",'Lineær programmering opg 4'!$G$8)</f>
        <v>-</v>
      </c>
      <c r="J7087" s="295">
        <f>A7087*'Lineær programmering opg 4'!$C$11+Datatabel!C7087*'Lineær programmering opg 4'!$D$11</f>
        <v>44125.199999999764</v>
      </c>
      <c r="K7087" s="9">
        <f t="shared" si="552"/>
        <v>0</v>
      </c>
      <c r="L7087" s="9">
        <f t="shared" si="553"/>
        <v>0</v>
      </c>
    </row>
    <row r="7088" spans="1:12" ht="15" x14ac:dyDescent="0.25">
      <c r="A7088" s="167">
        <f t="shared" si="551"/>
        <v>69.960000000018724</v>
      </c>
      <c r="B7088" s="325">
        <f t="shared" si="554"/>
        <v>0.29150000000007803</v>
      </c>
      <c r="C7088" s="167">
        <f t="shared" si="550"/>
        <v>247.52999999998596</v>
      </c>
      <c r="D7088" s="167">
        <f>IF('Lineær programmering opg 4'!$M$4=0,"-",(-A7088+'Lineær programmering opg 4'!$M$4)/'Lineær programmering opg 4'!$K$4*-1)</f>
        <v>340.07999999996252</v>
      </c>
      <c r="E7088" s="167">
        <f>IF('Lineær programmering opg 4'!$M$5=0,"-",(-A7088+'Lineær programmering opg 4'!$M$5)/'Lineær programmering opg 4'!$K$5*-1)</f>
        <v>247.52999999998596</v>
      </c>
      <c r="F7088" s="167" t="str">
        <f>IF('Lineær programmering opg 4'!$E$6=0,"-",(-A7088+'Lineær programmering opg 4'!$M$6)/'Lineær programmering opg 4'!$K$6*-1)</f>
        <v>-</v>
      </c>
      <c r="G7088" s="167" t="str">
        <f>IF('Lineær programmering opg 4'!$D$7=0,"-",((-A7088+'Lineær programmering opg 4'!$M$7)/'Lineær programmering opg 4'!$K$7)*-1)</f>
        <v>-</v>
      </c>
      <c r="H7088" s="167" t="str">
        <f>IF('Lineær programmering opg 4'!$C$8=0,"-",((-A7088+'Lineær programmering opg 4'!$M$8)/'Lineær programmering opg 4'!$K$8)*-1)</f>
        <v>-</v>
      </c>
      <c r="I7088" s="167" t="str">
        <f>IF('Lineær programmering opg 4'!$D$8=0,"-",'Lineær programmering opg 4'!$G$8)</f>
        <v>-</v>
      </c>
      <c r="J7088" s="295">
        <f>A7088*'Lineær programmering opg 4'!$C$11+Datatabel!C7088*'Lineær programmering opg 4'!$D$11</f>
        <v>44125.499999999767</v>
      </c>
      <c r="K7088" s="9">
        <f t="shared" si="552"/>
        <v>0</v>
      </c>
      <c r="L7088" s="9">
        <f t="shared" si="553"/>
        <v>0</v>
      </c>
    </row>
    <row r="7089" spans="1:12" ht="15" x14ac:dyDescent="0.25">
      <c r="A7089" s="167">
        <f t="shared" si="551"/>
        <v>69.936000000018737</v>
      </c>
      <c r="B7089" s="325">
        <f t="shared" si="554"/>
        <v>0.29140000000007804</v>
      </c>
      <c r="C7089" s="167">
        <f t="shared" si="550"/>
        <v>247.54799999998596</v>
      </c>
      <c r="D7089" s="167">
        <f>IF('Lineær programmering opg 4'!$M$4=0,"-",(-A7089+'Lineær programmering opg 4'!$M$4)/'Lineær programmering opg 4'!$K$4*-1)</f>
        <v>340.12799999996253</v>
      </c>
      <c r="E7089" s="167">
        <f>IF('Lineær programmering opg 4'!$M$5=0,"-",(-A7089+'Lineær programmering opg 4'!$M$5)/'Lineær programmering opg 4'!$K$5*-1)</f>
        <v>247.54799999998596</v>
      </c>
      <c r="F7089" s="167" t="str">
        <f>IF('Lineær programmering opg 4'!$E$6=0,"-",(-A7089+'Lineær programmering opg 4'!$M$6)/'Lineær programmering opg 4'!$K$6*-1)</f>
        <v>-</v>
      </c>
      <c r="G7089" s="167" t="str">
        <f>IF('Lineær programmering opg 4'!$D$7=0,"-",((-A7089+'Lineær programmering opg 4'!$M$7)/'Lineær programmering opg 4'!$K$7)*-1)</f>
        <v>-</v>
      </c>
      <c r="H7089" s="167" t="str">
        <f>IF('Lineær programmering opg 4'!$C$8=0,"-",((-A7089+'Lineær programmering opg 4'!$M$8)/'Lineær programmering opg 4'!$K$8)*-1)</f>
        <v>-</v>
      </c>
      <c r="I7089" s="167" t="str">
        <f>IF('Lineær programmering opg 4'!$D$8=0,"-",'Lineær programmering opg 4'!$G$8)</f>
        <v>-</v>
      </c>
      <c r="J7089" s="295">
        <f>A7089*'Lineær programmering opg 4'!$C$11+Datatabel!C7089*'Lineær programmering opg 4'!$D$11</f>
        <v>44125.79999999977</v>
      </c>
      <c r="K7089" s="9">
        <f t="shared" si="552"/>
        <v>0</v>
      </c>
      <c r="L7089" s="9">
        <f t="shared" si="553"/>
        <v>0</v>
      </c>
    </row>
    <row r="7090" spans="1:12" ht="15" x14ac:dyDescent="0.25">
      <c r="A7090" s="167">
        <f t="shared" si="551"/>
        <v>69.912000000018736</v>
      </c>
      <c r="B7090" s="325">
        <f t="shared" si="554"/>
        <v>0.29130000000007805</v>
      </c>
      <c r="C7090" s="167">
        <f t="shared" si="550"/>
        <v>247.56599999998596</v>
      </c>
      <c r="D7090" s="167">
        <f>IF('Lineær programmering opg 4'!$M$4=0,"-",(-A7090+'Lineær programmering opg 4'!$M$4)/'Lineær programmering opg 4'!$K$4*-1)</f>
        <v>340.17599999996253</v>
      </c>
      <c r="E7090" s="167">
        <f>IF('Lineær programmering opg 4'!$M$5=0,"-",(-A7090+'Lineær programmering opg 4'!$M$5)/'Lineær programmering opg 4'!$K$5*-1)</f>
        <v>247.56599999998596</v>
      </c>
      <c r="F7090" s="167" t="str">
        <f>IF('Lineær programmering opg 4'!$E$6=0,"-",(-A7090+'Lineær programmering opg 4'!$M$6)/'Lineær programmering opg 4'!$K$6*-1)</f>
        <v>-</v>
      </c>
      <c r="G7090" s="167" t="str">
        <f>IF('Lineær programmering opg 4'!$D$7=0,"-",((-A7090+'Lineær programmering opg 4'!$M$7)/'Lineær programmering opg 4'!$K$7)*-1)</f>
        <v>-</v>
      </c>
      <c r="H7090" s="167" t="str">
        <f>IF('Lineær programmering opg 4'!$C$8=0,"-",((-A7090+'Lineær programmering opg 4'!$M$8)/'Lineær programmering opg 4'!$K$8)*-1)</f>
        <v>-</v>
      </c>
      <c r="I7090" s="167" t="str">
        <f>IF('Lineær programmering opg 4'!$D$8=0,"-",'Lineær programmering opg 4'!$G$8)</f>
        <v>-</v>
      </c>
      <c r="J7090" s="295">
        <f>A7090*'Lineær programmering opg 4'!$C$11+Datatabel!C7090*'Lineær programmering opg 4'!$D$11</f>
        <v>44126.099999999766</v>
      </c>
      <c r="K7090" s="9">
        <f t="shared" si="552"/>
        <v>0</v>
      </c>
      <c r="L7090" s="9">
        <f t="shared" si="553"/>
        <v>0</v>
      </c>
    </row>
    <row r="7091" spans="1:12" ht="15" x14ac:dyDescent="0.25">
      <c r="A7091" s="167">
        <f t="shared" si="551"/>
        <v>69.888000000018735</v>
      </c>
      <c r="B7091" s="325">
        <f t="shared" si="554"/>
        <v>0.29120000000007806</v>
      </c>
      <c r="C7091" s="167">
        <f t="shared" si="550"/>
        <v>247.58399999998596</v>
      </c>
      <c r="D7091" s="167">
        <f>IF('Lineær programmering opg 4'!$M$4=0,"-",(-A7091+'Lineær programmering opg 4'!$M$4)/'Lineær programmering opg 4'!$K$4*-1)</f>
        <v>340.22399999996253</v>
      </c>
      <c r="E7091" s="167">
        <f>IF('Lineær programmering opg 4'!$M$5=0,"-",(-A7091+'Lineær programmering opg 4'!$M$5)/'Lineær programmering opg 4'!$K$5*-1)</f>
        <v>247.58399999998596</v>
      </c>
      <c r="F7091" s="167" t="str">
        <f>IF('Lineær programmering opg 4'!$E$6=0,"-",(-A7091+'Lineær programmering opg 4'!$M$6)/'Lineær programmering opg 4'!$K$6*-1)</f>
        <v>-</v>
      </c>
      <c r="G7091" s="167" t="str">
        <f>IF('Lineær programmering opg 4'!$D$7=0,"-",((-A7091+'Lineær programmering opg 4'!$M$7)/'Lineær programmering opg 4'!$K$7)*-1)</f>
        <v>-</v>
      </c>
      <c r="H7091" s="167" t="str">
        <f>IF('Lineær programmering opg 4'!$C$8=0,"-",((-A7091+'Lineær programmering opg 4'!$M$8)/'Lineær programmering opg 4'!$K$8)*-1)</f>
        <v>-</v>
      </c>
      <c r="I7091" s="167" t="str">
        <f>IF('Lineær programmering opg 4'!$D$8=0,"-",'Lineær programmering opg 4'!$G$8)</f>
        <v>-</v>
      </c>
      <c r="J7091" s="295">
        <f>A7091*'Lineær programmering opg 4'!$C$11+Datatabel!C7091*'Lineær programmering opg 4'!$D$11</f>
        <v>44126.399999999769</v>
      </c>
      <c r="K7091" s="9">
        <f t="shared" si="552"/>
        <v>0</v>
      </c>
      <c r="L7091" s="9">
        <f t="shared" si="553"/>
        <v>0</v>
      </c>
    </row>
    <row r="7092" spans="1:12" ht="15" x14ac:dyDescent="0.25">
      <c r="A7092" s="167">
        <f t="shared" si="551"/>
        <v>69.864000000018734</v>
      </c>
      <c r="B7092" s="325">
        <f t="shared" si="554"/>
        <v>0.29110000000007807</v>
      </c>
      <c r="C7092" s="167">
        <f t="shared" si="550"/>
        <v>247.60199999998596</v>
      </c>
      <c r="D7092" s="167">
        <f>IF('Lineær programmering opg 4'!$M$4=0,"-",(-A7092+'Lineær programmering opg 4'!$M$4)/'Lineær programmering opg 4'!$K$4*-1)</f>
        <v>340.27199999996253</v>
      </c>
      <c r="E7092" s="167">
        <f>IF('Lineær programmering opg 4'!$M$5=0,"-",(-A7092+'Lineær programmering opg 4'!$M$5)/'Lineær programmering opg 4'!$K$5*-1)</f>
        <v>247.60199999998596</v>
      </c>
      <c r="F7092" s="167" t="str">
        <f>IF('Lineær programmering opg 4'!$E$6=0,"-",(-A7092+'Lineær programmering opg 4'!$M$6)/'Lineær programmering opg 4'!$K$6*-1)</f>
        <v>-</v>
      </c>
      <c r="G7092" s="167" t="str">
        <f>IF('Lineær programmering opg 4'!$D$7=0,"-",((-A7092+'Lineær programmering opg 4'!$M$7)/'Lineær programmering opg 4'!$K$7)*-1)</f>
        <v>-</v>
      </c>
      <c r="H7092" s="167" t="str">
        <f>IF('Lineær programmering opg 4'!$C$8=0,"-",((-A7092+'Lineær programmering opg 4'!$M$8)/'Lineær programmering opg 4'!$K$8)*-1)</f>
        <v>-</v>
      </c>
      <c r="I7092" s="167" t="str">
        <f>IF('Lineær programmering opg 4'!$D$8=0,"-",'Lineær programmering opg 4'!$G$8)</f>
        <v>-</v>
      </c>
      <c r="J7092" s="295">
        <f>A7092*'Lineær programmering opg 4'!$C$11+Datatabel!C7092*'Lineær programmering opg 4'!$D$11</f>
        <v>44126.699999999764</v>
      </c>
      <c r="K7092" s="9">
        <f t="shared" si="552"/>
        <v>0</v>
      </c>
      <c r="L7092" s="9">
        <f t="shared" si="553"/>
        <v>0</v>
      </c>
    </row>
    <row r="7093" spans="1:12" ht="15" x14ac:dyDescent="0.25">
      <c r="A7093" s="167">
        <f t="shared" si="551"/>
        <v>69.840000000018733</v>
      </c>
      <c r="B7093" s="325">
        <f t="shared" si="554"/>
        <v>0.29100000000007809</v>
      </c>
      <c r="C7093" s="167">
        <f t="shared" si="550"/>
        <v>247.61999999998596</v>
      </c>
      <c r="D7093" s="167">
        <f>IF('Lineær programmering opg 4'!$M$4=0,"-",(-A7093+'Lineær programmering opg 4'!$M$4)/'Lineær programmering opg 4'!$K$4*-1)</f>
        <v>340.31999999996253</v>
      </c>
      <c r="E7093" s="167">
        <f>IF('Lineær programmering opg 4'!$M$5=0,"-",(-A7093+'Lineær programmering opg 4'!$M$5)/'Lineær programmering opg 4'!$K$5*-1)</f>
        <v>247.61999999998596</v>
      </c>
      <c r="F7093" s="167" t="str">
        <f>IF('Lineær programmering opg 4'!$E$6=0,"-",(-A7093+'Lineær programmering opg 4'!$M$6)/'Lineær programmering opg 4'!$K$6*-1)</f>
        <v>-</v>
      </c>
      <c r="G7093" s="167" t="str">
        <f>IF('Lineær programmering opg 4'!$D$7=0,"-",((-A7093+'Lineær programmering opg 4'!$M$7)/'Lineær programmering opg 4'!$K$7)*-1)</f>
        <v>-</v>
      </c>
      <c r="H7093" s="167" t="str">
        <f>IF('Lineær programmering opg 4'!$C$8=0,"-",((-A7093+'Lineær programmering opg 4'!$M$8)/'Lineær programmering opg 4'!$K$8)*-1)</f>
        <v>-</v>
      </c>
      <c r="I7093" s="167" t="str">
        <f>IF('Lineær programmering opg 4'!$D$8=0,"-",'Lineær programmering opg 4'!$G$8)</f>
        <v>-</v>
      </c>
      <c r="J7093" s="295">
        <f>A7093*'Lineær programmering opg 4'!$C$11+Datatabel!C7093*'Lineær programmering opg 4'!$D$11</f>
        <v>44126.999999999767</v>
      </c>
      <c r="K7093" s="9">
        <f t="shared" si="552"/>
        <v>0</v>
      </c>
      <c r="L7093" s="9">
        <f t="shared" si="553"/>
        <v>0</v>
      </c>
    </row>
    <row r="7094" spans="1:12" ht="15" x14ac:dyDescent="0.25">
      <c r="A7094" s="167">
        <f t="shared" si="551"/>
        <v>69.816000000018747</v>
      </c>
      <c r="B7094" s="325">
        <f t="shared" si="554"/>
        <v>0.2909000000000781</v>
      </c>
      <c r="C7094" s="167">
        <f t="shared" si="550"/>
        <v>247.63799999998596</v>
      </c>
      <c r="D7094" s="167">
        <f>IF('Lineær programmering opg 4'!$M$4=0,"-",(-A7094+'Lineær programmering opg 4'!$M$4)/'Lineær programmering opg 4'!$K$4*-1)</f>
        <v>340.36799999996254</v>
      </c>
      <c r="E7094" s="167">
        <f>IF('Lineær programmering opg 4'!$M$5=0,"-",(-A7094+'Lineær programmering opg 4'!$M$5)/'Lineær programmering opg 4'!$K$5*-1)</f>
        <v>247.63799999998596</v>
      </c>
      <c r="F7094" s="167" t="str">
        <f>IF('Lineær programmering opg 4'!$E$6=0,"-",(-A7094+'Lineær programmering opg 4'!$M$6)/'Lineær programmering opg 4'!$K$6*-1)</f>
        <v>-</v>
      </c>
      <c r="G7094" s="167" t="str">
        <f>IF('Lineær programmering opg 4'!$D$7=0,"-",((-A7094+'Lineær programmering opg 4'!$M$7)/'Lineær programmering opg 4'!$K$7)*-1)</f>
        <v>-</v>
      </c>
      <c r="H7094" s="167" t="str">
        <f>IF('Lineær programmering opg 4'!$C$8=0,"-",((-A7094+'Lineær programmering opg 4'!$M$8)/'Lineær programmering opg 4'!$K$8)*-1)</f>
        <v>-</v>
      </c>
      <c r="I7094" s="167" t="str">
        <f>IF('Lineær programmering opg 4'!$D$8=0,"-",'Lineær programmering opg 4'!$G$8)</f>
        <v>-</v>
      </c>
      <c r="J7094" s="295">
        <f>A7094*'Lineær programmering opg 4'!$C$11+Datatabel!C7094*'Lineær programmering opg 4'!$D$11</f>
        <v>44127.29999999977</v>
      </c>
      <c r="K7094" s="9">
        <f t="shared" si="552"/>
        <v>0</v>
      </c>
      <c r="L7094" s="9">
        <f t="shared" si="553"/>
        <v>0</v>
      </c>
    </row>
    <row r="7095" spans="1:12" ht="15" x14ac:dyDescent="0.25">
      <c r="A7095" s="167">
        <f t="shared" si="551"/>
        <v>69.792000000018746</v>
      </c>
      <c r="B7095" s="325">
        <f t="shared" si="554"/>
        <v>0.29080000000007811</v>
      </c>
      <c r="C7095" s="167">
        <f t="shared" si="550"/>
        <v>247.65599999998597</v>
      </c>
      <c r="D7095" s="167">
        <f>IF('Lineær programmering opg 4'!$M$4=0,"-",(-A7095+'Lineær programmering opg 4'!$M$4)/'Lineær programmering opg 4'!$K$4*-1)</f>
        <v>340.41599999996254</v>
      </c>
      <c r="E7095" s="167">
        <f>IF('Lineær programmering opg 4'!$M$5=0,"-",(-A7095+'Lineær programmering opg 4'!$M$5)/'Lineær programmering opg 4'!$K$5*-1)</f>
        <v>247.65599999998597</v>
      </c>
      <c r="F7095" s="167" t="str">
        <f>IF('Lineær programmering opg 4'!$E$6=0,"-",(-A7095+'Lineær programmering opg 4'!$M$6)/'Lineær programmering opg 4'!$K$6*-1)</f>
        <v>-</v>
      </c>
      <c r="G7095" s="167" t="str">
        <f>IF('Lineær programmering opg 4'!$D$7=0,"-",((-A7095+'Lineær programmering opg 4'!$M$7)/'Lineær programmering opg 4'!$K$7)*-1)</f>
        <v>-</v>
      </c>
      <c r="H7095" s="167" t="str">
        <f>IF('Lineær programmering opg 4'!$C$8=0,"-",((-A7095+'Lineær programmering opg 4'!$M$8)/'Lineær programmering opg 4'!$K$8)*-1)</f>
        <v>-</v>
      </c>
      <c r="I7095" s="167" t="str">
        <f>IF('Lineær programmering opg 4'!$D$8=0,"-",'Lineær programmering opg 4'!$G$8)</f>
        <v>-</v>
      </c>
      <c r="J7095" s="295">
        <f>A7095*'Lineær programmering opg 4'!$C$11+Datatabel!C7095*'Lineær programmering opg 4'!$D$11</f>
        <v>44127.599999999766</v>
      </c>
      <c r="K7095" s="9">
        <f t="shared" si="552"/>
        <v>0</v>
      </c>
      <c r="L7095" s="9">
        <f t="shared" si="553"/>
        <v>0</v>
      </c>
    </row>
    <row r="7096" spans="1:12" ht="15" x14ac:dyDescent="0.25">
      <c r="A7096" s="167">
        <f t="shared" si="551"/>
        <v>69.768000000018745</v>
      </c>
      <c r="B7096" s="325">
        <f t="shared" si="554"/>
        <v>0.29070000000007812</v>
      </c>
      <c r="C7096" s="167">
        <f t="shared" si="550"/>
        <v>247.67399999998597</v>
      </c>
      <c r="D7096" s="167">
        <f>IF('Lineær programmering opg 4'!$M$4=0,"-",(-A7096+'Lineær programmering opg 4'!$M$4)/'Lineær programmering opg 4'!$K$4*-1)</f>
        <v>340.46399999996254</v>
      </c>
      <c r="E7096" s="167">
        <f>IF('Lineær programmering opg 4'!$M$5=0,"-",(-A7096+'Lineær programmering opg 4'!$M$5)/'Lineær programmering opg 4'!$K$5*-1)</f>
        <v>247.67399999998597</v>
      </c>
      <c r="F7096" s="167" t="str">
        <f>IF('Lineær programmering opg 4'!$E$6=0,"-",(-A7096+'Lineær programmering opg 4'!$M$6)/'Lineær programmering opg 4'!$K$6*-1)</f>
        <v>-</v>
      </c>
      <c r="G7096" s="167" t="str">
        <f>IF('Lineær programmering opg 4'!$D$7=0,"-",((-A7096+'Lineær programmering opg 4'!$M$7)/'Lineær programmering opg 4'!$K$7)*-1)</f>
        <v>-</v>
      </c>
      <c r="H7096" s="167" t="str">
        <f>IF('Lineær programmering opg 4'!$C$8=0,"-",((-A7096+'Lineær programmering opg 4'!$M$8)/'Lineær programmering opg 4'!$K$8)*-1)</f>
        <v>-</v>
      </c>
      <c r="I7096" s="167" t="str">
        <f>IF('Lineær programmering opg 4'!$D$8=0,"-",'Lineær programmering opg 4'!$G$8)</f>
        <v>-</v>
      </c>
      <c r="J7096" s="295">
        <f>A7096*'Lineær programmering opg 4'!$C$11+Datatabel!C7096*'Lineær programmering opg 4'!$D$11</f>
        <v>44127.899999999769</v>
      </c>
      <c r="K7096" s="9">
        <f t="shared" si="552"/>
        <v>0</v>
      </c>
      <c r="L7096" s="9">
        <f t="shared" si="553"/>
        <v>0</v>
      </c>
    </row>
    <row r="7097" spans="1:12" ht="15" x14ac:dyDescent="0.25">
      <c r="A7097" s="167">
        <f t="shared" si="551"/>
        <v>69.744000000018758</v>
      </c>
      <c r="B7097" s="325">
        <f t="shared" si="554"/>
        <v>0.29060000000007813</v>
      </c>
      <c r="C7097" s="167">
        <f t="shared" si="550"/>
        <v>247.69199999998591</v>
      </c>
      <c r="D7097" s="167">
        <f>IF('Lineær programmering opg 4'!$M$4=0,"-",(-A7097+'Lineær programmering opg 4'!$M$4)/'Lineær programmering opg 4'!$K$4*-1)</f>
        <v>340.51199999996248</v>
      </c>
      <c r="E7097" s="167">
        <f>IF('Lineær programmering opg 4'!$M$5=0,"-",(-A7097+'Lineær programmering opg 4'!$M$5)/'Lineær programmering opg 4'!$K$5*-1)</f>
        <v>247.69199999998591</v>
      </c>
      <c r="F7097" s="167" t="str">
        <f>IF('Lineær programmering opg 4'!$E$6=0,"-",(-A7097+'Lineær programmering opg 4'!$M$6)/'Lineær programmering opg 4'!$K$6*-1)</f>
        <v>-</v>
      </c>
      <c r="G7097" s="167" t="str">
        <f>IF('Lineær programmering opg 4'!$D$7=0,"-",((-A7097+'Lineær programmering opg 4'!$M$7)/'Lineær programmering opg 4'!$K$7)*-1)</f>
        <v>-</v>
      </c>
      <c r="H7097" s="167" t="str">
        <f>IF('Lineær programmering opg 4'!$C$8=0,"-",((-A7097+'Lineær programmering opg 4'!$M$8)/'Lineær programmering opg 4'!$K$8)*-1)</f>
        <v>-</v>
      </c>
      <c r="I7097" s="167" t="str">
        <f>IF('Lineær programmering opg 4'!$D$8=0,"-",'Lineær programmering opg 4'!$G$8)</f>
        <v>-</v>
      </c>
      <c r="J7097" s="295">
        <f>A7097*'Lineær programmering opg 4'!$C$11+Datatabel!C7097*'Lineær programmering opg 4'!$D$11</f>
        <v>44128.199999999764</v>
      </c>
      <c r="K7097" s="9">
        <f t="shared" si="552"/>
        <v>0</v>
      </c>
      <c r="L7097" s="9">
        <f t="shared" si="553"/>
        <v>0</v>
      </c>
    </row>
    <row r="7098" spans="1:12" ht="15" x14ac:dyDescent="0.25">
      <c r="A7098" s="167">
        <f t="shared" si="551"/>
        <v>69.720000000018757</v>
      </c>
      <c r="B7098" s="325">
        <f t="shared" si="554"/>
        <v>0.29050000000007814</v>
      </c>
      <c r="C7098" s="167">
        <f t="shared" si="550"/>
        <v>247.70999999998591</v>
      </c>
      <c r="D7098" s="167">
        <f>IF('Lineær programmering opg 4'!$M$4=0,"-",(-A7098+'Lineær programmering opg 4'!$M$4)/'Lineær programmering opg 4'!$K$4*-1)</f>
        <v>340.55999999996249</v>
      </c>
      <c r="E7098" s="167">
        <f>IF('Lineær programmering opg 4'!$M$5=0,"-",(-A7098+'Lineær programmering opg 4'!$M$5)/'Lineær programmering opg 4'!$K$5*-1)</f>
        <v>247.70999999998591</v>
      </c>
      <c r="F7098" s="167" t="str">
        <f>IF('Lineær programmering opg 4'!$E$6=0,"-",(-A7098+'Lineær programmering opg 4'!$M$6)/'Lineær programmering opg 4'!$K$6*-1)</f>
        <v>-</v>
      </c>
      <c r="G7098" s="167" t="str">
        <f>IF('Lineær programmering opg 4'!$D$7=0,"-",((-A7098+'Lineær programmering opg 4'!$M$7)/'Lineær programmering opg 4'!$K$7)*-1)</f>
        <v>-</v>
      </c>
      <c r="H7098" s="167" t="str">
        <f>IF('Lineær programmering opg 4'!$C$8=0,"-",((-A7098+'Lineær programmering opg 4'!$M$8)/'Lineær programmering opg 4'!$K$8)*-1)</f>
        <v>-</v>
      </c>
      <c r="I7098" s="167" t="str">
        <f>IF('Lineær programmering opg 4'!$D$8=0,"-",'Lineær programmering opg 4'!$G$8)</f>
        <v>-</v>
      </c>
      <c r="J7098" s="295">
        <f>A7098*'Lineær programmering opg 4'!$C$11+Datatabel!C7098*'Lineær programmering opg 4'!$D$11</f>
        <v>44128.499999999767</v>
      </c>
      <c r="K7098" s="9">
        <f t="shared" si="552"/>
        <v>0</v>
      </c>
      <c r="L7098" s="9">
        <f t="shared" si="553"/>
        <v>0</v>
      </c>
    </row>
    <row r="7099" spans="1:12" ht="15" x14ac:dyDescent="0.25">
      <c r="A7099" s="167">
        <f t="shared" si="551"/>
        <v>69.696000000018756</v>
      </c>
      <c r="B7099" s="325">
        <f t="shared" si="554"/>
        <v>0.29040000000007815</v>
      </c>
      <c r="C7099" s="167">
        <f t="shared" si="550"/>
        <v>247.72799999998591</v>
      </c>
      <c r="D7099" s="167">
        <f>IF('Lineær programmering opg 4'!$M$4=0,"-",(-A7099+'Lineær programmering opg 4'!$M$4)/'Lineær programmering opg 4'!$K$4*-1)</f>
        <v>340.60799999996249</v>
      </c>
      <c r="E7099" s="167">
        <f>IF('Lineær programmering opg 4'!$M$5=0,"-",(-A7099+'Lineær programmering opg 4'!$M$5)/'Lineær programmering opg 4'!$K$5*-1)</f>
        <v>247.72799999998591</v>
      </c>
      <c r="F7099" s="167" t="str">
        <f>IF('Lineær programmering opg 4'!$E$6=0,"-",(-A7099+'Lineær programmering opg 4'!$M$6)/'Lineær programmering opg 4'!$K$6*-1)</f>
        <v>-</v>
      </c>
      <c r="G7099" s="167" t="str">
        <f>IF('Lineær programmering opg 4'!$D$7=0,"-",((-A7099+'Lineær programmering opg 4'!$M$7)/'Lineær programmering opg 4'!$K$7)*-1)</f>
        <v>-</v>
      </c>
      <c r="H7099" s="167" t="str">
        <f>IF('Lineær programmering opg 4'!$C$8=0,"-",((-A7099+'Lineær programmering opg 4'!$M$8)/'Lineær programmering opg 4'!$K$8)*-1)</f>
        <v>-</v>
      </c>
      <c r="I7099" s="167" t="str">
        <f>IF('Lineær programmering opg 4'!$D$8=0,"-",'Lineær programmering opg 4'!$G$8)</f>
        <v>-</v>
      </c>
      <c r="J7099" s="295">
        <f>A7099*'Lineær programmering opg 4'!$C$11+Datatabel!C7099*'Lineær programmering opg 4'!$D$11</f>
        <v>44128.799999999763</v>
      </c>
      <c r="K7099" s="9">
        <f t="shared" si="552"/>
        <v>0</v>
      </c>
      <c r="L7099" s="9">
        <f t="shared" si="553"/>
        <v>0</v>
      </c>
    </row>
    <row r="7100" spans="1:12" ht="15" x14ac:dyDescent="0.25">
      <c r="A7100" s="167">
        <f t="shared" si="551"/>
        <v>69.672000000018755</v>
      </c>
      <c r="B7100" s="325">
        <f t="shared" si="554"/>
        <v>0.29030000000007816</v>
      </c>
      <c r="C7100" s="167">
        <f t="shared" si="550"/>
        <v>247.74599999998591</v>
      </c>
      <c r="D7100" s="167">
        <f>IF('Lineær programmering opg 4'!$M$4=0,"-",(-A7100+'Lineær programmering opg 4'!$M$4)/'Lineær programmering opg 4'!$K$4*-1)</f>
        <v>340.65599999996249</v>
      </c>
      <c r="E7100" s="167">
        <f>IF('Lineær programmering opg 4'!$M$5=0,"-",(-A7100+'Lineær programmering opg 4'!$M$5)/'Lineær programmering opg 4'!$K$5*-1)</f>
        <v>247.74599999998591</v>
      </c>
      <c r="F7100" s="167" t="str">
        <f>IF('Lineær programmering opg 4'!$E$6=0,"-",(-A7100+'Lineær programmering opg 4'!$M$6)/'Lineær programmering opg 4'!$K$6*-1)</f>
        <v>-</v>
      </c>
      <c r="G7100" s="167" t="str">
        <f>IF('Lineær programmering opg 4'!$D$7=0,"-",((-A7100+'Lineær programmering opg 4'!$M$7)/'Lineær programmering opg 4'!$K$7)*-1)</f>
        <v>-</v>
      </c>
      <c r="H7100" s="167" t="str">
        <f>IF('Lineær programmering opg 4'!$C$8=0,"-",((-A7100+'Lineær programmering opg 4'!$M$8)/'Lineær programmering opg 4'!$K$8)*-1)</f>
        <v>-</v>
      </c>
      <c r="I7100" s="167" t="str">
        <f>IF('Lineær programmering opg 4'!$D$8=0,"-",'Lineær programmering opg 4'!$G$8)</f>
        <v>-</v>
      </c>
      <c r="J7100" s="295">
        <f>A7100*'Lineær programmering opg 4'!$C$11+Datatabel!C7100*'Lineær programmering opg 4'!$D$11</f>
        <v>44129.099999999758</v>
      </c>
      <c r="K7100" s="9">
        <f t="shared" si="552"/>
        <v>0</v>
      </c>
      <c r="L7100" s="9">
        <f t="shared" si="553"/>
        <v>0</v>
      </c>
    </row>
    <row r="7101" spans="1:12" ht="15" x14ac:dyDescent="0.25">
      <c r="A7101" s="167">
        <f t="shared" si="551"/>
        <v>69.648000000018754</v>
      </c>
      <c r="B7101" s="325">
        <f t="shared" si="554"/>
        <v>0.29020000000007817</v>
      </c>
      <c r="C7101" s="167">
        <f t="shared" si="550"/>
        <v>247.76399999998591</v>
      </c>
      <c r="D7101" s="167">
        <f>IF('Lineær programmering opg 4'!$M$4=0,"-",(-A7101+'Lineær programmering opg 4'!$M$4)/'Lineær programmering opg 4'!$K$4*-1)</f>
        <v>340.70399999996249</v>
      </c>
      <c r="E7101" s="167">
        <f>IF('Lineær programmering opg 4'!$M$5=0,"-",(-A7101+'Lineær programmering opg 4'!$M$5)/'Lineær programmering opg 4'!$K$5*-1)</f>
        <v>247.76399999998591</v>
      </c>
      <c r="F7101" s="167" t="str">
        <f>IF('Lineær programmering opg 4'!$E$6=0,"-",(-A7101+'Lineær programmering opg 4'!$M$6)/'Lineær programmering opg 4'!$K$6*-1)</f>
        <v>-</v>
      </c>
      <c r="G7101" s="167" t="str">
        <f>IF('Lineær programmering opg 4'!$D$7=0,"-",((-A7101+'Lineær programmering opg 4'!$M$7)/'Lineær programmering opg 4'!$K$7)*-1)</f>
        <v>-</v>
      </c>
      <c r="H7101" s="167" t="str">
        <f>IF('Lineær programmering opg 4'!$C$8=0,"-",((-A7101+'Lineær programmering opg 4'!$M$8)/'Lineær programmering opg 4'!$K$8)*-1)</f>
        <v>-</v>
      </c>
      <c r="I7101" s="167" t="str">
        <f>IF('Lineær programmering opg 4'!$D$8=0,"-",'Lineær programmering opg 4'!$G$8)</f>
        <v>-</v>
      </c>
      <c r="J7101" s="295">
        <f>A7101*'Lineær programmering opg 4'!$C$11+Datatabel!C7101*'Lineær programmering opg 4'!$D$11</f>
        <v>44129.399999999761</v>
      </c>
      <c r="K7101" s="9">
        <f t="shared" si="552"/>
        <v>0</v>
      </c>
      <c r="L7101" s="9">
        <f t="shared" si="553"/>
        <v>0</v>
      </c>
    </row>
    <row r="7102" spans="1:12" ht="15" x14ac:dyDescent="0.25">
      <c r="A7102" s="167">
        <f t="shared" si="551"/>
        <v>69.624000000018768</v>
      </c>
      <c r="B7102" s="325">
        <f t="shared" si="554"/>
        <v>0.29010000000007818</v>
      </c>
      <c r="C7102" s="167">
        <f t="shared" si="550"/>
        <v>247.78199999998591</v>
      </c>
      <c r="D7102" s="167">
        <f>IF('Lineær programmering opg 4'!$M$4=0,"-",(-A7102+'Lineær programmering opg 4'!$M$4)/'Lineær programmering opg 4'!$K$4*-1)</f>
        <v>340.75199999996244</v>
      </c>
      <c r="E7102" s="167">
        <f>IF('Lineær programmering opg 4'!$M$5=0,"-",(-A7102+'Lineær programmering opg 4'!$M$5)/'Lineær programmering opg 4'!$K$5*-1)</f>
        <v>247.78199999998591</v>
      </c>
      <c r="F7102" s="167" t="str">
        <f>IF('Lineær programmering opg 4'!$E$6=0,"-",(-A7102+'Lineær programmering opg 4'!$M$6)/'Lineær programmering opg 4'!$K$6*-1)</f>
        <v>-</v>
      </c>
      <c r="G7102" s="167" t="str">
        <f>IF('Lineær programmering opg 4'!$D$7=0,"-",((-A7102+'Lineær programmering opg 4'!$M$7)/'Lineær programmering opg 4'!$K$7)*-1)</f>
        <v>-</v>
      </c>
      <c r="H7102" s="167" t="str">
        <f>IF('Lineær programmering opg 4'!$C$8=0,"-",((-A7102+'Lineær programmering opg 4'!$M$8)/'Lineær programmering opg 4'!$K$8)*-1)</f>
        <v>-</v>
      </c>
      <c r="I7102" s="167" t="str">
        <f>IF('Lineær programmering opg 4'!$D$8=0,"-",'Lineær programmering opg 4'!$G$8)</f>
        <v>-</v>
      </c>
      <c r="J7102" s="295">
        <f>A7102*'Lineær programmering opg 4'!$C$11+Datatabel!C7102*'Lineær programmering opg 4'!$D$11</f>
        <v>44129.699999999764</v>
      </c>
      <c r="K7102" s="9">
        <f t="shared" si="552"/>
        <v>0</v>
      </c>
      <c r="L7102" s="9">
        <f t="shared" si="553"/>
        <v>0</v>
      </c>
    </row>
    <row r="7103" spans="1:12" ht="15" x14ac:dyDescent="0.25">
      <c r="A7103" s="167">
        <f t="shared" si="551"/>
        <v>69.600000000018767</v>
      </c>
      <c r="B7103" s="325">
        <f t="shared" si="554"/>
        <v>0.2900000000000782</v>
      </c>
      <c r="C7103" s="167">
        <f t="shared" si="550"/>
        <v>247.79999999998591</v>
      </c>
      <c r="D7103" s="167">
        <f>IF('Lineær programmering opg 4'!$M$4=0,"-",(-A7103+'Lineær programmering opg 4'!$M$4)/'Lineær programmering opg 4'!$K$4*-1)</f>
        <v>340.79999999996244</v>
      </c>
      <c r="E7103" s="167">
        <f>IF('Lineær programmering opg 4'!$M$5=0,"-",(-A7103+'Lineær programmering opg 4'!$M$5)/'Lineær programmering opg 4'!$K$5*-1)</f>
        <v>247.79999999998591</v>
      </c>
      <c r="F7103" s="167" t="str">
        <f>IF('Lineær programmering opg 4'!$E$6=0,"-",(-A7103+'Lineær programmering opg 4'!$M$6)/'Lineær programmering opg 4'!$K$6*-1)</f>
        <v>-</v>
      </c>
      <c r="G7103" s="167" t="str">
        <f>IF('Lineær programmering opg 4'!$D$7=0,"-",((-A7103+'Lineær programmering opg 4'!$M$7)/'Lineær programmering opg 4'!$K$7)*-1)</f>
        <v>-</v>
      </c>
      <c r="H7103" s="167" t="str">
        <f>IF('Lineær programmering opg 4'!$C$8=0,"-",((-A7103+'Lineær programmering opg 4'!$M$8)/'Lineær programmering opg 4'!$K$8)*-1)</f>
        <v>-</v>
      </c>
      <c r="I7103" s="167" t="str">
        <f>IF('Lineær programmering opg 4'!$D$8=0,"-",'Lineær programmering opg 4'!$G$8)</f>
        <v>-</v>
      </c>
      <c r="J7103" s="295">
        <f>A7103*'Lineær programmering opg 4'!$C$11+Datatabel!C7103*'Lineær programmering opg 4'!$D$11</f>
        <v>44129.999999999767</v>
      </c>
      <c r="K7103" s="9">
        <f t="shared" si="552"/>
        <v>0</v>
      </c>
      <c r="L7103" s="9">
        <f t="shared" si="553"/>
        <v>0</v>
      </c>
    </row>
    <row r="7104" spans="1:12" ht="15" x14ac:dyDescent="0.25">
      <c r="A7104" s="167">
        <f t="shared" si="551"/>
        <v>69.576000000018766</v>
      </c>
      <c r="B7104" s="325">
        <f t="shared" si="554"/>
        <v>0.28990000000007821</v>
      </c>
      <c r="C7104" s="167">
        <f t="shared" si="550"/>
        <v>247.81799999998591</v>
      </c>
      <c r="D7104" s="167">
        <f>IF('Lineær programmering opg 4'!$M$4=0,"-",(-A7104+'Lineær programmering opg 4'!$M$4)/'Lineær programmering opg 4'!$K$4*-1)</f>
        <v>340.84799999996244</v>
      </c>
      <c r="E7104" s="167">
        <f>IF('Lineær programmering opg 4'!$M$5=0,"-",(-A7104+'Lineær programmering opg 4'!$M$5)/'Lineær programmering opg 4'!$K$5*-1)</f>
        <v>247.81799999998591</v>
      </c>
      <c r="F7104" s="167" t="str">
        <f>IF('Lineær programmering opg 4'!$E$6=0,"-",(-A7104+'Lineær programmering opg 4'!$M$6)/'Lineær programmering opg 4'!$K$6*-1)</f>
        <v>-</v>
      </c>
      <c r="G7104" s="167" t="str">
        <f>IF('Lineær programmering opg 4'!$D$7=0,"-",((-A7104+'Lineær programmering opg 4'!$M$7)/'Lineær programmering opg 4'!$K$7)*-1)</f>
        <v>-</v>
      </c>
      <c r="H7104" s="167" t="str">
        <f>IF('Lineær programmering opg 4'!$C$8=0,"-",((-A7104+'Lineær programmering opg 4'!$M$8)/'Lineær programmering opg 4'!$K$8)*-1)</f>
        <v>-</v>
      </c>
      <c r="I7104" s="167" t="str">
        <f>IF('Lineær programmering opg 4'!$D$8=0,"-",'Lineær programmering opg 4'!$G$8)</f>
        <v>-</v>
      </c>
      <c r="J7104" s="295">
        <f>A7104*'Lineær programmering opg 4'!$C$11+Datatabel!C7104*'Lineær programmering opg 4'!$D$11</f>
        <v>44130.299999999763</v>
      </c>
      <c r="K7104" s="9">
        <f t="shared" si="552"/>
        <v>0</v>
      </c>
      <c r="L7104" s="9">
        <f t="shared" si="553"/>
        <v>0</v>
      </c>
    </row>
    <row r="7105" spans="1:12" ht="15" x14ac:dyDescent="0.25">
      <c r="A7105" s="167">
        <f t="shared" si="551"/>
        <v>69.552000000018779</v>
      </c>
      <c r="B7105" s="325">
        <f t="shared" si="554"/>
        <v>0.28980000000007822</v>
      </c>
      <c r="C7105" s="167">
        <f t="shared" si="550"/>
        <v>247.83599999998592</v>
      </c>
      <c r="D7105" s="167">
        <f>IF('Lineær programmering opg 4'!$M$4=0,"-",(-A7105+'Lineær programmering opg 4'!$M$4)/'Lineær programmering opg 4'!$K$4*-1)</f>
        <v>340.89599999996244</v>
      </c>
      <c r="E7105" s="167">
        <f>IF('Lineær programmering opg 4'!$M$5=0,"-",(-A7105+'Lineær programmering opg 4'!$M$5)/'Lineær programmering opg 4'!$K$5*-1)</f>
        <v>247.83599999998592</v>
      </c>
      <c r="F7105" s="167" t="str">
        <f>IF('Lineær programmering opg 4'!$E$6=0,"-",(-A7105+'Lineær programmering opg 4'!$M$6)/'Lineær programmering opg 4'!$K$6*-1)</f>
        <v>-</v>
      </c>
      <c r="G7105" s="167" t="str">
        <f>IF('Lineær programmering opg 4'!$D$7=0,"-",((-A7105+'Lineær programmering opg 4'!$M$7)/'Lineær programmering opg 4'!$K$7)*-1)</f>
        <v>-</v>
      </c>
      <c r="H7105" s="167" t="str">
        <f>IF('Lineær programmering opg 4'!$C$8=0,"-",((-A7105+'Lineær programmering opg 4'!$M$8)/'Lineær programmering opg 4'!$K$8)*-1)</f>
        <v>-</v>
      </c>
      <c r="I7105" s="167" t="str">
        <f>IF('Lineær programmering opg 4'!$D$8=0,"-",'Lineær programmering opg 4'!$G$8)</f>
        <v>-</v>
      </c>
      <c r="J7105" s="295">
        <f>A7105*'Lineær programmering opg 4'!$C$11+Datatabel!C7105*'Lineær programmering opg 4'!$D$11</f>
        <v>44130.599999999758</v>
      </c>
      <c r="K7105" s="9">
        <f t="shared" si="552"/>
        <v>0</v>
      </c>
      <c r="L7105" s="9">
        <f t="shared" si="553"/>
        <v>0</v>
      </c>
    </row>
    <row r="7106" spans="1:12" ht="15" x14ac:dyDescent="0.25">
      <c r="A7106" s="167">
        <f t="shared" si="551"/>
        <v>69.528000000018778</v>
      </c>
      <c r="B7106" s="325">
        <f t="shared" si="554"/>
        <v>0.28970000000007823</v>
      </c>
      <c r="C7106" s="167">
        <f t="shared" si="550"/>
        <v>247.85399999998592</v>
      </c>
      <c r="D7106" s="167">
        <f>IF('Lineær programmering opg 4'!$M$4=0,"-",(-A7106+'Lineær programmering opg 4'!$M$4)/'Lineær programmering opg 4'!$K$4*-1)</f>
        <v>340.94399999996244</v>
      </c>
      <c r="E7106" s="167">
        <f>IF('Lineær programmering opg 4'!$M$5=0,"-",(-A7106+'Lineær programmering opg 4'!$M$5)/'Lineær programmering opg 4'!$K$5*-1)</f>
        <v>247.85399999998592</v>
      </c>
      <c r="F7106" s="167" t="str">
        <f>IF('Lineær programmering opg 4'!$E$6=0,"-",(-A7106+'Lineær programmering opg 4'!$M$6)/'Lineær programmering opg 4'!$K$6*-1)</f>
        <v>-</v>
      </c>
      <c r="G7106" s="167" t="str">
        <f>IF('Lineær programmering opg 4'!$D$7=0,"-",((-A7106+'Lineær programmering opg 4'!$M$7)/'Lineær programmering opg 4'!$K$7)*-1)</f>
        <v>-</v>
      </c>
      <c r="H7106" s="167" t="str">
        <f>IF('Lineær programmering opg 4'!$C$8=0,"-",((-A7106+'Lineær programmering opg 4'!$M$8)/'Lineær programmering opg 4'!$K$8)*-1)</f>
        <v>-</v>
      </c>
      <c r="I7106" s="167" t="str">
        <f>IF('Lineær programmering opg 4'!$D$8=0,"-",'Lineær programmering opg 4'!$G$8)</f>
        <v>-</v>
      </c>
      <c r="J7106" s="295">
        <f>A7106*'Lineær programmering opg 4'!$C$11+Datatabel!C7106*'Lineær programmering opg 4'!$D$11</f>
        <v>44130.899999999769</v>
      </c>
      <c r="K7106" s="9">
        <f t="shared" si="552"/>
        <v>0</v>
      </c>
      <c r="L7106" s="9">
        <f t="shared" si="553"/>
        <v>0</v>
      </c>
    </row>
    <row r="7107" spans="1:12" ht="15" x14ac:dyDescent="0.25">
      <c r="A7107" s="167">
        <f t="shared" si="551"/>
        <v>69.504000000018777</v>
      </c>
      <c r="B7107" s="325">
        <f t="shared" si="554"/>
        <v>0.28960000000007824</v>
      </c>
      <c r="C7107" s="167">
        <f t="shared" ref="C7107:C7170" si="555">MIN(D7107,E7107,F7107,G7107,H7107,I7107)</f>
        <v>247.87199999998592</v>
      </c>
      <c r="D7107" s="167">
        <f>IF('Lineær programmering opg 4'!$M$4=0,"-",(-A7107+'Lineær programmering opg 4'!$M$4)/'Lineær programmering opg 4'!$K$4*-1)</f>
        <v>340.99199999996245</v>
      </c>
      <c r="E7107" s="167">
        <f>IF('Lineær programmering opg 4'!$M$5=0,"-",(-A7107+'Lineær programmering opg 4'!$M$5)/'Lineær programmering opg 4'!$K$5*-1)</f>
        <v>247.87199999998592</v>
      </c>
      <c r="F7107" s="167" t="str">
        <f>IF('Lineær programmering opg 4'!$E$6=0,"-",(-A7107+'Lineær programmering opg 4'!$M$6)/'Lineær programmering opg 4'!$K$6*-1)</f>
        <v>-</v>
      </c>
      <c r="G7107" s="167" t="str">
        <f>IF('Lineær programmering opg 4'!$D$7=0,"-",((-A7107+'Lineær programmering opg 4'!$M$7)/'Lineær programmering opg 4'!$K$7)*-1)</f>
        <v>-</v>
      </c>
      <c r="H7107" s="167" t="str">
        <f>IF('Lineær programmering opg 4'!$C$8=0,"-",((-A7107+'Lineær programmering opg 4'!$M$8)/'Lineær programmering opg 4'!$K$8)*-1)</f>
        <v>-</v>
      </c>
      <c r="I7107" s="167" t="str">
        <f>IF('Lineær programmering opg 4'!$D$8=0,"-",'Lineær programmering opg 4'!$G$8)</f>
        <v>-</v>
      </c>
      <c r="J7107" s="295">
        <f>A7107*'Lineær programmering opg 4'!$C$11+Datatabel!C7107*'Lineær programmering opg 4'!$D$11</f>
        <v>44131.199999999764</v>
      </c>
      <c r="K7107" s="9">
        <f t="shared" si="552"/>
        <v>0</v>
      </c>
      <c r="L7107" s="9">
        <f t="shared" si="553"/>
        <v>0</v>
      </c>
    </row>
    <row r="7108" spans="1:12" ht="15" x14ac:dyDescent="0.25">
      <c r="A7108" s="167">
        <f t="shared" ref="A7108:A7171" si="556">$A$3*B7108</f>
        <v>69.480000000018777</v>
      </c>
      <c r="B7108" s="325">
        <f t="shared" si="554"/>
        <v>0.28950000000007825</v>
      </c>
      <c r="C7108" s="167">
        <f t="shared" si="555"/>
        <v>247.88999999998592</v>
      </c>
      <c r="D7108" s="167">
        <f>IF('Lineær programmering opg 4'!$M$4=0,"-",(-A7108+'Lineær programmering opg 4'!$M$4)/'Lineær programmering opg 4'!$K$4*-1)</f>
        <v>341.03999999996245</v>
      </c>
      <c r="E7108" s="167">
        <f>IF('Lineær programmering opg 4'!$M$5=0,"-",(-A7108+'Lineær programmering opg 4'!$M$5)/'Lineær programmering opg 4'!$K$5*-1)</f>
        <v>247.88999999998592</v>
      </c>
      <c r="F7108" s="167" t="str">
        <f>IF('Lineær programmering opg 4'!$E$6=0,"-",(-A7108+'Lineær programmering opg 4'!$M$6)/'Lineær programmering opg 4'!$K$6*-1)</f>
        <v>-</v>
      </c>
      <c r="G7108" s="167" t="str">
        <f>IF('Lineær programmering opg 4'!$D$7=0,"-",((-A7108+'Lineær programmering opg 4'!$M$7)/'Lineær programmering opg 4'!$K$7)*-1)</f>
        <v>-</v>
      </c>
      <c r="H7108" s="167" t="str">
        <f>IF('Lineær programmering opg 4'!$C$8=0,"-",((-A7108+'Lineær programmering opg 4'!$M$8)/'Lineær programmering opg 4'!$K$8)*-1)</f>
        <v>-</v>
      </c>
      <c r="I7108" s="167" t="str">
        <f>IF('Lineær programmering opg 4'!$D$8=0,"-",'Lineær programmering opg 4'!$G$8)</f>
        <v>-</v>
      </c>
      <c r="J7108" s="295">
        <f>A7108*'Lineær programmering opg 4'!$C$11+Datatabel!C7108*'Lineær programmering opg 4'!$D$11</f>
        <v>44131.499999999767</v>
      </c>
      <c r="K7108" s="9">
        <f t="shared" ref="K7108:K7171" si="557">IF($J$10004=J7108,A7108,0)</f>
        <v>0</v>
      </c>
      <c r="L7108" s="9">
        <f t="shared" ref="L7108:L7171" si="558">IF(J7108=$J$10004,C7108,0)</f>
        <v>0</v>
      </c>
    </row>
    <row r="7109" spans="1:12" ht="15" x14ac:dyDescent="0.25">
      <c r="A7109" s="167">
        <f t="shared" si="556"/>
        <v>69.456000000018776</v>
      </c>
      <c r="B7109" s="325">
        <f t="shared" ref="B7109:B7172" si="559">B7108-0.01%</f>
        <v>0.28940000000007826</v>
      </c>
      <c r="C7109" s="167">
        <f t="shared" si="555"/>
        <v>247.90799999998592</v>
      </c>
      <c r="D7109" s="167">
        <f>IF('Lineær programmering opg 4'!$M$4=0,"-",(-A7109+'Lineær programmering opg 4'!$M$4)/'Lineær programmering opg 4'!$K$4*-1)</f>
        <v>341.08799999996245</v>
      </c>
      <c r="E7109" s="167">
        <f>IF('Lineær programmering opg 4'!$M$5=0,"-",(-A7109+'Lineær programmering opg 4'!$M$5)/'Lineær programmering opg 4'!$K$5*-1)</f>
        <v>247.90799999998592</v>
      </c>
      <c r="F7109" s="167" t="str">
        <f>IF('Lineær programmering opg 4'!$E$6=0,"-",(-A7109+'Lineær programmering opg 4'!$M$6)/'Lineær programmering opg 4'!$K$6*-1)</f>
        <v>-</v>
      </c>
      <c r="G7109" s="167" t="str">
        <f>IF('Lineær programmering opg 4'!$D$7=0,"-",((-A7109+'Lineær programmering opg 4'!$M$7)/'Lineær programmering opg 4'!$K$7)*-1)</f>
        <v>-</v>
      </c>
      <c r="H7109" s="167" t="str">
        <f>IF('Lineær programmering opg 4'!$C$8=0,"-",((-A7109+'Lineær programmering opg 4'!$M$8)/'Lineær programmering opg 4'!$K$8)*-1)</f>
        <v>-</v>
      </c>
      <c r="I7109" s="167" t="str">
        <f>IF('Lineær programmering opg 4'!$D$8=0,"-",'Lineær programmering opg 4'!$G$8)</f>
        <v>-</v>
      </c>
      <c r="J7109" s="295">
        <f>A7109*'Lineær programmering opg 4'!$C$11+Datatabel!C7109*'Lineær programmering opg 4'!$D$11</f>
        <v>44131.799999999763</v>
      </c>
      <c r="K7109" s="9">
        <f t="shared" si="557"/>
        <v>0</v>
      </c>
      <c r="L7109" s="9">
        <f t="shared" si="558"/>
        <v>0</v>
      </c>
    </row>
    <row r="7110" spans="1:12" ht="15" x14ac:dyDescent="0.25">
      <c r="A7110" s="167">
        <f t="shared" si="556"/>
        <v>69.432000000018789</v>
      </c>
      <c r="B7110" s="325">
        <f t="shared" si="559"/>
        <v>0.28930000000007827</v>
      </c>
      <c r="C7110" s="167">
        <f t="shared" si="555"/>
        <v>247.92599999998592</v>
      </c>
      <c r="D7110" s="167">
        <f>IF('Lineær programmering opg 4'!$M$4=0,"-",(-A7110+'Lineær programmering opg 4'!$M$4)/'Lineær programmering opg 4'!$K$4*-1)</f>
        <v>341.13599999996245</v>
      </c>
      <c r="E7110" s="167">
        <f>IF('Lineær programmering opg 4'!$M$5=0,"-",(-A7110+'Lineær programmering opg 4'!$M$5)/'Lineær programmering opg 4'!$K$5*-1)</f>
        <v>247.92599999998592</v>
      </c>
      <c r="F7110" s="167" t="str">
        <f>IF('Lineær programmering opg 4'!$E$6=0,"-",(-A7110+'Lineær programmering opg 4'!$M$6)/'Lineær programmering opg 4'!$K$6*-1)</f>
        <v>-</v>
      </c>
      <c r="G7110" s="167" t="str">
        <f>IF('Lineær programmering opg 4'!$D$7=0,"-",((-A7110+'Lineær programmering opg 4'!$M$7)/'Lineær programmering opg 4'!$K$7)*-1)</f>
        <v>-</v>
      </c>
      <c r="H7110" s="167" t="str">
        <f>IF('Lineær programmering opg 4'!$C$8=0,"-",((-A7110+'Lineær programmering opg 4'!$M$8)/'Lineær programmering opg 4'!$K$8)*-1)</f>
        <v>-</v>
      </c>
      <c r="I7110" s="167" t="str">
        <f>IF('Lineær programmering opg 4'!$D$8=0,"-",'Lineær programmering opg 4'!$G$8)</f>
        <v>-</v>
      </c>
      <c r="J7110" s="295">
        <f>A7110*'Lineær programmering opg 4'!$C$11+Datatabel!C7110*'Lineær programmering opg 4'!$D$11</f>
        <v>44132.099999999773</v>
      </c>
      <c r="K7110" s="9">
        <f t="shared" si="557"/>
        <v>0</v>
      </c>
      <c r="L7110" s="9">
        <f t="shared" si="558"/>
        <v>0</v>
      </c>
    </row>
    <row r="7111" spans="1:12" ht="15" x14ac:dyDescent="0.25">
      <c r="A7111" s="167">
        <f t="shared" si="556"/>
        <v>69.408000000018788</v>
      </c>
      <c r="B7111" s="325">
        <f t="shared" si="559"/>
        <v>0.28920000000007828</v>
      </c>
      <c r="C7111" s="167">
        <f t="shared" si="555"/>
        <v>247.94399999998592</v>
      </c>
      <c r="D7111" s="167">
        <f>IF('Lineær programmering opg 4'!$M$4=0,"-",(-A7111+'Lineær programmering opg 4'!$M$4)/'Lineær programmering opg 4'!$K$4*-1)</f>
        <v>341.18399999996245</v>
      </c>
      <c r="E7111" s="167">
        <f>IF('Lineær programmering opg 4'!$M$5=0,"-",(-A7111+'Lineær programmering opg 4'!$M$5)/'Lineær programmering opg 4'!$K$5*-1)</f>
        <v>247.94399999998592</v>
      </c>
      <c r="F7111" s="167" t="str">
        <f>IF('Lineær programmering opg 4'!$E$6=0,"-",(-A7111+'Lineær programmering opg 4'!$M$6)/'Lineær programmering opg 4'!$K$6*-1)</f>
        <v>-</v>
      </c>
      <c r="G7111" s="167" t="str">
        <f>IF('Lineær programmering opg 4'!$D$7=0,"-",((-A7111+'Lineær programmering opg 4'!$M$7)/'Lineær programmering opg 4'!$K$7)*-1)</f>
        <v>-</v>
      </c>
      <c r="H7111" s="167" t="str">
        <f>IF('Lineær programmering opg 4'!$C$8=0,"-",((-A7111+'Lineær programmering opg 4'!$M$8)/'Lineær programmering opg 4'!$K$8)*-1)</f>
        <v>-</v>
      </c>
      <c r="I7111" s="167" t="str">
        <f>IF('Lineær programmering opg 4'!$D$8=0,"-",'Lineær programmering opg 4'!$G$8)</f>
        <v>-</v>
      </c>
      <c r="J7111" s="295">
        <f>A7111*'Lineær programmering opg 4'!$C$11+Datatabel!C7111*'Lineær programmering opg 4'!$D$11</f>
        <v>44132.399999999769</v>
      </c>
      <c r="K7111" s="9">
        <f t="shared" si="557"/>
        <v>0</v>
      </c>
      <c r="L7111" s="9">
        <f t="shared" si="558"/>
        <v>0</v>
      </c>
    </row>
    <row r="7112" spans="1:12" ht="15" x14ac:dyDescent="0.25">
      <c r="A7112" s="167">
        <f t="shared" si="556"/>
        <v>69.384000000018787</v>
      </c>
      <c r="B7112" s="325">
        <f t="shared" si="559"/>
        <v>0.28910000000007829</v>
      </c>
      <c r="C7112" s="167">
        <f t="shared" si="555"/>
        <v>247.96199999998592</v>
      </c>
      <c r="D7112" s="167">
        <f>IF('Lineær programmering opg 4'!$M$4=0,"-",(-A7112+'Lineær programmering opg 4'!$M$4)/'Lineær programmering opg 4'!$K$4*-1)</f>
        <v>341.23199999996245</v>
      </c>
      <c r="E7112" s="167">
        <f>IF('Lineær programmering opg 4'!$M$5=0,"-",(-A7112+'Lineær programmering opg 4'!$M$5)/'Lineær programmering opg 4'!$K$5*-1)</f>
        <v>247.96199999998592</v>
      </c>
      <c r="F7112" s="167" t="str">
        <f>IF('Lineær programmering opg 4'!$E$6=0,"-",(-A7112+'Lineær programmering opg 4'!$M$6)/'Lineær programmering opg 4'!$K$6*-1)</f>
        <v>-</v>
      </c>
      <c r="G7112" s="167" t="str">
        <f>IF('Lineær programmering opg 4'!$D$7=0,"-",((-A7112+'Lineær programmering opg 4'!$M$7)/'Lineær programmering opg 4'!$K$7)*-1)</f>
        <v>-</v>
      </c>
      <c r="H7112" s="167" t="str">
        <f>IF('Lineær programmering opg 4'!$C$8=0,"-",((-A7112+'Lineær programmering opg 4'!$M$8)/'Lineær programmering opg 4'!$K$8)*-1)</f>
        <v>-</v>
      </c>
      <c r="I7112" s="167" t="str">
        <f>IF('Lineær programmering opg 4'!$D$8=0,"-",'Lineær programmering opg 4'!$G$8)</f>
        <v>-</v>
      </c>
      <c r="J7112" s="295">
        <f>A7112*'Lineær programmering opg 4'!$C$11+Datatabel!C7112*'Lineær programmering opg 4'!$D$11</f>
        <v>44132.699999999764</v>
      </c>
      <c r="K7112" s="9">
        <f t="shared" si="557"/>
        <v>0</v>
      </c>
      <c r="L7112" s="9">
        <f t="shared" si="558"/>
        <v>0</v>
      </c>
    </row>
    <row r="7113" spans="1:12" ht="15" x14ac:dyDescent="0.25">
      <c r="A7113" s="167">
        <f t="shared" si="556"/>
        <v>69.3600000000188</v>
      </c>
      <c r="B7113" s="325">
        <f t="shared" si="559"/>
        <v>0.28900000000007831</v>
      </c>
      <c r="C7113" s="167">
        <f t="shared" si="555"/>
        <v>247.97999999998592</v>
      </c>
      <c r="D7113" s="167">
        <f>IF('Lineær programmering opg 4'!$M$4=0,"-",(-A7113+'Lineær programmering opg 4'!$M$4)/'Lineær programmering opg 4'!$K$4*-1)</f>
        <v>341.2799999999624</v>
      </c>
      <c r="E7113" s="167">
        <f>IF('Lineær programmering opg 4'!$M$5=0,"-",(-A7113+'Lineær programmering opg 4'!$M$5)/'Lineær programmering opg 4'!$K$5*-1)</f>
        <v>247.97999999998592</v>
      </c>
      <c r="F7113" s="167" t="str">
        <f>IF('Lineær programmering opg 4'!$E$6=0,"-",(-A7113+'Lineær programmering opg 4'!$M$6)/'Lineær programmering opg 4'!$K$6*-1)</f>
        <v>-</v>
      </c>
      <c r="G7113" s="167" t="str">
        <f>IF('Lineær programmering opg 4'!$D$7=0,"-",((-A7113+'Lineær programmering opg 4'!$M$7)/'Lineær programmering opg 4'!$K$7)*-1)</f>
        <v>-</v>
      </c>
      <c r="H7113" s="167" t="str">
        <f>IF('Lineær programmering opg 4'!$C$8=0,"-",((-A7113+'Lineær programmering opg 4'!$M$8)/'Lineær programmering opg 4'!$K$8)*-1)</f>
        <v>-</v>
      </c>
      <c r="I7113" s="167" t="str">
        <f>IF('Lineær programmering opg 4'!$D$8=0,"-",'Lineær programmering opg 4'!$G$8)</f>
        <v>-</v>
      </c>
      <c r="J7113" s="295">
        <f>A7113*'Lineær programmering opg 4'!$C$11+Datatabel!C7113*'Lineær programmering opg 4'!$D$11</f>
        <v>44132.999999999767</v>
      </c>
      <c r="K7113" s="9">
        <f t="shared" si="557"/>
        <v>0</v>
      </c>
      <c r="L7113" s="9">
        <f t="shared" si="558"/>
        <v>0</v>
      </c>
    </row>
    <row r="7114" spans="1:12" ht="15" x14ac:dyDescent="0.25">
      <c r="A7114" s="167">
        <f t="shared" si="556"/>
        <v>69.336000000018799</v>
      </c>
      <c r="B7114" s="325">
        <f t="shared" si="559"/>
        <v>0.28890000000007832</v>
      </c>
      <c r="C7114" s="167">
        <f t="shared" si="555"/>
        <v>247.99799999998592</v>
      </c>
      <c r="D7114" s="167">
        <f>IF('Lineær programmering opg 4'!$M$4=0,"-",(-A7114+'Lineær programmering opg 4'!$M$4)/'Lineær programmering opg 4'!$K$4*-1)</f>
        <v>341.3279999999624</v>
      </c>
      <c r="E7114" s="167">
        <f>IF('Lineær programmering opg 4'!$M$5=0,"-",(-A7114+'Lineær programmering opg 4'!$M$5)/'Lineær programmering opg 4'!$K$5*-1)</f>
        <v>247.99799999998592</v>
      </c>
      <c r="F7114" s="167" t="str">
        <f>IF('Lineær programmering opg 4'!$E$6=0,"-",(-A7114+'Lineær programmering opg 4'!$M$6)/'Lineær programmering opg 4'!$K$6*-1)</f>
        <v>-</v>
      </c>
      <c r="G7114" s="167" t="str">
        <f>IF('Lineær programmering opg 4'!$D$7=0,"-",((-A7114+'Lineær programmering opg 4'!$M$7)/'Lineær programmering opg 4'!$K$7)*-1)</f>
        <v>-</v>
      </c>
      <c r="H7114" s="167" t="str">
        <f>IF('Lineær programmering opg 4'!$C$8=0,"-",((-A7114+'Lineær programmering opg 4'!$M$8)/'Lineær programmering opg 4'!$K$8)*-1)</f>
        <v>-</v>
      </c>
      <c r="I7114" s="167" t="str">
        <f>IF('Lineær programmering opg 4'!$D$8=0,"-",'Lineær programmering opg 4'!$G$8)</f>
        <v>-</v>
      </c>
      <c r="J7114" s="295">
        <f>A7114*'Lineær programmering opg 4'!$C$11+Datatabel!C7114*'Lineær programmering opg 4'!$D$11</f>
        <v>44133.29999999977</v>
      </c>
      <c r="K7114" s="9">
        <f t="shared" si="557"/>
        <v>0</v>
      </c>
      <c r="L7114" s="9">
        <f t="shared" si="558"/>
        <v>0</v>
      </c>
    </row>
    <row r="7115" spans="1:12" ht="15" x14ac:dyDescent="0.25">
      <c r="A7115" s="167">
        <f t="shared" si="556"/>
        <v>69.312000000018799</v>
      </c>
      <c r="B7115" s="325">
        <f t="shared" si="559"/>
        <v>0.28880000000007833</v>
      </c>
      <c r="C7115" s="167">
        <f t="shared" si="555"/>
        <v>248.01599999998592</v>
      </c>
      <c r="D7115" s="167">
        <f>IF('Lineær programmering opg 4'!$M$4=0,"-",(-A7115+'Lineær programmering opg 4'!$M$4)/'Lineær programmering opg 4'!$K$4*-1)</f>
        <v>341.3759999999624</v>
      </c>
      <c r="E7115" s="167">
        <f>IF('Lineær programmering opg 4'!$M$5=0,"-",(-A7115+'Lineær programmering opg 4'!$M$5)/'Lineær programmering opg 4'!$K$5*-1)</f>
        <v>248.01599999998592</v>
      </c>
      <c r="F7115" s="167" t="str">
        <f>IF('Lineær programmering opg 4'!$E$6=0,"-",(-A7115+'Lineær programmering opg 4'!$M$6)/'Lineær programmering opg 4'!$K$6*-1)</f>
        <v>-</v>
      </c>
      <c r="G7115" s="167" t="str">
        <f>IF('Lineær programmering opg 4'!$D$7=0,"-",((-A7115+'Lineær programmering opg 4'!$M$7)/'Lineær programmering opg 4'!$K$7)*-1)</f>
        <v>-</v>
      </c>
      <c r="H7115" s="167" t="str">
        <f>IF('Lineær programmering opg 4'!$C$8=0,"-",((-A7115+'Lineær programmering opg 4'!$M$8)/'Lineær programmering opg 4'!$K$8)*-1)</f>
        <v>-</v>
      </c>
      <c r="I7115" s="167" t="str">
        <f>IF('Lineær programmering opg 4'!$D$8=0,"-",'Lineær programmering opg 4'!$G$8)</f>
        <v>-</v>
      </c>
      <c r="J7115" s="295">
        <f>A7115*'Lineær programmering opg 4'!$C$11+Datatabel!C7115*'Lineær programmering opg 4'!$D$11</f>
        <v>44133.599999999773</v>
      </c>
      <c r="K7115" s="9">
        <f t="shared" si="557"/>
        <v>0</v>
      </c>
      <c r="L7115" s="9">
        <f t="shared" si="558"/>
        <v>0</v>
      </c>
    </row>
    <row r="7116" spans="1:12" ht="15" x14ac:dyDescent="0.25">
      <c r="A7116" s="167">
        <f t="shared" si="556"/>
        <v>69.288000000018798</v>
      </c>
      <c r="B7116" s="325">
        <f t="shared" si="559"/>
        <v>0.28870000000007834</v>
      </c>
      <c r="C7116" s="167">
        <f t="shared" si="555"/>
        <v>248.03399999998592</v>
      </c>
      <c r="D7116" s="167">
        <f>IF('Lineær programmering opg 4'!$M$4=0,"-",(-A7116+'Lineær programmering opg 4'!$M$4)/'Lineær programmering opg 4'!$K$4*-1)</f>
        <v>341.4239999999624</v>
      </c>
      <c r="E7116" s="167">
        <f>IF('Lineær programmering opg 4'!$M$5=0,"-",(-A7116+'Lineær programmering opg 4'!$M$5)/'Lineær programmering opg 4'!$K$5*-1)</f>
        <v>248.03399999998592</v>
      </c>
      <c r="F7116" s="167" t="str">
        <f>IF('Lineær programmering opg 4'!$E$6=0,"-",(-A7116+'Lineær programmering opg 4'!$M$6)/'Lineær programmering opg 4'!$K$6*-1)</f>
        <v>-</v>
      </c>
      <c r="G7116" s="167" t="str">
        <f>IF('Lineær programmering opg 4'!$D$7=0,"-",((-A7116+'Lineær programmering opg 4'!$M$7)/'Lineær programmering opg 4'!$K$7)*-1)</f>
        <v>-</v>
      </c>
      <c r="H7116" s="167" t="str">
        <f>IF('Lineær programmering opg 4'!$C$8=0,"-",((-A7116+'Lineær programmering opg 4'!$M$8)/'Lineær programmering opg 4'!$K$8)*-1)</f>
        <v>-</v>
      </c>
      <c r="I7116" s="167" t="str">
        <f>IF('Lineær programmering opg 4'!$D$8=0,"-",'Lineær programmering opg 4'!$G$8)</f>
        <v>-</v>
      </c>
      <c r="J7116" s="295">
        <f>A7116*'Lineær programmering opg 4'!$C$11+Datatabel!C7116*'Lineær programmering opg 4'!$D$11</f>
        <v>44133.899999999769</v>
      </c>
      <c r="K7116" s="9">
        <f t="shared" si="557"/>
        <v>0</v>
      </c>
      <c r="L7116" s="9">
        <f t="shared" si="558"/>
        <v>0</v>
      </c>
    </row>
    <row r="7117" spans="1:12" ht="15" x14ac:dyDescent="0.25">
      <c r="A7117" s="167">
        <f t="shared" si="556"/>
        <v>69.264000000018797</v>
      </c>
      <c r="B7117" s="325">
        <f t="shared" si="559"/>
        <v>0.28860000000007835</v>
      </c>
      <c r="C7117" s="167">
        <f t="shared" si="555"/>
        <v>248.05199999998592</v>
      </c>
      <c r="D7117" s="167">
        <f>IF('Lineær programmering opg 4'!$M$4=0,"-",(-A7117+'Lineær programmering opg 4'!$M$4)/'Lineær programmering opg 4'!$K$4*-1)</f>
        <v>341.47199999996241</v>
      </c>
      <c r="E7117" s="167">
        <f>IF('Lineær programmering opg 4'!$M$5=0,"-",(-A7117+'Lineær programmering opg 4'!$M$5)/'Lineær programmering opg 4'!$K$5*-1)</f>
        <v>248.05199999998592</v>
      </c>
      <c r="F7117" s="167" t="str">
        <f>IF('Lineær programmering opg 4'!$E$6=0,"-",(-A7117+'Lineær programmering opg 4'!$M$6)/'Lineær programmering opg 4'!$K$6*-1)</f>
        <v>-</v>
      </c>
      <c r="G7117" s="167" t="str">
        <f>IF('Lineær programmering opg 4'!$D$7=0,"-",((-A7117+'Lineær programmering opg 4'!$M$7)/'Lineær programmering opg 4'!$K$7)*-1)</f>
        <v>-</v>
      </c>
      <c r="H7117" s="167" t="str">
        <f>IF('Lineær programmering opg 4'!$C$8=0,"-",((-A7117+'Lineær programmering opg 4'!$M$8)/'Lineær programmering opg 4'!$K$8)*-1)</f>
        <v>-</v>
      </c>
      <c r="I7117" s="167" t="str">
        <f>IF('Lineær programmering opg 4'!$D$8=0,"-",'Lineær programmering opg 4'!$G$8)</f>
        <v>-</v>
      </c>
      <c r="J7117" s="295">
        <f>A7117*'Lineær programmering opg 4'!$C$11+Datatabel!C7117*'Lineær programmering opg 4'!$D$11</f>
        <v>44134.199999999764</v>
      </c>
      <c r="K7117" s="9">
        <f t="shared" si="557"/>
        <v>0</v>
      </c>
      <c r="L7117" s="9">
        <f t="shared" si="558"/>
        <v>0</v>
      </c>
    </row>
    <row r="7118" spans="1:12" ht="15" x14ac:dyDescent="0.25">
      <c r="A7118" s="167">
        <f t="shared" si="556"/>
        <v>69.24000000001881</v>
      </c>
      <c r="B7118" s="325">
        <f t="shared" si="559"/>
        <v>0.28850000000007836</v>
      </c>
      <c r="C7118" s="167">
        <f t="shared" si="555"/>
        <v>248.0699999999859</v>
      </c>
      <c r="D7118" s="167">
        <f>IF('Lineær programmering opg 4'!$M$4=0,"-",(-A7118+'Lineær programmering opg 4'!$M$4)/'Lineær programmering opg 4'!$K$4*-1)</f>
        <v>341.51999999996235</v>
      </c>
      <c r="E7118" s="167">
        <f>IF('Lineær programmering opg 4'!$M$5=0,"-",(-A7118+'Lineær programmering opg 4'!$M$5)/'Lineær programmering opg 4'!$K$5*-1)</f>
        <v>248.0699999999859</v>
      </c>
      <c r="F7118" s="167" t="str">
        <f>IF('Lineær programmering opg 4'!$E$6=0,"-",(-A7118+'Lineær programmering opg 4'!$M$6)/'Lineær programmering opg 4'!$K$6*-1)</f>
        <v>-</v>
      </c>
      <c r="G7118" s="167" t="str">
        <f>IF('Lineær programmering opg 4'!$D$7=0,"-",((-A7118+'Lineær programmering opg 4'!$M$7)/'Lineær programmering opg 4'!$K$7)*-1)</f>
        <v>-</v>
      </c>
      <c r="H7118" s="167" t="str">
        <f>IF('Lineær programmering opg 4'!$C$8=0,"-",((-A7118+'Lineær programmering opg 4'!$M$8)/'Lineær programmering opg 4'!$K$8)*-1)</f>
        <v>-</v>
      </c>
      <c r="I7118" s="167" t="str">
        <f>IF('Lineær programmering opg 4'!$D$8=0,"-",'Lineær programmering opg 4'!$G$8)</f>
        <v>-</v>
      </c>
      <c r="J7118" s="295">
        <f>A7118*'Lineær programmering opg 4'!$C$11+Datatabel!C7118*'Lineær programmering opg 4'!$D$11</f>
        <v>44134.499999999767</v>
      </c>
      <c r="K7118" s="9">
        <f t="shared" si="557"/>
        <v>0</v>
      </c>
      <c r="L7118" s="9">
        <f t="shared" si="558"/>
        <v>0</v>
      </c>
    </row>
    <row r="7119" spans="1:12" ht="15" x14ac:dyDescent="0.25">
      <c r="A7119" s="167">
        <f t="shared" si="556"/>
        <v>69.216000000018809</v>
      </c>
      <c r="B7119" s="325">
        <f t="shared" si="559"/>
        <v>0.28840000000007837</v>
      </c>
      <c r="C7119" s="167">
        <f t="shared" si="555"/>
        <v>248.0879999999859</v>
      </c>
      <c r="D7119" s="167">
        <f>IF('Lineær programmering opg 4'!$M$4=0,"-",(-A7119+'Lineær programmering opg 4'!$M$4)/'Lineær programmering opg 4'!$K$4*-1)</f>
        <v>341.56799999996235</v>
      </c>
      <c r="E7119" s="167">
        <f>IF('Lineær programmering opg 4'!$M$5=0,"-",(-A7119+'Lineær programmering opg 4'!$M$5)/'Lineær programmering opg 4'!$K$5*-1)</f>
        <v>248.0879999999859</v>
      </c>
      <c r="F7119" s="167" t="str">
        <f>IF('Lineær programmering opg 4'!$E$6=0,"-",(-A7119+'Lineær programmering opg 4'!$M$6)/'Lineær programmering opg 4'!$K$6*-1)</f>
        <v>-</v>
      </c>
      <c r="G7119" s="167" t="str">
        <f>IF('Lineær programmering opg 4'!$D$7=0,"-",((-A7119+'Lineær programmering opg 4'!$M$7)/'Lineær programmering opg 4'!$K$7)*-1)</f>
        <v>-</v>
      </c>
      <c r="H7119" s="167" t="str">
        <f>IF('Lineær programmering opg 4'!$C$8=0,"-",((-A7119+'Lineær programmering opg 4'!$M$8)/'Lineær programmering opg 4'!$K$8)*-1)</f>
        <v>-</v>
      </c>
      <c r="I7119" s="167" t="str">
        <f>IF('Lineær programmering opg 4'!$D$8=0,"-",'Lineær programmering opg 4'!$G$8)</f>
        <v>-</v>
      </c>
      <c r="J7119" s="295">
        <f>A7119*'Lineær programmering opg 4'!$C$11+Datatabel!C7119*'Lineær programmering opg 4'!$D$11</f>
        <v>44134.79999999977</v>
      </c>
      <c r="K7119" s="9">
        <f t="shared" si="557"/>
        <v>0</v>
      </c>
      <c r="L7119" s="9">
        <f t="shared" si="558"/>
        <v>0</v>
      </c>
    </row>
    <row r="7120" spans="1:12" ht="15" x14ac:dyDescent="0.25">
      <c r="A7120" s="167">
        <f t="shared" si="556"/>
        <v>69.192000000018808</v>
      </c>
      <c r="B7120" s="325">
        <f t="shared" si="559"/>
        <v>0.28830000000007838</v>
      </c>
      <c r="C7120" s="167">
        <f t="shared" si="555"/>
        <v>248.1059999999859</v>
      </c>
      <c r="D7120" s="167">
        <f>IF('Lineær programmering opg 4'!$M$4=0,"-",(-A7120+'Lineær programmering opg 4'!$M$4)/'Lineær programmering opg 4'!$K$4*-1)</f>
        <v>341.61599999996236</v>
      </c>
      <c r="E7120" s="167">
        <f>IF('Lineær programmering opg 4'!$M$5=0,"-",(-A7120+'Lineær programmering opg 4'!$M$5)/'Lineær programmering opg 4'!$K$5*-1)</f>
        <v>248.1059999999859</v>
      </c>
      <c r="F7120" s="167" t="str">
        <f>IF('Lineær programmering opg 4'!$E$6=0,"-",(-A7120+'Lineær programmering opg 4'!$M$6)/'Lineær programmering opg 4'!$K$6*-1)</f>
        <v>-</v>
      </c>
      <c r="G7120" s="167" t="str">
        <f>IF('Lineær programmering opg 4'!$D$7=0,"-",((-A7120+'Lineær programmering opg 4'!$M$7)/'Lineær programmering opg 4'!$K$7)*-1)</f>
        <v>-</v>
      </c>
      <c r="H7120" s="167" t="str">
        <f>IF('Lineær programmering opg 4'!$C$8=0,"-",((-A7120+'Lineær programmering opg 4'!$M$8)/'Lineær programmering opg 4'!$K$8)*-1)</f>
        <v>-</v>
      </c>
      <c r="I7120" s="167" t="str">
        <f>IF('Lineær programmering opg 4'!$D$8=0,"-",'Lineær programmering opg 4'!$G$8)</f>
        <v>-</v>
      </c>
      <c r="J7120" s="295">
        <f>A7120*'Lineær programmering opg 4'!$C$11+Datatabel!C7120*'Lineær programmering opg 4'!$D$11</f>
        <v>44135.099999999766</v>
      </c>
      <c r="K7120" s="9">
        <f t="shared" si="557"/>
        <v>0</v>
      </c>
      <c r="L7120" s="9">
        <f t="shared" si="558"/>
        <v>0</v>
      </c>
    </row>
    <row r="7121" spans="1:12" ht="15" x14ac:dyDescent="0.25">
      <c r="A7121" s="167">
        <f t="shared" si="556"/>
        <v>69.168000000018822</v>
      </c>
      <c r="B7121" s="325">
        <f t="shared" si="559"/>
        <v>0.28820000000007839</v>
      </c>
      <c r="C7121" s="167">
        <f t="shared" si="555"/>
        <v>248.1239999999859</v>
      </c>
      <c r="D7121" s="167">
        <f>IF('Lineær programmering opg 4'!$M$4=0,"-",(-A7121+'Lineær programmering opg 4'!$M$4)/'Lineær programmering opg 4'!$K$4*-1)</f>
        <v>341.66399999996236</v>
      </c>
      <c r="E7121" s="167">
        <f>IF('Lineær programmering opg 4'!$M$5=0,"-",(-A7121+'Lineær programmering opg 4'!$M$5)/'Lineær programmering opg 4'!$K$5*-1)</f>
        <v>248.1239999999859</v>
      </c>
      <c r="F7121" s="167" t="str">
        <f>IF('Lineær programmering opg 4'!$E$6=0,"-",(-A7121+'Lineær programmering opg 4'!$M$6)/'Lineær programmering opg 4'!$K$6*-1)</f>
        <v>-</v>
      </c>
      <c r="G7121" s="167" t="str">
        <f>IF('Lineær programmering opg 4'!$D$7=0,"-",((-A7121+'Lineær programmering opg 4'!$M$7)/'Lineær programmering opg 4'!$K$7)*-1)</f>
        <v>-</v>
      </c>
      <c r="H7121" s="167" t="str">
        <f>IF('Lineær programmering opg 4'!$C$8=0,"-",((-A7121+'Lineær programmering opg 4'!$M$8)/'Lineær programmering opg 4'!$K$8)*-1)</f>
        <v>-</v>
      </c>
      <c r="I7121" s="167" t="str">
        <f>IF('Lineær programmering opg 4'!$D$8=0,"-",'Lineær programmering opg 4'!$G$8)</f>
        <v>-</v>
      </c>
      <c r="J7121" s="295">
        <f>A7121*'Lineær programmering opg 4'!$C$11+Datatabel!C7121*'Lineær programmering opg 4'!$D$11</f>
        <v>44135.399999999761</v>
      </c>
      <c r="K7121" s="9">
        <f t="shared" si="557"/>
        <v>0</v>
      </c>
      <c r="L7121" s="9">
        <f t="shared" si="558"/>
        <v>0</v>
      </c>
    </row>
    <row r="7122" spans="1:12" ht="15" x14ac:dyDescent="0.25">
      <c r="A7122" s="167">
        <f t="shared" si="556"/>
        <v>69.144000000018821</v>
      </c>
      <c r="B7122" s="325">
        <f t="shared" si="559"/>
        <v>0.2881000000000784</v>
      </c>
      <c r="C7122" s="167">
        <f t="shared" si="555"/>
        <v>248.1419999999859</v>
      </c>
      <c r="D7122" s="167">
        <f>IF('Lineær programmering opg 4'!$M$4=0,"-",(-A7122+'Lineær programmering opg 4'!$M$4)/'Lineær programmering opg 4'!$K$4*-1)</f>
        <v>341.71199999996236</v>
      </c>
      <c r="E7122" s="167">
        <f>IF('Lineær programmering opg 4'!$M$5=0,"-",(-A7122+'Lineær programmering opg 4'!$M$5)/'Lineær programmering opg 4'!$K$5*-1)</f>
        <v>248.1419999999859</v>
      </c>
      <c r="F7122" s="167" t="str">
        <f>IF('Lineær programmering opg 4'!$E$6=0,"-",(-A7122+'Lineær programmering opg 4'!$M$6)/'Lineær programmering opg 4'!$K$6*-1)</f>
        <v>-</v>
      </c>
      <c r="G7122" s="167" t="str">
        <f>IF('Lineær programmering opg 4'!$D$7=0,"-",((-A7122+'Lineær programmering opg 4'!$M$7)/'Lineær programmering opg 4'!$K$7)*-1)</f>
        <v>-</v>
      </c>
      <c r="H7122" s="167" t="str">
        <f>IF('Lineær programmering opg 4'!$C$8=0,"-",((-A7122+'Lineær programmering opg 4'!$M$8)/'Lineær programmering opg 4'!$K$8)*-1)</f>
        <v>-</v>
      </c>
      <c r="I7122" s="167" t="str">
        <f>IF('Lineær programmering opg 4'!$D$8=0,"-",'Lineær programmering opg 4'!$G$8)</f>
        <v>-</v>
      </c>
      <c r="J7122" s="295">
        <f>A7122*'Lineær programmering opg 4'!$C$11+Datatabel!C7122*'Lineær programmering opg 4'!$D$11</f>
        <v>44135.699999999764</v>
      </c>
      <c r="K7122" s="9">
        <f t="shared" si="557"/>
        <v>0</v>
      </c>
      <c r="L7122" s="9">
        <f t="shared" si="558"/>
        <v>0</v>
      </c>
    </row>
    <row r="7123" spans="1:12" ht="15" x14ac:dyDescent="0.25">
      <c r="A7123" s="167">
        <f t="shared" si="556"/>
        <v>69.12000000001882</v>
      </c>
      <c r="B7123" s="325">
        <f t="shared" si="559"/>
        <v>0.28800000000007842</v>
      </c>
      <c r="C7123" s="167">
        <f t="shared" si="555"/>
        <v>248.1599999999859</v>
      </c>
      <c r="D7123" s="167">
        <f>IF('Lineær programmering opg 4'!$M$4=0,"-",(-A7123+'Lineær programmering opg 4'!$M$4)/'Lineær programmering opg 4'!$K$4*-1)</f>
        <v>341.75999999996236</v>
      </c>
      <c r="E7123" s="167">
        <f>IF('Lineær programmering opg 4'!$M$5=0,"-",(-A7123+'Lineær programmering opg 4'!$M$5)/'Lineær programmering opg 4'!$K$5*-1)</f>
        <v>248.1599999999859</v>
      </c>
      <c r="F7123" s="167" t="str">
        <f>IF('Lineær programmering opg 4'!$E$6=0,"-",(-A7123+'Lineær programmering opg 4'!$M$6)/'Lineær programmering opg 4'!$K$6*-1)</f>
        <v>-</v>
      </c>
      <c r="G7123" s="167" t="str">
        <f>IF('Lineær programmering opg 4'!$D$7=0,"-",((-A7123+'Lineær programmering opg 4'!$M$7)/'Lineær programmering opg 4'!$K$7)*-1)</f>
        <v>-</v>
      </c>
      <c r="H7123" s="167" t="str">
        <f>IF('Lineær programmering opg 4'!$C$8=0,"-",((-A7123+'Lineær programmering opg 4'!$M$8)/'Lineær programmering opg 4'!$K$8)*-1)</f>
        <v>-</v>
      </c>
      <c r="I7123" s="167" t="str">
        <f>IF('Lineær programmering opg 4'!$D$8=0,"-",'Lineær programmering opg 4'!$G$8)</f>
        <v>-</v>
      </c>
      <c r="J7123" s="295">
        <f>A7123*'Lineær programmering opg 4'!$C$11+Datatabel!C7123*'Lineær programmering opg 4'!$D$11</f>
        <v>44135.999999999767</v>
      </c>
      <c r="K7123" s="9">
        <f t="shared" si="557"/>
        <v>0</v>
      </c>
      <c r="L7123" s="9">
        <f t="shared" si="558"/>
        <v>0</v>
      </c>
    </row>
    <row r="7124" spans="1:12" ht="15" x14ac:dyDescent="0.25">
      <c r="A7124" s="167">
        <f t="shared" si="556"/>
        <v>69.096000000018819</v>
      </c>
      <c r="B7124" s="325">
        <f t="shared" si="559"/>
        <v>0.28790000000007843</v>
      </c>
      <c r="C7124" s="167">
        <f t="shared" si="555"/>
        <v>248.1779999999859</v>
      </c>
      <c r="D7124" s="167">
        <f>IF('Lineær programmering opg 4'!$M$4=0,"-",(-A7124+'Lineær programmering opg 4'!$M$4)/'Lineær programmering opg 4'!$K$4*-1)</f>
        <v>341.80799999996236</v>
      </c>
      <c r="E7124" s="167">
        <f>IF('Lineær programmering opg 4'!$M$5=0,"-",(-A7124+'Lineær programmering opg 4'!$M$5)/'Lineær programmering opg 4'!$K$5*-1)</f>
        <v>248.1779999999859</v>
      </c>
      <c r="F7124" s="167" t="str">
        <f>IF('Lineær programmering opg 4'!$E$6=0,"-",(-A7124+'Lineær programmering opg 4'!$M$6)/'Lineær programmering opg 4'!$K$6*-1)</f>
        <v>-</v>
      </c>
      <c r="G7124" s="167" t="str">
        <f>IF('Lineær programmering opg 4'!$D$7=0,"-",((-A7124+'Lineær programmering opg 4'!$M$7)/'Lineær programmering opg 4'!$K$7)*-1)</f>
        <v>-</v>
      </c>
      <c r="H7124" s="167" t="str">
        <f>IF('Lineær programmering opg 4'!$C$8=0,"-",((-A7124+'Lineær programmering opg 4'!$M$8)/'Lineær programmering opg 4'!$K$8)*-1)</f>
        <v>-</v>
      </c>
      <c r="I7124" s="167" t="str">
        <f>IF('Lineær programmering opg 4'!$D$8=0,"-",'Lineær programmering opg 4'!$G$8)</f>
        <v>-</v>
      </c>
      <c r="J7124" s="295">
        <f>A7124*'Lineær programmering opg 4'!$C$11+Datatabel!C7124*'Lineær programmering opg 4'!$D$11</f>
        <v>44136.29999999977</v>
      </c>
      <c r="K7124" s="9">
        <f t="shared" si="557"/>
        <v>0</v>
      </c>
      <c r="L7124" s="9">
        <f t="shared" si="558"/>
        <v>0</v>
      </c>
    </row>
    <row r="7125" spans="1:12" ht="15" x14ac:dyDescent="0.25">
      <c r="A7125" s="167">
        <f t="shared" si="556"/>
        <v>69.072000000018818</v>
      </c>
      <c r="B7125" s="325">
        <f t="shared" si="559"/>
        <v>0.28780000000007844</v>
      </c>
      <c r="C7125" s="167">
        <f t="shared" si="555"/>
        <v>248.1959999999859</v>
      </c>
      <c r="D7125" s="167">
        <f>IF('Lineær programmering opg 4'!$M$4=0,"-",(-A7125+'Lineær programmering opg 4'!$M$4)/'Lineær programmering opg 4'!$K$4*-1)</f>
        <v>341.85599999996236</v>
      </c>
      <c r="E7125" s="167">
        <f>IF('Lineær programmering opg 4'!$M$5=0,"-",(-A7125+'Lineær programmering opg 4'!$M$5)/'Lineær programmering opg 4'!$K$5*-1)</f>
        <v>248.1959999999859</v>
      </c>
      <c r="F7125" s="167" t="str">
        <f>IF('Lineær programmering opg 4'!$E$6=0,"-",(-A7125+'Lineær programmering opg 4'!$M$6)/'Lineær programmering opg 4'!$K$6*-1)</f>
        <v>-</v>
      </c>
      <c r="G7125" s="167" t="str">
        <f>IF('Lineær programmering opg 4'!$D$7=0,"-",((-A7125+'Lineær programmering opg 4'!$M$7)/'Lineær programmering opg 4'!$K$7)*-1)</f>
        <v>-</v>
      </c>
      <c r="H7125" s="167" t="str">
        <f>IF('Lineær programmering opg 4'!$C$8=0,"-",((-A7125+'Lineær programmering opg 4'!$M$8)/'Lineær programmering opg 4'!$K$8)*-1)</f>
        <v>-</v>
      </c>
      <c r="I7125" s="167" t="str">
        <f>IF('Lineær programmering opg 4'!$D$8=0,"-",'Lineær programmering opg 4'!$G$8)</f>
        <v>-</v>
      </c>
      <c r="J7125" s="295">
        <f>A7125*'Lineær programmering opg 4'!$C$11+Datatabel!C7125*'Lineær programmering opg 4'!$D$11</f>
        <v>44136.599999999766</v>
      </c>
      <c r="K7125" s="9">
        <f t="shared" si="557"/>
        <v>0</v>
      </c>
      <c r="L7125" s="9">
        <f t="shared" si="558"/>
        <v>0</v>
      </c>
    </row>
    <row r="7126" spans="1:12" ht="15" x14ac:dyDescent="0.25">
      <c r="A7126" s="167">
        <f t="shared" si="556"/>
        <v>69.048000000018831</v>
      </c>
      <c r="B7126" s="325">
        <f t="shared" si="559"/>
        <v>0.28770000000007845</v>
      </c>
      <c r="C7126" s="167">
        <f t="shared" si="555"/>
        <v>248.2139999999859</v>
      </c>
      <c r="D7126" s="167">
        <f>IF('Lineær programmering opg 4'!$M$4=0,"-",(-A7126+'Lineær programmering opg 4'!$M$4)/'Lineær programmering opg 4'!$K$4*-1)</f>
        <v>341.90399999996237</v>
      </c>
      <c r="E7126" s="167">
        <f>IF('Lineær programmering opg 4'!$M$5=0,"-",(-A7126+'Lineær programmering opg 4'!$M$5)/'Lineær programmering opg 4'!$K$5*-1)</f>
        <v>248.2139999999859</v>
      </c>
      <c r="F7126" s="167" t="str">
        <f>IF('Lineær programmering opg 4'!$E$6=0,"-",(-A7126+'Lineær programmering opg 4'!$M$6)/'Lineær programmering opg 4'!$K$6*-1)</f>
        <v>-</v>
      </c>
      <c r="G7126" s="167" t="str">
        <f>IF('Lineær programmering opg 4'!$D$7=0,"-",((-A7126+'Lineær programmering opg 4'!$M$7)/'Lineær programmering opg 4'!$K$7)*-1)</f>
        <v>-</v>
      </c>
      <c r="H7126" s="167" t="str">
        <f>IF('Lineær programmering opg 4'!$C$8=0,"-",((-A7126+'Lineær programmering opg 4'!$M$8)/'Lineær programmering opg 4'!$K$8)*-1)</f>
        <v>-</v>
      </c>
      <c r="I7126" s="167" t="str">
        <f>IF('Lineær programmering opg 4'!$D$8=0,"-",'Lineær programmering opg 4'!$G$8)</f>
        <v>-</v>
      </c>
      <c r="J7126" s="295">
        <f>A7126*'Lineær programmering opg 4'!$C$11+Datatabel!C7126*'Lineær programmering opg 4'!$D$11</f>
        <v>44136.899999999769</v>
      </c>
      <c r="K7126" s="9">
        <f t="shared" si="557"/>
        <v>0</v>
      </c>
      <c r="L7126" s="9">
        <f t="shared" si="558"/>
        <v>0</v>
      </c>
    </row>
    <row r="7127" spans="1:12" ht="15" x14ac:dyDescent="0.25">
      <c r="A7127" s="167">
        <f t="shared" si="556"/>
        <v>69.02400000001883</v>
      </c>
      <c r="B7127" s="325">
        <f t="shared" si="559"/>
        <v>0.28760000000007846</v>
      </c>
      <c r="C7127" s="167">
        <f t="shared" si="555"/>
        <v>248.2319999999859</v>
      </c>
      <c r="D7127" s="167">
        <f>IF('Lineær programmering opg 4'!$M$4=0,"-",(-A7127+'Lineær programmering opg 4'!$M$4)/'Lineær programmering opg 4'!$K$4*-1)</f>
        <v>341.95199999996237</v>
      </c>
      <c r="E7127" s="167">
        <f>IF('Lineær programmering opg 4'!$M$5=0,"-",(-A7127+'Lineær programmering opg 4'!$M$5)/'Lineær programmering opg 4'!$K$5*-1)</f>
        <v>248.2319999999859</v>
      </c>
      <c r="F7127" s="167" t="str">
        <f>IF('Lineær programmering opg 4'!$E$6=0,"-",(-A7127+'Lineær programmering opg 4'!$M$6)/'Lineær programmering opg 4'!$K$6*-1)</f>
        <v>-</v>
      </c>
      <c r="G7127" s="167" t="str">
        <f>IF('Lineær programmering opg 4'!$D$7=0,"-",((-A7127+'Lineær programmering opg 4'!$M$7)/'Lineær programmering opg 4'!$K$7)*-1)</f>
        <v>-</v>
      </c>
      <c r="H7127" s="167" t="str">
        <f>IF('Lineær programmering opg 4'!$C$8=0,"-",((-A7127+'Lineær programmering opg 4'!$M$8)/'Lineær programmering opg 4'!$K$8)*-1)</f>
        <v>-</v>
      </c>
      <c r="I7127" s="167" t="str">
        <f>IF('Lineær programmering opg 4'!$D$8=0,"-",'Lineær programmering opg 4'!$G$8)</f>
        <v>-</v>
      </c>
      <c r="J7127" s="295">
        <f>A7127*'Lineær programmering opg 4'!$C$11+Datatabel!C7127*'Lineær programmering opg 4'!$D$11</f>
        <v>44137.199999999772</v>
      </c>
      <c r="K7127" s="9">
        <f t="shared" si="557"/>
        <v>0</v>
      </c>
      <c r="L7127" s="9">
        <f t="shared" si="558"/>
        <v>0</v>
      </c>
    </row>
    <row r="7128" spans="1:12" ht="15" x14ac:dyDescent="0.25">
      <c r="A7128" s="167">
        <f t="shared" si="556"/>
        <v>69.000000000018829</v>
      </c>
      <c r="B7128" s="325">
        <f t="shared" si="559"/>
        <v>0.28750000000007847</v>
      </c>
      <c r="C7128" s="167">
        <f t="shared" si="555"/>
        <v>248.2499999999859</v>
      </c>
      <c r="D7128" s="167">
        <f>IF('Lineær programmering opg 4'!$M$4=0,"-",(-A7128+'Lineær programmering opg 4'!$M$4)/'Lineær programmering opg 4'!$K$4*-1)</f>
        <v>341.99999999996237</v>
      </c>
      <c r="E7128" s="167">
        <f>IF('Lineær programmering opg 4'!$M$5=0,"-",(-A7128+'Lineær programmering opg 4'!$M$5)/'Lineær programmering opg 4'!$K$5*-1)</f>
        <v>248.2499999999859</v>
      </c>
      <c r="F7128" s="167" t="str">
        <f>IF('Lineær programmering opg 4'!$E$6=0,"-",(-A7128+'Lineær programmering opg 4'!$M$6)/'Lineær programmering opg 4'!$K$6*-1)</f>
        <v>-</v>
      </c>
      <c r="G7128" s="167" t="str">
        <f>IF('Lineær programmering opg 4'!$D$7=0,"-",((-A7128+'Lineær programmering opg 4'!$M$7)/'Lineær programmering opg 4'!$K$7)*-1)</f>
        <v>-</v>
      </c>
      <c r="H7128" s="167" t="str">
        <f>IF('Lineær programmering opg 4'!$C$8=0,"-",((-A7128+'Lineær programmering opg 4'!$M$8)/'Lineær programmering opg 4'!$K$8)*-1)</f>
        <v>-</v>
      </c>
      <c r="I7128" s="167" t="str">
        <f>IF('Lineær programmering opg 4'!$D$8=0,"-",'Lineær programmering opg 4'!$G$8)</f>
        <v>-</v>
      </c>
      <c r="J7128" s="295">
        <f>A7128*'Lineær programmering opg 4'!$C$11+Datatabel!C7128*'Lineær programmering opg 4'!$D$11</f>
        <v>44137.499999999767</v>
      </c>
      <c r="K7128" s="9">
        <f t="shared" si="557"/>
        <v>0</v>
      </c>
      <c r="L7128" s="9">
        <f t="shared" si="558"/>
        <v>0</v>
      </c>
    </row>
    <row r="7129" spans="1:12" ht="15" x14ac:dyDescent="0.25">
      <c r="A7129" s="167">
        <f t="shared" si="556"/>
        <v>68.976000000018843</v>
      </c>
      <c r="B7129" s="325">
        <f t="shared" si="559"/>
        <v>0.28740000000007848</v>
      </c>
      <c r="C7129" s="167">
        <f t="shared" si="555"/>
        <v>248.26799999998585</v>
      </c>
      <c r="D7129" s="167">
        <f>IF('Lineær programmering opg 4'!$M$4=0,"-",(-A7129+'Lineær programmering opg 4'!$M$4)/'Lineær programmering opg 4'!$K$4*-1)</f>
        <v>342.04799999996231</v>
      </c>
      <c r="E7129" s="167">
        <f>IF('Lineær programmering opg 4'!$M$5=0,"-",(-A7129+'Lineær programmering opg 4'!$M$5)/'Lineær programmering opg 4'!$K$5*-1)</f>
        <v>248.26799999998585</v>
      </c>
      <c r="F7129" s="167" t="str">
        <f>IF('Lineær programmering opg 4'!$E$6=0,"-",(-A7129+'Lineær programmering opg 4'!$M$6)/'Lineær programmering opg 4'!$K$6*-1)</f>
        <v>-</v>
      </c>
      <c r="G7129" s="167" t="str">
        <f>IF('Lineær programmering opg 4'!$D$7=0,"-",((-A7129+'Lineær programmering opg 4'!$M$7)/'Lineær programmering opg 4'!$K$7)*-1)</f>
        <v>-</v>
      </c>
      <c r="H7129" s="167" t="str">
        <f>IF('Lineær programmering opg 4'!$C$8=0,"-",((-A7129+'Lineær programmering opg 4'!$M$8)/'Lineær programmering opg 4'!$K$8)*-1)</f>
        <v>-</v>
      </c>
      <c r="I7129" s="167" t="str">
        <f>IF('Lineær programmering opg 4'!$D$8=0,"-",'Lineær programmering opg 4'!$G$8)</f>
        <v>-</v>
      </c>
      <c r="J7129" s="295">
        <f>A7129*'Lineær programmering opg 4'!$C$11+Datatabel!C7129*'Lineær programmering opg 4'!$D$11</f>
        <v>44137.799999999763</v>
      </c>
      <c r="K7129" s="9">
        <f t="shared" si="557"/>
        <v>0</v>
      </c>
      <c r="L7129" s="9">
        <f t="shared" si="558"/>
        <v>0</v>
      </c>
    </row>
    <row r="7130" spans="1:12" ht="15" x14ac:dyDescent="0.25">
      <c r="A7130" s="167">
        <f t="shared" si="556"/>
        <v>68.952000000018842</v>
      </c>
      <c r="B7130" s="325">
        <f t="shared" si="559"/>
        <v>0.28730000000007849</v>
      </c>
      <c r="C7130" s="167">
        <f t="shared" si="555"/>
        <v>248.28599999998585</v>
      </c>
      <c r="D7130" s="167">
        <f>IF('Lineær programmering opg 4'!$M$4=0,"-",(-A7130+'Lineær programmering opg 4'!$M$4)/'Lineær programmering opg 4'!$K$4*-1)</f>
        <v>342.09599999996232</v>
      </c>
      <c r="E7130" s="167">
        <f>IF('Lineær programmering opg 4'!$M$5=0,"-",(-A7130+'Lineær programmering opg 4'!$M$5)/'Lineær programmering opg 4'!$K$5*-1)</f>
        <v>248.28599999998585</v>
      </c>
      <c r="F7130" s="167" t="str">
        <f>IF('Lineær programmering opg 4'!$E$6=0,"-",(-A7130+'Lineær programmering opg 4'!$M$6)/'Lineær programmering opg 4'!$K$6*-1)</f>
        <v>-</v>
      </c>
      <c r="G7130" s="167" t="str">
        <f>IF('Lineær programmering opg 4'!$D$7=0,"-",((-A7130+'Lineær programmering opg 4'!$M$7)/'Lineær programmering opg 4'!$K$7)*-1)</f>
        <v>-</v>
      </c>
      <c r="H7130" s="167" t="str">
        <f>IF('Lineær programmering opg 4'!$C$8=0,"-",((-A7130+'Lineær programmering opg 4'!$M$8)/'Lineær programmering opg 4'!$K$8)*-1)</f>
        <v>-</v>
      </c>
      <c r="I7130" s="167" t="str">
        <f>IF('Lineær programmering opg 4'!$D$8=0,"-",'Lineær programmering opg 4'!$G$8)</f>
        <v>-</v>
      </c>
      <c r="J7130" s="295">
        <f>A7130*'Lineær programmering opg 4'!$C$11+Datatabel!C7130*'Lineær programmering opg 4'!$D$11</f>
        <v>44138.099999999758</v>
      </c>
      <c r="K7130" s="9">
        <f t="shared" si="557"/>
        <v>0</v>
      </c>
      <c r="L7130" s="9">
        <f t="shared" si="558"/>
        <v>0</v>
      </c>
    </row>
    <row r="7131" spans="1:12" ht="15" x14ac:dyDescent="0.25">
      <c r="A7131" s="167">
        <f t="shared" si="556"/>
        <v>68.928000000018841</v>
      </c>
      <c r="B7131" s="325">
        <f t="shared" si="559"/>
        <v>0.2872000000000785</v>
      </c>
      <c r="C7131" s="167">
        <f t="shared" si="555"/>
        <v>248.30399999998585</v>
      </c>
      <c r="D7131" s="167">
        <f>IF('Lineær programmering opg 4'!$M$4=0,"-",(-A7131+'Lineær programmering opg 4'!$M$4)/'Lineær programmering opg 4'!$K$4*-1)</f>
        <v>342.14399999996232</v>
      </c>
      <c r="E7131" s="167">
        <f>IF('Lineær programmering opg 4'!$M$5=0,"-",(-A7131+'Lineær programmering opg 4'!$M$5)/'Lineær programmering opg 4'!$K$5*-1)</f>
        <v>248.30399999998585</v>
      </c>
      <c r="F7131" s="167" t="str">
        <f>IF('Lineær programmering opg 4'!$E$6=0,"-",(-A7131+'Lineær programmering opg 4'!$M$6)/'Lineær programmering opg 4'!$K$6*-1)</f>
        <v>-</v>
      </c>
      <c r="G7131" s="167" t="str">
        <f>IF('Lineær programmering opg 4'!$D$7=0,"-",((-A7131+'Lineær programmering opg 4'!$M$7)/'Lineær programmering opg 4'!$K$7)*-1)</f>
        <v>-</v>
      </c>
      <c r="H7131" s="167" t="str">
        <f>IF('Lineær programmering opg 4'!$C$8=0,"-",((-A7131+'Lineær programmering opg 4'!$M$8)/'Lineær programmering opg 4'!$K$8)*-1)</f>
        <v>-</v>
      </c>
      <c r="I7131" s="167" t="str">
        <f>IF('Lineær programmering opg 4'!$D$8=0,"-",'Lineær programmering opg 4'!$G$8)</f>
        <v>-</v>
      </c>
      <c r="J7131" s="295">
        <f>A7131*'Lineær programmering opg 4'!$C$11+Datatabel!C7131*'Lineær programmering opg 4'!$D$11</f>
        <v>44138.399999999761</v>
      </c>
      <c r="K7131" s="9">
        <f t="shared" si="557"/>
        <v>0</v>
      </c>
      <c r="L7131" s="9">
        <f t="shared" si="558"/>
        <v>0</v>
      </c>
    </row>
    <row r="7132" spans="1:12" ht="15" x14ac:dyDescent="0.25">
      <c r="A7132" s="167">
        <f t="shared" si="556"/>
        <v>68.90400000001884</v>
      </c>
      <c r="B7132" s="325">
        <f t="shared" si="559"/>
        <v>0.28710000000007851</v>
      </c>
      <c r="C7132" s="167">
        <f t="shared" si="555"/>
        <v>248.32199999998585</v>
      </c>
      <c r="D7132" s="167">
        <f>IF('Lineær programmering opg 4'!$M$4=0,"-",(-A7132+'Lineær programmering opg 4'!$M$4)/'Lineær programmering opg 4'!$K$4*-1)</f>
        <v>342.19199999996232</v>
      </c>
      <c r="E7132" s="167">
        <f>IF('Lineær programmering opg 4'!$M$5=0,"-",(-A7132+'Lineær programmering opg 4'!$M$5)/'Lineær programmering opg 4'!$K$5*-1)</f>
        <v>248.32199999998585</v>
      </c>
      <c r="F7132" s="167" t="str">
        <f>IF('Lineær programmering opg 4'!$E$6=0,"-",(-A7132+'Lineær programmering opg 4'!$M$6)/'Lineær programmering opg 4'!$K$6*-1)</f>
        <v>-</v>
      </c>
      <c r="G7132" s="167" t="str">
        <f>IF('Lineær programmering opg 4'!$D$7=0,"-",((-A7132+'Lineær programmering opg 4'!$M$7)/'Lineær programmering opg 4'!$K$7)*-1)</f>
        <v>-</v>
      </c>
      <c r="H7132" s="167" t="str">
        <f>IF('Lineær programmering opg 4'!$C$8=0,"-",((-A7132+'Lineær programmering opg 4'!$M$8)/'Lineær programmering opg 4'!$K$8)*-1)</f>
        <v>-</v>
      </c>
      <c r="I7132" s="167" t="str">
        <f>IF('Lineær programmering opg 4'!$D$8=0,"-",'Lineær programmering opg 4'!$G$8)</f>
        <v>-</v>
      </c>
      <c r="J7132" s="295">
        <f>A7132*'Lineær programmering opg 4'!$C$11+Datatabel!C7132*'Lineær programmering opg 4'!$D$11</f>
        <v>44138.699999999764</v>
      </c>
      <c r="K7132" s="9">
        <f t="shared" si="557"/>
        <v>0</v>
      </c>
      <c r="L7132" s="9">
        <f t="shared" si="558"/>
        <v>0</v>
      </c>
    </row>
    <row r="7133" spans="1:12" ht="15" x14ac:dyDescent="0.25">
      <c r="A7133" s="167">
        <f t="shared" si="556"/>
        <v>68.880000000018839</v>
      </c>
      <c r="B7133" s="325">
        <f t="shared" si="559"/>
        <v>0.28700000000007853</v>
      </c>
      <c r="C7133" s="167">
        <f t="shared" si="555"/>
        <v>248.33999999998585</v>
      </c>
      <c r="D7133" s="167">
        <f>IF('Lineær programmering opg 4'!$M$4=0,"-",(-A7133+'Lineær programmering opg 4'!$M$4)/'Lineær programmering opg 4'!$K$4*-1)</f>
        <v>342.23999999996232</v>
      </c>
      <c r="E7133" s="167">
        <f>IF('Lineær programmering opg 4'!$M$5=0,"-",(-A7133+'Lineær programmering opg 4'!$M$5)/'Lineær programmering opg 4'!$K$5*-1)</f>
        <v>248.33999999998585</v>
      </c>
      <c r="F7133" s="167" t="str">
        <f>IF('Lineær programmering opg 4'!$E$6=0,"-",(-A7133+'Lineær programmering opg 4'!$M$6)/'Lineær programmering opg 4'!$K$6*-1)</f>
        <v>-</v>
      </c>
      <c r="G7133" s="167" t="str">
        <f>IF('Lineær programmering opg 4'!$D$7=0,"-",((-A7133+'Lineær programmering opg 4'!$M$7)/'Lineær programmering opg 4'!$K$7)*-1)</f>
        <v>-</v>
      </c>
      <c r="H7133" s="167" t="str">
        <f>IF('Lineær programmering opg 4'!$C$8=0,"-",((-A7133+'Lineær programmering opg 4'!$M$8)/'Lineær programmering opg 4'!$K$8)*-1)</f>
        <v>-</v>
      </c>
      <c r="I7133" s="167" t="str">
        <f>IF('Lineær programmering opg 4'!$D$8=0,"-",'Lineær programmering opg 4'!$G$8)</f>
        <v>-</v>
      </c>
      <c r="J7133" s="295">
        <f>A7133*'Lineær programmering opg 4'!$C$11+Datatabel!C7133*'Lineær programmering opg 4'!$D$11</f>
        <v>44138.99999999976</v>
      </c>
      <c r="K7133" s="9">
        <f t="shared" si="557"/>
        <v>0</v>
      </c>
      <c r="L7133" s="9">
        <f t="shared" si="558"/>
        <v>0</v>
      </c>
    </row>
    <row r="7134" spans="1:12" ht="15" x14ac:dyDescent="0.25">
      <c r="A7134" s="167">
        <f t="shared" si="556"/>
        <v>68.856000000018852</v>
      </c>
      <c r="B7134" s="325">
        <f t="shared" si="559"/>
        <v>0.28690000000007854</v>
      </c>
      <c r="C7134" s="167">
        <f t="shared" si="555"/>
        <v>248.35799999998585</v>
      </c>
      <c r="D7134" s="167">
        <f>IF('Lineær programmering opg 4'!$M$4=0,"-",(-A7134+'Lineær programmering opg 4'!$M$4)/'Lineær programmering opg 4'!$K$4*-1)</f>
        <v>342.28799999996227</v>
      </c>
      <c r="E7134" s="167">
        <f>IF('Lineær programmering opg 4'!$M$5=0,"-",(-A7134+'Lineær programmering opg 4'!$M$5)/'Lineær programmering opg 4'!$K$5*-1)</f>
        <v>248.35799999998585</v>
      </c>
      <c r="F7134" s="167" t="str">
        <f>IF('Lineær programmering opg 4'!$E$6=0,"-",(-A7134+'Lineær programmering opg 4'!$M$6)/'Lineær programmering opg 4'!$K$6*-1)</f>
        <v>-</v>
      </c>
      <c r="G7134" s="167" t="str">
        <f>IF('Lineær programmering opg 4'!$D$7=0,"-",((-A7134+'Lineær programmering opg 4'!$M$7)/'Lineær programmering opg 4'!$K$7)*-1)</f>
        <v>-</v>
      </c>
      <c r="H7134" s="167" t="str">
        <f>IF('Lineær programmering opg 4'!$C$8=0,"-",((-A7134+'Lineær programmering opg 4'!$M$8)/'Lineær programmering opg 4'!$K$8)*-1)</f>
        <v>-</v>
      </c>
      <c r="I7134" s="167" t="str">
        <f>IF('Lineær programmering opg 4'!$D$8=0,"-",'Lineær programmering opg 4'!$G$8)</f>
        <v>-</v>
      </c>
      <c r="J7134" s="295">
        <f>A7134*'Lineær programmering opg 4'!$C$11+Datatabel!C7134*'Lineær programmering opg 4'!$D$11</f>
        <v>44139.299999999763</v>
      </c>
      <c r="K7134" s="9">
        <f t="shared" si="557"/>
        <v>0</v>
      </c>
      <c r="L7134" s="9">
        <f t="shared" si="558"/>
        <v>0</v>
      </c>
    </row>
    <row r="7135" spans="1:12" ht="15" x14ac:dyDescent="0.25">
      <c r="A7135" s="167">
        <f t="shared" si="556"/>
        <v>68.832000000018851</v>
      </c>
      <c r="B7135" s="325">
        <f t="shared" si="559"/>
        <v>0.28680000000007855</v>
      </c>
      <c r="C7135" s="167">
        <f t="shared" si="555"/>
        <v>248.37599999998585</v>
      </c>
      <c r="D7135" s="167">
        <f>IF('Lineær programmering opg 4'!$M$4=0,"-",(-A7135+'Lineær programmering opg 4'!$M$4)/'Lineær programmering opg 4'!$K$4*-1)</f>
        <v>342.33599999996227</v>
      </c>
      <c r="E7135" s="167">
        <f>IF('Lineær programmering opg 4'!$M$5=0,"-",(-A7135+'Lineær programmering opg 4'!$M$5)/'Lineær programmering opg 4'!$K$5*-1)</f>
        <v>248.37599999998585</v>
      </c>
      <c r="F7135" s="167" t="str">
        <f>IF('Lineær programmering opg 4'!$E$6=0,"-",(-A7135+'Lineær programmering opg 4'!$M$6)/'Lineær programmering opg 4'!$K$6*-1)</f>
        <v>-</v>
      </c>
      <c r="G7135" s="167" t="str">
        <f>IF('Lineær programmering opg 4'!$D$7=0,"-",((-A7135+'Lineær programmering opg 4'!$M$7)/'Lineær programmering opg 4'!$K$7)*-1)</f>
        <v>-</v>
      </c>
      <c r="H7135" s="167" t="str">
        <f>IF('Lineær programmering opg 4'!$C$8=0,"-",((-A7135+'Lineær programmering opg 4'!$M$8)/'Lineær programmering opg 4'!$K$8)*-1)</f>
        <v>-</v>
      </c>
      <c r="I7135" s="167" t="str">
        <f>IF('Lineær programmering opg 4'!$D$8=0,"-",'Lineær programmering opg 4'!$G$8)</f>
        <v>-</v>
      </c>
      <c r="J7135" s="295">
        <f>A7135*'Lineær programmering opg 4'!$C$11+Datatabel!C7135*'Lineær programmering opg 4'!$D$11</f>
        <v>44139.599999999758</v>
      </c>
      <c r="K7135" s="9">
        <f t="shared" si="557"/>
        <v>0</v>
      </c>
      <c r="L7135" s="9">
        <f t="shared" si="558"/>
        <v>0</v>
      </c>
    </row>
    <row r="7136" spans="1:12" ht="15" x14ac:dyDescent="0.25">
      <c r="A7136" s="167">
        <f t="shared" si="556"/>
        <v>68.808000000018851</v>
      </c>
      <c r="B7136" s="325">
        <f t="shared" si="559"/>
        <v>0.28670000000007856</v>
      </c>
      <c r="C7136" s="167">
        <f t="shared" si="555"/>
        <v>248.39399999998585</v>
      </c>
      <c r="D7136" s="167">
        <f>IF('Lineær programmering opg 4'!$M$4=0,"-",(-A7136+'Lineær programmering opg 4'!$M$4)/'Lineær programmering opg 4'!$K$4*-1)</f>
        <v>342.38399999996227</v>
      </c>
      <c r="E7136" s="167">
        <f>IF('Lineær programmering opg 4'!$M$5=0,"-",(-A7136+'Lineær programmering opg 4'!$M$5)/'Lineær programmering opg 4'!$K$5*-1)</f>
        <v>248.39399999998585</v>
      </c>
      <c r="F7136" s="167" t="str">
        <f>IF('Lineær programmering opg 4'!$E$6=0,"-",(-A7136+'Lineær programmering opg 4'!$M$6)/'Lineær programmering opg 4'!$K$6*-1)</f>
        <v>-</v>
      </c>
      <c r="G7136" s="167" t="str">
        <f>IF('Lineær programmering opg 4'!$D$7=0,"-",((-A7136+'Lineær programmering opg 4'!$M$7)/'Lineær programmering opg 4'!$K$7)*-1)</f>
        <v>-</v>
      </c>
      <c r="H7136" s="167" t="str">
        <f>IF('Lineær programmering opg 4'!$C$8=0,"-",((-A7136+'Lineær programmering opg 4'!$M$8)/'Lineær programmering opg 4'!$K$8)*-1)</f>
        <v>-</v>
      </c>
      <c r="I7136" s="167" t="str">
        <f>IF('Lineær programmering opg 4'!$D$8=0,"-",'Lineær programmering opg 4'!$G$8)</f>
        <v>-</v>
      </c>
      <c r="J7136" s="295">
        <f>A7136*'Lineær programmering opg 4'!$C$11+Datatabel!C7136*'Lineær programmering opg 4'!$D$11</f>
        <v>44139.899999999769</v>
      </c>
      <c r="K7136" s="9">
        <f t="shared" si="557"/>
        <v>0</v>
      </c>
      <c r="L7136" s="9">
        <f t="shared" si="558"/>
        <v>0</v>
      </c>
    </row>
    <row r="7137" spans="1:12" ht="15" x14ac:dyDescent="0.25">
      <c r="A7137" s="167">
        <f t="shared" si="556"/>
        <v>68.784000000018864</v>
      </c>
      <c r="B7137" s="325">
        <f t="shared" si="559"/>
        <v>0.28660000000007857</v>
      </c>
      <c r="C7137" s="167">
        <f t="shared" si="555"/>
        <v>248.41199999998585</v>
      </c>
      <c r="D7137" s="167">
        <f>IF('Lineær programmering opg 4'!$M$4=0,"-",(-A7137+'Lineær programmering opg 4'!$M$4)/'Lineær programmering opg 4'!$K$4*-1)</f>
        <v>342.43199999996227</v>
      </c>
      <c r="E7137" s="167">
        <f>IF('Lineær programmering opg 4'!$M$5=0,"-",(-A7137+'Lineær programmering opg 4'!$M$5)/'Lineær programmering opg 4'!$K$5*-1)</f>
        <v>248.41199999998585</v>
      </c>
      <c r="F7137" s="167" t="str">
        <f>IF('Lineær programmering opg 4'!$E$6=0,"-",(-A7137+'Lineær programmering opg 4'!$M$6)/'Lineær programmering opg 4'!$K$6*-1)</f>
        <v>-</v>
      </c>
      <c r="G7137" s="167" t="str">
        <f>IF('Lineær programmering opg 4'!$D$7=0,"-",((-A7137+'Lineær programmering opg 4'!$M$7)/'Lineær programmering opg 4'!$K$7)*-1)</f>
        <v>-</v>
      </c>
      <c r="H7137" s="167" t="str">
        <f>IF('Lineær programmering opg 4'!$C$8=0,"-",((-A7137+'Lineær programmering opg 4'!$M$8)/'Lineær programmering opg 4'!$K$8)*-1)</f>
        <v>-</v>
      </c>
      <c r="I7137" s="167" t="str">
        <f>IF('Lineær programmering opg 4'!$D$8=0,"-",'Lineær programmering opg 4'!$G$8)</f>
        <v>-</v>
      </c>
      <c r="J7137" s="295">
        <f>A7137*'Lineær programmering opg 4'!$C$11+Datatabel!C7137*'Lineær programmering opg 4'!$D$11</f>
        <v>44140.199999999764</v>
      </c>
      <c r="K7137" s="9">
        <f t="shared" si="557"/>
        <v>0</v>
      </c>
      <c r="L7137" s="9">
        <f t="shared" si="558"/>
        <v>0</v>
      </c>
    </row>
    <row r="7138" spans="1:12" ht="15" x14ac:dyDescent="0.25">
      <c r="A7138" s="167">
        <f t="shared" si="556"/>
        <v>68.760000000018863</v>
      </c>
      <c r="B7138" s="325">
        <f t="shared" si="559"/>
        <v>0.28650000000007858</v>
      </c>
      <c r="C7138" s="167">
        <f t="shared" si="555"/>
        <v>248.42999999998585</v>
      </c>
      <c r="D7138" s="167">
        <f>IF('Lineær programmering opg 4'!$M$4=0,"-",(-A7138+'Lineær programmering opg 4'!$M$4)/'Lineær programmering opg 4'!$K$4*-1)</f>
        <v>342.47999999996227</v>
      </c>
      <c r="E7138" s="167">
        <f>IF('Lineær programmering opg 4'!$M$5=0,"-",(-A7138+'Lineær programmering opg 4'!$M$5)/'Lineær programmering opg 4'!$K$5*-1)</f>
        <v>248.42999999998585</v>
      </c>
      <c r="F7138" s="167" t="str">
        <f>IF('Lineær programmering opg 4'!$E$6=0,"-",(-A7138+'Lineær programmering opg 4'!$M$6)/'Lineær programmering opg 4'!$K$6*-1)</f>
        <v>-</v>
      </c>
      <c r="G7138" s="167" t="str">
        <f>IF('Lineær programmering opg 4'!$D$7=0,"-",((-A7138+'Lineær programmering opg 4'!$M$7)/'Lineær programmering opg 4'!$K$7)*-1)</f>
        <v>-</v>
      </c>
      <c r="H7138" s="167" t="str">
        <f>IF('Lineær programmering opg 4'!$C$8=0,"-",((-A7138+'Lineær programmering opg 4'!$M$8)/'Lineær programmering opg 4'!$K$8)*-1)</f>
        <v>-</v>
      </c>
      <c r="I7138" s="167" t="str">
        <f>IF('Lineær programmering opg 4'!$D$8=0,"-",'Lineær programmering opg 4'!$G$8)</f>
        <v>-</v>
      </c>
      <c r="J7138" s="295">
        <f>A7138*'Lineær programmering opg 4'!$C$11+Datatabel!C7138*'Lineær programmering opg 4'!$D$11</f>
        <v>44140.49999999976</v>
      </c>
      <c r="K7138" s="9">
        <f t="shared" si="557"/>
        <v>0</v>
      </c>
      <c r="L7138" s="9">
        <f t="shared" si="558"/>
        <v>0</v>
      </c>
    </row>
    <row r="7139" spans="1:12" ht="15" x14ac:dyDescent="0.25">
      <c r="A7139" s="167">
        <f t="shared" si="556"/>
        <v>68.736000000018862</v>
      </c>
      <c r="B7139" s="325">
        <f t="shared" si="559"/>
        <v>0.28640000000007859</v>
      </c>
      <c r="C7139" s="167">
        <f t="shared" si="555"/>
        <v>248.44799999998585</v>
      </c>
      <c r="D7139" s="167">
        <f>IF('Lineær programmering opg 4'!$M$4=0,"-",(-A7139+'Lineær programmering opg 4'!$M$4)/'Lineær programmering opg 4'!$K$4*-1)</f>
        <v>342.52799999996228</v>
      </c>
      <c r="E7139" s="167">
        <f>IF('Lineær programmering opg 4'!$M$5=0,"-",(-A7139+'Lineær programmering opg 4'!$M$5)/'Lineær programmering opg 4'!$K$5*-1)</f>
        <v>248.44799999998585</v>
      </c>
      <c r="F7139" s="167" t="str">
        <f>IF('Lineær programmering opg 4'!$E$6=0,"-",(-A7139+'Lineær programmering opg 4'!$M$6)/'Lineær programmering opg 4'!$K$6*-1)</f>
        <v>-</v>
      </c>
      <c r="G7139" s="167" t="str">
        <f>IF('Lineær programmering opg 4'!$D$7=0,"-",((-A7139+'Lineær programmering opg 4'!$M$7)/'Lineær programmering opg 4'!$K$7)*-1)</f>
        <v>-</v>
      </c>
      <c r="H7139" s="167" t="str">
        <f>IF('Lineær programmering opg 4'!$C$8=0,"-",((-A7139+'Lineær programmering opg 4'!$M$8)/'Lineær programmering opg 4'!$K$8)*-1)</f>
        <v>-</v>
      </c>
      <c r="I7139" s="167" t="str">
        <f>IF('Lineær programmering opg 4'!$D$8=0,"-",'Lineær programmering opg 4'!$G$8)</f>
        <v>-</v>
      </c>
      <c r="J7139" s="295">
        <f>A7139*'Lineær programmering opg 4'!$C$11+Datatabel!C7139*'Lineær programmering opg 4'!$D$11</f>
        <v>44140.79999999977</v>
      </c>
      <c r="K7139" s="9">
        <f t="shared" si="557"/>
        <v>0</v>
      </c>
      <c r="L7139" s="9">
        <f t="shared" si="558"/>
        <v>0</v>
      </c>
    </row>
    <row r="7140" spans="1:12" ht="15" x14ac:dyDescent="0.25">
      <c r="A7140" s="167">
        <f t="shared" si="556"/>
        <v>68.712000000018861</v>
      </c>
      <c r="B7140" s="325">
        <f t="shared" si="559"/>
        <v>0.2863000000000786</v>
      </c>
      <c r="C7140" s="167">
        <f t="shared" si="555"/>
        <v>248.46599999998585</v>
      </c>
      <c r="D7140" s="167">
        <f>IF('Lineær programmering opg 4'!$M$4=0,"-",(-A7140+'Lineær programmering opg 4'!$M$4)/'Lineær programmering opg 4'!$K$4*-1)</f>
        <v>342.57599999996228</v>
      </c>
      <c r="E7140" s="167">
        <f>IF('Lineær programmering opg 4'!$M$5=0,"-",(-A7140+'Lineær programmering opg 4'!$M$5)/'Lineær programmering opg 4'!$K$5*-1)</f>
        <v>248.46599999998585</v>
      </c>
      <c r="F7140" s="167" t="str">
        <f>IF('Lineær programmering opg 4'!$E$6=0,"-",(-A7140+'Lineær programmering opg 4'!$M$6)/'Lineær programmering opg 4'!$K$6*-1)</f>
        <v>-</v>
      </c>
      <c r="G7140" s="167" t="str">
        <f>IF('Lineær programmering opg 4'!$D$7=0,"-",((-A7140+'Lineær programmering opg 4'!$M$7)/'Lineær programmering opg 4'!$K$7)*-1)</f>
        <v>-</v>
      </c>
      <c r="H7140" s="167" t="str">
        <f>IF('Lineær programmering opg 4'!$C$8=0,"-",((-A7140+'Lineær programmering opg 4'!$M$8)/'Lineær programmering opg 4'!$K$8)*-1)</f>
        <v>-</v>
      </c>
      <c r="I7140" s="167" t="str">
        <f>IF('Lineær programmering opg 4'!$D$8=0,"-",'Lineær programmering opg 4'!$G$8)</f>
        <v>-</v>
      </c>
      <c r="J7140" s="295">
        <f>A7140*'Lineær programmering opg 4'!$C$11+Datatabel!C7140*'Lineær programmering opg 4'!$D$11</f>
        <v>44141.099999999766</v>
      </c>
      <c r="K7140" s="9">
        <f t="shared" si="557"/>
        <v>0</v>
      </c>
      <c r="L7140" s="9">
        <f t="shared" si="558"/>
        <v>0</v>
      </c>
    </row>
    <row r="7141" spans="1:12" ht="15" x14ac:dyDescent="0.25">
      <c r="A7141" s="167">
        <f t="shared" si="556"/>
        <v>68.68800000001886</v>
      </c>
      <c r="B7141" s="325">
        <f t="shared" si="559"/>
        <v>0.28620000000007861</v>
      </c>
      <c r="C7141" s="167">
        <f t="shared" si="555"/>
        <v>248.48399999998585</v>
      </c>
      <c r="D7141" s="167">
        <f>IF('Lineær programmering opg 4'!$M$4=0,"-",(-A7141+'Lineær programmering opg 4'!$M$4)/'Lineær programmering opg 4'!$K$4*-1)</f>
        <v>342.62399999996228</v>
      </c>
      <c r="E7141" s="167">
        <f>IF('Lineær programmering opg 4'!$M$5=0,"-",(-A7141+'Lineær programmering opg 4'!$M$5)/'Lineær programmering opg 4'!$K$5*-1)</f>
        <v>248.48399999998585</v>
      </c>
      <c r="F7141" s="167" t="str">
        <f>IF('Lineær programmering opg 4'!$E$6=0,"-",(-A7141+'Lineær programmering opg 4'!$M$6)/'Lineær programmering opg 4'!$K$6*-1)</f>
        <v>-</v>
      </c>
      <c r="G7141" s="167" t="str">
        <f>IF('Lineær programmering opg 4'!$D$7=0,"-",((-A7141+'Lineær programmering opg 4'!$M$7)/'Lineær programmering opg 4'!$K$7)*-1)</f>
        <v>-</v>
      </c>
      <c r="H7141" s="167" t="str">
        <f>IF('Lineær programmering opg 4'!$C$8=0,"-",((-A7141+'Lineær programmering opg 4'!$M$8)/'Lineær programmering opg 4'!$K$8)*-1)</f>
        <v>-</v>
      </c>
      <c r="I7141" s="167" t="str">
        <f>IF('Lineær programmering opg 4'!$D$8=0,"-",'Lineær programmering opg 4'!$G$8)</f>
        <v>-</v>
      </c>
      <c r="J7141" s="295">
        <f>A7141*'Lineær programmering opg 4'!$C$11+Datatabel!C7141*'Lineær programmering opg 4'!$D$11</f>
        <v>44141.399999999769</v>
      </c>
      <c r="K7141" s="9">
        <f t="shared" si="557"/>
        <v>0</v>
      </c>
      <c r="L7141" s="9">
        <f t="shared" si="558"/>
        <v>0</v>
      </c>
    </row>
    <row r="7142" spans="1:12" ht="15" x14ac:dyDescent="0.25">
      <c r="A7142" s="167">
        <f t="shared" si="556"/>
        <v>68.664000000018873</v>
      </c>
      <c r="B7142" s="325">
        <f t="shared" si="559"/>
        <v>0.28610000000007862</v>
      </c>
      <c r="C7142" s="167">
        <f t="shared" si="555"/>
        <v>248.50199999998586</v>
      </c>
      <c r="D7142" s="167">
        <f>IF('Lineær programmering opg 4'!$M$4=0,"-",(-A7142+'Lineær programmering opg 4'!$M$4)/'Lineær programmering opg 4'!$K$4*-1)</f>
        <v>342.67199999996228</v>
      </c>
      <c r="E7142" s="167">
        <f>IF('Lineær programmering opg 4'!$M$5=0,"-",(-A7142+'Lineær programmering opg 4'!$M$5)/'Lineær programmering opg 4'!$K$5*-1)</f>
        <v>248.50199999998586</v>
      </c>
      <c r="F7142" s="167" t="str">
        <f>IF('Lineær programmering opg 4'!$E$6=0,"-",(-A7142+'Lineær programmering opg 4'!$M$6)/'Lineær programmering opg 4'!$K$6*-1)</f>
        <v>-</v>
      </c>
      <c r="G7142" s="167" t="str">
        <f>IF('Lineær programmering opg 4'!$D$7=0,"-",((-A7142+'Lineær programmering opg 4'!$M$7)/'Lineær programmering opg 4'!$K$7)*-1)</f>
        <v>-</v>
      </c>
      <c r="H7142" s="167" t="str">
        <f>IF('Lineær programmering opg 4'!$C$8=0,"-",((-A7142+'Lineær programmering opg 4'!$M$8)/'Lineær programmering opg 4'!$K$8)*-1)</f>
        <v>-</v>
      </c>
      <c r="I7142" s="167" t="str">
        <f>IF('Lineær programmering opg 4'!$D$8=0,"-",'Lineær programmering opg 4'!$G$8)</f>
        <v>-</v>
      </c>
      <c r="J7142" s="295">
        <f>A7142*'Lineær programmering opg 4'!$C$11+Datatabel!C7142*'Lineær programmering opg 4'!$D$11</f>
        <v>44141.699999999764</v>
      </c>
      <c r="K7142" s="9">
        <f t="shared" si="557"/>
        <v>0</v>
      </c>
      <c r="L7142" s="9">
        <f t="shared" si="558"/>
        <v>0</v>
      </c>
    </row>
    <row r="7143" spans="1:12" ht="15" x14ac:dyDescent="0.25">
      <c r="A7143" s="167">
        <f t="shared" si="556"/>
        <v>68.640000000018873</v>
      </c>
      <c r="B7143" s="325">
        <f t="shared" si="559"/>
        <v>0.28600000000007864</v>
      </c>
      <c r="C7143" s="167">
        <f t="shared" si="555"/>
        <v>248.51999999998586</v>
      </c>
      <c r="D7143" s="167">
        <f>IF('Lineær programmering opg 4'!$M$4=0,"-",(-A7143+'Lineær programmering opg 4'!$M$4)/'Lineær programmering opg 4'!$K$4*-1)</f>
        <v>342.71999999996228</v>
      </c>
      <c r="E7143" s="167">
        <f>IF('Lineær programmering opg 4'!$M$5=0,"-",(-A7143+'Lineær programmering opg 4'!$M$5)/'Lineær programmering opg 4'!$K$5*-1)</f>
        <v>248.51999999998586</v>
      </c>
      <c r="F7143" s="167" t="str">
        <f>IF('Lineær programmering opg 4'!$E$6=0,"-",(-A7143+'Lineær programmering opg 4'!$M$6)/'Lineær programmering opg 4'!$K$6*-1)</f>
        <v>-</v>
      </c>
      <c r="G7143" s="167" t="str">
        <f>IF('Lineær programmering opg 4'!$D$7=0,"-",((-A7143+'Lineær programmering opg 4'!$M$7)/'Lineær programmering opg 4'!$K$7)*-1)</f>
        <v>-</v>
      </c>
      <c r="H7143" s="167" t="str">
        <f>IF('Lineær programmering opg 4'!$C$8=0,"-",((-A7143+'Lineær programmering opg 4'!$M$8)/'Lineær programmering opg 4'!$K$8)*-1)</f>
        <v>-</v>
      </c>
      <c r="I7143" s="167" t="str">
        <f>IF('Lineær programmering opg 4'!$D$8=0,"-",'Lineær programmering opg 4'!$G$8)</f>
        <v>-</v>
      </c>
      <c r="J7143" s="295">
        <f>A7143*'Lineær programmering opg 4'!$C$11+Datatabel!C7143*'Lineær programmering opg 4'!$D$11</f>
        <v>44141.99999999976</v>
      </c>
      <c r="K7143" s="9">
        <f t="shared" si="557"/>
        <v>0</v>
      </c>
      <c r="L7143" s="9">
        <f t="shared" si="558"/>
        <v>0</v>
      </c>
    </row>
    <row r="7144" spans="1:12" ht="15" x14ac:dyDescent="0.25">
      <c r="A7144" s="167">
        <f t="shared" si="556"/>
        <v>68.616000000018872</v>
      </c>
      <c r="B7144" s="325">
        <f t="shared" si="559"/>
        <v>0.28590000000007865</v>
      </c>
      <c r="C7144" s="167">
        <f t="shared" si="555"/>
        <v>248.53799999998586</v>
      </c>
      <c r="D7144" s="167">
        <f>IF('Lineær programmering opg 4'!$M$4=0,"-",(-A7144+'Lineær programmering opg 4'!$M$4)/'Lineær programmering opg 4'!$K$4*-1)</f>
        <v>342.76799999996229</v>
      </c>
      <c r="E7144" s="167">
        <f>IF('Lineær programmering opg 4'!$M$5=0,"-",(-A7144+'Lineær programmering opg 4'!$M$5)/'Lineær programmering opg 4'!$K$5*-1)</f>
        <v>248.53799999998586</v>
      </c>
      <c r="F7144" s="167" t="str">
        <f>IF('Lineær programmering opg 4'!$E$6=0,"-",(-A7144+'Lineær programmering opg 4'!$M$6)/'Lineær programmering opg 4'!$K$6*-1)</f>
        <v>-</v>
      </c>
      <c r="G7144" s="167" t="str">
        <f>IF('Lineær programmering opg 4'!$D$7=0,"-",((-A7144+'Lineær programmering opg 4'!$M$7)/'Lineær programmering opg 4'!$K$7)*-1)</f>
        <v>-</v>
      </c>
      <c r="H7144" s="167" t="str">
        <f>IF('Lineær programmering opg 4'!$C$8=0,"-",((-A7144+'Lineær programmering opg 4'!$M$8)/'Lineær programmering opg 4'!$K$8)*-1)</f>
        <v>-</v>
      </c>
      <c r="I7144" s="167" t="str">
        <f>IF('Lineær programmering opg 4'!$D$8=0,"-",'Lineær programmering opg 4'!$G$8)</f>
        <v>-</v>
      </c>
      <c r="J7144" s="295">
        <f>A7144*'Lineær programmering opg 4'!$C$11+Datatabel!C7144*'Lineær programmering opg 4'!$D$11</f>
        <v>44142.29999999977</v>
      </c>
      <c r="K7144" s="9">
        <f t="shared" si="557"/>
        <v>0</v>
      </c>
      <c r="L7144" s="9">
        <f t="shared" si="558"/>
        <v>0</v>
      </c>
    </row>
    <row r="7145" spans="1:12" ht="15" x14ac:dyDescent="0.25">
      <c r="A7145" s="167">
        <f t="shared" si="556"/>
        <v>68.592000000018885</v>
      </c>
      <c r="B7145" s="325">
        <f t="shared" si="559"/>
        <v>0.28580000000007866</v>
      </c>
      <c r="C7145" s="167">
        <f t="shared" si="555"/>
        <v>248.55599999998586</v>
      </c>
      <c r="D7145" s="167">
        <f>IF('Lineær programmering opg 4'!$M$4=0,"-",(-A7145+'Lineær programmering opg 4'!$M$4)/'Lineær programmering opg 4'!$K$4*-1)</f>
        <v>342.81599999996223</v>
      </c>
      <c r="E7145" s="167">
        <f>IF('Lineær programmering opg 4'!$M$5=0,"-",(-A7145+'Lineær programmering opg 4'!$M$5)/'Lineær programmering opg 4'!$K$5*-1)</f>
        <v>248.55599999998586</v>
      </c>
      <c r="F7145" s="167" t="str">
        <f>IF('Lineær programmering opg 4'!$E$6=0,"-",(-A7145+'Lineær programmering opg 4'!$M$6)/'Lineær programmering opg 4'!$K$6*-1)</f>
        <v>-</v>
      </c>
      <c r="G7145" s="167" t="str">
        <f>IF('Lineær programmering opg 4'!$D$7=0,"-",((-A7145+'Lineær programmering opg 4'!$M$7)/'Lineær programmering opg 4'!$K$7)*-1)</f>
        <v>-</v>
      </c>
      <c r="H7145" s="167" t="str">
        <f>IF('Lineær programmering opg 4'!$C$8=0,"-",((-A7145+'Lineær programmering opg 4'!$M$8)/'Lineær programmering opg 4'!$K$8)*-1)</f>
        <v>-</v>
      </c>
      <c r="I7145" s="167" t="str">
        <f>IF('Lineær programmering opg 4'!$D$8=0,"-",'Lineær programmering opg 4'!$G$8)</f>
        <v>-</v>
      </c>
      <c r="J7145" s="295">
        <f>A7145*'Lineær programmering opg 4'!$C$11+Datatabel!C7145*'Lineær programmering opg 4'!$D$11</f>
        <v>44142.599999999766</v>
      </c>
      <c r="K7145" s="9">
        <f t="shared" si="557"/>
        <v>0</v>
      </c>
      <c r="L7145" s="9">
        <f t="shared" si="558"/>
        <v>0</v>
      </c>
    </row>
    <row r="7146" spans="1:12" ht="15" x14ac:dyDescent="0.25">
      <c r="A7146" s="167">
        <f t="shared" si="556"/>
        <v>68.568000000018884</v>
      </c>
      <c r="B7146" s="325">
        <f t="shared" si="559"/>
        <v>0.28570000000007867</v>
      </c>
      <c r="C7146" s="167">
        <f t="shared" si="555"/>
        <v>248.57399999998586</v>
      </c>
      <c r="D7146" s="167">
        <f>IF('Lineær programmering opg 4'!$M$4=0,"-",(-A7146+'Lineær programmering opg 4'!$M$4)/'Lineær programmering opg 4'!$K$4*-1)</f>
        <v>342.86399999996223</v>
      </c>
      <c r="E7146" s="167">
        <f>IF('Lineær programmering opg 4'!$M$5=0,"-",(-A7146+'Lineær programmering opg 4'!$M$5)/'Lineær programmering opg 4'!$K$5*-1)</f>
        <v>248.57399999998586</v>
      </c>
      <c r="F7146" s="167" t="str">
        <f>IF('Lineær programmering opg 4'!$E$6=0,"-",(-A7146+'Lineær programmering opg 4'!$M$6)/'Lineær programmering opg 4'!$K$6*-1)</f>
        <v>-</v>
      </c>
      <c r="G7146" s="167" t="str">
        <f>IF('Lineær programmering opg 4'!$D$7=0,"-",((-A7146+'Lineær programmering opg 4'!$M$7)/'Lineær programmering opg 4'!$K$7)*-1)</f>
        <v>-</v>
      </c>
      <c r="H7146" s="167" t="str">
        <f>IF('Lineær programmering opg 4'!$C$8=0,"-",((-A7146+'Lineær programmering opg 4'!$M$8)/'Lineær programmering opg 4'!$K$8)*-1)</f>
        <v>-</v>
      </c>
      <c r="I7146" s="167" t="str">
        <f>IF('Lineær programmering opg 4'!$D$8=0,"-",'Lineær programmering opg 4'!$G$8)</f>
        <v>-</v>
      </c>
      <c r="J7146" s="295">
        <f>A7146*'Lineær programmering opg 4'!$C$11+Datatabel!C7146*'Lineær programmering opg 4'!$D$11</f>
        <v>44142.899999999769</v>
      </c>
      <c r="K7146" s="9">
        <f t="shared" si="557"/>
        <v>0</v>
      </c>
      <c r="L7146" s="9">
        <f t="shared" si="558"/>
        <v>0</v>
      </c>
    </row>
    <row r="7147" spans="1:12" ht="15" x14ac:dyDescent="0.25">
      <c r="A7147" s="167">
        <f t="shared" si="556"/>
        <v>68.544000000018883</v>
      </c>
      <c r="B7147" s="325">
        <f t="shared" si="559"/>
        <v>0.28560000000007868</v>
      </c>
      <c r="C7147" s="167">
        <f t="shared" si="555"/>
        <v>248.59199999998586</v>
      </c>
      <c r="D7147" s="167">
        <f>IF('Lineær programmering opg 4'!$M$4=0,"-",(-A7147+'Lineær programmering opg 4'!$M$4)/'Lineær programmering opg 4'!$K$4*-1)</f>
        <v>342.91199999996223</v>
      </c>
      <c r="E7147" s="167">
        <f>IF('Lineær programmering opg 4'!$M$5=0,"-",(-A7147+'Lineær programmering opg 4'!$M$5)/'Lineær programmering opg 4'!$K$5*-1)</f>
        <v>248.59199999998586</v>
      </c>
      <c r="F7147" s="167" t="str">
        <f>IF('Lineær programmering opg 4'!$E$6=0,"-",(-A7147+'Lineær programmering opg 4'!$M$6)/'Lineær programmering opg 4'!$K$6*-1)</f>
        <v>-</v>
      </c>
      <c r="G7147" s="167" t="str">
        <f>IF('Lineær programmering opg 4'!$D$7=0,"-",((-A7147+'Lineær programmering opg 4'!$M$7)/'Lineær programmering opg 4'!$K$7)*-1)</f>
        <v>-</v>
      </c>
      <c r="H7147" s="167" t="str">
        <f>IF('Lineær programmering opg 4'!$C$8=0,"-",((-A7147+'Lineær programmering opg 4'!$M$8)/'Lineær programmering opg 4'!$K$8)*-1)</f>
        <v>-</v>
      </c>
      <c r="I7147" s="167" t="str">
        <f>IF('Lineær programmering opg 4'!$D$8=0,"-",'Lineær programmering opg 4'!$G$8)</f>
        <v>-</v>
      </c>
      <c r="J7147" s="295">
        <f>A7147*'Lineær programmering opg 4'!$C$11+Datatabel!C7147*'Lineær programmering opg 4'!$D$11</f>
        <v>44143.199999999764</v>
      </c>
      <c r="K7147" s="9">
        <f t="shared" si="557"/>
        <v>0</v>
      </c>
      <c r="L7147" s="9">
        <f t="shared" si="558"/>
        <v>0</v>
      </c>
    </row>
    <row r="7148" spans="1:12" ht="15" x14ac:dyDescent="0.25">
      <c r="A7148" s="167">
        <f t="shared" si="556"/>
        <v>68.520000000018882</v>
      </c>
      <c r="B7148" s="325">
        <f t="shared" si="559"/>
        <v>0.28550000000007869</v>
      </c>
      <c r="C7148" s="167">
        <f t="shared" si="555"/>
        <v>248.60999999998586</v>
      </c>
      <c r="D7148" s="167">
        <f>IF('Lineær programmering opg 4'!$M$4=0,"-",(-A7148+'Lineær programmering opg 4'!$M$4)/'Lineær programmering opg 4'!$K$4*-1)</f>
        <v>342.95999999996224</v>
      </c>
      <c r="E7148" s="167">
        <f>IF('Lineær programmering opg 4'!$M$5=0,"-",(-A7148+'Lineær programmering opg 4'!$M$5)/'Lineær programmering opg 4'!$K$5*-1)</f>
        <v>248.60999999998586</v>
      </c>
      <c r="F7148" s="167" t="str">
        <f>IF('Lineær programmering opg 4'!$E$6=0,"-",(-A7148+'Lineær programmering opg 4'!$M$6)/'Lineær programmering opg 4'!$K$6*-1)</f>
        <v>-</v>
      </c>
      <c r="G7148" s="167" t="str">
        <f>IF('Lineær programmering opg 4'!$D$7=0,"-",((-A7148+'Lineær programmering opg 4'!$M$7)/'Lineær programmering opg 4'!$K$7)*-1)</f>
        <v>-</v>
      </c>
      <c r="H7148" s="167" t="str">
        <f>IF('Lineær programmering opg 4'!$C$8=0,"-",((-A7148+'Lineær programmering opg 4'!$M$8)/'Lineær programmering opg 4'!$K$8)*-1)</f>
        <v>-</v>
      </c>
      <c r="I7148" s="167" t="str">
        <f>IF('Lineær programmering opg 4'!$D$8=0,"-",'Lineær programmering opg 4'!$G$8)</f>
        <v>-</v>
      </c>
      <c r="J7148" s="295">
        <f>A7148*'Lineær programmering opg 4'!$C$11+Datatabel!C7148*'Lineær programmering opg 4'!$D$11</f>
        <v>44143.499999999767</v>
      </c>
      <c r="K7148" s="9">
        <f t="shared" si="557"/>
        <v>0</v>
      </c>
      <c r="L7148" s="9">
        <f t="shared" si="558"/>
        <v>0</v>
      </c>
    </row>
    <row r="7149" spans="1:12" ht="15" x14ac:dyDescent="0.25">
      <c r="A7149" s="167">
        <f t="shared" si="556"/>
        <v>68.496000000018881</v>
      </c>
      <c r="B7149" s="325">
        <f t="shared" si="559"/>
        <v>0.2854000000000787</v>
      </c>
      <c r="C7149" s="167">
        <f t="shared" si="555"/>
        <v>248.62799999998586</v>
      </c>
      <c r="D7149" s="167">
        <f>IF('Lineær programmering opg 4'!$M$4=0,"-",(-A7149+'Lineær programmering opg 4'!$M$4)/'Lineær programmering opg 4'!$K$4*-1)</f>
        <v>343.00799999996224</v>
      </c>
      <c r="E7149" s="167">
        <f>IF('Lineær programmering opg 4'!$M$5=0,"-",(-A7149+'Lineær programmering opg 4'!$M$5)/'Lineær programmering opg 4'!$K$5*-1)</f>
        <v>248.62799999998586</v>
      </c>
      <c r="F7149" s="167" t="str">
        <f>IF('Lineær programmering opg 4'!$E$6=0,"-",(-A7149+'Lineær programmering opg 4'!$M$6)/'Lineær programmering opg 4'!$K$6*-1)</f>
        <v>-</v>
      </c>
      <c r="G7149" s="167" t="str">
        <f>IF('Lineær programmering opg 4'!$D$7=0,"-",((-A7149+'Lineær programmering opg 4'!$M$7)/'Lineær programmering opg 4'!$K$7)*-1)</f>
        <v>-</v>
      </c>
      <c r="H7149" s="167" t="str">
        <f>IF('Lineær programmering opg 4'!$C$8=0,"-",((-A7149+'Lineær programmering opg 4'!$M$8)/'Lineær programmering opg 4'!$K$8)*-1)</f>
        <v>-</v>
      </c>
      <c r="I7149" s="167" t="str">
        <f>IF('Lineær programmering opg 4'!$D$8=0,"-",'Lineær programmering opg 4'!$G$8)</f>
        <v>-</v>
      </c>
      <c r="J7149" s="295">
        <f>A7149*'Lineær programmering opg 4'!$C$11+Datatabel!C7149*'Lineær programmering opg 4'!$D$11</f>
        <v>44143.79999999977</v>
      </c>
      <c r="K7149" s="9">
        <f t="shared" si="557"/>
        <v>0</v>
      </c>
      <c r="L7149" s="9">
        <f t="shared" si="558"/>
        <v>0</v>
      </c>
    </row>
    <row r="7150" spans="1:12" ht="15" x14ac:dyDescent="0.25">
      <c r="A7150" s="167">
        <f t="shared" si="556"/>
        <v>68.472000000018895</v>
      </c>
      <c r="B7150" s="325">
        <f t="shared" si="559"/>
        <v>0.28530000000007871</v>
      </c>
      <c r="C7150" s="167">
        <f t="shared" si="555"/>
        <v>248.64599999998583</v>
      </c>
      <c r="D7150" s="167">
        <f>IF('Lineær programmering opg 4'!$M$4=0,"-",(-A7150+'Lineær programmering opg 4'!$M$4)/'Lineær programmering opg 4'!$K$4*-1)</f>
        <v>343.05599999996218</v>
      </c>
      <c r="E7150" s="167">
        <f>IF('Lineær programmering opg 4'!$M$5=0,"-",(-A7150+'Lineær programmering opg 4'!$M$5)/'Lineær programmering opg 4'!$K$5*-1)</f>
        <v>248.64599999998583</v>
      </c>
      <c r="F7150" s="167" t="str">
        <f>IF('Lineær programmering opg 4'!$E$6=0,"-",(-A7150+'Lineær programmering opg 4'!$M$6)/'Lineær programmering opg 4'!$K$6*-1)</f>
        <v>-</v>
      </c>
      <c r="G7150" s="167" t="str">
        <f>IF('Lineær programmering opg 4'!$D$7=0,"-",((-A7150+'Lineær programmering opg 4'!$M$7)/'Lineær programmering opg 4'!$K$7)*-1)</f>
        <v>-</v>
      </c>
      <c r="H7150" s="167" t="str">
        <f>IF('Lineær programmering opg 4'!$C$8=0,"-",((-A7150+'Lineær programmering opg 4'!$M$8)/'Lineær programmering opg 4'!$K$8)*-1)</f>
        <v>-</v>
      </c>
      <c r="I7150" s="167" t="str">
        <f>IF('Lineær programmering opg 4'!$D$8=0,"-",'Lineær programmering opg 4'!$G$8)</f>
        <v>-</v>
      </c>
      <c r="J7150" s="295">
        <f>A7150*'Lineær programmering opg 4'!$C$11+Datatabel!C7150*'Lineær programmering opg 4'!$D$11</f>
        <v>44144.099999999766</v>
      </c>
      <c r="K7150" s="9">
        <f t="shared" si="557"/>
        <v>0</v>
      </c>
      <c r="L7150" s="9">
        <f t="shared" si="558"/>
        <v>0</v>
      </c>
    </row>
    <row r="7151" spans="1:12" ht="15" x14ac:dyDescent="0.25">
      <c r="A7151" s="167">
        <f t="shared" si="556"/>
        <v>68.448000000018894</v>
      </c>
      <c r="B7151" s="325">
        <f t="shared" si="559"/>
        <v>0.28520000000007872</v>
      </c>
      <c r="C7151" s="167">
        <f t="shared" si="555"/>
        <v>248.66399999998583</v>
      </c>
      <c r="D7151" s="167">
        <f>IF('Lineær programmering opg 4'!$M$4=0,"-",(-A7151+'Lineær programmering opg 4'!$M$4)/'Lineær programmering opg 4'!$K$4*-1)</f>
        <v>343.10399999996218</v>
      </c>
      <c r="E7151" s="167">
        <f>IF('Lineær programmering opg 4'!$M$5=0,"-",(-A7151+'Lineær programmering opg 4'!$M$5)/'Lineær programmering opg 4'!$K$5*-1)</f>
        <v>248.66399999998583</v>
      </c>
      <c r="F7151" s="167" t="str">
        <f>IF('Lineær programmering opg 4'!$E$6=0,"-",(-A7151+'Lineær programmering opg 4'!$M$6)/'Lineær programmering opg 4'!$K$6*-1)</f>
        <v>-</v>
      </c>
      <c r="G7151" s="167" t="str">
        <f>IF('Lineær programmering opg 4'!$D$7=0,"-",((-A7151+'Lineær programmering opg 4'!$M$7)/'Lineær programmering opg 4'!$K$7)*-1)</f>
        <v>-</v>
      </c>
      <c r="H7151" s="167" t="str">
        <f>IF('Lineær programmering opg 4'!$C$8=0,"-",((-A7151+'Lineær programmering opg 4'!$M$8)/'Lineær programmering opg 4'!$K$8)*-1)</f>
        <v>-</v>
      </c>
      <c r="I7151" s="167" t="str">
        <f>IF('Lineær programmering opg 4'!$D$8=0,"-",'Lineær programmering opg 4'!$G$8)</f>
        <v>-</v>
      </c>
      <c r="J7151" s="295">
        <f>A7151*'Lineær programmering opg 4'!$C$11+Datatabel!C7151*'Lineær programmering opg 4'!$D$11</f>
        <v>44144.399999999761</v>
      </c>
      <c r="K7151" s="9">
        <f t="shared" si="557"/>
        <v>0</v>
      </c>
      <c r="L7151" s="9">
        <f t="shared" si="558"/>
        <v>0</v>
      </c>
    </row>
    <row r="7152" spans="1:12" ht="15" x14ac:dyDescent="0.25">
      <c r="A7152" s="167">
        <f t="shared" si="556"/>
        <v>68.424000000018893</v>
      </c>
      <c r="B7152" s="325">
        <f t="shared" si="559"/>
        <v>0.28510000000007873</v>
      </c>
      <c r="C7152" s="167">
        <f t="shared" si="555"/>
        <v>248.68199999998583</v>
      </c>
      <c r="D7152" s="167">
        <f>IF('Lineær programmering opg 4'!$M$4=0,"-",(-A7152+'Lineær programmering opg 4'!$M$4)/'Lineær programmering opg 4'!$K$4*-1)</f>
        <v>343.15199999996219</v>
      </c>
      <c r="E7152" s="167">
        <f>IF('Lineær programmering opg 4'!$M$5=0,"-",(-A7152+'Lineær programmering opg 4'!$M$5)/'Lineær programmering opg 4'!$K$5*-1)</f>
        <v>248.68199999998583</v>
      </c>
      <c r="F7152" s="167" t="str">
        <f>IF('Lineær programmering opg 4'!$E$6=0,"-",(-A7152+'Lineær programmering opg 4'!$M$6)/'Lineær programmering opg 4'!$K$6*-1)</f>
        <v>-</v>
      </c>
      <c r="G7152" s="167" t="str">
        <f>IF('Lineær programmering opg 4'!$D$7=0,"-",((-A7152+'Lineær programmering opg 4'!$M$7)/'Lineær programmering opg 4'!$K$7)*-1)</f>
        <v>-</v>
      </c>
      <c r="H7152" s="167" t="str">
        <f>IF('Lineær programmering opg 4'!$C$8=0,"-",((-A7152+'Lineær programmering opg 4'!$M$8)/'Lineær programmering opg 4'!$K$8)*-1)</f>
        <v>-</v>
      </c>
      <c r="I7152" s="167" t="str">
        <f>IF('Lineær programmering opg 4'!$D$8=0,"-",'Lineær programmering opg 4'!$G$8)</f>
        <v>-</v>
      </c>
      <c r="J7152" s="295">
        <f>A7152*'Lineær programmering opg 4'!$C$11+Datatabel!C7152*'Lineær programmering opg 4'!$D$11</f>
        <v>44144.699999999764</v>
      </c>
      <c r="K7152" s="9">
        <f t="shared" si="557"/>
        <v>0</v>
      </c>
      <c r="L7152" s="9">
        <f t="shared" si="558"/>
        <v>0</v>
      </c>
    </row>
    <row r="7153" spans="1:12" ht="15" x14ac:dyDescent="0.25">
      <c r="A7153" s="167">
        <f t="shared" si="556"/>
        <v>68.400000000018906</v>
      </c>
      <c r="B7153" s="325">
        <f t="shared" si="559"/>
        <v>0.28500000000007875</v>
      </c>
      <c r="C7153" s="167">
        <f t="shared" si="555"/>
        <v>248.69999999998583</v>
      </c>
      <c r="D7153" s="167">
        <f>IF('Lineær programmering opg 4'!$M$4=0,"-",(-A7153+'Lineær programmering opg 4'!$M$4)/'Lineær programmering opg 4'!$K$4*-1)</f>
        <v>343.19999999996219</v>
      </c>
      <c r="E7153" s="167">
        <f>IF('Lineær programmering opg 4'!$M$5=0,"-",(-A7153+'Lineær programmering opg 4'!$M$5)/'Lineær programmering opg 4'!$K$5*-1)</f>
        <v>248.69999999998583</v>
      </c>
      <c r="F7153" s="167" t="str">
        <f>IF('Lineær programmering opg 4'!$E$6=0,"-",(-A7153+'Lineær programmering opg 4'!$M$6)/'Lineær programmering opg 4'!$K$6*-1)</f>
        <v>-</v>
      </c>
      <c r="G7153" s="167" t="str">
        <f>IF('Lineær programmering opg 4'!$D$7=0,"-",((-A7153+'Lineær programmering opg 4'!$M$7)/'Lineær programmering opg 4'!$K$7)*-1)</f>
        <v>-</v>
      </c>
      <c r="H7153" s="167" t="str">
        <f>IF('Lineær programmering opg 4'!$C$8=0,"-",((-A7153+'Lineær programmering opg 4'!$M$8)/'Lineær programmering opg 4'!$K$8)*-1)</f>
        <v>-</v>
      </c>
      <c r="I7153" s="167" t="str">
        <f>IF('Lineær programmering opg 4'!$D$8=0,"-",'Lineær programmering opg 4'!$G$8)</f>
        <v>-</v>
      </c>
      <c r="J7153" s="295">
        <f>A7153*'Lineær programmering opg 4'!$C$11+Datatabel!C7153*'Lineær programmering opg 4'!$D$11</f>
        <v>44144.999999999767</v>
      </c>
      <c r="K7153" s="9">
        <f t="shared" si="557"/>
        <v>0</v>
      </c>
      <c r="L7153" s="9">
        <f t="shared" si="558"/>
        <v>0</v>
      </c>
    </row>
    <row r="7154" spans="1:12" ht="15" x14ac:dyDescent="0.25">
      <c r="A7154" s="167">
        <f t="shared" si="556"/>
        <v>68.376000000018905</v>
      </c>
      <c r="B7154" s="325">
        <f t="shared" si="559"/>
        <v>0.28490000000007876</v>
      </c>
      <c r="C7154" s="167">
        <f t="shared" si="555"/>
        <v>248.71799999998584</v>
      </c>
      <c r="D7154" s="167">
        <f>IF('Lineær programmering opg 4'!$M$4=0,"-",(-A7154+'Lineær programmering opg 4'!$M$4)/'Lineær programmering opg 4'!$K$4*-1)</f>
        <v>343.24799999996219</v>
      </c>
      <c r="E7154" s="167">
        <f>IF('Lineær programmering opg 4'!$M$5=0,"-",(-A7154+'Lineær programmering opg 4'!$M$5)/'Lineær programmering opg 4'!$K$5*-1)</f>
        <v>248.71799999998584</v>
      </c>
      <c r="F7154" s="167" t="str">
        <f>IF('Lineær programmering opg 4'!$E$6=0,"-",(-A7154+'Lineær programmering opg 4'!$M$6)/'Lineær programmering opg 4'!$K$6*-1)</f>
        <v>-</v>
      </c>
      <c r="G7154" s="167" t="str">
        <f>IF('Lineær programmering opg 4'!$D$7=0,"-",((-A7154+'Lineær programmering opg 4'!$M$7)/'Lineær programmering opg 4'!$K$7)*-1)</f>
        <v>-</v>
      </c>
      <c r="H7154" s="167" t="str">
        <f>IF('Lineær programmering opg 4'!$C$8=0,"-",((-A7154+'Lineær programmering opg 4'!$M$8)/'Lineær programmering opg 4'!$K$8)*-1)</f>
        <v>-</v>
      </c>
      <c r="I7154" s="167" t="str">
        <f>IF('Lineær programmering opg 4'!$D$8=0,"-",'Lineær programmering opg 4'!$G$8)</f>
        <v>-</v>
      </c>
      <c r="J7154" s="295">
        <f>A7154*'Lineær programmering opg 4'!$C$11+Datatabel!C7154*'Lineær programmering opg 4'!$D$11</f>
        <v>44145.299999999763</v>
      </c>
      <c r="K7154" s="9">
        <f t="shared" si="557"/>
        <v>0</v>
      </c>
      <c r="L7154" s="9">
        <f t="shared" si="558"/>
        <v>0</v>
      </c>
    </row>
    <row r="7155" spans="1:12" ht="15" x14ac:dyDescent="0.25">
      <c r="A7155" s="167">
        <f t="shared" si="556"/>
        <v>68.352000000018904</v>
      </c>
      <c r="B7155" s="325">
        <f t="shared" si="559"/>
        <v>0.28480000000007877</v>
      </c>
      <c r="C7155" s="167">
        <f t="shared" si="555"/>
        <v>248.73599999998584</v>
      </c>
      <c r="D7155" s="167">
        <f>IF('Lineær programmering opg 4'!$M$4=0,"-",(-A7155+'Lineær programmering opg 4'!$M$4)/'Lineær programmering opg 4'!$K$4*-1)</f>
        <v>343.29599999996219</v>
      </c>
      <c r="E7155" s="167">
        <f>IF('Lineær programmering opg 4'!$M$5=0,"-",(-A7155+'Lineær programmering opg 4'!$M$5)/'Lineær programmering opg 4'!$K$5*-1)</f>
        <v>248.73599999998584</v>
      </c>
      <c r="F7155" s="167" t="str">
        <f>IF('Lineær programmering opg 4'!$E$6=0,"-",(-A7155+'Lineær programmering opg 4'!$M$6)/'Lineær programmering opg 4'!$K$6*-1)</f>
        <v>-</v>
      </c>
      <c r="G7155" s="167" t="str">
        <f>IF('Lineær programmering opg 4'!$D$7=0,"-",((-A7155+'Lineær programmering opg 4'!$M$7)/'Lineær programmering opg 4'!$K$7)*-1)</f>
        <v>-</v>
      </c>
      <c r="H7155" s="167" t="str">
        <f>IF('Lineær programmering opg 4'!$C$8=0,"-",((-A7155+'Lineær programmering opg 4'!$M$8)/'Lineær programmering opg 4'!$K$8)*-1)</f>
        <v>-</v>
      </c>
      <c r="I7155" s="167" t="str">
        <f>IF('Lineær programmering opg 4'!$D$8=0,"-",'Lineær programmering opg 4'!$G$8)</f>
        <v>-</v>
      </c>
      <c r="J7155" s="295">
        <f>A7155*'Lineær programmering opg 4'!$C$11+Datatabel!C7155*'Lineær programmering opg 4'!$D$11</f>
        <v>44145.599999999766</v>
      </c>
      <c r="K7155" s="9">
        <f t="shared" si="557"/>
        <v>0</v>
      </c>
      <c r="L7155" s="9">
        <f t="shared" si="558"/>
        <v>0</v>
      </c>
    </row>
    <row r="7156" spans="1:12" ht="15" x14ac:dyDescent="0.25">
      <c r="A7156" s="167">
        <f t="shared" si="556"/>
        <v>68.328000000018903</v>
      </c>
      <c r="B7156" s="325">
        <f t="shared" si="559"/>
        <v>0.28470000000007878</v>
      </c>
      <c r="C7156" s="167">
        <f t="shared" si="555"/>
        <v>248.75399999998584</v>
      </c>
      <c r="D7156" s="167">
        <f>IF('Lineær programmering opg 4'!$M$4=0,"-",(-A7156+'Lineær programmering opg 4'!$M$4)/'Lineær programmering opg 4'!$K$4*-1)</f>
        <v>343.34399999996219</v>
      </c>
      <c r="E7156" s="167">
        <f>IF('Lineær programmering opg 4'!$M$5=0,"-",(-A7156+'Lineær programmering opg 4'!$M$5)/'Lineær programmering opg 4'!$K$5*-1)</f>
        <v>248.75399999998584</v>
      </c>
      <c r="F7156" s="167" t="str">
        <f>IF('Lineær programmering opg 4'!$E$6=0,"-",(-A7156+'Lineær programmering opg 4'!$M$6)/'Lineær programmering opg 4'!$K$6*-1)</f>
        <v>-</v>
      </c>
      <c r="G7156" s="167" t="str">
        <f>IF('Lineær programmering opg 4'!$D$7=0,"-",((-A7156+'Lineær programmering opg 4'!$M$7)/'Lineær programmering opg 4'!$K$7)*-1)</f>
        <v>-</v>
      </c>
      <c r="H7156" s="167" t="str">
        <f>IF('Lineær programmering opg 4'!$C$8=0,"-",((-A7156+'Lineær programmering opg 4'!$M$8)/'Lineær programmering opg 4'!$K$8)*-1)</f>
        <v>-</v>
      </c>
      <c r="I7156" s="167" t="str">
        <f>IF('Lineær programmering opg 4'!$D$8=0,"-",'Lineær programmering opg 4'!$G$8)</f>
        <v>-</v>
      </c>
      <c r="J7156" s="295">
        <f>A7156*'Lineær programmering opg 4'!$C$11+Datatabel!C7156*'Lineær programmering opg 4'!$D$11</f>
        <v>44145.899999999761</v>
      </c>
      <c r="K7156" s="9">
        <f t="shared" si="557"/>
        <v>0</v>
      </c>
      <c r="L7156" s="9">
        <f t="shared" si="558"/>
        <v>0</v>
      </c>
    </row>
    <row r="7157" spans="1:12" ht="15" x14ac:dyDescent="0.25">
      <c r="A7157" s="167">
        <f t="shared" si="556"/>
        <v>68.304000000018902</v>
      </c>
      <c r="B7157" s="325">
        <f t="shared" si="559"/>
        <v>0.28460000000007879</v>
      </c>
      <c r="C7157" s="167">
        <f t="shared" si="555"/>
        <v>248.77199999998584</v>
      </c>
      <c r="D7157" s="167">
        <f>IF('Lineær programmering opg 4'!$M$4=0,"-",(-A7157+'Lineær programmering opg 4'!$M$4)/'Lineær programmering opg 4'!$K$4*-1)</f>
        <v>343.3919999999622</v>
      </c>
      <c r="E7157" s="167">
        <f>IF('Lineær programmering opg 4'!$M$5=0,"-",(-A7157+'Lineær programmering opg 4'!$M$5)/'Lineær programmering opg 4'!$K$5*-1)</f>
        <v>248.77199999998584</v>
      </c>
      <c r="F7157" s="167" t="str">
        <f>IF('Lineær programmering opg 4'!$E$6=0,"-",(-A7157+'Lineær programmering opg 4'!$M$6)/'Lineær programmering opg 4'!$K$6*-1)</f>
        <v>-</v>
      </c>
      <c r="G7157" s="167" t="str">
        <f>IF('Lineær programmering opg 4'!$D$7=0,"-",((-A7157+'Lineær programmering opg 4'!$M$7)/'Lineær programmering opg 4'!$K$7)*-1)</f>
        <v>-</v>
      </c>
      <c r="H7157" s="167" t="str">
        <f>IF('Lineær programmering opg 4'!$C$8=0,"-",((-A7157+'Lineær programmering opg 4'!$M$8)/'Lineær programmering opg 4'!$K$8)*-1)</f>
        <v>-</v>
      </c>
      <c r="I7157" s="167" t="str">
        <f>IF('Lineær programmering opg 4'!$D$8=0,"-",'Lineær programmering opg 4'!$G$8)</f>
        <v>-</v>
      </c>
      <c r="J7157" s="295">
        <f>A7157*'Lineær programmering opg 4'!$C$11+Datatabel!C7157*'Lineær programmering opg 4'!$D$11</f>
        <v>44146.199999999772</v>
      </c>
      <c r="K7157" s="9">
        <f t="shared" si="557"/>
        <v>0</v>
      </c>
      <c r="L7157" s="9">
        <f t="shared" si="558"/>
        <v>0</v>
      </c>
    </row>
    <row r="7158" spans="1:12" ht="15" x14ac:dyDescent="0.25">
      <c r="A7158" s="167">
        <f t="shared" si="556"/>
        <v>68.280000000018916</v>
      </c>
      <c r="B7158" s="325">
        <f t="shared" si="559"/>
        <v>0.2845000000000788</v>
      </c>
      <c r="C7158" s="167">
        <f t="shared" si="555"/>
        <v>248.78999999998584</v>
      </c>
      <c r="D7158" s="167">
        <f>IF('Lineær programmering opg 4'!$M$4=0,"-",(-A7158+'Lineær programmering opg 4'!$M$4)/'Lineær programmering opg 4'!$K$4*-1)</f>
        <v>343.4399999999622</v>
      </c>
      <c r="E7158" s="167">
        <f>IF('Lineær programmering opg 4'!$M$5=0,"-",(-A7158+'Lineær programmering opg 4'!$M$5)/'Lineær programmering opg 4'!$K$5*-1)</f>
        <v>248.78999999998584</v>
      </c>
      <c r="F7158" s="167" t="str">
        <f>IF('Lineær programmering opg 4'!$E$6=0,"-",(-A7158+'Lineær programmering opg 4'!$M$6)/'Lineær programmering opg 4'!$K$6*-1)</f>
        <v>-</v>
      </c>
      <c r="G7158" s="167" t="str">
        <f>IF('Lineær programmering opg 4'!$D$7=0,"-",((-A7158+'Lineær programmering opg 4'!$M$7)/'Lineær programmering opg 4'!$K$7)*-1)</f>
        <v>-</v>
      </c>
      <c r="H7158" s="167" t="str">
        <f>IF('Lineær programmering opg 4'!$C$8=0,"-",((-A7158+'Lineær programmering opg 4'!$M$8)/'Lineær programmering opg 4'!$K$8)*-1)</f>
        <v>-</v>
      </c>
      <c r="I7158" s="167" t="str">
        <f>IF('Lineær programmering opg 4'!$D$8=0,"-",'Lineær programmering opg 4'!$G$8)</f>
        <v>-</v>
      </c>
      <c r="J7158" s="295">
        <f>A7158*'Lineær programmering opg 4'!$C$11+Datatabel!C7158*'Lineær programmering opg 4'!$D$11</f>
        <v>44146.499999999767</v>
      </c>
      <c r="K7158" s="9">
        <f t="shared" si="557"/>
        <v>0</v>
      </c>
      <c r="L7158" s="9">
        <f t="shared" si="558"/>
        <v>0</v>
      </c>
    </row>
    <row r="7159" spans="1:12" ht="15" x14ac:dyDescent="0.25">
      <c r="A7159" s="167">
        <f t="shared" si="556"/>
        <v>68.256000000018915</v>
      </c>
      <c r="B7159" s="325">
        <f t="shared" si="559"/>
        <v>0.28440000000007881</v>
      </c>
      <c r="C7159" s="167">
        <f t="shared" si="555"/>
        <v>248.80799999998584</v>
      </c>
      <c r="D7159" s="167">
        <f>IF('Lineær programmering opg 4'!$M$4=0,"-",(-A7159+'Lineær programmering opg 4'!$M$4)/'Lineær programmering opg 4'!$K$4*-1)</f>
        <v>343.4879999999622</v>
      </c>
      <c r="E7159" s="167">
        <f>IF('Lineær programmering opg 4'!$M$5=0,"-",(-A7159+'Lineær programmering opg 4'!$M$5)/'Lineær programmering opg 4'!$K$5*-1)</f>
        <v>248.80799999998584</v>
      </c>
      <c r="F7159" s="167" t="str">
        <f>IF('Lineær programmering opg 4'!$E$6=0,"-",(-A7159+'Lineær programmering opg 4'!$M$6)/'Lineær programmering opg 4'!$K$6*-1)</f>
        <v>-</v>
      </c>
      <c r="G7159" s="167" t="str">
        <f>IF('Lineær programmering opg 4'!$D$7=0,"-",((-A7159+'Lineær programmering opg 4'!$M$7)/'Lineær programmering opg 4'!$K$7)*-1)</f>
        <v>-</v>
      </c>
      <c r="H7159" s="167" t="str">
        <f>IF('Lineær programmering opg 4'!$C$8=0,"-",((-A7159+'Lineær programmering opg 4'!$M$8)/'Lineær programmering opg 4'!$K$8)*-1)</f>
        <v>-</v>
      </c>
      <c r="I7159" s="167" t="str">
        <f>IF('Lineær programmering opg 4'!$D$8=0,"-",'Lineær programmering opg 4'!$G$8)</f>
        <v>-</v>
      </c>
      <c r="J7159" s="295">
        <f>A7159*'Lineær programmering opg 4'!$C$11+Datatabel!C7159*'Lineær programmering opg 4'!$D$11</f>
        <v>44146.799999999763</v>
      </c>
      <c r="K7159" s="9">
        <f t="shared" si="557"/>
        <v>0</v>
      </c>
      <c r="L7159" s="9">
        <f t="shared" si="558"/>
        <v>0</v>
      </c>
    </row>
    <row r="7160" spans="1:12" ht="15" x14ac:dyDescent="0.25">
      <c r="A7160" s="167">
        <f t="shared" si="556"/>
        <v>68.232000000018914</v>
      </c>
      <c r="B7160" s="325">
        <f t="shared" si="559"/>
        <v>0.28430000000007882</v>
      </c>
      <c r="C7160" s="167">
        <f t="shared" si="555"/>
        <v>248.82599999998584</v>
      </c>
      <c r="D7160" s="167">
        <f>IF('Lineær programmering opg 4'!$M$4=0,"-",(-A7160+'Lineær programmering opg 4'!$M$4)/'Lineær programmering opg 4'!$K$4*-1)</f>
        <v>343.5359999999622</v>
      </c>
      <c r="E7160" s="167">
        <f>IF('Lineær programmering opg 4'!$M$5=0,"-",(-A7160+'Lineær programmering opg 4'!$M$5)/'Lineær programmering opg 4'!$K$5*-1)</f>
        <v>248.82599999998584</v>
      </c>
      <c r="F7160" s="167" t="str">
        <f>IF('Lineær programmering opg 4'!$E$6=0,"-",(-A7160+'Lineær programmering opg 4'!$M$6)/'Lineær programmering opg 4'!$K$6*-1)</f>
        <v>-</v>
      </c>
      <c r="G7160" s="167" t="str">
        <f>IF('Lineær programmering opg 4'!$D$7=0,"-",((-A7160+'Lineær programmering opg 4'!$M$7)/'Lineær programmering opg 4'!$K$7)*-1)</f>
        <v>-</v>
      </c>
      <c r="H7160" s="167" t="str">
        <f>IF('Lineær programmering opg 4'!$C$8=0,"-",((-A7160+'Lineær programmering opg 4'!$M$8)/'Lineær programmering opg 4'!$K$8)*-1)</f>
        <v>-</v>
      </c>
      <c r="I7160" s="167" t="str">
        <f>IF('Lineær programmering opg 4'!$D$8=0,"-",'Lineær programmering opg 4'!$G$8)</f>
        <v>-</v>
      </c>
      <c r="J7160" s="295">
        <f>A7160*'Lineær programmering opg 4'!$C$11+Datatabel!C7160*'Lineær programmering opg 4'!$D$11</f>
        <v>44147.099999999766</v>
      </c>
      <c r="K7160" s="9">
        <f t="shared" si="557"/>
        <v>0</v>
      </c>
      <c r="L7160" s="9">
        <f t="shared" si="558"/>
        <v>0</v>
      </c>
    </row>
    <row r="7161" spans="1:12" ht="15" x14ac:dyDescent="0.25">
      <c r="A7161" s="167">
        <f t="shared" si="556"/>
        <v>68.208000000018927</v>
      </c>
      <c r="B7161" s="325">
        <f t="shared" si="559"/>
        <v>0.28420000000007883</v>
      </c>
      <c r="C7161" s="167">
        <f t="shared" si="555"/>
        <v>248.84399999998578</v>
      </c>
      <c r="D7161" s="167">
        <f>IF('Lineær programmering opg 4'!$M$4=0,"-",(-A7161+'Lineær programmering opg 4'!$M$4)/'Lineær programmering opg 4'!$K$4*-1)</f>
        <v>343.58399999996215</v>
      </c>
      <c r="E7161" s="167">
        <f>IF('Lineær programmering opg 4'!$M$5=0,"-",(-A7161+'Lineær programmering opg 4'!$M$5)/'Lineær programmering opg 4'!$K$5*-1)</f>
        <v>248.84399999998578</v>
      </c>
      <c r="F7161" s="167" t="str">
        <f>IF('Lineær programmering opg 4'!$E$6=0,"-",(-A7161+'Lineær programmering opg 4'!$M$6)/'Lineær programmering opg 4'!$K$6*-1)</f>
        <v>-</v>
      </c>
      <c r="G7161" s="167" t="str">
        <f>IF('Lineær programmering opg 4'!$D$7=0,"-",((-A7161+'Lineær programmering opg 4'!$M$7)/'Lineær programmering opg 4'!$K$7)*-1)</f>
        <v>-</v>
      </c>
      <c r="H7161" s="167" t="str">
        <f>IF('Lineær programmering opg 4'!$C$8=0,"-",((-A7161+'Lineær programmering opg 4'!$M$8)/'Lineær programmering opg 4'!$K$8)*-1)</f>
        <v>-</v>
      </c>
      <c r="I7161" s="167" t="str">
        <f>IF('Lineær programmering opg 4'!$D$8=0,"-",'Lineær programmering opg 4'!$G$8)</f>
        <v>-</v>
      </c>
      <c r="J7161" s="295">
        <f>A7161*'Lineær programmering opg 4'!$C$11+Datatabel!C7161*'Lineær programmering opg 4'!$D$11</f>
        <v>44147.399999999761</v>
      </c>
      <c r="K7161" s="9">
        <f t="shared" si="557"/>
        <v>0</v>
      </c>
      <c r="L7161" s="9">
        <f t="shared" si="558"/>
        <v>0</v>
      </c>
    </row>
    <row r="7162" spans="1:12" ht="15" x14ac:dyDescent="0.25">
      <c r="A7162" s="167">
        <f t="shared" si="556"/>
        <v>68.184000000018926</v>
      </c>
      <c r="B7162" s="325">
        <f t="shared" si="559"/>
        <v>0.28410000000007885</v>
      </c>
      <c r="C7162" s="167">
        <f t="shared" si="555"/>
        <v>248.86199999998578</v>
      </c>
      <c r="D7162" s="167">
        <f>IF('Lineær programmering opg 4'!$M$4=0,"-",(-A7162+'Lineær programmering opg 4'!$M$4)/'Lineær programmering opg 4'!$K$4*-1)</f>
        <v>343.63199999996215</v>
      </c>
      <c r="E7162" s="167">
        <f>IF('Lineær programmering opg 4'!$M$5=0,"-",(-A7162+'Lineær programmering opg 4'!$M$5)/'Lineær programmering opg 4'!$K$5*-1)</f>
        <v>248.86199999998578</v>
      </c>
      <c r="F7162" s="167" t="str">
        <f>IF('Lineær programmering opg 4'!$E$6=0,"-",(-A7162+'Lineær programmering opg 4'!$M$6)/'Lineær programmering opg 4'!$K$6*-1)</f>
        <v>-</v>
      </c>
      <c r="G7162" s="167" t="str">
        <f>IF('Lineær programmering opg 4'!$D$7=0,"-",((-A7162+'Lineær programmering opg 4'!$M$7)/'Lineær programmering opg 4'!$K$7)*-1)</f>
        <v>-</v>
      </c>
      <c r="H7162" s="167" t="str">
        <f>IF('Lineær programmering opg 4'!$C$8=0,"-",((-A7162+'Lineær programmering opg 4'!$M$8)/'Lineær programmering opg 4'!$K$8)*-1)</f>
        <v>-</v>
      </c>
      <c r="I7162" s="167" t="str">
        <f>IF('Lineær programmering opg 4'!$D$8=0,"-",'Lineær programmering opg 4'!$G$8)</f>
        <v>-</v>
      </c>
      <c r="J7162" s="295">
        <f>A7162*'Lineær programmering opg 4'!$C$11+Datatabel!C7162*'Lineær programmering opg 4'!$D$11</f>
        <v>44147.699999999764</v>
      </c>
      <c r="K7162" s="9">
        <f t="shared" si="557"/>
        <v>0</v>
      </c>
      <c r="L7162" s="9">
        <f t="shared" si="558"/>
        <v>0</v>
      </c>
    </row>
    <row r="7163" spans="1:12" ht="15" x14ac:dyDescent="0.25">
      <c r="A7163" s="167">
        <f t="shared" si="556"/>
        <v>68.160000000018925</v>
      </c>
      <c r="B7163" s="325">
        <f t="shared" si="559"/>
        <v>0.28400000000007886</v>
      </c>
      <c r="C7163" s="167">
        <f t="shared" si="555"/>
        <v>248.87999999998578</v>
      </c>
      <c r="D7163" s="167">
        <f>IF('Lineær programmering opg 4'!$M$4=0,"-",(-A7163+'Lineær programmering opg 4'!$M$4)/'Lineær programmering opg 4'!$K$4*-1)</f>
        <v>343.67999999996215</v>
      </c>
      <c r="E7163" s="167">
        <f>IF('Lineær programmering opg 4'!$M$5=0,"-",(-A7163+'Lineær programmering opg 4'!$M$5)/'Lineær programmering opg 4'!$K$5*-1)</f>
        <v>248.87999999998578</v>
      </c>
      <c r="F7163" s="167" t="str">
        <f>IF('Lineær programmering opg 4'!$E$6=0,"-",(-A7163+'Lineær programmering opg 4'!$M$6)/'Lineær programmering opg 4'!$K$6*-1)</f>
        <v>-</v>
      </c>
      <c r="G7163" s="167" t="str">
        <f>IF('Lineær programmering opg 4'!$D$7=0,"-",((-A7163+'Lineær programmering opg 4'!$M$7)/'Lineær programmering opg 4'!$K$7)*-1)</f>
        <v>-</v>
      </c>
      <c r="H7163" s="167" t="str">
        <f>IF('Lineær programmering opg 4'!$C$8=0,"-",((-A7163+'Lineær programmering opg 4'!$M$8)/'Lineær programmering opg 4'!$K$8)*-1)</f>
        <v>-</v>
      </c>
      <c r="I7163" s="167" t="str">
        <f>IF('Lineær programmering opg 4'!$D$8=0,"-",'Lineær programmering opg 4'!$G$8)</f>
        <v>-</v>
      </c>
      <c r="J7163" s="295">
        <f>A7163*'Lineær programmering opg 4'!$C$11+Datatabel!C7163*'Lineær programmering opg 4'!$D$11</f>
        <v>44147.99999999976</v>
      </c>
      <c r="K7163" s="9">
        <f t="shared" si="557"/>
        <v>0</v>
      </c>
      <c r="L7163" s="9">
        <f t="shared" si="558"/>
        <v>0</v>
      </c>
    </row>
    <row r="7164" spans="1:12" ht="15" x14ac:dyDescent="0.25">
      <c r="A7164" s="167">
        <f t="shared" si="556"/>
        <v>68.136000000018925</v>
      </c>
      <c r="B7164" s="325">
        <f t="shared" si="559"/>
        <v>0.28390000000007887</v>
      </c>
      <c r="C7164" s="167">
        <f t="shared" si="555"/>
        <v>248.89799999998579</v>
      </c>
      <c r="D7164" s="167">
        <f>IF('Lineær programmering opg 4'!$M$4=0,"-",(-A7164+'Lineær programmering opg 4'!$M$4)/'Lineær programmering opg 4'!$K$4*-1)</f>
        <v>343.72799999996215</v>
      </c>
      <c r="E7164" s="167">
        <f>IF('Lineær programmering opg 4'!$M$5=0,"-",(-A7164+'Lineær programmering opg 4'!$M$5)/'Lineær programmering opg 4'!$K$5*-1)</f>
        <v>248.89799999998579</v>
      </c>
      <c r="F7164" s="167" t="str">
        <f>IF('Lineær programmering opg 4'!$E$6=0,"-",(-A7164+'Lineær programmering opg 4'!$M$6)/'Lineær programmering opg 4'!$K$6*-1)</f>
        <v>-</v>
      </c>
      <c r="G7164" s="167" t="str">
        <f>IF('Lineær programmering opg 4'!$D$7=0,"-",((-A7164+'Lineær programmering opg 4'!$M$7)/'Lineær programmering opg 4'!$K$7)*-1)</f>
        <v>-</v>
      </c>
      <c r="H7164" s="167" t="str">
        <f>IF('Lineær programmering opg 4'!$C$8=0,"-",((-A7164+'Lineær programmering opg 4'!$M$8)/'Lineær programmering opg 4'!$K$8)*-1)</f>
        <v>-</v>
      </c>
      <c r="I7164" s="167" t="str">
        <f>IF('Lineær programmering opg 4'!$D$8=0,"-",'Lineær programmering opg 4'!$G$8)</f>
        <v>-</v>
      </c>
      <c r="J7164" s="295">
        <f>A7164*'Lineær programmering opg 4'!$C$11+Datatabel!C7164*'Lineær programmering opg 4'!$D$11</f>
        <v>44148.299999999756</v>
      </c>
      <c r="K7164" s="9">
        <f t="shared" si="557"/>
        <v>0</v>
      </c>
      <c r="L7164" s="9">
        <f t="shared" si="558"/>
        <v>0</v>
      </c>
    </row>
    <row r="7165" spans="1:12" ht="15" x14ac:dyDescent="0.25">
      <c r="A7165" s="167">
        <f t="shared" si="556"/>
        <v>68.112000000018924</v>
      </c>
      <c r="B7165" s="325">
        <f t="shared" si="559"/>
        <v>0.28380000000007888</v>
      </c>
      <c r="C7165" s="167">
        <f t="shared" si="555"/>
        <v>248.91599999998579</v>
      </c>
      <c r="D7165" s="167">
        <f>IF('Lineær programmering opg 4'!$M$4=0,"-",(-A7165+'Lineær programmering opg 4'!$M$4)/'Lineær programmering opg 4'!$K$4*-1)</f>
        <v>343.77599999996215</v>
      </c>
      <c r="E7165" s="167">
        <f>IF('Lineær programmering opg 4'!$M$5=0,"-",(-A7165+'Lineær programmering opg 4'!$M$5)/'Lineær programmering opg 4'!$K$5*-1)</f>
        <v>248.91599999998579</v>
      </c>
      <c r="F7165" s="167" t="str">
        <f>IF('Lineær programmering opg 4'!$E$6=0,"-",(-A7165+'Lineær programmering opg 4'!$M$6)/'Lineær programmering opg 4'!$K$6*-1)</f>
        <v>-</v>
      </c>
      <c r="G7165" s="167" t="str">
        <f>IF('Lineær programmering opg 4'!$D$7=0,"-",((-A7165+'Lineær programmering opg 4'!$M$7)/'Lineær programmering opg 4'!$K$7)*-1)</f>
        <v>-</v>
      </c>
      <c r="H7165" s="167" t="str">
        <f>IF('Lineær programmering opg 4'!$C$8=0,"-",((-A7165+'Lineær programmering opg 4'!$M$8)/'Lineær programmering opg 4'!$K$8)*-1)</f>
        <v>-</v>
      </c>
      <c r="I7165" s="167" t="str">
        <f>IF('Lineær programmering opg 4'!$D$8=0,"-",'Lineær programmering opg 4'!$G$8)</f>
        <v>-</v>
      </c>
      <c r="J7165" s="295">
        <f>A7165*'Lineær programmering opg 4'!$C$11+Datatabel!C7165*'Lineær programmering opg 4'!$D$11</f>
        <v>44148.599999999758</v>
      </c>
      <c r="K7165" s="9">
        <f t="shared" si="557"/>
        <v>0</v>
      </c>
      <c r="L7165" s="9">
        <f t="shared" si="558"/>
        <v>0</v>
      </c>
    </row>
    <row r="7166" spans="1:12" ht="15" x14ac:dyDescent="0.25">
      <c r="A7166" s="167">
        <f t="shared" si="556"/>
        <v>68.088000000018937</v>
      </c>
      <c r="B7166" s="325">
        <f t="shared" si="559"/>
        <v>0.28370000000007889</v>
      </c>
      <c r="C7166" s="167">
        <f t="shared" si="555"/>
        <v>248.93399999998579</v>
      </c>
      <c r="D7166" s="167">
        <f>IF('Lineær programmering opg 4'!$M$4=0,"-",(-A7166+'Lineær programmering opg 4'!$M$4)/'Lineær programmering opg 4'!$K$4*-1)</f>
        <v>343.8239999999621</v>
      </c>
      <c r="E7166" s="167">
        <f>IF('Lineær programmering opg 4'!$M$5=0,"-",(-A7166+'Lineær programmering opg 4'!$M$5)/'Lineær programmering opg 4'!$K$5*-1)</f>
        <v>248.93399999998579</v>
      </c>
      <c r="F7166" s="167" t="str">
        <f>IF('Lineær programmering opg 4'!$E$6=0,"-",(-A7166+'Lineær programmering opg 4'!$M$6)/'Lineær programmering opg 4'!$K$6*-1)</f>
        <v>-</v>
      </c>
      <c r="G7166" s="167" t="str">
        <f>IF('Lineær programmering opg 4'!$D$7=0,"-",((-A7166+'Lineær programmering opg 4'!$M$7)/'Lineær programmering opg 4'!$K$7)*-1)</f>
        <v>-</v>
      </c>
      <c r="H7166" s="167" t="str">
        <f>IF('Lineær programmering opg 4'!$C$8=0,"-",((-A7166+'Lineær programmering opg 4'!$M$8)/'Lineær programmering opg 4'!$K$8)*-1)</f>
        <v>-</v>
      </c>
      <c r="I7166" s="167" t="str">
        <f>IF('Lineær programmering opg 4'!$D$8=0,"-",'Lineær programmering opg 4'!$G$8)</f>
        <v>-</v>
      </c>
      <c r="J7166" s="295">
        <f>A7166*'Lineær programmering opg 4'!$C$11+Datatabel!C7166*'Lineær programmering opg 4'!$D$11</f>
        <v>44148.899999999761</v>
      </c>
      <c r="K7166" s="9">
        <f t="shared" si="557"/>
        <v>0</v>
      </c>
      <c r="L7166" s="9">
        <f t="shared" si="558"/>
        <v>0</v>
      </c>
    </row>
    <row r="7167" spans="1:12" ht="15" x14ac:dyDescent="0.25">
      <c r="A7167" s="167">
        <f t="shared" si="556"/>
        <v>68.064000000018936</v>
      </c>
      <c r="B7167" s="325">
        <f t="shared" si="559"/>
        <v>0.2836000000000789</v>
      </c>
      <c r="C7167" s="167">
        <f t="shared" si="555"/>
        <v>248.95199999998579</v>
      </c>
      <c r="D7167" s="167">
        <f>IF('Lineær programmering opg 4'!$M$4=0,"-",(-A7167+'Lineær programmering opg 4'!$M$4)/'Lineær programmering opg 4'!$K$4*-1)</f>
        <v>343.8719999999621</v>
      </c>
      <c r="E7167" s="167">
        <f>IF('Lineær programmering opg 4'!$M$5=0,"-",(-A7167+'Lineær programmering opg 4'!$M$5)/'Lineær programmering opg 4'!$K$5*-1)</f>
        <v>248.95199999998579</v>
      </c>
      <c r="F7167" s="167" t="str">
        <f>IF('Lineær programmering opg 4'!$E$6=0,"-",(-A7167+'Lineær programmering opg 4'!$M$6)/'Lineær programmering opg 4'!$K$6*-1)</f>
        <v>-</v>
      </c>
      <c r="G7167" s="167" t="str">
        <f>IF('Lineær programmering opg 4'!$D$7=0,"-",((-A7167+'Lineær programmering opg 4'!$M$7)/'Lineær programmering opg 4'!$K$7)*-1)</f>
        <v>-</v>
      </c>
      <c r="H7167" s="167" t="str">
        <f>IF('Lineær programmering opg 4'!$C$8=0,"-",((-A7167+'Lineær programmering opg 4'!$M$8)/'Lineær programmering opg 4'!$K$8)*-1)</f>
        <v>-</v>
      </c>
      <c r="I7167" s="167" t="str">
        <f>IF('Lineær programmering opg 4'!$D$8=0,"-",'Lineær programmering opg 4'!$G$8)</f>
        <v>-</v>
      </c>
      <c r="J7167" s="295">
        <f>A7167*'Lineær programmering opg 4'!$C$11+Datatabel!C7167*'Lineær programmering opg 4'!$D$11</f>
        <v>44149.199999999764</v>
      </c>
      <c r="K7167" s="9">
        <f t="shared" si="557"/>
        <v>0</v>
      </c>
      <c r="L7167" s="9">
        <f t="shared" si="558"/>
        <v>0</v>
      </c>
    </row>
    <row r="7168" spans="1:12" ht="15" x14ac:dyDescent="0.25">
      <c r="A7168" s="167">
        <f t="shared" si="556"/>
        <v>68.040000000018935</v>
      </c>
      <c r="B7168" s="325">
        <f t="shared" si="559"/>
        <v>0.28350000000007891</v>
      </c>
      <c r="C7168" s="167">
        <f t="shared" si="555"/>
        <v>248.96999999998579</v>
      </c>
      <c r="D7168" s="167">
        <f>IF('Lineær programmering opg 4'!$M$4=0,"-",(-A7168+'Lineær programmering opg 4'!$M$4)/'Lineær programmering opg 4'!$K$4*-1)</f>
        <v>343.9199999999621</v>
      </c>
      <c r="E7168" s="167">
        <f>IF('Lineær programmering opg 4'!$M$5=0,"-",(-A7168+'Lineær programmering opg 4'!$M$5)/'Lineær programmering opg 4'!$K$5*-1)</f>
        <v>248.96999999998579</v>
      </c>
      <c r="F7168" s="167" t="str">
        <f>IF('Lineær programmering opg 4'!$E$6=0,"-",(-A7168+'Lineær programmering opg 4'!$M$6)/'Lineær programmering opg 4'!$K$6*-1)</f>
        <v>-</v>
      </c>
      <c r="G7168" s="167" t="str">
        <f>IF('Lineær programmering opg 4'!$D$7=0,"-",((-A7168+'Lineær programmering opg 4'!$M$7)/'Lineær programmering opg 4'!$K$7)*-1)</f>
        <v>-</v>
      </c>
      <c r="H7168" s="167" t="str">
        <f>IF('Lineær programmering opg 4'!$C$8=0,"-",((-A7168+'Lineær programmering opg 4'!$M$8)/'Lineær programmering opg 4'!$K$8)*-1)</f>
        <v>-</v>
      </c>
      <c r="I7168" s="167" t="str">
        <f>IF('Lineær programmering opg 4'!$D$8=0,"-",'Lineær programmering opg 4'!$G$8)</f>
        <v>-</v>
      </c>
      <c r="J7168" s="295">
        <f>A7168*'Lineær programmering opg 4'!$C$11+Datatabel!C7168*'Lineær programmering opg 4'!$D$11</f>
        <v>44149.49999999976</v>
      </c>
      <c r="K7168" s="9">
        <f t="shared" si="557"/>
        <v>0</v>
      </c>
      <c r="L7168" s="9">
        <f t="shared" si="558"/>
        <v>0</v>
      </c>
    </row>
    <row r="7169" spans="1:12" ht="15" x14ac:dyDescent="0.25">
      <c r="A7169" s="167">
        <f t="shared" si="556"/>
        <v>68.016000000018948</v>
      </c>
      <c r="B7169" s="325">
        <f t="shared" si="559"/>
        <v>0.28340000000007892</v>
      </c>
      <c r="C7169" s="167">
        <f t="shared" si="555"/>
        <v>248.98799999998579</v>
      </c>
      <c r="D7169" s="167">
        <f>IF('Lineær programmering opg 4'!$M$4=0,"-",(-A7169+'Lineær programmering opg 4'!$M$4)/'Lineær programmering opg 4'!$K$4*-1)</f>
        <v>343.9679999999621</v>
      </c>
      <c r="E7169" s="167">
        <f>IF('Lineær programmering opg 4'!$M$5=0,"-",(-A7169+'Lineær programmering opg 4'!$M$5)/'Lineær programmering opg 4'!$K$5*-1)</f>
        <v>248.98799999998579</v>
      </c>
      <c r="F7169" s="167" t="str">
        <f>IF('Lineær programmering opg 4'!$E$6=0,"-",(-A7169+'Lineær programmering opg 4'!$M$6)/'Lineær programmering opg 4'!$K$6*-1)</f>
        <v>-</v>
      </c>
      <c r="G7169" s="167" t="str">
        <f>IF('Lineær programmering opg 4'!$D$7=0,"-",((-A7169+'Lineær programmering opg 4'!$M$7)/'Lineær programmering opg 4'!$K$7)*-1)</f>
        <v>-</v>
      </c>
      <c r="H7169" s="167" t="str">
        <f>IF('Lineær programmering opg 4'!$C$8=0,"-",((-A7169+'Lineær programmering opg 4'!$M$8)/'Lineær programmering opg 4'!$K$8)*-1)</f>
        <v>-</v>
      </c>
      <c r="I7169" s="167" t="str">
        <f>IF('Lineær programmering opg 4'!$D$8=0,"-",'Lineær programmering opg 4'!$G$8)</f>
        <v>-</v>
      </c>
      <c r="J7169" s="295">
        <f>A7169*'Lineær programmering opg 4'!$C$11+Datatabel!C7169*'Lineær programmering opg 4'!$D$11</f>
        <v>44149.799999999763</v>
      </c>
      <c r="K7169" s="9">
        <f t="shared" si="557"/>
        <v>0</v>
      </c>
      <c r="L7169" s="9">
        <f t="shared" si="558"/>
        <v>0</v>
      </c>
    </row>
    <row r="7170" spans="1:12" ht="15" x14ac:dyDescent="0.25">
      <c r="A7170" s="167">
        <f t="shared" si="556"/>
        <v>67.992000000018948</v>
      </c>
      <c r="B7170" s="325">
        <f t="shared" si="559"/>
        <v>0.28330000000007893</v>
      </c>
      <c r="C7170" s="167">
        <f t="shared" si="555"/>
        <v>249.00599999998579</v>
      </c>
      <c r="D7170" s="167">
        <f>IF('Lineær programmering opg 4'!$M$4=0,"-",(-A7170+'Lineær programmering opg 4'!$M$4)/'Lineær programmering opg 4'!$K$4*-1)</f>
        <v>344.0159999999621</v>
      </c>
      <c r="E7170" s="167">
        <f>IF('Lineær programmering opg 4'!$M$5=0,"-",(-A7170+'Lineær programmering opg 4'!$M$5)/'Lineær programmering opg 4'!$K$5*-1)</f>
        <v>249.00599999998579</v>
      </c>
      <c r="F7170" s="167" t="str">
        <f>IF('Lineær programmering opg 4'!$E$6=0,"-",(-A7170+'Lineær programmering opg 4'!$M$6)/'Lineær programmering opg 4'!$K$6*-1)</f>
        <v>-</v>
      </c>
      <c r="G7170" s="167" t="str">
        <f>IF('Lineær programmering opg 4'!$D$7=0,"-",((-A7170+'Lineær programmering opg 4'!$M$7)/'Lineær programmering opg 4'!$K$7)*-1)</f>
        <v>-</v>
      </c>
      <c r="H7170" s="167" t="str">
        <f>IF('Lineær programmering opg 4'!$C$8=0,"-",((-A7170+'Lineær programmering opg 4'!$M$8)/'Lineær programmering opg 4'!$K$8)*-1)</f>
        <v>-</v>
      </c>
      <c r="I7170" s="167" t="str">
        <f>IF('Lineær programmering opg 4'!$D$8=0,"-",'Lineær programmering opg 4'!$G$8)</f>
        <v>-</v>
      </c>
      <c r="J7170" s="295">
        <f>A7170*'Lineær programmering opg 4'!$C$11+Datatabel!C7170*'Lineær programmering opg 4'!$D$11</f>
        <v>44150.099999999766</v>
      </c>
      <c r="K7170" s="9">
        <f t="shared" si="557"/>
        <v>0</v>
      </c>
      <c r="L7170" s="9">
        <f t="shared" si="558"/>
        <v>0</v>
      </c>
    </row>
    <row r="7171" spans="1:12" ht="15" x14ac:dyDescent="0.25">
      <c r="A7171" s="167">
        <f t="shared" si="556"/>
        <v>67.968000000018947</v>
      </c>
      <c r="B7171" s="325">
        <f t="shared" si="559"/>
        <v>0.28320000000007894</v>
      </c>
      <c r="C7171" s="167">
        <f t="shared" ref="C7171:C7234" si="560">MIN(D7171,E7171,F7171,G7171,H7171,I7171)</f>
        <v>249.02399999998579</v>
      </c>
      <c r="D7171" s="167">
        <f>IF('Lineær programmering opg 4'!$M$4=0,"-",(-A7171+'Lineær programmering opg 4'!$M$4)/'Lineær programmering opg 4'!$K$4*-1)</f>
        <v>344.06399999996211</v>
      </c>
      <c r="E7171" s="167">
        <f>IF('Lineær programmering opg 4'!$M$5=0,"-",(-A7171+'Lineær programmering opg 4'!$M$5)/'Lineær programmering opg 4'!$K$5*-1)</f>
        <v>249.02399999998579</v>
      </c>
      <c r="F7171" s="167" t="str">
        <f>IF('Lineær programmering opg 4'!$E$6=0,"-",(-A7171+'Lineær programmering opg 4'!$M$6)/'Lineær programmering opg 4'!$K$6*-1)</f>
        <v>-</v>
      </c>
      <c r="G7171" s="167" t="str">
        <f>IF('Lineær programmering opg 4'!$D$7=0,"-",((-A7171+'Lineær programmering opg 4'!$M$7)/'Lineær programmering opg 4'!$K$7)*-1)</f>
        <v>-</v>
      </c>
      <c r="H7171" s="167" t="str">
        <f>IF('Lineær programmering opg 4'!$C$8=0,"-",((-A7171+'Lineær programmering opg 4'!$M$8)/'Lineær programmering opg 4'!$K$8)*-1)</f>
        <v>-</v>
      </c>
      <c r="I7171" s="167" t="str">
        <f>IF('Lineær programmering opg 4'!$D$8=0,"-",'Lineær programmering opg 4'!$G$8)</f>
        <v>-</v>
      </c>
      <c r="J7171" s="295">
        <f>A7171*'Lineær programmering opg 4'!$C$11+Datatabel!C7171*'Lineær programmering opg 4'!$D$11</f>
        <v>44150.399999999761</v>
      </c>
      <c r="K7171" s="9">
        <f t="shared" si="557"/>
        <v>0</v>
      </c>
      <c r="L7171" s="9">
        <f t="shared" si="558"/>
        <v>0</v>
      </c>
    </row>
    <row r="7172" spans="1:12" ht="15" x14ac:dyDescent="0.25">
      <c r="A7172" s="167">
        <f t="shared" ref="A7172:A7235" si="561">$A$3*B7172</f>
        <v>67.944000000018946</v>
      </c>
      <c r="B7172" s="325">
        <f t="shared" si="559"/>
        <v>0.28310000000007896</v>
      </c>
      <c r="C7172" s="167">
        <f t="shared" si="560"/>
        <v>249.04199999998579</v>
      </c>
      <c r="D7172" s="167">
        <f>IF('Lineær programmering opg 4'!$M$4=0,"-",(-A7172+'Lineær programmering opg 4'!$M$4)/'Lineær programmering opg 4'!$K$4*-1)</f>
        <v>344.11199999996211</v>
      </c>
      <c r="E7172" s="167">
        <f>IF('Lineær programmering opg 4'!$M$5=0,"-",(-A7172+'Lineær programmering opg 4'!$M$5)/'Lineær programmering opg 4'!$K$5*-1)</f>
        <v>249.04199999998579</v>
      </c>
      <c r="F7172" s="167" t="str">
        <f>IF('Lineær programmering opg 4'!$E$6=0,"-",(-A7172+'Lineær programmering opg 4'!$M$6)/'Lineær programmering opg 4'!$K$6*-1)</f>
        <v>-</v>
      </c>
      <c r="G7172" s="167" t="str">
        <f>IF('Lineær programmering opg 4'!$D$7=0,"-",((-A7172+'Lineær programmering opg 4'!$M$7)/'Lineær programmering opg 4'!$K$7)*-1)</f>
        <v>-</v>
      </c>
      <c r="H7172" s="167" t="str">
        <f>IF('Lineær programmering opg 4'!$C$8=0,"-",((-A7172+'Lineær programmering opg 4'!$M$8)/'Lineær programmering opg 4'!$K$8)*-1)</f>
        <v>-</v>
      </c>
      <c r="I7172" s="167" t="str">
        <f>IF('Lineær programmering opg 4'!$D$8=0,"-",'Lineær programmering opg 4'!$G$8)</f>
        <v>-</v>
      </c>
      <c r="J7172" s="295">
        <f>A7172*'Lineær programmering opg 4'!$C$11+Datatabel!C7172*'Lineær programmering opg 4'!$D$11</f>
        <v>44150.699999999764</v>
      </c>
      <c r="K7172" s="9">
        <f t="shared" ref="K7172:K7235" si="562">IF($J$10004=J7172,A7172,0)</f>
        <v>0</v>
      </c>
      <c r="L7172" s="9">
        <f t="shared" ref="L7172:L7235" si="563">IF(J7172=$J$10004,C7172,0)</f>
        <v>0</v>
      </c>
    </row>
    <row r="7173" spans="1:12" ht="15" x14ac:dyDescent="0.25">
      <c r="A7173" s="167">
        <f t="shared" si="561"/>
        <v>67.920000000018945</v>
      </c>
      <c r="B7173" s="325">
        <f t="shared" ref="B7173:B7236" si="564">B7172-0.01%</f>
        <v>0.28300000000007897</v>
      </c>
      <c r="C7173" s="167">
        <f t="shared" si="560"/>
        <v>249.05999999998579</v>
      </c>
      <c r="D7173" s="167">
        <f>IF('Lineær programmering opg 4'!$M$4=0,"-",(-A7173+'Lineær programmering opg 4'!$M$4)/'Lineær programmering opg 4'!$K$4*-1)</f>
        <v>344.15999999996211</v>
      </c>
      <c r="E7173" s="167">
        <f>IF('Lineær programmering opg 4'!$M$5=0,"-",(-A7173+'Lineær programmering opg 4'!$M$5)/'Lineær programmering opg 4'!$K$5*-1)</f>
        <v>249.05999999998579</v>
      </c>
      <c r="F7173" s="167" t="str">
        <f>IF('Lineær programmering opg 4'!$E$6=0,"-",(-A7173+'Lineær programmering opg 4'!$M$6)/'Lineær programmering opg 4'!$K$6*-1)</f>
        <v>-</v>
      </c>
      <c r="G7173" s="167" t="str">
        <f>IF('Lineær programmering opg 4'!$D$7=0,"-",((-A7173+'Lineær programmering opg 4'!$M$7)/'Lineær programmering opg 4'!$K$7)*-1)</f>
        <v>-</v>
      </c>
      <c r="H7173" s="167" t="str">
        <f>IF('Lineær programmering opg 4'!$C$8=0,"-",((-A7173+'Lineær programmering opg 4'!$M$8)/'Lineær programmering opg 4'!$K$8)*-1)</f>
        <v>-</v>
      </c>
      <c r="I7173" s="167" t="str">
        <f>IF('Lineær programmering opg 4'!$D$8=0,"-",'Lineær programmering opg 4'!$G$8)</f>
        <v>-</v>
      </c>
      <c r="J7173" s="295">
        <f>A7173*'Lineær programmering opg 4'!$C$11+Datatabel!C7173*'Lineær programmering opg 4'!$D$11</f>
        <v>44150.99999999976</v>
      </c>
      <c r="K7173" s="9">
        <f t="shared" si="562"/>
        <v>0</v>
      </c>
      <c r="L7173" s="9">
        <f t="shared" si="563"/>
        <v>0</v>
      </c>
    </row>
    <row r="7174" spans="1:12" ht="15" x14ac:dyDescent="0.25">
      <c r="A7174" s="167">
        <f t="shared" si="561"/>
        <v>67.896000000018958</v>
      </c>
      <c r="B7174" s="325">
        <f t="shared" si="564"/>
        <v>0.28290000000007898</v>
      </c>
      <c r="C7174" s="167">
        <f t="shared" si="560"/>
        <v>249.07799999998579</v>
      </c>
      <c r="D7174" s="167">
        <f>IF('Lineær programmering opg 4'!$M$4=0,"-",(-A7174+'Lineær programmering opg 4'!$M$4)/'Lineær programmering opg 4'!$K$4*-1)</f>
        <v>344.20799999996211</v>
      </c>
      <c r="E7174" s="167">
        <f>IF('Lineær programmering opg 4'!$M$5=0,"-",(-A7174+'Lineær programmering opg 4'!$M$5)/'Lineær programmering opg 4'!$K$5*-1)</f>
        <v>249.07799999998579</v>
      </c>
      <c r="F7174" s="167" t="str">
        <f>IF('Lineær programmering opg 4'!$E$6=0,"-",(-A7174+'Lineær programmering opg 4'!$M$6)/'Lineær programmering opg 4'!$K$6*-1)</f>
        <v>-</v>
      </c>
      <c r="G7174" s="167" t="str">
        <f>IF('Lineær programmering opg 4'!$D$7=0,"-",((-A7174+'Lineær programmering opg 4'!$M$7)/'Lineær programmering opg 4'!$K$7)*-1)</f>
        <v>-</v>
      </c>
      <c r="H7174" s="167" t="str">
        <f>IF('Lineær programmering opg 4'!$C$8=0,"-",((-A7174+'Lineær programmering opg 4'!$M$8)/'Lineær programmering opg 4'!$K$8)*-1)</f>
        <v>-</v>
      </c>
      <c r="I7174" s="167" t="str">
        <f>IF('Lineær programmering opg 4'!$D$8=0,"-",'Lineær programmering opg 4'!$G$8)</f>
        <v>-</v>
      </c>
      <c r="J7174" s="295">
        <f>A7174*'Lineær programmering opg 4'!$C$11+Datatabel!C7174*'Lineær programmering opg 4'!$D$11</f>
        <v>44151.299999999763</v>
      </c>
      <c r="K7174" s="9">
        <f t="shared" si="562"/>
        <v>0</v>
      </c>
      <c r="L7174" s="9">
        <f t="shared" si="563"/>
        <v>0</v>
      </c>
    </row>
    <row r="7175" spans="1:12" ht="15" x14ac:dyDescent="0.25">
      <c r="A7175" s="167">
        <f t="shared" si="561"/>
        <v>67.872000000018957</v>
      </c>
      <c r="B7175" s="325">
        <f t="shared" si="564"/>
        <v>0.28280000000007899</v>
      </c>
      <c r="C7175" s="167">
        <f t="shared" si="560"/>
        <v>249.09599999998579</v>
      </c>
      <c r="D7175" s="167">
        <f>IF('Lineær programmering opg 4'!$M$4=0,"-",(-A7175+'Lineær programmering opg 4'!$M$4)/'Lineær programmering opg 4'!$K$4*-1)</f>
        <v>344.25599999996211</v>
      </c>
      <c r="E7175" s="167">
        <f>IF('Lineær programmering opg 4'!$M$5=0,"-",(-A7175+'Lineær programmering opg 4'!$M$5)/'Lineær programmering opg 4'!$K$5*-1)</f>
        <v>249.09599999998579</v>
      </c>
      <c r="F7175" s="167" t="str">
        <f>IF('Lineær programmering opg 4'!$E$6=0,"-",(-A7175+'Lineær programmering opg 4'!$M$6)/'Lineær programmering opg 4'!$K$6*-1)</f>
        <v>-</v>
      </c>
      <c r="G7175" s="167" t="str">
        <f>IF('Lineær programmering opg 4'!$D$7=0,"-",((-A7175+'Lineær programmering opg 4'!$M$7)/'Lineær programmering opg 4'!$K$7)*-1)</f>
        <v>-</v>
      </c>
      <c r="H7175" s="167" t="str">
        <f>IF('Lineær programmering opg 4'!$C$8=0,"-",((-A7175+'Lineær programmering opg 4'!$M$8)/'Lineær programmering opg 4'!$K$8)*-1)</f>
        <v>-</v>
      </c>
      <c r="I7175" s="167" t="str">
        <f>IF('Lineær programmering opg 4'!$D$8=0,"-",'Lineær programmering opg 4'!$G$8)</f>
        <v>-</v>
      </c>
      <c r="J7175" s="295">
        <f>A7175*'Lineær programmering opg 4'!$C$11+Datatabel!C7175*'Lineær programmering opg 4'!$D$11</f>
        <v>44151.599999999766</v>
      </c>
      <c r="K7175" s="9">
        <f t="shared" si="562"/>
        <v>0</v>
      </c>
      <c r="L7175" s="9">
        <f t="shared" si="563"/>
        <v>0</v>
      </c>
    </row>
    <row r="7176" spans="1:12" ht="15" x14ac:dyDescent="0.25">
      <c r="A7176" s="167">
        <f t="shared" si="561"/>
        <v>67.848000000018956</v>
      </c>
      <c r="B7176" s="325">
        <f t="shared" si="564"/>
        <v>0.282700000000079</v>
      </c>
      <c r="C7176" s="167">
        <f t="shared" si="560"/>
        <v>249.11399999998579</v>
      </c>
      <c r="D7176" s="167">
        <f>IF('Lineær programmering opg 4'!$M$4=0,"-",(-A7176+'Lineær programmering opg 4'!$M$4)/'Lineær programmering opg 4'!$K$4*-1)</f>
        <v>344.30399999996212</v>
      </c>
      <c r="E7176" s="167">
        <f>IF('Lineær programmering opg 4'!$M$5=0,"-",(-A7176+'Lineær programmering opg 4'!$M$5)/'Lineær programmering opg 4'!$K$5*-1)</f>
        <v>249.11399999998579</v>
      </c>
      <c r="F7176" s="167" t="str">
        <f>IF('Lineær programmering opg 4'!$E$6=0,"-",(-A7176+'Lineær programmering opg 4'!$M$6)/'Lineær programmering opg 4'!$K$6*-1)</f>
        <v>-</v>
      </c>
      <c r="G7176" s="167" t="str">
        <f>IF('Lineær programmering opg 4'!$D$7=0,"-",((-A7176+'Lineær programmering opg 4'!$M$7)/'Lineær programmering opg 4'!$K$7)*-1)</f>
        <v>-</v>
      </c>
      <c r="H7176" s="167" t="str">
        <f>IF('Lineær programmering opg 4'!$C$8=0,"-",((-A7176+'Lineær programmering opg 4'!$M$8)/'Lineær programmering opg 4'!$K$8)*-1)</f>
        <v>-</v>
      </c>
      <c r="I7176" s="167" t="str">
        <f>IF('Lineær programmering opg 4'!$D$8=0,"-",'Lineær programmering opg 4'!$G$8)</f>
        <v>-</v>
      </c>
      <c r="J7176" s="295">
        <f>A7176*'Lineær programmering opg 4'!$C$11+Datatabel!C7176*'Lineær programmering opg 4'!$D$11</f>
        <v>44151.899999999761</v>
      </c>
      <c r="K7176" s="9">
        <f t="shared" si="562"/>
        <v>0</v>
      </c>
      <c r="L7176" s="9">
        <f t="shared" si="563"/>
        <v>0</v>
      </c>
    </row>
    <row r="7177" spans="1:12" ht="15" x14ac:dyDescent="0.25">
      <c r="A7177" s="167">
        <f t="shared" si="561"/>
        <v>67.82400000001897</v>
      </c>
      <c r="B7177" s="325">
        <f t="shared" si="564"/>
        <v>0.28260000000007901</v>
      </c>
      <c r="C7177" s="167">
        <f t="shared" si="560"/>
        <v>249.13199999998579</v>
      </c>
      <c r="D7177" s="167">
        <f>IF('Lineær programmering opg 4'!$M$4=0,"-",(-A7177+'Lineær programmering opg 4'!$M$4)/'Lineær programmering opg 4'!$K$4*-1)</f>
        <v>344.35199999996206</v>
      </c>
      <c r="E7177" s="167">
        <f>IF('Lineær programmering opg 4'!$M$5=0,"-",(-A7177+'Lineær programmering opg 4'!$M$5)/'Lineær programmering opg 4'!$K$5*-1)</f>
        <v>249.13199999998579</v>
      </c>
      <c r="F7177" s="167" t="str">
        <f>IF('Lineær programmering opg 4'!$E$6=0,"-",(-A7177+'Lineær programmering opg 4'!$M$6)/'Lineær programmering opg 4'!$K$6*-1)</f>
        <v>-</v>
      </c>
      <c r="G7177" s="167" t="str">
        <f>IF('Lineær programmering opg 4'!$D$7=0,"-",((-A7177+'Lineær programmering opg 4'!$M$7)/'Lineær programmering opg 4'!$K$7)*-1)</f>
        <v>-</v>
      </c>
      <c r="H7177" s="167" t="str">
        <f>IF('Lineær programmering opg 4'!$C$8=0,"-",((-A7177+'Lineær programmering opg 4'!$M$8)/'Lineær programmering opg 4'!$K$8)*-1)</f>
        <v>-</v>
      </c>
      <c r="I7177" s="167" t="str">
        <f>IF('Lineær programmering opg 4'!$D$8=0,"-",'Lineær programmering opg 4'!$G$8)</f>
        <v>-</v>
      </c>
      <c r="J7177" s="295">
        <f>A7177*'Lineær programmering opg 4'!$C$11+Datatabel!C7177*'Lineær programmering opg 4'!$D$11</f>
        <v>44152.199999999764</v>
      </c>
      <c r="K7177" s="9">
        <f t="shared" si="562"/>
        <v>0</v>
      </c>
      <c r="L7177" s="9">
        <f t="shared" si="563"/>
        <v>0</v>
      </c>
    </row>
    <row r="7178" spans="1:12" ht="15" x14ac:dyDescent="0.25">
      <c r="A7178" s="167">
        <f t="shared" si="561"/>
        <v>67.800000000018969</v>
      </c>
      <c r="B7178" s="325">
        <f t="shared" si="564"/>
        <v>0.28250000000007902</v>
      </c>
      <c r="C7178" s="167">
        <f t="shared" si="560"/>
        <v>249.14999999998579</v>
      </c>
      <c r="D7178" s="167">
        <f>IF('Lineær programmering opg 4'!$M$4=0,"-",(-A7178+'Lineær programmering opg 4'!$M$4)/'Lineær programmering opg 4'!$K$4*-1)</f>
        <v>344.39999999996206</v>
      </c>
      <c r="E7178" s="167">
        <f>IF('Lineær programmering opg 4'!$M$5=0,"-",(-A7178+'Lineær programmering opg 4'!$M$5)/'Lineær programmering opg 4'!$K$5*-1)</f>
        <v>249.14999999998579</v>
      </c>
      <c r="F7178" s="167" t="str">
        <f>IF('Lineær programmering opg 4'!$E$6=0,"-",(-A7178+'Lineær programmering opg 4'!$M$6)/'Lineær programmering opg 4'!$K$6*-1)</f>
        <v>-</v>
      </c>
      <c r="G7178" s="167" t="str">
        <f>IF('Lineær programmering opg 4'!$D$7=0,"-",((-A7178+'Lineær programmering opg 4'!$M$7)/'Lineær programmering opg 4'!$K$7)*-1)</f>
        <v>-</v>
      </c>
      <c r="H7178" s="167" t="str">
        <f>IF('Lineær programmering opg 4'!$C$8=0,"-",((-A7178+'Lineær programmering opg 4'!$M$8)/'Lineær programmering opg 4'!$K$8)*-1)</f>
        <v>-</v>
      </c>
      <c r="I7178" s="167" t="str">
        <f>IF('Lineær programmering opg 4'!$D$8=0,"-",'Lineær programmering opg 4'!$G$8)</f>
        <v>-</v>
      </c>
      <c r="J7178" s="295">
        <f>A7178*'Lineær programmering opg 4'!$C$11+Datatabel!C7178*'Lineær programmering opg 4'!$D$11</f>
        <v>44152.499999999767</v>
      </c>
      <c r="K7178" s="9">
        <f t="shared" si="562"/>
        <v>0</v>
      </c>
      <c r="L7178" s="9">
        <f t="shared" si="563"/>
        <v>0</v>
      </c>
    </row>
    <row r="7179" spans="1:12" ht="15" x14ac:dyDescent="0.25">
      <c r="A7179" s="167">
        <f t="shared" si="561"/>
        <v>67.776000000018968</v>
      </c>
      <c r="B7179" s="325">
        <f t="shared" si="564"/>
        <v>0.28240000000007903</v>
      </c>
      <c r="C7179" s="167">
        <f t="shared" si="560"/>
        <v>249.1679999999858</v>
      </c>
      <c r="D7179" s="167">
        <f>IF('Lineær programmering opg 4'!$M$4=0,"-",(-A7179+'Lineær programmering opg 4'!$M$4)/'Lineær programmering opg 4'!$K$4*-1)</f>
        <v>344.44799999996206</v>
      </c>
      <c r="E7179" s="167">
        <f>IF('Lineær programmering opg 4'!$M$5=0,"-",(-A7179+'Lineær programmering opg 4'!$M$5)/'Lineær programmering opg 4'!$K$5*-1)</f>
        <v>249.1679999999858</v>
      </c>
      <c r="F7179" s="167" t="str">
        <f>IF('Lineær programmering opg 4'!$E$6=0,"-",(-A7179+'Lineær programmering opg 4'!$M$6)/'Lineær programmering opg 4'!$K$6*-1)</f>
        <v>-</v>
      </c>
      <c r="G7179" s="167" t="str">
        <f>IF('Lineær programmering opg 4'!$D$7=0,"-",((-A7179+'Lineær programmering opg 4'!$M$7)/'Lineær programmering opg 4'!$K$7)*-1)</f>
        <v>-</v>
      </c>
      <c r="H7179" s="167" t="str">
        <f>IF('Lineær programmering opg 4'!$C$8=0,"-",((-A7179+'Lineær programmering opg 4'!$M$8)/'Lineær programmering opg 4'!$K$8)*-1)</f>
        <v>-</v>
      </c>
      <c r="I7179" s="167" t="str">
        <f>IF('Lineær programmering opg 4'!$D$8=0,"-",'Lineær programmering opg 4'!$G$8)</f>
        <v>-</v>
      </c>
      <c r="J7179" s="295">
        <f>A7179*'Lineær programmering opg 4'!$C$11+Datatabel!C7179*'Lineær programmering opg 4'!$D$11</f>
        <v>44152.79999999977</v>
      </c>
      <c r="K7179" s="9">
        <f t="shared" si="562"/>
        <v>0</v>
      </c>
      <c r="L7179" s="9">
        <f t="shared" si="563"/>
        <v>0</v>
      </c>
    </row>
    <row r="7180" spans="1:12" ht="15" x14ac:dyDescent="0.25">
      <c r="A7180" s="167">
        <f t="shared" si="561"/>
        <v>67.752000000018967</v>
      </c>
      <c r="B7180" s="325">
        <f t="shared" si="564"/>
        <v>0.28230000000007904</v>
      </c>
      <c r="C7180" s="167">
        <f t="shared" si="560"/>
        <v>249.1859999999858</v>
      </c>
      <c r="D7180" s="167">
        <f>IF('Lineær programmering opg 4'!$M$4=0,"-",(-A7180+'Lineær programmering opg 4'!$M$4)/'Lineær programmering opg 4'!$K$4*-1)</f>
        <v>344.49599999996207</v>
      </c>
      <c r="E7180" s="167">
        <f>IF('Lineær programmering opg 4'!$M$5=0,"-",(-A7180+'Lineær programmering opg 4'!$M$5)/'Lineær programmering opg 4'!$K$5*-1)</f>
        <v>249.1859999999858</v>
      </c>
      <c r="F7180" s="167" t="str">
        <f>IF('Lineær programmering opg 4'!$E$6=0,"-",(-A7180+'Lineær programmering opg 4'!$M$6)/'Lineær programmering opg 4'!$K$6*-1)</f>
        <v>-</v>
      </c>
      <c r="G7180" s="167" t="str">
        <f>IF('Lineær programmering opg 4'!$D$7=0,"-",((-A7180+'Lineær programmering opg 4'!$M$7)/'Lineær programmering opg 4'!$K$7)*-1)</f>
        <v>-</v>
      </c>
      <c r="H7180" s="167" t="str">
        <f>IF('Lineær programmering opg 4'!$C$8=0,"-",((-A7180+'Lineær programmering opg 4'!$M$8)/'Lineær programmering opg 4'!$K$8)*-1)</f>
        <v>-</v>
      </c>
      <c r="I7180" s="167" t="str">
        <f>IF('Lineær programmering opg 4'!$D$8=0,"-",'Lineær programmering opg 4'!$G$8)</f>
        <v>-</v>
      </c>
      <c r="J7180" s="295">
        <f>A7180*'Lineær programmering opg 4'!$C$11+Datatabel!C7180*'Lineær programmering opg 4'!$D$11</f>
        <v>44153.099999999766</v>
      </c>
      <c r="K7180" s="9">
        <f t="shared" si="562"/>
        <v>0</v>
      </c>
      <c r="L7180" s="9">
        <f t="shared" si="563"/>
        <v>0</v>
      </c>
    </row>
    <row r="7181" spans="1:12" ht="15" x14ac:dyDescent="0.25">
      <c r="A7181" s="167">
        <f t="shared" si="561"/>
        <v>67.728000000018966</v>
      </c>
      <c r="B7181" s="325">
        <f t="shared" si="564"/>
        <v>0.28220000000007905</v>
      </c>
      <c r="C7181" s="167">
        <f t="shared" si="560"/>
        <v>249.2039999999858</v>
      </c>
      <c r="D7181" s="167">
        <f>IF('Lineær programmering opg 4'!$M$4=0,"-",(-A7181+'Lineær programmering opg 4'!$M$4)/'Lineær programmering opg 4'!$K$4*-1)</f>
        <v>344.54399999996207</v>
      </c>
      <c r="E7181" s="167">
        <f>IF('Lineær programmering opg 4'!$M$5=0,"-",(-A7181+'Lineær programmering opg 4'!$M$5)/'Lineær programmering opg 4'!$K$5*-1)</f>
        <v>249.2039999999858</v>
      </c>
      <c r="F7181" s="167" t="str">
        <f>IF('Lineær programmering opg 4'!$E$6=0,"-",(-A7181+'Lineær programmering opg 4'!$M$6)/'Lineær programmering opg 4'!$K$6*-1)</f>
        <v>-</v>
      </c>
      <c r="G7181" s="167" t="str">
        <f>IF('Lineær programmering opg 4'!$D$7=0,"-",((-A7181+'Lineær programmering opg 4'!$M$7)/'Lineær programmering opg 4'!$K$7)*-1)</f>
        <v>-</v>
      </c>
      <c r="H7181" s="167" t="str">
        <f>IF('Lineær programmering opg 4'!$C$8=0,"-",((-A7181+'Lineær programmering opg 4'!$M$8)/'Lineær programmering opg 4'!$K$8)*-1)</f>
        <v>-</v>
      </c>
      <c r="I7181" s="167" t="str">
        <f>IF('Lineær programmering opg 4'!$D$8=0,"-",'Lineær programmering opg 4'!$G$8)</f>
        <v>-</v>
      </c>
      <c r="J7181" s="295">
        <f>A7181*'Lineær programmering opg 4'!$C$11+Datatabel!C7181*'Lineær programmering opg 4'!$D$11</f>
        <v>44153.399999999761</v>
      </c>
      <c r="K7181" s="9">
        <f t="shared" si="562"/>
        <v>0</v>
      </c>
      <c r="L7181" s="9">
        <f t="shared" si="563"/>
        <v>0</v>
      </c>
    </row>
    <row r="7182" spans="1:12" ht="15" x14ac:dyDescent="0.25">
      <c r="A7182" s="167">
        <f t="shared" si="561"/>
        <v>67.704000000018979</v>
      </c>
      <c r="B7182" s="325">
        <f t="shared" si="564"/>
        <v>0.28210000000007907</v>
      </c>
      <c r="C7182" s="167">
        <f t="shared" si="560"/>
        <v>249.22199999998577</v>
      </c>
      <c r="D7182" s="167">
        <f>IF('Lineær programmering opg 4'!$M$4=0,"-",(-A7182+'Lineær programmering opg 4'!$M$4)/'Lineær programmering opg 4'!$K$4*-1)</f>
        <v>344.59199999996201</v>
      </c>
      <c r="E7182" s="167">
        <f>IF('Lineær programmering opg 4'!$M$5=0,"-",(-A7182+'Lineær programmering opg 4'!$M$5)/'Lineær programmering opg 4'!$K$5*-1)</f>
        <v>249.22199999998577</v>
      </c>
      <c r="F7182" s="167" t="str">
        <f>IF('Lineær programmering opg 4'!$E$6=0,"-",(-A7182+'Lineær programmering opg 4'!$M$6)/'Lineær programmering opg 4'!$K$6*-1)</f>
        <v>-</v>
      </c>
      <c r="G7182" s="167" t="str">
        <f>IF('Lineær programmering opg 4'!$D$7=0,"-",((-A7182+'Lineær programmering opg 4'!$M$7)/'Lineær programmering opg 4'!$K$7)*-1)</f>
        <v>-</v>
      </c>
      <c r="H7182" s="167" t="str">
        <f>IF('Lineær programmering opg 4'!$C$8=0,"-",((-A7182+'Lineær programmering opg 4'!$M$8)/'Lineær programmering opg 4'!$K$8)*-1)</f>
        <v>-</v>
      </c>
      <c r="I7182" s="167" t="str">
        <f>IF('Lineær programmering opg 4'!$D$8=0,"-",'Lineær programmering opg 4'!$G$8)</f>
        <v>-</v>
      </c>
      <c r="J7182" s="295">
        <f>A7182*'Lineær programmering opg 4'!$C$11+Datatabel!C7182*'Lineær programmering opg 4'!$D$11</f>
        <v>44153.699999999764</v>
      </c>
      <c r="K7182" s="9">
        <f t="shared" si="562"/>
        <v>0</v>
      </c>
      <c r="L7182" s="9">
        <f t="shared" si="563"/>
        <v>0</v>
      </c>
    </row>
    <row r="7183" spans="1:12" ht="15" x14ac:dyDescent="0.25">
      <c r="A7183" s="167">
        <f t="shared" si="561"/>
        <v>67.680000000018978</v>
      </c>
      <c r="B7183" s="325">
        <f t="shared" si="564"/>
        <v>0.28200000000007908</v>
      </c>
      <c r="C7183" s="167">
        <f t="shared" si="560"/>
        <v>249.23999999998577</v>
      </c>
      <c r="D7183" s="167">
        <f>IF('Lineær programmering opg 4'!$M$4=0,"-",(-A7183+'Lineær programmering opg 4'!$M$4)/'Lineær programmering opg 4'!$K$4*-1)</f>
        <v>344.63999999996201</v>
      </c>
      <c r="E7183" s="167">
        <f>IF('Lineær programmering opg 4'!$M$5=0,"-",(-A7183+'Lineær programmering opg 4'!$M$5)/'Lineær programmering opg 4'!$K$5*-1)</f>
        <v>249.23999999998577</v>
      </c>
      <c r="F7183" s="167" t="str">
        <f>IF('Lineær programmering opg 4'!$E$6=0,"-",(-A7183+'Lineær programmering opg 4'!$M$6)/'Lineær programmering opg 4'!$K$6*-1)</f>
        <v>-</v>
      </c>
      <c r="G7183" s="167" t="str">
        <f>IF('Lineær programmering opg 4'!$D$7=0,"-",((-A7183+'Lineær programmering opg 4'!$M$7)/'Lineær programmering opg 4'!$K$7)*-1)</f>
        <v>-</v>
      </c>
      <c r="H7183" s="167" t="str">
        <f>IF('Lineær programmering opg 4'!$C$8=0,"-",((-A7183+'Lineær programmering opg 4'!$M$8)/'Lineær programmering opg 4'!$K$8)*-1)</f>
        <v>-</v>
      </c>
      <c r="I7183" s="167" t="str">
        <f>IF('Lineær programmering opg 4'!$D$8=0,"-",'Lineær programmering opg 4'!$G$8)</f>
        <v>-</v>
      </c>
      <c r="J7183" s="295">
        <f>A7183*'Lineær programmering opg 4'!$C$11+Datatabel!C7183*'Lineær programmering opg 4'!$D$11</f>
        <v>44153.999999999767</v>
      </c>
      <c r="K7183" s="9">
        <f t="shared" si="562"/>
        <v>0</v>
      </c>
      <c r="L7183" s="9">
        <f t="shared" si="563"/>
        <v>0</v>
      </c>
    </row>
    <row r="7184" spans="1:12" ht="15" x14ac:dyDescent="0.25">
      <c r="A7184" s="167">
        <f t="shared" si="561"/>
        <v>67.656000000018977</v>
      </c>
      <c r="B7184" s="325">
        <f t="shared" si="564"/>
        <v>0.28190000000007909</v>
      </c>
      <c r="C7184" s="167">
        <f t="shared" si="560"/>
        <v>249.25799999998577</v>
      </c>
      <c r="D7184" s="167">
        <f>IF('Lineær programmering opg 4'!$M$4=0,"-",(-A7184+'Lineær programmering opg 4'!$M$4)/'Lineær programmering opg 4'!$K$4*-1)</f>
        <v>344.68799999996202</v>
      </c>
      <c r="E7184" s="167">
        <f>IF('Lineær programmering opg 4'!$M$5=0,"-",(-A7184+'Lineær programmering opg 4'!$M$5)/'Lineær programmering opg 4'!$K$5*-1)</f>
        <v>249.25799999998577</v>
      </c>
      <c r="F7184" s="167" t="str">
        <f>IF('Lineær programmering opg 4'!$E$6=0,"-",(-A7184+'Lineær programmering opg 4'!$M$6)/'Lineær programmering opg 4'!$K$6*-1)</f>
        <v>-</v>
      </c>
      <c r="G7184" s="167" t="str">
        <f>IF('Lineær programmering opg 4'!$D$7=0,"-",((-A7184+'Lineær programmering opg 4'!$M$7)/'Lineær programmering opg 4'!$K$7)*-1)</f>
        <v>-</v>
      </c>
      <c r="H7184" s="167" t="str">
        <f>IF('Lineær programmering opg 4'!$C$8=0,"-",((-A7184+'Lineær programmering opg 4'!$M$8)/'Lineær programmering opg 4'!$K$8)*-1)</f>
        <v>-</v>
      </c>
      <c r="I7184" s="167" t="str">
        <f>IF('Lineær programmering opg 4'!$D$8=0,"-",'Lineær programmering opg 4'!$G$8)</f>
        <v>-</v>
      </c>
      <c r="J7184" s="295">
        <f>A7184*'Lineær programmering opg 4'!$C$11+Datatabel!C7184*'Lineær programmering opg 4'!$D$11</f>
        <v>44154.299999999763</v>
      </c>
      <c r="K7184" s="9">
        <f t="shared" si="562"/>
        <v>0</v>
      </c>
      <c r="L7184" s="9">
        <f t="shared" si="563"/>
        <v>0</v>
      </c>
    </row>
    <row r="7185" spans="1:12" ht="15" x14ac:dyDescent="0.25">
      <c r="A7185" s="167">
        <f t="shared" si="561"/>
        <v>67.632000000018991</v>
      </c>
      <c r="B7185" s="325">
        <f t="shared" si="564"/>
        <v>0.2818000000000791</v>
      </c>
      <c r="C7185" s="167">
        <f t="shared" si="560"/>
        <v>249.27599999998577</v>
      </c>
      <c r="D7185" s="167">
        <f>IF('Lineær programmering opg 4'!$M$4=0,"-",(-A7185+'Lineær programmering opg 4'!$M$4)/'Lineær programmering opg 4'!$K$4*-1)</f>
        <v>344.73599999996202</v>
      </c>
      <c r="E7185" s="167">
        <f>IF('Lineær programmering opg 4'!$M$5=0,"-",(-A7185+'Lineær programmering opg 4'!$M$5)/'Lineær programmering opg 4'!$K$5*-1)</f>
        <v>249.27599999998577</v>
      </c>
      <c r="F7185" s="167" t="str">
        <f>IF('Lineær programmering opg 4'!$E$6=0,"-",(-A7185+'Lineær programmering opg 4'!$M$6)/'Lineær programmering opg 4'!$K$6*-1)</f>
        <v>-</v>
      </c>
      <c r="G7185" s="167" t="str">
        <f>IF('Lineær programmering opg 4'!$D$7=0,"-",((-A7185+'Lineær programmering opg 4'!$M$7)/'Lineær programmering opg 4'!$K$7)*-1)</f>
        <v>-</v>
      </c>
      <c r="H7185" s="167" t="str">
        <f>IF('Lineær programmering opg 4'!$C$8=0,"-",((-A7185+'Lineær programmering opg 4'!$M$8)/'Lineær programmering opg 4'!$K$8)*-1)</f>
        <v>-</v>
      </c>
      <c r="I7185" s="167" t="str">
        <f>IF('Lineær programmering opg 4'!$D$8=0,"-",'Lineær programmering opg 4'!$G$8)</f>
        <v>-</v>
      </c>
      <c r="J7185" s="295">
        <f>A7185*'Lineær programmering opg 4'!$C$11+Datatabel!C7185*'Lineær programmering opg 4'!$D$11</f>
        <v>44154.599999999758</v>
      </c>
      <c r="K7185" s="9">
        <f t="shared" si="562"/>
        <v>0</v>
      </c>
      <c r="L7185" s="9">
        <f t="shared" si="563"/>
        <v>0</v>
      </c>
    </row>
    <row r="7186" spans="1:12" ht="15" x14ac:dyDescent="0.25">
      <c r="A7186" s="167">
        <f t="shared" si="561"/>
        <v>67.60800000001899</v>
      </c>
      <c r="B7186" s="325">
        <f t="shared" si="564"/>
        <v>0.28170000000007911</v>
      </c>
      <c r="C7186" s="167">
        <f t="shared" si="560"/>
        <v>249.29399999998577</v>
      </c>
      <c r="D7186" s="167">
        <f>IF('Lineær programmering opg 4'!$M$4=0,"-",(-A7186+'Lineær programmering opg 4'!$M$4)/'Lineær programmering opg 4'!$K$4*-1)</f>
        <v>344.78399999996202</v>
      </c>
      <c r="E7186" s="167">
        <f>IF('Lineær programmering opg 4'!$M$5=0,"-",(-A7186+'Lineær programmering opg 4'!$M$5)/'Lineær programmering opg 4'!$K$5*-1)</f>
        <v>249.29399999998577</v>
      </c>
      <c r="F7186" s="167" t="str">
        <f>IF('Lineær programmering opg 4'!$E$6=0,"-",(-A7186+'Lineær programmering opg 4'!$M$6)/'Lineær programmering opg 4'!$K$6*-1)</f>
        <v>-</v>
      </c>
      <c r="G7186" s="167" t="str">
        <f>IF('Lineær programmering opg 4'!$D$7=0,"-",((-A7186+'Lineær programmering opg 4'!$M$7)/'Lineær programmering opg 4'!$K$7)*-1)</f>
        <v>-</v>
      </c>
      <c r="H7186" s="167" t="str">
        <f>IF('Lineær programmering opg 4'!$C$8=0,"-",((-A7186+'Lineær programmering opg 4'!$M$8)/'Lineær programmering opg 4'!$K$8)*-1)</f>
        <v>-</v>
      </c>
      <c r="I7186" s="167" t="str">
        <f>IF('Lineær programmering opg 4'!$D$8=0,"-",'Lineær programmering opg 4'!$G$8)</f>
        <v>-</v>
      </c>
      <c r="J7186" s="295">
        <f>A7186*'Lineær programmering opg 4'!$C$11+Datatabel!C7186*'Lineær programmering opg 4'!$D$11</f>
        <v>44154.899999999769</v>
      </c>
      <c r="K7186" s="9">
        <f t="shared" si="562"/>
        <v>0</v>
      </c>
      <c r="L7186" s="9">
        <f t="shared" si="563"/>
        <v>0</v>
      </c>
    </row>
    <row r="7187" spans="1:12" ht="15" x14ac:dyDescent="0.25">
      <c r="A7187" s="167">
        <f t="shared" si="561"/>
        <v>67.584000000018989</v>
      </c>
      <c r="B7187" s="325">
        <f t="shared" si="564"/>
        <v>0.28160000000007912</v>
      </c>
      <c r="C7187" s="167">
        <f t="shared" si="560"/>
        <v>249.31199999998577</v>
      </c>
      <c r="D7187" s="167">
        <f>IF('Lineær programmering opg 4'!$M$4=0,"-",(-A7187+'Lineær programmering opg 4'!$M$4)/'Lineær programmering opg 4'!$K$4*-1)</f>
        <v>344.83199999996202</v>
      </c>
      <c r="E7187" s="167">
        <f>IF('Lineær programmering opg 4'!$M$5=0,"-",(-A7187+'Lineær programmering opg 4'!$M$5)/'Lineær programmering opg 4'!$K$5*-1)</f>
        <v>249.31199999998577</v>
      </c>
      <c r="F7187" s="167" t="str">
        <f>IF('Lineær programmering opg 4'!$E$6=0,"-",(-A7187+'Lineær programmering opg 4'!$M$6)/'Lineær programmering opg 4'!$K$6*-1)</f>
        <v>-</v>
      </c>
      <c r="G7187" s="167" t="str">
        <f>IF('Lineær programmering opg 4'!$D$7=0,"-",((-A7187+'Lineær programmering opg 4'!$M$7)/'Lineær programmering opg 4'!$K$7)*-1)</f>
        <v>-</v>
      </c>
      <c r="H7187" s="167" t="str">
        <f>IF('Lineær programmering opg 4'!$C$8=0,"-",((-A7187+'Lineær programmering opg 4'!$M$8)/'Lineær programmering opg 4'!$K$8)*-1)</f>
        <v>-</v>
      </c>
      <c r="I7187" s="167" t="str">
        <f>IF('Lineær programmering opg 4'!$D$8=0,"-",'Lineær programmering opg 4'!$G$8)</f>
        <v>-</v>
      </c>
      <c r="J7187" s="295">
        <f>A7187*'Lineær programmering opg 4'!$C$11+Datatabel!C7187*'Lineær programmering opg 4'!$D$11</f>
        <v>44155.199999999764</v>
      </c>
      <c r="K7187" s="9">
        <f t="shared" si="562"/>
        <v>0</v>
      </c>
      <c r="L7187" s="9">
        <f t="shared" si="563"/>
        <v>0</v>
      </c>
    </row>
    <row r="7188" spans="1:12" ht="15" x14ac:dyDescent="0.25">
      <c r="A7188" s="167">
        <f t="shared" si="561"/>
        <v>67.560000000018988</v>
      </c>
      <c r="B7188" s="325">
        <f t="shared" si="564"/>
        <v>0.28150000000007913</v>
      </c>
      <c r="C7188" s="167">
        <f t="shared" si="560"/>
        <v>249.32999999998577</v>
      </c>
      <c r="D7188" s="167">
        <f>IF('Lineær programmering opg 4'!$M$4=0,"-",(-A7188+'Lineær programmering opg 4'!$M$4)/'Lineær programmering opg 4'!$K$4*-1)</f>
        <v>344.87999999996202</v>
      </c>
      <c r="E7188" s="167">
        <f>IF('Lineær programmering opg 4'!$M$5=0,"-",(-A7188+'Lineær programmering opg 4'!$M$5)/'Lineær programmering opg 4'!$K$5*-1)</f>
        <v>249.32999999998577</v>
      </c>
      <c r="F7188" s="167" t="str">
        <f>IF('Lineær programmering opg 4'!$E$6=0,"-",(-A7188+'Lineær programmering opg 4'!$M$6)/'Lineær programmering opg 4'!$K$6*-1)</f>
        <v>-</v>
      </c>
      <c r="G7188" s="167" t="str">
        <f>IF('Lineær programmering opg 4'!$D$7=0,"-",((-A7188+'Lineær programmering opg 4'!$M$7)/'Lineær programmering opg 4'!$K$7)*-1)</f>
        <v>-</v>
      </c>
      <c r="H7188" s="167" t="str">
        <f>IF('Lineær programmering opg 4'!$C$8=0,"-",((-A7188+'Lineær programmering opg 4'!$M$8)/'Lineær programmering opg 4'!$K$8)*-1)</f>
        <v>-</v>
      </c>
      <c r="I7188" s="167" t="str">
        <f>IF('Lineær programmering opg 4'!$D$8=0,"-",'Lineær programmering opg 4'!$G$8)</f>
        <v>-</v>
      </c>
      <c r="J7188" s="295">
        <f>A7188*'Lineær programmering opg 4'!$C$11+Datatabel!C7188*'Lineær programmering opg 4'!$D$11</f>
        <v>44155.499999999767</v>
      </c>
      <c r="K7188" s="9">
        <f t="shared" si="562"/>
        <v>0</v>
      </c>
      <c r="L7188" s="9">
        <f t="shared" si="563"/>
        <v>0</v>
      </c>
    </row>
    <row r="7189" spans="1:12" ht="15" x14ac:dyDescent="0.25">
      <c r="A7189" s="167">
        <f t="shared" si="561"/>
        <v>67.536000000018987</v>
      </c>
      <c r="B7189" s="325">
        <f t="shared" si="564"/>
        <v>0.28140000000007914</v>
      </c>
      <c r="C7189" s="167">
        <f t="shared" si="560"/>
        <v>249.34799999998577</v>
      </c>
      <c r="D7189" s="167">
        <f>IF('Lineær programmering opg 4'!$M$4=0,"-",(-A7189+'Lineær programmering opg 4'!$M$4)/'Lineær programmering opg 4'!$K$4*-1)</f>
        <v>344.92799999996203</v>
      </c>
      <c r="E7189" s="167">
        <f>IF('Lineær programmering opg 4'!$M$5=0,"-",(-A7189+'Lineær programmering opg 4'!$M$5)/'Lineær programmering opg 4'!$K$5*-1)</f>
        <v>249.34799999998577</v>
      </c>
      <c r="F7189" s="167" t="str">
        <f>IF('Lineær programmering opg 4'!$E$6=0,"-",(-A7189+'Lineær programmering opg 4'!$M$6)/'Lineær programmering opg 4'!$K$6*-1)</f>
        <v>-</v>
      </c>
      <c r="G7189" s="167" t="str">
        <f>IF('Lineær programmering opg 4'!$D$7=0,"-",((-A7189+'Lineær programmering opg 4'!$M$7)/'Lineær programmering opg 4'!$K$7)*-1)</f>
        <v>-</v>
      </c>
      <c r="H7189" s="167" t="str">
        <f>IF('Lineær programmering opg 4'!$C$8=0,"-",((-A7189+'Lineær programmering opg 4'!$M$8)/'Lineær programmering opg 4'!$K$8)*-1)</f>
        <v>-</v>
      </c>
      <c r="I7189" s="167" t="str">
        <f>IF('Lineær programmering opg 4'!$D$8=0,"-",'Lineær programmering opg 4'!$G$8)</f>
        <v>-</v>
      </c>
      <c r="J7189" s="295">
        <f>A7189*'Lineær programmering opg 4'!$C$11+Datatabel!C7189*'Lineær programmering opg 4'!$D$11</f>
        <v>44155.799999999763</v>
      </c>
      <c r="K7189" s="9">
        <f t="shared" si="562"/>
        <v>0</v>
      </c>
      <c r="L7189" s="9">
        <f t="shared" si="563"/>
        <v>0</v>
      </c>
    </row>
    <row r="7190" spans="1:12" ht="15" x14ac:dyDescent="0.25">
      <c r="A7190" s="167">
        <f t="shared" si="561"/>
        <v>67.512000000019</v>
      </c>
      <c r="B7190" s="325">
        <f t="shared" si="564"/>
        <v>0.28130000000007915</v>
      </c>
      <c r="C7190" s="167">
        <f t="shared" si="560"/>
        <v>249.36599999998577</v>
      </c>
      <c r="D7190" s="167">
        <f>IF('Lineær programmering opg 4'!$M$4=0,"-",(-A7190+'Lineær programmering opg 4'!$M$4)/'Lineær programmering opg 4'!$K$4*-1)</f>
        <v>344.97599999996203</v>
      </c>
      <c r="E7190" s="167">
        <f>IF('Lineær programmering opg 4'!$M$5=0,"-",(-A7190+'Lineær programmering opg 4'!$M$5)/'Lineær programmering opg 4'!$K$5*-1)</f>
        <v>249.36599999998577</v>
      </c>
      <c r="F7190" s="167" t="str">
        <f>IF('Lineær programmering opg 4'!$E$6=0,"-",(-A7190+'Lineær programmering opg 4'!$M$6)/'Lineær programmering opg 4'!$K$6*-1)</f>
        <v>-</v>
      </c>
      <c r="G7190" s="167" t="str">
        <f>IF('Lineær programmering opg 4'!$D$7=0,"-",((-A7190+'Lineær programmering opg 4'!$M$7)/'Lineær programmering opg 4'!$K$7)*-1)</f>
        <v>-</v>
      </c>
      <c r="H7190" s="167" t="str">
        <f>IF('Lineær programmering opg 4'!$C$8=0,"-",((-A7190+'Lineær programmering opg 4'!$M$8)/'Lineær programmering opg 4'!$K$8)*-1)</f>
        <v>-</v>
      </c>
      <c r="I7190" s="167" t="str">
        <f>IF('Lineær programmering opg 4'!$D$8=0,"-",'Lineær programmering opg 4'!$G$8)</f>
        <v>-</v>
      </c>
      <c r="J7190" s="295">
        <f>A7190*'Lineær programmering opg 4'!$C$11+Datatabel!C7190*'Lineær programmering opg 4'!$D$11</f>
        <v>44156.099999999773</v>
      </c>
      <c r="K7190" s="9">
        <f t="shared" si="562"/>
        <v>0</v>
      </c>
      <c r="L7190" s="9">
        <f t="shared" si="563"/>
        <v>0</v>
      </c>
    </row>
    <row r="7191" spans="1:12" ht="15" x14ac:dyDescent="0.25">
      <c r="A7191" s="167">
        <f t="shared" si="561"/>
        <v>67.488000000018999</v>
      </c>
      <c r="B7191" s="325">
        <f t="shared" si="564"/>
        <v>0.28120000000007916</v>
      </c>
      <c r="C7191" s="167">
        <f t="shared" si="560"/>
        <v>249.38399999998578</v>
      </c>
      <c r="D7191" s="167">
        <f>IF('Lineær programmering opg 4'!$M$4=0,"-",(-A7191+'Lineær programmering opg 4'!$M$4)/'Lineær programmering opg 4'!$K$4*-1)</f>
        <v>345.02399999996203</v>
      </c>
      <c r="E7191" s="167">
        <f>IF('Lineær programmering opg 4'!$M$5=0,"-",(-A7191+'Lineær programmering opg 4'!$M$5)/'Lineær programmering opg 4'!$K$5*-1)</f>
        <v>249.38399999998578</v>
      </c>
      <c r="F7191" s="167" t="str">
        <f>IF('Lineær programmering opg 4'!$E$6=0,"-",(-A7191+'Lineær programmering opg 4'!$M$6)/'Lineær programmering opg 4'!$K$6*-1)</f>
        <v>-</v>
      </c>
      <c r="G7191" s="167" t="str">
        <f>IF('Lineær programmering opg 4'!$D$7=0,"-",((-A7191+'Lineær programmering opg 4'!$M$7)/'Lineær programmering opg 4'!$K$7)*-1)</f>
        <v>-</v>
      </c>
      <c r="H7191" s="167" t="str">
        <f>IF('Lineær programmering opg 4'!$C$8=0,"-",((-A7191+'Lineær programmering opg 4'!$M$8)/'Lineær programmering opg 4'!$K$8)*-1)</f>
        <v>-</v>
      </c>
      <c r="I7191" s="167" t="str">
        <f>IF('Lineær programmering opg 4'!$D$8=0,"-",'Lineær programmering opg 4'!$G$8)</f>
        <v>-</v>
      </c>
      <c r="J7191" s="295">
        <f>A7191*'Lineær programmering opg 4'!$C$11+Datatabel!C7191*'Lineær programmering opg 4'!$D$11</f>
        <v>44156.399999999769</v>
      </c>
      <c r="K7191" s="9">
        <f t="shared" si="562"/>
        <v>0</v>
      </c>
      <c r="L7191" s="9">
        <f t="shared" si="563"/>
        <v>0</v>
      </c>
    </row>
    <row r="7192" spans="1:12" ht="15" x14ac:dyDescent="0.25">
      <c r="A7192" s="167">
        <f t="shared" si="561"/>
        <v>67.464000000018999</v>
      </c>
      <c r="B7192" s="325">
        <f t="shared" si="564"/>
        <v>0.28110000000007918</v>
      </c>
      <c r="C7192" s="167">
        <f t="shared" si="560"/>
        <v>249.40199999998578</v>
      </c>
      <c r="D7192" s="167">
        <f>IF('Lineær programmering opg 4'!$M$4=0,"-",(-A7192+'Lineær programmering opg 4'!$M$4)/'Lineær programmering opg 4'!$K$4*-1)</f>
        <v>345.07199999996203</v>
      </c>
      <c r="E7192" s="167">
        <f>IF('Lineær programmering opg 4'!$M$5=0,"-",(-A7192+'Lineær programmering opg 4'!$M$5)/'Lineær programmering opg 4'!$K$5*-1)</f>
        <v>249.40199999998578</v>
      </c>
      <c r="F7192" s="167" t="str">
        <f>IF('Lineær programmering opg 4'!$E$6=0,"-",(-A7192+'Lineær programmering opg 4'!$M$6)/'Lineær programmering opg 4'!$K$6*-1)</f>
        <v>-</v>
      </c>
      <c r="G7192" s="167" t="str">
        <f>IF('Lineær programmering opg 4'!$D$7=0,"-",((-A7192+'Lineær programmering opg 4'!$M$7)/'Lineær programmering opg 4'!$K$7)*-1)</f>
        <v>-</v>
      </c>
      <c r="H7192" s="167" t="str">
        <f>IF('Lineær programmering opg 4'!$C$8=0,"-",((-A7192+'Lineær programmering opg 4'!$M$8)/'Lineær programmering opg 4'!$K$8)*-1)</f>
        <v>-</v>
      </c>
      <c r="I7192" s="167" t="str">
        <f>IF('Lineær programmering opg 4'!$D$8=0,"-",'Lineær programmering opg 4'!$G$8)</f>
        <v>-</v>
      </c>
      <c r="J7192" s="295">
        <f>A7192*'Lineær programmering opg 4'!$C$11+Datatabel!C7192*'Lineær programmering opg 4'!$D$11</f>
        <v>44156.699999999764</v>
      </c>
      <c r="K7192" s="9">
        <f t="shared" si="562"/>
        <v>0</v>
      </c>
      <c r="L7192" s="9">
        <f t="shared" si="563"/>
        <v>0</v>
      </c>
    </row>
    <row r="7193" spans="1:12" ht="15" x14ac:dyDescent="0.25">
      <c r="A7193" s="167">
        <f t="shared" si="561"/>
        <v>67.440000000019012</v>
      </c>
      <c r="B7193" s="325">
        <f t="shared" si="564"/>
        <v>0.28100000000007919</v>
      </c>
      <c r="C7193" s="167">
        <f t="shared" si="560"/>
        <v>249.41999999998572</v>
      </c>
      <c r="D7193" s="167">
        <f>IF('Lineær programmering opg 4'!$M$4=0,"-",(-A7193+'Lineær programmering opg 4'!$M$4)/'Lineær programmering opg 4'!$K$4*-1)</f>
        <v>345.11999999996198</v>
      </c>
      <c r="E7193" s="167">
        <f>IF('Lineær programmering opg 4'!$M$5=0,"-",(-A7193+'Lineær programmering opg 4'!$M$5)/'Lineær programmering opg 4'!$K$5*-1)</f>
        <v>249.41999999998572</v>
      </c>
      <c r="F7193" s="167" t="str">
        <f>IF('Lineær programmering opg 4'!$E$6=0,"-",(-A7193+'Lineær programmering opg 4'!$M$6)/'Lineær programmering opg 4'!$K$6*-1)</f>
        <v>-</v>
      </c>
      <c r="G7193" s="167" t="str">
        <f>IF('Lineær programmering opg 4'!$D$7=0,"-",((-A7193+'Lineær programmering opg 4'!$M$7)/'Lineær programmering opg 4'!$K$7)*-1)</f>
        <v>-</v>
      </c>
      <c r="H7193" s="167" t="str">
        <f>IF('Lineær programmering opg 4'!$C$8=0,"-",((-A7193+'Lineær programmering opg 4'!$M$8)/'Lineær programmering opg 4'!$K$8)*-1)</f>
        <v>-</v>
      </c>
      <c r="I7193" s="167" t="str">
        <f>IF('Lineær programmering opg 4'!$D$8=0,"-",'Lineær programmering opg 4'!$G$8)</f>
        <v>-</v>
      </c>
      <c r="J7193" s="295">
        <f>A7193*'Lineær programmering opg 4'!$C$11+Datatabel!C7193*'Lineær programmering opg 4'!$D$11</f>
        <v>44156.99999999976</v>
      </c>
      <c r="K7193" s="9">
        <f t="shared" si="562"/>
        <v>0</v>
      </c>
      <c r="L7193" s="9">
        <f t="shared" si="563"/>
        <v>0</v>
      </c>
    </row>
    <row r="7194" spans="1:12" ht="15" x14ac:dyDescent="0.25">
      <c r="A7194" s="167">
        <f t="shared" si="561"/>
        <v>67.416000000019011</v>
      </c>
      <c r="B7194" s="325">
        <f t="shared" si="564"/>
        <v>0.2809000000000792</v>
      </c>
      <c r="C7194" s="167">
        <f t="shared" si="560"/>
        <v>249.43799999998572</v>
      </c>
      <c r="D7194" s="167">
        <f>IF('Lineær programmering opg 4'!$M$4=0,"-",(-A7194+'Lineær programmering opg 4'!$M$4)/'Lineær programmering opg 4'!$K$4*-1)</f>
        <v>345.16799999996198</v>
      </c>
      <c r="E7194" s="167">
        <f>IF('Lineær programmering opg 4'!$M$5=0,"-",(-A7194+'Lineær programmering opg 4'!$M$5)/'Lineær programmering opg 4'!$K$5*-1)</f>
        <v>249.43799999998572</v>
      </c>
      <c r="F7194" s="167" t="str">
        <f>IF('Lineær programmering opg 4'!$E$6=0,"-",(-A7194+'Lineær programmering opg 4'!$M$6)/'Lineær programmering opg 4'!$K$6*-1)</f>
        <v>-</v>
      </c>
      <c r="G7194" s="167" t="str">
        <f>IF('Lineær programmering opg 4'!$D$7=0,"-",((-A7194+'Lineær programmering opg 4'!$M$7)/'Lineær programmering opg 4'!$K$7)*-1)</f>
        <v>-</v>
      </c>
      <c r="H7194" s="167" t="str">
        <f>IF('Lineær programmering opg 4'!$C$8=0,"-",((-A7194+'Lineær programmering opg 4'!$M$8)/'Lineær programmering opg 4'!$K$8)*-1)</f>
        <v>-</v>
      </c>
      <c r="I7194" s="167" t="str">
        <f>IF('Lineær programmering opg 4'!$D$8=0,"-",'Lineær programmering opg 4'!$G$8)</f>
        <v>-</v>
      </c>
      <c r="J7194" s="295">
        <f>A7194*'Lineær programmering opg 4'!$C$11+Datatabel!C7194*'Lineær programmering opg 4'!$D$11</f>
        <v>44157.299999999756</v>
      </c>
      <c r="K7194" s="9">
        <f t="shared" si="562"/>
        <v>0</v>
      </c>
      <c r="L7194" s="9">
        <f t="shared" si="563"/>
        <v>0</v>
      </c>
    </row>
    <row r="7195" spans="1:12" ht="15" x14ac:dyDescent="0.25">
      <c r="A7195" s="167">
        <f t="shared" si="561"/>
        <v>67.39200000001901</v>
      </c>
      <c r="B7195" s="325">
        <f t="shared" si="564"/>
        <v>0.28080000000007921</v>
      </c>
      <c r="C7195" s="167">
        <f t="shared" si="560"/>
        <v>249.45599999998572</v>
      </c>
      <c r="D7195" s="167">
        <f>IF('Lineær programmering opg 4'!$M$4=0,"-",(-A7195+'Lineær programmering opg 4'!$M$4)/'Lineær programmering opg 4'!$K$4*-1)</f>
        <v>345.21599999996198</v>
      </c>
      <c r="E7195" s="167">
        <f>IF('Lineær programmering opg 4'!$M$5=0,"-",(-A7195+'Lineær programmering opg 4'!$M$5)/'Lineær programmering opg 4'!$K$5*-1)</f>
        <v>249.45599999998572</v>
      </c>
      <c r="F7195" s="167" t="str">
        <f>IF('Lineær programmering opg 4'!$E$6=0,"-",(-A7195+'Lineær programmering opg 4'!$M$6)/'Lineær programmering opg 4'!$K$6*-1)</f>
        <v>-</v>
      </c>
      <c r="G7195" s="167" t="str">
        <f>IF('Lineær programmering opg 4'!$D$7=0,"-",((-A7195+'Lineær programmering opg 4'!$M$7)/'Lineær programmering opg 4'!$K$7)*-1)</f>
        <v>-</v>
      </c>
      <c r="H7195" s="167" t="str">
        <f>IF('Lineær programmering opg 4'!$C$8=0,"-",((-A7195+'Lineær programmering opg 4'!$M$8)/'Lineær programmering opg 4'!$K$8)*-1)</f>
        <v>-</v>
      </c>
      <c r="I7195" s="167" t="str">
        <f>IF('Lineær programmering opg 4'!$D$8=0,"-",'Lineær programmering opg 4'!$G$8)</f>
        <v>-</v>
      </c>
      <c r="J7195" s="295">
        <f>A7195*'Lineær programmering opg 4'!$C$11+Datatabel!C7195*'Lineær programmering opg 4'!$D$11</f>
        <v>44157.599999999758</v>
      </c>
      <c r="K7195" s="9">
        <f t="shared" si="562"/>
        <v>0</v>
      </c>
      <c r="L7195" s="9">
        <f t="shared" si="563"/>
        <v>0</v>
      </c>
    </row>
    <row r="7196" spans="1:12" ht="15" x14ac:dyDescent="0.25">
      <c r="A7196" s="167">
        <f t="shared" si="561"/>
        <v>67.368000000019009</v>
      </c>
      <c r="B7196" s="325">
        <f t="shared" si="564"/>
        <v>0.28070000000007922</v>
      </c>
      <c r="C7196" s="167">
        <f t="shared" si="560"/>
        <v>249.47399999998572</v>
      </c>
      <c r="D7196" s="167">
        <f>IF('Lineær programmering opg 4'!$M$4=0,"-",(-A7196+'Lineær programmering opg 4'!$M$4)/'Lineær programmering opg 4'!$K$4*-1)</f>
        <v>345.26399999996198</v>
      </c>
      <c r="E7196" s="167">
        <f>IF('Lineær programmering opg 4'!$M$5=0,"-",(-A7196+'Lineær programmering opg 4'!$M$5)/'Lineær programmering opg 4'!$K$5*-1)</f>
        <v>249.47399999998572</v>
      </c>
      <c r="F7196" s="167" t="str">
        <f>IF('Lineær programmering opg 4'!$E$6=0,"-",(-A7196+'Lineær programmering opg 4'!$M$6)/'Lineær programmering opg 4'!$K$6*-1)</f>
        <v>-</v>
      </c>
      <c r="G7196" s="167" t="str">
        <f>IF('Lineær programmering opg 4'!$D$7=0,"-",((-A7196+'Lineær programmering opg 4'!$M$7)/'Lineær programmering opg 4'!$K$7)*-1)</f>
        <v>-</v>
      </c>
      <c r="H7196" s="167" t="str">
        <f>IF('Lineær programmering opg 4'!$C$8=0,"-",((-A7196+'Lineær programmering opg 4'!$M$8)/'Lineær programmering opg 4'!$K$8)*-1)</f>
        <v>-</v>
      </c>
      <c r="I7196" s="167" t="str">
        <f>IF('Lineær programmering opg 4'!$D$8=0,"-",'Lineær programmering opg 4'!$G$8)</f>
        <v>-</v>
      </c>
      <c r="J7196" s="295">
        <f>A7196*'Lineær programmering opg 4'!$C$11+Datatabel!C7196*'Lineær programmering opg 4'!$D$11</f>
        <v>44157.899999999761</v>
      </c>
      <c r="K7196" s="9">
        <f t="shared" si="562"/>
        <v>0</v>
      </c>
      <c r="L7196" s="9">
        <f t="shared" si="563"/>
        <v>0</v>
      </c>
    </row>
    <row r="7197" spans="1:12" ht="15" x14ac:dyDescent="0.25">
      <c r="A7197" s="167">
        <f t="shared" si="561"/>
        <v>67.344000000019008</v>
      </c>
      <c r="B7197" s="325">
        <f t="shared" si="564"/>
        <v>0.28060000000007923</v>
      </c>
      <c r="C7197" s="167">
        <f t="shared" si="560"/>
        <v>249.49199999998572</v>
      </c>
      <c r="D7197" s="167">
        <f>IF('Lineær programmering opg 4'!$M$4=0,"-",(-A7197+'Lineær programmering opg 4'!$M$4)/'Lineær programmering opg 4'!$K$4*-1)</f>
        <v>345.31199999996198</v>
      </c>
      <c r="E7197" s="167">
        <f>IF('Lineær programmering opg 4'!$M$5=0,"-",(-A7197+'Lineær programmering opg 4'!$M$5)/'Lineær programmering opg 4'!$K$5*-1)</f>
        <v>249.49199999998572</v>
      </c>
      <c r="F7197" s="167" t="str">
        <f>IF('Lineær programmering opg 4'!$E$6=0,"-",(-A7197+'Lineær programmering opg 4'!$M$6)/'Lineær programmering opg 4'!$K$6*-1)</f>
        <v>-</v>
      </c>
      <c r="G7197" s="167" t="str">
        <f>IF('Lineær programmering opg 4'!$D$7=0,"-",((-A7197+'Lineær programmering opg 4'!$M$7)/'Lineær programmering opg 4'!$K$7)*-1)</f>
        <v>-</v>
      </c>
      <c r="H7197" s="167" t="str">
        <f>IF('Lineær programmering opg 4'!$C$8=0,"-",((-A7197+'Lineær programmering opg 4'!$M$8)/'Lineær programmering opg 4'!$K$8)*-1)</f>
        <v>-</v>
      </c>
      <c r="I7197" s="167" t="str">
        <f>IF('Lineær programmering opg 4'!$D$8=0,"-",'Lineær programmering opg 4'!$G$8)</f>
        <v>-</v>
      </c>
      <c r="J7197" s="295">
        <f>A7197*'Lineær programmering opg 4'!$C$11+Datatabel!C7197*'Lineær programmering opg 4'!$D$11</f>
        <v>44158.199999999757</v>
      </c>
      <c r="K7197" s="9">
        <f t="shared" si="562"/>
        <v>0</v>
      </c>
      <c r="L7197" s="9">
        <f t="shared" si="563"/>
        <v>0</v>
      </c>
    </row>
    <row r="7198" spans="1:12" ht="15" x14ac:dyDescent="0.25">
      <c r="A7198" s="167">
        <f t="shared" si="561"/>
        <v>67.320000000019022</v>
      </c>
      <c r="B7198" s="325">
        <f t="shared" si="564"/>
        <v>0.28050000000007924</v>
      </c>
      <c r="C7198" s="167">
        <f t="shared" si="560"/>
        <v>249.50999999998572</v>
      </c>
      <c r="D7198" s="167">
        <f>IF('Lineær programmering opg 4'!$M$4=0,"-",(-A7198+'Lineær programmering opg 4'!$M$4)/'Lineær programmering opg 4'!$K$4*-1)</f>
        <v>345.35999999996193</v>
      </c>
      <c r="E7198" s="167">
        <f>IF('Lineær programmering opg 4'!$M$5=0,"-",(-A7198+'Lineær programmering opg 4'!$M$5)/'Lineær programmering opg 4'!$K$5*-1)</f>
        <v>249.50999999998572</v>
      </c>
      <c r="F7198" s="167" t="str">
        <f>IF('Lineær programmering opg 4'!$E$6=0,"-",(-A7198+'Lineær programmering opg 4'!$M$6)/'Lineær programmering opg 4'!$K$6*-1)</f>
        <v>-</v>
      </c>
      <c r="G7198" s="167" t="str">
        <f>IF('Lineær programmering opg 4'!$D$7=0,"-",((-A7198+'Lineær programmering opg 4'!$M$7)/'Lineær programmering opg 4'!$K$7)*-1)</f>
        <v>-</v>
      </c>
      <c r="H7198" s="167" t="str">
        <f>IF('Lineær programmering opg 4'!$C$8=0,"-",((-A7198+'Lineær programmering opg 4'!$M$8)/'Lineær programmering opg 4'!$K$8)*-1)</f>
        <v>-</v>
      </c>
      <c r="I7198" s="167" t="str">
        <f>IF('Lineær programmering opg 4'!$D$8=0,"-",'Lineær programmering opg 4'!$G$8)</f>
        <v>-</v>
      </c>
      <c r="J7198" s="295">
        <f>A7198*'Lineær programmering opg 4'!$C$11+Datatabel!C7198*'Lineær programmering opg 4'!$D$11</f>
        <v>44158.49999999976</v>
      </c>
      <c r="K7198" s="9">
        <f t="shared" si="562"/>
        <v>0</v>
      </c>
      <c r="L7198" s="9">
        <f t="shared" si="563"/>
        <v>0</v>
      </c>
    </row>
    <row r="7199" spans="1:12" ht="15" x14ac:dyDescent="0.25">
      <c r="A7199" s="167">
        <f t="shared" si="561"/>
        <v>67.296000000019021</v>
      </c>
      <c r="B7199" s="325">
        <f t="shared" si="564"/>
        <v>0.28040000000007925</v>
      </c>
      <c r="C7199" s="167">
        <f t="shared" si="560"/>
        <v>249.52799999998572</v>
      </c>
      <c r="D7199" s="167">
        <f>IF('Lineær programmering opg 4'!$M$4=0,"-",(-A7199+'Lineær programmering opg 4'!$M$4)/'Lineær programmering opg 4'!$K$4*-1)</f>
        <v>345.40799999996193</v>
      </c>
      <c r="E7199" s="167">
        <f>IF('Lineær programmering opg 4'!$M$5=0,"-",(-A7199+'Lineær programmering opg 4'!$M$5)/'Lineær programmering opg 4'!$K$5*-1)</f>
        <v>249.52799999998572</v>
      </c>
      <c r="F7199" s="167" t="str">
        <f>IF('Lineær programmering opg 4'!$E$6=0,"-",(-A7199+'Lineær programmering opg 4'!$M$6)/'Lineær programmering opg 4'!$K$6*-1)</f>
        <v>-</v>
      </c>
      <c r="G7199" s="167" t="str">
        <f>IF('Lineær programmering opg 4'!$D$7=0,"-",((-A7199+'Lineær programmering opg 4'!$M$7)/'Lineær programmering opg 4'!$K$7)*-1)</f>
        <v>-</v>
      </c>
      <c r="H7199" s="167" t="str">
        <f>IF('Lineær programmering opg 4'!$C$8=0,"-",((-A7199+'Lineær programmering opg 4'!$M$8)/'Lineær programmering opg 4'!$K$8)*-1)</f>
        <v>-</v>
      </c>
      <c r="I7199" s="167" t="str">
        <f>IF('Lineær programmering opg 4'!$D$8=0,"-",'Lineær programmering opg 4'!$G$8)</f>
        <v>-</v>
      </c>
      <c r="J7199" s="295">
        <f>A7199*'Lineær programmering opg 4'!$C$11+Datatabel!C7199*'Lineær programmering opg 4'!$D$11</f>
        <v>44158.799999999763</v>
      </c>
      <c r="K7199" s="9">
        <f t="shared" si="562"/>
        <v>0</v>
      </c>
      <c r="L7199" s="9">
        <f t="shared" si="563"/>
        <v>0</v>
      </c>
    </row>
    <row r="7200" spans="1:12" ht="15" x14ac:dyDescent="0.25">
      <c r="A7200" s="167">
        <f t="shared" si="561"/>
        <v>67.27200000001902</v>
      </c>
      <c r="B7200" s="325">
        <f t="shared" si="564"/>
        <v>0.28030000000007926</v>
      </c>
      <c r="C7200" s="167">
        <f t="shared" si="560"/>
        <v>249.54599999998572</v>
      </c>
      <c r="D7200" s="167">
        <f>IF('Lineær programmering opg 4'!$M$4=0,"-",(-A7200+'Lineær programmering opg 4'!$M$4)/'Lineær programmering opg 4'!$K$4*-1)</f>
        <v>345.45599999996193</v>
      </c>
      <c r="E7200" s="167">
        <f>IF('Lineær programmering opg 4'!$M$5=0,"-",(-A7200+'Lineær programmering opg 4'!$M$5)/'Lineær programmering opg 4'!$K$5*-1)</f>
        <v>249.54599999998572</v>
      </c>
      <c r="F7200" s="167" t="str">
        <f>IF('Lineær programmering opg 4'!$E$6=0,"-",(-A7200+'Lineær programmering opg 4'!$M$6)/'Lineær programmering opg 4'!$K$6*-1)</f>
        <v>-</v>
      </c>
      <c r="G7200" s="167" t="str">
        <f>IF('Lineær programmering opg 4'!$D$7=0,"-",((-A7200+'Lineær programmering opg 4'!$M$7)/'Lineær programmering opg 4'!$K$7)*-1)</f>
        <v>-</v>
      </c>
      <c r="H7200" s="167" t="str">
        <f>IF('Lineær programmering opg 4'!$C$8=0,"-",((-A7200+'Lineær programmering opg 4'!$M$8)/'Lineær programmering opg 4'!$K$8)*-1)</f>
        <v>-</v>
      </c>
      <c r="I7200" s="167" t="str">
        <f>IF('Lineær programmering opg 4'!$D$8=0,"-",'Lineær programmering opg 4'!$G$8)</f>
        <v>-</v>
      </c>
      <c r="J7200" s="295">
        <f>A7200*'Lineær programmering opg 4'!$C$11+Datatabel!C7200*'Lineær programmering opg 4'!$D$11</f>
        <v>44159.099999999758</v>
      </c>
      <c r="K7200" s="9">
        <f t="shared" si="562"/>
        <v>0</v>
      </c>
      <c r="L7200" s="9">
        <f t="shared" si="563"/>
        <v>0</v>
      </c>
    </row>
    <row r="7201" spans="1:12" ht="15" x14ac:dyDescent="0.25">
      <c r="A7201" s="167">
        <f t="shared" si="561"/>
        <v>67.248000000019033</v>
      </c>
      <c r="B7201" s="325">
        <f t="shared" si="564"/>
        <v>0.28020000000007927</v>
      </c>
      <c r="C7201" s="167">
        <f t="shared" si="560"/>
        <v>249.56399999998573</v>
      </c>
      <c r="D7201" s="167">
        <f>IF('Lineær programmering opg 4'!$M$4=0,"-",(-A7201+'Lineær programmering opg 4'!$M$4)/'Lineær programmering opg 4'!$K$4*-1)</f>
        <v>345.50399999996193</v>
      </c>
      <c r="E7201" s="167">
        <f>IF('Lineær programmering opg 4'!$M$5=0,"-",(-A7201+'Lineær programmering opg 4'!$M$5)/'Lineær programmering opg 4'!$K$5*-1)</f>
        <v>249.56399999998573</v>
      </c>
      <c r="F7201" s="167" t="str">
        <f>IF('Lineær programmering opg 4'!$E$6=0,"-",(-A7201+'Lineær programmering opg 4'!$M$6)/'Lineær programmering opg 4'!$K$6*-1)</f>
        <v>-</v>
      </c>
      <c r="G7201" s="167" t="str">
        <f>IF('Lineær programmering opg 4'!$D$7=0,"-",((-A7201+'Lineær programmering opg 4'!$M$7)/'Lineær programmering opg 4'!$K$7)*-1)</f>
        <v>-</v>
      </c>
      <c r="H7201" s="167" t="str">
        <f>IF('Lineær programmering opg 4'!$C$8=0,"-",((-A7201+'Lineær programmering opg 4'!$M$8)/'Lineær programmering opg 4'!$K$8)*-1)</f>
        <v>-</v>
      </c>
      <c r="I7201" s="167" t="str">
        <f>IF('Lineær programmering opg 4'!$D$8=0,"-",'Lineær programmering opg 4'!$G$8)</f>
        <v>-</v>
      </c>
      <c r="J7201" s="295">
        <f>A7201*'Lineær programmering opg 4'!$C$11+Datatabel!C7201*'Lineær programmering opg 4'!$D$11</f>
        <v>44159.399999999761</v>
      </c>
      <c r="K7201" s="9">
        <f t="shared" si="562"/>
        <v>0</v>
      </c>
      <c r="L7201" s="9">
        <f t="shared" si="563"/>
        <v>0</v>
      </c>
    </row>
    <row r="7202" spans="1:12" ht="15" x14ac:dyDescent="0.25">
      <c r="A7202" s="167">
        <f t="shared" si="561"/>
        <v>67.224000000019032</v>
      </c>
      <c r="B7202" s="325">
        <f t="shared" si="564"/>
        <v>0.28010000000007929</v>
      </c>
      <c r="C7202" s="167">
        <f t="shared" si="560"/>
        <v>249.58199999998573</v>
      </c>
      <c r="D7202" s="167">
        <f>IF('Lineær programmering opg 4'!$M$4=0,"-",(-A7202+'Lineær programmering opg 4'!$M$4)/'Lineær programmering opg 4'!$K$4*-1)</f>
        <v>345.55199999996194</v>
      </c>
      <c r="E7202" s="167">
        <f>IF('Lineær programmering opg 4'!$M$5=0,"-",(-A7202+'Lineær programmering opg 4'!$M$5)/'Lineær programmering opg 4'!$K$5*-1)</f>
        <v>249.58199999998573</v>
      </c>
      <c r="F7202" s="167" t="str">
        <f>IF('Lineær programmering opg 4'!$E$6=0,"-",(-A7202+'Lineær programmering opg 4'!$M$6)/'Lineær programmering opg 4'!$K$6*-1)</f>
        <v>-</v>
      </c>
      <c r="G7202" s="167" t="str">
        <f>IF('Lineær programmering opg 4'!$D$7=0,"-",((-A7202+'Lineær programmering opg 4'!$M$7)/'Lineær programmering opg 4'!$K$7)*-1)</f>
        <v>-</v>
      </c>
      <c r="H7202" s="167" t="str">
        <f>IF('Lineær programmering opg 4'!$C$8=0,"-",((-A7202+'Lineær programmering opg 4'!$M$8)/'Lineær programmering opg 4'!$K$8)*-1)</f>
        <v>-</v>
      </c>
      <c r="I7202" s="167" t="str">
        <f>IF('Lineær programmering opg 4'!$D$8=0,"-",'Lineær programmering opg 4'!$G$8)</f>
        <v>-</v>
      </c>
      <c r="J7202" s="295">
        <f>A7202*'Lineær programmering opg 4'!$C$11+Datatabel!C7202*'Lineær programmering opg 4'!$D$11</f>
        <v>44159.699999999757</v>
      </c>
      <c r="K7202" s="9">
        <f t="shared" si="562"/>
        <v>0</v>
      </c>
      <c r="L7202" s="9">
        <f t="shared" si="563"/>
        <v>0</v>
      </c>
    </row>
    <row r="7203" spans="1:12" ht="15" x14ac:dyDescent="0.25">
      <c r="A7203" s="167">
        <f t="shared" si="561"/>
        <v>67.200000000019031</v>
      </c>
      <c r="B7203" s="325">
        <f t="shared" si="564"/>
        <v>0.2800000000000793</v>
      </c>
      <c r="C7203" s="167">
        <f t="shared" si="560"/>
        <v>249.59999999998573</v>
      </c>
      <c r="D7203" s="167">
        <f>IF('Lineær programmering opg 4'!$M$4=0,"-",(-A7203+'Lineær programmering opg 4'!$M$4)/'Lineær programmering opg 4'!$K$4*-1)</f>
        <v>345.59999999996194</v>
      </c>
      <c r="E7203" s="167">
        <f>IF('Lineær programmering opg 4'!$M$5=0,"-",(-A7203+'Lineær programmering opg 4'!$M$5)/'Lineær programmering opg 4'!$K$5*-1)</f>
        <v>249.59999999998573</v>
      </c>
      <c r="F7203" s="167" t="str">
        <f>IF('Lineær programmering opg 4'!$E$6=0,"-",(-A7203+'Lineær programmering opg 4'!$M$6)/'Lineær programmering opg 4'!$K$6*-1)</f>
        <v>-</v>
      </c>
      <c r="G7203" s="167" t="str">
        <f>IF('Lineær programmering opg 4'!$D$7=0,"-",((-A7203+'Lineær programmering opg 4'!$M$7)/'Lineær programmering opg 4'!$K$7)*-1)</f>
        <v>-</v>
      </c>
      <c r="H7203" s="167" t="str">
        <f>IF('Lineær programmering opg 4'!$C$8=0,"-",((-A7203+'Lineær programmering opg 4'!$M$8)/'Lineær programmering opg 4'!$K$8)*-1)</f>
        <v>-</v>
      </c>
      <c r="I7203" s="167" t="str">
        <f>IF('Lineær programmering opg 4'!$D$8=0,"-",'Lineær programmering opg 4'!$G$8)</f>
        <v>-</v>
      </c>
      <c r="J7203" s="295">
        <f>A7203*'Lineær programmering opg 4'!$C$11+Datatabel!C7203*'Lineær programmering opg 4'!$D$11</f>
        <v>44159.999999999767</v>
      </c>
      <c r="K7203" s="9">
        <f t="shared" si="562"/>
        <v>0</v>
      </c>
      <c r="L7203" s="9">
        <f t="shared" si="563"/>
        <v>0</v>
      </c>
    </row>
    <row r="7204" spans="1:12" ht="15" x14ac:dyDescent="0.25">
      <c r="A7204" s="167">
        <f t="shared" si="561"/>
        <v>67.17600000001903</v>
      </c>
      <c r="B7204" s="325">
        <f t="shared" si="564"/>
        <v>0.27990000000007931</v>
      </c>
      <c r="C7204" s="167">
        <f t="shared" si="560"/>
        <v>249.61799999998573</v>
      </c>
      <c r="D7204" s="167">
        <f>IF('Lineær programmering opg 4'!$M$4=0,"-",(-A7204+'Lineær programmering opg 4'!$M$4)/'Lineær programmering opg 4'!$K$4*-1)</f>
        <v>345.64799999996194</v>
      </c>
      <c r="E7204" s="167">
        <f>IF('Lineær programmering opg 4'!$M$5=0,"-",(-A7204+'Lineær programmering opg 4'!$M$5)/'Lineær programmering opg 4'!$K$5*-1)</f>
        <v>249.61799999998573</v>
      </c>
      <c r="F7204" s="167" t="str">
        <f>IF('Lineær programmering opg 4'!$E$6=0,"-",(-A7204+'Lineær programmering opg 4'!$M$6)/'Lineær programmering opg 4'!$K$6*-1)</f>
        <v>-</v>
      </c>
      <c r="G7204" s="167" t="str">
        <f>IF('Lineær programmering opg 4'!$D$7=0,"-",((-A7204+'Lineær programmering opg 4'!$M$7)/'Lineær programmering opg 4'!$K$7)*-1)</f>
        <v>-</v>
      </c>
      <c r="H7204" s="167" t="str">
        <f>IF('Lineær programmering opg 4'!$C$8=0,"-",((-A7204+'Lineær programmering opg 4'!$M$8)/'Lineær programmering opg 4'!$K$8)*-1)</f>
        <v>-</v>
      </c>
      <c r="I7204" s="167" t="str">
        <f>IF('Lineær programmering opg 4'!$D$8=0,"-",'Lineær programmering opg 4'!$G$8)</f>
        <v>-</v>
      </c>
      <c r="J7204" s="295">
        <f>A7204*'Lineær programmering opg 4'!$C$11+Datatabel!C7204*'Lineær programmering opg 4'!$D$11</f>
        <v>44160.299999999763</v>
      </c>
      <c r="K7204" s="9">
        <f t="shared" si="562"/>
        <v>0</v>
      </c>
      <c r="L7204" s="9">
        <f t="shared" si="563"/>
        <v>0</v>
      </c>
    </row>
    <row r="7205" spans="1:12" ht="15" x14ac:dyDescent="0.25">
      <c r="A7205" s="167">
        <f t="shared" si="561"/>
        <v>67.152000000019029</v>
      </c>
      <c r="B7205" s="325">
        <f t="shared" si="564"/>
        <v>0.27980000000007932</v>
      </c>
      <c r="C7205" s="167">
        <f t="shared" si="560"/>
        <v>249.63599999998573</v>
      </c>
      <c r="D7205" s="167">
        <f>IF('Lineær programmering opg 4'!$M$4=0,"-",(-A7205+'Lineær programmering opg 4'!$M$4)/'Lineær programmering opg 4'!$K$4*-1)</f>
        <v>345.69599999996194</v>
      </c>
      <c r="E7205" s="167">
        <f>IF('Lineær programmering opg 4'!$M$5=0,"-",(-A7205+'Lineær programmering opg 4'!$M$5)/'Lineær programmering opg 4'!$K$5*-1)</f>
        <v>249.63599999998573</v>
      </c>
      <c r="F7205" s="167" t="str">
        <f>IF('Lineær programmering opg 4'!$E$6=0,"-",(-A7205+'Lineær programmering opg 4'!$M$6)/'Lineær programmering opg 4'!$K$6*-1)</f>
        <v>-</v>
      </c>
      <c r="G7205" s="167" t="str">
        <f>IF('Lineær programmering opg 4'!$D$7=0,"-",((-A7205+'Lineær programmering opg 4'!$M$7)/'Lineær programmering opg 4'!$K$7)*-1)</f>
        <v>-</v>
      </c>
      <c r="H7205" s="167" t="str">
        <f>IF('Lineær programmering opg 4'!$C$8=0,"-",((-A7205+'Lineær programmering opg 4'!$M$8)/'Lineær programmering opg 4'!$K$8)*-1)</f>
        <v>-</v>
      </c>
      <c r="I7205" s="167" t="str">
        <f>IF('Lineær programmering opg 4'!$D$8=0,"-",'Lineær programmering opg 4'!$G$8)</f>
        <v>-</v>
      </c>
      <c r="J7205" s="295">
        <f>A7205*'Lineær programmering opg 4'!$C$11+Datatabel!C7205*'Lineær programmering opg 4'!$D$11</f>
        <v>44160.599999999766</v>
      </c>
      <c r="K7205" s="9">
        <f t="shared" si="562"/>
        <v>0</v>
      </c>
      <c r="L7205" s="9">
        <f t="shared" si="563"/>
        <v>0</v>
      </c>
    </row>
    <row r="7206" spans="1:12" ht="15" x14ac:dyDescent="0.25">
      <c r="A7206" s="167">
        <f t="shared" si="561"/>
        <v>67.128000000019043</v>
      </c>
      <c r="B7206" s="325">
        <f t="shared" si="564"/>
        <v>0.27970000000007933</v>
      </c>
      <c r="C7206" s="167">
        <f t="shared" si="560"/>
        <v>249.65399999998573</v>
      </c>
      <c r="D7206" s="167">
        <f>IF('Lineær programmering opg 4'!$M$4=0,"-",(-A7206+'Lineær programmering opg 4'!$M$4)/'Lineær programmering opg 4'!$K$4*-1)</f>
        <v>345.74399999996194</v>
      </c>
      <c r="E7206" s="167">
        <f>IF('Lineær programmering opg 4'!$M$5=0,"-",(-A7206+'Lineær programmering opg 4'!$M$5)/'Lineær programmering opg 4'!$K$5*-1)</f>
        <v>249.65399999998573</v>
      </c>
      <c r="F7206" s="167" t="str">
        <f>IF('Lineær programmering opg 4'!$E$6=0,"-",(-A7206+'Lineær programmering opg 4'!$M$6)/'Lineær programmering opg 4'!$K$6*-1)</f>
        <v>-</v>
      </c>
      <c r="G7206" s="167" t="str">
        <f>IF('Lineær programmering opg 4'!$D$7=0,"-",((-A7206+'Lineær programmering opg 4'!$M$7)/'Lineær programmering opg 4'!$K$7)*-1)</f>
        <v>-</v>
      </c>
      <c r="H7206" s="167" t="str">
        <f>IF('Lineær programmering opg 4'!$C$8=0,"-",((-A7206+'Lineær programmering opg 4'!$M$8)/'Lineær programmering opg 4'!$K$8)*-1)</f>
        <v>-</v>
      </c>
      <c r="I7206" s="167" t="str">
        <f>IF('Lineær programmering opg 4'!$D$8=0,"-",'Lineær programmering opg 4'!$G$8)</f>
        <v>-</v>
      </c>
      <c r="J7206" s="295">
        <f>A7206*'Lineær programmering opg 4'!$C$11+Datatabel!C7206*'Lineær programmering opg 4'!$D$11</f>
        <v>44160.899999999761</v>
      </c>
      <c r="K7206" s="9">
        <f t="shared" si="562"/>
        <v>0</v>
      </c>
      <c r="L7206" s="9">
        <f t="shared" si="563"/>
        <v>0</v>
      </c>
    </row>
    <row r="7207" spans="1:12" ht="15" x14ac:dyDescent="0.25">
      <c r="A7207" s="167">
        <f t="shared" si="561"/>
        <v>67.104000000019042</v>
      </c>
      <c r="B7207" s="325">
        <f t="shared" si="564"/>
        <v>0.27960000000007934</v>
      </c>
      <c r="C7207" s="167">
        <f t="shared" si="560"/>
        <v>249.67199999998573</v>
      </c>
      <c r="D7207" s="167">
        <f>IF('Lineær programmering opg 4'!$M$4=0,"-",(-A7207+'Lineær programmering opg 4'!$M$4)/'Lineær programmering opg 4'!$K$4*-1)</f>
        <v>345.79199999996194</v>
      </c>
      <c r="E7207" s="167">
        <f>IF('Lineær programmering opg 4'!$M$5=0,"-",(-A7207+'Lineær programmering opg 4'!$M$5)/'Lineær programmering opg 4'!$K$5*-1)</f>
        <v>249.67199999998573</v>
      </c>
      <c r="F7207" s="167" t="str">
        <f>IF('Lineær programmering opg 4'!$E$6=0,"-",(-A7207+'Lineær programmering opg 4'!$M$6)/'Lineær programmering opg 4'!$K$6*-1)</f>
        <v>-</v>
      </c>
      <c r="G7207" s="167" t="str">
        <f>IF('Lineær programmering opg 4'!$D$7=0,"-",((-A7207+'Lineær programmering opg 4'!$M$7)/'Lineær programmering opg 4'!$K$7)*-1)</f>
        <v>-</v>
      </c>
      <c r="H7207" s="167" t="str">
        <f>IF('Lineær programmering opg 4'!$C$8=0,"-",((-A7207+'Lineær programmering opg 4'!$M$8)/'Lineær programmering opg 4'!$K$8)*-1)</f>
        <v>-</v>
      </c>
      <c r="I7207" s="167" t="str">
        <f>IF('Lineær programmering opg 4'!$D$8=0,"-",'Lineær programmering opg 4'!$G$8)</f>
        <v>-</v>
      </c>
      <c r="J7207" s="295">
        <f>A7207*'Lineær programmering opg 4'!$C$11+Datatabel!C7207*'Lineær programmering opg 4'!$D$11</f>
        <v>44161.199999999764</v>
      </c>
      <c r="K7207" s="9">
        <f t="shared" si="562"/>
        <v>0</v>
      </c>
      <c r="L7207" s="9">
        <f t="shared" si="563"/>
        <v>0</v>
      </c>
    </row>
    <row r="7208" spans="1:12" ht="15" x14ac:dyDescent="0.25">
      <c r="A7208" s="167">
        <f t="shared" si="561"/>
        <v>67.080000000019041</v>
      </c>
      <c r="B7208" s="325">
        <f t="shared" si="564"/>
        <v>0.27950000000007935</v>
      </c>
      <c r="C7208" s="167">
        <f t="shared" si="560"/>
        <v>249.68999999998573</v>
      </c>
      <c r="D7208" s="167">
        <f>IF('Lineær programmering opg 4'!$M$4=0,"-",(-A7208+'Lineær programmering opg 4'!$M$4)/'Lineær programmering opg 4'!$K$4*-1)</f>
        <v>345.83999999996195</v>
      </c>
      <c r="E7208" s="167">
        <f>IF('Lineær programmering opg 4'!$M$5=0,"-",(-A7208+'Lineær programmering opg 4'!$M$5)/'Lineær programmering opg 4'!$K$5*-1)</f>
        <v>249.68999999998573</v>
      </c>
      <c r="F7208" s="167" t="str">
        <f>IF('Lineær programmering opg 4'!$E$6=0,"-",(-A7208+'Lineær programmering opg 4'!$M$6)/'Lineær programmering opg 4'!$K$6*-1)</f>
        <v>-</v>
      </c>
      <c r="G7208" s="167" t="str">
        <f>IF('Lineær programmering opg 4'!$D$7=0,"-",((-A7208+'Lineær programmering opg 4'!$M$7)/'Lineær programmering opg 4'!$K$7)*-1)</f>
        <v>-</v>
      </c>
      <c r="H7208" s="167" t="str">
        <f>IF('Lineær programmering opg 4'!$C$8=0,"-",((-A7208+'Lineær programmering opg 4'!$M$8)/'Lineær programmering opg 4'!$K$8)*-1)</f>
        <v>-</v>
      </c>
      <c r="I7208" s="167" t="str">
        <f>IF('Lineær programmering opg 4'!$D$8=0,"-",'Lineær programmering opg 4'!$G$8)</f>
        <v>-</v>
      </c>
      <c r="J7208" s="295">
        <f>A7208*'Lineær programmering opg 4'!$C$11+Datatabel!C7208*'Lineær programmering opg 4'!$D$11</f>
        <v>44161.499999999767</v>
      </c>
      <c r="K7208" s="9">
        <f t="shared" si="562"/>
        <v>0</v>
      </c>
      <c r="L7208" s="9">
        <f t="shared" si="563"/>
        <v>0</v>
      </c>
    </row>
    <row r="7209" spans="1:12" ht="15" x14ac:dyDescent="0.25">
      <c r="A7209" s="167">
        <f t="shared" si="561"/>
        <v>67.056000000019054</v>
      </c>
      <c r="B7209" s="325">
        <f t="shared" si="564"/>
        <v>0.27940000000007936</v>
      </c>
      <c r="C7209" s="167">
        <f t="shared" si="560"/>
        <v>249.70799999998573</v>
      </c>
      <c r="D7209" s="167">
        <f>IF('Lineær programmering opg 4'!$M$4=0,"-",(-A7209+'Lineær programmering opg 4'!$M$4)/'Lineær programmering opg 4'!$K$4*-1)</f>
        <v>345.88799999996189</v>
      </c>
      <c r="E7209" s="167">
        <f>IF('Lineær programmering opg 4'!$M$5=0,"-",(-A7209+'Lineær programmering opg 4'!$M$5)/'Lineær programmering opg 4'!$K$5*-1)</f>
        <v>249.70799999998573</v>
      </c>
      <c r="F7209" s="167" t="str">
        <f>IF('Lineær programmering opg 4'!$E$6=0,"-",(-A7209+'Lineær programmering opg 4'!$M$6)/'Lineær programmering opg 4'!$K$6*-1)</f>
        <v>-</v>
      </c>
      <c r="G7209" s="167" t="str">
        <f>IF('Lineær programmering opg 4'!$D$7=0,"-",((-A7209+'Lineær programmering opg 4'!$M$7)/'Lineær programmering opg 4'!$K$7)*-1)</f>
        <v>-</v>
      </c>
      <c r="H7209" s="167" t="str">
        <f>IF('Lineær programmering opg 4'!$C$8=0,"-",((-A7209+'Lineær programmering opg 4'!$M$8)/'Lineær programmering opg 4'!$K$8)*-1)</f>
        <v>-</v>
      </c>
      <c r="I7209" s="167" t="str">
        <f>IF('Lineær programmering opg 4'!$D$8=0,"-",'Lineær programmering opg 4'!$G$8)</f>
        <v>-</v>
      </c>
      <c r="J7209" s="295">
        <f>A7209*'Lineær programmering opg 4'!$C$11+Datatabel!C7209*'Lineær programmering opg 4'!$D$11</f>
        <v>44161.799999999763</v>
      </c>
      <c r="K7209" s="9">
        <f t="shared" si="562"/>
        <v>0</v>
      </c>
      <c r="L7209" s="9">
        <f t="shared" si="563"/>
        <v>0</v>
      </c>
    </row>
    <row r="7210" spans="1:12" ht="15" x14ac:dyDescent="0.25">
      <c r="A7210" s="167">
        <f t="shared" si="561"/>
        <v>67.032000000019053</v>
      </c>
      <c r="B7210" s="325">
        <f t="shared" si="564"/>
        <v>0.27930000000007937</v>
      </c>
      <c r="C7210" s="167">
        <f t="shared" si="560"/>
        <v>249.72599999998573</v>
      </c>
      <c r="D7210" s="167">
        <f>IF('Lineær programmering opg 4'!$M$4=0,"-",(-A7210+'Lineær programmering opg 4'!$M$4)/'Lineær programmering opg 4'!$K$4*-1)</f>
        <v>345.93599999996189</v>
      </c>
      <c r="E7210" s="167">
        <f>IF('Lineær programmering opg 4'!$M$5=0,"-",(-A7210+'Lineær programmering opg 4'!$M$5)/'Lineær programmering opg 4'!$K$5*-1)</f>
        <v>249.72599999998573</v>
      </c>
      <c r="F7210" s="167" t="str">
        <f>IF('Lineær programmering opg 4'!$E$6=0,"-",(-A7210+'Lineær programmering opg 4'!$M$6)/'Lineær programmering opg 4'!$K$6*-1)</f>
        <v>-</v>
      </c>
      <c r="G7210" s="167" t="str">
        <f>IF('Lineær programmering opg 4'!$D$7=0,"-",((-A7210+'Lineær programmering opg 4'!$M$7)/'Lineær programmering opg 4'!$K$7)*-1)</f>
        <v>-</v>
      </c>
      <c r="H7210" s="167" t="str">
        <f>IF('Lineær programmering opg 4'!$C$8=0,"-",((-A7210+'Lineær programmering opg 4'!$M$8)/'Lineær programmering opg 4'!$K$8)*-1)</f>
        <v>-</v>
      </c>
      <c r="I7210" s="167" t="str">
        <f>IF('Lineær programmering opg 4'!$D$8=0,"-",'Lineær programmering opg 4'!$G$8)</f>
        <v>-</v>
      </c>
      <c r="J7210" s="295">
        <f>A7210*'Lineær programmering opg 4'!$C$11+Datatabel!C7210*'Lineær programmering opg 4'!$D$11</f>
        <v>44162.099999999766</v>
      </c>
      <c r="K7210" s="9">
        <f t="shared" si="562"/>
        <v>0</v>
      </c>
      <c r="L7210" s="9">
        <f t="shared" si="563"/>
        <v>0</v>
      </c>
    </row>
    <row r="7211" spans="1:12" ht="15" x14ac:dyDescent="0.25">
      <c r="A7211" s="167">
        <f t="shared" si="561"/>
        <v>67.008000000019052</v>
      </c>
      <c r="B7211" s="325">
        <f t="shared" si="564"/>
        <v>0.27920000000007938</v>
      </c>
      <c r="C7211" s="167">
        <f t="shared" si="560"/>
        <v>249.74399999998573</v>
      </c>
      <c r="D7211" s="167">
        <f>IF('Lineær programmering opg 4'!$M$4=0,"-",(-A7211+'Lineær programmering opg 4'!$M$4)/'Lineær programmering opg 4'!$K$4*-1)</f>
        <v>345.9839999999619</v>
      </c>
      <c r="E7211" s="167">
        <f>IF('Lineær programmering opg 4'!$M$5=0,"-",(-A7211+'Lineær programmering opg 4'!$M$5)/'Lineær programmering opg 4'!$K$5*-1)</f>
        <v>249.74399999998573</v>
      </c>
      <c r="F7211" s="167" t="str">
        <f>IF('Lineær programmering opg 4'!$E$6=0,"-",(-A7211+'Lineær programmering opg 4'!$M$6)/'Lineær programmering opg 4'!$K$6*-1)</f>
        <v>-</v>
      </c>
      <c r="G7211" s="167" t="str">
        <f>IF('Lineær programmering opg 4'!$D$7=0,"-",((-A7211+'Lineær programmering opg 4'!$M$7)/'Lineær programmering opg 4'!$K$7)*-1)</f>
        <v>-</v>
      </c>
      <c r="H7211" s="167" t="str">
        <f>IF('Lineær programmering opg 4'!$C$8=0,"-",((-A7211+'Lineær programmering opg 4'!$M$8)/'Lineær programmering opg 4'!$K$8)*-1)</f>
        <v>-</v>
      </c>
      <c r="I7211" s="167" t="str">
        <f>IF('Lineær programmering opg 4'!$D$8=0,"-",'Lineær programmering opg 4'!$G$8)</f>
        <v>-</v>
      </c>
      <c r="J7211" s="295">
        <f>A7211*'Lineær programmering opg 4'!$C$11+Datatabel!C7211*'Lineær programmering opg 4'!$D$11</f>
        <v>44162.399999999761</v>
      </c>
      <c r="K7211" s="9">
        <f t="shared" si="562"/>
        <v>0</v>
      </c>
      <c r="L7211" s="9">
        <f t="shared" si="563"/>
        <v>0</v>
      </c>
    </row>
    <row r="7212" spans="1:12" ht="15" x14ac:dyDescent="0.25">
      <c r="A7212" s="167">
        <f t="shared" si="561"/>
        <v>66.984000000019051</v>
      </c>
      <c r="B7212" s="325">
        <f t="shared" si="564"/>
        <v>0.2791000000000794</v>
      </c>
      <c r="C7212" s="167">
        <f t="shared" si="560"/>
        <v>249.76199999998573</v>
      </c>
      <c r="D7212" s="167">
        <f>IF('Lineær programmering opg 4'!$M$4=0,"-",(-A7212+'Lineær programmering opg 4'!$M$4)/'Lineær programmering opg 4'!$K$4*-1)</f>
        <v>346.0319999999619</v>
      </c>
      <c r="E7212" s="167">
        <f>IF('Lineær programmering opg 4'!$M$5=0,"-",(-A7212+'Lineær programmering opg 4'!$M$5)/'Lineær programmering opg 4'!$K$5*-1)</f>
        <v>249.76199999998573</v>
      </c>
      <c r="F7212" s="167" t="str">
        <f>IF('Lineær programmering opg 4'!$E$6=0,"-",(-A7212+'Lineær programmering opg 4'!$M$6)/'Lineær programmering opg 4'!$K$6*-1)</f>
        <v>-</v>
      </c>
      <c r="G7212" s="167" t="str">
        <f>IF('Lineær programmering opg 4'!$D$7=0,"-",((-A7212+'Lineær programmering opg 4'!$M$7)/'Lineær programmering opg 4'!$K$7)*-1)</f>
        <v>-</v>
      </c>
      <c r="H7212" s="167" t="str">
        <f>IF('Lineær programmering opg 4'!$C$8=0,"-",((-A7212+'Lineær programmering opg 4'!$M$8)/'Lineær programmering opg 4'!$K$8)*-1)</f>
        <v>-</v>
      </c>
      <c r="I7212" s="167" t="str">
        <f>IF('Lineær programmering opg 4'!$D$8=0,"-",'Lineær programmering opg 4'!$G$8)</f>
        <v>-</v>
      </c>
      <c r="J7212" s="295">
        <f>A7212*'Lineær programmering opg 4'!$C$11+Datatabel!C7212*'Lineær programmering opg 4'!$D$11</f>
        <v>44162.699999999764</v>
      </c>
      <c r="K7212" s="9">
        <f t="shared" si="562"/>
        <v>0</v>
      </c>
      <c r="L7212" s="9">
        <f t="shared" si="563"/>
        <v>0</v>
      </c>
    </row>
    <row r="7213" spans="1:12" ht="15" x14ac:dyDescent="0.25">
      <c r="A7213" s="167">
        <f t="shared" si="561"/>
        <v>66.960000000019051</v>
      </c>
      <c r="B7213" s="325">
        <f t="shared" si="564"/>
        <v>0.27900000000007941</v>
      </c>
      <c r="C7213" s="167">
        <f t="shared" si="560"/>
        <v>249.77999999998573</v>
      </c>
      <c r="D7213" s="167">
        <f>IF('Lineær programmering opg 4'!$M$4=0,"-",(-A7213+'Lineær programmering opg 4'!$M$4)/'Lineær programmering opg 4'!$K$4*-1)</f>
        <v>346.0799999999619</v>
      </c>
      <c r="E7213" s="167">
        <f>IF('Lineær programmering opg 4'!$M$5=0,"-",(-A7213+'Lineær programmering opg 4'!$M$5)/'Lineær programmering opg 4'!$K$5*-1)</f>
        <v>249.77999999998573</v>
      </c>
      <c r="F7213" s="167" t="str">
        <f>IF('Lineær programmering opg 4'!$E$6=0,"-",(-A7213+'Lineær programmering opg 4'!$M$6)/'Lineær programmering opg 4'!$K$6*-1)</f>
        <v>-</v>
      </c>
      <c r="G7213" s="167" t="str">
        <f>IF('Lineær programmering opg 4'!$D$7=0,"-",((-A7213+'Lineær programmering opg 4'!$M$7)/'Lineær programmering opg 4'!$K$7)*-1)</f>
        <v>-</v>
      </c>
      <c r="H7213" s="167" t="str">
        <f>IF('Lineær programmering opg 4'!$C$8=0,"-",((-A7213+'Lineær programmering opg 4'!$M$8)/'Lineær programmering opg 4'!$K$8)*-1)</f>
        <v>-</v>
      </c>
      <c r="I7213" s="167" t="str">
        <f>IF('Lineær programmering opg 4'!$D$8=0,"-",'Lineær programmering opg 4'!$G$8)</f>
        <v>-</v>
      </c>
      <c r="J7213" s="295">
        <f>A7213*'Lineær programmering opg 4'!$C$11+Datatabel!C7213*'Lineær programmering opg 4'!$D$11</f>
        <v>44162.999999999767</v>
      </c>
      <c r="K7213" s="9">
        <f t="shared" si="562"/>
        <v>0</v>
      </c>
      <c r="L7213" s="9">
        <f t="shared" si="563"/>
        <v>0</v>
      </c>
    </row>
    <row r="7214" spans="1:12" ht="15" x14ac:dyDescent="0.25">
      <c r="A7214" s="167">
        <f t="shared" si="561"/>
        <v>66.936000000019064</v>
      </c>
      <c r="B7214" s="325">
        <f t="shared" si="564"/>
        <v>0.27890000000007942</v>
      </c>
      <c r="C7214" s="167">
        <f t="shared" si="560"/>
        <v>249.79799999998571</v>
      </c>
      <c r="D7214" s="167">
        <f>IF('Lineær programmering opg 4'!$M$4=0,"-",(-A7214+'Lineær programmering opg 4'!$M$4)/'Lineær programmering opg 4'!$K$4*-1)</f>
        <v>346.12799999996184</v>
      </c>
      <c r="E7214" s="167">
        <f>IF('Lineær programmering opg 4'!$M$5=0,"-",(-A7214+'Lineær programmering opg 4'!$M$5)/'Lineær programmering opg 4'!$K$5*-1)</f>
        <v>249.79799999998571</v>
      </c>
      <c r="F7214" s="167" t="str">
        <f>IF('Lineær programmering opg 4'!$E$6=0,"-",(-A7214+'Lineær programmering opg 4'!$M$6)/'Lineær programmering opg 4'!$K$6*-1)</f>
        <v>-</v>
      </c>
      <c r="G7214" s="167" t="str">
        <f>IF('Lineær programmering opg 4'!$D$7=0,"-",((-A7214+'Lineær programmering opg 4'!$M$7)/'Lineær programmering opg 4'!$K$7)*-1)</f>
        <v>-</v>
      </c>
      <c r="H7214" s="167" t="str">
        <f>IF('Lineær programmering opg 4'!$C$8=0,"-",((-A7214+'Lineær programmering opg 4'!$M$8)/'Lineær programmering opg 4'!$K$8)*-1)</f>
        <v>-</v>
      </c>
      <c r="I7214" s="167" t="str">
        <f>IF('Lineær programmering opg 4'!$D$8=0,"-",'Lineær programmering opg 4'!$G$8)</f>
        <v>-</v>
      </c>
      <c r="J7214" s="295">
        <f>A7214*'Lineær programmering opg 4'!$C$11+Datatabel!C7214*'Lineær programmering opg 4'!$D$11</f>
        <v>44163.299999999763</v>
      </c>
      <c r="K7214" s="9">
        <f t="shared" si="562"/>
        <v>0</v>
      </c>
      <c r="L7214" s="9">
        <f t="shared" si="563"/>
        <v>0</v>
      </c>
    </row>
    <row r="7215" spans="1:12" ht="15" x14ac:dyDescent="0.25">
      <c r="A7215" s="167">
        <f t="shared" si="561"/>
        <v>66.912000000019063</v>
      </c>
      <c r="B7215" s="325">
        <f t="shared" si="564"/>
        <v>0.27880000000007943</v>
      </c>
      <c r="C7215" s="167">
        <f t="shared" si="560"/>
        <v>249.81599999998571</v>
      </c>
      <c r="D7215" s="167">
        <f>IF('Lineær programmering opg 4'!$M$4=0,"-",(-A7215+'Lineær programmering opg 4'!$M$4)/'Lineær programmering opg 4'!$K$4*-1)</f>
        <v>346.17599999996185</v>
      </c>
      <c r="E7215" s="167">
        <f>IF('Lineær programmering opg 4'!$M$5=0,"-",(-A7215+'Lineær programmering opg 4'!$M$5)/'Lineær programmering opg 4'!$K$5*-1)</f>
        <v>249.81599999998571</v>
      </c>
      <c r="F7215" s="167" t="str">
        <f>IF('Lineær programmering opg 4'!$E$6=0,"-",(-A7215+'Lineær programmering opg 4'!$M$6)/'Lineær programmering opg 4'!$K$6*-1)</f>
        <v>-</v>
      </c>
      <c r="G7215" s="167" t="str">
        <f>IF('Lineær programmering opg 4'!$D$7=0,"-",((-A7215+'Lineær programmering opg 4'!$M$7)/'Lineær programmering opg 4'!$K$7)*-1)</f>
        <v>-</v>
      </c>
      <c r="H7215" s="167" t="str">
        <f>IF('Lineær programmering opg 4'!$C$8=0,"-",((-A7215+'Lineær programmering opg 4'!$M$8)/'Lineær programmering opg 4'!$K$8)*-1)</f>
        <v>-</v>
      </c>
      <c r="I7215" s="167" t="str">
        <f>IF('Lineær programmering opg 4'!$D$8=0,"-",'Lineær programmering opg 4'!$G$8)</f>
        <v>-</v>
      </c>
      <c r="J7215" s="295">
        <f>A7215*'Lineær programmering opg 4'!$C$11+Datatabel!C7215*'Lineær programmering opg 4'!$D$11</f>
        <v>44163.599999999758</v>
      </c>
      <c r="K7215" s="9">
        <f t="shared" si="562"/>
        <v>0</v>
      </c>
      <c r="L7215" s="9">
        <f t="shared" si="563"/>
        <v>0</v>
      </c>
    </row>
    <row r="7216" spans="1:12" ht="15" x14ac:dyDescent="0.25">
      <c r="A7216" s="167">
        <f t="shared" si="561"/>
        <v>66.888000000019062</v>
      </c>
      <c r="B7216" s="325">
        <f t="shared" si="564"/>
        <v>0.27870000000007944</v>
      </c>
      <c r="C7216" s="167">
        <f t="shared" si="560"/>
        <v>249.83399999998571</v>
      </c>
      <c r="D7216" s="167">
        <f>IF('Lineær programmering opg 4'!$M$4=0,"-",(-A7216+'Lineær programmering opg 4'!$M$4)/'Lineær programmering opg 4'!$K$4*-1)</f>
        <v>346.22399999996185</v>
      </c>
      <c r="E7216" s="167">
        <f>IF('Lineær programmering opg 4'!$M$5=0,"-",(-A7216+'Lineær programmering opg 4'!$M$5)/'Lineær programmering opg 4'!$K$5*-1)</f>
        <v>249.83399999998571</v>
      </c>
      <c r="F7216" s="167" t="str">
        <f>IF('Lineær programmering opg 4'!$E$6=0,"-",(-A7216+'Lineær programmering opg 4'!$M$6)/'Lineær programmering opg 4'!$K$6*-1)</f>
        <v>-</v>
      </c>
      <c r="G7216" s="167" t="str">
        <f>IF('Lineær programmering opg 4'!$D$7=0,"-",((-A7216+'Lineær programmering opg 4'!$M$7)/'Lineær programmering opg 4'!$K$7)*-1)</f>
        <v>-</v>
      </c>
      <c r="H7216" s="167" t="str">
        <f>IF('Lineær programmering opg 4'!$C$8=0,"-",((-A7216+'Lineær programmering opg 4'!$M$8)/'Lineær programmering opg 4'!$K$8)*-1)</f>
        <v>-</v>
      </c>
      <c r="I7216" s="167" t="str">
        <f>IF('Lineær programmering opg 4'!$D$8=0,"-",'Lineær programmering opg 4'!$G$8)</f>
        <v>-</v>
      </c>
      <c r="J7216" s="295">
        <f>A7216*'Lineær programmering opg 4'!$C$11+Datatabel!C7216*'Lineær programmering opg 4'!$D$11</f>
        <v>44163.899999999769</v>
      </c>
      <c r="K7216" s="9">
        <f t="shared" si="562"/>
        <v>0</v>
      </c>
      <c r="L7216" s="9">
        <f t="shared" si="563"/>
        <v>0</v>
      </c>
    </row>
    <row r="7217" spans="1:12" ht="15" x14ac:dyDescent="0.25">
      <c r="A7217" s="167">
        <f t="shared" si="561"/>
        <v>66.864000000019075</v>
      </c>
      <c r="B7217" s="325">
        <f t="shared" si="564"/>
        <v>0.27860000000007945</v>
      </c>
      <c r="C7217" s="167">
        <f t="shared" si="560"/>
        <v>249.85199999998571</v>
      </c>
      <c r="D7217" s="167">
        <f>IF('Lineær programmering opg 4'!$M$4=0,"-",(-A7217+'Lineær programmering opg 4'!$M$4)/'Lineær programmering opg 4'!$K$4*-1)</f>
        <v>346.27199999996185</v>
      </c>
      <c r="E7217" s="167">
        <f>IF('Lineær programmering opg 4'!$M$5=0,"-",(-A7217+'Lineær programmering opg 4'!$M$5)/'Lineær programmering opg 4'!$K$5*-1)</f>
        <v>249.85199999998571</v>
      </c>
      <c r="F7217" s="167" t="str">
        <f>IF('Lineær programmering opg 4'!$E$6=0,"-",(-A7217+'Lineær programmering opg 4'!$M$6)/'Lineær programmering opg 4'!$K$6*-1)</f>
        <v>-</v>
      </c>
      <c r="G7217" s="167" t="str">
        <f>IF('Lineær programmering opg 4'!$D$7=0,"-",((-A7217+'Lineær programmering opg 4'!$M$7)/'Lineær programmering opg 4'!$K$7)*-1)</f>
        <v>-</v>
      </c>
      <c r="H7217" s="167" t="str">
        <f>IF('Lineær programmering opg 4'!$C$8=0,"-",((-A7217+'Lineær programmering opg 4'!$M$8)/'Lineær programmering opg 4'!$K$8)*-1)</f>
        <v>-</v>
      </c>
      <c r="I7217" s="167" t="str">
        <f>IF('Lineær programmering opg 4'!$D$8=0,"-",'Lineær programmering opg 4'!$G$8)</f>
        <v>-</v>
      </c>
      <c r="J7217" s="295">
        <f>A7217*'Lineær programmering opg 4'!$C$11+Datatabel!C7217*'Lineær programmering opg 4'!$D$11</f>
        <v>44164.199999999764</v>
      </c>
      <c r="K7217" s="9">
        <f t="shared" si="562"/>
        <v>0</v>
      </c>
      <c r="L7217" s="9">
        <f t="shared" si="563"/>
        <v>0</v>
      </c>
    </row>
    <row r="7218" spans="1:12" ht="15" x14ac:dyDescent="0.25">
      <c r="A7218" s="167">
        <f t="shared" si="561"/>
        <v>66.840000000019074</v>
      </c>
      <c r="B7218" s="325">
        <f t="shared" si="564"/>
        <v>0.27850000000007946</v>
      </c>
      <c r="C7218" s="167">
        <f t="shared" si="560"/>
        <v>249.86999999998571</v>
      </c>
      <c r="D7218" s="167">
        <f>IF('Lineær programmering opg 4'!$M$4=0,"-",(-A7218+'Lineær programmering opg 4'!$M$4)/'Lineær programmering opg 4'!$K$4*-1)</f>
        <v>346.31999999996185</v>
      </c>
      <c r="E7218" s="167">
        <f>IF('Lineær programmering opg 4'!$M$5=0,"-",(-A7218+'Lineær programmering opg 4'!$M$5)/'Lineær programmering opg 4'!$K$5*-1)</f>
        <v>249.86999999998571</v>
      </c>
      <c r="F7218" s="167" t="str">
        <f>IF('Lineær programmering opg 4'!$E$6=0,"-",(-A7218+'Lineær programmering opg 4'!$M$6)/'Lineær programmering opg 4'!$K$6*-1)</f>
        <v>-</v>
      </c>
      <c r="G7218" s="167" t="str">
        <f>IF('Lineær programmering opg 4'!$D$7=0,"-",((-A7218+'Lineær programmering opg 4'!$M$7)/'Lineær programmering opg 4'!$K$7)*-1)</f>
        <v>-</v>
      </c>
      <c r="H7218" s="167" t="str">
        <f>IF('Lineær programmering opg 4'!$C$8=0,"-",((-A7218+'Lineær programmering opg 4'!$M$8)/'Lineær programmering opg 4'!$K$8)*-1)</f>
        <v>-</v>
      </c>
      <c r="I7218" s="167" t="str">
        <f>IF('Lineær programmering opg 4'!$D$8=0,"-",'Lineær programmering opg 4'!$G$8)</f>
        <v>-</v>
      </c>
      <c r="J7218" s="295">
        <f>A7218*'Lineær programmering opg 4'!$C$11+Datatabel!C7218*'Lineær programmering opg 4'!$D$11</f>
        <v>44164.49999999976</v>
      </c>
      <c r="K7218" s="9">
        <f t="shared" si="562"/>
        <v>0</v>
      </c>
      <c r="L7218" s="9">
        <f t="shared" si="563"/>
        <v>0</v>
      </c>
    </row>
    <row r="7219" spans="1:12" ht="15" x14ac:dyDescent="0.25">
      <c r="A7219" s="167">
        <f t="shared" si="561"/>
        <v>66.816000000019073</v>
      </c>
      <c r="B7219" s="325">
        <f t="shared" si="564"/>
        <v>0.27840000000007947</v>
      </c>
      <c r="C7219" s="167">
        <f t="shared" si="560"/>
        <v>249.88799999998571</v>
      </c>
      <c r="D7219" s="167">
        <f>IF('Lineær programmering opg 4'!$M$4=0,"-",(-A7219+'Lineær programmering opg 4'!$M$4)/'Lineær programmering opg 4'!$K$4*-1)</f>
        <v>346.36799999996185</v>
      </c>
      <c r="E7219" s="167">
        <f>IF('Lineær programmering opg 4'!$M$5=0,"-",(-A7219+'Lineær programmering opg 4'!$M$5)/'Lineær programmering opg 4'!$K$5*-1)</f>
        <v>249.88799999998571</v>
      </c>
      <c r="F7219" s="167" t="str">
        <f>IF('Lineær programmering opg 4'!$E$6=0,"-",(-A7219+'Lineær programmering opg 4'!$M$6)/'Lineær programmering opg 4'!$K$6*-1)</f>
        <v>-</v>
      </c>
      <c r="G7219" s="167" t="str">
        <f>IF('Lineær programmering opg 4'!$D$7=0,"-",((-A7219+'Lineær programmering opg 4'!$M$7)/'Lineær programmering opg 4'!$K$7)*-1)</f>
        <v>-</v>
      </c>
      <c r="H7219" s="167" t="str">
        <f>IF('Lineær programmering opg 4'!$C$8=0,"-",((-A7219+'Lineær programmering opg 4'!$M$8)/'Lineær programmering opg 4'!$K$8)*-1)</f>
        <v>-</v>
      </c>
      <c r="I7219" s="167" t="str">
        <f>IF('Lineær programmering opg 4'!$D$8=0,"-",'Lineær programmering opg 4'!$G$8)</f>
        <v>-</v>
      </c>
      <c r="J7219" s="295">
        <f>A7219*'Lineær programmering opg 4'!$C$11+Datatabel!C7219*'Lineær programmering opg 4'!$D$11</f>
        <v>44164.799999999763</v>
      </c>
      <c r="K7219" s="9">
        <f t="shared" si="562"/>
        <v>0</v>
      </c>
      <c r="L7219" s="9">
        <f t="shared" si="563"/>
        <v>0</v>
      </c>
    </row>
    <row r="7220" spans="1:12" ht="15" x14ac:dyDescent="0.25">
      <c r="A7220" s="167">
        <f t="shared" si="561"/>
        <v>66.792000000019073</v>
      </c>
      <c r="B7220" s="325">
        <f t="shared" si="564"/>
        <v>0.27830000000007948</v>
      </c>
      <c r="C7220" s="167">
        <f t="shared" si="560"/>
        <v>249.90599999998571</v>
      </c>
      <c r="D7220" s="167">
        <f>IF('Lineær programmering opg 4'!$M$4=0,"-",(-A7220+'Lineær programmering opg 4'!$M$4)/'Lineær programmering opg 4'!$K$4*-1)</f>
        <v>346.41599999996185</v>
      </c>
      <c r="E7220" s="167">
        <f>IF('Lineær programmering opg 4'!$M$5=0,"-",(-A7220+'Lineær programmering opg 4'!$M$5)/'Lineær programmering opg 4'!$K$5*-1)</f>
        <v>249.90599999998571</v>
      </c>
      <c r="F7220" s="167" t="str">
        <f>IF('Lineær programmering opg 4'!$E$6=0,"-",(-A7220+'Lineær programmering opg 4'!$M$6)/'Lineær programmering opg 4'!$K$6*-1)</f>
        <v>-</v>
      </c>
      <c r="G7220" s="167" t="str">
        <f>IF('Lineær programmering opg 4'!$D$7=0,"-",((-A7220+'Lineær programmering opg 4'!$M$7)/'Lineær programmering opg 4'!$K$7)*-1)</f>
        <v>-</v>
      </c>
      <c r="H7220" s="167" t="str">
        <f>IF('Lineær programmering opg 4'!$C$8=0,"-",((-A7220+'Lineær programmering opg 4'!$M$8)/'Lineær programmering opg 4'!$K$8)*-1)</f>
        <v>-</v>
      </c>
      <c r="I7220" s="167" t="str">
        <f>IF('Lineær programmering opg 4'!$D$8=0,"-",'Lineær programmering opg 4'!$G$8)</f>
        <v>-</v>
      </c>
      <c r="J7220" s="295">
        <f>A7220*'Lineær programmering opg 4'!$C$11+Datatabel!C7220*'Lineær programmering opg 4'!$D$11</f>
        <v>44165.099999999758</v>
      </c>
      <c r="K7220" s="9">
        <f t="shared" si="562"/>
        <v>0</v>
      </c>
      <c r="L7220" s="9">
        <f t="shared" si="563"/>
        <v>0</v>
      </c>
    </row>
    <row r="7221" spans="1:12" ht="15" x14ac:dyDescent="0.25">
      <c r="A7221" s="167">
        <f t="shared" si="561"/>
        <v>66.768000000019072</v>
      </c>
      <c r="B7221" s="325">
        <f t="shared" si="564"/>
        <v>0.27820000000007949</v>
      </c>
      <c r="C7221" s="167">
        <f t="shared" si="560"/>
        <v>249.92399999998571</v>
      </c>
      <c r="D7221" s="167">
        <f>IF('Lineær programmering opg 4'!$M$4=0,"-",(-A7221+'Lineær programmering opg 4'!$M$4)/'Lineær programmering opg 4'!$K$4*-1)</f>
        <v>346.46399999996186</v>
      </c>
      <c r="E7221" s="167">
        <f>IF('Lineær programmering opg 4'!$M$5=0,"-",(-A7221+'Lineær programmering opg 4'!$M$5)/'Lineær programmering opg 4'!$K$5*-1)</f>
        <v>249.92399999998571</v>
      </c>
      <c r="F7221" s="167" t="str">
        <f>IF('Lineær programmering opg 4'!$E$6=0,"-",(-A7221+'Lineær programmering opg 4'!$M$6)/'Lineær programmering opg 4'!$K$6*-1)</f>
        <v>-</v>
      </c>
      <c r="G7221" s="167" t="str">
        <f>IF('Lineær programmering opg 4'!$D$7=0,"-",((-A7221+'Lineær programmering opg 4'!$M$7)/'Lineær programmering opg 4'!$K$7)*-1)</f>
        <v>-</v>
      </c>
      <c r="H7221" s="167" t="str">
        <f>IF('Lineær programmering opg 4'!$C$8=0,"-",((-A7221+'Lineær programmering opg 4'!$M$8)/'Lineær programmering opg 4'!$K$8)*-1)</f>
        <v>-</v>
      </c>
      <c r="I7221" s="167" t="str">
        <f>IF('Lineær programmering opg 4'!$D$8=0,"-",'Lineær programmering opg 4'!$G$8)</f>
        <v>-</v>
      </c>
      <c r="J7221" s="295">
        <f>A7221*'Lineær programmering opg 4'!$C$11+Datatabel!C7221*'Lineær programmering opg 4'!$D$11</f>
        <v>44165.399999999769</v>
      </c>
      <c r="K7221" s="9">
        <f t="shared" si="562"/>
        <v>0</v>
      </c>
      <c r="L7221" s="9">
        <f t="shared" si="563"/>
        <v>0</v>
      </c>
    </row>
    <row r="7222" spans="1:12" ht="15" x14ac:dyDescent="0.25">
      <c r="A7222" s="167">
        <f t="shared" si="561"/>
        <v>66.744000000019085</v>
      </c>
      <c r="B7222" s="325">
        <f t="shared" si="564"/>
        <v>0.27810000000007951</v>
      </c>
      <c r="C7222" s="167">
        <f t="shared" si="560"/>
        <v>249.94199999998571</v>
      </c>
      <c r="D7222" s="167">
        <f>IF('Lineær programmering opg 4'!$M$4=0,"-",(-A7222+'Lineær programmering opg 4'!$M$4)/'Lineær programmering opg 4'!$K$4*-1)</f>
        <v>346.51199999996186</v>
      </c>
      <c r="E7222" s="167">
        <f>IF('Lineær programmering opg 4'!$M$5=0,"-",(-A7222+'Lineær programmering opg 4'!$M$5)/'Lineær programmering opg 4'!$K$5*-1)</f>
        <v>249.94199999998571</v>
      </c>
      <c r="F7222" s="167" t="str">
        <f>IF('Lineær programmering opg 4'!$E$6=0,"-",(-A7222+'Lineær programmering opg 4'!$M$6)/'Lineær programmering opg 4'!$K$6*-1)</f>
        <v>-</v>
      </c>
      <c r="G7222" s="167" t="str">
        <f>IF('Lineær programmering opg 4'!$D$7=0,"-",((-A7222+'Lineær programmering opg 4'!$M$7)/'Lineær programmering opg 4'!$K$7)*-1)</f>
        <v>-</v>
      </c>
      <c r="H7222" s="167" t="str">
        <f>IF('Lineær programmering opg 4'!$C$8=0,"-",((-A7222+'Lineær programmering opg 4'!$M$8)/'Lineær programmering opg 4'!$K$8)*-1)</f>
        <v>-</v>
      </c>
      <c r="I7222" s="167" t="str">
        <f>IF('Lineær programmering opg 4'!$D$8=0,"-",'Lineær programmering opg 4'!$G$8)</f>
        <v>-</v>
      </c>
      <c r="J7222" s="295">
        <f>A7222*'Lineær programmering opg 4'!$C$11+Datatabel!C7222*'Lineær programmering opg 4'!$D$11</f>
        <v>44165.699999999764</v>
      </c>
      <c r="K7222" s="9">
        <f t="shared" si="562"/>
        <v>0</v>
      </c>
      <c r="L7222" s="9">
        <f t="shared" si="563"/>
        <v>0</v>
      </c>
    </row>
    <row r="7223" spans="1:12" ht="15" x14ac:dyDescent="0.25">
      <c r="A7223" s="167">
        <f t="shared" si="561"/>
        <v>66.720000000019084</v>
      </c>
      <c r="B7223" s="325">
        <f t="shared" si="564"/>
        <v>0.27800000000007952</v>
      </c>
      <c r="C7223" s="167">
        <f t="shared" si="560"/>
        <v>249.95999999998571</v>
      </c>
      <c r="D7223" s="167">
        <f>IF('Lineær programmering opg 4'!$M$4=0,"-",(-A7223+'Lineær programmering opg 4'!$M$4)/'Lineær programmering opg 4'!$K$4*-1)</f>
        <v>346.55999999996186</v>
      </c>
      <c r="E7223" s="167">
        <f>IF('Lineær programmering opg 4'!$M$5=0,"-",(-A7223+'Lineær programmering opg 4'!$M$5)/'Lineær programmering opg 4'!$K$5*-1)</f>
        <v>249.95999999998571</v>
      </c>
      <c r="F7223" s="167" t="str">
        <f>IF('Lineær programmering opg 4'!$E$6=0,"-",(-A7223+'Lineær programmering opg 4'!$M$6)/'Lineær programmering opg 4'!$K$6*-1)</f>
        <v>-</v>
      </c>
      <c r="G7223" s="167" t="str">
        <f>IF('Lineær programmering opg 4'!$D$7=0,"-",((-A7223+'Lineær programmering opg 4'!$M$7)/'Lineær programmering opg 4'!$K$7)*-1)</f>
        <v>-</v>
      </c>
      <c r="H7223" s="167" t="str">
        <f>IF('Lineær programmering opg 4'!$C$8=0,"-",((-A7223+'Lineær programmering opg 4'!$M$8)/'Lineær programmering opg 4'!$K$8)*-1)</f>
        <v>-</v>
      </c>
      <c r="I7223" s="167" t="str">
        <f>IF('Lineær programmering opg 4'!$D$8=0,"-",'Lineær programmering opg 4'!$G$8)</f>
        <v>-</v>
      </c>
      <c r="J7223" s="295">
        <f>A7223*'Lineær programmering opg 4'!$C$11+Datatabel!C7223*'Lineær programmering opg 4'!$D$11</f>
        <v>44165.99999999976</v>
      </c>
      <c r="K7223" s="9">
        <f t="shared" si="562"/>
        <v>0</v>
      </c>
      <c r="L7223" s="9">
        <f t="shared" si="563"/>
        <v>0</v>
      </c>
    </row>
    <row r="7224" spans="1:12" ht="15" x14ac:dyDescent="0.25">
      <c r="A7224" s="167">
        <f t="shared" si="561"/>
        <v>66.696000000019083</v>
      </c>
      <c r="B7224" s="325">
        <f t="shared" si="564"/>
        <v>0.27790000000007953</v>
      </c>
      <c r="C7224" s="167">
        <f t="shared" si="560"/>
        <v>249.97799999998571</v>
      </c>
      <c r="D7224" s="167">
        <f>IF('Lineær programmering opg 4'!$M$4=0,"-",(-A7224+'Lineær programmering opg 4'!$M$4)/'Lineær programmering opg 4'!$K$4*-1)</f>
        <v>346.60799999996186</v>
      </c>
      <c r="E7224" s="167">
        <f>IF('Lineær programmering opg 4'!$M$5=0,"-",(-A7224+'Lineær programmering opg 4'!$M$5)/'Lineær programmering opg 4'!$K$5*-1)</f>
        <v>249.97799999998571</v>
      </c>
      <c r="F7224" s="167" t="str">
        <f>IF('Lineær programmering opg 4'!$E$6=0,"-",(-A7224+'Lineær programmering opg 4'!$M$6)/'Lineær programmering opg 4'!$K$6*-1)</f>
        <v>-</v>
      </c>
      <c r="G7224" s="167" t="str">
        <f>IF('Lineær programmering opg 4'!$D$7=0,"-",((-A7224+'Lineær programmering opg 4'!$M$7)/'Lineær programmering opg 4'!$K$7)*-1)</f>
        <v>-</v>
      </c>
      <c r="H7224" s="167" t="str">
        <f>IF('Lineær programmering opg 4'!$C$8=0,"-",((-A7224+'Lineær programmering opg 4'!$M$8)/'Lineær programmering opg 4'!$K$8)*-1)</f>
        <v>-</v>
      </c>
      <c r="I7224" s="167" t="str">
        <f>IF('Lineær programmering opg 4'!$D$8=0,"-",'Lineær programmering opg 4'!$G$8)</f>
        <v>-</v>
      </c>
      <c r="J7224" s="295">
        <f>A7224*'Lineær programmering opg 4'!$C$11+Datatabel!C7224*'Lineær programmering opg 4'!$D$11</f>
        <v>44166.29999999977</v>
      </c>
      <c r="K7224" s="9">
        <f t="shared" si="562"/>
        <v>0</v>
      </c>
      <c r="L7224" s="9">
        <f t="shared" si="563"/>
        <v>0</v>
      </c>
    </row>
    <row r="7225" spans="1:12" ht="15" x14ac:dyDescent="0.25">
      <c r="A7225" s="167">
        <f t="shared" si="561"/>
        <v>66.672000000019096</v>
      </c>
      <c r="B7225" s="325">
        <f t="shared" si="564"/>
        <v>0.27780000000007954</v>
      </c>
      <c r="C7225" s="167">
        <f t="shared" si="560"/>
        <v>249.99599999998566</v>
      </c>
      <c r="D7225" s="167">
        <f>IF('Lineær programmering opg 4'!$M$4=0,"-",(-A7225+'Lineær programmering opg 4'!$M$4)/'Lineær programmering opg 4'!$K$4*-1)</f>
        <v>346.65599999996181</v>
      </c>
      <c r="E7225" s="167">
        <f>IF('Lineær programmering opg 4'!$M$5=0,"-",(-A7225+'Lineær programmering opg 4'!$M$5)/'Lineær programmering opg 4'!$K$5*-1)</f>
        <v>249.99599999998566</v>
      </c>
      <c r="F7225" s="167" t="str">
        <f>IF('Lineær programmering opg 4'!$E$6=0,"-",(-A7225+'Lineær programmering opg 4'!$M$6)/'Lineær programmering opg 4'!$K$6*-1)</f>
        <v>-</v>
      </c>
      <c r="G7225" s="167" t="str">
        <f>IF('Lineær programmering opg 4'!$D$7=0,"-",((-A7225+'Lineær programmering opg 4'!$M$7)/'Lineær programmering opg 4'!$K$7)*-1)</f>
        <v>-</v>
      </c>
      <c r="H7225" s="167" t="str">
        <f>IF('Lineær programmering opg 4'!$C$8=0,"-",((-A7225+'Lineær programmering opg 4'!$M$8)/'Lineær programmering opg 4'!$K$8)*-1)</f>
        <v>-</v>
      </c>
      <c r="I7225" s="167" t="str">
        <f>IF('Lineær programmering opg 4'!$D$8=0,"-",'Lineær programmering opg 4'!$G$8)</f>
        <v>-</v>
      </c>
      <c r="J7225" s="295">
        <f>A7225*'Lineær programmering opg 4'!$C$11+Datatabel!C7225*'Lineær programmering opg 4'!$D$11</f>
        <v>44166.599999999758</v>
      </c>
      <c r="K7225" s="9">
        <f t="shared" si="562"/>
        <v>0</v>
      </c>
      <c r="L7225" s="9">
        <f t="shared" si="563"/>
        <v>0</v>
      </c>
    </row>
    <row r="7226" spans="1:12" ht="15" x14ac:dyDescent="0.25">
      <c r="A7226" s="167">
        <f t="shared" si="561"/>
        <v>66.648000000019096</v>
      </c>
      <c r="B7226" s="325">
        <f t="shared" si="564"/>
        <v>0.27770000000007955</v>
      </c>
      <c r="C7226" s="167">
        <f t="shared" si="560"/>
        <v>250.01399999998566</v>
      </c>
      <c r="D7226" s="167">
        <f>IF('Lineær programmering opg 4'!$M$4=0,"-",(-A7226+'Lineær programmering opg 4'!$M$4)/'Lineær programmering opg 4'!$K$4*-1)</f>
        <v>346.70399999996181</v>
      </c>
      <c r="E7226" s="167">
        <f>IF('Lineær programmering opg 4'!$M$5=0,"-",(-A7226+'Lineær programmering opg 4'!$M$5)/'Lineær programmering opg 4'!$K$5*-1)</f>
        <v>250.01399999998566</v>
      </c>
      <c r="F7226" s="167" t="str">
        <f>IF('Lineær programmering opg 4'!$E$6=0,"-",(-A7226+'Lineær programmering opg 4'!$M$6)/'Lineær programmering opg 4'!$K$6*-1)</f>
        <v>-</v>
      </c>
      <c r="G7226" s="167" t="str">
        <f>IF('Lineær programmering opg 4'!$D$7=0,"-",((-A7226+'Lineær programmering opg 4'!$M$7)/'Lineær programmering opg 4'!$K$7)*-1)</f>
        <v>-</v>
      </c>
      <c r="H7226" s="167" t="str">
        <f>IF('Lineær programmering opg 4'!$C$8=0,"-",((-A7226+'Lineær programmering opg 4'!$M$8)/'Lineær programmering opg 4'!$K$8)*-1)</f>
        <v>-</v>
      </c>
      <c r="I7226" s="167" t="str">
        <f>IF('Lineær programmering opg 4'!$D$8=0,"-",'Lineær programmering opg 4'!$G$8)</f>
        <v>-</v>
      </c>
      <c r="J7226" s="295">
        <f>A7226*'Lineær programmering opg 4'!$C$11+Datatabel!C7226*'Lineær programmering opg 4'!$D$11</f>
        <v>44166.899999999761</v>
      </c>
      <c r="K7226" s="9">
        <f t="shared" si="562"/>
        <v>0</v>
      </c>
      <c r="L7226" s="9">
        <f t="shared" si="563"/>
        <v>0</v>
      </c>
    </row>
    <row r="7227" spans="1:12" ht="15" x14ac:dyDescent="0.25">
      <c r="A7227" s="167">
        <f t="shared" si="561"/>
        <v>66.624000000019095</v>
      </c>
      <c r="B7227" s="325">
        <f t="shared" si="564"/>
        <v>0.27760000000007956</v>
      </c>
      <c r="C7227" s="167">
        <f t="shared" si="560"/>
        <v>250.03199999998566</v>
      </c>
      <c r="D7227" s="167">
        <f>IF('Lineær programmering opg 4'!$M$4=0,"-",(-A7227+'Lineær programmering opg 4'!$M$4)/'Lineær programmering opg 4'!$K$4*-1)</f>
        <v>346.75199999996181</v>
      </c>
      <c r="E7227" s="167">
        <f>IF('Lineær programmering opg 4'!$M$5=0,"-",(-A7227+'Lineær programmering opg 4'!$M$5)/'Lineær programmering opg 4'!$K$5*-1)</f>
        <v>250.03199999998566</v>
      </c>
      <c r="F7227" s="167" t="str">
        <f>IF('Lineær programmering opg 4'!$E$6=0,"-",(-A7227+'Lineær programmering opg 4'!$M$6)/'Lineær programmering opg 4'!$K$6*-1)</f>
        <v>-</v>
      </c>
      <c r="G7227" s="167" t="str">
        <f>IF('Lineær programmering opg 4'!$D$7=0,"-",((-A7227+'Lineær programmering opg 4'!$M$7)/'Lineær programmering opg 4'!$K$7)*-1)</f>
        <v>-</v>
      </c>
      <c r="H7227" s="167" t="str">
        <f>IF('Lineær programmering opg 4'!$C$8=0,"-",((-A7227+'Lineær programmering opg 4'!$M$8)/'Lineær programmering opg 4'!$K$8)*-1)</f>
        <v>-</v>
      </c>
      <c r="I7227" s="167" t="str">
        <f>IF('Lineær programmering opg 4'!$D$8=0,"-",'Lineær programmering opg 4'!$G$8)</f>
        <v>-</v>
      </c>
      <c r="J7227" s="295">
        <f>A7227*'Lineær programmering opg 4'!$C$11+Datatabel!C7227*'Lineær programmering opg 4'!$D$11</f>
        <v>44167.199999999757</v>
      </c>
      <c r="K7227" s="9">
        <f t="shared" si="562"/>
        <v>0</v>
      </c>
      <c r="L7227" s="9">
        <f t="shared" si="563"/>
        <v>0</v>
      </c>
    </row>
    <row r="7228" spans="1:12" ht="15" x14ac:dyDescent="0.25">
      <c r="A7228" s="167">
        <f t="shared" si="561"/>
        <v>66.600000000019094</v>
      </c>
      <c r="B7228" s="325">
        <f t="shared" si="564"/>
        <v>0.27750000000007957</v>
      </c>
      <c r="C7228" s="167">
        <f t="shared" si="560"/>
        <v>250.04999999998566</v>
      </c>
      <c r="D7228" s="167">
        <f>IF('Lineær programmering opg 4'!$M$4=0,"-",(-A7228+'Lineær programmering opg 4'!$M$4)/'Lineær programmering opg 4'!$K$4*-1)</f>
        <v>346.79999999996181</v>
      </c>
      <c r="E7228" s="167">
        <f>IF('Lineær programmering opg 4'!$M$5=0,"-",(-A7228+'Lineær programmering opg 4'!$M$5)/'Lineær programmering opg 4'!$K$5*-1)</f>
        <v>250.04999999998566</v>
      </c>
      <c r="F7228" s="167" t="str">
        <f>IF('Lineær programmering opg 4'!$E$6=0,"-",(-A7228+'Lineær programmering opg 4'!$M$6)/'Lineær programmering opg 4'!$K$6*-1)</f>
        <v>-</v>
      </c>
      <c r="G7228" s="167" t="str">
        <f>IF('Lineær programmering opg 4'!$D$7=0,"-",((-A7228+'Lineær programmering opg 4'!$M$7)/'Lineær programmering opg 4'!$K$7)*-1)</f>
        <v>-</v>
      </c>
      <c r="H7228" s="167" t="str">
        <f>IF('Lineær programmering opg 4'!$C$8=0,"-",((-A7228+'Lineær programmering opg 4'!$M$8)/'Lineær programmering opg 4'!$K$8)*-1)</f>
        <v>-</v>
      </c>
      <c r="I7228" s="167" t="str">
        <f>IF('Lineær programmering opg 4'!$D$8=0,"-",'Lineær programmering opg 4'!$G$8)</f>
        <v>-</v>
      </c>
      <c r="J7228" s="295">
        <f>A7228*'Lineær programmering opg 4'!$C$11+Datatabel!C7228*'Lineær programmering opg 4'!$D$11</f>
        <v>44167.499999999753</v>
      </c>
      <c r="K7228" s="9">
        <f t="shared" si="562"/>
        <v>0</v>
      </c>
      <c r="L7228" s="9">
        <f t="shared" si="563"/>
        <v>0</v>
      </c>
    </row>
    <row r="7229" spans="1:12" ht="15" x14ac:dyDescent="0.25">
      <c r="A7229" s="167">
        <f t="shared" si="561"/>
        <v>66.576000000019093</v>
      </c>
      <c r="B7229" s="325">
        <f t="shared" si="564"/>
        <v>0.27740000000007958</v>
      </c>
      <c r="C7229" s="167">
        <f t="shared" si="560"/>
        <v>250.06799999998566</v>
      </c>
      <c r="D7229" s="167">
        <f>IF('Lineær programmering opg 4'!$M$4=0,"-",(-A7229+'Lineær programmering opg 4'!$M$4)/'Lineær programmering opg 4'!$K$4*-1)</f>
        <v>346.84799999996181</v>
      </c>
      <c r="E7229" s="167">
        <f>IF('Lineær programmering opg 4'!$M$5=0,"-",(-A7229+'Lineær programmering opg 4'!$M$5)/'Lineær programmering opg 4'!$K$5*-1)</f>
        <v>250.06799999998566</v>
      </c>
      <c r="F7229" s="167" t="str">
        <f>IF('Lineær programmering opg 4'!$E$6=0,"-",(-A7229+'Lineær programmering opg 4'!$M$6)/'Lineær programmering opg 4'!$K$6*-1)</f>
        <v>-</v>
      </c>
      <c r="G7229" s="167" t="str">
        <f>IF('Lineær programmering opg 4'!$D$7=0,"-",((-A7229+'Lineær programmering opg 4'!$M$7)/'Lineær programmering opg 4'!$K$7)*-1)</f>
        <v>-</v>
      </c>
      <c r="H7229" s="167" t="str">
        <f>IF('Lineær programmering opg 4'!$C$8=0,"-",((-A7229+'Lineær programmering opg 4'!$M$8)/'Lineær programmering opg 4'!$K$8)*-1)</f>
        <v>-</v>
      </c>
      <c r="I7229" s="167" t="str">
        <f>IF('Lineær programmering opg 4'!$D$8=0,"-",'Lineær programmering opg 4'!$G$8)</f>
        <v>-</v>
      </c>
      <c r="J7229" s="295">
        <f>A7229*'Lineær programmering opg 4'!$C$11+Datatabel!C7229*'Lineær programmering opg 4'!$D$11</f>
        <v>44167.799999999763</v>
      </c>
      <c r="K7229" s="9">
        <f t="shared" si="562"/>
        <v>0</v>
      </c>
      <c r="L7229" s="9">
        <f t="shared" si="563"/>
        <v>0</v>
      </c>
    </row>
    <row r="7230" spans="1:12" ht="15" x14ac:dyDescent="0.25">
      <c r="A7230" s="167">
        <f t="shared" si="561"/>
        <v>66.552000000019106</v>
      </c>
      <c r="B7230" s="325">
        <f t="shared" si="564"/>
        <v>0.27730000000007959</v>
      </c>
      <c r="C7230" s="167">
        <f t="shared" si="560"/>
        <v>250.08599999998566</v>
      </c>
      <c r="D7230" s="167">
        <f>IF('Lineær programmering opg 4'!$M$4=0,"-",(-A7230+'Lineær programmering opg 4'!$M$4)/'Lineær programmering opg 4'!$K$4*-1)</f>
        <v>346.89599999996176</v>
      </c>
      <c r="E7230" s="167">
        <f>IF('Lineær programmering opg 4'!$M$5=0,"-",(-A7230+'Lineær programmering opg 4'!$M$5)/'Lineær programmering opg 4'!$K$5*-1)</f>
        <v>250.08599999998566</v>
      </c>
      <c r="F7230" s="167" t="str">
        <f>IF('Lineær programmering opg 4'!$E$6=0,"-",(-A7230+'Lineær programmering opg 4'!$M$6)/'Lineær programmering opg 4'!$K$6*-1)</f>
        <v>-</v>
      </c>
      <c r="G7230" s="167" t="str">
        <f>IF('Lineær programmering opg 4'!$D$7=0,"-",((-A7230+'Lineær programmering opg 4'!$M$7)/'Lineær programmering opg 4'!$K$7)*-1)</f>
        <v>-</v>
      </c>
      <c r="H7230" s="167" t="str">
        <f>IF('Lineær programmering opg 4'!$C$8=0,"-",((-A7230+'Lineær programmering opg 4'!$M$8)/'Lineær programmering opg 4'!$K$8)*-1)</f>
        <v>-</v>
      </c>
      <c r="I7230" s="167" t="str">
        <f>IF('Lineær programmering opg 4'!$D$8=0,"-",'Lineær programmering opg 4'!$G$8)</f>
        <v>-</v>
      </c>
      <c r="J7230" s="295">
        <f>A7230*'Lineær programmering opg 4'!$C$11+Datatabel!C7230*'Lineær programmering opg 4'!$D$11</f>
        <v>44168.099999999758</v>
      </c>
      <c r="K7230" s="9">
        <f t="shared" si="562"/>
        <v>0</v>
      </c>
      <c r="L7230" s="9">
        <f t="shared" si="563"/>
        <v>0</v>
      </c>
    </row>
    <row r="7231" spans="1:12" ht="15" x14ac:dyDescent="0.25">
      <c r="A7231" s="167">
        <f t="shared" si="561"/>
        <v>66.528000000019105</v>
      </c>
      <c r="B7231" s="325">
        <f t="shared" si="564"/>
        <v>0.2772000000000796</v>
      </c>
      <c r="C7231" s="167">
        <f t="shared" si="560"/>
        <v>250.10399999998566</v>
      </c>
      <c r="D7231" s="167">
        <f>IF('Lineær programmering opg 4'!$M$4=0,"-",(-A7231+'Lineær programmering opg 4'!$M$4)/'Lineær programmering opg 4'!$K$4*-1)</f>
        <v>346.94399999996176</v>
      </c>
      <c r="E7231" s="167">
        <f>IF('Lineær programmering opg 4'!$M$5=0,"-",(-A7231+'Lineær programmering opg 4'!$M$5)/'Lineær programmering opg 4'!$K$5*-1)</f>
        <v>250.10399999998566</v>
      </c>
      <c r="F7231" s="167" t="str">
        <f>IF('Lineær programmering opg 4'!$E$6=0,"-",(-A7231+'Lineær programmering opg 4'!$M$6)/'Lineær programmering opg 4'!$K$6*-1)</f>
        <v>-</v>
      </c>
      <c r="G7231" s="167" t="str">
        <f>IF('Lineær programmering opg 4'!$D$7=0,"-",((-A7231+'Lineær programmering opg 4'!$M$7)/'Lineær programmering opg 4'!$K$7)*-1)</f>
        <v>-</v>
      </c>
      <c r="H7231" s="167" t="str">
        <f>IF('Lineær programmering opg 4'!$C$8=0,"-",((-A7231+'Lineær programmering opg 4'!$M$8)/'Lineær programmering opg 4'!$K$8)*-1)</f>
        <v>-</v>
      </c>
      <c r="I7231" s="167" t="str">
        <f>IF('Lineær programmering opg 4'!$D$8=0,"-",'Lineær programmering opg 4'!$G$8)</f>
        <v>-</v>
      </c>
      <c r="J7231" s="295">
        <f>A7231*'Lineær programmering opg 4'!$C$11+Datatabel!C7231*'Lineær programmering opg 4'!$D$11</f>
        <v>44168.399999999761</v>
      </c>
      <c r="K7231" s="9">
        <f t="shared" si="562"/>
        <v>0</v>
      </c>
      <c r="L7231" s="9">
        <f t="shared" si="563"/>
        <v>0</v>
      </c>
    </row>
    <row r="7232" spans="1:12" ht="15" x14ac:dyDescent="0.25">
      <c r="A7232" s="167">
        <f t="shared" si="561"/>
        <v>66.504000000019104</v>
      </c>
      <c r="B7232" s="325">
        <f t="shared" si="564"/>
        <v>0.27710000000007962</v>
      </c>
      <c r="C7232" s="167">
        <f t="shared" si="560"/>
        <v>250.12199999998566</v>
      </c>
      <c r="D7232" s="167">
        <f>IF('Lineær programmering opg 4'!$M$4=0,"-",(-A7232+'Lineær programmering opg 4'!$M$4)/'Lineær programmering opg 4'!$K$4*-1)</f>
        <v>346.99199999996176</v>
      </c>
      <c r="E7232" s="167">
        <f>IF('Lineær programmering opg 4'!$M$5=0,"-",(-A7232+'Lineær programmering opg 4'!$M$5)/'Lineær programmering opg 4'!$K$5*-1)</f>
        <v>250.12199999998566</v>
      </c>
      <c r="F7232" s="167" t="str">
        <f>IF('Lineær programmering opg 4'!$E$6=0,"-",(-A7232+'Lineær programmering opg 4'!$M$6)/'Lineær programmering opg 4'!$K$6*-1)</f>
        <v>-</v>
      </c>
      <c r="G7232" s="167" t="str">
        <f>IF('Lineær programmering opg 4'!$D$7=0,"-",((-A7232+'Lineær programmering opg 4'!$M$7)/'Lineær programmering opg 4'!$K$7)*-1)</f>
        <v>-</v>
      </c>
      <c r="H7232" s="167" t="str">
        <f>IF('Lineær programmering opg 4'!$C$8=0,"-",((-A7232+'Lineær programmering opg 4'!$M$8)/'Lineær programmering opg 4'!$K$8)*-1)</f>
        <v>-</v>
      </c>
      <c r="I7232" s="167" t="str">
        <f>IF('Lineær programmering opg 4'!$D$8=0,"-",'Lineær programmering opg 4'!$G$8)</f>
        <v>-</v>
      </c>
      <c r="J7232" s="295">
        <f>A7232*'Lineær programmering opg 4'!$C$11+Datatabel!C7232*'Lineær programmering opg 4'!$D$11</f>
        <v>44168.699999999757</v>
      </c>
      <c r="K7232" s="9">
        <f t="shared" si="562"/>
        <v>0</v>
      </c>
      <c r="L7232" s="9">
        <f t="shared" si="563"/>
        <v>0</v>
      </c>
    </row>
    <row r="7233" spans="1:12" ht="15" x14ac:dyDescent="0.25">
      <c r="A7233" s="167">
        <f t="shared" si="561"/>
        <v>66.480000000019118</v>
      </c>
      <c r="B7233" s="325">
        <f t="shared" si="564"/>
        <v>0.27700000000007963</v>
      </c>
      <c r="C7233" s="167">
        <f t="shared" si="560"/>
        <v>250.13999999998566</v>
      </c>
      <c r="D7233" s="167">
        <f>IF('Lineær programmering opg 4'!$M$4=0,"-",(-A7233+'Lineær programmering opg 4'!$M$4)/'Lineær programmering opg 4'!$K$4*-1)</f>
        <v>347.03999999996176</v>
      </c>
      <c r="E7233" s="167">
        <f>IF('Lineær programmering opg 4'!$M$5=0,"-",(-A7233+'Lineær programmering opg 4'!$M$5)/'Lineær programmering opg 4'!$K$5*-1)</f>
        <v>250.13999999998566</v>
      </c>
      <c r="F7233" s="167" t="str">
        <f>IF('Lineær programmering opg 4'!$E$6=0,"-",(-A7233+'Lineær programmering opg 4'!$M$6)/'Lineær programmering opg 4'!$K$6*-1)</f>
        <v>-</v>
      </c>
      <c r="G7233" s="167" t="str">
        <f>IF('Lineær programmering opg 4'!$D$7=0,"-",((-A7233+'Lineær programmering opg 4'!$M$7)/'Lineær programmering opg 4'!$K$7)*-1)</f>
        <v>-</v>
      </c>
      <c r="H7233" s="167" t="str">
        <f>IF('Lineær programmering opg 4'!$C$8=0,"-",((-A7233+'Lineær programmering opg 4'!$M$8)/'Lineær programmering opg 4'!$K$8)*-1)</f>
        <v>-</v>
      </c>
      <c r="I7233" s="167" t="str">
        <f>IF('Lineær programmering opg 4'!$D$8=0,"-",'Lineær programmering opg 4'!$G$8)</f>
        <v>-</v>
      </c>
      <c r="J7233" s="295">
        <f>A7233*'Lineær programmering opg 4'!$C$11+Datatabel!C7233*'Lineær programmering opg 4'!$D$11</f>
        <v>44168.99999999976</v>
      </c>
      <c r="K7233" s="9">
        <f t="shared" si="562"/>
        <v>0</v>
      </c>
      <c r="L7233" s="9">
        <f t="shared" si="563"/>
        <v>0</v>
      </c>
    </row>
    <row r="7234" spans="1:12" ht="15" x14ac:dyDescent="0.25">
      <c r="A7234" s="167">
        <f t="shared" si="561"/>
        <v>66.456000000019117</v>
      </c>
      <c r="B7234" s="325">
        <f t="shared" si="564"/>
        <v>0.27690000000007964</v>
      </c>
      <c r="C7234" s="167">
        <f t="shared" si="560"/>
        <v>250.15799999998566</v>
      </c>
      <c r="D7234" s="167">
        <f>IF('Lineær programmering opg 4'!$M$4=0,"-",(-A7234+'Lineær programmering opg 4'!$M$4)/'Lineær programmering opg 4'!$K$4*-1)</f>
        <v>347.08799999996177</v>
      </c>
      <c r="E7234" s="167">
        <f>IF('Lineær programmering opg 4'!$M$5=0,"-",(-A7234+'Lineær programmering opg 4'!$M$5)/'Lineær programmering opg 4'!$K$5*-1)</f>
        <v>250.15799999998566</v>
      </c>
      <c r="F7234" s="167" t="str">
        <f>IF('Lineær programmering opg 4'!$E$6=0,"-",(-A7234+'Lineær programmering opg 4'!$M$6)/'Lineær programmering opg 4'!$K$6*-1)</f>
        <v>-</v>
      </c>
      <c r="G7234" s="167" t="str">
        <f>IF('Lineær programmering opg 4'!$D$7=0,"-",((-A7234+'Lineær programmering opg 4'!$M$7)/'Lineær programmering opg 4'!$K$7)*-1)</f>
        <v>-</v>
      </c>
      <c r="H7234" s="167" t="str">
        <f>IF('Lineær programmering opg 4'!$C$8=0,"-",((-A7234+'Lineær programmering opg 4'!$M$8)/'Lineær programmering opg 4'!$K$8)*-1)</f>
        <v>-</v>
      </c>
      <c r="I7234" s="167" t="str">
        <f>IF('Lineær programmering opg 4'!$D$8=0,"-",'Lineær programmering opg 4'!$G$8)</f>
        <v>-</v>
      </c>
      <c r="J7234" s="295">
        <f>A7234*'Lineær programmering opg 4'!$C$11+Datatabel!C7234*'Lineær programmering opg 4'!$D$11</f>
        <v>44169.299999999763</v>
      </c>
      <c r="K7234" s="9">
        <f t="shared" si="562"/>
        <v>0</v>
      </c>
      <c r="L7234" s="9">
        <f t="shared" si="563"/>
        <v>0</v>
      </c>
    </row>
    <row r="7235" spans="1:12" ht="15" x14ac:dyDescent="0.25">
      <c r="A7235" s="167">
        <f t="shared" si="561"/>
        <v>66.432000000019116</v>
      </c>
      <c r="B7235" s="325">
        <f t="shared" si="564"/>
        <v>0.27680000000007965</v>
      </c>
      <c r="C7235" s="167">
        <f t="shared" ref="C7235:C7298" si="565">MIN(D7235,E7235,F7235,G7235,H7235,I7235)</f>
        <v>250.17599999998566</v>
      </c>
      <c r="D7235" s="167">
        <f>IF('Lineær programmering opg 4'!$M$4=0,"-",(-A7235+'Lineær programmering opg 4'!$M$4)/'Lineær programmering opg 4'!$K$4*-1)</f>
        <v>347.13599999996177</v>
      </c>
      <c r="E7235" s="167">
        <f>IF('Lineær programmering opg 4'!$M$5=0,"-",(-A7235+'Lineær programmering opg 4'!$M$5)/'Lineær programmering opg 4'!$K$5*-1)</f>
        <v>250.17599999998566</v>
      </c>
      <c r="F7235" s="167" t="str">
        <f>IF('Lineær programmering opg 4'!$E$6=0,"-",(-A7235+'Lineær programmering opg 4'!$M$6)/'Lineær programmering opg 4'!$K$6*-1)</f>
        <v>-</v>
      </c>
      <c r="G7235" s="167" t="str">
        <f>IF('Lineær programmering opg 4'!$D$7=0,"-",((-A7235+'Lineær programmering opg 4'!$M$7)/'Lineær programmering opg 4'!$K$7)*-1)</f>
        <v>-</v>
      </c>
      <c r="H7235" s="167" t="str">
        <f>IF('Lineær programmering opg 4'!$C$8=0,"-",((-A7235+'Lineær programmering opg 4'!$M$8)/'Lineær programmering opg 4'!$K$8)*-1)</f>
        <v>-</v>
      </c>
      <c r="I7235" s="167" t="str">
        <f>IF('Lineær programmering opg 4'!$D$8=0,"-",'Lineær programmering opg 4'!$G$8)</f>
        <v>-</v>
      </c>
      <c r="J7235" s="295">
        <f>A7235*'Lineær programmering opg 4'!$C$11+Datatabel!C7235*'Lineær programmering opg 4'!$D$11</f>
        <v>44169.599999999758</v>
      </c>
      <c r="K7235" s="9">
        <f t="shared" si="562"/>
        <v>0</v>
      </c>
      <c r="L7235" s="9">
        <f t="shared" si="563"/>
        <v>0</v>
      </c>
    </row>
    <row r="7236" spans="1:12" ht="15" x14ac:dyDescent="0.25">
      <c r="A7236" s="167">
        <f t="shared" ref="A7236:A7299" si="566">$A$3*B7236</f>
        <v>66.408000000019115</v>
      </c>
      <c r="B7236" s="325">
        <f t="shared" si="564"/>
        <v>0.27670000000007966</v>
      </c>
      <c r="C7236" s="167">
        <f t="shared" si="565"/>
        <v>250.19399999998566</v>
      </c>
      <c r="D7236" s="167">
        <f>IF('Lineær programmering opg 4'!$M$4=0,"-",(-A7236+'Lineær programmering opg 4'!$M$4)/'Lineær programmering opg 4'!$K$4*-1)</f>
        <v>347.18399999996177</v>
      </c>
      <c r="E7236" s="167">
        <f>IF('Lineær programmering opg 4'!$M$5=0,"-",(-A7236+'Lineær programmering opg 4'!$M$5)/'Lineær programmering opg 4'!$K$5*-1)</f>
        <v>250.19399999998566</v>
      </c>
      <c r="F7236" s="167" t="str">
        <f>IF('Lineær programmering opg 4'!$E$6=0,"-",(-A7236+'Lineær programmering opg 4'!$M$6)/'Lineær programmering opg 4'!$K$6*-1)</f>
        <v>-</v>
      </c>
      <c r="G7236" s="167" t="str">
        <f>IF('Lineær programmering opg 4'!$D$7=0,"-",((-A7236+'Lineær programmering opg 4'!$M$7)/'Lineær programmering opg 4'!$K$7)*-1)</f>
        <v>-</v>
      </c>
      <c r="H7236" s="167" t="str">
        <f>IF('Lineær programmering opg 4'!$C$8=0,"-",((-A7236+'Lineær programmering opg 4'!$M$8)/'Lineær programmering opg 4'!$K$8)*-1)</f>
        <v>-</v>
      </c>
      <c r="I7236" s="167" t="str">
        <f>IF('Lineær programmering opg 4'!$D$8=0,"-",'Lineær programmering opg 4'!$G$8)</f>
        <v>-</v>
      </c>
      <c r="J7236" s="295">
        <f>A7236*'Lineær programmering opg 4'!$C$11+Datatabel!C7236*'Lineær programmering opg 4'!$D$11</f>
        <v>44169.899999999761</v>
      </c>
      <c r="K7236" s="9">
        <f t="shared" ref="K7236:K7299" si="567">IF($J$10004=J7236,A7236,0)</f>
        <v>0</v>
      </c>
      <c r="L7236" s="9">
        <f t="shared" ref="L7236:L7299" si="568">IF(J7236=$J$10004,C7236,0)</f>
        <v>0</v>
      </c>
    </row>
    <row r="7237" spans="1:12" ht="15" x14ac:dyDescent="0.25">
      <c r="A7237" s="167">
        <f t="shared" si="566"/>
        <v>66.384000000019114</v>
      </c>
      <c r="B7237" s="325">
        <f t="shared" ref="B7237:B7300" si="569">B7236-0.01%</f>
        <v>0.27660000000007967</v>
      </c>
      <c r="C7237" s="167">
        <f t="shared" si="565"/>
        <v>250.21199999998566</v>
      </c>
      <c r="D7237" s="167">
        <f>IF('Lineær programmering opg 4'!$M$4=0,"-",(-A7237+'Lineær programmering opg 4'!$M$4)/'Lineær programmering opg 4'!$K$4*-1)</f>
        <v>347.23199999996177</v>
      </c>
      <c r="E7237" s="167">
        <f>IF('Lineær programmering opg 4'!$M$5=0,"-",(-A7237+'Lineær programmering opg 4'!$M$5)/'Lineær programmering opg 4'!$K$5*-1)</f>
        <v>250.21199999998566</v>
      </c>
      <c r="F7237" s="167" t="str">
        <f>IF('Lineær programmering opg 4'!$E$6=0,"-",(-A7237+'Lineær programmering opg 4'!$M$6)/'Lineær programmering opg 4'!$K$6*-1)</f>
        <v>-</v>
      </c>
      <c r="G7237" s="167" t="str">
        <f>IF('Lineær programmering opg 4'!$D$7=0,"-",((-A7237+'Lineær programmering opg 4'!$M$7)/'Lineær programmering opg 4'!$K$7)*-1)</f>
        <v>-</v>
      </c>
      <c r="H7237" s="167" t="str">
        <f>IF('Lineær programmering opg 4'!$C$8=0,"-",((-A7237+'Lineær programmering opg 4'!$M$8)/'Lineær programmering opg 4'!$K$8)*-1)</f>
        <v>-</v>
      </c>
      <c r="I7237" s="167" t="str">
        <f>IF('Lineær programmering opg 4'!$D$8=0,"-",'Lineær programmering opg 4'!$G$8)</f>
        <v>-</v>
      </c>
      <c r="J7237" s="295">
        <f>A7237*'Lineær programmering opg 4'!$C$11+Datatabel!C7237*'Lineær programmering opg 4'!$D$11</f>
        <v>44170.199999999764</v>
      </c>
      <c r="K7237" s="9">
        <f t="shared" si="567"/>
        <v>0</v>
      </c>
      <c r="L7237" s="9">
        <f t="shared" si="568"/>
        <v>0</v>
      </c>
    </row>
    <row r="7238" spans="1:12" ht="15" x14ac:dyDescent="0.25">
      <c r="A7238" s="167">
        <f t="shared" si="566"/>
        <v>66.360000000019127</v>
      </c>
      <c r="B7238" s="325">
        <f t="shared" si="569"/>
        <v>0.27650000000007968</v>
      </c>
      <c r="C7238" s="167">
        <f t="shared" si="565"/>
        <v>250.22999999998567</v>
      </c>
      <c r="D7238" s="167">
        <f>IF('Lineær programmering opg 4'!$M$4=0,"-",(-A7238+'Lineær programmering opg 4'!$M$4)/'Lineær programmering opg 4'!$K$4*-1)</f>
        <v>347.27999999996177</v>
      </c>
      <c r="E7238" s="167">
        <f>IF('Lineær programmering opg 4'!$M$5=0,"-",(-A7238+'Lineær programmering opg 4'!$M$5)/'Lineær programmering opg 4'!$K$5*-1)</f>
        <v>250.22999999998567</v>
      </c>
      <c r="F7238" s="167" t="str">
        <f>IF('Lineær programmering opg 4'!$E$6=0,"-",(-A7238+'Lineær programmering opg 4'!$M$6)/'Lineær programmering opg 4'!$K$6*-1)</f>
        <v>-</v>
      </c>
      <c r="G7238" s="167" t="str">
        <f>IF('Lineær programmering opg 4'!$D$7=0,"-",((-A7238+'Lineær programmering opg 4'!$M$7)/'Lineær programmering opg 4'!$K$7)*-1)</f>
        <v>-</v>
      </c>
      <c r="H7238" s="167" t="str">
        <f>IF('Lineær programmering opg 4'!$C$8=0,"-",((-A7238+'Lineær programmering opg 4'!$M$8)/'Lineær programmering opg 4'!$K$8)*-1)</f>
        <v>-</v>
      </c>
      <c r="I7238" s="167" t="str">
        <f>IF('Lineær programmering opg 4'!$D$8=0,"-",'Lineær programmering opg 4'!$G$8)</f>
        <v>-</v>
      </c>
      <c r="J7238" s="295">
        <f>A7238*'Lineær programmering opg 4'!$C$11+Datatabel!C7238*'Lineær programmering opg 4'!$D$11</f>
        <v>44170.49999999976</v>
      </c>
      <c r="K7238" s="9">
        <f t="shared" si="567"/>
        <v>0</v>
      </c>
      <c r="L7238" s="9">
        <f t="shared" si="568"/>
        <v>0</v>
      </c>
    </row>
    <row r="7239" spans="1:12" ht="15" x14ac:dyDescent="0.25">
      <c r="A7239" s="167">
        <f t="shared" si="566"/>
        <v>66.336000000019126</v>
      </c>
      <c r="B7239" s="325">
        <f t="shared" si="569"/>
        <v>0.27640000000007969</v>
      </c>
      <c r="C7239" s="167">
        <f t="shared" si="565"/>
        <v>250.24799999998567</v>
      </c>
      <c r="D7239" s="167">
        <f>IF('Lineær programmering opg 4'!$M$4=0,"-",(-A7239+'Lineær programmering opg 4'!$M$4)/'Lineær programmering opg 4'!$K$4*-1)</f>
        <v>347.32799999996178</v>
      </c>
      <c r="E7239" s="167">
        <f>IF('Lineær programmering opg 4'!$M$5=0,"-",(-A7239+'Lineær programmering opg 4'!$M$5)/'Lineær programmering opg 4'!$K$5*-1)</f>
        <v>250.24799999998567</v>
      </c>
      <c r="F7239" s="167" t="str">
        <f>IF('Lineær programmering opg 4'!$E$6=0,"-",(-A7239+'Lineær programmering opg 4'!$M$6)/'Lineær programmering opg 4'!$K$6*-1)</f>
        <v>-</v>
      </c>
      <c r="G7239" s="167" t="str">
        <f>IF('Lineær programmering opg 4'!$D$7=0,"-",((-A7239+'Lineær programmering opg 4'!$M$7)/'Lineær programmering opg 4'!$K$7)*-1)</f>
        <v>-</v>
      </c>
      <c r="H7239" s="167" t="str">
        <f>IF('Lineær programmering opg 4'!$C$8=0,"-",((-A7239+'Lineær programmering opg 4'!$M$8)/'Lineær programmering opg 4'!$K$8)*-1)</f>
        <v>-</v>
      </c>
      <c r="I7239" s="167" t="str">
        <f>IF('Lineær programmering opg 4'!$D$8=0,"-",'Lineær programmering opg 4'!$G$8)</f>
        <v>-</v>
      </c>
      <c r="J7239" s="295">
        <f>A7239*'Lineær programmering opg 4'!$C$11+Datatabel!C7239*'Lineær programmering opg 4'!$D$11</f>
        <v>44170.799999999763</v>
      </c>
      <c r="K7239" s="9">
        <f t="shared" si="567"/>
        <v>0</v>
      </c>
      <c r="L7239" s="9">
        <f t="shared" si="568"/>
        <v>0</v>
      </c>
    </row>
    <row r="7240" spans="1:12" ht="15" x14ac:dyDescent="0.25">
      <c r="A7240" s="167">
        <f t="shared" si="566"/>
        <v>66.312000000019125</v>
      </c>
      <c r="B7240" s="325">
        <f t="shared" si="569"/>
        <v>0.2763000000000797</v>
      </c>
      <c r="C7240" s="167">
        <f t="shared" si="565"/>
        <v>250.26599999998567</v>
      </c>
      <c r="D7240" s="167">
        <f>IF('Lineær programmering opg 4'!$M$4=0,"-",(-A7240+'Lineær programmering opg 4'!$M$4)/'Lineær programmering opg 4'!$K$4*-1)</f>
        <v>347.37599999996178</v>
      </c>
      <c r="E7240" s="167">
        <f>IF('Lineær programmering opg 4'!$M$5=0,"-",(-A7240+'Lineær programmering opg 4'!$M$5)/'Lineær programmering opg 4'!$K$5*-1)</f>
        <v>250.26599999998567</v>
      </c>
      <c r="F7240" s="167" t="str">
        <f>IF('Lineær programmering opg 4'!$E$6=0,"-",(-A7240+'Lineær programmering opg 4'!$M$6)/'Lineær programmering opg 4'!$K$6*-1)</f>
        <v>-</v>
      </c>
      <c r="G7240" s="167" t="str">
        <f>IF('Lineær programmering opg 4'!$D$7=0,"-",((-A7240+'Lineær programmering opg 4'!$M$7)/'Lineær programmering opg 4'!$K$7)*-1)</f>
        <v>-</v>
      </c>
      <c r="H7240" s="167" t="str">
        <f>IF('Lineær programmering opg 4'!$C$8=0,"-",((-A7240+'Lineær programmering opg 4'!$M$8)/'Lineær programmering opg 4'!$K$8)*-1)</f>
        <v>-</v>
      </c>
      <c r="I7240" s="167" t="str">
        <f>IF('Lineær programmering opg 4'!$D$8=0,"-",'Lineær programmering opg 4'!$G$8)</f>
        <v>-</v>
      </c>
      <c r="J7240" s="295">
        <f>A7240*'Lineær programmering opg 4'!$C$11+Datatabel!C7240*'Lineær programmering opg 4'!$D$11</f>
        <v>44171.099999999758</v>
      </c>
      <c r="K7240" s="9">
        <f t="shared" si="567"/>
        <v>0</v>
      </c>
      <c r="L7240" s="9">
        <f t="shared" si="568"/>
        <v>0</v>
      </c>
    </row>
    <row r="7241" spans="1:12" ht="15" x14ac:dyDescent="0.25">
      <c r="A7241" s="167">
        <f t="shared" si="566"/>
        <v>66.288000000019139</v>
      </c>
      <c r="B7241" s="325">
        <f t="shared" si="569"/>
        <v>0.27620000000007972</v>
      </c>
      <c r="C7241" s="167">
        <f t="shared" si="565"/>
        <v>250.28399999998567</v>
      </c>
      <c r="D7241" s="167">
        <f>IF('Lineær programmering opg 4'!$M$4=0,"-",(-A7241+'Lineær programmering opg 4'!$M$4)/'Lineær programmering opg 4'!$K$4*-1)</f>
        <v>347.42399999996172</v>
      </c>
      <c r="E7241" s="167">
        <f>IF('Lineær programmering opg 4'!$M$5=0,"-",(-A7241+'Lineær programmering opg 4'!$M$5)/'Lineær programmering opg 4'!$K$5*-1)</f>
        <v>250.28399999998567</v>
      </c>
      <c r="F7241" s="167" t="str">
        <f>IF('Lineær programmering opg 4'!$E$6=0,"-",(-A7241+'Lineær programmering opg 4'!$M$6)/'Lineær programmering opg 4'!$K$6*-1)</f>
        <v>-</v>
      </c>
      <c r="G7241" s="167" t="str">
        <f>IF('Lineær programmering opg 4'!$D$7=0,"-",((-A7241+'Lineær programmering opg 4'!$M$7)/'Lineær programmering opg 4'!$K$7)*-1)</f>
        <v>-</v>
      </c>
      <c r="H7241" s="167" t="str">
        <f>IF('Lineær programmering opg 4'!$C$8=0,"-",((-A7241+'Lineær programmering opg 4'!$M$8)/'Lineær programmering opg 4'!$K$8)*-1)</f>
        <v>-</v>
      </c>
      <c r="I7241" s="167" t="str">
        <f>IF('Lineær programmering opg 4'!$D$8=0,"-",'Lineær programmering opg 4'!$G$8)</f>
        <v>-</v>
      </c>
      <c r="J7241" s="295">
        <f>A7241*'Lineær programmering opg 4'!$C$11+Datatabel!C7241*'Lineær programmering opg 4'!$D$11</f>
        <v>44171.399999999769</v>
      </c>
      <c r="K7241" s="9">
        <f t="shared" si="567"/>
        <v>0</v>
      </c>
      <c r="L7241" s="9">
        <f t="shared" si="568"/>
        <v>0</v>
      </c>
    </row>
    <row r="7242" spans="1:12" ht="15" x14ac:dyDescent="0.25">
      <c r="A7242" s="167">
        <f t="shared" si="566"/>
        <v>66.264000000019138</v>
      </c>
      <c r="B7242" s="325">
        <f t="shared" si="569"/>
        <v>0.27610000000007973</v>
      </c>
      <c r="C7242" s="167">
        <f t="shared" si="565"/>
        <v>250.30199999998567</v>
      </c>
      <c r="D7242" s="167">
        <f>IF('Lineær programmering opg 4'!$M$4=0,"-",(-A7242+'Lineær programmering opg 4'!$M$4)/'Lineær programmering opg 4'!$K$4*-1)</f>
        <v>347.47199999996172</v>
      </c>
      <c r="E7242" s="167">
        <f>IF('Lineær programmering opg 4'!$M$5=0,"-",(-A7242+'Lineær programmering opg 4'!$M$5)/'Lineær programmering opg 4'!$K$5*-1)</f>
        <v>250.30199999998567</v>
      </c>
      <c r="F7242" s="167" t="str">
        <f>IF('Lineær programmering opg 4'!$E$6=0,"-",(-A7242+'Lineær programmering opg 4'!$M$6)/'Lineær programmering opg 4'!$K$6*-1)</f>
        <v>-</v>
      </c>
      <c r="G7242" s="167" t="str">
        <f>IF('Lineær programmering opg 4'!$D$7=0,"-",((-A7242+'Lineær programmering opg 4'!$M$7)/'Lineær programmering opg 4'!$K$7)*-1)</f>
        <v>-</v>
      </c>
      <c r="H7242" s="167" t="str">
        <f>IF('Lineær programmering opg 4'!$C$8=0,"-",((-A7242+'Lineær programmering opg 4'!$M$8)/'Lineær programmering opg 4'!$K$8)*-1)</f>
        <v>-</v>
      </c>
      <c r="I7242" s="167" t="str">
        <f>IF('Lineær programmering opg 4'!$D$8=0,"-",'Lineær programmering opg 4'!$G$8)</f>
        <v>-</v>
      </c>
      <c r="J7242" s="295">
        <f>A7242*'Lineær programmering opg 4'!$C$11+Datatabel!C7242*'Lineær programmering opg 4'!$D$11</f>
        <v>44171.699999999764</v>
      </c>
      <c r="K7242" s="9">
        <f t="shared" si="567"/>
        <v>0</v>
      </c>
      <c r="L7242" s="9">
        <f t="shared" si="568"/>
        <v>0</v>
      </c>
    </row>
    <row r="7243" spans="1:12" ht="15" x14ac:dyDescent="0.25">
      <c r="A7243" s="167">
        <f t="shared" si="566"/>
        <v>66.240000000019137</v>
      </c>
      <c r="B7243" s="325">
        <f t="shared" si="569"/>
        <v>0.27600000000007974</v>
      </c>
      <c r="C7243" s="167">
        <f t="shared" si="565"/>
        <v>250.31999999998567</v>
      </c>
      <c r="D7243" s="167">
        <f>IF('Lineær programmering opg 4'!$M$4=0,"-",(-A7243+'Lineær programmering opg 4'!$M$4)/'Lineær programmering opg 4'!$K$4*-1)</f>
        <v>347.51999999996173</v>
      </c>
      <c r="E7243" s="167">
        <f>IF('Lineær programmering opg 4'!$M$5=0,"-",(-A7243+'Lineær programmering opg 4'!$M$5)/'Lineær programmering opg 4'!$K$5*-1)</f>
        <v>250.31999999998567</v>
      </c>
      <c r="F7243" s="167" t="str">
        <f>IF('Lineær programmering opg 4'!$E$6=0,"-",(-A7243+'Lineær programmering opg 4'!$M$6)/'Lineær programmering opg 4'!$K$6*-1)</f>
        <v>-</v>
      </c>
      <c r="G7243" s="167" t="str">
        <f>IF('Lineær programmering opg 4'!$D$7=0,"-",((-A7243+'Lineær programmering opg 4'!$M$7)/'Lineær programmering opg 4'!$K$7)*-1)</f>
        <v>-</v>
      </c>
      <c r="H7243" s="167" t="str">
        <f>IF('Lineær programmering opg 4'!$C$8=0,"-",((-A7243+'Lineær programmering opg 4'!$M$8)/'Lineær programmering opg 4'!$K$8)*-1)</f>
        <v>-</v>
      </c>
      <c r="I7243" s="167" t="str">
        <f>IF('Lineær programmering opg 4'!$D$8=0,"-",'Lineær programmering opg 4'!$G$8)</f>
        <v>-</v>
      </c>
      <c r="J7243" s="295">
        <f>A7243*'Lineær programmering opg 4'!$C$11+Datatabel!C7243*'Lineær programmering opg 4'!$D$11</f>
        <v>44171.999999999767</v>
      </c>
      <c r="K7243" s="9">
        <f t="shared" si="567"/>
        <v>0</v>
      </c>
      <c r="L7243" s="9">
        <f t="shared" si="568"/>
        <v>0</v>
      </c>
    </row>
    <row r="7244" spans="1:12" ht="15" x14ac:dyDescent="0.25">
      <c r="A7244" s="167">
        <f t="shared" si="566"/>
        <v>66.216000000019136</v>
      </c>
      <c r="B7244" s="325">
        <f t="shared" si="569"/>
        <v>0.27590000000007975</v>
      </c>
      <c r="C7244" s="167">
        <f t="shared" si="565"/>
        <v>250.33799999998567</v>
      </c>
      <c r="D7244" s="167">
        <f>IF('Lineær programmering opg 4'!$M$4=0,"-",(-A7244+'Lineær programmering opg 4'!$M$4)/'Lineær programmering opg 4'!$K$4*-1)</f>
        <v>347.56799999996173</v>
      </c>
      <c r="E7244" s="167">
        <f>IF('Lineær programmering opg 4'!$M$5=0,"-",(-A7244+'Lineær programmering opg 4'!$M$5)/'Lineær programmering opg 4'!$K$5*-1)</f>
        <v>250.33799999998567</v>
      </c>
      <c r="F7244" s="167" t="str">
        <f>IF('Lineær programmering opg 4'!$E$6=0,"-",(-A7244+'Lineær programmering opg 4'!$M$6)/'Lineær programmering opg 4'!$K$6*-1)</f>
        <v>-</v>
      </c>
      <c r="G7244" s="167" t="str">
        <f>IF('Lineær programmering opg 4'!$D$7=0,"-",((-A7244+'Lineær programmering opg 4'!$M$7)/'Lineær programmering opg 4'!$K$7)*-1)</f>
        <v>-</v>
      </c>
      <c r="H7244" s="167" t="str">
        <f>IF('Lineær programmering opg 4'!$C$8=0,"-",((-A7244+'Lineær programmering opg 4'!$M$8)/'Lineær programmering opg 4'!$K$8)*-1)</f>
        <v>-</v>
      </c>
      <c r="I7244" s="167" t="str">
        <f>IF('Lineær programmering opg 4'!$D$8=0,"-",'Lineær programmering opg 4'!$G$8)</f>
        <v>-</v>
      </c>
      <c r="J7244" s="295">
        <f>A7244*'Lineær programmering opg 4'!$C$11+Datatabel!C7244*'Lineær programmering opg 4'!$D$11</f>
        <v>44172.299999999763</v>
      </c>
      <c r="K7244" s="9">
        <f t="shared" si="567"/>
        <v>0</v>
      </c>
      <c r="L7244" s="9">
        <f t="shared" si="568"/>
        <v>0</v>
      </c>
    </row>
    <row r="7245" spans="1:12" ht="15" x14ac:dyDescent="0.25">
      <c r="A7245" s="167">
        <f t="shared" si="566"/>
        <v>66.192000000019135</v>
      </c>
      <c r="B7245" s="325">
        <f t="shared" si="569"/>
        <v>0.27580000000007976</v>
      </c>
      <c r="C7245" s="167">
        <f t="shared" si="565"/>
        <v>250.35599999998567</v>
      </c>
      <c r="D7245" s="167">
        <f>IF('Lineær programmering opg 4'!$M$4=0,"-",(-A7245+'Lineær programmering opg 4'!$M$4)/'Lineær programmering opg 4'!$K$4*-1)</f>
        <v>347.61599999996173</v>
      </c>
      <c r="E7245" s="167">
        <f>IF('Lineær programmering opg 4'!$M$5=0,"-",(-A7245+'Lineær programmering opg 4'!$M$5)/'Lineær programmering opg 4'!$K$5*-1)</f>
        <v>250.35599999998567</v>
      </c>
      <c r="F7245" s="167" t="str">
        <f>IF('Lineær programmering opg 4'!$E$6=0,"-",(-A7245+'Lineær programmering opg 4'!$M$6)/'Lineær programmering opg 4'!$K$6*-1)</f>
        <v>-</v>
      </c>
      <c r="G7245" s="167" t="str">
        <f>IF('Lineær programmering opg 4'!$D$7=0,"-",((-A7245+'Lineær programmering opg 4'!$M$7)/'Lineær programmering opg 4'!$K$7)*-1)</f>
        <v>-</v>
      </c>
      <c r="H7245" s="167" t="str">
        <f>IF('Lineær programmering opg 4'!$C$8=0,"-",((-A7245+'Lineær programmering opg 4'!$M$8)/'Lineær programmering opg 4'!$K$8)*-1)</f>
        <v>-</v>
      </c>
      <c r="I7245" s="167" t="str">
        <f>IF('Lineær programmering opg 4'!$D$8=0,"-",'Lineær programmering opg 4'!$G$8)</f>
        <v>-</v>
      </c>
      <c r="J7245" s="295">
        <f>A7245*'Lineær programmering opg 4'!$C$11+Datatabel!C7245*'Lineær programmering opg 4'!$D$11</f>
        <v>44172.599999999758</v>
      </c>
      <c r="K7245" s="9">
        <f t="shared" si="567"/>
        <v>0</v>
      </c>
      <c r="L7245" s="9">
        <f t="shared" si="568"/>
        <v>0</v>
      </c>
    </row>
    <row r="7246" spans="1:12" ht="15" x14ac:dyDescent="0.25">
      <c r="A7246" s="167">
        <f t="shared" si="566"/>
        <v>66.168000000019148</v>
      </c>
      <c r="B7246" s="325">
        <f t="shared" si="569"/>
        <v>0.27570000000007977</v>
      </c>
      <c r="C7246" s="167">
        <f t="shared" si="565"/>
        <v>250.37399999998564</v>
      </c>
      <c r="D7246" s="167">
        <f>IF('Lineær programmering opg 4'!$M$4=0,"-",(-A7246+'Lineær programmering opg 4'!$M$4)/'Lineær programmering opg 4'!$K$4*-1)</f>
        <v>347.66399999996167</v>
      </c>
      <c r="E7246" s="167">
        <f>IF('Lineær programmering opg 4'!$M$5=0,"-",(-A7246+'Lineær programmering opg 4'!$M$5)/'Lineær programmering opg 4'!$K$5*-1)</f>
        <v>250.37399999998564</v>
      </c>
      <c r="F7246" s="167" t="str">
        <f>IF('Lineær programmering opg 4'!$E$6=0,"-",(-A7246+'Lineær programmering opg 4'!$M$6)/'Lineær programmering opg 4'!$K$6*-1)</f>
        <v>-</v>
      </c>
      <c r="G7246" s="167" t="str">
        <f>IF('Lineær programmering opg 4'!$D$7=0,"-",((-A7246+'Lineær programmering opg 4'!$M$7)/'Lineær programmering opg 4'!$K$7)*-1)</f>
        <v>-</v>
      </c>
      <c r="H7246" s="167" t="str">
        <f>IF('Lineær programmering opg 4'!$C$8=0,"-",((-A7246+'Lineær programmering opg 4'!$M$8)/'Lineær programmering opg 4'!$K$8)*-1)</f>
        <v>-</v>
      </c>
      <c r="I7246" s="167" t="str">
        <f>IF('Lineær programmering opg 4'!$D$8=0,"-",'Lineær programmering opg 4'!$G$8)</f>
        <v>-</v>
      </c>
      <c r="J7246" s="295">
        <f>A7246*'Lineær programmering opg 4'!$C$11+Datatabel!C7246*'Lineær programmering opg 4'!$D$11</f>
        <v>44172.899999999761</v>
      </c>
      <c r="K7246" s="9">
        <f t="shared" si="567"/>
        <v>0</v>
      </c>
      <c r="L7246" s="9">
        <f t="shared" si="568"/>
        <v>0</v>
      </c>
    </row>
    <row r="7247" spans="1:12" ht="15" x14ac:dyDescent="0.25">
      <c r="A7247" s="167">
        <f t="shared" si="566"/>
        <v>66.144000000019147</v>
      </c>
      <c r="B7247" s="325">
        <f t="shared" si="569"/>
        <v>0.27560000000007978</v>
      </c>
      <c r="C7247" s="167">
        <f t="shared" si="565"/>
        <v>250.39199999998564</v>
      </c>
      <c r="D7247" s="167">
        <f>IF('Lineær programmering opg 4'!$M$4=0,"-",(-A7247+'Lineær programmering opg 4'!$M$4)/'Lineær programmering opg 4'!$K$4*-1)</f>
        <v>347.71199999996168</v>
      </c>
      <c r="E7247" s="167">
        <f>IF('Lineær programmering opg 4'!$M$5=0,"-",(-A7247+'Lineær programmering opg 4'!$M$5)/'Lineær programmering opg 4'!$K$5*-1)</f>
        <v>250.39199999998564</v>
      </c>
      <c r="F7247" s="167" t="str">
        <f>IF('Lineær programmering opg 4'!$E$6=0,"-",(-A7247+'Lineær programmering opg 4'!$M$6)/'Lineær programmering opg 4'!$K$6*-1)</f>
        <v>-</v>
      </c>
      <c r="G7247" s="167" t="str">
        <f>IF('Lineær programmering opg 4'!$D$7=0,"-",((-A7247+'Lineær programmering opg 4'!$M$7)/'Lineær programmering opg 4'!$K$7)*-1)</f>
        <v>-</v>
      </c>
      <c r="H7247" s="167" t="str">
        <f>IF('Lineær programmering opg 4'!$C$8=0,"-",((-A7247+'Lineær programmering opg 4'!$M$8)/'Lineær programmering opg 4'!$K$8)*-1)</f>
        <v>-</v>
      </c>
      <c r="I7247" s="167" t="str">
        <f>IF('Lineær programmering opg 4'!$D$8=0,"-",'Lineær programmering opg 4'!$G$8)</f>
        <v>-</v>
      </c>
      <c r="J7247" s="295">
        <f>A7247*'Lineær programmering opg 4'!$C$11+Datatabel!C7247*'Lineær programmering opg 4'!$D$11</f>
        <v>44173.199999999764</v>
      </c>
      <c r="K7247" s="9">
        <f t="shared" si="567"/>
        <v>0</v>
      </c>
      <c r="L7247" s="9">
        <f t="shared" si="568"/>
        <v>0</v>
      </c>
    </row>
    <row r="7248" spans="1:12" ht="15" x14ac:dyDescent="0.25">
      <c r="A7248" s="167">
        <f t="shared" si="566"/>
        <v>66.120000000019147</v>
      </c>
      <c r="B7248" s="325">
        <f t="shared" si="569"/>
        <v>0.27550000000007979</v>
      </c>
      <c r="C7248" s="167">
        <f t="shared" si="565"/>
        <v>250.40999999998564</v>
      </c>
      <c r="D7248" s="167">
        <f>IF('Lineær programmering opg 4'!$M$4=0,"-",(-A7248+'Lineær programmering opg 4'!$M$4)/'Lineær programmering opg 4'!$K$4*-1)</f>
        <v>347.75999999996168</v>
      </c>
      <c r="E7248" s="167">
        <f>IF('Lineær programmering opg 4'!$M$5=0,"-",(-A7248+'Lineær programmering opg 4'!$M$5)/'Lineær programmering opg 4'!$K$5*-1)</f>
        <v>250.40999999998564</v>
      </c>
      <c r="F7248" s="167" t="str">
        <f>IF('Lineær programmering opg 4'!$E$6=0,"-",(-A7248+'Lineær programmering opg 4'!$M$6)/'Lineær programmering opg 4'!$K$6*-1)</f>
        <v>-</v>
      </c>
      <c r="G7248" s="167" t="str">
        <f>IF('Lineær programmering opg 4'!$D$7=0,"-",((-A7248+'Lineær programmering opg 4'!$M$7)/'Lineær programmering opg 4'!$K$7)*-1)</f>
        <v>-</v>
      </c>
      <c r="H7248" s="167" t="str">
        <f>IF('Lineær programmering opg 4'!$C$8=0,"-",((-A7248+'Lineær programmering opg 4'!$M$8)/'Lineær programmering opg 4'!$K$8)*-1)</f>
        <v>-</v>
      </c>
      <c r="I7248" s="167" t="str">
        <f>IF('Lineær programmering opg 4'!$D$8=0,"-",'Lineær programmering opg 4'!$G$8)</f>
        <v>-</v>
      </c>
      <c r="J7248" s="295">
        <f>A7248*'Lineær programmering opg 4'!$C$11+Datatabel!C7248*'Lineær programmering opg 4'!$D$11</f>
        <v>44173.49999999976</v>
      </c>
      <c r="K7248" s="9">
        <f t="shared" si="567"/>
        <v>0</v>
      </c>
      <c r="L7248" s="9">
        <f t="shared" si="568"/>
        <v>0</v>
      </c>
    </row>
    <row r="7249" spans="1:12" ht="15" x14ac:dyDescent="0.25">
      <c r="A7249" s="167">
        <f t="shared" si="566"/>
        <v>66.09600000001916</v>
      </c>
      <c r="B7249" s="325">
        <f t="shared" si="569"/>
        <v>0.2754000000000798</v>
      </c>
      <c r="C7249" s="167">
        <f t="shared" si="565"/>
        <v>250.42799999998564</v>
      </c>
      <c r="D7249" s="167">
        <f>IF('Lineær programmering opg 4'!$M$4=0,"-",(-A7249+'Lineær programmering opg 4'!$M$4)/'Lineær programmering opg 4'!$K$4*-1)</f>
        <v>347.80799999996168</v>
      </c>
      <c r="E7249" s="167">
        <f>IF('Lineær programmering opg 4'!$M$5=0,"-",(-A7249+'Lineær programmering opg 4'!$M$5)/'Lineær programmering opg 4'!$K$5*-1)</f>
        <v>250.42799999998564</v>
      </c>
      <c r="F7249" s="167" t="str">
        <f>IF('Lineær programmering opg 4'!$E$6=0,"-",(-A7249+'Lineær programmering opg 4'!$M$6)/'Lineær programmering opg 4'!$K$6*-1)</f>
        <v>-</v>
      </c>
      <c r="G7249" s="167" t="str">
        <f>IF('Lineær programmering opg 4'!$D$7=0,"-",((-A7249+'Lineær programmering opg 4'!$M$7)/'Lineær programmering opg 4'!$K$7)*-1)</f>
        <v>-</v>
      </c>
      <c r="H7249" s="167" t="str">
        <f>IF('Lineær programmering opg 4'!$C$8=0,"-",((-A7249+'Lineær programmering opg 4'!$M$8)/'Lineær programmering opg 4'!$K$8)*-1)</f>
        <v>-</v>
      </c>
      <c r="I7249" s="167" t="str">
        <f>IF('Lineær programmering opg 4'!$D$8=0,"-",'Lineær programmering opg 4'!$G$8)</f>
        <v>-</v>
      </c>
      <c r="J7249" s="295">
        <f>A7249*'Lineær programmering opg 4'!$C$11+Datatabel!C7249*'Lineær programmering opg 4'!$D$11</f>
        <v>44173.799999999756</v>
      </c>
      <c r="K7249" s="9">
        <f t="shared" si="567"/>
        <v>0</v>
      </c>
      <c r="L7249" s="9">
        <f t="shared" si="568"/>
        <v>0</v>
      </c>
    </row>
    <row r="7250" spans="1:12" ht="15" x14ac:dyDescent="0.25">
      <c r="A7250" s="167">
        <f t="shared" si="566"/>
        <v>66.072000000019159</v>
      </c>
      <c r="B7250" s="325">
        <f t="shared" si="569"/>
        <v>0.27530000000007981</v>
      </c>
      <c r="C7250" s="167">
        <f t="shared" si="565"/>
        <v>250.44599999998564</v>
      </c>
      <c r="D7250" s="167">
        <f>IF('Lineær programmering opg 4'!$M$4=0,"-",(-A7250+'Lineær programmering opg 4'!$M$4)/'Lineær programmering opg 4'!$K$4*-1)</f>
        <v>347.85599999996168</v>
      </c>
      <c r="E7250" s="167">
        <f>IF('Lineær programmering opg 4'!$M$5=0,"-",(-A7250+'Lineær programmering opg 4'!$M$5)/'Lineær programmering opg 4'!$K$5*-1)</f>
        <v>250.44599999998564</v>
      </c>
      <c r="F7250" s="167" t="str">
        <f>IF('Lineær programmering opg 4'!$E$6=0,"-",(-A7250+'Lineær programmering opg 4'!$M$6)/'Lineær programmering opg 4'!$K$6*-1)</f>
        <v>-</v>
      </c>
      <c r="G7250" s="167" t="str">
        <f>IF('Lineær programmering opg 4'!$D$7=0,"-",((-A7250+'Lineær programmering opg 4'!$M$7)/'Lineær programmering opg 4'!$K$7)*-1)</f>
        <v>-</v>
      </c>
      <c r="H7250" s="167" t="str">
        <f>IF('Lineær programmering opg 4'!$C$8=0,"-",((-A7250+'Lineær programmering opg 4'!$M$8)/'Lineær programmering opg 4'!$K$8)*-1)</f>
        <v>-</v>
      </c>
      <c r="I7250" s="167" t="str">
        <f>IF('Lineær programmering opg 4'!$D$8=0,"-",'Lineær programmering opg 4'!$G$8)</f>
        <v>-</v>
      </c>
      <c r="J7250" s="295">
        <f>A7250*'Lineær programmering opg 4'!$C$11+Datatabel!C7250*'Lineær programmering opg 4'!$D$11</f>
        <v>44174.099999999766</v>
      </c>
      <c r="K7250" s="9">
        <f t="shared" si="567"/>
        <v>0</v>
      </c>
      <c r="L7250" s="9">
        <f t="shared" si="568"/>
        <v>0</v>
      </c>
    </row>
    <row r="7251" spans="1:12" ht="15" x14ac:dyDescent="0.25">
      <c r="A7251" s="167">
        <f t="shared" si="566"/>
        <v>66.048000000019158</v>
      </c>
      <c r="B7251" s="325">
        <f t="shared" si="569"/>
        <v>0.27520000000007983</v>
      </c>
      <c r="C7251" s="167">
        <f t="shared" si="565"/>
        <v>250.46399999998565</v>
      </c>
      <c r="D7251" s="167">
        <f>IF('Lineær programmering opg 4'!$M$4=0,"-",(-A7251+'Lineær programmering opg 4'!$M$4)/'Lineær programmering opg 4'!$K$4*-1)</f>
        <v>347.90399999996168</v>
      </c>
      <c r="E7251" s="167">
        <f>IF('Lineær programmering opg 4'!$M$5=0,"-",(-A7251+'Lineær programmering opg 4'!$M$5)/'Lineær programmering opg 4'!$K$5*-1)</f>
        <v>250.46399999998565</v>
      </c>
      <c r="F7251" s="167" t="str">
        <f>IF('Lineær programmering opg 4'!$E$6=0,"-",(-A7251+'Lineær programmering opg 4'!$M$6)/'Lineær programmering opg 4'!$K$6*-1)</f>
        <v>-</v>
      </c>
      <c r="G7251" s="167" t="str">
        <f>IF('Lineær programmering opg 4'!$D$7=0,"-",((-A7251+'Lineær programmering opg 4'!$M$7)/'Lineær programmering opg 4'!$K$7)*-1)</f>
        <v>-</v>
      </c>
      <c r="H7251" s="167" t="str">
        <f>IF('Lineær programmering opg 4'!$C$8=0,"-",((-A7251+'Lineær programmering opg 4'!$M$8)/'Lineær programmering opg 4'!$K$8)*-1)</f>
        <v>-</v>
      </c>
      <c r="I7251" s="167" t="str">
        <f>IF('Lineær programmering opg 4'!$D$8=0,"-",'Lineær programmering opg 4'!$G$8)</f>
        <v>-</v>
      </c>
      <c r="J7251" s="295">
        <f>A7251*'Lineær programmering opg 4'!$C$11+Datatabel!C7251*'Lineær programmering opg 4'!$D$11</f>
        <v>44174.399999999761</v>
      </c>
      <c r="K7251" s="9">
        <f t="shared" si="567"/>
        <v>0</v>
      </c>
      <c r="L7251" s="9">
        <f t="shared" si="568"/>
        <v>0</v>
      </c>
    </row>
    <row r="7252" spans="1:12" ht="15" x14ac:dyDescent="0.25">
      <c r="A7252" s="167">
        <f t="shared" si="566"/>
        <v>66.024000000019157</v>
      </c>
      <c r="B7252" s="325">
        <f t="shared" si="569"/>
        <v>0.27510000000007984</v>
      </c>
      <c r="C7252" s="167">
        <f t="shared" si="565"/>
        <v>250.48199999998565</v>
      </c>
      <c r="D7252" s="167">
        <f>IF('Lineær programmering opg 4'!$M$4=0,"-",(-A7252+'Lineær programmering opg 4'!$M$4)/'Lineær programmering opg 4'!$K$4*-1)</f>
        <v>347.95199999996169</v>
      </c>
      <c r="E7252" s="167">
        <f>IF('Lineær programmering opg 4'!$M$5=0,"-",(-A7252+'Lineær programmering opg 4'!$M$5)/'Lineær programmering opg 4'!$K$5*-1)</f>
        <v>250.48199999998565</v>
      </c>
      <c r="F7252" s="167" t="str">
        <f>IF('Lineær programmering opg 4'!$E$6=0,"-",(-A7252+'Lineær programmering opg 4'!$M$6)/'Lineær programmering opg 4'!$K$6*-1)</f>
        <v>-</v>
      </c>
      <c r="G7252" s="167" t="str">
        <f>IF('Lineær programmering opg 4'!$D$7=0,"-",((-A7252+'Lineær programmering opg 4'!$M$7)/'Lineær programmering opg 4'!$K$7)*-1)</f>
        <v>-</v>
      </c>
      <c r="H7252" s="167" t="str">
        <f>IF('Lineær programmering opg 4'!$C$8=0,"-",((-A7252+'Lineær programmering opg 4'!$M$8)/'Lineær programmering opg 4'!$K$8)*-1)</f>
        <v>-</v>
      </c>
      <c r="I7252" s="167" t="str">
        <f>IF('Lineær programmering opg 4'!$D$8=0,"-",'Lineær programmering opg 4'!$G$8)</f>
        <v>-</v>
      </c>
      <c r="J7252" s="295">
        <f>A7252*'Lineær programmering opg 4'!$C$11+Datatabel!C7252*'Lineær programmering opg 4'!$D$11</f>
        <v>44174.699999999764</v>
      </c>
      <c r="K7252" s="9">
        <f t="shared" si="567"/>
        <v>0</v>
      </c>
      <c r="L7252" s="9">
        <f t="shared" si="568"/>
        <v>0</v>
      </c>
    </row>
    <row r="7253" spans="1:12" ht="15" x14ac:dyDescent="0.25">
      <c r="A7253" s="167">
        <f t="shared" si="566"/>
        <v>66.000000000019156</v>
      </c>
      <c r="B7253" s="325">
        <f t="shared" si="569"/>
        <v>0.27500000000007985</v>
      </c>
      <c r="C7253" s="167">
        <f t="shared" si="565"/>
        <v>250.49999999998565</v>
      </c>
      <c r="D7253" s="167">
        <f>IF('Lineær programmering opg 4'!$M$4=0,"-",(-A7253+'Lineær programmering opg 4'!$M$4)/'Lineær programmering opg 4'!$K$4*-1)</f>
        <v>347.99999999996169</v>
      </c>
      <c r="E7253" s="167">
        <f>IF('Lineær programmering opg 4'!$M$5=0,"-",(-A7253+'Lineær programmering opg 4'!$M$5)/'Lineær programmering opg 4'!$K$5*-1)</f>
        <v>250.49999999998565</v>
      </c>
      <c r="F7253" s="167" t="str">
        <f>IF('Lineær programmering opg 4'!$E$6=0,"-",(-A7253+'Lineær programmering opg 4'!$M$6)/'Lineær programmering opg 4'!$K$6*-1)</f>
        <v>-</v>
      </c>
      <c r="G7253" s="167" t="str">
        <f>IF('Lineær programmering opg 4'!$D$7=0,"-",((-A7253+'Lineær programmering opg 4'!$M$7)/'Lineær programmering opg 4'!$K$7)*-1)</f>
        <v>-</v>
      </c>
      <c r="H7253" s="167" t="str">
        <f>IF('Lineær programmering opg 4'!$C$8=0,"-",((-A7253+'Lineær programmering opg 4'!$M$8)/'Lineær programmering opg 4'!$K$8)*-1)</f>
        <v>-</v>
      </c>
      <c r="I7253" s="167" t="str">
        <f>IF('Lineær programmering opg 4'!$D$8=0,"-",'Lineær programmering opg 4'!$G$8)</f>
        <v>-</v>
      </c>
      <c r="J7253" s="295">
        <f>A7253*'Lineær programmering opg 4'!$C$11+Datatabel!C7253*'Lineær programmering opg 4'!$D$11</f>
        <v>44174.99999999976</v>
      </c>
      <c r="K7253" s="9">
        <f t="shared" si="567"/>
        <v>0</v>
      </c>
      <c r="L7253" s="9">
        <f t="shared" si="568"/>
        <v>0</v>
      </c>
    </row>
    <row r="7254" spans="1:12" ht="15" x14ac:dyDescent="0.25">
      <c r="A7254" s="167">
        <f t="shared" si="566"/>
        <v>65.97600000001917</v>
      </c>
      <c r="B7254" s="325">
        <f t="shared" si="569"/>
        <v>0.27490000000007986</v>
      </c>
      <c r="C7254" s="167">
        <f t="shared" si="565"/>
        <v>250.51799999998565</v>
      </c>
      <c r="D7254" s="167">
        <f>IF('Lineær programmering opg 4'!$M$4=0,"-",(-A7254+'Lineær programmering opg 4'!$M$4)/'Lineær programmering opg 4'!$K$4*-1)</f>
        <v>348.04799999996169</v>
      </c>
      <c r="E7254" s="167">
        <f>IF('Lineær programmering opg 4'!$M$5=0,"-",(-A7254+'Lineær programmering opg 4'!$M$5)/'Lineær programmering opg 4'!$K$5*-1)</f>
        <v>250.51799999998565</v>
      </c>
      <c r="F7254" s="167" t="str">
        <f>IF('Lineær programmering opg 4'!$E$6=0,"-",(-A7254+'Lineær programmering opg 4'!$M$6)/'Lineær programmering opg 4'!$K$6*-1)</f>
        <v>-</v>
      </c>
      <c r="G7254" s="167" t="str">
        <f>IF('Lineær programmering opg 4'!$D$7=0,"-",((-A7254+'Lineær programmering opg 4'!$M$7)/'Lineær programmering opg 4'!$K$7)*-1)</f>
        <v>-</v>
      </c>
      <c r="H7254" s="167" t="str">
        <f>IF('Lineær programmering opg 4'!$C$8=0,"-",((-A7254+'Lineær programmering opg 4'!$M$8)/'Lineær programmering opg 4'!$K$8)*-1)</f>
        <v>-</v>
      </c>
      <c r="I7254" s="167" t="str">
        <f>IF('Lineær programmering opg 4'!$D$8=0,"-",'Lineær programmering opg 4'!$G$8)</f>
        <v>-</v>
      </c>
      <c r="J7254" s="295">
        <f>A7254*'Lineær programmering opg 4'!$C$11+Datatabel!C7254*'Lineær programmering opg 4'!$D$11</f>
        <v>44175.29999999977</v>
      </c>
      <c r="K7254" s="9">
        <f t="shared" si="567"/>
        <v>0</v>
      </c>
      <c r="L7254" s="9">
        <f t="shared" si="568"/>
        <v>0</v>
      </c>
    </row>
    <row r="7255" spans="1:12" ht="15" x14ac:dyDescent="0.25">
      <c r="A7255" s="167">
        <f t="shared" si="566"/>
        <v>65.952000000019169</v>
      </c>
      <c r="B7255" s="325">
        <f t="shared" si="569"/>
        <v>0.27480000000007987</v>
      </c>
      <c r="C7255" s="167">
        <f t="shared" si="565"/>
        <v>250.53599999998565</v>
      </c>
      <c r="D7255" s="167">
        <f>IF('Lineær programmering opg 4'!$M$4=0,"-",(-A7255+'Lineær programmering opg 4'!$M$4)/'Lineær programmering opg 4'!$K$4*-1)</f>
        <v>348.09599999996169</v>
      </c>
      <c r="E7255" s="167">
        <f>IF('Lineær programmering opg 4'!$M$5=0,"-",(-A7255+'Lineær programmering opg 4'!$M$5)/'Lineær programmering opg 4'!$K$5*-1)</f>
        <v>250.53599999998565</v>
      </c>
      <c r="F7255" s="167" t="str">
        <f>IF('Lineær programmering opg 4'!$E$6=0,"-",(-A7255+'Lineær programmering opg 4'!$M$6)/'Lineær programmering opg 4'!$K$6*-1)</f>
        <v>-</v>
      </c>
      <c r="G7255" s="167" t="str">
        <f>IF('Lineær programmering opg 4'!$D$7=0,"-",((-A7255+'Lineær programmering opg 4'!$M$7)/'Lineær programmering opg 4'!$K$7)*-1)</f>
        <v>-</v>
      </c>
      <c r="H7255" s="167" t="str">
        <f>IF('Lineær programmering opg 4'!$C$8=0,"-",((-A7255+'Lineær programmering opg 4'!$M$8)/'Lineær programmering opg 4'!$K$8)*-1)</f>
        <v>-</v>
      </c>
      <c r="I7255" s="167" t="str">
        <f>IF('Lineær programmering opg 4'!$D$8=0,"-",'Lineær programmering opg 4'!$G$8)</f>
        <v>-</v>
      </c>
      <c r="J7255" s="295">
        <f>A7255*'Lineær programmering opg 4'!$C$11+Datatabel!C7255*'Lineær programmering opg 4'!$D$11</f>
        <v>44175.599999999766</v>
      </c>
      <c r="K7255" s="9">
        <f t="shared" si="567"/>
        <v>0</v>
      </c>
      <c r="L7255" s="9">
        <f t="shared" si="568"/>
        <v>0</v>
      </c>
    </row>
    <row r="7256" spans="1:12" ht="15" x14ac:dyDescent="0.25">
      <c r="A7256" s="167">
        <f t="shared" si="566"/>
        <v>65.928000000019168</v>
      </c>
      <c r="B7256" s="325">
        <f t="shared" si="569"/>
        <v>0.27470000000007988</v>
      </c>
      <c r="C7256" s="167">
        <f t="shared" si="565"/>
        <v>250.55399999998565</v>
      </c>
      <c r="D7256" s="167">
        <f>IF('Lineær programmering opg 4'!$M$4=0,"-",(-A7256+'Lineær programmering opg 4'!$M$4)/'Lineær programmering opg 4'!$K$4*-1)</f>
        <v>348.14399999996169</v>
      </c>
      <c r="E7256" s="167">
        <f>IF('Lineær programmering opg 4'!$M$5=0,"-",(-A7256+'Lineær programmering opg 4'!$M$5)/'Lineær programmering opg 4'!$K$5*-1)</f>
        <v>250.55399999998565</v>
      </c>
      <c r="F7256" s="167" t="str">
        <f>IF('Lineær programmering opg 4'!$E$6=0,"-",(-A7256+'Lineær programmering opg 4'!$M$6)/'Lineær programmering opg 4'!$K$6*-1)</f>
        <v>-</v>
      </c>
      <c r="G7256" s="167" t="str">
        <f>IF('Lineær programmering opg 4'!$D$7=0,"-",((-A7256+'Lineær programmering opg 4'!$M$7)/'Lineær programmering opg 4'!$K$7)*-1)</f>
        <v>-</v>
      </c>
      <c r="H7256" s="167" t="str">
        <f>IF('Lineær programmering opg 4'!$C$8=0,"-",((-A7256+'Lineær programmering opg 4'!$M$8)/'Lineær programmering opg 4'!$K$8)*-1)</f>
        <v>-</v>
      </c>
      <c r="I7256" s="167" t="str">
        <f>IF('Lineær programmering opg 4'!$D$8=0,"-",'Lineær programmering opg 4'!$G$8)</f>
        <v>-</v>
      </c>
      <c r="J7256" s="295">
        <f>A7256*'Lineær programmering opg 4'!$C$11+Datatabel!C7256*'Lineær programmering opg 4'!$D$11</f>
        <v>44175.899999999761</v>
      </c>
      <c r="K7256" s="9">
        <f t="shared" si="567"/>
        <v>0</v>
      </c>
      <c r="L7256" s="9">
        <f t="shared" si="568"/>
        <v>0</v>
      </c>
    </row>
    <row r="7257" spans="1:12" ht="15" x14ac:dyDescent="0.25">
      <c r="A7257" s="167">
        <f t="shared" si="566"/>
        <v>65.904000000019181</v>
      </c>
      <c r="B7257" s="325">
        <f t="shared" si="569"/>
        <v>0.27460000000007989</v>
      </c>
      <c r="C7257" s="167">
        <f t="shared" si="565"/>
        <v>250.57199999998559</v>
      </c>
      <c r="D7257" s="167">
        <f>IF('Lineær programmering opg 4'!$M$4=0,"-",(-A7257+'Lineær programmering opg 4'!$M$4)/'Lineær programmering opg 4'!$K$4*-1)</f>
        <v>348.19199999996164</v>
      </c>
      <c r="E7257" s="167">
        <f>IF('Lineær programmering opg 4'!$M$5=0,"-",(-A7257+'Lineær programmering opg 4'!$M$5)/'Lineær programmering opg 4'!$K$5*-1)</f>
        <v>250.57199999998559</v>
      </c>
      <c r="F7257" s="167" t="str">
        <f>IF('Lineær programmering opg 4'!$E$6=0,"-",(-A7257+'Lineær programmering opg 4'!$M$6)/'Lineær programmering opg 4'!$K$6*-1)</f>
        <v>-</v>
      </c>
      <c r="G7257" s="167" t="str">
        <f>IF('Lineær programmering opg 4'!$D$7=0,"-",((-A7257+'Lineær programmering opg 4'!$M$7)/'Lineær programmering opg 4'!$K$7)*-1)</f>
        <v>-</v>
      </c>
      <c r="H7257" s="167" t="str">
        <f>IF('Lineær programmering opg 4'!$C$8=0,"-",((-A7257+'Lineær programmering opg 4'!$M$8)/'Lineær programmering opg 4'!$K$8)*-1)</f>
        <v>-</v>
      </c>
      <c r="I7257" s="167" t="str">
        <f>IF('Lineær programmering opg 4'!$D$8=0,"-",'Lineær programmering opg 4'!$G$8)</f>
        <v>-</v>
      </c>
      <c r="J7257" s="295">
        <f>A7257*'Lineær programmering opg 4'!$C$11+Datatabel!C7257*'Lineær programmering opg 4'!$D$11</f>
        <v>44176.199999999757</v>
      </c>
      <c r="K7257" s="9">
        <f t="shared" si="567"/>
        <v>0</v>
      </c>
      <c r="L7257" s="9">
        <f t="shared" si="568"/>
        <v>0</v>
      </c>
    </row>
    <row r="7258" spans="1:12" ht="15" x14ac:dyDescent="0.25">
      <c r="A7258" s="167">
        <f t="shared" si="566"/>
        <v>65.88000000001918</v>
      </c>
      <c r="B7258" s="325">
        <f t="shared" si="569"/>
        <v>0.2745000000000799</v>
      </c>
      <c r="C7258" s="167">
        <f t="shared" si="565"/>
        <v>250.58999999998559</v>
      </c>
      <c r="D7258" s="167">
        <f>IF('Lineær programmering opg 4'!$M$4=0,"-",(-A7258+'Lineær programmering opg 4'!$M$4)/'Lineær programmering opg 4'!$K$4*-1)</f>
        <v>348.23999999996164</v>
      </c>
      <c r="E7258" s="167">
        <f>IF('Lineær programmering opg 4'!$M$5=0,"-",(-A7258+'Lineær programmering opg 4'!$M$5)/'Lineær programmering opg 4'!$K$5*-1)</f>
        <v>250.58999999998559</v>
      </c>
      <c r="F7258" s="167" t="str">
        <f>IF('Lineær programmering opg 4'!$E$6=0,"-",(-A7258+'Lineær programmering opg 4'!$M$6)/'Lineær programmering opg 4'!$K$6*-1)</f>
        <v>-</v>
      </c>
      <c r="G7258" s="167" t="str">
        <f>IF('Lineær programmering opg 4'!$D$7=0,"-",((-A7258+'Lineær programmering opg 4'!$M$7)/'Lineær programmering opg 4'!$K$7)*-1)</f>
        <v>-</v>
      </c>
      <c r="H7258" s="167" t="str">
        <f>IF('Lineær programmering opg 4'!$C$8=0,"-",((-A7258+'Lineær programmering opg 4'!$M$8)/'Lineær programmering opg 4'!$K$8)*-1)</f>
        <v>-</v>
      </c>
      <c r="I7258" s="167" t="str">
        <f>IF('Lineær programmering opg 4'!$D$8=0,"-",'Lineær programmering opg 4'!$G$8)</f>
        <v>-</v>
      </c>
      <c r="J7258" s="295">
        <f>A7258*'Lineær programmering opg 4'!$C$11+Datatabel!C7258*'Lineær programmering opg 4'!$D$11</f>
        <v>44176.49999999976</v>
      </c>
      <c r="K7258" s="9">
        <f t="shared" si="567"/>
        <v>0</v>
      </c>
      <c r="L7258" s="9">
        <f t="shared" si="568"/>
        <v>0</v>
      </c>
    </row>
    <row r="7259" spans="1:12" ht="15" x14ac:dyDescent="0.25">
      <c r="A7259" s="167">
        <f t="shared" si="566"/>
        <v>65.856000000019179</v>
      </c>
      <c r="B7259" s="325">
        <f t="shared" si="569"/>
        <v>0.27440000000007991</v>
      </c>
      <c r="C7259" s="167">
        <f t="shared" si="565"/>
        <v>250.60799999998559</v>
      </c>
      <c r="D7259" s="167">
        <f>IF('Lineær programmering opg 4'!$M$4=0,"-",(-A7259+'Lineær programmering opg 4'!$M$4)/'Lineær programmering opg 4'!$K$4*-1)</f>
        <v>348.28799999996164</v>
      </c>
      <c r="E7259" s="167">
        <f>IF('Lineær programmering opg 4'!$M$5=0,"-",(-A7259+'Lineær programmering opg 4'!$M$5)/'Lineær programmering opg 4'!$K$5*-1)</f>
        <v>250.60799999998559</v>
      </c>
      <c r="F7259" s="167" t="str">
        <f>IF('Lineær programmering opg 4'!$E$6=0,"-",(-A7259+'Lineær programmering opg 4'!$M$6)/'Lineær programmering opg 4'!$K$6*-1)</f>
        <v>-</v>
      </c>
      <c r="G7259" s="167" t="str">
        <f>IF('Lineær programmering opg 4'!$D$7=0,"-",((-A7259+'Lineær programmering opg 4'!$M$7)/'Lineær programmering opg 4'!$K$7)*-1)</f>
        <v>-</v>
      </c>
      <c r="H7259" s="167" t="str">
        <f>IF('Lineær programmering opg 4'!$C$8=0,"-",((-A7259+'Lineær programmering opg 4'!$M$8)/'Lineær programmering opg 4'!$K$8)*-1)</f>
        <v>-</v>
      </c>
      <c r="I7259" s="167" t="str">
        <f>IF('Lineær programmering opg 4'!$D$8=0,"-",'Lineær programmering opg 4'!$G$8)</f>
        <v>-</v>
      </c>
      <c r="J7259" s="295">
        <f>A7259*'Lineær programmering opg 4'!$C$11+Datatabel!C7259*'Lineær programmering opg 4'!$D$11</f>
        <v>44176.799999999756</v>
      </c>
      <c r="K7259" s="9">
        <f t="shared" si="567"/>
        <v>0</v>
      </c>
      <c r="L7259" s="9">
        <f t="shared" si="568"/>
        <v>0</v>
      </c>
    </row>
    <row r="7260" spans="1:12" ht="15" x14ac:dyDescent="0.25">
      <c r="A7260" s="167">
        <f t="shared" si="566"/>
        <v>65.832000000019178</v>
      </c>
      <c r="B7260" s="325">
        <f t="shared" si="569"/>
        <v>0.27430000000007992</v>
      </c>
      <c r="C7260" s="167">
        <f t="shared" si="565"/>
        <v>250.62599999998559</v>
      </c>
      <c r="D7260" s="167">
        <f>IF('Lineær programmering opg 4'!$M$4=0,"-",(-A7260+'Lineær programmering opg 4'!$M$4)/'Lineær programmering opg 4'!$K$4*-1)</f>
        <v>348.33599999996164</v>
      </c>
      <c r="E7260" s="167">
        <f>IF('Lineær programmering opg 4'!$M$5=0,"-",(-A7260+'Lineær programmering opg 4'!$M$5)/'Lineær programmering opg 4'!$K$5*-1)</f>
        <v>250.62599999998559</v>
      </c>
      <c r="F7260" s="167" t="str">
        <f>IF('Lineær programmering opg 4'!$E$6=0,"-",(-A7260+'Lineær programmering opg 4'!$M$6)/'Lineær programmering opg 4'!$K$6*-1)</f>
        <v>-</v>
      </c>
      <c r="G7260" s="167" t="str">
        <f>IF('Lineær programmering opg 4'!$D$7=0,"-",((-A7260+'Lineær programmering opg 4'!$M$7)/'Lineær programmering opg 4'!$K$7)*-1)</f>
        <v>-</v>
      </c>
      <c r="H7260" s="167" t="str">
        <f>IF('Lineær programmering opg 4'!$C$8=0,"-",((-A7260+'Lineær programmering opg 4'!$M$8)/'Lineær programmering opg 4'!$K$8)*-1)</f>
        <v>-</v>
      </c>
      <c r="I7260" s="167" t="str">
        <f>IF('Lineær programmering opg 4'!$D$8=0,"-",'Lineær programmering opg 4'!$G$8)</f>
        <v>-</v>
      </c>
      <c r="J7260" s="295">
        <f>A7260*'Lineær programmering opg 4'!$C$11+Datatabel!C7260*'Lineær programmering opg 4'!$D$11</f>
        <v>44177.099999999758</v>
      </c>
      <c r="K7260" s="9">
        <f t="shared" si="567"/>
        <v>0</v>
      </c>
      <c r="L7260" s="9">
        <f t="shared" si="568"/>
        <v>0</v>
      </c>
    </row>
    <row r="7261" spans="1:12" ht="15" x14ac:dyDescent="0.25">
      <c r="A7261" s="167">
        <f t="shared" si="566"/>
        <v>65.808000000019177</v>
      </c>
      <c r="B7261" s="325">
        <f t="shared" si="569"/>
        <v>0.27420000000007994</v>
      </c>
      <c r="C7261" s="167">
        <f t="shared" si="565"/>
        <v>250.6439999999856</v>
      </c>
      <c r="D7261" s="167">
        <f>IF('Lineær programmering opg 4'!$M$4=0,"-",(-A7261+'Lineær programmering opg 4'!$M$4)/'Lineær programmering opg 4'!$K$4*-1)</f>
        <v>348.38399999996165</v>
      </c>
      <c r="E7261" s="167">
        <f>IF('Lineær programmering opg 4'!$M$5=0,"-",(-A7261+'Lineær programmering opg 4'!$M$5)/'Lineær programmering opg 4'!$K$5*-1)</f>
        <v>250.6439999999856</v>
      </c>
      <c r="F7261" s="167" t="str">
        <f>IF('Lineær programmering opg 4'!$E$6=0,"-",(-A7261+'Lineær programmering opg 4'!$M$6)/'Lineær programmering opg 4'!$K$6*-1)</f>
        <v>-</v>
      </c>
      <c r="G7261" s="167" t="str">
        <f>IF('Lineær programmering opg 4'!$D$7=0,"-",((-A7261+'Lineær programmering opg 4'!$M$7)/'Lineær programmering opg 4'!$K$7)*-1)</f>
        <v>-</v>
      </c>
      <c r="H7261" s="167" t="str">
        <f>IF('Lineær programmering opg 4'!$C$8=0,"-",((-A7261+'Lineær programmering opg 4'!$M$8)/'Lineær programmering opg 4'!$K$8)*-1)</f>
        <v>-</v>
      </c>
      <c r="I7261" s="167" t="str">
        <f>IF('Lineær programmering opg 4'!$D$8=0,"-",'Lineær programmering opg 4'!$G$8)</f>
        <v>-</v>
      </c>
      <c r="J7261" s="295">
        <f>A7261*'Lineær programmering opg 4'!$C$11+Datatabel!C7261*'Lineær programmering opg 4'!$D$11</f>
        <v>44177.399999999754</v>
      </c>
      <c r="K7261" s="9">
        <f t="shared" si="567"/>
        <v>0</v>
      </c>
      <c r="L7261" s="9">
        <f t="shared" si="568"/>
        <v>0</v>
      </c>
    </row>
    <row r="7262" spans="1:12" ht="15" x14ac:dyDescent="0.25">
      <c r="A7262" s="167">
        <f t="shared" si="566"/>
        <v>65.784000000019191</v>
      </c>
      <c r="B7262" s="325">
        <f t="shared" si="569"/>
        <v>0.27410000000007995</v>
      </c>
      <c r="C7262" s="167">
        <f t="shared" si="565"/>
        <v>250.6619999999856</v>
      </c>
      <c r="D7262" s="167">
        <f>IF('Lineær programmering opg 4'!$M$4=0,"-",(-A7262+'Lineær programmering opg 4'!$M$4)/'Lineær programmering opg 4'!$K$4*-1)</f>
        <v>348.43199999996159</v>
      </c>
      <c r="E7262" s="167">
        <f>IF('Lineær programmering opg 4'!$M$5=0,"-",(-A7262+'Lineær programmering opg 4'!$M$5)/'Lineær programmering opg 4'!$K$5*-1)</f>
        <v>250.6619999999856</v>
      </c>
      <c r="F7262" s="167" t="str">
        <f>IF('Lineær programmering opg 4'!$E$6=0,"-",(-A7262+'Lineær programmering opg 4'!$M$6)/'Lineær programmering opg 4'!$K$6*-1)</f>
        <v>-</v>
      </c>
      <c r="G7262" s="167" t="str">
        <f>IF('Lineær programmering opg 4'!$D$7=0,"-",((-A7262+'Lineær programmering opg 4'!$M$7)/'Lineær programmering opg 4'!$K$7)*-1)</f>
        <v>-</v>
      </c>
      <c r="H7262" s="167" t="str">
        <f>IF('Lineær programmering opg 4'!$C$8=0,"-",((-A7262+'Lineær programmering opg 4'!$M$8)/'Lineær programmering opg 4'!$K$8)*-1)</f>
        <v>-</v>
      </c>
      <c r="I7262" s="167" t="str">
        <f>IF('Lineær programmering opg 4'!$D$8=0,"-",'Lineær programmering opg 4'!$G$8)</f>
        <v>-</v>
      </c>
      <c r="J7262" s="295">
        <f>A7262*'Lineær programmering opg 4'!$C$11+Datatabel!C7262*'Lineær programmering opg 4'!$D$11</f>
        <v>44177.699999999764</v>
      </c>
      <c r="K7262" s="9">
        <f t="shared" si="567"/>
        <v>0</v>
      </c>
      <c r="L7262" s="9">
        <f t="shared" si="568"/>
        <v>0</v>
      </c>
    </row>
    <row r="7263" spans="1:12" ht="15" x14ac:dyDescent="0.25">
      <c r="A7263" s="167">
        <f t="shared" si="566"/>
        <v>65.76000000001919</v>
      </c>
      <c r="B7263" s="325">
        <f t="shared" si="569"/>
        <v>0.27400000000007996</v>
      </c>
      <c r="C7263" s="167">
        <f t="shared" si="565"/>
        <v>250.6799999999856</v>
      </c>
      <c r="D7263" s="167">
        <f>IF('Lineær programmering opg 4'!$M$4=0,"-",(-A7263+'Lineær programmering opg 4'!$M$4)/'Lineær programmering opg 4'!$K$4*-1)</f>
        <v>348.47999999996159</v>
      </c>
      <c r="E7263" s="167">
        <f>IF('Lineær programmering opg 4'!$M$5=0,"-",(-A7263+'Lineær programmering opg 4'!$M$5)/'Lineær programmering opg 4'!$K$5*-1)</f>
        <v>250.6799999999856</v>
      </c>
      <c r="F7263" s="167" t="str">
        <f>IF('Lineær programmering opg 4'!$E$6=0,"-",(-A7263+'Lineær programmering opg 4'!$M$6)/'Lineær programmering opg 4'!$K$6*-1)</f>
        <v>-</v>
      </c>
      <c r="G7263" s="167" t="str">
        <f>IF('Lineær programmering opg 4'!$D$7=0,"-",((-A7263+'Lineær programmering opg 4'!$M$7)/'Lineær programmering opg 4'!$K$7)*-1)</f>
        <v>-</v>
      </c>
      <c r="H7263" s="167" t="str">
        <f>IF('Lineær programmering opg 4'!$C$8=0,"-",((-A7263+'Lineær programmering opg 4'!$M$8)/'Lineær programmering opg 4'!$K$8)*-1)</f>
        <v>-</v>
      </c>
      <c r="I7263" s="167" t="str">
        <f>IF('Lineær programmering opg 4'!$D$8=0,"-",'Lineær programmering opg 4'!$G$8)</f>
        <v>-</v>
      </c>
      <c r="J7263" s="295">
        <f>A7263*'Lineær programmering opg 4'!$C$11+Datatabel!C7263*'Lineær programmering opg 4'!$D$11</f>
        <v>44177.99999999976</v>
      </c>
      <c r="K7263" s="9">
        <f t="shared" si="567"/>
        <v>0</v>
      </c>
      <c r="L7263" s="9">
        <f t="shared" si="568"/>
        <v>0</v>
      </c>
    </row>
    <row r="7264" spans="1:12" ht="15" x14ac:dyDescent="0.25">
      <c r="A7264" s="167">
        <f t="shared" si="566"/>
        <v>65.736000000019189</v>
      </c>
      <c r="B7264" s="325">
        <f t="shared" si="569"/>
        <v>0.27390000000007997</v>
      </c>
      <c r="C7264" s="167">
        <f t="shared" si="565"/>
        <v>250.6979999999856</v>
      </c>
      <c r="D7264" s="167">
        <f>IF('Lineær programmering opg 4'!$M$4=0,"-",(-A7264+'Lineær programmering opg 4'!$M$4)/'Lineær programmering opg 4'!$K$4*-1)</f>
        <v>348.52799999996159</v>
      </c>
      <c r="E7264" s="167">
        <f>IF('Lineær programmering opg 4'!$M$5=0,"-",(-A7264+'Lineær programmering opg 4'!$M$5)/'Lineær programmering opg 4'!$K$5*-1)</f>
        <v>250.6979999999856</v>
      </c>
      <c r="F7264" s="167" t="str">
        <f>IF('Lineær programmering opg 4'!$E$6=0,"-",(-A7264+'Lineær programmering opg 4'!$M$6)/'Lineær programmering opg 4'!$K$6*-1)</f>
        <v>-</v>
      </c>
      <c r="G7264" s="167" t="str">
        <f>IF('Lineær programmering opg 4'!$D$7=0,"-",((-A7264+'Lineær programmering opg 4'!$M$7)/'Lineær programmering opg 4'!$K$7)*-1)</f>
        <v>-</v>
      </c>
      <c r="H7264" s="167" t="str">
        <f>IF('Lineær programmering opg 4'!$C$8=0,"-",((-A7264+'Lineær programmering opg 4'!$M$8)/'Lineær programmering opg 4'!$K$8)*-1)</f>
        <v>-</v>
      </c>
      <c r="I7264" s="167" t="str">
        <f>IF('Lineær programmering opg 4'!$D$8=0,"-",'Lineær programmering opg 4'!$G$8)</f>
        <v>-</v>
      </c>
      <c r="J7264" s="295">
        <f>A7264*'Lineær programmering opg 4'!$C$11+Datatabel!C7264*'Lineær programmering opg 4'!$D$11</f>
        <v>44178.299999999756</v>
      </c>
      <c r="K7264" s="9">
        <f t="shared" si="567"/>
        <v>0</v>
      </c>
      <c r="L7264" s="9">
        <f t="shared" si="568"/>
        <v>0</v>
      </c>
    </row>
    <row r="7265" spans="1:12" ht="15" x14ac:dyDescent="0.25">
      <c r="A7265" s="167">
        <f t="shared" si="566"/>
        <v>65.712000000019202</v>
      </c>
      <c r="B7265" s="325">
        <f t="shared" si="569"/>
        <v>0.27380000000007998</v>
      </c>
      <c r="C7265" s="167">
        <f t="shared" si="565"/>
        <v>250.7159999999856</v>
      </c>
      <c r="D7265" s="167">
        <f>IF('Lineær programmering opg 4'!$M$4=0,"-",(-A7265+'Lineær programmering opg 4'!$M$4)/'Lineær programmering opg 4'!$K$4*-1)</f>
        <v>348.5759999999616</v>
      </c>
      <c r="E7265" s="167">
        <f>IF('Lineær programmering opg 4'!$M$5=0,"-",(-A7265+'Lineær programmering opg 4'!$M$5)/'Lineær programmering opg 4'!$K$5*-1)</f>
        <v>250.7159999999856</v>
      </c>
      <c r="F7265" s="167" t="str">
        <f>IF('Lineær programmering opg 4'!$E$6=0,"-",(-A7265+'Lineær programmering opg 4'!$M$6)/'Lineær programmering opg 4'!$K$6*-1)</f>
        <v>-</v>
      </c>
      <c r="G7265" s="167" t="str">
        <f>IF('Lineær programmering opg 4'!$D$7=0,"-",((-A7265+'Lineær programmering opg 4'!$M$7)/'Lineær programmering opg 4'!$K$7)*-1)</f>
        <v>-</v>
      </c>
      <c r="H7265" s="167" t="str">
        <f>IF('Lineær programmering opg 4'!$C$8=0,"-",((-A7265+'Lineær programmering opg 4'!$M$8)/'Lineær programmering opg 4'!$K$8)*-1)</f>
        <v>-</v>
      </c>
      <c r="I7265" s="167" t="str">
        <f>IF('Lineær programmering opg 4'!$D$8=0,"-",'Lineær programmering opg 4'!$G$8)</f>
        <v>-</v>
      </c>
      <c r="J7265" s="295">
        <f>A7265*'Lineær programmering opg 4'!$C$11+Datatabel!C7265*'Lineær programmering opg 4'!$D$11</f>
        <v>44178.599999999758</v>
      </c>
      <c r="K7265" s="9">
        <f t="shared" si="567"/>
        <v>0</v>
      </c>
      <c r="L7265" s="9">
        <f t="shared" si="568"/>
        <v>0</v>
      </c>
    </row>
    <row r="7266" spans="1:12" ht="15" x14ac:dyDescent="0.25">
      <c r="A7266" s="167">
        <f t="shared" si="566"/>
        <v>65.688000000019201</v>
      </c>
      <c r="B7266" s="325">
        <f t="shared" si="569"/>
        <v>0.27370000000007999</v>
      </c>
      <c r="C7266" s="167">
        <f t="shared" si="565"/>
        <v>250.7339999999856</v>
      </c>
      <c r="D7266" s="167">
        <f>IF('Lineær programmering opg 4'!$M$4=0,"-",(-A7266+'Lineær programmering opg 4'!$M$4)/'Lineær programmering opg 4'!$K$4*-1)</f>
        <v>348.6239999999616</v>
      </c>
      <c r="E7266" s="167">
        <f>IF('Lineær programmering opg 4'!$M$5=0,"-",(-A7266+'Lineær programmering opg 4'!$M$5)/'Lineær programmering opg 4'!$K$5*-1)</f>
        <v>250.7339999999856</v>
      </c>
      <c r="F7266" s="167" t="str">
        <f>IF('Lineær programmering opg 4'!$E$6=0,"-",(-A7266+'Lineær programmering opg 4'!$M$6)/'Lineær programmering opg 4'!$K$6*-1)</f>
        <v>-</v>
      </c>
      <c r="G7266" s="167" t="str">
        <f>IF('Lineær programmering opg 4'!$D$7=0,"-",((-A7266+'Lineær programmering opg 4'!$M$7)/'Lineær programmering opg 4'!$K$7)*-1)</f>
        <v>-</v>
      </c>
      <c r="H7266" s="167" t="str">
        <f>IF('Lineær programmering opg 4'!$C$8=0,"-",((-A7266+'Lineær programmering opg 4'!$M$8)/'Lineær programmering opg 4'!$K$8)*-1)</f>
        <v>-</v>
      </c>
      <c r="I7266" s="167" t="str">
        <f>IF('Lineær programmering opg 4'!$D$8=0,"-",'Lineær programmering opg 4'!$G$8)</f>
        <v>-</v>
      </c>
      <c r="J7266" s="295">
        <f>A7266*'Lineær programmering opg 4'!$C$11+Datatabel!C7266*'Lineær programmering opg 4'!$D$11</f>
        <v>44178.899999999761</v>
      </c>
      <c r="K7266" s="9">
        <f t="shared" si="567"/>
        <v>0</v>
      </c>
      <c r="L7266" s="9">
        <f t="shared" si="568"/>
        <v>0</v>
      </c>
    </row>
    <row r="7267" spans="1:12" ht="15" x14ac:dyDescent="0.25">
      <c r="A7267" s="167">
        <f t="shared" si="566"/>
        <v>65.6640000000192</v>
      </c>
      <c r="B7267" s="325">
        <f t="shared" si="569"/>
        <v>0.27360000000008</v>
      </c>
      <c r="C7267" s="167">
        <f t="shared" si="565"/>
        <v>250.7519999999856</v>
      </c>
      <c r="D7267" s="167">
        <f>IF('Lineær programmering opg 4'!$M$4=0,"-",(-A7267+'Lineær programmering opg 4'!$M$4)/'Lineær programmering opg 4'!$K$4*-1)</f>
        <v>348.6719999999616</v>
      </c>
      <c r="E7267" s="167">
        <f>IF('Lineær programmering opg 4'!$M$5=0,"-",(-A7267+'Lineær programmering opg 4'!$M$5)/'Lineær programmering opg 4'!$K$5*-1)</f>
        <v>250.7519999999856</v>
      </c>
      <c r="F7267" s="167" t="str">
        <f>IF('Lineær programmering opg 4'!$E$6=0,"-",(-A7267+'Lineær programmering opg 4'!$M$6)/'Lineær programmering opg 4'!$K$6*-1)</f>
        <v>-</v>
      </c>
      <c r="G7267" s="167" t="str">
        <f>IF('Lineær programmering opg 4'!$D$7=0,"-",((-A7267+'Lineær programmering opg 4'!$M$7)/'Lineær programmering opg 4'!$K$7)*-1)</f>
        <v>-</v>
      </c>
      <c r="H7267" s="167" t="str">
        <f>IF('Lineær programmering opg 4'!$C$8=0,"-",((-A7267+'Lineær programmering opg 4'!$M$8)/'Lineær programmering opg 4'!$K$8)*-1)</f>
        <v>-</v>
      </c>
      <c r="I7267" s="167" t="str">
        <f>IF('Lineær programmering opg 4'!$D$8=0,"-",'Lineær programmering opg 4'!$G$8)</f>
        <v>-</v>
      </c>
      <c r="J7267" s="295">
        <f>A7267*'Lineær programmering opg 4'!$C$11+Datatabel!C7267*'Lineær programmering opg 4'!$D$11</f>
        <v>44179.199999999764</v>
      </c>
      <c r="K7267" s="9">
        <f t="shared" si="567"/>
        <v>0</v>
      </c>
      <c r="L7267" s="9">
        <f t="shared" si="568"/>
        <v>0</v>
      </c>
    </row>
    <row r="7268" spans="1:12" ht="15" x14ac:dyDescent="0.25">
      <c r="A7268" s="167">
        <f t="shared" si="566"/>
        <v>65.640000000019199</v>
      </c>
      <c r="B7268" s="325">
        <f t="shared" si="569"/>
        <v>0.27350000000008001</v>
      </c>
      <c r="C7268" s="167">
        <f t="shared" si="565"/>
        <v>250.7699999999856</v>
      </c>
      <c r="D7268" s="167">
        <f>IF('Lineær programmering opg 4'!$M$4=0,"-",(-A7268+'Lineær programmering opg 4'!$M$4)/'Lineær programmering opg 4'!$K$4*-1)</f>
        <v>348.7199999999616</v>
      </c>
      <c r="E7268" s="167">
        <f>IF('Lineær programmering opg 4'!$M$5=0,"-",(-A7268+'Lineær programmering opg 4'!$M$5)/'Lineær programmering opg 4'!$K$5*-1)</f>
        <v>250.7699999999856</v>
      </c>
      <c r="F7268" s="167" t="str">
        <f>IF('Lineær programmering opg 4'!$E$6=0,"-",(-A7268+'Lineær programmering opg 4'!$M$6)/'Lineær programmering opg 4'!$K$6*-1)</f>
        <v>-</v>
      </c>
      <c r="G7268" s="167" t="str">
        <f>IF('Lineær programmering opg 4'!$D$7=0,"-",((-A7268+'Lineær programmering opg 4'!$M$7)/'Lineær programmering opg 4'!$K$7)*-1)</f>
        <v>-</v>
      </c>
      <c r="H7268" s="167" t="str">
        <f>IF('Lineær programmering opg 4'!$C$8=0,"-",((-A7268+'Lineær programmering opg 4'!$M$8)/'Lineær programmering opg 4'!$K$8)*-1)</f>
        <v>-</v>
      </c>
      <c r="I7268" s="167" t="str">
        <f>IF('Lineær programmering opg 4'!$D$8=0,"-",'Lineær programmering opg 4'!$G$8)</f>
        <v>-</v>
      </c>
      <c r="J7268" s="295">
        <f>A7268*'Lineær programmering opg 4'!$C$11+Datatabel!C7268*'Lineær programmering opg 4'!$D$11</f>
        <v>44179.49999999976</v>
      </c>
      <c r="K7268" s="9">
        <f t="shared" si="567"/>
        <v>0</v>
      </c>
      <c r="L7268" s="9">
        <f t="shared" si="568"/>
        <v>0</v>
      </c>
    </row>
    <row r="7269" spans="1:12" ht="15" x14ac:dyDescent="0.25">
      <c r="A7269" s="167">
        <f t="shared" si="566"/>
        <v>65.616000000019199</v>
      </c>
      <c r="B7269" s="325">
        <f t="shared" si="569"/>
        <v>0.27340000000008002</v>
      </c>
      <c r="C7269" s="167">
        <f t="shared" si="565"/>
        <v>250.7879999999856</v>
      </c>
      <c r="D7269" s="167">
        <f>IF('Lineær programmering opg 4'!$M$4=0,"-",(-A7269+'Lineær programmering opg 4'!$M$4)/'Lineær programmering opg 4'!$K$4*-1)</f>
        <v>348.7679999999616</v>
      </c>
      <c r="E7269" s="167">
        <f>IF('Lineær programmering opg 4'!$M$5=0,"-",(-A7269+'Lineær programmering opg 4'!$M$5)/'Lineær programmering opg 4'!$K$5*-1)</f>
        <v>250.7879999999856</v>
      </c>
      <c r="F7269" s="167" t="str">
        <f>IF('Lineær programmering opg 4'!$E$6=0,"-",(-A7269+'Lineær programmering opg 4'!$M$6)/'Lineær programmering opg 4'!$K$6*-1)</f>
        <v>-</v>
      </c>
      <c r="G7269" s="167" t="str">
        <f>IF('Lineær programmering opg 4'!$D$7=0,"-",((-A7269+'Lineær programmering opg 4'!$M$7)/'Lineær programmering opg 4'!$K$7)*-1)</f>
        <v>-</v>
      </c>
      <c r="H7269" s="167" t="str">
        <f>IF('Lineær programmering opg 4'!$C$8=0,"-",((-A7269+'Lineær programmering opg 4'!$M$8)/'Lineær programmering opg 4'!$K$8)*-1)</f>
        <v>-</v>
      </c>
      <c r="I7269" s="167" t="str">
        <f>IF('Lineær programmering opg 4'!$D$8=0,"-",'Lineær programmering opg 4'!$G$8)</f>
        <v>-</v>
      </c>
      <c r="J7269" s="295">
        <f>A7269*'Lineær programmering opg 4'!$C$11+Datatabel!C7269*'Lineær programmering opg 4'!$D$11</f>
        <v>44179.799999999763</v>
      </c>
      <c r="K7269" s="9">
        <f t="shared" si="567"/>
        <v>0</v>
      </c>
      <c r="L7269" s="9">
        <f t="shared" si="568"/>
        <v>0</v>
      </c>
    </row>
    <row r="7270" spans="1:12" ht="15" x14ac:dyDescent="0.25">
      <c r="A7270" s="167">
        <f t="shared" si="566"/>
        <v>65.592000000019212</v>
      </c>
      <c r="B7270" s="325">
        <f t="shared" si="569"/>
        <v>0.27330000000008003</v>
      </c>
      <c r="C7270" s="167">
        <f t="shared" si="565"/>
        <v>250.8059999999856</v>
      </c>
      <c r="D7270" s="167">
        <f>IF('Lineær programmering opg 4'!$M$4=0,"-",(-A7270+'Lineær programmering opg 4'!$M$4)/'Lineær programmering opg 4'!$K$4*-1)</f>
        <v>348.8159999999616</v>
      </c>
      <c r="E7270" s="167">
        <f>IF('Lineær programmering opg 4'!$M$5=0,"-",(-A7270+'Lineær programmering opg 4'!$M$5)/'Lineær programmering opg 4'!$K$5*-1)</f>
        <v>250.8059999999856</v>
      </c>
      <c r="F7270" s="167" t="str">
        <f>IF('Lineær programmering opg 4'!$E$6=0,"-",(-A7270+'Lineær programmering opg 4'!$M$6)/'Lineær programmering opg 4'!$K$6*-1)</f>
        <v>-</v>
      </c>
      <c r="G7270" s="167" t="str">
        <f>IF('Lineær programmering opg 4'!$D$7=0,"-",((-A7270+'Lineær programmering opg 4'!$M$7)/'Lineær programmering opg 4'!$K$7)*-1)</f>
        <v>-</v>
      </c>
      <c r="H7270" s="167" t="str">
        <f>IF('Lineær programmering opg 4'!$C$8=0,"-",((-A7270+'Lineær programmering opg 4'!$M$8)/'Lineær programmering opg 4'!$K$8)*-1)</f>
        <v>-</v>
      </c>
      <c r="I7270" s="167" t="str">
        <f>IF('Lineær programmering opg 4'!$D$8=0,"-",'Lineær programmering opg 4'!$G$8)</f>
        <v>-</v>
      </c>
      <c r="J7270" s="295">
        <f>A7270*'Lineær programmering opg 4'!$C$11+Datatabel!C7270*'Lineær programmering opg 4'!$D$11</f>
        <v>44180.099999999758</v>
      </c>
      <c r="K7270" s="9">
        <f t="shared" si="567"/>
        <v>0</v>
      </c>
      <c r="L7270" s="9">
        <f t="shared" si="568"/>
        <v>0</v>
      </c>
    </row>
    <row r="7271" spans="1:12" ht="15" x14ac:dyDescent="0.25">
      <c r="A7271" s="167">
        <f t="shared" si="566"/>
        <v>65.568000000019211</v>
      </c>
      <c r="B7271" s="325">
        <f t="shared" si="569"/>
        <v>0.27320000000008005</v>
      </c>
      <c r="C7271" s="167">
        <f t="shared" si="565"/>
        <v>250.8239999999856</v>
      </c>
      <c r="D7271" s="167">
        <f>IF('Lineær programmering opg 4'!$M$4=0,"-",(-A7271+'Lineær programmering opg 4'!$M$4)/'Lineær programmering opg 4'!$K$4*-1)</f>
        <v>348.86399999996161</v>
      </c>
      <c r="E7271" s="167">
        <f>IF('Lineær programmering opg 4'!$M$5=0,"-",(-A7271+'Lineær programmering opg 4'!$M$5)/'Lineær programmering opg 4'!$K$5*-1)</f>
        <v>250.8239999999856</v>
      </c>
      <c r="F7271" s="167" t="str">
        <f>IF('Lineær programmering opg 4'!$E$6=0,"-",(-A7271+'Lineær programmering opg 4'!$M$6)/'Lineær programmering opg 4'!$K$6*-1)</f>
        <v>-</v>
      </c>
      <c r="G7271" s="167" t="str">
        <f>IF('Lineær programmering opg 4'!$D$7=0,"-",((-A7271+'Lineær programmering opg 4'!$M$7)/'Lineær programmering opg 4'!$K$7)*-1)</f>
        <v>-</v>
      </c>
      <c r="H7271" s="167" t="str">
        <f>IF('Lineær programmering opg 4'!$C$8=0,"-",((-A7271+'Lineær programmering opg 4'!$M$8)/'Lineær programmering opg 4'!$K$8)*-1)</f>
        <v>-</v>
      </c>
      <c r="I7271" s="167" t="str">
        <f>IF('Lineær programmering opg 4'!$D$8=0,"-",'Lineær programmering opg 4'!$G$8)</f>
        <v>-</v>
      </c>
      <c r="J7271" s="295">
        <f>A7271*'Lineær programmering opg 4'!$C$11+Datatabel!C7271*'Lineær programmering opg 4'!$D$11</f>
        <v>44180.399999999761</v>
      </c>
      <c r="K7271" s="9">
        <f t="shared" si="567"/>
        <v>0</v>
      </c>
      <c r="L7271" s="9">
        <f t="shared" si="568"/>
        <v>0</v>
      </c>
    </row>
    <row r="7272" spans="1:12" ht="15" x14ac:dyDescent="0.25">
      <c r="A7272" s="167">
        <f t="shared" si="566"/>
        <v>65.54400000001921</v>
      </c>
      <c r="B7272" s="325">
        <f t="shared" si="569"/>
        <v>0.27310000000008006</v>
      </c>
      <c r="C7272" s="167">
        <f t="shared" si="565"/>
        <v>250.8419999999856</v>
      </c>
      <c r="D7272" s="167">
        <f>IF('Lineær programmering opg 4'!$M$4=0,"-",(-A7272+'Lineær programmering opg 4'!$M$4)/'Lineær programmering opg 4'!$K$4*-1)</f>
        <v>348.91199999996161</v>
      </c>
      <c r="E7272" s="167">
        <f>IF('Lineær programmering opg 4'!$M$5=0,"-",(-A7272+'Lineær programmering opg 4'!$M$5)/'Lineær programmering opg 4'!$K$5*-1)</f>
        <v>250.8419999999856</v>
      </c>
      <c r="F7272" s="167" t="str">
        <f>IF('Lineær programmering opg 4'!$E$6=0,"-",(-A7272+'Lineær programmering opg 4'!$M$6)/'Lineær programmering opg 4'!$K$6*-1)</f>
        <v>-</v>
      </c>
      <c r="G7272" s="167" t="str">
        <f>IF('Lineær programmering opg 4'!$D$7=0,"-",((-A7272+'Lineær programmering opg 4'!$M$7)/'Lineær programmering opg 4'!$K$7)*-1)</f>
        <v>-</v>
      </c>
      <c r="H7272" s="167" t="str">
        <f>IF('Lineær programmering opg 4'!$C$8=0,"-",((-A7272+'Lineær programmering opg 4'!$M$8)/'Lineær programmering opg 4'!$K$8)*-1)</f>
        <v>-</v>
      </c>
      <c r="I7272" s="167" t="str">
        <f>IF('Lineær programmering opg 4'!$D$8=0,"-",'Lineær programmering opg 4'!$G$8)</f>
        <v>-</v>
      </c>
      <c r="J7272" s="295">
        <f>A7272*'Lineær programmering opg 4'!$C$11+Datatabel!C7272*'Lineær programmering opg 4'!$D$11</f>
        <v>44180.699999999764</v>
      </c>
      <c r="K7272" s="9">
        <f t="shared" si="567"/>
        <v>0</v>
      </c>
      <c r="L7272" s="9">
        <f t="shared" si="568"/>
        <v>0</v>
      </c>
    </row>
    <row r="7273" spans="1:12" ht="15" x14ac:dyDescent="0.25">
      <c r="A7273" s="167">
        <f t="shared" si="566"/>
        <v>65.520000000019223</v>
      </c>
      <c r="B7273" s="325">
        <f t="shared" si="569"/>
        <v>0.27300000000008007</v>
      </c>
      <c r="C7273" s="167">
        <f t="shared" si="565"/>
        <v>250.8599999999856</v>
      </c>
      <c r="D7273" s="167">
        <f>IF('Lineær programmering opg 4'!$M$4=0,"-",(-A7273+'Lineær programmering opg 4'!$M$4)/'Lineær programmering opg 4'!$K$4*-1)</f>
        <v>348.95999999996155</v>
      </c>
      <c r="E7273" s="167">
        <f>IF('Lineær programmering opg 4'!$M$5=0,"-",(-A7273+'Lineær programmering opg 4'!$M$5)/'Lineær programmering opg 4'!$K$5*-1)</f>
        <v>250.8599999999856</v>
      </c>
      <c r="F7273" s="167" t="str">
        <f>IF('Lineær programmering opg 4'!$E$6=0,"-",(-A7273+'Lineær programmering opg 4'!$M$6)/'Lineær programmering opg 4'!$K$6*-1)</f>
        <v>-</v>
      </c>
      <c r="G7273" s="167" t="str">
        <f>IF('Lineær programmering opg 4'!$D$7=0,"-",((-A7273+'Lineær programmering opg 4'!$M$7)/'Lineær programmering opg 4'!$K$7)*-1)</f>
        <v>-</v>
      </c>
      <c r="H7273" s="167" t="str">
        <f>IF('Lineær programmering opg 4'!$C$8=0,"-",((-A7273+'Lineær programmering opg 4'!$M$8)/'Lineær programmering opg 4'!$K$8)*-1)</f>
        <v>-</v>
      </c>
      <c r="I7273" s="167" t="str">
        <f>IF('Lineær programmering opg 4'!$D$8=0,"-",'Lineær programmering opg 4'!$G$8)</f>
        <v>-</v>
      </c>
      <c r="J7273" s="295">
        <f>A7273*'Lineær programmering opg 4'!$C$11+Datatabel!C7273*'Lineær programmering opg 4'!$D$11</f>
        <v>44180.99999999976</v>
      </c>
      <c r="K7273" s="9">
        <f t="shared" si="567"/>
        <v>0</v>
      </c>
      <c r="L7273" s="9">
        <f t="shared" si="568"/>
        <v>0</v>
      </c>
    </row>
    <row r="7274" spans="1:12" ht="15" x14ac:dyDescent="0.25">
      <c r="A7274" s="167">
        <f t="shared" si="566"/>
        <v>65.496000000019222</v>
      </c>
      <c r="B7274" s="325">
        <f t="shared" si="569"/>
        <v>0.27290000000008008</v>
      </c>
      <c r="C7274" s="167">
        <f t="shared" si="565"/>
        <v>250.8779999999856</v>
      </c>
      <c r="D7274" s="167">
        <f>IF('Lineær programmering opg 4'!$M$4=0,"-",(-A7274+'Lineær programmering opg 4'!$M$4)/'Lineær programmering opg 4'!$K$4*-1)</f>
        <v>349.00799999996156</v>
      </c>
      <c r="E7274" s="167">
        <f>IF('Lineær programmering opg 4'!$M$5=0,"-",(-A7274+'Lineær programmering opg 4'!$M$5)/'Lineær programmering opg 4'!$K$5*-1)</f>
        <v>250.8779999999856</v>
      </c>
      <c r="F7274" s="167" t="str">
        <f>IF('Lineær programmering opg 4'!$E$6=0,"-",(-A7274+'Lineær programmering opg 4'!$M$6)/'Lineær programmering opg 4'!$K$6*-1)</f>
        <v>-</v>
      </c>
      <c r="G7274" s="167" t="str">
        <f>IF('Lineær programmering opg 4'!$D$7=0,"-",((-A7274+'Lineær programmering opg 4'!$M$7)/'Lineær programmering opg 4'!$K$7)*-1)</f>
        <v>-</v>
      </c>
      <c r="H7274" s="167" t="str">
        <f>IF('Lineær programmering opg 4'!$C$8=0,"-",((-A7274+'Lineær programmering opg 4'!$M$8)/'Lineær programmering opg 4'!$K$8)*-1)</f>
        <v>-</v>
      </c>
      <c r="I7274" s="167" t="str">
        <f>IF('Lineær programmering opg 4'!$D$8=0,"-",'Lineær programmering opg 4'!$G$8)</f>
        <v>-</v>
      </c>
      <c r="J7274" s="295">
        <f>A7274*'Lineær programmering opg 4'!$C$11+Datatabel!C7274*'Lineær programmering opg 4'!$D$11</f>
        <v>44181.299999999763</v>
      </c>
      <c r="K7274" s="9">
        <f t="shared" si="567"/>
        <v>0</v>
      </c>
      <c r="L7274" s="9">
        <f t="shared" si="568"/>
        <v>0</v>
      </c>
    </row>
    <row r="7275" spans="1:12" ht="15" x14ac:dyDescent="0.25">
      <c r="A7275" s="167">
        <f t="shared" si="566"/>
        <v>65.472000000019221</v>
      </c>
      <c r="B7275" s="325">
        <f t="shared" si="569"/>
        <v>0.27280000000008009</v>
      </c>
      <c r="C7275" s="167">
        <f t="shared" si="565"/>
        <v>250.89599999998561</v>
      </c>
      <c r="D7275" s="167">
        <f>IF('Lineær programmering opg 4'!$M$4=0,"-",(-A7275+'Lineær programmering opg 4'!$M$4)/'Lineær programmering opg 4'!$K$4*-1)</f>
        <v>349.05599999996156</v>
      </c>
      <c r="E7275" s="167">
        <f>IF('Lineær programmering opg 4'!$M$5=0,"-",(-A7275+'Lineær programmering opg 4'!$M$5)/'Lineær programmering opg 4'!$K$5*-1)</f>
        <v>250.89599999998561</v>
      </c>
      <c r="F7275" s="167" t="str">
        <f>IF('Lineær programmering opg 4'!$E$6=0,"-",(-A7275+'Lineær programmering opg 4'!$M$6)/'Lineær programmering opg 4'!$K$6*-1)</f>
        <v>-</v>
      </c>
      <c r="G7275" s="167" t="str">
        <f>IF('Lineær programmering opg 4'!$D$7=0,"-",((-A7275+'Lineær programmering opg 4'!$M$7)/'Lineær programmering opg 4'!$K$7)*-1)</f>
        <v>-</v>
      </c>
      <c r="H7275" s="167" t="str">
        <f>IF('Lineær programmering opg 4'!$C$8=0,"-",((-A7275+'Lineær programmering opg 4'!$M$8)/'Lineær programmering opg 4'!$K$8)*-1)</f>
        <v>-</v>
      </c>
      <c r="I7275" s="167" t="str">
        <f>IF('Lineær programmering opg 4'!$D$8=0,"-",'Lineær programmering opg 4'!$G$8)</f>
        <v>-</v>
      </c>
      <c r="J7275" s="295">
        <f>A7275*'Lineær programmering opg 4'!$C$11+Datatabel!C7275*'Lineær programmering opg 4'!$D$11</f>
        <v>44181.599999999766</v>
      </c>
      <c r="K7275" s="9">
        <f t="shared" si="567"/>
        <v>0</v>
      </c>
      <c r="L7275" s="9">
        <f t="shared" si="568"/>
        <v>0</v>
      </c>
    </row>
    <row r="7276" spans="1:12" ht="15" x14ac:dyDescent="0.25">
      <c r="A7276" s="167">
        <f t="shared" si="566"/>
        <v>65.448000000019221</v>
      </c>
      <c r="B7276" s="325">
        <f t="shared" si="569"/>
        <v>0.2727000000000801</v>
      </c>
      <c r="C7276" s="167">
        <f t="shared" si="565"/>
        <v>250.91399999998561</v>
      </c>
      <c r="D7276" s="167">
        <f>IF('Lineær programmering opg 4'!$M$4=0,"-",(-A7276+'Lineær programmering opg 4'!$M$4)/'Lineær programmering opg 4'!$K$4*-1)</f>
        <v>349.10399999996156</v>
      </c>
      <c r="E7276" s="167">
        <f>IF('Lineær programmering opg 4'!$M$5=0,"-",(-A7276+'Lineær programmering opg 4'!$M$5)/'Lineær programmering opg 4'!$K$5*-1)</f>
        <v>250.91399999998561</v>
      </c>
      <c r="F7276" s="167" t="str">
        <f>IF('Lineær programmering opg 4'!$E$6=0,"-",(-A7276+'Lineær programmering opg 4'!$M$6)/'Lineær programmering opg 4'!$K$6*-1)</f>
        <v>-</v>
      </c>
      <c r="G7276" s="167" t="str">
        <f>IF('Lineær programmering opg 4'!$D$7=0,"-",((-A7276+'Lineær programmering opg 4'!$M$7)/'Lineær programmering opg 4'!$K$7)*-1)</f>
        <v>-</v>
      </c>
      <c r="H7276" s="167" t="str">
        <f>IF('Lineær programmering opg 4'!$C$8=0,"-",((-A7276+'Lineær programmering opg 4'!$M$8)/'Lineær programmering opg 4'!$K$8)*-1)</f>
        <v>-</v>
      </c>
      <c r="I7276" s="167" t="str">
        <f>IF('Lineær programmering opg 4'!$D$8=0,"-",'Lineær programmering opg 4'!$G$8)</f>
        <v>-</v>
      </c>
      <c r="J7276" s="295">
        <f>A7276*'Lineær programmering opg 4'!$C$11+Datatabel!C7276*'Lineær programmering opg 4'!$D$11</f>
        <v>44181.899999999761</v>
      </c>
      <c r="K7276" s="9">
        <f t="shared" si="567"/>
        <v>0</v>
      </c>
      <c r="L7276" s="9">
        <f t="shared" si="568"/>
        <v>0</v>
      </c>
    </row>
    <row r="7277" spans="1:12" ht="15" x14ac:dyDescent="0.25">
      <c r="A7277" s="167">
        <f t="shared" si="566"/>
        <v>65.42400000001922</v>
      </c>
      <c r="B7277" s="325">
        <f t="shared" si="569"/>
        <v>0.27260000000008011</v>
      </c>
      <c r="C7277" s="167">
        <f t="shared" si="565"/>
        <v>250.93199999998561</v>
      </c>
      <c r="D7277" s="167">
        <f>IF('Lineær programmering opg 4'!$M$4=0,"-",(-A7277+'Lineær programmering opg 4'!$M$4)/'Lineær programmering opg 4'!$K$4*-1)</f>
        <v>349.15199999996156</v>
      </c>
      <c r="E7277" s="167">
        <f>IF('Lineær programmering opg 4'!$M$5=0,"-",(-A7277+'Lineær programmering opg 4'!$M$5)/'Lineær programmering opg 4'!$K$5*-1)</f>
        <v>250.93199999998561</v>
      </c>
      <c r="F7277" s="167" t="str">
        <f>IF('Lineær programmering opg 4'!$E$6=0,"-",(-A7277+'Lineær programmering opg 4'!$M$6)/'Lineær programmering opg 4'!$K$6*-1)</f>
        <v>-</v>
      </c>
      <c r="G7277" s="167" t="str">
        <f>IF('Lineær programmering opg 4'!$D$7=0,"-",((-A7277+'Lineær programmering opg 4'!$M$7)/'Lineær programmering opg 4'!$K$7)*-1)</f>
        <v>-</v>
      </c>
      <c r="H7277" s="167" t="str">
        <f>IF('Lineær programmering opg 4'!$C$8=0,"-",((-A7277+'Lineær programmering opg 4'!$M$8)/'Lineær programmering opg 4'!$K$8)*-1)</f>
        <v>-</v>
      </c>
      <c r="I7277" s="167" t="str">
        <f>IF('Lineær programmering opg 4'!$D$8=0,"-",'Lineær programmering opg 4'!$G$8)</f>
        <v>-</v>
      </c>
      <c r="J7277" s="295">
        <f>A7277*'Lineær programmering opg 4'!$C$11+Datatabel!C7277*'Lineær programmering opg 4'!$D$11</f>
        <v>44182.199999999764</v>
      </c>
      <c r="K7277" s="9">
        <f t="shared" si="567"/>
        <v>0</v>
      </c>
      <c r="L7277" s="9">
        <f t="shared" si="568"/>
        <v>0</v>
      </c>
    </row>
    <row r="7278" spans="1:12" ht="15" x14ac:dyDescent="0.25">
      <c r="A7278" s="167">
        <f t="shared" si="566"/>
        <v>65.400000000019233</v>
      </c>
      <c r="B7278" s="325">
        <f t="shared" si="569"/>
        <v>0.27250000000008012</v>
      </c>
      <c r="C7278" s="167">
        <f t="shared" si="565"/>
        <v>250.94999999998558</v>
      </c>
      <c r="D7278" s="167">
        <f>IF('Lineær programmering opg 4'!$M$4=0,"-",(-A7278+'Lineær programmering opg 4'!$M$4)/'Lineær programmering opg 4'!$K$4*-1)</f>
        <v>349.19999999996151</v>
      </c>
      <c r="E7278" s="167">
        <f>IF('Lineær programmering opg 4'!$M$5=0,"-",(-A7278+'Lineær programmering opg 4'!$M$5)/'Lineær programmering opg 4'!$K$5*-1)</f>
        <v>250.94999999998558</v>
      </c>
      <c r="F7278" s="167" t="str">
        <f>IF('Lineær programmering opg 4'!$E$6=0,"-",(-A7278+'Lineær programmering opg 4'!$M$6)/'Lineær programmering opg 4'!$K$6*-1)</f>
        <v>-</v>
      </c>
      <c r="G7278" s="167" t="str">
        <f>IF('Lineær programmering opg 4'!$D$7=0,"-",((-A7278+'Lineær programmering opg 4'!$M$7)/'Lineær programmering opg 4'!$K$7)*-1)</f>
        <v>-</v>
      </c>
      <c r="H7278" s="167" t="str">
        <f>IF('Lineær programmering opg 4'!$C$8=0,"-",((-A7278+'Lineær programmering opg 4'!$M$8)/'Lineær programmering opg 4'!$K$8)*-1)</f>
        <v>-</v>
      </c>
      <c r="I7278" s="167" t="str">
        <f>IF('Lineær programmering opg 4'!$D$8=0,"-",'Lineær programmering opg 4'!$G$8)</f>
        <v>-</v>
      </c>
      <c r="J7278" s="295">
        <f>A7278*'Lineær programmering opg 4'!$C$11+Datatabel!C7278*'Lineær programmering opg 4'!$D$11</f>
        <v>44182.49999999976</v>
      </c>
      <c r="K7278" s="9">
        <f t="shared" si="567"/>
        <v>0</v>
      </c>
      <c r="L7278" s="9">
        <f t="shared" si="568"/>
        <v>0</v>
      </c>
    </row>
    <row r="7279" spans="1:12" ht="15" x14ac:dyDescent="0.25">
      <c r="A7279" s="167">
        <f t="shared" si="566"/>
        <v>65.376000000019232</v>
      </c>
      <c r="B7279" s="325">
        <f t="shared" si="569"/>
        <v>0.27240000000008013</v>
      </c>
      <c r="C7279" s="167">
        <f t="shared" si="565"/>
        <v>250.96799999998558</v>
      </c>
      <c r="D7279" s="167">
        <f>IF('Lineær programmering opg 4'!$M$4=0,"-",(-A7279+'Lineær programmering opg 4'!$M$4)/'Lineær programmering opg 4'!$K$4*-1)</f>
        <v>349.24799999996151</v>
      </c>
      <c r="E7279" s="167">
        <f>IF('Lineær programmering opg 4'!$M$5=0,"-",(-A7279+'Lineær programmering opg 4'!$M$5)/'Lineær programmering opg 4'!$K$5*-1)</f>
        <v>250.96799999998558</v>
      </c>
      <c r="F7279" s="167" t="str">
        <f>IF('Lineær programmering opg 4'!$E$6=0,"-",(-A7279+'Lineær programmering opg 4'!$M$6)/'Lineær programmering opg 4'!$K$6*-1)</f>
        <v>-</v>
      </c>
      <c r="G7279" s="167" t="str">
        <f>IF('Lineær programmering opg 4'!$D$7=0,"-",((-A7279+'Lineær programmering opg 4'!$M$7)/'Lineær programmering opg 4'!$K$7)*-1)</f>
        <v>-</v>
      </c>
      <c r="H7279" s="167" t="str">
        <f>IF('Lineær programmering opg 4'!$C$8=0,"-",((-A7279+'Lineær programmering opg 4'!$M$8)/'Lineær programmering opg 4'!$K$8)*-1)</f>
        <v>-</v>
      </c>
      <c r="I7279" s="167" t="str">
        <f>IF('Lineær programmering opg 4'!$D$8=0,"-",'Lineær programmering opg 4'!$G$8)</f>
        <v>-</v>
      </c>
      <c r="J7279" s="295">
        <f>A7279*'Lineær programmering opg 4'!$C$11+Datatabel!C7279*'Lineær programmering opg 4'!$D$11</f>
        <v>44182.799999999756</v>
      </c>
      <c r="K7279" s="9">
        <f t="shared" si="567"/>
        <v>0</v>
      </c>
      <c r="L7279" s="9">
        <f t="shared" si="568"/>
        <v>0</v>
      </c>
    </row>
    <row r="7280" spans="1:12" ht="15" x14ac:dyDescent="0.25">
      <c r="A7280" s="167">
        <f t="shared" si="566"/>
        <v>65.352000000019231</v>
      </c>
      <c r="B7280" s="325">
        <f t="shared" si="569"/>
        <v>0.27230000000008014</v>
      </c>
      <c r="C7280" s="167">
        <f t="shared" si="565"/>
        <v>250.98599999998558</v>
      </c>
      <c r="D7280" s="167">
        <f>IF('Lineær programmering opg 4'!$M$4=0,"-",(-A7280+'Lineær programmering opg 4'!$M$4)/'Lineær programmering opg 4'!$K$4*-1)</f>
        <v>349.29599999996151</v>
      </c>
      <c r="E7280" s="167">
        <f>IF('Lineær programmering opg 4'!$M$5=0,"-",(-A7280+'Lineær programmering opg 4'!$M$5)/'Lineær programmering opg 4'!$K$5*-1)</f>
        <v>250.98599999998558</v>
      </c>
      <c r="F7280" s="167" t="str">
        <f>IF('Lineær programmering opg 4'!$E$6=0,"-",(-A7280+'Lineær programmering opg 4'!$M$6)/'Lineær programmering opg 4'!$K$6*-1)</f>
        <v>-</v>
      </c>
      <c r="G7280" s="167" t="str">
        <f>IF('Lineær programmering opg 4'!$D$7=0,"-",((-A7280+'Lineær programmering opg 4'!$M$7)/'Lineær programmering opg 4'!$K$7)*-1)</f>
        <v>-</v>
      </c>
      <c r="H7280" s="167" t="str">
        <f>IF('Lineær programmering opg 4'!$C$8=0,"-",((-A7280+'Lineær programmering opg 4'!$M$8)/'Lineær programmering opg 4'!$K$8)*-1)</f>
        <v>-</v>
      </c>
      <c r="I7280" s="167" t="str">
        <f>IF('Lineær programmering opg 4'!$D$8=0,"-",'Lineær programmering opg 4'!$G$8)</f>
        <v>-</v>
      </c>
      <c r="J7280" s="295">
        <f>A7280*'Lineær programmering opg 4'!$C$11+Datatabel!C7280*'Lineær programmering opg 4'!$D$11</f>
        <v>44183.099999999766</v>
      </c>
      <c r="K7280" s="9">
        <f t="shared" si="567"/>
        <v>0</v>
      </c>
      <c r="L7280" s="9">
        <f t="shared" si="568"/>
        <v>0</v>
      </c>
    </row>
    <row r="7281" spans="1:12" ht="15" x14ac:dyDescent="0.25">
      <c r="A7281" s="167">
        <f t="shared" si="566"/>
        <v>65.328000000019244</v>
      </c>
      <c r="B7281" s="325">
        <f t="shared" si="569"/>
        <v>0.27220000000008016</v>
      </c>
      <c r="C7281" s="167">
        <f t="shared" si="565"/>
        <v>251.00399999998558</v>
      </c>
      <c r="D7281" s="167">
        <f>IF('Lineær programmering opg 4'!$M$4=0,"-",(-A7281+'Lineær programmering opg 4'!$M$4)/'Lineær programmering opg 4'!$K$4*-1)</f>
        <v>349.34399999996151</v>
      </c>
      <c r="E7281" s="167">
        <f>IF('Lineær programmering opg 4'!$M$5=0,"-",(-A7281+'Lineær programmering opg 4'!$M$5)/'Lineær programmering opg 4'!$K$5*-1)</f>
        <v>251.00399999998558</v>
      </c>
      <c r="F7281" s="167" t="str">
        <f>IF('Lineær programmering opg 4'!$E$6=0,"-",(-A7281+'Lineær programmering opg 4'!$M$6)/'Lineær programmering opg 4'!$K$6*-1)</f>
        <v>-</v>
      </c>
      <c r="G7281" s="167" t="str">
        <f>IF('Lineær programmering opg 4'!$D$7=0,"-",((-A7281+'Lineær programmering opg 4'!$M$7)/'Lineær programmering opg 4'!$K$7)*-1)</f>
        <v>-</v>
      </c>
      <c r="H7281" s="167" t="str">
        <f>IF('Lineær programmering opg 4'!$C$8=0,"-",((-A7281+'Lineær programmering opg 4'!$M$8)/'Lineær programmering opg 4'!$K$8)*-1)</f>
        <v>-</v>
      </c>
      <c r="I7281" s="167" t="str">
        <f>IF('Lineær programmering opg 4'!$D$8=0,"-",'Lineær programmering opg 4'!$G$8)</f>
        <v>-</v>
      </c>
      <c r="J7281" s="295">
        <f>A7281*'Lineær programmering opg 4'!$C$11+Datatabel!C7281*'Lineær programmering opg 4'!$D$11</f>
        <v>44183.399999999761</v>
      </c>
      <c r="K7281" s="9">
        <f t="shared" si="567"/>
        <v>0</v>
      </c>
      <c r="L7281" s="9">
        <f t="shared" si="568"/>
        <v>0</v>
      </c>
    </row>
    <row r="7282" spans="1:12" ht="15" x14ac:dyDescent="0.25">
      <c r="A7282" s="167">
        <f t="shared" si="566"/>
        <v>65.304000000019244</v>
      </c>
      <c r="B7282" s="325">
        <f t="shared" si="569"/>
        <v>0.27210000000008017</v>
      </c>
      <c r="C7282" s="167">
        <f t="shared" si="565"/>
        <v>251.02199999998558</v>
      </c>
      <c r="D7282" s="167">
        <f>IF('Lineær programmering opg 4'!$M$4=0,"-",(-A7282+'Lineær programmering opg 4'!$M$4)/'Lineær programmering opg 4'!$K$4*-1)</f>
        <v>349.39199999996151</v>
      </c>
      <c r="E7282" s="167">
        <f>IF('Lineær programmering opg 4'!$M$5=0,"-",(-A7282+'Lineær programmering opg 4'!$M$5)/'Lineær programmering opg 4'!$K$5*-1)</f>
        <v>251.02199999998558</v>
      </c>
      <c r="F7282" s="167" t="str">
        <f>IF('Lineær programmering opg 4'!$E$6=0,"-",(-A7282+'Lineær programmering opg 4'!$M$6)/'Lineær programmering opg 4'!$K$6*-1)</f>
        <v>-</v>
      </c>
      <c r="G7282" s="167" t="str">
        <f>IF('Lineær programmering opg 4'!$D$7=0,"-",((-A7282+'Lineær programmering opg 4'!$M$7)/'Lineær programmering opg 4'!$K$7)*-1)</f>
        <v>-</v>
      </c>
      <c r="H7282" s="167" t="str">
        <f>IF('Lineær programmering opg 4'!$C$8=0,"-",((-A7282+'Lineær programmering opg 4'!$M$8)/'Lineær programmering opg 4'!$K$8)*-1)</f>
        <v>-</v>
      </c>
      <c r="I7282" s="167" t="str">
        <f>IF('Lineær programmering opg 4'!$D$8=0,"-",'Lineær programmering opg 4'!$G$8)</f>
        <v>-</v>
      </c>
      <c r="J7282" s="295">
        <f>A7282*'Lineær programmering opg 4'!$C$11+Datatabel!C7282*'Lineær programmering opg 4'!$D$11</f>
        <v>44183.699999999757</v>
      </c>
      <c r="K7282" s="9">
        <f t="shared" si="567"/>
        <v>0</v>
      </c>
      <c r="L7282" s="9">
        <f t="shared" si="568"/>
        <v>0</v>
      </c>
    </row>
    <row r="7283" spans="1:12" ht="15" x14ac:dyDescent="0.25">
      <c r="A7283" s="167">
        <f t="shared" si="566"/>
        <v>65.280000000019243</v>
      </c>
      <c r="B7283" s="325">
        <f t="shared" si="569"/>
        <v>0.27200000000008018</v>
      </c>
      <c r="C7283" s="167">
        <f t="shared" si="565"/>
        <v>251.03999999998558</v>
      </c>
      <c r="D7283" s="167">
        <f>IF('Lineær programmering opg 4'!$M$4=0,"-",(-A7283+'Lineær programmering opg 4'!$M$4)/'Lineær programmering opg 4'!$K$4*-1)</f>
        <v>349.43999999996151</v>
      </c>
      <c r="E7283" s="167">
        <f>IF('Lineær programmering opg 4'!$M$5=0,"-",(-A7283+'Lineær programmering opg 4'!$M$5)/'Lineær programmering opg 4'!$K$5*-1)</f>
        <v>251.03999999998558</v>
      </c>
      <c r="F7283" s="167" t="str">
        <f>IF('Lineær programmering opg 4'!$E$6=0,"-",(-A7283+'Lineær programmering opg 4'!$M$6)/'Lineær programmering opg 4'!$K$6*-1)</f>
        <v>-</v>
      </c>
      <c r="G7283" s="167" t="str">
        <f>IF('Lineær programmering opg 4'!$D$7=0,"-",((-A7283+'Lineær programmering opg 4'!$M$7)/'Lineær programmering opg 4'!$K$7)*-1)</f>
        <v>-</v>
      </c>
      <c r="H7283" s="167" t="str">
        <f>IF('Lineær programmering opg 4'!$C$8=0,"-",((-A7283+'Lineær programmering opg 4'!$M$8)/'Lineær programmering opg 4'!$K$8)*-1)</f>
        <v>-</v>
      </c>
      <c r="I7283" s="167" t="str">
        <f>IF('Lineær programmering opg 4'!$D$8=0,"-",'Lineær programmering opg 4'!$G$8)</f>
        <v>-</v>
      </c>
      <c r="J7283" s="295">
        <f>A7283*'Lineær programmering opg 4'!$C$11+Datatabel!C7283*'Lineær programmering opg 4'!$D$11</f>
        <v>44183.999999999767</v>
      </c>
      <c r="K7283" s="9">
        <f t="shared" si="567"/>
        <v>0</v>
      </c>
      <c r="L7283" s="9">
        <f t="shared" si="568"/>
        <v>0</v>
      </c>
    </row>
    <row r="7284" spans="1:12" ht="15" x14ac:dyDescent="0.25">
      <c r="A7284" s="167">
        <f t="shared" si="566"/>
        <v>65.256000000019242</v>
      </c>
      <c r="B7284" s="325">
        <f t="shared" si="569"/>
        <v>0.27190000000008019</v>
      </c>
      <c r="C7284" s="167">
        <f t="shared" si="565"/>
        <v>251.05799999998558</v>
      </c>
      <c r="D7284" s="167">
        <f>IF('Lineær programmering opg 4'!$M$4=0,"-",(-A7284+'Lineær programmering opg 4'!$M$4)/'Lineær programmering opg 4'!$K$4*-1)</f>
        <v>349.48799999996152</v>
      </c>
      <c r="E7284" s="167">
        <f>IF('Lineær programmering opg 4'!$M$5=0,"-",(-A7284+'Lineær programmering opg 4'!$M$5)/'Lineær programmering opg 4'!$K$5*-1)</f>
        <v>251.05799999998558</v>
      </c>
      <c r="F7284" s="167" t="str">
        <f>IF('Lineær programmering opg 4'!$E$6=0,"-",(-A7284+'Lineær programmering opg 4'!$M$6)/'Lineær programmering opg 4'!$K$6*-1)</f>
        <v>-</v>
      </c>
      <c r="G7284" s="167" t="str">
        <f>IF('Lineær programmering opg 4'!$D$7=0,"-",((-A7284+'Lineær programmering opg 4'!$M$7)/'Lineær programmering opg 4'!$K$7)*-1)</f>
        <v>-</v>
      </c>
      <c r="H7284" s="167" t="str">
        <f>IF('Lineær programmering opg 4'!$C$8=0,"-",((-A7284+'Lineær programmering opg 4'!$M$8)/'Lineær programmering opg 4'!$K$8)*-1)</f>
        <v>-</v>
      </c>
      <c r="I7284" s="167" t="str">
        <f>IF('Lineær programmering opg 4'!$D$8=0,"-",'Lineær programmering opg 4'!$G$8)</f>
        <v>-</v>
      </c>
      <c r="J7284" s="295">
        <f>A7284*'Lineær programmering opg 4'!$C$11+Datatabel!C7284*'Lineær programmering opg 4'!$D$11</f>
        <v>44184.299999999763</v>
      </c>
      <c r="K7284" s="9">
        <f t="shared" si="567"/>
        <v>0</v>
      </c>
      <c r="L7284" s="9">
        <f t="shared" si="568"/>
        <v>0</v>
      </c>
    </row>
    <row r="7285" spans="1:12" ht="15" x14ac:dyDescent="0.25">
      <c r="A7285" s="167">
        <f t="shared" si="566"/>
        <v>65.232000000019241</v>
      </c>
      <c r="B7285" s="325">
        <f t="shared" si="569"/>
        <v>0.2718000000000802</v>
      </c>
      <c r="C7285" s="167">
        <f t="shared" si="565"/>
        <v>251.07599999998558</v>
      </c>
      <c r="D7285" s="167">
        <f>IF('Lineær programmering opg 4'!$M$4=0,"-",(-A7285+'Lineær programmering opg 4'!$M$4)/'Lineær programmering opg 4'!$K$4*-1)</f>
        <v>349.53599999996152</v>
      </c>
      <c r="E7285" s="167">
        <f>IF('Lineær programmering opg 4'!$M$5=0,"-",(-A7285+'Lineær programmering opg 4'!$M$5)/'Lineær programmering opg 4'!$K$5*-1)</f>
        <v>251.07599999998558</v>
      </c>
      <c r="F7285" s="167" t="str">
        <f>IF('Lineær programmering opg 4'!$E$6=0,"-",(-A7285+'Lineær programmering opg 4'!$M$6)/'Lineær programmering opg 4'!$K$6*-1)</f>
        <v>-</v>
      </c>
      <c r="G7285" s="167" t="str">
        <f>IF('Lineær programmering opg 4'!$D$7=0,"-",((-A7285+'Lineær programmering opg 4'!$M$7)/'Lineær programmering opg 4'!$K$7)*-1)</f>
        <v>-</v>
      </c>
      <c r="H7285" s="167" t="str">
        <f>IF('Lineær programmering opg 4'!$C$8=0,"-",((-A7285+'Lineær programmering opg 4'!$M$8)/'Lineær programmering opg 4'!$K$8)*-1)</f>
        <v>-</v>
      </c>
      <c r="I7285" s="167" t="str">
        <f>IF('Lineær programmering opg 4'!$D$8=0,"-",'Lineær programmering opg 4'!$G$8)</f>
        <v>-</v>
      </c>
      <c r="J7285" s="295">
        <f>A7285*'Lineær programmering opg 4'!$C$11+Datatabel!C7285*'Lineær programmering opg 4'!$D$11</f>
        <v>44184.599999999766</v>
      </c>
      <c r="K7285" s="9">
        <f t="shared" si="567"/>
        <v>0</v>
      </c>
      <c r="L7285" s="9">
        <f t="shared" si="568"/>
        <v>0</v>
      </c>
    </row>
    <row r="7286" spans="1:12" ht="15" x14ac:dyDescent="0.25">
      <c r="A7286" s="167">
        <f t="shared" si="566"/>
        <v>65.208000000019254</v>
      </c>
      <c r="B7286" s="325">
        <f t="shared" si="569"/>
        <v>0.27170000000008021</v>
      </c>
      <c r="C7286" s="167">
        <f t="shared" si="565"/>
        <v>251.09399999998558</v>
      </c>
      <c r="D7286" s="167">
        <f>IF('Lineær programmering opg 4'!$M$4=0,"-",(-A7286+'Lineær programmering opg 4'!$M$4)/'Lineær programmering opg 4'!$K$4*-1)</f>
        <v>349.58399999996152</v>
      </c>
      <c r="E7286" s="167">
        <f>IF('Lineær programmering opg 4'!$M$5=0,"-",(-A7286+'Lineær programmering opg 4'!$M$5)/'Lineær programmering opg 4'!$K$5*-1)</f>
        <v>251.09399999998558</v>
      </c>
      <c r="F7286" s="167" t="str">
        <f>IF('Lineær programmering opg 4'!$E$6=0,"-",(-A7286+'Lineær programmering opg 4'!$M$6)/'Lineær programmering opg 4'!$K$6*-1)</f>
        <v>-</v>
      </c>
      <c r="G7286" s="167" t="str">
        <f>IF('Lineær programmering opg 4'!$D$7=0,"-",((-A7286+'Lineær programmering opg 4'!$M$7)/'Lineær programmering opg 4'!$K$7)*-1)</f>
        <v>-</v>
      </c>
      <c r="H7286" s="167" t="str">
        <f>IF('Lineær programmering opg 4'!$C$8=0,"-",((-A7286+'Lineær programmering opg 4'!$M$8)/'Lineær programmering opg 4'!$K$8)*-1)</f>
        <v>-</v>
      </c>
      <c r="I7286" s="167" t="str">
        <f>IF('Lineær programmering opg 4'!$D$8=0,"-",'Lineær programmering opg 4'!$G$8)</f>
        <v>-</v>
      </c>
      <c r="J7286" s="295">
        <f>A7286*'Lineær programmering opg 4'!$C$11+Datatabel!C7286*'Lineær programmering opg 4'!$D$11</f>
        <v>44184.899999999761</v>
      </c>
      <c r="K7286" s="9">
        <f t="shared" si="567"/>
        <v>0</v>
      </c>
      <c r="L7286" s="9">
        <f t="shared" si="568"/>
        <v>0</v>
      </c>
    </row>
    <row r="7287" spans="1:12" ht="15" x14ac:dyDescent="0.25">
      <c r="A7287" s="167">
        <f t="shared" si="566"/>
        <v>65.184000000019253</v>
      </c>
      <c r="B7287" s="325">
        <f t="shared" si="569"/>
        <v>0.27160000000008022</v>
      </c>
      <c r="C7287" s="167">
        <f t="shared" si="565"/>
        <v>251.11199999998558</v>
      </c>
      <c r="D7287" s="167">
        <f>IF('Lineær programmering opg 4'!$M$4=0,"-",(-A7287+'Lineær programmering opg 4'!$M$4)/'Lineær programmering opg 4'!$K$4*-1)</f>
        <v>349.63199999996152</v>
      </c>
      <c r="E7287" s="167">
        <f>IF('Lineær programmering opg 4'!$M$5=0,"-",(-A7287+'Lineær programmering opg 4'!$M$5)/'Lineær programmering opg 4'!$K$5*-1)</f>
        <v>251.11199999998558</v>
      </c>
      <c r="F7287" s="167" t="str">
        <f>IF('Lineær programmering opg 4'!$E$6=0,"-",(-A7287+'Lineær programmering opg 4'!$M$6)/'Lineær programmering opg 4'!$K$6*-1)</f>
        <v>-</v>
      </c>
      <c r="G7287" s="167" t="str">
        <f>IF('Lineær programmering opg 4'!$D$7=0,"-",((-A7287+'Lineær programmering opg 4'!$M$7)/'Lineær programmering opg 4'!$K$7)*-1)</f>
        <v>-</v>
      </c>
      <c r="H7287" s="167" t="str">
        <f>IF('Lineær programmering opg 4'!$C$8=0,"-",((-A7287+'Lineær programmering opg 4'!$M$8)/'Lineær programmering opg 4'!$K$8)*-1)</f>
        <v>-</v>
      </c>
      <c r="I7287" s="167" t="str">
        <f>IF('Lineær programmering opg 4'!$D$8=0,"-",'Lineær programmering opg 4'!$G$8)</f>
        <v>-</v>
      </c>
      <c r="J7287" s="295">
        <f>A7287*'Lineær programmering opg 4'!$C$11+Datatabel!C7287*'Lineær programmering opg 4'!$D$11</f>
        <v>44185.199999999757</v>
      </c>
      <c r="K7287" s="9">
        <f t="shared" si="567"/>
        <v>0</v>
      </c>
      <c r="L7287" s="9">
        <f t="shared" si="568"/>
        <v>0</v>
      </c>
    </row>
    <row r="7288" spans="1:12" ht="15" x14ac:dyDescent="0.25">
      <c r="A7288" s="167">
        <f t="shared" si="566"/>
        <v>65.160000000019252</v>
      </c>
      <c r="B7288" s="325">
        <f t="shared" si="569"/>
        <v>0.27150000000008023</v>
      </c>
      <c r="C7288" s="167">
        <f t="shared" si="565"/>
        <v>251.12999999998559</v>
      </c>
      <c r="D7288" s="167">
        <f>IF('Lineær programmering opg 4'!$M$4=0,"-",(-A7288+'Lineær programmering opg 4'!$M$4)/'Lineær programmering opg 4'!$K$4*-1)</f>
        <v>349.67999999996152</v>
      </c>
      <c r="E7288" s="167">
        <f>IF('Lineær programmering opg 4'!$M$5=0,"-",(-A7288+'Lineær programmering opg 4'!$M$5)/'Lineær programmering opg 4'!$K$5*-1)</f>
        <v>251.12999999998559</v>
      </c>
      <c r="F7288" s="167" t="str">
        <f>IF('Lineær programmering opg 4'!$E$6=0,"-",(-A7288+'Lineær programmering opg 4'!$M$6)/'Lineær programmering opg 4'!$K$6*-1)</f>
        <v>-</v>
      </c>
      <c r="G7288" s="167" t="str">
        <f>IF('Lineær programmering opg 4'!$D$7=0,"-",((-A7288+'Lineær programmering opg 4'!$M$7)/'Lineær programmering opg 4'!$K$7)*-1)</f>
        <v>-</v>
      </c>
      <c r="H7288" s="167" t="str">
        <f>IF('Lineær programmering opg 4'!$C$8=0,"-",((-A7288+'Lineær programmering opg 4'!$M$8)/'Lineær programmering opg 4'!$K$8)*-1)</f>
        <v>-</v>
      </c>
      <c r="I7288" s="167" t="str">
        <f>IF('Lineær programmering opg 4'!$D$8=0,"-",'Lineær programmering opg 4'!$G$8)</f>
        <v>-</v>
      </c>
      <c r="J7288" s="295">
        <f>A7288*'Lineær programmering opg 4'!$C$11+Datatabel!C7288*'Lineær programmering opg 4'!$D$11</f>
        <v>44185.499999999767</v>
      </c>
      <c r="K7288" s="9">
        <f t="shared" si="567"/>
        <v>0</v>
      </c>
      <c r="L7288" s="9">
        <f t="shared" si="568"/>
        <v>0</v>
      </c>
    </row>
    <row r="7289" spans="1:12" ht="15" x14ac:dyDescent="0.25">
      <c r="A7289" s="167">
        <f t="shared" si="566"/>
        <v>65.136000000019266</v>
      </c>
      <c r="B7289" s="325">
        <f t="shared" si="569"/>
        <v>0.27140000000008024</v>
      </c>
      <c r="C7289" s="167">
        <f t="shared" si="565"/>
        <v>251.14799999998553</v>
      </c>
      <c r="D7289" s="167">
        <f>IF('Lineær programmering opg 4'!$M$4=0,"-",(-A7289+'Lineær programmering opg 4'!$M$4)/'Lineær programmering opg 4'!$K$4*-1)</f>
        <v>349.72799999996147</v>
      </c>
      <c r="E7289" s="167">
        <f>IF('Lineær programmering opg 4'!$M$5=0,"-",(-A7289+'Lineær programmering opg 4'!$M$5)/'Lineær programmering opg 4'!$K$5*-1)</f>
        <v>251.14799999998553</v>
      </c>
      <c r="F7289" s="167" t="str">
        <f>IF('Lineær programmering opg 4'!$E$6=0,"-",(-A7289+'Lineær programmering opg 4'!$M$6)/'Lineær programmering opg 4'!$K$6*-1)</f>
        <v>-</v>
      </c>
      <c r="G7289" s="167" t="str">
        <f>IF('Lineær programmering opg 4'!$D$7=0,"-",((-A7289+'Lineær programmering opg 4'!$M$7)/'Lineær programmering opg 4'!$K$7)*-1)</f>
        <v>-</v>
      </c>
      <c r="H7289" s="167" t="str">
        <f>IF('Lineær programmering opg 4'!$C$8=0,"-",((-A7289+'Lineær programmering opg 4'!$M$8)/'Lineær programmering opg 4'!$K$8)*-1)</f>
        <v>-</v>
      </c>
      <c r="I7289" s="167" t="str">
        <f>IF('Lineær programmering opg 4'!$D$8=0,"-",'Lineær programmering opg 4'!$G$8)</f>
        <v>-</v>
      </c>
      <c r="J7289" s="295">
        <f>A7289*'Lineær programmering opg 4'!$C$11+Datatabel!C7289*'Lineær programmering opg 4'!$D$11</f>
        <v>44185.799999999756</v>
      </c>
      <c r="K7289" s="9">
        <f t="shared" si="567"/>
        <v>0</v>
      </c>
      <c r="L7289" s="9">
        <f t="shared" si="568"/>
        <v>0</v>
      </c>
    </row>
    <row r="7290" spans="1:12" ht="15" x14ac:dyDescent="0.25">
      <c r="A7290" s="167">
        <f t="shared" si="566"/>
        <v>65.112000000019265</v>
      </c>
      <c r="B7290" s="325">
        <f t="shared" si="569"/>
        <v>0.27130000000008025</v>
      </c>
      <c r="C7290" s="167">
        <f t="shared" si="565"/>
        <v>251.16599999998553</v>
      </c>
      <c r="D7290" s="167">
        <f>IF('Lineær programmering opg 4'!$M$4=0,"-",(-A7290+'Lineær programmering opg 4'!$M$4)/'Lineær programmering opg 4'!$K$4*-1)</f>
        <v>349.77599999996147</v>
      </c>
      <c r="E7290" s="167">
        <f>IF('Lineær programmering opg 4'!$M$5=0,"-",(-A7290+'Lineær programmering opg 4'!$M$5)/'Lineær programmering opg 4'!$K$5*-1)</f>
        <v>251.16599999998553</v>
      </c>
      <c r="F7290" s="167" t="str">
        <f>IF('Lineær programmering opg 4'!$E$6=0,"-",(-A7290+'Lineær programmering opg 4'!$M$6)/'Lineær programmering opg 4'!$K$6*-1)</f>
        <v>-</v>
      </c>
      <c r="G7290" s="167" t="str">
        <f>IF('Lineær programmering opg 4'!$D$7=0,"-",((-A7290+'Lineær programmering opg 4'!$M$7)/'Lineær programmering opg 4'!$K$7)*-1)</f>
        <v>-</v>
      </c>
      <c r="H7290" s="167" t="str">
        <f>IF('Lineær programmering opg 4'!$C$8=0,"-",((-A7290+'Lineær programmering opg 4'!$M$8)/'Lineær programmering opg 4'!$K$8)*-1)</f>
        <v>-</v>
      </c>
      <c r="I7290" s="167" t="str">
        <f>IF('Lineær programmering opg 4'!$D$8=0,"-",'Lineær programmering opg 4'!$G$8)</f>
        <v>-</v>
      </c>
      <c r="J7290" s="295">
        <f>A7290*'Lineær programmering opg 4'!$C$11+Datatabel!C7290*'Lineær programmering opg 4'!$D$11</f>
        <v>44186.099999999751</v>
      </c>
      <c r="K7290" s="9">
        <f t="shared" si="567"/>
        <v>0</v>
      </c>
      <c r="L7290" s="9">
        <f t="shared" si="568"/>
        <v>0</v>
      </c>
    </row>
    <row r="7291" spans="1:12" ht="15" x14ac:dyDescent="0.25">
      <c r="A7291" s="167">
        <f t="shared" si="566"/>
        <v>65.088000000019264</v>
      </c>
      <c r="B7291" s="325">
        <f t="shared" si="569"/>
        <v>0.27120000000008027</v>
      </c>
      <c r="C7291" s="167">
        <f t="shared" si="565"/>
        <v>251.18399999998553</v>
      </c>
      <c r="D7291" s="167">
        <f>IF('Lineær programmering opg 4'!$M$4=0,"-",(-A7291+'Lineær programmering opg 4'!$M$4)/'Lineær programmering opg 4'!$K$4*-1)</f>
        <v>349.82399999996147</v>
      </c>
      <c r="E7291" s="167">
        <f>IF('Lineær programmering opg 4'!$M$5=0,"-",(-A7291+'Lineær programmering opg 4'!$M$5)/'Lineær programmering opg 4'!$K$5*-1)</f>
        <v>251.18399999998553</v>
      </c>
      <c r="F7291" s="167" t="str">
        <f>IF('Lineær programmering opg 4'!$E$6=0,"-",(-A7291+'Lineær programmering opg 4'!$M$6)/'Lineær programmering opg 4'!$K$6*-1)</f>
        <v>-</v>
      </c>
      <c r="G7291" s="167" t="str">
        <f>IF('Lineær programmering opg 4'!$D$7=0,"-",((-A7291+'Lineær programmering opg 4'!$M$7)/'Lineær programmering opg 4'!$K$7)*-1)</f>
        <v>-</v>
      </c>
      <c r="H7291" s="167" t="str">
        <f>IF('Lineær programmering opg 4'!$C$8=0,"-",((-A7291+'Lineær programmering opg 4'!$M$8)/'Lineær programmering opg 4'!$K$8)*-1)</f>
        <v>-</v>
      </c>
      <c r="I7291" s="167" t="str">
        <f>IF('Lineær programmering opg 4'!$D$8=0,"-",'Lineær programmering opg 4'!$G$8)</f>
        <v>-</v>
      </c>
      <c r="J7291" s="295">
        <f>A7291*'Lineær programmering opg 4'!$C$11+Datatabel!C7291*'Lineær programmering opg 4'!$D$11</f>
        <v>44186.399999999754</v>
      </c>
      <c r="K7291" s="9">
        <f t="shared" si="567"/>
        <v>0</v>
      </c>
      <c r="L7291" s="9">
        <f t="shared" si="568"/>
        <v>0</v>
      </c>
    </row>
    <row r="7292" spans="1:12" ht="15" x14ac:dyDescent="0.25">
      <c r="A7292" s="167">
        <f t="shared" si="566"/>
        <v>65.064000000019263</v>
      </c>
      <c r="B7292" s="325">
        <f t="shared" si="569"/>
        <v>0.27110000000008028</v>
      </c>
      <c r="C7292" s="167">
        <f t="shared" si="565"/>
        <v>251.20199999998553</v>
      </c>
      <c r="D7292" s="167">
        <f>IF('Lineær programmering opg 4'!$M$4=0,"-",(-A7292+'Lineær programmering opg 4'!$M$4)/'Lineær programmering opg 4'!$K$4*-1)</f>
        <v>349.87199999996147</v>
      </c>
      <c r="E7292" s="167">
        <f>IF('Lineær programmering opg 4'!$M$5=0,"-",(-A7292+'Lineær programmering opg 4'!$M$5)/'Lineær programmering opg 4'!$K$5*-1)</f>
        <v>251.20199999998553</v>
      </c>
      <c r="F7292" s="167" t="str">
        <f>IF('Lineær programmering opg 4'!$E$6=0,"-",(-A7292+'Lineær programmering opg 4'!$M$6)/'Lineær programmering opg 4'!$K$6*-1)</f>
        <v>-</v>
      </c>
      <c r="G7292" s="167" t="str">
        <f>IF('Lineær programmering opg 4'!$D$7=0,"-",((-A7292+'Lineær programmering opg 4'!$M$7)/'Lineær programmering opg 4'!$K$7)*-1)</f>
        <v>-</v>
      </c>
      <c r="H7292" s="167" t="str">
        <f>IF('Lineær programmering opg 4'!$C$8=0,"-",((-A7292+'Lineær programmering opg 4'!$M$8)/'Lineær programmering opg 4'!$K$8)*-1)</f>
        <v>-</v>
      </c>
      <c r="I7292" s="167" t="str">
        <f>IF('Lineær programmering opg 4'!$D$8=0,"-",'Lineær programmering opg 4'!$G$8)</f>
        <v>-</v>
      </c>
      <c r="J7292" s="295">
        <f>A7292*'Lineær programmering opg 4'!$C$11+Datatabel!C7292*'Lineær programmering opg 4'!$D$11</f>
        <v>44186.69999999975</v>
      </c>
      <c r="K7292" s="9">
        <f t="shared" si="567"/>
        <v>0</v>
      </c>
      <c r="L7292" s="9">
        <f t="shared" si="568"/>
        <v>0</v>
      </c>
    </row>
    <row r="7293" spans="1:12" ht="15" x14ac:dyDescent="0.25">
      <c r="A7293" s="167">
        <f t="shared" si="566"/>
        <v>65.040000000019262</v>
      </c>
      <c r="B7293" s="325">
        <f t="shared" si="569"/>
        <v>0.27100000000008029</v>
      </c>
      <c r="C7293" s="167">
        <f t="shared" si="565"/>
        <v>251.21999999998553</v>
      </c>
      <c r="D7293" s="167">
        <f>IF('Lineær programmering opg 4'!$M$4=0,"-",(-A7293+'Lineær programmering opg 4'!$M$4)/'Lineær programmering opg 4'!$K$4*-1)</f>
        <v>349.91999999996148</v>
      </c>
      <c r="E7293" s="167">
        <f>IF('Lineær programmering opg 4'!$M$5=0,"-",(-A7293+'Lineær programmering opg 4'!$M$5)/'Lineær programmering opg 4'!$K$5*-1)</f>
        <v>251.21999999998553</v>
      </c>
      <c r="F7293" s="167" t="str">
        <f>IF('Lineær programmering opg 4'!$E$6=0,"-",(-A7293+'Lineær programmering opg 4'!$M$6)/'Lineær programmering opg 4'!$K$6*-1)</f>
        <v>-</v>
      </c>
      <c r="G7293" s="167" t="str">
        <f>IF('Lineær programmering opg 4'!$D$7=0,"-",((-A7293+'Lineær programmering opg 4'!$M$7)/'Lineær programmering opg 4'!$K$7)*-1)</f>
        <v>-</v>
      </c>
      <c r="H7293" s="167" t="str">
        <f>IF('Lineær programmering opg 4'!$C$8=0,"-",((-A7293+'Lineær programmering opg 4'!$M$8)/'Lineær programmering opg 4'!$K$8)*-1)</f>
        <v>-</v>
      </c>
      <c r="I7293" s="167" t="str">
        <f>IF('Lineær programmering opg 4'!$D$8=0,"-",'Lineær programmering opg 4'!$G$8)</f>
        <v>-</v>
      </c>
      <c r="J7293" s="295">
        <f>A7293*'Lineær programmering opg 4'!$C$11+Datatabel!C7293*'Lineær programmering opg 4'!$D$11</f>
        <v>44186.99999999976</v>
      </c>
      <c r="K7293" s="9">
        <f t="shared" si="567"/>
        <v>0</v>
      </c>
      <c r="L7293" s="9">
        <f t="shared" si="568"/>
        <v>0</v>
      </c>
    </row>
    <row r="7294" spans="1:12" ht="15" x14ac:dyDescent="0.25">
      <c r="A7294" s="167">
        <f t="shared" si="566"/>
        <v>65.016000000019275</v>
      </c>
      <c r="B7294" s="325">
        <f t="shared" si="569"/>
        <v>0.2709000000000803</v>
      </c>
      <c r="C7294" s="167">
        <f t="shared" si="565"/>
        <v>251.23799999998553</v>
      </c>
      <c r="D7294" s="167">
        <f>IF('Lineær programmering opg 4'!$M$4=0,"-",(-A7294+'Lineær programmering opg 4'!$M$4)/'Lineær programmering opg 4'!$K$4*-1)</f>
        <v>349.96799999996142</v>
      </c>
      <c r="E7294" s="167">
        <f>IF('Lineær programmering opg 4'!$M$5=0,"-",(-A7294+'Lineær programmering opg 4'!$M$5)/'Lineær programmering opg 4'!$K$5*-1)</f>
        <v>251.23799999998553</v>
      </c>
      <c r="F7294" s="167" t="str">
        <f>IF('Lineær programmering opg 4'!$E$6=0,"-",(-A7294+'Lineær programmering opg 4'!$M$6)/'Lineær programmering opg 4'!$K$6*-1)</f>
        <v>-</v>
      </c>
      <c r="G7294" s="167" t="str">
        <f>IF('Lineær programmering opg 4'!$D$7=0,"-",((-A7294+'Lineær programmering opg 4'!$M$7)/'Lineær programmering opg 4'!$K$7)*-1)</f>
        <v>-</v>
      </c>
      <c r="H7294" s="167" t="str">
        <f>IF('Lineær programmering opg 4'!$C$8=0,"-",((-A7294+'Lineær programmering opg 4'!$M$8)/'Lineær programmering opg 4'!$K$8)*-1)</f>
        <v>-</v>
      </c>
      <c r="I7294" s="167" t="str">
        <f>IF('Lineær programmering opg 4'!$D$8=0,"-",'Lineær programmering opg 4'!$G$8)</f>
        <v>-</v>
      </c>
      <c r="J7294" s="295">
        <f>A7294*'Lineær programmering opg 4'!$C$11+Datatabel!C7294*'Lineær programmering opg 4'!$D$11</f>
        <v>44187.299999999756</v>
      </c>
      <c r="K7294" s="9">
        <f t="shared" si="567"/>
        <v>0</v>
      </c>
      <c r="L7294" s="9">
        <f t="shared" si="568"/>
        <v>0</v>
      </c>
    </row>
    <row r="7295" spans="1:12" ht="15" x14ac:dyDescent="0.25">
      <c r="A7295" s="167">
        <f t="shared" si="566"/>
        <v>64.992000000019274</v>
      </c>
      <c r="B7295" s="325">
        <f t="shared" si="569"/>
        <v>0.27080000000008031</v>
      </c>
      <c r="C7295" s="167">
        <f t="shared" si="565"/>
        <v>251.25599999998553</v>
      </c>
      <c r="D7295" s="167">
        <f>IF('Lineær programmering opg 4'!$M$4=0,"-",(-A7295+'Lineær programmering opg 4'!$M$4)/'Lineær programmering opg 4'!$K$4*-1)</f>
        <v>350.01599999996142</v>
      </c>
      <c r="E7295" s="167">
        <f>IF('Lineær programmering opg 4'!$M$5=0,"-",(-A7295+'Lineær programmering opg 4'!$M$5)/'Lineær programmering opg 4'!$K$5*-1)</f>
        <v>251.25599999998553</v>
      </c>
      <c r="F7295" s="167" t="str">
        <f>IF('Lineær programmering opg 4'!$E$6=0,"-",(-A7295+'Lineær programmering opg 4'!$M$6)/'Lineær programmering opg 4'!$K$6*-1)</f>
        <v>-</v>
      </c>
      <c r="G7295" s="167" t="str">
        <f>IF('Lineær programmering opg 4'!$D$7=0,"-",((-A7295+'Lineær programmering opg 4'!$M$7)/'Lineær programmering opg 4'!$K$7)*-1)</f>
        <v>-</v>
      </c>
      <c r="H7295" s="167" t="str">
        <f>IF('Lineær programmering opg 4'!$C$8=0,"-",((-A7295+'Lineær programmering opg 4'!$M$8)/'Lineær programmering opg 4'!$K$8)*-1)</f>
        <v>-</v>
      </c>
      <c r="I7295" s="167" t="str">
        <f>IF('Lineær programmering opg 4'!$D$8=0,"-",'Lineær programmering opg 4'!$G$8)</f>
        <v>-</v>
      </c>
      <c r="J7295" s="295">
        <f>A7295*'Lineær programmering opg 4'!$C$11+Datatabel!C7295*'Lineær programmering opg 4'!$D$11</f>
        <v>44187.599999999758</v>
      </c>
      <c r="K7295" s="9">
        <f t="shared" si="567"/>
        <v>0</v>
      </c>
      <c r="L7295" s="9">
        <f t="shared" si="568"/>
        <v>0</v>
      </c>
    </row>
    <row r="7296" spans="1:12" ht="15" x14ac:dyDescent="0.25">
      <c r="A7296" s="167">
        <f t="shared" si="566"/>
        <v>64.968000000019273</v>
      </c>
      <c r="B7296" s="325">
        <f t="shared" si="569"/>
        <v>0.27070000000008032</v>
      </c>
      <c r="C7296" s="167">
        <f t="shared" si="565"/>
        <v>251.27399999998553</v>
      </c>
      <c r="D7296" s="167">
        <f>IF('Lineær programmering opg 4'!$M$4=0,"-",(-A7296+'Lineær programmering opg 4'!$M$4)/'Lineær programmering opg 4'!$K$4*-1)</f>
        <v>350.06399999996142</v>
      </c>
      <c r="E7296" s="167">
        <f>IF('Lineær programmering opg 4'!$M$5=0,"-",(-A7296+'Lineær programmering opg 4'!$M$5)/'Lineær programmering opg 4'!$K$5*-1)</f>
        <v>251.27399999998553</v>
      </c>
      <c r="F7296" s="167" t="str">
        <f>IF('Lineær programmering opg 4'!$E$6=0,"-",(-A7296+'Lineær programmering opg 4'!$M$6)/'Lineær programmering opg 4'!$K$6*-1)</f>
        <v>-</v>
      </c>
      <c r="G7296" s="167" t="str">
        <f>IF('Lineær programmering opg 4'!$D$7=0,"-",((-A7296+'Lineær programmering opg 4'!$M$7)/'Lineær programmering opg 4'!$K$7)*-1)</f>
        <v>-</v>
      </c>
      <c r="H7296" s="167" t="str">
        <f>IF('Lineær programmering opg 4'!$C$8=0,"-",((-A7296+'Lineær programmering opg 4'!$M$8)/'Lineær programmering opg 4'!$K$8)*-1)</f>
        <v>-</v>
      </c>
      <c r="I7296" s="167" t="str">
        <f>IF('Lineær programmering opg 4'!$D$8=0,"-",'Lineær programmering opg 4'!$G$8)</f>
        <v>-</v>
      </c>
      <c r="J7296" s="295">
        <f>A7296*'Lineær programmering opg 4'!$C$11+Datatabel!C7296*'Lineær programmering opg 4'!$D$11</f>
        <v>44187.899999999761</v>
      </c>
      <c r="K7296" s="9">
        <f t="shared" si="567"/>
        <v>0</v>
      </c>
      <c r="L7296" s="9">
        <f t="shared" si="568"/>
        <v>0</v>
      </c>
    </row>
    <row r="7297" spans="1:12" ht="15" x14ac:dyDescent="0.25">
      <c r="A7297" s="167">
        <f t="shared" si="566"/>
        <v>64.944000000019287</v>
      </c>
      <c r="B7297" s="325">
        <f t="shared" si="569"/>
        <v>0.27060000000008033</v>
      </c>
      <c r="C7297" s="167">
        <f t="shared" si="565"/>
        <v>251.29199999998553</v>
      </c>
      <c r="D7297" s="167">
        <f>IF('Lineær programmering opg 4'!$M$4=0,"-",(-A7297+'Lineær programmering opg 4'!$M$4)/'Lineær programmering opg 4'!$K$4*-1)</f>
        <v>350.11199999996143</v>
      </c>
      <c r="E7297" s="167">
        <f>IF('Lineær programmering opg 4'!$M$5=0,"-",(-A7297+'Lineær programmering opg 4'!$M$5)/'Lineær programmering opg 4'!$K$5*-1)</f>
        <v>251.29199999998553</v>
      </c>
      <c r="F7297" s="167" t="str">
        <f>IF('Lineær programmering opg 4'!$E$6=0,"-",(-A7297+'Lineær programmering opg 4'!$M$6)/'Lineær programmering opg 4'!$K$6*-1)</f>
        <v>-</v>
      </c>
      <c r="G7297" s="167" t="str">
        <f>IF('Lineær programmering opg 4'!$D$7=0,"-",((-A7297+'Lineær programmering opg 4'!$M$7)/'Lineær programmering opg 4'!$K$7)*-1)</f>
        <v>-</v>
      </c>
      <c r="H7297" s="167" t="str">
        <f>IF('Lineær programmering opg 4'!$C$8=0,"-",((-A7297+'Lineær programmering opg 4'!$M$8)/'Lineær programmering opg 4'!$K$8)*-1)</f>
        <v>-</v>
      </c>
      <c r="I7297" s="167" t="str">
        <f>IF('Lineær programmering opg 4'!$D$8=0,"-",'Lineær programmering opg 4'!$G$8)</f>
        <v>-</v>
      </c>
      <c r="J7297" s="295">
        <f>A7297*'Lineær programmering opg 4'!$C$11+Datatabel!C7297*'Lineær programmering opg 4'!$D$11</f>
        <v>44188.199999999757</v>
      </c>
      <c r="K7297" s="9">
        <f t="shared" si="567"/>
        <v>0</v>
      </c>
      <c r="L7297" s="9">
        <f t="shared" si="568"/>
        <v>0</v>
      </c>
    </row>
    <row r="7298" spans="1:12" ht="15" x14ac:dyDescent="0.25">
      <c r="A7298" s="167">
        <f t="shared" si="566"/>
        <v>64.920000000019286</v>
      </c>
      <c r="B7298" s="325">
        <f t="shared" si="569"/>
        <v>0.27050000000008034</v>
      </c>
      <c r="C7298" s="167">
        <f t="shared" si="565"/>
        <v>251.30999999998554</v>
      </c>
      <c r="D7298" s="167">
        <f>IF('Lineær programmering opg 4'!$M$4=0,"-",(-A7298+'Lineær programmering opg 4'!$M$4)/'Lineær programmering opg 4'!$K$4*-1)</f>
        <v>350.15999999996143</v>
      </c>
      <c r="E7298" s="167">
        <f>IF('Lineær programmering opg 4'!$M$5=0,"-",(-A7298+'Lineær programmering opg 4'!$M$5)/'Lineær programmering opg 4'!$K$5*-1)</f>
        <v>251.30999999998554</v>
      </c>
      <c r="F7298" s="167" t="str">
        <f>IF('Lineær programmering opg 4'!$E$6=0,"-",(-A7298+'Lineær programmering opg 4'!$M$6)/'Lineær programmering opg 4'!$K$6*-1)</f>
        <v>-</v>
      </c>
      <c r="G7298" s="167" t="str">
        <f>IF('Lineær programmering opg 4'!$D$7=0,"-",((-A7298+'Lineær programmering opg 4'!$M$7)/'Lineær programmering opg 4'!$K$7)*-1)</f>
        <v>-</v>
      </c>
      <c r="H7298" s="167" t="str">
        <f>IF('Lineær programmering opg 4'!$C$8=0,"-",((-A7298+'Lineær programmering opg 4'!$M$8)/'Lineær programmering opg 4'!$K$8)*-1)</f>
        <v>-</v>
      </c>
      <c r="I7298" s="167" t="str">
        <f>IF('Lineær programmering opg 4'!$D$8=0,"-",'Lineær programmering opg 4'!$G$8)</f>
        <v>-</v>
      </c>
      <c r="J7298" s="295">
        <f>A7298*'Lineær programmering opg 4'!$C$11+Datatabel!C7298*'Lineær programmering opg 4'!$D$11</f>
        <v>44188.49999999976</v>
      </c>
      <c r="K7298" s="9">
        <f t="shared" si="567"/>
        <v>0</v>
      </c>
      <c r="L7298" s="9">
        <f t="shared" si="568"/>
        <v>0</v>
      </c>
    </row>
    <row r="7299" spans="1:12" ht="15" x14ac:dyDescent="0.25">
      <c r="A7299" s="167">
        <f t="shared" si="566"/>
        <v>64.896000000019285</v>
      </c>
      <c r="B7299" s="325">
        <f t="shared" si="569"/>
        <v>0.27040000000008035</v>
      </c>
      <c r="C7299" s="167">
        <f t="shared" ref="C7299:C7362" si="570">MIN(D7299,E7299,F7299,G7299,H7299,I7299)</f>
        <v>251.32799999998554</v>
      </c>
      <c r="D7299" s="167">
        <f>IF('Lineær programmering opg 4'!$M$4=0,"-",(-A7299+'Lineær programmering opg 4'!$M$4)/'Lineær programmering opg 4'!$K$4*-1)</f>
        <v>350.20799999996143</v>
      </c>
      <c r="E7299" s="167">
        <f>IF('Lineær programmering opg 4'!$M$5=0,"-",(-A7299+'Lineær programmering opg 4'!$M$5)/'Lineær programmering opg 4'!$K$5*-1)</f>
        <v>251.32799999998554</v>
      </c>
      <c r="F7299" s="167" t="str">
        <f>IF('Lineær programmering opg 4'!$E$6=0,"-",(-A7299+'Lineær programmering opg 4'!$M$6)/'Lineær programmering opg 4'!$K$6*-1)</f>
        <v>-</v>
      </c>
      <c r="G7299" s="167" t="str">
        <f>IF('Lineær programmering opg 4'!$D$7=0,"-",((-A7299+'Lineær programmering opg 4'!$M$7)/'Lineær programmering opg 4'!$K$7)*-1)</f>
        <v>-</v>
      </c>
      <c r="H7299" s="167" t="str">
        <f>IF('Lineær programmering opg 4'!$C$8=0,"-",((-A7299+'Lineær programmering opg 4'!$M$8)/'Lineær programmering opg 4'!$K$8)*-1)</f>
        <v>-</v>
      </c>
      <c r="I7299" s="167" t="str">
        <f>IF('Lineær programmering opg 4'!$D$8=0,"-",'Lineær programmering opg 4'!$G$8)</f>
        <v>-</v>
      </c>
      <c r="J7299" s="295">
        <f>A7299*'Lineær programmering opg 4'!$C$11+Datatabel!C7299*'Lineær programmering opg 4'!$D$11</f>
        <v>44188.799999999756</v>
      </c>
      <c r="K7299" s="9">
        <f t="shared" si="567"/>
        <v>0</v>
      </c>
      <c r="L7299" s="9">
        <f t="shared" si="568"/>
        <v>0</v>
      </c>
    </row>
    <row r="7300" spans="1:12" ht="15" x14ac:dyDescent="0.25">
      <c r="A7300" s="167">
        <f t="shared" ref="A7300:A7363" si="571">$A$3*B7300</f>
        <v>64.872000000019284</v>
      </c>
      <c r="B7300" s="325">
        <f t="shared" si="569"/>
        <v>0.27030000000008036</v>
      </c>
      <c r="C7300" s="167">
        <f t="shared" si="570"/>
        <v>251.34599999998554</v>
      </c>
      <c r="D7300" s="167">
        <f>IF('Lineær programmering opg 4'!$M$4=0,"-",(-A7300+'Lineær programmering opg 4'!$M$4)/'Lineær programmering opg 4'!$K$4*-1)</f>
        <v>350.25599999996143</v>
      </c>
      <c r="E7300" s="167">
        <f>IF('Lineær programmering opg 4'!$M$5=0,"-",(-A7300+'Lineær programmering opg 4'!$M$5)/'Lineær programmering opg 4'!$K$5*-1)</f>
        <v>251.34599999998554</v>
      </c>
      <c r="F7300" s="167" t="str">
        <f>IF('Lineær programmering opg 4'!$E$6=0,"-",(-A7300+'Lineær programmering opg 4'!$M$6)/'Lineær programmering opg 4'!$K$6*-1)</f>
        <v>-</v>
      </c>
      <c r="G7300" s="167" t="str">
        <f>IF('Lineær programmering opg 4'!$D$7=0,"-",((-A7300+'Lineær programmering opg 4'!$M$7)/'Lineær programmering opg 4'!$K$7)*-1)</f>
        <v>-</v>
      </c>
      <c r="H7300" s="167" t="str">
        <f>IF('Lineær programmering opg 4'!$C$8=0,"-",((-A7300+'Lineær programmering opg 4'!$M$8)/'Lineær programmering opg 4'!$K$8)*-1)</f>
        <v>-</v>
      </c>
      <c r="I7300" s="167" t="str">
        <f>IF('Lineær programmering opg 4'!$D$8=0,"-",'Lineær programmering opg 4'!$G$8)</f>
        <v>-</v>
      </c>
      <c r="J7300" s="295">
        <f>A7300*'Lineær programmering opg 4'!$C$11+Datatabel!C7300*'Lineær programmering opg 4'!$D$11</f>
        <v>44189.099999999758</v>
      </c>
      <c r="K7300" s="9">
        <f t="shared" ref="K7300:K7363" si="572">IF($J$10004=J7300,A7300,0)</f>
        <v>0</v>
      </c>
      <c r="L7300" s="9">
        <f t="shared" ref="L7300:L7363" si="573">IF(J7300=$J$10004,C7300,0)</f>
        <v>0</v>
      </c>
    </row>
    <row r="7301" spans="1:12" ht="15" x14ac:dyDescent="0.25">
      <c r="A7301" s="167">
        <f t="shared" si="571"/>
        <v>64.848000000019283</v>
      </c>
      <c r="B7301" s="325">
        <f t="shared" ref="B7301:B7364" si="574">B7300-0.01%</f>
        <v>0.27020000000008038</v>
      </c>
      <c r="C7301" s="167">
        <f t="shared" si="570"/>
        <v>251.36399999998554</v>
      </c>
      <c r="D7301" s="167">
        <f>IF('Lineær programmering opg 4'!$M$4=0,"-",(-A7301+'Lineær programmering opg 4'!$M$4)/'Lineær programmering opg 4'!$K$4*-1)</f>
        <v>350.30399999996143</v>
      </c>
      <c r="E7301" s="167">
        <f>IF('Lineær programmering opg 4'!$M$5=0,"-",(-A7301+'Lineær programmering opg 4'!$M$5)/'Lineær programmering opg 4'!$K$5*-1)</f>
        <v>251.36399999998554</v>
      </c>
      <c r="F7301" s="167" t="str">
        <f>IF('Lineær programmering opg 4'!$E$6=0,"-",(-A7301+'Lineær programmering opg 4'!$M$6)/'Lineær programmering opg 4'!$K$6*-1)</f>
        <v>-</v>
      </c>
      <c r="G7301" s="167" t="str">
        <f>IF('Lineær programmering opg 4'!$D$7=0,"-",((-A7301+'Lineær programmering opg 4'!$M$7)/'Lineær programmering opg 4'!$K$7)*-1)</f>
        <v>-</v>
      </c>
      <c r="H7301" s="167" t="str">
        <f>IF('Lineær programmering opg 4'!$C$8=0,"-",((-A7301+'Lineær programmering opg 4'!$M$8)/'Lineær programmering opg 4'!$K$8)*-1)</f>
        <v>-</v>
      </c>
      <c r="I7301" s="167" t="str">
        <f>IF('Lineær programmering opg 4'!$D$8=0,"-",'Lineær programmering opg 4'!$G$8)</f>
        <v>-</v>
      </c>
      <c r="J7301" s="295">
        <f>A7301*'Lineær programmering opg 4'!$C$11+Datatabel!C7301*'Lineær programmering opg 4'!$D$11</f>
        <v>44189.399999999761</v>
      </c>
      <c r="K7301" s="9">
        <f t="shared" si="572"/>
        <v>0</v>
      </c>
      <c r="L7301" s="9">
        <f t="shared" si="573"/>
        <v>0</v>
      </c>
    </row>
    <row r="7302" spans="1:12" ht="15" x14ac:dyDescent="0.25">
      <c r="A7302" s="167">
        <f t="shared" si="571"/>
        <v>64.824000000019296</v>
      </c>
      <c r="B7302" s="325">
        <f t="shared" si="574"/>
        <v>0.27010000000008039</v>
      </c>
      <c r="C7302" s="167">
        <f t="shared" si="570"/>
        <v>251.38199999998554</v>
      </c>
      <c r="D7302" s="167">
        <f>IF('Lineær programmering opg 4'!$M$4=0,"-",(-A7302+'Lineær programmering opg 4'!$M$4)/'Lineær programmering opg 4'!$K$4*-1)</f>
        <v>350.35199999996144</v>
      </c>
      <c r="E7302" s="167">
        <f>IF('Lineær programmering opg 4'!$M$5=0,"-",(-A7302+'Lineær programmering opg 4'!$M$5)/'Lineær programmering opg 4'!$K$5*-1)</f>
        <v>251.38199999998554</v>
      </c>
      <c r="F7302" s="167" t="str">
        <f>IF('Lineær programmering opg 4'!$E$6=0,"-",(-A7302+'Lineær programmering opg 4'!$M$6)/'Lineær programmering opg 4'!$K$6*-1)</f>
        <v>-</v>
      </c>
      <c r="G7302" s="167" t="str">
        <f>IF('Lineær programmering opg 4'!$D$7=0,"-",((-A7302+'Lineær programmering opg 4'!$M$7)/'Lineær programmering opg 4'!$K$7)*-1)</f>
        <v>-</v>
      </c>
      <c r="H7302" s="167" t="str">
        <f>IF('Lineær programmering opg 4'!$C$8=0,"-",((-A7302+'Lineær programmering opg 4'!$M$8)/'Lineær programmering opg 4'!$K$8)*-1)</f>
        <v>-</v>
      </c>
      <c r="I7302" s="167" t="str">
        <f>IF('Lineær programmering opg 4'!$D$8=0,"-",'Lineær programmering opg 4'!$G$8)</f>
        <v>-</v>
      </c>
      <c r="J7302" s="295">
        <f>A7302*'Lineær programmering opg 4'!$C$11+Datatabel!C7302*'Lineær programmering opg 4'!$D$11</f>
        <v>44189.699999999757</v>
      </c>
      <c r="K7302" s="9">
        <f t="shared" si="572"/>
        <v>0</v>
      </c>
      <c r="L7302" s="9">
        <f t="shared" si="573"/>
        <v>0</v>
      </c>
    </row>
    <row r="7303" spans="1:12" ht="15" x14ac:dyDescent="0.25">
      <c r="A7303" s="167">
        <f t="shared" si="571"/>
        <v>64.800000000019295</v>
      </c>
      <c r="B7303" s="325">
        <f t="shared" si="574"/>
        <v>0.2700000000000804</v>
      </c>
      <c r="C7303" s="167">
        <f t="shared" si="570"/>
        <v>251.39999999998554</v>
      </c>
      <c r="D7303" s="167">
        <f>IF('Lineær programmering opg 4'!$M$4=0,"-",(-A7303+'Lineær programmering opg 4'!$M$4)/'Lineær programmering opg 4'!$K$4*-1)</f>
        <v>350.39999999996144</v>
      </c>
      <c r="E7303" s="167">
        <f>IF('Lineær programmering opg 4'!$M$5=0,"-",(-A7303+'Lineær programmering opg 4'!$M$5)/'Lineær programmering opg 4'!$K$5*-1)</f>
        <v>251.39999999998554</v>
      </c>
      <c r="F7303" s="167" t="str">
        <f>IF('Lineær programmering opg 4'!$E$6=0,"-",(-A7303+'Lineær programmering opg 4'!$M$6)/'Lineær programmering opg 4'!$K$6*-1)</f>
        <v>-</v>
      </c>
      <c r="G7303" s="167" t="str">
        <f>IF('Lineær programmering opg 4'!$D$7=0,"-",((-A7303+'Lineær programmering opg 4'!$M$7)/'Lineær programmering opg 4'!$K$7)*-1)</f>
        <v>-</v>
      </c>
      <c r="H7303" s="167" t="str">
        <f>IF('Lineær programmering opg 4'!$C$8=0,"-",((-A7303+'Lineær programmering opg 4'!$M$8)/'Lineær programmering opg 4'!$K$8)*-1)</f>
        <v>-</v>
      </c>
      <c r="I7303" s="167" t="str">
        <f>IF('Lineær programmering opg 4'!$D$8=0,"-",'Lineær programmering opg 4'!$G$8)</f>
        <v>-</v>
      </c>
      <c r="J7303" s="295">
        <f>A7303*'Lineær programmering opg 4'!$C$11+Datatabel!C7303*'Lineær programmering opg 4'!$D$11</f>
        <v>44189.99999999976</v>
      </c>
      <c r="K7303" s="9">
        <f t="shared" si="572"/>
        <v>0</v>
      </c>
      <c r="L7303" s="9">
        <f t="shared" si="573"/>
        <v>0</v>
      </c>
    </row>
    <row r="7304" spans="1:12" ht="15" x14ac:dyDescent="0.25">
      <c r="A7304" s="167">
        <f t="shared" si="571"/>
        <v>64.776000000019295</v>
      </c>
      <c r="B7304" s="325">
        <f t="shared" si="574"/>
        <v>0.26990000000008041</v>
      </c>
      <c r="C7304" s="167">
        <f t="shared" si="570"/>
        <v>251.41799999998554</v>
      </c>
      <c r="D7304" s="167">
        <f>IF('Lineær programmering opg 4'!$M$4=0,"-",(-A7304+'Lineær programmering opg 4'!$M$4)/'Lineær programmering opg 4'!$K$4*-1)</f>
        <v>350.44799999996144</v>
      </c>
      <c r="E7304" s="167">
        <f>IF('Lineær programmering opg 4'!$M$5=0,"-",(-A7304+'Lineær programmering opg 4'!$M$5)/'Lineær programmering opg 4'!$K$5*-1)</f>
        <v>251.41799999998554</v>
      </c>
      <c r="F7304" s="167" t="str">
        <f>IF('Lineær programmering opg 4'!$E$6=0,"-",(-A7304+'Lineær programmering opg 4'!$M$6)/'Lineær programmering opg 4'!$K$6*-1)</f>
        <v>-</v>
      </c>
      <c r="G7304" s="167" t="str">
        <f>IF('Lineær programmering opg 4'!$D$7=0,"-",((-A7304+'Lineær programmering opg 4'!$M$7)/'Lineær programmering opg 4'!$K$7)*-1)</f>
        <v>-</v>
      </c>
      <c r="H7304" s="167" t="str">
        <f>IF('Lineær programmering opg 4'!$C$8=0,"-",((-A7304+'Lineær programmering opg 4'!$M$8)/'Lineær programmering opg 4'!$K$8)*-1)</f>
        <v>-</v>
      </c>
      <c r="I7304" s="167" t="str">
        <f>IF('Lineær programmering opg 4'!$D$8=0,"-",'Lineær programmering opg 4'!$G$8)</f>
        <v>-</v>
      </c>
      <c r="J7304" s="295">
        <f>A7304*'Lineær programmering opg 4'!$C$11+Datatabel!C7304*'Lineær programmering opg 4'!$D$11</f>
        <v>44190.299999999756</v>
      </c>
      <c r="K7304" s="9">
        <f t="shared" si="572"/>
        <v>0</v>
      </c>
      <c r="L7304" s="9">
        <f t="shared" si="573"/>
        <v>0</v>
      </c>
    </row>
    <row r="7305" spans="1:12" ht="15" x14ac:dyDescent="0.25">
      <c r="A7305" s="167">
        <f t="shared" si="571"/>
        <v>64.752000000019308</v>
      </c>
      <c r="B7305" s="325">
        <f t="shared" si="574"/>
        <v>0.26980000000008042</v>
      </c>
      <c r="C7305" s="167">
        <f t="shared" si="570"/>
        <v>251.43599999998554</v>
      </c>
      <c r="D7305" s="167">
        <f>IF('Lineær programmering opg 4'!$M$4=0,"-",(-A7305+'Lineær programmering opg 4'!$M$4)/'Lineær programmering opg 4'!$K$4*-1)</f>
        <v>350.49599999996138</v>
      </c>
      <c r="E7305" s="167">
        <f>IF('Lineær programmering opg 4'!$M$5=0,"-",(-A7305+'Lineær programmering opg 4'!$M$5)/'Lineær programmering opg 4'!$K$5*-1)</f>
        <v>251.43599999998554</v>
      </c>
      <c r="F7305" s="167" t="str">
        <f>IF('Lineær programmering opg 4'!$E$6=0,"-",(-A7305+'Lineær programmering opg 4'!$M$6)/'Lineær programmering opg 4'!$K$6*-1)</f>
        <v>-</v>
      </c>
      <c r="G7305" s="167" t="str">
        <f>IF('Lineær programmering opg 4'!$D$7=0,"-",((-A7305+'Lineær programmering opg 4'!$M$7)/'Lineær programmering opg 4'!$K$7)*-1)</f>
        <v>-</v>
      </c>
      <c r="H7305" s="167" t="str">
        <f>IF('Lineær programmering opg 4'!$C$8=0,"-",((-A7305+'Lineær programmering opg 4'!$M$8)/'Lineær programmering opg 4'!$K$8)*-1)</f>
        <v>-</v>
      </c>
      <c r="I7305" s="167" t="str">
        <f>IF('Lineær programmering opg 4'!$D$8=0,"-",'Lineær programmering opg 4'!$G$8)</f>
        <v>-</v>
      </c>
      <c r="J7305" s="295">
        <f>A7305*'Lineær programmering opg 4'!$C$11+Datatabel!C7305*'Lineær programmering opg 4'!$D$11</f>
        <v>44190.599999999766</v>
      </c>
      <c r="K7305" s="9">
        <f t="shared" si="572"/>
        <v>0</v>
      </c>
      <c r="L7305" s="9">
        <f t="shared" si="573"/>
        <v>0</v>
      </c>
    </row>
    <row r="7306" spans="1:12" ht="15" x14ac:dyDescent="0.25">
      <c r="A7306" s="167">
        <f t="shared" si="571"/>
        <v>64.728000000019307</v>
      </c>
      <c r="B7306" s="325">
        <f t="shared" si="574"/>
        <v>0.26970000000008043</v>
      </c>
      <c r="C7306" s="167">
        <f t="shared" si="570"/>
        <v>251.45399999998554</v>
      </c>
      <c r="D7306" s="167">
        <f>IF('Lineær programmering opg 4'!$M$4=0,"-",(-A7306+'Lineær programmering opg 4'!$M$4)/'Lineær programmering opg 4'!$K$4*-1)</f>
        <v>350.54399999996139</v>
      </c>
      <c r="E7306" s="167">
        <f>IF('Lineær programmering opg 4'!$M$5=0,"-",(-A7306+'Lineær programmering opg 4'!$M$5)/'Lineær programmering opg 4'!$K$5*-1)</f>
        <v>251.45399999998554</v>
      </c>
      <c r="F7306" s="167" t="str">
        <f>IF('Lineær programmering opg 4'!$E$6=0,"-",(-A7306+'Lineær programmering opg 4'!$M$6)/'Lineær programmering opg 4'!$K$6*-1)</f>
        <v>-</v>
      </c>
      <c r="G7306" s="167" t="str">
        <f>IF('Lineær programmering opg 4'!$D$7=0,"-",((-A7306+'Lineær programmering opg 4'!$M$7)/'Lineær programmering opg 4'!$K$7)*-1)</f>
        <v>-</v>
      </c>
      <c r="H7306" s="167" t="str">
        <f>IF('Lineær programmering opg 4'!$C$8=0,"-",((-A7306+'Lineær programmering opg 4'!$M$8)/'Lineær programmering opg 4'!$K$8)*-1)</f>
        <v>-</v>
      </c>
      <c r="I7306" s="167" t="str">
        <f>IF('Lineær programmering opg 4'!$D$8=0,"-",'Lineær programmering opg 4'!$G$8)</f>
        <v>-</v>
      </c>
      <c r="J7306" s="295">
        <f>A7306*'Lineær programmering opg 4'!$C$11+Datatabel!C7306*'Lineær programmering opg 4'!$D$11</f>
        <v>44190.899999999761</v>
      </c>
      <c r="K7306" s="9">
        <f t="shared" si="572"/>
        <v>0</v>
      </c>
      <c r="L7306" s="9">
        <f t="shared" si="573"/>
        <v>0</v>
      </c>
    </row>
    <row r="7307" spans="1:12" ht="15" x14ac:dyDescent="0.25">
      <c r="A7307" s="167">
        <f t="shared" si="571"/>
        <v>64.704000000019306</v>
      </c>
      <c r="B7307" s="325">
        <f t="shared" si="574"/>
        <v>0.26960000000008044</v>
      </c>
      <c r="C7307" s="167">
        <f t="shared" si="570"/>
        <v>251.47199999998554</v>
      </c>
      <c r="D7307" s="167">
        <f>IF('Lineær programmering opg 4'!$M$4=0,"-",(-A7307+'Lineær programmering opg 4'!$M$4)/'Lineær programmering opg 4'!$K$4*-1)</f>
        <v>350.59199999996139</v>
      </c>
      <c r="E7307" s="167">
        <f>IF('Lineær programmering opg 4'!$M$5=0,"-",(-A7307+'Lineær programmering opg 4'!$M$5)/'Lineær programmering opg 4'!$K$5*-1)</f>
        <v>251.47199999998554</v>
      </c>
      <c r="F7307" s="167" t="str">
        <f>IF('Lineær programmering opg 4'!$E$6=0,"-",(-A7307+'Lineær programmering opg 4'!$M$6)/'Lineær programmering opg 4'!$K$6*-1)</f>
        <v>-</v>
      </c>
      <c r="G7307" s="167" t="str">
        <f>IF('Lineær programmering opg 4'!$D$7=0,"-",((-A7307+'Lineær programmering opg 4'!$M$7)/'Lineær programmering opg 4'!$K$7)*-1)</f>
        <v>-</v>
      </c>
      <c r="H7307" s="167" t="str">
        <f>IF('Lineær programmering opg 4'!$C$8=0,"-",((-A7307+'Lineær programmering opg 4'!$M$8)/'Lineær programmering opg 4'!$K$8)*-1)</f>
        <v>-</v>
      </c>
      <c r="I7307" s="167" t="str">
        <f>IF('Lineær programmering opg 4'!$D$8=0,"-",'Lineær programmering opg 4'!$G$8)</f>
        <v>-</v>
      </c>
      <c r="J7307" s="295">
        <f>A7307*'Lineær programmering opg 4'!$C$11+Datatabel!C7307*'Lineær programmering opg 4'!$D$11</f>
        <v>44191.199999999764</v>
      </c>
      <c r="K7307" s="9">
        <f t="shared" si="572"/>
        <v>0</v>
      </c>
      <c r="L7307" s="9">
        <f t="shared" si="573"/>
        <v>0</v>
      </c>
    </row>
    <row r="7308" spans="1:12" ht="15" x14ac:dyDescent="0.25">
      <c r="A7308" s="167">
        <f t="shared" si="571"/>
        <v>64.680000000019305</v>
      </c>
      <c r="B7308" s="325">
        <f t="shared" si="574"/>
        <v>0.26950000000008045</v>
      </c>
      <c r="C7308" s="167">
        <f t="shared" si="570"/>
        <v>251.48999999998554</v>
      </c>
      <c r="D7308" s="167">
        <f>IF('Lineær programmering opg 4'!$M$4=0,"-",(-A7308+'Lineær programmering opg 4'!$M$4)/'Lineær programmering opg 4'!$K$4*-1)</f>
        <v>350.63999999996139</v>
      </c>
      <c r="E7308" s="167">
        <f>IF('Lineær programmering opg 4'!$M$5=0,"-",(-A7308+'Lineær programmering opg 4'!$M$5)/'Lineær programmering opg 4'!$K$5*-1)</f>
        <v>251.48999999998554</v>
      </c>
      <c r="F7308" s="167" t="str">
        <f>IF('Lineær programmering opg 4'!$E$6=0,"-",(-A7308+'Lineær programmering opg 4'!$M$6)/'Lineær programmering opg 4'!$K$6*-1)</f>
        <v>-</v>
      </c>
      <c r="G7308" s="167" t="str">
        <f>IF('Lineær programmering opg 4'!$D$7=0,"-",((-A7308+'Lineær programmering opg 4'!$M$7)/'Lineær programmering opg 4'!$K$7)*-1)</f>
        <v>-</v>
      </c>
      <c r="H7308" s="167" t="str">
        <f>IF('Lineær programmering opg 4'!$C$8=0,"-",((-A7308+'Lineær programmering opg 4'!$M$8)/'Lineær programmering opg 4'!$K$8)*-1)</f>
        <v>-</v>
      </c>
      <c r="I7308" s="167" t="str">
        <f>IF('Lineær programmering opg 4'!$D$8=0,"-",'Lineær programmering opg 4'!$G$8)</f>
        <v>-</v>
      </c>
      <c r="J7308" s="295">
        <f>A7308*'Lineær programmering opg 4'!$C$11+Datatabel!C7308*'Lineær programmering opg 4'!$D$11</f>
        <v>44191.49999999976</v>
      </c>
      <c r="K7308" s="9">
        <f t="shared" si="572"/>
        <v>0</v>
      </c>
      <c r="L7308" s="9">
        <f t="shared" si="573"/>
        <v>0</v>
      </c>
    </row>
    <row r="7309" spans="1:12" ht="15" x14ac:dyDescent="0.25">
      <c r="A7309" s="167">
        <f t="shared" si="571"/>
        <v>64.656000000019304</v>
      </c>
      <c r="B7309" s="325">
        <f t="shared" si="574"/>
        <v>0.26940000000008046</v>
      </c>
      <c r="C7309" s="167">
        <f t="shared" si="570"/>
        <v>251.50799999998554</v>
      </c>
      <c r="D7309" s="167">
        <f>IF('Lineær programmering opg 4'!$M$4=0,"-",(-A7309+'Lineær programmering opg 4'!$M$4)/'Lineær programmering opg 4'!$K$4*-1)</f>
        <v>350.68799999996139</v>
      </c>
      <c r="E7309" s="167">
        <f>IF('Lineær programmering opg 4'!$M$5=0,"-",(-A7309+'Lineær programmering opg 4'!$M$5)/'Lineær programmering opg 4'!$K$5*-1)</f>
        <v>251.50799999998554</v>
      </c>
      <c r="F7309" s="167" t="str">
        <f>IF('Lineær programmering opg 4'!$E$6=0,"-",(-A7309+'Lineær programmering opg 4'!$M$6)/'Lineær programmering opg 4'!$K$6*-1)</f>
        <v>-</v>
      </c>
      <c r="G7309" s="167" t="str">
        <f>IF('Lineær programmering opg 4'!$D$7=0,"-",((-A7309+'Lineær programmering opg 4'!$M$7)/'Lineær programmering opg 4'!$K$7)*-1)</f>
        <v>-</v>
      </c>
      <c r="H7309" s="167" t="str">
        <f>IF('Lineær programmering opg 4'!$C$8=0,"-",((-A7309+'Lineær programmering opg 4'!$M$8)/'Lineær programmering opg 4'!$K$8)*-1)</f>
        <v>-</v>
      </c>
      <c r="I7309" s="167" t="str">
        <f>IF('Lineær programmering opg 4'!$D$8=0,"-",'Lineær programmering opg 4'!$G$8)</f>
        <v>-</v>
      </c>
      <c r="J7309" s="295">
        <f>A7309*'Lineær programmering opg 4'!$C$11+Datatabel!C7309*'Lineær programmering opg 4'!$D$11</f>
        <v>44191.799999999756</v>
      </c>
      <c r="K7309" s="9">
        <f t="shared" si="572"/>
        <v>0</v>
      </c>
      <c r="L7309" s="9">
        <f t="shared" si="573"/>
        <v>0</v>
      </c>
    </row>
    <row r="7310" spans="1:12" ht="15" x14ac:dyDescent="0.25">
      <c r="A7310" s="167">
        <f t="shared" si="571"/>
        <v>64.632000000019318</v>
      </c>
      <c r="B7310" s="325">
        <f t="shared" si="574"/>
        <v>0.26930000000008048</v>
      </c>
      <c r="C7310" s="167">
        <f t="shared" si="570"/>
        <v>251.52599999998552</v>
      </c>
      <c r="D7310" s="167">
        <f>IF('Lineær programmering opg 4'!$M$4=0,"-",(-A7310+'Lineær programmering opg 4'!$M$4)/'Lineær programmering opg 4'!$K$4*-1)</f>
        <v>350.73599999996134</v>
      </c>
      <c r="E7310" s="167">
        <f>IF('Lineær programmering opg 4'!$M$5=0,"-",(-A7310+'Lineær programmering opg 4'!$M$5)/'Lineær programmering opg 4'!$K$5*-1)</f>
        <v>251.52599999998552</v>
      </c>
      <c r="F7310" s="167" t="str">
        <f>IF('Lineær programmering opg 4'!$E$6=0,"-",(-A7310+'Lineær programmering opg 4'!$M$6)/'Lineær programmering opg 4'!$K$6*-1)</f>
        <v>-</v>
      </c>
      <c r="G7310" s="167" t="str">
        <f>IF('Lineær programmering opg 4'!$D$7=0,"-",((-A7310+'Lineær programmering opg 4'!$M$7)/'Lineær programmering opg 4'!$K$7)*-1)</f>
        <v>-</v>
      </c>
      <c r="H7310" s="167" t="str">
        <f>IF('Lineær programmering opg 4'!$C$8=0,"-",((-A7310+'Lineær programmering opg 4'!$M$8)/'Lineær programmering opg 4'!$K$8)*-1)</f>
        <v>-</v>
      </c>
      <c r="I7310" s="167" t="str">
        <f>IF('Lineær programmering opg 4'!$D$8=0,"-",'Lineær programmering opg 4'!$G$8)</f>
        <v>-</v>
      </c>
      <c r="J7310" s="295">
        <f>A7310*'Lineær programmering opg 4'!$C$11+Datatabel!C7310*'Lineær programmering opg 4'!$D$11</f>
        <v>44192.099999999758</v>
      </c>
      <c r="K7310" s="9">
        <f t="shared" si="572"/>
        <v>0</v>
      </c>
      <c r="L7310" s="9">
        <f t="shared" si="573"/>
        <v>0</v>
      </c>
    </row>
    <row r="7311" spans="1:12" ht="15" x14ac:dyDescent="0.25">
      <c r="A7311" s="167">
        <f t="shared" si="571"/>
        <v>64.608000000019317</v>
      </c>
      <c r="B7311" s="325">
        <f t="shared" si="574"/>
        <v>0.26920000000008049</v>
      </c>
      <c r="C7311" s="167">
        <f t="shared" si="570"/>
        <v>251.54399999998552</v>
      </c>
      <c r="D7311" s="167">
        <f>IF('Lineær programmering opg 4'!$M$4=0,"-",(-A7311+'Lineær programmering opg 4'!$M$4)/'Lineær programmering opg 4'!$K$4*-1)</f>
        <v>350.78399999996134</v>
      </c>
      <c r="E7311" s="167">
        <f>IF('Lineær programmering opg 4'!$M$5=0,"-",(-A7311+'Lineær programmering opg 4'!$M$5)/'Lineær programmering opg 4'!$K$5*-1)</f>
        <v>251.54399999998552</v>
      </c>
      <c r="F7311" s="167" t="str">
        <f>IF('Lineær programmering opg 4'!$E$6=0,"-",(-A7311+'Lineær programmering opg 4'!$M$6)/'Lineær programmering opg 4'!$K$6*-1)</f>
        <v>-</v>
      </c>
      <c r="G7311" s="167" t="str">
        <f>IF('Lineær programmering opg 4'!$D$7=0,"-",((-A7311+'Lineær programmering opg 4'!$M$7)/'Lineær programmering opg 4'!$K$7)*-1)</f>
        <v>-</v>
      </c>
      <c r="H7311" s="167" t="str">
        <f>IF('Lineær programmering opg 4'!$C$8=0,"-",((-A7311+'Lineær programmering opg 4'!$M$8)/'Lineær programmering opg 4'!$K$8)*-1)</f>
        <v>-</v>
      </c>
      <c r="I7311" s="167" t="str">
        <f>IF('Lineær programmering opg 4'!$D$8=0,"-",'Lineær programmering opg 4'!$G$8)</f>
        <v>-</v>
      </c>
      <c r="J7311" s="295">
        <f>A7311*'Lineær programmering opg 4'!$C$11+Datatabel!C7311*'Lineær programmering opg 4'!$D$11</f>
        <v>44192.399999999761</v>
      </c>
      <c r="K7311" s="9">
        <f t="shared" si="572"/>
        <v>0</v>
      </c>
      <c r="L7311" s="9">
        <f t="shared" si="573"/>
        <v>0</v>
      </c>
    </row>
    <row r="7312" spans="1:12" ht="15" x14ac:dyDescent="0.25">
      <c r="A7312" s="167">
        <f t="shared" si="571"/>
        <v>64.584000000019316</v>
      </c>
      <c r="B7312" s="325">
        <f t="shared" si="574"/>
        <v>0.2691000000000805</v>
      </c>
      <c r="C7312" s="167">
        <f t="shared" si="570"/>
        <v>251.56199999998552</v>
      </c>
      <c r="D7312" s="167">
        <f>IF('Lineær programmering opg 4'!$M$4=0,"-",(-A7312+'Lineær programmering opg 4'!$M$4)/'Lineær programmering opg 4'!$K$4*-1)</f>
        <v>350.83199999996134</v>
      </c>
      <c r="E7312" s="167">
        <f>IF('Lineær programmering opg 4'!$M$5=0,"-",(-A7312+'Lineær programmering opg 4'!$M$5)/'Lineær programmering opg 4'!$K$5*-1)</f>
        <v>251.56199999998552</v>
      </c>
      <c r="F7312" s="167" t="str">
        <f>IF('Lineær programmering opg 4'!$E$6=0,"-",(-A7312+'Lineær programmering opg 4'!$M$6)/'Lineær programmering opg 4'!$K$6*-1)</f>
        <v>-</v>
      </c>
      <c r="G7312" s="167" t="str">
        <f>IF('Lineær programmering opg 4'!$D$7=0,"-",((-A7312+'Lineær programmering opg 4'!$M$7)/'Lineær programmering opg 4'!$K$7)*-1)</f>
        <v>-</v>
      </c>
      <c r="H7312" s="167" t="str">
        <f>IF('Lineær programmering opg 4'!$C$8=0,"-",((-A7312+'Lineær programmering opg 4'!$M$8)/'Lineær programmering opg 4'!$K$8)*-1)</f>
        <v>-</v>
      </c>
      <c r="I7312" s="167" t="str">
        <f>IF('Lineær programmering opg 4'!$D$8=0,"-",'Lineær programmering opg 4'!$G$8)</f>
        <v>-</v>
      </c>
      <c r="J7312" s="295">
        <f>A7312*'Lineær programmering opg 4'!$C$11+Datatabel!C7312*'Lineær programmering opg 4'!$D$11</f>
        <v>44192.699999999757</v>
      </c>
      <c r="K7312" s="9">
        <f t="shared" si="572"/>
        <v>0</v>
      </c>
      <c r="L7312" s="9">
        <f t="shared" si="573"/>
        <v>0</v>
      </c>
    </row>
    <row r="7313" spans="1:12" ht="15" x14ac:dyDescent="0.25">
      <c r="A7313" s="167">
        <f t="shared" si="571"/>
        <v>64.560000000019329</v>
      </c>
      <c r="B7313" s="325">
        <f t="shared" si="574"/>
        <v>0.26900000000008051</v>
      </c>
      <c r="C7313" s="167">
        <f t="shared" si="570"/>
        <v>251.57999999998552</v>
      </c>
      <c r="D7313" s="167">
        <f>IF('Lineær programmering opg 4'!$M$4=0,"-",(-A7313+'Lineær programmering opg 4'!$M$4)/'Lineær programmering opg 4'!$K$4*-1)</f>
        <v>350.87999999996134</v>
      </c>
      <c r="E7313" s="167">
        <f>IF('Lineær programmering opg 4'!$M$5=0,"-",(-A7313+'Lineær programmering opg 4'!$M$5)/'Lineær programmering opg 4'!$K$5*-1)</f>
        <v>251.57999999998552</v>
      </c>
      <c r="F7313" s="167" t="str">
        <f>IF('Lineær programmering opg 4'!$E$6=0,"-",(-A7313+'Lineær programmering opg 4'!$M$6)/'Lineær programmering opg 4'!$K$6*-1)</f>
        <v>-</v>
      </c>
      <c r="G7313" s="167" t="str">
        <f>IF('Lineær programmering opg 4'!$D$7=0,"-",((-A7313+'Lineær programmering opg 4'!$M$7)/'Lineær programmering opg 4'!$K$7)*-1)</f>
        <v>-</v>
      </c>
      <c r="H7313" s="167" t="str">
        <f>IF('Lineær programmering opg 4'!$C$8=0,"-",((-A7313+'Lineær programmering opg 4'!$M$8)/'Lineær programmering opg 4'!$K$8)*-1)</f>
        <v>-</v>
      </c>
      <c r="I7313" s="167" t="str">
        <f>IF('Lineær programmering opg 4'!$D$8=0,"-",'Lineær programmering opg 4'!$G$8)</f>
        <v>-</v>
      </c>
      <c r="J7313" s="295">
        <f>A7313*'Lineær programmering opg 4'!$C$11+Datatabel!C7313*'Lineær programmering opg 4'!$D$11</f>
        <v>44192.99999999976</v>
      </c>
      <c r="K7313" s="9">
        <f t="shared" si="572"/>
        <v>0</v>
      </c>
      <c r="L7313" s="9">
        <f t="shared" si="573"/>
        <v>0</v>
      </c>
    </row>
    <row r="7314" spans="1:12" ht="15" x14ac:dyDescent="0.25">
      <c r="A7314" s="167">
        <f t="shared" si="571"/>
        <v>64.536000000019328</v>
      </c>
      <c r="B7314" s="325">
        <f t="shared" si="574"/>
        <v>0.26890000000008052</v>
      </c>
      <c r="C7314" s="167">
        <f t="shared" si="570"/>
        <v>251.59799999998552</v>
      </c>
      <c r="D7314" s="167">
        <f>IF('Lineær programmering opg 4'!$M$4=0,"-",(-A7314+'Lineær programmering opg 4'!$M$4)/'Lineær programmering opg 4'!$K$4*-1)</f>
        <v>350.92799999996134</v>
      </c>
      <c r="E7314" s="167">
        <f>IF('Lineær programmering opg 4'!$M$5=0,"-",(-A7314+'Lineær programmering opg 4'!$M$5)/'Lineær programmering opg 4'!$K$5*-1)</f>
        <v>251.59799999998552</v>
      </c>
      <c r="F7314" s="167" t="str">
        <f>IF('Lineær programmering opg 4'!$E$6=0,"-",(-A7314+'Lineær programmering opg 4'!$M$6)/'Lineær programmering opg 4'!$K$6*-1)</f>
        <v>-</v>
      </c>
      <c r="G7314" s="167" t="str">
        <f>IF('Lineær programmering opg 4'!$D$7=0,"-",((-A7314+'Lineær programmering opg 4'!$M$7)/'Lineær programmering opg 4'!$K$7)*-1)</f>
        <v>-</v>
      </c>
      <c r="H7314" s="167" t="str">
        <f>IF('Lineær programmering opg 4'!$C$8=0,"-",((-A7314+'Lineær programmering opg 4'!$M$8)/'Lineær programmering opg 4'!$K$8)*-1)</f>
        <v>-</v>
      </c>
      <c r="I7314" s="167" t="str">
        <f>IF('Lineær programmering opg 4'!$D$8=0,"-",'Lineær programmering opg 4'!$G$8)</f>
        <v>-</v>
      </c>
      <c r="J7314" s="295">
        <f>A7314*'Lineær programmering opg 4'!$C$11+Datatabel!C7314*'Lineær programmering opg 4'!$D$11</f>
        <v>44193.299999999763</v>
      </c>
      <c r="K7314" s="9">
        <f t="shared" si="572"/>
        <v>0</v>
      </c>
      <c r="L7314" s="9">
        <f t="shared" si="573"/>
        <v>0</v>
      </c>
    </row>
    <row r="7315" spans="1:12" ht="15" x14ac:dyDescent="0.25">
      <c r="A7315" s="167">
        <f t="shared" si="571"/>
        <v>64.512000000019327</v>
      </c>
      <c r="B7315" s="325">
        <f t="shared" si="574"/>
        <v>0.26880000000008053</v>
      </c>
      <c r="C7315" s="167">
        <f t="shared" si="570"/>
        <v>251.61599999998552</v>
      </c>
      <c r="D7315" s="167">
        <f>IF('Lineær programmering opg 4'!$M$4=0,"-",(-A7315+'Lineær programmering opg 4'!$M$4)/'Lineær programmering opg 4'!$K$4*-1)</f>
        <v>350.97599999996135</v>
      </c>
      <c r="E7315" s="167">
        <f>IF('Lineær programmering opg 4'!$M$5=0,"-",(-A7315+'Lineær programmering opg 4'!$M$5)/'Lineær programmering opg 4'!$K$5*-1)</f>
        <v>251.61599999998552</v>
      </c>
      <c r="F7315" s="167" t="str">
        <f>IF('Lineær programmering opg 4'!$E$6=0,"-",(-A7315+'Lineær programmering opg 4'!$M$6)/'Lineær programmering opg 4'!$K$6*-1)</f>
        <v>-</v>
      </c>
      <c r="G7315" s="167" t="str">
        <f>IF('Lineær programmering opg 4'!$D$7=0,"-",((-A7315+'Lineær programmering opg 4'!$M$7)/'Lineær programmering opg 4'!$K$7)*-1)</f>
        <v>-</v>
      </c>
      <c r="H7315" s="167" t="str">
        <f>IF('Lineær programmering opg 4'!$C$8=0,"-",((-A7315+'Lineær programmering opg 4'!$M$8)/'Lineær programmering opg 4'!$K$8)*-1)</f>
        <v>-</v>
      </c>
      <c r="I7315" s="167" t="str">
        <f>IF('Lineær programmering opg 4'!$D$8=0,"-",'Lineær programmering opg 4'!$G$8)</f>
        <v>-</v>
      </c>
      <c r="J7315" s="295">
        <f>A7315*'Lineær programmering opg 4'!$C$11+Datatabel!C7315*'Lineær programmering opg 4'!$D$11</f>
        <v>44193.599999999758</v>
      </c>
      <c r="K7315" s="9">
        <f t="shared" si="572"/>
        <v>0</v>
      </c>
      <c r="L7315" s="9">
        <f t="shared" si="573"/>
        <v>0</v>
      </c>
    </row>
    <row r="7316" spans="1:12" ht="15" x14ac:dyDescent="0.25">
      <c r="A7316" s="167">
        <f t="shared" si="571"/>
        <v>64.488000000019326</v>
      </c>
      <c r="B7316" s="325">
        <f t="shared" si="574"/>
        <v>0.26870000000008054</v>
      </c>
      <c r="C7316" s="167">
        <f t="shared" si="570"/>
        <v>251.63399999998552</v>
      </c>
      <c r="D7316" s="167">
        <f>IF('Lineær programmering opg 4'!$M$4=0,"-",(-A7316+'Lineær programmering opg 4'!$M$4)/'Lineær programmering opg 4'!$K$4*-1)</f>
        <v>351.02399999996135</v>
      </c>
      <c r="E7316" s="167">
        <f>IF('Lineær programmering opg 4'!$M$5=0,"-",(-A7316+'Lineær programmering opg 4'!$M$5)/'Lineær programmering opg 4'!$K$5*-1)</f>
        <v>251.63399999998552</v>
      </c>
      <c r="F7316" s="167" t="str">
        <f>IF('Lineær programmering opg 4'!$E$6=0,"-",(-A7316+'Lineær programmering opg 4'!$M$6)/'Lineær programmering opg 4'!$K$6*-1)</f>
        <v>-</v>
      </c>
      <c r="G7316" s="167" t="str">
        <f>IF('Lineær programmering opg 4'!$D$7=0,"-",((-A7316+'Lineær programmering opg 4'!$M$7)/'Lineær programmering opg 4'!$K$7)*-1)</f>
        <v>-</v>
      </c>
      <c r="H7316" s="167" t="str">
        <f>IF('Lineær programmering opg 4'!$C$8=0,"-",((-A7316+'Lineær programmering opg 4'!$M$8)/'Lineær programmering opg 4'!$K$8)*-1)</f>
        <v>-</v>
      </c>
      <c r="I7316" s="167" t="str">
        <f>IF('Lineær programmering opg 4'!$D$8=0,"-",'Lineær programmering opg 4'!$G$8)</f>
        <v>-</v>
      </c>
      <c r="J7316" s="295">
        <f>A7316*'Lineær programmering opg 4'!$C$11+Datatabel!C7316*'Lineær programmering opg 4'!$D$11</f>
        <v>44193.899999999761</v>
      </c>
      <c r="K7316" s="9">
        <f t="shared" si="572"/>
        <v>0</v>
      </c>
      <c r="L7316" s="9">
        <f t="shared" si="573"/>
        <v>0</v>
      </c>
    </row>
    <row r="7317" spans="1:12" ht="15" x14ac:dyDescent="0.25">
      <c r="A7317" s="167">
        <f t="shared" si="571"/>
        <v>64.464000000019325</v>
      </c>
      <c r="B7317" s="325">
        <f t="shared" si="574"/>
        <v>0.26860000000008055</v>
      </c>
      <c r="C7317" s="167">
        <f t="shared" si="570"/>
        <v>251.65199999998552</v>
      </c>
      <c r="D7317" s="167">
        <f>IF('Lineær programmering opg 4'!$M$4=0,"-",(-A7317+'Lineær programmering opg 4'!$M$4)/'Lineær programmering opg 4'!$K$4*-1)</f>
        <v>351.07199999996135</v>
      </c>
      <c r="E7317" s="167">
        <f>IF('Lineær programmering opg 4'!$M$5=0,"-",(-A7317+'Lineær programmering opg 4'!$M$5)/'Lineær programmering opg 4'!$K$5*-1)</f>
        <v>251.65199999998552</v>
      </c>
      <c r="F7317" s="167" t="str">
        <f>IF('Lineær programmering opg 4'!$E$6=0,"-",(-A7317+'Lineær programmering opg 4'!$M$6)/'Lineær programmering opg 4'!$K$6*-1)</f>
        <v>-</v>
      </c>
      <c r="G7317" s="167" t="str">
        <f>IF('Lineær programmering opg 4'!$D$7=0,"-",((-A7317+'Lineær programmering opg 4'!$M$7)/'Lineær programmering opg 4'!$K$7)*-1)</f>
        <v>-</v>
      </c>
      <c r="H7317" s="167" t="str">
        <f>IF('Lineær programmering opg 4'!$C$8=0,"-",((-A7317+'Lineær programmering opg 4'!$M$8)/'Lineær programmering opg 4'!$K$8)*-1)</f>
        <v>-</v>
      </c>
      <c r="I7317" s="167" t="str">
        <f>IF('Lineær programmering opg 4'!$D$8=0,"-",'Lineær programmering opg 4'!$G$8)</f>
        <v>-</v>
      </c>
      <c r="J7317" s="295">
        <f>A7317*'Lineær programmering opg 4'!$C$11+Datatabel!C7317*'Lineær programmering opg 4'!$D$11</f>
        <v>44194.199999999757</v>
      </c>
      <c r="K7317" s="9">
        <f t="shared" si="572"/>
        <v>0</v>
      </c>
      <c r="L7317" s="9">
        <f t="shared" si="573"/>
        <v>0</v>
      </c>
    </row>
    <row r="7318" spans="1:12" ht="15" x14ac:dyDescent="0.25">
      <c r="A7318" s="167">
        <f t="shared" si="571"/>
        <v>64.440000000019339</v>
      </c>
      <c r="B7318" s="325">
        <f t="shared" si="574"/>
        <v>0.26850000000008056</v>
      </c>
      <c r="C7318" s="167">
        <f t="shared" si="570"/>
        <v>251.66999999998552</v>
      </c>
      <c r="D7318" s="167">
        <f>IF('Lineær programmering opg 4'!$M$4=0,"-",(-A7318+'Lineær programmering opg 4'!$M$4)/'Lineær programmering opg 4'!$K$4*-1)</f>
        <v>351.11999999996135</v>
      </c>
      <c r="E7318" s="167">
        <f>IF('Lineær programmering opg 4'!$M$5=0,"-",(-A7318+'Lineær programmering opg 4'!$M$5)/'Lineær programmering opg 4'!$K$5*-1)</f>
        <v>251.66999999998552</v>
      </c>
      <c r="F7318" s="167" t="str">
        <f>IF('Lineær programmering opg 4'!$E$6=0,"-",(-A7318+'Lineær programmering opg 4'!$M$6)/'Lineær programmering opg 4'!$K$6*-1)</f>
        <v>-</v>
      </c>
      <c r="G7318" s="167" t="str">
        <f>IF('Lineær programmering opg 4'!$D$7=0,"-",((-A7318+'Lineær programmering opg 4'!$M$7)/'Lineær programmering opg 4'!$K$7)*-1)</f>
        <v>-</v>
      </c>
      <c r="H7318" s="167" t="str">
        <f>IF('Lineær programmering opg 4'!$C$8=0,"-",((-A7318+'Lineær programmering opg 4'!$M$8)/'Lineær programmering opg 4'!$K$8)*-1)</f>
        <v>-</v>
      </c>
      <c r="I7318" s="167" t="str">
        <f>IF('Lineær programmering opg 4'!$D$8=0,"-",'Lineær programmering opg 4'!$G$8)</f>
        <v>-</v>
      </c>
      <c r="J7318" s="295">
        <f>A7318*'Lineær programmering opg 4'!$C$11+Datatabel!C7318*'Lineær programmering opg 4'!$D$11</f>
        <v>44194.499999999767</v>
      </c>
      <c r="K7318" s="9">
        <f t="shared" si="572"/>
        <v>0</v>
      </c>
      <c r="L7318" s="9">
        <f t="shared" si="573"/>
        <v>0</v>
      </c>
    </row>
    <row r="7319" spans="1:12" ht="15" x14ac:dyDescent="0.25">
      <c r="A7319" s="167">
        <f t="shared" si="571"/>
        <v>64.416000000019338</v>
      </c>
      <c r="B7319" s="325">
        <f t="shared" si="574"/>
        <v>0.26840000000008057</v>
      </c>
      <c r="C7319" s="167">
        <f t="shared" si="570"/>
        <v>251.68799999998552</v>
      </c>
      <c r="D7319" s="167">
        <f>IF('Lineær programmering opg 4'!$M$4=0,"-",(-A7319+'Lineær programmering opg 4'!$M$4)/'Lineær programmering opg 4'!$K$4*-1)</f>
        <v>351.16799999996135</v>
      </c>
      <c r="E7319" s="167">
        <f>IF('Lineær programmering opg 4'!$M$5=0,"-",(-A7319+'Lineær programmering opg 4'!$M$5)/'Lineær programmering opg 4'!$K$5*-1)</f>
        <v>251.68799999998552</v>
      </c>
      <c r="F7319" s="167" t="str">
        <f>IF('Lineær programmering opg 4'!$E$6=0,"-",(-A7319+'Lineær programmering opg 4'!$M$6)/'Lineær programmering opg 4'!$K$6*-1)</f>
        <v>-</v>
      </c>
      <c r="G7319" s="167" t="str">
        <f>IF('Lineær programmering opg 4'!$D$7=0,"-",((-A7319+'Lineær programmering opg 4'!$M$7)/'Lineær programmering opg 4'!$K$7)*-1)</f>
        <v>-</v>
      </c>
      <c r="H7319" s="167" t="str">
        <f>IF('Lineær programmering opg 4'!$C$8=0,"-",((-A7319+'Lineær programmering opg 4'!$M$8)/'Lineær programmering opg 4'!$K$8)*-1)</f>
        <v>-</v>
      </c>
      <c r="I7319" s="167" t="str">
        <f>IF('Lineær programmering opg 4'!$D$8=0,"-",'Lineær programmering opg 4'!$G$8)</f>
        <v>-</v>
      </c>
      <c r="J7319" s="295">
        <f>A7319*'Lineær programmering opg 4'!$C$11+Datatabel!C7319*'Lineær programmering opg 4'!$D$11</f>
        <v>44194.799999999763</v>
      </c>
      <c r="K7319" s="9">
        <f t="shared" si="572"/>
        <v>0</v>
      </c>
      <c r="L7319" s="9">
        <f t="shared" si="573"/>
        <v>0</v>
      </c>
    </row>
    <row r="7320" spans="1:12" ht="15" x14ac:dyDescent="0.25">
      <c r="A7320" s="167">
        <f t="shared" si="571"/>
        <v>64.392000000019337</v>
      </c>
      <c r="B7320" s="325">
        <f t="shared" si="574"/>
        <v>0.26830000000008059</v>
      </c>
      <c r="C7320" s="167">
        <f t="shared" si="570"/>
        <v>251.70599999998552</v>
      </c>
      <c r="D7320" s="167">
        <f>IF('Lineær programmering opg 4'!$M$4=0,"-",(-A7320+'Lineær programmering opg 4'!$M$4)/'Lineær programmering opg 4'!$K$4*-1)</f>
        <v>351.21599999996135</v>
      </c>
      <c r="E7320" s="167">
        <f>IF('Lineær programmering opg 4'!$M$5=0,"-",(-A7320+'Lineær programmering opg 4'!$M$5)/'Lineær programmering opg 4'!$K$5*-1)</f>
        <v>251.70599999998552</v>
      </c>
      <c r="F7320" s="167" t="str">
        <f>IF('Lineær programmering opg 4'!$E$6=0,"-",(-A7320+'Lineær programmering opg 4'!$M$6)/'Lineær programmering opg 4'!$K$6*-1)</f>
        <v>-</v>
      </c>
      <c r="G7320" s="167" t="str">
        <f>IF('Lineær programmering opg 4'!$D$7=0,"-",((-A7320+'Lineær programmering opg 4'!$M$7)/'Lineær programmering opg 4'!$K$7)*-1)</f>
        <v>-</v>
      </c>
      <c r="H7320" s="167" t="str">
        <f>IF('Lineær programmering opg 4'!$C$8=0,"-",((-A7320+'Lineær programmering opg 4'!$M$8)/'Lineær programmering opg 4'!$K$8)*-1)</f>
        <v>-</v>
      </c>
      <c r="I7320" s="167" t="str">
        <f>IF('Lineær programmering opg 4'!$D$8=0,"-",'Lineær programmering opg 4'!$G$8)</f>
        <v>-</v>
      </c>
      <c r="J7320" s="295">
        <f>A7320*'Lineær programmering opg 4'!$C$11+Datatabel!C7320*'Lineær programmering opg 4'!$D$11</f>
        <v>44195.099999999758</v>
      </c>
      <c r="K7320" s="9">
        <f t="shared" si="572"/>
        <v>0</v>
      </c>
      <c r="L7320" s="9">
        <f t="shared" si="573"/>
        <v>0</v>
      </c>
    </row>
    <row r="7321" spans="1:12" ht="15" x14ac:dyDescent="0.25">
      <c r="A7321" s="167">
        <f t="shared" si="571"/>
        <v>64.36800000001935</v>
      </c>
      <c r="B7321" s="325">
        <f t="shared" si="574"/>
        <v>0.2682000000000806</v>
      </c>
      <c r="C7321" s="167">
        <f t="shared" si="570"/>
        <v>251.72399999998547</v>
      </c>
      <c r="D7321" s="167">
        <f>IF('Lineær programmering opg 4'!$M$4=0,"-",(-A7321+'Lineær programmering opg 4'!$M$4)/'Lineær programmering opg 4'!$K$4*-1)</f>
        <v>351.2639999999613</v>
      </c>
      <c r="E7321" s="167">
        <f>IF('Lineær programmering opg 4'!$M$5=0,"-",(-A7321+'Lineær programmering opg 4'!$M$5)/'Lineær programmering opg 4'!$K$5*-1)</f>
        <v>251.72399999998547</v>
      </c>
      <c r="F7321" s="167" t="str">
        <f>IF('Lineær programmering opg 4'!$E$6=0,"-",(-A7321+'Lineær programmering opg 4'!$M$6)/'Lineær programmering opg 4'!$K$6*-1)</f>
        <v>-</v>
      </c>
      <c r="G7321" s="167" t="str">
        <f>IF('Lineær programmering opg 4'!$D$7=0,"-",((-A7321+'Lineær programmering opg 4'!$M$7)/'Lineær programmering opg 4'!$K$7)*-1)</f>
        <v>-</v>
      </c>
      <c r="H7321" s="167" t="str">
        <f>IF('Lineær programmering opg 4'!$C$8=0,"-",((-A7321+'Lineær programmering opg 4'!$M$8)/'Lineær programmering opg 4'!$K$8)*-1)</f>
        <v>-</v>
      </c>
      <c r="I7321" s="167" t="str">
        <f>IF('Lineær programmering opg 4'!$D$8=0,"-",'Lineær programmering opg 4'!$G$8)</f>
        <v>-</v>
      </c>
      <c r="J7321" s="295">
        <f>A7321*'Lineær programmering opg 4'!$C$11+Datatabel!C7321*'Lineær programmering opg 4'!$D$11</f>
        <v>44195.399999999761</v>
      </c>
      <c r="K7321" s="9">
        <f t="shared" si="572"/>
        <v>0</v>
      </c>
      <c r="L7321" s="9">
        <f t="shared" si="573"/>
        <v>0</v>
      </c>
    </row>
    <row r="7322" spans="1:12" ht="15" x14ac:dyDescent="0.25">
      <c r="A7322" s="167">
        <f t="shared" si="571"/>
        <v>64.344000000019349</v>
      </c>
      <c r="B7322" s="325">
        <f t="shared" si="574"/>
        <v>0.26810000000008061</v>
      </c>
      <c r="C7322" s="167">
        <f t="shared" si="570"/>
        <v>251.74199999998547</v>
      </c>
      <c r="D7322" s="167">
        <f>IF('Lineær programmering opg 4'!$M$4=0,"-",(-A7322+'Lineær programmering opg 4'!$M$4)/'Lineær programmering opg 4'!$K$4*-1)</f>
        <v>351.3119999999613</v>
      </c>
      <c r="E7322" s="167">
        <f>IF('Lineær programmering opg 4'!$M$5=0,"-",(-A7322+'Lineær programmering opg 4'!$M$5)/'Lineær programmering opg 4'!$K$5*-1)</f>
        <v>251.74199999998547</v>
      </c>
      <c r="F7322" s="167" t="str">
        <f>IF('Lineær programmering opg 4'!$E$6=0,"-",(-A7322+'Lineær programmering opg 4'!$M$6)/'Lineær programmering opg 4'!$K$6*-1)</f>
        <v>-</v>
      </c>
      <c r="G7322" s="167" t="str">
        <f>IF('Lineær programmering opg 4'!$D$7=0,"-",((-A7322+'Lineær programmering opg 4'!$M$7)/'Lineær programmering opg 4'!$K$7)*-1)</f>
        <v>-</v>
      </c>
      <c r="H7322" s="167" t="str">
        <f>IF('Lineær programmering opg 4'!$C$8=0,"-",((-A7322+'Lineær programmering opg 4'!$M$8)/'Lineær programmering opg 4'!$K$8)*-1)</f>
        <v>-</v>
      </c>
      <c r="I7322" s="167" t="str">
        <f>IF('Lineær programmering opg 4'!$D$8=0,"-",'Lineær programmering opg 4'!$G$8)</f>
        <v>-</v>
      </c>
      <c r="J7322" s="295">
        <f>A7322*'Lineær programmering opg 4'!$C$11+Datatabel!C7322*'Lineær programmering opg 4'!$D$11</f>
        <v>44195.699999999757</v>
      </c>
      <c r="K7322" s="9">
        <f t="shared" si="572"/>
        <v>0</v>
      </c>
      <c r="L7322" s="9">
        <f t="shared" si="573"/>
        <v>0</v>
      </c>
    </row>
    <row r="7323" spans="1:12" ht="15" x14ac:dyDescent="0.25">
      <c r="A7323" s="167">
        <f t="shared" si="571"/>
        <v>64.320000000019348</v>
      </c>
      <c r="B7323" s="325">
        <f t="shared" si="574"/>
        <v>0.26800000000008062</v>
      </c>
      <c r="C7323" s="167">
        <f t="shared" si="570"/>
        <v>251.75999999998547</v>
      </c>
      <c r="D7323" s="167">
        <f>IF('Lineær programmering opg 4'!$M$4=0,"-",(-A7323+'Lineær programmering opg 4'!$M$4)/'Lineær programmering opg 4'!$K$4*-1)</f>
        <v>351.3599999999613</v>
      </c>
      <c r="E7323" s="167">
        <f>IF('Lineær programmering opg 4'!$M$5=0,"-",(-A7323+'Lineær programmering opg 4'!$M$5)/'Lineær programmering opg 4'!$K$5*-1)</f>
        <v>251.75999999998547</v>
      </c>
      <c r="F7323" s="167" t="str">
        <f>IF('Lineær programmering opg 4'!$E$6=0,"-",(-A7323+'Lineær programmering opg 4'!$M$6)/'Lineær programmering opg 4'!$K$6*-1)</f>
        <v>-</v>
      </c>
      <c r="G7323" s="167" t="str">
        <f>IF('Lineær programmering opg 4'!$D$7=0,"-",((-A7323+'Lineær programmering opg 4'!$M$7)/'Lineær programmering opg 4'!$K$7)*-1)</f>
        <v>-</v>
      </c>
      <c r="H7323" s="167" t="str">
        <f>IF('Lineær programmering opg 4'!$C$8=0,"-",((-A7323+'Lineær programmering opg 4'!$M$8)/'Lineær programmering opg 4'!$K$8)*-1)</f>
        <v>-</v>
      </c>
      <c r="I7323" s="167" t="str">
        <f>IF('Lineær programmering opg 4'!$D$8=0,"-",'Lineær programmering opg 4'!$G$8)</f>
        <v>-</v>
      </c>
      <c r="J7323" s="295">
        <f>A7323*'Lineær programmering opg 4'!$C$11+Datatabel!C7323*'Lineær programmering opg 4'!$D$11</f>
        <v>44195.999999999753</v>
      </c>
      <c r="K7323" s="9">
        <f t="shared" si="572"/>
        <v>0</v>
      </c>
      <c r="L7323" s="9">
        <f t="shared" si="573"/>
        <v>0</v>
      </c>
    </row>
    <row r="7324" spans="1:12" ht="15" x14ac:dyDescent="0.25">
      <c r="A7324" s="167">
        <f t="shared" si="571"/>
        <v>64.296000000019347</v>
      </c>
      <c r="B7324" s="325">
        <f t="shared" si="574"/>
        <v>0.26790000000008063</v>
      </c>
      <c r="C7324" s="167">
        <f t="shared" si="570"/>
        <v>251.77799999998547</v>
      </c>
      <c r="D7324" s="167">
        <f>IF('Lineær programmering opg 4'!$M$4=0,"-",(-A7324+'Lineær programmering opg 4'!$M$4)/'Lineær programmering opg 4'!$K$4*-1)</f>
        <v>351.40799999996131</v>
      </c>
      <c r="E7324" s="167">
        <f>IF('Lineær programmering opg 4'!$M$5=0,"-",(-A7324+'Lineær programmering opg 4'!$M$5)/'Lineær programmering opg 4'!$K$5*-1)</f>
        <v>251.77799999998547</v>
      </c>
      <c r="F7324" s="167" t="str">
        <f>IF('Lineær programmering opg 4'!$E$6=0,"-",(-A7324+'Lineær programmering opg 4'!$M$6)/'Lineær programmering opg 4'!$K$6*-1)</f>
        <v>-</v>
      </c>
      <c r="G7324" s="167" t="str">
        <f>IF('Lineær programmering opg 4'!$D$7=0,"-",((-A7324+'Lineær programmering opg 4'!$M$7)/'Lineær programmering opg 4'!$K$7)*-1)</f>
        <v>-</v>
      </c>
      <c r="H7324" s="167" t="str">
        <f>IF('Lineær programmering opg 4'!$C$8=0,"-",((-A7324+'Lineær programmering opg 4'!$M$8)/'Lineær programmering opg 4'!$K$8)*-1)</f>
        <v>-</v>
      </c>
      <c r="I7324" s="167" t="str">
        <f>IF('Lineær programmering opg 4'!$D$8=0,"-",'Lineær programmering opg 4'!$G$8)</f>
        <v>-</v>
      </c>
      <c r="J7324" s="295">
        <f>A7324*'Lineær programmering opg 4'!$C$11+Datatabel!C7324*'Lineær programmering opg 4'!$D$11</f>
        <v>44196.299999999756</v>
      </c>
      <c r="K7324" s="9">
        <f t="shared" si="572"/>
        <v>0</v>
      </c>
      <c r="L7324" s="9">
        <f t="shared" si="573"/>
        <v>0</v>
      </c>
    </row>
    <row r="7325" spans="1:12" ht="15" x14ac:dyDescent="0.25">
      <c r="A7325" s="167">
        <f t="shared" si="571"/>
        <v>64.272000000019347</v>
      </c>
      <c r="B7325" s="325">
        <f t="shared" si="574"/>
        <v>0.26780000000008064</v>
      </c>
      <c r="C7325" s="167">
        <f t="shared" si="570"/>
        <v>251.79599999998547</v>
      </c>
      <c r="D7325" s="167">
        <f>IF('Lineær programmering opg 4'!$M$4=0,"-",(-A7325+'Lineær programmering opg 4'!$M$4)/'Lineær programmering opg 4'!$K$4*-1)</f>
        <v>351.45599999996131</v>
      </c>
      <c r="E7325" s="167">
        <f>IF('Lineær programmering opg 4'!$M$5=0,"-",(-A7325+'Lineær programmering opg 4'!$M$5)/'Lineær programmering opg 4'!$K$5*-1)</f>
        <v>251.79599999998547</v>
      </c>
      <c r="F7325" s="167" t="str">
        <f>IF('Lineær programmering opg 4'!$E$6=0,"-",(-A7325+'Lineær programmering opg 4'!$M$6)/'Lineær programmering opg 4'!$K$6*-1)</f>
        <v>-</v>
      </c>
      <c r="G7325" s="167" t="str">
        <f>IF('Lineær programmering opg 4'!$D$7=0,"-",((-A7325+'Lineær programmering opg 4'!$M$7)/'Lineær programmering opg 4'!$K$7)*-1)</f>
        <v>-</v>
      </c>
      <c r="H7325" s="167" t="str">
        <f>IF('Lineær programmering opg 4'!$C$8=0,"-",((-A7325+'Lineær programmering opg 4'!$M$8)/'Lineær programmering opg 4'!$K$8)*-1)</f>
        <v>-</v>
      </c>
      <c r="I7325" s="167" t="str">
        <f>IF('Lineær programmering opg 4'!$D$8=0,"-",'Lineær programmering opg 4'!$G$8)</f>
        <v>-</v>
      </c>
      <c r="J7325" s="295">
        <f>A7325*'Lineær programmering opg 4'!$C$11+Datatabel!C7325*'Lineær programmering opg 4'!$D$11</f>
        <v>44196.599999999751</v>
      </c>
      <c r="K7325" s="9">
        <f t="shared" si="572"/>
        <v>0</v>
      </c>
      <c r="L7325" s="9">
        <f t="shared" si="573"/>
        <v>0</v>
      </c>
    </row>
    <row r="7326" spans="1:12" ht="15" x14ac:dyDescent="0.25">
      <c r="A7326" s="167">
        <f t="shared" si="571"/>
        <v>64.24800000001936</v>
      </c>
      <c r="B7326" s="325">
        <f t="shared" si="574"/>
        <v>0.26770000000008065</v>
      </c>
      <c r="C7326" s="167">
        <f t="shared" si="570"/>
        <v>251.81399999998547</v>
      </c>
      <c r="D7326" s="167">
        <f>IF('Lineær programmering opg 4'!$M$4=0,"-",(-A7326+'Lineær programmering opg 4'!$M$4)/'Lineær programmering opg 4'!$K$4*-1)</f>
        <v>351.50399999996125</v>
      </c>
      <c r="E7326" s="167">
        <f>IF('Lineær programmering opg 4'!$M$5=0,"-",(-A7326+'Lineær programmering opg 4'!$M$5)/'Lineær programmering opg 4'!$K$5*-1)</f>
        <v>251.81399999998547</v>
      </c>
      <c r="F7326" s="167" t="str">
        <f>IF('Lineær programmering opg 4'!$E$6=0,"-",(-A7326+'Lineær programmering opg 4'!$M$6)/'Lineær programmering opg 4'!$K$6*-1)</f>
        <v>-</v>
      </c>
      <c r="G7326" s="167" t="str">
        <f>IF('Lineær programmering opg 4'!$D$7=0,"-",((-A7326+'Lineær programmering opg 4'!$M$7)/'Lineær programmering opg 4'!$K$7)*-1)</f>
        <v>-</v>
      </c>
      <c r="H7326" s="167" t="str">
        <f>IF('Lineær programmering opg 4'!$C$8=0,"-",((-A7326+'Lineær programmering opg 4'!$M$8)/'Lineær programmering opg 4'!$K$8)*-1)</f>
        <v>-</v>
      </c>
      <c r="I7326" s="167" t="str">
        <f>IF('Lineær programmering opg 4'!$D$8=0,"-",'Lineær programmering opg 4'!$G$8)</f>
        <v>-</v>
      </c>
      <c r="J7326" s="295">
        <f>A7326*'Lineær programmering opg 4'!$C$11+Datatabel!C7326*'Lineær programmering opg 4'!$D$11</f>
        <v>44196.899999999761</v>
      </c>
      <c r="K7326" s="9">
        <f t="shared" si="572"/>
        <v>0</v>
      </c>
      <c r="L7326" s="9">
        <f t="shared" si="573"/>
        <v>0</v>
      </c>
    </row>
    <row r="7327" spans="1:12" ht="15" x14ac:dyDescent="0.25">
      <c r="A7327" s="167">
        <f t="shared" si="571"/>
        <v>64.224000000019359</v>
      </c>
      <c r="B7327" s="325">
        <f t="shared" si="574"/>
        <v>0.26760000000008066</v>
      </c>
      <c r="C7327" s="167">
        <f t="shared" si="570"/>
        <v>251.83199999998547</v>
      </c>
      <c r="D7327" s="167">
        <f>IF('Lineær programmering opg 4'!$M$4=0,"-",(-A7327+'Lineær programmering opg 4'!$M$4)/'Lineær programmering opg 4'!$K$4*-1)</f>
        <v>351.55199999996125</v>
      </c>
      <c r="E7327" s="167">
        <f>IF('Lineær programmering opg 4'!$M$5=0,"-",(-A7327+'Lineær programmering opg 4'!$M$5)/'Lineær programmering opg 4'!$K$5*-1)</f>
        <v>251.83199999998547</v>
      </c>
      <c r="F7327" s="167" t="str">
        <f>IF('Lineær programmering opg 4'!$E$6=0,"-",(-A7327+'Lineær programmering opg 4'!$M$6)/'Lineær programmering opg 4'!$K$6*-1)</f>
        <v>-</v>
      </c>
      <c r="G7327" s="167" t="str">
        <f>IF('Lineær programmering opg 4'!$D$7=0,"-",((-A7327+'Lineær programmering opg 4'!$M$7)/'Lineær programmering opg 4'!$K$7)*-1)</f>
        <v>-</v>
      </c>
      <c r="H7327" s="167" t="str">
        <f>IF('Lineær programmering opg 4'!$C$8=0,"-",((-A7327+'Lineær programmering opg 4'!$M$8)/'Lineær programmering opg 4'!$K$8)*-1)</f>
        <v>-</v>
      </c>
      <c r="I7327" s="167" t="str">
        <f>IF('Lineær programmering opg 4'!$D$8=0,"-",'Lineær programmering opg 4'!$G$8)</f>
        <v>-</v>
      </c>
      <c r="J7327" s="295">
        <f>A7327*'Lineær programmering opg 4'!$C$11+Datatabel!C7327*'Lineær programmering opg 4'!$D$11</f>
        <v>44197.199999999757</v>
      </c>
      <c r="K7327" s="9">
        <f t="shared" si="572"/>
        <v>0</v>
      </c>
      <c r="L7327" s="9">
        <f t="shared" si="573"/>
        <v>0</v>
      </c>
    </row>
    <row r="7328" spans="1:12" ht="15" x14ac:dyDescent="0.25">
      <c r="A7328" s="167">
        <f t="shared" si="571"/>
        <v>64.200000000019358</v>
      </c>
      <c r="B7328" s="325">
        <f t="shared" si="574"/>
        <v>0.26750000000008067</v>
      </c>
      <c r="C7328" s="167">
        <f t="shared" si="570"/>
        <v>251.84999999998547</v>
      </c>
      <c r="D7328" s="167">
        <f>IF('Lineær programmering opg 4'!$M$4=0,"-",(-A7328+'Lineær programmering opg 4'!$M$4)/'Lineær programmering opg 4'!$K$4*-1)</f>
        <v>351.59999999996126</v>
      </c>
      <c r="E7328" s="167">
        <f>IF('Lineær programmering opg 4'!$M$5=0,"-",(-A7328+'Lineær programmering opg 4'!$M$5)/'Lineær programmering opg 4'!$K$5*-1)</f>
        <v>251.84999999998547</v>
      </c>
      <c r="F7328" s="167" t="str">
        <f>IF('Lineær programmering opg 4'!$E$6=0,"-",(-A7328+'Lineær programmering opg 4'!$M$6)/'Lineær programmering opg 4'!$K$6*-1)</f>
        <v>-</v>
      </c>
      <c r="G7328" s="167" t="str">
        <f>IF('Lineær programmering opg 4'!$D$7=0,"-",((-A7328+'Lineær programmering opg 4'!$M$7)/'Lineær programmering opg 4'!$K$7)*-1)</f>
        <v>-</v>
      </c>
      <c r="H7328" s="167" t="str">
        <f>IF('Lineær programmering opg 4'!$C$8=0,"-",((-A7328+'Lineær programmering opg 4'!$M$8)/'Lineær programmering opg 4'!$K$8)*-1)</f>
        <v>-</v>
      </c>
      <c r="I7328" s="167" t="str">
        <f>IF('Lineær programmering opg 4'!$D$8=0,"-",'Lineær programmering opg 4'!$G$8)</f>
        <v>-</v>
      </c>
      <c r="J7328" s="295">
        <f>A7328*'Lineær programmering opg 4'!$C$11+Datatabel!C7328*'Lineær programmering opg 4'!$D$11</f>
        <v>44197.499999999753</v>
      </c>
      <c r="K7328" s="9">
        <f t="shared" si="572"/>
        <v>0</v>
      </c>
      <c r="L7328" s="9">
        <f t="shared" si="573"/>
        <v>0</v>
      </c>
    </row>
    <row r="7329" spans="1:12" ht="15" x14ac:dyDescent="0.25">
      <c r="A7329" s="167">
        <f t="shared" si="571"/>
        <v>64.176000000019371</v>
      </c>
      <c r="B7329" s="325">
        <f t="shared" si="574"/>
        <v>0.26740000000008068</v>
      </c>
      <c r="C7329" s="167">
        <f t="shared" si="570"/>
        <v>251.86799999998547</v>
      </c>
      <c r="D7329" s="167">
        <f>IF('Lineær programmering opg 4'!$M$4=0,"-",(-A7329+'Lineær programmering opg 4'!$M$4)/'Lineær programmering opg 4'!$K$4*-1)</f>
        <v>351.64799999996126</v>
      </c>
      <c r="E7329" s="167">
        <f>IF('Lineær programmering opg 4'!$M$5=0,"-",(-A7329+'Lineær programmering opg 4'!$M$5)/'Lineær programmering opg 4'!$K$5*-1)</f>
        <v>251.86799999998547</v>
      </c>
      <c r="F7329" s="167" t="str">
        <f>IF('Lineær programmering opg 4'!$E$6=0,"-",(-A7329+'Lineær programmering opg 4'!$M$6)/'Lineær programmering opg 4'!$K$6*-1)</f>
        <v>-</v>
      </c>
      <c r="G7329" s="167" t="str">
        <f>IF('Lineær programmering opg 4'!$D$7=0,"-",((-A7329+'Lineær programmering opg 4'!$M$7)/'Lineær programmering opg 4'!$K$7)*-1)</f>
        <v>-</v>
      </c>
      <c r="H7329" s="167" t="str">
        <f>IF('Lineær programmering opg 4'!$C$8=0,"-",((-A7329+'Lineær programmering opg 4'!$M$8)/'Lineær programmering opg 4'!$K$8)*-1)</f>
        <v>-</v>
      </c>
      <c r="I7329" s="167" t="str">
        <f>IF('Lineær programmering opg 4'!$D$8=0,"-",'Lineær programmering opg 4'!$G$8)</f>
        <v>-</v>
      </c>
      <c r="J7329" s="295">
        <f>A7329*'Lineær programmering opg 4'!$C$11+Datatabel!C7329*'Lineær programmering opg 4'!$D$11</f>
        <v>44197.799999999756</v>
      </c>
      <c r="K7329" s="9">
        <f t="shared" si="572"/>
        <v>0</v>
      </c>
      <c r="L7329" s="9">
        <f t="shared" si="573"/>
        <v>0</v>
      </c>
    </row>
    <row r="7330" spans="1:12" ht="15" x14ac:dyDescent="0.25">
      <c r="A7330" s="167">
        <f t="shared" si="571"/>
        <v>64.15200000001937</v>
      </c>
      <c r="B7330" s="325">
        <f t="shared" si="574"/>
        <v>0.2673000000000807</v>
      </c>
      <c r="C7330" s="167">
        <f t="shared" si="570"/>
        <v>251.88599999998547</v>
      </c>
      <c r="D7330" s="167">
        <f>IF('Lineær programmering opg 4'!$M$4=0,"-",(-A7330+'Lineær programmering opg 4'!$M$4)/'Lineær programmering opg 4'!$K$4*-1)</f>
        <v>351.69599999996126</v>
      </c>
      <c r="E7330" s="167">
        <f>IF('Lineær programmering opg 4'!$M$5=0,"-",(-A7330+'Lineær programmering opg 4'!$M$5)/'Lineær programmering opg 4'!$K$5*-1)</f>
        <v>251.88599999998547</v>
      </c>
      <c r="F7330" s="167" t="str">
        <f>IF('Lineær programmering opg 4'!$E$6=0,"-",(-A7330+'Lineær programmering opg 4'!$M$6)/'Lineær programmering opg 4'!$K$6*-1)</f>
        <v>-</v>
      </c>
      <c r="G7330" s="167" t="str">
        <f>IF('Lineær programmering opg 4'!$D$7=0,"-",((-A7330+'Lineær programmering opg 4'!$M$7)/'Lineær programmering opg 4'!$K$7)*-1)</f>
        <v>-</v>
      </c>
      <c r="H7330" s="167" t="str">
        <f>IF('Lineær programmering opg 4'!$C$8=0,"-",((-A7330+'Lineær programmering opg 4'!$M$8)/'Lineær programmering opg 4'!$K$8)*-1)</f>
        <v>-</v>
      </c>
      <c r="I7330" s="167" t="str">
        <f>IF('Lineær programmering opg 4'!$D$8=0,"-",'Lineær programmering opg 4'!$G$8)</f>
        <v>-</v>
      </c>
      <c r="J7330" s="295">
        <f>A7330*'Lineær programmering opg 4'!$C$11+Datatabel!C7330*'Lineær programmering opg 4'!$D$11</f>
        <v>44198.099999999758</v>
      </c>
      <c r="K7330" s="9">
        <f t="shared" si="572"/>
        <v>0</v>
      </c>
      <c r="L7330" s="9">
        <f t="shared" si="573"/>
        <v>0</v>
      </c>
    </row>
    <row r="7331" spans="1:12" ht="15" x14ac:dyDescent="0.25">
      <c r="A7331" s="167">
        <f t="shared" si="571"/>
        <v>64.12800000001937</v>
      </c>
      <c r="B7331" s="325">
        <f t="shared" si="574"/>
        <v>0.26720000000008071</v>
      </c>
      <c r="C7331" s="167">
        <f t="shared" si="570"/>
        <v>251.90399999998547</v>
      </c>
      <c r="D7331" s="167">
        <f>IF('Lineær programmering opg 4'!$M$4=0,"-",(-A7331+'Lineær programmering opg 4'!$M$4)/'Lineær programmering opg 4'!$K$4*-1)</f>
        <v>351.74399999996126</v>
      </c>
      <c r="E7331" s="167">
        <f>IF('Lineær programmering opg 4'!$M$5=0,"-",(-A7331+'Lineær programmering opg 4'!$M$5)/'Lineær programmering opg 4'!$K$5*-1)</f>
        <v>251.90399999998547</v>
      </c>
      <c r="F7331" s="167" t="str">
        <f>IF('Lineær programmering opg 4'!$E$6=0,"-",(-A7331+'Lineær programmering opg 4'!$M$6)/'Lineær programmering opg 4'!$K$6*-1)</f>
        <v>-</v>
      </c>
      <c r="G7331" s="167" t="str">
        <f>IF('Lineær programmering opg 4'!$D$7=0,"-",((-A7331+'Lineær programmering opg 4'!$M$7)/'Lineær programmering opg 4'!$K$7)*-1)</f>
        <v>-</v>
      </c>
      <c r="H7331" s="167" t="str">
        <f>IF('Lineær programmering opg 4'!$C$8=0,"-",((-A7331+'Lineær programmering opg 4'!$M$8)/'Lineær programmering opg 4'!$K$8)*-1)</f>
        <v>-</v>
      </c>
      <c r="I7331" s="167" t="str">
        <f>IF('Lineær programmering opg 4'!$D$8=0,"-",'Lineær programmering opg 4'!$G$8)</f>
        <v>-</v>
      </c>
      <c r="J7331" s="295">
        <f>A7331*'Lineær programmering opg 4'!$C$11+Datatabel!C7331*'Lineær programmering opg 4'!$D$11</f>
        <v>44198.399999999761</v>
      </c>
      <c r="K7331" s="9">
        <f t="shared" si="572"/>
        <v>0</v>
      </c>
      <c r="L7331" s="9">
        <f t="shared" si="573"/>
        <v>0</v>
      </c>
    </row>
    <row r="7332" spans="1:12" ht="15" x14ac:dyDescent="0.25">
      <c r="A7332" s="167">
        <f t="shared" si="571"/>
        <v>64.104000000019369</v>
      </c>
      <c r="B7332" s="325">
        <f t="shared" si="574"/>
        <v>0.26710000000008072</v>
      </c>
      <c r="C7332" s="167">
        <f t="shared" si="570"/>
        <v>251.92199999998547</v>
      </c>
      <c r="D7332" s="167">
        <f>IF('Lineær programmering opg 4'!$M$4=0,"-",(-A7332+'Lineær programmering opg 4'!$M$4)/'Lineær programmering opg 4'!$K$4*-1)</f>
        <v>351.79199999996126</v>
      </c>
      <c r="E7332" s="167">
        <f>IF('Lineær programmering opg 4'!$M$5=0,"-",(-A7332+'Lineær programmering opg 4'!$M$5)/'Lineær programmering opg 4'!$K$5*-1)</f>
        <v>251.92199999998547</v>
      </c>
      <c r="F7332" s="167" t="str">
        <f>IF('Lineær programmering opg 4'!$E$6=0,"-",(-A7332+'Lineær programmering opg 4'!$M$6)/'Lineær programmering opg 4'!$K$6*-1)</f>
        <v>-</v>
      </c>
      <c r="G7332" s="167" t="str">
        <f>IF('Lineær programmering opg 4'!$D$7=0,"-",((-A7332+'Lineær programmering opg 4'!$M$7)/'Lineær programmering opg 4'!$K$7)*-1)</f>
        <v>-</v>
      </c>
      <c r="H7332" s="167" t="str">
        <f>IF('Lineær programmering opg 4'!$C$8=0,"-",((-A7332+'Lineær programmering opg 4'!$M$8)/'Lineær programmering opg 4'!$K$8)*-1)</f>
        <v>-</v>
      </c>
      <c r="I7332" s="167" t="str">
        <f>IF('Lineær programmering opg 4'!$D$8=0,"-",'Lineær programmering opg 4'!$G$8)</f>
        <v>-</v>
      </c>
      <c r="J7332" s="295">
        <f>A7332*'Lineær programmering opg 4'!$C$11+Datatabel!C7332*'Lineær programmering opg 4'!$D$11</f>
        <v>44198.699999999757</v>
      </c>
      <c r="K7332" s="9">
        <f t="shared" si="572"/>
        <v>0</v>
      </c>
      <c r="L7332" s="9">
        <f t="shared" si="573"/>
        <v>0</v>
      </c>
    </row>
    <row r="7333" spans="1:12" ht="15" x14ac:dyDescent="0.25">
      <c r="A7333" s="167">
        <f t="shared" si="571"/>
        <v>64.080000000019368</v>
      </c>
      <c r="B7333" s="325">
        <f t="shared" si="574"/>
        <v>0.26700000000008073</v>
      </c>
      <c r="C7333" s="167">
        <f t="shared" si="570"/>
        <v>251.93999999998547</v>
      </c>
      <c r="D7333" s="167">
        <f>IF('Lineær programmering opg 4'!$M$4=0,"-",(-A7333+'Lineær programmering opg 4'!$M$4)/'Lineær programmering opg 4'!$K$4*-1)</f>
        <v>351.83999999996126</v>
      </c>
      <c r="E7333" s="167">
        <f>IF('Lineær programmering opg 4'!$M$5=0,"-",(-A7333+'Lineær programmering opg 4'!$M$5)/'Lineær programmering opg 4'!$K$5*-1)</f>
        <v>251.93999999998547</v>
      </c>
      <c r="F7333" s="167" t="str">
        <f>IF('Lineær programmering opg 4'!$E$6=0,"-",(-A7333+'Lineær programmering opg 4'!$M$6)/'Lineær programmering opg 4'!$K$6*-1)</f>
        <v>-</v>
      </c>
      <c r="G7333" s="167" t="str">
        <f>IF('Lineær programmering opg 4'!$D$7=0,"-",((-A7333+'Lineær programmering opg 4'!$M$7)/'Lineær programmering opg 4'!$K$7)*-1)</f>
        <v>-</v>
      </c>
      <c r="H7333" s="167" t="str">
        <f>IF('Lineær programmering opg 4'!$C$8=0,"-",((-A7333+'Lineær programmering opg 4'!$M$8)/'Lineær programmering opg 4'!$K$8)*-1)</f>
        <v>-</v>
      </c>
      <c r="I7333" s="167" t="str">
        <f>IF('Lineær programmering opg 4'!$D$8=0,"-",'Lineær programmering opg 4'!$G$8)</f>
        <v>-</v>
      </c>
      <c r="J7333" s="295">
        <f>A7333*'Lineær programmering opg 4'!$C$11+Datatabel!C7333*'Lineær programmering opg 4'!$D$11</f>
        <v>44198.99999999976</v>
      </c>
      <c r="K7333" s="9">
        <f t="shared" si="572"/>
        <v>0</v>
      </c>
      <c r="L7333" s="9">
        <f t="shared" si="573"/>
        <v>0</v>
      </c>
    </row>
    <row r="7334" spans="1:12" ht="15" x14ac:dyDescent="0.25">
      <c r="A7334" s="167">
        <f t="shared" si="571"/>
        <v>64.056000000019381</v>
      </c>
      <c r="B7334" s="325">
        <f t="shared" si="574"/>
        <v>0.26690000000008074</v>
      </c>
      <c r="C7334" s="167">
        <f t="shared" si="570"/>
        <v>251.95799999998547</v>
      </c>
      <c r="D7334" s="167">
        <f>IF('Lineær programmering opg 4'!$M$4=0,"-",(-A7334+'Lineær programmering opg 4'!$M$4)/'Lineær programmering opg 4'!$K$4*-1)</f>
        <v>351.88799999996127</v>
      </c>
      <c r="E7334" s="167">
        <f>IF('Lineær programmering opg 4'!$M$5=0,"-",(-A7334+'Lineær programmering opg 4'!$M$5)/'Lineær programmering opg 4'!$K$5*-1)</f>
        <v>251.95799999998547</v>
      </c>
      <c r="F7334" s="167" t="str">
        <f>IF('Lineær programmering opg 4'!$E$6=0,"-",(-A7334+'Lineær programmering opg 4'!$M$6)/'Lineær programmering opg 4'!$K$6*-1)</f>
        <v>-</v>
      </c>
      <c r="G7334" s="167" t="str">
        <f>IF('Lineær programmering opg 4'!$D$7=0,"-",((-A7334+'Lineær programmering opg 4'!$M$7)/'Lineær programmering opg 4'!$K$7)*-1)</f>
        <v>-</v>
      </c>
      <c r="H7334" s="167" t="str">
        <f>IF('Lineær programmering opg 4'!$C$8=0,"-",((-A7334+'Lineær programmering opg 4'!$M$8)/'Lineær programmering opg 4'!$K$8)*-1)</f>
        <v>-</v>
      </c>
      <c r="I7334" s="167" t="str">
        <f>IF('Lineær programmering opg 4'!$D$8=0,"-",'Lineær programmering opg 4'!$G$8)</f>
        <v>-</v>
      </c>
      <c r="J7334" s="295">
        <f>A7334*'Lineær programmering opg 4'!$C$11+Datatabel!C7334*'Lineær programmering opg 4'!$D$11</f>
        <v>44199.299999999763</v>
      </c>
      <c r="K7334" s="9">
        <f t="shared" si="572"/>
        <v>0</v>
      </c>
      <c r="L7334" s="9">
        <f t="shared" si="573"/>
        <v>0</v>
      </c>
    </row>
    <row r="7335" spans="1:12" ht="15" x14ac:dyDescent="0.25">
      <c r="A7335" s="167">
        <f t="shared" si="571"/>
        <v>64.03200000001938</v>
      </c>
      <c r="B7335" s="325">
        <f t="shared" si="574"/>
        <v>0.26680000000008075</v>
      </c>
      <c r="C7335" s="167">
        <f t="shared" si="570"/>
        <v>251.97599999998548</v>
      </c>
      <c r="D7335" s="167">
        <f>IF('Lineær programmering opg 4'!$M$4=0,"-",(-A7335+'Lineær programmering opg 4'!$M$4)/'Lineær programmering opg 4'!$K$4*-1)</f>
        <v>351.93599999996127</v>
      </c>
      <c r="E7335" s="167">
        <f>IF('Lineær programmering opg 4'!$M$5=0,"-",(-A7335+'Lineær programmering opg 4'!$M$5)/'Lineær programmering opg 4'!$K$5*-1)</f>
        <v>251.97599999998548</v>
      </c>
      <c r="F7335" s="167" t="str">
        <f>IF('Lineær programmering opg 4'!$E$6=0,"-",(-A7335+'Lineær programmering opg 4'!$M$6)/'Lineær programmering opg 4'!$K$6*-1)</f>
        <v>-</v>
      </c>
      <c r="G7335" s="167" t="str">
        <f>IF('Lineær programmering opg 4'!$D$7=0,"-",((-A7335+'Lineær programmering opg 4'!$M$7)/'Lineær programmering opg 4'!$K$7)*-1)</f>
        <v>-</v>
      </c>
      <c r="H7335" s="167" t="str">
        <f>IF('Lineær programmering opg 4'!$C$8=0,"-",((-A7335+'Lineær programmering opg 4'!$M$8)/'Lineær programmering opg 4'!$K$8)*-1)</f>
        <v>-</v>
      </c>
      <c r="I7335" s="167" t="str">
        <f>IF('Lineær programmering opg 4'!$D$8=0,"-",'Lineær programmering opg 4'!$G$8)</f>
        <v>-</v>
      </c>
      <c r="J7335" s="295">
        <f>A7335*'Lineær programmering opg 4'!$C$11+Datatabel!C7335*'Lineær programmering opg 4'!$D$11</f>
        <v>44199.599999999758</v>
      </c>
      <c r="K7335" s="9">
        <f t="shared" si="572"/>
        <v>0</v>
      </c>
      <c r="L7335" s="9">
        <f t="shared" si="573"/>
        <v>0</v>
      </c>
    </row>
    <row r="7336" spans="1:12" ht="15" x14ac:dyDescent="0.25">
      <c r="A7336" s="167">
        <f t="shared" si="571"/>
        <v>64.008000000019379</v>
      </c>
      <c r="B7336" s="325">
        <f t="shared" si="574"/>
        <v>0.26670000000008076</v>
      </c>
      <c r="C7336" s="167">
        <f t="shared" si="570"/>
        <v>251.99399999998548</v>
      </c>
      <c r="D7336" s="167">
        <f>IF('Lineær programmering opg 4'!$M$4=0,"-",(-A7336+'Lineær programmering opg 4'!$M$4)/'Lineær programmering opg 4'!$K$4*-1)</f>
        <v>351.98399999996127</v>
      </c>
      <c r="E7336" s="167">
        <f>IF('Lineær programmering opg 4'!$M$5=0,"-",(-A7336+'Lineær programmering opg 4'!$M$5)/'Lineær programmering opg 4'!$K$5*-1)</f>
        <v>251.99399999998548</v>
      </c>
      <c r="F7336" s="167" t="str">
        <f>IF('Lineær programmering opg 4'!$E$6=0,"-",(-A7336+'Lineær programmering opg 4'!$M$6)/'Lineær programmering opg 4'!$K$6*-1)</f>
        <v>-</v>
      </c>
      <c r="G7336" s="167" t="str">
        <f>IF('Lineær programmering opg 4'!$D$7=0,"-",((-A7336+'Lineær programmering opg 4'!$M$7)/'Lineær programmering opg 4'!$K$7)*-1)</f>
        <v>-</v>
      </c>
      <c r="H7336" s="167" t="str">
        <f>IF('Lineær programmering opg 4'!$C$8=0,"-",((-A7336+'Lineær programmering opg 4'!$M$8)/'Lineær programmering opg 4'!$K$8)*-1)</f>
        <v>-</v>
      </c>
      <c r="I7336" s="167" t="str">
        <f>IF('Lineær programmering opg 4'!$D$8=0,"-",'Lineær programmering opg 4'!$G$8)</f>
        <v>-</v>
      </c>
      <c r="J7336" s="295">
        <f>A7336*'Lineær programmering opg 4'!$C$11+Datatabel!C7336*'Lineær programmering opg 4'!$D$11</f>
        <v>44199.899999999761</v>
      </c>
      <c r="K7336" s="9">
        <f t="shared" si="572"/>
        <v>0</v>
      </c>
      <c r="L7336" s="9">
        <f t="shared" si="573"/>
        <v>0</v>
      </c>
    </row>
    <row r="7337" spans="1:12" ht="15" x14ac:dyDescent="0.25">
      <c r="A7337" s="167">
        <f t="shared" si="571"/>
        <v>63.984000000019385</v>
      </c>
      <c r="B7337" s="325">
        <f t="shared" si="574"/>
        <v>0.26660000000008077</v>
      </c>
      <c r="C7337" s="167">
        <f t="shared" si="570"/>
        <v>252.01199999998548</v>
      </c>
      <c r="D7337" s="167">
        <f>IF('Lineær programmering opg 4'!$M$4=0,"-",(-A7337+'Lineær programmering opg 4'!$M$4)/'Lineær programmering opg 4'!$K$4*-1)</f>
        <v>352.03199999996122</v>
      </c>
      <c r="E7337" s="167">
        <f>IF('Lineær programmering opg 4'!$M$5=0,"-",(-A7337+'Lineær programmering opg 4'!$M$5)/'Lineær programmering opg 4'!$K$5*-1)</f>
        <v>252.01199999998548</v>
      </c>
      <c r="F7337" s="167" t="str">
        <f>IF('Lineær programmering opg 4'!$E$6=0,"-",(-A7337+'Lineær programmering opg 4'!$M$6)/'Lineær programmering opg 4'!$K$6*-1)</f>
        <v>-</v>
      </c>
      <c r="G7337" s="167" t="str">
        <f>IF('Lineær programmering opg 4'!$D$7=0,"-",((-A7337+'Lineær programmering opg 4'!$M$7)/'Lineær programmering opg 4'!$K$7)*-1)</f>
        <v>-</v>
      </c>
      <c r="H7337" s="167" t="str">
        <f>IF('Lineær programmering opg 4'!$C$8=0,"-",((-A7337+'Lineær programmering opg 4'!$M$8)/'Lineær programmering opg 4'!$K$8)*-1)</f>
        <v>-</v>
      </c>
      <c r="I7337" s="167" t="str">
        <f>IF('Lineær programmering opg 4'!$D$8=0,"-",'Lineær programmering opg 4'!$G$8)</f>
        <v>-</v>
      </c>
      <c r="J7337" s="295">
        <f>A7337*'Lineær programmering opg 4'!$C$11+Datatabel!C7337*'Lineær programmering opg 4'!$D$11</f>
        <v>44200.199999999757</v>
      </c>
      <c r="K7337" s="9">
        <f t="shared" si="572"/>
        <v>0</v>
      </c>
      <c r="L7337" s="9">
        <f t="shared" si="573"/>
        <v>0</v>
      </c>
    </row>
    <row r="7338" spans="1:12" ht="15" x14ac:dyDescent="0.25">
      <c r="A7338" s="167">
        <f t="shared" si="571"/>
        <v>63.960000000019392</v>
      </c>
      <c r="B7338" s="325">
        <f t="shared" si="574"/>
        <v>0.26650000000008078</v>
      </c>
      <c r="C7338" s="167">
        <f t="shared" si="570"/>
        <v>252.02999999998548</v>
      </c>
      <c r="D7338" s="167">
        <f>IF('Lineær programmering opg 4'!$M$4=0,"-",(-A7338+'Lineær programmering opg 4'!$M$4)/'Lineær programmering opg 4'!$K$4*-1)</f>
        <v>352.07999999996122</v>
      </c>
      <c r="E7338" s="167">
        <f>IF('Lineær programmering opg 4'!$M$5=0,"-",(-A7338+'Lineær programmering opg 4'!$M$5)/'Lineær programmering opg 4'!$K$5*-1)</f>
        <v>252.02999999998548</v>
      </c>
      <c r="F7338" s="167" t="str">
        <f>IF('Lineær programmering opg 4'!$E$6=0,"-",(-A7338+'Lineær programmering opg 4'!$M$6)/'Lineær programmering opg 4'!$K$6*-1)</f>
        <v>-</v>
      </c>
      <c r="G7338" s="167" t="str">
        <f>IF('Lineær programmering opg 4'!$D$7=0,"-",((-A7338+'Lineær programmering opg 4'!$M$7)/'Lineær programmering opg 4'!$K$7)*-1)</f>
        <v>-</v>
      </c>
      <c r="H7338" s="167" t="str">
        <f>IF('Lineær programmering opg 4'!$C$8=0,"-",((-A7338+'Lineær programmering opg 4'!$M$8)/'Lineær programmering opg 4'!$K$8)*-1)</f>
        <v>-</v>
      </c>
      <c r="I7338" s="167" t="str">
        <f>IF('Lineær programmering opg 4'!$D$8=0,"-",'Lineær programmering opg 4'!$G$8)</f>
        <v>-</v>
      </c>
      <c r="J7338" s="295">
        <f>A7338*'Lineær programmering opg 4'!$C$11+Datatabel!C7338*'Lineær programmering opg 4'!$D$11</f>
        <v>44200.499999999767</v>
      </c>
      <c r="K7338" s="9">
        <f t="shared" si="572"/>
        <v>0</v>
      </c>
      <c r="L7338" s="9">
        <f t="shared" si="573"/>
        <v>0</v>
      </c>
    </row>
    <row r="7339" spans="1:12" ht="15" x14ac:dyDescent="0.25">
      <c r="A7339" s="167">
        <f t="shared" si="571"/>
        <v>63.936000000019391</v>
      </c>
      <c r="B7339" s="325">
        <f t="shared" si="574"/>
        <v>0.26640000000008079</v>
      </c>
      <c r="C7339" s="167">
        <f t="shared" si="570"/>
        <v>252.04799999998548</v>
      </c>
      <c r="D7339" s="167">
        <f>IF('Lineær programmering opg 4'!$M$4=0,"-",(-A7339+'Lineær programmering opg 4'!$M$4)/'Lineær programmering opg 4'!$K$4*-1)</f>
        <v>352.12799999996122</v>
      </c>
      <c r="E7339" s="167">
        <f>IF('Lineær programmering opg 4'!$M$5=0,"-",(-A7339+'Lineær programmering opg 4'!$M$5)/'Lineær programmering opg 4'!$K$5*-1)</f>
        <v>252.04799999998548</v>
      </c>
      <c r="F7339" s="167" t="str">
        <f>IF('Lineær programmering opg 4'!$E$6=0,"-",(-A7339+'Lineær programmering opg 4'!$M$6)/'Lineær programmering opg 4'!$K$6*-1)</f>
        <v>-</v>
      </c>
      <c r="G7339" s="167" t="str">
        <f>IF('Lineær programmering opg 4'!$D$7=0,"-",((-A7339+'Lineær programmering opg 4'!$M$7)/'Lineær programmering opg 4'!$K$7)*-1)</f>
        <v>-</v>
      </c>
      <c r="H7339" s="167" t="str">
        <f>IF('Lineær programmering opg 4'!$C$8=0,"-",((-A7339+'Lineær programmering opg 4'!$M$8)/'Lineær programmering opg 4'!$K$8)*-1)</f>
        <v>-</v>
      </c>
      <c r="I7339" s="167" t="str">
        <f>IF('Lineær programmering opg 4'!$D$8=0,"-",'Lineær programmering opg 4'!$G$8)</f>
        <v>-</v>
      </c>
      <c r="J7339" s="295">
        <f>A7339*'Lineær programmering opg 4'!$C$11+Datatabel!C7339*'Lineær programmering opg 4'!$D$11</f>
        <v>44200.799999999763</v>
      </c>
      <c r="K7339" s="9">
        <f t="shared" si="572"/>
        <v>0</v>
      </c>
      <c r="L7339" s="9">
        <f t="shared" si="573"/>
        <v>0</v>
      </c>
    </row>
    <row r="7340" spans="1:12" ht="15" x14ac:dyDescent="0.25">
      <c r="A7340" s="167">
        <f t="shared" si="571"/>
        <v>63.91200000001939</v>
      </c>
      <c r="B7340" s="325">
        <f t="shared" si="574"/>
        <v>0.26630000000008081</v>
      </c>
      <c r="C7340" s="167">
        <f t="shared" si="570"/>
        <v>252.06599999998548</v>
      </c>
      <c r="D7340" s="167">
        <f>IF('Lineær programmering opg 4'!$M$4=0,"-",(-A7340+'Lineær programmering opg 4'!$M$4)/'Lineær programmering opg 4'!$K$4*-1)</f>
        <v>352.17599999996122</v>
      </c>
      <c r="E7340" s="167">
        <f>IF('Lineær programmering opg 4'!$M$5=0,"-",(-A7340+'Lineær programmering opg 4'!$M$5)/'Lineær programmering opg 4'!$K$5*-1)</f>
        <v>252.06599999998548</v>
      </c>
      <c r="F7340" s="167" t="str">
        <f>IF('Lineær programmering opg 4'!$E$6=0,"-",(-A7340+'Lineær programmering opg 4'!$M$6)/'Lineær programmering opg 4'!$K$6*-1)</f>
        <v>-</v>
      </c>
      <c r="G7340" s="167" t="str">
        <f>IF('Lineær programmering opg 4'!$D$7=0,"-",((-A7340+'Lineær programmering opg 4'!$M$7)/'Lineær programmering opg 4'!$K$7)*-1)</f>
        <v>-</v>
      </c>
      <c r="H7340" s="167" t="str">
        <f>IF('Lineær programmering opg 4'!$C$8=0,"-",((-A7340+'Lineær programmering opg 4'!$M$8)/'Lineær programmering opg 4'!$K$8)*-1)</f>
        <v>-</v>
      </c>
      <c r="I7340" s="167" t="str">
        <f>IF('Lineær programmering opg 4'!$D$8=0,"-",'Lineær programmering opg 4'!$G$8)</f>
        <v>-</v>
      </c>
      <c r="J7340" s="295">
        <f>A7340*'Lineær programmering opg 4'!$C$11+Datatabel!C7340*'Lineær programmering opg 4'!$D$11</f>
        <v>44201.099999999758</v>
      </c>
      <c r="K7340" s="9">
        <f t="shared" si="572"/>
        <v>0</v>
      </c>
      <c r="L7340" s="9">
        <f t="shared" si="573"/>
        <v>0</v>
      </c>
    </row>
    <row r="7341" spans="1:12" ht="15" x14ac:dyDescent="0.25">
      <c r="A7341" s="167">
        <f t="shared" si="571"/>
        <v>63.888000000019396</v>
      </c>
      <c r="B7341" s="325">
        <f t="shared" si="574"/>
        <v>0.26620000000008082</v>
      </c>
      <c r="C7341" s="167">
        <f t="shared" si="570"/>
        <v>252.08399999998545</v>
      </c>
      <c r="D7341" s="167">
        <f>IF('Lineær programmering opg 4'!$M$4=0,"-",(-A7341+'Lineær programmering opg 4'!$M$4)/'Lineær programmering opg 4'!$K$4*-1)</f>
        <v>352.22399999996122</v>
      </c>
      <c r="E7341" s="167">
        <f>IF('Lineær programmering opg 4'!$M$5=0,"-",(-A7341+'Lineær programmering opg 4'!$M$5)/'Lineær programmering opg 4'!$K$5*-1)</f>
        <v>252.08399999998545</v>
      </c>
      <c r="F7341" s="167" t="str">
        <f>IF('Lineær programmering opg 4'!$E$6=0,"-",(-A7341+'Lineær programmering opg 4'!$M$6)/'Lineær programmering opg 4'!$K$6*-1)</f>
        <v>-</v>
      </c>
      <c r="G7341" s="167" t="str">
        <f>IF('Lineær programmering opg 4'!$D$7=0,"-",((-A7341+'Lineær programmering opg 4'!$M$7)/'Lineær programmering opg 4'!$K$7)*-1)</f>
        <v>-</v>
      </c>
      <c r="H7341" s="167" t="str">
        <f>IF('Lineær programmering opg 4'!$C$8=0,"-",((-A7341+'Lineær programmering opg 4'!$M$8)/'Lineær programmering opg 4'!$K$8)*-1)</f>
        <v>-</v>
      </c>
      <c r="I7341" s="167" t="str">
        <f>IF('Lineær programmering opg 4'!$D$8=0,"-",'Lineær programmering opg 4'!$G$8)</f>
        <v>-</v>
      </c>
      <c r="J7341" s="295">
        <f>A7341*'Lineær programmering opg 4'!$C$11+Datatabel!C7341*'Lineær programmering opg 4'!$D$11</f>
        <v>44201.399999999754</v>
      </c>
      <c r="K7341" s="9">
        <f t="shared" si="572"/>
        <v>0</v>
      </c>
      <c r="L7341" s="9">
        <f t="shared" si="573"/>
        <v>0</v>
      </c>
    </row>
    <row r="7342" spans="1:12" ht="15" x14ac:dyDescent="0.25">
      <c r="A7342" s="167">
        <f t="shared" si="571"/>
        <v>63.864000000019402</v>
      </c>
      <c r="B7342" s="325">
        <f t="shared" si="574"/>
        <v>0.26610000000008083</v>
      </c>
      <c r="C7342" s="167">
        <f t="shared" si="570"/>
        <v>252.10199999998545</v>
      </c>
      <c r="D7342" s="167">
        <f>IF('Lineær programmering opg 4'!$M$4=0,"-",(-A7342+'Lineær programmering opg 4'!$M$4)/'Lineær programmering opg 4'!$K$4*-1)</f>
        <v>352.27199999996117</v>
      </c>
      <c r="E7342" s="167">
        <f>IF('Lineær programmering opg 4'!$M$5=0,"-",(-A7342+'Lineær programmering opg 4'!$M$5)/'Lineær programmering opg 4'!$K$5*-1)</f>
        <v>252.10199999998545</v>
      </c>
      <c r="F7342" s="167" t="str">
        <f>IF('Lineær programmering opg 4'!$E$6=0,"-",(-A7342+'Lineær programmering opg 4'!$M$6)/'Lineær programmering opg 4'!$K$6*-1)</f>
        <v>-</v>
      </c>
      <c r="G7342" s="167" t="str">
        <f>IF('Lineær programmering opg 4'!$D$7=0,"-",((-A7342+'Lineær programmering opg 4'!$M$7)/'Lineær programmering opg 4'!$K$7)*-1)</f>
        <v>-</v>
      </c>
      <c r="H7342" s="167" t="str">
        <f>IF('Lineær programmering opg 4'!$C$8=0,"-",((-A7342+'Lineær programmering opg 4'!$M$8)/'Lineær programmering opg 4'!$K$8)*-1)</f>
        <v>-</v>
      </c>
      <c r="I7342" s="167" t="str">
        <f>IF('Lineær programmering opg 4'!$D$8=0,"-",'Lineær programmering opg 4'!$G$8)</f>
        <v>-</v>
      </c>
      <c r="J7342" s="295">
        <f>A7342*'Lineær programmering opg 4'!$C$11+Datatabel!C7342*'Lineær programmering opg 4'!$D$11</f>
        <v>44201.699999999764</v>
      </c>
      <c r="K7342" s="9">
        <f t="shared" si="572"/>
        <v>0</v>
      </c>
      <c r="L7342" s="9">
        <f t="shared" si="573"/>
        <v>0</v>
      </c>
    </row>
    <row r="7343" spans="1:12" ht="15" x14ac:dyDescent="0.25">
      <c r="A7343" s="167">
        <f t="shared" si="571"/>
        <v>63.840000000019401</v>
      </c>
      <c r="B7343" s="325">
        <f t="shared" si="574"/>
        <v>0.26600000000008084</v>
      </c>
      <c r="C7343" s="167">
        <f t="shared" si="570"/>
        <v>252.11999999998545</v>
      </c>
      <c r="D7343" s="167">
        <f>IF('Lineær programmering opg 4'!$M$4=0,"-",(-A7343+'Lineær programmering opg 4'!$M$4)/'Lineær programmering opg 4'!$K$4*-1)</f>
        <v>352.31999999996117</v>
      </c>
      <c r="E7343" s="167">
        <f>IF('Lineær programmering opg 4'!$M$5=0,"-",(-A7343+'Lineær programmering opg 4'!$M$5)/'Lineær programmering opg 4'!$K$5*-1)</f>
        <v>252.11999999998545</v>
      </c>
      <c r="F7343" s="167" t="str">
        <f>IF('Lineær programmering opg 4'!$E$6=0,"-",(-A7343+'Lineær programmering opg 4'!$M$6)/'Lineær programmering opg 4'!$K$6*-1)</f>
        <v>-</v>
      </c>
      <c r="G7343" s="167" t="str">
        <f>IF('Lineær programmering opg 4'!$D$7=0,"-",((-A7343+'Lineær programmering opg 4'!$M$7)/'Lineær programmering opg 4'!$K$7)*-1)</f>
        <v>-</v>
      </c>
      <c r="H7343" s="167" t="str">
        <f>IF('Lineær programmering opg 4'!$C$8=0,"-",((-A7343+'Lineær programmering opg 4'!$M$8)/'Lineær programmering opg 4'!$K$8)*-1)</f>
        <v>-</v>
      </c>
      <c r="I7343" s="167" t="str">
        <f>IF('Lineær programmering opg 4'!$D$8=0,"-",'Lineær programmering opg 4'!$G$8)</f>
        <v>-</v>
      </c>
      <c r="J7343" s="295">
        <f>A7343*'Lineær programmering opg 4'!$C$11+Datatabel!C7343*'Lineær programmering opg 4'!$D$11</f>
        <v>44201.99999999976</v>
      </c>
      <c r="K7343" s="9">
        <f t="shared" si="572"/>
        <v>0</v>
      </c>
      <c r="L7343" s="9">
        <f t="shared" si="573"/>
        <v>0</v>
      </c>
    </row>
    <row r="7344" spans="1:12" ht="15" x14ac:dyDescent="0.25">
      <c r="A7344" s="167">
        <f t="shared" si="571"/>
        <v>63.8160000000194</v>
      </c>
      <c r="B7344" s="325">
        <f t="shared" si="574"/>
        <v>0.26590000000008085</v>
      </c>
      <c r="C7344" s="167">
        <f t="shared" si="570"/>
        <v>252.13799999998545</v>
      </c>
      <c r="D7344" s="167">
        <f>IF('Lineær programmering opg 4'!$M$4=0,"-",(-A7344+'Lineær programmering opg 4'!$M$4)/'Lineær programmering opg 4'!$K$4*-1)</f>
        <v>352.36799999996117</v>
      </c>
      <c r="E7344" s="167">
        <f>IF('Lineær programmering opg 4'!$M$5=0,"-",(-A7344+'Lineær programmering opg 4'!$M$5)/'Lineær programmering opg 4'!$K$5*-1)</f>
        <v>252.13799999998545</v>
      </c>
      <c r="F7344" s="167" t="str">
        <f>IF('Lineær programmering opg 4'!$E$6=0,"-",(-A7344+'Lineær programmering opg 4'!$M$6)/'Lineær programmering opg 4'!$K$6*-1)</f>
        <v>-</v>
      </c>
      <c r="G7344" s="167" t="str">
        <f>IF('Lineær programmering opg 4'!$D$7=0,"-",((-A7344+'Lineær programmering opg 4'!$M$7)/'Lineær programmering opg 4'!$K$7)*-1)</f>
        <v>-</v>
      </c>
      <c r="H7344" s="167" t="str">
        <f>IF('Lineær programmering opg 4'!$C$8=0,"-",((-A7344+'Lineær programmering opg 4'!$M$8)/'Lineær programmering opg 4'!$K$8)*-1)</f>
        <v>-</v>
      </c>
      <c r="I7344" s="167" t="str">
        <f>IF('Lineær programmering opg 4'!$D$8=0,"-",'Lineær programmering opg 4'!$G$8)</f>
        <v>-</v>
      </c>
      <c r="J7344" s="295">
        <f>A7344*'Lineær programmering opg 4'!$C$11+Datatabel!C7344*'Lineær programmering opg 4'!$D$11</f>
        <v>44202.299999999763</v>
      </c>
      <c r="K7344" s="9">
        <f t="shared" si="572"/>
        <v>0</v>
      </c>
      <c r="L7344" s="9">
        <f t="shared" si="573"/>
        <v>0</v>
      </c>
    </row>
    <row r="7345" spans="1:12" ht="15" x14ac:dyDescent="0.25">
      <c r="A7345" s="167">
        <f t="shared" si="571"/>
        <v>63.792000000019407</v>
      </c>
      <c r="B7345" s="325">
        <f t="shared" si="574"/>
        <v>0.26580000000008086</v>
      </c>
      <c r="C7345" s="167">
        <f t="shared" si="570"/>
        <v>252.15599999998545</v>
      </c>
      <c r="D7345" s="167">
        <f>IF('Lineær programmering opg 4'!$M$4=0,"-",(-A7345+'Lineær programmering opg 4'!$M$4)/'Lineær programmering opg 4'!$K$4*-1)</f>
        <v>352.41599999996117</v>
      </c>
      <c r="E7345" s="167">
        <f>IF('Lineær programmering opg 4'!$M$5=0,"-",(-A7345+'Lineær programmering opg 4'!$M$5)/'Lineær programmering opg 4'!$K$5*-1)</f>
        <v>252.15599999998545</v>
      </c>
      <c r="F7345" s="167" t="str">
        <f>IF('Lineær programmering opg 4'!$E$6=0,"-",(-A7345+'Lineær programmering opg 4'!$M$6)/'Lineær programmering opg 4'!$K$6*-1)</f>
        <v>-</v>
      </c>
      <c r="G7345" s="167" t="str">
        <f>IF('Lineær programmering opg 4'!$D$7=0,"-",((-A7345+'Lineær programmering opg 4'!$M$7)/'Lineær programmering opg 4'!$K$7)*-1)</f>
        <v>-</v>
      </c>
      <c r="H7345" s="167" t="str">
        <f>IF('Lineær programmering opg 4'!$C$8=0,"-",((-A7345+'Lineær programmering opg 4'!$M$8)/'Lineær programmering opg 4'!$K$8)*-1)</f>
        <v>-</v>
      </c>
      <c r="I7345" s="167" t="str">
        <f>IF('Lineær programmering opg 4'!$D$8=0,"-",'Lineær programmering opg 4'!$G$8)</f>
        <v>-</v>
      </c>
      <c r="J7345" s="295">
        <f>A7345*'Lineær programmering opg 4'!$C$11+Datatabel!C7345*'Lineær programmering opg 4'!$D$11</f>
        <v>44202.599999999758</v>
      </c>
      <c r="K7345" s="9">
        <f t="shared" si="572"/>
        <v>0</v>
      </c>
      <c r="L7345" s="9">
        <f t="shared" si="573"/>
        <v>0</v>
      </c>
    </row>
    <row r="7346" spans="1:12" ht="15" x14ac:dyDescent="0.25">
      <c r="A7346" s="167">
        <f t="shared" si="571"/>
        <v>63.768000000019413</v>
      </c>
      <c r="B7346" s="325">
        <f t="shared" si="574"/>
        <v>0.26570000000008087</v>
      </c>
      <c r="C7346" s="167">
        <f t="shared" si="570"/>
        <v>252.17399999998545</v>
      </c>
      <c r="D7346" s="167">
        <f>IF('Lineær programmering opg 4'!$M$4=0,"-",(-A7346+'Lineær programmering opg 4'!$M$4)/'Lineær programmering opg 4'!$K$4*-1)</f>
        <v>352.46399999996117</v>
      </c>
      <c r="E7346" s="167">
        <f>IF('Lineær programmering opg 4'!$M$5=0,"-",(-A7346+'Lineær programmering opg 4'!$M$5)/'Lineær programmering opg 4'!$K$5*-1)</f>
        <v>252.17399999998545</v>
      </c>
      <c r="F7346" s="167" t="str">
        <f>IF('Lineær programmering opg 4'!$E$6=0,"-",(-A7346+'Lineær programmering opg 4'!$M$6)/'Lineær programmering opg 4'!$K$6*-1)</f>
        <v>-</v>
      </c>
      <c r="G7346" s="167" t="str">
        <f>IF('Lineær programmering opg 4'!$D$7=0,"-",((-A7346+'Lineær programmering opg 4'!$M$7)/'Lineær programmering opg 4'!$K$7)*-1)</f>
        <v>-</v>
      </c>
      <c r="H7346" s="167" t="str">
        <f>IF('Lineær programmering opg 4'!$C$8=0,"-",((-A7346+'Lineær programmering opg 4'!$M$8)/'Lineær programmering opg 4'!$K$8)*-1)</f>
        <v>-</v>
      </c>
      <c r="I7346" s="167" t="str">
        <f>IF('Lineær programmering opg 4'!$D$8=0,"-",'Lineær programmering opg 4'!$G$8)</f>
        <v>-</v>
      </c>
      <c r="J7346" s="295">
        <f>A7346*'Lineær programmering opg 4'!$C$11+Datatabel!C7346*'Lineær programmering opg 4'!$D$11</f>
        <v>44202.899999999754</v>
      </c>
      <c r="K7346" s="9">
        <f t="shared" si="572"/>
        <v>0</v>
      </c>
      <c r="L7346" s="9">
        <f t="shared" si="573"/>
        <v>0</v>
      </c>
    </row>
    <row r="7347" spans="1:12" ht="15" x14ac:dyDescent="0.25">
      <c r="A7347" s="167">
        <f t="shared" si="571"/>
        <v>63.744000000019412</v>
      </c>
      <c r="B7347" s="325">
        <f t="shared" si="574"/>
        <v>0.26560000000008088</v>
      </c>
      <c r="C7347" s="167">
        <f t="shared" si="570"/>
        <v>252.19199999998546</v>
      </c>
      <c r="D7347" s="167">
        <f>IF('Lineær programmering opg 4'!$M$4=0,"-",(-A7347+'Lineær programmering opg 4'!$M$4)/'Lineær programmering opg 4'!$K$4*-1)</f>
        <v>352.51199999996118</v>
      </c>
      <c r="E7347" s="167">
        <f>IF('Lineær programmering opg 4'!$M$5=0,"-",(-A7347+'Lineær programmering opg 4'!$M$5)/'Lineær programmering opg 4'!$K$5*-1)</f>
        <v>252.19199999998546</v>
      </c>
      <c r="F7347" s="167" t="str">
        <f>IF('Lineær programmering opg 4'!$E$6=0,"-",(-A7347+'Lineær programmering opg 4'!$M$6)/'Lineær programmering opg 4'!$K$6*-1)</f>
        <v>-</v>
      </c>
      <c r="G7347" s="167" t="str">
        <f>IF('Lineær programmering opg 4'!$D$7=0,"-",((-A7347+'Lineær programmering opg 4'!$M$7)/'Lineær programmering opg 4'!$K$7)*-1)</f>
        <v>-</v>
      </c>
      <c r="H7347" s="167" t="str">
        <f>IF('Lineær programmering opg 4'!$C$8=0,"-",((-A7347+'Lineær programmering opg 4'!$M$8)/'Lineær programmering opg 4'!$K$8)*-1)</f>
        <v>-</v>
      </c>
      <c r="I7347" s="167" t="str">
        <f>IF('Lineær programmering opg 4'!$D$8=0,"-",'Lineær programmering opg 4'!$G$8)</f>
        <v>-</v>
      </c>
      <c r="J7347" s="295">
        <f>A7347*'Lineær programmering opg 4'!$C$11+Datatabel!C7347*'Lineær programmering opg 4'!$D$11</f>
        <v>44203.199999999764</v>
      </c>
      <c r="K7347" s="9">
        <f t="shared" si="572"/>
        <v>0</v>
      </c>
      <c r="L7347" s="9">
        <f t="shared" si="573"/>
        <v>0</v>
      </c>
    </row>
    <row r="7348" spans="1:12" ht="15" x14ac:dyDescent="0.25">
      <c r="A7348" s="167">
        <f t="shared" si="571"/>
        <v>63.720000000019411</v>
      </c>
      <c r="B7348" s="325">
        <f t="shared" si="574"/>
        <v>0.26550000000008089</v>
      </c>
      <c r="C7348" s="167">
        <f t="shared" si="570"/>
        <v>252.20999999998546</v>
      </c>
      <c r="D7348" s="167">
        <f>IF('Lineær programmering opg 4'!$M$4=0,"-",(-A7348+'Lineær programmering opg 4'!$M$4)/'Lineær programmering opg 4'!$K$4*-1)</f>
        <v>352.55999999996118</v>
      </c>
      <c r="E7348" s="167">
        <f>IF('Lineær programmering opg 4'!$M$5=0,"-",(-A7348+'Lineær programmering opg 4'!$M$5)/'Lineær programmering opg 4'!$K$5*-1)</f>
        <v>252.20999999998546</v>
      </c>
      <c r="F7348" s="167" t="str">
        <f>IF('Lineær programmering opg 4'!$E$6=0,"-",(-A7348+'Lineær programmering opg 4'!$M$6)/'Lineær programmering opg 4'!$K$6*-1)</f>
        <v>-</v>
      </c>
      <c r="G7348" s="167" t="str">
        <f>IF('Lineær programmering opg 4'!$D$7=0,"-",((-A7348+'Lineær programmering opg 4'!$M$7)/'Lineær programmering opg 4'!$K$7)*-1)</f>
        <v>-</v>
      </c>
      <c r="H7348" s="167" t="str">
        <f>IF('Lineær programmering opg 4'!$C$8=0,"-",((-A7348+'Lineær programmering opg 4'!$M$8)/'Lineær programmering opg 4'!$K$8)*-1)</f>
        <v>-</v>
      </c>
      <c r="I7348" s="167" t="str">
        <f>IF('Lineær programmering opg 4'!$D$8=0,"-",'Lineær programmering opg 4'!$G$8)</f>
        <v>-</v>
      </c>
      <c r="J7348" s="295">
        <f>A7348*'Lineær programmering opg 4'!$C$11+Datatabel!C7348*'Lineær programmering opg 4'!$D$11</f>
        <v>44203.49999999976</v>
      </c>
      <c r="K7348" s="9">
        <f t="shared" si="572"/>
        <v>0</v>
      </c>
      <c r="L7348" s="9">
        <f t="shared" si="573"/>
        <v>0</v>
      </c>
    </row>
    <row r="7349" spans="1:12" ht="15" x14ac:dyDescent="0.25">
      <c r="A7349" s="167">
        <f t="shared" si="571"/>
        <v>63.696000000019417</v>
      </c>
      <c r="B7349" s="325">
        <f t="shared" si="574"/>
        <v>0.2654000000000809</v>
      </c>
      <c r="C7349" s="167">
        <f t="shared" si="570"/>
        <v>252.22799999998546</v>
      </c>
      <c r="D7349" s="167">
        <f>IF('Lineær programmering opg 4'!$M$4=0,"-",(-A7349+'Lineær programmering opg 4'!$M$4)/'Lineær programmering opg 4'!$K$4*-1)</f>
        <v>352.60799999996118</v>
      </c>
      <c r="E7349" s="167">
        <f>IF('Lineær programmering opg 4'!$M$5=0,"-",(-A7349+'Lineær programmering opg 4'!$M$5)/'Lineær programmering opg 4'!$K$5*-1)</f>
        <v>252.22799999998546</v>
      </c>
      <c r="F7349" s="167" t="str">
        <f>IF('Lineær programmering opg 4'!$E$6=0,"-",(-A7349+'Lineær programmering opg 4'!$M$6)/'Lineær programmering opg 4'!$K$6*-1)</f>
        <v>-</v>
      </c>
      <c r="G7349" s="167" t="str">
        <f>IF('Lineær programmering opg 4'!$D$7=0,"-",((-A7349+'Lineær programmering opg 4'!$M$7)/'Lineær programmering opg 4'!$K$7)*-1)</f>
        <v>-</v>
      </c>
      <c r="H7349" s="167" t="str">
        <f>IF('Lineær programmering opg 4'!$C$8=0,"-",((-A7349+'Lineær programmering opg 4'!$M$8)/'Lineær programmering opg 4'!$K$8)*-1)</f>
        <v>-</v>
      </c>
      <c r="I7349" s="167" t="str">
        <f>IF('Lineær programmering opg 4'!$D$8=0,"-",'Lineær programmering opg 4'!$G$8)</f>
        <v>-</v>
      </c>
      <c r="J7349" s="295">
        <f>A7349*'Lineær programmering opg 4'!$C$11+Datatabel!C7349*'Lineær programmering opg 4'!$D$11</f>
        <v>44203.799999999763</v>
      </c>
      <c r="K7349" s="9">
        <f t="shared" si="572"/>
        <v>0</v>
      </c>
      <c r="L7349" s="9">
        <f t="shared" si="573"/>
        <v>0</v>
      </c>
    </row>
    <row r="7350" spans="1:12" ht="15" x14ac:dyDescent="0.25">
      <c r="A7350" s="167">
        <f t="shared" si="571"/>
        <v>63.672000000019423</v>
      </c>
      <c r="B7350" s="325">
        <f t="shared" si="574"/>
        <v>0.26530000000008092</v>
      </c>
      <c r="C7350" s="167">
        <f t="shared" si="570"/>
        <v>252.24599999998546</v>
      </c>
      <c r="D7350" s="167">
        <f>IF('Lineær programmering opg 4'!$M$4=0,"-",(-A7350+'Lineær programmering opg 4'!$M$4)/'Lineær programmering opg 4'!$K$4*-1)</f>
        <v>352.65599999996118</v>
      </c>
      <c r="E7350" s="167">
        <f>IF('Lineær programmering opg 4'!$M$5=0,"-",(-A7350+'Lineær programmering opg 4'!$M$5)/'Lineær programmering opg 4'!$K$5*-1)</f>
        <v>252.24599999998546</v>
      </c>
      <c r="F7350" s="167" t="str">
        <f>IF('Lineær programmering opg 4'!$E$6=0,"-",(-A7350+'Lineær programmering opg 4'!$M$6)/'Lineær programmering opg 4'!$K$6*-1)</f>
        <v>-</v>
      </c>
      <c r="G7350" s="167" t="str">
        <f>IF('Lineær programmering opg 4'!$D$7=0,"-",((-A7350+'Lineær programmering opg 4'!$M$7)/'Lineær programmering opg 4'!$K$7)*-1)</f>
        <v>-</v>
      </c>
      <c r="H7350" s="167" t="str">
        <f>IF('Lineær programmering opg 4'!$C$8=0,"-",((-A7350+'Lineær programmering opg 4'!$M$8)/'Lineær programmering opg 4'!$K$8)*-1)</f>
        <v>-</v>
      </c>
      <c r="I7350" s="167" t="str">
        <f>IF('Lineær programmering opg 4'!$D$8=0,"-",'Lineær programmering opg 4'!$G$8)</f>
        <v>-</v>
      </c>
      <c r="J7350" s="295">
        <f>A7350*'Lineær programmering opg 4'!$C$11+Datatabel!C7350*'Lineær programmering opg 4'!$D$11</f>
        <v>44204.099999999758</v>
      </c>
      <c r="K7350" s="9">
        <f t="shared" si="572"/>
        <v>0</v>
      </c>
      <c r="L7350" s="9">
        <f t="shared" si="573"/>
        <v>0</v>
      </c>
    </row>
    <row r="7351" spans="1:12" ht="15" x14ac:dyDescent="0.25">
      <c r="A7351" s="167">
        <f t="shared" si="571"/>
        <v>63.648000000019422</v>
      </c>
      <c r="B7351" s="325">
        <f t="shared" si="574"/>
        <v>0.26520000000008093</v>
      </c>
      <c r="C7351" s="167">
        <f t="shared" si="570"/>
        <v>252.26399999998546</v>
      </c>
      <c r="D7351" s="167">
        <f>IF('Lineær programmering opg 4'!$M$4=0,"-",(-A7351+'Lineær programmering opg 4'!$M$4)/'Lineær programmering opg 4'!$K$4*-1)</f>
        <v>352.70399999996118</v>
      </c>
      <c r="E7351" s="167">
        <f>IF('Lineær programmering opg 4'!$M$5=0,"-",(-A7351+'Lineær programmering opg 4'!$M$5)/'Lineær programmering opg 4'!$K$5*-1)</f>
        <v>252.26399999998546</v>
      </c>
      <c r="F7351" s="167" t="str">
        <f>IF('Lineær programmering opg 4'!$E$6=0,"-",(-A7351+'Lineær programmering opg 4'!$M$6)/'Lineær programmering opg 4'!$K$6*-1)</f>
        <v>-</v>
      </c>
      <c r="G7351" s="167" t="str">
        <f>IF('Lineær programmering opg 4'!$D$7=0,"-",((-A7351+'Lineær programmering opg 4'!$M$7)/'Lineær programmering opg 4'!$K$7)*-1)</f>
        <v>-</v>
      </c>
      <c r="H7351" s="167" t="str">
        <f>IF('Lineær programmering opg 4'!$C$8=0,"-",((-A7351+'Lineær programmering opg 4'!$M$8)/'Lineær programmering opg 4'!$K$8)*-1)</f>
        <v>-</v>
      </c>
      <c r="I7351" s="167" t="str">
        <f>IF('Lineær programmering opg 4'!$D$8=0,"-",'Lineær programmering opg 4'!$G$8)</f>
        <v>-</v>
      </c>
      <c r="J7351" s="295">
        <f>A7351*'Lineær programmering opg 4'!$C$11+Datatabel!C7351*'Lineær programmering opg 4'!$D$11</f>
        <v>44204.399999999761</v>
      </c>
      <c r="K7351" s="9">
        <f t="shared" si="572"/>
        <v>0</v>
      </c>
      <c r="L7351" s="9">
        <f t="shared" si="573"/>
        <v>0</v>
      </c>
    </row>
    <row r="7352" spans="1:12" ht="15" x14ac:dyDescent="0.25">
      <c r="A7352" s="167">
        <f t="shared" si="571"/>
        <v>63.624000000019421</v>
      </c>
      <c r="B7352" s="325">
        <f t="shared" si="574"/>
        <v>0.26510000000008094</v>
      </c>
      <c r="C7352" s="167">
        <f t="shared" si="570"/>
        <v>252.28199999998546</v>
      </c>
      <c r="D7352" s="167">
        <f>IF('Lineær programmering opg 4'!$M$4=0,"-",(-A7352+'Lineær programmering opg 4'!$M$4)/'Lineær programmering opg 4'!$K$4*-1)</f>
        <v>352.75199999996119</v>
      </c>
      <c r="E7352" s="167">
        <f>IF('Lineær programmering opg 4'!$M$5=0,"-",(-A7352+'Lineær programmering opg 4'!$M$5)/'Lineær programmering opg 4'!$K$5*-1)</f>
        <v>252.28199999998546</v>
      </c>
      <c r="F7352" s="167" t="str">
        <f>IF('Lineær programmering opg 4'!$E$6=0,"-",(-A7352+'Lineær programmering opg 4'!$M$6)/'Lineær programmering opg 4'!$K$6*-1)</f>
        <v>-</v>
      </c>
      <c r="G7352" s="167" t="str">
        <f>IF('Lineær programmering opg 4'!$D$7=0,"-",((-A7352+'Lineær programmering opg 4'!$M$7)/'Lineær programmering opg 4'!$K$7)*-1)</f>
        <v>-</v>
      </c>
      <c r="H7352" s="167" t="str">
        <f>IF('Lineær programmering opg 4'!$C$8=0,"-",((-A7352+'Lineær programmering opg 4'!$M$8)/'Lineær programmering opg 4'!$K$8)*-1)</f>
        <v>-</v>
      </c>
      <c r="I7352" s="167" t="str">
        <f>IF('Lineær programmering opg 4'!$D$8=0,"-",'Lineær programmering opg 4'!$G$8)</f>
        <v>-</v>
      </c>
      <c r="J7352" s="295">
        <f>A7352*'Lineær programmering opg 4'!$C$11+Datatabel!C7352*'Lineær programmering opg 4'!$D$11</f>
        <v>44204.699999999764</v>
      </c>
      <c r="K7352" s="9">
        <f t="shared" si="572"/>
        <v>0</v>
      </c>
      <c r="L7352" s="9">
        <f t="shared" si="573"/>
        <v>0</v>
      </c>
    </row>
    <row r="7353" spans="1:12" ht="15" x14ac:dyDescent="0.25">
      <c r="A7353" s="167">
        <f t="shared" si="571"/>
        <v>63.600000000019428</v>
      </c>
      <c r="B7353" s="325">
        <f t="shared" si="574"/>
        <v>0.26500000000008095</v>
      </c>
      <c r="C7353" s="167">
        <f t="shared" si="570"/>
        <v>252.29999999998546</v>
      </c>
      <c r="D7353" s="167">
        <f>IF('Lineær programmering opg 4'!$M$4=0,"-",(-A7353+'Lineær programmering opg 4'!$M$4)/'Lineær programmering opg 4'!$K$4*-1)</f>
        <v>352.79999999996113</v>
      </c>
      <c r="E7353" s="167">
        <f>IF('Lineær programmering opg 4'!$M$5=0,"-",(-A7353+'Lineær programmering opg 4'!$M$5)/'Lineær programmering opg 4'!$K$5*-1)</f>
        <v>252.29999999998546</v>
      </c>
      <c r="F7353" s="167" t="str">
        <f>IF('Lineær programmering opg 4'!$E$6=0,"-",(-A7353+'Lineær programmering opg 4'!$M$6)/'Lineær programmering opg 4'!$K$6*-1)</f>
        <v>-</v>
      </c>
      <c r="G7353" s="167" t="str">
        <f>IF('Lineær programmering opg 4'!$D$7=0,"-",((-A7353+'Lineær programmering opg 4'!$M$7)/'Lineær programmering opg 4'!$K$7)*-1)</f>
        <v>-</v>
      </c>
      <c r="H7353" s="167" t="str">
        <f>IF('Lineær programmering opg 4'!$C$8=0,"-",((-A7353+'Lineær programmering opg 4'!$M$8)/'Lineær programmering opg 4'!$K$8)*-1)</f>
        <v>-</v>
      </c>
      <c r="I7353" s="167" t="str">
        <f>IF('Lineær programmering opg 4'!$D$8=0,"-",'Lineær programmering opg 4'!$G$8)</f>
        <v>-</v>
      </c>
      <c r="J7353" s="295">
        <f>A7353*'Lineær programmering opg 4'!$C$11+Datatabel!C7353*'Lineær programmering opg 4'!$D$11</f>
        <v>44204.99999999976</v>
      </c>
      <c r="K7353" s="9">
        <f t="shared" si="572"/>
        <v>0</v>
      </c>
      <c r="L7353" s="9">
        <f t="shared" si="573"/>
        <v>0</v>
      </c>
    </row>
    <row r="7354" spans="1:12" ht="15" x14ac:dyDescent="0.25">
      <c r="A7354" s="167">
        <f t="shared" si="571"/>
        <v>63.576000000019434</v>
      </c>
      <c r="B7354" s="325">
        <f t="shared" si="574"/>
        <v>0.26490000000008096</v>
      </c>
      <c r="C7354" s="167">
        <f t="shared" si="570"/>
        <v>252.3179999999854</v>
      </c>
      <c r="D7354" s="167">
        <f>IF('Lineær programmering opg 4'!$M$4=0,"-",(-A7354+'Lineær programmering opg 4'!$M$4)/'Lineær programmering opg 4'!$K$4*-1)</f>
        <v>352.84799999996113</v>
      </c>
      <c r="E7354" s="167">
        <f>IF('Lineær programmering opg 4'!$M$5=0,"-",(-A7354+'Lineær programmering opg 4'!$M$5)/'Lineær programmering opg 4'!$K$5*-1)</f>
        <v>252.3179999999854</v>
      </c>
      <c r="F7354" s="167" t="str">
        <f>IF('Lineær programmering opg 4'!$E$6=0,"-",(-A7354+'Lineær programmering opg 4'!$M$6)/'Lineær programmering opg 4'!$K$6*-1)</f>
        <v>-</v>
      </c>
      <c r="G7354" s="167" t="str">
        <f>IF('Lineær programmering opg 4'!$D$7=0,"-",((-A7354+'Lineær programmering opg 4'!$M$7)/'Lineær programmering opg 4'!$K$7)*-1)</f>
        <v>-</v>
      </c>
      <c r="H7354" s="167" t="str">
        <f>IF('Lineær programmering opg 4'!$C$8=0,"-",((-A7354+'Lineær programmering opg 4'!$M$8)/'Lineær programmering opg 4'!$K$8)*-1)</f>
        <v>-</v>
      </c>
      <c r="I7354" s="167" t="str">
        <f>IF('Lineær programmering opg 4'!$D$8=0,"-",'Lineær programmering opg 4'!$G$8)</f>
        <v>-</v>
      </c>
      <c r="J7354" s="295">
        <f>A7354*'Lineær programmering opg 4'!$C$11+Datatabel!C7354*'Lineær programmering opg 4'!$D$11</f>
        <v>44205.299999999748</v>
      </c>
      <c r="K7354" s="9">
        <f t="shared" si="572"/>
        <v>0</v>
      </c>
      <c r="L7354" s="9">
        <f t="shared" si="573"/>
        <v>0</v>
      </c>
    </row>
    <row r="7355" spans="1:12" ht="15" x14ac:dyDescent="0.25">
      <c r="A7355" s="167">
        <f t="shared" si="571"/>
        <v>63.552000000019433</v>
      </c>
      <c r="B7355" s="325">
        <f t="shared" si="574"/>
        <v>0.26480000000008097</v>
      </c>
      <c r="C7355" s="167">
        <f t="shared" si="570"/>
        <v>252.3359999999854</v>
      </c>
      <c r="D7355" s="167">
        <f>IF('Lineær programmering opg 4'!$M$4=0,"-",(-A7355+'Lineær programmering opg 4'!$M$4)/'Lineær programmering opg 4'!$K$4*-1)</f>
        <v>352.89599999996113</v>
      </c>
      <c r="E7355" s="167">
        <f>IF('Lineær programmering opg 4'!$M$5=0,"-",(-A7355+'Lineær programmering opg 4'!$M$5)/'Lineær programmering opg 4'!$K$5*-1)</f>
        <v>252.3359999999854</v>
      </c>
      <c r="F7355" s="167" t="str">
        <f>IF('Lineær programmering opg 4'!$E$6=0,"-",(-A7355+'Lineær programmering opg 4'!$M$6)/'Lineær programmering opg 4'!$K$6*-1)</f>
        <v>-</v>
      </c>
      <c r="G7355" s="167" t="str">
        <f>IF('Lineær programmering opg 4'!$D$7=0,"-",((-A7355+'Lineær programmering opg 4'!$M$7)/'Lineær programmering opg 4'!$K$7)*-1)</f>
        <v>-</v>
      </c>
      <c r="H7355" s="167" t="str">
        <f>IF('Lineær programmering opg 4'!$C$8=0,"-",((-A7355+'Lineær programmering opg 4'!$M$8)/'Lineær programmering opg 4'!$K$8)*-1)</f>
        <v>-</v>
      </c>
      <c r="I7355" s="167" t="str">
        <f>IF('Lineær programmering opg 4'!$D$8=0,"-",'Lineær programmering opg 4'!$G$8)</f>
        <v>-</v>
      </c>
      <c r="J7355" s="295">
        <f>A7355*'Lineær programmering opg 4'!$C$11+Datatabel!C7355*'Lineær programmering opg 4'!$D$11</f>
        <v>44205.599999999758</v>
      </c>
      <c r="K7355" s="9">
        <f t="shared" si="572"/>
        <v>0</v>
      </c>
      <c r="L7355" s="9">
        <f t="shared" si="573"/>
        <v>0</v>
      </c>
    </row>
    <row r="7356" spans="1:12" ht="15" x14ac:dyDescent="0.25">
      <c r="A7356" s="167">
        <f t="shared" si="571"/>
        <v>63.528000000019432</v>
      </c>
      <c r="B7356" s="325">
        <f t="shared" si="574"/>
        <v>0.26470000000008098</v>
      </c>
      <c r="C7356" s="167">
        <f t="shared" si="570"/>
        <v>252.3539999999854</v>
      </c>
      <c r="D7356" s="167">
        <f>IF('Lineær programmering opg 4'!$M$4=0,"-",(-A7356+'Lineær programmering opg 4'!$M$4)/'Lineær programmering opg 4'!$K$4*-1)</f>
        <v>352.94399999996114</v>
      </c>
      <c r="E7356" s="167">
        <f>IF('Lineær programmering opg 4'!$M$5=0,"-",(-A7356+'Lineær programmering opg 4'!$M$5)/'Lineær programmering opg 4'!$K$5*-1)</f>
        <v>252.3539999999854</v>
      </c>
      <c r="F7356" s="167" t="str">
        <f>IF('Lineær programmering opg 4'!$E$6=0,"-",(-A7356+'Lineær programmering opg 4'!$M$6)/'Lineær programmering opg 4'!$K$6*-1)</f>
        <v>-</v>
      </c>
      <c r="G7356" s="167" t="str">
        <f>IF('Lineær programmering opg 4'!$D$7=0,"-",((-A7356+'Lineær programmering opg 4'!$M$7)/'Lineær programmering opg 4'!$K$7)*-1)</f>
        <v>-</v>
      </c>
      <c r="H7356" s="167" t="str">
        <f>IF('Lineær programmering opg 4'!$C$8=0,"-",((-A7356+'Lineær programmering opg 4'!$M$8)/'Lineær programmering opg 4'!$K$8)*-1)</f>
        <v>-</v>
      </c>
      <c r="I7356" s="167" t="str">
        <f>IF('Lineær programmering opg 4'!$D$8=0,"-",'Lineær programmering opg 4'!$G$8)</f>
        <v>-</v>
      </c>
      <c r="J7356" s="295">
        <f>A7356*'Lineær programmering opg 4'!$C$11+Datatabel!C7356*'Lineær programmering opg 4'!$D$11</f>
        <v>44205.899999999754</v>
      </c>
      <c r="K7356" s="9">
        <f t="shared" si="572"/>
        <v>0</v>
      </c>
      <c r="L7356" s="9">
        <f t="shared" si="573"/>
        <v>0</v>
      </c>
    </row>
    <row r="7357" spans="1:12" ht="15" x14ac:dyDescent="0.25">
      <c r="A7357" s="167">
        <f t="shared" si="571"/>
        <v>63.504000000019438</v>
      </c>
      <c r="B7357" s="325">
        <f t="shared" si="574"/>
        <v>0.26460000000008099</v>
      </c>
      <c r="C7357" s="167">
        <f t="shared" si="570"/>
        <v>252.37199999998541</v>
      </c>
      <c r="D7357" s="167">
        <f>IF('Lineær programmering opg 4'!$M$4=0,"-",(-A7357+'Lineær programmering opg 4'!$M$4)/'Lineær programmering opg 4'!$K$4*-1)</f>
        <v>352.99199999996114</v>
      </c>
      <c r="E7357" s="167">
        <f>IF('Lineær programmering opg 4'!$M$5=0,"-",(-A7357+'Lineær programmering opg 4'!$M$5)/'Lineær programmering opg 4'!$K$5*-1)</f>
        <v>252.37199999998541</v>
      </c>
      <c r="F7357" s="167" t="str">
        <f>IF('Lineær programmering opg 4'!$E$6=0,"-",(-A7357+'Lineær programmering opg 4'!$M$6)/'Lineær programmering opg 4'!$K$6*-1)</f>
        <v>-</v>
      </c>
      <c r="G7357" s="167" t="str">
        <f>IF('Lineær programmering opg 4'!$D$7=0,"-",((-A7357+'Lineær programmering opg 4'!$M$7)/'Lineær programmering opg 4'!$K$7)*-1)</f>
        <v>-</v>
      </c>
      <c r="H7357" s="167" t="str">
        <f>IF('Lineær programmering opg 4'!$C$8=0,"-",((-A7357+'Lineær programmering opg 4'!$M$8)/'Lineær programmering opg 4'!$K$8)*-1)</f>
        <v>-</v>
      </c>
      <c r="I7357" s="167" t="str">
        <f>IF('Lineær programmering opg 4'!$D$8=0,"-",'Lineær programmering opg 4'!$G$8)</f>
        <v>-</v>
      </c>
      <c r="J7357" s="295">
        <f>A7357*'Lineær programmering opg 4'!$C$11+Datatabel!C7357*'Lineær programmering opg 4'!$D$11</f>
        <v>44206.199999999757</v>
      </c>
      <c r="K7357" s="9">
        <f t="shared" si="572"/>
        <v>0</v>
      </c>
      <c r="L7357" s="9">
        <f t="shared" si="573"/>
        <v>0</v>
      </c>
    </row>
    <row r="7358" spans="1:12" ht="15" x14ac:dyDescent="0.25">
      <c r="A7358" s="167">
        <f t="shared" si="571"/>
        <v>63.480000000019444</v>
      </c>
      <c r="B7358" s="325">
        <f t="shared" si="574"/>
        <v>0.264500000000081</v>
      </c>
      <c r="C7358" s="167">
        <f t="shared" si="570"/>
        <v>252.38999999998541</v>
      </c>
      <c r="D7358" s="167">
        <f>IF('Lineær programmering opg 4'!$M$4=0,"-",(-A7358+'Lineær programmering opg 4'!$M$4)/'Lineær programmering opg 4'!$K$4*-1)</f>
        <v>353.03999999996108</v>
      </c>
      <c r="E7358" s="167">
        <f>IF('Lineær programmering opg 4'!$M$5=0,"-",(-A7358+'Lineær programmering opg 4'!$M$5)/'Lineær programmering opg 4'!$K$5*-1)</f>
        <v>252.38999999998541</v>
      </c>
      <c r="F7358" s="167" t="str">
        <f>IF('Lineær programmering opg 4'!$E$6=0,"-",(-A7358+'Lineær programmering opg 4'!$M$6)/'Lineær programmering opg 4'!$K$6*-1)</f>
        <v>-</v>
      </c>
      <c r="G7358" s="167" t="str">
        <f>IF('Lineær programmering opg 4'!$D$7=0,"-",((-A7358+'Lineær programmering opg 4'!$M$7)/'Lineær programmering opg 4'!$K$7)*-1)</f>
        <v>-</v>
      </c>
      <c r="H7358" s="167" t="str">
        <f>IF('Lineær programmering opg 4'!$C$8=0,"-",((-A7358+'Lineær programmering opg 4'!$M$8)/'Lineær programmering opg 4'!$K$8)*-1)</f>
        <v>-</v>
      </c>
      <c r="I7358" s="167" t="str">
        <f>IF('Lineær programmering opg 4'!$D$8=0,"-",'Lineær programmering opg 4'!$G$8)</f>
        <v>-</v>
      </c>
      <c r="J7358" s="295">
        <f>A7358*'Lineær programmering opg 4'!$C$11+Datatabel!C7358*'Lineær programmering opg 4'!$D$11</f>
        <v>44206.499999999753</v>
      </c>
      <c r="K7358" s="9">
        <f t="shared" si="572"/>
        <v>0</v>
      </c>
      <c r="L7358" s="9">
        <f t="shared" si="573"/>
        <v>0</v>
      </c>
    </row>
    <row r="7359" spans="1:12" ht="15" x14ac:dyDescent="0.25">
      <c r="A7359" s="167">
        <f t="shared" si="571"/>
        <v>63.456000000019444</v>
      </c>
      <c r="B7359" s="325">
        <f t="shared" si="574"/>
        <v>0.26440000000008101</v>
      </c>
      <c r="C7359" s="167">
        <f t="shared" si="570"/>
        <v>252.40799999998541</v>
      </c>
      <c r="D7359" s="167">
        <f>IF('Lineær programmering opg 4'!$M$4=0,"-",(-A7359+'Lineær programmering opg 4'!$M$4)/'Lineær programmering opg 4'!$K$4*-1)</f>
        <v>353.08799999996108</v>
      </c>
      <c r="E7359" s="167">
        <f>IF('Lineær programmering opg 4'!$M$5=0,"-",(-A7359+'Lineær programmering opg 4'!$M$5)/'Lineær programmering opg 4'!$K$5*-1)</f>
        <v>252.40799999998541</v>
      </c>
      <c r="F7359" s="167" t="str">
        <f>IF('Lineær programmering opg 4'!$E$6=0,"-",(-A7359+'Lineær programmering opg 4'!$M$6)/'Lineær programmering opg 4'!$K$6*-1)</f>
        <v>-</v>
      </c>
      <c r="G7359" s="167" t="str">
        <f>IF('Lineær programmering opg 4'!$D$7=0,"-",((-A7359+'Lineær programmering opg 4'!$M$7)/'Lineær programmering opg 4'!$K$7)*-1)</f>
        <v>-</v>
      </c>
      <c r="H7359" s="167" t="str">
        <f>IF('Lineær programmering opg 4'!$C$8=0,"-",((-A7359+'Lineær programmering opg 4'!$M$8)/'Lineær programmering opg 4'!$K$8)*-1)</f>
        <v>-</v>
      </c>
      <c r="I7359" s="167" t="str">
        <f>IF('Lineær programmering opg 4'!$D$8=0,"-",'Lineær programmering opg 4'!$G$8)</f>
        <v>-</v>
      </c>
      <c r="J7359" s="295">
        <f>A7359*'Lineær programmering opg 4'!$C$11+Datatabel!C7359*'Lineær programmering opg 4'!$D$11</f>
        <v>44206.799999999756</v>
      </c>
      <c r="K7359" s="9">
        <f t="shared" si="572"/>
        <v>0</v>
      </c>
      <c r="L7359" s="9">
        <f t="shared" si="573"/>
        <v>0</v>
      </c>
    </row>
    <row r="7360" spans="1:12" ht="15" x14ac:dyDescent="0.25">
      <c r="A7360" s="167">
        <f t="shared" si="571"/>
        <v>63.432000000019443</v>
      </c>
      <c r="B7360" s="325">
        <f t="shared" si="574"/>
        <v>0.26430000000008103</v>
      </c>
      <c r="C7360" s="167">
        <f t="shared" si="570"/>
        <v>252.42599999998541</v>
      </c>
      <c r="D7360" s="167">
        <f>IF('Lineær programmering opg 4'!$M$4=0,"-",(-A7360+'Lineær programmering opg 4'!$M$4)/'Lineær programmering opg 4'!$K$4*-1)</f>
        <v>353.13599999996109</v>
      </c>
      <c r="E7360" s="167">
        <f>IF('Lineær programmering opg 4'!$M$5=0,"-",(-A7360+'Lineær programmering opg 4'!$M$5)/'Lineær programmering opg 4'!$K$5*-1)</f>
        <v>252.42599999998541</v>
      </c>
      <c r="F7360" s="167" t="str">
        <f>IF('Lineær programmering opg 4'!$E$6=0,"-",(-A7360+'Lineær programmering opg 4'!$M$6)/'Lineær programmering opg 4'!$K$6*-1)</f>
        <v>-</v>
      </c>
      <c r="G7360" s="167" t="str">
        <f>IF('Lineær programmering opg 4'!$D$7=0,"-",((-A7360+'Lineær programmering opg 4'!$M$7)/'Lineær programmering opg 4'!$K$7)*-1)</f>
        <v>-</v>
      </c>
      <c r="H7360" s="167" t="str">
        <f>IF('Lineær programmering opg 4'!$C$8=0,"-",((-A7360+'Lineær programmering opg 4'!$M$8)/'Lineær programmering opg 4'!$K$8)*-1)</f>
        <v>-</v>
      </c>
      <c r="I7360" s="167" t="str">
        <f>IF('Lineær programmering opg 4'!$D$8=0,"-",'Lineær programmering opg 4'!$G$8)</f>
        <v>-</v>
      </c>
      <c r="J7360" s="295">
        <f>A7360*'Lineær programmering opg 4'!$C$11+Datatabel!C7360*'Lineær programmering opg 4'!$D$11</f>
        <v>44207.099999999758</v>
      </c>
      <c r="K7360" s="9">
        <f t="shared" si="572"/>
        <v>0</v>
      </c>
      <c r="L7360" s="9">
        <f t="shared" si="573"/>
        <v>0</v>
      </c>
    </row>
    <row r="7361" spans="1:12" ht="15" x14ac:dyDescent="0.25">
      <c r="A7361" s="167">
        <f t="shared" si="571"/>
        <v>63.408000000019449</v>
      </c>
      <c r="B7361" s="325">
        <f t="shared" si="574"/>
        <v>0.26420000000008104</v>
      </c>
      <c r="C7361" s="167">
        <f t="shared" si="570"/>
        <v>252.44399999998541</v>
      </c>
      <c r="D7361" s="167">
        <f>IF('Lineær programmering opg 4'!$M$4=0,"-",(-A7361+'Lineær programmering opg 4'!$M$4)/'Lineær programmering opg 4'!$K$4*-1)</f>
        <v>353.18399999996109</v>
      </c>
      <c r="E7361" s="167">
        <f>IF('Lineær programmering opg 4'!$M$5=0,"-",(-A7361+'Lineær programmering opg 4'!$M$5)/'Lineær programmering opg 4'!$K$5*-1)</f>
        <v>252.44399999998541</v>
      </c>
      <c r="F7361" s="167" t="str">
        <f>IF('Lineær programmering opg 4'!$E$6=0,"-",(-A7361+'Lineær programmering opg 4'!$M$6)/'Lineær programmering opg 4'!$K$6*-1)</f>
        <v>-</v>
      </c>
      <c r="G7361" s="167" t="str">
        <f>IF('Lineær programmering opg 4'!$D$7=0,"-",((-A7361+'Lineær programmering opg 4'!$M$7)/'Lineær programmering opg 4'!$K$7)*-1)</f>
        <v>-</v>
      </c>
      <c r="H7361" s="167" t="str">
        <f>IF('Lineær programmering opg 4'!$C$8=0,"-",((-A7361+'Lineær programmering opg 4'!$M$8)/'Lineær programmering opg 4'!$K$8)*-1)</f>
        <v>-</v>
      </c>
      <c r="I7361" s="167" t="str">
        <f>IF('Lineær programmering opg 4'!$D$8=0,"-",'Lineær programmering opg 4'!$G$8)</f>
        <v>-</v>
      </c>
      <c r="J7361" s="295">
        <f>A7361*'Lineær programmering opg 4'!$C$11+Datatabel!C7361*'Lineær programmering opg 4'!$D$11</f>
        <v>44207.399999999754</v>
      </c>
      <c r="K7361" s="9">
        <f t="shared" si="572"/>
        <v>0</v>
      </c>
      <c r="L7361" s="9">
        <f t="shared" si="573"/>
        <v>0</v>
      </c>
    </row>
    <row r="7362" spans="1:12" ht="15" x14ac:dyDescent="0.25">
      <c r="A7362" s="167">
        <f t="shared" si="571"/>
        <v>63.384000000019455</v>
      </c>
      <c r="B7362" s="325">
        <f t="shared" si="574"/>
        <v>0.26410000000008105</v>
      </c>
      <c r="C7362" s="167">
        <f t="shared" si="570"/>
        <v>252.46199999998541</v>
      </c>
      <c r="D7362" s="167">
        <f>IF('Lineær programmering opg 4'!$M$4=0,"-",(-A7362+'Lineær programmering opg 4'!$M$4)/'Lineær programmering opg 4'!$K$4*-1)</f>
        <v>353.23199999996109</v>
      </c>
      <c r="E7362" s="167">
        <f>IF('Lineær programmering opg 4'!$M$5=0,"-",(-A7362+'Lineær programmering opg 4'!$M$5)/'Lineær programmering opg 4'!$K$5*-1)</f>
        <v>252.46199999998541</v>
      </c>
      <c r="F7362" s="167" t="str">
        <f>IF('Lineær programmering opg 4'!$E$6=0,"-",(-A7362+'Lineær programmering opg 4'!$M$6)/'Lineær programmering opg 4'!$K$6*-1)</f>
        <v>-</v>
      </c>
      <c r="G7362" s="167" t="str">
        <f>IF('Lineær programmering opg 4'!$D$7=0,"-",((-A7362+'Lineær programmering opg 4'!$M$7)/'Lineær programmering opg 4'!$K$7)*-1)</f>
        <v>-</v>
      </c>
      <c r="H7362" s="167" t="str">
        <f>IF('Lineær programmering opg 4'!$C$8=0,"-",((-A7362+'Lineær programmering opg 4'!$M$8)/'Lineær programmering opg 4'!$K$8)*-1)</f>
        <v>-</v>
      </c>
      <c r="I7362" s="167" t="str">
        <f>IF('Lineær programmering opg 4'!$D$8=0,"-",'Lineær programmering opg 4'!$G$8)</f>
        <v>-</v>
      </c>
      <c r="J7362" s="295">
        <f>A7362*'Lineær programmering opg 4'!$C$11+Datatabel!C7362*'Lineær programmering opg 4'!$D$11</f>
        <v>44207.699999999757</v>
      </c>
      <c r="K7362" s="9">
        <f t="shared" si="572"/>
        <v>0</v>
      </c>
      <c r="L7362" s="9">
        <f t="shared" si="573"/>
        <v>0</v>
      </c>
    </row>
    <row r="7363" spans="1:12" ht="15" x14ac:dyDescent="0.25">
      <c r="A7363" s="167">
        <f t="shared" si="571"/>
        <v>63.360000000019454</v>
      </c>
      <c r="B7363" s="325">
        <f t="shared" si="574"/>
        <v>0.26400000000008106</v>
      </c>
      <c r="C7363" s="167">
        <f t="shared" ref="C7363:C7426" si="575">MIN(D7363,E7363,F7363,G7363,H7363,I7363)</f>
        <v>252.47999999998541</v>
      </c>
      <c r="D7363" s="167">
        <f>IF('Lineær programmering opg 4'!$M$4=0,"-",(-A7363+'Lineær programmering opg 4'!$M$4)/'Lineær programmering opg 4'!$K$4*-1)</f>
        <v>353.27999999996109</v>
      </c>
      <c r="E7363" s="167">
        <f>IF('Lineær programmering opg 4'!$M$5=0,"-",(-A7363+'Lineær programmering opg 4'!$M$5)/'Lineær programmering opg 4'!$K$5*-1)</f>
        <v>252.47999999998541</v>
      </c>
      <c r="F7363" s="167" t="str">
        <f>IF('Lineær programmering opg 4'!$E$6=0,"-",(-A7363+'Lineær programmering opg 4'!$M$6)/'Lineær programmering opg 4'!$K$6*-1)</f>
        <v>-</v>
      </c>
      <c r="G7363" s="167" t="str">
        <f>IF('Lineær programmering opg 4'!$D$7=0,"-",((-A7363+'Lineær programmering opg 4'!$M$7)/'Lineær programmering opg 4'!$K$7)*-1)</f>
        <v>-</v>
      </c>
      <c r="H7363" s="167" t="str">
        <f>IF('Lineær programmering opg 4'!$C$8=0,"-",((-A7363+'Lineær programmering opg 4'!$M$8)/'Lineær programmering opg 4'!$K$8)*-1)</f>
        <v>-</v>
      </c>
      <c r="I7363" s="167" t="str">
        <f>IF('Lineær programmering opg 4'!$D$8=0,"-",'Lineær programmering opg 4'!$G$8)</f>
        <v>-</v>
      </c>
      <c r="J7363" s="295">
        <f>A7363*'Lineær programmering opg 4'!$C$11+Datatabel!C7363*'Lineær programmering opg 4'!$D$11</f>
        <v>44207.999999999753</v>
      </c>
      <c r="K7363" s="9">
        <f t="shared" si="572"/>
        <v>0</v>
      </c>
      <c r="L7363" s="9">
        <f t="shared" si="573"/>
        <v>0</v>
      </c>
    </row>
    <row r="7364" spans="1:12" ht="15" x14ac:dyDescent="0.25">
      <c r="A7364" s="167">
        <f t="shared" ref="A7364:A7427" si="576">$A$3*B7364</f>
        <v>63.336000000019453</v>
      </c>
      <c r="B7364" s="325">
        <f t="shared" si="574"/>
        <v>0.26390000000008107</v>
      </c>
      <c r="C7364" s="167">
        <f t="shared" si="575"/>
        <v>252.49799999998541</v>
      </c>
      <c r="D7364" s="167">
        <f>IF('Lineær programmering opg 4'!$M$4=0,"-",(-A7364+'Lineær programmering opg 4'!$M$4)/'Lineær programmering opg 4'!$K$4*-1)</f>
        <v>353.32799999996109</v>
      </c>
      <c r="E7364" s="167">
        <f>IF('Lineær programmering opg 4'!$M$5=0,"-",(-A7364+'Lineær programmering opg 4'!$M$5)/'Lineær programmering opg 4'!$K$5*-1)</f>
        <v>252.49799999998541</v>
      </c>
      <c r="F7364" s="167" t="str">
        <f>IF('Lineær programmering opg 4'!$E$6=0,"-",(-A7364+'Lineær programmering opg 4'!$M$6)/'Lineær programmering opg 4'!$K$6*-1)</f>
        <v>-</v>
      </c>
      <c r="G7364" s="167" t="str">
        <f>IF('Lineær programmering opg 4'!$D$7=0,"-",((-A7364+'Lineær programmering opg 4'!$M$7)/'Lineær programmering opg 4'!$K$7)*-1)</f>
        <v>-</v>
      </c>
      <c r="H7364" s="167" t="str">
        <f>IF('Lineær programmering opg 4'!$C$8=0,"-",((-A7364+'Lineær programmering opg 4'!$M$8)/'Lineær programmering opg 4'!$K$8)*-1)</f>
        <v>-</v>
      </c>
      <c r="I7364" s="167" t="str">
        <f>IF('Lineær programmering opg 4'!$D$8=0,"-",'Lineær programmering opg 4'!$G$8)</f>
        <v>-</v>
      </c>
      <c r="J7364" s="295">
        <f>A7364*'Lineær programmering opg 4'!$C$11+Datatabel!C7364*'Lineær programmering opg 4'!$D$11</f>
        <v>44208.299999999756</v>
      </c>
      <c r="K7364" s="9">
        <f t="shared" ref="K7364:K7427" si="577">IF($J$10004=J7364,A7364,0)</f>
        <v>0</v>
      </c>
      <c r="L7364" s="9">
        <f t="shared" ref="L7364:L7427" si="578">IF(J7364=$J$10004,C7364,0)</f>
        <v>0</v>
      </c>
    </row>
    <row r="7365" spans="1:12" ht="15" x14ac:dyDescent="0.25">
      <c r="A7365" s="167">
        <f t="shared" si="576"/>
        <v>63.312000000019459</v>
      </c>
      <c r="B7365" s="325">
        <f t="shared" ref="B7365:B7428" si="579">B7364-0.01%</f>
        <v>0.26380000000008108</v>
      </c>
      <c r="C7365" s="167">
        <f t="shared" si="575"/>
        <v>252.51599999998541</v>
      </c>
      <c r="D7365" s="167">
        <f>IF('Lineær programmering opg 4'!$M$4=0,"-",(-A7365+'Lineær programmering opg 4'!$M$4)/'Lineær programmering opg 4'!$K$4*-1)</f>
        <v>353.3759999999611</v>
      </c>
      <c r="E7365" s="167">
        <f>IF('Lineær programmering opg 4'!$M$5=0,"-",(-A7365+'Lineær programmering opg 4'!$M$5)/'Lineær programmering opg 4'!$K$5*-1)</f>
        <v>252.51599999998541</v>
      </c>
      <c r="F7365" s="167" t="str">
        <f>IF('Lineær programmering opg 4'!$E$6=0,"-",(-A7365+'Lineær programmering opg 4'!$M$6)/'Lineær programmering opg 4'!$K$6*-1)</f>
        <v>-</v>
      </c>
      <c r="G7365" s="167" t="str">
        <f>IF('Lineær programmering opg 4'!$D$7=0,"-",((-A7365+'Lineær programmering opg 4'!$M$7)/'Lineær programmering opg 4'!$K$7)*-1)</f>
        <v>-</v>
      </c>
      <c r="H7365" s="167" t="str">
        <f>IF('Lineær programmering opg 4'!$C$8=0,"-",((-A7365+'Lineær programmering opg 4'!$M$8)/'Lineær programmering opg 4'!$K$8)*-1)</f>
        <v>-</v>
      </c>
      <c r="I7365" s="167" t="str">
        <f>IF('Lineær programmering opg 4'!$D$8=0,"-",'Lineær programmering opg 4'!$G$8)</f>
        <v>-</v>
      </c>
      <c r="J7365" s="295">
        <f>A7365*'Lineær programmering opg 4'!$C$11+Datatabel!C7365*'Lineær programmering opg 4'!$D$11</f>
        <v>44208.599999999758</v>
      </c>
      <c r="K7365" s="9">
        <f t="shared" si="577"/>
        <v>0</v>
      </c>
      <c r="L7365" s="9">
        <f t="shared" si="578"/>
        <v>0</v>
      </c>
    </row>
    <row r="7366" spans="1:12" ht="15" x14ac:dyDescent="0.25">
      <c r="A7366" s="167">
        <f t="shared" si="576"/>
        <v>63.288000000019466</v>
      </c>
      <c r="B7366" s="325">
        <f t="shared" si="579"/>
        <v>0.26370000000008109</v>
      </c>
      <c r="C7366" s="167">
        <f t="shared" si="575"/>
        <v>252.53399999998541</v>
      </c>
      <c r="D7366" s="167">
        <f>IF('Lineær programmering opg 4'!$M$4=0,"-",(-A7366+'Lineær programmering opg 4'!$M$4)/'Lineær programmering opg 4'!$K$4*-1)</f>
        <v>353.4239999999611</v>
      </c>
      <c r="E7366" s="167">
        <f>IF('Lineær programmering opg 4'!$M$5=0,"-",(-A7366+'Lineær programmering opg 4'!$M$5)/'Lineær programmering opg 4'!$K$5*-1)</f>
        <v>252.53399999998541</v>
      </c>
      <c r="F7366" s="167" t="str">
        <f>IF('Lineær programmering opg 4'!$E$6=0,"-",(-A7366+'Lineær programmering opg 4'!$M$6)/'Lineær programmering opg 4'!$K$6*-1)</f>
        <v>-</v>
      </c>
      <c r="G7366" s="167" t="str">
        <f>IF('Lineær programmering opg 4'!$D$7=0,"-",((-A7366+'Lineær programmering opg 4'!$M$7)/'Lineær programmering opg 4'!$K$7)*-1)</f>
        <v>-</v>
      </c>
      <c r="H7366" s="167" t="str">
        <f>IF('Lineær programmering opg 4'!$C$8=0,"-",((-A7366+'Lineær programmering opg 4'!$M$8)/'Lineær programmering opg 4'!$K$8)*-1)</f>
        <v>-</v>
      </c>
      <c r="I7366" s="167" t="str">
        <f>IF('Lineær programmering opg 4'!$D$8=0,"-",'Lineær programmering opg 4'!$G$8)</f>
        <v>-</v>
      </c>
      <c r="J7366" s="295">
        <f>A7366*'Lineær programmering opg 4'!$C$11+Datatabel!C7366*'Lineær programmering opg 4'!$D$11</f>
        <v>44208.899999999754</v>
      </c>
      <c r="K7366" s="9">
        <f t="shared" si="577"/>
        <v>0</v>
      </c>
      <c r="L7366" s="9">
        <f t="shared" si="578"/>
        <v>0</v>
      </c>
    </row>
    <row r="7367" spans="1:12" ht="15" x14ac:dyDescent="0.25">
      <c r="A7367" s="167">
        <f t="shared" si="576"/>
        <v>63.264000000019465</v>
      </c>
      <c r="B7367" s="325">
        <f t="shared" si="579"/>
        <v>0.2636000000000811</v>
      </c>
      <c r="C7367" s="167">
        <f t="shared" si="575"/>
        <v>252.55199999998541</v>
      </c>
      <c r="D7367" s="167">
        <f>IF('Lineær programmering opg 4'!$M$4=0,"-",(-A7367+'Lineær programmering opg 4'!$M$4)/'Lineær programmering opg 4'!$K$4*-1)</f>
        <v>353.4719999999611</v>
      </c>
      <c r="E7367" s="167">
        <f>IF('Lineær programmering opg 4'!$M$5=0,"-",(-A7367+'Lineær programmering opg 4'!$M$5)/'Lineær programmering opg 4'!$K$5*-1)</f>
        <v>252.55199999998541</v>
      </c>
      <c r="F7367" s="167" t="str">
        <f>IF('Lineær programmering opg 4'!$E$6=0,"-",(-A7367+'Lineær programmering opg 4'!$M$6)/'Lineær programmering opg 4'!$K$6*-1)</f>
        <v>-</v>
      </c>
      <c r="G7367" s="167" t="str">
        <f>IF('Lineær programmering opg 4'!$D$7=0,"-",((-A7367+'Lineær programmering opg 4'!$M$7)/'Lineær programmering opg 4'!$K$7)*-1)</f>
        <v>-</v>
      </c>
      <c r="H7367" s="167" t="str">
        <f>IF('Lineær programmering opg 4'!$C$8=0,"-",((-A7367+'Lineær programmering opg 4'!$M$8)/'Lineær programmering opg 4'!$K$8)*-1)</f>
        <v>-</v>
      </c>
      <c r="I7367" s="167" t="str">
        <f>IF('Lineær programmering opg 4'!$D$8=0,"-",'Lineær programmering opg 4'!$G$8)</f>
        <v>-</v>
      </c>
      <c r="J7367" s="295">
        <f>A7367*'Lineær programmering opg 4'!$C$11+Datatabel!C7367*'Lineær programmering opg 4'!$D$11</f>
        <v>44209.199999999757</v>
      </c>
      <c r="K7367" s="9">
        <f t="shared" si="577"/>
        <v>0</v>
      </c>
      <c r="L7367" s="9">
        <f t="shared" si="578"/>
        <v>0</v>
      </c>
    </row>
    <row r="7368" spans="1:12" ht="15" x14ac:dyDescent="0.25">
      <c r="A7368" s="167">
        <f t="shared" si="576"/>
        <v>63.240000000019464</v>
      </c>
      <c r="B7368" s="325">
        <f t="shared" si="579"/>
        <v>0.26350000000008111</v>
      </c>
      <c r="C7368" s="167">
        <f t="shared" si="575"/>
        <v>252.56999999998541</v>
      </c>
      <c r="D7368" s="167">
        <f>IF('Lineær programmering opg 4'!$M$4=0,"-",(-A7368+'Lineær programmering opg 4'!$M$4)/'Lineær programmering opg 4'!$K$4*-1)</f>
        <v>353.5199999999611</v>
      </c>
      <c r="E7368" s="167">
        <f>IF('Lineær programmering opg 4'!$M$5=0,"-",(-A7368+'Lineær programmering opg 4'!$M$5)/'Lineær programmering opg 4'!$K$5*-1)</f>
        <v>252.56999999998541</v>
      </c>
      <c r="F7368" s="167" t="str">
        <f>IF('Lineær programmering opg 4'!$E$6=0,"-",(-A7368+'Lineær programmering opg 4'!$M$6)/'Lineær programmering opg 4'!$K$6*-1)</f>
        <v>-</v>
      </c>
      <c r="G7368" s="167" t="str">
        <f>IF('Lineær programmering opg 4'!$D$7=0,"-",((-A7368+'Lineær programmering opg 4'!$M$7)/'Lineær programmering opg 4'!$K$7)*-1)</f>
        <v>-</v>
      </c>
      <c r="H7368" s="167" t="str">
        <f>IF('Lineær programmering opg 4'!$C$8=0,"-",((-A7368+'Lineær programmering opg 4'!$M$8)/'Lineær programmering opg 4'!$K$8)*-1)</f>
        <v>-</v>
      </c>
      <c r="I7368" s="167" t="str">
        <f>IF('Lineær programmering opg 4'!$D$8=0,"-",'Lineær programmering opg 4'!$G$8)</f>
        <v>-</v>
      </c>
      <c r="J7368" s="295">
        <f>A7368*'Lineær programmering opg 4'!$C$11+Datatabel!C7368*'Lineær programmering opg 4'!$D$11</f>
        <v>44209.499999999753</v>
      </c>
      <c r="K7368" s="9">
        <f t="shared" si="577"/>
        <v>0</v>
      </c>
      <c r="L7368" s="9">
        <f t="shared" si="578"/>
        <v>0</v>
      </c>
    </row>
    <row r="7369" spans="1:12" ht="15" x14ac:dyDescent="0.25">
      <c r="A7369" s="167">
        <f t="shared" si="576"/>
        <v>63.21600000001947</v>
      </c>
      <c r="B7369" s="325">
        <f t="shared" si="579"/>
        <v>0.26340000000008112</v>
      </c>
      <c r="C7369" s="167">
        <f t="shared" si="575"/>
        <v>252.58799999998541</v>
      </c>
      <c r="D7369" s="167">
        <f>IF('Lineær programmering opg 4'!$M$4=0,"-",(-A7369+'Lineær programmering opg 4'!$M$4)/'Lineær programmering opg 4'!$K$4*-1)</f>
        <v>353.56799999996105</v>
      </c>
      <c r="E7369" s="167">
        <f>IF('Lineær programmering opg 4'!$M$5=0,"-",(-A7369+'Lineær programmering opg 4'!$M$5)/'Lineær programmering opg 4'!$K$5*-1)</f>
        <v>252.58799999998541</v>
      </c>
      <c r="F7369" s="167" t="str">
        <f>IF('Lineær programmering opg 4'!$E$6=0,"-",(-A7369+'Lineær programmering opg 4'!$M$6)/'Lineær programmering opg 4'!$K$6*-1)</f>
        <v>-</v>
      </c>
      <c r="G7369" s="167" t="str">
        <f>IF('Lineær programmering opg 4'!$D$7=0,"-",((-A7369+'Lineær programmering opg 4'!$M$7)/'Lineær programmering opg 4'!$K$7)*-1)</f>
        <v>-</v>
      </c>
      <c r="H7369" s="167" t="str">
        <f>IF('Lineær programmering opg 4'!$C$8=0,"-",((-A7369+'Lineær programmering opg 4'!$M$8)/'Lineær programmering opg 4'!$K$8)*-1)</f>
        <v>-</v>
      </c>
      <c r="I7369" s="167" t="str">
        <f>IF('Lineær programmering opg 4'!$D$8=0,"-",'Lineær programmering opg 4'!$G$8)</f>
        <v>-</v>
      </c>
      <c r="J7369" s="295">
        <f>A7369*'Lineær programmering opg 4'!$C$11+Datatabel!C7369*'Lineær programmering opg 4'!$D$11</f>
        <v>44209.799999999763</v>
      </c>
      <c r="K7369" s="9">
        <f t="shared" si="577"/>
        <v>0</v>
      </c>
      <c r="L7369" s="9">
        <f t="shared" si="578"/>
        <v>0</v>
      </c>
    </row>
    <row r="7370" spans="1:12" ht="15" x14ac:dyDescent="0.25">
      <c r="A7370" s="167">
        <f t="shared" si="576"/>
        <v>63.192000000019476</v>
      </c>
      <c r="B7370" s="325">
        <f t="shared" si="579"/>
        <v>0.26330000000008114</v>
      </c>
      <c r="C7370" s="167">
        <f t="shared" si="575"/>
        <v>252.60599999998541</v>
      </c>
      <c r="D7370" s="167">
        <f>IF('Lineær programmering opg 4'!$M$4=0,"-",(-A7370+'Lineær programmering opg 4'!$M$4)/'Lineær programmering opg 4'!$K$4*-1)</f>
        <v>353.61599999996105</v>
      </c>
      <c r="E7370" s="167">
        <f>IF('Lineær programmering opg 4'!$M$5=0,"-",(-A7370+'Lineær programmering opg 4'!$M$5)/'Lineær programmering opg 4'!$K$5*-1)</f>
        <v>252.60599999998541</v>
      </c>
      <c r="F7370" s="167" t="str">
        <f>IF('Lineær programmering opg 4'!$E$6=0,"-",(-A7370+'Lineær programmering opg 4'!$M$6)/'Lineær programmering opg 4'!$K$6*-1)</f>
        <v>-</v>
      </c>
      <c r="G7370" s="167" t="str">
        <f>IF('Lineær programmering opg 4'!$D$7=0,"-",((-A7370+'Lineær programmering opg 4'!$M$7)/'Lineær programmering opg 4'!$K$7)*-1)</f>
        <v>-</v>
      </c>
      <c r="H7370" s="167" t="str">
        <f>IF('Lineær programmering opg 4'!$C$8=0,"-",((-A7370+'Lineær programmering opg 4'!$M$8)/'Lineær programmering opg 4'!$K$8)*-1)</f>
        <v>-</v>
      </c>
      <c r="I7370" s="167" t="str">
        <f>IF('Lineær programmering opg 4'!$D$8=0,"-",'Lineær programmering opg 4'!$G$8)</f>
        <v>-</v>
      </c>
      <c r="J7370" s="295">
        <f>A7370*'Lineær programmering opg 4'!$C$11+Datatabel!C7370*'Lineær programmering opg 4'!$D$11</f>
        <v>44210.099999999758</v>
      </c>
      <c r="K7370" s="9">
        <f t="shared" si="577"/>
        <v>0</v>
      </c>
      <c r="L7370" s="9">
        <f t="shared" si="578"/>
        <v>0</v>
      </c>
    </row>
    <row r="7371" spans="1:12" ht="15" x14ac:dyDescent="0.25">
      <c r="A7371" s="167">
        <f t="shared" si="576"/>
        <v>63.168000000019475</v>
      </c>
      <c r="B7371" s="325">
        <f t="shared" si="579"/>
        <v>0.26320000000008115</v>
      </c>
      <c r="C7371" s="167">
        <f t="shared" si="575"/>
        <v>252.62399999998541</v>
      </c>
      <c r="D7371" s="167">
        <f>IF('Lineær programmering opg 4'!$M$4=0,"-",(-A7371+'Lineær programmering opg 4'!$M$4)/'Lineær programmering opg 4'!$K$4*-1)</f>
        <v>353.66399999996105</v>
      </c>
      <c r="E7371" s="167">
        <f>IF('Lineær programmering opg 4'!$M$5=0,"-",(-A7371+'Lineær programmering opg 4'!$M$5)/'Lineær programmering opg 4'!$K$5*-1)</f>
        <v>252.62399999998541</v>
      </c>
      <c r="F7371" s="167" t="str">
        <f>IF('Lineær programmering opg 4'!$E$6=0,"-",(-A7371+'Lineær programmering opg 4'!$M$6)/'Lineær programmering opg 4'!$K$6*-1)</f>
        <v>-</v>
      </c>
      <c r="G7371" s="167" t="str">
        <f>IF('Lineær programmering opg 4'!$D$7=0,"-",((-A7371+'Lineær programmering opg 4'!$M$7)/'Lineær programmering opg 4'!$K$7)*-1)</f>
        <v>-</v>
      </c>
      <c r="H7371" s="167" t="str">
        <f>IF('Lineær programmering opg 4'!$C$8=0,"-",((-A7371+'Lineær programmering opg 4'!$M$8)/'Lineær programmering opg 4'!$K$8)*-1)</f>
        <v>-</v>
      </c>
      <c r="I7371" s="167" t="str">
        <f>IF('Lineær programmering opg 4'!$D$8=0,"-",'Lineær programmering opg 4'!$G$8)</f>
        <v>-</v>
      </c>
      <c r="J7371" s="295">
        <f>A7371*'Lineær programmering opg 4'!$C$11+Datatabel!C7371*'Lineær programmering opg 4'!$D$11</f>
        <v>44210.399999999761</v>
      </c>
      <c r="K7371" s="9">
        <f t="shared" si="577"/>
        <v>0</v>
      </c>
      <c r="L7371" s="9">
        <f t="shared" si="578"/>
        <v>0</v>
      </c>
    </row>
    <row r="7372" spans="1:12" ht="15" x14ac:dyDescent="0.25">
      <c r="A7372" s="167">
        <f t="shared" si="576"/>
        <v>63.144000000019474</v>
      </c>
      <c r="B7372" s="325">
        <f t="shared" si="579"/>
        <v>0.26310000000008116</v>
      </c>
      <c r="C7372" s="167">
        <f t="shared" si="575"/>
        <v>252.64199999998542</v>
      </c>
      <c r="D7372" s="167">
        <f>IF('Lineær programmering opg 4'!$M$4=0,"-",(-A7372+'Lineær programmering opg 4'!$M$4)/'Lineær programmering opg 4'!$K$4*-1)</f>
        <v>353.71199999996105</v>
      </c>
      <c r="E7372" s="167">
        <f>IF('Lineær programmering opg 4'!$M$5=0,"-",(-A7372+'Lineær programmering opg 4'!$M$5)/'Lineær programmering opg 4'!$K$5*-1)</f>
        <v>252.64199999998542</v>
      </c>
      <c r="F7372" s="167" t="str">
        <f>IF('Lineær programmering opg 4'!$E$6=0,"-",(-A7372+'Lineær programmering opg 4'!$M$6)/'Lineær programmering opg 4'!$K$6*-1)</f>
        <v>-</v>
      </c>
      <c r="G7372" s="167" t="str">
        <f>IF('Lineær programmering opg 4'!$D$7=0,"-",((-A7372+'Lineær programmering opg 4'!$M$7)/'Lineær programmering opg 4'!$K$7)*-1)</f>
        <v>-</v>
      </c>
      <c r="H7372" s="167" t="str">
        <f>IF('Lineær programmering opg 4'!$C$8=0,"-",((-A7372+'Lineær programmering opg 4'!$M$8)/'Lineær programmering opg 4'!$K$8)*-1)</f>
        <v>-</v>
      </c>
      <c r="I7372" s="167" t="str">
        <f>IF('Lineær programmering opg 4'!$D$8=0,"-",'Lineær programmering opg 4'!$G$8)</f>
        <v>-</v>
      </c>
      <c r="J7372" s="295">
        <f>A7372*'Lineær programmering opg 4'!$C$11+Datatabel!C7372*'Lineær programmering opg 4'!$D$11</f>
        <v>44210.699999999764</v>
      </c>
      <c r="K7372" s="9">
        <f t="shared" si="577"/>
        <v>0</v>
      </c>
      <c r="L7372" s="9">
        <f t="shared" si="578"/>
        <v>0</v>
      </c>
    </row>
    <row r="7373" spans="1:12" ht="15" x14ac:dyDescent="0.25">
      <c r="A7373" s="167">
        <f t="shared" si="576"/>
        <v>63.120000000019481</v>
      </c>
      <c r="B7373" s="325">
        <f t="shared" si="579"/>
        <v>0.26300000000008117</v>
      </c>
      <c r="C7373" s="167">
        <f t="shared" si="575"/>
        <v>252.65999999998539</v>
      </c>
      <c r="D7373" s="167">
        <f>IF('Lineær programmering opg 4'!$M$4=0,"-",(-A7373+'Lineær programmering opg 4'!$M$4)/'Lineær programmering opg 4'!$K$4*-1)</f>
        <v>353.75999999996105</v>
      </c>
      <c r="E7373" s="167">
        <f>IF('Lineær programmering opg 4'!$M$5=0,"-",(-A7373+'Lineær programmering opg 4'!$M$5)/'Lineær programmering opg 4'!$K$5*-1)</f>
        <v>252.65999999998539</v>
      </c>
      <c r="F7373" s="167" t="str">
        <f>IF('Lineær programmering opg 4'!$E$6=0,"-",(-A7373+'Lineær programmering opg 4'!$M$6)/'Lineær programmering opg 4'!$K$6*-1)</f>
        <v>-</v>
      </c>
      <c r="G7373" s="167" t="str">
        <f>IF('Lineær programmering opg 4'!$D$7=0,"-",((-A7373+'Lineær programmering opg 4'!$M$7)/'Lineær programmering opg 4'!$K$7)*-1)</f>
        <v>-</v>
      </c>
      <c r="H7373" s="167" t="str">
        <f>IF('Lineær programmering opg 4'!$C$8=0,"-",((-A7373+'Lineær programmering opg 4'!$M$8)/'Lineær programmering opg 4'!$K$8)*-1)</f>
        <v>-</v>
      </c>
      <c r="I7373" s="167" t="str">
        <f>IF('Lineær programmering opg 4'!$D$8=0,"-",'Lineær programmering opg 4'!$G$8)</f>
        <v>-</v>
      </c>
      <c r="J7373" s="295">
        <f>A7373*'Lineær programmering opg 4'!$C$11+Datatabel!C7373*'Lineær programmering opg 4'!$D$11</f>
        <v>44210.99999999976</v>
      </c>
      <c r="K7373" s="9">
        <f t="shared" si="577"/>
        <v>0</v>
      </c>
      <c r="L7373" s="9">
        <f t="shared" si="578"/>
        <v>0</v>
      </c>
    </row>
    <row r="7374" spans="1:12" ht="15" x14ac:dyDescent="0.25">
      <c r="A7374" s="167">
        <f t="shared" si="576"/>
        <v>63.096000000019487</v>
      </c>
      <c r="B7374" s="325">
        <f t="shared" si="579"/>
        <v>0.26290000000008118</v>
      </c>
      <c r="C7374" s="167">
        <f t="shared" si="575"/>
        <v>252.67799999998539</v>
      </c>
      <c r="D7374" s="167">
        <f>IF('Lineær programmering opg 4'!$M$4=0,"-",(-A7374+'Lineær programmering opg 4'!$M$4)/'Lineær programmering opg 4'!$K$4*-1)</f>
        <v>353.807999999961</v>
      </c>
      <c r="E7374" s="167">
        <f>IF('Lineær programmering opg 4'!$M$5=0,"-",(-A7374+'Lineær programmering opg 4'!$M$5)/'Lineær programmering opg 4'!$K$5*-1)</f>
        <v>252.67799999998539</v>
      </c>
      <c r="F7374" s="167" t="str">
        <f>IF('Lineær programmering opg 4'!$E$6=0,"-",(-A7374+'Lineær programmering opg 4'!$M$6)/'Lineær programmering opg 4'!$K$6*-1)</f>
        <v>-</v>
      </c>
      <c r="G7374" s="167" t="str">
        <f>IF('Lineær programmering opg 4'!$D$7=0,"-",((-A7374+'Lineær programmering opg 4'!$M$7)/'Lineær programmering opg 4'!$K$7)*-1)</f>
        <v>-</v>
      </c>
      <c r="H7374" s="167" t="str">
        <f>IF('Lineær programmering opg 4'!$C$8=0,"-",((-A7374+'Lineær programmering opg 4'!$M$8)/'Lineær programmering opg 4'!$K$8)*-1)</f>
        <v>-</v>
      </c>
      <c r="I7374" s="167" t="str">
        <f>IF('Lineær programmering opg 4'!$D$8=0,"-",'Lineær programmering opg 4'!$G$8)</f>
        <v>-</v>
      </c>
      <c r="J7374" s="295">
        <f>A7374*'Lineær programmering opg 4'!$C$11+Datatabel!C7374*'Lineær programmering opg 4'!$D$11</f>
        <v>44211.299999999756</v>
      </c>
      <c r="K7374" s="9">
        <f t="shared" si="577"/>
        <v>0</v>
      </c>
      <c r="L7374" s="9">
        <f t="shared" si="578"/>
        <v>0</v>
      </c>
    </row>
    <row r="7375" spans="1:12" ht="15" x14ac:dyDescent="0.25">
      <c r="A7375" s="167">
        <f t="shared" si="576"/>
        <v>63.072000000019486</v>
      </c>
      <c r="B7375" s="325">
        <f t="shared" si="579"/>
        <v>0.26280000000008119</v>
      </c>
      <c r="C7375" s="167">
        <f t="shared" si="575"/>
        <v>252.69599999998539</v>
      </c>
      <c r="D7375" s="167">
        <f>IF('Lineær programmering opg 4'!$M$4=0,"-",(-A7375+'Lineær programmering opg 4'!$M$4)/'Lineær programmering opg 4'!$K$4*-1)</f>
        <v>353.855999999961</v>
      </c>
      <c r="E7375" s="167">
        <f>IF('Lineær programmering opg 4'!$M$5=0,"-",(-A7375+'Lineær programmering opg 4'!$M$5)/'Lineær programmering opg 4'!$K$5*-1)</f>
        <v>252.69599999998539</v>
      </c>
      <c r="F7375" s="167" t="str">
        <f>IF('Lineær programmering opg 4'!$E$6=0,"-",(-A7375+'Lineær programmering opg 4'!$M$6)/'Lineær programmering opg 4'!$K$6*-1)</f>
        <v>-</v>
      </c>
      <c r="G7375" s="167" t="str">
        <f>IF('Lineær programmering opg 4'!$D$7=0,"-",((-A7375+'Lineær programmering opg 4'!$M$7)/'Lineær programmering opg 4'!$K$7)*-1)</f>
        <v>-</v>
      </c>
      <c r="H7375" s="167" t="str">
        <f>IF('Lineær programmering opg 4'!$C$8=0,"-",((-A7375+'Lineær programmering opg 4'!$M$8)/'Lineær programmering opg 4'!$K$8)*-1)</f>
        <v>-</v>
      </c>
      <c r="I7375" s="167" t="str">
        <f>IF('Lineær programmering opg 4'!$D$8=0,"-",'Lineær programmering opg 4'!$G$8)</f>
        <v>-</v>
      </c>
      <c r="J7375" s="295">
        <f>A7375*'Lineær programmering opg 4'!$C$11+Datatabel!C7375*'Lineær programmering opg 4'!$D$11</f>
        <v>44211.599999999758</v>
      </c>
      <c r="K7375" s="9">
        <f t="shared" si="577"/>
        <v>0</v>
      </c>
      <c r="L7375" s="9">
        <f t="shared" si="578"/>
        <v>0</v>
      </c>
    </row>
    <row r="7376" spans="1:12" ht="15" x14ac:dyDescent="0.25">
      <c r="A7376" s="167">
        <f t="shared" si="576"/>
        <v>63.048000000019485</v>
      </c>
      <c r="B7376" s="325">
        <f t="shared" si="579"/>
        <v>0.2627000000000812</v>
      </c>
      <c r="C7376" s="167">
        <f t="shared" si="575"/>
        <v>252.71399999998539</v>
      </c>
      <c r="D7376" s="167">
        <f>IF('Lineær programmering opg 4'!$M$4=0,"-",(-A7376+'Lineær programmering opg 4'!$M$4)/'Lineær programmering opg 4'!$K$4*-1)</f>
        <v>353.903999999961</v>
      </c>
      <c r="E7376" s="167">
        <f>IF('Lineær programmering opg 4'!$M$5=0,"-",(-A7376+'Lineær programmering opg 4'!$M$5)/'Lineær programmering opg 4'!$K$5*-1)</f>
        <v>252.71399999998539</v>
      </c>
      <c r="F7376" s="167" t="str">
        <f>IF('Lineær programmering opg 4'!$E$6=0,"-",(-A7376+'Lineær programmering opg 4'!$M$6)/'Lineær programmering opg 4'!$K$6*-1)</f>
        <v>-</v>
      </c>
      <c r="G7376" s="167" t="str">
        <f>IF('Lineær programmering opg 4'!$D$7=0,"-",((-A7376+'Lineær programmering opg 4'!$M$7)/'Lineær programmering opg 4'!$K$7)*-1)</f>
        <v>-</v>
      </c>
      <c r="H7376" s="167" t="str">
        <f>IF('Lineær programmering opg 4'!$C$8=0,"-",((-A7376+'Lineær programmering opg 4'!$M$8)/'Lineær programmering opg 4'!$K$8)*-1)</f>
        <v>-</v>
      </c>
      <c r="I7376" s="167" t="str">
        <f>IF('Lineær programmering opg 4'!$D$8=0,"-",'Lineær programmering opg 4'!$G$8)</f>
        <v>-</v>
      </c>
      <c r="J7376" s="295">
        <f>A7376*'Lineær programmering opg 4'!$C$11+Datatabel!C7376*'Lineær programmering opg 4'!$D$11</f>
        <v>44211.899999999754</v>
      </c>
      <c r="K7376" s="9">
        <f t="shared" si="577"/>
        <v>0</v>
      </c>
      <c r="L7376" s="9">
        <f t="shared" si="578"/>
        <v>0</v>
      </c>
    </row>
    <row r="7377" spans="1:12" ht="15" x14ac:dyDescent="0.25">
      <c r="A7377" s="167">
        <f t="shared" si="576"/>
        <v>63.024000000019491</v>
      </c>
      <c r="B7377" s="325">
        <f t="shared" si="579"/>
        <v>0.26260000000008121</v>
      </c>
      <c r="C7377" s="167">
        <f t="shared" si="575"/>
        <v>252.73199999998539</v>
      </c>
      <c r="D7377" s="167">
        <f>IF('Lineær programmering opg 4'!$M$4=0,"-",(-A7377+'Lineær programmering opg 4'!$M$4)/'Lineær programmering opg 4'!$K$4*-1)</f>
        <v>353.951999999961</v>
      </c>
      <c r="E7377" s="167">
        <f>IF('Lineær programmering opg 4'!$M$5=0,"-",(-A7377+'Lineær programmering opg 4'!$M$5)/'Lineær programmering opg 4'!$K$5*-1)</f>
        <v>252.73199999998539</v>
      </c>
      <c r="F7377" s="167" t="str">
        <f>IF('Lineær programmering opg 4'!$E$6=0,"-",(-A7377+'Lineær programmering opg 4'!$M$6)/'Lineær programmering opg 4'!$K$6*-1)</f>
        <v>-</v>
      </c>
      <c r="G7377" s="167" t="str">
        <f>IF('Lineær programmering opg 4'!$D$7=0,"-",((-A7377+'Lineær programmering opg 4'!$M$7)/'Lineær programmering opg 4'!$K$7)*-1)</f>
        <v>-</v>
      </c>
      <c r="H7377" s="167" t="str">
        <f>IF('Lineær programmering opg 4'!$C$8=0,"-",((-A7377+'Lineær programmering opg 4'!$M$8)/'Lineær programmering opg 4'!$K$8)*-1)</f>
        <v>-</v>
      </c>
      <c r="I7377" s="167" t="str">
        <f>IF('Lineær programmering opg 4'!$D$8=0,"-",'Lineær programmering opg 4'!$G$8)</f>
        <v>-</v>
      </c>
      <c r="J7377" s="295">
        <f>A7377*'Lineær programmering opg 4'!$C$11+Datatabel!C7377*'Lineær programmering opg 4'!$D$11</f>
        <v>44212.199999999757</v>
      </c>
      <c r="K7377" s="9">
        <f t="shared" si="577"/>
        <v>0</v>
      </c>
      <c r="L7377" s="9">
        <f t="shared" si="578"/>
        <v>0</v>
      </c>
    </row>
    <row r="7378" spans="1:12" ht="15" x14ac:dyDescent="0.25">
      <c r="A7378" s="167">
        <f t="shared" si="576"/>
        <v>63.000000000019497</v>
      </c>
      <c r="B7378" s="325">
        <f t="shared" si="579"/>
        <v>0.26250000000008122</v>
      </c>
      <c r="C7378" s="167">
        <f t="shared" si="575"/>
        <v>252.74999999998539</v>
      </c>
      <c r="D7378" s="167">
        <f>IF('Lineær programmering opg 4'!$M$4=0,"-",(-A7378+'Lineær programmering opg 4'!$M$4)/'Lineær programmering opg 4'!$K$4*-1)</f>
        <v>353.99999999996101</v>
      </c>
      <c r="E7378" s="167">
        <f>IF('Lineær programmering opg 4'!$M$5=0,"-",(-A7378+'Lineær programmering opg 4'!$M$5)/'Lineær programmering opg 4'!$K$5*-1)</f>
        <v>252.74999999998539</v>
      </c>
      <c r="F7378" s="167" t="str">
        <f>IF('Lineær programmering opg 4'!$E$6=0,"-",(-A7378+'Lineær programmering opg 4'!$M$6)/'Lineær programmering opg 4'!$K$6*-1)</f>
        <v>-</v>
      </c>
      <c r="G7378" s="167" t="str">
        <f>IF('Lineær programmering opg 4'!$D$7=0,"-",((-A7378+'Lineær programmering opg 4'!$M$7)/'Lineær programmering opg 4'!$K$7)*-1)</f>
        <v>-</v>
      </c>
      <c r="H7378" s="167" t="str">
        <f>IF('Lineær programmering opg 4'!$C$8=0,"-",((-A7378+'Lineær programmering opg 4'!$M$8)/'Lineær programmering opg 4'!$K$8)*-1)</f>
        <v>-</v>
      </c>
      <c r="I7378" s="167" t="str">
        <f>IF('Lineær programmering opg 4'!$D$8=0,"-",'Lineær programmering opg 4'!$G$8)</f>
        <v>-</v>
      </c>
      <c r="J7378" s="295">
        <f>A7378*'Lineær programmering opg 4'!$C$11+Datatabel!C7378*'Lineær programmering opg 4'!$D$11</f>
        <v>44212.49999999976</v>
      </c>
      <c r="K7378" s="9">
        <f t="shared" si="577"/>
        <v>0</v>
      </c>
      <c r="L7378" s="9">
        <f t="shared" si="578"/>
        <v>0</v>
      </c>
    </row>
    <row r="7379" spans="1:12" ht="15" x14ac:dyDescent="0.25">
      <c r="A7379" s="167">
        <f t="shared" si="576"/>
        <v>62.976000000019496</v>
      </c>
      <c r="B7379" s="325">
        <f t="shared" si="579"/>
        <v>0.26240000000008123</v>
      </c>
      <c r="C7379" s="167">
        <f t="shared" si="575"/>
        <v>252.76799999998539</v>
      </c>
      <c r="D7379" s="167">
        <f>IF('Lineær programmering opg 4'!$M$4=0,"-",(-A7379+'Lineær programmering opg 4'!$M$4)/'Lineær programmering opg 4'!$K$4*-1)</f>
        <v>354.04799999996101</v>
      </c>
      <c r="E7379" s="167">
        <f>IF('Lineær programmering opg 4'!$M$5=0,"-",(-A7379+'Lineær programmering opg 4'!$M$5)/'Lineær programmering opg 4'!$K$5*-1)</f>
        <v>252.76799999998539</v>
      </c>
      <c r="F7379" s="167" t="str">
        <f>IF('Lineær programmering opg 4'!$E$6=0,"-",(-A7379+'Lineær programmering opg 4'!$M$6)/'Lineær programmering opg 4'!$K$6*-1)</f>
        <v>-</v>
      </c>
      <c r="G7379" s="167" t="str">
        <f>IF('Lineær programmering opg 4'!$D$7=0,"-",((-A7379+'Lineær programmering opg 4'!$M$7)/'Lineær programmering opg 4'!$K$7)*-1)</f>
        <v>-</v>
      </c>
      <c r="H7379" s="167" t="str">
        <f>IF('Lineær programmering opg 4'!$C$8=0,"-",((-A7379+'Lineær programmering opg 4'!$M$8)/'Lineær programmering opg 4'!$K$8)*-1)</f>
        <v>-</v>
      </c>
      <c r="I7379" s="167" t="str">
        <f>IF('Lineær programmering opg 4'!$D$8=0,"-",'Lineær programmering opg 4'!$G$8)</f>
        <v>-</v>
      </c>
      <c r="J7379" s="295">
        <f>A7379*'Lineær programmering opg 4'!$C$11+Datatabel!C7379*'Lineær programmering opg 4'!$D$11</f>
        <v>44212.799999999756</v>
      </c>
      <c r="K7379" s="9">
        <f t="shared" si="577"/>
        <v>0</v>
      </c>
      <c r="L7379" s="9">
        <f t="shared" si="578"/>
        <v>0</v>
      </c>
    </row>
    <row r="7380" spans="1:12" ht="15" x14ac:dyDescent="0.25">
      <c r="A7380" s="167">
        <f t="shared" si="576"/>
        <v>62.952000000019495</v>
      </c>
      <c r="B7380" s="325">
        <f t="shared" si="579"/>
        <v>0.26230000000008125</v>
      </c>
      <c r="C7380" s="167">
        <f t="shared" si="575"/>
        <v>252.78599999998539</v>
      </c>
      <c r="D7380" s="167">
        <f>IF('Lineær programmering opg 4'!$M$4=0,"-",(-A7380+'Lineær programmering opg 4'!$M$4)/'Lineær programmering opg 4'!$K$4*-1)</f>
        <v>354.09599999996101</v>
      </c>
      <c r="E7380" s="167">
        <f>IF('Lineær programmering opg 4'!$M$5=0,"-",(-A7380+'Lineær programmering opg 4'!$M$5)/'Lineær programmering opg 4'!$K$5*-1)</f>
        <v>252.78599999998539</v>
      </c>
      <c r="F7380" s="167" t="str">
        <f>IF('Lineær programmering opg 4'!$E$6=0,"-",(-A7380+'Lineær programmering opg 4'!$M$6)/'Lineær programmering opg 4'!$K$6*-1)</f>
        <v>-</v>
      </c>
      <c r="G7380" s="167" t="str">
        <f>IF('Lineær programmering opg 4'!$D$7=0,"-",((-A7380+'Lineær programmering opg 4'!$M$7)/'Lineær programmering opg 4'!$K$7)*-1)</f>
        <v>-</v>
      </c>
      <c r="H7380" s="167" t="str">
        <f>IF('Lineær programmering opg 4'!$C$8=0,"-",((-A7380+'Lineær programmering opg 4'!$M$8)/'Lineær programmering opg 4'!$K$8)*-1)</f>
        <v>-</v>
      </c>
      <c r="I7380" s="167" t="str">
        <f>IF('Lineær programmering opg 4'!$D$8=0,"-",'Lineær programmering opg 4'!$G$8)</f>
        <v>-</v>
      </c>
      <c r="J7380" s="295">
        <f>A7380*'Lineær programmering opg 4'!$C$11+Datatabel!C7380*'Lineær programmering opg 4'!$D$11</f>
        <v>44213.099999999758</v>
      </c>
      <c r="K7380" s="9">
        <f t="shared" si="577"/>
        <v>0</v>
      </c>
      <c r="L7380" s="9">
        <f t="shared" si="578"/>
        <v>0</v>
      </c>
    </row>
    <row r="7381" spans="1:12" ht="15" x14ac:dyDescent="0.25">
      <c r="A7381" s="167">
        <f t="shared" si="576"/>
        <v>62.928000000019502</v>
      </c>
      <c r="B7381" s="325">
        <f t="shared" si="579"/>
        <v>0.26220000000008126</v>
      </c>
      <c r="C7381" s="167">
        <f t="shared" si="575"/>
        <v>252.80399999998539</v>
      </c>
      <c r="D7381" s="167">
        <f>IF('Lineær programmering opg 4'!$M$4=0,"-",(-A7381+'Lineær programmering opg 4'!$M$4)/'Lineær programmering opg 4'!$K$4*-1)</f>
        <v>354.14399999996101</v>
      </c>
      <c r="E7381" s="167">
        <f>IF('Lineær programmering opg 4'!$M$5=0,"-",(-A7381+'Lineær programmering opg 4'!$M$5)/'Lineær programmering opg 4'!$K$5*-1)</f>
        <v>252.80399999998539</v>
      </c>
      <c r="F7381" s="167" t="str">
        <f>IF('Lineær programmering opg 4'!$E$6=0,"-",(-A7381+'Lineær programmering opg 4'!$M$6)/'Lineær programmering opg 4'!$K$6*-1)</f>
        <v>-</v>
      </c>
      <c r="G7381" s="167" t="str">
        <f>IF('Lineær programmering opg 4'!$D$7=0,"-",((-A7381+'Lineær programmering opg 4'!$M$7)/'Lineær programmering opg 4'!$K$7)*-1)</f>
        <v>-</v>
      </c>
      <c r="H7381" s="167" t="str">
        <f>IF('Lineær programmering opg 4'!$C$8=0,"-",((-A7381+'Lineær programmering opg 4'!$M$8)/'Lineær programmering opg 4'!$K$8)*-1)</f>
        <v>-</v>
      </c>
      <c r="I7381" s="167" t="str">
        <f>IF('Lineær programmering opg 4'!$D$8=0,"-",'Lineær programmering opg 4'!$G$8)</f>
        <v>-</v>
      </c>
      <c r="J7381" s="295">
        <f>A7381*'Lineær programmering opg 4'!$C$11+Datatabel!C7381*'Lineær programmering opg 4'!$D$11</f>
        <v>44213.399999999761</v>
      </c>
      <c r="K7381" s="9">
        <f t="shared" si="577"/>
        <v>0</v>
      </c>
      <c r="L7381" s="9">
        <f t="shared" si="578"/>
        <v>0</v>
      </c>
    </row>
    <row r="7382" spans="1:12" ht="15" x14ac:dyDescent="0.25">
      <c r="A7382" s="167">
        <f t="shared" si="576"/>
        <v>62.904000000019508</v>
      </c>
      <c r="B7382" s="325">
        <f t="shared" si="579"/>
        <v>0.26210000000008127</v>
      </c>
      <c r="C7382" s="167">
        <f t="shared" si="575"/>
        <v>252.82199999998539</v>
      </c>
      <c r="D7382" s="167">
        <f>IF('Lineær programmering opg 4'!$M$4=0,"-",(-A7382+'Lineær programmering opg 4'!$M$4)/'Lineær programmering opg 4'!$K$4*-1)</f>
        <v>354.19199999996101</v>
      </c>
      <c r="E7382" s="167">
        <f>IF('Lineær programmering opg 4'!$M$5=0,"-",(-A7382+'Lineær programmering opg 4'!$M$5)/'Lineær programmering opg 4'!$K$5*-1)</f>
        <v>252.82199999998539</v>
      </c>
      <c r="F7382" s="167" t="str">
        <f>IF('Lineær programmering opg 4'!$E$6=0,"-",(-A7382+'Lineær programmering opg 4'!$M$6)/'Lineær programmering opg 4'!$K$6*-1)</f>
        <v>-</v>
      </c>
      <c r="G7382" s="167" t="str">
        <f>IF('Lineær programmering opg 4'!$D$7=0,"-",((-A7382+'Lineær programmering opg 4'!$M$7)/'Lineær programmering opg 4'!$K$7)*-1)</f>
        <v>-</v>
      </c>
      <c r="H7382" s="167" t="str">
        <f>IF('Lineær programmering opg 4'!$C$8=0,"-",((-A7382+'Lineær programmering opg 4'!$M$8)/'Lineær programmering opg 4'!$K$8)*-1)</f>
        <v>-</v>
      </c>
      <c r="I7382" s="167" t="str">
        <f>IF('Lineær programmering opg 4'!$D$8=0,"-",'Lineær programmering opg 4'!$G$8)</f>
        <v>-</v>
      </c>
      <c r="J7382" s="295">
        <f>A7382*'Lineær programmering opg 4'!$C$11+Datatabel!C7382*'Lineær programmering opg 4'!$D$11</f>
        <v>44213.699999999757</v>
      </c>
      <c r="K7382" s="9">
        <f t="shared" si="577"/>
        <v>0</v>
      </c>
      <c r="L7382" s="9">
        <f t="shared" si="578"/>
        <v>0</v>
      </c>
    </row>
    <row r="7383" spans="1:12" ht="15" x14ac:dyDescent="0.25">
      <c r="A7383" s="167">
        <f t="shared" si="576"/>
        <v>62.880000000019507</v>
      </c>
      <c r="B7383" s="325">
        <f t="shared" si="579"/>
        <v>0.26200000000008128</v>
      </c>
      <c r="C7383" s="167">
        <f t="shared" si="575"/>
        <v>252.83999999998539</v>
      </c>
      <c r="D7383" s="167">
        <f>IF('Lineær programmering opg 4'!$M$4=0,"-",(-A7383+'Lineær programmering opg 4'!$M$4)/'Lineær programmering opg 4'!$K$4*-1)</f>
        <v>354.23999999996101</v>
      </c>
      <c r="E7383" s="167">
        <f>IF('Lineær programmering opg 4'!$M$5=0,"-",(-A7383+'Lineær programmering opg 4'!$M$5)/'Lineær programmering opg 4'!$K$5*-1)</f>
        <v>252.83999999998539</v>
      </c>
      <c r="F7383" s="167" t="str">
        <f>IF('Lineær programmering opg 4'!$E$6=0,"-",(-A7383+'Lineær programmering opg 4'!$M$6)/'Lineær programmering opg 4'!$K$6*-1)</f>
        <v>-</v>
      </c>
      <c r="G7383" s="167" t="str">
        <f>IF('Lineær programmering opg 4'!$D$7=0,"-",((-A7383+'Lineær programmering opg 4'!$M$7)/'Lineær programmering opg 4'!$K$7)*-1)</f>
        <v>-</v>
      </c>
      <c r="H7383" s="167" t="str">
        <f>IF('Lineær programmering opg 4'!$C$8=0,"-",((-A7383+'Lineær programmering opg 4'!$M$8)/'Lineær programmering opg 4'!$K$8)*-1)</f>
        <v>-</v>
      </c>
      <c r="I7383" s="167" t="str">
        <f>IF('Lineær programmering opg 4'!$D$8=0,"-",'Lineær programmering opg 4'!$G$8)</f>
        <v>-</v>
      </c>
      <c r="J7383" s="295">
        <f>A7383*'Lineær programmering opg 4'!$C$11+Datatabel!C7383*'Lineær programmering opg 4'!$D$11</f>
        <v>44213.99999999976</v>
      </c>
      <c r="K7383" s="9">
        <f t="shared" si="577"/>
        <v>0</v>
      </c>
      <c r="L7383" s="9">
        <f t="shared" si="578"/>
        <v>0</v>
      </c>
    </row>
    <row r="7384" spans="1:12" ht="15" x14ac:dyDescent="0.25">
      <c r="A7384" s="167">
        <f t="shared" si="576"/>
        <v>62.856000000019506</v>
      </c>
      <c r="B7384" s="325">
        <f t="shared" si="579"/>
        <v>0.26190000000008129</v>
      </c>
      <c r="C7384" s="167">
        <f t="shared" si="575"/>
        <v>252.8579999999854</v>
      </c>
      <c r="D7384" s="167">
        <f>IF('Lineær programmering opg 4'!$M$4=0,"-",(-A7384+'Lineær programmering opg 4'!$M$4)/'Lineær programmering opg 4'!$K$4*-1)</f>
        <v>354.28799999996102</v>
      </c>
      <c r="E7384" s="167">
        <f>IF('Lineær programmering opg 4'!$M$5=0,"-",(-A7384+'Lineær programmering opg 4'!$M$5)/'Lineær programmering opg 4'!$K$5*-1)</f>
        <v>252.8579999999854</v>
      </c>
      <c r="F7384" s="167" t="str">
        <f>IF('Lineær programmering opg 4'!$E$6=0,"-",(-A7384+'Lineær programmering opg 4'!$M$6)/'Lineær programmering opg 4'!$K$6*-1)</f>
        <v>-</v>
      </c>
      <c r="G7384" s="167" t="str">
        <f>IF('Lineær programmering opg 4'!$D$7=0,"-",((-A7384+'Lineær programmering opg 4'!$M$7)/'Lineær programmering opg 4'!$K$7)*-1)</f>
        <v>-</v>
      </c>
      <c r="H7384" s="167" t="str">
        <f>IF('Lineær programmering opg 4'!$C$8=0,"-",((-A7384+'Lineær programmering opg 4'!$M$8)/'Lineær programmering opg 4'!$K$8)*-1)</f>
        <v>-</v>
      </c>
      <c r="I7384" s="167" t="str">
        <f>IF('Lineær programmering opg 4'!$D$8=0,"-",'Lineær programmering opg 4'!$G$8)</f>
        <v>-</v>
      </c>
      <c r="J7384" s="295">
        <f>A7384*'Lineær programmering opg 4'!$C$11+Datatabel!C7384*'Lineær programmering opg 4'!$D$11</f>
        <v>44214.299999999756</v>
      </c>
      <c r="K7384" s="9">
        <f t="shared" si="577"/>
        <v>0</v>
      </c>
      <c r="L7384" s="9">
        <f t="shared" si="578"/>
        <v>0</v>
      </c>
    </row>
    <row r="7385" spans="1:12" ht="15" x14ac:dyDescent="0.25">
      <c r="A7385" s="167">
        <f t="shared" si="576"/>
        <v>62.832000000019512</v>
      </c>
      <c r="B7385" s="325">
        <f t="shared" si="579"/>
        <v>0.2618000000000813</v>
      </c>
      <c r="C7385" s="167">
        <f t="shared" si="575"/>
        <v>252.8759999999854</v>
      </c>
      <c r="D7385" s="167">
        <f>IF('Lineær programmering opg 4'!$M$4=0,"-",(-A7385+'Lineær programmering opg 4'!$M$4)/'Lineær programmering opg 4'!$K$4*-1)</f>
        <v>354.33599999996096</v>
      </c>
      <c r="E7385" s="167">
        <f>IF('Lineær programmering opg 4'!$M$5=0,"-",(-A7385+'Lineær programmering opg 4'!$M$5)/'Lineær programmering opg 4'!$K$5*-1)</f>
        <v>252.8759999999854</v>
      </c>
      <c r="F7385" s="167" t="str">
        <f>IF('Lineær programmering opg 4'!$E$6=0,"-",(-A7385+'Lineær programmering opg 4'!$M$6)/'Lineær programmering opg 4'!$K$6*-1)</f>
        <v>-</v>
      </c>
      <c r="G7385" s="167" t="str">
        <f>IF('Lineær programmering opg 4'!$D$7=0,"-",((-A7385+'Lineær programmering opg 4'!$M$7)/'Lineær programmering opg 4'!$K$7)*-1)</f>
        <v>-</v>
      </c>
      <c r="H7385" s="167" t="str">
        <f>IF('Lineær programmering opg 4'!$C$8=0,"-",((-A7385+'Lineær programmering opg 4'!$M$8)/'Lineær programmering opg 4'!$K$8)*-1)</f>
        <v>-</v>
      </c>
      <c r="I7385" s="167" t="str">
        <f>IF('Lineær programmering opg 4'!$D$8=0,"-",'Lineær programmering opg 4'!$G$8)</f>
        <v>-</v>
      </c>
      <c r="J7385" s="295">
        <f>A7385*'Lineær programmering opg 4'!$C$11+Datatabel!C7385*'Lineær programmering opg 4'!$D$11</f>
        <v>44214.599999999766</v>
      </c>
      <c r="K7385" s="9">
        <f t="shared" si="577"/>
        <v>0</v>
      </c>
      <c r="L7385" s="9">
        <f t="shared" si="578"/>
        <v>0</v>
      </c>
    </row>
    <row r="7386" spans="1:12" ht="15" x14ac:dyDescent="0.25">
      <c r="A7386" s="167">
        <f t="shared" si="576"/>
        <v>62.808000000019518</v>
      </c>
      <c r="B7386" s="325">
        <f t="shared" si="579"/>
        <v>0.26170000000008131</v>
      </c>
      <c r="C7386" s="167">
        <f t="shared" si="575"/>
        <v>252.89399999998534</v>
      </c>
      <c r="D7386" s="167">
        <f>IF('Lineær programmering opg 4'!$M$4=0,"-",(-A7386+'Lineær programmering opg 4'!$M$4)/'Lineær programmering opg 4'!$K$4*-1)</f>
        <v>354.38399999996096</v>
      </c>
      <c r="E7386" s="167">
        <f>IF('Lineær programmering opg 4'!$M$5=0,"-",(-A7386+'Lineær programmering opg 4'!$M$5)/'Lineær programmering opg 4'!$K$5*-1)</f>
        <v>252.89399999998534</v>
      </c>
      <c r="F7386" s="167" t="str">
        <f>IF('Lineær programmering opg 4'!$E$6=0,"-",(-A7386+'Lineær programmering opg 4'!$M$6)/'Lineær programmering opg 4'!$K$6*-1)</f>
        <v>-</v>
      </c>
      <c r="G7386" s="167" t="str">
        <f>IF('Lineær programmering opg 4'!$D$7=0,"-",((-A7386+'Lineær programmering opg 4'!$M$7)/'Lineær programmering opg 4'!$K$7)*-1)</f>
        <v>-</v>
      </c>
      <c r="H7386" s="167" t="str">
        <f>IF('Lineær programmering opg 4'!$C$8=0,"-",((-A7386+'Lineær programmering opg 4'!$M$8)/'Lineær programmering opg 4'!$K$8)*-1)</f>
        <v>-</v>
      </c>
      <c r="I7386" s="167" t="str">
        <f>IF('Lineær programmering opg 4'!$D$8=0,"-",'Lineær programmering opg 4'!$G$8)</f>
        <v>-</v>
      </c>
      <c r="J7386" s="295">
        <f>A7386*'Lineær programmering opg 4'!$C$11+Datatabel!C7386*'Lineær programmering opg 4'!$D$11</f>
        <v>44214.899999999754</v>
      </c>
      <c r="K7386" s="9">
        <f t="shared" si="577"/>
        <v>0</v>
      </c>
      <c r="L7386" s="9">
        <f t="shared" si="578"/>
        <v>0</v>
      </c>
    </row>
    <row r="7387" spans="1:12" ht="15" x14ac:dyDescent="0.25">
      <c r="A7387" s="167">
        <f t="shared" si="576"/>
        <v>62.784000000019518</v>
      </c>
      <c r="B7387" s="325">
        <f t="shared" si="579"/>
        <v>0.26160000000008132</v>
      </c>
      <c r="C7387" s="167">
        <f t="shared" si="575"/>
        <v>252.91199999998534</v>
      </c>
      <c r="D7387" s="167">
        <f>IF('Lineær programmering opg 4'!$M$4=0,"-",(-A7387+'Lineær programmering opg 4'!$M$4)/'Lineær programmering opg 4'!$K$4*-1)</f>
        <v>354.43199999996096</v>
      </c>
      <c r="E7387" s="167">
        <f>IF('Lineær programmering opg 4'!$M$5=0,"-",(-A7387+'Lineær programmering opg 4'!$M$5)/'Lineær programmering opg 4'!$K$5*-1)</f>
        <v>252.91199999998534</v>
      </c>
      <c r="F7387" s="167" t="str">
        <f>IF('Lineær programmering opg 4'!$E$6=0,"-",(-A7387+'Lineær programmering opg 4'!$M$6)/'Lineær programmering opg 4'!$K$6*-1)</f>
        <v>-</v>
      </c>
      <c r="G7387" s="167" t="str">
        <f>IF('Lineær programmering opg 4'!$D$7=0,"-",((-A7387+'Lineær programmering opg 4'!$M$7)/'Lineær programmering opg 4'!$K$7)*-1)</f>
        <v>-</v>
      </c>
      <c r="H7387" s="167" t="str">
        <f>IF('Lineær programmering opg 4'!$C$8=0,"-",((-A7387+'Lineær programmering opg 4'!$M$8)/'Lineær programmering opg 4'!$K$8)*-1)</f>
        <v>-</v>
      </c>
      <c r="I7387" s="167" t="str">
        <f>IF('Lineær programmering opg 4'!$D$8=0,"-",'Lineær programmering opg 4'!$G$8)</f>
        <v>-</v>
      </c>
      <c r="J7387" s="295">
        <f>A7387*'Lineær programmering opg 4'!$C$11+Datatabel!C7387*'Lineær programmering opg 4'!$D$11</f>
        <v>44215.19999999975</v>
      </c>
      <c r="K7387" s="9">
        <f t="shared" si="577"/>
        <v>0</v>
      </c>
      <c r="L7387" s="9">
        <f t="shared" si="578"/>
        <v>0</v>
      </c>
    </row>
    <row r="7388" spans="1:12" ht="15" x14ac:dyDescent="0.25">
      <c r="A7388" s="167">
        <f t="shared" si="576"/>
        <v>62.760000000019517</v>
      </c>
      <c r="B7388" s="325">
        <f t="shared" si="579"/>
        <v>0.26150000000008133</v>
      </c>
      <c r="C7388" s="167">
        <f t="shared" si="575"/>
        <v>252.92999999998534</v>
      </c>
      <c r="D7388" s="167">
        <f>IF('Lineær programmering opg 4'!$M$4=0,"-",(-A7388+'Lineær programmering opg 4'!$M$4)/'Lineær programmering opg 4'!$K$4*-1)</f>
        <v>354.47999999996097</v>
      </c>
      <c r="E7388" s="167">
        <f>IF('Lineær programmering opg 4'!$M$5=0,"-",(-A7388+'Lineær programmering opg 4'!$M$5)/'Lineær programmering opg 4'!$K$5*-1)</f>
        <v>252.92999999998534</v>
      </c>
      <c r="F7388" s="167" t="str">
        <f>IF('Lineær programmering opg 4'!$E$6=0,"-",(-A7388+'Lineær programmering opg 4'!$M$6)/'Lineær programmering opg 4'!$K$6*-1)</f>
        <v>-</v>
      </c>
      <c r="G7388" s="167" t="str">
        <f>IF('Lineær programmering opg 4'!$D$7=0,"-",((-A7388+'Lineær programmering opg 4'!$M$7)/'Lineær programmering opg 4'!$K$7)*-1)</f>
        <v>-</v>
      </c>
      <c r="H7388" s="167" t="str">
        <f>IF('Lineær programmering opg 4'!$C$8=0,"-",((-A7388+'Lineær programmering opg 4'!$M$8)/'Lineær programmering opg 4'!$K$8)*-1)</f>
        <v>-</v>
      </c>
      <c r="I7388" s="167" t="str">
        <f>IF('Lineær programmering opg 4'!$D$8=0,"-",'Lineær programmering opg 4'!$G$8)</f>
        <v>-</v>
      </c>
      <c r="J7388" s="295">
        <f>A7388*'Lineær programmering opg 4'!$C$11+Datatabel!C7388*'Lineær programmering opg 4'!$D$11</f>
        <v>44215.499999999753</v>
      </c>
      <c r="K7388" s="9">
        <f t="shared" si="577"/>
        <v>0</v>
      </c>
      <c r="L7388" s="9">
        <f t="shared" si="578"/>
        <v>0</v>
      </c>
    </row>
    <row r="7389" spans="1:12" ht="15" x14ac:dyDescent="0.25">
      <c r="A7389" s="167">
        <f t="shared" si="576"/>
        <v>62.736000000019523</v>
      </c>
      <c r="B7389" s="325">
        <f t="shared" si="579"/>
        <v>0.26140000000008135</v>
      </c>
      <c r="C7389" s="167">
        <f t="shared" si="575"/>
        <v>252.94799999998534</v>
      </c>
      <c r="D7389" s="167">
        <f>IF('Lineær programmering opg 4'!$M$4=0,"-",(-A7389+'Lineær programmering opg 4'!$M$4)/'Lineær programmering opg 4'!$K$4*-1)</f>
        <v>354.52799999996097</v>
      </c>
      <c r="E7389" s="167">
        <f>IF('Lineær programmering opg 4'!$M$5=0,"-",(-A7389+'Lineær programmering opg 4'!$M$5)/'Lineær programmering opg 4'!$K$5*-1)</f>
        <v>252.94799999998534</v>
      </c>
      <c r="F7389" s="167" t="str">
        <f>IF('Lineær programmering opg 4'!$E$6=0,"-",(-A7389+'Lineær programmering opg 4'!$M$6)/'Lineær programmering opg 4'!$K$6*-1)</f>
        <v>-</v>
      </c>
      <c r="G7389" s="167" t="str">
        <f>IF('Lineær programmering opg 4'!$D$7=0,"-",((-A7389+'Lineær programmering opg 4'!$M$7)/'Lineær programmering opg 4'!$K$7)*-1)</f>
        <v>-</v>
      </c>
      <c r="H7389" s="167" t="str">
        <f>IF('Lineær programmering opg 4'!$C$8=0,"-",((-A7389+'Lineær programmering opg 4'!$M$8)/'Lineær programmering opg 4'!$K$8)*-1)</f>
        <v>-</v>
      </c>
      <c r="I7389" s="167" t="str">
        <f>IF('Lineær programmering opg 4'!$D$8=0,"-",'Lineær programmering opg 4'!$G$8)</f>
        <v>-</v>
      </c>
      <c r="J7389" s="295">
        <f>A7389*'Lineær programmering opg 4'!$C$11+Datatabel!C7389*'Lineær programmering opg 4'!$D$11</f>
        <v>44215.799999999756</v>
      </c>
      <c r="K7389" s="9">
        <f t="shared" si="577"/>
        <v>0</v>
      </c>
      <c r="L7389" s="9">
        <f t="shared" si="578"/>
        <v>0</v>
      </c>
    </row>
    <row r="7390" spans="1:12" ht="15" x14ac:dyDescent="0.25">
      <c r="A7390" s="167">
        <f t="shared" si="576"/>
        <v>62.712000000019529</v>
      </c>
      <c r="B7390" s="325">
        <f t="shared" si="579"/>
        <v>0.26130000000008136</v>
      </c>
      <c r="C7390" s="167">
        <f t="shared" si="575"/>
        <v>252.96599999998534</v>
      </c>
      <c r="D7390" s="167">
        <f>IF('Lineær programmering opg 4'!$M$4=0,"-",(-A7390+'Lineær programmering opg 4'!$M$4)/'Lineær programmering opg 4'!$K$4*-1)</f>
        <v>354.57599999996091</v>
      </c>
      <c r="E7390" s="167">
        <f>IF('Lineær programmering opg 4'!$M$5=0,"-",(-A7390+'Lineær programmering opg 4'!$M$5)/'Lineær programmering opg 4'!$K$5*-1)</f>
        <v>252.96599999998534</v>
      </c>
      <c r="F7390" s="167" t="str">
        <f>IF('Lineær programmering opg 4'!$E$6=0,"-",(-A7390+'Lineær programmering opg 4'!$M$6)/'Lineær programmering opg 4'!$K$6*-1)</f>
        <v>-</v>
      </c>
      <c r="G7390" s="167" t="str">
        <f>IF('Lineær programmering opg 4'!$D$7=0,"-",((-A7390+'Lineær programmering opg 4'!$M$7)/'Lineær programmering opg 4'!$K$7)*-1)</f>
        <v>-</v>
      </c>
      <c r="H7390" s="167" t="str">
        <f>IF('Lineær programmering opg 4'!$C$8=0,"-",((-A7390+'Lineær programmering opg 4'!$M$8)/'Lineær programmering opg 4'!$K$8)*-1)</f>
        <v>-</v>
      </c>
      <c r="I7390" s="167" t="str">
        <f>IF('Lineær programmering opg 4'!$D$8=0,"-",'Lineær programmering opg 4'!$G$8)</f>
        <v>-</v>
      </c>
      <c r="J7390" s="295">
        <f>A7390*'Lineær programmering opg 4'!$C$11+Datatabel!C7390*'Lineær programmering opg 4'!$D$11</f>
        <v>44216.099999999758</v>
      </c>
      <c r="K7390" s="9">
        <f t="shared" si="577"/>
        <v>0</v>
      </c>
      <c r="L7390" s="9">
        <f t="shared" si="578"/>
        <v>0</v>
      </c>
    </row>
    <row r="7391" spans="1:12" ht="15" x14ac:dyDescent="0.25">
      <c r="A7391" s="167">
        <f t="shared" si="576"/>
        <v>62.688000000019528</v>
      </c>
      <c r="B7391" s="325">
        <f t="shared" si="579"/>
        <v>0.26120000000008137</v>
      </c>
      <c r="C7391" s="167">
        <f t="shared" si="575"/>
        <v>252.98399999998534</v>
      </c>
      <c r="D7391" s="167">
        <f>IF('Lineær programmering opg 4'!$M$4=0,"-",(-A7391+'Lineær programmering opg 4'!$M$4)/'Lineær programmering opg 4'!$K$4*-1)</f>
        <v>354.62399999996092</v>
      </c>
      <c r="E7391" s="167">
        <f>IF('Lineær programmering opg 4'!$M$5=0,"-",(-A7391+'Lineær programmering opg 4'!$M$5)/'Lineær programmering opg 4'!$K$5*-1)</f>
        <v>252.98399999998534</v>
      </c>
      <c r="F7391" s="167" t="str">
        <f>IF('Lineær programmering opg 4'!$E$6=0,"-",(-A7391+'Lineær programmering opg 4'!$M$6)/'Lineær programmering opg 4'!$K$6*-1)</f>
        <v>-</v>
      </c>
      <c r="G7391" s="167" t="str">
        <f>IF('Lineær programmering opg 4'!$D$7=0,"-",((-A7391+'Lineær programmering opg 4'!$M$7)/'Lineær programmering opg 4'!$K$7)*-1)</f>
        <v>-</v>
      </c>
      <c r="H7391" s="167" t="str">
        <f>IF('Lineær programmering opg 4'!$C$8=0,"-",((-A7391+'Lineær programmering opg 4'!$M$8)/'Lineær programmering opg 4'!$K$8)*-1)</f>
        <v>-</v>
      </c>
      <c r="I7391" s="167" t="str">
        <f>IF('Lineær programmering opg 4'!$D$8=0,"-",'Lineær programmering opg 4'!$G$8)</f>
        <v>-</v>
      </c>
      <c r="J7391" s="295">
        <f>A7391*'Lineær programmering opg 4'!$C$11+Datatabel!C7391*'Lineær programmering opg 4'!$D$11</f>
        <v>44216.399999999754</v>
      </c>
      <c r="K7391" s="9">
        <f t="shared" si="577"/>
        <v>0</v>
      </c>
      <c r="L7391" s="9">
        <f t="shared" si="578"/>
        <v>0</v>
      </c>
    </row>
    <row r="7392" spans="1:12" ht="15" x14ac:dyDescent="0.25">
      <c r="A7392" s="167">
        <f t="shared" si="576"/>
        <v>62.664000000019527</v>
      </c>
      <c r="B7392" s="325">
        <f t="shared" si="579"/>
        <v>0.26110000000008138</v>
      </c>
      <c r="C7392" s="167">
        <f t="shared" si="575"/>
        <v>253.00199999998534</v>
      </c>
      <c r="D7392" s="167">
        <f>IF('Lineær programmering opg 4'!$M$4=0,"-",(-A7392+'Lineær programmering opg 4'!$M$4)/'Lineær programmering opg 4'!$K$4*-1)</f>
        <v>354.67199999996092</v>
      </c>
      <c r="E7392" s="167">
        <f>IF('Lineær programmering opg 4'!$M$5=0,"-",(-A7392+'Lineær programmering opg 4'!$M$5)/'Lineær programmering opg 4'!$K$5*-1)</f>
        <v>253.00199999998534</v>
      </c>
      <c r="F7392" s="167" t="str">
        <f>IF('Lineær programmering opg 4'!$E$6=0,"-",(-A7392+'Lineær programmering opg 4'!$M$6)/'Lineær programmering opg 4'!$K$6*-1)</f>
        <v>-</v>
      </c>
      <c r="G7392" s="167" t="str">
        <f>IF('Lineær programmering opg 4'!$D$7=0,"-",((-A7392+'Lineær programmering opg 4'!$M$7)/'Lineær programmering opg 4'!$K$7)*-1)</f>
        <v>-</v>
      </c>
      <c r="H7392" s="167" t="str">
        <f>IF('Lineær programmering opg 4'!$C$8=0,"-",((-A7392+'Lineær programmering opg 4'!$M$8)/'Lineær programmering opg 4'!$K$8)*-1)</f>
        <v>-</v>
      </c>
      <c r="I7392" s="167" t="str">
        <f>IF('Lineær programmering opg 4'!$D$8=0,"-",'Lineær programmering opg 4'!$G$8)</f>
        <v>-</v>
      </c>
      <c r="J7392" s="295">
        <f>A7392*'Lineær programmering opg 4'!$C$11+Datatabel!C7392*'Lineær programmering opg 4'!$D$11</f>
        <v>44216.69999999975</v>
      </c>
      <c r="K7392" s="9">
        <f t="shared" si="577"/>
        <v>0</v>
      </c>
      <c r="L7392" s="9">
        <f t="shared" si="578"/>
        <v>0</v>
      </c>
    </row>
    <row r="7393" spans="1:12" ht="15" x14ac:dyDescent="0.25">
      <c r="A7393" s="167">
        <f t="shared" si="576"/>
        <v>62.640000000019533</v>
      </c>
      <c r="B7393" s="325">
        <f t="shared" si="579"/>
        <v>0.26100000000008139</v>
      </c>
      <c r="C7393" s="167">
        <f t="shared" si="575"/>
        <v>253.01999999998534</v>
      </c>
      <c r="D7393" s="167">
        <f>IF('Lineær programmering opg 4'!$M$4=0,"-",(-A7393+'Lineær programmering opg 4'!$M$4)/'Lineær programmering opg 4'!$K$4*-1)</f>
        <v>354.71999999996092</v>
      </c>
      <c r="E7393" s="167">
        <f>IF('Lineær programmering opg 4'!$M$5=0,"-",(-A7393+'Lineær programmering opg 4'!$M$5)/'Lineær programmering opg 4'!$K$5*-1)</f>
        <v>253.01999999998534</v>
      </c>
      <c r="F7393" s="167" t="str">
        <f>IF('Lineær programmering opg 4'!$E$6=0,"-",(-A7393+'Lineær programmering opg 4'!$M$6)/'Lineær programmering opg 4'!$K$6*-1)</f>
        <v>-</v>
      </c>
      <c r="G7393" s="167" t="str">
        <f>IF('Lineær programmering opg 4'!$D$7=0,"-",((-A7393+'Lineær programmering opg 4'!$M$7)/'Lineær programmering opg 4'!$K$7)*-1)</f>
        <v>-</v>
      </c>
      <c r="H7393" s="167" t="str">
        <f>IF('Lineær programmering opg 4'!$C$8=0,"-",((-A7393+'Lineær programmering opg 4'!$M$8)/'Lineær programmering opg 4'!$K$8)*-1)</f>
        <v>-</v>
      </c>
      <c r="I7393" s="167" t="str">
        <f>IF('Lineær programmering opg 4'!$D$8=0,"-",'Lineær programmering opg 4'!$G$8)</f>
        <v>-</v>
      </c>
      <c r="J7393" s="295">
        <f>A7393*'Lineær programmering opg 4'!$C$11+Datatabel!C7393*'Lineær programmering opg 4'!$D$11</f>
        <v>44216.999999999753</v>
      </c>
      <c r="K7393" s="9">
        <f t="shared" si="577"/>
        <v>0</v>
      </c>
      <c r="L7393" s="9">
        <f t="shared" si="578"/>
        <v>0</v>
      </c>
    </row>
    <row r="7394" spans="1:12" ht="15" x14ac:dyDescent="0.25">
      <c r="A7394" s="167">
        <f t="shared" si="576"/>
        <v>62.61600000001954</v>
      </c>
      <c r="B7394" s="325">
        <f t="shared" si="579"/>
        <v>0.2609000000000814</v>
      </c>
      <c r="C7394" s="167">
        <f t="shared" si="575"/>
        <v>253.03799999998535</v>
      </c>
      <c r="D7394" s="167">
        <f>IF('Lineær programmering opg 4'!$M$4=0,"-",(-A7394+'Lineær programmering opg 4'!$M$4)/'Lineær programmering opg 4'!$K$4*-1)</f>
        <v>354.76799999996092</v>
      </c>
      <c r="E7394" s="167">
        <f>IF('Lineær programmering opg 4'!$M$5=0,"-",(-A7394+'Lineær programmering opg 4'!$M$5)/'Lineær programmering opg 4'!$K$5*-1)</f>
        <v>253.03799999998535</v>
      </c>
      <c r="F7394" s="167" t="str">
        <f>IF('Lineær programmering opg 4'!$E$6=0,"-",(-A7394+'Lineær programmering opg 4'!$M$6)/'Lineær programmering opg 4'!$K$6*-1)</f>
        <v>-</v>
      </c>
      <c r="G7394" s="167" t="str">
        <f>IF('Lineær programmering opg 4'!$D$7=0,"-",((-A7394+'Lineær programmering opg 4'!$M$7)/'Lineær programmering opg 4'!$K$7)*-1)</f>
        <v>-</v>
      </c>
      <c r="H7394" s="167" t="str">
        <f>IF('Lineær programmering opg 4'!$C$8=0,"-",((-A7394+'Lineær programmering opg 4'!$M$8)/'Lineær programmering opg 4'!$K$8)*-1)</f>
        <v>-</v>
      </c>
      <c r="I7394" s="167" t="str">
        <f>IF('Lineær programmering opg 4'!$D$8=0,"-",'Lineær programmering opg 4'!$G$8)</f>
        <v>-</v>
      </c>
      <c r="J7394" s="295">
        <f>A7394*'Lineær programmering opg 4'!$C$11+Datatabel!C7394*'Lineær programmering opg 4'!$D$11</f>
        <v>44217.299999999756</v>
      </c>
      <c r="K7394" s="9">
        <f t="shared" si="577"/>
        <v>0</v>
      </c>
      <c r="L7394" s="9">
        <f t="shared" si="578"/>
        <v>0</v>
      </c>
    </row>
    <row r="7395" spans="1:12" ht="15" x14ac:dyDescent="0.25">
      <c r="A7395" s="167">
        <f t="shared" si="576"/>
        <v>62.592000000019539</v>
      </c>
      <c r="B7395" s="325">
        <f t="shared" si="579"/>
        <v>0.26080000000008141</v>
      </c>
      <c r="C7395" s="167">
        <f t="shared" si="575"/>
        <v>253.05599999998535</v>
      </c>
      <c r="D7395" s="167">
        <f>IF('Lineær programmering opg 4'!$M$4=0,"-",(-A7395+'Lineær programmering opg 4'!$M$4)/'Lineær programmering opg 4'!$K$4*-1)</f>
        <v>354.81599999996092</v>
      </c>
      <c r="E7395" s="167">
        <f>IF('Lineær programmering opg 4'!$M$5=0,"-",(-A7395+'Lineær programmering opg 4'!$M$5)/'Lineær programmering opg 4'!$K$5*-1)</f>
        <v>253.05599999998535</v>
      </c>
      <c r="F7395" s="167" t="str">
        <f>IF('Lineær programmering opg 4'!$E$6=0,"-",(-A7395+'Lineær programmering opg 4'!$M$6)/'Lineær programmering opg 4'!$K$6*-1)</f>
        <v>-</v>
      </c>
      <c r="G7395" s="167" t="str">
        <f>IF('Lineær programmering opg 4'!$D$7=0,"-",((-A7395+'Lineær programmering opg 4'!$M$7)/'Lineær programmering opg 4'!$K$7)*-1)</f>
        <v>-</v>
      </c>
      <c r="H7395" s="167" t="str">
        <f>IF('Lineær programmering opg 4'!$C$8=0,"-",((-A7395+'Lineær programmering opg 4'!$M$8)/'Lineær programmering opg 4'!$K$8)*-1)</f>
        <v>-</v>
      </c>
      <c r="I7395" s="167" t="str">
        <f>IF('Lineær programmering opg 4'!$D$8=0,"-",'Lineær programmering opg 4'!$G$8)</f>
        <v>-</v>
      </c>
      <c r="J7395" s="295">
        <f>A7395*'Lineær programmering opg 4'!$C$11+Datatabel!C7395*'Lineær programmering opg 4'!$D$11</f>
        <v>44217.599999999758</v>
      </c>
      <c r="K7395" s="9">
        <f t="shared" si="577"/>
        <v>0</v>
      </c>
      <c r="L7395" s="9">
        <f t="shared" si="578"/>
        <v>0</v>
      </c>
    </row>
    <row r="7396" spans="1:12" ht="15" x14ac:dyDescent="0.25">
      <c r="A7396" s="167">
        <f t="shared" si="576"/>
        <v>62.568000000019538</v>
      </c>
      <c r="B7396" s="325">
        <f t="shared" si="579"/>
        <v>0.26070000000008142</v>
      </c>
      <c r="C7396" s="167">
        <f t="shared" si="575"/>
        <v>253.07399999998535</v>
      </c>
      <c r="D7396" s="167">
        <f>IF('Lineær programmering opg 4'!$M$4=0,"-",(-A7396+'Lineær programmering opg 4'!$M$4)/'Lineær programmering opg 4'!$K$4*-1)</f>
        <v>354.86399999996092</v>
      </c>
      <c r="E7396" s="167">
        <f>IF('Lineær programmering opg 4'!$M$5=0,"-",(-A7396+'Lineær programmering opg 4'!$M$5)/'Lineær programmering opg 4'!$K$5*-1)</f>
        <v>253.07399999998535</v>
      </c>
      <c r="F7396" s="167" t="str">
        <f>IF('Lineær programmering opg 4'!$E$6=0,"-",(-A7396+'Lineær programmering opg 4'!$M$6)/'Lineær programmering opg 4'!$K$6*-1)</f>
        <v>-</v>
      </c>
      <c r="G7396" s="167" t="str">
        <f>IF('Lineær programmering opg 4'!$D$7=0,"-",((-A7396+'Lineær programmering opg 4'!$M$7)/'Lineær programmering opg 4'!$K$7)*-1)</f>
        <v>-</v>
      </c>
      <c r="H7396" s="167" t="str">
        <f>IF('Lineær programmering opg 4'!$C$8=0,"-",((-A7396+'Lineær programmering opg 4'!$M$8)/'Lineær programmering opg 4'!$K$8)*-1)</f>
        <v>-</v>
      </c>
      <c r="I7396" s="167" t="str">
        <f>IF('Lineær programmering opg 4'!$D$8=0,"-",'Lineær programmering opg 4'!$G$8)</f>
        <v>-</v>
      </c>
      <c r="J7396" s="295">
        <f>A7396*'Lineær programmering opg 4'!$C$11+Datatabel!C7396*'Lineær programmering opg 4'!$D$11</f>
        <v>44217.899999999754</v>
      </c>
      <c r="K7396" s="9">
        <f t="shared" si="577"/>
        <v>0</v>
      </c>
      <c r="L7396" s="9">
        <f t="shared" si="578"/>
        <v>0</v>
      </c>
    </row>
    <row r="7397" spans="1:12" ht="15" x14ac:dyDescent="0.25">
      <c r="A7397" s="167">
        <f t="shared" si="576"/>
        <v>62.544000000019544</v>
      </c>
      <c r="B7397" s="325">
        <f t="shared" si="579"/>
        <v>0.26060000000008143</v>
      </c>
      <c r="C7397" s="167">
        <f t="shared" si="575"/>
        <v>253.09199999998535</v>
      </c>
      <c r="D7397" s="167">
        <f>IF('Lineær programmering opg 4'!$M$4=0,"-",(-A7397+'Lineær programmering opg 4'!$M$4)/'Lineær programmering opg 4'!$K$4*-1)</f>
        <v>354.91199999996093</v>
      </c>
      <c r="E7397" s="167">
        <f>IF('Lineær programmering opg 4'!$M$5=0,"-",(-A7397+'Lineær programmering opg 4'!$M$5)/'Lineær programmering opg 4'!$K$5*-1)</f>
        <v>253.09199999998535</v>
      </c>
      <c r="F7397" s="167" t="str">
        <f>IF('Lineær programmering opg 4'!$E$6=0,"-",(-A7397+'Lineær programmering opg 4'!$M$6)/'Lineær programmering opg 4'!$K$6*-1)</f>
        <v>-</v>
      </c>
      <c r="G7397" s="167" t="str">
        <f>IF('Lineær programmering opg 4'!$D$7=0,"-",((-A7397+'Lineær programmering opg 4'!$M$7)/'Lineær programmering opg 4'!$K$7)*-1)</f>
        <v>-</v>
      </c>
      <c r="H7397" s="167" t="str">
        <f>IF('Lineær programmering opg 4'!$C$8=0,"-",((-A7397+'Lineær programmering opg 4'!$M$8)/'Lineær programmering opg 4'!$K$8)*-1)</f>
        <v>-</v>
      </c>
      <c r="I7397" s="167" t="str">
        <f>IF('Lineær programmering opg 4'!$D$8=0,"-",'Lineær programmering opg 4'!$G$8)</f>
        <v>-</v>
      </c>
      <c r="J7397" s="295">
        <f>A7397*'Lineær programmering opg 4'!$C$11+Datatabel!C7397*'Lineær programmering opg 4'!$D$11</f>
        <v>44218.199999999757</v>
      </c>
      <c r="K7397" s="9">
        <f t="shared" si="577"/>
        <v>0</v>
      </c>
      <c r="L7397" s="9">
        <f t="shared" si="578"/>
        <v>0</v>
      </c>
    </row>
    <row r="7398" spans="1:12" ht="15" x14ac:dyDescent="0.25">
      <c r="A7398" s="167">
        <f t="shared" si="576"/>
        <v>62.52000000001955</v>
      </c>
      <c r="B7398" s="325">
        <f t="shared" si="579"/>
        <v>0.26050000000008144</v>
      </c>
      <c r="C7398" s="167">
        <f t="shared" si="575"/>
        <v>253.10999999998535</v>
      </c>
      <c r="D7398" s="167">
        <f>IF('Lineær programmering opg 4'!$M$4=0,"-",(-A7398+'Lineær programmering opg 4'!$M$4)/'Lineær programmering opg 4'!$K$4*-1)</f>
        <v>354.95999999996093</v>
      </c>
      <c r="E7398" s="167">
        <f>IF('Lineær programmering opg 4'!$M$5=0,"-",(-A7398+'Lineær programmering opg 4'!$M$5)/'Lineær programmering opg 4'!$K$5*-1)</f>
        <v>253.10999999998535</v>
      </c>
      <c r="F7398" s="167" t="str">
        <f>IF('Lineær programmering opg 4'!$E$6=0,"-",(-A7398+'Lineær programmering opg 4'!$M$6)/'Lineær programmering opg 4'!$K$6*-1)</f>
        <v>-</v>
      </c>
      <c r="G7398" s="167" t="str">
        <f>IF('Lineær programmering opg 4'!$D$7=0,"-",((-A7398+'Lineær programmering opg 4'!$M$7)/'Lineær programmering opg 4'!$K$7)*-1)</f>
        <v>-</v>
      </c>
      <c r="H7398" s="167" t="str">
        <f>IF('Lineær programmering opg 4'!$C$8=0,"-",((-A7398+'Lineær programmering opg 4'!$M$8)/'Lineær programmering opg 4'!$K$8)*-1)</f>
        <v>-</v>
      </c>
      <c r="I7398" s="167" t="str">
        <f>IF('Lineær programmering opg 4'!$D$8=0,"-",'Lineær programmering opg 4'!$G$8)</f>
        <v>-</v>
      </c>
      <c r="J7398" s="295">
        <f>A7398*'Lineær programmering opg 4'!$C$11+Datatabel!C7398*'Lineær programmering opg 4'!$D$11</f>
        <v>44218.49999999976</v>
      </c>
      <c r="K7398" s="9">
        <f t="shared" si="577"/>
        <v>0</v>
      </c>
      <c r="L7398" s="9">
        <f t="shared" si="578"/>
        <v>0</v>
      </c>
    </row>
    <row r="7399" spans="1:12" ht="15" x14ac:dyDescent="0.25">
      <c r="A7399" s="167">
        <f t="shared" si="576"/>
        <v>62.496000000019549</v>
      </c>
      <c r="B7399" s="325">
        <f t="shared" si="579"/>
        <v>0.26040000000008146</v>
      </c>
      <c r="C7399" s="167">
        <f t="shared" si="575"/>
        <v>253.12799999998535</v>
      </c>
      <c r="D7399" s="167">
        <f>IF('Lineær programmering opg 4'!$M$4=0,"-",(-A7399+'Lineær programmering opg 4'!$M$4)/'Lineær programmering opg 4'!$K$4*-1)</f>
        <v>355.00799999996093</v>
      </c>
      <c r="E7399" s="167">
        <f>IF('Lineær programmering opg 4'!$M$5=0,"-",(-A7399+'Lineær programmering opg 4'!$M$5)/'Lineær programmering opg 4'!$K$5*-1)</f>
        <v>253.12799999998535</v>
      </c>
      <c r="F7399" s="167" t="str">
        <f>IF('Lineær programmering opg 4'!$E$6=0,"-",(-A7399+'Lineær programmering opg 4'!$M$6)/'Lineær programmering opg 4'!$K$6*-1)</f>
        <v>-</v>
      </c>
      <c r="G7399" s="167" t="str">
        <f>IF('Lineær programmering opg 4'!$D$7=0,"-",((-A7399+'Lineær programmering opg 4'!$M$7)/'Lineær programmering opg 4'!$K$7)*-1)</f>
        <v>-</v>
      </c>
      <c r="H7399" s="167" t="str">
        <f>IF('Lineær programmering opg 4'!$C$8=0,"-",((-A7399+'Lineær programmering opg 4'!$M$8)/'Lineær programmering opg 4'!$K$8)*-1)</f>
        <v>-</v>
      </c>
      <c r="I7399" s="167" t="str">
        <f>IF('Lineær programmering opg 4'!$D$8=0,"-",'Lineær programmering opg 4'!$G$8)</f>
        <v>-</v>
      </c>
      <c r="J7399" s="295">
        <f>A7399*'Lineær programmering opg 4'!$C$11+Datatabel!C7399*'Lineær programmering opg 4'!$D$11</f>
        <v>44218.799999999756</v>
      </c>
      <c r="K7399" s="9">
        <f t="shared" si="577"/>
        <v>0</v>
      </c>
      <c r="L7399" s="9">
        <f t="shared" si="578"/>
        <v>0</v>
      </c>
    </row>
    <row r="7400" spans="1:12" ht="15" x14ac:dyDescent="0.25">
      <c r="A7400" s="167">
        <f t="shared" si="576"/>
        <v>62.472000000019548</v>
      </c>
      <c r="B7400" s="325">
        <f t="shared" si="579"/>
        <v>0.26030000000008147</v>
      </c>
      <c r="C7400" s="167">
        <f t="shared" si="575"/>
        <v>253.14599999998535</v>
      </c>
      <c r="D7400" s="167">
        <f>IF('Lineær programmering opg 4'!$M$4=0,"-",(-A7400+'Lineær programmering opg 4'!$M$4)/'Lineær programmering opg 4'!$K$4*-1)</f>
        <v>355.05599999996093</v>
      </c>
      <c r="E7400" s="167">
        <f>IF('Lineær programmering opg 4'!$M$5=0,"-",(-A7400+'Lineær programmering opg 4'!$M$5)/'Lineær programmering opg 4'!$K$5*-1)</f>
        <v>253.14599999998535</v>
      </c>
      <c r="F7400" s="167" t="str">
        <f>IF('Lineær programmering opg 4'!$E$6=0,"-",(-A7400+'Lineær programmering opg 4'!$M$6)/'Lineær programmering opg 4'!$K$6*-1)</f>
        <v>-</v>
      </c>
      <c r="G7400" s="167" t="str">
        <f>IF('Lineær programmering opg 4'!$D$7=0,"-",((-A7400+'Lineær programmering opg 4'!$M$7)/'Lineær programmering opg 4'!$K$7)*-1)</f>
        <v>-</v>
      </c>
      <c r="H7400" s="167" t="str">
        <f>IF('Lineær programmering opg 4'!$C$8=0,"-",((-A7400+'Lineær programmering opg 4'!$M$8)/'Lineær programmering opg 4'!$K$8)*-1)</f>
        <v>-</v>
      </c>
      <c r="I7400" s="167" t="str">
        <f>IF('Lineær programmering opg 4'!$D$8=0,"-",'Lineær programmering opg 4'!$G$8)</f>
        <v>-</v>
      </c>
      <c r="J7400" s="295">
        <f>A7400*'Lineær programmering opg 4'!$C$11+Datatabel!C7400*'Lineær programmering opg 4'!$D$11</f>
        <v>44219.099999999758</v>
      </c>
      <c r="K7400" s="9">
        <f t="shared" si="577"/>
        <v>0</v>
      </c>
      <c r="L7400" s="9">
        <f t="shared" si="578"/>
        <v>0</v>
      </c>
    </row>
    <row r="7401" spans="1:12" ht="15" x14ac:dyDescent="0.25">
      <c r="A7401" s="167">
        <f t="shared" si="576"/>
        <v>62.448000000019555</v>
      </c>
      <c r="B7401" s="325">
        <f t="shared" si="579"/>
        <v>0.26020000000008148</v>
      </c>
      <c r="C7401" s="167">
        <f t="shared" si="575"/>
        <v>253.16399999998535</v>
      </c>
      <c r="D7401" s="167">
        <f>IF('Lineær programmering opg 4'!$M$4=0,"-",(-A7401+'Lineær programmering opg 4'!$M$4)/'Lineær programmering opg 4'!$K$4*-1)</f>
        <v>355.10399999996088</v>
      </c>
      <c r="E7401" s="167">
        <f>IF('Lineær programmering opg 4'!$M$5=0,"-",(-A7401+'Lineær programmering opg 4'!$M$5)/'Lineær programmering opg 4'!$K$5*-1)</f>
        <v>253.16399999998535</v>
      </c>
      <c r="F7401" s="167" t="str">
        <f>IF('Lineær programmering opg 4'!$E$6=0,"-",(-A7401+'Lineær programmering opg 4'!$M$6)/'Lineær programmering opg 4'!$K$6*-1)</f>
        <v>-</v>
      </c>
      <c r="G7401" s="167" t="str">
        <f>IF('Lineær programmering opg 4'!$D$7=0,"-",((-A7401+'Lineær programmering opg 4'!$M$7)/'Lineær programmering opg 4'!$K$7)*-1)</f>
        <v>-</v>
      </c>
      <c r="H7401" s="167" t="str">
        <f>IF('Lineær programmering opg 4'!$C$8=0,"-",((-A7401+'Lineær programmering opg 4'!$M$8)/'Lineær programmering opg 4'!$K$8)*-1)</f>
        <v>-</v>
      </c>
      <c r="I7401" s="167" t="str">
        <f>IF('Lineær programmering opg 4'!$D$8=0,"-",'Lineær programmering opg 4'!$G$8)</f>
        <v>-</v>
      </c>
      <c r="J7401" s="295">
        <f>A7401*'Lineær programmering opg 4'!$C$11+Datatabel!C7401*'Lineær programmering opg 4'!$D$11</f>
        <v>44219.399999999754</v>
      </c>
      <c r="K7401" s="9">
        <f t="shared" si="577"/>
        <v>0</v>
      </c>
      <c r="L7401" s="9">
        <f t="shared" si="578"/>
        <v>0</v>
      </c>
    </row>
    <row r="7402" spans="1:12" ht="15" x14ac:dyDescent="0.25">
      <c r="A7402" s="167">
        <f t="shared" si="576"/>
        <v>62.424000000019561</v>
      </c>
      <c r="B7402" s="325">
        <f t="shared" si="579"/>
        <v>0.26010000000008149</v>
      </c>
      <c r="C7402" s="167">
        <f t="shared" si="575"/>
        <v>253.18199999998535</v>
      </c>
      <c r="D7402" s="167">
        <f>IF('Lineær programmering opg 4'!$M$4=0,"-",(-A7402+'Lineær programmering opg 4'!$M$4)/'Lineær programmering opg 4'!$K$4*-1)</f>
        <v>355.15199999996088</v>
      </c>
      <c r="E7402" s="167">
        <f>IF('Lineær programmering opg 4'!$M$5=0,"-",(-A7402+'Lineær programmering opg 4'!$M$5)/'Lineær programmering opg 4'!$K$5*-1)</f>
        <v>253.18199999998535</v>
      </c>
      <c r="F7402" s="167" t="str">
        <f>IF('Lineær programmering opg 4'!$E$6=0,"-",(-A7402+'Lineær programmering opg 4'!$M$6)/'Lineær programmering opg 4'!$K$6*-1)</f>
        <v>-</v>
      </c>
      <c r="G7402" s="167" t="str">
        <f>IF('Lineær programmering opg 4'!$D$7=0,"-",((-A7402+'Lineær programmering opg 4'!$M$7)/'Lineær programmering opg 4'!$K$7)*-1)</f>
        <v>-</v>
      </c>
      <c r="H7402" s="167" t="str">
        <f>IF('Lineær programmering opg 4'!$C$8=0,"-",((-A7402+'Lineær programmering opg 4'!$M$8)/'Lineær programmering opg 4'!$K$8)*-1)</f>
        <v>-</v>
      </c>
      <c r="I7402" s="167" t="str">
        <f>IF('Lineær programmering opg 4'!$D$8=0,"-",'Lineær programmering opg 4'!$G$8)</f>
        <v>-</v>
      </c>
      <c r="J7402" s="295">
        <f>A7402*'Lineær programmering opg 4'!$C$11+Datatabel!C7402*'Lineær programmering opg 4'!$D$11</f>
        <v>44219.699999999764</v>
      </c>
      <c r="K7402" s="9">
        <f t="shared" si="577"/>
        <v>0</v>
      </c>
      <c r="L7402" s="9">
        <f t="shared" si="578"/>
        <v>0</v>
      </c>
    </row>
    <row r="7403" spans="1:12" ht="15" x14ac:dyDescent="0.25">
      <c r="A7403" s="167">
        <f t="shared" si="576"/>
        <v>62.40000000001956</v>
      </c>
      <c r="B7403" s="325">
        <f t="shared" si="579"/>
        <v>0.2600000000000815</v>
      </c>
      <c r="C7403" s="167">
        <f t="shared" si="575"/>
        <v>253.19999999998535</v>
      </c>
      <c r="D7403" s="167">
        <f>IF('Lineær programmering opg 4'!$M$4=0,"-",(-A7403+'Lineær programmering opg 4'!$M$4)/'Lineær programmering opg 4'!$K$4*-1)</f>
        <v>355.19999999996088</v>
      </c>
      <c r="E7403" s="167">
        <f>IF('Lineær programmering opg 4'!$M$5=0,"-",(-A7403+'Lineær programmering opg 4'!$M$5)/'Lineær programmering opg 4'!$K$5*-1)</f>
        <v>253.19999999998535</v>
      </c>
      <c r="F7403" s="167" t="str">
        <f>IF('Lineær programmering opg 4'!$E$6=0,"-",(-A7403+'Lineær programmering opg 4'!$M$6)/'Lineær programmering opg 4'!$K$6*-1)</f>
        <v>-</v>
      </c>
      <c r="G7403" s="167" t="str">
        <f>IF('Lineær programmering opg 4'!$D$7=0,"-",((-A7403+'Lineær programmering opg 4'!$M$7)/'Lineær programmering opg 4'!$K$7)*-1)</f>
        <v>-</v>
      </c>
      <c r="H7403" s="167" t="str">
        <f>IF('Lineær programmering opg 4'!$C$8=0,"-",((-A7403+'Lineær programmering opg 4'!$M$8)/'Lineær programmering opg 4'!$K$8)*-1)</f>
        <v>-</v>
      </c>
      <c r="I7403" s="167" t="str">
        <f>IF('Lineær programmering opg 4'!$D$8=0,"-",'Lineær programmering opg 4'!$G$8)</f>
        <v>-</v>
      </c>
      <c r="J7403" s="295">
        <f>A7403*'Lineær programmering opg 4'!$C$11+Datatabel!C7403*'Lineær programmering opg 4'!$D$11</f>
        <v>44219.99999999976</v>
      </c>
      <c r="K7403" s="9">
        <f t="shared" si="577"/>
        <v>0</v>
      </c>
      <c r="L7403" s="9">
        <f t="shared" si="578"/>
        <v>0</v>
      </c>
    </row>
    <row r="7404" spans="1:12" ht="15" x14ac:dyDescent="0.25">
      <c r="A7404" s="167">
        <f t="shared" si="576"/>
        <v>62.376000000019559</v>
      </c>
      <c r="B7404" s="325">
        <f t="shared" si="579"/>
        <v>0.25990000000008151</v>
      </c>
      <c r="C7404" s="167">
        <f t="shared" si="575"/>
        <v>253.21799999998535</v>
      </c>
      <c r="D7404" s="167">
        <f>IF('Lineær programmering opg 4'!$M$4=0,"-",(-A7404+'Lineær programmering opg 4'!$M$4)/'Lineær programmering opg 4'!$K$4*-1)</f>
        <v>355.24799999996088</v>
      </c>
      <c r="E7404" s="167">
        <f>IF('Lineær programmering opg 4'!$M$5=0,"-",(-A7404+'Lineær programmering opg 4'!$M$5)/'Lineær programmering opg 4'!$K$5*-1)</f>
        <v>253.21799999998535</v>
      </c>
      <c r="F7404" s="167" t="str">
        <f>IF('Lineær programmering opg 4'!$E$6=0,"-",(-A7404+'Lineær programmering opg 4'!$M$6)/'Lineær programmering opg 4'!$K$6*-1)</f>
        <v>-</v>
      </c>
      <c r="G7404" s="167" t="str">
        <f>IF('Lineær programmering opg 4'!$D$7=0,"-",((-A7404+'Lineær programmering opg 4'!$M$7)/'Lineær programmering opg 4'!$K$7)*-1)</f>
        <v>-</v>
      </c>
      <c r="H7404" s="167" t="str">
        <f>IF('Lineær programmering opg 4'!$C$8=0,"-",((-A7404+'Lineær programmering opg 4'!$M$8)/'Lineær programmering opg 4'!$K$8)*-1)</f>
        <v>-</v>
      </c>
      <c r="I7404" s="167" t="str">
        <f>IF('Lineær programmering opg 4'!$D$8=0,"-",'Lineær programmering opg 4'!$G$8)</f>
        <v>-</v>
      </c>
      <c r="J7404" s="295">
        <f>A7404*'Lineær programmering opg 4'!$C$11+Datatabel!C7404*'Lineær programmering opg 4'!$D$11</f>
        <v>44220.299999999756</v>
      </c>
      <c r="K7404" s="9">
        <f t="shared" si="577"/>
        <v>0</v>
      </c>
      <c r="L7404" s="9">
        <f t="shared" si="578"/>
        <v>0</v>
      </c>
    </row>
    <row r="7405" spans="1:12" ht="15" x14ac:dyDescent="0.25">
      <c r="A7405" s="167">
        <f t="shared" si="576"/>
        <v>62.352000000019565</v>
      </c>
      <c r="B7405" s="325">
        <f t="shared" si="579"/>
        <v>0.25980000000008152</v>
      </c>
      <c r="C7405" s="167">
        <f t="shared" si="575"/>
        <v>253.23599999998532</v>
      </c>
      <c r="D7405" s="167">
        <f>IF('Lineær programmering opg 4'!$M$4=0,"-",(-A7405+'Lineær programmering opg 4'!$M$4)/'Lineær programmering opg 4'!$K$4*-1)</f>
        <v>355.29599999996088</v>
      </c>
      <c r="E7405" s="167">
        <f>IF('Lineær programmering opg 4'!$M$5=0,"-",(-A7405+'Lineær programmering opg 4'!$M$5)/'Lineær programmering opg 4'!$K$5*-1)</f>
        <v>253.23599999998532</v>
      </c>
      <c r="F7405" s="167" t="str">
        <f>IF('Lineær programmering opg 4'!$E$6=0,"-",(-A7405+'Lineær programmering opg 4'!$M$6)/'Lineær programmering opg 4'!$K$6*-1)</f>
        <v>-</v>
      </c>
      <c r="G7405" s="167" t="str">
        <f>IF('Lineær programmering opg 4'!$D$7=0,"-",((-A7405+'Lineær programmering opg 4'!$M$7)/'Lineær programmering opg 4'!$K$7)*-1)</f>
        <v>-</v>
      </c>
      <c r="H7405" s="167" t="str">
        <f>IF('Lineær programmering opg 4'!$C$8=0,"-",((-A7405+'Lineær programmering opg 4'!$M$8)/'Lineær programmering opg 4'!$K$8)*-1)</f>
        <v>-</v>
      </c>
      <c r="I7405" s="167" t="str">
        <f>IF('Lineær programmering opg 4'!$D$8=0,"-",'Lineær programmering opg 4'!$G$8)</f>
        <v>-</v>
      </c>
      <c r="J7405" s="295">
        <f>A7405*'Lineær programmering opg 4'!$C$11+Datatabel!C7405*'Lineær programmering opg 4'!$D$11</f>
        <v>44220.599999999751</v>
      </c>
      <c r="K7405" s="9">
        <f t="shared" si="577"/>
        <v>0</v>
      </c>
      <c r="L7405" s="9">
        <f t="shared" si="578"/>
        <v>0</v>
      </c>
    </row>
    <row r="7406" spans="1:12" ht="15" x14ac:dyDescent="0.25">
      <c r="A7406" s="167">
        <f t="shared" si="576"/>
        <v>62.328000000019571</v>
      </c>
      <c r="B7406" s="325">
        <f t="shared" si="579"/>
        <v>0.25970000000008153</v>
      </c>
      <c r="C7406" s="167">
        <f t="shared" si="575"/>
        <v>253.25399999998533</v>
      </c>
      <c r="D7406" s="167">
        <f>IF('Lineær programmering opg 4'!$M$4=0,"-",(-A7406+'Lineær programmering opg 4'!$M$4)/'Lineær programmering opg 4'!$K$4*-1)</f>
        <v>355.34399999996083</v>
      </c>
      <c r="E7406" s="167">
        <f>IF('Lineær programmering opg 4'!$M$5=0,"-",(-A7406+'Lineær programmering opg 4'!$M$5)/'Lineær programmering opg 4'!$K$5*-1)</f>
        <v>253.25399999998533</v>
      </c>
      <c r="F7406" s="167" t="str">
        <f>IF('Lineær programmering opg 4'!$E$6=0,"-",(-A7406+'Lineær programmering opg 4'!$M$6)/'Lineær programmering opg 4'!$K$6*-1)</f>
        <v>-</v>
      </c>
      <c r="G7406" s="167" t="str">
        <f>IF('Lineær programmering opg 4'!$D$7=0,"-",((-A7406+'Lineær programmering opg 4'!$M$7)/'Lineær programmering opg 4'!$K$7)*-1)</f>
        <v>-</v>
      </c>
      <c r="H7406" s="167" t="str">
        <f>IF('Lineær programmering opg 4'!$C$8=0,"-",((-A7406+'Lineær programmering opg 4'!$M$8)/'Lineær programmering opg 4'!$K$8)*-1)</f>
        <v>-</v>
      </c>
      <c r="I7406" s="167" t="str">
        <f>IF('Lineær programmering opg 4'!$D$8=0,"-",'Lineær programmering opg 4'!$G$8)</f>
        <v>-</v>
      </c>
      <c r="J7406" s="295">
        <f>A7406*'Lineær programmering opg 4'!$C$11+Datatabel!C7406*'Lineær programmering opg 4'!$D$11</f>
        <v>44220.899999999761</v>
      </c>
      <c r="K7406" s="9">
        <f t="shared" si="577"/>
        <v>0</v>
      </c>
      <c r="L7406" s="9">
        <f t="shared" si="578"/>
        <v>0</v>
      </c>
    </row>
    <row r="7407" spans="1:12" ht="15" x14ac:dyDescent="0.25">
      <c r="A7407" s="167">
        <f t="shared" si="576"/>
        <v>62.30400000001957</v>
      </c>
      <c r="B7407" s="325">
        <f t="shared" si="579"/>
        <v>0.25960000000008154</v>
      </c>
      <c r="C7407" s="167">
        <f t="shared" si="575"/>
        <v>253.27199999998533</v>
      </c>
      <c r="D7407" s="167">
        <f>IF('Lineær programmering opg 4'!$M$4=0,"-",(-A7407+'Lineær programmering opg 4'!$M$4)/'Lineær programmering opg 4'!$K$4*-1)</f>
        <v>355.39199999996083</v>
      </c>
      <c r="E7407" s="167">
        <f>IF('Lineær programmering opg 4'!$M$5=0,"-",(-A7407+'Lineær programmering opg 4'!$M$5)/'Lineær programmering opg 4'!$K$5*-1)</f>
        <v>253.27199999998533</v>
      </c>
      <c r="F7407" s="167" t="str">
        <f>IF('Lineær programmering opg 4'!$E$6=0,"-",(-A7407+'Lineær programmering opg 4'!$M$6)/'Lineær programmering opg 4'!$K$6*-1)</f>
        <v>-</v>
      </c>
      <c r="G7407" s="167" t="str">
        <f>IF('Lineær programmering opg 4'!$D$7=0,"-",((-A7407+'Lineær programmering opg 4'!$M$7)/'Lineær programmering opg 4'!$K$7)*-1)</f>
        <v>-</v>
      </c>
      <c r="H7407" s="167" t="str">
        <f>IF('Lineær programmering opg 4'!$C$8=0,"-",((-A7407+'Lineær programmering opg 4'!$M$8)/'Lineær programmering opg 4'!$K$8)*-1)</f>
        <v>-</v>
      </c>
      <c r="I7407" s="167" t="str">
        <f>IF('Lineær programmering opg 4'!$D$8=0,"-",'Lineær programmering opg 4'!$G$8)</f>
        <v>-</v>
      </c>
      <c r="J7407" s="295">
        <f>A7407*'Lineær programmering opg 4'!$C$11+Datatabel!C7407*'Lineær programmering opg 4'!$D$11</f>
        <v>44221.199999999757</v>
      </c>
      <c r="K7407" s="9">
        <f t="shared" si="577"/>
        <v>0</v>
      </c>
      <c r="L7407" s="9">
        <f t="shared" si="578"/>
        <v>0</v>
      </c>
    </row>
    <row r="7408" spans="1:12" ht="15" x14ac:dyDescent="0.25">
      <c r="A7408" s="167">
        <f t="shared" si="576"/>
        <v>62.280000000019569</v>
      </c>
      <c r="B7408" s="325">
        <f t="shared" si="579"/>
        <v>0.25950000000008155</v>
      </c>
      <c r="C7408" s="167">
        <f t="shared" si="575"/>
        <v>253.28999999998533</v>
      </c>
      <c r="D7408" s="167">
        <f>IF('Lineær programmering opg 4'!$M$4=0,"-",(-A7408+'Lineær programmering opg 4'!$M$4)/'Lineær programmering opg 4'!$K$4*-1)</f>
        <v>355.43999999996083</v>
      </c>
      <c r="E7408" s="167">
        <f>IF('Lineær programmering opg 4'!$M$5=0,"-",(-A7408+'Lineær programmering opg 4'!$M$5)/'Lineær programmering opg 4'!$K$5*-1)</f>
        <v>253.28999999998533</v>
      </c>
      <c r="F7408" s="167" t="str">
        <f>IF('Lineær programmering opg 4'!$E$6=0,"-",(-A7408+'Lineær programmering opg 4'!$M$6)/'Lineær programmering opg 4'!$K$6*-1)</f>
        <v>-</v>
      </c>
      <c r="G7408" s="167" t="str">
        <f>IF('Lineær programmering opg 4'!$D$7=0,"-",((-A7408+'Lineær programmering opg 4'!$M$7)/'Lineær programmering opg 4'!$K$7)*-1)</f>
        <v>-</v>
      </c>
      <c r="H7408" s="167" t="str">
        <f>IF('Lineær programmering opg 4'!$C$8=0,"-",((-A7408+'Lineær programmering opg 4'!$M$8)/'Lineær programmering opg 4'!$K$8)*-1)</f>
        <v>-</v>
      </c>
      <c r="I7408" s="167" t="str">
        <f>IF('Lineær programmering opg 4'!$D$8=0,"-",'Lineær programmering opg 4'!$G$8)</f>
        <v>-</v>
      </c>
      <c r="J7408" s="295">
        <f>A7408*'Lineær programmering opg 4'!$C$11+Datatabel!C7408*'Lineær programmering opg 4'!$D$11</f>
        <v>44221.499999999753</v>
      </c>
      <c r="K7408" s="9">
        <f t="shared" si="577"/>
        <v>0</v>
      </c>
      <c r="L7408" s="9">
        <f t="shared" si="578"/>
        <v>0</v>
      </c>
    </row>
    <row r="7409" spans="1:12" ht="15" x14ac:dyDescent="0.25">
      <c r="A7409" s="167">
        <f t="shared" si="576"/>
        <v>62.256000000019576</v>
      </c>
      <c r="B7409" s="325">
        <f t="shared" si="579"/>
        <v>0.25940000000008157</v>
      </c>
      <c r="C7409" s="167">
        <f t="shared" si="575"/>
        <v>253.30799999998533</v>
      </c>
      <c r="D7409" s="167">
        <f>IF('Lineær programmering opg 4'!$M$4=0,"-",(-A7409+'Lineær programmering opg 4'!$M$4)/'Lineær programmering opg 4'!$K$4*-1)</f>
        <v>355.48799999996083</v>
      </c>
      <c r="E7409" s="167">
        <f>IF('Lineær programmering opg 4'!$M$5=0,"-",(-A7409+'Lineær programmering opg 4'!$M$5)/'Lineær programmering opg 4'!$K$5*-1)</f>
        <v>253.30799999998533</v>
      </c>
      <c r="F7409" s="167" t="str">
        <f>IF('Lineær programmering opg 4'!$E$6=0,"-",(-A7409+'Lineær programmering opg 4'!$M$6)/'Lineær programmering opg 4'!$K$6*-1)</f>
        <v>-</v>
      </c>
      <c r="G7409" s="167" t="str">
        <f>IF('Lineær programmering opg 4'!$D$7=0,"-",((-A7409+'Lineær programmering opg 4'!$M$7)/'Lineær programmering opg 4'!$K$7)*-1)</f>
        <v>-</v>
      </c>
      <c r="H7409" s="167" t="str">
        <f>IF('Lineær programmering opg 4'!$C$8=0,"-",((-A7409+'Lineær programmering opg 4'!$M$8)/'Lineær programmering opg 4'!$K$8)*-1)</f>
        <v>-</v>
      </c>
      <c r="I7409" s="167" t="str">
        <f>IF('Lineær programmering opg 4'!$D$8=0,"-",'Lineær programmering opg 4'!$G$8)</f>
        <v>-</v>
      </c>
      <c r="J7409" s="295">
        <f>A7409*'Lineær programmering opg 4'!$C$11+Datatabel!C7409*'Lineær programmering opg 4'!$D$11</f>
        <v>44221.799999999756</v>
      </c>
      <c r="K7409" s="9">
        <f t="shared" si="577"/>
        <v>0</v>
      </c>
      <c r="L7409" s="9">
        <f t="shared" si="578"/>
        <v>0</v>
      </c>
    </row>
    <row r="7410" spans="1:12" ht="15" x14ac:dyDescent="0.25">
      <c r="A7410" s="167">
        <f t="shared" si="576"/>
        <v>62.232000000019582</v>
      </c>
      <c r="B7410" s="325">
        <f t="shared" si="579"/>
        <v>0.25930000000008158</v>
      </c>
      <c r="C7410" s="167">
        <f t="shared" si="575"/>
        <v>253.32599999998533</v>
      </c>
      <c r="D7410" s="167">
        <f>IF('Lineær programmering opg 4'!$M$4=0,"-",(-A7410+'Lineær programmering opg 4'!$M$4)/'Lineær programmering opg 4'!$K$4*-1)</f>
        <v>355.53599999996084</v>
      </c>
      <c r="E7410" s="167">
        <f>IF('Lineær programmering opg 4'!$M$5=0,"-",(-A7410+'Lineær programmering opg 4'!$M$5)/'Lineær programmering opg 4'!$K$5*-1)</f>
        <v>253.32599999998533</v>
      </c>
      <c r="F7410" s="167" t="str">
        <f>IF('Lineær programmering opg 4'!$E$6=0,"-",(-A7410+'Lineær programmering opg 4'!$M$6)/'Lineær programmering opg 4'!$K$6*-1)</f>
        <v>-</v>
      </c>
      <c r="G7410" s="167" t="str">
        <f>IF('Lineær programmering opg 4'!$D$7=0,"-",((-A7410+'Lineær programmering opg 4'!$M$7)/'Lineær programmering opg 4'!$K$7)*-1)</f>
        <v>-</v>
      </c>
      <c r="H7410" s="167" t="str">
        <f>IF('Lineær programmering opg 4'!$C$8=0,"-",((-A7410+'Lineær programmering opg 4'!$M$8)/'Lineær programmering opg 4'!$K$8)*-1)</f>
        <v>-</v>
      </c>
      <c r="I7410" s="167" t="str">
        <f>IF('Lineær programmering opg 4'!$D$8=0,"-",'Lineær programmering opg 4'!$G$8)</f>
        <v>-</v>
      </c>
      <c r="J7410" s="295">
        <f>A7410*'Lineær programmering opg 4'!$C$11+Datatabel!C7410*'Lineær programmering opg 4'!$D$11</f>
        <v>44222.099999999758</v>
      </c>
      <c r="K7410" s="9">
        <f t="shared" si="577"/>
        <v>0</v>
      </c>
      <c r="L7410" s="9">
        <f t="shared" si="578"/>
        <v>0</v>
      </c>
    </row>
    <row r="7411" spans="1:12" ht="15" x14ac:dyDescent="0.25">
      <c r="A7411" s="167">
        <f t="shared" si="576"/>
        <v>62.208000000019581</v>
      </c>
      <c r="B7411" s="325">
        <f t="shared" si="579"/>
        <v>0.25920000000008159</v>
      </c>
      <c r="C7411" s="167">
        <f t="shared" si="575"/>
        <v>253.34399999998533</v>
      </c>
      <c r="D7411" s="167">
        <f>IF('Lineær programmering opg 4'!$M$4=0,"-",(-A7411+'Lineær programmering opg 4'!$M$4)/'Lineær programmering opg 4'!$K$4*-1)</f>
        <v>355.58399999996084</v>
      </c>
      <c r="E7411" s="167">
        <f>IF('Lineær programmering opg 4'!$M$5=0,"-",(-A7411+'Lineær programmering opg 4'!$M$5)/'Lineær programmering opg 4'!$K$5*-1)</f>
        <v>253.34399999998533</v>
      </c>
      <c r="F7411" s="167" t="str">
        <f>IF('Lineær programmering opg 4'!$E$6=0,"-",(-A7411+'Lineær programmering opg 4'!$M$6)/'Lineær programmering opg 4'!$K$6*-1)</f>
        <v>-</v>
      </c>
      <c r="G7411" s="167" t="str">
        <f>IF('Lineær programmering opg 4'!$D$7=0,"-",((-A7411+'Lineær programmering opg 4'!$M$7)/'Lineær programmering opg 4'!$K$7)*-1)</f>
        <v>-</v>
      </c>
      <c r="H7411" s="167" t="str">
        <f>IF('Lineær programmering opg 4'!$C$8=0,"-",((-A7411+'Lineær programmering opg 4'!$M$8)/'Lineær programmering opg 4'!$K$8)*-1)</f>
        <v>-</v>
      </c>
      <c r="I7411" s="167" t="str">
        <f>IF('Lineær programmering opg 4'!$D$8=0,"-",'Lineær programmering opg 4'!$G$8)</f>
        <v>-</v>
      </c>
      <c r="J7411" s="295">
        <f>A7411*'Lineær programmering opg 4'!$C$11+Datatabel!C7411*'Lineær programmering opg 4'!$D$11</f>
        <v>44222.399999999761</v>
      </c>
      <c r="K7411" s="9">
        <f t="shared" si="577"/>
        <v>0</v>
      </c>
      <c r="L7411" s="9">
        <f t="shared" si="578"/>
        <v>0</v>
      </c>
    </row>
    <row r="7412" spans="1:12" ht="15" x14ac:dyDescent="0.25">
      <c r="A7412" s="167">
        <f t="shared" si="576"/>
        <v>62.18400000001958</v>
      </c>
      <c r="B7412" s="325">
        <f t="shared" si="579"/>
        <v>0.2591000000000816</v>
      </c>
      <c r="C7412" s="167">
        <f t="shared" si="575"/>
        <v>253.36199999998533</v>
      </c>
      <c r="D7412" s="167">
        <f>IF('Lineær programmering opg 4'!$M$4=0,"-",(-A7412+'Lineær programmering opg 4'!$M$4)/'Lineær programmering opg 4'!$K$4*-1)</f>
        <v>355.63199999996084</v>
      </c>
      <c r="E7412" s="167">
        <f>IF('Lineær programmering opg 4'!$M$5=0,"-",(-A7412+'Lineær programmering opg 4'!$M$5)/'Lineær programmering opg 4'!$K$5*-1)</f>
        <v>253.36199999998533</v>
      </c>
      <c r="F7412" s="167" t="str">
        <f>IF('Lineær programmering opg 4'!$E$6=0,"-",(-A7412+'Lineær programmering opg 4'!$M$6)/'Lineær programmering opg 4'!$K$6*-1)</f>
        <v>-</v>
      </c>
      <c r="G7412" s="167" t="str">
        <f>IF('Lineær programmering opg 4'!$D$7=0,"-",((-A7412+'Lineær programmering opg 4'!$M$7)/'Lineær programmering opg 4'!$K$7)*-1)</f>
        <v>-</v>
      </c>
      <c r="H7412" s="167" t="str">
        <f>IF('Lineær programmering opg 4'!$C$8=0,"-",((-A7412+'Lineær programmering opg 4'!$M$8)/'Lineær programmering opg 4'!$K$8)*-1)</f>
        <v>-</v>
      </c>
      <c r="I7412" s="167" t="str">
        <f>IF('Lineær programmering opg 4'!$D$8=0,"-",'Lineær programmering opg 4'!$G$8)</f>
        <v>-</v>
      </c>
      <c r="J7412" s="295">
        <f>A7412*'Lineær programmering opg 4'!$C$11+Datatabel!C7412*'Lineær programmering opg 4'!$D$11</f>
        <v>44222.699999999757</v>
      </c>
      <c r="K7412" s="9">
        <f t="shared" si="577"/>
        <v>0</v>
      </c>
      <c r="L7412" s="9">
        <f t="shared" si="578"/>
        <v>0</v>
      </c>
    </row>
    <row r="7413" spans="1:12" ht="15" x14ac:dyDescent="0.25">
      <c r="A7413" s="167">
        <f t="shared" si="576"/>
        <v>62.160000000019586</v>
      </c>
      <c r="B7413" s="325">
        <f t="shared" si="579"/>
        <v>0.25900000000008161</v>
      </c>
      <c r="C7413" s="167">
        <f t="shared" si="575"/>
        <v>253.37999999998533</v>
      </c>
      <c r="D7413" s="167">
        <f>IF('Lineær programmering opg 4'!$M$4=0,"-",(-A7413+'Lineær programmering opg 4'!$M$4)/'Lineær programmering opg 4'!$K$4*-1)</f>
        <v>355.67999999996084</v>
      </c>
      <c r="E7413" s="167">
        <f>IF('Lineær programmering opg 4'!$M$5=0,"-",(-A7413+'Lineær programmering opg 4'!$M$5)/'Lineær programmering opg 4'!$K$5*-1)</f>
        <v>253.37999999998533</v>
      </c>
      <c r="F7413" s="167" t="str">
        <f>IF('Lineær programmering opg 4'!$E$6=0,"-",(-A7413+'Lineær programmering opg 4'!$M$6)/'Lineær programmering opg 4'!$K$6*-1)</f>
        <v>-</v>
      </c>
      <c r="G7413" s="167" t="str">
        <f>IF('Lineær programmering opg 4'!$D$7=0,"-",((-A7413+'Lineær programmering opg 4'!$M$7)/'Lineær programmering opg 4'!$K$7)*-1)</f>
        <v>-</v>
      </c>
      <c r="H7413" s="167" t="str">
        <f>IF('Lineær programmering opg 4'!$C$8=0,"-",((-A7413+'Lineær programmering opg 4'!$M$8)/'Lineær programmering opg 4'!$K$8)*-1)</f>
        <v>-</v>
      </c>
      <c r="I7413" s="167" t="str">
        <f>IF('Lineær programmering opg 4'!$D$8=0,"-",'Lineær programmering opg 4'!$G$8)</f>
        <v>-</v>
      </c>
      <c r="J7413" s="295">
        <f>A7413*'Lineær programmering opg 4'!$C$11+Datatabel!C7413*'Lineær programmering opg 4'!$D$11</f>
        <v>44222.99999999976</v>
      </c>
      <c r="K7413" s="9">
        <f t="shared" si="577"/>
        <v>0</v>
      </c>
      <c r="L7413" s="9">
        <f t="shared" si="578"/>
        <v>0</v>
      </c>
    </row>
    <row r="7414" spans="1:12" ht="15" x14ac:dyDescent="0.25">
      <c r="A7414" s="167">
        <f t="shared" si="576"/>
        <v>62.136000000019592</v>
      </c>
      <c r="B7414" s="325">
        <f t="shared" si="579"/>
        <v>0.25890000000008162</v>
      </c>
      <c r="C7414" s="167">
        <f t="shared" si="575"/>
        <v>253.39799999998533</v>
      </c>
      <c r="D7414" s="167">
        <f>IF('Lineær programmering opg 4'!$M$4=0,"-",(-A7414+'Lineær programmering opg 4'!$M$4)/'Lineær programmering opg 4'!$K$4*-1)</f>
        <v>355.72799999996084</v>
      </c>
      <c r="E7414" s="167">
        <f>IF('Lineær programmering opg 4'!$M$5=0,"-",(-A7414+'Lineær programmering opg 4'!$M$5)/'Lineær programmering opg 4'!$K$5*-1)</f>
        <v>253.39799999998533</v>
      </c>
      <c r="F7414" s="167" t="str">
        <f>IF('Lineær programmering opg 4'!$E$6=0,"-",(-A7414+'Lineær programmering opg 4'!$M$6)/'Lineær programmering opg 4'!$K$6*-1)</f>
        <v>-</v>
      </c>
      <c r="G7414" s="167" t="str">
        <f>IF('Lineær programmering opg 4'!$D$7=0,"-",((-A7414+'Lineær programmering opg 4'!$M$7)/'Lineær programmering opg 4'!$K$7)*-1)</f>
        <v>-</v>
      </c>
      <c r="H7414" s="167" t="str">
        <f>IF('Lineær programmering opg 4'!$C$8=0,"-",((-A7414+'Lineær programmering opg 4'!$M$8)/'Lineær programmering opg 4'!$K$8)*-1)</f>
        <v>-</v>
      </c>
      <c r="I7414" s="167" t="str">
        <f>IF('Lineær programmering opg 4'!$D$8=0,"-",'Lineær programmering opg 4'!$G$8)</f>
        <v>-</v>
      </c>
      <c r="J7414" s="295">
        <f>A7414*'Lineær programmering opg 4'!$C$11+Datatabel!C7414*'Lineær programmering opg 4'!$D$11</f>
        <v>44223.299999999756</v>
      </c>
      <c r="K7414" s="9">
        <f t="shared" si="577"/>
        <v>0</v>
      </c>
      <c r="L7414" s="9">
        <f t="shared" si="578"/>
        <v>0</v>
      </c>
    </row>
    <row r="7415" spans="1:12" ht="15" x14ac:dyDescent="0.25">
      <c r="A7415" s="167">
        <f t="shared" si="576"/>
        <v>62.112000000019592</v>
      </c>
      <c r="B7415" s="325">
        <f t="shared" si="579"/>
        <v>0.25880000000008163</v>
      </c>
      <c r="C7415" s="167">
        <f t="shared" si="575"/>
        <v>253.41599999998533</v>
      </c>
      <c r="D7415" s="167">
        <f>IF('Lineær programmering opg 4'!$M$4=0,"-",(-A7415+'Lineær programmering opg 4'!$M$4)/'Lineær programmering opg 4'!$K$4*-1)</f>
        <v>355.77599999996085</v>
      </c>
      <c r="E7415" s="167">
        <f>IF('Lineær programmering opg 4'!$M$5=0,"-",(-A7415+'Lineær programmering opg 4'!$M$5)/'Lineær programmering opg 4'!$K$5*-1)</f>
        <v>253.41599999998533</v>
      </c>
      <c r="F7415" s="167" t="str">
        <f>IF('Lineær programmering opg 4'!$E$6=0,"-",(-A7415+'Lineær programmering opg 4'!$M$6)/'Lineær programmering opg 4'!$K$6*-1)</f>
        <v>-</v>
      </c>
      <c r="G7415" s="167" t="str">
        <f>IF('Lineær programmering opg 4'!$D$7=0,"-",((-A7415+'Lineær programmering opg 4'!$M$7)/'Lineær programmering opg 4'!$K$7)*-1)</f>
        <v>-</v>
      </c>
      <c r="H7415" s="167" t="str">
        <f>IF('Lineær programmering opg 4'!$C$8=0,"-",((-A7415+'Lineær programmering opg 4'!$M$8)/'Lineær programmering opg 4'!$K$8)*-1)</f>
        <v>-</v>
      </c>
      <c r="I7415" s="167" t="str">
        <f>IF('Lineær programmering opg 4'!$D$8=0,"-",'Lineær programmering opg 4'!$G$8)</f>
        <v>-</v>
      </c>
      <c r="J7415" s="295">
        <f>A7415*'Lineær programmering opg 4'!$C$11+Datatabel!C7415*'Lineær programmering opg 4'!$D$11</f>
        <v>44223.599999999758</v>
      </c>
      <c r="K7415" s="9">
        <f t="shared" si="577"/>
        <v>0</v>
      </c>
      <c r="L7415" s="9">
        <f t="shared" si="578"/>
        <v>0</v>
      </c>
    </row>
    <row r="7416" spans="1:12" ht="15" x14ac:dyDescent="0.25">
      <c r="A7416" s="167">
        <f t="shared" si="576"/>
        <v>62.088000000019591</v>
      </c>
      <c r="B7416" s="325">
        <f t="shared" si="579"/>
        <v>0.25870000000008164</v>
      </c>
      <c r="C7416" s="167">
        <f t="shared" si="575"/>
        <v>253.43399999998533</v>
      </c>
      <c r="D7416" s="167">
        <f>IF('Lineær programmering opg 4'!$M$4=0,"-",(-A7416+'Lineær programmering opg 4'!$M$4)/'Lineær programmering opg 4'!$K$4*-1)</f>
        <v>355.82399999996085</v>
      </c>
      <c r="E7416" s="167">
        <f>IF('Lineær programmering opg 4'!$M$5=0,"-",(-A7416+'Lineær programmering opg 4'!$M$5)/'Lineær programmering opg 4'!$K$5*-1)</f>
        <v>253.43399999998533</v>
      </c>
      <c r="F7416" s="167" t="str">
        <f>IF('Lineær programmering opg 4'!$E$6=0,"-",(-A7416+'Lineær programmering opg 4'!$M$6)/'Lineær programmering opg 4'!$K$6*-1)</f>
        <v>-</v>
      </c>
      <c r="G7416" s="167" t="str">
        <f>IF('Lineær programmering opg 4'!$D$7=0,"-",((-A7416+'Lineær programmering opg 4'!$M$7)/'Lineær programmering opg 4'!$K$7)*-1)</f>
        <v>-</v>
      </c>
      <c r="H7416" s="167" t="str">
        <f>IF('Lineær programmering opg 4'!$C$8=0,"-",((-A7416+'Lineær programmering opg 4'!$M$8)/'Lineær programmering opg 4'!$K$8)*-1)</f>
        <v>-</v>
      </c>
      <c r="I7416" s="167" t="str">
        <f>IF('Lineær programmering opg 4'!$D$8=0,"-",'Lineær programmering opg 4'!$G$8)</f>
        <v>-</v>
      </c>
      <c r="J7416" s="295">
        <f>A7416*'Lineær programmering opg 4'!$C$11+Datatabel!C7416*'Lineær programmering opg 4'!$D$11</f>
        <v>44223.899999999761</v>
      </c>
      <c r="K7416" s="9">
        <f t="shared" si="577"/>
        <v>0</v>
      </c>
      <c r="L7416" s="9">
        <f t="shared" si="578"/>
        <v>0</v>
      </c>
    </row>
    <row r="7417" spans="1:12" ht="15" x14ac:dyDescent="0.25">
      <c r="A7417" s="167">
        <f t="shared" si="576"/>
        <v>62.064000000019597</v>
      </c>
      <c r="B7417" s="325">
        <f t="shared" si="579"/>
        <v>0.25860000000008165</v>
      </c>
      <c r="C7417" s="167">
        <f t="shared" si="575"/>
        <v>253.45199999998533</v>
      </c>
      <c r="D7417" s="167">
        <f>IF('Lineær programmering opg 4'!$M$4=0,"-",(-A7417+'Lineær programmering opg 4'!$M$4)/'Lineær programmering opg 4'!$K$4*-1)</f>
        <v>355.87199999996079</v>
      </c>
      <c r="E7417" s="167">
        <f>IF('Lineær programmering opg 4'!$M$5=0,"-",(-A7417+'Lineær programmering opg 4'!$M$5)/'Lineær programmering opg 4'!$K$5*-1)</f>
        <v>253.45199999998533</v>
      </c>
      <c r="F7417" s="167" t="str">
        <f>IF('Lineær programmering opg 4'!$E$6=0,"-",(-A7417+'Lineær programmering opg 4'!$M$6)/'Lineær programmering opg 4'!$K$6*-1)</f>
        <v>-</v>
      </c>
      <c r="G7417" s="167" t="str">
        <f>IF('Lineær programmering opg 4'!$D$7=0,"-",((-A7417+'Lineær programmering opg 4'!$M$7)/'Lineær programmering opg 4'!$K$7)*-1)</f>
        <v>-</v>
      </c>
      <c r="H7417" s="167" t="str">
        <f>IF('Lineær programmering opg 4'!$C$8=0,"-",((-A7417+'Lineær programmering opg 4'!$M$8)/'Lineær programmering opg 4'!$K$8)*-1)</f>
        <v>-</v>
      </c>
      <c r="I7417" s="167" t="str">
        <f>IF('Lineær programmering opg 4'!$D$8=0,"-",'Lineær programmering opg 4'!$G$8)</f>
        <v>-</v>
      </c>
      <c r="J7417" s="295">
        <f>A7417*'Lineær programmering opg 4'!$C$11+Datatabel!C7417*'Lineær programmering opg 4'!$D$11</f>
        <v>44224.199999999757</v>
      </c>
      <c r="K7417" s="9">
        <f t="shared" si="577"/>
        <v>0</v>
      </c>
      <c r="L7417" s="9">
        <f t="shared" si="578"/>
        <v>0</v>
      </c>
    </row>
    <row r="7418" spans="1:12" ht="15" x14ac:dyDescent="0.25">
      <c r="A7418" s="167">
        <f t="shared" si="576"/>
        <v>62.040000000019603</v>
      </c>
      <c r="B7418" s="325">
        <f t="shared" si="579"/>
        <v>0.25850000000008166</v>
      </c>
      <c r="C7418" s="167">
        <f t="shared" si="575"/>
        <v>253.46999999998528</v>
      </c>
      <c r="D7418" s="167">
        <f>IF('Lineær programmering opg 4'!$M$4=0,"-",(-A7418+'Lineær programmering opg 4'!$M$4)/'Lineær programmering opg 4'!$K$4*-1)</f>
        <v>355.91999999996079</v>
      </c>
      <c r="E7418" s="167">
        <f>IF('Lineær programmering opg 4'!$M$5=0,"-",(-A7418+'Lineær programmering opg 4'!$M$5)/'Lineær programmering opg 4'!$K$5*-1)</f>
        <v>253.46999999998528</v>
      </c>
      <c r="F7418" s="167" t="str">
        <f>IF('Lineær programmering opg 4'!$E$6=0,"-",(-A7418+'Lineær programmering opg 4'!$M$6)/'Lineær programmering opg 4'!$K$6*-1)</f>
        <v>-</v>
      </c>
      <c r="G7418" s="167" t="str">
        <f>IF('Lineær programmering opg 4'!$D$7=0,"-",((-A7418+'Lineær programmering opg 4'!$M$7)/'Lineær programmering opg 4'!$K$7)*-1)</f>
        <v>-</v>
      </c>
      <c r="H7418" s="167" t="str">
        <f>IF('Lineær programmering opg 4'!$C$8=0,"-",((-A7418+'Lineær programmering opg 4'!$M$8)/'Lineær programmering opg 4'!$K$8)*-1)</f>
        <v>-</v>
      </c>
      <c r="I7418" s="167" t="str">
        <f>IF('Lineær programmering opg 4'!$D$8=0,"-",'Lineær programmering opg 4'!$G$8)</f>
        <v>-</v>
      </c>
      <c r="J7418" s="295">
        <f>A7418*'Lineær programmering opg 4'!$C$11+Datatabel!C7418*'Lineær programmering opg 4'!$D$11</f>
        <v>44224.499999999745</v>
      </c>
      <c r="K7418" s="9">
        <f t="shared" si="577"/>
        <v>0</v>
      </c>
      <c r="L7418" s="9">
        <f t="shared" si="578"/>
        <v>0</v>
      </c>
    </row>
    <row r="7419" spans="1:12" ht="15" x14ac:dyDescent="0.25">
      <c r="A7419" s="167">
        <f t="shared" si="576"/>
        <v>62.016000000019602</v>
      </c>
      <c r="B7419" s="325">
        <f t="shared" si="579"/>
        <v>0.25840000000008168</v>
      </c>
      <c r="C7419" s="167">
        <f t="shared" si="575"/>
        <v>253.48799999998528</v>
      </c>
      <c r="D7419" s="167">
        <f>IF('Lineær programmering opg 4'!$M$4=0,"-",(-A7419+'Lineær programmering opg 4'!$M$4)/'Lineær programmering opg 4'!$K$4*-1)</f>
        <v>355.9679999999608</v>
      </c>
      <c r="E7419" s="167">
        <f>IF('Lineær programmering opg 4'!$M$5=0,"-",(-A7419+'Lineær programmering opg 4'!$M$5)/'Lineær programmering opg 4'!$K$5*-1)</f>
        <v>253.48799999998528</v>
      </c>
      <c r="F7419" s="167" t="str">
        <f>IF('Lineær programmering opg 4'!$E$6=0,"-",(-A7419+'Lineær programmering opg 4'!$M$6)/'Lineær programmering opg 4'!$K$6*-1)</f>
        <v>-</v>
      </c>
      <c r="G7419" s="167" t="str">
        <f>IF('Lineær programmering opg 4'!$D$7=0,"-",((-A7419+'Lineær programmering opg 4'!$M$7)/'Lineær programmering opg 4'!$K$7)*-1)</f>
        <v>-</v>
      </c>
      <c r="H7419" s="167" t="str">
        <f>IF('Lineær programmering opg 4'!$C$8=0,"-",((-A7419+'Lineær programmering opg 4'!$M$8)/'Lineær programmering opg 4'!$K$8)*-1)</f>
        <v>-</v>
      </c>
      <c r="I7419" s="167" t="str">
        <f>IF('Lineær programmering opg 4'!$D$8=0,"-",'Lineær programmering opg 4'!$G$8)</f>
        <v>-</v>
      </c>
      <c r="J7419" s="295">
        <f>A7419*'Lineær programmering opg 4'!$C$11+Datatabel!C7419*'Lineær programmering opg 4'!$D$11</f>
        <v>44224.799999999756</v>
      </c>
      <c r="K7419" s="9">
        <f t="shared" si="577"/>
        <v>0</v>
      </c>
      <c r="L7419" s="9">
        <f t="shared" si="578"/>
        <v>0</v>
      </c>
    </row>
    <row r="7420" spans="1:12" ht="15" x14ac:dyDescent="0.25">
      <c r="A7420" s="167">
        <f t="shared" si="576"/>
        <v>61.992000000019601</v>
      </c>
      <c r="B7420" s="325">
        <f t="shared" si="579"/>
        <v>0.25830000000008169</v>
      </c>
      <c r="C7420" s="167">
        <f t="shared" si="575"/>
        <v>253.50599999998528</v>
      </c>
      <c r="D7420" s="167">
        <f>IF('Lineær programmering opg 4'!$M$4=0,"-",(-A7420+'Lineær programmering opg 4'!$M$4)/'Lineær programmering opg 4'!$K$4*-1)</f>
        <v>356.0159999999608</v>
      </c>
      <c r="E7420" s="167">
        <f>IF('Lineær programmering opg 4'!$M$5=0,"-",(-A7420+'Lineær programmering opg 4'!$M$5)/'Lineær programmering opg 4'!$K$5*-1)</f>
        <v>253.50599999998528</v>
      </c>
      <c r="F7420" s="167" t="str">
        <f>IF('Lineær programmering opg 4'!$E$6=0,"-",(-A7420+'Lineær programmering opg 4'!$M$6)/'Lineær programmering opg 4'!$K$6*-1)</f>
        <v>-</v>
      </c>
      <c r="G7420" s="167" t="str">
        <f>IF('Lineær programmering opg 4'!$D$7=0,"-",((-A7420+'Lineær programmering opg 4'!$M$7)/'Lineær programmering opg 4'!$K$7)*-1)</f>
        <v>-</v>
      </c>
      <c r="H7420" s="167" t="str">
        <f>IF('Lineær programmering opg 4'!$C$8=0,"-",((-A7420+'Lineær programmering opg 4'!$M$8)/'Lineær programmering opg 4'!$K$8)*-1)</f>
        <v>-</v>
      </c>
      <c r="I7420" s="167" t="str">
        <f>IF('Lineær programmering opg 4'!$D$8=0,"-",'Lineær programmering opg 4'!$G$8)</f>
        <v>-</v>
      </c>
      <c r="J7420" s="295">
        <f>A7420*'Lineær programmering opg 4'!$C$11+Datatabel!C7420*'Lineær programmering opg 4'!$D$11</f>
        <v>44225.099999999751</v>
      </c>
      <c r="K7420" s="9">
        <f t="shared" si="577"/>
        <v>0</v>
      </c>
      <c r="L7420" s="9">
        <f t="shared" si="578"/>
        <v>0</v>
      </c>
    </row>
    <row r="7421" spans="1:12" ht="15" x14ac:dyDescent="0.25">
      <c r="A7421" s="167">
        <f t="shared" si="576"/>
        <v>61.968000000019607</v>
      </c>
      <c r="B7421" s="325">
        <f t="shared" si="579"/>
        <v>0.2582000000000817</v>
      </c>
      <c r="C7421" s="167">
        <f t="shared" si="575"/>
        <v>253.52399999998528</v>
      </c>
      <c r="D7421" s="167">
        <f>IF('Lineær programmering opg 4'!$M$4=0,"-",(-A7421+'Lineær programmering opg 4'!$M$4)/'Lineær programmering opg 4'!$K$4*-1)</f>
        <v>356.0639999999608</v>
      </c>
      <c r="E7421" s="167">
        <f>IF('Lineær programmering opg 4'!$M$5=0,"-",(-A7421+'Lineær programmering opg 4'!$M$5)/'Lineær programmering opg 4'!$K$5*-1)</f>
        <v>253.52399999998528</v>
      </c>
      <c r="F7421" s="167" t="str">
        <f>IF('Lineær programmering opg 4'!$E$6=0,"-",(-A7421+'Lineær programmering opg 4'!$M$6)/'Lineær programmering opg 4'!$K$6*-1)</f>
        <v>-</v>
      </c>
      <c r="G7421" s="167" t="str">
        <f>IF('Lineær programmering opg 4'!$D$7=0,"-",((-A7421+'Lineær programmering opg 4'!$M$7)/'Lineær programmering opg 4'!$K$7)*-1)</f>
        <v>-</v>
      </c>
      <c r="H7421" s="167" t="str">
        <f>IF('Lineær programmering opg 4'!$C$8=0,"-",((-A7421+'Lineær programmering opg 4'!$M$8)/'Lineær programmering opg 4'!$K$8)*-1)</f>
        <v>-</v>
      </c>
      <c r="I7421" s="167" t="str">
        <f>IF('Lineær programmering opg 4'!$D$8=0,"-",'Lineær programmering opg 4'!$G$8)</f>
        <v>-</v>
      </c>
      <c r="J7421" s="295">
        <f>A7421*'Lineær programmering opg 4'!$C$11+Datatabel!C7421*'Lineær programmering opg 4'!$D$11</f>
        <v>44225.399999999754</v>
      </c>
      <c r="K7421" s="9">
        <f t="shared" si="577"/>
        <v>0</v>
      </c>
      <c r="L7421" s="9">
        <f t="shared" si="578"/>
        <v>0</v>
      </c>
    </row>
    <row r="7422" spans="1:12" ht="15" x14ac:dyDescent="0.25">
      <c r="A7422" s="167">
        <f t="shared" si="576"/>
        <v>61.944000000019614</v>
      </c>
      <c r="B7422" s="325">
        <f t="shared" si="579"/>
        <v>0.25810000000008171</v>
      </c>
      <c r="C7422" s="167">
        <f t="shared" si="575"/>
        <v>253.54199999998528</v>
      </c>
      <c r="D7422" s="167">
        <f>IF('Lineær programmering opg 4'!$M$4=0,"-",(-A7422+'Lineær programmering opg 4'!$M$4)/'Lineær programmering opg 4'!$K$4*-1)</f>
        <v>356.11199999996074</v>
      </c>
      <c r="E7422" s="167">
        <f>IF('Lineær programmering opg 4'!$M$5=0,"-",(-A7422+'Lineær programmering opg 4'!$M$5)/'Lineær programmering opg 4'!$K$5*-1)</f>
        <v>253.54199999998528</v>
      </c>
      <c r="F7422" s="167" t="str">
        <f>IF('Lineær programmering opg 4'!$E$6=0,"-",(-A7422+'Lineær programmering opg 4'!$M$6)/'Lineær programmering opg 4'!$K$6*-1)</f>
        <v>-</v>
      </c>
      <c r="G7422" s="167" t="str">
        <f>IF('Lineær programmering opg 4'!$D$7=0,"-",((-A7422+'Lineær programmering opg 4'!$M$7)/'Lineær programmering opg 4'!$K$7)*-1)</f>
        <v>-</v>
      </c>
      <c r="H7422" s="167" t="str">
        <f>IF('Lineær programmering opg 4'!$C$8=0,"-",((-A7422+'Lineær programmering opg 4'!$M$8)/'Lineær programmering opg 4'!$K$8)*-1)</f>
        <v>-</v>
      </c>
      <c r="I7422" s="167" t="str">
        <f>IF('Lineær programmering opg 4'!$D$8=0,"-",'Lineær programmering opg 4'!$G$8)</f>
        <v>-</v>
      </c>
      <c r="J7422" s="295">
        <f>A7422*'Lineær programmering opg 4'!$C$11+Datatabel!C7422*'Lineær programmering opg 4'!$D$11</f>
        <v>44225.69999999975</v>
      </c>
      <c r="K7422" s="9">
        <f t="shared" si="577"/>
        <v>0</v>
      </c>
      <c r="L7422" s="9">
        <f t="shared" si="578"/>
        <v>0</v>
      </c>
    </row>
    <row r="7423" spans="1:12" ht="15" x14ac:dyDescent="0.25">
      <c r="A7423" s="167">
        <f t="shared" si="576"/>
        <v>61.920000000019613</v>
      </c>
      <c r="B7423" s="325">
        <f t="shared" si="579"/>
        <v>0.25800000000008172</v>
      </c>
      <c r="C7423" s="167">
        <f t="shared" si="575"/>
        <v>253.55999999998528</v>
      </c>
      <c r="D7423" s="167">
        <f>IF('Lineær programmering opg 4'!$M$4=0,"-",(-A7423+'Lineær programmering opg 4'!$M$4)/'Lineær programmering opg 4'!$K$4*-1)</f>
        <v>356.15999999996075</v>
      </c>
      <c r="E7423" s="167">
        <f>IF('Lineær programmering opg 4'!$M$5=0,"-",(-A7423+'Lineær programmering opg 4'!$M$5)/'Lineær programmering opg 4'!$K$5*-1)</f>
        <v>253.55999999998528</v>
      </c>
      <c r="F7423" s="167" t="str">
        <f>IF('Lineær programmering opg 4'!$E$6=0,"-",(-A7423+'Lineær programmering opg 4'!$M$6)/'Lineær programmering opg 4'!$K$6*-1)</f>
        <v>-</v>
      </c>
      <c r="G7423" s="167" t="str">
        <f>IF('Lineær programmering opg 4'!$D$7=0,"-",((-A7423+'Lineær programmering opg 4'!$M$7)/'Lineær programmering opg 4'!$K$7)*-1)</f>
        <v>-</v>
      </c>
      <c r="H7423" s="167" t="str">
        <f>IF('Lineær programmering opg 4'!$C$8=0,"-",((-A7423+'Lineær programmering opg 4'!$M$8)/'Lineær programmering opg 4'!$K$8)*-1)</f>
        <v>-</v>
      </c>
      <c r="I7423" s="167" t="str">
        <f>IF('Lineær programmering opg 4'!$D$8=0,"-",'Lineær programmering opg 4'!$G$8)</f>
        <v>-</v>
      </c>
      <c r="J7423" s="295">
        <f>A7423*'Lineær programmering opg 4'!$C$11+Datatabel!C7423*'Lineær programmering opg 4'!$D$11</f>
        <v>44225.999999999753</v>
      </c>
      <c r="K7423" s="9">
        <f t="shared" si="577"/>
        <v>0</v>
      </c>
      <c r="L7423" s="9">
        <f t="shared" si="578"/>
        <v>0</v>
      </c>
    </row>
    <row r="7424" spans="1:12" ht="15" x14ac:dyDescent="0.25">
      <c r="A7424" s="167">
        <f t="shared" si="576"/>
        <v>61.896000000019612</v>
      </c>
      <c r="B7424" s="325">
        <f t="shared" si="579"/>
        <v>0.25790000000008173</v>
      </c>
      <c r="C7424" s="167">
        <f t="shared" si="575"/>
        <v>253.57799999998528</v>
      </c>
      <c r="D7424" s="167">
        <f>IF('Lineær programmering opg 4'!$M$4=0,"-",(-A7424+'Lineær programmering opg 4'!$M$4)/'Lineær programmering opg 4'!$K$4*-1)</f>
        <v>356.20799999996075</v>
      </c>
      <c r="E7424" s="167">
        <f>IF('Lineær programmering opg 4'!$M$5=0,"-",(-A7424+'Lineær programmering opg 4'!$M$5)/'Lineær programmering opg 4'!$K$5*-1)</f>
        <v>253.57799999998528</v>
      </c>
      <c r="F7424" s="167" t="str">
        <f>IF('Lineær programmering opg 4'!$E$6=0,"-",(-A7424+'Lineær programmering opg 4'!$M$6)/'Lineær programmering opg 4'!$K$6*-1)</f>
        <v>-</v>
      </c>
      <c r="G7424" s="167" t="str">
        <f>IF('Lineær programmering opg 4'!$D$7=0,"-",((-A7424+'Lineær programmering opg 4'!$M$7)/'Lineær programmering opg 4'!$K$7)*-1)</f>
        <v>-</v>
      </c>
      <c r="H7424" s="167" t="str">
        <f>IF('Lineær programmering opg 4'!$C$8=0,"-",((-A7424+'Lineær programmering opg 4'!$M$8)/'Lineær programmering opg 4'!$K$8)*-1)</f>
        <v>-</v>
      </c>
      <c r="I7424" s="167" t="str">
        <f>IF('Lineær programmering opg 4'!$D$8=0,"-",'Lineær programmering opg 4'!$G$8)</f>
        <v>-</v>
      </c>
      <c r="J7424" s="295">
        <f>A7424*'Lineær programmering opg 4'!$C$11+Datatabel!C7424*'Lineær programmering opg 4'!$D$11</f>
        <v>44226.299999999756</v>
      </c>
      <c r="K7424" s="9">
        <f t="shared" si="577"/>
        <v>0</v>
      </c>
      <c r="L7424" s="9">
        <f t="shared" si="578"/>
        <v>0</v>
      </c>
    </row>
    <row r="7425" spans="1:12" ht="15" x14ac:dyDescent="0.25">
      <c r="A7425" s="167">
        <f t="shared" si="576"/>
        <v>61.872000000019618</v>
      </c>
      <c r="B7425" s="325">
        <f t="shared" si="579"/>
        <v>0.25780000000008174</v>
      </c>
      <c r="C7425" s="167">
        <f t="shared" si="575"/>
        <v>253.59599999998528</v>
      </c>
      <c r="D7425" s="167">
        <f>IF('Lineær programmering opg 4'!$M$4=0,"-",(-A7425+'Lineær programmering opg 4'!$M$4)/'Lineær programmering opg 4'!$K$4*-1)</f>
        <v>356.25599999996075</v>
      </c>
      <c r="E7425" s="167">
        <f>IF('Lineær programmering opg 4'!$M$5=0,"-",(-A7425+'Lineær programmering opg 4'!$M$5)/'Lineær programmering opg 4'!$K$5*-1)</f>
        <v>253.59599999998528</v>
      </c>
      <c r="F7425" s="167" t="str">
        <f>IF('Lineær programmering opg 4'!$E$6=0,"-",(-A7425+'Lineær programmering opg 4'!$M$6)/'Lineær programmering opg 4'!$K$6*-1)</f>
        <v>-</v>
      </c>
      <c r="G7425" s="167" t="str">
        <f>IF('Lineær programmering opg 4'!$D$7=0,"-",((-A7425+'Lineær programmering opg 4'!$M$7)/'Lineær programmering opg 4'!$K$7)*-1)</f>
        <v>-</v>
      </c>
      <c r="H7425" s="167" t="str">
        <f>IF('Lineær programmering opg 4'!$C$8=0,"-",((-A7425+'Lineær programmering opg 4'!$M$8)/'Lineær programmering opg 4'!$K$8)*-1)</f>
        <v>-</v>
      </c>
      <c r="I7425" s="167" t="str">
        <f>IF('Lineær programmering opg 4'!$D$8=0,"-",'Lineær programmering opg 4'!$G$8)</f>
        <v>-</v>
      </c>
      <c r="J7425" s="295">
        <f>A7425*'Lineær programmering opg 4'!$C$11+Datatabel!C7425*'Lineær programmering opg 4'!$D$11</f>
        <v>44226.599999999751</v>
      </c>
      <c r="K7425" s="9">
        <f t="shared" si="577"/>
        <v>0</v>
      </c>
      <c r="L7425" s="9">
        <f t="shared" si="578"/>
        <v>0</v>
      </c>
    </row>
    <row r="7426" spans="1:12" ht="15" x14ac:dyDescent="0.25">
      <c r="A7426" s="167">
        <f t="shared" si="576"/>
        <v>61.848000000019624</v>
      </c>
      <c r="B7426" s="325">
        <f t="shared" si="579"/>
        <v>0.25770000000008175</v>
      </c>
      <c r="C7426" s="167">
        <f t="shared" si="575"/>
        <v>253.61399999998528</v>
      </c>
      <c r="D7426" s="167">
        <f>IF('Lineær programmering opg 4'!$M$4=0,"-",(-A7426+'Lineær programmering opg 4'!$M$4)/'Lineær programmering opg 4'!$K$4*-1)</f>
        <v>356.30399999996075</v>
      </c>
      <c r="E7426" s="167">
        <f>IF('Lineær programmering opg 4'!$M$5=0,"-",(-A7426+'Lineær programmering opg 4'!$M$5)/'Lineær programmering opg 4'!$K$5*-1)</f>
        <v>253.61399999998528</v>
      </c>
      <c r="F7426" s="167" t="str">
        <f>IF('Lineær programmering opg 4'!$E$6=0,"-",(-A7426+'Lineær programmering opg 4'!$M$6)/'Lineær programmering opg 4'!$K$6*-1)</f>
        <v>-</v>
      </c>
      <c r="G7426" s="167" t="str">
        <f>IF('Lineær programmering opg 4'!$D$7=0,"-",((-A7426+'Lineær programmering opg 4'!$M$7)/'Lineær programmering opg 4'!$K$7)*-1)</f>
        <v>-</v>
      </c>
      <c r="H7426" s="167" t="str">
        <f>IF('Lineær programmering opg 4'!$C$8=0,"-",((-A7426+'Lineær programmering opg 4'!$M$8)/'Lineær programmering opg 4'!$K$8)*-1)</f>
        <v>-</v>
      </c>
      <c r="I7426" s="167" t="str">
        <f>IF('Lineær programmering opg 4'!$D$8=0,"-",'Lineær programmering opg 4'!$G$8)</f>
        <v>-</v>
      </c>
      <c r="J7426" s="295">
        <f>A7426*'Lineær programmering opg 4'!$C$11+Datatabel!C7426*'Lineær programmering opg 4'!$D$11</f>
        <v>44226.899999999754</v>
      </c>
      <c r="K7426" s="9">
        <f t="shared" si="577"/>
        <v>0</v>
      </c>
      <c r="L7426" s="9">
        <f t="shared" si="578"/>
        <v>0</v>
      </c>
    </row>
    <row r="7427" spans="1:12" ht="15" x14ac:dyDescent="0.25">
      <c r="A7427" s="167">
        <f t="shared" si="576"/>
        <v>61.824000000019623</v>
      </c>
      <c r="B7427" s="325">
        <f t="shared" si="579"/>
        <v>0.25760000000008176</v>
      </c>
      <c r="C7427" s="167">
        <f t="shared" ref="C7427:C7490" si="580">MIN(D7427,E7427,F7427,G7427,H7427,I7427)</f>
        <v>253.63199999998528</v>
      </c>
      <c r="D7427" s="167">
        <f>IF('Lineær programmering opg 4'!$M$4=0,"-",(-A7427+'Lineær programmering opg 4'!$M$4)/'Lineær programmering opg 4'!$K$4*-1)</f>
        <v>356.35199999996075</v>
      </c>
      <c r="E7427" s="167">
        <f>IF('Lineær programmering opg 4'!$M$5=0,"-",(-A7427+'Lineær programmering opg 4'!$M$5)/'Lineær programmering opg 4'!$K$5*-1)</f>
        <v>253.63199999998528</v>
      </c>
      <c r="F7427" s="167" t="str">
        <f>IF('Lineær programmering opg 4'!$E$6=0,"-",(-A7427+'Lineær programmering opg 4'!$M$6)/'Lineær programmering opg 4'!$K$6*-1)</f>
        <v>-</v>
      </c>
      <c r="G7427" s="167" t="str">
        <f>IF('Lineær programmering opg 4'!$D$7=0,"-",((-A7427+'Lineær programmering opg 4'!$M$7)/'Lineær programmering opg 4'!$K$7)*-1)</f>
        <v>-</v>
      </c>
      <c r="H7427" s="167" t="str">
        <f>IF('Lineær programmering opg 4'!$C$8=0,"-",((-A7427+'Lineær programmering opg 4'!$M$8)/'Lineær programmering opg 4'!$K$8)*-1)</f>
        <v>-</v>
      </c>
      <c r="I7427" s="167" t="str">
        <f>IF('Lineær programmering opg 4'!$D$8=0,"-",'Lineær programmering opg 4'!$G$8)</f>
        <v>-</v>
      </c>
      <c r="J7427" s="295">
        <f>A7427*'Lineær programmering opg 4'!$C$11+Datatabel!C7427*'Lineær programmering opg 4'!$D$11</f>
        <v>44227.19999999975</v>
      </c>
      <c r="K7427" s="9">
        <f t="shared" si="577"/>
        <v>0</v>
      </c>
      <c r="L7427" s="9">
        <f t="shared" si="578"/>
        <v>0</v>
      </c>
    </row>
    <row r="7428" spans="1:12" ht="15" x14ac:dyDescent="0.25">
      <c r="A7428" s="167">
        <f t="shared" ref="A7428:A7491" si="581">$A$3*B7428</f>
        <v>61.800000000019622</v>
      </c>
      <c r="B7428" s="325">
        <f t="shared" si="579"/>
        <v>0.25750000000008177</v>
      </c>
      <c r="C7428" s="167">
        <f t="shared" si="580"/>
        <v>253.64999999998528</v>
      </c>
      <c r="D7428" s="167">
        <f>IF('Lineær programmering opg 4'!$M$4=0,"-",(-A7428+'Lineær programmering opg 4'!$M$4)/'Lineær programmering opg 4'!$K$4*-1)</f>
        <v>356.39999999996076</v>
      </c>
      <c r="E7428" s="167">
        <f>IF('Lineær programmering opg 4'!$M$5=0,"-",(-A7428+'Lineær programmering opg 4'!$M$5)/'Lineær programmering opg 4'!$K$5*-1)</f>
        <v>253.64999999998528</v>
      </c>
      <c r="F7428" s="167" t="str">
        <f>IF('Lineær programmering opg 4'!$E$6=0,"-",(-A7428+'Lineær programmering opg 4'!$M$6)/'Lineær programmering opg 4'!$K$6*-1)</f>
        <v>-</v>
      </c>
      <c r="G7428" s="167" t="str">
        <f>IF('Lineær programmering opg 4'!$D$7=0,"-",((-A7428+'Lineær programmering opg 4'!$M$7)/'Lineær programmering opg 4'!$K$7)*-1)</f>
        <v>-</v>
      </c>
      <c r="H7428" s="167" t="str">
        <f>IF('Lineær programmering opg 4'!$C$8=0,"-",((-A7428+'Lineær programmering opg 4'!$M$8)/'Lineær programmering opg 4'!$K$8)*-1)</f>
        <v>-</v>
      </c>
      <c r="I7428" s="167" t="str">
        <f>IF('Lineær programmering opg 4'!$D$8=0,"-",'Lineær programmering opg 4'!$G$8)</f>
        <v>-</v>
      </c>
      <c r="J7428" s="295">
        <f>A7428*'Lineær programmering opg 4'!$C$11+Datatabel!C7428*'Lineær programmering opg 4'!$D$11</f>
        <v>44227.49999999976</v>
      </c>
      <c r="K7428" s="9">
        <f t="shared" ref="K7428:K7491" si="582">IF($J$10004=J7428,A7428,0)</f>
        <v>0</v>
      </c>
      <c r="L7428" s="9">
        <f t="shared" ref="L7428:L7491" si="583">IF(J7428=$J$10004,C7428,0)</f>
        <v>0</v>
      </c>
    </row>
    <row r="7429" spans="1:12" ht="15" x14ac:dyDescent="0.25">
      <c r="A7429" s="167">
        <f t="shared" si="581"/>
        <v>61.776000000019629</v>
      </c>
      <c r="B7429" s="325">
        <f t="shared" ref="B7429:B7492" si="584">B7428-0.01%</f>
        <v>0.25740000000008179</v>
      </c>
      <c r="C7429" s="167">
        <f t="shared" si="580"/>
        <v>253.66799999998528</v>
      </c>
      <c r="D7429" s="167">
        <f>IF('Lineær programmering opg 4'!$M$4=0,"-",(-A7429+'Lineær programmering opg 4'!$M$4)/'Lineær programmering opg 4'!$K$4*-1)</f>
        <v>356.44799999996076</v>
      </c>
      <c r="E7429" s="167">
        <f>IF('Lineær programmering opg 4'!$M$5=0,"-",(-A7429+'Lineær programmering opg 4'!$M$5)/'Lineær programmering opg 4'!$K$5*-1)</f>
        <v>253.66799999998528</v>
      </c>
      <c r="F7429" s="167" t="str">
        <f>IF('Lineær programmering opg 4'!$E$6=0,"-",(-A7429+'Lineær programmering opg 4'!$M$6)/'Lineær programmering opg 4'!$K$6*-1)</f>
        <v>-</v>
      </c>
      <c r="G7429" s="167" t="str">
        <f>IF('Lineær programmering opg 4'!$D$7=0,"-",((-A7429+'Lineær programmering opg 4'!$M$7)/'Lineær programmering opg 4'!$K$7)*-1)</f>
        <v>-</v>
      </c>
      <c r="H7429" s="167" t="str">
        <f>IF('Lineær programmering opg 4'!$C$8=0,"-",((-A7429+'Lineær programmering opg 4'!$M$8)/'Lineær programmering opg 4'!$K$8)*-1)</f>
        <v>-</v>
      </c>
      <c r="I7429" s="167" t="str">
        <f>IF('Lineær programmering opg 4'!$D$8=0,"-",'Lineær programmering opg 4'!$G$8)</f>
        <v>-</v>
      </c>
      <c r="J7429" s="295">
        <f>A7429*'Lineær programmering opg 4'!$C$11+Datatabel!C7429*'Lineær programmering opg 4'!$D$11</f>
        <v>44227.799999999756</v>
      </c>
      <c r="K7429" s="9">
        <f t="shared" si="582"/>
        <v>0</v>
      </c>
      <c r="L7429" s="9">
        <f t="shared" si="583"/>
        <v>0</v>
      </c>
    </row>
    <row r="7430" spans="1:12" ht="15" x14ac:dyDescent="0.25">
      <c r="A7430" s="167">
        <f t="shared" si="581"/>
        <v>61.752000000019635</v>
      </c>
      <c r="B7430" s="325">
        <f t="shared" si="584"/>
        <v>0.2573000000000818</v>
      </c>
      <c r="C7430" s="167">
        <f t="shared" si="580"/>
        <v>253.68599999998528</v>
      </c>
      <c r="D7430" s="167">
        <f>IF('Lineær programmering opg 4'!$M$4=0,"-",(-A7430+'Lineær programmering opg 4'!$M$4)/'Lineær programmering opg 4'!$K$4*-1)</f>
        <v>356.49599999996076</v>
      </c>
      <c r="E7430" s="167">
        <f>IF('Lineær programmering opg 4'!$M$5=0,"-",(-A7430+'Lineær programmering opg 4'!$M$5)/'Lineær programmering opg 4'!$K$5*-1)</f>
        <v>253.68599999998528</v>
      </c>
      <c r="F7430" s="167" t="str">
        <f>IF('Lineær programmering opg 4'!$E$6=0,"-",(-A7430+'Lineær programmering opg 4'!$M$6)/'Lineær programmering opg 4'!$K$6*-1)</f>
        <v>-</v>
      </c>
      <c r="G7430" s="167" t="str">
        <f>IF('Lineær programmering opg 4'!$D$7=0,"-",((-A7430+'Lineær programmering opg 4'!$M$7)/'Lineær programmering opg 4'!$K$7)*-1)</f>
        <v>-</v>
      </c>
      <c r="H7430" s="167" t="str">
        <f>IF('Lineær programmering opg 4'!$C$8=0,"-",((-A7430+'Lineær programmering opg 4'!$M$8)/'Lineær programmering opg 4'!$K$8)*-1)</f>
        <v>-</v>
      </c>
      <c r="I7430" s="167" t="str">
        <f>IF('Lineær programmering opg 4'!$D$8=0,"-",'Lineær programmering opg 4'!$G$8)</f>
        <v>-</v>
      </c>
      <c r="J7430" s="295">
        <f>A7430*'Lineær programmering opg 4'!$C$11+Datatabel!C7430*'Lineær programmering opg 4'!$D$11</f>
        <v>44228.099999999751</v>
      </c>
      <c r="K7430" s="9">
        <f t="shared" si="582"/>
        <v>0</v>
      </c>
      <c r="L7430" s="9">
        <f t="shared" si="583"/>
        <v>0</v>
      </c>
    </row>
    <row r="7431" spans="1:12" ht="15" x14ac:dyDescent="0.25">
      <c r="A7431" s="167">
        <f t="shared" si="581"/>
        <v>61.728000000019634</v>
      </c>
      <c r="B7431" s="325">
        <f t="shared" si="584"/>
        <v>0.25720000000008181</v>
      </c>
      <c r="C7431" s="167">
        <f t="shared" si="580"/>
        <v>253.70399999998529</v>
      </c>
      <c r="D7431" s="167">
        <f>IF('Lineær programmering opg 4'!$M$4=0,"-",(-A7431+'Lineær programmering opg 4'!$M$4)/'Lineær programmering opg 4'!$K$4*-1)</f>
        <v>356.54399999996076</v>
      </c>
      <c r="E7431" s="167">
        <f>IF('Lineær programmering opg 4'!$M$5=0,"-",(-A7431+'Lineær programmering opg 4'!$M$5)/'Lineær programmering opg 4'!$K$5*-1)</f>
        <v>253.70399999998529</v>
      </c>
      <c r="F7431" s="167" t="str">
        <f>IF('Lineær programmering opg 4'!$E$6=0,"-",(-A7431+'Lineær programmering opg 4'!$M$6)/'Lineær programmering opg 4'!$K$6*-1)</f>
        <v>-</v>
      </c>
      <c r="G7431" s="167" t="str">
        <f>IF('Lineær programmering opg 4'!$D$7=0,"-",((-A7431+'Lineær programmering opg 4'!$M$7)/'Lineær programmering opg 4'!$K$7)*-1)</f>
        <v>-</v>
      </c>
      <c r="H7431" s="167" t="str">
        <f>IF('Lineær programmering opg 4'!$C$8=0,"-",((-A7431+'Lineær programmering opg 4'!$M$8)/'Lineær programmering opg 4'!$K$8)*-1)</f>
        <v>-</v>
      </c>
      <c r="I7431" s="167" t="str">
        <f>IF('Lineær programmering opg 4'!$D$8=0,"-",'Lineær programmering opg 4'!$G$8)</f>
        <v>-</v>
      </c>
      <c r="J7431" s="295">
        <f>A7431*'Lineær programmering opg 4'!$C$11+Datatabel!C7431*'Lineær programmering opg 4'!$D$11</f>
        <v>44228.399999999761</v>
      </c>
      <c r="K7431" s="9">
        <f t="shared" si="582"/>
        <v>0</v>
      </c>
      <c r="L7431" s="9">
        <f t="shared" si="583"/>
        <v>0</v>
      </c>
    </row>
    <row r="7432" spans="1:12" ht="15" x14ac:dyDescent="0.25">
      <c r="A7432" s="167">
        <f t="shared" si="581"/>
        <v>61.704000000019633</v>
      </c>
      <c r="B7432" s="325">
        <f t="shared" si="584"/>
        <v>0.25710000000008182</v>
      </c>
      <c r="C7432" s="167">
        <f t="shared" si="580"/>
        <v>253.72199999998529</v>
      </c>
      <c r="D7432" s="167">
        <f>IF('Lineær programmering opg 4'!$M$4=0,"-",(-A7432+'Lineær programmering opg 4'!$M$4)/'Lineær programmering opg 4'!$K$4*-1)</f>
        <v>356.59199999996076</v>
      </c>
      <c r="E7432" s="167">
        <f>IF('Lineær programmering opg 4'!$M$5=0,"-",(-A7432+'Lineær programmering opg 4'!$M$5)/'Lineær programmering opg 4'!$K$5*-1)</f>
        <v>253.72199999998529</v>
      </c>
      <c r="F7432" s="167" t="str">
        <f>IF('Lineær programmering opg 4'!$E$6=0,"-",(-A7432+'Lineær programmering opg 4'!$M$6)/'Lineær programmering opg 4'!$K$6*-1)</f>
        <v>-</v>
      </c>
      <c r="G7432" s="167" t="str">
        <f>IF('Lineær programmering opg 4'!$D$7=0,"-",((-A7432+'Lineær programmering opg 4'!$M$7)/'Lineær programmering opg 4'!$K$7)*-1)</f>
        <v>-</v>
      </c>
      <c r="H7432" s="167" t="str">
        <f>IF('Lineær programmering opg 4'!$C$8=0,"-",((-A7432+'Lineær programmering opg 4'!$M$8)/'Lineær programmering opg 4'!$K$8)*-1)</f>
        <v>-</v>
      </c>
      <c r="I7432" s="167" t="str">
        <f>IF('Lineær programmering opg 4'!$D$8=0,"-",'Lineær programmering opg 4'!$G$8)</f>
        <v>-</v>
      </c>
      <c r="J7432" s="295">
        <f>A7432*'Lineær programmering opg 4'!$C$11+Datatabel!C7432*'Lineær programmering opg 4'!$D$11</f>
        <v>44228.699999999757</v>
      </c>
      <c r="K7432" s="9">
        <f t="shared" si="582"/>
        <v>0</v>
      </c>
      <c r="L7432" s="9">
        <f t="shared" si="583"/>
        <v>0</v>
      </c>
    </row>
    <row r="7433" spans="1:12" ht="15" x14ac:dyDescent="0.25">
      <c r="A7433" s="167">
        <f t="shared" si="581"/>
        <v>61.680000000019639</v>
      </c>
      <c r="B7433" s="325">
        <f t="shared" si="584"/>
        <v>0.25700000000008183</v>
      </c>
      <c r="C7433" s="167">
        <f t="shared" si="580"/>
        <v>253.73999999998529</v>
      </c>
      <c r="D7433" s="167">
        <f>IF('Lineær programmering opg 4'!$M$4=0,"-",(-A7433+'Lineær programmering opg 4'!$M$4)/'Lineær programmering opg 4'!$K$4*-1)</f>
        <v>356.63999999996071</v>
      </c>
      <c r="E7433" s="167">
        <f>IF('Lineær programmering opg 4'!$M$5=0,"-",(-A7433+'Lineær programmering opg 4'!$M$5)/'Lineær programmering opg 4'!$K$5*-1)</f>
        <v>253.73999999998529</v>
      </c>
      <c r="F7433" s="167" t="str">
        <f>IF('Lineær programmering opg 4'!$E$6=0,"-",(-A7433+'Lineær programmering opg 4'!$M$6)/'Lineær programmering opg 4'!$K$6*-1)</f>
        <v>-</v>
      </c>
      <c r="G7433" s="167" t="str">
        <f>IF('Lineær programmering opg 4'!$D$7=0,"-",((-A7433+'Lineær programmering opg 4'!$M$7)/'Lineær programmering opg 4'!$K$7)*-1)</f>
        <v>-</v>
      </c>
      <c r="H7433" s="167" t="str">
        <f>IF('Lineær programmering opg 4'!$C$8=0,"-",((-A7433+'Lineær programmering opg 4'!$M$8)/'Lineær programmering opg 4'!$K$8)*-1)</f>
        <v>-</v>
      </c>
      <c r="I7433" s="167" t="str">
        <f>IF('Lineær programmering opg 4'!$D$8=0,"-",'Lineær programmering opg 4'!$G$8)</f>
        <v>-</v>
      </c>
      <c r="J7433" s="295">
        <f>A7433*'Lineær programmering opg 4'!$C$11+Datatabel!C7433*'Lineær programmering opg 4'!$D$11</f>
        <v>44228.99999999976</v>
      </c>
      <c r="K7433" s="9">
        <f t="shared" si="582"/>
        <v>0</v>
      </c>
      <c r="L7433" s="9">
        <f t="shared" si="583"/>
        <v>0</v>
      </c>
    </row>
    <row r="7434" spans="1:12" ht="15" x14ac:dyDescent="0.25">
      <c r="A7434" s="167">
        <f t="shared" si="581"/>
        <v>61.656000000019645</v>
      </c>
      <c r="B7434" s="325">
        <f t="shared" si="584"/>
        <v>0.25690000000008184</v>
      </c>
      <c r="C7434" s="167">
        <f t="shared" si="580"/>
        <v>253.75799999998529</v>
      </c>
      <c r="D7434" s="167">
        <f>IF('Lineær programmering opg 4'!$M$4=0,"-",(-A7434+'Lineær programmering opg 4'!$M$4)/'Lineær programmering opg 4'!$K$4*-1)</f>
        <v>356.68799999996071</v>
      </c>
      <c r="E7434" s="167">
        <f>IF('Lineær programmering opg 4'!$M$5=0,"-",(-A7434+'Lineær programmering opg 4'!$M$5)/'Lineær programmering opg 4'!$K$5*-1)</f>
        <v>253.75799999998529</v>
      </c>
      <c r="F7434" s="167" t="str">
        <f>IF('Lineær programmering opg 4'!$E$6=0,"-",(-A7434+'Lineær programmering opg 4'!$M$6)/'Lineær programmering opg 4'!$K$6*-1)</f>
        <v>-</v>
      </c>
      <c r="G7434" s="167" t="str">
        <f>IF('Lineær programmering opg 4'!$D$7=0,"-",((-A7434+'Lineær programmering opg 4'!$M$7)/'Lineær programmering opg 4'!$K$7)*-1)</f>
        <v>-</v>
      </c>
      <c r="H7434" s="167" t="str">
        <f>IF('Lineær programmering opg 4'!$C$8=0,"-",((-A7434+'Lineær programmering opg 4'!$M$8)/'Lineær programmering opg 4'!$K$8)*-1)</f>
        <v>-</v>
      </c>
      <c r="I7434" s="167" t="str">
        <f>IF('Lineær programmering opg 4'!$D$8=0,"-",'Lineær programmering opg 4'!$G$8)</f>
        <v>-</v>
      </c>
      <c r="J7434" s="295">
        <f>A7434*'Lineær programmering opg 4'!$C$11+Datatabel!C7434*'Lineær programmering opg 4'!$D$11</f>
        <v>44229.299999999756</v>
      </c>
      <c r="K7434" s="9">
        <f t="shared" si="582"/>
        <v>0</v>
      </c>
      <c r="L7434" s="9">
        <f t="shared" si="583"/>
        <v>0</v>
      </c>
    </row>
    <row r="7435" spans="1:12" ht="15" x14ac:dyDescent="0.25">
      <c r="A7435" s="167">
        <f t="shared" si="581"/>
        <v>61.632000000019644</v>
      </c>
      <c r="B7435" s="325">
        <f t="shared" si="584"/>
        <v>0.25680000000008185</v>
      </c>
      <c r="C7435" s="167">
        <f t="shared" si="580"/>
        <v>253.77599999998529</v>
      </c>
      <c r="D7435" s="167">
        <f>IF('Lineær programmering opg 4'!$M$4=0,"-",(-A7435+'Lineær programmering opg 4'!$M$4)/'Lineær programmering opg 4'!$K$4*-1)</f>
        <v>356.73599999996071</v>
      </c>
      <c r="E7435" s="167">
        <f>IF('Lineær programmering opg 4'!$M$5=0,"-",(-A7435+'Lineær programmering opg 4'!$M$5)/'Lineær programmering opg 4'!$K$5*-1)</f>
        <v>253.77599999998529</v>
      </c>
      <c r="F7435" s="167" t="str">
        <f>IF('Lineær programmering opg 4'!$E$6=0,"-",(-A7435+'Lineær programmering opg 4'!$M$6)/'Lineær programmering opg 4'!$K$6*-1)</f>
        <v>-</v>
      </c>
      <c r="G7435" s="167" t="str">
        <f>IF('Lineær programmering opg 4'!$D$7=0,"-",((-A7435+'Lineær programmering opg 4'!$M$7)/'Lineær programmering opg 4'!$K$7)*-1)</f>
        <v>-</v>
      </c>
      <c r="H7435" s="167" t="str">
        <f>IF('Lineær programmering opg 4'!$C$8=0,"-",((-A7435+'Lineær programmering opg 4'!$M$8)/'Lineær programmering opg 4'!$K$8)*-1)</f>
        <v>-</v>
      </c>
      <c r="I7435" s="167" t="str">
        <f>IF('Lineær programmering opg 4'!$D$8=0,"-",'Lineær programmering opg 4'!$G$8)</f>
        <v>-</v>
      </c>
      <c r="J7435" s="295">
        <f>A7435*'Lineær programmering opg 4'!$C$11+Datatabel!C7435*'Lineær programmering opg 4'!$D$11</f>
        <v>44229.599999999758</v>
      </c>
      <c r="K7435" s="9">
        <f t="shared" si="582"/>
        <v>0</v>
      </c>
      <c r="L7435" s="9">
        <f t="shared" si="583"/>
        <v>0</v>
      </c>
    </row>
    <row r="7436" spans="1:12" ht="15" x14ac:dyDescent="0.25">
      <c r="A7436" s="167">
        <f t="shared" si="581"/>
        <v>61.608000000019643</v>
      </c>
      <c r="B7436" s="325">
        <f t="shared" si="584"/>
        <v>0.25670000000008186</v>
      </c>
      <c r="C7436" s="167">
        <f t="shared" si="580"/>
        <v>253.79399999998529</v>
      </c>
      <c r="D7436" s="167">
        <f>IF('Lineær programmering opg 4'!$M$4=0,"-",(-A7436+'Lineær programmering opg 4'!$M$4)/'Lineær programmering opg 4'!$K$4*-1)</f>
        <v>356.78399999996071</v>
      </c>
      <c r="E7436" s="167">
        <f>IF('Lineær programmering opg 4'!$M$5=0,"-",(-A7436+'Lineær programmering opg 4'!$M$5)/'Lineær programmering opg 4'!$K$5*-1)</f>
        <v>253.79399999998529</v>
      </c>
      <c r="F7436" s="167" t="str">
        <f>IF('Lineær programmering opg 4'!$E$6=0,"-",(-A7436+'Lineær programmering opg 4'!$M$6)/'Lineær programmering opg 4'!$K$6*-1)</f>
        <v>-</v>
      </c>
      <c r="G7436" s="167" t="str">
        <f>IF('Lineær programmering opg 4'!$D$7=0,"-",((-A7436+'Lineær programmering opg 4'!$M$7)/'Lineær programmering opg 4'!$K$7)*-1)</f>
        <v>-</v>
      </c>
      <c r="H7436" s="167" t="str">
        <f>IF('Lineær programmering opg 4'!$C$8=0,"-",((-A7436+'Lineær programmering opg 4'!$M$8)/'Lineær programmering opg 4'!$K$8)*-1)</f>
        <v>-</v>
      </c>
      <c r="I7436" s="167" t="str">
        <f>IF('Lineær programmering opg 4'!$D$8=0,"-",'Lineær programmering opg 4'!$G$8)</f>
        <v>-</v>
      </c>
      <c r="J7436" s="295">
        <f>A7436*'Lineær programmering opg 4'!$C$11+Datatabel!C7436*'Lineær programmering opg 4'!$D$11</f>
        <v>44229.899999999761</v>
      </c>
      <c r="K7436" s="9">
        <f t="shared" si="582"/>
        <v>0</v>
      </c>
      <c r="L7436" s="9">
        <f t="shared" si="583"/>
        <v>0</v>
      </c>
    </row>
    <row r="7437" spans="1:12" ht="15" x14ac:dyDescent="0.25">
      <c r="A7437" s="167">
        <f t="shared" si="581"/>
        <v>61.58400000001965</v>
      </c>
      <c r="B7437" s="325">
        <f t="shared" si="584"/>
        <v>0.25660000000008187</v>
      </c>
      <c r="C7437" s="167">
        <f t="shared" si="580"/>
        <v>253.81199999998526</v>
      </c>
      <c r="D7437" s="167">
        <f>IF('Lineær programmering opg 4'!$M$4=0,"-",(-A7437+'Lineær programmering opg 4'!$M$4)/'Lineær programmering opg 4'!$K$4*-1)</f>
        <v>356.83199999996071</v>
      </c>
      <c r="E7437" s="167">
        <f>IF('Lineær programmering opg 4'!$M$5=0,"-",(-A7437+'Lineær programmering opg 4'!$M$5)/'Lineær programmering opg 4'!$K$5*-1)</f>
        <v>253.81199999998526</v>
      </c>
      <c r="F7437" s="167" t="str">
        <f>IF('Lineær programmering opg 4'!$E$6=0,"-",(-A7437+'Lineær programmering opg 4'!$M$6)/'Lineær programmering opg 4'!$K$6*-1)</f>
        <v>-</v>
      </c>
      <c r="G7437" s="167" t="str">
        <f>IF('Lineær programmering opg 4'!$D$7=0,"-",((-A7437+'Lineær programmering opg 4'!$M$7)/'Lineær programmering opg 4'!$K$7)*-1)</f>
        <v>-</v>
      </c>
      <c r="H7437" s="167" t="str">
        <f>IF('Lineær programmering opg 4'!$C$8=0,"-",((-A7437+'Lineær programmering opg 4'!$M$8)/'Lineær programmering opg 4'!$K$8)*-1)</f>
        <v>-</v>
      </c>
      <c r="I7437" s="167" t="str">
        <f>IF('Lineær programmering opg 4'!$D$8=0,"-",'Lineær programmering opg 4'!$G$8)</f>
        <v>-</v>
      </c>
      <c r="J7437" s="295">
        <f>A7437*'Lineær programmering opg 4'!$C$11+Datatabel!C7437*'Lineær programmering opg 4'!$D$11</f>
        <v>44230.199999999757</v>
      </c>
      <c r="K7437" s="9">
        <f t="shared" si="582"/>
        <v>0</v>
      </c>
      <c r="L7437" s="9">
        <f t="shared" si="583"/>
        <v>0</v>
      </c>
    </row>
    <row r="7438" spans="1:12" ht="15" x14ac:dyDescent="0.25">
      <c r="A7438" s="167">
        <f t="shared" si="581"/>
        <v>61.560000000019656</v>
      </c>
      <c r="B7438" s="325">
        <f t="shared" si="584"/>
        <v>0.25650000000008188</v>
      </c>
      <c r="C7438" s="167">
        <f t="shared" si="580"/>
        <v>253.82999999998526</v>
      </c>
      <c r="D7438" s="167">
        <f>IF('Lineær programmering opg 4'!$M$4=0,"-",(-A7438+'Lineær programmering opg 4'!$M$4)/'Lineær programmering opg 4'!$K$4*-1)</f>
        <v>356.87999999996066</v>
      </c>
      <c r="E7438" s="167">
        <f>IF('Lineær programmering opg 4'!$M$5=0,"-",(-A7438+'Lineær programmering opg 4'!$M$5)/'Lineær programmering opg 4'!$K$5*-1)</f>
        <v>253.82999999998526</v>
      </c>
      <c r="F7438" s="167" t="str">
        <f>IF('Lineær programmering opg 4'!$E$6=0,"-",(-A7438+'Lineær programmering opg 4'!$M$6)/'Lineær programmering opg 4'!$K$6*-1)</f>
        <v>-</v>
      </c>
      <c r="G7438" s="167" t="str">
        <f>IF('Lineær programmering opg 4'!$D$7=0,"-",((-A7438+'Lineær programmering opg 4'!$M$7)/'Lineær programmering opg 4'!$K$7)*-1)</f>
        <v>-</v>
      </c>
      <c r="H7438" s="167" t="str">
        <f>IF('Lineær programmering opg 4'!$C$8=0,"-",((-A7438+'Lineær programmering opg 4'!$M$8)/'Lineær programmering opg 4'!$K$8)*-1)</f>
        <v>-</v>
      </c>
      <c r="I7438" s="167" t="str">
        <f>IF('Lineær programmering opg 4'!$D$8=0,"-",'Lineær programmering opg 4'!$G$8)</f>
        <v>-</v>
      </c>
      <c r="J7438" s="295">
        <f>A7438*'Lineær programmering opg 4'!$C$11+Datatabel!C7438*'Lineær programmering opg 4'!$D$11</f>
        <v>44230.499999999753</v>
      </c>
      <c r="K7438" s="9">
        <f t="shared" si="582"/>
        <v>0</v>
      </c>
      <c r="L7438" s="9">
        <f t="shared" si="583"/>
        <v>0</v>
      </c>
    </row>
    <row r="7439" spans="1:12" ht="15" x14ac:dyDescent="0.25">
      <c r="A7439" s="167">
        <f t="shared" si="581"/>
        <v>61.536000000019655</v>
      </c>
      <c r="B7439" s="325">
        <f t="shared" si="584"/>
        <v>0.2564000000000819</v>
      </c>
      <c r="C7439" s="167">
        <f t="shared" si="580"/>
        <v>253.84799999998526</v>
      </c>
      <c r="D7439" s="167">
        <f>IF('Lineær programmering opg 4'!$M$4=0,"-",(-A7439+'Lineær programmering opg 4'!$M$4)/'Lineær programmering opg 4'!$K$4*-1)</f>
        <v>356.92799999996066</v>
      </c>
      <c r="E7439" s="167">
        <f>IF('Lineær programmering opg 4'!$M$5=0,"-",(-A7439+'Lineær programmering opg 4'!$M$5)/'Lineær programmering opg 4'!$K$5*-1)</f>
        <v>253.84799999998526</v>
      </c>
      <c r="F7439" s="167" t="str">
        <f>IF('Lineær programmering opg 4'!$E$6=0,"-",(-A7439+'Lineær programmering opg 4'!$M$6)/'Lineær programmering opg 4'!$K$6*-1)</f>
        <v>-</v>
      </c>
      <c r="G7439" s="167" t="str">
        <f>IF('Lineær programmering opg 4'!$D$7=0,"-",((-A7439+'Lineær programmering opg 4'!$M$7)/'Lineær programmering opg 4'!$K$7)*-1)</f>
        <v>-</v>
      </c>
      <c r="H7439" s="167" t="str">
        <f>IF('Lineær programmering opg 4'!$C$8=0,"-",((-A7439+'Lineær programmering opg 4'!$M$8)/'Lineær programmering opg 4'!$K$8)*-1)</f>
        <v>-</v>
      </c>
      <c r="I7439" s="167" t="str">
        <f>IF('Lineær programmering opg 4'!$D$8=0,"-",'Lineær programmering opg 4'!$G$8)</f>
        <v>-</v>
      </c>
      <c r="J7439" s="295">
        <f>A7439*'Lineær programmering opg 4'!$C$11+Datatabel!C7439*'Lineær programmering opg 4'!$D$11</f>
        <v>44230.799999999756</v>
      </c>
      <c r="K7439" s="9">
        <f t="shared" si="582"/>
        <v>0</v>
      </c>
      <c r="L7439" s="9">
        <f t="shared" si="583"/>
        <v>0</v>
      </c>
    </row>
    <row r="7440" spans="1:12" ht="15" x14ac:dyDescent="0.25">
      <c r="A7440" s="167">
        <f t="shared" si="581"/>
        <v>61.512000000019654</v>
      </c>
      <c r="B7440" s="325">
        <f t="shared" si="584"/>
        <v>0.25630000000008191</v>
      </c>
      <c r="C7440" s="167">
        <f t="shared" si="580"/>
        <v>253.86599999998526</v>
      </c>
      <c r="D7440" s="167">
        <f>IF('Lineær programmering opg 4'!$M$4=0,"-",(-A7440+'Lineær programmering opg 4'!$M$4)/'Lineær programmering opg 4'!$K$4*-1)</f>
        <v>356.97599999996066</v>
      </c>
      <c r="E7440" s="167">
        <f>IF('Lineær programmering opg 4'!$M$5=0,"-",(-A7440+'Lineær programmering opg 4'!$M$5)/'Lineær programmering opg 4'!$K$5*-1)</f>
        <v>253.86599999998526</v>
      </c>
      <c r="F7440" s="167" t="str">
        <f>IF('Lineær programmering opg 4'!$E$6=0,"-",(-A7440+'Lineær programmering opg 4'!$M$6)/'Lineær programmering opg 4'!$K$6*-1)</f>
        <v>-</v>
      </c>
      <c r="G7440" s="167" t="str">
        <f>IF('Lineær programmering opg 4'!$D$7=0,"-",((-A7440+'Lineær programmering opg 4'!$M$7)/'Lineær programmering opg 4'!$K$7)*-1)</f>
        <v>-</v>
      </c>
      <c r="H7440" s="167" t="str">
        <f>IF('Lineær programmering opg 4'!$C$8=0,"-",((-A7440+'Lineær programmering opg 4'!$M$8)/'Lineær programmering opg 4'!$K$8)*-1)</f>
        <v>-</v>
      </c>
      <c r="I7440" s="167" t="str">
        <f>IF('Lineær programmering opg 4'!$D$8=0,"-",'Lineær programmering opg 4'!$G$8)</f>
        <v>-</v>
      </c>
      <c r="J7440" s="295">
        <f>A7440*'Lineær programmering opg 4'!$C$11+Datatabel!C7440*'Lineær programmering opg 4'!$D$11</f>
        <v>44231.099999999758</v>
      </c>
      <c r="K7440" s="9">
        <f t="shared" si="582"/>
        <v>0</v>
      </c>
      <c r="L7440" s="9">
        <f t="shared" si="583"/>
        <v>0</v>
      </c>
    </row>
    <row r="7441" spans="1:12" ht="15" x14ac:dyDescent="0.25">
      <c r="A7441" s="167">
        <f t="shared" si="581"/>
        <v>61.48800000001966</v>
      </c>
      <c r="B7441" s="325">
        <f t="shared" si="584"/>
        <v>0.25620000000008192</v>
      </c>
      <c r="C7441" s="167">
        <f t="shared" si="580"/>
        <v>253.88399999998526</v>
      </c>
      <c r="D7441" s="167">
        <f>IF('Lineær programmering opg 4'!$M$4=0,"-",(-A7441+'Lineær programmering opg 4'!$M$4)/'Lineær programmering opg 4'!$K$4*-1)</f>
        <v>357.02399999996067</v>
      </c>
      <c r="E7441" s="167">
        <f>IF('Lineær programmering opg 4'!$M$5=0,"-",(-A7441+'Lineær programmering opg 4'!$M$5)/'Lineær programmering opg 4'!$K$5*-1)</f>
        <v>253.88399999998526</v>
      </c>
      <c r="F7441" s="167" t="str">
        <f>IF('Lineær programmering opg 4'!$E$6=0,"-",(-A7441+'Lineær programmering opg 4'!$M$6)/'Lineær programmering opg 4'!$K$6*-1)</f>
        <v>-</v>
      </c>
      <c r="G7441" s="167" t="str">
        <f>IF('Lineær programmering opg 4'!$D$7=0,"-",((-A7441+'Lineær programmering opg 4'!$M$7)/'Lineær programmering opg 4'!$K$7)*-1)</f>
        <v>-</v>
      </c>
      <c r="H7441" s="167" t="str">
        <f>IF('Lineær programmering opg 4'!$C$8=0,"-",((-A7441+'Lineær programmering opg 4'!$M$8)/'Lineær programmering opg 4'!$K$8)*-1)</f>
        <v>-</v>
      </c>
      <c r="I7441" s="167" t="str">
        <f>IF('Lineær programmering opg 4'!$D$8=0,"-",'Lineær programmering opg 4'!$G$8)</f>
        <v>-</v>
      </c>
      <c r="J7441" s="295">
        <f>A7441*'Lineær programmering opg 4'!$C$11+Datatabel!C7441*'Lineær programmering opg 4'!$D$11</f>
        <v>44231.399999999754</v>
      </c>
      <c r="K7441" s="9">
        <f t="shared" si="582"/>
        <v>0</v>
      </c>
      <c r="L7441" s="9">
        <f t="shared" si="583"/>
        <v>0</v>
      </c>
    </row>
    <row r="7442" spans="1:12" ht="15" x14ac:dyDescent="0.25">
      <c r="A7442" s="167">
        <f t="shared" si="581"/>
        <v>61.464000000019666</v>
      </c>
      <c r="B7442" s="325">
        <f t="shared" si="584"/>
        <v>0.25610000000008193</v>
      </c>
      <c r="C7442" s="167">
        <f t="shared" si="580"/>
        <v>253.90199999998526</v>
      </c>
      <c r="D7442" s="167">
        <f>IF('Lineær programmering opg 4'!$M$4=0,"-",(-A7442+'Lineær programmering opg 4'!$M$4)/'Lineær programmering opg 4'!$K$4*-1)</f>
        <v>357.07199999996067</v>
      </c>
      <c r="E7442" s="167">
        <f>IF('Lineær programmering opg 4'!$M$5=0,"-",(-A7442+'Lineær programmering opg 4'!$M$5)/'Lineær programmering opg 4'!$K$5*-1)</f>
        <v>253.90199999998526</v>
      </c>
      <c r="F7442" s="167" t="str">
        <f>IF('Lineær programmering opg 4'!$E$6=0,"-",(-A7442+'Lineær programmering opg 4'!$M$6)/'Lineær programmering opg 4'!$K$6*-1)</f>
        <v>-</v>
      </c>
      <c r="G7442" s="167" t="str">
        <f>IF('Lineær programmering opg 4'!$D$7=0,"-",((-A7442+'Lineær programmering opg 4'!$M$7)/'Lineær programmering opg 4'!$K$7)*-1)</f>
        <v>-</v>
      </c>
      <c r="H7442" s="167" t="str">
        <f>IF('Lineær programmering opg 4'!$C$8=0,"-",((-A7442+'Lineær programmering opg 4'!$M$8)/'Lineær programmering opg 4'!$K$8)*-1)</f>
        <v>-</v>
      </c>
      <c r="I7442" s="167" t="str">
        <f>IF('Lineær programmering opg 4'!$D$8=0,"-",'Lineær programmering opg 4'!$G$8)</f>
        <v>-</v>
      </c>
      <c r="J7442" s="295">
        <f>A7442*'Lineær programmering opg 4'!$C$11+Datatabel!C7442*'Lineær programmering opg 4'!$D$11</f>
        <v>44231.699999999757</v>
      </c>
      <c r="K7442" s="9">
        <f t="shared" si="582"/>
        <v>0</v>
      </c>
      <c r="L7442" s="9">
        <f t="shared" si="583"/>
        <v>0</v>
      </c>
    </row>
    <row r="7443" spans="1:12" ht="15" x14ac:dyDescent="0.25">
      <c r="A7443" s="167">
        <f t="shared" si="581"/>
        <v>61.440000000019666</v>
      </c>
      <c r="B7443" s="325">
        <f t="shared" si="584"/>
        <v>0.25600000000008194</v>
      </c>
      <c r="C7443" s="167">
        <f t="shared" si="580"/>
        <v>253.91999999998527</v>
      </c>
      <c r="D7443" s="167">
        <f>IF('Lineær programmering opg 4'!$M$4=0,"-",(-A7443+'Lineær programmering opg 4'!$M$4)/'Lineær programmering opg 4'!$K$4*-1)</f>
        <v>357.11999999996067</v>
      </c>
      <c r="E7443" s="167">
        <f>IF('Lineær programmering opg 4'!$M$5=0,"-",(-A7443+'Lineær programmering opg 4'!$M$5)/'Lineær programmering opg 4'!$K$5*-1)</f>
        <v>253.91999999998527</v>
      </c>
      <c r="F7443" s="167" t="str">
        <f>IF('Lineær programmering opg 4'!$E$6=0,"-",(-A7443+'Lineær programmering opg 4'!$M$6)/'Lineær programmering opg 4'!$K$6*-1)</f>
        <v>-</v>
      </c>
      <c r="G7443" s="167" t="str">
        <f>IF('Lineær programmering opg 4'!$D$7=0,"-",((-A7443+'Lineær programmering opg 4'!$M$7)/'Lineær programmering opg 4'!$K$7)*-1)</f>
        <v>-</v>
      </c>
      <c r="H7443" s="167" t="str">
        <f>IF('Lineær programmering opg 4'!$C$8=0,"-",((-A7443+'Lineær programmering opg 4'!$M$8)/'Lineær programmering opg 4'!$K$8)*-1)</f>
        <v>-</v>
      </c>
      <c r="I7443" s="167" t="str">
        <f>IF('Lineær programmering opg 4'!$D$8=0,"-",'Lineær programmering opg 4'!$G$8)</f>
        <v>-</v>
      </c>
      <c r="J7443" s="295">
        <f>A7443*'Lineær programmering opg 4'!$C$11+Datatabel!C7443*'Lineær programmering opg 4'!$D$11</f>
        <v>44231.999999999753</v>
      </c>
      <c r="K7443" s="9">
        <f t="shared" si="582"/>
        <v>0</v>
      </c>
      <c r="L7443" s="9">
        <f t="shared" si="583"/>
        <v>0</v>
      </c>
    </row>
    <row r="7444" spans="1:12" ht="15" x14ac:dyDescent="0.25">
      <c r="A7444" s="167">
        <f t="shared" si="581"/>
        <v>61.416000000019665</v>
      </c>
      <c r="B7444" s="325">
        <f t="shared" si="584"/>
        <v>0.25590000000008195</v>
      </c>
      <c r="C7444" s="167">
        <f t="shared" si="580"/>
        <v>253.93799999998527</v>
      </c>
      <c r="D7444" s="167">
        <f>IF('Lineær programmering opg 4'!$M$4=0,"-",(-A7444+'Lineær programmering opg 4'!$M$4)/'Lineær programmering opg 4'!$K$4*-1)</f>
        <v>357.16799999996067</v>
      </c>
      <c r="E7444" s="167">
        <f>IF('Lineær programmering opg 4'!$M$5=0,"-",(-A7444+'Lineær programmering opg 4'!$M$5)/'Lineær programmering opg 4'!$K$5*-1)</f>
        <v>253.93799999998527</v>
      </c>
      <c r="F7444" s="167" t="str">
        <f>IF('Lineær programmering opg 4'!$E$6=0,"-",(-A7444+'Lineær programmering opg 4'!$M$6)/'Lineær programmering opg 4'!$K$6*-1)</f>
        <v>-</v>
      </c>
      <c r="G7444" s="167" t="str">
        <f>IF('Lineær programmering opg 4'!$D$7=0,"-",((-A7444+'Lineær programmering opg 4'!$M$7)/'Lineær programmering opg 4'!$K$7)*-1)</f>
        <v>-</v>
      </c>
      <c r="H7444" s="167" t="str">
        <f>IF('Lineær programmering opg 4'!$C$8=0,"-",((-A7444+'Lineær programmering opg 4'!$M$8)/'Lineær programmering opg 4'!$K$8)*-1)</f>
        <v>-</v>
      </c>
      <c r="I7444" s="167" t="str">
        <f>IF('Lineær programmering opg 4'!$D$8=0,"-",'Lineær programmering opg 4'!$G$8)</f>
        <v>-</v>
      </c>
      <c r="J7444" s="295">
        <f>A7444*'Lineær programmering opg 4'!$C$11+Datatabel!C7444*'Lineær programmering opg 4'!$D$11</f>
        <v>44232.299999999756</v>
      </c>
      <c r="K7444" s="9">
        <f t="shared" si="582"/>
        <v>0</v>
      </c>
      <c r="L7444" s="9">
        <f t="shared" si="583"/>
        <v>0</v>
      </c>
    </row>
    <row r="7445" spans="1:12" ht="15" x14ac:dyDescent="0.25">
      <c r="A7445" s="167">
        <f t="shared" si="581"/>
        <v>61.392000000019671</v>
      </c>
      <c r="B7445" s="325">
        <f t="shared" si="584"/>
        <v>0.25580000000008196</v>
      </c>
      <c r="C7445" s="167">
        <f t="shared" si="580"/>
        <v>253.95599999998527</v>
      </c>
      <c r="D7445" s="167">
        <f>IF('Lineær programmering opg 4'!$M$4=0,"-",(-A7445+'Lineær programmering opg 4'!$M$4)/'Lineær programmering opg 4'!$K$4*-1)</f>
        <v>357.21599999996067</v>
      </c>
      <c r="E7445" s="167">
        <f>IF('Lineær programmering opg 4'!$M$5=0,"-",(-A7445+'Lineær programmering opg 4'!$M$5)/'Lineær programmering opg 4'!$K$5*-1)</f>
        <v>253.95599999998527</v>
      </c>
      <c r="F7445" s="167" t="str">
        <f>IF('Lineær programmering opg 4'!$E$6=0,"-",(-A7445+'Lineær programmering opg 4'!$M$6)/'Lineær programmering opg 4'!$K$6*-1)</f>
        <v>-</v>
      </c>
      <c r="G7445" s="167" t="str">
        <f>IF('Lineær programmering opg 4'!$D$7=0,"-",((-A7445+'Lineær programmering opg 4'!$M$7)/'Lineær programmering opg 4'!$K$7)*-1)</f>
        <v>-</v>
      </c>
      <c r="H7445" s="167" t="str">
        <f>IF('Lineær programmering opg 4'!$C$8=0,"-",((-A7445+'Lineær programmering opg 4'!$M$8)/'Lineær programmering opg 4'!$K$8)*-1)</f>
        <v>-</v>
      </c>
      <c r="I7445" s="167" t="str">
        <f>IF('Lineær programmering opg 4'!$D$8=0,"-",'Lineær programmering opg 4'!$G$8)</f>
        <v>-</v>
      </c>
      <c r="J7445" s="295">
        <f>A7445*'Lineær programmering opg 4'!$C$11+Datatabel!C7445*'Lineær programmering opg 4'!$D$11</f>
        <v>44232.599999999758</v>
      </c>
      <c r="K7445" s="9">
        <f t="shared" si="582"/>
        <v>0</v>
      </c>
      <c r="L7445" s="9">
        <f t="shared" si="583"/>
        <v>0</v>
      </c>
    </row>
    <row r="7446" spans="1:12" ht="15" x14ac:dyDescent="0.25">
      <c r="A7446" s="167">
        <f t="shared" si="581"/>
        <v>61.368000000019677</v>
      </c>
      <c r="B7446" s="325">
        <f t="shared" si="584"/>
        <v>0.25570000000008197</v>
      </c>
      <c r="C7446" s="167">
        <f t="shared" si="580"/>
        <v>253.97399999998527</v>
      </c>
      <c r="D7446" s="167">
        <f>IF('Lineær programmering opg 4'!$M$4=0,"-",(-A7446+'Lineær programmering opg 4'!$M$4)/'Lineær programmering opg 4'!$K$4*-1)</f>
        <v>357.26399999996067</v>
      </c>
      <c r="E7446" s="167">
        <f>IF('Lineær programmering opg 4'!$M$5=0,"-",(-A7446+'Lineær programmering opg 4'!$M$5)/'Lineær programmering opg 4'!$K$5*-1)</f>
        <v>253.97399999998527</v>
      </c>
      <c r="F7446" s="167" t="str">
        <f>IF('Lineær programmering opg 4'!$E$6=0,"-",(-A7446+'Lineær programmering opg 4'!$M$6)/'Lineær programmering opg 4'!$K$6*-1)</f>
        <v>-</v>
      </c>
      <c r="G7446" s="167" t="str">
        <f>IF('Lineær programmering opg 4'!$D$7=0,"-",((-A7446+'Lineær programmering opg 4'!$M$7)/'Lineær programmering opg 4'!$K$7)*-1)</f>
        <v>-</v>
      </c>
      <c r="H7446" s="167" t="str">
        <f>IF('Lineær programmering opg 4'!$C$8=0,"-",((-A7446+'Lineær programmering opg 4'!$M$8)/'Lineær programmering opg 4'!$K$8)*-1)</f>
        <v>-</v>
      </c>
      <c r="I7446" s="167" t="str">
        <f>IF('Lineær programmering opg 4'!$D$8=0,"-",'Lineær programmering opg 4'!$G$8)</f>
        <v>-</v>
      </c>
      <c r="J7446" s="295">
        <f>A7446*'Lineær programmering opg 4'!$C$11+Datatabel!C7446*'Lineær programmering opg 4'!$D$11</f>
        <v>44232.899999999754</v>
      </c>
      <c r="K7446" s="9">
        <f t="shared" si="582"/>
        <v>0</v>
      </c>
      <c r="L7446" s="9">
        <f t="shared" si="583"/>
        <v>0</v>
      </c>
    </row>
    <row r="7447" spans="1:12" ht="15" x14ac:dyDescent="0.25">
      <c r="A7447" s="167">
        <f t="shared" si="581"/>
        <v>61.344000000019676</v>
      </c>
      <c r="B7447" s="325">
        <f t="shared" si="584"/>
        <v>0.25560000000008198</v>
      </c>
      <c r="C7447" s="167">
        <f t="shared" si="580"/>
        <v>253.99199999998527</v>
      </c>
      <c r="D7447" s="167">
        <f>IF('Lineær programmering opg 4'!$M$4=0,"-",(-A7447+'Lineær programmering opg 4'!$M$4)/'Lineær programmering opg 4'!$K$4*-1)</f>
        <v>357.31199999996068</v>
      </c>
      <c r="E7447" s="167">
        <f>IF('Lineær programmering opg 4'!$M$5=0,"-",(-A7447+'Lineær programmering opg 4'!$M$5)/'Lineær programmering opg 4'!$K$5*-1)</f>
        <v>253.99199999998527</v>
      </c>
      <c r="F7447" s="167" t="str">
        <f>IF('Lineær programmering opg 4'!$E$6=0,"-",(-A7447+'Lineær programmering opg 4'!$M$6)/'Lineær programmering opg 4'!$K$6*-1)</f>
        <v>-</v>
      </c>
      <c r="G7447" s="167" t="str">
        <f>IF('Lineær programmering opg 4'!$D$7=0,"-",((-A7447+'Lineær programmering opg 4'!$M$7)/'Lineær programmering opg 4'!$K$7)*-1)</f>
        <v>-</v>
      </c>
      <c r="H7447" s="167" t="str">
        <f>IF('Lineær programmering opg 4'!$C$8=0,"-",((-A7447+'Lineær programmering opg 4'!$M$8)/'Lineær programmering opg 4'!$K$8)*-1)</f>
        <v>-</v>
      </c>
      <c r="I7447" s="167" t="str">
        <f>IF('Lineær programmering opg 4'!$D$8=0,"-",'Lineær programmering opg 4'!$G$8)</f>
        <v>-</v>
      </c>
      <c r="J7447" s="295">
        <f>A7447*'Lineær programmering opg 4'!$C$11+Datatabel!C7447*'Lineær programmering opg 4'!$D$11</f>
        <v>44233.199999999757</v>
      </c>
      <c r="K7447" s="9">
        <f t="shared" si="582"/>
        <v>0</v>
      </c>
      <c r="L7447" s="9">
        <f t="shared" si="583"/>
        <v>0</v>
      </c>
    </row>
    <row r="7448" spans="1:12" ht="15" x14ac:dyDescent="0.25">
      <c r="A7448" s="167">
        <f t="shared" si="581"/>
        <v>61.320000000019675</v>
      </c>
      <c r="B7448" s="325">
        <f t="shared" si="584"/>
        <v>0.25550000000008199</v>
      </c>
      <c r="C7448" s="167">
        <f t="shared" si="580"/>
        <v>254.00999999998527</v>
      </c>
      <c r="D7448" s="167">
        <f>IF('Lineær programmering opg 4'!$M$4=0,"-",(-A7448+'Lineær programmering opg 4'!$M$4)/'Lineær programmering opg 4'!$K$4*-1)</f>
        <v>357.35999999996068</v>
      </c>
      <c r="E7448" s="167">
        <f>IF('Lineær programmering opg 4'!$M$5=0,"-",(-A7448+'Lineær programmering opg 4'!$M$5)/'Lineær programmering opg 4'!$K$5*-1)</f>
        <v>254.00999999998527</v>
      </c>
      <c r="F7448" s="167" t="str">
        <f>IF('Lineær programmering opg 4'!$E$6=0,"-",(-A7448+'Lineær programmering opg 4'!$M$6)/'Lineær programmering opg 4'!$K$6*-1)</f>
        <v>-</v>
      </c>
      <c r="G7448" s="167" t="str">
        <f>IF('Lineær programmering opg 4'!$D$7=0,"-",((-A7448+'Lineær programmering opg 4'!$M$7)/'Lineær programmering opg 4'!$K$7)*-1)</f>
        <v>-</v>
      </c>
      <c r="H7448" s="167" t="str">
        <f>IF('Lineær programmering opg 4'!$C$8=0,"-",((-A7448+'Lineær programmering opg 4'!$M$8)/'Lineær programmering opg 4'!$K$8)*-1)</f>
        <v>-</v>
      </c>
      <c r="I7448" s="167" t="str">
        <f>IF('Lineær programmering opg 4'!$D$8=0,"-",'Lineær programmering opg 4'!$G$8)</f>
        <v>-</v>
      </c>
      <c r="J7448" s="295">
        <f>A7448*'Lineær programmering opg 4'!$C$11+Datatabel!C7448*'Lineær programmering opg 4'!$D$11</f>
        <v>44233.499999999753</v>
      </c>
      <c r="K7448" s="9">
        <f t="shared" si="582"/>
        <v>0</v>
      </c>
      <c r="L7448" s="9">
        <f t="shared" si="583"/>
        <v>0</v>
      </c>
    </row>
    <row r="7449" spans="1:12" ht="15" x14ac:dyDescent="0.25">
      <c r="A7449" s="167">
        <f t="shared" si="581"/>
        <v>61.296000000019681</v>
      </c>
      <c r="B7449" s="325">
        <f t="shared" si="584"/>
        <v>0.25540000000008201</v>
      </c>
      <c r="C7449" s="167">
        <f t="shared" si="580"/>
        <v>254.02799999998527</v>
      </c>
      <c r="D7449" s="167">
        <f>IF('Lineær programmering opg 4'!$M$4=0,"-",(-A7449+'Lineær programmering opg 4'!$M$4)/'Lineær programmering opg 4'!$K$4*-1)</f>
        <v>357.40799999996062</v>
      </c>
      <c r="E7449" s="167">
        <f>IF('Lineær programmering opg 4'!$M$5=0,"-",(-A7449+'Lineær programmering opg 4'!$M$5)/'Lineær programmering opg 4'!$K$5*-1)</f>
        <v>254.02799999998527</v>
      </c>
      <c r="F7449" s="167" t="str">
        <f>IF('Lineær programmering opg 4'!$E$6=0,"-",(-A7449+'Lineær programmering opg 4'!$M$6)/'Lineær programmering opg 4'!$K$6*-1)</f>
        <v>-</v>
      </c>
      <c r="G7449" s="167" t="str">
        <f>IF('Lineær programmering opg 4'!$D$7=0,"-",((-A7449+'Lineær programmering opg 4'!$M$7)/'Lineær programmering opg 4'!$K$7)*-1)</f>
        <v>-</v>
      </c>
      <c r="H7449" s="167" t="str">
        <f>IF('Lineær programmering opg 4'!$C$8=0,"-",((-A7449+'Lineær programmering opg 4'!$M$8)/'Lineær programmering opg 4'!$K$8)*-1)</f>
        <v>-</v>
      </c>
      <c r="I7449" s="167" t="str">
        <f>IF('Lineær programmering opg 4'!$D$8=0,"-",'Lineær programmering opg 4'!$G$8)</f>
        <v>-</v>
      </c>
      <c r="J7449" s="295">
        <f>A7449*'Lineær programmering opg 4'!$C$11+Datatabel!C7449*'Lineær programmering opg 4'!$D$11</f>
        <v>44233.799999999763</v>
      </c>
      <c r="K7449" s="9">
        <f t="shared" si="582"/>
        <v>0</v>
      </c>
      <c r="L7449" s="9">
        <f t="shared" si="583"/>
        <v>0</v>
      </c>
    </row>
    <row r="7450" spans="1:12" ht="15" x14ac:dyDescent="0.25">
      <c r="A7450" s="167">
        <f t="shared" si="581"/>
        <v>61.272000000019688</v>
      </c>
      <c r="B7450" s="325">
        <f t="shared" si="584"/>
        <v>0.25530000000008202</v>
      </c>
      <c r="C7450" s="167">
        <f t="shared" si="580"/>
        <v>254.04599999998521</v>
      </c>
      <c r="D7450" s="167">
        <f>IF('Lineær programmering opg 4'!$M$4=0,"-",(-A7450+'Lineær programmering opg 4'!$M$4)/'Lineær programmering opg 4'!$K$4*-1)</f>
        <v>357.45599999996062</v>
      </c>
      <c r="E7450" s="167">
        <f>IF('Lineær programmering opg 4'!$M$5=0,"-",(-A7450+'Lineær programmering opg 4'!$M$5)/'Lineær programmering opg 4'!$K$5*-1)</f>
        <v>254.04599999998521</v>
      </c>
      <c r="F7450" s="167" t="str">
        <f>IF('Lineær programmering opg 4'!$E$6=0,"-",(-A7450+'Lineær programmering opg 4'!$M$6)/'Lineær programmering opg 4'!$K$6*-1)</f>
        <v>-</v>
      </c>
      <c r="G7450" s="167" t="str">
        <f>IF('Lineær programmering opg 4'!$D$7=0,"-",((-A7450+'Lineær programmering opg 4'!$M$7)/'Lineær programmering opg 4'!$K$7)*-1)</f>
        <v>-</v>
      </c>
      <c r="H7450" s="167" t="str">
        <f>IF('Lineær programmering opg 4'!$C$8=0,"-",((-A7450+'Lineær programmering opg 4'!$M$8)/'Lineær programmering opg 4'!$K$8)*-1)</f>
        <v>-</v>
      </c>
      <c r="I7450" s="167" t="str">
        <f>IF('Lineær programmering opg 4'!$D$8=0,"-",'Lineær programmering opg 4'!$G$8)</f>
        <v>-</v>
      </c>
      <c r="J7450" s="295">
        <f>A7450*'Lineær programmering opg 4'!$C$11+Datatabel!C7450*'Lineær programmering opg 4'!$D$11</f>
        <v>44234.099999999751</v>
      </c>
      <c r="K7450" s="9">
        <f t="shared" si="582"/>
        <v>0</v>
      </c>
      <c r="L7450" s="9">
        <f t="shared" si="583"/>
        <v>0</v>
      </c>
    </row>
    <row r="7451" spans="1:12" ht="15" x14ac:dyDescent="0.25">
      <c r="A7451" s="167">
        <f t="shared" si="581"/>
        <v>61.248000000019687</v>
      </c>
      <c r="B7451" s="325">
        <f t="shared" si="584"/>
        <v>0.25520000000008203</v>
      </c>
      <c r="C7451" s="167">
        <f t="shared" si="580"/>
        <v>254.06399999998521</v>
      </c>
      <c r="D7451" s="167">
        <f>IF('Lineær programmering opg 4'!$M$4=0,"-",(-A7451+'Lineær programmering opg 4'!$M$4)/'Lineær programmering opg 4'!$K$4*-1)</f>
        <v>357.50399999996063</v>
      </c>
      <c r="E7451" s="167">
        <f>IF('Lineær programmering opg 4'!$M$5=0,"-",(-A7451+'Lineær programmering opg 4'!$M$5)/'Lineær programmering opg 4'!$K$5*-1)</f>
        <v>254.06399999998521</v>
      </c>
      <c r="F7451" s="167" t="str">
        <f>IF('Lineær programmering opg 4'!$E$6=0,"-",(-A7451+'Lineær programmering opg 4'!$M$6)/'Lineær programmering opg 4'!$K$6*-1)</f>
        <v>-</v>
      </c>
      <c r="G7451" s="167" t="str">
        <f>IF('Lineær programmering opg 4'!$D$7=0,"-",((-A7451+'Lineær programmering opg 4'!$M$7)/'Lineær programmering opg 4'!$K$7)*-1)</f>
        <v>-</v>
      </c>
      <c r="H7451" s="167" t="str">
        <f>IF('Lineær programmering opg 4'!$C$8=0,"-",((-A7451+'Lineær programmering opg 4'!$M$8)/'Lineær programmering opg 4'!$K$8)*-1)</f>
        <v>-</v>
      </c>
      <c r="I7451" s="167" t="str">
        <f>IF('Lineær programmering opg 4'!$D$8=0,"-",'Lineær programmering opg 4'!$G$8)</f>
        <v>-</v>
      </c>
      <c r="J7451" s="295">
        <f>A7451*'Lineær programmering opg 4'!$C$11+Datatabel!C7451*'Lineær programmering opg 4'!$D$11</f>
        <v>44234.399999999747</v>
      </c>
      <c r="K7451" s="9">
        <f t="shared" si="582"/>
        <v>0</v>
      </c>
      <c r="L7451" s="9">
        <f t="shared" si="583"/>
        <v>0</v>
      </c>
    </row>
    <row r="7452" spans="1:12" ht="15" x14ac:dyDescent="0.25">
      <c r="A7452" s="167">
        <f t="shared" si="581"/>
        <v>61.224000000019686</v>
      </c>
      <c r="B7452" s="325">
        <f t="shared" si="584"/>
        <v>0.25510000000008204</v>
      </c>
      <c r="C7452" s="167">
        <f t="shared" si="580"/>
        <v>254.08199999998521</v>
      </c>
      <c r="D7452" s="167">
        <f>IF('Lineær programmering opg 4'!$M$4=0,"-",(-A7452+'Lineær programmering opg 4'!$M$4)/'Lineær programmering opg 4'!$K$4*-1)</f>
        <v>357.55199999996063</v>
      </c>
      <c r="E7452" s="167">
        <f>IF('Lineær programmering opg 4'!$M$5=0,"-",(-A7452+'Lineær programmering opg 4'!$M$5)/'Lineær programmering opg 4'!$K$5*-1)</f>
        <v>254.08199999998521</v>
      </c>
      <c r="F7452" s="167" t="str">
        <f>IF('Lineær programmering opg 4'!$E$6=0,"-",(-A7452+'Lineær programmering opg 4'!$M$6)/'Lineær programmering opg 4'!$K$6*-1)</f>
        <v>-</v>
      </c>
      <c r="G7452" s="167" t="str">
        <f>IF('Lineær programmering opg 4'!$D$7=0,"-",((-A7452+'Lineær programmering opg 4'!$M$7)/'Lineær programmering opg 4'!$K$7)*-1)</f>
        <v>-</v>
      </c>
      <c r="H7452" s="167" t="str">
        <f>IF('Lineær programmering opg 4'!$C$8=0,"-",((-A7452+'Lineær programmering opg 4'!$M$8)/'Lineær programmering opg 4'!$K$8)*-1)</f>
        <v>-</v>
      </c>
      <c r="I7452" s="167" t="str">
        <f>IF('Lineær programmering opg 4'!$D$8=0,"-",'Lineær programmering opg 4'!$G$8)</f>
        <v>-</v>
      </c>
      <c r="J7452" s="295">
        <f>A7452*'Lineær programmering opg 4'!$C$11+Datatabel!C7452*'Lineær programmering opg 4'!$D$11</f>
        <v>44234.69999999975</v>
      </c>
      <c r="K7452" s="9">
        <f t="shared" si="582"/>
        <v>0</v>
      </c>
      <c r="L7452" s="9">
        <f t="shared" si="583"/>
        <v>0</v>
      </c>
    </row>
    <row r="7453" spans="1:12" ht="15" x14ac:dyDescent="0.25">
      <c r="A7453" s="167">
        <f t="shared" si="581"/>
        <v>61.200000000019692</v>
      </c>
      <c r="B7453" s="325">
        <f t="shared" si="584"/>
        <v>0.25500000000008205</v>
      </c>
      <c r="C7453" s="167">
        <f t="shared" si="580"/>
        <v>254.09999999998522</v>
      </c>
      <c r="D7453" s="167">
        <f>IF('Lineær programmering opg 4'!$M$4=0,"-",(-A7453+'Lineær programmering opg 4'!$M$4)/'Lineær programmering opg 4'!$K$4*-1)</f>
        <v>357.59999999996063</v>
      </c>
      <c r="E7453" s="167">
        <f>IF('Lineær programmering opg 4'!$M$5=0,"-",(-A7453+'Lineær programmering opg 4'!$M$5)/'Lineær programmering opg 4'!$K$5*-1)</f>
        <v>254.09999999998522</v>
      </c>
      <c r="F7453" s="167" t="str">
        <f>IF('Lineær programmering opg 4'!$E$6=0,"-",(-A7453+'Lineær programmering opg 4'!$M$6)/'Lineær programmering opg 4'!$K$6*-1)</f>
        <v>-</v>
      </c>
      <c r="G7453" s="167" t="str">
        <f>IF('Lineær programmering opg 4'!$D$7=0,"-",((-A7453+'Lineær programmering opg 4'!$M$7)/'Lineær programmering opg 4'!$K$7)*-1)</f>
        <v>-</v>
      </c>
      <c r="H7453" s="167" t="str">
        <f>IF('Lineær programmering opg 4'!$C$8=0,"-",((-A7453+'Lineær programmering opg 4'!$M$8)/'Lineær programmering opg 4'!$K$8)*-1)</f>
        <v>-</v>
      </c>
      <c r="I7453" s="167" t="str">
        <f>IF('Lineær programmering opg 4'!$D$8=0,"-",'Lineær programmering opg 4'!$G$8)</f>
        <v>-</v>
      </c>
      <c r="J7453" s="295">
        <f>A7453*'Lineær programmering opg 4'!$C$11+Datatabel!C7453*'Lineær programmering opg 4'!$D$11</f>
        <v>44234.999999999753</v>
      </c>
      <c r="K7453" s="9">
        <f t="shared" si="582"/>
        <v>0</v>
      </c>
      <c r="L7453" s="9">
        <f t="shared" si="583"/>
        <v>0</v>
      </c>
    </row>
    <row r="7454" spans="1:12" ht="15" x14ac:dyDescent="0.25">
      <c r="A7454" s="167">
        <f t="shared" si="581"/>
        <v>61.176000000019698</v>
      </c>
      <c r="B7454" s="325">
        <f t="shared" si="584"/>
        <v>0.25490000000008206</v>
      </c>
      <c r="C7454" s="167">
        <f t="shared" si="580"/>
        <v>254.11799999998522</v>
      </c>
      <c r="D7454" s="167">
        <f>IF('Lineær programmering opg 4'!$M$4=0,"-",(-A7454+'Lineær programmering opg 4'!$M$4)/'Lineær programmering opg 4'!$K$4*-1)</f>
        <v>357.64799999996058</v>
      </c>
      <c r="E7454" s="167">
        <f>IF('Lineær programmering opg 4'!$M$5=0,"-",(-A7454+'Lineær programmering opg 4'!$M$5)/'Lineær programmering opg 4'!$K$5*-1)</f>
        <v>254.11799999998522</v>
      </c>
      <c r="F7454" s="167" t="str">
        <f>IF('Lineær programmering opg 4'!$E$6=0,"-",(-A7454+'Lineær programmering opg 4'!$M$6)/'Lineær programmering opg 4'!$K$6*-1)</f>
        <v>-</v>
      </c>
      <c r="G7454" s="167" t="str">
        <f>IF('Lineær programmering opg 4'!$D$7=0,"-",((-A7454+'Lineær programmering opg 4'!$M$7)/'Lineær programmering opg 4'!$K$7)*-1)</f>
        <v>-</v>
      </c>
      <c r="H7454" s="167" t="str">
        <f>IF('Lineær programmering opg 4'!$C$8=0,"-",((-A7454+'Lineær programmering opg 4'!$M$8)/'Lineær programmering opg 4'!$K$8)*-1)</f>
        <v>-</v>
      </c>
      <c r="I7454" s="167" t="str">
        <f>IF('Lineær programmering opg 4'!$D$8=0,"-",'Lineær programmering opg 4'!$G$8)</f>
        <v>-</v>
      </c>
      <c r="J7454" s="295">
        <f>A7454*'Lineær programmering opg 4'!$C$11+Datatabel!C7454*'Lineær programmering opg 4'!$D$11</f>
        <v>44235.299999999756</v>
      </c>
      <c r="K7454" s="9">
        <f t="shared" si="582"/>
        <v>0</v>
      </c>
      <c r="L7454" s="9">
        <f t="shared" si="583"/>
        <v>0</v>
      </c>
    </row>
    <row r="7455" spans="1:12" ht="15" x14ac:dyDescent="0.25">
      <c r="A7455" s="167">
        <f t="shared" si="581"/>
        <v>61.152000000019697</v>
      </c>
      <c r="B7455" s="325">
        <f t="shared" si="584"/>
        <v>0.25480000000008207</v>
      </c>
      <c r="C7455" s="167">
        <f t="shared" si="580"/>
        <v>254.13599999998522</v>
      </c>
      <c r="D7455" s="167">
        <f>IF('Lineær programmering opg 4'!$M$4=0,"-",(-A7455+'Lineær programmering opg 4'!$M$4)/'Lineær programmering opg 4'!$K$4*-1)</f>
        <v>357.69599999996058</v>
      </c>
      <c r="E7455" s="167">
        <f>IF('Lineær programmering opg 4'!$M$5=0,"-",(-A7455+'Lineær programmering opg 4'!$M$5)/'Lineær programmering opg 4'!$K$5*-1)</f>
        <v>254.13599999998522</v>
      </c>
      <c r="F7455" s="167" t="str">
        <f>IF('Lineær programmering opg 4'!$E$6=0,"-",(-A7455+'Lineær programmering opg 4'!$M$6)/'Lineær programmering opg 4'!$K$6*-1)</f>
        <v>-</v>
      </c>
      <c r="G7455" s="167" t="str">
        <f>IF('Lineær programmering opg 4'!$D$7=0,"-",((-A7455+'Lineær programmering opg 4'!$M$7)/'Lineær programmering opg 4'!$K$7)*-1)</f>
        <v>-</v>
      </c>
      <c r="H7455" s="167" t="str">
        <f>IF('Lineær programmering opg 4'!$C$8=0,"-",((-A7455+'Lineær programmering opg 4'!$M$8)/'Lineær programmering opg 4'!$K$8)*-1)</f>
        <v>-</v>
      </c>
      <c r="I7455" s="167" t="str">
        <f>IF('Lineær programmering opg 4'!$D$8=0,"-",'Lineær programmering opg 4'!$G$8)</f>
        <v>-</v>
      </c>
      <c r="J7455" s="295">
        <f>A7455*'Lineær programmering opg 4'!$C$11+Datatabel!C7455*'Lineær programmering opg 4'!$D$11</f>
        <v>44235.599999999751</v>
      </c>
      <c r="K7455" s="9">
        <f t="shared" si="582"/>
        <v>0</v>
      </c>
      <c r="L7455" s="9">
        <f t="shared" si="583"/>
        <v>0</v>
      </c>
    </row>
    <row r="7456" spans="1:12" ht="15" x14ac:dyDescent="0.25">
      <c r="A7456" s="167">
        <f t="shared" si="581"/>
        <v>61.128000000019696</v>
      </c>
      <c r="B7456" s="325">
        <f t="shared" si="584"/>
        <v>0.25470000000008208</v>
      </c>
      <c r="C7456" s="167">
        <f t="shared" si="580"/>
        <v>254.15399999998522</v>
      </c>
      <c r="D7456" s="167">
        <f>IF('Lineær programmering opg 4'!$M$4=0,"-",(-A7456+'Lineær programmering opg 4'!$M$4)/'Lineær programmering opg 4'!$K$4*-1)</f>
        <v>357.74399999996058</v>
      </c>
      <c r="E7456" s="167">
        <f>IF('Lineær programmering opg 4'!$M$5=0,"-",(-A7456+'Lineær programmering opg 4'!$M$5)/'Lineær programmering opg 4'!$K$5*-1)</f>
        <v>254.15399999998522</v>
      </c>
      <c r="F7456" s="167" t="str">
        <f>IF('Lineær programmering opg 4'!$E$6=0,"-",(-A7456+'Lineær programmering opg 4'!$M$6)/'Lineær programmering opg 4'!$K$6*-1)</f>
        <v>-</v>
      </c>
      <c r="G7456" s="167" t="str">
        <f>IF('Lineær programmering opg 4'!$D$7=0,"-",((-A7456+'Lineær programmering opg 4'!$M$7)/'Lineær programmering opg 4'!$K$7)*-1)</f>
        <v>-</v>
      </c>
      <c r="H7456" s="167" t="str">
        <f>IF('Lineær programmering opg 4'!$C$8=0,"-",((-A7456+'Lineær programmering opg 4'!$M$8)/'Lineær programmering opg 4'!$K$8)*-1)</f>
        <v>-</v>
      </c>
      <c r="I7456" s="167" t="str">
        <f>IF('Lineær programmering opg 4'!$D$8=0,"-",'Lineær programmering opg 4'!$G$8)</f>
        <v>-</v>
      </c>
      <c r="J7456" s="295">
        <f>A7456*'Lineær programmering opg 4'!$C$11+Datatabel!C7456*'Lineær programmering opg 4'!$D$11</f>
        <v>44235.899999999747</v>
      </c>
      <c r="K7456" s="9">
        <f t="shared" si="582"/>
        <v>0</v>
      </c>
      <c r="L7456" s="9">
        <f t="shared" si="583"/>
        <v>0</v>
      </c>
    </row>
    <row r="7457" spans="1:12" ht="15" x14ac:dyDescent="0.25">
      <c r="A7457" s="167">
        <f t="shared" si="581"/>
        <v>61.104000000019703</v>
      </c>
      <c r="B7457" s="325">
        <f t="shared" si="584"/>
        <v>0.25460000000008209</v>
      </c>
      <c r="C7457" s="167">
        <f t="shared" si="580"/>
        <v>254.17199999998522</v>
      </c>
      <c r="D7457" s="167">
        <f>IF('Lineær programmering opg 4'!$M$4=0,"-",(-A7457+'Lineær programmering opg 4'!$M$4)/'Lineær programmering opg 4'!$K$4*-1)</f>
        <v>357.79199999996058</v>
      </c>
      <c r="E7457" s="167">
        <f>IF('Lineær programmering opg 4'!$M$5=0,"-",(-A7457+'Lineær programmering opg 4'!$M$5)/'Lineær programmering opg 4'!$K$5*-1)</f>
        <v>254.17199999998522</v>
      </c>
      <c r="F7457" s="167" t="str">
        <f>IF('Lineær programmering opg 4'!$E$6=0,"-",(-A7457+'Lineær programmering opg 4'!$M$6)/'Lineær programmering opg 4'!$K$6*-1)</f>
        <v>-</v>
      </c>
      <c r="G7457" s="167" t="str">
        <f>IF('Lineær programmering opg 4'!$D$7=0,"-",((-A7457+'Lineær programmering opg 4'!$M$7)/'Lineær programmering opg 4'!$K$7)*-1)</f>
        <v>-</v>
      </c>
      <c r="H7457" s="167" t="str">
        <f>IF('Lineær programmering opg 4'!$C$8=0,"-",((-A7457+'Lineær programmering opg 4'!$M$8)/'Lineær programmering opg 4'!$K$8)*-1)</f>
        <v>-</v>
      </c>
      <c r="I7457" s="167" t="str">
        <f>IF('Lineær programmering opg 4'!$D$8=0,"-",'Lineær programmering opg 4'!$G$8)</f>
        <v>-</v>
      </c>
      <c r="J7457" s="295">
        <f>A7457*'Lineær programmering opg 4'!$C$11+Datatabel!C7457*'Lineær programmering opg 4'!$D$11</f>
        <v>44236.199999999757</v>
      </c>
      <c r="K7457" s="9">
        <f t="shared" si="582"/>
        <v>0</v>
      </c>
      <c r="L7457" s="9">
        <f t="shared" si="583"/>
        <v>0</v>
      </c>
    </row>
    <row r="7458" spans="1:12" ht="15" x14ac:dyDescent="0.25">
      <c r="A7458" s="167">
        <f t="shared" si="581"/>
        <v>61.080000000019709</v>
      </c>
      <c r="B7458" s="325">
        <f t="shared" si="584"/>
        <v>0.2545000000000821</v>
      </c>
      <c r="C7458" s="167">
        <f t="shared" si="580"/>
        <v>254.18999999998522</v>
      </c>
      <c r="D7458" s="167">
        <f>IF('Lineær programmering opg 4'!$M$4=0,"-",(-A7458+'Lineær programmering opg 4'!$M$4)/'Lineær programmering opg 4'!$K$4*-1)</f>
        <v>357.83999999996058</v>
      </c>
      <c r="E7458" s="167">
        <f>IF('Lineær programmering opg 4'!$M$5=0,"-",(-A7458+'Lineær programmering opg 4'!$M$5)/'Lineær programmering opg 4'!$K$5*-1)</f>
        <v>254.18999999998522</v>
      </c>
      <c r="F7458" s="167" t="str">
        <f>IF('Lineær programmering opg 4'!$E$6=0,"-",(-A7458+'Lineær programmering opg 4'!$M$6)/'Lineær programmering opg 4'!$K$6*-1)</f>
        <v>-</v>
      </c>
      <c r="G7458" s="167" t="str">
        <f>IF('Lineær programmering opg 4'!$D$7=0,"-",((-A7458+'Lineær programmering opg 4'!$M$7)/'Lineær programmering opg 4'!$K$7)*-1)</f>
        <v>-</v>
      </c>
      <c r="H7458" s="167" t="str">
        <f>IF('Lineær programmering opg 4'!$C$8=0,"-",((-A7458+'Lineær programmering opg 4'!$M$8)/'Lineær programmering opg 4'!$K$8)*-1)</f>
        <v>-</v>
      </c>
      <c r="I7458" s="167" t="str">
        <f>IF('Lineær programmering opg 4'!$D$8=0,"-",'Lineær programmering opg 4'!$G$8)</f>
        <v>-</v>
      </c>
      <c r="J7458" s="295">
        <f>A7458*'Lineær programmering opg 4'!$C$11+Datatabel!C7458*'Lineær programmering opg 4'!$D$11</f>
        <v>44236.499999999753</v>
      </c>
      <c r="K7458" s="9">
        <f t="shared" si="582"/>
        <v>0</v>
      </c>
      <c r="L7458" s="9">
        <f t="shared" si="583"/>
        <v>0</v>
      </c>
    </row>
    <row r="7459" spans="1:12" ht="15" x14ac:dyDescent="0.25">
      <c r="A7459" s="167">
        <f t="shared" si="581"/>
        <v>61.056000000019708</v>
      </c>
      <c r="B7459" s="325">
        <f t="shared" si="584"/>
        <v>0.25440000000008212</v>
      </c>
      <c r="C7459" s="167">
        <f t="shared" si="580"/>
        <v>254.20799999998522</v>
      </c>
      <c r="D7459" s="167">
        <f>IF('Lineær programmering opg 4'!$M$4=0,"-",(-A7459+'Lineær programmering opg 4'!$M$4)/'Lineær programmering opg 4'!$K$4*-1)</f>
        <v>357.88799999996058</v>
      </c>
      <c r="E7459" s="167">
        <f>IF('Lineær programmering opg 4'!$M$5=0,"-",(-A7459+'Lineær programmering opg 4'!$M$5)/'Lineær programmering opg 4'!$K$5*-1)</f>
        <v>254.20799999998522</v>
      </c>
      <c r="F7459" s="167" t="str">
        <f>IF('Lineær programmering opg 4'!$E$6=0,"-",(-A7459+'Lineær programmering opg 4'!$M$6)/'Lineær programmering opg 4'!$K$6*-1)</f>
        <v>-</v>
      </c>
      <c r="G7459" s="167" t="str">
        <f>IF('Lineær programmering opg 4'!$D$7=0,"-",((-A7459+'Lineær programmering opg 4'!$M$7)/'Lineær programmering opg 4'!$K$7)*-1)</f>
        <v>-</v>
      </c>
      <c r="H7459" s="167" t="str">
        <f>IF('Lineær programmering opg 4'!$C$8=0,"-",((-A7459+'Lineær programmering opg 4'!$M$8)/'Lineær programmering opg 4'!$K$8)*-1)</f>
        <v>-</v>
      </c>
      <c r="I7459" s="167" t="str">
        <f>IF('Lineær programmering opg 4'!$D$8=0,"-",'Lineær programmering opg 4'!$G$8)</f>
        <v>-</v>
      </c>
      <c r="J7459" s="295">
        <f>A7459*'Lineær programmering opg 4'!$C$11+Datatabel!C7459*'Lineær programmering opg 4'!$D$11</f>
        <v>44236.799999999756</v>
      </c>
      <c r="K7459" s="9">
        <f t="shared" si="582"/>
        <v>0</v>
      </c>
      <c r="L7459" s="9">
        <f t="shared" si="583"/>
        <v>0</v>
      </c>
    </row>
    <row r="7460" spans="1:12" ht="15" x14ac:dyDescent="0.25">
      <c r="A7460" s="167">
        <f t="shared" si="581"/>
        <v>61.032000000019707</v>
      </c>
      <c r="B7460" s="325">
        <f t="shared" si="584"/>
        <v>0.25430000000008213</v>
      </c>
      <c r="C7460" s="167">
        <f t="shared" si="580"/>
        <v>254.22599999998522</v>
      </c>
      <c r="D7460" s="167">
        <f>IF('Lineær programmering opg 4'!$M$4=0,"-",(-A7460+'Lineær programmering opg 4'!$M$4)/'Lineær programmering opg 4'!$K$4*-1)</f>
        <v>357.93599999996059</v>
      </c>
      <c r="E7460" s="167">
        <f>IF('Lineær programmering opg 4'!$M$5=0,"-",(-A7460+'Lineær programmering opg 4'!$M$5)/'Lineær programmering opg 4'!$K$5*-1)</f>
        <v>254.22599999998522</v>
      </c>
      <c r="F7460" s="167" t="str">
        <f>IF('Lineær programmering opg 4'!$E$6=0,"-",(-A7460+'Lineær programmering opg 4'!$M$6)/'Lineær programmering opg 4'!$K$6*-1)</f>
        <v>-</v>
      </c>
      <c r="G7460" s="167" t="str">
        <f>IF('Lineær programmering opg 4'!$D$7=0,"-",((-A7460+'Lineær programmering opg 4'!$M$7)/'Lineær programmering opg 4'!$K$7)*-1)</f>
        <v>-</v>
      </c>
      <c r="H7460" s="167" t="str">
        <f>IF('Lineær programmering opg 4'!$C$8=0,"-",((-A7460+'Lineær programmering opg 4'!$M$8)/'Lineær programmering opg 4'!$K$8)*-1)</f>
        <v>-</v>
      </c>
      <c r="I7460" s="167" t="str">
        <f>IF('Lineær programmering opg 4'!$D$8=0,"-",'Lineær programmering opg 4'!$G$8)</f>
        <v>-</v>
      </c>
      <c r="J7460" s="295">
        <f>A7460*'Lineær programmering opg 4'!$C$11+Datatabel!C7460*'Lineær programmering opg 4'!$D$11</f>
        <v>44237.099999999751</v>
      </c>
      <c r="K7460" s="9">
        <f t="shared" si="582"/>
        <v>0</v>
      </c>
      <c r="L7460" s="9">
        <f t="shared" si="583"/>
        <v>0</v>
      </c>
    </row>
    <row r="7461" spans="1:12" ht="15" x14ac:dyDescent="0.25">
      <c r="A7461" s="167">
        <f t="shared" si="581"/>
        <v>61.008000000019713</v>
      </c>
      <c r="B7461" s="325">
        <f t="shared" si="584"/>
        <v>0.25420000000008214</v>
      </c>
      <c r="C7461" s="167">
        <f t="shared" si="580"/>
        <v>254.24399999998522</v>
      </c>
      <c r="D7461" s="167">
        <f>IF('Lineær programmering opg 4'!$M$4=0,"-",(-A7461+'Lineær programmering opg 4'!$M$4)/'Lineær programmering opg 4'!$K$4*-1)</f>
        <v>357.98399999996059</v>
      </c>
      <c r="E7461" s="167">
        <f>IF('Lineær programmering opg 4'!$M$5=0,"-",(-A7461+'Lineær programmering opg 4'!$M$5)/'Lineær programmering opg 4'!$K$5*-1)</f>
        <v>254.24399999998522</v>
      </c>
      <c r="F7461" s="167" t="str">
        <f>IF('Lineær programmering opg 4'!$E$6=0,"-",(-A7461+'Lineær programmering opg 4'!$M$6)/'Lineær programmering opg 4'!$K$6*-1)</f>
        <v>-</v>
      </c>
      <c r="G7461" s="167" t="str">
        <f>IF('Lineær programmering opg 4'!$D$7=0,"-",((-A7461+'Lineær programmering opg 4'!$M$7)/'Lineær programmering opg 4'!$K$7)*-1)</f>
        <v>-</v>
      </c>
      <c r="H7461" s="167" t="str">
        <f>IF('Lineær programmering opg 4'!$C$8=0,"-",((-A7461+'Lineær programmering opg 4'!$M$8)/'Lineær programmering opg 4'!$K$8)*-1)</f>
        <v>-</v>
      </c>
      <c r="I7461" s="167" t="str">
        <f>IF('Lineær programmering opg 4'!$D$8=0,"-",'Lineær programmering opg 4'!$G$8)</f>
        <v>-</v>
      </c>
      <c r="J7461" s="295">
        <f>A7461*'Lineær programmering opg 4'!$C$11+Datatabel!C7461*'Lineær programmering opg 4'!$D$11</f>
        <v>44237.399999999761</v>
      </c>
      <c r="K7461" s="9">
        <f t="shared" si="582"/>
        <v>0</v>
      </c>
      <c r="L7461" s="9">
        <f t="shared" si="583"/>
        <v>0</v>
      </c>
    </row>
    <row r="7462" spans="1:12" ht="15" x14ac:dyDescent="0.25">
      <c r="A7462" s="167">
        <f t="shared" si="581"/>
        <v>60.984000000019719</v>
      </c>
      <c r="B7462" s="325">
        <f t="shared" si="584"/>
        <v>0.25410000000008215</v>
      </c>
      <c r="C7462" s="167">
        <f t="shared" si="580"/>
        <v>254.26199999998522</v>
      </c>
      <c r="D7462" s="167">
        <f>IF('Lineær programmering opg 4'!$M$4=0,"-",(-A7462+'Lineær programmering opg 4'!$M$4)/'Lineær programmering opg 4'!$K$4*-1)</f>
        <v>358.03199999996059</v>
      </c>
      <c r="E7462" s="167">
        <f>IF('Lineær programmering opg 4'!$M$5=0,"-",(-A7462+'Lineær programmering opg 4'!$M$5)/'Lineær programmering opg 4'!$K$5*-1)</f>
        <v>254.26199999998522</v>
      </c>
      <c r="F7462" s="167" t="str">
        <f>IF('Lineær programmering opg 4'!$E$6=0,"-",(-A7462+'Lineær programmering opg 4'!$M$6)/'Lineær programmering opg 4'!$K$6*-1)</f>
        <v>-</v>
      </c>
      <c r="G7462" s="167" t="str">
        <f>IF('Lineær programmering opg 4'!$D$7=0,"-",((-A7462+'Lineær programmering opg 4'!$M$7)/'Lineær programmering opg 4'!$K$7)*-1)</f>
        <v>-</v>
      </c>
      <c r="H7462" s="167" t="str">
        <f>IF('Lineær programmering opg 4'!$C$8=0,"-",((-A7462+'Lineær programmering opg 4'!$M$8)/'Lineær programmering opg 4'!$K$8)*-1)</f>
        <v>-</v>
      </c>
      <c r="I7462" s="167" t="str">
        <f>IF('Lineær programmering opg 4'!$D$8=0,"-",'Lineær programmering opg 4'!$G$8)</f>
        <v>-</v>
      </c>
      <c r="J7462" s="295">
        <f>A7462*'Lineær programmering opg 4'!$C$11+Datatabel!C7462*'Lineær programmering opg 4'!$D$11</f>
        <v>44237.699999999757</v>
      </c>
      <c r="K7462" s="9">
        <f t="shared" si="582"/>
        <v>0</v>
      </c>
      <c r="L7462" s="9">
        <f t="shared" si="583"/>
        <v>0</v>
      </c>
    </row>
    <row r="7463" spans="1:12" ht="15" x14ac:dyDescent="0.25">
      <c r="A7463" s="167">
        <f t="shared" si="581"/>
        <v>60.960000000019718</v>
      </c>
      <c r="B7463" s="325">
        <f t="shared" si="584"/>
        <v>0.25400000000008216</v>
      </c>
      <c r="C7463" s="167">
        <f t="shared" si="580"/>
        <v>254.27999999998522</v>
      </c>
      <c r="D7463" s="167">
        <f>IF('Lineær programmering opg 4'!$M$4=0,"-",(-A7463+'Lineær programmering opg 4'!$M$4)/'Lineær programmering opg 4'!$K$4*-1)</f>
        <v>358.07999999996059</v>
      </c>
      <c r="E7463" s="167">
        <f>IF('Lineær programmering opg 4'!$M$5=0,"-",(-A7463+'Lineær programmering opg 4'!$M$5)/'Lineær programmering opg 4'!$K$5*-1)</f>
        <v>254.27999999998522</v>
      </c>
      <c r="F7463" s="167" t="str">
        <f>IF('Lineær programmering opg 4'!$E$6=0,"-",(-A7463+'Lineær programmering opg 4'!$M$6)/'Lineær programmering opg 4'!$K$6*-1)</f>
        <v>-</v>
      </c>
      <c r="G7463" s="167" t="str">
        <f>IF('Lineær programmering opg 4'!$D$7=0,"-",((-A7463+'Lineær programmering opg 4'!$M$7)/'Lineær programmering opg 4'!$K$7)*-1)</f>
        <v>-</v>
      </c>
      <c r="H7463" s="167" t="str">
        <f>IF('Lineær programmering opg 4'!$C$8=0,"-",((-A7463+'Lineær programmering opg 4'!$M$8)/'Lineær programmering opg 4'!$K$8)*-1)</f>
        <v>-</v>
      </c>
      <c r="I7463" s="167" t="str">
        <f>IF('Lineær programmering opg 4'!$D$8=0,"-",'Lineær programmering opg 4'!$G$8)</f>
        <v>-</v>
      </c>
      <c r="J7463" s="295">
        <f>A7463*'Lineær programmering opg 4'!$C$11+Datatabel!C7463*'Lineær programmering opg 4'!$D$11</f>
        <v>44237.999999999753</v>
      </c>
      <c r="K7463" s="9">
        <f t="shared" si="582"/>
        <v>0</v>
      </c>
      <c r="L7463" s="9">
        <f t="shared" si="583"/>
        <v>0</v>
      </c>
    </row>
    <row r="7464" spans="1:12" ht="15" x14ac:dyDescent="0.25">
      <c r="A7464" s="167">
        <f t="shared" si="581"/>
        <v>60.936000000019718</v>
      </c>
      <c r="B7464" s="325">
        <f t="shared" si="584"/>
        <v>0.25390000000008217</v>
      </c>
      <c r="C7464" s="167">
        <f t="shared" si="580"/>
        <v>254.29799999998522</v>
      </c>
      <c r="D7464" s="167">
        <f>IF('Lineær programmering opg 4'!$M$4=0,"-",(-A7464+'Lineær programmering opg 4'!$M$4)/'Lineær programmering opg 4'!$K$4*-1)</f>
        <v>358.12799999996059</v>
      </c>
      <c r="E7464" s="167">
        <f>IF('Lineær programmering opg 4'!$M$5=0,"-",(-A7464+'Lineær programmering opg 4'!$M$5)/'Lineær programmering opg 4'!$K$5*-1)</f>
        <v>254.29799999998522</v>
      </c>
      <c r="F7464" s="167" t="str">
        <f>IF('Lineær programmering opg 4'!$E$6=0,"-",(-A7464+'Lineær programmering opg 4'!$M$6)/'Lineær programmering opg 4'!$K$6*-1)</f>
        <v>-</v>
      </c>
      <c r="G7464" s="167" t="str">
        <f>IF('Lineær programmering opg 4'!$D$7=0,"-",((-A7464+'Lineær programmering opg 4'!$M$7)/'Lineær programmering opg 4'!$K$7)*-1)</f>
        <v>-</v>
      </c>
      <c r="H7464" s="167" t="str">
        <f>IF('Lineær programmering opg 4'!$C$8=0,"-",((-A7464+'Lineær programmering opg 4'!$M$8)/'Lineær programmering opg 4'!$K$8)*-1)</f>
        <v>-</v>
      </c>
      <c r="I7464" s="167" t="str">
        <f>IF('Lineær programmering opg 4'!$D$8=0,"-",'Lineær programmering opg 4'!$G$8)</f>
        <v>-</v>
      </c>
      <c r="J7464" s="295">
        <f>A7464*'Lineær programmering opg 4'!$C$11+Datatabel!C7464*'Lineær programmering opg 4'!$D$11</f>
        <v>44238.299999999756</v>
      </c>
      <c r="K7464" s="9">
        <f t="shared" si="582"/>
        <v>0</v>
      </c>
      <c r="L7464" s="9">
        <f t="shared" si="583"/>
        <v>0</v>
      </c>
    </row>
    <row r="7465" spans="1:12" ht="15" x14ac:dyDescent="0.25">
      <c r="A7465" s="167">
        <f t="shared" si="581"/>
        <v>60.912000000019724</v>
      </c>
      <c r="B7465" s="325">
        <f t="shared" si="584"/>
        <v>0.25380000000008218</v>
      </c>
      <c r="C7465" s="167">
        <f t="shared" si="580"/>
        <v>254.31599999998522</v>
      </c>
      <c r="D7465" s="167">
        <f>IF('Lineær programmering opg 4'!$M$4=0,"-",(-A7465+'Lineær programmering opg 4'!$M$4)/'Lineær programmering opg 4'!$K$4*-1)</f>
        <v>358.17599999996054</v>
      </c>
      <c r="E7465" s="167">
        <f>IF('Lineær programmering opg 4'!$M$5=0,"-",(-A7465+'Lineær programmering opg 4'!$M$5)/'Lineær programmering opg 4'!$K$5*-1)</f>
        <v>254.31599999998522</v>
      </c>
      <c r="F7465" s="167" t="str">
        <f>IF('Lineær programmering opg 4'!$E$6=0,"-",(-A7465+'Lineær programmering opg 4'!$M$6)/'Lineær programmering opg 4'!$K$6*-1)</f>
        <v>-</v>
      </c>
      <c r="G7465" s="167" t="str">
        <f>IF('Lineær programmering opg 4'!$D$7=0,"-",((-A7465+'Lineær programmering opg 4'!$M$7)/'Lineær programmering opg 4'!$K$7)*-1)</f>
        <v>-</v>
      </c>
      <c r="H7465" s="167" t="str">
        <f>IF('Lineær programmering opg 4'!$C$8=0,"-",((-A7465+'Lineær programmering opg 4'!$M$8)/'Lineær programmering opg 4'!$K$8)*-1)</f>
        <v>-</v>
      </c>
      <c r="I7465" s="167" t="str">
        <f>IF('Lineær programmering opg 4'!$D$8=0,"-",'Lineær programmering opg 4'!$G$8)</f>
        <v>-</v>
      </c>
      <c r="J7465" s="295">
        <f>A7465*'Lineær programmering opg 4'!$C$11+Datatabel!C7465*'Lineær programmering opg 4'!$D$11</f>
        <v>44238.599999999758</v>
      </c>
      <c r="K7465" s="9">
        <f t="shared" si="582"/>
        <v>0</v>
      </c>
      <c r="L7465" s="9">
        <f t="shared" si="583"/>
        <v>0</v>
      </c>
    </row>
    <row r="7466" spans="1:12" ht="15" x14ac:dyDescent="0.25">
      <c r="A7466" s="167">
        <f t="shared" si="581"/>
        <v>60.88800000001973</v>
      </c>
      <c r="B7466" s="325">
        <f t="shared" si="584"/>
        <v>0.25370000000008219</v>
      </c>
      <c r="C7466" s="167">
        <f t="shared" si="580"/>
        <v>254.33399999998522</v>
      </c>
      <c r="D7466" s="167">
        <f>IF('Lineær programmering opg 4'!$M$4=0,"-",(-A7466+'Lineær programmering opg 4'!$M$4)/'Lineær programmering opg 4'!$K$4*-1)</f>
        <v>358.22399999996054</v>
      </c>
      <c r="E7466" s="167">
        <f>IF('Lineær programmering opg 4'!$M$5=0,"-",(-A7466+'Lineær programmering opg 4'!$M$5)/'Lineær programmering opg 4'!$K$5*-1)</f>
        <v>254.33399999998522</v>
      </c>
      <c r="F7466" s="167" t="str">
        <f>IF('Lineær programmering opg 4'!$E$6=0,"-",(-A7466+'Lineær programmering opg 4'!$M$6)/'Lineær programmering opg 4'!$K$6*-1)</f>
        <v>-</v>
      </c>
      <c r="G7466" s="167" t="str">
        <f>IF('Lineær programmering opg 4'!$D$7=0,"-",((-A7466+'Lineær programmering opg 4'!$M$7)/'Lineær programmering opg 4'!$K$7)*-1)</f>
        <v>-</v>
      </c>
      <c r="H7466" s="167" t="str">
        <f>IF('Lineær programmering opg 4'!$C$8=0,"-",((-A7466+'Lineær programmering opg 4'!$M$8)/'Lineær programmering opg 4'!$K$8)*-1)</f>
        <v>-</v>
      </c>
      <c r="I7466" s="167" t="str">
        <f>IF('Lineær programmering opg 4'!$D$8=0,"-",'Lineær programmering opg 4'!$G$8)</f>
        <v>-</v>
      </c>
      <c r="J7466" s="295">
        <f>A7466*'Lineær programmering opg 4'!$C$11+Datatabel!C7466*'Lineær programmering opg 4'!$D$11</f>
        <v>44238.899999999761</v>
      </c>
      <c r="K7466" s="9">
        <f t="shared" si="582"/>
        <v>0</v>
      </c>
      <c r="L7466" s="9">
        <f t="shared" si="583"/>
        <v>0</v>
      </c>
    </row>
    <row r="7467" spans="1:12" ht="15" x14ac:dyDescent="0.25">
      <c r="A7467" s="167">
        <f t="shared" si="581"/>
        <v>60.864000000019729</v>
      </c>
      <c r="B7467" s="325">
        <f t="shared" si="584"/>
        <v>0.2536000000000822</v>
      </c>
      <c r="C7467" s="167">
        <f t="shared" si="580"/>
        <v>254.35199999998522</v>
      </c>
      <c r="D7467" s="167">
        <f>IF('Lineær programmering opg 4'!$M$4=0,"-",(-A7467+'Lineær programmering opg 4'!$M$4)/'Lineær programmering opg 4'!$K$4*-1)</f>
        <v>358.27199999996054</v>
      </c>
      <c r="E7467" s="167">
        <f>IF('Lineær programmering opg 4'!$M$5=0,"-",(-A7467+'Lineær programmering opg 4'!$M$5)/'Lineær programmering opg 4'!$K$5*-1)</f>
        <v>254.35199999998522</v>
      </c>
      <c r="F7467" s="167" t="str">
        <f>IF('Lineær programmering opg 4'!$E$6=0,"-",(-A7467+'Lineær programmering opg 4'!$M$6)/'Lineær programmering opg 4'!$K$6*-1)</f>
        <v>-</v>
      </c>
      <c r="G7467" s="167" t="str">
        <f>IF('Lineær programmering opg 4'!$D$7=0,"-",((-A7467+'Lineær programmering opg 4'!$M$7)/'Lineær programmering opg 4'!$K$7)*-1)</f>
        <v>-</v>
      </c>
      <c r="H7467" s="167" t="str">
        <f>IF('Lineær programmering opg 4'!$C$8=0,"-",((-A7467+'Lineær programmering opg 4'!$M$8)/'Lineær programmering opg 4'!$K$8)*-1)</f>
        <v>-</v>
      </c>
      <c r="I7467" s="167" t="str">
        <f>IF('Lineær programmering opg 4'!$D$8=0,"-",'Lineær programmering opg 4'!$G$8)</f>
        <v>-</v>
      </c>
      <c r="J7467" s="295">
        <f>A7467*'Lineær programmering opg 4'!$C$11+Datatabel!C7467*'Lineær programmering opg 4'!$D$11</f>
        <v>44239.199999999757</v>
      </c>
      <c r="K7467" s="9">
        <f t="shared" si="582"/>
        <v>0</v>
      </c>
      <c r="L7467" s="9">
        <f t="shared" si="583"/>
        <v>0</v>
      </c>
    </row>
    <row r="7468" spans="1:12" ht="15" x14ac:dyDescent="0.25">
      <c r="A7468" s="167">
        <f t="shared" si="581"/>
        <v>60.840000000019728</v>
      </c>
      <c r="B7468" s="325">
        <f t="shared" si="584"/>
        <v>0.25350000000008222</v>
      </c>
      <c r="C7468" s="167">
        <f t="shared" si="580"/>
        <v>254.36999999998523</v>
      </c>
      <c r="D7468" s="167">
        <f>IF('Lineær programmering opg 4'!$M$4=0,"-",(-A7468+'Lineær programmering opg 4'!$M$4)/'Lineær programmering opg 4'!$K$4*-1)</f>
        <v>358.31999999996054</v>
      </c>
      <c r="E7468" s="167">
        <f>IF('Lineær programmering opg 4'!$M$5=0,"-",(-A7468+'Lineær programmering opg 4'!$M$5)/'Lineær programmering opg 4'!$K$5*-1)</f>
        <v>254.36999999998523</v>
      </c>
      <c r="F7468" s="167" t="str">
        <f>IF('Lineær programmering opg 4'!$E$6=0,"-",(-A7468+'Lineær programmering opg 4'!$M$6)/'Lineær programmering opg 4'!$K$6*-1)</f>
        <v>-</v>
      </c>
      <c r="G7468" s="167" t="str">
        <f>IF('Lineær programmering opg 4'!$D$7=0,"-",((-A7468+'Lineær programmering opg 4'!$M$7)/'Lineær programmering opg 4'!$K$7)*-1)</f>
        <v>-</v>
      </c>
      <c r="H7468" s="167" t="str">
        <f>IF('Lineær programmering opg 4'!$C$8=0,"-",((-A7468+'Lineær programmering opg 4'!$M$8)/'Lineær programmering opg 4'!$K$8)*-1)</f>
        <v>-</v>
      </c>
      <c r="I7468" s="167" t="str">
        <f>IF('Lineær programmering opg 4'!$D$8=0,"-",'Lineær programmering opg 4'!$G$8)</f>
        <v>-</v>
      </c>
      <c r="J7468" s="295">
        <f>A7468*'Lineær programmering opg 4'!$C$11+Datatabel!C7468*'Lineær programmering opg 4'!$D$11</f>
        <v>44239.499999999753</v>
      </c>
      <c r="K7468" s="9">
        <f t="shared" si="582"/>
        <v>0</v>
      </c>
      <c r="L7468" s="9">
        <f t="shared" si="583"/>
        <v>0</v>
      </c>
    </row>
    <row r="7469" spans="1:12" ht="15" x14ac:dyDescent="0.25">
      <c r="A7469" s="167">
        <f t="shared" si="581"/>
        <v>60.816000000019734</v>
      </c>
      <c r="B7469" s="325">
        <f t="shared" si="584"/>
        <v>0.25340000000008223</v>
      </c>
      <c r="C7469" s="167">
        <f t="shared" si="580"/>
        <v>254.3879999999852</v>
      </c>
      <c r="D7469" s="167">
        <f>IF('Lineær programmering opg 4'!$M$4=0,"-",(-A7469+'Lineær programmering opg 4'!$M$4)/'Lineær programmering opg 4'!$K$4*-1)</f>
        <v>358.36799999996055</v>
      </c>
      <c r="E7469" s="167">
        <f>IF('Lineær programmering opg 4'!$M$5=0,"-",(-A7469+'Lineær programmering opg 4'!$M$5)/'Lineær programmering opg 4'!$K$5*-1)</f>
        <v>254.3879999999852</v>
      </c>
      <c r="F7469" s="167" t="str">
        <f>IF('Lineær programmering opg 4'!$E$6=0,"-",(-A7469+'Lineær programmering opg 4'!$M$6)/'Lineær programmering opg 4'!$K$6*-1)</f>
        <v>-</v>
      </c>
      <c r="G7469" s="167" t="str">
        <f>IF('Lineær programmering opg 4'!$D$7=0,"-",((-A7469+'Lineær programmering opg 4'!$M$7)/'Lineær programmering opg 4'!$K$7)*-1)</f>
        <v>-</v>
      </c>
      <c r="H7469" s="167" t="str">
        <f>IF('Lineær programmering opg 4'!$C$8=0,"-",((-A7469+'Lineær programmering opg 4'!$M$8)/'Lineær programmering opg 4'!$K$8)*-1)</f>
        <v>-</v>
      </c>
      <c r="I7469" s="167" t="str">
        <f>IF('Lineær programmering opg 4'!$D$8=0,"-",'Lineær programmering opg 4'!$G$8)</f>
        <v>-</v>
      </c>
      <c r="J7469" s="295">
        <f>A7469*'Lineær programmering opg 4'!$C$11+Datatabel!C7469*'Lineær programmering opg 4'!$D$11</f>
        <v>44239.799999999748</v>
      </c>
      <c r="K7469" s="9">
        <f t="shared" si="582"/>
        <v>0</v>
      </c>
      <c r="L7469" s="9">
        <f t="shared" si="583"/>
        <v>0</v>
      </c>
    </row>
    <row r="7470" spans="1:12" ht="15" x14ac:dyDescent="0.25">
      <c r="A7470" s="167">
        <f t="shared" si="581"/>
        <v>60.79200000001974</v>
      </c>
      <c r="B7470" s="325">
        <f t="shared" si="584"/>
        <v>0.25330000000008224</v>
      </c>
      <c r="C7470" s="167">
        <f t="shared" si="580"/>
        <v>254.4059999999852</v>
      </c>
      <c r="D7470" s="167">
        <f>IF('Lineær programmering opg 4'!$M$4=0,"-",(-A7470+'Lineær programmering opg 4'!$M$4)/'Lineær programmering opg 4'!$K$4*-1)</f>
        <v>358.41599999996049</v>
      </c>
      <c r="E7470" s="167">
        <f>IF('Lineær programmering opg 4'!$M$5=0,"-",(-A7470+'Lineær programmering opg 4'!$M$5)/'Lineær programmering opg 4'!$K$5*-1)</f>
        <v>254.4059999999852</v>
      </c>
      <c r="F7470" s="167" t="str">
        <f>IF('Lineær programmering opg 4'!$E$6=0,"-",(-A7470+'Lineær programmering opg 4'!$M$6)/'Lineær programmering opg 4'!$K$6*-1)</f>
        <v>-</v>
      </c>
      <c r="G7470" s="167" t="str">
        <f>IF('Lineær programmering opg 4'!$D$7=0,"-",((-A7470+'Lineær programmering opg 4'!$M$7)/'Lineær programmering opg 4'!$K$7)*-1)</f>
        <v>-</v>
      </c>
      <c r="H7470" s="167" t="str">
        <f>IF('Lineær programmering opg 4'!$C$8=0,"-",((-A7470+'Lineær programmering opg 4'!$M$8)/'Lineær programmering opg 4'!$K$8)*-1)</f>
        <v>-</v>
      </c>
      <c r="I7470" s="167" t="str">
        <f>IF('Lineær programmering opg 4'!$D$8=0,"-",'Lineær programmering opg 4'!$G$8)</f>
        <v>-</v>
      </c>
      <c r="J7470" s="295">
        <f>A7470*'Lineær programmering opg 4'!$C$11+Datatabel!C7470*'Lineær programmering opg 4'!$D$11</f>
        <v>44240.099999999758</v>
      </c>
      <c r="K7470" s="9">
        <f t="shared" si="582"/>
        <v>0</v>
      </c>
      <c r="L7470" s="9">
        <f t="shared" si="583"/>
        <v>0</v>
      </c>
    </row>
    <row r="7471" spans="1:12" ht="15" x14ac:dyDescent="0.25">
      <c r="A7471" s="167">
        <f t="shared" si="581"/>
        <v>60.76800000001974</v>
      </c>
      <c r="B7471" s="325">
        <f t="shared" si="584"/>
        <v>0.25320000000008225</v>
      </c>
      <c r="C7471" s="167">
        <f t="shared" si="580"/>
        <v>254.4239999999852</v>
      </c>
      <c r="D7471" s="167">
        <f>IF('Lineær programmering opg 4'!$M$4=0,"-",(-A7471+'Lineær programmering opg 4'!$M$4)/'Lineær programmering opg 4'!$K$4*-1)</f>
        <v>358.46399999996049</v>
      </c>
      <c r="E7471" s="167">
        <f>IF('Lineær programmering opg 4'!$M$5=0,"-",(-A7471+'Lineær programmering opg 4'!$M$5)/'Lineær programmering opg 4'!$K$5*-1)</f>
        <v>254.4239999999852</v>
      </c>
      <c r="F7471" s="167" t="str">
        <f>IF('Lineær programmering opg 4'!$E$6=0,"-",(-A7471+'Lineær programmering opg 4'!$M$6)/'Lineær programmering opg 4'!$K$6*-1)</f>
        <v>-</v>
      </c>
      <c r="G7471" s="167" t="str">
        <f>IF('Lineær programmering opg 4'!$D$7=0,"-",((-A7471+'Lineær programmering opg 4'!$M$7)/'Lineær programmering opg 4'!$K$7)*-1)</f>
        <v>-</v>
      </c>
      <c r="H7471" s="167" t="str">
        <f>IF('Lineær programmering opg 4'!$C$8=0,"-",((-A7471+'Lineær programmering opg 4'!$M$8)/'Lineær programmering opg 4'!$K$8)*-1)</f>
        <v>-</v>
      </c>
      <c r="I7471" s="167" t="str">
        <f>IF('Lineær programmering opg 4'!$D$8=0,"-",'Lineær programmering opg 4'!$G$8)</f>
        <v>-</v>
      </c>
      <c r="J7471" s="295">
        <f>A7471*'Lineær programmering opg 4'!$C$11+Datatabel!C7471*'Lineær programmering opg 4'!$D$11</f>
        <v>44240.399999999754</v>
      </c>
      <c r="K7471" s="9">
        <f t="shared" si="582"/>
        <v>0</v>
      </c>
      <c r="L7471" s="9">
        <f t="shared" si="583"/>
        <v>0</v>
      </c>
    </row>
    <row r="7472" spans="1:12" ht="15" x14ac:dyDescent="0.25">
      <c r="A7472" s="167">
        <f t="shared" si="581"/>
        <v>60.744000000019739</v>
      </c>
      <c r="B7472" s="325">
        <f t="shared" si="584"/>
        <v>0.25310000000008226</v>
      </c>
      <c r="C7472" s="167">
        <f t="shared" si="580"/>
        <v>254.4419999999852</v>
      </c>
      <c r="D7472" s="167">
        <f>IF('Lineær programmering opg 4'!$M$4=0,"-",(-A7472+'Lineær programmering opg 4'!$M$4)/'Lineær programmering opg 4'!$K$4*-1)</f>
        <v>358.51199999996049</v>
      </c>
      <c r="E7472" s="167">
        <f>IF('Lineær programmering opg 4'!$M$5=0,"-",(-A7472+'Lineær programmering opg 4'!$M$5)/'Lineær programmering opg 4'!$K$5*-1)</f>
        <v>254.4419999999852</v>
      </c>
      <c r="F7472" s="167" t="str">
        <f>IF('Lineær programmering opg 4'!$E$6=0,"-",(-A7472+'Lineær programmering opg 4'!$M$6)/'Lineær programmering opg 4'!$K$6*-1)</f>
        <v>-</v>
      </c>
      <c r="G7472" s="167" t="str">
        <f>IF('Lineær programmering opg 4'!$D$7=0,"-",((-A7472+'Lineær programmering opg 4'!$M$7)/'Lineær programmering opg 4'!$K$7)*-1)</f>
        <v>-</v>
      </c>
      <c r="H7472" s="167" t="str">
        <f>IF('Lineær programmering opg 4'!$C$8=0,"-",((-A7472+'Lineær programmering opg 4'!$M$8)/'Lineær programmering opg 4'!$K$8)*-1)</f>
        <v>-</v>
      </c>
      <c r="I7472" s="167" t="str">
        <f>IF('Lineær programmering opg 4'!$D$8=0,"-",'Lineær programmering opg 4'!$G$8)</f>
        <v>-</v>
      </c>
      <c r="J7472" s="295">
        <f>A7472*'Lineær programmering opg 4'!$C$11+Datatabel!C7472*'Lineær programmering opg 4'!$D$11</f>
        <v>44240.69999999975</v>
      </c>
      <c r="K7472" s="9">
        <f t="shared" si="582"/>
        <v>0</v>
      </c>
      <c r="L7472" s="9">
        <f t="shared" si="583"/>
        <v>0</v>
      </c>
    </row>
    <row r="7473" spans="1:12" ht="15" x14ac:dyDescent="0.25">
      <c r="A7473" s="167">
        <f t="shared" si="581"/>
        <v>60.720000000019745</v>
      </c>
      <c r="B7473" s="325">
        <f t="shared" si="584"/>
        <v>0.25300000000008227</v>
      </c>
      <c r="C7473" s="167">
        <f t="shared" si="580"/>
        <v>254.4599999999852</v>
      </c>
      <c r="D7473" s="167">
        <f>IF('Lineær programmering opg 4'!$M$4=0,"-",(-A7473+'Lineær programmering opg 4'!$M$4)/'Lineær programmering opg 4'!$K$4*-1)</f>
        <v>358.5599999999605</v>
      </c>
      <c r="E7473" s="167">
        <f>IF('Lineær programmering opg 4'!$M$5=0,"-",(-A7473+'Lineær programmering opg 4'!$M$5)/'Lineær programmering opg 4'!$K$5*-1)</f>
        <v>254.4599999999852</v>
      </c>
      <c r="F7473" s="167" t="str">
        <f>IF('Lineær programmering opg 4'!$E$6=0,"-",(-A7473+'Lineær programmering opg 4'!$M$6)/'Lineær programmering opg 4'!$K$6*-1)</f>
        <v>-</v>
      </c>
      <c r="G7473" s="167" t="str">
        <f>IF('Lineær programmering opg 4'!$D$7=0,"-",((-A7473+'Lineær programmering opg 4'!$M$7)/'Lineær programmering opg 4'!$K$7)*-1)</f>
        <v>-</v>
      </c>
      <c r="H7473" s="167" t="str">
        <f>IF('Lineær programmering opg 4'!$C$8=0,"-",((-A7473+'Lineær programmering opg 4'!$M$8)/'Lineær programmering opg 4'!$K$8)*-1)</f>
        <v>-</v>
      </c>
      <c r="I7473" s="167" t="str">
        <f>IF('Lineær programmering opg 4'!$D$8=0,"-",'Lineær programmering opg 4'!$G$8)</f>
        <v>-</v>
      </c>
      <c r="J7473" s="295">
        <f>A7473*'Lineær programmering opg 4'!$C$11+Datatabel!C7473*'Lineær programmering opg 4'!$D$11</f>
        <v>44240.999999999753</v>
      </c>
      <c r="K7473" s="9">
        <f t="shared" si="582"/>
        <v>0</v>
      </c>
      <c r="L7473" s="9">
        <f t="shared" si="583"/>
        <v>0</v>
      </c>
    </row>
    <row r="7474" spans="1:12" ht="15" x14ac:dyDescent="0.25">
      <c r="A7474" s="167">
        <f t="shared" si="581"/>
        <v>60.696000000019751</v>
      </c>
      <c r="B7474" s="325">
        <f t="shared" si="584"/>
        <v>0.25290000000008228</v>
      </c>
      <c r="C7474" s="167">
        <f t="shared" si="580"/>
        <v>254.4779999999852</v>
      </c>
      <c r="D7474" s="167">
        <f>IF('Lineær programmering opg 4'!$M$4=0,"-",(-A7474+'Lineær programmering opg 4'!$M$4)/'Lineær programmering opg 4'!$K$4*-1)</f>
        <v>358.6079999999605</v>
      </c>
      <c r="E7474" s="167">
        <f>IF('Lineær programmering opg 4'!$M$5=0,"-",(-A7474+'Lineær programmering opg 4'!$M$5)/'Lineær programmering opg 4'!$K$5*-1)</f>
        <v>254.4779999999852</v>
      </c>
      <c r="F7474" s="167" t="str">
        <f>IF('Lineær programmering opg 4'!$E$6=0,"-",(-A7474+'Lineær programmering opg 4'!$M$6)/'Lineær programmering opg 4'!$K$6*-1)</f>
        <v>-</v>
      </c>
      <c r="G7474" s="167" t="str">
        <f>IF('Lineær programmering opg 4'!$D$7=0,"-",((-A7474+'Lineær programmering opg 4'!$M$7)/'Lineær programmering opg 4'!$K$7)*-1)</f>
        <v>-</v>
      </c>
      <c r="H7474" s="167" t="str">
        <f>IF('Lineær programmering opg 4'!$C$8=0,"-",((-A7474+'Lineær programmering opg 4'!$M$8)/'Lineær programmering opg 4'!$K$8)*-1)</f>
        <v>-</v>
      </c>
      <c r="I7474" s="167" t="str">
        <f>IF('Lineær programmering opg 4'!$D$8=0,"-",'Lineær programmering opg 4'!$G$8)</f>
        <v>-</v>
      </c>
      <c r="J7474" s="295">
        <f>A7474*'Lineær programmering opg 4'!$C$11+Datatabel!C7474*'Lineær programmering opg 4'!$D$11</f>
        <v>44241.299999999756</v>
      </c>
      <c r="K7474" s="9">
        <f t="shared" si="582"/>
        <v>0</v>
      </c>
      <c r="L7474" s="9">
        <f t="shared" si="583"/>
        <v>0</v>
      </c>
    </row>
    <row r="7475" spans="1:12" ht="15" x14ac:dyDescent="0.25">
      <c r="A7475" s="167">
        <f t="shared" si="581"/>
        <v>60.67200000001975</v>
      </c>
      <c r="B7475" s="325">
        <f t="shared" si="584"/>
        <v>0.25280000000008229</v>
      </c>
      <c r="C7475" s="167">
        <f t="shared" si="580"/>
        <v>254.4959999999852</v>
      </c>
      <c r="D7475" s="167">
        <f>IF('Lineær programmering opg 4'!$M$4=0,"-",(-A7475+'Lineær programmering opg 4'!$M$4)/'Lineær programmering opg 4'!$K$4*-1)</f>
        <v>358.6559999999605</v>
      </c>
      <c r="E7475" s="167">
        <f>IF('Lineær programmering opg 4'!$M$5=0,"-",(-A7475+'Lineær programmering opg 4'!$M$5)/'Lineær programmering opg 4'!$K$5*-1)</f>
        <v>254.4959999999852</v>
      </c>
      <c r="F7475" s="167" t="str">
        <f>IF('Lineær programmering opg 4'!$E$6=0,"-",(-A7475+'Lineær programmering opg 4'!$M$6)/'Lineær programmering opg 4'!$K$6*-1)</f>
        <v>-</v>
      </c>
      <c r="G7475" s="167" t="str">
        <f>IF('Lineær programmering opg 4'!$D$7=0,"-",((-A7475+'Lineær programmering opg 4'!$M$7)/'Lineær programmering opg 4'!$K$7)*-1)</f>
        <v>-</v>
      </c>
      <c r="H7475" s="167" t="str">
        <f>IF('Lineær programmering opg 4'!$C$8=0,"-",((-A7475+'Lineær programmering opg 4'!$M$8)/'Lineær programmering opg 4'!$K$8)*-1)</f>
        <v>-</v>
      </c>
      <c r="I7475" s="167" t="str">
        <f>IF('Lineær programmering opg 4'!$D$8=0,"-",'Lineær programmering opg 4'!$G$8)</f>
        <v>-</v>
      </c>
      <c r="J7475" s="295">
        <f>A7475*'Lineær programmering opg 4'!$C$11+Datatabel!C7475*'Lineær programmering opg 4'!$D$11</f>
        <v>44241.599999999758</v>
      </c>
      <c r="K7475" s="9">
        <f t="shared" si="582"/>
        <v>0</v>
      </c>
      <c r="L7475" s="9">
        <f t="shared" si="583"/>
        <v>0</v>
      </c>
    </row>
    <row r="7476" spans="1:12" ht="15" x14ac:dyDescent="0.25">
      <c r="A7476" s="167">
        <f t="shared" si="581"/>
        <v>60.648000000019749</v>
      </c>
      <c r="B7476" s="325">
        <f t="shared" si="584"/>
        <v>0.2527000000000823</v>
      </c>
      <c r="C7476" s="167">
        <f t="shared" si="580"/>
        <v>254.5139999999852</v>
      </c>
      <c r="D7476" s="167">
        <f>IF('Lineær programmering opg 4'!$M$4=0,"-",(-A7476+'Lineær programmering opg 4'!$M$4)/'Lineær programmering opg 4'!$K$4*-1)</f>
        <v>358.7039999999605</v>
      </c>
      <c r="E7476" s="167">
        <f>IF('Lineær programmering opg 4'!$M$5=0,"-",(-A7476+'Lineær programmering opg 4'!$M$5)/'Lineær programmering opg 4'!$K$5*-1)</f>
        <v>254.5139999999852</v>
      </c>
      <c r="F7476" s="167" t="str">
        <f>IF('Lineær programmering opg 4'!$E$6=0,"-",(-A7476+'Lineær programmering opg 4'!$M$6)/'Lineær programmering opg 4'!$K$6*-1)</f>
        <v>-</v>
      </c>
      <c r="G7476" s="167" t="str">
        <f>IF('Lineær programmering opg 4'!$D$7=0,"-",((-A7476+'Lineær programmering opg 4'!$M$7)/'Lineær programmering opg 4'!$K$7)*-1)</f>
        <v>-</v>
      </c>
      <c r="H7476" s="167" t="str">
        <f>IF('Lineær programmering opg 4'!$C$8=0,"-",((-A7476+'Lineær programmering opg 4'!$M$8)/'Lineær programmering opg 4'!$K$8)*-1)</f>
        <v>-</v>
      </c>
      <c r="I7476" s="167" t="str">
        <f>IF('Lineær programmering opg 4'!$D$8=0,"-",'Lineær programmering opg 4'!$G$8)</f>
        <v>-</v>
      </c>
      <c r="J7476" s="295">
        <f>A7476*'Lineær programmering opg 4'!$C$11+Datatabel!C7476*'Lineær programmering opg 4'!$D$11</f>
        <v>44241.899999999754</v>
      </c>
      <c r="K7476" s="9">
        <f t="shared" si="582"/>
        <v>0</v>
      </c>
      <c r="L7476" s="9">
        <f t="shared" si="583"/>
        <v>0</v>
      </c>
    </row>
    <row r="7477" spans="1:12" ht="15" x14ac:dyDescent="0.25">
      <c r="A7477" s="167">
        <f t="shared" si="581"/>
        <v>60.624000000019755</v>
      </c>
      <c r="B7477" s="325">
        <f t="shared" si="584"/>
        <v>0.25260000000008231</v>
      </c>
      <c r="C7477" s="167">
        <f t="shared" si="580"/>
        <v>254.5319999999852</v>
      </c>
      <c r="D7477" s="167">
        <f>IF('Lineær programmering opg 4'!$M$4=0,"-",(-A7477+'Lineær programmering opg 4'!$M$4)/'Lineær programmering opg 4'!$K$4*-1)</f>
        <v>358.7519999999605</v>
      </c>
      <c r="E7477" s="167">
        <f>IF('Lineær programmering opg 4'!$M$5=0,"-",(-A7477+'Lineær programmering opg 4'!$M$5)/'Lineær programmering opg 4'!$K$5*-1)</f>
        <v>254.5319999999852</v>
      </c>
      <c r="F7477" s="167" t="str">
        <f>IF('Lineær programmering opg 4'!$E$6=0,"-",(-A7477+'Lineær programmering opg 4'!$M$6)/'Lineær programmering opg 4'!$K$6*-1)</f>
        <v>-</v>
      </c>
      <c r="G7477" s="167" t="str">
        <f>IF('Lineær programmering opg 4'!$D$7=0,"-",((-A7477+'Lineær programmering opg 4'!$M$7)/'Lineær programmering opg 4'!$K$7)*-1)</f>
        <v>-</v>
      </c>
      <c r="H7477" s="167" t="str">
        <f>IF('Lineær programmering opg 4'!$C$8=0,"-",((-A7477+'Lineær programmering opg 4'!$M$8)/'Lineær programmering opg 4'!$K$8)*-1)</f>
        <v>-</v>
      </c>
      <c r="I7477" s="167" t="str">
        <f>IF('Lineær programmering opg 4'!$D$8=0,"-",'Lineær programmering opg 4'!$G$8)</f>
        <v>-</v>
      </c>
      <c r="J7477" s="295">
        <f>A7477*'Lineær programmering opg 4'!$C$11+Datatabel!C7477*'Lineær programmering opg 4'!$D$11</f>
        <v>44242.199999999757</v>
      </c>
      <c r="K7477" s="9">
        <f t="shared" si="582"/>
        <v>0</v>
      </c>
      <c r="L7477" s="9">
        <f t="shared" si="583"/>
        <v>0</v>
      </c>
    </row>
    <row r="7478" spans="1:12" ht="15" x14ac:dyDescent="0.25">
      <c r="A7478" s="167">
        <f t="shared" si="581"/>
        <v>60.600000000019762</v>
      </c>
      <c r="B7478" s="325">
        <f t="shared" si="584"/>
        <v>0.25250000000008233</v>
      </c>
      <c r="C7478" s="167">
        <f t="shared" si="580"/>
        <v>254.5499999999852</v>
      </c>
      <c r="D7478" s="167">
        <f>IF('Lineær programmering opg 4'!$M$4=0,"-",(-A7478+'Lineær programmering opg 4'!$M$4)/'Lineær programmering opg 4'!$K$4*-1)</f>
        <v>358.79999999996051</v>
      </c>
      <c r="E7478" s="167">
        <f>IF('Lineær programmering opg 4'!$M$5=0,"-",(-A7478+'Lineær programmering opg 4'!$M$5)/'Lineær programmering opg 4'!$K$5*-1)</f>
        <v>254.5499999999852</v>
      </c>
      <c r="F7478" s="167" t="str">
        <f>IF('Lineær programmering opg 4'!$E$6=0,"-",(-A7478+'Lineær programmering opg 4'!$M$6)/'Lineær programmering opg 4'!$K$6*-1)</f>
        <v>-</v>
      </c>
      <c r="G7478" s="167" t="str">
        <f>IF('Lineær programmering opg 4'!$D$7=0,"-",((-A7478+'Lineær programmering opg 4'!$M$7)/'Lineær programmering opg 4'!$K$7)*-1)</f>
        <v>-</v>
      </c>
      <c r="H7478" s="167" t="str">
        <f>IF('Lineær programmering opg 4'!$C$8=0,"-",((-A7478+'Lineær programmering opg 4'!$M$8)/'Lineær programmering opg 4'!$K$8)*-1)</f>
        <v>-</v>
      </c>
      <c r="I7478" s="167" t="str">
        <f>IF('Lineær programmering opg 4'!$D$8=0,"-",'Lineær programmering opg 4'!$G$8)</f>
        <v>-</v>
      </c>
      <c r="J7478" s="295">
        <f>A7478*'Lineær programmering opg 4'!$C$11+Datatabel!C7478*'Lineær programmering opg 4'!$D$11</f>
        <v>44242.49999999976</v>
      </c>
      <c r="K7478" s="9">
        <f t="shared" si="582"/>
        <v>0</v>
      </c>
      <c r="L7478" s="9">
        <f t="shared" si="583"/>
        <v>0</v>
      </c>
    </row>
    <row r="7479" spans="1:12" ht="15" x14ac:dyDescent="0.25">
      <c r="A7479" s="167">
        <f t="shared" si="581"/>
        <v>60.576000000019761</v>
      </c>
      <c r="B7479" s="325">
        <f t="shared" si="584"/>
        <v>0.25240000000008234</v>
      </c>
      <c r="C7479" s="167">
        <f t="shared" si="580"/>
        <v>254.5679999999852</v>
      </c>
      <c r="D7479" s="167">
        <f>IF('Lineær programmering opg 4'!$M$4=0,"-",(-A7479+'Lineær programmering opg 4'!$M$4)/'Lineær programmering opg 4'!$K$4*-1)</f>
        <v>358.84799999996051</v>
      </c>
      <c r="E7479" s="167">
        <f>IF('Lineær programmering opg 4'!$M$5=0,"-",(-A7479+'Lineær programmering opg 4'!$M$5)/'Lineær programmering opg 4'!$K$5*-1)</f>
        <v>254.5679999999852</v>
      </c>
      <c r="F7479" s="167" t="str">
        <f>IF('Lineær programmering opg 4'!$E$6=0,"-",(-A7479+'Lineær programmering opg 4'!$M$6)/'Lineær programmering opg 4'!$K$6*-1)</f>
        <v>-</v>
      </c>
      <c r="G7479" s="167" t="str">
        <f>IF('Lineær programmering opg 4'!$D$7=0,"-",((-A7479+'Lineær programmering opg 4'!$M$7)/'Lineær programmering opg 4'!$K$7)*-1)</f>
        <v>-</v>
      </c>
      <c r="H7479" s="167" t="str">
        <f>IF('Lineær programmering opg 4'!$C$8=0,"-",((-A7479+'Lineær programmering opg 4'!$M$8)/'Lineær programmering opg 4'!$K$8)*-1)</f>
        <v>-</v>
      </c>
      <c r="I7479" s="167" t="str">
        <f>IF('Lineær programmering opg 4'!$D$8=0,"-",'Lineær programmering opg 4'!$G$8)</f>
        <v>-</v>
      </c>
      <c r="J7479" s="295">
        <f>A7479*'Lineær programmering opg 4'!$C$11+Datatabel!C7479*'Lineær programmering opg 4'!$D$11</f>
        <v>44242.799999999756</v>
      </c>
      <c r="K7479" s="9">
        <f t="shared" si="582"/>
        <v>0</v>
      </c>
      <c r="L7479" s="9">
        <f t="shared" si="583"/>
        <v>0</v>
      </c>
    </row>
    <row r="7480" spans="1:12" ht="15" x14ac:dyDescent="0.25">
      <c r="A7480" s="167">
        <f t="shared" si="581"/>
        <v>60.55200000001976</v>
      </c>
      <c r="B7480" s="325">
        <f t="shared" si="584"/>
        <v>0.25230000000008235</v>
      </c>
      <c r="C7480" s="167">
        <f t="shared" si="580"/>
        <v>254.58599999998521</v>
      </c>
      <c r="D7480" s="167">
        <f>IF('Lineær programmering opg 4'!$M$4=0,"-",(-A7480+'Lineær programmering opg 4'!$M$4)/'Lineær programmering opg 4'!$K$4*-1)</f>
        <v>358.89599999996051</v>
      </c>
      <c r="E7480" s="167">
        <f>IF('Lineær programmering opg 4'!$M$5=0,"-",(-A7480+'Lineær programmering opg 4'!$M$5)/'Lineær programmering opg 4'!$K$5*-1)</f>
        <v>254.58599999998521</v>
      </c>
      <c r="F7480" s="167" t="str">
        <f>IF('Lineær programmering opg 4'!$E$6=0,"-",(-A7480+'Lineær programmering opg 4'!$M$6)/'Lineær programmering opg 4'!$K$6*-1)</f>
        <v>-</v>
      </c>
      <c r="G7480" s="167" t="str">
        <f>IF('Lineær programmering opg 4'!$D$7=0,"-",((-A7480+'Lineær programmering opg 4'!$M$7)/'Lineær programmering opg 4'!$K$7)*-1)</f>
        <v>-</v>
      </c>
      <c r="H7480" s="167" t="str">
        <f>IF('Lineær programmering opg 4'!$C$8=0,"-",((-A7480+'Lineær programmering opg 4'!$M$8)/'Lineær programmering opg 4'!$K$8)*-1)</f>
        <v>-</v>
      </c>
      <c r="I7480" s="167" t="str">
        <f>IF('Lineær programmering opg 4'!$D$8=0,"-",'Lineær programmering opg 4'!$G$8)</f>
        <v>-</v>
      </c>
      <c r="J7480" s="295">
        <f>A7480*'Lineær programmering opg 4'!$C$11+Datatabel!C7480*'Lineær programmering opg 4'!$D$11</f>
        <v>44243.099999999758</v>
      </c>
      <c r="K7480" s="9">
        <f t="shared" si="582"/>
        <v>0</v>
      </c>
      <c r="L7480" s="9">
        <f t="shared" si="583"/>
        <v>0</v>
      </c>
    </row>
    <row r="7481" spans="1:12" ht="15" x14ac:dyDescent="0.25">
      <c r="A7481" s="167">
        <f t="shared" si="581"/>
        <v>60.528000000019766</v>
      </c>
      <c r="B7481" s="325">
        <f t="shared" si="584"/>
        <v>0.25220000000008236</v>
      </c>
      <c r="C7481" s="167">
        <f t="shared" si="580"/>
        <v>254.60399999998521</v>
      </c>
      <c r="D7481" s="167">
        <f>IF('Lineær programmering opg 4'!$M$4=0,"-",(-A7481+'Lineær programmering opg 4'!$M$4)/'Lineær programmering opg 4'!$K$4*-1)</f>
        <v>358.94399999996045</v>
      </c>
      <c r="E7481" s="167">
        <f>IF('Lineær programmering opg 4'!$M$5=0,"-",(-A7481+'Lineær programmering opg 4'!$M$5)/'Lineær programmering opg 4'!$K$5*-1)</f>
        <v>254.60399999998521</v>
      </c>
      <c r="F7481" s="167" t="str">
        <f>IF('Lineær programmering opg 4'!$E$6=0,"-",(-A7481+'Lineær programmering opg 4'!$M$6)/'Lineær programmering opg 4'!$K$6*-1)</f>
        <v>-</v>
      </c>
      <c r="G7481" s="167" t="str">
        <f>IF('Lineær programmering opg 4'!$D$7=0,"-",((-A7481+'Lineær programmering opg 4'!$M$7)/'Lineær programmering opg 4'!$K$7)*-1)</f>
        <v>-</v>
      </c>
      <c r="H7481" s="167" t="str">
        <f>IF('Lineær programmering opg 4'!$C$8=0,"-",((-A7481+'Lineær programmering opg 4'!$M$8)/'Lineær programmering opg 4'!$K$8)*-1)</f>
        <v>-</v>
      </c>
      <c r="I7481" s="167" t="str">
        <f>IF('Lineær programmering opg 4'!$D$8=0,"-",'Lineær programmering opg 4'!$G$8)</f>
        <v>-</v>
      </c>
      <c r="J7481" s="295">
        <f>A7481*'Lineær programmering opg 4'!$C$11+Datatabel!C7481*'Lineær programmering opg 4'!$D$11</f>
        <v>44243.399999999754</v>
      </c>
      <c r="K7481" s="9">
        <f t="shared" si="582"/>
        <v>0</v>
      </c>
      <c r="L7481" s="9">
        <f t="shared" si="583"/>
        <v>0</v>
      </c>
    </row>
    <row r="7482" spans="1:12" ht="15" x14ac:dyDescent="0.25">
      <c r="A7482" s="167">
        <f t="shared" si="581"/>
        <v>60.504000000019772</v>
      </c>
      <c r="B7482" s="325">
        <f t="shared" si="584"/>
        <v>0.25210000000008237</v>
      </c>
      <c r="C7482" s="167">
        <f t="shared" si="580"/>
        <v>254.62199999998515</v>
      </c>
      <c r="D7482" s="167">
        <f>IF('Lineær programmering opg 4'!$M$4=0,"-",(-A7482+'Lineær programmering opg 4'!$M$4)/'Lineær programmering opg 4'!$K$4*-1)</f>
        <v>358.99199999996046</v>
      </c>
      <c r="E7482" s="167">
        <f>IF('Lineær programmering opg 4'!$M$5=0,"-",(-A7482+'Lineær programmering opg 4'!$M$5)/'Lineær programmering opg 4'!$K$5*-1)</f>
        <v>254.62199999998515</v>
      </c>
      <c r="F7482" s="167" t="str">
        <f>IF('Lineær programmering opg 4'!$E$6=0,"-",(-A7482+'Lineær programmering opg 4'!$M$6)/'Lineær programmering opg 4'!$K$6*-1)</f>
        <v>-</v>
      </c>
      <c r="G7482" s="167" t="str">
        <f>IF('Lineær programmering opg 4'!$D$7=0,"-",((-A7482+'Lineær programmering opg 4'!$M$7)/'Lineær programmering opg 4'!$K$7)*-1)</f>
        <v>-</v>
      </c>
      <c r="H7482" s="167" t="str">
        <f>IF('Lineær programmering opg 4'!$C$8=0,"-",((-A7482+'Lineær programmering opg 4'!$M$8)/'Lineær programmering opg 4'!$K$8)*-1)</f>
        <v>-</v>
      </c>
      <c r="I7482" s="167" t="str">
        <f>IF('Lineær programmering opg 4'!$D$8=0,"-",'Lineær programmering opg 4'!$G$8)</f>
        <v>-</v>
      </c>
      <c r="J7482" s="295">
        <f>A7482*'Lineær programmering opg 4'!$C$11+Datatabel!C7482*'Lineær programmering opg 4'!$D$11</f>
        <v>44243.69999999975</v>
      </c>
      <c r="K7482" s="9">
        <f t="shared" si="582"/>
        <v>0</v>
      </c>
      <c r="L7482" s="9">
        <f t="shared" si="583"/>
        <v>0</v>
      </c>
    </row>
    <row r="7483" spans="1:12" ht="15" x14ac:dyDescent="0.25">
      <c r="A7483" s="167">
        <f t="shared" si="581"/>
        <v>60.480000000019771</v>
      </c>
      <c r="B7483" s="325">
        <f t="shared" si="584"/>
        <v>0.25200000000008238</v>
      </c>
      <c r="C7483" s="167">
        <f t="shared" si="580"/>
        <v>254.63999999998515</v>
      </c>
      <c r="D7483" s="167">
        <f>IF('Lineær programmering opg 4'!$M$4=0,"-",(-A7483+'Lineær programmering opg 4'!$M$4)/'Lineær programmering opg 4'!$K$4*-1)</f>
        <v>359.03999999996046</v>
      </c>
      <c r="E7483" s="167">
        <f>IF('Lineær programmering opg 4'!$M$5=0,"-",(-A7483+'Lineær programmering opg 4'!$M$5)/'Lineær programmering opg 4'!$K$5*-1)</f>
        <v>254.63999999998515</v>
      </c>
      <c r="F7483" s="167" t="str">
        <f>IF('Lineær programmering opg 4'!$E$6=0,"-",(-A7483+'Lineær programmering opg 4'!$M$6)/'Lineær programmering opg 4'!$K$6*-1)</f>
        <v>-</v>
      </c>
      <c r="G7483" s="167" t="str">
        <f>IF('Lineær programmering opg 4'!$D$7=0,"-",((-A7483+'Lineær programmering opg 4'!$M$7)/'Lineær programmering opg 4'!$K$7)*-1)</f>
        <v>-</v>
      </c>
      <c r="H7483" s="167" t="str">
        <f>IF('Lineær programmering opg 4'!$C$8=0,"-",((-A7483+'Lineær programmering opg 4'!$M$8)/'Lineær programmering opg 4'!$K$8)*-1)</f>
        <v>-</v>
      </c>
      <c r="I7483" s="167" t="str">
        <f>IF('Lineær programmering opg 4'!$D$8=0,"-",'Lineær programmering opg 4'!$G$8)</f>
        <v>-</v>
      </c>
      <c r="J7483" s="295">
        <f>A7483*'Lineær programmering opg 4'!$C$11+Datatabel!C7483*'Lineær programmering opg 4'!$D$11</f>
        <v>44243.999999999753</v>
      </c>
      <c r="K7483" s="9">
        <f t="shared" si="582"/>
        <v>0</v>
      </c>
      <c r="L7483" s="9">
        <f t="shared" si="583"/>
        <v>0</v>
      </c>
    </row>
    <row r="7484" spans="1:12" ht="15" x14ac:dyDescent="0.25">
      <c r="A7484" s="167">
        <f t="shared" si="581"/>
        <v>60.45600000001977</v>
      </c>
      <c r="B7484" s="325">
        <f t="shared" si="584"/>
        <v>0.25190000000008239</v>
      </c>
      <c r="C7484" s="167">
        <f t="shared" si="580"/>
        <v>254.65799999998515</v>
      </c>
      <c r="D7484" s="167">
        <f>IF('Lineær programmering opg 4'!$M$4=0,"-",(-A7484+'Lineær programmering opg 4'!$M$4)/'Lineær programmering opg 4'!$K$4*-1)</f>
        <v>359.08799999996046</v>
      </c>
      <c r="E7484" s="167">
        <f>IF('Lineær programmering opg 4'!$M$5=0,"-",(-A7484+'Lineær programmering opg 4'!$M$5)/'Lineær programmering opg 4'!$K$5*-1)</f>
        <v>254.65799999998515</v>
      </c>
      <c r="F7484" s="167" t="str">
        <f>IF('Lineær programmering opg 4'!$E$6=0,"-",(-A7484+'Lineær programmering opg 4'!$M$6)/'Lineær programmering opg 4'!$K$6*-1)</f>
        <v>-</v>
      </c>
      <c r="G7484" s="167" t="str">
        <f>IF('Lineær programmering opg 4'!$D$7=0,"-",((-A7484+'Lineær programmering opg 4'!$M$7)/'Lineær programmering opg 4'!$K$7)*-1)</f>
        <v>-</v>
      </c>
      <c r="H7484" s="167" t="str">
        <f>IF('Lineær programmering opg 4'!$C$8=0,"-",((-A7484+'Lineær programmering opg 4'!$M$8)/'Lineær programmering opg 4'!$K$8)*-1)</f>
        <v>-</v>
      </c>
      <c r="I7484" s="167" t="str">
        <f>IF('Lineær programmering opg 4'!$D$8=0,"-",'Lineær programmering opg 4'!$G$8)</f>
        <v>-</v>
      </c>
      <c r="J7484" s="295">
        <f>A7484*'Lineær programmering opg 4'!$C$11+Datatabel!C7484*'Lineær programmering opg 4'!$D$11</f>
        <v>44244.299999999748</v>
      </c>
      <c r="K7484" s="9">
        <f t="shared" si="582"/>
        <v>0</v>
      </c>
      <c r="L7484" s="9">
        <f t="shared" si="583"/>
        <v>0</v>
      </c>
    </row>
    <row r="7485" spans="1:12" ht="15" x14ac:dyDescent="0.25">
      <c r="A7485" s="167">
        <f t="shared" si="581"/>
        <v>60.432000000019777</v>
      </c>
      <c r="B7485" s="325">
        <f t="shared" si="584"/>
        <v>0.2518000000000824</v>
      </c>
      <c r="C7485" s="167">
        <f t="shared" si="580"/>
        <v>254.67599999998515</v>
      </c>
      <c r="D7485" s="167">
        <f>IF('Lineær programmering opg 4'!$M$4=0,"-",(-A7485+'Lineær programmering opg 4'!$M$4)/'Lineær programmering opg 4'!$K$4*-1)</f>
        <v>359.13599999996046</v>
      </c>
      <c r="E7485" s="167">
        <f>IF('Lineær programmering opg 4'!$M$5=0,"-",(-A7485+'Lineær programmering opg 4'!$M$5)/'Lineær programmering opg 4'!$K$5*-1)</f>
        <v>254.67599999998515</v>
      </c>
      <c r="F7485" s="167" t="str">
        <f>IF('Lineær programmering opg 4'!$E$6=0,"-",(-A7485+'Lineær programmering opg 4'!$M$6)/'Lineær programmering opg 4'!$K$6*-1)</f>
        <v>-</v>
      </c>
      <c r="G7485" s="167" t="str">
        <f>IF('Lineær programmering opg 4'!$D$7=0,"-",((-A7485+'Lineær programmering opg 4'!$M$7)/'Lineær programmering opg 4'!$K$7)*-1)</f>
        <v>-</v>
      </c>
      <c r="H7485" s="167" t="str">
        <f>IF('Lineær programmering opg 4'!$C$8=0,"-",((-A7485+'Lineær programmering opg 4'!$M$8)/'Lineær programmering opg 4'!$K$8)*-1)</f>
        <v>-</v>
      </c>
      <c r="I7485" s="167" t="str">
        <f>IF('Lineær programmering opg 4'!$D$8=0,"-",'Lineær programmering opg 4'!$G$8)</f>
        <v>-</v>
      </c>
      <c r="J7485" s="295">
        <f>A7485*'Lineær programmering opg 4'!$C$11+Datatabel!C7485*'Lineær programmering opg 4'!$D$11</f>
        <v>44244.599999999751</v>
      </c>
      <c r="K7485" s="9">
        <f t="shared" si="582"/>
        <v>0</v>
      </c>
      <c r="L7485" s="9">
        <f t="shared" si="583"/>
        <v>0</v>
      </c>
    </row>
    <row r="7486" spans="1:12" ht="15" x14ac:dyDescent="0.25">
      <c r="A7486" s="167">
        <f t="shared" si="581"/>
        <v>60.408000000019783</v>
      </c>
      <c r="B7486" s="325">
        <f t="shared" si="584"/>
        <v>0.25170000000008241</v>
      </c>
      <c r="C7486" s="167">
        <f t="shared" si="580"/>
        <v>254.69399999998515</v>
      </c>
      <c r="D7486" s="167">
        <f>IF('Lineær programmering opg 4'!$M$4=0,"-",(-A7486+'Lineær programmering opg 4'!$M$4)/'Lineær programmering opg 4'!$K$4*-1)</f>
        <v>359.18399999996041</v>
      </c>
      <c r="E7486" s="167">
        <f>IF('Lineær programmering opg 4'!$M$5=0,"-",(-A7486+'Lineær programmering opg 4'!$M$5)/'Lineær programmering opg 4'!$K$5*-1)</f>
        <v>254.69399999998515</v>
      </c>
      <c r="F7486" s="167" t="str">
        <f>IF('Lineær programmering opg 4'!$E$6=0,"-",(-A7486+'Lineær programmering opg 4'!$M$6)/'Lineær programmering opg 4'!$K$6*-1)</f>
        <v>-</v>
      </c>
      <c r="G7486" s="167" t="str">
        <f>IF('Lineær programmering opg 4'!$D$7=0,"-",((-A7486+'Lineær programmering opg 4'!$M$7)/'Lineær programmering opg 4'!$K$7)*-1)</f>
        <v>-</v>
      </c>
      <c r="H7486" s="167" t="str">
        <f>IF('Lineær programmering opg 4'!$C$8=0,"-",((-A7486+'Lineær programmering opg 4'!$M$8)/'Lineær programmering opg 4'!$K$8)*-1)</f>
        <v>-</v>
      </c>
      <c r="I7486" s="167" t="str">
        <f>IF('Lineær programmering opg 4'!$D$8=0,"-",'Lineær programmering opg 4'!$G$8)</f>
        <v>-</v>
      </c>
      <c r="J7486" s="295">
        <f>A7486*'Lineær programmering opg 4'!$C$11+Datatabel!C7486*'Lineær programmering opg 4'!$D$11</f>
        <v>44244.899999999747</v>
      </c>
      <c r="K7486" s="9">
        <f t="shared" si="582"/>
        <v>0</v>
      </c>
      <c r="L7486" s="9">
        <f t="shared" si="583"/>
        <v>0</v>
      </c>
    </row>
    <row r="7487" spans="1:12" ht="15" x14ac:dyDescent="0.25">
      <c r="A7487" s="167">
        <f t="shared" si="581"/>
        <v>60.384000000019782</v>
      </c>
      <c r="B7487" s="325">
        <f t="shared" si="584"/>
        <v>0.25160000000008242</v>
      </c>
      <c r="C7487" s="167">
        <f t="shared" si="580"/>
        <v>254.71199999998515</v>
      </c>
      <c r="D7487" s="167">
        <f>IF('Lineær programmering opg 4'!$M$4=0,"-",(-A7487+'Lineær programmering opg 4'!$M$4)/'Lineær programmering opg 4'!$K$4*-1)</f>
        <v>359.23199999996041</v>
      </c>
      <c r="E7487" s="167">
        <f>IF('Lineær programmering opg 4'!$M$5=0,"-",(-A7487+'Lineær programmering opg 4'!$M$5)/'Lineær programmering opg 4'!$K$5*-1)</f>
        <v>254.71199999998515</v>
      </c>
      <c r="F7487" s="167" t="str">
        <f>IF('Lineær programmering opg 4'!$E$6=0,"-",(-A7487+'Lineær programmering opg 4'!$M$6)/'Lineær programmering opg 4'!$K$6*-1)</f>
        <v>-</v>
      </c>
      <c r="G7487" s="167" t="str">
        <f>IF('Lineær programmering opg 4'!$D$7=0,"-",((-A7487+'Lineær programmering opg 4'!$M$7)/'Lineær programmering opg 4'!$K$7)*-1)</f>
        <v>-</v>
      </c>
      <c r="H7487" s="167" t="str">
        <f>IF('Lineær programmering opg 4'!$C$8=0,"-",((-A7487+'Lineær programmering opg 4'!$M$8)/'Lineær programmering opg 4'!$K$8)*-1)</f>
        <v>-</v>
      </c>
      <c r="I7487" s="167" t="str">
        <f>IF('Lineær programmering opg 4'!$D$8=0,"-",'Lineær programmering opg 4'!$G$8)</f>
        <v>-</v>
      </c>
      <c r="J7487" s="295">
        <f>A7487*'Lineær programmering opg 4'!$C$11+Datatabel!C7487*'Lineær programmering opg 4'!$D$11</f>
        <v>44245.199999999757</v>
      </c>
      <c r="K7487" s="9">
        <f t="shared" si="582"/>
        <v>0</v>
      </c>
      <c r="L7487" s="9">
        <f t="shared" si="583"/>
        <v>0</v>
      </c>
    </row>
    <row r="7488" spans="1:12" ht="15" x14ac:dyDescent="0.25">
      <c r="A7488" s="167">
        <f t="shared" si="581"/>
        <v>60.360000000019781</v>
      </c>
      <c r="B7488" s="325">
        <f t="shared" si="584"/>
        <v>0.25150000000008244</v>
      </c>
      <c r="C7488" s="167">
        <f t="shared" si="580"/>
        <v>254.72999999998515</v>
      </c>
      <c r="D7488" s="167">
        <f>IF('Lineær programmering opg 4'!$M$4=0,"-",(-A7488+'Lineær programmering opg 4'!$M$4)/'Lineær programmering opg 4'!$K$4*-1)</f>
        <v>359.27999999996041</v>
      </c>
      <c r="E7488" s="167">
        <f>IF('Lineær programmering opg 4'!$M$5=0,"-",(-A7488+'Lineær programmering opg 4'!$M$5)/'Lineær programmering opg 4'!$K$5*-1)</f>
        <v>254.72999999998515</v>
      </c>
      <c r="F7488" s="167" t="str">
        <f>IF('Lineær programmering opg 4'!$E$6=0,"-",(-A7488+'Lineær programmering opg 4'!$M$6)/'Lineær programmering opg 4'!$K$6*-1)</f>
        <v>-</v>
      </c>
      <c r="G7488" s="167" t="str">
        <f>IF('Lineær programmering opg 4'!$D$7=0,"-",((-A7488+'Lineær programmering opg 4'!$M$7)/'Lineær programmering opg 4'!$K$7)*-1)</f>
        <v>-</v>
      </c>
      <c r="H7488" s="167" t="str">
        <f>IF('Lineær programmering opg 4'!$C$8=0,"-",((-A7488+'Lineær programmering opg 4'!$M$8)/'Lineær programmering opg 4'!$K$8)*-1)</f>
        <v>-</v>
      </c>
      <c r="I7488" s="167" t="str">
        <f>IF('Lineær programmering opg 4'!$D$8=0,"-",'Lineær programmering opg 4'!$G$8)</f>
        <v>-</v>
      </c>
      <c r="J7488" s="295">
        <f>A7488*'Lineær programmering opg 4'!$C$11+Datatabel!C7488*'Lineær programmering opg 4'!$D$11</f>
        <v>44245.499999999753</v>
      </c>
      <c r="K7488" s="9">
        <f t="shared" si="582"/>
        <v>0</v>
      </c>
      <c r="L7488" s="9">
        <f t="shared" si="583"/>
        <v>0</v>
      </c>
    </row>
    <row r="7489" spans="1:12" ht="15" x14ac:dyDescent="0.25">
      <c r="A7489" s="167">
        <f t="shared" si="581"/>
        <v>60.336000000019787</v>
      </c>
      <c r="B7489" s="325">
        <f t="shared" si="584"/>
        <v>0.25140000000008245</v>
      </c>
      <c r="C7489" s="167">
        <f t="shared" si="580"/>
        <v>254.74799999998515</v>
      </c>
      <c r="D7489" s="167">
        <f>IF('Lineær programmering opg 4'!$M$4=0,"-",(-A7489+'Lineær programmering opg 4'!$M$4)/'Lineær programmering opg 4'!$K$4*-1)</f>
        <v>359.32799999996041</v>
      </c>
      <c r="E7489" s="167">
        <f>IF('Lineær programmering opg 4'!$M$5=0,"-",(-A7489+'Lineær programmering opg 4'!$M$5)/'Lineær programmering opg 4'!$K$5*-1)</f>
        <v>254.74799999998515</v>
      </c>
      <c r="F7489" s="167" t="str">
        <f>IF('Lineær programmering opg 4'!$E$6=0,"-",(-A7489+'Lineær programmering opg 4'!$M$6)/'Lineær programmering opg 4'!$K$6*-1)</f>
        <v>-</v>
      </c>
      <c r="G7489" s="167" t="str">
        <f>IF('Lineær programmering opg 4'!$D$7=0,"-",((-A7489+'Lineær programmering opg 4'!$M$7)/'Lineær programmering opg 4'!$K$7)*-1)</f>
        <v>-</v>
      </c>
      <c r="H7489" s="167" t="str">
        <f>IF('Lineær programmering opg 4'!$C$8=0,"-",((-A7489+'Lineær programmering opg 4'!$M$8)/'Lineær programmering opg 4'!$K$8)*-1)</f>
        <v>-</v>
      </c>
      <c r="I7489" s="167" t="str">
        <f>IF('Lineær programmering opg 4'!$D$8=0,"-",'Lineær programmering opg 4'!$G$8)</f>
        <v>-</v>
      </c>
      <c r="J7489" s="295">
        <f>A7489*'Lineær programmering opg 4'!$C$11+Datatabel!C7489*'Lineær programmering opg 4'!$D$11</f>
        <v>44245.799999999748</v>
      </c>
      <c r="K7489" s="9">
        <f t="shared" si="582"/>
        <v>0</v>
      </c>
      <c r="L7489" s="9">
        <f t="shared" si="583"/>
        <v>0</v>
      </c>
    </row>
    <row r="7490" spans="1:12" ht="15" x14ac:dyDescent="0.25">
      <c r="A7490" s="167">
        <f t="shared" si="581"/>
        <v>60.312000000019793</v>
      </c>
      <c r="B7490" s="325">
        <f t="shared" si="584"/>
        <v>0.25130000000008246</v>
      </c>
      <c r="C7490" s="167">
        <f t="shared" si="580"/>
        <v>254.76599999998516</v>
      </c>
      <c r="D7490" s="167">
        <f>IF('Lineær programmering opg 4'!$M$4=0,"-",(-A7490+'Lineær programmering opg 4'!$M$4)/'Lineær programmering opg 4'!$K$4*-1)</f>
        <v>359.37599999996041</v>
      </c>
      <c r="E7490" s="167">
        <f>IF('Lineær programmering opg 4'!$M$5=0,"-",(-A7490+'Lineær programmering opg 4'!$M$5)/'Lineær programmering opg 4'!$K$5*-1)</f>
        <v>254.76599999998516</v>
      </c>
      <c r="F7490" s="167" t="str">
        <f>IF('Lineær programmering opg 4'!$E$6=0,"-",(-A7490+'Lineær programmering opg 4'!$M$6)/'Lineær programmering opg 4'!$K$6*-1)</f>
        <v>-</v>
      </c>
      <c r="G7490" s="167" t="str">
        <f>IF('Lineær programmering opg 4'!$D$7=0,"-",((-A7490+'Lineær programmering opg 4'!$M$7)/'Lineær programmering opg 4'!$K$7)*-1)</f>
        <v>-</v>
      </c>
      <c r="H7490" s="167" t="str">
        <f>IF('Lineær programmering opg 4'!$C$8=0,"-",((-A7490+'Lineær programmering opg 4'!$M$8)/'Lineær programmering opg 4'!$K$8)*-1)</f>
        <v>-</v>
      </c>
      <c r="I7490" s="167" t="str">
        <f>IF('Lineær programmering opg 4'!$D$8=0,"-",'Lineær programmering opg 4'!$G$8)</f>
        <v>-</v>
      </c>
      <c r="J7490" s="295">
        <f>A7490*'Lineær programmering opg 4'!$C$11+Datatabel!C7490*'Lineær programmering opg 4'!$D$11</f>
        <v>44246.099999999758</v>
      </c>
      <c r="K7490" s="9">
        <f t="shared" si="582"/>
        <v>0</v>
      </c>
      <c r="L7490" s="9">
        <f t="shared" si="583"/>
        <v>0</v>
      </c>
    </row>
    <row r="7491" spans="1:12" ht="15" x14ac:dyDescent="0.25">
      <c r="A7491" s="167">
        <f t="shared" si="581"/>
        <v>60.288000000019792</v>
      </c>
      <c r="B7491" s="325">
        <f t="shared" si="584"/>
        <v>0.25120000000008247</v>
      </c>
      <c r="C7491" s="167">
        <f t="shared" ref="C7491:C7554" si="585">MIN(D7491,E7491,F7491,G7491,H7491,I7491)</f>
        <v>254.78399999998516</v>
      </c>
      <c r="D7491" s="167">
        <f>IF('Lineær programmering opg 4'!$M$4=0,"-",(-A7491+'Lineær programmering opg 4'!$M$4)/'Lineær programmering opg 4'!$K$4*-1)</f>
        <v>359.42399999996042</v>
      </c>
      <c r="E7491" s="167">
        <f>IF('Lineær programmering opg 4'!$M$5=0,"-",(-A7491+'Lineær programmering opg 4'!$M$5)/'Lineær programmering opg 4'!$K$5*-1)</f>
        <v>254.78399999998516</v>
      </c>
      <c r="F7491" s="167" t="str">
        <f>IF('Lineær programmering opg 4'!$E$6=0,"-",(-A7491+'Lineær programmering opg 4'!$M$6)/'Lineær programmering opg 4'!$K$6*-1)</f>
        <v>-</v>
      </c>
      <c r="G7491" s="167" t="str">
        <f>IF('Lineær programmering opg 4'!$D$7=0,"-",((-A7491+'Lineær programmering opg 4'!$M$7)/'Lineær programmering opg 4'!$K$7)*-1)</f>
        <v>-</v>
      </c>
      <c r="H7491" s="167" t="str">
        <f>IF('Lineær programmering opg 4'!$C$8=0,"-",((-A7491+'Lineær programmering opg 4'!$M$8)/'Lineær programmering opg 4'!$K$8)*-1)</f>
        <v>-</v>
      </c>
      <c r="I7491" s="167" t="str">
        <f>IF('Lineær programmering opg 4'!$D$8=0,"-",'Lineær programmering opg 4'!$G$8)</f>
        <v>-</v>
      </c>
      <c r="J7491" s="295">
        <f>A7491*'Lineær programmering opg 4'!$C$11+Datatabel!C7491*'Lineær programmering opg 4'!$D$11</f>
        <v>44246.399999999754</v>
      </c>
      <c r="K7491" s="9">
        <f t="shared" si="582"/>
        <v>0</v>
      </c>
      <c r="L7491" s="9">
        <f t="shared" si="583"/>
        <v>0</v>
      </c>
    </row>
    <row r="7492" spans="1:12" ht="15" x14ac:dyDescent="0.25">
      <c r="A7492" s="167">
        <f t="shared" ref="A7492:A7555" si="586">$A$3*B7492</f>
        <v>60.264000000019792</v>
      </c>
      <c r="B7492" s="325">
        <f t="shared" si="584"/>
        <v>0.25110000000008248</v>
      </c>
      <c r="C7492" s="167">
        <f t="shared" si="585"/>
        <v>254.80199999998516</v>
      </c>
      <c r="D7492" s="167">
        <f>IF('Lineær programmering opg 4'!$M$4=0,"-",(-A7492+'Lineær programmering opg 4'!$M$4)/'Lineær programmering opg 4'!$K$4*-1)</f>
        <v>359.47199999996042</v>
      </c>
      <c r="E7492" s="167">
        <f>IF('Lineær programmering opg 4'!$M$5=0,"-",(-A7492+'Lineær programmering opg 4'!$M$5)/'Lineær programmering opg 4'!$K$5*-1)</f>
        <v>254.80199999998516</v>
      </c>
      <c r="F7492" s="167" t="str">
        <f>IF('Lineær programmering opg 4'!$E$6=0,"-",(-A7492+'Lineær programmering opg 4'!$M$6)/'Lineær programmering opg 4'!$K$6*-1)</f>
        <v>-</v>
      </c>
      <c r="G7492" s="167" t="str">
        <f>IF('Lineær programmering opg 4'!$D$7=0,"-",((-A7492+'Lineær programmering opg 4'!$M$7)/'Lineær programmering opg 4'!$K$7)*-1)</f>
        <v>-</v>
      </c>
      <c r="H7492" s="167" t="str">
        <f>IF('Lineær programmering opg 4'!$C$8=0,"-",((-A7492+'Lineær programmering opg 4'!$M$8)/'Lineær programmering opg 4'!$K$8)*-1)</f>
        <v>-</v>
      </c>
      <c r="I7492" s="167" t="str">
        <f>IF('Lineær programmering opg 4'!$D$8=0,"-",'Lineær programmering opg 4'!$G$8)</f>
        <v>-</v>
      </c>
      <c r="J7492" s="295">
        <f>A7492*'Lineær programmering opg 4'!$C$11+Datatabel!C7492*'Lineær programmering opg 4'!$D$11</f>
        <v>44246.699999999757</v>
      </c>
      <c r="K7492" s="9">
        <f t="shared" ref="K7492:K7555" si="587">IF($J$10004=J7492,A7492,0)</f>
        <v>0</v>
      </c>
      <c r="L7492" s="9">
        <f t="shared" ref="L7492:L7555" si="588">IF(J7492=$J$10004,C7492,0)</f>
        <v>0</v>
      </c>
    </row>
    <row r="7493" spans="1:12" ht="15" x14ac:dyDescent="0.25">
      <c r="A7493" s="167">
        <f t="shared" si="586"/>
        <v>60.240000000019798</v>
      </c>
      <c r="B7493" s="325">
        <f t="shared" ref="B7493:B7556" si="589">B7492-0.01%</f>
        <v>0.25100000000008249</v>
      </c>
      <c r="C7493" s="167">
        <f t="shared" si="585"/>
        <v>254.81999999998516</v>
      </c>
      <c r="D7493" s="167">
        <f>IF('Lineær programmering opg 4'!$M$4=0,"-",(-A7493+'Lineær programmering opg 4'!$M$4)/'Lineær programmering opg 4'!$K$4*-1)</f>
        <v>359.51999999996042</v>
      </c>
      <c r="E7493" s="167">
        <f>IF('Lineær programmering opg 4'!$M$5=0,"-",(-A7493+'Lineær programmering opg 4'!$M$5)/'Lineær programmering opg 4'!$K$5*-1)</f>
        <v>254.81999999998516</v>
      </c>
      <c r="F7493" s="167" t="str">
        <f>IF('Lineær programmering opg 4'!$E$6=0,"-",(-A7493+'Lineær programmering opg 4'!$M$6)/'Lineær programmering opg 4'!$K$6*-1)</f>
        <v>-</v>
      </c>
      <c r="G7493" s="167" t="str">
        <f>IF('Lineær programmering opg 4'!$D$7=0,"-",((-A7493+'Lineær programmering opg 4'!$M$7)/'Lineær programmering opg 4'!$K$7)*-1)</f>
        <v>-</v>
      </c>
      <c r="H7493" s="167" t="str">
        <f>IF('Lineær programmering opg 4'!$C$8=0,"-",((-A7493+'Lineær programmering opg 4'!$M$8)/'Lineær programmering opg 4'!$K$8)*-1)</f>
        <v>-</v>
      </c>
      <c r="I7493" s="167" t="str">
        <f>IF('Lineær programmering opg 4'!$D$8=0,"-",'Lineær programmering opg 4'!$G$8)</f>
        <v>-</v>
      </c>
      <c r="J7493" s="295">
        <f>A7493*'Lineær programmering opg 4'!$C$11+Datatabel!C7493*'Lineær programmering opg 4'!$D$11</f>
        <v>44246.999999999753</v>
      </c>
      <c r="K7493" s="9">
        <f t="shared" si="587"/>
        <v>0</v>
      </c>
      <c r="L7493" s="9">
        <f t="shared" si="588"/>
        <v>0</v>
      </c>
    </row>
    <row r="7494" spans="1:12" ht="15" x14ac:dyDescent="0.25">
      <c r="A7494" s="167">
        <f t="shared" si="586"/>
        <v>60.216000000019804</v>
      </c>
      <c r="B7494" s="325">
        <f t="shared" si="589"/>
        <v>0.2509000000000825</v>
      </c>
      <c r="C7494" s="167">
        <f t="shared" si="585"/>
        <v>254.83799999998516</v>
      </c>
      <c r="D7494" s="167">
        <f>IF('Lineær programmering opg 4'!$M$4=0,"-",(-A7494+'Lineær programmering opg 4'!$M$4)/'Lineær programmering opg 4'!$K$4*-1)</f>
        <v>359.56799999996042</v>
      </c>
      <c r="E7494" s="167">
        <f>IF('Lineær programmering opg 4'!$M$5=0,"-",(-A7494+'Lineær programmering opg 4'!$M$5)/'Lineær programmering opg 4'!$K$5*-1)</f>
        <v>254.83799999998516</v>
      </c>
      <c r="F7494" s="167" t="str">
        <f>IF('Lineær programmering opg 4'!$E$6=0,"-",(-A7494+'Lineær programmering opg 4'!$M$6)/'Lineær programmering opg 4'!$K$6*-1)</f>
        <v>-</v>
      </c>
      <c r="G7494" s="167" t="str">
        <f>IF('Lineær programmering opg 4'!$D$7=0,"-",((-A7494+'Lineær programmering opg 4'!$M$7)/'Lineær programmering opg 4'!$K$7)*-1)</f>
        <v>-</v>
      </c>
      <c r="H7494" s="167" t="str">
        <f>IF('Lineær programmering opg 4'!$C$8=0,"-",((-A7494+'Lineær programmering opg 4'!$M$8)/'Lineær programmering opg 4'!$K$8)*-1)</f>
        <v>-</v>
      </c>
      <c r="I7494" s="167" t="str">
        <f>IF('Lineær programmering opg 4'!$D$8=0,"-",'Lineær programmering opg 4'!$G$8)</f>
        <v>-</v>
      </c>
      <c r="J7494" s="295">
        <f>A7494*'Lineær programmering opg 4'!$C$11+Datatabel!C7494*'Lineær programmering opg 4'!$D$11</f>
        <v>44247.299999999748</v>
      </c>
      <c r="K7494" s="9">
        <f t="shared" si="587"/>
        <v>0</v>
      </c>
      <c r="L7494" s="9">
        <f t="shared" si="588"/>
        <v>0</v>
      </c>
    </row>
    <row r="7495" spans="1:12" ht="15" x14ac:dyDescent="0.25">
      <c r="A7495" s="167">
        <f t="shared" si="586"/>
        <v>60.192000000019803</v>
      </c>
      <c r="B7495" s="325">
        <f t="shared" si="589"/>
        <v>0.25080000000008251</v>
      </c>
      <c r="C7495" s="167">
        <f t="shared" si="585"/>
        <v>254.85599999998516</v>
      </c>
      <c r="D7495" s="167">
        <f>IF('Lineær programmering opg 4'!$M$4=0,"-",(-A7495+'Lineær programmering opg 4'!$M$4)/'Lineær programmering opg 4'!$K$4*-1)</f>
        <v>359.61599999996042</v>
      </c>
      <c r="E7495" s="167">
        <f>IF('Lineær programmering opg 4'!$M$5=0,"-",(-A7495+'Lineær programmering opg 4'!$M$5)/'Lineær programmering opg 4'!$K$5*-1)</f>
        <v>254.85599999998516</v>
      </c>
      <c r="F7495" s="167" t="str">
        <f>IF('Lineær programmering opg 4'!$E$6=0,"-",(-A7495+'Lineær programmering opg 4'!$M$6)/'Lineær programmering opg 4'!$K$6*-1)</f>
        <v>-</v>
      </c>
      <c r="G7495" s="167" t="str">
        <f>IF('Lineær programmering opg 4'!$D$7=0,"-",((-A7495+'Lineær programmering opg 4'!$M$7)/'Lineær programmering opg 4'!$K$7)*-1)</f>
        <v>-</v>
      </c>
      <c r="H7495" s="167" t="str">
        <f>IF('Lineær programmering opg 4'!$C$8=0,"-",((-A7495+'Lineær programmering opg 4'!$M$8)/'Lineær programmering opg 4'!$K$8)*-1)</f>
        <v>-</v>
      </c>
      <c r="I7495" s="167" t="str">
        <f>IF('Lineær programmering opg 4'!$D$8=0,"-",'Lineær programmering opg 4'!$G$8)</f>
        <v>-</v>
      </c>
      <c r="J7495" s="295">
        <f>A7495*'Lineær programmering opg 4'!$C$11+Datatabel!C7495*'Lineær programmering opg 4'!$D$11</f>
        <v>44247.599999999758</v>
      </c>
      <c r="K7495" s="9">
        <f t="shared" si="587"/>
        <v>0</v>
      </c>
      <c r="L7495" s="9">
        <f t="shared" si="588"/>
        <v>0</v>
      </c>
    </row>
    <row r="7496" spans="1:12" ht="15" x14ac:dyDescent="0.25">
      <c r="A7496" s="167">
        <f t="shared" si="586"/>
        <v>60.168000000019802</v>
      </c>
      <c r="B7496" s="325">
        <f t="shared" si="589"/>
        <v>0.25070000000008252</v>
      </c>
      <c r="C7496" s="167">
        <f t="shared" si="585"/>
        <v>254.87399999998516</v>
      </c>
      <c r="D7496" s="167">
        <f>IF('Lineær programmering opg 4'!$M$4=0,"-",(-A7496+'Lineær programmering opg 4'!$M$4)/'Lineær programmering opg 4'!$K$4*-1)</f>
        <v>359.66399999996042</v>
      </c>
      <c r="E7496" s="167">
        <f>IF('Lineær programmering opg 4'!$M$5=0,"-",(-A7496+'Lineær programmering opg 4'!$M$5)/'Lineær programmering opg 4'!$K$5*-1)</f>
        <v>254.87399999998516</v>
      </c>
      <c r="F7496" s="167" t="str">
        <f>IF('Lineær programmering opg 4'!$E$6=0,"-",(-A7496+'Lineær programmering opg 4'!$M$6)/'Lineær programmering opg 4'!$K$6*-1)</f>
        <v>-</v>
      </c>
      <c r="G7496" s="167" t="str">
        <f>IF('Lineær programmering opg 4'!$D$7=0,"-",((-A7496+'Lineær programmering opg 4'!$M$7)/'Lineær programmering opg 4'!$K$7)*-1)</f>
        <v>-</v>
      </c>
      <c r="H7496" s="167" t="str">
        <f>IF('Lineær programmering opg 4'!$C$8=0,"-",((-A7496+'Lineær programmering opg 4'!$M$8)/'Lineær programmering opg 4'!$K$8)*-1)</f>
        <v>-</v>
      </c>
      <c r="I7496" s="167" t="str">
        <f>IF('Lineær programmering opg 4'!$D$8=0,"-",'Lineær programmering opg 4'!$G$8)</f>
        <v>-</v>
      </c>
      <c r="J7496" s="295">
        <f>A7496*'Lineær programmering opg 4'!$C$11+Datatabel!C7496*'Lineær programmering opg 4'!$D$11</f>
        <v>44247.899999999754</v>
      </c>
      <c r="K7496" s="9">
        <f t="shared" si="587"/>
        <v>0</v>
      </c>
      <c r="L7496" s="9">
        <f t="shared" si="588"/>
        <v>0</v>
      </c>
    </row>
    <row r="7497" spans="1:12" ht="15" x14ac:dyDescent="0.25">
      <c r="A7497" s="167">
        <f t="shared" si="586"/>
        <v>60.144000000019808</v>
      </c>
      <c r="B7497" s="325">
        <f t="shared" si="589"/>
        <v>0.25060000000008253</v>
      </c>
      <c r="C7497" s="167">
        <f t="shared" si="585"/>
        <v>254.89199999998516</v>
      </c>
      <c r="D7497" s="167">
        <f>IF('Lineær programmering opg 4'!$M$4=0,"-",(-A7497+'Lineær programmering opg 4'!$M$4)/'Lineær programmering opg 4'!$K$4*-1)</f>
        <v>359.71199999996037</v>
      </c>
      <c r="E7497" s="167">
        <f>IF('Lineær programmering opg 4'!$M$5=0,"-",(-A7497+'Lineær programmering opg 4'!$M$5)/'Lineær programmering opg 4'!$K$5*-1)</f>
        <v>254.89199999998516</v>
      </c>
      <c r="F7497" s="167" t="str">
        <f>IF('Lineær programmering opg 4'!$E$6=0,"-",(-A7497+'Lineær programmering opg 4'!$M$6)/'Lineær programmering opg 4'!$K$6*-1)</f>
        <v>-</v>
      </c>
      <c r="G7497" s="167" t="str">
        <f>IF('Lineær programmering opg 4'!$D$7=0,"-",((-A7497+'Lineær programmering opg 4'!$M$7)/'Lineær programmering opg 4'!$K$7)*-1)</f>
        <v>-</v>
      </c>
      <c r="H7497" s="167" t="str">
        <f>IF('Lineær programmering opg 4'!$C$8=0,"-",((-A7497+'Lineær programmering opg 4'!$M$8)/'Lineær programmering opg 4'!$K$8)*-1)</f>
        <v>-</v>
      </c>
      <c r="I7497" s="167" t="str">
        <f>IF('Lineær programmering opg 4'!$D$8=0,"-",'Lineær programmering opg 4'!$G$8)</f>
        <v>-</v>
      </c>
      <c r="J7497" s="295">
        <f>A7497*'Lineær programmering opg 4'!$C$11+Datatabel!C7497*'Lineær programmering opg 4'!$D$11</f>
        <v>44248.199999999757</v>
      </c>
      <c r="K7497" s="9">
        <f t="shared" si="587"/>
        <v>0</v>
      </c>
      <c r="L7497" s="9">
        <f t="shared" si="588"/>
        <v>0</v>
      </c>
    </row>
    <row r="7498" spans="1:12" ht="15" x14ac:dyDescent="0.25">
      <c r="A7498" s="167">
        <f t="shared" si="586"/>
        <v>60.120000000019814</v>
      </c>
      <c r="B7498" s="325">
        <f t="shared" si="589"/>
        <v>0.25050000000008255</v>
      </c>
      <c r="C7498" s="167">
        <f t="shared" si="585"/>
        <v>254.90999999998516</v>
      </c>
      <c r="D7498" s="167">
        <f>IF('Lineær programmering opg 4'!$M$4=0,"-",(-A7498+'Lineær programmering opg 4'!$M$4)/'Lineær programmering opg 4'!$K$4*-1)</f>
        <v>359.75999999996037</v>
      </c>
      <c r="E7498" s="167">
        <f>IF('Lineær programmering opg 4'!$M$5=0,"-",(-A7498+'Lineær programmering opg 4'!$M$5)/'Lineær programmering opg 4'!$K$5*-1)</f>
        <v>254.90999999998516</v>
      </c>
      <c r="F7498" s="167" t="str">
        <f>IF('Lineær programmering opg 4'!$E$6=0,"-",(-A7498+'Lineær programmering opg 4'!$M$6)/'Lineær programmering opg 4'!$K$6*-1)</f>
        <v>-</v>
      </c>
      <c r="G7498" s="167" t="str">
        <f>IF('Lineær programmering opg 4'!$D$7=0,"-",((-A7498+'Lineær programmering opg 4'!$M$7)/'Lineær programmering opg 4'!$K$7)*-1)</f>
        <v>-</v>
      </c>
      <c r="H7498" s="167" t="str">
        <f>IF('Lineær programmering opg 4'!$C$8=0,"-",((-A7498+'Lineær programmering opg 4'!$M$8)/'Lineær programmering opg 4'!$K$8)*-1)</f>
        <v>-</v>
      </c>
      <c r="I7498" s="167" t="str">
        <f>IF('Lineær programmering opg 4'!$D$8=0,"-",'Lineær programmering opg 4'!$G$8)</f>
        <v>-</v>
      </c>
      <c r="J7498" s="295">
        <f>A7498*'Lineær programmering opg 4'!$C$11+Datatabel!C7498*'Lineær programmering opg 4'!$D$11</f>
        <v>44248.499999999753</v>
      </c>
      <c r="K7498" s="9">
        <f t="shared" si="587"/>
        <v>0</v>
      </c>
      <c r="L7498" s="9">
        <f t="shared" si="588"/>
        <v>0</v>
      </c>
    </row>
    <row r="7499" spans="1:12" ht="15" x14ac:dyDescent="0.25">
      <c r="A7499" s="167">
        <f t="shared" si="586"/>
        <v>60.096000000019814</v>
      </c>
      <c r="B7499" s="325">
        <f t="shared" si="589"/>
        <v>0.25040000000008256</v>
      </c>
      <c r="C7499" s="167">
        <f t="shared" si="585"/>
        <v>254.92799999998516</v>
      </c>
      <c r="D7499" s="167">
        <f>IF('Lineær programmering opg 4'!$M$4=0,"-",(-A7499+'Lineær programmering opg 4'!$M$4)/'Lineær programmering opg 4'!$K$4*-1)</f>
        <v>359.80799999996037</v>
      </c>
      <c r="E7499" s="167">
        <f>IF('Lineær programmering opg 4'!$M$5=0,"-",(-A7499+'Lineær programmering opg 4'!$M$5)/'Lineær programmering opg 4'!$K$5*-1)</f>
        <v>254.92799999998516</v>
      </c>
      <c r="F7499" s="167" t="str">
        <f>IF('Lineær programmering opg 4'!$E$6=0,"-",(-A7499+'Lineær programmering opg 4'!$M$6)/'Lineær programmering opg 4'!$K$6*-1)</f>
        <v>-</v>
      </c>
      <c r="G7499" s="167" t="str">
        <f>IF('Lineær programmering opg 4'!$D$7=0,"-",((-A7499+'Lineær programmering opg 4'!$M$7)/'Lineær programmering opg 4'!$K$7)*-1)</f>
        <v>-</v>
      </c>
      <c r="H7499" s="167" t="str">
        <f>IF('Lineær programmering opg 4'!$C$8=0,"-",((-A7499+'Lineær programmering opg 4'!$M$8)/'Lineær programmering opg 4'!$K$8)*-1)</f>
        <v>-</v>
      </c>
      <c r="I7499" s="167" t="str">
        <f>IF('Lineær programmering opg 4'!$D$8=0,"-",'Lineær programmering opg 4'!$G$8)</f>
        <v>-</v>
      </c>
      <c r="J7499" s="295">
        <f>A7499*'Lineær programmering opg 4'!$C$11+Datatabel!C7499*'Lineær programmering opg 4'!$D$11</f>
        <v>44248.799999999756</v>
      </c>
      <c r="K7499" s="9">
        <f t="shared" si="587"/>
        <v>0</v>
      </c>
      <c r="L7499" s="9">
        <f t="shared" si="588"/>
        <v>0</v>
      </c>
    </row>
    <row r="7500" spans="1:12" ht="15" x14ac:dyDescent="0.25">
      <c r="A7500" s="167">
        <f t="shared" si="586"/>
        <v>60.072000000019813</v>
      </c>
      <c r="B7500" s="325">
        <f t="shared" si="589"/>
        <v>0.25030000000008257</v>
      </c>
      <c r="C7500" s="167">
        <f t="shared" si="585"/>
        <v>254.94599999998516</v>
      </c>
      <c r="D7500" s="167">
        <f>IF('Lineær programmering opg 4'!$M$4=0,"-",(-A7500+'Lineær programmering opg 4'!$M$4)/'Lineær programmering opg 4'!$K$4*-1)</f>
        <v>359.85599999996037</v>
      </c>
      <c r="E7500" s="167">
        <f>IF('Lineær programmering opg 4'!$M$5=0,"-",(-A7500+'Lineær programmering opg 4'!$M$5)/'Lineær programmering opg 4'!$K$5*-1)</f>
        <v>254.94599999998516</v>
      </c>
      <c r="F7500" s="167" t="str">
        <f>IF('Lineær programmering opg 4'!$E$6=0,"-",(-A7500+'Lineær programmering opg 4'!$M$6)/'Lineær programmering opg 4'!$K$6*-1)</f>
        <v>-</v>
      </c>
      <c r="G7500" s="167" t="str">
        <f>IF('Lineær programmering opg 4'!$D$7=0,"-",((-A7500+'Lineær programmering opg 4'!$M$7)/'Lineær programmering opg 4'!$K$7)*-1)</f>
        <v>-</v>
      </c>
      <c r="H7500" s="167" t="str">
        <f>IF('Lineær programmering opg 4'!$C$8=0,"-",((-A7500+'Lineær programmering opg 4'!$M$8)/'Lineær programmering opg 4'!$K$8)*-1)</f>
        <v>-</v>
      </c>
      <c r="I7500" s="167" t="str">
        <f>IF('Lineær programmering opg 4'!$D$8=0,"-",'Lineær programmering opg 4'!$G$8)</f>
        <v>-</v>
      </c>
      <c r="J7500" s="295">
        <f>A7500*'Lineær programmering opg 4'!$C$11+Datatabel!C7500*'Lineær programmering opg 4'!$D$11</f>
        <v>44249.099999999758</v>
      </c>
      <c r="K7500" s="9">
        <f t="shared" si="587"/>
        <v>0</v>
      </c>
      <c r="L7500" s="9">
        <f t="shared" si="588"/>
        <v>0</v>
      </c>
    </row>
    <row r="7501" spans="1:12" ht="15" x14ac:dyDescent="0.25">
      <c r="A7501" s="167">
        <f t="shared" si="586"/>
        <v>60.048000000019819</v>
      </c>
      <c r="B7501" s="325">
        <f t="shared" si="589"/>
        <v>0.25020000000008258</v>
      </c>
      <c r="C7501" s="167">
        <f t="shared" si="585"/>
        <v>254.96399999998513</v>
      </c>
      <c r="D7501" s="167">
        <f>IF('Lineær programmering opg 4'!$M$4=0,"-",(-A7501+'Lineær programmering opg 4'!$M$4)/'Lineær programmering opg 4'!$K$4*-1)</f>
        <v>359.90399999996038</v>
      </c>
      <c r="E7501" s="167">
        <f>IF('Lineær programmering opg 4'!$M$5=0,"-",(-A7501+'Lineær programmering opg 4'!$M$5)/'Lineær programmering opg 4'!$K$5*-1)</f>
        <v>254.96399999998513</v>
      </c>
      <c r="F7501" s="167" t="str">
        <f>IF('Lineær programmering opg 4'!$E$6=0,"-",(-A7501+'Lineær programmering opg 4'!$M$6)/'Lineær programmering opg 4'!$K$6*-1)</f>
        <v>-</v>
      </c>
      <c r="G7501" s="167" t="str">
        <f>IF('Lineær programmering opg 4'!$D$7=0,"-",((-A7501+'Lineær programmering opg 4'!$M$7)/'Lineær programmering opg 4'!$K$7)*-1)</f>
        <v>-</v>
      </c>
      <c r="H7501" s="167" t="str">
        <f>IF('Lineær programmering opg 4'!$C$8=0,"-",((-A7501+'Lineær programmering opg 4'!$M$8)/'Lineær programmering opg 4'!$K$8)*-1)</f>
        <v>-</v>
      </c>
      <c r="I7501" s="167" t="str">
        <f>IF('Lineær programmering opg 4'!$D$8=0,"-",'Lineær programmering opg 4'!$G$8)</f>
        <v>-</v>
      </c>
      <c r="J7501" s="295">
        <f>A7501*'Lineær programmering opg 4'!$C$11+Datatabel!C7501*'Lineær programmering opg 4'!$D$11</f>
        <v>44249.399999999754</v>
      </c>
      <c r="K7501" s="9">
        <f t="shared" si="587"/>
        <v>0</v>
      </c>
      <c r="L7501" s="9">
        <f t="shared" si="588"/>
        <v>0</v>
      </c>
    </row>
    <row r="7502" spans="1:12" ht="15" x14ac:dyDescent="0.25">
      <c r="A7502" s="167">
        <f t="shared" si="586"/>
        <v>60.024000000019825</v>
      </c>
      <c r="B7502" s="325">
        <f t="shared" si="589"/>
        <v>0.25010000000008259</v>
      </c>
      <c r="C7502" s="167">
        <f t="shared" si="585"/>
        <v>254.98199999998513</v>
      </c>
      <c r="D7502" s="167">
        <f>IF('Lineær programmering opg 4'!$M$4=0,"-",(-A7502+'Lineær programmering opg 4'!$M$4)/'Lineær programmering opg 4'!$K$4*-1)</f>
        <v>359.95199999996032</v>
      </c>
      <c r="E7502" s="167">
        <f>IF('Lineær programmering opg 4'!$M$5=0,"-",(-A7502+'Lineær programmering opg 4'!$M$5)/'Lineær programmering opg 4'!$K$5*-1)</f>
        <v>254.98199999998513</v>
      </c>
      <c r="F7502" s="167" t="str">
        <f>IF('Lineær programmering opg 4'!$E$6=0,"-",(-A7502+'Lineær programmering opg 4'!$M$6)/'Lineær programmering opg 4'!$K$6*-1)</f>
        <v>-</v>
      </c>
      <c r="G7502" s="167" t="str">
        <f>IF('Lineær programmering opg 4'!$D$7=0,"-",((-A7502+'Lineær programmering opg 4'!$M$7)/'Lineær programmering opg 4'!$K$7)*-1)</f>
        <v>-</v>
      </c>
      <c r="H7502" s="167" t="str">
        <f>IF('Lineær programmering opg 4'!$C$8=0,"-",((-A7502+'Lineær programmering opg 4'!$M$8)/'Lineær programmering opg 4'!$K$8)*-1)</f>
        <v>-</v>
      </c>
      <c r="I7502" s="167" t="str">
        <f>IF('Lineær programmering opg 4'!$D$8=0,"-",'Lineær programmering opg 4'!$G$8)</f>
        <v>-</v>
      </c>
      <c r="J7502" s="295">
        <f>A7502*'Lineær programmering opg 4'!$C$11+Datatabel!C7502*'Lineær programmering opg 4'!$D$11</f>
        <v>44249.69999999975</v>
      </c>
      <c r="K7502" s="9">
        <f t="shared" si="587"/>
        <v>0</v>
      </c>
      <c r="L7502" s="9">
        <f t="shared" si="588"/>
        <v>0</v>
      </c>
    </row>
    <row r="7503" spans="1:12" ht="15" x14ac:dyDescent="0.25">
      <c r="A7503" s="167">
        <f t="shared" si="586"/>
        <v>60.000000000019824</v>
      </c>
      <c r="B7503" s="325">
        <f t="shared" si="589"/>
        <v>0.2500000000000826</v>
      </c>
      <c r="C7503" s="167">
        <f t="shared" si="585"/>
        <v>254.99999999998514</v>
      </c>
      <c r="D7503" s="167">
        <f>IF('Lineær programmering opg 4'!$M$4=0,"-",(-A7503+'Lineær programmering opg 4'!$M$4)/'Lineær programmering opg 4'!$K$4*-1)</f>
        <v>359.99999999996032</v>
      </c>
      <c r="E7503" s="167">
        <f>IF('Lineær programmering opg 4'!$M$5=0,"-",(-A7503+'Lineær programmering opg 4'!$M$5)/'Lineær programmering opg 4'!$K$5*-1)</f>
        <v>254.99999999998514</v>
      </c>
      <c r="F7503" s="167" t="str">
        <f>IF('Lineær programmering opg 4'!$E$6=0,"-",(-A7503+'Lineær programmering opg 4'!$M$6)/'Lineær programmering opg 4'!$K$6*-1)</f>
        <v>-</v>
      </c>
      <c r="G7503" s="167" t="str">
        <f>IF('Lineær programmering opg 4'!$D$7=0,"-",((-A7503+'Lineær programmering opg 4'!$M$7)/'Lineær programmering opg 4'!$K$7)*-1)</f>
        <v>-</v>
      </c>
      <c r="H7503" s="167" t="str">
        <f>IF('Lineær programmering opg 4'!$C$8=0,"-",((-A7503+'Lineær programmering opg 4'!$M$8)/'Lineær programmering opg 4'!$K$8)*-1)</f>
        <v>-</v>
      </c>
      <c r="I7503" s="167" t="str">
        <f>IF('Lineær programmering opg 4'!$D$8=0,"-",'Lineær programmering opg 4'!$G$8)</f>
        <v>-</v>
      </c>
      <c r="J7503" s="295">
        <f>A7503*'Lineær programmering opg 4'!$C$11+Datatabel!C7503*'Lineær programmering opg 4'!$D$11</f>
        <v>44249.999999999753</v>
      </c>
      <c r="K7503" s="9">
        <f t="shared" si="587"/>
        <v>0</v>
      </c>
      <c r="L7503" s="9">
        <f t="shared" si="588"/>
        <v>0</v>
      </c>
    </row>
    <row r="7504" spans="1:12" ht="15" x14ac:dyDescent="0.25">
      <c r="A7504" s="167">
        <f t="shared" si="586"/>
        <v>59.976000000019823</v>
      </c>
      <c r="B7504" s="325">
        <f t="shared" si="589"/>
        <v>0.24990000000008261</v>
      </c>
      <c r="C7504" s="167">
        <f t="shared" si="585"/>
        <v>255.01799999998514</v>
      </c>
      <c r="D7504" s="167">
        <f>IF('Lineær programmering opg 4'!$M$4=0,"-",(-A7504+'Lineær programmering opg 4'!$M$4)/'Lineær programmering opg 4'!$K$4*-1)</f>
        <v>360.04799999996033</v>
      </c>
      <c r="E7504" s="167">
        <f>IF('Lineær programmering opg 4'!$M$5=0,"-",(-A7504+'Lineær programmering opg 4'!$M$5)/'Lineær programmering opg 4'!$K$5*-1)</f>
        <v>255.01799999998514</v>
      </c>
      <c r="F7504" s="167" t="str">
        <f>IF('Lineær programmering opg 4'!$E$6=0,"-",(-A7504+'Lineær programmering opg 4'!$M$6)/'Lineær programmering opg 4'!$K$6*-1)</f>
        <v>-</v>
      </c>
      <c r="G7504" s="167" t="str">
        <f>IF('Lineær programmering opg 4'!$D$7=0,"-",((-A7504+'Lineær programmering opg 4'!$M$7)/'Lineær programmering opg 4'!$K$7)*-1)</f>
        <v>-</v>
      </c>
      <c r="H7504" s="167" t="str">
        <f>IF('Lineær programmering opg 4'!$C$8=0,"-",((-A7504+'Lineær programmering opg 4'!$M$8)/'Lineær programmering opg 4'!$K$8)*-1)</f>
        <v>-</v>
      </c>
      <c r="I7504" s="167" t="str">
        <f>IF('Lineær programmering opg 4'!$D$8=0,"-",'Lineær programmering opg 4'!$G$8)</f>
        <v>-</v>
      </c>
      <c r="J7504" s="295">
        <f>A7504*'Lineær programmering opg 4'!$C$11+Datatabel!C7504*'Lineær programmering opg 4'!$D$11</f>
        <v>44250.299999999756</v>
      </c>
      <c r="K7504" s="9">
        <f t="shared" si="587"/>
        <v>0</v>
      </c>
      <c r="L7504" s="9">
        <f t="shared" si="588"/>
        <v>0</v>
      </c>
    </row>
    <row r="7505" spans="1:12" ht="15" x14ac:dyDescent="0.25">
      <c r="A7505" s="167">
        <f t="shared" si="586"/>
        <v>59.952000000019829</v>
      </c>
      <c r="B7505" s="325">
        <f t="shared" si="589"/>
        <v>0.24980000000008262</v>
      </c>
      <c r="C7505" s="167">
        <f t="shared" si="585"/>
        <v>255.03599999998514</v>
      </c>
      <c r="D7505" s="167">
        <f>IF('Lineær programmering opg 4'!$M$4=0,"-",(-A7505+'Lineær programmering opg 4'!$M$4)/'Lineær programmering opg 4'!$K$4*-1)</f>
        <v>360.09599999996033</v>
      </c>
      <c r="E7505" s="167">
        <f>IF('Lineær programmering opg 4'!$M$5=0,"-",(-A7505+'Lineær programmering opg 4'!$M$5)/'Lineær programmering opg 4'!$K$5*-1)</f>
        <v>255.03599999998514</v>
      </c>
      <c r="F7505" s="167" t="str">
        <f>IF('Lineær programmering opg 4'!$E$6=0,"-",(-A7505+'Lineær programmering opg 4'!$M$6)/'Lineær programmering opg 4'!$K$6*-1)</f>
        <v>-</v>
      </c>
      <c r="G7505" s="167" t="str">
        <f>IF('Lineær programmering opg 4'!$D$7=0,"-",((-A7505+'Lineær programmering opg 4'!$M$7)/'Lineær programmering opg 4'!$K$7)*-1)</f>
        <v>-</v>
      </c>
      <c r="H7505" s="167" t="str">
        <f>IF('Lineær programmering opg 4'!$C$8=0,"-",((-A7505+'Lineær programmering opg 4'!$M$8)/'Lineær programmering opg 4'!$K$8)*-1)</f>
        <v>-</v>
      </c>
      <c r="I7505" s="167" t="str">
        <f>IF('Lineær programmering opg 4'!$D$8=0,"-",'Lineær programmering opg 4'!$G$8)</f>
        <v>-</v>
      </c>
      <c r="J7505" s="295">
        <f>A7505*'Lineær programmering opg 4'!$C$11+Datatabel!C7505*'Lineær programmering opg 4'!$D$11</f>
        <v>44250.599999999751</v>
      </c>
      <c r="K7505" s="9">
        <f t="shared" si="587"/>
        <v>0</v>
      </c>
      <c r="L7505" s="9">
        <f t="shared" si="588"/>
        <v>0</v>
      </c>
    </row>
    <row r="7506" spans="1:12" ht="15" x14ac:dyDescent="0.25">
      <c r="A7506" s="167">
        <f t="shared" si="586"/>
        <v>59.928000000019836</v>
      </c>
      <c r="B7506" s="325">
        <f t="shared" si="589"/>
        <v>0.24970000000008263</v>
      </c>
      <c r="C7506" s="167">
        <f t="shared" si="585"/>
        <v>255.05399999998514</v>
      </c>
      <c r="D7506" s="167">
        <f>IF('Lineær programmering opg 4'!$M$4=0,"-",(-A7506+'Lineær programmering opg 4'!$M$4)/'Lineær programmering opg 4'!$K$4*-1)</f>
        <v>360.14399999996033</v>
      </c>
      <c r="E7506" s="167">
        <f>IF('Lineær programmering opg 4'!$M$5=0,"-",(-A7506+'Lineær programmering opg 4'!$M$5)/'Lineær programmering opg 4'!$K$5*-1)</f>
        <v>255.05399999998514</v>
      </c>
      <c r="F7506" s="167" t="str">
        <f>IF('Lineær programmering opg 4'!$E$6=0,"-",(-A7506+'Lineær programmering opg 4'!$M$6)/'Lineær programmering opg 4'!$K$6*-1)</f>
        <v>-</v>
      </c>
      <c r="G7506" s="167" t="str">
        <f>IF('Lineær programmering opg 4'!$D$7=0,"-",((-A7506+'Lineær programmering opg 4'!$M$7)/'Lineær programmering opg 4'!$K$7)*-1)</f>
        <v>-</v>
      </c>
      <c r="H7506" s="167" t="str">
        <f>IF('Lineær programmering opg 4'!$C$8=0,"-",((-A7506+'Lineær programmering opg 4'!$M$8)/'Lineær programmering opg 4'!$K$8)*-1)</f>
        <v>-</v>
      </c>
      <c r="I7506" s="167" t="str">
        <f>IF('Lineær programmering opg 4'!$D$8=0,"-",'Lineær programmering opg 4'!$G$8)</f>
        <v>-</v>
      </c>
      <c r="J7506" s="295">
        <f>A7506*'Lineær programmering opg 4'!$C$11+Datatabel!C7506*'Lineær programmering opg 4'!$D$11</f>
        <v>44250.899999999754</v>
      </c>
      <c r="K7506" s="9">
        <f t="shared" si="587"/>
        <v>0</v>
      </c>
      <c r="L7506" s="9">
        <f t="shared" si="588"/>
        <v>0</v>
      </c>
    </row>
    <row r="7507" spans="1:12" ht="15" x14ac:dyDescent="0.25">
      <c r="A7507" s="167">
        <f t="shared" si="586"/>
        <v>59.904000000019835</v>
      </c>
      <c r="B7507" s="325">
        <f t="shared" si="589"/>
        <v>0.24960000000008264</v>
      </c>
      <c r="C7507" s="167">
        <f t="shared" si="585"/>
        <v>255.07199999998514</v>
      </c>
      <c r="D7507" s="167">
        <f>IF('Lineær programmering opg 4'!$M$4=0,"-",(-A7507+'Lineær programmering opg 4'!$M$4)/'Lineær programmering opg 4'!$K$4*-1)</f>
        <v>360.19199999996033</v>
      </c>
      <c r="E7507" s="167">
        <f>IF('Lineær programmering opg 4'!$M$5=0,"-",(-A7507+'Lineær programmering opg 4'!$M$5)/'Lineær programmering opg 4'!$K$5*-1)</f>
        <v>255.07199999998514</v>
      </c>
      <c r="F7507" s="167" t="str">
        <f>IF('Lineær programmering opg 4'!$E$6=0,"-",(-A7507+'Lineær programmering opg 4'!$M$6)/'Lineær programmering opg 4'!$K$6*-1)</f>
        <v>-</v>
      </c>
      <c r="G7507" s="167" t="str">
        <f>IF('Lineær programmering opg 4'!$D$7=0,"-",((-A7507+'Lineær programmering opg 4'!$M$7)/'Lineær programmering opg 4'!$K$7)*-1)</f>
        <v>-</v>
      </c>
      <c r="H7507" s="167" t="str">
        <f>IF('Lineær programmering opg 4'!$C$8=0,"-",((-A7507+'Lineær programmering opg 4'!$M$8)/'Lineær programmering opg 4'!$K$8)*-1)</f>
        <v>-</v>
      </c>
      <c r="I7507" s="167" t="str">
        <f>IF('Lineær programmering opg 4'!$D$8=0,"-",'Lineær programmering opg 4'!$G$8)</f>
        <v>-</v>
      </c>
      <c r="J7507" s="295">
        <f>A7507*'Lineær programmering opg 4'!$C$11+Datatabel!C7507*'Lineær programmering opg 4'!$D$11</f>
        <v>44251.19999999975</v>
      </c>
      <c r="K7507" s="9">
        <f t="shared" si="587"/>
        <v>0</v>
      </c>
      <c r="L7507" s="9">
        <f t="shared" si="588"/>
        <v>0</v>
      </c>
    </row>
    <row r="7508" spans="1:12" ht="15" x14ac:dyDescent="0.25">
      <c r="A7508" s="167">
        <f t="shared" si="586"/>
        <v>59.880000000019834</v>
      </c>
      <c r="B7508" s="325">
        <f t="shared" si="589"/>
        <v>0.24950000000008266</v>
      </c>
      <c r="C7508" s="167">
        <f t="shared" si="585"/>
        <v>255.08999999998514</v>
      </c>
      <c r="D7508" s="167">
        <f>IF('Lineær programmering opg 4'!$M$4=0,"-",(-A7508+'Lineær programmering opg 4'!$M$4)/'Lineær programmering opg 4'!$K$4*-1)</f>
        <v>360.23999999996033</v>
      </c>
      <c r="E7508" s="167">
        <f>IF('Lineær programmering opg 4'!$M$5=0,"-",(-A7508+'Lineær programmering opg 4'!$M$5)/'Lineær programmering opg 4'!$K$5*-1)</f>
        <v>255.08999999998514</v>
      </c>
      <c r="F7508" s="167" t="str">
        <f>IF('Lineær programmering opg 4'!$E$6=0,"-",(-A7508+'Lineær programmering opg 4'!$M$6)/'Lineær programmering opg 4'!$K$6*-1)</f>
        <v>-</v>
      </c>
      <c r="G7508" s="167" t="str">
        <f>IF('Lineær programmering opg 4'!$D$7=0,"-",((-A7508+'Lineær programmering opg 4'!$M$7)/'Lineær programmering opg 4'!$K$7)*-1)</f>
        <v>-</v>
      </c>
      <c r="H7508" s="167" t="str">
        <f>IF('Lineær programmering opg 4'!$C$8=0,"-",((-A7508+'Lineær programmering opg 4'!$M$8)/'Lineær programmering opg 4'!$K$8)*-1)</f>
        <v>-</v>
      </c>
      <c r="I7508" s="167" t="str">
        <f>IF('Lineær programmering opg 4'!$D$8=0,"-",'Lineær programmering opg 4'!$G$8)</f>
        <v>-</v>
      </c>
      <c r="J7508" s="295">
        <f>A7508*'Lineær programmering opg 4'!$C$11+Datatabel!C7508*'Lineær programmering opg 4'!$D$11</f>
        <v>44251.49999999976</v>
      </c>
      <c r="K7508" s="9">
        <f t="shared" si="587"/>
        <v>0</v>
      </c>
      <c r="L7508" s="9">
        <f t="shared" si="588"/>
        <v>0</v>
      </c>
    </row>
    <row r="7509" spans="1:12" ht="15" x14ac:dyDescent="0.25">
      <c r="A7509" s="167">
        <f t="shared" si="586"/>
        <v>59.85600000001984</v>
      </c>
      <c r="B7509" s="325">
        <f t="shared" si="589"/>
        <v>0.24940000000008267</v>
      </c>
      <c r="C7509" s="167">
        <f t="shared" si="585"/>
        <v>255.10799999998514</v>
      </c>
      <c r="D7509" s="167">
        <f>IF('Lineær programmering opg 4'!$M$4=0,"-",(-A7509+'Lineær programmering opg 4'!$M$4)/'Lineær programmering opg 4'!$K$4*-1)</f>
        <v>360.28799999996033</v>
      </c>
      <c r="E7509" s="167">
        <f>IF('Lineær programmering opg 4'!$M$5=0,"-",(-A7509+'Lineær programmering opg 4'!$M$5)/'Lineær programmering opg 4'!$K$5*-1)</f>
        <v>255.10799999998514</v>
      </c>
      <c r="F7509" s="167" t="str">
        <f>IF('Lineær programmering opg 4'!$E$6=0,"-",(-A7509+'Lineær programmering opg 4'!$M$6)/'Lineær programmering opg 4'!$K$6*-1)</f>
        <v>-</v>
      </c>
      <c r="G7509" s="167" t="str">
        <f>IF('Lineær programmering opg 4'!$D$7=0,"-",((-A7509+'Lineær programmering opg 4'!$M$7)/'Lineær programmering opg 4'!$K$7)*-1)</f>
        <v>-</v>
      </c>
      <c r="H7509" s="167" t="str">
        <f>IF('Lineær programmering opg 4'!$C$8=0,"-",((-A7509+'Lineær programmering opg 4'!$M$8)/'Lineær programmering opg 4'!$K$8)*-1)</f>
        <v>-</v>
      </c>
      <c r="I7509" s="167" t="str">
        <f>IF('Lineær programmering opg 4'!$D$8=0,"-",'Lineær programmering opg 4'!$G$8)</f>
        <v>-</v>
      </c>
      <c r="J7509" s="295">
        <f>A7509*'Lineær programmering opg 4'!$C$11+Datatabel!C7509*'Lineær programmering opg 4'!$D$11</f>
        <v>44251.799999999756</v>
      </c>
      <c r="K7509" s="9">
        <f t="shared" si="587"/>
        <v>0</v>
      </c>
      <c r="L7509" s="9">
        <f t="shared" si="588"/>
        <v>0</v>
      </c>
    </row>
    <row r="7510" spans="1:12" ht="15" x14ac:dyDescent="0.25">
      <c r="A7510" s="167">
        <f t="shared" si="586"/>
        <v>59.832000000019846</v>
      </c>
      <c r="B7510" s="325">
        <f t="shared" si="589"/>
        <v>0.24930000000008268</v>
      </c>
      <c r="C7510" s="167">
        <f t="shared" si="585"/>
        <v>255.12599999998514</v>
      </c>
      <c r="D7510" s="167">
        <f>IF('Lineær programmering opg 4'!$M$4=0,"-",(-A7510+'Lineær programmering opg 4'!$M$4)/'Lineær programmering opg 4'!$K$4*-1)</f>
        <v>360.33599999996034</v>
      </c>
      <c r="E7510" s="167">
        <f>IF('Lineær programmering opg 4'!$M$5=0,"-",(-A7510+'Lineær programmering opg 4'!$M$5)/'Lineær programmering opg 4'!$K$5*-1)</f>
        <v>255.12599999998514</v>
      </c>
      <c r="F7510" s="167" t="str">
        <f>IF('Lineær programmering opg 4'!$E$6=0,"-",(-A7510+'Lineær programmering opg 4'!$M$6)/'Lineær programmering opg 4'!$K$6*-1)</f>
        <v>-</v>
      </c>
      <c r="G7510" s="167" t="str">
        <f>IF('Lineær programmering opg 4'!$D$7=0,"-",((-A7510+'Lineær programmering opg 4'!$M$7)/'Lineær programmering opg 4'!$K$7)*-1)</f>
        <v>-</v>
      </c>
      <c r="H7510" s="167" t="str">
        <f>IF('Lineær programmering opg 4'!$C$8=0,"-",((-A7510+'Lineær programmering opg 4'!$M$8)/'Lineær programmering opg 4'!$K$8)*-1)</f>
        <v>-</v>
      </c>
      <c r="I7510" s="167" t="str">
        <f>IF('Lineær programmering opg 4'!$D$8=0,"-",'Lineær programmering opg 4'!$G$8)</f>
        <v>-</v>
      </c>
      <c r="J7510" s="295">
        <f>A7510*'Lineær programmering opg 4'!$C$11+Datatabel!C7510*'Lineær programmering opg 4'!$D$11</f>
        <v>44252.099999999751</v>
      </c>
      <c r="K7510" s="9">
        <f t="shared" si="587"/>
        <v>0</v>
      </c>
      <c r="L7510" s="9">
        <f t="shared" si="588"/>
        <v>0</v>
      </c>
    </row>
    <row r="7511" spans="1:12" ht="15" x14ac:dyDescent="0.25">
      <c r="A7511" s="167">
        <f t="shared" si="586"/>
        <v>59.808000000019845</v>
      </c>
      <c r="B7511" s="325">
        <f t="shared" si="589"/>
        <v>0.24920000000008269</v>
      </c>
      <c r="C7511" s="167">
        <f t="shared" si="585"/>
        <v>255.14399999998514</v>
      </c>
      <c r="D7511" s="167">
        <f>IF('Lineær programmering opg 4'!$M$4=0,"-",(-A7511+'Lineær programmering opg 4'!$M$4)/'Lineær programmering opg 4'!$K$4*-1)</f>
        <v>360.38399999996034</v>
      </c>
      <c r="E7511" s="167">
        <f>IF('Lineær programmering opg 4'!$M$5=0,"-",(-A7511+'Lineær programmering opg 4'!$M$5)/'Lineær programmering opg 4'!$K$5*-1)</f>
        <v>255.14399999998514</v>
      </c>
      <c r="F7511" s="167" t="str">
        <f>IF('Lineær programmering opg 4'!$E$6=0,"-",(-A7511+'Lineær programmering opg 4'!$M$6)/'Lineær programmering opg 4'!$K$6*-1)</f>
        <v>-</v>
      </c>
      <c r="G7511" s="167" t="str">
        <f>IF('Lineær programmering opg 4'!$D$7=0,"-",((-A7511+'Lineær programmering opg 4'!$M$7)/'Lineær programmering opg 4'!$K$7)*-1)</f>
        <v>-</v>
      </c>
      <c r="H7511" s="167" t="str">
        <f>IF('Lineær programmering opg 4'!$C$8=0,"-",((-A7511+'Lineær programmering opg 4'!$M$8)/'Lineær programmering opg 4'!$K$8)*-1)</f>
        <v>-</v>
      </c>
      <c r="I7511" s="167" t="str">
        <f>IF('Lineær programmering opg 4'!$D$8=0,"-",'Lineær programmering opg 4'!$G$8)</f>
        <v>-</v>
      </c>
      <c r="J7511" s="295">
        <f>A7511*'Lineær programmering opg 4'!$C$11+Datatabel!C7511*'Lineær programmering opg 4'!$D$11</f>
        <v>44252.399999999754</v>
      </c>
      <c r="K7511" s="9">
        <f t="shared" si="587"/>
        <v>0</v>
      </c>
      <c r="L7511" s="9">
        <f t="shared" si="588"/>
        <v>0</v>
      </c>
    </row>
    <row r="7512" spans="1:12" ht="15" x14ac:dyDescent="0.25">
      <c r="A7512" s="167">
        <f t="shared" si="586"/>
        <v>59.784000000019844</v>
      </c>
      <c r="B7512" s="325">
        <f t="shared" si="589"/>
        <v>0.2491000000000827</v>
      </c>
      <c r="C7512" s="167">
        <f t="shared" si="585"/>
        <v>255.16199999998514</v>
      </c>
      <c r="D7512" s="167">
        <f>IF('Lineær programmering opg 4'!$M$4=0,"-",(-A7512+'Lineær programmering opg 4'!$M$4)/'Lineær programmering opg 4'!$K$4*-1)</f>
        <v>360.43199999996034</v>
      </c>
      <c r="E7512" s="167">
        <f>IF('Lineær programmering opg 4'!$M$5=0,"-",(-A7512+'Lineær programmering opg 4'!$M$5)/'Lineær programmering opg 4'!$K$5*-1)</f>
        <v>255.16199999998514</v>
      </c>
      <c r="F7512" s="167" t="str">
        <f>IF('Lineær programmering opg 4'!$E$6=0,"-",(-A7512+'Lineær programmering opg 4'!$M$6)/'Lineær programmering opg 4'!$K$6*-1)</f>
        <v>-</v>
      </c>
      <c r="G7512" s="167" t="str">
        <f>IF('Lineær programmering opg 4'!$D$7=0,"-",((-A7512+'Lineær programmering opg 4'!$M$7)/'Lineær programmering opg 4'!$K$7)*-1)</f>
        <v>-</v>
      </c>
      <c r="H7512" s="167" t="str">
        <f>IF('Lineær programmering opg 4'!$C$8=0,"-",((-A7512+'Lineær programmering opg 4'!$M$8)/'Lineær programmering opg 4'!$K$8)*-1)</f>
        <v>-</v>
      </c>
      <c r="I7512" s="167" t="str">
        <f>IF('Lineær programmering opg 4'!$D$8=0,"-",'Lineær programmering opg 4'!$G$8)</f>
        <v>-</v>
      </c>
      <c r="J7512" s="295">
        <f>A7512*'Lineær programmering opg 4'!$C$11+Datatabel!C7512*'Lineær programmering opg 4'!$D$11</f>
        <v>44252.69999999975</v>
      </c>
      <c r="K7512" s="9">
        <f t="shared" si="587"/>
        <v>0</v>
      </c>
      <c r="L7512" s="9">
        <f t="shared" si="588"/>
        <v>0</v>
      </c>
    </row>
    <row r="7513" spans="1:12" ht="15" x14ac:dyDescent="0.25">
      <c r="A7513" s="167">
        <f t="shared" si="586"/>
        <v>59.760000000019851</v>
      </c>
      <c r="B7513" s="325">
        <f t="shared" si="589"/>
        <v>0.24900000000008271</v>
      </c>
      <c r="C7513" s="167">
        <f t="shared" si="585"/>
        <v>255.17999999998514</v>
      </c>
      <c r="D7513" s="167">
        <f>IF('Lineær programmering opg 4'!$M$4=0,"-",(-A7513+'Lineær programmering opg 4'!$M$4)/'Lineær programmering opg 4'!$K$4*-1)</f>
        <v>360.47999999996028</v>
      </c>
      <c r="E7513" s="167">
        <f>IF('Lineær programmering opg 4'!$M$5=0,"-",(-A7513+'Lineær programmering opg 4'!$M$5)/'Lineær programmering opg 4'!$K$5*-1)</f>
        <v>255.17999999998514</v>
      </c>
      <c r="F7513" s="167" t="str">
        <f>IF('Lineær programmering opg 4'!$E$6=0,"-",(-A7513+'Lineær programmering opg 4'!$M$6)/'Lineær programmering opg 4'!$K$6*-1)</f>
        <v>-</v>
      </c>
      <c r="G7513" s="167" t="str">
        <f>IF('Lineær programmering opg 4'!$D$7=0,"-",((-A7513+'Lineær programmering opg 4'!$M$7)/'Lineær programmering opg 4'!$K$7)*-1)</f>
        <v>-</v>
      </c>
      <c r="H7513" s="167" t="str">
        <f>IF('Lineær programmering opg 4'!$C$8=0,"-",((-A7513+'Lineær programmering opg 4'!$M$8)/'Lineær programmering opg 4'!$K$8)*-1)</f>
        <v>-</v>
      </c>
      <c r="I7513" s="167" t="str">
        <f>IF('Lineær programmering opg 4'!$D$8=0,"-",'Lineær programmering opg 4'!$G$8)</f>
        <v>-</v>
      </c>
      <c r="J7513" s="295">
        <f>A7513*'Lineær programmering opg 4'!$C$11+Datatabel!C7513*'Lineær programmering opg 4'!$D$11</f>
        <v>44252.99999999976</v>
      </c>
      <c r="K7513" s="9">
        <f t="shared" si="587"/>
        <v>0</v>
      </c>
      <c r="L7513" s="9">
        <f t="shared" si="588"/>
        <v>0</v>
      </c>
    </row>
    <row r="7514" spans="1:12" ht="15" x14ac:dyDescent="0.25">
      <c r="A7514" s="167">
        <f t="shared" si="586"/>
        <v>59.736000000019857</v>
      </c>
      <c r="B7514" s="325">
        <f t="shared" si="589"/>
        <v>0.24890000000008272</v>
      </c>
      <c r="C7514" s="167">
        <f t="shared" si="585"/>
        <v>255.19799999998509</v>
      </c>
      <c r="D7514" s="167">
        <f>IF('Lineær programmering opg 4'!$M$4=0,"-",(-A7514+'Lineær programmering opg 4'!$M$4)/'Lineær programmering opg 4'!$K$4*-1)</f>
        <v>360.52799999996029</v>
      </c>
      <c r="E7514" s="167">
        <f>IF('Lineær programmering opg 4'!$M$5=0,"-",(-A7514+'Lineær programmering opg 4'!$M$5)/'Lineær programmering opg 4'!$K$5*-1)</f>
        <v>255.19799999998509</v>
      </c>
      <c r="F7514" s="167" t="str">
        <f>IF('Lineær programmering opg 4'!$E$6=0,"-",(-A7514+'Lineær programmering opg 4'!$M$6)/'Lineær programmering opg 4'!$K$6*-1)</f>
        <v>-</v>
      </c>
      <c r="G7514" s="167" t="str">
        <f>IF('Lineær programmering opg 4'!$D$7=0,"-",((-A7514+'Lineær programmering opg 4'!$M$7)/'Lineær programmering opg 4'!$K$7)*-1)</f>
        <v>-</v>
      </c>
      <c r="H7514" s="167" t="str">
        <f>IF('Lineær programmering opg 4'!$C$8=0,"-",((-A7514+'Lineær programmering opg 4'!$M$8)/'Lineær programmering opg 4'!$K$8)*-1)</f>
        <v>-</v>
      </c>
      <c r="I7514" s="167" t="str">
        <f>IF('Lineær programmering opg 4'!$D$8=0,"-",'Lineær programmering opg 4'!$G$8)</f>
        <v>-</v>
      </c>
      <c r="J7514" s="295">
        <f>A7514*'Lineær programmering opg 4'!$C$11+Datatabel!C7514*'Lineær programmering opg 4'!$D$11</f>
        <v>44253.299999999748</v>
      </c>
      <c r="K7514" s="9">
        <f t="shared" si="587"/>
        <v>0</v>
      </c>
      <c r="L7514" s="9">
        <f t="shared" si="588"/>
        <v>0</v>
      </c>
    </row>
    <row r="7515" spans="1:12" ht="15" x14ac:dyDescent="0.25">
      <c r="A7515" s="167">
        <f t="shared" si="586"/>
        <v>59.712000000019856</v>
      </c>
      <c r="B7515" s="325">
        <f t="shared" si="589"/>
        <v>0.24880000000008273</v>
      </c>
      <c r="C7515" s="167">
        <f t="shared" si="585"/>
        <v>255.21599999998509</v>
      </c>
      <c r="D7515" s="167">
        <f>IF('Lineær programmering opg 4'!$M$4=0,"-",(-A7515+'Lineær programmering opg 4'!$M$4)/'Lineær programmering opg 4'!$K$4*-1)</f>
        <v>360.57599999996029</v>
      </c>
      <c r="E7515" s="167">
        <f>IF('Lineær programmering opg 4'!$M$5=0,"-",(-A7515+'Lineær programmering opg 4'!$M$5)/'Lineær programmering opg 4'!$K$5*-1)</f>
        <v>255.21599999998509</v>
      </c>
      <c r="F7515" s="167" t="str">
        <f>IF('Lineær programmering opg 4'!$E$6=0,"-",(-A7515+'Lineær programmering opg 4'!$M$6)/'Lineær programmering opg 4'!$K$6*-1)</f>
        <v>-</v>
      </c>
      <c r="G7515" s="167" t="str">
        <f>IF('Lineær programmering opg 4'!$D$7=0,"-",((-A7515+'Lineær programmering opg 4'!$M$7)/'Lineær programmering opg 4'!$K$7)*-1)</f>
        <v>-</v>
      </c>
      <c r="H7515" s="167" t="str">
        <f>IF('Lineær programmering opg 4'!$C$8=0,"-",((-A7515+'Lineær programmering opg 4'!$M$8)/'Lineær programmering opg 4'!$K$8)*-1)</f>
        <v>-</v>
      </c>
      <c r="I7515" s="167" t="str">
        <f>IF('Lineær programmering opg 4'!$D$8=0,"-",'Lineær programmering opg 4'!$G$8)</f>
        <v>-</v>
      </c>
      <c r="J7515" s="295">
        <f>A7515*'Lineær programmering opg 4'!$C$11+Datatabel!C7515*'Lineær programmering opg 4'!$D$11</f>
        <v>44253.599999999744</v>
      </c>
      <c r="K7515" s="9">
        <f t="shared" si="587"/>
        <v>0</v>
      </c>
      <c r="L7515" s="9">
        <f t="shared" si="588"/>
        <v>0</v>
      </c>
    </row>
    <row r="7516" spans="1:12" ht="15" x14ac:dyDescent="0.25">
      <c r="A7516" s="167">
        <f t="shared" si="586"/>
        <v>59.688000000019855</v>
      </c>
      <c r="B7516" s="325">
        <f t="shared" si="589"/>
        <v>0.24870000000008274</v>
      </c>
      <c r="C7516" s="167">
        <f t="shared" si="585"/>
        <v>255.23399999998509</v>
      </c>
      <c r="D7516" s="167">
        <f>IF('Lineær programmering opg 4'!$M$4=0,"-",(-A7516+'Lineær programmering opg 4'!$M$4)/'Lineær programmering opg 4'!$K$4*-1)</f>
        <v>360.62399999996029</v>
      </c>
      <c r="E7516" s="167">
        <f>IF('Lineær programmering opg 4'!$M$5=0,"-",(-A7516+'Lineær programmering opg 4'!$M$5)/'Lineær programmering opg 4'!$K$5*-1)</f>
        <v>255.23399999998509</v>
      </c>
      <c r="F7516" s="167" t="str">
        <f>IF('Lineær programmering opg 4'!$E$6=0,"-",(-A7516+'Lineær programmering opg 4'!$M$6)/'Lineær programmering opg 4'!$K$6*-1)</f>
        <v>-</v>
      </c>
      <c r="G7516" s="167" t="str">
        <f>IF('Lineær programmering opg 4'!$D$7=0,"-",((-A7516+'Lineær programmering opg 4'!$M$7)/'Lineær programmering opg 4'!$K$7)*-1)</f>
        <v>-</v>
      </c>
      <c r="H7516" s="167" t="str">
        <f>IF('Lineær programmering opg 4'!$C$8=0,"-",((-A7516+'Lineær programmering opg 4'!$M$8)/'Lineær programmering opg 4'!$K$8)*-1)</f>
        <v>-</v>
      </c>
      <c r="I7516" s="167" t="str">
        <f>IF('Lineær programmering opg 4'!$D$8=0,"-",'Lineær programmering opg 4'!$G$8)</f>
        <v>-</v>
      </c>
      <c r="J7516" s="295">
        <f>A7516*'Lineær programmering opg 4'!$C$11+Datatabel!C7516*'Lineær programmering opg 4'!$D$11</f>
        <v>44253.899999999747</v>
      </c>
      <c r="K7516" s="9">
        <f t="shared" si="587"/>
        <v>0</v>
      </c>
      <c r="L7516" s="9">
        <f t="shared" si="588"/>
        <v>0</v>
      </c>
    </row>
    <row r="7517" spans="1:12" ht="15" x14ac:dyDescent="0.25">
      <c r="A7517" s="167">
        <f t="shared" si="586"/>
        <v>59.664000000019861</v>
      </c>
      <c r="B7517" s="325">
        <f t="shared" si="589"/>
        <v>0.24860000000008275</v>
      </c>
      <c r="C7517" s="167">
        <f t="shared" si="585"/>
        <v>255.25199999998509</v>
      </c>
      <c r="D7517" s="167">
        <f>IF('Lineær programmering opg 4'!$M$4=0,"-",(-A7517+'Lineær programmering opg 4'!$M$4)/'Lineær programmering opg 4'!$K$4*-1)</f>
        <v>360.67199999996029</v>
      </c>
      <c r="E7517" s="167">
        <f>IF('Lineær programmering opg 4'!$M$5=0,"-",(-A7517+'Lineær programmering opg 4'!$M$5)/'Lineær programmering opg 4'!$K$5*-1)</f>
        <v>255.25199999998509</v>
      </c>
      <c r="F7517" s="167" t="str">
        <f>IF('Lineær programmering opg 4'!$E$6=0,"-",(-A7517+'Lineær programmering opg 4'!$M$6)/'Lineær programmering opg 4'!$K$6*-1)</f>
        <v>-</v>
      </c>
      <c r="G7517" s="167" t="str">
        <f>IF('Lineær programmering opg 4'!$D$7=0,"-",((-A7517+'Lineær programmering opg 4'!$M$7)/'Lineær programmering opg 4'!$K$7)*-1)</f>
        <v>-</v>
      </c>
      <c r="H7517" s="167" t="str">
        <f>IF('Lineær programmering opg 4'!$C$8=0,"-",((-A7517+'Lineær programmering opg 4'!$M$8)/'Lineær programmering opg 4'!$K$8)*-1)</f>
        <v>-</v>
      </c>
      <c r="I7517" s="167" t="str">
        <f>IF('Lineær programmering opg 4'!$D$8=0,"-",'Lineær programmering opg 4'!$G$8)</f>
        <v>-</v>
      </c>
      <c r="J7517" s="295">
        <f>A7517*'Lineær programmering opg 4'!$C$11+Datatabel!C7517*'Lineær programmering opg 4'!$D$11</f>
        <v>44254.19999999975</v>
      </c>
      <c r="K7517" s="9">
        <f t="shared" si="587"/>
        <v>0</v>
      </c>
      <c r="L7517" s="9">
        <f t="shared" si="588"/>
        <v>0</v>
      </c>
    </row>
    <row r="7518" spans="1:12" ht="15" x14ac:dyDescent="0.25">
      <c r="A7518" s="167">
        <f t="shared" si="586"/>
        <v>59.640000000019867</v>
      </c>
      <c r="B7518" s="325">
        <f t="shared" si="589"/>
        <v>0.24850000000008277</v>
      </c>
      <c r="C7518" s="167">
        <f t="shared" si="585"/>
        <v>255.26999999998509</v>
      </c>
      <c r="D7518" s="167">
        <f>IF('Lineær programmering opg 4'!$M$4=0,"-",(-A7518+'Lineær programmering opg 4'!$M$4)/'Lineær programmering opg 4'!$K$4*-1)</f>
        <v>360.71999999996024</v>
      </c>
      <c r="E7518" s="167">
        <f>IF('Lineær programmering opg 4'!$M$5=0,"-",(-A7518+'Lineær programmering opg 4'!$M$5)/'Lineær programmering opg 4'!$K$5*-1)</f>
        <v>255.26999999998509</v>
      </c>
      <c r="F7518" s="167" t="str">
        <f>IF('Lineær programmering opg 4'!$E$6=0,"-",(-A7518+'Lineær programmering opg 4'!$M$6)/'Lineær programmering opg 4'!$K$6*-1)</f>
        <v>-</v>
      </c>
      <c r="G7518" s="167" t="str">
        <f>IF('Lineær programmering opg 4'!$D$7=0,"-",((-A7518+'Lineær programmering opg 4'!$M$7)/'Lineær programmering opg 4'!$K$7)*-1)</f>
        <v>-</v>
      </c>
      <c r="H7518" s="167" t="str">
        <f>IF('Lineær programmering opg 4'!$C$8=0,"-",((-A7518+'Lineær programmering opg 4'!$M$8)/'Lineær programmering opg 4'!$K$8)*-1)</f>
        <v>-</v>
      </c>
      <c r="I7518" s="167" t="str">
        <f>IF('Lineær programmering opg 4'!$D$8=0,"-",'Lineær programmering opg 4'!$G$8)</f>
        <v>-</v>
      </c>
      <c r="J7518" s="295">
        <f>A7518*'Lineær programmering opg 4'!$C$11+Datatabel!C7518*'Lineær programmering opg 4'!$D$11</f>
        <v>44254.499999999753</v>
      </c>
      <c r="K7518" s="9">
        <f t="shared" si="587"/>
        <v>0</v>
      </c>
      <c r="L7518" s="9">
        <f t="shared" si="588"/>
        <v>0</v>
      </c>
    </row>
    <row r="7519" spans="1:12" ht="15" x14ac:dyDescent="0.25">
      <c r="A7519" s="167">
        <f t="shared" si="586"/>
        <v>59.616000000019866</v>
      </c>
      <c r="B7519" s="325">
        <f t="shared" si="589"/>
        <v>0.24840000000008278</v>
      </c>
      <c r="C7519" s="167">
        <f t="shared" si="585"/>
        <v>255.28799999998509</v>
      </c>
      <c r="D7519" s="167">
        <f>IF('Lineær programmering opg 4'!$M$4=0,"-",(-A7519+'Lineær programmering opg 4'!$M$4)/'Lineær programmering opg 4'!$K$4*-1)</f>
        <v>360.76799999996024</v>
      </c>
      <c r="E7519" s="167">
        <f>IF('Lineær programmering opg 4'!$M$5=0,"-",(-A7519+'Lineær programmering opg 4'!$M$5)/'Lineær programmering opg 4'!$K$5*-1)</f>
        <v>255.28799999998509</v>
      </c>
      <c r="F7519" s="167" t="str">
        <f>IF('Lineær programmering opg 4'!$E$6=0,"-",(-A7519+'Lineær programmering opg 4'!$M$6)/'Lineær programmering opg 4'!$K$6*-1)</f>
        <v>-</v>
      </c>
      <c r="G7519" s="167" t="str">
        <f>IF('Lineær programmering opg 4'!$D$7=0,"-",((-A7519+'Lineær programmering opg 4'!$M$7)/'Lineær programmering opg 4'!$K$7)*-1)</f>
        <v>-</v>
      </c>
      <c r="H7519" s="167" t="str">
        <f>IF('Lineær programmering opg 4'!$C$8=0,"-",((-A7519+'Lineær programmering opg 4'!$M$8)/'Lineær programmering opg 4'!$K$8)*-1)</f>
        <v>-</v>
      </c>
      <c r="I7519" s="167" t="str">
        <f>IF('Lineær programmering opg 4'!$D$8=0,"-",'Lineær programmering opg 4'!$G$8)</f>
        <v>-</v>
      </c>
      <c r="J7519" s="295">
        <f>A7519*'Lineær programmering opg 4'!$C$11+Datatabel!C7519*'Lineær programmering opg 4'!$D$11</f>
        <v>44254.799999999748</v>
      </c>
      <c r="K7519" s="9">
        <f t="shared" si="587"/>
        <v>0</v>
      </c>
      <c r="L7519" s="9">
        <f t="shared" si="588"/>
        <v>0</v>
      </c>
    </row>
    <row r="7520" spans="1:12" ht="15" x14ac:dyDescent="0.25">
      <c r="A7520" s="167">
        <f t="shared" si="586"/>
        <v>59.592000000019866</v>
      </c>
      <c r="B7520" s="325">
        <f t="shared" si="589"/>
        <v>0.24830000000008279</v>
      </c>
      <c r="C7520" s="167">
        <f t="shared" si="585"/>
        <v>255.30599999998509</v>
      </c>
      <c r="D7520" s="167">
        <f>IF('Lineær programmering opg 4'!$M$4=0,"-",(-A7520+'Lineær programmering opg 4'!$M$4)/'Lineær programmering opg 4'!$K$4*-1)</f>
        <v>360.81599999996024</v>
      </c>
      <c r="E7520" s="167">
        <f>IF('Lineær programmering opg 4'!$M$5=0,"-",(-A7520+'Lineær programmering opg 4'!$M$5)/'Lineær programmering opg 4'!$K$5*-1)</f>
        <v>255.30599999998509</v>
      </c>
      <c r="F7520" s="167" t="str">
        <f>IF('Lineær programmering opg 4'!$E$6=0,"-",(-A7520+'Lineær programmering opg 4'!$M$6)/'Lineær programmering opg 4'!$K$6*-1)</f>
        <v>-</v>
      </c>
      <c r="G7520" s="167" t="str">
        <f>IF('Lineær programmering opg 4'!$D$7=0,"-",((-A7520+'Lineær programmering opg 4'!$M$7)/'Lineær programmering opg 4'!$K$7)*-1)</f>
        <v>-</v>
      </c>
      <c r="H7520" s="167" t="str">
        <f>IF('Lineær programmering opg 4'!$C$8=0,"-",((-A7520+'Lineær programmering opg 4'!$M$8)/'Lineær programmering opg 4'!$K$8)*-1)</f>
        <v>-</v>
      </c>
      <c r="I7520" s="167" t="str">
        <f>IF('Lineær programmering opg 4'!$D$8=0,"-",'Lineær programmering opg 4'!$G$8)</f>
        <v>-</v>
      </c>
      <c r="J7520" s="295">
        <f>A7520*'Lineær programmering opg 4'!$C$11+Datatabel!C7520*'Lineær programmering opg 4'!$D$11</f>
        <v>44255.099999999744</v>
      </c>
      <c r="K7520" s="9">
        <f t="shared" si="587"/>
        <v>0</v>
      </c>
      <c r="L7520" s="9">
        <f t="shared" si="588"/>
        <v>0</v>
      </c>
    </row>
    <row r="7521" spans="1:12" ht="15" x14ac:dyDescent="0.25">
      <c r="A7521" s="167">
        <f t="shared" si="586"/>
        <v>59.568000000019872</v>
      </c>
      <c r="B7521" s="325">
        <f t="shared" si="589"/>
        <v>0.2482000000000828</v>
      </c>
      <c r="C7521" s="167">
        <f t="shared" si="585"/>
        <v>255.32399999998509</v>
      </c>
      <c r="D7521" s="167">
        <f>IF('Lineær programmering opg 4'!$M$4=0,"-",(-A7521+'Lineær programmering opg 4'!$M$4)/'Lineær programmering opg 4'!$K$4*-1)</f>
        <v>360.86399999996024</v>
      </c>
      <c r="E7521" s="167">
        <f>IF('Lineær programmering opg 4'!$M$5=0,"-",(-A7521+'Lineær programmering opg 4'!$M$5)/'Lineær programmering opg 4'!$K$5*-1)</f>
        <v>255.32399999998509</v>
      </c>
      <c r="F7521" s="167" t="str">
        <f>IF('Lineær programmering opg 4'!$E$6=0,"-",(-A7521+'Lineær programmering opg 4'!$M$6)/'Lineær programmering opg 4'!$K$6*-1)</f>
        <v>-</v>
      </c>
      <c r="G7521" s="167" t="str">
        <f>IF('Lineær programmering opg 4'!$D$7=0,"-",((-A7521+'Lineær programmering opg 4'!$M$7)/'Lineær programmering opg 4'!$K$7)*-1)</f>
        <v>-</v>
      </c>
      <c r="H7521" s="167" t="str">
        <f>IF('Lineær programmering opg 4'!$C$8=0,"-",((-A7521+'Lineær programmering opg 4'!$M$8)/'Lineær programmering opg 4'!$K$8)*-1)</f>
        <v>-</v>
      </c>
      <c r="I7521" s="167" t="str">
        <f>IF('Lineær programmering opg 4'!$D$8=0,"-",'Lineær programmering opg 4'!$G$8)</f>
        <v>-</v>
      </c>
      <c r="J7521" s="295">
        <f>A7521*'Lineær programmering opg 4'!$C$11+Datatabel!C7521*'Lineær programmering opg 4'!$D$11</f>
        <v>44255.399999999754</v>
      </c>
      <c r="K7521" s="9">
        <f t="shared" si="587"/>
        <v>0</v>
      </c>
      <c r="L7521" s="9">
        <f t="shared" si="588"/>
        <v>0</v>
      </c>
    </row>
    <row r="7522" spans="1:12" ht="15" x14ac:dyDescent="0.25">
      <c r="A7522" s="167">
        <f t="shared" si="586"/>
        <v>59.544000000019878</v>
      </c>
      <c r="B7522" s="325">
        <f t="shared" si="589"/>
        <v>0.24810000000008281</v>
      </c>
      <c r="C7522" s="167">
        <f t="shared" si="585"/>
        <v>255.34199999998509</v>
      </c>
      <c r="D7522" s="167">
        <f>IF('Lineær programmering opg 4'!$M$4=0,"-",(-A7522+'Lineær programmering opg 4'!$M$4)/'Lineær programmering opg 4'!$K$4*-1)</f>
        <v>360.91199999996024</v>
      </c>
      <c r="E7522" s="167">
        <f>IF('Lineær programmering opg 4'!$M$5=0,"-",(-A7522+'Lineær programmering opg 4'!$M$5)/'Lineær programmering opg 4'!$K$5*-1)</f>
        <v>255.34199999998509</v>
      </c>
      <c r="F7522" s="167" t="str">
        <f>IF('Lineær programmering opg 4'!$E$6=0,"-",(-A7522+'Lineær programmering opg 4'!$M$6)/'Lineær programmering opg 4'!$K$6*-1)</f>
        <v>-</v>
      </c>
      <c r="G7522" s="167" t="str">
        <f>IF('Lineær programmering opg 4'!$D$7=0,"-",((-A7522+'Lineær programmering opg 4'!$M$7)/'Lineær programmering opg 4'!$K$7)*-1)</f>
        <v>-</v>
      </c>
      <c r="H7522" s="167" t="str">
        <f>IF('Lineær programmering opg 4'!$C$8=0,"-",((-A7522+'Lineær programmering opg 4'!$M$8)/'Lineær programmering opg 4'!$K$8)*-1)</f>
        <v>-</v>
      </c>
      <c r="I7522" s="167" t="str">
        <f>IF('Lineær programmering opg 4'!$D$8=0,"-",'Lineær programmering opg 4'!$G$8)</f>
        <v>-</v>
      </c>
      <c r="J7522" s="295">
        <f>A7522*'Lineær programmering opg 4'!$C$11+Datatabel!C7522*'Lineær programmering opg 4'!$D$11</f>
        <v>44255.69999999975</v>
      </c>
      <c r="K7522" s="9">
        <f t="shared" si="587"/>
        <v>0</v>
      </c>
      <c r="L7522" s="9">
        <f t="shared" si="588"/>
        <v>0</v>
      </c>
    </row>
    <row r="7523" spans="1:12" ht="15" x14ac:dyDescent="0.25">
      <c r="A7523" s="167">
        <f t="shared" si="586"/>
        <v>59.520000000019877</v>
      </c>
      <c r="B7523" s="325">
        <f t="shared" si="589"/>
        <v>0.24800000000008282</v>
      </c>
      <c r="C7523" s="167">
        <f t="shared" si="585"/>
        <v>255.35999999998509</v>
      </c>
      <c r="D7523" s="167">
        <f>IF('Lineær programmering opg 4'!$M$4=0,"-",(-A7523+'Lineær programmering opg 4'!$M$4)/'Lineær programmering opg 4'!$K$4*-1)</f>
        <v>360.95999999996025</v>
      </c>
      <c r="E7523" s="167">
        <f>IF('Lineær programmering opg 4'!$M$5=0,"-",(-A7523+'Lineær programmering opg 4'!$M$5)/'Lineær programmering opg 4'!$K$5*-1)</f>
        <v>255.35999999998509</v>
      </c>
      <c r="F7523" s="167" t="str">
        <f>IF('Lineær programmering opg 4'!$E$6=0,"-",(-A7523+'Lineær programmering opg 4'!$M$6)/'Lineær programmering opg 4'!$K$6*-1)</f>
        <v>-</v>
      </c>
      <c r="G7523" s="167" t="str">
        <f>IF('Lineær programmering opg 4'!$D$7=0,"-",((-A7523+'Lineær programmering opg 4'!$M$7)/'Lineær programmering opg 4'!$K$7)*-1)</f>
        <v>-</v>
      </c>
      <c r="H7523" s="167" t="str">
        <f>IF('Lineær programmering opg 4'!$C$8=0,"-",((-A7523+'Lineær programmering opg 4'!$M$8)/'Lineær programmering opg 4'!$K$8)*-1)</f>
        <v>-</v>
      </c>
      <c r="I7523" s="167" t="str">
        <f>IF('Lineær programmering opg 4'!$D$8=0,"-",'Lineær programmering opg 4'!$G$8)</f>
        <v>-</v>
      </c>
      <c r="J7523" s="295">
        <f>A7523*'Lineær programmering opg 4'!$C$11+Datatabel!C7523*'Lineær programmering opg 4'!$D$11</f>
        <v>44255.999999999753</v>
      </c>
      <c r="K7523" s="9">
        <f t="shared" si="587"/>
        <v>0</v>
      </c>
      <c r="L7523" s="9">
        <f t="shared" si="588"/>
        <v>0</v>
      </c>
    </row>
    <row r="7524" spans="1:12" ht="15" x14ac:dyDescent="0.25">
      <c r="A7524" s="167">
        <f t="shared" si="586"/>
        <v>59.496000000019876</v>
      </c>
      <c r="B7524" s="325">
        <f t="shared" si="589"/>
        <v>0.24790000000008283</v>
      </c>
      <c r="C7524" s="167">
        <f t="shared" si="585"/>
        <v>255.37799999998509</v>
      </c>
      <c r="D7524" s="167">
        <f>IF('Lineær programmering opg 4'!$M$4=0,"-",(-A7524+'Lineær programmering opg 4'!$M$4)/'Lineær programmering opg 4'!$K$4*-1)</f>
        <v>361.00799999996025</v>
      </c>
      <c r="E7524" s="167">
        <f>IF('Lineær programmering opg 4'!$M$5=0,"-",(-A7524+'Lineær programmering opg 4'!$M$5)/'Lineær programmering opg 4'!$K$5*-1)</f>
        <v>255.37799999998509</v>
      </c>
      <c r="F7524" s="167" t="str">
        <f>IF('Lineær programmering opg 4'!$E$6=0,"-",(-A7524+'Lineær programmering opg 4'!$M$6)/'Lineær programmering opg 4'!$K$6*-1)</f>
        <v>-</v>
      </c>
      <c r="G7524" s="167" t="str">
        <f>IF('Lineær programmering opg 4'!$D$7=0,"-",((-A7524+'Lineær programmering opg 4'!$M$7)/'Lineær programmering opg 4'!$K$7)*-1)</f>
        <v>-</v>
      </c>
      <c r="H7524" s="167" t="str">
        <f>IF('Lineær programmering opg 4'!$C$8=0,"-",((-A7524+'Lineær programmering opg 4'!$M$8)/'Lineær programmering opg 4'!$K$8)*-1)</f>
        <v>-</v>
      </c>
      <c r="I7524" s="167" t="str">
        <f>IF('Lineær programmering opg 4'!$D$8=0,"-",'Lineær programmering opg 4'!$G$8)</f>
        <v>-</v>
      </c>
      <c r="J7524" s="295">
        <f>A7524*'Lineær programmering opg 4'!$C$11+Datatabel!C7524*'Lineær programmering opg 4'!$D$11</f>
        <v>44256.299999999748</v>
      </c>
      <c r="K7524" s="9">
        <f t="shared" si="587"/>
        <v>0</v>
      </c>
      <c r="L7524" s="9">
        <f t="shared" si="588"/>
        <v>0</v>
      </c>
    </row>
    <row r="7525" spans="1:12" ht="15" x14ac:dyDescent="0.25">
      <c r="A7525" s="167">
        <f t="shared" si="586"/>
        <v>59.472000000019882</v>
      </c>
      <c r="B7525" s="325">
        <f t="shared" si="589"/>
        <v>0.24780000000008284</v>
      </c>
      <c r="C7525" s="167">
        <f t="shared" si="585"/>
        <v>255.39599999998509</v>
      </c>
      <c r="D7525" s="167">
        <f>IF('Lineær programmering opg 4'!$M$4=0,"-",(-A7525+'Lineær programmering opg 4'!$M$4)/'Lineær programmering opg 4'!$K$4*-1)</f>
        <v>361.05599999996025</v>
      </c>
      <c r="E7525" s="167">
        <f>IF('Lineær programmering opg 4'!$M$5=0,"-",(-A7525+'Lineær programmering opg 4'!$M$5)/'Lineær programmering opg 4'!$K$5*-1)</f>
        <v>255.39599999998509</v>
      </c>
      <c r="F7525" s="167" t="str">
        <f>IF('Lineær programmering opg 4'!$E$6=0,"-",(-A7525+'Lineær programmering opg 4'!$M$6)/'Lineær programmering opg 4'!$K$6*-1)</f>
        <v>-</v>
      </c>
      <c r="G7525" s="167" t="str">
        <f>IF('Lineær programmering opg 4'!$D$7=0,"-",((-A7525+'Lineær programmering opg 4'!$M$7)/'Lineær programmering opg 4'!$K$7)*-1)</f>
        <v>-</v>
      </c>
      <c r="H7525" s="167" t="str">
        <f>IF('Lineær programmering opg 4'!$C$8=0,"-",((-A7525+'Lineær programmering opg 4'!$M$8)/'Lineær programmering opg 4'!$K$8)*-1)</f>
        <v>-</v>
      </c>
      <c r="I7525" s="167" t="str">
        <f>IF('Lineær programmering opg 4'!$D$8=0,"-",'Lineær programmering opg 4'!$G$8)</f>
        <v>-</v>
      </c>
      <c r="J7525" s="295">
        <f>A7525*'Lineær programmering opg 4'!$C$11+Datatabel!C7525*'Lineær programmering opg 4'!$D$11</f>
        <v>44256.599999999751</v>
      </c>
      <c r="K7525" s="9">
        <f t="shared" si="587"/>
        <v>0</v>
      </c>
      <c r="L7525" s="9">
        <f t="shared" si="588"/>
        <v>0</v>
      </c>
    </row>
    <row r="7526" spans="1:12" ht="15" x14ac:dyDescent="0.25">
      <c r="A7526" s="167">
        <f t="shared" si="586"/>
        <v>59.448000000019888</v>
      </c>
      <c r="B7526" s="325">
        <f t="shared" si="589"/>
        <v>0.24770000000008285</v>
      </c>
      <c r="C7526" s="167">
        <f t="shared" si="585"/>
        <v>255.41399999998509</v>
      </c>
      <c r="D7526" s="167">
        <f>IF('Lineær programmering opg 4'!$M$4=0,"-",(-A7526+'Lineær programmering opg 4'!$M$4)/'Lineær programmering opg 4'!$K$4*-1)</f>
        <v>361.10399999996025</v>
      </c>
      <c r="E7526" s="167">
        <f>IF('Lineær programmering opg 4'!$M$5=0,"-",(-A7526+'Lineær programmering opg 4'!$M$5)/'Lineær programmering opg 4'!$K$5*-1)</f>
        <v>255.41399999998509</v>
      </c>
      <c r="F7526" s="167" t="str">
        <f>IF('Lineær programmering opg 4'!$E$6=0,"-",(-A7526+'Lineær programmering opg 4'!$M$6)/'Lineær programmering opg 4'!$K$6*-1)</f>
        <v>-</v>
      </c>
      <c r="G7526" s="167" t="str">
        <f>IF('Lineær programmering opg 4'!$D$7=0,"-",((-A7526+'Lineær programmering opg 4'!$M$7)/'Lineær programmering opg 4'!$K$7)*-1)</f>
        <v>-</v>
      </c>
      <c r="H7526" s="167" t="str">
        <f>IF('Lineær programmering opg 4'!$C$8=0,"-",((-A7526+'Lineær programmering opg 4'!$M$8)/'Lineær programmering opg 4'!$K$8)*-1)</f>
        <v>-</v>
      </c>
      <c r="I7526" s="167" t="str">
        <f>IF('Lineær programmering opg 4'!$D$8=0,"-",'Lineær programmering opg 4'!$G$8)</f>
        <v>-</v>
      </c>
      <c r="J7526" s="295">
        <f>A7526*'Lineær programmering opg 4'!$C$11+Datatabel!C7526*'Lineær programmering opg 4'!$D$11</f>
        <v>44256.899999999754</v>
      </c>
      <c r="K7526" s="9">
        <f t="shared" si="587"/>
        <v>0</v>
      </c>
      <c r="L7526" s="9">
        <f t="shared" si="588"/>
        <v>0</v>
      </c>
    </row>
    <row r="7527" spans="1:12" ht="15" x14ac:dyDescent="0.25">
      <c r="A7527" s="167">
        <f t="shared" si="586"/>
        <v>59.424000000019888</v>
      </c>
      <c r="B7527" s="325">
        <f t="shared" si="589"/>
        <v>0.24760000000008286</v>
      </c>
      <c r="C7527" s="167">
        <f t="shared" si="585"/>
        <v>255.43199999998509</v>
      </c>
      <c r="D7527" s="167">
        <f>IF('Lineær programmering opg 4'!$M$4=0,"-",(-A7527+'Lineær programmering opg 4'!$M$4)/'Lineær programmering opg 4'!$K$4*-1)</f>
        <v>361.15199999996025</v>
      </c>
      <c r="E7527" s="167">
        <f>IF('Lineær programmering opg 4'!$M$5=0,"-",(-A7527+'Lineær programmering opg 4'!$M$5)/'Lineær programmering opg 4'!$K$5*-1)</f>
        <v>255.43199999998509</v>
      </c>
      <c r="F7527" s="167" t="str">
        <f>IF('Lineær programmering opg 4'!$E$6=0,"-",(-A7527+'Lineær programmering opg 4'!$M$6)/'Lineær programmering opg 4'!$K$6*-1)</f>
        <v>-</v>
      </c>
      <c r="G7527" s="167" t="str">
        <f>IF('Lineær programmering opg 4'!$D$7=0,"-",((-A7527+'Lineær programmering opg 4'!$M$7)/'Lineær programmering opg 4'!$K$7)*-1)</f>
        <v>-</v>
      </c>
      <c r="H7527" s="167" t="str">
        <f>IF('Lineær programmering opg 4'!$C$8=0,"-",((-A7527+'Lineær programmering opg 4'!$M$8)/'Lineær programmering opg 4'!$K$8)*-1)</f>
        <v>-</v>
      </c>
      <c r="I7527" s="167" t="str">
        <f>IF('Lineær programmering opg 4'!$D$8=0,"-",'Lineær programmering opg 4'!$G$8)</f>
        <v>-</v>
      </c>
      <c r="J7527" s="295">
        <f>A7527*'Lineær programmering opg 4'!$C$11+Datatabel!C7527*'Lineær programmering opg 4'!$D$11</f>
        <v>44257.19999999975</v>
      </c>
      <c r="K7527" s="9">
        <f t="shared" si="587"/>
        <v>0</v>
      </c>
      <c r="L7527" s="9">
        <f t="shared" si="588"/>
        <v>0</v>
      </c>
    </row>
    <row r="7528" spans="1:12" ht="15" x14ac:dyDescent="0.25">
      <c r="A7528" s="167">
        <f t="shared" si="586"/>
        <v>59.400000000019887</v>
      </c>
      <c r="B7528" s="325">
        <f t="shared" si="589"/>
        <v>0.24750000000008288</v>
      </c>
      <c r="C7528" s="167">
        <f t="shared" si="585"/>
        <v>255.4499999999851</v>
      </c>
      <c r="D7528" s="167">
        <f>IF('Lineær programmering opg 4'!$M$4=0,"-",(-A7528+'Lineær programmering opg 4'!$M$4)/'Lineær programmering opg 4'!$K$4*-1)</f>
        <v>361.19999999996026</v>
      </c>
      <c r="E7528" s="167">
        <f>IF('Lineær programmering opg 4'!$M$5=0,"-",(-A7528+'Lineær programmering opg 4'!$M$5)/'Lineær programmering opg 4'!$K$5*-1)</f>
        <v>255.4499999999851</v>
      </c>
      <c r="F7528" s="167" t="str">
        <f>IF('Lineær programmering opg 4'!$E$6=0,"-",(-A7528+'Lineær programmering opg 4'!$M$6)/'Lineær programmering opg 4'!$K$6*-1)</f>
        <v>-</v>
      </c>
      <c r="G7528" s="167" t="str">
        <f>IF('Lineær programmering opg 4'!$D$7=0,"-",((-A7528+'Lineær programmering opg 4'!$M$7)/'Lineær programmering opg 4'!$K$7)*-1)</f>
        <v>-</v>
      </c>
      <c r="H7528" s="167" t="str">
        <f>IF('Lineær programmering opg 4'!$C$8=0,"-",((-A7528+'Lineær programmering opg 4'!$M$8)/'Lineær programmering opg 4'!$K$8)*-1)</f>
        <v>-</v>
      </c>
      <c r="I7528" s="167" t="str">
        <f>IF('Lineær programmering opg 4'!$D$8=0,"-",'Lineær programmering opg 4'!$G$8)</f>
        <v>-</v>
      </c>
      <c r="J7528" s="295">
        <f>A7528*'Lineær programmering opg 4'!$C$11+Datatabel!C7528*'Lineær programmering opg 4'!$D$11</f>
        <v>44257.499999999753</v>
      </c>
      <c r="K7528" s="9">
        <f t="shared" si="587"/>
        <v>0</v>
      </c>
      <c r="L7528" s="9">
        <f t="shared" si="588"/>
        <v>0</v>
      </c>
    </row>
    <row r="7529" spans="1:12" ht="15" x14ac:dyDescent="0.25">
      <c r="A7529" s="167">
        <f t="shared" si="586"/>
        <v>59.376000000019893</v>
      </c>
      <c r="B7529" s="325">
        <f t="shared" si="589"/>
        <v>0.24740000000008289</v>
      </c>
      <c r="C7529" s="167">
        <f t="shared" si="585"/>
        <v>255.4679999999851</v>
      </c>
      <c r="D7529" s="167">
        <f>IF('Lineær programmering opg 4'!$M$4=0,"-",(-A7529+'Lineær programmering opg 4'!$M$4)/'Lineær programmering opg 4'!$K$4*-1)</f>
        <v>361.2479999999602</v>
      </c>
      <c r="E7529" s="167">
        <f>IF('Lineær programmering opg 4'!$M$5=0,"-",(-A7529+'Lineær programmering opg 4'!$M$5)/'Lineær programmering opg 4'!$K$5*-1)</f>
        <v>255.4679999999851</v>
      </c>
      <c r="F7529" s="167" t="str">
        <f>IF('Lineær programmering opg 4'!$E$6=0,"-",(-A7529+'Lineær programmering opg 4'!$M$6)/'Lineær programmering opg 4'!$K$6*-1)</f>
        <v>-</v>
      </c>
      <c r="G7529" s="167" t="str">
        <f>IF('Lineær programmering opg 4'!$D$7=0,"-",((-A7529+'Lineær programmering opg 4'!$M$7)/'Lineær programmering opg 4'!$K$7)*-1)</f>
        <v>-</v>
      </c>
      <c r="H7529" s="167" t="str">
        <f>IF('Lineær programmering opg 4'!$C$8=0,"-",((-A7529+'Lineær programmering opg 4'!$M$8)/'Lineær programmering opg 4'!$K$8)*-1)</f>
        <v>-</v>
      </c>
      <c r="I7529" s="167" t="str">
        <f>IF('Lineær programmering opg 4'!$D$8=0,"-",'Lineær programmering opg 4'!$G$8)</f>
        <v>-</v>
      </c>
      <c r="J7529" s="295">
        <f>A7529*'Lineær programmering opg 4'!$C$11+Datatabel!C7529*'Lineær programmering opg 4'!$D$11</f>
        <v>44257.799999999756</v>
      </c>
      <c r="K7529" s="9">
        <f t="shared" si="587"/>
        <v>0</v>
      </c>
      <c r="L7529" s="9">
        <f t="shared" si="588"/>
        <v>0</v>
      </c>
    </row>
    <row r="7530" spans="1:12" ht="15" x14ac:dyDescent="0.25">
      <c r="A7530" s="167">
        <f t="shared" si="586"/>
        <v>59.352000000019899</v>
      </c>
      <c r="B7530" s="325">
        <f t="shared" si="589"/>
        <v>0.2473000000000829</v>
      </c>
      <c r="C7530" s="167">
        <f t="shared" si="585"/>
        <v>255.4859999999851</v>
      </c>
      <c r="D7530" s="167">
        <f>IF('Lineær programmering opg 4'!$M$4=0,"-",(-A7530+'Lineær programmering opg 4'!$M$4)/'Lineær programmering opg 4'!$K$4*-1)</f>
        <v>361.2959999999602</v>
      </c>
      <c r="E7530" s="167">
        <f>IF('Lineær programmering opg 4'!$M$5=0,"-",(-A7530+'Lineær programmering opg 4'!$M$5)/'Lineær programmering opg 4'!$K$5*-1)</f>
        <v>255.4859999999851</v>
      </c>
      <c r="F7530" s="167" t="str">
        <f>IF('Lineær programmering opg 4'!$E$6=0,"-",(-A7530+'Lineær programmering opg 4'!$M$6)/'Lineær programmering opg 4'!$K$6*-1)</f>
        <v>-</v>
      </c>
      <c r="G7530" s="167" t="str">
        <f>IF('Lineær programmering opg 4'!$D$7=0,"-",((-A7530+'Lineær programmering opg 4'!$M$7)/'Lineær programmering opg 4'!$K$7)*-1)</f>
        <v>-</v>
      </c>
      <c r="H7530" s="167" t="str">
        <f>IF('Lineær programmering opg 4'!$C$8=0,"-",((-A7530+'Lineær programmering opg 4'!$M$8)/'Lineær programmering opg 4'!$K$8)*-1)</f>
        <v>-</v>
      </c>
      <c r="I7530" s="167" t="str">
        <f>IF('Lineær programmering opg 4'!$D$8=0,"-",'Lineær programmering opg 4'!$G$8)</f>
        <v>-</v>
      </c>
      <c r="J7530" s="295">
        <f>A7530*'Lineær programmering opg 4'!$C$11+Datatabel!C7530*'Lineær programmering opg 4'!$D$11</f>
        <v>44258.099999999758</v>
      </c>
      <c r="K7530" s="9">
        <f t="shared" si="587"/>
        <v>0</v>
      </c>
      <c r="L7530" s="9">
        <f t="shared" si="588"/>
        <v>0</v>
      </c>
    </row>
    <row r="7531" spans="1:12" ht="15" x14ac:dyDescent="0.25">
      <c r="A7531" s="167">
        <f t="shared" si="586"/>
        <v>59.328000000019898</v>
      </c>
      <c r="B7531" s="325">
        <f t="shared" si="589"/>
        <v>0.24720000000008291</v>
      </c>
      <c r="C7531" s="167">
        <f t="shared" si="585"/>
        <v>255.5039999999851</v>
      </c>
      <c r="D7531" s="167">
        <f>IF('Lineær programmering opg 4'!$M$4=0,"-",(-A7531+'Lineær programmering opg 4'!$M$4)/'Lineær programmering opg 4'!$K$4*-1)</f>
        <v>361.3439999999602</v>
      </c>
      <c r="E7531" s="167">
        <f>IF('Lineær programmering opg 4'!$M$5=0,"-",(-A7531+'Lineær programmering opg 4'!$M$5)/'Lineær programmering opg 4'!$K$5*-1)</f>
        <v>255.5039999999851</v>
      </c>
      <c r="F7531" s="167" t="str">
        <f>IF('Lineær programmering opg 4'!$E$6=0,"-",(-A7531+'Lineær programmering opg 4'!$M$6)/'Lineær programmering opg 4'!$K$6*-1)</f>
        <v>-</v>
      </c>
      <c r="G7531" s="167" t="str">
        <f>IF('Lineær programmering opg 4'!$D$7=0,"-",((-A7531+'Lineær programmering opg 4'!$M$7)/'Lineær programmering opg 4'!$K$7)*-1)</f>
        <v>-</v>
      </c>
      <c r="H7531" s="167" t="str">
        <f>IF('Lineær programmering opg 4'!$C$8=0,"-",((-A7531+'Lineær programmering opg 4'!$M$8)/'Lineær programmering opg 4'!$K$8)*-1)</f>
        <v>-</v>
      </c>
      <c r="I7531" s="167" t="str">
        <f>IF('Lineær programmering opg 4'!$D$8=0,"-",'Lineær programmering opg 4'!$G$8)</f>
        <v>-</v>
      </c>
      <c r="J7531" s="295">
        <f>A7531*'Lineær programmering opg 4'!$C$11+Datatabel!C7531*'Lineær programmering opg 4'!$D$11</f>
        <v>44258.399999999754</v>
      </c>
      <c r="K7531" s="9">
        <f t="shared" si="587"/>
        <v>0</v>
      </c>
      <c r="L7531" s="9">
        <f t="shared" si="588"/>
        <v>0</v>
      </c>
    </row>
    <row r="7532" spans="1:12" ht="15" x14ac:dyDescent="0.25">
      <c r="A7532" s="167">
        <f t="shared" si="586"/>
        <v>59.304000000019897</v>
      </c>
      <c r="B7532" s="325">
        <f t="shared" si="589"/>
        <v>0.24710000000008292</v>
      </c>
      <c r="C7532" s="167">
        <f t="shared" si="585"/>
        <v>255.5219999999851</v>
      </c>
      <c r="D7532" s="167">
        <f>IF('Lineær programmering opg 4'!$M$4=0,"-",(-A7532+'Lineær programmering opg 4'!$M$4)/'Lineær programmering opg 4'!$K$4*-1)</f>
        <v>361.39199999996021</v>
      </c>
      <c r="E7532" s="167">
        <f>IF('Lineær programmering opg 4'!$M$5=0,"-",(-A7532+'Lineær programmering opg 4'!$M$5)/'Lineær programmering opg 4'!$K$5*-1)</f>
        <v>255.5219999999851</v>
      </c>
      <c r="F7532" s="167" t="str">
        <f>IF('Lineær programmering opg 4'!$E$6=0,"-",(-A7532+'Lineær programmering opg 4'!$M$6)/'Lineær programmering opg 4'!$K$6*-1)</f>
        <v>-</v>
      </c>
      <c r="G7532" s="167" t="str">
        <f>IF('Lineær programmering opg 4'!$D$7=0,"-",((-A7532+'Lineær programmering opg 4'!$M$7)/'Lineær programmering opg 4'!$K$7)*-1)</f>
        <v>-</v>
      </c>
      <c r="H7532" s="167" t="str">
        <f>IF('Lineær programmering opg 4'!$C$8=0,"-",((-A7532+'Lineær programmering opg 4'!$M$8)/'Lineær programmering opg 4'!$K$8)*-1)</f>
        <v>-</v>
      </c>
      <c r="I7532" s="167" t="str">
        <f>IF('Lineær programmering opg 4'!$D$8=0,"-",'Lineær programmering opg 4'!$G$8)</f>
        <v>-</v>
      </c>
      <c r="J7532" s="295">
        <f>A7532*'Lineær programmering opg 4'!$C$11+Datatabel!C7532*'Lineær programmering opg 4'!$D$11</f>
        <v>44258.69999999975</v>
      </c>
      <c r="K7532" s="9">
        <f t="shared" si="587"/>
        <v>0</v>
      </c>
      <c r="L7532" s="9">
        <f t="shared" si="588"/>
        <v>0</v>
      </c>
    </row>
    <row r="7533" spans="1:12" ht="15" x14ac:dyDescent="0.25">
      <c r="A7533" s="167">
        <f t="shared" si="586"/>
        <v>59.280000000019903</v>
      </c>
      <c r="B7533" s="325">
        <f t="shared" si="589"/>
        <v>0.24700000000008293</v>
      </c>
      <c r="C7533" s="167">
        <f t="shared" si="585"/>
        <v>255.53999999998507</v>
      </c>
      <c r="D7533" s="167">
        <f>IF('Lineær programmering opg 4'!$M$4=0,"-",(-A7533+'Lineær programmering opg 4'!$M$4)/'Lineær programmering opg 4'!$K$4*-1)</f>
        <v>361.43999999996021</v>
      </c>
      <c r="E7533" s="167">
        <f>IF('Lineær programmering opg 4'!$M$5=0,"-",(-A7533+'Lineær programmering opg 4'!$M$5)/'Lineær programmering opg 4'!$K$5*-1)</f>
        <v>255.53999999998507</v>
      </c>
      <c r="F7533" s="167" t="str">
        <f>IF('Lineær programmering opg 4'!$E$6=0,"-",(-A7533+'Lineær programmering opg 4'!$M$6)/'Lineær programmering opg 4'!$K$6*-1)</f>
        <v>-</v>
      </c>
      <c r="G7533" s="167" t="str">
        <f>IF('Lineær programmering opg 4'!$D$7=0,"-",((-A7533+'Lineær programmering opg 4'!$M$7)/'Lineær programmering opg 4'!$K$7)*-1)</f>
        <v>-</v>
      </c>
      <c r="H7533" s="167" t="str">
        <f>IF('Lineær programmering opg 4'!$C$8=0,"-",((-A7533+'Lineær programmering opg 4'!$M$8)/'Lineær programmering opg 4'!$K$8)*-1)</f>
        <v>-</v>
      </c>
      <c r="I7533" s="167" t="str">
        <f>IF('Lineær programmering opg 4'!$D$8=0,"-",'Lineær programmering opg 4'!$G$8)</f>
        <v>-</v>
      </c>
      <c r="J7533" s="295">
        <f>A7533*'Lineær programmering opg 4'!$C$11+Datatabel!C7533*'Lineær programmering opg 4'!$D$11</f>
        <v>44258.999999999753</v>
      </c>
      <c r="K7533" s="9">
        <f t="shared" si="587"/>
        <v>0</v>
      </c>
      <c r="L7533" s="9">
        <f t="shared" si="588"/>
        <v>0</v>
      </c>
    </row>
    <row r="7534" spans="1:12" ht="15" x14ac:dyDescent="0.25">
      <c r="A7534" s="167">
        <f t="shared" si="586"/>
        <v>59.25600000001991</v>
      </c>
      <c r="B7534" s="325">
        <f t="shared" si="589"/>
        <v>0.24690000000008294</v>
      </c>
      <c r="C7534" s="167">
        <f t="shared" si="585"/>
        <v>255.55799999998507</v>
      </c>
      <c r="D7534" s="167">
        <f>IF('Lineær programmering opg 4'!$M$4=0,"-",(-A7534+'Lineær programmering opg 4'!$M$4)/'Lineær programmering opg 4'!$K$4*-1)</f>
        <v>361.48799999996015</v>
      </c>
      <c r="E7534" s="167">
        <f>IF('Lineær programmering opg 4'!$M$5=0,"-",(-A7534+'Lineær programmering opg 4'!$M$5)/'Lineær programmering opg 4'!$K$5*-1)</f>
        <v>255.55799999998507</v>
      </c>
      <c r="F7534" s="167" t="str">
        <f>IF('Lineær programmering opg 4'!$E$6=0,"-",(-A7534+'Lineær programmering opg 4'!$M$6)/'Lineær programmering opg 4'!$K$6*-1)</f>
        <v>-</v>
      </c>
      <c r="G7534" s="167" t="str">
        <f>IF('Lineær programmering opg 4'!$D$7=0,"-",((-A7534+'Lineær programmering opg 4'!$M$7)/'Lineær programmering opg 4'!$K$7)*-1)</f>
        <v>-</v>
      </c>
      <c r="H7534" s="167" t="str">
        <f>IF('Lineær programmering opg 4'!$C$8=0,"-",((-A7534+'Lineær programmering opg 4'!$M$8)/'Lineær programmering opg 4'!$K$8)*-1)</f>
        <v>-</v>
      </c>
      <c r="I7534" s="167" t="str">
        <f>IF('Lineær programmering opg 4'!$D$8=0,"-",'Lineær programmering opg 4'!$G$8)</f>
        <v>-</v>
      </c>
      <c r="J7534" s="295">
        <f>A7534*'Lineær programmering opg 4'!$C$11+Datatabel!C7534*'Lineær programmering opg 4'!$D$11</f>
        <v>44259.299999999756</v>
      </c>
      <c r="K7534" s="9">
        <f t="shared" si="587"/>
        <v>0</v>
      </c>
      <c r="L7534" s="9">
        <f t="shared" si="588"/>
        <v>0</v>
      </c>
    </row>
    <row r="7535" spans="1:12" ht="15" x14ac:dyDescent="0.25">
      <c r="A7535" s="167">
        <f t="shared" si="586"/>
        <v>59.232000000019909</v>
      </c>
      <c r="B7535" s="325">
        <f t="shared" si="589"/>
        <v>0.24680000000008295</v>
      </c>
      <c r="C7535" s="167">
        <f t="shared" si="585"/>
        <v>255.57599999998507</v>
      </c>
      <c r="D7535" s="167">
        <f>IF('Lineær programmering opg 4'!$M$4=0,"-",(-A7535+'Lineær programmering opg 4'!$M$4)/'Lineær programmering opg 4'!$K$4*-1)</f>
        <v>361.53599999996015</v>
      </c>
      <c r="E7535" s="167">
        <f>IF('Lineær programmering opg 4'!$M$5=0,"-",(-A7535+'Lineær programmering opg 4'!$M$5)/'Lineær programmering opg 4'!$K$5*-1)</f>
        <v>255.57599999998507</v>
      </c>
      <c r="F7535" s="167" t="str">
        <f>IF('Lineær programmering opg 4'!$E$6=0,"-",(-A7535+'Lineær programmering opg 4'!$M$6)/'Lineær programmering opg 4'!$K$6*-1)</f>
        <v>-</v>
      </c>
      <c r="G7535" s="167" t="str">
        <f>IF('Lineær programmering opg 4'!$D$7=0,"-",((-A7535+'Lineær programmering opg 4'!$M$7)/'Lineær programmering opg 4'!$K$7)*-1)</f>
        <v>-</v>
      </c>
      <c r="H7535" s="167" t="str">
        <f>IF('Lineær programmering opg 4'!$C$8=0,"-",((-A7535+'Lineær programmering opg 4'!$M$8)/'Lineær programmering opg 4'!$K$8)*-1)</f>
        <v>-</v>
      </c>
      <c r="I7535" s="167" t="str">
        <f>IF('Lineær programmering opg 4'!$D$8=0,"-",'Lineær programmering opg 4'!$G$8)</f>
        <v>-</v>
      </c>
      <c r="J7535" s="295">
        <f>A7535*'Lineær programmering opg 4'!$C$11+Datatabel!C7535*'Lineær programmering opg 4'!$D$11</f>
        <v>44259.599999999751</v>
      </c>
      <c r="K7535" s="9">
        <f t="shared" si="587"/>
        <v>0</v>
      </c>
      <c r="L7535" s="9">
        <f t="shared" si="588"/>
        <v>0</v>
      </c>
    </row>
    <row r="7536" spans="1:12" ht="15" x14ac:dyDescent="0.25">
      <c r="A7536" s="167">
        <f t="shared" si="586"/>
        <v>59.208000000019908</v>
      </c>
      <c r="B7536" s="325">
        <f t="shared" si="589"/>
        <v>0.24670000000008296</v>
      </c>
      <c r="C7536" s="167">
        <f t="shared" si="585"/>
        <v>255.59399999998507</v>
      </c>
      <c r="D7536" s="167">
        <f>IF('Lineær programmering opg 4'!$M$4=0,"-",(-A7536+'Lineær programmering opg 4'!$M$4)/'Lineær programmering opg 4'!$K$4*-1)</f>
        <v>361.58399999996016</v>
      </c>
      <c r="E7536" s="167">
        <f>IF('Lineær programmering opg 4'!$M$5=0,"-",(-A7536+'Lineær programmering opg 4'!$M$5)/'Lineær programmering opg 4'!$K$5*-1)</f>
        <v>255.59399999998507</v>
      </c>
      <c r="F7536" s="167" t="str">
        <f>IF('Lineær programmering opg 4'!$E$6=0,"-",(-A7536+'Lineær programmering opg 4'!$M$6)/'Lineær programmering opg 4'!$K$6*-1)</f>
        <v>-</v>
      </c>
      <c r="G7536" s="167" t="str">
        <f>IF('Lineær programmering opg 4'!$D$7=0,"-",((-A7536+'Lineær programmering opg 4'!$M$7)/'Lineær programmering opg 4'!$K$7)*-1)</f>
        <v>-</v>
      </c>
      <c r="H7536" s="167" t="str">
        <f>IF('Lineær programmering opg 4'!$C$8=0,"-",((-A7536+'Lineær programmering opg 4'!$M$8)/'Lineær programmering opg 4'!$K$8)*-1)</f>
        <v>-</v>
      </c>
      <c r="I7536" s="167" t="str">
        <f>IF('Lineær programmering opg 4'!$D$8=0,"-",'Lineær programmering opg 4'!$G$8)</f>
        <v>-</v>
      </c>
      <c r="J7536" s="295">
        <f>A7536*'Lineær programmering opg 4'!$C$11+Datatabel!C7536*'Lineær programmering opg 4'!$D$11</f>
        <v>44259.899999999747</v>
      </c>
      <c r="K7536" s="9">
        <f t="shared" si="587"/>
        <v>0</v>
      </c>
      <c r="L7536" s="9">
        <f t="shared" si="588"/>
        <v>0</v>
      </c>
    </row>
    <row r="7537" spans="1:12" ht="15" x14ac:dyDescent="0.25">
      <c r="A7537" s="167">
        <f t="shared" si="586"/>
        <v>59.184000000019914</v>
      </c>
      <c r="B7537" s="325">
        <f t="shared" si="589"/>
        <v>0.24660000000008298</v>
      </c>
      <c r="C7537" s="167">
        <f t="shared" si="585"/>
        <v>255.61199999998507</v>
      </c>
      <c r="D7537" s="167">
        <f>IF('Lineær programmering opg 4'!$M$4=0,"-",(-A7537+'Lineær programmering opg 4'!$M$4)/'Lineær programmering opg 4'!$K$4*-1)</f>
        <v>361.63199999996016</v>
      </c>
      <c r="E7537" s="167">
        <f>IF('Lineær programmering opg 4'!$M$5=0,"-",(-A7537+'Lineær programmering opg 4'!$M$5)/'Lineær programmering opg 4'!$K$5*-1)</f>
        <v>255.61199999998507</v>
      </c>
      <c r="F7537" s="167" t="str">
        <f>IF('Lineær programmering opg 4'!$E$6=0,"-",(-A7537+'Lineær programmering opg 4'!$M$6)/'Lineær programmering opg 4'!$K$6*-1)</f>
        <v>-</v>
      </c>
      <c r="G7537" s="167" t="str">
        <f>IF('Lineær programmering opg 4'!$D$7=0,"-",((-A7537+'Lineær programmering opg 4'!$M$7)/'Lineær programmering opg 4'!$K$7)*-1)</f>
        <v>-</v>
      </c>
      <c r="H7537" s="167" t="str">
        <f>IF('Lineær programmering opg 4'!$C$8=0,"-",((-A7537+'Lineær programmering opg 4'!$M$8)/'Lineær programmering opg 4'!$K$8)*-1)</f>
        <v>-</v>
      </c>
      <c r="I7537" s="167" t="str">
        <f>IF('Lineær programmering opg 4'!$D$8=0,"-",'Lineær programmering opg 4'!$G$8)</f>
        <v>-</v>
      </c>
      <c r="J7537" s="295">
        <f>A7537*'Lineær programmering opg 4'!$C$11+Datatabel!C7537*'Lineær programmering opg 4'!$D$11</f>
        <v>44260.19999999975</v>
      </c>
      <c r="K7537" s="9">
        <f t="shared" si="587"/>
        <v>0</v>
      </c>
      <c r="L7537" s="9">
        <f t="shared" si="588"/>
        <v>0</v>
      </c>
    </row>
    <row r="7538" spans="1:12" ht="15" x14ac:dyDescent="0.25">
      <c r="A7538" s="167">
        <f t="shared" si="586"/>
        <v>59.16000000001992</v>
      </c>
      <c r="B7538" s="325">
        <f t="shared" si="589"/>
        <v>0.24650000000008299</v>
      </c>
      <c r="C7538" s="167">
        <f t="shared" si="585"/>
        <v>255.62999999998507</v>
      </c>
      <c r="D7538" s="167">
        <f>IF('Lineær programmering opg 4'!$M$4=0,"-",(-A7538+'Lineær programmering opg 4'!$M$4)/'Lineær programmering opg 4'!$K$4*-1)</f>
        <v>361.67999999996016</v>
      </c>
      <c r="E7538" s="167">
        <f>IF('Lineær programmering opg 4'!$M$5=0,"-",(-A7538+'Lineær programmering opg 4'!$M$5)/'Lineær programmering opg 4'!$K$5*-1)</f>
        <v>255.62999999998507</v>
      </c>
      <c r="F7538" s="167" t="str">
        <f>IF('Lineær programmering opg 4'!$E$6=0,"-",(-A7538+'Lineær programmering opg 4'!$M$6)/'Lineær programmering opg 4'!$K$6*-1)</f>
        <v>-</v>
      </c>
      <c r="G7538" s="167" t="str">
        <f>IF('Lineær programmering opg 4'!$D$7=0,"-",((-A7538+'Lineær programmering opg 4'!$M$7)/'Lineær programmering opg 4'!$K$7)*-1)</f>
        <v>-</v>
      </c>
      <c r="H7538" s="167" t="str">
        <f>IF('Lineær programmering opg 4'!$C$8=0,"-",((-A7538+'Lineær programmering opg 4'!$M$8)/'Lineær programmering opg 4'!$K$8)*-1)</f>
        <v>-</v>
      </c>
      <c r="I7538" s="167" t="str">
        <f>IF('Lineær programmering opg 4'!$D$8=0,"-",'Lineær programmering opg 4'!$G$8)</f>
        <v>-</v>
      </c>
      <c r="J7538" s="295">
        <f>A7538*'Lineær programmering opg 4'!$C$11+Datatabel!C7538*'Lineær programmering opg 4'!$D$11</f>
        <v>44260.499999999753</v>
      </c>
      <c r="K7538" s="9">
        <f t="shared" si="587"/>
        <v>0</v>
      </c>
      <c r="L7538" s="9">
        <f t="shared" si="588"/>
        <v>0</v>
      </c>
    </row>
    <row r="7539" spans="1:12" ht="15" x14ac:dyDescent="0.25">
      <c r="A7539" s="167">
        <f t="shared" si="586"/>
        <v>59.136000000019919</v>
      </c>
      <c r="B7539" s="325">
        <f t="shared" si="589"/>
        <v>0.246400000000083</v>
      </c>
      <c r="C7539" s="167">
        <f t="shared" si="585"/>
        <v>255.64799999998507</v>
      </c>
      <c r="D7539" s="167">
        <f>IF('Lineær programmering opg 4'!$M$4=0,"-",(-A7539+'Lineær programmering opg 4'!$M$4)/'Lineær programmering opg 4'!$K$4*-1)</f>
        <v>361.72799999996016</v>
      </c>
      <c r="E7539" s="167">
        <f>IF('Lineær programmering opg 4'!$M$5=0,"-",(-A7539+'Lineær programmering opg 4'!$M$5)/'Lineær programmering opg 4'!$K$5*-1)</f>
        <v>255.64799999998507</v>
      </c>
      <c r="F7539" s="167" t="str">
        <f>IF('Lineær programmering opg 4'!$E$6=0,"-",(-A7539+'Lineær programmering opg 4'!$M$6)/'Lineær programmering opg 4'!$K$6*-1)</f>
        <v>-</v>
      </c>
      <c r="G7539" s="167" t="str">
        <f>IF('Lineær programmering opg 4'!$D$7=0,"-",((-A7539+'Lineær programmering opg 4'!$M$7)/'Lineær programmering opg 4'!$K$7)*-1)</f>
        <v>-</v>
      </c>
      <c r="H7539" s="167" t="str">
        <f>IF('Lineær programmering opg 4'!$C$8=0,"-",((-A7539+'Lineær programmering opg 4'!$M$8)/'Lineær programmering opg 4'!$K$8)*-1)</f>
        <v>-</v>
      </c>
      <c r="I7539" s="167" t="str">
        <f>IF('Lineær programmering opg 4'!$D$8=0,"-",'Lineær programmering opg 4'!$G$8)</f>
        <v>-</v>
      </c>
      <c r="J7539" s="295">
        <f>A7539*'Lineær programmering opg 4'!$C$11+Datatabel!C7539*'Lineær programmering opg 4'!$D$11</f>
        <v>44260.799999999756</v>
      </c>
      <c r="K7539" s="9">
        <f t="shared" si="587"/>
        <v>0</v>
      </c>
      <c r="L7539" s="9">
        <f t="shared" si="588"/>
        <v>0</v>
      </c>
    </row>
    <row r="7540" spans="1:12" ht="15" x14ac:dyDescent="0.25">
      <c r="A7540" s="167">
        <f t="shared" si="586"/>
        <v>59.112000000019918</v>
      </c>
      <c r="B7540" s="325">
        <f t="shared" si="589"/>
        <v>0.24630000000008301</v>
      </c>
      <c r="C7540" s="167">
        <f t="shared" si="585"/>
        <v>255.66599999998508</v>
      </c>
      <c r="D7540" s="167">
        <f>IF('Lineær programmering opg 4'!$M$4=0,"-",(-A7540+'Lineær programmering opg 4'!$M$4)/'Lineær programmering opg 4'!$K$4*-1)</f>
        <v>361.77599999996016</v>
      </c>
      <c r="E7540" s="167">
        <f>IF('Lineær programmering opg 4'!$M$5=0,"-",(-A7540+'Lineær programmering opg 4'!$M$5)/'Lineær programmering opg 4'!$K$5*-1)</f>
        <v>255.66599999998508</v>
      </c>
      <c r="F7540" s="167" t="str">
        <f>IF('Lineær programmering opg 4'!$E$6=0,"-",(-A7540+'Lineær programmering opg 4'!$M$6)/'Lineær programmering opg 4'!$K$6*-1)</f>
        <v>-</v>
      </c>
      <c r="G7540" s="167" t="str">
        <f>IF('Lineær programmering opg 4'!$D$7=0,"-",((-A7540+'Lineær programmering opg 4'!$M$7)/'Lineær programmering opg 4'!$K$7)*-1)</f>
        <v>-</v>
      </c>
      <c r="H7540" s="167" t="str">
        <f>IF('Lineær programmering opg 4'!$C$8=0,"-",((-A7540+'Lineær programmering opg 4'!$M$8)/'Lineær programmering opg 4'!$K$8)*-1)</f>
        <v>-</v>
      </c>
      <c r="I7540" s="167" t="str">
        <f>IF('Lineær programmering opg 4'!$D$8=0,"-",'Lineær programmering opg 4'!$G$8)</f>
        <v>-</v>
      </c>
      <c r="J7540" s="295">
        <f>A7540*'Lineær programmering opg 4'!$C$11+Datatabel!C7540*'Lineær programmering opg 4'!$D$11</f>
        <v>44261.099999999751</v>
      </c>
      <c r="K7540" s="9">
        <f t="shared" si="587"/>
        <v>0</v>
      </c>
      <c r="L7540" s="9">
        <f t="shared" si="588"/>
        <v>0</v>
      </c>
    </row>
    <row r="7541" spans="1:12" ht="15" x14ac:dyDescent="0.25">
      <c r="A7541" s="167">
        <f t="shared" si="586"/>
        <v>59.088000000019925</v>
      </c>
      <c r="B7541" s="325">
        <f t="shared" si="589"/>
        <v>0.24620000000008302</v>
      </c>
      <c r="C7541" s="167">
        <f t="shared" si="585"/>
        <v>255.68399999998508</v>
      </c>
      <c r="D7541" s="167">
        <f>IF('Lineær programmering opg 4'!$M$4=0,"-",(-A7541+'Lineær programmering opg 4'!$M$4)/'Lineær programmering opg 4'!$K$4*-1)</f>
        <v>361.82399999996017</v>
      </c>
      <c r="E7541" s="167">
        <f>IF('Lineær programmering opg 4'!$M$5=0,"-",(-A7541+'Lineær programmering opg 4'!$M$5)/'Lineær programmering opg 4'!$K$5*-1)</f>
        <v>255.68399999998508</v>
      </c>
      <c r="F7541" s="167" t="str">
        <f>IF('Lineær programmering opg 4'!$E$6=0,"-",(-A7541+'Lineær programmering opg 4'!$M$6)/'Lineær programmering opg 4'!$K$6*-1)</f>
        <v>-</v>
      </c>
      <c r="G7541" s="167" t="str">
        <f>IF('Lineær programmering opg 4'!$D$7=0,"-",((-A7541+'Lineær programmering opg 4'!$M$7)/'Lineær programmering opg 4'!$K$7)*-1)</f>
        <v>-</v>
      </c>
      <c r="H7541" s="167" t="str">
        <f>IF('Lineær programmering opg 4'!$C$8=0,"-",((-A7541+'Lineær programmering opg 4'!$M$8)/'Lineær programmering opg 4'!$K$8)*-1)</f>
        <v>-</v>
      </c>
      <c r="I7541" s="167" t="str">
        <f>IF('Lineær programmering opg 4'!$D$8=0,"-",'Lineær programmering opg 4'!$G$8)</f>
        <v>-</v>
      </c>
      <c r="J7541" s="295">
        <f>A7541*'Lineær programmering opg 4'!$C$11+Datatabel!C7541*'Lineær programmering opg 4'!$D$11</f>
        <v>44261.399999999761</v>
      </c>
      <c r="K7541" s="9">
        <f t="shared" si="587"/>
        <v>0</v>
      </c>
      <c r="L7541" s="9">
        <f t="shared" si="588"/>
        <v>0</v>
      </c>
    </row>
    <row r="7542" spans="1:12" ht="15" x14ac:dyDescent="0.25">
      <c r="A7542" s="167">
        <f t="shared" si="586"/>
        <v>59.064000000019931</v>
      </c>
      <c r="B7542" s="325">
        <f t="shared" si="589"/>
        <v>0.24610000000008303</v>
      </c>
      <c r="C7542" s="167">
        <f t="shared" si="585"/>
        <v>255.70199999998508</v>
      </c>
      <c r="D7542" s="167">
        <f>IF('Lineær programmering opg 4'!$M$4=0,"-",(-A7542+'Lineær programmering opg 4'!$M$4)/'Lineær programmering opg 4'!$K$4*-1)</f>
        <v>361.87199999996017</v>
      </c>
      <c r="E7542" s="167">
        <f>IF('Lineær programmering opg 4'!$M$5=0,"-",(-A7542+'Lineær programmering opg 4'!$M$5)/'Lineær programmering opg 4'!$K$5*-1)</f>
        <v>255.70199999998508</v>
      </c>
      <c r="F7542" s="167" t="str">
        <f>IF('Lineær programmering opg 4'!$E$6=0,"-",(-A7542+'Lineær programmering opg 4'!$M$6)/'Lineær programmering opg 4'!$K$6*-1)</f>
        <v>-</v>
      </c>
      <c r="G7542" s="167" t="str">
        <f>IF('Lineær programmering opg 4'!$D$7=0,"-",((-A7542+'Lineær programmering opg 4'!$M$7)/'Lineær programmering opg 4'!$K$7)*-1)</f>
        <v>-</v>
      </c>
      <c r="H7542" s="167" t="str">
        <f>IF('Lineær programmering opg 4'!$C$8=0,"-",((-A7542+'Lineær programmering opg 4'!$M$8)/'Lineær programmering opg 4'!$K$8)*-1)</f>
        <v>-</v>
      </c>
      <c r="I7542" s="167" t="str">
        <f>IF('Lineær programmering opg 4'!$D$8=0,"-",'Lineær programmering opg 4'!$G$8)</f>
        <v>-</v>
      </c>
      <c r="J7542" s="295">
        <f>A7542*'Lineær programmering opg 4'!$C$11+Datatabel!C7542*'Lineær programmering opg 4'!$D$11</f>
        <v>44261.699999999757</v>
      </c>
      <c r="K7542" s="9">
        <f t="shared" si="587"/>
        <v>0</v>
      </c>
      <c r="L7542" s="9">
        <f t="shared" si="588"/>
        <v>0</v>
      </c>
    </row>
    <row r="7543" spans="1:12" ht="15" x14ac:dyDescent="0.25">
      <c r="A7543" s="167">
        <f t="shared" si="586"/>
        <v>59.04000000001993</v>
      </c>
      <c r="B7543" s="325">
        <f t="shared" si="589"/>
        <v>0.24600000000008304</v>
      </c>
      <c r="C7543" s="167">
        <f t="shared" si="585"/>
        <v>255.71999999998508</v>
      </c>
      <c r="D7543" s="167">
        <f>IF('Lineær programmering opg 4'!$M$4=0,"-",(-A7543+'Lineær programmering opg 4'!$M$4)/'Lineær programmering opg 4'!$K$4*-1)</f>
        <v>361.91999999996017</v>
      </c>
      <c r="E7543" s="167">
        <f>IF('Lineær programmering opg 4'!$M$5=0,"-",(-A7543+'Lineær programmering opg 4'!$M$5)/'Lineær programmering opg 4'!$K$5*-1)</f>
        <v>255.71999999998508</v>
      </c>
      <c r="F7543" s="167" t="str">
        <f>IF('Lineær programmering opg 4'!$E$6=0,"-",(-A7543+'Lineær programmering opg 4'!$M$6)/'Lineær programmering opg 4'!$K$6*-1)</f>
        <v>-</v>
      </c>
      <c r="G7543" s="167" t="str">
        <f>IF('Lineær programmering opg 4'!$D$7=0,"-",((-A7543+'Lineær programmering opg 4'!$M$7)/'Lineær programmering opg 4'!$K$7)*-1)</f>
        <v>-</v>
      </c>
      <c r="H7543" s="167" t="str">
        <f>IF('Lineær programmering opg 4'!$C$8=0,"-",((-A7543+'Lineær programmering opg 4'!$M$8)/'Lineær programmering opg 4'!$K$8)*-1)</f>
        <v>-</v>
      </c>
      <c r="I7543" s="167" t="str">
        <f>IF('Lineær programmering opg 4'!$D$8=0,"-",'Lineær programmering opg 4'!$G$8)</f>
        <v>-</v>
      </c>
      <c r="J7543" s="295">
        <f>A7543*'Lineær programmering opg 4'!$C$11+Datatabel!C7543*'Lineær programmering opg 4'!$D$11</f>
        <v>44261.999999999753</v>
      </c>
      <c r="K7543" s="9">
        <f t="shared" si="587"/>
        <v>0</v>
      </c>
      <c r="L7543" s="9">
        <f t="shared" si="588"/>
        <v>0</v>
      </c>
    </row>
    <row r="7544" spans="1:12" ht="15" x14ac:dyDescent="0.25">
      <c r="A7544" s="167">
        <f t="shared" si="586"/>
        <v>59.016000000019929</v>
      </c>
      <c r="B7544" s="325">
        <f t="shared" si="589"/>
        <v>0.24590000000008305</v>
      </c>
      <c r="C7544" s="167">
        <f t="shared" si="585"/>
        <v>255.73799999998508</v>
      </c>
      <c r="D7544" s="167">
        <f>IF('Lineær programmering opg 4'!$M$4=0,"-",(-A7544+'Lineær programmering opg 4'!$M$4)/'Lineær programmering opg 4'!$K$4*-1)</f>
        <v>361.96799999996017</v>
      </c>
      <c r="E7544" s="167">
        <f>IF('Lineær programmering opg 4'!$M$5=0,"-",(-A7544+'Lineær programmering opg 4'!$M$5)/'Lineær programmering opg 4'!$K$5*-1)</f>
        <v>255.73799999998508</v>
      </c>
      <c r="F7544" s="167" t="str">
        <f>IF('Lineær programmering opg 4'!$E$6=0,"-",(-A7544+'Lineær programmering opg 4'!$M$6)/'Lineær programmering opg 4'!$K$6*-1)</f>
        <v>-</v>
      </c>
      <c r="G7544" s="167" t="str">
        <f>IF('Lineær programmering opg 4'!$D$7=0,"-",((-A7544+'Lineær programmering opg 4'!$M$7)/'Lineær programmering opg 4'!$K$7)*-1)</f>
        <v>-</v>
      </c>
      <c r="H7544" s="167" t="str">
        <f>IF('Lineær programmering opg 4'!$C$8=0,"-",((-A7544+'Lineær programmering opg 4'!$M$8)/'Lineær programmering opg 4'!$K$8)*-1)</f>
        <v>-</v>
      </c>
      <c r="I7544" s="167" t="str">
        <f>IF('Lineær programmering opg 4'!$D$8=0,"-",'Lineær programmering opg 4'!$G$8)</f>
        <v>-</v>
      </c>
      <c r="J7544" s="295">
        <f>A7544*'Lineær programmering opg 4'!$C$11+Datatabel!C7544*'Lineær programmering opg 4'!$D$11</f>
        <v>44262.299999999756</v>
      </c>
      <c r="K7544" s="9">
        <f t="shared" si="587"/>
        <v>0</v>
      </c>
      <c r="L7544" s="9">
        <f t="shared" si="588"/>
        <v>0</v>
      </c>
    </row>
    <row r="7545" spans="1:12" ht="15" x14ac:dyDescent="0.25">
      <c r="A7545" s="167">
        <f t="shared" si="586"/>
        <v>58.992000000019935</v>
      </c>
      <c r="B7545" s="325">
        <f t="shared" si="589"/>
        <v>0.24580000000008306</v>
      </c>
      <c r="C7545" s="167">
        <f t="shared" si="585"/>
        <v>255.75599999998508</v>
      </c>
      <c r="D7545" s="167">
        <f>IF('Lineær programmering opg 4'!$M$4=0,"-",(-A7545+'Lineær programmering opg 4'!$M$4)/'Lineær programmering opg 4'!$K$4*-1)</f>
        <v>362.01599999996012</v>
      </c>
      <c r="E7545" s="167">
        <f>IF('Lineær programmering opg 4'!$M$5=0,"-",(-A7545+'Lineær programmering opg 4'!$M$5)/'Lineær programmering opg 4'!$K$5*-1)</f>
        <v>255.75599999998508</v>
      </c>
      <c r="F7545" s="167" t="str">
        <f>IF('Lineær programmering opg 4'!$E$6=0,"-",(-A7545+'Lineær programmering opg 4'!$M$6)/'Lineær programmering opg 4'!$K$6*-1)</f>
        <v>-</v>
      </c>
      <c r="G7545" s="167" t="str">
        <f>IF('Lineær programmering opg 4'!$D$7=0,"-",((-A7545+'Lineær programmering opg 4'!$M$7)/'Lineær programmering opg 4'!$K$7)*-1)</f>
        <v>-</v>
      </c>
      <c r="H7545" s="167" t="str">
        <f>IF('Lineær programmering opg 4'!$C$8=0,"-",((-A7545+'Lineær programmering opg 4'!$M$8)/'Lineær programmering opg 4'!$K$8)*-1)</f>
        <v>-</v>
      </c>
      <c r="I7545" s="167" t="str">
        <f>IF('Lineær programmering opg 4'!$D$8=0,"-",'Lineær programmering opg 4'!$G$8)</f>
        <v>-</v>
      </c>
      <c r="J7545" s="295">
        <f>A7545*'Lineær programmering opg 4'!$C$11+Datatabel!C7545*'Lineær programmering opg 4'!$D$11</f>
        <v>44262.599999999751</v>
      </c>
      <c r="K7545" s="9">
        <f t="shared" si="587"/>
        <v>0</v>
      </c>
      <c r="L7545" s="9">
        <f t="shared" si="588"/>
        <v>0</v>
      </c>
    </row>
    <row r="7546" spans="1:12" ht="15" x14ac:dyDescent="0.25">
      <c r="A7546" s="167">
        <f t="shared" si="586"/>
        <v>58.968000000019941</v>
      </c>
      <c r="B7546" s="325">
        <f t="shared" si="589"/>
        <v>0.24570000000008307</v>
      </c>
      <c r="C7546" s="167">
        <f t="shared" si="585"/>
        <v>255.77399999998502</v>
      </c>
      <c r="D7546" s="167">
        <f>IF('Lineær programmering opg 4'!$M$4=0,"-",(-A7546+'Lineær programmering opg 4'!$M$4)/'Lineær programmering opg 4'!$K$4*-1)</f>
        <v>362.06399999996012</v>
      </c>
      <c r="E7546" s="167">
        <f>IF('Lineær programmering opg 4'!$M$5=0,"-",(-A7546+'Lineær programmering opg 4'!$M$5)/'Lineær programmering opg 4'!$K$5*-1)</f>
        <v>255.77399999998502</v>
      </c>
      <c r="F7546" s="167" t="str">
        <f>IF('Lineær programmering opg 4'!$E$6=0,"-",(-A7546+'Lineær programmering opg 4'!$M$6)/'Lineær programmering opg 4'!$K$6*-1)</f>
        <v>-</v>
      </c>
      <c r="G7546" s="167" t="str">
        <f>IF('Lineær programmering opg 4'!$D$7=0,"-",((-A7546+'Lineær programmering opg 4'!$M$7)/'Lineær programmering opg 4'!$K$7)*-1)</f>
        <v>-</v>
      </c>
      <c r="H7546" s="167" t="str">
        <f>IF('Lineær programmering opg 4'!$C$8=0,"-",((-A7546+'Lineær programmering opg 4'!$M$8)/'Lineær programmering opg 4'!$K$8)*-1)</f>
        <v>-</v>
      </c>
      <c r="I7546" s="167" t="str">
        <f>IF('Lineær programmering opg 4'!$D$8=0,"-",'Lineær programmering opg 4'!$G$8)</f>
        <v>-</v>
      </c>
      <c r="J7546" s="295">
        <f>A7546*'Lineær programmering opg 4'!$C$11+Datatabel!C7546*'Lineær programmering opg 4'!$D$11</f>
        <v>44262.899999999747</v>
      </c>
      <c r="K7546" s="9">
        <f t="shared" si="587"/>
        <v>0</v>
      </c>
      <c r="L7546" s="9">
        <f t="shared" si="588"/>
        <v>0</v>
      </c>
    </row>
    <row r="7547" spans="1:12" ht="15" x14ac:dyDescent="0.25">
      <c r="A7547" s="167">
        <f t="shared" si="586"/>
        <v>58.94400000001994</v>
      </c>
      <c r="B7547" s="325">
        <f t="shared" si="589"/>
        <v>0.24560000000008309</v>
      </c>
      <c r="C7547" s="167">
        <f t="shared" si="585"/>
        <v>255.79199999998502</v>
      </c>
      <c r="D7547" s="167">
        <f>IF('Lineær programmering opg 4'!$M$4=0,"-",(-A7547+'Lineær programmering opg 4'!$M$4)/'Lineær programmering opg 4'!$K$4*-1)</f>
        <v>362.11199999996012</v>
      </c>
      <c r="E7547" s="167">
        <f>IF('Lineær programmering opg 4'!$M$5=0,"-",(-A7547+'Lineær programmering opg 4'!$M$5)/'Lineær programmering opg 4'!$K$5*-1)</f>
        <v>255.79199999998502</v>
      </c>
      <c r="F7547" s="167" t="str">
        <f>IF('Lineær programmering opg 4'!$E$6=0,"-",(-A7547+'Lineær programmering opg 4'!$M$6)/'Lineær programmering opg 4'!$K$6*-1)</f>
        <v>-</v>
      </c>
      <c r="G7547" s="167" t="str">
        <f>IF('Lineær programmering opg 4'!$D$7=0,"-",((-A7547+'Lineær programmering opg 4'!$M$7)/'Lineær programmering opg 4'!$K$7)*-1)</f>
        <v>-</v>
      </c>
      <c r="H7547" s="167" t="str">
        <f>IF('Lineær programmering opg 4'!$C$8=0,"-",((-A7547+'Lineær programmering opg 4'!$M$8)/'Lineær programmering opg 4'!$K$8)*-1)</f>
        <v>-</v>
      </c>
      <c r="I7547" s="167" t="str">
        <f>IF('Lineær programmering opg 4'!$D$8=0,"-",'Lineær programmering opg 4'!$G$8)</f>
        <v>-</v>
      </c>
      <c r="J7547" s="295">
        <f>A7547*'Lineær programmering opg 4'!$C$11+Datatabel!C7547*'Lineær programmering opg 4'!$D$11</f>
        <v>44263.19999999975</v>
      </c>
      <c r="K7547" s="9">
        <f t="shared" si="587"/>
        <v>0</v>
      </c>
      <c r="L7547" s="9">
        <f t="shared" si="588"/>
        <v>0</v>
      </c>
    </row>
    <row r="7548" spans="1:12" ht="15" x14ac:dyDescent="0.25">
      <c r="A7548" s="167">
        <f t="shared" si="586"/>
        <v>58.92000000001994</v>
      </c>
      <c r="B7548" s="325">
        <f t="shared" si="589"/>
        <v>0.2455000000000831</v>
      </c>
      <c r="C7548" s="167">
        <f t="shared" si="585"/>
        <v>255.80999999998502</v>
      </c>
      <c r="D7548" s="167">
        <f>IF('Lineær programmering opg 4'!$M$4=0,"-",(-A7548+'Lineær programmering opg 4'!$M$4)/'Lineær programmering opg 4'!$K$4*-1)</f>
        <v>362.15999999996012</v>
      </c>
      <c r="E7548" s="167">
        <f>IF('Lineær programmering opg 4'!$M$5=0,"-",(-A7548+'Lineær programmering opg 4'!$M$5)/'Lineær programmering opg 4'!$K$5*-1)</f>
        <v>255.80999999998502</v>
      </c>
      <c r="F7548" s="167" t="str">
        <f>IF('Lineær programmering opg 4'!$E$6=0,"-",(-A7548+'Lineær programmering opg 4'!$M$6)/'Lineær programmering opg 4'!$K$6*-1)</f>
        <v>-</v>
      </c>
      <c r="G7548" s="167" t="str">
        <f>IF('Lineær programmering opg 4'!$D$7=0,"-",((-A7548+'Lineær programmering opg 4'!$M$7)/'Lineær programmering opg 4'!$K$7)*-1)</f>
        <v>-</v>
      </c>
      <c r="H7548" s="167" t="str">
        <f>IF('Lineær programmering opg 4'!$C$8=0,"-",((-A7548+'Lineær programmering opg 4'!$M$8)/'Lineær programmering opg 4'!$K$8)*-1)</f>
        <v>-</v>
      </c>
      <c r="I7548" s="167" t="str">
        <f>IF('Lineær programmering opg 4'!$D$8=0,"-",'Lineær programmering opg 4'!$G$8)</f>
        <v>-</v>
      </c>
      <c r="J7548" s="295">
        <f>A7548*'Lineær programmering opg 4'!$C$11+Datatabel!C7548*'Lineær programmering opg 4'!$D$11</f>
        <v>44263.499999999745</v>
      </c>
      <c r="K7548" s="9">
        <f t="shared" si="587"/>
        <v>0</v>
      </c>
      <c r="L7548" s="9">
        <f t="shared" si="588"/>
        <v>0</v>
      </c>
    </row>
    <row r="7549" spans="1:12" ht="15" x14ac:dyDescent="0.25">
      <c r="A7549" s="167">
        <f t="shared" si="586"/>
        <v>58.896000000019946</v>
      </c>
      <c r="B7549" s="325">
        <f t="shared" si="589"/>
        <v>0.24540000000008311</v>
      </c>
      <c r="C7549" s="167">
        <f t="shared" si="585"/>
        <v>255.82799999998502</v>
      </c>
      <c r="D7549" s="167">
        <f>IF('Lineær programmering opg 4'!$M$4=0,"-",(-A7549+'Lineær programmering opg 4'!$M$4)/'Lineær programmering opg 4'!$K$4*-1)</f>
        <v>362.20799999996012</v>
      </c>
      <c r="E7549" s="167">
        <f>IF('Lineær programmering opg 4'!$M$5=0,"-",(-A7549+'Lineær programmering opg 4'!$M$5)/'Lineær programmering opg 4'!$K$5*-1)</f>
        <v>255.82799999998502</v>
      </c>
      <c r="F7549" s="167" t="str">
        <f>IF('Lineær programmering opg 4'!$E$6=0,"-",(-A7549+'Lineær programmering opg 4'!$M$6)/'Lineær programmering opg 4'!$K$6*-1)</f>
        <v>-</v>
      </c>
      <c r="G7549" s="167" t="str">
        <f>IF('Lineær programmering opg 4'!$D$7=0,"-",((-A7549+'Lineær programmering opg 4'!$M$7)/'Lineær programmering opg 4'!$K$7)*-1)</f>
        <v>-</v>
      </c>
      <c r="H7549" s="167" t="str">
        <f>IF('Lineær programmering opg 4'!$C$8=0,"-",((-A7549+'Lineær programmering opg 4'!$M$8)/'Lineær programmering opg 4'!$K$8)*-1)</f>
        <v>-</v>
      </c>
      <c r="I7549" s="167" t="str">
        <f>IF('Lineær programmering opg 4'!$D$8=0,"-",'Lineær programmering opg 4'!$G$8)</f>
        <v>-</v>
      </c>
      <c r="J7549" s="295">
        <f>A7549*'Lineær programmering opg 4'!$C$11+Datatabel!C7549*'Lineær programmering opg 4'!$D$11</f>
        <v>44263.799999999748</v>
      </c>
      <c r="K7549" s="9">
        <f t="shared" si="587"/>
        <v>0</v>
      </c>
      <c r="L7549" s="9">
        <f t="shared" si="588"/>
        <v>0</v>
      </c>
    </row>
    <row r="7550" spans="1:12" ht="15" x14ac:dyDescent="0.25">
      <c r="A7550" s="167">
        <f t="shared" si="586"/>
        <v>58.872000000019952</v>
      </c>
      <c r="B7550" s="325">
        <f t="shared" si="589"/>
        <v>0.24530000000008312</v>
      </c>
      <c r="C7550" s="167">
        <f t="shared" si="585"/>
        <v>255.84599999998503</v>
      </c>
      <c r="D7550" s="167">
        <f>IF('Lineær programmering opg 4'!$M$4=0,"-",(-A7550+'Lineær programmering opg 4'!$M$4)/'Lineær programmering opg 4'!$K$4*-1)</f>
        <v>362.25599999996007</v>
      </c>
      <c r="E7550" s="167">
        <f>IF('Lineær programmering opg 4'!$M$5=0,"-",(-A7550+'Lineær programmering opg 4'!$M$5)/'Lineær programmering opg 4'!$K$5*-1)</f>
        <v>255.84599999998503</v>
      </c>
      <c r="F7550" s="167" t="str">
        <f>IF('Lineær programmering opg 4'!$E$6=0,"-",(-A7550+'Lineær programmering opg 4'!$M$6)/'Lineær programmering opg 4'!$K$6*-1)</f>
        <v>-</v>
      </c>
      <c r="G7550" s="167" t="str">
        <f>IF('Lineær programmering opg 4'!$D$7=0,"-",((-A7550+'Lineær programmering opg 4'!$M$7)/'Lineær programmering opg 4'!$K$7)*-1)</f>
        <v>-</v>
      </c>
      <c r="H7550" s="167" t="str">
        <f>IF('Lineær programmering opg 4'!$C$8=0,"-",((-A7550+'Lineær programmering opg 4'!$M$8)/'Lineær programmering opg 4'!$K$8)*-1)</f>
        <v>-</v>
      </c>
      <c r="I7550" s="167" t="str">
        <f>IF('Lineær programmering opg 4'!$D$8=0,"-",'Lineær programmering opg 4'!$G$8)</f>
        <v>-</v>
      </c>
      <c r="J7550" s="295">
        <f>A7550*'Lineær programmering opg 4'!$C$11+Datatabel!C7550*'Lineær programmering opg 4'!$D$11</f>
        <v>44264.099999999751</v>
      </c>
      <c r="K7550" s="9">
        <f t="shared" si="587"/>
        <v>0</v>
      </c>
      <c r="L7550" s="9">
        <f t="shared" si="588"/>
        <v>0</v>
      </c>
    </row>
    <row r="7551" spans="1:12" ht="15" x14ac:dyDescent="0.25">
      <c r="A7551" s="167">
        <f t="shared" si="586"/>
        <v>58.848000000019951</v>
      </c>
      <c r="B7551" s="325">
        <f t="shared" si="589"/>
        <v>0.24520000000008313</v>
      </c>
      <c r="C7551" s="167">
        <f t="shared" si="585"/>
        <v>255.86399999998503</v>
      </c>
      <c r="D7551" s="167">
        <f>IF('Lineær programmering opg 4'!$M$4=0,"-",(-A7551+'Lineær programmering opg 4'!$M$4)/'Lineær programmering opg 4'!$K$4*-1)</f>
        <v>362.30399999996007</v>
      </c>
      <c r="E7551" s="167">
        <f>IF('Lineær programmering opg 4'!$M$5=0,"-",(-A7551+'Lineær programmering opg 4'!$M$5)/'Lineær programmering opg 4'!$K$5*-1)</f>
        <v>255.86399999998503</v>
      </c>
      <c r="F7551" s="167" t="str">
        <f>IF('Lineær programmering opg 4'!$E$6=0,"-",(-A7551+'Lineær programmering opg 4'!$M$6)/'Lineær programmering opg 4'!$K$6*-1)</f>
        <v>-</v>
      </c>
      <c r="G7551" s="167" t="str">
        <f>IF('Lineær programmering opg 4'!$D$7=0,"-",((-A7551+'Lineær programmering opg 4'!$M$7)/'Lineær programmering opg 4'!$K$7)*-1)</f>
        <v>-</v>
      </c>
      <c r="H7551" s="167" t="str">
        <f>IF('Lineær programmering opg 4'!$C$8=0,"-",((-A7551+'Lineær programmering opg 4'!$M$8)/'Lineær programmering opg 4'!$K$8)*-1)</f>
        <v>-</v>
      </c>
      <c r="I7551" s="167" t="str">
        <f>IF('Lineær programmering opg 4'!$D$8=0,"-",'Lineær programmering opg 4'!$G$8)</f>
        <v>-</v>
      </c>
      <c r="J7551" s="295">
        <f>A7551*'Lineær programmering opg 4'!$C$11+Datatabel!C7551*'Lineær programmering opg 4'!$D$11</f>
        <v>44264.399999999747</v>
      </c>
      <c r="K7551" s="9">
        <f t="shared" si="587"/>
        <v>0</v>
      </c>
      <c r="L7551" s="9">
        <f t="shared" si="588"/>
        <v>0</v>
      </c>
    </row>
    <row r="7552" spans="1:12" ht="15" x14ac:dyDescent="0.25">
      <c r="A7552" s="167">
        <f t="shared" si="586"/>
        <v>58.82400000001995</v>
      </c>
      <c r="B7552" s="325">
        <f t="shared" si="589"/>
        <v>0.24510000000008314</v>
      </c>
      <c r="C7552" s="167">
        <f t="shared" si="585"/>
        <v>255.88199999998506</v>
      </c>
      <c r="D7552" s="167">
        <f>IF('Lineær programmering opg 4'!$M$4=0,"-",(-A7552+'Lineær programmering opg 4'!$M$4)/'Lineær programmering opg 4'!$K$4*-1)</f>
        <v>362.35199999996007</v>
      </c>
      <c r="E7552" s="167">
        <f>IF('Lineær programmering opg 4'!$M$5=0,"-",(-A7552+'Lineær programmering opg 4'!$M$5)/'Lineær programmering opg 4'!$K$5*-1)</f>
        <v>255.88199999998506</v>
      </c>
      <c r="F7552" s="167" t="str">
        <f>IF('Lineær programmering opg 4'!$E$6=0,"-",(-A7552+'Lineær programmering opg 4'!$M$6)/'Lineær programmering opg 4'!$K$6*-1)</f>
        <v>-</v>
      </c>
      <c r="G7552" s="167" t="str">
        <f>IF('Lineær programmering opg 4'!$D$7=0,"-",((-A7552+'Lineær programmering opg 4'!$M$7)/'Lineær programmering opg 4'!$K$7)*-1)</f>
        <v>-</v>
      </c>
      <c r="H7552" s="167" t="str">
        <f>IF('Lineær programmering opg 4'!$C$8=0,"-",((-A7552+'Lineær programmering opg 4'!$M$8)/'Lineær programmering opg 4'!$K$8)*-1)</f>
        <v>-</v>
      </c>
      <c r="I7552" s="167" t="str">
        <f>IF('Lineær programmering opg 4'!$D$8=0,"-",'Lineær programmering opg 4'!$G$8)</f>
        <v>-</v>
      </c>
      <c r="J7552" s="295">
        <f>A7552*'Lineær programmering opg 4'!$C$11+Datatabel!C7552*'Lineær programmering opg 4'!$D$11</f>
        <v>44264.699999999757</v>
      </c>
      <c r="K7552" s="9">
        <f t="shared" si="587"/>
        <v>0</v>
      </c>
      <c r="L7552" s="9">
        <f t="shared" si="588"/>
        <v>0</v>
      </c>
    </row>
    <row r="7553" spans="1:12" ht="15" x14ac:dyDescent="0.25">
      <c r="A7553" s="167">
        <f t="shared" si="586"/>
        <v>58.800000000019956</v>
      </c>
      <c r="B7553" s="325">
        <f t="shared" si="589"/>
        <v>0.24500000000008315</v>
      </c>
      <c r="C7553" s="167">
        <f t="shared" si="585"/>
        <v>255.89999999998503</v>
      </c>
      <c r="D7553" s="167">
        <f>IF('Lineær programmering opg 4'!$M$4=0,"-",(-A7553+'Lineær programmering opg 4'!$M$4)/'Lineær programmering opg 4'!$K$4*-1)</f>
        <v>362.39999999996007</v>
      </c>
      <c r="E7553" s="167">
        <f>IF('Lineær programmering opg 4'!$M$5=0,"-",(-A7553+'Lineær programmering opg 4'!$M$5)/'Lineær programmering opg 4'!$K$5*-1)</f>
        <v>255.89999999998503</v>
      </c>
      <c r="F7553" s="167" t="str">
        <f>IF('Lineær programmering opg 4'!$E$6=0,"-",(-A7553+'Lineær programmering opg 4'!$M$6)/'Lineær programmering opg 4'!$K$6*-1)</f>
        <v>-</v>
      </c>
      <c r="G7553" s="167" t="str">
        <f>IF('Lineær programmering opg 4'!$D$7=0,"-",((-A7553+'Lineær programmering opg 4'!$M$7)/'Lineær programmering opg 4'!$K$7)*-1)</f>
        <v>-</v>
      </c>
      <c r="H7553" s="167" t="str">
        <f>IF('Lineær programmering opg 4'!$C$8=0,"-",((-A7553+'Lineær programmering opg 4'!$M$8)/'Lineær programmering opg 4'!$K$8)*-1)</f>
        <v>-</v>
      </c>
      <c r="I7553" s="167" t="str">
        <f>IF('Lineær programmering opg 4'!$D$8=0,"-",'Lineær programmering opg 4'!$G$8)</f>
        <v>-</v>
      </c>
      <c r="J7553" s="295">
        <f>A7553*'Lineær programmering opg 4'!$C$11+Datatabel!C7553*'Lineær programmering opg 4'!$D$11</f>
        <v>44264.999999999745</v>
      </c>
      <c r="K7553" s="9">
        <f t="shared" si="587"/>
        <v>0</v>
      </c>
      <c r="L7553" s="9">
        <f t="shared" si="588"/>
        <v>0</v>
      </c>
    </row>
    <row r="7554" spans="1:12" ht="15" x14ac:dyDescent="0.25">
      <c r="A7554" s="167">
        <f t="shared" si="586"/>
        <v>58.776000000019962</v>
      </c>
      <c r="B7554" s="325">
        <f t="shared" si="589"/>
        <v>0.24490000000008316</v>
      </c>
      <c r="C7554" s="167">
        <f t="shared" si="585"/>
        <v>255.91799999998506</v>
      </c>
      <c r="D7554" s="167">
        <f>IF('Lineær programmering opg 4'!$M$4=0,"-",(-A7554+'Lineær programmering opg 4'!$M$4)/'Lineær programmering opg 4'!$K$4*-1)</f>
        <v>362.44799999996008</v>
      </c>
      <c r="E7554" s="167">
        <f>IF('Lineær programmering opg 4'!$M$5=0,"-",(-A7554+'Lineær programmering opg 4'!$M$5)/'Lineær programmering opg 4'!$K$5*-1)</f>
        <v>255.91799999998506</v>
      </c>
      <c r="F7554" s="167" t="str">
        <f>IF('Lineær programmering opg 4'!$E$6=0,"-",(-A7554+'Lineær programmering opg 4'!$M$6)/'Lineær programmering opg 4'!$K$6*-1)</f>
        <v>-</v>
      </c>
      <c r="G7554" s="167" t="str">
        <f>IF('Lineær programmering opg 4'!$D$7=0,"-",((-A7554+'Lineær programmering opg 4'!$M$7)/'Lineær programmering opg 4'!$K$7)*-1)</f>
        <v>-</v>
      </c>
      <c r="H7554" s="167" t="str">
        <f>IF('Lineær programmering opg 4'!$C$8=0,"-",((-A7554+'Lineær programmering opg 4'!$M$8)/'Lineær programmering opg 4'!$K$8)*-1)</f>
        <v>-</v>
      </c>
      <c r="I7554" s="167" t="str">
        <f>IF('Lineær programmering opg 4'!$D$8=0,"-",'Lineær programmering opg 4'!$G$8)</f>
        <v>-</v>
      </c>
      <c r="J7554" s="295">
        <f>A7554*'Lineær programmering opg 4'!$C$11+Datatabel!C7554*'Lineær programmering opg 4'!$D$11</f>
        <v>44265.299999999756</v>
      </c>
      <c r="K7554" s="9">
        <f t="shared" si="587"/>
        <v>0</v>
      </c>
      <c r="L7554" s="9">
        <f t="shared" si="588"/>
        <v>0</v>
      </c>
    </row>
    <row r="7555" spans="1:12" ht="15" x14ac:dyDescent="0.25">
      <c r="A7555" s="167">
        <f t="shared" si="586"/>
        <v>58.752000000019962</v>
      </c>
      <c r="B7555" s="325">
        <f t="shared" si="589"/>
        <v>0.24480000000008317</v>
      </c>
      <c r="C7555" s="167">
        <f t="shared" ref="C7555:C7618" si="590">MIN(D7555,E7555,F7555,G7555,H7555,I7555)</f>
        <v>255.93599999998503</v>
      </c>
      <c r="D7555" s="167">
        <f>IF('Lineær programmering opg 4'!$M$4=0,"-",(-A7555+'Lineær programmering opg 4'!$M$4)/'Lineær programmering opg 4'!$K$4*-1)</f>
        <v>362.49599999996008</v>
      </c>
      <c r="E7555" s="167">
        <f>IF('Lineær programmering opg 4'!$M$5=0,"-",(-A7555+'Lineær programmering opg 4'!$M$5)/'Lineær programmering opg 4'!$K$5*-1)</f>
        <v>255.93599999998503</v>
      </c>
      <c r="F7555" s="167" t="str">
        <f>IF('Lineær programmering opg 4'!$E$6=0,"-",(-A7555+'Lineær programmering opg 4'!$M$6)/'Lineær programmering opg 4'!$K$6*-1)</f>
        <v>-</v>
      </c>
      <c r="G7555" s="167" t="str">
        <f>IF('Lineær programmering opg 4'!$D$7=0,"-",((-A7555+'Lineær programmering opg 4'!$M$7)/'Lineær programmering opg 4'!$K$7)*-1)</f>
        <v>-</v>
      </c>
      <c r="H7555" s="167" t="str">
        <f>IF('Lineær programmering opg 4'!$C$8=0,"-",((-A7555+'Lineær programmering opg 4'!$M$8)/'Lineær programmering opg 4'!$K$8)*-1)</f>
        <v>-</v>
      </c>
      <c r="I7555" s="167" t="str">
        <f>IF('Lineær programmering opg 4'!$D$8=0,"-",'Lineær programmering opg 4'!$G$8)</f>
        <v>-</v>
      </c>
      <c r="J7555" s="295">
        <f>A7555*'Lineær programmering opg 4'!$C$11+Datatabel!C7555*'Lineær programmering opg 4'!$D$11</f>
        <v>44265.599999999751</v>
      </c>
      <c r="K7555" s="9">
        <f t="shared" si="587"/>
        <v>0</v>
      </c>
      <c r="L7555" s="9">
        <f t="shared" si="588"/>
        <v>0</v>
      </c>
    </row>
    <row r="7556" spans="1:12" ht="15" x14ac:dyDescent="0.25">
      <c r="A7556" s="167">
        <f t="shared" ref="A7556:A7619" si="591">$A$3*B7556</f>
        <v>58.728000000019961</v>
      </c>
      <c r="B7556" s="325">
        <f t="shared" si="589"/>
        <v>0.24470000000008318</v>
      </c>
      <c r="C7556" s="167">
        <f t="shared" si="590"/>
        <v>255.95399999998506</v>
      </c>
      <c r="D7556" s="167">
        <f>IF('Lineær programmering opg 4'!$M$4=0,"-",(-A7556+'Lineær programmering opg 4'!$M$4)/'Lineær programmering opg 4'!$K$4*-1)</f>
        <v>362.54399999996008</v>
      </c>
      <c r="E7556" s="167">
        <f>IF('Lineær programmering opg 4'!$M$5=0,"-",(-A7556+'Lineær programmering opg 4'!$M$5)/'Lineær programmering opg 4'!$K$5*-1)</f>
        <v>255.95399999998506</v>
      </c>
      <c r="F7556" s="167" t="str">
        <f>IF('Lineær programmering opg 4'!$E$6=0,"-",(-A7556+'Lineær programmering opg 4'!$M$6)/'Lineær programmering opg 4'!$K$6*-1)</f>
        <v>-</v>
      </c>
      <c r="G7556" s="167" t="str">
        <f>IF('Lineær programmering opg 4'!$D$7=0,"-",((-A7556+'Lineær programmering opg 4'!$M$7)/'Lineær programmering opg 4'!$K$7)*-1)</f>
        <v>-</v>
      </c>
      <c r="H7556" s="167" t="str">
        <f>IF('Lineær programmering opg 4'!$C$8=0,"-",((-A7556+'Lineær programmering opg 4'!$M$8)/'Lineær programmering opg 4'!$K$8)*-1)</f>
        <v>-</v>
      </c>
      <c r="I7556" s="167" t="str">
        <f>IF('Lineær programmering opg 4'!$D$8=0,"-",'Lineær programmering opg 4'!$G$8)</f>
        <v>-</v>
      </c>
      <c r="J7556" s="295">
        <f>A7556*'Lineær programmering opg 4'!$C$11+Datatabel!C7556*'Lineær programmering opg 4'!$D$11</f>
        <v>44265.899999999754</v>
      </c>
      <c r="K7556" s="9">
        <f t="shared" ref="K7556:K7619" si="592">IF($J$10004=J7556,A7556,0)</f>
        <v>0</v>
      </c>
      <c r="L7556" s="9">
        <f t="shared" ref="L7556:L7619" si="593">IF(J7556=$J$10004,C7556,0)</f>
        <v>0</v>
      </c>
    </row>
    <row r="7557" spans="1:12" ht="15" x14ac:dyDescent="0.25">
      <c r="A7557" s="167">
        <f t="shared" si="591"/>
        <v>58.704000000019967</v>
      </c>
      <c r="B7557" s="325">
        <f t="shared" ref="B7557:B7620" si="594">B7556-0.01%</f>
        <v>0.2446000000000832</v>
      </c>
      <c r="C7557" s="167">
        <f t="shared" si="590"/>
        <v>255.97199999998503</v>
      </c>
      <c r="D7557" s="167">
        <f>IF('Lineær programmering opg 4'!$M$4=0,"-",(-A7557+'Lineær programmering opg 4'!$M$4)/'Lineær programmering opg 4'!$K$4*-1)</f>
        <v>362.59199999996008</v>
      </c>
      <c r="E7557" s="167">
        <f>IF('Lineær programmering opg 4'!$M$5=0,"-",(-A7557+'Lineær programmering opg 4'!$M$5)/'Lineær programmering opg 4'!$K$5*-1)</f>
        <v>255.97199999998503</v>
      </c>
      <c r="F7557" s="167" t="str">
        <f>IF('Lineær programmering opg 4'!$E$6=0,"-",(-A7557+'Lineær programmering opg 4'!$M$6)/'Lineær programmering opg 4'!$K$6*-1)</f>
        <v>-</v>
      </c>
      <c r="G7557" s="167" t="str">
        <f>IF('Lineær programmering opg 4'!$D$7=0,"-",((-A7557+'Lineær programmering opg 4'!$M$7)/'Lineær programmering opg 4'!$K$7)*-1)</f>
        <v>-</v>
      </c>
      <c r="H7557" s="167" t="str">
        <f>IF('Lineær programmering opg 4'!$C$8=0,"-",((-A7557+'Lineær programmering opg 4'!$M$8)/'Lineær programmering opg 4'!$K$8)*-1)</f>
        <v>-</v>
      </c>
      <c r="I7557" s="167" t="str">
        <f>IF('Lineær programmering opg 4'!$D$8=0,"-",'Lineær programmering opg 4'!$G$8)</f>
        <v>-</v>
      </c>
      <c r="J7557" s="295">
        <f>A7557*'Lineær programmering opg 4'!$C$11+Datatabel!C7557*'Lineær programmering opg 4'!$D$11</f>
        <v>44266.19999999975</v>
      </c>
      <c r="K7557" s="9">
        <f t="shared" si="592"/>
        <v>0</v>
      </c>
      <c r="L7557" s="9">
        <f t="shared" si="593"/>
        <v>0</v>
      </c>
    </row>
    <row r="7558" spans="1:12" ht="15" x14ac:dyDescent="0.25">
      <c r="A7558" s="167">
        <f t="shared" si="591"/>
        <v>58.680000000019973</v>
      </c>
      <c r="B7558" s="325">
        <f t="shared" si="594"/>
        <v>0.24450000000008321</v>
      </c>
      <c r="C7558" s="167">
        <f t="shared" si="590"/>
        <v>255.98999999998506</v>
      </c>
      <c r="D7558" s="167">
        <f>IF('Lineær programmering opg 4'!$M$4=0,"-",(-A7558+'Lineær programmering opg 4'!$M$4)/'Lineær programmering opg 4'!$K$4*-1)</f>
        <v>362.63999999996008</v>
      </c>
      <c r="E7558" s="167">
        <f>IF('Lineær programmering opg 4'!$M$5=0,"-",(-A7558+'Lineær programmering opg 4'!$M$5)/'Lineær programmering opg 4'!$K$5*-1)</f>
        <v>255.98999999998506</v>
      </c>
      <c r="F7558" s="167" t="str">
        <f>IF('Lineær programmering opg 4'!$E$6=0,"-",(-A7558+'Lineær programmering opg 4'!$M$6)/'Lineær programmering opg 4'!$K$6*-1)</f>
        <v>-</v>
      </c>
      <c r="G7558" s="167" t="str">
        <f>IF('Lineær programmering opg 4'!$D$7=0,"-",((-A7558+'Lineær programmering opg 4'!$M$7)/'Lineær programmering opg 4'!$K$7)*-1)</f>
        <v>-</v>
      </c>
      <c r="H7558" s="167" t="str">
        <f>IF('Lineær programmering opg 4'!$C$8=0,"-",((-A7558+'Lineær programmering opg 4'!$M$8)/'Lineær programmering opg 4'!$K$8)*-1)</f>
        <v>-</v>
      </c>
      <c r="I7558" s="167" t="str">
        <f>IF('Lineær programmering opg 4'!$D$8=0,"-",'Lineær programmering opg 4'!$G$8)</f>
        <v>-</v>
      </c>
      <c r="J7558" s="295">
        <f>A7558*'Lineær programmering opg 4'!$C$11+Datatabel!C7558*'Lineær programmering opg 4'!$D$11</f>
        <v>44266.499999999753</v>
      </c>
      <c r="K7558" s="9">
        <f t="shared" si="592"/>
        <v>0</v>
      </c>
      <c r="L7558" s="9">
        <f t="shared" si="593"/>
        <v>0</v>
      </c>
    </row>
    <row r="7559" spans="1:12" ht="15" x14ac:dyDescent="0.25">
      <c r="A7559" s="167">
        <f t="shared" si="591"/>
        <v>58.656000000019972</v>
      </c>
      <c r="B7559" s="325">
        <f t="shared" si="594"/>
        <v>0.24440000000008322</v>
      </c>
      <c r="C7559" s="167">
        <f t="shared" si="590"/>
        <v>256.00799999998503</v>
      </c>
      <c r="D7559" s="167">
        <f>IF('Lineær programmering opg 4'!$M$4=0,"-",(-A7559+'Lineær programmering opg 4'!$M$4)/'Lineær programmering opg 4'!$K$4*-1)</f>
        <v>362.68799999996008</v>
      </c>
      <c r="E7559" s="167">
        <f>IF('Lineær programmering opg 4'!$M$5=0,"-",(-A7559+'Lineær programmering opg 4'!$M$5)/'Lineær programmering opg 4'!$K$5*-1)</f>
        <v>256.00799999998503</v>
      </c>
      <c r="F7559" s="167" t="str">
        <f>IF('Lineær programmering opg 4'!$E$6=0,"-",(-A7559+'Lineær programmering opg 4'!$M$6)/'Lineær programmering opg 4'!$K$6*-1)</f>
        <v>-</v>
      </c>
      <c r="G7559" s="167" t="str">
        <f>IF('Lineær programmering opg 4'!$D$7=0,"-",((-A7559+'Lineær programmering opg 4'!$M$7)/'Lineær programmering opg 4'!$K$7)*-1)</f>
        <v>-</v>
      </c>
      <c r="H7559" s="167" t="str">
        <f>IF('Lineær programmering opg 4'!$C$8=0,"-",((-A7559+'Lineær programmering opg 4'!$M$8)/'Lineær programmering opg 4'!$K$8)*-1)</f>
        <v>-</v>
      </c>
      <c r="I7559" s="167" t="str">
        <f>IF('Lineær programmering opg 4'!$D$8=0,"-",'Lineær programmering opg 4'!$G$8)</f>
        <v>-</v>
      </c>
      <c r="J7559" s="295">
        <f>A7559*'Lineær programmering opg 4'!$C$11+Datatabel!C7559*'Lineær programmering opg 4'!$D$11</f>
        <v>44266.799999999756</v>
      </c>
      <c r="K7559" s="9">
        <f t="shared" si="592"/>
        <v>0</v>
      </c>
      <c r="L7559" s="9">
        <f t="shared" si="593"/>
        <v>0</v>
      </c>
    </row>
    <row r="7560" spans="1:12" ht="15" x14ac:dyDescent="0.25">
      <c r="A7560" s="167">
        <f t="shared" si="591"/>
        <v>58.632000000019971</v>
      </c>
      <c r="B7560" s="325">
        <f t="shared" si="594"/>
        <v>0.24430000000008323</v>
      </c>
      <c r="C7560" s="167">
        <f t="shared" si="590"/>
        <v>256.02599999998506</v>
      </c>
      <c r="D7560" s="167">
        <f>IF('Lineær programmering opg 4'!$M$4=0,"-",(-A7560+'Lineær programmering opg 4'!$M$4)/'Lineær programmering opg 4'!$K$4*-1)</f>
        <v>362.73599999996009</v>
      </c>
      <c r="E7560" s="167">
        <f>IF('Lineær programmering opg 4'!$M$5=0,"-",(-A7560+'Lineær programmering opg 4'!$M$5)/'Lineær programmering opg 4'!$K$5*-1)</f>
        <v>256.02599999998506</v>
      </c>
      <c r="F7560" s="167" t="str">
        <f>IF('Lineær programmering opg 4'!$E$6=0,"-",(-A7560+'Lineær programmering opg 4'!$M$6)/'Lineær programmering opg 4'!$K$6*-1)</f>
        <v>-</v>
      </c>
      <c r="G7560" s="167" t="str">
        <f>IF('Lineær programmering opg 4'!$D$7=0,"-",((-A7560+'Lineær programmering opg 4'!$M$7)/'Lineær programmering opg 4'!$K$7)*-1)</f>
        <v>-</v>
      </c>
      <c r="H7560" s="167" t="str">
        <f>IF('Lineær programmering opg 4'!$C$8=0,"-",((-A7560+'Lineær programmering opg 4'!$M$8)/'Lineær programmering opg 4'!$K$8)*-1)</f>
        <v>-</v>
      </c>
      <c r="I7560" s="167" t="str">
        <f>IF('Lineær programmering opg 4'!$D$8=0,"-",'Lineær programmering opg 4'!$G$8)</f>
        <v>-</v>
      </c>
      <c r="J7560" s="295">
        <f>A7560*'Lineær programmering opg 4'!$C$11+Datatabel!C7560*'Lineær programmering opg 4'!$D$11</f>
        <v>44267.099999999758</v>
      </c>
      <c r="K7560" s="9">
        <f t="shared" si="592"/>
        <v>0</v>
      </c>
      <c r="L7560" s="9">
        <f t="shared" si="593"/>
        <v>0</v>
      </c>
    </row>
    <row r="7561" spans="1:12" ht="15" x14ac:dyDescent="0.25">
      <c r="A7561" s="167">
        <f t="shared" si="591"/>
        <v>58.608000000019977</v>
      </c>
      <c r="B7561" s="325">
        <f t="shared" si="594"/>
        <v>0.24420000000008324</v>
      </c>
      <c r="C7561" s="167">
        <f t="shared" si="590"/>
        <v>256.04399999998503</v>
      </c>
      <c r="D7561" s="167">
        <f>IF('Lineær programmering opg 4'!$M$4=0,"-",(-A7561+'Lineær programmering opg 4'!$M$4)/'Lineær programmering opg 4'!$K$4*-1)</f>
        <v>362.78399999996003</v>
      </c>
      <c r="E7561" s="167">
        <f>IF('Lineær programmering opg 4'!$M$5=0,"-",(-A7561+'Lineær programmering opg 4'!$M$5)/'Lineær programmering opg 4'!$K$5*-1)</f>
        <v>256.04399999998503</v>
      </c>
      <c r="F7561" s="167" t="str">
        <f>IF('Lineær programmering opg 4'!$E$6=0,"-",(-A7561+'Lineær programmering opg 4'!$M$6)/'Lineær programmering opg 4'!$K$6*-1)</f>
        <v>-</v>
      </c>
      <c r="G7561" s="167" t="str">
        <f>IF('Lineær programmering opg 4'!$D$7=0,"-",((-A7561+'Lineær programmering opg 4'!$M$7)/'Lineær programmering opg 4'!$K$7)*-1)</f>
        <v>-</v>
      </c>
      <c r="H7561" s="167" t="str">
        <f>IF('Lineær programmering opg 4'!$C$8=0,"-",((-A7561+'Lineær programmering opg 4'!$M$8)/'Lineær programmering opg 4'!$K$8)*-1)</f>
        <v>-</v>
      </c>
      <c r="I7561" s="167" t="str">
        <f>IF('Lineær programmering opg 4'!$D$8=0,"-",'Lineær programmering opg 4'!$G$8)</f>
        <v>-</v>
      </c>
      <c r="J7561" s="295">
        <f>A7561*'Lineær programmering opg 4'!$C$11+Datatabel!C7561*'Lineær programmering opg 4'!$D$11</f>
        <v>44267.399999999754</v>
      </c>
      <c r="K7561" s="9">
        <f t="shared" si="592"/>
        <v>0</v>
      </c>
      <c r="L7561" s="9">
        <f t="shared" si="593"/>
        <v>0</v>
      </c>
    </row>
    <row r="7562" spans="1:12" ht="15" x14ac:dyDescent="0.25">
      <c r="A7562" s="167">
        <f t="shared" si="591"/>
        <v>58.584000000019984</v>
      </c>
      <c r="B7562" s="325">
        <f t="shared" si="594"/>
        <v>0.24410000000008325</v>
      </c>
      <c r="C7562" s="167">
        <f t="shared" si="590"/>
        <v>256.06199999998506</v>
      </c>
      <c r="D7562" s="167">
        <f>IF('Lineær programmering opg 4'!$M$4=0,"-",(-A7562+'Lineær programmering opg 4'!$M$4)/'Lineær programmering opg 4'!$K$4*-1)</f>
        <v>362.83199999996003</v>
      </c>
      <c r="E7562" s="167">
        <f>IF('Lineær programmering opg 4'!$M$5=0,"-",(-A7562+'Lineær programmering opg 4'!$M$5)/'Lineær programmering opg 4'!$K$5*-1)</f>
        <v>256.06199999998506</v>
      </c>
      <c r="F7562" s="167" t="str">
        <f>IF('Lineær programmering opg 4'!$E$6=0,"-",(-A7562+'Lineær programmering opg 4'!$M$6)/'Lineær programmering opg 4'!$K$6*-1)</f>
        <v>-</v>
      </c>
      <c r="G7562" s="167" t="str">
        <f>IF('Lineær programmering opg 4'!$D$7=0,"-",((-A7562+'Lineær programmering opg 4'!$M$7)/'Lineær programmering opg 4'!$K$7)*-1)</f>
        <v>-</v>
      </c>
      <c r="H7562" s="167" t="str">
        <f>IF('Lineær programmering opg 4'!$C$8=0,"-",((-A7562+'Lineær programmering opg 4'!$M$8)/'Lineær programmering opg 4'!$K$8)*-1)</f>
        <v>-</v>
      </c>
      <c r="I7562" s="167" t="str">
        <f>IF('Lineær programmering opg 4'!$D$8=0,"-",'Lineær programmering opg 4'!$G$8)</f>
        <v>-</v>
      </c>
      <c r="J7562" s="295">
        <f>A7562*'Lineær programmering opg 4'!$C$11+Datatabel!C7562*'Lineær programmering opg 4'!$D$11</f>
        <v>44267.699999999764</v>
      </c>
      <c r="K7562" s="9">
        <f t="shared" si="592"/>
        <v>0</v>
      </c>
      <c r="L7562" s="9">
        <f t="shared" si="593"/>
        <v>0</v>
      </c>
    </row>
    <row r="7563" spans="1:12" ht="15" x14ac:dyDescent="0.25">
      <c r="A7563" s="167">
        <f t="shared" si="591"/>
        <v>58.560000000019983</v>
      </c>
      <c r="B7563" s="325">
        <f t="shared" si="594"/>
        <v>0.24400000000008326</v>
      </c>
      <c r="C7563" s="167">
        <f t="shared" si="590"/>
        <v>256.07999999998503</v>
      </c>
      <c r="D7563" s="167">
        <f>IF('Lineær programmering opg 4'!$M$4=0,"-",(-A7563+'Lineær programmering opg 4'!$M$4)/'Lineær programmering opg 4'!$K$4*-1)</f>
        <v>362.87999999996003</v>
      </c>
      <c r="E7563" s="167">
        <f>IF('Lineær programmering opg 4'!$M$5=0,"-",(-A7563+'Lineær programmering opg 4'!$M$5)/'Lineær programmering opg 4'!$K$5*-1)</f>
        <v>256.07999999998503</v>
      </c>
      <c r="F7563" s="167" t="str">
        <f>IF('Lineær programmering opg 4'!$E$6=0,"-",(-A7563+'Lineær programmering opg 4'!$M$6)/'Lineær programmering opg 4'!$K$6*-1)</f>
        <v>-</v>
      </c>
      <c r="G7563" s="167" t="str">
        <f>IF('Lineær programmering opg 4'!$D$7=0,"-",((-A7563+'Lineær programmering opg 4'!$M$7)/'Lineær programmering opg 4'!$K$7)*-1)</f>
        <v>-</v>
      </c>
      <c r="H7563" s="167" t="str">
        <f>IF('Lineær programmering opg 4'!$C$8=0,"-",((-A7563+'Lineær programmering opg 4'!$M$8)/'Lineær programmering opg 4'!$K$8)*-1)</f>
        <v>-</v>
      </c>
      <c r="I7563" s="167" t="str">
        <f>IF('Lineær programmering opg 4'!$D$8=0,"-",'Lineær programmering opg 4'!$G$8)</f>
        <v>-</v>
      </c>
      <c r="J7563" s="295">
        <f>A7563*'Lineær programmering opg 4'!$C$11+Datatabel!C7563*'Lineær programmering opg 4'!$D$11</f>
        <v>44267.999999999753</v>
      </c>
      <c r="K7563" s="9">
        <f t="shared" si="592"/>
        <v>0</v>
      </c>
      <c r="L7563" s="9">
        <f t="shared" si="593"/>
        <v>0</v>
      </c>
    </row>
    <row r="7564" spans="1:12" ht="15" x14ac:dyDescent="0.25">
      <c r="A7564" s="167">
        <f t="shared" si="591"/>
        <v>58.536000000019982</v>
      </c>
      <c r="B7564" s="325">
        <f t="shared" si="594"/>
        <v>0.24390000000008327</v>
      </c>
      <c r="C7564" s="167">
        <f t="shared" si="590"/>
        <v>256.09799999998506</v>
      </c>
      <c r="D7564" s="167">
        <f>IF('Lineær programmering opg 4'!$M$4=0,"-",(-A7564+'Lineær programmering opg 4'!$M$4)/'Lineær programmering opg 4'!$K$4*-1)</f>
        <v>362.92799999996004</v>
      </c>
      <c r="E7564" s="167">
        <f>IF('Lineær programmering opg 4'!$M$5=0,"-",(-A7564+'Lineær programmering opg 4'!$M$5)/'Lineær programmering opg 4'!$K$5*-1)</f>
        <v>256.09799999998506</v>
      </c>
      <c r="F7564" s="167" t="str">
        <f>IF('Lineær programmering opg 4'!$E$6=0,"-",(-A7564+'Lineær programmering opg 4'!$M$6)/'Lineær programmering opg 4'!$K$6*-1)</f>
        <v>-</v>
      </c>
      <c r="G7564" s="167" t="str">
        <f>IF('Lineær programmering opg 4'!$D$7=0,"-",((-A7564+'Lineær programmering opg 4'!$M$7)/'Lineær programmering opg 4'!$K$7)*-1)</f>
        <v>-</v>
      </c>
      <c r="H7564" s="167" t="str">
        <f>IF('Lineær programmering opg 4'!$C$8=0,"-",((-A7564+'Lineær programmering opg 4'!$M$8)/'Lineær programmering opg 4'!$K$8)*-1)</f>
        <v>-</v>
      </c>
      <c r="I7564" s="167" t="str">
        <f>IF('Lineær programmering opg 4'!$D$8=0,"-",'Lineær programmering opg 4'!$G$8)</f>
        <v>-</v>
      </c>
      <c r="J7564" s="295">
        <f>A7564*'Lineær programmering opg 4'!$C$11+Datatabel!C7564*'Lineær programmering opg 4'!$D$11</f>
        <v>44268.299999999756</v>
      </c>
      <c r="K7564" s="9">
        <f t="shared" si="592"/>
        <v>0</v>
      </c>
      <c r="L7564" s="9">
        <f t="shared" si="593"/>
        <v>0</v>
      </c>
    </row>
    <row r="7565" spans="1:12" ht="15" x14ac:dyDescent="0.25">
      <c r="A7565" s="167">
        <f t="shared" si="591"/>
        <v>58.512000000019988</v>
      </c>
      <c r="B7565" s="325">
        <f t="shared" si="594"/>
        <v>0.24380000000008328</v>
      </c>
      <c r="C7565" s="167">
        <f t="shared" si="590"/>
        <v>256.11599999998498</v>
      </c>
      <c r="D7565" s="167">
        <f>IF('Lineær programmering opg 4'!$M$4=0,"-",(-A7565+'Lineær programmering opg 4'!$M$4)/'Lineær programmering opg 4'!$K$4*-1)</f>
        <v>362.97599999996004</v>
      </c>
      <c r="E7565" s="167">
        <f>IF('Lineær programmering opg 4'!$M$5=0,"-",(-A7565+'Lineær programmering opg 4'!$M$5)/'Lineær programmering opg 4'!$K$5*-1)</f>
        <v>256.11599999998498</v>
      </c>
      <c r="F7565" s="167" t="str">
        <f>IF('Lineær programmering opg 4'!$E$6=0,"-",(-A7565+'Lineær programmering opg 4'!$M$6)/'Lineær programmering opg 4'!$K$6*-1)</f>
        <v>-</v>
      </c>
      <c r="G7565" s="167" t="str">
        <f>IF('Lineær programmering opg 4'!$D$7=0,"-",((-A7565+'Lineær programmering opg 4'!$M$7)/'Lineær programmering opg 4'!$K$7)*-1)</f>
        <v>-</v>
      </c>
      <c r="H7565" s="167" t="str">
        <f>IF('Lineær programmering opg 4'!$C$8=0,"-",((-A7565+'Lineær programmering opg 4'!$M$8)/'Lineær programmering opg 4'!$K$8)*-1)</f>
        <v>-</v>
      </c>
      <c r="I7565" s="167" t="str">
        <f>IF('Lineær programmering opg 4'!$D$8=0,"-",'Lineær programmering opg 4'!$G$8)</f>
        <v>-</v>
      </c>
      <c r="J7565" s="295">
        <f>A7565*'Lineær programmering opg 4'!$C$11+Datatabel!C7565*'Lineær programmering opg 4'!$D$11</f>
        <v>44268.599999999744</v>
      </c>
      <c r="K7565" s="9">
        <f t="shared" si="592"/>
        <v>0</v>
      </c>
      <c r="L7565" s="9">
        <f t="shared" si="593"/>
        <v>0</v>
      </c>
    </row>
    <row r="7566" spans="1:12" ht="15" x14ac:dyDescent="0.25">
      <c r="A7566" s="167">
        <f t="shared" si="591"/>
        <v>58.488000000019994</v>
      </c>
      <c r="B7566" s="325">
        <f t="shared" si="594"/>
        <v>0.24370000000008329</v>
      </c>
      <c r="C7566" s="167">
        <f t="shared" si="590"/>
        <v>256.13399999998501</v>
      </c>
      <c r="D7566" s="167">
        <f>IF('Lineær programmering opg 4'!$M$4=0,"-",(-A7566+'Lineær programmering opg 4'!$M$4)/'Lineær programmering opg 4'!$K$4*-1)</f>
        <v>363.02399999995998</v>
      </c>
      <c r="E7566" s="167">
        <f>IF('Lineær programmering opg 4'!$M$5=0,"-",(-A7566+'Lineær programmering opg 4'!$M$5)/'Lineær programmering opg 4'!$K$5*-1)</f>
        <v>256.13399999998501</v>
      </c>
      <c r="F7566" s="167" t="str">
        <f>IF('Lineær programmering opg 4'!$E$6=0,"-",(-A7566+'Lineær programmering opg 4'!$M$6)/'Lineær programmering opg 4'!$K$6*-1)</f>
        <v>-</v>
      </c>
      <c r="G7566" s="167" t="str">
        <f>IF('Lineær programmering opg 4'!$D$7=0,"-",((-A7566+'Lineær programmering opg 4'!$M$7)/'Lineær programmering opg 4'!$K$7)*-1)</f>
        <v>-</v>
      </c>
      <c r="H7566" s="167" t="str">
        <f>IF('Lineær programmering opg 4'!$C$8=0,"-",((-A7566+'Lineær programmering opg 4'!$M$8)/'Lineær programmering opg 4'!$K$8)*-1)</f>
        <v>-</v>
      </c>
      <c r="I7566" s="167" t="str">
        <f>IF('Lineær programmering opg 4'!$D$8=0,"-",'Lineær programmering opg 4'!$G$8)</f>
        <v>-</v>
      </c>
      <c r="J7566" s="295">
        <f>A7566*'Lineær programmering opg 4'!$C$11+Datatabel!C7566*'Lineær programmering opg 4'!$D$11</f>
        <v>44268.899999999747</v>
      </c>
      <c r="K7566" s="9">
        <f t="shared" si="592"/>
        <v>0</v>
      </c>
      <c r="L7566" s="9">
        <f t="shared" si="593"/>
        <v>0</v>
      </c>
    </row>
    <row r="7567" spans="1:12" ht="15" x14ac:dyDescent="0.25">
      <c r="A7567" s="167">
        <f t="shared" si="591"/>
        <v>58.464000000019993</v>
      </c>
      <c r="B7567" s="325">
        <f t="shared" si="594"/>
        <v>0.24360000000008331</v>
      </c>
      <c r="C7567" s="167">
        <f t="shared" si="590"/>
        <v>256.15199999998504</v>
      </c>
      <c r="D7567" s="167">
        <f>IF('Lineær programmering opg 4'!$M$4=0,"-",(-A7567+'Lineær programmering opg 4'!$M$4)/'Lineær programmering opg 4'!$K$4*-1)</f>
        <v>363.07199999995998</v>
      </c>
      <c r="E7567" s="167">
        <f>IF('Lineær programmering opg 4'!$M$5=0,"-",(-A7567+'Lineær programmering opg 4'!$M$5)/'Lineær programmering opg 4'!$K$5*-1)</f>
        <v>256.15199999998504</v>
      </c>
      <c r="F7567" s="167" t="str">
        <f>IF('Lineær programmering opg 4'!$E$6=0,"-",(-A7567+'Lineær programmering opg 4'!$M$6)/'Lineær programmering opg 4'!$K$6*-1)</f>
        <v>-</v>
      </c>
      <c r="G7567" s="167" t="str">
        <f>IF('Lineær programmering opg 4'!$D$7=0,"-",((-A7567+'Lineær programmering opg 4'!$M$7)/'Lineær programmering opg 4'!$K$7)*-1)</f>
        <v>-</v>
      </c>
      <c r="H7567" s="167" t="str">
        <f>IF('Lineær programmering opg 4'!$C$8=0,"-",((-A7567+'Lineær programmering opg 4'!$M$8)/'Lineær programmering opg 4'!$K$8)*-1)</f>
        <v>-</v>
      </c>
      <c r="I7567" s="167" t="str">
        <f>IF('Lineær programmering opg 4'!$D$8=0,"-",'Lineær programmering opg 4'!$G$8)</f>
        <v>-</v>
      </c>
      <c r="J7567" s="295">
        <f>A7567*'Lineær programmering opg 4'!$C$11+Datatabel!C7567*'Lineær programmering opg 4'!$D$11</f>
        <v>44269.199999999757</v>
      </c>
      <c r="K7567" s="9">
        <f t="shared" si="592"/>
        <v>0</v>
      </c>
      <c r="L7567" s="9">
        <f t="shared" si="593"/>
        <v>0</v>
      </c>
    </row>
    <row r="7568" spans="1:12" ht="15" x14ac:dyDescent="0.25">
      <c r="A7568" s="167">
        <f t="shared" si="591"/>
        <v>58.440000000019992</v>
      </c>
      <c r="B7568" s="325">
        <f t="shared" si="594"/>
        <v>0.24350000000008332</v>
      </c>
      <c r="C7568" s="167">
        <f t="shared" si="590"/>
        <v>256.16999999998501</v>
      </c>
      <c r="D7568" s="167">
        <f>IF('Lineær programmering opg 4'!$M$4=0,"-",(-A7568+'Lineær programmering opg 4'!$M$4)/'Lineær programmering opg 4'!$K$4*-1)</f>
        <v>363.11999999995999</v>
      </c>
      <c r="E7568" s="167">
        <f>IF('Lineær programmering opg 4'!$M$5=0,"-",(-A7568+'Lineær programmering opg 4'!$M$5)/'Lineær programmering opg 4'!$K$5*-1)</f>
        <v>256.16999999998501</v>
      </c>
      <c r="F7568" s="167" t="str">
        <f>IF('Lineær programmering opg 4'!$E$6=0,"-",(-A7568+'Lineær programmering opg 4'!$M$6)/'Lineær programmering opg 4'!$K$6*-1)</f>
        <v>-</v>
      </c>
      <c r="G7568" s="167" t="str">
        <f>IF('Lineær programmering opg 4'!$D$7=0,"-",((-A7568+'Lineær programmering opg 4'!$M$7)/'Lineær programmering opg 4'!$K$7)*-1)</f>
        <v>-</v>
      </c>
      <c r="H7568" s="167" t="str">
        <f>IF('Lineær programmering opg 4'!$C$8=0,"-",((-A7568+'Lineær programmering opg 4'!$M$8)/'Lineær programmering opg 4'!$K$8)*-1)</f>
        <v>-</v>
      </c>
      <c r="I7568" s="167" t="str">
        <f>IF('Lineær programmering opg 4'!$D$8=0,"-",'Lineær programmering opg 4'!$G$8)</f>
        <v>-</v>
      </c>
      <c r="J7568" s="295">
        <f>A7568*'Lineær programmering opg 4'!$C$11+Datatabel!C7568*'Lineær programmering opg 4'!$D$11</f>
        <v>44269.499999999753</v>
      </c>
      <c r="K7568" s="9">
        <f t="shared" si="592"/>
        <v>0</v>
      </c>
      <c r="L7568" s="9">
        <f t="shared" si="593"/>
        <v>0</v>
      </c>
    </row>
    <row r="7569" spans="1:12" ht="15" x14ac:dyDescent="0.25">
      <c r="A7569" s="167">
        <f t="shared" si="591"/>
        <v>58.416000000019999</v>
      </c>
      <c r="B7569" s="325">
        <f t="shared" si="594"/>
        <v>0.24340000000008333</v>
      </c>
      <c r="C7569" s="167">
        <f t="shared" si="590"/>
        <v>256.18799999998498</v>
      </c>
      <c r="D7569" s="167">
        <f>IF('Lineær programmering opg 4'!$M$4=0,"-",(-A7569+'Lineær programmering opg 4'!$M$4)/'Lineær programmering opg 4'!$K$4*-1)</f>
        <v>363.16799999995999</v>
      </c>
      <c r="E7569" s="167">
        <f>IF('Lineær programmering opg 4'!$M$5=0,"-",(-A7569+'Lineær programmering opg 4'!$M$5)/'Lineær programmering opg 4'!$K$5*-1)</f>
        <v>256.18799999998498</v>
      </c>
      <c r="F7569" s="167" t="str">
        <f>IF('Lineær programmering opg 4'!$E$6=0,"-",(-A7569+'Lineær programmering opg 4'!$M$6)/'Lineær programmering opg 4'!$K$6*-1)</f>
        <v>-</v>
      </c>
      <c r="G7569" s="167" t="str">
        <f>IF('Lineær programmering opg 4'!$D$7=0,"-",((-A7569+'Lineær programmering opg 4'!$M$7)/'Lineær programmering opg 4'!$K$7)*-1)</f>
        <v>-</v>
      </c>
      <c r="H7569" s="167" t="str">
        <f>IF('Lineær programmering opg 4'!$C$8=0,"-",((-A7569+'Lineær programmering opg 4'!$M$8)/'Lineær programmering opg 4'!$K$8)*-1)</f>
        <v>-</v>
      </c>
      <c r="I7569" s="167" t="str">
        <f>IF('Lineær programmering opg 4'!$D$8=0,"-",'Lineær programmering opg 4'!$G$8)</f>
        <v>-</v>
      </c>
      <c r="J7569" s="295">
        <f>A7569*'Lineær programmering opg 4'!$C$11+Datatabel!C7569*'Lineær programmering opg 4'!$D$11</f>
        <v>44269.799999999748</v>
      </c>
      <c r="K7569" s="9">
        <f t="shared" si="592"/>
        <v>0</v>
      </c>
      <c r="L7569" s="9">
        <f t="shared" si="593"/>
        <v>0</v>
      </c>
    </row>
    <row r="7570" spans="1:12" ht="15" x14ac:dyDescent="0.25">
      <c r="A7570" s="167">
        <f t="shared" si="591"/>
        <v>58.392000000020005</v>
      </c>
      <c r="B7570" s="325">
        <f t="shared" si="594"/>
        <v>0.24330000000008334</v>
      </c>
      <c r="C7570" s="167">
        <f t="shared" si="590"/>
        <v>256.20599999998501</v>
      </c>
      <c r="D7570" s="167">
        <f>IF('Lineær programmering opg 4'!$M$4=0,"-",(-A7570+'Lineær programmering opg 4'!$M$4)/'Lineær programmering opg 4'!$K$4*-1)</f>
        <v>363.21599999995999</v>
      </c>
      <c r="E7570" s="167">
        <f>IF('Lineær programmering opg 4'!$M$5=0,"-",(-A7570+'Lineær programmering opg 4'!$M$5)/'Lineær programmering opg 4'!$K$5*-1)</f>
        <v>256.20599999998501</v>
      </c>
      <c r="F7570" s="167" t="str">
        <f>IF('Lineær programmering opg 4'!$E$6=0,"-",(-A7570+'Lineær programmering opg 4'!$M$6)/'Lineær programmering opg 4'!$K$6*-1)</f>
        <v>-</v>
      </c>
      <c r="G7570" s="167" t="str">
        <f>IF('Lineær programmering opg 4'!$D$7=0,"-",((-A7570+'Lineær programmering opg 4'!$M$7)/'Lineær programmering opg 4'!$K$7)*-1)</f>
        <v>-</v>
      </c>
      <c r="H7570" s="167" t="str">
        <f>IF('Lineær programmering opg 4'!$C$8=0,"-",((-A7570+'Lineær programmering opg 4'!$M$8)/'Lineær programmering opg 4'!$K$8)*-1)</f>
        <v>-</v>
      </c>
      <c r="I7570" s="167" t="str">
        <f>IF('Lineær programmering opg 4'!$D$8=0,"-",'Lineær programmering opg 4'!$G$8)</f>
        <v>-</v>
      </c>
      <c r="J7570" s="295">
        <f>A7570*'Lineær programmering opg 4'!$C$11+Datatabel!C7570*'Lineær programmering opg 4'!$D$11</f>
        <v>44270.099999999751</v>
      </c>
      <c r="K7570" s="9">
        <f t="shared" si="592"/>
        <v>0</v>
      </c>
      <c r="L7570" s="9">
        <f t="shared" si="593"/>
        <v>0</v>
      </c>
    </row>
    <row r="7571" spans="1:12" ht="15" x14ac:dyDescent="0.25">
      <c r="A7571" s="167">
        <f t="shared" si="591"/>
        <v>58.368000000020004</v>
      </c>
      <c r="B7571" s="325">
        <f t="shared" si="594"/>
        <v>0.24320000000008335</v>
      </c>
      <c r="C7571" s="167">
        <f t="shared" si="590"/>
        <v>256.22399999998504</v>
      </c>
      <c r="D7571" s="167">
        <f>IF('Lineær programmering opg 4'!$M$4=0,"-",(-A7571+'Lineær programmering opg 4'!$M$4)/'Lineær programmering opg 4'!$K$4*-1)</f>
        <v>363.26399999995999</v>
      </c>
      <c r="E7571" s="167">
        <f>IF('Lineær programmering opg 4'!$M$5=0,"-",(-A7571+'Lineær programmering opg 4'!$M$5)/'Lineær programmering opg 4'!$K$5*-1)</f>
        <v>256.22399999998504</v>
      </c>
      <c r="F7571" s="167" t="str">
        <f>IF('Lineær programmering opg 4'!$E$6=0,"-",(-A7571+'Lineær programmering opg 4'!$M$6)/'Lineær programmering opg 4'!$K$6*-1)</f>
        <v>-</v>
      </c>
      <c r="G7571" s="167" t="str">
        <f>IF('Lineær programmering opg 4'!$D$7=0,"-",((-A7571+'Lineær programmering opg 4'!$M$7)/'Lineær programmering opg 4'!$K$7)*-1)</f>
        <v>-</v>
      </c>
      <c r="H7571" s="167" t="str">
        <f>IF('Lineær programmering opg 4'!$C$8=0,"-",((-A7571+'Lineær programmering opg 4'!$M$8)/'Lineær programmering opg 4'!$K$8)*-1)</f>
        <v>-</v>
      </c>
      <c r="I7571" s="167" t="str">
        <f>IF('Lineær programmering opg 4'!$D$8=0,"-",'Lineær programmering opg 4'!$G$8)</f>
        <v>-</v>
      </c>
      <c r="J7571" s="295">
        <f>A7571*'Lineær programmering opg 4'!$C$11+Datatabel!C7571*'Lineær programmering opg 4'!$D$11</f>
        <v>44270.399999999761</v>
      </c>
      <c r="K7571" s="9">
        <f t="shared" si="592"/>
        <v>0</v>
      </c>
      <c r="L7571" s="9">
        <f t="shared" si="593"/>
        <v>0</v>
      </c>
    </row>
    <row r="7572" spans="1:12" ht="15" x14ac:dyDescent="0.25">
      <c r="A7572" s="167">
        <f t="shared" si="591"/>
        <v>58.344000000020003</v>
      </c>
      <c r="B7572" s="325">
        <f t="shared" si="594"/>
        <v>0.24310000000008336</v>
      </c>
      <c r="C7572" s="167">
        <f t="shared" si="590"/>
        <v>256.24199999998501</v>
      </c>
      <c r="D7572" s="167">
        <f>IF('Lineær programmering opg 4'!$M$4=0,"-",(-A7572+'Lineær programmering opg 4'!$M$4)/'Lineær programmering opg 4'!$K$4*-1)</f>
        <v>363.31199999995999</v>
      </c>
      <c r="E7572" s="167">
        <f>IF('Lineær programmering opg 4'!$M$5=0,"-",(-A7572+'Lineær programmering opg 4'!$M$5)/'Lineær programmering opg 4'!$K$5*-1)</f>
        <v>256.24199999998501</v>
      </c>
      <c r="F7572" s="167" t="str">
        <f>IF('Lineær programmering opg 4'!$E$6=0,"-",(-A7572+'Lineær programmering opg 4'!$M$6)/'Lineær programmering opg 4'!$K$6*-1)</f>
        <v>-</v>
      </c>
      <c r="G7572" s="167" t="str">
        <f>IF('Lineær programmering opg 4'!$D$7=0,"-",((-A7572+'Lineær programmering opg 4'!$M$7)/'Lineær programmering opg 4'!$K$7)*-1)</f>
        <v>-</v>
      </c>
      <c r="H7572" s="167" t="str">
        <f>IF('Lineær programmering opg 4'!$C$8=0,"-",((-A7572+'Lineær programmering opg 4'!$M$8)/'Lineær programmering opg 4'!$K$8)*-1)</f>
        <v>-</v>
      </c>
      <c r="I7572" s="167" t="str">
        <f>IF('Lineær programmering opg 4'!$D$8=0,"-",'Lineær programmering opg 4'!$G$8)</f>
        <v>-</v>
      </c>
      <c r="J7572" s="295">
        <f>A7572*'Lineær programmering opg 4'!$C$11+Datatabel!C7572*'Lineær programmering opg 4'!$D$11</f>
        <v>44270.699999999757</v>
      </c>
      <c r="K7572" s="9">
        <f t="shared" si="592"/>
        <v>0</v>
      </c>
      <c r="L7572" s="9">
        <f t="shared" si="593"/>
        <v>0</v>
      </c>
    </row>
    <row r="7573" spans="1:12" ht="15" x14ac:dyDescent="0.25">
      <c r="A7573" s="167">
        <f t="shared" si="591"/>
        <v>58.320000000020009</v>
      </c>
      <c r="B7573" s="325">
        <f t="shared" si="594"/>
        <v>0.24300000000008337</v>
      </c>
      <c r="C7573" s="167">
        <f t="shared" si="590"/>
        <v>256.25999999998504</v>
      </c>
      <c r="D7573" s="167">
        <f>IF('Lineær programmering opg 4'!$M$4=0,"-",(-A7573+'Lineær programmering opg 4'!$M$4)/'Lineær programmering opg 4'!$K$4*-1)</f>
        <v>363.35999999996</v>
      </c>
      <c r="E7573" s="167">
        <f>IF('Lineær programmering opg 4'!$M$5=0,"-",(-A7573+'Lineær programmering opg 4'!$M$5)/'Lineær programmering opg 4'!$K$5*-1)</f>
        <v>256.25999999998504</v>
      </c>
      <c r="F7573" s="167" t="str">
        <f>IF('Lineær programmering opg 4'!$E$6=0,"-",(-A7573+'Lineær programmering opg 4'!$M$6)/'Lineær programmering opg 4'!$K$6*-1)</f>
        <v>-</v>
      </c>
      <c r="G7573" s="167" t="str">
        <f>IF('Lineær programmering opg 4'!$D$7=0,"-",((-A7573+'Lineær programmering opg 4'!$M$7)/'Lineær programmering opg 4'!$K$7)*-1)</f>
        <v>-</v>
      </c>
      <c r="H7573" s="167" t="str">
        <f>IF('Lineær programmering opg 4'!$C$8=0,"-",((-A7573+'Lineær programmering opg 4'!$M$8)/'Lineær programmering opg 4'!$K$8)*-1)</f>
        <v>-</v>
      </c>
      <c r="I7573" s="167" t="str">
        <f>IF('Lineær programmering opg 4'!$D$8=0,"-",'Lineær programmering opg 4'!$G$8)</f>
        <v>-</v>
      </c>
      <c r="J7573" s="295">
        <f>A7573*'Lineær programmering opg 4'!$C$11+Datatabel!C7573*'Lineær programmering opg 4'!$D$11</f>
        <v>44270.99999999976</v>
      </c>
      <c r="K7573" s="9">
        <f t="shared" si="592"/>
        <v>0</v>
      </c>
      <c r="L7573" s="9">
        <f t="shared" si="593"/>
        <v>0</v>
      </c>
    </row>
    <row r="7574" spans="1:12" ht="15" x14ac:dyDescent="0.25">
      <c r="A7574" s="167">
        <f t="shared" si="591"/>
        <v>58.296000000020015</v>
      </c>
      <c r="B7574" s="325">
        <f t="shared" si="594"/>
        <v>0.24290000000008338</v>
      </c>
      <c r="C7574" s="167">
        <f t="shared" si="590"/>
        <v>256.27799999998501</v>
      </c>
      <c r="D7574" s="167">
        <f>IF('Lineær programmering opg 4'!$M$4=0,"-",(-A7574+'Lineær programmering opg 4'!$M$4)/'Lineær programmering opg 4'!$K$4*-1)</f>
        <v>363.40799999996</v>
      </c>
      <c r="E7574" s="167">
        <f>IF('Lineær programmering opg 4'!$M$5=0,"-",(-A7574+'Lineær programmering opg 4'!$M$5)/'Lineær programmering opg 4'!$K$5*-1)</f>
        <v>256.27799999998501</v>
      </c>
      <c r="F7574" s="167" t="str">
        <f>IF('Lineær programmering opg 4'!$E$6=0,"-",(-A7574+'Lineær programmering opg 4'!$M$6)/'Lineær programmering opg 4'!$K$6*-1)</f>
        <v>-</v>
      </c>
      <c r="G7574" s="167" t="str">
        <f>IF('Lineær programmering opg 4'!$D$7=0,"-",((-A7574+'Lineær programmering opg 4'!$M$7)/'Lineær programmering opg 4'!$K$7)*-1)</f>
        <v>-</v>
      </c>
      <c r="H7574" s="167" t="str">
        <f>IF('Lineær programmering opg 4'!$C$8=0,"-",((-A7574+'Lineær programmering opg 4'!$M$8)/'Lineær programmering opg 4'!$K$8)*-1)</f>
        <v>-</v>
      </c>
      <c r="I7574" s="167" t="str">
        <f>IF('Lineær programmering opg 4'!$D$8=0,"-",'Lineær programmering opg 4'!$G$8)</f>
        <v>-</v>
      </c>
      <c r="J7574" s="295">
        <f>A7574*'Lineær programmering opg 4'!$C$11+Datatabel!C7574*'Lineær programmering opg 4'!$D$11</f>
        <v>44271.299999999748</v>
      </c>
      <c r="K7574" s="9">
        <f t="shared" si="592"/>
        <v>0</v>
      </c>
      <c r="L7574" s="9">
        <f t="shared" si="593"/>
        <v>0</v>
      </c>
    </row>
    <row r="7575" spans="1:12" ht="15" x14ac:dyDescent="0.25">
      <c r="A7575" s="167">
        <f t="shared" si="591"/>
        <v>58.272000000020014</v>
      </c>
      <c r="B7575" s="325">
        <f t="shared" si="594"/>
        <v>0.24280000000008339</v>
      </c>
      <c r="C7575" s="167">
        <f t="shared" si="590"/>
        <v>256.29599999998504</v>
      </c>
      <c r="D7575" s="167">
        <f>IF('Lineær programmering opg 4'!$M$4=0,"-",(-A7575+'Lineær programmering opg 4'!$M$4)/'Lineær programmering opg 4'!$K$4*-1)</f>
        <v>363.45599999996</v>
      </c>
      <c r="E7575" s="167">
        <f>IF('Lineær programmering opg 4'!$M$5=0,"-",(-A7575+'Lineær programmering opg 4'!$M$5)/'Lineær programmering opg 4'!$K$5*-1)</f>
        <v>256.29599999998504</v>
      </c>
      <c r="F7575" s="167" t="str">
        <f>IF('Lineær programmering opg 4'!$E$6=0,"-",(-A7575+'Lineær programmering opg 4'!$M$6)/'Lineær programmering opg 4'!$K$6*-1)</f>
        <v>-</v>
      </c>
      <c r="G7575" s="167" t="str">
        <f>IF('Lineær programmering opg 4'!$D$7=0,"-",((-A7575+'Lineær programmering opg 4'!$M$7)/'Lineær programmering opg 4'!$K$7)*-1)</f>
        <v>-</v>
      </c>
      <c r="H7575" s="167" t="str">
        <f>IF('Lineær programmering opg 4'!$C$8=0,"-",((-A7575+'Lineær programmering opg 4'!$M$8)/'Lineær programmering opg 4'!$K$8)*-1)</f>
        <v>-</v>
      </c>
      <c r="I7575" s="167" t="str">
        <f>IF('Lineær programmering opg 4'!$D$8=0,"-",'Lineær programmering opg 4'!$G$8)</f>
        <v>-</v>
      </c>
      <c r="J7575" s="295">
        <f>A7575*'Lineær programmering opg 4'!$C$11+Datatabel!C7575*'Lineær programmering opg 4'!$D$11</f>
        <v>44271.599999999758</v>
      </c>
      <c r="K7575" s="9">
        <f t="shared" si="592"/>
        <v>0</v>
      </c>
      <c r="L7575" s="9">
        <f t="shared" si="593"/>
        <v>0</v>
      </c>
    </row>
    <row r="7576" spans="1:12" ht="15" x14ac:dyDescent="0.25">
      <c r="A7576" s="167">
        <f t="shared" si="591"/>
        <v>58.248000000020014</v>
      </c>
      <c r="B7576" s="325">
        <f t="shared" si="594"/>
        <v>0.2427000000000834</v>
      </c>
      <c r="C7576" s="167">
        <f t="shared" si="590"/>
        <v>256.31399999998501</v>
      </c>
      <c r="D7576" s="167">
        <f>IF('Lineær programmering opg 4'!$M$4=0,"-",(-A7576+'Lineær programmering opg 4'!$M$4)/'Lineær programmering opg 4'!$K$4*-1)</f>
        <v>363.50399999996</v>
      </c>
      <c r="E7576" s="167">
        <f>IF('Lineær programmering opg 4'!$M$5=0,"-",(-A7576+'Lineær programmering opg 4'!$M$5)/'Lineær programmering opg 4'!$K$5*-1)</f>
        <v>256.31399999998501</v>
      </c>
      <c r="F7576" s="167" t="str">
        <f>IF('Lineær programmering opg 4'!$E$6=0,"-",(-A7576+'Lineær programmering opg 4'!$M$6)/'Lineær programmering opg 4'!$K$6*-1)</f>
        <v>-</v>
      </c>
      <c r="G7576" s="167" t="str">
        <f>IF('Lineær programmering opg 4'!$D$7=0,"-",((-A7576+'Lineær programmering opg 4'!$M$7)/'Lineær programmering opg 4'!$K$7)*-1)</f>
        <v>-</v>
      </c>
      <c r="H7576" s="167" t="str">
        <f>IF('Lineær programmering opg 4'!$C$8=0,"-",((-A7576+'Lineær programmering opg 4'!$M$8)/'Lineær programmering opg 4'!$K$8)*-1)</f>
        <v>-</v>
      </c>
      <c r="I7576" s="167" t="str">
        <f>IF('Lineær programmering opg 4'!$D$8=0,"-",'Lineær programmering opg 4'!$G$8)</f>
        <v>-</v>
      </c>
      <c r="J7576" s="295">
        <f>A7576*'Lineær programmering opg 4'!$C$11+Datatabel!C7576*'Lineær programmering opg 4'!$D$11</f>
        <v>44271.899999999754</v>
      </c>
      <c r="K7576" s="9">
        <f t="shared" si="592"/>
        <v>0</v>
      </c>
      <c r="L7576" s="9">
        <f t="shared" si="593"/>
        <v>0</v>
      </c>
    </row>
    <row r="7577" spans="1:12" ht="15" x14ac:dyDescent="0.25">
      <c r="A7577" s="167">
        <f t="shared" si="591"/>
        <v>58.22400000002002</v>
      </c>
      <c r="B7577" s="325">
        <f t="shared" si="594"/>
        <v>0.24260000000008342</v>
      </c>
      <c r="C7577" s="167">
        <f t="shared" si="590"/>
        <v>256.33199999998504</v>
      </c>
      <c r="D7577" s="167">
        <f>IF('Lineær programmering opg 4'!$M$4=0,"-",(-A7577+'Lineær programmering opg 4'!$M$4)/'Lineær programmering opg 4'!$K$4*-1)</f>
        <v>363.55199999995995</v>
      </c>
      <c r="E7577" s="167">
        <f>IF('Lineær programmering opg 4'!$M$5=0,"-",(-A7577+'Lineær programmering opg 4'!$M$5)/'Lineær programmering opg 4'!$K$5*-1)</f>
        <v>256.33199999998504</v>
      </c>
      <c r="F7577" s="167" t="str">
        <f>IF('Lineær programmering opg 4'!$E$6=0,"-",(-A7577+'Lineær programmering opg 4'!$M$6)/'Lineær programmering opg 4'!$K$6*-1)</f>
        <v>-</v>
      </c>
      <c r="G7577" s="167" t="str">
        <f>IF('Lineær programmering opg 4'!$D$7=0,"-",((-A7577+'Lineær programmering opg 4'!$M$7)/'Lineær programmering opg 4'!$K$7)*-1)</f>
        <v>-</v>
      </c>
      <c r="H7577" s="167" t="str">
        <f>IF('Lineær programmering opg 4'!$C$8=0,"-",((-A7577+'Lineær programmering opg 4'!$M$8)/'Lineær programmering opg 4'!$K$8)*-1)</f>
        <v>-</v>
      </c>
      <c r="I7577" s="167" t="str">
        <f>IF('Lineær programmering opg 4'!$D$8=0,"-",'Lineær programmering opg 4'!$G$8)</f>
        <v>-</v>
      </c>
      <c r="J7577" s="295">
        <f>A7577*'Lineær programmering opg 4'!$C$11+Datatabel!C7577*'Lineær programmering opg 4'!$D$11</f>
        <v>44272.199999999757</v>
      </c>
      <c r="K7577" s="9">
        <f t="shared" si="592"/>
        <v>0</v>
      </c>
      <c r="L7577" s="9">
        <f t="shared" si="593"/>
        <v>0</v>
      </c>
    </row>
    <row r="7578" spans="1:12" ht="15" x14ac:dyDescent="0.25">
      <c r="A7578" s="167">
        <f t="shared" si="591"/>
        <v>58.200000000020026</v>
      </c>
      <c r="B7578" s="325">
        <f t="shared" si="594"/>
        <v>0.24250000000008343</v>
      </c>
      <c r="C7578" s="167">
        <f t="shared" si="590"/>
        <v>256.34999999998496</v>
      </c>
      <c r="D7578" s="167">
        <f>IF('Lineær programmering opg 4'!$M$4=0,"-",(-A7578+'Lineær programmering opg 4'!$M$4)/'Lineær programmering opg 4'!$K$4*-1)</f>
        <v>363.59999999995995</v>
      </c>
      <c r="E7578" s="167">
        <f>IF('Lineær programmering opg 4'!$M$5=0,"-",(-A7578+'Lineær programmering opg 4'!$M$5)/'Lineær programmering opg 4'!$K$5*-1)</f>
        <v>256.34999999998496</v>
      </c>
      <c r="F7578" s="167" t="str">
        <f>IF('Lineær programmering opg 4'!$E$6=0,"-",(-A7578+'Lineær programmering opg 4'!$M$6)/'Lineær programmering opg 4'!$K$6*-1)</f>
        <v>-</v>
      </c>
      <c r="G7578" s="167" t="str">
        <f>IF('Lineær programmering opg 4'!$D$7=0,"-",((-A7578+'Lineær programmering opg 4'!$M$7)/'Lineær programmering opg 4'!$K$7)*-1)</f>
        <v>-</v>
      </c>
      <c r="H7578" s="167" t="str">
        <f>IF('Lineær programmering opg 4'!$C$8=0,"-",((-A7578+'Lineær programmering opg 4'!$M$8)/'Lineær programmering opg 4'!$K$8)*-1)</f>
        <v>-</v>
      </c>
      <c r="I7578" s="167" t="str">
        <f>IF('Lineær programmering opg 4'!$D$8=0,"-",'Lineær programmering opg 4'!$G$8)</f>
        <v>-</v>
      </c>
      <c r="J7578" s="295">
        <f>A7578*'Lineær programmering opg 4'!$C$11+Datatabel!C7578*'Lineær programmering opg 4'!$D$11</f>
        <v>44272.499999999745</v>
      </c>
      <c r="K7578" s="9">
        <f t="shared" si="592"/>
        <v>0</v>
      </c>
      <c r="L7578" s="9">
        <f t="shared" si="593"/>
        <v>0</v>
      </c>
    </row>
    <row r="7579" spans="1:12" ht="15" x14ac:dyDescent="0.25">
      <c r="A7579" s="167">
        <f t="shared" si="591"/>
        <v>58.176000000020025</v>
      </c>
      <c r="B7579" s="325">
        <f t="shared" si="594"/>
        <v>0.24240000000008344</v>
      </c>
      <c r="C7579" s="167">
        <f t="shared" si="590"/>
        <v>256.36799999998499</v>
      </c>
      <c r="D7579" s="167">
        <f>IF('Lineær programmering opg 4'!$M$4=0,"-",(-A7579+'Lineær programmering opg 4'!$M$4)/'Lineær programmering opg 4'!$K$4*-1)</f>
        <v>363.64799999995995</v>
      </c>
      <c r="E7579" s="167">
        <f>IF('Lineær programmering opg 4'!$M$5=0,"-",(-A7579+'Lineær programmering opg 4'!$M$5)/'Lineær programmering opg 4'!$K$5*-1)</f>
        <v>256.36799999998499</v>
      </c>
      <c r="F7579" s="167" t="str">
        <f>IF('Lineær programmering opg 4'!$E$6=0,"-",(-A7579+'Lineær programmering opg 4'!$M$6)/'Lineær programmering opg 4'!$K$6*-1)</f>
        <v>-</v>
      </c>
      <c r="G7579" s="167" t="str">
        <f>IF('Lineær programmering opg 4'!$D$7=0,"-",((-A7579+'Lineær programmering opg 4'!$M$7)/'Lineær programmering opg 4'!$K$7)*-1)</f>
        <v>-</v>
      </c>
      <c r="H7579" s="167" t="str">
        <f>IF('Lineær programmering opg 4'!$C$8=0,"-",((-A7579+'Lineær programmering opg 4'!$M$8)/'Lineær programmering opg 4'!$K$8)*-1)</f>
        <v>-</v>
      </c>
      <c r="I7579" s="167" t="str">
        <f>IF('Lineær programmering opg 4'!$D$8=0,"-",'Lineær programmering opg 4'!$G$8)</f>
        <v>-</v>
      </c>
      <c r="J7579" s="295">
        <f>A7579*'Lineær programmering opg 4'!$C$11+Datatabel!C7579*'Lineær programmering opg 4'!$D$11</f>
        <v>44272.799999999748</v>
      </c>
      <c r="K7579" s="9">
        <f t="shared" si="592"/>
        <v>0</v>
      </c>
      <c r="L7579" s="9">
        <f t="shared" si="593"/>
        <v>0</v>
      </c>
    </row>
    <row r="7580" spans="1:12" ht="15" x14ac:dyDescent="0.25">
      <c r="A7580" s="167">
        <f t="shared" si="591"/>
        <v>58.152000000020024</v>
      </c>
      <c r="B7580" s="325">
        <f t="shared" si="594"/>
        <v>0.24230000000008345</v>
      </c>
      <c r="C7580" s="167">
        <f t="shared" si="590"/>
        <v>256.38599999998496</v>
      </c>
      <c r="D7580" s="167">
        <f>IF('Lineær programmering opg 4'!$M$4=0,"-",(-A7580+'Lineær programmering opg 4'!$M$4)/'Lineær programmering opg 4'!$K$4*-1)</f>
        <v>363.69599999995995</v>
      </c>
      <c r="E7580" s="167">
        <f>IF('Lineær programmering opg 4'!$M$5=0,"-",(-A7580+'Lineær programmering opg 4'!$M$5)/'Lineær programmering opg 4'!$K$5*-1)</f>
        <v>256.38599999998496</v>
      </c>
      <c r="F7580" s="167" t="str">
        <f>IF('Lineær programmering opg 4'!$E$6=0,"-",(-A7580+'Lineær programmering opg 4'!$M$6)/'Lineær programmering opg 4'!$K$6*-1)</f>
        <v>-</v>
      </c>
      <c r="G7580" s="167" t="str">
        <f>IF('Lineær programmering opg 4'!$D$7=0,"-",((-A7580+'Lineær programmering opg 4'!$M$7)/'Lineær programmering opg 4'!$K$7)*-1)</f>
        <v>-</v>
      </c>
      <c r="H7580" s="167" t="str">
        <f>IF('Lineær programmering opg 4'!$C$8=0,"-",((-A7580+'Lineær programmering opg 4'!$M$8)/'Lineær programmering opg 4'!$K$8)*-1)</f>
        <v>-</v>
      </c>
      <c r="I7580" s="167" t="str">
        <f>IF('Lineær programmering opg 4'!$D$8=0,"-",'Lineær programmering opg 4'!$G$8)</f>
        <v>-</v>
      </c>
      <c r="J7580" s="295">
        <f>A7580*'Lineær programmering opg 4'!$C$11+Datatabel!C7580*'Lineær programmering opg 4'!$D$11</f>
        <v>44273.099999999751</v>
      </c>
      <c r="K7580" s="9">
        <f t="shared" si="592"/>
        <v>0</v>
      </c>
      <c r="L7580" s="9">
        <f t="shared" si="593"/>
        <v>0</v>
      </c>
    </row>
    <row r="7581" spans="1:12" ht="15" x14ac:dyDescent="0.25">
      <c r="A7581" s="167">
        <f t="shared" si="591"/>
        <v>58.12800000002003</v>
      </c>
      <c r="B7581" s="325">
        <f t="shared" si="594"/>
        <v>0.24220000000008346</v>
      </c>
      <c r="C7581" s="167">
        <f t="shared" si="590"/>
        <v>256.40399999998499</v>
      </c>
      <c r="D7581" s="167">
        <f>IF('Lineær programmering opg 4'!$M$4=0,"-",(-A7581+'Lineær programmering opg 4'!$M$4)/'Lineær programmering opg 4'!$K$4*-1)</f>
        <v>363.74399999995995</v>
      </c>
      <c r="E7581" s="167">
        <f>IF('Lineær programmering opg 4'!$M$5=0,"-",(-A7581+'Lineær programmering opg 4'!$M$5)/'Lineær programmering opg 4'!$K$5*-1)</f>
        <v>256.40399999998499</v>
      </c>
      <c r="F7581" s="167" t="str">
        <f>IF('Lineær programmering opg 4'!$E$6=0,"-",(-A7581+'Lineær programmering opg 4'!$M$6)/'Lineær programmering opg 4'!$K$6*-1)</f>
        <v>-</v>
      </c>
      <c r="G7581" s="167" t="str">
        <f>IF('Lineær programmering opg 4'!$D$7=0,"-",((-A7581+'Lineær programmering opg 4'!$M$7)/'Lineær programmering opg 4'!$K$7)*-1)</f>
        <v>-</v>
      </c>
      <c r="H7581" s="167" t="str">
        <f>IF('Lineær programmering opg 4'!$C$8=0,"-",((-A7581+'Lineær programmering opg 4'!$M$8)/'Lineær programmering opg 4'!$K$8)*-1)</f>
        <v>-</v>
      </c>
      <c r="I7581" s="167" t="str">
        <f>IF('Lineær programmering opg 4'!$D$8=0,"-",'Lineær programmering opg 4'!$G$8)</f>
        <v>-</v>
      </c>
      <c r="J7581" s="295">
        <f>A7581*'Lineær programmering opg 4'!$C$11+Datatabel!C7581*'Lineær programmering opg 4'!$D$11</f>
        <v>44273.399999999754</v>
      </c>
      <c r="K7581" s="9">
        <f t="shared" si="592"/>
        <v>0</v>
      </c>
      <c r="L7581" s="9">
        <f t="shared" si="593"/>
        <v>0</v>
      </c>
    </row>
    <row r="7582" spans="1:12" ht="15" x14ac:dyDescent="0.25">
      <c r="A7582" s="167">
        <f t="shared" si="591"/>
        <v>58.104000000020037</v>
      </c>
      <c r="B7582" s="325">
        <f t="shared" si="594"/>
        <v>0.24210000000008347</v>
      </c>
      <c r="C7582" s="167">
        <f t="shared" si="590"/>
        <v>256.42199999998496</v>
      </c>
      <c r="D7582" s="167">
        <f>IF('Lineær programmering opg 4'!$M$4=0,"-",(-A7582+'Lineær programmering opg 4'!$M$4)/'Lineær programmering opg 4'!$K$4*-1)</f>
        <v>363.7919999999599</v>
      </c>
      <c r="E7582" s="167">
        <f>IF('Lineær programmering opg 4'!$M$5=0,"-",(-A7582+'Lineær programmering opg 4'!$M$5)/'Lineær programmering opg 4'!$K$5*-1)</f>
        <v>256.42199999998496</v>
      </c>
      <c r="F7582" s="167" t="str">
        <f>IF('Lineær programmering opg 4'!$E$6=0,"-",(-A7582+'Lineær programmering opg 4'!$M$6)/'Lineær programmering opg 4'!$K$6*-1)</f>
        <v>-</v>
      </c>
      <c r="G7582" s="167" t="str">
        <f>IF('Lineær programmering opg 4'!$D$7=0,"-",((-A7582+'Lineær programmering opg 4'!$M$7)/'Lineær programmering opg 4'!$K$7)*-1)</f>
        <v>-</v>
      </c>
      <c r="H7582" s="167" t="str">
        <f>IF('Lineær programmering opg 4'!$C$8=0,"-",((-A7582+'Lineær programmering opg 4'!$M$8)/'Lineær programmering opg 4'!$K$8)*-1)</f>
        <v>-</v>
      </c>
      <c r="I7582" s="167" t="str">
        <f>IF('Lineær programmering opg 4'!$D$8=0,"-",'Lineær programmering opg 4'!$G$8)</f>
        <v>-</v>
      </c>
      <c r="J7582" s="295">
        <f>A7582*'Lineær programmering opg 4'!$C$11+Datatabel!C7582*'Lineær programmering opg 4'!$D$11</f>
        <v>44273.69999999975</v>
      </c>
      <c r="K7582" s="9">
        <f t="shared" si="592"/>
        <v>0</v>
      </c>
      <c r="L7582" s="9">
        <f t="shared" si="593"/>
        <v>0</v>
      </c>
    </row>
    <row r="7583" spans="1:12" ht="15" x14ac:dyDescent="0.25">
      <c r="A7583" s="167">
        <f t="shared" si="591"/>
        <v>58.080000000020036</v>
      </c>
      <c r="B7583" s="325">
        <f t="shared" si="594"/>
        <v>0.24200000000008348</v>
      </c>
      <c r="C7583" s="167">
        <f t="shared" si="590"/>
        <v>256.43999999998499</v>
      </c>
      <c r="D7583" s="167">
        <f>IF('Lineær programmering opg 4'!$M$4=0,"-",(-A7583+'Lineær programmering opg 4'!$M$4)/'Lineær programmering opg 4'!$K$4*-1)</f>
        <v>363.8399999999599</v>
      </c>
      <c r="E7583" s="167">
        <f>IF('Lineær programmering opg 4'!$M$5=0,"-",(-A7583+'Lineær programmering opg 4'!$M$5)/'Lineær programmering opg 4'!$K$5*-1)</f>
        <v>256.43999999998499</v>
      </c>
      <c r="F7583" s="167" t="str">
        <f>IF('Lineær programmering opg 4'!$E$6=0,"-",(-A7583+'Lineær programmering opg 4'!$M$6)/'Lineær programmering opg 4'!$K$6*-1)</f>
        <v>-</v>
      </c>
      <c r="G7583" s="167" t="str">
        <f>IF('Lineær programmering opg 4'!$D$7=0,"-",((-A7583+'Lineær programmering opg 4'!$M$7)/'Lineær programmering opg 4'!$K$7)*-1)</f>
        <v>-</v>
      </c>
      <c r="H7583" s="167" t="str">
        <f>IF('Lineær programmering opg 4'!$C$8=0,"-",((-A7583+'Lineær programmering opg 4'!$M$8)/'Lineær programmering opg 4'!$K$8)*-1)</f>
        <v>-</v>
      </c>
      <c r="I7583" s="167" t="str">
        <f>IF('Lineær programmering opg 4'!$D$8=0,"-",'Lineær programmering opg 4'!$G$8)</f>
        <v>-</v>
      </c>
      <c r="J7583" s="295">
        <f>A7583*'Lineær programmering opg 4'!$C$11+Datatabel!C7583*'Lineær programmering opg 4'!$D$11</f>
        <v>44273.999999999753</v>
      </c>
      <c r="K7583" s="9">
        <f t="shared" si="592"/>
        <v>0</v>
      </c>
      <c r="L7583" s="9">
        <f t="shared" si="593"/>
        <v>0</v>
      </c>
    </row>
    <row r="7584" spans="1:12" ht="15" x14ac:dyDescent="0.25">
      <c r="A7584" s="167">
        <f t="shared" si="591"/>
        <v>58.056000000020035</v>
      </c>
      <c r="B7584" s="325">
        <f t="shared" si="594"/>
        <v>0.24190000000008349</v>
      </c>
      <c r="C7584" s="167">
        <f t="shared" si="590"/>
        <v>256.45799999998496</v>
      </c>
      <c r="D7584" s="167">
        <f>IF('Lineær programmering opg 4'!$M$4=0,"-",(-A7584+'Lineær programmering opg 4'!$M$4)/'Lineær programmering opg 4'!$K$4*-1)</f>
        <v>363.8879999999599</v>
      </c>
      <c r="E7584" s="167">
        <f>IF('Lineær programmering opg 4'!$M$5=0,"-",(-A7584+'Lineær programmering opg 4'!$M$5)/'Lineær programmering opg 4'!$K$5*-1)</f>
        <v>256.45799999998496</v>
      </c>
      <c r="F7584" s="167" t="str">
        <f>IF('Lineær programmering opg 4'!$E$6=0,"-",(-A7584+'Lineær programmering opg 4'!$M$6)/'Lineær programmering opg 4'!$K$6*-1)</f>
        <v>-</v>
      </c>
      <c r="G7584" s="167" t="str">
        <f>IF('Lineær programmering opg 4'!$D$7=0,"-",((-A7584+'Lineær programmering opg 4'!$M$7)/'Lineær programmering opg 4'!$K$7)*-1)</f>
        <v>-</v>
      </c>
      <c r="H7584" s="167" t="str">
        <f>IF('Lineær programmering opg 4'!$C$8=0,"-",((-A7584+'Lineær programmering opg 4'!$M$8)/'Lineær programmering opg 4'!$K$8)*-1)</f>
        <v>-</v>
      </c>
      <c r="I7584" s="167" t="str">
        <f>IF('Lineær programmering opg 4'!$D$8=0,"-",'Lineær programmering opg 4'!$G$8)</f>
        <v>-</v>
      </c>
      <c r="J7584" s="295">
        <f>A7584*'Lineær programmering opg 4'!$C$11+Datatabel!C7584*'Lineær programmering opg 4'!$D$11</f>
        <v>44274.299999999741</v>
      </c>
      <c r="K7584" s="9">
        <f t="shared" si="592"/>
        <v>0</v>
      </c>
      <c r="L7584" s="9">
        <f t="shared" si="593"/>
        <v>0</v>
      </c>
    </row>
    <row r="7585" spans="1:12" ht="15" x14ac:dyDescent="0.25">
      <c r="A7585" s="167">
        <f t="shared" si="591"/>
        <v>58.032000000020041</v>
      </c>
      <c r="B7585" s="325">
        <f t="shared" si="594"/>
        <v>0.2418000000000835</v>
      </c>
      <c r="C7585" s="167">
        <f t="shared" si="590"/>
        <v>256.47599999998499</v>
      </c>
      <c r="D7585" s="167">
        <f>IF('Lineær programmering opg 4'!$M$4=0,"-",(-A7585+'Lineær programmering opg 4'!$M$4)/'Lineær programmering opg 4'!$K$4*-1)</f>
        <v>363.9359999999599</v>
      </c>
      <c r="E7585" s="167">
        <f>IF('Lineær programmering opg 4'!$M$5=0,"-",(-A7585+'Lineær programmering opg 4'!$M$5)/'Lineær programmering opg 4'!$K$5*-1)</f>
        <v>256.47599999998499</v>
      </c>
      <c r="F7585" s="167" t="str">
        <f>IF('Lineær programmering opg 4'!$E$6=0,"-",(-A7585+'Lineær programmering opg 4'!$M$6)/'Lineær programmering opg 4'!$K$6*-1)</f>
        <v>-</v>
      </c>
      <c r="G7585" s="167" t="str">
        <f>IF('Lineær programmering opg 4'!$D$7=0,"-",((-A7585+'Lineær programmering opg 4'!$M$7)/'Lineær programmering opg 4'!$K$7)*-1)</f>
        <v>-</v>
      </c>
      <c r="H7585" s="167" t="str">
        <f>IF('Lineær programmering opg 4'!$C$8=0,"-",((-A7585+'Lineær programmering opg 4'!$M$8)/'Lineær programmering opg 4'!$K$8)*-1)</f>
        <v>-</v>
      </c>
      <c r="I7585" s="167" t="str">
        <f>IF('Lineær programmering opg 4'!$D$8=0,"-",'Lineær programmering opg 4'!$G$8)</f>
        <v>-</v>
      </c>
      <c r="J7585" s="295">
        <f>A7585*'Lineær programmering opg 4'!$C$11+Datatabel!C7585*'Lineær programmering opg 4'!$D$11</f>
        <v>44274.599999999751</v>
      </c>
      <c r="K7585" s="9">
        <f t="shared" si="592"/>
        <v>0</v>
      </c>
      <c r="L7585" s="9">
        <f t="shared" si="593"/>
        <v>0</v>
      </c>
    </row>
    <row r="7586" spans="1:12" ht="15" x14ac:dyDescent="0.25">
      <c r="A7586" s="167">
        <f t="shared" si="591"/>
        <v>58.008000000020047</v>
      </c>
      <c r="B7586" s="325">
        <f t="shared" si="594"/>
        <v>0.24170000000008351</v>
      </c>
      <c r="C7586" s="167">
        <f t="shared" si="590"/>
        <v>256.49399999998496</v>
      </c>
      <c r="D7586" s="167">
        <f>IF('Lineær programmering opg 4'!$M$4=0,"-",(-A7586+'Lineær programmering opg 4'!$M$4)/'Lineær programmering opg 4'!$K$4*-1)</f>
        <v>363.98399999995991</v>
      </c>
      <c r="E7586" s="167">
        <f>IF('Lineær programmering opg 4'!$M$5=0,"-",(-A7586+'Lineær programmering opg 4'!$M$5)/'Lineær programmering opg 4'!$K$5*-1)</f>
        <v>256.49399999998496</v>
      </c>
      <c r="F7586" s="167" t="str">
        <f>IF('Lineær programmering opg 4'!$E$6=0,"-",(-A7586+'Lineær programmering opg 4'!$M$6)/'Lineær programmering opg 4'!$K$6*-1)</f>
        <v>-</v>
      </c>
      <c r="G7586" s="167" t="str">
        <f>IF('Lineær programmering opg 4'!$D$7=0,"-",((-A7586+'Lineær programmering opg 4'!$M$7)/'Lineær programmering opg 4'!$K$7)*-1)</f>
        <v>-</v>
      </c>
      <c r="H7586" s="167" t="str">
        <f>IF('Lineær programmering opg 4'!$C$8=0,"-",((-A7586+'Lineær programmering opg 4'!$M$8)/'Lineær programmering opg 4'!$K$8)*-1)</f>
        <v>-</v>
      </c>
      <c r="I7586" s="167" t="str">
        <f>IF('Lineær programmering opg 4'!$D$8=0,"-",'Lineær programmering opg 4'!$G$8)</f>
        <v>-</v>
      </c>
      <c r="J7586" s="295">
        <f>A7586*'Lineær programmering opg 4'!$C$11+Datatabel!C7586*'Lineær programmering opg 4'!$D$11</f>
        <v>44274.899999999747</v>
      </c>
      <c r="K7586" s="9">
        <f t="shared" si="592"/>
        <v>0</v>
      </c>
      <c r="L7586" s="9">
        <f t="shared" si="593"/>
        <v>0</v>
      </c>
    </row>
    <row r="7587" spans="1:12" ht="15" x14ac:dyDescent="0.25">
      <c r="A7587" s="167">
        <f t="shared" si="591"/>
        <v>57.984000000020046</v>
      </c>
      <c r="B7587" s="325">
        <f t="shared" si="594"/>
        <v>0.24160000000008353</v>
      </c>
      <c r="C7587" s="167">
        <f t="shared" si="590"/>
        <v>256.51199999998499</v>
      </c>
      <c r="D7587" s="167">
        <f>IF('Lineær programmering opg 4'!$M$4=0,"-",(-A7587+'Lineær programmering opg 4'!$M$4)/'Lineær programmering opg 4'!$K$4*-1)</f>
        <v>364.03199999995991</v>
      </c>
      <c r="E7587" s="167">
        <f>IF('Lineær programmering opg 4'!$M$5=0,"-",(-A7587+'Lineær programmering opg 4'!$M$5)/'Lineær programmering opg 4'!$K$5*-1)</f>
        <v>256.51199999998499</v>
      </c>
      <c r="F7587" s="167" t="str">
        <f>IF('Lineær programmering opg 4'!$E$6=0,"-",(-A7587+'Lineær programmering opg 4'!$M$6)/'Lineær programmering opg 4'!$K$6*-1)</f>
        <v>-</v>
      </c>
      <c r="G7587" s="167" t="str">
        <f>IF('Lineær programmering opg 4'!$D$7=0,"-",((-A7587+'Lineær programmering opg 4'!$M$7)/'Lineær programmering opg 4'!$K$7)*-1)</f>
        <v>-</v>
      </c>
      <c r="H7587" s="167" t="str">
        <f>IF('Lineær programmering opg 4'!$C$8=0,"-",((-A7587+'Lineær programmering opg 4'!$M$8)/'Lineær programmering opg 4'!$K$8)*-1)</f>
        <v>-</v>
      </c>
      <c r="I7587" s="167" t="str">
        <f>IF('Lineær programmering opg 4'!$D$8=0,"-",'Lineær programmering opg 4'!$G$8)</f>
        <v>-</v>
      </c>
      <c r="J7587" s="295">
        <f>A7587*'Lineær programmering opg 4'!$C$11+Datatabel!C7587*'Lineær programmering opg 4'!$D$11</f>
        <v>44275.19999999975</v>
      </c>
      <c r="K7587" s="9">
        <f t="shared" si="592"/>
        <v>0</v>
      </c>
      <c r="L7587" s="9">
        <f t="shared" si="593"/>
        <v>0</v>
      </c>
    </row>
    <row r="7588" spans="1:12" ht="15" x14ac:dyDescent="0.25">
      <c r="A7588" s="167">
        <f t="shared" si="591"/>
        <v>57.960000000020045</v>
      </c>
      <c r="B7588" s="325">
        <f t="shared" si="594"/>
        <v>0.24150000000008354</v>
      </c>
      <c r="C7588" s="167">
        <f t="shared" si="590"/>
        <v>256.52999999998497</v>
      </c>
      <c r="D7588" s="167">
        <f>IF('Lineær programmering opg 4'!$M$4=0,"-",(-A7588+'Lineær programmering opg 4'!$M$4)/'Lineær programmering opg 4'!$K$4*-1)</f>
        <v>364.07999999995991</v>
      </c>
      <c r="E7588" s="167">
        <f>IF('Lineær programmering opg 4'!$M$5=0,"-",(-A7588+'Lineær programmering opg 4'!$M$5)/'Lineær programmering opg 4'!$K$5*-1)</f>
        <v>256.52999999998497</v>
      </c>
      <c r="F7588" s="167" t="str">
        <f>IF('Lineær programmering opg 4'!$E$6=0,"-",(-A7588+'Lineær programmering opg 4'!$M$6)/'Lineær programmering opg 4'!$K$6*-1)</f>
        <v>-</v>
      </c>
      <c r="G7588" s="167" t="str">
        <f>IF('Lineær programmering opg 4'!$D$7=0,"-",((-A7588+'Lineær programmering opg 4'!$M$7)/'Lineær programmering opg 4'!$K$7)*-1)</f>
        <v>-</v>
      </c>
      <c r="H7588" s="167" t="str">
        <f>IF('Lineær programmering opg 4'!$C$8=0,"-",((-A7588+'Lineær programmering opg 4'!$M$8)/'Lineær programmering opg 4'!$K$8)*-1)</f>
        <v>-</v>
      </c>
      <c r="I7588" s="167" t="str">
        <f>IF('Lineær programmering opg 4'!$D$8=0,"-",'Lineær programmering opg 4'!$G$8)</f>
        <v>-</v>
      </c>
      <c r="J7588" s="295">
        <f>A7588*'Lineær programmering opg 4'!$C$11+Datatabel!C7588*'Lineær programmering opg 4'!$D$11</f>
        <v>44275.499999999753</v>
      </c>
      <c r="K7588" s="9">
        <f t="shared" si="592"/>
        <v>0</v>
      </c>
      <c r="L7588" s="9">
        <f t="shared" si="593"/>
        <v>0</v>
      </c>
    </row>
    <row r="7589" spans="1:12" ht="15" x14ac:dyDescent="0.25">
      <c r="A7589" s="167">
        <f t="shared" si="591"/>
        <v>57.936000000020051</v>
      </c>
      <c r="B7589" s="325">
        <f t="shared" si="594"/>
        <v>0.24140000000008355</v>
      </c>
      <c r="C7589" s="167">
        <f t="shared" si="590"/>
        <v>256.547999999985</v>
      </c>
      <c r="D7589" s="167">
        <f>IF('Lineær programmering opg 4'!$M$4=0,"-",(-A7589+'Lineær programmering opg 4'!$M$4)/'Lineær programmering opg 4'!$K$4*-1)</f>
        <v>364.12799999995991</v>
      </c>
      <c r="E7589" s="167">
        <f>IF('Lineær programmering opg 4'!$M$5=0,"-",(-A7589+'Lineær programmering opg 4'!$M$5)/'Lineær programmering opg 4'!$K$5*-1)</f>
        <v>256.547999999985</v>
      </c>
      <c r="F7589" s="167" t="str">
        <f>IF('Lineær programmering opg 4'!$E$6=0,"-",(-A7589+'Lineær programmering opg 4'!$M$6)/'Lineær programmering opg 4'!$K$6*-1)</f>
        <v>-</v>
      </c>
      <c r="G7589" s="167" t="str">
        <f>IF('Lineær programmering opg 4'!$D$7=0,"-",((-A7589+'Lineær programmering opg 4'!$M$7)/'Lineær programmering opg 4'!$K$7)*-1)</f>
        <v>-</v>
      </c>
      <c r="H7589" s="167" t="str">
        <f>IF('Lineær programmering opg 4'!$C$8=0,"-",((-A7589+'Lineær programmering opg 4'!$M$8)/'Lineær programmering opg 4'!$K$8)*-1)</f>
        <v>-</v>
      </c>
      <c r="I7589" s="167" t="str">
        <f>IF('Lineær programmering opg 4'!$D$8=0,"-",'Lineær programmering opg 4'!$G$8)</f>
        <v>-</v>
      </c>
      <c r="J7589" s="295">
        <f>A7589*'Lineær programmering opg 4'!$C$11+Datatabel!C7589*'Lineær programmering opg 4'!$D$11</f>
        <v>44275.799999999756</v>
      </c>
      <c r="K7589" s="9">
        <f t="shared" si="592"/>
        <v>0</v>
      </c>
      <c r="L7589" s="9">
        <f t="shared" si="593"/>
        <v>0</v>
      </c>
    </row>
    <row r="7590" spans="1:12" ht="15" x14ac:dyDescent="0.25">
      <c r="A7590" s="167">
        <f t="shared" si="591"/>
        <v>57.912000000020058</v>
      </c>
      <c r="B7590" s="325">
        <f t="shared" si="594"/>
        <v>0.24130000000008356</v>
      </c>
      <c r="C7590" s="167">
        <f t="shared" si="590"/>
        <v>256.56599999998497</v>
      </c>
      <c r="D7590" s="167">
        <f>IF('Lineær programmering opg 4'!$M$4=0,"-",(-A7590+'Lineær programmering opg 4'!$M$4)/'Lineær programmering opg 4'!$K$4*-1)</f>
        <v>364.17599999995991</v>
      </c>
      <c r="E7590" s="167">
        <f>IF('Lineær programmering opg 4'!$M$5=0,"-",(-A7590+'Lineær programmering opg 4'!$M$5)/'Lineær programmering opg 4'!$K$5*-1)</f>
        <v>256.56599999998497</v>
      </c>
      <c r="F7590" s="167" t="str">
        <f>IF('Lineær programmering opg 4'!$E$6=0,"-",(-A7590+'Lineær programmering opg 4'!$M$6)/'Lineær programmering opg 4'!$K$6*-1)</f>
        <v>-</v>
      </c>
      <c r="G7590" s="167" t="str">
        <f>IF('Lineær programmering opg 4'!$D$7=0,"-",((-A7590+'Lineær programmering opg 4'!$M$7)/'Lineær programmering opg 4'!$K$7)*-1)</f>
        <v>-</v>
      </c>
      <c r="H7590" s="167" t="str">
        <f>IF('Lineær programmering opg 4'!$C$8=0,"-",((-A7590+'Lineær programmering opg 4'!$M$8)/'Lineær programmering opg 4'!$K$8)*-1)</f>
        <v>-</v>
      </c>
      <c r="I7590" s="167" t="str">
        <f>IF('Lineær programmering opg 4'!$D$8=0,"-",'Lineær programmering opg 4'!$G$8)</f>
        <v>-</v>
      </c>
      <c r="J7590" s="295">
        <f>A7590*'Lineær programmering opg 4'!$C$11+Datatabel!C7590*'Lineær programmering opg 4'!$D$11</f>
        <v>44276.099999999751</v>
      </c>
      <c r="K7590" s="9">
        <f t="shared" si="592"/>
        <v>0</v>
      </c>
      <c r="L7590" s="9">
        <f t="shared" si="593"/>
        <v>0</v>
      </c>
    </row>
    <row r="7591" spans="1:12" ht="15" x14ac:dyDescent="0.25">
      <c r="A7591" s="167">
        <f t="shared" si="591"/>
        <v>57.888000000020057</v>
      </c>
      <c r="B7591" s="325">
        <f t="shared" si="594"/>
        <v>0.24120000000008357</v>
      </c>
      <c r="C7591" s="167">
        <f t="shared" si="590"/>
        <v>256.583999999985</v>
      </c>
      <c r="D7591" s="167">
        <f>IF('Lineær programmering opg 4'!$M$4=0,"-",(-A7591+'Lineær programmering opg 4'!$M$4)/'Lineær programmering opg 4'!$K$4*-1)</f>
        <v>364.22399999995991</v>
      </c>
      <c r="E7591" s="167">
        <f>IF('Lineær programmering opg 4'!$M$5=0,"-",(-A7591+'Lineær programmering opg 4'!$M$5)/'Lineær programmering opg 4'!$K$5*-1)</f>
        <v>256.583999999985</v>
      </c>
      <c r="F7591" s="167" t="str">
        <f>IF('Lineær programmering opg 4'!$E$6=0,"-",(-A7591+'Lineær programmering opg 4'!$M$6)/'Lineær programmering opg 4'!$K$6*-1)</f>
        <v>-</v>
      </c>
      <c r="G7591" s="167" t="str">
        <f>IF('Lineær programmering opg 4'!$D$7=0,"-",((-A7591+'Lineær programmering opg 4'!$M$7)/'Lineær programmering opg 4'!$K$7)*-1)</f>
        <v>-</v>
      </c>
      <c r="H7591" s="167" t="str">
        <f>IF('Lineær programmering opg 4'!$C$8=0,"-",((-A7591+'Lineær programmering opg 4'!$M$8)/'Lineær programmering opg 4'!$K$8)*-1)</f>
        <v>-</v>
      </c>
      <c r="I7591" s="167" t="str">
        <f>IF('Lineær programmering opg 4'!$D$8=0,"-",'Lineær programmering opg 4'!$G$8)</f>
        <v>-</v>
      </c>
      <c r="J7591" s="295">
        <f>A7591*'Lineær programmering opg 4'!$C$11+Datatabel!C7591*'Lineær programmering opg 4'!$D$11</f>
        <v>44276.399999999754</v>
      </c>
      <c r="K7591" s="9">
        <f t="shared" si="592"/>
        <v>0</v>
      </c>
      <c r="L7591" s="9">
        <f t="shared" si="593"/>
        <v>0</v>
      </c>
    </row>
    <row r="7592" spans="1:12" ht="15" x14ac:dyDescent="0.25">
      <c r="A7592" s="167">
        <f t="shared" si="591"/>
        <v>57.864000000020056</v>
      </c>
      <c r="B7592" s="325">
        <f t="shared" si="594"/>
        <v>0.24110000000008358</v>
      </c>
      <c r="C7592" s="167">
        <f t="shared" si="590"/>
        <v>256.60199999998497</v>
      </c>
      <c r="D7592" s="167">
        <f>IF('Lineær programmering opg 4'!$M$4=0,"-",(-A7592+'Lineær programmering opg 4'!$M$4)/'Lineær programmering opg 4'!$K$4*-1)</f>
        <v>364.27199999995992</v>
      </c>
      <c r="E7592" s="167">
        <f>IF('Lineær programmering opg 4'!$M$5=0,"-",(-A7592+'Lineær programmering opg 4'!$M$5)/'Lineær programmering opg 4'!$K$5*-1)</f>
        <v>256.60199999998497</v>
      </c>
      <c r="F7592" s="167" t="str">
        <f>IF('Lineær programmering opg 4'!$E$6=0,"-",(-A7592+'Lineær programmering opg 4'!$M$6)/'Lineær programmering opg 4'!$K$6*-1)</f>
        <v>-</v>
      </c>
      <c r="G7592" s="167" t="str">
        <f>IF('Lineær programmering opg 4'!$D$7=0,"-",((-A7592+'Lineær programmering opg 4'!$M$7)/'Lineær programmering opg 4'!$K$7)*-1)</f>
        <v>-</v>
      </c>
      <c r="H7592" s="167" t="str">
        <f>IF('Lineær programmering opg 4'!$C$8=0,"-",((-A7592+'Lineær programmering opg 4'!$M$8)/'Lineær programmering opg 4'!$K$8)*-1)</f>
        <v>-</v>
      </c>
      <c r="I7592" s="167" t="str">
        <f>IF('Lineær programmering opg 4'!$D$8=0,"-",'Lineær programmering opg 4'!$G$8)</f>
        <v>-</v>
      </c>
      <c r="J7592" s="295">
        <f>A7592*'Lineær programmering opg 4'!$C$11+Datatabel!C7592*'Lineær programmering opg 4'!$D$11</f>
        <v>44276.69999999975</v>
      </c>
      <c r="K7592" s="9">
        <f t="shared" si="592"/>
        <v>0</v>
      </c>
      <c r="L7592" s="9">
        <f t="shared" si="593"/>
        <v>0</v>
      </c>
    </row>
    <row r="7593" spans="1:12" ht="15" x14ac:dyDescent="0.25">
      <c r="A7593" s="167">
        <f t="shared" si="591"/>
        <v>57.840000000020062</v>
      </c>
      <c r="B7593" s="325">
        <f t="shared" si="594"/>
        <v>0.24100000000008359</v>
      </c>
      <c r="C7593" s="167">
        <f t="shared" si="590"/>
        <v>256.619999999985</v>
      </c>
      <c r="D7593" s="167">
        <f>IF('Lineær programmering opg 4'!$M$4=0,"-",(-A7593+'Lineær programmering opg 4'!$M$4)/'Lineær programmering opg 4'!$K$4*-1)</f>
        <v>364.31999999995986</v>
      </c>
      <c r="E7593" s="167">
        <f>IF('Lineær programmering opg 4'!$M$5=0,"-",(-A7593+'Lineær programmering opg 4'!$M$5)/'Lineær programmering opg 4'!$K$5*-1)</f>
        <v>256.619999999985</v>
      </c>
      <c r="F7593" s="167" t="str">
        <f>IF('Lineær programmering opg 4'!$E$6=0,"-",(-A7593+'Lineær programmering opg 4'!$M$6)/'Lineær programmering opg 4'!$K$6*-1)</f>
        <v>-</v>
      </c>
      <c r="G7593" s="167" t="str">
        <f>IF('Lineær programmering opg 4'!$D$7=0,"-",((-A7593+'Lineær programmering opg 4'!$M$7)/'Lineær programmering opg 4'!$K$7)*-1)</f>
        <v>-</v>
      </c>
      <c r="H7593" s="167" t="str">
        <f>IF('Lineær programmering opg 4'!$C$8=0,"-",((-A7593+'Lineær programmering opg 4'!$M$8)/'Lineær programmering opg 4'!$K$8)*-1)</f>
        <v>-</v>
      </c>
      <c r="I7593" s="167" t="str">
        <f>IF('Lineær programmering opg 4'!$D$8=0,"-",'Lineær programmering opg 4'!$G$8)</f>
        <v>-</v>
      </c>
      <c r="J7593" s="295">
        <f>A7593*'Lineær programmering opg 4'!$C$11+Datatabel!C7593*'Lineær programmering opg 4'!$D$11</f>
        <v>44276.99999999976</v>
      </c>
      <c r="K7593" s="9">
        <f t="shared" si="592"/>
        <v>0</v>
      </c>
      <c r="L7593" s="9">
        <f t="shared" si="593"/>
        <v>0</v>
      </c>
    </row>
    <row r="7594" spans="1:12" ht="15" x14ac:dyDescent="0.25">
      <c r="A7594" s="167">
        <f t="shared" si="591"/>
        <v>57.816000000020068</v>
      </c>
      <c r="B7594" s="325">
        <f t="shared" si="594"/>
        <v>0.2409000000000836</v>
      </c>
      <c r="C7594" s="167">
        <f t="shared" si="590"/>
        <v>256.63799999998497</v>
      </c>
      <c r="D7594" s="167">
        <f>IF('Lineær programmering opg 4'!$M$4=0,"-",(-A7594+'Lineær programmering opg 4'!$M$4)/'Lineær programmering opg 4'!$K$4*-1)</f>
        <v>364.36799999995986</v>
      </c>
      <c r="E7594" s="167">
        <f>IF('Lineær programmering opg 4'!$M$5=0,"-",(-A7594+'Lineær programmering opg 4'!$M$5)/'Lineær programmering opg 4'!$K$5*-1)</f>
        <v>256.63799999998497</v>
      </c>
      <c r="F7594" s="167" t="str">
        <f>IF('Lineær programmering opg 4'!$E$6=0,"-",(-A7594+'Lineær programmering opg 4'!$M$6)/'Lineær programmering opg 4'!$K$6*-1)</f>
        <v>-</v>
      </c>
      <c r="G7594" s="167" t="str">
        <f>IF('Lineær programmering opg 4'!$D$7=0,"-",((-A7594+'Lineær programmering opg 4'!$M$7)/'Lineær programmering opg 4'!$K$7)*-1)</f>
        <v>-</v>
      </c>
      <c r="H7594" s="167" t="str">
        <f>IF('Lineær programmering opg 4'!$C$8=0,"-",((-A7594+'Lineær programmering opg 4'!$M$8)/'Lineær programmering opg 4'!$K$8)*-1)</f>
        <v>-</v>
      </c>
      <c r="I7594" s="167" t="str">
        <f>IF('Lineær programmering opg 4'!$D$8=0,"-",'Lineær programmering opg 4'!$G$8)</f>
        <v>-</v>
      </c>
      <c r="J7594" s="295">
        <f>A7594*'Lineær programmering opg 4'!$C$11+Datatabel!C7594*'Lineær programmering opg 4'!$D$11</f>
        <v>44277.299999999756</v>
      </c>
      <c r="K7594" s="9">
        <f t="shared" si="592"/>
        <v>0</v>
      </c>
      <c r="L7594" s="9">
        <f t="shared" si="593"/>
        <v>0</v>
      </c>
    </row>
    <row r="7595" spans="1:12" ht="15" x14ac:dyDescent="0.25">
      <c r="A7595" s="167">
        <f t="shared" si="591"/>
        <v>57.792000000020067</v>
      </c>
      <c r="B7595" s="325">
        <f t="shared" si="594"/>
        <v>0.24080000000008361</v>
      </c>
      <c r="C7595" s="167">
        <f t="shared" si="590"/>
        <v>256.655999999985</v>
      </c>
      <c r="D7595" s="167">
        <f>IF('Lineær programmering opg 4'!$M$4=0,"-",(-A7595+'Lineær programmering opg 4'!$M$4)/'Lineær programmering opg 4'!$K$4*-1)</f>
        <v>364.41599999995987</v>
      </c>
      <c r="E7595" s="167">
        <f>IF('Lineær programmering opg 4'!$M$5=0,"-",(-A7595+'Lineær programmering opg 4'!$M$5)/'Lineær programmering opg 4'!$K$5*-1)</f>
        <v>256.655999999985</v>
      </c>
      <c r="F7595" s="167" t="str">
        <f>IF('Lineær programmering opg 4'!$E$6=0,"-",(-A7595+'Lineær programmering opg 4'!$M$6)/'Lineær programmering opg 4'!$K$6*-1)</f>
        <v>-</v>
      </c>
      <c r="G7595" s="167" t="str">
        <f>IF('Lineær programmering opg 4'!$D$7=0,"-",((-A7595+'Lineær programmering opg 4'!$M$7)/'Lineær programmering opg 4'!$K$7)*-1)</f>
        <v>-</v>
      </c>
      <c r="H7595" s="167" t="str">
        <f>IF('Lineær programmering opg 4'!$C$8=0,"-",((-A7595+'Lineær programmering opg 4'!$M$8)/'Lineær programmering opg 4'!$K$8)*-1)</f>
        <v>-</v>
      </c>
      <c r="I7595" s="167" t="str">
        <f>IF('Lineær programmering opg 4'!$D$8=0,"-",'Lineær programmering opg 4'!$G$8)</f>
        <v>-</v>
      </c>
      <c r="J7595" s="295">
        <f>A7595*'Lineær programmering opg 4'!$C$11+Datatabel!C7595*'Lineær programmering opg 4'!$D$11</f>
        <v>44277.599999999758</v>
      </c>
      <c r="K7595" s="9">
        <f t="shared" si="592"/>
        <v>0</v>
      </c>
      <c r="L7595" s="9">
        <f t="shared" si="593"/>
        <v>0</v>
      </c>
    </row>
    <row r="7596" spans="1:12" ht="15" x14ac:dyDescent="0.25">
      <c r="A7596" s="167">
        <f t="shared" si="591"/>
        <v>57.768000000020066</v>
      </c>
      <c r="B7596" s="325">
        <f t="shared" si="594"/>
        <v>0.24070000000008362</v>
      </c>
      <c r="C7596" s="167">
        <f t="shared" si="590"/>
        <v>256.67399999998497</v>
      </c>
      <c r="D7596" s="167">
        <f>IF('Lineær programmering opg 4'!$M$4=0,"-",(-A7596+'Lineær programmering opg 4'!$M$4)/'Lineær programmering opg 4'!$K$4*-1)</f>
        <v>364.46399999995987</v>
      </c>
      <c r="E7596" s="167">
        <f>IF('Lineær programmering opg 4'!$M$5=0,"-",(-A7596+'Lineær programmering opg 4'!$M$5)/'Lineær programmering opg 4'!$K$5*-1)</f>
        <v>256.67399999998497</v>
      </c>
      <c r="F7596" s="167" t="str">
        <f>IF('Lineær programmering opg 4'!$E$6=0,"-",(-A7596+'Lineær programmering opg 4'!$M$6)/'Lineær programmering opg 4'!$K$6*-1)</f>
        <v>-</v>
      </c>
      <c r="G7596" s="167" t="str">
        <f>IF('Lineær programmering opg 4'!$D$7=0,"-",((-A7596+'Lineær programmering opg 4'!$M$7)/'Lineær programmering opg 4'!$K$7)*-1)</f>
        <v>-</v>
      </c>
      <c r="H7596" s="167" t="str">
        <f>IF('Lineær programmering opg 4'!$C$8=0,"-",((-A7596+'Lineær programmering opg 4'!$M$8)/'Lineær programmering opg 4'!$K$8)*-1)</f>
        <v>-</v>
      </c>
      <c r="I7596" s="167" t="str">
        <f>IF('Lineær programmering opg 4'!$D$8=0,"-",'Lineær programmering opg 4'!$G$8)</f>
        <v>-</v>
      </c>
      <c r="J7596" s="295">
        <f>A7596*'Lineær programmering opg 4'!$C$11+Datatabel!C7596*'Lineær programmering opg 4'!$D$11</f>
        <v>44277.899999999747</v>
      </c>
      <c r="K7596" s="9">
        <f t="shared" si="592"/>
        <v>0</v>
      </c>
      <c r="L7596" s="9">
        <f t="shared" si="593"/>
        <v>0</v>
      </c>
    </row>
    <row r="7597" spans="1:12" ht="15" x14ac:dyDescent="0.25">
      <c r="A7597" s="167">
        <f t="shared" si="591"/>
        <v>57.744000000020073</v>
      </c>
      <c r="B7597" s="325">
        <f t="shared" si="594"/>
        <v>0.24060000000008364</v>
      </c>
      <c r="C7597" s="167">
        <f t="shared" si="590"/>
        <v>256.69199999998494</v>
      </c>
      <c r="D7597" s="167">
        <f>IF('Lineær programmering opg 4'!$M$4=0,"-",(-A7597+'Lineær programmering opg 4'!$M$4)/'Lineær programmering opg 4'!$K$4*-1)</f>
        <v>364.51199999995987</v>
      </c>
      <c r="E7597" s="167">
        <f>IF('Lineær programmering opg 4'!$M$5=0,"-",(-A7597+'Lineær programmering opg 4'!$M$5)/'Lineær programmering opg 4'!$K$5*-1)</f>
        <v>256.69199999998494</v>
      </c>
      <c r="F7597" s="167" t="str">
        <f>IF('Lineær programmering opg 4'!$E$6=0,"-",(-A7597+'Lineær programmering opg 4'!$M$6)/'Lineær programmering opg 4'!$K$6*-1)</f>
        <v>-</v>
      </c>
      <c r="G7597" s="167" t="str">
        <f>IF('Lineær programmering opg 4'!$D$7=0,"-",((-A7597+'Lineær programmering opg 4'!$M$7)/'Lineær programmering opg 4'!$K$7)*-1)</f>
        <v>-</v>
      </c>
      <c r="H7597" s="167" t="str">
        <f>IF('Lineær programmering opg 4'!$C$8=0,"-",((-A7597+'Lineær programmering opg 4'!$M$8)/'Lineær programmering opg 4'!$K$8)*-1)</f>
        <v>-</v>
      </c>
      <c r="I7597" s="167" t="str">
        <f>IF('Lineær programmering opg 4'!$D$8=0,"-",'Lineær programmering opg 4'!$G$8)</f>
        <v>-</v>
      </c>
      <c r="J7597" s="295">
        <f>A7597*'Lineær programmering opg 4'!$C$11+Datatabel!C7597*'Lineær programmering opg 4'!$D$11</f>
        <v>44278.19999999975</v>
      </c>
      <c r="K7597" s="9">
        <f t="shared" si="592"/>
        <v>0</v>
      </c>
      <c r="L7597" s="9">
        <f t="shared" si="593"/>
        <v>0</v>
      </c>
    </row>
    <row r="7598" spans="1:12" ht="15" x14ac:dyDescent="0.25">
      <c r="A7598" s="167">
        <f t="shared" si="591"/>
        <v>57.720000000020079</v>
      </c>
      <c r="B7598" s="325">
        <f t="shared" si="594"/>
        <v>0.24050000000008365</v>
      </c>
      <c r="C7598" s="167">
        <f t="shared" si="590"/>
        <v>256.70999999998497</v>
      </c>
      <c r="D7598" s="167">
        <f>IF('Lineær programmering opg 4'!$M$4=0,"-",(-A7598+'Lineær programmering opg 4'!$M$4)/'Lineær programmering opg 4'!$K$4*-1)</f>
        <v>364.55999999995981</v>
      </c>
      <c r="E7598" s="167">
        <f>IF('Lineær programmering opg 4'!$M$5=0,"-",(-A7598+'Lineær programmering opg 4'!$M$5)/'Lineær programmering opg 4'!$K$5*-1)</f>
        <v>256.70999999998497</v>
      </c>
      <c r="F7598" s="167" t="str">
        <f>IF('Lineær programmering opg 4'!$E$6=0,"-",(-A7598+'Lineær programmering opg 4'!$M$6)/'Lineær programmering opg 4'!$K$6*-1)</f>
        <v>-</v>
      </c>
      <c r="G7598" s="167" t="str">
        <f>IF('Lineær programmering opg 4'!$D$7=0,"-",((-A7598+'Lineær programmering opg 4'!$M$7)/'Lineær programmering opg 4'!$K$7)*-1)</f>
        <v>-</v>
      </c>
      <c r="H7598" s="167" t="str">
        <f>IF('Lineær programmering opg 4'!$C$8=0,"-",((-A7598+'Lineær programmering opg 4'!$M$8)/'Lineær programmering opg 4'!$K$8)*-1)</f>
        <v>-</v>
      </c>
      <c r="I7598" s="167" t="str">
        <f>IF('Lineær programmering opg 4'!$D$8=0,"-",'Lineær programmering opg 4'!$G$8)</f>
        <v>-</v>
      </c>
      <c r="J7598" s="295">
        <f>A7598*'Lineær programmering opg 4'!$C$11+Datatabel!C7598*'Lineær programmering opg 4'!$D$11</f>
        <v>44278.499999999753</v>
      </c>
      <c r="K7598" s="9">
        <f t="shared" si="592"/>
        <v>0</v>
      </c>
      <c r="L7598" s="9">
        <f t="shared" si="593"/>
        <v>0</v>
      </c>
    </row>
    <row r="7599" spans="1:12" ht="15" x14ac:dyDescent="0.25">
      <c r="A7599" s="167">
        <f t="shared" si="591"/>
        <v>57.696000000020078</v>
      </c>
      <c r="B7599" s="325">
        <f t="shared" si="594"/>
        <v>0.24040000000008366</v>
      </c>
      <c r="C7599" s="167">
        <f t="shared" si="590"/>
        <v>256.72799999998495</v>
      </c>
      <c r="D7599" s="167">
        <f>IF('Lineær programmering opg 4'!$M$4=0,"-",(-A7599+'Lineær programmering opg 4'!$M$4)/'Lineær programmering opg 4'!$K$4*-1)</f>
        <v>364.60799999995982</v>
      </c>
      <c r="E7599" s="167">
        <f>IF('Lineær programmering opg 4'!$M$5=0,"-",(-A7599+'Lineær programmering opg 4'!$M$5)/'Lineær programmering opg 4'!$K$5*-1)</f>
        <v>256.72799999998495</v>
      </c>
      <c r="F7599" s="167" t="str">
        <f>IF('Lineær programmering opg 4'!$E$6=0,"-",(-A7599+'Lineær programmering opg 4'!$M$6)/'Lineær programmering opg 4'!$K$6*-1)</f>
        <v>-</v>
      </c>
      <c r="G7599" s="167" t="str">
        <f>IF('Lineær programmering opg 4'!$D$7=0,"-",((-A7599+'Lineær programmering opg 4'!$M$7)/'Lineær programmering opg 4'!$K$7)*-1)</f>
        <v>-</v>
      </c>
      <c r="H7599" s="167" t="str">
        <f>IF('Lineær programmering opg 4'!$C$8=0,"-",((-A7599+'Lineær programmering opg 4'!$M$8)/'Lineær programmering opg 4'!$K$8)*-1)</f>
        <v>-</v>
      </c>
      <c r="I7599" s="167" t="str">
        <f>IF('Lineær programmering opg 4'!$D$8=0,"-",'Lineær programmering opg 4'!$G$8)</f>
        <v>-</v>
      </c>
      <c r="J7599" s="295">
        <f>A7599*'Lineær programmering opg 4'!$C$11+Datatabel!C7599*'Lineær programmering opg 4'!$D$11</f>
        <v>44278.799999999748</v>
      </c>
      <c r="K7599" s="9">
        <f t="shared" si="592"/>
        <v>0</v>
      </c>
      <c r="L7599" s="9">
        <f t="shared" si="593"/>
        <v>0</v>
      </c>
    </row>
    <row r="7600" spans="1:12" ht="15" x14ac:dyDescent="0.25">
      <c r="A7600" s="167">
        <f t="shared" si="591"/>
        <v>57.672000000020077</v>
      </c>
      <c r="B7600" s="325">
        <f t="shared" si="594"/>
        <v>0.24030000000008367</v>
      </c>
      <c r="C7600" s="167">
        <f t="shared" si="590"/>
        <v>256.74599999998497</v>
      </c>
      <c r="D7600" s="167">
        <f>IF('Lineær programmering opg 4'!$M$4=0,"-",(-A7600+'Lineær programmering opg 4'!$M$4)/'Lineær programmering opg 4'!$K$4*-1)</f>
        <v>364.65599999995982</v>
      </c>
      <c r="E7600" s="167">
        <f>IF('Lineær programmering opg 4'!$M$5=0,"-",(-A7600+'Lineær programmering opg 4'!$M$5)/'Lineær programmering opg 4'!$K$5*-1)</f>
        <v>256.74599999998497</v>
      </c>
      <c r="F7600" s="167" t="str">
        <f>IF('Lineær programmering opg 4'!$E$6=0,"-",(-A7600+'Lineær programmering opg 4'!$M$6)/'Lineær programmering opg 4'!$K$6*-1)</f>
        <v>-</v>
      </c>
      <c r="G7600" s="167" t="str">
        <f>IF('Lineær programmering opg 4'!$D$7=0,"-",((-A7600+'Lineær programmering opg 4'!$M$7)/'Lineær programmering opg 4'!$K$7)*-1)</f>
        <v>-</v>
      </c>
      <c r="H7600" s="167" t="str">
        <f>IF('Lineær programmering opg 4'!$C$8=0,"-",((-A7600+'Lineær programmering opg 4'!$M$8)/'Lineær programmering opg 4'!$K$8)*-1)</f>
        <v>-</v>
      </c>
      <c r="I7600" s="167" t="str">
        <f>IF('Lineær programmering opg 4'!$D$8=0,"-",'Lineær programmering opg 4'!$G$8)</f>
        <v>-</v>
      </c>
      <c r="J7600" s="295">
        <f>A7600*'Lineær programmering opg 4'!$C$11+Datatabel!C7600*'Lineær programmering opg 4'!$D$11</f>
        <v>44279.099999999751</v>
      </c>
      <c r="K7600" s="9">
        <f t="shared" si="592"/>
        <v>0</v>
      </c>
      <c r="L7600" s="9">
        <f t="shared" si="593"/>
        <v>0</v>
      </c>
    </row>
    <row r="7601" spans="1:12" ht="15" x14ac:dyDescent="0.25">
      <c r="A7601" s="167">
        <f t="shared" si="591"/>
        <v>57.648000000020083</v>
      </c>
      <c r="B7601" s="325">
        <f t="shared" si="594"/>
        <v>0.24020000000008368</v>
      </c>
      <c r="C7601" s="167">
        <f t="shared" si="590"/>
        <v>256.76399999998495</v>
      </c>
      <c r="D7601" s="167">
        <f>IF('Lineær programmering opg 4'!$M$4=0,"-",(-A7601+'Lineær programmering opg 4'!$M$4)/'Lineær programmering opg 4'!$K$4*-1)</f>
        <v>364.70399999995982</v>
      </c>
      <c r="E7601" s="167">
        <f>IF('Lineær programmering opg 4'!$M$5=0,"-",(-A7601+'Lineær programmering opg 4'!$M$5)/'Lineær programmering opg 4'!$K$5*-1)</f>
        <v>256.76399999998495</v>
      </c>
      <c r="F7601" s="167" t="str">
        <f>IF('Lineær programmering opg 4'!$E$6=0,"-",(-A7601+'Lineær programmering opg 4'!$M$6)/'Lineær programmering opg 4'!$K$6*-1)</f>
        <v>-</v>
      </c>
      <c r="G7601" s="167" t="str">
        <f>IF('Lineær programmering opg 4'!$D$7=0,"-",((-A7601+'Lineær programmering opg 4'!$M$7)/'Lineær programmering opg 4'!$K$7)*-1)</f>
        <v>-</v>
      </c>
      <c r="H7601" s="167" t="str">
        <f>IF('Lineær programmering opg 4'!$C$8=0,"-",((-A7601+'Lineær programmering opg 4'!$M$8)/'Lineær programmering opg 4'!$K$8)*-1)</f>
        <v>-</v>
      </c>
      <c r="I7601" s="167" t="str">
        <f>IF('Lineær programmering opg 4'!$D$8=0,"-",'Lineær programmering opg 4'!$G$8)</f>
        <v>-</v>
      </c>
      <c r="J7601" s="295">
        <f>A7601*'Lineær programmering opg 4'!$C$11+Datatabel!C7601*'Lineær programmering opg 4'!$D$11</f>
        <v>44279.399999999754</v>
      </c>
      <c r="K7601" s="9">
        <f t="shared" si="592"/>
        <v>0</v>
      </c>
      <c r="L7601" s="9">
        <f t="shared" si="593"/>
        <v>0</v>
      </c>
    </row>
    <row r="7602" spans="1:12" ht="15" x14ac:dyDescent="0.25">
      <c r="A7602" s="167">
        <f t="shared" si="591"/>
        <v>57.624000000020089</v>
      </c>
      <c r="B7602" s="325">
        <f t="shared" si="594"/>
        <v>0.24010000000008369</v>
      </c>
      <c r="C7602" s="167">
        <f t="shared" si="590"/>
        <v>256.78199999998498</v>
      </c>
      <c r="D7602" s="167">
        <f>IF('Lineær programmering opg 4'!$M$4=0,"-",(-A7602+'Lineær programmering opg 4'!$M$4)/'Lineær programmering opg 4'!$K$4*-1)</f>
        <v>364.75199999995982</v>
      </c>
      <c r="E7602" s="167">
        <f>IF('Lineær programmering opg 4'!$M$5=0,"-",(-A7602+'Lineær programmering opg 4'!$M$5)/'Lineær programmering opg 4'!$K$5*-1)</f>
        <v>256.78199999998498</v>
      </c>
      <c r="F7602" s="167" t="str">
        <f>IF('Lineær programmering opg 4'!$E$6=0,"-",(-A7602+'Lineær programmering opg 4'!$M$6)/'Lineær programmering opg 4'!$K$6*-1)</f>
        <v>-</v>
      </c>
      <c r="G7602" s="167" t="str">
        <f>IF('Lineær programmering opg 4'!$D$7=0,"-",((-A7602+'Lineær programmering opg 4'!$M$7)/'Lineær programmering opg 4'!$K$7)*-1)</f>
        <v>-</v>
      </c>
      <c r="H7602" s="167" t="str">
        <f>IF('Lineær programmering opg 4'!$C$8=0,"-",((-A7602+'Lineær programmering opg 4'!$M$8)/'Lineær programmering opg 4'!$K$8)*-1)</f>
        <v>-</v>
      </c>
      <c r="I7602" s="167" t="str">
        <f>IF('Lineær programmering opg 4'!$D$8=0,"-",'Lineær programmering opg 4'!$G$8)</f>
        <v>-</v>
      </c>
      <c r="J7602" s="295">
        <f>A7602*'Lineær programmering opg 4'!$C$11+Datatabel!C7602*'Lineær programmering opg 4'!$D$11</f>
        <v>44279.699999999757</v>
      </c>
      <c r="K7602" s="9">
        <f t="shared" si="592"/>
        <v>0</v>
      </c>
      <c r="L7602" s="9">
        <f t="shared" si="593"/>
        <v>0</v>
      </c>
    </row>
    <row r="7603" spans="1:12" ht="15" x14ac:dyDescent="0.25">
      <c r="A7603" s="167">
        <f t="shared" si="591"/>
        <v>57.600000000020088</v>
      </c>
      <c r="B7603" s="325">
        <f t="shared" si="594"/>
        <v>0.2400000000000837</v>
      </c>
      <c r="C7603" s="167">
        <f t="shared" si="590"/>
        <v>256.79999999998495</v>
      </c>
      <c r="D7603" s="167">
        <f>IF('Lineær programmering opg 4'!$M$4=0,"-",(-A7603+'Lineær programmering opg 4'!$M$4)/'Lineær programmering opg 4'!$K$4*-1)</f>
        <v>364.79999999995982</v>
      </c>
      <c r="E7603" s="167">
        <f>IF('Lineær programmering opg 4'!$M$5=0,"-",(-A7603+'Lineær programmering opg 4'!$M$5)/'Lineær programmering opg 4'!$K$5*-1)</f>
        <v>256.79999999998495</v>
      </c>
      <c r="F7603" s="167" t="str">
        <f>IF('Lineær programmering opg 4'!$E$6=0,"-",(-A7603+'Lineær programmering opg 4'!$M$6)/'Lineær programmering opg 4'!$K$6*-1)</f>
        <v>-</v>
      </c>
      <c r="G7603" s="167" t="str">
        <f>IF('Lineær programmering opg 4'!$D$7=0,"-",((-A7603+'Lineær programmering opg 4'!$M$7)/'Lineær programmering opg 4'!$K$7)*-1)</f>
        <v>-</v>
      </c>
      <c r="H7603" s="167" t="str">
        <f>IF('Lineær programmering opg 4'!$C$8=0,"-",((-A7603+'Lineær programmering opg 4'!$M$8)/'Lineær programmering opg 4'!$K$8)*-1)</f>
        <v>-</v>
      </c>
      <c r="I7603" s="167" t="str">
        <f>IF('Lineær programmering opg 4'!$D$8=0,"-",'Lineær programmering opg 4'!$G$8)</f>
        <v>-</v>
      </c>
      <c r="J7603" s="295">
        <f>A7603*'Lineær programmering opg 4'!$C$11+Datatabel!C7603*'Lineær programmering opg 4'!$D$11</f>
        <v>44279.999999999753</v>
      </c>
      <c r="K7603" s="9">
        <f t="shared" si="592"/>
        <v>0</v>
      </c>
      <c r="L7603" s="9">
        <f t="shared" si="593"/>
        <v>0</v>
      </c>
    </row>
    <row r="7604" spans="1:12" ht="15" x14ac:dyDescent="0.25">
      <c r="A7604" s="167">
        <f t="shared" si="591"/>
        <v>57.576000000020088</v>
      </c>
      <c r="B7604" s="325">
        <f t="shared" si="594"/>
        <v>0.23990000000008371</v>
      </c>
      <c r="C7604" s="167">
        <f t="shared" si="590"/>
        <v>256.81799999998498</v>
      </c>
      <c r="D7604" s="167">
        <f>IF('Lineær programmering opg 4'!$M$4=0,"-",(-A7604+'Lineær programmering opg 4'!$M$4)/'Lineær programmering opg 4'!$K$4*-1)</f>
        <v>364.84799999995982</v>
      </c>
      <c r="E7604" s="167">
        <f>IF('Lineær programmering opg 4'!$M$5=0,"-",(-A7604+'Lineær programmering opg 4'!$M$5)/'Lineær programmering opg 4'!$K$5*-1)</f>
        <v>256.81799999998498</v>
      </c>
      <c r="F7604" s="167" t="str">
        <f>IF('Lineær programmering opg 4'!$E$6=0,"-",(-A7604+'Lineær programmering opg 4'!$M$6)/'Lineær programmering opg 4'!$K$6*-1)</f>
        <v>-</v>
      </c>
      <c r="G7604" s="167" t="str">
        <f>IF('Lineær programmering opg 4'!$D$7=0,"-",((-A7604+'Lineær programmering opg 4'!$M$7)/'Lineær programmering opg 4'!$K$7)*-1)</f>
        <v>-</v>
      </c>
      <c r="H7604" s="167" t="str">
        <f>IF('Lineær programmering opg 4'!$C$8=0,"-",((-A7604+'Lineær programmering opg 4'!$M$8)/'Lineær programmering opg 4'!$K$8)*-1)</f>
        <v>-</v>
      </c>
      <c r="I7604" s="167" t="str">
        <f>IF('Lineær programmering opg 4'!$D$8=0,"-",'Lineær programmering opg 4'!$G$8)</f>
        <v>-</v>
      </c>
      <c r="J7604" s="295">
        <f>A7604*'Lineær programmering opg 4'!$C$11+Datatabel!C7604*'Lineær programmering opg 4'!$D$11</f>
        <v>44280.299999999756</v>
      </c>
      <c r="K7604" s="9">
        <f t="shared" si="592"/>
        <v>0</v>
      </c>
      <c r="L7604" s="9">
        <f t="shared" si="593"/>
        <v>0</v>
      </c>
    </row>
    <row r="7605" spans="1:12" ht="15" x14ac:dyDescent="0.25">
      <c r="A7605" s="167">
        <f t="shared" si="591"/>
        <v>57.552000000020094</v>
      </c>
      <c r="B7605" s="325">
        <f t="shared" si="594"/>
        <v>0.23980000000008372</v>
      </c>
      <c r="C7605" s="167">
        <f t="shared" si="590"/>
        <v>256.83599999998495</v>
      </c>
      <c r="D7605" s="167">
        <f>IF('Lineær programmering opg 4'!$M$4=0,"-",(-A7605+'Lineær programmering opg 4'!$M$4)/'Lineær programmering opg 4'!$K$4*-1)</f>
        <v>364.89599999995983</v>
      </c>
      <c r="E7605" s="167">
        <f>IF('Lineær programmering opg 4'!$M$5=0,"-",(-A7605+'Lineær programmering opg 4'!$M$5)/'Lineær programmering opg 4'!$K$5*-1)</f>
        <v>256.83599999998495</v>
      </c>
      <c r="F7605" s="167" t="str">
        <f>IF('Lineær programmering opg 4'!$E$6=0,"-",(-A7605+'Lineær programmering opg 4'!$M$6)/'Lineær programmering opg 4'!$K$6*-1)</f>
        <v>-</v>
      </c>
      <c r="G7605" s="167" t="str">
        <f>IF('Lineær programmering opg 4'!$D$7=0,"-",((-A7605+'Lineær programmering opg 4'!$M$7)/'Lineær programmering opg 4'!$K$7)*-1)</f>
        <v>-</v>
      </c>
      <c r="H7605" s="167" t="str">
        <f>IF('Lineær programmering opg 4'!$C$8=0,"-",((-A7605+'Lineær programmering opg 4'!$M$8)/'Lineær programmering opg 4'!$K$8)*-1)</f>
        <v>-</v>
      </c>
      <c r="I7605" s="167" t="str">
        <f>IF('Lineær programmering opg 4'!$D$8=0,"-",'Lineær programmering opg 4'!$G$8)</f>
        <v>-</v>
      </c>
      <c r="J7605" s="295">
        <f>A7605*'Lineær programmering opg 4'!$C$11+Datatabel!C7605*'Lineær programmering opg 4'!$D$11</f>
        <v>44280.599999999758</v>
      </c>
      <c r="K7605" s="9">
        <f t="shared" si="592"/>
        <v>0</v>
      </c>
      <c r="L7605" s="9">
        <f t="shared" si="593"/>
        <v>0</v>
      </c>
    </row>
    <row r="7606" spans="1:12" ht="15" x14ac:dyDescent="0.25">
      <c r="A7606" s="167">
        <f t="shared" si="591"/>
        <v>57.5280000000201</v>
      </c>
      <c r="B7606" s="325">
        <f t="shared" si="594"/>
        <v>0.23970000000008373</v>
      </c>
      <c r="C7606" s="167">
        <f t="shared" si="590"/>
        <v>256.85399999998498</v>
      </c>
      <c r="D7606" s="167">
        <f>IF('Lineær programmering opg 4'!$M$4=0,"-",(-A7606+'Lineær programmering opg 4'!$M$4)/'Lineær programmering opg 4'!$K$4*-1)</f>
        <v>364.94399999995983</v>
      </c>
      <c r="E7606" s="167">
        <f>IF('Lineær programmering opg 4'!$M$5=0,"-",(-A7606+'Lineær programmering opg 4'!$M$5)/'Lineær programmering opg 4'!$K$5*-1)</f>
        <v>256.85399999998498</v>
      </c>
      <c r="F7606" s="167" t="str">
        <f>IF('Lineær programmering opg 4'!$E$6=0,"-",(-A7606+'Lineær programmering opg 4'!$M$6)/'Lineær programmering opg 4'!$K$6*-1)</f>
        <v>-</v>
      </c>
      <c r="G7606" s="167" t="str">
        <f>IF('Lineær programmering opg 4'!$D$7=0,"-",((-A7606+'Lineær programmering opg 4'!$M$7)/'Lineær programmering opg 4'!$K$7)*-1)</f>
        <v>-</v>
      </c>
      <c r="H7606" s="167" t="str">
        <f>IF('Lineær programmering opg 4'!$C$8=0,"-",((-A7606+'Lineær programmering opg 4'!$M$8)/'Lineær programmering opg 4'!$K$8)*-1)</f>
        <v>-</v>
      </c>
      <c r="I7606" s="167" t="str">
        <f>IF('Lineær programmering opg 4'!$D$8=0,"-",'Lineær programmering opg 4'!$G$8)</f>
        <v>-</v>
      </c>
      <c r="J7606" s="295">
        <f>A7606*'Lineær programmering opg 4'!$C$11+Datatabel!C7606*'Lineær programmering opg 4'!$D$11</f>
        <v>44280.899999999761</v>
      </c>
      <c r="K7606" s="9">
        <f t="shared" si="592"/>
        <v>0</v>
      </c>
      <c r="L7606" s="9">
        <f t="shared" si="593"/>
        <v>0</v>
      </c>
    </row>
    <row r="7607" spans="1:12" ht="15" x14ac:dyDescent="0.25">
      <c r="A7607" s="167">
        <f t="shared" si="591"/>
        <v>57.504000000020099</v>
      </c>
      <c r="B7607" s="325">
        <f t="shared" si="594"/>
        <v>0.23960000000008375</v>
      </c>
      <c r="C7607" s="167">
        <f t="shared" si="590"/>
        <v>256.87199999998495</v>
      </c>
      <c r="D7607" s="167">
        <f>IF('Lineær programmering opg 4'!$M$4=0,"-",(-A7607+'Lineær programmering opg 4'!$M$4)/'Lineær programmering opg 4'!$K$4*-1)</f>
        <v>364.99199999995983</v>
      </c>
      <c r="E7607" s="167">
        <f>IF('Lineær programmering opg 4'!$M$5=0,"-",(-A7607+'Lineær programmering opg 4'!$M$5)/'Lineær programmering opg 4'!$K$5*-1)</f>
        <v>256.87199999998495</v>
      </c>
      <c r="F7607" s="167" t="str">
        <f>IF('Lineær programmering opg 4'!$E$6=0,"-",(-A7607+'Lineær programmering opg 4'!$M$6)/'Lineær programmering opg 4'!$K$6*-1)</f>
        <v>-</v>
      </c>
      <c r="G7607" s="167" t="str">
        <f>IF('Lineær programmering opg 4'!$D$7=0,"-",((-A7607+'Lineær programmering opg 4'!$M$7)/'Lineær programmering opg 4'!$K$7)*-1)</f>
        <v>-</v>
      </c>
      <c r="H7607" s="167" t="str">
        <f>IF('Lineær programmering opg 4'!$C$8=0,"-",((-A7607+'Lineær programmering opg 4'!$M$8)/'Lineær programmering opg 4'!$K$8)*-1)</f>
        <v>-</v>
      </c>
      <c r="I7607" s="167" t="str">
        <f>IF('Lineær programmering opg 4'!$D$8=0,"-",'Lineær programmering opg 4'!$G$8)</f>
        <v>-</v>
      </c>
      <c r="J7607" s="295">
        <f>A7607*'Lineær programmering opg 4'!$C$11+Datatabel!C7607*'Lineær programmering opg 4'!$D$11</f>
        <v>44281.19999999975</v>
      </c>
      <c r="K7607" s="9">
        <f t="shared" si="592"/>
        <v>0</v>
      </c>
      <c r="L7607" s="9">
        <f t="shared" si="593"/>
        <v>0</v>
      </c>
    </row>
    <row r="7608" spans="1:12" ht="15" x14ac:dyDescent="0.25">
      <c r="A7608" s="167">
        <f t="shared" si="591"/>
        <v>57.480000000020098</v>
      </c>
      <c r="B7608" s="325">
        <f t="shared" si="594"/>
        <v>0.23950000000008376</v>
      </c>
      <c r="C7608" s="167">
        <f t="shared" si="590"/>
        <v>256.88999999998498</v>
      </c>
      <c r="D7608" s="167">
        <f>IF('Lineær programmering opg 4'!$M$4=0,"-",(-A7608+'Lineær programmering opg 4'!$M$4)/'Lineær programmering opg 4'!$K$4*-1)</f>
        <v>365.03999999995983</v>
      </c>
      <c r="E7608" s="167">
        <f>IF('Lineær programmering opg 4'!$M$5=0,"-",(-A7608+'Lineær programmering opg 4'!$M$5)/'Lineær programmering opg 4'!$K$5*-1)</f>
        <v>256.88999999998498</v>
      </c>
      <c r="F7608" s="167" t="str">
        <f>IF('Lineær programmering opg 4'!$E$6=0,"-",(-A7608+'Lineær programmering opg 4'!$M$6)/'Lineær programmering opg 4'!$K$6*-1)</f>
        <v>-</v>
      </c>
      <c r="G7608" s="167" t="str">
        <f>IF('Lineær programmering opg 4'!$D$7=0,"-",((-A7608+'Lineær programmering opg 4'!$M$7)/'Lineær programmering opg 4'!$K$7)*-1)</f>
        <v>-</v>
      </c>
      <c r="H7608" s="167" t="str">
        <f>IF('Lineær programmering opg 4'!$C$8=0,"-",((-A7608+'Lineær programmering opg 4'!$M$8)/'Lineær programmering opg 4'!$K$8)*-1)</f>
        <v>-</v>
      </c>
      <c r="I7608" s="167" t="str">
        <f>IF('Lineær programmering opg 4'!$D$8=0,"-",'Lineær programmering opg 4'!$G$8)</f>
        <v>-</v>
      </c>
      <c r="J7608" s="295">
        <f>A7608*'Lineær programmering opg 4'!$C$11+Datatabel!C7608*'Lineær programmering opg 4'!$D$11</f>
        <v>44281.499999999753</v>
      </c>
      <c r="K7608" s="9">
        <f t="shared" si="592"/>
        <v>0</v>
      </c>
      <c r="L7608" s="9">
        <f t="shared" si="593"/>
        <v>0</v>
      </c>
    </row>
    <row r="7609" spans="1:12" ht="15" x14ac:dyDescent="0.25">
      <c r="A7609" s="167">
        <f t="shared" si="591"/>
        <v>57.456000000020104</v>
      </c>
      <c r="B7609" s="325">
        <f t="shared" si="594"/>
        <v>0.23940000000008377</v>
      </c>
      <c r="C7609" s="167">
        <f t="shared" si="590"/>
        <v>256.90799999998495</v>
      </c>
      <c r="D7609" s="167">
        <f>IF('Lineær programmering opg 4'!$M$4=0,"-",(-A7609+'Lineær programmering opg 4'!$M$4)/'Lineær programmering opg 4'!$K$4*-1)</f>
        <v>365.08799999995978</v>
      </c>
      <c r="E7609" s="167">
        <f>IF('Lineær programmering opg 4'!$M$5=0,"-",(-A7609+'Lineær programmering opg 4'!$M$5)/'Lineær programmering opg 4'!$K$5*-1)</f>
        <v>256.90799999998495</v>
      </c>
      <c r="F7609" s="167" t="str">
        <f>IF('Lineær programmering opg 4'!$E$6=0,"-",(-A7609+'Lineær programmering opg 4'!$M$6)/'Lineær programmering opg 4'!$K$6*-1)</f>
        <v>-</v>
      </c>
      <c r="G7609" s="167" t="str">
        <f>IF('Lineær programmering opg 4'!$D$7=0,"-",((-A7609+'Lineær programmering opg 4'!$M$7)/'Lineær programmering opg 4'!$K$7)*-1)</f>
        <v>-</v>
      </c>
      <c r="H7609" s="167" t="str">
        <f>IF('Lineær programmering opg 4'!$C$8=0,"-",((-A7609+'Lineær programmering opg 4'!$M$8)/'Lineær programmering opg 4'!$K$8)*-1)</f>
        <v>-</v>
      </c>
      <c r="I7609" s="167" t="str">
        <f>IF('Lineær programmering opg 4'!$D$8=0,"-",'Lineær programmering opg 4'!$G$8)</f>
        <v>-</v>
      </c>
      <c r="J7609" s="295">
        <f>A7609*'Lineær programmering opg 4'!$C$11+Datatabel!C7609*'Lineær programmering opg 4'!$D$11</f>
        <v>44281.799999999756</v>
      </c>
      <c r="K7609" s="9">
        <f t="shared" si="592"/>
        <v>0</v>
      </c>
      <c r="L7609" s="9">
        <f t="shared" si="593"/>
        <v>0</v>
      </c>
    </row>
    <row r="7610" spans="1:12" ht="15" x14ac:dyDescent="0.25">
      <c r="A7610" s="167">
        <f t="shared" si="591"/>
        <v>57.432000000020111</v>
      </c>
      <c r="B7610" s="325">
        <f t="shared" si="594"/>
        <v>0.23930000000008378</v>
      </c>
      <c r="C7610" s="167">
        <f t="shared" si="590"/>
        <v>256.92599999998492</v>
      </c>
      <c r="D7610" s="167">
        <f>IF('Lineær programmering opg 4'!$M$4=0,"-",(-A7610+'Lineær programmering opg 4'!$M$4)/'Lineær programmering opg 4'!$K$4*-1)</f>
        <v>365.13599999995978</v>
      </c>
      <c r="E7610" s="167">
        <f>IF('Lineær programmering opg 4'!$M$5=0,"-",(-A7610+'Lineær programmering opg 4'!$M$5)/'Lineær programmering opg 4'!$K$5*-1)</f>
        <v>256.92599999998492</v>
      </c>
      <c r="F7610" s="167" t="str">
        <f>IF('Lineær programmering opg 4'!$E$6=0,"-",(-A7610+'Lineær programmering opg 4'!$M$6)/'Lineær programmering opg 4'!$K$6*-1)</f>
        <v>-</v>
      </c>
      <c r="G7610" s="167" t="str">
        <f>IF('Lineær programmering opg 4'!$D$7=0,"-",((-A7610+'Lineær programmering opg 4'!$M$7)/'Lineær programmering opg 4'!$K$7)*-1)</f>
        <v>-</v>
      </c>
      <c r="H7610" s="167" t="str">
        <f>IF('Lineær programmering opg 4'!$C$8=0,"-",((-A7610+'Lineær programmering opg 4'!$M$8)/'Lineær programmering opg 4'!$K$8)*-1)</f>
        <v>-</v>
      </c>
      <c r="I7610" s="167" t="str">
        <f>IF('Lineær programmering opg 4'!$D$8=0,"-",'Lineær programmering opg 4'!$G$8)</f>
        <v>-</v>
      </c>
      <c r="J7610" s="295">
        <f>A7610*'Lineær programmering opg 4'!$C$11+Datatabel!C7610*'Lineær programmering opg 4'!$D$11</f>
        <v>44282.099999999751</v>
      </c>
      <c r="K7610" s="9">
        <f t="shared" si="592"/>
        <v>0</v>
      </c>
      <c r="L7610" s="9">
        <f t="shared" si="593"/>
        <v>0</v>
      </c>
    </row>
    <row r="7611" spans="1:12" ht="15" x14ac:dyDescent="0.25">
      <c r="A7611" s="167">
        <f t="shared" si="591"/>
        <v>57.40800000002011</v>
      </c>
      <c r="B7611" s="325">
        <f t="shared" si="594"/>
        <v>0.23920000000008379</v>
      </c>
      <c r="C7611" s="167">
        <f t="shared" si="590"/>
        <v>256.9439999999849</v>
      </c>
      <c r="D7611" s="167">
        <f>IF('Lineær programmering opg 4'!$M$4=0,"-",(-A7611+'Lineær programmering opg 4'!$M$4)/'Lineær programmering opg 4'!$K$4*-1)</f>
        <v>365.18399999995978</v>
      </c>
      <c r="E7611" s="167">
        <f>IF('Lineær programmering opg 4'!$M$5=0,"-",(-A7611+'Lineær programmering opg 4'!$M$5)/'Lineær programmering opg 4'!$K$5*-1)</f>
        <v>256.9439999999849</v>
      </c>
      <c r="F7611" s="167" t="str">
        <f>IF('Lineær programmering opg 4'!$E$6=0,"-",(-A7611+'Lineær programmering opg 4'!$M$6)/'Lineær programmering opg 4'!$K$6*-1)</f>
        <v>-</v>
      </c>
      <c r="G7611" s="167" t="str">
        <f>IF('Lineær programmering opg 4'!$D$7=0,"-",((-A7611+'Lineær programmering opg 4'!$M$7)/'Lineær programmering opg 4'!$K$7)*-1)</f>
        <v>-</v>
      </c>
      <c r="H7611" s="167" t="str">
        <f>IF('Lineær programmering opg 4'!$C$8=0,"-",((-A7611+'Lineær programmering opg 4'!$M$8)/'Lineær programmering opg 4'!$K$8)*-1)</f>
        <v>-</v>
      </c>
      <c r="I7611" s="167" t="str">
        <f>IF('Lineær programmering opg 4'!$D$8=0,"-",'Lineær programmering opg 4'!$G$8)</f>
        <v>-</v>
      </c>
      <c r="J7611" s="295">
        <f>A7611*'Lineær programmering opg 4'!$C$11+Datatabel!C7611*'Lineær programmering opg 4'!$D$11</f>
        <v>44282.399999999747</v>
      </c>
      <c r="K7611" s="9">
        <f t="shared" si="592"/>
        <v>0</v>
      </c>
      <c r="L7611" s="9">
        <f t="shared" si="593"/>
        <v>0</v>
      </c>
    </row>
    <row r="7612" spans="1:12" ht="15" x14ac:dyDescent="0.25">
      <c r="A7612" s="167">
        <f t="shared" si="591"/>
        <v>57.384000000020109</v>
      </c>
      <c r="B7612" s="325">
        <f t="shared" si="594"/>
        <v>0.2391000000000838</v>
      </c>
      <c r="C7612" s="167">
        <f t="shared" si="590"/>
        <v>256.96199999998493</v>
      </c>
      <c r="D7612" s="167">
        <f>IF('Lineær programmering opg 4'!$M$4=0,"-",(-A7612+'Lineær programmering opg 4'!$M$4)/'Lineær programmering opg 4'!$K$4*-1)</f>
        <v>365.23199999995978</v>
      </c>
      <c r="E7612" s="167">
        <f>IF('Lineær programmering opg 4'!$M$5=0,"-",(-A7612+'Lineær programmering opg 4'!$M$5)/'Lineær programmering opg 4'!$K$5*-1)</f>
        <v>256.96199999998493</v>
      </c>
      <c r="F7612" s="167" t="str">
        <f>IF('Lineær programmering opg 4'!$E$6=0,"-",(-A7612+'Lineær programmering opg 4'!$M$6)/'Lineær programmering opg 4'!$K$6*-1)</f>
        <v>-</v>
      </c>
      <c r="G7612" s="167" t="str">
        <f>IF('Lineær programmering opg 4'!$D$7=0,"-",((-A7612+'Lineær programmering opg 4'!$M$7)/'Lineær programmering opg 4'!$K$7)*-1)</f>
        <v>-</v>
      </c>
      <c r="H7612" s="167" t="str">
        <f>IF('Lineær programmering opg 4'!$C$8=0,"-",((-A7612+'Lineær programmering opg 4'!$M$8)/'Lineær programmering opg 4'!$K$8)*-1)</f>
        <v>-</v>
      </c>
      <c r="I7612" s="167" t="str">
        <f>IF('Lineær programmering opg 4'!$D$8=0,"-",'Lineær programmering opg 4'!$G$8)</f>
        <v>-</v>
      </c>
      <c r="J7612" s="295">
        <f>A7612*'Lineær programmering opg 4'!$C$11+Datatabel!C7612*'Lineær programmering opg 4'!$D$11</f>
        <v>44282.69999999975</v>
      </c>
      <c r="K7612" s="9">
        <f t="shared" si="592"/>
        <v>0</v>
      </c>
      <c r="L7612" s="9">
        <f t="shared" si="593"/>
        <v>0</v>
      </c>
    </row>
    <row r="7613" spans="1:12" ht="15" x14ac:dyDescent="0.25">
      <c r="A7613" s="167">
        <f t="shared" si="591"/>
        <v>57.360000000020115</v>
      </c>
      <c r="B7613" s="325">
        <f t="shared" si="594"/>
        <v>0.23900000000008381</v>
      </c>
      <c r="C7613" s="167">
        <f t="shared" si="590"/>
        <v>256.9799999999849</v>
      </c>
      <c r="D7613" s="167">
        <f>IF('Lineær programmering opg 4'!$M$4=0,"-",(-A7613+'Lineær programmering opg 4'!$M$4)/'Lineær programmering opg 4'!$K$4*-1)</f>
        <v>365.27999999995978</v>
      </c>
      <c r="E7613" s="167">
        <f>IF('Lineær programmering opg 4'!$M$5=0,"-",(-A7613+'Lineær programmering opg 4'!$M$5)/'Lineær programmering opg 4'!$K$5*-1)</f>
        <v>256.9799999999849</v>
      </c>
      <c r="F7613" s="167" t="str">
        <f>IF('Lineær programmering opg 4'!$E$6=0,"-",(-A7613+'Lineær programmering opg 4'!$M$6)/'Lineær programmering opg 4'!$K$6*-1)</f>
        <v>-</v>
      </c>
      <c r="G7613" s="167" t="str">
        <f>IF('Lineær programmering opg 4'!$D$7=0,"-",((-A7613+'Lineær programmering opg 4'!$M$7)/'Lineær programmering opg 4'!$K$7)*-1)</f>
        <v>-</v>
      </c>
      <c r="H7613" s="167" t="str">
        <f>IF('Lineær programmering opg 4'!$C$8=0,"-",((-A7613+'Lineær programmering opg 4'!$M$8)/'Lineær programmering opg 4'!$K$8)*-1)</f>
        <v>-</v>
      </c>
      <c r="I7613" s="167" t="str">
        <f>IF('Lineær programmering opg 4'!$D$8=0,"-",'Lineær programmering opg 4'!$G$8)</f>
        <v>-</v>
      </c>
      <c r="J7613" s="295">
        <f>A7613*'Lineær programmering opg 4'!$C$11+Datatabel!C7613*'Lineær programmering opg 4'!$D$11</f>
        <v>44282.999999999753</v>
      </c>
      <c r="K7613" s="9">
        <f t="shared" si="592"/>
        <v>0</v>
      </c>
      <c r="L7613" s="9">
        <f t="shared" si="593"/>
        <v>0</v>
      </c>
    </row>
    <row r="7614" spans="1:12" ht="15" x14ac:dyDescent="0.25">
      <c r="A7614" s="167">
        <f t="shared" si="591"/>
        <v>57.336000000020121</v>
      </c>
      <c r="B7614" s="325">
        <f t="shared" si="594"/>
        <v>0.23890000000008382</v>
      </c>
      <c r="C7614" s="167">
        <f t="shared" si="590"/>
        <v>256.99799999998493</v>
      </c>
      <c r="D7614" s="167">
        <f>IF('Lineær programmering opg 4'!$M$4=0,"-",(-A7614+'Lineær programmering opg 4'!$M$4)/'Lineær programmering opg 4'!$K$4*-1)</f>
        <v>365.32799999995973</v>
      </c>
      <c r="E7614" s="167">
        <f>IF('Lineær programmering opg 4'!$M$5=0,"-",(-A7614+'Lineær programmering opg 4'!$M$5)/'Lineær programmering opg 4'!$K$5*-1)</f>
        <v>256.99799999998493</v>
      </c>
      <c r="F7614" s="167" t="str">
        <f>IF('Lineær programmering opg 4'!$E$6=0,"-",(-A7614+'Lineær programmering opg 4'!$M$6)/'Lineær programmering opg 4'!$K$6*-1)</f>
        <v>-</v>
      </c>
      <c r="G7614" s="167" t="str">
        <f>IF('Lineær programmering opg 4'!$D$7=0,"-",((-A7614+'Lineær programmering opg 4'!$M$7)/'Lineær programmering opg 4'!$K$7)*-1)</f>
        <v>-</v>
      </c>
      <c r="H7614" s="167" t="str">
        <f>IF('Lineær programmering opg 4'!$C$8=0,"-",((-A7614+'Lineær programmering opg 4'!$M$8)/'Lineær programmering opg 4'!$K$8)*-1)</f>
        <v>-</v>
      </c>
      <c r="I7614" s="167" t="str">
        <f>IF('Lineær programmering opg 4'!$D$8=0,"-",'Lineær programmering opg 4'!$G$8)</f>
        <v>-</v>
      </c>
      <c r="J7614" s="295">
        <f>A7614*'Lineær programmering opg 4'!$C$11+Datatabel!C7614*'Lineær programmering opg 4'!$D$11</f>
        <v>44283.299999999756</v>
      </c>
      <c r="K7614" s="9">
        <f t="shared" si="592"/>
        <v>0</v>
      </c>
      <c r="L7614" s="9">
        <f t="shared" si="593"/>
        <v>0</v>
      </c>
    </row>
    <row r="7615" spans="1:12" ht="15" x14ac:dyDescent="0.25">
      <c r="A7615" s="167">
        <f t="shared" si="591"/>
        <v>57.31200000002012</v>
      </c>
      <c r="B7615" s="325">
        <f t="shared" si="594"/>
        <v>0.23880000000008383</v>
      </c>
      <c r="C7615" s="167">
        <f t="shared" si="590"/>
        <v>257.0159999999849</v>
      </c>
      <c r="D7615" s="167">
        <f>IF('Lineær programmering opg 4'!$M$4=0,"-",(-A7615+'Lineær programmering opg 4'!$M$4)/'Lineær programmering opg 4'!$K$4*-1)</f>
        <v>365.37599999995973</v>
      </c>
      <c r="E7615" s="167">
        <f>IF('Lineær programmering opg 4'!$M$5=0,"-",(-A7615+'Lineær programmering opg 4'!$M$5)/'Lineær programmering opg 4'!$K$5*-1)</f>
        <v>257.0159999999849</v>
      </c>
      <c r="F7615" s="167" t="str">
        <f>IF('Lineær programmering opg 4'!$E$6=0,"-",(-A7615+'Lineær programmering opg 4'!$M$6)/'Lineær programmering opg 4'!$K$6*-1)</f>
        <v>-</v>
      </c>
      <c r="G7615" s="167" t="str">
        <f>IF('Lineær programmering opg 4'!$D$7=0,"-",((-A7615+'Lineær programmering opg 4'!$M$7)/'Lineær programmering opg 4'!$K$7)*-1)</f>
        <v>-</v>
      </c>
      <c r="H7615" s="167" t="str">
        <f>IF('Lineær programmering opg 4'!$C$8=0,"-",((-A7615+'Lineær programmering opg 4'!$M$8)/'Lineær programmering opg 4'!$K$8)*-1)</f>
        <v>-</v>
      </c>
      <c r="I7615" s="167" t="str">
        <f>IF('Lineær programmering opg 4'!$D$8=0,"-",'Lineær programmering opg 4'!$G$8)</f>
        <v>-</v>
      </c>
      <c r="J7615" s="295">
        <f>A7615*'Lineær programmering opg 4'!$C$11+Datatabel!C7615*'Lineær programmering opg 4'!$D$11</f>
        <v>44283.599999999744</v>
      </c>
      <c r="K7615" s="9">
        <f t="shared" si="592"/>
        <v>0</v>
      </c>
      <c r="L7615" s="9">
        <f t="shared" si="593"/>
        <v>0</v>
      </c>
    </row>
    <row r="7616" spans="1:12" ht="15" x14ac:dyDescent="0.25">
      <c r="A7616" s="167">
        <f t="shared" si="591"/>
        <v>57.288000000020119</v>
      </c>
      <c r="B7616" s="325">
        <f t="shared" si="594"/>
        <v>0.23870000000008385</v>
      </c>
      <c r="C7616" s="167">
        <f t="shared" si="590"/>
        <v>257.03399999998493</v>
      </c>
      <c r="D7616" s="167">
        <f>IF('Lineær programmering opg 4'!$M$4=0,"-",(-A7616+'Lineær programmering opg 4'!$M$4)/'Lineær programmering opg 4'!$K$4*-1)</f>
        <v>365.42399999995973</v>
      </c>
      <c r="E7616" s="167">
        <f>IF('Lineær programmering opg 4'!$M$5=0,"-",(-A7616+'Lineær programmering opg 4'!$M$5)/'Lineær programmering opg 4'!$K$5*-1)</f>
        <v>257.03399999998493</v>
      </c>
      <c r="F7616" s="167" t="str">
        <f>IF('Lineær programmering opg 4'!$E$6=0,"-",(-A7616+'Lineær programmering opg 4'!$M$6)/'Lineær programmering opg 4'!$K$6*-1)</f>
        <v>-</v>
      </c>
      <c r="G7616" s="167" t="str">
        <f>IF('Lineær programmering opg 4'!$D$7=0,"-",((-A7616+'Lineær programmering opg 4'!$M$7)/'Lineær programmering opg 4'!$K$7)*-1)</f>
        <v>-</v>
      </c>
      <c r="H7616" s="167" t="str">
        <f>IF('Lineær programmering opg 4'!$C$8=0,"-",((-A7616+'Lineær programmering opg 4'!$M$8)/'Lineær programmering opg 4'!$K$8)*-1)</f>
        <v>-</v>
      </c>
      <c r="I7616" s="167" t="str">
        <f>IF('Lineær programmering opg 4'!$D$8=0,"-",'Lineær programmering opg 4'!$G$8)</f>
        <v>-</v>
      </c>
      <c r="J7616" s="295">
        <f>A7616*'Lineær programmering opg 4'!$C$11+Datatabel!C7616*'Lineær programmering opg 4'!$D$11</f>
        <v>44283.899999999747</v>
      </c>
      <c r="K7616" s="9">
        <f t="shared" si="592"/>
        <v>0</v>
      </c>
      <c r="L7616" s="9">
        <f t="shared" si="593"/>
        <v>0</v>
      </c>
    </row>
    <row r="7617" spans="1:12" ht="15" x14ac:dyDescent="0.25">
      <c r="A7617" s="167">
        <f t="shared" si="591"/>
        <v>57.264000000020125</v>
      </c>
      <c r="B7617" s="325">
        <f t="shared" si="594"/>
        <v>0.23860000000008386</v>
      </c>
      <c r="C7617" s="167">
        <f t="shared" si="590"/>
        <v>257.0519999999849</v>
      </c>
      <c r="D7617" s="167">
        <f>IF('Lineær programmering opg 4'!$M$4=0,"-",(-A7617+'Lineær programmering opg 4'!$M$4)/'Lineær programmering opg 4'!$K$4*-1)</f>
        <v>365.47199999995973</v>
      </c>
      <c r="E7617" s="167">
        <f>IF('Lineær programmering opg 4'!$M$5=0,"-",(-A7617+'Lineær programmering opg 4'!$M$5)/'Lineær programmering opg 4'!$K$5*-1)</f>
        <v>257.0519999999849</v>
      </c>
      <c r="F7617" s="167" t="str">
        <f>IF('Lineær programmering opg 4'!$E$6=0,"-",(-A7617+'Lineær programmering opg 4'!$M$6)/'Lineær programmering opg 4'!$K$6*-1)</f>
        <v>-</v>
      </c>
      <c r="G7617" s="167" t="str">
        <f>IF('Lineær programmering opg 4'!$D$7=0,"-",((-A7617+'Lineær programmering opg 4'!$M$7)/'Lineær programmering opg 4'!$K$7)*-1)</f>
        <v>-</v>
      </c>
      <c r="H7617" s="167" t="str">
        <f>IF('Lineær programmering opg 4'!$C$8=0,"-",((-A7617+'Lineær programmering opg 4'!$M$8)/'Lineær programmering opg 4'!$K$8)*-1)</f>
        <v>-</v>
      </c>
      <c r="I7617" s="167" t="str">
        <f>IF('Lineær programmering opg 4'!$D$8=0,"-",'Lineær programmering opg 4'!$G$8)</f>
        <v>-</v>
      </c>
      <c r="J7617" s="295">
        <f>A7617*'Lineær programmering opg 4'!$C$11+Datatabel!C7617*'Lineær programmering opg 4'!$D$11</f>
        <v>44284.199999999742</v>
      </c>
      <c r="K7617" s="9">
        <f t="shared" si="592"/>
        <v>0</v>
      </c>
      <c r="L7617" s="9">
        <f t="shared" si="593"/>
        <v>0</v>
      </c>
    </row>
    <row r="7618" spans="1:12" ht="15" x14ac:dyDescent="0.25">
      <c r="A7618" s="167">
        <f t="shared" si="591"/>
        <v>57.240000000020132</v>
      </c>
      <c r="B7618" s="325">
        <f t="shared" si="594"/>
        <v>0.23850000000008387</v>
      </c>
      <c r="C7618" s="167">
        <f t="shared" si="590"/>
        <v>257.06999999998493</v>
      </c>
      <c r="D7618" s="167">
        <f>IF('Lineær programmering opg 4'!$M$4=0,"-",(-A7618+'Lineær programmering opg 4'!$M$4)/'Lineær programmering opg 4'!$K$4*-1)</f>
        <v>365.51999999995974</v>
      </c>
      <c r="E7618" s="167">
        <f>IF('Lineær programmering opg 4'!$M$5=0,"-",(-A7618+'Lineær programmering opg 4'!$M$5)/'Lineær programmering opg 4'!$K$5*-1)</f>
        <v>257.06999999998493</v>
      </c>
      <c r="F7618" s="167" t="str">
        <f>IF('Lineær programmering opg 4'!$E$6=0,"-",(-A7618+'Lineær programmering opg 4'!$M$6)/'Lineær programmering opg 4'!$K$6*-1)</f>
        <v>-</v>
      </c>
      <c r="G7618" s="167" t="str">
        <f>IF('Lineær programmering opg 4'!$D$7=0,"-",((-A7618+'Lineær programmering opg 4'!$M$7)/'Lineær programmering opg 4'!$K$7)*-1)</f>
        <v>-</v>
      </c>
      <c r="H7618" s="167" t="str">
        <f>IF('Lineær programmering opg 4'!$C$8=0,"-",((-A7618+'Lineær programmering opg 4'!$M$8)/'Lineær programmering opg 4'!$K$8)*-1)</f>
        <v>-</v>
      </c>
      <c r="I7618" s="167" t="str">
        <f>IF('Lineær programmering opg 4'!$D$8=0,"-",'Lineær programmering opg 4'!$G$8)</f>
        <v>-</v>
      </c>
      <c r="J7618" s="295">
        <f>A7618*'Lineær programmering opg 4'!$C$11+Datatabel!C7618*'Lineær programmering opg 4'!$D$11</f>
        <v>44284.499999999753</v>
      </c>
      <c r="K7618" s="9">
        <f t="shared" si="592"/>
        <v>0</v>
      </c>
      <c r="L7618" s="9">
        <f t="shared" si="593"/>
        <v>0</v>
      </c>
    </row>
    <row r="7619" spans="1:12" ht="15" x14ac:dyDescent="0.25">
      <c r="A7619" s="167">
        <f t="shared" si="591"/>
        <v>57.216000000020131</v>
      </c>
      <c r="B7619" s="325">
        <f t="shared" si="594"/>
        <v>0.23840000000008388</v>
      </c>
      <c r="C7619" s="167">
        <f t="shared" ref="C7619:C7682" si="595">MIN(D7619,E7619,F7619,G7619,H7619,I7619)</f>
        <v>257.0879999999849</v>
      </c>
      <c r="D7619" s="167">
        <f>IF('Lineær programmering opg 4'!$M$4=0,"-",(-A7619+'Lineær programmering opg 4'!$M$4)/'Lineær programmering opg 4'!$K$4*-1)</f>
        <v>365.56799999995974</v>
      </c>
      <c r="E7619" s="167">
        <f>IF('Lineær programmering opg 4'!$M$5=0,"-",(-A7619+'Lineær programmering opg 4'!$M$5)/'Lineær programmering opg 4'!$K$5*-1)</f>
        <v>257.0879999999849</v>
      </c>
      <c r="F7619" s="167" t="str">
        <f>IF('Lineær programmering opg 4'!$E$6=0,"-",(-A7619+'Lineær programmering opg 4'!$M$6)/'Lineær programmering opg 4'!$K$6*-1)</f>
        <v>-</v>
      </c>
      <c r="G7619" s="167" t="str">
        <f>IF('Lineær programmering opg 4'!$D$7=0,"-",((-A7619+'Lineær programmering opg 4'!$M$7)/'Lineær programmering opg 4'!$K$7)*-1)</f>
        <v>-</v>
      </c>
      <c r="H7619" s="167" t="str">
        <f>IF('Lineær programmering opg 4'!$C$8=0,"-",((-A7619+'Lineær programmering opg 4'!$M$8)/'Lineær programmering opg 4'!$K$8)*-1)</f>
        <v>-</v>
      </c>
      <c r="I7619" s="167" t="str">
        <f>IF('Lineær programmering opg 4'!$D$8=0,"-",'Lineær programmering opg 4'!$G$8)</f>
        <v>-</v>
      </c>
      <c r="J7619" s="295">
        <f>A7619*'Lineær programmering opg 4'!$C$11+Datatabel!C7619*'Lineær programmering opg 4'!$D$11</f>
        <v>44284.799999999748</v>
      </c>
      <c r="K7619" s="9">
        <f t="shared" si="592"/>
        <v>0</v>
      </c>
      <c r="L7619" s="9">
        <f t="shared" si="593"/>
        <v>0</v>
      </c>
    </row>
    <row r="7620" spans="1:12" ht="15" x14ac:dyDescent="0.25">
      <c r="A7620" s="167">
        <f t="shared" ref="A7620:A7683" si="596">$A$3*B7620</f>
        <v>57.19200000002013</v>
      </c>
      <c r="B7620" s="325">
        <f t="shared" si="594"/>
        <v>0.23830000000008389</v>
      </c>
      <c r="C7620" s="167">
        <f t="shared" si="595"/>
        <v>257.10599999998493</v>
      </c>
      <c r="D7620" s="167">
        <f>IF('Lineær programmering opg 4'!$M$4=0,"-",(-A7620+'Lineær programmering opg 4'!$M$4)/'Lineær programmering opg 4'!$K$4*-1)</f>
        <v>365.61599999995974</v>
      </c>
      <c r="E7620" s="167">
        <f>IF('Lineær programmering opg 4'!$M$5=0,"-",(-A7620+'Lineær programmering opg 4'!$M$5)/'Lineær programmering opg 4'!$K$5*-1)</f>
        <v>257.10599999998493</v>
      </c>
      <c r="F7620" s="167" t="str">
        <f>IF('Lineær programmering opg 4'!$E$6=0,"-",(-A7620+'Lineær programmering opg 4'!$M$6)/'Lineær programmering opg 4'!$K$6*-1)</f>
        <v>-</v>
      </c>
      <c r="G7620" s="167" t="str">
        <f>IF('Lineær programmering opg 4'!$D$7=0,"-",((-A7620+'Lineær programmering opg 4'!$M$7)/'Lineær programmering opg 4'!$K$7)*-1)</f>
        <v>-</v>
      </c>
      <c r="H7620" s="167" t="str">
        <f>IF('Lineær programmering opg 4'!$C$8=0,"-",((-A7620+'Lineær programmering opg 4'!$M$8)/'Lineær programmering opg 4'!$K$8)*-1)</f>
        <v>-</v>
      </c>
      <c r="I7620" s="167" t="str">
        <f>IF('Lineær programmering opg 4'!$D$8=0,"-",'Lineær programmering opg 4'!$G$8)</f>
        <v>-</v>
      </c>
      <c r="J7620" s="295">
        <f>A7620*'Lineær programmering opg 4'!$C$11+Datatabel!C7620*'Lineær programmering opg 4'!$D$11</f>
        <v>44285.099999999751</v>
      </c>
      <c r="K7620" s="9">
        <f t="shared" ref="K7620:K7683" si="597">IF($J$10004=J7620,A7620,0)</f>
        <v>0</v>
      </c>
      <c r="L7620" s="9">
        <f t="shared" ref="L7620:L7683" si="598">IF(J7620=$J$10004,C7620,0)</f>
        <v>0</v>
      </c>
    </row>
    <row r="7621" spans="1:12" ht="15" x14ac:dyDescent="0.25">
      <c r="A7621" s="167">
        <f t="shared" si="596"/>
        <v>57.168000000020136</v>
      </c>
      <c r="B7621" s="325">
        <f t="shared" ref="B7621:B7684" si="599">B7620-0.01%</f>
        <v>0.2382000000000839</v>
      </c>
      <c r="C7621" s="167">
        <f t="shared" si="595"/>
        <v>257.1239999999849</v>
      </c>
      <c r="D7621" s="167">
        <f>IF('Lineær programmering opg 4'!$M$4=0,"-",(-A7621+'Lineær programmering opg 4'!$M$4)/'Lineær programmering opg 4'!$K$4*-1)</f>
        <v>365.66399999995974</v>
      </c>
      <c r="E7621" s="167">
        <f>IF('Lineær programmering opg 4'!$M$5=0,"-",(-A7621+'Lineær programmering opg 4'!$M$5)/'Lineær programmering opg 4'!$K$5*-1)</f>
        <v>257.1239999999849</v>
      </c>
      <c r="F7621" s="167" t="str">
        <f>IF('Lineær programmering opg 4'!$E$6=0,"-",(-A7621+'Lineær programmering opg 4'!$M$6)/'Lineær programmering opg 4'!$K$6*-1)</f>
        <v>-</v>
      </c>
      <c r="G7621" s="167" t="str">
        <f>IF('Lineær programmering opg 4'!$D$7=0,"-",((-A7621+'Lineær programmering opg 4'!$M$7)/'Lineær programmering opg 4'!$K$7)*-1)</f>
        <v>-</v>
      </c>
      <c r="H7621" s="167" t="str">
        <f>IF('Lineær programmering opg 4'!$C$8=0,"-",((-A7621+'Lineær programmering opg 4'!$M$8)/'Lineær programmering opg 4'!$K$8)*-1)</f>
        <v>-</v>
      </c>
      <c r="I7621" s="167" t="str">
        <f>IF('Lineær programmering opg 4'!$D$8=0,"-",'Lineær programmering opg 4'!$G$8)</f>
        <v>-</v>
      </c>
      <c r="J7621" s="295">
        <f>A7621*'Lineær programmering opg 4'!$C$11+Datatabel!C7621*'Lineær programmering opg 4'!$D$11</f>
        <v>44285.399999999747</v>
      </c>
      <c r="K7621" s="9">
        <f t="shared" si="597"/>
        <v>0</v>
      </c>
      <c r="L7621" s="9">
        <f t="shared" si="598"/>
        <v>0</v>
      </c>
    </row>
    <row r="7622" spans="1:12" ht="15" x14ac:dyDescent="0.25">
      <c r="A7622" s="167">
        <f t="shared" si="596"/>
        <v>57.144000000020142</v>
      </c>
      <c r="B7622" s="325">
        <f t="shared" si="599"/>
        <v>0.23810000000008391</v>
      </c>
      <c r="C7622" s="167">
        <f t="shared" si="595"/>
        <v>257.14199999998493</v>
      </c>
      <c r="D7622" s="167">
        <f>IF('Lineær programmering opg 4'!$M$4=0,"-",(-A7622+'Lineær programmering opg 4'!$M$4)/'Lineær programmering opg 4'!$K$4*-1)</f>
        <v>365.71199999995974</v>
      </c>
      <c r="E7622" s="167">
        <f>IF('Lineær programmering opg 4'!$M$5=0,"-",(-A7622+'Lineær programmering opg 4'!$M$5)/'Lineær programmering opg 4'!$K$5*-1)</f>
        <v>257.14199999998493</v>
      </c>
      <c r="F7622" s="167" t="str">
        <f>IF('Lineær programmering opg 4'!$E$6=0,"-",(-A7622+'Lineær programmering opg 4'!$M$6)/'Lineær programmering opg 4'!$K$6*-1)</f>
        <v>-</v>
      </c>
      <c r="G7622" s="167" t="str">
        <f>IF('Lineær programmering opg 4'!$D$7=0,"-",((-A7622+'Lineær programmering opg 4'!$M$7)/'Lineær programmering opg 4'!$K$7)*-1)</f>
        <v>-</v>
      </c>
      <c r="H7622" s="167" t="str">
        <f>IF('Lineær programmering opg 4'!$C$8=0,"-",((-A7622+'Lineær programmering opg 4'!$M$8)/'Lineær programmering opg 4'!$K$8)*-1)</f>
        <v>-</v>
      </c>
      <c r="I7622" s="167" t="str">
        <f>IF('Lineær programmering opg 4'!$D$8=0,"-",'Lineær programmering opg 4'!$G$8)</f>
        <v>-</v>
      </c>
      <c r="J7622" s="295">
        <f>A7622*'Lineær programmering opg 4'!$C$11+Datatabel!C7622*'Lineær programmering opg 4'!$D$11</f>
        <v>44285.699999999757</v>
      </c>
      <c r="K7622" s="9">
        <f t="shared" si="597"/>
        <v>0</v>
      </c>
      <c r="L7622" s="9">
        <f t="shared" si="598"/>
        <v>0</v>
      </c>
    </row>
    <row r="7623" spans="1:12" ht="15" x14ac:dyDescent="0.25">
      <c r="A7623" s="167">
        <f t="shared" si="596"/>
        <v>57.120000000020141</v>
      </c>
      <c r="B7623" s="325">
        <f t="shared" si="599"/>
        <v>0.23800000000008392</v>
      </c>
      <c r="C7623" s="167">
        <f t="shared" si="595"/>
        <v>257.1599999999849</v>
      </c>
      <c r="D7623" s="167">
        <f>IF('Lineær programmering opg 4'!$M$4=0,"-",(-A7623+'Lineær programmering opg 4'!$M$4)/'Lineær programmering opg 4'!$K$4*-1)</f>
        <v>365.75999999995975</v>
      </c>
      <c r="E7623" s="167">
        <f>IF('Lineær programmering opg 4'!$M$5=0,"-",(-A7623+'Lineær programmering opg 4'!$M$5)/'Lineær programmering opg 4'!$K$5*-1)</f>
        <v>257.1599999999849</v>
      </c>
      <c r="F7623" s="167" t="str">
        <f>IF('Lineær programmering opg 4'!$E$6=0,"-",(-A7623+'Lineær programmering opg 4'!$M$6)/'Lineær programmering opg 4'!$K$6*-1)</f>
        <v>-</v>
      </c>
      <c r="G7623" s="167" t="str">
        <f>IF('Lineær programmering opg 4'!$D$7=0,"-",((-A7623+'Lineær programmering opg 4'!$M$7)/'Lineær programmering opg 4'!$K$7)*-1)</f>
        <v>-</v>
      </c>
      <c r="H7623" s="167" t="str">
        <f>IF('Lineær programmering opg 4'!$C$8=0,"-",((-A7623+'Lineær programmering opg 4'!$M$8)/'Lineær programmering opg 4'!$K$8)*-1)</f>
        <v>-</v>
      </c>
      <c r="I7623" s="167" t="str">
        <f>IF('Lineær programmering opg 4'!$D$8=0,"-",'Lineær programmering opg 4'!$G$8)</f>
        <v>-</v>
      </c>
      <c r="J7623" s="295">
        <f>A7623*'Lineær programmering opg 4'!$C$11+Datatabel!C7623*'Lineær programmering opg 4'!$D$11</f>
        <v>44285.999999999753</v>
      </c>
      <c r="K7623" s="9">
        <f t="shared" si="597"/>
        <v>0</v>
      </c>
      <c r="L7623" s="9">
        <f t="shared" si="598"/>
        <v>0</v>
      </c>
    </row>
    <row r="7624" spans="1:12" ht="15" x14ac:dyDescent="0.25">
      <c r="A7624" s="167">
        <f t="shared" si="596"/>
        <v>57.09600000002014</v>
      </c>
      <c r="B7624" s="325">
        <f t="shared" si="599"/>
        <v>0.23790000000008393</v>
      </c>
      <c r="C7624" s="167">
        <f t="shared" si="595"/>
        <v>257.17799999998493</v>
      </c>
      <c r="D7624" s="167">
        <f>IF('Lineær programmering opg 4'!$M$4=0,"-",(-A7624+'Lineær programmering opg 4'!$M$4)/'Lineær programmering opg 4'!$K$4*-1)</f>
        <v>365.80799999995975</v>
      </c>
      <c r="E7624" s="167">
        <f>IF('Lineær programmering opg 4'!$M$5=0,"-",(-A7624+'Lineær programmering opg 4'!$M$5)/'Lineær programmering opg 4'!$K$5*-1)</f>
        <v>257.17799999998493</v>
      </c>
      <c r="F7624" s="167" t="str">
        <f>IF('Lineær programmering opg 4'!$E$6=0,"-",(-A7624+'Lineær programmering opg 4'!$M$6)/'Lineær programmering opg 4'!$K$6*-1)</f>
        <v>-</v>
      </c>
      <c r="G7624" s="167" t="str">
        <f>IF('Lineær programmering opg 4'!$D$7=0,"-",((-A7624+'Lineær programmering opg 4'!$M$7)/'Lineær programmering opg 4'!$K$7)*-1)</f>
        <v>-</v>
      </c>
      <c r="H7624" s="167" t="str">
        <f>IF('Lineær programmering opg 4'!$C$8=0,"-",((-A7624+'Lineær programmering opg 4'!$M$8)/'Lineær programmering opg 4'!$K$8)*-1)</f>
        <v>-</v>
      </c>
      <c r="I7624" s="167" t="str">
        <f>IF('Lineær programmering opg 4'!$D$8=0,"-",'Lineær programmering opg 4'!$G$8)</f>
        <v>-</v>
      </c>
      <c r="J7624" s="295">
        <f>A7624*'Lineær programmering opg 4'!$C$11+Datatabel!C7624*'Lineær programmering opg 4'!$D$11</f>
        <v>44286.299999999756</v>
      </c>
      <c r="K7624" s="9">
        <f t="shared" si="597"/>
        <v>0</v>
      </c>
      <c r="L7624" s="9">
        <f t="shared" si="598"/>
        <v>0</v>
      </c>
    </row>
    <row r="7625" spans="1:12" ht="15" x14ac:dyDescent="0.25">
      <c r="A7625" s="167">
        <f t="shared" si="596"/>
        <v>57.072000000020147</v>
      </c>
      <c r="B7625" s="325">
        <f t="shared" si="599"/>
        <v>0.23780000000008394</v>
      </c>
      <c r="C7625" s="167">
        <f t="shared" si="595"/>
        <v>257.19599999998491</v>
      </c>
      <c r="D7625" s="167">
        <f>IF('Lineær programmering opg 4'!$M$4=0,"-",(-A7625+'Lineær programmering opg 4'!$M$4)/'Lineær programmering opg 4'!$K$4*-1)</f>
        <v>365.85599999995969</v>
      </c>
      <c r="E7625" s="167">
        <f>IF('Lineær programmering opg 4'!$M$5=0,"-",(-A7625+'Lineær programmering opg 4'!$M$5)/'Lineær programmering opg 4'!$K$5*-1)</f>
        <v>257.19599999998491</v>
      </c>
      <c r="F7625" s="167" t="str">
        <f>IF('Lineær programmering opg 4'!$E$6=0,"-",(-A7625+'Lineær programmering opg 4'!$M$6)/'Lineær programmering opg 4'!$K$6*-1)</f>
        <v>-</v>
      </c>
      <c r="G7625" s="167" t="str">
        <f>IF('Lineær programmering opg 4'!$D$7=0,"-",((-A7625+'Lineær programmering opg 4'!$M$7)/'Lineær programmering opg 4'!$K$7)*-1)</f>
        <v>-</v>
      </c>
      <c r="H7625" s="167" t="str">
        <f>IF('Lineær programmering opg 4'!$C$8=0,"-",((-A7625+'Lineær programmering opg 4'!$M$8)/'Lineær programmering opg 4'!$K$8)*-1)</f>
        <v>-</v>
      </c>
      <c r="I7625" s="167" t="str">
        <f>IF('Lineær programmering opg 4'!$D$8=0,"-",'Lineær programmering opg 4'!$G$8)</f>
        <v>-</v>
      </c>
      <c r="J7625" s="295">
        <f>A7625*'Lineær programmering opg 4'!$C$11+Datatabel!C7625*'Lineær programmering opg 4'!$D$11</f>
        <v>44286.599999999751</v>
      </c>
      <c r="K7625" s="9">
        <f t="shared" si="597"/>
        <v>0</v>
      </c>
      <c r="L7625" s="9">
        <f t="shared" si="598"/>
        <v>0</v>
      </c>
    </row>
    <row r="7626" spans="1:12" ht="15" x14ac:dyDescent="0.25">
      <c r="A7626" s="167">
        <f t="shared" si="596"/>
        <v>57.048000000020153</v>
      </c>
      <c r="B7626" s="325">
        <f t="shared" si="599"/>
        <v>0.23770000000008396</v>
      </c>
      <c r="C7626" s="167">
        <f t="shared" si="595"/>
        <v>257.21399999998494</v>
      </c>
      <c r="D7626" s="167">
        <f>IF('Lineær programmering opg 4'!$M$4=0,"-",(-A7626+'Lineær programmering opg 4'!$M$4)/'Lineær programmering opg 4'!$K$4*-1)</f>
        <v>365.90399999995969</v>
      </c>
      <c r="E7626" s="167">
        <f>IF('Lineær programmering opg 4'!$M$5=0,"-",(-A7626+'Lineær programmering opg 4'!$M$5)/'Lineær programmering opg 4'!$K$5*-1)</f>
        <v>257.21399999998494</v>
      </c>
      <c r="F7626" s="167" t="str">
        <f>IF('Lineær programmering opg 4'!$E$6=0,"-",(-A7626+'Lineær programmering opg 4'!$M$6)/'Lineær programmering opg 4'!$K$6*-1)</f>
        <v>-</v>
      </c>
      <c r="G7626" s="167" t="str">
        <f>IF('Lineær programmering opg 4'!$D$7=0,"-",((-A7626+'Lineær programmering opg 4'!$M$7)/'Lineær programmering opg 4'!$K$7)*-1)</f>
        <v>-</v>
      </c>
      <c r="H7626" s="167" t="str">
        <f>IF('Lineær programmering opg 4'!$C$8=0,"-",((-A7626+'Lineær programmering opg 4'!$M$8)/'Lineær programmering opg 4'!$K$8)*-1)</f>
        <v>-</v>
      </c>
      <c r="I7626" s="167" t="str">
        <f>IF('Lineær programmering opg 4'!$D$8=0,"-",'Lineær programmering opg 4'!$G$8)</f>
        <v>-</v>
      </c>
      <c r="J7626" s="295">
        <f>A7626*'Lineær programmering opg 4'!$C$11+Datatabel!C7626*'Lineær programmering opg 4'!$D$11</f>
        <v>44286.899999999761</v>
      </c>
      <c r="K7626" s="9">
        <f t="shared" si="597"/>
        <v>0</v>
      </c>
      <c r="L7626" s="9">
        <f t="shared" si="598"/>
        <v>0</v>
      </c>
    </row>
    <row r="7627" spans="1:12" ht="15" x14ac:dyDescent="0.25">
      <c r="A7627" s="167">
        <f t="shared" si="596"/>
        <v>57.024000000020152</v>
      </c>
      <c r="B7627" s="325">
        <f t="shared" si="599"/>
        <v>0.23760000000008397</v>
      </c>
      <c r="C7627" s="167">
        <f t="shared" si="595"/>
        <v>257.23199999998491</v>
      </c>
      <c r="D7627" s="167">
        <f>IF('Lineær programmering opg 4'!$M$4=0,"-",(-A7627+'Lineær programmering opg 4'!$M$4)/'Lineær programmering opg 4'!$K$4*-1)</f>
        <v>365.9519999999597</v>
      </c>
      <c r="E7627" s="167">
        <f>IF('Lineær programmering opg 4'!$M$5=0,"-",(-A7627+'Lineær programmering opg 4'!$M$5)/'Lineær programmering opg 4'!$K$5*-1)</f>
        <v>257.23199999998491</v>
      </c>
      <c r="F7627" s="167" t="str">
        <f>IF('Lineær programmering opg 4'!$E$6=0,"-",(-A7627+'Lineær programmering opg 4'!$M$6)/'Lineær programmering opg 4'!$K$6*-1)</f>
        <v>-</v>
      </c>
      <c r="G7627" s="167" t="str">
        <f>IF('Lineær programmering opg 4'!$D$7=0,"-",((-A7627+'Lineær programmering opg 4'!$M$7)/'Lineær programmering opg 4'!$K$7)*-1)</f>
        <v>-</v>
      </c>
      <c r="H7627" s="167" t="str">
        <f>IF('Lineær programmering opg 4'!$C$8=0,"-",((-A7627+'Lineær programmering opg 4'!$M$8)/'Lineær programmering opg 4'!$K$8)*-1)</f>
        <v>-</v>
      </c>
      <c r="I7627" s="167" t="str">
        <f>IF('Lineær programmering opg 4'!$D$8=0,"-",'Lineær programmering opg 4'!$G$8)</f>
        <v>-</v>
      </c>
      <c r="J7627" s="295">
        <f>A7627*'Lineær programmering opg 4'!$C$11+Datatabel!C7627*'Lineær programmering opg 4'!$D$11</f>
        <v>44287.19999999975</v>
      </c>
      <c r="K7627" s="9">
        <f t="shared" si="597"/>
        <v>0</v>
      </c>
      <c r="L7627" s="9">
        <f t="shared" si="598"/>
        <v>0</v>
      </c>
    </row>
    <row r="7628" spans="1:12" ht="15" x14ac:dyDescent="0.25">
      <c r="A7628" s="167">
        <f t="shared" si="596"/>
        <v>57.000000000020151</v>
      </c>
      <c r="B7628" s="325">
        <f t="shared" si="599"/>
        <v>0.23750000000008398</v>
      </c>
      <c r="C7628" s="167">
        <f t="shared" si="595"/>
        <v>257.24999999998494</v>
      </c>
      <c r="D7628" s="167">
        <f>IF('Lineær programmering opg 4'!$M$4=0,"-",(-A7628+'Lineær programmering opg 4'!$M$4)/'Lineær programmering opg 4'!$K$4*-1)</f>
        <v>365.9999999999597</v>
      </c>
      <c r="E7628" s="167">
        <f>IF('Lineær programmering opg 4'!$M$5=0,"-",(-A7628+'Lineær programmering opg 4'!$M$5)/'Lineær programmering opg 4'!$K$5*-1)</f>
        <v>257.24999999998494</v>
      </c>
      <c r="F7628" s="167" t="str">
        <f>IF('Lineær programmering opg 4'!$E$6=0,"-",(-A7628+'Lineær programmering opg 4'!$M$6)/'Lineær programmering opg 4'!$K$6*-1)</f>
        <v>-</v>
      </c>
      <c r="G7628" s="167" t="str">
        <f>IF('Lineær programmering opg 4'!$D$7=0,"-",((-A7628+'Lineær programmering opg 4'!$M$7)/'Lineær programmering opg 4'!$K$7)*-1)</f>
        <v>-</v>
      </c>
      <c r="H7628" s="167" t="str">
        <f>IF('Lineær programmering opg 4'!$C$8=0,"-",((-A7628+'Lineær programmering opg 4'!$M$8)/'Lineær programmering opg 4'!$K$8)*-1)</f>
        <v>-</v>
      </c>
      <c r="I7628" s="167" t="str">
        <f>IF('Lineær programmering opg 4'!$D$8=0,"-",'Lineær programmering opg 4'!$G$8)</f>
        <v>-</v>
      </c>
      <c r="J7628" s="295">
        <f>A7628*'Lineær programmering opg 4'!$C$11+Datatabel!C7628*'Lineær programmering opg 4'!$D$11</f>
        <v>44287.499999999753</v>
      </c>
      <c r="K7628" s="9">
        <f t="shared" si="597"/>
        <v>0</v>
      </c>
      <c r="L7628" s="9">
        <f t="shared" si="598"/>
        <v>0</v>
      </c>
    </row>
    <row r="7629" spans="1:12" ht="15" x14ac:dyDescent="0.25">
      <c r="A7629" s="167">
        <f t="shared" si="596"/>
        <v>56.976000000020157</v>
      </c>
      <c r="B7629" s="325">
        <f t="shared" si="599"/>
        <v>0.23740000000008399</v>
      </c>
      <c r="C7629" s="167">
        <f t="shared" si="595"/>
        <v>257.26799999998491</v>
      </c>
      <c r="D7629" s="167">
        <f>IF('Lineær programmering opg 4'!$M$4=0,"-",(-A7629+'Lineær programmering opg 4'!$M$4)/'Lineær programmering opg 4'!$K$4*-1)</f>
        <v>366.0479999999597</v>
      </c>
      <c r="E7629" s="167">
        <f>IF('Lineær programmering opg 4'!$M$5=0,"-",(-A7629+'Lineær programmering opg 4'!$M$5)/'Lineær programmering opg 4'!$K$5*-1)</f>
        <v>257.26799999998491</v>
      </c>
      <c r="F7629" s="167" t="str">
        <f>IF('Lineær programmering opg 4'!$E$6=0,"-",(-A7629+'Lineær programmering opg 4'!$M$6)/'Lineær programmering opg 4'!$K$6*-1)</f>
        <v>-</v>
      </c>
      <c r="G7629" s="167" t="str">
        <f>IF('Lineær programmering opg 4'!$D$7=0,"-",((-A7629+'Lineær programmering opg 4'!$M$7)/'Lineær programmering opg 4'!$K$7)*-1)</f>
        <v>-</v>
      </c>
      <c r="H7629" s="167" t="str">
        <f>IF('Lineær programmering opg 4'!$C$8=0,"-",((-A7629+'Lineær programmering opg 4'!$M$8)/'Lineær programmering opg 4'!$K$8)*-1)</f>
        <v>-</v>
      </c>
      <c r="I7629" s="167" t="str">
        <f>IF('Lineær programmering opg 4'!$D$8=0,"-",'Lineær programmering opg 4'!$G$8)</f>
        <v>-</v>
      </c>
      <c r="J7629" s="295">
        <f>A7629*'Lineær programmering opg 4'!$C$11+Datatabel!C7629*'Lineær programmering opg 4'!$D$11</f>
        <v>44287.799999999748</v>
      </c>
      <c r="K7629" s="9">
        <f t="shared" si="597"/>
        <v>0</v>
      </c>
      <c r="L7629" s="9">
        <f t="shared" si="598"/>
        <v>0</v>
      </c>
    </row>
    <row r="7630" spans="1:12" ht="15" x14ac:dyDescent="0.25">
      <c r="A7630" s="167">
        <f t="shared" si="596"/>
        <v>56.952000000020163</v>
      </c>
      <c r="B7630" s="325">
        <f t="shared" si="599"/>
        <v>0.237300000000084</v>
      </c>
      <c r="C7630" s="167">
        <f t="shared" si="595"/>
        <v>257.28599999998488</v>
      </c>
      <c r="D7630" s="167">
        <f>IF('Lineær programmering opg 4'!$M$4=0,"-",(-A7630+'Lineær programmering opg 4'!$M$4)/'Lineær programmering opg 4'!$K$4*-1)</f>
        <v>366.09599999995964</v>
      </c>
      <c r="E7630" s="167">
        <f>IF('Lineær programmering opg 4'!$M$5=0,"-",(-A7630+'Lineær programmering opg 4'!$M$5)/'Lineær programmering opg 4'!$K$5*-1)</f>
        <v>257.28599999998488</v>
      </c>
      <c r="F7630" s="167" t="str">
        <f>IF('Lineær programmering opg 4'!$E$6=0,"-",(-A7630+'Lineær programmering opg 4'!$M$6)/'Lineær programmering opg 4'!$K$6*-1)</f>
        <v>-</v>
      </c>
      <c r="G7630" s="167" t="str">
        <f>IF('Lineær programmering opg 4'!$D$7=0,"-",((-A7630+'Lineær programmering opg 4'!$M$7)/'Lineær programmering opg 4'!$K$7)*-1)</f>
        <v>-</v>
      </c>
      <c r="H7630" s="167" t="str">
        <f>IF('Lineær programmering opg 4'!$C$8=0,"-",((-A7630+'Lineær programmering opg 4'!$M$8)/'Lineær programmering opg 4'!$K$8)*-1)</f>
        <v>-</v>
      </c>
      <c r="I7630" s="167" t="str">
        <f>IF('Lineær programmering opg 4'!$D$8=0,"-",'Lineær programmering opg 4'!$G$8)</f>
        <v>-</v>
      </c>
      <c r="J7630" s="295">
        <f>A7630*'Lineær programmering opg 4'!$C$11+Datatabel!C7630*'Lineær programmering opg 4'!$D$11</f>
        <v>44288.099999999744</v>
      </c>
      <c r="K7630" s="9">
        <f t="shared" si="597"/>
        <v>0</v>
      </c>
      <c r="L7630" s="9">
        <f t="shared" si="598"/>
        <v>0</v>
      </c>
    </row>
    <row r="7631" spans="1:12" ht="15" x14ac:dyDescent="0.25">
      <c r="A7631" s="167">
        <f t="shared" si="596"/>
        <v>56.928000000020162</v>
      </c>
      <c r="B7631" s="325">
        <f t="shared" si="599"/>
        <v>0.23720000000008401</v>
      </c>
      <c r="C7631" s="167">
        <f t="shared" si="595"/>
        <v>257.30399999998491</v>
      </c>
      <c r="D7631" s="167">
        <f>IF('Lineær programmering opg 4'!$M$4=0,"-",(-A7631+'Lineær programmering opg 4'!$M$4)/'Lineær programmering opg 4'!$K$4*-1)</f>
        <v>366.14399999995965</v>
      </c>
      <c r="E7631" s="167">
        <f>IF('Lineær programmering opg 4'!$M$5=0,"-",(-A7631+'Lineær programmering opg 4'!$M$5)/'Lineær programmering opg 4'!$K$5*-1)</f>
        <v>257.30399999998491</v>
      </c>
      <c r="F7631" s="167" t="str">
        <f>IF('Lineær programmering opg 4'!$E$6=0,"-",(-A7631+'Lineær programmering opg 4'!$M$6)/'Lineær programmering opg 4'!$K$6*-1)</f>
        <v>-</v>
      </c>
      <c r="G7631" s="167" t="str">
        <f>IF('Lineær programmering opg 4'!$D$7=0,"-",((-A7631+'Lineær programmering opg 4'!$M$7)/'Lineær programmering opg 4'!$K$7)*-1)</f>
        <v>-</v>
      </c>
      <c r="H7631" s="167" t="str">
        <f>IF('Lineær programmering opg 4'!$C$8=0,"-",((-A7631+'Lineær programmering opg 4'!$M$8)/'Lineær programmering opg 4'!$K$8)*-1)</f>
        <v>-</v>
      </c>
      <c r="I7631" s="167" t="str">
        <f>IF('Lineær programmering opg 4'!$D$8=0,"-",'Lineær programmering opg 4'!$G$8)</f>
        <v>-</v>
      </c>
      <c r="J7631" s="295">
        <f>A7631*'Lineær programmering opg 4'!$C$11+Datatabel!C7631*'Lineær programmering opg 4'!$D$11</f>
        <v>44288.399999999754</v>
      </c>
      <c r="K7631" s="9">
        <f t="shared" si="597"/>
        <v>0</v>
      </c>
      <c r="L7631" s="9">
        <f t="shared" si="598"/>
        <v>0</v>
      </c>
    </row>
    <row r="7632" spans="1:12" ht="15" x14ac:dyDescent="0.25">
      <c r="A7632" s="167">
        <f t="shared" si="596"/>
        <v>56.904000000020162</v>
      </c>
      <c r="B7632" s="325">
        <f t="shared" si="599"/>
        <v>0.23710000000008402</v>
      </c>
      <c r="C7632" s="167">
        <f t="shared" si="595"/>
        <v>257.32199999998488</v>
      </c>
      <c r="D7632" s="167">
        <f>IF('Lineær programmering opg 4'!$M$4=0,"-",(-A7632+'Lineær programmering opg 4'!$M$4)/'Lineær programmering opg 4'!$K$4*-1)</f>
        <v>366.19199999995965</v>
      </c>
      <c r="E7632" s="167">
        <f>IF('Lineær programmering opg 4'!$M$5=0,"-",(-A7632+'Lineær programmering opg 4'!$M$5)/'Lineær programmering opg 4'!$K$5*-1)</f>
        <v>257.32199999998488</v>
      </c>
      <c r="F7632" s="167" t="str">
        <f>IF('Lineær programmering opg 4'!$E$6=0,"-",(-A7632+'Lineær programmering opg 4'!$M$6)/'Lineær programmering opg 4'!$K$6*-1)</f>
        <v>-</v>
      </c>
      <c r="G7632" s="167" t="str">
        <f>IF('Lineær programmering opg 4'!$D$7=0,"-",((-A7632+'Lineær programmering opg 4'!$M$7)/'Lineær programmering opg 4'!$K$7)*-1)</f>
        <v>-</v>
      </c>
      <c r="H7632" s="167" t="str">
        <f>IF('Lineær programmering opg 4'!$C$8=0,"-",((-A7632+'Lineær programmering opg 4'!$M$8)/'Lineær programmering opg 4'!$K$8)*-1)</f>
        <v>-</v>
      </c>
      <c r="I7632" s="167" t="str">
        <f>IF('Lineær programmering opg 4'!$D$8=0,"-",'Lineær programmering opg 4'!$G$8)</f>
        <v>-</v>
      </c>
      <c r="J7632" s="295">
        <f>A7632*'Lineær programmering opg 4'!$C$11+Datatabel!C7632*'Lineær programmering opg 4'!$D$11</f>
        <v>44288.69999999975</v>
      </c>
      <c r="K7632" s="9">
        <f t="shared" si="597"/>
        <v>0</v>
      </c>
      <c r="L7632" s="9">
        <f t="shared" si="598"/>
        <v>0</v>
      </c>
    </row>
    <row r="7633" spans="1:12" ht="15" x14ac:dyDescent="0.25">
      <c r="A7633" s="167">
        <f t="shared" si="596"/>
        <v>56.880000000020168</v>
      </c>
      <c r="B7633" s="325">
        <f t="shared" si="599"/>
        <v>0.23700000000008403</v>
      </c>
      <c r="C7633" s="167">
        <f t="shared" si="595"/>
        <v>257.33999999998491</v>
      </c>
      <c r="D7633" s="167">
        <f>IF('Lineær programmering opg 4'!$M$4=0,"-",(-A7633+'Lineær programmering opg 4'!$M$4)/'Lineær programmering opg 4'!$K$4*-1)</f>
        <v>366.23999999995965</v>
      </c>
      <c r="E7633" s="167">
        <f>IF('Lineær programmering opg 4'!$M$5=0,"-",(-A7633+'Lineær programmering opg 4'!$M$5)/'Lineær programmering opg 4'!$K$5*-1)</f>
        <v>257.33999999998491</v>
      </c>
      <c r="F7633" s="167" t="str">
        <f>IF('Lineær programmering opg 4'!$E$6=0,"-",(-A7633+'Lineær programmering opg 4'!$M$6)/'Lineær programmering opg 4'!$K$6*-1)</f>
        <v>-</v>
      </c>
      <c r="G7633" s="167" t="str">
        <f>IF('Lineær programmering opg 4'!$D$7=0,"-",((-A7633+'Lineær programmering opg 4'!$M$7)/'Lineær programmering opg 4'!$K$7)*-1)</f>
        <v>-</v>
      </c>
      <c r="H7633" s="167" t="str">
        <f>IF('Lineær programmering opg 4'!$C$8=0,"-",((-A7633+'Lineær programmering opg 4'!$M$8)/'Lineær programmering opg 4'!$K$8)*-1)</f>
        <v>-</v>
      </c>
      <c r="I7633" s="167" t="str">
        <f>IF('Lineær programmering opg 4'!$D$8=0,"-",'Lineær programmering opg 4'!$G$8)</f>
        <v>-</v>
      </c>
      <c r="J7633" s="295">
        <f>A7633*'Lineær programmering opg 4'!$C$11+Datatabel!C7633*'Lineær programmering opg 4'!$D$11</f>
        <v>44288.999999999753</v>
      </c>
      <c r="K7633" s="9">
        <f t="shared" si="597"/>
        <v>0</v>
      </c>
      <c r="L7633" s="9">
        <f t="shared" si="598"/>
        <v>0</v>
      </c>
    </row>
    <row r="7634" spans="1:12" ht="15" x14ac:dyDescent="0.25">
      <c r="A7634" s="167">
        <f t="shared" si="596"/>
        <v>56.856000000020174</v>
      </c>
      <c r="B7634" s="325">
        <f t="shared" si="599"/>
        <v>0.23690000000008404</v>
      </c>
      <c r="C7634" s="167">
        <f t="shared" si="595"/>
        <v>257.35799999998488</v>
      </c>
      <c r="D7634" s="167">
        <f>IF('Lineær programmering opg 4'!$M$4=0,"-",(-A7634+'Lineær programmering opg 4'!$M$4)/'Lineær programmering opg 4'!$K$4*-1)</f>
        <v>366.28799999995965</v>
      </c>
      <c r="E7634" s="167">
        <f>IF('Lineær programmering opg 4'!$M$5=0,"-",(-A7634+'Lineær programmering opg 4'!$M$5)/'Lineær programmering opg 4'!$K$5*-1)</f>
        <v>257.35799999998488</v>
      </c>
      <c r="F7634" s="167" t="str">
        <f>IF('Lineær programmering opg 4'!$E$6=0,"-",(-A7634+'Lineær programmering opg 4'!$M$6)/'Lineær programmering opg 4'!$K$6*-1)</f>
        <v>-</v>
      </c>
      <c r="G7634" s="167" t="str">
        <f>IF('Lineær programmering opg 4'!$D$7=0,"-",((-A7634+'Lineær programmering opg 4'!$M$7)/'Lineær programmering opg 4'!$K$7)*-1)</f>
        <v>-</v>
      </c>
      <c r="H7634" s="167" t="str">
        <f>IF('Lineær programmering opg 4'!$C$8=0,"-",((-A7634+'Lineær programmering opg 4'!$M$8)/'Lineær programmering opg 4'!$K$8)*-1)</f>
        <v>-</v>
      </c>
      <c r="I7634" s="167" t="str">
        <f>IF('Lineær programmering opg 4'!$D$8=0,"-",'Lineær programmering opg 4'!$G$8)</f>
        <v>-</v>
      </c>
      <c r="J7634" s="295">
        <f>A7634*'Lineær programmering opg 4'!$C$11+Datatabel!C7634*'Lineær programmering opg 4'!$D$11</f>
        <v>44289.299999999756</v>
      </c>
      <c r="K7634" s="9">
        <f t="shared" si="597"/>
        <v>0</v>
      </c>
      <c r="L7634" s="9">
        <f t="shared" si="598"/>
        <v>0</v>
      </c>
    </row>
    <row r="7635" spans="1:12" ht="15" x14ac:dyDescent="0.25">
      <c r="A7635" s="167">
        <f t="shared" si="596"/>
        <v>56.832000000020173</v>
      </c>
      <c r="B7635" s="325">
        <f t="shared" si="599"/>
        <v>0.23680000000008405</v>
      </c>
      <c r="C7635" s="167">
        <f t="shared" si="595"/>
        <v>257.37599999998491</v>
      </c>
      <c r="D7635" s="167">
        <f>IF('Lineær programmering opg 4'!$M$4=0,"-",(-A7635+'Lineær programmering opg 4'!$M$4)/'Lineær programmering opg 4'!$K$4*-1)</f>
        <v>366.33599999995965</v>
      </c>
      <c r="E7635" s="167">
        <f>IF('Lineær programmering opg 4'!$M$5=0,"-",(-A7635+'Lineær programmering opg 4'!$M$5)/'Lineær programmering opg 4'!$K$5*-1)</f>
        <v>257.37599999998491</v>
      </c>
      <c r="F7635" s="167" t="str">
        <f>IF('Lineær programmering opg 4'!$E$6=0,"-",(-A7635+'Lineær programmering opg 4'!$M$6)/'Lineær programmering opg 4'!$K$6*-1)</f>
        <v>-</v>
      </c>
      <c r="G7635" s="167" t="str">
        <f>IF('Lineær programmering opg 4'!$D$7=0,"-",((-A7635+'Lineær programmering opg 4'!$M$7)/'Lineær programmering opg 4'!$K$7)*-1)</f>
        <v>-</v>
      </c>
      <c r="H7635" s="167" t="str">
        <f>IF('Lineær programmering opg 4'!$C$8=0,"-",((-A7635+'Lineær programmering opg 4'!$M$8)/'Lineær programmering opg 4'!$K$8)*-1)</f>
        <v>-</v>
      </c>
      <c r="I7635" s="167" t="str">
        <f>IF('Lineær programmering opg 4'!$D$8=0,"-",'Lineær programmering opg 4'!$G$8)</f>
        <v>-</v>
      </c>
      <c r="J7635" s="295">
        <f>A7635*'Lineær programmering opg 4'!$C$11+Datatabel!C7635*'Lineær programmering opg 4'!$D$11</f>
        <v>44289.599999999758</v>
      </c>
      <c r="K7635" s="9">
        <f t="shared" si="597"/>
        <v>0</v>
      </c>
      <c r="L7635" s="9">
        <f t="shared" si="598"/>
        <v>0</v>
      </c>
    </row>
    <row r="7636" spans="1:12" ht="15" x14ac:dyDescent="0.25">
      <c r="A7636" s="167">
        <f t="shared" si="596"/>
        <v>56.808000000020172</v>
      </c>
      <c r="B7636" s="325">
        <f t="shared" si="599"/>
        <v>0.23670000000008407</v>
      </c>
      <c r="C7636" s="167">
        <f t="shared" si="595"/>
        <v>257.39399999998489</v>
      </c>
      <c r="D7636" s="167">
        <f>IF('Lineær programmering opg 4'!$M$4=0,"-",(-A7636+'Lineær programmering opg 4'!$M$4)/'Lineær programmering opg 4'!$K$4*-1)</f>
        <v>366.38399999995966</v>
      </c>
      <c r="E7636" s="167">
        <f>IF('Lineær programmering opg 4'!$M$5=0,"-",(-A7636+'Lineær programmering opg 4'!$M$5)/'Lineær programmering opg 4'!$K$5*-1)</f>
        <v>257.39399999998489</v>
      </c>
      <c r="F7636" s="167" t="str">
        <f>IF('Lineær programmering opg 4'!$E$6=0,"-",(-A7636+'Lineær programmering opg 4'!$M$6)/'Lineær programmering opg 4'!$K$6*-1)</f>
        <v>-</v>
      </c>
      <c r="G7636" s="167" t="str">
        <f>IF('Lineær programmering opg 4'!$D$7=0,"-",((-A7636+'Lineær programmering opg 4'!$M$7)/'Lineær programmering opg 4'!$K$7)*-1)</f>
        <v>-</v>
      </c>
      <c r="H7636" s="167" t="str">
        <f>IF('Lineær programmering opg 4'!$C$8=0,"-",((-A7636+'Lineær programmering opg 4'!$M$8)/'Lineær programmering opg 4'!$K$8)*-1)</f>
        <v>-</v>
      </c>
      <c r="I7636" s="167" t="str">
        <f>IF('Lineær programmering opg 4'!$D$8=0,"-",'Lineær programmering opg 4'!$G$8)</f>
        <v>-</v>
      </c>
      <c r="J7636" s="295">
        <f>A7636*'Lineær programmering opg 4'!$C$11+Datatabel!C7636*'Lineær programmering opg 4'!$D$11</f>
        <v>44289.899999999754</v>
      </c>
      <c r="K7636" s="9">
        <f t="shared" si="597"/>
        <v>0</v>
      </c>
      <c r="L7636" s="9">
        <f t="shared" si="598"/>
        <v>0</v>
      </c>
    </row>
    <row r="7637" spans="1:12" ht="15" x14ac:dyDescent="0.25">
      <c r="A7637" s="167">
        <f t="shared" si="596"/>
        <v>56.784000000020178</v>
      </c>
      <c r="B7637" s="325">
        <f t="shared" si="599"/>
        <v>0.23660000000008408</v>
      </c>
      <c r="C7637" s="167">
        <f t="shared" si="595"/>
        <v>257.41199999998491</v>
      </c>
      <c r="D7637" s="167">
        <f>IF('Lineær programmering opg 4'!$M$4=0,"-",(-A7637+'Lineær programmering opg 4'!$M$4)/'Lineær programmering opg 4'!$K$4*-1)</f>
        <v>366.43199999995966</v>
      </c>
      <c r="E7637" s="167">
        <f>IF('Lineær programmering opg 4'!$M$5=0,"-",(-A7637+'Lineær programmering opg 4'!$M$5)/'Lineær programmering opg 4'!$K$5*-1)</f>
        <v>257.41199999998491</v>
      </c>
      <c r="F7637" s="167" t="str">
        <f>IF('Lineær programmering opg 4'!$E$6=0,"-",(-A7637+'Lineær programmering opg 4'!$M$6)/'Lineær programmering opg 4'!$K$6*-1)</f>
        <v>-</v>
      </c>
      <c r="G7637" s="167" t="str">
        <f>IF('Lineær programmering opg 4'!$D$7=0,"-",((-A7637+'Lineær programmering opg 4'!$M$7)/'Lineær programmering opg 4'!$K$7)*-1)</f>
        <v>-</v>
      </c>
      <c r="H7637" s="167" t="str">
        <f>IF('Lineær programmering opg 4'!$C$8=0,"-",((-A7637+'Lineær programmering opg 4'!$M$8)/'Lineær programmering opg 4'!$K$8)*-1)</f>
        <v>-</v>
      </c>
      <c r="I7637" s="167" t="str">
        <f>IF('Lineær programmering opg 4'!$D$8=0,"-",'Lineær programmering opg 4'!$G$8)</f>
        <v>-</v>
      </c>
      <c r="J7637" s="295">
        <f>A7637*'Lineær programmering opg 4'!$C$11+Datatabel!C7637*'Lineær programmering opg 4'!$D$11</f>
        <v>44290.199999999757</v>
      </c>
      <c r="K7637" s="9">
        <f t="shared" si="597"/>
        <v>0</v>
      </c>
      <c r="L7637" s="9">
        <f t="shared" si="598"/>
        <v>0</v>
      </c>
    </row>
    <row r="7638" spans="1:12" ht="15" x14ac:dyDescent="0.25">
      <c r="A7638" s="167">
        <f t="shared" si="596"/>
        <v>56.760000000020185</v>
      </c>
      <c r="B7638" s="325">
        <f t="shared" si="599"/>
        <v>0.23650000000008409</v>
      </c>
      <c r="C7638" s="167">
        <f t="shared" si="595"/>
        <v>257.42999999998489</v>
      </c>
      <c r="D7638" s="167">
        <f>IF('Lineær programmering opg 4'!$M$4=0,"-",(-A7638+'Lineær programmering opg 4'!$M$4)/'Lineær programmering opg 4'!$K$4*-1)</f>
        <v>366.47999999995966</v>
      </c>
      <c r="E7638" s="167">
        <f>IF('Lineær programmering opg 4'!$M$5=0,"-",(-A7638+'Lineær programmering opg 4'!$M$5)/'Lineær programmering opg 4'!$K$5*-1)</f>
        <v>257.42999999998489</v>
      </c>
      <c r="F7638" s="167" t="str">
        <f>IF('Lineær programmering opg 4'!$E$6=0,"-",(-A7638+'Lineær programmering opg 4'!$M$6)/'Lineær programmering opg 4'!$K$6*-1)</f>
        <v>-</v>
      </c>
      <c r="G7638" s="167" t="str">
        <f>IF('Lineær programmering opg 4'!$D$7=0,"-",((-A7638+'Lineær programmering opg 4'!$M$7)/'Lineær programmering opg 4'!$K$7)*-1)</f>
        <v>-</v>
      </c>
      <c r="H7638" s="167" t="str">
        <f>IF('Lineær programmering opg 4'!$C$8=0,"-",((-A7638+'Lineær programmering opg 4'!$M$8)/'Lineær programmering opg 4'!$K$8)*-1)</f>
        <v>-</v>
      </c>
      <c r="I7638" s="167" t="str">
        <f>IF('Lineær programmering opg 4'!$D$8=0,"-",'Lineær programmering opg 4'!$G$8)</f>
        <v>-</v>
      </c>
      <c r="J7638" s="295">
        <f>A7638*'Lineær programmering opg 4'!$C$11+Datatabel!C7638*'Lineær programmering opg 4'!$D$11</f>
        <v>44290.499999999745</v>
      </c>
      <c r="K7638" s="9">
        <f t="shared" si="597"/>
        <v>0</v>
      </c>
      <c r="L7638" s="9">
        <f t="shared" si="598"/>
        <v>0</v>
      </c>
    </row>
    <row r="7639" spans="1:12" ht="15" x14ac:dyDescent="0.25">
      <c r="A7639" s="167">
        <f t="shared" si="596"/>
        <v>56.736000000020184</v>
      </c>
      <c r="B7639" s="325">
        <f t="shared" si="599"/>
        <v>0.2364000000000841</v>
      </c>
      <c r="C7639" s="167">
        <f t="shared" si="595"/>
        <v>257.44799999998492</v>
      </c>
      <c r="D7639" s="167">
        <f>IF('Lineær programmering opg 4'!$M$4=0,"-",(-A7639+'Lineær programmering opg 4'!$M$4)/'Lineær programmering opg 4'!$K$4*-1)</f>
        <v>366.52799999995966</v>
      </c>
      <c r="E7639" s="167">
        <f>IF('Lineær programmering opg 4'!$M$5=0,"-",(-A7639+'Lineær programmering opg 4'!$M$5)/'Lineær programmering opg 4'!$K$5*-1)</f>
        <v>257.44799999998492</v>
      </c>
      <c r="F7639" s="167" t="str">
        <f>IF('Lineær programmering opg 4'!$E$6=0,"-",(-A7639+'Lineær programmering opg 4'!$M$6)/'Lineær programmering opg 4'!$K$6*-1)</f>
        <v>-</v>
      </c>
      <c r="G7639" s="167" t="str">
        <f>IF('Lineær programmering opg 4'!$D$7=0,"-",((-A7639+'Lineær programmering opg 4'!$M$7)/'Lineær programmering opg 4'!$K$7)*-1)</f>
        <v>-</v>
      </c>
      <c r="H7639" s="167" t="str">
        <f>IF('Lineær programmering opg 4'!$C$8=0,"-",((-A7639+'Lineær programmering opg 4'!$M$8)/'Lineær programmering opg 4'!$K$8)*-1)</f>
        <v>-</v>
      </c>
      <c r="I7639" s="167" t="str">
        <f>IF('Lineær programmering opg 4'!$D$8=0,"-",'Lineær programmering opg 4'!$G$8)</f>
        <v>-</v>
      </c>
      <c r="J7639" s="295">
        <f>A7639*'Lineær programmering opg 4'!$C$11+Datatabel!C7639*'Lineær programmering opg 4'!$D$11</f>
        <v>44290.799999999756</v>
      </c>
      <c r="K7639" s="9">
        <f t="shared" si="597"/>
        <v>0</v>
      </c>
      <c r="L7639" s="9">
        <f t="shared" si="598"/>
        <v>0</v>
      </c>
    </row>
    <row r="7640" spans="1:12" ht="15" x14ac:dyDescent="0.25">
      <c r="A7640" s="167">
        <f t="shared" si="596"/>
        <v>56.712000000020183</v>
      </c>
      <c r="B7640" s="325">
        <f t="shared" si="599"/>
        <v>0.23630000000008411</v>
      </c>
      <c r="C7640" s="167">
        <f t="shared" si="595"/>
        <v>257.46599999998489</v>
      </c>
      <c r="D7640" s="167">
        <f>IF('Lineær programmering opg 4'!$M$4=0,"-",(-A7640+'Lineær programmering opg 4'!$M$4)/'Lineær programmering opg 4'!$K$4*-1)</f>
        <v>366.57599999995966</v>
      </c>
      <c r="E7640" s="167">
        <f>IF('Lineær programmering opg 4'!$M$5=0,"-",(-A7640+'Lineær programmering opg 4'!$M$5)/'Lineær programmering opg 4'!$K$5*-1)</f>
        <v>257.46599999998489</v>
      </c>
      <c r="F7640" s="167" t="str">
        <f>IF('Lineær programmering opg 4'!$E$6=0,"-",(-A7640+'Lineær programmering opg 4'!$M$6)/'Lineær programmering opg 4'!$K$6*-1)</f>
        <v>-</v>
      </c>
      <c r="G7640" s="167" t="str">
        <f>IF('Lineær programmering opg 4'!$D$7=0,"-",((-A7640+'Lineær programmering opg 4'!$M$7)/'Lineær programmering opg 4'!$K$7)*-1)</f>
        <v>-</v>
      </c>
      <c r="H7640" s="167" t="str">
        <f>IF('Lineær programmering opg 4'!$C$8=0,"-",((-A7640+'Lineær programmering opg 4'!$M$8)/'Lineær programmering opg 4'!$K$8)*-1)</f>
        <v>-</v>
      </c>
      <c r="I7640" s="167" t="str">
        <f>IF('Lineær programmering opg 4'!$D$8=0,"-",'Lineær programmering opg 4'!$G$8)</f>
        <v>-</v>
      </c>
      <c r="J7640" s="295">
        <f>A7640*'Lineær programmering opg 4'!$C$11+Datatabel!C7640*'Lineær programmering opg 4'!$D$11</f>
        <v>44291.099999999751</v>
      </c>
      <c r="K7640" s="9">
        <f t="shared" si="597"/>
        <v>0</v>
      </c>
      <c r="L7640" s="9">
        <f t="shared" si="598"/>
        <v>0</v>
      </c>
    </row>
    <row r="7641" spans="1:12" ht="15" x14ac:dyDescent="0.25">
      <c r="A7641" s="167">
        <f t="shared" si="596"/>
        <v>56.688000000020189</v>
      </c>
      <c r="B7641" s="325">
        <f t="shared" si="599"/>
        <v>0.23620000000008412</v>
      </c>
      <c r="C7641" s="167">
        <f t="shared" si="595"/>
        <v>257.48399999998492</v>
      </c>
      <c r="D7641" s="167">
        <f>IF('Lineær programmering opg 4'!$M$4=0,"-",(-A7641+'Lineær programmering opg 4'!$M$4)/'Lineær programmering opg 4'!$K$4*-1)</f>
        <v>366.62399999995961</v>
      </c>
      <c r="E7641" s="167">
        <f>IF('Lineær programmering opg 4'!$M$5=0,"-",(-A7641+'Lineær programmering opg 4'!$M$5)/'Lineær programmering opg 4'!$K$5*-1)</f>
        <v>257.48399999998492</v>
      </c>
      <c r="F7641" s="167" t="str">
        <f>IF('Lineær programmering opg 4'!$E$6=0,"-",(-A7641+'Lineær programmering opg 4'!$M$6)/'Lineær programmering opg 4'!$K$6*-1)</f>
        <v>-</v>
      </c>
      <c r="G7641" s="167" t="str">
        <f>IF('Lineær programmering opg 4'!$D$7=0,"-",((-A7641+'Lineær programmering opg 4'!$M$7)/'Lineær programmering opg 4'!$K$7)*-1)</f>
        <v>-</v>
      </c>
      <c r="H7641" s="167" t="str">
        <f>IF('Lineær programmering opg 4'!$C$8=0,"-",((-A7641+'Lineær programmering opg 4'!$M$8)/'Lineær programmering opg 4'!$K$8)*-1)</f>
        <v>-</v>
      </c>
      <c r="I7641" s="167" t="str">
        <f>IF('Lineær programmering opg 4'!$D$8=0,"-",'Lineær programmering opg 4'!$G$8)</f>
        <v>-</v>
      </c>
      <c r="J7641" s="295">
        <f>A7641*'Lineær programmering opg 4'!$C$11+Datatabel!C7641*'Lineær programmering opg 4'!$D$11</f>
        <v>44291.399999999754</v>
      </c>
      <c r="K7641" s="9">
        <f t="shared" si="597"/>
        <v>0</v>
      </c>
      <c r="L7641" s="9">
        <f t="shared" si="598"/>
        <v>0</v>
      </c>
    </row>
    <row r="7642" spans="1:12" ht="15" x14ac:dyDescent="0.25">
      <c r="A7642" s="167">
        <f t="shared" si="596"/>
        <v>56.664000000020195</v>
      </c>
      <c r="B7642" s="325">
        <f t="shared" si="599"/>
        <v>0.23610000000008413</v>
      </c>
      <c r="C7642" s="167">
        <f t="shared" si="595"/>
        <v>257.50199999998483</v>
      </c>
      <c r="D7642" s="167">
        <f>IF('Lineær programmering opg 4'!$M$4=0,"-",(-A7642+'Lineær programmering opg 4'!$M$4)/'Lineær programmering opg 4'!$K$4*-1)</f>
        <v>366.67199999995961</v>
      </c>
      <c r="E7642" s="167">
        <f>IF('Lineær programmering opg 4'!$M$5=0,"-",(-A7642+'Lineær programmering opg 4'!$M$5)/'Lineær programmering opg 4'!$K$5*-1)</f>
        <v>257.50199999998483</v>
      </c>
      <c r="F7642" s="167" t="str">
        <f>IF('Lineær programmering opg 4'!$E$6=0,"-",(-A7642+'Lineær programmering opg 4'!$M$6)/'Lineær programmering opg 4'!$K$6*-1)</f>
        <v>-</v>
      </c>
      <c r="G7642" s="167" t="str">
        <f>IF('Lineær programmering opg 4'!$D$7=0,"-",((-A7642+'Lineær programmering opg 4'!$M$7)/'Lineær programmering opg 4'!$K$7)*-1)</f>
        <v>-</v>
      </c>
      <c r="H7642" s="167" t="str">
        <f>IF('Lineær programmering opg 4'!$C$8=0,"-",((-A7642+'Lineær programmering opg 4'!$M$8)/'Lineær programmering opg 4'!$K$8)*-1)</f>
        <v>-</v>
      </c>
      <c r="I7642" s="167" t="str">
        <f>IF('Lineær programmering opg 4'!$D$8=0,"-",'Lineær programmering opg 4'!$G$8)</f>
        <v>-</v>
      </c>
      <c r="J7642" s="295">
        <f>A7642*'Lineær programmering opg 4'!$C$11+Datatabel!C7642*'Lineær programmering opg 4'!$D$11</f>
        <v>44291.699999999742</v>
      </c>
      <c r="K7642" s="9">
        <f t="shared" si="597"/>
        <v>0</v>
      </c>
      <c r="L7642" s="9">
        <f t="shared" si="598"/>
        <v>0</v>
      </c>
    </row>
    <row r="7643" spans="1:12" ht="15" x14ac:dyDescent="0.25">
      <c r="A7643" s="167">
        <f t="shared" si="596"/>
        <v>56.640000000020194</v>
      </c>
      <c r="B7643" s="325">
        <f t="shared" si="599"/>
        <v>0.23600000000008414</v>
      </c>
      <c r="C7643" s="167">
        <f t="shared" si="595"/>
        <v>257.51999999998486</v>
      </c>
      <c r="D7643" s="167">
        <f>IF('Lineær programmering opg 4'!$M$4=0,"-",(-A7643+'Lineær programmering opg 4'!$M$4)/'Lineær programmering opg 4'!$K$4*-1)</f>
        <v>366.71999999995961</v>
      </c>
      <c r="E7643" s="167">
        <f>IF('Lineær programmering opg 4'!$M$5=0,"-",(-A7643+'Lineær programmering opg 4'!$M$5)/'Lineær programmering opg 4'!$K$5*-1)</f>
        <v>257.51999999998486</v>
      </c>
      <c r="F7643" s="167" t="str">
        <f>IF('Lineær programmering opg 4'!$E$6=0,"-",(-A7643+'Lineær programmering opg 4'!$M$6)/'Lineær programmering opg 4'!$K$6*-1)</f>
        <v>-</v>
      </c>
      <c r="G7643" s="167" t="str">
        <f>IF('Lineær programmering opg 4'!$D$7=0,"-",((-A7643+'Lineær programmering opg 4'!$M$7)/'Lineær programmering opg 4'!$K$7)*-1)</f>
        <v>-</v>
      </c>
      <c r="H7643" s="167" t="str">
        <f>IF('Lineær programmering opg 4'!$C$8=0,"-",((-A7643+'Lineær programmering opg 4'!$M$8)/'Lineær programmering opg 4'!$K$8)*-1)</f>
        <v>-</v>
      </c>
      <c r="I7643" s="167" t="str">
        <f>IF('Lineær programmering opg 4'!$D$8=0,"-",'Lineær programmering opg 4'!$G$8)</f>
        <v>-</v>
      </c>
      <c r="J7643" s="295">
        <f>A7643*'Lineær programmering opg 4'!$C$11+Datatabel!C7643*'Lineær programmering opg 4'!$D$11</f>
        <v>44291.999999999753</v>
      </c>
      <c r="K7643" s="9">
        <f t="shared" si="597"/>
        <v>0</v>
      </c>
      <c r="L7643" s="9">
        <f t="shared" si="598"/>
        <v>0</v>
      </c>
    </row>
    <row r="7644" spans="1:12" ht="15" x14ac:dyDescent="0.25">
      <c r="A7644" s="167">
        <f t="shared" si="596"/>
        <v>56.616000000020193</v>
      </c>
      <c r="B7644" s="325">
        <f t="shared" si="599"/>
        <v>0.23590000000008415</v>
      </c>
      <c r="C7644" s="167">
        <f t="shared" si="595"/>
        <v>257.53799999998483</v>
      </c>
      <c r="D7644" s="167">
        <f>IF('Lineær programmering opg 4'!$M$4=0,"-",(-A7644+'Lineær programmering opg 4'!$M$4)/'Lineær programmering opg 4'!$K$4*-1)</f>
        <v>366.76799999995961</v>
      </c>
      <c r="E7644" s="167">
        <f>IF('Lineær programmering opg 4'!$M$5=0,"-",(-A7644+'Lineær programmering opg 4'!$M$5)/'Lineær programmering opg 4'!$K$5*-1)</f>
        <v>257.53799999998483</v>
      </c>
      <c r="F7644" s="167" t="str">
        <f>IF('Lineær programmering opg 4'!$E$6=0,"-",(-A7644+'Lineær programmering opg 4'!$M$6)/'Lineær programmering opg 4'!$K$6*-1)</f>
        <v>-</v>
      </c>
      <c r="G7644" s="167" t="str">
        <f>IF('Lineær programmering opg 4'!$D$7=0,"-",((-A7644+'Lineær programmering opg 4'!$M$7)/'Lineær programmering opg 4'!$K$7)*-1)</f>
        <v>-</v>
      </c>
      <c r="H7644" s="167" t="str">
        <f>IF('Lineær programmering opg 4'!$C$8=0,"-",((-A7644+'Lineær programmering opg 4'!$M$8)/'Lineær programmering opg 4'!$K$8)*-1)</f>
        <v>-</v>
      </c>
      <c r="I7644" s="167" t="str">
        <f>IF('Lineær programmering opg 4'!$D$8=0,"-",'Lineær programmering opg 4'!$G$8)</f>
        <v>-</v>
      </c>
      <c r="J7644" s="295">
        <f>A7644*'Lineær programmering opg 4'!$C$11+Datatabel!C7644*'Lineær programmering opg 4'!$D$11</f>
        <v>44292.299999999748</v>
      </c>
      <c r="K7644" s="9">
        <f t="shared" si="597"/>
        <v>0</v>
      </c>
      <c r="L7644" s="9">
        <f t="shared" si="598"/>
        <v>0</v>
      </c>
    </row>
    <row r="7645" spans="1:12" ht="15" x14ac:dyDescent="0.25">
      <c r="A7645" s="167">
        <f t="shared" si="596"/>
        <v>56.592000000020199</v>
      </c>
      <c r="B7645" s="325">
        <f t="shared" si="599"/>
        <v>0.23580000000008416</v>
      </c>
      <c r="C7645" s="167">
        <f t="shared" si="595"/>
        <v>257.55599999998486</v>
      </c>
      <c r="D7645" s="167">
        <f>IF('Lineær programmering opg 4'!$M$4=0,"-",(-A7645+'Lineær programmering opg 4'!$M$4)/'Lineær programmering opg 4'!$K$4*-1)</f>
        <v>366.81599999995962</v>
      </c>
      <c r="E7645" s="167">
        <f>IF('Lineær programmering opg 4'!$M$5=0,"-",(-A7645+'Lineær programmering opg 4'!$M$5)/'Lineær programmering opg 4'!$K$5*-1)</f>
        <v>257.55599999998486</v>
      </c>
      <c r="F7645" s="167" t="str">
        <f>IF('Lineær programmering opg 4'!$E$6=0,"-",(-A7645+'Lineær programmering opg 4'!$M$6)/'Lineær programmering opg 4'!$K$6*-1)</f>
        <v>-</v>
      </c>
      <c r="G7645" s="167" t="str">
        <f>IF('Lineær programmering opg 4'!$D$7=0,"-",((-A7645+'Lineær programmering opg 4'!$M$7)/'Lineær programmering opg 4'!$K$7)*-1)</f>
        <v>-</v>
      </c>
      <c r="H7645" s="167" t="str">
        <f>IF('Lineær programmering opg 4'!$C$8=0,"-",((-A7645+'Lineær programmering opg 4'!$M$8)/'Lineær programmering opg 4'!$K$8)*-1)</f>
        <v>-</v>
      </c>
      <c r="I7645" s="167" t="str">
        <f>IF('Lineær programmering opg 4'!$D$8=0,"-",'Lineær programmering opg 4'!$G$8)</f>
        <v>-</v>
      </c>
      <c r="J7645" s="295">
        <f>A7645*'Lineær programmering opg 4'!$C$11+Datatabel!C7645*'Lineær programmering opg 4'!$D$11</f>
        <v>44292.599999999751</v>
      </c>
      <c r="K7645" s="9">
        <f t="shared" si="597"/>
        <v>0</v>
      </c>
      <c r="L7645" s="9">
        <f t="shared" si="598"/>
        <v>0</v>
      </c>
    </row>
    <row r="7646" spans="1:12" ht="15" x14ac:dyDescent="0.25">
      <c r="A7646" s="167">
        <f t="shared" si="596"/>
        <v>56.568000000020206</v>
      </c>
      <c r="B7646" s="325">
        <f t="shared" si="599"/>
        <v>0.23570000000008418</v>
      </c>
      <c r="C7646" s="167">
        <f t="shared" si="595"/>
        <v>257.57399999998484</v>
      </c>
      <c r="D7646" s="167">
        <f>IF('Lineær programmering opg 4'!$M$4=0,"-",(-A7646+'Lineær programmering opg 4'!$M$4)/'Lineær programmering opg 4'!$K$4*-1)</f>
        <v>366.86399999995956</v>
      </c>
      <c r="E7646" s="167">
        <f>IF('Lineær programmering opg 4'!$M$5=0,"-",(-A7646+'Lineær programmering opg 4'!$M$5)/'Lineær programmering opg 4'!$K$5*-1)</f>
        <v>257.57399999998484</v>
      </c>
      <c r="F7646" s="167" t="str">
        <f>IF('Lineær programmering opg 4'!$E$6=0,"-",(-A7646+'Lineær programmering opg 4'!$M$6)/'Lineær programmering opg 4'!$K$6*-1)</f>
        <v>-</v>
      </c>
      <c r="G7646" s="167" t="str">
        <f>IF('Lineær programmering opg 4'!$D$7=0,"-",((-A7646+'Lineær programmering opg 4'!$M$7)/'Lineær programmering opg 4'!$K$7)*-1)</f>
        <v>-</v>
      </c>
      <c r="H7646" s="167" t="str">
        <f>IF('Lineær programmering opg 4'!$C$8=0,"-",((-A7646+'Lineær programmering opg 4'!$M$8)/'Lineær programmering opg 4'!$K$8)*-1)</f>
        <v>-</v>
      </c>
      <c r="I7646" s="167" t="str">
        <f>IF('Lineær programmering opg 4'!$D$8=0,"-",'Lineær programmering opg 4'!$G$8)</f>
        <v>-</v>
      </c>
      <c r="J7646" s="295">
        <f>A7646*'Lineær programmering opg 4'!$C$11+Datatabel!C7646*'Lineær programmering opg 4'!$D$11</f>
        <v>44292.899999999747</v>
      </c>
      <c r="K7646" s="9">
        <f t="shared" si="597"/>
        <v>0</v>
      </c>
      <c r="L7646" s="9">
        <f t="shared" si="598"/>
        <v>0</v>
      </c>
    </row>
    <row r="7647" spans="1:12" ht="15" x14ac:dyDescent="0.25">
      <c r="A7647" s="167">
        <f t="shared" si="596"/>
        <v>56.544000000020205</v>
      </c>
      <c r="B7647" s="325">
        <f t="shared" si="599"/>
        <v>0.23560000000008419</v>
      </c>
      <c r="C7647" s="167">
        <f t="shared" si="595"/>
        <v>257.59199999998486</v>
      </c>
      <c r="D7647" s="167">
        <f>IF('Lineær programmering opg 4'!$M$4=0,"-",(-A7647+'Lineær programmering opg 4'!$M$4)/'Lineær programmering opg 4'!$K$4*-1)</f>
        <v>366.91199999995956</v>
      </c>
      <c r="E7647" s="167">
        <f>IF('Lineær programmering opg 4'!$M$5=0,"-",(-A7647+'Lineær programmering opg 4'!$M$5)/'Lineær programmering opg 4'!$K$5*-1)</f>
        <v>257.59199999998486</v>
      </c>
      <c r="F7647" s="167" t="str">
        <f>IF('Lineær programmering opg 4'!$E$6=0,"-",(-A7647+'Lineær programmering opg 4'!$M$6)/'Lineær programmering opg 4'!$K$6*-1)</f>
        <v>-</v>
      </c>
      <c r="G7647" s="167" t="str">
        <f>IF('Lineær programmering opg 4'!$D$7=0,"-",((-A7647+'Lineær programmering opg 4'!$M$7)/'Lineær programmering opg 4'!$K$7)*-1)</f>
        <v>-</v>
      </c>
      <c r="H7647" s="167" t="str">
        <f>IF('Lineær programmering opg 4'!$C$8=0,"-",((-A7647+'Lineær programmering opg 4'!$M$8)/'Lineær programmering opg 4'!$K$8)*-1)</f>
        <v>-</v>
      </c>
      <c r="I7647" s="167" t="str">
        <f>IF('Lineær programmering opg 4'!$D$8=0,"-",'Lineær programmering opg 4'!$G$8)</f>
        <v>-</v>
      </c>
      <c r="J7647" s="295">
        <f>A7647*'Lineær programmering opg 4'!$C$11+Datatabel!C7647*'Lineær programmering opg 4'!$D$11</f>
        <v>44293.19999999975</v>
      </c>
      <c r="K7647" s="9">
        <f t="shared" si="597"/>
        <v>0</v>
      </c>
      <c r="L7647" s="9">
        <f t="shared" si="598"/>
        <v>0</v>
      </c>
    </row>
    <row r="7648" spans="1:12" ht="15" x14ac:dyDescent="0.25">
      <c r="A7648" s="167">
        <f t="shared" si="596"/>
        <v>56.520000000020204</v>
      </c>
      <c r="B7648" s="325">
        <f t="shared" si="599"/>
        <v>0.2355000000000842</v>
      </c>
      <c r="C7648" s="167">
        <f t="shared" si="595"/>
        <v>257.60999999998484</v>
      </c>
      <c r="D7648" s="167">
        <f>IF('Lineær programmering opg 4'!$M$4=0,"-",(-A7648+'Lineær programmering opg 4'!$M$4)/'Lineær programmering opg 4'!$K$4*-1)</f>
        <v>366.95999999995956</v>
      </c>
      <c r="E7648" s="167">
        <f>IF('Lineær programmering opg 4'!$M$5=0,"-",(-A7648+'Lineær programmering opg 4'!$M$5)/'Lineær programmering opg 4'!$K$5*-1)</f>
        <v>257.60999999998484</v>
      </c>
      <c r="F7648" s="167" t="str">
        <f>IF('Lineær programmering opg 4'!$E$6=0,"-",(-A7648+'Lineær programmering opg 4'!$M$6)/'Lineær programmering opg 4'!$K$6*-1)</f>
        <v>-</v>
      </c>
      <c r="G7648" s="167" t="str">
        <f>IF('Lineær programmering opg 4'!$D$7=0,"-",((-A7648+'Lineær programmering opg 4'!$M$7)/'Lineær programmering opg 4'!$K$7)*-1)</f>
        <v>-</v>
      </c>
      <c r="H7648" s="167" t="str">
        <f>IF('Lineær programmering opg 4'!$C$8=0,"-",((-A7648+'Lineær programmering opg 4'!$M$8)/'Lineær programmering opg 4'!$K$8)*-1)</f>
        <v>-</v>
      </c>
      <c r="I7648" s="167" t="str">
        <f>IF('Lineær programmering opg 4'!$D$8=0,"-",'Lineær programmering opg 4'!$G$8)</f>
        <v>-</v>
      </c>
      <c r="J7648" s="295">
        <f>A7648*'Lineær programmering opg 4'!$C$11+Datatabel!C7648*'Lineær programmering opg 4'!$D$11</f>
        <v>44293.499999999745</v>
      </c>
      <c r="K7648" s="9">
        <f t="shared" si="597"/>
        <v>0</v>
      </c>
      <c r="L7648" s="9">
        <f t="shared" si="598"/>
        <v>0</v>
      </c>
    </row>
    <row r="7649" spans="1:12" ht="15" x14ac:dyDescent="0.25">
      <c r="A7649" s="167">
        <f t="shared" si="596"/>
        <v>56.49600000002021</v>
      </c>
      <c r="B7649" s="325">
        <f t="shared" si="599"/>
        <v>0.23540000000008421</v>
      </c>
      <c r="C7649" s="167">
        <f t="shared" si="595"/>
        <v>257.62799999998487</v>
      </c>
      <c r="D7649" s="167">
        <f>IF('Lineær programmering opg 4'!$M$4=0,"-",(-A7649+'Lineær programmering opg 4'!$M$4)/'Lineær programmering opg 4'!$K$4*-1)</f>
        <v>367.00799999995957</v>
      </c>
      <c r="E7649" s="167">
        <f>IF('Lineær programmering opg 4'!$M$5=0,"-",(-A7649+'Lineær programmering opg 4'!$M$5)/'Lineær programmering opg 4'!$K$5*-1)</f>
        <v>257.62799999998487</v>
      </c>
      <c r="F7649" s="167" t="str">
        <f>IF('Lineær programmering opg 4'!$E$6=0,"-",(-A7649+'Lineær programmering opg 4'!$M$6)/'Lineær programmering opg 4'!$K$6*-1)</f>
        <v>-</v>
      </c>
      <c r="G7649" s="167" t="str">
        <f>IF('Lineær programmering opg 4'!$D$7=0,"-",((-A7649+'Lineær programmering opg 4'!$M$7)/'Lineær programmering opg 4'!$K$7)*-1)</f>
        <v>-</v>
      </c>
      <c r="H7649" s="167" t="str">
        <f>IF('Lineær programmering opg 4'!$C$8=0,"-",((-A7649+'Lineær programmering opg 4'!$M$8)/'Lineær programmering opg 4'!$K$8)*-1)</f>
        <v>-</v>
      </c>
      <c r="I7649" s="167" t="str">
        <f>IF('Lineær programmering opg 4'!$D$8=0,"-",'Lineær programmering opg 4'!$G$8)</f>
        <v>-</v>
      </c>
      <c r="J7649" s="295">
        <f>A7649*'Lineær programmering opg 4'!$C$11+Datatabel!C7649*'Lineær programmering opg 4'!$D$11</f>
        <v>44293.799999999748</v>
      </c>
      <c r="K7649" s="9">
        <f t="shared" si="597"/>
        <v>0</v>
      </c>
      <c r="L7649" s="9">
        <f t="shared" si="598"/>
        <v>0</v>
      </c>
    </row>
    <row r="7650" spans="1:12" ht="15" x14ac:dyDescent="0.25">
      <c r="A7650" s="167">
        <f t="shared" si="596"/>
        <v>56.472000000020216</v>
      </c>
      <c r="B7650" s="325">
        <f t="shared" si="599"/>
        <v>0.23530000000008422</v>
      </c>
      <c r="C7650" s="167">
        <f t="shared" si="595"/>
        <v>257.64599999998484</v>
      </c>
      <c r="D7650" s="167">
        <f>IF('Lineær programmering opg 4'!$M$4=0,"-",(-A7650+'Lineær programmering opg 4'!$M$4)/'Lineær programmering opg 4'!$K$4*-1)</f>
        <v>367.05599999995957</v>
      </c>
      <c r="E7650" s="167">
        <f>IF('Lineær programmering opg 4'!$M$5=0,"-",(-A7650+'Lineær programmering opg 4'!$M$5)/'Lineær programmering opg 4'!$K$5*-1)</f>
        <v>257.64599999998484</v>
      </c>
      <c r="F7650" s="167" t="str">
        <f>IF('Lineær programmering opg 4'!$E$6=0,"-",(-A7650+'Lineær programmering opg 4'!$M$6)/'Lineær programmering opg 4'!$K$6*-1)</f>
        <v>-</v>
      </c>
      <c r="G7650" s="167" t="str">
        <f>IF('Lineær programmering opg 4'!$D$7=0,"-",((-A7650+'Lineær programmering opg 4'!$M$7)/'Lineær programmering opg 4'!$K$7)*-1)</f>
        <v>-</v>
      </c>
      <c r="H7650" s="167" t="str">
        <f>IF('Lineær programmering opg 4'!$C$8=0,"-",((-A7650+'Lineær programmering opg 4'!$M$8)/'Lineær programmering opg 4'!$K$8)*-1)</f>
        <v>-</v>
      </c>
      <c r="I7650" s="167" t="str">
        <f>IF('Lineær programmering opg 4'!$D$8=0,"-",'Lineær programmering opg 4'!$G$8)</f>
        <v>-</v>
      </c>
      <c r="J7650" s="295">
        <f>A7650*'Lineær programmering opg 4'!$C$11+Datatabel!C7650*'Lineær programmering opg 4'!$D$11</f>
        <v>44294.099999999744</v>
      </c>
      <c r="K7650" s="9">
        <f t="shared" si="597"/>
        <v>0</v>
      </c>
      <c r="L7650" s="9">
        <f t="shared" si="598"/>
        <v>0</v>
      </c>
    </row>
    <row r="7651" spans="1:12" ht="15" x14ac:dyDescent="0.25">
      <c r="A7651" s="167">
        <f t="shared" si="596"/>
        <v>56.448000000020215</v>
      </c>
      <c r="B7651" s="325">
        <f t="shared" si="599"/>
        <v>0.23520000000008423</v>
      </c>
      <c r="C7651" s="167">
        <f t="shared" si="595"/>
        <v>257.66399999998487</v>
      </c>
      <c r="D7651" s="167">
        <f>IF('Lineær programmering opg 4'!$M$4=0,"-",(-A7651+'Lineær programmering opg 4'!$M$4)/'Lineær programmering opg 4'!$K$4*-1)</f>
        <v>367.10399999995957</v>
      </c>
      <c r="E7651" s="167">
        <f>IF('Lineær programmering opg 4'!$M$5=0,"-",(-A7651+'Lineær programmering opg 4'!$M$5)/'Lineær programmering opg 4'!$K$5*-1)</f>
        <v>257.66399999998487</v>
      </c>
      <c r="F7651" s="167" t="str">
        <f>IF('Lineær programmering opg 4'!$E$6=0,"-",(-A7651+'Lineær programmering opg 4'!$M$6)/'Lineær programmering opg 4'!$K$6*-1)</f>
        <v>-</v>
      </c>
      <c r="G7651" s="167" t="str">
        <f>IF('Lineær programmering opg 4'!$D$7=0,"-",((-A7651+'Lineær programmering opg 4'!$M$7)/'Lineær programmering opg 4'!$K$7)*-1)</f>
        <v>-</v>
      </c>
      <c r="H7651" s="167" t="str">
        <f>IF('Lineær programmering opg 4'!$C$8=0,"-",((-A7651+'Lineær programmering opg 4'!$M$8)/'Lineær programmering opg 4'!$K$8)*-1)</f>
        <v>-</v>
      </c>
      <c r="I7651" s="167" t="str">
        <f>IF('Lineær programmering opg 4'!$D$8=0,"-",'Lineær programmering opg 4'!$G$8)</f>
        <v>-</v>
      </c>
      <c r="J7651" s="295">
        <f>A7651*'Lineær programmering opg 4'!$C$11+Datatabel!C7651*'Lineær programmering opg 4'!$D$11</f>
        <v>44294.399999999747</v>
      </c>
      <c r="K7651" s="9">
        <f t="shared" si="597"/>
        <v>0</v>
      </c>
      <c r="L7651" s="9">
        <f t="shared" si="598"/>
        <v>0</v>
      </c>
    </row>
    <row r="7652" spans="1:12" ht="15" x14ac:dyDescent="0.25">
      <c r="A7652" s="167">
        <f t="shared" si="596"/>
        <v>56.424000000020214</v>
      </c>
      <c r="B7652" s="325">
        <f t="shared" si="599"/>
        <v>0.23510000000008424</v>
      </c>
      <c r="C7652" s="167">
        <f t="shared" si="595"/>
        <v>257.68199999998484</v>
      </c>
      <c r="D7652" s="167">
        <f>IF('Lineær programmering opg 4'!$M$4=0,"-",(-A7652+'Lineær programmering opg 4'!$M$4)/'Lineær programmering opg 4'!$K$4*-1)</f>
        <v>367.15199999995957</v>
      </c>
      <c r="E7652" s="167">
        <f>IF('Lineær programmering opg 4'!$M$5=0,"-",(-A7652+'Lineær programmering opg 4'!$M$5)/'Lineær programmering opg 4'!$K$5*-1)</f>
        <v>257.68199999998484</v>
      </c>
      <c r="F7652" s="167" t="str">
        <f>IF('Lineær programmering opg 4'!$E$6=0,"-",(-A7652+'Lineær programmering opg 4'!$M$6)/'Lineær programmering opg 4'!$K$6*-1)</f>
        <v>-</v>
      </c>
      <c r="G7652" s="167" t="str">
        <f>IF('Lineær programmering opg 4'!$D$7=0,"-",((-A7652+'Lineær programmering opg 4'!$M$7)/'Lineær programmering opg 4'!$K$7)*-1)</f>
        <v>-</v>
      </c>
      <c r="H7652" s="167" t="str">
        <f>IF('Lineær programmering opg 4'!$C$8=0,"-",((-A7652+'Lineær programmering opg 4'!$M$8)/'Lineær programmering opg 4'!$K$8)*-1)</f>
        <v>-</v>
      </c>
      <c r="I7652" s="167" t="str">
        <f>IF('Lineær programmering opg 4'!$D$8=0,"-",'Lineær programmering opg 4'!$G$8)</f>
        <v>-</v>
      </c>
      <c r="J7652" s="295">
        <f>A7652*'Lineær programmering opg 4'!$C$11+Datatabel!C7652*'Lineær programmering opg 4'!$D$11</f>
        <v>44294.69999999975</v>
      </c>
      <c r="K7652" s="9">
        <f t="shared" si="597"/>
        <v>0</v>
      </c>
      <c r="L7652" s="9">
        <f t="shared" si="598"/>
        <v>0</v>
      </c>
    </row>
    <row r="7653" spans="1:12" ht="15" x14ac:dyDescent="0.25">
      <c r="A7653" s="167">
        <f t="shared" si="596"/>
        <v>56.400000000020221</v>
      </c>
      <c r="B7653" s="325">
        <f t="shared" si="599"/>
        <v>0.23500000000008425</v>
      </c>
      <c r="C7653" s="167">
        <f t="shared" si="595"/>
        <v>257.69999999998487</v>
      </c>
      <c r="D7653" s="167">
        <f>IF('Lineær programmering opg 4'!$M$4=0,"-",(-A7653+'Lineær programmering opg 4'!$M$4)/'Lineær programmering opg 4'!$K$4*-1)</f>
        <v>367.19999999995957</v>
      </c>
      <c r="E7653" s="167">
        <f>IF('Lineær programmering opg 4'!$M$5=0,"-",(-A7653+'Lineær programmering opg 4'!$M$5)/'Lineær programmering opg 4'!$K$5*-1)</f>
        <v>257.69999999998487</v>
      </c>
      <c r="F7653" s="167" t="str">
        <f>IF('Lineær programmering opg 4'!$E$6=0,"-",(-A7653+'Lineær programmering opg 4'!$M$6)/'Lineær programmering opg 4'!$K$6*-1)</f>
        <v>-</v>
      </c>
      <c r="G7653" s="167" t="str">
        <f>IF('Lineær programmering opg 4'!$D$7=0,"-",((-A7653+'Lineær programmering opg 4'!$M$7)/'Lineær programmering opg 4'!$K$7)*-1)</f>
        <v>-</v>
      </c>
      <c r="H7653" s="167" t="str">
        <f>IF('Lineær programmering opg 4'!$C$8=0,"-",((-A7653+'Lineær programmering opg 4'!$M$8)/'Lineær programmering opg 4'!$K$8)*-1)</f>
        <v>-</v>
      </c>
      <c r="I7653" s="167" t="str">
        <f>IF('Lineær programmering opg 4'!$D$8=0,"-",'Lineær programmering opg 4'!$G$8)</f>
        <v>-</v>
      </c>
      <c r="J7653" s="295">
        <f>A7653*'Lineær programmering opg 4'!$C$11+Datatabel!C7653*'Lineær programmering opg 4'!$D$11</f>
        <v>44294.999999999753</v>
      </c>
      <c r="K7653" s="9">
        <f t="shared" si="597"/>
        <v>0</v>
      </c>
      <c r="L7653" s="9">
        <f t="shared" si="598"/>
        <v>0</v>
      </c>
    </row>
    <row r="7654" spans="1:12" ht="15" x14ac:dyDescent="0.25">
      <c r="A7654" s="167">
        <f t="shared" si="596"/>
        <v>56.376000000020227</v>
      </c>
      <c r="B7654" s="325">
        <f t="shared" si="599"/>
        <v>0.23490000000008426</v>
      </c>
      <c r="C7654" s="167">
        <f t="shared" si="595"/>
        <v>257.71799999998484</v>
      </c>
      <c r="D7654" s="167">
        <f>IF('Lineær programmering opg 4'!$M$4=0,"-",(-A7654+'Lineær programmering opg 4'!$M$4)/'Lineær programmering opg 4'!$K$4*-1)</f>
        <v>367.24799999995957</v>
      </c>
      <c r="E7654" s="167">
        <f>IF('Lineær programmering opg 4'!$M$5=0,"-",(-A7654+'Lineær programmering opg 4'!$M$5)/'Lineær programmering opg 4'!$K$5*-1)</f>
        <v>257.71799999998484</v>
      </c>
      <c r="F7654" s="167" t="str">
        <f>IF('Lineær programmering opg 4'!$E$6=0,"-",(-A7654+'Lineær programmering opg 4'!$M$6)/'Lineær programmering opg 4'!$K$6*-1)</f>
        <v>-</v>
      </c>
      <c r="G7654" s="167" t="str">
        <f>IF('Lineær programmering opg 4'!$D$7=0,"-",((-A7654+'Lineær programmering opg 4'!$M$7)/'Lineær programmering opg 4'!$K$7)*-1)</f>
        <v>-</v>
      </c>
      <c r="H7654" s="167" t="str">
        <f>IF('Lineær programmering opg 4'!$C$8=0,"-",((-A7654+'Lineær programmering opg 4'!$M$8)/'Lineær programmering opg 4'!$K$8)*-1)</f>
        <v>-</v>
      </c>
      <c r="I7654" s="167" t="str">
        <f>IF('Lineær programmering opg 4'!$D$8=0,"-",'Lineær programmering opg 4'!$G$8)</f>
        <v>-</v>
      </c>
      <c r="J7654" s="295">
        <f>A7654*'Lineær programmering opg 4'!$C$11+Datatabel!C7654*'Lineær programmering opg 4'!$D$11</f>
        <v>44295.299999999748</v>
      </c>
      <c r="K7654" s="9">
        <f t="shared" si="597"/>
        <v>0</v>
      </c>
      <c r="L7654" s="9">
        <f t="shared" si="598"/>
        <v>0</v>
      </c>
    </row>
    <row r="7655" spans="1:12" ht="15" x14ac:dyDescent="0.25">
      <c r="A7655" s="167">
        <f t="shared" si="596"/>
        <v>56.352000000020226</v>
      </c>
      <c r="B7655" s="325">
        <f t="shared" si="599"/>
        <v>0.23480000000008427</v>
      </c>
      <c r="C7655" s="167">
        <f t="shared" si="595"/>
        <v>257.73599999998487</v>
      </c>
      <c r="D7655" s="167">
        <f>IF('Lineær programmering opg 4'!$M$4=0,"-",(-A7655+'Lineær programmering opg 4'!$M$4)/'Lineær programmering opg 4'!$K$4*-1)</f>
        <v>367.29599999995958</v>
      </c>
      <c r="E7655" s="167">
        <f>IF('Lineær programmering opg 4'!$M$5=0,"-",(-A7655+'Lineær programmering opg 4'!$M$5)/'Lineær programmering opg 4'!$K$5*-1)</f>
        <v>257.73599999998487</v>
      </c>
      <c r="F7655" s="167" t="str">
        <f>IF('Lineær programmering opg 4'!$E$6=0,"-",(-A7655+'Lineær programmering opg 4'!$M$6)/'Lineær programmering opg 4'!$K$6*-1)</f>
        <v>-</v>
      </c>
      <c r="G7655" s="167" t="str">
        <f>IF('Lineær programmering opg 4'!$D$7=0,"-",((-A7655+'Lineær programmering opg 4'!$M$7)/'Lineær programmering opg 4'!$K$7)*-1)</f>
        <v>-</v>
      </c>
      <c r="H7655" s="167" t="str">
        <f>IF('Lineær programmering opg 4'!$C$8=0,"-",((-A7655+'Lineær programmering opg 4'!$M$8)/'Lineær programmering opg 4'!$K$8)*-1)</f>
        <v>-</v>
      </c>
      <c r="I7655" s="167" t="str">
        <f>IF('Lineær programmering opg 4'!$D$8=0,"-",'Lineær programmering opg 4'!$G$8)</f>
        <v>-</v>
      </c>
      <c r="J7655" s="295">
        <f>A7655*'Lineær programmering opg 4'!$C$11+Datatabel!C7655*'Lineær programmering opg 4'!$D$11</f>
        <v>44295.599999999751</v>
      </c>
      <c r="K7655" s="9">
        <f t="shared" si="597"/>
        <v>0</v>
      </c>
      <c r="L7655" s="9">
        <f t="shared" si="598"/>
        <v>0</v>
      </c>
    </row>
    <row r="7656" spans="1:12" ht="15" x14ac:dyDescent="0.25">
      <c r="A7656" s="167">
        <f t="shared" si="596"/>
        <v>56.328000000020225</v>
      </c>
      <c r="B7656" s="325">
        <f t="shared" si="599"/>
        <v>0.23470000000008429</v>
      </c>
      <c r="C7656" s="167">
        <f t="shared" si="595"/>
        <v>257.75399999998484</v>
      </c>
      <c r="D7656" s="167">
        <f>IF('Lineær programmering opg 4'!$M$4=0,"-",(-A7656+'Lineær programmering opg 4'!$M$4)/'Lineær programmering opg 4'!$K$4*-1)</f>
        <v>367.34399999995958</v>
      </c>
      <c r="E7656" s="167">
        <f>IF('Lineær programmering opg 4'!$M$5=0,"-",(-A7656+'Lineær programmering opg 4'!$M$5)/'Lineær programmering opg 4'!$K$5*-1)</f>
        <v>257.75399999998484</v>
      </c>
      <c r="F7656" s="167" t="str">
        <f>IF('Lineær programmering opg 4'!$E$6=0,"-",(-A7656+'Lineær programmering opg 4'!$M$6)/'Lineær programmering opg 4'!$K$6*-1)</f>
        <v>-</v>
      </c>
      <c r="G7656" s="167" t="str">
        <f>IF('Lineær programmering opg 4'!$D$7=0,"-",((-A7656+'Lineær programmering opg 4'!$M$7)/'Lineær programmering opg 4'!$K$7)*-1)</f>
        <v>-</v>
      </c>
      <c r="H7656" s="167" t="str">
        <f>IF('Lineær programmering opg 4'!$C$8=0,"-",((-A7656+'Lineær programmering opg 4'!$M$8)/'Lineær programmering opg 4'!$K$8)*-1)</f>
        <v>-</v>
      </c>
      <c r="I7656" s="167" t="str">
        <f>IF('Lineær programmering opg 4'!$D$8=0,"-",'Lineær programmering opg 4'!$G$8)</f>
        <v>-</v>
      </c>
      <c r="J7656" s="295">
        <f>A7656*'Lineær programmering opg 4'!$C$11+Datatabel!C7656*'Lineær programmering opg 4'!$D$11</f>
        <v>44295.899999999754</v>
      </c>
      <c r="K7656" s="9">
        <f t="shared" si="597"/>
        <v>0</v>
      </c>
      <c r="L7656" s="9">
        <f t="shared" si="598"/>
        <v>0</v>
      </c>
    </row>
    <row r="7657" spans="1:12" ht="15" x14ac:dyDescent="0.25">
      <c r="A7657" s="167">
        <f t="shared" si="596"/>
        <v>56.304000000020231</v>
      </c>
      <c r="B7657" s="325">
        <f t="shared" si="599"/>
        <v>0.2346000000000843</v>
      </c>
      <c r="C7657" s="167">
        <f t="shared" si="595"/>
        <v>257.77199999998487</v>
      </c>
      <c r="D7657" s="167">
        <f>IF('Lineær programmering opg 4'!$M$4=0,"-",(-A7657+'Lineær programmering opg 4'!$M$4)/'Lineær programmering opg 4'!$K$4*-1)</f>
        <v>367.39199999995952</v>
      </c>
      <c r="E7657" s="167">
        <f>IF('Lineær programmering opg 4'!$M$5=0,"-",(-A7657+'Lineær programmering opg 4'!$M$5)/'Lineær programmering opg 4'!$K$5*-1)</f>
        <v>257.77199999998487</v>
      </c>
      <c r="F7657" s="167" t="str">
        <f>IF('Lineær programmering opg 4'!$E$6=0,"-",(-A7657+'Lineær programmering opg 4'!$M$6)/'Lineær programmering opg 4'!$K$6*-1)</f>
        <v>-</v>
      </c>
      <c r="G7657" s="167" t="str">
        <f>IF('Lineær programmering opg 4'!$D$7=0,"-",((-A7657+'Lineær programmering opg 4'!$M$7)/'Lineær programmering opg 4'!$K$7)*-1)</f>
        <v>-</v>
      </c>
      <c r="H7657" s="167" t="str">
        <f>IF('Lineær programmering opg 4'!$C$8=0,"-",((-A7657+'Lineær programmering opg 4'!$M$8)/'Lineær programmering opg 4'!$K$8)*-1)</f>
        <v>-</v>
      </c>
      <c r="I7657" s="167" t="str">
        <f>IF('Lineær programmering opg 4'!$D$8=0,"-",'Lineær programmering opg 4'!$G$8)</f>
        <v>-</v>
      </c>
      <c r="J7657" s="295">
        <f>A7657*'Lineær programmering opg 4'!$C$11+Datatabel!C7657*'Lineær programmering opg 4'!$D$11</f>
        <v>44296.199999999757</v>
      </c>
      <c r="K7657" s="9">
        <f t="shared" si="597"/>
        <v>0</v>
      </c>
      <c r="L7657" s="9">
        <f t="shared" si="598"/>
        <v>0</v>
      </c>
    </row>
    <row r="7658" spans="1:12" ht="15" x14ac:dyDescent="0.25">
      <c r="A7658" s="167">
        <f t="shared" si="596"/>
        <v>56.280000000020237</v>
      </c>
      <c r="B7658" s="325">
        <f t="shared" si="599"/>
        <v>0.23450000000008431</v>
      </c>
      <c r="C7658" s="167">
        <f t="shared" si="595"/>
        <v>257.78999999998484</v>
      </c>
      <c r="D7658" s="167">
        <f>IF('Lineær programmering opg 4'!$M$4=0,"-",(-A7658+'Lineær programmering opg 4'!$M$4)/'Lineær programmering opg 4'!$K$4*-1)</f>
        <v>367.43999999995953</v>
      </c>
      <c r="E7658" s="167">
        <f>IF('Lineær programmering opg 4'!$M$5=0,"-",(-A7658+'Lineær programmering opg 4'!$M$5)/'Lineær programmering opg 4'!$K$5*-1)</f>
        <v>257.78999999998484</v>
      </c>
      <c r="F7658" s="167" t="str">
        <f>IF('Lineær programmering opg 4'!$E$6=0,"-",(-A7658+'Lineær programmering opg 4'!$M$6)/'Lineær programmering opg 4'!$K$6*-1)</f>
        <v>-</v>
      </c>
      <c r="G7658" s="167" t="str">
        <f>IF('Lineær programmering opg 4'!$D$7=0,"-",((-A7658+'Lineær programmering opg 4'!$M$7)/'Lineær programmering opg 4'!$K$7)*-1)</f>
        <v>-</v>
      </c>
      <c r="H7658" s="167" t="str">
        <f>IF('Lineær programmering opg 4'!$C$8=0,"-",((-A7658+'Lineær programmering opg 4'!$M$8)/'Lineær programmering opg 4'!$K$8)*-1)</f>
        <v>-</v>
      </c>
      <c r="I7658" s="167" t="str">
        <f>IF('Lineær programmering opg 4'!$D$8=0,"-",'Lineær programmering opg 4'!$G$8)</f>
        <v>-</v>
      </c>
      <c r="J7658" s="295">
        <f>A7658*'Lineær programmering opg 4'!$C$11+Datatabel!C7658*'Lineær programmering opg 4'!$D$11</f>
        <v>44296.499999999753</v>
      </c>
      <c r="K7658" s="9">
        <f t="shared" si="597"/>
        <v>0</v>
      </c>
      <c r="L7658" s="9">
        <f t="shared" si="598"/>
        <v>0</v>
      </c>
    </row>
    <row r="7659" spans="1:12" ht="15" x14ac:dyDescent="0.25">
      <c r="A7659" s="167">
        <f t="shared" si="596"/>
        <v>56.256000000020236</v>
      </c>
      <c r="B7659" s="325">
        <f t="shared" si="599"/>
        <v>0.23440000000008432</v>
      </c>
      <c r="C7659" s="167">
        <f t="shared" si="595"/>
        <v>257.80799999998487</v>
      </c>
      <c r="D7659" s="167">
        <f>IF('Lineær programmering opg 4'!$M$4=0,"-",(-A7659+'Lineær programmering opg 4'!$M$4)/'Lineær programmering opg 4'!$K$4*-1)</f>
        <v>367.48799999995953</v>
      </c>
      <c r="E7659" s="167">
        <f>IF('Lineær programmering opg 4'!$M$5=0,"-",(-A7659+'Lineær programmering opg 4'!$M$5)/'Lineær programmering opg 4'!$K$5*-1)</f>
        <v>257.80799999998487</v>
      </c>
      <c r="F7659" s="167" t="str">
        <f>IF('Lineær programmering opg 4'!$E$6=0,"-",(-A7659+'Lineær programmering opg 4'!$M$6)/'Lineær programmering opg 4'!$K$6*-1)</f>
        <v>-</v>
      </c>
      <c r="G7659" s="167" t="str">
        <f>IF('Lineær programmering opg 4'!$D$7=0,"-",((-A7659+'Lineær programmering opg 4'!$M$7)/'Lineær programmering opg 4'!$K$7)*-1)</f>
        <v>-</v>
      </c>
      <c r="H7659" s="167" t="str">
        <f>IF('Lineær programmering opg 4'!$C$8=0,"-",((-A7659+'Lineær programmering opg 4'!$M$8)/'Lineær programmering opg 4'!$K$8)*-1)</f>
        <v>-</v>
      </c>
      <c r="I7659" s="167" t="str">
        <f>IF('Lineær programmering opg 4'!$D$8=0,"-",'Lineær programmering opg 4'!$G$8)</f>
        <v>-</v>
      </c>
      <c r="J7659" s="295">
        <f>A7659*'Lineær programmering opg 4'!$C$11+Datatabel!C7659*'Lineær programmering opg 4'!$D$11</f>
        <v>44296.799999999756</v>
      </c>
      <c r="K7659" s="9">
        <f t="shared" si="597"/>
        <v>0</v>
      </c>
      <c r="L7659" s="9">
        <f t="shared" si="598"/>
        <v>0</v>
      </c>
    </row>
    <row r="7660" spans="1:12" ht="15" x14ac:dyDescent="0.25">
      <c r="A7660" s="167">
        <f t="shared" si="596"/>
        <v>56.232000000020236</v>
      </c>
      <c r="B7660" s="325">
        <f t="shared" si="599"/>
        <v>0.23430000000008433</v>
      </c>
      <c r="C7660" s="167">
        <f t="shared" si="595"/>
        <v>257.82599999998484</v>
      </c>
      <c r="D7660" s="167">
        <f>IF('Lineær programmering opg 4'!$M$4=0,"-",(-A7660+'Lineær programmering opg 4'!$M$4)/'Lineær programmering opg 4'!$K$4*-1)</f>
        <v>367.53599999995953</v>
      </c>
      <c r="E7660" s="167">
        <f>IF('Lineær programmering opg 4'!$M$5=0,"-",(-A7660+'Lineær programmering opg 4'!$M$5)/'Lineær programmering opg 4'!$K$5*-1)</f>
        <v>257.82599999998484</v>
      </c>
      <c r="F7660" s="167" t="str">
        <f>IF('Lineær programmering opg 4'!$E$6=0,"-",(-A7660+'Lineær programmering opg 4'!$M$6)/'Lineær programmering opg 4'!$K$6*-1)</f>
        <v>-</v>
      </c>
      <c r="G7660" s="167" t="str">
        <f>IF('Lineær programmering opg 4'!$D$7=0,"-",((-A7660+'Lineær programmering opg 4'!$M$7)/'Lineær programmering opg 4'!$K$7)*-1)</f>
        <v>-</v>
      </c>
      <c r="H7660" s="167" t="str">
        <f>IF('Lineær programmering opg 4'!$C$8=0,"-",((-A7660+'Lineær programmering opg 4'!$M$8)/'Lineær programmering opg 4'!$K$8)*-1)</f>
        <v>-</v>
      </c>
      <c r="I7660" s="167" t="str">
        <f>IF('Lineær programmering opg 4'!$D$8=0,"-",'Lineær programmering opg 4'!$G$8)</f>
        <v>-</v>
      </c>
      <c r="J7660" s="295">
        <f>A7660*'Lineær programmering opg 4'!$C$11+Datatabel!C7660*'Lineær programmering opg 4'!$D$11</f>
        <v>44297.099999999744</v>
      </c>
      <c r="K7660" s="9">
        <f t="shared" si="597"/>
        <v>0</v>
      </c>
      <c r="L7660" s="9">
        <f t="shared" si="598"/>
        <v>0</v>
      </c>
    </row>
    <row r="7661" spans="1:12" ht="15" x14ac:dyDescent="0.25">
      <c r="A7661" s="167">
        <f t="shared" si="596"/>
        <v>56.208000000020242</v>
      </c>
      <c r="B7661" s="325">
        <f t="shared" si="599"/>
        <v>0.23420000000008434</v>
      </c>
      <c r="C7661" s="167">
        <f t="shared" si="595"/>
        <v>257.84399999998482</v>
      </c>
      <c r="D7661" s="167">
        <f>IF('Lineær programmering opg 4'!$M$4=0,"-",(-A7661+'Lineær programmering opg 4'!$M$4)/'Lineær programmering opg 4'!$K$4*-1)</f>
        <v>367.58399999995953</v>
      </c>
      <c r="E7661" s="167">
        <f>IF('Lineær programmering opg 4'!$M$5=0,"-",(-A7661+'Lineær programmering opg 4'!$M$5)/'Lineær programmering opg 4'!$K$5*-1)</f>
        <v>257.84399999998482</v>
      </c>
      <c r="F7661" s="167" t="str">
        <f>IF('Lineær programmering opg 4'!$E$6=0,"-",(-A7661+'Lineær programmering opg 4'!$M$6)/'Lineær programmering opg 4'!$K$6*-1)</f>
        <v>-</v>
      </c>
      <c r="G7661" s="167" t="str">
        <f>IF('Lineær programmering opg 4'!$D$7=0,"-",((-A7661+'Lineær programmering opg 4'!$M$7)/'Lineær programmering opg 4'!$K$7)*-1)</f>
        <v>-</v>
      </c>
      <c r="H7661" s="167" t="str">
        <f>IF('Lineær programmering opg 4'!$C$8=0,"-",((-A7661+'Lineær programmering opg 4'!$M$8)/'Lineær programmering opg 4'!$K$8)*-1)</f>
        <v>-</v>
      </c>
      <c r="I7661" s="167" t="str">
        <f>IF('Lineær programmering opg 4'!$D$8=0,"-",'Lineær programmering opg 4'!$G$8)</f>
        <v>-</v>
      </c>
      <c r="J7661" s="295">
        <f>A7661*'Lineær programmering opg 4'!$C$11+Datatabel!C7661*'Lineær programmering opg 4'!$D$11</f>
        <v>44297.399999999747</v>
      </c>
      <c r="K7661" s="9">
        <f t="shared" si="597"/>
        <v>0</v>
      </c>
      <c r="L7661" s="9">
        <f t="shared" si="598"/>
        <v>0</v>
      </c>
    </row>
    <row r="7662" spans="1:12" ht="15" x14ac:dyDescent="0.25">
      <c r="A7662" s="167">
        <f t="shared" si="596"/>
        <v>56.184000000020248</v>
      </c>
      <c r="B7662" s="325">
        <f t="shared" si="599"/>
        <v>0.23410000000008435</v>
      </c>
      <c r="C7662" s="167">
        <f t="shared" si="595"/>
        <v>257.86199999998485</v>
      </c>
      <c r="D7662" s="167">
        <f>IF('Lineær programmering opg 4'!$M$4=0,"-",(-A7662+'Lineær programmering opg 4'!$M$4)/'Lineær programmering opg 4'!$K$4*-1)</f>
        <v>367.63199999995948</v>
      </c>
      <c r="E7662" s="167">
        <f>IF('Lineær programmering opg 4'!$M$5=0,"-",(-A7662+'Lineær programmering opg 4'!$M$5)/'Lineær programmering opg 4'!$K$5*-1)</f>
        <v>257.86199999998485</v>
      </c>
      <c r="F7662" s="167" t="str">
        <f>IF('Lineær programmering opg 4'!$E$6=0,"-",(-A7662+'Lineær programmering opg 4'!$M$6)/'Lineær programmering opg 4'!$K$6*-1)</f>
        <v>-</v>
      </c>
      <c r="G7662" s="167" t="str">
        <f>IF('Lineær programmering opg 4'!$D$7=0,"-",((-A7662+'Lineær programmering opg 4'!$M$7)/'Lineær programmering opg 4'!$K$7)*-1)</f>
        <v>-</v>
      </c>
      <c r="H7662" s="167" t="str">
        <f>IF('Lineær programmering opg 4'!$C$8=0,"-",((-A7662+'Lineær programmering opg 4'!$M$8)/'Lineær programmering opg 4'!$K$8)*-1)</f>
        <v>-</v>
      </c>
      <c r="I7662" s="167" t="str">
        <f>IF('Lineær programmering opg 4'!$D$8=0,"-",'Lineær programmering opg 4'!$G$8)</f>
        <v>-</v>
      </c>
      <c r="J7662" s="295">
        <f>A7662*'Lineær programmering opg 4'!$C$11+Datatabel!C7662*'Lineær programmering opg 4'!$D$11</f>
        <v>44297.69999999975</v>
      </c>
      <c r="K7662" s="9">
        <f t="shared" si="597"/>
        <v>0</v>
      </c>
      <c r="L7662" s="9">
        <f t="shared" si="598"/>
        <v>0</v>
      </c>
    </row>
    <row r="7663" spans="1:12" ht="15" x14ac:dyDescent="0.25">
      <c r="A7663" s="167">
        <f t="shared" si="596"/>
        <v>56.160000000020247</v>
      </c>
      <c r="B7663" s="325">
        <f t="shared" si="599"/>
        <v>0.23400000000008436</v>
      </c>
      <c r="C7663" s="167">
        <f t="shared" si="595"/>
        <v>257.87999999998482</v>
      </c>
      <c r="D7663" s="167">
        <f>IF('Lineær programmering opg 4'!$M$4=0,"-",(-A7663+'Lineær programmering opg 4'!$M$4)/'Lineær programmering opg 4'!$K$4*-1)</f>
        <v>367.67999999995948</v>
      </c>
      <c r="E7663" s="167">
        <f>IF('Lineær programmering opg 4'!$M$5=0,"-",(-A7663+'Lineær programmering opg 4'!$M$5)/'Lineær programmering opg 4'!$K$5*-1)</f>
        <v>257.87999999998482</v>
      </c>
      <c r="F7663" s="167" t="str">
        <f>IF('Lineær programmering opg 4'!$E$6=0,"-",(-A7663+'Lineær programmering opg 4'!$M$6)/'Lineær programmering opg 4'!$K$6*-1)</f>
        <v>-</v>
      </c>
      <c r="G7663" s="167" t="str">
        <f>IF('Lineær programmering opg 4'!$D$7=0,"-",((-A7663+'Lineær programmering opg 4'!$M$7)/'Lineær programmering opg 4'!$K$7)*-1)</f>
        <v>-</v>
      </c>
      <c r="H7663" s="167" t="str">
        <f>IF('Lineær programmering opg 4'!$C$8=0,"-",((-A7663+'Lineær programmering opg 4'!$M$8)/'Lineær programmering opg 4'!$K$8)*-1)</f>
        <v>-</v>
      </c>
      <c r="I7663" s="167" t="str">
        <f>IF('Lineær programmering opg 4'!$D$8=0,"-",'Lineær programmering opg 4'!$G$8)</f>
        <v>-</v>
      </c>
      <c r="J7663" s="295">
        <f>A7663*'Lineær programmering opg 4'!$C$11+Datatabel!C7663*'Lineær programmering opg 4'!$D$11</f>
        <v>44297.999999999745</v>
      </c>
      <c r="K7663" s="9">
        <f t="shared" si="597"/>
        <v>0</v>
      </c>
      <c r="L7663" s="9">
        <f t="shared" si="598"/>
        <v>0</v>
      </c>
    </row>
    <row r="7664" spans="1:12" ht="15" x14ac:dyDescent="0.25">
      <c r="A7664" s="167">
        <f t="shared" si="596"/>
        <v>56.136000000020246</v>
      </c>
      <c r="B7664" s="325">
        <f t="shared" si="599"/>
        <v>0.23390000000008437</v>
      </c>
      <c r="C7664" s="167">
        <f t="shared" si="595"/>
        <v>257.89799999998485</v>
      </c>
      <c r="D7664" s="167">
        <f>IF('Lineær programmering opg 4'!$M$4=0,"-",(-A7664+'Lineær programmering opg 4'!$M$4)/'Lineær programmering opg 4'!$K$4*-1)</f>
        <v>367.72799999995948</v>
      </c>
      <c r="E7664" s="167">
        <f>IF('Lineær programmering opg 4'!$M$5=0,"-",(-A7664+'Lineær programmering opg 4'!$M$5)/'Lineær programmering opg 4'!$K$5*-1)</f>
        <v>257.89799999998485</v>
      </c>
      <c r="F7664" s="167" t="str">
        <f>IF('Lineær programmering opg 4'!$E$6=0,"-",(-A7664+'Lineær programmering opg 4'!$M$6)/'Lineær programmering opg 4'!$K$6*-1)</f>
        <v>-</v>
      </c>
      <c r="G7664" s="167" t="str">
        <f>IF('Lineær programmering opg 4'!$D$7=0,"-",((-A7664+'Lineær programmering opg 4'!$M$7)/'Lineær programmering opg 4'!$K$7)*-1)</f>
        <v>-</v>
      </c>
      <c r="H7664" s="167" t="str">
        <f>IF('Lineær programmering opg 4'!$C$8=0,"-",((-A7664+'Lineær programmering opg 4'!$M$8)/'Lineær programmering opg 4'!$K$8)*-1)</f>
        <v>-</v>
      </c>
      <c r="I7664" s="167" t="str">
        <f>IF('Lineær programmering opg 4'!$D$8=0,"-",'Lineær programmering opg 4'!$G$8)</f>
        <v>-</v>
      </c>
      <c r="J7664" s="295">
        <f>A7664*'Lineær programmering opg 4'!$C$11+Datatabel!C7664*'Lineær programmering opg 4'!$D$11</f>
        <v>44298.299999999756</v>
      </c>
      <c r="K7664" s="9">
        <f t="shared" si="597"/>
        <v>0</v>
      </c>
      <c r="L7664" s="9">
        <f t="shared" si="598"/>
        <v>0</v>
      </c>
    </row>
    <row r="7665" spans="1:12" ht="15" x14ac:dyDescent="0.25">
      <c r="A7665" s="167">
        <f t="shared" si="596"/>
        <v>56.112000000020252</v>
      </c>
      <c r="B7665" s="325">
        <f t="shared" si="599"/>
        <v>0.23380000000008438</v>
      </c>
      <c r="C7665" s="167">
        <f t="shared" si="595"/>
        <v>257.91599999998482</v>
      </c>
      <c r="D7665" s="167">
        <f>IF('Lineær programmering opg 4'!$M$4=0,"-",(-A7665+'Lineær programmering opg 4'!$M$4)/'Lineær programmering opg 4'!$K$4*-1)</f>
        <v>367.77599999995948</v>
      </c>
      <c r="E7665" s="167">
        <f>IF('Lineær programmering opg 4'!$M$5=0,"-",(-A7665+'Lineær programmering opg 4'!$M$5)/'Lineær programmering opg 4'!$K$5*-1)</f>
        <v>257.91599999998482</v>
      </c>
      <c r="F7665" s="167" t="str">
        <f>IF('Lineær programmering opg 4'!$E$6=0,"-",(-A7665+'Lineær programmering opg 4'!$M$6)/'Lineær programmering opg 4'!$K$6*-1)</f>
        <v>-</v>
      </c>
      <c r="G7665" s="167" t="str">
        <f>IF('Lineær programmering opg 4'!$D$7=0,"-",((-A7665+'Lineær programmering opg 4'!$M$7)/'Lineær programmering opg 4'!$K$7)*-1)</f>
        <v>-</v>
      </c>
      <c r="H7665" s="167" t="str">
        <f>IF('Lineær programmering opg 4'!$C$8=0,"-",((-A7665+'Lineær programmering opg 4'!$M$8)/'Lineær programmering opg 4'!$K$8)*-1)</f>
        <v>-</v>
      </c>
      <c r="I7665" s="167" t="str">
        <f>IF('Lineær programmering opg 4'!$D$8=0,"-",'Lineær programmering opg 4'!$G$8)</f>
        <v>-</v>
      </c>
      <c r="J7665" s="295">
        <f>A7665*'Lineær programmering opg 4'!$C$11+Datatabel!C7665*'Lineær programmering opg 4'!$D$11</f>
        <v>44298.599999999751</v>
      </c>
      <c r="K7665" s="9">
        <f t="shared" si="597"/>
        <v>0</v>
      </c>
      <c r="L7665" s="9">
        <f t="shared" si="598"/>
        <v>0</v>
      </c>
    </row>
    <row r="7666" spans="1:12" ht="15" x14ac:dyDescent="0.25">
      <c r="A7666" s="167">
        <f t="shared" si="596"/>
        <v>56.088000000020259</v>
      </c>
      <c r="B7666" s="325">
        <f t="shared" si="599"/>
        <v>0.2337000000000844</v>
      </c>
      <c r="C7666" s="167">
        <f t="shared" si="595"/>
        <v>257.93399999998485</v>
      </c>
      <c r="D7666" s="167">
        <f>IF('Lineær programmering opg 4'!$M$4=0,"-",(-A7666+'Lineær programmering opg 4'!$M$4)/'Lineær programmering opg 4'!$K$4*-1)</f>
        <v>367.82399999995948</v>
      </c>
      <c r="E7666" s="167">
        <f>IF('Lineær programmering opg 4'!$M$5=0,"-",(-A7666+'Lineær programmering opg 4'!$M$5)/'Lineær programmering opg 4'!$K$5*-1)</f>
        <v>257.93399999998485</v>
      </c>
      <c r="F7666" s="167" t="str">
        <f>IF('Lineær programmering opg 4'!$E$6=0,"-",(-A7666+'Lineær programmering opg 4'!$M$6)/'Lineær programmering opg 4'!$K$6*-1)</f>
        <v>-</v>
      </c>
      <c r="G7666" s="167" t="str">
        <f>IF('Lineær programmering opg 4'!$D$7=0,"-",((-A7666+'Lineær programmering opg 4'!$M$7)/'Lineær programmering opg 4'!$K$7)*-1)</f>
        <v>-</v>
      </c>
      <c r="H7666" s="167" t="str">
        <f>IF('Lineær programmering opg 4'!$C$8=0,"-",((-A7666+'Lineær programmering opg 4'!$M$8)/'Lineær programmering opg 4'!$K$8)*-1)</f>
        <v>-</v>
      </c>
      <c r="I7666" s="167" t="str">
        <f>IF('Lineær programmering opg 4'!$D$8=0,"-",'Lineær programmering opg 4'!$G$8)</f>
        <v>-</v>
      </c>
      <c r="J7666" s="295">
        <f>A7666*'Lineær programmering opg 4'!$C$11+Datatabel!C7666*'Lineær programmering opg 4'!$D$11</f>
        <v>44298.899999999754</v>
      </c>
      <c r="K7666" s="9">
        <f t="shared" si="597"/>
        <v>0</v>
      </c>
      <c r="L7666" s="9">
        <f t="shared" si="598"/>
        <v>0</v>
      </c>
    </row>
    <row r="7667" spans="1:12" ht="15" x14ac:dyDescent="0.25">
      <c r="A7667" s="167">
        <f t="shared" si="596"/>
        <v>56.064000000020258</v>
      </c>
      <c r="B7667" s="325">
        <f t="shared" si="599"/>
        <v>0.23360000000008441</v>
      </c>
      <c r="C7667" s="167">
        <f t="shared" si="595"/>
        <v>257.95199999998482</v>
      </c>
      <c r="D7667" s="167">
        <f>IF('Lineær programmering opg 4'!$M$4=0,"-",(-A7667+'Lineær programmering opg 4'!$M$4)/'Lineær programmering opg 4'!$K$4*-1)</f>
        <v>367.87199999995948</v>
      </c>
      <c r="E7667" s="167">
        <f>IF('Lineær programmering opg 4'!$M$5=0,"-",(-A7667+'Lineær programmering opg 4'!$M$5)/'Lineær programmering opg 4'!$K$5*-1)</f>
        <v>257.95199999998482</v>
      </c>
      <c r="F7667" s="167" t="str">
        <f>IF('Lineær programmering opg 4'!$E$6=0,"-",(-A7667+'Lineær programmering opg 4'!$M$6)/'Lineær programmering opg 4'!$K$6*-1)</f>
        <v>-</v>
      </c>
      <c r="G7667" s="167" t="str">
        <f>IF('Lineær programmering opg 4'!$D$7=0,"-",((-A7667+'Lineær programmering opg 4'!$M$7)/'Lineær programmering opg 4'!$K$7)*-1)</f>
        <v>-</v>
      </c>
      <c r="H7667" s="167" t="str">
        <f>IF('Lineær programmering opg 4'!$C$8=0,"-",((-A7667+'Lineær programmering opg 4'!$M$8)/'Lineær programmering opg 4'!$K$8)*-1)</f>
        <v>-</v>
      </c>
      <c r="I7667" s="167" t="str">
        <f>IF('Lineær programmering opg 4'!$D$8=0,"-",'Lineær programmering opg 4'!$G$8)</f>
        <v>-</v>
      </c>
      <c r="J7667" s="295">
        <f>A7667*'Lineær programmering opg 4'!$C$11+Datatabel!C7667*'Lineær programmering opg 4'!$D$11</f>
        <v>44299.19999999975</v>
      </c>
      <c r="K7667" s="9">
        <f t="shared" si="597"/>
        <v>0</v>
      </c>
      <c r="L7667" s="9">
        <f t="shared" si="598"/>
        <v>0</v>
      </c>
    </row>
    <row r="7668" spans="1:12" ht="15" x14ac:dyDescent="0.25">
      <c r="A7668" s="167">
        <f t="shared" si="596"/>
        <v>56.040000000020257</v>
      </c>
      <c r="B7668" s="325">
        <f t="shared" si="599"/>
        <v>0.23350000000008442</v>
      </c>
      <c r="C7668" s="167">
        <f t="shared" si="595"/>
        <v>257.96999999998485</v>
      </c>
      <c r="D7668" s="167">
        <f>IF('Lineær programmering opg 4'!$M$4=0,"-",(-A7668+'Lineær programmering opg 4'!$M$4)/'Lineær programmering opg 4'!$K$4*-1)</f>
        <v>367.91999999995949</v>
      </c>
      <c r="E7668" s="167">
        <f>IF('Lineær programmering opg 4'!$M$5=0,"-",(-A7668+'Lineær programmering opg 4'!$M$5)/'Lineær programmering opg 4'!$K$5*-1)</f>
        <v>257.96999999998485</v>
      </c>
      <c r="F7668" s="167" t="str">
        <f>IF('Lineær programmering opg 4'!$E$6=0,"-",(-A7668+'Lineær programmering opg 4'!$M$6)/'Lineær programmering opg 4'!$K$6*-1)</f>
        <v>-</v>
      </c>
      <c r="G7668" s="167" t="str">
        <f>IF('Lineær programmering opg 4'!$D$7=0,"-",((-A7668+'Lineær programmering opg 4'!$M$7)/'Lineær programmering opg 4'!$K$7)*-1)</f>
        <v>-</v>
      </c>
      <c r="H7668" s="167" t="str">
        <f>IF('Lineær programmering opg 4'!$C$8=0,"-",((-A7668+'Lineær programmering opg 4'!$M$8)/'Lineær programmering opg 4'!$K$8)*-1)</f>
        <v>-</v>
      </c>
      <c r="I7668" s="167" t="str">
        <f>IF('Lineær programmering opg 4'!$D$8=0,"-",'Lineær programmering opg 4'!$G$8)</f>
        <v>-</v>
      </c>
      <c r="J7668" s="295">
        <f>A7668*'Lineær programmering opg 4'!$C$11+Datatabel!C7668*'Lineær programmering opg 4'!$D$11</f>
        <v>44299.499999999753</v>
      </c>
      <c r="K7668" s="9">
        <f t="shared" si="597"/>
        <v>0</v>
      </c>
      <c r="L7668" s="9">
        <f t="shared" si="598"/>
        <v>0</v>
      </c>
    </row>
    <row r="7669" spans="1:12" ht="15" x14ac:dyDescent="0.25">
      <c r="A7669" s="167">
        <f t="shared" si="596"/>
        <v>56.016000000020263</v>
      </c>
      <c r="B7669" s="325">
        <f t="shared" si="599"/>
        <v>0.23340000000008443</v>
      </c>
      <c r="C7669" s="167">
        <f t="shared" si="595"/>
        <v>257.98799999998482</v>
      </c>
      <c r="D7669" s="167">
        <f>IF('Lineær programmering opg 4'!$M$4=0,"-",(-A7669+'Lineær programmering opg 4'!$M$4)/'Lineær programmering opg 4'!$K$4*-1)</f>
        <v>367.96799999995949</v>
      </c>
      <c r="E7669" s="167">
        <f>IF('Lineær programmering opg 4'!$M$5=0,"-",(-A7669+'Lineær programmering opg 4'!$M$5)/'Lineær programmering opg 4'!$K$5*-1)</f>
        <v>257.98799999998482</v>
      </c>
      <c r="F7669" s="167" t="str">
        <f>IF('Lineær programmering opg 4'!$E$6=0,"-",(-A7669+'Lineær programmering opg 4'!$M$6)/'Lineær programmering opg 4'!$K$6*-1)</f>
        <v>-</v>
      </c>
      <c r="G7669" s="167" t="str">
        <f>IF('Lineær programmering opg 4'!$D$7=0,"-",((-A7669+'Lineær programmering opg 4'!$M$7)/'Lineær programmering opg 4'!$K$7)*-1)</f>
        <v>-</v>
      </c>
      <c r="H7669" s="167" t="str">
        <f>IF('Lineær programmering opg 4'!$C$8=0,"-",((-A7669+'Lineær programmering opg 4'!$M$8)/'Lineær programmering opg 4'!$K$8)*-1)</f>
        <v>-</v>
      </c>
      <c r="I7669" s="167" t="str">
        <f>IF('Lineær programmering opg 4'!$D$8=0,"-",'Lineær programmering opg 4'!$G$8)</f>
        <v>-</v>
      </c>
      <c r="J7669" s="295">
        <f>A7669*'Lineær programmering opg 4'!$C$11+Datatabel!C7669*'Lineær programmering opg 4'!$D$11</f>
        <v>44299.799999999756</v>
      </c>
      <c r="K7669" s="9">
        <f t="shared" si="597"/>
        <v>0</v>
      </c>
      <c r="L7669" s="9">
        <f t="shared" si="598"/>
        <v>0</v>
      </c>
    </row>
    <row r="7670" spans="1:12" ht="15" x14ac:dyDescent="0.25">
      <c r="A7670" s="167">
        <f t="shared" si="596"/>
        <v>55.992000000020269</v>
      </c>
      <c r="B7670" s="325">
        <f t="shared" si="599"/>
        <v>0.23330000000008444</v>
      </c>
      <c r="C7670" s="167">
        <f t="shared" si="595"/>
        <v>258.00599999998485</v>
      </c>
      <c r="D7670" s="167">
        <f>IF('Lineær programmering opg 4'!$M$4=0,"-",(-A7670+'Lineær programmering opg 4'!$M$4)/'Lineær programmering opg 4'!$K$4*-1)</f>
        <v>368.01599999995949</v>
      </c>
      <c r="E7670" s="167">
        <f>IF('Lineær programmering opg 4'!$M$5=0,"-",(-A7670+'Lineær programmering opg 4'!$M$5)/'Lineær programmering opg 4'!$K$5*-1)</f>
        <v>258.00599999998485</v>
      </c>
      <c r="F7670" s="167" t="str">
        <f>IF('Lineær programmering opg 4'!$E$6=0,"-",(-A7670+'Lineær programmering opg 4'!$M$6)/'Lineær programmering opg 4'!$K$6*-1)</f>
        <v>-</v>
      </c>
      <c r="G7670" s="167" t="str">
        <f>IF('Lineær programmering opg 4'!$D$7=0,"-",((-A7670+'Lineær programmering opg 4'!$M$7)/'Lineær programmering opg 4'!$K$7)*-1)</f>
        <v>-</v>
      </c>
      <c r="H7670" s="167" t="str">
        <f>IF('Lineær programmering opg 4'!$C$8=0,"-",((-A7670+'Lineær programmering opg 4'!$M$8)/'Lineær programmering opg 4'!$K$8)*-1)</f>
        <v>-</v>
      </c>
      <c r="I7670" s="167" t="str">
        <f>IF('Lineær programmering opg 4'!$D$8=0,"-",'Lineær programmering opg 4'!$G$8)</f>
        <v>-</v>
      </c>
      <c r="J7670" s="295">
        <f>A7670*'Lineær programmering opg 4'!$C$11+Datatabel!C7670*'Lineær programmering opg 4'!$D$11</f>
        <v>44300.099999999751</v>
      </c>
      <c r="K7670" s="9">
        <f t="shared" si="597"/>
        <v>0</v>
      </c>
      <c r="L7670" s="9">
        <f t="shared" si="598"/>
        <v>0</v>
      </c>
    </row>
    <row r="7671" spans="1:12" ht="15" x14ac:dyDescent="0.25">
      <c r="A7671" s="167">
        <f t="shared" si="596"/>
        <v>55.968000000020268</v>
      </c>
      <c r="B7671" s="325">
        <f t="shared" si="599"/>
        <v>0.23320000000008445</v>
      </c>
      <c r="C7671" s="167">
        <f t="shared" si="595"/>
        <v>258.02399999998482</v>
      </c>
      <c r="D7671" s="167">
        <f>IF('Lineær programmering opg 4'!$M$4=0,"-",(-A7671+'Lineær programmering opg 4'!$M$4)/'Lineær programmering opg 4'!$K$4*-1)</f>
        <v>368.06399999995949</v>
      </c>
      <c r="E7671" s="167">
        <f>IF('Lineær programmering opg 4'!$M$5=0,"-",(-A7671+'Lineær programmering opg 4'!$M$5)/'Lineær programmering opg 4'!$K$5*-1)</f>
        <v>258.02399999998482</v>
      </c>
      <c r="F7671" s="167" t="str">
        <f>IF('Lineær programmering opg 4'!$E$6=0,"-",(-A7671+'Lineær programmering opg 4'!$M$6)/'Lineær programmering opg 4'!$K$6*-1)</f>
        <v>-</v>
      </c>
      <c r="G7671" s="167" t="str">
        <f>IF('Lineær programmering opg 4'!$D$7=0,"-",((-A7671+'Lineær programmering opg 4'!$M$7)/'Lineær programmering opg 4'!$K$7)*-1)</f>
        <v>-</v>
      </c>
      <c r="H7671" s="167" t="str">
        <f>IF('Lineær programmering opg 4'!$C$8=0,"-",((-A7671+'Lineær programmering opg 4'!$M$8)/'Lineær programmering opg 4'!$K$8)*-1)</f>
        <v>-</v>
      </c>
      <c r="I7671" s="167" t="str">
        <f>IF('Lineær programmering opg 4'!$D$8=0,"-",'Lineær programmering opg 4'!$G$8)</f>
        <v>-</v>
      </c>
      <c r="J7671" s="295">
        <f>A7671*'Lineær programmering opg 4'!$C$11+Datatabel!C7671*'Lineær programmering opg 4'!$D$11</f>
        <v>44300.399999999747</v>
      </c>
      <c r="K7671" s="9">
        <f t="shared" si="597"/>
        <v>0</v>
      </c>
      <c r="L7671" s="9">
        <f t="shared" si="598"/>
        <v>0</v>
      </c>
    </row>
    <row r="7672" spans="1:12" ht="15" x14ac:dyDescent="0.25">
      <c r="A7672" s="167">
        <f t="shared" si="596"/>
        <v>55.944000000020267</v>
      </c>
      <c r="B7672" s="325">
        <f t="shared" si="599"/>
        <v>0.23310000000008446</v>
      </c>
      <c r="C7672" s="167">
        <f t="shared" si="595"/>
        <v>258.04199999998485</v>
      </c>
      <c r="D7672" s="167">
        <f>IF('Lineær programmering opg 4'!$M$4=0,"-",(-A7672+'Lineær programmering opg 4'!$M$4)/'Lineær programmering opg 4'!$K$4*-1)</f>
        <v>368.11199999995949</v>
      </c>
      <c r="E7672" s="167">
        <f>IF('Lineær programmering opg 4'!$M$5=0,"-",(-A7672+'Lineær programmering opg 4'!$M$5)/'Lineær programmering opg 4'!$K$5*-1)</f>
        <v>258.04199999998485</v>
      </c>
      <c r="F7672" s="167" t="str">
        <f>IF('Lineær programmering opg 4'!$E$6=0,"-",(-A7672+'Lineær programmering opg 4'!$M$6)/'Lineær programmering opg 4'!$K$6*-1)</f>
        <v>-</v>
      </c>
      <c r="G7672" s="167" t="str">
        <f>IF('Lineær programmering opg 4'!$D$7=0,"-",((-A7672+'Lineær programmering opg 4'!$M$7)/'Lineær programmering opg 4'!$K$7)*-1)</f>
        <v>-</v>
      </c>
      <c r="H7672" s="167" t="str">
        <f>IF('Lineær programmering opg 4'!$C$8=0,"-",((-A7672+'Lineær programmering opg 4'!$M$8)/'Lineær programmering opg 4'!$K$8)*-1)</f>
        <v>-</v>
      </c>
      <c r="I7672" s="167" t="str">
        <f>IF('Lineær programmering opg 4'!$D$8=0,"-",'Lineær programmering opg 4'!$G$8)</f>
        <v>-</v>
      </c>
      <c r="J7672" s="295">
        <f>A7672*'Lineær programmering opg 4'!$C$11+Datatabel!C7672*'Lineær programmering opg 4'!$D$11</f>
        <v>44300.69999999975</v>
      </c>
      <c r="K7672" s="9">
        <f t="shared" si="597"/>
        <v>0</v>
      </c>
      <c r="L7672" s="9">
        <f t="shared" si="598"/>
        <v>0</v>
      </c>
    </row>
    <row r="7673" spans="1:12" ht="15" x14ac:dyDescent="0.25">
      <c r="A7673" s="167">
        <f t="shared" si="596"/>
        <v>55.920000000020273</v>
      </c>
      <c r="B7673" s="325">
        <f t="shared" si="599"/>
        <v>0.23300000000008447</v>
      </c>
      <c r="C7673" s="167">
        <f t="shared" si="595"/>
        <v>258.05999999998483</v>
      </c>
      <c r="D7673" s="167">
        <f>IF('Lineær programmering opg 4'!$M$4=0,"-",(-A7673+'Lineær programmering opg 4'!$M$4)/'Lineær programmering opg 4'!$K$4*-1)</f>
        <v>368.15999999995944</v>
      </c>
      <c r="E7673" s="167">
        <f>IF('Lineær programmering opg 4'!$M$5=0,"-",(-A7673+'Lineær programmering opg 4'!$M$5)/'Lineær programmering opg 4'!$K$5*-1)</f>
        <v>258.05999999998483</v>
      </c>
      <c r="F7673" s="167" t="str">
        <f>IF('Lineær programmering opg 4'!$E$6=0,"-",(-A7673+'Lineær programmering opg 4'!$M$6)/'Lineær programmering opg 4'!$K$6*-1)</f>
        <v>-</v>
      </c>
      <c r="G7673" s="167" t="str">
        <f>IF('Lineær programmering opg 4'!$D$7=0,"-",((-A7673+'Lineær programmering opg 4'!$M$7)/'Lineær programmering opg 4'!$K$7)*-1)</f>
        <v>-</v>
      </c>
      <c r="H7673" s="167" t="str">
        <f>IF('Lineær programmering opg 4'!$C$8=0,"-",((-A7673+'Lineær programmering opg 4'!$M$8)/'Lineær programmering opg 4'!$K$8)*-1)</f>
        <v>-</v>
      </c>
      <c r="I7673" s="167" t="str">
        <f>IF('Lineær programmering opg 4'!$D$8=0,"-",'Lineær programmering opg 4'!$G$8)</f>
        <v>-</v>
      </c>
      <c r="J7673" s="295">
        <f>A7673*'Lineær programmering opg 4'!$C$11+Datatabel!C7673*'Lineær programmering opg 4'!$D$11</f>
        <v>44300.999999999753</v>
      </c>
      <c r="K7673" s="9">
        <f t="shared" si="597"/>
        <v>0</v>
      </c>
      <c r="L7673" s="9">
        <f t="shared" si="598"/>
        <v>0</v>
      </c>
    </row>
    <row r="7674" spans="1:12" ht="15" x14ac:dyDescent="0.25">
      <c r="A7674" s="167">
        <f t="shared" si="596"/>
        <v>55.89600000002028</v>
      </c>
      <c r="B7674" s="325">
        <f t="shared" si="599"/>
        <v>0.23290000000008448</v>
      </c>
      <c r="C7674" s="167">
        <f t="shared" si="595"/>
        <v>258.0779999999848</v>
      </c>
      <c r="D7674" s="167">
        <f>IF('Lineær programmering opg 4'!$M$4=0,"-",(-A7674+'Lineær programmering opg 4'!$M$4)/'Lineær programmering opg 4'!$K$4*-1)</f>
        <v>368.20799999995944</v>
      </c>
      <c r="E7674" s="167">
        <f>IF('Lineær programmering opg 4'!$M$5=0,"-",(-A7674+'Lineær programmering opg 4'!$M$5)/'Lineær programmering opg 4'!$K$5*-1)</f>
        <v>258.0779999999848</v>
      </c>
      <c r="F7674" s="167" t="str">
        <f>IF('Lineær programmering opg 4'!$E$6=0,"-",(-A7674+'Lineær programmering opg 4'!$M$6)/'Lineær programmering opg 4'!$K$6*-1)</f>
        <v>-</v>
      </c>
      <c r="G7674" s="167" t="str">
        <f>IF('Lineær programmering opg 4'!$D$7=0,"-",((-A7674+'Lineær programmering opg 4'!$M$7)/'Lineær programmering opg 4'!$K$7)*-1)</f>
        <v>-</v>
      </c>
      <c r="H7674" s="167" t="str">
        <f>IF('Lineær programmering opg 4'!$C$8=0,"-",((-A7674+'Lineær programmering opg 4'!$M$8)/'Lineær programmering opg 4'!$K$8)*-1)</f>
        <v>-</v>
      </c>
      <c r="I7674" s="167" t="str">
        <f>IF('Lineær programmering opg 4'!$D$8=0,"-",'Lineær programmering opg 4'!$G$8)</f>
        <v>-</v>
      </c>
      <c r="J7674" s="295">
        <f>A7674*'Lineær programmering opg 4'!$C$11+Datatabel!C7674*'Lineær programmering opg 4'!$D$11</f>
        <v>44301.299999999748</v>
      </c>
      <c r="K7674" s="9">
        <f t="shared" si="597"/>
        <v>0</v>
      </c>
      <c r="L7674" s="9">
        <f t="shared" si="598"/>
        <v>0</v>
      </c>
    </row>
    <row r="7675" spans="1:12" ht="15" x14ac:dyDescent="0.25">
      <c r="A7675" s="167">
        <f t="shared" si="596"/>
        <v>55.872000000020279</v>
      </c>
      <c r="B7675" s="325">
        <f t="shared" si="599"/>
        <v>0.23280000000008449</v>
      </c>
      <c r="C7675" s="167">
        <f t="shared" si="595"/>
        <v>258.09599999998477</v>
      </c>
      <c r="D7675" s="167">
        <f>IF('Lineær programmering opg 4'!$M$4=0,"-",(-A7675+'Lineær programmering opg 4'!$M$4)/'Lineær programmering opg 4'!$K$4*-1)</f>
        <v>368.25599999995944</v>
      </c>
      <c r="E7675" s="167">
        <f>IF('Lineær programmering opg 4'!$M$5=0,"-",(-A7675+'Lineær programmering opg 4'!$M$5)/'Lineær programmering opg 4'!$K$5*-1)</f>
        <v>258.09599999998477</v>
      </c>
      <c r="F7675" s="167" t="str">
        <f>IF('Lineær programmering opg 4'!$E$6=0,"-",(-A7675+'Lineær programmering opg 4'!$M$6)/'Lineær programmering opg 4'!$K$6*-1)</f>
        <v>-</v>
      </c>
      <c r="G7675" s="167" t="str">
        <f>IF('Lineær programmering opg 4'!$D$7=0,"-",((-A7675+'Lineær programmering opg 4'!$M$7)/'Lineær programmering opg 4'!$K$7)*-1)</f>
        <v>-</v>
      </c>
      <c r="H7675" s="167" t="str">
        <f>IF('Lineær programmering opg 4'!$C$8=0,"-",((-A7675+'Lineær programmering opg 4'!$M$8)/'Lineær programmering opg 4'!$K$8)*-1)</f>
        <v>-</v>
      </c>
      <c r="I7675" s="167" t="str">
        <f>IF('Lineær programmering opg 4'!$D$8=0,"-",'Lineær programmering opg 4'!$G$8)</f>
        <v>-</v>
      </c>
      <c r="J7675" s="295">
        <f>A7675*'Lineær programmering opg 4'!$C$11+Datatabel!C7675*'Lineær programmering opg 4'!$D$11</f>
        <v>44301.599999999744</v>
      </c>
      <c r="K7675" s="9">
        <f t="shared" si="597"/>
        <v>0</v>
      </c>
      <c r="L7675" s="9">
        <f t="shared" si="598"/>
        <v>0</v>
      </c>
    </row>
    <row r="7676" spans="1:12" ht="15" x14ac:dyDescent="0.25">
      <c r="A7676" s="167">
        <f t="shared" si="596"/>
        <v>55.848000000020278</v>
      </c>
      <c r="B7676" s="325">
        <f t="shared" si="599"/>
        <v>0.23270000000008451</v>
      </c>
      <c r="C7676" s="167">
        <f t="shared" si="595"/>
        <v>258.1139999999848</v>
      </c>
      <c r="D7676" s="167">
        <f>IF('Lineær programmering opg 4'!$M$4=0,"-",(-A7676+'Lineær programmering opg 4'!$M$4)/'Lineær programmering opg 4'!$K$4*-1)</f>
        <v>368.30399999995944</v>
      </c>
      <c r="E7676" s="167">
        <f>IF('Lineær programmering opg 4'!$M$5=0,"-",(-A7676+'Lineær programmering opg 4'!$M$5)/'Lineær programmering opg 4'!$K$5*-1)</f>
        <v>258.1139999999848</v>
      </c>
      <c r="F7676" s="167" t="str">
        <f>IF('Lineær programmering opg 4'!$E$6=0,"-",(-A7676+'Lineær programmering opg 4'!$M$6)/'Lineær programmering opg 4'!$K$6*-1)</f>
        <v>-</v>
      </c>
      <c r="G7676" s="167" t="str">
        <f>IF('Lineær programmering opg 4'!$D$7=0,"-",((-A7676+'Lineær programmering opg 4'!$M$7)/'Lineær programmering opg 4'!$K$7)*-1)</f>
        <v>-</v>
      </c>
      <c r="H7676" s="167" t="str">
        <f>IF('Lineær programmering opg 4'!$C$8=0,"-",((-A7676+'Lineær programmering opg 4'!$M$8)/'Lineær programmering opg 4'!$K$8)*-1)</f>
        <v>-</v>
      </c>
      <c r="I7676" s="167" t="str">
        <f>IF('Lineær programmering opg 4'!$D$8=0,"-",'Lineær programmering opg 4'!$G$8)</f>
        <v>-</v>
      </c>
      <c r="J7676" s="295">
        <f>A7676*'Lineær programmering opg 4'!$C$11+Datatabel!C7676*'Lineær programmering opg 4'!$D$11</f>
        <v>44301.899999999747</v>
      </c>
      <c r="K7676" s="9">
        <f t="shared" si="597"/>
        <v>0</v>
      </c>
      <c r="L7676" s="9">
        <f t="shared" si="598"/>
        <v>0</v>
      </c>
    </row>
    <row r="7677" spans="1:12" ht="15" x14ac:dyDescent="0.25">
      <c r="A7677" s="167">
        <f t="shared" si="596"/>
        <v>55.824000000020284</v>
      </c>
      <c r="B7677" s="325">
        <f t="shared" si="599"/>
        <v>0.23260000000008452</v>
      </c>
      <c r="C7677" s="167">
        <f t="shared" si="595"/>
        <v>258.13199999998477</v>
      </c>
      <c r="D7677" s="167">
        <f>IF('Lineær programmering opg 4'!$M$4=0,"-",(-A7677+'Lineær programmering opg 4'!$M$4)/'Lineær programmering opg 4'!$K$4*-1)</f>
        <v>368.35199999995945</v>
      </c>
      <c r="E7677" s="167">
        <f>IF('Lineær programmering opg 4'!$M$5=0,"-",(-A7677+'Lineær programmering opg 4'!$M$5)/'Lineær programmering opg 4'!$K$5*-1)</f>
        <v>258.13199999998477</v>
      </c>
      <c r="F7677" s="167" t="str">
        <f>IF('Lineær programmering opg 4'!$E$6=0,"-",(-A7677+'Lineær programmering opg 4'!$M$6)/'Lineær programmering opg 4'!$K$6*-1)</f>
        <v>-</v>
      </c>
      <c r="G7677" s="167" t="str">
        <f>IF('Lineær programmering opg 4'!$D$7=0,"-",((-A7677+'Lineær programmering opg 4'!$M$7)/'Lineær programmering opg 4'!$K$7)*-1)</f>
        <v>-</v>
      </c>
      <c r="H7677" s="167" t="str">
        <f>IF('Lineær programmering opg 4'!$C$8=0,"-",((-A7677+'Lineær programmering opg 4'!$M$8)/'Lineær programmering opg 4'!$K$8)*-1)</f>
        <v>-</v>
      </c>
      <c r="I7677" s="167" t="str">
        <f>IF('Lineær programmering opg 4'!$D$8=0,"-",'Lineær programmering opg 4'!$G$8)</f>
        <v>-</v>
      </c>
      <c r="J7677" s="295">
        <f>A7677*'Lineær programmering opg 4'!$C$11+Datatabel!C7677*'Lineær programmering opg 4'!$D$11</f>
        <v>44302.19999999975</v>
      </c>
      <c r="K7677" s="9">
        <f t="shared" si="597"/>
        <v>0</v>
      </c>
      <c r="L7677" s="9">
        <f t="shared" si="598"/>
        <v>0</v>
      </c>
    </row>
    <row r="7678" spans="1:12" ht="15" x14ac:dyDescent="0.25">
      <c r="A7678" s="167">
        <f t="shared" si="596"/>
        <v>55.80000000002029</v>
      </c>
      <c r="B7678" s="325">
        <f t="shared" si="599"/>
        <v>0.23250000000008453</v>
      </c>
      <c r="C7678" s="167">
        <f t="shared" si="595"/>
        <v>258.1499999999848</v>
      </c>
      <c r="D7678" s="167">
        <f>IF('Lineær programmering opg 4'!$M$4=0,"-",(-A7678+'Lineær programmering opg 4'!$M$4)/'Lineær programmering opg 4'!$K$4*-1)</f>
        <v>368.39999999995939</v>
      </c>
      <c r="E7678" s="167">
        <f>IF('Lineær programmering opg 4'!$M$5=0,"-",(-A7678+'Lineær programmering opg 4'!$M$5)/'Lineær programmering opg 4'!$K$5*-1)</f>
        <v>258.1499999999848</v>
      </c>
      <c r="F7678" s="167" t="str">
        <f>IF('Lineær programmering opg 4'!$E$6=0,"-",(-A7678+'Lineær programmering opg 4'!$M$6)/'Lineær programmering opg 4'!$K$6*-1)</f>
        <v>-</v>
      </c>
      <c r="G7678" s="167" t="str">
        <f>IF('Lineær programmering opg 4'!$D$7=0,"-",((-A7678+'Lineær programmering opg 4'!$M$7)/'Lineær programmering opg 4'!$K$7)*-1)</f>
        <v>-</v>
      </c>
      <c r="H7678" s="167" t="str">
        <f>IF('Lineær programmering opg 4'!$C$8=0,"-",((-A7678+'Lineær programmering opg 4'!$M$8)/'Lineær programmering opg 4'!$K$8)*-1)</f>
        <v>-</v>
      </c>
      <c r="I7678" s="167" t="str">
        <f>IF('Lineær programmering opg 4'!$D$8=0,"-",'Lineær programmering opg 4'!$G$8)</f>
        <v>-</v>
      </c>
      <c r="J7678" s="295">
        <f>A7678*'Lineær programmering opg 4'!$C$11+Datatabel!C7678*'Lineær programmering opg 4'!$D$11</f>
        <v>44302.499999999753</v>
      </c>
      <c r="K7678" s="9">
        <f t="shared" si="597"/>
        <v>0</v>
      </c>
      <c r="L7678" s="9">
        <f t="shared" si="598"/>
        <v>0</v>
      </c>
    </row>
    <row r="7679" spans="1:12" ht="15" x14ac:dyDescent="0.25">
      <c r="A7679" s="167">
        <f t="shared" si="596"/>
        <v>55.776000000020289</v>
      </c>
      <c r="B7679" s="325">
        <f t="shared" si="599"/>
        <v>0.23240000000008454</v>
      </c>
      <c r="C7679" s="167">
        <f t="shared" si="595"/>
        <v>258.16799999998477</v>
      </c>
      <c r="D7679" s="167">
        <f>IF('Lineær programmering opg 4'!$M$4=0,"-",(-A7679+'Lineær programmering opg 4'!$M$4)/'Lineær programmering opg 4'!$K$4*-1)</f>
        <v>368.44799999995939</v>
      </c>
      <c r="E7679" s="167">
        <f>IF('Lineær programmering opg 4'!$M$5=0,"-",(-A7679+'Lineær programmering opg 4'!$M$5)/'Lineær programmering opg 4'!$K$5*-1)</f>
        <v>258.16799999998477</v>
      </c>
      <c r="F7679" s="167" t="str">
        <f>IF('Lineær programmering opg 4'!$E$6=0,"-",(-A7679+'Lineær programmering opg 4'!$M$6)/'Lineær programmering opg 4'!$K$6*-1)</f>
        <v>-</v>
      </c>
      <c r="G7679" s="167" t="str">
        <f>IF('Lineær programmering opg 4'!$D$7=0,"-",((-A7679+'Lineær programmering opg 4'!$M$7)/'Lineær programmering opg 4'!$K$7)*-1)</f>
        <v>-</v>
      </c>
      <c r="H7679" s="167" t="str">
        <f>IF('Lineær programmering opg 4'!$C$8=0,"-",((-A7679+'Lineær programmering opg 4'!$M$8)/'Lineær programmering opg 4'!$K$8)*-1)</f>
        <v>-</v>
      </c>
      <c r="I7679" s="167" t="str">
        <f>IF('Lineær programmering opg 4'!$D$8=0,"-",'Lineær programmering opg 4'!$G$8)</f>
        <v>-</v>
      </c>
      <c r="J7679" s="295">
        <f>A7679*'Lineær programmering opg 4'!$C$11+Datatabel!C7679*'Lineær programmering opg 4'!$D$11</f>
        <v>44302.799999999741</v>
      </c>
      <c r="K7679" s="9">
        <f t="shared" si="597"/>
        <v>0</v>
      </c>
      <c r="L7679" s="9">
        <f t="shared" si="598"/>
        <v>0</v>
      </c>
    </row>
    <row r="7680" spans="1:12" ht="15" x14ac:dyDescent="0.25">
      <c r="A7680" s="167">
        <f t="shared" si="596"/>
        <v>55.752000000020288</v>
      </c>
      <c r="B7680" s="325">
        <f t="shared" si="599"/>
        <v>0.23230000000008455</v>
      </c>
      <c r="C7680" s="167">
        <f t="shared" si="595"/>
        <v>258.1859999999848</v>
      </c>
      <c r="D7680" s="167">
        <f>IF('Lineær programmering opg 4'!$M$4=0,"-",(-A7680+'Lineær programmering opg 4'!$M$4)/'Lineær programmering opg 4'!$K$4*-1)</f>
        <v>368.49599999995939</v>
      </c>
      <c r="E7680" s="167">
        <f>IF('Lineær programmering opg 4'!$M$5=0,"-",(-A7680+'Lineær programmering opg 4'!$M$5)/'Lineær programmering opg 4'!$K$5*-1)</f>
        <v>258.1859999999848</v>
      </c>
      <c r="F7680" s="167" t="str">
        <f>IF('Lineær programmering opg 4'!$E$6=0,"-",(-A7680+'Lineær programmering opg 4'!$M$6)/'Lineær programmering opg 4'!$K$6*-1)</f>
        <v>-</v>
      </c>
      <c r="G7680" s="167" t="str">
        <f>IF('Lineær programmering opg 4'!$D$7=0,"-",((-A7680+'Lineær programmering opg 4'!$M$7)/'Lineær programmering opg 4'!$K$7)*-1)</f>
        <v>-</v>
      </c>
      <c r="H7680" s="167" t="str">
        <f>IF('Lineær programmering opg 4'!$C$8=0,"-",((-A7680+'Lineær programmering opg 4'!$M$8)/'Lineær programmering opg 4'!$K$8)*-1)</f>
        <v>-</v>
      </c>
      <c r="I7680" s="167" t="str">
        <f>IF('Lineær programmering opg 4'!$D$8=0,"-",'Lineær programmering opg 4'!$G$8)</f>
        <v>-</v>
      </c>
      <c r="J7680" s="295">
        <f>A7680*'Lineær programmering opg 4'!$C$11+Datatabel!C7680*'Lineær programmering opg 4'!$D$11</f>
        <v>44303.099999999744</v>
      </c>
      <c r="K7680" s="9">
        <f t="shared" si="597"/>
        <v>0</v>
      </c>
      <c r="L7680" s="9">
        <f t="shared" si="598"/>
        <v>0</v>
      </c>
    </row>
    <row r="7681" spans="1:12" ht="15" x14ac:dyDescent="0.25">
      <c r="A7681" s="167">
        <f t="shared" si="596"/>
        <v>55.728000000020295</v>
      </c>
      <c r="B7681" s="325">
        <f t="shared" si="599"/>
        <v>0.23220000000008456</v>
      </c>
      <c r="C7681" s="167">
        <f t="shared" si="595"/>
        <v>258.20399999998477</v>
      </c>
      <c r="D7681" s="167">
        <f>IF('Lineær programmering opg 4'!$M$4=0,"-",(-A7681+'Lineær programmering opg 4'!$M$4)/'Lineær programmering opg 4'!$K$4*-1)</f>
        <v>368.5439999999594</v>
      </c>
      <c r="E7681" s="167">
        <f>IF('Lineær programmering opg 4'!$M$5=0,"-",(-A7681+'Lineær programmering opg 4'!$M$5)/'Lineær programmering opg 4'!$K$5*-1)</f>
        <v>258.20399999998477</v>
      </c>
      <c r="F7681" s="167" t="str">
        <f>IF('Lineær programmering opg 4'!$E$6=0,"-",(-A7681+'Lineær programmering opg 4'!$M$6)/'Lineær programmering opg 4'!$K$6*-1)</f>
        <v>-</v>
      </c>
      <c r="G7681" s="167" t="str">
        <f>IF('Lineær programmering opg 4'!$D$7=0,"-",((-A7681+'Lineær programmering opg 4'!$M$7)/'Lineær programmering opg 4'!$K$7)*-1)</f>
        <v>-</v>
      </c>
      <c r="H7681" s="167" t="str">
        <f>IF('Lineær programmering opg 4'!$C$8=0,"-",((-A7681+'Lineær programmering opg 4'!$M$8)/'Lineær programmering opg 4'!$K$8)*-1)</f>
        <v>-</v>
      </c>
      <c r="I7681" s="167" t="str">
        <f>IF('Lineær programmering opg 4'!$D$8=0,"-",'Lineær programmering opg 4'!$G$8)</f>
        <v>-</v>
      </c>
      <c r="J7681" s="295">
        <f>A7681*'Lineær programmering opg 4'!$C$11+Datatabel!C7681*'Lineær programmering opg 4'!$D$11</f>
        <v>44303.399999999747</v>
      </c>
      <c r="K7681" s="9">
        <f t="shared" si="597"/>
        <v>0</v>
      </c>
      <c r="L7681" s="9">
        <f t="shared" si="598"/>
        <v>0</v>
      </c>
    </row>
    <row r="7682" spans="1:12" ht="15" x14ac:dyDescent="0.25">
      <c r="A7682" s="167">
        <f t="shared" si="596"/>
        <v>55.704000000020301</v>
      </c>
      <c r="B7682" s="325">
        <f t="shared" si="599"/>
        <v>0.23210000000008457</v>
      </c>
      <c r="C7682" s="167">
        <f t="shared" si="595"/>
        <v>258.2219999999848</v>
      </c>
      <c r="D7682" s="167">
        <f>IF('Lineær programmering opg 4'!$M$4=0,"-",(-A7682+'Lineær programmering opg 4'!$M$4)/'Lineær programmering opg 4'!$K$4*-1)</f>
        <v>368.5919999999594</v>
      </c>
      <c r="E7682" s="167">
        <f>IF('Lineær programmering opg 4'!$M$5=0,"-",(-A7682+'Lineær programmering opg 4'!$M$5)/'Lineær programmering opg 4'!$K$5*-1)</f>
        <v>258.2219999999848</v>
      </c>
      <c r="F7682" s="167" t="str">
        <f>IF('Lineær programmering opg 4'!$E$6=0,"-",(-A7682+'Lineær programmering opg 4'!$M$6)/'Lineær programmering opg 4'!$K$6*-1)</f>
        <v>-</v>
      </c>
      <c r="G7682" s="167" t="str">
        <f>IF('Lineær programmering opg 4'!$D$7=0,"-",((-A7682+'Lineær programmering opg 4'!$M$7)/'Lineær programmering opg 4'!$K$7)*-1)</f>
        <v>-</v>
      </c>
      <c r="H7682" s="167" t="str">
        <f>IF('Lineær programmering opg 4'!$C$8=0,"-",((-A7682+'Lineær programmering opg 4'!$M$8)/'Lineær programmering opg 4'!$K$8)*-1)</f>
        <v>-</v>
      </c>
      <c r="I7682" s="167" t="str">
        <f>IF('Lineær programmering opg 4'!$D$8=0,"-",'Lineær programmering opg 4'!$G$8)</f>
        <v>-</v>
      </c>
      <c r="J7682" s="295">
        <f>A7682*'Lineær programmering opg 4'!$C$11+Datatabel!C7682*'Lineær programmering opg 4'!$D$11</f>
        <v>44303.69999999975</v>
      </c>
      <c r="K7682" s="9">
        <f t="shared" si="597"/>
        <v>0</v>
      </c>
      <c r="L7682" s="9">
        <f t="shared" si="598"/>
        <v>0</v>
      </c>
    </row>
    <row r="7683" spans="1:12" ht="15" x14ac:dyDescent="0.25">
      <c r="A7683" s="167">
        <f t="shared" si="596"/>
        <v>55.6800000000203</v>
      </c>
      <c r="B7683" s="325">
        <f t="shared" si="599"/>
        <v>0.23200000000008458</v>
      </c>
      <c r="C7683" s="167">
        <f t="shared" ref="C7683:C7746" si="600">MIN(D7683,E7683,F7683,G7683,H7683,I7683)</f>
        <v>258.23999999998478</v>
      </c>
      <c r="D7683" s="167">
        <f>IF('Lineær programmering opg 4'!$M$4=0,"-",(-A7683+'Lineær programmering opg 4'!$M$4)/'Lineær programmering opg 4'!$K$4*-1)</f>
        <v>368.6399999999594</v>
      </c>
      <c r="E7683" s="167">
        <f>IF('Lineær programmering opg 4'!$M$5=0,"-",(-A7683+'Lineær programmering opg 4'!$M$5)/'Lineær programmering opg 4'!$K$5*-1)</f>
        <v>258.23999999998478</v>
      </c>
      <c r="F7683" s="167" t="str">
        <f>IF('Lineær programmering opg 4'!$E$6=0,"-",(-A7683+'Lineær programmering opg 4'!$M$6)/'Lineær programmering opg 4'!$K$6*-1)</f>
        <v>-</v>
      </c>
      <c r="G7683" s="167" t="str">
        <f>IF('Lineær programmering opg 4'!$D$7=0,"-",((-A7683+'Lineær programmering opg 4'!$M$7)/'Lineær programmering opg 4'!$K$7)*-1)</f>
        <v>-</v>
      </c>
      <c r="H7683" s="167" t="str">
        <f>IF('Lineær programmering opg 4'!$C$8=0,"-",((-A7683+'Lineær programmering opg 4'!$M$8)/'Lineær programmering opg 4'!$K$8)*-1)</f>
        <v>-</v>
      </c>
      <c r="I7683" s="167" t="str">
        <f>IF('Lineær programmering opg 4'!$D$8=0,"-",'Lineær programmering opg 4'!$G$8)</f>
        <v>-</v>
      </c>
      <c r="J7683" s="295">
        <f>A7683*'Lineær programmering opg 4'!$C$11+Datatabel!C7683*'Lineær programmering opg 4'!$D$11</f>
        <v>44303.999999999745</v>
      </c>
      <c r="K7683" s="9">
        <f t="shared" si="597"/>
        <v>0</v>
      </c>
      <c r="L7683" s="9">
        <f t="shared" si="598"/>
        <v>0</v>
      </c>
    </row>
    <row r="7684" spans="1:12" ht="15" x14ac:dyDescent="0.25">
      <c r="A7684" s="167">
        <f t="shared" ref="A7684:A7747" si="601">$A$3*B7684</f>
        <v>55.656000000020299</v>
      </c>
      <c r="B7684" s="325">
        <f t="shared" si="599"/>
        <v>0.23190000000008459</v>
      </c>
      <c r="C7684" s="167">
        <f t="shared" si="600"/>
        <v>258.2579999999848</v>
      </c>
      <c r="D7684" s="167">
        <f>IF('Lineær programmering opg 4'!$M$4=0,"-",(-A7684+'Lineær programmering opg 4'!$M$4)/'Lineær programmering opg 4'!$K$4*-1)</f>
        <v>368.6879999999594</v>
      </c>
      <c r="E7684" s="167">
        <f>IF('Lineær programmering opg 4'!$M$5=0,"-",(-A7684+'Lineær programmering opg 4'!$M$5)/'Lineær programmering opg 4'!$K$5*-1)</f>
        <v>258.2579999999848</v>
      </c>
      <c r="F7684" s="167" t="str">
        <f>IF('Lineær programmering opg 4'!$E$6=0,"-",(-A7684+'Lineær programmering opg 4'!$M$6)/'Lineær programmering opg 4'!$K$6*-1)</f>
        <v>-</v>
      </c>
      <c r="G7684" s="167" t="str">
        <f>IF('Lineær programmering opg 4'!$D$7=0,"-",((-A7684+'Lineær programmering opg 4'!$M$7)/'Lineær programmering opg 4'!$K$7)*-1)</f>
        <v>-</v>
      </c>
      <c r="H7684" s="167" t="str">
        <f>IF('Lineær programmering opg 4'!$C$8=0,"-",((-A7684+'Lineær programmering opg 4'!$M$8)/'Lineær programmering opg 4'!$K$8)*-1)</f>
        <v>-</v>
      </c>
      <c r="I7684" s="167" t="str">
        <f>IF('Lineær programmering opg 4'!$D$8=0,"-",'Lineær programmering opg 4'!$G$8)</f>
        <v>-</v>
      </c>
      <c r="J7684" s="295">
        <f>A7684*'Lineær programmering opg 4'!$C$11+Datatabel!C7684*'Lineær programmering opg 4'!$D$11</f>
        <v>44304.299999999748</v>
      </c>
      <c r="K7684" s="9">
        <f t="shared" ref="K7684:K7747" si="602">IF($J$10004=J7684,A7684,0)</f>
        <v>0</v>
      </c>
      <c r="L7684" s="9">
        <f t="shared" ref="L7684:L7747" si="603">IF(J7684=$J$10004,C7684,0)</f>
        <v>0</v>
      </c>
    </row>
    <row r="7685" spans="1:12" ht="15" x14ac:dyDescent="0.25">
      <c r="A7685" s="167">
        <f t="shared" si="601"/>
        <v>55.632000000020305</v>
      </c>
      <c r="B7685" s="325">
        <f t="shared" ref="B7685:B7748" si="604">B7684-0.01%</f>
        <v>0.23180000000008461</v>
      </c>
      <c r="C7685" s="167">
        <f t="shared" si="600"/>
        <v>258.27599999998478</v>
      </c>
      <c r="D7685" s="167">
        <f>IF('Lineær programmering opg 4'!$M$4=0,"-",(-A7685+'Lineær programmering opg 4'!$M$4)/'Lineær programmering opg 4'!$K$4*-1)</f>
        <v>368.7359999999594</v>
      </c>
      <c r="E7685" s="167">
        <f>IF('Lineær programmering opg 4'!$M$5=0,"-",(-A7685+'Lineær programmering opg 4'!$M$5)/'Lineær programmering opg 4'!$K$5*-1)</f>
        <v>258.27599999998478</v>
      </c>
      <c r="F7685" s="167" t="str">
        <f>IF('Lineær programmering opg 4'!$E$6=0,"-",(-A7685+'Lineær programmering opg 4'!$M$6)/'Lineær programmering opg 4'!$K$6*-1)</f>
        <v>-</v>
      </c>
      <c r="G7685" s="167" t="str">
        <f>IF('Lineær programmering opg 4'!$D$7=0,"-",((-A7685+'Lineær programmering opg 4'!$M$7)/'Lineær programmering opg 4'!$K$7)*-1)</f>
        <v>-</v>
      </c>
      <c r="H7685" s="167" t="str">
        <f>IF('Lineær programmering opg 4'!$C$8=0,"-",((-A7685+'Lineær programmering opg 4'!$M$8)/'Lineær programmering opg 4'!$K$8)*-1)</f>
        <v>-</v>
      </c>
      <c r="I7685" s="167" t="str">
        <f>IF('Lineær programmering opg 4'!$D$8=0,"-",'Lineær programmering opg 4'!$G$8)</f>
        <v>-</v>
      </c>
      <c r="J7685" s="295">
        <f>A7685*'Lineær programmering opg 4'!$C$11+Datatabel!C7685*'Lineær programmering opg 4'!$D$11</f>
        <v>44304.599999999744</v>
      </c>
      <c r="K7685" s="9">
        <f t="shared" si="602"/>
        <v>0</v>
      </c>
      <c r="L7685" s="9">
        <f t="shared" si="603"/>
        <v>0</v>
      </c>
    </row>
    <row r="7686" spans="1:12" ht="15" x14ac:dyDescent="0.25">
      <c r="A7686" s="167">
        <f t="shared" si="601"/>
        <v>55.608000000020311</v>
      </c>
      <c r="B7686" s="325">
        <f t="shared" si="604"/>
        <v>0.23170000000008462</v>
      </c>
      <c r="C7686" s="167">
        <f t="shared" si="600"/>
        <v>258.29399999998481</v>
      </c>
      <c r="D7686" s="167">
        <f>IF('Lineær programmering opg 4'!$M$4=0,"-",(-A7686+'Lineær programmering opg 4'!$M$4)/'Lineær programmering opg 4'!$K$4*-1)</f>
        <v>368.78399999995941</v>
      </c>
      <c r="E7686" s="167">
        <f>IF('Lineær programmering opg 4'!$M$5=0,"-",(-A7686+'Lineær programmering opg 4'!$M$5)/'Lineær programmering opg 4'!$K$5*-1)</f>
        <v>258.29399999998481</v>
      </c>
      <c r="F7686" s="167" t="str">
        <f>IF('Lineær programmering opg 4'!$E$6=0,"-",(-A7686+'Lineær programmering opg 4'!$M$6)/'Lineær programmering opg 4'!$K$6*-1)</f>
        <v>-</v>
      </c>
      <c r="G7686" s="167" t="str">
        <f>IF('Lineær programmering opg 4'!$D$7=0,"-",((-A7686+'Lineær programmering opg 4'!$M$7)/'Lineær programmering opg 4'!$K$7)*-1)</f>
        <v>-</v>
      </c>
      <c r="H7686" s="167" t="str">
        <f>IF('Lineær programmering opg 4'!$C$8=0,"-",((-A7686+'Lineær programmering opg 4'!$M$8)/'Lineær programmering opg 4'!$K$8)*-1)</f>
        <v>-</v>
      </c>
      <c r="I7686" s="167" t="str">
        <f>IF('Lineær programmering opg 4'!$D$8=0,"-",'Lineær programmering opg 4'!$G$8)</f>
        <v>-</v>
      </c>
      <c r="J7686" s="295">
        <f>A7686*'Lineær programmering opg 4'!$C$11+Datatabel!C7686*'Lineær programmering opg 4'!$D$11</f>
        <v>44304.899999999754</v>
      </c>
      <c r="K7686" s="9">
        <f t="shared" si="602"/>
        <v>0</v>
      </c>
      <c r="L7686" s="9">
        <f t="shared" si="603"/>
        <v>0</v>
      </c>
    </row>
    <row r="7687" spans="1:12" ht="15" x14ac:dyDescent="0.25">
      <c r="A7687" s="167">
        <f t="shared" si="601"/>
        <v>55.58400000002031</v>
      </c>
      <c r="B7687" s="325">
        <f t="shared" si="604"/>
        <v>0.23160000000008463</v>
      </c>
      <c r="C7687" s="167">
        <f t="shared" si="600"/>
        <v>258.31199999998478</v>
      </c>
      <c r="D7687" s="167">
        <f>IF('Lineær programmering opg 4'!$M$4=0,"-",(-A7687+'Lineær programmering opg 4'!$M$4)/'Lineær programmering opg 4'!$K$4*-1)</f>
        <v>368.83199999995941</v>
      </c>
      <c r="E7687" s="167">
        <f>IF('Lineær programmering opg 4'!$M$5=0,"-",(-A7687+'Lineær programmering opg 4'!$M$5)/'Lineær programmering opg 4'!$K$5*-1)</f>
        <v>258.31199999998478</v>
      </c>
      <c r="F7687" s="167" t="str">
        <f>IF('Lineær programmering opg 4'!$E$6=0,"-",(-A7687+'Lineær programmering opg 4'!$M$6)/'Lineær programmering opg 4'!$K$6*-1)</f>
        <v>-</v>
      </c>
      <c r="G7687" s="167" t="str">
        <f>IF('Lineær programmering opg 4'!$D$7=0,"-",((-A7687+'Lineær programmering opg 4'!$M$7)/'Lineær programmering opg 4'!$K$7)*-1)</f>
        <v>-</v>
      </c>
      <c r="H7687" s="167" t="str">
        <f>IF('Lineær programmering opg 4'!$C$8=0,"-",((-A7687+'Lineær programmering opg 4'!$M$8)/'Lineær programmering opg 4'!$K$8)*-1)</f>
        <v>-</v>
      </c>
      <c r="I7687" s="167" t="str">
        <f>IF('Lineær programmering opg 4'!$D$8=0,"-",'Lineær programmering opg 4'!$G$8)</f>
        <v>-</v>
      </c>
      <c r="J7687" s="295">
        <f>A7687*'Lineær programmering opg 4'!$C$11+Datatabel!C7687*'Lineær programmering opg 4'!$D$11</f>
        <v>44305.19999999975</v>
      </c>
      <c r="K7687" s="9">
        <f t="shared" si="602"/>
        <v>0</v>
      </c>
      <c r="L7687" s="9">
        <f t="shared" si="603"/>
        <v>0</v>
      </c>
    </row>
    <row r="7688" spans="1:12" ht="15" x14ac:dyDescent="0.25">
      <c r="A7688" s="167">
        <f t="shared" si="601"/>
        <v>55.56000000002031</v>
      </c>
      <c r="B7688" s="325">
        <f t="shared" si="604"/>
        <v>0.23150000000008464</v>
      </c>
      <c r="C7688" s="167">
        <f t="shared" si="600"/>
        <v>258.32999999998481</v>
      </c>
      <c r="D7688" s="167">
        <f>IF('Lineær programmering opg 4'!$M$4=0,"-",(-A7688+'Lineær programmering opg 4'!$M$4)/'Lineær programmering opg 4'!$K$4*-1)</f>
        <v>368.87999999995941</v>
      </c>
      <c r="E7688" s="167">
        <f>IF('Lineær programmering opg 4'!$M$5=0,"-",(-A7688+'Lineær programmering opg 4'!$M$5)/'Lineær programmering opg 4'!$K$5*-1)</f>
        <v>258.32999999998481</v>
      </c>
      <c r="F7688" s="167" t="str">
        <f>IF('Lineær programmering opg 4'!$E$6=0,"-",(-A7688+'Lineær programmering opg 4'!$M$6)/'Lineær programmering opg 4'!$K$6*-1)</f>
        <v>-</v>
      </c>
      <c r="G7688" s="167" t="str">
        <f>IF('Lineær programmering opg 4'!$D$7=0,"-",((-A7688+'Lineær programmering opg 4'!$M$7)/'Lineær programmering opg 4'!$K$7)*-1)</f>
        <v>-</v>
      </c>
      <c r="H7688" s="167" t="str">
        <f>IF('Lineær programmering opg 4'!$C$8=0,"-",((-A7688+'Lineær programmering opg 4'!$M$8)/'Lineær programmering opg 4'!$K$8)*-1)</f>
        <v>-</v>
      </c>
      <c r="I7688" s="167" t="str">
        <f>IF('Lineær programmering opg 4'!$D$8=0,"-",'Lineær programmering opg 4'!$G$8)</f>
        <v>-</v>
      </c>
      <c r="J7688" s="295">
        <f>A7688*'Lineær programmering opg 4'!$C$11+Datatabel!C7688*'Lineær programmering opg 4'!$D$11</f>
        <v>44305.499999999753</v>
      </c>
      <c r="K7688" s="9">
        <f t="shared" si="602"/>
        <v>0</v>
      </c>
      <c r="L7688" s="9">
        <f t="shared" si="603"/>
        <v>0</v>
      </c>
    </row>
    <row r="7689" spans="1:12" ht="15" x14ac:dyDescent="0.25">
      <c r="A7689" s="167">
        <f t="shared" si="601"/>
        <v>55.536000000020316</v>
      </c>
      <c r="B7689" s="325">
        <f t="shared" si="604"/>
        <v>0.23140000000008465</v>
      </c>
      <c r="C7689" s="167">
        <f t="shared" si="600"/>
        <v>258.34799999998478</v>
      </c>
      <c r="D7689" s="167">
        <f>IF('Lineær programmering opg 4'!$M$4=0,"-",(-A7689+'Lineær programmering opg 4'!$M$4)/'Lineær programmering opg 4'!$K$4*-1)</f>
        <v>368.92799999995935</v>
      </c>
      <c r="E7689" s="167">
        <f>IF('Lineær programmering opg 4'!$M$5=0,"-",(-A7689+'Lineær programmering opg 4'!$M$5)/'Lineær programmering opg 4'!$K$5*-1)</f>
        <v>258.34799999998478</v>
      </c>
      <c r="F7689" s="167" t="str">
        <f>IF('Lineær programmering opg 4'!$E$6=0,"-",(-A7689+'Lineær programmering opg 4'!$M$6)/'Lineær programmering opg 4'!$K$6*-1)</f>
        <v>-</v>
      </c>
      <c r="G7689" s="167" t="str">
        <f>IF('Lineær programmering opg 4'!$D$7=0,"-",((-A7689+'Lineær programmering opg 4'!$M$7)/'Lineær programmering opg 4'!$K$7)*-1)</f>
        <v>-</v>
      </c>
      <c r="H7689" s="167" t="str">
        <f>IF('Lineær programmering opg 4'!$C$8=0,"-",((-A7689+'Lineær programmering opg 4'!$M$8)/'Lineær programmering opg 4'!$K$8)*-1)</f>
        <v>-</v>
      </c>
      <c r="I7689" s="167" t="str">
        <f>IF('Lineær programmering opg 4'!$D$8=0,"-",'Lineær programmering opg 4'!$G$8)</f>
        <v>-</v>
      </c>
      <c r="J7689" s="295">
        <f>A7689*'Lineær programmering opg 4'!$C$11+Datatabel!C7689*'Lineær programmering opg 4'!$D$11</f>
        <v>44305.799999999748</v>
      </c>
      <c r="K7689" s="9">
        <f t="shared" si="602"/>
        <v>0</v>
      </c>
      <c r="L7689" s="9">
        <f t="shared" si="603"/>
        <v>0</v>
      </c>
    </row>
    <row r="7690" spans="1:12" ht="15" x14ac:dyDescent="0.25">
      <c r="A7690" s="167">
        <f t="shared" si="601"/>
        <v>55.512000000020322</v>
      </c>
      <c r="B7690" s="325">
        <f t="shared" si="604"/>
        <v>0.23130000000008466</v>
      </c>
      <c r="C7690" s="167">
        <f t="shared" si="600"/>
        <v>258.36599999998481</v>
      </c>
      <c r="D7690" s="167">
        <f>IF('Lineær programmering opg 4'!$M$4=0,"-",(-A7690+'Lineær programmering opg 4'!$M$4)/'Lineær programmering opg 4'!$K$4*-1)</f>
        <v>368.97599999995936</v>
      </c>
      <c r="E7690" s="167">
        <f>IF('Lineær programmering opg 4'!$M$5=0,"-",(-A7690+'Lineær programmering opg 4'!$M$5)/'Lineær programmering opg 4'!$K$5*-1)</f>
        <v>258.36599999998481</v>
      </c>
      <c r="F7690" s="167" t="str">
        <f>IF('Lineær programmering opg 4'!$E$6=0,"-",(-A7690+'Lineær programmering opg 4'!$M$6)/'Lineær programmering opg 4'!$K$6*-1)</f>
        <v>-</v>
      </c>
      <c r="G7690" s="167" t="str">
        <f>IF('Lineær programmering opg 4'!$D$7=0,"-",((-A7690+'Lineær programmering opg 4'!$M$7)/'Lineær programmering opg 4'!$K$7)*-1)</f>
        <v>-</v>
      </c>
      <c r="H7690" s="167" t="str">
        <f>IF('Lineær programmering opg 4'!$C$8=0,"-",((-A7690+'Lineær programmering opg 4'!$M$8)/'Lineær programmering opg 4'!$K$8)*-1)</f>
        <v>-</v>
      </c>
      <c r="I7690" s="167" t="str">
        <f>IF('Lineær programmering opg 4'!$D$8=0,"-",'Lineær programmering opg 4'!$G$8)</f>
        <v>-</v>
      </c>
      <c r="J7690" s="295">
        <f>A7690*'Lineær programmering opg 4'!$C$11+Datatabel!C7690*'Lineær programmering opg 4'!$D$11</f>
        <v>44306.099999999758</v>
      </c>
      <c r="K7690" s="9">
        <f t="shared" si="602"/>
        <v>0</v>
      </c>
      <c r="L7690" s="9">
        <f t="shared" si="603"/>
        <v>0</v>
      </c>
    </row>
    <row r="7691" spans="1:12" ht="15" x14ac:dyDescent="0.25">
      <c r="A7691" s="167">
        <f t="shared" si="601"/>
        <v>55.488000000020321</v>
      </c>
      <c r="B7691" s="325">
        <f t="shared" si="604"/>
        <v>0.23120000000008467</v>
      </c>
      <c r="C7691" s="167">
        <f t="shared" si="600"/>
        <v>258.38399999998478</v>
      </c>
      <c r="D7691" s="167">
        <f>IF('Lineær programmering opg 4'!$M$4=0,"-",(-A7691+'Lineær programmering opg 4'!$M$4)/'Lineær programmering opg 4'!$K$4*-1)</f>
        <v>369.02399999995936</v>
      </c>
      <c r="E7691" s="167">
        <f>IF('Lineær programmering opg 4'!$M$5=0,"-",(-A7691+'Lineær programmering opg 4'!$M$5)/'Lineær programmering opg 4'!$K$5*-1)</f>
        <v>258.38399999998478</v>
      </c>
      <c r="F7691" s="167" t="str">
        <f>IF('Lineær programmering opg 4'!$E$6=0,"-",(-A7691+'Lineær programmering opg 4'!$M$6)/'Lineær programmering opg 4'!$K$6*-1)</f>
        <v>-</v>
      </c>
      <c r="G7691" s="167" t="str">
        <f>IF('Lineær programmering opg 4'!$D$7=0,"-",((-A7691+'Lineær programmering opg 4'!$M$7)/'Lineær programmering opg 4'!$K$7)*-1)</f>
        <v>-</v>
      </c>
      <c r="H7691" s="167" t="str">
        <f>IF('Lineær programmering opg 4'!$C$8=0,"-",((-A7691+'Lineær programmering opg 4'!$M$8)/'Lineær programmering opg 4'!$K$8)*-1)</f>
        <v>-</v>
      </c>
      <c r="I7691" s="167" t="str">
        <f>IF('Lineær programmering opg 4'!$D$8=0,"-",'Lineær programmering opg 4'!$G$8)</f>
        <v>-</v>
      </c>
      <c r="J7691" s="295">
        <f>A7691*'Lineær programmering opg 4'!$C$11+Datatabel!C7691*'Lineær programmering opg 4'!$D$11</f>
        <v>44306.399999999747</v>
      </c>
      <c r="K7691" s="9">
        <f t="shared" si="602"/>
        <v>0</v>
      </c>
      <c r="L7691" s="9">
        <f t="shared" si="603"/>
        <v>0</v>
      </c>
    </row>
    <row r="7692" spans="1:12" ht="15" x14ac:dyDescent="0.25">
      <c r="A7692" s="167">
        <f t="shared" si="601"/>
        <v>55.46400000002032</v>
      </c>
      <c r="B7692" s="325">
        <f t="shared" si="604"/>
        <v>0.23110000000008468</v>
      </c>
      <c r="C7692" s="167">
        <f t="shared" si="600"/>
        <v>258.40199999998481</v>
      </c>
      <c r="D7692" s="167">
        <f>IF('Lineær programmering opg 4'!$M$4=0,"-",(-A7692+'Lineær programmering opg 4'!$M$4)/'Lineær programmering opg 4'!$K$4*-1)</f>
        <v>369.07199999995936</v>
      </c>
      <c r="E7692" s="167">
        <f>IF('Lineær programmering opg 4'!$M$5=0,"-",(-A7692+'Lineær programmering opg 4'!$M$5)/'Lineær programmering opg 4'!$K$5*-1)</f>
        <v>258.40199999998481</v>
      </c>
      <c r="F7692" s="167" t="str">
        <f>IF('Lineær programmering opg 4'!$E$6=0,"-",(-A7692+'Lineær programmering opg 4'!$M$6)/'Lineær programmering opg 4'!$K$6*-1)</f>
        <v>-</v>
      </c>
      <c r="G7692" s="167" t="str">
        <f>IF('Lineær programmering opg 4'!$D$7=0,"-",((-A7692+'Lineær programmering opg 4'!$M$7)/'Lineær programmering opg 4'!$K$7)*-1)</f>
        <v>-</v>
      </c>
      <c r="H7692" s="167" t="str">
        <f>IF('Lineær programmering opg 4'!$C$8=0,"-",((-A7692+'Lineær programmering opg 4'!$M$8)/'Lineær programmering opg 4'!$K$8)*-1)</f>
        <v>-</v>
      </c>
      <c r="I7692" s="167" t="str">
        <f>IF('Lineær programmering opg 4'!$D$8=0,"-",'Lineær programmering opg 4'!$G$8)</f>
        <v>-</v>
      </c>
      <c r="J7692" s="295">
        <f>A7692*'Lineær programmering opg 4'!$C$11+Datatabel!C7692*'Lineær programmering opg 4'!$D$11</f>
        <v>44306.69999999975</v>
      </c>
      <c r="K7692" s="9">
        <f t="shared" si="602"/>
        <v>0</v>
      </c>
      <c r="L7692" s="9">
        <f t="shared" si="603"/>
        <v>0</v>
      </c>
    </row>
    <row r="7693" spans="1:12" ht="15" x14ac:dyDescent="0.25">
      <c r="A7693" s="167">
        <f t="shared" si="601"/>
        <v>55.440000000020326</v>
      </c>
      <c r="B7693" s="325">
        <f t="shared" si="604"/>
        <v>0.23100000000008469</v>
      </c>
      <c r="C7693" s="167">
        <f t="shared" si="600"/>
        <v>258.41999999998478</v>
      </c>
      <c r="D7693" s="167">
        <f>IF('Lineær programmering opg 4'!$M$4=0,"-",(-A7693+'Lineær programmering opg 4'!$M$4)/'Lineær programmering opg 4'!$K$4*-1)</f>
        <v>369.11999999995936</v>
      </c>
      <c r="E7693" s="167">
        <f>IF('Lineær programmering opg 4'!$M$5=0,"-",(-A7693+'Lineær programmering opg 4'!$M$5)/'Lineær programmering opg 4'!$K$5*-1)</f>
        <v>258.41999999998478</v>
      </c>
      <c r="F7693" s="167" t="str">
        <f>IF('Lineær programmering opg 4'!$E$6=0,"-",(-A7693+'Lineær programmering opg 4'!$M$6)/'Lineær programmering opg 4'!$K$6*-1)</f>
        <v>-</v>
      </c>
      <c r="G7693" s="167" t="str">
        <f>IF('Lineær programmering opg 4'!$D$7=0,"-",((-A7693+'Lineær programmering opg 4'!$M$7)/'Lineær programmering opg 4'!$K$7)*-1)</f>
        <v>-</v>
      </c>
      <c r="H7693" s="167" t="str">
        <f>IF('Lineær programmering opg 4'!$C$8=0,"-",((-A7693+'Lineær programmering opg 4'!$M$8)/'Lineær programmering opg 4'!$K$8)*-1)</f>
        <v>-</v>
      </c>
      <c r="I7693" s="167" t="str">
        <f>IF('Lineær programmering opg 4'!$D$8=0,"-",'Lineær programmering opg 4'!$G$8)</f>
        <v>-</v>
      </c>
      <c r="J7693" s="295">
        <f>A7693*'Lineær programmering opg 4'!$C$11+Datatabel!C7693*'Lineær programmering opg 4'!$D$11</f>
        <v>44306.999999999745</v>
      </c>
      <c r="K7693" s="9">
        <f t="shared" si="602"/>
        <v>0</v>
      </c>
      <c r="L7693" s="9">
        <f t="shared" si="603"/>
        <v>0</v>
      </c>
    </row>
    <row r="7694" spans="1:12" ht="15" x14ac:dyDescent="0.25">
      <c r="A7694" s="167">
        <f t="shared" si="601"/>
        <v>55.416000000020333</v>
      </c>
      <c r="B7694" s="325">
        <f t="shared" si="604"/>
        <v>0.2309000000000847</v>
      </c>
      <c r="C7694" s="167">
        <f t="shared" si="600"/>
        <v>258.43799999998475</v>
      </c>
      <c r="D7694" s="167">
        <f>IF('Lineær programmering opg 4'!$M$4=0,"-",(-A7694+'Lineær programmering opg 4'!$M$4)/'Lineær programmering opg 4'!$K$4*-1)</f>
        <v>369.16799999995931</v>
      </c>
      <c r="E7694" s="167">
        <f>IF('Lineær programmering opg 4'!$M$5=0,"-",(-A7694+'Lineær programmering opg 4'!$M$5)/'Lineær programmering opg 4'!$K$5*-1)</f>
        <v>258.43799999998475</v>
      </c>
      <c r="F7694" s="167" t="str">
        <f>IF('Lineær programmering opg 4'!$E$6=0,"-",(-A7694+'Lineær programmering opg 4'!$M$6)/'Lineær programmering opg 4'!$K$6*-1)</f>
        <v>-</v>
      </c>
      <c r="G7694" s="167" t="str">
        <f>IF('Lineær programmering opg 4'!$D$7=0,"-",((-A7694+'Lineær programmering opg 4'!$M$7)/'Lineær programmering opg 4'!$K$7)*-1)</f>
        <v>-</v>
      </c>
      <c r="H7694" s="167" t="str">
        <f>IF('Lineær programmering opg 4'!$C$8=0,"-",((-A7694+'Lineær programmering opg 4'!$M$8)/'Lineær programmering opg 4'!$K$8)*-1)</f>
        <v>-</v>
      </c>
      <c r="I7694" s="167" t="str">
        <f>IF('Lineær programmering opg 4'!$D$8=0,"-",'Lineær programmering opg 4'!$G$8)</f>
        <v>-</v>
      </c>
      <c r="J7694" s="295">
        <f>A7694*'Lineær programmering opg 4'!$C$11+Datatabel!C7694*'Lineær programmering opg 4'!$D$11</f>
        <v>44307.299999999748</v>
      </c>
      <c r="K7694" s="9">
        <f t="shared" si="602"/>
        <v>0</v>
      </c>
      <c r="L7694" s="9">
        <f t="shared" si="603"/>
        <v>0</v>
      </c>
    </row>
    <row r="7695" spans="1:12" ht="15" x14ac:dyDescent="0.25">
      <c r="A7695" s="167">
        <f t="shared" si="601"/>
        <v>55.392000000020332</v>
      </c>
      <c r="B7695" s="325">
        <f t="shared" si="604"/>
        <v>0.23080000000008472</v>
      </c>
      <c r="C7695" s="167">
        <f t="shared" si="600"/>
        <v>258.45599999998478</v>
      </c>
      <c r="D7695" s="167">
        <f>IF('Lineær programmering opg 4'!$M$4=0,"-",(-A7695+'Lineær programmering opg 4'!$M$4)/'Lineær programmering opg 4'!$K$4*-1)</f>
        <v>369.21599999995931</v>
      </c>
      <c r="E7695" s="167">
        <f>IF('Lineær programmering opg 4'!$M$5=0,"-",(-A7695+'Lineær programmering opg 4'!$M$5)/'Lineær programmering opg 4'!$K$5*-1)</f>
        <v>258.45599999998478</v>
      </c>
      <c r="F7695" s="167" t="str">
        <f>IF('Lineær programmering opg 4'!$E$6=0,"-",(-A7695+'Lineær programmering opg 4'!$M$6)/'Lineær programmering opg 4'!$K$6*-1)</f>
        <v>-</v>
      </c>
      <c r="G7695" s="167" t="str">
        <f>IF('Lineær programmering opg 4'!$D$7=0,"-",((-A7695+'Lineær programmering opg 4'!$M$7)/'Lineær programmering opg 4'!$K$7)*-1)</f>
        <v>-</v>
      </c>
      <c r="H7695" s="167" t="str">
        <f>IF('Lineær programmering opg 4'!$C$8=0,"-",((-A7695+'Lineær programmering opg 4'!$M$8)/'Lineær programmering opg 4'!$K$8)*-1)</f>
        <v>-</v>
      </c>
      <c r="I7695" s="167" t="str">
        <f>IF('Lineær programmering opg 4'!$D$8=0,"-",'Lineær programmering opg 4'!$G$8)</f>
        <v>-</v>
      </c>
      <c r="J7695" s="295">
        <f>A7695*'Lineær programmering opg 4'!$C$11+Datatabel!C7695*'Lineær programmering opg 4'!$D$11</f>
        <v>44307.599999999751</v>
      </c>
      <c r="K7695" s="9">
        <f t="shared" si="602"/>
        <v>0</v>
      </c>
      <c r="L7695" s="9">
        <f t="shared" si="603"/>
        <v>0</v>
      </c>
    </row>
    <row r="7696" spans="1:12" ht="15" x14ac:dyDescent="0.25">
      <c r="A7696" s="167">
        <f t="shared" si="601"/>
        <v>55.368000000020331</v>
      </c>
      <c r="B7696" s="325">
        <f t="shared" si="604"/>
        <v>0.23070000000008473</v>
      </c>
      <c r="C7696" s="167">
        <f t="shared" si="600"/>
        <v>258.47399999998476</v>
      </c>
      <c r="D7696" s="167">
        <f>IF('Lineær programmering opg 4'!$M$4=0,"-",(-A7696+'Lineær programmering opg 4'!$M$4)/'Lineær programmering opg 4'!$K$4*-1)</f>
        <v>369.26399999995931</v>
      </c>
      <c r="E7696" s="167">
        <f>IF('Lineær programmering opg 4'!$M$5=0,"-",(-A7696+'Lineær programmering opg 4'!$M$5)/'Lineær programmering opg 4'!$K$5*-1)</f>
        <v>258.47399999998476</v>
      </c>
      <c r="F7696" s="167" t="str">
        <f>IF('Lineær programmering opg 4'!$E$6=0,"-",(-A7696+'Lineær programmering opg 4'!$M$6)/'Lineær programmering opg 4'!$K$6*-1)</f>
        <v>-</v>
      </c>
      <c r="G7696" s="167" t="str">
        <f>IF('Lineær programmering opg 4'!$D$7=0,"-",((-A7696+'Lineær programmering opg 4'!$M$7)/'Lineær programmering opg 4'!$K$7)*-1)</f>
        <v>-</v>
      </c>
      <c r="H7696" s="167" t="str">
        <f>IF('Lineær programmering opg 4'!$C$8=0,"-",((-A7696+'Lineær programmering opg 4'!$M$8)/'Lineær programmering opg 4'!$K$8)*-1)</f>
        <v>-</v>
      </c>
      <c r="I7696" s="167" t="str">
        <f>IF('Lineær programmering opg 4'!$D$8=0,"-",'Lineær programmering opg 4'!$G$8)</f>
        <v>-</v>
      </c>
      <c r="J7696" s="295">
        <f>A7696*'Lineær programmering opg 4'!$C$11+Datatabel!C7696*'Lineær programmering opg 4'!$D$11</f>
        <v>44307.899999999747</v>
      </c>
      <c r="K7696" s="9">
        <f t="shared" si="602"/>
        <v>0</v>
      </c>
      <c r="L7696" s="9">
        <f t="shared" si="603"/>
        <v>0</v>
      </c>
    </row>
    <row r="7697" spans="1:12" ht="15" x14ac:dyDescent="0.25">
      <c r="A7697" s="167">
        <f t="shared" si="601"/>
        <v>55.344000000020337</v>
      </c>
      <c r="B7697" s="325">
        <f t="shared" si="604"/>
        <v>0.23060000000008474</v>
      </c>
      <c r="C7697" s="167">
        <f t="shared" si="600"/>
        <v>258.49199999998478</v>
      </c>
      <c r="D7697" s="167">
        <f>IF('Lineær programmering opg 4'!$M$4=0,"-",(-A7697+'Lineær programmering opg 4'!$M$4)/'Lineær programmering opg 4'!$K$4*-1)</f>
        <v>369.31199999995931</v>
      </c>
      <c r="E7697" s="167">
        <f>IF('Lineær programmering opg 4'!$M$5=0,"-",(-A7697+'Lineær programmering opg 4'!$M$5)/'Lineær programmering opg 4'!$K$5*-1)</f>
        <v>258.49199999998478</v>
      </c>
      <c r="F7697" s="167" t="str">
        <f>IF('Lineær programmering opg 4'!$E$6=0,"-",(-A7697+'Lineær programmering opg 4'!$M$6)/'Lineær programmering opg 4'!$K$6*-1)</f>
        <v>-</v>
      </c>
      <c r="G7697" s="167" t="str">
        <f>IF('Lineær programmering opg 4'!$D$7=0,"-",((-A7697+'Lineær programmering opg 4'!$M$7)/'Lineær programmering opg 4'!$K$7)*-1)</f>
        <v>-</v>
      </c>
      <c r="H7697" s="167" t="str">
        <f>IF('Lineær programmering opg 4'!$C$8=0,"-",((-A7697+'Lineær programmering opg 4'!$M$8)/'Lineær programmering opg 4'!$K$8)*-1)</f>
        <v>-</v>
      </c>
      <c r="I7697" s="167" t="str">
        <f>IF('Lineær programmering opg 4'!$D$8=0,"-",'Lineær programmering opg 4'!$G$8)</f>
        <v>-</v>
      </c>
      <c r="J7697" s="295">
        <f>A7697*'Lineær programmering opg 4'!$C$11+Datatabel!C7697*'Lineær programmering opg 4'!$D$11</f>
        <v>44308.19999999975</v>
      </c>
      <c r="K7697" s="9">
        <f t="shared" si="602"/>
        <v>0</v>
      </c>
      <c r="L7697" s="9">
        <f t="shared" si="603"/>
        <v>0</v>
      </c>
    </row>
    <row r="7698" spans="1:12" ht="15" x14ac:dyDescent="0.25">
      <c r="A7698" s="167">
        <f t="shared" si="601"/>
        <v>55.320000000020343</v>
      </c>
      <c r="B7698" s="325">
        <f t="shared" si="604"/>
        <v>0.23050000000008475</v>
      </c>
      <c r="C7698" s="167">
        <f t="shared" si="600"/>
        <v>258.50999999998476</v>
      </c>
      <c r="D7698" s="167">
        <f>IF('Lineær programmering opg 4'!$M$4=0,"-",(-A7698+'Lineær programmering opg 4'!$M$4)/'Lineær programmering opg 4'!$K$4*-1)</f>
        <v>369.35999999995931</v>
      </c>
      <c r="E7698" s="167">
        <f>IF('Lineær programmering opg 4'!$M$5=0,"-",(-A7698+'Lineær programmering opg 4'!$M$5)/'Lineær programmering opg 4'!$K$5*-1)</f>
        <v>258.50999999998476</v>
      </c>
      <c r="F7698" s="167" t="str">
        <f>IF('Lineær programmering opg 4'!$E$6=0,"-",(-A7698+'Lineær programmering opg 4'!$M$6)/'Lineær programmering opg 4'!$K$6*-1)</f>
        <v>-</v>
      </c>
      <c r="G7698" s="167" t="str">
        <f>IF('Lineær programmering opg 4'!$D$7=0,"-",((-A7698+'Lineær programmering opg 4'!$M$7)/'Lineær programmering opg 4'!$K$7)*-1)</f>
        <v>-</v>
      </c>
      <c r="H7698" s="167" t="str">
        <f>IF('Lineær programmering opg 4'!$C$8=0,"-",((-A7698+'Lineær programmering opg 4'!$M$8)/'Lineær programmering opg 4'!$K$8)*-1)</f>
        <v>-</v>
      </c>
      <c r="I7698" s="167" t="str">
        <f>IF('Lineær programmering opg 4'!$D$8=0,"-",'Lineær programmering opg 4'!$G$8)</f>
        <v>-</v>
      </c>
      <c r="J7698" s="295">
        <f>A7698*'Lineær programmering opg 4'!$C$11+Datatabel!C7698*'Lineær programmering opg 4'!$D$11</f>
        <v>44308.499999999753</v>
      </c>
      <c r="K7698" s="9">
        <f t="shared" si="602"/>
        <v>0</v>
      </c>
      <c r="L7698" s="9">
        <f t="shared" si="603"/>
        <v>0</v>
      </c>
    </row>
    <row r="7699" spans="1:12" ht="15" x14ac:dyDescent="0.25">
      <c r="A7699" s="167">
        <f t="shared" si="601"/>
        <v>55.296000000020342</v>
      </c>
      <c r="B7699" s="325">
        <f t="shared" si="604"/>
        <v>0.23040000000008476</v>
      </c>
      <c r="C7699" s="167">
        <f t="shared" si="600"/>
        <v>258.52799999998479</v>
      </c>
      <c r="D7699" s="167">
        <f>IF('Lineær programmering opg 4'!$M$4=0,"-",(-A7699+'Lineær programmering opg 4'!$M$4)/'Lineær programmering opg 4'!$K$4*-1)</f>
        <v>369.40799999995932</v>
      </c>
      <c r="E7699" s="167">
        <f>IF('Lineær programmering opg 4'!$M$5=0,"-",(-A7699+'Lineær programmering opg 4'!$M$5)/'Lineær programmering opg 4'!$K$5*-1)</f>
        <v>258.52799999998479</v>
      </c>
      <c r="F7699" s="167" t="str">
        <f>IF('Lineær programmering opg 4'!$E$6=0,"-",(-A7699+'Lineær programmering opg 4'!$M$6)/'Lineær programmering opg 4'!$K$6*-1)</f>
        <v>-</v>
      </c>
      <c r="G7699" s="167" t="str">
        <f>IF('Lineær programmering opg 4'!$D$7=0,"-",((-A7699+'Lineær programmering opg 4'!$M$7)/'Lineær programmering opg 4'!$K$7)*-1)</f>
        <v>-</v>
      </c>
      <c r="H7699" s="167" t="str">
        <f>IF('Lineær programmering opg 4'!$C$8=0,"-",((-A7699+'Lineær programmering opg 4'!$M$8)/'Lineær programmering opg 4'!$K$8)*-1)</f>
        <v>-</v>
      </c>
      <c r="I7699" s="167" t="str">
        <f>IF('Lineær programmering opg 4'!$D$8=0,"-",'Lineær programmering opg 4'!$G$8)</f>
        <v>-</v>
      </c>
      <c r="J7699" s="295">
        <f>A7699*'Lineær programmering opg 4'!$C$11+Datatabel!C7699*'Lineær programmering opg 4'!$D$11</f>
        <v>44308.799999999756</v>
      </c>
      <c r="K7699" s="9">
        <f t="shared" si="602"/>
        <v>0</v>
      </c>
      <c r="L7699" s="9">
        <f t="shared" si="603"/>
        <v>0</v>
      </c>
    </row>
    <row r="7700" spans="1:12" ht="15" x14ac:dyDescent="0.25">
      <c r="A7700" s="167">
        <f t="shared" si="601"/>
        <v>55.272000000020341</v>
      </c>
      <c r="B7700" s="325">
        <f t="shared" si="604"/>
        <v>0.23030000000008477</v>
      </c>
      <c r="C7700" s="167">
        <f t="shared" si="600"/>
        <v>258.54599999998476</v>
      </c>
      <c r="D7700" s="167">
        <f>IF('Lineær programmering opg 4'!$M$4=0,"-",(-A7700+'Lineær programmering opg 4'!$M$4)/'Lineær programmering opg 4'!$K$4*-1)</f>
        <v>369.45599999995932</v>
      </c>
      <c r="E7700" s="167">
        <f>IF('Lineær programmering opg 4'!$M$5=0,"-",(-A7700+'Lineær programmering opg 4'!$M$5)/'Lineær programmering opg 4'!$K$5*-1)</f>
        <v>258.54599999998476</v>
      </c>
      <c r="F7700" s="167" t="str">
        <f>IF('Lineær programmering opg 4'!$E$6=0,"-",(-A7700+'Lineær programmering opg 4'!$M$6)/'Lineær programmering opg 4'!$K$6*-1)</f>
        <v>-</v>
      </c>
      <c r="G7700" s="167" t="str">
        <f>IF('Lineær programmering opg 4'!$D$7=0,"-",((-A7700+'Lineær programmering opg 4'!$M$7)/'Lineær programmering opg 4'!$K$7)*-1)</f>
        <v>-</v>
      </c>
      <c r="H7700" s="167" t="str">
        <f>IF('Lineær programmering opg 4'!$C$8=0,"-",((-A7700+'Lineær programmering opg 4'!$M$8)/'Lineær programmering opg 4'!$K$8)*-1)</f>
        <v>-</v>
      </c>
      <c r="I7700" s="167" t="str">
        <f>IF('Lineær programmering opg 4'!$D$8=0,"-",'Lineær programmering opg 4'!$G$8)</f>
        <v>-</v>
      </c>
      <c r="J7700" s="295">
        <f>A7700*'Lineær programmering opg 4'!$C$11+Datatabel!C7700*'Lineær programmering opg 4'!$D$11</f>
        <v>44309.099999999751</v>
      </c>
      <c r="K7700" s="9">
        <f t="shared" si="602"/>
        <v>0</v>
      </c>
      <c r="L7700" s="9">
        <f t="shared" si="603"/>
        <v>0</v>
      </c>
    </row>
    <row r="7701" spans="1:12" ht="15" x14ac:dyDescent="0.25">
      <c r="A7701" s="167">
        <f t="shared" si="601"/>
        <v>55.248000000020347</v>
      </c>
      <c r="B7701" s="325">
        <f t="shared" si="604"/>
        <v>0.23020000000008478</v>
      </c>
      <c r="C7701" s="167">
        <f t="shared" si="600"/>
        <v>258.56399999998479</v>
      </c>
      <c r="D7701" s="167">
        <f>IF('Lineær programmering opg 4'!$M$4=0,"-",(-A7701+'Lineær programmering opg 4'!$M$4)/'Lineær programmering opg 4'!$K$4*-1)</f>
        <v>369.50399999995932</v>
      </c>
      <c r="E7701" s="167">
        <f>IF('Lineær programmering opg 4'!$M$5=0,"-",(-A7701+'Lineær programmering opg 4'!$M$5)/'Lineær programmering opg 4'!$K$5*-1)</f>
        <v>258.56399999998479</v>
      </c>
      <c r="F7701" s="167" t="str">
        <f>IF('Lineær programmering opg 4'!$E$6=0,"-",(-A7701+'Lineær programmering opg 4'!$M$6)/'Lineær programmering opg 4'!$K$6*-1)</f>
        <v>-</v>
      </c>
      <c r="G7701" s="167" t="str">
        <f>IF('Lineær programmering opg 4'!$D$7=0,"-",((-A7701+'Lineær programmering opg 4'!$M$7)/'Lineær programmering opg 4'!$K$7)*-1)</f>
        <v>-</v>
      </c>
      <c r="H7701" s="167" t="str">
        <f>IF('Lineær programmering opg 4'!$C$8=0,"-",((-A7701+'Lineær programmering opg 4'!$M$8)/'Lineær programmering opg 4'!$K$8)*-1)</f>
        <v>-</v>
      </c>
      <c r="I7701" s="167" t="str">
        <f>IF('Lineær programmering opg 4'!$D$8=0,"-",'Lineær programmering opg 4'!$G$8)</f>
        <v>-</v>
      </c>
      <c r="J7701" s="295">
        <f>A7701*'Lineær programmering opg 4'!$C$11+Datatabel!C7701*'Lineær programmering opg 4'!$D$11</f>
        <v>44309.399999999754</v>
      </c>
      <c r="K7701" s="9">
        <f t="shared" si="602"/>
        <v>0</v>
      </c>
      <c r="L7701" s="9">
        <f t="shared" si="603"/>
        <v>0</v>
      </c>
    </row>
    <row r="7702" spans="1:12" ht="15" x14ac:dyDescent="0.25">
      <c r="A7702" s="167">
        <f t="shared" si="601"/>
        <v>55.224000000020354</v>
      </c>
      <c r="B7702" s="325">
        <f t="shared" si="604"/>
        <v>0.23010000000008479</v>
      </c>
      <c r="C7702" s="167">
        <f t="shared" si="600"/>
        <v>258.58199999998476</v>
      </c>
      <c r="D7702" s="167">
        <f>IF('Lineær programmering opg 4'!$M$4=0,"-",(-A7702+'Lineær programmering opg 4'!$M$4)/'Lineær programmering opg 4'!$K$4*-1)</f>
        <v>369.55199999995932</v>
      </c>
      <c r="E7702" s="167">
        <f>IF('Lineær programmering opg 4'!$M$5=0,"-",(-A7702+'Lineær programmering opg 4'!$M$5)/'Lineær programmering opg 4'!$K$5*-1)</f>
        <v>258.58199999998476</v>
      </c>
      <c r="F7702" s="167" t="str">
        <f>IF('Lineær programmering opg 4'!$E$6=0,"-",(-A7702+'Lineær programmering opg 4'!$M$6)/'Lineær programmering opg 4'!$K$6*-1)</f>
        <v>-</v>
      </c>
      <c r="G7702" s="167" t="str">
        <f>IF('Lineær programmering opg 4'!$D$7=0,"-",((-A7702+'Lineær programmering opg 4'!$M$7)/'Lineær programmering opg 4'!$K$7)*-1)</f>
        <v>-</v>
      </c>
      <c r="H7702" s="167" t="str">
        <f>IF('Lineær programmering opg 4'!$C$8=0,"-",((-A7702+'Lineær programmering opg 4'!$M$8)/'Lineær programmering opg 4'!$K$8)*-1)</f>
        <v>-</v>
      </c>
      <c r="I7702" s="167" t="str">
        <f>IF('Lineær programmering opg 4'!$D$8=0,"-",'Lineær programmering opg 4'!$G$8)</f>
        <v>-</v>
      </c>
      <c r="J7702" s="295">
        <f>A7702*'Lineær programmering opg 4'!$C$11+Datatabel!C7702*'Lineær programmering opg 4'!$D$11</f>
        <v>44309.69999999975</v>
      </c>
      <c r="K7702" s="9">
        <f t="shared" si="602"/>
        <v>0</v>
      </c>
      <c r="L7702" s="9">
        <f t="shared" si="603"/>
        <v>0</v>
      </c>
    </row>
    <row r="7703" spans="1:12" ht="15" x14ac:dyDescent="0.25">
      <c r="A7703" s="167">
        <f t="shared" si="601"/>
        <v>55.200000000020353</v>
      </c>
      <c r="B7703" s="325">
        <f t="shared" si="604"/>
        <v>0.2300000000000848</v>
      </c>
      <c r="C7703" s="167">
        <f t="shared" si="600"/>
        <v>258.59999999998479</v>
      </c>
      <c r="D7703" s="167">
        <f>IF('Lineær programmering opg 4'!$M$4=0,"-",(-A7703+'Lineær programmering opg 4'!$M$4)/'Lineær programmering opg 4'!$K$4*-1)</f>
        <v>369.59999999995932</v>
      </c>
      <c r="E7703" s="167">
        <f>IF('Lineær programmering opg 4'!$M$5=0,"-",(-A7703+'Lineær programmering opg 4'!$M$5)/'Lineær programmering opg 4'!$K$5*-1)</f>
        <v>258.59999999998479</v>
      </c>
      <c r="F7703" s="167" t="str">
        <f>IF('Lineær programmering opg 4'!$E$6=0,"-",(-A7703+'Lineær programmering opg 4'!$M$6)/'Lineær programmering opg 4'!$K$6*-1)</f>
        <v>-</v>
      </c>
      <c r="G7703" s="167" t="str">
        <f>IF('Lineær programmering opg 4'!$D$7=0,"-",((-A7703+'Lineær programmering opg 4'!$M$7)/'Lineær programmering opg 4'!$K$7)*-1)</f>
        <v>-</v>
      </c>
      <c r="H7703" s="167" t="str">
        <f>IF('Lineær programmering opg 4'!$C$8=0,"-",((-A7703+'Lineær programmering opg 4'!$M$8)/'Lineær programmering opg 4'!$K$8)*-1)</f>
        <v>-</v>
      </c>
      <c r="I7703" s="167" t="str">
        <f>IF('Lineær programmering opg 4'!$D$8=0,"-",'Lineær programmering opg 4'!$G$8)</f>
        <v>-</v>
      </c>
      <c r="J7703" s="295">
        <f>A7703*'Lineær programmering opg 4'!$C$11+Datatabel!C7703*'Lineær programmering opg 4'!$D$11</f>
        <v>44309.999999999753</v>
      </c>
      <c r="K7703" s="9">
        <f t="shared" si="602"/>
        <v>0</v>
      </c>
      <c r="L7703" s="9">
        <f t="shared" si="603"/>
        <v>0</v>
      </c>
    </row>
    <row r="7704" spans="1:12" ht="15" x14ac:dyDescent="0.25">
      <c r="A7704" s="167">
        <f t="shared" si="601"/>
        <v>55.176000000020352</v>
      </c>
      <c r="B7704" s="325">
        <f t="shared" si="604"/>
        <v>0.22990000000008481</v>
      </c>
      <c r="C7704" s="167">
        <f t="shared" si="600"/>
        <v>258.61799999998476</v>
      </c>
      <c r="D7704" s="167">
        <f>IF('Lineær programmering opg 4'!$M$4=0,"-",(-A7704+'Lineær programmering opg 4'!$M$4)/'Lineær programmering opg 4'!$K$4*-1)</f>
        <v>369.64799999995932</v>
      </c>
      <c r="E7704" s="167">
        <f>IF('Lineær programmering opg 4'!$M$5=0,"-",(-A7704+'Lineær programmering opg 4'!$M$5)/'Lineær programmering opg 4'!$K$5*-1)</f>
        <v>258.61799999998476</v>
      </c>
      <c r="F7704" s="167" t="str">
        <f>IF('Lineær programmering opg 4'!$E$6=0,"-",(-A7704+'Lineær programmering opg 4'!$M$6)/'Lineær programmering opg 4'!$K$6*-1)</f>
        <v>-</v>
      </c>
      <c r="G7704" s="167" t="str">
        <f>IF('Lineær programmering opg 4'!$D$7=0,"-",((-A7704+'Lineær programmering opg 4'!$M$7)/'Lineær programmering opg 4'!$K$7)*-1)</f>
        <v>-</v>
      </c>
      <c r="H7704" s="167" t="str">
        <f>IF('Lineær programmering opg 4'!$C$8=0,"-",((-A7704+'Lineær programmering opg 4'!$M$8)/'Lineær programmering opg 4'!$K$8)*-1)</f>
        <v>-</v>
      </c>
      <c r="I7704" s="167" t="str">
        <f>IF('Lineær programmering opg 4'!$D$8=0,"-",'Lineær programmering opg 4'!$G$8)</f>
        <v>-</v>
      </c>
      <c r="J7704" s="295">
        <f>A7704*'Lineær programmering opg 4'!$C$11+Datatabel!C7704*'Lineær programmering opg 4'!$D$11</f>
        <v>44310.299999999748</v>
      </c>
      <c r="K7704" s="9">
        <f t="shared" si="602"/>
        <v>0</v>
      </c>
      <c r="L7704" s="9">
        <f t="shared" si="603"/>
        <v>0</v>
      </c>
    </row>
    <row r="7705" spans="1:12" ht="15" x14ac:dyDescent="0.25">
      <c r="A7705" s="167">
        <f t="shared" si="601"/>
        <v>55.152000000020358</v>
      </c>
      <c r="B7705" s="325">
        <f t="shared" si="604"/>
        <v>0.22980000000008483</v>
      </c>
      <c r="C7705" s="167">
        <f t="shared" si="600"/>
        <v>258.63599999998479</v>
      </c>
      <c r="D7705" s="167">
        <f>IF('Lineær programmering opg 4'!$M$4=0,"-",(-A7705+'Lineær programmering opg 4'!$M$4)/'Lineær programmering opg 4'!$K$4*-1)</f>
        <v>369.69599999995927</v>
      </c>
      <c r="E7705" s="167">
        <f>IF('Lineær programmering opg 4'!$M$5=0,"-",(-A7705+'Lineær programmering opg 4'!$M$5)/'Lineær programmering opg 4'!$K$5*-1)</f>
        <v>258.63599999998479</v>
      </c>
      <c r="F7705" s="167" t="str">
        <f>IF('Lineær programmering opg 4'!$E$6=0,"-",(-A7705+'Lineær programmering opg 4'!$M$6)/'Lineær programmering opg 4'!$K$6*-1)</f>
        <v>-</v>
      </c>
      <c r="G7705" s="167" t="str">
        <f>IF('Lineær programmering opg 4'!$D$7=0,"-",((-A7705+'Lineær programmering opg 4'!$M$7)/'Lineær programmering opg 4'!$K$7)*-1)</f>
        <v>-</v>
      </c>
      <c r="H7705" s="167" t="str">
        <f>IF('Lineær programmering opg 4'!$C$8=0,"-",((-A7705+'Lineær programmering opg 4'!$M$8)/'Lineær programmering opg 4'!$K$8)*-1)</f>
        <v>-</v>
      </c>
      <c r="I7705" s="167" t="str">
        <f>IF('Lineær programmering opg 4'!$D$8=0,"-",'Lineær programmering opg 4'!$G$8)</f>
        <v>-</v>
      </c>
      <c r="J7705" s="295">
        <f>A7705*'Lineær programmering opg 4'!$C$11+Datatabel!C7705*'Lineær programmering opg 4'!$D$11</f>
        <v>44310.599999999751</v>
      </c>
      <c r="K7705" s="9">
        <f t="shared" si="602"/>
        <v>0</v>
      </c>
      <c r="L7705" s="9">
        <f t="shared" si="603"/>
        <v>0</v>
      </c>
    </row>
    <row r="7706" spans="1:12" ht="15" x14ac:dyDescent="0.25">
      <c r="A7706" s="167">
        <f t="shared" si="601"/>
        <v>55.128000000020364</v>
      </c>
      <c r="B7706" s="325">
        <f t="shared" si="604"/>
        <v>0.22970000000008484</v>
      </c>
      <c r="C7706" s="167">
        <f t="shared" si="600"/>
        <v>258.65399999998471</v>
      </c>
      <c r="D7706" s="167">
        <f>IF('Lineær programmering opg 4'!$M$4=0,"-",(-A7706+'Lineær programmering opg 4'!$M$4)/'Lineær programmering opg 4'!$K$4*-1)</f>
        <v>369.74399999995927</v>
      </c>
      <c r="E7706" s="167">
        <f>IF('Lineær programmering opg 4'!$M$5=0,"-",(-A7706+'Lineær programmering opg 4'!$M$5)/'Lineær programmering opg 4'!$K$5*-1)</f>
        <v>258.65399999998471</v>
      </c>
      <c r="F7706" s="167" t="str">
        <f>IF('Lineær programmering opg 4'!$E$6=0,"-",(-A7706+'Lineær programmering opg 4'!$M$6)/'Lineær programmering opg 4'!$K$6*-1)</f>
        <v>-</v>
      </c>
      <c r="G7706" s="167" t="str">
        <f>IF('Lineær programmering opg 4'!$D$7=0,"-",((-A7706+'Lineær programmering opg 4'!$M$7)/'Lineær programmering opg 4'!$K$7)*-1)</f>
        <v>-</v>
      </c>
      <c r="H7706" s="167" t="str">
        <f>IF('Lineær programmering opg 4'!$C$8=0,"-",((-A7706+'Lineær programmering opg 4'!$M$8)/'Lineær programmering opg 4'!$K$8)*-1)</f>
        <v>-</v>
      </c>
      <c r="I7706" s="167" t="str">
        <f>IF('Lineær programmering opg 4'!$D$8=0,"-",'Lineær programmering opg 4'!$G$8)</f>
        <v>-</v>
      </c>
      <c r="J7706" s="295">
        <f>A7706*'Lineær programmering opg 4'!$C$11+Datatabel!C7706*'Lineær programmering opg 4'!$D$11</f>
        <v>44310.899999999747</v>
      </c>
      <c r="K7706" s="9">
        <f t="shared" si="602"/>
        <v>0</v>
      </c>
      <c r="L7706" s="9">
        <f t="shared" si="603"/>
        <v>0</v>
      </c>
    </row>
    <row r="7707" spans="1:12" ht="15" x14ac:dyDescent="0.25">
      <c r="A7707" s="167">
        <f t="shared" si="601"/>
        <v>55.104000000020363</v>
      </c>
      <c r="B7707" s="325">
        <f t="shared" si="604"/>
        <v>0.22960000000008485</v>
      </c>
      <c r="C7707" s="167">
        <f t="shared" si="600"/>
        <v>258.67199999998473</v>
      </c>
      <c r="D7707" s="167">
        <f>IF('Lineær programmering opg 4'!$M$4=0,"-",(-A7707+'Lineær programmering opg 4'!$M$4)/'Lineær programmering opg 4'!$K$4*-1)</f>
        <v>369.79199999995927</v>
      </c>
      <c r="E7707" s="167">
        <f>IF('Lineær programmering opg 4'!$M$5=0,"-",(-A7707+'Lineær programmering opg 4'!$M$5)/'Lineær programmering opg 4'!$K$5*-1)</f>
        <v>258.67199999998473</v>
      </c>
      <c r="F7707" s="167" t="str">
        <f>IF('Lineær programmering opg 4'!$E$6=0,"-",(-A7707+'Lineær programmering opg 4'!$M$6)/'Lineær programmering opg 4'!$K$6*-1)</f>
        <v>-</v>
      </c>
      <c r="G7707" s="167" t="str">
        <f>IF('Lineær programmering opg 4'!$D$7=0,"-",((-A7707+'Lineær programmering opg 4'!$M$7)/'Lineær programmering opg 4'!$K$7)*-1)</f>
        <v>-</v>
      </c>
      <c r="H7707" s="167" t="str">
        <f>IF('Lineær programmering opg 4'!$C$8=0,"-",((-A7707+'Lineær programmering opg 4'!$M$8)/'Lineær programmering opg 4'!$K$8)*-1)</f>
        <v>-</v>
      </c>
      <c r="I7707" s="167" t="str">
        <f>IF('Lineær programmering opg 4'!$D$8=0,"-",'Lineær programmering opg 4'!$G$8)</f>
        <v>-</v>
      </c>
      <c r="J7707" s="295">
        <f>A7707*'Lineær programmering opg 4'!$C$11+Datatabel!C7707*'Lineær programmering opg 4'!$D$11</f>
        <v>44311.19999999975</v>
      </c>
      <c r="K7707" s="9">
        <f t="shared" si="602"/>
        <v>0</v>
      </c>
      <c r="L7707" s="9">
        <f t="shared" si="603"/>
        <v>0</v>
      </c>
    </row>
    <row r="7708" spans="1:12" ht="15" x14ac:dyDescent="0.25">
      <c r="A7708" s="167">
        <f t="shared" si="601"/>
        <v>55.080000000020362</v>
      </c>
      <c r="B7708" s="325">
        <f t="shared" si="604"/>
        <v>0.22950000000008486</v>
      </c>
      <c r="C7708" s="167">
        <f t="shared" si="600"/>
        <v>258.68999999998471</v>
      </c>
      <c r="D7708" s="167">
        <f>IF('Lineær programmering opg 4'!$M$4=0,"-",(-A7708+'Lineær programmering opg 4'!$M$4)/'Lineær programmering opg 4'!$K$4*-1)</f>
        <v>369.83999999995928</v>
      </c>
      <c r="E7708" s="167">
        <f>IF('Lineær programmering opg 4'!$M$5=0,"-",(-A7708+'Lineær programmering opg 4'!$M$5)/'Lineær programmering opg 4'!$K$5*-1)</f>
        <v>258.68999999998471</v>
      </c>
      <c r="F7708" s="167" t="str">
        <f>IF('Lineær programmering opg 4'!$E$6=0,"-",(-A7708+'Lineær programmering opg 4'!$M$6)/'Lineær programmering opg 4'!$K$6*-1)</f>
        <v>-</v>
      </c>
      <c r="G7708" s="167" t="str">
        <f>IF('Lineær programmering opg 4'!$D$7=0,"-",((-A7708+'Lineær programmering opg 4'!$M$7)/'Lineær programmering opg 4'!$K$7)*-1)</f>
        <v>-</v>
      </c>
      <c r="H7708" s="167" t="str">
        <f>IF('Lineær programmering opg 4'!$C$8=0,"-",((-A7708+'Lineær programmering opg 4'!$M$8)/'Lineær programmering opg 4'!$K$8)*-1)</f>
        <v>-</v>
      </c>
      <c r="I7708" s="167" t="str">
        <f>IF('Lineær programmering opg 4'!$D$8=0,"-",'Lineær programmering opg 4'!$G$8)</f>
        <v>-</v>
      </c>
      <c r="J7708" s="295">
        <f>A7708*'Lineær programmering opg 4'!$C$11+Datatabel!C7708*'Lineær programmering opg 4'!$D$11</f>
        <v>44311.499999999745</v>
      </c>
      <c r="K7708" s="9">
        <f t="shared" si="602"/>
        <v>0</v>
      </c>
      <c r="L7708" s="9">
        <f t="shared" si="603"/>
        <v>0</v>
      </c>
    </row>
    <row r="7709" spans="1:12" ht="15" x14ac:dyDescent="0.25">
      <c r="A7709" s="167">
        <f t="shared" si="601"/>
        <v>55.056000000020369</v>
      </c>
      <c r="B7709" s="325">
        <f t="shared" si="604"/>
        <v>0.22940000000008487</v>
      </c>
      <c r="C7709" s="167">
        <f t="shared" si="600"/>
        <v>258.70799999998474</v>
      </c>
      <c r="D7709" s="167">
        <f>IF('Lineær programmering opg 4'!$M$4=0,"-",(-A7709+'Lineær programmering opg 4'!$M$4)/'Lineær programmering opg 4'!$K$4*-1)</f>
        <v>369.88799999995928</v>
      </c>
      <c r="E7709" s="167">
        <f>IF('Lineær programmering opg 4'!$M$5=0,"-",(-A7709+'Lineær programmering opg 4'!$M$5)/'Lineær programmering opg 4'!$K$5*-1)</f>
        <v>258.70799999998474</v>
      </c>
      <c r="F7709" s="167" t="str">
        <f>IF('Lineær programmering opg 4'!$E$6=0,"-",(-A7709+'Lineær programmering opg 4'!$M$6)/'Lineær programmering opg 4'!$K$6*-1)</f>
        <v>-</v>
      </c>
      <c r="G7709" s="167" t="str">
        <f>IF('Lineær programmering opg 4'!$D$7=0,"-",((-A7709+'Lineær programmering opg 4'!$M$7)/'Lineær programmering opg 4'!$K$7)*-1)</f>
        <v>-</v>
      </c>
      <c r="H7709" s="167" t="str">
        <f>IF('Lineær programmering opg 4'!$C$8=0,"-",((-A7709+'Lineær programmering opg 4'!$M$8)/'Lineær programmering opg 4'!$K$8)*-1)</f>
        <v>-</v>
      </c>
      <c r="I7709" s="167" t="str">
        <f>IF('Lineær programmering opg 4'!$D$8=0,"-",'Lineær programmering opg 4'!$G$8)</f>
        <v>-</v>
      </c>
      <c r="J7709" s="295">
        <f>A7709*'Lineær programmering opg 4'!$C$11+Datatabel!C7709*'Lineær programmering opg 4'!$D$11</f>
        <v>44311.799999999748</v>
      </c>
      <c r="K7709" s="9">
        <f t="shared" si="602"/>
        <v>0</v>
      </c>
      <c r="L7709" s="9">
        <f t="shared" si="603"/>
        <v>0</v>
      </c>
    </row>
    <row r="7710" spans="1:12" ht="15" x14ac:dyDescent="0.25">
      <c r="A7710" s="167">
        <f t="shared" si="601"/>
        <v>55.032000000020375</v>
      </c>
      <c r="B7710" s="325">
        <f t="shared" si="604"/>
        <v>0.22930000000008488</v>
      </c>
      <c r="C7710" s="167">
        <f t="shared" si="600"/>
        <v>258.72599999998471</v>
      </c>
      <c r="D7710" s="167">
        <f>IF('Lineær programmering opg 4'!$M$4=0,"-",(-A7710+'Lineær programmering opg 4'!$M$4)/'Lineær programmering opg 4'!$K$4*-1)</f>
        <v>369.93599999995922</v>
      </c>
      <c r="E7710" s="167">
        <f>IF('Lineær programmering opg 4'!$M$5=0,"-",(-A7710+'Lineær programmering opg 4'!$M$5)/'Lineær programmering opg 4'!$K$5*-1)</f>
        <v>258.72599999998471</v>
      </c>
      <c r="F7710" s="167" t="str">
        <f>IF('Lineær programmering opg 4'!$E$6=0,"-",(-A7710+'Lineær programmering opg 4'!$M$6)/'Lineær programmering opg 4'!$K$6*-1)</f>
        <v>-</v>
      </c>
      <c r="G7710" s="167" t="str">
        <f>IF('Lineær programmering opg 4'!$D$7=0,"-",((-A7710+'Lineær programmering opg 4'!$M$7)/'Lineær programmering opg 4'!$K$7)*-1)</f>
        <v>-</v>
      </c>
      <c r="H7710" s="167" t="str">
        <f>IF('Lineær programmering opg 4'!$C$8=0,"-",((-A7710+'Lineær programmering opg 4'!$M$8)/'Lineær programmering opg 4'!$K$8)*-1)</f>
        <v>-</v>
      </c>
      <c r="I7710" s="167" t="str">
        <f>IF('Lineær programmering opg 4'!$D$8=0,"-",'Lineær programmering opg 4'!$G$8)</f>
        <v>-</v>
      </c>
      <c r="J7710" s="295">
        <f>A7710*'Lineær programmering opg 4'!$C$11+Datatabel!C7710*'Lineær programmering opg 4'!$D$11</f>
        <v>44312.099999999744</v>
      </c>
      <c r="K7710" s="9">
        <f t="shared" si="602"/>
        <v>0</v>
      </c>
      <c r="L7710" s="9">
        <f t="shared" si="603"/>
        <v>0</v>
      </c>
    </row>
    <row r="7711" spans="1:12" ht="15" x14ac:dyDescent="0.25">
      <c r="A7711" s="167">
        <f t="shared" si="601"/>
        <v>55.008000000020374</v>
      </c>
      <c r="B7711" s="325">
        <f t="shared" si="604"/>
        <v>0.22920000000008489</v>
      </c>
      <c r="C7711" s="167">
        <f t="shared" si="600"/>
        <v>258.74399999998474</v>
      </c>
      <c r="D7711" s="167">
        <f>IF('Lineær programmering opg 4'!$M$4=0,"-",(-A7711+'Lineær programmering opg 4'!$M$4)/'Lineær programmering opg 4'!$K$4*-1)</f>
        <v>369.98399999995922</v>
      </c>
      <c r="E7711" s="167">
        <f>IF('Lineær programmering opg 4'!$M$5=0,"-",(-A7711+'Lineær programmering opg 4'!$M$5)/'Lineær programmering opg 4'!$K$5*-1)</f>
        <v>258.74399999998474</v>
      </c>
      <c r="F7711" s="167" t="str">
        <f>IF('Lineær programmering opg 4'!$E$6=0,"-",(-A7711+'Lineær programmering opg 4'!$M$6)/'Lineær programmering opg 4'!$K$6*-1)</f>
        <v>-</v>
      </c>
      <c r="G7711" s="167" t="str">
        <f>IF('Lineær programmering opg 4'!$D$7=0,"-",((-A7711+'Lineær programmering opg 4'!$M$7)/'Lineær programmering opg 4'!$K$7)*-1)</f>
        <v>-</v>
      </c>
      <c r="H7711" s="167" t="str">
        <f>IF('Lineær programmering opg 4'!$C$8=0,"-",((-A7711+'Lineær programmering opg 4'!$M$8)/'Lineær programmering opg 4'!$K$8)*-1)</f>
        <v>-</v>
      </c>
      <c r="I7711" s="167" t="str">
        <f>IF('Lineær programmering opg 4'!$D$8=0,"-",'Lineær programmering opg 4'!$G$8)</f>
        <v>-</v>
      </c>
      <c r="J7711" s="295">
        <f>A7711*'Lineær programmering opg 4'!$C$11+Datatabel!C7711*'Lineær programmering opg 4'!$D$11</f>
        <v>44312.399999999754</v>
      </c>
      <c r="K7711" s="9">
        <f t="shared" si="602"/>
        <v>0</v>
      </c>
      <c r="L7711" s="9">
        <f t="shared" si="603"/>
        <v>0</v>
      </c>
    </row>
    <row r="7712" spans="1:12" ht="15" x14ac:dyDescent="0.25">
      <c r="A7712" s="167">
        <f t="shared" si="601"/>
        <v>54.984000000020373</v>
      </c>
      <c r="B7712" s="325">
        <f t="shared" si="604"/>
        <v>0.2291000000000849</v>
      </c>
      <c r="C7712" s="167">
        <f t="shared" si="600"/>
        <v>258.76199999998471</v>
      </c>
      <c r="D7712" s="167">
        <f>IF('Lineær programmering opg 4'!$M$4=0,"-",(-A7712+'Lineær programmering opg 4'!$M$4)/'Lineær programmering opg 4'!$K$4*-1)</f>
        <v>370.03199999995923</v>
      </c>
      <c r="E7712" s="167">
        <f>IF('Lineær programmering opg 4'!$M$5=0,"-",(-A7712+'Lineær programmering opg 4'!$M$5)/'Lineær programmering opg 4'!$K$5*-1)</f>
        <v>258.76199999998471</v>
      </c>
      <c r="F7712" s="167" t="str">
        <f>IF('Lineær programmering opg 4'!$E$6=0,"-",(-A7712+'Lineær programmering opg 4'!$M$6)/'Lineær programmering opg 4'!$K$6*-1)</f>
        <v>-</v>
      </c>
      <c r="G7712" s="167" t="str">
        <f>IF('Lineær programmering opg 4'!$D$7=0,"-",((-A7712+'Lineær programmering opg 4'!$M$7)/'Lineær programmering opg 4'!$K$7)*-1)</f>
        <v>-</v>
      </c>
      <c r="H7712" s="167" t="str">
        <f>IF('Lineær programmering opg 4'!$C$8=0,"-",((-A7712+'Lineær programmering opg 4'!$M$8)/'Lineær programmering opg 4'!$K$8)*-1)</f>
        <v>-</v>
      </c>
      <c r="I7712" s="167" t="str">
        <f>IF('Lineær programmering opg 4'!$D$8=0,"-",'Lineær programmering opg 4'!$G$8)</f>
        <v>-</v>
      </c>
      <c r="J7712" s="295">
        <f>A7712*'Lineær programmering opg 4'!$C$11+Datatabel!C7712*'Lineær programmering opg 4'!$D$11</f>
        <v>44312.699999999742</v>
      </c>
      <c r="K7712" s="9">
        <f t="shared" si="602"/>
        <v>0</v>
      </c>
      <c r="L7712" s="9">
        <f t="shared" si="603"/>
        <v>0</v>
      </c>
    </row>
    <row r="7713" spans="1:12" ht="15" x14ac:dyDescent="0.25">
      <c r="A7713" s="167">
        <f t="shared" si="601"/>
        <v>54.960000000020379</v>
      </c>
      <c r="B7713" s="325">
        <f t="shared" si="604"/>
        <v>0.22900000000008491</v>
      </c>
      <c r="C7713" s="167">
        <f t="shared" si="600"/>
        <v>258.77999999998474</v>
      </c>
      <c r="D7713" s="167">
        <f>IF('Lineær programmering opg 4'!$M$4=0,"-",(-A7713+'Lineær programmering opg 4'!$M$4)/'Lineær programmering opg 4'!$K$4*-1)</f>
        <v>370.07999999995923</v>
      </c>
      <c r="E7713" s="167">
        <f>IF('Lineær programmering opg 4'!$M$5=0,"-",(-A7713+'Lineær programmering opg 4'!$M$5)/'Lineær programmering opg 4'!$K$5*-1)</f>
        <v>258.77999999998474</v>
      </c>
      <c r="F7713" s="167" t="str">
        <f>IF('Lineær programmering opg 4'!$E$6=0,"-",(-A7713+'Lineær programmering opg 4'!$M$6)/'Lineær programmering opg 4'!$K$6*-1)</f>
        <v>-</v>
      </c>
      <c r="G7713" s="167" t="str">
        <f>IF('Lineær programmering opg 4'!$D$7=0,"-",((-A7713+'Lineær programmering opg 4'!$M$7)/'Lineær programmering opg 4'!$K$7)*-1)</f>
        <v>-</v>
      </c>
      <c r="H7713" s="167" t="str">
        <f>IF('Lineær programmering opg 4'!$C$8=0,"-",((-A7713+'Lineær programmering opg 4'!$M$8)/'Lineær programmering opg 4'!$K$8)*-1)</f>
        <v>-</v>
      </c>
      <c r="I7713" s="167" t="str">
        <f>IF('Lineær programmering opg 4'!$D$8=0,"-",'Lineær programmering opg 4'!$G$8)</f>
        <v>-</v>
      </c>
      <c r="J7713" s="295">
        <f>A7713*'Lineær programmering opg 4'!$C$11+Datatabel!C7713*'Lineær programmering opg 4'!$D$11</f>
        <v>44312.999999999745</v>
      </c>
      <c r="K7713" s="9">
        <f t="shared" si="602"/>
        <v>0</v>
      </c>
      <c r="L7713" s="9">
        <f t="shared" si="603"/>
        <v>0</v>
      </c>
    </row>
    <row r="7714" spans="1:12" ht="15" x14ac:dyDescent="0.25">
      <c r="A7714" s="167">
        <f t="shared" si="601"/>
        <v>54.936000000020385</v>
      </c>
      <c r="B7714" s="325">
        <f t="shared" si="604"/>
        <v>0.22890000000008492</v>
      </c>
      <c r="C7714" s="167">
        <f t="shared" si="600"/>
        <v>258.79799999998471</v>
      </c>
      <c r="D7714" s="167">
        <f>IF('Lineær programmering opg 4'!$M$4=0,"-",(-A7714+'Lineær programmering opg 4'!$M$4)/'Lineær programmering opg 4'!$K$4*-1)</f>
        <v>370.12799999995923</v>
      </c>
      <c r="E7714" s="167">
        <f>IF('Lineær programmering opg 4'!$M$5=0,"-",(-A7714+'Lineær programmering opg 4'!$M$5)/'Lineær programmering opg 4'!$K$5*-1)</f>
        <v>258.79799999998471</v>
      </c>
      <c r="F7714" s="167" t="str">
        <f>IF('Lineær programmering opg 4'!$E$6=0,"-",(-A7714+'Lineær programmering opg 4'!$M$6)/'Lineær programmering opg 4'!$K$6*-1)</f>
        <v>-</v>
      </c>
      <c r="G7714" s="167" t="str">
        <f>IF('Lineær programmering opg 4'!$D$7=0,"-",((-A7714+'Lineær programmering opg 4'!$M$7)/'Lineær programmering opg 4'!$K$7)*-1)</f>
        <v>-</v>
      </c>
      <c r="H7714" s="167" t="str">
        <f>IF('Lineær programmering opg 4'!$C$8=0,"-",((-A7714+'Lineær programmering opg 4'!$M$8)/'Lineær programmering opg 4'!$K$8)*-1)</f>
        <v>-</v>
      </c>
      <c r="I7714" s="167" t="str">
        <f>IF('Lineær programmering opg 4'!$D$8=0,"-",'Lineær programmering opg 4'!$G$8)</f>
        <v>-</v>
      </c>
      <c r="J7714" s="295">
        <f>A7714*'Lineær programmering opg 4'!$C$11+Datatabel!C7714*'Lineær programmering opg 4'!$D$11</f>
        <v>44313.299999999741</v>
      </c>
      <c r="K7714" s="9">
        <f t="shared" si="602"/>
        <v>0</v>
      </c>
      <c r="L7714" s="9">
        <f t="shared" si="603"/>
        <v>0</v>
      </c>
    </row>
    <row r="7715" spans="1:12" ht="15" x14ac:dyDescent="0.25">
      <c r="A7715" s="167">
        <f t="shared" si="601"/>
        <v>54.912000000020385</v>
      </c>
      <c r="B7715" s="325">
        <f t="shared" si="604"/>
        <v>0.22880000000008494</v>
      </c>
      <c r="C7715" s="167">
        <f t="shared" si="600"/>
        <v>258.81599999998474</v>
      </c>
      <c r="D7715" s="167">
        <f>IF('Lineær programmering opg 4'!$M$4=0,"-",(-A7715+'Lineær programmering opg 4'!$M$4)/'Lineær programmering opg 4'!$K$4*-1)</f>
        <v>370.17599999995923</v>
      </c>
      <c r="E7715" s="167">
        <f>IF('Lineær programmering opg 4'!$M$5=0,"-",(-A7715+'Lineær programmering opg 4'!$M$5)/'Lineær programmering opg 4'!$K$5*-1)</f>
        <v>258.81599999998474</v>
      </c>
      <c r="F7715" s="167" t="str">
        <f>IF('Lineær programmering opg 4'!$E$6=0,"-",(-A7715+'Lineær programmering opg 4'!$M$6)/'Lineær programmering opg 4'!$K$6*-1)</f>
        <v>-</v>
      </c>
      <c r="G7715" s="167" t="str">
        <f>IF('Lineær programmering opg 4'!$D$7=0,"-",((-A7715+'Lineær programmering opg 4'!$M$7)/'Lineær programmering opg 4'!$K$7)*-1)</f>
        <v>-</v>
      </c>
      <c r="H7715" s="167" t="str">
        <f>IF('Lineær programmering opg 4'!$C$8=0,"-",((-A7715+'Lineær programmering opg 4'!$M$8)/'Lineær programmering opg 4'!$K$8)*-1)</f>
        <v>-</v>
      </c>
      <c r="I7715" s="167" t="str">
        <f>IF('Lineær programmering opg 4'!$D$8=0,"-",'Lineær programmering opg 4'!$G$8)</f>
        <v>-</v>
      </c>
      <c r="J7715" s="295">
        <f>A7715*'Lineær programmering opg 4'!$C$11+Datatabel!C7715*'Lineær programmering opg 4'!$D$11</f>
        <v>44313.599999999744</v>
      </c>
      <c r="K7715" s="9">
        <f t="shared" si="602"/>
        <v>0</v>
      </c>
      <c r="L7715" s="9">
        <f t="shared" si="603"/>
        <v>0</v>
      </c>
    </row>
    <row r="7716" spans="1:12" ht="15" x14ac:dyDescent="0.25">
      <c r="A7716" s="167">
        <f t="shared" si="601"/>
        <v>54.888000000020384</v>
      </c>
      <c r="B7716" s="325">
        <f t="shared" si="604"/>
        <v>0.22870000000008495</v>
      </c>
      <c r="C7716" s="167">
        <f t="shared" si="600"/>
        <v>258.83399999998471</v>
      </c>
      <c r="D7716" s="167">
        <f>IF('Lineær programmering opg 4'!$M$4=0,"-",(-A7716+'Lineær programmering opg 4'!$M$4)/'Lineær programmering opg 4'!$K$4*-1)</f>
        <v>370.22399999995923</v>
      </c>
      <c r="E7716" s="167">
        <f>IF('Lineær programmering opg 4'!$M$5=0,"-",(-A7716+'Lineær programmering opg 4'!$M$5)/'Lineær programmering opg 4'!$K$5*-1)</f>
        <v>258.83399999998471</v>
      </c>
      <c r="F7716" s="167" t="str">
        <f>IF('Lineær programmering opg 4'!$E$6=0,"-",(-A7716+'Lineær programmering opg 4'!$M$6)/'Lineær programmering opg 4'!$K$6*-1)</f>
        <v>-</v>
      </c>
      <c r="G7716" s="167" t="str">
        <f>IF('Lineær programmering opg 4'!$D$7=0,"-",((-A7716+'Lineær programmering opg 4'!$M$7)/'Lineær programmering opg 4'!$K$7)*-1)</f>
        <v>-</v>
      </c>
      <c r="H7716" s="167" t="str">
        <f>IF('Lineær programmering opg 4'!$C$8=0,"-",((-A7716+'Lineær programmering opg 4'!$M$8)/'Lineær programmering opg 4'!$K$8)*-1)</f>
        <v>-</v>
      </c>
      <c r="I7716" s="167" t="str">
        <f>IF('Lineær programmering opg 4'!$D$8=0,"-",'Lineær programmering opg 4'!$G$8)</f>
        <v>-</v>
      </c>
      <c r="J7716" s="295">
        <f>A7716*'Lineær programmering opg 4'!$C$11+Datatabel!C7716*'Lineær programmering opg 4'!$D$11</f>
        <v>44313.899999999747</v>
      </c>
      <c r="K7716" s="9">
        <f t="shared" si="602"/>
        <v>0</v>
      </c>
      <c r="L7716" s="9">
        <f t="shared" si="603"/>
        <v>0</v>
      </c>
    </row>
    <row r="7717" spans="1:12" ht="15" x14ac:dyDescent="0.25">
      <c r="A7717" s="167">
        <f t="shared" si="601"/>
        <v>54.86400000002039</v>
      </c>
      <c r="B7717" s="325">
        <f t="shared" si="604"/>
        <v>0.22860000000008496</v>
      </c>
      <c r="C7717" s="167">
        <f t="shared" si="600"/>
        <v>258.85199999998474</v>
      </c>
      <c r="D7717" s="167">
        <f>IF('Lineær programmering opg 4'!$M$4=0,"-",(-A7717+'Lineær programmering opg 4'!$M$4)/'Lineær programmering opg 4'!$K$4*-1)</f>
        <v>370.27199999995923</v>
      </c>
      <c r="E7717" s="167">
        <f>IF('Lineær programmering opg 4'!$M$5=0,"-",(-A7717+'Lineær programmering opg 4'!$M$5)/'Lineær programmering opg 4'!$K$5*-1)</f>
        <v>258.85199999998474</v>
      </c>
      <c r="F7717" s="167" t="str">
        <f>IF('Lineær programmering opg 4'!$E$6=0,"-",(-A7717+'Lineær programmering opg 4'!$M$6)/'Lineær programmering opg 4'!$K$6*-1)</f>
        <v>-</v>
      </c>
      <c r="G7717" s="167" t="str">
        <f>IF('Lineær programmering opg 4'!$D$7=0,"-",((-A7717+'Lineær programmering opg 4'!$M$7)/'Lineær programmering opg 4'!$K$7)*-1)</f>
        <v>-</v>
      </c>
      <c r="H7717" s="167" t="str">
        <f>IF('Lineær programmering opg 4'!$C$8=0,"-",((-A7717+'Lineær programmering opg 4'!$M$8)/'Lineær programmering opg 4'!$K$8)*-1)</f>
        <v>-</v>
      </c>
      <c r="I7717" s="167" t="str">
        <f>IF('Lineær programmering opg 4'!$D$8=0,"-",'Lineær programmering opg 4'!$G$8)</f>
        <v>-</v>
      </c>
      <c r="J7717" s="295">
        <f>A7717*'Lineær programmering opg 4'!$C$11+Datatabel!C7717*'Lineær programmering opg 4'!$D$11</f>
        <v>44314.19999999975</v>
      </c>
      <c r="K7717" s="9">
        <f t="shared" si="602"/>
        <v>0</v>
      </c>
      <c r="L7717" s="9">
        <f t="shared" si="603"/>
        <v>0</v>
      </c>
    </row>
    <row r="7718" spans="1:12" ht="15" x14ac:dyDescent="0.25">
      <c r="A7718" s="167">
        <f t="shared" si="601"/>
        <v>54.840000000020396</v>
      </c>
      <c r="B7718" s="325">
        <f t="shared" si="604"/>
        <v>0.22850000000008497</v>
      </c>
      <c r="C7718" s="167">
        <f t="shared" si="600"/>
        <v>258.86999999998471</v>
      </c>
      <c r="D7718" s="167">
        <f>IF('Lineær programmering opg 4'!$M$4=0,"-",(-A7718+'Lineær programmering opg 4'!$M$4)/'Lineær programmering opg 4'!$K$4*-1)</f>
        <v>370.31999999995924</v>
      </c>
      <c r="E7718" s="167">
        <f>IF('Lineær programmering opg 4'!$M$5=0,"-",(-A7718+'Lineær programmering opg 4'!$M$5)/'Lineær programmering opg 4'!$K$5*-1)</f>
        <v>258.86999999998471</v>
      </c>
      <c r="F7718" s="167" t="str">
        <f>IF('Lineær programmering opg 4'!$E$6=0,"-",(-A7718+'Lineær programmering opg 4'!$M$6)/'Lineær programmering opg 4'!$K$6*-1)</f>
        <v>-</v>
      </c>
      <c r="G7718" s="167" t="str">
        <f>IF('Lineær programmering opg 4'!$D$7=0,"-",((-A7718+'Lineær programmering opg 4'!$M$7)/'Lineær programmering opg 4'!$K$7)*-1)</f>
        <v>-</v>
      </c>
      <c r="H7718" s="167" t="str">
        <f>IF('Lineær programmering opg 4'!$C$8=0,"-",((-A7718+'Lineær programmering opg 4'!$M$8)/'Lineær programmering opg 4'!$K$8)*-1)</f>
        <v>-</v>
      </c>
      <c r="I7718" s="167" t="str">
        <f>IF('Lineær programmering opg 4'!$D$8=0,"-",'Lineær programmering opg 4'!$G$8)</f>
        <v>-</v>
      </c>
      <c r="J7718" s="295">
        <f>A7718*'Lineær programmering opg 4'!$C$11+Datatabel!C7718*'Lineær programmering opg 4'!$D$11</f>
        <v>44314.499999999745</v>
      </c>
      <c r="K7718" s="9">
        <f t="shared" si="602"/>
        <v>0</v>
      </c>
      <c r="L7718" s="9">
        <f t="shared" si="603"/>
        <v>0</v>
      </c>
    </row>
    <row r="7719" spans="1:12" ht="15" x14ac:dyDescent="0.25">
      <c r="A7719" s="167">
        <f t="shared" si="601"/>
        <v>54.816000000020395</v>
      </c>
      <c r="B7719" s="325">
        <f t="shared" si="604"/>
        <v>0.22840000000008498</v>
      </c>
      <c r="C7719" s="167">
        <f t="shared" si="600"/>
        <v>258.88799999998474</v>
      </c>
      <c r="D7719" s="167">
        <f>IF('Lineær programmering opg 4'!$M$4=0,"-",(-A7719+'Lineær programmering opg 4'!$M$4)/'Lineær programmering opg 4'!$K$4*-1)</f>
        <v>370.36799999995924</v>
      </c>
      <c r="E7719" s="167">
        <f>IF('Lineær programmering opg 4'!$M$5=0,"-",(-A7719+'Lineær programmering opg 4'!$M$5)/'Lineær programmering opg 4'!$K$5*-1)</f>
        <v>258.88799999998474</v>
      </c>
      <c r="F7719" s="167" t="str">
        <f>IF('Lineær programmering opg 4'!$E$6=0,"-",(-A7719+'Lineær programmering opg 4'!$M$6)/'Lineær programmering opg 4'!$K$6*-1)</f>
        <v>-</v>
      </c>
      <c r="G7719" s="167" t="str">
        <f>IF('Lineær programmering opg 4'!$D$7=0,"-",((-A7719+'Lineær programmering opg 4'!$M$7)/'Lineær programmering opg 4'!$K$7)*-1)</f>
        <v>-</v>
      </c>
      <c r="H7719" s="167" t="str">
        <f>IF('Lineær programmering opg 4'!$C$8=0,"-",((-A7719+'Lineær programmering opg 4'!$M$8)/'Lineær programmering opg 4'!$K$8)*-1)</f>
        <v>-</v>
      </c>
      <c r="I7719" s="167" t="str">
        <f>IF('Lineær programmering opg 4'!$D$8=0,"-",'Lineær programmering opg 4'!$G$8)</f>
        <v>-</v>
      </c>
      <c r="J7719" s="295">
        <f>A7719*'Lineær programmering opg 4'!$C$11+Datatabel!C7719*'Lineær programmering opg 4'!$D$11</f>
        <v>44314.799999999756</v>
      </c>
      <c r="K7719" s="9">
        <f t="shared" si="602"/>
        <v>0</v>
      </c>
      <c r="L7719" s="9">
        <f t="shared" si="603"/>
        <v>0</v>
      </c>
    </row>
    <row r="7720" spans="1:12" ht="15" x14ac:dyDescent="0.25">
      <c r="A7720" s="167">
        <f t="shared" si="601"/>
        <v>54.792000000020394</v>
      </c>
      <c r="B7720" s="325">
        <f t="shared" si="604"/>
        <v>0.22830000000008499</v>
      </c>
      <c r="C7720" s="167">
        <f t="shared" si="600"/>
        <v>258.90599999998472</v>
      </c>
      <c r="D7720" s="167">
        <f>IF('Lineær programmering opg 4'!$M$4=0,"-",(-A7720+'Lineær programmering opg 4'!$M$4)/'Lineær programmering opg 4'!$K$4*-1)</f>
        <v>370.41599999995924</v>
      </c>
      <c r="E7720" s="167">
        <f>IF('Lineær programmering opg 4'!$M$5=0,"-",(-A7720+'Lineær programmering opg 4'!$M$5)/'Lineær programmering opg 4'!$K$5*-1)</f>
        <v>258.90599999998472</v>
      </c>
      <c r="F7720" s="167" t="str">
        <f>IF('Lineær programmering opg 4'!$E$6=0,"-",(-A7720+'Lineær programmering opg 4'!$M$6)/'Lineær programmering opg 4'!$K$6*-1)</f>
        <v>-</v>
      </c>
      <c r="G7720" s="167" t="str">
        <f>IF('Lineær programmering opg 4'!$D$7=0,"-",((-A7720+'Lineær programmering opg 4'!$M$7)/'Lineær programmering opg 4'!$K$7)*-1)</f>
        <v>-</v>
      </c>
      <c r="H7720" s="167" t="str">
        <f>IF('Lineær programmering opg 4'!$C$8=0,"-",((-A7720+'Lineær programmering opg 4'!$M$8)/'Lineær programmering opg 4'!$K$8)*-1)</f>
        <v>-</v>
      </c>
      <c r="I7720" s="167" t="str">
        <f>IF('Lineær programmering opg 4'!$D$8=0,"-",'Lineær programmering opg 4'!$G$8)</f>
        <v>-</v>
      </c>
      <c r="J7720" s="295">
        <f>A7720*'Lineær programmering opg 4'!$C$11+Datatabel!C7720*'Lineær programmering opg 4'!$D$11</f>
        <v>44315.099999999751</v>
      </c>
      <c r="K7720" s="9">
        <f t="shared" si="602"/>
        <v>0</v>
      </c>
      <c r="L7720" s="9">
        <f t="shared" si="603"/>
        <v>0</v>
      </c>
    </row>
    <row r="7721" spans="1:12" ht="15" x14ac:dyDescent="0.25">
      <c r="A7721" s="167">
        <f t="shared" si="601"/>
        <v>54.7680000000204</v>
      </c>
      <c r="B7721" s="325">
        <f t="shared" si="604"/>
        <v>0.228200000000085</v>
      </c>
      <c r="C7721" s="167">
        <f t="shared" si="600"/>
        <v>258.92399999998474</v>
      </c>
      <c r="D7721" s="167">
        <f>IF('Lineær programmering opg 4'!$M$4=0,"-",(-A7721+'Lineær programmering opg 4'!$M$4)/'Lineær programmering opg 4'!$K$4*-1)</f>
        <v>370.46399999995919</v>
      </c>
      <c r="E7721" s="167">
        <f>IF('Lineær programmering opg 4'!$M$5=0,"-",(-A7721+'Lineær programmering opg 4'!$M$5)/'Lineær programmering opg 4'!$K$5*-1)</f>
        <v>258.92399999998474</v>
      </c>
      <c r="F7721" s="167" t="str">
        <f>IF('Lineær programmering opg 4'!$E$6=0,"-",(-A7721+'Lineær programmering opg 4'!$M$6)/'Lineær programmering opg 4'!$K$6*-1)</f>
        <v>-</v>
      </c>
      <c r="G7721" s="167" t="str">
        <f>IF('Lineær programmering opg 4'!$D$7=0,"-",((-A7721+'Lineær programmering opg 4'!$M$7)/'Lineær programmering opg 4'!$K$7)*-1)</f>
        <v>-</v>
      </c>
      <c r="H7721" s="167" t="str">
        <f>IF('Lineær programmering opg 4'!$C$8=0,"-",((-A7721+'Lineær programmering opg 4'!$M$8)/'Lineær programmering opg 4'!$K$8)*-1)</f>
        <v>-</v>
      </c>
      <c r="I7721" s="167" t="str">
        <f>IF('Lineær programmering opg 4'!$D$8=0,"-",'Lineær programmering opg 4'!$G$8)</f>
        <v>-</v>
      </c>
      <c r="J7721" s="295">
        <f>A7721*'Lineær programmering opg 4'!$C$11+Datatabel!C7721*'Lineær programmering opg 4'!$D$11</f>
        <v>44315.399999999754</v>
      </c>
      <c r="K7721" s="9">
        <f t="shared" si="602"/>
        <v>0</v>
      </c>
      <c r="L7721" s="9">
        <f t="shared" si="603"/>
        <v>0</v>
      </c>
    </row>
    <row r="7722" spans="1:12" ht="15" x14ac:dyDescent="0.25">
      <c r="A7722" s="167">
        <f t="shared" si="601"/>
        <v>54.744000000020407</v>
      </c>
      <c r="B7722" s="325">
        <f t="shared" si="604"/>
        <v>0.22810000000008501</v>
      </c>
      <c r="C7722" s="167">
        <f t="shared" si="600"/>
        <v>258.94199999998472</v>
      </c>
      <c r="D7722" s="167">
        <f>IF('Lineær programmering opg 4'!$M$4=0,"-",(-A7722+'Lineær programmering opg 4'!$M$4)/'Lineær programmering opg 4'!$K$4*-1)</f>
        <v>370.51199999995919</v>
      </c>
      <c r="E7722" s="167">
        <f>IF('Lineær programmering opg 4'!$M$5=0,"-",(-A7722+'Lineær programmering opg 4'!$M$5)/'Lineær programmering opg 4'!$K$5*-1)</f>
        <v>258.94199999998472</v>
      </c>
      <c r="F7722" s="167" t="str">
        <f>IF('Lineær programmering opg 4'!$E$6=0,"-",(-A7722+'Lineær programmering opg 4'!$M$6)/'Lineær programmering opg 4'!$K$6*-1)</f>
        <v>-</v>
      </c>
      <c r="G7722" s="167" t="str">
        <f>IF('Lineær programmering opg 4'!$D$7=0,"-",((-A7722+'Lineær programmering opg 4'!$M$7)/'Lineær programmering opg 4'!$K$7)*-1)</f>
        <v>-</v>
      </c>
      <c r="H7722" s="167" t="str">
        <f>IF('Lineær programmering opg 4'!$C$8=0,"-",((-A7722+'Lineær programmering opg 4'!$M$8)/'Lineær programmering opg 4'!$K$8)*-1)</f>
        <v>-</v>
      </c>
      <c r="I7722" s="167" t="str">
        <f>IF('Lineær programmering opg 4'!$D$8=0,"-",'Lineær programmering opg 4'!$G$8)</f>
        <v>-</v>
      </c>
      <c r="J7722" s="295">
        <f>A7722*'Lineær programmering opg 4'!$C$11+Datatabel!C7722*'Lineær programmering opg 4'!$D$11</f>
        <v>44315.69999999975</v>
      </c>
      <c r="K7722" s="9">
        <f t="shared" si="602"/>
        <v>0</v>
      </c>
      <c r="L7722" s="9">
        <f t="shared" si="603"/>
        <v>0</v>
      </c>
    </row>
    <row r="7723" spans="1:12" ht="15" x14ac:dyDescent="0.25">
      <c r="A7723" s="167">
        <f t="shared" si="601"/>
        <v>54.720000000020406</v>
      </c>
      <c r="B7723" s="325">
        <f t="shared" si="604"/>
        <v>0.22800000000008502</v>
      </c>
      <c r="C7723" s="167">
        <f t="shared" si="600"/>
        <v>258.95999999998475</v>
      </c>
      <c r="D7723" s="167">
        <f>IF('Lineær programmering opg 4'!$M$4=0,"-",(-A7723+'Lineær programmering opg 4'!$M$4)/'Lineær programmering opg 4'!$K$4*-1)</f>
        <v>370.55999999995919</v>
      </c>
      <c r="E7723" s="167">
        <f>IF('Lineær programmering opg 4'!$M$5=0,"-",(-A7723+'Lineær programmering opg 4'!$M$5)/'Lineær programmering opg 4'!$K$5*-1)</f>
        <v>258.95999999998475</v>
      </c>
      <c r="F7723" s="167" t="str">
        <f>IF('Lineær programmering opg 4'!$E$6=0,"-",(-A7723+'Lineær programmering opg 4'!$M$6)/'Lineær programmering opg 4'!$K$6*-1)</f>
        <v>-</v>
      </c>
      <c r="G7723" s="167" t="str">
        <f>IF('Lineær programmering opg 4'!$D$7=0,"-",((-A7723+'Lineær programmering opg 4'!$M$7)/'Lineær programmering opg 4'!$K$7)*-1)</f>
        <v>-</v>
      </c>
      <c r="H7723" s="167" t="str">
        <f>IF('Lineær programmering opg 4'!$C$8=0,"-",((-A7723+'Lineær programmering opg 4'!$M$8)/'Lineær programmering opg 4'!$K$8)*-1)</f>
        <v>-</v>
      </c>
      <c r="I7723" s="167" t="str">
        <f>IF('Lineær programmering opg 4'!$D$8=0,"-",'Lineær programmering opg 4'!$G$8)</f>
        <v>-</v>
      </c>
      <c r="J7723" s="295">
        <f>A7723*'Lineær programmering opg 4'!$C$11+Datatabel!C7723*'Lineær programmering opg 4'!$D$11</f>
        <v>44315.999999999753</v>
      </c>
      <c r="K7723" s="9">
        <f t="shared" si="602"/>
        <v>0</v>
      </c>
      <c r="L7723" s="9">
        <f t="shared" si="603"/>
        <v>0</v>
      </c>
    </row>
    <row r="7724" spans="1:12" ht="15" x14ac:dyDescent="0.25">
      <c r="A7724" s="167">
        <f t="shared" si="601"/>
        <v>54.696000000020405</v>
      </c>
      <c r="B7724" s="325">
        <f t="shared" si="604"/>
        <v>0.22790000000008503</v>
      </c>
      <c r="C7724" s="167">
        <f t="shared" si="600"/>
        <v>258.97799999998472</v>
      </c>
      <c r="D7724" s="167">
        <f>IF('Lineær programmering opg 4'!$M$4=0,"-",(-A7724+'Lineær programmering opg 4'!$M$4)/'Lineær programmering opg 4'!$K$4*-1)</f>
        <v>370.60799999995919</v>
      </c>
      <c r="E7724" s="167">
        <f>IF('Lineær programmering opg 4'!$M$5=0,"-",(-A7724+'Lineær programmering opg 4'!$M$5)/'Lineær programmering opg 4'!$K$5*-1)</f>
        <v>258.97799999998472</v>
      </c>
      <c r="F7724" s="167" t="str">
        <f>IF('Lineær programmering opg 4'!$E$6=0,"-",(-A7724+'Lineær programmering opg 4'!$M$6)/'Lineær programmering opg 4'!$K$6*-1)</f>
        <v>-</v>
      </c>
      <c r="G7724" s="167" t="str">
        <f>IF('Lineær programmering opg 4'!$D$7=0,"-",((-A7724+'Lineær programmering opg 4'!$M$7)/'Lineær programmering opg 4'!$K$7)*-1)</f>
        <v>-</v>
      </c>
      <c r="H7724" s="167" t="str">
        <f>IF('Lineær programmering opg 4'!$C$8=0,"-",((-A7724+'Lineær programmering opg 4'!$M$8)/'Lineær programmering opg 4'!$K$8)*-1)</f>
        <v>-</v>
      </c>
      <c r="I7724" s="167" t="str">
        <f>IF('Lineær programmering opg 4'!$D$8=0,"-",'Lineær programmering opg 4'!$G$8)</f>
        <v>-</v>
      </c>
      <c r="J7724" s="295">
        <f>A7724*'Lineær programmering opg 4'!$C$11+Datatabel!C7724*'Lineær programmering opg 4'!$D$11</f>
        <v>44316.299999999748</v>
      </c>
      <c r="K7724" s="9">
        <f t="shared" si="602"/>
        <v>0</v>
      </c>
      <c r="L7724" s="9">
        <f t="shared" si="603"/>
        <v>0</v>
      </c>
    </row>
    <row r="7725" spans="1:12" ht="15" x14ac:dyDescent="0.25">
      <c r="A7725" s="167">
        <f t="shared" si="601"/>
        <v>54.672000000020411</v>
      </c>
      <c r="B7725" s="325">
        <f t="shared" si="604"/>
        <v>0.22780000000008505</v>
      </c>
      <c r="C7725" s="167">
        <f t="shared" si="600"/>
        <v>258.99599999998469</v>
      </c>
      <c r="D7725" s="167">
        <f>IF('Lineær programmering opg 4'!$M$4=0,"-",(-A7725+'Lineær programmering opg 4'!$M$4)/'Lineær programmering opg 4'!$K$4*-1)</f>
        <v>370.65599999995919</v>
      </c>
      <c r="E7725" s="167">
        <f>IF('Lineær programmering opg 4'!$M$5=0,"-",(-A7725+'Lineær programmering opg 4'!$M$5)/'Lineær programmering opg 4'!$K$5*-1)</f>
        <v>258.99599999998469</v>
      </c>
      <c r="F7725" s="167" t="str">
        <f>IF('Lineær programmering opg 4'!$E$6=0,"-",(-A7725+'Lineær programmering opg 4'!$M$6)/'Lineær programmering opg 4'!$K$6*-1)</f>
        <v>-</v>
      </c>
      <c r="G7725" s="167" t="str">
        <f>IF('Lineær programmering opg 4'!$D$7=0,"-",((-A7725+'Lineær programmering opg 4'!$M$7)/'Lineær programmering opg 4'!$K$7)*-1)</f>
        <v>-</v>
      </c>
      <c r="H7725" s="167" t="str">
        <f>IF('Lineær programmering opg 4'!$C$8=0,"-",((-A7725+'Lineær programmering opg 4'!$M$8)/'Lineær programmering opg 4'!$K$8)*-1)</f>
        <v>-</v>
      </c>
      <c r="I7725" s="167" t="str">
        <f>IF('Lineær programmering opg 4'!$D$8=0,"-",'Lineær programmering opg 4'!$G$8)</f>
        <v>-</v>
      </c>
      <c r="J7725" s="295">
        <f>A7725*'Lineær programmering opg 4'!$C$11+Datatabel!C7725*'Lineær programmering opg 4'!$D$11</f>
        <v>44316.599999999744</v>
      </c>
      <c r="K7725" s="9">
        <f t="shared" si="602"/>
        <v>0</v>
      </c>
      <c r="L7725" s="9">
        <f t="shared" si="603"/>
        <v>0</v>
      </c>
    </row>
    <row r="7726" spans="1:12" ht="15" x14ac:dyDescent="0.25">
      <c r="A7726" s="167">
        <f t="shared" si="601"/>
        <v>54.648000000020417</v>
      </c>
      <c r="B7726" s="325">
        <f t="shared" si="604"/>
        <v>0.22770000000008506</v>
      </c>
      <c r="C7726" s="167">
        <f t="shared" si="600"/>
        <v>259.01399999998472</v>
      </c>
      <c r="D7726" s="167">
        <f>IF('Lineær programmering opg 4'!$M$4=0,"-",(-A7726+'Lineær programmering opg 4'!$M$4)/'Lineær programmering opg 4'!$K$4*-1)</f>
        <v>370.70399999995914</v>
      </c>
      <c r="E7726" s="167">
        <f>IF('Lineær programmering opg 4'!$M$5=0,"-",(-A7726+'Lineær programmering opg 4'!$M$5)/'Lineær programmering opg 4'!$K$5*-1)</f>
        <v>259.01399999998472</v>
      </c>
      <c r="F7726" s="167" t="str">
        <f>IF('Lineær programmering opg 4'!$E$6=0,"-",(-A7726+'Lineær programmering opg 4'!$M$6)/'Lineær programmering opg 4'!$K$6*-1)</f>
        <v>-</v>
      </c>
      <c r="G7726" s="167" t="str">
        <f>IF('Lineær programmering opg 4'!$D$7=0,"-",((-A7726+'Lineær programmering opg 4'!$M$7)/'Lineær programmering opg 4'!$K$7)*-1)</f>
        <v>-</v>
      </c>
      <c r="H7726" s="167" t="str">
        <f>IF('Lineær programmering opg 4'!$C$8=0,"-",((-A7726+'Lineær programmering opg 4'!$M$8)/'Lineær programmering opg 4'!$K$8)*-1)</f>
        <v>-</v>
      </c>
      <c r="I7726" s="167" t="str">
        <f>IF('Lineær programmering opg 4'!$D$8=0,"-",'Lineær programmering opg 4'!$G$8)</f>
        <v>-</v>
      </c>
      <c r="J7726" s="295">
        <f>A7726*'Lineær programmering opg 4'!$C$11+Datatabel!C7726*'Lineær programmering opg 4'!$D$11</f>
        <v>44316.899999999747</v>
      </c>
      <c r="K7726" s="9">
        <f t="shared" si="602"/>
        <v>0</v>
      </c>
      <c r="L7726" s="9">
        <f t="shared" si="603"/>
        <v>0</v>
      </c>
    </row>
    <row r="7727" spans="1:12" ht="15" x14ac:dyDescent="0.25">
      <c r="A7727" s="167">
        <f t="shared" si="601"/>
        <v>54.624000000020416</v>
      </c>
      <c r="B7727" s="325">
        <f t="shared" si="604"/>
        <v>0.22760000000008507</v>
      </c>
      <c r="C7727" s="167">
        <f t="shared" si="600"/>
        <v>259.03199999998469</v>
      </c>
      <c r="D7727" s="167">
        <f>IF('Lineær programmering opg 4'!$M$4=0,"-",(-A7727+'Lineær programmering opg 4'!$M$4)/'Lineær programmering opg 4'!$K$4*-1)</f>
        <v>370.75199999995914</v>
      </c>
      <c r="E7727" s="167">
        <f>IF('Lineær programmering opg 4'!$M$5=0,"-",(-A7727+'Lineær programmering opg 4'!$M$5)/'Lineær programmering opg 4'!$K$5*-1)</f>
        <v>259.03199999998469</v>
      </c>
      <c r="F7727" s="167" t="str">
        <f>IF('Lineær programmering opg 4'!$E$6=0,"-",(-A7727+'Lineær programmering opg 4'!$M$6)/'Lineær programmering opg 4'!$K$6*-1)</f>
        <v>-</v>
      </c>
      <c r="G7727" s="167" t="str">
        <f>IF('Lineær programmering opg 4'!$D$7=0,"-",((-A7727+'Lineær programmering opg 4'!$M$7)/'Lineær programmering opg 4'!$K$7)*-1)</f>
        <v>-</v>
      </c>
      <c r="H7727" s="167" t="str">
        <f>IF('Lineær programmering opg 4'!$C$8=0,"-",((-A7727+'Lineær programmering opg 4'!$M$8)/'Lineær programmering opg 4'!$K$8)*-1)</f>
        <v>-</v>
      </c>
      <c r="I7727" s="167" t="str">
        <f>IF('Lineær programmering opg 4'!$D$8=0,"-",'Lineær programmering opg 4'!$G$8)</f>
        <v>-</v>
      </c>
      <c r="J7727" s="295">
        <f>A7727*'Lineær programmering opg 4'!$C$11+Datatabel!C7727*'Lineær programmering opg 4'!$D$11</f>
        <v>44317.199999999742</v>
      </c>
      <c r="K7727" s="9">
        <f t="shared" si="602"/>
        <v>0</v>
      </c>
      <c r="L7727" s="9">
        <f t="shared" si="603"/>
        <v>0</v>
      </c>
    </row>
    <row r="7728" spans="1:12" ht="15" x14ac:dyDescent="0.25">
      <c r="A7728" s="167">
        <f t="shared" si="601"/>
        <v>54.600000000020415</v>
      </c>
      <c r="B7728" s="325">
        <f t="shared" si="604"/>
        <v>0.22750000000008508</v>
      </c>
      <c r="C7728" s="167">
        <f t="shared" si="600"/>
        <v>259.04999999998472</v>
      </c>
      <c r="D7728" s="167">
        <f>IF('Lineær programmering opg 4'!$M$4=0,"-",(-A7728+'Lineær programmering opg 4'!$M$4)/'Lineær programmering opg 4'!$K$4*-1)</f>
        <v>370.79999999995914</v>
      </c>
      <c r="E7728" s="167">
        <f>IF('Lineær programmering opg 4'!$M$5=0,"-",(-A7728+'Lineær programmering opg 4'!$M$5)/'Lineær programmering opg 4'!$K$5*-1)</f>
        <v>259.04999999998472</v>
      </c>
      <c r="F7728" s="167" t="str">
        <f>IF('Lineær programmering opg 4'!$E$6=0,"-",(-A7728+'Lineær programmering opg 4'!$M$6)/'Lineær programmering opg 4'!$K$6*-1)</f>
        <v>-</v>
      </c>
      <c r="G7728" s="167" t="str">
        <f>IF('Lineær programmering opg 4'!$D$7=0,"-",((-A7728+'Lineær programmering opg 4'!$M$7)/'Lineær programmering opg 4'!$K$7)*-1)</f>
        <v>-</v>
      </c>
      <c r="H7728" s="167" t="str">
        <f>IF('Lineær programmering opg 4'!$C$8=0,"-",((-A7728+'Lineær programmering opg 4'!$M$8)/'Lineær programmering opg 4'!$K$8)*-1)</f>
        <v>-</v>
      </c>
      <c r="I7728" s="167" t="str">
        <f>IF('Lineær programmering opg 4'!$D$8=0,"-",'Lineær programmering opg 4'!$G$8)</f>
        <v>-</v>
      </c>
      <c r="J7728" s="295">
        <f>A7728*'Lineær programmering opg 4'!$C$11+Datatabel!C7728*'Lineær programmering opg 4'!$D$11</f>
        <v>44317.499999999753</v>
      </c>
      <c r="K7728" s="9">
        <f t="shared" si="602"/>
        <v>0</v>
      </c>
      <c r="L7728" s="9">
        <f t="shared" si="603"/>
        <v>0</v>
      </c>
    </row>
    <row r="7729" spans="1:12" ht="15" x14ac:dyDescent="0.25">
      <c r="A7729" s="167">
        <f t="shared" si="601"/>
        <v>54.576000000020422</v>
      </c>
      <c r="B7729" s="325">
        <f t="shared" si="604"/>
        <v>0.22740000000008509</v>
      </c>
      <c r="C7729" s="167">
        <f t="shared" si="600"/>
        <v>259.06799999998469</v>
      </c>
      <c r="D7729" s="167">
        <f>IF('Lineær programmering opg 4'!$M$4=0,"-",(-A7729+'Lineær programmering opg 4'!$M$4)/'Lineær programmering opg 4'!$K$4*-1)</f>
        <v>370.84799999995914</v>
      </c>
      <c r="E7729" s="167">
        <f>IF('Lineær programmering opg 4'!$M$5=0,"-",(-A7729+'Lineær programmering opg 4'!$M$5)/'Lineær programmering opg 4'!$K$5*-1)</f>
        <v>259.06799999998469</v>
      </c>
      <c r="F7729" s="167" t="str">
        <f>IF('Lineær programmering opg 4'!$E$6=0,"-",(-A7729+'Lineær programmering opg 4'!$M$6)/'Lineær programmering opg 4'!$K$6*-1)</f>
        <v>-</v>
      </c>
      <c r="G7729" s="167" t="str">
        <f>IF('Lineær programmering opg 4'!$D$7=0,"-",((-A7729+'Lineær programmering opg 4'!$M$7)/'Lineær programmering opg 4'!$K$7)*-1)</f>
        <v>-</v>
      </c>
      <c r="H7729" s="167" t="str">
        <f>IF('Lineær programmering opg 4'!$C$8=0,"-",((-A7729+'Lineær programmering opg 4'!$M$8)/'Lineær programmering opg 4'!$K$8)*-1)</f>
        <v>-</v>
      </c>
      <c r="I7729" s="167" t="str">
        <f>IF('Lineær programmering opg 4'!$D$8=0,"-",'Lineær programmering opg 4'!$G$8)</f>
        <v>-</v>
      </c>
      <c r="J7729" s="295">
        <f>A7729*'Lineær programmering opg 4'!$C$11+Datatabel!C7729*'Lineær programmering opg 4'!$D$11</f>
        <v>44317.799999999748</v>
      </c>
      <c r="K7729" s="9">
        <f t="shared" si="602"/>
        <v>0</v>
      </c>
      <c r="L7729" s="9">
        <f t="shared" si="603"/>
        <v>0</v>
      </c>
    </row>
    <row r="7730" spans="1:12" ht="15" x14ac:dyDescent="0.25">
      <c r="A7730" s="167">
        <f t="shared" si="601"/>
        <v>54.552000000020428</v>
      </c>
      <c r="B7730" s="325">
        <f t="shared" si="604"/>
        <v>0.2273000000000851</v>
      </c>
      <c r="C7730" s="167">
        <f t="shared" si="600"/>
        <v>259.08599999998472</v>
      </c>
      <c r="D7730" s="167">
        <f>IF('Lineær programmering opg 4'!$M$4=0,"-",(-A7730+'Lineær programmering opg 4'!$M$4)/'Lineær programmering opg 4'!$K$4*-1)</f>
        <v>370.89599999995914</v>
      </c>
      <c r="E7730" s="167">
        <f>IF('Lineær programmering opg 4'!$M$5=0,"-",(-A7730+'Lineær programmering opg 4'!$M$5)/'Lineær programmering opg 4'!$K$5*-1)</f>
        <v>259.08599999998472</v>
      </c>
      <c r="F7730" s="167" t="str">
        <f>IF('Lineær programmering opg 4'!$E$6=0,"-",(-A7730+'Lineær programmering opg 4'!$M$6)/'Lineær programmering opg 4'!$K$6*-1)</f>
        <v>-</v>
      </c>
      <c r="G7730" s="167" t="str">
        <f>IF('Lineær programmering opg 4'!$D$7=0,"-",((-A7730+'Lineær programmering opg 4'!$M$7)/'Lineær programmering opg 4'!$K$7)*-1)</f>
        <v>-</v>
      </c>
      <c r="H7730" s="167" t="str">
        <f>IF('Lineær programmering opg 4'!$C$8=0,"-",((-A7730+'Lineær programmering opg 4'!$M$8)/'Lineær programmering opg 4'!$K$8)*-1)</f>
        <v>-</v>
      </c>
      <c r="I7730" s="167" t="str">
        <f>IF('Lineær programmering opg 4'!$D$8=0,"-",'Lineær programmering opg 4'!$G$8)</f>
        <v>-</v>
      </c>
      <c r="J7730" s="295">
        <f>A7730*'Lineær programmering opg 4'!$C$11+Datatabel!C7730*'Lineær programmering opg 4'!$D$11</f>
        <v>44318.099999999751</v>
      </c>
      <c r="K7730" s="9">
        <f t="shared" si="602"/>
        <v>0</v>
      </c>
      <c r="L7730" s="9">
        <f t="shared" si="603"/>
        <v>0</v>
      </c>
    </row>
    <row r="7731" spans="1:12" ht="15" x14ac:dyDescent="0.25">
      <c r="A7731" s="167">
        <f t="shared" si="601"/>
        <v>54.528000000020427</v>
      </c>
      <c r="B7731" s="325">
        <f t="shared" si="604"/>
        <v>0.22720000000008511</v>
      </c>
      <c r="C7731" s="167">
        <f t="shared" si="600"/>
        <v>259.10399999998469</v>
      </c>
      <c r="D7731" s="167">
        <f>IF('Lineær programmering opg 4'!$M$4=0,"-",(-A7731+'Lineær programmering opg 4'!$M$4)/'Lineær programmering opg 4'!$K$4*-1)</f>
        <v>370.94399999995915</v>
      </c>
      <c r="E7731" s="167">
        <f>IF('Lineær programmering opg 4'!$M$5=0,"-",(-A7731+'Lineær programmering opg 4'!$M$5)/'Lineær programmering opg 4'!$K$5*-1)</f>
        <v>259.10399999998469</v>
      </c>
      <c r="F7731" s="167" t="str">
        <f>IF('Lineær programmering opg 4'!$E$6=0,"-",(-A7731+'Lineær programmering opg 4'!$M$6)/'Lineær programmering opg 4'!$K$6*-1)</f>
        <v>-</v>
      </c>
      <c r="G7731" s="167" t="str">
        <f>IF('Lineær programmering opg 4'!$D$7=0,"-",((-A7731+'Lineær programmering opg 4'!$M$7)/'Lineær programmering opg 4'!$K$7)*-1)</f>
        <v>-</v>
      </c>
      <c r="H7731" s="167" t="str">
        <f>IF('Lineær programmering opg 4'!$C$8=0,"-",((-A7731+'Lineær programmering opg 4'!$M$8)/'Lineær programmering opg 4'!$K$8)*-1)</f>
        <v>-</v>
      </c>
      <c r="I7731" s="167" t="str">
        <f>IF('Lineær programmering opg 4'!$D$8=0,"-",'Lineær programmering opg 4'!$G$8)</f>
        <v>-</v>
      </c>
      <c r="J7731" s="295">
        <f>A7731*'Lineær programmering opg 4'!$C$11+Datatabel!C7731*'Lineær programmering opg 4'!$D$11</f>
        <v>44318.399999999747</v>
      </c>
      <c r="K7731" s="9">
        <f t="shared" si="602"/>
        <v>0</v>
      </c>
      <c r="L7731" s="9">
        <f t="shared" si="603"/>
        <v>0</v>
      </c>
    </row>
    <row r="7732" spans="1:12" ht="15" x14ac:dyDescent="0.25">
      <c r="A7732" s="167">
        <f t="shared" si="601"/>
        <v>54.504000000020426</v>
      </c>
      <c r="B7732" s="325">
        <f t="shared" si="604"/>
        <v>0.22710000000008512</v>
      </c>
      <c r="C7732" s="167">
        <f t="shared" si="600"/>
        <v>259.12199999998472</v>
      </c>
      <c r="D7732" s="167">
        <f>IF('Lineær programmering opg 4'!$M$4=0,"-",(-A7732+'Lineær programmering opg 4'!$M$4)/'Lineær programmering opg 4'!$K$4*-1)</f>
        <v>370.99199999995915</v>
      </c>
      <c r="E7732" s="167">
        <f>IF('Lineær programmering opg 4'!$M$5=0,"-",(-A7732+'Lineær programmering opg 4'!$M$5)/'Lineær programmering opg 4'!$K$5*-1)</f>
        <v>259.12199999998472</v>
      </c>
      <c r="F7732" s="167" t="str">
        <f>IF('Lineær programmering opg 4'!$E$6=0,"-",(-A7732+'Lineær programmering opg 4'!$M$6)/'Lineær programmering opg 4'!$K$6*-1)</f>
        <v>-</v>
      </c>
      <c r="G7732" s="167" t="str">
        <f>IF('Lineær programmering opg 4'!$D$7=0,"-",((-A7732+'Lineær programmering opg 4'!$M$7)/'Lineær programmering opg 4'!$K$7)*-1)</f>
        <v>-</v>
      </c>
      <c r="H7732" s="167" t="str">
        <f>IF('Lineær programmering opg 4'!$C$8=0,"-",((-A7732+'Lineær programmering opg 4'!$M$8)/'Lineær programmering opg 4'!$K$8)*-1)</f>
        <v>-</v>
      </c>
      <c r="I7732" s="167" t="str">
        <f>IF('Lineær programmering opg 4'!$D$8=0,"-",'Lineær programmering opg 4'!$G$8)</f>
        <v>-</v>
      </c>
      <c r="J7732" s="295">
        <f>A7732*'Lineær programmering opg 4'!$C$11+Datatabel!C7732*'Lineær programmering opg 4'!$D$11</f>
        <v>44318.69999999975</v>
      </c>
      <c r="K7732" s="9">
        <f t="shared" si="602"/>
        <v>0</v>
      </c>
      <c r="L7732" s="9">
        <f t="shared" si="603"/>
        <v>0</v>
      </c>
    </row>
    <row r="7733" spans="1:12" ht="15" x14ac:dyDescent="0.25">
      <c r="A7733" s="167">
        <f t="shared" si="601"/>
        <v>54.480000000020432</v>
      </c>
      <c r="B7733" s="325">
        <f t="shared" si="604"/>
        <v>0.22700000000008513</v>
      </c>
      <c r="C7733" s="167">
        <f t="shared" si="600"/>
        <v>259.1399999999847</v>
      </c>
      <c r="D7733" s="167">
        <f>IF('Lineær programmering opg 4'!$M$4=0,"-",(-A7733+'Lineær programmering opg 4'!$M$4)/'Lineær programmering opg 4'!$K$4*-1)</f>
        <v>371.03999999995915</v>
      </c>
      <c r="E7733" s="167">
        <f>IF('Lineær programmering opg 4'!$M$5=0,"-",(-A7733+'Lineær programmering opg 4'!$M$5)/'Lineær programmering opg 4'!$K$5*-1)</f>
        <v>259.1399999999847</v>
      </c>
      <c r="F7733" s="167" t="str">
        <f>IF('Lineær programmering opg 4'!$E$6=0,"-",(-A7733+'Lineær programmering opg 4'!$M$6)/'Lineær programmering opg 4'!$K$6*-1)</f>
        <v>-</v>
      </c>
      <c r="G7733" s="167" t="str">
        <f>IF('Lineær programmering opg 4'!$D$7=0,"-",((-A7733+'Lineær programmering opg 4'!$M$7)/'Lineær programmering opg 4'!$K$7)*-1)</f>
        <v>-</v>
      </c>
      <c r="H7733" s="167" t="str">
        <f>IF('Lineær programmering opg 4'!$C$8=0,"-",((-A7733+'Lineær programmering opg 4'!$M$8)/'Lineær programmering opg 4'!$K$8)*-1)</f>
        <v>-</v>
      </c>
      <c r="I7733" s="167" t="str">
        <f>IF('Lineær programmering opg 4'!$D$8=0,"-",'Lineær programmering opg 4'!$G$8)</f>
        <v>-</v>
      </c>
      <c r="J7733" s="295">
        <f>A7733*'Lineær programmering opg 4'!$C$11+Datatabel!C7733*'Lineær programmering opg 4'!$D$11</f>
        <v>44318.999999999745</v>
      </c>
      <c r="K7733" s="9">
        <f t="shared" si="602"/>
        <v>0</v>
      </c>
      <c r="L7733" s="9">
        <f t="shared" si="603"/>
        <v>0</v>
      </c>
    </row>
    <row r="7734" spans="1:12" ht="15" x14ac:dyDescent="0.25">
      <c r="A7734" s="167">
        <f t="shared" si="601"/>
        <v>54.456000000020438</v>
      </c>
      <c r="B7734" s="325">
        <f t="shared" si="604"/>
        <v>0.22690000000008514</v>
      </c>
      <c r="C7734" s="167">
        <f t="shared" si="600"/>
        <v>259.15799999998472</v>
      </c>
      <c r="D7734" s="167">
        <f>IF('Lineær programmering opg 4'!$M$4=0,"-",(-A7734+'Lineær programmering opg 4'!$M$4)/'Lineær programmering opg 4'!$K$4*-1)</f>
        <v>371.08799999995915</v>
      </c>
      <c r="E7734" s="167">
        <f>IF('Lineær programmering opg 4'!$M$5=0,"-",(-A7734+'Lineær programmering opg 4'!$M$5)/'Lineær programmering opg 4'!$K$5*-1)</f>
        <v>259.15799999998472</v>
      </c>
      <c r="F7734" s="167" t="str">
        <f>IF('Lineær programmering opg 4'!$E$6=0,"-",(-A7734+'Lineær programmering opg 4'!$M$6)/'Lineær programmering opg 4'!$K$6*-1)</f>
        <v>-</v>
      </c>
      <c r="G7734" s="167" t="str">
        <f>IF('Lineær programmering opg 4'!$D$7=0,"-",((-A7734+'Lineær programmering opg 4'!$M$7)/'Lineær programmering opg 4'!$K$7)*-1)</f>
        <v>-</v>
      </c>
      <c r="H7734" s="167" t="str">
        <f>IF('Lineær programmering opg 4'!$C$8=0,"-",((-A7734+'Lineær programmering opg 4'!$M$8)/'Lineær programmering opg 4'!$K$8)*-1)</f>
        <v>-</v>
      </c>
      <c r="I7734" s="167" t="str">
        <f>IF('Lineær programmering opg 4'!$D$8=0,"-",'Lineær programmering opg 4'!$G$8)</f>
        <v>-</v>
      </c>
      <c r="J7734" s="295">
        <f>A7734*'Lineær programmering opg 4'!$C$11+Datatabel!C7734*'Lineær programmering opg 4'!$D$11</f>
        <v>44319.299999999748</v>
      </c>
      <c r="K7734" s="9">
        <f t="shared" si="602"/>
        <v>0</v>
      </c>
      <c r="L7734" s="9">
        <f t="shared" si="603"/>
        <v>0</v>
      </c>
    </row>
    <row r="7735" spans="1:12" ht="15" x14ac:dyDescent="0.25">
      <c r="A7735" s="167">
        <f t="shared" si="601"/>
        <v>54.432000000020437</v>
      </c>
      <c r="B7735" s="325">
        <f t="shared" si="604"/>
        <v>0.22680000000008516</v>
      </c>
      <c r="C7735" s="167">
        <f t="shared" si="600"/>
        <v>259.1759999999847</v>
      </c>
      <c r="D7735" s="167">
        <f>IF('Lineær programmering opg 4'!$M$4=0,"-",(-A7735+'Lineær programmering opg 4'!$M$4)/'Lineær programmering opg 4'!$K$4*-1)</f>
        <v>371.13599999995915</v>
      </c>
      <c r="E7735" s="167">
        <f>IF('Lineær programmering opg 4'!$M$5=0,"-",(-A7735+'Lineær programmering opg 4'!$M$5)/'Lineær programmering opg 4'!$K$5*-1)</f>
        <v>259.1759999999847</v>
      </c>
      <c r="F7735" s="167" t="str">
        <f>IF('Lineær programmering opg 4'!$E$6=0,"-",(-A7735+'Lineær programmering opg 4'!$M$6)/'Lineær programmering opg 4'!$K$6*-1)</f>
        <v>-</v>
      </c>
      <c r="G7735" s="167" t="str">
        <f>IF('Lineær programmering opg 4'!$D$7=0,"-",((-A7735+'Lineær programmering opg 4'!$M$7)/'Lineær programmering opg 4'!$K$7)*-1)</f>
        <v>-</v>
      </c>
      <c r="H7735" s="167" t="str">
        <f>IF('Lineær programmering opg 4'!$C$8=0,"-",((-A7735+'Lineær programmering opg 4'!$M$8)/'Lineær programmering opg 4'!$K$8)*-1)</f>
        <v>-</v>
      </c>
      <c r="I7735" s="167" t="str">
        <f>IF('Lineær programmering opg 4'!$D$8=0,"-",'Lineær programmering opg 4'!$G$8)</f>
        <v>-</v>
      </c>
      <c r="J7735" s="295">
        <f>A7735*'Lineær programmering opg 4'!$C$11+Datatabel!C7735*'Lineær programmering opg 4'!$D$11</f>
        <v>44319.599999999744</v>
      </c>
      <c r="K7735" s="9">
        <f t="shared" si="602"/>
        <v>0</v>
      </c>
      <c r="L7735" s="9">
        <f t="shared" si="603"/>
        <v>0</v>
      </c>
    </row>
    <row r="7736" spans="1:12" ht="15" x14ac:dyDescent="0.25">
      <c r="A7736" s="167">
        <f t="shared" si="601"/>
        <v>54.408000000020436</v>
      </c>
      <c r="B7736" s="325">
        <f t="shared" si="604"/>
        <v>0.22670000000008517</v>
      </c>
      <c r="C7736" s="167">
        <f t="shared" si="600"/>
        <v>259.19399999998473</v>
      </c>
      <c r="D7736" s="167">
        <f>IF('Lineær programmering opg 4'!$M$4=0,"-",(-A7736+'Lineær programmering opg 4'!$M$4)/'Lineær programmering opg 4'!$K$4*-1)</f>
        <v>371.18399999995916</v>
      </c>
      <c r="E7736" s="167">
        <f>IF('Lineær programmering opg 4'!$M$5=0,"-",(-A7736+'Lineær programmering opg 4'!$M$5)/'Lineær programmering opg 4'!$K$5*-1)</f>
        <v>259.19399999998473</v>
      </c>
      <c r="F7736" s="167" t="str">
        <f>IF('Lineær programmering opg 4'!$E$6=0,"-",(-A7736+'Lineær programmering opg 4'!$M$6)/'Lineær programmering opg 4'!$K$6*-1)</f>
        <v>-</v>
      </c>
      <c r="G7736" s="167" t="str">
        <f>IF('Lineær programmering opg 4'!$D$7=0,"-",((-A7736+'Lineær programmering opg 4'!$M$7)/'Lineær programmering opg 4'!$K$7)*-1)</f>
        <v>-</v>
      </c>
      <c r="H7736" s="167" t="str">
        <f>IF('Lineær programmering opg 4'!$C$8=0,"-",((-A7736+'Lineær programmering opg 4'!$M$8)/'Lineær programmering opg 4'!$K$8)*-1)</f>
        <v>-</v>
      </c>
      <c r="I7736" s="167" t="str">
        <f>IF('Lineær programmering opg 4'!$D$8=0,"-",'Lineær programmering opg 4'!$G$8)</f>
        <v>-</v>
      </c>
      <c r="J7736" s="295">
        <f>A7736*'Lineær programmering opg 4'!$C$11+Datatabel!C7736*'Lineær programmering opg 4'!$D$11</f>
        <v>44319.899999999747</v>
      </c>
      <c r="K7736" s="9">
        <f t="shared" si="602"/>
        <v>0</v>
      </c>
      <c r="L7736" s="9">
        <f t="shared" si="603"/>
        <v>0</v>
      </c>
    </row>
    <row r="7737" spans="1:12" ht="15" x14ac:dyDescent="0.25">
      <c r="A7737" s="167">
        <f t="shared" si="601"/>
        <v>54.384000000020443</v>
      </c>
      <c r="B7737" s="325">
        <f t="shared" si="604"/>
        <v>0.22660000000008518</v>
      </c>
      <c r="C7737" s="167">
        <f t="shared" si="600"/>
        <v>259.2119999999847</v>
      </c>
      <c r="D7737" s="167">
        <f>IF('Lineær programmering opg 4'!$M$4=0,"-",(-A7737+'Lineær programmering opg 4'!$M$4)/'Lineær programmering opg 4'!$K$4*-1)</f>
        <v>371.2319999999591</v>
      </c>
      <c r="E7737" s="167">
        <f>IF('Lineær programmering opg 4'!$M$5=0,"-",(-A7737+'Lineær programmering opg 4'!$M$5)/'Lineær programmering opg 4'!$K$5*-1)</f>
        <v>259.2119999999847</v>
      </c>
      <c r="F7737" s="167" t="str">
        <f>IF('Lineær programmering opg 4'!$E$6=0,"-",(-A7737+'Lineær programmering opg 4'!$M$6)/'Lineær programmering opg 4'!$K$6*-1)</f>
        <v>-</v>
      </c>
      <c r="G7737" s="167" t="str">
        <f>IF('Lineær programmering opg 4'!$D$7=0,"-",((-A7737+'Lineær programmering opg 4'!$M$7)/'Lineær programmering opg 4'!$K$7)*-1)</f>
        <v>-</v>
      </c>
      <c r="H7737" s="167" t="str">
        <f>IF('Lineær programmering opg 4'!$C$8=0,"-",((-A7737+'Lineær programmering opg 4'!$M$8)/'Lineær programmering opg 4'!$K$8)*-1)</f>
        <v>-</v>
      </c>
      <c r="I7737" s="167" t="str">
        <f>IF('Lineær programmering opg 4'!$D$8=0,"-",'Lineær programmering opg 4'!$G$8)</f>
        <v>-</v>
      </c>
      <c r="J7737" s="295">
        <f>A7737*'Lineær programmering opg 4'!$C$11+Datatabel!C7737*'Lineær programmering opg 4'!$D$11</f>
        <v>44320.19999999975</v>
      </c>
      <c r="K7737" s="9">
        <f t="shared" si="602"/>
        <v>0</v>
      </c>
      <c r="L7737" s="9">
        <f t="shared" si="603"/>
        <v>0</v>
      </c>
    </row>
    <row r="7738" spans="1:12" ht="15" x14ac:dyDescent="0.25">
      <c r="A7738" s="167">
        <f t="shared" si="601"/>
        <v>54.360000000020449</v>
      </c>
      <c r="B7738" s="325">
        <f t="shared" si="604"/>
        <v>0.22650000000008519</v>
      </c>
      <c r="C7738" s="167">
        <f t="shared" si="600"/>
        <v>259.22999999998467</v>
      </c>
      <c r="D7738" s="167">
        <f>IF('Lineær programmering opg 4'!$M$4=0,"-",(-A7738+'Lineær programmering opg 4'!$M$4)/'Lineær programmering opg 4'!$K$4*-1)</f>
        <v>371.2799999999591</v>
      </c>
      <c r="E7738" s="167">
        <f>IF('Lineær programmering opg 4'!$M$5=0,"-",(-A7738+'Lineær programmering opg 4'!$M$5)/'Lineær programmering opg 4'!$K$5*-1)</f>
        <v>259.22999999998467</v>
      </c>
      <c r="F7738" s="167" t="str">
        <f>IF('Lineær programmering opg 4'!$E$6=0,"-",(-A7738+'Lineær programmering opg 4'!$M$6)/'Lineær programmering opg 4'!$K$6*-1)</f>
        <v>-</v>
      </c>
      <c r="G7738" s="167" t="str">
        <f>IF('Lineær programmering opg 4'!$D$7=0,"-",((-A7738+'Lineær programmering opg 4'!$M$7)/'Lineær programmering opg 4'!$K$7)*-1)</f>
        <v>-</v>
      </c>
      <c r="H7738" s="167" t="str">
        <f>IF('Lineær programmering opg 4'!$C$8=0,"-",((-A7738+'Lineær programmering opg 4'!$M$8)/'Lineær programmering opg 4'!$K$8)*-1)</f>
        <v>-</v>
      </c>
      <c r="I7738" s="167" t="str">
        <f>IF('Lineær programmering opg 4'!$D$8=0,"-",'Lineær programmering opg 4'!$G$8)</f>
        <v>-</v>
      </c>
      <c r="J7738" s="295">
        <f>A7738*'Lineær programmering opg 4'!$C$11+Datatabel!C7738*'Lineær programmering opg 4'!$D$11</f>
        <v>44320.499999999745</v>
      </c>
      <c r="K7738" s="9">
        <f t="shared" si="602"/>
        <v>0</v>
      </c>
      <c r="L7738" s="9">
        <f t="shared" si="603"/>
        <v>0</v>
      </c>
    </row>
    <row r="7739" spans="1:12" ht="15" x14ac:dyDescent="0.25">
      <c r="A7739" s="167">
        <f t="shared" si="601"/>
        <v>54.336000000020448</v>
      </c>
      <c r="B7739" s="325">
        <f t="shared" si="604"/>
        <v>0.2264000000000852</v>
      </c>
      <c r="C7739" s="167">
        <f t="shared" si="600"/>
        <v>259.24799999998464</v>
      </c>
      <c r="D7739" s="167">
        <f>IF('Lineær programmering opg 4'!$M$4=0,"-",(-A7739+'Lineær programmering opg 4'!$M$4)/'Lineær programmering opg 4'!$K$4*-1)</f>
        <v>371.3279999999591</v>
      </c>
      <c r="E7739" s="167">
        <f>IF('Lineær programmering opg 4'!$M$5=0,"-",(-A7739+'Lineær programmering opg 4'!$M$5)/'Lineær programmering opg 4'!$K$5*-1)</f>
        <v>259.24799999998464</v>
      </c>
      <c r="F7739" s="167" t="str">
        <f>IF('Lineær programmering opg 4'!$E$6=0,"-",(-A7739+'Lineær programmering opg 4'!$M$6)/'Lineær programmering opg 4'!$K$6*-1)</f>
        <v>-</v>
      </c>
      <c r="G7739" s="167" t="str">
        <f>IF('Lineær programmering opg 4'!$D$7=0,"-",((-A7739+'Lineær programmering opg 4'!$M$7)/'Lineær programmering opg 4'!$K$7)*-1)</f>
        <v>-</v>
      </c>
      <c r="H7739" s="167" t="str">
        <f>IF('Lineær programmering opg 4'!$C$8=0,"-",((-A7739+'Lineær programmering opg 4'!$M$8)/'Lineær programmering opg 4'!$K$8)*-1)</f>
        <v>-</v>
      </c>
      <c r="I7739" s="167" t="str">
        <f>IF('Lineær programmering opg 4'!$D$8=0,"-",'Lineær programmering opg 4'!$G$8)</f>
        <v>-</v>
      </c>
      <c r="J7739" s="295">
        <f>A7739*'Lineær programmering opg 4'!$C$11+Datatabel!C7739*'Lineær programmering opg 4'!$D$11</f>
        <v>44320.799999999741</v>
      </c>
      <c r="K7739" s="9">
        <f t="shared" si="602"/>
        <v>0</v>
      </c>
      <c r="L7739" s="9">
        <f t="shared" si="603"/>
        <v>0</v>
      </c>
    </row>
    <row r="7740" spans="1:12" ht="15" x14ac:dyDescent="0.25">
      <c r="A7740" s="167">
        <f t="shared" si="601"/>
        <v>54.312000000020447</v>
      </c>
      <c r="B7740" s="325">
        <f t="shared" si="604"/>
        <v>0.22630000000008521</v>
      </c>
      <c r="C7740" s="167">
        <f t="shared" si="600"/>
        <v>259.26599999998467</v>
      </c>
      <c r="D7740" s="167">
        <f>IF('Lineær programmering opg 4'!$M$4=0,"-",(-A7740+'Lineær programmering opg 4'!$M$4)/'Lineær programmering opg 4'!$K$4*-1)</f>
        <v>371.37599999995911</v>
      </c>
      <c r="E7740" s="167">
        <f>IF('Lineær programmering opg 4'!$M$5=0,"-",(-A7740+'Lineær programmering opg 4'!$M$5)/'Lineær programmering opg 4'!$K$5*-1)</f>
        <v>259.26599999998467</v>
      </c>
      <c r="F7740" s="167" t="str">
        <f>IF('Lineær programmering opg 4'!$E$6=0,"-",(-A7740+'Lineær programmering opg 4'!$M$6)/'Lineær programmering opg 4'!$K$6*-1)</f>
        <v>-</v>
      </c>
      <c r="G7740" s="167" t="str">
        <f>IF('Lineær programmering opg 4'!$D$7=0,"-",((-A7740+'Lineær programmering opg 4'!$M$7)/'Lineær programmering opg 4'!$K$7)*-1)</f>
        <v>-</v>
      </c>
      <c r="H7740" s="167" t="str">
        <f>IF('Lineær programmering opg 4'!$C$8=0,"-",((-A7740+'Lineær programmering opg 4'!$M$8)/'Lineær programmering opg 4'!$K$8)*-1)</f>
        <v>-</v>
      </c>
      <c r="I7740" s="167" t="str">
        <f>IF('Lineær programmering opg 4'!$D$8=0,"-",'Lineær programmering opg 4'!$G$8)</f>
        <v>-</v>
      </c>
      <c r="J7740" s="295">
        <f>A7740*'Lineær programmering opg 4'!$C$11+Datatabel!C7740*'Lineær programmering opg 4'!$D$11</f>
        <v>44321.099999999744</v>
      </c>
      <c r="K7740" s="9">
        <f t="shared" si="602"/>
        <v>0</v>
      </c>
      <c r="L7740" s="9">
        <f t="shared" si="603"/>
        <v>0</v>
      </c>
    </row>
    <row r="7741" spans="1:12" ht="15" x14ac:dyDescent="0.25">
      <c r="A7741" s="167">
        <f t="shared" si="601"/>
        <v>54.288000000020453</v>
      </c>
      <c r="B7741" s="325">
        <f t="shared" si="604"/>
        <v>0.22620000000008522</v>
      </c>
      <c r="C7741" s="167">
        <f t="shared" si="600"/>
        <v>259.28399999998464</v>
      </c>
      <c r="D7741" s="167">
        <f>IF('Lineær programmering opg 4'!$M$4=0,"-",(-A7741+'Lineær programmering opg 4'!$M$4)/'Lineær programmering opg 4'!$K$4*-1)</f>
        <v>371.42399999995911</v>
      </c>
      <c r="E7741" s="167">
        <f>IF('Lineær programmering opg 4'!$M$5=0,"-",(-A7741+'Lineær programmering opg 4'!$M$5)/'Lineær programmering opg 4'!$K$5*-1)</f>
        <v>259.28399999998464</v>
      </c>
      <c r="F7741" s="167" t="str">
        <f>IF('Lineær programmering opg 4'!$E$6=0,"-",(-A7741+'Lineær programmering opg 4'!$M$6)/'Lineær programmering opg 4'!$K$6*-1)</f>
        <v>-</v>
      </c>
      <c r="G7741" s="167" t="str">
        <f>IF('Lineær programmering opg 4'!$D$7=0,"-",((-A7741+'Lineær programmering opg 4'!$M$7)/'Lineær programmering opg 4'!$K$7)*-1)</f>
        <v>-</v>
      </c>
      <c r="H7741" s="167" t="str">
        <f>IF('Lineær programmering opg 4'!$C$8=0,"-",((-A7741+'Lineær programmering opg 4'!$M$8)/'Lineær programmering opg 4'!$K$8)*-1)</f>
        <v>-</v>
      </c>
      <c r="I7741" s="167" t="str">
        <f>IF('Lineær programmering opg 4'!$D$8=0,"-",'Lineær programmering opg 4'!$G$8)</f>
        <v>-</v>
      </c>
      <c r="J7741" s="295">
        <f>A7741*'Lineær programmering opg 4'!$C$11+Datatabel!C7741*'Lineær programmering opg 4'!$D$11</f>
        <v>44321.399999999747</v>
      </c>
      <c r="K7741" s="9">
        <f t="shared" si="602"/>
        <v>0</v>
      </c>
      <c r="L7741" s="9">
        <f t="shared" si="603"/>
        <v>0</v>
      </c>
    </row>
    <row r="7742" spans="1:12" ht="15" x14ac:dyDescent="0.25">
      <c r="A7742" s="167">
        <f t="shared" si="601"/>
        <v>54.264000000020459</v>
      </c>
      <c r="B7742" s="325">
        <f t="shared" si="604"/>
        <v>0.22610000000008523</v>
      </c>
      <c r="C7742" s="167">
        <f t="shared" si="600"/>
        <v>259.30199999998467</v>
      </c>
      <c r="D7742" s="167">
        <f>IF('Lineær programmering opg 4'!$M$4=0,"-",(-A7742+'Lineær programmering opg 4'!$M$4)/'Lineær programmering opg 4'!$K$4*-1)</f>
        <v>371.47199999995905</v>
      </c>
      <c r="E7742" s="167">
        <f>IF('Lineær programmering opg 4'!$M$5=0,"-",(-A7742+'Lineær programmering opg 4'!$M$5)/'Lineær programmering opg 4'!$K$5*-1)</f>
        <v>259.30199999998467</v>
      </c>
      <c r="F7742" s="167" t="str">
        <f>IF('Lineær programmering opg 4'!$E$6=0,"-",(-A7742+'Lineær programmering opg 4'!$M$6)/'Lineær programmering opg 4'!$K$6*-1)</f>
        <v>-</v>
      </c>
      <c r="G7742" s="167" t="str">
        <f>IF('Lineær programmering opg 4'!$D$7=0,"-",((-A7742+'Lineær programmering opg 4'!$M$7)/'Lineær programmering opg 4'!$K$7)*-1)</f>
        <v>-</v>
      </c>
      <c r="H7742" s="167" t="str">
        <f>IF('Lineær programmering opg 4'!$C$8=0,"-",((-A7742+'Lineær programmering opg 4'!$M$8)/'Lineær programmering opg 4'!$K$8)*-1)</f>
        <v>-</v>
      </c>
      <c r="I7742" s="167" t="str">
        <f>IF('Lineær programmering opg 4'!$D$8=0,"-",'Lineær programmering opg 4'!$G$8)</f>
        <v>-</v>
      </c>
      <c r="J7742" s="295">
        <f>A7742*'Lineær programmering opg 4'!$C$11+Datatabel!C7742*'Lineær programmering opg 4'!$D$11</f>
        <v>44321.69999999975</v>
      </c>
      <c r="K7742" s="9">
        <f t="shared" si="602"/>
        <v>0</v>
      </c>
      <c r="L7742" s="9">
        <f t="shared" si="603"/>
        <v>0</v>
      </c>
    </row>
    <row r="7743" spans="1:12" ht="15" x14ac:dyDescent="0.25">
      <c r="A7743" s="167">
        <f t="shared" si="601"/>
        <v>54.240000000020459</v>
      </c>
      <c r="B7743" s="325">
        <f t="shared" si="604"/>
        <v>0.22600000000008524</v>
      </c>
      <c r="C7743" s="167">
        <f t="shared" si="600"/>
        <v>259.31999999998465</v>
      </c>
      <c r="D7743" s="167">
        <f>IF('Lineær programmering opg 4'!$M$4=0,"-",(-A7743+'Lineær programmering opg 4'!$M$4)/'Lineær programmering opg 4'!$K$4*-1)</f>
        <v>371.51999999995905</v>
      </c>
      <c r="E7743" s="167">
        <f>IF('Lineær programmering opg 4'!$M$5=0,"-",(-A7743+'Lineær programmering opg 4'!$M$5)/'Lineær programmering opg 4'!$K$5*-1)</f>
        <v>259.31999999998465</v>
      </c>
      <c r="F7743" s="167" t="str">
        <f>IF('Lineær programmering opg 4'!$E$6=0,"-",(-A7743+'Lineær programmering opg 4'!$M$6)/'Lineær programmering opg 4'!$K$6*-1)</f>
        <v>-</v>
      </c>
      <c r="G7743" s="167" t="str">
        <f>IF('Lineær programmering opg 4'!$D$7=0,"-",((-A7743+'Lineær programmering opg 4'!$M$7)/'Lineær programmering opg 4'!$K$7)*-1)</f>
        <v>-</v>
      </c>
      <c r="H7743" s="167" t="str">
        <f>IF('Lineær programmering opg 4'!$C$8=0,"-",((-A7743+'Lineær programmering opg 4'!$M$8)/'Lineær programmering opg 4'!$K$8)*-1)</f>
        <v>-</v>
      </c>
      <c r="I7743" s="167" t="str">
        <f>IF('Lineær programmering opg 4'!$D$8=0,"-",'Lineær programmering opg 4'!$G$8)</f>
        <v>-</v>
      </c>
      <c r="J7743" s="295">
        <f>A7743*'Lineær programmering opg 4'!$C$11+Datatabel!C7743*'Lineær programmering opg 4'!$D$11</f>
        <v>44321.999999999738</v>
      </c>
      <c r="K7743" s="9">
        <f t="shared" si="602"/>
        <v>0</v>
      </c>
      <c r="L7743" s="9">
        <f t="shared" si="603"/>
        <v>0</v>
      </c>
    </row>
    <row r="7744" spans="1:12" ht="15" x14ac:dyDescent="0.25">
      <c r="A7744" s="167">
        <f t="shared" si="601"/>
        <v>54.216000000020458</v>
      </c>
      <c r="B7744" s="325">
        <f t="shared" si="604"/>
        <v>0.22590000000008525</v>
      </c>
      <c r="C7744" s="167">
        <f t="shared" si="600"/>
        <v>259.33799999998467</v>
      </c>
      <c r="D7744" s="167">
        <f>IF('Lineær programmering opg 4'!$M$4=0,"-",(-A7744+'Lineær programmering opg 4'!$M$4)/'Lineær programmering opg 4'!$K$4*-1)</f>
        <v>371.56799999995906</v>
      </c>
      <c r="E7744" s="167">
        <f>IF('Lineær programmering opg 4'!$M$5=0,"-",(-A7744+'Lineær programmering opg 4'!$M$5)/'Lineær programmering opg 4'!$K$5*-1)</f>
        <v>259.33799999998467</v>
      </c>
      <c r="F7744" s="167" t="str">
        <f>IF('Lineær programmering opg 4'!$E$6=0,"-",(-A7744+'Lineær programmering opg 4'!$M$6)/'Lineær programmering opg 4'!$K$6*-1)</f>
        <v>-</v>
      </c>
      <c r="G7744" s="167" t="str">
        <f>IF('Lineær programmering opg 4'!$D$7=0,"-",((-A7744+'Lineær programmering opg 4'!$M$7)/'Lineær programmering opg 4'!$K$7)*-1)</f>
        <v>-</v>
      </c>
      <c r="H7744" s="167" t="str">
        <f>IF('Lineær programmering opg 4'!$C$8=0,"-",((-A7744+'Lineær programmering opg 4'!$M$8)/'Lineær programmering opg 4'!$K$8)*-1)</f>
        <v>-</v>
      </c>
      <c r="I7744" s="167" t="str">
        <f>IF('Lineær programmering opg 4'!$D$8=0,"-",'Lineær programmering opg 4'!$G$8)</f>
        <v>-</v>
      </c>
      <c r="J7744" s="295">
        <f>A7744*'Lineær programmering opg 4'!$C$11+Datatabel!C7744*'Lineær programmering opg 4'!$D$11</f>
        <v>44322.299999999741</v>
      </c>
      <c r="K7744" s="9">
        <f t="shared" si="602"/>
        <v>0</v>
      </c>
      <c r="L7744" s="9">
        <f t="shared" si="603"/>
        <v>0</v>
      </c>
    </row>
    <row r="7745" spans="1:12" ht="15" x14ac:dyDescent="0.25">
      <c r="A7745" s="167">
        <f t="shared" si="601"/>
        <v>54.192000000020464</v>
      </c>
      <c r="B7745" s="325">
        <f t="shared" si="604"/>
        <v>0.22580000000008527</v>
      </c>
      <c r="C7745" s="167">
        <f t="shared" si="600"/>
        <v>259.35599999998465</v>
      </c>
      <c r="D7745" s="167">
        <f>IF('Lineær programmering opg 4'!$M$4=0,"-",(-A7745+'Lineær programmering opg 4'!$M$4)/'Lineær programmering opg 4'!$K$4*-1)</f>
        <v>371.61599999995906</v>
      </c>
      <c r="E7745" s="167">
        <f>IF('Lineær programmering opg 4'!$M$5=0,"-",(-A7745+'Lineær programmering opg 4'!$M$5)/'Lineær programmering opg 4'!$K$5*-1)</f>
        <v>259.35599999998465</v>
      </c>
      <c r="F7745" s="167" t="str">
        <f>IF('Lineær programmering opg 4'!$E$6=0,"-",(-A7745+'Lineær programmering opg 4'!$M$6)/'Lineær programmering opg 4'!$K$6*-1)</f>
        <v>-</v>
      </c>
      <c r="G7745" s="167" t="str">
        <f>IF('Lineær programmering opg 4'!$D$7=0,"-",((-A7745+'Lineær programmering opg 4'!$M$7)/'Lineær programmering opg 4'!$K$7)*-1)</f>
        <v>-</v>
      </c>
      <c r="H7745" s="167" t="str">
        <f>IF('Lineær programmering opg 4'!$C$8=0,"-",((-A7745+'Lineær programmering opg 4'!$M$8)/'Lineær programmering opg 4'!$K$8)*-1)</f>
        <v>-</v>
      </c>
      <c r="I7745" s="167" t="str">
        <f>IF('Lineær programmering opg 4'!$D$8=0,"-",'Lineær programmering opg 4'!$G$8)</f>
        <v>-</v>
      </c>
      <c r="J7745" s="295">
        <f>A7745*'Lineær programmering opg 4'!$C$11+Datatabel!C7745*'Lineær programmering opg 4'!$D$11</f>
        <v>44322.599999999744</v>
      </c>
      <c r="K7745" s="9">
        <f t="shared" si="602"/>
        <v>0</v>
      </c>
      <c r="L7745" s="9">
        <f t="shared" si="603"/>
        <v>0</v>
      </c>
    </row>
    <row r="7746" spans="1:12" ht="15" x14ac:dyDescent="0.25">
      <c r="A7746" s="167">
        <f t="shared" si="601"/>
        <v>54.16800000002047</v>
      </c>
      <c r="B7746" s="325">
        <f t="shared" si="604"/>
        <v>0.22570000000008528</v>
      </c>
      <c r="C7746" s="167">
        <f t="shared" si="600"/>
        <v>259.37399999998468</v>
      </c>
      <c r="D7746" s="167">
        <f>IF('Lineær programmering opg 4'!$M$4=0,"-",(-A7746+'Lineær programmering opg 4'!$M$4)/'Lineær programmering opg 4'!$K$4*-1)</f>
        <v>371.66399999995906</v>
      </c>
      <c r="E7746" s="167">
        <f>IF('Lineær programmering opg 4'!$M$5=0,"-",(-A7746+'Lineær programmering opg 4'!$M$5)/'Lineær programmering opg 4'!$K$5*-1)</f>
        <v>259.37399999998468</v>
      </c>
      <c r="F7746" s="167" t="str">
        <f>IF('Lineær programmering opg 4'!$E$6=0,"-",(-A7746+'Lineær programmering opg 4'!$M$6)/'Lineær programmering opg 4'!$K$6*-1)</f>
        <v>-</v>
      </c>
      <c r="G7746" s="167" t="str">
        <f>IF('Lineær programmering opg 4'!$D$7=0,"-",((-A7746+'Lineær programmering opg 4'!$M$7)/'Lineær programmering opg 4'!$K$7)*-1)</f>
        <v>-</v>
      </c>
      <c r="H7746" s="167" t="str">
        <f>IF('Lineær programmering opg 4'!$C$8=0,"-",((-A7746+'Lineær programmering opg 4'!$M$8)/'Lineær programmering opg 4'!$K$8)*-1)</f>
        <v>-</v>
      </c>
      <c r="I7746" s="167" t="str">
        <f>IF('Lineær programmering opg 4'!$D$8=0,"-",'Lineær programmering opg 4'!$G$8)</f>
        <v>-</v>
      </c>
      <c r="J7746" s="295">
        <f>A7746*'Lineær programmering opg 4'!$C$11+Datatabel!C7746*'Lineær programmering opg 4'!$D$11</f>
        <v>44322.899999999747</v>
      </c>
      <c r="K7746" s="9">
        <f t="shared" si="602"/>
        <v>0</v>
      </c>
      <c r="L7746" s="9">
        <f t="shared" si="603"/>
        <v>0</v>
      </c>
    </row>
    <row r="7747" spans="1:12" ht="15" x14ac:dyDescent="0.25">
      <c r="A7747" s="167">
        <f t="shared" si="601"/>
        <v>54.144000000020469</v>
      </c>
      <c r="B7747" s="325">
        <f t="shared" si="604"/>
        <v>0.22560000000008529</v>
      </c>
      <c r="C7747" s="167">
        <f t="shared" ref="C7747:C7810" si="605">MIN(D7747,E7747,F7747,G7747,H7747,I7747)</f>
        <v>259.39199999998465</v>
      </c>
      <c r="D7747" s="167">
        <f>IF('Lineær programmering opg 4'!$M$4=0,"-",(-A7747+'Lineær programmering opg 4'!$M$4)/'Lineær programmering opg 4'!$K$4*-1)</f>
        <v>371.71199999995906</v>
      </c>
      <c r="E7747" s="167">
        <f>IF('Lineær programmering opg 4'!$M$5=0,"-",(-A7747+'Lineær programmering opg 4'!$M$5)/'Lineær programmering opg 4'!$K$5*-1)</f>
        <v>259.39199999998465</v>
      </c>
      <c r="F7747" s="167" t="str">
        <f>IF('Lineær programmering opg 4'!$E$6=0,"-",(-A7747+'Lineær programmering opg 4'!$M$6)/'Lineær programmering opg 4'!$K$6*-1)</f>
        <v>-</v>
      </c>
      <c r="G7747" s="167" t="str">
        <f>IF('Lineær programmering opg 4'!$D$7=0,"-",((-A7747+'Lineær programmering opg 4'!$M$7)/'Lineær programmering opg 4'!$K$7)*-1)</f>
        <v>-</v>
      </c>
      <c r="H7747" s="167" t="str">
        <f>IF('Lineær programmering opg 4'!$C$8=0,"-",((-A7747+'Lineær programmering opg 4'!$M$8)/'Lineær programmering opg 4'!$K$8)*-1)</f>
        <v>-</v>
      </c>
      <c r="I7747" s="167" t="str">
        <f>IF('Lineær programmering opg 4'!$D$8=0,"-",'Lineær programmering opg 4'!$G$8)</f>
        <v>-</v>
      </c>
      <c r="J7747" s="295">
        <f>A7747*'Lineær programmering opg 4'!$C$11+Datatabel!C7747*'Lineær programmering opg 4'!$D$11</f>
        <v>44323.199999999742</v>
      </c>
      <c r="K7747" s="9">
        <f t="shared" si="602"/>
        <v>0</v>
      </c>
      <c r="L7747" s="9">
        <f t="shared" si="603"/>
        <v>0</v>
      </c>
    </row>
    <row r="7748" spans="1:12" ht="15" x14ac:dyDescent="0.25">
      <c r="A7748" s="167">
        <f t="shared" ref="A7748:A7811" si="606">$A$3*B7748</f>
        <v>54.120000000020468</v>
      </c>
      <c r="B7748" s="325">
        <f t="shared" si="604"/>
        <v>0.2255000000000853</v>
      </c>
      <c r="C7748" s="167">
        <f t="shared" si="605"/>
        <v>259.40999999998468</v>
      </c>
      <c r="D7748" s="167">
        <f>IF('Lineær programmering opg 4'!$M$4=0,"-",(-A7748+'Lineær programmering opg 4'!$M$4)/'Lineær programmering opg 4'!$K$4*-1)</f>
        <v>371.75999999995906</v>
      </c>
      <c r="E7748" s="167">
        <f>IF('Lineær programmering opg 4'!$M$5=0,"-",(-A7748+'Lineær programmering opg 4'!$M$5)/'Lineær programmering opg 4'!$K$5*-1)</f>
        <v>259.40999999998468</v>
      </c>
      <c r="F7748" s="167" t="str">
        <f>IF('Lineær programmering opg 4'!$E$6=0,"-",(-A7748+'Lineær programmering opg 4'!$M$6)/'Lineær programmering opg 4'!$K$6*-1)</f>
        <v>-</v>
      </c>
      <c r="G7748" s="167" t="str">
        <f>IF('Lineær programmering opg 4'!$D$7=0,"-",((-A7748+'Lineær programmering opg 4'!$M$7)/'Lineær programmering opg 4'!$K$7)*-1)</f>
        <v>-</v>
      </c>
      <c r="H7748" s="167" t="str">
        <f>IF('Lineær programmering opg 4'!$C$8=0,"-",((-A7748+'Lineær programmering opg 4'!$M$8)/'Lineær programmering opg 4'!$K$8)*-1)</f>
        <v>-</v>
      </c>
      <c r="I7748" s="167" t="str">
        <f>IF('Lineær programmering opg 4'!$D$8=0,"-",'Lineær programmering opg 4'!$G$8)</f>
        <v>-</v>
      </c>
      <c r="J7748" s="295">
        <f>A7748*'Lineær programmering opg 4'!$C$11+Datatabel!C7748*'Lineær programmering opg 4'!$D$11</f>
        <v>44323.499999999745</v>
      </c>
      <c r="K7748" s="9">
        <f t="shared" ref="K7748:K7811" si="607">IF($J$10004=J7748,A7748,0)</f>
        <v>0</v>
      </c>
      <c r="L7748" s="9">
        <f t="shared" ref="L7748:L7811" si="608">IF(J7748=$J$10004,C7748,0)</f>
        <v>0</v>
      </c>
    </row>
    <row r="7749" spans="1:12" ht="15" x14ac:dyDescent="0.25">
      <c r="A7749" s="167">
        <f t="shared" si="606"/>
        <v>54.096000000020474</v>
      </c>
      <c r="B7749" s="325">
        <f t="shared" ref="B7749:B7812" si="609">B7748-0.01%</f>
        <v>0.22540000000008531</v>
      </c>
      <c r="C7749" s="167">
        <f t="shared" si="605"/>
        <v>259.42799999998465</v>
      </c>
      <c r="D7749" s="167">
        <f>IF('Lineær programmering opg 4'!$M$4=0,"-",(-A7749+'Lineær programmering opg 4'!$M$4)/'Lineær programmering opg 4'!$K$4*-1)</f>
        <v>371.80799999995907</v>
      </c>
      <c r="E7749" s="167">
        <f>IF('Lineær programmering opg 4'!$M$5=0,"-",(-A7749+'Lineær programmering opg 4'!$M$5)/'Lineær programmering opg 4'!$K$5*-1)</f>
        <v>259.42799999998465</v>
      </c>
      <c r="F7749" s="167" t="str">
        <f>IF('Lineær programmering opg 4'!$E$6=0,"-",(-A7749+'Lineær programmering opg 4'!$M$6)/'Lineær programmering opg 4'!$K$6*-1)</f>
        <v>-</v>
      </c>
      <c r="G7749" s="167" t="str">
        <f>IF('Lineær programmering opg 4'!$D$7=0,"-",((-A7749+'Lineær programmering opg 4'!$M$7)/'Lineær programmering opg 4'!$K$7)*-1)</f>
        <v>-</v>
      </c>
      <c r="H7749" s="167" t="str">
        <f>IF('Lineær programmering opg 4'!$C$8=0,"-",((-A7749+'Lineær programmering opg 4'!$M$8)/'Lineær programmering opg 4'!$K$8)*-1)</f>
        <v>-</v>
      </c>
      <c r="I7749" s="167" t="str">
        <f>IF('Lineær programmering opg 4'!$D$8=0,"-",'Lineær programmering opg 4'!$G$8)</f>
        <v>-</v>
      </c>
      <c r="J7749" s="295">
        <f>A7749*'Lineær programmering opg 4'!$C$11+Datatabel!C7749*'Lineær programmering opg 4'!$D$11</f>
        <v>44323.799999999748</v>
      </c>
      <c r="K7749" s="9">
        <f t="shared" si="607"/>
        <v>0</v>
      </c>
      <c r="L7749" s="9">
        <f t="shared" si="608"/>
        <v>0</v>
      </c>
    </row>
    <row r="7750" spans="1:12" ht="15" x14ac:dyDescent="0.25">
      <c r="A7750" s="167">
        <f t="shared" si="606"/>
        <v>54.072000000020481</v>
      </c>
      <c r="B7750" s="325">
        <f t="shared" si="609"/>
        <v>0.22530000000008532</v>
      </c>
      <c r="C7750" s="167">
        <f t="shared" si="605"/>
        <v>259.44599999998468</v>
      </c>
      <c r="D7750" s="167">
        <f>IF('Lineær programmering opg 4'!$M$4=0,"-",(-A7750+'Lineær programmering opg 4'!$M$4)/'Lineær programmering opg 4'!$K$4*-1)</f>
        <v>371.85599999995907</v>
      </c>
      <c r="E7750" s="167">
        <f>IF('Lineær programmering opg 4'!$M$5=0,"-",(-A7750+'Lineær programmering opg 4'!$M$5)/'Lineær programmering opg 4'!$K$5*-1)</f>
        <v>259.44599999998468</v>
      </c>
      <c r="F7750" s="167" t="str">
        <f>IF('Lineær programmering opg 4'!$E$6=0,"-",(-A7750+'Lineær programmering opg 4'!$M$6)/'Lineær programmering opg 4'!$K$6*-1)</f>
        <v>-</v>
      </c>
      <c r="G7750" s="167" t="str">
        <f>IF('Lineær programmering opg 4'!$D$7=0,"-",((-A7750+'Lineær programmering opg 4'!$M$7)/'Lineær programmering opg 4'!$K$7)*-1)</f>
        <v>-</v>
      </c>
      <c r="H7750" s="167" t="str">
        <f>IF('Lineær programmering opg 4'!$C$8=0,"-",((-A7750+'Lineær programmering opg 4'!$M$8)/'Lineær programmering opg 4'!$K$8)*-1)</f>
        <v>-</v>
      </c>
      <c r="I7750" s="167" t="str">
        <f>IF('Lineær programmering opg 4'!$D$8=0,"-",'Lineær programmering opg 4'!$G$8)</f>
        <v>-</v>
      </c>
      <c r="J7750" s="295">
        <f>A7750*'Lineær programmering opg 4'!$C$11+Datatabel!C7750*'Lineær programmering opg 4'!$D$11</f>
        <v>44324.099999999751</v>
      </c>
      <c r="K7750" s="9">
        <f t="shared" si="607"/>
        <v>0</v>
      </c>
      <c r="L7750" s="9">
        <f t="shared" si="608"/>
        <v>0</v>
      </c>
    </row>
    <row r="7751" spans="1:12" ht="15" x14ac:dyDescent="0.25">
      <c r="A7751" s="167">
        <f t="shared" si="606"/>
        <v>54.04800000002048</v>
      </c>
      <c r="B7751" s="325">
        <f t="shared" si="609"/>
        <v>0.22520000000008533</v>
      </c>
      <c r="C7751" s="167">
        <f t="shared" si="605"/>
        <v>259.46399999998465</v>
      </c>
      <c r="D7751" s="167">
        <f>IF('Lineær programmering opg 4'!$M$4=0,"-",(-A7751+'Lineær programmering opg 4'!$M$4)/'Lineær programmering opg 4'!$K$4*-1)</f>
        <v>371.90399999995907</v>
      </c>
      <c r="E7751" s="167">
        <f>IF('Lineær programmering opg 4'!$M$5=0,"-",(-A7751+'Lineær programmering opg 4'!$M$5)/'Lineær programmering opg 4'!$K$5*-1)</f>
        <v>259.46399999998465</v>
      </c>
      <c r="F7751" s="167" t="str">
        <f>IF('Lineær programmering opg 4'!$E$6=0,"-",(-A7751+'Lineær programmering opg 4'!$M$6)/'Lineær programmering opg 4'!$K$6*-1)</f>
        <v>-</v>
      </c>
      <c r="G7751" s="167" t="str">
        <f>IF('Lineær programmering opg 4'!$D$7=0,"-",((-A7751+'Lineær programmering opg 4'!$M$7)/'Lineær programmering opg 4'!$K$7)*-1)</f>
        <v>-</v>
      </c>
      <c r="H7751" s="167" t="str">
        <f>IF('Lineær programmering opg 4'!$C$8=0,"-",((-A7751+'Lineær programmering opg 4'!$M$8)/'Lineær programmering opg 4'!$K$8)*-1)</f>
        <v>-</v>
      </c>
      <c r="I7751" s="167" t="str">
        <f>IF('Lineær programmering opg 4'!$D$8=0,"-",'Lineær programmering opg 4'!$G$8)</f>
        <v>-</v>
      </c>
      <c r="J7751" s="295">
        <f>A7751*'Lineær programmering opg 4'!$C$11+Datatabel!C7751*'Lineær programmering opg 4'!$D$11</f>
        <v>44324.399999999747</v>
      </c>
      <c r="K7751" s="9">
        <f t="shared" si="607"/>
        <v>0</v>
      </c>
      <c r="L7751" s="9">
        <f t="shared" si="608"/>
        <v>0</v>
      </c>
    </row>
    <row r="7752" spans="1:12" ht="15" x14ac:dyDescent="0.25">
      <c r="A7752" s="167">
        <f t="shared" si="606"/>
        <v>54.024000000020479</v>
      </c>
      <c r="B7752" s="325">
        <f t="shared" si="609"/>
        <v>0.22510000000008534</v>
      </c>
      <c r="C7752" s="167">
        <f t="shared" si="605"/>
        <v>259.48199999998468</v>
      </c>
      <c r="D7752" s="167">
        <f>IF('Lineær programmering opg 4'!$M$4=0,"-",(-A7752+'Lineær programmering opg 4'!$M$4)/'Lineær programmering opg 4'!$K$4*-1)</f>
        <v>371.95199999995907</v>
      </c>
      <c r="E7752" s="167">
        <f>IF('Lineær programmering opg 4'!$M$5=0,"-",(-A7752+'Lineær programmering opg 4'!$M$5)/'Lineær programmering opg 4'!$K$5*-1)</f>
        <v>259.48199999998468</v>
      </c>
      <c r="F7752" s="167" t="str">
        <f>IF('Lineær programmering opg 4'!$E$6=0,"-",(-A7752+'Lineær programmering opg 4'!$M$6)/'Lineær programmering opg 4'!$K$6*-1)</f>
        <v>-</v>
      </c>
      <c r="G7752" s="167" t="str">
        <f>IF('Lineær programmering opg 4'!$D$7=0,"-",((-A7752+'Lineær programmering opg 4'!$M$7)/'Lineær programmering opg 4'!$K$7)*-1)</f>
        <v>-</v>
      </c>
      <c r="H7752" s="167" t="str">
        <f>IF('Lineær programmering opg 4'!$C$8=0,"-",((-A7752+'Lineær programmering opg 4'!$M$8)/'Lineær programmering opg 4'!$K$8)*-1)</f>
        <v>-</v>
      </c>
      <c r="I7752" s="167" t="str">
        <f>IF('Lineær programmering opg 4'!$D$8=0,"-",'Lineær programmering opg 4'!$G$8)</f>
        <v>-</v>
      </c>
      <c r="J7752" s="295">
        <f>A7752*'Lineær programmering opg 4'!$C$11+Datatabel!C7752*'Lineær programmering opg 4'!$D$11</f>
        <v>44324.69999999975</v>
      </c>
      <c r="K7752" s="9">
        <f t="shared" si="607"/>
        <v>0</v>
      </c>
      <c r="L7752" s="9">
        <f t="shared" si="608"/>
        <v>0</v>
      </c>
    </row>
    <row r="7753" spans="1:12" ht="15" x14ac:dyDescent="0.25">
      <c r="A7753" s="167">
        <f t="shared" si="606"/>
        <v>54.000000000020485</v>
      </c>
      <c r="B7753" s="325">
        <f t="shared" si="609"/>
        <v>0.22500000000008535</v>
      </c>
      <c r="C7753" s="167">
        <f t="shared" si="605"/>
        <v>259.49999999998465</v>
      </c>
      <c r="D7753" s="167">
        <f>IF('Lineær programmering opg 4'!$M$4=0,"-",(-A7753+'Lineær programmering opg 4'!$M$4)/'Lineær programmering opg 4'!$K$4*-1)</f>
        <v>371.99999999995902</v>
      </c>
      <c r="E7753" s="167">
        <f>IF('Lineær programmering opg 4'!$M$5=0,"-",(-A7753+'Lineær programmering opg 4'!$M$5)/'Lineær programmering opg 4'!$K$5*-1)</f>
        <v>259.49999999998465</v>
      </c>
      <c r="F7753" s="167" t="str">
        <f>IF('Lineær programmering opg 4'!$E$6=0,"-",(-A7753+'Lineær programmering opg 4'!$M$6)/'Lineær programmering opg 4'!$K$6*-1)</f>
        <v>-</v>
      </c>
      <c r="G7753" s="167" t="str">
        <f>IF('Lineær programmering opg 4'!$D$7=0,"-",((-A7753+'Lineær programmering opg 4'!$M$7)/'Lineær programmering opg 4'!$K$7)*-1)</f>
        <v>-</v>
      </c>
      <c r="H7753" s="167" t="str">
        <f>IF('Lineær programmering opg 4'!$C$8=0,"-",((-A7753+'Lineær programmering opg 4'!$M$8)/'Lineær programmering opg 4'!$K$8)*-1)</f>
        <v>-</v>
      </c>
      <c r="I7753" s="167" t="str">
        <f>IF('Lineær programmering opg 4'!$D$8=0,"-",'Lineær programmering opg 4'!$G$8)</f>
        <v>-</v>
      </c>
      <c r="J7753" s="295">
        <f>A7753*'Lineær programmering opg 4'!$C$11+Datatabel!C7753*'Lineær programmering opg 4'!$D$11</f>
        <v>44324.999999999753</v>
      </c>
      <c r="K7753" s="9">
        <f t="shared" si="607"/>
        <v>0</v>
      </c>
      <c r="L7753" s="9">
        <f t="shared" si="608"/>
        <v>0</v>
      </c>
    </row>
    <row r="7754" spans="1:12" ht="15" x14ac:dyDescent="0.25">
      <c r="A7754" s="167">
        <f t="shared" si="606"/>
        <v>53.976000000020491</v>
      </c>
      <c r="B7754" s="325">
        <f t="shared" si="609"/>
        <v>0.22490000000008536</v>
      </c>
      <c r="C7754" s="167">
        <f t="shared" si="605"/>
        <v>259.51799999998468</v>
      </c>
      <c r="D7754" s="167">
        <f>IF('Lineær programmering opg 4'!$M$4=0,"-",(-A7754+'Lineær programmering opg 4'!$M$4)/'Lineær programmering opg 4'!$K$4*-1)</f>
        <v>372.04799999995902</v>
      </c>
      <c r="E7754" s="167">
        <f>IF('Lineær programmering opg 4'!$M$5=0,"-",(-A7754+'Lineær programmering opg 4'!$M$5)/'Lineær programmering opg 4'!$K$5*-1)</f>
        <v>259.51799999998468</v>
      </c>
      <c r="F7754" s="167" t="str">
        <f>IF('Lineær programmering opg 4'!$E$6=0,"-",(-A7754+'Lineær programmering opg 4'!$M$6)/'Lineær programmering opg 4'!$K$6*-1)</f>
        <v>-</v>
      </c>
      <c r="G7754" s="167" t="str">
        <f>IF('Lineær programmering opg 4'!$D$7=0,"-",((-A7754+'Lineær programmering opg 4'!$M$7)/'Lineær programmering opg 4'!$K$7)*-1)</f>
        <v>-</v>
      </c>
      <c r="H7754" s="167" t="str">
        <f>IF('Lineær programmering opg 4'!$C$8=0,"-",((-A7754+'Lineær programmering opg 4'!$M$8)/'Lineær programmering opg 4'!$K$8)*-1)</f>
        <v>-</v>
      </c>
      <c r="I7754" s="167" t="str">
        <f>IF('Lineær programmering opg 4'!$D$8=0,"-",'Lineær programmering opg 4'!$G$8)</f>
        <v>-</v>
      </c>
      <c r="J7754" s="295">
        <f>A7754*'Lineær programmering opg 4'!$C$11+Datatabel!C7754*'Lineær programmering opg 4'!$D$11</f>
        <v>44325.299999999756</v>
      </c>
      <c r="K7754" s="9">
        <f t="shared" si="607"/>
        <v>0</v>
      </c>
      <c r="L7754" s="9">
        <f t="shared" si="608"/>
        <v>0</v>
      </c>
    </row>
    <row r="7755" spans="1:12" ht="15" x14ac:dyDescent="0.25">
      <c r="A7755" s="167">
        <f t="shared" si="606"/>
        <v>53.95200000002049</v>
      </c>
      <c r="B7755" s="325">
        <f t="shared" si="609"/>
        <v>0.22480000000008538</v>
      </c>
      <c r="C7755" s="167">
        <f t="shared" si="605"/>
        <v>259.53599999998465</v>
      </c>
      <c r="D7755" s="167">
        <f>IF('Lineær programmering opg 4'!$M$4=0,"-",(-A7755+'Lineær programmering opg 4'!$M$4)/'Lineær programmering opg 4'!$K$4*-1)</f>
        <v>372.09599999995902</v>
      </c>
      <c r="E7755" s="167">
        <f>IF('Lineær programmering opg 4'!$M$5=0,"-",(-A7755+'Lineær programmering opg 4'!$M$5)/'Lineær programmering opg 4'!$K$5*-1)</f>
        <v>259.53599999998465</v>
      </c>
      <c r="F7755" s="167" t="str">
        <f>IF('Lineær programmering opg 4'!$E$6=0,"-",(-A7755+'Lineær programmering opg 4'!$M$6)/'Lineær programmering opg 4'!$K$6*-1)</f>
        <v>-</v>
      </c>
      <c r="G7755" s="167" t="str">
        <f>IF('Lineær programmering opg 4'!$D$7=0,"-",((-A7755+'Lineær programmering opg 4'!$M$7)/'Lineær programmering opg 4'!$K$7)*-1)</f>
        <v>-</v>
      </c>
      <c r="H7755" s="167" t="str">
        <f>IF('Lineær programmering opg 4'!$C$8=0,"-",((-A7755+'Lineær programmering opg 4'!$M$8)/'Lineær programmering opg 4'!$K$8)*-1)</f>
        <v>-</v>
      </c>
      <c r="I7755" s="167" t="str">
        <f>IF('Lineær programmering opg 4'!$D$8=0,"-",'Lineær programmering opg 4'!$G$8)</f>
        <v>-</v>
      </c>
      <c r="J7755" s="295">
        <f>A7755*'Lineær programmering opg 4'!$C$11+Datatabel!C7755*'Lineær programmering opg 4'!$D$11</f>
        <v>44325.599999999744</v>
      </c>
      <c r="K7755" s="9">
        <f t="shared" si="607"/>
        <v>0</v>
      </c>
      <c r="L7755" s="9">
        <f t="shared" si="608"/>
        <v>0</v>
      </c>
    </row>
    <row r="7756" spans="1:12" ht="15" x14ac:dyDescent="0.25">
      <c r="A7756" s="167">
        <f t="shared" si="606"/>
        <v>53.928000000020489</v>
      </c>
      <c r="B7756" s="325">
        <f t="shared" si="609"/>
        <v>0.22470000000008539</v>
      </c>
      <c r="C7756" s="167">
        <f t="shared" si="605"/>
        <v>259.55399999998468</v>
      </c>
      <c r="D7756" s="167">
        <f>IF('Lineær programmering opg 4'!$M$4=0,"-",(-A7756+'Lineær programmering opg 4'!$M$4)/'Lineær programmering opg 4'!$K$4*-1)</f>
        <v>372.14399999995902</v>
      </c>
      <c r="E7756" s="167">
        <f>IF('Lineær programmering opg 4'!$M$5=0,"-",(-A7756+'Lineær programmering opg 4'!$M$5)/'Lineær programmering opg 4'!$K$5*-1)</f>
        <v>259.55399999998468</v>
      </c>
      <c r="F7756" s="167" t="str">
        <f>IF('Lineær programmering opg 4'!$E$6=0,"-",(-A7756+'Lineær programmering opg 4'!$M$6)/'Lineær programmering opg 4'!$K$6*-1)</f>
        <v>-</v>
      </c>
      <c r="G7756" s="167" t="str">
        <f>IF('Lineær programmering opg 4'!$D$7=0,"-",((-A7756+'Lineær programmering opg 4'!$M$7)/'Lineær programmering opg 4'!$K$7)*-1)</f>
        <v>-</v>
      </c>
      <c r="H7756" s="167" t="str">
        <f>IF('Lineær programmering opg 4'!$C$8=0,"-",((-A7756+'Lineær programmering opg 4'!$M$8)/'Lineær programmering opg 4'!$K$8)*-1)</f>
        <v>-</v>
      </c>
      <c r="I7756" s="167" t="str">
        <f>IF('Lineær programmering opg 4'!$D$8=0,"-",'Lineær programmering opg 4'!$G$8)</f>
        <v>-</v>
      </c>
      <c r="J7756" s="295">
        <f>A7756*'Lineær programmering opg 4'!$C$11+Datatabel!C7756*'Lineær programmering opg 4'!$D$11</f>
        <v>44325.899999999747</v>
      </c>
      <c r="K7756" s="9">
        <f t="shared" si="607"/>
        <v>0</v>
      </c>
      <c r="L7756" s="9">
        <f t="shared" si="608"/>
        <v>0</v>
      </c>
    </row>
    <row r="7757" spans="1:12" ht="15" x14ac:dyDescent="0.25">
      <c r="A7757" s="167">
        <f t="shared" si="606"/>
        <v>53.904000000020496</v>
      </c>
      <c r="B7757" s="325">
        <f t="shared" si="609"/>
        <v>0.2246000000000854</v>
      </c>
      <c r="C7757" s="167">
        <f t="shared" si="605"/>
        <v>259.57199999998466</v>
      </c>
      <c r="D7757" s="167">
        <f>IF('Lineær programmering opg 4'!$M$4=0,"-",(-A7757+'Lineær programmering opg 4'!$M$4)/'Lineær programmering opg 4'!$K$4*-1)</f>
        <v>372.19199999995902</v>
      </c>
      <c r="E7757" s="167">
        <f>IF('Lineær programmering opg 4'!$M$5=0,"-",(-A7757+'Lineær programmering opg 4'!$M$5)/'Lineær programmering opg 4'!$K$5*-1)</f>
        <v>259.57199999998466</v>
      </c>
      <c r="F7757" s="167" t="str">
        <f>IF('Lineær programmering opg 4'!$E$6=0,"-",(-A7757+'Lineær programmering opg 4'!$M$6)/'Lineær programmering opg 4'!$K$6*-1)</f>
        <v>-</v>
      </c>
      <c r="G7757" s="167" t="str">
        <f>IF('Lineær programmering opg 4'!$D$7=0,"-",((-A7757+'Lineær programmering opg 4'!$M$7)/'Lineær programmering opg 4'!$K$7)*-1)</f>
        <v>-</v>
      </c>
      <c r="H7757" s="167" t="str">
        <f>IF('Lineær programmering opg 4'!$C$8=0,"-",((-A7757+'Lineær programmering opg 4'!$M$8)/'Lineær programmering opg 4'!$K$8)*-1)</f>
        <v>-</v>
      </c>
      <c r="I7757" s="167" t="str">
        <f>IF('Lineær programmering opg 4'!$D$8=0,"-",'Lineær programmering opg 4'!$G$8)</f>
        <v>-</v>
      </c>
      <c r="J7757" s="295">
        <f>A7757*'Lineær programmering opg 4'!$C$11+Datatabel!C7757*'Lineær programmering opg 4'!$D$11</f>
        <v>44326.19999999975</v>
      </c>
      <c r="K7757" s="9">
        <f t="shared" si="607"/>
        <v>0</v>
      </c>
      <c r="L7757" s="9">
        <f t="shared" si="608"/>
        <v>0</v>
      </c>
    </row>
    <row r="7758" spans="1:12" ht="15" x14ac:dyDescent="0.25">
      <c r="A7758" s="167">
        <f t="shared" si="606"/>
        <v>53.880000000020502</v>
      </c>
      <c r="B7758" s="325">
        <f t="shared" si="609"/>
        <v>0.22450000000008541</v>
      </c>
      <c r="C7758" s="167">
        <f t="shared" si="605"/>
        <v>259.58999999998463</v>
      </c>
      <c r="D7758" s="167">
        <f>IF('Lineær programmering opg 4'!$M$4=0,"-",(-A7758+'Lineær programmering opg 4'!$M$4)/'Lineær programmering opg 4'!$K$4*-1)</f>
        <v>372.23999999995897</v>
      </c>
      <c r="E7758" s="167">
        <f>IF('Lineær programmering opg 4'!$M$5=0,"-",(-A7758+'Lineær programmering opg 4'!$M$5)/'Lineær programmering opg 4'!$K$5*-1)</f>
        <v>259.58999999998463</v>
      </c>
      <c r="F7758" s="167" t="str">
        <f>IF('Lineær programmering opg 4'!$E$6=0,"-",(-A7758+'Lineær programmering opg 4'!$M$6)/'Lineær programmering opg 4'!$K$6*-1)</f>
        <v>-</v>
      </c>
      <c r="G7758" s="167" t="str">
        <f>IF('Lineær programmering opg 4'!$D$7=0,"-",((-A7758+'Lineær programmering opg 4'!$M$7)/'Lineær programmering opg 4'!$K$7)*-1)</f>
        <v>-</v>
      </c>
      <c r="H7758" s="167" t="str">
        <f>IF('Lineær programmering opg 4'!$C$8=0,"-",((-A7758+'Lineær programmering opg 4'!$M$8)/'Lineær programmering opg 4'!$K$8)*-1)</f>
        <v>-</v>
      </c>
      <c r="I7758" s="167" t="str">
        <f>IF('Lineær programmering opg 4'!$D$8=0,"-",'Lineær programmering opg 4'!$G$8)</f>
        <v>-</v>
      </c>
      <c r="J7758" s="295">
        <f>A7758*'Lineær programmering opg 4'!$C$11+Datatabel!C7758*'Lineær programmering opg 4'!$D$11</f>
        <v>44326.499999999745</v>
      </c>
      <c r="K7758" s="9">
        <f t="shared" si="607"/>
        <v>0</v>
      </c>
      <c r="L7758" s="9">
        <f t="shared" si="608"/>
        <v>0</v>
      </c>
    </row>
    <row r="7759" spans="1:12" ht="15" x14ac:dyDescent="0.25">
      <c r="A7759" s="167">
        <f t="shared" si="606"/>
        <v>53.856000000020501</v>
      </c>
      <c r="B7759" s="325">
        <f t="shared" si="609"/>
        <v>0.22440000000008542</v>
      </c>
      <c r="C7759" s="167">
        <f t="shared" si="605"/>
        <v>259.60799999998466</v>
      </c>
      <c r="D7759" s="167">
        <f>IF('Lineær programmering opg 4'!$M$4=0,"-",(-A7759+'Lineær programmering opg 4'!$M$4)/'Lineær programmering opg 4'!$K$4*-1)</f>
        <v>372.28799999995897</v>
      </c>
      <c r="E7759" s="167">
        <f>IF('Lineær programmering opg 4'!$M$5=0,"-",(-A7759+'Lineær programmering opg 4'!$M$5)/'Lineær programmering opg 4'!$K$5*-1)</f>
        <v>259.60799999998466</v>
      </c>
      <c r="F7759" s="167" t="str">
        <f>IF('Lineær programmering opg 4'!$E$6=0,"-",(-A7759+'Lineær programmering opg 4'!$M$6)/'Lineær programmering opg 4'!$K$6*-1)</f>
        <v>-</v>
      </c>
      <c r="G7759" s="167" t="str">
        <f>IF('Lineær programmering opg 4'!$D$7=0,"-",((-A7759+'Lineær programmering opg 4'!$M$7)/'Lineær programmering opg 4'!$K$7)*-1)</f>
        <v>-</v>
      </c>
      <c r="H7759" s="167" t="str">
        <f>IF('Lineær programmering opg 4'!$C$8=0,"-",((-A7759+'Lineær programmering opg 4'!$M$8)/'Lineær programmering opg 4'!$K$8)*-1)</f>
        <v>-</v>
      </c>
      <c r="I7759" s="167" t="str">
        <f>IF('Lineær programmering opg 4'!$D$8=0,"-",'Lineær programmering opg 4'!$G$8)</f>
        <v>-</v>
      </c>
      <c r="J7759" s="295">
        <f>A7759*'Lineær programmering opg 4'!$C$11+Datatabel!C7759*'Lineær programmering opg 4'!$D$11</f>
        <v>44326.799999999748</v>
      </c>
      <c r="K7759" s="9">
        <f t="shared" si="607"/>
        <v>0</v>
      </c>
      <c r="L7759" s="9">
        <f t="shared" si="608"/>
        <v>0</v>
      </c>
    </row>
    <row r="7760" spans="1:12" ht="15" x14ac:dyDescent="0.25">
      <c r="A7760" s="167">
        <f t="shared" si="606"/>
        <v>53.8320000000205</v>
      </c>
      <c r="B7760" s="325">
        <f t="shared" si="609"/>
        <v>0.22430000000008543</v>
      </c>
      <c r="C7760" s="167">
        <f t="shared" si="605"/>
        <v>259.62599999998463</v>
      </c>
      <c r="D7760" s="167">
        <f>IF('Lineær programmering opg 4'!$M$4=0,"-",(-A7760+'Lineær programmering opg 4'!$M$4)/'Lineær programmering opg 4'!$K$4*-1)</f>
        <v>372.33599999995897</v>
      </c>
      <c r="E7760" s="167">
        <f>IF('Lineær programmering opg 4'!$M$5=0,"-",(-A7760+'Lineær programmering opg 4'!$M$5)/'Lineær programmering opg 4'!$K$5*-1)</f>
        <v>259.62599999998463</v>
      </c>
      <c r="F7760" s="167" t="str">
        <f>IF('Lineær programmering opg 4'!$E$6=0,"-",(-A7760+'Lineær programmering opg 4'!$M$6)/'Lineær programmering opg 4'!$K$6*-1)</f>
        <v>-</v>
      </c>
      <c r="G7760" s="167" t="str">
        <f>IF('Lineær programmering opg 4'!$D$7=0,"-",((-A7760+'Lineær programmering opg 4'!$M$7)/'Lineær programmering opg 4'!$K$7)*-1)</f>
        <v>-</v>
      </c>
      <c r="H7760" s="167" t="str">
        <f>IF('Lineær programmering opg 4'!$C$8=0,"-",((-A7760+'Lineær programmering opg 4'!$M$8)/'Lineær programmering opg 4'!$K$8)*-1)</f>
        <v>-</v>
      </c>
      <c r="I7760" s="167" t="str">
        <f>IF('Lineær programmering opg 4'!$D$8=0,"-",'Lineær programmering opg 4'!$G$8)</f>
        <v>-</v>
      </c>
      <c r="J7760" s="295">
        <f>A7760*'Lineær programmering opg 4'!$C$11+Datatabel!C7760*'Lineær programmering opg 4'!$D$11</f>
        <v>44327.099999999744</v>
      </c>
      <c r="K7760" s="9">
        <f t="shared" si="607"/>
        <v>0</v>
      </c>
      <c r="L7760" s="9">
        <f t="shared" si="608"/>
        <v>0</v>
      </c>
    </row>
    <row r="7761" spans="1:12" ht="15" x14ac:dyDescent="0.25">
      <c r="A7761" s="167">
        <f t="shared" si="606"/>
        <v>53.808000000020506</v>
      </c>
      <c r="B7761" s="325">
        <f t="shared" si="609"/>
        <v>0.22420000000008544</v>
      </c>
      <c r="C7761" s="167">
        <f t="shared" si="605"/>
        <v>259.64399999998466</v>
      </c>
      <c r="D7761" s="167">
        <f>IF('Lineær programmering opg 4'!$M$4=0,"-",(-A7761+'Lineær programmering opg 4'!$M$4)/'Lineær programmering opg 4'!$K$4*-1)</f>
        <v>372.38399999995897</v>
      </c>
      <c r="E7761" s="167">
        <f>IF('Lineær programmering opg 4'!$M$5=0,"-",(-A7761+'Lineær programmering opg 4'!$M$5)/'Lineær programmering opg 4'!$K$5*-1)</f>
        <v>259.64399999998466</v>
      </c>
      <c r="F7761" s="167" t="str">
        <f>IF('Lineær programmering opg 4'!$E$6=0,"-",(-A7761+'Lineær programmering opg 4'!$M$6)/'Lineær programmering opg 4'!$K$6*-1)</f>
        <v>-</v>
      </c>
      <c r="G7761" s="167" t="str">
        <f>IF('Lineær programmering opg 4'!$D$7=0,"-",((-A7761+'Lineær programmering opg 4'!$M$7)/'Lineær programmering opg 4'!$K$7)*-1)</f>
        <v>-</v>
      </c>
      <c r="H7761" s="167" t="str">
        <f>IF('Lineær programmering opg 4'!$C$8=0,"-",((-A7761+'Lineær programmering opg 4'!$M$8)/'Lineær programmering opg 4'!$K$8)*-1)</f>
        <v>-</v>
      </c>
      <c r="I7761" s="167" t="str">
        <f>IF('Lineær programmering opg 4'!$D$8=0,"-",'Lineær programmering opg 4'!$G$8)</f>
        <v>-</v>
      </c>
      <c r="J7761" s="295">
        <f>A7761*'Lineær programmering opg 4'!$C$11+Datatabel!C7761*'Lineær programmering opg 4'!$D$11</f>
        <v>44327.399999999747</v>
      </c>
      <c r="K7761" s="9">
        <f t="shared" si="607"/>
        <v>0</v>
      </c>
      <c r="L7761" s="9">
        <f t="shared" si="608"/>
        <v>0</v>
      </c>
    </row>
    <row r="7762" spans="1:12" ht="15" x14ac:dyDescent="0.25">
      <c r="A7762" s="167">
        <f t="shared" si="606"/>
        <v>53.784000000020512</v>
      </c>
      <c r="B7762" s="325">
        <f t="shared" si="609"/>
        <v>0.22410000000008545</v>
      </c>
      <c r="C7762" s="167">
        <f t="shared" si="605"/>
        <v>259.66199999998463</v>
      </c>
      <c r="D7762" s="167">
        <f>IF('Lineær programmering opg 4'!$M$4=0,"-",(-A7762+'Lineær programmering opg 4'!$M$4)/'Lineær programmering opg 4'!$K$4*-1)</f>
        <v>372.43199999995898</v>
      </c>
      <c r="E7762" s="167">
        <f>IF('Lineær programmering opg 4'!$M$5=0,"-",(-A7762+'Lineær programmering opg 4'!$M$5)/'Lineær programmering opg 4'!$K$5*-1)</f>
        <v>259.66199999998463</v>
      </c>
      <c r="F7762" s="167" t="str">
        <f>IF('Lineær programmering opg 4'!$E$6=0,"-",(-A7762+'Lineær programmering opg 4'!$M$6)/'Lineær programmering opg 4'!$K$6*-1)</f>
        <v>-</v>
      </c>
      <c r="G7762" s="167" t="str">
        <f>IF('Lineær programmering opg 4'!$D$7=0,"-",((-A7762+'Lineær programmering opg 4'!$M$7)/'Lineær programmering opg 4'!$K$7)*-1)</f>
        <v>-</v>
      </c>
      <c r="H7762" s="167" t="str">
        <f>IF('Lineær programmering opg 4'!$C$8=0,"-",((-A7762+'Lineær programmering opg 4'!$M$8)/'Lineær programmering opg 4'!$K$8)*-1)</f>
        <v>-</v>
      </c>
      <c r="I7762" s="167" t="str">
        <f>IF('Lineær programmering opg 4'!$D$8=0,"-",'Lineær programmering opg 4'!$G$8)</f>
        <v>-</v>
      </c>
      <c r="J7762" s="295">
        <f>A7762*'Lineær programmering opg 4'!$C$11+Datatabel!C7762*'Lineær programmering opg 4'!$D$11</f>
        <v>44327.69999999975</v>
      </c>
      <c r="K7762" s="9">
        <f t="shared" si="607"/>
        <v>0</v>
      </c>
      <c r="L7762" s="9">
        <f t="shared" si="608"/>
        <v>0</v>
      </c>
    </row>
    <row r="7763" spans="1:12" ht="15" x14ac:dyDescent="0.25">
      <c r="A7763" s="167">
        <f t="shared" si="606"/>
        <v>53.760000000020511</v>
      </c>
      <c r="B7763" s="325">
        <f t="shared" si="609"/>
        <v>0.22400000000008546</v>
      </c>
      <c r="C7763" s="167">
        <f t="shared" si="605"/>
        <v>259.67999999998466</v>
      </c>
      <c r="D7763" s="167">
        <f>IF('Lineær programmering opg 4'!$M$4=0,"-",(-A7763+'Lineær programmering opg 4'!$M$4)/'Lineær programmering opg 4'!$K$4*-1)</f>
        <v>372.47999999995898</v>
      </c>
      <c r="E7763" s="167">
        <f>IF('Lineær programmering opg 4'!$M$5=0,"-",(-A7763+'Lineær programmering opg 4'!$M$5)/'Lineær programmering opg 4'!$K$5*-1)</f>
        <v>259.67999999998466</v>
      </c>
      <c r="F7763" s="167" t="str">
        <f>IF('Lineær programmering opg 4'!$E$6=0,"-",(-A7763+'Lineær programmering opg 4'!$M$6)/'Lineær programmering opg 4'!$K$6*-1)</f>
        <v>-</v>
      </c>
      <c r="G7763" s="167" t="str">
        <f>IF('Lineær programmering opg 4'!$D$7=0,"-",((-A7763+'Lineær programmering opg 4'!$M$7)/'Lineær programmering opg 4'!$K$7)*-1)</f>
        <v>-</v>
      </c>
      <c r="H7763" s="167" t="str">
        <f>IF('Lineær programmering opg 4'!$C$8=0,"-",((-A7763+'Lineær programmering opg 4'!$M$8)/'Lineær programmering opg 4'!$K$8)*-1)</f>
        <v>-</v>
      </c>
      <c r="I7763" s="167" t="str">
        <f>IF('Lineær programmering opg 4'!$D$8=0,"-",'Lineær programmering opg 4'!$G$8)</f>
        <v>-</v>
      </c>
      <c r="J7763" s="295">
        <f>A7763*'Lineær programmering opg 4'!$C$11+Datatabel!C7763*'Lineær programmering opg 4'!$D$11</f>
        <v>44327.999999999753</v>
      </c>
      <c r="K7763" s="9">
        <f t="shared" si="607"/>
        <v>0</v>
      </c>
      <c r="L7763" s="9">
        <f t="shared" si="608"/>
        <v>0</v>
      </c>
    </row>
    <row r="7764" spans="1:12" ht="15" x14ac:dyDescent="0.25">
      <c r="A7764" s="167">
        <f t="shared" si="606"/>
        <v>53.73600000002051</v>
      </c>
      <c r="B7764" s="325">
        <f t="shared" si="609"/>
        <v>0.22390000000008548</v>
      </c>
      <c r="C7764" s="167">
        <f t="shared" si="605"/>
        <v>259.69799999998463</v>
      </c>
      <c r="D7764" s="167">
        <f>IF('Lineær programmering opg 4'!$M$4=0,"-",(-A7764+'Lineær programmering opg 4'!$M$4)/'Lineær programmering opg 4'!$K$4*-1)</f>
        <v>372.52799999995898</v>
      </c>
      <c r="E7764" s="167">
        <f>IF('Lineær programmering opg 4'!$M$5=0,"-",(-A7764+'Lineær programmering opg 4'!$M$5)/'Lineær programmering opg 4'!$K$5*-1)</f>
        <v>259.69799999998463</v>
      </c>
      <c r="F7764" s="167" t="str">
        <f>IF('Lineær programmering opg 4'!$E$6=0,"-",(-A7764+'Lineær programmering opg 4'!$M$6)/'Lineær programmering opg 4'!$K$6*-1)</f>
        <v>-</v>
      </c>
      <c r="G7764" s="167" t="str">
        <f>IF('Lineær programmering opg 4'!$D$7=0,"-",((-A7764+'Lineær programmering opg 4'!$M$7)/'Lineær programmering opg 4'!$K$7)*-1)</f>
        <v>-</v>
      </c>
      <c r="H7764" s="167" t="str">
        <f>IF('Lineær programmering opg 4'!$C$8=0,"-",((-A7764+'Lineær programmering opg 4'!$M$8)/'Lineær programmering opg 4'!$K$8)*-1)</f>
        <v>-</v>
      </c>
      <c r="I7764" s="167" t="str">
        <f>IF('Lineær programmering opg 4'!$D$8=0,"-",'Lineær programmering opg 4'!$G$8)</f>
        <v>-</v>
      </c>
      <c r="J7764" s="295">
        <f>A7764*'Lineær programmering opg 4'!$C$11+Datatabel!C7764*'Lineær programmering opg 4'!$D$11</f>
        <v>44328.299999999748</v>
      </c>
      <c r="K7764" s="9">
        <f t="shared" si="607"/>
        <v>0</v>
      </c>
      <c r="L7764" s="9">
        <f t="shared" si="608"/>
        <v>0</v>
      </c>
    </row>
    <row r="7765" spans="1:12" ht="15" x14ac:dyDescent="0.25">
      <c r="A7765" s="167">
        <f t="shared" si="606"/>
        <v>53.712000000020517</v>
      </c>
      <c r="B7765" s="325">
        <f t="shared" si="609"/>
        <v>0.22380000000008549</v>
      </c>
      <c r="C7765" s="167">
        <f t="shared" si="605"/>
        <v>259.71599999998466</v>
      </c>
      <c r="D7765" s="167">
        <f>IF('Lineær programmering opg 4'!$M$4=0,"-",(-A7765+'Lineær programmering opg 4'!$M$4)/'Lineær programmering opg 4'!$K$4*-1)</f>
        <v>372.57599999995898</v>
      </c>
      <c r="E7765" s="167">
        <f>IF('Lineær programmering opg 4'!$M$5=0,"-",(-A7765+'Lineær programmering opg 4'!$M$5)/'Lineær programmering opg 4'!$K$5*-1)</f>
        <v>259.71599999998466</v>
      </c>
      <c r="F7765" s="167" t="str">
        <f>IF('Lineær programmering opg 4'!$E$6=0,"-",(-A7765+'Lineær programmering opg 4'!$M$6)/'Lineær programmering opg 4'!$K$6*-1)</f>
        <v>-</v>
      </c>
      <c r="G7765" s="167" t="str">
        <f>IF('Lineær programmering opg 4'!$D$7=0,"-",((-A7765+'Lineær programmering opg 4'!$M$7)/'Lineær programmering opg 4'!$K$7)*-1)</f>
        <v>-</v>
      </c>
      <c r="H7765" s="167" t="str">
        <f>IF('Lineær programmering opg 4'!$C$8=0,"-",((-A7765+'Lineær programmering opg 4'!$M$8)/'Lineær programmering opg 4'!$K$8)*-1)</f>
        <v>-</v>
      </c>
      <c r="I7765" s="167" t="str">
        <f>IF('Lineær programmering opg 4'!$D$8=0,"-",'Lineær programmering opg 4'!$G$8)</f>
        <v>-</v>
      </c>
      <c r="J7765" s="295">
        <f>A7765*'Lineær programmering opg 4'!$C$11+Datatabel!C7765*'Lineær programmering opg 4'!$D$11</f>
        <v>44328.599999999751</v>
      </c>
      <c r="K7765" s="9">
        <f t="shared" si="607"/>
        <v>0</v>
      </c>
      <c r="L7765" s="9">
        <f t="shared" si="608"/>
        <v>0</v>
      </c>
    </row>
    <row r="7766" spans="1:12" ht="15" x14ac:dyDescent="0.25">
      <c r="A7766" s="167">
        <f t="shared" si="606"/>
        <v>53.688000000020523</v>
      </c>
      <c r="B7766" s="325">
        <f t="shared" si="609"/>
        <v>0.2237000000000855</v>
      </c>
      <c r="C7766" s="167">
        <f t="shared" si="605"/>
        <v>259.73399999998463</v>
      </c>
      <c r="D7766" s="167">
        <f>IF('Lineær programmering opg 4'!$M$4=0,"-",(-A7766+'Lineær programmering opg 4'!$M$4)/'Lineær programmering opg 4'!$K$4*-1)</f>
        <v>372.62399999995898</v>
      </c>
      <c r="E7766" s="167">
        <f>IF('Lineær programmering opg 4'!$M$5=0,"-",(-A7766+'Lineær programmering opg 4'!$M$5)/'Lineær programmering opg 4'!$K$5*-1)</f>
        <v>259.73399999998463</v>
      </c>
      <c r="F7766" s="167" t="str">
        <f>IF('Lineær programmering opg 4'!$E$6=0,"-",(-A7766+'Lineær programmering opg 4'!$M$6)/'Lineær programmering opg 4'!$K$6*-1)</f>
        <v>-</v>
      </c>
      <c r="G7766" s="167" t="str">
        <f>IF('Lineær programmering opg 4'!$D$7=0,"-",((-A7766+'Lineær programmering opg 4'!$M$7)/'Lineær programmering opg 4'!$K$7)*-1)</f>
        <v>-</v>
      </c>
      <c r="H7766" s="167" t="str">
        <f>IF('Lineær programmering opg 4'!$C$8=0,"-",((-A7766+'Lineær programmering opg 4'!$M$8)/'Lineær programmering opg 4'!$K$8)*-1)</f>
        <v>-</v>
      </c>
      <c r="I7766" s="167" t="str">
        <f>IF('Lineær programmering opg 4'!$D$8=0,"-",'Lineær programmering opg 4'!$G$8)</f>
        <v>-</v>
      </c>
      <c r="J7766" s="295">
        <f>A7766*'Lineær programmering opg 4'!$C$11+Datatabel!C7766*'Lineær programmering opg 4'!$D$11</f>
        <v>44328.899999999747</v>
      </c>
      <c r="K7766" s="9">
        <f t="shared" si="607"/>
        <v>0</v>
      </c>
      <c r="L7766" s="9">
        <f t="shared" si="608"/>
        <v>0</v>
      </c>
    </row>
    <row r="7767" spans="1:12" ht="15" x14ac:dyDescent="0.25">
      <c r="A7767" s="167">
        <f t="shared" si="606"/>
        <v>53.664000000020522</v>
      </c>
      <c r="B7767" s="325">
        <f t="shared" si="609"/>
        <v>0.22360000000008551</v>
      </c>
      <c r="C7767" s="167">
        <f t="shared" si="605"/>
        <v>259.75199999998466</v>
      </c>
      <c r="D7767" s="167">
        <f>IF('Lineær programmering opg 4'!$M$4=0,"-",(-A7767+'Lineær programmering opg 4'!$M$4)/'Lineær programmering opg 4'!$K$4*-1)</f>
        <v>372.67199999995898</v>
      </c>
      <c r="E7767" s="167">
        <f>IF('Lineær programmering opg 4'!$M$5=0,"-",(-A7767+'Lineær programmering opg 4'!$M$5)/'Lineær programmering opg 4'!$K$5*-1)</f>
        <v>259.75199999998466</v>
      </c>
      <c r="F7767" s="167" t="str">
        <f>IF('Lineær programmering opg 4'!$E$6=0,"-",(-A7767+'Lineær programmering opg 4'!$M$6)/'Lineær programmering opg 4'!$K$6*-1)</f>
        <v>-</v>
      </c>
      <c r="G7767" s="167" t="str">
        <f>IF('Lineær programmering opg 4'!$D$7=0,"-",((-A7767+'Lineær programmering opg 4'!$M$7)/'Lineær programmering opg 4'!$K$7)*-1)</f>
        <v>-</v>
      </c>
      <c r="H7767" s="167" t="str">
        <f>IF('Lineær programmering opg 4'!$C$8=0,"-",((-A7767+'Lineær programmering opg 4'!$M$8)/'Lineær programmering opg 4'!$K$8)*-1)</f>
        <v>-</v>
      </c>
      <c r="I7767" s="167" t="str">
        <f>IF('Lineær programmering opg 4'!$D$8=0,"-",'Lineær programmering opg 4'!$G$8)</f>
        <v>-</v>
      </c>
      <c r="J7767" s="295">
        <f>A7767*'Lineær programmering opg 4'!$C$11+Datatabel!C7767*'Lineær programmering opg 4'!$D$11</f>
        <v>44329.19999999975</v>
      </c>
      <c r="K7767" s="9">
        <f t="shared" si="607"/>
        <v>0</v>
      </c>
      <c r="L7767" s="9">
        <f t="shared" si="608"/>
        <v>0</v>
      </c>
    </row>
    <row r="7768" spans="1:12" ht="15" x14ac:dyDescent="0.25">
      <c r="A7768" s="167">
        <f t="shared" si="606"/>
        <v>53.640000000020521</v>
      </c>
      <c r="B7768" s="325">
        <f t="shared" si="609"/>
        <v>0.22350000000008552</v>
      </c>
      <c r="C7768" s="167">
        <f t="shared" si="605"/>
        <v>259.76999999998463</v>
      </c>
      <c r="D7768" s="167">
        <f>IF('Lineær programmering opg 4'!$M$4=0,"-",(-A7768+'Lineær programmering opg 4'!$M$4)/'Lineær programmering opg 4'!$K$4*-1)</f>
        <v>372.71999999995899</v>
      </c>
      <c r="E7768" s="167">
        <f>IF('Lineær programmering opg 4'!$M$5=0,"-",(-A7768+'Lineær programmering opg 4'!$M$5)/'Lineær programmering opg 4'!$K$5*-1)</f>
        <v>259.76999999998463</v>
      </c>
      <c r="F7768" s="167" t="str">
        <f>IF('Lineær programmering opg 4'!$E$6=0,"-",(-A7768+'Lineær programmering opg 4'!$M$6)/'Lineær programmering opg 4'!$K$6*-1)</f>
        <v>-</v>
      </c>
      <c r="G7768" s="167" t="str">
        <f>IF('Lineær programmering opg 4'!$D$7=0,"-",((-A7768+'Lineær programmering opg 4'!$M$7)/'Lineær programmering opg 4'!$K$7)*-1)</f>
        <v>-</v>
      </c>
      <c r="H7768" s="167" t="str">
        <f>IF('Lineær programmering opg 4'!$C$8=0,"-",((-A7768+'Lineær programmering opg 4'!$M$8)/'Lineær programmering opg 4'!$K$8)*-1)</f>
        <v>-</v>
      </c>
      <c r="I7768" s="167" t="str">
        <f>IF('Lineær programmering opg 4'!$D$8=0,"-",'Lineær programmering opg 4'!$G$8)</f>
        <v>-</v>
      </c>
      <c r="J7768" s="295">
        <f>A7768*'Lineær programmering opg 4'!$C$11+Datatabel!C7768*'Lineær programmering opg 4'!$D$11</f>
        <v>44329.499999999745</v>
      </c>
      <c r="K7768" s="9">
        <f t="shared" si="607"/>
        <v>0</v>
      </c>
      <c r="L7768" s="9">
        <f t="shared" si="608"/>
        <v>0</v>
      </c>
    </row>
    <row r="7769" spans="1:12" ht="15" x14ac:dyDescent="0.25">
      <c r="A7769" s="167">
        <f t="shared" si="606"/>
        <v>53.616000000020527</v>
      </c>
      <c r="B7769" s="325">
        <f t="shared" si="609"/>
        <v>0.22340000000008553</v>
      </c>
      <c r="C7769" s="167">
        <f t="shared" si="605"/>
        <v>259.78799999998466</v>
      </c>
      <c r="D7769" s="167">
        <f>IF('Lineær programmering opg 4'!$M$4=0,"-",(-A7769+'Lineær programmering opg 4'!$M$4)/'Lineær programmering opg 4'!$K$4*-1)</f>
        <v>372.76799999995893</v>
      </c>
      <c r="E7769" s="167">
        <f>IF('Lineær programmering opg 4'!$M$5=0,"-",(-A7769+'Lineær programmering opg 4'!$M$5)/'Lineær programmering opg 4'!$K$5*-1)</f>
        <v>259.78799999998466</v>
      </c>
      <c r="F7769" s="167" t="str">
        <f>IF('Lineær programmering opg 4'!$E$6=0,"-",(-A7769+'Lineær programmering opg 4'!$M$6)/'Lineær programmering opg 4'!$K$6*-1)</f>
        <v>-</v>
      </c>
      <c r="G7769" s="167" t="str">
        <f>IF('Lineær programmering opg 4'!$D$7=0,"-",((-A7769+'Lineær programmering opg 4'!$M$7)/'Lineær programmering opg 4'!$K$7)*-1)</f>
        <v>-</v>
      </c>
      <c r="H7769" s="167" t="str">
        <f>IF('Lineær programmering opg 4'!$C$8=0,"-",((-A7769+'Lineær programmering opg 4'!$M$8)/'Lineær programmering opg 4'!$K$8)*-1)</f>
        <v>-</v>
      </c>
      <c r="I7769" s="167" t="str">
        <f>IF('Lineær programmering opg 4'!$D$8=0,"-",'Lineær programmering opg 4'!$G$8)</f>
        <v>-</v>
      </c>
      <c r="J7769" s="295">
        <f>A7769*'Lineær programmering opg 4'!$C$11+Datatabel!C7769*'Lineær programmering opg 4'!$D$11</f>
        <v>44329.799999999748</v>
      </c>
      <c r="K7769" s="9">
        <f t="shared" si="607"/>
        <v>0</v>
      </c>
      <c r="L7769" s="9">
        <f t="shared" si="608"/>
        <v>0</v>
      </c>
    </row>
    <row r="7770" spans="1:12" ht="15" x14ac:dyDescent="0.25">
      <c r="A7770" s="167">
        <f t="shared" si="606"/>
        <v>53.592000000020533</v>
      </c>
      <c r="B7770" s="325">
        <f t="shared" si="609"/>
        <v>0.22330000000008554</v>
      </c>
      <c r="C7770" s="167">
        <f t="shared" si="605"/>
        <v>259.80599999998458</v>
      </c>
      <c r="D7770" s="167">
        <f>IF('Lineær programmering opg 4'!$M$4=0,"-",(-A7770+'Lineær programmering opg 4'!$M$4)/'Lineær programmering opg 4'!$K$4*-1)</f>
        <v>372.81599999995893</v>
      </c>
      <c r="E7770" s="167">
        <f>IF('Lineær programmering opg 4'!$M$5=0,"-",(-A7770+'Lineær programmering opg 4'!$M$5)/'Lineær programmering opg 4'!$K$5*-1)</f>
        <v>259.80599999998458</v>
      </c>
      <c r="F7770" s="167" t="str">
        <f>IF('Lineær programmering opg 4'!$E$6=0,"-",(-A7770+'Lineær programmering opg 4'!$M$6)/'Lineær programmering opg 4'!$K$6*-1)</f>
        <v>-</v>
      </c>
      <c r="G7770" s="167" t="str">
        <f>IF('Lineær programmering opg 4'!$D$7=0,"-",((-A7770+'Lineær programmering opg 4'!$M$7)/'Lineær programmering opg 4'!$K$7)*-1)</f>
        <v>-</v>
      </c>
      <c r="H7770" s="167" t="str">
        <f>IF('Lineær programmering opg 4'!$C$8=0,"-",((-A7770+'Lineær programmering opg 4'!$M$8)/'Lineær programmering opg 4'!$K$8)*-1)</f>
        <v>-</v>
      </c>
      <c r="I7770" s="167" t="str">
        <f>IF('Lineær programmering opg 4'!$D$8=0,"-",'Lineær programmering opg 4'!$G$8)</f>
        <v>-</v>
      </c>
      <c r="J7770" s="295">
        <f>A7770*'Lineær programmering opg 4'!$C$11+Datatabel!C7770*'Lineær programmering opg 4'!$D$11</f>
        <v>44330.099999999744</v>
      </c>
      <c r="K7770" s="9">
        <f t="shared" si="607"/>
        <v>0</v>
      </c>
      <c r="L7770" s="9">
        <f t="shared" si="608"/>
        <v>0</v>
      </c>
    </row>
    <row r="7771" spans="1:12" ht="15" x14ac:dyDescent="0.25">
      <c r="A7771" s="167">
        <f t="shared" si="606"/>
        <v>53.568000000020533</v>
      </c>
      <c r="B7771" s="325">
        <f t="shared" si="609"/>
        <v>0.22320000000008555</v>
      </c>
      <c r="C7771" s="167">
        <f t="shared" si="605"/>
        <v>259.82399999998461</v>
      </c>
      <c r="D7771" s="167">
        <f>IF('Lineær programmering opg 4'!$M$4=0,"-",(-A7771+'Lineær programmering opg 4'!$M$4)/'Lineær programmering opg 4'!$K$4*-1)</f>
        <v>372.86399999995893</v>
      </c>
      <c r="E7771" s="167">
        <f>IF('Lineær programmering opg 4'!$M$5=0,"-",(-A7771+'Lineær programmering opg 4'!$M$5)/'Lineær programmering opg 4'!$K$5*-1)</f>
        <v>259.82399999998461</v>
      </c>
      <c r="F7771" s="167" t="str">
        <f>IF('Lineær programmering opg 4'!$E$6=0,"-",(-A7771+'Lineær programmering opg 4'!$M$6)/'Lineær programmering opg 4'!$K$6*-1)</f>
        <v>-</v>
      </c>
      <c r="G7771" s="167" t="str">
        <f>IF('Lineær programmering opg 4'!$D$7=0,"-",((-A7771+'Lineær programmering opg 4'!$M$7)/'Lineær programmering opg 4'!$K$7)*-1)</f>
        <v>-</v>
      </c>
      <c r="H7771" s="167" t="str">
        <f>IF('Lineær programmering opg 4'!$C$8=0,"-",((-A7771+'Lineær programmering opg 4'!$M$8)/'Lineær programmering opg 4'!$K$8)*-1)</f>
        <v>-</v>
      </c>
      <c r="I7771" s="167" t="str">
        <f>IF('Lineær programmering opg 4'!$D$8=0,"-",'Lineær programmering opg 4'!$G$8)</f>
        <v>-</v>
      </c>
      <c r="J7771" s="295">
        <f>A7771*'Lineær programmering opg 4'!$C$11+Datatabel!C7771*'Lineær programmering opg 4'!$D$11</f>
        <v>44330.399999999747</v>
      </c>
      <c r="K7771" s="9">
        <f t="shared" si="607"/>
        <v>0</v>
      </c>
      <c r="L7771" s="9">
        <f t="shared" si="608"/>
        <v>0</v>
      </c>
    </row>
    <row r="7772" spans="1:12" ht="15" x14ac:dyDescent="0.25">
      <c r="A7772" s="167">
        <f t="shared" si="606"/>
        <v>53.544000000020532</v>
      </c>
      <c r="B7772" s="325">
        <f t="shared" si="609"/>
        <v>0.22310000000008556</v>
      </c>
      <c r="C7772" s="167">
        <f t="shared" si="605"/>
        <v>259.84199999998458</v>
      </c>
      <c r="D7772" s="167">
        <f>IF('Lineær programmering opg 4'!$M$4=0,"-",(-A7772+'Lineær programmering opg 4'!$M$4)/'Lineær programmering opg 4'!$K$4*-1)</f>
        <v>372.91199999995894</v>
      </c>
      <c r="E7772" s="167">
        <f>IF('Lineær programmering opg 4'!$M$5=0,"-",(-A7772+'Lineær programmering opg 4'!$M$5)/'Lineær programmering opg 4'!$K$5*-1)</f>
        <v>259.84199999998458</v>
      </c>
      <c r="F7772" s="167" t="str">
        <f>IF('Lineær programmering opg 4'!$E$6=0,"-",(-A7772+'Lineær programmering opg 4'!$M$6)/'Lineær programmering opg 4'!$K$6*-1)</f>
        <v>-</v>
      </c>
      <c r="G7772" s="167" t="str">
        <f>IF('Lineær programmering opg 4'!$D$7=0,"-",((-A7772+'Lineær programmering opg 4'!$M$7)/'Lineær programmering opg 4'!$K$7)*-1)</f>
        <v>-</v>
      </c>
      <c r="H7772" s="167" t="str">
        <f>IF('Lineær programmering opg 4'!$C$8=0,"-",((-A7772+'Lineær programmering opg 4'!$M$8)/'Lineær programmering opg 4'!$K$8)*-1)</f>
        <v>-</v>
      </c>
      <c r="I7772" s="167" t="str">
        <f>IF('Lineær programmering opg 4'!$D$8=0,"-",'Lineær programmering opg 4'!$G$8)</f>
        <v>-</v>
      </c>
      <c r="J7772" s="295">
        <f>A7772*'Lineær programmering opg 4'!$C$11+Datatabel!C7772*'Lineær programmering opg 4'!$D$11</f>
        <v>44330.699999999742</v>
      </c>
      <c r="K7772" s="9">
        <f t="shared" si="607"/>
        <v>0</v>
      </c>
      <c r="L7772" s="9">
        <f t="shared" si="608"/>
        <v>0</v>
      </c>
    </row>
    <row r="7773" spans="1:12" ht="15" x14ac:dyDescent="0.25">
      <c r="A7773" s="167">
        <f t="shared" si="606"/>
        <v>53.520000000020538</v>
      </c>
      <c r="B7773" s="325">
        <f t="shared" si="609"/>
        <v>0.22300000000008557</v>
      </c>
      <c r="C7773" s="167">
        <f t="shared" si="605"/>
        <v>259.85999999998461</v>
      </c>
      <c r="D7773" s="167">
        <f>IF('Lineær programmering opg 4'!$M$4=0,"-",(-A7773+'Lineær programmering opg 4'!$M$4)/'Lineær programmering opg 4'!$K$4*-1)</f>
        <v>372.95999999995894</v>
      </c>
      <c r="E7773" s="167">
        <f>IF('Lineær programmering opg 4'!$M$5=0,"-",(-A7773+'Lineær programmering opg 4'!$M$5)/'Lineær programmering opg 4'!$K$5*-1)</f>
        <v>259.85999999998461</v>
      </c>
      <c r="F7773" s="167" t="str">
        <f>IF('Lineær programmering opg 4'!$E$6=0,"-",(-A7773+'Lineær programmering opg 4'!$M$6)/'Lineær programmering opg 4'!$K$6*-1)</f>
        <v>-</v>
      </c>
      <c r="G7773" s="167" t="str">
        <f>IF('Lineær programmering opg 4'!$D$7=0,"-",((-A7773+'Lineær programmering opg 4'!$M$7)/'Lineær programmering opg 4'!$K$7)*-1)</f>
        <v>-</v>
      </c>
      <c r="H7773" s="167" t="str">
        <f>IF('Lineær programmering opg 4'!$C$8=0,"-",((-A7773+'Lineær programmering opg 4'!$M$8)/'Lineær programmering opg 4'!$K$8)*-1)</f>
        <v>-</v>
      </c>
      <c r="I7773" s="167" t="str">
        <f>IF('Lineær programmering opg 4'!$D$8=0,"-",'Lineær programmering opg 4'!$G$8)</f>
        <v>-</v>
      </c>
      <c r="J7773" s="295">
        <f>A7773*'Lineær programmering opg 4'!$C$11+Datatabel!C7773*'Lineær programmering opg 4'!$D$11</f>
        <v>44330.999999999745</v>
      </c>
      <c r="K7773" s="9">
        <f t="shared" si="607"/>
        <v>0</v>
      </c>
      <c r="L7773" s="9">
        <f t="shared" si="608"/>
        <v>0</v>
      </c>
    </row>
    <row r="7774" spans="1:12" ht="15" x14ac:dyDescent="0.25">
      <c r="A7774" s="167">
        <f t="shared" si="606"/>
        <v>53.496000000020544</v>
      </c>
      <c r="B7774" s="325">
        <f t="shared" si="609"/>
        <v>0.22290000000008559</v>
      </c>
      <c r="C7774" s="167">
        <f t="shared" si="605"/>
        <v>259.87799999998458</v>
      </c>
      <c r="D7774" s="167">
        <f>IF('Lineær programmering opg 4'!$M$4=0,"-",(-A7774+'Lineær programmering opg 4'!$M$4)/'Lineær programmering opg 4'!$K$4*-1)</f>
        <v>373.00799999995888</v>
      </c>
      <c r="E7774" s="167">
        <f>IF('Lineær programmering opg 4'!$M$5=0,"-",(-A7774+'Lineær programmering opg 4'!$M$5)/'Lineær programmering opg 4'!$K$5*-1)</f>
        <v>259.87799999998458</v>
      </c>
      <c r="F7774" s="167" t="str">
        <f>IF('Lineær programmering opg 4'!$E$6=0,"-",(-A7774+'Lineær programmering opg 4'!$M$6)/'Lineær programmering opg 4'!$K$6*-1)</f>
        <v>-</v>
      </c>
      <c r="G7774" s="167" t="str">
        <f>IF('Lineær programmering opg 4'!$D$7=0,"-",((-A7774+'Lineær programmering opg 4'!$M$7)/'Lineær programmering opg 4'!$K$7)*-1)</f>
        <v>-</v>
      </c>
      <c r="H7774" s="167" t="str">
        <f>IF('Lineær programmering opg 4'!$C$8=0,"-",((-A7774+'Lineær programmering opg 4'!$M$8)/'Lineær programmering opg 4'!$K$8)*-1)</f>
        <v>-</v>
      </c>
      <c r="I7774" s="167" t="str">
        <f>IF('Lineær programmering opg 4'!$D$8=0,"-",'Lineær programmering opg 4'!$G$8)</f>
        <v>-</v>
      </c>
      <c r="J7774" s="295">
        <f>A7774*'Lineær programmering opg 4'!$C$11+Datatabel!C7774*'Lineær programmering opg 4'!$D$11</f>
        <v>44331.299999999741</v>
      </c>
      <c r="K7774" s="9">
        <f t="shared" si="607"/>
        <v>0</v>
      </c>
      <c r="L7774" s="9">
        <f t="shared" si="608"/>
        <v>0</v>
      </c>
    </row>
    <row r="7775" spans="1:12" ht="15" x14ac:dyDescent="0.25">
      <c r="A7775" s="167">
        <f t="shared" si="606"/>
        <v>53.472000000020543</v>
      </c>
      <c r="B7775" s="325">
        <f t="shared" si="609"/>
        <v>0.2228000000000856</v>
      </c>
      <c r="C7775" s="167">
        <f t="shared" si="605"/>
        <v>259.89599999998461</v>
      </c>
      <c r="D7775" s="167">
        <f>IF('Lineær programmering opg 4'!$M$4=0,"-",(-A7775+'Lineær programmering opg 4'!$M$4)/'Lineær programmering opg 4'!$K$4*-1)</f>
        <v>373.05599999995889</v>
      </c>
      <c r="E7775" s="167">
        <f>IF('Lineær programmering opg 4'!$M$5=0,"-",(-A7775+'Lineær programmering opg 4'!$M$5)/'Lineær programmering opg 4'!$K$5*-1)</f>
        <v>259.89599999998461</v>
      </c>
      <c r="F7775" s="167" t="str">
        <f>IF('Lineær programmering opg 4'!$E$6=0,"-",(-A7775+'Lineær programmering opg 4'!$M$6)/'Lineær programmering opg 4'!$K$6*-1)</f>
        <v>-</v>
      </c>
      <c r="G7775" s="167" t="str">
        <f>IF('Lineær programmering opg 4'!$D$7=0,"-",((-A7775+'Lineær programmering opg 4'!$M$7)/'Lineær programmering opg 4'!$K$7)*-1)</f>
        <v>-</v>
      </c>
      <c r="H7775" s="167" t="str">
        <f>IF('Lineær programmering opg 4'!$C$8=0,"-",((-A7775+'Lineær programmering opg 4'!$M$8)/'Lineær programmering opg 4'!$K$8)*-1)</f>
        <v>-</v>
      </c>
      <c r="I7775" s="167" t="str">
        <f>IF('Lineær programmering opg 4'!$D$8=0,"-",'Lineær programmering opg 4'!$G$8)</f>
        <v>-</v>
      </c>
      <c r="J7775" s="295">
        <f>A7775*'Lineær programmering opg 4'!$C$11+Datatabel!C7775*'Lineær programmering opg 4'!$D$11</f>
        <v>44331.599999999751</v>
      </c>
      <c r="K7775" s="9">
        <f t="shared" si="607"/>
        <v>0</v>
      </c>
      <c r="L7775" s="9">
        <f t="shared" si="608"/>
        <v>0</v>
      </c>
    </row>
    <row r="7776" spans="1:12" ht="15" x14ac:dyDescent="0.25">
      <c r="A7776" s="167">
        <f t="shared" si="606"/>
        <v>53.448000000020542</v>
      </c>
      <c r="B7776" s="325">
        <f t="shared" si="609"/>
        <v>0.22270000000008561</v>
      </c>
      <c r="C7776" s="167">
        <f t="shared" si="605"/>
        <v>259.91399999998458</v>
      </c>
      <c r="D7776" s="167">
        <f>IF('Lineær programmering opg 4'!$M$4=0,"-",(-A7776+'Lineær programmering opg 4'!$M$4)/'Lineær programmering opg 4'!$K$4*-1)</f>
        <v>373.10399999995889</v>
      </c>
      <c r="E7776" s="167">
        <f>IF('Lineær programmering opg 4'!$M$5=0,"-",(-A7776+'Lineær programmering opg 4'!$M$5)/'Lineær programmering opg 4'!$K$5*-1)</f>
        <v>259.91399999998458</v>
      </c>
      <c r="F7776" s="167" t="str">
        <f>IF('Lineær programmering opg 4'!$E$6=0,"-",(-A7776+'Lineær programmering opg 4'!$M$6)/'Lineær programmering opg 4'!$K$6*-1)</f>
        <v>-</v>
      </c>
      <c r="G7776" s="167" t="str">
        <f>IF('Lineær programmering opg 4'!$D$7=0,"-",((-A7776+'Lineær programmering opg 4'!$M$7)/'Lineær programmering opg 4'!$K$7)*-1)</f>
        <v>-</v>
      </c>
      <c r="H7776" s="167" t="str">
        <f>IF('Lineær programmering opg 4'!$C$8=0,"-",((-A7776+'Lineær programmering opg 4'!$M$8)/'Lineær programmering opg 4'!$K$8)*-1)</f>
        <v>-</v>
      </c>
      <c r="I7776" s="167" t="str">
        <f>IF('Lineær programmering opg 4'!$D$8=0,"-",'Lineær programmering opg 4'!$G$8)</f>
        <v>-</v>
      </c>
      <c r="J7776" s="295">
        <f>A7776*'Lineær programmering opg 4'!$C$11+Datatabel!C7776*'Lineær programmering opg 4'!$D$11</f>
        <v>44331.89999999974</v>
      </c>
      <c r="K7776" s="9">
        <f t="shared" si="607"/>
        <v>0</v>
      </c>
      <c r="L7776" s="9">
        <f t="shared" si="608"/>
        <v>0</v>
      </c>
    </row>
    <row r="7777" spans="1:12" ht="15" x14ac:dyDescent="0.25">
      <c r="A7777" s="167">
        <f t="shared" si="606"/>
        <v>53.424000000020548</v>
      </c>
      <c r="B7777" s="325">
        <f t="shared" si="609"/>
        <v>0.22260000000008562</v>
      </c>
      <c r="C7777" s="167">
        <f t="shared" si="605"/>
        <v>259.93199999998461</v>
      </c>
      <c r="D7777" s="167">
        <f>IF('Lineær programmering opg 4'!$M$4=0,"-",(-A7777+'Lineær programmering opg 4'!$M$4)/'Lineær programmering opg 4'!$K$4*-1)</f>
        <v>373.15199999995889</v>
      </c>
      <c r="E7777" s="167">
        <f>IF('Lineær programmering opg 4'!$M$5=0,"-",(-A7777+'Lineær programmering opg 4'!$M$5)/'Lineær programmering opg 4'!$K$5*-1)</f>
        <v>259.93199999998461</v>
      </c>
      <c r="F7777" s="167" t="str">
        <f>IF('Lineær programmering opg 4'!$E$6=0,"-",(-A7777+'Lineær programmering opg 4'!$M$6)/'Lineær programmering opg 4'!$K$6*-1)</f>
        <v>-</v>
      </c>
      <c r="G7777" s="167" t="str">
        <f>IF('Lineær programmering opg 4'!$D$7=0,"-",((-A7777+'Lineær programmering opg 4'!$M$7)/'Lineær programmering opg 4'!$K$7)*-1)</f>
        <v>-</v>
      </c>
      <c r="H7777" s="167" t="str">
        <f>IF('Lineær programmering opg 4'!$C$8=0,"-",((-A7777+'Lineær programmering opg 4'!$M$8)/'Lineær programmering opg 4'!$K$8)*-1)</f>
        <v>-</v>
      </c>
      <c r="I7777" s="167" t="str">
        <f>IF('Lineær programmering opg 4'!$D$8=0,"-",'Lineær programmering opg 4'!$G$8)</f>
        <v>-</v>
      </c>
      <c r="J7777" s="295">
        <f>A7777*'Lineær programmering opg 4'!$C$11+Datatabel!C7777*'Lineær programmering opg 4'!$D$11</f>
        <v>44332.199999999742</v>
      </c>
      <c r="K7777" s="9">
        <f t="shared" si="607"/>
        <v>0</v>
      </c>
      <c r="L7777" s="9">
        <f t="shared" si="608"/>
        <v>0</v>
      </c>
    </row>
    <row r="7778" spans="1:12" ht="15" x14ac:dyDescent="0.25">
      <c r="A7778" s="167">
        <f t="shared" si="606"/>
        <v>53.400000000020555</v>
      </c>
      <c r="B7778" s="325">
        <f t="shared" si="609"/>
        <v>0.22250000000008563</v>
      </c>
      <c r="C7778" s="167">
        <f t="shared" si="605"/>
        <v>259.94999999998458</v>
      </c>
      <c r="D7778" s="167">
        <f>IF('Lineær programmering opg 4'!$M$4=0,"-",(-A7778+'Lineær programmering opg 4'!$M$4)/'Lineær programmering opg 4'!$K$4*-1)</f>
        <v>373.19999999995889</v>
      </c>
      <c r="E7778" s="167">
        <f>IF('Lineær programmering opg 4'!$M$5=0,"-",(-A7778+'Lineær programmering opg 4'!$M$5)/'Lineær programmering opg 4'!$K$5*-1)</f>
        <v>259.94999999998458</v>
      </c>
      <c r="F7778" s="167" t="str">
        <f>IF('Lineær programmering opg 4'!$E$6=0,"-",(-A7778+'Lineær programmering opg 4'!$M$6)/'Lineær programmering opg 4'!$K$6*-1)</f>
        <v>-</v>
      </c>
      <c r="G7778" s="167" t="str">
        <f>IF('Lineær programmering opg 4'!$D$7=0,"-",((-A7778+'Lineær programmering opg 4'!$M$7)/'Lineær programmering opg 4'!$K$7)*-1)</f>
        <v>-</v>
      </c>
      <c r="H7778" s="167" t="str">
        <f>IF('Lineær programmering opg 4'!$C$8=0,"-",((-A7778+'Lineær programmering opg 4'!$M$8)/'Lineær programmering opg 4'!$K$8)*-1)</f>
        <v>-</v>
      </c>
      <c r="I7778" s="167" t="str">
        <f>IF('Lineær programmering opg 4'!$D$8=0,"-",'Lineær programmering opg 4'!$G$8)</f>
        <v>-</v>
      </c>
      <c r="J7778" s="295">
        <f>A7778*'Lineær programmering opg 4'!$C$11+Datatabel!C7778*'Lineær programmering opg 4'!$D$11</f>
        <v>44332.499999999738</v>
      </c>
      <c r="K7778" s="9">
        <f t="shared" si="607"/>
        <v>0</v>
      </c>
      <c r="L7778" s="9">
        <f t="shared" si="608"/>
        <v>0</v>
      </c>
    </row>
    <row r="7779" spans="1:12" ht="15" x14ac:dyDescent="0.25">
      <c r="A7779" s="167">
        <f t="shared" si="606"/>
        <v>53.376000000020554</v>
      </c>
      <c r="B7779" s="325">
        <f t="shared" si="609"/>
        <v>0.22240000000008564</v>
      </c>
      <c r="C7779" s="167">
        <f t="shared" si="605"/>
        <v>259.96799999998461</v>
      </c>
      <c r="D7779" s="167">
        <f>IF('Lineær programmering opg 4'!$M$4=0,"-",(-A7779+'Lineær programmering opg 4'!$M$4)/'Lineær programmering opg 4'!$K$4*-1)</f>
        <v>373.24799999995889</v>
      </c>
      <c r="E7779" s="167">
        <f>IF('Lineær programmering opg 4'!$M$5=0,"-",(-A7779+'Lineær programmering opg 4'!$M$5)/'Lineær programmering opg 4'!$K$5*-1)</f>
        <v>259.96799999998461</v>
      </c>
      <c r="F7779" s="167" t="str">
        <f>IF('Lineær programmering opg 4'!$E$6=0,"-",(-A7779+'Lineær programmering opg 4'!$M$6)/'Lineær programmering opg 4'!$K$6*-1)</f>
        <v>-</v>
      </c>
      <c r="G7779" s="167" t="str">
        <f>IF('Lineær programmering opg 4'!$D$7=0,"-",((-A7779+'Lineær programmering opg 4'!$M$7)/'Lineær programmering opg 4'!$K$7)*-1)</f>
        <v>-</v>
      </c>
      <c r="H7779" s="167" t="str">
        <f>IF('Lineær programmering opg 4'!$C$8=0,"-",((-A7779+'Lineær programmering opg 4'!$M$8)/'Lineær programmering opg 4'!$K$8)*-1)</f>
        <v>-</v>
      </c>
      <c r="I7779" s="167" t="str">
        <f>IF('Lineær programmering opg 4'!$D$8=0,"-",'Lineær programmering opg 4'!$G$8)</f>
        <v>-</v>
      </c>
      <c r="J7779" s="295">
        <f>A7779*'Lineær programmering opg 4'!$C$11+Datatabel!C7779*'Lineær programmering opg 4'!$D$11</f>
        <v>44332.799999999748</v>
      </c>
      <c r="K7779" s="9">
        <f t="shared" si="607"/>
        <v>0</v>
      </c>
      <c r="L7779" s="9">
        <f t="shared" si="608"/>
        <v>0</v>
      </c>
    </row>
    <row r="7780" spans="1:12" ht="15" x14ac:dyDescent="0.25">
      <c r="A7780" s="167">
        <f t="shared" si="606"/>
        <v>53.352000000020553</v>
      </c>
      <c r="B7780" s="325">
        <f t="shared" si="609"/>
        <v>0.22230000000008565</v>
      </c>
      <c r="C7780" s="167">
        <f t="shared" si="605"/>
        <v>259.98599999998459</v>
      </c>
      <c r="D7780" s="167">
        <f>IF('Lineær programmering opg 4'!$M$4=0,"-",(-A7780+'Lineær programmering opg 4'!$M$4)/'Lineær programmering opg 4'!$K$4*-1)</f>
        <v>373.29599999995889</v>
      </c>
      <c r="E7780" s="167">
        <f>IF('Lineær programmering opg 4'!$M$5=0,"-",(-A7780+'Lineær programmering opg 4'!$M$5)/'Lineær programmering opg 4'!$K$5*-1)</f>
        <v>259.98599999998459</v>
      </c>
      <c r="F7780" s="167" t="str">
        <f>IF('Lineær programmering opg 4'!$E$6=0,"-",(-A7780+'Lineær programmering opg 4'!$M$6)/'Lineær programmering opg 4'!$K$6*-1)</f>
        <v>-</v>
      </c>
      <c r="G7780" s="167" t="str">
        <f>IF('Lineær programmering opg 4'!$D$7=0,"-",((-A7780+'Lineær programmering opg 4'!$M$7)/'Lineær programmering opg 4'!$K$7)*-1)</f>
        <v>-</v>
      </c>
      <c r="H7780" s="167" t="str">
        <f>IF('Lineær programmering opg 4'!$C$8=0,"-",((-A7780+'Lineær programmering opg 4'!$M$8)/'Lineær programmering opg 4'!$K$8)*-1)</f>
        <v>-</v>
      </c>
      <c r="I7780" s="167" t="str">
        <f>IF('Lineær programmering opg 4'!$D$8=0,"-",'Lineær programmering opg 4'!$G$8)</f>
        <v>-</v>
      </c>
      <c r="J7780" s="295">
        <f>A7780*'Lineær programmering opg 4'!$C$11+Datatabel!C7780*'Lineær programmering opg 4'!$D$11</f>
        <v>44333.099999999744</v>
      </c>
      <c r="K7780" s="9">
        <f t="shared" si="607"/>
        <v>0</v>
      </c>
      <c r="L7780" s="9">
        <f t="shared" si="608"/>
        <v>0</v>
      </c>
    </row>
    <row r="7781" spans="1:12" ht="15" x14ac:dyDescent="0.25">
      <c r="A7781" s="167">
        <f t="shared" si="606"/>
        <v>53.328000000020559</v>
      </c>
      <c r="B7781" s="325">
        <f t="shared" si="609"/>
        <v>0.22220000000008566</v>
      </c>
      <c r="C7781" s="167">
        <f t="shared" si="605"/>
        <v>260.00399999998461</v>
      </c>
      <c r="D7781" s="167">
        <f>IF('Lineær programmering opg 4'!$M$4=0,"-",(-A7781+'Lineær programmering opg 4'!$M$4)/'Lineær programmering opg 4'!$K$4*-1)</f>
        <v>373.3439999999589</v>
      </c>
      <c r="E7781" s="167">
        <f>IF('Lineær programmering opg 4'!$M$5=0,"-",(-A7781+'Lineær programmering opg 4'!$M$5)/'Lineær programmering opg 4'!$K$5*-1)</f>
        <v>260.00399999998461</v>
      </c>
      <c r="F7781" s="167" t="str">
        <f>IF('Lineær programmering opg 4'!$E$6=0,"-",(-A7781+'Lineær programmering opg 4'!$M$6)/'Lineær programmering opg 4'!$K$6*-1)</f>
        <v>-</v>
      </c>
      <c r="G7781" s="167" t="str">
        <f>IF('Lineær programmering opg 4'!$D$7=0,"-",((-A7781+'Lineær programmering opg 4'!$M$7)/'Lineær programmering opg 4'!$K$7)*-1)</f>
        <v>-</v>
      </c>
      <c r="H7781" s="167" t="str">
        <f>IF('Lineær programmering opg 4'!$C$8=0,"-",((-A7781+'Lineær programmering opg 4'!$M$8)/'Lineær programmering opg 4'!$K$8)*-1)</f>
        <v>-</v>
      </c>
      <c r="I7781" s="167" t="str">
        <f>IF('Lineær programmering opg 4'!$D$8=0,"-",'Lineær programmering opg 4'!$G$8)</f>
        <v>-</v>
      </c>
      <c r="J7781" s="295">
        <f>A7781*'Lineær programmering opg 4'!$C$11+Datatabel!C7781*'Lineær programmering opg 4'!$D$11</f>
        <v>44333.399999999747</v>
      </c>
      <c r="K7781" s="9">
        <f t="shared" si="607"/>
        <v>0</v>
      </c>
      <c r="L7781" s="9">
        <f t="shared" si="608"/>
        <v>0</v>
      </c>
    </row>
    <row r="7782" spans="1:12" ht="15" x14ac:dyDescent="0.25">
      <c r="A7782" s="167">
        <f t="shared" si="606"/>
        <v>53.304000000020565</v>
      </c>
      <c r="B7782" s="325">
        <f t="shared" si="609"/>
        <v>0.22210000000008567</v>
      </c>
      <c r="C7782" s="167">
        <f t="shared" si="605"/>
        <v>260.02199999998459</v>
      </c>
      <c r="D7782" s="167">
        <f>IF('Lineær programmering opg 4'!$M$4=0,"-",(-A7782+'Lineær programmering opg 4'!$M$4)/'Lineær programmering opg 4'!$K$4*-1)</f>
        <v>373.3919999999589</v>
      </c>
      <c r="E7782" s="167">
        <f>IF('Lineær programmering opg 4'!$M$5=0,"-",(-A7782+'Lineær programmering opg 4'!$M$5)/'Lineær programmering opg 4'!$K$5*-1)</f>
        <v>260.02199999998459</v>
      </c>
      <c r="F7782" s="167" t="str">
        <f>IF('Lineær programmering opg 4'!$E$6=0,"-",(-A7782+'Lineær programmering opg 4'!$M$6)/'Lineær programmering opg 4'!$K$6*-1)</f>
        <v>-</v>
      </c>
      <c r="G7782" s="167" t="str">
        <f>IF('Lineær programmering opg 4'!$D$7=0,"-",((-A7782+'Lineær programmering opg 4'!$M$7)/'Lineær programmering opg 4'!$K$7)*-1)</f>
        <v>-</v>
      </c>
      <c r="H7782" s="167" t="str">
        <f>IF('Lineær programmering opg 4'!$C$8=0,"-",((-A7782+'Lineær programmering opg 4'!$M$8)/'Lineær programmering opg 4'!$K$8)*-1)</f>
        <v>-</v>
      </c>
      <c r="I7782" s="167" t="str">
        <f>IF('Lineær programmering opg 4'!$D$8=0,"-",'Lineær programmering opg 4'!$G$8)</f>
        <v>-</v>
      </c>
      <c r="J7782" s="295">
        <f>A7782*'Lineær programmering opg 4'!$C$11+Datatabel!C7782*'Lineær programmering opg 4'!$D$11</f>
        <v>44333.69999999975</v>
      </c>
      <c r="K7782" s="9">
        <f t="shared" si="607"/>
        <v>0</v>
      </c>
      <c r="L7782" s="9">
        <f t="shared" si="608"/>
        <v>0</v>
      </c>
    </row>
    <row r="7783" spans="1:12" ht="15" x14ac:dyDescent="0.25">
      <c r="A7783" s="167">
        <f t="shared" si="606"/>
        <v>53.280000000020564</v>
      </c>
      <c r="B7783" s="325">
        <f t="shared" si="609"/>
        <v>0.22200000000008568</v>
      </c>
      <c r="C7783" s="167">
        <f t="shared" si="605"/>
        <v>260.03999999998462</v>
      </c>
      <c r="D7783" s="167">
        <f>IF('Lineær programmering opg 4'!$M$4=0,"-",(-A7783+'Lineær programmering opg 4'!$M$4)/'Lineær programmering opg 4'!$K$4*-1)</f>
        <v>373.4399999999589</v>
      </c>
      <c r="E7783" s="167">
        <f>IF('Lineær programmering opg 4'!$M$5=0,"-",(-A7783+'Lineær programmering opg 4'!$M$5)/'Lineær programmering opg 4'!$K$5*-1)</f>
        <v>260.03999999998462</v>
      </c>
      <c r="F7783" s="167" t="str">
        <f>IF('Lineær programmering opg 4'!$E$6=0,"-",(-A7783+'Lineær programmering opg 4'!$M$6)/'Lineær programmering opg 4'!$K$6*-1)</f>
        <v>-</v>
      </c>
      <c r="G7783" s="167" t="str">
        <f>IF('Lineær programmering opg 4'!$D$7=0,"-",((-A7783+'Lineær programmering opg 4'!$M$7)/'Lineær programmering opg 4'!$K$7)*-1)</f>
        <v>-</v>
      </c>
      <c r="H7783" s="167" t="str">
        <f>IF('Lineær programmering opg 4'!$C$8=0,"-",((-A7783+'Lineær programmering opg 4'!$M$8)/'Lineær programmering opg 4'!$K$8)*-1)</f>
        <v>-</v>
      </c>
      <c r="I7783" s="167" t="str">
        <f>IF('Lineær programmering opg 4'!$D$8=0,"-",'Lineær programmering opg 4'!$G$8)</f>
        <v>-</v>
      </c>
      <c r="J7783" s="295">
        <f>A7783*'Lineær programmering opg 4'!$C$11+Datatabel!C7783*'Lineær programmering opg 4'!$D$11</f>
        <v>44333.999999999753</v>
      </c>
      <c r="K7783" s="9">
        <f t="shared" si="607"/>
        <v>0</v>
      </c>
      <c r="L7783" s="9">
        <f t="shared" si="608"/>
        <v>0</v>
      </c>
    </row>
    <row r="7784" spans="1:12" ht="15" x14ac:dyDescent="0.25">
      <c r="A7784" s="167">
        <f t="shared" si="606"/>
        <v>53.256000000020563</v>
      </c>
      <c r="B7784" s="325">
        <f t="shared" si="609"/>
        <v>0.2219000000000857</v>
      </c>
      <c r="C7784" s="167">
        <f t="shared" si="605"/>
        <v>260.05799999998459</v>
      </c>
      <c r="D7784" s="167">
        <f>IF('Lineær programmering opg 4'!$M$4=0,"-",(-A7784+'Lineær programmering opg 4'!$M$4)/'Lineær programmering opg 4'!$K$4*-1)</f>
        <v>373.4879999999589</v>
      </c>
      <c r="E7784" s="167">
        <f>IF('Lineær programmering opg 4'!$M$5=0,"-",(-A7784+'Lineær programmering opg 4'!$M$5)/'Lineær programmering opg 4'!$K$5*-1)</f>
        <v>260.05799999998459</v>
      </c>
      <c r="F7784" s="167" t="str">
        <f>IF('Lineær programmering opg 4'!$E$6=0,"-",(-A7784+'Lineær programmering opg 4'!$M$6)/'Lineær programmering opg 4'!$K$6*-1)</f>
        <v>-</v>
      </c>
      <c r="G7784" s="167" t="str">
        <f>IF('Lineær programmering opg 4'!$D$7=0,"-",((-A7784+'Lineær programmering opg 4'!$M$7)/'Lineær programmering opg 4'!$K$7)*-1)</f>
        <v>-</v>
      </c>
      <c r="H7784" s="167" t="str">
        <f>IF('Lineær programmering opg 4'!$C$8=0,"-",((-A7784+'Lineær programmering opg 4'!$M$8)/'Lineær programmering opg 4'!$K$8)*-1)</f>
        <v>-</v>
      </c>
      <c r="I7784" s="167" t="str">
        <f>IF('Lineær programmering opg 4'!$D$8=0,"-",'Lineær programmering opg 4'!$G$8)</f>
        <v>-</v>
      </c>
      <c r="J7784" s="295">
        <f>A7784*'Lineær programmering opg 4'!$C$11+Datatabel!C7784*'Lineær programmering opg 4'!$D$11</f>
        <v>44334.299999999748</v>
      </c>
      <c r="K7784" s="9">
        <f t="shared" si="607"/>
        <v>0</v>
      </c>
      <c r="L7784" s="9">
        <f t="shared" si="608"/>
        <v>0</v>
      </c>
    </row>
    <row r="7785" spans="1:12" ht="15" x14ac:dyDescent="0.25">
      <c r="A7785" s="167">
        <f t="shared" si="606"/>
        <v>53.23200000002057</v>
      </c>
      <c r="B7785" s="325">
        <f t="shared" si="609"/>
        <v>0.22180000000008571</v>
      </c>
      <c r="C7785" s="167">
        <f t="shared" si="605"/>
        <v>260.07599999998462</v>
      </c>
      <c r="D7785" s="167">
        <f>IF('Lineær programmering opg 4'!$M$4=0,"-",(-A7785+'Lineær programmering opg 4'!$M$4)/'Lineær programmering opg 4'!$K$4*-1)</f>
        <v>373.53599999995885</v>
      </c>
      <c r="E7785" s="167">
        <f>IF('Lineær programmering opg 4'!$M$5=0,"-",(-A7785+'Lineær programmering opg 4'!$M$5)/'Lineær programmering opg 4'!$K$5*-1)</f>
        <v>260.07599999998462</v>
      </c>
      <c r="F7785" s="167" t="str">
        <f>IF('Lineær programmering opg 4'!$E$6=0,"-",(-A7785+'Lineær programmering opg 4'!$M$6)/'Lineær programmering opg 4'!$K$6*-1)</f>
        <v>-</v>
      </c>
      <c r="G7785" s="167" t="str">
        <f>IF('Lineær programmering opg 4'!$D$7=0,"-",((-A7785+'Lineær programmering opg 4'!$M$7)/'Lineær programmering opg 4'!$K$7)*-1)</f>
        <v>-</v>
      </c>
      <c r="H7785" s="167" t="str">
        <f>IF('Lineær programmering opg 4'!$C$8=0,"-",((-A7785+'Lineær programmering opg 4'!$M$8)/'Lineær programmering opg 4'!$K$8)*-1)</f>
        <v>-</v>
      </c>
      <c r="I7785" s="167" t="str">
        <f>IF('Lineær programmering opg 4'!$D$8=0,"-",'Lineær programmering opg 4'!$G$8)</f>
        <v>-</v>
      </c>
      <c r="J7785" s="295">
        <f>A7785*'Lineær programmering opg 4'!$C$11+Datatabel!C7785*'Lineær programmering opg 4'!$D$11</f>
        <v>44334.599999999751</v>
      </c>
      <c r="K7785" s="9">
        <f t="shared" si="607"/>
        <v>0</v>
      </c>
      <c r="L7785" s="9">
        <f t="shared" si="608"/>
        <v>0</v>
      </c>
    </row>
    <row r="7786" spans="1:12" ht="15" x14ac:dyDescent="0.25">
      <c r="A7786" s="167">
        <f t="shared" si="606"/>
        <v>53.208000000020576</v>
      </c>
      <c r="B7786" s="325">
        <f t="shared" si="609"/>
        <v>0.22170000000008572</v>
      </c>
      <c r="C7786" s="167">
        <f t="shared" si="605"/>
        <v>260.09399999998459</v>
      </c>
      <c r="D7786" s="167">
        <f>IF('Lineær programmering opg 4'!$M$4=0,"-",(-A7786+'Lineær programmering opg 4'!$M$4)/'Lineær programmering opg 4'!$K$4*-1)</f>
        <v>373.58399999995885</v>
      </c>
      <c r="E7786" s="167">
        <f>IF('Lineær programmering opg 4'!$M$5=0,"-",(-A7786+'Lineær programmering opg 4'!$M$5)/'Lineær programmering opg 4'!$K$5*-1)</f>
        <v>260.09399999998459</v>
      </c>
      <c r="F7786" s="167" t="str">
        <f>IF('Lineær programmering opg 4'!$E$6=0,"-",(-A7786+'Lineær programmering opg 4'!$M$6)/'Lineær programmering opg 4'!$K$6*-1)</f>
        <v>-</v>
      </c>
      <c r="G7786" s="167" t="str">
        <f>IF('Lineær programmering opg 4'!$D$7=0,"-",((-A7786+'Lineær programmering opg 4'!$M$7)/'Lineær programmering opg 4'!$K$7)*-1)</f>
        <v>-</v>
      </c>
      <c r="H7786" s="167" t="str">
        <f>IF('Lineær programmering opg 4'!$C$8=0,"-",((-A7786+'Lineær programmering opg 4'!$M$8)/'Lineær programmering opg 4'!$K$8)*-1)</f>
        <v>-</v>
      </c>
      <c r="I7786" s="167" t="str">
        <f>IF('Lineær programmering opg 4'!$D$8=0,"-",'Lineær programmering opg 4'!$G$8)</f>
        <v>-</v>
      </c>
      <c r="J7786" s="295">
        <f>A7786*'Lineær programmering opg 4'!$C$11+Datatabel!C7786*'Lineær programmering opg 4'!$D$11</f>
        <v>44334.899999999747</v>
      </c>
      <c r="K7786" s="9">
        <f t="shared" si="607"/>
        <v>0</v>
      </c>
      <c r="L7786" s="9">
        <f t="shared" si="608"/>
        <v>0</v>
      </c>
    </row>
    <row r="7787" spans="1:12" ht="15" x14ac:dyDescent="0.25">
      <c r="A7787" s="167">
        <f t="shared" si="606"/>
        <v>53.184000000020575</v>
      </c>
      <c r="B7787" s="325">
        <f t="shared" si="609"/>
        <v>0.22160000000008573</v>
      </c>
      <c r="C7787" s="167">
        <f t="shared" si="605"/>
        <v>260.11199999998462</v>
      </c>
      <c r="D7787" s="167">
        <f>IF('Lineær programmering opg 4'!$M$4=0,"-",(-A7787+'Lineær programmering opg 4'!$M$4)/'Lineær programmering opg 4'!$K$4*-1)</f>
        <v>373.63199999995885</v>
      </c>
      <c r="E7787" s="167">
        <f>IF('Lineær programmering opg 4'!$M$5=0,"-",(-A7787+'Lineær programmering opg 4'!$M$5)/'Lineær programmering opg 4'!$K$5*-1)</f>
        <v>260.11199999998462</v>
      </c>
      <c r="F7787" s="167" t="str">
        <f>IF('Lineær programmering opg 4'!$E$6=0,"-",(-A7787+'Lineær programmering opg 4'!$M$6)/'Lineær programmering opg 4'!$K$6*-1)</f>
        <v>-</v>
      </c>
      <c r="G7787" s="167" t="str">
        <f>IF('Lineær programmering opg 4'!$D$7=0,"-",((-A7787+'Lineær programmering opg 4'!$M$7)/'Lineær programmering opg 4'!$K$7)*-1)</f>
        <v>-</v>
      </c>
      <c r="H7787" s="167" t="str">
        <f>IF('Lineær programmering opg 4'!$C$8=0,"-",((-A7787+'Lineær programmering opg 4'!$M$8)/'Lineær programmering opg 4'!$K$8)*-1)</f>
        <v>-</v>
      </c>
      <c r="I7787" s="167" t="str">
        <f>IF('Lineær programmering opg 4'!$D$8=0,"-",'Lineær programmering opg 4'!$G$8)</f>
        <v>-</v>
      </c>
      <c r="J7787" s="295">
        <f>A7787*'Lineær programmering opg 4'!$C$11+Datatabel!C7787*'Lineær programmering opg 4'!$D$11</f>
        <v>44335.19999999975</v>
      </c>
      <c r="K7787" s="9">
        <f t="shared" si="607"/>
        <v>0</v>
      </c>
      <c r="L7787" s="9">
        <f t="shared" si="608"/>
        <v>0</v>
      </c>
    </row>
    <row r="7788" spans="1:12" ht="15" x14ac:dyDescent="0.25">
      <c r="A7788" s="167">
        <f t="shared" si="606"/>
        <v>53.160000000020574</v>
      </c>
      <c r="B7788" s="325">
        <f t="shared" si="609"/>
        <v>0.22150000000008574</v>
      </c>
      <c r="C7788" s="167">
        <f t="shared" si="605"/>
        <v>260.12999999998459</v>
      </c>
      <c r="D7788" s="167">
        <f>IF('Lineær programmering opg 4'!$M$4=0,"-",(-A7788+'Lineær programmering opg 4'!$M$4)/'Lineær programmering opg 4'!$K$4*-1)</f>
        <v>373.67999999995885</v>
      </c>
      <c r="E7788" s="167">
        <f>IF('Lineær programmering opg 4'!$M$5=0,"-",(-A7788+'Lineær programmering opg 4'!$M$5)/'Lineær programmering opg 4'!$K$5*-1)</f>
        <v>260.12999999998459</v>
      </c>
      <c r="F7788" s="167" t="str">
        <f>IF('Lineær programmering opg 4'!$E$6=0,"-",(-A7788+'Lineær programmering opg 4'!$M$6)/'Lineær programmering opg 4'!$K$6*-1)</f>
        <v>-</v>
      </c>
      <c r="G7788" s="167" t="str">
        <f>IF('Lineær programmering opg 4'!$D$7=0,"-",((-A7788+'Lineær programmering opg 4'!$M$7)/'Lineær programmering opg 4'!$K$7)*-1)</f>
        <v>-</v>
      </c>
      <c r="H7788" s="167" t="str">
        <f>IF('Lineær programmering opg 4'!$C$8=0,"-",((-A7788+'Lineær programmering opg 4'!$M$8)/'Lineær programmering opg 4'!$K$8)*-1)</f>
        <v>-</v>
      </c>
      <c r="I7788" s="167" t="str">
        <f>IF('Lineær programmering opg 4'!$D$8=0,"-",'Lineær programmering opg 4'!$G$8)</f>
        <v>-</v>
      </c>
      <c r="J7788" s="295">
        <f>A7788*'Lineær programmering opg 4'!$C$11+Datatabel!C7788*'Lineær programmering opg 4'!$D$11</f>
        <v>44335.499999999745</v>
      </c>
      <c r="K7788" s="9">
        <f t="shared" si="607"/>
        <v>0</v>
      </c>
      <c r="L7788" s="9">
        <f t="shared" si="608"/>
        <v>0</v>
      </c>
    </row>
    <row r="7789" spans="1:12" ht="15" x14ac:dyDescent="0.25">
      <c r="A7789" s="167">
        <f t="shared" si="606"/>
        <v>53.13600000002058</v>
      </c>
      <c r="B7789" s="325">
        <f t="shared" si="609"/>
        <v>0.22140000000008575</v>
      </c>
      <c r="C7789" s="167">
        <f t="shared" si="605"/>
        <v>260.14799999998456</v>
      </c>
      <c r="D7789" s="167">
        <f>IF('Lineær programmering opg 4'!$M$4=0,"-",(-A7789+'Lineær programmering opg 4'!$M$4)/'Lineær programmering opg 4'!$K$4*-1)</f>
        <v>373.72799999995885</v>
      </c>
      <c r="E7789" s="167">
        <f>IF('Lineær programmering opg 4'!$M$5=0,"-",(-A7789+'Lineær programmering opg 4'!$M$5)/'Lineær programmering opg 4'!$K$5*-1)</f>
        <v>260.14799999998456</v>
      </c>
      <c r="F7789" s="167" t="str">
        <f>IF('Lineær programmering opg 4'!$E$6=0,"-",(-A7789+'Lineær programmering opg 4'!$M$6)/'Lineær programmering opg 4'!$K$6*-1)</f>
        <v>-</v>
      </c>
      <c r="G7789" s="167" t="str">
        <f>IF('Lineær programmering opg 4'!$D$7=0,"-",((-A7789+'Lineær programmering opg 4'!$M$7)/'Lineær programmering opg 4'!$K$7)*-1)</f>
        <v>-</v>
      </c>
      <c r="H7789" s="167" t="str">
        <f>IF('Lineær programmering opg 4'!$C$8=0,"-",((-A7789+'Lineær programmering opg 4'!$M$8)/'Lineær programmering opg 4'!$K$8)*-1)</f>
        <v>-</v>
      </c>
      <c r="I7789" s="167" t="str">
        <f>IF('Lineær programmering opg 4'!$D$8=0,"-",'Lineær programmering opg 4'!$G$8)</f>
        <v>-</v>
      </c>
      <c r="J7789" s="295">
        <f>A7789*'Lineær programmering opg 4'!$C$11+Datatabel!C7789*'Lineær programmering opg 4'!$D$11</f>
        <v>44335.799999999741</v>
      </c>
      <c r="K7789" s="9">
        <f t="shared" si="607"/>
        <v>0</v>
      </c>
      <c r="L7789" s="9">
        <f t="shared" si="608"/>
        <v>0</v>
      </c>
    </row>
    <row r="7790" spans="1:12" ht="15" x14ac:dyDescent="0.25">
      <c r="A7790" s="167">
        <f t="shared" si="606"/>
        <v>53.112000000020586</v>
      </c>
      <c r="B7790" s="325">
        <f t="shared" si="609"/>
        <v>0.22130000000008576</v>
      </c>
      <c r="C7790" s="167">
        <f t="shared" si="605"/>
        <v>260.16599999998459</v>
      </c>
      <c r="D7790" s="167">
        <f>IF('Lineær programmering opg 4'!$M$4=0,"-",(-A7790+'Lineær programmering opg 4'!$M$4)/'Lineær programmering opg 4'!$K$4*-1)</f>
        <v>373.7759999999588</v>
      </c>
      <c r="E7790" s="167">
        <f>IF('Lineær programmering opg 4'!$M$5=0,"-",(-A7790+'Lineær programmering opg 4'!$M$5)/'Lineær programmering opg 4'!$K$5*-1)</f>
        <v>260.16599999998459</v>
      </c>
      <c r="F7790" s="167" t="str">
        <f>IF('Lineær programmering opg 4'!$E$6=0,"-",(-A7790+'Lineær programmering opg 4'!$M$6)/'Lineær programmering opg 4'!$K$6*-1)</f>
        <v>-</v>
      </c>
      <c r="G7790" s="167" t="str">
        <f>IF('Lineær programmering opg 4'!$D$7=0,"-",((-A7790+'Lineær programmering opg 4'!$M$7)/'Lineær programmering opg 4'!$K$7)*-1)</f>
        <v>-</v>
      </c>
      <c r="H7790" s="167" t="str">
        <f>IF('Lineær programmering opg 4'!$C$8=0,"-",((-A7790+'Lineær programmering opg 4'!$M$8)/'Lineær programmering opg 4'!$K$8)*-1)</f>
        <v>-</v>
      </c>
      <c r="I7790" s="167" t="str">
        <f>IF('Lineær programmering opg 4'!$D$8=0,"-",'Lineær programmering opg 4'!$G$8)</f>
        <v>-</v>
      </c>
      <c r="J7790" s="295">
        <f>A7790*'Lineær programmering opg 4'!$C$11+Datatabel!C7790*'Lineær programmering opg 4'!$D$11</f>
        <v>44336.099999999744</v>
      </c>
      <c r="K7790" s="9">
        <f t="shared" si="607"/>
        <v>0</v>
      </c>
      <c r="L7790" s="9">
        <f t="shared" si="608"/>
        <v>0</v>
      </c>
    </row>
    <row r="7791" spans="1:12" ht="15" x14ac:dyDescent="0.25">
      <c r="A7791" s="167">
        <f t="shared" si="606"/>
        <v>53.088000000020585</v>
      </c>
      <c r="B7791" s="325">
        <f t="shared" si="609"/>
        <v>0.22120000000008577</v>
      </c>
      <c r="C7791" s="167">
        <f t="shared" si="605"/>
        <v>260.18399999998456</v>
      </c>
      <c r="D7791" s="167">
        <f>IF('Lineær programmering opg 4'!$M$4=0,"-",(-A7791+'Lineær programmering opg 4'!$M$4)/'Lineær programmering opg 4'!$K$4*-1)</f>
        <v>373.8239999999588</v>
      </c>
      <c r="E7791" s="167">
        <f>IF('Lineær programmering opg 4'!$M$5=0,"-",(-A7791+'Lineær programmering opg 4'!$M$5)/'Lineær programmering opg 4'!$K$5*-1)</f>
        <v>260.18399999998456</v>
      </c>
      <c r="F7791" s="167" t="str">
        <f>IF('Lineær programmering opg 4'!$E$6=0,"-",(-A7791+'Lineær programmering opg 4'!$M$6)/'Lineær programmering opg 4'!$K$6*-1)</f>
        <v>-</v>
      </c>
      <c r="G7791" s="167" t="str">
        <f>IF('Lineær programmering opg 4'!$D$7=0,"-",((-A7791+'Lineær programmering opg 4'!$M$7)/'Lineær programmering opg 4'!$K$7)*-1)</f>
        <v>-</v>
      </c>
      <c r="H7791" s="167" t="str">
        <f>IF('Lineær programmering opg 4'!$C$8=0,"-",((-A7791+'Lineær programmering opg 4'!$M$8)/'Lineær programmering opg 4'!$K$8)*-1)</f>
        <v>-</v>
      </c>
      <c r="I7791" s="167" t="str">
        <f>IF('Lineær programmering opg 4'!$D$8=0,"-",'Lineær programmering opg 4'!$G$8)</f>
        <v>-</v>
      </c>
      <c r="J7791" s="295">
        <f>A7791*'Lineær programmering opg 4'!$C$11+Datatabel!C7791*'Lineær programmering opg 4'!$D$11</f>
        <v>44336.399999999747</v>
      </c>
      <c r="K7791" s="9">
        <f t="shared" si="607"/>
        <v>0</v>
      </c>
      <c r="L7791" s="9">
        <f t="shared" si="608"/>
        <v>0</v>
      </c>
    </row>
    <row r="7792" spans="1:12" ht="15" x14ac:dyDescent="0.25">
      <c r="A7792" s="167">
        <f t="shared" si="606"/>
        <v>53.064000000020584</v>
      </c>
      <c r="B7792" s="325">
        <f t="shared" si="609"/>
        <v>0.22110000000008578</v>
      </c>
      <c r="C7792" s="167">
        <f t="shared" si="605"/>
        <v>260.20199999998459</v>
      </c>
      <c r="D7792" s="167">
        <f>IF('Lineær programmering opg 4'!$M$4=0,"-",(-A7792+'Lineær programmering opg 4'!$M$4)/'Lineær programmering opg 4'!$K$4*-1)</f>
        <v>373.8719999999588</v>
      </c>
      <c r="E7792" s="167">
        <f>IF('Lineær programmering opg 4'!$M$5=0,"-",(-A7792+'Lineær programmering opg 4'!$M$5)/'Lineær programmering opg 4'!$K$5*-1)</f>
        <v>260.20199999998459</v>
      </c>
      <c r="F7792" s="167" t="str">
        <f>IF('Lineær programmering opg 4'!$E$6=0,"-",(-A7792+'Lineær programmering opg 4'!$M$6)/'Lineær programmering opg 4'!$K$6*-1)</f>
        <v>-</v>
      </c>
      <c r="G7792" s="167" t="str">
        <f>IF('Lineær programmering opg 4'!$D$7=0,"-",((-A7792+'Lineær programmering opg 4'!$M$7)/'Lineær programmering opg 4'!$K$7)*-1)</f>
        <v>-</v>
      </c>
      <c r="H7792" s="167" t="str">
        <f>IF('Lineær programmering opg 4'!$C$8=0,"-",((-A7792+'Lineær programmering opg 4'!$M$8)/'Lineær programmering opg 4'!$K$8)*-1)</f>
        <v>-</v>
      </c>
      <c r="I7792" s="167" t="str">
        <f>IF('Lineær programmering opg 4'!$D$8=0,"-",'Lineær programmering opg 4'!$G$8)</f>
        <v>-</v>
      </c>
      <c r="J7792" s="295">
        <f>A7792*'Lineær programmering opg 4'!$C$11+Datatabel!C7792*'Lineær programmering opg 4'!$D$11</f>
        <v>44336.69999999975</v>
      </c>
      <c r="K7792" s="9">
        <f t="shared" si="607"/>
        <v>0</v>
      </c>
      <c r="L7792" s="9">
        <f t="shared" si="608"/>
        <v>0</v>
      </c>
    </row>
    <row r="7793" spans="1:12" ht="15" x14ac:dyDescent="0.25">
      <c r="A7793" s="167">
        <f t="shared" si="606"/>
        <v>53.040000000020591</v>
      </c>
      <c r="B7793" s="325">
        <f t="shared" si="609"/>
        <v>0.22100000000008579</v>
      </c>
      <c r="C7793" s="167">
        <f t="shared" si="605"/>
        <v>260.21999999998457</v>
      </c>
      <c r="D7793" s="167">
        <f>IF('Lineær programmering opg 4'!$M$4=0,"-",(-A7793+'Lineær programmering opg 4'!$M$4)/'Lineær programmering opg 4'!$K$4*-1)</f>
        <v>373.9199999999588</v>
      </c>
      <c r="E7793" s="167">
        <f>IF('Lineær programmering opg 4'!$M$5=0,"-",(-A7793+'Lineær programmering opg 4'!$M$5)/'Lineær programmering opg 4'!$K$5*-1)</f>
        <v>260.21999999998457</v>
      </c>
      <c r="F7793" s="167" t="str">
        <f>IF('Lineær programmering opg 4'!$E$6=0,"-",(-A7793+'Lineær programmering opg 4'!$M$6)/'Lineær programmering opg 4'!$K$6*-1)</f>
        <v>-</v>
      </c>
      <c r="G7793" s="167" t="str">
        <f>IF('Lineær programmering opg 4'!$D$7=0,"-",((-A7793+'Lineær programmering opg 4'!$M$7)/'Lineær programmering opg 4'!$K$7)*-1)</f>
        <v>-</v>
      </c>
      <c r="H7793" s="167" t="str">
        <f>IF('Lineær programmering opg 4'!$C$8=0,"-",((-A7793+'Lineær programmering opg 4'!$M$8)/'Lineær programmering opg 4'!$K$8)*-1)</f>
        <v>-</v>
      </c>
      <c r="I7793" s="167" t="str">
        <f>IF('Lineær programmering opg 4'!$D$8=0,"-",'Lineær programmering opg 4'!$G$8)</f>
        <v>-</v>
      </c>
      <c r="J7793" s="295">
        <f>A7793*'Lineær programmering opg 4'!$C$11+Datatabel!C7793*'Lineær programmering opg 4'!$D$11</f>
        <v>44336.999999999745</v>
      </c>
      <c r="K7793" s="9">
        <f t="shared" si="607"/>
        <v>0</v>
      </c>
      <c r="L7793" s="9">
        <f t="shared" si="608"/>
        <v>0</v>
      </c>
    </row>
    <row r="7794" spans="1:12" ht="15" x14ac:dyDescent="0.25">
      <c r="A7794" s="167">
        <f t="shared" si="606"/>
        <v>53.016000000020597</v>
      </c>
      <c r="B7794" s="325">
        <f t="shared" si="609"/>
        <v>0.22090000000008581</v>
      </c>
      <c r="C7794" s="167">
        <f t="shared" si="605"/>
        <v>260.23799999998459</v>
      </c>
      <c r="D7794" s="167">
        <f>IF('Lineær programmering opg 4'!$M$4=0,"-",(-A7794+'Lineær programmering opg 4'!$M$4)/'Lineær programmering opg 4'!$K$4*-1)</f>
        <v>373.96799999995881</v>
      </c>
      <c r="E7794" s="167">
        <f>IF('Lineær programmering opg 4'!$M$5=0,"-",(-A7794+'Lineær programmering opg 4'!$M$5)/'Lineær programmering opg 4'!$K$5*-1)</f>
        <v>260.23799999998459</v>
      </c>
      <c r="F7794" s="167" t="str">
        <f>IF('Lineær programmering opg 4'!$E$6=0,"-",(-A7794+'Lineær programmering opg 4'!$M$6)/'Lineær programmering opg 4'!$K$6*-1)</f>
        <v>-</v>
      </c>
      <c r="G7794" s="167" t="str">
        <f>IF('Lineær programmering opg 4'!$D$7=0,"-",((-A7794+'Lineær programmering opg 4'!$M$7)/'Lineær programmering opg 4'!$K$7)*-1)</f>
        <v>-</v>
      </c>
      <c r="H7794" s="167" t="str">
        <f>IF('Lineær programmering opg 4'!$C$8=0,"-",((-A7794+'Lineær programmering opg 4'!$M$8)/'Lineær programmering opg 4'!$K$8)*-1)</f>
        <v>-</v>
      </c>
      <c r="I7794" s="167" t="str">
        <f>IF('Lineær programmering opg 4'!$D$8=0,"-",'Lineær programmering opg 4'!$G$8)</f>
        <v>-</v>
      </c>
      <c r="J7794" s="295">
        <f>A7794*'Lineær programmering opg 4'!$C$11+Datatabel!C7794*'Lineær programmering opg 4'!$D$11</f>
        <v>44337.299999999748</v>
      </c>
      <c r="K7794" s="9">
        <f t="shared" si="607"/>
        <v>0</v>
      </c>
      <c r="L7794" s="9">
        <f t="shared" si="608"/>
        <v>0</v>
      </c>
    </row>
    <row r="7795" spans="1:12" ht="15" x14ac:dyDescent="0.25">
      <c r="A7795" s="167">
        <f t="shared" si="606"/>
        <v>52.992000000020596</v>
      </c>
      <c r="B7795" s="325">
        <f t="shared" si="609"/>
        <v>0.22080000000008582</v>
      </c>
      <c r="C7795" s="167">
        <f t="shared" si="605"/>
        <v>260.25599999998457</v>
      </c>
      <c r="D7795" s="167">
        <f>IF('Lineær programmering opg 4'!$M$4=0,"-",(-A7795+'Lineær programmering opg 4'!$M$4)/'Lineær programmering opg 4'!$K$4*-1)</f>
        <v>374.01599999995881</v>
      </c>
      <c r="E7795" s="167">
        <f>IF('Lineær programmering opg 4'!$M$5=0,"-",(-A7795+'Lineær programmering opg 4'!$M$5)/'Lineær programmering opg 4'!$K$5*-1)</f>
        <v>260.25599999998457</v>
      </c>
      <c r="F7795" s="167" t="str">
        <f>IF('Lineær programmering opg 4'!$E$6=0,"-",(-A7795+'Lineær programmering opg 4'!$M$6)/'Lineær programmering opg 4'!$K$6*-1)</f>
        <v>-</v>
      </c>
      <c r="G7795" s="167" t="str">
        <f>IF('Lineær programmering opg 4'!$D$7=0,"-",((-A7795+'Lineær programmering opg 4'!$M$7)/'Lineær programmering opg 4'!$K$7)*-1)</f>
        <v>-</v>
      </c>
      <c r="H7795" s="167" t="str">
        <f>IF('Lineær programmering opg 4'!$C$8=0,"-",((-A7795+'Lineær programmering opg 4'!$M$8)/'Lineær programmering opg 4'!$K$8)*-1)</f>
        <v>-</v>
      </c>
      <c r="I7795" s="167" t="str">
        <f>IF('Lineær programmering opg 4'!$D$8=0,"-",'Lineær programmering opg 4'!$G$8)</f>
        <v>-</v>
      </c>
      <c r="J7795" s="295">
        <f>A7795*'Lineær programmering opg 4'!$C$11+Datatabel!C7795*'Lineær programmering opg 4'!$D$11</f>
        <v>44337.599999999744</v>
      </c>
      <c r="K7795" s="9">
        <f t="shared" si="607"/>
        <v>0</v>
      </c>
      <c r="L7795" s="9">
        <f t="shared" si="608"/>
        <v>0</v>
      </c>
    </row>
    <row r="7796" spans="1:12" ht="15" x14ac:dyDescent="0.25">
      <c r="A7796" s="167">
        <f t="shared" si="606"/>
        <v>52.968000000020595</v>
      </c>
      <c r="B7796" s="325">
        <f t="shared" si="609"/>
        <v>0.22070000000008583</v>
      </c>
      <c r="C7796" s="167">
        <f t="shared" si="605"/>
        <v>260.2739999999846</v>
      </c>
      <c r="D7796" s="167">
        <f>IF('Lineær programmering opg 4'!$M$4=0,"-",(-A7796+'Lineær programmering opg 4'!$M$4)/'Lineær programmering opg 4'!$K$4*-1)</f>
        <v>374.06399999995881</v>
      </c>
      <c r="E7796" s="167">
        <f>IF('Lineær programmering opg 4'!$M$5=0,"-",(-A7796+'Lineær programmering opg 4'!$M$5)/'Lineær programmering opg 4'!$K$5*-1)</f>
        <v>260.2739999999846</v>
      </c>
      <c r="F7796" s="167" t="str">
        <f>IF('Lineær programmering opg 4'!$E$6=0,"-",(-A7796+'Lineær programmering opg 4'!$M$6)/'Lineær programmering opg 4'!$K$6*-1)</f>
        <v>-</v>
      </c>
      <c r="G7796" s="167" t="str">
        <f>IF('Lineær programmering opg 4'!$D$7=0,"-",((-A7796+'Lineær programmering opg 4'!$M$7)/'Lineær programmering opg 4'!$K$7)*-1)</f>
        <v>-</v>
      </c>
      <c r="H7796" s="167" t="str">
        <f>IF('Lineær programmering opg 4'!$C$8=0,"-",((-A7796+'Lineær programmering opg 4'!$M$8)/'Lineær programmering opg 4'!$K$8)*-1)</f>
        <v>-</v>
      </c>
      <c r="I7796" s="167" t="str">
        <f>IF('Lineær programmering opg 4'!$D$8=0,"-",'Lineær programmering opg 4'!$G$8)</f>
        <v>-</v>
      </c>
      <c r="J7796" s="295">
        <f>A7796*'Lineær programmering opg 4'!$C$11+Datatabel!C7796*'Lineær programmering opg 4'!$D$11</f>
        <v>44337.899999999754</v>
      </c>
      <c r="K7796" s="9">
        <f t="shared" si="607"/>
        <v>0</v>
      </c>
      <c r="L7796" s="9">
        <f t="shared" si="608"/>
        <v>0</v>
      </c>
    </row>
    <row r="7797" spans="1:12" ht="15" x14ac:dyDescent="0.25">
      <c r="A7797" s="167">
        <f t="shared" si="606"/>
        <v>52.944000000020601</v>
      </c>
      <c r="B7797" s="325">
        <f t="shared" si="609"/>
        <v>0.22060000000008584</v>
      </c>
      <c r="C7797" s="167">
        <f t="shared" si="605"/>
        <v>260.29199999998457</v>
      </c>
      <c r="D7797" s="167">
        <f>IF('Lineær programmering opg 4'!$M$4=0,"-",(-A7797+'Lineær programmering opg 4'!$M$4)/'Lineær programmering opg 4'!$K$4*-1)</f>
        <v>374.11199999995881</v>
      </c>
      <c r="E7797" s="167">
        <f>IF('Lineær programmering opg 4'!$M$5=0,"-",(-A7797+'Lineær programmering opg 4'!$M$5)/'Lineær programmering opg 4'!$K$5*-1)</f>
        <v>260.29199999998457</v>
      </c>
      <c r="F7797" s="167" t="str">
        <f>IF('Lineær programmering opg 4'!$E$6=0,"-",(-A7797+'Lineær programmering opg 4'!$M$6)/'Lineær programmering opg 4'!$K$6*-1)</f>
        <v>-</v>
      </c>
      <c r="G7797" s="167" t="str">
        <f>IF('Lineær programmering opg 4'!$D$7=0,"-",((-A7797+'Lineær programmering opg 4'!$M$7)/'Lineær programmering opg 4'!$K$7)*-1)</f>
        <v>-</v>
      </c>
      <c r="H7797" s="167" t="str">
        <f>IF('Lineær programmering opg 4'!$C$8=0,"-",((-A7797+'Lineær programmering opg 4'!$M$8)/'Lineær programmering opg 4'!$K$8)*-1)</f>
        <v>-</v>
      </c>
      <c r="I7797" s="167" t="str">
        <f>IF('Lineær programmering opg 4'!$D$8=0,"-",'Lineær programmering opg 4'!$G$8)</f>
        <v>-</v>
      </c>
      <c r="J7797" s="295">
        <f>A7797*'Lineær programmering opg 4'!$C$11+Datatabel!C7797*'Lineær programmering opg 4'!$D$11</f>
        <v>44338.199999999742</v>
      </c>
      <c r="K7797" s="9">
        <f t="shared" si="607"/>
        <v>0</v>
      </c>
      <c r="L7797" s="9">
        <f t="shared" si="608"/>
        <v>0</v>
      </c>
    </row>
    <row r="7798" spans="1:12" ht="15" x14ac:dyDescent="0.25">
      <c r="A7798" s="167">
        <f t="shared" si="606"/>
        <v>52.920000000020607</v>
      </c>
      <c r="B7798" s="325">
        <f t="shared" si="609"/>
        <v>0.22050000000008585</v>
      </c>
      <c r="C7798" s="167">
        <f t="shared" si="605"/>
        <v>260.3099999999846</v>
      </c>
      <c r="D7798" s="167">
        <f>IF('Lineær programmering opg 4'!$M$4=0,"-",(-A7798+'Lineær programmering opg 4'!$M$4)/'Lineær programmering opg 4'!$K$4*-1)</f>
        <v>374.15999999995881</v>
      </c>
      <c r="E7798" s="167">
        <f>IF('Lineær programmering opg 4'!$M$5=0,"-",(-A7798+'Lineær programmering opg 4'!$M$5)/'Lineær programmering opg 4'!$K$5*-1)</f>
        <v>260.3099999999846</v>
      </c>
      <c r="F7798" s="167" t="str">
        <f>IF('Lineær programmering opg 4'!$E$6=0,"-",(-A7798+'Lineær programmering opg 4'!$M$6)/'Lineær programmering opg 4'!$K$6*-1)</f>
        <v>-</v>
      </c>
      <c r="G7798" s="167" t="str">
        <f>IF('Lineær programmering opg 4'!$D$7=0,"-",((-A7798+'Lineær programmering opg 4'!$M$7)/'Lineær programmering opg 4'!$K$7)*-1)</f>
        <v>-</v>
      </c>
      <c r="H7798" s="167" t="str">
        <f>IF('Lineær programmering opg 4'!$C$8=0,"-",((-A7798+'Lineær programmering opg 4'!$M$8)/'Lineær programmering opg 4'!$K$8)*-1)</f>
        <v>-</v>
      </c>
      <c r="I7798" s="167" t="str">
        <f>IF('Lineær programmering opg 4'!$D$8=0,"-",'Lineær programmering opg 4'!$G$8)</f>
        <v>-</v>
      </c>
      <c r="J7798" s="295">
        <f>A7798*'Lineær programmering opg 4'!$C$11+Datatabel!C7798*'Lineær programmering opg 4'!$D$11</f>
        <v>44338.499999999745</v>
      </c>
      <c r="K7798" s="9">
        <f t="shared" si="607"/>
        <v>0</v>
      </c>
      <c r="L7798" s="9">
        <f t="shared" si="608"/>
        <v>0</v>
      </c>
    </row>
    <row r="7799" spans="1:12" ht="15" x14ac:dyDescent="0.25">
      <c r="A7799" s="167">
        <f t="shared" si="606"/>
        <v>52.896000000020607</v>
      </c>
      <c r="B7799" s="325">
        <f t="shared" si="609"/>
        <v>0.22040000000008586</v>
      </c>
      <c r="C7799" s="167">
        <f t="shared" si="605"/>
        <v>260.32799999998457</v>
      </c>
      <c r="D7799" s="167">
        <f>IF('Lineær programmering opg 4'!$M$4=0,"-",(-A7799+'Lineær programmering opg 4'!$M$4)/'Lineær programmering opg 4'!$K$4*-1)</f>
        <v>374.20799999995882</v>
      </c>
      <c r="E7799" s="167">
        <f>IF('Lineær programmering opg 4'!$M$5=0,"-",(-A7799+'Lineær programmering opg 4'!$M$5)/'Lineær programmering opg 4'!$K$5*-1)</f>
        <v>260.32799999998457</v>
      </c>
      <c r="F7799" s="167" t="str">
        <f>IF('Lineær programmering opg 4'!$E$6=0,"-",(-A7799+'Lineær programmering opg 4'!$M$6)/'Lineær programmering opg 4'!$K$6*-1)</f>
        <v>-</v>
      </c>
      <c r="G7799" s="167" t="str">
        <f>IF('Lineær programmering opg 4'!$D$7=0,"-",((-A7799+'Lineær programmering opg 4'!$M$7)/'Lineær programmering opg 4'!$K$7)*-1)</f>
        <v>-</v>
      </c>
      <c r="H7799" s="167" t="str">
        <f>IF('Lineær programmering opg 4'!$C$8=0,"-",((-A7799+'Lineær programmering opg 4'!$M$8)/'Lineær programmering opg 4'!$K$8)*-1)</f>
        <v>-</v>
      </c>
      <c r="I7799" s="167" t="str">
        <f>IF('Lineær programmering opg 4'!$D$8=0,"-",'Lineær programmering opg 4'!$G$8)</f>
        <v>-</v>
      </c>
      <c r="J7799" s="295">
        <f>A7799*'Lineær programmering opg 4'!$C$11+Datatabel!C7799*'Lineær programmering opg 4'!$D$11</f>
        <v>44338.799999999741</v>
      </c>
      <c r="K7799" s="9">
        <f t="shared" si="607"/>
        <v>0</v>
      </c>
      <c r="L7799" s="9">
        <f t="shared" si="608"/>
        <v>0</v>
      </c>
    </row>
    <row r="7800" spans="1:12" ht="15" x14ac:dyDescent="0.25">
      <c r="A7800" s="167">
        <f t="shared" si="606"/>
        <v>52.872000000020606</v>
      </c>
      <c r="B7800" s="325">
        <f t="shared" si="609"/>
        <v>0.22030000000008587</v>
      </c>
      <c r="C7800" s="167">
        <f t="shared" si="605"/>
        <v>260.3459999999846</v>
      </c>
      <c r="D7800" s="167">
        <f>IF('Lineær programmering opg 4'!$M$4=0,"-",(-A7800+'Lineær programmering opg 4'!$M$4)/'Lineær programmering opg 4'!$K$4*-1)</f>
        <v>374.25599999995882</v>
      </c>
      <c r="E7800" s="167">
        <f>IF('Lineær programmering opg 4'!$M$5=0,"-",(-A7800+'Lineær programmering opg 4'!$M$5)/'Lineær programmering opg 4'!$K$5*-1)</f>
        <v>260.3459999999846</v>
      </c>
      <c r="F7800" s="167" t="str">
        <f>IF('Lineær programmering opg 4'!$E$6=0,"-",(-A7800+'Lineær programmering opg 4'!$M$6)/'Lineær programmering opg 4'!$K$6*-1)</f>
        <v>-</v>
      </c>
      <c r="G7800" s="167" t="str">
        <f>IF('Lineær programmering opg 4'!$D$7=0,"-",((-A7800+'Lineær programmering opg 4'!$M$7)/'Lineær programmering opg 4'!$K$7)*-1)</f>
        <v>-</v>
      </c>
      <c r="H7800" s="167" t="str">
        <f>IF('Lineær programmering opg 4'!$C$8=0,"-",((-A7800+'Lineær programmering opg 4'!$M$8)/'Lineær programmering opg 4'!$K$8)*-1)</f>
        <v>-</v>
      </c>
      <c r="I7800" s="167" t="str">
        <f>IF('Lineær programmering opg 4'!$D$8=0,"-",'Lineær programmering opg 4'!$G$8)</f>
        <v>-</v>
      </c>
      <c r="J7800" s="295">
        <f>A7800*'Lineær programmering opg 4'!$C$11+Datatabel!C7800*'Lineær programmering opg 4'!$D$11</f>
        <v>44339.099999999751</v>
      </c>
      <c r="K7800" s="9">
        <f t="shared" si="607"/>
        <v>0</v>
      </c>
      <c r="L7800" s="9">
        <f t="shared" si="608"/>
        <v>0</v>
      </c>
    </row>
    <row r="7801" spans="1:12" ht="15" x14ac:dyDescent="0.25">
      <c r="A7801" s="167">
        <f t="shared" si="606"/>
        <v>52.848000000020612</v>
      </c>
      <c r="B7801" s="325">
        <f t="shared" si="609"/>
        <v>0.22020000000008588</v>
      </c>
      <c r="C7801" s="167">
        <f t="shared" si="605"/>
        <v>260.36399999998457</v>
      </c>
      <c r="D7801" s="167">
        <f>IF('Lineær programmering opg 4'!$M$4=0,"-",(-A7801+'Lineær programmering opg 4'!$M$4)/'Lineær programmering opg 4'!$K$4*-1)</f>
        <v>374.30399999995876</v>
      </c>
      <c r="E7801" s="167">
        <f>IF('Lineær programmering opg 4'!$M$5=0,"-",(-A7801+'Lineær programmering opg 4'!$M$5)/'Lineær programmering opg 4'!$K$5*-1)</f>
        <v>260.36399999998457</v>
      </c>
      <c r="F7801" s="167" t="str">
        <f>IF('Lineær programmering opg 4'!$E$6=0,"-",(-A7801+'Lineær programmering opg 4'!$M$6)/'Lineær programmering opg 4'!$K$6*-1)</f>
        <v>-</v>
      </c>
      <c r="G7801" s="167" t="str">
        <f>IF('Lineær programmering opg 4'!$D$7=0,"-",((-A7801+'Lineær programmering opg 4'!$M$7)/'Lineær programmering opg 4'!$K$7)*-1)</f>
        <v>-</v>
      </c>
      <c r="H7801" s="167" t="str">
        <f>IF('Lineær programmering opg 4'!$C$8=0,"-",((-A7801+'Lineær programmering opg 4'!$M$8)/'Lineær programmering opg 4'!$K$8)*-1)</f>
        <v>-</v>
      </c>
      <c r="I7801" s="167" t="str">
        <f>IF('Lineær programmering opg 4'!$D$8=0,"-",'Lineær programmering opg 4'!$G$8)</f>
        <v>-</v>
      </c>
      <c r="J7801" s="295">
        <f>A7801*'Lineær programmering opg 4'!$C$11+Datatabel!C7801*'Lineær programmering opg 4'!$D$11</f>
        <v>44339.399999999747</v>
      </c>
      <c r="K7801" s="9">
        <f t="shared" si="607"/>
        <v>0</v>
      </c>
      <c r="L7801" s="9">
        <f t="shared" si="608"/>
        <v>0</v>
      </c>
    </row>
    <row r="7802" spans="1:12" ht="15" x14ac:dyDescent="0.25">
      <c r="A7802" s="167">
        <f t="shared" si="606"/>
        <v>52.824000000020618</v>
      </c>
      <c r="B7802" s="325">
        <f t="shared" si="609"/>
        <v>0.22010000000008589</v>
      </c>
      <c r="C7802" s="167">
        <f t="shared" si="605"/>
        <v>260.38199999998454</v>
      </c>
      <c r="D7802" s="167">
        <f>IF('Lineær programmering opg 4'!$M$4=0,"-",(-A7802+'Lineær programmering opg 4'!$M$4)/'Lineær programmering opg 4'!$K$4*-1)</f>
        <v>374.35199999995876</v>
      </c>
      <c r="E7802" s="167">
        <f>IF('Lineær programmering opg 4'!$M$5=0,"-",(-A7802+'Lineær programmering opg 4'!$M$5)/'Lineær programmering opg 4'!$K$5*-1)</f>
        <v>260.38199999998454</v>
      </c>
      <c r="F7802" s="167" t="str">
        <f>IF('Lineær programmering opg 4'!$E$6=0,"-",(-A7802+'Lineær programmering opg 4'!$M$6)/'Lineær programmering opg 4'!$K$6*-1)</f>
        <v>-</v>
      </c>
      <c r="G7802" s="167" t="str">
        <f>IF('Lineær programmering opg 4'!$D$7=0,"-",((-A7802+'Lineær programmering opg 4'!$M$7)/'Lineær programmering opg 4'!$K$7)*-1)</f>
        <v>-</v>
      </c>
      <c r="H7802" s="167" t="str">
        <f>IF('Lineær programmering opg 4'!$C$8=0,"-",((-A7802+'Lineær programmering opg 4'!$M$8)/'Lineær programmering opg 4'!$K$8)*-1)</f>
        <v>-</v>
      </c>
      <c r="I7802" s="167" t="str">
        <f>IF('Lineær programmering opg 4'!$D$8=0,"-",'Lineær programmering opg 4'!$G$8)</f>
        <v>-</v>
      </c>
      <c r="J7802" s="295">
        <f>A7802*'Lineær programmering opg 4'!$C$11+Datatabel!C7802*'Lineær programmering opg 4'!$D$11</f>
        <v>44339.699999999742</v>
      </c>
      <c r="K7802" s="9">
        <f t="shared" si="607"/>
        <v>0</v>
      </c>
      <c r="L7802" s="9">
        <f t="shared" si="608"/>
        <v>0</v>
      </c>
    </row>
    <row r="7803" spans="1:12" ht="15" x14ac:dyDescent="0.25">
      <c r="A7803" s="167">
        <f t="shared" si="606"/>
        <v>52.800000000020617</v>
      </c>
      <c r="B7803" s="325">
        <f t="shared" si="609"/>
        <v>0.2200000000000859</v>
      </c>
      <c r="C7803" s="167">
        <f t="shared" si="605"/>
        <v>260.39999999998452</v>
      </c>
      <c r="D7803" s="167">
        <f>IF('Lineær programmering opg 4'!$M$4=0,"-",(-A7803+'Lineær programmering opg 4'!$M$4)/'Lineær programmering opg 4'!$K$4*-1)</f>
        <v>374.39999999995877</v>
      </c>
      <c r="E7803" s="167">
        <f>IF('Lineær programmering opg 4'!$M$5=0,"-",(-A7803+'Lineær programmering opg 4'!$M$5)/'Lineær programmering opg 4'!$K$5*-1)</f>
        <v>260.39999999998452</v>
      </c>
      <c r="F7803" s="167" t="str">
        <f>IF('Lineær programmering opg 4'!$E$6=0,"-",(-A7803+'Lineær programmering opg 4'!$M$6)/'Lineær programmering opg 4'!$K$6*-1)</f>
        <v>-</v>
      </c>
      <c r="G7803" s="167" t="str">
        <f>IF('Lineær programmering opg 4'!$D$7=0,"-",((-A7803+'Lineær programmering opg 4'!$M$7)/'Lineær programmering opg 4'!$K$7)*-1)</f>
        <v>-</v>
      </c>
      <c r="H7803" s="167" t="str">
        <f>IF('Lineær programmering opg 4'!$C$8=0,"-",((-A7803+'Lineær programmering opg 4'!$M$8)/'Lineær programmering opg 4'!$K$8)*-1)</f>
        <v>-</v>
      </c>
      <c r="I7803" s="167" t="str">
        <f>IF('Lineær programmering opg 4'!$D$8=0,"-",'Lineær programmering opg 4'!$G$8)</f>
        <v>-</v>
      </c>
      <c r="J7803" s="295">
        <f>A7803*'Lineær programmering opg 4'!$C$11+Datatabel!C7803*'Lineær programmering opg 4'!$D$11</f>
        <v>44339.999999999738</v>
      </c>
      <c r="K7803" s="9">
        <f t="shared" si="607"/>
        <v>0</v>
      </c>
      <c r="L7803" s="9">
        <f t="shared" si="608"/>
        <v>0</v>
      </c>
    </row>
    <row r="7804" spans="1:12" ht="15" x14ac:dyDescent="0.25">
      <c r="A7804" s="167">
        <f t="shared" si="606"/>
        <v>52.776000000020616</v>
      </c>
      <c r="B7804" s="325">
        <f t="shared" si="609"/>
        <v>0.21990000000008592</v>
      </c>
      <c r="C7804" s="167">
        <f t="shared" si="605"/>
        <v>260.41799999998454</v>
      </c>
      <c r="D7804" s="167">
        <f>IF('Lineær programmering opg 4'!$M$4=0,"-",(-A7804+'Lineær programmering opg 4'!$M$4)/'Lineær programmering opg 4'!$K$4*-1)</f>
        <v>374.44799999995877</v>
      </c>
      <c r="E7804" s="167">
        <f>IF('Lineær programmering opg 4'!$M$5=0,"-",(-A7804+'Lineær programmering opg 4'!$M$5)/'Lineær programmering opg 4'!$K$5*-1)</f>
        <v>260.41799999998454</v>
      </c>
      <c r="F7804" s="167" t="str">
        <f>IF('Lineær programmering opg 4'!$E$6=0,"-",(-A7804+'Lineær programmering opg 4'!$M$6)/'Lineær programmering opg 4'!$K$6*-1)</f>
        <v>-</v>
      </c>
      <c r="G7804" s="167" t="str">
        <f>IF('Lineær programmering opg 4'!$D$7=0,"-",((-A7804+'Lineær programmering opg 4'!$M$7)/'Lineær programmering opg 4'!$K$7)*-1)</f>
        <v>-</v>
      </c>
      <c r="H7804" s="167" t="str">
        <f>IF('Lineær programmering opg 4'!$C$8=0,"-",((-A7804+'Lineær programmering opg 4'!$M$8)/'Lineær programmering opg 4'!$K$8)*-1)</f>
        <v>-</v>
      </c>
      <c r="I7804" s="167" t="str">
        <f>IF('Lineær programmering opg 4'!$D$8=0,"-",'Lineær programmering opg 4'!$G$8)</f>
        <v>-</v>
      </c>
      <c r="J7804" s="295">
        <f>A7804*'Lineær programmering opg 4'!$C$11+Datatabel!C7804*'Lineær programmering opg 4'!$D$11</f>
        <v>44340.299999999741</v>
      </c>
      <c r="K7804" s="9">
        <f t="shared" si="607"/>
        <v>0</v>
      </c>
      <c r="L7804" s="9">
        <f t="shared" si="608"/>
        <v>0</v>
      </c>
    </row>
    <row r="7805" spans="1:12" ht="15" x14ac:dyDescent="0.25">
      <c r="A7805" s="167">
        <f t="shared" si="606"/>
        <v>52.752000000020622</v>
      </c>
      <c r="B7805" s="325">
        <f t="shared" si="609"/>
        <v>0.21980000000008593</v>
      </c>
      <c r="C7805" s="167">
        <f t="shared" si="605"/>
        <v>260.43599999998452</v>
      </c>
      <c r="D7805" s="167">
        <f>IF('Lineær programmering opg 4'!$M$4=0,"-",(-A7805+'Lineær programmering opg 4'!$M$4)/'Lineær programmering opg 4'!$K$4*-1)</f>
        <v>374.49599999995877</v>
      </c>
      <c r="E7805" s="167">
        <f>IF('Lineær programmering opg 4'!$M$5=0,"-",(-A7805+'Lineær programmering opg 4'!$M$5)/'Lineær programmering opg 4'!$K$5*-1)</f>
        <v>260.43599999998452</v>
      </c>
      <c r="F7805" s="167" t="str">
        <f>IF('Lineær programmering opg 4'!$E$6=0,"-",(-A7805+'Lineær programmering opg 4'!$M$6)/'Lineær programmering opg 4'!$K$6*-1)</f>
        <v>-</v>
      </c>
      <c r="G7805" s="167" t="str">
        <f>IF('Lineær programmering opg 4'!$D$7=0,"-",((-A7805+'Lineær programmering opg 4'!$M$7)/'Lineær programmering opg 4'!$K$7)*-1)</f>
        <v>-</v>
      </c>
      <c r="H7805" s="167" t="str">
        <f>IF('Lineær programmering opg 4'!$C$8=0,"-",((-A7805+'Lineær programmering opg 4'!$M$8)/'Lineær programmering opg 4'!$K$8)*-1)</f>
        <v>-</v>
      </c>
      <c r="I7805" s="167" t="str">
        <f>IF('Lineær programmering opg 4'!$D$8=0,"-",'Lineær programmering opg 4'!$G$8)</f>
        <v>-</v>
      </c>
      <c r="J7805" s="295">
        <f>A7805*'Lineær programmering opg 4'!$C$11+Datatabel!C7805*'Lineær programmering opg 4'!$D$11</f>
        <v>44340.599999999744</v>
      </c>
      <c r="K7805" s="9">
        <f t="shared" si="607"/>
        <v>0</v>
      </c>
      <c r="L7805" s="9">
        <f t="shared" si="608"/>
        <v>0</v>
      </c>
    </row>
    <row r="7806" spans="1:12" ht="15" x14ac:dyDescent="0.25">
      <c r="A7806" s="167">
        <f t="shared" si="606"/>
        <v>52.728000000020629</v>
      </c>
      <c r="B7806" s="325">
        <f t="shared" si="609"/>
        <v>0.21970000000008594</v>
      </c>
      <c r="C7806" s="167">
        <f t="shared" si="605"/>
        <v>260.45399999998455</v>
      </c>
      <c r="D7806" s="167">
        <f>IF('Lineær programmering opg 4'!$M$4=0,"-",(-A7806+'Lineær programmering opg 4'!$M$4)/'Lineær programmering opg 4'!$K$4*-1)</f>
        <v>374.54399999995871</v>
      </c>
      <c r="E7806" s="167">
        <f>IF('Lineær programmering opg 4'!$M$5=0,"-",(-A7806+'Lineær programmering opg 4'!$M$5)/'Lineær programmering opg 4'!$K$5*-1)</f>
        <v>260.45399999998455</v>
      </c>
      <c r="F7806" s="167" t="str">
        <f>IF('Lineær programmering opg 4'!$E$6=0,"-",(-A7806+'Lineær programmering opg 4'!$M$6)/'Lineær programmering opg 4'!$K$6*-1)</f>
        <v>-</v>
      </c>
      <c r="G7806" s="167" t="str">
        <f>IF('Lineær programmering opg 4'!$D$7=0,"-",((-A7806+'Lineær programmering opg 4'!$M$7)/'Lineær programmering opg 4'!$K$7)*-1)</f>
        <v>-</v>
      </c>
      <c r="H7806" s="167" t="str">
        <f>IF('Lineær programmering opg 4'!$C$8=0,"-",((-A7806+'Lineær programmering opg 4'!$M$8)/'Lineær programmering opg 4'!$K$8)*-1)</f>
        <v>-</v>
      </c>
      <c r="I7806" s="167" t="str">
        <f>IF('Lineær programmering opg 4'!$D$8=0,"-",'Lineær programmering opg 4'!$G$8)</f>
        <v>-</v>
      </c>
      <c r="J7806" s="295">
        <f>A7806*'Lineær programmering opg 4'!$C$11+Datatabel!C7806*'Lineær programmering opg 4'!$D$11</f>
        <v>44340.899999999747</v>
      </c>
      <c r="K7806" s="9">
        <f t="shared" si="607"/>
        <v>0</v>
      </c>
      <c r="L7806" s="9">
        <f t="shared" si="608"/>
        <v>0</v>
      </c>
    </row>
    <row r="7807" spans="1:12" ht="15" x14ac:dyDescent="0.25">
      <c r="A7807" s="167">
        <f t="shared" si="606"/>
        <v>52.704000000020628</v>
      </c>
      <c r="B7807" s="325">
        <f t="shared" si="609"/>
        <v>0.21960000000008595</v>
      </c>
      <c r="C7807" s="167">
        <f t="shared" si="605"/>
        <v>260.47199999998452</v>
      </c>
      <c r="D7807" s="167">
        <f>IF('Lineær programmering opg 4'!$M$4=0,"-",(-A7807+'Lineær programmering opg 4'!$M$4)/'Lineær programmering opg 4'!$K$4*-1)</f>
        <v>374.59199999995872</v>
      </c>
      <c r="E7807" s="167">
        <f>IF('Lineær programmering opg 4'!$M$5=0,"-",(-A7807+'Lineær programmering opg 4'!$M$5)/'Lineær programmering opg 4'!$K$5*-1)</f>
        <v>260.47199999998452</v>
      </c>
      <c r="F7807" s="167" t="str">
        <f>IF('Lineær programmering opg 4'!$E$6=0,"-",(-A7807+'Lineær programmering opg 4'!$M$6)/'Lineær programmering opg 4'!$K$6*-1)</f>
        <v>-</v>
      </c>
      <c r="G7807" s="167" t="str">
        <f>IF('Lineær programmering opg 4'!$D$7=0,"-",((-A7807+'Lineær programmering opg 4'!$M$7)/'Lineær programmering opg 4'!$K$7)*-1)</f>
        <v>-</v>
      </c>
      <c r="H7807" s="167" t="str">
        <f>IF('Lineær programmering opg 4'!$C$8=0,"-",((-A7807+'Lineær programmering opg 4'!$M$8)/'Lineær programmering opg 4'!$K$8)*-1)</f>
        <v>-</v>
      </c>
      <c r="I7807" s="167" t="str">
        <f>IF('Lineær programmering opg 4'!$D$8=0,"-",'Lineær programmering opg 4'!$G$8)</f>
        <v>-</v>
      </c>
      <c r="J7807" s="295">
        <f>A7807*'Lineær programmering opg 4'!$C$11+Datatabel!C7807*'Lineær programmering opg 4'!$D$11</f>
        <v>44341.199999999735</v>
      </c>
      <c r="K7807" s="9">
        <f t="shared" si="607"/>
        <v>0</v>
      </c>
      <c r="L7807" s="9">
        <f t="shared" si="608"/>
        <v>0</v>
      </c>
    </row>
    <row r="7808" spans="1:12" ht="15" x14ac:dyDescent="0.25">
      <c r="A7808" s="167">
        <f t="shared" si="606"/>
        <v>52.680000000020627</v>
      </c>
      <c r="B7808" s="325">
        <f t="shared" si="609"/>
        <v>0.21950000000008596</v>
      </c>
      <c r="C7808" s="167">
        <f t="shared" si="605"/>
        <v>260.48999999998455</v>
      </c>
      <c r="D7808" s="167">
        <f>IF('Lineær programmering opg 4'!$M$4=0,"-",(-A7808+'Lineær programmering opg 4'!$M$4)/'Lineær programmering opg 4'!$K$4*-1)</f>
        <v>374.63999999995872</v>
      </c>
      <c r="E7808" s="167">
        <f>IF('Lineær programmering opg 4'!$M$5=0,"-",(-A7808+'Lineær programmering opg 4'!$M$5)/'Lineær programmering opg 4'!$K$5*-1)</f>
        <v>260.48999999998455</v>
      </c>
      <c r="F7808" s="167" t="str">
        <f>IF('Lineær programmering opg 4'!$E$6=0,"-",(-A7808+'Lineær programmering opg 4'!$M$6)/'Lineær programmering opg 4'!$K$6*-1)</f>
        <v>-</v>
      </c>
      <c r="G7808" s="167" t="str">
        <f>IF('Lineær programmering opg 4'!$D$7=0,"-",((-A7808+'Lineær programmering opg 4'!$M$7)/'Lineær programmering opg 4'!$K$7)*-1)</f>
        <v>-</v>
      </c>
      <c r="H7808" s="167" t="str">
        <f>IF('Lineær programmering opg 4'!$C$8=0,"-",((-A7808+'Lineær programmering opg 4'!$M$8)/'Lineær programmering opg 4'!$K$8)*-1)</f>
        <v>-</v>
      </c>
      <c r="I7808" s="167" t="str">
        <f>IF('Lineær programmering opg 4'!$D$8=0,"-",'Lineær programmering opg 4'!$G$8)</f>
        <v>-</v>
      </c>
      <c r="J7808" s="295">
        <f>A7808*'Lineær programmering opg 4'!$C$11+Datatabel!C7808*'Lineær programmering opg 4'!$D$11</f>
        <v>44341.499999999738</v>
      </c>
      <c r="K7808" s="9">
        <f t="shared" si="607"/>
        <v>0</v>
      </c>
      <c r="L7808" s="9">
        <f t="shared" si="608"/>
        <v>0</v>
      </c>
    </row>
    <row r="7809" spans="1:12" ht="15" x14ac:dyDescent="0.25">
      <c r="A7809" s="167">
        <f t="shared" si="606"/>
        <v>52.656000000020633</v>
      </c>
      <c r="B7809" s="325">
        <f t="shared" si="609"/>
        <v>0.21940000000008597</v>
      </c>
      <c r="C7809" s="167">
        <f t="shared" si="605"/>
        <v>260.50799999998452</v>
      </c>
      <c r="D7809" s="167">
        <f>IF('Lineær programmering opg 4'!$M$4=0,"-",(-A7809+'Lineær programmering opg 4'!$M$4)/'Lineær programmering opg 4'!$K$4*-1)</f>
        <v>374.68799999995872</v>
      </c>
      <c r="E7809" s="167">
        <f>IF('Lineær programmering opg 4'!$M$5=0,"-",(-A7809+'Lineær programmering opg 4'!$M$5)/'Lineær programmering opg 4'!$K$5*-1)</f>
        <v>260.50799999998452</v>
      </c>
      <c r="F7809" s="167" t="str">
        <f>IF('Lineær programmering opg 4'!$E$6=0,"-",(-A7809+'Lineær programmering opg 4'!$M$6)/'Lineær programmering opg 4'!$K$6*-1)</f>
        <v>-</v>
      </c>
      <c r="G7809" s="167" t="str">
        <f>IF('Lineær programmering opg 4'!$D$7=0,"-",((-A7809+'Lineær programmering opg 4'!$M$7)/'Lineær programmering opg 4'!$K$7)*-1)</f>
        <v>-</v>
      </c>
      <c r="H7809" s="167" t="str">
        <f>IF('Lineær programmering opg 4'!$C$8=0,"-",((-A7809+'Lineær programmering opg 4'!$M$8)/'Lineær programmering opg 4'!$K$8)*-1)</f>
        <v>-</v>
      </c>
      <c r="I7809" s="167" t="str">
        <f>IF('Lineær programmering opg 4'!$D$8=0,"-",'Lineær programmering opg 4'!$G$8)</f>
        <v>-</v>
      </c>
      <c r="J7809" s="295">
        <f>A7809*'Lineær programmering opg 4'!$C$11+Datatabel!C7809*'Lineær programmering opg 4'!$D$11</f>
        <v>44341.799999999741</v>
      </c>
      <c r="K7809" s="9">
        <f t="shared" si="607"/>
        <v>0</v>
      </c>
      <c r="L7809" s="9">
        <f t="shared" si="608"/>
        <v>0</v>
      </c>
    </row>
    <row r="7810" spans="1:12" ht="15" x14ac:dyDescent="0.25">
      <c r="A7810" s="167">
        <f t="shared" si="606"/>
        <v>52.632000000020639</v>
      </c>
      <c r="B7810" s="325">
        <f t="shared" si="609"/>
        <v>0.21930000000008598</v>
      </c>
      <c r="C7810" s="167">
        <f t="shared" si="605"/>
        <v>260.52599999998455</v>
      </c>
      <c r="D7810" s="167">
        <f>IF('Lineær programmering opg 4'!$M$4=0,"-",(-A7810+'Lineær programmering opg 4'!$M$4)/'Lineær programmering opg 4'!$K$4*-1)</f>
        <v>374.73599999995872</v>
      </c>
      <c r="E7810" s="167">
        <f>IF('Lineær programmering opg 4'!$M$5=0,"-",(-A7810+'Lineær programmering opg 4'!$M$5)/'Lineær programmering opg 4'!$K$5*-1)</f>
        <v>260.52599999998455</v>
      </c>
      <c r="F7810" s="167" t="str">
        <f>IF('Lineær programmering opg 4'!$E$6=0,"-",(-A7810+'Lineær programmering opg 4'!$M$6)/'Lineær programmering opg 4'!$K$6*-1)</f>
        <v>-</v>
      </c>
      <c r="G7810" s="167" t="str">
        <f>IF('Lineær programmering opg 4'!$D$7=0,"-",((-A7810+'Lineær programmering opg 4'!$M$7)/'Lineær programmering opg 4'!$K$7)*-1)</f>
        <v>-</v>
      </c>
      <c r="H7810" s="167" t="str">
        <f>IF('Lineær programmering opg 4'!$C$8=0,"-",((-A7810+'Lineær programmering opg 4'!$M$8)/'Lineær programmering opg 4'!$K$8)*-1)</f>
        <v>-</v>
      </c>
      <c r="I7810" s="167" t="str">
        <f>IF('Lineær programmering opg 4'!$D$8=0,"-",'Lineær programmering opg 4'!$G$8)</f>
        <v>-</v>
      </c>
      <c r="J7810" s="295">
        <f>A7810*'Lineær programmering opg 4'!$C$11+Datatabel!C7810*'Lineær programmering opg 4'!$D$11</f>
        <v>44342.099999999744</v>
      </c>
      <c r="K7810" s="9">
        <f t="shared" si="607"/>
        <v>0</v>
      </c>
      <c r="L7810" s="9">
        <f t="shared" si="608"/>
        <v>0</v>
      </c>
    </row>
    <row r="7811" spans="1:12" ht="15" x14ac:dyDescent="0.25">
      <c r="A7811" s="167">
        <f t="shared" si="606"/>
        <v>52.608000000020638</v>
      </c>
      <c r="B7811" s="325">
        <f t="shared" si="609"/>
        <v>0.21920000000008599</v>
      </c>
      <c r="C7811" s="167">
        <f t="shared" ref="C7811:C7874" si="610">MIN(D7811,E7811,F7811,G7811,H7811,I7811)</f>
        <v>260.54399999998452</v>
      </c>
      <c r="D7811" s="167">
        <f>IF('Lineær programmering opg 4'!$M$4=0,"-",(-A7811+'Lineær programmering opg 4'!$M$4)/'Lineær programmering opg 4'!$K$4*-1)</f>
        <v>374.78399999995872</v>
      </c>
      <c r="E7811" s="167">
        <f>IF('Lineær programmering opg 4'!$M$5=0,"-",(-A7811+'Lineær programmering opg 4'!$M$5)/'Lineær programmering opg 4'!$K$5*-1)</f>
        <v>260.54399999998452</v>
      </c>
      <c r="F7811" s="167" t="str">
        <f>IF('Lineær programmering opg 4'!$E$6=0,"-",(-A7811+'Lineær programmering opg 4'!$M$6)/'Lineær programmering opg 4'!$K$6*-1)</f>
        <v>-</v>
      </c>
      <c r="G7811" s="167" t="str">
        <f>IF('Lineær programmering opg 4'!$D$7=0,"-",((-A7811+'Lineær programmering opg 4'!$M$7)/'Lineær programmering opg 4'!$K$7)*-1)</f>
        <v>-</v>
      </c>
      <c r="H7811" s="167" t="str">
        <f>IF('Lineær programmering opg 4'!$C$8=0,"-",((-A7811+'Lineær programmering opg 4'!$M$8)/'Lineær programmering opg 4'!$K$8)*-1)</f>
        <v>-</v>
      </c>
      <c r="I7811" s="167" t="str">
        <f>IF('Lineær programmering opg 4'!$D$8=0,"-",'Lineær programmering opg 4'!$G$8)</f>
        <v>-</v>
      </c>
      <c r="J7811" s="295">
        <f>A7811*'Lineær programmering opg 4'!$C$11+Datatabel!C7811*'Lineær programmering opg 4'!$D$11</f>
        <v>44342.39999999974</v>
      </c>
      <c r="K7811" s="9">
        <f t="shared" si="607"/>
        <v>0</v>
      </c>
      <c r="L7811" s="9">
        <f t="shared" si="608"/>
        <v>0</v>
      </c>
    </row>
    <row r="7812" spans="1:12" ht="15" x14ac:dyDescent="0.25">
      <c r="A7812" s="167">
        <f t="shared" ref="A7812:A7875" si="611">$A$3*B7812</f>
        <v>52.584000000020637</v>
      </c>
      <c r="B7812" s="325">
        <f t="shared" si="609"/>
        <v>0.219100000000086</v>
      </c>
      <c r="C7812" s="167">
        <f t="shared" si="610"/>
        <v>260.56199999998455</v>
      </c>
      <c r="D7812" s="167">
        <f>IF('Lineær programmering opg 4'!$M$4=0,"-",(-A7812+'Lineær programmering opg 4'!$M$4)/'Lineær programmering opg 4'!$K$4*-1)</f>
        <v>374.83199999995873</v>
      </c>
      <c r="E7812" s="167">
        <f>IF('Lineær programmering opg 4'!$M$5=0,"-",(-A7812+'Lineær programmering opg 4'!$M$5)/'Lineær programmering opg 4'!$K$5*-1)</f>
        <v>260.56199999998455</v>
      </c>
      <c r="F7812" s="167" t="str">
        <f>IF('Lineær programmering opg 4'!$E$6=0,"-",(-A7812+'Lineær programmering opg 4'!$M$6)/'Lineær programmering opg 4'!$K$6*-1)</f>
        <v>-</v>
      </c>
      <c r="G7812" s="167" t="str">
        <f>IF('Lineær programmering opg 4'!$D$7=0,"-",((-A7812+'Lineær programmering opg 4'!$M$7)/'Lineær programmering opg 4'!$K$7)*-1)</f>
        <v>-</v>
      </c>
      <c r="H7812" s="167" t="str">
        <f>IF('Lineær programmering opg 4'!$C$8=0,"-",((-A7812+'Lineær programmering opg 4'!$M$8)/'Lineær programmering opg 4'!$K$8)*-1)</f>
        <v>-</v>
      </c>
      <c r="I7812" s="167" t="str">
        <f>IF('Lineær programmering opg 4'!$D$8=0,"-",'Lineær programmering opg 4'!$G$8)</f>
        <v>-</v>
      </c>
      <c r="J7812" s="295">
        <f>A7812*'Lineær programmering opg 4'!$C$11+Datatabel!C7812*'Lineær programmering opg 4'!$D$11</f>
        <v>44342.69999999975</v>
      </c>
      <c r="K7812" s="9">
        <f t="shared" ref="K7812:K7875" si="612">IF($J$10004=J7812,A7812,0)</f>
        <v>0</v>
      </c>
      <c r="L7812" s="9">
        <f t="shared" ref="L7812:L7875" si="613">IF(J7812=$J$10004,C7812,0)</f>
        <v>0</v>
      </c>
    </row>
    <row r="7813" spans="1:12" ht="15" x14ac:dyDescent="0.25">
      <c r="A7813" s="167">
        <f t="shared" si="611"/>
        <v>52.560000000020644</v>
      </c>
      <c r="B7813" s="325">
        <f t="shared" ref="B7813:B7876" si="614">B7812-0.01%</f>
        <v>0.21900000000008601</v>
      </c>
      <c r="C7813" s="167">
        <f t="shared" si="610"/>
        <v>260.57999999998452</v>
      </c>
      <c r="D7813" s="167">
        <f>IF('Lineær programmering opg 4'!$M$4=0,"-",(-A7813+'Lineær programmering opg 4'!$M$4)/'Lineær programmering opg 4'!$K$4*-1)</f>
        <v>374.87999999995873</v>
      </c>
      <c r="E7813" s="167">
        <f>IF('Lineær programmering opg 4'!$M$5=0,"-",(-A7813+'Lineær programmering opg 4'!$M$5)/'Lineær programmering opg 4'!$K$5*-1)</f>
        <v>260.57999999998452</v>
      </c>
      <c r="F7813" s="167" t="str">
        <f>IF('Lineær programmering opg 4'!$E$6=0,"-",(-A7813+'Lineær programmering opg 4'!$M$6)/'Lineær programmering opg 4'!$K$6*-1)</f>
        <v>-</v>
      </c>
      <c r="G7813" s="167" t="str">
        <f>IF('Lineær programmering opg 4'!$D$7=0,"-",((-A7813+'Lineær programmering opg 4'!$M$7)/'Lineær programmering opg 4'!$K$7)*-1)</f>
        <v>-</v>
      </c>
      <c r="H7813" s="167" t="str">
        <f>IF('Lineær programmering opg 4'!$C$8=0,"-",((-A7813+'Lineær programmering opg 4'!$M$8)/'Lineær programmering opg 4'!$K$8)*-1)</f>
        <v>-</v>
      </c>
      <c r="I7813" s="167" t="str">
        <f>IF('Lineær programmering opg 4'!$D$8=0,"-",'Lineær programmering opg 4'!$G$8)</f>
        <v>-</v>
      </c>
      <c r="J7813" s="295">
        <f>A7813*'Lineær programmering opg 4'!$C$11+Datatabel!C7813*'Lineær programmering opg 4'!$D$11</f>
        <v>44342.999999999745</v>
      </c>
      <c r="K7813" s="9">
        <f t="shared" si="612"/>
        <v>0</v>
      </c>
      <c r="L7813" s="9">
        <f t="shared" si="613"/>
        <v>0</v>
      </c>
    </row>
    <row r="7814" spans="1:12" ht="15" x14ac:dyDescent="0.25">
      <c r="A7814" s="167">
        <f t="shared" si="611"/>
        <v>52.53600000002065</v>
      </c>
      <c r="B7814" s="325">
        <f t="shared" si="614"/>
        <v>0.21890000000008603</v>
      </c>
      <c r="C7814" s="167">
        <f t="shared" si="610"/>
        <v>260.59799999998455</v>
      </c>
      <c r="D7814" s="167">
        <f>IF('Lineær programmering opg 4'!$M$4=0,"-",(-A7814+'Lineær programmering opg 4'!$M$4)/'Lineær programmering opg 4'!$K$4*-1)</f>
        <v>374.92799999995873</v>
      </c>
      <c r="E7814" s="167">
        <f>IF('Lineær programmering opg 4'!$M$5=0,"-",(-A7814+'Lineær programmering opg 4'!$M$5)/'Lineær programmering opg 4'!$K$5*-1)</f>
        <v>260.59799999998455</v>
      </c>
      <c r="F7814" s="167" t="str">
        <f>IF('Lineær programmering opg 4'!$E$6=0,"-",(-A7814+'Lineær programmering opg 4'!$M$6)/'Lineær programmering opg 4'!$K$6*-1)</f>
        <v>-</v>
      </c>
      <c r="G7814" s="167" t="str">
        <f>IF('Lineær programmering opg 4'!$D$7=0,"-",((-A7814+'Lineær programmering opg 4'!$M$7)/'Lineær programmering opg 4'!$K$7)*-1)</f>
        <v>-</v>
      </c>
      <c r="H7814" s="167" t="str">
        <f>IF('Lineær programmering opg 4'!$C$8=0,"-",((-A7814+'Lineær programmering opg 4'!$M$8)/'Lineær programmering opg 4'!$K$8)*-1)</f>
        <v>-</v>
      </c>
      <c r="I7814" s="167" t="str">
        <f>IF('Lineær programmering opg 4'!$D$8=0,"-",'Lineær programmering opg 4'!$G$8)</f>
        <v>-</v>
      </c>
      <c r="J7814" s="295">
        <f>A7814*'Lineær programmering opg 4'!$C$11+Datatabel!C7814*'Lineær programmering opg 4'!$D$11</f>
        <v>44343.299999999748</v>
      </c>
      <c r="K7814" s="9">
        <f t="shared" si="612"/>
        <v>0</v>
      </c>
      <c r="L7814" s="9">
        <f t="shared" si="613"/>
        <v>0</v>
      </c>
    </row>
    <row r="7815" spans="1:12" ht="15" x14ac:dyDescent="0.25">
      <c r="A7815" s="167">
        <f t="shared" si="611"/>
        <v>52.512000000020649</v>
      </c>
      <c r="B7815" s="325">
        <f t="shared" si="614"/>
        <v>0.21880000000008604</v>
      </c>
      <c r="C7815" s="167">
        <f t="shared" si="610"/>
        <v>260.61599999998452</v>
      </c>
      <c r="D7815" s="167">
        <f>IF('Lineær programmering opg 4'!$M$4=0,"-",(-A7815+'Lineær programmering opg 4'!$M$4)/'Lineær programmering opg 4'!$K$4*-1)</f>
        <v>374.97599999995873</v>
      </c>
      <c r="E7815" s="167">
        <f>IF('Lineær programmering opg 4'!$M$5=0,"-",(-A7815+'Lineær programmering opg 4'!$M$5)/'Lineær programmering opg 4'!$K$5*-1)</f>
        <v>260.61599999998452</v>
      </c>
      <c r="F7815" s="167" t="str">
        <f>IF('Lineær programmering opg 4'!$E$6=0,"-",(-A7815+'Lineær programmering opg 4'!$M$6)/'Lineær programmering opg 4'!$K$6*-1)</f>
        <v>-</v>
      </c>
      <c r="G7815" s="167" t="str">
        <f>IF('Lineær programmering opg 4'!$D$7=0,"-",((-A7815+'Lineær programmering opg 4'!$M$7)/'Lineær programmering opg 4'!$K$7)*-1)</f>
        <v>-</v>
      </c>
      <c r="H7815" s="167" t="str">
        <f>IF('Lineær programmering opg 4'!$C$8=0,"-",((-A7815+'Lineær programmering opg 4'!$M$8)/'Lineær programmering opg 4'!$K$8)*-1)</f>
        <v>-</v>
      </c>
      <c r="I7815" s="167" t="str">
        <f>IF('Lineær programmering opg 4'!$D$8=0,"-",'Lineær programmering opg 4'!$G$8)</f>
        <v>-</v>
      </c>
      <c r="J7815" s="295">
        <f>A7815*'Lineær programmering opg 4'!$C$11+Datatabel!C7815*'Lineær programmering opg 4'!$D$11</f>
        <v>44343.599999999744</v>
      </c>
      <c r="K7815" s="9">
        <f t="shared" si="612"/>
        <v>0</v>
      </c>
      <c r="L7815" s="9">
        <f t="shared" si="613"/>
        <v>0</v>
      </c>
    </row>
    <row r="7816" spans="1:12" ht="15" x14ac:dyDescent="0.25">
      <c r="A7816" s="167">
        <f t="shared" si="611"/>
        <v>52.488000000020648</v>
      </c>
      <c r="B7816" s="325">
        <f t="shared" si="614"/>
        <v>0.21870000000008605</v>
      </c>
      <c r="C7816" s="167">
        <f t="shared" si="610"/>
        <v>260.63399999998455</v>
      </c>
      <c r="D7816" s="167">
        <f>IF('Lineær programmering opg 4'!$M$4=0,"-",(-A7816+'Lineær programmering opg 4'!$M$4)/'Lineær programmering opg 4'!$K$4*-1)</f>
        <v>375.02399999995873</v>
      </c>
      <c r="E7816" s="167">
        <f>IF('Lineær programmering opg 4'!$M$5=0,"-",(-A7816+'Lineær programmering opg 4'!$M$5)/'Lineær programmering opg 4'!$K$5*-1)</f>
        <v>260.63399999998455</v>
      </c>
      <c r="F7816" s="167" t="str">
        <f>IF('Lineær programmering opg 4'!$E$6=0,"-",(-A7816+'Lineær programmering opg 4'!$M$6)/'Lineær programmering opg 4'!$K$6*-1)</f>
        <v>-</v>
      </c>
      <c r="G7816" s="167" t="str">
        <f>IF('Lineær programmering opg 4'!$D$7=0,"-",((-A7816+'Lineær programmering opg 4'!$M$7)/'Lineær programmering opg 4'!$K$7)*-1)</f>
        <v>-</v>
      </c>
      <c r="H7816" s="167" t="str">
        <f>IF('Lineær programmering opg 4'!$C$8=0,"-",((-A7816+'Lineær programmering opg 4'!$M$8)/'Lineær programmering opg 4'!$K$8)*-1)</f>
        <v>-</v>
      </c>
      <c r="I7816" s="167" t="str">
        <f>IF('Lineær programmering opg 4'!$D$8=0,"-",'Lineær programmering opg 4'!$G$8)</f>
        <v>-</v>
      </c>
      <c r="J7816" s="295">
        <f>A7816*'Lineær programmering opg 4'!$C$11+Datatabel!C7816*'Lineær programmering opg 4'!$D$11</f>
        <v>44343.899999999747</v>
      </c>
      <c r="K7816" s="9">
        <f t="shared" si="612"/>
        <v>0</v>
      </c>
      <c r="L7816" s="9">
        <f t="shared" si="613"/>
        <v>0</v>
      </c>
    </row>
    <row r="7817" spans="1:12" ht="15" x14ac:dyDescent="0.25">
      <c r="A7817" s="167">
        <f t="shared" si="611"/>
        <v>52.464000000020654</v>
      </c>
      <c r="B7817" s="325">
        <f t="shared" si="614"/>
        <v>0.21860000000008606</v>
      </c>
      <c r="C7817" s="167">
        <f t="shared" si="610"/>
        <v>260.65199999998453</v>
      </c>
      <c r="D7817" s="167">
        <f>IF('Lineær programmering opg 4'!$M$4=0,"-",(-A7817+'Lineær programmering opg 4'!$M$4)/'Lineær programmering opg 4'!$K$4*-1)</f>
        <v>375.07199999995868</v>
      </c>
      <c r="E7817" s="167">
        <f>IF('Lineær programmering opg 4'!$M$5=0,"-",(-A7817+'Lineær programmering opg 4'!$M$5)/'Lineær programmering opg 4'!$K$5*-1)</f>
        <v>260.65199999998453</v>
      </c>
      <c r="F7817" s="167" t="str">
        <f>IF('Lineær programmering opg 4'!$E$6=0,"-",(-A7817+'Lineær programmering opg 4'!$M$6)/'Lineær programmering opg 4'!$K$6*-1)</f>
        <v>-</v>
      </c>
      <c r="G7817" s="167" t="str">
        <f>IF('Lineær programmering opg 4'!$D$7=0,"-",((-A7817+'Lineær programmering opg 4'!$M$7)/'Lineær programmering opg 4'!$K$7)*-1)</f>
        <v>-</v>
      </c>
      <c r="H7817" s="167" t="str">
        <f>IF('Lineær programmering opg 4'!$C$8=0,"-",((-A7817+'Lineær programmering opg 4'!$M$8)/'Lineær programmering opg 4'!$K$8)*-1)</f>
        <v>-</v>
      </c>
      <c r="I7817" s="167" t="str">
        <f>IF('Lineær programmering opg 4'!$D$8=0,"-",'Lineær programmering opg 4'!$G$8)</f>
        <v>-</v>
      </c>
      <c r="J7817" s="295">
        <f>A7817*'Lineær programmering opg 4'!$C$11+Datatabel!C7817*'Lineær programmering opg 4'!$D$11</f>
        <v>44344.19999999975</v>
      </c>
      <c r="K7817" s="9">
        <f t="shared" si="612"/>
        <v>0</v>
      </c>
      <c r="L7817" s="9">
        <f t="shared" si="613"/>
        <v>0</v>
      </c>
    </row>
    <row r="7818" spans="1:12" ht="15" x14ac:dyDescent="0.25">
      <c r="A7818" s="167">
        <f t="shared" si="611"/>
        <v>52.44000000002066</v>
      </c>
      <c r="B7818" s="325">
        <f t="shared" si="614"/>
        <v>0.21850000000008607</v>
      </c>
      <c r="C7818" s="167">
        <f t="shared" si="610"/>
        <v>260.66999999998455</v>
      </c>
      <c r="D7818" s="167">
        <f>IF('Lineær programmering opg 4'!$M$4=0,"-",(-A7818+'Lineær programmering opg 4'!$M$4)/'Lineær programmering opg 4'!$K$4*-1)</f>
        <v>375.11999999995868</v>
      </c>
      <c r="E7818" s="167">
        <f>IF('Lineær programmering opg 4'!$M$5=0,"-",(-A7818+'Lineær programmering opg 4'!$M$5)/'Lineær programmering opg 4'!$K$5*-1)</f>
        <v>260.66999999998455</v>
      </c>
      <c r="F7818" s="167" t="str">
        <f>IF('Lineær programmering opg 4'!$E$6=0,"-",(-A7818+'Lineær programmering opg 4'!$M$6)/'Lineær programmering opg 4'!$K$6*-1)</f>
        <v>-</v>
      </c>
      <c r="G7818" s="167" t="str">
        <f>IF('Lineær programmering opg 4'!$D$7=0,"-",((-A7818+'Lineær programmering opg 4'!$M$7)/'Lineær programmering opg 4'!$K$7)*-1)</f>
        <v>-</v>
      </c>
      <c r="H7818" s="167" t="str">
        <f>IF('Lineær programmering opg 4'!$C$8=0,"-",((-A7818+'Lineær programmering opg 4'!$M$8)/'Lineær programmering opg 4'!$K$8)*-1)</f>
        <v>-</v>
      </c>
      <c r="I7818" s="167" t="str">
        <f>IF('Lineær programmering opg 4'!$D$8=0,"-",'Lineær programmering opg 4'!$G$8)</f>
        <v>-</v>
      </c>
      <c r="J7818" s="295">
        <f>A7818*'Lineær programmering opg 4'!$C$11+Datatabel!C7818*'Lineær programmering opg 4'!$D$11</f>
        <v>44344.499999999753</v>
      </c>
      <c r="K7818" s="9">
        <f t="shared" si="612"/>
        <v>0</v>
      </c>
      <c r="L7818" s="9">
        <f t="shared" si="613"/>
        <v>0</v>
      </c>
    </row>
    <row r="7819" spans="1:12" ht="15" x14ac:dyDescent="0.25">
      <c r="A7819" s="167">
        <f t="shared" si="611"/>
        <v>52.416000000020659</v>
      </c>
      <c r="B7819" s="325">
        <f t="shared" si="614"/>
        <v>0.21840000000008608</v>
      </c>
      <c r="C7819" s="167">
        <f t="shared" si="610"/>
        <v>260.68799999998453</v>
      </c>
      <c r="D7819" s="167">
        <f>IF('Lineær programmering opg 4'!$M$4=0,"-",(-A7819+'Lineær programmering opg 4'!$M$4)/'Lineær programmering opg 4'!$K$4*-1)</f>
        <v>375.16799999995868</v>
      </c>
      <c r="E7819" s="167">
        <f>IF('Lineær programmering opg 4'!$M$5=0,"-",(-A7819+'Lineær programmering opg 4'!$M$5)/'Lineær programmering opg 4'!$K$5*-1)</f>
        <v>260.68799999998453</v>
      </c>
      <c r="F7819" s="167" t="str">
        <f>IF('Lineær programmering opg 4'!$E$6=0,"-",(-A7819+'Lineær programmering opg 4'!$M$6)/'Lineær programmering opg 4'!$K$6*-1)</f>
        <v>-</v>
      </c>
      <c r="G7819" s="167" t="str">
        <f>IF('Lineær programmering opg 4'!$D$7=0,"-",((-A7819+'Lineær programmering opg 4'!$M$7)/'Lineær programmering opg 4'!$K$7)*-1)</f>
        <v>-</v>
      </c>
      <c r="H7819" s="167" t="str">
        <f>IF('Lineær programmering opg 4'!$C$8=0,"-",((-A7819+'Lineær programmering opg 4'!$M$8)/'Lineær programmering opg 4'!$K$8)*-1)</f>
        <v>-</v>
      </c>
      <c r="I7819" s="167" t="str">
        <f>IF('Lineær programmering opg 4'!$D$8=0,"-",'Lineær programmering opg 4'!$G$8)</f>
        <v>-</v>
      </c>
      <c r="J7819" s="295">
        <f>A7819*'Lineær programmering opg 4'!$C$11+Datatabel!C7819*'Lineær programmering opg 4'!$D$11</f>
        <v>44344.799999999741</v>
      </c>
      <c r="K7819" s="9">
        <f t="shared" si="612"/>
        <v>0</v>
      </c>
      <c r="L7819" s="9">
        <f t="shared" si="613"/>
        <v>0</v>
      </c>
    </row>
    <row r="7820" spans="1:12" ht="15" x14ac:dyDescent="0.25">
      <c r="A7820" s="167">
        <f t="shared" si="611"/>
        <v>52.392000000020658</v>
      </c>
      <c r="B7820" s="325">
        <f t="shared" si="614"/>
        <v>0.21830000000008609</v>
      </c>
      <c r="C7820" s="167">
        <f t="shared" si="610"/>
        <v>260.70599999998456</v>
      </c>
      <c r="D7820" s="167">
        <f>IF('Lineær programmering opg 4'!$M$4=0,"-",(-A7820+'Lineær programmering opg 4'!$M$4)/'Lineær programmering opg 4'!$K$4*-1)</f>
        <v>375.21599999995868</v>
      </c>
      <c r="E7820" s="167">
        <f>IF('Lineær programmering opg 4'!$M$5=0,"-",(-A7820+'Lineær programmering opg 4'!$M$5)/'Lineær programmering opg 4'!$K$5*-1)</f>
        <v>260.70599999998456</v>
      </c>
      <c r="F7820" s="167" t="str">
        <f>IF('Lineær programmering opg 4'!$E$6=0,"-",(-A7820+'Lineær programmering opg 4'!$M$6)/'Lineær programmering opg 4'!$K$6*-1)</f>
        <v>-</v>
      </c>
      <c r="G7820" s="167" t="str">
        <f>IF('Lineær programmering opg 4'!$D$7=0,"-",((-A7820+'Lineær programmering opg 4'!$M$7)/'Lineær programmering opg 4'!$K$7)*-1)</f>
        <v>-</v>
      </c>
      <c r="H7820" s="167" t="str">
        <f>IF('Lineær programmering opg 4'!$C$8=0,"-",((-A7820+'Lineær programmering opg 4'!$M$8)/'Lineær programmering opg 4'!$K$8)*-1)</f>
        <v>-</v>
      </c>
      <c r="I7820" s="167" t="str">
        <f>IF('Lineær programmering opg 4'!$D$8=0,"-",'Lineær programmering opg 4'!$G$8)</f>
        <v>-</v>
      </c>
      <c r="J7820" s="295">
        <f>A7820*'Lineær programmering opg 4'!$C$11+Datatabel!C7820*'Lineær programmering opg 4'!$D$11</f>
        <v>44345.099999999744</v>
      </c>
      <c r="K7820" s="9">
        <f t="shared" si="612"/>
        <v>0</v>
      </c>
      <c r="L7820" s="9">
        <f t="shared" si="613"/>
        <v>0</v>
      </c>
    </row>
    <row r="7821" spans="1:12" ht="15" x14ac:dyDescent="0.25">
      <c r="A7821" s="167">
        <f t="shared" si="611"/>
        <v>52.368000000020665</v>
      </c>
      <c r="B7821" s="325">
        <f t="shared" si="614"/>
        <v>0.2182000000000861</v>
      </c>
      <c r="C7821" s="167">
        <f t="shared" si="610"/>
        <v>260.72399999998453</v>
      </c>
      <c r="D7821" s="167">
        <f>IF('Lineær programmering opg 4'!$M$4=0,"-",(-A7821+'Lineær programmering opg 4'!$M$4)/'Lineær programmering opg 4'!$K$4*-1)</f>
        <v>375.26399999995868</v>
      </c>
      <c r="E7821" s="167">
        <f>IF('Lineær programmering opg 4'!$M$5=0,"-",(-A7821+'Lineær programmering opg 4'!$M$5)/'Lineær programmering opg 4'!$K$5*-1)</f>
        <v>260.72399999998453</v>
      </c>
      <c r="F7821" s="167" t="str">
        <f>IF('Lineær programmering opg 4'!$E$6=0,"-",(-A7821+'Lineær programmering opg 4'!$M$6)/'Lineær programmering opg 4'!$K$6*-1)</f>
        <v>-</v>
      </c>
      <c r="G7821" s="167" t="str">
        <f>IF('Lineær programmering opg 4'!$D$7=0,"-",((-A7821+'Lineær programmering opg 4'!$M$7)/'Lineær programmering opg 4'!$K$7)*-1)</f>
        <v>-</v>
      </c>
      <c r="H7821" s="167" t="str">
        <f>IF('Lineær programmering opg 4'!$C$8=0,"-",((-A7821+'Lineær programmering opg 4'!$M$8)/'Lineær programmering opg 4'!$K$8)*-1)</f>
        <v>-</v>
      </c>
      <c r="I7821" s="167" t="str">
        <f>IF('Lineær programmering opg 4'!$D$8=0,"-",'Lineær programmering opg 4'!$G$8)</f>
        <v>-</v>
      </c>
      <c r="J7821" s="295">
        <f>A7821*'Lineær programmering opg 4'!$C$11+Datatabel!C7821*'Lineær programmering opg 4'!$D$11</f>
        <v>44345.399999999747</v>
      </c>
      <c r="K7821" s="9">
        <f t="shared" si="612"/>
        <v>0</v>
      </c>
      <c r="L7821" s="9">
        <f t="shared" si="613"/>
        <v>0</v>
      </c>
    </row>
    <row r="7822" spans="1:12" ht="15" x14ac:dyDescent="0.25">
      <c r="A7822" s="167">
        <f t="shared" si="611"/>
        <v>52.344000000020671</v>
      </c>
      <c r="B7822" s="325">
        <f t="shared" si="614"/>
        <v>0.21810000000008611</v>
      </c>
      <c r="C7822" s="167">
        <f t="shared" si="610"/>
        <v>260.7419999999845</v>
      </c>
      <c r="D7822" s="167">
        <f>IF('Lineær programmering opg 4'!$M$4=0,"-",(-A7822+'Lineær programmering opg 4'!$M$4)/'Lineær programmering opg 4'!$K$4*-1)</f>
        <v>375.31199999995863</v>
      </c>
      <c r="E7822" s="167">
        <f>IF('Lineær programmering opg 4'!$M$5=0,"-",(-A7822+'Lineær programmering opg 4'!$M$5)/'Lineær programmering opg 4'!$K$5*-1)</f>
        <v>260.7419999999845</v>
      </c>
      <c r="F7822" s="167" t="str">
        <f>IF('Lineær programmering opg 4'!$E$6=0,"-",(-A7822+'Lineær programmering opg 4'!$M$6)/'Lineær programmering opg 4'!$K$6*-1)</f>
        <v>-</v>
      </c>
      <c r="G7822" s="167" t="str">
        <f>IF('Lineær programmering opg 4'!$D$7=0,"-",((-A7822+'Lineær programmering opg 4'!$M$7)/'Lineær programmering opg 4'!$K$7)*-1)</f>
        <v>-</v>
      </c>
      <c r="H7822" s="167" t="str">
        <f>IF('Lineær programmering opg 4'!$C$8=0,"-",((-A7822+'Lineær programmering opg 4'!$M$8)/'Lineær programmering opg 4'!$K$8)*-1)</f>
        <v>-</v>
      </c>
      <c r="I7822" s="167" t="str">
        <f>IF('Lineær programmering opg 4'!$D$8=0,"-",'Lineær programmering opg 4'!$G$8)</f>
        <v>-</v>
      </c>
      <c r="J7822" s="295">
        <f>A7822*'Lineær programmering opg 4'!$C$11+Datatabel!C7822*'Lineær programmering opg 4'!$D$11</f>
        <v>44345.699999999742</v>
      </c>
      <c r="K7822" s="9">
        <f t="shared" si="612"/>
        <v>0</v>
      </c>
      <c r="L7822" s="9">
        <f t="shared" si="613"/>
        <v>0</v>
      </c>
    </row>
    <row r="7823" spans="1:12" ht="15" x14ac:dyDescent="0.25">
      <c r="A7823" s="167">
        <f t="shared" si="611"/>
        <v>52.32000000002067</v>
      </c>
      <c r="B7823" s="325">
        <f t="shared" si="614"/>
        <v>0.21800000000008612</v>
      </c>
      <c r="C7823" s="167">
        <f t="shared" si="610"/>
        <v>260.75999999998453</v>
      </c>
      <c r="D7823" s="167">
        <f>IF('Lineær programmering opg 4'!$M$4=0,"-",(-A7823+'Lineær programmering opg 4'!$M$4)/'Lineær programmering opg 4'!$K$4*-1)</f>
        <v>375.35999999995863</v>
      </c>
      <c r="E7823" s="167">
        <f>IF('Lineær programmering opg 4'!$M$5=0,"-",(-A7823+'Lineær programmering opg 4'!$M$5)/'Lineær programmering opg 4'!$K$5*-1)</f>
        <v>260.75999999998453</v>
      </c>
      <c r="F7823" s="167" t="str">
        <f>IF('Lineær programmering opg 4'!$E$6=0,"-",(-A7823+'Lineær programmering opg 4'!$M$6)/'Lineær programmering opg 4'!$K$6*-1)</f>
        <v>-</v>
      </c>
      <c r="G7823" s="167" t="str">
        <f>IF('Lineær programmering opg 4'!$D$7=0,"-",((-A7823+'Lineær programmering opg 4'!$M$7)/'Lineær programmering opg 4'!$K$7)*-1)</f>
        <v>-</v>
      </c>
      <c r="H7823" s="167" t="str">
        <f>IF('Lineær programmering opg 4'!$C$8=0,"-",((-A7823+'Lineær programmering opg 4'!$M$8)/'Lineær programmering opg 4'!$K$8)*-1)</f>
        <v>-</v>
      </c>
      <c r="I7823" s="167" t="str">
        <f>IF('Lineær programmering opg 4'!$D$8=0,"-",'Lineær programmering opg 4'!$G$8)</f>
        <v>-</v>
      </c>
      <c r="J7823" s="295">
        <f>A7823*'Lineær programmering opg 4'!$C$11+Datatabel!C7823*'Lineær programmering opg 4'!$D$11</f>
        <v>44345.999999999745</v>
      </c>
      <c r="K7823" s="9">
        <f t="shared" si="612"/>
        <v>0</v>
      </c>
      <c r="L7823" s="9">
        <f t="shared" si="613"/>
        <v>0</v>
      </c>
    </row>
    <row r="7824" spans="1:12" ht="15" x14ac:dyDescent="0.25">
      <c r="A7824" s="167">
        <f t="shared" si="611"/>
        <v>52.296000000020669</v>
      </c>
      <c r="B7824" s="325">
        <f t="shared" si="614"/>
        <v>0.21790000000008614</v>
      </c>
      <c r="C7824" s="167">
        <f t="shared" si="610"/>
        <v>260.7779999999845</v>
      </c>
      <c r="D7824" s="167">
        <f>IF('Lineær programmering opg 4'!$M$4=0,"-",(-A7824+'Lineær programmering opg 4'!$M$4)/'Lineær programmering opg 4'!$K$4*-1)</f>
        <v>375.40799999995863</v>
      </c>
      <c r="E7824" s="167">
        <f>IF('Lineær programmering opg 4'!$M$5=0,"-",(-A7824+'Lineær programmering opg 4'!$M$5)/'Lineær programmering opg 4'!$K$5*-1)</f>
        <v>260.7779999999845</v>
      </c>
      <c r="F7824" s="167" t="str">
        <f>IF('Lineær programmering opg 4'!$E$6=0,"-",(-A7824+'Lineær programmering opg 4'!$M$6)/'Lineær programmering opg 4'!$K$6*-1)</f>
        <v>-</v>
      </c>
      <c r="G7824" s="167" t="str">
        <f>IF('Lineær programmering opg 4'!$D$7=0,"-",((-A7824+'Lineær programmering opg 4'!$M$7)/'Lineær programmering opg 4'!$K$7)*-1)</f>
        <v>-</v>
      </c>
      <c r="H7824" s="167" t="str">
        <f>IF('Lineær programmering opg 4'!$C$8=0,"-",((-A7824+'Lineær programmering opg 4'!$M$8)/'Lineær programmering opg 4'!$K$8)*-1)</f>
        <v>-</v>
      </c>
      <c r="I7824" s="167" t="str">
        <f>IF('Lineær programmering opg 4'!$D$8=0,"-",'Lineær programmering opg 4'!$G$8)</f>
        <v>-</v>
      </c>
      <c r="J7824" s="295">
        <f>A7824*'Lineær programmering opg 4'!$C$11+Datatabel!C7824*'Lineær programmering opg 4'!$D$11</f>
        <v>44346.299999999741</v>
      </c>
      <c r="K7824" s="9">
        <f t="shared" si="612"/>
        <v>0</v>
      </c>
      <c r="L7824" s="9">
        <f t="shared" si="613"/>
        <v>0</v>
      </c>
    </row>
    <row r="7825" spans="1:12" ht="15" x14ac:dyDescent="0.25">
      <c r="A7825" s="167">
        <f t="shared" si="611"/>
        <v>52.272000000020675</v>
      </c>
      <c r="B7825" s="325">
        <f t="shared" si="614"/>
        <v>0.21780000000008615</v>
      </c>
      <c r="C7825" s="167">
        <f t="shared" si="610"/>
        <v>260.79599999998453</v>
      </c>
      <c r="D7825" s="167">
        <f>IF('Lineær programmering opg 4'!$M$4=0,"-",(-A7825+'Lineær programmering opg 4'!$M$4)/'Lineær programmering opg 4'!$K$4*-1)</f>
        <v>375.45599999995864</v>
      </c>
      <c r="E7825" s="167">
        <f>IF('Lineær programmering opg 4'!$M$5=0,"-",(-A7825+'Lineær programmering opg 4'!$M$5)/'Lineær programmering opg 4'!$K$5*-1)</f>
        <v>260.79599999998453</v>
      </c>
      <c r="F7825" s="167" t="str">
        <f>IF('Lineær programmering opg 4'!$E$6=0,"-",(-A7825+'Lineær programmering opg 4'!$M$6)/'Lineær programmering opg 4'!$K$6*-1)</f>
        <v>-</v>
      </c>
      <c r="G7825" s="167" t="str">
        <f>IF('Lineær programmering opg 4'!$D$7=0,"-",((-A7825+'Lineær programmering opg 4'!$M$7)/'Lineær programmering opg 4'!$K$7)*-1)</f>
        <v>-</v>
      </c>
      <c r="H7825" s="167" t="str">
        <f>IF('Lineær programmering opg 4'!$C$8=0,"-",((-A7825+'Lineær programmering opg 4'!$M$8)/'Lineær programmering opg 4'!$K$8)*-1)</f>
        <v>-</v>
      </c>
      <c r="I7825" s="167" t="str">
        <f>IF('Lineær programmering opg 4'!$D$8=0,"-",'Lineær programmering opg 4'!$G$8)</f>
        <v>-</v>
      </c>
      <c r="J7825" s="295">
        <f>A7825*'Lineær programmering opg 4'!$C$11+Datatabel!C7825*'Lineær programmering opg 4'!$D$11</f>
        <v>44346.599999999744</v>
      </c>
      <c r="K7825" s="9">
        <f t="shared" si="612"/>
        <v>0</v>
      </c>
      <c r="L7825" s="9">
        <f t="shared" si="613"/>
        <v>0</v>
      </c>
    </row>
    <row r="7826" spans="1:12" ht="15" x14ac:dyDescent="0.25">
      <c r="A7826" s="167">
        <f t="shared" si="611"/>
        <v>52.248000000020681</v>
      </c>
      <c r="B7826" s="325">
        <f t="shared" si="614"/>
        <v>0.21770000000008616</v>
      </c>
      <c r="C7826" s="167">
        <f t="shared" si="610"/>
        <v>260.8139999999845</v>
      </c>
      <c r="D7826" s="167">
        <f>IF('Lineær programmering opg 4'!$M$4=0,"-",(-A7826+'Lineær programmering opg 4'!$M$4)/'Lineær programmering opg 4'!$K$4*-1)</f>
        <v>375.50399999995864</v>
      </c>
      <c r="E7826" s="167">
        <f>IF('Lineær programmering opg 4'!$M$5=0,"-",(-A7826+'Lineær programmering opg 4'!$M$5)/'Lineær programmering opg 4'!$K$5*-1)</f>
        <v>260.8139999999845</v>
      </c>
      <c r="F7826" s="167" t="str">
        <f>IF('Lineær programmering opg 4'!$E$6=0,"-",(-A7826+'Lineær programmering opg 4'!$M$6)/'Lineær programmering opg 4'!$K$6*-1)</f>
        <v>-</v>
      </c>
      <c r="G7826" s="167" t="str">
        <f>IF('Lineær programmering opg 4'!$D$7=0,"-",((-A7826+'Lineær programmering opg 4'!$M$7)/'Lineær programmering opg 4'!$K$7)*-1)</f>
        <v>-</v>
      </c>
      <c r="H7826" s="167" t="str">
        <f>IF('Lineær programmering opg 4'!$C$8=0,"-",((-A7826+'Lineær programmering opg 4'!$M$8)/'Lineær programmering opg 4'!$K$8)*-1)</f>
        <v>-</v>
      </c>
      <c r="I7826" s="167" t="str">
        <f>IF('Lineær programmering opg 4'!$D$8=0,"-",'Lineær programmering opg 4'!$G$8)</f>
        <v>-</v>
      </c>
      <c r="J7826" s="295">
        <f>A7826*'Lineær programmering opg 4'!$C$11+Datatabel!C7826*'Lineær programmering opg 4'!$D$11</f>
        <v>44346.899999999747</v>
      </c>
      <c r="K7826" s="9">
        <f t="shared" si="612"/>
        <v>0</v>
      </c>
      <c r="L7826" s="9">
        <f t="shared" si="613"/>
        <v>0</v>
      </c>
    </row>
    <row r="7827" spans="1:12" ht="15" x14ac:dyDescent="0.25">
      <c r="A7827" s="167">
        <f t="shared" si="611"/>
        <v>52.224000000020681</v>
      </c>
      <c r="B7827" s="325">
        <f t="shared" si="614"/>
        <v>0.21760000000008617</v>
      </c>
      <c r="C7827" s="167">
        <f t="shared" si="610"/>
        <v>260.83199999998453</v>
      </c>
      <c r="D7827" s="167">
        <f>IF('Lineær programmering opg 4'!$M$4=0,"-",(-A7827+'Lineær programmering opg 4'!$M$4)/'Lineær programmering opg 4'!$K$4*-1)</f>
        <v>375.55199999995864</v>
      </c>
      <c r="E7827" s="167">
        <f>IF('Lineær programmering opg 4'!$M$5=0,"-",(-A7827+'Lineær programmering opg 4'!$M$5)/'Lineær programmering opg 4'!$K$5*-1)</f>
        <v>260.83199999998453</v>
      </c>
      <c r="F7827" s="167" t="str">
        <f>IF('Lineær programmering opg 4'!$E$6=0,"-",(-A7827+'Lineær programmering opg 4'!$M$6)/'Lineær programmering opg 4'!$K$6*-1)</f>
        <v>-</v>
      </c>
      <c r="G7827" s="167" t="str">
        <f>IF('Lineær programmering opg 4'!$D$7=0,"-",((-A7827+'Lineær programmering opg 4'!$M$7)/'Lineær programmering opg 4'!$K$7)*-1)</f>
        <v>-</v>
      </c>
      <c r="H7827" s="167" t="str">
        <f>IF('Lineær programmering opg 4'!$C$8=0,"-",((-A7827+'Lineær programmering opg 4'!$M$8)/'Lineær programmering opg 4'!$K$8)*-1)</f>
        <v>-</v>
      </c>
      <c r="I7827" s="167" t="str">
        <f>IF('Lineær programmering opg 4'!$D$8=0,"-",'Lineær programmering opg 4'!$G$8)</f>
        <v>-</v>
      </c>
      <c r="J7827" s="295">
        <f>A7827*'Lineær programmering opg 4'!$C$11+Datatabel!C7827*'Lineær programmering opg 4'!$D$11</f>
        <v>44347.19999999975</v>
      </c>
      <c r="K7827" s="9">
        <f t="shared" si="612"/>
        <v>0</v>
      </c>
      <c r="L7827" s="9">
        <f t="shared" si="613"/>
        <v>0</v>
      </c>
    </row>
    <row r="7828" spans="1:12" ht="15" x14ac:dyDescent="0.25">
      <c r="A7828" s="167">
        <f t="shared" si="611"/>
        <v>52.20000000002068</v>
      </c>
      <c r="B7828" s="325">
        <f t="shared" si="614"/>
        <v>0.21750000000008618</v>
      </c>
      <c r="C7828" s="167">
        <f t="shared" si="610"/>
        <v>260.8499999999845</v>
      </c>
      <c r="D7828" s="167">
        <f>IF('Lineær programmering opg 4'!$M$4=0,"-",(-A7828+'Lineær programmering opg 4'!$M$4)/'Lineær programmering opg 4'!$K$4*-1)</f>
        <v>375.59999999995864</v>
      </c>
      <c r="E7828" s="167">
        <f>IF('Lineær programmering opg 4'!$M$5=0,"-",(-A7828+'Lineær programmering opg 4'!$M$5)/'Lineær programmering opg 4'!$K$5*-1)</f>
        <v>260.8499999999845</v>
      </c>
      <c r="F7828" s="167" t="str">
        <f>IF('Lineær programmering opg 4'!$E$6=0,"-",(-A7828+'Lineær programmering opg 4'!$M$6)/'Lineær programmering opg 4'!$K$6*-1)</f>
        <v>-</v>
      </c>
      <c r="G7828" s="167" t="str">
        <f>IF('Lineær programmering opg 4'!$D$7=0,"-",((-A7828+'Lineær programmering opg 4'!$M$7)/'Lineær programmering opg 4'!$K$7)*-1)</f>
        <v>-</v>
      </c>
      <c r="H7828" s="167" t="str">
        <f>IF('Lineær programmering opg 4'!$C$8=0,"-",((-A7828+'Lineær programmering opg 4'!$M$8)/'Lineær programmering opg 4'!$K$8)*-1)</f>
        <v>-</v>
      </c>
      <c r="I7828" s="167" t="str">
        <f>IF('Lineær programmering opg 4'!$D$8=0,"-",'Lineær programmering opg 4'!$G$8)</f>
        <v>-</v>
      </c>
      <c r="J7828" s="295">
        <f>A7828*'Lineær programmering opg 4'!$C$11+Datatabel!C7828*'Lineær programmering opg 4'!$D$11</f>
        <v>44347.499999999745</v>
      </c>
      <c r="K7828" s="9">
        <f t="shared" si="612"/>
        <v>0</v>
      </c>
      <c r="L7828" s="9">
        <f t="shared" si="613"/>
        <v>0</v>
      </c>
    </row>
    <row r="7829" spans="1:12" ht="15" x14ac:dyDescent="0.25">
      <c r="A7829" s="167">
        <f t="shared" si="611"/>
        <v>52.176000000020686</v>
      </c>
      <c r="B7829" s="325">
        <f t="shared" si="614"/>
        <v>0.21740000000008619</v>
      </c>
      <c r="C7829" s="167">
        <f t="shared" si="610"/>
        <v>260.86799999998453</v>
      </c>
      <c r="D7829" s="167">
        <f>IF('Lineær programmering opg 4'!$M$4=0,"-",(-A7829+'Lineær programmering opg 4'!$M$4)/'Lineær programmering opg 4'!$K$4*-1)</f>
        <v>375.64799999995864</v>
      </c>
      <c r="E7829" s="167">
        <f>IF('Lineær programmering opg 4'!$M$5=0,"-",(-A7829+'Lineær programmering opg 4'!$M$5)/'Lineær programmering opg 4'!$K$5*-1)</f>
        <v>260.86799999998453</v>
      </c>
      <c r="F7829" s="167" t="str">
        <f>IF('Lineær programmering opg 4'!$E$6=0,"-",(-A7829+'Lineær programmering opg 4'!$M$6)/'Lineær programmering opg 4'!$K$6*-1)</f>
        <v>-</v>
      </c>
      <c r="G7829" s="167" t="str">
        <f>IF('Lineær programmering opg 4'!$D$7=0,"-",((-A7829+'Lineær programmering opg 4'!$M$7)/'Lineær programmering opg 4'!$K$7)*-1)</f>
        <v>-</v>
      </c>
      <c r="H7829" s="167" t="str">
        <f>IF('Lineær programmering opg 4'!$C$8=0,"-",((-A7829+'Lineær programmering opg 4'!$M$8)/'Lineær programmering opg 4'!$K$8)*-1)</f>
        <v>-</v>
      </c>
      <c r="I7829" s="167" t="str">
        <f>IF('Lineær programmering opg 4'!$D$8=0,"-",'Lineær programmering opg 4'!$G$8)</f>
        <v>-</v>
      </c>
      <c r="J7829" s="295">
        <f>A7829*'Lineær programmering opg 4'!$C$11+Datatabel!C7829*'Lineær programmering opg 4'!$D$11</f>
        <v>44347.799999999756</v>
      </c>
      <c r="K7829" s="9">
        <f t="shared" si="612"/>
        <v>0</v>
      </c>
      <c r="L7829" s="9">
        <f t="shared" si="613"/>
        <v>0</v>
      </c>
    </row>
    <row r="7830" spans="1:12" ht="15" x14ac:dyDescent="0.25">
      <c r="A7830" s="167">
        <f t="shared" si="611"/>
        <v>52.152000000020692</v>
      </c>
      <c r="B7830" s="325">
        <f t="shared" si="614"/>
        <v>0.2173000000000862</v>
      </c>
      <c r="C7830" s="167">
        <f t="shared" si="610"/>
        <v>260.88599999998451</v>
      </c>
      <c r="D7830" s="167">
        <f>IF('Lineær programmering opg 4'!$M$4=0,"-",(-A7830+'Lineær programmering opg 4'!$M$4)/'Lineær programmering opg 4'!$K$4*-1)</f>
        <v>375.69599999995864</v>
      </c>
      <c r="E7830" s="167">
        <f>IF('Lineær programmering opg 4'!$M$5=0,"-",(-A7830+'Lineær programmering opg 4'!$M$5)/'Lineær programmering opg 4'!$K$5*-1)</f>
        <v>260.88599999998451</v>
      </c>
      <c r="F7830" s="167" t="str">
        <f>IF('Lineær programmering opg 4'!$E$6=0,"-",(-A7830+'Lineær programmering opg 4'!$M$6)/'Lineær programmering opg 4'!$K$6*-1)</f>
        <v>-</v>
      </c>
      <c r="G7830" s="167" t="str">
        <f>IF('Lineær programmering opg 4'!$D$7=0,"-",((-A7830+'Lineær programmering opg 4'!$M$7)/'Lineær programmering opg 4'!$K$7)*-1)</f>
        <v>-</v>
      </c>
      <c r="H7830" s="167" t="str">
        <f>IF('Lineær programmering opg 4'!$C$8=0,"-",((-A7830+'Lineær programmering opg 4'!$M$8)/'Lineær programmering opg 4'!$K$8)*-1)</f>
        <v>-</v>
      </c>
      <c r="I7830" s="167" t="str">
        <f>IF('Lineær programmering opg 4'!$D$8=0,"-",'Lineær programmering opg 4'!$G$8)</f>
        <v>-</v>
      </c>
      <c r="J7830" s="295">
        <f>A7830*'Lineær programmering opg 4'!$C$11+Datatabel!C7830*'Lineær programmering opg 4'!$D$11</f>
        <v>44348.099999999744</v>
      </c>
      <c r="K7830" s="9">
        <f t="shared" si="612"/>
        <v>0</v>
      </c>
      <c r="L7830" s="9">
        <f t="shared" si="613"/>
        <v>0</v>
      </c>
    </row>
    <row r="7831" spans="1:12" ht="15" x14ac:dyDescent="0.25">
      <c r="A7831" s="167">
        <f t="shared" si="611"/>
        <v>52.128000000020691</v>
      </c>
      <c r="B7831" s="325">
        <f t="shared" si="614"/>
        <v>0.21720000000008621</v>
      </c>
      <c r="C7831" s="167">
        <f t="shared" si="610"/>
        <v>260.90399999998453</v>
      </c>
      <c r="D7831" s="167">
        <f>IF('Lineær programmering opg 4'!$M$4=0,"-",(-A7831+'Lineær programmering opg 4'!$M$4)/'Lineær programmering opg 4'!$K$4*-1)</f>
        <v>375.74399999995865</v>
      </c>
      <c r="E7831" s="167">
        <f>IF('Lineær programmering opg 4'!$M$5=0,"-",(-A7831+'Lineær programmering opg 4'!$M$5)/'Lineær programmering opg 4'!$K$5*-1)</f>
        <v>260.90399999998453</v>
      </c>
      <c r="F7831" s="167" t="str">
        <f>IF('Lineær programmering opg 4'!$E$6=0,"-",(-A7831+'Lineær programmering opg 4'!$M$6)/'Lineær programmering opg 4'!$K$6*-1)</f>
        <v>-</v>
      </c>
      <c r="G7831" s="167" t="str">
        <f>IF('Lineær programmering opg 4'!$D$7=0,"-",((-A7831+'Lineær programmering opg 4'!$M$7)/'Lineær programmering opg 4'!$K$7)*-1)</f>
        <v>-</v>
      </c>
      <c r="H7831" s="167" t="str">
        <f>IF('Lineær programmering opg 4'!$C$8=0,"-",((-A7831+'Lineær programmering opg 4'!$M$8)/'Lineær programmering opg 4'!$K$8)*-1)</f>
        <v>-</v>
      </c>
      <c r="I7831" s="167" t="str">
        <f>IF('Lineær programmering opg 4'!$D$8=0,"-",'Lineær programmering opg 4'!$G$8)</f>
        <v>-</v>
      </c>
      <c r="J7831" s="295">
        <f>A7831*'Lineær programmering opg 4'!$C$11+Datatabel!C7831*'Lineær programmering opg 4'!$D$11</f>
        <v>44348.399999999747</v>
      </c>
      <c r="K7831" s="9">
        <f t="shared" si="612"/>
        <v>0</v>
      </c>
      <c r="L7831" s="9">
        <f t="shared" si="613"/>
        <v>0</v>
      </c>
    </row>
    <row r="7832" spans="1:12" ht="15" x14ac:dyDescent="0.25">
      <c r="A7832" s="167">
        <f t="shared" si="611"/>
        <v>52.10400000002069</v>
      </c>
      <c r="B7832" s="325">
        <f t="shared" si="614"/>
        <v>0.21710000000008622</v>
      </c>
      <c r="C7832" s="167">
        <f t="shared" si="610"/>
        <v>260.92199999998451</v>
      </c>
      <c r="D7832" s="167">
        <f>IF('Lineær programmering opg 4'!$M$4=0,"-",(-A7832+'Lineær programmering opg 4'!$M$4)/'Lineær programmering opg 4'!$K$4*-1)</f>
        <v>375.79199999995865</v>
      </c>
      <c r="E7832" s="167">
        <f>IF('Lineær programmering opg 4'!$M$5=0,"-",(-A7832+'Lineær programmering opg 4'!$M$5)/'Lineær programmering opg 4'!$K$5*-1)</f>
        <v>260.92199999998451</v>
      </c>
      <c r="F7832" s="167" t="str">
        <f>IF('Lineær programmering opg 4'!$E$6=0,"-",(-A7832+'Lineær programmering opg 4'!$M$6)/'Lineær programmering opg 4'!$K$6*-1)</f>
        <v>-</v>
      </c>
      <c r="G7832" s="167" t="str">
        <f>IF('Lineær programmering opg 4'!$D$7=0,"-",((-A7832+'Lineær programmering opg 4'!$M$7)/'Lineær programmering opg 4'!$K$7)*-1)</f>
        <v>-</v>
      </c>
      <c r="H7832" s="167" t="str">
        <f>IF('Lineær programmering opg 4'!$C$8=0,"-",((-A7832+'Lineær programmering opg 4'!$M$8)/'Lineær programmering opg 4'!$K$8)*-1)</f>
        <v>-</v>
      </c>
      <c r="I7832" s="167" t="str">
        <f>IF('Lineær programmering opg 4'!$D$8=0,"-",'Lineær programmering opg 4'!$G$8)</f>
        <v>-</v>
      </c>
      <c r="J7832" s="295">
        <f>A7832*'Lineær programmering opg 4'!$C$11+Datatabel!C7832*'Lineær programmering opg 4'!$D$11</f>
        <v>44348.699999999742</v>
      </c>
      <c r="K7832" s="9">
        <f t="shared" si="612"/>
        <v>0</v>
      </c>
      <c r="L7832" s="9">
        <f t="shared" si="613"/>
        <v>0</v>
      </c>
    </row>
    <row r="7833" spans="1:12" ht="15" x14ac:dyDescent="0.25">
      <c r="A7833" s="167">
        <f t="shared" si="611"/>
        <v>52.080000000020696</v>
      </c>
      <c r="B7833" s="325">
        <f t="shared" si="614"/>
        <v>0.21700000000008624</v>
      </c>
      <c r="C7833" s="167">
        <f t="shared" si="610"/>
        <v>260.93999999998454</v>
      </c>
      <c r="D7833" s="167">
        <f>IF('Lineær programmering opg 4'!$M$4=0,"-",(-A7833+'Lineær programmering opg 4'!$M$4)/'Lineær programmering opg 4'!$K$4*-1)</f>
        <v>375.83999999995859</v>
      </c>
      <c r="E7833" s="167">
        <f>IF('Lineær programmering opg 4'!$M$5=0,"-",(-A7833+'Lineær programmering opg 4'!$M$5)/'Lineær programmering opg 4'!$K$5*-1)</f>
        <v>260.93999999998454</v>
      </c>
      <c r="F7833" s="167" t="str">
        <f>IF('Lineær programmering opg 4'!$E$6=0,"-",(-A7833+'Lineær programmering opg 4'!$M$6)/'Lineær programmering opg 4'!$K$6*-1)</f>
        <v>-</v>
      </c>
      <c r="G7833" s="167" t="str">
        <f>IF('Lineær programmering opg 4'!$D$7=0,"-",((-A7833+'Lineær programmering opg 4'!$M$7)/'Lineær programmering opg 4'!$K$7)*-1)</f>
        <v>-</v>
      </c>
      <c r="H7833" s="167" t="str">
        <f>IF('Lineær programmering opg 4'!$C$8=0,"-",((-A7833+'Lineær programmering opg 4'!$M$8)/'Lineær programmering opg 4'!$K$8)*-1)</f>
        <v>-</v>
      </c>
      <c r="I7833" s="167" t="str">
        <f>IF('Lineær programmering opg 4'!$D$8=0,"-",'Lineær programmering opg 4'!$G$8)</f>
        <v>-</v>
      </c>
      <c r="J7833" s="295">
        <f>A7833*'Lineær programmering opg 4'!$C$11+Datatabel!C7833*'Lineær programmering opg 4'!$D$11</f>
        <v>44348.999999999753</v>
      </c>
      <c r="K7833" s="9">
        <f t="shared" si="612"/>
        <v>0</v>
      </c>
      <c r="L7833" s="9">
        <f t="shared" si="613"/>
        <v>0</v>
      </c>
    </row>
    <row r="7834" spans="1:12" ht="15" x14ac:dyDescent="0.25">
      <c r="A7834" s="167">
        <f t="shared" si="611"/>
        <v>52.056000000020703</v>
      </c>
      <c r="B7834" s="325">
        <f t="shared" si="614"/>
        <v>0.21690000000008625</v>
      </c>
      <c r="C7834" s="167">
        <f t="shared" si="610"/>
        <v>260.95799999998445</v>
      </c>
      <c r="D7834" s="167">
        <f>IF('Lineær programmering opg 4'!$M$4=0,"-",(-A7834+'Lineær programmering opg 4'!$M$4)/'Lineær programmering opg 4'!$K$4*-1)</f>
        <v>375.88799999995859</v>
      </c>
      <c r="E7834" s="167">
        <f>IF('Lineær programmering opg 4'!$M$5=0,"-",(-A7834+'Lineær programmering opg 4'!$M$5)/'Lineær programmering opg 4'!$K$5*-1)</f>
        <v>260.95799999998445</v>
      </c>
      <c r="F7834" s="167" t="str">
        <f>IF('Lineær programmering opg 4'!$E$6=0,"-",(-A7834+'Lineær programmering opg 4'!$M$6)/'Lineær programmering opg 4'!$K$6*-1)</f>
        <v>-</v>
      </c>
      <c r="G7834" s="167" t="str">
        <f>IF('Lineær programmering opg 4'!$D$7=0,"-",((-A7834+'Lineær programmering opg 4'!$M$7)/'Lineær programmering opg 4'!$K$7)*-1)</f>
        <v>-</v>
      </c>
      <c r="H7834" s="167" t="str">
        <f>IF('Lineær programmering opg 4'!$C$8=0,"-",((-A7834+'Lineær programmering opg 4'!$M$8)/'Lineær programmering opg 4'!$K$8)*-1)</f>
        <v>-</v>
      </c>
      <c r="I7834" s="167" t="str">
        <f>IF('Lineær programmering opg 4'!$D$8=0,"-",'Lineær programmering opg 4'!$G$8)</f>
        <v>-</v>
      </c>
      <c r="J7834" s="295">
        <f>A7834*'Lineær programmering opg 4'!$C$11+Datatabel!C7834*'Lineær programmering opg 4'!$D$11</f>
        <v>44349.299999999741</v>
      </c>
      <c r="K7834" s="9">
        <f t="shared" si="612"/>
        <v>0</v>
      </c>
      <c r="L7834" s="9">
        <f t="shared" si="613"/>
        <v>0</v>
      </c>
    </row>
    <row r="7835" spans="1:12" ht="15" x14ac:dyDescent="0.25">
      <c r="A7835" s="167">
        <f t="shared" si="611"/>
        <v>52.032000000020702</v>
      </c>
      <c r="B7835" s="325">
        <f t="shared" si="614"/>
        <v>0.21680000000008626</v>
      </c>
      <c r="C7835" s="167">
        <f t="shared" si="610"/>
        <v>260.97599999998448</v>
      </c>
      <c r="D7835" s="167">
        <f>IF('Lineær programmering opg 4'!$M$4=0,"-",(-A7835+'Lineær programmering opg 4'!$M$4)/'Lineær programmering opg 4'!$K$4*-1)</f>
        <v>375.9359999999586</v>
      </c>
      <c r="E7835" s="167">
        <f>IF('Lineær programmering opg 4'!$M$5=0,"-",(-A7835+'Lineær programmering opg 4'!$M$5)/'Lineær programmering opg 4'!$K$5*-1)</f>
        <v>260.97599999998448</v>
      </c>
      <c r="F7835" s="167" t="str">
        <f>IF('Lineær programmering opg 4'!$E$6=0,"-",(-A7835+'Lineær programmering opg 4'!$M$6)/'Lineær programmering opg 4'!$K$6*-1)</f>
        <v>-</v>
      </c>
      <c r="G7835" s="167" t="str">
        <f>IF('Lineær programmering opg 4'!$D$7=0,"-",((-A7835+'Lineær programmering opg 4'!$M$7)/'Lineær programmering opg 4'!$K$7)*-1)</f>
        <v>-</v>
      </c>
      <c r="H7835" s="167" t="str">
        <f>IF('Lineær programmering opg 4'!$C$8=0,"-",((-A7835+'Lineær programmering opg 4'!$M$8)/'Lineær programmering opg 4'!$K$8)*-1)</f>
        <v>-</v>
      </c>
      <c r="I7835" s="167" t="str">
        <f>IF('Lineær programmering opg 4'!$D$8=0,"-",'Lineær programmering opg 4'!$G$8)</f>
        <v>-</v>
      </c>
      <c r="J7835" s="295">
        <f>A7835*'Lineær programmering opg 4'!$C$11+Datatabel!C7835*'Lineær programmering opg 4'!$D$11</f>
        <v>44349.599999999744</v>
      </c>
      <c r="K7835" s="9">
        <f t="shared" si="612"/>
        <v>0</v>
      </c>
      <c r="L7835" s="9">
        <f t="shared" si="613"/>
        <v>0</v>
      </c>
    </row>
    <row r="7836" spans="1:12" ht="15" x14ac:dyDescent="0.25">
      <c r="A7836" s="167">
        <f t="shared" si="611"/>
        <v>52.008000000020701</v>
      </c>
      <c r="B7836" s="325">
        <f t="shared" si="614"/>
        <v>0.21670000000008627</v>
      </c>
      <c r="C7836" s="167">
        <f t="shared" si="610"/>
        <v>260.99399999998445</v>
      </c>
      <c r="D7836" s="167">
        <f>IF('Lineær programmering opg 4'!$M$4=0,"-",(-A7836+'Lineær programmering opg 4'!$M$4)/'Lineær programmering opg 4'!$K$4*-1)</f>
        <v>375.9839999999586</v>
      </c>
      <c r="E7836" s="167">
        <f>IF('Lineær programmering opg 4'!$M$5=0,"-",(-A7836+'Lineær programmering opg 4'!$M$5)/'Lineær programmering opg 4'!$K$5*-1)</f>
        <v>260.99399999998445</v>
      </c>
      <c r="F7836" s="167" t="str">
        <f>IF('Lineær programmering opg 4'!$E$6=0,"-",(-A7836+'Lineær programmering opg 4'!$M$6)/'Lineær programmering opg 4'!$K$6*-1)</f>
        <v>-</v>
      </c>
      <c r="G7836" s="167" t="str">
        <f>IF('Lineær programmering opg 4'!$D$7=0,"-",((-A7836+'Lineær programmering opg 4'!$M$7)/'Lineær programmering opg 4'!$K$7)*-1)</f>
        <v>-</v>
      </c>
      <c r="H7836" s="167" t="str">
        <f>IF('Lineær programmering opg 4'!$C$8=0,"-",((-A7836+'Lineær programmering opg 4'!$M$8)/'Lineær programmering opg 4'!$K$8)*-1)</f>
        <v>-</v>
      </c>
      <c r="I7836" s="167" t="str">
        <f>IF('Lineær programmering opg 4'!$D$8=0,"-",'Lineær programmering opg 4'!$G$8)</f>
        <v>-</v>
      </c>
      <c r="J7836" s="295">
        <f>A7836*'Lineær programmering opg 4'!$C$11+Datatabel!C7836*'Lineær programmering opg 4'!$D$11</f>
        <v>44349.89999999974</v>
      </c>
      <c r="K7836" s="9">
        <f t="shared" si="612"/>
        <v>0</v>
      </c>
      <c r="L7836" s="9">
        <f t="shared" si="613"/>
        <v>0</v>
      </c>
    </row>
    <row r="7837" spans="1:12" ht="15" x14ac:dyDescent="0.25">
      <c r="A7837" s="167">
        <f t="shared" si="611"/>
        <v>51.984000000020707</v>
      </c>
      <c r="B7837" s="325">
        <f t="shared" si="614"/>
        <v>0.21660000000008628</v>
      </c>
      <c r="C7837" s="167">
        <f t="shared" si="610"/>
        <v>261.01199999998448</v>
      </c>
      <c r="D7837" s="167">
        <f>IF('Lineær programmering opg 4'!$M$4=0,"-",(-A7837+'Lineær programmering opg 4'!$M$4)/'Lineær programmering opg 4'!$K$4*-1)</f>
        <v>376.0319999999586</v>
      </c>
      <c r="E7837" s="167">
        <f>IF('Lineær programmering opg 4'!$M$5=0,"-",(-A7837+'Lineær programmering opg 4'!$M$5)/'Lineær programmering opg 4'!$K$5*-1)</f>
        <v>261.01199999998448</v>
      </c>
      <c r="F7837" s="167" t="str">
        <f>IF('Lineær programmering opg 4'!$E$6=0,"-",(-A7837+'Lineær programmering opg 4'!$M$6)/'Lineær programmering opg 4'!$K$6*-1)</f>
        <v>-</v>
      </c>
      <c r="G7837" s="167" t="str">
        <f>IF('Lineær programmering opg 4'!$D$7=0,"-",((-A7837+'Lineær programmering opg 4'!$M$7)/'Lineær programmering opg 4'!$K$7)*-1)</f>
        <v>-</v>
      </c>
      <c r="H7837" s="167" t="str">
        <f>IF('Lineær programmering opg 4'!$C$8=0,"-",((-A7837+'Lineær programmering opg 4'!$M$8)/'Lineær programmering opg 4'!$K$8)*-1)</f>
        <v>-</v>
      </c>
      <c r="I7837" s="167" t="str">
        <f>IF('Lineær programmering opg 4'!$D$8=0,"-",'Lineær programmering opg 4'!$G$8)</f>
        <v>-</v>
      </c>
      <c r="J7837" s="295">
        <f>A7837*'Lineær programmering opg 4'!$C$11+Datatabel!C7837*'Lineær programmering opg 4'!$D$11</f>
        <v>44350.199999999742</v>
      </c>
      <c r="K7837" s="9">
        <f t="shared" si="612"/>
        <v>0</v>
      </c>
      <c r="L7837" s="9">
        <f t="shared" si="613"/>
        <v>0</v>
      </c>
    </row>
    <row r="7838" spans="1:12" ht="15" x14ac:dyDescent="0.25">
      <c r="A7838" s="167">
        <f t="shared" si="611"/>
        <v>51.960000000020713</v>
      </c>
      <c r="B7838" s="325">
        <f t="shared" si="614"/>
        <v>0.21650000000008629</v>
      </c>
      <c r="C7838" s="167">
        <f t="shared" si="610"/>
        <v>261.02999999998445</v>
      </c>
      <c r="D7838" s="167">
        <f>IF('Lineær programmering opg 4'!$M$4=0,"-",(-A7838+'Lineær programmering opg 4'!$M$4)/'Lineær programmering opg 4'!$K$4*-1)</f>
        <v>376.07999999995855</v>
      </c>
      <c r="E7838" s="167">
        <f>IF('Lineær programmering opg 4'!$M$5=0,"-",(-A7838+'Lineær programmering opg 4'!$M$5)/'Lineær programmering opg 4'!$K$5*-1)</f>
        <v>261.02999999998445</v>
      </c>
      <c r="F7838" s="167" t="str">
        <f>IF('Lineær programmering opg 4'!$E$6=0,"-",(-A7838+'Lineær programmering opg 4'!$M$6)/'Lineær programmering opg 4'!$K$6*-1)</f>
        <v>-</v>
      </c>
      <c r="G7838" s="167" t="str">
        <f>IF('Lineær programmering opg 4'!$D$7=0,"-",((-A7838+'Lineær programmering opg 4'!$M$7)/'Lineær programmering opg 4'!$K$7)*-1)</f>
        <v>-</v>
      </c>
      <c r="H7838" s="167" t="str">
        <f>IF('Lineær programmering opg 4'!$C$8=0,"-",((-A7838+'Lineær programmering opg 4'!$M$8)/'Lineær programmering opg 4'!$K$8)*-1)</f>
        <v>-</v>
      </c>
      <c r="I7838" s="167" t="str">
        <f>IF('Lineær programmering opg 4'!$D$8=0,"-",'Lineær programmering opg 4'!$G$8)</f>
        <v>-</v>
      </c>
      <c r="J7838" s="295">
        <f>A7838*'Lineær programmering opg 4'!$C$11+Datatabel!C7838*'Lineær programmering opg 4'!$D$11</f>
        <v>44350.499999999745</v>
      </c>
      <c r="K7838" s="9">
        <f t="shared" si="612"/>
        <v>0</v>
      </c>
      <c r="L7838" s="9">
        <f t="shared" si="613"/>
        <v>0</v>
      </c>
    </row>
    <row r="7839" spans="1:12" ht="15" x14ac:dyDescent="0.25">
      <c r="A7839" s="167">
        <f t="shared" si="611"/>
        <v>51.936000000020712</v>
      </c>
      <c r="B7839" s="325">
        <f t="shared" si="614"/>
        <v>0.2164000000000863</v>
      </c>
      <c r="C7839" s="167">
        <f t="shared" si="610"/>
        <v>261.04799999998448</v>
      </c>
      <c r="D7839" s="167">
        <f>IF('Lineær programmering opg 4'!$M$4=0,"-",(-A7839+'Lineær programmering opg 4'!$M$4)/'Lineær programmering opg 4'!$K$4*-1)</f>
        <v>376.12799999995855</v>
      </c>
      <c r="E7839" s="167">
        <f>IF('Lineær programmering opg 4'!$M$5=0,"-",(-A7839+'Lineær programmering opg 4'!$M$5)/'Lineær programmering opg 4'!$K$5*-1)</f>
        <v>261.04799999998448</v>
      </c>
      <c r="F7839" s="167" t="str">
        <f>IF('Lineær programmering opg 4'!$E$6=0,"-",(-A7839+'Lineær programmering opg 4'!$M$6)/'Lineær programmering opg 4'!$K$6*-1)</f>
        <v>-</v>
      </c>
      <c r="G7839" s="167" t="str">
        <f>IF('Lineær programmering opg 4'!$D$7=0,"-",((-A7839+'Lineær programmering opg 4'!$M$7)/'Lineær programmering opg 4'!$K$7)*-1)</f>
        <v>-</v>
      </c>
      <c r="H7839" s="167" t="str">
        <f>IF('Lineær programmering opg 4'!$C$8=0,"-",((-A7839+'Lineær programmering opg 4'!$M$8)/'Lineær programmering opg 4'!$K$8)*-1)</f>
        <v>-</v>
      </c>
      <c r="I7839" s="167" t="str">
        <f>IF('Lineær programmering opg 4'!$D$8=0,"-",'Lineær programmering opg 4'!$G$8)</f>
        <v>-</v>
      </c>
      <c r="J7839" s="295">
        <f>A7839*'Lineær programmering opg 4'!$C$11+Datatabel!C7839*'Lineær programmering opg 4'!$D$11</f>
        <v>44350.799999999748</v>
      </c>
      <c r="K7839" s="9">
        <f t="shared" si="612"/>
        <v>0</v>
      </c>
      <c r="L7839" s="9">
        <f t="shared" si="613"/>
        <v>0</v>
      </c>
    </row>
    <row r="7840" spans="1:12" ht="15" x14ac:dyDescent="0.25">
      <c r="A7840" s="167">
        <f t="shared" si="611"/>
        <v>51.912000000020711</v>
      </c>
      <c r="B7840" s="325">
        <f t="shared" si="614"/>
        <v>0.21630000000008631</v>
      </c>
      <c r="C7840" s="167">
        <f t="shared" si="610"/>
        <v>261.06599999998446</v>
      </c>
      <c r="D7840" s="167">
        <f>IF('Lineær programmering opg 4'!$M$4=0,"-",(-A7840+'Lineær programmering opg 4'!$M$4)/'Lineær programmering opg 4'!$K$4*-1)</f>
        <v>376.17599999995855</v>
      </c>
      <c r="E7840" s="167">
        <f>IF('Lineær programmering opg 4'!$M$5=0,"-",(-A7840+'Lineær programmering opg 4'!$M$5)/'Lineær programmering opg 4'!$K$5*-1)</f>
        <v>261.06599999998446</v>
      </c>
      <c r="F7840" s="167" t="str">
        <f>IF('Lineær programmering opg 4'!$E$6=0,"-",(-A7840+'Lineær programmering opg 4'!$M$6)/'Lineær programmering opg 4'!$K$6*-1)</f>
        <v>-</v>
      </c>
      <c r="G7840" s="167" t="str">
        <f>IF('Lineær programmering opg 4'!$D$7=0,"-",((-A7840+'Lineær programmering opg 4'!$M$7)/'Lineær programmering opg 4'!$K$7)*-1)</f>
        <v>-</v>
      </c>
      <c r="H7840" s="167" t="str">
        <f>IF('Lineær programmering opg 4'!$C$8=0,"-",((-A7840+'Lineær programmering opg 4'!$M$8)/'Lineær programmering opg 4'!$K$8)*-1)</f>
        <v>-</v>
      </c>
      <c r="I7840" s="167" t="str">
        <f>IF('Lineær programmering opg 4'!$D$8=0,"-",'Lineær programmering opg 4'!$G$8)</f>
        <v>-</v>
      </c>
      <c r="J7840" s="295">
        <f>A7840*'Lineær programmering opg 4'!$C$11+Datatabel!C7840*'Lineær programmering opg 4'!$D$11</f>
        <v>44351.099999999737</v>
      </c>
      <c r="K7840" s="9">
        <f t="shared" si="612"/>
        <v>0</v>
      </c>
      <c r="L7840" s="9">
        <f t="shared" si="613"/>
        <v>0</v>
      </c>
    </row>
    <row r="7841" spans="1:12" ht="15" x14ac:dyDescent="0.25">
      <c r="A7841" s="167">
        <f t="shared" si="611"/>
        <v>51.888000000020718</v>
      </c>
      <c r="B7841" s="325">
        <f t="shared" si="614"/>
        <v>0.21620000000008632</v>
      </c>
      <c r="C7841" s="167">
        <f t="shared" si="610"/>
        <v>261.08399999998448</v>
      </c>
      <c r="D7841" s="167">
        <f>IF('Lineær programmering opg 4'!$M$4=0,"-",(-A7841+'Lineær programmering opg 4'!$M$4)/'Lineær programmering opg 4'!$K$4*-1)</f>
        <v>376.22399999995855</v>
      </c>
      <c r="E7841" s="167">
        <f>IF('Lineær programmering opg 4'!$M$5=0,"-",(-A7841+'Lineær programmering opg 4'!$M$5)/'Lineær programmering opg 4'!$K$5*-1)</f>
        <v>261.08399999998448</v>
      </c>
      <c r="F7841" s="167" t="str">
        <f>IF('Lineær programmering opg 4'!$E$6=0,"-",(-A7841+'Lineær programmering opg 4'!$M$6)/'Lineær programmering opg 4'!$K$6*-1)</f>
        <v>-</v>
      </c>
      <c r="G7841" s="167" t="str">
        <f>IF('Lineær programmering opg 4'!$D$7=0,"-",((-A7841+'Lineær programmering opg 4'!$M$7)/'Lineær programmering opg 4'!$K$7)*-1)</f>
        <v>-</v>
      </c>
      <c r="H7841" s="167" t="str">
        <f>IF('Lineær programmering opg 4'!$C$8=0,"-",((-A7841+'Lineær programmering opg 4'!$M$8)/'Lineær programmering opg 4'!$K$8)*-1)</f>
        <v>-</v>
      </c>
      <c r="I7841" s="167" t="str">
        <f>IF('Lineær programmering opg 4'!$D$8=0,"-",'Lineær programmering opg 4'!$G$8)</f>
        <v>-</v>
      </c>
      <c r="J7841" s="295">
        <f>A7841*'Lineær programmering opg 4'!$C$11+Datatabel!C7841*'Lineær programmering opg 4'!$D$11</f>
        <v>44351.39999999974</v>
      </c>
      <c r="K7841" s="9">
        <f t="shared" si="612"/>
        <v>0</v>
      </c>
      <c r="L7841" s="9">
        <f t="shared" si="613"/>
        <v>0</v>
      </c>
    </row>
    <row r="7842" spans="1:12" ht="15" x14ac:dyDescent="0.25">
      <c r="A7842" s="167">
        <f t="shared" si="611"/>
        <v>51.864000000020724</v>
      </c>
      <c r="B7842" s="325">
        <f t="shared" si="614"/>
        <v>0.21610000000008633</v>
      </c>
      <c r="C7842" s="167">
        <f t="shared" si="610"/>
        <v>261.10199999998446</v>
      </c>
      <c r="D7842" s="167">
        <f>IF('Lineær programmering opg 4'!$M$4=0,"-",(-A7842+'Lineær programmering opg 4'!$M$4)/'Lineær programmering opg 4'!$K$4*-1)</f>
        <v>376.27199999995855</v>
      </c>
      <c r="E7842" s="167">
        <f>IF('Lineær programmering opg 4'!$M$5=0,"-",(-A7842+'Lineær programmering opg 4'!$M$5)/'Lineær programmering opg 4'!$K$5*-1)</f>
        <v>261.10199999998446</v>
      </c>
      <c r="F7842" s="167" t="str">
        <f>IF('Lineær programmering opg 4'!$E$6=0,"-",(-A7842+'Lineær programmering opg 4'!$M$6)/'Lineær programmering opg 4'!$K$6*-1)</f>
        <v>-</v>
      </c>
      <c r="G7842" s="167" t="str">
        <f>IF('Lineær programmering opg 4'!$D$7=0,"-",((-A7842+'Lineær programmering opg 4'!$M$7)/'Lineær programmering opg 4'!$K$7)*-1)</f>
        <v>-</v>
      </c>
      <c r="H7842" s="167" t="str">
        <f>IF('Lineær programmering opg 4'!$C$8=0,"-",((-A7842+'Lineær programmering opg 4'!$M$8)/'Lineær programmering opg 4'!$K$8)*-1)</f>
        <v>-</v>
      </c>
      <c r="I7842" s="167" t="str">
        <f>IF('Lineær programmering opg 4'!$D$8=0,"-",'Lineær programmering opg 4'!$G$8)</f>
        <v>-</v>
      </c>
      <c r="J7842" s="295">
        <f>A7842*'Lineær programmering opg 4'!$C$11+Datatabel!C7842*'Lineær programmering opg 4'!$D$11</f>
        <v>44351.699999999742</v>
      </c>
      <c r="K7842" s="9">
        <f t="shared" si="612"/>
        <v>0</v>
      </c>
      <c r="L7842" s="9">
        <f t="shared" si="613"/>
        <v>0</v>
      </c>
    </row>
    <row r="7843" spans="1:12" ht="15" x14ac:dyDescent="0.25">
      <c r="A7843" s="167">
        <f t="shared" si="611"/>
        <v>51.840000000020723</v>
      </c>
      <c r="B7843" s="325">
        <f t="shared" si="614"/>
        <v>0.21600000000008635</v>
      </c>
      <c r="C7843" s="167">
        <f t="shared" si="610"/>
        <v>261.11999999998449</v>
      </c>
      <c r="D7843" s="167">
        <f>IF('Lineær programmering opg 4'!$M$4=0,"-",(-A7843+'Lineær programmering opg 4'!$M$4)/'Lineær programmering opg 4'!$K$4*-1)</f>
        <v>376.31999999995855</v>
      </c>
      <c r="E7843" s="167">
        <f>IF('Lineær programmering opg 4'!$M$5=0,"-",(-A7843+'Lineær programmering opg 4'!$M$5)/'Lineær programmering opg 4'!$K$5*-1)</f>
        <v>261.11999999998449</v>
      </c>
      <c r="F7843" s="167" t="str">
        <f>IF('Lineær programmering opg 4'!$E$6=0,"-",(-A7843+'Lineær programmering opg 4'!$M$6)/'Lineær programmering opg 4'!$K$6*-1)</f>
        <v>-</v>
      </c>
      <c r="G7843" s="167" t="str">
        <f>IF('Lineær programmering opg 4'!$D$7=0,"-",((-A7843+'Lineær programmering opg 4'!$M$7)/'Lineær programmering opg 4'!$K$7)*-1)</f>
        <v>-</v>
      </c>
      <c r="H7843" s="167" t="str">
        <f>IF('Lineær programmering opg 4'!$C$8=0,"-",((-A7843+'Lineær programmering opg 4'!$M$8)/'Lineær programmering opg 4'!$K$8)*-1)</f>
        <v>-</v>
      </c>
      <c r="I7843" s="167" t="str">
        <f>IF('Lineær programmering opg 4'!$D$8=0,"-",'Lineær programmering opg 4'!$G$8)</f>
        <v>-</v>
      </c>
      <c r="J7843" s="295">
        <f>A7843*'Lineær programmering opg 4'!$C$11+Datatabel!C7843*'Lineær programmering opg 4'!$D$11</f>
        <v>44351.999999999745</v>
      </c>
      <c r="K7843" s="9">
        <f t="shared" si="612"/>
        <v>0</v>
      </c>
      <c r="L7843" s="9">
        <f t="shared" si="613"/>
        <v>0</v>
      </c>
    </row>
    <row r="7844" spans="1:12" ht="15" x14ac:dyDescent="0.25">
      <c r="A7844" s="167">
        <f t="shared" si="611"/>
        <v>51.816000000020722</v>
      </c>
      <c r="B7844" s="325">
        <f t="shared" si="614"/>
        <v>0.21590000000008636</v>
      </c>
      <c r="C7844" s="167">
        <f t="shared" si="610"/>
        <v>261.13799999998446</v>
      </c>
      <c r="D7844" s="167">
        <f>IF('Lineær programmering opg 4'!$M$4=0,"-",(-A7844+'Lineær programmering opg 4'!$M$4)/'Lineær programmering opg 4'!$K$4*-1)</f>
        <v>376.36799999995856</v>
      </c>
      <c r="E7844" s="167">
        <f>IF('Lineær programmering opg 4'!$M$5=0,"-",(-A7844+'Lineær programmering opg 4'!$M$5)/'Lineær programmering opg 4'!$K$5*-1)</f>
        <v>261.13799999998446</v>
      </c>
      <c r="F7844" s="167" t="str">
        <f>IF('Lineær programmering opg 4'!$E$6=0,"-",(-A7844+'Lineær programmering opg 4'!$M$6)/'Lineær programmering opg 4'!$K$6*-1)</f>
        <v>-</v>
      </c>
      <c r="G7844" s="167" t="str">
        <f>IF('Lineær programmering opg 4'!$D$7=0,"-",((-A7844+'Lineær programmering opg 4'!$M$7)/'Lineær programmering opg 4'!$K$7)*-1)</f>
        <v>-</v>
      </c>
      <c r="H7844" s="167" t="str">
        <f>IF('Lineær programmering opg 4'!$C$8=0,"-",((-A7844+'Lineær programmering opg 4'!$M$8)/'Lineær programmering opg 4'!$K$8)*-1)</f>
        <v>-</v>
      </c>
      <c r="I7844" s="167" t="str">
        <f>IF('Lineær programmering opg 4'!$D$8=0,"-",'Lineær programmering opg 4'!$G$8)</f>
        <v>-</v>
      </c>
      <c r="J7844" s="295">
        <f>A7844*'Lineær programmering opg 4'!$C$11+Datatabel!C7844*'Lineær programmering opg 4'!$D$11</f>
        <v>44352.299999999741</v>
      </c>
      <c r="K7844" s="9">
        <f t="shared" si="612"/>
        <v>0</v>
      </c>
      <c r="L7844" s="9">
        <f t="shared" si="613"/>
        <v>0</v>
      </c>
    </row>
    <row r="7845" spans="1:12" ht="15" x14ac:dyDescent="0.25">
      <c r="A7845" s="167">
        <f t="shared" si="611"/>
        <v>51.792000000020728</v>
      </c>
      <c r="B7845" s="325">
        <f t="shared" si="614"/>
        <v>0.21580000000008637</v>
      </c>
      <c r="C7845" s="167">
        <f t="shared" si="610"/>
        <v>261.15599999998449</v>
      </c>
      <c r="D7845" s="167">
        <f>IF('Lineær programmering opg 4'!$M$4=0,"-",(-A7845+'Lineær programmering opg 4'!$M$4)/'Lineær programmering opg 4'!$K$4*-1)</f>
        <v>376.41599999995856</v>
      </c>
      <c r="E7845" s="167">
        <f>IF('Lineær programmering opg 4'!$M$5=0,"-",(-A7845+'Lineær programmering opg 4'!$M$5)/'Lineær programmering opg 4'!$K$5*-1)</f>
        <v>261.15599999998449</v>
      </c>
      <c r="F7845" s="167" t="str">
        <f>IF('Lineær programmering opg 4'!$E$6=0,"-",(-A7845+'Lineær programmering opg 4'!$M$6)/'Lineær programmering opg 4'!$K$6*-1)</f>
        <v>-</v>
      </c>
      <c r="G7845" s="167" t="str">
        <f>IF('Lineær programmering opg 4'!$D$7=0,"-",((-A7845+'Lineær programmering opg 4'!$M$7)/'Lineær programmering opg 4'!$K$7)*-1)</f>
        <v>-</v>
      </c>
      <c r="H7845" s="167" t="str">
        <f>IF('Lineær programmering opg 4'!$C$8=0,"-",((-A7845+'Lineær programmering opg 4'!$M$8)/'Lineær programmering opg 4'!$K$8)*-1)</f>
        <v>-</v>
      </c>
      <c r="I7845" s="167" t="str">
        <f>IF('Lineær programmering opg 4'!$D$8=0,"-",'Lineær programmering opg 4'!$G$8)</f>
        <v>-</v>
      </c>
      <c r="J7845" s="295">
        <f>A7845*'Lineær programmering opg 4'!$C$11+Datatabel!C7845*'Lineær programmering opg 4'!$D$11</f>
        <v>44352.599999999744</v>
      </c>
      <c r="K7845" s="9">
        <f t="shared" si="612"/>
        <v>0</v>
      </c>
      <c r="L7845" s="9">
        <f t="shared" si="613"/>
        <v>0</v>
      </c>
    </row>
    <row r="7846" spans="1:12" ht="15" x14ac:dyDescent="0.25">
      <c r="A7846" s="167">
        <f t="shared" si="611"/>
        <v>51.768000000020734</v>
      </c>
      <c r="B7846" s="325">
        <f t="shared" si="614"/>
        <v>0.21570000000008638</v>
      </c>
      <c r="C7846" s="167">
        <f t="shared" si="610"/>
        <v>261.17399999998446</v>
      </c>
      <c r="D7846" s="167">
        <f>IF('Lineær programmering opg 4'!$M$4=0,"-",(-A7846+'Lineær programmering opg 4'!$M$4)/'Lineær programmering opg 4'!$K$4*-1)</f>
        <v>376.46399999995856</v>
      </c>
      <c r="E7846" s="167">
        <f>IF('Lineær programmering opg 4'!$M$5=0,"-",(-A7846+'Lineær programmering opg 4'!$M$5)/'Lineær programmering opg 4'!$K$5*-1)</f>
        <v>261.17399999998446</v>
      </c>
      <c r="F7846" s="167" t="str">
        <f>IF('Lineær programmering opg 4'!$E$6=0,"-",(-A7846+'Lineær programmering opg 4'!$M$6)/'Lineær programmering opg 4'!$K$6*-1)</f>
        <v>-</v>
      </c>
      <c r="G7846" s="167" t="str">
        <f>IF('Lineær programmering opg 4'!$D$7=0,"-",((-A7846+'Lineær programmering opg 4'!$M$7)/'Lineær programmering opg 4'!$K$7)*-1)</f>
        <v>-</v>
      </c>
      <c r="H7846" s="167" t="str">
        <f>IF('Lineær programmering opg 4'!$C$8=0,"-",((-A7846+'Lineær programmering opg 4'!$M$8)/'Lineær programmering opg 4'!$K$8)*-1)</f>
        <v>-</v>
      </c>
      <c r="I7846" s="167" t="str">
        <f>IF('Lineær programmering opg 4'!$D$8=0,"-",'Lineær programmering opg 4'!$G$8)</f>
        <v>-</v>
      </c>
      <c r="J7846" s="295">
        <f>A7846*'Lineær programmering opg 4'!$C$11+Datatabel!C7846*'Lineær programmering opg 4'!$D$11</f>
        <v>44352.899999999747</v>
      </c>
      <c r="K7846" s="9">
        <f t="shared" si="612"/>
        <v>0</v>
      </c>
      <c r="L7846" s="9">
        <f t="shared" si="613"/>
        <v>0</v>
      </c>
    </row>
    <row r="7847" spans="1:12" ht="15" x14ac:dyDescent="0.25">
      <c r="A7847" s="167">
        <f t="shared" si="611"/>
        <v>51.744000000020733</v>
      </c>
      <c r="B7847" s="325">
        <f t="shared" si="614"/>
        <v>0.21560000000008639</v>
      </c>
      <c r="C7847" s="167">
        <f t="shared" si="610"/>
        <v>261.19199999998449</v>
      </c>
      <c r="D7847" s="167">
        <f>IF('Lineær programmering opg 4'!$M$4=0,"-",(-A7847+'Lineær programmering opg 4'!$M$4)/'Lineær programmering opg 4'!$K$4*-1)</f>
        <v>376.51199999995856</v>
      </c>
      <c r="E7847" s="167">
        <f>IF('Lineær programmering opg 4'!$M$5=0,"-",(-A7847+'Lineær programmering opg 4'!$M$5)/'Lineær programmering opg 4'!$K$5*-1)</f>
        <v>261.19199999998449</v>
      </c>
      <c r="F7847" s="167" t="str">
        <f>IF('Lineær programmering opg 4'!$E$6=0,"-",(-A7847+'Lineær programmering opg 4'!$M$6)/'Lineær programmering opg 4'!$K$6*-1)</f>
        <v>-</v>
      </c>
      <c r="G7847" s="167" t="str">
        <f>IF('Lineær programmering opg 4'!$D$7=0,"-",((-A7847+'Lineær programmering opg 4'!$M$7)/'Lineær programmering opg 4'!$K$7)*-1)</f>
        <v>-</v>
      </c>
      <c r="H7847" s="167" t="str">
        <f>IF('Lineær programmering opg 4'!$C$8=0,"-",((-A7847+'Lineær programmering opg 4'!$M$8)/'Lineær programmering opg 4'!$K$8)*-1)</f>
        <v>-</v>
      </c>
      <c r="I7847" s="167" t="str">
        <f>IF('Lineær programmering opg 4'!$D$8=0,"-",'Lineær programmering opg 4'!$G$8)</f>
        <v>-</v>
      </c>
      <c r="J7847" s="295">
        <f>A7847*'Lineær programmering opg 4'!$C$11+Datatabel!C7847*'Lineær programmering opg 4'!$D$11</f>
        <v>44353.19999999975</v>
      </c>
      <c r="K7847" s="9">
        <f t="shared" si="612"/>
        <v>0</v>
      </c>
      <c r="L7847" s="9">
        <f t="shared" si="613"/>
        <v>0</v>
      </c>
    </row>
    <row r="7848" spans="1:12" ht="15" x14ac:dyDescent="0.25">
      <c r="A7848" s="167">
        <f t="shared" si="611"/>
        <v>51.720000000020733</v>
      </c>
      <c r="B7848" s="325">
        <f t="shared" si="614"/>
        <v>0.2155000000000864</v>
      </c>
      <c r="C7848" s="167">
        <f t="shared" si="610"/>
        <v>261.20999999998446</v>
      </c>
      <c r="D7848" s="167">
        <f>IF('Lineær programmering opg 4'!$M$4=0,"-",(-A7848+'Lineær programmering opg 4'!$M$4)/'Lineær programmering opg 4'!$K$4*-1)</f>
        <v>376.55999999995856</v>
      </c>
      <c r="E7848" s="167">
        <f>IF('Lineær programmering opg 4'!$M$5=0,"-",(-A7848+'Lineær programmering opg 4'!$M$5)/'Lineær programmering opg 4'!$K$5*-1)</f>
        <v>261.20999999998446</v>
      </c>
      <c r="F7848" s="167" t="str">
        <f>IF('Lineær programmering opg 4'!$E$6=0,"-",(-A7848+'Lineær programmering opg 4'!$M$6)/'Lineær programmering opg 4'!$K$6*-1)</f>
        <v>-</v>
      </c>
      <c r="G7848" s="167" t="str">
        <f>IF('Lineær programmering opg 4'!$D$7=0,"-",((-A7848+'Lineær programmering opg 4'!$M$7)/'Lineær programmering opg 4'!$K$7)*-1)</f>
        <v>-</v>
      </c>
      <c r="H7848" s="167" t="str">
        <f>IF('Lineær programmering opg 4'!$C$8=0,"-",((-A7848+'Lineær programmering opg 4'!$M$8)/'Lineær programmering opg 4'!$K$8)*-1)</f>
        <v>-</v>
      </c>
      <c r="I7848" s="167" t="str">
        <f>IF('Lineær programmering opg 4'!$D$8=0,"-",'Lineær programmering opg 4'!$G$8)</f>
        <v>-</v>
      </c>
      <c r="J7848" s="295">
        <f>A7848*'Lineær programmering opg 4'!$C$11+Datatabel!C7848*'Lineær programmering opg 4'!$D$11</f>
        <v>44353.499999999745</v>
      </c>
      <c r="K7848" s="9">
        <f t="shared" si="612"/>
        <v>0</v>
      </c>
      <c r="L7848" s="9">
        <f t="shared" si="613"/>
        <v>0</v>
      </c>
    </row>
    <row r="7849" spans="1:12" ht="15" x14ac:dyDescent="0.25">
      <c r="A7849" s="167">
        <f t="shared" si="611"/>
        <v>51.696000000020739</v>
      </c>
      <c r="B7849" s="325">
        <f t="shared" si="614"/>
        <v>0.21540000000008641</v>
      </c>
      <c r="C7849" s="167">
        <f t="shared" si="610"/>
        <v>261.22799999998449</v>
      </c>
      <c r="D7849" s="167">
        <f>IF('Lineær programmering opg 4'!$M$4=0,"-",(-A7849+'Lineær programmering opg 4'!$M$4)/'Lineær programmering opg 4'!$K$4*-1)</f>
        <v>376.60799999995851</v>
      </c>
      <c r="E7849" s="167">
        <f>IF('Lineær programmering opg 4'!$M$5=0,"-",(-A7849+'Lineær programmering opg 4'!$M$5)/'Lineær programmering opg 4'!$K$5*-1)</f>
        <v>261.22799999998449</v>
      </c>
      <c r="F7849" s="167" t="str">
        <f>IF('Lineær programmering opg 4'!$E$6=0,"-",(-A7849+'Lineær programmering opg 4'!$M$6)/'Lineær programmering opg 4'!$K$6*-1)</f>
        <v>-</v>
      </c>
      <c r="G7849" s="167" t="str">
        <f>IF('Lineær programmering opg 4'!$D$7=0,"-",((-A7849+'Lineær programmering opg 4'!$M$7)/'Lineær programmering opg 4'!$K$7)*-1)</f>
        <v>-</v>
      </c>
      <c r="H7849" s="167" t="str">
        <f>IF('Lineær programmering opg 4'!$C$8=0,"-",((-A7849+'Lineær programmering opg 4'!$M$8)/'Lineær programmering opg 4'!$K$8)*-1)</f>
        <v>-</v>
      </c>
      <c r="I7849" s="167" t="str">
        <f>IF('Lineær programmering opg 4'!$D$8=0,"-",'Lineær programmering opg 4'!$G$8)</f>
        <v>-</v>
      </c>
      <c r="J7849" s="295">
        <f>A7849*'Lineær programmering opg 4'!$C$11+Datatabel!C7849*'Lineær programmering opg 4'!$D$11</f>
        <v>44353.799999999748</v>
      </c>
      <c r="K7849" s="9">
        <f t="shared" si="612"/>
        <v>0</v>
      </c>
      <c r="L7849" s="9">
        <f t="shared" si="613"/>
        <v>0</v>
      </c>
    </row>
    <row r="7850" spans="1:12" ht="15" x14ac:dyDescent="0.25">
      <c r="A7850" s="167">
        <f t="shared" si="611"/>
        <v>51.672000000020745</v>
      </c>
      <c r="B7850" s="325">
        <f t="shared" si="614"/>
        <v>0.21530000000008642</v>
      </c>
      <c r="C7850" s="167">
        <f t="shared" si="610"/>
        <v>261.24599999998446</v>
      </c>
      <c r="D7850" s="167">
        <f>IF('Lineær programmering opg 4'!$M$4=0,"-",(-A7850+'Lineær programmering opg 4'!$M$4)/'Lineær programmering opg 4'!$K$4*-1)</f>
        <v>376.65599999995851</v>
      </c>
      <c r="E7850" s="167">
        <f>IF('Lineær programmering opg 4'!$M$5=0,"-",(-A7850+'Lineær programmering opg 4'!$M$5)/'Lineær programmering opg 4'!$K$5*-1)</f>
        <v>261.24599999998446</v>
      </c>
      <c r="F7850" s="167" t="str">
        <f>IF('Lineær programmering opg 4'!$E$6=0,"-",(-A7850+'Lineær programmering opg 4'!$M$6)/'Lineær programmering opg 4'!$K$6*-1)</f>
        <v>-</v>
      </c>
      <c r="G7850" s="167" t="str">
        <f>IF('Lineær programmering opg 4'!$D$7=0,"-",((-A7850+'Lineær programmering opg 4'!$M$7)/'Lineær programmering opg 4'!$K$7)*-1)</f>
        <v>-</v>
      </c>
      <c r="H7850" s="167" t="str">
        <f>IF('Lineær programmering opg 4'!$C$8=0,"-",((-A7850+'Lineær programmering opg 4'!$M$8)/'Lineær programmering opg 4'!$K$8)*-1)</f>
        <v>-</v>
      </c>
      <c r="I7850" s="167" t="str">
        <f>IF('Lineær programmering opg 4'!$D$8=0,"-",'Lineær programmering opg 4'!$G$8)</f>
        <v>-</v>
      </c>
      <c r="J7850" s="295">
        <f>A7850*'Lineær programmering opg 4'!$C$11+Datatabel!C7850*'Lineær programmering opg 4'!$D$11</f>
        <v>44354.099999999744</v>
      </c>
      <c r="K7850" s="9">
        <f t="shared" si="612"/>
        <v>0</v>
      </c>
      <c r="L7850" s="9">
        <f t="shared" si="613"/>
        <v>0</v>
      </c>
    </row>
    <row r="7851" spans="1:12" ht="15" x14ac:dyDescent="0.25">
      <c r="A7851" s="167">
        <f t="shared" si="611"/>
        <v>51.648000000020744</v>
      </c>
      <c r="B7851" s="325">
        <f t="shared" si="614"/>
        <v>0.21520000000008643</v>
      </c>
      <c r="C7851" s="167">
        <f t="shared" si="610"/>
        <v>261.26399999998449</v>
      </c>
      <c r="D7851" s="167">
        <f>IF('Lineær programmering opg 4'!$M$4=0,"-",(-A7851+'Lineær programmering opg 4'!$M$4)/'Lineær programmering opg 4'!$K$4*-1)</f>
        <v>376.70399999995851</v>
      </c>
      <c r="E7851" s="167">
        <f>IF('Lineær programmering opg 4'!$M$5=0,"-",(-A7851+'Lineær programmering opg 4'!$M$5)/'Lineær programmering opg 4'!$K$5*-1)</f>
        <v>261.26399999998449</v>
      </c>
      <c r="F7851" s="167" t="str">
        <f>IF('Lineær programmering opg 4'!$E$6=0,"-",(-A7851+'Lineær programmering opg 4'!$M$6)/'Lineær programmering opg 4'!$K$6*-1)</f>
        <v>-</v>
      </c>
      <c r="G7851" s="167" t="str">
        <f>IF('Lineær programmering opg 4'!$D$7=0,"-",((-A7851+'Lineær programmering opg 4'!$M$7)/'Lineær programmering opg 4'!$K$7)*-1)</f>
        <v>-</v>
      </c>
      <c r="H7851" s="167" t="str">
        <f>IF('Lineær programmering opg 4'!$C$8=0,"-",((-A7851+'Lineær programmering opg 4'!$M$8)/'Lineær programmering opg 4'!$K$8)*-1)</f>
        <v>-</v>
      </c>
      <c r="I7851" s="167" t="str">
        <f>IF('Lineær programmering opg 4'!$D$8=0,"-",'Lineær programmering opg 4'!$G$8)</f>
        <v>-</v>
      </c>
      <c r="J7851" s="295">
        <f>A7851*'Lineær programmering opg 4'!$C$11+Datatabel!C7851*'Lineær programmering opg 4'!$D$11</f>
        <v>44354.399999999747</v>
      </c>
      <c r="K7851" s="9">
        <f t="shared" si="612"/>
        <v>0</v>
      </c>
      <c r="L7851" s="9">
        <f t="shared" si="613"/>
        <v>0</v>
      </c>
    </row>
    <row r="7852" spans="1:12" ht="15" x14ac:dyDescent="0.25">
      <c r="A7852" s="167">
        <f t="shared" si="611"/>
        <v>51.624000000020743</v>
      </c>
      <c r="B7852" s="325">
        <f t="shared" si="614"/>
        <v>0.21510000000008644</v>
      </c>
      <c r="C7852" s="167">
        <f t="shared" si="610"/>
        <v>261.28199999998446</v>
      </c>
      <c r="D7852" s="167">
        <f>IF('Lineær programmering opg 4'!$M$4=0,"-",(-A7852+'Lineær programmering opg 4'!$M$4)/'Lineær programmering opg 4'!$K$4*-1)</f>
        <v>376.75199999995851</v>
      </c>
      <c r="E7852" s="167">
        <f>IF('Lineær programmering opg 4'!$M$5=0,"-",(-A7852+'Lineær programmering opg 4'!$M$5)/'Lineær programmering opg 4'!$K$5*-1)</f>
        <v>261.28199999998446</v>
      </c>
      <c r="F7852" s="167" t="str">
        <f>IF('Lineær programmering opg 4'!$E$6=0,"-",(-A7852+'Lineær programmering opg 4'!$M$6)/'Lineær programmering opg 4'!$K$6*-1)</f>
        <v>-</v>
      </c>
      <c r="G7852" s="167" t="str">
        <f>IF('Lineær programmering opg 4'!$D$7=0,"-",((-A7852+'Lineær programmering opg 4'!$M$7)/'Lineær programmering opg 4'!$K$7)*-1)</f>
        <v>-</v>
      </c>
      <c r="H7852" s="167" t="str">
        <f>IF('Lineær programmering opg 4'!$C$8=0,"-",((-A7852+'Lineær programmering opg 4'!$M$8)/'Lineær programmering opg 4'!$K$8)*-1)</f>
        <v>-</v>
      </c>
      <c r="I7852" s="167" t="str">
        <f>IF('Lineær programmering opg 4'!$D$8=0,"-",'Lineær programmering opg 4'!$G$8)</f>
        <v>-</v>
      </c>
      <c r="J7852" s="295">
        <f>A7852*'Lineær programmering opg 4'!$C$11+Datatabel!C7852*'Lineær programmering opg 4'!$D$11</f>
        <v>44354.699999999742</v>
      </c>
      <c r="K7852" s="9">
        <f t="shared" si="612"/>
        <v>0</v>
      </c>
      <c r="L7852" s="9">
        <f t="shared" si="613"/>
        <v>0</v>
      </c>
    </row>
    <row r="7853" spans="1:12" ht="15" x14ac:dyDescent="0.25">
      <c r="A7853" s="167">
        <f t="shared" si="611"/>
        <v>51.600000000020749</v>
      </c>
      <c r="B7853" s="325">
        <f t="shared" si="614"/>
        <v>0.21500000000008646</v>
      </c>
      <c r="C7853" s="167">
        <f t="shared" si="610"/>
        <v>261.29999999998444</v>
      </c>
      <c r="D7853" s="167">
        <f>IF('Lineær programmering opg 4'!$M$4=0,"-",(-A7853+'Lineær programmering opg 4'!$M$4)/'Lineær programmering opg 4'!$K$4*-1)</f>
        <v>376.79999999995852</v>
      </c>
      <c r="E7853" s="167">
        <f>IF('Lineær programmering opg 4'!$M$5=0,"-",(-A7853+'Lineær programmering opg 4'!$M$5)/'Lineær programmering opg 4'!$K$5*-1)</f>
        <v>261.29999999998444</v>
      </c>
      <c r="F7853" s="167" t="str">
        <f>IF('Lineær programmering opg 4'!$E$6=0,"-",(-A7853+'Lineær programmering opg 4'!$M$6)/'Lineær programmering opg 4'!$K$6*-1)</f>
        <v>-</v>
      </c>
      <c r="G7853" s="167" t="str">
        <f>IF('Lineær programmering opg 4'!$D$7=0,"-",((-A7853+'Lineær programmering opg 4'!$M$7)/'Lineær programmering opg 4'!$K$7)*-1)</f>
        <v>-</v>
      </c>
      <c r="H7853" s="167" t="str">
        <f>IF('Lineær programmering opg 4'!$C$8=0,"-",((-A7853+'Lineær programmering opg 4'!$M$8)/'Lineær programmering opg 4'!$K$8)*-1)</f>
        <v>-</v>
      </c>
      <c r="I7853" s="167" t="str">
        <f>IF('Lineær programmering opg 4'!$D$8=0,"-",'Lineær programmering opg 4'!$G$8)</f>
        <v>-</v>
      </c>
      <c r="J7853" s="295">
        <f>A7853*'Lineær programmering opg 4'!$C$11+Datatabel!C7853*'Lineær programmering opg 4'!$D$11</f>
        <v>44354.999999999738</v>
      </c>
      <c r="K7853" s="9">
        <f t="shared" si="612"/>
        <v>0</v>
      </c>
      <c r="L7853" s="9">
        <f t="shared" si="613"/>
        <v>0</v>
      </c>
    </row>
    <row r="7854" spans="1:12" ht="15" x14ac:dyDescent="0.25">
      <c r="A7854" s="167">
        <f t="shared" si="611"/>
        <v>51.576000000020755</v>
      </c>
      <c r="B7854" s="325">
        <f t="shared" si="614"/>
        <v>0.21490000000008647</v>
      </c>
      <c r="C7854" s="167">
        <f t="shared" si="610"/>
        <v>261.31799999998447</v>
      </c>
      <c r="D7854" s="167">
        <f>IF('Lineær programmering opg 4'!$M$4=0,"-",(-A7854+'Lineær programmering opg 4'!$M$4)/'Lineær programmering opg 4'!$K$4*-1)</f>
        <v>376.84799999995846</v>
      </c>
      <c r="E7854" s="167">
        <f>IF('Lineær programmering opg 4'!$M$5=0,"-",(-A7854+'Lineær programmering opg 4'!$M$5)/'Lineær programmering opg 4'!$K$5*-1)</f>
        <v>261.31799999998447</v>
      </c>
      <c r="F7854" s="167" t="str">
        <f>IF('Lineær programmering opg 4'!$E$6=0,"-",(-A7854+'Lineær programmering opg 4'!$M$6)/'Lineær programmering opg 4'!$K$6*-1)</f>
        <v>-</v>
      </c>
      <c r="G7854" s="167" t="str">
        <f>IF('Lineær programmering opg 4'!$D$7=0,"-",((-A7854+'Lineær programmering opg 4'!$M$7)/'Lineær programmering opg 4'!$K$7)*-1)</f>
        <v>-</v>
      </c>
      <c r="H7854" s="167" t="str">
        <f>IF('Lineær programmering opg 4'!$C$8=0,"-",((-A7854+'Lineær programmering opg 4'!$M$8)/'Lineær programmering opg 4'!$K$8)*-1)</f>
        <v>-</v>
      </c>
      <c r="I7854" s="167" t="str">
        <f>IF('Lineær programmering opg 4'!$D$8=0,"-",'Lineær programmering opg 4'!$G$8)</f>
        <v>-</v>
      </c>
      <c r="J7854" s="295">
        <f>A7854*'Lineær programmering opg 4'!$C$11+Datatabel!C7854*'Lineær programmering opg 4'!$D$11</f>
        <v>44355.299999999741</v>
      </c>
      <c r="K7854" s="9">
        <f t="shared" si="612"/>
        <v>0</v>
      </c>
      <c r="L7854" s="9">
        <f t="shared" si="613"/>
        <v>0</v>
      </c>
    </row>
    <row r="7855" spans="1:12" ht="15" x14ac:dyDescent="0.25">
      <c r="A7855" s="167">
        <f t="shared" si="611"/>
        <v>51.552000000020755</v>
      </c>
      <c r="B7855" s="325">
        <f t="shared" si="614"/>
        <v>0.21480000000008648</v>
      </c>
      <c r="C7855" s="167">
        <f t="shared" si="610"/>
        <v>261.33599999998444</v>
      </c>
      <c r="D7855" s="167">
        <f>IF('Lineær programmering opg 4'!$M$4=0,"-",(-A7855+'Lineær programmering opg 4'!$M$4)/'Lineær programmering opg 4'!$K$4*-1)</f>
        <v>376.89599999995846</v>
      </c>
      <c r="E7855" s="167">
        <f>IF('Lineær programmering opg 4'!$M$5=0,"-",(-A7855+'Lineær programmering opg 4'!$M$5)/'Lineær programmering opg 4'!$K$5*-1)</f>
        <v>261.33599999998444</v>
      </c>
      <c r="F7855" s="167" t="str">
        <f>IF('Lineær programmering opg 4'!$E$6=0,"-",(-A7855+'Lineær programmering opg 4'!$M$6)/'Lineær programmering opg 4'!$K$6*-1)</f>
        <v>-</v>
      </c>
      <c r="G7855" s="167" t="str">
        <f>IF('Lineær programmering opg 4'!$D$7=0,"-",((-A7855+'Lineær programmering opg 4'!$M$7)/'Lineær programmering opg 4'!$K$7)*-1)</f>
        <v>-</v>
      </c>
      <c r="H7855" s="167" t="str">
        <f>IF('Lineær programmering opg 4'!$C$8=0,"-",((-A7855+'Lineær programmering opg 4'!$M$8)/'Lineær programmering opg 4'!$K$8)*-1)</f>
        <v>-</v>
      </c>
      <c r="I7855" s="167" t="str">
        <f>IF('Lineær programmering opg 4'!$D$8=0,"-",'Lineær programmering opg 4'!$G$8)</f>
        <v>-</v>
      </c>
      <c r="J7855" s="295">
        <f>A7855*'Lineær programmering opg 4'!$C$11+Datatabel!C7855*'Lineær programmering opg 4'!$D$11</f>
        <v>44355.599999999744</v>
      </c>
      <c r="K7855" s="9">
        <f t="shared" si="612"/>
        <v>0</v>
      </c>
      <c r="L7855" s="9">
        <f t="shared" si="613"/>
        <v>0</v>
      </c>
    </row>
    <row r="7856" spans="1:12" ht="15" x14ac:dyDescent="0.25">
      <c r="A7856" s="167">
        <f t="shared" si="611"/>
        <v>51.528000000020754</v>
      </c>
      <c r="B7856" s="325">
        <f t="shared" si="614"/>
        <v>0.21470000000008649</v>
      </c>
      <c r="C7856" s="167">
        <f t="shared" si="610"/>
        <v>261.35399999998447</v>
      </c>
      <c r="D7856" s="167">
        <f>IF('Lineær programmering opg 4'!$M$4=0,"-",(-A7856+'Lineær programmering opg 4'!$M$4)/'Lineær programmering opg 4'!$K$4*-1)</f>
        <v>376.94399999995846</v>
      </c>
      <c r="E7856" s="167">
        <f>IF('Lineær programmering opg 4'!$M$5=0,"-",(-A7856+'Lineær programmering opg 4'!$M$5)/'Lineær programmering opg 4'!$K$5*-1)</f>
        <v>261.35399999998447</v>
      </c>
      <c r="F7856" s="167" t="str">
        <f>IF('Lineær programmering opg 4'!$E$6=0,"-",(-A7856+'Lineær programmering opg 4'!$M$6)/'Lineær programmering opg 4'!$K$6*-1)</f>
        <v>-</v>
      </c>
      <c r="G7856" s="167" t="str">
        <f>IF('Lineær programmering opg 4'!$D$7=0,"-",((-A7856+'Lineær programmering opg 4'!$M$7)/'Lineær programmering opg 4'!$K$7)*-1)</f>
        <v>-</v>
      </c>
      <c r="H7856" s="167" t="str">
        <f>IF('Lineær programmering opg 4'!$C$8=0,"-",((-A7856+'Lineær programmering opg 4'!$M$8)/'Lineær programmering opg 4'!$K$8)*-1)</f>
        <v>-</v>
      </c>
      <c r="I7856" s="167" t="str">
        <f>IF('Lineær programmering opg 4'!$D$8=0,"-",'Lineær programmering opg 4'!$G$8)</f>
        <v>-</v>
      </c>
      <c r="J7856" s="295">
        <f>A7856*'Lineær programmering opg 4'!$C$11+Datatabel!C7856*'Lineær programmering opg 4'!$D$11</f>
        <v>44355.899999999747</v>
      </c>
      <c r="K7856" s="9">
        <f t="shared" si="612"/>
        <v>0</v>
      </c>
      <c r="L7856" s="9">
        <f t="shared" si="613"/>
        <v>0</v>
      </c>
    </row>
    <row r="7857" spans="1:12" ht="15" x14ac:dyDescent="0.25">
      <c r="A7857" s="167">
        <f t="shared" si="611"/>
        <v>51.50400000002076</v>
      </c>
      <c r="B7857" s="325">
        <f t="shared" si="614"/>
        <v>0.2146000000000865</v>
      </c>
      <c r="C7857" s="167">
        <f t="shared" si="610"/>
        <v>261.37199999998444</v>
      </c>
      <c r="D7857" s="167">
        <f>IF('Lineær programmering opg 4'!$M$4=0,"-",(-A7857+'Lineær programmering opg 4'!$M$4)/'Lineær programmering opg 4'!$K$4*-1)</f>
        <v>376.99199999995847</v>
      </c>
      <c r="E7857" s="167">
        <f>IF('Lineær programmering opg 4'!$M$5=0,"-",(-A7857+'Lineær programmering opg 4'!$M$5)/'Lineær programmering opg 4'!$K$5*-1)</f>
        <v>261.37199999998444</v>
      </c>
      <c r="F7857" s="167" t="str">
        <f>IF('Lineær programmering opg 4'!$E$6=0,"-",(-A7857+'Lineær programmering opg 4'!$M$6)/'Lineær programmering opg 4'!$K$6*-1)</f>
        <v>-</v>
      </c>
      <c r="G7857" s="167" t="str">
        <f>IF('Lineær programmering opg 4'!$D$7=0,"-",((-A7857+'Lineær programmering opg 4'!$M$7)/'Lineær programmering opg 4'!$K$7)*-1)</f>
        <v>-</v>
      </c>
      <c r="H7857" s="167" t="str">
        <f>IF('Lineær programmering opg 4'!$C$8=0,"-",((-A7857+'Lineær programmering opg 4'!$M$8)/'Lineær programmering opg 4'!$K$8)*-1)</f>
        <v>-</v>
      </c>
      <c r="I7857" s="167" t="str">
        <f>IF('Lineær programmering opg 4'!$D$8=0,"-",'Lineær programmering opg 4'!$G$8)</f>
        <v>-</v>
      </c>
      <c r="J7857" s="295">
        <f>A7857*'Lineær programmering opg 4'!$C$11+Datatabel!C7857*'Lineær programmering opg 4'!$D$11</f>
        <v>44356.199999999742</v>
      </c>
      <c r="K7857" s="9">
        <f t="shared" si="612"/>
        <v>0</v>
      </c>
      <c r="L7857" s="9">
        <f t="shared" si="613"/>
        <v>0</v>
      </c>
    </row>
    <row r="7858" spans="1:12" ht="15" x14ac:dyDescent="0.25">
      <c r="A7858" s="167">
        <f t="shared" si="611"/>
        <v>51.480000000020766</v>
      </c>
      <c r="B7858" s="325">
        <f t="shared" si="614"/>
        <v>0.21450000000008651</v>
      </c>
      <c r="C7858" s="167">
        <f t="shared" si="610"/>
        <v>261.38999999998447</v>
      </c>
      <c r="D7858" s="167">
        <f>IF('Lineær programmering opg 4'!$M$4=0,"-",(-A7858+'Lineær programmering opg 4'!$M$4)/'Lineær programmering opg 4'!$K$4*-1)</f>
        <v>377.03999999995847</v>
      </c>
      <c r="E7858" s="167">
        <f>IF('Lineær programmering opg 4'!$M$5=0,"-",(-A7858+'Lineær programmering opg 4'!$M$5)/'Lineær programmering opg 4'!$K$5*-1)</f>
        <v>261.38999999998447</v>
      </c>
      <c r="F7858" s="167" t="str">
        <f>IF('Lineær programmering opg 4'!$E$6=0,"-",(-A7858+'Lineær programmering opg 4'!$M$6)/'Lineær programmering opg 4'!$K$6*-1)</f>
        <v>-</v>
      </c>
      <c r="G7858" s="167" t="str">
        <f>IF('Lineær programmering opg 4'!$D$7=0,"-",((-A7858+'Lineær programmering opg 4'!$M$7)/'Lineær programmering opg 4'!$K$7)*-1)</f>
        <v>-</v>
      </c>
      <c r="H7858" s="167" t="str">
        <f>IF('Lineær programmering opg 4'!$C$8=0,"-",((-A7858+'Lineær programmering opg 4'!$M$8)/'Lineær programmering opg 4'!$K$8)*-1)</f>
        <v>-</v>
      </c>
      <c r="I7858" s="167" t="str">
        <f>IF('Lineær programmering opg 4'!$D$8=0,"-",'Lineær programmering opg 4'!$G$8)</f>
        <v>-</v>
      </c>
      <c r="J7858" s="295">
        <f>A7858*'Lineær programmering opg 4'!$C$11+Datatabel!C7858*'Lineær programmering opg 4'!$D$11</f>
        <v>44356.499999999745</v>
      </c>
      <c r="K7858" s="9">
        <f t="shared" si="612"/>
        <v>0</v>
      </c>
      <c r="L7858" s="9">
        <f t="shared" si="613"/>
        <v>0</v>
      </c>
    </row>
    <row r="7859" spans="1:12" ht="15" x14ac:dyDescent="0.25">
      <c r="A7859" s="167">
        <f t="shared" si="611"/>
        <v>51.456000000020765</v>
      </c>
      <c r="B7859" s="325">
        <f t="shared" si="614"/>
        <v>0.21440000000008652</v>
      </c>
      <c r="C7859" s="167">
        <f t="shared" si="610"/>
        <v>261.40799999998444</v>
      </c>
      <c r="D7859" s="167">
        <f>IF('Lineær programmering opg 4'!$M$4=0,"-",(-A7859+'Lineær programmering opg 4'!$M$4)/'Lineær programmering opg 4'!$K$4*-1)</f>
        <v>377.08799999995847</v>
      </c>
      <c r="E7859" s="167">
        <f>IF('Lineær programmering opg 4'!$M$5=0,"-",(-A7859+'Lineær programmering opg 4'!$M$5)/'Lineær programmering opg 4'!$K$5*-1)</f>
        <v>261.40799999998444</v>
      </c>
      <c r="F7859" s="167" t="str">
        <f>IF('Lineær programmering opg 4'!$E$6=0,"-",(-A7859+'Lineær programmering opg 4'!$M$6)/'Lineær programmering opg 4'!$K$6*-1)</f>
        <v>-</v>
      </c>
      <c r="G7859" s="167" t="str">
        <f>IF('Lineær programmering opg 4'!$D$7=0,"-",((-A7859+'Lineær programmering opg 4'!$M$7)/'Lineær programmering opg 4'!$K$7)*-1)</f>
        <v>-</v>
      </c>
      <c r="H7859" s="167" t="str">
        <f>IF('Lineær programmering opg 4'!$C$8=0,"-",((-A7859+'Lineær programmering opg 4'!$M$8)/'Lineær programmering opg 4'!$K$8)*-1)</f>
        <v>-</v>
      </c>
      <c r="I7859" s="167" t="str">
        <f>IF('Lineær programmering opg 4'!$D$8=0,"-",'Lineær programmering opg 4'!$G$8)</f>
        <v>-</v>
      </c>
      <c r="J7859" s="295">
        <f>A7859*'Lineær programmering opg 4'!$C$11+Datatabel!C7859*'Lineær programmering opg 4'!$D$11</f>
        <v>44356.799999999748</v>
      </c>
      <c r="K7859" s="9">
        <f t="shared" si="612"/>
        <v>0</v>
      </c>
      <c r="L7859" s="9">
        <f t="shared" si="613"/>
        <v>0</v>
      </c>
    </row>
    <row r="7860" spans="1:12" ht="15" x14ac:dyDescent="0.25">
      <c r="A7860" s="167">
        <f t="shared" si="611"/>
        <v>51.432000000020764</v>
      </c>
      <c r="B7860" s="325">
        <f t="shared" si="614"/>
        <v>0.21430000000008653</v>
      </c>
      <c r="C7860" s="167">
        <f t="shared" si="610"/>
        <v>261.42599999998447</v>
      </c>
      <c r="D7860" s="167">
        <f>IF('Lineær programmering opg 4'!$M$4=0,"-",(-A7860+'Lineær programmering opg 4'!$M$4)/'Lineær programmering opg 4'!$K$4*-1)</f>
        <v>377.13599999995847</v>
      </c>
      <c r="E7860" s="167">
        <f>IF('Lineær programmering opg 4'!$M$5=0,"-",(-A7860+'Lineær programmering opg 4'!$M$5)/'Lineær programmering opg 4'!$K$5*-1)</f>
        <v>261.42599999998447</v>
      </c>
      <c r="F7860" s="167" t="str">
        <f>IF('Lineær programmering opg 4'!$E$6=0,"-",(-A7860+'Lineær programmering opg 4'!$M$6)/'Lineær programmering opg 4'!$K$6*-1)</f>
        <v>-</v>
      </c>
      <c r="G7860" s="167" t="str">
        <f>IF('Lineær programmering opg 4'!$D$7=0,"-",((-A7860+'Lineær programmering opg 4'!$M$7)/'Lineær programmering opg 4'!$K$7)*-1)</f>
        <v>-</v>
      </c>
      <c r="H7860" s="167" t="str">
        <f>IF('Lineær programmering opg 4'!$C$8=0,"-",((-A7860+'Lineær programmering opg 4'!$M$8)/'Lineær programmering opg 4'!$K$8)*-1)</f>
        <v>-</v>
      </c>
      <c r="I7860" s="167" t="str">
        <f>IF('Lineær programmering opg 4'!$D$8=0,"-",'Lineær programmering opg 4'!$G$8)</f>
        <v>-</v>
      </c>
      <c r="J7860" s="295">
        <f>A7860*'Lineær programmering opg 4'!$C$11+Datatabel!C7860*'Lineær programmering opg 4'!$D$11</f>
        <v>44357.099999999751</v>
      </c>
      <c r="K7860" s="9">
        <f t="shared" si="612"/>
        <v>0</v>
      </c>
      <c r="L7860" s="9">
        <f t="shared" si="613"/>
        <v>0</v>
      </c>
    </row>
    <row r="7861" spans="1:12" ht="15" x14ac:dyDescent="0.25">
      <c r="A7861" s="167">
        <f t="shared" si="611"/>
        <v>51.40800000002077</v>
      </c>
      <c r="B7861" s="325">
        <f t="shared" si="614"/>
        <v>0.21420000000008654</v>
      </c>
      <c r="C7861" s="167">
        <f t="shared" si="610"/>
        <v>261.44399999998444</v>
      </c>
      <c r="D7861" s="167">
        <f>IF('Lineær programmering opg 4'!$M$4=0,"-",(-A7861+'Lineær programmering opg 4'!$M$4)/'Lineær programmering opg 4'!$K$4*-1)</f>
        <v>377.18399999995847</v>
      </c>
      <c r="E7861" s="167">
        <f>IF('Lineær programmering opg 4'!$M$5=0,"-",(-A7861+'Lineær programmering opg 4'!$M$5)/'Lineær programmering opg 4'!$K$5*-1)</f>
        <v>261.44399999998444</v>
      </c>
      <c r="F7861" s="167" t="str">
        <f>IF('Lineær programmering opg 4'!$E$6=0,"-",(-A7861+'Lineær programmering opg 4'!$M$6)/'Lineær programmering opg 4'!$K$6*-1)</f>
        <v>-</v>
      </c>
      <c r="G7861" s="167" t="str">
        <f>IF('Lineær programmering opg 4'!$D$7=0,"-",((-A7861+'Lineær programmering opg 4'!$M$7)/'Lineær programmering opg 4'!$K$7)*-1)</f>
        <v>-</v>
      </c>
      <c r="H7861" s="167" t="str">
        <f>IF('Lineær programmering opg 4'!$C$8=0,"-",((-A7861+'Lineær programmering opg 4'!$M$8)/'Lineær programmering opg 4'!$K$8)*-1)</f>
        <v>-</v>
      </c>
      <c r="I7861" s="167" t="str">
        <f>IF('Lineær programmering opg 4'!$D$8=0,"-",'Lineær programmering opg 4'!$G$8)</f>
        <v>-</v>
      </c>
      <c r="J7861" s="295">
        <f>A7861*'Lineær programmering opg 4'!$C$11+Datatabel!C7861*'Lineær programmering opg 4'!$D$11</f>
        <v>44357.39999999974</v>
      </c>
      <c r="K7861" s="9">
        <f t="shared" si="612"/>
        <v>0</v>
      </c>
      <c r="L7861" s="9">
        <f t="shared" si="613"/>
        <v>0</v>
      </c>
    </row>
    <row r="7862" spans="1:12" ht="15" x14ac:dyDescent="0.25">
      <c r="A7862" s="167">
        <f t="shared" si="611"/>
        <v>51.384000000020777</v>
      </c>
      <c r="B7862" s="325">
        <f t="shared" si="614"/>
        <v>0.21410000000008655</v>
      </c>
      <c r="C7862" s="167">
        <f t="shared" si="610"/>
        <v>261.46199999998447</v>
      </c>
      <c r="D7862" s="167">
        <f>IF('Lineær programmering opg 4'!$M$4=0,"-",(-A7862+'Lineær programmering opg 4'!$M$4)/'Lineær programmering opg 4'!$K$4*-1)</f>
        <v>377.23199999995848</v>
      </c>
      <c r="E7862" s="167">
        <f>IF('Lineær programmering opg 4'!$M$5=0,"-",(-A7862+'Lineær programmering opg 4'!$M$5)/'Lineær programmering opg 4'!$K$5*-1)</f>
        <v>261.46199999998447</v>
      </c>
      <c r="F7862" s="167" t="str">
        <f>IF('Lineær programmering opg 4'!$E$6=0,"-",(-A7862+'Lineær programmering opg 4'!$M$6)/'Lineær programmering opg 4'!$K$6*-1)</f>
        <v>-</v>
      </c>
      <c r="G7862" s="167" t="str">
        <f>IF('Lineær programmering opg 4'!$D$7=0,"-",((-A7862+'Lineær programmering opg 4'!$M$7)/'Lineær programmering opg 4'!$K$7)*-1)</f>
        <v>-</v>
      </c>
      <c r="H7862" s="167" t="str">
        <f>IF('Lineær programmering opg 4'!$C$8=0,"-",((-A7862+'Lineær programmering opg 4'!$M$8)/'Lineær programmering opg 4'!$K$8)*-1)</f>
        <v>-</v>
      </c>
      <c r="I7862" s="167" t="str">
        <f>IF('Lineær programmering opg 4'!$D$8=0,"-",'Lineær programmering opg 4'!$G$8)</f>
        <v>-</v>
      </c>
      <c r="J7862" s="295">
        <f>A7862*'Lineær programmering opg 4'!$C$11+Datatabel!C7862*'Lineær programmering opg 4'!$D$11</f>
        <v>44357.699999999742</v>
      </c>
      <c r="K7862" s="9">
        <f t="shared" si="612"/>
        <v>0</v>
      </c>
      <c r="L7862" s="9">
        <f t="shared" si="613"/>
        <v>0</v>
      </c>
    </row>
    <row r="7863" spans="1:12" ht="15" x14ac:dyDescent="0.25">
      <c r="A7863" s="167">
        <f t="shared" si="611"/>
        <v>51.360000000020776</v>
      </c>
      <c r="B7863" s="325">
        <f t="shared" si="614"/>
        <v>0.21400000000008657</v>
      </c>
      <c r="C7863" s="167">
        <f t="shared" si="610"/>
        <v>261.47999999998444</v>
      </c>
      <c r="D7863" s="167">
        <f>IF('Lineær programmering opg 4'!$M$4=0,"-",(-A7863+'Lineær programmering opg 4'!$M$4)/'Lineær programmering opg 4'!$K$4*-1)</f>
        <v>377.27999999995848</v>
      </c>
      <c r="E7863" s="167">
        <f>IF('Lineær programmering opg 4'!$M$5=0,"-",(-A7863+'Lineær programmering opg 4'!$M$5)/'Lineær programmering opg 4'!$K$5*-1)</f>
        <v>261.47999999998444</v>
      </c>
      <c r="F7863" s="167" t="str">
        <f>IF('Lineær programmering opg 4'!$E$6=0,"-",(-A7863+'Lineær programmering opg 4'!$M$6)/'Lineær programmering opg 4'!$K$6*-1)</f>
        <v>-</v>
      </c>
      <c r="G7863" s="167" t="str">
        <f>IF('Lineær programmering opg 4'!$D$7=0,"-",((-A7863+'Lineær programmering opg 4'!$M$7)/'Lineær programmering opg 4'!$K$7)*-1)</f>
        <v>-</v>
      </c>
      <c r="H7863" s="167" t="str">
        <f>IF('Lineær programmering opg 4'!$C$8=0,"-",((-A7863+'Lineær programmering opg 4'!$M$8)/'Lineær programmering opg 4'!$K$8)*-1)</f>
        <v>-</v>
      </c>
      <c r="I7863" s="167" t="str">
        <f>IF('Lineær programmering opg 4'!$D$8=0,"-",'Lineær programmering opg 4'!$G$8)</f>
        <v>-</v>
      </c>
      <c r="J7863" s="295">
        <f>A7863*'Lineær programmering opg 4'!$C$11+Datatabel!C7863*'Lineær programmering opg 4'!$D$11</f>
        <v>44357.999999999738</v>
      </c>
      <c r="K7863" s="9">
        <f t="shared" si="612"/>
        <v>0</v>
      </c>
      <c r="L7863" s="9">
        <f t="shared" si="613"/>
        <v>0</v>
      </c>
    </row>
    <row r="7864" spans="1:12" ht="15" x14ac:dyDescent="0.25">
      <c r="A7864" s="167">
        <f t="shared" si="611"/>
        <v>51.336000000020775</v>
      </c>
      <c r="B7864" s="325">
        <f t="shared" si="614"/>
        <v>0.21390000000008658</v>
      </c>
      <c r="C7864" s="167">
        <f t="shared" si="610"/>
        <v>261.49799999998447</v>
      </c>
      <c r="D7864" s="167">
        <f>IF('Lineær programmering opg 4'!$M$4=0,"-",(-A7864+'Lineær programmering opg 4'!$M$4)/'Lineær programmering opg 4'!$K$4*-1)</f>
        <v>377.32799999995848</v>
      </c>
      <c r="E7864" s="167">
        <f>IF('Lineær programmering opg 4'!$M$5=0,"-",(-A7864+'Lineær programmering opg 4'!$M$5)/'Lineær programmering opg 4'!$K$5*-1)</f>
        <v>261.49799999998447</v>
      </c>
      <c r="F7864" s="167" t="str">
        <f>IF('Lineær programmering opg 4'!$E$6=0,"-",(-A7864+'Lineær programmering opg 4'!$M$6)/'Lineær programmering opg 4'!$K$6*-1)</f>
        <v>-</v>
      </c>
      <c r="G7864" s="167" t="str">
        <f>IF('Lineær programmering opg 4'!$D$7=0,"-",((-A7864+'Lineær programmering opg 4'!$M$7)/'Lineær programmering opg 4'!$K$7)*-1)</f>
        <v>-</v>
      </c>
      <c r="H7864" s="167" t="str">
        <f>IF('Lineær programmering opg 4'!$C$8=0,"-",((-A7864+'Lineær programmering opg 4'!$M$8)/'Lineær programmering opg 4'!$K$8)*-1)</f>
        <v>-</v>
      </c>
      <c r="I7864" s="167" t="str">
        <f>IF('Lineær programmering opg 4'!$D$8=0,"-",'Lineær programmering opg 4'!$G$8)</f>
        <v>-</v>
      </c>
      <c r="J7864" s="295">
        <f>A7864*'Lineær programmering opg 4'!$C$11+Datatabel!C7864*'Lineær programmering opg 4'!$D$11</f>
        <v>44358.299999999748</v>
      </c>
      <c r="K7864" s="9">
        <f t="shared" si="612"/>
        <v>0</v>
      </c>
      <c r="L7864" s="9">
        <f t="shared" si="613"/>
        <v>0</v>
      </c>
    </row>
    <row r="7865" spans="1:12" ht="15" x14ac:dyDescent="0.25">
      <c r="A7865" s="167">
        <f t="shared" si="611"/>
        <v>51.312000000020781</v>
      </c>
      <c r="B7865" s="325">
        <f t="shared" si="614"/>
        <v>0.21380000000008659</v>
      </c>
      <c r="C7865" s="167">
        <f t="shared" si="610"/>
        <v>261.51599999998444</v>
      </c>
      <c r="D7865" s="167">
        <f>IF('Lineær programmering opg 4'!$M$4=0,"-",(-A7865+'Lineær programmering opg 4'!$M$4)/'Lineær programmering opg 4'!$K$4*-1)</f>
        <v>377.37599999995842</v>
      </c>
      <c r="E7865" s="167">
        <f>IF('Lineær programmering opg 4'!$M$5=0,"-",(-A7865+'Lineær programmering opg 4'!$M$5)/'Lineær programmering opg 4'!$K$5*-1)</f>
        <v>261.51599999998444</v>
      </c>
      <c r="F7865" s="167" t="str">
        <f>IF('Lineær programmering opg 4'!$E$6=0,"-",(-A7865+'Lineær programmering opg 4'!$M$6)/'Lineær programmering opg 4'!$K$6*-1)</f>
        <v>-</v>
      </c>
      <c r="G7865" s="167" t="str">
        <f>IF('Lineær programmering opg 4'!$D$7=0,"-",((-A7865+'Lineær programmering opg 4'!$M$7)/'Lineær programmering opg 4'!$K$7)*-1)</f>
        <v>-</v>
      </c>
      <c r="H7865" s="167" t="str">
        <f>IF('Lineær programmering opg 4'!$C$8=0,"-",((-A7865+'Lineær programmering opg 4'!$M$8)/'Lineær programmering opg 4'!$K$8)*-1)</f>
        <v>-</v>
      </c>
      <c r="I7865" s="167" t="str">
        <f>IF('Lineær programmering opg 4'!$D$8=0,"-",'Lineær programmering opg 4'!$G$8)</f>
        <v>-</v>
      </c>
      <c r="J7865" s="295">
        <f>A7865*'Lineær programmering opg 4'!$C$11+Datatabel!C7865*'Lineær programmering opg 4'!$D$11</f>
        <v>44358.599999999744</v>
      </c>
      <c r="K7865" s="9">
        <f t="shared" si="612"/>
        <v>0</v>
      </c>
      <c r="L7865" s="9">
        <f t="shared" si="613"/>
        <v>0</v>
      </c>
    </row>
    <row r="7866" spans="1:12" ht="15" x14ac:dyDescent="0.25">
      <c r="A7866" s="167">
        <f t="shared" si="611"/>
        <v>51.288000000020787</v>
      </c>
      <c r="B7866" s="325">
        <f t="shared" si="614"/>
        <v>0.2137000000000866</v>
      </c>
      <c r="C7866" s="167">
        <f t="shared" si="610"/>
        <v>261.53399999998442</v>
      </c>
      <c r="D7866" s="167">
        <f>IF('Lineær programmering opg 4'!$M$4=0,"-",(-A7866+'Lineær programmering opg 4'!$M$4)/'Lineær programmering opg 4'!$K$4*-1)</f>
        <v>377.42399999995843</v>
      </c>
      <c r="E7866" s="167">
        <f>IF('Lineær programmering opg 4'!$M$5=0,"-",(-A7866+'Lineær programmering opg 4'!$M$5)/'Lineær programmering opg 4'!$K$5*-1)</f>
        <v>261.53399999998442</v>
      </c>
      <c r="F7866" s="167" t="str">
        <f>IF('Lineær programmering opg 4'!$E$6=0,"-",(-A7866+'Lineær programmering opg 4'!$M$6)/'Lineær programmering opg 4'!$K$6*-1)</f>
        <v>-</v>
      </c>
      <c r="G7866" s="167" t="str">
        <f>IF('Lineær programmering opg 4'!$D$7=0,"-",((-A7866+'Lineær programmering opg 4'!$M$7)/'Lineær programmering opg 4'!$K$7)*-1)</f>
        <v>-</v>
      </c>
      <c r="H7866" s="167" t="str">
        <f>IF('Lineær programmering opg 4'!$C$8=0,"-",((-A7866+'Lineær programmering opg 4'!$M$8)/'Lineær programmering opg 4'!$K$8)*-1)</f>
        <v>-</v>
      </c>
      <c r="I7866" s="167" t="str">
        <f>IF('Lineær programmering opg 4'!$D$8=0,"-",'Lineær programmering opg 4'!$G$8)</f>
        <v>-</v>
      </c>
      <c r="J7866" s="295">
        <f>A7866*'Lineær programmering opg 4'!$C$11+Datatabel!C7866*'Lineær programmering opg 4'!$D$11</f>
        <v>44358.89999999974</v>
      </c>
      <c r="K7866" s="9">
        <f t="shared" si="612"/>
        <v>0</v>
      </c>
      <c r="L7866" s="9">
        <f t="shared" si="613"/>
        <v>0</v>
      </c>
    </row>
    <row r="7867" spans="1:12" ht="15" x14ac:dyDescent="0.25">
      <c r="A7867" s="167">
        <f t="shared" si="611"/>
        <v>51.264000000020786</v>
      </c>
      <c r="B7867" s="325">
        <f t="shared" si="614"/>
        <v>0.21360000000008661</v>
      </c>
      <c r="C7867" s="167">
        <f t="shared" si="610"/>
        <v>261.55199999998439</v>
      </c>
      <c r="D7867" s="167">
        <f>IF('Lineær programmering opg 4'!$M$4=0,"-",(-A7867+'Lineær programmering opg 4'!$M$4)/'Lineær programmering opg 4'!$K$4*-1)</f>
        <v>377.47199999995843</v>
      </c>
      <c r="E7867" s="167">
        <f>IF('Lineær programmering opg 4'!$M$5=0,"-",(-A7867+'Lineær programmering opg 4'!$M$5)/'Lineær programmering opg 4'!$K$5*-1)</f>
        <v>261.55199999998439</v>
      </c>
      <c r="F7867" s="167" t="str">
        <f>IF('Lineær programmering opg 4'!$E$6=0,"-",(-A7867+'Lineær programmering opg 4'!$M$6)/'Lineær programmering opg 4'!$K$6*-1)</f>
        <v>-</v>
      </c>
      <c r="G7867" s="167" t="str">
        <f>IF('Lineær programmering opg 4'!$D$7=0,"-",((-A7867+'Lineær programmering opg 4'!$M$7)/'Lineær programmering opg 4'!$K$7)*-1)</f>
        <v>-</v>
      </c>
      <c r="H7867" s="167" t="str">
        <f>IF('Lineær programmering opg 4'!$C$8=0,"-",((-A7867+'Lineær programmering opg 4'!$M$8)/'Lineær programmering opg 4'!$K$8)*-1)</f>
        <v>-</v>
      </c>
      <c r="I7867" s="167" t="str">
        <f>IF('Lineær programmering opg 4'!$D$8=0,"-",'Lineær programmering opg 4'!$G$8)</f>
        <v>-</v>
      </c>
      <c r="J7867" s="295">
        <f>A7867*'Lineær programmering opg 4'!$C$11+Datatabel!C7867*'Lineær programmering opg 4'!$D$11</f>
        <v>44359.199999999735</v>
      </c>
      <c r="K7867" s="9">
        <f t="shared" si="612"/>
        <v>0</v>
      </c>
      <c r="L7867" s="9">
        <f t="shared" si="613"/>
        <v>0</v>
      </c>
    </row>
    <row r="7868" spans="1:12" ht="15" x14ac:dyDescent="0.25">
      <c r="A7868" s="167">
        <f t="shared" si="611"/>
        <v>51.240000000020785</v>
      </c>
      <c r="B7868" s="325">
        <f t="shared" si="614"/>
        <v>0.21350000000008662</v>
      </c>
      <c r="C7868" s="167">
        <f t="shared" si="610"/>
        <v>261.56999999998442</v>
      </c>
      <c r="D7868" s="167">
        <f>IF('Lineær programmering opg 4'!$M$4=0,"-",(-A7868+'Lineær programmering opg 4'!$M$4)/'Lineær programmering opg 4'!$K$4*-1)</f>
        <v>377.51999999995843</v>
      </c>
      <c r="E7868" s="167">
        <f>IF('Lineær programmering opg 4'!$M$5=0,"-",(-A7868+'Lineær programmering opg 4'!$M$5)/'Lineær programmering opg 4'!$K$5*-1)</f>
        <v>261.56999999998442</v>
      </c>
      <c r="F7868" s="167" t="str">
        <f>IF('Lineær programmering opg 4'!$E$6=0,"-",(-A7868+'Lineær programmering opg 4'!$M$6)/'Lineær programmering opg 4'!$K$6*-1)</f>
        <v>-</v>
      </c>
      <c r="G7868" s="167" t="str">
        <f>IF('Lineær programmering opg 4'!$D$7=0,"-",((-A7868+'Lineær programmering opg 4'!$M$7)/'Lineær programmering opg 4'!$K$7)*-1)</f>
        <v>-</v>
      </c>
      <c r="H7868" s="167" t="str">
        <f>IF('Lineær programmering opg 4'!$C$8=0,"-",((-A7868+'Lineær programmering opg 4'!$M$8)/'Lineær programmering opg 4'!$K$8)*-1)</f>
        <v>-</v>
      </c>
      <c r="I7868" s="167" t="str">
        <f>IF('Lineær programmering opg 4'!$D$8=0,"-",'Lineær programmering opg 4'!$G$8)</f>
        <v>-</v>
      </c>
      <c r="J7868" s="295">
        <f>A7868*'Lineær programmering opg 4'!$C$11+Datatabel!C7868*'Lineær programmering opg 4'!$D$11</f>
        <v>44359.499999999745</v>
      </c>
      <c r="K7868" s="9">
        <f t="shared" si="612"/>
        <v>0</v>
      </c>
      <c r="L7868" s="9">
        <f t="shared" si="613"/>
        <v>0</v>
      </c>
    </row>
    <row r="7869" spans="1:12" ht="15" x14ac:dyDescent="0.25">
      <c r="A7869" s="167">
        <f t="shared" si="611"/>
        <v>51.216000000020792</v>
      </c>
      <c r="B7869" s="325">
        <f t="shared" si="614"/>
        <v>0.21340000000008663</v>
      </c>
      <c r="C7869" s="167">
        <f t="shared" si="610"/>
        <v>261.58799999998439</v>
      </c>
      <c r="D7869" s="167">
        <f>IF('Lineær programmering opg 4'!$M$4=0,"-",(-A7869+'Lineær programmering opg 4'!$M$4)/'Lineær programmering opg 4'!$K$4*-1)</f>
        <v>377.56799999995843</v>
      </c>
      <c r="E7869" s="167">
        <f>IF('Lineær programmering opg 4'!$M$5=0,"-",(-A7869+'Lineær programmering opg 4'!$M$5)/'Lineær programmering opg 4'!$K$5*-1)</f>
        <v>261.58799999998439</v>
      </c>
      <c r="F7869" s="167" t="str">
        <f>IF('Lineær programmering opg 4'!$E$6=0,"-",(-A7869+'Lineær programmering opg 4'!$M$6)/'Lineær programmering opg 4'!$K$6*-1)</f>
        <v>-</v>
      </c>
      <c r="G7869" s="167" t="str">
        <f>IF('Lineær programmering opg 4'!$D$7=0,"-",((-A7869+'Lineær programmering opg 4'!$M$7)/'Lineær programmering opg 4'!$K$7)*-1)</f>
        <v>-</v>
      </c>
      <c r="H7869" s="167" t="str">
        <f>IF('Lineær programmering opg 4'!$C$8=0,"-",((-A7869+'Lineær programmering opg 4'!$M$8)/'Lineær programmering opg 4'!$K$8)*-1)</f>
        <v>-</v>
      </c>
      <c r="I7869" s="167" t="str">
        <f>IF('Lineær programmering opg 4'!$D$8=0,"-",'Lineær programmering opg 4'!$G$8)</f>
        <v>-</v>
      </c>
      <c r="J7869" s="295">
        <f>A7869*'Lineær programmering opg 4'!$C$11+Datatabel!C7869*'Lineær programmering opg 4'!$D$11</f>
        <v>44359.799999999741</v>
      </c>
      <c r="K7869" s="9">
        <f t="shared" si="612"/>
        <v>0</v>
      </c>
      <c r="L7869" s="9">
        <f t="shared" si="613"/>
        <v>0</v>
      </c>
    </row>
    <row r="7870" spans="1:12" ht="15" x14ac:dyDescent="0.25">
      <c r="A7870" s="167">
        <f t="shared" si="611"/>
        <v>51.192000000020798</v>
      </c>
      <c r="B7870" s="325">
        <f t="shared" si="614"/>
        <v>0.21330000000008664</v>
      </c>
      <c r="C7870" s="167">
        <f t="shared" si="610"/>
        <v>261.60599999998442</v>
      </c>
      <c r="D7870" s="167">
        <f>IF('Lineær programmering opg 4'!$M$4=0,"-",(-A7870+'Lineær programmering opg 4'!$M$4)/'Lineær programmering opg 4'!$K$4*-1)</f>
        <v>377.61599999995838</v>
      </c>
      <c r="E7870" s="167">
        <f>IF('Lineær programmering opg 4'!$M$5=0,"-",(-A7870+'Lineær programmering opg 4'!$M$5)/'Lineær programmering opg 4'!$K$5*-1)</f>
        <v>261.60599999998442</v>
      </c>
      <c r="F7870" s="167" t="str">
        <f>IF('Lineær programmering opg 4'!$E$6=0,"-",(-A7870+'Lineær programmering opg 4'!$M$6)/'Lineær programmering opg 4'!$K$6*-1)</f>
        <v>-</v>
      </c>
      <c r="G7870" s="167" t="str">
        <f>IF('Lineær programmering opg 4'!$D$7=0,"-",((-A7870+'Lineær programmering opg 4'!$M$7)/'Lineær programmering opg 4'!$K$7)*-1)</f>
        <v>-</v>
      </c>
      <c r="H7870" s="167" t="str">
        <f>IF('Lineær programmering opg 4'!$C$8=0,"-",((-A7870+'Lineær programmering opg 4'!$M$8)/'Lineær programmering opg 4'!$K$8)*-1)</f>
        <v>-</v>
      </c>
      <c r="I7870" s="167" t="str">
        <f>IF('Lineær programmering opg 4'!$D$8=0,"-",'Lineær programmering opg 4'!$G$8)</f>
        <v>-</v>
      </c>
      <c r="J7870" s="295">
        <f>A7870*'Lineær programmering opg 4'!$C$11+Datatabel!C7870*'Lineær programmering opg 4'!$D$11</f>
        <v>44360.099999999744</v>
      </c>
      <c r="K7870" s="9">
        <f t="shared" si="612"/>
        <v>0</v>
      </c>
      <c r="L7870" s="9">
        <f t="shared" si="613"/>
        <v>0</v>
      </c>
    </row>
    <row r="7871" spans="1:12" ht="15" x14ac:dyDescent="0.25">
      <c r="A7871" s="167">
        <f t="shared" si="611"/>
        <v>51.168000000020797</v>
      </c>
      <c r="B7871" s="325">
        <f t="shared" si="614"/>
        <v>0.21320000000008665</v>
      </c>
      <c r="C7871" s="167">
        <f t="shared" si="610"/>
        <v>261.62399999998439</v>
      </c>
      <c r="D7871" s="167">
        <f>IF('Lineær programmering opg 4'!$M$4=0,"-",(-A7871+'Lineær programmering opg 4'!$M$4)/'Lineær programmering opg 4'!$K$4*-1)</f>
        <v>377.66399999995838</v>
      </c>
      <c r="E7871" s="167">
        <f>IF('Lineær programmering opg 4'!$M$5=0,"-",(-A7871+'Lineær programmering opg 4'!$M$5)/'Lineær programmering opg 4'!$K$5*-1)</f>
        <v>261.62399999998439</v>
      </c>
      <c r="F7871" s="167" t="str">
        <f>IF('Lineær programmering opg 4'!$E$6=0,"-",(-A7871+'Lineær programmering opg 4'!$M$6)/'Lineær programmering opg 4'!$K$6*-1)</f>
        <v>-</v>
      </c>
      <c r="G7871" s="167" t="str">
        <f>IF('Lineær programmering opg 4'!$D$7=0,"-",((-A7871+'Lineær programmering opg 4'!$M$7)/'Lineær programmering opg 4'!$K$7)*-1)</f>
        <v>-</v>
      </c>
      <c r="H7871" s="167" t="str">
        <f>IF('Lineær programmering opg 4'!$C$8=0,"-",((-A7871+'Lineær programmering opg 4'!$M$8)/'Lineær programmering opg 4'!$K$8)*-1)</f>
        <v>-</v>
      </c>
      <c r="I7871" s="167" t="str">
        <f>IF('Lineær programmering opg 4'!$D$8=0,"-",'Lineær programmering opg 4'!$G$8)</f>
        <v>-</v>
      </c>
      <c r="J7871" s="295">
        <f>A7871*'Lineær programmering opg 4'!$C$11+Datatabel!C7871*'Lineær programmering opg 4'!$D$11</f>
        <v>44360.399999999732</v>
      </c>
      <c r="K7871" s="9">
        <f t="shared" si="612"/>
        <v>0</v>
      </c>
      <c r="L7871" s="9">
        <f t="shared" si="613"/>
        <v>0</v>
      </c>
    </row>
    <row r="7872" spans="1:12" ht="15" x14ac:dyDescent="0.25">
      <c r="A7872" s="167">
        <f t="shared" si="611"/>
        <v>51.144000000020796</v>
      </c>
      <c r="B7872" s="325">
        <f t="shared" si="614"/>
        <v>0.21310000000008666</v>
      </c>
      <c r="C7872" s="167">
        <f t="shared" si="610"/>
        <v>261.64199999998442</v>
      </c>
      <c r="D7872" s="167">
        <f>IF('Lineær programmering opg 4'!$M$4=0,"-",(-A7872+'Lineær programmering opg 4'!$M$4)/'Lineær programmering opg 4'!$K$4*-1)</f>
        <v>377.71199999995838</v>
      </c>
      <c r="E7872" s="167">
        <f>IF('Lineær programmering opg 4'!$M$5=0,"-",(-A7872+'Lineær programmering opg 4'!$M$5)/'Lineær programmering opg 4'!$K$5*-1)</f>
        <v>261.64199999998442</v>
      </c>
      <c r="F7872" s="167" t="str">
        <f>IF('Lineær programmering opg 4'!$E$6=0,"-",(-A7872+'Lineær programmering opg 4'!$M$6)/'Lineær programmering opg 4'!$K$6*-1)</f>
        <v>-</v>
      </c>
      <c r="G7872" s="167" t="str">
        <f>IF('Lineær programmering opg 4'!$D$7=0,"-",((-A7872+'Lineær programmering opg 4'!$M$7)/'Lineær programmering opg 4'!$K$7)*-1)</f>
        <v>-</v>
      </c>
      <c r="H7872" s="167" t="str">
        <f>IF('Lineær programmering opg 4'!$C$8=0,"-",((-A7872+'Lineær programmering opg 4'!$M$8)/'Lineær programmering opg 4'!$K$8)*-1)</f>
        <v>-</v>
      </c>
      <c r="I7872" s="167" t="str">
        <f>IF('Lineær programmering opg 4'!$D$8=0,"-",'Lineær programmering opg 4'!$G$8)</f>
        <v>-</v>
      </c>
      <c r="J7872" s="295">
        <f>A7872*'Lineær programmering opg 4'!$C$11+Datatabel!C7872*'Lineær programmering opg 4'!$D$11</f>
        <v>44360.699999999742</v>
      </c>
      <c r="K7872" s="9">
        <f t="shared" si="612"/>
        <v>0</v>
      </c>
      <c r="L7872" s="9">
        <f t="shared" si="613"/>
        <v>0</v>
      </c>
    </row>
    <row r="7873" spans="1:12" ht="15" x14ac:dyDescent="0.25">
      <c r="A7873" s="167">
        <f t="shared" si="611"/>
        <v>51.120000000020802</v>
      </c>
      <c r="B7873" s="325">
        <f t="shared" si="614"/>
        <v>0.21300000000008668</v>
      </c>
      <c r="C7873" s="167">
        <f t="shared" si="610"/>
        <v>261.65999999998439</v>
      </c>
      <c r="D7873" s="167">
        <f>IF('Lineær programmering opg 4'!$M$4=0,"-",(-A7873+'Lineær programmering opg 4'!$M$4)/'Lineær programmering opg 4'!$K$4*-1)</f>
        <v>377.75999999995838</v>
      </c>
      <c r="E7873" s="167">
        <f>IF('Lineær programmering opg 4'!$M$5=0,"-",(-A7873+'Lineær programmering opg 4'!$M$5)/'Lineær programmering opg 4'!$K$5*-1)</f>
        <v>261.65999999998439</v>
      </c>
      <c r="F7873" s="167" t="str">
        <f>IF('Lineær programmering opg 4'!$E$6=0,"-",(-A7873+'Lineær programmering opg 4'!$M$6)/'Lineær programmering opg 4'!$K$6*-1)</f>
        <v>-</v>
      </c>
      <c r="G7873" s="167" t="str">
        <f>IF('Lineær programmering opg 4'!$D$7=0,"-",((-A7873+'Lineær programmering opg 4'!$M$7)/'Lineær programmering opg 4'!$K$7)*-1)</f>
        <v>-</v>
      </c>
      <c r="H7873" s="167" t="str">
        <f>IF('Lineær programmering opg 4'!$C$8=0,"-",((-A7873+'Lineær programmering opg 4'!$M$8)/'Lineær programmering opg 4'!$K$8)*-1)</f>
        <v>-</v>
      </c>
      <c r="I7873" s="167" t="str">
        <f>IF('Lineær programmering opg 4'!$D$8=0,"-",'Lineær programmering opg 4'!$G$8)</f>
        <v>-</v>
      </c>
      <c r="J7873" s="295">
        <f>A7873*'Lineær programmering opg 4'!$C$11+Datatabel!C7873*'Lineær programmering opg 4'!$D$11</f>
        <v>44360.999999999738</v>
      </c>
      <c r="K7873" s="9">
        <f t="shared" si="612"/>
        <v>0</v>
      </c>
      <c r="L7873" s="9">
        <f t="shared" si="613"/>
        <v>0</v>
      </c>
    </row>
    <row r="7874" spans="1:12" ht="15" x14ac:dyDescent="0.25">
      <c r="A7874" s="167">
        <f t="shared" si="611"/>
        <v>51.096000000020808</v>
      </c>
      <c r="B7874" s="325">
        <f t="shared" si="614"/>
        <v>0.21290000000008669</v>
      </c>
      <c r="C7874" s="167">
        <f t="shared" si="610"/>
        <v>261.67799999998442</v>
      </c>
      <c r="D7874" s="167">
        <f>IF('Lineær programmering opg 4'!$M$4=0,"-",(-A7874+'Lineær programmering opg 4'!$M$4)/'Lineær programmering opg 4'!$K$4*-1)</f>
        <v>377.80799999995838</v>
      </c>
      <c r="E7874" s="167">
        <f>IF('Lineær programmering opg 4'!$M$5=0,"-",(-A7874+'Lineær programmering opg 4'!$M$5)/'Lineær programmering opg 4'!$K$5*-1)</f>
        <v>261.67799999998442</v>
      </c>
      <c r="F7874" s="167" t="str">
        <f>IF('Lineær programmering opg 4'!$E$6=0,"-",(-A7874+'Lineær programmering opg 4'!$M$6)/'Lineær programmering opg 4'!$K$6*-1)</f>
        <v>-</v>
      </c>
      <c r="G7874" s="167" t="str">
        <f>IF('Lineær programmering opg 4'!$D$7=0,"-",((-A7874+'Lineær programmering opg 4'!$M$7)/'Lineær programmering opg 4'!$K$7)*-1)</f>
        <v>-</v>
      </c>
      <c r="H7874" s="167" t="str">
        <f>IF('Lineær programmering opg 4'!$C$8=0,"-",((-A7874+'Lineær programmering opg 4'!$M$8)/'Lineær programmering opg 4'!$K$8)*-1)</f>
        <v>-</v>
      </c>
      <c r="I7874" s="167" t="str">
        <f>IF('Lineær programmering opg 4'!$D$8=0,"-",'Lineær programmering opg 4'!$G$8)</f>
        <v>-</v>
      </c>
      <c r="J7874" s="295">
        <f>A7874*'Lineær programmering opg 4'!$C$11+Datatabel!C7874*'Lineær programmering opg 4'!$D$11</f>
        <v>44361.299999999741</v>
      </c>
      <c r="K7874" s="9">
        <f t="shared" si="612"/>
        <v>0</v>
      </c>
      <c r="L7874" s="9">
        <f t="shared" si="613"/>
        <v>0</v>
      </c>
    </row>
    <row r="7875" spans="1:12" ht="15" x14ac:dyDescent="0.25">
      <c r="A7875" s="167">
        <f t="shared" si="611"/>
        <v>51.072000000020807</v>
      </c>
      <c r="B7875" s="325">
        <f t="shared" si="614"/>
        <v>0.2128000000000867</v>
      </c>
      <c r="C7875" s="167">
        <f t="shared" ref="C7875:C7938" si="615">MIN(D7875,E7875,F7875,G7875,H7875,I7875)</f>
        <v>261.69599999998439</v>
      </c>
      <c r="D7875" s="167">
        <f>IF('Lineær programmering opg 4'!$M$4=0,"-",(-A7875+'Lineær programmering opg 4'!$M$4)/'Lineær programmering opg 4'!$K$4*-1)</f>
        <v>377.85599999995839</v>
      </c>
      <c r="E7875" s="167">
        <f>IF('Lineær programmering opg 4'!$M$5=0,"-",(-A7875+'Lineær programmering opg 4'!$M$5)/'Lineær programmering opg 4'!$K$5*-1)</f>
        <v>261.69599999998439</v>
      </c>
      <c r="F7875" s="167" t="str">
        <f>IF('Lineær programmering opg 4'!$E$6=0,"-",(-A7875+'Lineær programmering opg 4'!$M$6)/'Lineær programmering opg 4'!$K$6*-1)</f>
        <v>-</v>
      </c>
      <c r="G7875" s="167" t="str">
        <f>IF('Lineær programmering opg 4'!$D$7=0,"-",((-A7875+'Lineær programmering opg 4'!$M$7)/'Lineær programmering opg 4'!$K$7)*-1)</f>
        <v>-</v>
      </c>
      <c r="H7875" s="167" t="str">
        <f>IF('Lineær programmering opg 4'!$C$8=0,"-",((-A7875+'Lineær programmering opg 4'!$M$8)/'Lineær programmering opg 4'!$K$8)*-1)</f>
        <v>-</v>
      </c>
      <c r="I7875" s="167" t="str">
        <f>IF('Lineær programmering opg 4'!$D$8=0,"-",'Lineær programmering opg 4'!$G$8)</f>
        <v>-</v>
      </c>
      <c r="J7875" s="295">
        <f>A7875*'Lineær programmering opg 4'!$C$11+Datatabel!C7875*'Lineær programmering opg 4'!$D$11</f>
        <v>44361.599999999737</v>
      </c>
      <c r="K7875" s="9">
        <f t="shared" si="612"/>
        <v>0</v>
      </c>
      <c r="L7875" s="9">
        <f t="shared" si="613"/>
        <v>0</v>
      </c>
    </row>
    <row r="7876" spans="1:12" ht="15" x14ac:dyDescent="0.25">
      <c r="A7876" s="167">
        <f t="shared" ref="A7876:A7939" si="616">$A$3*B7876</f>
        <v>51.048000000020807</v>
      </c>
      <c r="B7876" s="325">
        <f t="shared" si="614"/>
        <v>0.21270000000008671</v>
      </c>
      <c r="C7876" s="167">
        <f t="shared" si="615"/>
        <v>261.71399999998442</v>
      </c>
      <c r="D7876" s="167">
        <f>IF('Lineær programmering opg 4'!$M$4=0,"-",(-A7876+'Lineær programmering opg 4'!$M$4)/'Lineær programmering opg 4'!$K$4*-1)</f>
        <v>377.90399999995839</v>
      </c>
      <c r="E7876" s="167">
        <f>IF('Lineær programmering opg 4'!$M$5=0,"-",(-A7876+'Lineær programmering opg 4'!$M$5)/'Lineær programmering opg 4'!$K$5*-1)</f>
        <v>261.71399999998442</v>
      </c>
      <c r="F7876" s="167" t="str">
        <f>IF('Lineær programmering opg 4'!$E$6=0,"-",(-A7876+'Lineær programmering opg 4'!$M$6)/'Lineær programmering opg 4'!$K$6*-1)</f>
        <v>-</v>
      </c>
      <c r="G7876" s="167" t="str">
        <f>IF('Lineær programmering opg 4'!$D$7=0,"-",((-A7876+'Lineær programmering opg 4'!$M$7)/'Lineær programmering opg 4'!$K$7)*-1)</f>
        <v>-</v>
      </c>
      <c r="H7876" s="167" t="str">
        <f>IF('Lineær programmering opg 4'!$C$8=0,"-",((-A7876+'Lineær programmering opg 4'!$M$8)/'Lineær programmering opg 4'!$K$8)*-1)</f>
        <v>-</v>
      </c>
      <c r="I7876" s="167" t="str">
        <f>IF('Lineær programmering opg 4'!$D$8=0,"-",'Lineær programmering opg 4'!$G$8)</f>
        <v>-</v>
      </c>
      <c r="J7876" s="295">
        <f>A7876*'Lineær programmering opg 4'!$C$11+Datatabel!C7876*'Lineær programmering opg 4'!$D$11</f>
        <v>44361.899999999747</v>
      </c>
      <c r="K7876" s="9">
        <f t="shared" ref="K7876:K7939" si="617">IF($J$10004=J7876,A7876,0)</f>
        <v>0</v>
      </c>
      <c r="L7876" s="9">
        <f t="shared" ref="L7876:L7939" si="618">IF(J7876=$J$10004,C7876,0)</f>
        <v>0</v>
      </c>
    </row>
    <row r="7877" spans="1:12" ht="15" x14ac:dyDescent="0.25">
      <c r="A7877" s="167">
        <f t="shared" si="616"/>
        <v>51.024000000020813</v>
      </c>
      <c r="B7877" s="325">
        <f t="shared" ref="B7877:B7940" si="619">B7876-0.01%</f>
        <v>0.21260000000008672</v>
      </c>
      <c r="C7877" s="167">
        <f t="shared" si="615"/>
        <v>261.7319999999844</v>
      </c>
      <c r="D7877" s="167">
        <f>IF('Lineær programmering opg 4'!$M$4=0,"-",(-A7877+'Lineær programmering opg 4'!$M$4)/'Lineær programmering opg 4'!$K$4*-1)</f>
        <v>377.95199999995839</v>
      </c>
      <c r="E7877" s="167">
        <f>IF('Lineær programmering opg 4'!$M$5=0,"-",(-A7877+'Lineær programmering opg 4'!$M$5)/'Lineær programmering opg 4'!$K$5*-1)</f>
        <v>261.7319999999844</v>
      </c>
      <c r="F7877" s="167" t="str">
        <f>IF('Lineær programmering opg 4'!$E$6=0,"-",(-A7877+'Lineær programmering opg 4'!$M$6)/'Lineær programmering opg 4'!$K$6*-1)</f>
        <v>-</v>
      </c>
      <c r="G7877" s="167" t="str">
        <f>IF('Lineær programmering opg 4'!$D$7=0,"-",((-A7877+'Lineær programmering opg 4'!$M$7)/'Lineær programmering opg 4'!$K$7)*-1)</f>
        <v>-</v>
      </c>
      <c r="H7877" s="167" t="str">
        <f>IF('Lineær programmering opg 4'!$C$8=0,"-",((-A7877+'Lineær programmering opg 4'!$M$8)/'Lineær programmering opg 4'!$K$8)*-1)</f>
        <v>-</v>
      </c>
      <c r="I7877" s="167" t="str">
        <f>IF('Lineær programmering opg 4'!$D$8=0,"-",'Lineær programmering opg 4'!$G$8)</f>
        <v>-</v>
      </c>
      <c r="J7877" s="295">
        <f>A7877*'Lineær programmering opg 4'!$C$11+Datatabel!C7877*'Lineær programmering opg 4'!$D$11</f>
        <v>44362.199999999742</v>
      </c>
      <c r="K7877" s="9">
        <f t="shared" si="617"/>
        <v>0</v>
      </c>
      <c r="L7877" s="9">
        <f t="shared" si="618"/>
        <v>0</v>
      </c>
    </row>
    <row r="7878" spans="1:12" ht="15" x14ac:dyDescent="0.25">
      <c r="A7878" s="167">
        <f t="shared" si="616"/>
        <v>51.000000000020819</v>
      </c>
      <c r="B7878" s="325">
        <f t="shared" si="619"/>
        <v>0.21250000000008673</v>
      </c>
      <c r="C7878" s="167">
        <f t="shared" si="615"/>
        <v>261.74999999998442</v>
      </c>
      <c r="D7878" s="167">
        <f>IF('Lineær programmering opg 4'!$M$4=0,"-",(-A7878+'Lineær programmering opg 4'!$M$4)/'Lineær programmering opg 4'!$K$4*-1)</f>
        <v>377.99999999995839</v>
      </c>
      <c r="E7878" s="167">
        <f>IF('Lineær programmering opg 4'!$M$5=0,"-",(-A7878+'Lineær programmering opg 4'!$M$5)/'Lineær programmering opg 4'!$K$5*-1)</f>
        <v>261.74999999998442</v>
      </c>
      <c r="F7878" s="167" t="str">
        <f>IF('Lineær programmering opg 4'!$E$6=0,"-",(-A7878+'Lineær programmering opg 4'!$M$6)/'Lineær programmering opg 4'!$K$6*-1)</f>
        <v>-</v>
      </c>
      <c r="G7878" s="167" t="str">
        <f>IF('Lineær programmering opg 4'!$D$7=0,"-",((-A7878+'Lineær programmering opg 4'!$M$7)/'Lineær programmering opg 4'!$K$7)*-1)</f>
        <v>-</v>
      </c>
      <c r="H7878" s="167" t="str">
        <f>IF('Lineær programmering opg 4'!$C$8=0,"-",((-A7878+'Lineær programmering opg 4'!$M$8)/'Lineær programmering opg 4'!$K$8)*-1)</f>
        <v>-</v>
      </c>
      <c r="I7878" s="167" t="str">
        <f>IF('Lineær programmering opg 4'!$D$8=0,"-",'Lineær programmering opg 4'!$G$8)</f>
        <v>-</v>
      </c>
      <c r="J7878" s="295">
        <f>A7878*'Lineær programmering opg 4'!$C$11+Datatabel!C7878*'Lineær programmering opg 4'!$D$11</f>
        <v>44362.499999999745</v>
      </c>
      <c r="K7878" s="9">
        <f t="shared" si="617"/>
        <v>0</v>
      </c>
      <c r="L7878" s="9">
        <f t="shared" si="618"/>
        <v>0</v>
      </c>
    </row>
    <row r="7879" spans="1:12" ht="15" x14ac:dyDescent="0.25">
      <c r="A7879" s="167">
        <f t="shared" si="616"/>
        <v>50.976000000020818</v>
      </c>
      <c r="B7879" s="325">
        <f t="shared" si="619"/>
        <v>0.21240000000008674</v>
      </c>
      <c r="C7879" s="167">
        <f t="shared" si="615"/>
        <v>261.7679999999844</v>
      </c>
      <c r="D7879" s="167">
        <f>IF('Lineær programmering opg 4'!$M$4=0,"-",(-A7879+'Lineær programmering opg 4'!$M$4)/'Lineær programmering opg 4'!$K$4*-1)</f>
        <v>378.04799999995839</v>
      </c>
      <c r="E7879" s="167">
        <f>IF('Lineær programmering opg 4'!$M$5=0,"-",(-A7879+'Lineær programmering opg 4'!$M$5)/'Lineær programmering opg 4'!$K$5*-1)</f>
        <v>261.7679999999844</v>
      </c>
      <c r="F7879" s="167" t="str">
        <f>IF('Lineær programmering opg 4'!$E$6=0,"-",(-A7879+'Lineær programmering opg 4'!$M$6)/'Lineær programmering opg 4'!$K$6*-1)</f>
        <v>-</v>
      </c>
      <c r="G7879" s="167" t="str">
        <f>IF('Lineær programmering opg 4'!$D$7=0,"-",((-A7879+'Lineær programmering opg 4'!$M$7)/'Lineær programmering opg 4'!$K$7)*-1)</f>
        <v>-</v>
      </c>
      <c r="H7879" s="167" t="str">
        <f>IF('Lineær programmering opg 4'!$C$8=0,"-",((-A7879+'Lineær programmering opg 4'!$M$8)/'Lineær programmering opg 4'!$K$8)*-1)</f>
        <v>-</v>
      </c>
      <c r="I7879" s="167" t="str">
        <f>IF('Lineær programmering opg 4'!$D$8=0,"-",'Lineær programmering opg 4'!$G$8)</f>
        <v>-</v>
      </c>
      <c r="J7879" s="295">
        <f>A7879*'Lineær programmering opg 4'!$C$11+Datatabel!C7879*'Lineær programmering opg 4'!$D$11</f>
        <v>44362.799999999741</v>
      </c>
      <c r="K7879" s="9">
        <f t="shared" si="617"/>
        <v>0</v>
      </c>
      <c r="L7879" s="9">
        <f t="shared" si="618"/>
        <v>0</v>
      </c>
    </row>
    <row r="7880" spans="1:12" ht="15" x14ac:dyDescent="0.25">
      <c r="A7880" s="167">
        <f t="shared" si="616"/>
        <v>50.952000000020817</v>
      </c>
      <c r="B7880" s="325">
        <f t="shared" si="619"/>
        <v>0.21230000000008675</v>
      </c>
      <c r="C7880" s="167">
        <f t="shared" si="615"/>
        <v>261.78599999998443</v>
      </c>
      <c r="D7880" s="167">
        <f>IF('Lineær programmering opg 4'!$M$4=0,"-",(-A7880+'Lineær programmering opg 4'!$M$4)/'Lineær programmering opg 4'!$K$4*-1)</f>
        <v>378.09599999995839</v>
      </c>
      <c r="E7880" s="167">
        <f>IF('Lineær programmering opg 4'!$M$5=0,"-",(-A7880+'Lineær programmering opg 4'!$M$5)/'Lineær programmering opg 4'!$K$5*-1)</f>
        <v>261.78599999998443</v>
      </c>
      <c r="F7880" s="167" t="str">
        <f>IF('Lineær programmering opg 4'!$E$6=0,"-",(-A7880+'Lineær programmering opg 4'!$M$6)/'Lineær programmering opg 4'!$K$6*-1)</f>
        <v>-</v>
      </c>
      <c r="G7880" s="167" t="str">
        <f>IF('Lineær programmering opg 4'!$D$7=0,"-",((-A7880+'Lineær programmering opg 4'!$M$7)/'Lineær programmering opg 4'!$K$7)*-1)</f>
        <v>-</v>
      </c>
      <c r="H7880" s="167" t="str">
        <f>IF('Lineær programmering opg 4'!$C$8=0,"-",((-A7880+'Lineær programmering opg 4'!$M$8)/'Lineær programmering opg 4'!$K$8)*-1)</f>
        <v>-</v>
      </c>
      <c r="I7880" s="167" t="str">
        <f>IF('Lineær programmering opg 4'!$D$8=0,"-",'Lineær programmering opg 4'!$G$8)</f>
        <v>-</v>
      </c>
      <c r="J7880" s="295">
        <f>A7880*'Lineær programmering opg 4'!$C$11+Datatabel!C7880*'Lineær programmering opg 4'!$D$11</f>
        <v>44363.099999999744</v>
      </c>
      <c r="K7880" s="9">
        <f t="shared" si="617"/>
        <v>0</v>
      </c>
      <c r="L7880" s="9">
        <f t="shared" si="618"/>
        <v>0</v>
      </c>
    </row>
    <row r="7881" spans="1:12" ht="15" x14ac:dyDescent="0.25">
      <c r="A7881" s="167">
        <f t="shared" si="616"/>
        <v>50.928000000020823</v>
      </c>
      <c r="B7881" s="325">
        <f t="shared" si="619"/>
        <v>0.21220000000008676</v>
      </c>
      <c r="C7881" s="167">
        <f t="shared" si="615"/>
        <v>261.8039999999844</v>
      </c>
      <c r="D7881" s="167">
        <f>IF('Lineær programmering opg 4'!$M$4=0,"-",(-A7881+'Lineær programmering opg 4'!$M$4)/'Lineær programmering opg 4'!$K$4*-1)</f>
        <v>378.14399999995834</v>
      </c>
      <c r="E7881" s="167">
        <f>IF('Lineær programmering opg 4'!$M$5=0,"-",(-A7881+'Lineær programmering opg 4'!$M$5)/'Lineær programmering opg 4'!$K$5*-1)</f>
        <v>261.8039999999844</v>
      </c>
      <c r="F7881" s="167" t="str">
        <f>IF('Lineær programmering opg 4'!$E$6=0,"-",(-A7881+'Lineær programmering opg 4'!$M$6)/'Lineær programmering opg 4'!$K$6*-1)</f>
        <v>-</v>
      </c>
      <c r="G7881" s="167" t="str">
        <f>IF('Lineær programmering opg 4'!$D$7=0,"-",((-A7881+'Lineær programmering opg 4'!$M$7)/'Lineær programmering opg 4'!$K$7)*-1)</f>
        <v>-</v>
      </c>
      <c r="H7881" s="167" t="str">
        <f>IF('Lineær programmering opg 4'!$C$8=0,"-",((-A7881+'Lineær programmering opg 4'!$M$8)/'Lineær programmering opg 4'!$K$8)*-1)</f>
        <v>-</v>
      </c>
      <c r="I7881" s="167" t="str">
        <f>IF('Lineær programmering opg 4'!$D$8=0,"-",'Lineær programmering opg 4'!$G$8)</f>
        <v>-</v>
      </c>
      <c r="J7881" s="295">
        <f>A7881*'Lineær programmering opg 4'!$C$11+Datatabel!C7881*'Lineær programmering opg 4'!$D$11</f>
        <v>44363.399999999747</v>
      </c>
      <c r="K7881" s="9">
        <f t="shared" si="617"/>
        <v>0</v>
      </c>
      <c r="L7881" s="9">
        <f t="shared" si="618"/>
        <v>0</v>
      </c>
    </row>
    <row r="7882" spans="1:12" ht="15" x14ac:dyDescent="0.25">
      <c r="A7882" s="167">
        <f t="shared" si="616"/>
        <v>50.904000000020829</v>
      </c>
      <c r="B7882" s="325">
        <f t="shared" si="619"/>
        <v>0.21210000000008677</v>
      </c>
      <c r="C7882" s="167">
        <f t="shared" si="615"/>
        <v>261.82199999998443</v>
      </c>
      <c r="D7882" s="167">
        <f>IF('Lineær programmering opg 4'!$M$4=0,"-",(-A7882+'Lineær programmering opg 4'!$M$4)/'Lineær programmering opg 4'!$K$4*-1)</f>
        <v>378.19199999995834</v>
      </c>
      <c r="E7882" s="167">
        <f>IF('Lineær programmering opg 4'!$M$5=0,"-",(-A7882+'Lineær programmering opg 4'!$M$5)/'Lineær programmering opg 4'!$K$5*-1)</f>
        <v>261.82199999998443</v>
      </c>
      <c r="F7882" s="167" t="str">
        <f>IF('Lineær programmering opg 4'!$E$6=0,"-",(-A7882+'Lineær programmering opg 4'!$M$6)/'Lineær programmering opg 4'!$K$6*-1)</f>
        <v>-</v>
      </c>
      <c r="G7882" s="167" t="str">
        <f>IF('Lineær programmering opg 4'!$D$7=0,"-",((-A7882+'Lineær programmering opg 4'!$M$7)/'Lineær programmering opg 4'!$K$7)*-1)</f>
        <v>-</v>
      </c>
      <c r="H7882" s="167" t="str">
        <f>IF('Lineær programmering opg 4'!$C$8=0,"-",((-A7882+'Lineær programmering opg 4'!$M$8)/'Lineær programmering opg 4'!$K$8)*-1)</f>
        <v>-</v>
      </c>
      <c r="I7882" s="167" t="str">
        <f>IF('Lineær programmering opg 4'!$D$8=0,"-",'Lineær programmering opg 4'!$G$8)</f>
        <v>-</v>
      </c>
      <c r="J7882" s="295">
        <f>A7882*'Lineær programmering opg 4'!$C$11+Datatabel!C7882*'Lineær programmering opg 4'!$D$11</f>
        <v>44363.69999999975</v>
      </c>
      <c r="K7882" s="9">
        <f t="shared" si="617"/>
        <v>0</v>
      </c>
      <c r="L7882" s="9">
        <f t="shared" si="618"/>
        <v>0</v>
      </c>
    </row>
    <row r="7883" spans="1:12" ht="15" x14ac:dyDescent="0.25">
      <c r="A7883" s="167">
        <f t="shared" si="616"/>
        <v>50.880000000020829</v>
      </c>
      <c r="B7883" s="325">
        <f t="shared" si="619"/>
        <v>0.21200000000008679</v>
      </c>
      <c r="C7883" s="167">
        <f t="shared" si="615"/>
        <v>261.8399999999844</v>
      </c>
      <c r="D7883" s="167">
        <f>IF('Lineær programmering opg 4'!$M$4=0,"-",(-A7883+'Lineær programmering opg 4'!$M$4)/'Lineær programmering opg 4'!$K$4*-1)</f>
        <v>378.23999999995834</v>
      </c>
      <c r="E7883" s="167">
        <f>IF('Lineær programmering opg 4'!$M$5=0,"-",(-A7883+'Lineær programmering opg 4'!$M$5)/'Lineær programmering opg 4'!$K$5*-1)</f>
        <v>261.8399999999844</v>
      </c>
      <c r="F7883" s="167" t="str">
        <f>IF('Lineær programmering opg 4'!$E$6=0,"-",(-A7883+'Lineær programmering opg 4'!$M$6)/'Lineær programmering opg 4'!$K$6*-1)</f>
        <v>-</v>
      </c>
      <c r="G7883" s="167" t="str">
        <f>IF('Lineær programmering opg 4'!$D$7=0,"-",((-A7883+'Lineær programmering opg 4'!$M$7)/'Lineær programmering opg 4'!$K$7)*-1)</f>
        <v>-</v>
      </c>
      <c r="H7883" s="167" t="str">
        <f>IF('Lineær programmering opg 4'!$C$8=0,"-",((-A7883+'Lineær programmering opg 4'!$M$8)/'Lineær programmering opg 4'!$K$8)*-1)</f>
        <v>-</v>
      </c>
      <c r="I7883" s="167" t="str">
        <f>IF('Lineær programmering opg 4'!$D$8=0,"-",'Lineær programmering opg 4'!$G$8)</f>
        <v>-</v>
      </c>
      <c r="J7883" s="295">
        <f>A7883*'Lineær programmering opg 4'!$C$11+Datatabel!C7883*'Lineær programmering opg 4'!$D$11</f>
        <v>44363.999999999738</v>
      </c>
      <c r="K7883" s="9">
        <f t="shared" si="617"/>
        <v>0</v>
      </c>
      <c r="L7883" s="9">
        <f t="shared" si="618"/>
        <v>0</v>
      </c>
    </row>
    <row r="7884" spans="1:12" ht="15" x14ac:dyDescent="0.25">
      <c r="A7884" s="167">
        <f t="shared" si="616"/>
        <v>50.856000000020828</v>
      </c>
      <c r="B7884" s="325">
        <f t="shared" si="619"/>
        <v>0.2119000000000868</v>
      </c>
      <c r="C7884" s="167">
        <f t="shared" si="615"/>
        <v>261.85799999998443</v>
      </c>
      <c r="D7884" s="167">
        <f>IF('Lineær programmering opg 4'!$M$4=0,"-",(-A7884+'Lineær programmering opg 4'!$M$4)/'Lineær programmering opg 4'!$K$4*-1)</f>
        <v>378.28799999995834</v>
      </c>
      <c r="E7884" s="167">
        <f>IF('Lineær programmering opg 4'!$M$5=0,"-",(-A7884+'Lineær programmering opg 4'!$M$5)/'Lineær programmering opg 4'!$K$5*-1)</f>
        <v>261.85799999998443</v>
      </c>
      <c r="F7884" s="167" t="str">
        <f>IF('Lineær programmering opg 4'!$E$6=0,"-",(-A7884+'Lineær programmering opg 4'!$M$6)/'Lineær programmering opg 4'!$K$6*-1)</f>
        <v>-</v>
      </c>
      <c r="G7884" s="167" t="str">
        <f>IF('Lineær programmering opg 4'!$D$7=0,"-",((-A7884+'Lineær programmering opg 4'!$M$7)/'Lineær programmering opg 4'!$K$7)*-1)</f>
        <v>-</v>
      </c>
      <c r="H7884" s="167" t="str">
        <f>IF('Lineær programmering opg 4'!$C$8=0,"-",((-A7884+'Lineær programmering opg 4'!$M$8)/'Lineær programmering opg 4'!$K$8)*-1)</f>
        <v>-</v>
      </c>
      <c r="I7884" s="167" t="str">
        <f>IF('Lineær programmering opg 4'!$D$8=0,"-",'Lineær programmering opg 4'!$G$8)</f>
        <v>-</v>
      </c>
      <c r="J7884" s="295">
        <f>A7884*'Lineær programmering opg 4'!$C$11+Datatabel!C7884*'Lineær programmering opg 4'!$D$11</f>
        <v>44364.299999999741</v>
      </c>
      <c r="K7884" s="9">
        <f t="shared" si="617"/>
        <v>0</v>
      </c>
      <c r="L7884" s="9">
        <f t="shared" si="618"/>
        <v>0</v>
      </c>
    </row>
    <row r="7885" spans="1:12" ht="15" x14ac:dyDescent="0.25">
      <c r="A7885" s="167">
        <f t="shared" si="616"/>
        <v>50.832000000020834</v>
      </c>
      <c r="B7885" s="325">
        <f t="shared" si="619"/>
        <v>0.21180000000008681</v>
      </c>
      <c r="C7885" s="167">
        <f t="shared" si="615"/>
        <v>261.8759999999844</v>
      </c>
      <c r="D7885" s="167">
        <f>IF('Lineær programmering opg 4'!$M$4=0,"-",(-A7885+'Lineær programmering opg 4'!$M$4)/'Lineær programmering opg 4'!$K$4*-1)</f>
        <v>378.33599999995835</v>
      </c>
      <c r="E7885" s="167">
        <f>IF('Lineær programmering opg 4'!$M$5=0,"-",(-A7885+'Lineær programmering opg 4'!$M$5)/'Lineær programmering opg 4'!$K$5*-1)</f>
        <v>261.8759999999844</v>
      </c>
      <c r="F7885" s="167" t="str">
        <f>IF('Lineær programmering opg 4'!$E$6=0,"-",(-A7885+'Lineær programmering opg 4'!$M$6)/'Lineær programmering opg 4'!$K$6*-1)</f>
        <v>-</v>
      </c>
      <c r="G7885" s="167" t="str">
        <f>IF('Lineær programmering opg 4'!$D$7=0,"-",((-A7885+'Lineær programmering opg 4'!$M$7)/'Lineær programmering opg 4'!$K$7)*-1)</f>
        <v>-</v>
      </c>
      <c r="H7885" s="167" t="str">
        <f>IF('Lineær programmering opg 4'!$C$8=0,"-",((-A7885+'Lineær programmering opg 4'!$M$8)/'Lineær programmering opg 4'!$K$8)*-1)</f>
        <v>-</v>
      </c>
      <c r="I7885" s="167" t="str">
        <f>IF('Lineær programmering opg 4'!$D$8=0,"-",'Lineær programmering opg 4'!$G$8)</f>
        <v>-</v>
      </c>
      <c r="J7885" s="295">
        <f>A7885*'Lineær programmering opg 4'!$C$11+Datatabel!C7885*'Lineær programmering opg 4'!$D$11</f>
        <v>44364.599999999744</v>
      </c>
      <c r="K7885" s="9">
        <f t="shared" si="617"/>
        <v>0</v>
      </c>
      <c r="L7885" s="9">
        <f t="shared" si="618"/>
        <v>0</v>
      </c>
    </row>
    <row r="7886" spans="1:12" ht="15" x14ac:dyDescent="0.25">
      <c r="A7886" s="167">
        <f t="shared" si="616"/>
        <v>50.80800000002084</v>
      </c>
      <c r="B7886" s="325">
        <f t="shared" si="619"/>
        <v>0.21170000000008682</v>
      </c>
      <c r="C7886" s="167">
        <f t="shared" si="615"/>
        <v>261.89399999998437</v>
      </c>
      <c r="D7886" s="167">
        <f>IF('Lineær programmering opg 4'!$M$4=0,"-",(-A7886+'Lineær programmering opg 4'!$M$4)/'Lineær programmering opg 4'!$K$4*-1)</f>
        <v>378.38399999995829</v>
      </c>
      <c r="E7886" s="167">
        <f>IF('Lineær programmering opg 4'!$M$5=0,"-",(-A7886+'Lineær programmering opg 4'!$M$5)/'Lineær programmering opg 4'!$K$5*-1)</f>
        <v>261.89399999998437</v>
      </c>
      <c r="F7886" s="167" t="str">
        <f>IF('Lineær programmering opg 4'!$E$6=0,"-",(-A7886+'Lineær programmering opg 4'!$M$6)/'Lineær programmering opg 4'!$K$6*-1)</f>
        <v>-</v>
      </c>
      <c r="G7886" s="167" t="str">
        <f>IF('Lineær programmering opg 4'!$D$7=0,"-",((-A7886+'Lineær programmering opg 4'!$M$7)/'Lineær programmering opg 4'!$K$7)*-1)</f>
        <v>-</v>
      </c>
      <c r="H7886" s="167" t="str">
        <f>IF('Lineær programmering opg 4'!$C$8=0,"-",((-A7886+'Lineær programmering opg 4'!$M$8)/'Lineær programmering opg 4'!$K$8)*-1)</f>
        <v>-</v>
      </c>
      <c r="I7886" s="167" t="str">
        <f>IF('Lineær programmering opg 4'!$D$8=0,"-",'Lineær programmering opg 4'!$G$8)</f>
        <v>-</v>
      </c>
      <c r="J7886" s="295">
        <f>A7886*'Lineær programmering opg 4'!$C$11+Datatabel!C7886*'Lineær programmering opg 4'!$D$11</f>
        <v>44364.89999999974</v>
      </c>
      <c r="K7886" s="9">
        <f t="shared" si="617"/>
        <v>0</v>
      </c>
      <c r="L7886" s="9">
        <f t="shared" si="618"/>
        <v>0</v>
      </c>
    </row>
    <row r="7887" spans="1:12" ht="15" x14ac:dyDescent="0.25">
      <c r="A7887" s="167">
        <f t="shared" si="616"/>
        <v>50.784000000020839</v>
      </c>
      <c r="B7887" s="325">
        <f t="shared" si="619"/>
        <v>0.21160000000008683</v>
      </c>
      <c r="C7887" s="167">
        <f t="shared" si="615"/>
        <v>261.9119999999844</v>
      </c>
      <c r="D7887" s="167">
        <f>IF('Lineær programmering opg 4'!$M$4=0,"-",(-A7887+'Lineær programmering opg 4'!$M$4)/'Lineær programmering opg 4'!$K$4*-1)</f>
        <v>378.43199999995829</v>
      </c>
      <c r="E7887" s="167">
        <f>IF('Lineær programmering opg 4'!$M$5=0,"-",(-A7887+'Lineær programmering opg 4'!$M$5)/'Lineær programmering opg 4'!$K$5*-1)</f>
        <v>261.9119999999844</v>
      </c>
      <c r="F7887" s="167" t="str">
        <f>IF('Lineær programmering opg 4'!$E$6=0,"-",(-A7887+'Lineær programmering opg 4'!$M$6)/'Lineær programmering opg 4'!$K$6*-1)</f>
        <v>-</v>
      </c>
      <c r="G7887" s="167" t="str">
        <f>IF('Lineær programmering opg 4'!$D$7=0,"-",((-A7887+'Lineær programmering opg 4'!$M$7)/'Lineær programmering opg 4'!$K$7)*-1)</f>
        <v>-</v>
      </c>
      <c r="H7887" s="167" t="str">
        <f>IF('Lineær programmering opg 4'!$C$8=0,"-",((-A7887+'Lineær programmering opg 4'!$M$8)/'Lineær programmering opg 4'!$K$8)*-1)</f>
        <v>-</v>
      </c>
      <c r="I7887" s="167" t="str">
        <f>IF('Lineær programmering opg 4'!$D$8=0,"-",'Lineær programmering opg 4'!$G$8)</f>
        <v>-</v>
      </c>
      <c r="J7887" s="295">
        <f>A7887*'Lineær programmering opg 4'!$C$11+Datatabel!C7887*'Lineær programmering opg 4'!$D$11</f>
        <v>44365.199999999742</v>
      </c>
      <c r="K7887" s="9">
        <f t="shared" si="617"/>
        <v>0</v>
      </c>
      <c r="L7887" s="9">
        <f t="shared" si="618"/>
        <v>0</v>
      </c>
    </row>
    <row r="7888" spans="1:12" ht="15" x14ac:dyDescent="0.25">
      <c r="A7888" s="167">
        <f t="shared" si="616"/>
        <v>50.760000000020838</v>
      </c>
      <c r="B7888" s="325">
        <f t="shared" si="619"/>
        <v>0.21150000000008684</v>
      </c>
      <c r="C7888" s="167">
        <f t="shared" si="615"/>
        <v>261.92999999998437</v>
      </c>
      <c r="D7888" s="167">
        <f>IF('Lineær programmering opg 4'!$M$4=0,"-",(-A7888+'Lineær programmering opg 4'!$M$4)/'Lineær programmering opg 4'!$K$4*-1)</f>
        <v>378.4799999999583</v>
      </c>
      <c r="E7888" s="167">
        <f>IF('Lineær programmering opg 4'!$M$5=0,"-",(-A7888+'Lineær programmering opg 4'!$M$5)/'Lineær programmering opg 4'!$K$5*-1)</f>
        <v>261.92999999998437</v>
      </c>
      <c r="F7888" s="167" t="str">
        <f>IF('Lineær programmering opg 4'!$E$6=0,"-",(-A7888+'Lineær programmering opg 4'!$M$6)/'Lineær programmering opg 4'!$K$6*-1)</f>
        <v>-</v>
      </c>
      <c r="G7888" s="167" t="str">
        <f>IF('Lineær programmering opg 4'!$D$7=0,"-",((-A7888+'Lineær programmering opg 4'!$M$7)/'Lineær programmering opg 4'!$K$7)*-1)</f>
        <v>-</v>
      </c>
      <c r="H7888" s="167" t="str">
        <f>IF('Lineær programmering opg 4'!$C$8=0,"-",((-A7888+'Lineær programmering opg 4'!$M$8)/'Lineær programmering opg 4'!$K$8)*-1)</f>
        <v>-</v>
      </c>
      <c r="I7888" s="167" t="str">
        <f>IF('Lineær programmering opg 4'!$D$8=0,"-",'Lineær programmering opg 4'!$G$8)</f>
        <v>-</v>
      </c>
      <c r="J7888" s="295">
        <f>A7888*'Lineær programmering opg 4'!$C$11+Datatabel!C7888*'Lineær programmering opg 4'!$D$11</f>
        <v>44365.499999999738</v>
      </c>
      <c r="K7888" s="9">
        <f t="shared" si="617"/>
        <v>0</v>
      </c>
      <c r="L7888" s="9">
        <f t="shared" si="618"/>
        <v>0</v>
      </c>
    </row>
    <row r="7889" spans="1:12" ht="15" x14ac:dyDescent="0.25">
      <c r="A7889" s="167">
        <f t="shared" si="616"/>
        <v>50.736000000020844</v>
      </c>
      <c r="B7889" s="325">
        <f t="shared" si="619"/>
        <v>0.21140000000008685</v>
      </c>
      <c r="C7889" s="167">
        <f t="shared" si="615"/>
        <v>261.9479999999844</v>
      </c>
      <c r="D7889" s="167">
        <f>IF('Lineær programmering opg 4'!$M$4=0,"-",(-A7889+'Lineær programmering opg 4'!$M$4)/'Lineær programmering opg 4'!$K$4*-1)</f>
        <v>378.5279999999583</v>
      </c>
      <c r="E7889" s="167">
        <f>IF('Lineær programmering opg 4'!$M$5=0,"-",(-A7889+'Lineær programmering opg 4'!$M$5)/'Lineær programmering opg 4'!$K$5*-1)</f>
        <v>261.9479999999844</v>
      </c>
      <c r="F7889" s="167" t="str">
        <f>IF('Lineær programmering opg 4'!$E$6=0,"-",(-A7889+'Lineær programmering opg 4'!$M$6)/'Lineær programmering opg 4'!$K$6*-1)</f>
        <v>-</v>
      </c>
      <c r="G7889" s="167" t="str">
        <f>IF('Lineær programmering opg 4'!$D$7=0,"-",((-A7889+'Lineær programmering opg 4'!$M$7)/'Lineær programmering opg 4'!$K$7)*-1)</f>
        <v>-</v>
      </c>
      <c r="H7889" s="167" t="str">
        <f>IF('Lineær programmering opg 4'!$C$8=0,"-",((-A7889+'Lineær programmering opg 4'!$M$8)/'Lineær programmering opg 4'!$K$8)*-1)</f>
        <v>-</v>
      </c>
      <c r="I7889" s="167" t="str">
        <f>IF('Lineær programmering opg 4'!$D$8=0,"-",'Lineær programmering opg 4'!$G$8)</f>
        <v>-</v>
      </c>
      <c r="J7889" s="295">
        <f>A7889*'Lineær programmering opg 4'!$C$11+Datatabel!C7889*'Lineær programmering opg 4'!$D$11</f>
        <v>44365.799999999748</v>
      </c>
      <c r="K7889" s="9">
        <f t="shared" si="617"/>
        <v>0</v>
      </c>
      <c r="L7889" s="9">
        <f t="shared" si="618"/>
        <v>0</v>
      </c>
    </row>
    <row r="7890" spans="1:12" ht="15" x14ac:dyDescent="0.25">
      <c r="A7890" s="167">
        <f t="shared" si="616"/>
        <v>50.712000000020851</v>
      </c>
      <c r="B7890" s="325">
        <f t="shared" si="619"/>
        <v>0.21130000000008686</v>
      </c>
      <c r="C7890" s="167">
        <f t="shared" si="615"/>
        <v>261.96599999998438</v>
      </c>
      <c r="D7890" s="167">
        <f>IF('Lineær programmering opg 4'!$M$4=0,"-",(-A7890+'Lineær programmering opg 4'!$M$4)/'Lineær programmering opg 4'!$K$4*-1)</f>
        <v>378.5759999999583</v>
      </c>
      <c r="E7890" s="167">
        <f>IF('Lineær programmering opg 4'!$M$5=0,"-",(-A7890+'Lineær programmering opg 4'!$M$5)/'Lineær programmering opg 4'!$K$5*-1)</f>
        <v>261.96599999998438</v>
      </c>
      <c r="F7890" s="167" t="str">
        <f>IF('Lineær programmering opg 4'!$E$6=0,"-",(-A7890+'Lineær programmering opg 4'!$M$6)/'Lineær programmering opg 4'!$K$6*-1)</f>
        <v>-</v>
      </c>
      <c r="G7890" s="167" t="str">
        <f>IF('Lineær programmering opg 4'!$D$7=0,"-",((-A7890+'Lineær programmering opg 4'!$M$7)/'Lineær programmering opg 4'!$K$7)*-1)</f>
        <v>-</v>
      </c>
      <c r="H7890" s="167" t="str">
        <f>IF('Lineær programmering opg 4'!$C$8=0,"-",((-A7890+'Lineær programmering opg 4'!$M$8)/'Lineær programmering opg 4'!$K$8)*-1)</f>
        <v>-</v>
      </c>
      <c r="I7890" s="167" t="str">
        <f>IF('Lineær programmering opg 4'!$D$8=0,"-",'Lineær programmering opg 4'!$G$8)</f>
        <v>-</v>
      </c>
      <c r="J7890" s="295">
        <f>A7890*'Lineær programmering opg 4'!$C$11+Datatabel!C7890*'Lineær programmering opg 4'!$D$11</f>
        <v>44366.099999999744</v>
      </c>
      <c r="K7890" s="9">
        <f t="shared" si="617"/>
        <v>0</v>
      </c>
      <c r="L7890" s="9">
        <f t="shared" si="618"/>
        <v>0</v>
      </c>
    </row>
    <row r="7891" spans="1:12" ht="15" x14ac:dyDescent="0.25">
      <c r="A7891" s="167">
        <f t="shared" si="616"/>
        <v>50.68800000002085</v>
      </c>
      <c r="B7891" s="325">
        <f t="shared" si="619"/>
        <v>0.21120000000008687</v>
      </c>
      <c r="C7891" s="167">
        <f t="shared" si="615"/>
        <v>261.98399999998441</v>
      </c>
      <c r="D7891" s="167">
        <f>IF('Lineær programmering opg 4'!$M$4=0,"-",(-A7891+'Lineær programmering opg 4'!$M$4)/'Lineær programmering opg 4'!$K$4*-1)</f>
        <v>378.6239999999583</v>
      </c>
      <c r="E7891" s="167">
        <f>IF('Lineær programmering opg 4'!$M$5=0,"-",(-A7891+'Lineær programmering opg 4'!$M$5)/'Lineær programmering opg 4'!$K$5*-1)</f>
        <v>261.98399999998441</v>
      </c>
      <c r="F7891" s="167" t="str">
        <f>IF('Lineær programmering opg 4'!$E$6=0,"-",(-A7891+'Lineær programmering opg 4'!$M$6)/'Lineær programmering opg 4'!$K$6*-1)</f>
        <v>-</v>
      </c>
      <c r="G7891" s="167" t="str">
        <f>IF('Lineær programmering opg 4'!$D$7=0,"-",((-A7891+'Lineær programmering opg 4'!$M$7)/'Lineær programmering opg 4'!$K$7)*-1)</f>
        <v>-</v>
      </c>
      <c r="H7891" s="167" t="str">
        <f>IF('Lineær programmering opg 4'!$C$8=0,"-",((-A7891+'Lineær programmering opg 4'!$M$8)/'Lineær programmering opg 4'!$K$8)*-1)</f>
        <v>-</v>
      </c>
      <c r="I7891" s="167" t="str">
        <f>IF('Lineær programmering opg 4'!$D$8=0,"-",'Lineær programmering opg 4'!$G$8)</f>
        <v>-</v>
      </c>
      <c r="J7891" s="295">
        <f>A7891*'Lineær programmering opg 4'!$C$11+Datatabel!C7891*'Lineær programmering opg 4'!$D$11</f>
        <v>44366.399999999747</v>
      </c>
      <c r="K7891" s="9">
        <f t="shared" si="617"/>
        <v>0</v>
      </c>
      <c r="L7891" s="9">
        <f t="shared" si="618"/>
        <v>0</v>
      </c>
    </row>
    <row r="7892" spans="1:12" ht="15" x14ac:dyDescent="0.25">
      <c r="A7892" s="167">
        <f t="shared" si="616"/>
        <v>50.664000000020849</v>
      </c>
      <c r="B7892" s="325">
        <f t="shared" si="619"/>
        <v>0.21110000000008688</v>
      </c>
      <c r="C7892" s="167">
        <f t="shared" si="615"/>
        <v>262.00199999998438</v>
      </c>
      <c r="D7892" s="167">
        <f>IF('Lineær programmering opg 4'!$M$4=0,"-",(-A7892+'Lineær programmering opg 4'!$M$4)/'Lineær programmering opg 4'!$K$4*-1)</f>
        <v>378.6719999999583</v>
      </c>
      <c r="E7892" s="167">
        <f>IF('Lineær programmering opg 4'!$M$5=0,"-",(-A7892+'Lineær programmering opg 4'!$M$5)/'Lineær programmering opg 4'!$K$5*-1)</f>
        <v>262.00199999998438</v>
      </c>
      <c r="F7892" s="167" t="str">
        <f>IF('Lineær programmering opg 4'!$E$6=0,"-",(-A7892+'Lineær programmering opg 4'!$M$6)/'Lineær programmering opg 4'!$K$6*-1)</f>
        <v>-</v>
      </c>
      <c r="G7892" s="167" t="str">
        <f>IF('Lineær programmering opg 4'!$D$7=0,"-",((-A7892+'Lineær programmering opg 4'!$M$7)/'Lineær programmering opg 4'!$K$7)*-1)</f>
        <v>-</v>
      </c>
      <c r="H7892" s="167" t="str">
        <f>IF('Lineær programmering opg 4'!$C$8=0,"-",((-A7892+'Lineær programmering opg 4'!$M$8)/'Lineær programmering opg 4'!$K$8)*-1)</f>
        <v>-</v>
      </c>
      <c r="I7892" s="167" t="str">
        <f>IF('Lineær programmering opg 4'!$D$8=0,"-",'Lineær programmering opg 4'!$G$8)</f>
        <v>-</v>
      </c>
      <c r="J7892" s="295">
        <f>A7892*'Lineær programmering opg 4'!$C$11+Datatabel!C7892*'Lineær programmering opg 4'!$D$11</f>
        <v>44366.699999999742</v>
      </c>
      <c r="K7892" s="9">
        <f t="shared" si="617"/>
        <v>0</v>
      </c>
      <c r="L7892" s="9">
        <f t="shared" si="618"/>
        <v>0</v>
      </c>
    </row>
    <row r="7893" spans="1:12" ht="15" x14ac:dyDescent="0.25">
      <c r="A7893" s="167">
        <f t="shared" si="616"/>
        <v>50.640000000020855</v>
      </c>
      <c r="B7893" s="325">
        <f t="shared" si="619"/>
        <v>0.2110000000000869</v>
      </c>
      <c r="C7893" s="167">
        <f t="shared" si="615"/>
        <v>262.01999999998441</v>
      </c>
      <c r="D7893" s="167">
        <f>IF('Lineær programmering opg 4'!$M$4=0,"-",(-A7893+'Lineær programmering opg 4'!$M$4)/'Lineær programmering opg 4'!$K$4*-1)</f>
        <v>378.7199999999583</v>
      </c>
      <c r="E7893" s="167">
        <f>IF('Lineær programmering opg 4'!$M$5=0,"-",(-A7893+'Lineær programmering opg 4'!$M$5)/'Lineær programmering opg 4'!$K$5*-1)</f>
        <v>262.01999999998441</v>
      </c>
      <c r="F7893" s="167" t="str">
        <f>IF('Lineær programmering opg 4'!$E$6=0,"-",(-A7893+'Lineær programmering opg 4'!$M$6)/'Lineær programmering opg 4'!$K$6*-1)</f>
        <v>-</v>
      </c>
      <c r="G7893" s="167" t="str">
        <f>IF('Lineær programmering opg 4'!$D$7=0,"-",((-A7893+'Lineær programmering opg 4'!$M$7)/'Lineær programmering opg 4'!$K$7)*-1)</f>
        <v>-</v>
      </c>
      <c r="H7893" s="167" t="str">
        <f>IF('Lineær programmering opg 4'!$C$8=0,"-",((-A7893+'Lineær programmering opg 4'!$M$8)/'Lineær programmering opg 4'!$K$8)*-1)</f>
        <v>-</v>
      </c>
      <c r="I7893" s="167" t="str">
        <f>IF('Lineær programmering opg 4'!$D$8=0,"-",'Lineær programmering opg 4'!$G$8)</f>
        <v>-</v>
      </c>
      <c r="J7893" s="295">
        <f>A7893*'Lineær programmering opg 4'!$C$11+Datatabel!C7893*'Lineær programmering opg 4'!$D$11</f>
        <v>44366.999999999753</v>
      </c>
      <c r="K7893" s="9">
        <f t="shared" si="617"/>
        <v>0</v>
      </c>
      <c r="L7893" s="9">
        <f t="shared" si="618"/>
        <v>0</v>
      </c>
    </row>
    <row r="7894" spans="1:12" ht="15" x14ac:dyDescent="0.25">
      <c r="A7894" s="167">
        <f t="shared" si="616"/>
        <v>50.616000000020861</v>
      </c>
      <c r="B7894" s="325">
        <f t="shared" si="619"/>
        <v>0.21090000000008691</v>
      </c>
      <c r="C7894" s="167">
        <f t="shared" si="615"/>
        <v>262.03799999998438</v>
      </c>
      <c r="D7894" s="167">
        <f>IF('Lineær programmering opg 4'!$M$4=0,"-",(-A7894+'Lineær programmering opg 4'!$M$4)/'Lineær programmering opg 4'!$K$4*-1)</f>
        <v>378.76799999995831</v>
      </c>
      <c r="E7894" s="167">
        <f>IF('Lineær programmering opg 4'!$M$5=0,"-",(-A7894+'Lineær programmering opg 4'!$M$5)/'Lineær programmering opg 4'!$K$5*-1)</f>
        <v>262.03799999998438</v>
      </c>
      <c r="F7894" s="167" t="str">
        <f>IF('Lineær programmering opg 4'!$E$6=0,"-",(-A7894+'Lineær programmering opg 4'!$M$6)/'Lineær programmering opg 4'!$K$6*-1)</f>
        <v>-</v>
      </c>
      <c r="G7894" s="167" t="str">
        <f>IF('Lineær programmering opg 4'!$D$7=0,"-",((-A7894+'Lineær programmering opg 4'!$M$7)/'Lineær programmering opg 4'!$K$7)*-1)</f>
        <v>-</v>
      </c>
      <c r="H7894" s="167" t="str">
        <f>IF('Lineær programmering opg 4'!$C$8=0,"-",((-A7894+'Lineær programmering opg 4'!$M$8)/'Lineær programmering opg 4'!$K$8)*-1)</f>
        <v>-</v>
      </c>
      <c r="I7894" s="167" t="str">
        <f>IF('Lineær programmering opg 4'!$D$8=0,"-",'Lineær programmering opg 4'!$G$8)</f>
        <v>-</v>
      </c>
      <c r="J7894" s="295">
        <f>A7894*'Lineær programmering opg 4'!$C$11+Datatabel!C7894*'Lineær programmering opg 4'!$D$11</f>
        <v>44367.299999999741</v>
      </c>
      <c r="K7894" s="9">
        <f t="shared" si="617"/>
        <v>0</v>
      </c>
      <c r="L7894" s="9">
        <f t="shared" si="618"/>
        <v>0</v>
      </c>
    </row>
    <row r="7895" spans="1:12" ht="15" x14ac:dyDescent="0.25">
      <c r="A7895" s="167">
        <f t="shared" si="616"/>
        <v>50.59200000002086</v>
      </c>
      <c r="B7895" s="325">
        <f t="shared" si="619"/>
        <v>0.21080000000008692</v>
      </c>
      <c r="C7895" s="167">
        <f t="shared" si="615"/>
        <v>262.05599999998441</v>
      </c>
      <c r="D7895" s="167">
        <f>IF('Lineær programmering opg 4'!$M$4=0,"-",(-A7895+'Lineær programmering opg 4'!$M$4)/'Lineær programmering opg 4'!$K$4*-1)</f>
        <v>378.81599999995831</v>
      </c>
      <c r="E7895" s="167">
        <f>IF('Lineær programmering opg 4'!$M$5=0,"-",(-A7895+'Lineær programmering opg 4'!$M$5)/'Lineær programmering opg 4'!$K$5*-1)</f>
        <v>262.05599999998441</v>
      </c>
      <c r="F7895" s="167" t="str">
        <f>IF('Lineær programmering opg 4'!$E$6=0,"-",(-A7895+'Lineær programmering opg 4'!$M$6)/'Lineær programmering opg 4'!$K$6*-1)</f>
        <v>-</v>
      </c>
      <c r="G7895" s="167" t="str">
        <f>IF('Lineær programmering opg 4'!$D$7=0,"-",((-A7895+'Lineær programmering opg 4'!$M$7)/'Lineær programmering opg 4'!$K$7)*-1)</f>
        <v>-</v>
      </c>
      <c r="H7895" s="167" t="str">
        <f>IF('Lineær programmering opg 4'!$C$8=0,"-",((-A7895+'Lineær programmering opg 4'!$M$8)/'Lineær programmering opg 4'!$K$8)*-1)</f>
        <v>-</v>
      </c>
      <c r="I7895" s="167" t="str">
        <f>IF('Lineær programmering opg 4'!$D$8=0,"-",'Lineær programmering opg 4'!$G$8)</f>
        <v>-</v>
      </c>
      <c r="J7895" s="295">
        <f>A7895*'Lineær programmering opg 4'!$C$11+Datatabel!C7895*'Lineær programmering opg 4'!$D$11</f>
        <v>44367.599999999744</v>
      </c>
      <c r="K7895" s="9">
        <f t="shared" si="617"/>
        <v>0</v>
      </c>
      <c r="L7895" s="9">
        <f t="shared" si="618"/>
        <v>0</v>
      </c>
    </row>
    <row r="7896" spans="1:12" ht="15" x14ac:dyDescent="0.25">
      <c r="A7896" s="167">
        <f t="shared" si="616"/>
        <v>50.568000000020859</v>
      </c>
      <c r="B7896" s="325">
        <f t="shared" si="619"/>
        <v>0.21070000000008693</v>
      </c>
      <c r="C7896" s="167">
        <f t="shared" si="615"/>
        <v>262.07399999998438</v>
      </c>
      <c r="D7896" s="167">
        <f>IF('Lineær programmering opg 4'!$M$4=0,"-",(-A7896+'Lineær programmering opg 4'!$M$4)/'Lineær programmering opg 4'!$K$4*-1)</f>
        <v>378.86399999995831</v>
      </c>
      <c r="E7896" s="167">
        <f>IF('Lineær programmering opg 4'!$M$5=0,"-",(-A7896+'Lineær programmering opg 4'!$M$5)/'Lineær programmering opg 4'!$K$5*-1)</f>
        <v>262.07399999998438</v>
      </c>
      <c r="F7896" s="167" t="str">
        <f>IF('Lineær programmering opg 4'!$E$6=0,"-",(-A7896+'Lineær programmering opg 4'!$M$6)/'Lineær programmering opg 4'!$K$6*-1)</f>
        <v>-</v>
      </c>
      <c r="G7896" s="167" t="str">
        <f>IF('Lineær programmering opg 4'!$D$7=0,"-",((-A7896+'Lineær programmering opg 4'!$M$7)/'Lineær programmering opg 4'!$K$7)*-1)</f>
        <v>-</v>
      </c>
      <c r="H7896" s="167" t="str">
        <f>IF('Lineær programmering opg 4'!$C$8=0,"-",((-A7896+'Lineær programmering opg 4'!$M$8)/'Lineær programmering opg 4'!$K$8)*-1)</f>
        <v>-</v>
      </c>
      <c r="I7896" s="167" t="str">
        <f>IF('Lineær programmering opg 4'!$D$8=0,"-",'Lineær programmering opg 4'!$G$8)</f>
        <v>-</v>
      </c>
      <c r="J7896" s="295">
        <f>A7896*'Lineær programmering opg 4'!$C$11+Datatabel!C7896*'Lineær programmering opg 4'!$D$11</f>
        <v>44367.89999999974</v>
      </c>
      <c r="K7896" s="9">
        <f t="shared" si="617"/>
        <v>0</v>
      </c>
      <c r="L7896" s="9">
        <f t="shared" si="618"/>
        <v>0</v>
      </c>
    </row>
    <row r="7897" spans="1:12" ht="15" x14ac:dyDescent="0.25">
      <c r="A7897" s="167">
        <f t="shared" si="616"/>
        <v>50.544000000020866</v>
      </c>
      <c r="B7897" s="325">
        <f t="shared" si="619"/>
        <v>0.21060000000008694</v>
      </c>
      <c r="C7897" s="167">
        <f t="shared" si="615"/>
        <v>262.09199999998441</v>
      </c>
      <c r="D7897" s="167">
        <f>IF('Lineær programmering opg 4'!$M$4=0,"-",(-A7897+'Lineær programmering opg 4'!$M$4)/'Lineær programmering opg 4'!$K$4*-1)</f>
        <v>378.91199999995825</v>
      </c>
      <c r="E7897" s="167">
        <f>IF('Lineær programmering opg 4'!$M$5=0,"-",(-A7897+'Lineær programmering opg 4'!$M$5)/'Lineær programmering opg 4'!$K$5*-1)</f>
        <v>262.09199999998441</v>
      </c>
      <c r="F7897" s="167" t="str">
        <f>IF('Lineær programmering opg 4'!$E$6=0,"-",(-A7897+'Lineær programmering opg 4'!$M$6)/'Lineær programmering opg 4'!$K$6*-1)</f>
        <v>-</v>
      </c>
      <c r="G7897" s="167" t="str">
        <f>IF('Lineær programmering opg 4'!$D$7=0,"-",((-A7897+'Lineær programmering opg 4'!$M$7)/'Lineær programmering opg 4'!$K$7)*-1)</f>
        <v>-</v>
      </c>
      <c r="H7897" s="167" t="str">
        <f>IF('Lineær programmering opg 4'!$C$8=0,"-",((-A7897+'Lineær programmering opg 4'!$M$8)/'Lineær programmering opg 4'!$K$8)*-1)</f>
        <v>-</v>
      </c>
      <c r="I7897" s="167" t="str">
        <f>IF('Lineær programmering opg 4'!$D$8=0,"-",'Lineær programmering opg 4'!$G$8)</f>
        <v>-</v>
      </c>
      <c r="J7897" s="295">
        <f>A7897*'Lineær programmering opg 4'!$C$11+Datatabel!C7897*'Lineær programmering opg 4'!$D$11</f>
        <v>44368.19999999975</v>
      </c>
      <c r="K7897" s="9">
        <f t="shared" si="617"/>
        <v>0</v>
      </c>
      <c r="L7897" s="9">
        <f t="shared" si="618"/>
        <v>0</v>
      </c>
    </row>
    <row r="7898" spans="1:12" ht="15" x14ac:dyDescent="0.25">
      <c r="A7898" s="167">
        <f t="shared" si="616"/>
        <v>50.520000000020872</v>
      </c>
      <c r="B7898" s="325">
        <f t="shared" si="619"/>
        <v>0.21050000000008695</v>
      </c>
      <c r="C7898" s="167">
        <f t="shared" si="615"/>
        <v>262.10999999998432</v>
      </c>
      <c r="D7898" s="167">
        <f>IF('Lineær programmering opg 4'!$M$4=0,"-",(-A7898+'Lineær programmering opg 4'!$M$4)/'Lineær programmering opg 4'!$K$4*-1)</f>
        <v>378.95999999995826</v>
      </c>
      <c r="E7898" s="167">
        <f>IF('Lineær programmering opg 4'!$M$5=0,"-",(-A7898+'Lineær programmering opg 4'!$M$5)/'Lineær programmering opg 4'!$K$5*-1)</f>
        <v>262.10999999998432</v>
      </c>
      <c r="F7898" s="167" t="str">
        <f>IF('Lineær programmering opg 4'!$E$6=0,"-",(-A7898+'Lineær programmering opg 4'!$M$6)/'Lineær programmering opg 4'!$K$6*-1)</f>
        <v>-</v>
      </c>
      <c r="G7898" s="167" t="str">
        <f>IF('Lineær programmering opg 4'!$D$7=0,"-",((-A7898+'Lineær programmering opg 4'!$M$7)/'Lineær programmering opg 4'!$K$7)*-1)</f>
        <v>-</v>
      </c>
      <c r="H7898" s="167" t="str">
        <f>IF('Lineær programmering opg 4'!$C$8=0,"-",((-A7898+'Lineær programmering opg 4'!$M$8)/'Lineær programmering opg 4'!$K$8)*-1)</f>
        <v>-</v>
      </c>
      <c r="I7898" s="167" t="str">
        <f>IF('Lineær programmering opg 4'!$D$8=0,"-",'Lineær programmering opg 4'!$G$8)</f>
        <v>-</v>
      </c>
      <c r="J7898" s="295">
        <f>A7898*'Lineær programmering opg 4'!$C$11+Datatabel!C7898*'Lineær programmering opg 4'!$D$11</f>
        <v>44368.499999999738</v>
      </c>
      <c r="K7898" s="9">
        <f t="shared" si="617"/>
        <v>0</v>
      </c>
      <c r="L7898" s="9">
        <f t="shared" si="618"/>
        <v>0</v>
      </c>
    </row>
    <row r="7899" spans="1:12" ht="15" x14ac:dyDescent="0.25">
      <c r="A7899" s="167">
        <f t="shared" si="616"/>
        <v>50.496000000020871</v>
      </c>
      <c r="B7899" s="325">
        <f t="shared" si="619"/>
        <v>0.21040000000008696</v>
      </c>
      <c r="C7899" s="167">
        <f t="shared" si="615"/>
        <v>262.12799999998435</v>
      </c>
      <c r="D7899" s="167">
        <f>IF('Lineær programmering opg 4'!$M$4=0,"-",(-A7899+'Lineær programmering opg 4'!$M$4)/'Lineær programmering opg 4'!$K$4*-1)</f>
        <v>379.00799999995826</v>
      </c>
      <c r="E7899" s="167">
        <f>IF('Lineær programmering opg 4'!$M$5=0,"-",(-A7899+'Lineær programmering opg 4'!$M$5)/'Lineær programmering opg 4'!$K$5*-1)</f>
        <v>262.12799999998435</v>
      </c>
      <c r="F7899" s="167" t="str">
        <f>IF('Lineær programmering opg 4'!$E$6=0,"-",(-A7899+'Lineær programmering opg 4'!$M$6)/'Lineær programmering opg 4'!$K$6*-1)</f>
        <v>-</v>
      </c>
      <c r="G7899" s="167" t="str">
        <f>IF('Lineær programmering opg 4'!$D$7=0,"-",((-A7899+'Lineær programmering opg 4'!$M$7)/'Lineær programmering opg 4'!$K$7)*-1)</f>
        <v>-</v>
      </c>
      <c r="H7899" s="167" t="str">
        <f>IF('Lineær programmering opg 4'!$C$8=0,"-",((-A7899+'Lineær programmering opg 4'!$M$8)/'Lineær programmering opg 4'!$K$8)*-1)</f>
        <v>-</v>
      </c>
      <c r="I7899" s="167" t="str">
        <f>IF('Lineær programmering opg 4'!$D$8=0,"-",'Lineær programmering opg 4'!$G$8)</f>
        <v>-</v>
      </c>
      <c r="J7899" s="295">
        <f>A7899*'Lineær programmering opg 4'!$C$11+Datatabel!C7899*'Lineær programmering opg 4'!$D$11</f>
        <v>44368.799999999741</v>
      </c>
      <c r="K7899" s="9">
        <f t="shared" si="617"/>
        <v>0</v>
      </c>
      <c r="L7899" s="9">
        <f t="shared" si="618"/>
        <v>0</v>
      </c>
    </row>
    <row r="7900" spans="1:12" ht="15" x14ac:dyDescent="0.25">
      <c r="A7900" s="167">
        <f t="shared" si="616"/>
        <v>50.47200000002087</v>
      </c>
      <c r="B7900" s="325">
        <f t="shared" si="619"/>
        <v>0.21030000000008697</v>
      </c>
      <c r="C7900" s="167">
        <f t="shared" si="615"/>
        <v>262.14599999998433</v>
      </c>
      <c r="D7900" s="167">
        <f>IF('Lineær programmering opg 4'!$M$4=0,"-",(-A7900+'Lineær programmering opg 4'!$M$4)/'Lineær programmering opg 4'!$K$4*-1)</f>
        <v>379.05599999995826</v>
      </c>
      <c r="E7900" s="167">
        <f>IF('Lineær programmering opg 4'!$M$5=0,"-",(-A7900+'Lineær programmering opg 4'!$M$5)/'Lineær programmering opg 4'!$K$5*-1)</f>
        <v>262.14599999998433</v>
      </c>
      <c r="F7900" s="167" t="str">
        <f>IF('Lineær programmering opg 4'!$E$6=0,"-",(-A7900+'Lineær programmering opg 4'!$M$6)/'Lineær programmering opg 4'!$K$6*-1)</f>
        <v>-</v>
      </c>
      <c r="G7900" s="167" t="str">
        <f>IF('Lineær programmering opg 4'!$D$7=0,"-",((-A7900+'Lineær programmering opg 4'!$M$7)/'Lineær programmering opg 4'!$K$7)*-1)</f>
        <v>-</v>
      </c>
      <c r="H7900" s="167" t="str">
        <f>IF('Lineær programmering opg 4'!$C$8=0,"-",((-A7900+'Lineær programmering opg 4'!$M$8)/'Lineær programmering opg 4'!$K$8)*-1)</f>
        <v>-</v>
      </c>
      <c r="I7900" s="167" t="str">
        <f>IF('Lineær programmering opg 4'!$D$8=0,"-",'Lineær programmering opg 4'!$G$8)</f>
        <v>-</v>
      </c>
      <c r="J7900" s="295">
        <f>A7900*'Lineær programmering opg 4'!$C$11+Datatabel!C7900*'Lineær programmering opg 4'!$D$11</f>
        <v>44369.099999999737</v>
      </c>
      <c r="K7900" s="9">
        <f t="shared" si="617"/>
        <v>0</v>
      </c>
      <c r="L7900" s="9">
        <f t="shared" si="618"/>
        <v>0</v>
      </c>
    </row>
    <row r="7901" spans="1:12" ht="15" x14ac:dyDescent="0.25">
      <c r="A7901" s="167">
        <f t="shared" si="616"/>
        <v>50.448000000020876</v>
      </c>
      <c r="B7901" s="325">
        <f t="shared" si="619"/>
        <v>0.21020000000008698</v>
      </c>
      <c r="C7901" s="167">
        <f t="shared" si="615"/>
        <v>262.16399999998436</v>
      </c>
      <c r="D7901" s="167">
        <f>IF('Lineær programmering opg 4'!$M$4=0,"-",(-A7901+'Lineær programmering opg 4'!$M$4)/'Lineær programmering opg 4'!$K$4*-1)</f>
        <v>379.10399999995826</v>
      </c>
      <c r="E7901" s="167">
        <f>IF('Lineær programmering opg 4'!$M$5=0,"-",(-A7901+'Lineær programmering opg 4'!$M$5)/'Lineær programmering opg 4'!$K$5*-1)</f>
        <v>262.16399999998436</v>
      </c>
      <c r="F7901" s="167" t="str">
        <f>IF('Lineær programmering opg 4'!$E$6=0,"-",(-A7901+'Lineær programmering opg 4'!$M$6)/'Lineær programmering opg 4'!$K$6*-1)</f>
        <v>-</v>
      </c>
      <c r="G7901" s="167" t="str">
        <f>IF('Lineær programmering opg 4'!$D$7=0,"-",((-A7901+'Lineær programmering opg 4'!$M$7)/'Lineær programmering opg 4'!$K$7)*-1)</f>
        <v>-</v>
      </c>
      <c r="H7901" s="167" t="str">
        <f>IF('Lineær programmering opg 4'!$C$8=0,"-",((-A7901+'Lineær programmering opg 4'!$M$8)/'Lineær programmering opg 4'!$K$8)*-1)</f>
        <v>-</v>
      </c>
      <c r="I7901" s="167" t="str">
        <f>IF('Lineær programmering opg 4'!$D$8=0,"-",'Lineær programmering opg 4'!$G$8)</f>
        <v>-</v>
      </c>
      <c r="J7901" s="295">
        <f>A7901*'Lineær programmering opg 4'!$C$11+Datatabel!C7901*'Lineær programmering opg 4'!$D$11</f>
        <v>44369.399999999747</v>
      </c>
      <c r="K7901" s="9">
        <f t="shared" si="617"/>
        <v>0</v>
      </c>
      <c r="L7901" s="9">
        <f t="shared" si="618"/>
        <v>0</v>
      </c>
    </row>
    <row r="7902" spans="1:12" ht="15" x14ac:dyDescent="0.25">
      <c r="A7902" s="167">
        <f t="shared" si="616"/>
        <v>50.424000000020882</v>
      </c>
      <c r="B7902" s="325">
        <f t="shared" si="619"/>
        <v>0.21010000000008699</v>
      </c>
      <c r="C7902" s="167">
        <f t="shared" si="615"/>
        <v>262.18199999998433</v>
      </c>
      <c r="D7902" s="167">
        <f>IF('Lineær programmering opg 4'!$M$4=0,"-",(-A7902+'Lineær programmering opg 4'!$M$4)/'Lineær programmering opg 4'!$K$4*-1)</f>
        <v>379.15199999995821</v>
      </c>
      <c r="E7902" s="167">
        <f>IF('Lineær programmering opg 4'!$M$5=0,"-",(-A7902+'Lineær programmering opg 4'!$M$5)/'Lineær programmering opg 4'!$K$5*-1)</f>
        <v>262.18199999998433</v>
      </c>
      <c r="F7902" s="167" t="str">
        <f>IF('Lineær programmering opg 4'!$E$6=0,"-",(-A7902+'Lineær programmering opg 4'!$M$6)/'Lineær programmering opg 4'!$K$6*-1)</f>
        <v>-</v>
      </c>
      <c r="G7902" s="167" t="str">
        <f>IF('Lineær programmering opg 4'!$D$7=0,"-",((-A7902+'Lineær programmering opg 4'!$M$7)/'Lineær programmering opg 4'!$K$7)*-1)</f>
        <v>-</v>
      </c>
      <c r="H7902" s="167" t="str">
        <f>IF('Lineær programmering opg 4'!$C$8=0,"-",((-A7902+'Lineær programmering opg 4'!$M$8)/'Lineær programmering opg 4'!$K$8)*-1)</f>
        <v>-</v>
      </c>
      <c r="I7902" s="167" t="str">
        <f>IF('Lineær programmering opg 4'!$D$8=0,"-",'Lineær programmering opg 4'!$G$8)</f>
        <v>-</v>
      </c>
      <c r="J7902" s="295">
        <f>A7902*'Lineær programmering opg 4'!$C$11+Datatabel!C7902*'Lineær programmering opg 4'!$D$11</f>
        <v>44369.699999999735</v>
      </c>
      <c r="K7902" s="9">
        <f t="shared" si="617"/>
        <v>0</v>
      </c>
      <c r="L7902" s="9">
        <f t="shared" si="618"/>
        <v>0</v>
      </c>
    </row>
    <row r="7903" spans="1:12" ht="15" x14ac:dyDescent="0.25">
      <c r="A7903" s="167">
        <f t="shared" si="616"/>
        <v>50.400000000020881</v>
      </c>
      <c r="B7903" s="325">
        <f t="shared" si="619"/>
        <v>0.21000000000008701</v>
      </c>
      <c r="C7903" s="167">
        <f t="shared" si="615"/>
        <v>262.19999999998436</v>
      </c>
      <c r="D7903" s="167">
        <f>IF('Lineær programmering opg 4'!$M$4=0,"-",(-A7903+'Lineær programmering opg 4'!$M$4)/'Lineær programmering opg 4'!$K$4*-1)</f>
        <v>379.19999999995821</v>
      </c>
      <c r="E7903" s="167">
        <f>IF('Lineær programmering opg 4'!$M$5=0,"-",(-A7903+'Lineær programmering opg 4'!$M$5)/'Lineær programmering opg 4'!$K$5*-1)</f>
        <v>262.19999999998436</v>
      </c>
      <c r="F7903" s="167" t="str">
        <f>IF('Lineær programmering opg 4'!$E$6=0,"-",(-A7903+'Lineær programmering opg 4'!$M$6)/'Lineær programmering opg 4'!$K$6*-1)</f>
        <v>-</v>
      </c>
      <c r="G7903" s="167" t="str">
        <f>IF('Lineær programmering opg 4'!$D$7=0,"-",((-A7903+'Lineær programmering opg 4'!$M$7)/'Lineær programmering opg 4'!$K$7)*-1)</f>
        <v>-</v>
      </c>
      <c r="H7903" s="167" t="str">
        <f>IF('Lineær programmering opg 4'!$C$8=0,"-",((-A7903+'Lineær programmering opg 4'!$M$8)/'Lineær programmering opg 4'!$K$8)*-1)</f>
        <v>-</v>
      </c>
      <c r="I7903" s="167" t="str">
        <f>IF('Lineær programmering opg 4'!$D$8=0,"-",'Lineær programmering opg 4'!$G$8)</f>
        <v>-</v>
      </c>
      <c r="J7903" s="295">
        <f>A7903*'Lineær programmering opg 4'!$C$11+Datatabel!C7903*'Lineær programmering opg 4'!$D$11</f>
        <v>44369.999999999745</v>
      </c>
      <c r="K7903" s="9">
        <f t="shared" si="617"/>
        <v>0</v>
      </c>
      <c r="L7903" s="9">
        <f t="shared" si="618"/>
        <v>0</v>
      </c>
    </row>
    <row r="7904" spans="1:12" ht="15" x14ac:dyDescent="0.25">
      <c r="A7904" s="167">
        <f t="shared" si="616"/>
        <v>50.376000000020881</v>
      </c>
      <c r="B7904" s="325">
        <f t="shared" si="619"/>
        <v>0.20990000000008702</v>
      </c>
      <c r="C7904" s="167">
        <f t="shared" si="615"/>
        <v>262.21799999998433</v>
      </c>
      <c r="D7904" s="167">
        <f>IF('Lineær programmering opg 4'!$M$4=0,"-",(-A7904+'Lineær programmering opg 4'!$M$4)/'Lineær programmering opg 4'!$K$4*-1)</f>
        <v>379.24799999995821</v>
      </c>
      <c r="E7904" s="167">
        <f>IF('Lineær programmering opg 4'!$M$5=0,"-",(-A7904+'Lineær programmering opg 4'!$M$5)/'Lineær programmering opg 4'!$K$5*-1)</f>
        <v>262.21799999998433</v>
      </c>
      <c r="F7904" s="167" t="str">
        <f>IF('Lineær programmering opg 4'!$E$6=0,"-",(-A7904+'Lineær programmering opg 4'!$M$6)/'Lineær programmering opg 4'!$K$6*-1)</f>
        <v>-</v>
      </c>
      <c r="G7904" s="167" t="str">
        <f>IF('Lineær programmering opg 4'!$D$7=0,"-",((-A7904+'Lineær programmering opg 4'!$M$7)/'Lineær programmering opg 4'!$K$7)*-1)</f>
        <v>-</v>
      </c>
      <c r="H7904" s="167" t="str">
        <f>IF('Lineær programmering opg 4'!$C$8=0,"-",((-A7904+'Lineær programmering opg 4'!$M$8)/'Lineær programmering opg 4'!$K$8)*-1)</f>
        <v>-</v>
      </c>
      <c r="I7904" s="167" t="str">
        <f>IF('Lineær programmering opg 4'!$D$8=0,"-",'Lineær programmering opg 4'!$G$8)</f>
        <v>-</v>
      </c>
      <c r="J7904" s="295">
        <f>A7904*'Lineær programmering opg 4'!$C$11+Datatabel!C7904*'Lineær programmering opg 4'!$D$11</f>
        <v>44370.299999999734</v>
      </c>
      <c r="K7904" s="9">
        <f t="shared" si="617"/>
        <v>0</v>
      </c>
      <c r="L7904" s="9">
        <f t="shared" si="618"/>
        <v>0</v>
      </c>
    </row>
    <row r="7905" spans="1:12" ht="15" x14ac:dyDescent="0.25">
      <c r="A7905" s="167">
        <f t="shared" si="616"/>
        <v>50.352000000020887</v>
      </c>
      <c r="B7905" s="325">
        <f t="shared" si="619"/>
        <v>0.20980000000008703</v>
      </c>
      <c r="C7905" s="167">
        <f t="shared" si="615"/>
        <v>262.23599999998436</v>
      </c>
      <c r="D7905" s="167">
        <f>IF('Lineær programmering opg 4'!$M$4=0,"-",(-A7905+'Lineær programmering opg 4'!$M$4)/'Lineær programmering opg 4'!$K$4*-1)</f>
        <v>379.29599999995821</v>
      </c>
      <c r="E7905" s="167">
        <f>IF('Lineær programmering opg 4'!$M$5=0,"-",(-A7905+'Lineær programmering opg 4'!$M$5)/'Lineær programmering opg 4'!$K$5*-1)</f>
        <v>262.23599999998436</v>
      </c>
      <c r="F7905" s="167" t="str">
        <f>IF('Lineær programmering opg 4'!$E$6=0,"-",(-A7905+'Lineær programmering opg 4'!$M$6)/'Lineær programmering opg 4'!$K$6*-1)</f>
        <v>-</v>
      </c>
      <c r="G7905" s="167" t="str">
        <f>IF('Lineær programmering opg 4'!$D$7=0,"-",((-A7905+'Lineær programmering opg 4'!$M$7)/'Lineær programmering opg 4'!$K$7)*-1)</f>
        <v>-</v>
      </c>
      <c r="H7905" s="167" t="str">
        <f>IF('Lineær programmering opg 4'!$C$8=0,"-",((-A7905+'Lineær programmering opg 4'!$M$8)/'Lineær programmering opg 4'!$K$8)*-1)</f>
        <v>-</v>
      </c>
      <c r="I7905" s="167" t="str">
        <f>IF('Lineær programmering opg 4'!$D$8=0,"-",'Lineær programmering opg 4'!$G$8)</f>
        <v>-</v>
      </c>
      <c r="J7905" s="295">
        <f>A7905*'Lineær programmering opg 4'!$C$11+Datatabel!C7905*'Lineær programmering opg 4'!$D$11</f>
        <v>44370.599999999744</v>
      </c>
      <c r="K7905" s="9">
        <f t="shared" si="617"/>
        <v>0</v>
      </c>
      <c r="L7905" s="9">
        <f t="shared" si="618"/>
        <v>0</v>
      </c>
    </row>
    <row r="7906" spans="1:12" ht="15" x14ac:dyDescent="0.25">
      <c r="A7906" s="167">
        <f t="shared" si="616"/>
        <v>50.328000000020893</v>
      </c>
      <c r="B7906" s="325">
        <f t="shared" si="619"/>
        <v>0.20970000000008704</v>
      </c>
      <c r="C7906" s="167">
        <f t="shared" si="615"/>
        <v>262.25399999998433</v>
      </c>
      <c r="D7906" s="167">
        <f>IF('Lineær programmering opg 4'!$M$4=0,"-",(-A7906+'Lineær programmering opg 4'!$M$4)/'Lineær programmering opg 4'!$K$4*-1)</f>
        <v>379.34399999995821</v>
      </c>
      <c r="E7906" s="167">
        <f>IF('Lineær programmering opg 4'!$M$5=0,"-",(-A7906+'Lineær programmering opg 4'!$M$5)/'Lineær programmering opg 4'!$K$5*-1)</f>
        <v>262.25399999998433</v>
      </c>
      <c r="F7906" s="167" t="str">
        <f>IF('Lineær programmering opg 4'!$E$6=0,"-",(-A7906+'Lineær programmering opg 4'!$M$6)/'Lineær programmering opg 4'!$K$6*-1)</f>
        <v>-</v>
      </c>
      <c r="G7906" s="167" t="str">
        <f>IF('Lineær programmering opg 4'!$D$7=0,"-",((-A7906+'Lineær programmering opg 4'!$M$7)/'Lineær programmering opg 4'!$K$7)*-1)</f>
        <v>-</v>
      </c>
      <c r="H7906" s="167" t="str">
        <f>IF('Lineær programmering opg 4'!$C$8=0,"-",((-A7906+'Lineær programmering opg 4'!$M$8)/'Lineær programmering opg 4'!$K$8)*-1)</f>
        <v>-</v>
      </c>
      <c r="I7906" s="167" t="str">
        <f>IF('Lineær programmering opg 4'!$D$8=0,"-",'Lineær programmering opg 4'!$G$8)</f>
        <v>-</v>
      </c>
      <c r="J7906" s="295">
        <f>A7906*'Lineær programmering opg 4'!$C$11+Datatabel!C7906*'Lineær programmering opg 4'!$D$11</f>
        <v>44370.89999999974</v>
      </c>
      <c r="K7906" s="9">
        <f t="shared" si="617"/>
        <v>0</v>
      </c>
      <c r="L7906" s="9">
        <f t="shared" si="618"/>
        <v>0</v>
      </c>
    </row>
    <row r="7907" spans="1:12" ht="15" x14ac:dyDescent="0.25">
      <c r="A7907" s="167">
        <f t="shared" si="616"/>
        <v>50.304000000020892</v>
      </c>
      <c r="B7907" s="325">
        <f t="shared" si="619"/>
        <v>0.20960000000008705</v>
      </c>
      <c r="C7907" s="167">
        <f t="shared" si="615"/>
        <v>262.27199999998436</v>
      </c>
      <c r="D7907" s="167">
        <f>IF('Lineær programmering opg 4'!$M$4=0,"-",(-A7907+'Lineær programmering opg 4'!$M$4)/'Lineær programmering opg 4'!$K$4*-1)</f>
        <v>379.39199999995822</v>
      </c>
      <c r="E7907" s="167">
        <f>IF('Lineær programmering opg 4'!$M$5=0,"-",(-A7907+'Lineær programmering opg 4'!$M$5)/'Lineær programmering opg 4'!$K$5*-1)</f>
        <v>262.27199999998436</v>
      </c>
      <c r="F7907" s="167" t="str">
        <f>IF('Lineær programmering opg 4'!$E$6=0,"-",(-A7907+'Lineær programmering opg 4'!$M$6)/'Lineær programmering opg 4'!$K$6*-1)</f>
        <v>-</v>
      </c>
      <c r="G7907" s="167" t="str">
        <f>IF('Lineær programmering opg 4'!$D$7=0,"-",((-A7907+'Lineær programmering opg 4'!$M$7)/'Lineær programmering opg 4'!$K$7)*-1)</f>
        <v>-</v>
      </c>
      <c r="H7907" s="167" t="str">
        <f>IF('Lineær programmering opg 4'!$C$8=0,"-",((-A7907+'Lineær programmering opg 4'!$M$8)/'Lineær programmering opg 4'!$K$8)*-1)</f>
        <v>-</v>
      </c>
      <c r="I7907" s="167" t="str">
        <f>IF('Lineær programmering opg 4'!$D$8=0,"-",'Lineær programmering opg 4'!$G$8)</f>
        <v>-</v>
      </c>
      <c r="J7907" s="295">
        <f>A7907*'Lineær programmering opg 4'!$C$11+Datatabel!C7907*'Lineær programmering opg 4'!$D$11</f>
        <v>44371.199999999742</v>
      </c>
      <c r="K7907" s="9">
        <f t="shared" si="617"/>
        <v>0</v>
      </c>
      <c r="L7907" s="9">
        <f t="shared" si="618"/>
        <v>0</v>
      </c>
    </row>
    <row r="7908" spans="1:12" ht="15" x14ac:dyDescent="0.25">
      <c r="A7908" s="167">
        <f t="shared" si="616"/>
        <v>50.280000000020891</v>
      </c>
      <c r="B7908" s="325">
        <f t="shared" si="619"/>
        <v>0.20950000000008706</v>
      </c>
      <c r="C7908" s="167">
        <f t="shared" si="615"/>
        <v>262.28999999998433</v>
      </c>
      <c r="D7908" s="167">
        <f>IF('Lineær programmering opg 4'!$M$4=0,"-",(-A7908+'Lineær programmering opg 4'!$M$4)/'Lineær programmering opg 4'!$K$4*-1)</f>
        <v>379.43999999995822</v>
      </c>
      <c r="E7908" s="167">
        <f>IF('Lineær programmering opg 4'!$M$5=0,"-",(-A7908+'Lineær programmering opg 4'!$M$5)/'Lineær programmering opg 4'!$K$5*-1)</f>
        <v>262.28999999998433</v>
      </c>
      <c r="F7908" s="167" t="str">
        <f>IF('Lineær programmering opg 4'!$E$6=0,"-",(-A7908+'Lineær programmering opg 4'!$M$6)/'Lineær programmering opg 4'!$K$6*-1)</f>
        <v>-</v>
      </c>
      <c r="G7908" s="167" t="str">
        <f>IF('Lineær programmering opg 4'!$D$7=0,"-",((-A7908+'Lineær programmering opg 4'!$M$7)/'Lineær programmering opg 4'!$K$7)*-1)</f>
        <v>-</v>
      </c>
      <c r="H7908" s="167" t="str">
        <f>IF('Lineær programmering opg 4'!$C$8=0,"-",((-A7908+'Lineær programmering opg 4'!$M$8)/'Lineær programmering opg 4'!$K$8)*-1)</f>
        <v>-</v>
      </c>
      <c r="I7908" s="167" t="str">
        <f>IF('Lineær programmering opg 4'!$D$8=0,"-",'Lineær programmering opg 4'!$G$8)</f>
        <v>-</v>
      </c>
      <c r="J7908" s="295">
        <f>A7908*'Lineær programmering opg 4'!$C$11+Datatabel!C7908*'Lineær programmering opg 4'!$D$11</f>
        <v>44371.499999999738</v>
      </c>
      <c r="K7908" s="9">
        <f t="shared" si="617"/>
        <v>0</v>
      </c>
      <c r="L7908" s="9">
        <f t="shared" si="618"/>
        <v>0</v>
      </c>
    </row>
    <row r="7909" spans="1:12" ht="15" x14ac:dyDescent="0.25">
      <c r="A7909" s="167">
        <f t="shared" si="616"/>
        <v>50.256000000020897</v>
      </c>
      <c r="B7909" s="325">
        <f t="shared" si="619"/>
        <v>0.20940000000008707</v>
      </c>
      <c r="C7909" s="167">
        <f t="shared" si="615"/>
        <v>262.30799999998436</v>
      </c>
      <c r="D7909" s="167">
        <f>IF('Lineær programmering opg 4'!$M$4=0,"-",(-A7909+'Lineær programmering opg 4'!$M$4)/'Lineær programmering opg 4'!$K$4*-1)</f>
        <v>379.48799999995822</v>
      </c>
      <c r="E7909" s="167">
        <f>IF('Lineær programmering opg 4'!$M$5=0,"-",(-A7909+'Lineær programmering opg 4'!$M$5)/'Lineær programmering opg 4'!$K$5*-1)</f>
        <v>262.30799999998436</v>
      </c>
      <c r="F7909" s="167" t="str">
        <f>IF('Lineær programmering opg 4'!$E$6=0,"-",(-A7909+'Lineær programmering opg 4'!$M$6)/'Lineær programmering opg 4'!$K$6*-1)</f>
        <v>-</v>
      </c>
      <c r="G7909" s="167" t="str">
        <f>IF('Lineær programmering opg 4'!$D$7=0,"-",((-A7909+'Lineær programmering opg 4'!$M$7)/'Lineær programmering opg 4'!$K$7)*-1)</f>
        <v>-</v>
      </c>
      <c r="H7909" s="167" t="str">
        <f>IF('Lineær programmering opg 4'!$C$8=0,"-",((-A7909+'Lineær programmering opg 4'!$M$8)/'Lineær programmering opg 4'!$K$8)*-1)</f>
        <v>-</v>
      </c>
      <c r="I7909" s="167" t="str">
        <f>IF('Lineær programmering opg 4'!$D$8=0,"-",'Lineær programmering opg 4'!$G$8)</f>
        <v>-</v>
      </c>
      <c r="J7909" s="295">
        <f>A7909*'Lineær programmering opg 4'!$C$11+Datatabel!C7909*'Lineær programmering opg 4'!$D$11</f>
        <v>44371.799999999741</v>
      </c>
      <c r="K7909" s="9">
        <f t="shared" si="617"/>
        <v>0</v>
      </c>
      <c r="L7909" s="9">
        <f t="shared" si="618"/>
        <v>0</v>
      </c>
    </row>
    <row r="7910" spans="1:12" ht="15" x14ac:dyDescent="0.25">
      <c r="A7910" s="167">
        <f t="shared" si="616"/>
        <v>50.232000000020903</v>
      </c>
      <c r="B7910" s="325">
        <f t="shared" si="619"/>
        <v>0.20930000000008708</v>
      </c>
      <c r="C7910" s="167">
        <f t="shared" si="615"/>
        <v>262.32599999998433</v>
      </c>
      <c r="D7910" s="167">
        <f>IF('Lineær programmering opg 4'!$M$4=0,"-",(-A7910+'Lineær programmering opg 4'!$M$4)/'Lineær programmering opg 4'!$K$4*-1)</f>
        <v>379.53599999995822</v>
      </c>
      <c r="E7910" s="167">
        <f>IF('Lineær programmering opg 4'!$M$5=0,"-",(-A7910+'Lineær programmering opg 4'!$M$5)/'Lineær programmering opg 4'!$K$5*-1)</f>
        <v>262.32599999998433</v>
      </c>
      <c r="F7910" s="167" t="str">
        <f>IF('Lineær programmering opg 4'!$E$6=0,"-",(-A7910+'Lineær programmering opg 4'!$M$6)/'Lineær programmering opg 4'!$K$6*-1)</f>
        <v>-</v>
      </c>
      <c r="G7910" s="167" t="str">
        <f>IF('Lineær programmering opg 4'!$D$7=0,"-",((-A7910+'Lineær programmering opg 4'!$M$7)/'Lineær programmering opg 4'!$K$7)*-1)</f>
        <v>-</v>
      </c>
      <c r="H7910" s="167" t="str">
        <f>IF('Lineær programmering opg 4'!$C$8=0,"-",((-A7910+'Lineær programmering opg 4'!$M$8)/'Lineær programmering opg 4'!$K$8)*-1)</f>
        <v>-</v>
      </c>
      <c r="I7910" s="167" t="str">
        <f>IF('Lineær programmering opg 4'!$D$8=0,"-",'Lineær programmering opg 4'!$G$8)</f>
        <v>-</v>
      </c>
      <c r="J7910" s="295">
        <f>A7910*'Lineær programmering opg 4'!$C$11+Datatabel!C7910*'Lineær programmering opg 4'!$D$11</f>
        <v>44372.099999999744</v>
      </c>
      <c r="K7910" s="9">
        <f t="shared" si="617"/>
        <v>0</v>
      </c>
      <c r="L7910" s="9">
        <f t="shared" si="618"/>
        <v>0</v>
      </c>
    </row>
    <row r="7911" spans="1:12" ht="15" x14ac:dyDescent="0.25">
      <c r="A7911" s="167">
        <f t="shared" si="616"/>
        <v>50.208000000020903</v>
      </c>
      <c r="B7911" s="325">
        <f t="shared" si="619"/>
        <v>0.20920000000008709</v>
      </c>
      <c r="C7911" s="167">
        <f t="shared" si="615"/>
        <v>262.34399999998436</v>
      </c>
      <c r="D7911" s="167">
        <f>IF('Lineær programmering opg 4'!$M$4=0,"-",(-A7911+'Lineær programmering opg 4'!$M$4)/'Lineær programmering opg 4'!$K$4*-1)</f>
        <v>379.58399999995822</v>
      </c>
      <c r="E7911" s="167">
        <f>IF('Lineær programmering opg 4'!$M$5=0,"-",(-A7911+'Lineær programmering opg 4'!$M$5)/'Lineær programmering opg 4'!$K$5*-1)</f>
        <v>262.34399999998436</v>
      </c>
      <c r="F7911" s="167" t="str">
        <f>IF('Lineær programmering opg 4'!$E$6=0,"-",(-A7911+'Lineær programmering opg 4'!$M$6)/'Lineær programmering opg 4'!$K$6*-1)</f>
        <v>-</v>
      </c>
      <c r="G7911" s="167" t="str">
        <f>IF('Lineær programmering opg 4'!$D$7=0,"-",((-A7911+'Lineær programmering opg 4'!$M$7)/'Lineær programmering opg 4'!$K$7)*-1)</f>
        <v>-</v>
      </c>
      <c r="H7911" s="167" t="str">
        <f>IF('Lineær programmering opg 4'!$C$8=0,"-",((-A7911+'Lineær programmering opg 4'!$M$8)/'Lineær programmering opg 4'!$K$8)*-1)</f>
        <v>-</v>
      </c>
      <c r="I7911" s="167" t="str">
        <f>IF('Lineær programmering opg 4'!$D$8=0,"-",'Lineær programmering opg 4'!$G$8)</f>
        <v>-</v>
      </c>
      <c r="J7911" s="295">
        <f>A7911*'Lineær programmering opg 4'!$C$11+Datatabel!C7911*'Lineær programmering opg 4'!$D$11</f>
        <v>44372.399999999747</v>
      </c>
      <c r="K7911" s="9">
        <f t="shared" si="617"/>
        <v>0</v>
      </c>
      <c r="L7911" s="9">
        <f t="shared" si="618"/>
        <v>0</v>
      </c>
    </row>
    <row r="7912" spans="1:12" ht="15" x14ac:dyDescent="0.25">
      <c r="A7912" s="167">
        <f t="shared" si="616"/>
        <v>50.184000000020902</v>
      </c>
      <c r="B7912" s="325">
        <f t="shared" si="619"/>
        <v>0.20910000000008711</v>
      </c>
      <c r="C7912" s="167">
        <f t="shared" si="615"/>
        <v>262.36199999998433</v>
      </c>
      <c r="D7912" s="167">
        <f>IF('Lineær programmering opg 4'!$M$4=0,"-",(-A7912+'Lineær programmering opg 4'!$M$4)/'Lineær programmering opg 4'!$K$4*-1)</f>
        <v>379.63199999995823</v>
      </c>
      <c r="E7912" s="167">
        <f>IF('Lineær programmering opg 4'!$M$5=0,"-",(-A7912+'Lineær programmering opg 4'!$M$5)/'Lineær programmering opg 4'!$K$5*-1)</f>
        <v>262.36199999998433</v>
      </c>
      <c r="F7912" s="167" t="str">
        <f>IF('Lineær programmering opg 4'!$E$6=0,"-",(-A7912+'Lineær programmering opg 4'!$M$6)/'Lineær programmering opg 4'!$K$6*-1)</f>
        <v>-</v>
      </c>
      <c r="G7912" s="167" t="str">
        <f>IF('Lineær programmering opg 4'!$D$7=0,"-",((-A7912+'Lineær programmering opg 4'!$M$7)/'Lineær programmering opg 4'!$K$7)*-1)</f>
        <v>-</v>
      </c>
      <c r="H7912" s="167" t="str">
        <f>IF('Lineær programmering opg 4'!$C$8=0,"-",((-A7912+'Lineær programmering opg 4'!$M$8)/'Lineær programmering opg 4'!$K$8)*-1)</f>
        <v>-</v>
      </c>
      <c r="I7912" s="167" t="str">
        <f>IF('Lineær programmering opg 4'!$D$8=0,"-",'Lineær programmering opg 4'!$G$8)</f>
        <v>-</v>
      </c>
      <c r="J7912" s="295">
        <f>A7912*'Lineær programmering opg 4'!$C$11+Datatabel!C7912*'Lineær programmering opg 4'!$D$11</f>
        <v>44372.699999999742</v>
      </c>
      <c r="K7912" s="9">
        <f t="shared" si="617"/>
        <v>0</v>
      </c>
      <c r="L7912" s="9">
        <f t="shared" si="618"/>
        <v>0</v>
      </c>
    </row>
    <row r="7913" spans="1:12" ht="15" x14ac:dyDescent="0.25">
      <c r="A7913" s="167">
        <f t="shared" si="616"/>
        <v>50.160000000020908</v>
      </c>
      <c r="B7913" s="325">
        <f t="shared" si="619"/>
        <v>0.20900000000008712</v>
      </c>
      <c r="C7913" s="167">
        <f t="shared" si="615"/>
        <v>262.37999999998436</v>
      </c>
      <c r="D7913" s="167">
        <f>IF('Lineær programmering opg 4'!$M$4=0,"-",(-A7913+'Lineær programmering opg 4'!$M$4)/'Lineær programmering opg 4'!$K$4*-1)</f>
        <v>379.67999999995817</v>
      </c>
      <c r="E7913" s="167">
        <f>IF('Lineær programmering opg 4'!$M$5=0,"-",(-A7913+'Lineær programmering opg 4'!$M$5)/'Lineær programmering opg 4'!$K$5*-1)</f>
        <v>262.37999999998436</v>
      </c>
      <c r="F7913" s="167" t="str">
        <f>IF('Lineær programmering opg 4'!$E$6=0,"-",(-A7913+'Lineær programmering opg 4'!$M$6)/'Lineær programmering opg 4'!$K$6*-1)</f>
        <v>-</v>
      </c>
      <c r="G7913" s="167" t="str">
        <f>IF('Lineær programmering opg 4'!$D$7=0,"-",((-A7913+'Lineær programmering opg 4'!$M$7)/'Lineær programmering opg 4'!$K$7)*-1)</f>
        <v>-</v>
      </c>
      <c r="H7913" s="167" t="str">
        <f>IF('Lineær programmering opg 4'!$C$8=0,"-",((-A7913+'Lineær programmering opg 4'!$M$8)/'Lineær programmering opg 4'!$K$8)*-1)</f>
        <v>-</v>
      </c>
      <c r="I7913" s="167" t="str">
        <f>IF('Lineær programmering opg 4'!$D$8=0,"-",'Lineær programmering opg 4'!$G$8)</f>
        <v>-</v>
      </c>
      <c r="J7913" s="295">
        <f>A7913*'Lineær programmering opg 4'!$C$11+Datatabel!C7913*'Lineær programmering opg 4'!$D$11</f>
        <v>44372.999999999745</v>
      </c>
      <c r="K7913" s="9">
        <f t="shared" si="617"/>
        <v>0</v>
      </c>
      <c r="L7913" s="9">
        <f t="shared" si="618"/>
        <v>0</v>
      </c>
    </row>
    <row r="7914" spans="1:12" ht="15" x14ac:dyDescent="0.25">
      <c r="A7914" s="167">
        <f t="shared" si="616"/>
        <v>50.136000000020914</v>
      </c>
      <c r="B7914" s="325">
        <f t="shared" si="619"/>
        <v>0.20890000000008713</v>
      </c>
      <c r="C7914" s="167">
        <f t="shared" si="615"/>
        <v>262.39799999998434</v>
      </c>
      <c r="D7914" s="167">
        <f>IF('Lineær programmering opg 4'!$M$4=0,"-",(-A7914+'Lineær programmering opg 4'!$M$4)/'Lineær programmering opg 4'!$K$4*-1)</f>
        <v>379.72799999995817</v>
      </c>
      <c r="E7914" s="167">
        <f>IF('Lineær programmering opg 4'!$M$5=0,"-",(-A7914+'Lineær programmering opg 4'!$M$5)/'Lineær programmering opg 4'!$K$5*-1)</f>
        <v>262.39799999998434</v>
      </c>
      <c r="F7914" s="167" t="str">
        <f>IF('Lineær programmering opg 4'!$E$6=0,"-",(-A7914+'Lineær programmering opg 4'!$M$6)/'Lineær programmering opg 4'!$K$6*-1)</f>
        <v>-</v>
      </c>
      <c r="G7914" s="167" t="str">
        <f>IF('Lineær programmering opg 4'!$D$7=0,"-",((-A7914+'Lineær programmering opg 4'!$M$7)/'Lineær programmering opg 4'!$K$7)*-1)</f>
        <v>-</v>
      </c>
      <c r="H7914" s="167" t="str">
        <f>IF('Lineær programmering opg 4'!$C$8=0,"-",((-A7914+'Lineær programmering opg 4'!$M$8)/'Lineær programmering opg 4'!$K$8)*-1)</f>
        <v>-</v>
      </c>
      <c r="I7914" s="167" t="str">
        <f>IF('Lineær programmering opg 4'!$D$8=0,"-",'Lineær programmering opg 4'!$G$8)</f>
        <v>-</v>
      </c>
      <c r="J7914" s="295">
        <f>A7914*'Lineær programmering opg 4'!$C$11+Datatabel!C7914*'Lineær programmering opg 4'!$D$11</f>
        <v>44373.299999999741</v>
      </c>
      <c r="K7914" s="9">
        <f t="shared" si="617"/>
        <v>0</v>
      </c>
      <c r="L7914" s="9">
        <f t="shared" si="618"/>
        <v>0</v>
      </c>
    </row>
    <row r="7915" spans="1:12" ht="15" x14ac:dyDescent="0.25">
      <c r="A7915" s="167">
        <f t="shared" si="616"/>
        <v>50.112000000020913</v>
      </c>
      <c r="B7915" s="325">
        <f t="shared" si="619"/>
        <v>0.20880000000008714</v>
      </c>
      <c r="C7915" s="167">
        <f t="shared" si="615"/>
        <v>262.41599999998436</v>
      </c>
      <c r="D7915" s="167">
        <f>IF('Lineær programmering opg 4'!$M$4=0,"-",(-A7915+'Lineær programmering opg 4'!$M$4)/'Lineær programmering opg 4'!$K$4*-1)</f>
        <v>379.77599999995817</v>
      </c>
      <c r="E7915" s="167">
        <f>IF('Lineær programmering opg 4'!$M$5=0,"-",(-A7915+'Lineær programmering opg 4'!$M$5)/'Lineær programmering opg 4'!$K$5*-1)</f>
        <v>262.41599999998436</v>
      </c>
      <c r="F7915" s="167" t="str">
        <f>IF('Lineær programmering opg 4'!$E$6=0,"-",(-A7915+'Lineær programmering opg 4'!$M$6)/'Lineær programmering opg 4'!$K$6*-1)</f>
        <v>-</v>
      </c>
      <c r="G7915" s="167" t="str">
        <f>IF('Lineær programmering opg 4'!$D$7=0,"-",((-A7915+'Lineær programmering opg 4'!$M$7)/'Lineær programmering opg 4'!$K$7)*-1)</f>
        <v>-</v>
      </c>
      <c r="H7915" s="167" t="str">
        <f>IF('Lineær programmering opg 4'!$C$8=0,"-",((-A7915+'Lineær programmering opg 4'!$M$8)/'Lineær programmering opg 4'!$K$8)*-1)</f>
        <v>-</v>
      </c>
      <c r="I7915" s="167" t="str">
        <f>IF('Lineær programmering opg 4'!$D$8=0,"-",'Lineær programmering opg 4'!$G$8)</f>
        <v>-</v>
      </c>
      <c r="J7915" s="295">
        <f>A7915*'Lineær programmering opg 4'!$C$11+Datatabel!C7915*'Lineær programmering opg 4'!$D$11</f>
        <v>44373.599999999744</v>
      </c>
      <c r="K7915" s="9">
        <f t="shared" si="617"/>
        <v>0</v>
      </c>
      <c r="L7915" s="9">
        <f t="shared" si="618"/>
        <v>0</v>
      </c>
    </row>
    <row r="7916" spans="1:12" ht="15" x14ac:dyDescent="0.25">
      <c r="A7916" s="167">
        <f t="shared" si="616"/>
        <v>50.088000000020912</v>
      </c>
      <c r="B7916" s="325">
        <f t="shared" si="619"/>
        <v>0.20870000000008715</v>
      </c>
      <c r="C7916" s="167">
        <f t="shared" si="615"/>
        <v>262.43399999998434</v>
      </c>
      <c r="D7916" s="167">
        <f>IF('Lineær programmering opg 4'!$M$4=0,"-",(-A7916+'Lineær programmering opg 4'!$M$4)/'Lineær programmering opg 4'!$K$4*-1)</f>
        <v>379.82399999995818</v>
      </c>
      <c r="E7916" s="167">
        <f>IF('Lineær programmering opg 4'!$M$5=0,"-",(-A7916+'Lineær programmering opg 4'!$M$5)/'Lineær programmering opg 4'!$K$5*-1)</f>
        <v>262.43399999998434</v>
      </c>
      <c r="F7916" s="167" t="str">
        <f>IF('Lineær programmering opg 4'!$E$6=0,"-",(-A7916+'Lineær programmering opg 4'!$M$6)/'Lineær programmering opg 4'!$K$6*-1)</f>
        <v>-</v>
      </c>
      <c r="G7916" s="167" t="str">
        <f>IF('Lineær programmering opg 4'!$D$7=0,"-",((-A7916+'Lineær programmering opg 4'!$M$7)/'Lineær programmering opg 4'!$K$7)*-1)</f>
        <v>-</v>
      </c>
      <c r="H7916" s="167" t="str">
        <f>IF('Lineær programmering opg 4'!$C$8=0,"-",((-A7916+'Lineær programmering opg 4'!$M$8)/'Lineær programmering opg 4'!$K$8)*-1)</f>
        <v>-</v>
      </c>
      <c r="I7916" s="167" t="str">
        <f>IF('Lineær programmering opg 4'!$D$8=0,"-",'Lineær programmering opg 4'!$G$8)</f>
        <v>-</v>
      </c>
      <c r="J7916" s="295">
        <f>A7916*'Lineær programmering opg 4'!$C$11+Datatabel!C7916*'Lineær programmering opg 4'!$D$11</f>
        <v>44373.89999999974</v>
      </c>
      <c r="K7916" s="9">
        <f t="shared" si="617"/>
        <v>0</v>
      </c>
      <c r="L7916" s="9">
        <f t="shared" si="618"/>
        <v>0</v>
      </c>
    </row>
    <row r="7917" spans="1:12" ht="15" x14ac:dyDescent="0.25">
      <c r="A7917" s="167">
        <f t="shared" si="616"/>
        <v>50.064000000020918</v>
      </c>
      <c r="B7917" s="325">
        <f t="shared" si="619"/>
        <v>0.20860000000008716</v>
      </c>
      <c r="C7917" s="167">
        <f t="shared" si="615"/>
        <v>262.45199999998431</v>
      </c>
      <c r="D7917" s="167">
        <f>IF('Lineær programmering opg 4'!$M$4=0,"-",(-A7917+'Lineær programmering opg 4'!$M$4)/'Lineær programmering opg 4'!$K$4*-1)</f>
        <v>379.87199999995818</v>
      </c>
      <c r="E7917" s="167">
        <f>IF('Lineær programmering opg 4'!$M$5=0,"-",(-A7917+'Lineær programmering opg 4'!$M$5)/'Lineær programmering opg 4'!$K$5*-1)</f>
        <v>262.45199999998431</v>
      </c>
      <c r="F7917" s="167" t="str">
        <f>IF('Lineær programmering opg 4'!$E$6=0,"-",(-A7917+'Lineær programmering opg 4'!$M$6)/'Lineær programmering opg 4'!$K$6*-1)</f>
        <v>-</v>
      </c>
      <c r="G7917" s="167" t="str">
        <f>IF('Lineær programmering opg 4'!$D$7=0,"-",((-A7917+'Lineær programmering opg 4'!$M$7)/'Lineær programmering opg 4'!$K$7)*-1)</f>
        <v>-</v>
      </c>
      <c r="H7917" s="167" t="str">
        <f>IF('Lineær programmering opg 4'!$C$8=0,"-",((-A7917+'Lineær programmering opg 4'!$M$8)/'Lineær programmering opg 4'!$K$8)*-1)</f>
        <v>-</v>
      </c>
      <c r="I7917" s="167" t="str">
        <f>IF('Lineær programmering opg 4'!$D$8=0,"-",'Lineær programmering opg 4'!$G$8)</f>
        <v>-</v>
      </c>
      <c r="J7917" s="295">
        <f>A7917*'Lineær programmering opg 4'!$C$11+Datatabel!C7917*'Lineær programmering opg 4'!$D$11</f>
        <v>44374.199999999735</v>
      </c>
      <c r="K7917" s="9">
        <f t="shared" si="617"/>
        <v>0</v>
      </c>
      <c r="L7917" s="9">
        <f t="shared" si="618"/>
        <v>0</v>
      </c>
    </row>
    <row r="7918" spans="1:12" ht="15" x14ac:dyDescent="0.25">
      <c r="A7918" s="167">
        <f t="shared" si="616"/>
        <v>50.040000000020925</v>
      </c>
      <c r="B7918" s="325">
        <f t="shared" si="619"/>
        <v>0.20850000000008717</v>
      </c>
      <c r="C7918" s="167">
        <f t="shared" si="615"/>
        <v>262.46999999998434</v>
      </c>
      <c r="D7918" s="167">
        <f>IF('Lineær programmering opg 4'!$M$4=0,"-",(-A7918+'Lineær programmering opg 4'!$M$4)/'Lineær programmering opg 4'!$K$4*-1)</f>
        <v>379.91999999995812</v>
      </c>
      <c r="E7918" s="167">
        <f>IF('Lineær programmering opg 4'!$M$5=0,"-",(-A7918+'Lineær programmering opg 4'!$M$5)/'Lineær programmering opg 4'!$K$5*-1)</f>
        <v>262.46999999998434</v>
      </c>
      <c r="F7918" s="167" t="str">
        <f>IF('Lineær programmering opg 4'!$E$6=0,"-",(-A7918+'Lineær programmering opg 4'!$M$6)/'Lineær programmering opg 4'!$K$6*-1)</f>
        <v>-</v>
      </c>
      <c r="G7918" s="167" t="str">
        <f>IF('Lineær programmering opg 4'!$D$7=0,"-",((-A7918+'Lineær programmering opg 4'!$M$7)/'Lineær programmering opg 4'!$K$7)*-1)</f>
        <v>-</v>
      </c>
      <c r="H7918" s="167" t="str">
        <f>IF('Lineær programmering opg 4'!$C$8=0,"-",((-A7918+'Lineær programmering opg 4'!$M$8)/'Lineær programmering opg 4'!$K$8)*-1)</f>
        <v>-</v>
      </c>
      <c r="I7918" s="167" t="str">
        <f>IF('Lineær programmering opg 4'!$D$8=0,"-",'Lineær programmering opg 4'!$G$8)</f>
        <v>-</v>
      </c>
      <c r="J7918" s="295">
        <f>A7918*'Lineær programmering opg 4'!$C$11+Datatabel!C7918*'Lineær programmering opg 4'!$D$11</f>
        <v>44374.499999999745</v>
      </c>
      <c r="K7918" s="9">
        <f t="shared" si="617"/>
        <v>0</v>
      </c>
      <c r="L7918" s="9">
        <f t="shared" si="618"/>
        <v>0</v>
      </c>
    </row>
    <row r="7919" spans="1:12" ht="15" x14ac:dyDescent="0.25">
      <c r="A7919" s="167">
        <f t="shared" si="616"/>
        <v>50.016000000020924</v>
      </c>
      <c r="B7919" s="325">
        <f t="shared" si="619"/>
        <v>0.20840000000008718</v>
      </c>
      <c r="C7919" s="167">
        <f t="shared" si="615"/>
        <v>262.48799999998431</v>
      </c>
      <c r="D7919" s="167">
        <f>IF('Lineær programmering opg 4'!$M$4=0,"-",(-A7919+'Lineær programmering opg 4'!$M$4)/'Lineær programmering opg 4'!$K$4*-1)</f>
        <v>379.96799999995812</v>
      </c>
      <c r="E7919" s="167">
        <f>IF('Lineær programmering opg 4'!$M$5=0,"-",(-A7919+'Lineær programmering opg 4'!$M$5)/'Lineær programmering opg 4'!$K$5*-1)</f>
        <v>262.48799999998431</v>
      </c>
      <c r="F7919" s="167" t="str">
        <f>IF('Lineær programmering opg 4'!$E$6=0,"-",(-A7919+'Lineær programmering opg 4'!$M$6)/'Lineær programmering opg 4'!$K$6*-1)</f>
        <v>-</v>
      </c>
      <c r="G7919" s="167" t="str">
        <f>IF('Lineær programmering opg 4'!$D$7=0,"-",((-A7919+'Lineær programmering opg 4'!$M$7)/'Lineær programmering opg 4'!$K$7)*-1)</f>
        <v>-</v>
      </c>
      <c r="H7919" s="167" t="str">
        <f>IF('Lineær programmering opg 4'!$C$8=0,"-",((-A7919+'Lineær programmering opg 4'!$M$8)/'Lineær programmering opg 4'!$K$8)*-1)</f>
        <v>-</v>
      </c>
      <c r="I7919" s="167" t="str">
        <f>IF('Lineær programmering opg 4'!$D$8=0,"-",'Lineær programmering opg 4'!$G$8)</f>
        <v>-</v>
      </c>
      <c r="J7919" s="295">
        <f>A7919*'Lineær programmering opg 4'!$C$11+Datatabel!C7919*'Lineær programmering opg 4'!$D$11</f>
        <v>44374.799999999741</v>
      </c>
      <c r="K7919" s="9">
        <f t="shared" si="617"/>
        <v>0</v>
      </c>
      <c r="L7919" s="9">
        <f t="shared" si="618"/>
        <v>0</v>
      </c>
    </row>
    <row r="7920" spans="1:12" ht="15" x14ac:dyDescent="0.25">
      <c r="A7920" s="167">
        <f t="shared" si="616"/>
        <v>49.992000000020923</v>
      </c>
      <c r="B7920" s="325">
        <f t="shared" si="619"/>
        <v>0.20830000000008719</v>
      </c>
      <c r="C7920" s="167">
        <f t="shared" si="615"/>
        <v>262.50599999998434</v>
      </c>
      <c r="D7920" s="167">
        <f>IF('Lineær programmering opg 4'!$M$4=0,"-",(-A7920+'Lineær programmering opg 4'!$M$4)/'Lineær programmering opg 4'!$K$4*-1)</f>
        <v>380.01599999995813</v>
      </c>
      <c r="E7920" s="167">
        <f>IF('Lineær programmering opg 4'!$M$5=0,"-",(-A7920+'Lineær programmering opg 4'!$M$5)/'Lineær programmering opg 4'!$K$5*-1)</f>
        <v>262.50599999998434</v>
      </c>
      <c r="F7920" s="167" t="str">
        <f>IF('Lineær programmering opg 4'!$E$6=0,"-",(-A7920+'Lineær programmering opg 4'!$M$6)/'Lineær programmering opg 4'!$K$6*-1)</f>
        <v>-</v>
      </c>
      <c r="G7920" s="167" t="str">
        <f>IF('Lineær programmering opg 4'!$D$7=0,"-",((-A7920+'Lineær programmering opg 4'!$M$7)/'Lineær programmering opg 4'!$K$7)*-1)</f>
        <v>-</v>
      </c>
      <c r="H7920" s="167" t="str">
        <f>IF('Lineær programmering opg 4'!$C$8=0,"-",((-A7920+'Lineær programmering opg 4'!$M$8)/'Lineær programmering opg 4'!$K$8)*-1)</f>
        <v>-</v>
      </c>
      <c r="I7920" s="167" t="str">
        <f>IF('Lineær programmering opg 4'!$D$8=0,"-",'Lineær programmering opg 4'!$G$8)</f>
        <v>-</v>
      </c>
      <c r="J7920" s="295">
        <f>A7920*'Lineær programmering opg 4'!$C$11+Datatabel!C7920*'Lineær programmering opg 4'!$D$11</f>
        <v>44375.099999999744</v>
      </c>
      <c r="K7920" s="9">
        <f t="shared" si="617"/>
        <v>0</v>
      </c>
      <c r="L7920" s="9">
        <f t="shared" si="618"/>
        <v>0</v>
      </c>
    </row>
    <row r="7921" spans="1:12" ht="15" x14ac:dyDescent="0.25">
      <c r="A7921" s="167">
        <f t="shared" si="616"/>
        <v>49.968000000020929</v>
      </c>
      <c r="B7921" s="325">
        <f t="shared" si="619"/>
        <v>0.2082000000000872</v>
      </c>
      <c r="C7921" s="167">
        <f t="shared" si="615"/>
        <v>262.52399999998431</v>
      </c>
      <c r="D7921" s="167">
        <f>IF('Lineær programmering opg 4'!$M$4=0,"-",(-A7921+'Lineær programmering opg 4'!$M$4)/'Lineær programmering opg 4'!$K$4*-1)</f>
        <v>380.06399999995813</v>
      </c>
      <c r="E7921" s="167">
        <f>IF('Lineær programmering opg 4'!$M$5=0,"-",(-A7921+'Lineær programmering opg 4'!$M$5)/'Lineær programmering opg 4'!$K$5*-1)</f>
        <v>262.52399999998431</v>
      </c>
      <c r="F7921" s="167" t="str">
        <f>IF('Lineær programmering opg 4'!$E$6=0,"-",(-A7921+'Lineær programmering opg 4'!$M$6)/'Lineær programmering opg 4'!$K$6*-1)</f>
        <v>-</v>
      </c>
      <c r="G7921" s="167" t="str">
        <f>IF('Lineær programmering opg 4'!$D$7=0,"-",((-A7921+'Lineær programmering opg 4'!$M$7)/'Lineær programmering opg 4'!$K$7)*-1)</f>
        <v>-</v>
      </c>
      <c r="H7921" s="167" t="str">
        <f>IF('Lineær programmering opg 4'!$C$8=0,"-",((-A7921+'Lineær programmering opg 4'!$M$8)/'Lineær programmering opg 4'!$K$8)*-1)</f>
        <v>-</v>
      </c>
      <c r="I7921" s="167" t="str">
        <f>IF('Lineær programmering opg 4'!$D$8=0,"-",'Lineær programmering opg 4'!$G$8)</f>
        <v>-</v>
      </c>
      <c r="J7921" s="295">
        <f>A7921*'Lineær programmering opg 4'!$C$11+Datatabel!C7921*'Lineær programmering opg 4'!$D$11</f>
        <v>44375.39999999974</v>
      </c>
      <c r="K7921" s="9">
        <f t="shared" si="617"/>
        <v>0</v>
      </c>
      <c r="L7921" s="9">
        <f t="shared" si="618"/>
        <v>0</v>
      </c>
    </row>
    <row r="7922" spans="1:12" ht="15" x14ac:dyDescent="0.25">
      <c r="A7922" s="167">
        <f t="shared" si="616"/>
        <v>49.944000000020935</v>
      </c>
      <c r="B7922" s="325">
        <f t="shared" si="619"/>
        <v>0.20810000000008722</v>
      </c>
      <c r="C7922" s="167">
        <f t="shared" si="615"/>
        <v>262.54199999998434</v>
      </c>
      <c r="D7922" s="167">
        <f>IF('Lineær programmering opg 4'!$M$4=0,"-",(-A7922+'Lineær programmering opg 4'!$M$4)/'Lineær programmering opg 4'!$K$4*-1)</f>
        <v>380.11199999995813</v>
      </c>
      <c r="E7922" s="167">
        <f>IF('Lineær programmering opg 4'!$M$5=0,"-",(-A7922+'Lineær programmering opg 4'!$M$5)/'Lineær programmering opg 4'!$K$5*-1)</f>
        <v>262.54199999998434</v>
      </c>
      <c r="F7922" s="167" t="str">
        <f>IF('Lineær programmering opg 4'!$E$6=0,"-",(-A7922+'Lineær programmering opg 4'!$M$6)/'Lineær programmering opg 4'!$K$6*-1)</f>
        <v>-</v>
      </c>
      <c r="G7922" s="167" t="str">
        <f>IF('Lineær programmering opg 4'!$D$7=0,"-",((-A7922+'Lineær programmering opg 4'!$M$7)/'Lineær programmering opg 4'!$K$7)*-1)</f>
        <v>-</v>
      </c>
      <c r="H7922" s="167" t="str">
        <f>IF('Lineær programmering opg 4'!$C$8=0,"-",((-A7922+'Lineær programmering opg 4'!$M$8)/'Lineær programmering opg 4'!$K$8)*-1)</f>
        <v>-</v>
      </c>
      <c r="I7922" s="167" t="str">
        <f>IF('Lineær programmering opg 4'!$D$8=0,"-",'Lineær programmering opg 4'!$G$8)</f>
        <v>-</v>
      </c>
      <c r="J7922" s="295">
        <f>A7922*'Lineær programmering opg 4'!$C$11+Datatabel!C7922*'Lineær programmering opg 4'!$D$11</f>
        <v>44375.69999999975</v>
      </c>
      <c r="K7922" s="9">
        <f t="shared" si="617"/>
        <v>0</v>
      </c>
      <c r="L7922" s="9">
        <f t="shared" si="618"/>
        <v>0</v>
      </c>
    </row>
    <row r="7923" spans="1:12" ht="15" x14ac:dyDescent="0.25">
      <c r="A7923" s="167">
        <f t="shared" si="616"/>
        <v>49.920000000020934</v>
      </c>
      <c r="B7923" s="325">
        <f t="shared" si="619"/>
        <v>0.20800000000008723</v>
      </c>
      <c r="C7923" s="167">
        <f t="shared" si="615"/>
        <v>262.55999999998431</v>
      </c>
      <c r="D7923" s="167">
        <f>IF('Lineær programmering opg 4'!$M$4=0,"-",(-A7923+'Lineær programmering opg 4'!$M$4)/'Lineær programmering opg 4'!$K$4*-1)</f>
        <v>380.15999999995813</v>
      </c>
      <c r="E7923" s="167">
        <f>IF('Lineær programmering opg 4'!$M$5=0,"-",(-A7923+'Lineær programmering opg 4'!$M$5)/'Lineær programmering opg 4'!$K$5*-1)</f>
        <v>262.55999999998431</v>
      </c>
      <c r="F7923" s="167" t="str">
        <f>IF('Lineær programmering opg 4'!$E$6=0,"-",(-A7923+'Lineær programmering opg 4'!$M$6)/'Lineær programmering opg 4'!$K$6*-1)</f>
        <v>-</v>
      </c>
      <c r="G7923" s="167" t="str">
        <f>IF('Lineær programmering opg 4'!$D$7=0,"-",((-A7923+'Lineær programmering opg 4'!$M$7)/'Lineær programmering opg 4'!$K$7)*-1)</f>
        <v>-</v>
      </c>
      <c r="H7923" s="167" t="str">
        <f>IF('Lineær programmering opg 4'!$C$8=0,"-",((-A7923+'Lineær programmering opg 4'!$M$8)/'Lineær programmering opg 4'!$K$8)*-1)</f>
        <v>-</v>
      </c>
      <c r="I7923" s="167" t="str">
        <f>IF('Lineær programmering opg 4'!$D$8=0,"-",'Lineær programmering opg 4'!$G$8)</f>
        <v>-</v>
      </c>
      <c r="J7923" s="295">
        <f>A7923*'Lineær programmering opg 4'!$C$11+Datatabel!C7923*'Lineær programmering opg 4'!$D$11</f>
        <v>44375.999999999745</v>
      </c>
      <c r="K7923" s="9">
        <f t="shared" si="617"/>
        <v>0</v>
      </c>
      <c r="L7923" s="9">
        <f t="shared" si="618"/>
        <v>0</v>
      </c>
    </row>
    <row r="7924" spans="1:12" ht="15" x14ac:dyDescent="0.25">
      <c r="A7924" s="167">
        <f t="shared" si="616"/>
        <v>49.896000000020933</v>
      </c>
      <c r="B7924" s="325">
        <f t="shared" si="619"/>
        <v>0.20790000000008724</v>
      </c>
      <c r="C7924" s="167">
        <f t="shared" si="615"/>
        <v>262.57799999998434</v>
      </c>
      <c r="D7924" s="167">
        <f>IF('Lineær programmering opg 4'!$M$4=0,"-",(-A7924+'Lineær programmering opg 4'!$M$4)/'Lineær programmering opg 4'!$K$4*-1)</f>
        <v>380.20799999995813</v>
      </c>
      <c r="E7924" s="167">
        <f>IF('Lineær programmering opg 4'!$M$5=0,"-",(-A7924+'Lineær programmering opg 4'!$M$5)/'Lineær programmering opg 4'!$K$5*-1)</f>
        <v>262.57799999998434</v>
      </c>
      <c r="F7924" s="167" t="str">
        <f>IF('Lineær programmering opg 4'!$E$6=0,"-",(-A7924+'Lineær programmering opg 4'!$M$6)/'Lineær programmering opg 4'!$K$6*-1)</f>
        <v>-</v>
      </c>
      <c r="G7924" s="167" t="str">
        <f>IF('Lineær programmering opg 4'!$D$7=0,"-",((-A7924+'Lineær programmering opg 4'!$M$7)/'Lineær programmering opg 4'!$K$7)*-1)</f>
        <v>-</v>
      </c>
      <c r="H7924" s="167" t="str">
        <f>IF('Lineær programmering opg 4'!$C$8=0,"-",((-A7924+'Lineær programmering opg 4'!$M$8)/'Lineær programmering opg 4'!$K$8)*-1)</f>
        <v>-</v>
      </c>
      <c r="I7924" s="167" t="str">
        <f>IF('Lineær programmering opg 4'!$D$8=0,"-",'Lineær programmering opg 4'!$G$8)</f>
        <v>-</v>
      </c>
      <c r="J7924" s="295">
        <f>A7924*'Lineær programmering opg 4'!$C$11+Datatabel!C7924*'Lineær programmering opg 4'!$D$11</f>
        <v>44376.299999999748</v>
      </c>
      <c r="K7924" s="9">
        <f t="shared" si="617"/>
        <v>0</v>
      </c>
      <c r="L7924" s="9">
        <f t="shared" si="618"/>
        <v>0</v>
      </c>
    </row>
    <row r="7925" spans="1:12" ht="15" x14ac:dyDescent="0.25">
      <c r="A7925" s="167">
        <f t="shared" si="616"/>
        <v>49.87200000002094</v>
      </c>
      <c r="B7925" s="325">
        <f t="shared" si="619"/>
        <v>0.20780000000008725</v>
      </c>
      <c r="C7925" s="167">
        <f t="shared" si="615"/>
        <v>262.59599999998431</v>
      </c>
      <c r="D7925" s="167">
        <f>IF('Lineær programmering opg 4'!$M$4=0,"-",(-A7925+'Lineær programmering opg 4'!$M$4)/'Lineær programmering opg 4'!$K$4*-1)</f>
        <v>380.25599999995814</v>
      </c>
      <c r="E7925" s="167">
        <f>IF('Lineær programmering opg 4'!$M$5=0,"-",(-A7925+'Lineær programmering opg 4'!$M$5)/'Lineær programmering opg 4'!$K$5*-1)</f>
        <v>262.59599999998431</v>
      </c>
      <c r="F7925" s="167" t="str">
        <f>IF('Lineær programmering opg 4'!$E$6=0,"-",(-A7925+'Lineær programmering opg 4'!$M$6)/'Lineær programmering opg 4'!$K$6*-1)</f>
        <v>-</v>
      </c>
      <c r="G7925" s="167" t="str">
        <f>IF('Lineær programmering opg 4'!$D$7=0,"-",((-A7925+'Lineær programmering opg 4'!$M$7)/'Lineær programmering opg 4'!$K$7)*-1)</f>
        <v>-</v>
      </c>
      <c r="H7925" s="167" t="str">
        <f>IF('Lineær programmering opg 4'!$C$8=0,"-",((-A7925+'Lineær programmering opg 4'!$M$8)/'Lineær programmering opg 4'!$K$8)*-1)</f>
        <v>-</v>
      </c>
      <c r="I7925" s="167" t="str">
        <f>IF('Lineær programmering opg 4'!$D$8=0,"-",'Lineær programmering opg 4'!$G$8)</f>
        <v>-</v>
      </c>
      <c r="J7925" s="295">
        <f>A7925*'Lineær programmering opg 4'!$C$11+Datatabel!C7925*'Lineær programmering opg 4'!$D$11</f>
        <v>44376.599999999737</v>
      </c>
      <c r="K7925" s="9">
        <f t="shared" si="617"/>
        <v>0</v>
      </c>
      <c r="L7925" s="9">
        <f t="shared" si="618"/>
        <v>0</v>
      </c>
    </row>
    <row r="7926" spans="1:12" ht="15" x14ac:dyDescent="0.25">
      <c r="A7926" s="167">
        <f t="shared" si="616"/>
        <v>49.848000000020946</v>
      </c>
      <c r="B7926" s="325">
        <f t="shared" si="619"/>
        <v>0.20770000000008726</v>
      </c>
      <c r="C7926" s="167">
        <f t="shared" si="615"/>
        <v>262.61399999998434</v>
      </c>
      <c r="D7926" s="167">
        <f>IF('Lineær programmering opg 4'!$M$4=0,"-",(-A7926+'Lineær programmering opg 4'!$M$4)/'Lineær programmering opg 4'!$K$4*-1)</f>
        <v>380.30399999995814</v>
      </c>
      <c r="E7926" s="167">
        <f>IF('Lineær programmering opg 4'!$M$5=0,"-",(-A7926+'Lineær programmering opg 4'!$M$5)/'Lineær programmering opg 4'!$K$5*-1)</f>
        <v>262.61399999998434</v>
      </c>
      <c r="F7926" s="167" t="str">
        <f>IF('Lineær programmering opg 4'!$E$6=0,"-",(-A7926+'Lineær programmering opg 4'!$M$6)/'Lineær programmering opg 4'!$K$6*-1)</f>
        <v>-</v>
      </c>
      <c r="G7926" s="167" t="str">
        <f>IF('Lineær programmering opg 4'!$D$7=0,"-",((-A7926+'Lineær programmering opg 4'!$M$7)/'Lineær programmering opg 4'!$K$7)*-1)</f>
        <v>-</v>
      </c>
      <c r="H7926" s="167" t="str">
        <f>IF('Lineær programmering opg 4'!$C$8=0,"-",((-A7926+'Lineær programmering opg 4'!$M$8)/'Lineær programmering opg 4'!$K$8)*-1)</f>
        <v>-</v>
      </c>
      <c r="I7926" s="167" t="str">
        <f>IF('Lineær programmering opg 4'!$D$8=0,"-",'Lineær programmering opg 4'!$G$8)</f>
        <v>-</v>
      </c>
      <c r="J7926" s="295">
        <f>A7926*'Lineær programmering opg 4'!$C$11+Datatabel!C7926*'Lineær programmering opg 4'!$D$11</f>
        <v>44376.899999999747</v>
      </c>
      <c r="K7926" s="9">
        <f t="shared" si="617"/>
        <v>0</v>
      </c>
      <c r="L7926" s="9">
        <f t="shared" si="618"/>
        <v>0</v>
      </c>
    </row>
    <row r="7927" spans="1:12" ht="15" x14ac:dyDescent="0.25">
      <c r="A7927" s="167">
        <f t="shared" si="616"/>
        <v>49.824000000020945</v>
      </c>
      <c r="B7927" s="325">
        <f t="shared" si="619"/>
        <v>0.20760000000008727</v>
      </c>
      <c r="C7927" s="167">
        <f t="shared" si="615"/>
        <v>262.63199999998432</v>
      </c>
      <c r="D7927" s="167">
        <f>IF('Lineær programmering opg 4'!$M$4=0,"-",(-A7927+'Lineær programmering opg 4'!$M$4)/'Lineær programmering opg 4'!$K$4*-1)</f>
        <v>380.35199999995814</v>
      </c>
      <c r="E7927" s="167">
        <f>IF('Lineær programmering opg 4'!$M$5=0,"-",(-A7927+'Lineær programmering opg 4'!$M$5)/'Lineær programmering opg 4'!$K$5*-1)</f>
        <v>262.63199999998432</v>
      </c>
      <c r="F7927" s="167" t="str">
        <f>IF('Lineær programmering opg 4'!$E$6=0,"-",(-A7927+'Lineær programmering opg 4'!$M$6)/'Lineær programmering opg 4'!$K$6*-1)</f>
        <v>-</v>
      </c>
      <c r="G7927" s="167" t="str">
        <f>IF('Lineær programmering opg 4'!$D$7=0,"-",((-A7927+'Lineær programmering opg 4'!$M$7)/'Lineær programmering opg 4'!$K$7)*-1)</f>
        <v>-</v>
      </c>
      <c r="H7927" s="167" t="str">
        <f>IF('Lineær programmering opg 4'!$C$8=0,"-",((-A7927+'Lineær programmering opg 4'!$M$8)/'Lineær programmering opg 4'!$K$8)*-1)</f>
        <v>-</v>
      </c>
      <c r="I7927" s="167" t="str">
        <f>IF('Lineær programmering opg 4'!$D$8=0,"-",'Lineær programmering opg 4'!$G$8)</f>
        <v>-</v>
      </c>
      <c r="J7927" s="295">
        <f>A7927*'Lineær programmering opg 4'!$C$11+Datatabel!C7927*'Lineær programmering opg 4'!$D$11</f>
        <v>44377.199999999742</v>
      </c>
      <c r="K7927" s="9">
        <f t="shared" si="617"/>
        <v>0</v>
      </c>
      <c r="L7927" s="9">
        <f t="shared" si="618"/>
        <v>0</v>
      </c>
    </row>
    <row r="7928" spans="1:12" ht="15" x14ac:dyDescent="0.25">
      <c r="A7928" s="167">
        <f t="shared" si="616"/>
        <v>49.800000000020944</v>
      </c>
      <c r="B7928" s="325">
        <f t="shared" si="619"/>
        <v>0.20750000000008728</v>
      </c>
      <c r="C7928" s="167">
        <f t="shared" si="615"/>
        <v>262.64999999998435</v>
      </c>
      <c r="D7928" s="167">
        <f>IF('Lineær programmering opg 4'!$M$4=0,"-",(-A7928+'Lineær programmering opg 4'!$M$4)/'Lineær programmering opg 4'!$K$4*-1)</f>
        <v>380.39999999995814</v>
      </c>
      <c r="E7928" s="167">
        <f>IF('Lineær programmering opg 4'!$M$5=0,"-",(-A7928+'Lineær programmering opg 4'!$M$5)/'Lineær programmering opg 4'!$K$5*-1)</f>
        <v>262.64999999998435</v>
      </c>
      <c r="F7928" s="167" t="str">
        <f>IF('Lineær programmering opg 4'!$E$6=0,"-",(-A7928+'Lineær programmering opg 4'!$M$6)/'Lineær programmering opg 4'!$K$6*-1)</f>
        <v>-</v>
      </c>
      <c r="G7928" s="167" t="str">
        <f>IF('Lineær programmering opg 4'!$D$7=0,"-",((-A7928+'Lineær programmering opg 4'!$M$7)/'Lineær programmering opg 4'!$K$7)*-1)</f>
        <v>-</v>
      </c>
      <c r="H7928" s="167" t="str">
        <f>IF('Lineær programmering opg 4'!$C$8=0,"-",((-A7928+'Lineær programmering opg 4'!$M$8)/'Lineær programmering opg 4'!$K$8)*-1)</f>
        <v>-</v>
      </c>
      <c r="I7928" s="167" t="str">
        <f>IF('Lineær programmering opg 4'!$D$8=0,"-",'Lineær programmering opg 4'!$G$8)</f>
        <v>-</v>
      </c>
      <c r="J7928" s="295">
        <f>A7928*'Lineær programmering opg 4'!$C$11+Datatabel!C7928*'Lineær programmering opg 4'!$D$11</f>
        <v>44377.499999999745</v>
      </c>
      <c r="K7928" s="9">
        <f t="shared" si="617"/>
        <v>0</v>
      </c>
      <c r="L7928" s="9">
        <f t="shared" si="618"/>
        <v>0</v>
      </c>
    </row>
    <row r="7929" spans="1:12" ht="15" x14ac:dyDescent="0.25">
      <c r="A7929" s="167">
        <f t="shared" si="616"/>
        <v>49.77600000002095</v>
      </c>
      <c r="B7929" s="325">
        <f t="shared" si="619"/>
        <v>0.20740000000008729</v>
      </c>
      <c r="C7929" s="167">
        <f t="shared" si="615"/>
        <v>262.66799999998432</v>
      </c>
      <c r="D7929" s="167">
        <f>IF('Lineær programmering opg 4'!$M$4=0,"-",(-A7929+'Lineær programmering opg 4'!$M$4)/'Lineær programmering opg 4'!$K$4*-1)</f>
        <v>380.44799999995809</v>
      </c>
      <c r="E7929" s="167">
        <f>IF('Lineær programmering opg 4'!$M$5=0,"-",(-A7929+'Lineær programmering opg 4'!$M$5)/'Lineær programmering opg 4'!$K$5*-1)</f>
        <v>262.66799999998432</v>
      </c>
      <c r="F7929" s="167" t="str">
        <f>IF('Lineær programmering opg 4'!$E$6=0,"-",(-A7929+'Lineær programmering opg 4'!$M$6)/'Lineær programmering opg 4'!$K$6*-1)</f>
        <v>-</v>
      </c>
      <c r="G7929" s="167" t="str">
        <f>IF('Lineær programmering opg 4'!$D$7=0,"-",((-A7929+'Lineær programmering opg 4'!$M$7)/'Lineær programmering opg 4'!$K$7)*-1)</f>
        <v>-</v>
      </c>
      <c r="H7929" s="167" t="str">
        <f>IF('Lineær programmering opg 4'!$C$8=0,"-",((-A7929+'Lineær programmering opg 4'!$M$8)/'Lineær programmering opg 4'!$K$8)*-1)</f>
        <v>-</v>
      </c>
      <c r="I7929" s="167" t="str">
        <f>IF('Lineær programmering opg 4'!$D$8=0,"-",'Lineær programmering opg 4'!$G$8)</f>
        <v>-</v>
      </c>
      <c r="J7929" s="295">
        <f>A7929*'Lineær programmering opg 4'!$C$11+Datatabel!C7929*'Lineær programmering opg 4'!$D$11</f>
        <v>44377.799999999741</v>
      </c>
      <c r="K7929" s="9">
        <f t="shared" si="617"/>
        <v>0</v>
      </c>
      <c r="L7929" s="9">
        <f t="shared" si="618"/>
        <v>0</v>
      </c>
    </row>
    <row r="7930" spans="1:12" ht="15" x14ac:dyDescent="0.25">
      <c r="A7930" s="167">
        <f t="shared" si="616"/>
        <v>49.752000000020956</v>
      </c>
      <c r="B7930" s="325">
        <f t="shared" si="619"/>
        <v>0.2073000000000873</v>
      </c>
      <c r="C7930" s="167">
        <f t="shared" si="615"/>
        <v>262.68599999998429</v>
      </c>
      <c r="D7930" s="167">
        <f>IF('Lineær programmering opg 4'!$M$4=0,"-",(-A7930+'Lineær programmering opg 4'!$M$4)/'Lineær programmering opg 4'!$K$4*-1)</f>
        <v>380.49599999995809</v>
      </c>
      <c r="E7930" s="167">
        <f>IF('Lineær programmering opg 4'!$M$5=0,"-",(-A7930+'Lineær programmering opg 4'!$M$5)/'Lineær programmering opg 4'!$K$5*-1)</f>
        <v>262.68599999998429</v>
      </c>
      <c r="F7930" s="167" t="str">
        <f>IF('Lineær programmering opg 4'!$E$6=0,"-",(-A7930+'Lineær programmering opg 4'!$M$6)/'Lineær programmering opg 4'!$K$6*-1)</f>
        <v>-</v>
      </c>
      <c r="G7930" s="167" t="str">
        <f>IF('Lineær programmering opg 4'!$D$7=0,"-",((-A7930+'Lineær programmering opg 4'!$M$7)/'Lineær programmering opg 4'!$K$7)*-1)</f>
        <v>-</v>
      </c>
      <c r="H7930" s="167" t="str">
        <f>IF('Lineær programmering opg 4'!$C$8=0,"-",((-A7930+'Lineær programmering opg 4'!$M$8)/'Lineær programmering opg 4'!$K$8)*-1)</f>
        <v>-</v>
      </c>
      <c r="I7930" s="167" t="str">
        <f>IF('Lineær programmering opg 4'!$D$8=0,"-",'Lineær programmering opg 4'!$G$8)</f>
        <v>-</v>
      </c>
      <c r="J7930" s="295">
        <f>A7930*'Lineær programmering opg 4'!$C$11+Datatabel!C7930*'Lineær programmering opg 4'!$D$11</f>
        <v>44378.099999999737</v>
      </c>
      <c r="K7930" s="9">
        <f t="shared" si="617"/>
        <v>0</v>
      </c>
      <c r="L7930" s="9">
        <f t="shared" si="618"/>
        <v>0</v>
      </c>
    </row>
    <row r="7931" spans="1:12" ht="15" x14ac:dyDescent="0.25">
      <c r="A7931" s="167">
        <f t="shared" si="616"/>
        <v>49.728000000020955</v>
      </c>
      <c r="B7931" s="325">
        <f t="shared" si="619"/>
        <v>0.20720000000008731</v>
      </c>
      <c r="C7931" s="167">
        <f t="shared" si="615"/>
        <v>262.70399999998426</v>
      </c>
      <c r="D7931" s="167">
        <f>IF('Lineær programmering opg 4'!$M$4=0,"-",(-A7931+'Lineær programmering opg 4'!$M$4)/'Lineær programmering opg 4'!$K$4*-1)</f>
        <v>380.54399999995809</v>
      </c>
      <c r="E7931" s="167">
        <f>IF('Lineær programmering opg 4'!$M$5=0,"-",(-A7931+'Lineær programmering opg 4'!$M$5)/'Lineær programmering opg 4'!$K$5*-1)</f>
        <v>262.70399999998426</v>
      </c>
      <c r="F7931" s="167" t="str">
        <f>IF('Lineær programmering opg 4'!$E$6=0,"-",(-A7931+'Lineær programmering opg 4'!$M$6)/'Lineær programmering opg 4'!$K$6*-1)</f>
        <v>-</v>
      </c>
      <c r="G7931" s="167" t="str">
        <f>IF('Lineær programmering opg 4'!$D$7=0,"-",((-A7931+'Lineær programmering opg 4'!$M$7)/'Lineær programmering opg 4'!$K$7)*-1)</f>
        <v>-</v>
      </c>
      <c r="H7931" s="167" t="str">
        <f>IF('Lineær programmering opg 4'!$C$8=0,"-",((-A7931+'Lineær programmering opg 4'!$M$8)/'Lineær programmering opg 4'!$K$8)*-1)</f>
        <v>-</v>
      </c>
      <c r="I7931" s="167" t="str">
        <f>IF('Lineær programmering opg 4'!$D$8=0,"-",'Lineær programmering opg 4'!$G$8)</f>
        <v>-</v>
      </c>
      <c r="J7931" s="295">
        <f>A7931*'Lineær programmering opg 4'!$C$11+Datatabel!C7931*'Lineær programmering opg 4'!$D$11</f>
        <v>44378.39999999974</v>
      </c>
      <c r="K7931" s="9">
        <f t="shared" si="617"/>
        <v>0</v>
      </c>
      <c r="L7931" s="9">
        <f t="shared" si="618"/>
        <v>0</v>
      </c>
    </row>
    <row r="7932" spans="1:12" ht="15" x14ac:dyDescent="0.25">
      <c r="A7932" s="167">
        <f t="shared" si="616"/>
        <v>49.704000000020955</v>
      </c>
      <c r="B7932" s="325">
        <f t="shared" si="619"/>
        <v>0.20710000000008733</v>
      </c>
      <c r="C7932" s="167">
        <f t="shared" si="615"/>
        <v>262.72199999998429</v>
      </c>
      <c r="D7932" s="167">
        <f>IF('Lineær programmering opg 4'!$M$4=0,"-",(-A7932+'Lineær programmering opg 4'!$M$4)/'Lineær programmering opg 4'!$K$4*-1)</f>
        <v>380.59199999995809</v>
      </c>
      <c r="E7932" s="167">
        <f>IF('Lineær programmering opg 4'!$M$5=0,"-",(-A7932+'Lineær programmering opg 4'!$M$5)/'Lineær programmering opg 4'!$K$5*-1)</f>
        <v>262.72199999998429</v>
      </c>
      <c r="F7932" s="167" t="str">
        <f>IF('Lineær programmering opg 4'!$E$6=0,"-",(-A7932+'Lineær programmering opg 4'!$M$6)/'Lineær programmering opg 4'!$K$6*-1)</f>
        <v>-</v>
      </c>
      <c r="G7932" s="167" t="str">
        <f>IF('Lineær programmering opg 4'!$D$7=0,"-",((-A7932+'Lineær programmering opg 4'!$M$7)/'Lineær programmering opg 4'!$K$7)*-1)</f>
        <v>-</v>
      </c>
      <c r="H7932" s="167" t="str">
        <f>IF('Lineær programmering opg 4'!$C$8=0,"-",((-A7932+'Lineær programmering opg 4'!$M$8)/'Lineær programmering opg 4'!$K$8)*-1)</f>
        <v>-</v>
      </c>
      <c r="I7932" s="167" t="str">
        <f>IF('Lineær programmering opg 4'!$D$8=0,"-",'Lineær programmering opg 4'!$G$8)</f>
        <v>-</v>
      </c>
      <c r="J7932" s="295">
        <f>A7932*'Lineær programmering opg 4'!$C$11+Datatabel!C7932*'Lineær programmering opg 4'!$D$11</f>
        <v>44378.699999999742</v>
      </c>
      <c r="K7932" s="9">
        <f t="shared" si="617"/>
        <v>0</v>
      </c>
      <c r="L7932" s="9">
        <f t="shared" si="618"/>
        <v>0</v>
      </c>
    </row>
    <row r="7933" spans="1:12" ht="15" x14ac:dyDescent="0.25">
      <c r="A7933" s="167">
        <f t="shared" si="616"/>
        <v>49.680000000020961</v>
      </c>
      <c r="B7933" s="325">
        <f t="shared" si="619"/>
        <v>0.20700000000008734</v>
      </c>
      <c r="C7933" s="167">
        <f t="shared" si="615"/>
        <v>262.73999999998426</v>
      </c>
      <c r="D7933" s="167">
        <f>IF('Lineær programmering opg 4'!$M$4=0,"-",(-A7933+'Lineær programmering opg 4'!$M$4)/'Lineær programmering opg 4'!$K$4*-1)</f>
        <v>380.63999999995809</v>
      </c>
      <c r="E7933" s="167">
        <f>IF('Lineær programmering opg 4'!$M$5=0,"-",(-A7933+'Lineær programmering opg 4'!$M$5)/'Lineær programmering opg 4'!$K$5*-1)</f>
        <v>262.73999999998426</v>
      </c>
      <c r="F7933" s="167" t="str">
        <f>IF('Lineær programmering opg 4'!$E$6=0,"-",(-A7933+'Lineær programmering opg 4'!$M$6)/'Lineær programmering opg 4'!$K$6*-1)</f>
        <v>-</v>
      </c>
      <c r="G7933" s="167" t="str">
        <f>IF('Lineær programmering opg 4'!$D$7=0,"-",((-A7933+'Lineær programmering opg 4'!$M$7)/'Lineær programmering opg 4'!$K$7)*-1)</f>
        <v>-</v>
      </c>
      <c r="H7933" s="167" t="str">
        <f>IF('Lineær programmering opg 4'!$C$8=0,"-",((-A7933+'Lineær programmering opg 4'!$M$8)/'Lineær programmering opg 4'!$K$8)*-1)</f>
        <v>-</v>
      </c>
      <c r="I7933" s="167" t="str">
        <f>IF('Lineær programmering opg 4'!$D$8=0,"-",'Lineær programmering opg 4'!$G$8)</f>
        <v>-</v>
      </c>
      <c r="J7933" s="295">
        <f>A7933*'Lineær programmering opg 4'!$C$11+Datatabel!C7933*'Lineær programmering opg 4'!$D$11</f>
        <v>44378.999999999738</v>
      </c>
      <c r="K7933" s="9">
        <f t="shared" si="617"/>
        <v>0</v>
      </c>
      <c r="L7933" s="9">
        <f t="shared" si="618"/>
        <v>0</v>
      </c>
    </row>
    <row r="7934" spans="1:12" ht="15" x14ac:dyDescent="0.25">
      <c r="A7934" s="167">
        <f t="shared" si="616"/>
        <v>49.656000000020967</v>
      </c>
      <c r="B7934" s="325">
        <f t="shared" si="619"/>
        <v>0.20690000000008735</v>
      </c>
      <c r="C7934" s="167">
        <f t="shared" si="615"/>
        <v>262.75799999998429</v>
      </c>
      <c r="D7934" s="167">
        <f>IF('Lineær programmering opg 4'!$M$4=0,"-",(-A7934+'Lineær programmering opg 4'!$M$4)/'Lineær programmering opg 4'!$K$4*-1)</f>
        <v>380.68799999995804</v>
      </c>
      <c r="E7934" s="167">
        <f>IF('Lineær programmering opg 4'!$M$5=0,"-",(-A7934+'Lineær programmering opg 4'!$M$5)/'Lineær programmering opg 4'!$K$5*-1)</f>
        <v>262.75799999998429</v>
      </c>
      <c r="F7934" s="167" t="str">
        <f>IF('Lineær programmering opg 4'!$E$6=0,"-",(-A7934+'Lineær programmering opg 4'!$M$6)/'Lineær programmering opg 4'!$K$6*-1)</f>
        <v>-</v>
      </c>
      <c r="G7934" s="167" t="str">
        <f>IF('Lineær programmering opg 4'!$D$7=0,"-",((-A7934+'Lineær programmering opg 4'!$M$7)/'Lineær programmering opg 4'!$K$7)*-1)</f>
        <v>-</v>
      </c>
      <c r="H7934" s="167" t="str">
        <f>IF('Lineær programmering opg 4'!$C$8=0,"-",((-A7934+'Lineær programmering opg 4'!$M$8)/'Lineær programmering opg 4'!$K$8)*-1)</f>
        <v>-</v>
      </c>
      <c r="I7934" s="167" t="str">
        <f>IF('Lineær programmering opg 4'!$D$8=0,"-",'Lineær programmering opg 4'!$G$8)</f>
        <v>-</v>
      </c>
      <c r="J7934" s="295">
        <f>A7934*'Lineær programmering opg 4'!$C$11+Datatabel!C7934*'Lineær programmering opg 4'!$D$11</f>
        <v>44379.299999999741</v>
      </c>
      <c r="K7934" s="9">
        <f t="shared" si="617"/>
        <v>0</v>
      </c>
      <c r="L7934" s="9">
        <f t="shared" si="618"/>
        <v>0</v>
      </c>
    </row>
    <row r="7935" spans="1:12" ht="15" x14ac:dyDescent="0.25">
      <c r="A7935" s="167">
        <f t="shared" si="616"/>
        <v>49.632000000020966</v>
      </c>
      <c r="B7935" s="325">
        <f t="shared" si="619"/>
        <v>0.20680000000008736</v>
      </c>
      <c r="C7935" s="167">
        <f t="shared" si="615"/>
        <v>262.77599999998426</v>
      </c>
      <c r="D7935" s="167">
        <f>IF('Lineær programmering opg 4'!$M$4=0,"-",(-A7935+'Lineær programmering opg 4'!$M$4)/'Lineær programmering opg 4'!$K$4*-1)</f>
        <v>380.73599999995804</v>
      </c>
      <c r="E7935" s="167">
        <f>IF('Lineær programmering opg 4'!$M$5=0,"-",(-A7935+'Lineær programmering opg 4'!$M$5)/'Lineær programmering opg 4'!$K$5*-1)</f>
        <v>262.77599999998426</v>
      </c>
      <c r="F7935" s="167" t="str">
        <f>IF('Lineær programmering opg 4'!$E$6=0,"-",(-A7935+'Lineær programmering opg 4'!$M$6)/'Lineær programmering opg 4'!$K$6*-1)</f>
        <v>-</v>
      </c>
      <c r="G7935" s="167" t="str">
        <f>IF('Lineær programmering opg 4'!$D$7=0,"-",((-A7935+'Lineær programmering opg 4'!$M$7)/'Lineær programmering opg 4'!$K$7)*-1)</f>
        <v>-</v>
      </c>
      <c r="H7935" s="167" t="str">
        <f>IF('Lineær programmering opg 4'!$C$8=0,"-",((-A7935+'Lineær programmering opg 4'!$M$8)/'Lineær programmering opg 4'!$K$8)*-1)</f>
        <v>-</v>
      </c>
      <c r="I7935" s="167" t="str">
        <f>IF('Lineær programmering opg 4'!$D$8=0,"-",'Lineær programmering opg 4'!$G$8)</f>
        <v>-</v>
      </c>
      <c r="J7935" s="295">
        <f>A7935*'Lineær programmering opg 4'!$C$11+Datatabel!C7935*'Lineær programmering opg 4'!$D$11</f>
        <v>44379.599999999729</v>
      </c>
      <c r="K7935" s="9">
        <f t="shared" si="617"/>
        <v>0</v>
      </c>
      <c r="L7935" s="9">
        <f t="shared" si="618"/>
        <v>0</v>
      </c>
    </row>
    <row r="7936" spans="1:12" ht="15" x14ac:dyDescent="0.25">
      <c r="A7936" s="167">
        <f t="shared" si="616"/>
        <v>49.608000000020965</v>
      </c>
      <c r="B7936" s="325">
        <f t="shared" si="619"/>
        <v>0.20670000000008737</v>
      </c>
      <c r="C7936" s="167">
        <f t="shared" si="615"/>
        <v>262.79399999998429</v>
      </c>
      <c r="D7936" s="167">
        <f>IF('Lineær programmering opg 4'!$M$4=0,"-",(-A7936+'Lineær programmering opg 4'!$M$4)/'Lineær programmering opg 4'!$K$4*-1)</f>
        <v>380.78399999995804</v>
      </c>
      <c r="E7936" s="167">
        <f>IF('Lineær programmering opg 4'!$M$5=0,"-",(-A7936+'Lineær programmering opg 4'!$M$5)/'Lineær programmering opg 4'!$K$5*-1)</f>
        <v>262.79399999998429</v>
      </c>
      <c r="F7936" s="167" t="str">
        <f>IF('Lineær programmering opg 4'!$E$6=0,"-",(-A7936+'Lineær programmering opg 4'!$M$6)/'Lineær programmering opg 4'!$K$6*-1)</f>
        <v>-</v>
      </c>
      <c r="G7936" s="167" t="str">
        <f>IF('Lineær programmering opg 4'!$D$7=0,"-",((-A7936+'Lineær programmering opg 4'!$M$7)/'Lineær programmering opg 4'!$K$7)*-1)</f>
        <v>-</v>
      </c>
      <c r="H7936" s="167" t="str">
        <f>IF('Lineær programmering opg 4'!$C$8=0,"-",((-A7936+'Lineær programmering opg 4'!$M$8)/'Lineær programmering opg 4'!$K$8)*-1)</f>
        <v>-</v>
      </c>
      <c r="I7936" s="167" t="str">
        <f>IF('Lineær programmering opg 4'!$D$8=0,"-",'Lineær programmering opg 4'!$G$8)</f>
        <v>-</v>
      </c>
      <c r="J7936" s="295">
        <f>A7936*'Lineær programmering opg 4'!$C$11+Datatabel!C7936*'Lineær programmering opg 4'!$D$11</f>
        <v>44379.89999999974</v>
      </c>
      <c r="K7936" s="9">
        <f t="shared" si="617"/>
        <v>0</v>
      </c>
      <c r="L7936" s="9">
        <f t="shared" si="618"/>
        <v>0</v>
      </c>
    </row>
    <row r="7937" spans="1:12" ht="15" x14ac:dyDescent="0.25">
      <c r="A7937" s="167">
        <f t="shared" si="616"/>
        <v>49.584000000020971</v>
      </c>
      <c r="B7937" s="325">
        <f t="shared" si="619"/>
        <v>0.20660000000008738</v>
      </c>
      <c r="C7937" s="167">
        <f t="shared" si="615"/>
        <v>262.81199999998427</v>
      </c>
      <c r="D7937" s="167">
        <f>IF('Lineær programmering opg 4'!$M$4=0,"-",(-A7937+'Lineær programmering opg 4'!$M$4)/'Lineær programmering opg 4'!$K$4*-1)</f>
        <v>380.83199999995804</v>
      </c>
      <c r="E7937" s="167">
        <f>IF('Lineær programmering opg 4'!$M$5=0,"-",(-A7937+'Lineær programmering opg 4'!$M$5)/'Lineær programmering opg 4'!$K$5*-1)</f>
        <v>262.81199999998427</v>
      </c>
      <c r="F7937" s="167" t="str">
        <f>IF('Lineær programmering opg 4'!$E$6=0,"-",(-A7937+'Lineær programmering opg 4'!$M$6)/'Lineær programmering opg 4'!$K$6*-1)</f>
        <v>-</v>
      </c>
      <c r="G7937" s="167" t="str">
        <f>IF('Lineær programmering opg 4'!$D$7=0,"-",((-A7937+'Lineær programmering opg 4'!$M$7)/'Lineær programmering opg 4'!$K$7)*-1)</f>
        <v>-</v>
      </c>
      <c r="H7937" s="167" t="str">
        <f>IF('Lineær programmering opg 4'!$C$8=0,"-",((-A7937+'Lineær programmering opg 4'!$M$8)/'Lineær programmering opg 4'!$K$8)*-1)</f>
        <v>-</v>
      </c>
      <c r="I7937" s="167" t="str">
        <f>IF('Lineær programmering opg 4'!$D$8=0,"-",'Lineær programmering opg 4'!$G$8)</f>
        <v>-</v>
      </c>
      <c r="J7937" s="295">
        <f>A7937*'Lineær programmering opg 4'!$C$11+Datatabel!C7937*'Lineær programmering opg 4'!$D$11</f>
        <v>44380.199999999735</v>
      </c>
      <c r="K7937" s="9">
        <f t="shared" si="617"/>
        <v>0</v>
      </c>
      <c r="L7937" s="9">
        <f t="shared" si="618"/>
        <v>0</v>
      </c>
    </row>
    <row r="7938" spans="1:12" ht="15" x14ac:dyDescent="0.25">
      <c r="A7938" s="167">
        <f t="shared" si="616"/>
        <v>49.560000000020977</v>
      </c>
      <c r="B7938" s="325">
        <f t="shared" si="619"/>
        <v>0.20650000000008739</v>
      </c>
      <c r="C7938" s="167">
        <f t="shared" si="615"/>
        <v>262.8299999999843</v>
      </c>
      <c r="D7938" s="167">
        <f>IF('Lineær programmering opg 4'!$M$4=0,"-",(-A7938+'Lineær programmering opg 4'!$M$4)/'Lineær programmering opg 4'!$K$4*-1)</f>
        <v>380.87999999995805</v>
      </c>
      <c r="E7938" s="167">
        <f>IF('Lineær programmering opg 4'!$M$5=0,"-",(-A7938+'Lineær programmering opg 4'!$M$5)/'Lineær programmering opg 4'!$K$5*-1)</f>
        <v>262.8299999999843</v>
      </c>
      <c r="F7938" s="167" t="str">
        <f>IF('Lineær programmering opg 4'!$E$6=0,"-",(-A7938+'Lineær programmering opg 4'!$M$6)/'Lineær programmering opg 4'!$K$6*-1)</f>
        <v>-</v>
      </c>
      <c r="G7938" s="167" t="str">
        <f>IF('Lineær programmering opg 4'!$D$7=0,"-",((-A7938+'Lineær programmering opg 4'!$M$7)/'Lineær programmering opg 4'!$K$7)*-1)</f>
        <v>-</v>
      </c>
      <c r="H7938" s="167" t="str">
        <f>IF('Lineær programmering opg 4'!$C$8=0,"-",((-A7938+'Lineær programmering opg 4'!$M$8)/'Lineær programmering opg 4'!$K$8)*-1)</f>
        <v>-</v>
      </c>
      <c r="I7938" s="167" t="str">
        <f>IF('Lineær programmering opg 4'!$D$8=0,"-",'Lineær programmering opg 4'!$G$8)</f>
        <v>-</v>
      </c>
      <c r="J7938" s="295">
        <f>A7938*'Lineær programmering opg 4'!$C$11+Datatabel!C7938*'Lineær programmering opg 4'!$D$11</f>
        <v>44380.499999999738</v>
      </c>
      <c r="K7938" s="9">
        <f t="shared" si="617"/>
        <v>0</v>
      </c>
      <c r="L7938" s="9">
        <f t="shared" si="618"/>
        <v>0</v>
      </c>
    </row>
    <row r="7939" spans="1:12" ht="15" x14ac:dyDescent="0.25">
      <c r="A7939" s="167">
        <f t="shared" si="616"/>
        <v>49.536000000020977</v>
      </c>
      <c r="B7939" s="325">
        <f t="shared" si="619"/>
        <v>0.2064000000000874</v>
      </c>
      <c r="C7939" s="167">
        <f t="shared" ref="C7939:C8002" si="620">MIN(D7939,E7939,F7939,G7939,H7939,I7939)</f>
        <v>262.84799999998427</v>
      </c>
      <c r="D7939" s="167">
        <f>IF('Lineær programmering opg 4'!$M$4=0,"-",(-A7939+'Lineær programmering opg 4'!$M$4)/'Lineær programmering opg 4'!$K$4*-1)</f>
        <v>380.92799999995805</v>
      </c>
      <c r="E7939" s="167">
        <f>IF('Lineær programmering opg 4'!$M$5=0,"-",(-A7939+'Lineær programmering opg 4'!$M$5)/'Lineær programmering opg 4'!$K$5*-1)</f>
        <v>262.84799999998427</v>
      </c>
      <c r="F7939" s="167" t="str">
        <f>IF('Lineær programmering opg 4'!$E$6=0,"-",(-A7939+'Lineær programmering opg 4'!$M$6)/'Lineær programmering opg 4'!$K$6*-1)</f>
        <v>-</v>
      </c>
      <c r="G7939" s="167" t="str">
        <f>IF('Lineær programmering opg 4'!$D$7=0,"-",((-A7939+'Lineær programmering opg 4'!$M$7)/'Lineær programmering opg 4'!$K$7)*-1)</f>
        <v>-</v>
      </c>
      <c r="H7939" s="167" t="str">
        <f>IF('Lineær programmering opg 4'!$C$8=0,"-",((-A7939+'Lineær programmering opg 4'!$M$8)/'Lineær programmering opg 4'!$K$8)*-1)</f>
        <v>-</v>
      </c>
      <c r="I7939" s="167" t="str">
        <f>IF('Lineær programmering opg 4'!$D$8=0,"-",'Lineær programmering opg 4'!$G$8)</f>
        <v>-</v>
      </c>
      <c r="J7939" s="295">
        <f>A7939*'Lineær programmering opg 4'!$C$11+Datatabel!C7939*'Lineær programmering opg 4'!$D$11</f>
        <v>44380.799999999741</v>
      </c>
      <c r="K7939" s="9">
        <f t="shared" si="617"/>
        <v>0</v>
      </c>
      <c r="L7939" s="9">
        <f t="shared" si="618"/>
        <v>0</v>
      </c>
    </row>
    <row r="7940" spans="1:12" ht="15" x14ac:dyDescent="0.25">
      <c r="A7940" s="167">
        <f t="shared" ref="A7940:A8003" si="621">$A$3*B7940</f>
        <v>49.512000000020976</v>
      </c>
      <c r="B7940" s="325">
        <f t="shared" si="619"/>
        <v>0.20630000000008741</v>
      </c>
      <c r="C7940" s="167">
        <f t="shared" si="620"/>
        <v>262.8659999999843</v>
      </c>
      <c r="D7940" s="167">
        <f>IF('Lineær programmering opg 4'!$M$4=0,"-",(-A7940+'Lineær programmering opg 4'!$M$4)/'Lineær programmering opg 4'!$K$4*-1)</f>
        <v>380.97599999995805</v>
      </c>
      <c r="E7940" s="167">
        <f>IF('Lineær programmering opg 4'!$M$5=0,"-",(-A7940+'Lineær programmering opg 4'!$M$5)/'Lineær programmering opg 4'!$K$5*-1)</f>
        <v>262.8659999999843</v>
      </c>
      <c r="F7940" s="167" t="str">
        <f>IF('Lineær programmering opg 4'!$E$6=0,"-",(-A7940+'Lineær programmering opg 4'!$M$6)/'Lineær programmering opg 4'!$K$6*-1)</f>
        <v>-</v>
      </c>
      <c r="G7940" s="167" t="str">
        <f>IF('Lineær programmering opg 4'!$D$7=0,"-",((-A7940+'Lineær programmering opg 4'!$M$7)/'Lineær programmering opg 4'!$K$7)*-1)</f>
        <v>-</v>
      </c>
      <c r="H7940" s="167" t="str">
        <f>IF('Lineær programmering opg 4'!$C$8=0,"-",((-A7940+'Lineær programmering opg 4'!$M$8)/'Lineær programmering opg 4'!$K$8)*-1)</f>
        <v>-</v>
      </c>
      <c r="I7940" s="167" t="str">
        <f>IF('Lineær programmering opg 4'!$D$8=0,"-",'Lineær programmering opg 4'!$G$8)</f>
        <v>-</v>
      </c>
      <c r="J7940" s="295">
        <f>A7940*'Lineær programmering opg 4'!$C$11+Datatabel!C7940*'Lineær programmering opg 4'!$D$11</f>
        <v>44381.099999999744</v>
      </c>
      <c r="K7940" s="9">
        <f t="shared" ref="K7940:K8003" si="622">IF($J$10004=J7940,A7940,0)</f>
        <v>0</v>
      </c>
      <c r="L7940" s="9">
        <f t="shared" ref="L7940:L8003" si="623">IF(J7940=$J$10004,C7940,0)</f>
        <v>0</v>
      </c>
    </row>
    <row r="7941" spans="1:12" ht="15" x14ac:dyDescent="0.25">
      <c r="A7941" s="167">
        <f t="shared" si="621"/>
        <v>49.488000000020982</v>
      </c>
      <c r="B7941" s="325">
        <f t="shared" ref="B7941:B8004" si="624">B7940-0.01%</f>
        <v>0.20620000000008742</v>
      </c>
      <c r="C7941" s="167">
        <f t="shared" si="620"/>
        <v>262.88399999998427</v>
      </c>
      <c r="D7941" s="167">
        <f>IF('Lineær programmering opg 4'!$M$4=0,"-",(-A7941+'Lineær programmering opg 4'!$M$4)/'Lineær programmering opg 4'!$K$4*-1)</f>
        <v>381.02399999995805</v>
      </c>
      <c r="E7941" s="167">
        <f>IF('Lineær programmering opg 4'!$M$5=0,"-",(-A7941+'Lineær programmering opg 4'!$M$5)/'Lineær programmering opg 4'!$K$5*-1)</f>
        <v>262.88399999998427</v>
      </c>
      <c r="F7941" s="167" t="str">
        <f>IF('Lineær programmering opg 4'!$E$6=0,"-",(-A7941+'Lineær programmering opg 4'!$M$6)/'Lineær programmering opg 4'!$K$6*-1)</f>
        <v>-</v>
      </c>
      <c r="G7941" s="167" t="str">
        <f>IF('Lineær programmering opg 4'!$D$7=0,"-",((-A7941+'Lineær programmering opg 4'!$M$7)/'Lineær programmering opg 4'!$K$7)*-1)</f>
        <v>-</v>
      </c>
      <c r="H7941" s="167" t="str">
        <f>IF('Lineær programmering opg 4'!$C$8=0,"-",((-A7941+'Lineær programmering opg 4'!$M$8)/'Lineær programmering opg 4'!$K$8)*-1)</f>
        <v>-</v>
      </c>
      <c r="I7941" s="167" t="str">
        <f>IF('Lineær programmering opg 4'!$D$8=0,"-",'Lineær programmering opg 4'!$G$8)</f>
        <v>-</v>
      </c>
      <c r="J7941" s="295">
        <f>A7941*'Lineær programmering opg 4'!$C$11+Datatabel!C7941*'Lineær programmering opg 4'!$D$11</f>
        <v>44381.39999999974</v>
      </c>
      <c r="K7941" s="9">
        <f t="shared" si="622"/>
        <v>0</v>
      </c>
      <c r="L7941" s="9">
        <f t="shared" si="623"/>
        <v>0</v>
      </c>
    </row>
    <row r="7942" spans="1:12" ht="15" x14ac:dyDescent="0.25">
      <c r="A7942" s="167">
        <f t="shared" si="621"/>
        <v>49.464000000020988</v>
      </c>
      <c r="B7942" s="325">
        <f t="shared" si="624"/>
        <v>0.20610000000008744</v>
      </c>
      <c r="C7942" s="167">
        <f t="shared" si="620"/>
        <v>262.9019999999843</v>
      </c>
      <c r="D7942" s="167">
        <f>IF('Lineær programmering opg 4'!$M$4=0,"-",(-A7942+'Lineær programmering opg 4'!$M$4)/'Lineær programmering opg 4'!$K$4*-1)</f>
        <v>381.07199999995805</v>
      </c>
      <c r="E7942" s="167">
        <f>IF('Lineær programmering opg 4'!$M$5=0,"-",(-A7942+'Lineær programmering opg 4'!$M$5)/'Lineær programmering opg 4'!$K$5*-1)</f>
        <v>262.9019999999843</v>
      </c>
      <c r="F7942" s="167" t="str">
        <f>IF('Lineær programmering opg 4'!$E$6=0,"-",(-A7942+'Lineær programmering opg 4'!$M$6)/'Lineær programmering opg 4'!$K$6*-1)</f>
        <v>-</v>
      </c>
      <c r="G7942" s="167" t="str">
        <f>IF('Lineær programmering opg 4'!$D$7=0,"-",((-A7942+'Lineær programmering opg 4'!$M$7)/'Lineær programmering opg 4'!$K$7)*-1)</f>
        <v>-</v>
      </c>
      <c r="H7942" s="167" t="str">
        <f>IF('Lineær programmering opg 4'!$C$8=0,"-",((-A7942+'Lineær programmering opg 4'!$M$8)/'Lineær programmering opg 4'!$K$8)*-1)</f>
        <v>-</v>
      </c>
      <c r="I7942" s="167" t="str">
        <f>IF('Lineær programmering opg 4'!$D$8=0,"-",'Lineær programmering opg 4'!$G$8)</f>
        <v>-</v>
      </c>
      <c r="J7942" s="295">
        <f>A7942*'Lineær programmering opg 4'!$C$11+Datatabel!C7942*'Lineær programmering opg 4'!$D$11</f>
        <v>44381.699999999742</v>
      </c>
      <c r="K7942" s="9">
        <f t="shared" si="622"/>
        <v>0</v>
      </c>
      <c r="L7942" s="9">
        <f t="shared" si="623"/>
        <v>0</v>
      </c>
    </row>
    <row r="7943" spans="1:12" ht="15" x14ac:dyDescent="0.25">
      <c r="A7943" s="167">
        <f t="shared" si="621"/>
        <v>49.440000000020987</v>
      </c>
      <c r="B7943" s="325">
        <f t="shared" si="624"/>
        <v>0.20600000000008745</v>
      </c>
      <c r="C7943" s="167">
        <f t="shared" si="620"/>
        <v>262.91999999998427</v>
      </c>
      <c r="D7943" s="167">
        <f>IF('Lineær programmering opg 4'!$M$4=0,"-",(-A7943+'Lineær programmering opg 4'!$M$4)/'Lineær programmering opg 4'!$K$4*-1)</f>
        <v>381.11999999995805</v>
      </c>
      <c r="E7943" s="167">
        <f>IF('Lineær programmering opg 4'!$M$5=0,"-",(-A7943+'Lineær programmering opg 4'!$M$5)/'Lineær programmering opg 4'!$K$5*-1)</f>
        <v>262.91999999998427</v>
      </c>
      <c r="F7943" s="167" t="str">
        <f>IF('Lineær programmering opg 4'!$E$6=0,"-",(-A7943+'Lineær programmering opg 4'!$M$6)/'Lineær programmering opg 4'!$K$6*-1)</f>
        <v>-</v>
      </c>
      <c r="G7943" s="167" t="str">
        <f>IF('Lineær programmering opg 4'!$D$7=0,"-",((-A7943+'Lineær programmering opg 4'!$M$7)/'Lineær programmering opg 4'!$K$7)*-1)</f>
        <v>-</v>
      </c>
      <c r="H7943" s="167" t="str">
        <f>IF('Lineær programmering opg 4'!$C$8=0,"-",((-A7943+'Lineær programmering opg 4'!$M$8)/'Lineær programmering opg 4'!$K$8)*-1)</f>
        <v>-</v>
      </c>
      <c r="I7943" s="167" t="str">
        <f>IF('Lineær programmering opg 4'!$D$8=0,"-",'Lineær programmering opg 4'!$G$8)</f>
        <v>-</v>
      </c>
      <c r="J7943" s="295">
        <f>A7943*'Lineær programmering opg 4'!$C$11+Datatabel!C7943*'Lineær programmering opg 4'!$D$11</f>
        <v>44381.999999999738</v>
      </c>
      <c r="K7943" s="9">
        <f t="shared" si="622"/>
        <v>0</v>
      </c>
      <c r="L7943" s="9">
        <f t="shared" si="623"/>
        <v>0</v>
      </c>
    </row>
    <row r="7944" spans="1:12" ht="15" x14ac:dyDescent="0.25">
      <c r="A7944" s="167">
        <f t="shared" si="621"/>
        <v>49.416000000020986</v>
      </c>
      <c r="B7944" s="325">
        <f t="shared" si="624"/>
        <v>0.20590000000008746</v>
      </c>
      <c r="C7944" s="167">
        <f t="shared" si="620"/>
        <v>262.9379999999843</v>
      </c>
      <c r="D7944" s="167">
        <f>IF('Lineær programmering opg 4'!$M$4=0,"-",(-A7944+'Lineær programmering opg 4'!$M$4)/'Lineær programmering opg 4'!$K$4*-1)</f>
        <v>381.16799999995806</v>
      </c>
      <c r="E7944" s="167">
        <f>IF('Lineær programmering opg 4'!$M$5=0,"-",(-A7944+'Lineær programmering opg 4'!$M$5)/'Lineær programmering opg 4'!$K$5*-1)</f>
        <v>262.9379999999843</v>
      </c>
      <c r="F7944" s="167" t="str">
        <f>IF('Lineær programmering opg 4'!$E$6=0,"-",(-A7944+'Lineær programmering opg 4'!$M$6)/'Lineær programmering opg 4'!$K$6*-1)</f>
        <v>-</v>
      </c>
      <c r="G7944" s="167" t="str">
        <f>IF('Lineær programmering opg 4'!$D$7=0,"-",((-A7944+'Lineær programmering opg 4'!$M$7)/'Lineær programmering opg 4'!$K$7)*-1)</f>
        <v>-</v>
      </c>
      <c r="H7944" s="167" t="str">
        <f>IF('Lineær programmering opg 4'!$C$8=0,"-",((-A7944+'Lineær programmering opg 4'!$M$8)/'Lineær programmering opg 4'!$K$8)*-1)</f>
        <v>-</v>
      </c>
      <c r="I7944" s="167" t="str">
        <f>IF('Lineær programmering opg 4'!$D$8=0,"-",'Lineær programmering opg 4'!$G$8)</f>
        <v>-</v>
      </c>
      <c r="J7944" s="295">
        <f>A7944*'Lineær programmering opg 4'!$C$11+Datatabel!C7944*'Lineær programmering opg 4'!$D$11</f>
        <v>44382.299999999748</v>
      </c>
      <c r="K7944" s="9">
        <f t="shared" si="622"/>
        <v>0</v>
      </c>
      <c r="L7944" s="9">
        <f t="shared" si="623"/>
        <v>0</v>
      </c>
    </row>
    <row r="7945" spans="1:12" ht="15" x14ac:dyDescent="0.25">
      <c r="A7945" s="167">
        <f t="shared" si="621"/>
        <v>49.392000000020992</v>
      </c>
      <c r="B7945" s="325">
        <f t="shared" si="624"/>
        <v>0.20580000000008747</v>
      </c>
      <c r="C7945" s="167">
        <f t="shared" si="620"/>
        <v>262.95599999998427</v>
      </c>
      <c r="D7945" s="167">
        <f>IF('Lineær programmering opg 4'!$M$4=0,"-",(-A7945+'Lineær programmering opg 4'!$M$4)/'Lineær programmering opg 4'!$K$4*-1)</f>
        <v>381.215999999958</v>
      </c>
      <c r="E7945" s="167">
        <f>IF('Lineær programmering opg 4'!$M$5=0,"-",(-A7945+'Lineær programmering opg 4'!$M$5)/'Lineær programmering opg 4'!$K$5*-1)</f>
        <v>262.95599999998427</v>
      </c>
      <c r="F7945" s="167" t="str">
        <f>IF('Lineær programmering opg 4'!$E$6=0,"-",(-A7945+'Lineær programmering opg 4'!$M$6)/'Lineær programmering opg 4'!$K$6*-1)</f>
        <v>-</v>
      </c>
      <c r="G7945" s="167" t="str">
        <f>IF('Lineær programmering opg 4'!$D$7=0,"-",((-A7945+'Lineær programmering opg 4'!$M$7)/'Lineær programmering opg 4'!$K$7)*-1)</f>
        <v>-</v>
      </c>
      <c r="H7945" s="167" t="str">
        <f>IF('Lineær programmering opg 4'!$C$8=0,"-",((-A7945+'Lineær programmering opg 4'!$M$8)/'Lineær programmering opg 4'!$K$8)*-1)</f>
        <v>-</v>
      </c>
      <c r="I7945" s="167" t="str">
        <f>IF('Lineær programmering opg 4'!$D$8=0,"-",'Lineær programmering opg 4'!$G$8)</f>
        <v>-</v>
      </c>
      <c r="J7945" s="295">
        <f>A7945*'Lineær programmering opg 4'!$C$11+Datatabel!C7945*'Lineær programmering opg 4'!$D$11</f>
        <v>44382.599999999744</v>
      </c>
      <c r="K7945" s="9">
        <f t="shared" si="622"/>
        <v>0</v>
      </c>
      <c r="L7945" s="9">
        <f t="shared" si="623"/>
        <v>0</v>
      </c>
    </row>
    <row r="7946" spans="1:12" ht="15" x14ac:dyDescent="0.25">
      <c r="A7946" s="167">
        <f t="shared" si="621"/>
        <v>49.368000000020999</v>
      </c>
      <c r="B7946" s="325">
        <f t="shared" si="624"/>
        <v>0.20570000000008748</v>
      </c>
      <c r="C7946" s="167">
        <f t="shared" si="620"/>
        <v>262.9739999999843</v>
      </c>
      <c r="D7946" s="167">
        <f>IF('Lineær programmering opg 4'!$M$4=0,"-",(-A7946+'Lineær programmering opg 4'!$M$4)/'Lineær programmering opg 4'!$K$4*-1)</f>
        <v>381.263999999958</v>
      </c>
      <c r="E7946" s="167">
        <f>IF('Lineær programmering opg 4'!$M$5=0,"-",(-A7946+'Lineær programmering opg 4'!$M$5)/'Lineær programmering opg 4'!$K$5*-1)</f>
        <v>262.9739999999843</v>
      </c>
      <c r="F7946" s="167" t="str">
        <f>IF('Lineær programmering opg 4'!$E$6=0,"-",(-A7946+'Lineær programmering opg 4'!$M$6)/'Lineær programmering opg 4'!$K$6*-1)</f>
        <v>-</v>
      </c>
      <c r="G7946" s="167" t="str">
        <f>IF('Lineær programmering opg 4'!$D$7=0,"-",((-A7946+'Lineær programmering opg 4'!$M$7)/'Lineær programmering opg 4'!$K$7)*-1)</f>
        <v>-</v>
      </c>
      <c r="H7946" s="167" t="str">
        <f>IF('Lineær programmering opg 4'!$C$8=0,"-",((-A7946+'Lineær programmering opg 4'!$M$8)/'Lineær programmering opg 4'!$K$8)*-1)</f>
        <v>-</v>
      </c>
      <c r="I7946" s="167" t="str">
        <f>IF('Lineær programmering opg 4'!$D$8=0,"-",'Lineær programmering opg 4'!$G$8)</f>
        <v>-</v>
      </c>
      <c r="J7946" s="295">
        <f>A7946*'Lineær programmering opg 4'!$C$11+Datatabel!C7946*'Lineær programmering opg 4'!$D$11</f>
        <v>44382.899999999747</v>
      </c>
      <c r="K7946" s="9">
        <f t="shared" si="622"/>
        <v>0</v>
      </c>
      <c r="L7946" s="9">
        <f t="shared" si="623"/>
        <v>0</v>
      </c>
    </row>
    <row r="7947" spans="1:12" ht="15" x14ac:dyDescent="0.25">
      <c r="A7947" s="167">
        <f t="shared" si="621"/>
        <v>49.344000000020998</v>
      </c>
      <c r="B7947" s="325">
        <f t="shared" si="624"/>
        <v>0.20560000000008749</v>
      </c>
      <c r="C7947" s="167">
        <f t="shared" si="620"/>
        <v>262.99199999998427</v>
      </c>
      <c r="D7947" s="167">
        <f>IF('Lineær programmering opg 4'!$M$4=0,"-",(-A7947+'Lineær programmering opg 4'!$M$4)/'Lineær programmering opg 4'!$K$4*-1)</f>
        <v>381.311999999958</v>
      </c>
      <c r="E7947" s="167">
        <f>IF('Lineær programmering opg 4'!$M$5=0,"-",(-A7947+'Lineær programmering opg 4'!$M$5)/'Lineær programmering opg 4'!$K$5*-1)</f>
        <v>262.99199999998427</v>
      </c>
      <c r="F7947" s="167" t="str">
        <f>IF('Lineær programmering opg 4'!$E$6=0,"-",(-A7947+'Lineær programmering opg 4'!$M$6)/'Lineær programmering opg 4'!$K$6*-1)</f>
        <v>-</v>
      </c>
      <c r="G7947" s="167" t="str">
        <f>IF('Lineær programmering opg 4'!$D$7=0,"-",((-A7947+'Lineær programmering opg 4'!$M$7)/'Lineær programmering opg 4'!$K$7)*-1)</f>
        <v>-</v>
      </c>
      <c r="H7947" s="167" t="str">
        <f>IF('Lineær programmering opg 4'!$C$8=0,"-",((-A7947+'Lineær programmering opg 4'!$M$8)/'Lineær programmering opg 4'!$K$8)*-1)</f>
        <v>-</v>
      </c>
      <c r="I7947" s="167" t="str">
        <f>IF('Lineær programmering opg 4'!$D$8=0,"-",'Lineær programmering opg 4'!$G$8)</f>
        <v>-</v>
      </c>
      <c r="J7947" s="295">
        <f>A7947*'Lineær programmering opg 4'!$C$11+Datatabel!C7947*'Lineær programmering opg 4'!$D$11</f>
        <v>44383.199999999735</v>
      </c>
      <c r="K7947" s="9">
        <f t="shared" si="622"/>
        <v>0</v>
      </c>
      <c r="L7947" s="9">
        <f t="shared" si="623"/>
        <v>0</v>
      </c>
    </row>
    <row r="7948" spans="1:12" ht="15" x14ac:dyDescent="0.25">
      <c r="A7948" s="167">
        <f t="shared" si="621"/>
        <v>49.320000000020997</v>
      </c>
      <c r="B7948" s="325">
        <f t="shared" si="624"/>
        <v>0.2055000000000875</v>
      </c>
      <c r="C7948" s="167">
        <f t="shared" si="620"/>
        <v>263.0099999999843</v>
      </c>
      <c r="D7948" s="167">
        <f>IF('Lineær programmering opg 4'!$M$4=0,"-",(-A7948+'Lineær programmering opg 4'!$M$4)/'Lineær programmering opg 4'!$K$4*-1)</f>
        <v>381.35999999995801</v>
      </c>
      <c r="E7948" s="167">
        <f>IF('Lineær programmering opg 4'!$M$5=0,"-",(-A7948+'Lineær programmering opg 4'!$M$5)/'Lineær programmering opg 4'!$K$5*-1)</f>
        <v>263.0099999999843</v>
      </c>
      <c r="F7948" s="167" t="str">
        <f>IF('Lineær programmering opg 4'!$E$6=0,"-",(-A7948+'Lineær programmering opg 4'!$M$6)/'Lineær programmering opg 4'!$K$6*-1)</f>
        <v>-</v>
      </c>
      <c r="G7948" s="167" t="str">
        <f>IF('Lineær programmering opg 4'!$D$7=0,"-",((-A7948+'Lineær programmering opg 4'!$M$7)/'Lineær programmering opg 4'!$K$7)*-1)</f>
        <v>-</v>
      </c>
      <c r="H7948" s="167" t="str">
        <f>IF('Lineær programmering opg 4'!$C$8=0,"-",((-A7948+'Lineær programmering opg 4'!$M$8)/'Lineær programmering opg 4'!$K$8)*-1)</f>
        <v>-</v>
      </c>
      <c r="I7948" s="167" t="str">
        <f>IF('Lineær programmering opg 4'!$D$8=0,"-",'Lineær programmering opg 4'!$G$8)</f>
        <v>-</v>
      </c>
      <c r="J7948" s="295">
        <f>A7948*'Lineær programmering opg 4'!$C$11+Datatabel!C7948*'Lineær programmering opg 4'!$D$11</f>
        <v>44383.499999999745</v>
      </c>
      <c r="K7948" s="9">
        <f t="shared" si="622"/>
        <v>0</v>
      </c>
      <c r="L7948" s="9">
        <f t="shared" si="623"/>
        <v>0</v>
      </c>
    </row>
    <row r="7949" spans="1:12" ht="15" x14ac:dyDescent="0.25">
      <c r="A7949" s="167">
        <f t="shared" si="621"/>
        <v>49.296000000021003</v>
      </c>
      <c r="B7949" s="325">
        <f t="shared" si="624"/>
        <v>0.20540000000008751</v>
      </c>
      <c r="C7949" s="167">
        <f t="shared" si="620"/>
        <v>263.02799999998427</v>
      </c>
      <c r="D7949" s="167">
        <f>IF('Lineær programmering opg 4'!$M$4=0,"-",(-A7949+'Lineær programmering opg 4'!$M$4)/'Lineær programmering opg 4'!$K$4*-1)</f>
        <v>381.40799999995801</v>
      </c>
      <c r="E7949" s="167">
        <f>IF('Lineær programmering opg 4'!$M$5=0,"-",(-A7949+'Lineær programmering opg 4'!$M$5)/'Lineær programmering opg 4'!$K$5*-1)</f>
        <v>263.02799999998427</v>
      </c>
      <c r="F7949" s="167" t="str">
        <f>IF('Lineær programmering opg 4'!$E$6=0,"-",(-A7949+'Lineær programmering opg 4'!$M$6)/'Lineær programmering opg 4'!$K$6*-1)</f>
        <v>-</v>
      </c>
      <c r="G7949" s="167" t="str">
        <f>IF('Lineær programmering opg 4'!$D$7=0,"-",((-A7949+'Lineær programmering opg 4'!$M$7)/'Lineær programmering opg 4'!$K$7)*-1)</f>
        <v>-</v>
      </c>
      <c r="H7949" s="167" t="str">
        <f>IF('Lineær programmering opg 4'!$C$8=0,"-",((-A7949+'Lineær programmering opg 4'!$M$8)/'Lineær programmering opg 4'!$K$8)*-1)</f>
        <v>-</v>
      </c>
      <c r="I7949" s="167" t="str">
        <f>IF('Lineær programmering opg 4'!$D$8=0,"-",'Lineær programmering opg 4'!$G$8)</f>
        <v>-</v>
      </c>
      <c r="J7949" s="295">
        <f>A7949*'Lineær programmering opg 4'!$C$11+Datatabel!C7949*'Lineær programmering opg 4'!$D$11</f>
        <v>44383.799999999741</v>
      </c>
      <c r="K7949" s="9">
        <f t="shared" si="622"/>
        <v>0</v>
      </c>
      <c r="L7949" s="9">
        <f t="shared" si="623"/>
        <v>0</v>
      </c>
    </row>
    <row r="7950" spans="1:12" ht="15" x14ac:dyDescent="0.25">
      <c r="A7950" s="167">
        <f t="shared" si="621"/>
        <v>49.272000000021009</v>
      </c>
      <c r="B7950" s="325">
        <f t="shared" si="624"/>
        <v>0.20530000000008752</v>
      </c>
      <c r="C7950" s="167">
        <f t="shared" si="620"/>
        <v>263.04599999998425</v>
      </c>
      <c r="D7950" s="167">
        <f>IF('Lineær programmering opg 4'!$M$4=0,"-",(-A7950+'Lineær programmering opg 4'!$M$4)/'Lineær programmering opg 4'!$K$4*-1)</f>
        <v>381.45599999995795</v>
      </c>
      <c r="E7950" s="167">
        <f>IF('Lineær programmering opg 4'!$M$5=0,"-",(-A7950+'Lineær programmering opg 4'!$M$5)/'Lineær programmering opg 4'!$K$5*-1)</f>
        <v>263.04599999998425</v>
      </c>
      <c r="F7950" s="167" t="str">
        <f>IF('Lineær programmering opg 4'!$E$6=0,"-",(-A7950+'Lineær programmering opg 4'!$M$6)/'Lineær programmering opg 4'!$K$6*-1)</f>
        <v>-</v>
      </c>
      <c r="G7950" s="167" t="str">
        <f>IF('Lineær programmering opg 4'!$D$7=0,"-",((-A7950+'Lineær programmering opg 4'!$M$7)/'Lineær programmering opg 4'!$K$7)*-1)</f>
        <v>-</v>
      </c>
      <c r="H7950" s="167" t="str">
        <f>IF('Lineær programmering opg 4'!$C$8=0,"-",((-A7950+'Lineær programmering opg 4'!$M$8)/'Lineær programmering opg 4'!$K$8)*-1)</f>
        <v>-</v>
      </c>
      <c r="I7950" s="167" t="str">
        <f>IF('Lineær programmering opg 4'!$D$8=0,"-",'Lineær programmering opg 4'!$G$8)</f>
        <v>-</v>
      </c>
      <c r="J7950" s="295">
        <f>A7950*'Lineær programmering opg 4'!$C$11+Datatabel!C7950*'Lineær programmering opg 4'!$D$11</f>
        <v>44384.099999999737</v>
      </c>
      <c r="K7950" s="9">
        <f t="shared" si="622"/>
        <v>0</v>
      </c>
      <c r="L7950" s="9">
        <f t="shared" si="623"/>
        <v>0</v>
      </c>
    </row>
    <row r="7951" spans="1:12" ht="15" x14ac:dyDescent="0.25">
      <c r="A7951" s="167">
        <f t="shared" si="621"/>
        <v>49.248000000021008</v>
      </c>
      <c r="B7951" s="325">
        <f t="shared" si="624"/>
        <v>0.20520000000008753</v>
      </c>
      <c r="C7951" s="167">
        <f t="shared" si="620"/>
        <v>263.06399999998428</v>
      </c>
      <c r="D7951" s="167">
        <f>IF('Lineær programmering opg 4'!$M$4=0,"-",(-A7951+'Lineær programmering opg 4'!$M$4)/'Lineær programmering opg 4'!$K$4*-1)</f>
        <v>381.50399999995795</v>
      </c>
      <c r="E7951" s="167">
        <f>IF('Lineær programmering opg 4'!$M$5=0,"-",(-A7951+'Lineær programmering opg 4'!$M$5)/'Lineær programmering opg 4'!$K$5*-1)</f>
        <v>263.06399999998428</v>
      </c>
      <c r="F7951" s="167" t="str">
        <f>IF('Lineær programmering opg 4'!$E$6=0,"-",(-A7951+'Lineær programmering opg 4'!$M$6)/'Lineær programmering opg 4'!$K$6*-1)</f>
        <v>-</v>
      </c>
      <c r="G7951" s="167" t="str">
        <f>IF('Lineær programmering opg 4'!$D$7=0,"-",((-A7951+'Lineær programmering opg 4'!$M$7)/'Lineær programmering opg 4'!$K$7)*-1)</f>
        <v>-</v>
      </c>
      <c r="H7951" s="167" t="str">
        <f>IF('Lineær programmering opg 4'!$C$8=0,"-",((-A7951+'Lineær programmering opg 4'!$M$8)/'Lineær programmering opg 4'!$K$8)*-1)</f>
        <v>-</v>
      </c>
      <c r="I7951" s="167" t="str">
        <f>IF('Lineær programmering opg 4'!$D$8=0,"-",'Lineær programmering opg 4'!$G$8)</f>
        <v>-</v>
      </c>
      <c r="J7951" s="295">
        <f>A7951*'Lineær programmering opg 4'!$C$11+Datatabel!C7951*'Lineær programmering opg 4'!$D$11</f>
        <v>44384.39999999974</v>
      </c>
      <c r="K7951" s="9">
        <f t="shared" si="622"/>
        <v>0</v>
      </c>
      <c r="L7951" s="9">
        <f t="shared" si="623"/>
        <v>0</v>
      </c>
    </row>
    <row r="7952" spans="1:12" ht="15" x14ac:dyDescent="0.25">
      <c r="A7952" s="167">
        <f t="shared" si="621"/>
        <v>49.224000000021007</v>
      </c>
      <c r="B7952" s="325">
        <f t="shared" si="624"/>
        <v>0.20510000000008755</v>
      </c>
      <c r="C7952" s="167">
        <f t="shared" si="620"/>
        <v>263.08199999998425</v>
      </c>
      <c r="D7952" s="167">
        <f>IF('Lineær programmering opg 4'!$M$4=0,"-",(-A7952+'Lineær programmering opg 4'!$M$4)/'Lineær programmering opg 4'!$K$4*-1)</f>
        <v>381.55199999995796</v>
      </c>
      <c r="E7952" s="167">
        <f>IF('Lineær programmering opg 4'!$M$5=0,"-",(-A7952+'Lineær programmering opg 4'!$M$5)/'Lineær programmering opg 4'!$K$5*-1)</f>
        <v>263.08199999998425</v>
      </c>
      <c r="F7952" s="167" t="str">
        <f>IF('Lineær programmering opg 4'!$E$6=0,"-",(-A7952+'Lineær programmering opg 4'!$M$6)/'Lineær programmering opg 4'!$K$6*-1)</f>
        <v>-</v>
      </c>
      <c r="G7952" s="167" t="str">
        <f>IF('Lineær programmering opg 4'!$D$7=0,"-",((-A7952+'Lineær programmering opg 4'!$M$7)/'Lineær programmering opg 4'!$K$7)*-1)</f>
        <v>-</v>
      </c>
      <c r="H7952" s="167" t="str">
        <f>IF('Lineær programmering opg 4'!$C$8=0,"-",((-A7952+'Lineær programmering opg 4'!$M$8)/'Lineær programmering opg 4'!$K$8)*-1)</f>
        <v>-</v>
      </c>
      <c r="I7952" s="167" t="str">
        <f>IF('Lineær programmering opg 4'!$D$8=0,"-",'Lineær programmering opg 4'!$G$8)</f>
        <v>-</v>
      </c>
      <c r="J7952" s="295">
        <f>A7952*'Lineær programmering opg 4'!$C$11+Datatabel!C7952*'Lineær programmering opg 4'!$D$11</f>
        <v>44384.699999999735</v>
      </c>
      <c r="K7952" s="9">
        <f t="shared" si="622"/>
        <v>0</v>
      </c>
      <c r="L7952" s="9">
        <f t="shared" si="623"/>
        <v>0</v>
      </c>
    </row>
    <row r="7953" spans="1:12" ht="15" x14ac:dyDescent="0.25">
      <c r="A7953" s="167">
        <f t="shared" si="621"/>
        <v>49.200000000021014</v>
      </c>
      <c r="B7953" s="325">
        <f t="shared" si="624"/>
        <v>0.20500000000008756</v>
      </c>
      <c r="C7953" s="167">
        <f t="shared" si="620"/>
        <v>263.09999999998428</v>
      </c>
      <c r="D7953" s="167">
        <f>IF('Lineær programmering opg 4'!$M$4=0,"-",(-A7953+'Lineær programmering opg 4'!$M$4)/'Lineær programmering opg 4'!$K$4*-1)</f>
        <v>381.59999999995796</v>
      </c>
      <c r="E7953" s="167">
        <f>IF('Lineær programmering opg 4'!$M$5=0,"-",(-A7953+'Lineær programmering opg 4'!$M$5)/'Lineær programmering opg 4'!$K$5*-1)</f>
        <v>263.09999999998428</v>
      </c>
      <c r="F7953" s="167" t="str">
        <f>IF('Lineær programmering opg 4'!$E$6=0,"-",(-A7953+'Lineær programmering opg 4'!$M$6)/'Lineær programmering opg 4'!$K$6*-1)</f>
        <v>-</v>
      </c>
      <c r="G7953" s="167" t="str">
        <f>IF('Lineær programmering opg 4'!$D$7=0,"-",((-A7953+'Lineær programmering opg 4'!$M$7)/'Lineær programmering opg 4'!$K$7)*-1)</f>
        <v>-</v>
      </c>
      <c r="H7953" s="167" t="str">
        <f>IF('Lineær programmering opg 4'!$C$8=0,"-",((-A7953+'Lineær programmering opg 4'!$M$8)/'Lineær programmering opg 4'!$K$8)*-1)</f>
        <v>-</v>
      </c>
      <c r="I7953" s="167" t="str">
        <f>IF('Lineær programmering opg 4'!$D$8=0,"-",'Lineær programmering opg 4'!$G$8)</f>
        <v>-</v>
      </c>
      <c r="J7953" s="295">
        <f>A7953*'Lineær programmering opg 4'!$C$11+Datatabel!C7953*'Lineær programmering opg 4'!$D$11</f>
        <v>44384.999999999745</v>
      </c>
      <c r="K7953" s="9">
        <f t="shared" si="622"/>
        <v>0</v>
      </c>
      <c r="L7953" s="9">
        <f t="shared" si="623"/>
        <v>0</v>
      </c>
    </row>
    <row r="7954" spans="1:12" ht="15" x14ac:dyDescent="0.25">
      <c r="A7954" s="167">
        <f t="shared" si="621"/>
        <v>49.17600000002102</v>
      </c>
      <c r="B7954" s="325">
        <f t="shared" si="624"/>
        <v>0.20490000000008757</v>
      </c>
      <c r="C7954" s="167">
        <f t="shared" si="620"/>
        <v>263.11799999998425</v>
      </c>
      <c r="D7954" s="167">
        <f>IF('Lineær programmering opg 4'!$M$4=0,"-",(-A7954+'Lineær programmering opg 4'!$M$4)/'Lineær programmering opg 4'!$K$4*-1)</f>
        <v>381.64799999995796</v>
      </c>
      <c r="E7954" s="167">
        <f>IF('Lineær programmering opg 4'!$M$5=0,"-",(-A7954+'Lineær programmering opg 4'!$M$5)/'Lineær programmering opg 4'!$K$5*-1)</f>
        <v>263.11799999998425</v>
      </c>
      <c r="F7954" s="167" t="str">
        <f>IF('Lineær programmering opg 4'!$E$6=0,"-",(-A7954+'Lineær programmering opg 4'!$M$6)/'Lineær programmering opg 4'!$K$6*-1)</f>
        <v>-</v>
      </c>
      <c r="G7954" s="167" t="str">
        <f>IF('Lineær programmering opg 4'!$D$7=0,"-",((-A7954+'Lineær programmering opg 4'!$M$7)/'Lineær programmering opg 4'!$K$7)*-1)</f>
        <v>-</v>
      </c>
      <c r="H7954" s="167" t="str">
        <f>IF('Lineær programmering opg 4'!$C$8=0,"-",((-A7954+'Lineær programmering opg 4'!$M$8)/'Lineær programmering opg 4'!$K$8)*-1)</f>
        <v>-</v>
      </c>
      <c r="I7954" s="167" t="str">
        <f>IF('Lineær programmering opg 4'!$D$8=0,"-",'Lineær programmering opg 4'!$G$8)</f>
        <v>-</v>
      </c>
      <c r="J7954" s="295">
        <f>A7954*'Lineær programmering opg 4'!$C$11+Datatabel!C7954*'Lineær programmering opg 4'!$D$11</f>
        <v>44385.299999999741</v>
      </c>
      <c r="K7954" s="9">
        <f t="shared" si="622"/>
        <v>0</v>
      </c>
      <c r="L7954" s="9">
        <f t="shared" si="623"/>
        <v>0</v>
      </c>
    </row>
    <row r="7955" spans="1:12" ht="15" x14ac:dyDescent="0.25">
      <c r="A7955" s="167">
        <f t="shared" si="621"/>
        <v>49.152000000021019</v>
      </c>
      <c r="B7955" s="325">
        <f t="shared" si="624"/>
        <v>0.20480000000008758</v>
      </c>
      <c r="C7955" s="167">
        <f t="shared" si="620"/>
        <v>263.13599999998428</v>
      </c>
      <c r="D7955" s="167">
        <f>IF('Lineær programmering opg 4'!$M$4=0,"-",(-A7955+'Lineær programmering opg 4'!$M$4)/'Lineær programmering opg 4'!$K$4*-1)</f>
        <v>381.69599999995796</v>
      </c>
      <c r="E7955" s="167">
        <f>IF('Lineær programmering opg 4'!$M$5=0,"-",(-A7955+'Lineær programmering opg 4'!$M$5)/'Lineær programmering opg 4'!$K$5*-1)</f>
        <v>263.13599999998428</v>
      </c>
      <c r="F7955" s="167" t="str">
        <f>IF('Lineær programmering opg 4'!$E$6=0,"-",(-A7955+'Lineær programmering opg 4'!$M$6)/'Lineær programmering opg 4'!$K$6*-1)</f>
        <v>-</v>
      </c>
      <c r="G7955" s="167" t="str">
        <f>IF('Lineær programmering opg 4'!$D$7=0,"-",((-A7955+'Lineær programmering opg 4'!$M$7)/'Lineær programmering opg 4'!$K$7)*-1)</f>
        <v>-</v>
      </c>
      <c r="H7955" s="167" t="str">
        <f>IF('Lineær programmering opg 4'!$C$8=0,"-",((-A7955+'Lineær programmering opg 4'!$M$8)/'Lineær programmering opg 4'!$K$8)*-1)</f>
        <v>-</v>
      </c>
      <c r="I7955" s="167" t="str">
        <f>IF('Lineær programmering opg 4'!$D$8=0,"-",'Lineær programmering opg 4'!$G$8)</f>
        <v>-</v>
      </c>
      <c r="J7955" s="295">
        <f>A7955*'Lineær programmering opg 4'!$C$11+Datatabel!C7955*'Lineær programmering opg 4'!$D$11</f>
        <v>44385.599999999744</v>
      </c>
      <c r="K7955" s="9">
        <f t="shared" si="622"/>
        <v>0</v>
      </c>
      <c r="L7955" s="9">
        <f t="shared" si="623"/>
        <v>0</v>
      </c>
    </row>
    <row r="7956" spans="1:12" ht="15" x14ac:dyDescent="0.25">
      <c r="A7956" s="167">
        <f t="shared" si="621"/>
        <v>49.128000000021018</v>
      </c>
      <c r="B7956" s="325">
        <f t="shared" si="624"/>
        <v>0.20470000000008759</v>
      </c>
      <c r="C7956" s="167">
        <f t="shared" si="620"/>
        <v>263.15399999998425</v>
      </c>
      <c r="D7956" s="167">
        <f>IF('Lineær programmering opg 4'!$M$4=0,"-",(-A7956+'Lineær programmering opg 4'!$M$4)/'Lineær programmering opg 4'!$K$4*-1)</f>
        <v>381.74399999995796</v>
      </c>
      <c r="E7956" s="167">
        <f>IF('Lineær programmering opg 4'!$M$5=0,"-",(-A7956+'Lineær programmering opg 4'!$M$5)/'Lineær programmering opg 4'!$K$5*-1)</f>
        <v>263.15399999998425</v>
      </c>
      <c r="F7956" s="167" t="str">
        <f>IF('Lineær programmering opg 4'!$E$6=0,"-",(-A7956+'Lineær programmering opg 4'!$M$6)/'Lineær programmering opg 4'!$K$6*-1)</f>
        <v>-</v>
      </c>
      <c r="G7956" s="167" t="str">
        <f>IF('Lineær programmering opg 4'!$D$7=0,"-",((-A7956+'Lineær programmering opg 4'!$M$7)/'Lineær programmering opg 4'!$K$7)*-1)</f>
        <v>-</v>
      </c>
      <c r="H7956" s="167" t="str">
        <f>IF('Lineær programmering opg 4'!$C$8=0,"-",((-A7956+'Lineær programmering opg 4'!$M$8)/'Lineær programmering opg 4'!$K$8)*-1)</f>
        <v>-</v>
      </c>
      <c r="I7956" s="167" t="str">
        <f>IF('Lineær programmering opg 4'!$D$8=0,"-",'Lineær programmering opg 4'!$G$8)</f>
        <v>-</v>
      </c>
      <c r="J7956" s="295">
        <f>A7956*'Lineær programmering opg 4'!$C$11+Datatabel!C7956*'Lineær programmering opg 4'!$D$11</f>
        <v>44385.899999999747</v>
      </c>
      <c r="K7956" s="9">
        <f t="shared" si="622"/>
        <v>0</v>
      </c>
      <c r="L7956" s="9">
        <f t="shared" si="623"/>
        <v>0</v>
      </c>
    </row>
    <row r="7957" spans="1:12" ht="15" x14ac:dyDescent="0.25">
      <c r="A7957" s="167">
        <f t="shared" si="621"/>
        <v>49.104000000021024</v>
      </c>
      <c r="B7957" s="325">
        <f t="shared" si="624"/>
        <v>0.2046000000000876</v>
      </c>
      <c r="C7957" s="167">
        <f t="shared" si="620"/>
        <v>263.17199999998428</v>
      </c>
      <c r="D7957" s="167">
        <f>IF('Lineær programmering opg 4'!$M$4=0,"-",(-A7957+'Lineær programmering opg 4'!$M$4)/'Lineær programmering opg 4'!$K$4*-1)</f>
        <v>381.79199999995797</v>
      </c>
      <c r="E7957" s="167">
        <f>IF('Lineær programmering opg 4'!$M$5=0,"-",(-A7957+'Lineær programmering opg 4'!$M$5)/'Lineær programmering opg 4'!$K$5*-1)</f>
        <v>263.17199999998428</v>
      </c>
      <c r="F7957" s="167" t="str">
        <f>IF('Lineær programmering opg 4'!$E$6=0,"-",(-A7957+'Lineær programmering opg 4'!$M$6)/'Lineær programmering opg 4'!$K$6*-1)</f>
        <v>-</v>
      </c>
      <c r="G7957" s="167" t="str">
        <f>IF('Lineær programmering opg 4'!$D$7=0,"-",((-A7957+'Lineær programmering opg 4'!$M$7)/'Lineær programmering opg 4'!$K$7)*-1)</f>
        <v>-</v>
      </c>
      <c r="H7957" s="167" t="str">
        <f>IF('Lineær programmering opg 4'!$C$8=0,"-",((-A7957+'Lineær programmering opg 4'!$M$8)/'Lineær programmering opg 4'!$K$8)*-1)</f>
        <v>-</v>
      </c>
      <c r="I7957" s="167" t="str">
        <f>IF('Lineær programmering opg 4'!$D$8=0,"-",'Lineær programmering opg 4'!$G$8)</f>
        <v>-</v>
      </c>
      <c r="J7957" s="295">
        <f>A7957*'Lineær programmering opg 4'!$C$11+Datatabel!C7957*'Lineær programmering opg 4'!$D$11</f>
        <v>44386.19999999975</v>
      </c>
      <c r="K7957" s="9">
        <f t="shared" si="622"/>
        <v>0</v>
      </c>
      <c r="L7957" s="9">
        <f t="shared" si="623"/>
        <v>0</v>
      </c>
    </row>
    <row r="7958" spans="1:12" ht="15" x14ac:dyDescent="0.25">
      <c r="A7958" s="167">
        <f t="shared" si="621"/>
        <v>49.08000000002103</v>
      </c>
      <c r="B7958" s="325">
        <f t="shared" si="624"/>
        <v>0.20450000000008761</v>
      </c>
      <c r="C7958" s="167">
        <f t="shared" si="620"/>
        <v>263.18999999998425</v>
      </c>
      <c r="D7958" s="167">
        <f>IF('Lineær programmering opg 4'!$M$4=0,"-",(-A7958+'Lineær programmering opg 4'!$M$4)/'Lineær programmering opg 4'!$K$4*-1)</f>
        <v>381.83999999995797</v>
      </c>
      <c r="E7958" s="167">
        <f>IF('Lineær programmering opg 4'!$M$5=0,"-",(-A7958+'Lineær programmering opg 4'!$M$5)/'Lineær programmering opg 4'!$K$5*-1)</f>
        <v>263.18999999998425</v>
      </c>
      <c r="F7958" s="167" t="str">
        <f>IF('Lineær programmering opg 4'!$E$6=0,"-",(-A7958+'Lineær programmering opg 4'!$M$6)/'Lineær programmering opg 4'!$K$6*-1)</f>
        <v>-</v>
      </c>
      <c r="G7958" s="167" t="str">
        <f>IF('Lineær programmering opg 4'!$D$7=0,"-",((-A7958+'Lineær programmering opg 4'!$M$7)/'Lineær programmering opg 4'!$K$7)*-1)</f>
        <v>-</v>
      </c>
      <c r="H7958" s="167" t="str">
        <f>IF('Lineær programmering opg 4'!$C$8=0,"-",((-A7958+'Lineær programmering opg 4'!$M$8)/'Lineær programmering opg 4'!$K$8)*-1)</f>
        <v>-</v>
      </c>
      <c r="I7958" s="167" t="str">
        <f>IF('Lineær programmering opg 4'!$D$8=0,"-",'Lineær programmering opg 4'!$G$8)</f>
        <v>-</v>
      </c>
      <c r="J7958" s="295">
        <f>A7958*'Lineær programmering opg 4'!$C$11+Datatabel!C7958*'Lineær programmering opg 4'!$D$11</f>
        <v>44386.499999999738</v>
      </c>
      <c r="K7958" s="9">
        <f t="shared" si="622"/>
        <v>0</v>
      </c>
      <c r="L7958" s="9">
        <f t="shared" si="623"/>
        <v>0</v>
      </c>
    </row>
    <row r="7959" spans="1:12" ht="15" x14ac:dyDescent="0.25">
      <c r="A7959" s="167">
        <f t="shared" si="621"/>
        <v>49.056000000021029</v>
      </c>
      <c r="B7959" s="325">
        <f t="shared" si="624"/>
        <v>0.20440000000008762</v>
      </c>
      <c r="C7959" s="167">
        <f t="shared" si="620"/>
        <v>263.20799999998428</v>
      </c>
      <c r="D7959" s="167">
        <f>IF('Lineær programmering opg 4'!$M$4=0,"-",(-A7959+'Lineær programmering opg 4'!$M$4)/'Lineær programmering opg 4'!$K$4*-1)</f>
        <v>381.88799999995797</v>
      </c>
      <c r="E7959" s="167">
        <f>IF('Lineær programmering opg 4'!$M$5=0,"-",(-A7959+'Lineær programmering opg 4'!$M$5)/'Lineær programmering opg 4'!$K$5*-1)</f>
        <v>263.20799999998428</v>
      </c>
      <c r="F7959" s="167" t="str">
        <f>IF('Lineær programmering opg 4'!$E$6=0,"-",(-A7959+'Lineær programmering opg 4'!$M$6)/'Lineær programmering opg 4'!$K$6*-1)</f>
        <v>-</v>
      </c>
      <c r="G7959" s="167" t="str">
        <f>IF('Lineær programmering opg 4'!$D$7=0,"-",((-A7959+'Lineær programmering opg 4'!$M$7)/'Lineær programmering opg 4'!$K$7)*-1)</f>
        <v>-</v>
      </c>
      <c r="H7959" s="167" t="str">
        <f>IF('Lineær programmering opg 4'!$C$8=0,"-",((-A7959+'Lineær programmering opg 4'!$M$8)/'Lineær programmering opg 4'!$K$8)*-1)</f>
        <v>-</v>
      </c>
      <c r="I7959" s="167" t="str">
        <f>IF('Lineær programmering opg 4'!$D$8=0,"-",'Lineær programmering opg 4'!$G$8)</f>
        <v>-</v>
      </c>
      <c r="J7959" s="295">
        <f>A7959*'Lineær programmering opg 4'!$C$11+Datatabel!C7959*'Lineær programmering opg 4'!$D$11</f>
        <v>44386.799999999741</v>
      </c>
      <c r="K7959" s="9">
        <f t="shared" si="622"/>
        <v>0</v>
      </c>
      <c r="L7959" s="9">
        <f t="shared" si="623"/>
        <v>0</v>
      </c>
    </row>
    <row r="7960" spans="1:12" ht="15" x14ac:dyDescent="0.25">
      <c r="A7960" s="167">
        <f t="shared" si="621"/>
        <v>49.032000000021029</v>
      </c>
      <c r="B7960" s="325">
        <f t="shared" si="624"/>
        <v>0.20430000000008763</v>
      </c>
      <c r="C7960" s="167">
        <f t="shared" si="620"/>
        <v>263.22599999998425</v>
      </c>
      <c r="D7960" s="167">
        <f>IF('Lineær programmering opg 4'!$M$4=0,"-",(-A7960+'Lineær programmering opg 4'!$M$4)/'Lineær programmering opg 4'!$K$4*-1)</f>
        <v>381.93599999995797</v>
      </c>
      <c r="E7960" s="167">
        <f>IF('Lineær programmering opg 4'!$M$5=0,"-",(-A7960+'Lineær programmering opg 4'!$M$5)/'Lineær programmering opg 4'!$K$5*-1)</f>
        <v>263.22599999998425</v>
      </c>
      <c r="F7960" s="167" t="str">
        <f>IF('Lineær programmering opg 4'!$E$6=0,"-",(-A7960+'Lineær programmering opg 4'!$M$6)/'Lineær programmering opg 4'!$K$6*-1)</f>
        <v>-</v>
      </c>
      <c r="G7960" s="167" t="str">
        <f>IF('Lineær programmering opg 4'!$D$7=0,"-",((-A7960+'Lineær programmering opg 4'!$M$7)/'Lineær programmering opg 4'!$K$7)*-1)</f>
        <v>-</v>
      </c>
      <c r="H7960" s="167" t="str">
        <f>IF('Lineær programmering opg 4'!$C$8=0,"-",((-A7960+'Lineær programmering opg 4'!$M$8)/'Lineær programmering opg 4'!$K$8)*-1)</f>
        <v>-</v>
      </c>
      <c r="I7960" s="167" t="str">
        <f>IF('Lineær programmering opg 4'!$D$8=0,"-",'Lineær programmering opg 4'!$G$8)</f>
        <v>-</v>
      </c>
      <c r="J7960" s="295">
        <f>A7960*'Lineær programmering opg 4'!$C$11+Datatabel!C7960*'Lineær programmering opg 4'!$D$11</f>
        <v>44387.099999999737</v>
      </c>
      <c r="K7960" s="9">
        <f t="shared" si="622"/>
        <v>0</v>
      </c>
      <c r="L7960" s="9">
        <f t="shared" si="623"/>
        <v>0</v>
      </c>
    </row>
    <row r="7961" spans="1:12" ht="15" x14ac:dyDescent="0.25">
      <c r="A7961" s="167">
        <f t="shared" si="621"/>
        <v>49.008000000021035</v>
      </c>
      <c r="B7961" s="325">
        <f t="shared" si="624"/>
        <v>0.20420000000008764</v>
      </c>
      <c r="C7961" s="167">
        <f t="shared" si="620"/>
        <v>263.24399999998428</v>
      </c>
      <c r="D7961" s="167">
        <f>IF('Lineær programmering opg 4'!$M$4=0,"-",(-A7961+'Lineær programmering opg 4'!$M$4)/'Lineær programmering opg 4'!$K$4*-1)</f>
        <v>381.98399999995792</v>
      </c>
      <c r="E7961" s="167">
        <f>IF('Lineær programmering opg 4'!$M$5=0,"-",(-A7961+'Lineær programmering opg 4'!$M$5)/'Lineær programmering opg 4'!$K$5*-1)</f>
        <v>263.24399999998428</v>
      </c>
      <c r="F7961" s="167" t="str">
        <f>IF('Lineær programmering opg 4'!$E$6=0,"-",(-A7961+'Lineær programmering opg 4'!$M$6)/'Lineær programmering opg 4'!$K$6*-1)</f>
        <v>-</v>
      </c>
      <c r="G7961" s="167" t="str">
        <f>IF('Lineær programmering opg 4'!$D$7=0,"-",((-A7961+'Lineær programmering opg 4'!$M$7)/'Lineær programmering opg 4'!$K$7)*-1)</f>
        <v>-</v>
      </c>
      <c r="H7961" s="167" t="str">
        <f>IF('Lineær programmering opg 4'!$C$8=0,"-",((-A7961+'Lineær programmering opg 4'!$M$8)/'Lineær programmering opg 4'!$K$8)*-1)</f>
        <v>-</v>
      </c>
      <c r="I7961" s="167" t="str">
        <f>IF('Lineær programmering opg 4'!$D$8=0,"-",'Lineær programmering opg 4'!$G$8)</f>
        <v>-</v>
      </c>
      <c r="J7961" s="295">
        <f>A7961*'Lineær programmering opg 4'!$C$11+Datatabel!C7961*'Lineær programmering opg 4'!$D$11</f>
        <v>44387.399999999747</v>
      </c>
      <c r="K7961" s="9">
        <f t="shared" si="622"/>
        <v>0</v>
      </c>
      <c r="L7961" s="9">
        <f t="shared" si="623"/>
        <v>0</v>
      </c>
    </row>
    <row r="7962" spans="1:12" ht="15" x14ac:dyDescent="0.25">
      <c r="A7962" s="167">
        <f t="shared" si="621"/>
        <v>48.984000000021041</v>
      </c>
      <c r="B7962" s="325">
        <f t="shared" si="624"/>
        <v>0.20410000000008766</v>
      </c>
      <c r="C7962" s="167">
        <f t="shared" si="620"/>
        <v>263.2619999999842</v>
      </c>
      <c r="D7962" s="167">
        <f>IF('Lineær programmering opg 4'!$M$4=0,"-",(-A7962+'Lineær programmering opg 4'!$M$4)/'Lineær programmering opg 4'!$K$4*-1)</f>
        <v>382.03199999995792</v>
      </c>
      <c r="E7962" s="167">
        <f>IF('Lineær programmering opg 4'!$M$5=0,"-",(-A7962+'Lineær programmering opg 4'!$M$5)/'Lineær programmering opg 4'!$K$5*-1)</f>
        <v>263.2619999999842</v>
      </c>
      <c r="F7962" s="167" t="str">
        <f>IF('Lineær programmering opg 4'!$E$6=0,"-",(-A7962+'Lineær programmering opg 4'!$M$6)/'Lineær programmering opg 4'!$K$6*-1)</f>
        <v>-</v>
      </c>
      <c r="G7962" s="167" t="str">
        <f>IF('Lineær programmering opg 4'!$D$7=0,"-",((-A7962+'Lineær programmering opg 4'!$M$7)/'Lineær programmering opg 4'!$K$7)*-1)</f>
        <v>-</v>
      </c>
      <c r="H7962" s="167" t="str">
        <f>IF('Lineær programmering opg 4'!$C$8=0,"-",((-A7962+'Lineær programmering opg 4'!$M$8)/'Lineær programmering opg 4'!$K$8)*-1)</f>
        <v>-</v>
      </c>
      <c r="I7962" s="167" t="str">
        <f>IF('Lineær programmering opg 4'!$D$8=0,"-",'Lineær programmering opg 4'!$G$8)</f>
        <v>-</v>
      </c>
      <c r="J7962" s="295">
        <f>A7962*'Lineær programmering opg 4'!$C$11+Datatabel!C7962*'Lineær programmering opg 4'!$D$11</f>
        <v>44387.699999999735</v>
      </c>
      <c r="K7962" s="9">
        <f t="shared" si="622"/>
        <v>0</v>
      </c>
      <c r="L7962" s="9">
        <f t="shared" si="623"/>
        <v>0</v>
      </c>
    </row>
    <row r="7963" spans="1:12" ht="15" x14ac:dyDescent="0.25">
      <c r="A7963" s="167">
        <f t="shared" si="621"/>
        <v>48.96000000002104</v>
      </c>
      <c r="B7963" s="325">
        <f t="shared" si="624"/>
        <v>0.20400000000008767</v>
      </c>
      <c r="C7963" s="167">
        <f t="shared" si="620"/>
        <v>263.27999999998423</v>
      </c>
      <c r="D7963" s="167">
        <f>IF('Lineær programmering opg 4'!$M$4=0,"-",(-A7963+'Lineær programmering opg 4'!$M$4)/'Lineær programmering opg 4'!$K$4*-1)</f>
        <v>382.07999999995792</v>
      </c>
      <c r="E7963" s="167">
        <f>IF('Lineær programmering opg 4'!$M$5=0,"-",(-A7963+'Lineær programmering opg 4'!$M$5)/'Lineær programmering opg 4'!$K$5*-1)</f>
        <v>263.27999999998423</v>
      </c>
      <c r="F7963" s="167" t="str">
        <f>IF('Lineær programmering opg 4'!$E$6=0,"-",(-A7963+'Lineær programmering opg 4'!$M$6)/'Lineær programmering opg 4'!$K$6*-1)</f>
        <v>-</v>
      </c>
      <c r="G7963" s="167" t="str">
        <f>IF('Lineær programmering opg 4'!$D$7=0,"-",((-A7963+'Lineær programmering opg 4'!$M$7)/'Lineær programmering opg 4'!$K$7)*-1)</f>
        <v>-</v>
      </c>
      <c r="H7963" s="167" t="str">
        <f>IF('Lineær programmering opg 4'!$C$8=0,"-",((-A7963+'Lineær programmering opg 4'!$M$8)/'Lineær programmering opg 4'!$K$8)*-1)</f>
        <v>-</v>
      </c>
      <c r="I7963" s="167" t="str">
        <f>IF('Lineær programmering opg 4'!$D$8=0,"-",'Lineær programmering opg 4'!$G$8)</f>
        <v>-</v>
      </c>
      <c r="J7963" s="295">
        <f>A7963*'Lineær programmering opg 4'!$C$11+Datatabel!C7963*'Lineær programmering opg 4'!$D$11</f>
        <v>44387.999999999738</v>
      </c>
      <c r="K7963" s="9">
        <f t="shared" si="622"/>
        <v>0</v>
      </c>
      <c r="L7963" s="9">
        <f t="shared" si="623"/>
        <v>0</v>
      </c>
    </row>
    <row r="7964" spans="1:12" ht="15" x14ac:dyDescent="0.25">
      <c r="A7964" s="167">
        <f t="shared" si="621"/>
        <v>48.936000000021039</v>
      </c>
      <c r="B7964" s="325">
        <f t="shared" si="624"/>
        <v>0.20390000000008768</v>
      </c>
      <c r="C7964" s="167">
        <f t="shared" si="620"/>
        <v>263.2979999999842</v>
      </c>
      <c r="D7964" s="167">
        <f>IF('Lineær programmering opg 4'!$M$4=0,"-",(-A7964+'Lineær programmering opg 4'!$M$4)/'Lineær programmering opg 4'!$K$4*-1)</f>
        <v>382.12799999995792</v>
      </c>
      <c r="E7964" s="167">
        <f>IF('Lineær programmering opg 4'!$M$5=0,"-",(-A7964+'Lineær programmering opg 4'!$M$5)/'Lineær programmering opg 4'!$K$5*-1)</f>
        <v>263.2979999999842</v>
      </c>
      <c r="F7964" s="167" t="str">
        <f>IF('Lineær programmering opg 4'!$E$6=0,"-",(-A7964+'Lineær programmering opg 4'!$M$6)/'Lineær programmering opg 4'!$K$6*-1)</f>
        <v>-</v>
      </c>
      <c r="G7964" s="167" t="str">
        <f>IF('Lineær programmering opg 4'!$D$7=0,"-",((-A7964+'Lineær programmering opg 4'!$M$7)/'Lineær programmering opg 4'!$K$7)*-1)</f>
        <v>-</v>
      </c>
      <c r="H7964" s="167" t="str">
        <f>IF('Lineær programmering opg 4'!$C$8=0,"-",((-A7964+'Lineær programmering opg 4'!$M$8)/'Lineær programmering opg 4'!$K$8)*-1)</f>
        <v>-</v>
      </c>
      <c r="I7964" s="167" t="str">
        <f>IF('Lineær programmering opg 4'!$D$8=0,"-",'Lineær programmering opg 4'!$G$8)</f>
        <v>-</v>
      </c>
      <c r="J7964" s="295">
        <f>A7964*'Lineær programmering opg 4'!$C$11+Datatabel!C7964*'Lineær programmering opg 4'!$D$11</f>
        <v>44388.299999999734</v>
      </c>
      <c r="K7964" s="9">
        <f t="shared" si="622"/>
        <v>0</v>
      </c>
      <c r="L7964" s="9">
        <f t="shared" si="623"/>
        <v>0</v>
      </c>
    </row>
    <row r="7965" spans="1:12" ht="15" x14ac:dyDescent="0.25">
      <c r="A7965" s="167">
        <f t="shared" si="621"/>
        <v>48.912000000021045</v>
      </c>
      <c r="B7965" s="325">
        <f t="shared" si="624"/>
        <v>0.20380000000008769</v>
      </c>
      <c r="C7965" s="167">
        <f t="shared" si="620"/>
        <v>263.31599999998423</v>
      </c>
      <c r="D7965" s="167">
        <f>IF('Lineær programmering opg 4'!$M$4=0,"-",(-A7965+'Lineær programmering opg 4'!$M$4)/'Lineær programmering opg 4'!$K$4*-1)</f>
        <v>382.17599999995792</v>
      </c>
      <c r="E7965" s="167">
        <f>IF('Lineær programmering opg 4'!$M$5=0,"-",(-A7965+'Lineær programmering opg 4'!$M$5)/'Lineær programmering opg 4'!$K$5*-1)</f>
        <v>263.31599999998423</v>
      </c>
      <c r="F7965" s="167" t="str">
        <f>IF('Lineær programmering opg 4'!$E$6=0,"-",(-A7965+'Lineær programmering opg 4'!$M$6)/'Lineær programmering opg 4'!$K$6*-1)</f>
        <v>-</v>
      </c>
      <c r="G7965" s="167" t="str">
        <f>IF('Lineær programmering opg 4'!$D$7=0,"-",((-A7965+'Lineær programmering opg 4'!$M$7)/'Lineær programmering opg 4'!$K$7)*-1)</f>
        <v>-</v>
      </c>
      <c r="H7965" s="167" t="str">
        <f>IF('Lineær programmering opg 4'!$C$8=0,"-",((-A7965+'Lineær programmering opg 4'!$M$8)/'Lineær programmering opg 4'!$K$8)*-1)</f>
        <v>-</v>
      </c>
      <c r="I7965" s="167" t="str">
        <f>IF('Lineær programmering opg 4'!$D$8=0,"-",'Lineær programmering opg 4'!$G$8)</f>
        <v>-</v>
      </c>
      <c r="J7965" s="295">
        <f>A7965*'Lineær programmering opg 4'!$C$11+Datatabel!C7965*'Lineær programmering opg 4'!$D$11</f>
        <v>44388.599999999744</v>
      </c>
      <c r="K7965" s="9">
        <f t="shared" si="622"/>
        <v>0</v>
      </c>
      <c r="L7965" s="9">
        <f t="shared" si="623"/>
        <v>0</v>
      </c>
    </row>
    <row r="7966" spans="1:12" ht="15" x14ac:dyDescent="0.25">
      <c r="A7966" s="167">
        <f t="shared" si="621"/>
        <v>48.888000000021052</v>
      </c>
      <c r="B7966" s="325">
        <f t="shared" si="624"/>
        <v>0.2037000000000877</v>
      </c>
      <c r="C7966" s="167">
        <f t="shared" si="620"/>
        <v>263.3339999999842</v>
      </c>
      <c r="D7966" s="167">
        <f>IF('Lineær programmering opg 4'!$M$4=0,"-",(-A7966+'Lineær programmering opg 4'!$M$4)/'Lineær programmering opg 4'!$K$4*-1)</f>
        <v>382.22399999995787</v>
      </c>
      <c r="E7966" s="167">
        <f>IF('Lineær programmering opg 4'!$M$5=0,"-",(-A7966+'Lineær programmering opg 4'!$M$5)/'Lineær programmering opg 4'!$K$5*-1)</f>
        <v>263.3339999999842</v>
      </c>
      <c r="F7966" s="167" t="str">
        <f>IF('Lineær programmering opg 4'!$E$6=0,"-",(-A7966+'Lineær programmering opg 4'!$M$6)/'Lineær programmering opg 4'!$K$6*-1)</f>
        <v>-</v>
      </c>
      <c r="G7966" s="167" t="str">
        <f>IF('Lineær programmering opg 4'!$D$7=0,"-",((-A7966+'Lineær programmering opg 4'!$M$7)/'Lineær programmering opg 4'!$K$7)*-1)</f>
        <v>-</v>
      </c>
      <c r="H7966" s="167" t="str">
        <f>IF('Lineær programmering opg 4'!$C$8=0,"-",((-A7966+'Lineær programmering opg 4'!$M$8)/'Lineær programmering opg 4'!$K$8)*-1)</f>
        <v>-</v>
      </c>
      <c r="I7966" s="167" t="str">
        <f>IF('Lineær programmering opg 4'!$D$8=0,"-",'Lineær programmering opg 4'!$G$8)</f>
        <v>-</v>
      </c>
      <c r="J7966" s="295">
        <f>A7966*'Lineær programmering opg 4'!$C$11+Datatabel!C7966*'Lineær programmering opg 4'!$D$11</f>
        <v>44388.899999999732</v>
      </c>
      <c r="K7966" s="9">
        <f t="shared" si="622"/>
        <v>0</v>
      </c>
      <c r="L7966" s="9">
        <f t="shared" si="623"/>
        <v>0</v>
      </c>
    </row>
    <row r="7967" spans="1:12" ht="15" x14ac:dyDescent="0.25">
      <c r="A7967" s="167">
        <f t="shared" si="621"/>
        <v>48.864000000021051</v>
      </c>
      <c r="B7967" s="325">
        <f t="shared" si="624"/>
        <v>0.20360000000008771</v>
      </c>
      <c r="C7967" s="167">
        <f t="shared" si="620"/>
        <v>263.35199999998423</v>
      </c>
      <c r="D7967" s="167">
        <f>IF('Lineær programmering opg 4'!$M$4=0,"-",(-A7967+'Lineær programmering opg 4'!$M$4)/'Lineær programmering opg 4'!$K$4*-1)</f>
        <v>382.27199999995787</v>
      </c>
      <c r="E7967" s="167">
        <f>IF('Lineær programmering opg 4'!$M$5=0,"-",(-A7967+'Lineær programmering opg 4'!$M$5)/'Lineær programmering opg 4'!$K$5*-1)</f>
        <v>263.35199999998423</v>
      </c>
      <c r="F7967" s="167" t="str">
        <f>IF('Lineær programmering opg 4'!$E$6=0,"-",(-A7967+'Lineær programmering opg 4'!$M$6)/'Lineær programmering opg 4'!$K$6*-1)</f>
        <v>-</v>
      </c>
      <c r="G7967" s="167" t="str">
        <f>IF('Lineær programmering opg 4'!$D$7=0,"-",((-A7967+'Lineær programmering opg 4'!$M$7)/'Lineær programmering opg 4'!$K$7)*-1)</f>
        <v>-</v>
      </c>
      <c r="H7967" s="167" t="str">
        <f>IF('Lineær programmering opg 4'!$C$8=0,"-",((-A7967+'Lineær programmering opg 4'!$M$8)/'Lineær programmering opg 4'!$K$8)*-1)</f>
        <v>-</v>
      </c>
      <c r="I7967" s="167" t="str">
        <f>IF('Lineær programmering opg 4'!$D$8=0,"-",'Lineær programmering opg 4'!$G$8)</f>
        <v>-</v>
      </c>
      <c r="J7967" s="295">
        <f>A7967*'Lineær programmering opg 4'!$C$11+Datatabel!C7967*'Lineær programmering opg 4'!$D$11</f>
        <v>44389.199999999735</v>
      </c>
      <c r="K7967" s="9">
        <f t="shared" si="622"/>
        <v>0</v>
      </c>
      <c r="L7967" s="9">
        <f t="shared" si="623"/>
        <v>0</v>
      </c>
    </row>
    <row r="7968" spans="1:12" ht="15" x14ac:dyDescent="0.25">
      <c r="A7968" s="167">
        <f t="shared" si="621"/>
        <v>48.84000000002105</v>
      </c>
      <c r="B7968" s="325">
        <f t="shared" si="624"/>
        <v>0.20350000000008772</v>
      </c>
      <c r="C7968" s="167">
        <f t="shared" si="620"/>
        <v>263.3699999999842</v>
      </c>
      <c r="D7968" s="167">
        <f>IF('Lineær programmering opg 4'!$M$4=0,"-",(-A7968+'Lineær programmering opg 4'!$M$4)/'Lineær programmering opg 4'!$K$4*-1)</f>
        <v>382.31999999995787</v>
      </c>
      <c r="E7968" s="167">
        <f>IF('Lineær programmering opg 4'!$M$5=0,"-",(-A7968+'Lineær programmering opg 4'!$M$5)/'Lineær programmering opg 4'!$K$5*-1)</f>
        <v>263.3699999999842</v>
      </c>
      <c r="F7968" s="167" t="str">
        <f>IF('Lineær programmering opg 4'!$E$6=0,"-",(-A7968+'Lineær programmering opg 4'!$M$6)/'Lineær programmering opg 4'!$K$6*-1)</f>
        <v>-</v>
      </c>
      <c r="G7968" s="167" t="str">
        <f>IF('Lineær programmering opg 4'!$D$7=0,"-",((-A7968+'Lineær programmering opg 4'!$M$7)/'Lineær programmering opg 4'!$K$7)*-1)</f>
        <v>-</v>
      </c>
      <c r="H7968" s="167" t="str">
        <f>IF('Lineær programmering opg 4'!$C$8=0,"-",((-A7968+'Lineær programmering opg 4'!$M$8)/'Lineær programmering opg 4'!$K$8)*-1)</f>
        <v>-</v>
      </c>
      <c r="I7968" s="167" t="str">
        <f>IF('Lineær programmering opg 4'!$D$8=0,"-",'Lineær programmering opg 4'!$G$8)</f>
        <v>-</v>
      </c>
      <c r="J7968" s="295">
        <f>A7968*'Lineær programmering opg 4'!$C$11+Datatabel!C7968*'Lineær programmering opg 4'!$D$11</f>
        <v>44389.499999999731</v>
      </c>
      <c r="K7968" s="9">
        <f t="shared" si="622"/>
        <v>0</v>
      </c>
      <c r="L7968" s="9">
        <f t="shared" si="623"/>
        <v>0</v>
      </c>
    </row>
    <row r="7969" spans="1:12" ht="15" x14ac:dyDescent="0.25">
      <c r="A7969" s="167">
        <f t="shared" si="621"/>
        <v>48.816000000021056</v>
      </c>
      <c r="B7969" s="325">
        <f t="shared" si="624"/>
        <v>0.20340000000008773</v>
      </c>
      <c r="C7969" s="167">
        <f t="shared" si="620"/>
        <v>263.38799999998423</v>
      </c>
      <c r="D7969" s="167">
        <f>IF('Lineær programmering opg 4'!$M$4=0,"-",(-A7969+'Lineær programmering opg 4'!$M$4)/'Lineær programmering opg 4'!$K$4*-1)</f>
        <v>382.36799999995787</v>
      </c>
      <c r="E7969" s="167">
        <f>IF('Lineær programmering opg 4'!$M$5=0,"-",(-A7969+'Lineær programmering opg 4'!$M$5)/'Lineær programmering opg 4'!$K$5*-1)</f>
        <v>263.38799999998423</v>
      </c>
      <c r="F7969" s="167" t="str">
        <f>IF('Lineær programmering opg 4'!$E$6=0,"-",(-A7969+'Lineær programmering opg 4'!$M$6)/'Lineær programmering opg 4'!$K$6*-1)</f>
        <v>-</v>
      </c>
      <c r="G7969" s="167" t="str">
        <f>IF('Lineær programmering opg 4'!$D$7=0,"-",((-A7969+'Lineær programmering opg 4'!$M$7)/'Lineær programmering opg 4'!$K$7)*-1)</f>
        <v>-</v>
      </c>
      <c r="H7969" s="167" t="str">
        <f>IF('Lineær programmering opg 4'!$C$8=0,"-",((-A7969+'Lineær programmering opg 4'!$M$8)/'Lineær programmering opg 4'!$K$8)*-1)</f>
        <v>-</v>
      </c>
      <c r="I7969" s="167" t="str">
        <f>IF('Lineær programmering opg 4'!$D$8=0,"-",'Lineær programmering opg 4'!$G$8)</f>
        <v>-</v>
      </c>
      <c r="J7969" s="295">
        <f>A7969*'Lineær programmering opg 4'!$C$11+Datatabel!C7969*'Lineær programmering opg 4'!$D$11</f>
        <v>44389.799999999741</v>
      </c>
      <c r="K7969" s="9">
        <f t="shared" si="622"/>
        <v>0</v>
      </c>
      <c r="L7969" s="9">
        <f t="shared" si="623"/>
        <v>0</v>
      </c>
    </row>
    <row r="7970" spans="1:12" ht="15" x14ac:dyDescent="0.25">
      <c r="A7970" s="167">
        <f t="shared" si="621"/>
        <v>48.792000000021062</v>
      </c>
      <c r="B7970" s="325">
        <f t="shared" si="624"/>
        <v>0.20330000000008774</v>
      </c>
      <c r="C7970" s="167">
        <f t="shared" si="620"/>
        <v>263.4059999999842</v>
      </c>
      <c r="D7970" s="167">
        <f>IF('Lineær programmering opg 4'!$M$4=0,"-",(-A7970+'Lineær programmering opg 4'!$M$4)/'Lineær programmering opg 4'!$K$4*-1)</f>
        <v>382.41599999995788</v>
      </c>
      <c r="E7970" s="167">
        <f>IF('Lineær programmering opg 4'!$M$5=0,"-",(-A7970+'Lineær programmering opg 4'!$M$5)/'Lineær programmering opg 4'!$K$5*-1)</f>
        <v>263.4059999999842</v>
      </c>
      <c r="F7970" s="167" t="str">
        <f>IF('Lineær programmering opg 4'!$E$6=0,"-",(-A7970+'Lineær programmering opg 4'!$M$6)/'Lineær programmering opg 4'!$K$6*-1)</f>
        <v>-</v>
      </c>
      <c r="G7970" s="167" t="str">
        <f>IF('Lineær programmering opg 4'!$D$7=0,"-",((-A7970+'Lineær programmering opg 4'!$M$7)/'Lineær programmering opg 4'!$K$7)*-1)</f>
        <v>-</v>
      </c>
      <c r="H7970" s="167" t="str">
        <f>IF('Lineær programmering opg 4'!$C$8=0,"-",((-A7970+'Lineær programmering opg 4'!$M$8)/'Lineær programmering opg 4'!$K$8)*-1)</f>
        <v>-</v>
      </c>
      <c r="I7970" s="167" t="str">
        <f>IF('Lineær programmering opg 4'!$D$8=0,"-",'Lineær programmering opg 4'!$G$8)</f>
        <v>-</v>
      </c>
      <c r="J7970" s="295">
        <f>A7970*'Lineær programmering opg 4'!$C$11+Datatabel!C7970*'Lineær programmering opg 4'!$D$11</f>
        <v>44390.099999999737</v>
      </c>
      <c r="K7970" s="9">
        <f t="shared" si="622"/>
        <v>0</v>
      </c>
      <c r="L7970" s="9">
        <f t="shared" si="623"/>
        <v>0</v>
      </c>
    </row>
    <row r="7971" spans="1:12" ht="15" x14ac:dyDescent="0.25">
      <c r="A7971" s="167">
        <f t="shared" si="621"/>
        <v>48.768000000021061</v>
      </c>
      <c r="B7971" s="325">
        <f t="shared" si="624"/>
        <v>0.20320000000008775</v>
      </c>
      <c r="C7971" s="167">
        <f t="shared" si="620"/>
        <v>263.42399999998423</v>
      </c>
      <c r="D7971" s="167">
        <f>IF('Lineær programmering opg 4'!$M$4=0,"-",(-A7971+'Lineær programmering opg 4'!$M$4)/'Lineær programmering opg 4'!$K$4*-1)</f>
        <v>382.46399999995788</v>
      </c>
      <c r="E7971" s="167">
        <f>IF('Lineær programmering opg 4'!$M$5=0,"-",(-A7971+'Lineær programmering opg 4'!$M$5)/'Lineær programmering opg 4'!$K$5*-1)</f>
        <v>263.42399999998423</v>
      </c>
      <c r="F7971" s="167" t="str">
        <f>IF('Lineær programmering opg 4'!$E$6=0,"-",(-A7971+'Lineær programmering opg 4'!$M$6)/'Lineær programmering opg 4'!$K$6*-1)</f>
        <v>-</v>
      </c>
      <c r="G7971" s="167" t="str">
        <f>IF('Lineær programmering opg 4'!$D$7=0,"-",((-A7971+'Lineær programmering opg 4'!$M$7)/'Lineær programmering opg 4'!$K$7)*-1)</f>
        <v>-</v>
      </c>
      <c r="H7971" s="167" t="str">
        <f>IF('Lineær programmering opg 4'!$C$8=0,"-",((-A7971+'Lineær programmering opg 4'!$M$8)/'Lineær programmering opg 4'!$K$8)*-1)</f>
        <v>-</v>
      </c>
      <c r="I7971" s="167" t="str">
        <f>IF('Lineær programmering opg 4'!$D$8=0,"-",'Lineær programmering opg 4'!$G$8)</f>
        <v>-</v>
      </c>
      <c r="J7971" s="295">
        <f>A7971*'Lineær programmering opg 4'!$C$11+Datatabel!C7971*'Lineær programmering opg 4'!$D$11</f>
        <v>44390.39999999974</v>
      </c>
      <c r="K7971" s="9">
        <f t="shared" si="622"/>
        <v>0</v>
      </c>
      <c r="L7971" s="9">
        <f t="shared" si="623"/>
        <v>0</v>
      </c>
    </row>
    <row r="7972" spans="1:12" ht="15" x14ac:dyDescent="0.25">
      <c r="A7972" s="167">
        <f t="shared" si="621"/>
        <v>48.74400000002106</v>
      </c>
      <c r="B7972" s="325">
        <f t="shared" si="624"/>
        <v>0.20310000000008777</v>
      </c>
      <c r="C7972" s="167">
        <f t="shared" si="620"/>
        <v>263.4419999999842</v>
      </c>
      <c r="D7972" s="167">
        <f>IF('Lineær programmering opg 4'!$M$4=0,"-",(-A7972+'Lineær programmering opg 4'!$M$4)/'Lineær programmering opg 4'!$K$4*-1)</f>
        <v>382.51199999995788</v>
      </c>
      <c r="E7972" s="167">
        <f>IF('Lineær programmering opg 4'!$M$5=0,"-",(-A7972+'Lineær programmering opg 4'!$M$5)/'Lineær programmering opg 4'!$K$5*-1)</f>
        <v>263.4419999999842</v>
      </c>
      <c r="F7972" s="167" t="str">
        <f>IF('Lineær programmering opg 4'!$E$6=0,"-",(-A7972+'Lineær programmering opg 4'!$M$6)/'Lineær programmering opg 4'!$K$6*-1)</f>
        <v>-</v>
      </c>
      <c r="G7972" s="167" t="str">
        <f>IF('Lineær programmering opg 4'!$D$7=0,"-",((-A7972+'Lineær programmering opg 4'!$M$7)/'Lineær programmering opg 4'!$K$7)*-1)</f>
        <v>-</v>
      </c>
      <c r="H7972" s="167" t="str">
        <f>IF('Lineær programmering opg 4'!$C$8=0,"-",((-A7972+'Lineær programmering opg 4'!$M$8)/'Lineær programmering opg 4'!$K$8)*-1)</f>
        <v>-</v>
      </c>
      <c r="I7972" s="167" t="str">
        <f>IF('Lineær programmering opg 4'!$D$8=0,"-",'Lineær programmering opg 4'!$G$8)</f>
        <v>-</v>
      </c>
      <c r="J7972" s="295">
        <f>A7972*'Lineær programmering opg 4'!$C$11+Datatabel!C7972*'Lineær programmering opg 4'!$D$11</f>
        <v>44390.699999999735</v>
      </c>
      <c r="K7972" s="9">
        <f t="shared" si="622"/>
        <v>0</v>
      </c>
      <c r="L7972" s="9">
        <f t="shared" si="623"/>
        <v>0</v>
      </c>
    </row>
    <row r="7973" spans="1:12" ht="15" x14ac:dyDescent="0.25">
      <c r="A7973" s="167">
        <f t="shared" si="621"/>
        <v>48.720000000021066</v>
      </c>
      <c r="B7973" s="325">
        <f t="shared" si="624"/>
        <v>0.20300000000008778</v>
      </c>
      <c r="C7973" s="167">
        <f t="shared" si="620"/>
        <v>263.45999999998423</v>
      </c>
      <c r="D7973" s="167">
        <f>IF('Lineær programmering opg 4'!$M$4=0,"-",(-A7973+'Lineær programmering opg 4'!$M$4)/'Lineær programmering opg 4'!$K$4*-1)</f>
        <v>382.55999999995788</v>
      </c>
      <c r="E7973" s="167">
        <f>IF('Lineær programmering opg 4'!$M$5=0,"-",(-A7973+'Lineær programmering opg 4'!$M$5)/'Lineær programmering opg 4'!$K$5*-1)</f>
        <v>263.45999999998423</v>
      </c>
      <c r="F7973" s="167" t="str">
        <f>IF('Lineær programmering opg 4'!$E$6=0,"-",(-A7973+'Lineær programmering opg 4'!$M$6)/'Lineær programmering opg 4'!$K$6*-1)</f>
        <v>-</v>
      </c>
      <c r="G7973" s="167" t="str">
        <f>IF('Lineær programmering opg 4'!$D$7=0,"-",((-A7973+'Lineær programmering opg 4'!$M$7)/'Lineær programmering opg 4'!$K$7)*-1)</f>
        <v>-</v>
      </c>
      <c r="H7973" s="167" t="str">
        <f>IF('Lineær programmering opg 4'!$C$8=0,"-",((-A7973+'Lineær programmering opg 4'!$M$8)/'Lineær programmering opg 4'!$K$8)*-1)</f>
        <v>-</v>
      </c>
      <c r="I7973" s="167" t="str">
        <f>IF('Lineær programmering opg 4'!$D$8=0,"-",'Lineær programmering opg 4'!$G$8)</f>
        <v>-</v>
      </c>
      <c r="J7973" s="295">
        <f>A7973*'Lineær programmering opg 4'!$C$11+Datatabel!C7973*'Lineær programmering opg 4'!$D$11</f>
        <v>44390.999999999738</v>
      </c>
      <c r="K7973" s="9">
        <f t="shared" si="622"/>
        <v>0</v>
      </c>
      <c r="L7973" s="9">
        <f t="shared" si="623"/>
        <v>0</v>
      </c>
    </row>
    <row r="7974" spans="1:12" ht="15" x14ac:dyDescent="0.25">
      <c r="A7974" s="167">
        <f t="shared" si="621"/>
        <v>48.696000000021073</v>
      </c>
      <c r="B7974" s="325">
        <f t="shared" si="624"/>
        <v>0.20290000000008779</v>
      </c>
      <c r="C7974" s="167">
        <f t="shared" si="620"/>
        <v>263.47799999998421</v>
      </c>
      <c r="D7974" s="167">
        <f>IF('Lineær programmering opg 4'!$M$4=0,"-",(-A7974+'Lineær programmering opg 4'!$M$4)/'Lineær programmering opg 4'!$K$4*-1)</f>
        <v>382.60799999995788</v>
      </c>
      <c r="E7974" s="167">
        <f>IF('Lineær programmering opg 4'!$M$5=0,"-",(-A7974+'Lineær programmering opg 4'!$M$5)/'Lineær programmering opg 4'!$K$5*-1)</f>
        <v>263.47799999998421</v>
      </c>
      <c r="F7974" s="167" t="str">
        <f>IF('Lineær programmering opg 4'!$E$6=0,"-",(-A7974+'Lineær programmering opg 4'!$M$6)/'Lineær programmering opg 4'!$K$6*-1)</f>
        <v>-</v>
      </c>
      <c r="G7974" s="167" t="str">
        <f>IF('Lineær programmering opg 4'!$D$7=0,"-",((-A7974+'Lineær programmering opg 4'!$M$7)/'Lineær programmering opg 4'!$K$7)*-1)</f>
        <v>-</v>
      </c>
      <c r="H7974" s="167" t="str">
        <f>IF('Lineær programmering opg 4'!$C$8=0,"-",((-A7974+'Lineær programmering opg 4'!$M$8)/'Lineær programmering opg 4'!$K$8)*-1)</f>
        <v>-</v>
      </c>
      <c r="I7974" s="167" t="str">
        <f>IF('Lineær programmering opg 4'!$D$8=0,"-",'Lineær programmering opg 4'!$G$8)</f>
        <v>-</v>
      </c>
      <c r="J7974" s="295">
        <f>A7974*'Lineær programmering opg 4'!$C$11+Datatabel!C7974*'Lineær programmering opg 4'!$D$11</f>
        <v>44391.299999999741</v>
      </c>
      <c r="K7974" s="9">
        <f t="shared" si="622"/>
        <v>0</v>
      </c>
      <c r="L7974" s="9">
        <f t="shared" si="623"/>
        <v>0</v>
      </c>
    </row>
    <row r="7975" spans="1:12" ht="15" x14ac:dyDescent="0.25">
      <c r="A7975" s="167">
        <f t="shared" si="621"/>
        <v>48.672000000021072</v>
      </c>
      <c r="B7975" s="325">
        <f t="shared" si="624"/>
        <v>0.2028000000000878</v>
      </c>
      <c r="C7975" s="167">
        <f t="shared" si="620"/>
        <v>263.49599999998424</v>
      </c>
      <c r="D7975" s="167">
        <f>IF('Lineær programmering opg 4'!$M$4=0,"-",(-A7975+'Lineær programmering opg 4'!$M$4)/'Lineær programmering opg 4'!$K$4*-1)</f>
        <v>382.65599999995788</v>
      </c>
      <c r="E7975" s="167">
        <f>IF('Lineær programmering opg 4'!$M$5=0,"-",(-A7975+'Lineær programmering opg 4'!$M$5)/'Lineær programmering opg 4'!$K$5*-1)</f>
        <v>263.49599999998424</v>
      </c>
      <c r="F7975" s="167" t="str">
        <f>IF('Lineær programmering opg 4'!$E$6=0,"-",(-A7975+'Lineær programmering opg 4'!$M$6)/'Lineær programmering opg 4'!$K$6*-1)</f>
        <v>-</v>
      </c>
      <c r="G7975" s="167" t="str">
        <f>IF('Lineær programmering opg 4'!$D$7=0,"-",((-A7975+'Lineær programmering opg 4'!$M$7)/'Lineær programmering opg 4'!$K$7)*-1)</f>
        <v>-</v>
      </c>
      <c r="H7975" s="167" t="str">
        <f>IF('Lineær programmering opg 4'!$C$8=0,"-",((-A7975+'Lineær programmering opg 4'!$M$8)/'Lineær programmering opg 4'!$K$8)*-1)</f>
        <v>-</v>
      </c>
      <c r="I7975" s="167" t="str">
        <f>IF('Lineær programmering opg 4'!$D$8=0,"-",'Lineær programmering opg 4'!$G$8)</f>
        <v>-</v>
      </c>
      <c r="J7975" s="295">
        <f>A7975*'Lineær programmering opg 4'!$C$11+Datatabel!C7975*'Lineær programmering opg 4'!$D$11</f>
        <v>44391.599999999744</v>
      </c>
      <c r="K7975" s="9">
        <f t="shared" si="622"/>
        <v>0</v>
      </c>
      <c r="L7975" s="9">
        <f t="shared" si="623"/>
        <v>0</v>
      </c>
    </row>
    <row r="7976" spans="1:12" ht="15" x14ac:dyDescent="0.25">
      <c r="A7976" s="167">
        <f t="shared" si="621"/>
        <v>48.648000000021071</v>
      </c>
      <c r="B7976" s="325">
        <f t="shared" si="624"/>
        <v>0.20270000000008781</v>
      </c>
      <c r="C7976" s="167">
        <f t="shared" si="620"/>
        <v>263.51399999998421</v>
      </c>
      <c r="D7976" s="167">
        <f>IF('Lineær programmering opg 4'!$M$4=0,"-",(-A7976+'Lineær programmering opg 4'!$M$4)/'Lineær programmering opg 4'!$K$4*-1)</f>
        <v>382.70399999995789</v>
      </c>
      <c r="E7976" s="167">
        <f>IF('Lineær programmering opg 4'!$M$5=0,"-",(-A7976+'Lineær programmering opg 4'!$M$5)/'Lineær programmering opg 4'!$K$5*-1)</f>
        <v>263.51399999998421</v>
      </c>
      <c r="F7976" s="167" t="str">
        <f>IF('Lineær programmering opg 4'!$E$6=0,"-",(-A7976+'Lineær programmering opg 4'!$M$6)/'Lineær programmering opg 4'!$K$6*-1)</f>
        <v>-</v>
      </c>
      <c r="G7976" s="167" t="str">
        <f>IF('Lineær programmering opg 4'!$D$7=0,"-",((-A7976+'Lineær programmering opg 4'!$M$7)/'Lineær programmering opg 4'!$K$7)*-1)</f>
        <v>-</v>
      </c>
      <c r="H7976" s="167" t="str">
        <f>IF('Lineær programmering opg 4'!$C$8=0,"-",((-A7976+'Lineær programmering opg 4'!$M$8)/'Lineær programmering opg 4'!$K$8)*-1)</f>
        <v>-</v>
      </c>
      <c r="I7976" s="167" t="str">
        <f>IF('Lineær programmering opg 4'!$D$8=0,"-",'Lineær programmering opg 4'!$G$8)</f>
        <v>-</v>
      </c>
      <c r="J7976" s="295">
        <f>A7976*'Lineær programmering opg 4'!$C$11+Datatabel!C7976*'Lineær programmering opg 4'!$D$11</f>
        <v>44391.89999999974</v>
      </c>
      <c r="K7976" s="9">
        <f t="shared" si="622"/>
        <v>0</v>
      </c>
      <c r="L7976" s="9">
        <f t="shared" si="623"/>
        <v>0</v>
      </c>
    </row>
    <row r="7977" spans="1:12" ht="15" x14ac:dyDescent="0.25">
      <c r="A7977" s="167">
        <f t="shared" si="621"/>
        <v>48.624000000021077</v>
      </c>
      <c r="B7977" s="325">
        <f t="shared" si="624"/>
        <v>0.20260000000008782</v>
      </c>
      <c r="C7977" s="167">
        <f t="shared" si="620"/>
        <v>263.53199999998424</v>
      </c>
      <c r="D7977" s="167">
        <f>IF('Lineær programmering opg 4'!$M$4=0,"-",(-A7977+'Lineær programmering opg 4'!$M$4)/'Lineær programmering opg 4'!$K$4*-1)</f>
        <v>382.75199999995783</v>
      </c>
      <c r="E7977" s="167">
        <f>IF('Lineær programmering opg 4'!$M$5=0,"-",(-A7977+'Lineær programmering opg 4'!$M$5)/'Lineær programmering opg 4'!$K$5*-1)</f>
        <v>263.53199999998424</v>
      </c>
      <c r="F7977" s="167" t="str">
        <f>IF('Lineær programmering opg 4'!$E$6=0,"-",(-A7977+'Lineær programmering opg 4'!$M$6)/'Lineær programmering opg 4'!$K$6*-1)</f>
        <v>-</v>
      </c>
      <c r="G7977" s="167" t="str">
        <f>IF('Lineær programmering opg 4'!$D$7=0,"-",((-A7977+'Lineær programmering opg 4'!$M$7)/'Lineær programmering opg 4'!$K$7)*-1)</f>
        <v>-</v>
      </c>
      <c r="H7977" s="167" t="str">
        <f>IF('Lineær programmering opg 4'!$C$8=0,"-",((-A7977+'Lineær programmering opg 4'!$M$8)/'Lineær programmering opg 4'!$K$8)*-1)</f>
        <v>-</v>
      </c>
      <c r="I7977" s="167" t="str">
        <f>IF('Lineær programmering opg 4'!$D$8=0,"-",'Lineær programmering opg 4'!$G$8)</f>
        <v>-</v>
      </c>
      <c r="J7977" s="295">
        <f>A7977*'Lineær programmering opg 4'!$C$11+Datatabel!C7977*'Lineær programmering opg 4'!$D$11</f>
        <v>44392.19999999975</v>
      </c>
      <c r="K7977" s="9">
        <f t="shared" si="622"/>
        <v>0</v>
      </c>
      <c r="L7977" s="9">
        <f t="shared" si="623"/>
        <v>0</v>
      </c>
    </row>
    <row r="7978" spans="1:12" ht="15" x14ac:dyDescent="0.25">
      <c r="A7978" s="167">
        <f t="shared" si="621"/>
        <v>48.600000000021083</v>
      </c>
      <c r="B7978" s="325">
        <f t="shared" si="624"/>
        <v>0.20250000000008783</v>
      </c>
      <c r="C7978" s="167">
        <f t="shared" si="620"/>
        <v>263.54999999998421</v>
      </c>
      <c r="D7978" s="167">
        <f>IF('Lineær programmering opg 4'!$M$4=0,"-",(-A7978+'Lineær programmering opg 4'!$M$4)/'Lineær programmering opg 4'!$K$4*-1)</f>
        <v>382.79999999995783</v>
      </c>
      <c r="E7978" s="167">
        <f>IF('Lineær programmering opg 4'!$M$5=0,"-",(-A7978+'Lineær programmering opg 4'!$M$5)/'Lineær programmering opg 4'!$K$5*-1)</f>
        <v>263.54999999998421</v>
      </c>
      <c r="F7978" s="167" t="str">
        <f>IF('Lineær programmering opg 4'!$E$6=0,"-",(-A7978+'Lineær programmering opg 4'!$M$6)/'Lineær programmering opg 4'!$K$6*-1)</f>
        <v>-</v>
      </c>
      <c r="G7978" s="167" t="str">
        <f>IF('Lineær programmering opg 4'!$D$7=0,"-",((-A7978+'Lineær programmering opg 4'!$M$7)/'Lineær programmering opg 4'!$K$7)*-1)</f>
        <v>-</v>
      </c>
      <c r="H7978" s="167" t="str">
        <f>IF('Lineær programmering opg 4'!$C$8=0,"-",((-A7978+'Lineær programmering opg 4'!$M$8)/'Lineær programmering opg 4'!$K$8)*-1)</f>
        <v>-</v>
      </c>
      <c r="I7978" s="167" t="str">
        <f>IF('Lineær programmering opg 4'!$D$8=0,"-",'Lineær programmering opg 4'!$G$8)</f>
        <v>-</v>
      </c>
      <c r="J7978" s="295">
        <f>A7978*'Lineær programmering opg 4'!$C$11+Datatabel!C7978*'Lineær programmering opg 4'!$D$11</f>
        <v>44392.499999999738</v>
      </c>
      <c r="K7978" s="9">
        <f t="shared" si="622"/>
        <v>0</v>
      </c>
      <c r="L7978" s="9">
        <f t="shared" si="623"/>
        <v>0</v>
      </c>
    </row>
    <row r="7979" spans="1:12" ht="15" x14ac:dyDescent="0.25">
      <c r="A7979" s="167">
        <f t="shared" si="621"/>
        <v>48.576000000021082</v>
      </c>
      <c r="B7979" s="325">
        <f t="shared" si="624"/>
        <v>0.20240000000008784</v>
      </c>
      <c r="C7979" s="167">
        <f t="shared" si="620"/>
        <v>263.56799999998424</v>
      </c>
      <c r="D7979" s="167">
        <f>IF('Lineær programmering opg 4'!$M$4=0,"-",(-A7979+'Lineær programmering opg 4'!$M$4)/'Lineær programmering opg 4'!$K$4*-1)</f>
        <v>382.84799999995784</v>
      </c>
      <c r="E7979" s="167">
        <f>IF('Lineær programmering opg 4'!$M$5=0,"-",(-A7979+'Lineær programmering opg 4'!$M$5)/'Lineær programmering opg 4'!$K$5*-1)</f>
        <v>263.56799999998424</v>
      </c>
      <c r="F7979" s="167" t="str">
        <f>IF('Lineær programmering opg 4'!$E$6=0,"-",(-A7979+'Lineær programmering opg 4'!$M$6)/'Lineær programmering opg 4'!$K$6*-1)</f>
        <v>-</v>
      </c>
      <c r="G7979" s="167" t="str">
        <f>IF('Lineær programmering opg 4'!$D$7=0,"-",((-A7979+'Lineær programmering opg 4'!$M$7)/'Lineær programmering opg 4'!$K$7)*-1)</f>
        <v>-</v>
      </c>
      <c r="H7979" s="167" t="str">
        <f>IF('Lineær programmering opg 4'!$C$8=0,"-",((-A7979+'Lineær programmering opg 4'!$M$8)/'Lineær programmering opg 4'!$K$8)*-1)</f>
        <v>-</v>
      </c>
      <c r="I7979" s="167" t="str">
        <f>IF('Lineær programmering opg 4'!$D$8=0,"-",'Lineær programmering opg 4'!$G$8)</f>
        <v>-</v>
      </c>
      <c r="J7979" s="295">
        <f>A7979*'Lineær programmering opg 4'!$C$11+Datatabel!C7979*'Lineær programmering opg 4'!$D$11</f>
        <v>44392.799999999741</v>
      </c>
      <c r="K7979" s="9">
        <f t="shared" si="622"/>
        <v>0</v>
      </c>
      <c r="L7979" s="9">
        <f t="shared" si="623"/>
        <v>0</v>
      </c>
    </row>
    <row r="7980" spans="1:12" ht="15" x14ac:dyDescent="0.25">
      <c r="A7980" s="167">
        <f t="shared" si="621"/>
        <v>48.552000000021081</v>
      </c>
      <c r="B7980" s="325">
        <f t="shared" si="624"/>
        <v>0.20230000000008785</v>
      </c>
      <c r="C7980" s="167">
        <f t="shared" si="620"/>
        <v>263.58599999998421</v>
      </c>
      <c r="D7980" s="167">
        <f>IF('Lineær programmering opg 4'!$M$4=0,"-",(-A7980+'Lineær programmering opg 4'!$M$4)/'Lineær programmering opg 4'!$K$4*-1)</f>
        <v>382.89599999995784</v>
      </c>
      <c r="E7980" s="167">
        <f>IF('Lineær programmering opg 4'!$M$5=0,"-",(-A7980+'Lineær programmering opg 4'!$M$5)/'Lineær programmering opg 4'!$K$5*-1)</f>
        <v>263.58599999998421</v>
      </c>
      <c r="F7980" s="167" t="str">
        <f>IF('Lineær programmering opg 4'!$E$6=0,"-",(-A7980+'Lineær programmering opg 4'!$M$6)/'Lineær programmering opg 4'!$K$6*-1)</f>
        <v>-</v>
      </c>
      <c r="G7980" s="167" t="str">
        <f>IF('Lineær programmering opg 4'!$D$7=0,"-",((-A7980+'Lineær programmering opg 4'!$M$7)/'Lineær programmering opg 4'!$K$7)*-1)</f>
        <v>-</v>
      </c>
      <c r="H7980" s="167" t="str">
        <f>IF('Lineær programmering opg 4'!$C$8=0,"-",((-A7980+'Lineær programmering opg 4'!$M$8)/'Lineær programmering opg 4'!$K$8)*-1)</f>
        <v>-</v>
      </c>
      <c r="I7980" s="167" t="str">
        <f>IF('Lineær programmering opg 4'!$D$8=0,"-",'Lineær programmering opg 4'!$G$8)</f>
        <v>-</v>
      </c>
      <c r="J7980" s="295">
        <f>A7980*'Lineær programmering opg 4'!$C$11+Datatabel!C7980*'Lineær programmering opg 4'!$D$11</f>
        <v>44393.099999999737</v>
      </c>
      <c r="K7980" s="9">
        <f t="shared" si="622"/>
        <v>0</v>
      </c>
      <c r="L7980" s="9">
        <f t="shared" si="623"/>
        <v>0</v>
      </c>
    </row>
    <row r="7981" spans="1:12" ht="15" x14ac:dyDescent="0.25">
      <c r="A7981" s="167">
        <f t="shared" si="621"/>
        <v>48.528000000021088</v>
      </c>
      <c r="B7981" s="325">
        <f t="shared" si="624"/>
        <v>0.20220000000008787</v>
      </c>
      <c r="C7981" s="167">
        <f t="shared" si="620"/>
        <v>263.60399999998418</v>
      </c>
      <c r="D7981" s="167">
        <f>IF('Lineær programmering opg 4'!$M$4=0,"-",(-A7981+'Lineær programmering opg 4'!$M$4)/'Lineær programmering opg 4'!$K$4*-1)</f>
        <v>382.94399999995784</v>
      </c>
      <c r="E7981" s="167">
        <f>IF('Lineær programmering opg 4'!$M$5=0,"-",(-A7981+'Lineær programmering opg 4'!$M$5)/'Lineær programmering opg 4'!$K$5*-1)</f>
        <v>263.60399999998418</v>
      </c>
      <c r="F7981" s="167" t="str">
        <f>IF('Lineær programmering opg 4'!$E$6=0,"-",(-A7981+'Lineær programmering opg 4'!$M$6)/'Lineær programmering opg 4'!$K$6*-1)</f>
        <v>-</v>
      </c>
      <c r="G7981" s="167" t="str">
        <f>IF('Lineær programmering opg 4'!$D$7=0,"-",((-A7981+'Lineær programmering opg 4'!$M$7)/'Lineær programmering opg 4'!$K$7)*-1)</f>
        <v>-</v>
      </c>
      <c r="H7981" s="167" t="str">
        <f>IF('Lineær programmering opg 4'!$C$8=0,"-",((-A7981+'Lineær programmering opg 4'!$M$8)/'Lineær programmering opg 4'!$K$8)*-1)</f>
        <v>-</v>
      </c>
      <c r="I7981" s="167" t="str">
        <f>IF('Lineær programmering opg 4'!$D$8=0,"-",'Lineær programmering opg 4'!$G$8)</f>
        <v>-</v>
      </c>
      <c r="J7981" s="295">
        <f>A7981*'Lineær programmering opg 4'!$C$11+Datatabel!C7981*'Lineær programmering opg 4'!$D$11</f>
        <v>44393.399999999732</v>
      </c>
      <c r="K7981" s="9">
        <f t="shared" si="622"/>
        <v>0</v>
      </c>
      <c r="L7981" s="9">
        <f t="shared" si="623"/>
        <v>0</v>
      </c>
    </row>
    <row r="7982" spans="1:12" ht="15" x14ac:dyDescent="0.25">
      <c r="A7982" s="167">
        <f t="shared" si="621"/>
        <v>48.504000000021094</v>
      </c>
      <c r="B7982" s="325">
        <f t="shared" si="624"/>
        <v>0.20210000000008788</v>
      </c>
      <c r="C7982" s="167">
        <f t="shared" si="620"/>
        <v>263.62199999998421</v>
      </c>
      <c r="D7982" s="167">
        <f>IF('Lineær programmering opg 4'!$M$4=0,"-",(-A7982+'Lineær programmering opg 4'!$M$4)/'Lineær programmering opg 4'!$K$4*-1)</f>
        <v>382.99199999995778</v>
      </c>
      <c r="E7982" s="167">
        <f>IF('Lineær programmering opg 4'!$M$5=0,"-",(-A7982+'Lineær programmering opg 4'!$M$5)/'Lineær programmering opg 4'!$K$5*-1)</f>
        <v>263.62199999998421</v>
      </c>
      <c r="F7982" s="167" t="str">
        <f>IF('Lineær programmering opg 4'!$E$6=0,"-",(-A7982+'Lineær programmering opg 4'!$M$6)/'Lineær programmering opg 4'!$K$6*-1)</f>
        <v>-</v>
      </c>
      <c r="G7982" s="167" t="str">
        <f>IF('Lineær programmering opg 4'!$D$7=0,"-",((-A7982+'Lineær programmering opg 4'!$M$7)/'Lineær programmering opg 4'!$K$7)*-1)</f>
        <v>-</v>
      </c>
      <c r="H7982" s="167" t="str">
        <f>IF('Lineær programmering opg 4'!$C$8=0,"-",((-A7982+'Lineær programmering opg 4'!$M$8)/'Lineær programmering opg 4'!$K$8)*-1)</f>
        <v>-</v>
      </c>
      <c r="I7982" s="167" t="str">
        <f>IF('Lineær programmering opg 4'!$D$8=0,"-",'Lineær programmering opg 4'!$G$8)</f>
        <v>-</v>
      </c>
      <c r="J7982" s="295">
        <f>A7982*'Lineær programmering opg 4'!$C$11+Datatabel!C7982*'Lineær programmering opg 4'!$D$11</f>
        <v>44393.699999999742</v>
      </c>
      <c r="K7982" s="9">
        <f t="shared" si="622"/>
        <v>0</v>
      </c>
      <c r="L7982" s="9">
        <f t="shared" si="623"/>
        <v>0</v>
      </c>
    </row>
    <row r="7983" spans="1:12" ht="15" x14ac:dyDescent="0.25">
      <c r="A7983" s="167">
        <f t="shared" si="621"/>
        <v>48.480000000021093</v>
      </c>
      <c r="B7983" s="325">
        <f t="shared" si="624"/>
        <v>0.20200000000008789</v>
      </c>
      <c r="C7983" s="167">
        <f t="shared" si="620"/>
        <v>263.63999999998418</v>
      </c>
      <c r="D7983" s="167">
        <f>IF('Lineær programmering opg 4'!$M$4=0,"-",(-A7983+'Lineær programmering opg 4'!$M$4)/'Lineær programmering opg 4'!$K$4*-1)</f>
        <v>383.03999999995779</v>
      </c>
      <c r="E7983" s="167">
        <f>IF('Lineær programmering opg 4'!$M$5=0,"-",(-A7983+'Lineær programmering opg 4'!$M$5)/'Lineær programmering opg 4'!$K$5*-1)</f>
        <v>263.63999999998418</v>
      </c>
      <c r="F7983" s="167" t="str">
        <f>IF('Lineær programmering opg 4'!$E$6=0,"-",(-A7983+'Lineær programmering opg 4'!$M$6)/'Lineær programmering opg 4'!$K$6*-1)</f>
        <v>-</v>
      </c>
      <c r="G7983" s="167" t="str">
        <f>IF('Lineær programmering opg 4'!$D$7=0,"-",((-A7983+'Lineær programmering opg 4'!$M$7)/'Lineær programmering opg 4'!$K$7)*-1)</f>
        <v>-</v>
      </c>
      <c r="H7983" s="167" t="str">
        <f>IF('Lineær programmering opg 4'!$C$8=0,"-",((-A7983+'Lineær programmering opg 4'!$M$8)/'Lineær programmering opg 4'!$K$8)*-1)</f>
        <v>-</v>
      </c>
      <c r="I7983" s="167" t="str">
        <f>IF('Lineær programmering opg 4'!$D$8=0,"-",'Lineær programmering opg 4'!$G$8)</f>
        <v>-</v>
      </c>
      <c r="J7983" s="295">
        <f>A7983*'Lineær programmering opg 4'!$C$11+Datatabel!C7983*'Lineær programmering opg 4'!$D$11</f>
        <v>44393.999999999738</v>
      </c>
      <c r="K7983" s="9">
        <f t="shared" si="622"/>
        <v>0</v>
      </c>
      <c r="L7983" s="9">
        <f t="shared" si="623"/>
        <v>0</v>
      </c>
    </row>
    <row r="7984" spans="1:12" ht="15" x14ac:dyDescent="0.25">
      <c r="A7984" s="167">
        <f t="shared" si="621"/>
        <v>48.456000000021092</v>
      </c>
      <c r="B7984" s="325">
        <f t="shared" si="624"/>
        <v>0.2019000000000879</v>
      </c>
      <c r="C7984" s="167">
        <f t="shared" si="620"/>
        <v>263.65799999998421</v>
      </c>
      <c r="D7984" s="167">
        <f>IF('Lineær programmering opg 4'!$M$4=0,"-",(-A7984+'Lineær programmering opg 4'!$M$4)/'Lineær programmering opg 4'!$K$4*-1)</f>
        <v>383.08799999995779</v>
      </c>
      <c r="E7984" s="167">
        <f>IF('Lineær programmering opg 4'!$M$5=0,"-",(-A7984+'Lineær programmering opg 4'!$M$5)/'Lineær programmering opg 4'!$K$5*-1)</f>
        <v>263.65799999998421</v>
      </c>
      <c r="F7984" s="167" t="str">
        <f>IF('Lineær programmering opg 4'!$E$6=0,"-",(-A7984+'Lineær programmering opg 4'!$M$6)/'Lineær programmering opg 4'!$K$6*-1)</f>
        <v>-</v>
      </c>
      <c r="G7984" s="167" t="str">
        <f>IF('Lineær programmering opg 4'!$D$7=0,"-",((-A7984+'Lineær programmering opg 4'!$M$7)/'Lineær programmering opg 4'!$K$7)*-1)</f>
        <v>-</v>
      </c>
      <c r="H7984" s="167" t="str">
        <f>IF('Lineær programmering opg 4'!$C$8=0,"-",((-A7984+'Lineær programmering opg 4'!$M$8)/'Lineær programmering opg 4'!$K$8)*-1)</f>
        <v>-</v>
      </c>
      <c r="I7984" s="167" t="str">
        <f>IF('Lineær programmering opg 4'!$D$8=0,"-",'Lineær programmering opg 4'!$G$8)</f>
        <v>-</v>
      </c>
      <c r="J7984" s="295">
        <f>A7984*'Lineær programmering opg 4'!$C$11+Datatabel!C7984*'Lineær programmering opg 4'!$D$11</f>
        <v>44394.299999999741</v>
      </c>
      <c r="K7984" s="9">
        <f t="shared" si="622"/>
        <v>0</v>
      </c>
      <c r="L7984" s="9">
        <f t="shared" si="623"/>
        <v>0</v>
      </c>
    </row>
    <row r="7985" spans="1:12" ht="15" x14ac:dyDescent="0.25">
      <c r="A7985" s="167">
        <f t="shared" si="621"/>
        <v>48.432000000021098</v>
      </c>
      <c r="B7985" s="325">
        <f t="shared" si="624"/>
        <v>0.20180000000008791</v>
      </c>
      <c r="C7985" s="167">
        <f t="shared" si="620"/>
        <v>263.67599999998419</v>
      </c>
      <c r="D7985" s="167">
        <f>IF('Lineær programmering opg 4'!$M$4=0,"-",(-A7985+'Lineær programmering opg 4'!$M$4)/'Lineær programmering opg 4'!$K$4*-1)</f>
        <v>383.13599999995779</v>
      </c>
      <c r="E7985" s="167">
        <f>IF('Lineær programmering opg 4'!$M$5=0,"-",(-A7985+'Lineær programmering opg 4'!$M$5)/'Lineær programmering opg 4'!$K$5*-1)</f>
        <v>263.67599999998419</v>
      </c>
      <c r="F7985" s="167" t="str">
        <f>IF('Lineær programmering opg 4'!$E$6=0,"-",(-A7985+'Lineær programmering opg 4'!$M$6)/'Lineær programmering opg 4'!$K$6*-1)</f>
        <v>-</v>
      </c>
      <c r="G7985" s="167" t="str">
        <f>IF('Lineær programmering opg 4'!$D$7=0,"-",((-A7985+'Lineær programmering opg 4'!$M$7)/'Lineær programmering opg 4'!$K$7)*-1)</f>
        <v>-</v>
      </c>
      <c r="H7985" s="167" t="str">
        <f>IF('Lineær programmering opg 4'!$C$8=0,"-",((-A7985+'Lineær programmering opg 4'!$M$8)/'Lineær programmering opg 4'!$K$8)*-1)</f>
        <v>-</v>
      </c>
      <c r="I7985" s="167" t="str">
        <f>IF('Lineær programmering opg 4'!$D$8=0,"-",'Lineær programmering opg 4'!$G$8)</f>
        <v>-</v>
      </c>
      <c r="J7985" s="295">
        <f>A7985*'Lineær programmering opg 4'!$C$11+Datatabel!C7985*'Lineær programmering opg 4'!$D$11</f>
        <v>44394.599999999737</v>
      </c>
      <c r="K7985" s="9">
        <f t="shared" si="622"/>
        <v>0</v>
      </c>
      <c r="L7985" s="9">
        <f t="shared" si="623"/>
        <v>0</v>
      </c>
    </row>
    <row r="7986" spans="1:12" ht="15" x14ac:dyDescent="0.25">
      <c r="A7986" s="167">
        <f t="shared" si="621"/>
        <v>48.408000000021104</v>
      </c>
      <c r="B7986" s="325">
        <f t="shared" si="624"/>
        <v>0.20170000000008792</v>
      </c>
      <c r="C7986" s="167">
        <f t="shared" si="620"/>
        <v>263.69399999998421</v>
      </c>
      <c r="D7986" s="167">
        <f>IF('Lineær programmering opg 4'!$M$4=0,"-",(-A7986+'Lineær programmering opg 4'!$M$4)/'Lineær programmering opg 4'!$K$4*-1)</f>
        <v>383.18399999995779</v>
      </c>
      <c r="E7986" s="167">
        <f>IF('Lineær programmering opg 4'!$M$5=0,"-",(-A7986+'Lineær programmering opg 4'!$M$5)/'Lineær programmering opg 4'!$K$5*-1)</f>
        <v>263.69399999998421</v>
      </c>
      <c r="F7986" s="167" t="str">
        <f>IF('Lineær programmering opg 4'!$E$6=0,"-",(-A7986+'Lineær programmering opg 4'!$M$6)/'Lineær programmering opg 4'!$K$6*-1)</f>
        <v>-</v>
      </c>
      <c r="G7986" s="167" t="str">
        <f>IF('Lineær programmering opg 4'!$D$7=0,"-",((-A7986+'Lineær programmering opg 4'!$M$7)/'Lineær programmering opg 4'!$K$7)*-1)</f>
        <v>-</v>
      </c>
      <c r="H7986" s="167" t="str">
        <f>IF('Lineær programmering opg 4'!$C$8=0,"-",((-A7986+'Lineær programmering opg 4'!$M$8)/'Lineær programmering opg 4'!$K$8)*-1)</f>
        <v>-</v>
      </c>
      <c r="I7986" s="167" t="str">
        <f>IF('Lineær programmering opg 4'!$D$8=0,"-",'Lineær programmering opg 4'!$G$8)</f>
        <v>-</v>
      </c>
      <c r="J7986" s="295">
        <f>A7986*'Lineær programmering opg 4'!$C$11+Datatabel!C7986*'Lineær programmering opg 4'!$D$11</f>
        <v>44394.899999999747</v>
      </c>
      <c r="K7986" s="9">
        <f t="shared" si="622"/>
        <v>0</v>
      </c>
      <c r="L7986" s="9">
        <f t="shared" si="623"/>
        <v>0</v>
      </c>
    </row>
    <row r="7987" spans="1:12" ht="15" x14ac:dyDescent="0.25">
      <c r="A7987" s="167">
        <f t="shared" si="621"/>
        <v>48.384000000021103</v>
      </c>
      <c r="B7987" s="325">
        <f t="shared" si="624"/>
        <v>0.20160000000008793</v>
      </c>
      <c r="C7987" s="167">
        <f t="shared" si="620"/>
        <v>263.71199999998419</v>
      </c>
      <c r="D7987" s="167">
        <f>IF('Lineær programmering opg 4'!$M$4=0,"-",(-A7987+'Lineær programmering opg 4'!$M$4)/'Lineær programmering opg 4'!$K$4*-1)</f>
        <v>383.23199999995779</v>
      </c>
      <c r="E7987" s="167">
        <f>IF('Lineær programmering opg 4'!$M$5=0,"-",(-A7987+'Lineær programmering opg 4'!$M$5)/'Lineær programmering opg 4'!$K$5*-1)</f>
        <v>263.71199999998419</v>
      </c>
      <c r="F7987" s="167" t="str">
        <f>IF('Lineær programmering opg 4'!$E$6=0,"-",(-A7987+'Lineær programmering opg 4'!$M$6)/'Lineær programmering opg 4'!$K$6*-1)</f>
        <v>-</v>
      </c>
      <c r="G7987" s="167" t="str">
        <f>IF('Lineær programmering opg 4'!$D$7=0,"-",((-A7987+'Lineær programmering opg 4'!$M$7)/'Lineær programmering opg 4'!$K$7)*-1)</f>
        <v>-</v>
      </c>
      <c r="H7987" s="167" t="str">
        <f>IF('Lineær programmering opg 4'!$C$8=0,"-",((-A7987+'Lineær programmering opg 4'!$M$8)/'Lineær programmering opg 4'!$K$8)*-1)</f>
        <v>-</v>
      </c>
      <c r="I7987" s="167" t="str">
        <f>IF('Lineær programmering opg 4'!$D$8=0,"-",'Lineær programmering opg 4'!$G$8)</f>
        <v>-</v>
      </c>
      <c r="J7987" s="295">
        <f>A7987*'Lineær programmering opg 4'!$C$11+Datatabel!C7987*'Lineær programmering opg 4'!$D$11</f>
        <v>44395.199999999742</v>
      </c>
      <c r="K7987" s="9">
        <f t="shared" si="622"/>
        <v>0</v>
      </c>
      <c r="L7987" s="9">
        <f t="shared" si="623"/>
        <v>0</v>
      </c>
    </row>
    <row r="7988" spans="1:12" ht="15" x14ac:dyDescent="0.25">
      <c r="A7988" s="167">
        <f t="shared" si="621"/>
        <v>48.360000000021103</v>
      </c>
      <c r="B7988" s="325">
        <f t="shared" si="624"/>
        <v>0.20150000000008794</v>
      </c>
      <c r="C7988" s="167">
        <f t="shared" si="620"/>
        <v>263.72999999998422</v>
      </c>
      <c r="D7988" s="167">
        <f>IF('Lineær programmering opg 4'!$M$4=0,"-",(-A7988+'Lineær programmering opg 4'!$M$4)/'Lineær programmering opg 4'!$K$4*-1)</f>
        <v>383.27999999995779</v>
      </c>
      <c r="E7988" s="167">
        <f>IF('Lineær programmering opg 4'!$M$5=0,"-",(-A7988+'Lineær programmering opg 4'!$M$5)/'Lineær programmering opg 4'!$K$5*-1)</f>
        <v>263.72999999998422</v>
      </c>
      <c r="F7988" s="167" t="str">
        <f>IF('Lineær programmering opg 4'!$E$6=0,"-",(-A7988+'Lineær programmering opg 4'!$M$6)/'Lineær programmering opg 4'!$K$6*-1)</f>
        <v>-</v>
      </c>
      <c r="G7988" s="167" t="str">
        <f>IF('Lineær programmering opg 4'!$D$7=0,"-",((-A7988+'Lineær programmering opg 4'!$M$7)/'Lineær programmering opg 4'!$K$7)*-1)</f>
        <v>-</v>
      </c>
      <c r="H7988" s="167" t="str">
        <f>IF('Lineær programmering opg 4'!$C$8=0,"-",((-A7988+'Lineær programmering opg 4'!$M$8)/'Lineær programmering opg 4'!$K$8)*-1)</f>
        <v>-</v>
      </c>
      <c r="I7988" s="167" t="str">
        <f>IF('Lineær programmering opg 4'!$D$8=0,"-",'Lineær programmering opg 4'!$G$8)</f>
        <v>-</v>
      </c>
      <c r="J7988" s="295">
        <f>A7988*'Lineær programmering opg 4'!$C$11+Datatabel!C7988*'Lineær programmering opg 4'!$D$11</f>
        <v>44395.499999999745</v>
      </c>
      <c r="K7988" s="9">
        <f t="shared" si="622"/>
        <v>0</v>
      </c>
      <c r="L7988" s="9">
        <f t="shared" si="623"/>
        <v>0</v>
      </c>
    </row>
    <row r="7989" spans="1:12" ht="15" x14ac:dyDescent="0.25">
      <c r="A7989" s="167">
        <f t="shared" si="621"/>
        <v>48.336000000021109</v>
      </c>
      <c r="B7989" s="325">
        <f t="shared" si="624"/>
        <v>0.20140000000008795</v>
      </c>
      <c r="C7989" s="167">
        <f t="shared" si="620"/>
        <v>263.74799999998419</v>
      </c>
      <c r="D7989" s="167">
        <f>IF('Lineær programmering opg 4'!$M$4=0,"-",(-A7989+'Lineær programmering opg 4'!$M$4)/'Lineær programmering opg 4'!$K$4*-1)</f>
        <v>383.3279999999578</v>
      </c>
      <c r="E7989" s="167">
        <f>IF('Lineær programmering opg 4'!$M$5=0,"-",(-A7989+'Lineær programmering opg 4'!$M$5)/'Lineær programmering opg 4'!$K$5*-1)</f>
        <v>263.74799999998419</v>
      </c>
      <c r="F7989" s="167" t="str">
        <f>IF('Lineær programmering opg 4'!$E$6=0,"-",(-A7989+'Lineær programmering opg 4'!$M$6)/'Lineær programmering opg 4'!$K$6*-1)</f>
        <v>-</v>
      </c>
      <c r="G7989" s="167" t="str">
        <f>IF('Lineær programmering opg 4'!$D$7=0,"-",((-A7989+'Lineær programmering opg 4'!$M$7)/'Lineær programmering opg 4'!$K$7)*-1)</f>
        <v>-</v>
      </c>
      <c r="H7989" s="167" t="str">
        <f>IF('Lineær programmering opg 4'!$C$8=0,"-",((-A7989+'Lineær programmering opg 4'!$M$8)/'Lineær programmering opg 4'!$K$8)*-1)</f>
        <v>-</v>
      </c>
      <c r="I7989" s="167" t="str">
        <f>IF('Lineær programmering opg 4'!$D$8=0,"-",'Lineær programmering opg 4'!$G$8)</f>
        <v>-</v>
      </c>
      <c r="J7989" s="295">
        <f>A7989*'Lineær programmering opg 4'!$C$11+Datatabel!C7989*'Lineær programmering opg 4'!$D$11</f>
        <v>44395.799999999734</v>
      </c>
      <c r="K7989" s="9">
        <f t="shared" si="622"/>
        <v>0</v>
      </c>
      <c r="L7989" s="9">
        <f t="shared" si="623"/>
        <v>0</v>
      </c>
    </row>
    <row r="7990" spans="1:12" ht="15" x14ac:dyDescent="0.25">
      <c r="A7990" s="167">
        <f t="shared" si="621"/>
        <v>48.312000000021115</v>
      </c>
      <c r="B7990" s="325">
        <f t="shared" si="624"/>
        <v>0.20130000000008796</v>
      </c>
      <c r="C7990" s="167">
        <f t="shared" si="620"/>
        <v>263.76599999998422</v>
      </c>
      <c r="D7990" s="167">
        <f>IF('Lineær programmering opg 4'!$M$4=0,"-",(-A7990+'Lineær programmering opg 4'!$M$4)/'Lineær programmering opg 4'!$K$4*-1)</f>
        <v>383.3759999999578</v>
      </c>
      <c r="E7990" s="167">
        <f>IF('Lineær programmering opg 4'!$M$5=0,"-",(-A7990+'Lineær programmering opg 4'!$M$5)/'Lineær programmering opg 4'!$K$5*-1)</f>
        <v>263.76599999998422</v>
      </c>
      <c r="F7990" s="167" t="str">
        <f>IF('Lineær programmering opg 4'!$E$6=0,"-",(-A7990+'Lineær programmering opg 4'!$M$6)/'Lineær programmering opg 4'!$K$6*-1)</f>
        <v>-</v>
      </c>
      <c r="G7990" s="167" t="str">
        <f>IF('Lineær programmering opg 4'!$D$7=0,"-",((-A7990+'Lineær programmering opg 4'!$M$7)/'Lineær programmering opg 4'!$K$7)*-1)</f>
        <v>-</v>
      </c>
      <c r="H7990" s="167" t="str">
        <f>IF('Lineær programmering opg 4'!$C$8=0,"-",((-A7990+'Lineær programmering opg 4'!$M$8)/'Lineær programmering opg 4'!$K$8)*-1)</f>
        <v>-</v>
      </c>
      <c r="I7990" s="167" t="str">
        <f>IF('Lineær programmering opg 4'!$D$8=0,"-",'Lineær programmering opg 4'!$G$8)</f>
        <v>-</v>
      </c>
      <c r="J7990" s="295">
        <f>A7990*'Lineær programmering opg 4'!$C$11+Datatabel!C7990*'Lineær programmering opg 4'!$D$11</f>
        <v>44396.099999999744</v>
      </c>
      <c r="K7990" s="9">
        <f t="shared" si="622"/>
        <v>0</v>
      </c>
      <c r="L7990" s="9">
        <f t="shared" si="623"/>
        <v>0</v>
      </c>
    </row>
    <row r="7991" spans="1:12" ht="15" x14ac:dyDescent="0.25">
      <c r="A7991" s="167">
        <f t="shared" si="621"/>
        <v>48.288000000021114</v>
      </c>
      <c r="B7991" s="325">
        <f t="shared" si="624"/>
        <v>0.20120000000008798</v>
      </c>
      <c r="C7991" s="167">
        <f t="shared" si="620"/>
        <v>263.78399999998419</v>
      </c>
      <c r="D7991" s="167">
        <f>IF('Lineær programmering opg 4'!$M$4=0,"-",(-A7991+'Lineær programmering opg 4'!$M$4)/'Lineær programmering opg 4'!$K$4*-1)</f>
        <v>383.4239999999578</v>
      </c>
      <c r="E7991" s="167">
        <f>IF('Lineær programmering opg 4'!$M$5=0,"-",(-A7991+'Lineær programmering opg 4'!$M$5)/'Lineær programmering opg 4'!$K$5*-1)</f>
        <v>263.78399999998419</v>
      </c>
      <c r="F7991" s="167" t="str">
        <f>IF('Lineær programmering opg 4'!$E$6=0,"-",(-A7991+'Lineær programmering opg 4'!$M$6)/'Lineær programmering opg 4'!$K$6*-1)</f>
        <v>-</v>
      </c>
      <c r="G7991" s="167" t="str">
        <f>IF('Lineær programmering opg 4'!$D$7=0,"-",((-A7991+'Lineær programmering opg 4'!$M$7)/'Lineær programmering opg 4'!$K$7)*-1)</f>
        <v>-</v>
      </c>
      <c r="H7991" s="167" t="str">
        <f>IF('Lineær programmering opg 4'!$C$8=0,"-",((-A7991+'Lineær programmering opg 4'!$M$8)/'Lineær programmering opg 4'!$K$8)*-1)</f>
        <v>-</v>
      </c>
      <c r="I7991" s="167" t="str">
        <f>IF('Lineær programmering opg 4'!$D$8=0,"-",'Lineær programmering opg 4'!$G$8)</f>
        <v>-</v>
      </c>
      <c r="J7991" s="295">
        <f>A7991*'Lineær programmering opg 4'!$C$11+Datatabel!C7991*'Lineær programmering opg 4'!$D$11</f>
        <v>44396.39999999974</v>
      </c>
      <c r="K7991" s="9">
        <f t="shared" si="622"/>
        <v>0</v>
      </c>
      <c r="L7991" s="9">
        <f t="shared" si="623"/>
        <v>0</v>
      </c>
    </row>
    <row r="7992" spans="1:12" ht="15" x14ac:dyDescent="0.25">
      <c r="A7992" s="167">
        <f t="shared" si="621"/>
        <v>48.264000000021113</v>
      </c>
      <c r="B7992" s="325">
        <f t="shared" si="624"/>
        <v>0.20110000000008799</v>
      </c>
      <c r="C7992" s="167">
        <f t="shared" si="620"/>
        <v>263.80199999998422</v>
      </c>
      <c r="D7992" s="167">
        <f>IF('Lineær programmering opg 4'!$M$4=0,"-",(-A7992+'Lineær programmering opg 4'!$M$4)/'Lineær programmering opg 4'!$K$4*-1)</f>
        <v>383.4719999999578</v>
      </c>
      <c r="E7992" s="167">
        <f>IF('Lineær programmering opg 4'!$M$5=0,"-",(-A7992+'Lineær programmering opg 4'!$M$5)/'Lineær programmering opg 4'!$K$5*-1)</f>
        <v>263.80199999998422</v>
      </c>
      <c r="F7992" s="167" t="str">
        <f>IF('Lineær programmering opg 4'!$E$6=0,"-",(-A7992+'Lineær programmering opg 4'!$M$6)/'Lineær programmering opg 4'!$K$6*-1)</f>
        <v>-</v>
      </c>
      <c r="G7992" s="167" t="str">
        <f>IF('Lineær programmering opg 4'!$D$7=0,"-",((-A7992+'Lineær programmering opg 4'!$M$7)/'Lineær programmering opg 4'!$K$7)*-1)</f>
        <v>-</v>
      </c>
      <c r="H7992" s="167" t="str">
        <f>IF('Lineær programmering opg 4'!$C$8=0,"-",((-A7992+'Lineær programmering opg 4'!$M$8)/'Lineær programmering opg 4'!$K$8)*-1)</f>
        <v>-</v>
      </c>
      <c r="I7992" s="167" t="str">
        <f>IF('Lineær programmering opg 4'!$D$8=0,"-",'Lineær programmering opg 4'!$G$8)</f>
        <v>-</v>
      </c>
      <c r="J7992" s="295">
        <f>A7992*'Lineær programmering opg 4'!$C$11+Datatabel!C7992*'Lineær programmering opg 4'!$D$11</f>
        <v>44396.699999999742</v>
      </c>
      <c r="K7992" s="9">
        <f t="shared" si="622"/>
        <v>0</v>
      </c>
      <c r="L7992" s="9">
        <f t="shared" si="623"/>
        <v>0</v>
      </c>
    </row>
    <row r="7993" spans="1:12" ht="15" x14ac:dyDescent="0.25">
      <c r="A7993" s="167">
        <f t="shared" si="621"/>
        <v>48.240000000021119</v>
      </c>
      <c r="B7993" s="325">
        <f t="shared" si="624"/>
        <v>0.201000000000088</v>
      </c>
      <c r="C7993" s="167">
        <f t="shared" si="620"/>
        <v>263.81999999998419</v>
      </c>
      <c r="D7993" s="167">
        <f>IF('Lineær programmering opg 4'!$M$4=0,"-",(-A7993+'Lineær programmering opg 4'!$M$4)/'Lineær programmering opg 4'!$K$4*-1)</f>
        <v>383.51999999995775</v>
      </c>
      <c r="E7993" s="167">
        <f>IF('Lineær programmering opg 4'!$M$5=0,"-",(-A7993+'Lineær programmering opg 4'!$M$5)/'Lineær programmering opg 4'!$K$5*-1)</f>
        <v>263.81999999998419</v>
      </c>
      <c r="F7993" s="167" t="str">
        <f>IF('Lineær programmering opg 4'!$E$6=0,"-",(-A7993+'Lineær programmering opg 4'!$M$6)/'Lineær programmering opg 4'!$K$6*-1)</f>
        <v>-</v>
      </c>
      <c r="G7993" s="167" t="str">
        <f>IF('Lineær programmering opg 4'!$D$7=0,"-",((-A7993+'Lineær programmering opg 4'!$M$7)/'Lineær programmering opg 4'!$K$7)*-1)</f>
        <v>-</v>
      </c>
      <c r="H7993" s="167" t="str">
        <f>IF('Lineær programmering opg 4'!$C$8=0,"-",((-A7993+'Lineær programmering opg 4'!$M$8)/'Lineær programmering opg 4'!$K$8)*-1)</f>
        <v>-</v>
      </c>
      <c r="I7993" s="167" t="str">
        <f>IF('Lineær programmering opg 4'!$D$8=0,"-",'Lineær programmering opg 4'!$G$8)</f>
        <v>-</v>
      </c>
      <c r="J7993" s="295">
        <f>A7993*'Lineær programmering opg 4'!$C$11+Datatabel!C7993*'Lineær programmering opg 4'!$D$11</f>
        <v>44396.999999999738</v>
      </c>
      <c r="K7993" s="9">
        <f t="shared" si="622"/>
        <v>0</v>
      </c>
      <c r="L7993" s="9">
        <f t="shared" si="623"/>
        <v>0</v>
      </c>
    </row>
    <row r="7994" spans="1:12" ht="15" x14ac:dyDescent="0.25">
      <c r="A7994" s="167">
        <f t="shared" si="621"/>
        <v>48.216000000021126</v>
      </c>
      <c r="B7994" s="325">
        <f t="shared" si="624"/>
        <v>0.20090000000008801</v>
      </c>
      <c r="C7994" s="167">
        <f t="shared" si="620"/>
        <v>263.83799999998416</v>
      </c>
      <c r="D7994" s="167">
        <f>IF('Lineær programmering opg 4'!$M$4=0,"-",(-A7994+'Lineær programmering opg 4'!$M$4)/'Lineær programmering opg 4'!$K$4*-1)</f>
        <v>383.56799999995775</v>
      </c>
      <c r="E7994" s="167">
        <f>IF('Lineær programmering opg 4'!$M$5=0,"-",(-A7994+'Lineær programmering opg 4'!$M$5)/'Lineær programmering opg 4'!$K$5*-1)</f>
        <v>263.83799999998416</v>
      </c>
      <c r="F7994" s="167" t="str">
        <f>IF('Lineær programmering opg 4'!$E$6=0,"-",(-A7994+'Lineær programmering opg 4'!$M$6)/'Lineær programmering opg 4'!$K$6*-1)</f>
        <v>-</v>
      </c>
      <c r="G7994" s="167" t="str">
        <f>IF('Lineær programmering opg 4'!$D$7=0,"-",((-A7994+'Lineær programmering opg 4'!$M$7)/'Lineær programmering opg 4'!$K$7)*-1)</f>
        <v>-</v>
      </c>
      <c r="H7994" s="167" t="str">
        <f>IF('Lineær programmering opg 4'!$C$8=0,"-",((-A7994+'Lineær programmering opg 4'!$M$8)/'Lineær programmering opg 4'!$K$8)*-1)</f>
        <v>-</v>
      </c>
      <c r="I7994" s="167" t="str">
        <f>IF('Lineær programmering opg 4'!$D$8=0,"-",'Lineær programmering opg 4'!$G$8)</f>
        <v>-</v>
      </c>
      <c r="J7994" s="295">
        <f>A7994*'Lineær programmering opg 4'!$C$11+Datatabel!C7994*'Lineær programmering opg 4'!$D$11</f>
        <v>44397.299999999741</v>
      </c>
      <c r="K7994" s="9">
        <f t="shared" si="622"/>
        <v>0</v>
      </c>
      <c r="L7994" s="9">
        <f t="shared" si="623"/>
        <v>0</v>
      </c>
    </row>
    <row r="7995" spans="1:12" ht="15" x14ac:dyDescent="0.25">
      <c r="A7995" s="167">
        <f t="shared" si="621"/>
        <v>48.192000000021125</v>
      </c>
      <c r="B7995" s="325">
        <f t="shared" si="624"/>
        <v>0.20080000000008802</v>
      </c>
      <c r="C7995" s="167">
        <f t="shared" si="620"/>
        <v>263.85599999998414</v>
      </c>
      <c r="D7995" s="167">
        <f>IF('Lineær programmering opg 4'!$M$4=0,"-",(-A7995+'Lineær programmering opg 4'!$M$4)/'Lineær programmering opg 4'!$K$4*-1)</f>
        <v>383.61599999995775</v>
      </c>
      <c r="E7995" s="167">
        <f>IF('Lineær programmering opg 4'!$M$5=0,"-",(-A7995+'Lineær programmering opg 4'!$M$5)/'Lineær programmering opg 4'!$K$5*-1)</f>
        <v>263.85599999998414</v>
      </c>
      <c r="F7995" s="167" t="str">
        <f>IF('Lineær programmering opg 4'!$E$6=0,"-",(-A7995+'Lineær programmering opg 4'!$M$6)/'Lineær programmering opg 4'!$K$6*-1)</f>
        <v>-</v>
      </c>
      <c r="G7995" s="167" t="str">
        <f>IF('Lineær programmering opg 4'!$D$7=0,"-",((-A7995+'Lineær programmering opg 4'!$M$7)/'Lineær programmering opg 4'!$K$7)*-1)</f>
        <v>-</v>
      </c>
      <c r="H7995" s="167" t="str">
        <f>IF('Lineær programmering opg 4'!$C$8=0,"-",((-A7995+'Lineær programmering opg 4'!$M$8)/'Lineær programmering opg 4'!$K$8)*-1)</f>
        <v>-</v>
      </c>
      <c r="I7995" s="167" t="str">
        <f>IF('Lineær programmering opg 4'!$D$8=0,"-",'Lineær programmering opg 4'!$G$8)</f>
        <v>-</v>
      </c>
      <c r="J7995" s="295">
        <f>A7995*'Lineær programmering opg 4'!$C$11+Datatabel!C7995*'Lineær programmering opg 4'!$D$11</f>
        <v>44397.599999999737</v>
      </c>
      <c r="K7995" s="9">
        <f t="shared" si="622"/>
        <v>0</v>
      </c>
      <c r="L7995" s="9">
        <f t="shared" si="623"/>
        <v>0</v>
      </c>
    </row>
    <row r="7996" spans="1:12" ht="15" x14ac:dyDescent="0.25">
      <c r="A7996" s="167">
        <f t="shared" si="621"/>
        <v>48.168000000021124</v>
      </c>
      <c r="B7996" s="325">
        <f t="shared" si="624"/>
        <v>0.20070000000008803</v>
      </c>
      <c r="C7996" s="167">
        <f t="shared" si="620"/>
        <v>263.87399999998416</v>
      </c>
      <c r="D7996" s="167">
        <f>IF('Lineær programmering opg 4'!$M$4=0,"-",(-A7996+'Lineær programmering opg 4'!$M$4)/'Lineær programmering opg 4'!$K$4*-1)</f>
        <v>383.66399999995775</v>
      </c>
      <c r="E7996" s="167">
        <f>IF('Lineær programmering opg 4'!$M$5=0,"-",(-A7996+'Lineær programmering opg 4'!$M$5)/'Lineær programmering opg 4'!$K$5*-1)</f>
        <v>263.87399999998416</v>
      </c>
      <c r="F7996" s="167" t="str">
        <f>IF('Lineær programmering opg 4'!$E$6=0,"-",(-A7996+'Lineær programmering opg 4'!$M$6)/'Lineær programmering opg 4'!$K$6*-1)</f>
        <v>-</v>
      </c>
      <c r="G7996" s="167" t="str">
        <f>IF('Lineær programmering opg 4'!$D$7=0,"-",((-A7996+'Lineær programmering opg 4'!$M$7)/'Lineær programmering opg 4'!$K$7)*-1)</f>
        <v>-</v>
      </c>
      <c r="H7996" s="167" t="str">
        <f>IF('Lineær programmering opg 4'!$C$8=0,"-",((-A7996+'Lineær programmering opg 4'!$M$8)/'Lineær programmering opg 4'!$K$8)*-1)</f>
        <v>-</v>
      </c>
      <c r="I7996" s="167" t="str">
        <f>IF('Lineær programmering opg 4'!$D$8=0,"-",'Lineær programmering opg 4'!$G$8)</f>
        <v>-</v>
      </c>
      <c r="J7996" s="295">
        <f>A7996*'Lineær programmering opg 4'!$C$11+Datatabel!C7996*'Lineær programmering opg 4'!$D$11</f>
        <v>44397.89999999974</v>
      </c>
      <c r="K7996" s="9">
        <f t="shared" si="622"/>
        <v>0</v>
      </c>
      <c r="L7996" s="9">
        <f t="shared" si="623"/>
        <v>0</v>
      </c>
    </row>
    <row r="7997" spans="1:12" ht="15" x14ac:dyDescent="0.25">
      <c r="A7997" s="167">
        <f t="shared" si="621"/>
        <v>48.14400000002113</v>
      </c>
      <c r="B7997" s="325">
        <f t="shared" si="624"/>
        <v>0.20060000000008804</v>
      </c>
      <c r="C7997" s="167">
        <f t="shared" si="620"/>
        <v>263.89199999998414</v>
      </c>
      <c r="D7997" s="167">
        <f>IF('Lineær programmering opg 4'!$M$4=0,"-",(-A7997+'Lineær programmering opg 4'!$M$4)/'Lineær programmering opg 4'!$K$4*-1)</f>
        <v>383.71199999995775</v>
      </c>
      <c r="E7997" s="167">
        <f>IF('Lineær programmering opg 4'!$M$5=0,"-",(-A7997+'Lineær programmering opg 4'!$M$5)/'Lineær programmering opg 4'!$K$5*-1)</f>
        <v>263.89199999998414</v>
      </c>
      <c r="F7997" s="167" t="str">
        <f>IF('Lineær programmering opg 4'!$E$6=0,"-",(-A7997+'Lineær programmering opg 4'!$M$6)/'Lineær programmering opg 4'!$K$6*-1)</f>
        <v>-</v>
      </c>
      <c r="G7997" s="167" t="str">
        <f>IF('Lineær programmering opg 4'!$D$7=0,"-",((-A7997+'Lineær programmering opg 4'!$M$7)/'Lineær programmering opg 4'!$K$7)*-1)</f>
        <v>-</v>
      </c>
      <c r="H7997" s="167" t="str">
        <f>IF('Lineær programmering opg 4'!$C$8=0,"-",((-A7997+'Lineær programmering opg 4'!$M$8)/'Lineær programmering opg 4'!$K$8)*-1)</f>
        <v>-</v>
      </c>
      <c r="I7997" s="167" t="str">
        <f>IF('Lineær programmering opg 4'!$D$8=0,"-",'Lineær programmering opg 4'!$G$8)</f>
        <v>-</v>
      </c>
      <c r="J7997" s="295">
        <f>A7997*'Lineær programmering opg 4'!$C$11+Datatabel!C7997*'Lineær programmering opg 4'!$D$11</f>
        <v>44398.199999999735</v>
      </c>
      <c r="K7997" s="9">
        <f t="shared" si="622"/>
        <v>0</v>
      </c>
      <c r="L7997" s="9">
        <f t="shared" si="623"/>
        <v>0</v>
      </c>
    </row>
    <row r="7998" spans="1:12" ht="15" x14ac:dyDescent="0.25">
      <c r="A7998" s="167">
        <f t="shared" si="621"/>
        <v>48.120000000021136</v>
      </c>
      <c r="B7998" s="325">
        <f t="shared" si="624"/>
        <v>0.20050000000008805</v>
      </c>
      <c r="C7998" s="167">
        <f t="shared" si="620"/>
        <v>263.90999999998417</v>
      </c>
      <c r="D7998" s="167">
        <f>IF('Lineær programmering opg 4'!$M$4=0,"-",(-A7998+'Lineær programmering opg 4'!$M$4)/'Lineær programmering opg 4'!$K$4*-1)</f>
        <v>383.7599999999577</v>
      </c>
      <c r="E7998" s="167">
        <f>IF('Lineær programmering opg 4'!$M$5=0,"-",(-A7998+'Lineær programmering opg 4'!$M$5)/'Lineær programmering opg 4'!$K$5*-1)</f>
        <v>263.90999999998417</v>
      </c>
      <c r="F7998" s="167" t="str">
        <f>IF('Lineær programmering opg 4'!$E$6=0,"-",(-A7998+'Lineær programmering opg 4'!$M$6)/'Lineær programmering opg 4'!$K$6*-1)</f>
        <v>-</v>
      </c>
      <c r="G7998" s="167" t="str">
        <f>IF('Lineær programmering opg 4'!$D$7=0,"-",((-A7998+'Lineær programmering opg 4'!$M$7)/'Lineær programmering opg 4'!$K$7)*-1)</f>
        <v>-</v>
      </c>
      <c r="H7998" s="167" t="str">
        <f>IF('Lineær programmering opg 4'!$C$8=0,"-",((-A7998+'Lineær programmering opg 4'!$M$8)/'Lineær programmering opg 4'!$K$8)*-1)</f>
        <v>-</v>
      </c>
      <c r="I7998" s="167" t="str">
        <f>IF('Lineær programmering opg 4'!$D$8=0,"-",'Lineær programmering opg 4'!$G$8)</f>
        <v>-</v>
      </c>
      <c r="J7998" s="295">
        <f>A7998*'Lineær programmering opg 4'!$C$11+Datatabel!C7998*'Lineær programmering opg 4'!$D$11</f>
        <v>44398.499999999738</v>
      </c>
      <c r="K7998" s="9">
        <f t="shared" si="622"/>
        <v>0</v>
      </c>
      <c r="L7998" s="9">
        <f t="shared" si="623"/>
        <v>0</v>
      </c>
    </row>
    <row r="7999" spans="1:12" ht="15" x14ac:dyDescent="0.25">
      <c r="A7999" s="167">
        <f t="shared" si="621"/>
        <v>48.096000000021135</v>
      </c>
      <c r="B7999" s="325">
        <f t="shared" si="624"/>
        <v>0.20040000000008806</v>
      </c>
      <c r="C7999" s="167">
        <f t="shared" si="620"/>
        <v>263.92799999998414</v>
      </c>
      <c r="D7999" s="167">
        <f>IF('Lineær programmering opg 4'!$M$4=0,"-",(-A7999+'Lineær programmering opg 4'!$M$4)/'Lineær programmering opg 4'!$K$4*-1)</f>
        <v>383.8079999999577</v>
      </c>
      <c r="E7999" s="167">
        <f>IF('Lineær programmering opg 4'!$M$5=0,"-",(-A7999+'Lineær programmering opg 4'!$M$5)/'Lineær programmering opg 4'!$K$5*-1)</f>
        <v>263.92799999998414</v>
      </c>
      <c r="F7999" s="167" t="str">
        <f>IF('Lineær programmering opg 4'!$E$6=0,"-",(-A7999+'Lineær programmering opg 4'!$M$6)/'Lineær programmering opg 4'!$K$6*-1)</f>
        <v>-</v>
      </c>
      <c r="G7999" s="167" t="str">
        <f>IF('Lineær programmering opg 4'!$D$7=0,"-",((-A7999+'Lineær programmering opg 4'!$M$7)/'Lineær programmering opg 4'!$K$7)*-1)</f>
        <v>-</v>
      </c>
      <c r="H7999" s="167" t="str">
        <f>IF('Lineær programmering opg 4'!$C$8=0,"-",((-A7999+'Lineær programmering opg 4'!$M$8)/'Lineær programmering opg 4'!$K$8)*-1)</f>
        <v>-</v>
      </c>
      <c r="I7999" s="167" t="str">
        <f>IF('Lineær programmering opg 4'!$D$8=0,"-",'Lineær programmering opg 4'!$G$8)</f>
        <v>-</v>
      </c>
      <c r="J7999" s="295">
        <f>A7999*'Lineær programmering opg 4'!$C$11+Datatabel!C7999*'Lineær programmering opg 4'!$D$11</f>
        <v>44398.799999999734</v>
      </c>
      <c r="K7999" s="9">
        <f t="shared" si="622"/>
        <v>0</v>
      </c>
      <c r="L7999" s="9">
        <f t="shared" si="623"/>
        <v>0</v>
      </c>
    </row>
    <row r="8000" spans="1:12" ht="15" x14ac:dyDescent="0.25">
      <c r="A8000" s="167">
        <f t="shared" si="621"/>
        <v>48.072000000021134</v>
      </c>
      <c r="B8000" s="325">
        <f t="shared" si="624"/>
        <v>0.20030000000008807</v>
      </c>
      <c r="C8000" s="167">
        <f t="shared" si="620"/>
        <v>263.94599999998417</v>
      </c>
      <c r="D8000" s="167">
        <f>IF('Lineær programmering opg 4'!$M$4=0,"-",(-A8000+'Lineær programmering opg 4'!$M$4)/'Lineær programmering opg 4'!$K$4*-1)</f>
        <v>383.8559999999577</v>
      </c>
      <c r="E8000" s="167">
        <f>IF('Lineær programmering opg 4'!$M$5=0,"-",(-A8000+'Lineær programmering opg 4'!$M$5)/'Lineær programmering opg 4'!$K$5*-1)</f>
        <v>263.94599999998417</v>
      </c>
      <c r="F8000" s="167" t="str">
        <f>IF('Lineær programmering opg 4'!$E$6=0,"-",(-A8000+'Lineær programmering opg 4'!$M$6)/'Lineær programmering opg 4'!$K$6*-1)</f>
        <v>-</v>
      </c>
      <c r="G8000" s="167" t="str">
        <f>IF('Lineær programmering opg 4'!$D$7=0,"-",((-A8000+'Lineær programmering opg 4'!$M$7)/'Lineær programmering opg 4'!$K$7)*-1)</f>
        <v>-</v>
      </c>
      <c r="H8000" s="167" t="str">
        <f>IF('Lineær programmering opg 4'!$C$8=0,"-",((-A8000+'Lineær programmering opg 4'!$M$8)/'Lineær programmering opg 4'!$K$8)*-1)</f>
        <v>-</v>
      </c>
      <c r="I8000" s="167" t="str">
        <f>IF('Lineær programmering opg 4'!$D$8=0,"-",'Lineær programmering opg 4'!$G$8)</f>
        <v>-</v>
      </c>
      <c r="J8000" s="295">
        <f>A8000*'Lineær programmering opg 4'!$C$11+Datatabel!C8000*'Lineær programmering opg 4'!$D$11</f>
        <v>44399.099999999737</v>
      </c>
      <c r="K8000" s="9">
        <f t="shared" si="622"/>
        <v>0</v>
      </c>
      <c r="L8000" s="9">
        <f t="shared" si="623"/>
        <v>0</v>
      </c>
    </row>
    <row r="8001" spans="1:12" ht="15" x14ac:dyDescent="0.25">
      <c r="A8001" s="167">
        <f t="shared" si="621"/>
        <v>48.04800000002114</v>
      </c>
      <c r="B8001" s="325">
        <f t="shared" si="624"/>
        <v>0.20020000000008809</v>
      </c>
      <c r="C8001" s="167">
        <f t="shared" si="620"/>
        <v>263.96399999998414</v>
      </c>
      <c r="D8001" s="167">
        <f>IF('Lineær programmering opg 4'!$M$4=0,"-",(-A8001+'Lineær programmering opg 4'!$M$4)/'Lineær programmering opg 4'!$K$4*-1)</f>
        <v>383.9039999999577</v>
      </c>
      <c r="E8001" s="167">
        <f>IF('Lineær programmering opg 4'!$M$5=0,"-",(-A8001+'Lineær programmering opg 4'!$M$5)/'Lineær programmering opg 4'!$K$5*-1)</f>
        <v>263.96399999998414</v>
      </c>
      <c r="F8001" s="167" t="str">
        <f>IF('Lineær programmering opg 4'!$E$6=0,"-",(-A8001+'Lineær programmering opg 4'!$M$6)/'Lineær programmering opg 4'!$K$6*-1)</f>
        <v>-</v>
      </c>
      <c r="G8001" s="167" t="str">
        <f>IF('Lineær programmering opg 4'!$D$7=0,"-",((-A8001+'Lineær programmering opg 4'!$M$7)/'Lineær programmering opg 4'!$K$7)*-1)</f>
        <v>-</v>
      </c>
      <c r="H8001" s="167" t="str">
        <f>IF('Lineær programmering opg 4'!$C$8=0,"-",((-A8001+'Lineær programmering opg 4'!$M$8)/'Lineær programmering opg 4'!$K$8)*-1)</f>
        <v>-</v>
      </c>
      <c r="I8001" s="167" t="str">
        <f>IF('Lineær programmering opg 4'!$D$8=0,"-",'Lineær programmering opg 4'!$G$8)</f>
        <v>-</v>
      </c>
      <c r="J8001" s="295">
        <f>A8001*'Lineær programmering opg 4'!$C$11+Datatabel!C8001*'Lineær programmering opg 4'!$D$11</f>
        <v>44399.399999999732</v>
      </c>
      <c r="K8001" s="9">
        <f t="shared" si="622"/>
        <v>0</v>
      </c>
      <c r="L8001" s="9">
        <f t="shared" si="623"/>
        <v>0</v>
      </c>
    </row>
    <row r="8002" spans="1:12" ht="15" x14ac:dyDescent="0.25">
      <c r="A8002" s="167">
        <f t="shared" si="621"/>
        <v>48.024000000021147</v>
      </c>
      <c r="B8002" s="325">
        <f t="shared" si="624"/>
        <v>0.2001000000000881</v>
      </c>
      <c r="C8002" s="167">
        <f t="shared" si="620"/>
        <v>263.98199999998417</v>
      </c>
      <c r="D8002" s="167">
        <f>IF('Lineær programmering opg 4'!$M$4=0,"-",(-A8002+'Lineær programmering opg 4'!$M$4)/'Lineær programmering opg 4'!$K$4*-1)</f>
        <v>383.95199999995771</v>
      </c>
      <c r="E8002" s="167">
        <f>IF('Lineær programmering opg 4'!$M$5=0,"-",(-A8002+'Lineær programmering opg 4'!$M$5)/'Lineær programmering opg 4'!$K$5*-1)</f>
        <v>263.98199999998417</v>
      </c>
      <c r="F8002" s="167" t="str">
        <f>IF('Lineær programmering opg 4'!$E$6=0,"-",(-A8002+'Lineær programmering opg 4'!$M$6)/'Lineær programmering opg 4'!$K$6*-1)</f>
        <v>-</v>
      </c>
      <c r="G8002" s="167" t="str">
        <f>IF('Lineær programmering opg 4'!$D$7=0,"-",((-A8002+'Lineær programmering opg 4'!$M$7)/'Lineær programmering opg 4'!$K$7)*-1)</f>
        <v>-</v>
      </c>
      <c r="H8002" s="167" t="str">
        <f>IF('Lineær programmering opg 4'!$C$8=0,"-",((-A8002+'Lineær programmering opg 4'!$M$8)/'Lineær programmering opg 4'!$K$8)*-1)</f>
        <v>-</v>
      </c>
      <c r="I8002" s="167" t="str">
        <f>IF('Lineær programmering opg 4'!$D$8=0,"-",'Lineær programmering opg 4'!$G$8)</f>
        <v>-</v>
      </c>
      <c r="J8002" s="295">
        <f>A8002*'Lineær programmering opg 4'!$C$11+Datatabel!C8002*'Lineær programmering opg 4'!$D$11</f>
        <v>44399.699999999735</v>
      </c>
      <c r="K8002" s="9">
        <f t="shared" si="622"/>
        <v>0</v>
      </c>
      <c r="L8002" s="9">
        <f t="shared" si="623"/>
        <v>0</v>
      </c>
    </row>
    <row r="8003" spans="1:12" ht="15" x14ac:dyDescent="0.25">
      <c r="A8003" s="167">
        <f t="shared" si="621"/>
        <v>48.000000000021146</v>
      </c>
      <c r="B8003" s="325">
        <f t="shared" si="624"/>
        <v>0.20000000000008811</v>
      </c>
      <c r="C8003" s="167">
        <f t="shared" ref="C8003:C8066" si="625">MIN(D8003,E8003,F8003,G8003,H8003,I8003)</f>
        <v>263.99999999998414</v>
      </c>
      <c r="D8003" s="167">
        <f>IF('Lineær programmering opg 4'!$M$4=0,"-",(-A8003+'Lineær programmering opg 4'!$M$4)/'Lineær programmering opg 4'!$K$4*-1)</f>
        <v>383.99999999995771</v>
      </c>
      <c r="E8003" s="167">
        <f>IF('Lineær programmering opg 4'!$M$5=0,"-",(-A8003+'Lineær programmering opg 4'!$M$5)/'Lineær programmering opg 4'!$K$5*-1)</f>
        <v>263.99999999998414</v>
      </c>
      <c r="F8003" s="167" t="str">
        <f>IF('Lineær programmering opg 4'!$E$6=0,"-",(-A8003+'Lineær programmering opg 4'!$M$6)/'Lineær programmering opg 4'!$K$6*-1)</f>
        <v>-</v>
      </c>
      <c r="G8003" s="167" t="str">
        <f>IF('Lineær programmering opg 4'!$D$7=0,"-",((-A8003+'Lineær programmering opg 4'!$M$7)/'Lineær programmering opg 4'!$K$7)*-1)</f>
        <v>-</v>
      </c>
      <c r="H8003" s="167" t="str">
        <f>IF('Lineær programmering opg 4'!$C$8=0,"-",((-A8003+'Lineær programmering opg 4'!$M$8)/'Lineær programmering opg 4'!$K$8)*-1)</f>
        <v>-</v>
      </c>
      <c r="I8003" s="167" t="str">
        <f>IF('Lineær programmering opg 4'!$D$8=0,"-",'Lineær programmering opg 4'!$G$8)</f>
        <v>-</v>
      </c>
      <c r="J8003" s="295">
        <f>A8003*'Lineær programmering opg 4'!$C$11+Datatabel!C8003*'Lineær programmering opg 4'!$D$11</f>
        <v>44399.999999999738</v>
      </c>
      <c r="K8003" s="9">
        <f t="shared" si="622"/>
        <v>0</v>
      </c>
      <c r="L8003" s="9">
        <f t="shared" si="623"/>
        <v>0</v>
      </c>
    </row>
    <row r="8004" spans="1:12" ht="15" x14ac:dyDescent="0.25">
      <c r="A8004" s="167">
        <f t="shared" ref="A8004:A8067" si="626">$A$3*B8004</f>
        <v>47.976000000021145</v>
      </c>
      <c r="B8004" s="325">
        <f t="shared" si="624"/>
        <v>0.19990000000008812</v>
      </c>
      <c r="C8004" s="167">
        <f t="shared" si="625"/>
        <v>264.01799999998417</v>
      </c>
      <c r="D8004" s="167">
        <f>IF('Lineær programmering opg 4'!$M$4=0,"-",(-A8004+'Lineær programmering opg 4'!$M$4)/'Lineær programmering opg 4'!$K$4*-1)</f>
        <v>384.04799999995771</v>
      </c>
      <c r="E8004" s="167">
        <f>IF('Lineær programmering opg 4'!$M$5=0,"-",(-A8004+'Lineær programmering opg 4'!$M$5)/'Lineær programmering opg 4'!$K$5*-1)</f>
        <v>264.01799999998417</v>
      </c>
      <c r="F8004" s="167" t="str">
        <f>IF('Lineær programmering opg 4'!$E$6=0,"-",(-A8004+'Lineær programmering opg 4'!$M$6)/'Lineær programmering opg 4'!$K$6*-1)</f>
        <v>-</v>
      </c>
      <c r="G8004" s="167" t="str">
        <f>IF('Lineær programmering opg 4'!$D$7=0,"-",((-A8004+'Lineær programmering opg 4'!$M$7)/'Lineær programmering opg 4'!$K$7)*-1)</f>
        <v>-</v>
      </c>
      <c r="H8004" s="167" t="str">
        <f>IF('Lineær programmering opg 4'!$C$8=0,"-",((-A8004+'Lineær programmering opg 4'!$M$8)/'Lineær programmering opg 4'!$K$8)*-1)</f>
        <v>-</v>
      </c>
      <c r="I8004" s="167" t="str">
        <f>IF('Lineær programmering opg 4'!$D$8=0,"-",'Lineær programmering opg 4'!$G$8)</f>
        <v>-</v>
      </c>
      <c r="J8004" s="295">
        <f>A8004*'Lineær programmering opg 4'!$C$11+Datatabel!C8004*'Lineær programmering opg 4'!$D$11</f>
        <v>44400.299999999741</v>
      </c>
      <c r="K8004" s="9">
        <f t="shared" ref="K8004:K8067" si="627">IF($J$10004=J8004,A8004,0)</f>
        <v>0</v>
      </c>
      <c r="L8004" s="9">
        <f t="shared" ref="L8004:L8067" si="628">IF(J8004=$J$10004,C8004,0)</f>
        <v>0</v>
      </c>
    </row>
    <row r="8005" spans="1:12" ht="15" x14ac:dyDescent="0.25">
      <c r="A8005" s="167">
        <f t="shared" si="626"/>
        <v>47.952000000021151</v>
      </c>
      <c r="B8005" s="325">
        <f t="shared" ref="B8005:B8068" si="629">B8004-0.01%</f>
        <v>0.19980000000008813</v>
      </c>
      <c r="C8005" s="167">
        <f t="shared" si="625"/>
        <v>264.03599999998414</v>
      </c>
      <c r="D8005" s="167">
        <f>IF('Lineær programmering opg 4'!$M$4=0,"-",(-A8005+'Lineær programmering opg 4'!$M$4)/'Lineær programmering opg 4'!$K$4*-1)</f>
        <v>384.09599999995771</v>
      </c>
      <c r="E8005" s="167">
        <f>IF('Lineær programmering opg 4'!$M$5=0,"-",(-A8005+'Lineær programmering opg 4'!$M$5)/'Lineær programmering opg 4'!$K$5*-1)</f>
        <v>264.03599999998414</v>
      </c>
      <c r="F8005" s="167" t="str">
        <f>IF('Lineær programmering opg 4'!$E$6=0,"-",(-A8005+'Lineær programmering opg 4'!$M$6)/'Lineær programmering opg 4'!$K$6*-1)</f>
        <v>-</v>
      </c>
      <c r="G8005" s="167" t="str">
        <f>IF('Lineær programmering opg 4'!$D$7=0,"-",((-A8005+'Lineær programmering opg 4'!$M$7)/'Lineær programmering opg 4'!$K$7)*-1)</f>
        <v>-</v>
      </c>
      <c r="H8005" s="167" t="str">
        <f>IF('Lineær programmering opg 4'!$C$8=0,"-",((-A8005+'Lineær programmering opg 4'!$M$8)/'Lineær programmering opg 4'!$K$8)*-1)</f>
        <v>-</v>
      </c>
      <c r="I8005" s="167" t="str">
        <f>IF('Lineær programmering opg 4'!$D$8=0,"-",'Lineær programmering opg 4'!$G$8)</f>
        <v>-</v>
      </c>
      <c r="J8005" s="295">
        <f>A8005*'Lineær programmering opg 4'!$C$11+Datatabel!C8005*'Lineær programmering opg 4'!$D$11</f>
        <v>44400.599999999737</v>
      </c>
      <c r="K8005" s="9">
        <f t="shared" si="627"/>
        <v>0</v>
      </c>
      <c r="L8005" s="9">
        <f t="shared" si="628"/>
        <v>0</v>
      </c>
    </row>
    <row r="8006" spans="1:12" ht="15" x14ac:dyDescent="0.25">
      <c r="A8006" s="167">
        <f t="shared" si="626"/>
        <v>47.928000000021157</v>
      </c>
      <c r="B8006" s="325">
        <f t="shared" si="629"/>
        <v>0.19970000000008814</v>
      </c>
      <c r="C8006" s="167">
        <f t="shared" si="625"/>
        <v>264.05399999998417</v>
      </c>
      <c r="D8006" s="167">
        <f>IF('Lineær programmering opg 4'!$M$4=0,"-",(-A8006+'Lineær programmering opg 4'!$M$4)/'Lineær programmering opg 4'!$K$4*-1)</f>
        <v>384.14399999995771</v>
      </c>
      <c r="E8006" s="167">
        <f>IF('Lineær programmering opg 4'!$M$5=0,"-",(-A8006+'Lineær programmering opg 4'!$M$5)/'Lineær programmering opg 4'!$K$5*-1)</f>
        <v>264.05399999998417</v>
      </c>
      <c r="F8006" s="167" t="str">
        <f>IF('Lineær programmering opg 4'!$E$6=0,"-",(-A8006+'Lineær programmering opg 4'!$M$6)/'Lineær programmering opg 4'!$K$6*-1)</f>
        <v>-</v>
      </c>
      <c r="G8006" s="167" t="str">
        <f>IF('Lineær programmering opg 4'!$D$7=0,"-",((-A8006+'Lineær programmering opg 4'!$M$7)/'Lineær programmering opg 4'!$K$7)*-1)</f>
        <v>-</v>
      </c>
      <c r="H8006" s="167" t="str">
        <f>IF('Lineær programmering opg 4'!$C$8=0,"-",((-A8006+'Lineær programmering opg 4'!$M$8)/'Lineær programmering opg 4'!$K$8)*-1)</f>
        <v>-</v>
      </c>
      <c r="I8006" s="167" t="str">
        <f>IF('Lineær programmering opg 4'!$D$8=0,"-",'Lineær programmering opg 4'!$G$8)</f>
        <v>-</v>
      </c>
      <c r="J8006" s="295">
        <f>A8006*'Lineær programmering opg 4'!$C$11+Datatabel!C8006*'Lineær programmering opg 4'!$D$11</f>
        <v>44400.89999999974</v>
      </c>
      <c r="K8006" s="9">
        <f t="shared" si="627"/>
        <v>0</v>
      </c>
      <c r="L8006" s="9">
        <f t="shared" si="628"/>
        <v>0</v>
      </c>
    </row>
    <row r="8007" spans="1:12" ht="15" x14ac:dyDescent="0.25">
      <c r="A8007" s="167">
        <f t="shared" si="626"/>
        <v>47.904000000021156</v>
      </c>
      <c r="B8007" s="325">
        <f t="shared" si="629"/>
        <v>0.19960000000008815</v>
      </c>
      <c r="C8007" s="167">
        <f t="shared" si="625"/>
        <v>264.07199999998414</v>
      </c>
      <c r="D8007" s="167">
        <f>IF('Lineær programmering opg 4'!$M$4=0,"-",(-A8007+'Lineær programmering opg 4'!$M$4)/'Lineær programmering opg 4'!$K$4*-1)</f>
        <v>384.19199999995772</v>
      </c>
      <c r="E8007" s="167">
        <f>IF('Lineær programmering opg 4'!$M$5=0,"-",(-A8007+'Lineær programmering opg 4'!$M$5)/'Lineær programmering opg 4'!$K$5*-1)</f>
        <v>264.07199999998414</v>
      </c>
      <c r="F8007" s="167" t="str">
        <f>IF('Lineær programmering opg 4'!$E$6=0,"-",(-A8007+'Lineær programmering opg 4'!$M$6)/'Lineær programmering opg 4'!$K$6*-1)</f>
        <v>-</v>
      </c>
      <c r="G8007" s="167" t="str">
        <f>IF('Lineær programmering opg 4'!$D$7=0,"-",((-A8007+'Lineær programmering opg 4'!$M$7)/'Lineær programmering opg 4'!$K$7)*-1)</f>
        <v>-</v>
      </c>
      <c r="H8007" s="167" t="str">
        <f>IF('Lineær programmering opg 4'!$C$8=0,"-",((-A8007+'Lineær programmering opg 4'!$M$8)/'Lineær programmering opg 4'!$K$8)*-1)</f>
        <v>-</v>
      </c>
      <c r="I8007" s="167" t="str">
        <f>IF('Lineær programmering opg 4'!$D$8=0,"-",'Lineær programmering opg 4'!$G$8)</f>
        <v>-</v>
      </c>
      <c r="J8007" s="295">
        <f>A8007*'Lineær programmering opg 4'!$C$11+Datatabel!C8007*'Lineær programmering opg 4'!$D$11</f>
        <v>44401.199999999742</v>
      </c>
      <c r="K8007" s="9">
        <f t="shared" si="627"/>
        <v>0</v>
      </c>
      <c r="L8007" s="9">
        <f t="shared" si="628"/>
        <v>0</v>
      </c>
    </row>
    <row r="8008" spans="1:12" ht="15" x14ac:dyDescent="0.25">
      <c r="A8008" s="167">
        <f t="shared" si="626"/>
        <v>47.880000000021155</v>
      </c>
      <c r="B8008" s="325">
        <f t="shared" si="629"/>
        <v>0.19950000000008816</v>
      </c>
      <c r="C8008" s="167">
        <f t="shared" si="625"/>
        <v>264.08999999998417</v>
      </c>
      <c r="D8008" s="167">
        <f>IF('Lineær programmering opg 4'!$M$4=0,"-",(-A8008+'Lineær programmering opg 4'!$M$4)/'Lineær programmering opg 4'!$K$4*-1)</f>
        <v>384.23999999995772</v>
      </c>
      <c r="E8008" s="167">
        <f>IF('Lineær programmering opg 4'!$M$5=0,"-",(-A8008+'Lineær programmering opg 4'!$M$5)/'Lineær programmering opg 4'!$K$5*-1)</f>
        <v>264.08999999998417</v>
      </c>
      <c r="F8008" s="167" t="str">
        <f>IF('Lineær programmering opg 4'!$E$6=0,"-",(-A8008+'Lineær programmering opg 4'!$M$6)/'Lineær programmering opg 4'!$K$6*-1)</f>
        <v>-</v>
      </c>
      <c r="G8008" s="167" t="str">
        <f>IF('Lineær programmering opg 4'!$D$7=0,"-",((-A8008+'Lineær programmering opg 4'!$M$7)/'Lineær programmering opg 4'!$K$7)*-1)</f>
        <v>-</v>
      </c>
      <c r="H8008" s="167" t="str">
        <f>IF('Lineær programmering opg 4'!$C$8=0,"-",((-A8008+'Lineær programmering opg 4'!$M$8)/'Lineær programmering opg 4'!$K$8)*-1)</f>
        <v>-</v>
      </c>
      <c r="I8008" s="167" t="str">
        <f>IF('Lineær programmering opg 4'!$D$8=0,"-",'Lineær programmering opg 4'!$G$8)</f>
        <v>-</v>
      </c>
      <c r="J8008" s="295">
        <f>A8008*'Lineær programmering opg 4'!$C$11+Datatabel!C8008*'Lineær programmering opg 4'!$D$11</f>
        <v>44401.499999999745</v>
      </c>
      <c r="K8008" s="9">
        <f t="shared" si="627"/>
        <v>0</v>
      </c>
      <c r="L8008" s="9">
        <f t="shared" si="628"/>
        <v>0</v>
      </c>
    </row>
    <row r="8009" spans="1:12" ht="15" x14ac:dyDescent="0.25">
      <c r="A8009" s="167">
        <f t="shared" si="626"/>
        <v>47.856000000021162</v>
      </c>
      <c r="B8009" s="325">
        <f t="shared" si="629"/>
        <v>0.19940000000008817</v>
      </c>
      <c r="C8009" s="167">
        <f t="shared" si="625"/>
        <v>264.10799999998414</v>
      </c>
      <c r="D8009" s="167">
        <f>IF('Lineær programmering opg 4'!$M$4=0,"-",(-A8009+'Lineær programmering opg 4'!$M$4)/'Lineær programmering opg 4'!$K$4*-1)</f>
        <v>384.28799999995766</v>
      </c>
      <c r="E8009" s="167">
        <f>IF('Lineær programmering opg 4'!$M$5=0,"-",(-A8009+'Lineær programmering opg 4'!$M$5)/'Lineær programmering opg 4'!$K$5*-1)</f>
        <v>264.10799999998414</v>
      </c>
      <c r="F8009" s="167" t="str">
        <f>IF('Lineær programmering opg 4'!$E$6=0,"-",(-A8009+'Lineær programmering opg 4'!$M$6)/'Lineær programmering opg 4'!$K$6*-1)</f>
        <v>-</v>
      </c>
      <c r="G8009" s="167" t="str">
        <f>IF('Lineær programmering opg 4'!$D$7=0,"-",((-A8009+'Lineær programmering opg 4'!$M$7)/'Lineær programmering opg 4'!$K$7)*-1)</f>
        <v>-</v>
      </c>
      <c r="H8009" s="167" t="str">
        <f>IF('Lineær programmering opg 4'!$C$8=0,"-",((-A8009+'Lineær programmering opg 4'!$M$8)/'Lineær programmering opg 4'!$K$8)*-1)</f>
        <v>-</v>
      </c>
      <c r="I8009" s="167" t="str">
        <f>IF('Lineær programmering opg 4'!$D$8=0,"-",'Lineær programmering opg 4'!$G$8)</f>
        <v>-</v>
      </c>
      <c r="J8009" s="295">
        <f>A8009*'Lineær programmering opg 4'!$C$11+Datatabel!C8009*'Lineær programmering opg 4'!$D$11</f>
        <v>44401.799999999741</v>
      </c>
      <c r="K8009" s="9">
        <f t="shared" si="627"/>
        <v>0</v>
      </c>
      <c r="L8009" s="9">
        <f t="shared" si="628"/>
        <v>0</v>
      </c>
    </row>
    <row r="8010" spans="1:12" ht="15" x14ac:dyDescent="0.25">
      <c r="A8010" s="167">
        <f t="shared" si="626"/>
        <v>47.832000000021168</v>
      </c>
      <c r="B8010" s="325">
        <f t="shared" si="629"/>
        <v>0.19930000000008818</v>
      </c>
      <c r="C8010" s="167">
        <f t="shared" si="625"/>
        <v>264.12599999998417</v>
      </c>
      <c r="D8010" s="167">
        <f>IF('Lineær programmering opg 4'!$M$4=0,"-",(-A8010+'Lineær programmering opg 4'!$M$4)/'Lineær programmering opg 4'!$K$4*-1)</f>
        <v>384.33599999995766</v>
      </c>
      <c r="E8010" s="167">
        <f>IF('Lineær programmering opg 4'!$M$5=0,"-",(-A8010+'Lineær programmering opg 4'!$M$5)/'Lineær programmering opg 4'!$K$5*-1)</f>
        <v>264.12599999998417</v>
      </c>
      <c r="F8010" s="167" t="str">
        <f>IF('Lineær programmering opg 4'!$E$6=0,"-",(-A8010+'Lineær programmering opg 4'!$M$6)/'Lineær programmering opg 4'!$K$6*-1)</f>
        <v>-</v>
      </c>
      <c r="G8010" s="167" t="str">
        <f>IF('Lineær programmering opg 4'!$D$7=0,"-",((-A8010+'Lineær programmering opg 4'!$M$7)/'Lineær programmering opg 4'!$K$7)*-1)</f>
        <v>-</v>
      </c>
      <c r="H8010" s="167" t="str">
        <f>IF('Lineær programmering opg 4'!$C$8=0,"-",((-A8010+'Lineær programmering opg 4'!$M$8)/'Lineær programmering opg 4'!$K$8)*-1)</f>
        <v>-</v>
      </c>
      <c r="I8010" s="167" t="str">
        <f>IF('Lineær programmering opg 4'!$D$8=0,"-",'Lineær programmering opg 4'!$G$8)</f>
        <v>-</v>
      </c>
      <c r="J8010" s="295">
        <f>A8010*'Lineær programmering opg 4'!$C$11+Datatabel!C8010*'Lineær programmering opg 4'!$D$11</f>
        <v>44402.099999999744</v>
      </c>
      <c r="K8010" s="9">
        <f t="shared" si="627"/>
        <v>0</v>
      </c>
      <c r="L8010" s="9">
        <f t="shared" si="628"/>
        <v>0</v>
      </c>
    </row>
    <row r="8011" spans="1:12" ht="15" x14ac:dyDescent="0.25">
      <c r="A8011" s="167">
        <f t="shared" si="626"/>
        <v>47.808000000021167</v>
      </c>
      <c r="B8011" s="325">
        <f t="shared" si="629"/>
        <v>0.1992000000000882</v>
      </c>
      <c r="C8011" s="167">
        <f t="shared" si="625"/>
        <v>264.14399999998415</v>
      </c>
      <c r="D8011" s="167">
        <f>IF('Lineær programmering opg 4'!$M$4=0,"-",(-A8011+'Lineær programmering opg 4'!$M$4)/'Lineær programmering opg 4'!$K$4*-1)</f>
        <v>384.38399999995767</v>
      </c>
      <c r="E8011" s="167">
        <f>IF('Lineær programmering opg 4'!$M$5=0,"-",(-A8011+'Lineær programmering opg 4'!$M$5)/'Lineær programmering opg 4'!$K$5*-1)</f>
        <v>264.14399999998415</v>
      </c>
      <c r="F8011" s="167" t="str">
        <f>IF('Lineær programmering opg 4'!$E$6=0,"-",(-A8011+'Lineær programmering opg 4'!$M$6)/'Lineær programmering opg 4'!$K$6*-1)</f>
        <v>-</v>
      </c>
      <c r="G8011" s="167" t="str">
        <f>IF('Lineær programmering opg 4'!$D$7=0,"-",((-A8011+'Lineær programmering opg 4'!$M$7)/'Lineær programmering opg 4'!$K$7)*-1)</f>
        <v>-</v>
      </c>
      <c r="H8011" s="167" t="str">
        <f>IF('Lineær programmering opg 4'!$C$8=0,"-",((-A8011+'Lineær programmering opg 4'!$M$8)/'Lineær programmering opg 4'!$K$8)*-1)</f>
        <v>-</v>
      </c>
      <c r="I8011" s="167" t="str">
        <f>IF('Lineær programmering opg 4'!$D$8=0,"-",'Lineær programmering opg 4'!$G$8)</f>
        <v>-</v>
      </c>
      <c r="J8011" s="295">
        <f>A8011*'Lineær programmering opg 4'!$C$11+Datatabel!C8011*'Lineær programmering opg 4'!$D$11</f>
        <v>44402.399999999732</v>
      </c>
      <c r="K8011" s="9">
        <f t="shared" si="627"/>
        <v>0</v>
      </c>
      <c r="L8011" s="9">
        <f t="shared" si="628"/>
        <v>0</v>
      </c>
    </row>
    <row r="8012" spans="1:12" ht="15" x14ac:dyDescent="0.25">
      <c r="A8012" s="167">
        <f t="shared" si="626"/>
        <v>47.784000000021166</v>
      </c>
      <c r="B8012" s="325">
        <f t="shared" si="629"/>
        <v>0.19910000000008821</v>
      </c>
      <c r="C8012" s="167">
        <f t="shared" si="625"/>
        <v>264.16199999998418</v>
      </c>
      <c r="D8012" s="167">
        <f>IF('Lineær programmering opg 4'!$M$4=0,"-",(-A8012+'Lineær programmering opg 4'!$M$4)/'Lineær programmering opg 4'!$K$4*-1)</f>
        <v>384.43199999995767</v>
      </c>
      <c r="E8012" s="167">
        <f>IF('Lineær programmering opg 4'!$M$5=0,"-",(-A8012+'Lineær programmering opg 4'!$M$5)/'Lineær programmering opg 4'!$K$5*-1)</f>
        <v>264.16199999998418</v>
      </c>
      <c r="F8012" s="167" t="str">
        <f>IF('Lineær programmering opg 4'!$E$6=0,"-",(-A8012+'Lineær programmering opg 4'!$M$6)/'Lineær programmering opg 4'!$K$6*-1)</f>
        <v>-</v>
      </c>
      <c r="G8012" s="167" t="str">
        <f>IF('Lineær programmering opg 4'!$D$7=0,"-",((-A8012+'Lineær programmering opg 4'!$M$7)/'Lineær programmering opg 4'!$K$7)*-1)</f>
        <v>-</v>
      </c>
      <c r="H8012" s="167" t="str">
        <f>IF('Lineær programmering opg 4'!$C$8=0,"-",((-A8012+'Lineær programmering opg 4'!$M$8)/'Lineær programmering opg 4'!$K$8)*-1)</f>
        <v>-</v>
      </c>
      <c r="I8012" s="167" t="str">
        <f>IF('Lineær programmering opg 4'!$D$8=0,"-",'Lineær programmering opg 4'!$G$8)</f>
        <v>-</v>
      </c>
      <c r="J8012" s="295">
        <f>A8012*'Lineær programmering opg 4'!$C$11+Datatabel!C8012*'Lineær programmering opg 4'!$D$11</f>
        <v>44402.699999999742</v>
      </c>
      <c r="K8012" s="9">
        <f t="shared" si="627"/>
        <v>0</v>
      </c>
      <c r="L8012" s="9">
        <f t="shared" si="628"/>
        <v>0</v>
      </c>
    </row>
    <row r="8013" spans="1:12" ht="15" x14ac:dyDescent="0.25">
      <c r="A8013" s="167">
        <f t="shared" si="626"/>
        <v>47.760000000021172</v>
      </c>
      <c r="B8013" s="325">
        <f t="shared" si="629"/>
        <v>0.19900000000008822</v>
      </c>
      <c r="C8013" s="167">
        <f t="shared" si="625"/>
        <v>264.17999999998415</v>
      </c>
      <c r="D8013" s="167">
        <f>IF('Lineær programmering opg 4'!$M$4=0,"-",(-A8013+'Lineær programmering opg 4'!$M$4)/'Lineær programmering opg 4'!$K$4*-1)</f>
        <v>384.47999999995767</v>
      </c>
      <c r="E8013" s="167">
        <f>IF('Lineær programmering opg 4'!$M$5=0,"-",(-A8013+'Lineær programmering opg 4'!$M$5)/'Lineær programmering opg 4'!$K$5*-1)</f>
        <v>264.17999999998415</v>
      </c>
      <c r="F8013" s="167" t="str">
        <f>IF('Lineær programmering opg 4'!$E$6=0,"-",(-A8013+'Lineær programmering opg 4'!$M$6)/'Lineær programmering opg 4'!$K$6*-1)</f>
        <v>-</v>
      </c>
      <c r="G8013" s="167" t="str">
        <f>IF('Lineær programmering opg 4'!$D$7=0,"-",((-A8013+'Lineær programmering opg 4'!$M$7)/'Lineær programmering opg 4'!$K$7)*-1)</f>
        <v>-</v>
      </c>
      <c r="H8013" s="167" t="str">
        <f>IF('Lineær programmering opg 4'!$C$8=0,"-",((-A8013+'Lineær programmering opg 4'!$M$8)/'Lineær programmering opg 4'!$K$8)*-1)</f>
        <v>-</v>
      </c>
      <c r="I8013" s="167" t="str">
        <f>IF('Lineær programmering opg 4'!$D$8=0,"-",'Lineær programmering opg 4'!$G$8)</f>
        <v>-</v>
      </c>
      <c r="J8013" s="295">
        <f>A8013*'Lineær programmering opg 4'!$C$11+Datatabel!C8013*'Lineær programmering opg 4'!$D$11</f>
        <v>44402.999999999738</v>
      </c>
      <c r="K8013" s="9">
        <f t="shared" si="627"/>
        <v>0</v>
      </c>
      <c r="L8013" s="9">
        <f t="shared" si="628"/>
        <v>0</v>
      </c>
    </row>
    <row r="8014" spans="1:12" ht="15" x14ac:dyDescent="0.25">
      <c r="A8014" s="167">
        <f t="shared" si="626"/>
        <v>47.736000000021178</v>
      </c>
      <c r="B8014" s="325">
        <f t="shared" si="629"/>
        <v>0.19890000000008823</v>
      </c>
      <c r="C8014" s="167">
        <f t="shared" si="625"/>
        <v>264.19799999998412</v>
      </c>
      <c r="D8014" s="167">
        <f>IF('Lineær programmering opg 4'!$M$4=0,"-",(-A8014+'Lineær programmering opg 4'!$M$4)/'Lineær programmering opg 4'!$K$4*-1)</f>
        <v>384.52799999995761</v>
      </c>
      <c r="E8014" s="167">
        <f>IF('Lineær programmering opg 4'!$M$5=0,"-",(-A8014+'Lineær programmering opg 4'!$M$5)/'Lineær programmering opg 4'!$K$5*-1)</f>
        <v>264.19799999998412</v>
      </c>
      <c r="F8014" s="167" t="str">
        <f>IF('Lineær programmering opg 4'!$E$6=0,"-",(-A8014+'Lineær programmering opg 4'!$M$6)/'Lineær programmering opg 4'!$K$6*-1)</f>
        <v>-</v>
      </c>
      <c r="G8014" s="167" t="str">
        <f>IF('Lineær programmering opg 4'!$D$7=0,"-",((-A8014+'Lineær programmering opg 4'!$M$7)/'Lineær programmering opg 4'!$K$7)*-1)</f>
        <v>-</v>
      </c>
      <c r="H8014" s="167" t="str">
        <f>IF('Lineær programmering opg 4'!$C$8=0,"-",((-A8014+'Lineær programmering opg 4'!$M$8)/'Lineær programmering opg 4'!$K$8)*-1)</f>
        <v>-</v>
      </c>
      <c r="I8014" s="167" t="str">
        <f>IF('Lineær programmering opg 4'!$D$8=0,"-",'Lineær programmering opg 4'!$G$8)</f>
        <v>-</v>
      </c>
      <c r="J8014" s="295">
        <f>A8014*'Lineær programmering opg 4'!$C$11+Datatabel!C8014*'Lineær programmering opg 4'!$D$11</f>
        <v>44403.299999999734</v>
      </c>
      <c r="K8014" s="9">
        <f t="shared" si="627"/>
        <v>0</v>
      </c>
      <c r="L8014" s="9">
        <f t="shared" si="628"/>
        <v>0</v>
      </c>
    </row>
    <row r="8015" spans="1:12" ht="15" x14ac:dyDescent="0.25">
      <c r="A8015" s="167">
        <f t="shared" si="626"/>
        <v>47.712000000021177</v>
      </c>
      <c r="B8015" s="325">
        <f t="shared" si="629"/>
        <v>0.19880000000008824</v>
      </c>
      <c r="C8015" s="167">
        <f t="shared" si="625"/>
        <v>264.21599999998415</v>
      </c>
      <c r="D8015" s="167">
        <f>IF('Lineær programmering opg 4'!$M$4=0,"-",(-A8015+'Lineær programmering opg 4'!$M$4)/'Lineær programmering opg 4'!$K$4*-1)</f>
        <v>384.57599999995762</v>
      </c>
      <c r="E8015" s="167">
        <f>IF('Lineær programmering opg 4'!$M$5=0,"-",(-A8015+'Lineær programmering opg 4'!$M$5)/'Lineær programmering opg 4'!$K$5*-1)</f>
        <v>264.21599999998415</v>
      </c>
      <c r="F8015" s="167" t="str">
        <f>IF('Lineær programmering opg 4'!$E$6=0,"-",(-A8015+'Lineær programmering opg 4'!$M$6)/'Lineær programmering opg 4'!$K$6*-1)</f>
        <v>-</v>
      </c>
      <c r="G8015" s="167" t="str">
        <f>IF('Lineær programmering opg 4'!$D$7=0,"-",((-A8015+'Lineær programmering opg 4'!$M$7)/'Lineær programmering opg 4'!$K$7)*-1)</f>
        <v>-</v>
      </c>
      <c r="H8015" s="167" t="str">
        <f>IF('Lineær programmering opg 4'!$C$8=0,"-",((-A8015+'Lineær programmering opg 4'!$M$8)/'Lineær programmering opg 4'!$K$8)*-1)</f>
        <v>-</v>
      </c>
      <c r="I8015" s="167" t="str">
        <f>IF('Lineær programmering opg 4'!$D$8=0,"-",'Lineær programmering opg 4'!$G$8)</f>
        <v>-</v>
      </c>
      <c r="J8015" s="295">
        <f>A8015*'Lineær programmering opg 4'!$C$11+Datatabel!C8015*'Lineær programmering opg 4'!$D$11</f>
        <v>44403.599999999744</v>
      </c>
      <c r="K8015" s="9">
        <f t="shared" si="627"/>
        <v>0</v>
      </c>
      <c r="L8015" s="9">
        <f t="shared" si="628"/>
        <v>0</v>
      </c>
    </row>
    <row r="8016" spans="1:12" ht="15" x14ac:dyDescent="0.25">
      <c r="A8016" s="167">
        <f t="shared" si="626"/>
        <v>47.688000000021177</v>
      </c>
      <c r="B8016" s="325">
        <f t="shared" si="629"/>
        <v>0.19870000000008825</v>
      </c>
      <c r="C8016" s="167">
        <f t="shared" si="625"/>
        <v>264.23399999998412</v>
      </c>
      <c r="D8016" s="167">
        <f>IF('Lineær programmering opg 4'!$M$4=0,"-",(-A8016+'Lineær programmering opg 4'!$M$4)/'Lineær programmering opg 4'!$K$4*-1)</f>
        <v>384.62399999995762</v>
      </c>
      <c r="E8016" s="167">
        <f>IF('Lineær programmering opg 4'!$M$5=0,"-",(-A8016+'Lineær programmering opg 4'!$M$5)/'Lineær programmering opg 4'!$K$5*-1)</f>
        <v>264.23399999998412</v>
      </c>
      <c r="F8016" s="167" t="str">
        <f>IF('Lineær programmering opg 4'!$E$6=0,"-",(-A8016+'Lineær programmering opg 4'!$M$6)/'Lineær programmering opg 4'!$K$6*-1)</f>
        <v>-</v>
      </c>
      <c r="G8016" s="167" t="str">
        <f>IF('Lineær programmering opg 4'!$D$7=0,"-",((-A8016+'Lineær programmering opg 4'!$M$7)/'Lineær programmering opg 4'!$K$7)*-1)</f>
        <v>-</v>
      </c>
      <c r="H8016" s="167" t="str">
        <f>IF('Lineær programmering opg 4'!$C$8=0,"-",((-A8016+'Lineær programmering opg 4'!$M$8)/'Lineær programmering opg 4'!$K$8)*-1)</f>
        <v>-</v>
      </c>
      <c r="I8016" s="167" t="str">
        <f>IF('Lineær programmering opg 4'!$D$8=0,"-",'Lineær programmering opg 4'!$G$8)</f>
        <v>-</v>
      </c>
      <c r="J8016" s="295">
        <f>A8016*'Lineær programmering opg 4'!$C$11+Datatabel!C8016*'Lineær programmering opg 4'!$D$11</f>
        <v>44403.89999999974</v>
      </c>
      <c r="K8016" s="9">
        <f t="shared" si="627"/>
        <v>0</v>
      </c>
      <c r="L8016" s="9">
        <f t="shared" si="628"/>
        <v>0</v>
      </c>
    </row>
    <row r="8017" spans="1:12" ht="15" x14ac:dyDescent="0.25">
      <c r="A8017" s="167">
        <f t="shared" si="626"/>
        <v>47.664000000021183</v>
      </c>
      <c r="B8017" s="325">
        <f t="shared" si="629"/>
        <v>0.19860000000008826</v>
      </c>
      <c r="C8017" s="167">
        <f t="shared" si="625"/>
        <v>264.25199999998415</v>
      </c>
      <c r="D8017" s="167">
        <f>IF('Lineær programmering opg 4'!$M$4=0,"-",(-A8017+'Lineær programmering opg 4'!$M$4)/'Lineær programmering opg 4'!$K$4*-1)</f>
        <v>384.67199999995762</v>
      </c>
      <c r="E8017" s="167">
        <f>IF('Lineær programmering opg 4'!$M$5=0,"-",(-A8017+'Lineær programmering opg 4'!$M$5)/'Lineær programmering opg 4'!$K$5*-1)</f>
        <v>264.25199999998415</v>
      </c>
      <c r="F8017" s="167" t="str">
        <f>IF('Lineær programmering opg 4'!$E$6=0,"-",(-A8017+'Lineær programmering opg 4'!$M$6)/'Lineær programmering opg 4'!$K$6*-1)</f>
        <v>-</v>
      </c>
      <c r="G8017" s="167" t="str">
        <f>IF('Lineær programmering opg 4'!$D$7=0,"-",((-A8017+'Lineær programmering opg 4'!$M$7)/'Lineær programmering opg 4'!$K$7)*-1)</f>
        <v>-</v>
      </c>
      <c r="H8017" s="167" t="str">
        <f>IF('Lineær programmering opg 4'!$C$8=0,"-",((-A8017+'Lineær programmering opg 4'!$M$8)/'Lineær programmering opg 4'!$K$8)*-1)</f>
        <v>-</v>
      </c>
      <c r="I8017" s="167" t="str">
        <f>IF('Lineær programmering opg 4'!$D$8=0,"-",'Lineær programmering opg 4'!$G$8)</f>
        <v>-</v>
      </c>
      <c r="J8017" s="295">
        <f>A8017*'Lineær programmering opg 4'!$C$11+Datatabel!C8017*'Lineær programmering opg 4'!$D$11</f>
        <v>44404.199999999742</v>
      </c>
      <c r="K8017" s="9">
        <f t="shared" si="627"/>
        <v>0</v>
      </c>
      <c r="L8017" s="9">
        <f t="shared" si="628"/>
        <v>0</v>
      </c>
    </row>
    <row r="8018" spans="1:12" ht="15" x14ac:dyDescent="0.25">
      <c r="A8018" s="167">
        <f t="shared" si="626"/>
        <v>47.640000000021189</v>
      </c>
      <c r="B8018" s="325">
        <f t="shared" si="629"/>
        <v>0.19850000000008827</v>
      </c>
      <c r="C8018" s="167">
        <f t="shared" si="625"/>
        <v>264.26999999998412</v>
      </c>
      <c r="D8018" s="167">
        <f>IF('Lineær programmering opg 4'!$M$4=0,"-",(-A8018+'Lineær programmering opg 4'!$M$4)/'Lineær programmering opg 4'!$K$4*-1)</f>
        <v>384.71999999995762</v>
      </c>
      <c r="E8018" s="167">
        <f>IF('Lineær programmering opg 4'!$M$5=0,"-",(-A8018+'Lineær programmering opg 4'!$M$5)/'Lineær programmering opg 4'!$K$5*-1)</f>
        <v>264.26999999998412</v>
      </c>
      <c r="F8018" s="167" t="str">
        <f>IF('Lineær programmering opg 4'!$E$6=0,"-",(-A8018+'Lineær programmering opg 4'!$M$6)/'Lineær programmering opg 4'!$K$6*-1)</f>
        <v>-</v>
      </c>
      <c r="G8018" s="167" t="str">
        <f>IF('Lineær programmering opg 4'!$D$7=0,"-",((-A8018+'Lineær programmering opg 4'!$M$7)/'Lineær programmering opg 4'!$K$7)*-1)</f>
        <v>-</v>
      </c>
      <c r="H8018" s="167" t="str">
        <f>IF('Lineær programmering opg 4'!$C$8=0,"-",((-A8018+'Lineær programmering opg 4'!$M$8)/'Lineær programmering opg 4'!$K$8)*-1)</f>
        <v>-</v>
      </c>
      <c r="I8018" s="167" t="str">
        <f>IF('Lineær programmering opg 4'!$D$8=0,"-",'Lineær programmering opg 4'!$G$8)</f>
        <v>-</v>
      </c>
      <c r="J8018" s="295">
        <f>A8018*'Lineær programmering opg 4'!$C$11+Datatabel!C8018*'Lineær programmering opg 4'!$D$11</f>
        <v>44404.499999999738</v>
      </c>
      <c r="K8018" s="9">
        <f t="shared" si="627"/>
        <v>0</v>
      </c>
      <c r="L8018" s="9">
        <f t="shared" si="628"/>
        <v>0</v>
      </c>
    </row>
    <row r="8019" spans="1:12" ht="15" x14ac:dyDescent="0.25">
      <c r="A8019" s="167">
        <f t="shared" si="626"/>
        <v>47.616000000021188</v>
      </c>
      <c r="B8019" s="325">
        <f t="shared" si="629"/>
        <v>0.19840000000008828</v>
      </c>
      <c r="C8019" s="167">
        <f t="shared" si="625"/>
        <v>264.28799999998415</v>
      </c>
      <c r="D8019" s="167">
        <f>IF('Lineær programmering opg 4'!$M$4=0,"-",(-A8019+'Lineær programmering opg 4'!$M$4)/'Lineær programmering opg 4'!$K$4*-1)</f>
        <v>384.76799999995762</v>
      </c>
      <c r="E8019" s="167">
        <f>IF('Lineær programmering opg 4'!$M$5=0,"-",(-A8019+'Lineær programmering opg 4'!$M$5)/'Lineær programmering opg 4'!$K$5*-1)</f>
        <v>264.28799999998415</v>
      </c>
      <c r="F8019" s="167" t="str">
        <f>IF('Lineær programmering opg 4'!$E$6=0,"-",(-A8019+'Lineær programmering opg 4'!$M$6)/'Lineær programmering opg 4'!$K$6*-1)</f>
        <v>-</v>
      </c>
      <c r="G8019" s="167" t="str">
        <f>IF('Lineær programmering opg 4'!$D$7=0,"-",((-A8019+'Lineær programmering opg 4'!$M$7)/'Lineær programmering opg 4'!$K$7)*-1)</f>
        <v>-</v>
      </c>
      <c r="H8019" s="167" t="str">
        <f>IF('Lineær programmering opg 4'!$C$8=0,"-",((-A8019+'Lineær programmering opg 4'!$M$8)/'Lineær programmering opg 4'!$K$8)*-1)</f>
        <v>-</v>
      </c>
      <c r="I8019" s="167" t="str">
        <f>IF('Lineær programmering opg 4'!$D$8=0,"-",'Lineær programmering opg 4'!$G$8)</f>
        <v>-</v>
      </c>
      <c r="J8019" s="295">
        <f>A8019*'Lineær programmering opg 4'!$C$11+Datatabel!C8019*'Lineær programmering opg 4'!$D$11</f>
        <v>44404.799999999741</v>
      </c>
      <c r="K8019" s="9">
        <f t="shared" si="627"/>
        <v>0</v>
      </c>
      <c r="L8019" s="9">
        <f t="shared" si="628"/>
        <v>0</v>
      </c>
    </row>
    <row r="8020" spans="1:12" ht="15" x14ac:dyDescent="0.25">
      <c r="A8020" s="167">
        <f t="shared" si="626"/>
        <v>47.592000000021187</v>
      </c>
      <c r="B8020" s="325">
        <f t="shared" si="629"/>
        <v>0.19830000000008829</v>
      </c>
      <c r="C8020" s="167">
        <f t="shared" si="625"/>
        <v>264.30599999998412</v>
      </c>
      <c r="D8020" s="167">
        <f>IF('Lineær programmering opg 4'!$M$4=0,"-",(-A8020+'Lineær programmering opg 4'!$M$4)/'Lineær programmering opg 4'!$K$4*-1)</f>
        <v>384.81599999995763</v>
      </c>
      <c r="E8020" s="167">
        <f>IF('Lineær programmering opg 4'!$M$5=0,"-",(-A8020+'Lineær programmering opg 4'!$M$5)/'Lineær programmering opg 4'!$K$5*-1)</f>
        <v>264.30599999998412</v>
      </c>
      <c r="F8020" s="167" t="str">
        <f>IF('Lineær programmering opg 4'!$E$6=0,"-",(-A8020+'Lineær programmering opg 4'!$M$6)/'Lineær programmering opg 4'!$K$6*-1)</f>
        <v>-</v>
      </c>
      <c r="G8020" s="167" t="str">
        <f>IF('Lineær programmering opg 4'!$D$7=0,"-",((-A8020+'Lineær programmering opg 4'!$M$7)/'Lineær programmering opg 4'!$K$7)*-1)</f>
        <v>-</v>
      </c>
      <c r="H8020" s="167" t="str">
        <f>IF('Lineær programmering opg 4'!$C$8=0,"-",((-A8020+'Lineær programmering opg 4'!$M$8)/'Lineær programmering opg 4'!$K$8)*-1)</f>
        <v>-</v>
      </c>
      <c r="I8020" s="167" t="str">
        <f>IF('Lineær programmering opg 4'!$D$8=0,"-",'Lineær programmering opg 4'!$G$8)</f>
        <v>-</v>
      </c>
      <c r="J8020" s="295">
        <f>A8020*'Lineær programmering opg 4'!$C$11+Datatabel!C8020*'Lineær programmering opg 4'!$D$11</f>
        <v>44405.099999999744</v>
      </c>
      <c r="K8020" s="9">
        <f t="shared" si="627"/>
        <v>0</v>
      </c>
      <c r="L8020" s="9">
        <f t="shared" si="628"/>
        <v>0</v>
      </c>
    </row>
    <row r="8021" spans="1:12" ht="15" x14ac:dyDescent="0.25">
      <c r="A8021" s="167">
        <f t="shared" si="626"/>
        <v>47.568000000021193</v>
      </c>
      <c r="B8021" s="325">
        <f t="shared" si="629"/>
        <v>0.19820000000008831</v>
      </c>
      <c r="C8021" s="167">
        <f t="shared" si="625"/>
        <v>264.32399999998415</v>
      </c>
      <c r="D8021" s="167">
        <f>IF('Lineær programmering opg 4'!$M$4=0,"-",(-A8021+'Lineær programmering opg 4'!$M$4)/'Lineær programmering opg 4'!$K$4*-1)</f>
        <v>384.86399999995763</v>
      </c>
      <c r="E8021" s="167">
        <f>IF('Lineær programmering opg 4'!$M$5=0,"-",(-A8021+'Lineær programmering opg 4'!$M$5)/'Lineær programmering opg 4'!$K$5*-1)</f>
        <v>264.32399999998415</v>
      </c>
      <c r="F8021" s="167" t="str">
        <f>IF('Lineær programmering opg 4'!$E$6=0,"-",(-A8021+'Lineær programmering opg 4'!$M$6)/'Lineær programmering opg 4'!$K$6*-1)</f>
        <v>-</v>
      </c>
      <c r="G8021" s="167" t="str">
        <f>IF('Lineær programmering opg 4'!$D$7=0,"-",((-A8021+'Lineær programmering opg 4'!$M$7)/'Lineær programmering opg 4'!$K$7)*-1)</f>
        <v>-</v>
      </c>
      <c r="H8021" s="167" t="str">
        <f>IF('Lineær programmering opg 4'!$C$8=0,"-",((-A8021+'Lineær programmering opg 4'!$M$8)/'Lineær programmering opg 4'!$K$8)*-1)</f>
        <v>-</v>
      </c>
      <c r="I8021" s="167" t="str">
        <f>IF('Lineær programmering opg 4'!$D$8=0,"-",'Lineær programmering opg 4'!$G$8)</f>
        <v>-</v>
      </c>
      <c r="J8021" s="295">
        <f>A8021*'Lineær programmering opg 4'!$C$11+Datatabel!C8021*'Lineær programmering opg 4'!$D$11</f>
        <v>44405.39999999974</v>
      </c>
      <c r="K8021" s="9">
        <f t="shared" si="627"/>
        <v>0</v>
      </c>
      <c r="L8021" s="9">
        <f t="shared" si="628"/>
        <v>0</v>
      </c>
    </row>
    <row r="8022" spans="1:12" ht="15" x14ac:dyDescent="0.25">
      <c r="A8022" s="167">
        <f t="shared" si="626"/>
        <v>47.5440000000212</v>
      </c>
      <c r="B8022" s="325">
        <f t="shared" si="629"/>
        <v>0.19810000000008832</v>
      </c>
      <c r="C8022" s="167">
        <f t="shared" si="625"/>
        <v>264.34199999998413</v>
      </c>
      <c r="D8022" s="167">
        <f>IF('Lineær programmering opg 4'!$M$4=0,"-",(-A8022+'Lineær programmering opg 4'!$M$4)/'Lineær programmering opg 4'!$K$4*-1)</f>
        <v>384.91199999995763</v>
      </c>
      <c r="E8022" s="167">
        <f>IF('Lineær programmering opg 4'!$M$5=0,"-",(-A8022+'Lineær programmering opg 4'!$M$5)/'Lineær programmering opg 4'!$K$5*-1)</f>
        <v>264.34199999998413</v>
      </c>
      <c r="F8022" s="167" t="str">
        <f>IF('Lineær programmering opg 4'!$E$6=0,"-",(-A8022+'Lineær programmering opg 4'!$M$6)/'Lineær programmering opg 4'!$K$6*-1)</f>
        <v>-</v>
      </c>
      <c r="G8022" s="167" t="str">
        <f>IF('Lineær programmering opg 4'!$D$7=0,"-",((-A8022+'Lineær programmering opg 4'!$M$7)/'Lineær programmering opg 4'!$K$7)*-1)</f>
        <v>-</v>
      </c>
      <c r="H8022" s="167" t="str">
        <f>IF('Lineær programmering opg 4'!$C$8=0,"-",((-A8022+'Lineær programmering opg 4'!$M$8)/'Lineær programmering opg 4'!$K$8)*-1)</f>
        <v>-</v>
      </c>
      <c r="I8022" s="167" t="str">
        <f>IF('Lineær programmering opg 4'!$D$8=0,"-",'Lineær programmering opg 4'!$G$8)</f>
        <v>-</v>
      </c>
      <c r="J8022" s="295">
        <f>A8022*'Lineær programmering opg 4'!$C$11+Datatabel!C8022*'Lineær programmering opg 4'!$D$11</f>
        <v>44405.699999999735</v>
      </c>
      <c r="K8022" s="9">
        <f t="shared" si="627"/>
        <v>0</v>
      </c>
      <c r="L8022" s="9">
        <f t="shared" si="628"/>
        <v>0</v>
      </c>
    </row>
    <row r="8023" spans="1:12" ht="15" x14ac:dyDescent="0.25">
      <c r="A8023" s="167">
        <f t="shared" si="626"/>
        <v>47.520000000021199</v>
      </c>
      <c r="B8023" s="325">
        <f t="shared" si="629"/>
        <v>0.19800000000008833</v>
      </c>
      <c r="C8023" s="167">
        <f t="shared" si="625"/>
        <v>264.35999999998415</v>
      </c>
      <c r="D8023" s="167">
        <f>IF('Lineær programmering opg 4'!$M$4=0,"-",(-A8023+'Lineær programmering opg 4'!$M$4)/'Lineær programmering opg 4'!$K$4*-1)</f>
        <v>384.95999999995763</v>
      </c>
      <c r="E8023" s="167">
        <f>IF('Lineær programmering opg 4'!$M$5=0,"-",(-A8023+'Lineær programmering opg 4'!$M$5)/'Lineær programmering opg 4'!$K$5*-1)</f>
        <v>264.35999999998415</v>
      </c>
      <c r="F8023" s="167" t="str">
        <f>IF('Lineær programmering opg 4'!$E$6=0,"-",(-A8023+'Lineær programmering opg 4'!$M$6)/'Lineær programmering opg 4'!$K$6*-1)</f>
        <v>-</v>
      </c>
      <c r="G8023" s="167" t="str">
        <f>IF('Lineær programmering opg 4'!$D$7=0,"-",((-A8023+'Lineær programmering opg 4'!$M$7)/'Lineær programmering opg 4'!$K$7)*-1)</f>
        <v>-</v>
      </c>
      <c r="H8023" s="167" t="str">
        <f>IF('Lineær programmering opg 4'!$C$8=0,"-",((-A8023+'Lineær programmering opg 4'!$M$8)/'Lineær programmering opg 4'!$K$8)*-1)</f>
        <v>-</v>
      </c>
      <c r="I8023" s="167" t="str">
        <f>IF('Lineær programmering opg 4'!$D$8=0,"-",'Lineær programmering opg 4'!$G$8)</f>
        <v>-</v>
      </c>
      <c r="J8023" s="295">
        <f>A8023*'Lineær programmering opg 4'!$C$11+Datatabel!C8023*'Lineær programmering opg 4'!$D$11</f>
        <v>44405.999999999738</v>
      </c>
      <c r="K8023" s="9">
        <f t="shared" si="627"/>
        <v>0</v>
      </c>
      <c r="L8023" s="9">
        <f t="shared" si="628"/>
        <v>0</v>
      </c>
    </row>
    <row r="8024" spans="1:12" ht="15" x14ac:dyDescent="0.25">
      <c r="A8024" s="167">
        <f t="shared" si="626"/>
        <v>47.496000000021198</v>
      </c>
      <c r="B8024" s="325">
        <f t="shared" si="629"/>
        <v>0.19790000000008834</v>
      </c>
      <c r="C8024" s="167">
        <f t="shared" si="625"/>
        <v>264.37799999998413</v>
      </c>
      <c r="D8024" s="167">
        <f>IF('Lineær programmering opg 4'!$M$4=0,"-",(-A8024+'Lineær programmering opg 4'!$M$4)/'Lineær programmering opg 4'!$K$4*-1)</f>
        <v>385.00799999995763</v>
      </c>
      <c r="E8024" s="167">
        <f>IF('Lineær programmering opg 4'!$M$5=0,"-",(-A8024+'Lineær programmering opg 4'!$M$5)/'Lineær programmering opg 4'!$K$5*-1)</f>
        <v>264.37799999998413</v>
      </c>
      <c r="F8024" s="167" t="str">
        <f>IF('Lineær programmering opg 4'!$E$6=0,"-",(-A8024+'Lineær programmering opg 4'!$M$6)/'Lineær programmering opg 4'!$K$6*-1)</f>
        <v>-</v>
      </c>
      <c r="G8024" s="167" t="str">
        <f>IF('Lineær programmering opg 4'!$D$7=0,"-",((-A8024+'Lineær programmering opg 4'!$M$7)/'Lineær programmering opg 4'!$K$7)*-1)</f>
        <v>-</v>
      </c>
      <c r="H8024" s="167" t="str">
        <f>IF('Lineær programmering opg 4'!$C$8=0,"-",((-A8024+'Lineær programmering opg 4'!$M$8)/'Lineær programmering opg 4'!$K$8)*-1)</f>
        <v>-</v>
      </c>
      <c r="I8024" s="167" t="str">
        <f>IF('Lineær programmering opg 4'!$D$8=0,"-",'Lineær programmering opg 4'!$G$8)</f>
        <v>-</v>
      </c>
      <c r="J8024" s="295">
        <f>A8024*'Lineær programmering opg 4'!$C$11+Datatabel!C8024*'Lineær programmering opg 4'!$D$11</f>
        <v>44406.299999999741</v>
      </c>
      <c r="K8024" s="9">
        <f t="shared" si="627"/>
        <v>0</v>
      </c>
      <c r="L8024" s="9">
        <f t="shared" si="628"/>
        <v>0</v>
      </c>
    </row>
    <row r="8025" spans="1:12" ht="15" x14ac:dyDescent="0.25">
      <c r="A8025" s="167">
        <f t="shared" si="626"/>
        <v>47.472000000021204</v>
      </c>
      <c r="B8025" s="325">
        <f t="shared" si="629"/>
        <v>0.19780000000008835</v>
      </c>
      <c r="C8025" s="167">
        <f t="shared" si="625"/>
        <v>264.39599999998416</v>
      </c>
      <c r="D8025" s="167">
        <f>IF('Lineær programmering opg 4'!$M$4=0,"-",(-A8025+'Lineær programmering opg 4'!$M$4)/'Lineær programmering opg 4'!$K$4*-1)</f>
        <v>385.05599999995758</v>
      </c>
      <c r="E8025" s="167">
        <f>IF('Lineær programmering opg 4'!$M$5=0,"-",(-A8025+'Lineær programmering opg 4'!$M$5)/'Lineær programmering opg 4'!$K$5*-1)</f>
        <v>264.39599999998416</v>
      </c>
      <c r="F8025" s="167" t="str">
        <f>IF('Lineær programmering opg 4'!$E$6=0,"-",(-A8025+'Lineær programmering opg 4'!$M$6)/'Lineær programmering opg 4'!$K$6*-1)</f>
        <v>-</v>
      </c>
      <c r="G8025" s="167" t="str">
        <f>IF('Lineær programmering opg 4'!$D$7=0,"-",((-A8025+'Lineær programmering opg 4'!$M$7)/'Lineær programmering opg 4'!$K$7)*-1)</f>
        <v>-</v>
      </c>
      <c r="H8025" s="167" t="str">
        <f>IF('Lineær programmering opg 4'!$C$8=0,"-",((-A8025+'Lineær programmering opg 4'!$M$8)/'Lineær programmering opg 4'!$K$8)*-1)</f>
        <v>-</v>
      </c>
      <c r="I8025" s="167" t="str">
        <f>IF('Lineær programmering opg 4'!$D$8=0,"-",'Lineær programmering opg 4'!$G$8)</f>
        <v>-</v>
      </c>
      <c r="J8025" s="295">
        <f>A8025*'Lineær programmering opg 4'!$C$11+Datatabel!C8025*'Lineær programmering opg 4'!$D$11</f>
        <v>44406.599999999744</v>
      </c>
      <c r="K8025" s="9">
        <f t="shared" si="627"/>
        <v>0</v>
      </c>
      <c r="L8025" s="9">
        <f t="shared" si="628"/>
        <v>0</v>
      </c>
    </row>
    <row r="8026" spans="1:12" ht="15" x14ac:dyDescent="0.25">
      <c r="A8026" s="167">
        <f t="shared" si="626"/>
        <v>47.44800000002121</v>
      </c>
      <c r="B8026" s="325">
        <f t="shared" si="629"/>
        <v>0.19770000000008836</v>
      </c>
      <c r="C8026" s="167">
        <f t="shared" si="625"/>
        <v>264.41399999998407</v>
      </c>
      <c r="D8026" s="167">
        <f>IF('Lineær programmering opg 4'!$M$4=0,"-",(-A8026+'Lineær programmering opg 4'!$M$4)/'Lineær programmering opg 4'!$K$4*-1)</f>
        <v>385.10399999995758</v>
      </c>
      <c r="E8026" s="167">
        <f>IF('Lineær programmering opg 4'!$M$5=0,"-",(-A8026+'Lineær programmering opg 4'!$M$5)/'Lineær programmering opg 4'!$K$5*-1)</f>
        <v>264.41399999998407</v>
      </c>
      <c r="F8026" s="167" t="str">
        <f>IF('Lineær programmering opg 4'!$E$6=0,"-",(-A8026+'Lineær programmering opg 4'!$M$6)/'Lineær programmering opg 4'!$K$6*-1)</f>
        <v>-</v>
      </c>
      <c r="G8026" s="167" t="str">
        <f>IF('Lineær programmering opg 4'!$D$7=0,"-",((-A8026+'Lineær programmering opg 4'!$M$7)/'Lineær programmering opg 4'!$K$7)*-1)</f>
        <v>-</v>
      </c>
      <c r="H8026" s="167" t="str">
        <f>IF('Lineær programmering opg 4'!$C$8=0,"-",((-A8026+'Lineær programmering opg 4'!$M$8)/'Lineær programmering opg 4'!$K$8)*-1)</f>
        <v>-</v>
      </c>
      <c r="I8026" s="167" t="str">
        <f>IF('Lineær programmering opg 4'!$D$8=0,"-",'Lineær programmering opg 4'!$G$8)</f>
        <v>-</v>
      </c>
      <c r="J8026" s="295">
        <f>A8026*'Lineær programmering opg 4'!$C$11+Datatabel!C8026*'Lineær programmering opg 4'!$D$11</f>
        <v>44406.899999999732</v>
      </c>
      <c r="K8026" s="9">
        <f t="shared" si="627"/>
        <v>0</v>
      </c>
      <c r="L8026" s="9">
        <f t="shared" si="628"/>
        <v>0</v>
      </c>
    </row>
    <row r="8027" spans="1:12" ht="15" x14ac:dyDescent="0.25">
      <c r="A8027" s="167">
        <f t="shared" si="626"/>
        <v>47.424000000021209</v>
      </c>
      <c r="B8027" s="325">
        <f t="shared" si="629"/>
        <v>0.19760000000008837</v>
      </c>
      <c r="C8027" s="167">
        <f t="shared" si="625"/>
        <v>264.4319999999841</v>
      </c>
      <c r="D8027" s="167">
        <f>IF('Lineær programmering opg 4'!$M$4=0,"-",(-A8027+'Lineær programmering opg 4'!$M$4)/'Lineær programmering opg 4'!$K$4*-1)</f>
        <v>385.15199999995758</v>
      </c>
      <c r="E8027" s="167">
        <f>IF('Lineær programmering opg 4'!$M$5=0,"-",(-A8027+'Lineær programmering opg 4'!$M$5)/'Lineær programmering opg 4'!$K$5*-1)</f>
        <v>264.4319999999841</v>
      </c>
      <c r="F8027" s="167" t="str">
        <f>IF('Lineær programmering opg 4'!$E$6=0,"-",(-A8027+'Lineær programmering opg 4'!$M$6)/'Lineær programmering opg 4'!$K$6*-1)</f>
        <v>-</v>
      </c>
      <c r="G8027" s="167" t="str">
        <f>IF('Lineær programmering opg 4'!$D$7=0,"-",((-A8027+'Lineær programmering opg 4'!$M$7)/'Lineær programmering opg 4'!$K$7)*-1)</f>
        <v>-</v>
      </c>
      <c r="H8027" s="167" t="str">
        <f>IF('Lineær programmering opg 4'!$C$8=0,"-",((-A8027+'Lineær programmering opg 4'!$M$8)/'Lineær programmering opg 4'!$K$8)*-1)</f>
        <v>-</v>
      </c>
      <c r="I8027" s="167" t="str">
        <f>IF('Lineær programmering opg 4'!$D$8=0,"-",'Lineær programmering opg 4'!$G$8)</f>
        <v>-</v>
      </c>
      <c r="J8027" s="295">
        <f>A8027*'Lineær programmering opg 4'!$C$11+Datatabel!C8027*'Lineær programmering opg 4'!$D$11</f>
        <v>44407.199999999735</v>
      </c>
      <c r="K8027" s="9">
        <f t="shared" si="627"/>
        <v>0</v>
      </c>
      <c r="L8027" s="9">
        <f t="shared" si="628"/>
        <v>0</v>
      </c>
    </row>
    <row r="8028" spans="1:12" ht="15" x14ac:dyDescent="0.25">
      <c r="A8028" s="167">
        <f t="shared" si="626"/>
        <v>47.400000000021208</v>
      </c>
      <c r="B8028" s="325">
        <f t="shared" si="629"/>
        <v>0.19750000000008838</v>
      </c>
      <c r="C8028" s="167">
        <f t="shared" si="625"/>
        <v>264.44999999998407</v>
      </c>
      <c r="D8028" s="167">
        <f>IF('Lineær programmering opg 4'!$M$4=0,"-",(-A8028+'Lineær programmering opg 4'!$M$4)/'Lineær programmering opg 4'!$K$4*-1)</f>
        <v>385.19999999995758</v>
      </c>
      <c r="E8028" s="167">
        <f>IF('Lineær programmering opg 4'!$M$5=0,"-",(-A8028+'Lineær programmering opg 4'!$M$5)/'Lineær programmering opg 4'!$K$5*-1)</f>
        <v>264.44999999998407</v>
      </c>
      <c r="F8028" s="167" t="str">
        <f>IF('Lineær programmering opg 4'!$E$6=0,"-",(-A8028+'Lineær programmering opg 4'!$M$6)/'Lineær programmering opg 4'!$K$6*-1)</f>
        <v>-</v>
      </c>
      <c r="G8028" s="167" t="str">
        <f>IF('Lineær programmering opg 4'!$D$7=0,"-",((-A8028+'Lineær programmering opg 4'!$M$7)/'Lineær programmering opg 4'!$K$7)*-1)</f>
        <v>-</v>
      </c>
      <c r="H8028" s="167" t="str">
        <f>IF('Lineær programmering opg 4'!$C$8=0,"-",((-A8028+'Lineær programmering opg 4'!$M$8)/'Lineær programmering opg 4'!$K$8)*-1)</f>
        <v>-</v>
      </c>
      <c r="I8028" s="167" t="str">
        <f>IF('Lineær programmering opg 4'!$D$8=0,"-",'Lineær programmering opg 4'!$G$8)</f>
        <v>-</v>
      </c>
      <c r="J8028" s="295">
        <f>A8028*'Lineær programmering opg 4'!$C$11+Datatabel!C8028*'Lineær programmering opg 4'!$D$11</f>
        <v>44407.499999999738</v>
      </c>
      <c r="K8028" s="9">
        <f t="shared" si="627"/>
        <v>0</v>
      </c>
      <c r="L8028" s="9">
        <f t="shared" si="628"/>
        <v>0</v>
      </c>
    </row>
    <row r="8029" spans="1:12" ht="15" x14ac:dyDescent="0.25">
      <c r="A8029" s="167">
        <f t="shared" si="626"/>
        <v>47.376000000021214</v>
      </c>
      <c r="B8029" s="325">
        <f t="shared" si="629"/>
        <v>0.19740000000008839</v>
      </c>
      <c r="C8029" s="167">
        <f t="shared" si="625"/>
        <v>264.4679999999841</v>
      </c>
      <c r="D8029" s="167">
        <f>IF('Lineær programmering opg 4'!$M$4=0,"-",(-A8029+'Lineær programmering opg 4'!$M$4)/'Lineær programmering opg 4'!$K$4*-1)</f>
        <v>385.24799999995759</v>
      </c>
      <c r="E8029" s="167">
        <f>IF('Lineær programmering opg 4'!$M$5=0,"-",(-A8029+'Lineær programmering opg 4'!$M$5)/'Lineær programmering opg 4'!$K$5*-1)</f>
        <v>264.4679999999841</v>
      </c>
      <c r="F8029" s="167" t="str">
        <f>IF('Lineær programmering opg 4'!$E$6=0,"-",(-A8029+'Lineær programmering opg 4'!$M$6)/'Lineær programmering opg 4'!$K$6*-1)</f>
        <v>-</v>
      </c>
      <c r="G8029" s="167" t="str">
        <f>IF('Lineær programmering opg 4'!$D$7=0,"-",((-A8029+'Lineær programmering opg 4'!$M$7)/'Lineær programmering opg 4'!$K$7)*-1)</f>
        <v>-</v>
      </c>
      <c r="H8029" s="167" t="str">
        <f>IF('Lineær programmering opg 4'!$C$8=0,"-",((-A8029+'Lineær programmering opg 4'!$M$8)/'Lineær programmering opg 4'!$K$8)*-1)</f>
        <v>-</v>
      </c>
      <c r="I8029" s="167" t="str">
        <f>IF('Lineær programmering opg 4'!$D$8=0,"-",'Lineær programmering opg 4'!$G$8)</f>
        <v>-</v>
      </c>
      <c r="J8029" s="295">
        <f>A8029*'Lineær programmering opg 4'!$C$11+Datatabel!C8029*'Lineær programmering opg 4'!$D$11</f>
        <v>44407.799999999741</v>
      </c>
      <c r="K8029" s="9">
        <f t="shared" si="627"/>
        <v>0</v>
      </c>
      <c r="L8029" s="9">
        <f t="shared" si="628"/>
        <v>0</v>
      </c>
    </row>
    <row r="8030" spans="1:12" ht="15" x14ac:dyDescent="0.25">
      <c r="A8030" s="167">
        <f t="shared" si="626"/>
        <v>47.352000000021221</v>
      </c>
      <c r="B8030" s="325">
        <f t="shared" si="629"/>
        <v>0.1973000000000884</v>
      </c>
      <c r="C8030" s="167">
        <f t="shared" si="625"/>
        <v>264.48599999998407</v>
      </c>
      <c r="D8030" s="167">
        <f>IF('Lineær programmering opg 4'!$M$4=0,"-",(-A8030+'Lineær programmering opg 4'!$M$4)/'Lineær programmering opg 4'!$K$4*-1)</f>
        <v>385.29599999995753</v>
      </c>
      <c r="E8030" s="167">
        <f>IF('Lineær programmering opg 4'!$M$5=0,"-",(-A8030+'Lineær programmering opg 4'!$M$5)/'Lineær programmering opg 4'!$K$5*-1)</f>
        <v>264.48599999998407</v>
      </c>
      <c r="F8030" s="167" t="str">
        <f>IF('Lineær programmering opg 4'!$E$6=0,"-",(-A8030+'Lineær programmering opg 4'!$M$6)/'Lineær programmering opg 4'!$K$6*-1)</f>
        <v>-</v>
      </c>
      <c r="G8030" s="167" t="str">
        <f>IF('Lineær programmering opg 4'!$D$7=0,"-",((-A8030+'Lineær programmering opg 4'!$M$7)/'Lineær programmering opg 4'!$K$7)*-1)</f>
        <v>-</v>
      </c>
      <c r="H8030" s="167" t="str">
        <f>IF('Lineær programmering opg 4'!$C$8=0,"-",((-A8030+'Lineær programmering opg 4'!$M$8)/'Lineær programmering opg 4'!$K$8)*-1)</f>
        <v>-</v>
      </c>
      <c r="I8030" s="167" t="str">
        <f>IF('Lineær programmering opg 4'!$D$8=0,"-",'Lineær programmering opg 4'!$G$8)</f>
        <v>-</v>
      </c>
      <c r="J8030" s="295">
        <f>A8030*'Lineær programmering opg 4'!$C$11+Datatabel!C8030*'Lineær programmering opg 4'!$D$11</f>
        <v>44408.099999999729</v>
      </c>
      <c r="K8030" s="9">
        <f t="shared" si="627"/>
        <v>0</v>
      </c>
      <c r="L8030" s="9">
        <f t="shared" si="628"/>
        <v>0</v>
      </c>
    </row>
    <row r="8031" spans="1:12" ht="15" x14ac:dyDescent="0.25">
      <c r="A8031" s="167">
        <f t="shared" si="626"/>
        <v>47.32800000002122</v>
      </c>
      <c r="B8031" s="325">
        <f t="shared" si="629"/>
        <v>0.19720000000008842</v>
      </c>
      <c r="C8031" s="167">
        <f t="shared" si="625"/>
        <v>264.5039999999841</v>
      </c>
      <c r="D8031" s="167">
        <f>IF('Lineær programmering opg 4'!$M$4=0,"-",(-A8031+'Lineær programmering opg 4'!$M$4)/'Lineær programmering opg 4'!$K$4*-1)</f>
        <v>385.34399999995753</v>
      </c>
      <c r="E8031" s="167">
        <f>IF('Lineær programmering opg 4'!$M$5=0,"-",(-A8031+'Lineær programmering opg 4'!$M$5)/'Lineær programmering opg 4'!$K$5*-1)</f>
        <v>264.5039999999841</v>
      </c>
      <c r="F8031" s="167" t="str">
        <f>IF('Lineær programmering opg 4'!$E$6=0,"-",(-A8031+'Lineær programmering opg 4'!$M$6)/'Lineær programmering opg 4'!$K$6*-1)</f>
        <v>-</v>
      </c>
      <c r="G8031" s="167" t="str">
        <f>IF('Lineær programmering opg 4'!$D$7=0,"-",((-A8031+'Lineær programmering opg 4'!$M$7)/'Lineær programmering opg 4'!$K$7)*-1)</f>
        <v>-</v>
      </c>
      <c r="H8031" s="167" t="str">
        <f>IF('Lineær programmering opg 4'!$C$8=0,"-",((-A8031+'Lineær programmering opg 4'!$M$8)/'Lineær programmering opg 4'!$K$8)*-1)</f>
        <v>-</v>
      </c>
      <c r="I8031" s="167" t="str">
        <f>IF('Lineær programmering opg 4'!$D$8=0,"-",'Lineær programmering opg 4'!$G$8)</f>
        <v>-</v>
      </c>
      <c r="J8031" s="295">
        <f>A8031*'Lineær programmering opg 4'!$C$11+Datatabel!C8031*'Lineær programmering opg 4'!$D$11</f>
        <v>44408.399999999732</v>
      </c>
      <c r="K8031" s="9">
        <f t="shared" si="627"/>
        <v>0</v>
      </c>
      <c r="L8031" s="9">
        <f t="shared" si="628"/>
        <v>0</v>
      </c>
    </row>
    <row r="8032" spans="1:12" ht="15" x14ac:dyDescent="0.25">
      <c r="A8032" s="167">
        <f t="shared" si="626"/>
        <v>47.304000000021219</v>
      </c>
      <c r="B8032" s="325">
        <f t="shared" si="629"/>
        <v>0.19710000000008843</v>
      </c>
      <c r="C8032" s="167">
        <f t="shared" si="625"/>
        <v>264.52199999998408</v>
      </c>
      <c r="D8032" s="167">
        <f>IF('Lineær programmering opg 4'!$M$4=0,"-",(-A8032+'Lineær programmering opg 4'!$M$4)/'Lineær programmering opg 4'!$K$4*-1)</f>
        <v>385.39199999995753</v>
      </c>
      <c r="E8032" s="167">
        <f>IF('Lineær programmering opg 4'!$M$5=0,"-",(-A8032+'Lineær programmering opg 4'!$M$5)/'Lineær programmering opg 4'!$K$5*-1)</f>
        <v>264.52199999998408</v>
      </c>
      <c r="F8032" s="167" t="str">
        <f>IF('Lineær programmering opg 4'!$E$6=0,"-",(-A8032+'Lineær programmering opg 4'!$M$6)/'Lineær programmering opg 4'!$K$6*-1)</f>
        <v>-</v>
      </c>
      <c r="G8032" s="167" t="str">
        <f>IF('Lineær programmering opg 4'!$D$7=0,"-",((-A8032+'Lineær programmering opg 4'!$M$7)/'Lineær programmering opg 4'!$K$7)*-1)</f>
        <v>-</v>
      </c>
      <c r="H8032" s="167" t="str">
        <f>IF('Lineær programmering opg 4'!$C$8=0,"-",((-A8032+'Lineær programmering opg 4'!$M$8)/'Lineær programmering opg 4'!$K$8)*-1)</f>
        <v>-</v>
      </c>
      <c r="I8032" s="167" t="str">
        <f>IF('Lineær programmering opg 4'!$D$8=0,"-",'Lineær programmering opg 4'!$G$8)</f>
        <v>-</v>
      </c>
      <c r="J8032" s="295">
        <f>A8032*'Lineær programmering opg 4'!$C$11+Datatabel!C8032*'Lineær programmering opg 4'!$D$11</f>
        <v>44408.699999999728</v>
      </c>
      <c r="K8032" s="9">
        <f t="shared" si="627"/>
        <v>0</v>
      </c>
      <c r="L8032" s="9">
        <f t="shared" si="628"/>
        <v>0</v>
      </c>
    </row>
    <row r="8033" spans="1:12" ht="15" x14ac:dyDescent="0.25">
      <c r="A8033" s="167">
        <f t="shared" si="626"/>
        <v>47.280000000021225</v>
      </c>
      <c r="B8033" s="325">
        <f t="shared" si="629"/>
        <v>0.19700000000008844</v>
      </c>
      <c r="C8033" s="167">
        <f t="shared" si="625"/>
        <v>264.5399999999841</v>
      </c>
      <c r="D8033" s="167">
        <f>IF('Lineær programmering opg 4'!$M$4=0,"-",(-A8033+'Lineær programmering opg 4'!$M$4)/'Lineær programmering opg 4'!$K$4*-1)</f>
        <v>385.43999999995754</v>
      </c>
      <c r="E8033" s="167">
        <f>IF('Lineær programmering opg 4'!$M$5=0,"-",(-A8033+'Lineær programmering opg 4'!$M$5)/'Lineær programmering opg 4'!$K$5*-1)</f>
        <v>264.5399999999841</v>
      </c>
      <c r="F8033" s="167" t="str">
        <f>IF('Lineær programmering opg 4'!$E$6=0,"-",(-A8033+'Lineær programmering opg 4'!$M$6)/'Lineær programmering opg 4'!$K$6*-1)</f>
        <v>-</v>
      </c>
      <c r="G8033" s="167" t="str">
        <f>IF('Lineær programmering opg 4'!$D$7=0,"-",((-A8033+'Lineær programmering opg 4'!$M$7)/'Lineær programmering opg 4'!$K$7)*-1)</f>
        <v>-</v>
      </c>
      <c r="H8033" s="167" t="str">
        <f>IF('Lineær programmering opg 4'!$C$8=0,"-",((-A8033+'Lineær programmering opg 4'!$M$8)/'Lineær programmering opg 4'!$K$8)*-1)</f>
        <v>-</v>
      </c>
      <c r="I8033" s="167" t="str">
        <f>IF('Lineær programmering opg 4'!$D$8=0,"-",'Lineær programmering opg 4'!$G$8)</f>
        <v>-</v>
      </c>
      <c r="J8033" s="295">
        <f>A8033*'Lineær programmering opg 4'!$C$11+Datatabel!C8033*'Lineær programmering opg 4'!$D$11</f>
        <v>44408.999999999738</v>
      </c>
      <c r="K8033" s="9">
        <f t="shared" si="627"/>
        <v>0</v>
      </c>
      <c r="L8033" s="9">
        <f t="shared" si="628"/>
        <v>0</v>
      </c>
    </row>
    <row r="8034" spans="1:12" ht="15" x14ac:dyDescent="0.25">
      <c r="A8034" s="167">
        <f t="shared" si="626"/>
        <v>47.256000000021231</v>
      </c>
      <c r="B8034" s="325">
        <f t="shared" si="629"/>
        <v>0.19690000000008845</v>
      </c>
      <c r="C8034" s="167">
        <f t="shared" si="625"/>
        <v>264.55799999998408</v>
      </c>
      <c r="D8034" s="167">
        <f>IF('Lineær programmering opg 4'!$M$4=0,"-",(-A8034+'Lineær programmering opg 4'!$M$4)/'Lineær programmering opg 4'!$K$4*-1)</f>
        <v>385.48799999995754</v>
      </c>
      <c r="E8034" s="167">
        <f>IF('Lineær programmering opg 4'!$M$5=0,"-",(-A8034+'Lineær programmering opg 4'!$M$5)/'Lineær programmering opg 4'!$K$5*-1)</f>
        <v>264.55799999998408</v>
      </c>
      <c r="F8034" s="167" t="str">
        <f>IF('Lineær programmering opg 4'!$E$6=0,"-",(-A8034+'Lineær programmering opg 4'!$M$6)/'Lineær programmering opg 4'!$K$6*-1)</f>
        <v>-</v>
      </c>
      <c r="G8034" s="167" t="str">
        <f>IF('Lineær programmering opg 4'!$D$7=0,"-",((-A8034+'Lineær programmering opg 4'!$M$7)/'Lineær programmering opg 4'!$K$7)*-1)</f>
        <v>-</v>
      </c>
      <c r="H8034" s="167" t="str">
        <f>IF('Lineær programmering opg 4'!$C$8=0,"-",((-A8034+'Lineær programmering opg 4'!$M$8)/'Lineær programmering opg 4'!$K$8)*-1)</f>
        <v>-</v>
      </c>
      <c r="I8034" s="167" t="str">
        <f>IF('Lineær programmering opg 4'!$D$8=0,"-",'Lineær programmering opg 4'!$G$8)</f>
        <v>-</v>
      </c>
      <c r="J8034" s="295">
        <f>A8034*'Lineær programmering opg 4'!$C$11+Datatabel!C8034*'Lineær programmering opg 4'!$D$11</f>
        <v>44409.299999999734</v>
      </c>
      <c r="K8034" s="9">
        <f t="shared" si="627"/>
        <v>0</v>
      </c>
      <c r="L8034" s="9">
        <f t="shared" si="628"/>
        <v>0</v>
      </c>
    </row>
    <row r="8035" spans="1:12" ht="15" x14ac:dyDescent="0.25">
      <c r="A8035" s="167">
        <f t="shared" si="626"/>
        <v>47.23200000002123</v>
      </c>
      <c r="B8035" s="325">
        <f t="shared" si="629"/>
        <v>0.19680000000008846</v>
      </c>
      <c r="C8035" s="167">
        <f t="shared" si="625"/>
        <v>264.57599999998411</v>
      </c>
      <c r="D8035" s="167">
        <f>IF('Lineær programmering opg 4'!$M$4=0,"-",(-A8035+'Lineær programmering opg 4'!$M$4)/'Lineær programmering opg 4'!$K$4*-1)</f>
        <v>385.53599999995754</v>
      </c>
      <c r="E8035" s="167">
        <f>IF('Lineær programmering opg 4'!$M$5=0,"-",(-A8035+'Lineær programmering opg 4'!$M$5)/'Lineær programmering opg 4'!$K$5*-1)</f>
        <v>264.57599999998411</v>
      </c>
      <c r="F8035" s="167" t="str">
        <f>IF('Lineær programmering opg 4'!$E$6=0,"-",(-A8035+'Lineær programmering opg 4'!$M$6)/'Lineær programmering opg 4'!$K$6*-1)</f>
        <v>-</v>
      </c>
      <c r="G8035" s="167" t="str">
        <f>IF('Lineær programmering opg 4'!$D$7=0,"-",((-A8035+'Lineær programmering opg 4'!$M$7)/'Lineær programmering opg 4'!$K$7)*-1)</f>
        <v>-</v>
      </c>
      <c r="H8035" s="167" t="str">
        <f>IF('Lineær programmering opg 4'!$C$8=0,"-",((-A8035+'Lineær programmering opg 4'!$M$8)/'Lineær programmering opg 4'!$K$8)*-1)</f>
        <v>-</v>
      </c>
      <c r="I8035" s="167" t="str">
        <f>IF('Lineær programmering opg 4'!$D$8=0,"-",'Lineær programmering opg 4'!$G$8)</f>
        <v>-</v>
      </c>
      <c r="J8035" s="295">
        <f>A8035*'Lineær programmering opg 4'!$C$11+Datatabel!C8035*'Lineær programmering opg 4'!$D$11</f>
        <v>44409.599999999737</v>
      </c>
      <c r="K8035" s="9">
        <f t="shared" si="627"/>
        <v>0</v>
      </c>
      <c r="L8035" s="9">
        <f t="shared" si="628"/>
        <v>0</v>
      </c>
    </row>
    <row r="8036" spans="1:12" ht="15" x14ac:dyDescent="0.25">
      <c r="A8036" s="167">
        <f t="shared" si="626"/>
        <v>47.208000000021229</v>
      </c>
      <c r="B8036" s="325">
        <f t="shared" si="629"/>
        <v>0.19670000000008847</v>
      </c>
      <c r="C8036" s="167">
        <f t="shared" si="625"/>
        <v>264.59399999998408</v>
      </c>
      <c r="D8036" s="167">
        <f>IF('Lineær programmering opg 4'!$M$4=0,"-",(-A8036+'Lineær programmering opg 4'!$M$4)/'Lineær programmering opg 4'!$K$4*-1)</f>
        <v>385.58399999995754</v>
      </c>
      <c r="E8036" s="167">
        <f>IF('Lineær programmering opg 4'!$M$5=0,"-",(-A8036+'Lineær programmering opg 4'!$M$5)/'Lineær programmering opg 4'!$K$5*-1)</f>
        <v>264.59399999998408</v>
      </c>
      <c r="F8036" s="167" t="str">
        <f>IF('Lineær programmering opg 4'!$E$6=0,"-",(-A8036+'Lineær programmering opg 4'!$M$6)/'Lineær programmering opg 4'!$K$6*-1)</f>
        <v>-</v>
      </c>
      <c r="G8036" s="167" t="str">
        <f>IF('Lineær programmering opg 4'!$D$7=0,"-",((-A8036+'Lineær programmering opg 4'!$M$7)/'Lineær programmering opg 4'!$K$7)*-1)</f>
        <v>-</v>
      </c>
      <c r="H8036" s="167" t="str">
        <f>IF('Lineær programmering opg 4'!$C$8=0,"-",((-A8036+'Lineær programmering opg 4'!$M$8)/'Lineær programmering opg 4'!$K$8)*-1)</f>
        <v>-</v>
      </c>
      <c r="I8036" s="167" t="str">
        <f>IF('Lineær programmering opg 4'!$D$8=0,"-",'Lineær programmering opg 4'!$G$8)</f>
        <v>-</v>
      </c>
      <c r="J8036" s="295">
        <f>A8036*'Lineær programmering opg 4'!$C$11+Datatabel!C8036*'Lineær programmering opg 4'!$D$11</f>
        <v>44409.899999999732</v>
      </c>
      <c r="K8036" s="9">
        <f t="shared" si="627"/>
        <v>0</v>
      </c>
      <c r="L8036" s="9">
        <f t="shared" si="628"/>
        <v>0</v>
      </c>
    </row>
    <row r="8037" spans="1:12" ht="15" x14ac:dyDescent="0.25">
      <c r="A8037" s="167">
        <f t="shared" si="626"/>
        <v>47.184000000021236</v>
      </c>
      <c r="B8037" s="325">
        <f t="shared" si="629"/>
        <v>0.19660000000008848</v>
      </c>
      <c r="C8037" s="167">
        <f t="shared" si="625"/>
        <v>264.61199999998411</v>
      </c>
      <c r="D8037" s="167">
        <f>IF('Lineær programmering opg 4'!$M$4=0,"-",(-A8037+'Lineær programmering opg 4'!$M$4)/'Lineær programmering opg 4'!$K$4*-1)</f>
        <v>385.63199999995754</v>
      </c>
      <c r="E8037" s="167">
        <f>IF('Lineær programmering opg 4'!$M$5=0,"-",(-A8037+'Lineær programmering opg 4'!$M$5)/'Lineær programmering opg 4'!$K$5*-1)</f>
        <v>264.61199999998411</v>
      </c>
      <c r="F8037" s="167" t="str">
        <f>IF('Lineær programmering opg 4'!$E$6=0,"-",(-A8037+'Lineær programmering opg 4'!$M$6)/'Lineær programmering opg 4'!$K$6*-1)</f>
        <v>-</v>
      </c>
      <c r="G8037" s="167" t="str">
        <f>IF('Lineær programmering opg 4'!$D$7=0,"-",((-A8037+'Lineær programmering opg 4'!$M$7)/'Lineær programmering opg 4'!$K$7)*-1)</f>
        <v>-</v>
      </c>
      <c r="H8037" s="167" t="str">
        <f>IF('Lineær programmering opg 4'!$C$8=0,"-",((-A8037+'Lineær programmering opg 4'!$M$8)/'Lineær programmering opg 4'!$K$8)*-1)</f>
        <v>-</v>
      </c>
      <c r="I8037" s="167" t="str">
        <f>IF('Lineær programmering opg 4'!$D$8=0,"-",'Lineær programmering opg 4'!$G$8)</f>
        <v>-</v>
      </c>
      <c r="J8037" s="295">
        <f>A8037*'Lineær programmering opg 4'!$C$11+Datatabel!C8037*'Lineær programmering opg 4'!$D$11</f>
        <v>44410.199999999742</v>
      </c>
      <c r="K8037" s="9">
        <f t="shared" si="627"/>
        <v>0</v>
      </c>
      <c r="L8037" s="9">
        <f t="shared" si="628"/>
        <v>0</v>
      </c>
    </row>
    <row r="8038" spans="1:12" ht="15" x14ac:dyDescent="0.25">
      <c r="A8038" s="167">
        <f t="shared" si="626"/>
        <v>47.160000000021242</v>
      </c>
      <c r="B8038" s="325">
        <f t="shared" si="629"/>
        <v>0.19650000000008849</v>
      </c>
      <c r="C8038" s="167">
        <f t="shared" si="625"/>
        <v>264.62999999998408</v>
      </c>
      <c r="D8038" s="167">
        <f>IF('Lineær programmering opg 4'!$M$4=0,"-",(-A8038+'Lineær programmering opg 4'!$M$4)/'Lineær programmering opg 4'!$K$4*-1)</f>
        <v>385.67999999995754</v>
      </c>
      <c r="E8038" s="167">
        <f>IF('Lineær programmering opg 4'!$M$5=0,"-",(-A8038+'Lineær programmering opg 4'!$M$5)/'Lineær programmering opg 4'!$K$5*-1)</f>
        <v>264.62999999998408</v>
      </c>
      <c r="F8038" s="167" t="str">
        <f>IF('Lineær programmering opg 4'!$E$6=0,"-",(-A8038+'Lineær programmering opg 4'!$M$6)/'Lineær programmering opg 4'!$K$6*-1)</f>
        <v>-</v>
      </c>
      <c r="G8038" s="167" t="str">
        <f>IF('Lineær programmering opg 4'!$D$7=0,"-",((-A8038+'Lineær programmering opg 4'!$M$7)/'Lineær programmering opg 4'!$K$7)*-1)</f>
        <v>-</v>
      </c>
      <c r="H8038" s="167" t="str">
        <f>IF('Lineær programmering opg 4'!$C$8=0,"-",((-A8038+'Lineær programmering opg 4'!$M$8)/'Lineær programmering opg 4'!$K$8)*-1)</f>
        <v>-</v>
      </c>
      <c r="I8038" s="167" t="str">
        <f>IF('Lineær programmering opg 4'!$D$8=0,"-",'Lineær programmering opg 4'!$G$8)</f>
        <v>-</v>
      </c>
      <c r="J8038" s="295">
        <f>A8038*'Lineær programmering opg 4'!$C$11+Datatabel!C8038*'Lineær programmering opg 4'!$D$11</f>
        <v>44410.499999999738</v>
      </c>
      <c r="K8038" s="9">
        <f t="shared" si="627"/>
        <v>0</v>
      </c>
      <c r="L8038" s="9">
        <f t="shared" si="628"/>
        <v>0</v>
      </c>
    </row>
    <row r="8039" spans="1:12" ht="15" x14ac:dyDescent="0.25">
      <c r="A8039" s="167">
        <f t="shared" si="626"/>
        <v>47.136000000021241</v>
      </c>
      <c r="B8039" s="325">
        <f t="shared" si="629"/>
        <v>0.1964000000000885</v>
      </c>
      <c r="C8039" s="167">
        <f t="shared" si="625"/>
        <v>264.64799999998411</v>
      </c>
      <c r="D8039" s="167">
        <f>IF('Lineær programmering opg 4'!$M$4=0,"-",(-A8039+'Lineær programmering opg 4'!$M$4)/'Lineær programmering opg 4'!$K$4*-1)</f>
        <v>385.72799999995755</v>
      </c>
      <c r="E8039" s="167">
        <f>IF('Lineær programmering opg 4'!$M$5=0,"-",(-A8039+'Lineær programmering opg 4'!$M$5)/'Lineær programmering opg 4'!$K$5*-1)</f>
        <v>264.64799999998411</v>
      </c>
      <c r="F8039" s="167" t="str">
        <f>IF('Lineær programmering opg 4'!$E$6=0,"-",(-A8039+'Lineær programmering opg 4'!$M$6)/'Lineær programmering opg 4'!$K$6*-1)</f>
        <v>-</v>
      </c>
      <c r="G8039" s="167" t="str">
        <f>IF('Lineær programmering opg 4'!$D$7=0,"-",((-A8039+'Lineær programmering opg 4'!$M$7)/'Lineær programmering opg 4'!$K$7)*-1)</f>
        <v>-</v>
      </c>
      <c r="H8039" s="167" t="str">
        <f>IF('Lineær programmering opg 4'!$C$8=0,"-",((-A8039+'Lineær programmering opg 4'!$M$8)/'Lineær programmering opg 4'!$K$8)*-1)</f>
        <v>-</v>
      </c>
      <c r="I8039" s="167" t="str">
        <f>IF('Lineær programmering opg 4'!$D$8=0,"-",'Lineær programmering opg 4'!$G$8)</f>
        <v>-</v>
      </c>
      <c r="J8039" s="295">
        <f>A8039*'Lineær programmering opg 4'!$C$11+Datatabel!C8039*'Lineær programmering opg 4'!$D$11</f>
        <v>44410.799999999741</v>
      </c>
      <c r="K8039" s="9">
        <f t="shared" si="627"/>
        <v>0</v>
      </c>
      <c r="L8039" s="9">
        <f t="shared" si="628"/>
        <v>0</v>
      </c>
    </row>
    <row r="8040" spans="1:12" ht="15" x14ac:dyDescent="0.25">
      <c r="A8040" s="167">
        <f t="shared" si="626"/>
        <v>47.11200000002124</v>
      </c>
      <c r="B8040" s="325">
        <f t="shared" si="629"/>
        <v>0.19630000000008851</v>
      </c>
      <c r="C8040" s="167">
        <f t="shared" si="625"/>
        <v>264.66599999998408</v>
      </c>
      <c r="D8040" s="167">
        <f>IF('Lineær programmering opg 4'!$M$4=0,"-",(-A8040+'Lineær programmering opg 4'!$M$4)/'Lineær programmering opg 4'!$K$4*-1)</f>
        <v>385.77599999995755</v>
      </c>
      <c r="E8040" s="167">
        <f>IF('Lineær programmering opg 4'!$M$5=0,"-",(-A8040+'Lineær programmering opg 4'!$M$5)/'Lineær programmering opg 4'!$K$5*-1)</f>
        <v>264.66599999998408</v>
      </c>
      <c r="F8040" s="167" t="str">
        <f>IF('Lineær programmering opg 4'!$E$6=0,"-",(-A8040+'Lineær programmering opg 4'!$M$6)/'Lineær programmering opg 4'!$K$6*-1)</f>
        <v>-</v>
      </c>
      <c r="G8040" s="167" t="str">
        <f>IF('Lineær programmering opg 4'!$D$7=0,"-",((-A8040+'Lineær programmering opg 4'!$M$7)/'Lineær programmering opg 4'!$K$7)*-1)</f>
        <v>-</v>
      </c>
      <c r="H8040" s="167" t="str">
        <f>IF('Lineær programmering opg 4'!$C$8=0,"-",((-A8040+'Lineær programmering opg 4'!$M$8)/'Lineær programmering opg 4'!$K$8)*-1)</f>
        <v>-</v>
      </c>
      <c r="I8040" s="167" t="str">
        <f>IF('Lineær programmering opg 4'!$D$8=0,"-",'Lineær programmering opg 4'!$G$8)</f>
        <v>-</v>
      </c>
      <c r="J8040" s="295">
        <f>A8040*'Lineær programmering opg 4'!$C$11+Datatabel!C8040*'Lineær programmering opg 4'!$D$11</f>
        <v>44411.099999999737</v>
      </c>
      <c r="K8040" s="9">
        <f t="shared" si="627"/>
        <v>0</v>
      </c>
      <c r="L8040" s="9">
        <f t="shared" si="628"/>
        <v>0</v>
      </c>
    </row>
    <row r="8041" spans="1:12" ht="15" x14ac:dyDescent="0.25">
      <c r="A8041" s="167">
        <f t="shared" si="626"/>
        <v>47.088000000021246</v>
      </c>
      <c r="B8041" s="325">
        <f t="shared" si="629"/>
        <v>0.19620000000008853</v>
      </c>
      <c r="C8041" s="167">
        <f t="shared" si="625"/>
        <v>264.68399999998411</v>
      </c>
      <c r="D8041" s="167">
        <f>IF('Lineær programmering opg 4'!$M$4=0,"-",(-A8041+'Lineær programmering opg 4'!$M$4)/'Lineær programmering opg 4'!$K$4*-1)</f>
        <v>385.82399999995749</v>
      </c>
      <c r="E8041" s="167">
        <f>IF('Lineær programmering opg 4'!$M$5=0,"-",(-A8041+'Lineær programmering opg 4'!$M$5)/'Lineær programmering opg 4'!$K$5*-1)</f>
        <v>264.68399999998411</v>
      </c>
      <c r="F8041" s="167" t="str">
        <f>IF('Lineær programmering opg 4'!$E$6=0,"-",(-A8041+'Lineær programmering opg 4'!$M$6)/'Lineær programmering opg 4'!$K$6*-1)</f>
        <v>-</v>
      </c>
      <c r="G8041" s="167" t="str">
        <f>IF('Lineær programmering opg 4'!$D$7=0,"-",((-A8041+'Lineær programmering opg 4'!$M$7)/'Lineær programmering opg 4'!$K$7)*-1)</f>
        <v>-</v>
      </c>
      <c r="H8041" s="167" t="str">
        <f>IF('Lineær programmering opg 4'!$C$8=0,"-",((-A8041+'Lineær programmering opg 4'!$M$8)/'Lineær programmering opg 4'!$K$8)*-1)</f>
        <v>-</v>
      </c>
      <c r="I8041" s="167" t="str">
        <f>IF('Lineær programmering opg 4'!$D$8=0,"-",'Lineær programmering opg 4'!$G$8)</f>
        <v>-</v>
      </c>
      <c r="J8041" s="295">
        <f>A8041*'Lineær programmering opg 4'!$C$11+Datatabel!C8041*'Lineær programmering opg 4'!$D$11</f>
        <v>44411.399999999747</v>
      </c>
      <c r="K8041" s="9">
        <f t="shared" si="627"/>
        <v>0</v>
      </c>
      <c r="L8041" s="9">
        <f t="shared" si="628"/>
        <v>0</v>
      </c>
    </row>
    <row r="8042" spans="1:12" ht="15" x14ac:dyDescent="0.25">
      <c r="A8042" s="167">
        <f t="shared" si="626"/>
        <v>47.064000000021252</v>
      </c>
      <c r="B8042" s="325">
        <f t="shared" si="629"/>
        <v>0.19610000000008854</v>
      </c>
      <c r="C8042" s="167">
        <f t="shared" si="625"/>
        <v>264.70199999998408</v>
      </c>
      <c r="D8042" s="167">
        <f>IF('Lineær programmering opg 4'!$M$4=0,"-",(-A8042+'Lineær programmering opg 4'!$M$4)/'Lineær programmering opg 4'!$K$4*-1)</f>
        <v>385.8719999999575</v>
      </c>
      <c r="E8042" s="167">
        <f>IF('Lineær programmering opg 4'!$M$5=0,"-",(-A8042+'Lineær programmering opg 4'!$M$5)/'Lineær programmering opg 4'!$K$5*-1)</f>
        <v>264.70199999998408</v>
      </c>
      <c r="F8042" s="167" t="str">
        <f>IF('Lineær programmering opg 4'!$E$6=0,"-",(-A8042+'Lineær programmering opg 4'!$M$6)/'Lineær programmering opg 4'!$K$6*-1)</f>
        <v>-</v>
      </c>
      <c r="G8042" s="167" t="str">
        <f>IF('Lineær programmering opg 4'!$D$7=0,"-",((-A8042+'Lineær programmering opg 4'!$M$7)/'Lineær programmering opg 4'!$K$7)*-1)</f>
        <v>-</v>
      </c>
      <c r="H8042" s="167" t="str">
        <f>IF('Lineær programmering opg 4'!$C$8=0,"-",((-A8042+'Lineær programmering opg 4'!$M$8)/'Lineær programmering opg 4'!$K$8)*-1)</f>
        <v>-</v>
      </c>
      <c r="I8042" s="167" t="str">
        <f>IF('Lineær programmering opg 4'!$D$8=0,"-",'Lineær programmering opg 4'!$G$8)</f>
        <v>-</v>
      </c>
      <c r="J8042" s="295">
        <f>A8042*'Lineær programmering opg 4'!$C$11+Datatabel!C8042*'Lineær programmering opg 4'!$D$11</f>
        <v>44411.699999999735</v>
      </c>
      <c r="K8042" s="9">
        <f t="shared" si="627"/>
        <v>0</v>
      </c>
      <c r="L8042" s="9">
        <f t="shared" si="628"/>
        <v>0</v>
      </c>
    </row>
    <row r="8043" spans="1:12" ht="15" x14ac:dyDescent="0.25">
      <c r="A8043" s="167">
        <f t="shared" si="626"/>
        <v>47.040000000021251</v>
      </c>
      <c r="B8043" s="325">
        <f t="shared" si="629"/>
        <v>0.19600000000008855</v>
      </c>
      <c r="C8043" s="167">
        <f t="shared" si="625"/>
        <v>264.71999999998411</v>
      </c>
      <c r="D8043" s="167">
        <f>IF('Lineær programmering opg 4'!$M$4=0,"-",(-A8043+'Lineær programmering opg 4'!$M$4)/'Lineær programmering opg 4'!$K$4*-1)</f>
        <v>385.9199999999575</v>
      </c>
      <c r="E8043" s="167">
        <f>IF('Lineær programmering opg 4'!$M$5=0,"-",(-A8043+'Lineær programmering opg 4'!$M$5)/'Lineær programmering opg 4'!$K$5*-1)</f>
        <v>264.71999999998411</v>
      </c>
      <c r="F8043" s="167" t="str">
        <f>IF('Lineær programmering opg 4'!$E$6=0,"-",(-A8043+'Lineær programmering opg 4'!$M$6)/'Lineær programmering opg 4'!$K$6*-1)</f>
        <v>-</v>
      </c>
      <c r="G8043" s="167" t="str">
        <f>IF('Lineær programmering opg 4'!$D$7=0,"-",((-A8043+'Lineær programmering opg 4'!$M$7)/'Lineær programmering opg 4'!$K$7)*-1)</f>
        <v>-</v>
      </c>
      <c r="H8043" s="167" t="str">
        <f>IF('Lineær programmering opg 4'!$C$8=0,"-",((-A8043+'Lineær programmering opg 4'!$M$8)/'Lineær programmering opg 4'!$K$8)*-1)</f>
        <v>-</v>
      </c>
      <c r="I8043" s="167" t="str">
        <f>IF('Lineær programmering opg 4'!$D$8=0,"-",'Lineær programmering opg 4'!$G$8)</f>
        <v>-</v>
      </c>
      <c r="J8043" s="295">
        <f>A8043*'Lineær programmering opg 4'!$C$11+Datatabel!C8043*'Lineær programmering opg 4'!$D$11</f>
        <v>44411.999999999738</v>
      </c>
      <c r="K8043" s="9">
        <f t="shared" si="627"/>
        <v>0</v>
      </c>
      <c r="L8043" s="9">
        <f t="shared" si="628"/>
        <v>0</v>
      </c>
    </row>
    <row r="8044" spans="1:12" ht="15" x14ac:dyDescent="0.25">
      <c r="A8044" s="167">
        <f t="shared" si="626"/>
        <v>47.016000000021251</v>
      </c>
      <c r="B8044" s="325">
        <f t="shared" si="629"/>
        <v>0.19590000000008856</v>
      </c>
      <c r="C8044" s="167">
        <f t="shared" si="625"/>
        <v>264.73799999998408</v>
      </c>
      <c r="D8044" s="167">
        <f>IF('Lineær programmering opg 4'!$M$4=0,"-",(-A8044+'Lineær programmering opg 4'!$M$4)/'Lineær programmering opg 4'!$K$4*-1)</f>
        <v>385.9679999999575</v>
      </c>
      <c r="E8044" s="167">
        <f>IF('Lineær programmering opg 4'!$M$5=0,"-",(-A8044+'Lineær programmering opg 4'!$M$5)/'Lineær programmering opg 4'!$K$5*-1)</f>
        <v>264.73799999998408</v>
      </c>
      <c r="F8044" s="167" t="str">
        <f>IF('Lineær programmering opg 4'!$E$6=0,"-",(-A8044+'Lineær programmering opg 4'!$M$6)/'Lineær programmering opg 4'!$K$6*-1)</f>
        <v>-</v>
      </c>
      <c r="G8044" s="167" t="str">
        <f>IF('Lineær programmering opg 4'!$D$7=0,"-",((-A8044+'Lineær programmering opg 4'!$M$7)/'Lineær programmering opg 4'!$K$7)*-1)</f>
        <v>-</v>
      </c>
      <c r="H8044" s="167" t="str">
        <f>IF('Lineær programmering opg 4'!$C$8=0,"-",((-A8044+'Lineær programmering opg 4'!$M$8)/'Lineær programmering opg 4'!$K$8)*-1)</f>
        <v>-</v>
      </c>
      <c r="I8044" s="167" t="str">
        <f>IF('Lineær programmering opg 4'!$D$8=0,"-",'Lineær programmering opg 4'!$G$8)</f>
        <v>-</v>
      </c>
      <c r="J8044" s="295">
        <f>A8044*'Lineær programmering opg 4'!$C$11+Datatabel!C8044*'Lineær programmering opg 4'!$D$11</f>
        <v>44412.299999999734</v>
      </c>
      <c r="K8044" s="9">
        <f t="shared" si="627"/>
        <v>0</v>
      </c>
      <c r="L8044" s="9">
        <f t="shared" si="628"/>
        <v>0</v>
      </c>
    </row>
    <row r="8045" spans="1:12" ht="15" x14ac:dyDescent="0.25">
      <c r="A8045" s="167">
        <f t="shared" si="626"/>
        <v>46.992000000021257</v>
      </c>
      <c r="B8045" s="325">
        <f t="shared" si="629"/>
        <v>0.19580000000008857</v>
      </c>
      <c r="C8045" s="167">
        <f t="shared" si="625"/>
        <v>264.75599999998406</v>
      </c>
      <c r="D8045" s="167">
        <f>IF('Lineær programmering opg 4'!$M$4=0,"-",(-A8045+'Lineær programmering opg 4'!$M$4)/'Lineær programmering opg 4'!$K$4*-1)</f>
        <v>386.0159999999575</v>
      </c>
      <c r="E8045" s="167">
        <f>IF('Lineær programmering opg 4'!$M$5=0,"-",(-A8045+'Lineær programmering opg 4'!$M$5)/'Lineær programmering opg 4'!$K$5*-1)</f>
        <v>264.75599999998406</v>
      </c>
      <c r="F8045" s="167" t="str">
        <f>IF('Lineær programmering opg 4'!$E$6=0,"-",(-A8045+'Lineær programmering opg 4'!$M$6)/'Lineær programmering opg 4'!$K$6*-1)</f>
        <v>-</v>
      </c>
      <c r="G8045" s="167" t="str">
        <f>IF('Lineær programmering opg 4'!$D$7=0,"-",((-A8045+'Lineær programmering opg 4'!$M$7)/'Lineær programmering opg 4'!$K$7)*-1)</f>
        <v>-</v>
      </c>
      <c r="H8045" s="167" t="str">
        <f>IF('Lineær programmering opg 4'!$C$8=0,"-",((-A8045+'Lineær programmering opg 4'!$M$8)/'Lineær programmering opg 4'!$K$8)*-1)</f>
        <v>-</v>
      </c>
      <c r="I8045" s="167" t="str">
        <f>IF('Lineær programmering opg 4'!$D$8=0,"-",'Lineær programmering opg 4'!$G$8)</f>
        <v>-</v>
      </c>
      <c r="J8045" s="295">
        <f>A8045*'Lineær programmering opg 4'!$C$11+Datatabel!C8045*'Lineær programmering opg 4'!$D$11</f>
        <v>44412.599999999729</v>
      </c>
      <c r="K8045" s="9">
        <f t="shared" si="627"/>
        <v>0</v>
      </c>
      <c r="L8045" s="9">
        <f t="shared" si="628"/>
        <v>0</v>
      </c>
    </row>
    <row r="8046" spans="1:12" ht="15" x14ac:dyDescent="0.25">
      <c r="A8046" s="167">
        <f t="shared" si="626"/>
        <v>46.968000000021263</v>
      </c>
      <c r="B8046" s="325">
        <f t="shared" si="629"/>
        <v>0.19570000000008858</v>
      </c>
      <c r="C8046" s="167">
        <f t="shared" si="625"/>
        <v>264.77399999998408</v>
      </c>
      <c r="D8046" s="167">
        <f>IF('Lineær programmering opg 4'!$M$4=0,"-",(-A8046+'Lineær programmering opg 4'!$M$4)/'Lineær programmering opg 4'!$K$4*-1)</f>
        <v>386.06399999995745</v>
      </c>
      <c r="E8046" s="167">
        <f>IF('Lineær programmering opg 4'!$M$5=0,"-",(-A8046+'Lineær programmering opg 4'!$M$5)/'Lineær programmering opg 4'!$K$5*-1)</f>
        <v>264.77399999998408</v>
      </c>
      <c r="F8046" s="167" t="str">
        <f>IF('Lineær programmering opg 4'!$E$6=0,"-",(-A8046+'Lineær programmering opg 4'!$M$6)/'Lineær programmering opg 4'!$K$6*-1)</f>
        <v>-</v>
      </c>
      <c r="G8046" s="167" t="str">
        <f>IF('Lineær programmering opg 4'!$D$7=0,"-",((-A8046+'Lineær programmering opg 4'!$M$7)/'Lineær programmering opg 4'!$K$7)*-1)</f>
        <v>-</v>
      </c>
      <c r="H8046" s="167" t="str">
        <f>IF('Lineær programmering opg 4'!$C$8=0,"-",((-A8046+'Lineær programmering opg 4'!$M$8)/'Lineær programmering opg 4'!$K$8)*-1)</f>
        <v>-</v>
      </c>
      <c r="I8046" s="167" t="str">
        <f>IF('Lineær programmering opg 4'!$D$8=0,"-",'Lineær programmering opg 4'!$G$8)</f>
        <v>-</v>
      </c>
      <c r="J8046" s="295">
        <f>A8046*'Lineær programmering opg 4'!$C$11+Datatabel!C8046*'Lineær programmering opg 4'!$D$11</f>
        <v>44412.89999999974</v>
      </c>
      <c r="K8046" s="9">
        <f t="shared" si="627"/>
        <v>0</v>
      </c>
      <c r="L8046" s="9">
        <f t="shared" si="628"/>
        <v>0</v>
      </c>
    </row>
    <row r="8047" spans="1:12" ht="15" x14ac:dyDescent="0.25">
      <c r="A8047" s="167">
        <f t="shared" si="626"/>
        <v>46.944000000021262</v>
      </c>
      <c r="B8047" s="325">
        <f t="shared" si="629"/>
        <v>0.19560000000008859</v>
      </c>
      <c r="C8047" s="167">
        <f t="shared" si="625"/>
        <v>264.79199999998406</v>
      </c>
      <c r="D8047" s="167">
        <f>IF('Lineær programmering opg 4'!$M$4=0,"-",(-A8047+'Lineær programmering opg 4'!$M$4)/'Lineær programmering opg 4'!$K$4*-1)</f>
        <v>386.11199999995745</v>
      </c>
      <c r="E8047" s="167">
        <f>IF('Lineær programmering opg 4'!$M$5=0,"-",(-A8047+'Lineær programmering opg 4'!$M$5)/'Lineær programmering opg 4'!$K$5*-1)</f>
        <v>264.79199999998406</v>
      </c>
      <c r="F8047" s="167" t="str">
        <f>IF('Lineær programmering opg 4'!$E$6=0,"-",(-A8047+'Lineær programmering opg 4'!$M$6)/'Lineær programmering opg 4'!$K$6*-1)</f>
        <v>-</v>
      </c>
      <c r="G8047" s="167" t="str">
        <f>IF('Lineær programmering opg 4'!$D$7=0,"-",((-A8047+'Lineær programmering opg 4'!$M$7)/'Lineær programmering opg 4'!$K$7)*-1)</f>
        <v>-</v>
      </c>
      <c r="H8047" s="167" t="str">
        <f>IF('Lineær programmering opg 4'!$C$8=0,"-",((-A8047+'Lineær programmering opg 4'!$M$8)/'Lineær programmering opg 4'!$K$8)*-1)</f>
        <v>-</v>
      </c>
      <c r="I8047" s="167" t="str">
        <f>IF('Lineær programmering opg 4'!$D$8=0,"-",'Lineær programmering opg 4'!$G$8)</f>
        <v>-</v>
      </c>
      <c r="J8047" s="295">
        <f>A8047*'Lineær programmering opg 4'!$C$11+Datatabel!C8047*'Lineær programmering opg 4'!$D$11</f>
        <v>44413.199999999735</v>
      </c>
      <c r="K8047" s="9">
        <f t="shared" si="627"/>
        <v>0</v>
      </c>
      <c r="L8047" s="9">
        <f t="shared" si="628"/>
        <v>0</v>
      </c>
    </row>
    <row r="8048" spans="1:12" ht="15" x14ac:dyDescent="0.25">
      <c r="A8048" s="167">
        <f t="shared" si="626"/>
        <v>46.920000000021261</v>
      </c>
      <c r="B8048" s="325">
        <f t="shared" si="629"/>
        <v>0.1955000000000886</v>
      </c>
      <c r="C8048" s="167">
        <f t="shared" si="625"/>
        <v>264.80999999998409</v>
      </c>
      <c r="D8048" s="167">
        <f>IF('Lineær programmering opg 4'!$M$4=0,"-",(-A8048+'Lineær programmering opg 4'!$M$4)/'Lineær programmering opg 4'!$K$4*-1)</f>
        <v>386.15999999995745</v>
      </c>
      <c r="E8048" s="167">
        <f>IF('Lineær programmering opg 4'!$M$5=0,"-",(-A8048+'Lineær programmering opg 4'!$M$5)/'Lineær programmering opg 4'!$K$5*-1)</f>
        <v>264.80999999998409</v>
      </c>
      <c r="F8048" s="167" t="str">
        <f>IF('Lineær programmering opg 4'!$E$6=0,"-",(-A8048+'Lineær programmering opg 4'!$M$6)/'Lineær programmering opg 4'!$K$6*-1)</f>
        <v>-</v>
      </c>
      <c r="G8048" s="167" t="str">
        <f>IF('Lineær programmering opg 4'!$D$7=0,"-",((-A8048+'Lineær programmering opg 4'!$M$7)/'Lineær programmering opg 4'!$K$7)*-1)</f>
        <v>-</v>
      </c>
      <c r="H8048" s="167" t="str">
        <f>IF('Lineær programmering opg 4'!$C$8=0,"-",((-A8048+'Lineær programmering opg 4'!$M$8)/'Lineær programmering opg 4'!$K$8)*-1)</f>
        <v>-</v>
      </c>
      <c r="I8048" s="167" t="str">
        <f>IF('Lineær programmering opg 4'!$D$8=0,"-",'Lineær programmering opg 4'!$G$8)</f>
        <v>-</v>
      </c>
      <c r="J8048" s="295">
        <f>A8048*'Lineær programmering opg 4'!$C$11+Datatabel!C8048*'Lineær programmering opg 4'!$D$11</f>
        <v>44413.499999999738</v>
      </c>
      <c r="K8048" s="9">
        <f t="shared" si="627"/>
        <v>0</v>
      </c>
      <c r="L8048" s="9">
        <f t="shared" si="628"/>
        <v>0</v>
      </c>
    </row>
    <row r="8049" spans="1:12" ht="15" x14ac:dyDescent="0.25">
      <c r="A8049" s="167">
        <f t="shared" si="626"/>
        <v>46.896000000021267</v>
      </c>
      <c r="B8049" s="325">
        <f t="shared" si="629"/>
        <v>0.19540000000008861</v>
      </c>
      <c r="C8049" s="167">
        <f t="shared" si="625"/>
        <v>264.82799999998406</v>
      </c>
      <c r="D8049" s="167">
        <f>IF('Lineær programmering opg 4'!$M$4=0,"-",(-A8049+'Lineær programmering opg 4'!$M$4)/'Lineær programmering opg 4'!$K$4*-1)</f>
        <v>386.20799999995745</v>
      </c>
      <c r="E8049" s="167">
        <f>IF('Lineær programmering opg 4'!$M$5=0,"-",(-A8049+'Lineær programmering opg 4'!$M$5)/'Lineær programmering opg 4'!$K$5*-1)</f>
        <v>264.82799999998406</v>
      </c>
      <c r="F8049" s="167" t="str">
        <f>IF('Lineær programmering opg 4'!$E$6=0,"-",(-A8049+'Lineær programmering opg 4'!$M$6)/'Lineær programmering opg 4'!$K$6*-1)</f>
        <v>-</v>
      </c>
      <c r="G8049" s="167" t="str">
        <f>IF('Lineær programmering opg 4'!$D$7=0,"-",((-A8049+'Lineær programmering opg 4'!$M$7)/'Lineær programmering opg 4'!$K$7)*-1)</f>
        <v>-</v>
      </c>
      <c r="H8049" s="167" t="str">
        <f>IF('Lineær programmering opg 4'!$C$8=0,"-",((-A8049+'Lineær programmering opg 4'!$M$8)/'Lineær programmering opg 4'!$K$8)*-1)</f>
        <v>-</v>
      </c>
      <c r="I8049" s="167" t="str">
        <f>IF('Lineær programmering opg 4'!$D$8=0,"-",'Lineær programmering opg 4'!$G$8)</f>
        <v>-</v>
      </c>
      <c r="J8049" s="295">
        <f>A8049*'Lineær programmering opg 4'!$C$11+Datatabel!C8049*'Lineær programmering opg 4'!$D$11</f>
        <v>44413.799999999741</v>
      </c>
      <c r="K8049" s="9">
        <f t="shared" si="627"/>
        <v>0</v>
      </c>
      <c r="L8049" s="9">
        <f t="shared" si="628"/>
        <v>0</v>
      </c>
    </row>
    <row r="8050" spans="1:12" ht="15" x14ac:dyDescent="0.25">
      <c r="A8050" s="167">
        <f t="shared" si="626"/>
        <v>46.872000000021274</v>
      </c>
      <c r="B8050" s="325">
        <f t="shared" si="629"/>
        <v>0.19530000000008862</v>
      </c>
      <c r="C8050" s="167">
        <f t="shared" si="625"/>
        <v>264.84599999998409</v>
      </c>
      <c r="D8050" s="167">
        <f>IF('Lineær programmering opg 4'!$M$4=0,"-",(-A8050+'Lineær programmering opg 4'!$M$4)/'Lineær programmering opg 4'!$K$4*-1)</f>
        <v>386.25599999995745</v>
      </c>
      <c r="E8050" s="167">
        <f>IF('Lineær programmering opg 4'!$M$5=0,"-",(-A8050+'Lineær programmering opg 4'!$M$5)/'Lineær programmering opg 4'!$K$5*-1)</f>
        <v>264.84599999998409</v>
      </c>
      <c r="F8050" s="167" t="str">
        <f>IF('Lineær programmering opg 4'!$E$6=0,"-",(-A8050+'Lineær programmering opg 4'!$M$6)/'Lineær programmering opg 4'!$K$6*-1)</f>
        <v>-</v>
      </c>
      <c r="G8050" s="167" t="str">
        <f>IF('Lineær programmering opg 4'!$D$7=0,"-",((-A8050+'Lineær programmering opg 4'!$M$7)/'Lineær programmering opg 4'!$K$7)*-1)</f>
        <v>-</v>
      </c>
      <c r="H8050" s="167" t="str">
        <f>IF('Lineær programmering opg 4'!$C$8=0,"-",((-A8050+'Lineær programmering opg 4'!$M$8)/'Lineær programmering opg 4'!$K$8)*-1)</f>
        <v>-</v>
      </c>
      <c r="I8050" s="167" t="str">
        <f>IF('Lineær programmering opg 4'!$D$8=0,"-",'Lineær programmering opg 4'!$G$8)</f>
        <v>-</v>
      </c>
      <c r="J8050" s="295">
        <f>A8050*'Lineær programmering opg 4'!$C$11+Datatabel!C8050*'Lineær programmering opg 4'!$D$11</f>
        <v>44414.099999999744</v>
      </c>
      <c r="K8050" s="9">
        <f t="shared" si="627"/>
        <v>0</v>
      </c>
      <c r="L8050" s="9">
        <f t="shared" si="628"/>
        <v>0</v>
      </c>
    </row>
    <row r="8051" spans="1:12" ht="15" x14ac:dyDescent="0.25">
      <c r="A8051" s="167">
        <f t="shared" si="626"/>
        <v>46.848000000021273</v>
      </c>
      <c r="B8051" s="325">
        <f t="shared" si="629"/>
        <v>0.19520000000008864</v>
      </c>
      <c r="C8051" s="167">
        <f t="shared" si="625"/>
        <v>264.86399999998406</v>
      </c>
      <c r="D8051" s="167">
        <f>IF('Lineær programmering opg 4'!$M$4=0,"-",(-A8051+'Lineær programmering opg 4'!$M$4)/'Lineær programmering opg 4'!$K$4*-1)</f>
        <v>386.30399999995745</v>
      </c>
      <c r="E8051" s="167">
        <f>IF('Lineær programmering opg 4'!$M$5=0,"-",(-A8051+'Lineær programmering opg 4'!$M$5)/'Lineær programmering opg 4'!$K$5*-1)</f>
        <v>264.86399999998406</v>
      </c>
      <c r="F8051" s="167" t="str">
        <f>IF('Lineær programmering opg 4'!$E$6=0,"-",(-A8051+'Lineær programmering opg 4'!$M$6)/'Lineær programmering opg 4'!$K$6*-1)</f>
        <v>-</v>
      </c>
      <c r="G8051" s="167" t="str">
        <f>IF('Lineær programmering opg 4'!$D$7=0,"-",((-A8051+'Lineær programmering opg 4'!$M$7)/'Lineær programmering opg 4'!$K$7)*-1)</f>
        <v>-</v>
      </c>
      <c r="H8051" s="167" t="str">
        <f>IF('Lineær programmering opg 4'!$C$8=0,"-",((-A8051+'Lineær programmering opg 4'!$M$8)/'Lineær programmering opg 4'!$K$8)*-1)</f>
        <v>-</v>
      </c>
      <c r="I8051" s="167" t="str">
        <f>IF('Lineær programmering opg 4'!$D$8=0,"-",'Lineær programmering opg 4'!$G$8)</f>
        <v>-</v>
      </c>
      <c r="J8051" s="295">
        <f>A8051*'Lineær programmering opg 4'!$C$11+Datatabel!C8051*'Lineær programmering opg 4'!$D$11</f>
        <v>44414.39999999974</v>
      </c>
      <c r="K8051" s="9">
        <f t="shared" si="627"/>
        <v>0</v>
      </c>
      <c r="L8051" s="9">
        <f t="shared" si="628"/>
        <v>0</v>
      </c>
    </row>
    <row r="8052" spans="1:12" ht="15" x14ac:dyDescent="0.25">
      <c r="A8052" s="167">
        <f t="shared" si="626"/>
        <v>46.824000000021272</v>
      </c>
      <c r="B8052" s="325">
        <f t="shared" si="629"/>
        <v>0.19510000000008865</v>
      </c>
      <c r="C8052" s="167">
        <f t="shared" si="625"/>
        <v>264.88199999998409</v>
      </c>
      <c r="D8052" s="167">
        <f>IF('Lineær programmering opg 4'!$M$4=0,"-",(-A8052+'Lineær programmering opg 4'!$M$4)/'Lineær programmering opg 4'!$K$4*-1)</f>
        <v>386.35199999995746</v>
      </c>
      <c r="E8052" s="167">
        <f>IF('Lineær programmering opg 4'!$M$5=0,"-",(-A8052+'Lineær programmering opg 4'!$M$5)/'Lineær programmering opg 4'!$K$5*-1)</f>
        <v>264.88199999998409</v>
      </c>
      <c r="F8052" s="167" t="str">
        <f>IF('Lineær programmering opg 4'!$E$6=0,"-",(-A8052+'Lineær programmering opg 4'!$M$6)/'Lineær programmering opg 4'!$K$6*-1)</f>
        <v>-</v>
      </c>
      <c r="G8052" s="167" t="str">
        <f>IF('Lineær programmering opg 4'!$D$7=0,"-",((-A8052+'Lineær programmering opg 4'!$M$7)/'Lineær programmering opg 4'!$K$7)*-1)</f>
        <v>-</v>
      </c>
      <c r="H8052" s="167" t="str">
        <f>IF('Lineær programmering opg 4'!$C$8=0,"-",((-A8052+'Lineær programmering opg 4'!$M$8)/'Lineær programmering opg 4'!$K$8)*-1)</f>
        <v>-</v>
      </c>
      <c r="I8052" s="167" t="str">
        <f>IF('Lineær programmering opg 4'!$D$8=0,"-",'Lineær programmering opg 4'!$G$8)</f>
        <v>-</v>
      </c>
      <c r="J8052" s="295">
        <f>A8052*'Lineær programmering opg 4'!$C$11+Datatabel!C8052*'Lineær programmering opg 4'!$D$11</f>
        <v>44414.699999999742</v>
      </c>
      <c r="K8052" s="9">
        <f t="shared" si="627"/>
        <v>0</v>
      </c>
      <c r="L8052" s="9">
        <f t="shared" si="628"/>
        <v>0</v>
      </c>
    </row>
    <row r="8053" spans="1:12" ht="15" x14ac:dyDescent="0.25">
      <c r="A8053" s="167">
        <f t="shared" si="626"/>
        <v>46.800000000021278</v>
      </c>
      <c r="B8053" s="325">
        <f t="shared" si="629"/>
        <v>0.19500000000008866</v>
      </c>
      <c r="C8053" s="167">
        <f t="shared" si="625"/>
        <v>264.89999999998406</v>
      </c>
      <c r="D8053" s="167">
        <f>IF('Lineær programmering opg 4'!$M$4=0,"-",(-A8053+'Lineær programmering opg 4'!$M$4)/'Lineær programmering opg 4'!$K$4*-1)</f>
        <v>386.39999999995746</v>
      </c>
      <c r="E8053" s="167">
        <f>IF('Lineær programmering opg 4'!$M$5=0,"-",(-A8053+'Lineær programmering opg 4'!$M$5)/'Lineær programmering opg 4'!$K$5*-1)</f>
        <v>264.89999999998406</v>
      </c>
      <c r="F8053" s="167" t="str">
        <f>IF('Lineær programmering opg 4'!$E$6=0,"-",(-A8053+'Lineær programmering opg 4'!$M$6)/'Lineær programmering opg 4'!$K$6*-1)</f>
        <v>-</v>
      </c>
      <c r="G8053" s="167" t="str">
        <f>IF('Lineær programmering opg 4'!$D$7=0,"-",((-A8053+'Lineær programmering opg 4'!$M$7)/'Lineær programmering opg 4'!$K$7)*-1)</f>
        <v>-</v>
      </c>
      <c r="H8053" s="167" t="str">
        <f>IF('Lineær programmering opg 4'!$C$8=0,"-",((-A8053+'Lineær programmering opg 4'!$M$8)/'Lineær programmering opg 4'!$K$8)*-1)</f>
        <v>-</v>
      </c>
      <c r="I8053" s="167" t="str">
        <f>IF('Lineær programmering opg 4'!$D$8=0,"-",'Lineær programmering opg 4'!$G$8)</f>
        <v>-</v>
      </c>
      <c r="J8053" s="295">
        <f>A8053*'Lineær programmering opg 4'!$C$11+Datatabel!C8053*'Lineær programmering opg 4'!$D$11</f>
        <v>44414.999999999738</v>
      </c>
      <c r="K8053" s="9">
        <f t="shared" si="627"/>
        <v>0</v>
      </c>
      <c r="L8053" s="9">
        <f t="shared" si="628"/>
        <v>0</v>
      </c>
    </row>
    <row r="8054" spans="1:12" ht="15" x14ac:dyDescent="0.25">
      <c r="A8054" s="167">
        <f t="shared" si="626"/>
        <v>46.776000000021284</v>
      </c>
      <c r="B8054" s="325">
        <f t="shared" si="629"/>
        <v>0.19490000000008867</v>
      </c>
      <c r="C8054" s="167">
        <f t="shared" si="625"/>
        <v>264.91799999998409</v>
      </c>
      <c r="D8054" s="167">
        <f>IF('Lineær programmering opg 4'!$M$4=0,"-",(-A8054+'Lineær programmering opg 4'!$M$4)/'Lineær programmering opg 4'!$K$4*-1)</f>
        <v>386.44799999995746</v>
      </c>
      <c r="E8054" s="167">
        <f>IF('Lineær programmering opg 4'!$M$5=0,"-",(-A8054+'Lineær programmering opg 4'!$M$5)/'Lineær programmering opg 4'!$K$5*-1)</f>
        <v>264.91799999998409</v>
      </c>
      <c r="F8054" s="167" t="str">
        <f>IF('Lineær programmering opg 4'!$E$6=0,"-",(-A8054+'Lineær programmering opg 4'!$M$6)/'Lineær programmering opg 4'!$K$6*-1)</f>
        <v>-</v>
      </c>
      <c r="G8054" s="167" t="str">
        <f>IF('Lineær programmering opg 4'!$D$7=0,"-",((-A8054+'Lineær programmering opg 4'!$M$7)/'Lineær programmering opg 4'!$K$7)*-1)</f>
        <v>-</v>
      </c>
      <c r="H8054" s="167" t="str">
        <f>IF('Lineær programmering opg 4'!$C$8=0,"-",((-A8054+'Lineær programmering opg 4'!$M$8)/'Lineær programmering opg 4'!$K$8)*-1)</f>
        <v>-</v>
      </c>
      <c r="I8054" s="167" t="str">
        <f>IF('Lineær programmering opg 4'!$D$8=0,"-",'Lineær programmering opg 4'!$G$8)</f>
        <v>-</v>
      </c>
      <c r="J8054" s="295">
        <f>A8054*'Lineær programmering opg 4'!$C$11+Datatabel!C8054*'Lineær programmering opg 4'!$D$11</f>
        <v>44415.299999999741</v>
      </c>
      <c r="K8054" s="9">
        <f t="shared" si="627"/>
        <v>0</v>
      </c>
      <c r="L8054" s="9">
        <f t="shared" si="628"/>
        <v>0</v>
      </c>
    </row>
    <row r="8055" spans="1:12" ht="15" x14ac:dyDescent="0.25">
      <c r="A8055" s="167">
        <f t="shared" si="626"/>
        <v>46.752000000021283</v>
      </c>
      <c r="B8055" s="325">
        <f t="shared" si="629"/>
        <v>0.19480000000008868</v>
      </c>
      <c r="C8055" s="167">
        <f t="shared" si="625"/>
        <v>264.93599999998406</v>
      </c>
      <c r="D8055" s="167">
        <f>IF('Lineær programmering opg 4'!$M$4=0,"-",(-A8055+'Lineær programmering opg 4'!$M$4)/'Lineær programmering opg 4'!$K$4*-1)</f>
        <v>386.49599999995746</v>
      </c>
      <c r="E8055" s="167">
        <f>IF('Lineær programmering opg 4'!$M$5=0,"-",(-A8055+'Lineær programmering opg 4'!$M$5)/'Lineær programmering opg 4'!$K$5*-1)</f>
        <v>264.93599999998406</v>
      </c>
      <c r="F8055" s="167" t="str">
        <f>IF('Lineær programmering opg 4'!$E$6=0,"-",(-A8055+'Lineær programmering opg 4'!$M$6)/'Lineær programmering opg 4'!$K$6*-1)</f>
        <v>-</v>
      </c>
      <c r="G8055" s="167" t="str">
        <f>IF('Lineær programmering opg 4'!$D$7=0,"-",((-A8055+'Lineær programmering opg 4'!$M$7)/'Lineær programmering opg 4'!$K$7)*-1)</f>
        <v>-</v>
      </c>
      <c r="H8055" s="167" t="str">
        <f>IF('Lineær programmering opg 4'!$C$8=0,"-",((-A8055+'Lineær programmering opg 4'!$M$8)/'Lineær programmering opg 4'!$K$8)*-1)</f>
        <v>-</v>
      </c>
      <c r="I8055" s="167" t="str">
        <f>IF('Lineær programmering opg 4'!$D$8=0,"-",'Lineær programmering opg 4'!$G$8)</f>
        <v>-</v>
      </c>
      <c r="J8055" s="295">
        <f>A8055*'Lineær programmering opg 4'!$C$11+Datatabel!C8055*'Lineær programmering opg 4'!$D$11</f>
        <v>44415.599999999737</v>
      </c>
      <c r="K8055" s="9">
        <f t="shared" si="627"/>
        <v>0</v>
      </c>
      <c r="L8055" s="9">
        <f t="shared" si="628"/>
        <v>0</v>
      </c>
    </row>
    <row r="8056" spans="1:12" ht="15" x14ac:dyDescent="0.25">
      <c r="A8056" s="167">
        <f t="shared" si="626"/>
        <v>46.728000000021282</v>
      </c>
      <c r="B8056" s="325">
        <f t="shared" si="629"/>
        <v>0.19470000000008869</v>
      </c>
      <c r="C8056" s="167">
        <f t="shared" si="625"/>
        <v>264.95399999998409</v>
      </c>
      <c r="D8056" s="167">
        <f>IF('Lineær programmering opg 4'!$M$4=0,"-",(-A8056+'Lineær programmering opg 4'!$M$4)/'Lineær programmering opg 4'!$K$4*-1)</f>
        <v>386.54399999995746</v>
      </c>
      <c r="E8056" s="167">
        <f>IF('Lineær programmering opg 4'!$M$5=0,"-",(-A8056+'Lineær programmering opg 4'!$M$5)/'Lineær programmering opg 4'!$K$5*-1)</f>
        <v>264.95399999998409</v>
      </c>
      <c r="F8056" s="167" t="str">
        <f>IF('Lineær programmering opg 4'!$E$6=0,"-",(-A8056+'Lineær programmering opg 4'!$M$6)/'Lineær programmering opg 4'!$K$6*-1)</f>
        <v>-</v>
      </c>
      <c r="G8056" s="167" t="str">
        <f>IF('Lineær programmering opg 4'!$D$7=0,"-",((-A8056+'Lineær programmering opg 4'!$M$7)/'Lineær programmering opg 4'!$K$7)*-1)</f>
        <v>-</v>
      </c>
      <c r="H8056" s="167" t="str">
        <f>IF('Lineær programmering opg 4'!$C$8=0,"-",((-A8056+'Lineær programmering opg 4'!$M$8)/'Lineær programmering opg 4'!$K$8)*-1)</f>
        <v>-</v>
      </c>
      <c r="I8056" s="167" t="str">
        <f>IF('Lineær programmering opg 4'!$D$8=0,"-",'Lineær programmering opg 4'!$G$8)</f>
        <v>-</v>
      </c>
      <c r="J8056" s="295">
        <f>A8056*'Lineær programmering opg 4'!$C$11+Datatabel!C8056*'Lineær programmering opg 4'!$D$11</f>
        <v>44415.89999999974</v>
      </c>
      <c r="K8056" s="9">
        <f t="shared" si="627"/>
        <v>0</v>
      </c>
      <c r="L8056" s="9">
        <f t="shared" si="628"/>
        <v>0</v>
      </c>
    </row>
    <row r="8057" spans="1:12" ht="15" x14ac:dyDescent="0.25">
      <c r="A8057" s="167">
        <f t="shared" si="626"/>
        <v>46.704000000021288</v>
      </c>
      <c r="B8057" s="325">
        <f t="shared" si="629"/>
        <v>0.1946000000000887</v>
      </c>
      <c r="C8057" s="167">
        <f t="shared" si="625"/>
        <v>264.97199999998406</v>
      </c>
      <c r="D8057" s="167">
        <f>IF('Lineær programmering opg 4'!$M$4=0,"-",(-A8057+'Lineær programmering opg 4'!$M$4)/'Lineær programmering opg 4'!$K$4*-1)</f>
        <v>386.59199999995741</v>
      </c>
      <c r="E8057" s="167">
        <f>IF('Lineær programmering opg 4'!$M$5=0,"-",(-A8057+'Lineær programmering opg 4'!$M$5)/'Lineær programmering opg 4'!$K$5*-1)</f>
        <v>264.97199999998406</v>
      </c>
      <c r="F8057" s="167" t="str">
        <f>IF('Lineær programmering opg 4'!$E$6=0,"-",(-A8057+'Lineær programmering opg 4'!$M$6)/'Lineær programmering opg 4'!$K$6*-1)</f>
        <v>-</v>
      </c>
      <c r="G8057" s="167" t="str">
        <f>IF('Lineær programmering opg 4'!$D$7=0,"-",((-A8057+'Lineær programmering opg 4'!$M$7)/'Lineær programmering opg 4'!$K$7)*-1)</f>
        <v>-</v>
      </c>
      <c r="H8057" s="167" t="str">
        <f>IF('Lineær programmering opg 4'!$C$8=0,"-",((-A8057+'Lineær programmering opg 4'!$M$8)/'Lineær programmering opg 4'!$K$8)*-1)</f>
        <v>-</v>
      </c>
      <c r="I8057" s="167" t="str">
        <f>IF('Lineær programmering opg 4'!$D$8=0,"-",'Lineær programmering opg 4'!$G$8)</f>
        <v>-</v>
      </c>
      <c r="J8057" s="295">
        <f>A8057*'Lineær programmering opg 4'!$C$11+Datatabel!C8057*'Lineær programmering opg 4'!$D$11</f>
        <v>44416.199999999735</v>
      </c>
      <c r="K8057" s="9">
        <f t="shared" si="627"/>
        <v>0</v>
      </c>
      <c r="L8057" s="9">
        <f t="shared" si="628"/>
        <v>0</v>
      </c>
    </row>
    <row r="8058" spans="1:12" ht="15" x14ac:dyDescent="0.25">
      <c r="A8058" s="167">
        <f t="shared" si="626"/>
        <v>46.680000000021295</v>
      </c>
      <c r="B8058" s="325">
        <f t="shared" si="629"/>
        <v>0.19450000000008871</v>
      </c>
      <c r="C8058" s="167">
        <f t="shared" si="625"/>
        <v>264.98999999998404</v>
      </c>
      <c r="D8058" s="167">
        <f>IF('Lineær programmering opg 4'!$M$4=0,"-",(-A8058+'Lineær programmering opg 4'!$M$4)/'Lineær programmering opg 4'!$K$4*-1)</f>
        <v>386.63999999995741</v>
      </c>
      <c r="E8058" s="167">
        <f>IF('Lineær programmering opg 4'!$M$5=0,"-",(-A8058+'Lineær programmering opg 4'!$M$5)/'Lineær programmering opg 4'!$K$5*-1)</f>
        <v>264.98999999998404</v>
      </c>
      <c r="F8058" s="167" t="str">
        <f>IF('Lineær programmering opg 4'!$E$6=0,"-",(-A8058+'Lineær programmering opg 4'!$M$6)/'Lineær programmering opg 4'!$K$6*-1)</f>
        <v>-</v>
      </c>
      <c r="G8058" s="167" t="str">
        <f>IF('Lineær programmering opg 4'!$D$7=0,"-",((-A8058+'Lineær programmering opg 4'!$M$7)/'Lineær programmering opg 4'!$K$7)*-1)</f>
        <v>-</v>
      </c>
      <c r="H8058" s="167" t="str">
        <f>IF('Lineær programmering opg 4'!$C$8=0,"-",((-A8058+'Lineær programmering opg 4'!$M$8)/'Lineær programmering opg 4'!$K$8)*-1)</f>
        <v>-</v>
      </c>
      <c r="I8058" s="167" t="str">
        <f>IF('Lineær programmering opg 4'!$D$8=0,"-",'Lineær programmering opg 4'!$G$8)</f>
        <v>-</v>
      </c>
      <c r="J8058" s="295">
        <f>A8058*'Lineær programmering opg 4'!$C$11+Datatabel!C8058*'Lineær programmering opg 4'!$D$11</f>
        <v>44416.499999999738</v>
      </c>
      <c r="K8058" s="9">
        <f t="shared" si="627"/>
        <v>0</v>
      </c>
      <c r="L8058" s="9">
        <f t="shared" si="628"/>
        <v>0</v>
      </c>
    </row>
    <row r="8059" spans="1:12" ht="15" x14ac:dyDescent="0.25">
      <c r="A8059" s="167">
        <f t="shared" si="626"/>
        <v>46.656000000021294</v>
      </c>
      <c r="B8059" s="325">
        <f t="shared" si="629"/>
        <v>0.19440000000008872</v>
      </c>
      <c r="C8059" s="167">
        <f t="shared" si="625"/>
        <v>265.00799999998401</v>
      </c>
      <c r="D8059" s="167">
        <f>IF('Lineær programmering opg 4'!$M$4=0,"-",(-A8059+'Lineær programmering opg 4'!$M$4)/'Lineær programmering opg 4'!$K$4*-1)</f>
        <v>386.68799999995741</v>
      </c>
      <c r="E8059" s="167">
        <f>IF('Lineær programmering opg 4'!$M$5=0,"-",(-A8059+'Lineær programmering opg 4'!$M$5)/'Lineær programmering opg 4'!$K$5*-1)</f>
        <v>265.00799999998401</v>
      </c>
      <c r="F8059" s="167" t="str">
        <f>IF('Lineær programmering opg 4'!$E$6=0,"-",(-A8059+'Lineær programmering opg 4'!$M$6)/'Lineær programmering opg 4'!$K$6*-1)</f>
        <v>-</v>
      </c>
      <c r="G8059" s="167" t="str">
        <f>IF('Lineær programmering opg 4'!$D$7=0,"-",((-A8059+'Lineær programmering opg 4'!$M$7)/'Lineær programmering opg 4'!$K$7)*-1)</f>
        <v>-</v>
      </c>
      <c r="H8059" s="167" t="str">
        <f>IF('Lineær programmering opg 4'!$C$8=0,"-",((-A8059+'Lineær programmering opg 4'!$M$8)/'Lineær programmering opg 4'!$K$8)*-1)</f>
        <v>-</v>
      </c>
      <c r="I8059" s="167" t="str">
        <f>IF('Lineær programmering opg 4'!$D$8=0,"-",'Lineær programmering opg 4'!$G$8)</f>
        <v>-</v>
      </c>
      <c r="J8059" s="295">
        <f>A8059*'Lineær programmering opg 4'!$C$11+Datatabel!C8059*'Lineær programmering opg 4'!$D$11</f>
        <v>44416.799999999734</v>
      </c>
      <c r="K8059" s="9">
        <f t="shared" si="627"/>
        <v>0</v>
      </c>
      <c r="L8059" s="9">
        <f t="shared" si="628"/>
        <v>0</v>
      </c>
    </row>
    <row r="8060" spans="1:12" ht="15" x14ac:dyDescent="0.25">
      <c r="A8060" s="167">
        <f t="shared" si="626"/>
        <v>46.632000000021293</v>
      </c>
      <c r="B8060" s="325">
        <f t="shared" si="629"/>
        <v>0.19430000000008874</v>
      </c>
      <c r="C8060" s="167">
        <f t="shared" si="625"/>
        <v>265.02599999998404</v>
      </c>
      <c r="D8060" s="167">
        <f>IF('Lineær programmering opg 4'!$M$4=0,"-",(-A8060+'Lineær programmering opg 4'!$M$4)/'Lineær programmering opg 4'!$K$4*-1)</f>
        <v>386.73599999995741</v>
      </c>
      <c r="E8060" s="167">
        <f>IF('Lineær programmering opg 4'!$M$5=0,"-",(-A8060+'Lineær programmering opg 4'!$M$5)/'Lineær programmering opg 4'!$K$5*-1)</f>
        <v>265.02599999998404</v>
      </c>
      <c r="F8060" s="167" t="str">
        <f>IF('Lineær programmering opg 4'!$E$6=0,"-",(-A8060+'Lineær programmering opg 4'!$M$6)/'Lineær programmering opg 4'!$K$6*-1)</f>
        <v>-</v>
      </c>
      <c r="G8060" s="167" t="str">
        <f>IF('Lineær programmering opg 4'!$D$7=0,"-",((-A8060+'Lineær programmering opg 4'!$M$7)/'Lineær programmering opg 4'!$K$7)*-1)</f>
        <v>-</v>
      </c>
      <c r="H8060" s="167" t="str">
        <f>IF('Lineær programmering opg 4'!$C$8=0,"-",((-A8060+'Lineær programmering opg 4'!$M$8)/'Lineær programmering opg 4'!$K$8)*-1)</f>
        <v>-</v>
      </c>
      <c r="I8060" s="167" t="str">
        <f>IF('Lineær programmering opg 4'!$D$8=0,"-",'Lineær programmering opg 4'!$G$8)</f>
        <v>-</v>
      </c>
      <c r="J8060" s="295">
        <f>A8060*'Lineær programmering opg 4'!$C$11+Datatabel!C8060*'Lineær programmering opg 4'!$D$11</f>
        <v>44417.099999999737</v>
      </c>
      <c r="K8060" s="9">
        <f t="shared" si="627"/>
        <v>0</v>
      </c>
      <c r="L8060" s="9">
        <f t="shared" si="628"/>
        <v>0</v>
      </c>
    </row>
    <row r="8061" spans="1:12" ht="15" x14ac:dyDescent="0.25">
      <c r="A8061" s="167">
        <f t="shared" si="626"/>
        <v>46.608000000021299</v>
      </c>
      <c r="B8061" s="325">
        <f t="shared" si="629"/>
        <v>0.19420000000008875</v>
      </c>
      <c r="C8061" s="167">
        <f t="shared" si="625"/>
        <v>265.04399999998401</v>
      </c>
      <c r="D8061" s="167">
        <f>IF('Lineær programmering opg 4'!$M$4=0,"-",(-A8061+'Lineær programmering opg 4'!$M$4)/'Lineær programmering opg 4'!$K$4*-1)</f>
        <v>386.78399999995742</v>
      </c>
      <c r="E8061" s="167">
        <f>IF('Lineær programmering opg 4'!$M$5=0,"-",(-A8061+'Lineær programmering opg 4'!$M$5)/'Lineær programmering opg 4'!$K$5*-1)</f>
        <v>265.04399999998401</v>
      </c>
      <c r="F8061" s="167" t="str">
        <f>IF('Lineær programmering opg 4'!$E$6=0,"-",(-A8061+'Lineær programmering opg 4'!$M$6)/'Lineær programmering opg 4'!$K$6*-1)</f>
        <v>-</v>
      </c>
      <c r="G8061" s="167" t="str">
        <f>IF('Lineær programmering opg 4'!$D$7=0,"-",((-A8061+'Lineær programmering opg 4'!$M$7)/'Lineær programmering opg 4'!$K$7)*-1)</f>
        <v>-</v>
      </c>
      <c r="H8061" s="167" t="str">
        <f>IF('Lineær programmering opg 4'!$C$8=0,"-",((-A8061+'Lineær programmering opg 4'!$M$8)/'Lineær programmering opg 4'!$K$8)*-1)</f>
        <v>-</v>
      </c>
      <c r="I8061" s="167" t="str">
        <f>IF('Lineær programmering opg 4'!$D$8=0,"-",'Lineær programmering opg 4'!$G$8)</f>
        <v>-</v>
      </c>
      <c r="J8061" s="295">
        <f>A8061*'Lineær programmering opg 4'!$C$11+Datatabel!C8061*'Lineær programmering opg 4'!$D$11</f>
        <v>44417.399999999732</v>
      </c>
      <c r="K8061" s="9">
        <f t="shared" si="627"/>
        <v>0</v>
      </c>
      <c r="L8061" s="9">
        <f t="shared" si="628"/>
        <v>0</v>
      </c>
    </row>
    <row r="8062" spans="1:12" ht="15" x14ac:dyDescent="0.25">
      <c r="A8062" s="167">
        <f t="shared" si="626"/>
        <v>46.584000000021305</v>
      </c>
      <c r="B8062" s="325">
        <f t="shared" si="629"/>
        <v>0.19410000000008876</v>
      </c>
      <c r="C8062" s="167">
        <f t="shared" si="625"/>
        <v>265.06199999998404</v>
      </c>
      <c r="D8062" s="167">
        <f>IF('Lineær programmering opg 4'!$M$4=0,"-",(-A8062+'Lineær programmering opg 4'!$M$4)/'Lineær programmering opg 4'!$K$4*-1)</f>
        <v>386.83199999995736</v>
      </c>
      <c r="E8062" s="167">
        <f>IF('Lineær programmering opg 4'!$M$5=0,"-",(-A8062+'Lineær programmering opg 4'!$M$5)/'Lineær programmering opg 4'!$K$5*-1)</f>
        <v>265.06199999998404</v>
      </c>
      <c r="F8062" s="167" t="str">
        <f>IF('Lineær programmering opg 4'!$E$6=0,"-",(-A8062+'Lineær programmering opg 4'!$M$6)/'Lineær programmering opg 4'!$K$6*-1)</f>
        <v>-</v>
      </c>
      <c r="G8062" s="167" t="str">
        <f>IF('Lineær programmering opg 4'!$D$7=0,"-",((-A8062+'Lineær programmering opg 4'!$M$7)/'Lineær programmering opg 4'!$K$7)*-1)</f>
        <v>-</v>
      </c>
      <c r="H8062" s="167" t="str">
        <f>IF('Lineær programmering opg 4'!$C$8=0,"-",((-A8062+'Lineær programmering opg 4'!$M$8)/'Lineær programmering opg 4'!$K$8)*-1)</f>
        <v>-</v>
      </c>
      <c r="I8062" s="167" t="str">
        <f>IF('Lineær programmering opg 4'!$D$8=0,"-",'Lineær programmering opg 4'!$G$8)</f>
        <v>-</v>
      </c>
      <c r="J8062" s="295">
        <f>A8062*'Lineær programmering opg 4'!$C$11+Datatabel!C8062*'Lineær programmering opg 4'!$D$11</f>
        <v>44417.699999999742</v>
      </c>
      <c r="K8062" s="9">
        <f t="shared" si="627"/>
        <v>0</v>
      </c>
      <c r="L8062" s="9">
        <f t="shared" si="628"/>
        <v>0</v>
      </c>
    </row>
    <row r="8063" spans="1:12" ht="15" x14ac:dyDescent="0.25">
      <c r="A8063" s="167">
        <f t="shared" si="626"/>
        <v>46.560000000021304</v>
      </c>
      <c r="B8063" s="325">
        <f t="shared" si="629"/>
        <v>0.19400000000008877</v>
      </c>
      <c r="C8063" s="167">
        <f t="shared" si="625"/>
        <v>265.07999999998401</v>
      </c>
      <c r="D8063" s="167">
        <f>IF('Lineær programmering opg 4'!$M$4=0,"-",(-A8063+'Lineær programmering opg 4'!$M$4)/'Lineær programmering opg 4'!$K$4*-1)</f>
        <v>386.87999999995736</v>
      </c>
      <c r="E8063" s="167">
        <f>IF('Lineær programmering opg 4'!$M$5=0,"-",(-A8063+'Lineær programmering opg 4'!$M$5)/'Lineær programmering opg 4'!$K$5*-1)</f>
        <v>265.07999999998401</v>
      </c>
      <c r="F8063" s="167" t="str">
        <f>IF('Lineær programmering opg 4'!$E$6=0,"-",(-A8063+'Lineær programmering opg 4'!$M$6)/'Lineær programmering opg 4'!$K$6*-1)</f>
        <v>-</v>
      </c>
      <c r="G8063" s="167" t="str">
        <f>IF('Lineær programmering opg 4'!$D$7=0,"-",((-A8063+'Lineær programmering opg 4'!$M$7)/'Lineær programmering opg 4'!$K$7)*-1)</f>
        <v>-</v>
      </c>
      <c r="H8063" s="167" t="str">
        <f>IF('Lineær programmering opg 4'!$C$8=0,"-",((-A8063+'Lineær programmering opg 4'!$M$8)/'Lineær programmering opg 4'!$K$8)*-1)</f>
        <v>-</v>
      </c>
      <c r="I8063" s="167" t="str">
        <f>IF('Lineær programmering opg 4'!$D$8=0,"-",'Lineær programmering opg 4'!$G$8)</f>
        <v>-</v>
      </c>
      <c r="J8063" s="295">
        <f>A8063*'Lineær programmering opg 4'!$C$11+Datatabel!C8063*'Lineær programmering opg 4'!$D$11</f>
        <v>44417.999999999731</v>
      </c>
      <c r="K8063" s="9">
        <f t="shared" si="627"/>
        <v>0</v>
      </c>
      <c r="L8063" s="9">
        <f t="shared" si="628"/>
        <v>0</v>
      </c>
    </row>
    <row r="8064" spans="1:12" ht="15" x14ac:dyDescent="0.25">
      <c r="A8064" s="167">
        <f t="shared" si="626"/>
        <v>46.536000000021303</v>
      </c>
      <c r="B8064" s="325">
        <f t="shared" si="629"/>
        <v>0.19390000000008878</v>
      </c>
      <c r="C8064" s="167">
        <f t="shared" si="625"/>
        <v>265.09799999998404</v>
      </c>
      <c r="D8064" s="167">
        <f>IF('Lineær programmering opg 4'!$M$4=0,"-",(-A8064+'Lineær programmering opg 4'!$M$4)/'Lineær programmering opg 4'!$K$4*-1)</f>
        <v>386.92799999995736</v>
      </c>
      <c r="E8064" s="167">
        <f>IF('Lineær programmering opg 4'!$M$5=0,"-",(-A8064+'Lineær programmering opg 4'!$M$5)/'Lineær programmering opg 4'!$K$5*-1)</f>
        <v>265.09799999998404</v>
      </c>
      <c r="F8064" s="167" t="str">
        <f>IF('Lineær programmering opg 4'!$E$6=0,"-",(-A8064+'Lineær programmering opg 4'!$M$6)/'Lineær programmering opg 4'!$K$6*-1)</f>
        <v>-</v>
      </c>
      <c r="G8064" s="167" t="str">
        <f>IF('Lineær programmering opg 4'!$D$7=0,"-",((-A8064+'Lineær programmering opg 4'!$M$7)/'Lineær programmering opg 4'!$K$7)*-1)</f>
        <v>-</v>
      </c>
      <c r="H8064" s="167" t="str">
        <f>IF('Lineær programmering opg 4'!$C$8=0,"-",((-A8064+'Lineær programmering opg 4'!$M$8)/'Lineær programmering opg 4'!$K$8)*-1)</f>
        <v>-</v>
      </c>
      <c r="I8064" s="167" t="str">
        <f>IF('Lineær programmering opg 4'!$D$8=0,"-",'Lineær programmering opg 4'!$G$8)</f>
        <v>-</v>
      </c>
      <c r="J8064" s="295">
        <f>A8064*'Lineær programmering opg 4'!$C$11+Datatabel!C8064*'Lineær programmering opg 4'!$D$11</f>
        <v>44418.299999999734</v>
      </c>
      <c r="K8064" s="9">
        <f t="shared" si="627"/>
        <v>0</v>
      </c>
      <c r="L8064" s="9">
        <f t="shared" si="628"/>
        <v>0</v>
      </c>
    </row>
    <row r="8065" spans="1:12" ht="15" x14ac:dyDescent="0.25">
      <c r="A8065" s="167">
        <f t="shared" si="626"/>
        <v>46.51200000002131</v>
      </c>
      <c r="B8065" s="325">
        <f t="shared" si="629"/>
        <v>0.19380000000008879</v>
      </c>
      <c r="C8065" s="167">
        <f t="shared" si="625"/>
        <v>265.11599999998401</v>
      </c>
      <c r="D8065" s="167">
        <f>IF('Lineær programmering opg 4'!$M$4=0,"-",(-A8065+'Lineær programmering opg 4'!$M$4)/'Lineær programmering opg 4'!$K$4*-1)</f>
        <v>386.97599999995737</v>
      </c>
      <c r="E8065" s="167">
        <f>IF('Lineær programmering opg 4'!$M$5=0,"-",(-A8065+'Lineær programmering opg 4'!$M$5)/'Lineær programmering opg 4'!$K$5*-1)</f>
        <v>265.11599999998401</v>
      </c>
      <c r="F8065" s="167" t="str">
        <f>IF('Lineær programmering opg 4'!$E$6=0,"-",(-A8065+'Lineær programmering opg 4'!$M$6)/'Lineær programmering opg 4'!$K$6*-1)</f>
        <v>-</v>
      </c>
      <c r="G8065" s="167" t="str">
        <f>IF('Lineær programmering opg 4'!$D$7=0,"-",((-A8065+'Lineær programmering opg 4'!$M$7)/'Lineær programmering opg 4'!$K$7)*-1)</f>
        <v>-</v>
      </c>
      <c r="H8065" s="167" t="str">
        <f>IF('Lineær programmering opg 4'!$C$8=0,"-",((-A8065+'Lineær programmering opg 4'!$M$8)/'Lineær programmering opg 4'!$K$8)*-1)</f>
        <v>-</v>
      </c>
      <c r="I8065" s="167" t="str">
        <f>IF('Lineær programmering opg 4'!$D$8=0,"-",'Lineær programmering opg 4'!$G$8)</f>
        <v>-</v>
      </c>
      <c r="J8065" s="295">
        <f>A8065*'Lineær programmering opg 4'!$C$11+Datatabel!C8065*'Lineær programmering opg 4'!$D$11</f>
        <v>44418.599999999729</v>
      </c>
      <c r="K8065" s="9">
        <f t="shared" si="627"/>
        <v>0</v>
      </c>
      <c r="L8065" s="9">
        <f t="shared" si="628"/>
        <v>0</v>
      </c>
    </row>
    <row r="8066" spans="1:12" ht="15" x14ac:dyDescent="0.25">
      <c r="A8066" s="167">
        <f t="shared" si="626"/>
        <v>46.488000000021316</v>
      </c>
      <c r="B8066" s="325">
        <f t="shared" si="629"/>
        <v>0.1937000000000888</v>
      </c>
      <c r="C8066" s="167">
        <f t="shared" si="625"/>
        <v>265.13399999998404</v>
      </c>
      <c r="D8066" s="167">
        <f>IF('Lineær programmering opg 4'!$M$4=0,"-",(-A8066+'Lineær programmering opg 4'!$M$4)/'Lineær programmering opg 4'!$K$4*-1)</f>
        <v>387.02399999995737</v>
      </c>
      <c r="E8066" s="167">
        <f>IF('Lineær programmering opg 4'!$M$5=0,"-",(-A8066+'Lineær programmering opg 4'!$M$5)/'Lineær programmering opg 4'!$K$5*-1)</f>
        <v>265.13399999998404</v>
      </c>
      <c r="F8066" s="167" t="str">
        <f>IF('Lineær programmering opg 4'!$E$6=0,"-",(-A8066+'Lineær programmering opg 4'!$M$6)/'Lineær programmering opg 4'!$K$6*-1)</f>
        <v>-</v>
      </c>
      <c r="G8066" s="167" t="str">
        <f>IF('Lineær programmering opg 4'!$D$7=0,"-",((-A8066+'Lineær programmering opg 4'!$M$7)/'Lineær programmering opg 4'!$K$7)*-1)</f>
        <v>-</v>
      </c>
      <c r="H8066" s="167" t="str">
        <f>IF('Lineær programmering opg 4'!$C$8=0,"-",((-A8066+'Lineær programmering opg 4'!$M$8)/'Lineær programmering opg 4'!$K$8)*-1)</f>
        <v>-</v>
      </c>
      <c r="I8066" s="167" t="str">
        <f>IF('Lineær programmering opg 4'!$D$8=0,"-",'Lineær programmering opg 4'!$G$8)</f>
        <v>-</v>
      </c>
      <c r="J8066" s="295">
        <f>A8066*'Lineær programmering opg 4'!$C$11+Datatabel!C8066*'Lineær programmering opg 4'!$D$11</f>
        <v>44418.899999999732</v>
      </c>
      <c r="K8066" s="9">
        <f t="shared" si="627"/>
        <v>0</v>
      </c>
      <c r="L8066" s="9">
        <f t="shared" si="628"/>
        <v>0</v>
      </c>
    </row>
    <row r="8067" spans="1:12" ht="15" x14ac:dyDescent="0.25">
      <c r="A8067" s="167">
        <f t="shared" si="626"/>
        <v>46.464000000021315</v>
      </c>
      <c r="B8067" s="325">
        <f t="shared" si="629"/>
        <v>0.19360000000008881</v>
      </c>
      <c r="C8067" s="167">
        <f t="shared" ref="C8067:C8130" si="630">MIN(D8067,E8067,F8067,G8067,H8067,I8067)</f>
        <v>265.15199999998401</v>
      </c>
      <c r="D8067" s="167">
        <f>IF('Lineær programmering opg 4'!$M$4=0,"-",(-A8067+'Lineær programmering opg 4'!$M$4)/'Lineær programmering opg 4'!$K$4*-1)</f>
        <v>387.07199999995737</v>
      </c>
      <c r="E8067" s="167">
        <f>IF('Lineær programmering opg 4'!$M$5=0,"-",(-A8067+'Lineær programmering opg 4'!$M$5)/'Lineær programmering opg 4'!$K$5*-1)</f>
        <v>265.15199999998401</v>
      </c>
      <c r="F8067" s="167" t="str">
        <f>IF('Lineær programmering opg 4'!$E$6=0,"-",(-A8067+'Lineær programmering opg 4'!$M$6)/'Lineær programmering opg 4'!$K$6*-1)</f>
        <v>-</v>
      </c>
      <c r="G8067" s="167" t="str">
        <f>IF('Lineær programmering opg 4'!$D$7=0,"-",((-A8067+'Lineær programmering opg 4'!$M$7)/'Lineær programmering opg 4'!$K$7)*-1)</f>
        <v>-</v>
      </c>
      <c r="H8067" s="167" t="str">
        <f>IF('Lineær programmering opg 4'!$C$8=0,"-",((-A8067+'Lineær programmering opg 4'!$M$8)/'Lineær programmering opg 4'!$K$8)*-1)</f>
        <v>-</v>
      </c>
      <c r="I8067" s="167" t="str">
        <f>IF('Lineær programmering opg 4'!$D$8=0,"-",'Lineær programmering opg 4'!$G$8)</f>
        <v>-</v>
      </c>
      <c r="J8067" s="295">
        <f>A8067*'Lineær programmering opg 4'!$C$11+Datatabel!C8067*'Lineær programmering opg 4'!$D$11</f>
        <v>44419.199999999735</v>
      </c>
      <c r="K8067" s="9">
        <f t="shared" si="627"/>
        <v>0</v>
      </c>
      <c r="L8067" s="9">
        <f t="shared" si="628"/>
        <v>0</v>
      </c>
    </row>
    <row r="8068" spans="1:12" ht="15" x14ac:dyDescent="0.25">
      <c r="A8068" s="167">
        <f t="shared" ref="A8068:A8131" si="631">$A$3*B8068</f>
        <v>46.440000000021314</v>
      </c>
      <c r="B8068" s="325">
        <f t="shared" si="629"/>
        <v>0.19350000000008882</v>
      </c>
      <c r="C8068" s="167">
        <f t="shared" si="630"/>
        <v>265.16999999998404</v>
      </c>
      <c r="D8068" s="167">
        <f>IF('Lineær programmering opg 4'!$M$4=0,"-",(-A8068+'Lineær programmering opg 4'!$M$4)/'Lineær programmering opg 4'!$K$4*-1)</f>
        <v>387.11999999995737</v>
      </c>
      <c r="E8068" s="167">
        <f>IF('Lineær programmering opg 4'!$M$5=0,"-",(-A8068+'Lineær programmering opg 4'!$M$5)/'Lineær programmering opg 4'!$K$5*-1)</f>
        <v>265.16999999998404</v>
      </c>
      <c r="F8068" s="167" t="str">
        <f>IF('Lineær programmering opg 4'!$E$6=0,"-",(-A8068+'Lineær programmering opg 4'!$M$6)/'Lineær programmering opg 4'!$K$6*-1)</f>
        <v>-</v>
      </c>
      <c r="G8068" s="167" t="str">
        <f>IF('Lineær programmering opg 4'!$D$7=0,"-",((-A8068+'Lineær programmering opg 4'!$M$7)/'Lineær programmering opg 4'!$K$7)*-1)</f>
        <v>-</v>
      </c>
      <c r="H8068" s="167" t="str">
        <f>IF('Lineær programmering opg 4'!$C$8=0,"-",((-A8068+'Lineær programmering opg 4'!$M$8)/'Lineær programmering opg 4'!$K$8)*-1)</f>
        <v>-</v>
      </c>
      <c r="I8068" s="167" t="str">
        <f>IF('Lineær programmering opg 4'!$D$8=0,"-",'Lineær programmering opg 4'!$G$8)</f>
        <v>-</v>
      </c>
      <c r="J8068" s="295">
        <f>A8068*'Lineær programmering opg 4'!$C$11+Datatabel!C8068*'Lineær programmering opg 4'!$D$11</f>
        <v>44419.499999999738</v>
      </c>
      <c r="K8068" s="9">
        <f t="shared" ref="K8068:K8131" si="632">IF($J$10004=J8068,A8068,0)</f>
        <v>0</v>
      </c>
      <c r="L8068" s="9">
        <f t="shared" ref="L8068:L8131" si="633">IF(J8068=$J$10004,C8068,0)</f>
        <v>0</v>
      </c>
    </row>
    <row r="8069" spans="1:12" ht="15" x14ac:dyDescent="0.25">
      <c r="A8069" s="167">
        <f t="shared" si="631"/>
        <v>46.41600000002132</v>
      </c>
      <c r="B8069" s="325">
        <f t="shared" ref="B8069:B8132" si="634">B8068-0.01%</f>
        <v>0.19340000000008883</v>
      </c>
      <c r="C8069" s="167">
        <f t="shared" si="630"/>
        <v>265.18799999998402</v>
      </c>
      <c r="D8069" s="167">
        <f>IF('Lineær programmering opg 4'!$M$4=0,"-",(-A8069+'Lineær programmering opg 4'!$M$4)/'Lineær programmering opg 4'!$K$4*-1)</f>
        <v>387.16799999995737</v>
      </c>
      <c r="E8069" s="167">
        <f>IF('Lineær programmering opg 4'!$M$5=0,"-",(-A8069+'Lineær programmering opg 4'!$M$5)/'Lineær programmering opg 4'!$K$5*-1)</f>
        <v>265.18799999998402</v>
      </c>
      <c r="F8069" s="167" t="str">
        <f>IF('Lineær programmering opg 4'!$E$6=0,"-",(-A8069+'Lineær programmering opg 4'!$M$6)/'Lineær programmering opg 4'!$K$6*-1)</f>
        <v>-</v>
      </c>
      <c r="G8069" s="167" t="str">
        <f>IF('Lineær programmering opg 4'!$D$7=0,"-",((-A8069+'Lineær programmering opg 4'!$M$7)/'Lineær programmering opg 4'!$K$7)*-1)</f>
        <v>-</v>
      </c>
      <c r="H8069" s="167" t="str">
        <f>IF('Lineær programmering opg 4'!$C$8=0,"-",((-A8069+'Lineær programmering opg 4'!$M$8)/'Lineær programmering opg 4'!$K$8)*-1)</f>
        <v>-</v>
      </c>
      <c r="I8069" s="167" t="str">
        <f>IF('Lineær programmering opg 4'!$D$8=0,"-",'Lineær programmering opg 4'!$G$8)</f>
        <v>-</v>
      </c>
      <c r="J8069" s="295">
        <f>A8069*'Lineær programmering opg 4'!$C$11+Datatabel!C8069*'Lineær programmering opg 4'!$D$11</f>
        <v>44419.799999999734</v>
      </c>
      <c r="K8069" s="9">
        <f t="shared" si="632"/>
        <v>0</v>
      </c>
      <c r="L8069" s="9">
        <f t="shared" si="633"/>
        <v>0</v>
      </c>
    </row>
    <row r="8070" spans="1:12" ht="15" x14ac:dyDescent="0.25">
      <c r="A8070" s="167">
        <f t="shared" si="631"/>
        <v>46.392000000021326</v>
      </c>
      <c r="B8070" s="325">
        <f t="shared" si="634"/>
        <v>0.19330000000008885</v>
      </c>
      <c r="C8070" s="167">
        <f t="shared" si="630"/>
        <v>265.20599999998404</v>
      </c>
      <c r="D8070" s="167">
        <f>IF('Lineær programmering opg 4'!$M$4=0,"-",(-A8070+'Lineær programmering opg 4'!$M$4)/'Lineær programmering opg 4'!$K$4*-1)</f>
        <v>387.21599999995738</v>
      </c>
      <c r="E8070" s="167">
        <f>IF('Lineær programmering opg 4'!$M$5=0,"-",(-A8070+'Lineær programmering opg 4'!$M$5)/'Lineær programmering opg 4'!$K$5*-1)</f>
        <v>265.20599999998404</v>
      </c>
      <c r="F8070" s="167" t="str">
        <f>IF('Lineær programmering opg 4'!$E$6=0,"-",(-A8070+'Lineær programmering opg 4'!$M$6)/'Lineær programmering opg 4'!$K$6*-1)</f>
        <v>-</v>
      </c>
      <c r="G8070" s="167" t="str">
        <f>IF('Lineær programmering opg 4'!$D$7=0,"-",((-A8070+'Lineær programmering opg 4'!$M$7)/'Lineær programmering opg 4'!$K$7)*-1)</f>
        <v>-</v>
      </c>
      <c r="H8070" s="167" t="str">
        <f>IF('Lineær programmering opg 4'!$C$8=0,"-",((-A8070+'Lineær programmering opg 4'!$M$8)/'Lineær programmering opg 4'!$K$8)*-1)</f>
        <v>-</v>
      </c>
      <c r="I8070" s="167" t="str">
        <f>IF('Lineær programmering opg 4'!$D$8=0,"-",'Lineær programmering opg 4'!$G$8)</f>
        <v>-</v>
      </c>
      <c r="J8070" s="295">
        <f>A8070*'Lineær programmering opg 4'!$C$11+Datatabel!C8070*'Lineær programmering opg 4'!$D$11</f>
        <v>44420.099999999744</v>
      </c>
      <c r="K8070" s="9">
        <f t="shared" si="632"/>
        <v>0</v>
      </c>
      <c r="L8070" s="9">
        <f t="shared" si="633"/>
        <v>0</v>
      </c>
    </row>
    <row r="8071" spans="1:12" ht="15" x14ac:dyDescent="0.25">
      <c r="A8071" s="167">
        <f t="shared" si="631"/>
        <v>46.368000000021325</v>
      </c>
      <c r="B8071" s="325">
        <f t="shared" si="634"/>
        <v>0.19320000000008886</v>
      </c>
      <c r="C8071" s="167">
        <f t="shared" si="630"/>
        <v>265.22399999998402</v>
      </c>
      <c r="D8071" s="167">
        <f>IF('Lineær programmering opg 4'!$M$4=0,"-",(-A8071+'Lineær programmering opg 4'!$M$4)/'Lineær programmering opg 4'!$K$4*-1)</f>
        <v>387.26399999995738</v>
      </c>
      <c r="E8071" s="167">
        <f>IF('Lineær programmering opg 4'!$M$5=0,"-",(-A8071+'Lineær programmering opg 4'!$M$5)/'Lineær programmering opg 4'!$K$5*-1)</f>
        <v>265.22399999998402</v>
      </c>
      <c r="F8071" s="167" t="str">
        <f>IF('Lineær programmering opg 4'!$E$6=0,"-",(-A8071+'Lineær programmering opg 4'!$M$6)/'Lineær programmering opg 4'!$K$6*-1)</f>
        <v>-</v>
      </c>
      <c r="G8071" s="167" t="str">
        <f>IF('Lineær programmering opg 4'!$D$7=0,"-",((-A8071+'Lineær programmering opg 4'!$M$7)/'Lineær programmering opg 4'!$K$7)*-1)</f>
        <v>-</v>
      </c>
      <c r="H8071" s="167" t="str">
        <f>IF('Lineær programmering opg 4'!$C$8=0,"-",((-A8071+'Lineær programmering opg 4'!$M$8)/'Lineær programmering opg 4'!$K$8)*-1)</f>
        <v>-</v>
      </c>
      <c r="I8071" s="167" t="str">
        <f>IF('Lineær programmering opg 4'!$D$8=0,"-",'Lineær programmering opg 4'!$G$8)</f>
        <v>-</v>
      </c>
      <c r="J8071" s="295">
        <f>A8071*'Lineær programmering opg 4'!$C$11+Datatabel!C8071*'Lineær programmering opg 4'!$D$11</f>
        <v>44420.39999999974</v>
      </c>
      <c r="K8071" s="9">
        <f t="shared" si="632"/>
        <v>0</v>
      </c>
      <c r="L8071" s="9">
        <f t="shared" si="633"/>
        <v>0</v>
      </c>
    </row>
    <row r="8072" spans="1:12" ht="15" x14ac:dyDescent="0.25">
      <c r="A8072" s="167">
        <f t="shared" si="631"/>
        <v>46.344000000021325</v>
      </c>
      <c r="B8072" s="325">
        <f t="shared" si="634"/>
        <v>0.19310000000008887</v>
      </c>
      <c r="C8072" s="167">
        <f t="shared" si="630"/>
        <v>265.24199999998405</v>
      </c>
      <c r="D8072" s="167">
        <f>IF('Lineær programmering opg 4'!$M$4=0,"-",(-A8072+'Lineær programmering opg 4'!$M$4)/'Lineær programmering opg 4'!$K$4*-1)</f>
        <v>387.31199999995738</v>
      </c>
      <c r="E8072" s="167">
        <f>IF('Lineær programmering opg 4'!$M$5=0,"-",(-A8072+'Lineær programmering opg 4'!$M$5)/'Lineær programmering opg 4'!$K$5*-1)</f>
        <v>265.24199999998405</v>
      </c>
      <c r="F8072" s="167" t="str">
        <f>IF('Lineær programmering opg 4'!$E$6=0,"-",(-A8072+'Lineær programmering opg 4'!$M$6)/'Lineær programmering opg 4'!$K$6*-1)</f>
        <v>-</v>
      </c>
      <c r="G8072" s="167" t="str">
        <f>IF('Lineær programmering opg 4'!$D$7=0,"-",((-A8072+'Lineær programmering opg 4'!$M$7)/'Lineær programmering opg 4'!$K$7)*-1)</f>
        <v>-</v>
      </c>
      <c r="H8072" s="167" t="str">
        <f>IF('Lineær programmering opg 4'!$C$8=0,"-",((-A8072+'Lineær programmering opg 4'!$M$8)/'Lineær programmering opg 4'!$K$8)*-1)</f>
        <v>-</v>
      </c>
      <c r="I8072" s="167" t="str">
        <f>IF('Lineær programmering opg 4'!$D$8=0,"-",'Lineær programmering opg 4'!$G$8)</f>
        <v>-</v>
      </c>
      <c r="J8072" s="295">
        <f>A8072*'Lineær programmering opg 4'!$C$11+Datatabel!C8072*'Lineær programmering opg 4'!$D$11</f>
        <v>44420.699999999742</v>
      </c>
      <c r="K8072" s="9">
        <f t="shared" si="632"/>
        <v>0</v>
      </c>
      <c r="L8072" s="9">
        <f t="shared" si="633"/>
        <v>0</v>
      </c>
    </row>
    <row r="8073" spans="1:12" ht="15" x14ac:dyDescent="0.25">
      <c r="A8073" s="167">
        <f t="shared" si="631"/>
        <v>46.320000000021331</v>
      </c>
      <c r="B8073" s="325">
        <f t="shared" si="634"/>
        <v>0.19300000000008888</v>
      </c>
      <c r="C8073" s="167">
        <f t="shared" si="630"/>
        <v>265.25999999998402</v>
      </c>
      <c r="D8073" s="167">
        <f>IF('Lineær programmering opg 4'!$M$4=0,"-",(-A8073+'Lineær programmering opg 4'!$M$4)/'Lineær programmering opg 4'!$K$4*-1)</f>
        <v>387.35999999995732</v>
      </c>
      <c r="E8073" s="167">
        <f>IF('Lineær programmering opg 4'!$M$5=0,"-",(-A8073+'Lineær programmering opg 4'!$M$5)/'Lineær programmering opg 4'!$K$5*-1)</f>
        <v>265.25999999998402</v>
      </c>
      <c r="F8073" s="167" t="str">
        <f>IF('Lineær programmering opg 4'!$E$6=0,"-",(-A8073+'Lineær programmering opg 4'!$M$6)/'Lineær programmering opg 4'!$K$6*-1)</f>
        <v>-</v>
      </c>
      <c r="G8073" s="167" t="str">
        <f>IF('Lineær programmering opg 4'!$D$7=0,"-",((-A8073+'Lineær programmering opg 4'!$M$7)/'Lineær programmering opg 4'!$K$7)*-1)</f>
        <v>-</v>
      </c>
      <c r="H8073" s="167" t="str">
        <f>IF('Lineær programmering opg 4'!$C$8=0,"-",((-A8073+'Lineær programmering opg 4'!$M$8)/'Lineær programmering opg 4'!$K$8)*-1)</f>
        <v>-</v>
      </c>
      <c r="I8073" s="167" t="str">
        <f>IF('Lineær programmering opg 4'!$D$8=0,"-",'Lineær programmering opg 4'!$G$8)</f>
        <v>-</v>
      </c>
      <c r="J8073" s="295">
        <f>A8073*'Lineær programmering opg 4'!$C$11+Datatabel!C8073*'Lineær programmering opg 4'!$D$11</f>
        <v>44420.999999999738</v>
      </c>
      <c r="K8073" s="9">
        <f t="shared" si="632"/>
        <v>0</v>
      </c>
      <c r="L8073" s="9">
        <f t="shared" si="633"/>
        <v>0</v>
      </c>
    </row>
    <row r="8074" spans="1:12" ht="15" x14ac:dyDescent="0.25">
      <c r="A8074" s="167">
        <f t="shared" si="631"/>
        <v>46.296000000021337</v>
      </c>
      <c r="B8074" s="325">
        <f t="shared" si="634"/>
        <v>0.19290000000008889</v>
      </c>
      <c r="C8074" s="167">
        <f t="shared" si="630"/>
        <v>265.27799999998405</v>
      </c>
      <c r="D8074" s="167">
        <f>IF('Lineær programmering opg 4'!$M$4=0,"-",(-A8074+'Lineær programmering opg 4'!$M$4)/'Lineær programmering opg 4'!$K$4*-1)</f>
        <v>387.40799999995733</v>
      </c>
      <c r="E8074" s="167">
        <f>IF('Lineær programmering opg 4'!$M$5=0,"-",(-A8074+'Lineær programmering opg 4'!$M$5)/'Lineær programmering opg 4'!$K$5*-1)</f>
        <v>265.27799999998405</v>
      </c>
      <c r="F8074" s="167" t="str">
        <f>IF('Lineær programmering opg 4'!$E$6=0,"-",(-A8074+'Lineær programmering opg 4'!$M$6)/'Lineær programmering opg 4'!$K$6*-1)</f>
        <v>-</v>
      </c>
      <c r="G8074" s="167" t="str">
        <f>IF('Lineær programmering opg 4'!$D$7=0,"-",((-A8074+'Lineær programmering opg 4'!$M$7)/'Lineær programmering opg 4'!$K$7)*-1)</f>
        <v>-</v>
      </c>
      <c r="H8074" s="167" t="str">
        <f>IF('Lineær programmering opg 4'!$C$8=0,"-",((-A8074+'Lineær programmering opg 4'!$M$8)/'Lineær programmering opg 4'!$K$8)*-1)</f>
        <v>-</v>
      </c>
      <c r="I8074" s="167" t="str">
        <f>IF('Lineær programmering opg 4'!$D$8=0,"-",'Lineær programmering opg 4'!$G$8)</f>
        <v>-</v>
      </c>
      <c r="J8074" s="295">
        <f>A8074*'Lineær programmering opg 4'!$C$11+Datatabel!C8074*'Lineær programmering opg 4'!$D$11</f>
        <v>44421.299999999741</v>
      </c>
      <c r="K8074" s="9">
        <f t="shared" si="632"/>
        <v>0</v>
      </c>
      <c r="L8074" s="9">
        <f t="shared" si="633"/>
        <v>0</v>
      </c>
    </row>
    <row r="8075" spans="1:12" ht="15" x14ac:dyDescent="0.25">
      <c r="A8075" s="167">
        <f t="shared" si="631"/>
        <v>46.272000000021336</v>
      </c>
      <c r="B8075" s="325">
        <f t="shared" si="634"/>
        <v>0.1928000000000889</v>
      </c>
      <c r="C8075" s="167">
        <f t="shared" si="630"/>
        <v>265.29599999998402</v>
      </c>
      <c r="D8075" s="167">
        <f>IF('Lineær programmering opg 4'!$M$4=0,"-",(-A8075+'Lineær programmering opg 4'!$M$4)/'Lineær programmering opg 4'!$K$4*-1)</f>
        <v>387.45599999995733</v>
      </c>
      <c r="E8075" s="167">
        <f>IF('Lineær programmering opg 4'!$M$5=0,"-",(-A8075+'Lineær programmering opg 4'!$M$5)/'Lineær programmering opg 4'!$K$5*-1)</f>
        <v>265.29599999998402</v>
      </c>
      <c r="F8075" s="167" t="str">
        <f>IF('Lineær programmering opg 4'!$E$6=0,"-",(-A8075+'Lineær programmering opg 4'!$M$6)/'Lineær programmering opg 4'!$K$6*-1)</f>
        <v>-</v>
      </c>
      <c r="G8075" s="167" t="str">
        <f>IF('Lineær programmering opg 4'!$D$7=0,"-",((-A8075+'Lineær programmering opg 4'!$M$7)/'Lineær programmering opg 4'!$K$7)*-1)</f>
        <v>-</v>
      </c>
      <c r="H8075" s="167" t="str">
        <f>IF('Lineær programmering opg 4'!$C$8=0,"-",((-A8075+'Lineær programmering opg 4'!$M$8)/'Lineær programmering opg 4'!$K$8)*-1)</f>
        <v>-</v>
      </c>
      <c r="I8075" s="167" t="str">
        <f>IF('Lineær programmering opg 4'!$D$8=0,"-",'Lineær programmering opg 4'!$G$8)</f>
        <v>-</v>
      </c>
      <c r="J8075" s="295">
        <f>A8075*'Lineær programmering opg 4'!$C$11+Datatabel!C8075*'Lineær programmering opg 4'!$D$11</f>
        <v>44421.599999999737</v>
      </c>
      <c r="K8075" s="9">
        <f t="shared" si="632"/>
        <v>0</v>
      </c>
      <c r="L8075" s="9">
        <f t="shared" si="633"/>
        <v>0</v>
      </c>
    </row>
    <row r="8076" spans="1:12" ht="15" x14ac:dyDescent="0.25">
      <c r="A8076" s="167">
        <f t="shared" si="631"/>
        <v>46.248000000021335</v>
      </c>
      <c r="B8076" s="325">
        <f t="shared" si="634"/>
        <v>0.19270000000008891</v>
      </c>
      <c r="C8076" s="167">
        <f t="shared" si="630"/>
        <v>265.31399999998405</v>
      </c>
      <c r="D8076" s="167">
        <f>IF('Lineær programmering opg 4'!$M$4=0,"-",(-A8076+'Lineær programmering opg 4'!$M$4)/'Lineær programmering opg 4'!$K$4*-1)</f>
        <v>387.50399999995733</v>
      </c>
      <c r="E8076" s="167">
        <f>IF('Lineær programmering opg 4'!$M$5=0,"-",(-A8076+'Lineær programmering opg 4'!$M$5)/'Lineær programmering opg 4'!$K$5*-1)</f>
        <v>265.31399999998405</v>
      </c>
      <c r="F8076" s="167" t="str">
        <f>IF('Lineær programmering opg 4'!$E$6=0,"-",(-A8076+'Lineær programmering opg 4'!$M$6)/'Lineær programmering opg 4'!$K$6*-1)</f>
        <v>-</v>
      </c>
      <c r="G8076" s="167" t="str">
        <f>IF('Lineær programmering opg 4'!$D$7=0,"-",((-A8076+'Lineær programmering opg 4'!$M$7)/'Lineær programmering opg 4'!$K$7)*-1)</f>
        <v>-</v>
      </c>
      <c r="H8076" s="167" t="str">
        <f>IF('Lineær programmering opg 4'!$C$8=0,"-",((-A8076+'Lineær programmering opg 4'!$M$8)/'Lineær programmering opg 4'!$K$8)*-1)</f>
        <v>-</v>
      </c>
      <c r="I8076" s="167" t="str">
        <f>IF('Lineær programmering opg 4'!$D$8=0,"-",'Lineær programmering opg 4'!$G$8)</f>
        <v>-</v>
      </c>
      <c r="J8076" s="295">
        <f>A8076*'Lineær programmering opg 4'!$C$11+Datatabel!C8076*'Lineær programmering opg 4'!$D$11</f>
        <v>44421.89999999974</v>
      </c>
      <c r="K8076" s="9">
        <f t="shared" si="632"/>
        <v>0</v>
      </c>
      <c r="L8076" s="9">
        <f t="shared" si="633"/>
        <v>0</v>
      </c>
    </row>
    <row r="8077" spans="1:12" ht="15" x14ac:dyDescent="0.25">
      <c r="A8077" s="167">
        <f t="shared" si="631"/>
        <v>46.224000000021341</v>
      </c>
      <c r="B8077" s="325">
        <f t="shared" si="634"/>
        <v>0.19260000000008892</v>
      </c>
      <c r="C8077" s="167">
        <f t="shared" si="630"/>
        <v>265.33199999998402</v>
      </c>
      <c r="D8077" s="167">
        <f>IF('Lineær programmering opg 4'!$M$4=0,"-",(-A8077+'Lineær programmering opg 4'!$M$4)/'Lineær programmering opg 4'!$K$4*-1)</f>
        <v>387.55199999995733</v>
      </c>
      <c r="E8077" s="167">
        <f>IF('Lineær programmering opg 4'!$M$5=0,"-",(-A8077+'Lineær programmering opg 4'!$M$5)/'Lineær programmering opg 4'!$K$5*-1)</f>
        <v>265.33199999998402</v>
      </c>
      <c r="F8077" s="167" t="str">
        <f>IF('Lineær programmering opg 4'!$E$6=0,"-",(-A8077+'Lineær programmering opg 4'!$M$6)/'Lineær programmering opg 4'!$K$6*-1)</f>
        <v>-</v>
      </c>
      <c r="G8077" s="167" t="str">
        <f>IF('Lineær programmering opg 4'!$D$7=0,"-",((-A8077+'Lineær programmering opg 4'!$M$7)/'Lineær programmering opg 4'!$K$7)*-1)</f>
        <v>-</v>
      </c>
      <c r="H8077" s="167" t="str">
        <f>IF('Lineær programmering opg 4'!$C$8=0,"-",((-A8077+'Lineær programmering opg 4'!$M$8)/'Lineær programmering opg 4'!$K$8)*-1)</f>
        <v>-</v>
      </c>
      <c r="I8077" s="167" t="str">
        <f>IF('Lineær programmering opg 4'!$D$8=0,"-",'Lineær programmering opg 4'!$G$8)</f>
        <v>-</v>
      </c>
      <c r="J8077" s="295">
        <f>A8077*'Lineær programmering opg 4'!$C$11+Datatabel!C8077*'Lineær programmering opg 4'!$D$11</f>
        <v>44422.199999999735</v>
      </c>
      <c r="K8077" s="9">
        <f t="shared" si="632"/>
        <v>0</v>
      </c>
      <c r="L8077" s="9">
        <f t="shared" si="633"/>
        <v>0</v>
      </c>
    </row>
    <row r="8078" spans="1:12" ht="15" x14ac:dyDescent="0.25">
      <c r="A8078" s="167">
        <f t="shared" si="631"/>
        <v>46.200000000021348</v>
      </c>
      <c r="B8078" s="325">
        <f t="shared" si="634"/>
        <v>0.19250000000008893</v>
      </c>
      <c r="C8078" s="167">
        <f t="shared" si="630"/>
        <v>265.34999999998399</v>
      </c>
      <c r="D8078" s="167">
        <f>IF('Lineær programmering opg 4'!$M$4=0,"-",(-A8078+'Lineær programmering opg 4'!$M$4)/'Lineær programmering opg 4'!$K$4*-1)</f>
        <v>387.59999999995728</v>
      </c>
      <c r="E8078" s="167">
        <f>IF('Lineær programmering opg 4'!$M$5=0,"-",(-A8078+'Lineær programmering opg 4'!$M$5)/'Lineær programmering opg 4'!$K$5*-1)</f>
        <v>265.34999999998399</v>
      </c>
      <c r="F8078" s="167" t="str">
        <f>IF('Lineær programmering opg 4'!$E$6=0,"-",(-A8078+'Lineær programmering opg 4'!$M$6)/'Lineær programmering opg 4'!$K$6*-1)</f>
        <v>-</v>
      </c>
      <c r="G8078" s="167" t="str">
        <f>IF('Lineær programmering opg 4'!$D$7=0,"-",((-A8078+'Lineær programmering opg 4'!$M$7)/'Lineær programmering opg 4'!$K$7)*-1)</f>
        <v>-</v>
      </c>
      <c r="H8078" s="167" t="str">
        <f>IF('Lineær programmering opg 4'!$C$8=0,"-",((-A8078+'Lineær programmering opg 4'!$M$8)/'Lineær programmering opg 4'!$K$8)*-1)</f>
        <v>-</v>
      </c>
      <c r="I8078" s="167" t="str">
        <f>IF('Lineær programmering opg 4'!$D$8=0,"-",'Lineær programmering opg 4'!$G$8)</f>
        <v>-</v>
      </c>
      <c r="J8078" s="295">
        <f>A8078*'Lineær programmering opg 4'!$C$11+Datatabel!C8078*'Lineær programmering opg 4'!$D$11</f>
        <v>44422.499999999731</v>
      </c>
      <c r="K8078" s="9">
        <f t="shared" si="632"/>
        <v>0</v>
      </c>
      <c r="L8078" s="9">
        <f t="shared" si="633"/>
        <v>0</v>
      </c>
    </row>
    <row r="8079" spans="1:12" ht="15" x14ac:dyDescent="0.25">
      <c r="A8079" s="167">
        <f t="shared" si="631"/>
        <v>46.176000000021347</v>
      </c>
      <c r="B8079" s="325">
        <f t="shared" si="634"/>
        <v>0.19240000000008894</v>
      </c>
      <c r="C8079" s="167">
        <f t="shared" si="630"/>
        <v>265.36799999998402</v>
      </c>
      <c r="D8079" s="167">
        <f>IF('Lineær programmering opg 4'!$M$4=0,"-",(-A8079+'Lineær programmering opg 4'!$M$4)/'Lineær programmering opg 4'!$K$4*-1)</f>
        <v>387.64799999995728</v>
      </c>
      <c r="E8079" s="167">
        <f>IF('Lineær programmering opg 4'!$M$5=0,"-",(-A8079+'Lineær programmering opg 4'!$M$5)/'Lineær programmering opg 4'!$K$5*-1)</f>
        <v>265.36799999998402</v>
      </c>
      <c r="F8079" s="167" t="str">
        <f>IF('Lineær programmering opg 4'!$E$6=0,"-",(-A8079+'Lineær programmering opg 4'!$M$6)/'Lineær programmering opg 4'!$K$6*-1)</f>
        <v>-</v>
      </c>
      <c r="G8079" s="167" t="str">
        <f>IF('Lineær programmering opg 4'!$D$7=0,"-",((-A8079+'Lineær programmering opg 4'!$M$7)/'Lineær programmering opg 4'!$K$7)*-1)</f>
        <v>-</v>
      </c>
      <c r="H8079" s="167" t="str">
        <f>IF('Lineær programmering opg 4'!$C$8=0,"-",((-A8079+'Lineær programmering opg 4'!$M$8)/'Lineær programmering opg 4'!$K$8)*-1)</f>
        <v>-</v>
      </c>
      <c r="I8079" s="167" t="str">
        <f>IF('Lineær programmering opg 4'!$D$8=0,"-",'Lineær programmering opg 4'!$G$8)</f>
        <v>-</v>
      </c>
      <c r="J8079" s="295">
        <f>A8079*'Lineær programmering opg 4'!$C$11+Datatabel!C8079*'Lineær programmering opg 4'!$D$11</f>
        <v>44422.799999999741</v>
      </c>
      <c r="K8079" s="9">
        <f t="shared" si="632"/>
        <v>0</v>
      </c>
      <c r="L8079" s="9">
        <f t="shared" si="633"/>
        <v>0</v>
      </c>
    </row>
    <row r="8080" spans="1:12" ht="15" x14ac:dyDescent="0.25">
      <c r="A8080" s="167">
        <f t="shared" si="631"/>
        <v>46.152000000021346</v>
      </c>
      <c r="B8080" s="325">
        <f t="shared" si="634"/>
        <v>0.19230000000008896</v>
      </c>
      <c r="C8080" s="167">
        <f t="shared" si="630"/>
        <v>265.38599999998399</v>
      </c>
      <c r="D8080" s="167">
        <f>IF('Lineær programmering opg 4'!$M$4=0,"-",(-A8080+'Lineær programmering opg 4'!$M$4)/'Lineær programmering opg 4'!$K$4*-1)</f>
        <v>387.69599999995728</v>
      </c>
      <c r="E8080" s="167">
        <f>IF('Lineær programmering opg 4'!$M$5=0,"-",(-A8080+'Lineær programmering opg 4'!$M$5)/'Lineær programmering opg 4'!$K$5*-1)</f>
        <v>265.38599999998399</v>
      </c>
      <c r="F8080" s="167" t="str">
        <f>IF('Lineær programmering opg 4'!$E$6=0,"-",(-A8080+'Lineær programmering opg 4'!$M$6)/'Lineær programmering opg 4'!$K$6*-1)</f>
        <v>-</v>
      </c>
      <c r="G8080" s="167" t="str">
        <f>IF('Lineær programmering opg 4'!$D$7=0,"-",((-A8080+'Lineær programmering opg 4'!$M$7)/'Lineær programmering opg 4'!$K$7)*-1)</f>
        <v>-</v>
      </c>
      <c r="H8080" s="167" t="str">
        <f>IF('Lineær programmering opg 4'!$C$8=0,"-",((-A8080+'Lineær programmering opg 4'!$M$8)/'Lineær programmering opg 4'!$K$8)*-1)</f>
        <v>-</v>
      </c>
      <c r="I8080" s="167" t="str">
        <f>IF('Lineær programmering opg 4'!$D$8=0,"-",'Lineær programmering opg 4'!$G$8)</f>
        <v>-</v>
      </c>
      <c r="J8080" s="295">
        <f>A8080*'Lineær programmering opg 4'!$C$11+Datatabel!C8080*'Lineær programmering opg 4'!$D$11</f>
        <v>44423.099999999737</v>
      </c>
      <c r="K8080" s="9">
        <f t="shared" si="632"/>
        <v>0</v>
      </c>
      <c r="L8080" s="9">
        <f t="shared" si="633"/>
        <v>0</v>
      </c>
    </row>
    <row r="8081" spans="1:12" ht="15" x14ac:dyDescent="0.25">
      <c r="A8081" s="167">
        <f t="shared" si="631"/>
        <v>46.128000000021352</v>
      </c>
      <c r="B8081" s="325">
        <f t="shared" si="634"/>
        <v>0.19220000000008897</v>
      </c>
      <c r="C8081" s="167">
        <f t="shared" si="630"/>
        <v>265.40399999998402</v>
      </c>
      <c r="D8081" s="167">
        <f>IF('Lineær programmering opg 4'!$M$4=0,"-",(-A8081+'Lineær programmering opg 4'!$M$4)/'Lineær programmering opg 4'!$K$4*-1)</f>
        <v>387.74399999995728</v>
      </c>
      <c r="E8081" s="167">
        <f>IF('Lineær programmering opg 4'!$M$5=0,"-",(-A8081+'Lineær programmering opg 4'!$M$5)/'Lineær programmering opg 4'!$K$5*-1)</f>
        <v>265.40399999998402</v>
      </c>
      <c r="F8081" s="167" t="str">
        <f>IF('Lineær programmering opg 4'!$E$6=0,"-",(-A8081+'Lineær programmering opg 4'!$M$6)/'Lineær programmering opg 4'!$K$6*-1)</f>
        <v>-</v>
      </c>
      <c r="G8081" s="167" t="str">
        <f>IF('Lineær programmering opg 4'!$D$7=0,"-",((-A8081+'Lineær programmering opg 4'!$M$7)/'Lineær programmering opg 4'!$K$7)*-1)</f>
        <v>-</v>
      </c>
      <c r="H8081" s="167" t="str">
        <f>IF('Lineær programmering opg 4'!$C$8=0,"-",((-A8081+'Lineær programmering opg 4'!$M$8)/'Lineær programmering opg 4'!$K$8)*-1)</f>
        <v>-</v>
      </c>
      <c r="I8081" s="167" t="str">
        <f>IF('Lineær programmering opg 4'!$D$8=0,"-",'Lineær programmering opg 4'!$G$8)</f>
        <v>-</v>
      </c>
      <c r="J8081" s="295">
        <f>A8081*'Lineær programmering opg 4'!$C$11+Datatabel!C8081*'Lineær programmering opg 4'!$D$11</f>
        <v>44423.39999999974</v>
      </c>
      <c r="K8081" s="9">
        <f t="shared" si="632"/>
        <v>0</v>
      </c>
      <c r="L8081" s="9">
        <f t="shared" si="633"/>
        <v>0</v>
      </c>
    </row>
    <row r="8082" spans="1:12" ht="15" x14ac:dyDescent="0.25">
      <c r="A8082" s="167">
        <f t="shared" si="631"/>
        <v>46.104000000021358</v>
      </c>
      <c r="B8082" s="325">
        <f t="shared" si="634"/>
        <v>0.19210000000008898</v>
      </c>
      <c r="C8082" s="167">
        <f t="shared" si="630"/>
        <v>265.421999999984</v>
      </c>
      <c r="D8082" s="167">
        <f>IF('Lineær programmering opg 4'!$M$4=0,"-",(-A8082+'Lineær programmering opg 4'!$M$4)/'Lineær programmering opg 4'!$K$4*-1)</f>
        <v>387.79199999995728</v>
      </c>
      <c r="E8082" s="167">
        <f>IF('Lineær programmering opg 4'!$M$5=0,"-",(-A8082+'Lineær programmering opg 4'!$M$5)/'Lineær programmering opg 4'!$K$5*-1)</f>
        <v>265.421999999984</v>
      </c>
      <c r="F8082" s="167" t="str">
        <f>IF('Lineær programmering opg 4'!$E$6=0,"-",(-A8082+'Lineær programmering opg 4'!$M$6)/'Lineær programmering opg 4'!$K$6*-1)</f>
        <v>-</v>
      </c>
      <c r="G8082" s="167" t="str">
        <f>IF('Lineær programmering opg 4'!$D$7=0,"-",((-A8082+'Lineær programmering opg 4'!$M$7)/'Lineær programmering opg 4'!$K$7)*-1)</f>
        <v>-</v>
      </c>
      <c r="H8082" s="167" t="str">
        <f>IF('Lineær programmering opg 4'!$C$8=0,"-",((-A8082+'Lineær programmering opg 4'!$M$8)/'Lineær programmering opg 4'!$K$8)*-1)</f>
        <v>-</v>
      </c>
      <c r="I8082" s="167" t="str">
        <f>IF('Lineær programmering opg 4'!$D$8=0,"-",'Lineær programmering opg 4'!$G$8)</f>
        <v>-</v>
      </c>
      <c r="J8082" s="295">
        <f>A8082*'Lineær programmering opg 4'!$C$11+Datatabel!C8082*'Lineær programmering opg 4'!$D$11</f>
        <v>44423.699999999735</v>
      </c>
      <c r="K8082" s="9">
        <f t="shared" si="632"/>
        <v>0</v>
      </c>
      <c r="L8082" s="9">
        <f t="shared" si="633"/>
        <v>0</v>
      </c>
    </row>
    <row r="8083" spans="1:12" ht="15" x14ac:dyDescent="0.25">
      <c r="A8083" s="167">
        <f t="shared" si="631"/>
        <v>46.080000000021357</v>
      </c>
      <c r="B8083" s="325">
        <f t="shared" si="634"/>
        <v>0.19200000000008899</v>
      </c>
      <c r="C8083" s="167">
        <f t="shared" si="630"/>
        <v>265.43999999998402</v>
      </c>
      <c r="D8083" s="167">
        <f>IF('Lineær programmering opg 4'!$M$4=0,"-",(-A8083+'Lineær programmering opg 4'!$M$4)/'Lineær programmering opg 4'!$K$4*-1)</f>
        <v>387.83999999995729</v>
      </c>
      <c r="E8083" s="167">
        <f>IF('Lineær programmering opg 4'!$M$5=0,"-",(-A8083+'Lineær programmering opg 4'!$M$5)/'Lineær programmering opg 4'!$K$5*-1)</f>
        <v>265.43999999998402</v>
      </c>
      <c r="F8083" s="167" t="str">
        <f>IF('Lineær programmering opg 4'!$E$6=0,"-",(-A8083+'Lineær programmering opg 4'!$M$6)/'Lineær programmering opg 4'!$K$6*-1)</f>
        <v>-</v>
      </c>
      <c r="G8083" s="167" t="str">
        <f>IF('Lineær programmering opg 4'!$D$7=0,"-",((-A8083+'Lineær programmering opg 4'!$M$7)/'Lineær programmering opg 4'!$K$7)*-1)</f>
        <v>-</v>
      </c>
      <c r="H8083" s="167" t="str">
        <f>IF('Lineær programmering opg 4'!$C$8=0,"-",((-A8083+'Lineær programmering opg 4'!$M$8)/'Lineær programmering opg 4'!$K$8)*-1)</f>
        <v>-</v>
      </c>
      <c r="I8083" s="167" t="str">
        <f>IF('Lineær programmering opg 4'!$D$8=0,"-",'Lineær programmering opg 4'!$G$8)</f>
        <v>-</v>
      </c>
      <c r="J8083" s="295">
        <f>A8083*'Lineær programmering opg 4'!$C$11+Datatabel!C8083*'Lineær programmering opg 4'!$D$11</f>
        <v>44423.999999999738</v>
      </c>
      <c r="K8083" s="9">
        <f t="shared" si="632"/>
        <v>0</v>
      </c>
      <c r="L8083" s="9">
        <f t="shared" si="633"/>
        <v>0</v>
      </c>
    </row>
    <row r="8084" spans="1:12" ht="15" x14ac:dyDescent="0.25">
      <c r="A8084" s="167">
        <f t="shared" si="631"/>
        <v>46.056000000021356</v>
      </c>
      <c r="B8084" s="325">
        <f t="shared" si="634"/>
        <v>0.191900000000089</v>
      </c>
      <c r="C8084" s="167">
        <f t="shared" si="630"/>
        <v>265.457999999984</v>
      </c>
      <c r="D8084" s="167">
        <f>IF('Lineær programmering opg 4'!$M$4=0,"-",(-A8084+'Lineær programmering opg 4'!$M$4)/'Lineær programmering opg 4'!$K$4*-1)</f>
        <v>387.88799999995729</v>
      </c>
      <c r="E8084" s="167">
        <f>IF('Lineær programmering opg 4'!$M$5=0,"-",(-A8084+'Lineær programmering opg 4'!$M$5)/'Lineær programmering opg 4'!$K$5*-1)</f>
        <v>265.457999999984</v>
      </c>
      <c r="F8084" s="167" t="str">
        <f>IF('Lineær programmering opg 4'!$E$6=0,"-",(-A8084+'Lineær programmering opg 4'!$M$6)/'Lineær programmering opg 4'!$K$6*-1)</f>
        <v>-</v>
      </c>
      <c r="G8084" s="167" t="str">
        <f>IF('Lineær programmering opg 4'!$D$7=0,"-",((-A8084+'Lineær programmering opg 4'!$M$7)/'Lineær programmering opg 4'!$K$7)*-1)</f>
        <v>-</v>
      </c>
      <c r="H8084" s="167" t="str">
        <f>IF('Lineær programmering opg 4'!$C$8=0,"-",((-A8084+'Lineær programmering opg 4'!$M$8)/'Lineær programmering opg 4'!$K$8)*-1)</f>
        <v>-</v>
      </c>
      <c r="I8084" s="167" t="str">
        <f>IF('Lineær programmering opg 4'!$D$8=0,"-",'Lineær programmering opg 4'!$G$8)</f>
        <v>-</v>
      </c>
      <c r="J8084" s="295">
        <f>A8084*'Lineær programmering opg 4'!$C$11+Datatabel!C8084*'Lineær programmering opg 4'!$D$11</f>
        <v>44424.299999999734</v>
      </c>
      <c r="K8084" s="9">
        <f t="shared" si="632"/>
        <v>0</v>
      </c>
      <c r="L8084" s="9">
        <f t="shared" si="633"/>
        <v>0</v>
      </c>
    </row>
    <row r="8085" spans="1:12" ht="15" x14ac:dyDescent="0.25">
      <c r="A8085" s="167">
        <f t="shared" si="631"/>
        <v>46.032000000021362</v>
      </c>
      <c r="B8085" s="325">
        <f t="shared" si="634"/>
        <v>0.19180000000008901</v>
      </c>
      <c r="C8085" s="167">
        <f t="shared" si="630"/>
        <v>265.47599999998403</v>
      </c>
      <c r="D8085" s="167">
        <f>IF('Lineær programmering opg 4'!$M$4=0,"-",(-A8085+'Lineær programmering opg 4'!$M$4)/'Lineær programmering opg 4'!$K$4*-1)</f>
        <v>387.93599999995729</v>
      </c>
      <c r="E8085" s="167">
        <f>IF('Lineær programmering opg 4'!$M$5=0,"-",(-A8085+'Lineær programmering opg 4'!$M$5)/'Lineær programmering opg 4'!$K$5*-1)</f>
        <v>265.47599999998403</v>
      </c>
      <c r="F8085" s="167" t="str">
        <f>IF('Lineær programmering opg 4'!$E$6=0,"-",(-A8085+'Lineær programmering opg 4'!$M$6)/'Lineær programmering opg 4'!$K$6*-1)</f>
        <v>-</v>
      </c>
      <c r="G8085" s="167" t="str">
        <f>IF('Lineær programmering opg 4'!$D$7=0,"-",((-A8085+'Lineær programmering opg 4'!$M$7)/'Lineær programmering opg 4'!$K$7)*-1)</f>
        <v>-</v>
      </c>
      <c r="H8085" s="167" t="str">
        <f>IF('Lineær programmering opg 4'!$C$8=0,"-",((-A8085+'Lineær programmering opg 4'!$M$8)/'Lineær programmering opg 4'!$K$8)*-1)</f>
        <v>-</v>
      </c>
      <c r="I8085" s="167" t="str">
        <f>IF('Lineær programmering opg 4'!$D$8=0,"-",'Lineær programmering opg 4'!$G$8)</f>
        <v>-</v>
      </c>
      <c r="J8085" s="295">
        <f>A8085*'Lineær programmering opg 4'!$C$11+Datatabel!C8085*'Lineær programmering opg 4'!$D$11</f>
        <v>44424.599999999737</v>
      </c>
      <c r="K8085" s="9">
        <f t="shared" si="632"/>
        <v>0</v>
      </c>
      <c r="L8085" s="9">
        <f t="shared" si="633"/>
        <v>0</v>
      </c>
    </row>
    <row r="8086" spans="1:12" ht="15" x14ac:dyDescent="0.25">
      <c r="A8086" s="167">
        <f t="shared" si="631"/>
        <v>46.008000000021369</v>
      </c>
      <c r="B8086" s="325">
        <f t="shared" si="634"/>
        <v>0.19170000000008902</v>
      </c>
      <c r="C8086" s="167">
        <f t="shared" si="630"/>
        <v>265.493999999984</v>
      </c>
      <c r="D8086" s="167">
        <f>IF('Lineær programmering opg 4'!$M$4=0,"-",(-A8086+'Lineær programmering opg 4'!$M$4)/'Lineær programmering opg 4'!$K$4*-1)</f>
        <v>387.98399999995729</v>
      </c>
      <c r="E8086" s="167">
        <f>IF('Lineær programmering opg 4'!$M$5=0,"-",(-A8086+'Lineær programmering opg 4'!$M$5)/'Lineær programmering opg 4'!$K$5*-1)</f>
        <v>265.493999999984</v>
      </c>
      <c r="F8086" s="167" t="str">
        <f>IF('Lineær programmering opg 4'!$E$6=0,"-",(-A8086+'Lineær programmering opg 4'!$M$6)/'Lineær programmering opg 4'!$K$6*-1)</f>
        <v>-</v>
      </c>
      <c r="G8086" s="167" t="str">
        <f>IF('Lineær programmering opg 4'!$D$7=0,"-",((-A8086+'Lineær programmering opg 4'!$M$7)/'Lineær programmering opg 4'!$K$7)*-1)</f>
        <v>-</v>
      </c>
      <c r="H8086" s="167" t="str">
        <f>IF('Lineær programmering opg 4'!$C$8=0,"-",((-A8086+'Lineær programmering opg 4'!$M$8)/'Lineær programmering opg 4'!$K$8)*-1)</f>
        <v>-</v>
      </c>
      <c r="I8086" s="167" t="str">
        <f>IF('Lineær programmering opg 4'!$D$8=0,"-",'Lineær programmering opg 4'!$G$8)</f>
        <v>-</v>
      </c>
      <c r="J8086" s="295">
        <f>A8086*'Lineær programmering opg 4'!$C$11+Datatabel!C8086*'Lineær programmering opg 4'!$D$11</f>
        <v>44424.899999999732</v>
      </c>
      <c r="K8086" s="9">
        <f t="shared" si="632"/>
        <v>0</v>
      </c>
      <c r="L8086" s="9">
        <f t="shared" si="633"/>
        <v>0</v>
      </c>
    </row>
    <row r="8087" spans="1:12" ht="15" x14ac:dyDescent="0.25">
      <c r="A8087" s="167">
        <f t="shared" si="631"/>
        <v>45.984000000021368</v>
      </c>
      <c r="B8087" s="325">
        <f t="shared" si="634"/>
        <v>0.19160000000008903</v>
      </c>
      <c r="C8087" s="167">
        <f t="shared" si="630"/>
        <v>265.51199999998403</v>
      </c>
      <c r="D8087" s="167">
        <f>IF('Lineær programmering opg 4'!$M$4=0,"-",(-A8087+'Lineær programmering opg 4'!$M$4)/'Lineær programmering opg 4'!$K$4*-1)</f>
        <v>388.03199999995729</v>
      </c>
      <c r="E8087" s="167">
        <f>IF('Lineær programmering opg 4'!$M$5=0,"-",(-A8087+'Lineær programmering opg 4'!$M$5)/'Lineær programmering opg 4'!$K$5*-1)</f>
        <v>265.51199999998403</v>
      </c>
      <c r="F8087" s="167" t="str">
        <f>IF('Lineær programmering opg 4'!$E$6=0,"-",(-A8087+'Lineær programmering opg 4'!$M$6)/'Lineær programmering opg 4'!$K$6*-1)</f>
        <v>-</v>
      </c>
      <c r="G8087" s="167" t="str">
        <f>IF('Lineær programmering opg 4'!$D$7=0,"-",((-A8087+'Lineær programmering opg 4'!$M$7)/'Lineær programmering opg 4'!$K$7)*-1)</f>
        <v>-</v>
      </c>
      <c r="H8087" s="167" t="str">
        <f>IF('Lineær programmering opg 4'!$C$8=0,"-",((-A8087+'Lineær programmering opg 4'!$M$8)/'Lineær programmering opg 4'!$K$8)*-1)</f>
        <v>-</v>
      </c>
      <c r="I8087" s="167" t="str">
        <f>IF('Lineær programmering opg 4'!$D$8=0,"-",'Lineær programmering opg 4'!$G$8)</f>
        <v>-</v>
      </c>
      <c r="J8087" s="295">
        <f>A8087*'Lineær programmering opg 4'!$C$11+Datatabel!C8087*'Lineær programmering opg 4'!$D$11</f>
        <v>44425.199999999735</v>
      </c>
      <c r="K8087" s="9">
        <f t="shared" si="632"/>
        <v>0</v>
      </c>
      <c r="L8087" s="9">
        <f t="shared" si="633"/>
        <v>0</v>
      </c>
    </row>
    <row r="8088" spans="1:12" ht="15" x14ac:dyDescent="0.25">
      <c r="A8088" s="167">
        <f t="shared" si="631"/>
        <v>45.960000000021367</v>
      </c>
      <c r="B8088" s="325">
        <f t="shared" si="634"/>
        <v>0.19150000000008904</v>
      </c>
      <c r="C8088" s="167">
        <f t="shared" si="630"/>
        <v>265.529999999984</v>
      </c>
      <c r="D8088" s="167">
        <f>IF('Lineær programmering opg 4'!$M$4=0,"-",(-A8088+'Lineær programmering opg 4'!$M$4)/'Lineær programmering opg 4'!$K$4*-1)</f>
        <v>388.07999999995729</v>
      </c>
      <c r="E8088" s="167">
        <f>IF('Lineær programmering opg 4'!$M$5=0,"-",(-A8088+'Lineær programmering opg 4'!$M$5)/'Lineær programmering opg 4'!$K$5*-1)</f>
        <v>265.529999999984</v>
      </c>
      <c r="F8088" s="167" t="str">
        <f>IF('Lineær programmering opg 4'!$E$6=0,"-",(-A8088+'Lineær programmering opg 4'!$M$6)/'Lineær programmering opg 4'!$K$6*-1)</f>
        <v>-</v>
      </c>
      <c r="G8088" s="167" t="str">
        <f>IF('Lineær programmering opg 4'!$D$7=0,"-",((-A8088+'Lineær programmering opg 4'!$M$7)/'Lineær programmering opg 4'!$K$7)*-1)</f>
        <v>-</v>
      </c>
      <c r="H8088" s="167" t="str">
        <f>IF('Lineær programmering opg 4'!$C$8=0,"-",((-A8088+'Lineær programmering opg 4'!$M$8)/'Lineær programmering opg 4'!$K$8)*-1)</f>
        <v>-</v>
      </c>
      <c r="I8088" s="167" t="str">
        <f>IF('Lineær programmering opg 4'!$D$8=0,"-",'Lineær programmering opg 4'!$G$8)</f>
        <v>-</v>
      </c>
      <c r="J8088" s="295">
        <f>A8088*'Lineær programmering opg 4'!$C$11+Datatabel!C8088*'Lineær programmering opg 4'!$D$11</f>
        <v>44425.499999999738</v>
      </c>
      <c r="K8088" s="9">
        <f t="shared" si="632"/>
        <v>0</v>
      </c>
      <c r="L8088" s="9">
        <f t="shared" si="633"/>
        <v>0</v>
      </c>
    </row>
    <row r="8089" spans="1:12" ht="15" x14ac:dyDescent="0.25">
      <c r="A8089" s="167">
        <f t="shared" si="631"/>
        <v>45.936000000021373</v>
      </c>
      <c r="B8089" s="325">
        <f t="shared" si="634"/>
        <v>0.19140000000008905</v>
      </c>
      <c r="C8089" s="167">
        <f t="shared" si="630"/>
        <v>265.54799999998403</v>
      </c>
      <c r="D8089" s="167">
        <f>IF('Lineær programmering opg 4'!$M$4=0,"-",(-A8089+'Lineær programmering opg 4'!$M$4)/'Lineær programmering opg 4'!$K$4*-1)</f>
        <v>388.12799999995724</v>
      </c>
      <c r="E8089" s="167">
        <f>IF('Lineær programmering opg 4'!$M$5=0,"-",(-A8089+'Lineær programmering opg 4'!$M$5)/'Lineær programmering opg 4'!$K$5*-1)</f>
        <v>265.54799999998403</v>
      </c>
      <c r="F8089" s="167" t="str">
        <f>IF('Lineær programmering opg 4'!$E$6=0,"-",(-A8089+'Lineær programmering opg 4'!$M$6)/'Lineær programmering opg 4'!$K$6*-1)</f>
        <v>-</v>
      </c>
      <c r="G8089" s="167" t="str">
        <f>IF('Lineær programmering opg 4'!$D$7=0,"-",((-A8089+'Lineær programmering opg 4'!$M$7)/'Lineær programmering opg 4'!$K$7)*-1)</f>
        <v>-</v>
      </c>
      <c r="H8089" s="167" t="str">
        <f>IF('Lineær programmering opg 4'!$C$8=0,"-",((-A8089+'Lineær programmering opg 4'!$M$8)/'Lineær programmering opg 4'!$K$8)*-1)</f>
        <v>-</v>
      </c>
      <c r="I8089" s="167" t="str">
        <f>IF('Lineær programmering opg 4'!$D$8=0,"-",'Lineær programmering opg 4'!$G$8)</f>
        <v>-</v>
      </c>
      <c r="J8089" s="295">
        <f>A8089*'Lineær programmering opg 4'!$C$11+Datatabel!C8089*'Lineær programmering opg 4'!$D$11</f>
        <v>44425.799999999741</v>
      </c>
      <c r="K8089" s="9">
        <f t="shared" si="632"/>
        <v>0</v>
      </c>
      <c r="L8089" s="9">
        <f t="shared" si="633"/>
        <v>0</v>
      </c>
    </row>
    <row r="8090" spans="1:12" ht="15" x14ac:dyDescent="0.25">
      <c r="A8090" s="167">
        <f t="shared" si="631"/>
        <v>45.912000000021379</v>
      </c>
      <c r="B8090" s="325">
        <f t="shared" si="634"/>
        <v>0.19130000000008907</v>
      </c>
      <c r="C8090" s="167">
        <f t="shared" si="630"/>
        <v>265.56599999998394</v>
      </c>
      <c r="D8090" s="167">
        <f>IF('Lineær programmering opg 4'!$M$4=0,"-",(-A8090+'Lineær programmering opg 4'!$M$4)/'Lineær programmering opg 4'!$K$4*-1)</f>
        <v>388.17599999995724</v>
      </c>
      <c r="E8090" s="167">
        <f>IF('Lineær programmering opg 4'!$M$5=0,"-",(-A8090+'Lineær programmering opg 4'!$M$5)/'Lineær programmering opg 4'!$K$5*-1)</f>
        <v>265.56599999998394</v>
      </c>
      <c r="F8090" s="167" t="str">
        <f>IF('Lineær programmering opg 4'!$E$6=0,"-",(-A8090+'Lineær programmering opg 4'!$M$6)/'Lineær programmering opg 4'!$K$6*-1)</f>
        <v>-</v>
      </c>
      <c r="G8090" s="167" t="str">
        <f>IF('Lineær programmering opg 4'!$D$7=0,"-",((-A8090+'Lineær programmering opg 4'!$M$7)/'Lineær programmering opg 4'!$K$7)*-1)</f>
        <v>-</v>
      </c>
      <c r="H8090" s="167" t="str">
        <f>IF('Lineær programmering opg 4'!$C$8=0,"-",((-A8090+'Lineær programmering opg 4'!$M$8)/'Lineær programmering opg 4'!$K$8)*-1)</f>
        <v>-</v>
      </c>
      <c r="I8090" s="167" t="str">
        <f>IF('Lineær programmering opg 4'!$D$8=0,"-",'Lineær programmering opg 4'!$G$8)</f>
        <v>-</v>
      </c>
      <c r="J8090" s="295">
        <f>A8090*'Lineær programmering opg 4'!$C$11+Datatabel!C8090*'Lineær programmering opg 4'!$D$11</f>
        <v>44426.099999999729</v>
      </c>
      <c r="K8090" s="9">
        <f t="shared" si="632"/>
        <v>0</v>
      </c>
      <c r="L8090" s="9">
        <f t="shared" si="633"/>
        <v>0</v>
      </c>
    </row>
    <row r="8091" spans="1:12" ht="15" x14ac:dyDescent="0.25">
      <c r="A8091" s="167">
        <f t="shared" si="631"/>
        <v>45.888000000021378</v>
      </c>
      <c r="B8091" s="325">
        <f t="shared" si="634"/>
        <v>0.19120000000008908</v>
      </c>
      <c r="C8091" s="167">
        <f t="shared" si="630"/>
        <v>265.58399999998397</v>
      </c>
      <c r="D8091" s="167">
        <f>IF('Lineær programmering opg 4'!$M$4=0,"-",(-A8091+'Lineær programmering opg 4'!$M$4)/'Lineær programmering opg 4'!$K$4*-1)</f>
        <v>388.22399999995724</v>
      </c>
      <c r="E8091" s="167">
        <f>IF('Lineær programmering opg 4'!$M$5=0,"-",(-A8091+'Lineær programmering opg 4'!$M$5)/'Lineær programmering opg 4'!$K$5*-1)</f>
        <v>265.58399999998397</v>
      </c>
      <c r="F8091" s="167" t="str">
        <f>IF('Lineær programmering opg 4'!$E$6=0,"-",(-A8091+'Lineær programmering opg 4'!$M$6)/'Lineær programmering opg 4'!$K$6*-1)</f>
        <v>-</v>
      </c>
      <c r="G8091" s="167" t="str">
        <f>IF('Lineær programmering opg 4'!$D$7=0,"-",((-A8091+'Lineær programmering opg 4'!$M$7)/'Lineær programmering opg 4'!$K$7)*-1)</f>
        <v>-</v>
      </c>
      <c r="H8091" s="167" t="str">
        <f>IF('Lineær programmering opg 4'!$C$8=0,"-",((-A8091+'Lineær programmering opg 4'!$M$8)/'Lineær programmering opg 4'!$K$8)*-1)</f>
        <v>-</v>
      </c>
      <c r="I8091" s="167" t="str">
        <f>IF('Lineær programmering opg 4'!$D$8=0,"-",'Lineær programmering opg 4'!$G$8)</f>
        <v>-</v>
      </c>
      <c r="J8091" s="295">
        <f>A8091*'Lineær programmering opg 4'!$C$11+Datatabel!C8091*'Lineær programmering opg 4'!$D$11</f>
        <v>44426.399999999732</v>
      </c>
      <c r="K8091" s="9">
        <f t="shared" si="632"/>
        <v>0</v>
      </c>
      <c r="L8091" s="9">
        <f t="shared" si="633"/>
        <v>0</v>
      </c>
    </row>
    <row r="8092" spans="1:12" ht="15" x14ac:dyDescent="0.25">
      <c r="A8092" s="167">
        <f t="shared" si="631"/>
        <v>45.864000000021377</v>
      </c>
      <c r="B8092" s="325">
        <f t="shared" si="634"/>
        <v>0.19110000000008909</v>
      </c>
      <c r="C8092" s="167">
        <f t="shared" si="630"/>
        <v>265.60199999998395</v>
      </c>
      <c r="D8092" s="167">
        <f>IF('Lineær programmering opg 4'!$M$4=0,"-",(-A8092+'Lineær programmering opg 4'!$M$4)/'Lineær programmering opg 4'!$K$4*-1)</f>
        <v>388.27199999995725</v>
      </c>
      <c r="E8092" s="167">
        <f>IF('Lineær programmering opg 4'!$M$5=0,"-",(-A8092+'Lineær programmering opg 4'!$M$5)/'Lineær programmering opg 4'!$K$5*-1)</f>
        <v>265.60199999998395</v>
      </c>
      <c r="F8092" s="167" t="str">
        <f>IF('Lineær programmering opg 4'!$E$6=0,"-",(-A8092+'Lineær programmering opg 4'!$M$6)/'Lineær programmering opg 4'!$K$6*-1)</f>
        <v>-</v>
      </c>
      <c r="G8092" s="167" t="str">
        <f>IF('Lineær programmering opg 4'!$D$7=0,"-",((-A8092+'Lineær programmering opg 4'!$M$7)/'Lineær programmering opg 4'!$K$7)*-1)</f>
        <v>-</v>
      </c>
      <c r="H8092" s="167" t="str">
        <f>IF('Lineær programmering opg 4'!$C$8=0,"-",((-A8092+'Lineær programmering opg 4'!$M$8)/'Lineær programmering opg 4'!$K$8)*-1)</f>
        <v>-</v>
      </c>
      <c r="I8092" s="167" t="str">
        <f>IF('Lineær programmering opg 4'!$D$8=0,"-",'Lineær programmering opg 4'!$G$8)</f>
        <v>-</v>
      </c>
      <c r="J8092" s="295">
        <f>A8092*'Lineær programmering opg 4'!$C$11+Datatabel!C8092*'Lineær programmering opg 4'!$D$11</f>
        <v>44426.699999999735</v>
      </c>
      <c r="K8092" s="9">
        <f t="shared" si="632"/>
        <v>0</v>
      </c>
      <c r="L8092" s="9">
        <f t="shared" si="633"/>
        <v>0</v>
      </c>
    </row>
    <row r="8093" spans="1:12" ht="15" x14ac:dyDescent="0.25">
      <c r="A8093" s="167">
        <f t="shared" si="631"/>
        <v>45.840000000021384</v>
      </c>
      <c r="B8093" s="325">
        <f t="shared" si="634"/>
        <v>0.1910000000000891</v>
      </c>
      <c r="C8093" s="167">
        <f t="shared" si="630"/>
        <v>265.61999999998397</v>
      </c>
      <c r="D8093" s="167">
        <f>IF('Lineær programmering opg 4'!$M$4=0,"-",(-A8093+'Lineær programmering opg 4'!$M$4)/'Lineær programmering opg 4'!$K$4*-1)</f>
        <v>388.31999999995725</v>
      </c>
      <c r="E8093" s="167">
        <f>IF('Lineær programmering opg 4'!$M$5=0,"-",(-A8093+'Lineær programmering opg 4'!$M$5)/'Lineær programmering opg 4'!$K$5*-1)</f>
        <v>265.61999999998397</v>
      </c>
      <c r="F8093" s="167" t="str">
        <f>IF('Lineær programmering opg 4'!$E$6=0,"-",(-A8093+'Lineær programmering opg 4'!$M$6)/'Lineær programmering opg 4'!$K$6*-1)</f>
        <v>-</v>
      </c>
      <c r="G8093" s="167" t="str">
        <f>IF('Lineær programmering opg 4'!$D$7=0,"-",((-A8093+'Lineær programmering opg 4'!$M$7)/'Lineær programmering opg 4'!$K$7)*-1)</f>
        <v>-</v>
      </c>
      <c r="H8093" s="167" t="str">
        <f>IF('Lineær programmering opg 4'!$C$8=0,"-",((-A8093+'Lineær programmering opg 4'!$M$8)/'Lineær programmering opg 4'!$K$8)*-1)</f>
        <v>-</v>
      </c>
      <c r="I8093" s="167" t="str">
        <f>IF('Lineær programmering opg 4'!$D$8=0,"-",'Lineær programmering opg 4'!$G$8)</f>
        <v>-</v>
      </c>
      <c r="J8093" s="295">
        <f>A8093*'Lineær programmering opg 4'!$C$11+Datatabel!C8093*'Lineær programmering opg 4'!$D$11</f>
        <v>44426.999999999738</v>
      </c>
      <c r="K8093" s="9">
        <f t="shared" si="632"/>
        <v>0</v>
      </c>
      <c r="L8093" s="9">
        <f t="shared" si="633"/>
        <v>0</v>
      </c>
    </row>
    <row r="8094" spans="1:12" ht="15" x14ac:dyDescent="0.25">
      <c r="A8094" s="167">
        <f t="shared" si="631"/>
        <v>45.81600000002139</v>
      </c>
      <c r="B8094" s="325">
        <f t="shared" si="634"/>
        <v>0.19090000000008911</v>
      </c>
      <c r="C8094" s="167">
        <f t="shared" si="630"/>
        <v>265.63799999998395</v>
      </c>
      <c r="D8094" s="167">
        <f>IF('Lineær programmering opg 4'!$M$4=0,"-",(-A8094+'Lineær programmering opg 4'!$M$4)/'Lineær programmering opg 4'!$K$4*-1)</f>
        <v>388.36799999995719</v>
      </c>
      <c r="E8094" s="167">
        <f>IF('Lineær programmering opg 4'!$M$5=0,"-",(-A8094+'Lineær programmering opg 4'!$M$5)/'Lineær programmering opg 4'!$K$5*-1)</f>
        <v>265.63799999998395</v>
      </c>
      <c r="F8094" s="167" t="str">
        <f>IF('Lineær programmering opg 4'!$E$6=0,"-",(-A8094+'Lineær programmering opg 4'!$M$6)/'Lineær programmering opg 4'!$K$6*-1)</f>
        <v>-</v>
      </c>
      <c r="G8094" s="167" t="str">
        <f>IF('Lineær programmering opg 4'!$D$7=0,"-",((-A8094+'Lineær programmering opg 4'!$M$7)/'Lineær programmering opg 4'!$K$7)*-1)</f>
        <v>-</v>
      </c>
      <c r="H8094" s="167" t="str">
        <f>IF('Lineær programmering opg 4'!$C$8=0,"-",((-A8094+'Lineær programmering opg 4'!$M$8)/'Lineær programmering opg 4'!$K$8)*-1)</f>
        <v>-</v>
      </c>
      <c r="I8094" s="167" t="str">
        <f>IF('Lineær programmering opg 4'!$D$8=0,"-",'Lineær programmering opg 4'!$G$8)</f>
        <v>-</v>
      </c>
      <c r="J8094" s="295">
        <f>A8094*'Lineær programmering opg 4'!$C$11+Datatabel!C8094*'Lineær programmering opg 4'!$D$11</f>
        <v>44427.299999999726</v>
      </c>
      <c r="K8094" s="9">
        <f t="shared" si="632"/>
        <v>0</v>
      </c>
      <c r="L8094" s="9">
        <f t="shared" si="633"/>
        <v>0</v>
      </c>
    </row>
    <row r="8095" spans="1:12" ht="15" x14ac:dyDescent="0.25">
      <c r="A8095" s="167">
        <f t="shared" si="631"/>
        <v>45.792000000021389</v>
      </c>
      <c r="B8095" s="325">
        <f t="shared" si="634"/>
        <v>0.19080000000008912</v>
      </c>
      <c r="C8095" s="167">
        <f t="shared" si="630"/>
        <v>265.65599999998398</v>
      </c>
      <c r="D8095" s="167">
        <f>IF('Lineær programmering opg 4'!$M$4=0,"-",(-A8095+'Lineær programmering opg 4'!$M$4)/'Lineær programmering opg 4'!$K$4*-1)</f>
        <v>388.41599999995719</v>
      </c>
      <c r="E8095" s="167">
        <f>IF('Lineær programmering opg 4'!$M$5=0,"-",(-A8095+'Lineær programmering opg 4'!$M$5)/'Lineær programmering opg 4'!$K$5*-1)</f>
        <v>265.65599999998398</v>
      </c>
      <c r="F8095" s="167" t="str">
        <f>IF('Lineær programmering opg 4'!$E$6=0,"-",(-A8095+'Lineær programmering opg 4'!$M$6)/'Lineær programmering opg 4'!$K$6*-1)</f>
        <v>-</v>
      </c>
      <c r="G8095" s="167" t="str">
        <f>IF('Lineær programmering opg 4'!$D$7=0,"-",((-A8095+'Lineær programmering opg 4'!$M$7)/'Lineær programmering opg 4'!$K$7)*-1)</f>
        <v>-</v>
      </c>
      <c r="H8095" s="167" t="str">
        <f>IF('Lineær programmering opg 4'!$C$8=0,"-",((-A8095+'Lineær programmering opg 4'!$M$8)/'Lineær programmering opg 4'!$K$8)*-1)</f>
        <v>-</v>
      </c>
      <c r="I8095" s="167" t="str">
        <f>IF('Lineær programmering opg 4'!$D$8=0,"-",'Lineær programmering opg 4'!$G$8)</f>
        <v>-</v>
      </c>
      <c r="J8095" s="295">
        <f>A8095*'Lineær programmering opg 4'!$C$11+Datatabel!C8095*'Lineær programmering opg 4'!$D$11</f>
        <v>44427.599999999729</v>
      </c>
      <c r="K8095" s="9">
        <f t="shared" si="632"/>
        <v>0</v>
      </c>
      <c r="L8095" s="9">
        <f t="shared" si="633"/>
        <v>0</v>
      </c>
    </row>
    <row r="8096" spans="1:12" ht="15" x14ac:dyDescent="0.25">
      <c r="A8096" s="167">
        <f t="shared" si="631"/>
        <v>45.768000000021388</v>
      </c>
      <c r="B8096" s="325">
        <f t="shared" si="634"/>
        <v>0.19070000000008913</v>
      </c>
      <c r="C8096" s="167">
        <f t="shared" si="630"/>
        <v>265.67399999998395</v>
      </c>
      <c r="D8096" s="167">
        <f>IF('Lineær programmering opg 4'!$M$4=0,"-",(-A8096+'Lineær programmering opg 4'!$M$4)/'Lineær programmering opg 4'!$K$4*-1)</f>
        <v>388.4639999999572</v>
      </c>
      <c r="E8096" s="167">
        <f>IF('Lineær programmering opg 4'!$M$5=0,"-",(-A8096+'Lineær programmering opg 4'!$M$5)/'Lineær programmering opg 4'!$K$5*-1)</f>
        <v>265.67399999998395</v>
      </c>
      <c r="F8096" s="167" t="str">
        <f>IF('Lineær programmering opg 4'!$E$6=0,"-",(-A8096+'Lineær programmering opg 4'!$M$6)/'Lineær programmering opg 4'!$K$6*-1)</f>
        <v>-</v>
      </c>
      <c r="G8096" s="167" t="str">
        <f>IF('Lineær programmering opg 4'!$D$7=0,"-",((-A8096+'Lineær programmering opg 4'!$M$7)/'Lineær programmering opg 4'!$K$7)*-1)</f>
        <v>-</v>
      </c>
      <c r="H8096" s="167" t="str">
        <f>IF('Lineær programmering opg 4'!$C$8=0,"-",((-A8096+'Lineær programmering opg 4'!$M$8)/'Lineær programmering opg 4'!$K$8)*-1)</f>
        <v>-</v>
      </c>
      <c r="I8096" s="167" t="str">
        <f>IF('Lineær programmering opg 4'!$D$8=0,"-",'Lineær programmering opg 4'!$G$8)</f>
        <v>-</v>
      </c>
      <c r="J8096" s="295">
        <f>A8096*'Lineær programmering opg 4'!$C$11+Datatabel!C8096*'Lineær programmering opg 4'!$D$11</f>
        <v>44427.899999999732</v>
      </c>
      <c r="K8096" s="9">
        <f t="shared" si="632"/>
        <v>0</v>
      </c>
      <c r="L8096" s="9">
        <f t="shared" si="633"/>
        <v>0</v>
      </c>
    </row>
    <row r="8097" spans="1:12" ht="15" x14ac:dyDescent="0.25">
      <c r="A8097" s="167">
        <f t="shared" si="631"/>
        <v>45.744000000021394</v>
      </c>
      <c r="B8097" s="325">
        <f t="shared" si="634"/>
        <v>0.19060000000008914</v>
      </c>
      <c r="C8097" s="167">
        <f t="shared" si="630"/>
        <v>265.69199999998398</v>
      </c>
      <c r="D8097" s="167">
        <f>IF('Lineær programmering opg 4'!$M$4=0,"-",(-A8097+'Lineær programmering opg 4'!$M$4)/'Lineær programmering opg 4'!$K$4*-1)</f>
        <v>388.5119999999572</v>
      </c>
      <c r="E8097" s="167">
        <f>IF('Lineær programmering opg 4'!$M$5=0,"-",(-A8097+'Lineær programmering opg 4'!$M$5)/'Lineær programmering opg 4'!$K$5*-1)</f>
        <v>265.69199999998398</v>
      </c>
      <c r="F8097" s="167" t="str">
        <f>IF('Lineær programmering opg 4'!$E$6=0,"-",(-A8097+'Lineær programmering opg 4'!$M$6)/'Lineær programmering opg 4'!$K$6*-1)</f>
        <v>-</v>
      </c>
      <c r="G8097" s="167" t="str">
        <f>IF('Lineær programmering opg 4'!$D$7=0,"-",((-A8097+'Lineær programmering opg 4'!$M$7)/'Lineær programmering opg 4'!$K$7)*-1)</f>
        <v>-</v>
      </c>
      <c r="H8097" s="167" t="str">
        <f>IF('Lineær programmering opg 4'!$C$8=0,"-",((-A8097+'Lineær programmering opg 4'!$M$8)/'Lineær programmering opg 4'!$K$8)*-1)</f>
        <v>-</v>
      </c>
      <c r="I8097" s="167" t="str">
        <f>IF('Lineær programmering opg 4'!$D$8=0,"-",'Lineær programmering opg 4'!$G$8)</f>
        <v>-</v>
      </c>
      <c r="J8097" s="295">
        <f>A8097*'Lineær programmering opg 4'!$C$11+Datatabel!C8097*'Lineær programmering opg 4'!$D$11</f>
        <v>44428.199999999735</v>
      </c>
      <c r="K8097" s="9">
        <f t="shared" si="632"/>
        <v>0</v>
      </c>
      <c r="L8097" s="9">
        <f t="shared" si="633"/>
        <v>0</v>
      </c>
    </row>
    <row r="8098" spans="1:12" ht="15" x14ac:dyDescent="0.25">
      <c r="A8098" s="167">
        <f t="shared" si="631"/>
        <v>45.7200000000214</v>
      </c>
      <c r="B8098" s="325">
        <f t="shared" si="634"/>
        <v>0.19050000000008915</v>
      </c>
      <c r="C8098" s="167">
        <f t="shared" si="630"/>
        <v>265.70999999998395</v>
      </c>
      <c r="D8098" s="167">
        <f>IF('Lineær programmering opg 4'!$M$4=0,"-",(-A8098+'Lineær programmering opg 4'!$M$4)/'Lineær programmering opg 4'!$K$4*-1)</f>
        <v>388.5599999999572</v>
      </c>
      <c r="E8098" s="167">
        <f>IF('Lineær programmering opg 4'!$M$5=0,"-",(-A8098+'Lineær programmering opg 4'!$M$5)/'Lineær programmering opg 4'!$K$5*-1)</f>
        <v>265.70999999998395</v>
      </c>
      <c r="F8098" s="167" t="str">
        <f>IF('Lineær programmering opg 4'!$E$6=0,"-",(-A8098+'Lineær programmering opg 4'!$M$6)/'Lineær programmering opg 4'!$K$6*-1)</f>
        <v>-</v>
      </c>
      <c r="G8098" s="167" t="str">
        <f>IF('Lineær programmering opg 4'!$D$7=0,"-",((-A8098+'Lineær programmering opg 4'!$M$7)/'Lineær programmering opg 4'!$K$7)*-1)</f>
        <v>-</v>
      </c>
      <c r="H8098" s="167" t="str">
        <f>IF('Lineær programmering opg 4'!$C$8=0,"-",((-A8098+'Lineær programmering opg 4'!$M$8)/'Lineær programmering opg 4'!$K$8)*-1)</f>
        <v>-</v>
      </c>
      <c r="I8098" s="167" t="str">
        <f>IF('Lineær programmering opg 4'!$D$8=0,"-",'Lineær programmering opg 4'!$G$8)</f>
        <v>-</v>
      </c>
      <c r="J8098" s="295">
        <f>A8098*'Lineær programmering opg 4'!$C$11+Datatabel!C8098*'Lineær programmering opg 4'!$D$11</f>
        <v>44428.499999999731</v>
      </c>
      <c r="K8098" s="9">
        <f t="shared" si="632"/>
        <v>0</v>
      </c>
      <c r="L8098" s="9">
        <f t="shared" si="633"/>
        <v>0</v>
      </c>
    </row>
    <row r="8099" spans="1:12" ht="15" x14ac:dyDescent="0.25">
      <c r="A8099" s="167">
        <f t="shared" si="631"/>
        <v>45.6960000000214</v>
      </c>
      <c r="B8099" s="325">
        <f t="shared" si="634"/>
        <v>0.19040000000008916</v>
      </c>
      <c r="C8099" s="167">
        <f t="shared" si="630"/>
        <v>265.72799999998398</v>
      </c>
      <c r="D8099" s="167">
        <f>IF('Lineær programmering opg 4'!$M$4=0,"-",(-A8099+'Lineær programmering opg 4'!$M$4)/'Lineær programmering opg 4'!$K$4*-1)</f>
        <v>388.6079999999572</v>
      </c>
      <c r="E8099" s="167">
        <f>IF('Lineær programmering opg 4'!$M$5=0,"-",(-A8099+'Lineær programmering opg 4'!$M$5)/'Lineær programmering opg 4'!$K$5*-1)</f>
        <v>265.72799999998398</v>
      </c>
      <c r="F8099" s="167" t="str">
        <f>IF('Lineær programmering opg 4'!$E$6=0,"-",(-A8099+'Lineær programmering opg 4'!$M$6)/'Lineær programmering opg 4'!$K$6*-1)</f>
        <v>-</v>
      </c>
      <c r="G8099" s="167" t="str">
        <f>IF('Lineær programmering opg 4'!$D$7=0,"-",((-A8099+'Lineær programmering opg 4'!$M$7)/'Lineær programmering opg 4'!$K$7)*-1)</f>
        <v>-</v>
      </c>
      <c r="H8099" s="167" t="str">
        <f>IF('Lineær programmering opg 4'!$C$8=0,"-",((-A8099+'Lineær programmering opg 4'!$M$8)/'Lineær programmering opg 4'!$K$8)*-1)</f>
        <v>-</v>
      </c>
      <c r="I8099" s="167" t="str">
        <f>IF('Lineær programmering opg 4'!$D$8=0,"-",'Lineær programmering opg 4'!$G$8)</f>
        <v>-</v>
      </c>
      <c r="J8099" s="295">
        <f>A8099*'Lineær programmering opg 4'!$C$11+Datatabel!C8099*'Lineær programmering opg 4'!$D$11</f>
        <v>44428.799999999734</v>
      </c>
      <c r="K8099" s="9">
        <f t="shared" si="632"/>
        <v>0</v>
      </c>
      <c r="L8099" s="9">
        <f t="shared" si="633"/>
        <v>0</v>
      </c>
    </row>
    <row r="8100" spans="1:12" ht="15" x14ac:dyDescent="0.25">
      <c r="A8100" s="167">
        <f t="shared" si="631"/>
        <v>45.672000000021399</v>
      </c>
      <c r="B8100" s="325">
        <f t="shared" si="634"/>
        <v>0.19030000000008918</v>
      </c>
      <c r="C8100" s="167">
        <f t="shared" si="630"/>
        <v>265.74599999998395</v>
      </c>
      <c r="D8100" s="167">
        <f>IF('Lineær programmering opg 4'!$M$4=0,"-",(-A8100+'Lineær programmering opg 4'!$M$4)/'Lineær programmering opg 4'!$K$4*-1)</f>
        <v>388.6559999999572</v>
      </c>
      <c r="E8100" s="167">
        <f>IF('Lineær programmering opg 4'!$M$5=0,"-",(-A8100+'Lineær programmering opg 4'!$M$5)/'Lineær programmering opg 4'!$K$5*-1)</f>
        <v>265.74599999998395</v>
      </c>
      <c r="F8100" s="167" t="str">
        <f>IF('Lineær programmering opg 4'!$E$6=0,"-",(-A8100+'Lineær programmering opg 4'!$M$6)/'Lineær programmering opg 4'!$K$6*-1)</f>
        <v>-</v>
      </c>
      <c r="G8100" s="167" t="str">
        <f>IF('Lineær programmering opg 4'!$D$7=0,"-",((-A8100+'Lineær programmering opg 4'!$M$7)/'Lineær programmering opg 4'!$K$7)*-1)</f>
        <v>-</v>
      </c>
      <c r="H8100" s="167" t="str">
        <f>IF('Lineær programmering opg 4'!$C$8=0,"-",((-A8100+'Lineær programmering opg 4'!$M$8)/'Lineær programmering opg 4'!$K$8)*-1)</f>
        <v>-</v>
      </c>
      <c r="I8100" s="167" t="str">
        <f>IF('Lineær programmering opg 4'!$D$8=0,"-",'Lineær programmering opg 4'!$G$8)</f>
        <v>-</v>
      </c>
      <c r="J8100" s="295">
        <f>A8100*'Lineær programmering opg 4'!$C$11+Datatabel!C8100*'Lineær programmering opg 4'!$D$11</f>
        <v>44429.099999999729</v>
      </c>
      <c r="K8100" s="9">
        <f t="shared" si="632"/>
        <v>0</v>
      </c>
      <c r="L8100" s="9">
        <f t="shared" si="633"/>
        <v>0</v>
      </c>
    </row>
    <row r="8101" spans="1:12" ht="15" x14ac:dyDescent="0.25">
      <c r="A8101" s="167">
        <f t="shared" si="631"/>
        <v>45.648000000021405</v>
      </c>
      <c r="B8101" s="325">
        <f t="shared" si="634"/>
        <v>0.19020000000008919</v>
      </c>
      <c r="C8101" s="167">
        <f t="shared" si="630"/>
        <v>265.76399999998398</v>
      </c>
      <c r="D8101" s="167">
        <f>IF('Lineær programmering opg 4'!$M$4=0,"-",(-A8101+'Lineær programmering opg 4'!$M$4)/'Lineær programmering opg 4'!$K$4*-1)</f>
        <v>388.7039999999572</v>
      </c>
      <c r="E8101" s="167">
        <f>IF('Lineær programmering opg 4'!$M$5=0,"-",(-A8101+'Lineær programmering opg 4'!$M$5)/'Lineær programmering opg 4'!$K$5*-1)</f>
        <v>265.76399999998398</v>
      </c>
      <c r="F8101" s="167" t="str">
        <f>IF('Lineær programmering opg 4'!$E$6=0,"-",(-A8101+'Lineær programmering opg 4'!$M$6)/'Lineær programmering opg 4'!$K$6*-1)</f>
        <v>-</v>
      </c>
      <c r="G8101" s="167" t="str">
        <f>IF('Lineær programmering opg 4'!$D$7=0,"-",((-A8101+'Lineær programmering opg 4'!$M$7)/'Lineær programmering opg 4'!$K$7)*-1)</f>
        <v>-</v>
      </c>
      <c r="H8101" s="167" t="str">
        <f>IF('Lineær programmering opg 4'!$C$8=0,"-",((-A8101+'Lineær programmering opg 4'!$M$8)/'Lineær programmering opg 4'!$K$8)*-1)</f>
        <v>-</v>
      </c>
      <c r="I8101" s="167" t="str">
        <f>IF('Lineær programmering opg 4'!$D$8=0,"-",'Lineær programmering opg 4'!$G$8)</f>
        <v>-</v>
      </c>
      <c r="J8101" s="295">
        <f>A8101*'Lineær programmering opg 4'!$C$11+Datatabel!C8101*'Lineær programmering opg 4'!$D$11</f>
        <v>44429.39999999974</v>
      </c>
      <c r="K8101" s="9">
        <f t="shared" si="632"/>
        <v>0</v>
      </c>
      <c r="L8101" s="9">
        <f t="shared" si="633"/>
        <v>0</v>
      </c>
    </row>
    <row r="8102" spans="1:12" ht="15" x14ac:dyDescent="0.25">
      <c r="A8102" s="167">
        <f t="shared" si="631"/>
        <v>45.624000000021411</v>
      </c>
      <c r="B8102" s="325">
        <f t="shared" si="634"/>
        <v>0.1901000000000892</v>
      </c>
      <c r="C8102" s="167">
        <f t="shared" si="630"/>
        <v>265.78199999998395</v>
      </c>
      <c r="D8102" s="167">
        <f>IF('Lineær programmering opg 4'!$M$4=0,"-",(-A8102+'Lineær programmering opg 4'!$M$4)/'Lineær programmering opg 4'!$K$4*-1)</f>
        <v>388.75199999995721</v>
      </c>
      <c r="E8102" s="167">
        <f>IF('Lineær programmering opg 4'!$M$5=0,"-",(-A8102+'Lineær programmering opg 4'!$M$5)/'Lineær programmering opg 4'!$K$5*-1)</f>
        <v>265.78199999998395</v>
      </c>
      <c r="F8102" s="167" t="str">
        <f>IF('Lineær programmering opg 4'!$E$6=0,"-",(-A8102+'Lineær programmering opg 4'!$M$6)/'Lineær programmering opg 4'!$K$6*-1)</f>
        <v>-</v>
      </c>
      <c r="G8102" s="167" t="str">
        <f>IF('Lineær programmering opg 4'!$D$7=0,"-",((-A8102+'Lineær programmering opg 4'!$M$7)/'Lineær programmering opg 4'!$K$7)*-1)</f>
        <v>-</v>
      </c>
      <c r="H8102" s="167" t="str">
        <f>IF('Lineær programmering opg 4'!$C$8=0,"-",((-A8102+'Lineær programmering opg 4'!$M$8)/'Lineær programmering opg 4'!$K$8)*-1)</f>
        <v>-</v>
      </c>
      <c r="I8102" s="167" t="str">
        <f>IF('Lineær programmering opg 4'!$D$8=0,"-",'Lineær programmering opg 4'!$G$8)</f>
        <v>-</v>
      </c>
      <c r="J8102" s="295">
        <f>A8102*'Lineær programmering opg 4'!$C$11+Datatabel!C8102*'Lineær programmering opg 4'!$D$11</f>
        <v>44429.699999999735</v>
      </c>
      <c r="K8102" s="9">
        <f t="shared" si="632"/>
        <v>0</v>
      </c>
      <c r="L8102" s="9">
        <f t="shared" si="633"/>
        <v>0</v>
      </c>
    </row>
    <row r="8103" spans="1:12" ht="15" x14ac:dyDescent="0.25">
      <c r="A8103" s="167">
        <f t="shared" si="631"/>
        <v>45.60000000002141</v>
      </c>
      <c r="B8103" s="325">
        <f t="shared" si="634"/>
        <v>0.19000000000008921</v>
      </c>
      <c r="C8103" s="167">
        <f t="shared" si="630"/>
        <v>265.79999999998398</v>
      </c>
      <c r="D8103" s="167">
        <f>IF('Lineær programmering opg 4'!$M$4=0,"-",(-A8103+'Lineær programmering opg 4'!$M$4)/'Lineær programmering opg 4'!$K$4*-1)</f>
        <v>388.79999999995721</v>
      </c>
      <c r="E8103" s="167">
        <f>IF('Lineær programmering opg 4'!$M$5=0,"-",(-A8103+'Lineær programmering opg 4'!$M$5)/'Lineær programmering opg 4'!$K$5*-1)</f>
        <v>265.79999999998398</v>
      </c>
      <c r="F8103" s="167" t="str">
        <f>IF('Lineær programmering opg 4'!$E$6=0,"-",(-A8103+'Lineær programmering opg 4'!$M$6)/'Lineær programmering opg 4'!$K$6*-1)</f>
        <v>-</v>
      </c>
      <c r="G8103" s="167" t="str">
        <f>IF('Lineær programmering opg 4'!$D$7=0,"-",((-A8103+'Lineær programmering opg 4'!$M$7)/'Lineær programmering opg 4'!$K$7)*-1)</f>
        <v>-</v>
      </c>
      <c r="H8103" s="167" t="str">
        <f>IF('Lineær programmering opg 4'!$C$8=0,"-",((-A8103+'Lineær programmering opg 4'!$M$8)/'Lineær programmering opg 4'!$K$8)*-1)</f>
        <v>-</v>
      </c>
      <c r="I8103" s="167" t="str">
        <f>IF('Lineær programmering opg 4'!$D$8=0,"-",'Lineær programmering opg 4'!$G$8)</f>
        <v>-</v>
      </c>
      <c r="J8103" s="295">
        <f>A8103*'Lineær programmering opg 4'!$C$11+Datatabel!C8103*'Lineær programmering opg 4'!$D$11</f>
        <v>44429.999999999738</v>
      </c>
      <c r="K8103" s="9">
        <f t="shared" si="632"/>
        <v>0</v>
      </c>
      <c r="L8103" s="9">
        <f t="shared" si="633"/>
        <v>0</v>
      </c>
    </row>
    <row r="8104" spans="1:12" ht="15" x14ac:dyDescent="0.25">
      <c r="A8104" s="167">
        <f t="shared" si="631"/>
        <v>45.576000000021409</v>
      </c>
      <c r="B8104" s="325">
        <f t="shared" si="634"/>
        <v>0.18990000000008922</v>
      </c>
      <c r="C8104" s="167">
        <f t="shared" si="630"/>
        <v>265.81799999998395</v>
      </c>
      <c r="D8104" s="167">
        <f>IF('Lineær programmering opg 4'!$M$4=0,"-",(-A8104+'Lineær programmering opg 4'!$M$4)/'Lineær programmering opg 4'!$K$4*-1)</f>
        <v>388.84799999995721</v>
      </c>
      <c r="E8104" s="167">
        <f>IF('Lineær programmering opg 4'!$M$5=0,"-",(-A8104+'Lineær programmering opg 4'!$M$5)/'Lineær programmering opg 4'!$K$5*-1)</f>
        <v>265.81799999998395</v>
      </c>
      <c r="F8104" s="167" t="str">
        <f>IF('Lineær programmering opg 4'!$E$6=0,"-",(-A8104+'Lineær programmering opg 4'!$M$6)/'Lineær programmering opg 4'!$K$6*-1)</f>
        <v>-</v>
      </c>
      <c r="G8104" s="167" t="str">
        <f>IF('Lineær programmering opg 4'!$D$7=0,"-",((-A8104+'Lineær programmering opg 4'!$M$7)/'Lineær programmering opg 4'!$K$7)*-1)</f>
        <v>-</v>
      </c>
      <c r="H8104" s="167" t="str">
        <f>IF('Lineær programmering opg 4'!$C$8=0,"-",((-A8104+'Lineær programmering opg 4'!$M$8)/'Lineær programmering opg 4'!$K$8)*-1)</f>
        <v>-</v>
      </c>
      <c r="I8104" s="167" t="str">
        <f>IF('Lineær programmering opg 4'!$D$8=0,"-",'Lineær programmering opg 4'!$G$8)</f>
        <v>-</v>
      </c>
      <c r="J8104" s="295">
        <f>A8104*'Lineær programmering opg 4'!$C$11+Datatabel!C8104*'Lineær programmering opg 4'!$D$11</f>
        <v>44430.299999999741</v>
      </c>
      <c r="K8104" s="9">
        <f t="shared" si="632"/>
        <v>0</v>
      </c>
      <c r="L8104" s="9">
        <f t="shared" si="633"/>
        <v>0</v>
      </c>
    </row>
    <row r="8105" spans="1:12" ht="15" x14ac:dyDescent="0.25">
      <c r="A8105" s="167">
        <f t="shared" si="631"/>
        <v>45.552000000021415</v>
      </c>
      <c r="B8105" s="325">
        <f t="shared" si="634"/>
        <v>0.18980000000008923</v>
      </c>
      <c r="C8105" s="167">
        <f t="shared" si="630"/>
        <v>265.83599999998398</v>
      </c>
      <c r="D8105" s="167">
        <f>IF('Lineær programmering opg 4'!$M$4=0,"-",(-A8105+'Lineær programmering opg 4'!$M$4)/'Lineær programmering opg 4'!$K$4*-1)</f>
        <v>388.89599999995716</v>
      </c>
      <c r="E8105" s="167">
        <f>IF('Lineær programmering opg 4'!$M$5=0,"-",(-A8105+'Lineær programmering opg 4'!$M$5)/'Lineær programmering opg 4'!$K$5*-1)</f>
        <v>265.83599999998398</v>
      </c>
      <c r="F8105" s="167" t="str">
        <f>IF('Lineær programmering opg 4'!$E$6=0,"-",(-A8105+'Lineær programmering opg 4'!$M$6)/'Lineær programmering opg 4'!$K$6*-1)</f>
        <v>-</v>
      </c>
      <c r="G8105" s="167" t="str">
        <f>IF('Lineær programmering opg 4'!$D$7=0,"-",((-A8105+'Lineær programmering opg 4'!$M$7)/'Lineær programmering opg 4'!$K$7)*-1)</f>
        <v>-</v>
      </c>
      <c r="H8105" s="167" t="str">
        <f>IF('Lineær programmering opg 4'!$C$8=0,"-",((-A8105+'Lineær programmering opg 4'!$M$8)/'Lineær programmering opg 4'!$K$8)*-1)</f>
        <v>-</v>
      </c>
      <c r="I8105" s="167" t="str">
        <f>IF('Lineær programmering opg 4'!$D$8=0,"-",'Lineær programmering opg 4'!$G$8)</f>
        <v>-</v>
      </c>
      <c r="J8105" s="295">
        <f>A8105*'Lineær programmering opg 4'!$C$11+Datatabel!C8105*'Lineær programmering opg 4'!$D$11</f>
        <v>44430.599999999744</v>
      </c>
      <c r="K8105" s="9">
        <f t="shared" si="632"/>
        <v>0</v>
      </c>
      <c r="L8105" s="9">
        <f t="shared" si="633"/>
        <v>0</v>
      </c>
    </row>
    <row r="8106" spans="1:12" ht="15" x14ac:dyDescent="0.25">
      <c r="A8106" s="167">
        <f t="shared" si="631"/>
        <v>45.528000000021422</v>
      </c>
      <c r="B8106" s="325">
        <f t="shared" si="634"/>
        <v>0.18970000000008924</v>
      </c>
      <c r="C8106" s="167">
        <f t="shared" si="630"/>
        <v>265.85399999998396</v>
      </c>
      <c r="D8106" s="167">
        <f>IF('Lineær programmering opg 4'!$M$4=0,"-",(-A8106+'Lineær programmering opg 4'!$M$4)/'Lineær programmering opg 4'!$K$4*-1)</f>
        <v>388.94399999995716</v>
      </c>
      <c r="E8106" s="167">
        <f>IF('Lineær programmering opg 4'!$M$5=0,"-",(-A8106+'Lineær programmering opg 4'!$M$5)/'Lineær programmering opg 4'!$K$5*-1)</f>
        <v>265.85399999998396</v>
      </c>
      <c r="F8106" s="167" t="str">
        <f>IF('Lineær programmering opg 4'!$E$6=0,"-",(-A8106+'Lineær programmering opg 4'!$M$6)/'Lineær programmering opg 4'!$K$6*-1)</f>
        <v>-</v>
      </c>
      <c r="G8106" s="167" t="str">
        <f>IF('Lineær programmering opg 4'!$D$7=0,"-",((-A8106+'Lineær programmering opg 4'!$M$7)/'Lineær programmering opg 4'!$K$7)*-1)</f>
        <v>-</v>
      </c>
      <c r="H8106" s="167" t="str">
        <f>IF('Lineær programmering opg 4'!$C$8=0,"-",((-A8106+'Lineær programmering opg 4'!$M$8)/'Lineær programmering opg 4'!$K$8)*-1)</f>
        <v>-</v>
      </c>
      <c r="I8106" s="167" t="str">
        <f>IF('Lineær programmering opg 4'!$D$8=0,"-",'Lineær programmering opg 4'!$G$8)</f>
        <v>-</v>
      </c>
      <c r="J8106" s="295">
        <f>A8106*'Lineær programmering opg 4'!$C$11+Datatabel!C8106*'Lineær programmering opg 4'!$D$11</f>
        <v>44430.899999999732</v>
      </c>
      <c r="K8106" s="9">
        <f t="shared" si="632"/>
        <v>0</v>
      </c>
      <c r="L8106" s="9">
        <f t="shared" si="633"/>
        <v>0</v>
      </c>
    </row>
    <row r="8107" spans="1:12" ht="15" x14ac:dyDescent="0.25">
      <c r="A8107" s="167">
        <f t="shared" si="631"/>
        <v>45.504000000021421</v>
      </c>
      <c r="B8107" s="325">
        <f t="shared" si="634"/>
        <v>0.18960000000008925</v>
      </c>
      <c r="C8107" s="167">
        <f t="shared" si="630"/>
        <v>265.87199999998398</v>
      </c>
      <c r="D8107" s="167">
        <f>IF('Lineær programmering opg 4'!$M$4=0,"-",(-A8107+'Lineær programmering opg 4'!$M$4)/'Lineær programmering opg 4'!$K$4*-1)</f>
        <v>388.99199999995716</v>
      </c>
      <c r="E8107" s="167">
        <f>IF('Lineær programmering opg 4'!$M$5=0,"-",(-A8107+'Lineær programmering opg 4'!$M$5)/'Lineær programmering opg 4'!$K$5*-1)</f>
        <v>265.87199999998398</v>
      </c>
      <c r="F8107" s="167" t="str">
        <f>IF('Lineær programmering opg 4'!$E$6=0,"-",(-A8107+'Lineær programmering opg 4'!$M$6)/'Lineær programmering opg 4'!$K$6*-1)</f>
        <v>-</v>
      </c>
      <c r="G8107" s="167" t="str">
        <f>IF('Lineær programmering opg 4'!$D$7=0,"-",((-A8107+'Lineær programmering opg 4'!$M$7)/'Lineær programmering opg 4'!$K$7)*-1)</f>
        <v>-</v>
      </c>
      <c r="H8107" s="167" t="str">
        <f>IF('Lineær programmering opg 4'!$C$8=0,"-",((-A8107+'Lineær programmering opg 4'!$M$8)/'Lineær programmering opg 4'!$K$8)*-1)</f>
        <v>-</v>
      </c>
      <c r="I8107" s="167" t="str">
        <f>IF('Lineær programmering opg 4'!$D$8=0,"-",'Lineær programmering opg 4'!$G$8)</f>
        <v>-</v>
      </c>
      <c r="J8107" s="295">
        <f>A8107*'Lineær programmering opg 4'!$C$11+Datatabel!C8107*'Lineær programmering opg 4'!$D$11</f>
        <v>44431.199999999735</v>
      </c>
      <c r="K8107" s="9">
        <f t="shared" si="632"/>
        <v>0</v>
      </c>
      <c r="L8107" s="9">
        <f t="shared" si="633"/>
        <v>0</v>
      </c>
    </row>
    <row r="8108" spans="1:12" ht="15" x14ac:dyDescent="0.25">
      <c r="A8108" s="167">
        <f t="shared" si="631"/>
        <v>45.48000000002142</v>
      </c>
      <c r="B8108" s="325">
        <f t="shared" si="634"/>
        <v>0.18950000000008926</v>
      </c>
      <c r="C8108" s="167">
        <f t="shared" si="630"/>
        <v>265.88999999998396</v>
      </c>
      <c r="D8108" s="167">
        <f>IF('Lineær programmering opg 4'!$M$4=0,"-",(-A8108+'Lineær programmering opg 4'!$M$4)/'Lineær programmering opg 4'!$K$4*-1)</f>
        <v>389.03999999995716</v>
      </c>
      <c r="E8108" s="167">
        <f>IF('Lineær programmering opg 4'!$M$5=0,"-",(-A8108+'Lineær programmering opg 4'!$M$5)/'Lineær programmering opg 4'!$K$5*-1)</f>
        <v>265.88999999998396</v>
      </c>
      <c r="F8108" s="167" t="str">
        <f>IF('Lineær programmering opg 4'!$E$6=0,"-",(-A8108+'Lineær programmering opg 4'!$M$6)/'Lineær programmering opg 4'!$K$6*-1)</f>
        <v>-</v>
      </c>
      <c r="G8108" s="167" t="str">
        <f>IF('Lineær programmering opg 4'!$D$7=0,"-",((-A8108+'Lineær programmering opg 4'!$M$7)/'Lineær programmering opg 4'!$K$7)*-1)</f>
        <v>-</v>
      </c>
      <c r="H8108" s="167" t="str">
        <f>IF('Lineær programmering opg 4'!$C$8=0,"-",((-A8108+'Lineær programmering opg 4'!$M$8)/'Lineær programmering opg 4'!$K$8)*-1)</f>
        <v>-</v>
      </c>
      <c r="I8108" s="167" t="str">
        <f>IF('Lineær programmering opg 4'!$D$8=0,"-",'Lineær programmering opg 4'!$G$8)</f>
        <v>-</v>
      </c>
      <c r="J8108" s="295">
        <f>A8108*'Lineær programmering opg 4'!$C$11+Datatabel!C8108*'Lineær programmering opg 4'!$D$11</f>
        <v>44431.499999999731</v>
      </c>
      <c r="K8108" s="9">
        <f t="shared" si="632"/>
        <v>0</v>
      </c>
      <c r="L8108" s="9">
        <f t="shared" si="633"/>
        <v>0</v>
      </c>
    </row>
    <row r="8109" spans="1:12" ht="15" x14ac:dyDescent="0.25">
      <c r="A8109" s="167">
        <f t="shared" si="631"/>
        <v>45.456000000021426</v>
      </c>
      <c r="B8109" s="325">
        <f t="shared" si="634"/>
        <v>0.18940000000008927</v>
      </c>
      <c r="C8109" s="167">
        <f t="shared" si="630"/>
        <v>265.90799999998393</v>
      </c>
      <c r="D8109" s="167">
        <f>IF('Lineær programmering opg 4'!$M$4=0,"-",(-A8109+'Lineær programmering opg 4'!$M$4)/'Lineær programmering opg 4'!$K$4*-1)</f>
        <v>389.08799999995716</v>
      </c>
      <c r="E8109" s="167">
        <f>IF('Lineær programmering opg 4'!$M$5=0,"-",(-A8109+'Lineær programmering opg 4'!$M$5)/'Lineær programmering opg 4'!$K$5*-1)</f>
        <v>265.90799999998393</v>
      </c>
      <c r="F8109" s="167" t="str">
        <f>IF('Lineær programmering opg 4'!$E$6=0,"-",(-A8109+'Lineær programmering opg 4'!$M$6)/'Lineær programmering opg 4'!$K$6*-1)</f>
        <v>-</v>
      </c>
      <c r="G8109" s="167" t="str">
        <f>IF('Lineær programmering opg 4'!$D$7=0,"-",((-A8109+'Lineær programmering opg 4'!$M$7)/'Lineær programmering opg 4'!$K$7)*-1)</f>
        <v>-</v>
      </c>
      <c r="H8109" s="167" t="str">
        <f>IF('Lineær programmering opg 4'!$C$8=0,"-",((-A8109+'Lineær programmering opg 4'!$M$8)/'Lineær programmering opg 4'!$K$8)*-1)</f>
        <v>-</v>
      </c>
      <c r="I8109" s="167" t="str">
        <f>IF('Lineær programmering opg 4'!$D$8=0,"-",'Lineær programmering opg 4'!$G$8)</f>
        <v>-</v>
      </c>
      <c r="J8109" s="295">
        <f>A8109*'Lineær programmering opg 4'!$C$11+Datatabel!C8109*'Lineær programmering opg 4'!$D$11</f>
        <v>44431.799999999734</v>
      </c>
      <c r="K8109" s="9">
        <f t="shared" si="632"/>
        <v>0</v>
      </c>
      <c r="L8109" s="9">
        <f t="shared" si="633"/>
        <v>0</v>
      </c>
    </row>
    <row r="8110" spans="1:12" ht="15" x14ac:dyDescent="0.25">
      <c r="A8110" s="167">
        <f t="shared" si="631"/>
        <v>45.432000000021432</v>
      </c>
      <c r="B8110" s="325">
        <f t="shared" si="634"/>
        <v>0.18930000000008929</v>
      </c>
      <c r="C8110" s="167">
        <f t="shared" si="630"/>
        <v>265.92599999998396</v>
      </c>
      <c r="D8110" s="167">
        <f>IF('Lineær programmering opg 4'!$M$4=0,"-",(-A8110+'Lineær programmering opg 4'!$M$4)/'Lineær programmering opg 4'!$K$4*-1)</f>
        <v>389.13599999995711</v>
      </c>
      <c r="E8110" s="167">
        <f>IF('Lineær programmering opg 4'!$M$5=0,"-",(-A8110+'Lineær programmering opg 4'!$M$5)/'Lineær programmering opg 4'!$K$5*-1)</f>
        <v>265.92599999998396</v>
      </c>
      <c r="F8110" s="167" t="str">
        <f>IF('Lineær programmering opg 4'!$E$6=0,"-",(-A8110+'Lineær programmering opg 4'!$M$6)/'Lineær programmering opg 4'!$K$6*-1)</f>
        <v>-</v>
      </c>
      <c r="G8110" s="167" t="str">
        <f>IF('Lineær programmering opg 4'!$D$7=0,"-",((-A8110+'Lineær programmering opg 4'!$M$7)/'Lineær programmering opg 4'!$K$7)*-1)</f>
        <v>-</v>
      </c>
      <c r="H8110" s="167" t="str">
        <f>IF('Lineær programmering opg 4'!$C$8=0,"-",((-A8110+'Lineær programmering opg 4'!$M$8)/'Lineær programmering opg 4'!$K$8)*-1)</f>
        <v>-</v>
      </c>
      <c r="I8110" s="167" t="str">
        <f>IF('Lineær programmering opg 4'!$D$8=0,"-",'Lineær programmering opg 4'!$G$8)</f>
        <v>-</v>
      </c>
      <c r="J8110" s="295">
        <f>A8110*'Lineær programmering opg 4'!$C$11+Datatabel!C8110*'Lineær programmering opg 4'!$D$11</f>
        <v>44432.099999999737</v>
      </c>
      <c r="K8110" s="9">
        <f t="shared" si="632"/>
        <v>0</v>
      </c>
      <c r="L8110" s="9">
        <f t="shared" si="633"/>
        <v>0</v>
      </c>
    </row>
    <row r="8111" spans="1:12" ht="15" x14ac:dyDescent="0.25">
      <c r="A8111" s="167">
        <f t="shared" si="631"/>
        <v>45.408000000021431</v>
      </c>
      <c r="B8111" s="325">
        <f t="shared" si="634"/>
        <v>0.1892000000000893</v>
      </c>
      <c r="C8111" s="167">
        <f t="shared" si="630"/>
        <v>265.94399999998393</v>
      </c>
      <c r="D8111" s="167">
        <f>IF('Lineær programmering opg 4'!$M$4=0,"-",(-A8111+'Lineær programmering opg 4'!$M$4)/'Lineær programmering opg 4'!$K$4*-1)</f>
        <v>389.18399999995711</v>
      </c>
      <c r="E8111" s="167">
        <f>IF('Lineær programmering opg 4'!$M$5=0,"-",(-A8111+'Lineær programmering opg 4'!$M$5)/'Lineær programmering opg 4'!$K$5*-1)</f>
        <v>265.94399999998393</v>
      </c>
      <c r="F8111" s="167" t="str">
        <f>IF('Lineær programmering opg 4'!$E$6=0,"-",(-A8111+'Lineær programmering opg 4'!$M$6)/'Lineær programmering opg 4'!$K$6*-1)</f>
        <v>-</v>
      </c>
      <c r="G8111" s="167" t="str">
        <f>IF('Lineær programmering opg 4'!$D$7=0,"-",((-A8111+'Lineær programmering opg 4'!$M$7)/'Lineær programmering opg 4'!$K$7)*-1)</f>
        <v>-</v>
      </c>
      <c r="H8111" s="167" t="str">
        <f>IF('Lineær programmering opg 4'!$C$8=0,"-",((-A8111+'Lineær programmering opg 4'!$M$8)/'Lineær programmering opg 4'!$K$8)*-1)</f>
        <v>-</v>
      </c>
      <c r="I8111" s="167" t="str">
        <f>IF('Lineær programmering opg 4'!$D$8=0,"-",'Lineær programmering opg 4'!$G$8)</f>
        <v>-</v>
      </c>
      <c r="J8111" s="295">
        <f>A8111*'Lineær programmering opg 4'!$C$11+Datatabel!C8111*'Lineær programmering opg 4'!$D$11</f>
        <v>44432.399999999732</v>
      </c>
      <c r="K8111" s="9">
        <f t="shared" si="632"/>
        <v>0</v>
      </c>
      <c r="L8111" s="9">
        <f t="shared" si="633"/>
        <v>0</v>
      </c>
    </row>
    <row r="8112" spans="1:12" ht="15" x14ac:dyDescent="0.25">
      <c r="A8112" s="167">
        <f t="shared" si="631"/>
        <v>45.38400000002143</v>
      </c>
      <c r="B8112" s="325">
        <f t="shared" si="634"/>
        <v>0.18910000000008931</v>
      </c>
      <c r="C8112" s="167">
        <f t="shared" si="630"/>
        <v>265.96199999998396</v>
      </c>
      <c r="D8112" s="167">
        <f>IF('Lineær programmering opg 4'!$M$4=0,"-",(-A8112+'Lineær programmering opg 4'!$M$4)/'Lineær programmering opg 4'!$K$4*-1)</f>
        <v>389.23199999995711</v>
      </c>
      <c r="E8112" s="167">
        <f>IF('Lineær programmering opg 4'!$M$5=0,"-",(-A8112+'Lineær programmering opg 4'!$M$5)/'Lineær programmering opg 4'!$K$5*-1)</f>
        <v>265.96199999998396</v>
      </c>
      <c r="F8112" s="167" t="str">
        <f>IF('Lineær programmering opg 4'!$E$6=0,"-",(-A8112+'Lineær programmering opg 4'!$M$6)/'Lineær programmering opg 4'!$K$6*-1)</f>
        <v>-</v>
      </c>
      <c r="G8112" s="167" t="str">
        <f>IF('Lineær programmering opg 4'!$D$7=0,"-",((-A8112+'Lineær programmering opg 4'!$M$7)/'Lineær programmering opg 4'!$K$7)*-1)</f>
        <v>-</v>
      </c>
      <c r="H8112" s="167" t="str">
        <f>IF('Lineær programmering opg 4'!$C$8=0,"-",((-A8112+'Lineær programmering opg 4'!$M$8)/'Lineær programmering opg 4'!$K$8)*-1)</f>
        <v>-</v>
      </c>
      <c r="I8112" s="167" t="str">
        <f>IF('Lineær programmering opg 4'!$D$8=0,"-",'Lineær programmering opg 4'!$G$8)</f>
        <v>-</v>
      </c>
      <c r="J8112" s="295">
        <f>A8112*'Lineær programmering opg 4'!$C$11+Datatabel!C8112*'Lineær programmering opg 4'!$D$11</f>
        <v>44432.699999999735</v>
      </c>
      <c r="K8112" s="9">
        <f t="shared" si="632"/>
        <v>0</v>
      </c>
      <c r="L8112" s="9">
        <f t="shared" si="633"/>
        <v>0</v>
      </c>
    </row>
    <row r="8113" spans="1:12" ht="15" x14ac:dyDescent="0.25">
      <c r="A8113" s="167">
        <f t="shared" si="631"/>
        <v>45.360000000021437</v>
      </c>
      <c r="B8113" s="325">
        <f t="shared" si="634"/>
        <v>0.18900000000008932</v>
      </c>
      <c r="C8113" s="167">
        <f t="shared" si="630"/>
        <v>265.97999999998393</v>
      </c>
      <c r="D8113" s="167">
        <f>IF('Lineær programmering opg 4'!$M$4=0,"-",(-A8113+'Lineær programmering opg 4'!$M$4)/'Lineær programmering opg 4'!$K$4*-1)</f>
        <v>389.27999999995711</v>
      </c>
      <c r="E8113" s="167">
        <f>IF('Lineær programmering opg 4'!$M$5=0,"-",(-A8113+'Lineær programmering opg 4'!$M$5)/'Lineær programmering opg 4'!$K$5*-1)</f>
        <v>265.97999999998393</v>
      </c>
      <c r="F8113" s="167" t="str">
        <f>IF('Lineær programmering opg 4'!$E$6=0,"-",(-A8113+'Lineær programmering opg 4'!$M$6)/'Lineær programmering opg 4'!$K$6*-1)</f>
        <v>-</v>
      </c>
      <c r="G8113" s="167" t="str">
        <f>IF('Lineær programmering opg 4'!$D$7=0,"-",((-A8113+'Lineær programmering opg 4'!$M$7)/'Lineær programmering opg 4'!$K$7)*-1)</f>
        <v>-</v>
      </c>
      <c r="H8113" s="167" t="str">
        <f>IF('Lineær programmering opg 4'!$C$8=0,"-",((-A8113+'Lineær programmering opg 4'!$M$8)/'Lineær programmering opg 4'!$K$8)*-1)</f>
        <v>-</v>
      </c>
      <c r="I8113" s="167" t="str">
        <f>IF('Lineær programmering opg 4'!$D$8=0,"-",'Lineær programmering opg 4'!$G$8)</f>
        <v>-</v>
      </c>
      <c r="J8113" s="295">
        <f>A8113*'Lineær programmering opg 4'!$C$11+Datatabel!C8113*'Lineær programmering opg 4'!$D$11</f>
        <v>44432.999999999738</v>
      </c>
      <c r="K8113" s="9">
        <f t="shared" si="632"/>
        <v>0</v>
      </c>
      <c r="L8113" s="9">
        <f t="shared" si="633"/>
        <v>0</v>
      </c>
    </row>
    <row r="8114" spans="1:12" ht="15" x14ac:dyDescent="0.25">
      <c r="A8114" s="167">
        <f t="shared" si="631"/>
        <v>45.336000000021443</v>
      </c>
      <c r="B8114" s="325">
        <f t="shared" si="634"/>
        <v>0.18890000000008933</v>
      </c>
      <c r="C8114" s="167">
        <f t="shared" si="630"/>
        <v>265.99799999998396</v>
      </c>
      <c r="D8114" s="167">
        <f>IF('Lineær programmering opg 4'!$M$4=0,"-",(-A8114+'Lineær programmering opg 4'!$M$4)/'Lineær programmering opg 4'!$K$4*-1)</f>
        <v>389.32799999995711</v>
      </c>
      <c r="E8114" s="167">
        <f>IF('Lineær programmering opg 4'!$M$5=0,"-",(-A8114+'Lineær programmering opg 4'!$M$5)/'Lineær programmering opg 4'!$K$5*-1)</f>
        <v>265.99799999998396</v>
      </c>
      <c r="F8114" s="167" t="str">
        <f>IF('Lineær programmering opg 4'!$E$6=0,"-",(-A8114+'Lineær programmering opg 4'!$M$6)/'Lineær programmering opg 4'!$K$6*-1)</f>
        <v>-</v>
      </c>
      <c r="G8114" s="167" t="str">
        <f>IF('Lineær programmering opg 4'!$D$7=0,"-",((-A8114+'Lineær programmering opg 4'!$M$7)/'Lineær programmering opg 4'!$K$7)*-1)</f>
        <v>-</v>
      </c>
      <c r="H8114" s="167" t="str">
        <f>IF('Lineær programmering opg 4'!$C$8=0,"-",((-A8114+'Lineær programmering opg 4'!$M$8)/'Lineær programmering opg 4'!$K$8)*-1)</f>
        <v>-</v>
      </c>
      <c r="I8114" s="167" t="str">
        <f>IF('Lineær programmering opg 4'!$D$8=0,"-",'Lineær programmering opg 4'!$G$8)</f>
        <v>-</v>
      </c>
      <c r="J8114" s="295">
        <f>A8114*'Lineær programmering opg 4'!$C$11+Datatabel!C8114*'Lineær programmering opg 4'!$D$11</f>
        <v>44433.299999999741</v>
      </c>
      <c r="K8114" s="9">
        <f t="shared" si="632"/>
        <v>0</v>
      </c>
      <c r="L8114" s="9">
        <f t="shared" si="633"/>
        <v>0</v>
      </c>
    </row>
    <row r="8115" spans="1:12" ht="15" x14ac:dyDescent="0.25">
      <c r="A8115" s="167">
        <f t="shared" si="631"/>
        <v>45.312000000021442</v>
      </c>
      <c r="B8115" s="325">
        <f t="shared" si="634"/>
        <v>0.18880000000008934</v>
      </c>
      <c r="C8115" s="167">
        <f t="shared" si="630"/>
        <v>266.01599999998393</v>
      </c>
      <c r="D8115" s="167">
        <f>IF('Lineær programmering opg 4'!$M$4=0,"-",(-A8115+'Lineær programmering opg 4'!$M$4)/'Lineær programmering opg 4'!$K$4*-1)</f>
        <v>389.37599999995712</v>
      </c>
      <c r="E8115" s="167">
        <f>IF('Lineær programmering opg 4'!$M$5=0,"-",(-A8115+'Lineær programmering opg 4'!$M$5)/'Lineær programmering opg 4'!$K$5*-1)</f>
        <v>266.01599999998393</v>
      </c>
      <c r="F8115" s="167" t="str">
        <f>IF('Lineær programmering opg 4'!$E$6=0,"-",(-A8115+'Lineær programmering opg 4'!$M$6)/'Lineær programmering opg 4'!$K$6*-1)</f>
        <v>-</v>
      </c>
      <c r="G8115" s="167" t="str">
        <f>IF('Lineær programmering opg 4'!$D$7=0,"-",((-A8115+'Lineær programmering opg 4'!$M$7)/'Lineær programmering opg 4'!$K$7)*-1)</f>
        <v>-</v>
      </c>
      <c r="H8115" s="167" t="str">
        <f>IF('Lineær programmering opg 4'!$C$8=0,"-",((-A8115+'Lineær programmering opg 4'!$M$8)/'Lineær programmering opg 4'!$K$8)*-1)</f>
        <v>-</v>
      </c>
      <c r="I8115" s="167" t="str">
        <f>IF('Lineær programmering opg 4'!$D$8=0,"-",'Lineær programmering opg 4'!$G$8)</f>
        <v>-</v>
      </c>
      <c r="J8115" s="295">
        <f>A8115*'Lineær programmering opg 4'!$C$11+Datatabel!C8115*'Lineær programmering opg 4'!$D$11</f>
        <v>44433.599999999737</v>
      </c>
      <c r="K8115" s="9">
        <f t="shared" si="632"/>
        <v>0</v>
      </c>
      <c r="L8115" s="9">
        <f t="shared" si="633"/>
        <v>0</v>
      </c>
    </row>
    <row r="8116" spans="1:12" ht="15" x14ac:dyDescent="0.25">
      <c r="A8116" s="167">
        <f t="shared" si="631"/>
        <v>45.288000000021441</v>
      </c>
      <c r="B8116" s="325">
        <f t="shared" si="634"/>
        <v>0.18870000000008935</v>
      </c>
      <c r="C8116" s="167">
        <f t="shared" si="630"/>
        <v>266.03399999998396</v>
      </c>
      <c r="D8116" s="167">
        <f>IF('Lineær programmering opg 4'!$M$4=0,"-",(-A8116+'Lineær programmering opg 4'!$M$4)/'Lineær programmering opg 4'!$K$4*-1)</f>
        <v>389.42399999995712</v>
      </c>
      <c r="E8116" s="167">
        <f>IF('Lineær programmering opg 4'!$M$5=0,"-",(-A8116+'Lineær programmering opg 4'!$M$5)/'Lineær programmering opg 4'!$K$5*-1)</f>
        <v>266.03399999998396</v>
      </c>
      <c r="F8116" s="167" t="str">
        <f>IF('Lineær programmering opg 4'!$E$6=0,"-",(-A8116+'Lineær programmering opg 4'!$M$6)/'Lineær programmering opg 4'!$K$6*-1)</f>
        <v>-</v>
      </c>
      <c r="G8116" s="167" t="str">
        <f>IF('Lineær programmering opg 4'!$D$7=0,"-",((-A8116+'Lineær programmering opg 4'!$M$7)/'Lineær programmering opg 4'!$K$7)*-1)</f>
        <v>-</v>
      </c>
      <c r="H8116" s="167" t="str">
        <f>IF('Lineær programmering opg 4'!$C$8=0,"-",((-A8116+'Lineær programmering opg 4'!$M$8)/'Lineær programmering opg 4'!$K$8)*-1)</f>
        <v>-</v>
      </c>
      <c r="I8116" s="167" t="str">
        <f>IF('Lineær programmering opg 4'!$D$8=0,"-",'Lineær programmering opg 4'!$G$8)</f>
        <v>-</v>
      </c>
      <c r="J8116" s="295">
        <f>A8116*'Lineær programmering opg 4'!$C$11+Datatabel!C8116*'Lineær programmering opg 4'!$D$11</f>
        <v>44433.89999999974</v>
      </c>
      <c r="K8116" s="9">
        <f t="shared" si="632"/>
        <v>0</v>
      </c>
      <c r="L8116" s="9">
        <f t="shared" si="633"/>
        <v>0</v>
      </c>
    </row>
    <row r="8117" spans="1:12" ht="15" x14ac:dyDescent="0.25">
      <c r="A8117" s="167">
        <f t="shared" si="631"/>
        <v>45.264000000021447</v>
      </c>
      <c r="B8117" s="325">
        <f t="shared" si="634"/>
        <v>0.18860000000008936</v>
      </c>
      <c r="C8117" s="167">
        <f t="shared" si="630"/>
        <v>266.05199999998393</v>
      </c>
      <c r="D8117" s="167">
        <f>IF('Lineær programmering opg 4'!$M$4=0,"-",(-A8117+'Lineær programmering opg 4'!$M$4)/'Lineær programmering opg 4'!$K$4*-1)</f>
        <v>389.47199999995712</v>
      </c>
      <c r="E8117" s="167">
        <f>IF('Lineær programmering opg 4'!$M$5=0,"-",(-A8117+'Lineær programmering opg 4'!$M$5)/'Lineær programmering opg 4'!$K$5*-1)</f>
        <v>266.05199999998393</v>
      </c>
      <c r="F8117" s="167" t="str">
        <f>IF('Lineær programmering opg 4'!$E$6=0,"-",(-A8117+'Lineær programmering opg 4'!$M$6)/'Lineær programmering opg 4'!$K$6*-1)</f>
        <v>-</v>
      </c>
      <c r="G8117" s="167" t="str">
        <f>IF('Lineær programmering opg 4'!$D$7=0,"-",((-A8117+'Lineær programmering opg 4'!$M$7)/'Lineær programmering opg 4'!$K$7)*-1)</f>
        <v>-</v>
      </c>
      <c r="H8117" s="167" t="str">
        <f>IF('Lineær programmering opg 4'!$C$8=0,"-",((-A8117+'Lineær programmering opg 4'!$M$8)/'Lineær programmering opg 4'!$K$8)*-1)</f>
        <v>-</v>
      </c>
      <c r="I8117" s="167" t="str">
        <f>IF('Lineær programmering opg 4'!$D$8=0,"-",'Lineær programmering opg 4'!$G$8)</f>
        <v>-</v>
      </c>
      <c r="J8117" s="295">
        <f>A8117*'Lineær programmering opg 4'!$C$11+Datatabel!C8117*'Lineær programmering opg 4'!$D$11</f>
        <v>44434.199999999735</v>
      </c>
      <c r="K8117" s="9">
        <f t="shared" si="632"/>
        <v>0</v>
      </c>
      <c r="L8117" s="9">
        <f t="shared" si="633"/>
        <v>0</v>
      </c>
    </row>
    <row r="8118" spans="1:12" ht="15" x14ac:dyDescent="0.25">
      <c r="A8118" s="167">
        <f t="shared" si="631"/>
        <v>45.240000000021453</v>
      </c>
      <c r="B8118" s="325">
        <f t="shared" si="634"/>
        <v>0.18850000000008937</v>
      </c>
      <c r="C8118" s="167">
        <f t="shared" si="630"/>
        <v>266.06999999998396</v>
      </c>
      <c r="D8118" s="167">
        <f>IF('Lineær programmering opg 4'!$M$4=0,"-",(-A8118+'Lineær programmering opg 4'!$M$4)/'Lineær programmering opg 4'!$K$4*-1)</f>
        <v>389.51999999995712</v>
      </c>
      <c r="E8118" s="167">
        <f>IF('Lineær programmering opg 4'!$M$5=0,"-",(-A8118+'Lineær programmering opg 4'!$M$5)/'Lineær programmering opg 4'!$K$5*-1)</f>
        <v>266.06999999998396</v>
      </c>
      <c r="F8118" s="167" t="str">
        <f>IF('Lineær programmering opg 4'!$E$6=0,"-",(-A8118+'Lineær programmering opg 4'!$M$6)/'Lineær programmering opg 4'!$K$6*-1)</f>
        <v>-</v>
      </c>
      <c r="G8118" s="167" t="str">
        <f>IF('Lineær programmering opg 4'!$D$7=0,"-",((-A8118+'Lineær programmering opg 4'!$M$7)/'Lineær programmering opg 4'!$K$7)*-1)</f>
        <v>-</v>
      </c>
      <c r="H8118" s="167" t="str">
        <f>IF('Lineær programmering opg 4'!$C$8=0,"-",((-A8118+'Lineær programmering opg 4'!$M$8)/'Lineær programmering opg 4'!$K$8)*-1)</f>
        <v>-</v>
      </c>
      <c r="I8118" s="167" t="str">
        <f>IF('Lineær programmering opg 4'!$D$8=0,"-",'Lineær programmering opg 4'!$G$8)</f>
        <v>-</v>
      </c>
      <c r="J8118" s="295">
        <f>A8118*'Lineær programmering opg 4'!$C$11+Datatabel!C8118*'Lineær programmering opg 4'!$D$11</f>
        <v>44434.499999999738</v>
      </c>
      <c r="K8118" s="9">
        <f t="shared" si="632"/>
        <v>0</v>
      </c>
      <c r="L8118" s="9">
        <f t="shared" si="633"/>
        <v>0</v>
      </c>
    </row>
    <row r="8119" spans="1:12" ht="15" x14ac:dyDescent="0.25">
      <c r="A8119" s="167">
        <f t="shared" si="631"/>
        <v>45.216000000021452</v>
      </c>
      <c r="B8119" s="325">
        <f t="shared" si="634"/>
        <v>0.18840000000008938</v>
      </c>
      <c r="C8119" s="167">
        <f t="shared" si="630"/>
        <v>266.08799999998394</v>
      </c>
      <c r="D8119" s="167">
        <f>IF('Lineær programmering opg 4'!$M$4=0,"-",(-A8119+'Lineær programmering opg 4'!$M$4)/'Lineær programmering opg 4'!$K$4*-1)</f>
        <v>389.56799999995712</v>
      </c>
      <c r="E8119" s="167">
        <f>IF('Lineær programmering opg 4'!$M$5=0,"-",(-A8119+'Lineær programmering opg 4'!$M$5)/'Lineær programmering opg 4'!$K$5*-1)</f>
        <v>266.08799999998394</v>
      </c>
      <c r="F8119" s="167" t="str">
        <f>IF('Lineær programmering opg 4'!$E$6=0,"-",(-A8119+'Lineær programmering opg 4'!$M$6)/'Lineær programmering opg 4'!$K$6*-1)</f>
        <v>-</v>
      </c>
      <c r="G8119" s="167" t="str">
        <f>IF('Lineær programmering opg 4'!$D$7=0,"-",((-A8119+'Lineær programmering opg 4'!$M$7)/'Lineær programmering opg 4'!$K$7)*-1)</f>
        <v>-</v>
      </c>
      <c r="H8119" s="167" t="str">
        <f>IF('Lineær programmering opg 4'!$C$8=0,"-",((-A8119+'Lineær programmering opg 4'!$M$8)/'Lineær programmering opg 4'!$K$8)*-1)</f>
        <v>-</v>
      </c>
      <c r="I8119" s="167" t="str">
        <f>IF('Lineær programmering opg 4'!$D$8=0,"-",'Lineær programmering opg 4'!$G$8)</f>
        <v>-</v>
      </c>
      <c r="J8119" s="295">
        <f>A8119*'Lineær programmering opg 4'!$C$11+Datatabel!C8119*'Lineær programmering opg 4'!$D$11</f>
        <v>44434.799999999734</v>
      </c>
      <c r="K8119" s="9">
        <f t="shared" si="632"/>
        <v>0</v>
      </c>
      <c r="L8119" s="9">
        <f t="shared" si="633"/>
        <v>0</v>
      </c>
    </row>
    <row r="8120" spans="1:12" ht="15" x14ac:dyDescent="0.25">
      <c r="A8120" s="167">
        <f t="shared" si="631"/>
        <v>45.192000000021451</v>
      </c>
      <c r="B8120" s="325">
        <f t="shared" si="634"/>
        <v>0.1883000000000894</v>
      </c>
      <c r="C8120" s="167">
        <f t="shared" si="630"/>
        <v>266.10599999998396</v>
      </c>
      <c r="D8120" s="167">
        <f>IF('Lineær programmering opg 4'!$M$4=0,"-",(-A8120+'Lineær programmering opg 4'!$M$4)/'Lineær programmering opg 4'!$K$4*-1)</f>
        <v>389.61599999995713</v>
      </c>
      <c r="E8120" s="167">
        <f>IF('Lineær programmering opg 4'!$M$5=0,"-",(-A8120+'Lineær programmering opg 4'!$M$5)/'Lineær programmering opg 4'!$K$5*-1)</f>
        <v>266.10599999998396</v>
      </c>
      <c r="F8120" s="167" t="str">
        <f>IF('Lineær programmering opg 4'!$E$6=0,"-",(-A8120+'Lineær programmering opg 4'!$M$6)/'Lineær programmering opg 4'!$K$6*-1)</f>
        <v>-</v>
      </c>
      <c r="G8120" s="167" t="str">
        <f>IF('Lineær programmering opg 4'!$D$7=0,"-",((-A8120+'Lineær programmering opg 4'!$M$7)/'Lineær programmering opg 4'!$K$7)*-1)</f>
        <v>-</v>
      </c>
      <c r="H8120" s="167" t="str">
        <f>IF('Lineær programmering opg 4'!$C$8=0,"-",((-A8120+'Lineær programmering opg 4'!$M$8)/'Lineær programmering opg 4'!$K$8)*-1)</f>
        <v>-</v>
      </c>
      <c r="I8120" s="167" t="str">
        <f>IF('Lineær programmering opg 4'!$D$8=0,"-",'Lineær programmering opg 4'!$G$8)</f>
        <v>-</v>
      </c>
      <c r="J8120" s="295">
        <f>A8120*'Lineær programmering opg 4'!$C$11+Datatabel!C8120*'Lineær programmering opg 4'!$D$11</f>
        <v>44435.099999999737</v>
      </c>
      <c r="K8120" s="9">
        <f t="shared" si="632"/>
        <v>0</v>
      </c>
      <c r="L8120" s="9">
        <f t="shared" si="633"/>
        <v>0</v>
      </c>
    </row>
    <row r="8121" spans="1:12" ht="15" x14ac:dyDescent="0.25">
      <c r="A8121" s="167">
        <f t="shared" si="631"/>
        <v>45.168000000021458</v>
      </c>
      <c r="B8121" s="325">
        <f t="shared" si="634"/>
        <v>0.18820000000008941</v>
      </c>
      <c r="C8121" s="167">
        <f t="shared" si="630"/>
        <v>266.12399999998394</v>
      </c>
      <c r="D8121" s="167">
        <f>IF('Lineær programmering opg 4'!$M$4=0,"-",(-A8121+'Lineær programmering opg 4'!$M$4)/'Lineær programmering opg 4'!$K$4*-1)</f>
        <v>389.66399999995707</v>
      </c>
      <c r="E8121" s="167">
        <f>IF('Lineær programmering opg 4'!$M$5=0,"-",(-A8121+'Lineær programmering opg 4'!$M$5)/'Lineær programmering opg 4'!$K$5*-1)</f>
        <v>266.12399999998394</v>
      </c>
      <c r="F8121" s="167" t="str">
        <f>IF('Lineær programmering opg 4'!$E$6=0,"-",(-A8121+'Lineær programmering opg 4'!$M$6)/'Lineær programmering opg 4'!$K$6*-1)</f>
        <v>-</v>
      </c>
      <c r="G8121" s="167" t="str">
        <f>IF('Lineær programmering opg 4'!$D$7=0,"-",((-A8121+'Lineær programmering opg 4'!$M$7)/'Lineær programmering opg 4'!$K$7)*-1)</f>
        <v>-</v>
      </c>
      <c r="H8121" s="167" t="str">
        <f>IF('Lineær programmering opg 4'!$C$8=0,"-",((-A8121+'Lineær programmering opg 4'!$M$8)/'Lineær programmering opg 4'!$K$8)*-1)</f>
        <v>-</v>
      </c>
      <c r="I8121" s="167" t="str">
        <f>IF('Lineær programmering opg 4'!$D$8=0,"-",'Lineær programmering opg 4'!$G$8)</f>
        <v>-</v>
      </c>
      <c r="J8121" s="295">
        <f>A8121*'Lineær programmering opg 4'!$C$11+Datatabel!C8121*'Lineær programmering opg 4'!$D$11</f>
        <v>44435.399999999732</v>
      </c>
      <c r="K8121" s="9">
        <f t="shared" si="632"/>
        <v>0</v>
      </c>
      <c r="L8121" s="9">
        <f t="shared" si="633"/>
        <v>0</v>
      </c>
    </row>
    <row r="8122" spans="1:12" ht="15" x14ac:dyDescent="0.25">
      <c r="A8122" s="167">
        <f t="shared" si="631"/>
        <v>45.144000000021464</v>
      </c>
      <c r="B8122" s="325">
        <f t="shared" si="634"/>
        <v>0.18810000000008942</v>
      </c>
      <c r="C8122" s="167">
        <f t="shared" si="630"/>
        <v>266.14199999998391</v>
      </c>
      <c r="D8122" s="167">
        <f>IF('Lineær programmering opg 4'!$M$4=0,"-",(-A8122+'Lineær programmering opg 4'!$M$4)/'Lineær programmering opg 4'!$K$4*-1)</f>
        <v>389.71199999995707</v>
      </c>
      <c r="E8122" s="167">
        <f>IF('Lineær programmering opg 4'!$M$5=0,"-",(-A8122+'Lineær programmering opg 4'!$M$5)/'Lineær programmering opg 4'!$K$5*-1)</f>
        <v>266.14199999998391</v>
      </c>
      <c r="F8122" s="167" t="str">
        <f>IF('Lineær programmering opg 4'!$E$6=0,"-",(-A8122+'Lineær programmering opg 4'!$M$6)/'Lineær programmering opg 4'!$K$6*-1)</f>
        <v>-</v>
      </c>
      <c r="G8122" s="167" t="str">
        <f>IF('Lineær programmering opg 4'!$D$7=0,"-",((-A8122+'Lineær programmering opg 4'!$M$7)/'Lineær programmering opg 4'!$K$7)*-1)</f>
        <v>-</v>
      </c>
      <c r="H8122" s="167" t="str">
        <f>IF('Lineær programmering opg 4'!$C$8=0,"-",((-A8122+'Lineær programmering opg 4'!$M$8)/'Lineær programmering opg 4'!$K$8)*-1)</f>
        <v>-</v>
      </c>
      <c r="I8122" s="167" t="str">
        <f>IF('Lineær programmering opg 4'!$D$8=0,"-",'Lineær programmering opg 4'!$G$8)</f>
        <v>-</v>
      </c>
      <c r="J8122" s="295">
        <f>A8122*'Lineær programmering opg 4'!$C$11+Datatabel!C8122*'Lineær programmering opg 4'!$D$11</f>
        <v>44435.699999999735</v>
      </c>
      <c r="K8122" s="9">
        <f t="shared" si="632"/>
        <v>0</v>
      </c>
      <c r="L8122" s="9">
        <f t="shared" si="633"/>
        <v>0</v>
      </c>
    </row>
    <row r="8123" spans="1:12" ht="15" x14ac:dyDescent="0.25">
      <c r="A8123" s="167">
        <f t="shared" si="631"/>
        <v>45.120000000021463</v>
      </c>
      <c r="B8123" s="325">
        <f t="shared" si="634"/>
        <v>0.18800000000008943</v>
      </c>
      <c r="C8123" s="167">
        <f t="shared" si="630"/>
        <v>266.15999999998388</v>
      </c>
      <c r="D8123" s="167">
        <f>IF('Lineær programmering opg 4'!$M$4=0,"-",(-A8123+'Lineær programmering opg 4'!$M$4)/'Lineær programmering opg 4'!$K$4*-1)</f>
        <v>389.75999999995707</v>
      </c>
      <c r="E8123" s="167">
        <f>IF('Lineær programmering opg 4'!$M$5=0,"-",(-A8123+'Lineær programmering opg 4'!$M$5)/'Lineær programmering opg 4'!$K$5*-1)</f>
        <v>266.15999999998388</v>
      </c>
      <c r="F8123" s="167" t="str">
        <f>IF('Lineær programmering opg 4'!$E$6=0,"-",(-A8123+'Lineær programmering opg 4'!$M$6)/'Lineær programmering opg 4'!$K$6*-1)</f>
        <v>-</v>
      </c>
      <c r="G8123" s="167" t="str">
        <f>IF('Lineær programmering opg 4'!$D$7=0,"-",((-A8123+'Lineær programmering opg 4'!$M$7)/'Lineær programmering opg 4'!$K$7)*-1)</f>
        <v>-</v>
      </c>
      <c r="H8123" s="167" t="str">
        <f>IF('Lineær programmering opg 4'!$C$8=0,"-",((-A8123+'Lineær programmering opg 4'!$M$8)/'Lineær programmering opg 4'!$K$8)*-1)</f>
        <v>-</v>
      </c>
      <c r="I8123" s="167" t="str">
        <f>IF('Lineær programmering opg 4'!$D$8=0,"-",'Lineær programmering opg 4'!$G$8)</f>
        <v>-</v>
      </c>
      <c r="J8123" s="295">
        <f>A8123*'Lineær programmering opg 4'!$C$11+Datatabel!C8123*'Lineær programmering opg 4'!$D$11</f>
        <v>44435.999999999731</v>
      </c>
      <c r="K8123" s="9">
        <f t="shared" si="632"/>
        <v>0</v>
      </c>
      <c r="L8123" s="9">
        <f t="shared" si="633"/>
        <v>0</v>
      </c>
    </row>
    <row r="8124" spans="1:12" ht="15" x14ac:dyDescent="0.25">
      <c r="A8124" s="167">
        <f t="shared" si="631"/>
        <v>45.096000000021462</v>
      </c>
      <c r="B8124" s="325">
        <f t="shared" si="634"/>
        <v>0.18790000000008944</v>
      </c>
      <c r="C8124" s="167">
        <f t="shared" si="630"/>
        <v>266.17799999998391</v>
      </c>
      <c r="D8124" s="167">
        <f>IF('Lineær programmering opg 4'!$M$4=0,"-",(-A8124+'Lineær programmering opg 4'!$M$4)/'Lineær programmering opg 4'!$K$4*-1)</f>
        <v>389.80799999995708</v>
      </c>
      <c r="E8124" s="167">
        <f>IF('Lineær programmering opg 4'!$M$5=0,"-",(-A8124+'Lineær programmering opg 4'!$M$5)/'Lineær programmering opg 4'!$K$5*-1)</f>
        <v>266.17799999998391</v>
      </c>
      <c r="F8124" s="167" t="str">
        <f>IF('Lineær programmering opg 4'!$E$6=0,"-",(-A8124+'Lineær programmering opg 4'!$M$6)/'Lineær programmering opg 4'!$K$6*-1)</f>
        <v>-</v>
      </c>
      <c r="G8124" s="167" t="str">
        <f>IF('Lineær programmering opg 4'!$D$7=0,"-",((-A8124+'Lineær programmering opg 4'!$M$7)/'Lineær programmering opg 4'!$K$7)*-1)</f>
        <v>-</v>
      </c>
      <c r="H8124" s="167" t="str">
        <f>IF('Lineær programmering opg 4'!$C$8=0,"-",((-A8124+'Lineær programmering opg 4'!$M$8)/'Lineær programmering opg 4'!$K$8)*-1)</f>
        <v>-</v>
      </c>
      <c r="I8124" s="167" t="str">
        <f>IF('Lineær programmering opg 4'!$D$8=0,"-",'Lineær programmering opg 4'!$G$8)</f>
        <v>-</v>
      </c>
      <c r="J8124" s="295">
        <f>A8124*'Lineær programmering opg 4'!$C$11+Datatabel!C8124*'Lineær programmering opg 4'!$D$11</f>
        <v>44436.299999999734</v>
      </c>
      <c r="K8124" s="9">
        <f t="shared" si="632"/>
        <v>0</v>
      </c>
      <c r="L8124" s="9">
        <f t="shared" si="633"/>
        <v>0</v>
      </c>
    </row>
    <row r="8125" spans="1:12" ht="15" x14ac:dyDescent="0.25">
      <c r="A8125" s="167">
        <f t="shared" si="631"/>
        <v>45.072000000021468</v>
      </c>
      <c r="B8125" s="325">
        <f t="shared" si="634"/>
        <v>0.18780000000008945</v>
      </c>
      <c r="C8125" s="167">
        <f t="shared" si="630"/>
        <v>266.19599999998388</v>
      </c>
      <c r="D8125" s="167">
        <f>IF('Lineær programmering opg 4'!$M$4=0,"-",(-A8125+'Lineær programmering opg 4'!$M$4)/'Lineær programmering opg 4'!$K$4*-1)</f>
        <v>389.85599999995708</v>
      </c>
      <c r="E8125" s="167">
        <f>IF('Lineær programmering opg 4'!$M$5=0,"-",(-A8125+'Lineær programmering opg 4'!$M$5)/'Lineær programmering opg 4'!$K$5*-1)</f>
        <v>266.19599999998388</v>
      </c>
      <c r="F8125" s="167" t="str">
        <f>IF('Lineær programmering opg 4'!$E$6=0,"-",(-A8125+'Lineær programmering opg 4'!$M$6)/'Lineær programmering opg 4'!$K$6*-1)</f>
        <v>-</v>
      </c>
      <c r="G8125" s="167" t="str">
        <f>IF('Lineær programmering opg 4'!$D$7=0,"-",((-A8125+'Lineær programmering opg 4'!$M$7)/'Lineær programmering opg 4'!$K$7)*-1)</f>
        <v>-</v>
      </c>
      <c r="H8125" s="167" t="str">
        <f>IF('Lineær programmering opg 4'!$C$8=0,"-",((-A8125+'Lineær programmering opg 4'!$M$8)/'Lineær programmering opg 4'!$K$8)*-1)</f>
        <v>-</v>
      </c>
      <c r="I8125" s="167" t="str">
        <f>IF('Lineær programmering opg 4'!$D$8=0,"-",'Lineær programmering opg 4'!$G$8)</f>
        <v>-</v>
      </c>
      <c r="J8125" s="295">
        <f>A8125*'Lineær programmering opg 4'!$C$11+Datatabel!C8125*'Lineær programmering opg 4'!$D$11</f>
        <v>44436.599999999729</v>
      </c>
      <c r="K8125" s="9">
        <f t="shared" si="632"/>
        <v>0</v>
      </c>
      <c r="L8125" s="9">
        <f t="shared" si="633"/>
        <v>0</v>
      </c>
    </row>
    <row r="8126" spans="1:12" ht="15" x14ac:dyDescent="0.25">
      <c r="A8126" s="167">
        <f t="shared" si="631"/>
        <v>45.048000000021474</v>
      </c>
      <c r="B8126" s="325">
        <f t="shared" si="634"/>
        <v>0.18770000000008946</v>
      </c>
      <c r="C8126" s="167">
        <f t="shared" si="630"/>
        <v>266.21399999998391</v>
      </c>
      <c r="D8126" s="167">
        <f>IF('Lineær programmering opg 4'!$M$4=0,"-",(-A8126+'Lineær programmering opg 4'!$M$4)/'Lineær programmering opg 4'!$K$4*-1)</f>
        <v>389.90399999995702</v>
      </c>
      <c r="E8126" s="167">
        <f>IF('Lineær programmering opg 4'!$M$5=0,"-",(-A8126+'Lineær programmering opg 4'!$M$5)/'Lineær programmering opg 4'!$K$5*-1)</f>
        <v>266.21399999998391</v>
      </c>
      <c r="F8126" s="167" t="str">
        <f>IF('Lineær programmering opg 4'!$E$6=0,"-",(-A8126+'Lineær programmering opg 4'!$M$6)/'Lineær programmering opg 4'!$K$6*-1)</f>
        <v>-</v>
      </c>
      <c r="G8126" s="167" t="str">
        <f>IF('Lineær programmering opg 4'!$D$7=0,"-",((-A8126+'Lineær programmering opg 4'!$M$7)/'Lineær programmering opg 4'!$K$7)*-1)</f>
        <v>-</v>
      </c>
      <c r="H8126" s="167" t="str">
        <f>IF('Lineær programmering opg 4'!$C$8=0,"-",((-A8126+'Lineær programmering opg 4'!$M$8)/'Lineær programmering opg 4'!$K$8)*-1)</f>
        <v>-</v>
      </c>
      <c r="I8126" s="167" t="str">
        <f>IF('Lineær programmering opg 4'!$D$8=0,"-",'Lineær programmering opg 4'!$G$8)</f>
        <v>-</v>
      </c>
      <c r="J8126" s="295">
        <f>A8126*'Lineær programmering opg 4'!$C$11+Datatabel!C8126*'Lineær programmering opg 4'!$D$11</f>
        <v>44436.89999999974</v>
      </c>
      <c r="K8126" s="9">
        <f t="shared" si="632"/>
        <v>0</v>
      </c>
      <c r="L8126" s="9">
        <f t="shared" si="633"/>
        <v>0</v>
      </c>
    </row>
    <row r="8127" spans="1:12" ht="15" x14ac:dyDescent="0.25">
      <c r="A8127" s="167">
        <f t="shared" si="631"/>
        <v>45.024000000021474</v>
      </c>
      <c r="B8127" s="325">
        <f t="shared" si="634"/>
        <v>0.18760000000008947</v>
      </c>
      <c r="C8127" s="167">
        <f t="shared" si="630"/>
        <v>266.23199999998388</v>
      </c>
      <c r="D8127" s="167">
        <f>IF('Lineær programmering opg 4'!$M$4=0,"-",(-A8127+'Lineær programmering opg 4'!$M$4)/'Lineær programmering opg 4'!$K$4*-1)</f>
        <v>389.95199999995702</v>
      </c>
      <c r="E8127" s="167">
        <f>IF('Lineær programmering opg 4'!$M$5=0,"-",(-A8127+'Lineær programmering opg 4'!$M$5)/'Lineær programmering opg 4'!$K$5*-1)</f>
        <v>266.23199999998388</v>
      </c>
      <c r="F8127" s="167" t="str">
        <f>IF('Lineær programmering opg 4'!$E$6=0,"-",(-A8127+'Lineær programmering opg 4'!$M$6)/'Lineær programmering opg 4'!$K$6*-1)</f>
        <v>-</v>
      </c>
      <c r="G8127" s="167" t="str">
        <f>IF('Lineær programmering opg 4'!$D$7=0,"-",((-A8127+'Lineær programmering opg 4'!$M$7)/'Lineær programmering opg 4'!$K$7)*-1)</f>
        <v>-</v>
      </c>
      <c r="H8127" s="167" t="str">
        <f>IF('Lineær programmering opg 4'!$C$8=0,"-",((-A8127+'Lineær programmering opg 4'!$M$8)/'Lineær programmering opg 4'!$K$8)*-1)</f>
        <v>-</v>
      </c>
      <c r="I8127" s="167" t="str">
        <f>IF('Lineær programmering opg 4'!$D$8=0,"-",'Lineær programmering opg 4'!$G$8)</f>
        <v>-</v>
      </c>
      <c r="J8127" s="295">
        <f>A8127*'Lineær programmering opg 4'!$C$11+Datatabel!C8127*'Lineær programmering opg 4'!$D$11</f>
        <v>44437.199999999728</v>
      </c>
      <c r="K8127" s="9">
        <f t="shared" si="632"/>
        <v>0</v>
      </c>
      <c r="L8127" s="9">
        <f t="shared" si="633"/>
        <v>0</v>
      </c>
    </row>
    <row r="8128" spans="1:12" ht="15" x14ac:dyDescent="0.25">
      <c r="A8128" s="167">
        <f t="shared" si="631"/>
        <v>45.000000000021473</v>
      </c>
      <c r="B8128" s="325">
        <f t="shared" si="634"/>
        <v>0.18750000000008948</v>
      </c>
      <c r="C8128" s="167">
        <f t="shared" si="630"/>
        <v>266.24999999998391</v>
      </c>
      <c r="D8128" s="167">
        <f>IF('Lineær programmering opg 4'!$M$4=0,"-",(-A8128+'Lineær programmering opg 4'!$M$4)/'Lineær programmering opg 4'!$K$4*-1)</f>
        <v>389.99999999995703</v>
      </c>
      <c r="E8128" s="167">
        <f>IF('Lineær programmering opg 4'!$M$5=0,"-",(-A8128+'Lineær programmering opg 4'!$M$5)/'Lineær programmering opg 4'!$K$5*-1)</f>
        <v>266.24999999998391</v>
      </c>
      <c r="F8128" s="167" t="str">
        <f>IF('Lineær programmering opg 4'!$E$6=0,"-",(-A8128+'Lineær programmering opg 4'!$M$6)/'Lineær programmering opg 4'!$K$6*-1)</f>
        <v>-</v>
      </c>
      <c r="G8128" s="167" t="str">
        <f>IF('Lineær programmering opg 4'!$D$7=0,"-",((-A8128+'Lineær programmering opg 4'!$M$7)/'Lineær programmering opg 4'!$K$7)*-1)</f>
        <v>-</v>
      </c>
      <c r="H8128" s="167" t="str">
        <f>IF('Lineær programmering opg 4'!$C$8=0,"-",((-A8128+'Lineær programmering opg 4'!$M$8)/'Lineær programmering opg 4'!$K$8)*-1)</f>
        <v>-</v>
      </c>
      <c r="I8128" s="167" t="str">
        <f>IF('Lineær programmering opg 4'!$D$8=0,"-",'Lineær programmering opg 4'!$G$8)</f>
        <v>-</v>
      </c>
      <c r="J8128" s="295">
        <f>A8128*'Lineær programmering opg 4'!$C$11+Datatabel!C8128*'Lineær programmering opg 4'!$D$11</f>
        <v>44437.499999999731</v>
      </c>
      <c r="K8128" s="9">
        <f t="shared" si="632"/>
        <v>0</v>
      </c>
      <c r="L8128" s="9">
        <f t="shared" si="633"/>
        <v>0</v>
      </c>
    </row>
    <row r="8129" spans="1:12" ht="15" x14ac:dyDescent="0.25">
      <c r="A8129" s="167">
        <f t="shared" si="631"/>
        <v>44.976000000021479</v>
      </c>
      <c r="B8129" s="325">
        <f t="shared" si="634"/>
        <v>0.18740000000008949</v>
      </c>
      <c r="C8129" s="167">
        <f t="shared" si="630"/>
        <v>266.26799999998389</v>
      </c>
      <c r="D8129" s="167">
        <f>IF('Lineær programmering opg 4'!$M$4=0,"-",(-A8129+'Lineær programmering opg 4'!$M$4)/'Lineær programmering opg 4'!$K$4*-1)</f>
        <v>390.04799999995703</v>
      </c>
      <c r="E8129" s="167">
        <f>IF('Lineær programmering opg 4'!$M$5=0,"-",(-A8129+'Lineær programmering opg 4'!$M$5)/'Lineær programmering opg 4'!$K$5*-1)</f>
        <v>266.26799999998389</v>
      </c>
      <c r="F8129" s="167" t="str">
        <f>IF('Lineær programmering opg 4'!$E$6=0,"-",(-A8129+'Lineær programmering opg 4'!$M$6)/'Lineær programmering opg 4'!$K$6*-1)</f>
        <v>-</v>
      </c>
      <c r="G8129" s="167" t="str">
        <f>IF('Lineær programmering opg 4'!$D$7=0,"-",((-A8129+'Lineær programmering opg 4'!$M$7)/'Lineær programmering opg 4'!$K$7)*-1)</f>
        <v>-</v>
      </c>
      <c r="H8129" s="167" t="str">
        <f>IF('Lineær programmering opg 4'!$C$8=0,"-",((-A8129+'Lineær programmering opg 4'!$M$8)/'Lineær programmering opg 4'!$K$8)*-1)</f>
        <v>-</v>
      </c>
      <c r="I8129" s="167" t="str">
        <f>IF('Lineær programmering opg 4'!$D$8=0,"-",'Lineær programmering opg 4'!$G$8)</f>
        <v>-</v>
      </c>
      <c r="J8129" s="295">
        <f>A8129*'Lineær programmering opg 4'!$C$11+Datatabel!C8129*'Lineær programmering opg 4'!$D$11</f>
        <v>44437.799999999726</v>
      </c>
      <c r="K8129" s="9">
        <f t="shared" si="632"/>
        <v>0</v>
      </c>
      <c r="L8129" s="9">
        <f t="shared" si="633"/>
        <v>0</v>
      </c>
    </row>
    <row r="8130" spans="1:12" ht="15" x14ac:dyDescent="0.25">
      <c r="A8130" s="167">
        <f t="shared" si="631"/>
        <v>44.952000000021485</v>
      </c>
      <c r="B8130" s="325">
        <f t="shared" si="634"/>
        <v>0.18730000000008951</v>
      </c>
      <c r="C8130" s="167">
        <f t="shared" si="630"/>
        <v>266.28599999998391</v>
      </c>
      <c r="D8130" s="167">
        <f>IF('Lineær programmering opg 4'!$M$4=0,"-",(-A8130+'Lineær programmering opg 4'!$M$4)/'Lineær programmering opg 4'!$K$4*-1)</f>
        <v>390.09599999995703</v>
      </c>
      <c r="E8130" s="167">
        <f>IF('Lineær programmering opg 4'!$M$5=0,"-",(-A8130+'Lineær programmering opg 4'!$M$5)/'Lineær programmering opg 4'!$K$5*-1)</f>
        <v>266.28599999998391</v>
      </c>
      <c r="F8130" s="167" t="str">
        <f>IF('Lineær programmering opg 4'!$E$6=0,"-",(-A8130+'Lineær programmering opg 4'!$M$6)/'Lineær programmering opg 4'!$K$6*-1)</f>
        <v>-</v>
      </c>
      <c r="G8130" s="167" t="str">
        <f>IF('Lineær programmering opg 4'!$D$7=0,"-",((-A8130+'Lineær programmering opg 4'!$M$7)/'Lineær programmering opg 4'!$K$7)*-1)</f>
        <v>-</v>
      </c>
      <c r="H8130" s="167" t="str">
        <f>IF('Lineær programmering opg 4'!$C$8=0,"-",((-A8130+'Lineær programmering opg 4'!$M$8)/'Lineær programmering opg 4'!$K$8)*-1)</f>
        <v>-</v>
      </c>
      <c r="I8130" s="167" t="str">
        <f>IF('Lineær programmering opg 4'!$D$8=0,"-",'Lineær programmering opg 4'!$G$8)</f>
        <v>-</v>
      </c>
      <c r="J8130" s="295">
        <f>A8130*'Lineær programmering opg 4'!$C$11+Datatabel!C8130*'Lineær programmering opg 4'!$D$11</f>
        <v>44438.099999999737</v>
      </c>
      <c r="K8130" s="9">
        <f t="shared" si="632"/>
        <v>0</v>
      </c>
      <c r="L8130" s="9">
        <f t="shared" si="633"/>
        <v>0</v>
      </c>
    </row>
    <row r="8131" spans="1:12" ht="15" x14ac:dyDescent="0.25">
      <c r="A8131" s="167">
        <f t="shared" si="631"/>
        <v>44.928000000021484</v>
      </c>
      <c r="B8131" s="325">
        <f t="shared" si="634"/>
        <v>0.18720000000008952</v>
      </c>
      <c r="C8131" s="167">
        <f t="shared" ref="C8131:C8194" si="635">MIN(D8131,E8131,F8131,G8131,H8131,I8131)</f>
        <v>266.30399999998389</v>
      </c>
      <c r="D8131" s="167">
        <f>IF('Lineær programmering opg 4'!$M$4=0,"-",(-A8131+'Lineær programmering opg 4'!$M$4)/'Lineær programmering opg 4'!$K$4*-1)</f>
        <v>390.14399999995703</v>
      </c>
      <c r="E8131" s="167">
        <f>IF('Lineær programmering opg 4'!$M$5=0,"-",(-A8131+'Lineær programmering opg 4'!$M$5)/'Lineær programmering opg 4'!$K$5*-1)</f>
        <v>266.30399999998389</v>
      </c>
      <c r="F8131" s="167" t="str">
        <f>IF('Lineær programmering opg 4'!$E$6=0,"-",(-A8131+'Lineær programmering opg 4'!$M$6)/'Lineær programmering opg 4'!$K$6*-1)</f>
        <v>-</v>
      </c>
      <c r="G8131" s="167" t="str">
        <f>IF('Lineær programmering opg 4'!$D$7=0,"-",((-A8131+'Lineær programmering opg 4'!$M$7)/'Lineær programmering opg 4'!$K$7)*-1)</f>
        <v>-</v>
      </c>
      <c r="H8131" s="167" t="str">
        <f>IF('Lineær programmering opg 4'!$C$8=0,"-",((-A8131+'Lineær programmering opg 4'!$M$8)/'Lineær programmering opg 4'!$K$8)*-1)</f>
        <v>-</v>
      </c>
      <c r="I8131" s="167" t="str">
        <f>IF('Lineær programmering opg 4'!$D$8=0,"-",'Lineær programmering opg 4'!$G$8)</f>
        <v>-</v>
      </c>
      <c r="J8131" s="295">
        <f>A8131*'Lineær programmering opg 4'!$C$11+Datatabel!C8131*'Lineær programmering opg 4'!$D$11</f>
        <v>44438.399999999732</v>
      </c>
      <c r="K8131" s="9">
        <f t="shared" si="632"/>
        <v>0</v>
      </c>
      <c r="L8131" s="9">
        <f t="shared" si="633"/>
        <v>0</v>
      </c>
    </row>
    <row r="8132" spans="1:12" ht="15" x14ac:dyDescent="0.25">
      <c r="A8132" s="167">
        <f t="shared" ref="A8132:A8195" si="636">$A$3*B8132</f>
        <v>44.904000000021483</v>
      </c>
      <c r="B8132" s="325">
        <f t="shared" si="634"/>
        <v>0.18710000000008953</v>
      </c>
      <c r="C8132" s="167">
        <f t="shared" si="635"/>
        <v>266.32199999998392</v>
      </c>
      <c r="D8132" s="167">
        <f>IF('Lineær programmering opg 4'!$M$4=0,"-",(-A8132+'Lineær programmering opg 4'!$M$4)/'Lineær programmering opg 4'!$K$4*-1)</f>
        <v>390.19199999995703</v>
      </c>
      <c r="E8132" s="167">
        <f>IF('Lineær programmering opg 4'!$M$5=0,"-",(-A8132+'Lineær programmering opg 4'!$M$5)/'Lineær programmering opg 4'!$K$5*-1)</f>
        <v>266.32199999998392</v>
      </c>
      <c r="F8132" s="167" t="str">
        <f>IF('Lineær programmering opg 4'!$E$6=0,"-",(-A8132+'Lineær programmering opg 4'!$M$6)/'Lineær programmering opg 4'!$K$6*-1)</f>
        <v>-</v>
      </c>
      <c r="G8132" s="167" t="str">
        <f>IF('Lineær programmering opg 4'!$D$7=0,"-",((-A8132+'Lineær programmering opg 4'!$M$7)/'Lineær programmering opg 4'!$K$7)*-1)</f>
        <v>-</v>
      </c>
      <c r="H8132" s="167" t="str">
        <f>IF('Lineær programmering opg 4'!$C$8=0,"-",((-A8132+'Lineær programmering opg 4'!$M$8)/'Lineær programmering opg 4'!$K$8)*-1)</f>
        <v>-</v>
      </c>
      <c r="I8132" s="167" t="str">
        <f>IF('Lineær programmering opg 4'!$D$8=0,"-",'Lineær programmering opg 4'!$G$8)</f>
        <v>-</v>
      </c>
      <c r="J8132" s="295">
        <f>A8132*'Lineær programmering opg 4'!$C$11+Datatabel!C8132*'Lineær programmering opg 4'!$D$11</f>
        <v>44438.699999999735</v>
      </c>
      <c r="K8132" s="9">
        <f t="shared" ref="K8132:K8195" si="637">IF($J$10004=J8132,A8132,0)</f>
        <v>0</v>
      </c>
      <c r="L8132" s="9">
        <f t="shared" ref="L8132:L8195" si="638">IF(J8132=$J$10004,C8132,0)</f>
        <v>0</v>
      </c>
    </row>
    <row r="8133" spans="1:12" ht="15" x14ac:dyDescent="0.25">
      <c r="A8133" s="167">
        <f t="shared" si="636"/>
        <v>44.880000000021489</v>
      </c>
      <c r="B8133" s="325">
        <f t="shared" ref="B8133:B8196" si="639">B8132-0.01%</f>
        <v>0.18700000000008954</v>
      </c>
      <c r="C8133" s="167">
        <f t="shared" si="635"/>
        <v>266.33999999998389</v>
      </c>
      <c r="D8133" s="167">
        <f>IF('Lineær programmering opg 4'!$M$4=0,"-",(-A8133+'Lineær programmering opg 4'!$M$4)/'Lineær programmering opg 4'!$K$4*-1)</f>
        <v>390.23999999995704</v>
      </c>
      <c r="E8133" s="167">
        <f>IF('Lineær programmering opg 4'!$M$5=0,"-",(-A8133+'Lineær programmering opg 4'!$M$5)/'Lineær programmering opg 4'!$K$5*-1)</f>
        <v>266.33999999998389</v>
      </c>
      <c r="F8133" s="167" t="str">
        <f>IF('Lineær programmering opg 4'!$E$6=0,"-",(-A8133+'Lineær programmering opg 4'!$M$6)/'Lineær programmering opg 4'!$K$6*-1)</f>
        <v>-</v>
      </c>
      <c r="G8133" s="167" t="str">
        <f>IF('Lineær programmering opg 4'!$D$7=0,"-",((-A8133+'Lineær programmering opg 4'!$M$7)/'Lineær programmering opg 4'!$K$7)*-1)</f>
        <v>-</v>
      </c>
      <c r="H8133" s="167" t="str">
        <f>IF('Lineær programmering opg 4'!$C$8=0,"-",((-A8133+'Lineær programmering opg 4'!$M$8)/'Lineær programmering opg 4'!$K$8)*-1)</f>
        <v>-</v>
      </c>
      <c r="I8133" s="167" t="str">
        <f>IF('Lineær programmering opg 4'!$D$8=0,"-",'Lineær programmering opg 4'!$G$8)</f>
        <v>-</v>
      </c>
      <c r="J8133" s="295">
        <f>A8133*'Lineær programmering opg 4'!$C$11+Datatabel!C8133*'Lineær programmering opg 4'!$D$11</f>
        <v>44438.999999999731</v>
      </c>
      <c r="K8133" s="9">
        <f t="shared" si="637"/>
        <v>0</v>
      </c>
      <c r="L8133" s="9">
        <f t="shared" si="638"/>
        <v>0</v>
      </c>
    </row>
    <row r="8134" spans="1:12" ht="15" x14ac:dyDescent="0.25">
      <c r="A8134" s="167">
        <f t="shared" si="636"/>
        <v>44.856000000021496</v>
      </c>
      <c r="B8134" s="325">
        <f t="shared" si="639"/>
        <v>0.18690000000008955</v>
      </c>
      <c r="C8134" s="167">
        <f t="shared" si="635"/>
        <v>266.35799999998392</v>
      </c>
      <c r="D8134" s="167">
        <f>IF('Lineær programmering opg 4'!$M$4=0,"-",(-A8134+'Lineær programmering opg 4'!$M$4)/'Lineær programmering opg 4'!$K$4*-1)</f>
        <v>390.28799999995704</v>
      </c>
      <c r="E8134" s="167">
        <f>IF('Lineær programmering opg 4'!$M$5=0,"-",(-A8134+'Lineær programmering opg 4'!$M$5)/'Lineær programmering opg 4'!$K$5*-1)</f>
        <v>266.35799999998392</v>
      </c>
      <c r="F8134" s="167" t="str">
        <f>IF('Lineær programmering opg 4'!$E$6=0,"-",(-A8134+'Lineær programmering opg 4'!$M$6)/'Lineær programmering opg 4'!$K$6*-1)</f>
        <v>-</v>
      </c>
      <c r="G8134" s="167" t="str">
        <f>IF('Lineær programmering opg 4'!$D$7=0,"-",((-A8134+'Lineær programmering opg 4'!$M$7)/'Lineær programmering opg 4'!$K$7)*-1)</f>
        <v>-</v>
      </c>
      <c r="H8134" s="167" t="str">
        <f>IF('Lineær programmering opg 4'!$C$8=0,"-",((-A8134+'Lineær programmering opg 4'!$M$8)/'Lineær programmering opg 4'!$K$8)*-1)</f>
        <v>-</v>
      </c>
      <c r="I8134" s="167" t="str">
        <f>IF('Lineær programmering opg 4'!$D$8=0,"-",'Lineær programmering opg 4'!$G$8)</f>
        <v>-</v>
      </c>
      <c r="J8134" s="295">
        <f>A8134*'Lineær programmering opg 4'!$C$11+Datatabel!C8134*'Lineær programmering opg 4'!$D$11</f>
        <v>44439.299999999741</v>
      </c>
      <c r="K8134" s="9">
        <f t="shared" si="637"/>
        <v>0</v>
      </c>
      <c r="L8134" s="9">
        <f t="shared" si="638"/>
        <v>0</v>
      </c>
    </row>
    <row r="8135" spans="1:12" ht="15" x14ac:dyDescent="0.25">
      <c r="A8135" s="167">
        <f t="shared" si="636"/>
        <v>44.832000000021495</v>
      </c>
      <c r="B8135" s="325">
        <f t="shared" si="639"/>
        <v>0.18680000000008956</v>
      </c>
      <c r="C8135" s="167">
        <f t="shared" si="635"/>
        <v>266.37599999998389</v>
      </c>
      <c r="D8135" s="167">
        <f>IF('Lineær programmering opg 4'!$M$4=0,"-",(-A8135+'Lineær programmering opg 4'!$M$4)/'Lineær programmering opg 4'!$K$4*-1)</f>
        <v>390.33599999995704</v>
      </c>
      <c r="E8135" s="167">
        <f>IF('Lineær programmering opg 4'!$M$5=0,"-",(-A8135+'Lineær programmering opg 4'!$M$5)/'Lineær programmering opg 4'!$K$5*-1)</f>
        <v>266.37599999998389</v>
      </c>
      <c r="F8135" s="167" t="str">
        <f>IF('Lineær programmering opg 4'!$E$6=0,"-",(-A8135+'Lineær programmering opg 4'!$M$6)/'Lineær programmering opg 4'!$K$6*-1)</f>
        <v>-</v>
      </c>
      <c r="G8135" s="167" t="str">
        <f>IF('Lineær programmering opg 4'!$D$7=0,"-",((-A8135+'Lineær programmering opg 4'!$M$7)/'Lineær programmering opg 4'!$K$7)*-1)</f>
        <v>-</v>
      </c>
      <c r="H8135" s="167" t="str">
        <f>IF('Lineær programmering opg 4'!$C$8=0,"-",((-A8135+'Lineær programmering opg 4'!$M$8)/'Lineær programmering opg 4'!$K$8)*-1)</f>
        <v>-</v>
      </c>
      <c r="I8135" s="167" t="str">
        <f>IF('Lineær programmering opg 4'!$D$8=0,"-",'Lineær programmering opg 4'!$G$8)</f>
        <v>-</v>
      </c>
      <c r="J8135" s="295">
        <f>A8135*'Lineær programmering opg 4'!$C$11+Datatabel!C8135*'Lineær programmering opg 4'!$D$11</f>
        <v>44439.599999999737</v>
      </c>
      <c r="K8135" s="9">
        <f t="shared" si="637"/>
        <v>0</v>
      </c>
      <c r="L8135" s="9">
        <f t="shared" si="638"/>
        <v>0</v>
      </c>
    </row>
    <row r="8136" spans="1:12" ht="15" x14ac:dyDescent="0.25">
      <c r="A8136" s="167">
        <f t="shared" si="636"/>
        <v>44.808000000021494</v>
      </c>
      <c r="B8136" s="325">
        <f t="shared" si="639"/>
        <v>0.18670000000008957</v>
      </c>
      <c r="C8136" s="167">
        <f t="shared" si="635"/>
        <v>266.39399999998392</v>
      </c>
      <c r="D8136" s="167">
        <f>IF('Lineær programmering opg 4'!$M$4=0,"-",(-A8136+'Lineær programmering opg 4'!$M$4)/'Lineær programmering opg 4'!$K$4*-1)</f>
        <v>390.38399999995704</v>
      </c>
      <c r="E8136" s="167">
        <f>IF('Lineær programmering opg 4'!$M$5=0,"-",(-A8136+'Lineær programmering opg 4'!$M$5)/'Lineær programmering opg 4'!$K$5*-1)</f>
        <v>266.39399999998392</v>
      </c>
      <c r="F8136" s="167" t="str">
        <f>IF('Lineær programmering opg 4'!$E$6=0,"-",(-A8136+'Lineær programmering opg 4'!$M$6)/'Lineær programmering opg 4'!$K$6*-1)</f>
        <v>-</v>
      </c>
      <c r="G8136" s="167" t="str">
        <f>IF('Lineær programmering opg 4'!$D$7=0,"-",((-A8136+'Lineær programmering opg 4'!$M$7)/'Lineær programmering opg 4'!$K$7)*-1)</f>
        <v>-</v>
      </c>
      <c r="H8136" s="167" t="str">
        <f>IF('Lineær programmering opg 4'!$C$8=0,"-",((-A8136+'Lineær programmering opg 4'!$M$8)/'Lineær programmering opg 4'!$K$8)*-1)</f>
        <v>-</v>
      </c>
      <c r="I8136" s="167" t="str">
        <f>IF('Lineær programmering opg 4'!$D$8=0,"-",'Lineær programmering opg 4'!$G$8)</f>
        <v>-</v>
      </c>
      <c r="J8136" s="295">
        <f>A8136*'Lineær programmering opg 4'!$C$11+Datatabel!C8136*'Lineær programmering opg 4'!$D$11</f>
        <v>44439.89999999974</v>
      </c>
      <c r="K8136" s="9">
        <f t="shared" si="637"/>
        <v>0</v>
      </c>
      <c r="L8136" s="9">
        <f t="shared" si="638"/>
        <v>0</v>
      </c>
    </row>
    <row r="8137" spans="1:12" ht="15" x14ac:dyDescent="0.25">
      <c r="A8137" s="167">
        <f t="shared" si="636"/>
        <v>44.7840000000215</v>
      </c>
      <c r="B8137" s="325">
        <f t="shared" si="639"/>
        <v>0.18660000000008958</v>
      </c>
      <c r="C8137" s="167">
        <f t="shared" si="635"/>
        <v>266.41199999998389</v>
      </c>
      <c r="D8137" s="167">
        <f>IF('Lineær programmering opg 4'!$M$4=0,"-",(-A8137+'Lineær programmering opg 4'!$M$4)/'Lineær programmering opg 4'!$K$4*-1)</f>
        <v>390.43199999995699</v>
      </c>
      <c r="E8137" s="167">
        <f>IF('Lineær programmering opg 4'!$M$5=0,"-",(-A8137+'Lineær programmering opg 4'!$M$5)/'Lineær programmering opg 4'!$K$5*-1)</f>
        <v>266.41199999998389</v>
      </c>
      <c r="F8137" s="167" t="str">
        <f>IF('Lineær programmering opg 4'!$E$6=0,"-",(-A8137+'Lineær programmering opg 4'!$M$6)/'Lineær programmering opg 4'!$K$6*-1)</f>
        <v>-</v>
      </c>
      <c r="G8137" s="167" t="str">
        <f>IF('Lineær programmering opg 4'!$D$7=0,"-",((-A8137+'Lineær programmering opg 4'!$M$7)/'Lineær programmering opg 4'!$K$7)*-1)</f>
        <v>-</v>
      </c>
      <c r="H8137" s="167" t="str">
        <f>IF('Lineær programmering opg 4'!$C$8=0,"-",((-A8137+'Lineær programmering opg 4'!$M$8)/'Lineær programmering opg 4'!$K$8)*-1)</f>
        <v>-</v>
      </c>
      <c r="I8137" s="167" t="str">
        <f>IF('Lineær programmering opg 4'!$D$8=0,"-",'Lineær programmering opg 4'!$G$8)</f>
        <v>-</v>
      </c>
      <c r="J8137" s="295">
        <f>A8137*'Lineær programmering opg 4'!$C$11+Datatabel!C8137*'Lineær programmering opg 4'!$D$11</f>
        <v>44440.199999999735</v>
      </c>
      <c r="K8137" s="9">
        <f t="shared" si="637"/>
        <v>0</v>
      </c>
      <c r="L8137" s="9">
        <f t="shared" si="638"/>
        <v>0</v>
      </c>
    </row>
    <row r="8138" spans="1:12" ht="15" x14ac:dyDescent="0.25">
      <c r="A8138" s="167">
        <f t="shared" si="636"/>
        <v>44.760000000021506</v>
      </c>
      <c r="B8138" s="325">
        <f t="shared" si="639"/>
        <v>0.18650000000008959</v>
      </c>
      <c r="C8138" s="167">
        <f t="shared" si="635"/>
        <v>266.42999999998392</v>
      </c>
      <c r="D8138" s="167">
        <f>IF('Lineær programmering opg 4'!$M$4=0,"-",(-A8138+'Lineær programmering opg 4'!$M$4)/'Lineær programmering opg 4'!$K$4*-1)</f>
        <v>390.47999999995699</v>
      </c>
      <c r="E8138" s="167">
        <f>IF('Lineær programmering opg 4'!$M$5=0,"-",(-A8138+'Lineær programmering opg 4'!$M$5)/'Lineær programmering opg 4'!$K$5*-1)</f>
        <v>266.42999999998392</v>
      </c>
      <c r="F8138" s="167" t="str">
        <f>IF('Lineær programmering opg 4'!$E$6=0,"-",(-A8138+'Lineær programmering opg 4'!$M$6)/'Lineær programmering opg 4'!$K$6*-1)</f>
        <v>-</v>
      </c>
      <c r="G8138" s="167" t="str">
        <f>IF('Lineær programmering opg 4'!$D$7=0,"-",((-A8138+'Lineær programmering opg 4'!$M$7)/'Lineær programmering opg 4'!$K$7)*-1)</f>
        <v>-</v>
      </c>
      <c r="H8138" s="167" t="str">
        <f>IF('Lineær programmering opg 4'!$C$8=0,"-",((-A8138+'Lineær programmering opg 4'!$M$8)/'Lineær programmering opg 4'!$K$8)*-1)</f>
        <v>-</v>
      </c>
      <c r="I8138" s="167" t="str">
        <f>IF('Lineær programmering opg 4'!$D$8=0,"-",'Lineær programmering opg 4'!$G$8)</f>
        <v>-</v>
      </c>
      <c r="J8138" s="295">
        <f>A8138*'Lineær programmering opg 4'!$C$11+Datatabel!C8138*'Lineær programmering opg 4'!$D$11</f>
        <v>44440.499999999738</v>
      </c>
      <c r="K8138" s="9">
        <f t="shared" si="637"/>
        <v>0</v>
      </c>
      <c r="L8138" s="9">
        <f t="shared" si="638"/>
        <v>0</v>
      </c>
    </row>
    <row r="8139" spans="1:12" ht="15" x14ac:dyDescent="0.25">
      <c r="A8139" s="167">
        <f t="shared" si="636"/>
        <v>44.736000000021505</v>
      </c>
      <c r="B8139" s="325">
        <f t="shared" si="639"/>
        <v>0.18640000000008961</v>
      </c>
      <c r="C8139" s="167">
        <f t="shared" si="635"/>
        <v>266.44799999998389</v>
      </c>
      <c r="D8139" s="167">
        <f>IF('Lineær programmering opg 4'!$M$4=0,"-",(-A8139+'Lineær programmering opg 4'!$M$4)/'Lineær programmering opg 4'!$K$4*-1)</f>
        <v>390.52799999995699</v>
      </c>
      <c r="E8139" s="167">
        <f>IF('Lineær programmering opg 4'!$M$5=0,"-",(-A8139+'Lineær programmering opg 4'!$M$5)/'Lineær programmering opg 4'!$K$5*-1)</f>
        <v>266.44799999998389</v>
      </c>
      <c r="F8139" s="167" t="str">
        <f>IF('Lineær programmering opg 4'!$E$6=0,"-",(-A8139+'Lineær programmering opg 4'!$M$6)/'Lineær programmering opg 4'!$K$6*-1)</f>
        <v>-</v>
      </c>
      <c r="G8139" s="167" t="str">
        <f>IF('Lineær programmering opg 4'!$D$7=0,"-",((-A8139+'Lineær programmering opg 4'!$M$7)/'Lineær programmering opg 4'!$K$7)*-1)</f>
        <v>-</v>
      </c>
      <c r="H8139" s="167" t="str">
        <f>IF('Lineær programmering opg 4'!$C$8=0,"-",((-A8139+'Lineær programmering opg 4'!$M$8)/'Lineær programmering opg 4'!$K$8)*-1)</f>
        <v>-</v>
      </c>
      <c r="I8139" s="167" t="str">
        <f>IF('Lineær programmering opg 4'!$D$8=0,"-",'Lineær programmering opg 4'!$G$8)</f>
        <v>-</v>
      </c>
      <c r="J8139" s="295">
        <f>A8139*'Lineær programmering opg 4'!$C$11+Datatabel!C8139*'Lineær programmering opg 4'!$D$11</f>
        <v>44440.799999999734</v>
      </c>
      <c r="K8139" s="9">
        <f t="shared" si="637"/>
        <v>0</v>
      </c>
      <c r="L8139" s="9">
        <f t="shared" si="638"/>
        <v>0</v>
      </c>
    </row>
    <row r="8140" spans="1:12" ht="15" x14ac:dyDescent="0.25">
      <c r="A8140" s="167">
        <f t="shared" si="636"/>
        <v>44.712000000021504</v>
      </c>
      <c r="B8140" s="325">
        <f t="shared" si="639"/>
        <v>0.18630000000008962</v>
      </c>
      <c r="C8140" s="167">
        <f t="shared" si="635"/>
        <v>266.46599999998392</v>
      </c>
      <c r="D8140" s="167">
        <f>IF('Lineær programmering opg 4'!$M$4=0,"-",(-A8140+'Lineær programmering opg 4'!$M$4)/'Lineær programmering opg 4'!$K$4*-1)</f>
        <v>390.57599999995699</v>
      </c>
      <c r="E8140" s="167">
        <f>IF('Lineær programmering opg 4'!$M$5=0,"-",(-A8140+'Lineær programmering opg 4'!$M$5)/'Lineær programmering opg 4'!$K$5*-1)</f>
        <v>266.46599999998392</v>
      </c>
      <c r="F8140" s="167" t="str">
        <f>IF('Lineær programmering opg 4'!$E$6=0,"-",(-A8140+'Lineær programmering opg 4'!$M$6)/'Lineær programmering opg 4'!$K$6*-1)</f>
        <v>-</v>
      </c>
      <c r="G8140" s="167" t="str">
        <f>IF('Lineær programmering opg 4'!$D$7=0,"-",((-A8140+'Lineær programmering opg 4'!$M$7)/'Lineær programmering opg 4'!$K$7)*-1)</f>
        <v>-</v>
      </c>
      <c r="H8140" s="167" t="str">
        <f>IF('Lineær programmering opg 4'!$C$8=0,"-",((-A8140+'Lineær programmering opg 4'!$M$8)/'Lineær programmering opg 4'!$K$8)*-1)</f>
        <v>-</v>
      </c>
      <c r="I8140" s="167" t="str">
        <f>IF('Lineær programmering opg 4'!$D$8=0,"-",'Lineær programmering opg 4'!$G$8)</f>
        <v>-</v>
      </c>
      <c r="J8140" s="295">
        <f>A8140*'Lineær programmering opg 4'!$C$11+Datatabel!C8140*'Lineær programmering opg 4'!$D$11</f>
        <v>44441.099999999737</v>
      </c>
      <c r="K8140" s="9">
        <f t="shared" si="637"/>
        <v>0</v>
      </c>
      <c r="L8140" s="9">
        <f t="shared" si="638"/>
        <v>0</v>
      </c>
    </row>
    <row r="8141" spans="1:12" ht="15" x14ac:dyDescent="0.25">
      <c r="A8141" s="167">
        <f t="shared" si="636"/>
        <v>44.688000000021511</v>
      </c>
      <c r="B8141" s="325">
        <f t="shared" si="639"/>
        <v>0.18620000000008963</v>
      </c>
      <c r="C8141" s="167">
        <f t="shared" si="635"/>
        <v>266.48399999998389</v>
      </c>
      <c r="D8141" s="167">
        <f>IF('Lineær programmering opg 4'!$M$4=0,"-",(-A8141+'Lineær programmering opg 4'!$M$4)/'Lineær programmering opg 4'!$K$4*-1)</f>
        <v>390.62399999995699</v>
      </c>
      <c r="E8141" s="167">
        <f>IF('Lineær programmering opg 4'!$M$5=0,"-",(-A8141+'Lineær programmering opg 4'!$M$5)/'Lineær programmering opg 4'!$K$5*-1)</f>
        <v>266.48399999998389</v>
      </c>
      <c r="F8141" s="167" t="str">
        <f>IF('Lineær programmering opg 4'!$E$6=0,"-",(-A8141+'Lineær programmering opg 4'!$M$6)/'Lineær programmering opg 4'!$K$6*-1)</f>
        <v>-</v>
      </c>
      <c r="G8141" s="167" t="str">
        <f>IF('Lineær programmering opg 4'!$D$7=0,"-",((-A8141+'Lineær programmering opg 4'!$M$7)/'Lineær programmering opg 4'!$K$7)*-1)</f>
        <v>-</v>
      </c>
      <c r="H8141" s="167" t="str">
        <f>IF('Lineær programmering opg 4'!$C$8=0,"-",((-A8141+'Lineær programmering opg 4'!$M$8)/'Lineær programmering opg 4'!$K$8)*-1)</f>
        <v>-</v>
      </c>
      <c r="I8141" s="167" t="str">
        <f>IF('Lineær programmering opg 4'!$D$8=0,"-",'Lineær programmering opg 4'!$G$8)</f>
        <v>-</v>
      </c>
      <c r="J8141" s="295">
        <f>A8141*'Lineær programmering opg 4'!$C$11+Datatabel!C8141*'Lineær programmering opg 4'!$D$11</f>
        <v>44441.399999999732</v>
      </c>
      <c r="K8141" s="9">
        <f t="shared" si="637"/>
        <v>0</v>
      </c>
      <c r="L8141" s="9">
        <f t="shared" si="638"/>
        <v>0</v>
      </c>
    </row>
    <row r="8142" spans="1:12" ht="15" x14ac:dyDescent="0.25">
      <c r="A8142" s="167">
        <f t="shared" si="636"/>
        <v>44.664000000021517</v>
      </c>
      <c r="B8142" s="325">
        <f t="shared" si="639"/>
        <v>0.18610000000008964</v>
      </c>
      <c r="C8142" s="167">
        <f t="shared" si="635"/>
        <v>266.50199999998387</v>
      </c>
      <c r="D8142" s="167">
        <f>IF('Lineær programmering opg 4'!$M$4=0,"-",(-A8142+'Lineær programmering opg 4'!$M$4)/'Lineær programmering opg 4'!$K$4*-1)</f>
        <v>390.67199999995694</v>
      </c>
      <c r="E8142" s="167">
        <f>IF('Lineær programmering opg 4'!$M$5=0,"-",(-A8142+'Lineær programmering opg 4'!$M$5)/'Lineær programmering opg 4'!$K$5*-1)</f>
        <v>266.50199999998387</v>
      </c>
      <c r="F8142" s="167" t="str">
        <f>IF('Lineær programmering opg 4'!$E$6=0,"-",(-A8142+'Lineær programmering opg 4'!$M$6)/'Lineær programmering opg 4'!$K$6*-1)</f>
        <v>-</v>
      </c>
      <c r="G8142" s="167" t="str">
        <f>IF('Lineær programmering opg 4'!$D$7=0,"-",((-A8142+'Lineær programmering opg 4'!$M$7)/'Lineær programmering opg 4'!$K$7)*-1)</f>
        <v>-</v>
      </c>
      <c r="H8142" s="167" t="str">
        <f>IF('Lineær programmering opg 4'!$C$8=0,"-",((-A8142+'Lineær programmering opg 4'!$M$8)/'Lineær programmering opg 4'!$K$8)*-1)</f>
        <v>-</v>
      </c>
      <c r="I8142" s="167" t="str">
        <f>IF('Lineær programmering opg 4'!$D$8=0,"-",'Lineær programmering opg 4'!$G$8)</f>
        <v>-</v>
      </c>
      <c r="J8142" s="295">
        <f>A8142*'Lineær programmering opg 4'!$C$11+Datatabel!C8142*'Lineær programmering opg 4'!$D$11</f>
        <v>44441.699999999735</v>
      </c>
      <c r="K8142" s="9">
        <f t="shared" si="637"/>
        <v>0</v>
      </c>
      <c r="L8142" s="9">
        <f t="shared" si="638"/>
        <v>0</v>
      </c>
    </row>
    <row r="8143" spans="1:12" ht="15" x14ac:dyDescent="0.25">
      <c r="A8143" s="167">
        <f t="shared" si="636"/>
        <v>44.640000000021516</v>
      </c>
      <c r="B8143" s="325">
        <f t="shared" si="639"/>
        <v>0.18600000000008965</v>
      </c>
      <c r="C8143" s="167">
        <f t="shared" si="635"/>
        <v>266.5199999999839</v>
      </c>
      <c r="D8143" s="167">
        <f>IF('Lineær programmering opg 4'!$M$4=0,"-",(-A8143+'Lineær programmering opg 4'!$M$4)/'Lineær programmering opg 4'!$K$4*-1)</f>
        <v>390.71999999995694</v>
      </c>
      <c r="E8143" s="167">
        <f>IF('Lineær programmering opg 4'!$M$5=0,"-",(-A8143+'Lineær programmering opg 4'!$M$5)/'Lineær programmering opg 4'!$K$5*-1)</f>
        <v>266.5199999999839</v>
      </c>
      <c r="F8143" s="167" t="str">
        <f>IF('Lineær programmering opg 4'!$E$6=0,"-",(-A8143+'Lineær programmering opg 4'!$M$6)/'Lineær programmering opg 4'!$K$6*-1)</f>
        <v>-</v>
      </c>
      <c r="G8143" s="167" t="str">
        <f>IF('Lineær programmering opg 4'!$D$7=0,"-",((-A8143+'Lineær programmering opg 4'!$M$7)/'Lineær programmering opg 4'!$K$7)*-1)</f>
        <v>-</v>
      </c>
      <c r="H8143" s="167" t="str">
        <f>IF('Lineær programmering opg 4'!$C$8=0,"-",((-A8143+'Lineær programmering opg 4'!$M$8)/'Lineær programmering opg 4'!$K$8)*-1)</f>
        <v>-</v>
      </c>
      <c r="I8143" s="167" t="str">
        <f>IF('Lineær programmering opg 4'!$D$8=0,"-",'Lineær programmering opg 4'!$G$8)</f>
        <v>-</v>
      </c>
      <c r="J8143" s="295">
        <f>A8143*'Lineær programmering opg 4'!$C$11+Datatabel!C8143*'Lineær programmering opg 4'!$D$11</f>
        <v>44441.999999999738</v>
      </c>
      <c r="K8143" s="9">
        <f t="shared" si="637"/>
        <v>0</v>
      </c>
      <c r="L8143" s="9">
        <f t="shared" si="638"/>
        <v>0</v>
      </c>
    </row>
    <row r="8144" spans="1:12" ht="15" x14ac:dyDescent="0.25">
      <c r="A8144" s="167">
        <f t="shared" si="636"/>
        <v>44.616000000021515</v>
      </c>
      <c r="B8144" s="325">
        <f t="shared" si="639"/>
        <v>0.18590000000008966</v>
      </c>
      <c r="C8144" s="167">
        <f t="shared" si="635"/>
        <v>266.53799999998387</v>
      </c>
      <c r="D8144" s="167">
        <f>IF('Lineær programmering opg 4'!$M$4=0,"-",(-A8144+'Lineær programmering opg 4'!$M$4)/'Lineær programmering opg 4'!$K$4*-1)</f>
        <v>390.76799999995694</v>
      </c>
      <c r="E8144" s="167">
        <f>IF('Lineær programmering opg 4'!$M$5=0,"-",(-A8144+'Lineær programmering opg 4'!$M$5)/'Lineær programmering opg 4'!$K$5*-1)</f>
        <v>266.53799999998387</v>
      </c>
      <c r="F8144" s="167" t="str">
        <f>IF('Lineær programmering opg 4'!$E$6=0,"-",(-A8144+'Lineær programmering opg 4'!$M$6)/'Lineær programmering opg 4'!$K$6*-1)</f>
        <v>-</v>
      </c>
      <c r="G8144" s="167" t="str">
        <f>IF('Lineær programmering opg 4'!$D$7=0,"-",((-A8144+'Lineær programmering opg 4'!$M$7)/'Lineær programmering opg 4'!$K$7)*-1)</f>
        <v>-</v>
      </c>
      <c r="H8144" s="167" t="str">
        <f>IF('Lineær programmering opg 4'!$C$8=0,"-",((-A8144+'Lineær programmering opg 4'!$M$8)/'Lineær programmering opg 4'!$K$8)*-1)</f>
        <v>-</v>
      </c>
      <c r="I8144" s="167" t="str">
        <f>IF('Lineær programmering opg 4'!$D$8=0,"-",'Lineær programmering opg 4'!$G$8)</f>
        <v>-</v>
      </c>
      <c r="J8144" s="295">
        <f>A8144*'Lineær programmering opg 4'!$C$11+Datatabel!C8144*'Lineær programmering opg 4'!$D$11</f>
        <v>44442.299999999734</v>
      </c>
      <c r="K8144" s="9">
        <f t="shared" si="637"/>
        <v>0</v>
      </c>
      <c r="L8144" s="9">
        <f t="shared" si="638"/>
        <v>0</v>
      </c>
    </row>
    <row r="8145" spans="1:12" ht="15" x14ac:dyDescent="0.25">
      <c r="A8145" s="167">
        <f t="shared" si="636"/>
        <v>44.592000000021521</v>
      </c>
      <c r="B8145" s="325">
        <f t="shared" si="639"/>
        <v>0.18580000000008967</v>
      </c>
      <c r="C8145" s="167">
        <f t="shared" si="635"/>
        <v>266.5559999999839</v>
      </c>
      <c r="D8145" s="167">
        <f>IF('Lineær programmering opg 4'!$M$4=0,"-",(-A8145+'Lineær programmering opg 4'!$M$4)/'Lineær programmering opg 4'!$K$4*-1)</f>
        <v>390.81599999995694</v>
      </c>
      <c r="E8145" s="167">
        <f>IF('Lineær programmering opg 4'!$M$5=0,"-",(-A8145+'Lineær programmering opg 4'!$M$5)/'Lineær programmering opg 4'!$K$5*-1)</f>
        <v>266.5559999999839</v>
      </c>
      <c r="F8145" s="167" t="str">
        <f>IF('Lineær programmering opg 4'!$E$6=0,"-",(-A8145+'Lineær programmering opg 4'!$M$6)/'Lineær programmering opg 4'!$K$6*-1)</f>
        <v>-</v>
      </c>
      <c r="G8145" s="167" t="str">
        <f>IF('Lineær programmering opg 4'!$D$7=0,"-",((-A8145+'Lineær programmering opg 4'!$M$7)/'Lineær programmering opg 4'!$K$7)*-1)</f>
        <v>-</v>
      </c>
      <c r="H8145" s="167" t="str">
        <f>IF('Lineær programmering opg 4'!$C$8=0,"-",((-A8145+'Lineær programmering opg 4'!$M$8)/'Lineær programmering opg 4'!$K$8)*-1)</f>
        <v>-</v>
      </c>
      <c r="I8145" s="167" t="str">
        <f>IF('Lineær programmering opg 4'!$D$8=0,"-",'Lineær programmering opg 4'!$G$8)</f>
        <v>-</v>
      </c>
      <c r="J8145" s="295">
        <f>A8145*'Lineær programmering opg 4'!$C$11+Datatabel!C8145*'Lineær programmering opg 4'!$D$11</f>
        <v>44442.599999999737</v>
      </c>
      <c r="K8145" s="9">
        <f t="shared" si="637"/>
        <v>0</v>
      </c>
      <c r="L8145" s="9">
        <f t="shared" si="638"/>
        <v>0</v>
      </c>
    </row>
    <row r="8146" spans="1:12" ht="15" x14ac:dyDescent="0.25">
      <c r="A8146" s="167">
        <f t="shared" si="636"/>
        <v>44.568000000021527</v>
      </c>
      <c r="B8146" s="325">
        <f t="shared" si="639"/>
        <v>0.18570000000008968</v>
      </c>
      <c r="C8146" s="167">
        <f t="shared" si="635"/>
        <v>266.57399999998387</v>
      </c>
      <c r="D8146" s="167">
        <f>IF('Lineær programmering opg 4'!$M$4=0,"-",(-A8146+'Lineær programmering opg 4'!$M$4)/'Lineær programmering opg 4'!$K$4*-1)</f>
        <v>390.86399999995695</v>
      </c>
      <c r="E8146" s="167">
        <f>IF('Lineær programmering opg 4'!$M$5=0,"-",(-A8146+'Lineær programmering opg 4'!$M$5)/'Lineær programmering opg 4'!$K$5*-1)</f>
        <v>266.57399999998387</v>
      </c>
      <c r="F8146" s="167" t="str">
        <f>IF('Lineær programmering opg 4'!$E$6=0,"-",(-A8146+'Lineær programmering opg 4'!$M$6)/'Lineær programmering opg 4'!$K$6*-1)</f>
        <v>-</v>
      </c>
      <c r="G8146" s="167" t="str">
        <f>IF('Lineær programmering opg 4'!$D$7=0,"-",((-A8146+'Lineær programmering opg 4'!$M$7)/'Lineær programmering opg 4'!$K$7)*-1)</f>
        <v>-</v>
      </c>
      <c r="H8146" s="167" t="str">
        <f>IF('Lineær programmering opg 4'!$C$8=0,"-",((-A8146+'Lineær programmering opg 4'!$M$8)/'Lineær programmering opg 4'!$K$8)*-1)</f>
        <v>-</v>
      </c>
      <c r="I8146" s="167" t="str">
        <f>IF('Lineær programmering opg 4'!$D$8=0,"-",'Lineær programmering opg 4'!$G$8)</f>
        <v>-</v>
      </c>
      <c r="J8146" s="295">
        <f>A8146*'Lineær programmering opg 4'!$C$11+Datatabel!C8146*'Lineær programmering opg 4'!$D$11</f>
        <v>44442.899999999732</v>
      </c>
      <c r="K8146" s="9">
        <f t="shared" si="637"/>
        <v>0</v>
      </c>
      <c r="L8146" s="9">
        <f t="shared" si="638"/>
        <v>0</v>
      </c>
    </row>
    <row r="8147" spans="1:12" ht="15" x14ac:dyDescent="0.25">
      <c r="A8147" s="167">
        <f t="shared" si="636"/>
        <v>44.544000000021526</v>
      </c>
      <c r="B8147" s="325">
        <f t="shared" si="639"/>
        <v>0.18560000000008969</v>
      </c>
      <c r="C8147" s="167">
        <f t="shared" si="635"/>
        <v>266.5919999999839</v>
      </c>
      <c r="D8147" s="167">
        <f>IF('Lineær programmering opg 4'!$M$4=0,"-",(-A8147+'Lineær programmering opg 4'!$M$4)/'Lineær programmering opg 4'!$K$4*-1)</f>
        <v>390.91199999995695</v>
      </c>
      <c r="E8147" s="167">
        <f>IF('Lineær programmering opg 4'!$M$5=0,"-",(-A8147+'Lineær programmering opg 4'!$M$5)/'Lineær programmering opg 4'!$K$5*-1)</f>
        <v>266.5919999999839</v>
      </c>
      <c r="F8147" s="167" t="str">
        <f>IF('Lineær programmering opg 4'!$E$6=0,"-",(-A8147+'Lineær programmering opg 4'!$M$6)/'Lineær programmering opg 4'!$K$6*-1)</f>
        <v>-</v>
      </c>
      <c r="G8147" s="167" t="str">
        <f>IF('Lineær programmering opg 4'!$D$7=0,"-",((-A8147+'Lineær programmering opg 4'!$M$7)/'Lineær programmering opg 4'!$K$7)*-1)</f>
        <v>-</v>
      </c>
      <c r="H8147" s="167" t="str">
        <f>IF('Lineær programmering opg 4'!$C$8=0,"-",((-A8147+'Lineær programmering opg 4'!$M$8)/'Lineær programmering opg 4'!$K$8)*-1)</f>
        <v>-</v>
      </c>
      <c r="I8147" s="167" t="str">
        <f>IF('Lineær programmering opg 4'!$D$8=0,"-",'Lineær programmering opg 4'!$G$8)</f>
        <v>-</v>
      </c>
      <c r="J8147" s="295">
        <f>A8147*'Lineær programmering opg 4'!$C$11+Datatabel!C8147*'Lineær programmering opg 4'!$D$11</f>
        <v>44443.199999999742</v>
      </c>
      <c r="K8147" s="9">
        <f t="shared" si="637"/>
        <v>0</v>
      </c>
      <c r="L8147" s="9">
        <f t="shared" si="638"/>
        <v>0</v>
      </c>
    </row>
    <row r="8148" spans="1:12" ht="15" x14ac:dyDescent="0.25">
      <c r="A8148" s="167">
        <f t="shared" si="636"/>
        <v>44.520000000021525</v>
      </c>
      <c r="B8148" s="325">
        <f t="shared" si="639"/>
        <v>0.1855000000000897</v>
      </c>
      <c r="C8148" s="167">
        <f t="shared" si="635"/>
        <v>266.60999999998387</v>
      </c>
      <c r="D8148" s="167">
        <f>IF('Lineær programmering opg 4'!$M$4=0,"-",(-A8148+'Lineær programmering opg 4'!$M$4)/'Lineær programmering opg 4'!$K$4*-1)</f>
        <v>390.95999999995695</v>
      </c>
      <c r="E8148" s="167">
        <f>IF('Lineær programmering opg 4'!$M$5=0,"-",(-A8148+'Lineær programmering opg 4'!$M$5)/'Lineær programmering opg 4'!$K$5*-1)</f>
        <v>266.60999999998387</v>
      </c>
      <c r="F8148" s="167" t="str">
        <f>IF('Lineær programmering opg 4'!$E$6=0,"-",(-A8148+'Lineær programmering opg 4'!$M$6)/'Lineær programmering opg 4'!$K$6*-1)</f>
        <v>-</v>
      </c>
      <c r="G8148" s="167" t="str">
        <f>IF('Lineær programmering opg 4'!$D$7=0,"-",((-A8148+'Lineær programmering opg 4'!$M$7)/'Lineær programmering opg 4'!$K$7)*-1)</f>
        <v>-</v>
      </c>
      <c r="H8148" s="167" t="str">
        <f>IF('Lineær programmering opg 4'!$C$8=0,"-",((-A8148+'Lineær programmering opg 4'!$M$8)/'Lineær programmering opg 4'!$K$8)*-1)</f>
        <v>-</v>
      </c>
      <c r="I8148" s="167" t="str">
        <f>IF('Lineær programmering opg 4'!$D$8=0,"-",'Lineær programmering opg 4'!$G$8)</f>
        <v>-</v>
      </c>
      <c r="J8148" s="295">
        <f>A8148*'Lineær programmering opg 4'!$C$11+Datatabel!C8148*'Lineær programmering opg 4'!$D$11</f>
        <v>44443.499999999731</v>
      </c>
      <c r="K8148" s="9">
        <f t="shared" si="637"/>
        <v>0</v>
      </c>
      <c r="L8148" s="9">
        <f t="shared" si="638"/>
        <v>0</v>
      </c>
    </row>
    <row r="8149" spans="1:12" ht="15" x14ac:dyDescent="0.25">
      <c r="A8149" s="167">
        <f t="shared" si="636"/>
        <v>44.496000000021532</v>
      </c>
      <c r="B8149" s="325">
        <f t="shared" si="639"/>
        <v>0.18540000000008972</v>
      </c>
      <c r="C8149" s="167">
        <f t="shared" si="635"/>
        <v>266.6279999999839</v>
      </c>
      <c r="D8149" s="167">
        <f>IF('Lineær programmering opg 4'!$M$4=0,"-",(-A8149+'Lineær programmering opg 4'!$M$4)/'Lineær programmering opg 4'!$K$4*-1)</f>
        <v>391.00799999995695</v>
      </c>
      <c r="E8149" s="167">
        <f>IF('Lineær programmering opg 4'!$M$5=0,"-",(-A8149+'Lineær programmering opg 4'!$M$5)/'Lineær programmering opg 4'!$K$5*-1)</f>
        <v>266.6279999999839</v>
      </c>
      <c r="F8149" s="167" t="str">
        <f>IF('Lineær programmering opg 4'!$E$6=0,"-",(-A8149+'Lineær programmering opg 4'!$M$6)/'Lineær programmering opg 4'!$K$6*-1)</f>
        <v>-</v>
      </c>
      <c r="G8149" s="167" t="str">
        <f>IF('Lineær programmering opg 4'!$D$7=0,"-",((-A8149+'Lineær programmering opg 4'!$M$7)/'Lineær programmering opg 4'!$K$7)*-1)</f>
        <v>-</v>
      </c>
      <c r="H8149" s="167" t="str">
        <f>IF('Lineær programmering opg 4'!$C$8=0,"-",((-A8149+'Lineær programmering opg 4'!$M$8)/'Lineær programmering opg 4'!$K$8)*-1)</f>
        <v>-</v>
      </c>
      <c r="I8149" s="167" t="str">
        <f>IF('Lineær programmering opg 4'!$D$8=0,"-",'Lineær programmering opg 4'!$G$8)</f>
        <v>-</v>
      </c>
      <c r="J8149" s="295">
        <f>A8149*'Lineær programmering opg 4'!$C$11+Datatabel!C8149*'Lineær programmering opg 4'!$D$11</f>
        <v>44443.799999999734</v>
      </c>
      <c r="K8149" s="9">
        <f t="shared" si="637"/>
        <v>0</v>
      </c>
      <c r="L8149" s="9">
        <f t="shared" si="638"/>
        <v>0</v>
      </c>
    </row>
    <row r="8150" spans="1:12" ht="15" x14ac:dyDescent="0.25">
      <c r="A8150" s="167">
        <f t="shared" si="636"/>
        <v>44.472000000021538</v>
      </c>
      <c r="B8150" s="325">
        <f t="shared" si="639"/>
        <v>0.18530000000008973</v>
      </c>
      <c r="C8150" s="167">
        <f t="shared" si="635"/>
        <v>266.64599999998387</v>
      </c>
      <c r="D8150" s="167">
        <f>IF('Lineær programmering opg 4'!$M$4=0,"-",(-A8150+'Lineær programmering opg 4'!$M$4)/'Lineær programmering opg 4'!$K$4*-1)</f>
        <v>391.05599999995695</v>
      </c>
      <c r="E8150" s="167">
        <f>IF('Lineær programmering opg 4'!$M$5=0,"-",(-A8150+'Lineær programmering opg 4'!$M$5)/'Lineær programmering opg 4'!$K$5*-1)</f>
        <v>266.64599999998387</v>
      </c>
      <c r="F8150" s="167" t="str">
        <f>IF('Lineær programmering opg 4'!$E$6=0,"-",(-A8150+'Lineær programmering opg 4'!$M$6)/'Lineær programmering opg 4'!$K$6*-1)</f>
        <v>-</v>
      </c>
      <c r="G8150" s="167" t="str">
        <f>IF('Lineær programmering opg 4'!$D$7=0,"-",((-A8150+'Lineær programmering opg 4'!$M$7)/'Lineær programmering opg 4'!$K$7)*-1)</f>
        <v>-</v>
      </c>
      <c r="H8150" s="167" t="str">
        <f>IF('Lineær programmering opg 4'!$C$8=0,"-",((-A8150+'Lineær programmering opg 4'!$M$8)/'Lineær programmering opg 4'!$K$8)*-1)</f>
        <v>-</v>
      </c>
      <c r="I8150" s="167" t="str">
        <f>IF('Lineær programmering opg 4'!$D$8=0,"-",'Lineær programmering opg 4'!$G$8)</f>
        <v>-</v>
      </c>
      <c r="J8150" s="295">
        <f>A8150*'Lineær programmering opg 4'!$C$11+Datatabel!C8150*'Lineær programmering opg 4'!$D$11</f>
        <v>44444.099999999729</v>
      </c>
      <c r="K8150" s="9">
        <f t="shared" si="637"/>
        <v>0</v>
      </c>
      <c r="L8150" s="9">
        <f t="shared" si="638"/>
        <v>0</v>
      </c>
    </row>
    <row r="8151" spans="1:12" ht="15" x14ac:dyDescent="0.25">
      <c r="A8151" s="167">
        <f t="shared" si="636"/>
        <v>44.448000000021537</v>
      </c>
      <c r="B8151" s="325">
        <f t="shared" si="639"/>
        <v>0.18520000000008974</v>
      </c>
      <c r="C8151" s="167">
        <f t="shared" si="635"/>
        <v>266.6639999999839</v>
      </c>
      <c r="D8151" s="167">
        <f>IF('Lineær programmering opg 4'!$M$4=0,"-",(-A8151+'Lineær programmering opg 4'!$M$4)/'Lineær programmering opg 4'!$K$4*-1)</f>
        <v>391.10399999995695</v>
      </c>
      <c r="E8151" s="167">
        <f>IF('Lineær programmering opg 4'!$M$5=0,"-",(-A8151+'Lineær programmering opg 4'!$M$5)/'Lineær programmering opg 4'!$K$5*-1)</f>
        <v>266.6639999999839</v>
      </c>
      <c r="F8151" s="167" t="str">
        <f>IF('Lineær programmering opg 4'!$E$6=0,"-",(-A8151+'Lineær programmering opg 4'!$M$6)/'Lineær programmering opg 4'!$K$6*-1)</f>
        <v>-</v>
      </c>
      <c r="G8151" s="167" t="str">
        <f>IF('Lineær programmering opg 4'!$D$7=0,"-",((-A8151+'Lineær programmering opg 4'!$M$7)/'Lineær programmering opg 4'!$K$7)*-1)</f>
        <v>-</v>
      </c>
      <c r="H8151" s="167" t="str">
        <f>IF('Lineær programmering opg 4'!$C$8=0,"-",((-A8151+'Lineær programmering opg 4'!$M$8)/'Lineær programmering opg 4'!$K$8)*-1)</f>
        <v>-</v>
      </c>
      <c r="I8151" s="167" t="str">
        <f>IF('Lineær programmering opg 4'!$D$8=0,"-",'Lineær programmering opg 4'!$G$8)</f>
        <v>-</v>
      </c>
      <c r="J8151" s="295">
        <f>A8151*'Lineær programmering opg 4'!$C$11+Datatabel!C8151*'Lineær programmering opg 4'!$D$11</f>
        <v>44444.39999999974</v>
      </c>
      <c r="K8151" s="9">
        <f t="shared" si="637"/>
        <v>0</v>
      </c>
      <c r="L8151" s="9">
        <f t="shared" si="638"/>
        <v>0</v>
      </c>
    </row>
    <row r="8152" spans="1:12" ht="15" x14ac:dyDescent="0.25">
      <c r="A8152" s="167">
        <f t="shared" si="636"/>
        <v>44.424000000021536</v>
      </c>
      <c r="B8152" s="325">
        <f t="shared" si="639"/>
        <v>0.18510000000008975</v>
      </c>
      <c r="C8152" s="167">
        <f t="shared" si="635"/>
        <v>266.68199999998387</v>
      </c>
      <c r="D8152" s="167">
        <f>IF('Lineær programmering opg 4'!$M$4=0,"-",(-A8152+'Lineær programmering opg 4'!$M$4)/'Lineær programmering opg 4'!$K$4*-1)</f>
        <v>391.15199999995696</v>
      </c>
      <c r="E8152" s="167">
        <f>IF('Lineær programmering opg 4'!$M$5=0,"-",(-A8152+'Lineær programmering opg 4'!$M$5)/'Lineær programmering opg 4'!$K$5*-1)</f>
        <v>266.68199999998387</v>
      </c>
      <c r="F8152" s="167" t="str">
        <f>IF('Lineær programmering opg 4'!$E$6=0,"-",(-A8152+'Lineær programmering opg 4'!$M$6)/'Lineær programmering opg 4'!$K$6*-1)</f>
        <v>-</v>
      </c>
      <c r="G8152" s="167" t="str">
        <f>IF('Lineær programmering opg 4'!$D$7=0,"-",((-A8152+'Lineær programmering opg 4'!$M$7)/'Lineær programmering opg 4'!$K$7)*-1)</f>
        <v>-</v>
      </c>
      <c r="H8152" s="167" t="str">
        <f>IF('Lineær programmering opg 4'!$C$8=0,"-",((-A8152+'Lineær programmering opg 4'!$M$8)/'Lineær programmering opg 4'!$K$8)*-1)</f>
        <v>-</v>
      </c>
      <c r="I8152" s="167" t="str">
        <f>IF('Lineær programmering opg 4'!$D$8=0,"-",'Lineær programmering opg 4'!$G$8)</f>
        <v>-</v>
      </c>
      <c r="J8152" s="295">
        <f>A8152*'Lineær programmering opg 4'!$C$11+Datatabel!C8152*'Lineær programmering opg 4'!$D$11</f>
        <v>44444.699999999735</v>
      </c>
      <c r="K8152" s="9">
        <f t="shared" si="637"/>
        <v>0</v>
      </c>
      <c r="L8152" s="9">
        <f t="shared" si="638"/>
        <v>0</v>
      </c>
    </row>
    <row r="8153" spans="1:12" ht="15" x14ac:dyDescent="0.25">
      <c r="A8153" s="167">
        <f t="shared" si="636"/>
        <v>44.400000000021542</v>
      </c>
      <c r="B8153" s="325">
        <f t="shared" si="639"/>
        <v>0.18500000000008976</v>
      </c>
      <c r="C8153" s="167">
        <f t="shared" si="635"/>
        <v>266.6999999999839</v>
      </c>
      <c r="D8153" s="167">
        <f>IF('Lineær programmering opg 4'!$M$4=0,"-",(-A8153+'Lineær programmering opg 4'!$M$4)/'Lineær programmering opg 4'!$K$4*-1)</f>
        <v>391.1999999999569</v>
      </c>
      <c r="E8153" s="167">
        <f>IF('Lineær programmering opg 4'!$M$5=0,"-",(-A8153+'Lineær programmering opg 4'!$M$5)/'Lineær programmering opg 4'!$K$5*-1)</f>
        <v>266.6999999999839</v>
      </c>
      <c r="F8153" s="167" t="str">
        <f>IF('Lineær programmering opg 4'!$E$6=0,"-",(-A8153+'Lineær programmering opg 4'!$M$6)/'Lineær programmering opg 4'!$K$6*-1)</f>
        <v>-</v>
      </c>
      <c r="G8153" s="167" t="str">
        <f>IF('Lineær programmering opg 4'!$D$7=0,"-",((-A8153+'Lineær programmering opg 4'!$M$7)/'Lineær programmering opg 4'!$K$7)*-1)</f>
        <v>-</v>
      </c>
      <c r="H8153" s="167" t="str">
        <f>IF('Lineær programmering opg 4'!$C$8=0,"-",((-A8153+'Lineær programmering opg 4'!$M$8)/'Lineær programmering opg 4'!$K$8)*-1)</f>
        <v>-</v>
      </c>
      <c r="I8153" s="167" t="str">
        <f>IF('Lineær programmering opg 4'!$D$8=0,"-",'Lineær programmering opg 4'!$G$8)</f>
        <v>-</v>
      </c>
      <c r="J8153" s="295">
        <f>A8153*'Lineær programmering opg 4'!$C$11+Datatabel!C8153*'Lineær programmering opg 4'!$D$11</f>
        <v>44444.999999999738</v>
      </c>
      <c r="K8153" s="9">
        <f t="shared" si="637"/>
        <v>0</v>
      </c>
      <c r="L8153" s="9">
        <f t="shared" si="638"/>
        <v>0</v>
      </c>
    </row>
    <row r="8154" spans="1:12" ht="15" x14ac:dyDescent="0.25">
      <c r="A8154" s="167">
        <f t="shared" si="636"/>
        <v>44.376000000021548</v>
      </c>
      <c r="B8154" s="325">
        <f t="shared" si="639"/>
        <v>0.18490000000008977</v>
      </c>
      <c r="C8154" s="167">
        <f t="shared" si="635"/>
        <v>266.71799999998382</v>
      </c>
      <c r="D8154" s="167">
        <f>IF('Lineær programmering opg 4'!$M$4=0,"-",(-A8154+'Lineær programmering opg 4'!$M$4)/'Lineær programmering opg 4'!$K$4*-1)</f>
        <v>391.2479999999569</v>
      </c>
      <c r="E8154" s="167">
        <f>IF('Lineær programmering opg 4'!$M$5=0,"-",(-A8154+'Lineær programmering opg 4'!$M$5)/'Lineær programmering opg 4'!$K$5*-1)</f>
        <v>266.71799999998382</v>
      </c>
      <c r="F8154" s="167" t="str">
        <f>IF('Lineær programmering opg 4'!$E$6=0,"-",(-A8154+'Lineær programmering opg 4'!$M$6)/'Lineær programmering opg 4'!$K$6*-1)</f>
        <v>-</v>
      </c>
      <c r="G8154" s="167" t="str">
        <f>IF('Lineær programmering opg 4'!$D$7=0,"-",((-A8154+'Lineær programmering opg 4'!$M$7)/'Lineær programmering opg 4'!$K$7)*-1)</f>
        <v>-</v>
      </c>
      <c r="H8154" s="167" t="str">
        <f>IF('Lineær programmering opg 4'!$C$8=0,"-",((-A8154+'Lineær programmering opg 4'!$M$8)/'Lineær programmering opg 4'!$K$8)*-1)</f>
        <v>-</v>
      </c>
      <c r="I8154" s="167" t="str">
        <f>IF('Lineær programmering opg 4'!$D$8=0,"-",'Lineær programmering opg 4'!$G$8)</f>
        <v>-</v>
      </c>
      <c r="J8154" s="295">
        <f>A8154*'Lineær programmering opg 4'!$C$11+Datatabel!C8154*'Lineær programmering opg 4'!$D$11</f>
        <v>44445.299999999726</v>
      </c>
      <c r="K8154" s="9">
        <f t="shared" si="637"/>
        <v>0</v>
      </c>
      <c r="L8154" s="9">
        <f t="shared" si="638"/>
        <v>0</v>
      </c>
    </row>
    <row r="8155" spans="1:12" ht="15" x14ac:dyDescent="0.25">
      <c r="A8155" s="167">
        <f t="shared" si="636"/>
        <v>44.352000000021548</v>
      </c>
      <c r="B8155" s="325">
        <f t="shared" si="639"/>
        <v>0.18480000000008978</v>
      </c>
      <c r="C8155" s="167">
        <f t="shared" si="635"/>
        <v>266.73599999998385</v>
      </c>
      <c r="D8155" s="167">
        <f>IF('Lineær programmering opg 4'!$M$4=0,"-",(-A8155+'Lineær programmering opg 4'!$M$4)/'Lineær programmering opg 4'!$K$4*-1)</f>
        <v>391.2959999999569</v>
      </c>
      <c r="E8155" s="167">
        <f>IF('Lineær programmering opg 4'!$M$5=0,"-",(-A8155+'Lineær programmering opg 4'!$M$5)/'Lineær programmering opg 4'!$K$5*-1)</f>
        <v>266.73599999998385</v>
      </c>
      <c r="F8155" s="167" t="str">
        <f>IF('Lineær programmering opg 4'!$E$6=0,"-",(-A8155+'Lineær programmering opg 4'!$M$6)/'Lineær programmering opg 4'!$K$6*-1)</f>
        <v>-</v>
      </c>
      <c r="G8155" s="167" t="str">
        <f>IF('Lineær programmering opg 4'!$D$7=0,"-",((-A8155+'Lineær programmering opg 4'!$M$7)/'Lineær programmering opg 4'!$K$7)*-1)</f>
        <v>-</v>
      </c>
      <c r="H8155" s="167" t="str">
        <f>IF('Lineær programmering opg 4'!$C$8=0,"-",((-A8155+'Lineær programmering opg 4'!$M$8)/'Lineær programmering opg 4'!$K$8)*-1)</f>
        <v>-</v>
      </c>
      <c r="I8155" s="167" t="str">
        <f>IF('Lineær programmering opg 4'!$D$8=0,"-",'Lineær programmering opg 4'!$G$8)</f>
        <v>-</v>
      </c>
      <c r="J8155" s="295">
        <f>A8155*'Lineær programmering opg 4'!$C$11+Datatabel!C8155*'Lineær programmering opg 4'!$D$11</f>
        <v>44445.599999999729</v>
      </c>
      <c r="K8155" s="9">
        <f t="shared" si="637"/>
        <v>0</v>
      </c>
      <c r="L8155" s="9">
        <f t="shared" si="638"/>
        <v>0</v>
      </c>
    </row>
    <row r="8156" spans="1:12" ht="15" x14ac:dyDescent="0.25">
      <c r="A8156" s="167">
        <f t="shared" si="636"/>
        <v>44.328000000021547</v>
      </c>
      <c r="B8156" s="325">
        <f t="shared" si="639"/>
        <v>0.18470000000008979</v>
      </c>
      <c r="C8156" s="167">
        <f t="shared" si="635"/>
        <v>266.75399999998382</v>
      </c>
      <c r="D8156" s="167">
        <f>IF('Lineær programmering opg 4'!$M$4=0,"-",(-A8156+'Lineær programmering opg 4'!$M$4)/'Lineær programmering opg 4'!$K$4*-1)</f>
        <v>391.34399999995691</v>
      </c>
      <c r="E8156" s="167">
        <f>IF('Lineær programmering opg 4'!$M$5=0,"-",(-A8156+'Lineær programmering opg 4'!$M$5)/'Lineær programmering opg 4'!$K$5*-1)</f>
        <v>266.75399999998382</v>
      </c>
      <c r="F8156" s="167" t="str">
        <f>IF('Lineær programmering opg 4'!$E$6=0,"-",(-A8156+'Lineær programmering opg 4'!$M$6)/'Lineær programmering opg 4'!$K$6*-1)</f>
        <v>-</v>
      </c>
      <c r="G8156" s="167" t="str">
        <f>IF('Lineær programmering opg 4'!$D$7=0,"-",((-A8156+'Lineær programmering opg 4'!$M$7)/'Lineær programmering opg 4'!$K$7)*-1)</f>
        <v>-</v>
      </c>
      <c r="H8156" s="167" t="str">
        <f>IF('Lineær programmering opg 4'!$C$8=0,"-",((-A8156+'Lineær programmering opg 4'!$M$8)/'Lineær programmering opg 4'!$K$8)*-1)</f>
        <v>-</v>
      </c>
      <c r="I8156" s="167" t="str">
        <f>IF('Lineær programmering opg 4'!$D$8=0,"-",'Lineær programmering opg 4'!$G$8)</f>
        <v>-</v>
      </c>
      <c r="J8156" s="295">
        <f>A8156*'Lineær programmering opg 4'!$C$11+Datatabel!C8156*'Lineær programmering opg 4'!$D$11</f>
        <v>44445.899999999732</v>
      </c>
      <c r="K8156" s="9">
        <f t="shared" si="637"/>
        <v>0</v>
      </c>
      <c r="L8156" s="9">
        <f t="shared" si="638"/>
        <v>0</v>
      </c>
    </row>
    <row r="8157" spans="1:12" ht="15" x14ac:dyDescent="0.25">
      <c r="A8157" s="167">
        <f t="shared" si="636"/>
        <v>44.304000000021553</v>
      </c>
      <c r="B8157" s="325">
        <f t="shared" si="639"/>
        <v>0.1846000000000898</v>
      </c>
      <c r="C8157" s="167">
        <f t="shared" si="635"/>
        <v>266.77199999998385</v>
      </c>
      <c r="D8157" s="167">
        <f>IF('Lineær programmering opg 4'!$M$4=0,"-",(-A8157+'Lineær programmering opg 4'!$M$4)/'Lineær programmering opg 4'!$K$4*-1)</f>
        <v>391.39199999995691</v>
      </c>
      <c r="E8157" s="167">
        <f>IF('Lineær programmering opg 4'!$M$5=0,"-",(-A8157+'Lineær programmering opg 4'!$M$5)/'Lineær programmering opg 4'!$K$5*-1)</f>
        <v>266.77199999998385</v>
      </c>
      <c r="F8157" s="167" t="str">
        <f>IF('Lineær programmering opg 4'!$E$6=0,"-",(-A8157+'Lineær programmering opg 4'!$M$6)/'Lineær programmering opg 4'!$K$6*-1)</f>
        <v>-</v>
      </c>
      <c r="G8157" s="167" t="str">
        <f>IF('Lineær programmering opg 4'!$D$7=0,"-",((-A8157+'Lineær programmering opg 4'!$M$7)/'Lineær programmering opg 4'!$K$7)*-1)</f>
        <v>-</v>
      </c>
      <c r="H8157" s="167" t="str">
        <f>IF('Lineær programmering opg 4'!$C$8=0,"-",((-A8157+'Lineær programmering opg 4'!$M$8)/'Lineær programmering opg 4'!$K$8)*-1)</f>
        <v>-</v>
      </c>
      <c r="I8157" s="167" t="str">
        <f>IF('Lineær programmering opg 4'!$D$8=0,"-",'Lineær programmering opg 4'!$G$8)</f>
        <v>-</v>
      </c>
      <c r="J8157" s="295">
        <f>A8157*'Lineær programmering opg 4'!$C$11+Datatabel!C8157*'Lineær programmering opg 4'!$D$11</f>
        <v>44446.199999999735</v>
      </c>
      <c r="K8157" s="9">
        <f t="shared" si="637"/>
        <v>0</v>
      </c>
      <c r="L8157" s="9">
        <f t="shared" si="638"/>
        <v>0</v>
      </c>
    </row>
    <row r="8158" spans="1:12" ht="15" x14ac:dyDescent="0.25">
      <c r="A8158" s="167">
        <f t="shared" si="636"/>
        <v>44.280000000021559</v>
      </c>
      <c r="B8158" s="325">
        <f t="shared" si="639"/>
        <v>0.18450000000008981</v>
      </c>
      <c r="C8158" s="167">
        <f t="shared" si="635"/>
        <v>266.78999999998382</v>
      </c>
      <c r="D8158" s="167">
        <f>IF('Lineær programmering opg 4'!$M$4=0,"-",(-A8158+'Lineær programmering opg 4'!$M$4)/'Lineær programmering opg 4'!$K$4*-1)</f>
        <v>391.43999999995685</v>
      </c>
      <c r="E8158" s="167">
        <f>IF('Lineær programmering opg 4'!$M$5=0,"-",(-A8158+'Lineær programmering opg 4'!$M$5)/'Lineær programmering opg 4'!$K$5*-1)</f>
        <v>266.78999999998382</v>
      </c>
      <c r="F8158" s="167" t="str">
        <f>IF('Lineær programmering opg 4'!$E$6=0,"-",(-A8158+'Lineær programmering opg 4'!$M$6)/'Lineær programmering opg 4'!$K$6*-1)</f>
        <v>-</v>
      </c>
      <c r="G8158" s="167" t="str">
        <f>IF('Lineær programmering opg 4'!$D$7=0,"-",((-A8158+'Lineær programmering opg 4'!$M$7)/'Lineær programmering opg 4'!$K$7)*-1)</f>
        <v>-</v>
      </c>
      <c r="H8158" s="167" t="str">
        <f>IF('Lineær programmering opg 4'!$C$8=0,"-",((-A8158+'Lineær programmering opg 4'!$M$8)/'Lineær programmering opg 4'!$K$8)*-1)</f>
        <v>-</v>
      </c>
      <c r="I8158" s="167" t="str">
        <f>IF('Lineær programmering opg 4'!$D$8=0,"-",'Lineær programmering opg 4'!$G$8)</f>
        <v>-</v>
      </c>
      <c r="J8158" s="295">
        <f>A8158*'Lineær programmering opg 4'!$C$11+Datatabel!C8158*'Lineær programmering opg 4'!$D$11</f>
        <v>44446.499999999724</v>
      </c>
      <c r="K8158" s="9">
        <f t="shared" si="637"/>
        <v>0</v>
      </c>
      <c r="L8158" s="9">
        <f t="shared" si="638"/>
        <v>0</v>
      </c>
    </row>
    <row r="8159" spans="1:12" ht="15" x14ac:dyDescent="0.25">
      <c r="A8159" s="167">
        <f t="shared" si="636"/>
        <v>44.256000000021558</v>
      </c>
      <c r="B8159" s="325">
        <f t="shared" si="639"/>
        <v>0.18440000000008983</v>
      </c>
      <c r="C8159" s="167">
        <f t="shared" si="635"/>
        <v>266.80799999998385</v>
      </c>
      <c r="D8159" s="167">
        <f>IF('Lineær programmering opg 4'!$M$4=0,"-",(-A8159+'Lineær programmering opg 4'!$M$4)/'Lineær programmering opg 4'!$K$4*-1)</f>
        <v>391.48799999995686</v>
      </c>
      <c r="E8159" s="167">
        <f>IF('Lineær programmering opg 4'!$M$5=0,"-",(-A8159+'Lineær programmering opg 4'!$M$5)/'Lineær programmering opg 4'!$K$5*-1)</f>
        <v>266.80799999998385</v>
      </c>
      <c r="F8159" s="167" t="str">
        <f>IF('Lineær programmering opg 4'!$E$6=0,"-",(-A8159+'Lineær programmering opg 4'!$M$6)/'Lineær programmering opg 4'!$K$6*-1)</f>
        <v>-</v>
      </c>
      <c r="G8159" s="167" t="str">
        <f>IF('Lineær programmering opg 4'!$D$7=0,"-",((-A8159+'Lineær programmering opg 4'!$M$7)/'Lineær programmering opg 4'!$K$7)*-1)</f>
        <v>-</v>
      </c>
      <c r="H8159" s="167" t="str">
        <f>IF('Lineær programmering opg 4'!$C$8=0,"-",((-A8159+'Lineær programmering opg 4'!$M$8)/'Lineær programmering opg 4'!$K$8)*-1)</f>
        <v>-</v>
      </c>
      <c r="I8159" s="167" t="str">
        <f>IF('Lineær programmering opg 4'!$D$8=0,"-",'Lineær programmering opg 4'!$G$8)</f>
        <v>-</v>
      </c>
      <c r="J8159" s="295">
        <f>A8159*'Lineær programmering opg 4'!$C$11+Datatabel!C8159*'Lineær programmering opg 4'!$D$11</f>
        <v>44446.799999999726</v>
      </c>
      <c r="K8159" s="9">
        <f t="shared" si="637"/>
        <v>0</v>
      </c>
      <c r="L8159" s="9">
        <f t="shared" si="638"/>
        <v>0</v>
      </c>
    </row>
    <row r="8160" spans="1:12" ht="15" x14ac:dyDescent="0.25">
      <c r="A8160" s="167">
        <f t="shared" si="636"/>
        <v>44.232000000021557</v>
      </c>
      <c r="B8160" s="325">
        <f t="shared" si="639"/>
        <v>0.18430000000008984</v>
      </c>
      <c r="C8160" s="167">
        <f t="shared" si="635"/>
        <v>266.82599999998382</v>
      </c>
      <c r="D8160" s="167">
        <f>IF('Lineær programmering opg 4'!$M$4=0,"-",(-A8160+'Lineær programmering opg 4'!$M$4)/'Lineær programmering opg 4'!$K$4*-1)</f>
        <v>391.53599999995686</v>
      </c>
      <c r="E8160" s="167">
        <f>IF('Lineær programmering opg 4'!$M$5=0,"-",(-A8160+'Lineær programmering opg 4'!$M$5)/'Lineær programmering opg 4'!$K$5*-1)</f>
        <v>266.82599999998382</v>
      </c>
      <c r="F8160" s="167" t="str">
        <f>IF('Lineær programmering opg 4'!$E$6=0,"-",(-A8160+'Lineær programmering opg 4'!$M$6)/'Lineær programmering opg 4'!$K$6*-1)</f>
        <v>-</v>
      </c>
      <c r="G8160" s="167" t="str">
        <f>IF('Lineær programmering opg 4'!$D$7=0,"-",((-A8160+'Lineær programmering opg 4'!$M$7)/'Lineær programmering opg 4'!$K$7)*-1)</f>
        <v>-</v>
      </c>
      <c r="H8160" s="167" t="str">
        <f>IF('Lineær programmering opg 4'!$C$8=0,"-",((-A8160+'Lineær programmering opg 4'!$M$8)/'Lineær programmering opg 4'!$K$8)*-1)</f>
        <v>-</v>
      </c>
      <c r="I8160" s="167" t="str">
        <f>IF('Lineær programmering opg 4'!$D$8=0,"-",'Lineær programmering opg 4'!$G$8)</f>
        <v>-</v>
      </c>
      <c r="J8160" s="295">
        <f>A8160*'Lineær programmering opg 4'!$C$11+Datatabel!C8160*'Lineær programmering opg 4'!$D$11</f>
        <v>44447.099999999729</v>
      </c>
      <c r="K8160" s="9">
        <f t="shared" si="637"/>
        <v>0</v>
      </c>
      <c r="L8160" s="9">
        <f t="shared" si="638"/>
        <v>0</v>
      </c>
    </row>
    <row r="8161" spans="1:12" ht="15" x14ac:dyDescent="0.25">
      <c r="A8161" s="167">
        <f t="shared" si="636"/>
        <v>44.208000000021563</v>
      </c>
      <c r="B8161" s="325">
        <f t="shared" si="639"/>
        <v>0.18420000000008985</v>
      </c>
      <c r="C8161" s="167">
        <f t="shared" si="635"/>
        <v>266.84399999998385</v>
      </c>
      <c r="D8161" s="167">
        <f>IF('Lineær programmering opg 4'!$M$4=0,"-",(-A8161+'Lineær programmering opg 4'!$M$4)/'Lineær programmering opg 4'!$K$4*-1)</f>
        <v>391.58399999995686</v>
      </c>
      <c r="E8161" s="167">
        <f>IF('Lineær programmering opg 4'!$M$5=0,"-",(-A8161+'Lineær programmering opg 4'!$M$5)/'Lineær programmering opg 4'!$K$5*-1)</f>
        <v>266.84399999998385</v>
      </c>
      <c r="F8161" s="167" t="str">
        <f>IF('Lineær programmering opg 4'!$E$6=0,"-",(-A8161+'Lineær programmering opg 4'!$M$6)/'Lineær programmering opg 4'!$K$6*-1)</f>
        <v>-</v>
      </c>
      <c r="G8161" s="167" t="str">
        <f>IF('Lineær programmering opg 4'!$D$7=0,"-",((-A8161+'Lineær programmering opg 4'!$M$7)/'Lineær programmering opg 4'!$K$7)*-1)</f>
        <v>-</v>
      </c>
      <c r="H8161" s="167" t="str">
        <f>IF('Lineær programmering opg 4'!$C$8=0,"-",((-A8161+'Lineær programmering opg 4'!$M$8)/'Lineær programmering opg 4'!$K$8)*-1)</f>
        <v>-</v>
      </c>
      <c r="I8161" s="167" t="str">
        <f>IF('Lineær programmering opg 4'!$D$8=0,"-",'Lineær programmering opg 4'!$G$8)</f>
        <v>-</v>
      </c>
      <c r="J8161" s="295">
        <f>A8161*'Lineær programmering opg 4'!$C$11+Datatabel!C8161*'Lineær programmering opg 4'!$D$11</f>
        <v>44447.399999999732</v>
      </c>
      <c r="K8161" s="9">
        <f t="shared" si="637"/>
        <v>0</v>
      </c>
      <c r="L8161" s="9">
        <f t="shared" si="638"/>
        <v>0</v>
      </c>
    </row>
    <row r="8162" spans="1:12" ht="15" x14ac:dyDescent="0.25">
      <c r="A8162" s="167">
        <f t="shared" si="636"/>
        <v>44.18400000002157</v>
      </c>
      <c r="B8162" s="325">
        <f t="shared" si="639"/>
        <v>0.18410000000008986</v>
      </c>
      <c r="C8162" s="167">
        <f t="shared" si="635"/>
        <v>266.86199999998382</v>
      </c>
      <c r="D8162" s="167">
        <f>IF('Lineær programmering opg 4'!$M$4=0,"-",(-A8162+'Lineær programmering opg 4'!$M$4)/'Lineær programmering opg 4'!$K$4*-1)</f>
        <v>391.63199999995686</v>
      </c>
      <c r="E8162" s="167">
        <f>IF('Lineær programmering opg 4'!$M$5=0,"-",(-A8162+'Lineær programmering opg 4'!$M$5)/'Lineær programmering opg 4'!$K$5*-1)</f>
        <v>266.86199999998382</v>
      </c>
      <c r="F8162" s="167" t="str">
        <f>IF('Lineær programmering opg 4'!$E$6=0,"-",(-A8162+'Lineær programmering opg 4'!$M$6)/'Lineær programmering opg 4'!$K$6*-1)</f>
        <v>-</v>
      </c>
      <c r="G8162" s="167" t="str">
        <f>IF('Lineær programmering opg 4'!$D$7=0,"-",((-A8162+'Lineær programmering opg 4'!$M$7)/'Lineær programmering opg 4'!$K$7)*-1)</f>
        <v>-</v>
      </c>
      <c r="H8162" s="167" t="str">
        <f>IF('Lineær programmering opg 4'!$C$8=0,"-",((-A8162+'Lineær programmering opg 4'!$M$8)/'Lineær programmering opg 4'!$K$8)*-1)</f>
        <v>-</v>
      </c>
      <c r="I8162" s="167" t="str">
        <f>IF('Lineær programmering opg 4'!$D$8=0,"-",'Lineær programmering opg 4'!$G$8)</f>
        <v>-</v>
      </c>
      <c r="J8162" s="295">
        <f>A8162*'Lineær programmering opg 4'!$C$11+Datatabel!C8162*'Lineær programmering opg 4'!$D$11</f>
        <v>44447.699999999728</v>
      </c>
      <c r="K8162" s="9">
        <f t="shared" si="637"/>
        <v>0</v>
      </c>
      <c r="L8162" s="9">
        <f t="shared" si="638"/>
        <v>0</v>
      </c>
    </row>
    <row r="8163" spans="1:12" ht="15" x14ac:dyDescent="0.25">
      <c r="A8163" s="167">
        <f t="shared" si="636"/>
        <v>44.160000000021569</v>
      </c>
      <c r="B8163" s="325">
        <f t="shared" si="639"/>
        <v>0.18400000000008987</v>
      </c>
      <c r="C8163" s="167">
        <f t="shared" si="635"/>
        <v>266.87999999998385</v>
      </c>
      <c r="D8163" s="167">
        <f>IF('Lineær programmering opg 4'!$M$4=0,"-",(-A8163+'Lineær programmering opg 4'!$M$4)/'Lineær programmering opg 4'!$K$4*-1)</f>
        <v>391.67999999995686</v>
      </c>
      <c r="E8163" s="167">
        <f>IF('Lineær programmering opg 4'!$M$5=0,"-",(-A8163+'Lineær programmering opg 4'!$M$5)/'Lineær programmering opg 4'!$K$5*-1)</f>
        <v>266.87999999998385</v>
      </c>
      <c r="F8163" s="167" t="str">
        <f>IF('Lineær programmering opg 4'!$E$6=0,"-",(-A8163+'Lineær programmering opg 4'!$M$6)/'Lineær programmering opg 4'!$K$6*-1)</f>
        <v>-</v>
      </c>
      <c r="G8163" s="167" t="str">
        <f>IF('Lineær programmering opg 4'!$D$7=0,"-",((-A8163+'Lineær programmering opg 4'!$M$7)/'Lineær programmering opg 4'!$K$7)*-1)</f>
        <v>-</v>
      </c>
      <c r="H8163" s="167" t="str">
        <f>IF('Lineær programmering opg 4'!$C$8=0,"-",((-A8163+'Lineær programmering opg 4'!$M$8)/'Lineær programmering opg 4'!$K$8)*-1)</f>
        <v>-</v>
      </c>
      <c r="I8163" s="167" t="str">
        <f>IF('Lineær programmering opg 4'!$D$8=0,"-",'Lineær programmering opg 4'!$G$8)</f>
        <v>-</v>
      </c>
      <c r="J8163" s="295">
        <f>A8163*'Lineær programmering opg 4'!$C$11+Datatabel!C8163*'Lineær programmering opg 4'!$D$11</f>
        <v>44447.999999999738</v>
      </c>
      <c r="K8163" s="9">
        <f t="shared" si="637"/>
        <v>0</v>
      </c>
      <c r="L8163" s="9">
        <f t="shared" si="638"/>
        <v>0</v>
      </c>
    </row>
    <row r="8164" spans="1:12" ht="15" x14ac:dyDescent="0.25">
      <c r="A8164" s="167">
        <f t="shared" si="636"/>
        <v>44.136000000021568</v>
      </c>
      <c r="B8164" s="325">
        <f t="shared" si="639"/>
        <v>0.18390000000008988</v>
      </c>
      <c r="C8164" s="167">
        <f t="shared" si="635"/>
        <v>266.89799999998382</v>
      </c>
      <c r="D8164" s="167">
        <f>IF('Lineær programmering opg 4'!$M$4=0,"-",(-A8164+'Lineær programmering opg 4'!$M$4)/'Lineær programmering opg 4'!$K$4*-1)</f>
        <v>391.72799999995686</v>
      </c>
      <c r="E8164" s="167">
        <f>IF('Lineær programmering opg 4'!$M$5=0,"-",(-A8164+'Lineær programmering opg 4'!$M$5)/'Lineær programmering opg 4'!$K$5*-1)</f>
        <v>266.89799999998382</v>
      </c>
      <c r="F8164" s="167" t="str">
        <f>IF('Lineær programmering opg 4'!$E$6=0,"-",(-A8164+'Lineær programmering opg 4'!$M$6)/'Lineær programmering opg 4'!$K$6*-1)</f>
        <v>-</v>
      </c>
      <c r="G8164" s="167" t="str">
        <f>IF('Lineær programmering opg 4'!$D$7=0,"-",((-A8164+'Lineær programmering opg 4'!$M$7)/'Lineær programmering opg 4'!$K$7)*-1)</f>
        <v>-</v>
      </c>
      <c r="H8164" s="167" t="str">
        <f>IF('Lineær programmering opg 4'!$C$8=0,"-",((-A8164+'Lineær programmering opg 4'!$M$8)/'Lineær programmering opg 4'!$K$8)*-1)</f>
        <v>-</v>
      </c>
      <c r="I8164" s="167" t="str">
        <f>IF('Lineær programmering opg 4'!$D$8=0,"-",'Lineær programmering opg 4'!$G$8)</f>
        <v>-</v>
      </c>
      <c r="J8164" s="295">
        <f>A8164*'Lineær programmering opg 4'!$C$11+Datatabel!C8164*'Lineær programmering opg 4'!$D$11</f>
        <v>44448.299999999734</v>
      </c>
      <c r="K8164" s="9">
        <f t="shared" si="637"/>
        <v>0</v>
      </c>
      <c r="L8164" s="9">
        <f t="shared" si="638"/>
        <v>0</v>
      </c>
    </row>
    <row r="8165" spans="1:12" ht="15" x14ac:dyDescent="0.25">
      <c r="A8165" s="167">
        <f t="shared" si="636"/>
        <v>44.112000000021574</v>
      </c>
      <c r="B8165" s="325">
        <f t="shared" si="639"/>
        <v>0.18380000000008989</v>
      </c>
      <c r="C8165" s="167">
        <f t="shared" si="635"/>
        <v>266.91599999998385</v>
      </c>
      <c r="D8165" s="167">
        <f>IF('Lineær programmering opg 4'!$M$4=0,"-",(-A8165+'Lineær programmering opg 4'!$M$4)/'Lineær programmering opg 4'!$K$4*-1)</f>
        <v>391.77599999995687</v>
      </c>
      <c r="E8165" s="167">
        <f>IF('Lineær programmering opg 4'!$M$5=0,"-",(-A8165+'Lineær programmering opg 4'!$M$5)/'Lineær programmering opg 4'!$K$5*-1)</f>
        <v>266.91599999998385</v>
      </c>
      <c r="F8165" s="167" t="str">
        <f>IF('Lineær programmering opg 4'!$E$6=0,"-",(-A8165+'Lineær programmering opg 4'!$M$6)/'Lineær programmering opg 4'!$K$6*-1)</f>
        <v>-</v>
      </c>
      <c r="G8165" s="167" t="str">
        <f>IF('Lineær programmering opg 4'!$D$7=0,"-",((-A8165+'Lineær programmering opg 4'!$M$7)/'Lineær programmering opg 4'!$K$7)*-1)</f>
        <v>-</v>
      </c>
      <c r="H8165" s="167" t="str">
        <f>IF('Lineær programmering opg 4'!$C$8=0,"-",((-A8165+'Lineær programmering opg 4'!$M$8)/'Lineær programmering opg 4'!$K$8)*-1)</f>
        <v>-</v>
      </c>
      <c r="I8165" s="167" t="str">
        <f>IF('Lineær programmering opg 4'!$D$8=0,"-",'Lineær programmering opg 4'!$G$8)</f>
        <v>-</v>
      </c>
      <c r="J8165" s="295">
        <f>A8165*'Lineær programmering opg 4'!$C$11+Datatabel!C8165*'Lineær programmering opg 4'!$D$11</f>
        <v>44448.599999999737</v>
      </c>
      <c r="K8165" s="9">
        <f t="shared" si="637"/>
        <v>0</v>
      </c>
      <c r="L8165" s="9">
        <f t="shared" si="638"/>
        <v>0</v>
      </c>
    </row>
    <row r="8166" spans="1:12" ht="15" x14ac:dyDescent="0.25">
      <c r="A8166" s="167">
        <f t="shared" si="636"/>
        <v>44.08800000002158</v>
      </c>
      <c r="B8166" s="325">
        <f t="shared" si="639"/>
        <v>0.1837000000000899</v>
      </c>
      <c r="C8166" s="167">
        <f t="shared" si="635"/>
        <v>266.93399999998383</v>
      </c>
      <c r="D8166" s="167">
        <f>IF('Lineær programmering opg 4'!$M$4=0,"-",(-A8166+'Lineær programmering opg 4'!$M$4)/'Lineær programmering opg 4'!$K$4*-1)</f>
        <v>391.82399999995687</v>
      </c>
      <c r="E8166" s="167">
        <f>IF('Lineær programmering opg 4'!$M$5=0,"-",(-A8166+'Lineær programmering opg 4'!$M$5)/'Lineær programmering opg 4'!$K$5*-1)</f>
        <v>266.93399999998383</v>
      </c>
      <c r="F8166" s="167" t="str">
        <f>IF('Lineær programmering opg 4'!$E$6=0,"-",(-A8166+'Lineær programmering opg 4'!$M$6)/'Lineær programmering opg 4'!$K$6*-1)</f>
        <v>-</v>
      </c>
      <c r="G8166" s="167" t="str">
        <f>IF('Lineær programmering opg 4'!$D$7=0,"-",((-A8166+'Lineær programmering opg 4'!$M$7)/'Lineær programmering opg 4'!$K$7)*-1)</f>
        <v>-</v>
      </c>
      <c r="H8166" s="167" t="str">
        <f>IF('Lineær programmering opg 4'!$C$8=0,"-",((-A8166+'Lineær programmering opg 4'!$M$8)/'Lineær programmering opg 4'!$K$8)*-1)</f>
        <v>-</v>
      </c>
      <c r="I8166" s="167" t="str">
        <f>IF('Lineær programmering opg 4'!$D$8=0,"-",'Lineær programmering opg 4'!$G$8)</f>
        <v>-</v>
      </c>
      <c r="J8166" s="295">
        <f>A8166*'Lineær programmering opg 4'!$C$11+Datatabel!C8166*'Lineær programmering opg 4'!$D$11</f>
        <v>44448.899999999732</v>
      </c>
      <c r="K8166" s="9">
        <f t="shared" si="637"/>
        <v>0</v>
      </c>
      <c r="L8166" s="9">
        <f t="shared" si="638"/>
        <v>0</v>
      </c>
    </row>
    <row r="8167" spans="1:12" ht="15" x14ac:dyDescent="0.25">
      <c r="A8167" s="167">
        <f t="shared" si="636"/>
        <v>44.064000000021579</v>
      </c>
      <c r="B8167" s="325">
        <f t="shared" si="639"/>
        <v>0.18360000000008991</v>
      </c>
      <c r="C8167" s="167">
        <f t="shared" si="635"/>
        <v>266.95199999998385</v>
      </c>
      <c r="D8167" s="167">
        <f>IF('Lineær programmering opg 4'!$M$4=0,"-",(-A8167+'Lineær programmering opg 4'!$M$4)/'Lineær programmering opg 4'!$K$4*-1)</f>
        <v>391.87199999995687</v>
      </c>
      <c r="E8167" s="167">
        <f>IF('Lineær programmering opg 4'!$M$5=0,"-",(-A8167+'Lineær programmering opg 4'!$M$5)/'Lineær programmering opg 4'!$K$5*-1)</f>
        <v>266.95199999998385</v>
      </c>
      <c r="F8167" s="167" t="str">
        <f>IF('Lineær programmering opg 4'!$E$6=0,"-",(-A8167+'Lineær programmering opg 4'!$M$6)/'Lineær programmering opg 4'!$K$6*-1)</f>
        <v>-</v>
      </c>
      <c r="G8167" s="167" t="str">
        <f>IF('Lineær programmering opg 4'!$D$7=0,"-",((-A8167+'Lineær programmering opg 4'!$M$7)/'Lineær programmering opg 4'!$K$7)*-1)</f>
        <v>-</v>
      </c>
      <c r="H8167" s="167" t="str">
        <f>IF('Lineær programmering opg 4'!$C$8=0,"-",((-A8167+'Lineær programmering opg 4'!$M$8)/'Lineær programmering opg 4'!$K$8)*-1)</f>
        <v>-</v>
      </c>
      <c r="I8167" s="167" t="str">
        <f>IF('Lineær programmering opg 4'!$D$8=0,"-",'Lineær programmering opg 4'!$G$8)</f>
        <v>-</v>
      </c>
      <c r="J8167" s="295">
        <f>A8167*'Lineær programmering opg 4'!$C$11+Datatabel!C8167*'Lineær programmering opg 4'!$D$11</f>
        <v>44449.199999999735</v>
      </c>
      <c r="K8167" s="9">
        <f t="shared" si="637"/>
        <v>0</v>
      </c>
      <c r="L8167" s="9">
        <f t="shared" si="638"/>
        <v>0</v>
      </c>
    </row>
    <row r="8168" spans="1:12" ht="15" x14ac:dyDescent="0.25">
      <c r="A8168" s="167">
        <f t="shared" si="636"/>
        <v>44.040000000021578</v>
      </c>
      <c r="B8168" s="325">
        <f t="shared" si="639"/>
        <v>0.18350000000008992</v>
      </c>
      <c r="C8168" s="167">
        <f t="shared" si="635"/>
        <v>266.96999999998383</v>
      </c>
      <c r="D8168" s="167">
        <f>IF('Lineær programmering opg 4'!$M$4=0,"-",(-A8168+'Lineær programmering opg 4'!$M$4)/'Lineær programmering opg 4'!$K$4*-1)</f>
        <v>391.91999999995687</v>
      </c>
      <c r="E8168" s="167">
        <f>IF('Lineær programmering opg 4'!$M$5=0,"-",(-A8168+'Lineær programmering opg 4'!$M$5)/'Lineær programmering opg 4'!$K$5*-1)</f>
        <v>266.96999999998383</v>
      </c>
      <c r="F8168" s="167" t="str">
        <f>IF('Lineær programmering opg 4'!$E$6=0,"-",(-A8168+'Lineær programmering opg 4'!$M$6)/'Lineær programmering opg 4'!$K$6*-1)</f>
        <v>-</v>
      </c>
      <c r="G8168" s="167" t="str">
        <f>IF('Lineær programmering opg 4'!$D$7=0,"-",((-A8168+'Lineær programmering opg 4'!$M$7)/'Lineær programmering opg 4'!$K$7)*-1)</f>
        <v>-</v>
      </c>
      <c r="H8168" s="167" t="str">
        <f>IF('Lineær programmering opg 4'!$C$8=0,"-",((-A8168+'Lineær programmering opg 4'!$M$8)/'Lineær programmering opg 4'!$K$8)*-1)</f>
        <v>-</v>
      </c>
      <c r="I8168" s="167" t="str">
        <f>IF('Lineær programmering opg 4'!$D$8=0,"-",'Lineær programmering opg 4'!$G$8)</f>
        <v>-</v>
      </c>
      <c r="J8168" s="295">
        <f>A8168*'Lineær programmering opg 4'!$C$11+Datatabel!C8168*'Lineær programmering opg 4'!$D$11</f>
        <v>44449.499999999738</v>
      </c>
      <c r="K8168" s="9">
        <f t="shared" si="637"/>
        <v>0</v>
      </c>
      <c r="L8168" s="9">
        <f t="shared" si="638"/>
        <v>0</v>
      </c>
    </row>
    <row r="8169" spans="1:12" ht="15" x14ac:dyDescent="0.25">
      <c r="A8169" s="167">
        <f t="shared" si="636"/>
        <v>44.016000000021585</v>
      </c>
      <c r="B8169" s="325">
        <f t="shared" si="639"/>
        <v>0.18340000000008994</v>
      </c>
      <c r="C8169" s="167">
        <f t="shared" si="635"/>
        <v>266.98799999998386</v>
      </c>
      <c r="D8169" s="167">
        <f>IF('Lineær programmering opg 4'!$M$4=0,"-",(-A8169+'Lineær programmering opg 4'!$M$4)/'Lineær programmering opg 4'!$K$4*-1)</f>
        <v>391.96799999995682</v>
      </c>
      <c r="E8169" s="167">
        <f>IF('Lineær programmering opg 4'!$M$5=0,"-",(-A8169+'Lineær programmering opg 4'!$M$5)/'Lineær programmering opg 4'!$K$5*-1)</f>
        <v>266.98799999998386</v>
      </c>
      <c r="F8169" s="167" t="str">
        <f>IF('Lineær programmering opg 4'!$E$6=0,"-",(-A8169+'Lineær programmering opg 4'!$M$6)/'Lineær programmering opg 4'!$K$6*-1)</f>
        <v>-</v>
      </c>
      <c r="G8169" s="167" t="str">
        <f>IF('Lineær programmering opg 4'!$D$7=0,"-",((-A8169+'Lineær programmering opg 4'!$M$7)/'Lineær programmering opg 4'!$K$7)*-1)</f>
        <v>-</v>
      </c>
      <c r="H8169" s="167" t="str">
        <f>IF('Lineær programmering opg 4'!$C$8=0,"-",((-A8169+'Lineær programmering opg 4'!$M$8)/'Lineær programmering opg 4'!$K$8)*-1)</f>
        <v>-</v>
      </c>
      <c r="I8169" s="167" t="str">
        <f>IF('Lineær programmering opg 4'!$D$8=0,"-",'Lineær programmering opg 4'!$G$8)</f>
        <v>-</v>
      </c>
      <c r="J8169" s="295">
        <f>A8169*'Lineær programmering opg 4'!$C$11+Datatabel!C8169*'Lineær programmering opg 4'!$D$11</f>
        <v>44449.799999999741</v>
      </c>
      <c r="K8169" s="9">
        <f t="shared" si="637"/>
        <v>0</v>
      </c>
      <c r="L8169" s="9">
        <f t="shared" si="638"/>
        <v>0</v>
      </c>
    </row>
    <row r="8170" spans="1:12" ht="15" x14ac:dyDescent="0.25">
      <c r="A8170" s="167">
        <f t="shared" si="636"/>
        <v>43.992000000021591</v>
      </c>
      <c r="B8170" s="325">
        <f t="shared" si="639"/>
        <v>0.18330000000008995</v>
      </c>
      <c r="C8170" s="167">
        <f t="shared" si="635"/>
        <v>267.00599999998383</v>
      </c>
      <c r="D8170" s="167">
        <f>IF('Lineær programmering opg 4'!$M$4=0,"-",(-A8170+'Lineær programmering opg 4'!$M$4)/'Lineær programmering opg 4'!$K$4*-1)</f>
        <v>392.01599999995682</v>
      </c>
      <c r="E8170" s="167">
        <f>IF('Lineær programmering opg 4'!$M$5=0,"-",(-A8170+'Lineær programmering opg 4'!$M$5)/'Lineær programmering opg 4'!$K$5*-1)</f>
        <v>267.00599999998383</v>
      </c>
      <c r="F8170" s="167" t="str">
        <f>IF('Lineær programmering opg 4'!$E$6=0,"-",(-A8170+'Lineær programmering opg 4'!$M$6)/'Lineær programmering opg 4'!$K$6*-1)</f>
        <v>-</v>
      </c>
      <c r="G8170" s="167" t="str">
        <f>IF('Lineær programmering opg 4'!$D$7=0,"-",((-A8170+'Lineær programmering opg 4'!$M$7)/'Lineær programmering opg 4'!$K$7)*-1)</f>
        <v>-</v>
      </c>
      <c r="H8170" s="167" t="str">
        <f>IF('Lineær programmering opg 4'!$C$8=0,"-",((-A8170+'Lineær programmering opg 4'!$M$8)/'Lineær programmering opg 4'!$K$8)*-1)</f>
        <v>-</v>
      </c>
      <c r="I8170" s="167" t="str">
        <f>IF('Lineær programmering opg 4'!$D$8=0,"-",'Lineær programmering opg 4'!$G$8)</f>
        <v>-</v>
      </c>
      <c r="J8170" s="295">
        <f>A8170*'Lineær programmering opg 4'!$C$11+Datatabel!C8170*'Lineær programmering opg 4'!$D$11</f>
        <v>44450.099999999729</v>
      </c>
      <c r="K8170" s="9">
        <f t="shared" si="637"/>
        <v>0</v>
      </c>
      <c r="L8170" s="9">
        <f t="shared" si="638"/>
        <v>0</v>
      </c>
    </row>
    <row r="8171" spans="1:12" ht="15" x14ac:dyDescent="0.25">
      <c r="A8171" s="167">
        <f t="shared" si="636"/>
        <v>43.96800000002159</v>
      </c>
      <c r="B8171" s="325">
        <f t="shared" si="639"/>
        <v>0.18320000000008996</v>
      </c>
      <c r="C8171" s="167">
        <f t="shared" si="635"/>
        <v>267.02399999998386</v>
      </c>
      <c r="D8171" s="167">
        <f>IF('Lineær programmering opg 4'!$M$4=0,"-",(-A8171+'Lineær programmering opg 4'!$M$4)/'Lineær programmering opg 4'!$K$4*-1)</f>
        <v>392.06399999995682</v>
      </c>
      <c r="E8171" s="167">
        <f>IF('Lineær programmering opg 4'!$M$5=0,"-",(-A8171+'Lineær programmering opg 4'!$M$5)/'Lineær programmering opg 4'!$K$5*-1)</f>
        <v>267.02399999998386</v>
      </c>
      <c r="F8171" s="167" t="str">
        <f>IF('Lineær programmering opg 4'!$E$6=0,"-",(-A8171+'Lineær programmering opg 4'!$M$6)/'Lineær programmering opg 4'!$K$6*-1)</f>
        <v>-</v>
      </c>
      <c r="G8171" s="167" t="str">
        <f>IF('Lineær programmering opg 4'!$D$7=0,"-",((-A8171+'Lineær programmering opg 4'!$M$7)/'Lineær programmering opg 4'!$K$7)*-1)</f>
        <v>-</v>
      </c>
      <c r="H8171" s="167" t="str">
        <f>IF('Lineær programmering opg 4'!$C$8=0,"-",((-A8171+'Lineær programmering opg 4'!$M$8)/'Lineær programmering opg 4'!$K$8)*-1)</f>
        <v>-</v>
      </c>
      <c r="I8171" s="167" t="str">
        <f>IF('Lineær programmering opg 4'!$D$8=0,"-",'Lineær programmering opg 4'!$G$8)</f>
        <v>-</v>
      </c>
      <c r="J8171" s="295">
        <f>A8171*'Lineær programmering opg 4'!$C$11+Datatabel!C8171*'Lineær programmering opg 4'!$D$11</f>
        <v>44450.399999999732</v>
      </c>
      <c r="K8171" s="9">
        <f t="shared" si="637"/>
        <v>0</v>
      </c>
      <c r="L8171" s="9">
        <f t="shared" si="638"/>
        <v>0</v>
      </c>
    </row>
    <row r="8172" spans="1:12" ht="15" x14ac:dyDescent="0.25">
      <c r="A8172" s="167">
        <f t="shared" si="636"/>
        <v>43.944000000021589</v>
      </c>
      <c r="B8172" s="325">
        <f t="shared" si="639"/>
        <v>0.18310000000008997</v>
      </c>
      <c r="C8172" s="167">
        <f t="shared" si="635"/>
        <v>267.04199999998383</v>
      </c>
      <c r="D8172" s="167">
        <f>IF('Lineær programmering opg 4'!$M$4=0,"-",(-A8172+'Lineær programmering opg 4'!$M$4)/'Lineær programmering opg 4'!$K$4*-1)</f>
        <v>392.11199999995682</v>
      </c>
      <c r="E8172" s="167">
        <f>IF('Lineær programmering opg 4'!$M$5=0,"-",(-A8172+'Lineær programmering opg 4'!$M$5)/'Lineær programmering opg 4'!$K$5*-1)</f>
        <v>267.04199999998383</v>
      </c>
      <c r="F8172" s="167" t="str">
        <f>IF('Lineær programmering opg 4'!$E$6=0,"-",(-A8172+'Lineær programmering opg 4'!$M$6)/'Lineær programmering opg 4'!$K$6*-1)</f>
        <v>-</v>
      </c>
      <c r="G8172" s="167" t="str">
        <f>IF('Lineær programmering opg 4'!$D$7=0,"-",((-A8172+'Lineær programmering opg 4'!$M$7)/'Lineær programmering opg 4'!$K$7)*-1)</f>
        <v>-</v>
      </c>
      <c r="H8172" s="167" t="str">
        <f>IF('Lineær programmering opg 4'!$C$8=0,"-",((-A8172+'Lineær programmering opg 4'!$M$8)/'Lineær programmering opg 4'!$K$8)*-1)</f>
        <v>-</v>
      </c>
      <c r="I8172" s="167" t="str">
        <f>IF('Lineær programmering opg 4'!$D$8=0,"-",'Lineær programmering opg 4'!$G$8)</f>
        <v>-</v>
      </c>
      <c r="J8172" s="295">
        <f>A8172*'Lineær programmering opg 4'!$C$11+Datatabel!C8172*'Lineær programmering opg 4'!$D$11</f>
        <v>44450.699999999735</v>
      </c>
      <c r="K8172" s="9">
        <f t="shared" si="637"/>
        <v>0</v>
      </c>
      <c r="L8172" s="9">
        <f t="shared" si="638"/>
        <v>0</v>
      </c>
    </row>
    <row r="8173" spans="1:12" ht="15" x14ac:dyDescent="0.25">
      <c r="A8173" s="167">
        <f t="shared" si="636"/>
        <v>43.920000000021595</v>
      </c>
      <c r="B8173" s="325">
        <f t="shared" si="639"/>
        <v>0.18300000000008998</v>
      </c>
      <c r="C8173" s="167">
        <f t="shared" si="635"/>
        <v>267.0599999999838</v>
      </c>
      <c r="D8173" s="167">
        <f>IF('Lineær programmering opg 4'!$M$4=0,"-",(-A8173+'Lineær programmering opg 4'!$M$4)/'Lineær programmering opg 4'!$K$4*-1)</f>
        <v>392.15999999995682</v>
      </c>
      <c r="E8173" s="167">
        <f>IF('Lineær programmering opg 4'!$M$5=0,"-",(-A8173+'Lineær programmering opg 4'!$M$5)/'Lineær programmering opg 4'!$K$5*-1)</f>
        <v>267.0599999999838</v>
      </c>
      <c r="F8173" s="167" t="str">
        <f>IF('Lineær programmering opg 4'!$E$6=0,"-",(-A8173+'Lineær programmering opg 4'!$M$6)/'Lineær programmering opg 4'!$K$6*-1)</f>
        <v>-</v>
      </c>
      <c r="G8173" s="167" t="str">
        <f>IF('Lineær programmering opg 4'!$D$7=0,"-",((-A8173+'Lineær programmering opg 4'!$M$7)/'Lineær programmering opg 4'!$K$7)*-1)</f>
        <v>-</v>
      </c>
      <c r="H8173" s="167" t="str">
        <f>IF('Lineær programmering opg 4'!$C$8=0,"-",((-A8173+'Lineær programmering opg 4'!$M$8)/'Lineær programmering opg 4'!$K$8)*-1)</f>
        <v>-</v>
      </c>
      <c r="I8173" s="167" t="str">
        <f>IF('Lineær programmering opg 4'!$D$8=0,"-",'Lineær programmering opg 4'!$G$8)</f>
        <v>-</v>
      </c>
      <c r="J8173" s="295">
        <f>A8173*'Lineær programmering opg 4'!$C$11+Datatabel!C8173*'Lineær programmering opg 4'!$D$11</f>
        <v>44450.999999999731</v>
      </c>
      <c r="K8173" s="9">
        <f t="shared" si="637"/>
        <v>0</v>
      </c>
      <c r="L8173" s="9">
        <f t="shared" si="638"/>
        <v>0</v>
      </c>
    </row>
    <row r="8174" spans="1:12" ht="15" x14ac:dyDescent="0.25">
      <c r="A8174" s="167">
        <f t="shared" si="636"/>
        <v>43.896000000021601</v>
      </c>
      <c r="B8174" s="325">
        <f t="shared" si="639"/>
        <v>0.18290000000008999</v>
      </c>
      <c r="C8174" s="167">
        <f t="shared" si="635"/>
        <v>267.07799999998383</v>
      </c>
      <c r="D8174" s="167">
        <f>IF('Lineær programmering opg 4'!$M$4=0,"-",(-A8174+'Lineær programmering opg 4'!$M$4)/'Lineær programmering opg 4'!$K$4*-1)</f>
        <v>392.20799999995677</v>
      </c>
      <c r="E8174" s="167">
        <f>IF('Lineær programmering opg 4'!$M$5=0,"-",(-A8174+'Lineær programmering opg 4'!$M$5)/'Lineær programmering opg 4'!$K$5*-1)</f>
        <v>267.07799999998383</v>
      </c>
      <c r="F8174" s="167" t="str">
        <f>IF('Lineær programmering opg 4'!$E$6=0,"-",(-A8174+'Lineær programmering opg 4'!$M$6)/'Lineær programmering opg 4'!$K$6*-1)</f>
        <v>-</v>
      </c>
      <c r="G8174" s="167" t="str">
        <f>IF('Lineær programmering opg 4'!$D$7=0,"-",((-A8174+'Lineær programmering opg 4'!$M$7)/'Lineær programmering opg 4'!$K$7)*-1)</f>
        <v>-</v>
      </c>
      <c r="H8174" s="167" t="str">
        <f>IF('Lineær programmering opg 4'!$C$8=0,"-",((-A8174+'Lineær programmering opg 4'!$M$8)/'Lineær programmering opg 4'!$K$8)*-1)</f>
        <v>-</v>
      </c>
      <c r="I8174" s="167" t="str">
        <f>IF('Lineær programmering opg 4'!$D$8=0,"-",'Lineær programmering opg 4'!$G$8)</f>
        <v>-</v>
      </c>
      <c r="J8174" s="295">
        <f>A8174*'Lineær programmering opg 4'!$C$11+Datatabel!C8174*'Lineær programmering opg 4'!$D$11</f>
        <v>44451.299999999734</v>
      </c>
      <c r="K8174" s="9">
        <f t="shared" si="637"/>
        <v>0</v>
      </c>
      <c r="L8174" s="9">
        <f t="shared" si="638"/>
        <v>0</v>
      </c>
    </row>
    <row r="8175" spans="1:12" ht="15" x14ac:dyDescent="0.25">
      <c r="A8175" s="167">
        <f t="shared" si="636"/>
        <v>43.8720000000216</v>
      </c>
      <c r="B8175" s="325">
        <f t="shared" si="639"/>
        <v>0.18280000000009</v>
      </c>
      <c r="C8175" s="167">
        <f t="shared" si="635"/>
        <v>267.0959999999838</v>
      </c>
      <c r="D8175" s="167">
        <f>IF('Lineær programmering opg 4'!$M$4=0,"-",(-A8175+'Lineær programmering opg 4'!$M$4)/'Lineær programmering opg 4'!$K$4*-1)</f>
        <v>392.25599999995677</v>
      </c>
      <c r="E8175" s="167">
        <f>IF('Lineær programmering opg 4'!$M$5=0,"-",(-A8175+'Lineær programmering opg 4'!$M$5)/'Lineær programmering opg 4'!$K$5*-1)</f>
        <v>267.0959999999838</v>
      </c>
      <c r="F8175" s="167" t="str">
        <f>IF('Lineær programmering opg 4'!$E$6=0,"-",(-A8175+'Lineær programmering opg 4'!$M$6)/'Lineær programmering opg 4'!$K$6*-1)</f>
        <v>-</v>
      </c>
      <c r="G8175" s="167" t="str">
        <f>IF('Lineær programmering opg 4'!$D$7=0,"-",((-A8175+'Lineær programmering opg 4'!$M$7)/'Lineær programmering opg 4'!$K$7)*-1)</f>
        <v>-</v>
      </c>
      <c r="H8175" s="167" t="str">
        <f>IF('Lineær programmering opg 4'!$C$8=0,"-",((-A8175+'Lineær programmering opg 4'!$M$8)/'Lineær programmering opg 4'!$K$8)*-1)</f>
        <v>-</v>
      </c>
      <c r="I8175" s="167" t="str">
        <f>IF('Lineær programmering opg 4'!$D$8=0,"-",'Lineær programmering opg 4'!$G$8)</f>
        <v>-</v>
      </c>
      <c r="J8175" s="295">
        <f>A8175*'Lineær programmering opg 4'!$C$11+Datatabel!C8175*'Lineær programmering opg 4'!$D$11</f>
        <v>44451.599999999729</v>
      </c>
      <c r="K8175" s="9">
        <f t="shared" si="637"/>
        <v>0</v>
      </c>
      <c r="L8175" s="9">
        <f t="shared" si="638"/>
        <v>0</v>
      </c>
    </row>
    <row r="8176" spans="1:12" ht="15" x14ac:dyDescent="0.25">
      <c r="A8176" s="167">
        <f t="shared" si="636"/>
        <v>43.848000000021599</v>
      </c>
      <c r="B8176" s="325">
        <f t="shared" si="639"/>
        <v>0.18270000000009001</v>
      </c>
      <c r="C8176" s="167">
        <f t="shared" si="635"/>
        <v>267.11399999998383</v>
      </c>
      <c r="D8176" s="167">
        <f>IF('Lineær programmering opg 4'!$M$4=0,"-",(-A8176+'Lineær programmering opg 4'!$M$4)/'Lineær programmering opg 4'!$K$4*-1)</f>
        <v>392.30399999995677</v>
      </c>
      <c r="E8176" s="167">
        <f>IF('Lineær programmering opg 4'!$M$5=0,"-",(-A8176+'Lineær programmering opg 4'!$M$5)/'Lineær programmering opg 4'!$K$5*-1)</f>
        <v>267.11399999998383</v>
      </c>
      <c r="F8176" s="167" t="str">
        <f>IF('Lineær programmering opg 4'!$E$6=0,"-",(-A8176+'Lineær programmering opg 4'!$M$6)/'Lineær programmering opg 4'!$K$6*-1)</f>
        <v>-</v>
      </c>
      <c r="G8176" s="167" t="str">
        <f>IF('Lineær programmering opg 4'!$D$7=0,"-",((-A8176+'Lineær programmering opg 4'!$M$7)/'Lineær programmering opg 4'!$K$7)*-1)</f>
        <v>-</v>
      </c>
      <c r="H8176" s="167" t="str">
        <f>IF('Lineær programmering opg 4'!$C$8=0,"-",((-A8176+'Lineær programmering opg 4'!$M$8)/'Lineær programmering opg 4'!$K$8)*-1)</f>
        <v>-</v>
      </c>
      <c r="I8176" s="167" t="str">
        <f>IF('Lineær programmering opg 4'!$D$8=0,"-",'Lineær programmering opg 4'!$G$8)</f>
        <v>-</v>
      </c>
      <c r="J8176" s="295">
        <f>A8176*'Lineær programmering opg 4'!$C$11+Datatabel!C8176*'Lineær programmering opg 4'!$D$11</f>
        <v>44451.899999999732</v>
      </c>
      <c r="K8176" s="9">
        <f t="shared" si="637"/>
        <v>0</v>
      </c>
      <c r="L8176" s="9">
        <f t="shared" si="638"/>
        <v>0</v>
      </c>
    </row>
    <row r="8177" spans="1:12" ht="15" x14ac:dyDescent="0.25">
      <c r="A8177" s="167">
        <f t="shared" si="636"/>
        <v>43.824000000021606</v>
      </c>
      <c r="B8177" s="325">
        <f t="shared" si="639"/>
        <v>0.18260000000009002</v>
      </c>
      <c r="C8177" s="167">
        <f t="shared" si="635"/>
        <v>267.1319999999838</v>
      </c>
      <c r="D8177" s="167">
        <f>IF('Lineær programmering opg 4'!$M$4=0,"-",(-A8177+'Lineær programmering opg 4'!$M$4)/'Lineær programmering opg 4'!$K$4*-1)</f>
        <v>392.35199999995677</v>
      </c>
      <c r="E8177" s="167">
        <f>IF('Lineær programmering opg 4'!$M$5=0,"-",(-A8177+'Lineær programmering opg 4'!$M$5)/'Lineær programmering opg 4'!$K$5*-1)</f>
        <v>267.1319999999838</v>
      </c>
      <c r="F8177" s="167" t="str">
        <f>IF('Lineær programmering opg 4'!$E$6=0,"-",(-A8177+'Lineær programmering opg 4'!$M$6)/'Lineær programmering opg 4'!$K$6*-1)</f>
        <v>-</v>
      </c>
      <c r="G8177" s="167" t="str">
        <f>IF('Lineær programmering opg 4'!$D$7=0,"-",((-A8177+'Lineær programmering opg 4'!$M$7)/'Lineær programmering opg 4'!$K$7)*-1)</f>
        <v>-</v>
      </c>
      <c r="H8177" s="167" t="str">
        <f>IF('Lineær programmering opg 4'!$C$8=0,"-",((-A8177+'Lineær programmering opg 4'!$M$8)/'Lineær programmering opg 4'!$K$8)*-1)</f>
        <v>-</v>
      </c>
      <c r="I8177" s="167" t="str">
        <f>IF('Lineær programmering opg 4'!$D$8=0,"-",'Lineær programmering opg 4'!$G$8)</f>
        <v>-</v>
      </c>
      <c r="J8177" s="295">
        <f>A8177*'Lineær programmering opg 4'!$C$11+Datatabel!C8177*'Lineær programmering opg 4'!$D$11</f>
        <v>44452.199999999735</v>
      </c>
      <c r="K8177" s="9">
        <f t="shared" si="637"/>
        <v>0</v>
      </c>
      <c r="L8177" s="9">
        <f t="shared" si="638"/>
        <v>0</v>
      </c>
    </row>
    <row r="8178" spans="1:12" ht="15" x14ac:dyDescent="0.25">
      <c r="A8178" s="167">
        <f t="shared" si="636"/>
        <v>43.800000000021612</v>
      </c>
      <c r="B8178" s="325">
        <f t="shared" si="639"/>
        <v>0.18250000000009003</v>
      </c>
      <c r="C8178" s="167">
        <f t="shared" si="635"/>
        <v>267.14999999998383</v>
      </c>
      <c r="D8178" s="167">
        <f>IF('Lineær programmering opg 4'!$M$4=0,"-",(-A8178+'Lineær programmering opg 4'!$M$4)/'Lineær programmering opg 4'!$K$4*-1)</f>
        <v>392.39999999995678</v>
      </c>
      <c r="E8178" s="167">
        <f>IF('Lineær programmering opg 4'!$M$5=0,"-",(-A8178+'Lineær programmering opg 4'!$M$5)/'Lineær programmering opg 4'!$K$5*-1)</f>
        <v>267.14999999998383</v>
      </c>
      <c r="F8178" s="167" t="str">
        <f>IF('Lineær programmering opg 4'!$E$6=0,"-",(-A8178+'Lineær programmering opg 4'!$M$6)/'Lineær programmering opg 4'!$K$6*-1)</f>
        <v>-</v>
      </c>
      <c r="G8178" s="167" t="str">
        <f>IF('Lineær programmering opg 4'!$D$7=0,"-",((-A8178+'Lineær programmering opg 4'!$M$7)/'Lineær programmering opg 4'!$K$7)*-1)</f>
        <v>-</v>
      </c>
      <c r="H8178" s="167" t="str">
        <f>IF('Lineær programmering opg 4'!$C$8=0,"-",((-A8178+'Lineær programmering opg 4'!$M$8)/'Lineær programmering opg 4'!$K$8)*-1)</f>
        <v>-</v>
      </c>
      <c r="I8178" s="167" t="str">
        <f>IF('Lineær programmering opg 4'!$D$8=0,"-",'Lineær programmering opg 4'!$G$8)</f>
        <v>-</v>
      </c>
      <c r="J8178" s="295">
        <f>A8178*'Lineær programmering opg 4'!$C$11+Datatabel!C8178*'Lineær programmering opg 4'!$D$11</f>
        <v>44452.499999999738</v>
      </c>
      <c r="K8178" s="9">
        <f t="shared" si="637"/>
        <v>0</v>
      </c>
      <c r="L8178" s="9">
        <f t="shared" si="638"/>
        <v>0</v>
      </c>
    </row>
    <row r="8179" spans="1:12" ht="15" x14ac:dyDescent="0.25">
      <c r="A8179" s="167">
        <f t="shared" si="636"/>
        <v>43.776000000021611</v>
      </c>
      <c r="B8179" s="325">
        <f t="shared" si="639"/>
        <v>0.18240000000009005</v>
      </c>
      <c r="C8179" s="167">
        <f t="shared" si="635"/>
        <v>267.16799999998381</v>
      </c>
      <c r="D8179" s="167">
        <f>IF('Lineær programmering opg 4'!$M$4=0,"-",(-A8179+'Lineær programmering opg 4'!$M$4)/'Lineær programmering opg 4'!$K$4*-1)</f>
        <v>392.44799999995678</v>
      </c>
      <c r="E8179" s="167">
        <f>IF('Lineær programmering opg 4'!$M$5=0,"-",(-A8179+'Lineær programmering opg 4'!$M$5)/'Lineær programmering opg 4'!$K$5*-1)</f>
        <v>267.16799999998381</v>
      </c>
      <c r="F8179" s="167" t="str">
        <f>IF('Lineær programmering opg 4'!$E$6=0,"-",(-A8179+'Lineær programmering opg 4'!$M$6)/'Lineær programmering opg 4'!$K$6*-1)</f>
        <v>-</v>
      </c>
      <c r="G8179" s="167" t="str">
        <f>IF('Lineær programmering opg 4'!$D$7=0,"-",((-A8179+'Lineær programmering opg 4'!$M$7)/'Lineær programmering opg 4'!$K$7)*-1)</f>
        <v>-</v>
      </c>
      <c r="H8179" s="167" t="str">
        <f>IF('Lineær programmering opg 4'!$C$8=0,"-",((-A8179+'Lineær programmering opg 4'!$M$8)/'Lineær programmering opg 4'!$K$8)*-1)</f>
        <v>-</v>
      </c>
      <c r="I8179" s="167" t="str">
        <f>IF('Lineær programmering opg 4'!$D$8=0,"-",'Lineær programmering opg 4'!$G$8)</f>
        <v>-</v>
      </c>
      <c r="J8179" s="295">
        <f>A8179*'Lineær programmering opg 4'!$C$11+Datatabel!C8179*'Lineær programmering opg 4'!$D$11</f>
        <v>44452.799999999734</v>
      </c>
      <c r="K8179" s="9">
        <f t="shared" si="637"/>
        <v>0</v>
      </c>
      <c r="L8179" s="9">
        <f t="shared" si="638"/>
        <v>0</v>
      </c>
    </row>
    <row r="8180" spans="1:12" ht="15" x14ac:dyDescent="0.25">
      <c r="A8180" s="167">
        <f t="shared" si="636"/>
        <v>43.75200000002161</v>
      </c>
      <c r="B8180" s="325">
        <f t="shared" si="639"/>
        <v>0.18230000000009006</v>
      </c>
      <c r="C8180" s="167">
        <f t="shared" si="635"/>
        <v>267.18599999998384</v>
      </c>
      <c r="D8180" s="167">
        <f>IF('Lineær programmering opg 4'!$M$4=0,"-",(-A8180+'Lineær programmering opg 4'!$M$4)/'Lineær programmering opg 4'!$K$4*-1)</f>
        <v>392.49599999995678</v>
      </c>
      <c r="E8180" s="167">
        <f>IF('Lineær programmering opg 4'!$M$5=0,"-",(-A8180+'Lineær programmering opg 4'!$M$5)/'Lineær programmering opg 4'!$K$5*-1)</f>
        <v>267.18599999998384</v>
      </c>
      <c r="F8180" s="167" t="str">
        <f>IF('Lineær programmering opg 4'!$E$6=0,"-",(-A8180+'Lineær programmering opg 4'!$M$6)/'Lineær programmering opg 4'!$K$6*-1)</f>
        <v>-</v>
      </c>
      <c r="G8180" s="167" t="str">
        <f>IF('Lineær programmering opg 4'!$D$7=0,"-",((-A8180+'Lineær programmering opg 4'!$M$7)/'Lineær programmering opg 4'!$K$7)*-1)</f>
        <v>-</v>
      </c>
      <c r="H8180" s="167" t="str">
        <f>IF('Lineær programmering opg 4'!$C$8=0,"-",((-A8180+'Lineær programmering opg 4'!$M$8)/'Lineær programmering opg 4'!$K$8)*-1)</f>
        <v>-</v>
      </c>
      <c r="I8180" s="167" t="str">
        <f>IF('Lineær programmering opg 4'!$D$8=0,"-",'Lineær programmering opg 4'!$G$8)</f>
        <v>-</v>
      </c>
      <c r="J8180" s="295">
        <f>A8180*'Lineær programmering opg 4'!$C$11+Datatabel!C8180*'Lineær programmering opg 4'!$D$11</f>
        <v>44453.099999999737</v>
      </c>
      <c r="K8180" s="9">
        <f t="shared" si="637"/>
        <v>0</v>
      </c>
      <c r="L8180" s="9">
        <f t="shared" si="638"/>
        <v>0</v>
      </c>
    </row>
    <row r="8181" spans="1:12" ht="15" x14ac:dyDescent="0.25">
      <c r="A8181" s="167">
        <f t="shared" si="636"/>
        <v>43.728000000021616</v>
      </c>
      <c r="B8181" s="325">
        <f t="shared" si="639"/>
        <v>0.18220000000009007</v>
      </c>
      <c r="C8181" s="167">
        <f t="shared" si="635"/>
        <v>267.20399999998381</v>
      </c>
      <c r="D8181" s="167">
        <f>IF('Lineær programmering opg 4'!$M$4=0,"-",(-A8181+'Lineær programmering opg 4'!$M$4)/'Lineær programmering opg 4'!$K$4*-1)</f>
        <v>392.54399999995678</v>
      </c>
      <c r="E8181" s="167">
        <f>IF('Lineær programmering opg 4'!$M$5=0,"-",(-A8181+'Lineær programmering opg 4'!$M$5)/'Lineær programmering opg 4'!$K$5*-1)</f>
        <v>267.20399999998381</v>
      </c>
      <c r="F8181" s="167" t="str">
        <f>IF('Lineær programmering opg 4'!$E$6=0,"-",(-A8181+'Lineær programmering opg 4'!$M$6)/'Lineær programmering opg 4'!$K$6*-1)</f>
        <v>-</v>
      </c>
      <c r="G8181" s="167" t="str">
        <f>IF('Lineær programmering opg 4'!$D$7=0,"-",((-A8181+'Lineær programmering opg 4'!$M$7)/'Lineær programmering opg 4'!$K$7)*-1)</f>
        <v>-</v>
      </c>
      <c r="H8181" s="167" t="str">
        <f>IF('Lineær programmering opg 4'!$C$8=0,"-",((-A8181+'Lineær programmering opg 4'!$M$8)/'Lineær programmering opg 4'!$K$8)*-1)</f>
        <v>-</v>
      </c>
      <c r="I8181" s="167" t="str">
        <f>IF('Lineær programmering opg 4'!$D$8=0,"-",'Lineær programmering opg 4'!$G$8)</f>
        <v>-</v>
      </c>
      <c r="J8181" s="295">
        <f>A8181*'Lineær programmering opg 4'!$C$11+Datatabel!C8181*'Lineær programmering opg 4'!$D$11</f>
        <v>44453.399999999732</v>
      </c>
      <c r="K8181" s="9">
        <f t="shared" si="637"/>
        <v>0</v>
      </c>
      <c r="L8181" s="9">
        <f t="shared" si="638"/>
        <v>0</v>
      </c>
    </row>
    <row r="8182" spans="1:12" ht="15" x14ac:dyDescent="0.25">
      <c r="A8182" s="167">
        <f t="shared" si="636"/>
        <v>43.704000000021622</v>
      </c>
      <c r="B8182" s="325">
        <f t="shared" si="639"/>
        <v>0.18210000000009008</v>
      </c>
      <c r="C8182" s="167">
        <f t="shared" si="635"/>
        <v>267.22199999998384</v>
      </c>
      <c r="D8182" s="167">
        <f>IF('Lineær programmering opg 4'!$M$4=0,"-",(-A8182+'Lineær programmering opg 4'!$M$4)/'Lineær programmering opg 4'!$K$4*-1)</f>
        <v>392.59199999995678</v>
      </c>
      <c r="E8182" s="167">
        <f>IF('Lineær programmering opg 4'!$M$5=0,"-",(-A8182+'Lineær programmering opg 4'!$M$5)/'Lineær programmering opg 4'!$K$5*-1)</f>
        <v>267.22199999998384</v>
      </c>
      <c r="F8182" s="167" t="str">
        <f>IF('Lineær programmering opg 4'!$E$6=0,"-",(-A8182+'Lineær programmering opg 4'!$M$6)/'Lineær programmering opg 4'!$K$6*-1)</f>
        <v>-</v>
      </c>
      <c r="G8182" s="167" t="str">
        <f>IF('Lineær programmering opg 4'!$D$7=0,"-",((-A8182+'Lineær programmering opg 4'!$M$7)/'Lineær programmering opg 4'!$K$7)*-1)</f>
        <v>-</v>
      </c>
      <c r="H8182" s="167" t="str">
        <f>IF('Lineær programmering opg 4'!$C$8=0,"-",((-A8182+'Lineær programmering opg 4'!$M$8)/'Lineær programmering opg 4'!$K$8)*-1)</f>
        <v>-</v>
      </c>
      <c r="I8182" s="167" t="str">
        <f>IF('Lineær programmering opg 4'!$D$8=0,"-",'Lineær programmering opg 4'!$G$8)</f>
        <v>-</v>
      </c>
      <c r="J8182" s="295">
        <f>A8182*'Lineær programmering opg 4'!$C$11+Datatabel!C8182*'Lineær programmering opg 4'!$D$11</f>
        <v>44453.699999999735</v>
      </c>
      <c r="K8182" s="9">
        <f t="shared" si="637"/>
        <v>0</v>
      </c>
      <c r="L8182" s="9">
        <f t="shared" si="638"/>
        <v>0</v>
      </c>
    </row>
    <row r="8183" spans="1:12" ht="15" x14ac:dyDescent="0.25">
      <c r="A8183" s="167">
        <f t="shared" si="636"/>
        <v>43.680000000021622</v>
      </c>
      <c r="B8183" s="325">
        <f t="shared" si="639"/>
        <v>0.18200000000009009</v>
      </c>
      <c r="C8183" s="167">
        <f t="shared" si="635"/>
        <v>267.23999999998381</v>
      </c>
      <c r="D8183" s="167">
        <f>IF('Lineær programmering opg 4'!$M$4=0,"-",(-A8183+'Lineær programmering opg 4'!$M$4)/'Lineær programmering opg 4'!$K$4*-1)</f>
        <v>392.63999999995679</v>
      </c>
      <c r="E8183" s="167">
        <f>IF('Lineær programmering opg 4'!$M$5=0,"-",(-A8183+'Lineær programmering opg 4'!$M$5)/'Lineær programmering opg 4'!$K$5*-1)</f>
        <v>267.23999999998381</v>
      </c>
      <c r="F8183" s="167" t="str">
        <f>IF('Lineær programmering opg 4'!$E$6=0,"-",(-A8183+'Lineær programmering opg 4'!$M$6)/'Lineær programmering opg 4'!$K$6*-1)</f>
        <v>-</v>
      </c>
      <c r="G8183" s="167" t="str">
        <f>IF('Lineær programmering opg 4'!$D$7=0,"-",((-A8183+'Lineær programmering opg 4'!$M$7)/'Lineær programmering opg 4'!$K$7)*-1)</f>
        <v>-</v>
      </c>
      <c r="H8183" s="167" t="str">
        <f>IF('Lineær programmering opg 4'!$C$8=0,"-",((-A8183+'Lineær programmering opg 4'!$M$8)/'Lineær programmering opg 4'!$K$8)*-1)</f>
        <v>-</v>
      </c>
      <c r="I8183" s="167" t="str">
        <f>IF('Lineær programmering opg 4'!$D$8=0,"-",'Lineær programmering opg 4'!$G$8)</f>
        <v>-</v>
      </c>
      <c r="J8183" s="295">
        <f>A8183*'Lineær programmering opg 4'!$C$11+Datatabel!C8183*'Lineær programmering opg 4'!$D$11</f>
        <v>44453.999999999731</v>
      </c>
      <c r="K8183" s="9">
        <f t="shared" si="637"/>
        <v>0</v>
      </c>
      <c r="L8183" s="9">
        <f t="shared" si="638"/>
        <v>0</v>
      </c>
    </row>
    <row r="8184" spans="1:12" ht="15" x14ac:dyDescent="0.25">
      <c r="A8184" s="167">
        <f t="shared" si="636"/>
        <v>43.656000000021621</v>
      </c>
      <c r="B8184" s="325">
        <f t="shared" si="639"/>
        <v>0.1819000000000901</v>
      </c>
      <c r="C8184" s="167">
        <f t="shared" si="635"/>
        <v>267.25799999998384</v>
      </c>
      <c r="D8184" s="167">
        <f>IF('Lineær programmering opg 4'!$M$4=0,"-",(-A8184+'Lineær programmering opg 4'!$M$4)/'Lineær programmering opg 4'!$K$4*-1)</f>
        <v>392.68799999995679</v>
      </c>
      <c r="E8184" s="167">
        <f>IF('Lineær programmering opg 4'!$M$5=0,"-",(-A8184+'Lineær programmering opg 4'!$M$5)/'Lineær programmering opg 4'!$K$5*-1)</f>
        <v>267.25799999998384</v>
      </c>
      <c r="F8184" s="167" t="str">
        <f>IF('Lineær programmering opg 4'!$E$6=0,"-",(-A8184+'Lineær programmering opg 4'!$M$6)/'Lineær programmering opg 4'!$K$6*-1)</f>
        <v>-</v>
      </c>
      <c r="G8184" s="167" t="str">
        <f>IF('Lineær programmering opg 4'!$D$7=0,"-",((-A8184+'Lineær programmering opg 4'!$M$7)/'Lineær programmering opg 4'!$K$7)*-1)</f>
        <v>-</v>
      </c>
      <c r="H8184" s="167" t="str">
        <f>IF('Lineær programmering opg 4'!$C$8=0,"-",((-A8184+'Lineær programmering opg 4'!$M$8)/'Lineær programmering opg 4'!$K$8)*-1)</f>
        <v>-</v>
      </c>
      <c r="I8184" s="167" t="str">
        <f>IF('Lineær programmering opg 4'!$D$8=0,"-",'Lineær programmering opg 4'!$G$8)</f>
        <v>-</v>
      </c>
      <c r="J8184" s="295">
        <f>A8184*'Lineær programmering opg 4'!$C$11+Datatabel!C8184*'Lineær programmering opg 4'!$D$11</f>
        <v>44454.299999999734</v>
      </c>
      <c r="K8184" s="9">
        <f t="shared" si="637"/>
        <v>0</v>
      </c>
      <c r="L8184" s="9">
        <f t="shared" si="638"/>
        <v>0</v>
      </c>
    </row>
    <row r="8185" spans="1:12" ht="15" x14ac:dyDescent="0.25">
      <c r="A8185" s="167">
        <f t="shared" si="636"/>
        <v>43.632000000021627</v>
      </c>
      <c r="B8185" s="325">
        <f t="shared" si="639"/>
        <v>0.18180000000009011</v>
      </c>
      <c r="C8185" s="167">
        <f t="shared" si="635"/>
        <v>267.27599999998381</v>
      </c>
      <c r="D8185" s="167">
        <f>IF('Lineær programmering opg 4'!$M$4=0,"-",(-A8185+'Lineær programmering opg 4'!$M$4)/'Lineær programmering opg 4'!$K$4*-1)</f>
        <v>392.73599999995673</v>
      </c>
      <c r="E8185" s="167">
        <f>IF('Lineær programmering opg 4'!$M$5=0,"-",(-A8185+'Lineær programmering opg 4'!$M$5)/'Lineær programmering opg 4'!$K$5*-1)</f>
        <v>267.27599999998381</v>
      </c>
      <c r="F8185" s="167" t="str">
        <f>IF('Lineær programmering opg 4'!$E$6=0,"-",(-A8185+'Lineær programmering opg 4'!$M$6)/'Lineær programmering opg 4'!$K$6*-1)</f>
        <v>-</v>
      </c>
      <c r="G8185" s="167" t="str">
        <f>IF('Lineær programmering opg 4'!$D$7=0,"-",((-A8185+'Lineær programmering opg 4'!$M$7)/'Lineær programmering opg 4'!$K$7)*-1)</f>
        <v>-</v>
      </c>
      <c r="H8185" s="167" t="str">
        <f>IF('Lineær programmering opg 4'!$C$8=0,"-",((-A8185+'Lineær programmering opg 4'!$M$8)/'Lineær programmering opg 4'!$K$8)*-1)</f>
        <v>-</v>
      </c>
      <c r="I8185" s="167" t="str">
        <f>IF('Lineær programmering opg 4'!$D$8=0,"-",'Lineær programmering opg 4'!$G$8)</f>
        <v>-</v>
      </c>
      <c r="J8185" s="295">
        <f>A8185*'Lineær programmering opg 4'!$C$11+Datatabel!C8185*'Lineær programmering opg 4'!$D$11</f>
        <v>44454.599999999737</v>
      </c>
      <c r="K8185" s="9">
        <f t="shared" si="637"/>
        <v>0</v>
      </c>
      <c r="L8185" s="9">
        <f t="shared" si="638"/>
        <v>0</v>
      </c>
    </row>
    <row r="8186" spans="1:12" ht="15" x14ac:dyDescent="0.25">
      <c r="A8186" s="167">
        <f t="shared" si="636"/>
        <v>43.608000000021633</v>
      </c>
      <c r="B8186" s="325">
        <f t="shared" si="639"/>
        <v>0.18170000000009012</v>
      </c>
      <c r="C8186" s="167">
        <f t="shared" si="635"/>
        <v>267.29399999998378</v>
      </c>
      <c r="D8186" s="167">
        <f>IF('Lineær programmering opg 4'!$M$4=0,"-",(-A8186+'Lineær programmering opg 4'!$M$4)/'Lineær programmering opg 4'!$K$4*-1)</f>
        <v>392.78399999995673</v>
      </c>
      <c r="E8186" s="167">
        <f>IF('Lineær programmering opg 4'!$M$5=0,"-",(-A8186+'Lineær programmering opg 4'!$M$5)/'Lineær programmering opg 4'!$K$5*-1)</f>
        <v>267.29399999998378</v>
      </c>
      <c r="F8186" s="167" t="str">
        <f>IF('Lineær programmering opg 4'!$E$6=0,"-",(-A8186+'Lineær programmering opg 4'!$M$6)/'Lineær programmering opg 4'!$K$6*-1)</f>
        <v>-</v>
      </c>
      <c r="G8186" s="167" t="str">
        <f>IF('Lineær programmering opg 4'!$D$7=0,"-",((-A8186+'Lineær programmering opg 4'!$M$7)/'Lineær programmering opg 4'!$K$7)*-1)</f>
        <v>-</v>
      </c>
      <c r="H8186" s="167" t="str">
        <f>IF('Lineær programmering opg 4'!$C$8=0,"-",((-A8186+'Lineær programmering opg 4'!$M$8)/'Lineær programmering opg 4'!$K$8)*-1)</f>
        <v>-</v>
      </c>
      <c r="I8186" s="167" t="str">
        <f>IF('Lineær programmering opg 4'!$D$8=0,"-",'Lineær programmering opg 4'!$G$8)</f>
        <v>-</v>
      </c>
      <c r="J8186" s="295">
        <f>A8186*'Lineær programmering opg 4'!$C$11+Datatabel!C8186*'Lineær programmering opg 4'!$D$11</f>
        <v>44454.899999999732</v>
      </c>
      <c r="K8186" s="9">
        <f t="shared" si="637"/>
        <v>0</v>
      </c>
      <c r="L8186" s="9">
        <f t="shared" si="638"/>
        <v>0</v>
      </c>
    </row>
    <row r="8187" spans="1:12" ht="15" x14ac:dyDescent="0.25">
      <c r="A8187" s="167">
        <f t="shared" si="636"/>
        <v>43.584000000021632</v>
      </c>
      <c r="B8187" s="325">
        <f t="shared" si="639"/>
        <v>0.18160000000009013</v>
      </c>
      <c r="C8187" s="167">
        <f t="shared" si="635"/>
        <v>267.31199999998375</v>
      </c>
      <c r="D8187" s="167">
        <f>IF('Lineær programmering opg 4'!$M$4=0,"-",(-A8187+'Lineær programmering opg 4'!$M$4)/'Lineær programmering opg 4'!$K$4*-1)</f>
        <v>392.83199999995674</v>
      </c>
      <c r="E8187" s="167">
        <f>IF('Lineær programmering opg 4'!$M$5=0,"-",(-A8187+'Lineær programmering opg 4'!$M$5)/'Lineær programmering opg 4'!$K$5*-1)</f>
        <v>267.31199999998375</v>
      </c>
      <c r="F8187" s="167" t="str">
        <f>IF('Lineær programmering opg 4'!$E$6=0,"-",(-A8187+'Lineær programmering opg 4'!$M$6)/'Lineær programmering opg 4'!$K$6*-1)</f>
        <v>-</v>
      </c>
      <c r="G8187" s="167" t="str">
        <f>IF('Lineær programmering opg 4'!$D$7=0,"-",((-A8187+'Lineær programmering opg 4'!$M$7)/'Lineær programmering opg 4'!$K$7)*-1)</f>
        <v>-</v>
      </c>
      <c r="H8187" s="167" t="str">
        <f>IF('Lineær programmering opg 4'!$C$8=0,"-",((-A8187+'Lineær programmering opg 4'!$M$8)/'Lineær programmering opg 4'!$K$8)*-1)</f>
        <v>-</v>
      </c>
      <c r="I8187" s="167" t="str">
        <f>IF('Lineær programmering opg 4'!$D$8=0,"-",'Lineær programmering opg 4'!$G$8)</f>
        <v>-</v>
      </c>
      <c r="J8187" s="295">
        <f>A8187*'Lineær programmering opg 4'!$C$11+Datatabel!C8187*'Lineær programmering opg 4'!$D$11</f>
        <v>44455.199999999728</v>
      </c>
      <c r="K8187" s="9">
        <f t="shared" si="637"/>
        <v>0</v>
      </c>
      <c r="L8187" s="9">
        <f t="shared" si="638"/>
        <v>0</v>
      </c>
    </row>
    <row r="8188" spans="1:12" ht="15" x14ac:dyDescent="0.25">
      <c r="A8188" s="167">
        <f t="shared" si="636"/>
        <v>43.560000000021631</v>
      </c>
      <c r="B8188" s="325">
        <f t="shared" si="639"/>
        <v>0.18150000000009014</v>
      </c>
      <c r="C8188" s="167">
        <f t="shared" si="635"/>
        <v>267.32999999998378</v>
      </c>
      <c r="D8188" s="167">
        <f>IF('Lineær programmering opg 4'!$M$4=0,"-",(-A8188+'Lineær programmering opg 4'!$M$4)/'Lineær programmering opg 4'!$K$4*-1)</f>
        <v>392.87999999995674</v>
      </c>
      <c r="E8188" s="167">
        <f>IF('Lineær programmering opg 4'!$M$5=0,"-",(-A8188+'Lineær programmering opg 4'!$M$5)/'Lineær programmering opg 4'!$K$5*-1)</f>
        <v>267.32999999998378</v>
      </c>
      <c r="F8188" s="167" t="str">
        <f>IF('Lineær programmering opg 4'!$E$6=0,"-",(-A8188+'Lineær programmering opg 4'!$M$6)/'Lineær programmering opg 4'!$K$6*-1)</f>
        <v>-</v>
      </c>
      <c r="G8188" s="167" t="str">
        <f>IF('Lineær programmering opg 4'!$D$7=0,"-",((-A8188+'Lineær programmering opg 4'!$M$7)/'Lineær programmering opg 4'!$K$7)*-1)</f>
        <v>-</v>
      </c>
      <c r="H8188" s="167" t="str">
        <f>IF('Lineær programmering opg 4'!$C$8=0,"-",((-A8188+'Lineær programmering opg 4'!$M$8)/'Lineær programmering opg 4'!$K$8)*-1)</f>
        <v>-</v>
      </c>
      <c r="I8188" s="167" t="str">
        <f>IF('Lineær programmering opg 4'!$D$8=0,"-",'Lineær programmering opg 4'!$G$8)</f>
        <v>-</v>
      </c>
      <c r="J8188" s="295">
        <f>A8188*'Lineær programmering opg 4'!$C$11+Datatabel!C8188*'Lineær programmering opg 4'!$D$11</f>
        <v>44455.499999999731</v>
      </c>
      <c r="K8188" s="9">
        <f t="shared" si="637"/>
        <v>0</v>
      </c>
      <c r="L8188" s="9">
        <f t="shared" si="638"/>
        <v>0</v>
      </c>
    </row>
    <row r="8189" spans="1:12" ht="15" x14ac:dyDescent="0.25">
      <c r="A8189" s="167">
        <f t="shared" si="636"/>
        <v>43.536000000021637</v>
      </c>
      <c r="B8189" s="325">
        <f t="shared" si="639"/>
        <v>0.18140000000009016</v>
      </c>
      <c r="C8189" s="167">
        <f t="shared" si="635"/>
        <v>267.34799999998376</v>
      </c>
      <c r="D8189" s="167">
        <f>IF('Lineær programmering opg 4'!$M$4=0,"-",(-A8189+'Lineær programmering opg 4'!$M$4)/'Lineær programmering opg 4'!$K$4*-1)</f>
        <v>392.92799999995674</v>
      </c>
      <c r="E8189" s="167">
        <f>IF('Lineær programmering opg 4'!$M$5=0,"-",(-A8189+'Lineær programmering opg 4'!$M$5)/'Lineær programmering opg 4'!$K$5*-1)</f>
        <v>267.34799999998376</v>
      </c>
      <c r="F8189" s="167" t="str">
        <f>IF('Lineær programmering opg 4'!$E$6=0,"-",(-A8189+'Lineær programmering opg 4'!$M$6)/'Lineær programmering opg 4'!$K$6*-1)</f>
        <v>-</v>
      </c>
      <c r="G8189" s="167" t="str">
        <f>IF('Lineær programmering opg 4'!$D$7=0,"-",((-A8189+'Lineær programmering opg 4'!$M$7)/'Lineær programmering opg 4'!$K$7)*-1)</f>
        <v>-</v>
      </c>
      <c r="H8189" s="167" t="str">
        <f>IF('Lineær programmering opg 4'!$C$8=0,"-",((-A8189+'Lineær programmering opg 4'!$M$8)/'Lineær programmering opg 4'!$K$8)*-1)</f>
        <v>-</v>
      </c>
      <c r="I8189" s="167" t="str">
        <f>IF('Lineær programmering opg 4'!$D$8=0,"-",'Lineær programmering opg 4'!$G$8)</f>
        <v>-</v>
      </c>
      <c r="J8189" s="295">
        <f>A8189*'Lineær programmering opg 4'!$C$11+Datatabel!C8189*'Lineær programmering opg 4'!$D$11</f>
        <v>44455.799999999734</v>
      </c>
      <c r="K8189" s="9">
        <f t="shared" si="637"/>
        <v>0</v>
      </c>
      <c r="L8189" s="9">
        <f t="shared" si="638"/>
        <v>0</v>
      </c>
    </row>
    <row r="8190" spans="1:12" ht="15" x14ac:dyDescent="0.25">
      <c r="A8190" s="167">
        <f t="shared" si="636"/>
        <v>43.512000000021644</v>
      </c>
      <c r="B8190" s="325">
        <f t="shared" si="639"/>
        <v>0.18130000000009017</v>
      </c>
      <c r="C8190" s="167">
        <f t="shared" si="635"/>
        <v>267.36599999998379</v>
      </c>
      <c r="D8190" s="167">
        <f>IF('Lineær programmering opg 4'!$M$4=0,"-",(-A8190+'Lineær programmering opg 4'!$M$4)/'Lineær programmering opg 4'!$K$4*-1)</f>
        <v>392.97599999995668</v>
      </c>
      <c r="E8190" s="167">
        <f>IF('Lineær programmering opg 4'!$M$5=0,"-",(-A8190+'Lineær programmering opg 4'!$M$5)/'Lineær programmering opg 4'!$K$5*-1)</f>
        <v>267.36599999998379</v>
      </c>
      <c r="F8190" s="167" t="str">
        <f>IF('Lineær programmering opg 4'!$E$6=0,"-",(-A8190+'Lineær programmering opg 4'!$M$6)/'Lineær programmering opg 4'!$K$6*-1)</f>
        <v>-</v>
      </c>
      <c r="G8190" s="167" t="str">
        <f>IF('Lineær programmering opg 4'!$D$7=0,"-",((-A8190+'Lineær programmering opg 4'!$M$7)/'Lineær programmering opg 4'!$K$7)*-1)</f>
        <v>-</v>
      </c>
      <c r="H8190" s="167" t="str">
        <f>IF('Lineær programmering opg 4'!$C$8=0,"-",((-A8190+'Lineær programmering opg 4'!$M$8)/'Lineær programmering opg 4'!$K$8)*-1)</f>
        <v>-</v>
      </c>
      <c r="I8190" s="167" t="str">
        <f>IF('Lineær programmering opg 4'!$D$8=0,"-",'Lineær programmering opg 4'!$G$8)</f>
        <v>-</v>
      </c>
      <c r="J8190" s="295">
        <f>A8190*'Lineær programmering opg 4'!$C$11+Datatabel!C8190*'Lineær programmering opg 4'!$D$11</f>
        <v>44456.099999999737</v>
      </c>
      <c r="K8190" s="9">
        <f t="shared" si="637"/>
        <v>0</v>
      </c>
      <c r="L8190" s="9">
        <f t="shared" si="638"/>
        <v>0</v>
      </c>
    </row>
    <row r="8191" spans="1:12" ht="15" x14ac:dyDescent="0.25">
      <c r="A8191" s="167">
        <f t="shared" si="636"/>
        <v>43.488000000021643</v>
      </c>
      <c r="B8191" s="325">
        <f t="shared" si="639"/>
        <v>0.18120000000009018</v>
      </c>
      <c r="C8191" s="167">
        <f t="shared" si="635"/>
        <v>267.38399999998376</v>
      </c>
      <c r="D8191" s="167">
        <f>IF('Lineær programmering opg 4'!$M$4=0,"-",(-A8191+'Lineær programmering opg 4'!$M$4)/'Lineær programmering opg 4'!$K$4*-1)</f>
        <v>393.02399999995669</v>
      </c>
      <c r="E8191" s="167">
        <f>IF('Lineær programmering opg 4'!$M$5=0,"-",(-A8191+'Lineær programmering opg 4'!$M$5)/'Lineær programmering opg 4'!$K$5*-1)</f>
        <v>267.38399999998376</v>
      </c>
      <c r="F8191" s="167" t="str">
        <f>IF('Lineær programmering opg 4'!$E$6=0,"-",(-A8191+'Lineær programmering opg 4'!$M$6)/'Lineær programmering opg 4'!$K$6*-1)</f>
        <v>-</v>
      </c>
      <c r="G8191" s="167" t="str">
        <f>IF('Lineær programmering opg 4'!$D$7=0,"-",((-A8191+'Lineær programmering opg 4'!$M$7)/'Lineær programmering opg 4'!$K$7)*-1)</f>
        <v>-</v>
      </c>
      <c r="H8191" s="167" t="str">
        <f>IF('Lineær programmering opg 4'!$C$8=0,"-",((-A8191+'Lineær programmering opg 4'!$M$8)/'Lineær programmering opg 4'!$K$8)*-1)</f>
        <v>-</v>
      </c>
      <c r="I8191" s="167" t="str">
        <f>IF('Lineær programmering opg 4'!$D$8=0,"-",'Lineær programmering opg 4'!$G$8)</f>
        <v>-</v>
      </c>
      <c r="J8191" s="295">
        <f>A8191*'Lineær programmering opg 4'!$C$11+Datatabel!C8191*'Lineær programmering opg 4'!$D$11</f>
        <v>44456.399999999725</v>
      </c>
      <c r="K8191" s="9">
        <f t="shared" si="637"/>
        <v>0</v>
      </c>
      <c r="L8191" s="9">
        <f t="shared" si="638"/>
        <v>0</v>
      </c>
    </row>
    <row r="8192" spans="1:12" ht="15" x14ac:dyDescent="0.25">
      <c r="A8192" s="167">
        <f t="shared" si="636"/>
        <v>43.464000000021642</v>
      </c>
      <c r="B8192" s="325">
        <f t="shared" si="639"/>
        <v>0.18110000000009019</v>
      </c>
      <c r="C8192" s="167">
        <f t="shared" si="635"/>
        <v>267.40199999998379</v>
      </c>
      <c r="D8192" s="167">
        <f>IF('Lineær programmering opg 4'!$M$4=0,"-",(-A8192+'Lineær programmering opg 4'!$M$4)/'Lineær programmering opg 4'!$K$4*-1)</f>
        <v>393.07199999995669</v>
      </c>
      <c r="E8192" s="167">
        <f>IF('Lineær programmering opg 4'!$M$5=0,"-",(-A8192+'Lineær programmering opg 4'!$M$5)/'Lineær programmering opg 4'!$K$5*-1)</f>
        <v>267.40199999998379</v>
      </c>
      <c r="F8192" s="167" t="str">
        <f>IF('Lineær programmering opg 4'!$E$6=0,"-",(-A8192+'Lineær programmering opg 4'!$M$6)/'Lineær programmering opg 4'!$K$6*-1)</f>
        <v>-</v>
      </c>
      <c r="G8192" s="167" t="str">
        <f>IF('Lineær programmering opg 4'!$D$7=0,"-",((-A8192+'Lineær programmering opg 4'!$M$7)/'Lineær programmering opg 4'!$K$7)*-1)</f>
        <v>-</v>
      </c>
      <c r="H8192" s="167" t="str">
        <f>IF('Lineær programmering opg 4'!$C$8=0,"-",((-A8192+'Lineær programmering opg 4'!$M$8)/'Lineær programmering opg 4'!$K$8)*-1)</f>
        <v>-</v>
      </c>
      <c r="I8192" s="167" t="str">
        <f>IF('Lineær programmering opg 4'!$D$8=0,"-",'Lineær programmering opg 4'!$G$8)</f>
        <v>-</v>
      </c>
      <c r="J8192" s="295">
        <f>A8192*'Lineær programmering opg 4'!$C$11+Datatabel!C8192*'Lineær programmering opg 4'!$D$11</f>
        <v>44456.699999999728</v>
      </c>
      <c r="K8192" s="9">
        <f t="shared" si="637"/>
        <v>0</v>
      </c>
      <c r="L8192" s="9">
        <f t="shared" si="638"/>
        <v>0</v>
      </c>
    </row>
    <row r="8193" spans="1:12" ht="15" x14ac:dyDescent="0.25">
      <c r="A8193" s="167">
        <f t="shared" si="636"/>
        <v>43.440000000021648</v>
      </c>
      <c r="B8193" s="325">
        <f t="shared" si="639"/>
        <v>0.1810000000000902</v>
      </c>
      <c r="C8193" s="167">
        <f t="shared" si="635"/>
        <v>267.41999999998376</v>
      </c>
      <c r="D8193" s="167">
        <f>IF('Lineær programmering opg 4'!$M$4=0,"-",(-A8193+'Lineær programmering opg 4'!$M$4)/'Lineær programmering opg 4'!$K$4*-1)</f>
        <v>393.11999999995669</v>
      </c>
      <c r="E8193" s="167">
        <f>IF('Lineær programmering opg 4'!$M$5=0,"-",(-A8193+'Lineær programmering opg 4'!$M$5)/'Lineær programmering opg 4'!$K$5*-1)</f>
        <v>267.41999999998376</v>
      </c>
      <c r="F8193" s="167" t="str">
        <f>IF('Lineær programmering opg 4'!$E$6=0,"-",(-A8193+'Lineær programmering opg 4'!$M$6)/'Lineær programmering opg 4'!$K$6*-1)</f>
        <v>-</v>
      </c>
      <c r="G8193" s="167" t="str">
        <f>IF('Lineær programmering opg 4'!$D$7=0,"-",((-A8193+'Lineær programmering opg 4'!$M$7)/'Lineær programmering opg 4'!$K$7)*-1)</f>
        <v>-</v>
      </c>
      <c r="H8193" s="167" t="str">
        <f>IF('Lineær programmering opg 4'!$C$8=0,"-",((-A8193+'Lineær programmering opg 4'!$M$8)/'Lineær programmering opg 4'!$K$8)*-1)</f>
        <v>-</v>
      </c>
      <c r="I8193" s="167" t="str">
        <f>IF('Lineær programmering opg 4'!$D$8=0,"-",'Lineær programmering opg 4'!$G$8)</f>
        <v>-</v>
      </c>
      <c r="J8193" s="295">
        <f>A8193*'Lineær programmering opg 4'!$C$11+Datatabel!C8193*'Lineær programmering opg 4'!$D$11</f>
        <v>44456.999999999724</v>
      </c>
      <c r="K8193" s="9">
        <f t="shared" si="637"/>
        <v>0</v>
      </c>
      <c r="L8193" s="9">
        <f t="shared" si="638"/>
        <v>0</v>
      </c>
    </row>
    <row r="8194" spans="1:12" ht="15" x14ac:dyDescent="0.25">
      <c r="A8194" s="167">
        <f t="shared" si="636"/>
        <v>43.416000000021654</v>
      </c>
      <c r="B8194" s="325">
        <f t="shared" si="639"/>
        <v>0.18090000000009021</v>
      </c>
      <c r="C8194" s="167">
        <f t="shared" si="635"/>
        <v>267.43799999998379</v>
      </c>
      <c r="D8194" s="167">
        <f>IF('Lineær programmering opg 4'!$M$4=0,"-",(-A8194+'Lineær programmering opg 4'!$M$4)/'Lineær programmering opg 4'!$K$4*-1)</f>
        <v>393.16799999995669</v>
      </c>
      <c r="E8194" s="167">
        <f>IF('Lineær programmering opg 4'!$M$5=0,"-",(-A8194+'Lineær programmering opg 4'!$M$5)/'Lineær programmering opg 4'!$K$5*-1)</f>
        <v>267.43799999998379</v>
      </c>
      <c r="F8194" s="167" t="str">
        <f>IF('Lineær programmering opg 4'!$E$6=0,"-",(-A8194+'Lineær programmering opg 4'!$M$6)/'Lineær programmering opg 4'!$K$6*-1)</f>
        <v>-</v>
      </c>
      <c r="G8194" s="167" t="str">
        <f>IF('Lineær programmering opg 4'!$D$7=0,"-",((-A8194+'Lineær programmering opg 4'!$M$7)/'Lineær programmering opg 4'!$K$7)*-1)</f>
        <v>-</v>
      </c>
      <c r="H8194" s="167" t="str">
        <f>IF('Lineær programmering opg 4'!$C$8=0,"-",((-A8194+'Lineær programmering opg 4'!$M$8)/'Lineær programmering opg 4'!$K$8)*-1)</f>
        <v>-</v>
      </c>
      <c r="I8194" s="167" t="str">
        <f>IF('Lineær programmering opg 4'!$D$8=0,"-",'Lineær programmering opg 4'!$G$8)</f>
        <v>-</v>
      </c>
      <c r="J8194" s="295">
        <f>A8194*'Lineær programmering opg 4'!$C$11+Datatabel!C8194*'Lineær programmering opg 4'!$D$11</f>
        <v>44457.299999999734</v>
      </c>
      <c r="K8194" s="9">
        <f t="shared" si="637"/>
        <v>0</v>
      </c>
      <c r="L8194" s="9">
        <f t="shared" si="638"/>
        <v>0</v>
      </c>
    </row>
    <row r="8195" spans="1:12" ht="15" x14ac:dyDescent="0.25">
      <c r="A8195" s="167">
        <f t="shared" si="636"/>
        <v>43.392000000021653</v>
      </c>
      <c r="B8195" s="325">
        <f t="shared" si="639"/>
        <v>0.18080000000009022</v>
      </c>
      <c r="C8195" s="167">
        <f t="shared" ref="C8195:C8258" si="640">MIN(D8195,E8195,F8195,G8195,H8195,I8195)</f>
        <v>267.45599999998376</v>
      </c>
      <c r="D8195" s="167">
        <f>IF('Lineær programmering opg 4'!$M$4=0,"-",(-A8195+'Lineær programmering opg 4'!$M$4)/'Lineær programmering opg 4'!$K$4*-1)</f>
        <v>393.21599999995669</v>
      </c>
      <c r="E8195" s="167">
        <f>IF('Lineær programmering opg 4'!$M$5=0,"-",(-A8195+'Lineær programmering opg 4'!$M$5)/'Lineær programmering opg 4'!$K$5*-1)</f>
        <v>267.45599999998376</v>
      </c>
      <c r="F8195" s="167" t="str">
        <f>IF('Lineær programmering opg 4'!$E$6=0,"-",(-A8195+'Lineær programmering opg 4'!$M$6)/'Lineær programmering opg 4'!$K$6*-1)</f>
        <v>-</v>
      </c>
      <c r="G8195" s="167" t="str">
        <f>IF('Lineær programmering opg 4'!$D$7=0,"-",((-A8195+'Lineær programmering opg 4'!$M$7)/'Lineær programmering opg 4'!$K$7)*-1)</f>
        <v>-</v>
      </c>
      <c r="H8195" s="167" t="str">
        <f>IF('Lineær programmering opg 4'!$C$8=0,"-",((-A8195+'Lineær programmering opg 4'!$M$8)/'Lineær programmering opg 4'!$K$8)*-1)</f>
        <v>-</v>
      </c>
      <c r="I8195" s="167" t="str">
        <f>IF('Lineær programmering opg 4'!$D$8=0,"-",'Lineær programmering opg 4'!$G$8)</f>
        <v>-</v>
      </c>
      <c r="J8195" s="295">
        <f>A8195*'Lineær programmering opg 4'!$C$11+Datatabel!C8195*'Lineær programmering opg 4'!$D$11</f>
        <v>44457.599999999729</v>
      </c>
      <c r="K8195" s="9">
        <f t="shared" si="637"/>
        <v>0</v>
      </c>
      <c r="L8195" s="9">
        <f t="shared" si="638"/>
        <v>0</v>
      </c>
    </row>
    <row r="8196" spans="1:12" ht="15" x14ac:dyDescent="0.25">
      <c r="A8196" s="167">
        <f t="shared" ref="A8196:A8259" si="641">$A$3*B8196</f>
        <v>43.368000000021652</v>
      </c>
      <c r="B8196" s="325">
        <f t="shared" si="639"/>
        <v>0.18070000000009023</v>
      </c>
      <c r="C8196" s="167">
        <f t="shared" si="640"/>
        <v>267.47399999998379</v>
      </c>
      <c r="D8196" s="167">
        <f>IF('Lineær programmering opg 4'!$M$4=0,"-",(-A8196+'Lineær programmering opg 4'!$M$4)/'Lineær programmering opg 4'!$K$4*-1)</f>
        <v>393.2639999999567</v>
      </c>
      <c r="E8196" s="167">
        <f>IF('Lineær programmering opg 4'!$M$5=0,"-",(-A8196+'Lineær programmering opg 4'!$M$5)/'Lineær programmering opg 4'!$K$5*-1)</f>
        <v>267.47399999998379</v>
      </c>
      <c r="F8196" s="167" t="str">
        <f>IF('Lineær programmering opg 4'!$E$6=0,"-",(-A8196+'Lineær programmering opg 4'!$M$6)/'Lineær programmering opg 4'!$K$6*-1)</f>
        <v>-</v>
      </c>
      <c r="G8196" s="167" t="str">
        <f>IF('Lineær programmering opg 4'!$D$7=0,"-",((-A8196+'Lineær programmering opg 4'!$M$7)/'Lineær programmering opg 4'!$K$7)*-1)</f>
        <v>-</v>
      </c>
      <c r="H8196" s="167" t="str">
        <f>IF('Lineær programmering opg 4'!$C$8=0,"-",((-A8196+'Lineær programmering opg 4'!$M$8)/'Lineær programmering opg 4'!$K$8)*-1)</f>
        <v>-</v>
      </c>
      <c r="I8196" s="167" t="str">
        <f>IF('Lineær programmering opg 4'!$D$8=0,"-",'Lineær programmering opg 4'!$G$8)</f>
        <v>-</v>
      </c>
      <c r="J8196" s="295">
        <f>A8196*'Lineær programmering opg 4'!$C$11+Datatabel!C8196*'Lineær programmering opg 4'!$D$11</f>
        <v>44457.899999999732</v>
      </c>
      <c r="K8196" s="9">
        <f t="shared" ref="K8196:K8259" si="642">IF($J$10004=J8196,A8196,0)</f>
        <v>0</v>
      </c>
      <c r="L8196" s="9">
        <f t="shared" ref="L8196:L8259" si="643">IF(J8196=$J$10004,C8196,0)</f>
        <v>0</v>
      </c>
    </row>
    <row r="8197" spans="1:12" ht="15" x14ac:dyDescent="0.25">
      <c r="A8197" s="167">
        <f t="shared" si="641"/>
        <v>43.344000000021659</v>
      </c>
      <c r="B8197" s="325">
        <f t="shared" ref="B8197:B8260" si="644">B8196-0.01%</f>
        <v>0.18060000000009024</v>
      </c>
      <c r="C8197" s="167">
        <f t="shared" si="640"/>
        <v>267.49199999998376</v>
      </c>
      <c r="D8197" s="167">
        <f>IF('Lineær programmering opg 4'!$M$4=0,"-",(-A8197+'Lineær programmering opg 4'!$M$4)/'Lineær programmering opg 4'!$K$4*-1)</f>
        <v>393.3119999999567</v>
      </c>
      <c r="E8197" s="167">
        <f>IF('Lineær programmering opg 4'!$M$5=0,"-",(-A8197+'Lineær programmering opg 4'!$M$5)/'Lineær programmering opg 4'!$K$5*-1)</f>
        <v>267.49199999998376</v>
      </c>
      <c r="F8197" s="167" t="str">
        <f>IF('Lineær programmering opg 4'!$E$6=0,"-",(-A8197+'Lineær programmering opg 4'!$M$6)/'Lineær programmering opg 4'!$K$6*-1)</f>
        <v>-</v>
      </c>
      <c r="G8197" s="167" t="str">
        <f>IF('Lineær programmering opg 4'!$D$7=0,"-",((-A8197+'Lineær programmering opg 4'!$M$7)/'Lineær programmering opg 4'!$K$7)*-1)</f>
        <v>-</v>
      </c>
      <c r="H8197" s="167" t="str">
        <f>IF('Lineær programmering opg 4'!$C$8=0,"-",((-A8197+'Lineær programmering opg 4'!$M$8)/'Lineær programmering opg 4'!$K$8)*-1)</f>
        <v>-</v>
      </c>
      <c r="I8197" s="167" t="str">
        <f>IF('Lineær programmering opg 4'!$D$8=0,"-",'Lineær programmering opg 4'!$G$8)</f>
        <v>-</v>
      </c>
      <c r="J8197" s="295">
        <f>A8197*'Lineær programmering opg 4'!$C$11+Datatabel!C8197*'Lineær programmering opg 4'!$D$11</f>
        <v>44458.199999999735</v>
      </c>
      <c r="K8197" s="9">
        <f t="shared" si="642"/>
        <v>0</v>
      </c>
      <c r="L8197" s="9">
        <f t="shared" si="643"/>
        <v>0</v>
      </c>
    </row>
    <row r="8198" spans="1:12" ht="15" x14ac:dyDescent="0.25">
      <c r="A8198" s="167">
        <f t="shared" si="641"/>
        <v>43.320000000021665</v>
      </c>
      <c r="B8198" s="325">
        <f t="shared" si="644"/>
        <v>0.18050000000009025</v>
      </c>
      <c r="C8198" s="167">
        <f t="shared" si="640"/>
        <v>267.50999999998379</v>
      </c>
      <c r="D8198" s="167">
        <f>IF('Lineær programmering opg 4'!$M$4=0,"-",(-A8198+'Lineær programmering opg 4'!$M$4)/'Lineær programmering opg 4'!$K$4*-1)</f>
        <v>393.3599999999567</v>
      </c>
      <c r="E8198" s="167">
        <f>IF('Lineær programmering opg 4'!$M$5=0,"-",(-A8198+'Lineær programmering opg 4'!$M$5)/'Lineær programmering opg 4'!$K$5*-1)</f>
        <v>267.50999999998379</v>
      </c>
      <c r="F8198" s="167" t="str">
        <f>IF('Lineær programmering opg 4'!$E$6=0,"-",(-A8198+'Lineær programmering opg 4'!$M$6)/'Lineær programmering opg 4'!$K$6*-1)</f>
        <v>-</v>
      </c>
      <c r="G8198" s="167" t="str">
        <f>IF('Lineær programmering opg 4'!$D$7=0,"-",((-A8198+'Lineær programmering opg 4'!$M$7)/'Lineær programmering opg 4'!$K$7)*-1)</f>
        <v>-</v>
      </c>
      <c r="H8198" s="167" t="str">
        <f>IF('Lineær programmering opg 4'!$C$8=0,"-",((-A8198+'Lineær programmering opg 4'!$M$8)/'Lineær programmering opg 4'!$K$8)*-1)</f>
        <v>-</v>
      </c>
      <c r="I8198" s="167" t="str">
        <f>IF('Lineær programmering opg 4'!$D$8=0,"-",'Lineær programmering opg 4'!$G$8)</f>
        <v>-</v>
      </c>
      <c r="J8198" s="295">
        <f>A8198*'Lineær programmering opg 4'!$C$11+Datatabel!C8198*'Lineær programmering opg 4'!$D$11</f>
        <v>44458.499999999738</v>
      </c>
      <c r="K8198" s="9">
        <f t="shared" si="642"/>
        <v>0</v>
      </c>
      <c r="L8198" s="9">
        <f t="shared" si="643"/>
        <v>0</v>
      </c>
    </row>
    <row r="8199" spans="1:12" ht="15" x14ac:dyDescent="0.25">
      <c r="A8199" s="167">
        <f t="shared" si="641"/>
        <v>43.296000000021664</v>
      </c>
      <c r="B8199" s="325">
        <f t="shared" si="644"/>
        <v>0.18040000000009027</v>
      </c>
      <c r="C8199" s="167">
        <f t="shared" si="640"/>
        <v>267.52799999998376</v>
      </c>
      <c r="D8199" s="167">
        <f>IF('Lineær programmering opg 4'!$M$4=0,"-",(-A8199+'Lineær programmering opg 4'!$M$4)/'Lineær programmering opg 4'!$K$4*-1)</f>
        <v>393.4079999999567</v>
      </c>
      <c r="E8199" s="167">
        <f>IF('Lineær programmering opg 4'!$M$5=0,"-",(-A8199+'Lineær programmering opg 4'!$M$5)/'Lineær programmering opg 4'!$K$5*-1)</f>
        <v>267.52799999998376</v>
      </c>
      <c r="F8199" s="167" t="str">
        <f>IF('Lineær programmering opg 4'!$E$6=0,"-",(-A8199+'Lineær programmering opg 4'!$M$6)/'Lineær programmering opg 4'!$K$6*-1)</f>
        <v>-</v>
      </c>
      <c r="G8199" s="167" t="str">
        <f>IF('Lineær programmering opg 4'!$D$7=0,"-",((-A8199+'Lineær programmering opg 4'!$M$7)/'Lineær programmering opg 4'!$K$7)*-1)</f>
        <v>-</v>
      </c>
      <c r="H8199" s="167" t="str">
        <f>IF('Lineær programmering opg 4'!$C$8=0,"-",((-A8199+'Lineær programmering opg 4'!$M$8)/'Lineær programmering opg 4'!$K$8)*-1)</f>
        <v>-</v>
      </c>
      <c r="I8199" s="167" t="str">
        <f>IF('Lineær programmering opg 4'!$D$8=0,"-",'Lineær programmering opg 4'!$G$8)</f>
        <v>-</v>
      </c>
      <c r="J8199" s="295">
        <f>A8199*'Lineær programmering opg 4'!$C$11+Datatabel!C8199*'Lineær programmering opg 4'!$D$11</f>
        <v>44458.799999999734</v>
      </c>
      <c r="K8199" s="9">
        <f t="shared" si="642"/>
        <v>0</v>
      </c>
      <c r="L8199" s="9">
        <f t="shared" si="643"/>
        <v>0</v>
      </c>
    </row>
    <row r="8200" spans="1:12" ht="15" x14ac:dyDescent="0.25">
      <c r="A8200" s="167">
        <f t="shared" si="641"/>
        <v>43.272000000021663</v>
      </c>
      <c r="B8200" s="325">
        <f t="shared" si="644"/>
        <v>0.18030000000009028</v>
      </c>
      <c r="C8200" s="167">
        <f t="shared" si="640"/>
        <v>267.54599999998379</v>
      </c>
      <c r="D8200" s="167">
        <f>IF('Lineær programmering opg 4'!$M$4=0,"-",(-A8200+'Lineær programmering opg 4'!$M$4)/'Lineær programmering opg 4'!$K$4*-1)</f>
        <v>393.4559999999567</v>
      </c>
      <c r="E8200" s="167">
        <f>IF('Lineær programmering opg 4'!$M$5=0,"-",(-A8200+'Lineær programmering opg 4'!$M$5)/'Lineær programmering opg 4'!$K$5*-1)</f>
        <v>267.54599999998379</v>
      </c>
      <c r="F8200" s="167" t="str">
        <f>IF('Lineær programmering opg 4'!$E$6=0,"-",(-A8200+'Lineær programmering opg 4'!$M$6)/'Lineær programmering opg 4'!$K$6*-1)</f>
        <v>-</v>
      </c>
      <c r="G8200" s="167" t="str">
        <f>IF('Lineær programmering opg 4'!$D$7=0,"-",((-A8200+'Lineær programmering opg 4'!$M$7)/'Lineær programmering opg 4'!$K$7)*-1)</f>
        <v>-</v>
      </c>
      <c r="H8200" s="167" t="str">
        <f>IF('Lineær programmering opg 4'!$C$8=0,"-",((-A8200+'Lineær programmering opg 4'!$M$8)/'Lineær programmering opg 4'!$K$8)*-1)</f>
        <v>-</v>
      </c>
      <c r="I8200" s="167" t="str">
        <f>IF('Lineær programmering opg 4'!$D$8=0,"-",'Lineær programmering opg 4'!$G$8)</f>
        <v>-</v>
      </c>
      <c r="J8200" s="295">
        <f>A8200*'Lineær programmering opg 4'!$C$11+Datatabel!C8200*'Lineær programmering opg 4'!$D$11</f>
        <v>44459.099999999737</v>
      </c>
      <c r="K8200" s="9">
        <f t="shared" si="642"/>
        <v>0</v>
      </c>
      <c r="L8200" s="9">
        <f t="shared" si="643"/>
        <v>0</v>
      </c>
    </row>
    <row r="8201" spans="1:12" ht="15" x14ac:dyDescent="0.25">
      <c r="A8201" s="167">
        <f t="shared" si="641"/>
        <v>43.248000000021669</v>
      </c>
      <c r="B8201" s="325">
        <f t="shared" si="644"/>
        <v>0.18020000000009029</v>
      </c>
      <c r="C8201" s="167">
        <f t="shared" si="640"/>
        <v>267.56399999998376</v>
      </c>
      <c r="D8201" s="167">
        <f>IF('Lineær programmering opg 4'!$M$4=0,"-",(-A8201+'Lineær programmering opg 4'!$M$4)/'Lineær programmering opg 4'!$K$4*-1)</f>
        <v>393.50399999995665</v>
      </c>
      <c r="E8201" s="167">
        <f>IF('Lineær programmering opg 4'!$M$5=0,"-",(-A8201+'Lineær programmering opg 4'!$M$5)/'Lineær programmering opg 4'!$K$5*-1)</f>
        <v>267.56399999998376</v>
      </c>
      <c r="F8201" s="167" t="str">
        <f>IF('Lineær programmering opg 4'!$E$6=0,"-",(-A8201+'Lineær programmering opg 4'!$M$6)/'Lineær programmering opg 4'!$K$6*-1)</f>
        <v>-</v>
      </c>
      <c r="G8201" s="167" t="str">
        <f>IF('Lineær programmering opg 4'!$D$7=0,"-",((-A8201+'Lineær programmering opg 4'!$M$7)/'Lineær programmering opg 4'!$K$7)*-1)</f>
        <v>-</v>
      </c>
      <c r="H8201" s="167" t="str">
        <f>IF('Lineær programmering opg 4'!$C$8=0,"-",((-A8201+'Lineær programmering opg 4'!$M$8)/'Lineær programmering opg 4'!$K$8)*-1)</f>
        <v>-</v>
      </c>
      <c r="I8201" s="167" t="str">
        <f>IF('Lineær programmering opg 4'!$D$8=0,"-",'Lineær programmering opg 4'!$G$8)</f>
        <v>-</v>
      </c>
      <c r="J8201" s="295">
        <f>A8201*'Lineær programmering opg 4'!$C$11+Datatabel!C8201*'Lineær programmering opg 4'!$D$11</f>
        <v>44459.399999999725</v>
      </c>
      <c r="K8201" s="9">
        <f t="shared" si="642"/>
        <v>0</v>
      </c>
      <c r="L8201" s="9">
        <f t="shared" si="643"/>
        <v>0</v>
      </c>
    </row>
    <row r="8202" spans="1:12" ht="15" x14ac:dyDescent="0.25">
      <c r="A8202" s="167">
        <f t="shared" si="641"/>
        <v>43.224000000021675</v>
      </c>
      <c r="B8202" s="325">
        <f t="shared" si="644"/>
        <v>0.1801000000000903</v>
      </c>
      <c r="C8202" s="167">
        <f t="shared" si="640"/>
        <v>267.58199999998379</v>
      </c>
      <c r="D8202" s="167">
        <f>IF('Lineær programmering opg 4'!$M$4=0,"-",(-A8202+'Lineær programmering opg 4'!$M$4)/'Lineær programmering opg 4'!$K$4*-1)</f>
        <v>393.55199999995665</v>
      </c>
      <c r="E8202" s="167">
        <f>IF('Lineær programmering opg 4'!$M$5=0,"-",(-A8202+'Lineær programmering opg 4'!$M$5)/'Lineær programmering opg 4'!$K$5*-1)</f>
        <v>267.58199999998379</v>
      </c>
      <c r="F8202" s="167" t="str">
        <f>IF('Lineær programmering opg 4'!$E$6=0,"-",(-A8202+'Lineær programmering opg 4'!$M$6)/'Lineær programmering opg 4'!$K$6*-1)</f>
        <v>-</v>
      </c>
      <c r="G8202" s="167" t="str">
        <f>IF('Lineær programmering opg 4'!$D$7=0,"-",((-A8202+'Lineær programmering opg 4'!$M$7)/'Lineær programmering opg 4'!$K$7)*-1)</f>
        <v>-</v>
      </c>
      <c r="H8202" s="167" t="str">
        <f>IF('Lineær programmering opg 4'!$C$8=0,"-",((-A8202+'Lineær programmering opg 4'!$M$8)/'Lineær programmering opg 4'!$K$8)*-1)</f>
        <v>-</v>
      </c>
      <c r="I8202" s="167" t="str">
        <f>IF('Lineær programmering opg 4'!$D$8=0,"-",'Lineær programmering opg 4'!$G$8)</f>
        <v>-</v>
      </c>
      <c r="J8202" s="295">
        <f>A8202*'Lineær programmering opg 4'!$C$11+Datatabel!C8202*'Lineær programmering opg 4'!$D$11</f>
        <v>44459.699999999735</v>
      </c>
      <c r="K8202" s="9">
        <f t="shared" si="642"/>
        <v>0</v>
      </c>
      <c r="L8202" s="9">
        <f t="shared" si="643"/>
        <v>0</v>
      </c>
    </row>
    <row r="8203" spans="1:12" ht="15" x14ac:dyDescent="0.25">
      <c r="A8203" s="167">
        <f t="shared" si="641"/>
        <v>43.200000000021674</v>
      </c>
      <c r="B8203" s="325">
        <f t="shared" si="644"/>
        <v>0.18000000000009031</v>
      </c>
      <c r="C8203" s="167">
        <f t="shared" si="640"/>
        <v>267.59999999998377</v>
      </c>
      <c r="D8203" s="167">
        <f>IF('Lineær programmering opg 4'!$M$4=0,"-",(-A8203+'Lineær programmering opg 4'!$M$4)/'Lineær programmering opg 4'!$K$4*-1)</f>
        <v>393.59999999995665</v>
      </c>
      <c r="E8203" s="167">
        <f>IF('Lineær programmering opg 4'!$M$5=0,"-",(-A8203+'Lineær programmering opg 4'!$M$5)/'Lineær programmering opg 4'!$K$5*-1)</f>
        <v>267.59999999998377</v>
      </c>
      <c r="F8203" s="167" t="str">
        <f>IF('Lineær programmering opg 4'!$E$6=0,"-",(-A8203+'Lineær programmering opg 4'!$M$6)/'Lineær programmering opg 4'!$K$6*-1)</f>
        <v>-</v>
      </c>
      <c r="G8203" s="167" t="str">
        <f>IF('Lineær programmering opg 4'!$D$7=0,"-",((-A8203+'Lineær programmering opg 4'!$M$7)/'Lineær programmering opg 4'!$K$7)*-1)</f>
        <v>-</v>
      </c>
      <c r="H8203" s="167" t="str">
        <f>IF('Lineær programmering opg 4'!$C$8=0,"-",((-A8203+'Lineær programmering opg 4'!$M$8)/'Lineær programmering opg 4'!$K$8)*-1)</f>
        <v>-</v>
      </c>
      <c r="I8203" s="167" t="str">
        <f>IF('Lineær programmering opg 4'!$D$8=0,"-",'Lineær programmering opg 4'!$G$8)</f>
        <v>-</v>
      </c>
      <c r="J8203" s="295">
        <f>A8203*'Lineær programmering opg 4'!$C$11+Datatabel!C8203*'Lineær programmering opg 4'!$D$11</f>
        <v>44459.999999999731</v>
      </c>
      <c r="K8203" s="9">
        <f t="shared" si="642"/>
        <v>0</v>
      </c>
      <c r="L8203" s="9">
        <f t="shared" si="643"/>
        <v>0</v>
      </c>
    </row>
    <row r="8204" spans="1:12" ht="15" x14ac:dyDescent="0.25">
      <c r="A8204" s="167">
        <f t="shared" si="641"/>
        <v>43.176000000021673</v>
      </c>
      <c r="B8204" s="325">
        <f t="shared" si="644"/>
        <v>0.17990000000009032</v>
      </c>
      <c r="C8204" s="167">
        <f t="shared" si="640"/>
        <v>267.61799999998379</v>
      </c>
      <c r="D8204" s="167">
        <f>IF('Lineær programmering opg 4'!$M$4=0,"-",(-A8204+'Lineær programmering opg 4'!$M$4)/'Lineær programmering opg 4'!$K$4*-1)</f>
        <v>393.64799999995665</v>
      </c>
      <c r="E8204" s="167">
        <f>IF('Lineær programmering opg 4'!$M$5=0,"-",(-A8204+'Lineær programmering opg 4'!$M$5)/'Lineær programmering opg 4'!$K$5*-1)</f>
        <v>267.61799999998379</v>
      </c>
      <c r="F8204" s="167" t="str">
        <f>IF('Lineær programmering opg 4'!$E$6=0,"-",(-A8204+'Lineær programmering opg 4'!$M$6)/'Lineær programmering opg 4'!$K$6*-1)</f>
        <v>-</v>
      </c>
      <c r="G8204" s="167" t="str">
        <f>IF('Lineær programmering opg 4'!$D$7=0,"-",((-A8204+'Lineær programmering opg 4'!$M$7)/'Lineær programmering opg 4'!$K$7)*-1)</f>
        <v>-</v>
      </c>
      <c r="H8204" s="167" t="str">
        <f>IF('Lineær programmering opg 4'!$C$8=0,"-",((-A8204+'Lineær programmering opg 4'!$M$8)/'Lineær programmering opg 4'!$K$8)*-1)</f>
        <v>-</v>
      </c>
      <c r="I8204" s="167" t="str">
        <f>IF('Lineær programmering opg 4'!$D$8=0,"-",'Lineær programmering opg 4'!$G$8)</f>
        <v>-</v>
      </c>
      <c r="J8204" s="295">
        <f>A8204*'Lineær programmering opg 4'!$C$11+Datatabel!C8204*'Lineær programmering opg 4'!$D$11</f>
        <v>44460.299999999734</v>
      </c>
      <c r="K8204" s="9">
        <f t="shared" si="642"/>
        <v>0</v>
      </c>
      <c r="L8204" s="9">
        <f t="shared" si="643"/>
        <v>0</v>
      </c>
    </row>
    <row r="8205" spans="1:12" ht="15" x14ac:dyDescent="0.25">
      <c r="A8205" s="167">
        <f t="shared" si="641"/>
        <v>43.15200000002168</v>
      </c>
      <c r="B8205" s="325">
        <f t="shared" si="644"/>
        <v>0.17980000000009033</v>
      </c>
      <c r="C8205" s="167">
        <f t="shared" si="640"/>
        <v>267.63599999998377</v>
      </c>
      <c r="D8205" s="167">
        <f>IF('Lineær programmering opg 4'!$M$4=0,"-",(-A8205+'Lineær programmering opg 4'!$M$4)/'Lineær programmering opg 4'!$K$4*-1)</f>
        <v>393.69599999995665</v>
      </c>
      <c r="E8205" s="167">
        <f>IF('Lineær programmering opg 4'!$M$5=0,"-",(-A8205+'Lineær programmering opg 4'!$M$5)/'Lineær programmering opg 4'!$K$5*-1)</f>
        <v>267.63599999998377</v>
      </c>
      <c r="F8205" s="167" t="str">
        <f>IF('Lineær programmering opg 4'!$E$6=0,"-",(-A8205+'Lineær programmering opg 4'!$M$6)/'Lineær programmering opg 4'!$K$6*-1)</f>
        <v>-</v>
      </c>
      <c r="G8205" s="167" t="str">
        <f>IF('Lineær programmering opg 4'!$D$7=0,"-",((-A8205+'Lineær programmering opg 4'!$M$7)/'Lineær programmering opg 4'!$K$7)*-1)</f>
        <v>-</v>
      </c>
      <c r="H8205" s="167" t="str">
        <f>IF('Lineær programmering opg 4'!$C$8=0,"-",((-A8205+'Lineær programmering opg 4'!$M$8)/'Lineær programmering opg 4'!$K$8)*-1)</f>
        <v>-</v>
      </c>
      <c r="I8205" s="167" t="str">
        <f>IF('Lineær programmering opg 4'!$D$8=0,"-",'Lineær programmering opg 4'!$G$8)</f>
        <v>-</v>
      </c>
      <c r="J8205" s="295">
        <f>A8205*'Lineær programmering opg 4'!$C$11+Datatabel!C8205*'Lineær programmering opg 4'!$D$11</f>
        <v>44460.599999999729</v>
      </c>
      <c r="K8205" s="9">
        <f t="shared" si="642"/>
        <v>0</v>
      </c>
      <c r="L8205" s="9">
        <f t="shared" si="643"/>
        <v>0</v>
      </c>
    </row>
    <row r="8206" spans="1:12" ht="15" x14ac:dyDescent="0.25">
      <c r="A8206" s="167">
        <f t="shared" si="641"/>
        <v>43.128000000021686</v>
      </c>
      <c r="B8206" s="325">
        <f t="shared" si="644"/>
        <v>0.17970000000009034</v>
      </c>
      <c r="C8206" s="167">
        <f t="shared" si="640"/>
        <v>267.65399999998374</v>
      </c>
      <c r="D8206" s="167">
        <f>IF('Lineær programmering opg 4'!$M$4=0,"-",(-A8206+'Lineær programmering opg 4'!$M$4)/'Lineær programmering opg 4'!$K$4*-1)</f>
        <v>393.7439999999566</v>
      </c>
      <c r="E8206" s="167">
        <f>IF('Lineær programmering opg 4'!$M$5=0,"-",(-A8206+'Lineær programmering opg 4'!$M$5)/'Lineær programmering opg 4'!$K$5*-1)</f>
        <v>267.65399999998374</v>
      </c>
      <c r="F8206" s="167" t="str">
        <f>IF('Lineær programmering opg 4'!$E$6=0,"-",(-A8206+'Lineær programmering opg 4'!$M$6)/'Lineær programmering opg 4'!$K$6*-1)</f>
        <v>-</v>
      </c>
      <c r="G8206" s="167" t="str">
        <f>IF('Lineær programmering opg 4'!$D$7=0,"-",((-A8206+'Lineær programmering opg 4'!$M$7)/'Lineær programmering opg 4'!$K$7)*-1)</f>
        <v>-</v>
      </c>
      <c r="H8206" s="167" t="str">
        <f>IF('Lineær programmering opg 4'!$C$8=0,"-",((-A8206+'Lineær programmering opg 4'!$M$8)/'Lineær programmering opg 4'!$K$8)*-1)</f>
        <v>-</v>
      </c>
      <c r="I8206" s="167" t="str">
        <f>IF('Lineær programmering opg 4'!$D$8=0,"-",'Lineær programmering opg 4'!$G$8)</f>
        <v>-</v>
      </c>
      <c r="J8206" s="295">
        <f>A8206*'Lineær programmering opg 4'!$C$11+Datatabel!C8206*'Lineær programmering opg 4'!$D$11</f>
        <v>44460.899999999732</v>
      </c>
      <c r="K8206" s="9">
        <f t="shared" si="642"/>
        <v>0</v>
      </c>
      <c r="L8206" s="9">
        <f t="shared" si="643"/>
        <v>0</v>
      </c>
    </row>
    <row r="8207" spans="1:12" ht="15" x14ac:dyDescent="0.25">
      <c r="A8207" s="167">
        <f t="shared" si="641"/>
        <v>43.104000000021685</v>
      </c>
      <c r="B8207" s="325">
        <f t="shared" si="644"/>
        <v>0.17960000000009035</v>
      </c>
      <c r="C8207" s="167">
        <f t="shared" si="640"/>
        <v>267.67199999998377</v>
      </c>
      <c r="D8207" s="167">
        <f>IF('Lineær programmering opg 4'!$M$4=0,"-",(-A8207+'Lineær programmering opg 4'!$M$4)/'Lineær programmering opg 4'!$K$4*-1)</f>
        <v>393.7919999999566</v>
      </c>
      <c r="E8207" s="167">
        <f>IF('Lineær programmering opg 4'!$M$5=0,"-",(-A8207+'Lineær programmering opg 4'!$M$5)/'Lineær programmering opg 4'!$K$5*-1)</f>
        <v>267.67199999998377</v>
      </c>
      <c r="F8207" s="167" t="str">
        <f>IF('Lineær programmering opg 4'!$E$6=0,"-",(-A8207+'Lineær programmering opg 4'!$M$6)/'Lineær programmering opg 4'!$K$6*-1)</f>
        <v>-</v>
      </c>
      <c r="G8207" s="167" t="str">
        <f>IF('Lineær programmering opg 4'!$D$7=0,"-",((-A8207+'Lineær programmering opg 4'!$M$7)/'Lineær programmering opg 4'!$K$7)*-1)</f>
        <v>-</v>
      </c>
      <c r="H8207" s="167" t="str">
        <f>IF('Lineær programmering opg 4'!$C$8=0,"-",((-A8207+'Lineær programmering opg 4'!$M$8)/'Lineær programmering opg 4'!$K$8)*-1)</f>
        <v>-</v>
      </c>
      <c r="I8207" s="167" t="str">
        <f>IF('Lineær programmering opg 4'!$D$8=0,"-",'Lineær programmering opg 4'!$G$8)</f>
        <v>-</v>
      </c>
      <c r="J8207" s="295">
        <f>A8207*'Lineær programmering opg 4'!$C$11+Datatabel!C8207*'Lineær programmering opg 4'!$D$11</f>
        <v>44461.199999999735</v>
      </c>
      <c r="K8207" s="9">
        <f t="shared" si="642"/>
        <v>0</v>
      </c>
      <c r="L8207" s="9">
        <f t="shared" si="643"/>
        <v>0</v>
      </c>
    </row>
    <row r="8208" spans="1:12" ht="15" x14ac:dyDescent="0.25">
      <c r="A8208" s="167">
        <f t="shared" si="641"/>
        <v>43.080000000021684</v>
      </c>
      <c r="B8208" s="325">
        <f t="shared" si="644"/>
        <v>0.17950000000009037</v>
      </c>
      <c r="C8208" s="167">
        <f t="shared" si="640"/>
        <v>267.68999999998374</v>
      </c>
      <c r="D8208" s="167">
        <f>IF('Lineær programmering opg 4'!$M$4=0,"-",(-A8208+'Lineær programmering opg 4'!$M$4)/'Lineær programmering opg 4'!$K$4*-1)</f>
        <v>393.8399999999566</v>
      </c>
      <c r="E8208" s="167">
        <f>IF('Lineær programmering opg 4'!$M$5=0,"-",(-A8208+'Lineær programmering opg 4'!$M$5)/'Lineær programmering opg 4'!$K$5*-1)</f>
        <v>267.68999999998374</v>
      </c>
      <c r="F8208" s="167" t="str">
        <f>IF('Lineær programmering opg 4'!$E$6=0,"-",(-A8208+'Lineær programmering opg 4'!$M$6)/'Lineær programmering opg 4'!$K$6*-1)</f>
        <v>-</v>
      </c>
      <c r="G8208" s="167" t="str">
        <f>IF('Lineær programmering opg 4'!$D$7=0,"-",((-A8208+'Lineær programmering opg 4'!$M$7)/'Lineær programmering opg 4'!$K$7)*-1)</f>
        <v>-</v>
      </c>
      <c r="H8208" s="167" t="str">
        <f>IF('Lineær programmering opg 4'!$C$8=0,"-",((-A8208+'Lineær programmering opg 4'!$M$8)/'Lineær programmering opg 4'!$K$8)*-1)</f>
        <v>-</v>
      </c>
      <c r="I8208" s="167" t="str">
        <f>IF('Lineær programmering opg 4'!$D$8=0,"-",'Lineær programmering opg 4'!$G$8)</f>
        <v>-</v>
      </c>
      <c r="J8208" s="295">
        <f>A8208*'Lineær programmering opg 4'!$C$11+Datatabel!C8208*'Lineær programmering opg 4'!$D$11</f>
        <v>44461.499999999731</v>
      </c>
      <c r="K8208" s="9">
        <f t="shared" si="642"/>
        <v>0</v>
      </c>
      <c r="L8208" s="9">
        <f t="shared" si="643"/>
        <v>0</v>
      </c>
    </row>
    <row r="8209" spans="1:12" ht="15" x14ac:dyDescent="0.25">
      <c r="A8209" s="167">
        <f t="shared" si="641"/>
        <v>43.05600000002169</v>
      </c>
      <c r="B8209" s="325">
        <f t="shared" si="644"/>
        <v>0.17940000000009038</v>
      </c>
      <c r="C8209" s="167">
        <f t="shared" si="640"/>
        <v>267.70799999998377</v>
      </c>
      <c r="D8209" s="167">
        <f>IF('Lineær programmering opg 4'!$M$4=0,"-",(-A8209+'Lineær programmering opg 4'!$M$4)/'Lineær programmering opg 4'!$K$4*-1)</f>
        <v>393.88799999995661</v>
      </c>
      <c r="E8209" s="167">
        <f>IF('Lineær programmering opg 4'!$M$5=0,"-",(-A8209+'Lineær programmering opg 4'!$M$5)/'Lineær programmering opg 4'!$K$5*-1)</f>
        <v>267.70799999998377</v>
      </c>
      <c r="F8209" s="167" t="str">
        <f>IF('Lineær programmering opg 4'!$E$6=0,"-",(-A8209+'Lineær programmering opg 4'!$M$6)/'Lineær programmering opg 4'!$K$6*-1)</f>
        <v>-</v>
      </c>
      <c r="G8209" s="167" t="str">
        <f>IF('Lineær programmering opg 4'!$D$7=0,"-",((-A8209+'Lineær programmering opg 4'!$M$7)/'Lineær programmering opg 4'!$K$7)*-1)</f>
        <v>-</v>
      </c>
      <c r="H8209" s="167" t="str">
        <f>IF('Lineær programmering opg 4'!$C$8=0,"-",((-A8209+'Lineær programmering opg 4'!$M$8)/'Lineær programmering opg 4'!$K$8)*-1)</f>
        <v>-</v>
      </c>
      <c r="I8209" s="167" t="str">
        <f>IF('Lineær programmering opg 4'!$D$8=0,"-",'Lineær programmering opg 4'!$G$8)</f>
        <v>-</v>
      </c>
      <c r="J8209" s="295">
        <f>A8209*'Lineær programmering opg 4'!$C$11+Datatabel!C8209*'Lineær programmering opg 4'!$D$11</f>
        <v>44461.799999999734</v>
      </c>
      <c r="K8209" s="9">
        <f t="shared" si="642"/>
        <v>0</v>
      </c>
      <c r="L8209" s="9">
        <f t="shared" si="643"/>
        <v>0</v>
      </c>
    </row>
    <row r="8210" spans="1:12" ht="15" x14ac:dyDescent="0.25">
      <c r="A8210" s="167">
        <f t="shared" si="641"/>
        <v>43.032000000021696</v>
      </c>
      <c r="B8210" s="325">
        <f t="shared" si="644"/>
        <v>0.17930000000009039</v>
      </c>
      <c r="C8210" s="167">
        <f t="shared" si="640"/>
        <v>267.72599999998374</v>
      </c>
      <c r="D8210" s="167">
        <f>IF('Lineær programmering opg 4'!$M$4=0,"-",(-A8210+'Lineær programmering opg 4'!$M$4)/'Lineær programmering opg 4'!$K$4*-1)</f>
        <v>393.93599999995661</v>
      </c>
      <c r="E8210" s="167">
        <f>IF('Lineær programmering opg 4'!$M$5=0,"-",(-A8210+'Lineær programmering opg 4'!$M$5)/'Lineær programmering opg 4'!$K$5*-1)</f>
        <v>267.72599999998374</v>
      </c>
      <c r="F8210" s="167" t="str">
        <f>IF('Lineær programmering opg 4'!$E$6=0,"-",(-A8210+'Lineær programmering opg 4'!$M$6)/'Lineær programmering opg 4'!$K$6*-1)</f>
        <v>-</v>
      </c>
      <c r="G8210" s="167" t="str">
        <f>IF('Lineær programmering opg 4'!$D$7=0,"-",((-A8210+'Lineær programmering opg 4'!$M$7)/'Lineær programmering opg 4'!$K$7)*-1)</f>
        <v>-</v>
      </c>
      <c r="H8210" s="167" t="str">
        <f>IF('Lineær programmering opg 4'!$C$8=0,"-",((-A8210+'Lineær programmering opg 4'!$M$8)/'Lineær programmering opg 4'!$K$8)*-1)</f>
        <v>-</v>
      </c>
      <c r="I8210" s="167" t="str">
        <f>IF('Lineær programmering opg 4'!$D$8=0,"-",'Lineær programmering opg 4'!$G$8)</f>
        <v>-</v>
      </c>
      <c r="J8210" s="295">
        <f>A8210*'Lineær programmering opg 4'!$C$11+Datatabel!C8210*'Lineær programmering opg 4'!$D$11</f>
        <v>44462.099999999737</v>
      </c>
      <c r="K8210" s="9">
        <f t="shared" si="642"/>
        <v>0</v>
      </c>
      <c r="L8210" s="9">
        <f t="shared" si="643"/>
        <v>0</v>
      </c>
    </row>
    <row r="8211" spans="1:12" ht="15" x14ac:dyDescent="0.25">
      <c r="A8211" s="167">
        <f t="shared" si="641"/>
        <v>43.008000000021696</v>
      </c>
      <c r="B8211" s="325">
        <f t="shared" si="644"/>
        <v>0.1792000000000904</v>
      </c>
      <c r="C8211" s="167">
        <f t="shared" si="640"/>
        <v>267.74399999998377</v>
      </c>
      <c r="D8211" s="167">
        <f>IF('Lineær programmering opg 4'!$M$4=0,"-",(-A8211+'Lineær programmering opg 4'!$M$4)/'Lineær programmering opg 4'!$K$4*-1)</f>
        <v>393.98399999995661</v>
      </c>
      <c r="E8211" s="167">
        <f>IF('Lineær programmering opg 4'!$M$5=0,"-",(-A8211+'Lineær programmering opg 4'!$M$5)/'Lineær programmering opg 4'!$K$5*-1)</f>
        <v>267.74399999998377</v>
      </c>
      <c r="F8211" s="167" t="str">
        <f>IF('Lineær programmering opg 4'!$E$6=0,"-",(-A8211+'Lineær programmering opg 4'!$M$6)/'Lineær programmering opg 4'!$K$6*-1)</f>
        <v>-</v>
      </c>
      <c r="G8211" s="167" t="str">
        <f>IF('Lineær programmering opg 4'!$D$7=0,"-",((-A8211+'Lineær programmering opg 4'!$M$7)/'Lineær programmering opg 4'!$K$7)*-1)</f>
        <v>-</v>
      </c>
      <c r="H8211" s="167" t="str">
        <f>IF('Lineær programmering opg 4'!$C$8=0,"-",((-A8211+'Lineær programmering opg 4'!$M$8)/'Lineær programmering opg 4'!$K$8)*-1)</f>
        <v>-</v>
      </c>
      <c r="I8211" s="167" t="str">
        <f>IF('Lineær programmering opg 4'!$D$8=0,"-",'Lineær programmering opg 4'!$G$8)</f>
        <v>-</v>
      </c>
      <c r="J8211" s="295">
        <f>A8211*'Lineær programmering opg 4'!$C$11+Datatabel!C8211*'Lineær programmering opg 4'!$D$11</f>
        <v>44462.39999999974</v>
      </c>
      <c r="K8211" s="9">
        <f t="shared" si="642"/>
        <v>0</v>
      </c>
      <c r="L8211" s="9">
        <f t="shared" si="643"/>
        <v>0</v>
      </c>
    </row>
    <row r="8212" spans="1:12" ht="15" x14ac:dyDescent="0.25">
      <c r="A8212" s="167">
        <f t="shared" si="641"/>
        <v>42.984000000021695</v>
      </c>
      <c r="B8212" s="325">
        <f t="shared" si="644"/>
        <v>0.17910000000009041</v>
      </c>
      <c r="C8212" s="167">
        <f t="shared" si="640"/>
        <v>267.76199999998374</v>
      </c>
      <c r="D8212" s="167">
        <f>IF('Lineær programmering opg 4'!$M$4=0,"-",(-A8212+'Lineær programmering opg 4'!$M$4)/'Lineær programmering opg 4'!$K$4*-1)</f>
        <v>394.03199999995661</v>
      </c>
      <c r="E8212" s="167">
        <f>IF('Lineær programmering opg 4'!$M$5=0,"-",(-A8212+'Lineær programmering opg 4'!$M$5)/'Lineær programmering opg 4'!$K$5*-1)</f>
        <v>267.76199999998374</v>
      </c>
      <c r="F8212" s="167" t="str">
        <f>IF('Lineær programmering opg 4'!$E$6=0,"-",(-A8212+'Lineær programmering opg 4'!$M$6)/'Lineær programmering opg 4'!$K$6*-1)</f>
        <v>-</v>
      </c>
      <c r="G8212" s="167" t="str">
        <f>IF('Lineær programmering opg 4'!$D$7=0,"-",((-A8212+'Lineær programmering opg 4'!$M$7)/'Lineær programmering opg 4'!$K$7)*-1)</f>
        <v>-</v>
      </c>
      <c r="H8212" s="167" t="str">
        <f>IF('Lineær programmering opg 4'!$C$8=0,"-",((-A8212+'Lineær programmering opg 4'!$M$8)/'Lineær programmering opg 4'!$K$8)*-1)</f>
        <v>-</v>
      </c>
      <c r="I8212" s="167" t="str">
        <f>IF('Lineær programmering opg 4'!$D$8=0,"-",'Lineær programmering opg 4'!$G$8)</f>
        <v>-</v>
      </c>
      <c r="J8212" s="295">
        <f>A8212*'Lineær programmering opg 4'!$C$11+Datatabel!C8212*'Lineær programmering opg 4'!$D$11</f>
        <v>44462.699999999728</v>
      </c>
      <c r="K8212" s="9">
        <f t="shared" si="642"/>
        <v>0</v>
      </c>
      <c r="L8212" s="9">
        <f t="shared" si="643"/>
        <v>0</v>
      </c>
    </row>
    <row r="8213" spans="1:12" ht="15" x14ac:dyDescent="0.25">
      <c r="A8213" s="167">
        <f t="shared" si="641"/>
        <v>42.960000000021701</v>
      </c>
      <c r="B8213" s="325">
        <f t="shared" si="644"/>
        <v>0.17900000000009042</v>
      </c>
      <c r="C8213" s="167">
        <f t="shared" si="640"/>
        <v>267.77999999998377</v>
      </c>
      <c r="D8213" s="167">
        <f>IF('Lineær programmering opg 4'!$M$4=0,"-",(-A8213+'Lineær programmering opg 4'!$M$4)/'Lineær programmering opg 4'!$K$4*-1)</f>
        <v>394.07999999995661</v>
      </c>
      <c r="E8213" s="167">
        <f>IF('Lineær programmering opg 4'!$M$5=0,"-",(-A8213+'Lineær programmering opg 4'!$M$5)/'Lineær programmering opg 4'!$K$5*-1)</f>
        <v>267.77999999998377</v>
      </c>
      <c r="F8213" s="167" t="str">
        <f>IF('Lineær programmering opg 4'!$E$6=0,"-",(-A8213+'Lineær programmering opg 4'!$M$6)/'Lineær programmering opg 4'!$K$6*-1)</f>
        <v>-</v>
      </c>
      <c r="G8213" s="167" t="str">
        <f>IF('Lineær programmering opg 4'!$D$7=0,"-",((-A8213+'Lineær programmering opg 4'!$M$7)/'Lineær programmering opg 4'!$K$7)*-1)</f>
        <v>-</v>
      </c>
      <c r="H8213" s="167" t="str">
        <f>IF('Lineær programmering opg 4'!$C$8=0,"-",((-A8213+'Lineær programmering opg 4'!$M$8)/'Lineær programmering opg 4'!$K$8)*-1)</f>
        <v>-</v>
      </c>
      <c r="I8213" s="167" t="str">
        <f>IF('Lineær programmering opg 4'!$D$8=0,"-",'Lineær programmering opg 4'!$G$8)</f>
        <v>-</v>
      </c>
      <c r="J8213" s="295">
        <f>A8213*'Lineær programmering opg 4'!$C$11+Datatabel!C8213*'Lineær programmering opg 4'!$D$11</f>
        <v>44462.999999999731</v>
      </c>
      <c r="K8213" s="9">
        <f t="shared" si="642"/>
        <v>0</v>
      </c>
      <c r="L8213" s="9">
        <f t="shared" si="643"/>
        <v>0</v>
      </c>
    </row>
    <row r="8214" spans="1:12" ht="15" x14ac:dyDescent="0.25">
      <c r="A8214" s="167">
        <f t="shared" si="641"/>
        <v>42.936000000021707</v>
      </c>
      <c r="B8214" s="325">
        <f t="shared" si="644"/>
        <v>0.17890000000009043</v>
      </c>
      <c r="C8214" s="167">
        <f t="shared" si="640"/>
        <v>267.79799999998374</v>
      </c>
      <c r="D8214" s="167">
        <f>IF('Lineær programmering opg 4'!$M$4=0,"-",(-A8214+'Lineær programmering opg 4'!$M$4)/'Lineær programmering opg 4'!$K$4*-1)</f>
        <v>394.12799999995661</v>
      </c>
      <c r="E8214" s="167">
        <f>IF('Lineær programmering opg 4'!$M$5=0,"-",(-A8214+'Lineær programmering opg 4'!$M$5)/'Lineær programmering opg 4'!$K$5*-1)</f>
        <v>267.79799999998374</v>
      </c>
      <c r="F8214" s="167" t="str">
        <f>IF('Lineær programmering opg 4'!$E$6=0,"-",(-A8214+'Lineær programmering opg 4'!$M$6)/'Lineær programmering opg 4'!$K$6*-1)</f>
        <v>-</v>
      </c>
      <c r="G8214" s="167" t="str">
        <f>IF('Lineær programmering opg 4'!$D$7=0,"-",((-A8214+'Lineær programmering opg 4'!$M$7)/'Lineær programmering opg 4'!$K$7)*-1)</f>
        <v>-</v>
      </c>
      <c r="H8214" s="167" t="str">
        <f>IF('Lineær programmering opg 4'!$C$8=0,"-",((-A8214+'Lineær programmering opg 4'!$M$8)/'Lineær programmering opg 4'!$K$8)*-1)</f>
        <v>-</v>
      </c>
      <c r="I8214" s="167" t="str">
        <f>IF('Lineær programmering opg 4'!$D$8=0,"-",'Lineær programmering opg 4'!$G$8)</f>
        <v>-</v>
      </c>
      <c r="J8214" s="295">
        <f>A8214*'Lineær programmering opg 4'!$C$11+Datatabel!C8214*'Lineær programmering opg 4'!$D$11</f>
        <v>44463.299999999726</v>
      </c>
      <c r="K8214" s="9">
        <f t="shared" si="642"/>
        <v>0</v>
      </c>
      <c r="L8214" s="9">
        <f t="shared" si="643"/>
        <v>0</v>
      </c>
    </row>
    <row r="8215" spans="1:12" ht="15" x14ac:dyDescent="0.25">
      <c r="A8215" s="167">
        <f t="shared" si="641"/>
        <v>42.912000000021706</v>
      </c>
      <c r="B8215" s="325">
        <f t="shared" si="644"/>
        <v>0.17880000000009044</v>
      </c>
      <c r="C8215" s="167">
        <f t="shared" si="640"/>
        <v>267.81599999998377</v>
      </c>
      <c r="D8215" s="167">
        <f>IF('Lineær programmering opg 4'!$M$4=0,"-",(-A8215+'Lineær programmering opg 4'!$M$4)/'Lineær programmering opg 4'!$K$4*-1)</f>
        <v>394.17599999995662</v>
      </c>
      <c r="E8215" s="167">
        <f>IF('Lineær programmering opg 4'!$M$5=0,"-",(-A8215+'Lineær programmering opg 4'!$M$5)/'Lineær programmering opg 4'!$K$5*-1)</f>
        <v>267.81599999998377</v>
      </c>
      <c r="F8215" s="167" t="str">
        <f>IF('Lineær programmering opg 4'!$E$6=0,"-",(-A8215+'Lineær programmering opg 4'!$M$6)/'Lineær programmering opg 4'!$K$6*-1)</f>
        <v>-</v>
      </c>
      <c r="G8215" s="167" t="str">
        <f>IF('Lineær programmering opg 4'!$D$7=0,"-",((-A8215+'Lineær programmering opg 4'!$M$7)/'Lineær programmering opg 4'!$K$7)*-1)</f>
        <v>-</v>
      </c>
      <c r="H8215" s="167" t="str">
        <f>IF('Lineær programmering opg 4'!$C$8=0,"-",((-A8215+'Lineær programmering opg 4'!$M$8)/'Lineær programmering opg 4'!$K$8)*-1)</f>
        <v>-</v>
      </c>
      <c r="I8215" s="167" t="str">
        <f>IF('Lineær programmering opg 4'!$D$8=0,"-",'Lineær programmering opg 4'!$G$8)</f>
        <v>-</v>
      </c>
      <c r="J8215" s="295">
        <f>A8215*'Lineær programmering opg 4'!$C$11+Datatabel!C8215*'Lineær programmering opg 4'!$D$11</f>
        <v>44463.599999999737</v>
      </c>
      <c r="K8215" s="9">
        <f t="shared" si="642"/>
        <v>0</v>
      </c>
      <c r="L8215" s="9">
        <f t="shared" si="643"/>
        <v>0</v>
      </c>
    </row>
    <row r="8216" spans="1:12" ht="15" x14ac:dyDescent="0.25">
      <c r="A8216" s="167">
        <f t="shared" si="641"/>
        <v>42.888000000021705</v>
      </c>
      <c r="B8216" s="325">
        <f t="shared" si="644"/>
        <v>0.17870000000009045</v>
      </c>
      <c r="C8216" s="167">
        <f t="shared" si="640"/>
        <v>267.83399999998375</v>
      </c>
      <c r="D8216" s="167">
        <f>IF('Lineær programmering opg 4'!$M$4=0,"-",(-A8216+'Lineær programmering opg 4'!$M$4)/'Lineær programmering opg 4'!$K$4*-1)</f>
        <v>394.22399999995662</v>
      </c>
      <c r="E8216" s="167">
        <f>IF('Lineær programmering opg 4'!$M$5=0,"-",(-A8216+'Lineær programmering opg 4'!$M$5)/'Lineær programmering opg 4'!$K$5*-1)</f>
        <v>267.83399999998375</v>
      </c>
      <c r="F8216" s="167" t="str">
        <f>IF('Lineær programmering opg 4'!$E$6=0,"-",(-A8216+'Lineær programmering opg 4'!$M$6)/'Lineær programmering opg 4'!$K$6*-1)</f>
        <v>-</v>
      </c>
      <c r="G8216" s="167" t="str">
        <f>IF('Lineær programmering opg 4'!$D$7=0,"-",((-A8216+'Lineær programmering opg 4'!$M$7)/'Lineær programmering opg 4'!$K$7)*-1)</f>
        <v>-</v>
      </c>
      <c r="H8216" s="167" t="str">
        <f>IF('Lineær programmering opg 4'!$C$8=0,"-",((-A8216+'Lineær programmering opg 4'!$M$8)/'Lineær programmering opg 4'!$K$8)*-1)</f>
        <v>-</v>
      </c>
      <c r="I8216" s="167" t="str">
        <f>IF('Lineær programmering opg 4'!$D$8=0,"-",'Lineær programmering opg 4'!$G$8)</f>
        <v>-</v>
      </c>
      <c r="J8216" s="295">
        <f>A8216*'Lineær programmering opg 4'!$C$11+Datatabel!C8216*'Lineær programmering opg 4'!$D$11</f>
        <v>44463.899999999732</v>
      </c>
      <c r="K8216" s="9">
        <f t="shared" si="642"/>
        <v>0</v>
      </c>
      <c r="L8216" s="9">
        <f t="shared" si="643"/>
        <v>0</v>
      </c>
    </row>
    <row r="8217" spans="1:12" ht="15" x14ac:dyDescent="0.25">
      <c r="A8217" s="167">
        <f t="shared" si="641"/>
        <v>42.864000000021711</v>
      </c>
      <c r="B8217" s="325">
        <f t="shared" si="644"/>
        <v>0.17860000000009046</v>
      </c>
      <c r="C8217" s="167">
        <f t="shared" si="640"/>
        <v>267.85199999998378</v>
      </c>
      <c r="D8217" s="167">
        <f>IF('Lineær programmering opg 4'!$M$4=0,"-",(-A8217+'Lineær programmering opg 4'!$M$4)/'Lineær programmering opg 4'!$K$4*-1)</f>
        <v>394.27199999995656</v>
      </c>
      <c r="E8217" s="167">
        <f>IF('Lineær programmering opg 4'!$M$5=0,"-",(-A8217+'Lineær programmering opg 4'!$M$5)/'Lineær programmering opg 4'!$K$5*-1)</f>
        <v>267.85199999998378</v>
      </c>
      <c r="F8217" s="167" t="str">
        <f>IF('Lineær programmering opg 4'!$E$6=0,"-",(-A8217+'Lineær programmering opg 4'!$M$6)/'Lineær programmering opg 4'!$K$6*-1)</f>
        <v>-</v>
      </c>
      <c r="G8217" s="167" t="str">
        <f>IF('Lineær programmering opg 4'!$D$7=0,"-",((-A8217+'Lineær programmering opg 4'!$M$7)/'Lineær programmering opg 4'!$K$7)*-1)</f>
        <v>-</v>
      </c>
      <c r="H8217" s="167" t="str">
        <f>IF('Lineær programmering opg 4'!$C$8=0,"-",((-A8217+'Lineær programmering opg 4'!$M$8)/'Lineær programmering opg 4'!$K$8)*-1)</f>
        <v>-</v>
      </c>
      <c r="I8217" s="167" t="str">
        <f>IF('Lineær programmering opg 4'!$D$8=0,"-",'Lineær programmering opg 4'!$G$8)</f>
        <v>-</v>
      </c>
      <c r="J8217" s="295">
        <f>A8217*'Lineær programmering opg 4'!$C$11+Datatabel!C8217*'Lineær programmering opg 4'!$D$11</f>
        <v>44464.199999999735</v>
      </c>
      <c r="K8217" s="9">
        <f t="shared" si="642"/>
        <v>0</v>
      </c>
      <c r="L8217" s="9">
        <f t="shared" si="643"/>
        <v>0</v>
      </c>
    </row>
    <row r="8218" spans="1:12" ht="15" x14ac:dyDescent="0.25">
      <c r="A8218" s="167">
        <f t="shared" si="641"/>
        <v>42.840000000021718</v>
      </c>
      <c r="B8218" s="325">
        <f t="shared" si="644"/>
        <v>0.17850000000009048</v>
      </c>
      <c r="C8218" s="167">
        <f t="shared" si="640"/>
        <v>267.86999999998369</v>
      </c>
      <c r="D8218" s="167">
        <f>IF('Lineær programmering opg 4'!$M$4=0,"-",(-A8218+'Lineær programmering opg 4'!$M$4)/'Lineær programmering opg 4'!$K$4*-1)</f>
        <v>394.31999999995656</v>
      </c>
      <c r="E8218" s="167">
        <f>IF('Lineær programmering opg 4'!$M$5=0,"-",(-A8218+'Lineær programmering opg 4'!$M$5)/'Lineær programmering opg 4'!$K$5*-1)</f>
        <v>267.86999999998369</v>
      </c>
      <c r="F8218" s="167" t="str">
        <f>IF('Lineær programmering opg 4'!$E$6=0,"-",(-A8218+'Lineær programmering opg 4'!$M$6)/'Lineær programmering opg 4'!$K$6*-1)</f>
        <v>-</v>
      </c>
      <c r="G8218" s="167" t="str">
        <f>IF('Lineær programmering opg 4'!$D$7=0,"-",((-A8218+'Lineær programmering opg 4'!$M$7)/'Lineær programmering opg 4'!$K$7)*-1)</f>
        <v>-</v>
      </c>
      <c r="H8218" s="167" t="str">
        <f>IF('Lineær programmering opg 4'!$C$8=0,"-",((-A8218+'Lineær programmering opg 4'!$M$8)/'Lineær programmering opg 4'!$K$8)*-1)</f>
        <v>-</v>
      </c>
      <c r="I8218" s="167" t="str">
        <f>IF('Lineær programmering opg 4'!$D$8=0,"-",'Lineær programmering opg 4'!$G$8)</f>
        <v>-</v>
      </c>
      <c r="J8218" s="295">
        <f>A8218*'Lineær programmering opg 4'!$C$11+Datatabel!C8218*'Lineær programmering opg 4'!$D$11</f>
        <v>44464.499999999724</v>
      </c>
      <c r="K8218" s="9">
        <f t="shared" si="642"/>
        <v>0</v>
      </c>
      <c r="L8218" s="9">
        <f t="shared" si="643"/>
        <v>0</v>
      </c>
    </row>
    <row r="8219" spans="1:12" ht="15" x14ac:dyDescent="0.25">
      <c r="A8219" s="167">
        <f t="shared" si="641"/>
        <v>42.816000000021717</v>
      </c>
      <c r="B8219" s="325">
        <f t="shared" si="644"/>
        <v>0.17840000000009049</v>
      </c>
      <c r="C8219" s="167">
        <f t="shared" si="640"/>
        <v>267.88799999998372</v>
      </c>
      <c r="D8219" s="167">
        <f>IF('Lineær programmering opg 4'!$M$4=0,"-",(-A8219+'Lineær programmering opg 4'!$M$4)/'Lineær programmering opg 4'!$K$4*-1)</f>
        <v>394.36799999995657</v>
      </c>
      <c r="E8219" s="167">
        <f>IF('Lineær programmering opg 4'!$M$5=0,"-",(-A8219+'Lineær programmering opg 4'!$M$5)/'Lineær programmering opg 4'!$K$5*-1)</f>
        <v>267.88799999998372</v>
      </c>
      <c r="F8219" s="167" t="str">
        <f>IF('Lineær programmering opg 4'!$E$6=0,"-",(-A8219+'Lineær programmering opg 4'!$M$6)/'Lineær programmering opg 4'!$K$6*-1)</f>
        <v>-</v>
      </c>
      <c r="G8219" s="167" t="str">
        <f>IF('Lineær programmering opg 4'!$D$7=0,"-",((-A8219+'Lineær programmering opg 4'!$M$7)/'Lineær programmering opg 4'!$K$7)*-1)</f>
        <v>-</v>
      </c>
      <c r="H8219" s="167" t="str">
        <f>IF('Lineær programmering opg 4'!$C$8=0,"-",((-A8219+'Lineær programmering opg 4'!$M$8)/'Lineær programmering opg 4'!$K$8)*-1)</f>
        <v>-</v>
      </c>
      <c r="I8219" s="167" t="str">
        <f>IF('Lineær programmering opg 4'!$D$8=0,"-",'Lineær programmering opg 4'!$G$8)</f>
        <v>-</v>
      </c>
      <c r="J8219" s="295">
        <f>A8219*'Lineær programmering opg 4'!$C$11+Datatabel!C8219*'Lineær programmering opg 4'!$D$11</f>
        <v>44464.799999999734</v>
      </c>
      <c r="K8219" s="9">
        <f t="shared" si="642"/>
        <v>0</v>
      </c>
      <c r="L8219" s="9">
        <f t="shared" si="643"/>
        <v>0</v>
      </c>
    </row>
    <row r="8220" spans="1:12" ht="15" x14ac:dyDescent="0.25">
      <c r="A8220" s="167">
        <f t="shared" si="641"/>
        <v>42.792000000021716</v>
      </c>
      <c r="B8220" s="325">
        <f t="shared" si="644"/>
        <v>0.1783000000000905</v>
      </c>
      <c r="C8220" s="167">
        <f t="shared" si="640"/>
        <v>267.90599999998369</v>
      </c>
      <c r="D8220" s="167">
        <f>IF('Lineær programmering opg 4'!$M$4=0,"-",(-A8220+'Lineær programmering opg 4'!$M$4)/'Lineær programmering opg 4'!$K$4*-1)</f>
        <v>394.41599999995657</v>
      </c>
      <c r="E8220" s="167">
        <f>IF('Lineær programmering opg 4'!$M$5=0,"-",(-A8220+'Lineær programmering opg 4'!$M$5)/'Lineær programmering opg 4'!$K$5*-1)</f>
        <v>267.90599999998369</v>
      </c>
      <c r="F8220" s="167" t="str">
        <f>IF('Lineær programmering opg 4'!$E$6=0,"-",(-A8220+'Lineær programmering opg 4'!$M$6)/'Lineær programmering opg 4'!$K$6*-1)</f>
        <v>-</v>
      </c>
      <c r="G8220" s="167" t="str">
        <f>IF('Lineær programmering opg 4'!$D$7=0,"-",((-A8220+'Lineær programmering opg 4'!$M$7)/'Lineær programmering opg 4'!$K$7)*-1)</f>
        <v>-</v>
      </c>
      <c r="H8220" s="167" t="str">
        <f>IF('Lineær programmering opg 4'!$C$8=0,"-",((-A8220+'Lineær programmering opg 4'!$M$8)/'Lineær programmering opg 4'!$K$8)*-1)</f>
        <v>-</v>
      </c>
      <c r="I8220" s="167" t="str">
        <f>IF('Lineær programmering opg 4'!$D$8=0,"-",'Lineær programmering opg 4'!$G$8)</f>
        <v>-</v>
      </c>
      <c r="J8220" s="295">
        <f>A8220*'Lineær programmering opg 4'!$C$11+Datatabel!C8220*'Lineær programmering opg 4'!$D$11</f>
        <v>44465.099999999729</v>
      </c>
      <c r="K8220" s="9">
        <f t="shared" si="642"/>
        <v>0</v>
      </c>
      <c r="L8220" s="9">
        <f t="shared" si="643"/>
        <v>0</v>
      </c>
    </row>
    <row r="8221" spans="1:12" ht="15" x14ac:dyDescent="0.25">
      <c r="A8221" s="167">
        <f t="shared" si="641"/>
        <v>42.768000000021722</v>
      </c>
      <c r="B8221" s="325">
        <f t="shared" si="644"/>
        <v>0.17820000000009051</v>
      </c>
      <c r="C8221" s="167">
        <f t="shared" si="640"/>
        <v>267.92399999998372</v>
      </c>
      <c r="D8221" s="167">
        <f>IF('Lineær programmering opg 4'!$M$4=0,"-",(-A8221+'Lineær programmering opg 4'!$M$4)/'Lineær programmering opg 4'!$K$4*-1)</f>
        <v>394.46399999995657</v>
      </c>
      <c r="E8221" s="167">
        <f>IF('Lineær programmering opg 4'!$M$5=0,"-",(-A8221+'Lineær programmering opg 4'!$M$5)/'Lineær programmering opg 4'!$K$5*-1)</f>
        <v>267.92399999998372</v>
      </c>
      <c r="F8221" s="167" t="str">
        <f>IF('Lineær programmering opg 4'!$E$6=0,"-",(-A8221+'Lineær programmering opg 4'!$M$6)/'Lineær programmering opg 4'!$K$6*-1)</f>
        <v>-</v>
      </c>
      <c r="G8221" s="167" t="str">
        <f>IF('Lineær programmering opg 4'!$D$7=0,"-",((-A8221+'Lineær programmering opg 4'!$M$7)/'Lineær programmering opg 4'!$K$7)*-1)</f>
        <v>-</v>
      </c>
      <c r="H8221" s="167" t="str">
        <f>IF('Lineær programmering opg 4'!$C$8=0,"-",((-A8221+'Lineær programmering opg 4'!$M$8)/'Lineær programmering opg 4'!$K$8)*-1)</f>
        <v>-</v>
      </c>
      <c r="I8221" s="167" t="str">
        <f>IF('Lineær programmering opg 4'!$D$8=0,"-",'Lineær programmering opg 4'!$G$8)</f>
        <v>-</v>
      </c>
      <c r="J8221" s="295">
        <f>A8221*'Lineær programmering opg 4'!$C$11+Datatabel!C8221*'Lineær programmering opg 4'!$D$11</f>
        <v>44465.399999999732</v>
      </c>
      <c r="K8221" s="9">
        <f t="shared" si="642"/>
        <v>0</v>
      </c>
      <c r="L8221" s="9">
        <f t="shared" si="643"/>
        <v>0</v>
      </c>
    </row>
    <row r="8222" spans="1:12" ht="15" x14ac:dyDescent="0.25">
      <c r="A8222" s="167">
        <f t="shared" si="641"/>
        <v>42.744000000021728</v>
      </c>
      <c r="B8222" s="325">
        <f t="shared" si="644"/>
        <v>0.17810000000009052</v>
      </c>
      <c r="C8222" s="167">
        <f t="shared" si="640"/>
        <v>267.94199999998369</v>
      </c>
      <c r="D8222" s="167">
        <f>IF('Lineær programmering opg 4'!$M$4=0,"-",(-A8222+'Lineær programmering opg 4'!$M$4)/'Lineær programmering opg 4'!$K$4*-1)</f>
        <v>394.51199999995652</v>
      </c>
      <c r="E8222" s="167">
        <f>IF('Lineær programmering opg 4'!$M$5=0,"-",(-A8222+'Lineær programmering opg 4'!$M$5)/'Lineær programmering opg 4'!$K$5*-1)</f>
        <v>267.94199999998369</v>
      </c>
      <c r="F8222" s="167" t="str">
        <f>IF('Lineær programmering opg 4'!$E$6=0,"-",(-A8222+'Lineær programmering opg 4'!$M$6)/'Lineær programmering opg 4'!$K$6*-1)</f>
        <v>-</v>
      </c>
      <c r="G8222" s="167" t="str">
        <f>IF('Lineær programmering opg 4'!$D$7=0,"-",((-A8222+'Lineær programmering opg 4'!$M$7)/'Lineær programmering opg 4'!$K$7)*-1)</f>
        <v>-</v>
      </c>
      <c r="H8222" s="167" t="str">
        <f>IF('Lineær programmering opg 4'!$C$8=0,"-",((-A8222+'Lineær programmering opg 4'!$M$8)/'Lineær programmering opg 4'!$K$8)*-1)</f>
        <v>-</v>
      </c>
      <c r="I8222" s="167" t="str">
        <f>IF('Lineær programmering opg 4'!$D$8=0,"-",'Lineær programmering opg 4'!$G$8)</f>
        <v>-</v>
      </c>
      <c r="J8222" s="295">
        <f>A8222*'Lineær programmering opg 4'!$C$11+Datatabel!C8222*'Lineær programmering opg 4'!$D$11</f>
        <v>44465.699999999721</v>
      </c>
      <c r="K8222" s="9">
        <f t="shared" si="642"/>
        <v>0</v>
      </c>
      <c r="L8222" s="9">
        <f t="shared" si="643"/>
        <v>0</v>
      </c>
    </row>
    <row r="8223" spans="1:12" ht="15" x14ac:dyDescent="0.25">
      <c r="A8223" s="167">
        <f t="shared" si="641"/>
        <v>42.720000000021727</v>
      </c>
      <c r="B8223" s="325">
        <f t="shared" si="644"/>
        <v>0.17800000000009053</v>
      </c>
      <c r="C8223" s="167">
        <f t="shared" si="640"/>
        <v>267.95999999998372</v>
      </c>
      <c r="D8223" s="167">
        <f>IF('Lineær programmering opg 4'!$M$4=0,"-",(-A8223+'Lineær programmering opg 4'!$M$4)/'Lineær programmering opg 4'!$K$4*-1)</f>
        <v>394.55999999995652</v>
      </c>
      <c r="E8223" s="167">
        <f>IF('Lineær programmering opg 4'!$M$5=0,"-",(-A8223+'Lineær programmering opg 4'!$M$5)/'Lineær programmering opg 4'!$K$5*-1)</f>
        <v>267.95999999998372</v>
      </c>
      <c r="F8223" s="167" t="str">
        <f>IF('Lineær programmering opg 4'!$E$6=0,"-",(-A8223+'Lineær programmering opg 4'!$M$6)/'Lineær programmering opg 4'!$K$6*-1)</f>
        <v>-</v>
      </c>
      <c r="G8223" s="167" t="str">
        <f>IF('Lineær programmering opg 4'!$D$7=0,"-",((-A8223+'Lineær programmering opg 4'!$M$7)/'Lineær programmering opg 4'!$K$7)*-1)</f>
        <v>-</v>
      </c>
      <c r="H8223" s="167" t="str">
        <f>IF('Lineær programmering opg 4'!$C$8=0,"-",((-A8223+'Lineær programmering opg 4'!$M$8)/'Lineær programmering opg 4'!$K$8)*-1)</f>
        <v>-</v>
      </c>
      <c r="I8223" s="167" t="str">
        <f>IF('Lineær programmering opg 4'!$D$8=0,"-",'Lineær programmering opg 4'!$G$8)</f>
        <v>-</v>
      </c>
      <c r="J8223" s="295">
        <f>A8223*'Lineær programmering opg 4'!$C$11+Datatabel!C8223*'Lineær programmering opg 4'!$D$11</f>
        <v>44465.999999999731</v>
      </c>
      <c r="K8223" s="9">
        <f t="shared" si="642"/>
        <v>0</v>
      </c>
      <c r="L8223" s="9">
        <f t="shared" si="643"/>
        <v>0</v>
      </c>
    </row>
    <row r="8224" spans="1:12" ht="15" x14ac:dyDescent="0.25">
      <c r="A8224" s="167">
        <f t="shared" si="641"/>
        <v>42.696000000021726</v>
      </c>
      <c r="B8224" s="325">
        <f t="shared" si="644"/>
        <v>0.17790000000009054</v>
      </c>
      <c r="C8224" s="167">
        <f t="shared" si="640"/>
        <v>267.97799999998369</v>
      </c>
      <c r="D8224" s="167">
        <f>IF('Lineær programmering opg 4'!$M$4=0,"-",(-A8224+'Lineær programmering opg 4'!$M$4)/'Lineær programmering opg 4'!$K$4*-1)</f>
        <v>394.60799999995652</v>
      </c>
      <c r="E8224" s="167">
        <f>IF('Lineær programmering opg 4'!$M$5=0,"-",(-A8224+'Lineær programmering opg 4'!$M$5)/'Lineær programmering opg 4'!$K$5*-1)</f>
        <v>267.97799999998369</v>
      </c>
      <c r="F8224" s="167" t="str">
        <f>IF('Lineær programmering opg 4'!$E$6=0,"-",(-A8224+'Lineær programmering opg 4'!$M$6)/'Lineær programmering opg 4'!$K$6*-1)</f>
        <v>-</v>
      </c>
      <c r="G8224" s="167" t="str">
        <f>IF('Lineær programmering opg 4'!$D$7=0,"-",((-A8224+'Lineær programmering opg 4'!$M$7)/'Lineær programmering opg 4'!$K$7)*-1)</f>
        <v>-</v>
      </c>
      <c r="H8224" s="167" t="str">
        <f>IF('Lineær programmering opg 4'!$C$8=0,"-",((-A8224+'Lineær programmering opg 4'!$M$8)/'Lineær programmering opg 4'!$K$8)*-1)</f>
        <v>-</v>
      </c>
      <c r="I8224" s="167" t="str">
        <f>IF('Lineær programmering opg 4'!$D$8=0,"-",'Lineær programmering opg 4'!$G$8)</f>
        <v>-</v>
      </c>
      <c r="J8224" s="295">
        <f>A8224*'Lineær programmering opg 4'!$C$11+Datatabel!C8224*'Lineær programmering opg 4'!$D$11</f>
        <v>44466.299999999726</v>
      </c>
      <c r="K8224" s="9">
        <f t="shared" si="642"/>
        <v>0</v>
      </c>
      <c r="L8224" s="9">
        <f t="shared" si="643"/>
        <v>0</v>
      </c>
    </row>
    <row r="8225" spans="1:12" ht="15" x14ac:dyDescent="0.25">
      <c r="A8225" s="167">
        <f t="shared" si="641"/>
        <v>42.672000000021733</v>
      </c>
      <c r="B8225" s="325">
        <f t="shared" si="644"/>
        <v>0.17780000000009055</v>
      </c>
      <c r="C8225" s="167">
        <f t="shared" si="640"/>
        <v>267.99599999998372</v>
      </c>
      <c r="D8225" s="167">
        <f>IF('Lineær programmering opg 4'!$M$4=0,"-",(-A8225+'Lineær programmering opg 4'!$M$4)/'Lineær programmering opg 4'!$K$4*-1)</f>
        <v>394.65599999995652</v>
      </c>
      <c r="E8225" s="167">
        <f>IF('Lineær programmering opg 4'!$M$5=0,"-",(-A8225+'Lineær programmering opg 4'!$M$5)/'Lineær programmering opg 4'!$K$5*-1)</f>
        <v>267.99599999998372</v>
      </c>
      <c r="F8225" s="167" t="str">
        <f>IF('Lineær programmering opg 4'!$E$6=0,"-",(-A8225+'Lineær programmering opg 4'!$M$6)/'Lineær programmering opg 4'!$K$6*-1)</f>
        <v>-</v>
      </c>
      <c r="G8225" s="167" t="str">
        <f>IF('Lineær programmering opg 4'!$D$7=0,"-",((-A8225+'Lineær programmering opg 4'!$M$7)/'Lineær programmering opg 4'!$K$7)*-1)</f>
        <v>-</v>
      </c>
      <c r="H8225" s="167" t="str">
        <f>IF('Lineær programmering opg 4'!$C$8=0,"-",((-A8225+'Lineær programmering opg 4'!$M$8)/'Lineær programmering opg 4'!$K$8)*-1)</f>
        <v>-</v>
      </c>
      <c r="I8225" s="167" t="str">
        <f>IF('Lineær programmering opg 4'!$D$8=0,"-",'Lineær programmering opg 4'!$G$8)</f>
        <v>-</v>
      </c>
      <c r="J8225" s="295">
        <f>A8225*'Lineær programmering opg 4'!$C$11+Datatabel!C8225*'Lineær programmering opg 4'!$D$11</f>
        <v>44466.599999999729</v>
      </c>
      <c r="K8225" s="9">
        <f t="shared" si="642"/>
        <v>0</v>
      </c>
      <c r="L8225" s="9">
        <f t="shared" si="643"/>
        <v>0</v>
      </c>
    </row>
    <row r="8226" spans="1:12" ht="15" x14ac:dyDescent="0.25">
      <c r="A8226" s="167">
        <f t="shared" si="641"/>
        <v>42.648000000021739</v>
      </c>
      <c r="B8226" s="325">
        <f t="shared" si="644"/>
        <v>0.17770000000009056</v>
      </c>
      <c r="C8226" s="167">
        <f t="shared" si="640"/>
        <v>268.0139999999837</v>
      </c>
      <c r="D8226" s="167">
        <f>IF('Lineær programmering opg 4'!$M$4=0,"-",(-A8226+'Lineær programmering opg 4'!$M$4)/'Lineær programmering opg 4'!$K$4*-1)</f>
        <v>394.70399999995652</v>
      </c>
      <c r="E8226" s="167">
        <f>IF('Lineær programmering opg 4'!$M$5=0,"-",(-A8226+'Lineær programmering opg 4'!$M$5)/'Lineær programmering opg 4'!$K$5*-1)</f>
        <v>268.0139999999837</v>
      </c>
      <c r="F8226" s="167" t="str">
        <f>IF('Lineær programmering opg 4'!$E$6=0,"-",(-A8226+'Lineær programmering opg 4'!$M$6)/'Lineær programmering opg 4'!$K$6*-1)</f>
        <v>-</v>
      </c>
      <c r="G8226" s="167" t="str">
        <f>IF('Lineær programmering opg 4'!$D$7=0,"-",((-A8226+'Lineær programmering opg 4'!$M$7)/'Lineær programmering opg 4'!$K$7)*-1)</f>
        <v>-</v>
      </c>
      <c r="H8226" s="167" t="str">
        <f>IF('Lineær programmering opg 4'!$C$8=0,"-",((-A8226+'Lineær programmering opg 4'!$M$8)/'Lineær programmering opg 4'!$K$8)*-1)</f>
        <v>-</v>
      </c>
      <c r="I8226" s="167" t="str">
        <f>IF('Lineær programmering opg 4'!$D$8=0,"-",'Lineær programmering opg 4'!$G$8)</f>
        <v>-</v>
      </c>
      <c r="J8226" s="295">
        <f>A8226*'Lineær programmering opg 4'!$C$11+Datatabel!C8226*'Lineær programmering opg 4'!$D$11</f>
        <v>44466.899999999725</v>
      </c>
      <c r="K8226" s="9">
        <f t="shared" si="642"/>
        <v>0</v>
      </c>
      <c r="L8226" s="9">
        <f t="shared" si="643"/>
        <v>0</v>
      </c>
    </row>
    <row r="8227" spans="1:12" ht="15" x14ac:dyDescent="0.25">
      <c r="A8227" s="167">
        <f t="shared" si="641"/>
        <v>42.624000000021738</v>
      </c>
      <c r="B8227" s="325">
        <f t="shared" si="644"/>
        <v>0.17760000000009057</v>
      </c>
      <c r="C8227" s="167">
        <f t="shared" si="640"/>
        <v>268.03199999998373</v>
      </c>
      <c r="D8227" s="167">
        <f>IF('Lineær programmering opg 4'!$M$4=0,"-",(-A8227+'Lineær programmering opg 4'!$M$4)/'Lineær programmering opg 4'!$K$4*-1)</f>
        <v>394.75199999995652</v>
      </c>
      <c r="E8227" s="167">
        <f>IF('Lineær programmering opg 4'!$M$5=0,"-",(-A8227+'Lineær programmering opg 4'!$M$5)/'Lineær programmering opg 4'!$K$5*-1)</f>
        <v>268.03199999998373</v>
      </c>
      <c r="F8227" s="167" t="str">
        <f>IF('Lineær programmering opg 4'!$E$6=0,"-",(-A8227+'Lineær programmering opg 4'!$M$6)/'Lineær programmering opg 4'!$K$6*-1)</f>
        <v>-</v>
      </c>
      <c r="G8227" s="167" t="str">
        <f>IF('Lineær programmering opg 4'!$D$7=0,"-",((-A8227+'Lineær programmering opg 4'!$M$7)/'Lineær programmering opg 4'!$K$7)*-1)</f>
        <v>-</v>
      </c>
      <c r="H8227" s="167" t="str">
        <f>IF('Lineær programmering opg 4'!$C$8=0,"-",((-A8227+'Lineær programmering opg 4'!$M$8)/'Lineær programmering opg 4'!$K$8)*-1)</f>
        <v>-</v>
      </c>
      <c r="I8227" s="167" t="str">
        <f>IF('Lineær programmering opg 4'!$D$8=0,"-",'Lineær programmering opg 4'!$G$8)</f>
        <v>-</v>
      </c>
      <c r="J8227" s="295">
        <f>A8227*'Lineær programmering opg 4'!$C$11+Datatabel!C8227*'Lineær programmering opg 4'!$D$11</f>
        <v>44467.199999999735</v>
      </c>
      <c r="K8227" s="9">
        <f t="shared" si="642"/>
        <v>0</v>
      </c>
      <c r="L8227" s="9">
        <f t="shared" si="643"/>
        <v>0</v>
      </c>
    </row>
    <row r="8228" spans="1:12" ht="15" x14ac:dyDescent="0.25">
      <c r="A8228" s="167">
        <f t="shared" si="641"/>
        <v>42.600000000021737</v>
      </c>
      <c r="B8228" s="325">
        <f t="shared" si="644"/>
        <v>0.17750000000009059</v>
      </c>
      <c r="C8228" s="167">
        <f t="shared" si="640"/>
        <v>268.0499999999837</v>
      </c>
      <c r="D8228" s="167">
        <f>IF('Lineær programmering opg 4'!$M$4=0,"-",(-A8228+'Lineær programmering opg 4'!$M$4)/'Lineær programmering opg 4'!$K$4*-1)</f>
        <v>394.79999999995653</v>
      </c>
      <c r="E8228" s="167">
        <f>IF('Lineær programmering opg 4'!$M$5=0,"-",(-A8228+'Lineær programmering opg 4'!$M$5)/'Lineær programmering opg 4'!$K$5*-1)</f>
        <v>268.0499999999837</v>
      </c>
      <c r="F8228" s="167" t="str">
        <f>IF('Lineær programmering opg 4'!$E$6=0,"-",(-A8228+'Lineær programmering opg 4'!$M$6)/'Lineær programmering opg 4'!$K$6*-1)</f>
        <v>-</v>
      </c>
      <c r="G8228" s="167" t="str">
        <f>IF('Lineær programmering opg 4'!$D$7=0,"-",((-A8228+'Lineær programmering opg 4'!$M$7)/'Lineær programmering opg 4'!$K$7)*-1)</f>
        <v>-</v>
      </c>
      <c r="H8228" s="167" t="str">
        <f>IF('Lineær programmering opg 4'!$C$8=0,"-",((-A8228+'Lineær programmering opg 4'!$M$8)/'Lineær programmering opg 4'!$K$8)*-1)</f>
        <v>-</v>
      </c>
      <c r="I8228" s="167" t="str">
        <f>IF('Lineær programmering opg 4'!$D$8=0,"-",'Lineær programmering opg 4'!$G$8)</f>
        <v>-</v>
      </c>
      <c r="J8228" s="295">
        <f>A8228*'Lineær programmering opg 4'!$C$11+Datatabel!C8228*'Lineær programmering opg 4'!$D$11</f>
        <v>44467.499999999731</v>
      </c>
      <c r="K8228" s="9">
        <f t="shared" si="642"/>
        <v>0</v>
      </c>
      <c r="L8228" s="9">
        <f t="shared" si="643"/>
        <v>0</v>
      </c>
    </row>
    <row r="8229" spans="1:12" ht="15" x14ac:dyDescent="0.25">
      <c r="A8229" s="167">
        <f t="shared" si="641"/>
        <v>42.576000000021743</v>
      </c>
      <c r="B8229" s="325">
        <f t="shared" si="644"/>
        <v>0.1774000000000906</v>
      </c>
      <c r="C8229" s="167">
        <f t="shared" si="640"/>
        <v>268.06799999998373</v>
      </c>
      <c r="D8229" s="167">
        <f>IF('Lineær programmering opg 4'!$M$4=0,"-",(-A8229+'Lineær programmering opg 4'!$M$4)/'Lineær programmering opg 4'!$K$4*-1)</f>
        <v>394.84799999995653</v>
      </c>
      <c r="E8229" s="167">
        <f>IF('Lineær programmering opg 4'!$M$5=0,"-",(-A8229+'Lineær programmering opg 4'!$M$5)/'Lineær programmering opg 4'!$K$5*-1)</f>
        <v>268.06799999998373</v>
      </c>
      <c r="F8229" s="167" t="str">
        <f>IF('Lineær programmering opg 4'!$E$6=0,"-",(-A8229+'Lineær programmering opg 4'!$M$6)/'Lineær programmering opg 4'!$K$6*-1)</f>
        <v>-</v>
      </c>
      <c r="G8229" s="167" t="str">
        <f>IF('Lineær programmering opg 4'!$D$7=0,"-",((-A8229+'Lineær programmering opg 4'!$M$7)/'Lineær programmering opg 4'!$K$7)*-1)</f>
        <v>-</v>
      </c>
      <c r="H8229" s="167" t="str">
        <f>IF('Lineær programmering opg 4'!$C$8=0,"-",((-A8229+'Lineær programmering opg 4'!$M$8)/'Lineær programmering opg 4'!$K$8)*-1)</f>
        <v>-</v>
      </c>
      <c r="I8229" s="167" t="str">
        <f>IF('Lineær programmering opg 4'!$D$8=0,"-",'Lineær programmering opg 4'!$G$8)</f>
        <v>-</v>
      </c>
      <c r="J8229" s="295">
        <f>A8229*'Lineær programmering opg 4'!$C$11+Datatabel!C8229*'Lineær programmering opg 4'!$D$11</f>
        <v>44467.799999999734</v>
      </c>
      <c r="K8229" s="9">
        <f t="shared" si="642"/>
        <v>0</v>
      </c>
      <c r="L8229" s="9">
        <f t="shared" si="643"/>
        <v>0</v>
      </c>
    </row>
    <row r="8230" spans="1:12" ht="15" x14ac:dyDescent="0.25">
      <c r="A8230" s="167">
        <f t="shared" si="641"/>
        <v>42.552000000021749</v>
      </c>
      <c r="B8230" s="325">
        <f t="shared" si="644"/>
        <v>0.17730000000009061</v>
      </c>
      <c r="C8230" s="167">
        <f t="shared" si="640"/>
        <v>268.0859999999837</v>
      </c>
      <c r="D8230" s="167">
        <f>IF('Lineær programmering opg 4'!$M$4=0,"-",(-A8230+'Lineær programmering opg 4'!$M$4)/'Lineær programmering opg 4'!$K$4*-1)</f>
        <v>394.89599999995653</v>
      </c>
      <c r="E8230" s="167">
        <f>IF('Lineær programmering opg 4'!$M$5=0,"-",(-A8230+'Lineær programmering opg 4'!$M$5)/'Lineær programmering opg 4'!$K$5*-1)</f>
        <v>268.0859999999837</v>
      </c>
      <c r="F8230" s="167" t="str">
        <f>IF('Lineær programmering opg 4'!$E$6=0,"-",(-A8230+'Lineær programmering opg 4'!$M$6)/'Lineær programmering opg 4'!$K$6*-1)</f>
        <v>-</v>
      </c>
      <c r="G8230" s="167" t="str">
        <f>IF('Lineær programmering opg 4'!$D$7=0,"-",((-A8230+'Lineær programmering opg 4'!$M$7)/'Lineær programmering opg 4'!$K$7)*-1)</f>
        <v>-</v>
      </c>
      <c r="H8230" s="167" t="str">
        <f>IF('Lineær programmering opg 4'!$C$8=0,"-",((-A8230+'Lineær programmering opg 4'!$M$8)/'Lineær programmering opg 4'!$K$8)*-1)</f>
        <v>-</v>
      </c>
      <c r="I8230" s="167" t="str">
        <f>IF('Lineær programmering opg 4'!$D$8=0,"-",'Lineær programmering opg 4'!$G$8)</f>
        <v>-</v>
      </c>
      <c r="J8230" s="295">
        <f>A8230*'Lineær programmering opg 4'!$C$11+Datatabel!C8230*'Lineær programmering opg 4'!$D$11</f>
        <v>44468.099999999729</v>
      </c>
      <c r="K8230" s="9">
        <f t="shared" si="642"/>
        <v>0</v>
      </c>
      <c r="L8230" s="9">
        <f t="shared" si="643"/>
        <v>0</v>
      </c>
    </row>
    <row r="8231" spans="1:12" ht="15" x14ac:dyDescent="0.25">
      <c r="A8231" s="167">
        <f t="shared" si="641"/>
        <v>42.528000000021748</v>
      </c>
      <c r="B8231" s="325">
        <f t="shared" si="644"/>
        <v>0.17720000000009062</v>
      </c>
      <c r="C8231" s="167">
        <f t="shared" si="640"/>
        <v>268.10399999998373</v>
      </c>
      <c r="D8231" s="167">
        <f>IF('Lineær programmering opg 4'!$M$4=0,"-",(-A8231+'Lineær programmering opg 4'!$M$4)/'Lineær programmering opg 4'!$K$4*-1)</f>
        <v>394.94399999995653</v>
      </c>
      <c r="E8231" s="167">
        <f>IF('Lineær programmering opg 4'!$M$5=0,"-",(-A8231+'Lineær programmering opg 4'!$M$5)/'Lineær programmering opg 4'!$K$5*-1)</f>
        <v>268.10399999998373</v>
      </c>
      <c r="F8231" s="167" t="str">
        <f>IF('Lineær programmering opg 4'!$E$6=0,"-",(-A8231+'Lineær programmering opg 4'!$M$6)/'Lineær programmering opg 4'!$K$6*-1)</f>
        <v>-</v>
      </c>
      <c r="G8231" s="167" t="str">
        <f>IF('Lineær programmering opg 4'!$D$7=0,"-",((-A8231+'Lineær programmering opg 4'!$M$7)/'Lineær programmering opg 4'!$K$7)*-1)</f>
        <v>-</v>
      </c>
      <c r="H8231" s="167" t="str">
        <f>IF('Lineær programmering opg 4'!$C$8=0,"-",((-A8231+'Lineær programmering opg 4'!$M$8)/'Lineær programmering opg 4'!$K$8)*-1)</f>
        <v>-</v>
      </c>
      <c r="I8231" s="167" t="str">
        <f>IF('Lineær programmering opg 4'!$D$8=0,"-",'Lineær programmering opg 4'!$G$8)</f>
        <v>-</v>
      </c>
      <c r="J8231" s="295">
        <f>A8231*'Lineær programmering opg 4'!$C$11+Datatabel!C8231*'Lineær programmering opg 4'!$D$11</f>
        <v>44468.399999999732</v>
      </c>
      <c r="K8231" s="9">
        <f t="shared" si="642"/>
        <v>0</v>
      </c>
      <c r="L8231" s="9">
        <f t="shared" si="643"/>
        <v>0</v>
      </c>
    </row>
    <row r="8232" spans="1:12" ht="15" x14ac:dyDescent="0.25">
      <c r="A8232" s="167">
        <f t="shared" si="641"/>
        <v>42.504000000021747</v>
      </c>
      <c r="B8232" s="325">
        <f t="shared" si="644"/>
        <v>0.17710000000009063</v>
      </c>
      <c r="C8232" s="167">
        <f t="shared" si="640"/>
        <v>268.1219999999837</v>
      </c>
      <c r="D8232" s="167">
        <f>IF('Lineær programmering opg 4'!$M$4=0,"-",(-A8232+'Lineær programmering opg 4'!$M$4)/'Lineær programmering opg 4'!$K$4*-1)</f>
        <v>394.99199999995653</v>
      </c>
      <c r="E8232" s="167">
        <f>IF('Lineær programmering opg 4'!$M$5=0,"-",(-A8232+'Lineær programmering opg 4'!$M$5)/'Lineær programmering opg 4'!$K$5*-1)</f>
        <v>268.1219999999837</v>
      </c>
      <c r="F8232" s="167" t="str">
        <f>IF('Lineær programmering opg 4'!$E$6=0,"-",(-A8232+'Lineær programmering opg 4'!$M$6)/'Lineær programmering opg 4'!$K$6*-1)</f>
        <v>-</v>
      </c>
      <c r="G8232" s="167" t="str">
        <f>IF('Lineær programmering opg 4'!$D$7=0,"-",((-A8232+'Lineær programmering opg 4'!$M$7)/'Lineær programmering opg 4'!$K$7)*-1)</f>
        <v>-</v>
      </c>
      <c r="H8232" s="167" t="str">
        <f>IF('Lineær programmering opg 4'!$C$8=0,"-",((-A8232+'Lineær programmering opg 4'!$M$8)/'Lineær programmering opg 4'!$K$8)*-1)</f>
        <v>-</v>
      </c>
      <c r="I8232" s="167" t="str">
        <f>IF('Lineær programmering opg 4'!$D$8=0,"-",'Lineær programmering opg 4'!$G$8)</f>
        <v>-</v>
      </c>
      <c r="J8232" s="295">
        <f>A8232*'Lineær programmering opg 4'!$C$11+Datatabel!C8232*'Lineær programmering opg 4'!$D$11</f>
        <v>44468.699999999735</v>
      </c>
      <c r="K8232" s="9">
        <f t="shared" si="642"/>
        <v>0</v>
      </c>
      <c r="L8232" s="9">
        <f t="shared" si="643"/>
        <v>0</v>
      </c>
    </row>
    <row r="8233" spans="1:12" ht="15" x14ac:dyDescent="0.25">
      <c r="A8233" s="167">
        <f t="shared" si="641"/>
        <v>42.480000000021754</v>
      </c>
      <c r="B8233" s="325">
        <f t="shared" si="644"/>
        <v>0.17700000000009064</v>
      </c>
      <c r="C8233" s="167">
        <f t="shared" si="640"/>
        <v>268.13999999998373</v>
      </c>
      <c r="D8233" s="167">
        <f>IF('Lineær programmering opg 4'!$M$4=0,"-",(-A8233+'Lineær programmering opg 4'!$M$4)/'Lineær programmering opg 4'!$K$4*-1)</f>
        <v>395.03999999995648</v>
      </c>
      <c r="E8233" s="167">
        <f>IF('Lineær programmering opg 4'!$M$5=0,"-",(-A8233+'Lineær programmering opg 4'!$M$5)/'Lineær programmering opg 4'!$K$5*-1)</f>
        <v>268.13999999998373</v>
      </c>
      <c r="F8233" s="167" t="str">
        <f>IF('Lineær programmering opg 4'!$E$6=0,"-",(-A8233+'Lineær programmering opg 4'!$M$6)/'Lineær programmering opg 4'!$K$6*-1)</f>
        <v>-</v>
      </c>
      <c r="G8233" s="167" t="str">
        <f>IF('Lineær programmering opg 4'!$D$7=0,"-",((-A8233+'Lineær programmering opg 4'!$M$7)/'Lineær programmering opg 4'!$K$7)*-1)</f>
        <v>-</v>
      </c>
      <c r="H8233" s="167" t="str">
        <f>IF('Lineær programmering opg 4'!$C$8=0,"-",((-A8233+'Lineær programmering opg 4'!$M$8)/'Lineær programmering opg 4'!$K$8)*-1)</f>
        <v>-</v>
      </c>
      <c r="I8233" s="167" t="str">
        <f>IF('Lineær programmering opg 4'!$D$8=0,"-",'Lineær programmering opg 4'!$G$8)</f>
        <v>-</v>
      </c>
      <c r="J8233" s="295">
        <f>A8233*'Lineær programmering opg 4'!$C$11+Datatabel!C8233*'Lineær programmering opg 4'!$D$11</f>
        <v>44468.999999999738</v>
      </c>
      <c r="K8233" s="9">
        <f t="shared" si="642"/>
        <v>0</v>
      </c>
      <c r="L8233" s="9">
        <f t="shared" si="643"/>
        <v>0</v>
      </c>
    </row>
    <row r="8234" spans="1:12" ht="15" x14ac:dyDescent="0.25">
      <c r="A8234" s="167">
        <f t="shared" si="641"/>
        <v>42.45600000002176</v>
      </c>
      <c r="B8234" s="325">
        <f t="shared" si="644"/>
        <v>0.17690000000009065</v>
      </c>
      <c r="C8234" s="167">
        <f t="shared" si="640"/>
        <v>268.1579999999837</v>
      </c>
      <c r="D8234" s="167">
        <f>IF('Lineær programmering opg 4'!$M$4=0,"-",(-A8234+'Lineær programmering opg 4'!$M$4)/'Lineær programmering opg 4'!$K$4*-1)</f>
        <v>395.08799999995648</v>
      </c>
      <c r="E8234" s="167">
        <f>IF('Lineær programmering opg 4'!$M$5=0,"-",(-A8234+'Lineær programmering opg 4'!$M$5)/'Lineær programmering opg 4'!$K$5*-1)</f>
        <v>268.1579999999837</v>
      </c>
      <c r="F8234" s="167" t="str">
        <f>IF('Lineær programmering opg 4'!$E$6=0,"-",(-A8234+'Lineær programmering opg 4'!$M$6)/'Lineær programmering opg 4'!$K$6*-1)</f>
        <v>-</v>
      </c>
      <c r="G8234" s="167" t="str">
        <f>IF('Lineær programmering opg 4'!$D$7=0,"-",((-A8234+'Lineær programmering opg 4'!$M$7)/'Lineær programmering opg 4'!$K$7)*-1)</f>
        <v>-</v>
      </c>
      <c r="H8234" s="167" t="str">
        <f>IF('Lineær programmering opg 4'!$C$8=0,"-",((-A8234+'Lineær programmering opg 4'!$M$8)/'Lineær programmering opg 4'!$K$8)*-1)</f>
        <v>-</v>
      </c>
      <c r="I8234" s="167" t="str">
        <f>IF('Lineær programmering opg 4'!$D$8=0,"-",'Lineær programmering opg 4'!$G$8)</f>
        <v>-</v>
      </c>
      <c r="J8234" s="295">
        <f>A8234*'Lineær programmering opg 4'!$C$11+Datatabel!C8234*'Lineær programmering opg 4'!$D$11</f>
        <v>44469.299999999726</v>
      </c>
      <c r="K8234" s="9">
        <f t="shared" si="642"/>
        <v>0</v>
      </c>
      <c r="L8234" s="9">
        <f t="shared" si="643"/>
        <v>0</v>
      </c>
    </row>
    <row r="8235" spans="1:12" ht="15" x14ac:dyDescent="0.25">
      <c r="A8235" s="167">
        <f t="shared" si="641"/>
        <v>42.432000000021759</v>
      </c>
      <c r="B8235" s="325">
        <f t="shared" si="644"/>
        <v>0.17680000000009066</v>
      </c>
      <c r="C8235" s="167">
        <f t="shared" si="640"/>
        <v>268.17599999998373</v>
      </c>
      <c r="D8235" s="167">
        <f>IF('Lineær programmering opg 4'!$M$4=0,"-",(-A8235+'Lineær programmering opg 4'!$M$4)/'Lineær programmering opg 4'!$K$4*-1)</f>
        <v>395.13599999995648</v>
      </c>
      <c r="E8235" s="167">
        <f>IF('Lineær programmering opg 4'!$M$5=0,"-",(-A8235+'Lineær programmering opg 4'!$M$5)/'Lineær programmering opg 4'!$K$5*-1)</f>
        <v>268.17599999998373</v>
      </c>
      <c r="F8235" s="167" t="str">
        <f>IF('Lineær programmering opg 4'!$E$6=0,"-",(-A8235+'Lineær programmering opg 4'!$M$6)/'Lineær programmering opg 4'!$K$6*-1)</f>
        <v>-</v>
      </c>
      <c r="G8235" s="167" t="str">
        <f>IF('Lineær programmering opg 4'!$D$7=0,"-",((-A8235+'Lineær programmering opg 4'!$M$7)/'Lineær programmering opg 4'!$K$7)*-1)</f>
        <v>-</v>
      </c>
      <c r="H8235" s="167" t="str">
        <f>IF('Lineær programmering opg 4'!$C$8=0,"-",((-A8235+'Lineær programmering opg 4'!$M$8)/'Lineær programmering opg 4'!$K$8)*-1)</f>
        <v>-</v>
      </c>
      <c r="I8235" s="167" t="str">
        <f>IF('Lineær programmering opg 4'!$D$8=0,"-",'Lineær programmering opg 4'!$G$8)</f>
        <v>-</v>
      </c>
      <c r="J8235" s="295">
        <f>A8235*'Lineær programmering opg 4'!$C$11+Datatabel!C8235*'Lineær programmering opg 4'!$D$11</f>
        <v>44469.599999999729</v>
      </c>
      <c r="K8235" s="9">
        <f t="shared" si="642"/>
        <v>0</v>
      </c>
      <c r="L8235" s="9">
        <f t="shared" si="643"/>
        <v>0</v>
      </c>
    </row>
    <row r="8236" spans="1:12" ht="15" x14ac:dyDescent="0.25">
      <c r="A8236" s="167">
        <f t="shared" si="641"/>
        <v>42.408000000021758</v>
      </c>
      <c r="B8236" s="325">
        <f t="shared" si="644"/>
        <v>0.17670000000009067</v>
      </c>
      <c r="C8236" s="167">
        <f t="shared" si="640"/>
        <v>268.1939999999837</v>
      </c>
      <c r="D8236" s="167">
        <f>IF('Lineær programmering opg 4'!$M$4=0,"-",(-A8236+'Lineær programmering opg 4'!$M$4)/'Lineær programmering opg 4'!$K$4*-1)</f>
        <v>395.18399999995648</v>
      </c>
      <c r="E8236" s="167">
        <f>IF('Lineær programmering opg 4'!$M$5=0,"-",(-A8236+'Lineær programmering opg 4'!$M$5)/'Lineær programmering opg 4'!$K$5*-1)</f>
        <v>268.1939999999837</v>
      </c>
      <c r="F8236" s="167" t="str">
        <f>IF('Lineær programmering opg 4'!$E$6=0,"-",(-A8236+'Lineær programmering opg 4'!$M$6)/'Lineær programmering opg 4'!$K$6*-1)</f>
        <v>-</v>
      </c>
      <c r="G8236" s="167" t="str">
        <f>IF('Lineær programmering opg 4'!$D$7=0,"-",((-A8236+'Lineær programmering opg 4'!$M$7)/'Lineær programmering opg 4'!$K$7)*-1)</f>
        <v>-</v>
      </c>
      <c r="H8236" s="167" t="str">
        <f>IF('Lineær programmering opg 4'!$C$8=0,"-",((-A8236+'Lineær programmering opg 4'!$M$8)/'Lineær programmering opg 4'!$K$8)*-1)</f>
        <v>-</v>
      </c>
      <c r="I8236" s="167" t="str">
        <f>IF('Lineær programmering opg 4'!$D$8=0,"-",'Lineær programmering opg 4'!$G$8)</f>
        <v>-</v>
      </c>
      <c r="J8236" s="295">
        <f>A8236*'Lineær programmering opg 4'!$C$11+Datatabel!C8236*'Lineær programmering opg 4'!$D$11</f>
        <v>44469.899999999732</v>
      </c>
      <c r="K8236" s="9">
        <f t="shared" si="642"/>
        <v>0</v>
      </c>
      <c r="L8236" s="9">
        <f t="shared" si="643"/>
        <v>0</v>
      </c>
    </row>
    <row r="8237" spans="1:12" ht="15" x14ac:dyDescent="0.25">
      <c r="A8237" s="167">
        <f t="shared" si="641"/>
        <v>42.384000000021764</v>
      </c>
      <c r="B8237" s="325">
        <f t="shared" si="644"/>
        <v>0.17660000000009068</v>
      </c>
      <c r="C8237" s="167">
        <f t="shared" si="640"/>
        <v>268.21199999998368</v>
      </c>
      <c r="D8237" s="167">
        <f>IF('Lineær programmering opg 4'!$M$4=0,"-",(-A8237+'Lineær programmering opg 4'!$M$4)/'Lineær programmering opg 4'!$K$4*-1)</f>
        <v>395.23199999995649</v>
      </c>
      <c r="E8237" s="167">
        <f>IF('Lineær programmering opg 4'!$M$5=0,"-",(-A8237+'Lineær programmering opg 4'!$M$5)/'Lineær programmering opg 4'!$K$5*-1)</f>
        <v>268.21199999998368</v>
      </c>
      <c r="F8237" s="167" t="str">
        <f>IF('Lineær programmering opg 4'!$E$6=0,"-",(-A8237+'Lineær programmering opg 4'!$M$6)/'Lineær programmering opg 4'!$K$6*-1)</f>
        <v>-</v>
      </c>
      <c r="G8237" s="167" t="str">
        <f>IF('Lineær programmering opg 4'!$D$7=0,"-",((-A8237+'Lineær programmering opg 4'!$M$7)/'Lineær programmering opg 4'!$K$7)*-1)</f>
        <v>-</v>
      </c>
      <c r="H8237" s="167" t="str">
        <f>IF('Lineær programmering opg 4'!$C$8=0,"-",((-A8237+'Lineær programmering opg 4'!$M$8)/'Lineær programmering opg 4'!$K$8)*-1)</f>
        <v>-</v>
      </c>
      <c r="I8237" s="167" t="str">
        <f>IF('Lineær programmering opg 4'!$D$8=0,"-",'Lineær programmering opg 4'!$G$8)</f>
        <v>-</v>
      </c>
      <c r="J8237" s="295">
        <f>A8237*'Lineær programmering opg 4'!$C$11+Datatabel!C8237*'Lineær programmering opg 4'!$D$11</f>
        <v>44470.199999999728</v>
      </c>
      <c r="K8237" s="9">
        <f t="shared" si="642"/>
        <v>0</v>
      </c>
      <c r="L8237" s="9">
        <f t="shared" si="643"/>
        <v>0</v>
      </c>
    </row>
    <row r="8238" spans="1:12" ht="15" x14ac:dyDescent="0.25">
      <c r="A8238" s="167">
        <f t="shared" si="641"/>
        <v>42.36000000002177</v>
      </c>
      <c r="B8238" s="325">
        <f t="shared" si="644"/>
        <v>0.1765000000000907</v>
      </c>
      <c r="C8238" s="167">
        <f t="shared" si="640"/>
        <v>268.2299999999837</v>
      </c>
      <c r="D8238" s="167">
        <f>IF('Lineær programmering opg 4'!$M$4=0,"-",(-A8238+'Lineær programmering opg 4'!$M$4)/'Lineær programmering opg 4'!$K$4*-1)</f>
        <v>395.27999999995643</v>
      </c>
      <c r="E8238" s="167">
        <f>IF('Lineær programmering opg 4'!$M$5=0,"-",(-A8238+'Lineær programmering opg 4'!$M$5)/'Lineær programmering opg 4'!$K$5*-1)</f>
        <v>268.2299999999837</v>
      </c>
      <c r="F8238" s="167" t="str">
        <f>IF('Lineær programmering opg 4'!$E$6=0,"-",(-A8238+'Lineær programmering opg 4'!$M$6)/'Lineær programmering opg 4'!$K$6*-1)</f>
        <v>-</v>
      </c>
      <c r="G8238" s="167" t="str">
        <f>IF('Lineær programmering opg 4'!$D$7=0,"-",((-A8238+'Lineær programmering opg 4'!$M$7)/'Lineær programmering opg 4'!$K$7)*-1)</f>
        <v>-</v>
      </c>
      <c r="H8238" s="167" t="str">
        <f>IF('Lineær programmering opg 4'!$C$8=0,"-",((-A8238+'Lineær programmering opg 4'!$M$8)/'Lineær programmering opg 4'!$K$8)*-1)</f>
        <v>-</v>
      </c>
      <c r="I8238" s="167" t="str">
        <f>IF('Lineær programmering opg 4'!$D$8=0,"-",'Lineær programmering opg 4'!$G$8)</f>
        <v>-</v>
      </c>
      <c r="J8238" s="295">
        <f>A8238*'Lineær programmering opg 4'!$C$11+Datatabel!C8238*'Lineær programmering opg 4'!$D$11</f>
        <v>44470.499999999731</v>
      </c>
      <c r="K8238" s="9">
        <f t="shared" si="642"/>
        <v>0</v>
      </c>
      <c r="L8238" s="9">
        <f t="shared" si="643"/>
        <v>0</v>
      </c>
    </row>
    <row r="8239" spans="1:12" ht="15" x14ac:dyDescent="0.25">
      <c r="A8239" s="167">
        <f t="shared" si="641"/>
        <v>42.33600000002177</v>
      </c>
      <c r="B8239" s="325">
        <f t="shared" si="644"/>
        <v>0.17640000000009071</v>
      </c>
      <c r="C8239" s="167">
        <f t="shared" si="640"/>
        <v>268.24799999998368</v>
      </c>
      <c r="D8239" s="167">
        <f>IF('Lineær programmering opg 4'!$M$4=0,"-",(-A8239+'Lineær programmering opg 4'!$M$4)/'Lineær programmering opg 4'!$K$4*-1)</f>
        <v>395.32799999995643</v>
      </c>
      <c r="E8239" s="167">
        <f>IF('Lineær programmering opg 4'!$M$5=0,"-",(-A8239+'Lineær programmering opg 4'!$M$5)/'Lineær programmering opg 4'!$K$5*-1)</f>
        <v>268.24799999998368</v>
      </c>
      <c r="F8239" s="167" t="str">
        <f>IF('Lineær programmering opg 4'!$E$6=0,"-",(-A8239+'Lineær programmering opg 4'!$M$6)/'Lineær programmering opg 4'!$K$6*-1)</f>
        <v>-</v>
      </c>
      <c r="G8239" s="167" t="str">
        <f>IF('Lineær programmering opg 4'!$D$7=0,"-",((-A8239+'Lineær programmering opg 4'!$M$7)/'Lineær programmering opg 4'!$K$7)*-1)</f>
        <v>-</v>
      </c>
      <c r="H8239" s="167" t="str">
        <f>IF('Lineær programmering opg 4'!$C$8=0,"-",((-A8239+'Lineær programmering opg 4'!$M$8)/'Lineær programmering opg 4'!$K$8)*-1)</f>
        <v>-</v>
      </c>
      <c r="I8239" s="167" t="str">
        <f>IF('Lineær programmering opg 4'!$D$8=0,"-",'Lineær programmering opg 4'!$G$8)</f>
        <v>-</v>
      </c>
      <c r="J8239" s="295">
        <f>A8239*'Lineær programmering opg 4'!$C$11+Datatabel!C8239*'Lineær programmering opg 4'!$D$11</f>
        <v>44470.799999999726</v>
      </c>
      <c r="K8239" s="9">
        <f t="shared" si="642"/>
        <v>0</v>
      </c>
      <c r="L8239" s="9">
        <f t="shared" si="643"/>
        <v>0</v>
      </c>
    </row>
    <row r="8240" spans="1:12" ht="15" x14ac:dyDescent="0.25">
      <c r="A8240" s="167">
        <f t="shared" si="641"/>
        <v>42.312000000021769</v>
      </c>
      <c r="B8240" s="325">
        <f t="shared" si="644"/>
        <v>0.17630000000009072</v>
      </c>
      <c r="C8240" s="167">
        <f t="shared" si="640"/>
        <v>268.26599999998371</v>
      </c>
      <c r="D8240" s="167">
        <f>IF('Lineær programmering opg 4'!$M$4=0,"-",(-A8240+'Lineær programmering opg 4'!$M$4)/'Lineær programmering opg 4'!$K$4*-1)</f>
        <v>395.37599999995643</v>
      </c>
      <c r="E8240" s="167">
        <f>IF('Lineær programmering opg 4'!$M$5=0,"-",(-A8240+'Lineær programmering opg 4'!$M$5)/'Lineær programmering opg 4'!$K$5*-1)</f>
        <v>268.26599999998371</v>
      </c>
      <c r="F8240" s="167" t="str">
        <f>IF('Lineær programmering opg 4'!$E$6=0,"-",(-A8240+'Lineær programmering opg 4'!$M$6)/'Lineær programmering opg 4'!$K$6*-1)</f>
        <v>-</v>
      </c>
      <c r="G8240" s="167" t="str">
        <f>IF('Lineær programmering opg 4'!$D$7=0,"-",((-A8240+'Lineær programmering opg 4'!$M$7)/'Lineær programmering opg 4'!$K$7)*-1)</f>
        <v>-</v>
      </c>
      <c r="H8240" s="167" t="str">
        <f>IF('Lineær programmering opg 4'!$C$8=0,"-",((-A8240+'Lineær programmering opg 4'!$M$8)/'Lineær programmering opg 4'!$K$8)*-1)</f>
        <v>-</v>
      </c>
      <c r="I8240" s="167" t="str">
        <f>IF('Lineær programmering opg 4'!$D$8=0,"-",'Lineær programmering opg 4'!$G$8)</f>
        <v>-</v>
      </c>
      <c r="J8240" s="295">
        <f>A8240*'Lineær programmering opg 4'!$C$11+Datatabel!C8240*'Lineær programmering opg 4'!$D$11</f>
        <v>44471.099999999737</v>
      </c>
      <c r="K8240" s="9">
        <f t="shared" si="642"/>
        <v>0</v>
      </c>
      <c r="L8240" s="9">
        <f t="shared" si="643"/>
        <v>0</v>
      </c>
    </row>
    <row r="8241" spans="1:12" ht="15" x14ac:dyDescent="0.25">
      <c r="A8241" s="167">
        <f t="shared" si="641"/>
        <v>42.288000000021775</v>
      </c>
      <c r="B8241" s="325">
        <f t="shared" si="644"/>
        <v>0.17620000000009073</v>
      </c>
      <c r="C8241" s="167">
        <f t="shared" si="640"/>
        <v>268.28399999998368</v>
      </c>
      <c r="D8241" s="167">
        <f>IF('Lineær programmering opg 4'!$M$4=0,"-",(-A8241+'Lineær programmering opg 4'!$M$4)/'Lineær programmering opg 4'!$K$4*-1)</f>
        <v>395.42399999995644</v>
      </c>
      <c r="E8241" s="167">
        <f>IF('Lineær programmering opg 4'!$M$5=0,"-",(-A8241+'Lineær programmering opg 4'!$M$5)/'Lineær programmering opg 4'!$K$5*-1)</f>
        <v>268.28399999998368</v>
      </c>
      <c r="F8241" s="167" t="str">
        <f>IF('Lineær programmering opg 4'!$E$6=0,"-",(-A8241+'Lineær programmering opg 4'!$M$6)/'Lineær programmering opg 4'!$K$6*-1)</f>
        <v>-</v>
      </c>
      <c r="G8241" s="167" t="str">
        <f>IF('Lineær programmering opg 4'!$D$7=0,"-",((-A8241+'Lineær programmering opg 4'!$M$7)/'Lineær programmering opg 4'!$K$7)*-1)</f>
        <v>-</v>
      </c>
      <c r="H8241" s="167" t="str">
        <f>IF('Lineær programmering opg 4'!$C$8=0,"-",((-A8241+'Lineær programmering opg 4'!$M$8)/'Lineær programmering opg 4'!$K$8)*-1)</f>
        <v>-</v>
      </c>
      <c r="I8241" s="167" t="str">
        <f>IF('Lineær programmering opg 4'!$D$8=0,"-",'Lineær programmering opg 4'!$G$8)</f>
        <v>-</v>
      </c>
      <c r="J8241" s="295">
        <f>A8241*'Lineær programmering opg 4'!$C$11+Datatabel!C8241*'Lineær programmering opg 4'!$D$11</f>
        <v>44471.399999999732</v>
      </c>
      <c r="K8241" s="9">
        <f t="shared" si="642"/>
        <v>0</v>
      </c>
      <c r="L8241" s="9">
        <f t="shared" si="643"/>
        <v>0</v>
      </c>
    </row>
    <row r="8242" spans="1:12" ht="15" x14ac:dyDescent="0.25">
      <c r="A8242" s="167">
        <f t="shared" si="641"/>
        <v>42.264000000021781</v>
      </c>
      <c r="B8242" s="325">
        <f t="shared" si="644"/>
        <v>0.17610000000009074</v>
      </c>
      <c r="C8242" s="167">
        <f t="shared" si="640"/>
        <v>268.30199999998371</v>
      </c>
      <c r="D8242" s="167">
        <f>IF('Lineær programmering opg 4'!$M$4=0,"-",(-A8242+'Lineær programmering opg 4'!$M$4)/'Lineær programmering opg 4'!$K$4*-1)</f>
        <v>395.47199999995644</v>
      </c>
      <c r="E8242" s="167">
        <f>IF('Lineær programmering opg 4'!$M$5=0,"-",(-A8242+'Lineær programmering opg 4'!$M$5)/'Lineær programmering opg 4'!$K$5*-1)</f>
        <v>268.30199999998371</v>
      </c>
      <c r="F8242" s="167" t="str">
        <f>IF('Lineær programmering opg 4'!$E$6=0,"-",(-A8242+'Lineær programmering opg 4'!$M$6)/'Lineær programmering opg 4'!$K$6*-1)</f>
        <v>-</v>
      </c>
      <c r="G8242" s="167" t="str">
        <f>IF('Lineær programmering opg 4'!$D$7=0,"-",((-A8242+'Lineær programmering opg 4'!$M$7)/'Lineær programmering opg 4'!$K$7)*-1)</f>
        <v>-</v>
      </c>
      <c r="H8242" s="167" t="str">
        <f>IF('Lineær programmering opg 4'!$C$8=0,"-",((-A8242+'Lineær programmering opg 4'!$M$8)/'Lineær programmering opg 4'!$K$8)*-1)</f>
        <v>-</v>
      </c>
      <c r="I8242" s="167" t="str">
        <f>IF('Lineær programmering opg 4'!$D$8=0,"-",'Lineær programmering opg 4'!$G$8)</f>
        <v>-</v>
      </c>
      <c r="J8242" s="295">
        <f>A8242*'Lineær programmering opg 4'!$C$11+Datatabel!C8242*'Lineær programmering opg 4'!$D$11</f>
        <v>44471.699999999735</v>
      </c>
      <c r="K8242" s="9">
        <f t="shared" si="642"/>
        <v>0</v>
      </c>
      <c r="L8242" s="9">
        <f t="shared" si="643"/>
        <v>0</v>
      </c>
    </row>
    <row r="8243" spans="1:12" ht="15" x14ac:dyDescent="0.25">
      <c r="A8243" s="167">
        <f t="shared" si="641"/>
        <v>42.24000000002178</v>
      </c>
      <c r="B8243" s="325">
        <f t="shared" si="644"/>
        <v>0.17600000000009075</v>
      </c>
      <c r="C8243" s="167">
        <f t="shared" si="640"/>
        <v>268.31999999998368</v>
      </c>
      <c r="D8243" s="167">
        <f>IF('Lineær programmering opg 4'!$M$4=0,"-",(-A8243+'Lineær programmering opg 4'!$M$4)/'Lineær programmering opg 4'!$K$4*-1)</f>
        <v>395.51999999995644</v>
      </c>
      <c r="E8243" s="167">
        <f>IF('Lineær programmering opg 4'!$M$5=0,"-",(-A8243+'Lineær programmering opg 4'!$M$5)/'Lineær programmering opg 4'!$K$5*-1)</f>
        <v>268.31999999998368</v>
      </c>
      <c r="F8243" s="167" t="str">
        <f>IF('Lineær programmering opg 4'!$E$6=0,"-",(-A8243+'Lineær programmering opg 4'!$M$6)/'Lineær programmering opg 4'!$K$6*-1)</f>
        <v>-</v>
      </c>
      <c r="G8243" s="167" t="str">
        <f>IF('Lineær programmering opg 4'!$D$7=0,"-",((-A8243+'Lineær programmering opg 4'!$M$7)/'Lineær programmering opg 4'!$K$7)*-1)</f>
        <v>-</v>
      </c>
      <c r="H8243" s="167" t="str">
        <f>IF('Lineær programmering opg 4'!$C$8=0,"-",((-A8243+'Lineær programmering opg 4'!$M$8)/'Lineær programmering opg 4'!$K$8)*-1)</f>
        <v>-</v>
      </c>
      <c r="I8243" s="167" t="str">
        <f>IF('Lineær programmering opg 4'!$D$8=0,"-",'Lineær programmering opg 4'!$G$8)</f>
        <v>-</v>
      </c>
      <c r="J8243" s="295">
        <f>A8243*'Lineær programmering opg 4'!$C$11+Datatabel!C8243*'Lineær programmering opg 4'!$D$11</f>
        <v>44471.999999999731</v>
      </c>
      <c r="K8243" s="9">
        <f t="shared" si="642"/>
        <v>0</v>
      </c>
      <c r="L8243" s="9">
        <f t="shared" si="643"/>
        <v>0</v>
      </c>
    </row>
    <row r="8244" spans="1:12" ht="15" x14ac:dyDescent="0.25">
      <c r="A8244" s="167">
        <f t="shared" si="641"/>
        <v>42.216000000021779</v>
      </c>
      <c r="B8244" s="325">
        <f t="shared" si="644"/>
        <v>0.17590000000009076</v>
      </c>
      <c r="C8244" s="167">
        <f t="shared" si="640"/>
        <v>268.33799999998371</v>
      </c>
      <c r="D8244" s="167">
        <f>IF('Lineær programmering opg 4'!$M$4=0,"-",(-A8244+'Lineær programmering opg 4'!$M$4)/'Lineær programmering opg 4'!$K$4*-1)</f>
        <v>395.56799999995644</v>
      </c>
      <c r="E8244" s="167">
        <f>IF('Lineær programmering opg 4'!$M$5=0,"-",(-A8244+'Lineær programmering opg 4'!$M$5)/'Lineær programmering opg 4'!$K$5*-1)</f>
        <v>268.33799999998371</v>
      </c>
      <c r="F8244" s="167" t="str">
        <f>IF('Lineær programmering opg 4'!$E$6=0,"-",(-A8244+'Lineær programmering opg 4'!$M$6)/'Lineær programmering opg 4'!$K$6*-1)</f>
        <v>-</v>
      </c>
      <c r="G8244" s="167" t="str">
        <f>IF('Lineær programmering opg 4'!$D$7=0,"-",((-A8244+'Lineær programmering opg 4'!$M$7)/'Lineær programmering opg 4'!$K$7)*-1)</f>
        <v>-</v>
      </c>
      <c r="H8244" s="167" t="str">
        <f>IF('Lineær programmering opg 4'!$C$8=0,"-",((-A8244+'Lineær programmering opg 4'!$M$8)/'Lineær programmering opg 4'!$K$8)*-1)</f>
        <v>-</v>
      </c>
      <c r="I8244" s="167" t="str">
        <f>IF('Lineær programmering opg 4'!$D$8=0,"-",'Lineær programmering opg 4'!$G$8)</f>
        <v>-</v>
      </c>
      <c r="J8244" s="295">
        <f>A8244*'Lineær programmering opg 4'!$C$11+Datatabel!C8244*'Lineær programmering opg 4'!$D$11</f>
        <v>44472.299999999741</v>
      </c>
      <c r="K8244" s="9">
        <f t="shared" si="642"/>
        <v>0</v>
      </c>
      <c r="L8244" s="9">
        <f t="shared" si="643"/>
        <v>0</v>
      </c>
    </row>
    <row r="8245" spans="1:12" ht="15" x14ac:dyDescent="0.25">
      <c r="A8245" s="167">
        <f t="shared" si="641"/>
        <v>42.192000000021785</v>
      </c>
      <c r="B8245" s="325">
        <f t="shared" si="644"/>
        <v>0.17580000000009077</v>
      </c>
      <c r="C8245" s="167">
        <f t="shared" si="640"/>
        <v>268.35599999998368</v>
      </c>
      <c r="D8245" s="167">
        <f>IF('Lineær programmering opg 4'!$M$4=0,"-",(-A8245+'Lineær programmering opg 4'!$M$4)/'Lineær programmering opg 4'!$K$4*-1)</f>
        <v>395.61599999995644</v>
      </c>
      <c r="E8245" s="167">
        <f>IF('Lineær programmering opg 4'!$M$5=0,"-",(-A8245+'Lineær programmering opg 4'!$M$5)/'Lineær programmering opg 4'!$K$5*-1)</f>
        <v>268.35599999998368</v>
      </c>
      <c r="F8245" s="167" t="str">
        <f>IF('Lineær programmering opg 4'!$E$6=0,"-",(-A8245+'Lineær programmering opg 4'!$M$6)/'Lineær programmering opg 4'!$K$6*-1)</f>
        <v>-</v>
      </c>
      <c r="G8245" s="167" t="str">
        <f>IF('Lineær programmering opg 4'!$D$7=0,"-",((-A8245+'Lineær programmering opg 4'!$M$7)/'Lineær programmering opg 4'!$K$7)*-1)</f>
        <v>-</v>
      </c>
      <c r="H8245" s="167" t="str">
        <f>IF('Lineær programmering opg 4'!$C$8=0,"-",((-A8245+'Lineær programmering opg 4'!$M$8)/'Lineær programmering opg 4'!$K$8)*-1)</f>
        <v>-</v>
      </c>
      <c r="I8245" s="167" t="str">
        <f>IF('Lineær programmering opg 4'!$D$8=0,"-",'Lineær programmering opg 4'!$G$8)</f>
        <v>-</v>
      </c>
      <c r="J8245" s="295">
        <f>A8245*'Lineær programmering opg 4'!$C$11+Datatabel!C8245*'Lineær programmering opg 4'!$D$11</f>
        <v>44472.599999999729</v>
      </c>
      <c r="K8245" s="9">
        <f t="shared" si="642"/>
        <v>0</v>
      </c>
      <c r="L8245" s="9">
        <f t="shared" si="643"/>
        <v>0</v>
      </c>
    </row>
    <row r="8246" spans="1:12" ht="15" x14ac:dyDescent="0.25">
      <c r="A8246" s="167">
        <f t="shared" si="641"/>
        <v>42.168000000021792</v>
      </c>
      <c r="B8246" s="325">
        <f t="shared" si="644"/>
        <v>0.17570000000009078</v>
      </c>
      <c r="C8246" s="167">
        <f t="shared" si="640"/>
        <v>268.37399999998371</v>
      </c>
      <c r="D8246" s="167">
        <f>IF('Lineær programmering opg 4'!$M$4=0,"-",(-A8246+'Lineær programmering opg 4'!$M$4)/'Lineær programmering opg 4'!$K$4*-1)</f>
        <v>395.66399999995645</v>
      </c>
      <c r="E8246" s="167">
        <f>IF('Lineær programmering opg 4'!$M$5=0,"-",(-A8246+'Lineær programmering opg 4'!$M$5)/'Lineær programmering opg 4'!$K$5*-1)</f>
        <v>268.37399999998371</v>
      </c>
      <c r="F8246" s="167" t="str">
        <f>IF('Lineær programmering opg 4'!$E$6=0,"-",(-A8246+'Lineær programmering opg 4'!$M$6)/'Lineær programmering opg 4'!$K$6*-1)</f>
        <v>-</v>
      </c>
      <c r="G8246" s="167" t="str">
        <f>IF('Lineær programmering opg 4'!$D$7=0,"-",((-A8246+'Lineær programmering opg 4'!$M$7)/'Lineær programmering opg 4'!$K$7)*-1)</f>
        <v>-</v>
      </c>
      <c r="H8246" s="167" t="str">
        <f>IF('Lineær programmering opg 4'!$C$8=0,"-",((-A8246+'Lineær programmering opg 4'!$M$8)/'Lineær programmering opg 4'!$K$8)*-1)</f>
        <v>-</v>
      </c>
      <c r="I8246" s="167" t="str">
        <f>IF('Lineær programmering opg 4'!$D$8=0,"-",'Lineær programmering opg 4'!$G$8)</f>
        <v>-</v>
      </c>
      <c r="J8246" s="295">
        <f>A8246*'Lineær programmering opg 4'!$C$11+Datatabel!C8246*'Lineær programmering opg 4'!$D$11</f>
        <v>44472.899999999732</v>
      </c>
      <c r="K8246" s="9">
        <f t="shared" si="642"/>
        <v>0</v>
      </c>
      <c r="L8246" s="9">
        <f t="shared" si="643"/>
        <v>0</v>
      </c>
    </row>
    <row r="8247" spans="1:12" ht="15" x14ac:dyDescent="0.25">
      <c r="A8247" s="167">
        <f t="shared" si="641"/>
        <v>42.144000000021791</v>
      </c>
      <c r="B8247" s="325">
        <f t="shared" si="644"/>
        <v>0.17560000000009079</v>
      </c>
      <c r="C8247" s="167">
        <f t="shared" si="640"/>
        <v>268.39199999998368</v>
      </c>
      <c r="D8247" s="167">
        <f>IF('Lineær programmering opg 4'!$M$4=0,"-",(-A8247+'Lineær programmering opg 4'!$M$4)/'Lineær programmering opg 4'!$K$4*-1)</f>
        <v>395.71199999995645</v>
      </c>
      <c r="E8247" s="167">
        <f>IF('Lineær programmering opg 4'!$M$5=0,"-",(-A8247+'Lineær programmering opg 4'!$M$5)/'Lineær programmering opg 4'!$K$5*-1)</f>
        <v>268.39199999998368</v>
      </c>
      <c r="F8247" s="167" t="str">
        <f>IF('Lineær programmering opg 4'!$E$6=0,"-",(-A8247+'Lineær programmering opg 4'!$M$6)/'Lineær programmering opg 4'!$K$6*-1)</f>
        <v>-</v>
      </c>
      <c r="G8247" s="167" t="str">
        <f>IF('Lineær programmering opg 4'!$D$7=0,"-",((-A8247+'Lineær programmering opg 4'!$M$7)/'Lineær programmering opg 4'!$K$7)*-1)</f>
        <v>-</v>
      </c>
      <c r="H8247" s="167" t="str">
        <f>IF('Lineær programmering opg 4'!$C$8=0,"-",((-A8247+'Lineær programmering opg 4'!$M$8)/'Lineær programmering opg 4'!$K$8)*-1)</f>
        <v>-</v>
      </c>
      <c r="I8247" s="167" t="str">
        <f>IF('Lineær programmering opg 4'!$D$8=0,"-",'Lineær programmering opg 4'!$G$8)</f>
        <v>-</v>
      </c>
      <c r="J8247" s="295">
        <f>A8247*'Lineær programmering opg 4'!$C$11+Datatabel!C8247*'Lineær programmering opg 4'!$D$11</f>
        <v>44473.199999999728</v>
      </c>
      <c r="K8247" s="9">
        <f t="shared" si="642"/>
        <v>0</v>
      </c>
      <c r="L8247" s="9">
        <f t="shared" si="643"/>
        <v>0</v>
      </c>
    </row>
    <row r="8248" spans="1:12" ht="15" x14ac:dyDescent="0.25">
      <c r="A8248" s="167">
        <f t="shared" si="641"/>
        <v>42.12000000002179</v>
      </c>
      <c r="B8248" s="325">
        <f t="shared" si="644"/>
        <v>0.17550000000009081</v>
      </c>
      <c r="C8248" s="167">
        <f t="shared" si="640"/>
        <v>268.40999999998371</v>
      </c>
      <c r="D8248" s="167">
        <f>IF('Lineær programmering opg 4'!$M$4=0,"-",(-A8248+'Lineær programmering opg 4'!$M$4)/'Lineær programmering opg 4'!$K$4*-1)</f>
        <v>395.75999999995645</v>
      </c>
      <c r="E8248" s="167">
        <f>IF('Lineær programmering opg 4'!$M$5=0,"-",(-A8248+'Lineær programmering opg 4'!$M$5)/'Lineær programmering opg 4'!$K$5*-1)</f>
        <v>268.40999999998371</v>
      </c>
      <c r="F8248" s="167" t="str">
        <f>IF('Lineær programmering opg 4'!$E$6=0,"-",(-A8248+'Lineær programmering opg 4'!$M$6)/'Lineær programmering opg 4'!$K$6*-1)</f>
        <v>-</v>
      </c>
      <c r="G8248" s="167" t="str">
        <f>IF('Lineær programmering opg 4'!$D$7=0,"-",((-A8248+'Lineær programmering opg 4'!$M$7)/'Lineær programmering opg 4'!$K$7)*-1)</f>
        <v>-</v>
      </c>
      <c r="H8248" s="167" t="str">
        <f>IF('Lineær programmering opg 4'!$C$8=0,"-",((-A8248+'Lineær programmering opg 4'!$M$8)/'Lineær programmering opg 4'!$K$8)*-1)</f>
        <v>-</v>
      </c>
      <c r="I8248" s="167" t="str">
        <f>IF('Lineær programmering opg 4'!$D$8=0,"-",'Lineær programmering opg 4'!$G$8)</f>
        <v>-</v>
      </c>
      <c r="J8248" s="295">
        <f>A8248*'Lineær programmering opg 4'!$C$11+Datatabel!C8248*'Lineær programmering opg 4'!$D$11</f>
        <v>44473.499999999738</v>
      </c>
      <c r="K8248" s="9">
        <f t="shared" si="642"/>
        <v>0</v>
      </c>
      <c r="L8248" s="9">
        <f t="shared" si="643"/>
        <v>0</v>
      </c>
    </row>
    <row r="8249" spans="1:12" ht="15" x14ac:dyDescent="0.25">
      <c r="A8249" s="167">
        <f t="shared" si="641"/>
        <v>42.096000000021796</v>
      </c>
      <c r="B8249" s="325">
        <f t="shared" si="644"/>
        <v>0.17540000000009082</v>
      </c>
      <c r="C8249" s="167">
        <f t="shared" si="640"/>
        <v>268.42799999998368</v>
      </c>
      <c r="D8249" s="167">
        <f>IF('Lineær programmering opg 4'!$M$4=0,"-",(-A8249+'Lineær programmering opg 4'!$M$4)/'Lineær programmering opg 4'!$K$4*-1)</f>
        <v>395.80799999995639</v>
      </c>
      <c r="E8249" s="167">
        <f>IF('Lineær programmering opg 4'!$M$5=0,"-",(-A8249+'Lineær programmering opg 4'!$M$5)/'Lineær programmering opg 4'!$K$5*-1)</f>
        <v>268.42799999998368</v>
      </c>
      <c r="F8249" s="167" t="str">
        <f>IF('Lineær programmering opg 4'!$E$6=0,"-",(-A8249+'Lineær programmering opg 4'!$M$6)/'Lineær programmering opg 4'!$K$6*-1)</f>
        <v>-</v>
      </c>
      <c r="G8249" s="167" t="str">
        <f>IF('Lineær programmering opg 4'!$D$7=0,"-",((-A8249+'Lineær programmering opg 4'!$M$7)/'Lineær programmering opg 4'!$K$7)*-1)</f>
        <v>-</v>
      </c>
      <c r="H8249" s="167" t="str">
        <f>IF('Lineær programmering opg 4'!$C$8=0,"-",((-A8249+'Lineær programmering opg 4'!$M$8)/'Lineær programmering opg 4'!$K$8)*-1)</f>
        <v>-</v>
      </c>
      <c r="I8249" s="167" t="str">
        <f>IF('Lineær programmering opg 4'!$D$8=0,"-",'Lineær programmering opg 4'!$G$8)</f>
        <v>-</v>
      </c>
      <c r="J8249" s="295">
        <f>A8249*'Lineær programmering opg 4'!$C$11+Datatabel!C8249*'Lineær programmering opg 4'!$D$11</f>
        <v>44473.799999999734</v>
      </c>
      <c r="K8249" s="9">
        <f t="shared" si="642"/>
        <v>0</v>
      </c>
      <c r="L8249" s="9">
        <f t="shared" si="643"/>
        <v>0</v>
      </c>
    </row>
    <row r="8250" spans="1:12" ht="15" x14ac:dyDescent="0.25">
      <c r="A8250" s="167">
        <f t="shared" si="641"/>
        <v>42.072000000021802</v>
      </c>
      <c r="B8250" s="325">
        <f t="shared" si="644"/>
        <v>0.17530000000009083</v>
      </c>
      <c r="C8250" s="167">
        <f t="shared" si="640"/>
        <v>268.44599999998366</v>
      </c>
      <c r="D8250" s="167">
        <f>IF('Lineær programmering opg 4'!$M$4=0,"-",(-A8250+'Lineær programmering opg 4'!$M$4)/'Lineær programmering opg 4'!$K$4*-1)</f>
        <v>395.8559999999564</v>
      </c>
      <c r="E8250" s="167">
        <f>IF('Lineær programmering opg 4'!$M$5=0,"-",(-A8250+'Lineær programmering opg 4'!$M$5)/'Lineær programmering opg 4'!$K$5*-1)</f>
        <v>268.44599999998366</v>
      </c>
      <c r="F8250" s="167" t="str">
        <f>IF('Lineær programmering opg 4'!$E$6=0,"-",(-A8250+'Lineær programmering opg 4'!$M$6)/'Lineær programmering opg 4'!$K$6*-1)</f>
        <v>-</v>
      </c>
      <c r="G8250" s="167" t="str">
        <f>IF('Lineær programmering opg 4'!$D$7=0,"-",((-A8250+'Lineær programmering opg 4'!$M$7)/'Lineær programmering opg 4'!$K$7)*-1)</f>
        <v>-</v>
      </c>
      <c r="H8250" s="167" t="str">
        <f>IF('Lineær programmering opg 4'!$C$8=0,"-",((-A8250+'Lineær programmering opg 4'!$M$8)/'Lineær programmering opg 4'!$K$8)*-1)</f>
        <v>-</v>
      </c>
      <c r="I8250" s="167" t="str">
        <f>IF('Lineær programmering opg 4'!$D$8=0,"-",'Lineær programmering opg 4'!$G$8)</f>
        <v>-</v>
      </c>
      <c r="J8250" s="295">
        <f>A8250*'Lineær programmering opg 4'!$C$11+Datatabel!C8250*'Lineær programmering opg 4'!$D$11</f>
        <v>44474.099999999729</v>
      </c>
      <c r="K8250" s="9">
        <f t="shared" si="642"/>
        <v>0</v>
      </c>
      <c r="L8250" s="9">
        <f t="shared" si="643"/>
        <v>0</v>
      </c>
    </row>
    <row r="8251" spans="1:12" ht="15" x14ac:dyDescent="0.25">
      <c r="A8251" s="167">
        <f t="shared" si="641"/>
        <v>42.048000000021801</v>
      </c>
      <c r="B8251" s="325">
        <f t="shared" si="644"/>
        <v>0.17520000000009084</v>
      </c>
      <c r="C8251" s="167">
        <f t="shared" si="640"/>
        <v>268.46399999998363</v>
      </c>
      <c r="D8251" s="167">
        <f>IF('Lineær programmering opg 4'!$M$4=0,"-",(-A8251+'Lineær programmering opg 4'!$M$4)/'Lineær programmering opg 4'!$K$4*-1)</f>
        <v>395.9039999999564</v>
      </c>
      <c r="E8251" s="167">
        <f>IF('Lineær programmering opg 4'!$M$5=0,"-",(-A8251+'Lineær programmering opg 4'!$M$5)/'Lineær programmering opg 4'!$K$5*-1)</f>
        <v>268.46399999998363</v>
      </c>
      <c r="F8251" s="167" t="str">
        <f>IF('Lineær programmering opg 4'!$E$6=0,"-",(-A8251+'Lineær programmering opg 4'!$M$6)/'Lineær programmering opg 4'!$K$6*-1)</f>
        <v>-</v>
      </c>
      <c r="G8251" s="167" t="str">
        <f>IF('Lineær programmering opg 4'!$D$7=0,"-",((-A8251+'Lineær programmering opg 4'!$M$7)/'Lineær programmering opg 4'!$K$7)*-1)</f>
        <v>-</v>
      </c>
      <c r="H8251" s="167" t="str">
        <f>IF('Lineær programmering opg 4'!$C$8=0,"-",((-A8251+'Lineær programmering opg 4'!$M$8)/'Lineær programmering opg 4'!$K$8)*-1)</f>
        <v>-</v>
      </c>
      <c r="I8251" s="167" t="str">
        <f>IF('Lineær programmering opg 4'!$D$8=0,"-",'Lineær programmering opg 4'!$G$8)</f>
        <v>-</v>
      </c>
      <c r="J8251" s="295">
        <f>A8251*'Lineær programmering opg 4'!$C$11+Datatabel!C8251*'Lineær programmering opg 4'!$D$11</f>
        <v>44474.399999999725</v>
      </c>
      <c r="K8251" s="9">
        <f t="shared" si="642"/>
        <v>0</v>
      </c>
      <c r="L8251" s="9">
        <f t="shared" si="643"/>
        <v>0</v>
      </c>
    </row>
    <row r="8252" spans="1:12" ht="15" x14ac:dyDescent="0.25">
      <c r="A8252" s="167">
        <f t="shared" si="641"/>
        <v>42.0240000000218</v>
      </c>
      <c r="B8252" s="325">
        <f t="shared" si="644"/>
        <v>0.17510000000009085</v>
      </c>
      <c r="C8252" s="167">
        <f t="shared" si="640"/>
        <v>268.48199999998366</v>
      </c>
      <c r="D8252" s="167">
        <f>IF('Lineær programmering opg 4'!$M$4=0,"-",(-A8252+'Lineær programmering opg 4'!$M$4)/'Lineær programmering opg 4'!$K$4*-1)</f>
        <v>395.9519999999564</v>
      </c>
      <c r="E8252" s="167">
        <f>IF('Lineær programmering opg 4'!$M$5=0,"-",(-A8252+'Lineær programmering opg 4'!$M$5)/'Lineær programmering opg 4'!$K$5*-1)</f>
        <v>268.48199999998366</v>
      </c>
      <c r="F8252" s="167" t="str">
        <f>IF('Lineær programmering opg 4'!$E$6=0,"-",(-A8252+'Lineær programmering opg 4'!$M$6)/'Lineær programmering opg 4'!$K$6*-1)</f>
        <v>-</v>
      </c>
      <c r="G8252" s="167" t="str">
        <f>IF('Lineær programmering opg 4'!$D$7=0,"-",((-A8252+'Lineær programmering opg 4'!$M$7)/'Lineær programmering opg 4'!$K$7)*-1)</f>
        <v>-</v>
      </c>
      <c r="H8252" s="167" t="str">
        <f>IF('Lineær programmering opg 4'!$C$8=0,"-",((-A8252+'Lineær programmering opg 4'!$M$8)/'Lineær programmering opg 4'!$K$8)*-1)</f>
        <v>-</v>
      </c>
      <c r="I8252" s="167" t="str">
        <f>IF('Lineær programmering opg 4'!$D$8=0,"-",'Lineær programmering opg 4'!$G$8)</f>
        <v>-</v>
      </c>
      <c r="J8252" s="295">
        <f>A8252*'Lineær programmering opg 4'!$C$11+Datatabel!C8252*'Lineær programmering opg 4'!$D$11</f>
        <v>44474.699999999728</v>
      </c>
      <c r="K8252" s="9">
        <f t="shared" si="642"/>
        <v>0</v>
      </c>
      <c r="L8252" s="9">
        <f t="shared" si="643"/>
        <v>0</v>
      </c>
    </row>
    <row r="8253" spans="1:12" ht="15" x14ac:dyDescent="0.25">
      <c r="A8253" s="167">
        <f t="shared" si="641"/>
        <v>42.000000000021807</v>
      </c>
      <c r="B8253" s="325">
        <f t="shared" si="644"/>
        <v>0.17500000000009086</v>
      </c>
      <c r="C8253" s="167">
        <f t="shared" si="640"/>
        <v>268.49999999998363</v>
      </c>
      <c r="D8253" s="167">
        <f>IF('Lineær programmering opg 4'!$M$4=0,"-",(-A8253+'Lineær programmering opg 4'!$M$4)/'Lineær programmering opg 4'!$K$4*-1)</f>
        <v>395.9999999999564</v>
      </c>
      <c r="E8253" s="167">
        <f>IF('Lineær programmering opg 4'!$M$5=0,"-",(-A8253+'Lineær programmering opg 4'!$M$5)/'Lineær programmering opg 4'!$K$5*-1)</f>
        <v>268.49999999998363</v>
      </c>
      <c r="F8253" s="167" t="str">
        <f>IF('Lineær programmering opg 4'!$E$6=0,"-",(-A8253+'Lineær programmering opg 4'!$M$6)/'Lineær programmering opg 4'!$K$6*-1)</f>
        <v>-</v>
      </c>
      <c r="G8253" s="167" t="str">
        <f>IF('Lineær programmering opg 4'!$D$7=0,"-",((-A8253+'Lineær programmering opg 4'!$M$7)/'Lineær programmering opg 4'!$K$7)*-1)</f>
        <v>-</v>
      </c>
      <c r="H8253" s="167" t="str">
        <f>IF('Lineær programmering opg 4'!$C$8=0,"-",((-A8253+'Lineær programmering opg 4'!$M$8)/'Lineær programmering opg 4'!$K$8)*-1)</f>
        <v>-</v>
      </c>
      <c r="I8253" s="167" t="str">
        <f>IF('Lineær programmering opg 4'!$D$8=0,"-",'Lineær programmering opg 4'!$G$8)</f>
        <v>-</v>
      </c>
      <c r="J8253" s="295">
        <f>A8253*'Lineær programmering opg 4'!$C$11+Datatabel!C8253*'Lineær programmering opg 4'!$D$11</f>
        <v>44474.999999999724</v>
      </c>
      <c r="K8253" s="9">
        <f t="shared" si="642"/>
        <v>0</v>
      </c>
      <c r="L8253" s="9">
        <f t="shared" si="643"/>
        <v>0</v>
      </c>
    </row>
    <row r="8254" spans="1:12" ht="15" x14ac:dyDescent="0.25">
      <c r="A8254" s="167">
        <f t="shared" si="641"/>
        <v>41.976000000021813</v>
      </c>
      <c r="B8254" s="325">
        <f t="shared" si="644"/>
        <v>0.17490000000009087</v>
      </c>
      <c r="C8254" s="167">
        <f t="shared" si="640"/>
        <v>268.51799999998366</v>
      </c>
      <c r="D8254" s="167">
        <f>IF('Lineær programmering opg 4'!$M$4=0,"-",(-A8254+'Lineær programmering opg 4'!$M$4)/'Lineær programmering opg 4'!$K$4*-1)</f>
        <v>396.04799999995635</v>
      </c>
      <c r="E8254" s="167">
        <f>IF('Lineær programmering opg 4'!$M$5=0,"-",(-A8254+'Lineær programmering opg 4'!$M$5)/'Lineær programmering opg 4'!$K$5*-1)</f>
        <v>268.51799999998366</v>
      </c>
      <c r="F8254" s="167" t="str">
        <f>IF('Lineær programmering opg 4'!$E$6=0,"-",(-A8254+'Lineær programmering opg 4'!$M$6)/'Lineær programmering opg 4'!$K$6*-1)</f>
        <v>-</v>
      </c>
      <c r="G8254" s="167" t="str">
        <f>IF('Lineær programmering opg 4'!$D$7=0,"-",((-A8254+'Lineær programmering opg 4'!$M$7)/'Lineær programmering opg 4'!$K$7)*-1)</f>
        <v>-</v>
      </c>
      <c r="H8254" s="167" t="str">
        <f>IF('Lineær programmering opg 4'!$C$8=0,"-",((-A8254+'Lineær programmering opg 4'!$M$8)/'Lineær programmering opg 4'!$K$8)*-1)</f>
        <v>-</v>
      </c>
      <c r="I8254" s="167" t="str">
        <f>IF('Lineær programmering opg 4'!$D$8=0,"-",'Lineær programmering opg 4'!$G$8)</f>
        <v>-</v>
      </c>
      <c r="J8254" s="295">
        <f>A8254*'Lineær programmering opg 4'!$C$11+Datatabel!C8254*'Lineær programmering opg 4'!$D$11</f>
        <v>44475.299999999734</v>
      </c>
      <c r="K8254" s="9">
        <f t="shared" si="642"/>
        <v>0</v>
      </c>
      <c r="L8254" s="9">
        <f t="shared" si="643"/>
        <v>0</v>
      </c>
    </row>
    <row r="8255" spans="1:12" ht="15" x14ac:dyDescent="0.25">
      <c r="A8255" s="167">
        <f t="shared" si="641"/>
        <v>41.952000000021812</v>
      </c>
      <c r="B8255" s="325">
        <f t="shared" si="644"/>
        <v>0.17480000000009088</v>
      </c>
      <c r="C8255" s="167">
        <f t="shared" si="640"/>
        <v>268.53599999998363</v>
      </c>
      <c r="D8255" s="167">
        <f>IF('Lineær programmering opg 4'!$M$4=0,"-",(-A8255+'Lineær programmering opg 4'!$M$4)/'Lineær programmering opg 4'!$K$4*-1)</f>
        <v>396.09599999995635</v>
      </c>
      <c r="E8255" s="167">
        <f>IF('Lineær programmering opg 4'!$M$5=0,"-",(-A8255+'Lineær programmering opg 4'!$M$5)/'Lineær programmering opg 4'!$K$5*-1)</f>
        <v>268.53599999998363</v>
      </c>
      <c r="F8255" s="167" t="str">
        <f>IF('Lineær programmering opg 4'!$E$6=0,"-",(-A8255+'Lineær programmering opg 4'!$M$6)/'Lineær programmering opg 4'!$K$6*-1)</f>
        <v>-</v>
      </c>
      <c r="G8255" s="167" t="str">
        <f>IF('Lineær programmering opg 4'!$D$7=0,"-",((-A8255+'Lineær programmering opg 4'!$M$7)/'Lineær programmering opg 4'!$K$7)*-1)</f>
        <v>-</v>
      </c>
      <c r="H8255" s="167" t="str">
        <f>IF('Lineær programmering opg 4'!$C$8=0,"-",((-A8255+'Lineær programmering opg 4'!$M$8)/'Lineær programmering opg 4'!$K$8)*-1)</f>
        <v>-</v>
      </c>
      <c r="I8255" s="167" t="str">
        <f>IF('Lineær programmering opg 4'!$D$8=0,"-",'Lineær programmering opg 4'!$G$8)</f>
        <v>-</v>
      </c>
      <c r="J8255" s="295">
        <f>A8255*'Lineær programmering opg 4'!$C$11+Datatabel!C8255*'Lineær programmering opg 4'!$D$11</f>
        <v>44475.599999999722</v>
      </c>
      <c r="K8255" s="9">
        <f t="shared" si="642"/>
        <v>0</v>
      </c>
      <c r="L8255" s="9">
        <f t="shared" si="643"/>
        <v>0</v>
      </c>
    </row>
    <row r="8256" spans="1:12" ht="15" x14ac:dyDescent="0.25">
      <c r="A8256" s="167">
        <f t="shared" si="641"/>
        <v>41.928000000021811</v>
      </c>
      <c r="B8256" s="325">
        <f t="shared" si="644"/>
        <v>0.17470000000009089</v>
      </c>
      <c r="C8256" s="167">
        <f t="shared" si="640"/>
        <v>268.55399999998366</v>
      </c>
      <c r="D8256" s="167">
        <f>IF('Lineær programmering opg 4'!$M$4=0,"-",(-A8256+'Lineær programmering opg 4'!$M$4)/'Lineær programmering opg 4'!$K$4*-1)</f>
        <v>396.14399999995635</v>
      </c>
      <c r="E8256" s="167">
        <f>IF('Lineær programmering opg 4'!$M$5=0,"-",(-A8256+'Lineær programmering opg 4'!$M$5)/'Lineær programmering opg 4'!$K$5*-1)</f>
        <v>268.55399999998366</v>
      </c>
      <c r="F8256" s="167" t="str">
        <f>IF('Lineær programmering opg 4'!$E$6=0,"-",(-A8256+'Lineær programmering opg 4'!$M$6)/'Lineær programmering opg 4'!$K$6*-1)</f>
        <v>-</v>
      </c>
      <c r="G8256" s="167" t="str">
        <f>IF('Lineær programmering opg 4'!$D$7=0,"-",((-A8256+'Lineær programmering opg 4'!$M$7)/'Lineær programmering opg 4'!$K$7)*-1)</f>
        <v>-</v>
      </c>
      <c r="H8256" s="167" t="str">
        <f>IF('Lineær programmering opg 4'!$C$8=0,"-",((-A8256+'Lineær programmering opg 4'!$M$8)/'Lineær programmering opg 4'!$K$8)*-1)</f>
        <v>-</v>
      </c>
      <c r="I8256" s="167" t="str">
        <f>IF('Lineær programmering opg 4'!$D$8=0,"-",'Lineær programmering opg 4'!$G$8)</f>
        <v>-</v>
      </c>
      <c r="J8256" s="295">
        <f>A8256*'Lineær programmering opg 4'!$C$11+Datatabel!C8256*'Lineær programmering opg 4'!$D$11</f>
        <v>44475.899999999725</v>
      </c>
      <c r="K8256" s="9">
        <f t="shared" si="642"/>
        <v>0</v>
      </c>
      <c r="L8256" s="9">
        <f t="shared" si="643"/>
        <v>0</v>
      </c>
    </row>
    <row r="8257" spans="1:12" ht="15" x14ac:dyDescent="0.25">
      <c r="A8257" s="167">
        <f t="shared" si="641"/>
        <v>41.904000000021817</v>
      </c>
      <c r="B8257" s="325">
        <f t="shared" si="644"/>
        <v>0.1746000000000909</v>
      </c>
      <c r="C8257" s="167">
        <f t="shared" si="640"/>
        <v>268.57199999998363</v>
      </c>
      <c r="D8257" s="167">
        <f>IF('Lineær programmering opg 4'!$M$4=0,"-",(-A8257+'Lineær programmering opg 4'!$M$4)/'Lineær programmering opg 4'!$K$4*-1)</f>
        <v>396.19199999995635</v>
      </c>
      <c r="E8257" s="167">
        <f>IF('Lineær programmering opg 4'!$M$5=0,"-",(-A8257+'Lineær programmering opg 4'!$M$5)/'Lineær programmering opg 4'!$K$5*-1)</f>
        <v>268.57199999998363</v>
      </c>
      <c r="F8257" s="167" t="str">
        <f>IF('Lineær programmering opg 4'!$E$6=0,"-",(-A8257+'Lineær programmering opg 4'!$M$6)/'Lineær programmering opg 4'!$K$6*-1)</f>
        <v>-</v>
      </c>
      <c r="G8257" s="167" t="str">
        <f>IF('Lineær programmering opg 4'!$D$7=0,"-",((-A8257+'Lineær programmering opg 4'!$M$7)/'Lineær programmering opg 4'!$K$7)*-1)</f>
        <v>-</v>
      </c>
      <c r="H8257" s="167" t="str">
        <f>IF('Lineær programmering opg 4'!$C$8=0,"-",((-A8257+'Lineær programmering opg 4'!$M$8)/'Lineær programmering opg 4'!$K$8)*-1)</f>
        <v>-</v>
      </c>
      <c r="I8257" s="167" t="str">
        <f>IF('Lineær programmering opg 4'!$D$8=0,"-",'Lineær programmering opg 4'!$G$8)</f>
        <v>-</v>
      </c>
      <c r="J8257" s="295">
        <f>A8257*'Lineær programmering opg 4'!$C$11+Datatabel!C8257*'Lineær programmering opg 4'!$D$11</f>
        <v>44476.199999999728</v>
      </c>
      <c r="K8257" s="9">
        <f t="shared" si="642"/>
        <v>0</v>
      </c>
      <c r="L8257" s="9">
        <f t="shared" si="643"/>
        <v>0</v>
      </c>
    </row>
    <row r="8258" spans="1:12" ht="15" x14ac:dyDescent="0.25">
      <c r="A8258" s="167">
        <f t="shared" si="641"/>
        <v>41.880000000021823</v>
      </c>
      <c r="B8258" s="325">
        <f t="shared" si="644"/>
        <v>0.17450000000009092</v>
      </c>
      <c r="C8258" s="167">
        <f t="shared" si="640"/>
        <v>268.58999999998366</v>
      </c>
      <c r="D8258" s="167">
        <f>IF('Lineær programmering opg 4'!$M$4=0,"-",(-A8258+'Lineær programmering opg 4'!$M$4)/'Lineær programmering opg 4'!$K$4*-1)</f>
        <v>396.23999999995635</v>
      </c>
      <c r="E8258" s="167">
        <f>IF('Lineær programmering opg 4'!$M$5=0,"-",(-A8258+'Lineær programmering opg 4'!$M$5)/'Lineær programmering opg 4'!$K$5*-1)</f>
        <v>268.58999999998366</v>
      </c>
      <c r="F8258" s="167" t="str">
        <f>IF('Lineær programmering opg 4'!$E$6=0,"-",(-A8258+'Lineær programmering opg 4'!$M$6)/'Lineær programmering opg 4'!$K$6*-1)</f>
        <v>-</v>
      </c>
      <c r="G8258" s="167" t="str">
        <f>IF('Lineær programmering opg 4'!$D$7=0,"-",((-A8258+'Lineær programmering opg 4'!$M$7)/'Lineær programmering opg 4'!$K$7)*-1)</f>
        <v>-</v>
      </c>
      <c r="H8258" s="167" t="str">
        <f>IF('Lineær programmering opg 4'!$C$8=0,"-",((-A8258+'Lineær programmering opg 4'!$M$8)/'Lineær programmering opg 4'!$K$8)*-1)</f>
        <v>-</v>
      </c>
      <c r="I8258" s="167" t="str">
        <f>IF('Lineær programmering opg 4'!$D$8=0,"-",'Lineær programmering opg 4'!$G$8)</f>
        <v>-</v>
      </c>
      <c r="J8258" s="295">
        <f>A8258*'Lineær programmering opg 4'!$C$11+Datatabel!C8258*'Lineær programmering opg 4'!$D$11</f>
        <v>44476.499999999731</v>
      </c>
      <c r="K8258" s="9">
        <f t="shared" si="642"/>
        <v>0</v>
      </c>
      <c r="L8258" s="9">
        <f t="shared" si="643"/>
        <v>0</v>
      </c>
    </row>
    <row r="8259" spans="1:12" ht="15" x14ac:dyDescent="0.25">
      <c r="A8259" s="167">
        <f t="shared" si="641"/>
        <v>41.856000000021822</v>
      </c>
      <c r="B8259" s="325">
        <f t="shared" si="644"/>
        <v>0.17440000000009093</v>
      </c>
      <c r="C8259" s="167">
        <f t="shared" ref="C8259:C8322" si="645">MIN(D8259,E8259,F8259,G8259,H8259,I8259)</f>
        <v>268.60799999998363</v>
      </c>
      <c r="D8259" s="167">
        <f>IF('Lineær programmering opg 4'!$M$4=0,"-",(-A8259+'Lineær programmering opg 4'!$M$4)/'Lineær programmering opg 4'!$K$4*-1)</f>
        <v>396.28799999995636</v>
      </c>
      <c r="E8259" s="167">
        <f>IF('Lineær programmering opg 4'!$M$5=0,"-",(-A8259+'Lineær programmering opg 4'!$M$5)/'Lineær programmering opg 4'!$K$5*-1)</f>
        <v>268.60799999998363</v>
      </c>
      <c r="F8259" s="167" t="str">
        <f>IF('Lineær programmering opg 4'!$E$6=0,"-",(-A8259+'Lineær programmering opg 4'!$M$6)/'Lineær programmering opg 4'!$K$6*-1)</f>
        <v>-</v>
      </c>
      <c r="G8259" s="167" t="str">
        <f>IF('Lineær programmering opg 4'!$D$7=0,"-",((-A8259+'Lineær programmering opg 4'!$M$7)/'Lineær programmering opg 4'!$K$7)*-1)</f>
        <v>-</v>
      </c>
      <c r="H8259" s="167" t="str">
        <f>IF('Lineær programmering opg 4'!$C$8=0,"-",((-A8259+'Lineær programmering opg 4'!$M$8)/'Lineær programmering opg 4'!$K$8)*-1)</f>
        <v>-</v>
      </c>
      <c r="I8259" s="167" t="str">
        <f>IF('Lineær programmering opg 4'!$D$8=0,"-",'Lineær programmering opg 4'!$G$8)</f>
        <v>-</v>
      </c>
      <c r="J8259" s="295">
        <f>A8259*'Lineær programmering opg 4'!$C$11+Datatabel!C8259*'Lineær programmering opg 4'!$D$11</f>
        <v>44476.799999999726</v>
      </c>
      <c r="K8259" s="9">
        <f t="shared" si="642"/>
        <v>0</v>
      </c>
      <c r="L8259" s="9">
        <f t="shared" si="643"/>
        <v>0</v>
      </c>
    </row>
    <row r="8260" spans="1:12" ht="15" x14ac:dyDescent="0.25">
      <c r="A8260" s="167">
        <f t="shared" ref="A8260:A8323" si="646">$A$3*B8260</f>
        <v>41.832000000021822</v>
      </c>
      <c r="B8260" s="325">
        <f t="shared" si="644"/>
        <v>0.17430000000009094</v>
      </c>
      <c r="C8260" s="167">
        <f t="shared" si="645"/>
        <v>268.62599999998366</v>
      </c>
      <c r="D8260" s="167">
        <f>IF('Lineær programmering opg 4'!$M$4=0,"-",(-A8260+'Lineær programmering opg 4'!$M$4)/'Lineær programmering opg 4'!$K$4*-1)</f>
        <v>396.33599999995636</v>
      </c>
      <c r="E8260" s="167">
        <f>IF('Lineær programmering opg 4'!$M$5=0,"-",(-A8260+'Lineær programmering opg 4'!$M$5)/'Lineær programmering opg 4'!$K$5*-1)</f>
        <v>268.62599999998366</v>
      </c>
      <c r="F8260" s="167" t="str">
        <f>IF('Lineær programmering opg 4'!$E$6=0,"-",(-A8260+'Lineær programmering opg 4'!$M$6)/'Lineær programmering opg 4'!$K$6*-1)</f>
        <v>-</v>
      </c>
      <c r="G8260" s="167" t="str">
        <f>IF('Lineær programmering opg 4'!$D$7=0,"-",((-A8260+'Lineær programmering opg 4'!$M$7)/'Lineær programmering opg 4'!$K$7)*-1)</f>
        <v>-</v>
      </c>
      <c r="H8260" s="167" t="str">
        <f>IF('Lineær programmering opg 4'!$C$8=0,"-",((-A8260+'Lineær programmering opg 4'!$M$8)/'Lineær programmering opg 4'!$K$8)*-1)</f>
        <v>-</v>
      </c>
      <c r="I8260" s="167" t="str">
        <f>IF('Lineær programmering opg 4'!$D$8=0,"-",'Lineær programmering opg 4'!$G$8)</f>
        <v>-</v>
      </c>
      <c r="J8260" s="295">
        <f>A8260*'Lineær programmering opg 4'!$C$11+Datatabel!C8260*'Lineær programmering opg 4'!$D$11</f>
        <v>44477.099999999729</v>
      </c>
      <c r="K8260" s="9">
        <f t="shared" ref="K8260:K8323" si="647">IF($J$10004=J8260,A8260,0)</f>
        <v>0</v>
      </c>
      <c r="L8260" s="9">
        <f t="shared" ref="L8260:L8323" si="648">IF(J8260=$J$10004,C8260,0)</f>
        <v>0</v>
      </c>
    </row>
    <row r="8261" spans="1:12" ht="15" x14ac:dyDescent="0.25">
      <c r="A8261" s="167">
        <f t="shared" si="646"/>
        <v>41.808000000021828</v>
      </c>
      <c r="B8261" s="325">
        <f t="shared" ref="B8261:B8324" si="649">B8260-0.01%</f>
        <v>0.17420000000009095</v>
      </c>
      <c r="C8261" s="167">
        <f t="shared" si="645"/>
        <v>268.64399999998363</v>
      </c>
      <c r="D8261" s="167">
        <f>IF('Lineær programmering opg 4'!$M$4=0,"-",(-A8261+'Lineær programmering opg 4'!$M$4)/'Lineær programmering opg 4'!$K$4*-1)</f>
        <v>396.38399999995636</v>
      </c>
      <c r="E8261" s="167">
        <f>IF('Lineær programmering opg 4'!$M$5=0,"-",(-A8261+'Lineær programmering opg 4'!$M$5)/'Lineær programmering opg 4'!$K$5*-1)</f>
        <v>268.64399999998363</v>
      </c>
      <c r="F8261" s="167" t="str">
        <f>IF('Lineær programmering opg 4'!$E$6=0,"-",(-A8261+'Lineær programmering opg 4'!$M$6)/'Lineær programmering opg 4'!$K$6*-1)</f>
        <v>-</v>
      </c>
      <c r="G8261" s="167" t="str">
        <f>IF('Lineær programmering opg 4'!$D$7=0,"-",((-A8261+'Lineær programmering opg 4'!$M$7)/'Lineær programmering opg 4'!$K$7)*-1)</f>
        <v>-</v>
      </c>
      <c r="H8261" s="167" t="str">
        <f>IF('Lineær programmering opg 4'!$C$8=0,"-",((-A8261+'Lineær programmering opg 4'!$M$8)/'Lineær programmering opg 4'!$K$8)*-1)</f>
        <v>-</v>
      </c>
      <c r="I8261" s="167" t="str">
        <f>IF('Lineær programmering opg 4'!$D$8=0,"-",'Lineær programmering opg 4'!$G$8)</f>
        <v>-</v>
      </c>
      <c r="J8261" s="295">
        <f>A8261*'Lineær programmering opg 4'!$C$11+Datatabel!C8261*'Lineær programmering opg 4'!$D$11</f>
        <v>44477.399999999732</v>
      </c>
      <c r="K8261" s="9">
        <f t="shared" si="647"/>
        <v>0</v>
      </c>
      <c r="L8261" s="9">
        <f t="shared" si="648"/>
        <v>0</v>
      </c>
    </row>
    <row r="8262" spans="1:12" ht="15" x14ac:dyDescent="0.25">
      <c r="A8262" s="167">
        <f t="shared" si="646"/>
        <v>41.784000000021834</v>
      </c>
      <c r="B8262" s="325">
        <f t="shared" si="649"/>
        <v>0.17410000000009096</v>
      </c>
      <c r="C8262" s="167">
        <f t="shared" si="645"/>
        <v>268.66199999998366</v>
      </c>
      <c r="D8262" s="167">
        <f>IF('Lineær programmering opg 4'!$M$4=0,"-",(-A8262+'Lineær programmering opg 4'!$M$4)/'Lineær programmering opg 4'!$K$4*-1)</f>
        <v>396.43199999995636</v>
      </c>
      <c r="E8262" s="167">
        <f>IF('Lineær programmering opg 4'!$M$5=0,"-",(-A8262+'Lineær programmering opg 4'!$M$5)/'Lineær programmering opg 4'!$K$5*-1)</f>
        <v>268.66199999998366</v>
      </c>
      <c r="F8262" s="167" t="str">
        <f>IF('Lineær programmering opg 4'!$E$6=0,"-",(-A8262+'Lineær programmering opg 4'!$M$6)/'Lineær programmering opg 4'!$K$6*-1)</f>
        <v>-</v>
      </c>
      <c r="G8262" s="167" t="str">
        <f>IF('Lineær programmering opg 4'!$D$7=0,"-",((-A8262+'Lineær programmering opg 4'!$M$7)/'Lineær programmering opg 4'!$K$7)*-1)</f>
        <v>-</v>
      </c>
      <c r="H8262" s="167" t="str">
        <f>IF('Lineær programmering opg 4'!$C$8=0,"-",((-A8262+'Lineær programmering opg 4'!$M$8)/'Lineær programmering opg 4'!$K$8)*-1)</f>
        <v>-</v>
      </c>
      <c r="I8262" s="167" t="str">
        <f>IF('Lineær programmering opg 4'!$D$8=0,"-",'Lineær programmering opg 4'!$G$8)</f>
        <v>-</v>
      </c>
      <c r="J8262" s="295">
        <f>A8262*'Lineær programmering opg 4'!$C$11+Datatabel!C8262*'Lineær programmering opg 4'!$D$11</f>
        <v>44477.699999999735</v>
      </c>
      <c r="K8262" s="9">
        <f t="shared" si="647"/>
        <v>0</v>
      </c>
      <c r="L8262" s="9">
        <f t="shared" si="648"/>
        <v>0</v>
      </c>
    </row>
    <row r="8263" spans="1:12" ht="15" x14ac:dyDescent="0.25">
      <c r="A8263" s="167">
        <f t="shared" si="646"/>
        <v>41.760000000021833</v>
      </c>
      <c r="B8263" s="325">
        <f t="shared" si="649"/>
        <v>0.17400000000009097</v>
      </c>
      <c r="C8263" s="167">
        <f t="shared" si="645"/>
        <v>268.67999999998364</v>
      </c>
      <c r="D8263" s="167">
        <f>IF('Lineær programmering opg 4'!$M$4=0,"-",(-A8263+'Lineær programmering opg 4'!$M$4)/'Lineær programmering opg 4'!$K$4*-1)</f>
        <v>396.47999999995636</v>
      </c>
      <c r="E8263" s="167">
        <f>IF('Lineær programmering opg 4'!$M$5=0,"-",(-A8263+'Lineær programmering opg 4'!$M$5)/'Lineær programmering opg 4'!$K$5*-1)</f>
        <v>268.67999999998364</v>
      </c>
      <c r="F8263" s="167" t="str">
        <f>IF('Lineær programmering opg 4'!$E$6=0,"-",(-A8263+'Lineær programmering opg 4'!$M$6)/'Lineær programmering opg 4'!$K$6*-1)</f>
        <v>-</v>
      </c>
      <c r="G8263" s="167" t="str">
        <f>IF('Lineær programmering opg 4'!$D$7=0,"-",((-A8263+'Lineær programmering opg 4'!$M$7)/'Lineær programmering opg 4'!$K$7)*-1)</f>
        <v>-</v>
      </c>
      <c r="H8263" s="167" t="str">
        <f>IF('Lineær programmering opg 4'!$C$8=0,"-",((-A8263+'Lineær programmering opg 4'!$M$8)/'Lineær programmering opg 4'!$K$8)*-1)</f>
        <v>-</v>
      </c>
      <c r="I8263" s="167" t="str">
        <f>IF('Lineær programmering opg 4'!$D$8=0,"-",'Lineær programmering opg 4'!$G$8)</f>
        <v>-</v>
      </c>
      <c r="J8263" s="295">
        <f>A8263*'Lineær programmering opg 4'!$C$11+Datatabel!C8263*'Lineær programmering opg 4'!$D$11</f>
        <v>44477.999999999731</v>
      </c>
      <c r="K8263" s="9">
        <f t="shared" si="647"/>
        <v>0</v>
      </c>
      <c r="L8263" s="9">
        <f t="shared" si="648"/>
        <v>0</v>
      </c>
    </row>
    <row r="8264" spans="1:12" ht="15" x14ac:dyDescent="0.25">
      <c r="A8264" s="167">
        <f t="shared" si="646"/>
        <v>41.736000000021832</v>
      </c>
      <c r="B8264" s="325">
        <f t="shared" si="649"/>
        <v>0.17390000000009098</v>
      </c>
      <c r="C8264" s="167">
        <f t="shared" si="645"/>
        <v>268.69799999998367</v>
      </c>
      <c r="D8264" s="167">
        <f>IF('Lineær programmering opg 4'!$M$4=0,"-",(-A8264+'Lineær programmering opg 4'!$M$4)/'Lineær programmering opg 4'!$K$4*-1)</f>
        <v>396.52799999995636</v>
      </c>
      <c r="E8264" s="167">
        <f>IF('Lineær programmering opg 4'!$M$5=0,"-",(-A8264+'Lineær programmering opg 4'!$M$5)/'Lineær programmering opg 4'!$K$5*-1)</f>
        <v>268.69799999998367</v>
      </c>
      <c r="F8264" s="167" t="str">
        <f>IF('Lineær programmering opg 4'!$E$6=0,"-",(-A8264+'Lineær programmering opg 4'!$M$6)/'Lineær programmering opg 4'!$K$6*-1)</f>
        <v>-</v>
      </c>
      <c r="G8264" s="167" t="str">
        <f>IF('Lineær programmering opg 4'!$D$7=0,"-",((-A8264+'Lineær programmering opg 4'!$M$7)/'Lineær programmering opg 4'!$K$7)*-1)</f>
        <v>-</v>
      </c>
      <c r="H8264" s="167" t="str">
        <f>IF('Lineær programmering opg 4'!$C$8=0,"-",((-A8264+'Lineær programmering opg 4'!$M$8)/'Lineær programmering opg 4'!$K$8)*-1)</f>
        <v>-</v>
      </c>
      <c r="I8264" s="167" t="str">
        <f>IF('Lineær programmering opg 4'!$D$8=0,"-",'Lineær programmering opg 4'!$G$8)</f>
        <v>-</v>
      </c>
      <c r="J8264" s="295">
        <f>A8264*'Lineær programmering opg 4'!$C$11+Datatabel!C8264*'Lineær programmering opg 4'!$D$11</f>
        <v>44478.299999999734</v>
      </c>
      <c r="K8264" s="9">
        <f t="shared" si="647"/>
        <v>0</v>
      </c>
      <c r="L8264" s="9">
        <f t="shared" si="648"/>
        <v>0</v>
      </c>
    </row>
    <row r="8265" spans="1:12" ht="15" x14ac:dyDescent="0.25">
      <c r="A8265" s="167">
        <f t="shared" si="646"/>
        <v>41.712000000021838</v>
      </c>
      <c r="B8265" s="325">
        <f t="shared" si="649"/>
        <v>0.17380000000009099</v>
      </c>
      <c r="C8265" s="167">
        <f t="shared" si="645"/>
        <v>268.71599999998364</v>
      </c>
      <c r="D8265" s="167">
        <f>IF('Lineær programmering opg 4'!$M$4=0,"-",(-A8265+'Lineær programmering opg 4'!$M$4)/'Lineær programmering opg 4'!$K$4*-1)</f>
        <v>396.57599999995631</v>
      </c>
      <c r="E8265" s="167">
        <f>IF('Lineær programmering opg 4'!$M$5=0,"-",(-A8265+'Lineær programmering opg 4'!$M$5)/'Lineær programmering opg 4'!$K$5*-1)</f>
        <v>268.71599999998364</v>
      </c>
      <c r="F8265" s="167" t="str">
        <f>IF('Lineær programmering opg 4'!$E$6=0,"-",(-A8265+'Lineær programmering opg 4'!$M$6)/'Lineær programmering opg 4'!$K$6*-1)</f>
        <v>-</v>
      </c>
      <c r="G8265" s="167" t="str">
        <f>IF('Lineær programmering opg 4'!$D$7=0,"-",((-A8265+'Lineær programmering opg 4'!$M$7)/'Lineær programmering opg 4'!$K$7)*-1)</f>
        <v>-</v>
      </c>
      <c r="H8265" s="167" t="str">
        <f>IF('Lineær programmering opg 4'!$C$8=0,"-",((-A8265+'Lineær programmering opg 4'!$M$8)/'Lineær programmering opg 4'!$K$8)*-1)</f>
        <v>-</v>
      </c>
      <c r="I8265" s="167" t="str">
        <f>IF('Lineær programmering opg 4'!$D$8=0,"-",'Lineær programmering opg 4'!$G$8)</f>
        <v>-</v>
      </c>
      <c r="J8265" s="295">
        <f>A8265*'Lineær programmering opg 4'!$C$11+Datatabel!C8265*'Lineær programmering opg 4'!$D$11</f>
        <v>44478.599999999729</v>
      </c>
      <c r="K8265" s="9">
        <f t="shared" si="647"/>
        <v>0</v>
      </c>
      <c r="L8265" s="9">
        <f t="shared" si="648"/>
        <v>0</v>
      </c>
    </row>
    <row r="8266" spans="1:12" ht="15" x14ac:dyDescent="0.25">
      <c r="A8266" s="167">
        <f t="shared" si="646"/>
        <v>41.688000000021844</v>
      </c>
      <c r="B8266" s="325">
        <f t="shared" si="649"/>
        <v>0.173700000000091</v>
      </c>
      <c r="C8266" s="167">
        <f t="shared" si="645"/>
        <v>268.73399999998367</v>
      </c>
      <c r="D8266" s="167">
        <f>IF('Lineær programmering opg 4'!$M$4=0,"-",(-A8266+'Lineær programmering opg 4'!$M$4)/'Lineær programmering opg 4'!$K$4*-1)</f>
        <v>396.62399999995631</v>
      </c>
      <c r="E8266" s="167">
        <f>IF('Lineær programmering opg 4'!$M$5=0,"-",(-A8266+'Lineær programmering opg 4'!$M$5)/'Lineær programmering opg 4'!$K$5*-1)</f>
        <v>268.73399999998367</v>
      </c>
      <c r="F8266" s="167" t="str">
        <f>IF('Lineær programmering opg 4'!$E$6=0,"-",(-A8266+'Lineær programmering opg 4'!$M$6)/'Lineær programmering opg 4'!$K$6*-1)</f>
        <v>-</v>
      </c>
      <c r="G8266" s="167" t="str">
        <f>IF('Lineær programmering opg 4'!$D$7=0,"-",((-A8266+'Lineær programmering opg 4'!$M$7)/'Lineær programmering opg 4'!$K$7)*-1)</f>
        <v>-</v>
      </c>
      <c r="H8266" s="167" t="str">
        <f>IF('Lineær programmering opg 4'!$C$8=0,"-",((-A8266+'Lineær programmering opg 4'!$M$8)/'Lineær programmering opg 4'!$K$8)*-1)</f>
        <v>-</v>
      </c>
      <c r="I8266" s="167" t="str">
        <f>IF('Lineær programmering opg 4'!$D$8=0,"-",'Lineær programmering opg 4'!$G$8)</f>
        <v>-</v>
      </c>
      <c r="J8266" s="295">
        <f>A8266*'Lineær programmering opg 4'!$C$11+Datatabel!C8266*'Lineær programmering opg 4'!$D$11</f>
        <v>44478.899999999732</v>
      </c>
      <c r="K8266" s="9">
        <f t="shared" si="647"/>
        <v>0</v>
      </c>
      <c r="L8266" s="9">
        <f t="shared" si="648"/>
        <v>0</v>
      </c>
    </row>
    <row r="8267" spans="1:12" ht="15" x14ac:dyDescent="0.25">
      <c r="A8267" s="167">
        <f t="shared" si="646"/>
        <v>41.664000000021844</v>
      </c>
      <c r="B8267" s="325">
        <f t="shared" si="649"/>
        <v>0.17360000000009101</v>
      </c>
      <c r="C8267" s="167">
        <f t="shared" si="645"/>
        <v>268.75199999998364</v>
      </c>
      <c r="D8267" s="167">
        <f>IF('Lineær programmering opg 4'!$M$4=0,"-",(-A8267+'Lineær programmering opg 4'!$M$4)/'Lineær programmering opg 4'!$K$4*-1)</f>
        <v>396.67199999995631</v>
      </c>
      <c r="E8267" s="167">
        <f>IF('Lineær programmering opg 4'!$M$5=0,"-",(-A8267+'Lineær programmering opg 4'!$M$5)/'Lineær programmering opg 4'!$K$5*-1)</f>
        <v>268.75199999998364</v>
      </c>
      <c r="F8267" s="167" t="str">
        <f>IF('Lineær programmering opg 4'!$E$6=0,"-",(-A8267+'Lineær programmering opg 4'!$M$6)/'Lineær programmering opg 4'!$K$6*-1)</f>
        <v>-</v>
      </c>
      <c r="G8267" s="167" t="str">
        <f>IF('Lineær programmering opg 4'!$D$7=0,"-",((-A8267+'Lineær programmering opg 4'!$M$7)/'Lineær programmering opg 4'!$K$7)*-1)</f>
        <v>-</v>
      </c>
      <c r="H8267" s="167" t="str">
        <f>IF('Lineær programmering opg 4'!$C$8=0,"-",((-A8267+'Lineær programmering opg 4'!$M$8)/'Lineær programmering opg 4'!$K$8)*-1)</f>
        <v>-</v>
      </c>
      <c r="I8267" s="167" t="str">
        <f>IF('Lineær programmering opg 4'!$D$8=0,"-",'Lineær programmering opg 4'!$G$8)</f>
        <v>-</v>
      </c>
      <c r="J8267" s="295">
        <f>A8267*'Lineær programmering opg 4'!$C$11+Datatabel!C8267*'Lineær programmering opg 4'!$D$11</f>
        <v>44479.199999999728</v>
      </c>
      <c r="K8267" s="9">
        <f t="shared" si="647"/>
        <v>0</v>
      </c>
      <c r="L8267" s="9">
        <f t="shared" si="648"/>
        <v>0</v>
      </c>
    </row>
    <row r="8268" spans="1:12" ht="15" x14ac:dyDescent="0.25">
      <c r="A8268" s="167">
        <f t="shared" si="646"/>
        <v>41.640000000021843</v>
      </c>
      <c r="B8268" s="325">
        <f t="shared" si="649"/>
        <v>0.17350000000009103</v>
      </c>
      <c r="C8268" s="167">
        <f t="shared" si="645"/>
        <v>268.76999999998367</v>
      </c>
      <c r="D8268" s="167">
        <f>IF('Lineær programmering opg 4'!$M$4=0,"-",(-A8268+'Lineær programmering opg 4'!$M$4)/'Lineær programmering opg 4'!$K$4*-1)</f>
        <v>396.71999999995631</v>
      </c>
      <c r="E8268" s="167">
        <f>IF('Lineær programmering opg 4'!$M$5=0,"-",(-A8268+'Lineær programmering opg 4'!$M$5)/'Lineær programmering opg 4'!$K$5*-1)</f>
        <v>268.76999999998367</v>
      </c>
      <c r="F8268" s="167" t="str">
        <f>IF('Lineær programmering opg 4'!$E$6=0,"-",(-A8268+'Lineær programmering opg 4'!$M$6)/'Lineær programmering opg 4'!$K$6*-1)</f>
        <v>-</v>
      </c>
      <c r="G8268" s="167" t="str">
        <f>IF('Lineær programmering opg 4'!$D$7=0,"-",((-A8268+'Lineær programmering opg 4'!$M$7)/'Lineær programmering opg 4'!$K$7)*-1)</f>
        <v>-</v>
      </c>
      <c r="H8268" s="167" t="str">
        <f>IF('Lineær programmering opg 4'!$C$8=0,"-",((-A8268+'Lineær programmering opg 4'!$M$8)/'Lineær programmering opg 4'!$K$8)*-1)</f>
        <v>-</v>
      </c>
      <c r="I8268" s="167" t="str">
        <f>IF('Lineær programmering opg 4'!$D$8=0,"-",'Lineær programmering opg 4'!$G$8)</f>
        <v>-</v>
      </c>
      <c r="J8268" s="295">
        <f>A8268*'Lineær programmering opg 4'!$C$11+Datatabel!C8268*'Lineær programmering opg 4'!$D$11</f>
        <v>44479.499999999731</v>
      </c>
      <c r="K8268" s="9">
        <f t="shared" si="647"/>
        <v>0</v>
      </c>
      <c r="L8268" s="9">
        <f t="shared" si="648"/>
        <v>0</v>
      </c>
    </row>
    <row r="8269" spans="1:12" ht="15" x14ac:dyDescent="0.25">
      <c r="A8269" s="167">
        <f t="shared" si="646"/>
        <v>41.616000000021849</v>
      </c>
      <c r="B8269" s="325">
        <f t="shared" si="649"/>
        <v>0.17340000000009104</v>
      </c>
      <c r="C8269" s="167">
        <f t="shared" si="645"/>
        <v>268.78799999998364</v>
      </c>
      <c r="D8269" s="167">
        <f>IF('Lineær programmering opg 4'!$M$4=0,"-",(-A8269+'Lineær programmering opg 4'!$M$4)/'Lineær programmering opg 4'!$K$4*-1)</f>
        <v>396.76799999995632</v>
      </c>
      <c r="E8269" s="167">
        <f>IF('Lineær programmering opg 4'!$M$5=0,"-",(-A8269+'Lineær programmering opg 4'!$M$5)/'Lineær programmering opg 4'!$K$5*-1)</f>
        <v>268.78799999998364</v>
      </c>
      <c r="F8269" s="167" t="str">
        <f>IF('Lineær programmering opg 4'!$E$6=0,"-",(-A8269+'Lineær programmering opg 4'!$M$6)/'Lineær programmering opg 4'!$K$6*-1)</f>
        <v>-</v>
      </c>
      <c r="G8269" s="167" t="str">
        <f>IF('Lineær programmering opg 4'!$D$7=0,"-",((-A8269+'Lineær programmering opg 4'!$M$7)/'Lineær programmering opg 4'!$K$7)*-1)</f>
        <v>-</v>
      </c>
      <c r="H8269" s="167" t="str">
        <f>IF('Lineær programmering opg 4'!$C$8=0,"-",((-A8269+'Lineær programmering opg 4'!$M$8)/'Lineær programmering opg 4'!$K$8)*-1)</f>
        <v>-</v>
      </c>
      <c r="I8269" s="167" t="str">
        <f>IF('Lineær programmering opg 4'!$D$8=0,"-",'Lineær programmering opg 4'!$G$8)</f>
        <v>-</v>
      </c>
      <c r="J8269" s="295">
        <f>A8269*'Lineær programmering opg 4'!$C$11+Datatabel!C8269*'Lineær programmering opg 4'!$D$11</f>
        <v>44479.799999999726</v>
      </c>
      <c r="K8269" s="9">
        <f t="shared" si="647"/>
        <v>0</v>
      </c>
      <c r="L8269" s="9">
        <f t="shared" si="648"/>
        <v>0</v>
      </c>
    </row>
    <row r="8270" spans="1:12" ht="15" x14ac:dyDescent="0.25">
      <c r="A8270" s="167">
        <f t="shared" si="646"/>
        <v>41.592000000021855</v>
      </c>
      <c r="B8270" s="325">
        <f t="shared" si="649"/>
        <v>0.17330000000009105</v>
      </c>
      <c r="C8270" s="167">
        <f t="shared" si="645"/>
        <v>268.80599999998361</v>
      </c>
      <c r="D8270" s="167">
        <f>IF('Lineær programmering opg 4'!$M$4=0,"-",(-A8270+'Lineær programmering opg 4'!$M$4)/'Lineær programmering opg 4'!$K$4*-1)</f>
        <v>396.81599999995626</v>
      </c>
      <c r="E8270" s="167">
        <f>IF('Lineær programmering opg 4'!$M$5=0,"-",(-A8270+'Lineær programmering opg 4'!$M$5)/'Lineær programmering opg 4'!$K$5*-1)</f>
        <v>268.80599999998361</v>
      </c>
      <c r="F8270" s="167" t="str">
        <f>IF('Lineær programmering opg 4'!$E$6=0,"-",(-A8270+'Lineær programmering opg 4'!$M$6)/'Lineær programmering opg 4'!$K$6*-1)</f>
        <v>-</v>
      </c>
      <c r="G8270" s="167" t="str">
        <f>IF('Lineær programmering opg 4'!$D$7=0,"-",((-A8270+'Lineær programmering opg 4'!$M$7)/'Lineær programmering opg 4'!$K$7)*-1)</f>
        <v>-</v>
      </c>
      <c r="H8270" s="167" t="str">
        <f>IF('Lineær programmering opg 4'!$C$8=0,"-",((-A8270+'Lineær programmering opg 4'!$M$8)/'Lineær programmering opg 4'!$K$8)*-1)</f>
        <v>-</v>
      </c>
      <c r="I8270" s="167" t="str">
        <f>IF('Lineær programmering opg 4'!$D$8=0,"-",'Lineær programmering opg 4'!$G$8)</f>
        <v>-</v>
      </c>
      <c r="J8270" s="295">
        <f>A8270*'Lineær programmering opg 4'!$C$11+Datatabel!C8270*'Lineær programmering opg 4'!$D$11</f>
        <v>44480.099999999729</v>
      </c>
      <c r="K8270" s="9">
        <f t="shared" si="647"/>
        <v>0</v>
      </c>
      <c r="L8270" s="9">
        <f t="shared" si="648"/>
        <v>0</v>
      </c>
    </row>
    <row r="8271" spans="1:12" ht="15" x14ac:dyDescent="0.25">
      <c r="A8271" s="167">
        <f t="shared" si="646"/>
        <v>41.568000000021854</v>
      </c>
      <c r="B8271" s="325">
        <f t="shared" si="649"/>
        <v>0.17320000000009106</v>
      </c>
      <c r="C8271" s="167">
        <f t="shared" si="645"/>
        <v>268.82399999998364</v>
      </c>
      <c r="D8271" s="167">
        <f>IF('Lineær programmering opg 4'!$M$4=0,"-",(-A8271+'Lineær programmering opg 4'!$M$4)/'Lineær programmering opg 4'!$K$4*-1)</f>
        <v>396.86399999995626</v>
      </c>
      <c r="E8271" s="167">
        <f>IF('Lineær programmering opg 4'!$M$5=0,"-",(-A8271+'Lineær programmering opg 4'!$M$5)/'Lineær programmering opg 4'!$K$5*-1)</f>
        <v>268.82399999998364</v>
      </c>
      <c r="F8271" s="167" t="str">
        <f>IF('Lineær programmering opg 4'!$E$6=0,"-",(-A8271+'Lineær programmering opg 4'!$M$6)/'Lineær programmering opg 4'!$K$6*-1)</f>
        <v>-</v>
      </c>
      <c r="G8271" s="167" t="str">
        <f>IF('Lineær programmering opg 4'!$D$7=0,"-",((-A8271+'Lineær programmering opg 4'!$M$7)/'Lineær programmering opg 4'!$K$7)*-1)</f>
        <v>-</v>
      </c>
      <c r="H8271" s="167" t="str">
        <f>IF('Lineær programmering opg 4'!$C$8=0,"-",((-A8271+'Lineær programmering opg 4'!$M$8)/'Lineær programmering opg 4'!$K$8)*-1)</f>
        <v>-</v>
      </c>
      <c r="I8271" s="167" t="str">
        <f>IF('Lineær programmering opg 4'!$D$8=0,"-",'Lineær programmering opg 4'!$G$8)</f>
        <v>-</v>
      </c>
      <c r="J8271" s="295">
        <f>A8271*'Lineær programmering opg 4'!$C$11+Datatabel!C8271*'Lineær programmering opg 4'!$D$11</f>
        <v>44480.399999999732</v>
      </c>
      <c r="K8271" s="9">
        <f t="shared" si="647"/>
        <v>0</v>
      </c>
      <c r="L8271" s="9">
        <f t="shared" si="648"/>
        <v>0</v>
      </c>
    </row>
    <row r="8272" spans="1:12" ht="15" x14ac:dyDescent="0.25">
      <c r="A8272" s="167">
        <f t="shared" si="646"/>
        <v>41.544000000021853</v>
      </c>
      <c r="B8272" s="325">
        <f t="shared" si="649"/>
        <v>0.17310000000009107</v>
      </c>
      <c r="C8272" s="167">
        <f t="shared" si="645"/>
        <v>268.84199999998361</v>
      </c>
      <c r="D8272" s="167">
        <f>IF('Lineær programmering opg 4'!$M$4=0,"-",(-A8272+'Lineær programmering opg 4'!$M$4)/'Lineær programmering opg 4'!$K$4*-1)</f>
        <v>396.91199999995627</v>
      </c>
      <c r="E8272" s="167">
        <f>IF('Lineær programmering opg 4'!$M$5=0,"-",(-A8272+'Lineær programmering opg 4'!$M$5)/'Lineær programmering opg 4'!$K$5*-1)</f>
        <v>268.84199999998361</v>
      </c>
      <c r="F8272" s="167" t="str">
        <f>IF('Lineær programmering opg 4'!$E$6=0,"-",(-A8272+'Lineær programmering opg 4'!$M$6)/'Lineær programmering opg 4'!$K$6*-1)</f>
        <v>-</v>
      </c>
      <c r="G8272" s="167" t="str">
        <f>IF('Lineær programmering opg 4'!$D$7=0,"-",((-A8272+'Lineær programmering opg 4'!$M$7)/'Lineær programmering opg 4'!$K$7)*-1)</f>
        <v>-</v>
      </c>
      <c r="H8272" s="167" t="str">
        <f>IF('Lineær programmering opg 4'!$C$8=0,"-",((-A8272+'Lineær programmering opg 4'!$M$8)/'Lineær programmering opg 4'!$K$8)*-1)</f>
        <v>-</v>
      </c>
      <c r="I8272" s="167" t="str">
        <f>IF('Lineær programmering opg 4'!$D$8=0,"-",'Lineær programmering opg 4'!$G$8)</f>
        <v>-</v>
      </c>
      <c r="J8272" s="295">
        <f>A8272*'Lineær programmering opg 4'!$C$11+Datatabel!C8272*'Lineær programmering opg 4'!$D$11</f>
        <v>44480.699999999728</v>
      </c>
      <c r="K8272" s="9">
        <f t="shared" si="647"/>
        <v>0</v>
      </c>
      <c r="L8272" s="9">
        <f t="shared" si="648"/>
        <v>0</v>
      </c>
    </row>
    <row r="8273" spans="1:12" ht="15" x14ac:dyDescent="0.25">
      <c r="A8273" s="167">
        <f t="shared" si="646"/>
        <v>41.520000000021859</v>
      </c>
      <c r="B8273" s="325">
        <f t="shared" si="649"/>
        <v>0.17300000000009108</v>
      </c>
      <c r="C8273" s="167">
        <f t="shared" si="645"/>
        <v>268.85999999998364</v>
      </c>
      <c r="D8273" s="167">
        <f>IF('Lineær programmering opg 4'!$M$4=0,"-",(-A8273+'Lineær programmering opg 4'!$M$4)/'Lineær programmering opg 4'!$K$4*-1)</f>
        <v>396.95999999995627</v>
      </c>
      <c r="E8273" s="167">
        <f>IF('Lineær programmering opg 4'!$M$5=0,"-",(-A8273+'Lineær programmering opg 4'!$M$5)/'Lineær programmering opg 4'!$K$5*-1)</f>
        <v>268.85999999998364</v>
      </c>
      <c r="F8273" s="167" t="str">
        <f>IF('Lineær programmering opg 4'!$E$6=0,"-",(-A8273+'Lineær programmering opg 4'!$M$6)/'Lineær programmering opg 4'!$K$6*-1)</f>
        <v>-</v>
      </c>
      <c r="G8273" s="167" t="str">
        <f>IF('Lineær programmering opg 4'!$D$7=0,"-",((-A8273+'Lineær programmering opg 4'!$M$7)/'Lineær programmering opg 4'!$K$7)*-1)</f>
        <v>-</v>
      </c>
      <c r="H8273" s="167" t="str">
        <f>IF('Lineær programmering opg 4'!$C$8=0,"-",((-A8273+'Lineær programmering opg 4'!$M$8)/'Lineær programmering opg 4'!$K$8)*-1)</f>
        <v>-</v>
      </c>
      <c r="I8273" s="167" t="str">
        <f>IF('Lineær programmering opg 4'!$D$8=0,"-",'Lineær programmering opg 4'!$G$8)</f>
        <v>-</v>
      </c>
      <c r="J8273" s="295">
        <f>A8273*'Lineær programmering opg 4'!$C$11+Datatabel!C8273*'Lineær programmering opg 4'!$D$11</f>
        <v>44480.999999999731</v>
      </c>
      <c r="K8273" s="9">
        <f t="shared" si="647"/>
        <v>0</v>
      </c>
      <c r="L8273" s="9">
        <f t="shared" si="648"/>
        <v>0</v>
      </c>
    </row>
    <row r="8274" spans="1:12" ht="15" x14ac:dyDescent="0.25">
      <c r="A8274" s="167">
        <f t="shared" si="646"/>
        <v>41.496000000021866</v>
      </c>
      <c r="B8274" s="325">
        <f t="shared" si="649"/>
        <v>0.17290000000009109</v>
      </c>
      <c r="C8274" s="167">
        <f t="shared" si="645"/>
        <v>268.87799999998361</v>
      </c>
      <c r="D8274" s="167">
        <f>IF('Lineær programmering opg 4'!$M$4=0,"-",(-A8274+'Lineær programmering opg 4'!$M$4)/'Lineær programmering opg 4'!$K$4*-1)</f>
        <v>397.00799999995627</v>
      </c>
      <c r="E8274" s="167">
        <f>IF('Lineær programmering opg 4'!$M$5=0,"-",(-A8274+'Lineær programmering opg 4'!$M$5)/'Lineær programmering opg 4'!$K$5*-1)</f>
        <v>268.87799999998361</v>
      </c>
      <c r="F8274" s="167" t="str">
        <f>IF('Lineær programmering opg 4'!$E$6=0,"-",(-A8274+'Lineær programmering opg 4'!$M$6)/'Lineær programmering opg 4'!$K$6*-1)</f>
        <v>-</v>
      </c>
      <c r="G8274" s="167" t="str">
        <f>IF('Lineær programmering opg 4'!$D$7=0,"-",((-A8274+'Lineær programmering opg 4'!$M$7)/'Lineær programmering opg 4'!$K$7)*-1)</f>
        <v>-</v>
      </c>
      <c r="H8274" s="167" t="str">
        <f>IF('Lineær programmering opg 4'!$C$8=0,"-",((-A8274+'Lineær programmering opg 4'!$M$8)/'Lineær programmering opg 4'!$K$8)*-1)</f>
        <v>-</v>
      </c>
      <c r="I8274" s="167" t="str">
        <f>IF('Lineær programmering opg 4'!$D$8=0,"-",'Lineær programmering opg 4'!$G$8)</f>
        <v>-</v>
      </c>
      <c r="J8274" s="295">
        <f>A8274*'Lineær programmering opg 4'!$C$11+Datatabel!C8274*'Lineær programmering opg 4'!$D$11</f>
        <v>44481.299999999734</v>
      </c>
      <c r="K8274" s="9">
        <f t="shared" si="647"/>
        <v>0</v>
      </c>
      <c r="L8274" s="9">
        <f t="shared" si="648"/>
        <v>0</v>
      </c>
    </row>
    <row r="8275" spans="1:12" ht="15" x14ac:dyDescent="0.25">
      <c r="A8275" s="167">
        <f t="shared" si="646"/>
        <v>41.472000000021865</v>
      </c>
      <c r="B8275" s="325">
        <f t="shared" si="649"/>
        <v>0.1728000000000911</v>
      </c>
      <c r="C8275" s="167">
        <f t="shared" si="645"/>
        <v>268.89599999998364</v>
      </c>
      <c r="D8275" s="167">
        <f>IF('Lineær programmering opg 4'!$M$4=0,"-",(-A8275+'Lineær programmering opg 4'!$M$4)/'Lineær programmering opg 4'!$K$4*-1)</f>
        <v>397.05599999995627</v>
      </c>
      <c r="E8275" s="167">
        <f>IF('Lineær programmering opg 4'!$M$5=0,"-",(-A8275+'Lineær programmering opg 4'!$M$5)/'Lineær programmering opg 4'!$K$5*-1)</f>
        <v>268.89599999998364</v>
      </c>
      <c r="F8275" s="167" t="str">
        <f>IF('Lineær programmering opg 4'!$E$6=0,"-",(-A8275+'Lineær programmering opg 4'!$M$6)/'Lineær programmering opg 4'!$K$6*-1)</f>
        <v>-</v>
      </c>
      <c r="G8275" s="167" t="str">
        <f>IF('Lineær programmering opg 4'!$D$7=0,"-",((-A8275+'Lineær programmering opg 4'!$M$7)/'Lineær programmering opg 4'!$K$7)*-1)</f>
        <v>-</v>
      </c>
      <c r="H8275" s="167" t="str">
        <f>IF('Lineær programmering opg 4'!$C$8=0,"-",((-A8275+'Lineær programmering opg 4'!$M$8)/'Lineær programmering opg 4'!$K$8)*-1)</f>
        <v>-</v>
      </c>
      <c r="I8275" s="167" t="str">
        <f>IF('Lineær programmering opg 4'!$D$8=0,"-",'Lineær programmering opg 4'!$G$8)</f>
        <v>-</v>
      </c>
      <c r="J8275" s="295">
        <f>A8275*'Lineær programmering opg 4'!$C$11+Datatabel!C8275*'Lineær programmering opg 4'!$D$11</f>
        <v>44481.599999999737</v>
      </c>
      <c r="K8275" s="9">
        <f t="shared" si="647"/>
        <v>0</v>
      </c>
      <c r="L8275" s="9">
        <f t="shared" si="648"/>
        <v>0</v>
      </c>
    </row>
    <row r="8276" spans="1:12" ht="15" x14ac:dyDescent="0.25">
      <c r="A8276" s="167">
        <f t="shared" si="646"/>
        <v>41.448000000021864</v>
      </c>
      <c r="B8276" s="325">
        <f t="shared" si="649"/>
        <v>0.17270000000009111</v>
      </c>
      <c r="C8276" s="167">
        <f t="shared" si="645"/>
        <v>268.91399999998362</v>
      </c>
      <c r="D8276" s="167">
        <f>IF('Lineær programmering opg 4'!$M$4=0,"-",(-A8276+'Lineær programmering opg 4'!$M$4)/'Lineær programmering opg 4'!$K$4*-1)</f>
        <v>397.10399999995627</v>
      </c>
      <c r="E8276" s="167">
        <f>IF('Lineær programmering opg 4'!$M$5=0,"-",(-A8276+'Lineær programmering opg 4'!$M$5)/'Lineær programmering opg 4'!$K$5*-1)</f>
        <v>268.91399999998362</v>
      </c>
      <c r="F8276" s="167" t="str">
        <f>IF('Lineær programmering opg 4'!$E$6=0,"-",(-A8276+'Lineær programmering opg 4'!$M$6)/'Lineær programmering opg 4'!$K$6*-1)</f>
        <v>-</v>
      </c>
      <c r="G8276" s="167" t="str">
        <f>IF('Lineær programmering opg 4'!$D$7=0,"-",((-A8276+'Lineær programmering opg 4'!$M$7)/'Lineær programmering opg 4'!$K$7)*-1)</f>
        <v>-</v>
      </c>
      <c r="H8276" s="167" t="str">
        <f>IF('Lineær programmering opg 4'!$C$8=0,"-",((-A8276+'Lineær programmering opg 4'!$M$8)/'Lineær programmering opg 4'!$K$8)*-1)</f>
        <v>-</v>
      </c>
      <c r="I8276" s="167" t="str">
        <f>IF('Lineær programmering opg 4'!$D$8=0,"-",'Lineær programmering opg 4'!$G$8)</f>
        <v>-</v>
      </c>
      <c r="J8276" s="295">
        <f>A8276*'Lineær programmering opg 4'!$C$11+Datatabel!C8276*'Lineær programmering opg 4'!$D$11</f>
        <v>44481.899999999725</v>
      </c>
      <c r="K8276" s="9">
        <f t="shared" si="647"/>
        <v>0</v>
      </c>
      <c r="L8276" s="9">
        <f t="shared" si="648"/>
        <v>0</v>
      </c>
    </row>
    <row r="8277" spans="1:12" ht="15" x14ac:dyDescent="0.25">
      <c r="A8277" s="167">
        <f t="shared" si="646"/>
        <v>41.42400000002187</v>
      </c>
      <c r="B8277" s="325">
        <f t="shared" si="649"/>
        <v>0.17260000000009112</v>
      </c>
      <c r="C8277" s="167">
        <f t="shared" si="645"/>
        <v>268.93199999998365</v>
      </c>
      <c r="D8277" s="167">
        <f>IF('Lineær programmering opg 4'!$M$4=0,"-",(-A8277+'Lineær programmering opg 4'!$M$4)/'Lineær programmering opg 4'!$K$4*-1)</f>
        <v>397.15199999995627</v>
      </c>
      <c r="E8277" s="167">
        <f>IF('Lineær programmering opg 4'!$M$5=0,"-",(-A8277+'Lineær programmering opg 4'!$M$5)/'Lineær programmering opg 4'!$K$5*-1)</f>
        <v>268.93199999998365</v>
      </c>
      <c r="F8277" s="167" t="str">
        <f>IF('Lineær programmering opg 4'!$E$6=0,"-",(-A8277+'Lineær programmering opg 4'!$M$6)/'Lineær programmering opg 4'!$K$6*-1)</f>
        <v>-</v>
      </c>
      <c r="G8277" s="167" t="str">
        <f>IF('Lineær programmering opg 4'!$D$7=0,"-",((-A8277+'Lineær programmering opg 4'!$M$7)/'Lineær programmering opg 4'!$K$7)*-1)</f>
        <v>-</v>
      </c>
      <c r="H8277" s="167" t="str">
        <f>IF('Lineær programmering opg 4'!$C$8=0,"-",((-A8277+'Lineær programmering opg 4'!$M$8)/'Lineær programmering opg 4'!$K$8)*-1)</f>
        <v>-</v>
      </c>
      <c r="I8277" s="167" t="str">
        <f>IF('Lineær programmering opg 4'!$D$8=0,"-",'Lineær programmering opg 4'!$G$8)</f>
        <v>-</v>
      </c>
      <c r="J8277" s="295">
        <f>A8277*'Lineær programmering opg 4'!$C$11+Datatabel!C8277*'Lineær programmering opg 4'!$D$11</f>
        <v>44482.199999999728</v>
      </c>
      <c r="K8277" s="9">
        <f t="shared" si="647"/>
        <v>0</v>
      </c>
      <c r="L8277" s="9">
        <f t="shared" si="648"/>
        <v>0</v>
      </c>
    </row>
    <row r="8278" spans="1:12" ht="15" x14ac:dyDescent="0.25">
      <c r="A8278" s="167">
        <f t="shared" si="646"/>
        <v>41.400000000021876</v>
      </c>
      <c r="B8278" s="325">
        <f t="shared" si="649"/>
        <v>0.17250000000009114</v>
      </c>
      <c r="C8278" s="167">
        <f t="shared" si="645"/>
        <v>268.94999999998362</v>
      </c>
      <c r="D8278" s="167">
        <f>IF('Lineær programmering opg 4'!$M$4=0,"-",(-A8278+'Lineær programmering opg 4'!$M$4)/'Lineær programmering opg 4'!$K$4*-1)</f>
        <v>397.19999999995628</v>
      </c>
      <c r="E8278" s="167">
        <f>IF('Lineær programmering opg 4'!$M$5=0,"-",(-A8278+'Lineær programmering opg 4'!$M$5)/'Lineær programmering opg 4'!$K$5*-1)</f>
        <v>268.94999999998362</v>
      </c>
      <c r="F8278" s="167" t="str">
        <f>IF('Lineær programmering opg 4'!$E$6=0,"-",(-A8278+'Lineær programmering opg 4'!$M$6)/'Lineær programmering opg 4'!$K$6*-1)</f>
        <v>-</v>
      </c>
      <c r="G8278" s="167" t="str">
        <f>IF('Lineær programmering opg 4'!$D$7=0,"-",((-A8278+'Lineær programmering opg 4'!$M$7)/'Lineær programmering opg 4'!$K$7)*-1)</f>
        <v>-</v>
      </c>
      <c r="H8278" s="167" t="str">
        <f>IF('Lineær programmering opg 4'!$C$8=0,"-",((-A8278+'Lineær programmering opg 4'!$M$8)/'Lineær programmering opg 4'!$K$8)*-1)</f>
        <v>-</v>
      </c>
      <c r="I8278" s="167" t="str">
        <f>IF('Lineær programmering opg 4'!$D$8=0,"-",'Lineær programmering opg 4'!$G$8)</f>
        <v>-</v>
      </c>
      <c r="J8278" s="295">
        <f>A8278*'Lineær programmering opg 4'!$C$11+Datatabel!C8278*'Lineær programmering opg 4'!$D$11</f>
        <v>44482.499999999731</v>
      </c>
      <c r="K8278" s="9">
        <f t="shared" si="647"/>
        <v>0</v>
      </c>
      <c r="L8278" s="9">
        <f t="shared" si="648"/>
        <v>0</v>
      </c>
    </row>
    <row r="8279" spans="1:12" ht="15" x14ac:dyDescent="0.25">
      <c r="A8279" s="167">
        <f t="shared" si="646"/>
        <v>41.376000000021875</v>
      </c>
      <c r="B8279" s="325">
        <f t="shared" si="649"/>
        <v>0.17240000000009115</v>
      </c>
      <c r="C8279" s="167">
        <f t="shared" si="645"/>
        <v>268.96799999998365</v>
      </c>
      <c r="D8279" s="167">
        <f>IF('Lineær programmering opg 4'!$M$4=0,"-",(-A8279+'Lineær programmering opg 4'!$M$4)/'Lineær programmering opg 4'!$K$4*-1)</f>
        <v>397.24799999995628</v>
      </c>
      <c r="E8279" s="167">
        <f>IF('Lineær programmering opg 4'!$M$5=0,"-",(-A8279+'Lineær programmering opg 4'!$M$5)/'Lineær programmering opg 4'!$K$5*-1)</f>
        <v>268.96799999998365</v>
      </c>
      <c r="F8279" s="167" t="str">
        <f>IF('Lineær programmering opg 4'!$E$6=0,"-",(-A8279+'Lineær programmering opg 4'!$M$6)/'Lineær programmering opg 4'!$K$6*-1)</f>
        <v>-</v>
      </c>
      <c r="G8279" s="167" t="str">
        <f>IF('Lineær programmering opg 4'!$D$7=0,"-",((-A8279+'Lineær programmering opg 4'!$M$7)/'Lineær programmering opg 4'!$K$7)*-1)</f>
        <v>-</v>
      </c>
      <c r="H8279" s="167" t="str">
        <f>IF('Lineær programmering opg 4'!$C$8=0,"-",((-A8279+'Lineær programmering opg 4'!$M$8)/'Lineær programmering opg 4'!$K$8)*-1)</f>
        <v>-</v>
      </c>
      <c r="I8279" s="167" t="str">
        <f>IF('Lineær programmering opg 4'!$D$8=0,"-",'Lineær programmering opg 4'!$G$8)</f>
        <v>-</v>
      </c>
      <c r="J8279" s="295">
        <f>A8279*'Lineær programmering opg 4'!$C$11+Datatabel!C8279*'Lineær programmering opg 4'!$D$11</f>
        <v>44482.799999999734</v>
      </c>
      <c r="K8279" s="9">
        <f t="shared" si="647"/>
        <v>0</v>
      </c>
      <c r="L8279" s="9">
        <f t="shared" si="648"/>
        <v>0</v>
      </c>
    </row>
    <row r="8280" spans="1:12" ht="15" x14ac:dyDescent="0.25">
      <c r="A8280" s="167">
        <f t="shared" si="646"/>
        <v>41.352000000021874</v>
      </c>
      <c r="B8280" s="325">
        <f t="shared" si="649"/>
        <v>0.17230000000009116</v>
      </c>
      <c r="C8280" s="167">
        <f t="shared" si="645"/>
        <v>268.98599999998362</v>
      </c>
      <c r="D8280" s="167">
        <f>IF('Lineær programmering opg 4'!$M$4=0,"-",(-A8280+'Lineær programmering opg 4'!$M$4)/'Lineær programmering opg 4'!$K$4*-1)</f>
        <v>397.29599999995628</v>
      </c>
      <c r="E8280" s="167">
        <f>IF('Lineær programmering opg 4'!$M$5=0,"-",(-A8280+'Lineær programmering opg 4'!$M$5)/'Lineær programmering opg 4'!$K$5*-1)</f>
        <v>268.98599999998362</v>
      </c>
      <c r="F8280" s="167" t="str">
        <f>IF('Lineær programmering opg 4'!$E$6=0,"-",(-A8280+'Lineær programmering opg 4'!$M$6)/'Lineær programmering opg 4'!$K$6*-1)</f>
        <v>-</v>
      </c>
      <c r="G8280" s="167" t="str">
        <f>IF('Lineær programmering opg 4'!$D$7=0,"-",((-A8280+'Lineær programmering opg 4'!$M$7)/'Lineær programmering opg 4'!$K$7)*-1)</f>
        <v>-</v>
      </c>
      <c r="H8280" s="167" t="str">
        <f>IF('Lineær programmering opg 4'!$C$8=0,"-",((-A8280+'Lineær programmering opg 4'!$M$8)/'Lineær programmering opg 4'!$K$8)*-1)</f>
        <v>-</v>
      </c>
      <c r="I8280" s="167" t="str">
        <f>IF('Lineær programmering opg 4'!$D$8=0,"-",'Lineær programmering opg 4'!$G$8)</f>
        <v>-</v>
      </c>
      <c r="J8280" s="295">
        <f>A8280*'Lineær programmering opg 4'!$C$11+Datatabel!C8280*'Lineær programmering opg 4'!$D$11</f>
        <v>44483.099999999729</v>
      </c>
      <c r="K8280" s="9">
        <f t="shared" si="647"/>
        <v>0</v>
      </c>
      <c r="L8280" s="9">
        <f t="shared" si="648"/>
        <v>0</v>
      </c>
    </row>
    <row r="8281" spans="1:12" ht="15" x14ac:dyDescent="0.25">
      <c r="A8281" s="167">
        <f t="shared" si="646"/>
        <v>41.328000000021881</v>
      </c>
      <c r="B8281" s="325">
        <f t="shared" si="649"/>
        <v>0.17220000000009117</v>
      </c>
      <c r="C8281" s="167">
        <f t="shared" si="645"/>
        <v>269.00399999998365</v>
      </c>
      <c r="D8281" s="167">
        <f>IF('Lineær programmering opg 4'!$M$4=0,"-",(-A8281+'Lineær programmering opg 4'!$M$4)/'Lineær programmering opg 4'!$K$4*-1)</f>
        <v>397.34399999995622</v>
      </c>
      <c r="E8281" s="167">
        <f>IF('Lineær programmering opg 4'!$M$5=0,"-",(-A8281+'Lineær programmering opg 4'!$M$5)/'Lineær programmering opg 4'!$K$5*-1)</f>
        <v>269.00399999998365</v>
      </c>
      <c r="F8281" s="167" t="str">
        <f>IF('Lineær programmering opg 4'!$E$6=0,"-",(-A8281+'Lineær programmering opg 4'!$M$6)/'Lineær programmering opg 4'!$K$6*-1)</f>
        <v>-</v>
      </c>
      <c r="G8281" s="167" t="str">
        <f>IF('Lineær programmering opg 4'!$D$7=0,"-",((-A8281+'Lineær programmering opg 4'!$M$7)/'Lineær programmering opg 4'!$K$7)*-1)</f>
        <v>-</v>
      </c>
      <c r="H8281" s="167" t="str">
        <f>IF('Lineær programmering opg 4'!$C$8=0,"-",((-A8281+'Lineær programmering opg 4'!$M$8)/'Lineær programmering opg 4'!$K$8)*-1)</f>
        <v>-</v>
      </c>
      <c r="I8281" s="167" t="str">
        <f>IF('Lineær programmering opg 4'!$D$8=0,"-",'Lineær programmering opg 4'!$G$8)</f>
        <v>-</v>
      </c>
      <c r="J8281" s="295">
        <f>A8281*'Lineær programmering opg 4'!$C$11+Datatabel!C8281*'Lineær programmering opg 4'!$D$11</f>
        <v>44483.399999999732</v>
      </c>
      <c r="K8281" s="9">
        <f t="shared" si="647"/>
        <v>0</v>
      </c>
      <c r="L8281" s="9">
        <f t="shared" si="648"/>
        <v>0</v>
      </c>
    </row>
    <row r="8282" spans="1:12" ht="15" x14ac:dyDescent="0.25">
      <c r="A8282" s="167">
        <f t="shared" si="646"/>
        <v>41.304000000021887</v>
      </c>
      <c r="B8282" s="325">
        <f t="shared" si="649"/>
        <v>0.17210000000009118</v>
      </c>
      <c r="C8282" s="167">
        <f t="shared" si="645"/>
        <v>269.02199999998356</v>
      </c>
      <c r="D8282" s="167">
        <f>IF('Lineær programmering opg 4'!$M$4=0,"-",(-A8282+'Lineær programmering opg 4'!$M$4)/'Lineær programmering opg 4'!$K$4*-1)</f>
        <v>397.39199999995623</v>
      </c>
      <c r="E8282" s="167">
        <f>IF('Lineær programmering opg 4'!$M$5=0,"-",(-A8282+'Lineær programmering opg 4'!$M$5)/'Lineær programmering opg 4'!$K$5*-1)</f>
        <v>269.02199999998356</v>
      </c>
      <c r="F8282" s="167" t="str">
        <f>IF('Lineær programmering opg 4'!$E$6=0,"-",(-A8282+'Lineær programmering opg 4'!$M$6)/'Lineær programmering opg 4'!$K$6*-1)</f>
        <v>-</v>
      </c>
      <c r="G8282" s="167" t="str">
        <f>IF('Lineær programmering opg 4'!$D$7=0,"-",((-A8282+'Lineær programmering opg 4'!$M$7)/'Lineær programmering opg 4'!$K$7)*-1)</f>
        <v>-</v>
      </c>
      <c r="H8282" s="167" t="str">
        <f>IF('Lineær programmering opg 4'!$C$8=0,"-",((-A8282+'Lineær programmering opg 4'!$M$8)/'Lineær programmering opg 4'!$K$8)*-1)</f>
        <v>-</v>
      </c>
      <c r="I8282" s="167" t="str">
        <f>IF('Lineær programmering opg 4'!$D$8=0,"-",'Lineær programmering opg 4'!$G$8)</f>
        <v>-</v>
      </c>
      <c r="J8282" s="295">
        <f>A8282*'Lineær programmering opg 4'!$C$11+Datatabel!C8282*'Lineær programmering opg 4'!$D$11</f>
        <v>44483.699999999728</v>
      </c>
      <c r="K8282" s="9">
        <f t="shared" si="647"/>
        <v>0</v>
      </c>
      <c r="L8282" s="9">
        <f t="shared" si="648"/>
        <v>0</v>
      </c>
    </row>
    <row r="8283" spans="1:12" ht="15" x14ac:dyDescent="0.25">
      <c r="A8283" s="167">
        <f t="shared" si="646"/>
        <v>41.280000000021886</v>
      </c>
      <c r="B8283" s="325">
        <f t="shared" si="649"/>
        <v>0.17200000000009119</v>
      </c>
      <c r="C8283" s="167">
        <f t="shared" si="645"/>
        <v>269.03999999998359</v>
      </c>
      <c r="D8283" s="167">
        <f>IF('Lineær programmering opg 4'!$M$4=0,"-",(-A8283+'Lineær programmering opg 4'!$M$4)/'Lineær programmering opg 4'!$K$4*-1)</f>
        <v>397.43999999995623</v>
      </c>
      <c r="E8283" s="167">
        <f>IF('Lineær programmering opg 4'!$M$5=0,"-",(-A8283+'Lineær programmering opg 4'!$M$5)/'Lineær programmering opg 4'!$K$5*-1)</f>
        <v>269.03999999998359</v>
      </c>
      <c r="F8283" s="167" t="str">
        <f>IF('Lineær programmering opg 4'!$E$6=0,"-",(-A8283+'Lineær programmering opg 4'!$M$6)/'Lineær programmering opg 4'!$K$6*-1)</f>
        <v>-</v>
      </c>
      <c r="G8283" s="167" t="str">
        <f>IF('Lineær programmering opg 4'!$D$7=0,"-",((-A8283+'Lineær programmering opg 4'!$M$7)/'Lineær programmering opg 4'!$K$7)*-1)</f>
        <v>-</v>
      </c>
      <c r="H8283" s="167" t="str">
        <f>IF('Lineær programmering opg 4'!$C$8=0,"-",((-A8283+'Lineær programmering opg 4'!$M$8)/'Lineær programmering opg 4'!$K$8)*-1)</f>
        <v>-</v>
      </c>
      <c r="I8283" s="167" t="str">
        <f>IF('Lineær programmering opg 4'!$D$8=0,"-",'Lineær programmering opg 4'!$G$8)</f>
        <v>-</v>
      </c>
      <c r="J8283" s="295">
        <f>A8283*'Lineær programmering opg 4'!$C$11+Datatabel!C8283*'Lineær programmering opg 4'!$D$11</f>
        <v>44483.999999999731</v>
      </c>
      <c r="K8283" s="9">
        <f t="shared" si="647"/>
        <v>0</v>
      </c>
      <c r="L8283" s="9">
        <f t="shared" si="648"/>
        <v>0</v>
      </c>
    </row>
    <row r="8284" spans="1:12" ht="15" x14ac:dyDescent="0.25">
      <c r="A8284" s="167">
        <f t="shared" si="646"/>
        <v>41.256000000021885</v>
      </c>
      <c r="B8284" s="325">
        <f t="shared" si="649"/>
        <v>0.1719000000000912</v>
      </c>
      <c r="C8284" s="167">
        <f t="shared" si="645"/>
        <v>269.05799999998356</v>
      </c>
      <c r="D8284" s="167">
        <f>IF('Lineær programmering opg 4'!$M$4=0,"-",(-A8284+'Lineær programmering opg 4'!$M$4)/'Lineær programmering opg 4'!$K$4*-1)</f>
        <v>397.48799999995623</v>
      </c>
      <c r="E8284" s="167">
        <f>IF('Lineær programmering opg 4'!$M$5=0,"-",(-A8284+'Lineær programmering opg 4'!$M$5)/'Lineær programmering opg 4'!$K$5*-1)</f>
        <v>269.05799999998356</v>
      </c>
      <c r="F8284" s="167" t="str">
        <f>IF('Lineær programmering opg 4'!$E$6=0,"-",(-A8284+'Lineær programmering opg 4'!$M$6)/'Lineær programmering opg 4'!$K$6*-1)</f>
        <v>-</v>
      </c>
      <c r="G8284" s="167" t="str">
        <f>IF('Lineær programmering opg 4'!$D$7=0,"-",((-A8284+'Lineær programmering opg 4'!$M$7)/'Lineær programmering opg 4'!$K$7)*-1)</f>
        <v>-</v>
      </c>
      <c r="H8284" s="167" t="str">
        <f>IF('Lineær programmering opg 4'!$C$8=0,"-",((-A8284+'Lineær programmering opg 4'!$M$8)/'Lineær programmering opg 4'!$K$8)*-1)</f>
        <v>-</v>
      </c>
      <c r="I8284" s="167" t="str">
        <f>IF('Lineær programmering opg 4'!$D$8=0,"-",'Lineær programmering opg 4'!$G$8)</f>
        <v>-</v>
      </c>
      <c r="J8284" s="295">
        <f>A8284*'Lineær programmering opg 4'!$C$11+Datatabel!C8284*'Lineær programmering opg 4'!$D$11</f>
        <v>44484.299999999726</v>
      </c>
      <c r="K8284" s="9">
        <f t="shared" si="647"/>
        <v>0</v>
      </c>
      <c r="L8284" s="9">
        <f t="shared" si="648"/>
        <v>0</v>
      </c>
    </row>
    <row r="8285" spans="1:12" ht="15" x14ac:dyDescent="0.25">
      <c r="A8285" s="167">
        <f t="shared" si="646"/>
        <v>41.232000000021891</v>
      </c>
      <c r="B8285" s="325">
        <f t="shared" si="649"/>
        <v>0.17180000000009121</v>
      </c>
      <c r="C8285" s="167">
        <f t="shared" si="645"/>
        <v>269.07599999998359</v>
      </c>
      <c r="D8285" s="167">
        <f>IF('Lineær programmering opg 4'!$M$4=0,"-",(-A8285+'Lineær programmering opg 4'!$M$4)/'Lineær programmering opg 4'!$K$4*-1)</f>
        <v>397.53599999995623</v>
      </c>
      <c r="E8285" s="167">
        <f>IF('Lineær programmering opg 4'!$M$5=0,"-",(-A8285+'Lineær programmering opg 4'!$M$5)/'Lineær programmering opg 4'!$K$5*-1)</f>
        <v>269.07599999998359</v>
      </c>
      <c r="F8285" s="167" t="str">
        <f>IF('Lineær programmering opg 4'!$E$6=0,"-",(-A8285+'Lineær programmering opg 4'!$M$6)/'Lineær programmering opg 4'!$K$6*-1)</f>
        <v>-</v>
      </c>
      <c r="G8285" s="167" t="str">
        <f>IF('Lineær programmering opg 4'!$D$7=0,"-",((-A8285+'Lineær programmering opg 4'!$M$7)/'Lineær programmering opg 4'!$K$7)*-1)</f>
        <v>-</v>
      </c>
      <c r="H8285" s="167" t="str">
        <f>IF('Lineær programmering opg 4'!$C$8=0,"-",((-A8285+'Lineær programmering opg 4'!$M$8)/'Lineær programmering opg 4'!$K$8)*-1)</f>
        <v>-</v>
      </c>
      <c r="I8285" s="167" t="str">
        <f>IF('Lineær programmering opg 4'!$D$8=0,"-",'Lineær programmering opg 4'!$G$8)</f>
        <v>-</v>
      </c>
      <c r="J8285" s="295">
        <f>A8285*'Lineær programmering opg 4'!$C$11+Datatabel!C8285*'Lineær programmering opg 4'!$D$11</f>
        <v>44484.599999999729</v>
      </c>
      <c r="K8285" s="9">
        <f t="shared" si="647"/>
        <v>0</v>
      </c>
      <c r="L8285" s="9">
        <f t="shared" si="648"/>
        <v>0</v>
      </c>
    </row>
    <row r="8286" spans="1:12" ht="15" x14ac:dyDescent="0.25">
      <c r="A8286" s="167">
        <f t="shared" si="646"/>
        <v>41.208000000021897</v>
      </c>
      <c r="B8286" s="325">
        <f t="shared" si="649"/>
        <v>0.17170000000009122</v>
      </c>
      <c r="C8286" s="167">
        <f t="shared" si="645"/>
        <v>269.09399999998357</v>
      </c>
      <c r="D8286" s="167">
        <f>IF('Lineær programmering opg 4'!$M$4=0,"-",(-A8286+'Lineær programmering opg 4'!$M$4)/'Lineær programmering opg 4'!$K$4*-1)</f>
        <v>397.58399999995618</v>
      </c>
      <c r="E8286" s="167">
        <f>IF('Lineær programmering opg 4'!$M$5=0,"-",(-A8286+'Lineær programmering opg 4'!$M$5)/'Lineær programmering opg 4'!$K$5*-1)</f>
        <v>269.09399999998357</v>
      </c>
      <c r="F8286" s="167" t="str">
        <f>IF('Lineær programmering opg 4'!$E$6=0,"-",(-A8286+'Lineær programmering opg 4'!$M$6)/'Lineær programmering opg 4'!$K$6*-1)</f>
        <v>-</v>
      </c>
      <c r="G8286" s="167" t="str">
        <f>IF('Lineær programmering opg 4'!$D$7=0,"-",((-A8286+'Lineær programmering opg 4'!$M$7)/'Lineær programmering opg 4'!$K$7)*-1)</f>
        <v>-</v>
      </c>
      <c r="H8286" s="167" t="str">
        <f>IF('Lineær programmering opg 4'!$C$8=0,"-",((-A8286+'Lineær programmering opg 4'!$M$8)/'Lineær programmering opg 4'!$K$8)*-1)</f>
        <v>-</v>
      </c>
      <c r="I8286" s="167" t="str">
        <f>IF('Lineær programmering opg 4'!$D$8=0,"-",'Lineær programmering opg 4'!$G$8)</f>
        <v>-</v>
      </c>
      <c r="J8286" s="295">
        <f>A8286*'Lineær programmering opg 4'!$C$11+Datatabel!C8286*'Lineær programmering opg 4'!$D$11</f>
        <v>44484.899999999718</v>
      </c>
      <c r="K8286" s="9">
        <f t="shared" si="647"/>
        <v>0</v>
      </c>
      <c r="L8286" s="9">
        <f t="shared" si="648"/>
        <v>0</v>
      </c>
    </row>
    <row r="8287" spans="1:12" ht="15" x14ac:dyDescent="0.25">
      <c r="A8287" s="167">
        <f t="shared" si="646"/>
        <v>41.184000000021896</v>
      </c>
      <c r="B8287" s="325">
        <f t="shared" si="649"/>
        <v>0.17160000000009124</v>
      </c>
      <c r="C8287" s="167">
        <f t="shared" si="645"/>
        <v>269.1119999999836</v>
      </c>
      <c r="D8287" s="167">
        <f>IF('Lineær programmering opg 4'!$M$4=0,"-",(-A8287+'Lineær programmering opg 4'!$M$4)/'Lineær programmering opg 4'!$K$4*-1)</f>
        <v>397.63199999995618</v>
      </c>
      <c r="E8287" s="167">
        <f>IF('Lineær programmering opg 4'!$M$5=0,"-",(-A8287+'Lineær programmering opg 4'!$M$5)/'Lineær programmering opg 4'!$K$5*-1)</f>
        <v>269.1119999999836</v>
      </c>
      <c r="F8287" s="167" t="str">
        <f>IF('Lineær programmering opg 4'!$E$6=0,"-",(-A8287+'Lineær programmering opg 4'!$M$6)/'Lineær programmering opg 4'!$K$6*-1)</f>
        <v>-</v>
      </c>
      <c r="G8287" s="167" t="str">
        <f>IF('Lineær programmering opg 4'!$D$7=0,"-",((-A8287+'Lineær programmering opg 4'!$M$7)/'Lineær programmering opg 4'!$K$7)*-1)</f>
        <v>-</v>
      </c>
      <c r="H8287" s="167" t="str">
        <f>IF('Lineær programmering opg 4'!$C$8=0,"-",((-A8287+'Lineær programmering opg 4'!$M$8)/'Lineær programmering opg 4'!$K$8)*-1)</f>
        <v>-</v>
      </c>
      <c r="I8287" s="167" t="str">
        <f>IF('Lineær programmering opg 4'!$D$8=0,"-",'Lineær programmering opg 4'!$G$8)</f>
        <v>-</v>
      </c>
      <c r="J8287" s="295">
        <f>A8287*'Lineær programmering opg 4'!$C$11+Datatabel!C8287*'Lineær programmering opg 4'!$D$11</f>
        <v>44485.199999999728</v>
      </c>
      <c r="K8287" s="9">
        <f t="shared" si="647"/>
        <v>0</v>
      </c>
      <c r="L8287" s="9">
        <f t="shared" si="648"/>
        <v>0</v>
      </c>
    </row>
    <row r="8288" spans="1:12" ht="15" x14ac:dyDescent="0.25">
      <c r="A8288" s="167">
        <f t="shared" si="646"/>
        <v>41.160000000021896</v>
      </c>
      <c r="B8288" s="325">
        <f t="shared" si="649"/>
        <v>0.17150000000009125</v>
      </c>
      <c r="C8288" s="167">
        <f t="shared" si="645"/>
        <v>269.12999999998357</v>
      </c>
      <c r="D8288" s="167">
        <f>IF('Lineær programmering opg 4'!$M$4=0,"-",(-A8288+'Lineær programmering opg 4'!$M$4)/'Lineær programmering opg 4'!$K$4*-1)</f>
        <v>397.67999999995618</v>
      </c>
      <c r="E8288" s="167">
        <f>IF('Lineær programmering opg 4'!$M$5=0,"-",(-A8288+'Lineær programmering opg 4'!$M$5)/'Lineær programmering opg 4'!$K$5*-1)</f>
        <v>269.12999999998357</v>
      </c>
      <c r="F8288" s="167" t="str">
        <f>IF('Lineær programmering opg 4'!$E$6=0,"-",(-A8288+'Lineær programmering opg 4'!$M$6)/'Lineær programmering opg 4'!$K$6*-1)</f>
        <v>-</v>
      </c>
      <c r="G8288" s="167" t="str">
        <f>IF('Lineær programmering opg 4'!$D$7=0,"-",((-A8288+'Lineær programmering opg 4'!$M$7)/'Lineær programmering opg 4'!$K$7)*-1)</f>
        <v>-</v>
      </c>
      <c r="H8288" s="167" t="str">
        <f>IF('Lineær programmering opg 4'!$C$8=0,"-",((-A8288+'Lineær programmering opg 4'!$M$8)/'Lineær programmering opg 4'!$K$8)*-1)</f>
        <v>-</v>
      </c>
      <c r="I8288" s="167" t="str">
        <f>IF('Lineær programmering opg 4'!$D$8=0,"-",'Lineær programmering opg 4'!$G$8)</f>
        <v>-</v>
      </c>
      <c r="J8288" s="295">
        <f>A8288*'Lineær programmering opg 4'!$C$11+Datatabel!C8288*'Lineær programmering opg 4'!$D$11</f>
        <v>44485.499999999724</v>
      </c>
      <c r="K8288" s="9">
        <f t="shared" si="647"/>
        <v>0</v>
      </c>
      <c r="L8288" s="9">
        <f t="shared" si="648"/>
        <v>0</v>
      </c>
    </row>
    <row r="8289" spans="1:12" ht="15" x14ac:dyDescent="0.25">
      <c r="A8289" s="167">
        <f t="shared" si="646"/>
        <v>41.136000000021902</v>
      </c>
      <c r="B8289" s="325">
        <f t="shared" si="649"/>
        <v>0.17140000000009126</v>
      </c>
      <c r="C8289" s="167">
        <f t="shared" si="645"/>
        <v>269.1479999999836</v>
      </c>
      <c r="D8289" s="167">
        <f>IF('Lineær programmering opg 4'!$M$4=0,"-",(-A8289+'Lineær programmering opg 4'!$M$4)/'Lineær programmering opg 4'!$K$4*-1)</f>
        <v>397.72799999995618</v>
      </c>
      <c r="E8289" s="167">
        <f>IF('Lineær programmering opg 4'!$M$5=0,"-",(-A8289+'Lineær programmering opg 4'!$M$5)/'Lineær programmering opg 4'!$K$5*-1)</f>
        <v>269.1479999999836</v>
      </c>
      <c r="F8289" s="167" t="str">
        <f>IF('Lineær programmering opg 4'!$E$6=0,"-",(-A8289+'Lineær programmering opg 4'!$M$6)/'Lineær programmering opg 4'!$K$6*-1)</f>
        <v>-</v>
      </c>
      <c r="G8289" s="167" t="str">
        <f>IF('Lineær programmering opg 4'!$D$7=0,"-",((-A8289+'Lineær programmering opg 4'!$M$7)/'Lineær programmering opg 4'!$K$7)*-1)</f>
        <v>-</v>
      </c>
      <c r="H8289" s="167" t="str">
        <f>IF('Lineær programmering opg 4'!$C$8=0,"-",((-A8289+'Lineær programmering opg 4'!$M$8)/'Lineær programmering opg 4'!$K$8)*-1)</f>
        <v>-</v>
      </c>
      <c r="I8289" s="167" t="str">
        <f>IF('Lineær programmering opg 4'!$D$8=0,"-",'Lineær programmering opg 4'!$G$8)</f>
        <v>-</v>
      </c>
      <c r="J8289" s="295">
        <f>A8289*'Lineær programmering opg 4'!$C$11+Datatabel!C8289*'Lineær programmering opg 4'!$D$11</f>
        <v>44485.799999999726</v>
      </c>
      <c r="K8289" s="9">
        <f t="shared" si="647"/>
        <v>0</v>
      </c>
      <c r="L8289" s="9">
        <f t="shared" si="648"/>
        <v>0</v>
      </c>
    </row>
    <row r="8290" spans="1:12" ht="15" x14ac:dyDescent="0.25">
      <c r="A8290" s="167">
        <f t="shared" si="646"/>
        <v>41.112000000021908</v>
      </c>
      <c r="B8290" s="325">
        <f t="shared" si="649"/>
        <v>0.17130000000009127</v>
      </c>
      <c r="C8290" s="167">
        <f t="shared" si="645"/>
        <v>269.16599999998357</v>
      </c>
      <c r="D8290" s="167">
        <f>IF('Lineær programmering opg 4'!$M$4=0,"-",(-A8290+'Lineær programmering opg 4'!$M$4)/'Lineær programmering opg 4'!$K$4*-1)</f>
        <v>397.77599999995618</v>
      </c>
      <c r="E8290" s="167">
        <f>IF('Lineær programmering opg 4'!$M$5=0,"-",(-A8290+'Lineær programmering opg 4'!$M$5)/'Lineær programmering opg 4'!$K$5*-1)</f>
        <v>269.16599999998357</v>
      </c>
      <c r="F8290" s="167" t="str">
        <f>IF('Lineær programmering opg 4'!$E$6=0,"-",(-A8290+'Lineær programmering opg 4'!$M$6)/'Lineær programmering opg 4'!$K$6*-1)</f>
        <v>-</v>
      </c>
      <c r="G8290" s="167" t="str">
        <f>IF('Lineær programmering opg 4'!$D$7=0,"-",((-A8290+'Lineær programmering opg 4'!$M$7)/'Lineær programmering opg 4'!$K$7)*-1)</f>
        <v>-</v>
      </c>
      <c r="H8290" s="167" t="str">
        <f>IF('Lineær programmering opg 4'!$C$8=0,"-",((-A8290+'Lineær programmering opg 4'!$M$8)/'Lineær programmering opg 4'!$K$8)*-1)</f>
        <v>-</v>
      </c>
      <c r="I8290" s="167" t="str">
        <f>IF('Lineær programmering opg 4'!$D$8=0,"-",'Lineær programmering opg 4'!$G$8)</f>
        <v>-</v>
      </c>
      <c r="J8290" s="295">
        <f>A8290*'Lineær programmering opg 4'!$C$11+Datatabel!C8290*'Lineær programmering opg 4'!$D$11</f>
        <v>44486.099999999729</v>
      </c>
      <c r="K8290" s="9">
        <f t="shared" si="647"/>
        <v>0</v>
      </c>
      <c r="L8290" s="9">
        <f t="shared" si="648"/>
        <v>0</v>
      </c>
    </row>
    <row r="8291" spans="1:12" ht="15" x14ac:dyDescent="0.25">
      <c r="A8291" s="167">
        <f t="shared" si="646"/>
        <v>41.088000000021907</v>
      </c>
      <c r="B8291" s="325">
        <f t="shared" si="649"/>
        <v>0.17120000000009128</v>
      </c>
      <c r="C8291" s="167">
        <f t="shared" si="645"/>
        <v>269.1839999999836</v>
      </c>
      <c r="D8291" s="167">
        <f>IF('Lineær programmering opg 4'!$M$4=0,"-",(-A8291+'Lineær programmering opg 4'!$M$4)/'Lineær programmering opg 4'!$K$4*-1)</f>
        <v>397.82399999995619</v>
      </c>
      <c r="E8291" s="167">
        <f>IF('Lineær programmering opg 4'!$M$5=0,"-",(-A8291+'Lineær programmering opg 4'!$M$5)/'Lineær programmering opg 4'!$K$5*-1)</f>
        <v>269.1839999999836</v>
      </c>
      <c r="F8291" s="167" t="str">
        <f>IF('Lineær programmering opg 4'!$E$6=0,"-",(-A8291+'Lineær programmering opg 4'!$M$6)/'Lineær programmering opg 4'!$K$6*-1)</f>
        <v>-</v>
      </c>
      <c r="G8291" s="167" t="str">
        <f>IF('Lineær programmering opg 4'!$D$7=0,"-",((-A8291+'Lineær programmering opg 4'!$M$7)/'Lineær programmering opg 4'!$K$7)*-1)</f>
        <v>-</v>
      </c>
      <c r="H8291" s="167" t="str">
        <f>IF('Lineær programmering opg 4'!$C$8=0,"-",((-A8291+'Lineær programmering opg 4'!$M$8)/'Lineær programmering opg 4'!$K$8)*-1)</f>
        <v>-</v>
      </c>
      <c r="I8291" s="167" t="str">
        <f>IF('Lineær programmering opg 4'!$D$8=0,"-",'Lineær programmering opg 4'!$G$8)</f>
        <v>-</v>
      </c>
      <c r="J8291" s="295">
        <f>A8291*'Lineær programmering opg 4'!$C$11+Datatabel!C8291*'Lineær programmering opg 4'!$D$11</f>
        <v>44486.399999999732</v>
      </c>
      <c r="K8291" s="9">
        <f t="shared" si="647"/>
        <v>0</v>
      </c>
      <c r="L8291" s="9">
        <f t="shared" si="648"/>
        <v>0</v>
      </c>
    </row>
    <row r="8292" spans="1:12" ht="15" x14ac:dyDescent="0.25">
      <c r="A8292" s="167">
        <f t="shared" si="646"/>
        <v>41.064000000021906</v>
      </c>
      <c r="B8292" s="325">
        <f t="shared" si="649"/>
        <v>0.17110000000009129</v>
      </c>
      <c r="C8292" s="167">
        <f t="shared" si="645"/>
        <v>269.20199999998357</v>
      </c>
      <c r="D8292" s="167">
        <f>IF('Lineær programmering opg 4'!$M$4=0,"-",(-A8292+'Lineær programmering opg 4'!$M$4)/'Lineær programmering opg 4'!$K$4*-1)</f>
        <v>397.87199999995619</v>
      </c>
      <c r="E8292" s="167">
        <f>IF('Lineær programmering opg 4'!$M$5=0,"-",(-A8292+'Lineær programmering opg 4'!$M$5)/'Lineær programmering opg 4'!$K$5*-1)</f>
        <v>269.20199999998357</v>
      </c>
      <c r="F8292" s="167" t="str">
        <f>IF('Lineær programmering opg 4'!$E$6=0,"-",(-A8292+'Lineær programmering opg 4'!$M$6)/'Lineær programmering opg 4'!$K$6*-1)</f>
        <v>-</v>
      </c>
      <c r="G8292" s="167" t="str">
        <f>IF('Lineær programmering opg 4'!$D$7=0,"-",((-A8292+'Lineær programmering opg 4'!$M$7)/'Lineær programmering opg 4'!$K$7)*-1)</f>
        <v>-</v>
      </c>
      <c r="H8292" s="167" t="str">
        <f>IF('Lineær programmering opg 4'!$C$8=0,"-",((-A8292+'Lineær programmering opg 4'!$M$8)/'Lineær programmering opg 4'!$K$8)*-1)</f>
        <v>-</v>
      </c>
      <c r="I8292" s="167" t="str">
        <f>IF('Lineær programmering opg 4'!$D$8=0,"-",'Lineær programmering opg 4'!$G$8)</f>
        <v>-</v>
      </c>
      <c r="J8292" s="295">
        <f>A8292*'Lineær programmering opg 4'!$C$11+Datatabel!C8292*'Lineær programmering opg 4'!$D$11</f>
        <v>44486.699999999728</v>
      </c>
      <c r="K8292" s="9">
        <f t="shared" si="647"/>
        <v>0</v>
      </c>
      <c r="L8292" s="9">
        <f t="shared" si="648"/>
        <v>0</v>
      </c>
    </row>
    <row r="8293" spans="1:12" ht="15" x14ac:dyDescent="0.25">
      <c r="A8293" s="167">
        <f t="shared" si="646"/>
        <v>41.040000000021912</v>
      </c>
      <c r="B8293" s="325">
        <f t="shared" si="649"/>
        <v>0.1710000000000913</v>
      </c>
      <c r="C8293" s="167">
        <f t="shared" si="645"/>
        <v>269.2199999999836</v>
      </c>
      <c r="D8293" s="167">
        <f>IF('Lineær programmering opg 4'!$M$4=0,"-",(-A8293+'Lineær programmering opg 4'!$M$4)/'Lineær programmering opg 4'!$K$4*-1)</f>
        <v>397.91999999995619</v>
      </c>
      <c r="E8293" s="167">
        <f>IF('Lineær programmering opg 4'!$M$5=0,"-",(-A8293+'Lineær programmering opg 4'!$M$5)/'Lineær programmering opg 4'!$K$5*-1)</f>
        <v>269.2199999999836</v>
      </c>
      <c r="F8293" s="167" t="str">
        <f>IF('Lineær programmering opg 4'!$E$6=0,"-",(-A8293+'Lineær programmering opg 4'!$M$6)/'Lineær programmering opg 4'!$K$6*-1)</f>
        <v>-</v>
      </c>
      <c r="G8293" s="167" t="str">
        <f>IF('Lineær programmering opg 4'!$D$7=0,"-",((-A8293+'Lineær programmering opg 4'!$M$7)/'Lineær programmering opg 4'!$K$7)*-1)</f>
        <v>-</v>
      </c>
      <c r="H8293" s="167" t="str">
        <f>IF('Lineær programmering opg 4'!$C$8=0,"-",((-A8293+'Lineær programmering opg 4'!$M$8)/'Lineær programmering opg 4'!$K$8)*-1)</f>
        <v>-</v>
      </c>
      <c r="I8293" s="167" t="str">
        <f>IF('Lineær programmering opg 4'!$D$8=0,"-",'Lineær programmering opg 4'!$G$8)</f>
        <v>-</v>
      </c>
      <c r="J8293" s="295">
        <f>A8293*'Lineær programmering opg 4'!$C$11+Datatabel!C8293*'Lineær programmering opg 4'!$D$11</f>
        <v>44486.999999999731</v>
      </c>
      <c r="K8293" s="9">
        <f t="shared" si="647"/>
        <v>0</v>
      </c>
      <c r="L8293" s="9">
        <f t="shared" si="648"/>
        <v>0</v>
      </c>
    </row>
    <row r="8294" spans="1:12" ht="15" x14ac:dyDescent="0.25">
      <c r="A8294" s="167">
        <f t="shared" si="646"/>
        <v>41.016000000021918</v>
      </c>
      <c r="B8294" s="325">
        <f t="shared" si="649"/>
        <v>0.17090000000009131</v>
      </c>
      <c r="C8294" s="167">
        <f t="shared" si="645"/>
        <v>269.23799999998357</v>
      </c>
      <c r="D8294" s="167">
        <f>IF('Lineær programmering opg 4'!$M$4=0,"-",(-A8294+'Lineær programmering opg 4'!$M$4)/'Lineær programmering opg 4'!$K$4*-1)</f>
        <v>397.96799999995619</v>
      </c>
      <c r="E8294" s="167">
        <f>IF('Lineær programmering opg 4'!$M$5=0,"-",(-A8294+'Lineær programmering opg 4'!$M$5)/'Lineær programmering opg 4'!$K$5*-1)</f>
        <v>269.23799999998357</v>
      </c>
      <c r="F8294" s="167" t="str">
        <f>IF('Lineær programmering opg 4'!$E$6=0,"-",(-A8294+'Lineær programmering opg 4'!$M$6)/'Lineær programmering opg 4'!$K$6*-1)</f>
        <v>-</v>
      </c>
      <c r="G8294" s="167" t="str">
        <f>IF('Lineær programmering opg 4'!$D$7=0,"-",((-A8294+'Lineær programmering opg 4'!$M$7)/'Lineær programmering opg 4'!$K$7)*-1)</f>
        <v>-</v>
      </c>
      <c r="H8294" s="167" t="str">
        <f>IF('Lineær programmering opg 4'!$C$8=0,"-",((-A8294+'Lineær programmering opg 4'!$M$8)/'Lineær programmering opg 4'!$K$8)*-1)</f>
        <v>-</v>
      </c>
      <c r="I8294" s="167" t="str">
        <f>IF('Lineær programmering opg 4'!$D$8=0,"-",'Lineær programmering opg 4'!$G$8)</f>
        <v>-</v>
      </c>
      <c r="J8294" s="295">
        <f>A8294*'Lineær programmering opg 4'!$C$11+Datatabel!C8294*'Lineær programmering opg 4'!$D$11</f>
        <v>44487.299999999726</v>
      </c>
      <c r="K8294" s="9">
        <f t="shared" si="647"/>
        <v>0</v>
      </c>
      <c r="L8294" s="9">
        <f t="shared" si="648"/>
        <v>0</v>
      </c>
    </row>
    <row r="8295" spans="1:12" ht="15" x14ac:dyDescent="0.25">
      <c r="A8295" s="167">
        <f t="shared" si="646"/>
        <v>40.992000000021918</v>
      </c>
      <c r="B8295" s="325">
        <f t="shared" si="649"/>
        <v>0.17080000000009132</v>
      </c>
      <c r="C8295" s="167">
        <f t="shared" si="645"/>
        <v>269.2559999999836</v>
      </c>
      <c r="D8295" s="167">
        <f>IF('Lineær programmering opg 4'!$M$4=0,"-",(-A8295+'Lineær programmering opg 4'!$M$4)/'Lineær programmering opg 4'!$K$4*-1)</f>
        <v>398.01599999995619</v>
      </c>
      <c r="E8295" s="167">
        <f>IF('Lineær programmering opg 4'!$M$5=0,"-",(-A8295+'Lineær programmering opg 4'!$M$5)/'Lineær programmering opg 4'!$K$5*-1)</f>
        <v>269.2559999999836</v>
      </c>
      <c r="F8295" s="167" t="str">
        <f>IF('Lineær programmering opg 4'!$E$6=0,"-",(-A8295+'Lineær programmering opg 4'!$M$6)/'Lineær programmering opg 4'!$K$6*-1)</f>
        <v>-</v>
      </c>
      <c r="G8295" s="167" t="str">
        <f>IF('Lineær programmering opg 4'!$D$7=0,"-",((-A8295+'Lineær programmering opg 4'!$M$7)/'Lineær programmering opg 4'!$K$7)*-1)</f>
        <v>-</v>
      </c>
      <c r="H8295" s="167" t="str">
        <f>IF('Lineær programmering opg 4'!$C$8=0,"-",((-A8295+'Lineær programmering opg 4'!$M$8)/'Lineær programmering opg 4'!$K$8)*-1)</f>
        <v>-</v>
      </c>
      <c r="I8295" s="167" t="str">
        <f>IF('Lineær programmering opg 4'!$D$8=0,"-",'Lineær programmering opg 4'!$G$8)</f>
        <v>-</v>
      </c>
      <c r="J8295" s="295">
        <f>A8295*'Lineær programmering opg 4'!$C$11+Datatabel!C8295*'Lineær programmering opg 4'!$D$11</f>
        <v>44487.599999999737</v>
      </c>
      <c r="K8295" s="9">
        <f t="shared" si="647"/>
        <v>0</v>
      </c>
      <c r="L8295" s="9">
        <f t="shared" si="648"/>
        <v>0</v>
      </c>
    </row>
    <row r="8296" spans="1:12" ht="15" x14ac:dyDescent="0.25">
      <c r="A8296" s="167">
        <f t="shared" si="646"/>
        <v>40.968000000021917</v>
      </c>
      <c r="B8296" s="325">
        <f t="shared" si="649"/>
        <v>0.17070000000009133</v>
      </c>
      <c r="C8296" s="167">
        <f t="shared" si="645"/>
        <v>269.27399999998357</v>
      </c>
      <c r="D8296" s="167">
        <f>IF('Lineær programmering opg 4'!$M$4=0,"-",(-A8296+'Lineær programmering opg 4'!$M$4)/'Lineær programmering opg 4'!$K$4*-1)</f>
        <v>398.0639999999562</v>
      </c>
      <c r="E8296" s="167">
        <f>IF('Lineær programmering opg 4'!$M$5=0,"-",(-A8296+'Lineær programmering opg 4'!$M$5)/'Lineær programmering opg 4'!$K$5*-1)</f>
        <v>269.27399999998357</v>
      </c>
      <c r="F8296" s="167" t="str">
        <f>IF('Lineær programmering opg 4'!$E$6=0,"-",(-A8296+'Lineær programmering opg 4'!$M$6)/'Lineær programmering opg 4'!$K$6*-1)</f>
        <v>-</v>
      </c>
      <c r="G8296" s="167" t="str">
        <f>IF('Lineær programmering opg 4'!$D$7=0,"-",((-A8296+'Lineær programmering opg 4'!$M$7)/'Lineær programmering opg 4'!$K$7)*-1)</f>
        <v>-</v>
      </c>
      <c r="H8296" s="167" t="str">
        <f>IF('Lineær programmering opg 4'!$C$8=0,"-",((-A8296+'Lineær programmering opg 4'!$M$8)/'Lineær programmering opg 4'!$K$8)*-1)</f>
        <v>-</v>
      </c>
      <c r="I8296" s="167" t="str">
        <f>IF('Lineær programmering opg 4'!$D$8=0,"-",'Lineær programmering opg 4'!$G$8)</f>
        <v>-</v>
      </c>
      <c r="J8296" s="295">
        <f>A8296*'Lineær programmering opg 4'!$C$11+Datatabel!C8296*'Lineær programmering opg 4'!$D$11</f>
        <v>44487.899999999732</v>
      </c>
      <c r="K8296" s="9">
        <f t="shared" si="647"/>
        <v>0</v>
      </c>
      <c r="L8296" s="9">
        <f t="shared" si="648"/>
        <v>0</v>
      </c>
    </row>
    <row r="8297" spans="1:12" ht="15" x14ac:dyDescent="0.25">
      <c r="A8297" s="167">
        <f t="shared" si="646"/>
        <v>40.944000000021923</v>
      </c>
      <c r="B8297" s="325">
        <f t="shared" si="649"/>
        <v>0.17060000000009135</v>
      </c>
      <c r="C8297" s="167">
        <f t="shared" si="645"/>
        <v>269.2919999999836</v>
      </c>
      <c r="D8297" s="167">
        <f>IF('Lineær programmering opg 4'!$M$4=0,"-",(-A8297+'Lineær programmering opg 4'!$M$4)/'Lineær programmering opg 4'!$K$4*-1)</f>
        <v>398.11199999995614</v>
      </c>
      <c r="E8297" s="167">
        <f>IF('Lineær programmering opg 4'!$M$5=0,"-",(-A8297+'Lineær programmering opg 4'!$M$5)/'Lineær programmering opg 4'!$K$5*-1)</f>
        <v>269.2919999999836</v>
      </c>
      <c r="F8297" s="167" t="str">
        <f>IF('Lineær programmering opg 4'!$E$6=0,"-",(-A8297+'Lineær programmering opg 4'!$M$6)/'Lineær programmering opg 4'!$K$6*-1)</f>
        <v>-</v>
      </c>
      <c r="G8297" s="167" t="str">
        <f>IF('Lineær programmering opg 4'!$D$7=0,"-",((-A8297+'Lineær programmering opg 4'!$M$7)/'Lineær programmering opg 4'!$K$7)*-1)</f>
        <v>-</v>
      </c>
      <c r="H8297" s="167" t="str">
        <f>IF('Lineær programmering opg 4'!$C$8=0,"-",((-A8297+'Lineær programmering opg 4'!$M$8)/'Lineær programmering opg 4'!$K$8)*-1)</f>
        <v>-</v>
      </c>
      <c r="I8297" s="167" t="str">
        <f>IF('Lineær programmering opg 4'!$D$8=0,"-",'Lineær programmering opg 4'!$G$8)</f>
        <v>-</v>
      </c>
      <c r="J8297" s="295">
        <f>A8297*'Lineær programmering opg 4'!$C$11+Datatabel!C8297*'Lineær programmering opg 4'!$D$11</f>
        <v>44488.199999999735</v>
      </c>
      <c r="K8297" s="9">
        <f t="shared" si="647"/>
        <v>0</v>
      </c>
      <c r="L8297" s="9">
        <f t="shared" si="648"/>
        <v>0</v>
      </c>
    </row>
    <row r="8298" spans="1:12" ht="15" x14ac:dyDescent="0.25">
      <c r="A8298" s="167">
        <f t="shared" si="646"/>
        <v>40.920000000021929</v>
      </c>
      <c r="B8298" s="325">
        <f t="shared" si="649"/>
        <v>0.17050000000009136</v>
      </c>
      <c r="C8298" s="167">
        <f t="shared" si="645"/>
        <v>269.30999999998357</v>
      </c>
      <c r="D8298" s="167">
        <f>IF('Lineær programmering opg 4'!$M$4=0,"-",(-A8298+'Lineær programmering opg 4'!$M$4)/'Lineær programmering opg 4'!$K$4*-1)</f>
        <v>398.15999999995614</v>
      </c>
      <c r="E8298" s="167">
        <f>IF('Lineær programmering opg 4'!$M$5=0,"-",(-A8298+'Lineær programmering opg 4'!$M$5)/'Lineær programmering opg 4'!$K$5*-1)</f>
        <v>269.30999999998357</v>
      </c>
      <c r="F8298" s="167" t="str">
        <f>IF('Lineær programmering opg 4'!$E$6=0,"-",(-A8298+'Lineær programmering opg 4'!$M$6)/'Lineær programmering opg 4'!$K$6*-1)</f>
        <v>-</v>
      </c>
      <c r="G8298" s="167" t="str">
        <f>IF('Lineær programmering opg 4'!$D$7=0,"-",((-A8298+'Lineær programmering opg 4'!$M$7)/'Lineær programmering opg 4'!$K$7)*-1)</f>
        <v>-</v>
      </c>
      <c r="H8298" s="167" t="str">
        <f>IF('Lineær programmering opg 4'!$C$8=0,"-",((-A8298+'Lineær programmering opg 4'!$M$8)/'Lineær programmering opg 4'!$K$8)*-1)</f>
        <v>-</v>
      </c>
      <c r="I8298" s="167" t="str">
        <f>IF('Lineær programmering opg 4'!$D$8=0,"-",'Lineær programmering opg 4'!$G$8)</f>
        <v>-</v>
      </c>
      <c r="J8298" s="295">
        <f>A8298*'Lineær programmering opg 4'!$C$11+Datatabel!C8298*'Lineær programmering opg 4'!$D$11</f>
        <v>44488.499999999724</v>
      </c>
      <c r="K8298" s="9">
        <f t="shared" si="647"/>
        <v>0</v>
      </c>
      <c r="L8298" s="9">
        <f t="shared" si="648"/>
        <v>0</v>
      </c>
    </row>
    <row r="8299" spans="1:12" ht="15" x14ac:dyDescent="0.25">
      <c r="A8299" s="167">
        <f t="shared" si="646"/>
        <v>40.896000000021928</v>
      </c>
      <c r="B8299" s="325">
        <f t="shared" si="649"/>
        <v>0.17040000000009137</v>
      </c>
      <c r="C8299" s="167">
        <f t="shared" si="645"/>
        <v>269.3279999999836</v>
      </c>
      <c r="D8299" s="167">
        <f>IF('Lineær programmering opg 4'!$M$4=0,"-",(-A8299+'Lineær programmering opg 4'!$M$4)/'Lineær programmering opg 4'!$K$4*-1)</f>
        <v>398.20799999995614</v>
      </c>
      <c r="E8299" s="167">
        <f>IF('Lineær programmering opg 4'!$M$5=0,"-",(-A8299+'Lineær programmering opg 4'!$M$5)/'Lineær programmering opg 4'!$K$5*-1)</f>
        <v>269.3279999999836</v>
      </c>
      <c r="F8299" s="167" t="str">
        <f>IF('Lineær programmering opg 4'!$E$6=0,"-",(-A8299+'Lineær programmering opg 4'!$M$6)/'Lineær programmering opg 4'!$K$6*-1)</f>
        <v>-</v>
      </c>
      <c r="G8299" s="167" t="str">
        <f>IF('Lineær programmering opg 4'!$D$7=0,"-",((-A8299+'Lineær programmering opg 4'!$M$7)/'Lineær programmering opg 4'!$K$7)*-1)</f>
        <v>-</v>
      </c>
      <c r="H8299" s="167" t="str">
        <f>IF('Lineær programmering opg 4'!$C$8=0,"-",((-A8299+'Lineær programmering opg 4'!$M$8)/'Lineær programmering opg 4'!$K$8)*-1)</f>
        <v>-</v>
      </c>
      <c r="I8299" s="167" t="str">
        <f>IF('Lineær programmering opg 4'!$D$8=0,"-",'Lineær programmering opg 4'!$G$8)</f>
        <v>-</v>
      </c>
      <c r="J8299" s="295">
        <f>A8299*'Lineær programmering opg 4'!$C$11+Datatabel!C8299*'Lineær programmering opg 4'!$D$11</f>
        <v>44488.799999999734</v>
      </c>
      <c r="K8299" s="9">
        <f t="shared" si="647"/>
        <v>0</v>
      </c>
      <c r="L8299" s="9">
        <f t="shared" si="648"/>
        <v>0</v>
      </c>
    </row>
    <row r="8300" spans="1:12" ht="15" x14ac:dyDescent="0.25">
      <c r="A8300" s="167">
        <f t="shared" si="646"/>
        <v>40.872000000021927</v>
      </c>
      <c r="B8300" s="325">
        <f t="shared" si="649"/>
        <v>0.17030000000009138</v>
      </c>
      <c r="C8300" s="167">
        <f t="shared" si="645"/>
        <v>269.34599999998358</v>
      </c>
      <c r="D8300" s="167">
        <f>IF('Lineær programmering opg 4'!$M$4=0,"-",(-A8300+'Lineær programmering opg 4'!$M$4)/'Lineær programmering opg 4'!$K$4*-1)</f>
        <v>398.25599999995615</v>
      </c>
      <c r="E8300" s="167">
        <f>IF('Lineær programmering opg 4'!$M$5=0,"-",(-A8300+'Lineær programmering opg 4'!$M$5)/'Lineær programmering opg 4'!$K$5*-1)</f>
        <v>269.34599999998358</v>
      </c>
      <c r="F8300" s="167" t="str">
        <f>IF('Lineær programmering opg 4'!$E$6=0,"-",(-A8300+'Lineær programmering opg 4'!$M$6)/'Lineær programmering opg 4'!$K$6*-1)</f>
        <v>-</v>
      </c>
      <c r="G8300" s="167" t="str">
        <f>IF('Lineær programmering opg 4'!$D$7=0,"-",((-A8300+'Lineær programmering opg 4'!$M$7)/'Lineær programmering opg 4'!$K$7)*-1)</f>
        <v>-</v>
      </c>
      <c r="H8300" s="167" t="str">
        <f>IF('Lineær programmering opg 4'!$C$8=0,"-",((-A8300+'Lineær programmering opg 4'!$M$8)/'Lineær programmering opg 4'!$K$8)*-1)</f>
        <v>-</v>
      </c>
      <c r="I8300" s="167" t="str">
        <f>IF('Lineær programmering opg 4'!$D$8=0,"-",'Lineær programmering opg 4'!$G$8)</f>
        <v>-</v>
      </c>
      <c r="J8300" s="295">
        <f>A8300*'Lineær programmering opg 4'!$C$11+Datatabel!C8300*'Lineær programmering opg 4'!$D$11</f>
        <v>44489.099999999729</v>
      </c>
      <c r="K8300" s="9">
        <f t="shared" si="647"/>
        <v>0</v>
      </c>
      <c r="L8300" s="9">
        <f t="shared" si="648"/>
        <v>0</v>
      </c>
    </row>
    <row r="8301" spans="1:12" ht="15" x14ac:dyDescent="0.25">
      <c r="A8301" s="167">
        <f t="shared" si="646"/>
        <v>40.848000000021933</v>
      </c>
      <c r="B8301" s="325">
        <f t="shared" si="649"/>
        <v>0.17020000000009139</v>
      </c>
      <c r="C8301" s="167">
        <f t="shared" si="645"/>
        <v>269.36399999998355</v>
      </c>
      <c r="D8301" s="167">
        <f>IF('Lineær programmering opg 4'!$M$4=0,"-",(-A8301+'Lineær programmering opg 4'!$M$4)/'Lineær programmering opg 4'!$K$4*-1)</f>
        <v>398.30399999995615</v>
      </c>
      <c r="E8301" s="167">
        <f>IF('Lineær programmering opg 4'!$M$5=0,"-",(-A8301+'Lineær programmering opg 4'!$M$5)/'Lineær programmering opg 4'!$K$5*-1)</f>
        <v>269.36399999998355</v>
      </c>
      <c r="F8301" s="167" t="str">
        <f>IF('Lineær programmering opg 4'!$E$6=0,"-",(-A8301+'Lineær programmering opg 4'!$M$6)/'Lineær programmering opg 4'!$K$6*-1)</f>
        <v>-</v>
      </c>
      <c r="G8301" s="167" t="str">
        <f>IF('Lineær programmering opg 4'!$D$7=0,"-",((-A8301+'Lineær programmering opg 4'!$M$7)/'Lineær programmering opg 4'!$K$7)*-1)</f>
        <v>-</v>
      </c>
      <c r="H8301" s="167" t="str">
        <f>IF('Lineær programmering opg 4'!$C$8=0,"-",((-A8301+'Lineær programmering opg 4'!$M$8)/'Lineær programmering opg 4'!$K$8)*-1)</f>
        <v>-</v>
      </c>
      <c r="I8301" s="167" t="str">
        <f>IF('Lineær programmering opg 4'!$D$8=0,"-",'Lineær programmering opg 4'!$G$8)</f>
        <v>-</v>
      </c>
      <c r="J8301" s="295">
        <f>A8301*'Lineær programmering opg 4'!$C$11+Datatabel!C8301*'Lineær programmering opg 4'!$D$11</f>
        <v>44489.399999999725</v>
      </c>
      <c r="K8301" s="9">
        <f t="shared" si="647"/>
        <v>0</v>
      </c>
      <c r="L8301" s="9">
        <f t="shared" si="648"/>
        <v>0</v>
      </c>
    </row>
    <row r="8302" spans="1:12" ht="15" x14ac:dyDescent="0.25">
      <c r="A8302" s="167">
        <f t="shared" si="646"/>
        <v>40.82400000002194</v>
      </c>
      <c r="B8302" s="325">
        <f t="shared" si="649"/>
        <v>0.1701000000000914</v>
      </c>
      <c r="C8302" s="167">
        <f t="shared" si="645"/>
        <v>269.38199999998358</v>
      </c>
      <c r="D8302" s="167">
        <f>IF('Lineær programmering opg 4'!$M$4=0,"-",(-A8302+'Lineær programmering opg 4'!$M$4)/'Lineær programmering opg 4'!$K$4*-1)</f>
        <v>398.35199999995609</v>
      </c>
      <c r="E8302" s="167">
        <f>IF('Lineær programmering opg 4'!$M$5=0,"-",(-A8302+'Lineær programmering opg 4'!$M$5)/'Lineær programmering opg 4'!$K$5*-1)</f>
        <v>269.38199999998358</v>
      </c>
      <c r="F8302" s="167" t="str">
        <f>IF('Lineær programmering opg 4'!$E$6=0,"-",(-A8302+'Lineær programmering opg 4'!$M$6)/'Lineær programmering opg 4'!$K$6*-1)</f>
        <v>-</v>
      </c>
      <c r="G8302" s="167" t="str">
        <f>IF('Lineær programmering opg 4'!$D$7=0,"-",((-A8302+'Lineær programmering opg 4'!$M$7)/'Lineær programmering opg 4'!$K$7)*-1)</f>
        <v>-</v>
      </c>
      <c r="H8302" s="167" t="str">
        <f>IF('Lineær programmering opg 4'!$C$8=0,"-",((-A8302+'Lineær programmering opg 4'!$M$8)/'Lineær programmering opg 4'!$K$8)*-1)</f>
        <v>-</v>
      </c>
      <c r="I8302" s="167" t="str">
        <f>IF('Lineær programmering opg 4'!$D$8=0,"-",'Lineær programmering opg 4'!$G$8)</f>
        <v>-</v>
      </c>
      <c r="J8302" s="295">
        <f>A8302*'Lineær programmering opg 4'!$C$11+Datatabel!C8302*'Lineær programmering opg 4'!$D$11</f>
        <v>44489.699999999728</v>
      </c>
      <c r="K8302" s="9">
        <f t="shared" si="647"/>
        <v>0</v>
      </c>
      <c r="L8302" s="9">
        <f t="shared" si="648"/>
        <v>0</v>
      </c>
    </row>
    <row r="8303" spans="1:12" ht="15" x14ac:dyDescent="0.25">
      <c r="A8303" s="167">
        <f t="shared" si="646"/>
        <v>40.800000000021939</v>
      </c>
      <c r="B8303" s="325">
        <f t="shared" si="649"/>
        <v>0.17000000000009141</v>
      </c>
      <c r="C8303" s="167">
        <f t="shared" si="645"/>
        <v>269.39999999998355</v>
      </c>
      <c r="D8303" s="167">
        <f>IF('Lineær programmering opg 4'!$M$4=0,"-",(-A8303+'Lineær programmering opg 4'!$M$4)/'Lineær programmering opg 4'!$K$4*-1)</f>
        <v>398.39999999995609</v>
      </c>
      <c r="E8303" s="167">
        <f>IF('Lineær programmering opg 4'!$M$5=0,"-",(-A8303+'Lineær programmering opg 4'!$M$5)/'Lineær programmering opg 4'!$K$5*-1)</f>
        <v>269.39999999998355</v>
      </c>
      <c r="F8303" s="167" t="str">
        <f>IF('Lineær programmering opg 4'!$E$6=0,"-",(-A8303+'Lineær programmering opg 4'!$M$6)/'Lineær programmering opg 4'!$K$6*-1)</f>
        <v>-</v>
      </c>
      <c r="G8303" s="167" t="str">
        <f>IF('Lineær programmering opg 4'!$D$7=0,"-",((-A8303+'Lineær programmering opg 4'!$M$7)/'Lineær programmering opg 4'!$K$7)*-1)</f>
        <v>-</v>
      </c>
      <c r="H8303" s="167" t="str">
        <f>IF('Lineær programmering opg 4'!$C$8=0,"-",((-A8303+'Lineær programmering opg 4'!$M$8)/'Lineær programmering opg 4'!$K$8)*-1)</f>
        <v>-</v>
      </c>
      <c r="I8303" s="167" t="str">
        <f>IF('Lineær programmering opg 4'!$D$8=0,"-",'Lineær programmering opg 4'!$G$8)</f>
        <v>-</v>
      </c>
      <c r="J8303" s="295">
        <f>A8303*'Lineær programmering opg 4'!$C$11+Datatabel!C8303*'Lineær programmering opg 4'!$D$11</f>
        <v>44489.999999999724</v>
      </c>
      <c r="K8303" s="9">
        <f t="shared" si="647"/>
        <v>0</v>
      </c>
      <c r="L8303" s="9">
        <f t="shared" si="648"/>
        <v>0</v>
      </c>
    </row>
    <row r="8304" spans="1:12" ht="15" x14ac:dyDescent="0.25">
      <c r="A8304" s="167">
        <f t="shared" si="646"/>
        <v>40.776000000021938</v>
      </c>
      <c r="B8304" s="325">
        <f t="shared" si="649"/>
        <v>0.16990000000009142</v>
      </c>
      <c r="C8304" s="167">
        <f t="shared" si="645"/>
        <v>269.41799999998358</v>
      </c>
      <c r="D8304" s="167">
        <f>IF('Lineær programmering opg 4'!$M$4=0,"-",(-A8304+'Lineær programmering opg 4'!$M$4)/'Lineær programmering opg 4'!$K$4*-1)</f>
        <v>398.4479999999561</v>
      </c>
      <c r="E8304" s="167">
        <f>IF('Lineær programmering opg 4'!$M$5=0,"-",(-A8304+'Lineær programmering opg 4'!$M$5)/'Lineær programmering opg 4'!$K$5*-1)</f>
        <v>269.41799999998358</v>
      </c>
      <c r="F8304" s="167" t="str">
        <f>IF('Lineær programmering opg 4'!$E$6=0,"-",(-A8304+'Lineær programmering opg 4'!$M$6)/'Lineær programmering opg 4'!$K$6*-1)</f>
        <v>-</v>
      </c>
      <c r="G8304" s="167" t="str">
        <f>IF('Lineær programmering opg 4'!$D$7=0,"-",((-A8304+'Lineær programmering opg 4'!$M$7)/'Lineær programmering opg 4'!$K$7)*-1)</f>
        <v>-</v>
      </c>
      <c r="H8304" s="167" t="str">
        <f>IF('Lineær programmering opg 4'!$C$8=0,"-",((-A8304+'Lineær programmering opg 4'!$M$8)/'Lineær programmering opg 4'!$K$8)*-1)</f>
        <v>-</v>
      </c>
      <c r="I8304" s="167" t="str">
        <f>IF('Lineær programmering opg 4'!$D$8=0,"-",'Lineær programmering opg 4'!$G$8)</f>
        <v>-</v>
      </c>
      <c r="J8304" s="295">
        <f>A8304*'Lineær programmering opg 4'!$C$11+Datatabel!C8304*'Lineær programmering opg 4'!$D$11</f>
        <v>44490.299999999734</v>
      </c>
      <c r="K8304" s="9">
        <f t="shared" si="647"/>
        <v>0</v>
      </c>
      <c r="L8304" s="9">
        <f t="shared" si="648"/>
        <v>0</v>
      </c>
    </row>
    <row r="8305" spans="1:12" ht="15" x14ac:dyDescent="0.25">
      <c r="A8305" s="167">
        <f t="shared" si="646"/>
        <v>40.752000000021944</v>
      </c>
      <c r="B8305" s="325">
        <f t="shared" si="649"/>
        <v>0.16980000000009143</v>
      </c>
      <c r="C8305" s="167">
        <f t="shared" si="645"/>
        <v>269.43599999998355</v>
      </c>
      <c r="D8305" s="167">
        <f>IF('Lineær programmering opg 4'!$M$4=0,"-",(-A8305+'Lineær programmering opg 4'!$M$4)/'Lineær programmering opg 4'!$K$4*-1)</f>
        <v>398.4959999999561</v>
      </c>
      <c r="E8305" s="167">
        <f>IF('Lineær programmering opg 4'!$M$5=0,"-",(-A8305+'Lineær programmering opg 4'!$M$5)/'Lineær programmering opg 4'!$K$5*-1)</f>
        <v>269.43599999998355</v>
      </c>
      <c r="F8305" s="167" t="str">
        <f>IF('Lineær programmering opg 4'!$E$6=0,"-",(-A8305+'Lineær programmering opg 4'!$M$6)/'Lineær programmering opg 4'!$K$6*-1)</f>
        <v>-</v>
      </c>
      <c r="G8305" s="167" t="str">
        <f>IF('Lineær programmering opg 4'!$D$7=0,"-",((-A8305+'Lineær programmering opg 4'!$M$7)/'Lineær programmering opg 4'!$K$7)*-1)</f>
        <v>-</v>
      </c>
      <c r="H8305" s="167" t="str">
        <f>IF('Lineær programmering opg 4'!$C$8=0,"-",((-A8305+'Lineær programmering opg 4'!$M$8)/'Lineær programmering opg 4'!$K$8)*-1)</f>
        <v>-</v>
      </c>
      <c r="I8305" s="167" t="str">
        <f>IF('Lineær programmering opg 4'!$D$8=0,"-",'Lineær programmering opg 4'!$G$8)</f>
        <v>-</v>
      </c>
      <c r="J8305" s="295">
        <f>A8305*'Lineær programmering opg 4'!$C$11+Datatabel!C8305*'Lineær programmering opg 4'!$D$11</f>
        <v>44490.599999999729</v>
      </c>
      <c r="K8305" s="9">
        <f t="shared" si="647"/>
        <v>0</v>
      </c>
      <c r="L8305" s="9">
        <f t="shared" si="648"/>
        <v>0</v>
      </c>
    </row>
    <row r="8306" spans="1:12" ht="15" x14ac:dyDescent="0.25">
      <c r="A8306" s="167">
        <f t="shared" si="646"/>
        <v>40.72800000002195</v>
      </c>
      <c r="B8306" s="325">
        <f t="shared" si="649"/>
        <v>0.16970000000009144</v>
      </c>
      <c r="C8306" s="167">
        <f t="shared" si="645"/>
        <v>269.45399999998358</v>
      </c>
      <c r="D8306" s="167">
        <f>IF('Lineær programmering opg 4'!$M$4=0,"-",(-A8306+'Lineær programmering opg 4'!$M$4)/'Lineær programmering opg 4'!$K$4*-1)</f>
        <v>398.5439999999561</v>
      </c>
      <c r="E8306" s="167">
        <f>IF('Lineær programmering opg 4'!$M$5=0,"-",(-A8306+'Lineær programmering opg 4'!$M$5)/'Lineær programmering opg 4'!$K$5*-1)</f>
        <v>269.45399999998358</v>
      </c>
      <c r="F8306" s="167" t="str">
        <f>IF('Lineær programmering opg 4'!$E$6=0,"-",(-A8306+'Lineær programmering opg 4'!$M$6)/'Lineær programmering opg 4'!$K$6*-1)</f>
        <v>-</v>
      </c>
      <c r="G8306" s="167" t="str">
        <f>IF('Lineær programmering opg 4'!$D$7=0,"-",((-A8306+'Lineær programmering opg 4'!$M$7)/'Lineær programmering opg 4'!$K$7)*-1)</f>
        <v>-</v>
      </c>
      <c r="H8306" s="167" t="str">
        <f>IF('Lineær programmering opg 4'!$C$8=0,"-",((-A8306+'Lineær programmering opg 4'!$M$8)/'Lineær programmering opg 4'!$K$8)*-1)</f>
        <v>-</v>
      </c>
      <c r="I8306" s="167" t="str">
        <f>IF('Lineær programmering opg 4'!$D$8=0,"-",'Lineær programmering opg 4'!$G$8)</f>
        <v>-</v>
      </c>
      <c r="J8306" s="295">
        <f>A8306*'Lineær programmering opg 4'!$C$11+Datatabel!C8306*'Lineær programmering opg 4'!$D$11</f>
        <v>44490.899999999732</v>
      </c>
      <c r="K8306" s="9">
        <f t="shared" si="647"/>
        <v>0</v>
      </c>
      <c r="L8306" s="9">
        <f t="shared" si="648"/>
        <v>0</v>
      </c>
    </row>
    <row r="8307" spans="1:12" ht="15" x14ac:dyDescent="0.25">
      <c r="A8307" s="167">
        <f t="shared" si="646"/>
        <v>40.704000000021949</v>
      </c>
      <c r="B8307" s="325">
        <f t="shared" si="649"/>
        <v>0.16960000000009146</v>
      </c>
      <c r="C8307" s="167">
        <f t="shared" si="645"/>
        <v>269.47199999998355</v>
      </c>
      <c r="D8307" s="167">
        <f>IF('Lineær programmering opg 4'!$M$4=0,"-",(-A8307+'Lineær programmering opg 4'!$M$4)/'Lineær programmering opg 4'!$K$4*-1)</f>
        <v>398.5919999999561</v>
      </c>
      <c r="E8307" s="167">
        <f>IF('Lineær programmering opg 4'!$M$5=0,"-",(-A8307+'Lineær programmering opg 4'!$M$5)/'Lineær programmering opg 4'!$K$5*-1)</f>
        <v>269.47199999998355</v>
      </c>
      <c r="F8307" s="167" t="str">
        <f>IF('Lineær programmering opg 4'!$E$6=0,"-",(-A8307+'Lineær programmering opg 4'!$M$6)/'Lineær programmering opg 4'!$K$6*-1)</f>
        <v>-</v>
      </c>
      <c r="G8307" s="167" t="str">
        <f>IF('Lineær programmering opg 4'!$D$7=0,"-",((-A8307+'Lineær programmering opg 4'!$M$7)/'Lineær programmering opg 4'!$K$7)*-1)</f>
        <v>-</v>
      </c>
      <c r="H8307" s="167" t="str">
        <f>IF('Lineær programmering opg 4'!$C$8=0,"-",((-A8307+'Lineær programmering opg 4'!$M$8)/'Lineær programmering opg 4'!$K$8)*-1)</f>
        <v>-</v>
      </c>
      <c r="I8307" s="167" t="str">
        <f>IF('Lineær programmering opg 4'!$D$8=0,"-",'Lineær programmering opg 4'!$G$8)</f>
        <v>-</v>
      </c>
      <c r="J8307" s="295">
        <f>A8307*'Lineær programmering opg 4'!$C$11+Datatabel!C8307*'Lineær programmering opg 4'!$D$11</f>
        <v>44491.199999999735</v>
      </c>
      <c r="K8307" s="9">
        <f t="shared" si="647"/>
        <v>0</v>
      </c>
      <c r="L8307" s="9">
        <f t="shared" si="648"/>
        <v>0</v>
      </c>
    </row>
    <row r="8308" spans="1:12" ht="15" x14ac:dyDescent="0.25">
      <c r="A8308" s="167">
        <f t="shared" si="646"/>
        <v>40.680000000021948</v>
      </c>
      <c r="B8308" s="325">
        <f t="shared" si="649"/>
        <v>0.16950000000009147</v>
      </c>
      <c r="C8308" s="167">
        <f t="shared" si="645"/>
        <v>269.48999999998358</v>
      </c>
      <c r="D8308" s="167">
        <f>IF('Lineær programmering opg 4'!$M$4=0,"-",(-A8308+'Lineær programmering opg 4'!$M$4)/'Lineær programmering opg 4'!$K$4*-1)</f>
        <v>398.6399999999561</v>
      </c>
      <c r="E8308" s="167">
        <f>IF('Lineær programmering opg 4'!$M$5=0,"-",(-A8308+'Lineær programmering opg 4'!$M$5)/'Lineær programmering opg 4'!$K$5*-1)</f>
        <v>269.48999999998358</v>
      </c>
      <c r="F8308" s="167" t="str">
        <f>IF('Lineær programmering opg 4'!$E$6=0,"-",(-A8308+'Lineær programmering opg 4'!$M$6)/'Lineær programmering opg 4'!$K$6*-1)</f>
        <v>-</v>
      </c>
      <c r="G8308" s="167" t="str">
        <f>IF('Lineær programmering opg 4'!$D$7=0,"-",((-A8308+'Lineær programmering opg 4'!$M$7)/'Lineær programmering opg 4'!$K$7)*-1)</f>
        <v>-</v>
      </c>
      <c r="H8308" s="167" t="str">
        <f>IF('Lineær programmering opg 4'!$C$8=0,"-",((-A8308+'Lineær programmering opg 4'!$M$8)/'Lineær programmering opg 4'!$K$8)*-1)</f>
        <v>-</v>
      </c>
      <c r="I8308" s="167" t="str">
        <f>IF('Lineær programmering opg 4'!$D$8=0,"-",'Lineær programmering opg 4'!$G$8)</f>
        <v>-</v>
      </c>
      <c r="J8308" s="295">
        <f>A8308*'Lineær programmering opg 4'!$C$11+Datatabel!C8308*'Lineær programmering opg 4'!$D$11</f>
        <v>44491.499999999738</v>
      </c>
      <c r="K8308" s="9">
        <f t="shared" si="647"/>
        <v>0</v>
      </c>
      <c r="L8308" s="9">
        <f t="shared" si="648"/>
        <v>0</v>
      </c>
    </row>
    <row r="8309" spans="1:12" ht="15" x14ac:dyDescent="0.25">
      <c r="A8309" s="167">
        <f t="shared" si="646"/>
        <v>40.656000000021955</v>
      </c>
      <c r="B8309" s="325">
        <f t="shared" si="649"/>
        <v>0.16940000000009148</v>
      </c>
      <c r="C8309" s="167">
        <f t="shared" si="645"/>
        <v>269.50799999998355</v>
      </c>
      <c r="D8309" s="167">
        <f>IF('Lineær programmering opg 4'!$M$4=0,"-",(-A8309+'Lineær programmering opg 4'!$M$4)/'Lineær programmering opg 4'!$K$4*-1)</f>
        <v>398.68799999995611</v>
      </c>
      <c r="E8309" s="167">
        <f>IF('Lineær programmering opg 4'!$M$5=0,"-",(-A8309+'Lineær programmering opg 4'!$M$5)/'Lineær programmering opg 4'!$K$5*-1)</f>
        <v>269.50799999998355</v>
      </c>
      <c r="F8309" s="167" t="str">
        <f>IF('Lineær programmering opg 4'!$E$6=0,"-",(-A8309+'Lineær programmering opg 4'!$M$6)/'Lineær programmering opg 4'!$K$6*-1)</f>
        <v>-</v>
      </c>
      <c r="G8309" s="167" t="str">
        <f>IF('Lineær programmering opg 4'!$D$7=0,"-",((-A8309+'Lineær programmering opg 4'!$M$7)/'Lineær programmering opg 4'!$K$7)*-1)</f>
        <v>-</v>
      </c>
      <c r="H8309" s="167" t="str">
        <f>IF('Lineær programmering opg 4'!$C$8=0,"-",((-A8309+'Lineær programmering opg 4'!$M$8)/'Lineær programmering opg 4'!$K$8)*-1)</f>
        <v>-</v>
      </c>
      <c r="I8309" s="167" t="str">
        <f>IF('Lineær programmering opg 4'!$D$8=0,"-",'Lineær programmering opg 4'!$G$8)</f>
        <v>-</v>
      </c>
      <c r="J8309" s="295">
        <f>A8309*'Lineær programmering opg 4'!$C$11+Datatabel!C8309*'Lineær programmering opg 4'!$D$11</f>
        <v>44491.799999999726</v>
      </c>
      <c r="K8309" s="9">
        <f t="shared" si="647"/>
        <v>0</v>
      </c>
      <c r="L8309" s="9">
        <f t="shared" si="648"/>
        <v>0</v>
      </c>
    </row>
    <row r="8310" spans="1:12" ht="15" x14ac:dyDescent="0.25">
      <c r="A8310" s="167">
        <f t="shared" si="646"/>
        <v>40.632000000021961</v>
      </c>
      <c r="B8310" s="325">
        <f t="shared" si="649"/>
        <v>0.16930000000009149</v>
      </c>
      <c r="C8310" s="167">
        <f t="shared" si="645"/>
        <v>269.52599999998358</v>
      </c>
      <c r="D8310" s="167">
        <f>IF('Lineær programmering opg 4'!$M$4=0,"-",(-A8310+'Lineær programmering opg 4'!$M$4)/'Lineær programmering opg 4'!$K$4*-1)</f>
        <v>398.73599999995611</v>
      </c>
      <c r="E8310" s="167">
        <f>IF('Lineær programmering opg 4'!$M$5=0,"-",(-A8310+'Lineær programmering opg 4'!$M$5)/'Lineær programmering opg 4'!$K$5*-1)</f>
        <v>269.52599999998358</v>
      </c>
      <c r="F8310" s="167" t="str">
        <f>IF('Lineær programmering opg 4'!$E$6=0,"-",(-A8310+'Lineær programmering opg 4'!$M$6)/'Lineær programmering opg 4'!$K$6*-1)</f>
        <v>-</v>
      </c>
      <c r="G8310" s="167" t="str">
        <f>IF('Lineær programmering opg 4'!$D$7=0,"-",((-A8310+'Lineær programmering opg 4'!$M$7)/'Lineær programmering opg 4'!$K$7)*-1)</f>
        <v>-</v>
      </c>
      <c r="H8310" s="167" t="str">
        <f>IF('Lineær programmering opg 4'!$C$8=0,"-",((-A8310+'Lineær programmering opg 4'!$M$8)/'Lineær programmering opg 4'!$K$8)*-1)</f>
        <v>-</v>
      </c>
      <c r="I8310" s="167" t="str">
        <f>IF('Lineær programmering opg 4'!$D$8=0,"-",'Lineær programmering opg 4'!$G$8)</f>
        <v>-</v>
      </c>
      <c r="J8310" s="295">
        <f>A8310*'Lineær programmering opg 4'!$C$11+Datatabel!C8310*'Lineær programmering opg 4'!$D$11</f>
        <v>44492.099999999729</v>
      </c>
      <c r="K8310" s="9">
        <f t="shared" si="647"/>
        <v>0</v>
      </c>
      <c r="L8310" s="9">
        <f t="shared" si="648"/>
        <v>0</v>
      </c>
    </row>
    <row r="8311" spans="1:12" ht="15" x14ac:dyDescent="0.25">
      <c r="A8311" s="167">
        <f t="shared" si="646"/>
        <v>40.60800000002196</v>
      </c>
      <c r="B8311" s="325">
        <f t="shared" si="649"/>
        <v>0.1692000000000915</v>
      </c>
      <c r="C8311" s="167">
        <f t="shared" si="645"/>
        <v>269.54399999998355</v>
      </c>
      <c r="D8311" s="167">
        <f>IF('Lineær programmering opg 4'!$M$4=0,"-",(-A8311+'Lineær programmering opg 4'!$M$4)/'Lineær programmering opg 4'!$K$4*-1)</f>
        <v>398.78399999995611</v>
      </c>
      <c r="E8311" s="167">
        <f>IF('Lineær programmering opg 4'!$M$5=0,"-",(-A8311+'Lineær programmering opg 4'!$M$5)/'Lineær programmering opg 4'!$K$5*-1)</f>
        <v>269.54399999998355</v>
      </c>
      <c r="F8311" s="167" t="str">
        <f>IF('Lineær programmering opg 4'!$E$6=0,"-",(-A8311+'Lineær programmering opg 4'!$M$6)/'Lineær programmering opg 4'!$K$6*-1)</f>
        <v>-</v>
      </c>
      <c r="G8311" s="167" t="str">
        <f>IF('Lineær programmering opg 4'!$D$7=0,"-",((-A8311+'Lineær programmering opg 4'!$M$7)/'Lineær programmering opg 4'!$K$7)*-1)</f>
        <v>-</v>
      </c>
      <c r="H8311" s="167" t="str">
        <f>IF('Lineær programmering opg 4'!$C$8=0,"-",((-A8311+'Lineær programmering opg 4'!$M$8)/'Lineær programmering opg 4'!$K$8)*-1)</f>
        <v>-</v>
      </c>
      <c r="I8311" s="167" t="str">
        <f>IF('Lineær programmering opg 4'!$D$8=0,"-",'Lineær programmering opg 4'!$G$8)</f>
        <v>-</v>
      </c>
      <c r="J8311" s="295">
        <f>A8311*'Lineær programmering opg 4'!$C$11+Datatabel!C8311*'Lineær programmering opg 4'!$D$11</f>
        <v>44492.399999999725</v>
      </c>
      <c r="K8311" s="9">
        <f t="shared" si="647"/>
        <v>0</v>
      </c>
      <c r="L8311" s="9">
        <f t="shared" si="648"/>
        <v>0</v>
      </c>
    </row>
    <row r="8312" spans="1:12" ht="15" x14ac:dyDescent="0.25">
      <c r="A8312" s="167">
        <f t="shared" si="646"/>
        <v>40.584000000021959</v>
      </c>
      <c r="B8312" s="325">
        <f t="shared" si="649"/>
        <v>0.16910000000009151</v>
      </c>
      <c r="C8312" s="167">
        <f t="shared" si="645"/>
        <v>269.56199999998358</v>
      </c>
      <c r="D8312" s="167">
        <f>IF('Lineær programmering opg 4'!$M$4=0,"-",(-A8312+'Lineær programmering opg 4'!$M$4)/'Lineær programmering opg 4'!$K$4*-1)</f>
        <v>398.83199999995611</v>
      </c>
      <c r="E8312" s="167">
        <f>IF('Lineær programmering opg 4'!$M$5=0,"-",(-A8312+'Lineær programmering opg 4'!$M$5)/'Lineær programmering opg 4'!$K$5*-1)</f>
        <v>269.56199999998358</v>
      </c>
      <c r="F8312" s="167" t="str">
        <f>IF('Lineær programmering opg 4'!$E$6=0,"-",(-A8312+'Lineær programmering opg 4'!$M$6)/'Lineær programmering opg 4'!$K$6*-1)</f>
        <v>-</v>
      </c>
      <c r="G8312" s="167" t="str">
        <f>IF('Lineær programmering opg 4'!$D$7=0,"-",((-A8312+'Lineær programmering opg 4'!$M$7)/'Lineær programmering opg 4'!$K$7)*-1)</f>
        <v>-</v>
      </c>
      <c r="H8312" s="167" t="str">
        <f>IF('Lineær programmering opg 4'!$C$8=0,"-",((-A8312+'Lineær programmering opg 4'!$M$8)/'Lineær programmering opg 4'!$K$8)*-1)</f>
        <v>-</v>
      </c>
      <c r="I8312" s="167" t="str">
        <f>IF('Lineær programmering opg 4'!$D$8=0,"-",'Lineær programmering opg 4'!$G$8)</f>
        <v>-</v>
      </c>
      <c r="J8312" s="295">
        <f>A8312*'Lineær programmering opg 4'!$C$11+Datatabel!C8312*'Lineær programmering opg 4'!$D$11</f>
        <v>44492.699999999735</v>
      </c>
      <c r="K8312" s="9">
        <f t="shared" si="647"/>
        <v>0</v>
      </c>
      <c r="L8312" s="9">
        <f t="shared" si="648"/>
        <v>0</v>
      </c>
    </row>
    <row r="8313" spans="1:12" ht="15" x14ac:dyDescent="0.25">
      <c r="A8313" s="167">
        <f t="shared" si="646"/>
        <v>40.560000000021965</v>
      </c>
      <c r="B8313" s="325">
        <f t="shared" si="649"/>
        <v>0.16900000000009152</v>
      </c>
      <c r="C8313" s="167">
        <f t="shared" si="645"/>
        <v>269.57999999998356</v>
      </c>
      <c r="D8313" s="167">
        <f>IF('Lineær programmering opg 4'!$M$4=0,"-",(-A8313+'Lineær programmering opg 4'!$M$4)/'Lineær programmering opg 4'!$K$4*-1)</f>
        <v>398.87999999995606</v>
      </c>
      <c r="E8313" s="167">
        <f>IF('Lineær programmering opg 4'!$M$5=0,"-",(-A8313+'Lineær programmering opg 4'!$M$5)/'Lineær programmering opg 4'!$K$5*-1)</f>
        <v>269.57999999998356</v>
      </c>
      <c r="F8313" s="167" t="str">
        <f>IF('Lineær programmering opg 4'!$E$6=0,"-",(-A8313+'Lineær programmering opg 4'!$M$6)/'Lineær programmering opg 4'!$K$6*-1)</f>
        <v>-</v>
      </c>
      <c r="G8313" s="167" t="str">
        <f>IF('Lineær programmering opg 4'!$D$7=0,"-",((-A8313+'Lineær programmering opg 4'!$M$7)/'Lineær programmering opg 4'!$K$7)*-1)</f>
        <v>-</v>
      </c>
      <c r="H8313" s="167" t="str">
        <f>IF('Lineær programmering opg 4'!$C$8=0,"-",((-A8313+'Lineær programmering opg 4'!$M$8)/'Lineær programmering opg 4'!$K$8)*-1)</f>
        <v>-</v>
      </c>
      <c r="I8313" s="167" t="str">
        <f>IF('Lineær programmering opg 4'!$D$8=0,"-",'Lineær programmering opg 4'!$G$8)</f>
        <v>-</v>
      </c>
      <c r="J8313" s="295">
        <f>A8313*'Lineær programmering opg 4'!$C$11+Datatabel!C8313*'Lineær programmering opg 4'!$D$11</f>
        <v>44492.999999999731</v>
      </c>
      <c r="K8313" s="9">
        <f t="shared" si="647"/>
        <v>0</v>
      </c>
      <c r="L8313" s="9">
        <f t="shared" si="648"/>
        <v>0</v>
      </c>
    </row>
    <row r="8314" spans="1:12" ht="15" x14ac:dyDescent="0.25">
      <c r="A8314" s="167">
        <f t="shared" si="646"/>
        <v>40.536000000021971</v>
      </c>
      <c r="B8314" s="325">
        <f t="shared" si="649"/>
        <v>0.16890000000009153</v>
      </c>
      <c r="C8314" s="167">
        <f t="shared" si="645"/>
        <v>269.59799999998353</v>
      </c>
      <c r="D8314" s="167">
        <f>IF('Lineær programmering opg 4'!$M$4=0,"-",(-A8314+'Lineær programmering opg 4'!$M$4)/'Lineær programmering opg 4'!$K$4*-1)</f>
        <v>398.92799999995606</v>
      </c>
      <c r="E8314" s="167">
        <f>IF('Lineær programmering opg 4'!$M$5=0,"-",(-A8314+'Lineær programmering opg 4'!$M$5)/'Lineær programmering opg 4'!$K$5*-1)</f>
        <v>269.59799999998353</v>
      </c>
      <c r="F8314" s="167" t="str">
        <f>IF('Lineær programmering opg 4'!$E$6=0,"-",(-A8314+'Lineær programmering opg 4'!$M$6)/'Lineær programmering opg 4'!$K$6*-1)</f>
        <v>-</v>
      </c>
      <c r="G8314" s="167" t="str">
        <f>IF('Lineær programmering opg 4'!$D$7=0,"-",((-A8314+'Lineær programmering opg 4'!$M$7)/'Lineær programmering opg 4'!$K$7)*-1)</f>
        <v>-</v>
      </c>
      <c r="H8314" s="167" t="str">
        <f>IF('Lineær programmering opg 4'!$C$8=0,"-",((-A8314+'Lineær programmering opg 4'!$M$8)/'Lineær programmering opg 4'!$K$8)*-1)</f>
        <v>-</v>
      </c>
      <c r="I8314" s="167" t="str">
        <f>IF('Lineær programmering opg 4'!$D$8=0,"-",'Lineær programmering opg 4'!$G$8)</f>
        <v>-</v>
      </c>
      <c r="J8314" s="295">
        <f>A8314*'Lineær programmering opg 4'!$C$11+Datatabel!C8314*'Lineær programmering opg 4'!$D$11</f>
        <v>44493.299999999726</v>
      </c>
      <c r="K8314" s="9">
        <f t="shared" si="647"/>
        <v>0</v>
      </c>
      <c r="L8314" s="9">
        <f t="shared" si="648"/>
        <v>0</v>
      </c>
    </row>
    <row r="8315" spans="1:12" ht="15" x14ac:dyDescent="0.25">
      <c r="A8315" s="167">
        <f t="shared" si="646"/>
        <v>40.51200000002197</v>
      </c>
      <c r="B8315" s="325">
        <f t="shared" si="649"/>
        <v>0.16880000000009154</v>
      </c>
      <c r="C8315" s="167">
        <f t="shared" si="645"/>
        <v>269.6159999999835</v>
      </c>
      <c r="D8315" s="167">
        <f>IF('Lineær programmering opg 4'!$M$4=0,"-",(-A8315+'Lineær programmering opg 4'!$M$4)/'Lineær programmering opg 4'!$K$4*-1)</f>
        <v>398.97599999995606</v>
      </c>
      <c r="E8315" s="167">
        <f>IF('Lineær programmering opg 4'!$M$5=0,"-",(-A8315+'Lineær programmering opg 4'!$M$5)/'Lineær programmering opg 4'!$K$5*-1)</f>
        <v>269.6159999999835</v>
      </c>
      <c r="F8315" s="167" t="str">
        <f>IF('Lineær programmering opg 4'!$E$6=0,"-",(-A8315+'Lineær programmering opg 4'!$M$6)/'Lineær programmering opg 4'!$K$6*-1)</f>
        <v>-</v>
      </c>
      <c r="G8315" s="167" t="str">
        <f>IF('Lineær programmering opg 4'!$D$7=0,"-",((-A8315+'Lineær programmering opg 4'!$M$7)/'Lineær programmering opg 4'!$K$7)*-1)</f>
        <v>-</v>
      </c>
      <c r="H8315" s="167" t="str">
        <f>IF('Lineær programmering opg 4'!$C$8=0,"-",((-A8315+'Lineær programmering opg 4'!$M$8)/'Lineær programmering opg 4'!$K$8)*-1)</f>
        <v>-</v>
      </c>
      <c r="I8315" s="167" t="str">
        <f>IF('Lineær programmering opg 4'!$D$8=0,"-",'Lineær programmering opg 4'!$G$8)</f>
        <v>-</v>
      </c>
      <c r="J8315" s="295">
        <f>A8315*'Lineær programmering opg 4'!$C$11+Datatabel!C8315*'Lineær programmering opg 4'!$D$11</f>
        <v>44493.599999999722</v>
      </c>
      <c r="K8315" s="9">
        <f t="shared" si="647"/>
        <v>0</v>
      </c>
      <c r="L8315" s="9">
        <f t="shared" si="648"/>
        <v>0</v>
      </c>
    </row>
    <row r="8316" spans="1:12" ht="15" x14ac:dyDescent="0.25">
      <c r="A8316" s="167">
        <f t="shared" si="646"/>
        <v>40.48800000002197</v>
      </c>
      <c r="B8316" s="325">
        <f t="shared" si="649"/>
        <v>0.16870000000009155</v>
      </c>
      <c r="C8316" s="167">
        <f t="shared" si="645"/>
        <v>269.63399999998353</v>
      </c>
      <c r="D8316" s="167">
        <f>IF('Lineær programmering opg 4'!$M$4=0,"-",(-A8316+'Lineær programmering opg 4'!$M$4)/'Lineær programmering opg 4'!$K$4*-1)</f>
        <v>399.02399999995606</v>
      </c>
      <c r="E8316" s="167">
        <f>IF('Lineær programmering opg 4'!$M$5=0,"-",(-A8316+'Lineær programmering opg 4'!$M$5)/'Lineær programmering opg 4'!$K$5*-1)</f>
        <v>269.63399999998353</v>
      </c>
      <c r="F8316" s="167" t="str">
        <f>IF('Lineær programmering opg 4'!$E$6=0,"-",(-A8316+'Lineær programmering opg 4'!$M$6)/'Lineær programmering opg 4'!$K$6*-1)</f>
        <v>-</v>
      </c>
      <c r="G8316" s="167" t="str">
        <f>IF('Lineær programmering opg 4'!$D$7=0,"-",((-A8316+'Lineær programmering opg 4'!$M$7)/'Lineær programmering opg 4'!$K$7)*-1)</f>
        <v>-</v>
      </c>
      <c r="H8316" s="167" t="str">
        <f>IF('Lineær programmering opg 4'!$C$8=0,"-",((-A8316+'Lineær programmering opg 4'!$M$8)/'Lineær programmering opg 4'!$K$8)*-1)</f>
        <v>-</v>
      </c>
      <c r="I8316" s="167" t="str">
        <f>IF('Lineær programmering opg 4'!$D$8=0,"-",'Lineær programmering opg 4'!$G$8)</f>
        <v>-</v>
      </c>
      <c r="J8316" s="295">
        <f>A8316*'Lineær programmering opg 4'!$C$11+Datatabel!C8316*'Lineær programmering opg 4'!$D$11</f>
        <v>44493.899999999732</v>
      </c>
      <c r="K8316" s="9">
        <f t="shared" si="647"/>
        <v>0</v>
      </c>
      <c r="L8316" s="9">
        <f t="shared" si="648"/>
        <v>0</v>
      </c>
    </row>
    <row r="8317" spans="1:12" ht="15" x14ac:dyDescent="0.25">
      <c r="A8317" s="167">
        <f t="shared" si="646"/>
        <v>40.464000000021976</v>
      </c>
      <c r="B8317" s="325">
        <f t="shared" si="649"/>
        <v>0.16860000000009157</v>
      </c>
      <c r="C8317" s="167">
        <f t="shared" si="645"/>
        <v>269.6519999999835</v>
      </c>
      <c r="D8317" s="167">
        <f>IF('Lineær programmering opg 4'!$M$4=0,"-",(-A8317+'Lineær programmering opg 4'!$M$4)/'Lineær programmering opg 4'!$K$4*-1)</f>
        <v>399.07199999995606</v>
      </c>
      <c r="E8317" s="167">
        <f>IF('Lineær programmering opg 4'!$M$5=0,"-",(-A8317+'Lineær programmering opg 4'!$M$5)/'Lineær programmering opg 4'!$K$5*-1)</f>
        <v>269.6519999999835</v>
      </c>
      <c r="F8317" s="167" t="str">
        <f>IF('Lineær programmering opg 4'!$E$6=0,"-",(-A8317+'Lineær programmering opg 4'!$M$6)/'Lineær programmering opg 4'!$K$6*-1)</f>
        <v>-</v>
      </c>
      <c r="G8317" s="167" t="str">
        <f>IF('Lineær programmering opg 4'!$D$7=0,"-",((-A8317+'Lineær programmering opg 4'!$M$7)/'Lineær programmering opg 4'!$K$7)*-1)</f>
        <v>-</v>
      </c>
      <c r="H8317" s="167" t="str">
        <f>IF('Lineær programmering opg 4'!$C$8=0,"-",((-A8317+'Lineær programmering opg 4'!$M$8)/'Lineær programmering opg 4'!$K$8)*-1)</f>
        <v>-</v>
      </c>
      <c r="I8317" s="167" t="str">
        <f>IF('Lineær programmering opg 4'!$D$8=0,"-",'Lineær programmering opg 4'!$G$8)</f>
        <v>-</v>
      </c>
      <c r="J8317" s="295">
        <f>A8317*'Lineær programmering opg 4'!$C$11+Datatabel!C8317*'Lineær programmering opg 4'!$D$11</f>
        <v>44494.199999999721</v>
      </c>
      <c r="K8317" s="9">
        <f t="shared" si="647"/>
        <v>0</v>
      </c>
      <c r="L8317" s="9">
        <f t="shared" si="648"/>
        <v>0</v>
      </c>
    </row>
    <row r="8318" spans="1:12" ht="15" x14ac:dyDescent="0.25">
      <c r="A8318" s="167">
        <f t="shared" si="646"/>
        <v>40.440000000021982</v>
      </c>
      <c r="B8318" s="325">
        <f t="shared" si="649"/>
        <v>0.16850000000009158</v>
      </c>
      <c r="C8318" s="167">
        <f t="shared" si="645"/>
        <v>269.66999999998353</v>
      </c>
      <c r="D8318" s="167">
        <f>IF('Lineær programmering opg 4'!$M$4=0,"-",(-A8318+'Lineær programmering opg 4'!$M$4)/'Lineær programmering opg 4'!$K$4*-1)</f>
        <v>399.11999999995601</v>
      </c>
      <c r="E8318" s="167">
        <f>IF('Lineær programmering opg 4'!$M$5=0,"-",(-A8318+'Lineær programmering opg 4'!$M$5)/'Lineær programmering opg 4'!$K$5*-1)</f>
        <v>269.66999999998353</v>
      </c>
      <c r="F8318" s="167" t="str">
        <f>IF('Lineær programmering opg 4'!$E$6=0,"-",(-A8318+'Lineær programmering opg 4'!$M$6)/'Lineær programmering opg 4'!$K$6*-1)</f>
        <v>-</v>
      </c>
      <c r="G8318" s="167" t="str">
        <f>IF('Lineær programmering opg 4'!$D$7=0,"-",((-A8318+'Lineær programmering opg 4'!$M$7)/'Lineær programmering opg 4'!$K$7)*-1)</f>
        <v>-</v>
      </c>
      <c r="H8318" s="167" t="str">
        <f>IF('Lineær programmering opg 4'!$C$8=0,"-",((-A8318+'Lineær programmering opg 4'!$M$8)/'Lineær programmering opg 4'!$K$8)*-1)</f>
        <v>-</v>
      </c>
      <c r="I8318" s="167" t="str">
        <f>IF('Lineær programmering opg 4'!$D$8=0,"-",'Lineær programmering opg 4'!$G$8)</f>
        <v>-</v>
      </c>
      <c r="J8318" s="295">
        <f>A8318*'Lineær programmering opg 4'!$C$11+Datatabel!C8318*'Lineær programmering opg 4'!$D$11</f>
        <v>44494.499999999724</v>
      </c>
      <c r="K8318" s="9">
        <f t="shared" si="647"/>
        <v>0</v>
      </c>
      <c r="L8318" s="9">
        <f t="shared" si="648"/>
        <v>0</v>
      </c>
    </row>
    <row r="8319" spans="1:12" ht="15" x14ac:dyDescent="0.25">
      <c r="A8319" s="167">
        <f t="shared" si="646"/>
        <v>40.416000000021981</v>
      </c>
      <c r="B8319" s="325">
        <f t="shared" si="649"/>
        <v>0.16840000000009159</v>
      </c>
      <c r="C8319" s="167">
        <f t="shared" si="645"/>
        <v>269.6879999999835</v>
      </c>
      <c r="D8319" s="167">
        <f>IF('Lineær programmering opg 4'!$M$4=0,"-",(-A8319+'Lineær programmering opg 4'!$M$4)/'Lineær programmering opg 4'!$K$4*-1)</f>
        <v>399.16799999995601</v>
      </c>
      <c r="E8319" s="167">
        <f>IF('Lineær programmering opg 4'!$M$5=0,"-",(-A8319+'Lineær programmering opg 4'!$M$5)/'Lineær programmering opg 4'!$K$5*-1)</f>
        <v>269.6879999999835</v>
      </c>
      <c r="F8319" s="167" t="str">
        <f>IF('Lineær programmering opg 4'!$E$6=0,"-",(-A8319+'Lineær programmering opg 4'!$M$6)/'Lineær programmering opg 4'!$K$6*-1)</f>
        <v>-</v>
      </c>
      <c r="G8319" s="167" t="str">
        <f>IF('Lineær programmering opg 4'!$D$7=0,"-",((-A8319+'Lineær programmering opg 4'!$M$7)/'Lineær programmering opg 4'!$K$7)*-1)</f>
        <v>-</v>
      </c>
      <c r="H8319" s="167" t="str">
        <f>IF('Lineær programmering opg 4'!$C$8=0,"-",((-A8319+'Lineær programmering opg 4'!$M$8)/'Lineær programmering opg 4'!$K$8)*-1)</f>
        <v>-</v>
      </c>
      <c r="I8319" s="167" t="str">
        <f>IF('Lineær programmering opg 4'!$D$8=0,"-",'Lineær programmering opg 4'!$G$8)</f>
        <v>-</v>
      </c>
      <c r="J8319" s="295">
        <f>A8319*'Lineær programmering opg 4'!$C$11+Datatabel!C8319*'Lineær programmering opg 4'!$D$11</f>
        <v>44494.799999999719</v>
      </c>
      <c r="K8319" s="9">
        <f t="shared" si="647"/>
        <v>0</v>
      </c>
      <c r="L8319" s="9">
        <f t="shared" si="648"/>
        <v>0</v>
      </c>
    </row>
    <row r="8320" spans="1:12" ht="15" x14ac:dyDescent="0.25">
      <c r="A8320" s="167">
        <f t="shared" si="646"/>
        <v>40.39200000002198</v>
      </c>
      <c r="B8320" s="325">
        <f t="shared" si="649"/>
        <v>0.1683000000000916</v>
      </c>
      <c r="C8320" s="167">
        <f t="shared" si="645"/>
        <v>269.70599999998353</v>
      </c>
      <c r="D8320" s="167">
        <f>IF('Lineær programmering opg 4'!$M$4=0,"-",(-A8320+'Lineær programmering opg 4'!$M$4)/'Lineær programmering opg 4'!$K$4*-1)</f>
        <v>399.21599999995601</v>
      </c>
      <c r="E8320" s="167">
        <f>IF('Lineær programmering opg 4'!$M$5=0,"-",(-A8320+'Lineær programmering opg 4'!$M$5)/'Lineær programmering opg 4'!$K$5*-1)</f>
        <v>269.70599999998353</v>
      </c>
      <c r="F8320" s="167" t="str">
        <f>IF('Lineær programmering opg 4'!$E$6=0,"-",(-A8320+'Lineær programmering opg 4'!$M$6)/'Lineær programmering opg 4'!$K$6*-1)</f>
        <v>-</v>
      </c>
      <c r="G8320" s="167" t="str">
        <f>IF('Lineær programmering opg 4'!$D$7=0,"-",((-A8320+'Lineær programmering opg 4'!$M$7)/'Lineær programmering opg 4'!$K$7)*-1)</f>
        <v>-</v>
      </c>
      <c r="H8320" s="167" t="str">
        <f>IF('Lineær programmering opg 4'!$C$8=0,"-",((-A8320+'Lineær programmering opg 4'!$M$8)/'Lineær programmering opg 4'!$K$8)*-1)</f>
        <v>-</v>
      </c>
      <c r="I8320" s="167" t="str">
        <f>IF('Lineær programmering opg 4'!$D$8=0,"-",'Lineær programmering opg 4'!$G$8)</f>
        <v>-</v>
      </c>
      <c r="J8320" s="295">
        <f>A8320*'Lineær programmering opg 4'!$C$11+Datatabel!C8320*'Lineær programmering opg 4'!$D$11</f>
        <v>44495.099999999729</v>
      </c>
      <c r="K8320" s="9">
        <f t="shared" si="647"/>
        <v>0</v>
      </c>
      <c r="L8320" s="9">
        <f t="shared" si="648"/>
        <v>0</v>
      </c>
    </row>
    <row r="8321" spans="1:12" ht="15" x14ac:dyDescent="0.25">
      <c r="A8321" s="167">
        <f t="shared" si="646"/>
        <v>40.368000000021986</v>
      </c>
      <c r="B8321" s="325">
        <f t="shared" si="649"/>
        <v>0.16820000000009161</v>
      </c>
      <c r="C8321" s="167">
        <f t="shared" si="645"/>
        <v>269.7239999999835</v>
      </c>
      <c r="D8321" s="167">
        <f>IF('Lineær programmering opg 4'!$M$4=0,"-",(-A8321+'Lineær programmering opg 4'!$M$4)/'Lineær programmering opg 4'!$K$4*-1)</f>
        <v>399.26399999995601</v>
      </c>
      <c r="E8321" s="167">
        <f>IF('Lineær programmering opg 4'!$M$5=0,"-",(-A8321+'Lineær programmering opg 4'!$M$5)/'Lineær programmering opg 4'!$K$5*-1)</f>
        <v>269.7239999999835</v>
      </c>
      <c r="F8321" s="167" t="str">
        <f>IF('Lineær programmering opg 4'!$E$6=0,"-",(-A8321+'Lineær programmering opg 4'!$M$6)/'Lineær programmering opg 4'!$K$6*-1)</f>
        <v>-</v>
      </c>
      <c r="G8321" s="167" t="str">
        <f>IF('Lineær programmering opg 4'!$D$7=0,"-",((-A8321+'Lineær programmering opg 4'!$M$7)/'Lineær programmering opg 4'!$K$7)*-1)</f>
        <v>-</v>
      </c>
      <c r="H8321" s="167" t="str">
        <f>IF('Lineær programmering opg 4'!$C$8=0,"-",((-A8321+'Lineær programmering opg 4'!$M$8)/'Lineær programmering opg 4'!$K$8)*-1)</f>
        <v>-</v>
      </c>
      <c r="I8321" s="167" t="str">
        <f>IF('Lineær programmering opg 4'!$D$8=0,"-",'Lineær programmering opg 4'!$G$8)</f>
        <v>-</v>
      </c>
      <c r="J8321" s="295">
        <f>A8321*'Lineær programmering opg 4'!$C$11+Datatabel!C8321*'Lineær programmering opg 4'!$D$11</f>
        <v>44495.399999999725</v>
      </c>
      <c r="K8321" s="9">
        <f t="shared" si="647"/>
        <v>0</v>
      </c>
      <c r="L8321" s="9">
        <f t="shared" si="648"/>
        <v>0</v>
      </c>
    </row>
    <row r="8322" spans="1:12" ht="15" x14ac:dyDescent="0.25">
      <c r="A8322" s="167">
        <f t="shared" si="646"/>
        <v>40.344000000021992</v>
      </c>
      <c r="B8322" s="325">
        <f t="shared" si="649"/>
        <v>0.16810000000009162</v>
      </c>
      <c r="C8322" s="167">
        <f t="shared" si="645"/>
        <v>269.74199999998353</v>
      </c>
      <c r="D8322" s="167">
        <f>IF('Lineær programmering opg 4'!$M$4=0,"-",(-A8322+'Lineær programmering opg 4'!$M$4)/'Lineær programmering opg 4'!$K$4*-1)</f>
        <v>399.31199999995602</v>
      </c>
      <c r="E8322" s="167">
        <f>IF('Lineær programmering opg 4'!$M$5=0,"-",(-A8322+'Lineær programmering opg 4'!$M$5)/'Lineær programmering opg 4'!$K$5*-1)</f>
        <v>269.74199999998353</v>
      </c>
      <c r="F8322" s="167" t="str">
        <f>IF('Lineær programmering opg 4'!$E$6=0,"-",(-A8322+'Lineær programmering opg 4'!$M$6)/'Lineær programmering opg 4'!$K$6*-1)</f>
        <v>-</v>
      </c>
      <c r="G8322" s="167" t="str">
        <f>IF('Lineær programmering opg 4'!$D$7=0,"-",((-A8322+'Lineær programmering opg 4'!$M$7)/'Lineær programmering opg 4'!$K$7)*-1)</f>
        <v>-</v>
      </c>
      <c r="H8322" s="167" t="str">
        <f>IF('Lineær programmering opg 4'!$C$8=0,"-",((-A8322+'Lineær programmering opg 4'!$M$8)/'Lineær programmering opg 4'!$K$8)*-1)</f>
        <v>-</v>
      </c>
      <c r="I8322" s="167" t="str">
        <f>IF('Lineær programmering opg 4'!$D$8=0,"-",'Lineær programmering opg 4'!$G$8)</f>
        <v>-</v>
      </c>
      <c r="J8322" s="295">
        <f>A8322*'Lineær programmering opg 4'!$C$11+Datatabel!C8322*'Lineær programmering opg 4'!$D$11</f>
        <v>44495.699999999728</v>
      </c>
      <c r="K8322" s="9">
        <f t="shared" si="647"/>
        <v>0</v>
      </c>
      <c r="L8322" s="9">
        <f t="shared" si="648"/>
        <v>0</v>
      </c>
    </row>
    <row r="8323" spans="1:12" ht="15" x14ac:dyDescent="0.25">
      <c r="A8323" s="167">
        <f t="shared" si="646"/>
        <v>40.320000000021992</v>
      </c>
      <c r="B8323" s="325">
        <f t="shared" si="649"/>
        <v>0.16800000000009163</v>
      </c>
      <c r="C8323" s="167">
        <f t="shared" ref="C8323:C8386" si="650">MIN(D8323,E8323,F8323,G8323,H8323,I8323)</f>
        <v>269.75999999998351</v>
      </c>
      <c r="D8323" s="167">
        <f>IF('Lineær programmering opg 4'!$M$4=0,"-",(-A8323+'Lineær programmering opg 4'!$M$4)/'Lineær programmering opg 4'!$K$4*-1)</f>
        <v>399.35999999995602</v>
      </c>
      <c r="E8323" s="167">
        <f>IF('Lineær programmering opg 4'!$M$5=0,"-",(-A8323+'Lineær programmering opg 4'!$M$5)/'Lineær programmering opg 4'!$K$5*-1)</f>
        <v>269.75999999998351</v>
      </c>
      <c r="F8323" s="167" t="str">
        <f>IF('Lineær programmering opg 4'!$E$6=0,"-",(-A8323+'Lineær programmering opg 4'!$M$6)/'Lineær programmering opg 4'!$K$6*-1)</f>
        <v>-</v>
      </c>
      <c r="G8323" s="167" t="str">
        <f>IF('Lineær programmering opg 4'!$D$7=0,"-",((-A8323+'Lineær programmering opg 4'!$M$7)/'Lineær programmering opg 4'!$K$7)*-1)</f>
        <v>-</v>
      </c>
      <c r="H8323" s="167" t="str">
        <f>IF('Lineær programmering opg 4'!$C$8=0,"-",((-A8323+'Lineær programmering opg 4'!$M$8)/'Lineær programmering opg 4'!$K$8)*-1)</f>
        <v>-</v>
      </c>
      <c r="I8323" s="167" t="str">
        <f>IF('Lineær programmering opg 4'!$D$8=0,"-",'Lineær programmering opg 4'!$G$8)</f>
        <v>-</v>
      </c>
      <c r="J8323" s="295">
        <f>A8323*'Lineær programmering opg 4'!$C$11+Datatabel!C8323*'Lineær programmering opg 4'!$D$11</f>
        <v>44495.999999999724</v>
      </c>
      <c r="K8323" s="9">
        <f t="shared" si="647"/>
        <v>0</v>
      </c>
      <c r="L8323" s="9">
        <f t="shared" si="648"/>
        <v>0</v>
      </c>
    </row>
    <row r="8324" spans="1:12" ht="15" x14ac:dyDescent="0.25">
      <c r="A8324" s="167">
        <f t="shared" ref="A8324:A8387" si="651">$A$3*B8324</f>
        <v>40.296000000021991</v>
      </c>
      <c r="B8324" s="325">
        <f t="shared" si="649"/>
        <v>0.16790000000009164</v>
      </c>
      <c r="C8324" s="167">
        <f t="shared" si="650"/>
        <v>269.77799999998354</v>
      </c>
      <c r="D8324" s="167">
        <f>IF('Lineær programmering opg 4'!$M$4=0,"-",(-A8324+'Lineær programmering opg 4'!$M$4)/'Lineær programmering opg 4'!$K$4*-1)</f>
        <v>399.40799999995602</v>
      </c>
      <c r="E8324" s="167">
        <f>IF('Lineær programmering opg 4'!$M$5=0,"-",(-A8324+'Lineær programmering opg 4'!$M$5)/'Lineær programmering opg 4'!$K$5*-1)</f>
        <v>269.77799999998354</v>
      </c>
      <c r="F8324" s="167" t="str">
        <f>IF('Lineær programmering opg 4'!$E$6=0,"-",(-A8324+'Lineær programmering opg 4'!$M$6)/'Lineær programmering opg 4'!$K$6*-1)</f>
        <v>-</v>
      </c>
      <c r="G8324" s="167" t="str">
        <f>IF('Lineær programmering opg 4'!$D$7=0,"-",((-A8324+'Lineær programmering opg 4'!$M$7)/'Lineær programmering opg 4'!$K$7)*-1)</f>
        <v>-</v>
      </c>
      <c r="H8324" s="167" t="str">
        <f>IF('Lineær programmering opg 4'!$C$8=0,"-",((-A8324+'Lineær programmering opg 4'!$M$8)/'Lineær programmering opg 4'!$K$8)*-1)</f>
        <v>-</v>
      </c>
      <c r="I8324" s="167" t="str">
        <f>IF('Lineær programmering opg 4'!$D$8=0,"-",'Lineær programmering opg 4'!$G$8)</f>
        <v>-</v>
      </c>
      <c r="J8324" s="295">
        <f>A8324*'Lineær programmering opg 4'!$C$11+Datatabel!C8324*'Lineær programmering opg 4'!$D$11</f>
        <v>44496.299999999726</v>
      </c>
      <c r="K8324" s="9">
        <f t="shared" ref="K8324:K8387" si="652">IF($J$10004=J8324,A8324,0)</f>
        <v>0</v>
      </c>
      <c r="L8324" s="9">
        <f t="shared" ref="L8324:L8387" si="653">IF(J8324=$J$10004,C8324,0)</f>
        <v>0</v>
      </c>
    </row>
    <row r="8325" spans="1:12" ht="15" x14ac:dyDescent="0.25">
      <c r="A8325" s="167">
        <f t="shared" si="651"/>
        <v>40.272000000021997</v>
      </c>
      <c r="B8325" s="325">
        <f t="shared" ref="B8325:B8388" si="654">B8324-0.01%</f>
        <v>0.16780000000009165</v>
      </c>
      <c r="C8325" s="167">
        <f t="shared" si="650"/>
        <v>269.79599999998351</v>
      </c>
      <c r="D8325" s="167">
        <f>IF('Lineær programmering opg 4'!$M$4=0,"-",(-A8325+'Lineær programmering opg 4'!$M$4)/'Lineær programmering opg 4'!$K$4*-1)</f>
        <v>399.45599999995602</v>
      </c>
      <c r="E8325" s="167">
        <f>IF('Lineær programmering opg 4'!$M$5=0,"-",(-A8325+'Lineær programmering opg 4'!$M$5)/'Lineær programmering opg 4'!$K$5*-1)</f>
        <v>269.79599999998351</v>
      </c>
      <c r="F8325" s="167" t="str">
        <f>IF('Lineær programmering opg 4'!$E$6=0,"-",(-A8325+'Lineær programmering opg 4'!$M$6)/'Lineær programmering opg 4'!$K$6*-1)</f>
        <v>-</v>
      </c>
      <c r="G8325" s="167" t="str">
        <f>IF('Lineær programmering opg 4'!$D$7=0,"-",((-A8325+'Lineær programmering opg 4'!$M$7)/'Lineær programmering opg 4'!$K$7)*-1)</f>
        <v>-</v>
      </c>
      <c r="H8325" s="167" t="str">
        <f>IF('Lineær programmering opg 4'!$C$8=0,"-",((-A8325+'Lineær programmering opg 4'!$M$8)/'Lineær programmering opg 4'!$K$8)*-1)</f>
        <v>-</v>
      </c>
      <c r="I8325" s="167" t="str">
        <f>IF('Lineær programmering opg 4'!$D$8=0,"-",'Lineær programmering opg 4'!$G$8)</f>
        <v>-</v>
      </c>
      <c r="J8325" s="295">
        <f>A8325*'Lineær programmering opg 4'!$C$11+Datatabel!C8325*'Lineær programmering opg 4'!$D$11</f>
        <v>44496.599999999729</v>
      </c>
      <c r="K8325" s="9">
        <f t="shared" si="652"/>
        <v>0</v>
      </c>
      <c r="L8325" s="9">
        <f t="shared" si="653"/>
        <v>0</v>
      </c>
    </row>
    <row r="8326" spans="1:12" ht="15" x14ac:dyDescent="0.25">
      <c r="A8326" s="167">
        <f t="shared" si="651"/>
        <v>40.248000000022003</v>
      </c>
      <c r="B8326" s="325">
        <f t="shared" si="654"/>
        <v>0.16770000000009166</v>
      </c>
      <c r="C8326" s="167">
        <f t="shared" si="650"/>
        <v>269.81399999998354</v>
      </c>
      <c r="D8326" s="167">
        <f>IF('Lineær programmering opg 4'!$M$4=0,"-",(-A8326+'Lineær programmering opg 4'!$M$4)/'Lineær programmering opg 4'!$K$4*-1)</f>
        <v>399.50399999995602</v>
      </c>
      <c r="E8326" s="167">
        <f>IF('Lineær programmering opg 4'!$M$5=0,"-",(-A8326+'Lineær programmering opg 4'!$M$5)/'Lineær programmering opg 4'!$K$5*-1)</f>
        <v>269.81399999998354</v>
      </c>
      <c r="F8326" s="167" t="str">
        <f>IF('Lineær programmering opg 4'!$E$6=0,"-",(-A8326+'Lineær programmering opg 4'!$M$6)/'Lineær programmering opg 4'!$K$6*-1)</f>
        <v>-</v>
      </c>
      <c r="G8326" s="167" t="str">
        <f>IF('Lineær programmering opg 4'!$D$7=0,"-",((-A8326+'Lineær programmering opg 4'!$M$7)/'Lineær programmering opg 4'!$K$7)*-1)</f>
        <v>-</v>
      </c>
      <c r="H8326" s="167" t="str">
        <f>IF('Lineær programmering opg 4'!$C$8=0,"-",((-A8326+'Lineær programmering opg 4'!$M$8)/'Lineær programmering opg 4'!$K$8)*-1)</f>
        <v>-</v>
      </c>
      <c r="I8326" s="167" t="str">
        <f>IF('Lineær programmering opg 4'!$D$8=0,"-",'Lineær programmering opg 4'!$G$8)</f>
        <v>-</v>
      </c>
      <c r="J8326" s="295">
        <f>A8326*'Lineær programmering opg 4'!$C$11+Datatabel!C8326*'Lineær programmering opg 4'!$D$11</f>
        <v>44496.899999999732</v>
      </c>
      <c r="K8326" s="9">
        <f t="shared" si="652"/>
        <v>0</v>
      </c>
      <c r="L8326" s="9">
        <f t="shared" si="653"/>
        <v>0</v>
      </c>
    </row>
    <row r="8327" spans="1:12" ht="15" x14ac:dyDescent="0.25">
      <c r="A8327" s="167">
        <f t="shared" si="651"/>
        <v>40.224000000022002</v>
      </c>
      <c r="B8327" s="325">
        <f t="shared" si="654"/>
        <v>0.16760000000009168</v>
      </c>
      <c r="C8327" s="167">
        <f t="shared" si="650"/>
        <v>269.83199999998351</v>
      </c>
      <c r="D8327" s="167">
        <f>IF('Lineær programmering opg 4'!$M$4=0,"-",(-A8327+'Lineær programmering opg 4'!$M$4)/'Lineær programmering opg 4'!$K$4*-1)</f>
        <v>399.55199999995602</v>
      </c>
      <c r="E8327" s="167">
        <f>IF('Lineær programmering opg 4'!$M$5=0,"-",(-A8327+'Lineær programmering opg 4'!$M$5)/'Lineær programmering opg 4'!$K$5*-1)</f>
        <v>269.83199999998351</v>
      </c>
      <c r="F8327" s="167" t="str">
        <f>IF('Lineær programmering opg 4'!$E$6=0,"-",(-A8327+'Lineær programmering opg 4'!$M$6)/'Lineær programmering opg 4'!$K$6*-1)</f>
        <v>-</v>
      </c>
      <c r="G8327" s="167" t="str">
        <f>IF('Lineær programmering opg 4'!$D$7=0,"-",((-A8327+'Lineær programmering opg 4'!$M$7)/'Lineær programmering opg 4'!$K$7)*-1)</f>
        <v>-</v>
      </c>
      <c r="H8327" s="167" t="str">
        <f>IF('Lineær programmering opg 4'!$C$8=0,"-",((-A8327+'Lineær programmering opg 4'!$M$8)/'Lineær programmering opg 4'!$K$8)*-1)</f>
        <v>-</v>
      </c>
      <c r="I8327" s="167" t="str">
        <f>IF('Lineær programmering opg 4'!$D$8=0,"-",'Lineær programmering opg 4'!$G$8)</f>
        <v>-</v>
      </c>
      <c r="J8327" s="295">
        <f>A8327*'Lineær programmering opg 4'!$C$11+Datatabel!C8327*'Lineær programmering opg 4'!$D$11</f>
        <v>44497.199999999728</v>
      </c>
      <c r="K8327" s="9">
        <f t="shared" si="652"/>
        <v>0</v>
      </c>
      <c r="L8327" s="9">
        <f t="shared" si="653"/>
        <v>0</v>
      </c>
    </row>
    <row r="8328" spans="1:12" ht="15" x14ac:dyDescent="0.25">
      <c r="A8328" s="167">
        <f t="shared" si="651"/>
        <v>40.200000000022001</v>
      </c>
      <c r="B8328" s="325">
        <f t="shared" si="654"/>
        <v>0.16750000000009169</v>
      </c>
      <c r="C8328" s="167">
        <f t="shared" si="650"/>
        <v>269.84999999998354</v>
      </c>
      <c r="D8328" s="167">
        <f>IF('Lineær programmering opg 4'!$M$4=0,"-",(-A8328+'Lineær programmering opg 4'!$M$4)/'Lineær programmering opg 4'!$K$4*-1)</f>
        <v>399.59999999995603</v>
      </c>
      <c r="E8328" s="167">
        <f>IF('Lineær programmering opg 4'!$M$5=0,"-",(-A8328+'Lineær programmering opg 4'!$M$5)/'Lineær programmering opg 4'!$K$5*-1)</f>
        <v>269.84999999998354</v>
      </c>
      <c r="F8328" s="167" t="str">
        <f>IF('Lineær programmering opg 4'!$E$6=0,"-",(-A8328+'Lineær programmering opg 4'!$M$6)/'Lineær programmering opg 4'!$K$6*-1)</f>
        <v>-</v>
      </c>
      <c r="G8328" s="167" t="str">
        <f>IF('Lineær programmering opg 4'!$D$7=0,"-",((-A8328+'Lineær programmering opg 4'!$M$7)/'Lineær programmering opg 4'!$K$7)*-1)</f>
        <v>-</v>
      </c>
      <c r="H8328" s="167" t="str">
        <f>IF('Lineær programmering opg 4'!$C$8=0,"-",((-A8328+'Lineær programmering opg 4'!$M$8)/'Lineær programmering opg 4'!$K$8)*-1)</f>
        <v>-</v>
      </c>
      <c r="I8328" s="167" t="str">
        <f>IF('Lineær programmering opg 4'!$D$8=0,"-",'Lineær programmering opg 4'!$G$8)</f>
        <v>-</v>
      </c>
      <c r="J8328" s="295">
        <f>A8328*'Lineær programmering opg 4'!$C$11+Datatabel!C8328*'Lineær programmering opg 4'!$D$11</f>
        <v>44497.499999999731</v>
      </c>
      <c r="K8328" s="9">
        <f t="shared" si="652"/>
        <v>0</v>
      </c>
      <c r="L8328" s="9">
        <f t="shared" si="653"/>
        <v>0</v>
      </c>
    </row>
    <row r="8329" spans="1:12" ht="15" x14ac:dyDescent="0.25">
      <c r="A8329" s="167">
        <f t="shared" si="651"/>
        <v>40.176000000022007</v>
      </c>
      <c r="B8329" s="325">
        <f t="shared" si="654"/>
        <v>0.1674000000000917</v>
      </c>
      <c r="C8329" s="167">
        <f t="shared" si="650"/>
        <v>269.86799999998351</v>
      </c>
      <c r="D8329" s="167">
        <f>IF('Lineær programmering opg 4'!$M$4=0,"-",(-A8329+'Lineær programmering opg 4'!$M$4)/'Lineær programmering opg 4'!$K$4*-1)</f>
        <v>399.64799999995597</v>
      </c>
      <c r="E8329" s="167">
        <f>IF('Lineær programmering opg 4'!$M$5=0,"-",(-A8329+'Lineær programmering opg 4'!$M$5)/'Lineær programmering opg 4'!$K$5*-1)</f>
        <v>269.86799999998351</v>
      </c>
      <c r="F8329" s="167" t="str">
        <f>IF('Lineær programmering opg 4'!$E$6=0,"-",(-A8329+'Lineær programmering opg 4'!$M$6)/'Lineær programmering opg 4'!$K$6*-1)</f>
        <v>-</v>
      </c>
      <c r="G8329" s="167" t="str">
        <f>IF('Lineær programmering opg 4'!$D$7=0,"-",((-A8329+'Lineær programmering opg 4'!$M$7)/'Lineær programmering opg 4'!$K$7)*-1)</f>
        <v>-</v>
      </c>
      <c r="H8329" s="167" t="str">
        <f>IF('Lineær programmering opg 4'!$C$8=0,"-",((-A8329+'Lineær programmering opg 4'!$M$8)/'Lineær programmering opg 4'!$K$8)*-1)</f>
        <v>-</v>
      </c>
      <c r="I8329" s="167" t="str">
        <f>IF('Lineær programmering opg 4'!$D$8=0,"-",'Lineær programmering opg 4'!$G$8)</f>
        <v>-</v>
      </c>
      <c r="J8329" s="295">
        <f>A8329*'Lineær programmering opg 4'!$C$11+Datatabel!C8329*'Lineær programmering opg 4'!$D$11</f>
        <v>44497.799999999726</v>
      </c>
      <c r="K8329" s="9">
        <f t="shared" si="652"/>
        <v>0</v>
      </c>
      <c r="L8329" s="9">
        <f t="shared" si="653"/>
        <v>0</v>
      </c>
    </row>
    <row r="8330" spans="1:12" ht="15" x14ac:dyDescent="0.25">
      <c r="A8330" s="167">
        <f t="shared" si="651"/>
        <v>40.152000000022014</v>
      </c>
      <c r="B8330" s="325">
        <f t="shared" si="654"/>
        <v>0.16730000000009171</v>
      </c>
      <c r="C8330" s="167">
        <f t="shared" si="650"/>
        <v>269.88599999998354</v>
      </c>
      <c r="D8330" s="167">
        <f>IF('Lineær programmering opg 4'!$M$4=0,"-",(-A8330+'Lineær programmering opg 4'!$M$4)/'Lineær programmering opg 4'!$K$4*-1)</f>
        <v>399.69599999995597</v>
      </c>
      <c r="E8330" s="167">
        <f>IF('Lineær programmering opg 4'!$M$5=0,"-",(-A8330+'Lineær programmering opg 4'!$M$5)/'Lineær programmering opg 4'!$K$5*-1)</f>
        <v>269.88599999998354</v>
      </c>
      <c r="F8330" s="167" t="str">
        <f>IF('Lineær programmering opg 4'!$E$6=0,"-",(-A8330+'Lineær programmering opg 4'!$M$6)/'Lineær programmering opg 4'!$K$6*-1)</f>
        <v>-</v>
      </c>
      <c r="G8330" s="167" t="str">
        <f>IF('Lineær programmering opg 4'!$D$7=0,"-",((-A8330+'Lineær programmering opg 4'!$M$7)/'Lineær programmering opg 4'!$K$7)*-1)</f>
        <v>-</v>
      </c>
      <c r="H8330" s="167" t="str">
        <f>IF('Lineær programmering opg 4'!$C$8=0,"-",((-A8330+'Lineær programmering opg 4'!$M$8)/'Lineær programmering opg 4'!$K$8)*-1)</f>
        <v>-</v>
      </c>
      <c r="I8330" s="167" t="str">
        <f>IF('Lineær programmering opg 4'!$D$8=0,"-",'Lineær programmering opg 4'!$G$8)</f>
        <v>-</v>
      </c>
      <c r="J8330" s="295">
        <f>A8330*'Lineær programmering opg 4'!$C$11+Datatabel!C8330*'Lineær programmering opg 4'!$D$11</f>
        <v>44498.099999999729</v>
      </c>
      <c r="K8330" s="9">
        <f t="shared" si="652"/>
        <v>0</v>
      </c>
      <c r="L8330" s="9">
        <f t="shared" si="653"/>
        <v>0</v>
      </c>
    </row>
    <row r="8331" spans="1:12" ht="15" x14ac:dyDescent="0.25">
      <c r="A8331" s="167">
        <f t="shared" si="651"/>
        <v>40.128000000022013</v>
      </c>
      <c r="B8331" s="325">
        <f t="shared" si="654"/>
        <v>0.16720000000009172</v>
      </c>
      <c r="C8331" s="167">
        <f t="shared" si="650"/>
        <v>269.90399999998351</v>
      </c>
      <c r="D8331" s="167">
        <f>IF('Lineær programmering opg 4'!$M$4=0,"-",(-A8331+'Lineær programmering opg 4'!$M$4)/'Lineær programmering opg 4'!$K$4*-1)</f>
        <v>399.74399999995597</v>
      </c>
      <c r="E8331" s="167">
        <f>IF('Lineær programmering opg 4'!$M$5=0,"-",(-A8331+'Lineær programmering opg 4'!$M$5)/'Lineær programmering opg 4'!$K$5*-1)</f>
        <v>269.90399999998351</v>
      </c>
      <c r="F8331" s="167" t="str">
        <f>IF('Lineær programmering opg 4'!$E$6=0,"-",(-A8331+'Lineær programmering opg 4'!$M$6)/'Lineær programmering opg 4'!$K$6*-1)</f>
        <v>-</v>
      </c>
      <c r="G8331" s="167" t="str">
        <f>IF('Lineær programmering opg 4'!$D$7=0,"-",((-A8331+'Lineær programmering opg 4'!$M$7)/'Lineær programmering opg 4'!$K$7)*-1)</f>
        <v>-</v>
      </c>
      <c r="H8331" s="167" t="str">
        <f>IF('Lineær programmering opg 4'!$C$8=0,"-",((-A8331+'Lineær programmering opg 4'!$M$8)/'Lineær programmering opg 4'!$K$8)*-1)</f>
        <v>-</v>
      </c>
      <c r="I8331" s="167" t="str">
        <f>IF('Lineær programmering opg 4'!$D$8=0,"-",'Lineær programmering opg 4'!$G$8)</f>
        <v>-</v>
      </c>
      <c r="J8331" s="295">
        <f>A8331*'Lineær programmering opg 4'!$C$11+Datatabel!C8331*'Lineær programmering opg 4'!$D$11</f>
        <v>44498.399999999725</v>
      </c>
      <c r="K8331" s="9">
        <f t="shared" si="652"/>
        <v>0</v>
      </c>
      <c r="L8331" s="9">
        <f t="shared" si="653"/>
        <v>0</v>
      </c>
    </row>
    <row r="8332" spans="1:12" ht="15" x14ac:dyDescent="0.25">
      <c r="A8332" s="167">
        <f t="shared" si="651"/>
        <v>40.104000000022012</v>
      </c>
      <c r="B8332" s="325">
        <f t="shared" si="654"/>
        <v>0.16710000000009173</v>
      </c>
      <c r="C8332" s="167">
        <f t="shared" si="650"/>
        <v>269.92199999998354</v>
      </c>
      <c r="D8332" s="167">
        <f>IF('Lineær programmering opg 4'!$M$4=0,"-",(-A8332+'Lineær programmering opg 4'!$M$4)/'Lineær programmering opg 4'!$K$4*-1)</f>
        <v>399.79199999995598</v>
      </c>
      <c r="E8332" s="167">
        <f>IF('Lineær programmering opg 4'!$M$5=0,"-",(-A8332+'Lineær programmering opg 4'!$M$5)/'Lineær programmering opg 4'!$K$5*-1)</f>
        <v>269.92199999998354</v>
      </c>
      <c r="F8332" s="167" t="str">
        <f>IF('Lineær programmering opg 4'!$E$6=0,"-",(-A8332+'Lineær programmering opg 4'!$M$6)/'Lineær programmering opg 4'!$K$6*-1)</f>
        <v>-</v>
      </c>
      <c r="G8332" s="167" t="str">
        <f>IF('Lineær programmering opg 4'!$D$7=0,"-",((-A8332+'Lineær programmering opg 4'!$M$7)/'Lineær programmering opg 4'!$K$7)*-1)</f>
        <v>-</v>
      </c>
      <c r="H8332" s="167" t="str">
        <f>IF('Lineær programmering opg 4'!$C$8=0,"-",((-A8332+'Lineær programmering opg 4'!$M$8)/'Lineær programmering opg 4'!$K$8)*-1)</f>
        <v>-</v>
      </c>
      <c r="I8332" s="167" t="str">
        <f>IF('Lineær programmering opg 4'!$D$8=0,"-",'Lineær programmering opg 4'!$G$8)</f>
        <v>-</v>
      </c>
      <c r="J8332" s="295">
        <f>A8332*'Lineær programmering opg 4'!$C$11+Datatabel!C8332*'Lineær programmering opg 4'!$D$11</f>
        <v>44498.699999999728</v>
      </c>
      <c r="K8332" s="9">
        <f t="shared" si="652"/>
        <v>0</v>
      </c>
      <c r="L8332" s="9">
        <f t="shared" si="653"/>
        <v>0</v>
      </c>
    </row>
    <row r="8333" spans="1:12" ht="15" x14ac:dyDescent="0.25">
      <c r="A8333" s="167">
        <f t="shared" si="651"/>
        <v>40.080000000022018</v>
      </c>
      <c r="B8333" s="325">
        <f t="shared" si="654"/>
        <v>0.16700000000009174</v>
      </c>
      <c r="C8333" s="167">
        <f t="shared" si="650"/>
        <v>269.93999999998351</v>
      </c>
      <c r="D8333" s="167">
        <f>IF('Lineær programmering opg 4'!$M$4=0,"-",(-A8333+'Lineær programmering opg 4'!$M$4)/'Lineær programmering opg 4'!$K$4*-1)</f>
        <v>399.83999999995598</v>
      </c>
      <c r="E8333" s="167">
        <f>IF('Lineær programmering opg 4'!$M$5=0,"-",(-A8333+'Lineær programmering opg 4'!$M$5)/'Lineær programmering opg 4'!$K$5*-1)</f>
        <v>269.93999999998351</v>
      </c>
      <c r="F8333" s="167" t="str">
        <f>IF('Lineær programmering opg 4'!$E$6=0,"-",(-A8333+'Lineær programmering opg 4'!$M$6)/'Lineær programmering opg 4'!$K$6*-1)</f>
        <v>-</v>
      </c>
      <c r="G8333" s="167" t="str">
        <f>IF('Lineær programmering opg 4'!$D$7=0,"-",((-A8333+'Lineær programmering opg 4'!$M$7)/'Lineær programmering opg 4'!$K$7)*-1)</f>
        <v>-</v>
      </c>
      <c r="H8333" s="167" t="str">
        <f>IF('Lineær programmering opg 4'!$C$8=0,"-",((-A8333+'Lineær programmering opg 4'!$M$8)/'Lineær programmering opg 4'!$K$8)*-1)</f>
        <v>-</v>
      </c>
      <c r="I8333" s="167" t="str">
        <f>IF('Lineær programmering opg 4'!$D$8=0,"-",'Lineær programmering opg 4'!$G$8)</f>
        <v>-</v>
      </c>
      <c r="J8333" s="295">
        <f>A8333*'Lineær programmering opg 4'!$C$11+Datatabel!C8333*'Lineær programmering opg 4'!$D$11</f>
        <v>44498.999999999731</v>
      </c>
      <c r="K8333" s="9">
        <f t="shared" si="652"/>
        <v>0</v>
      </c>
      <c r="L8333" s="9">
        <f t="shared" si="653"/>
        <v>0</v>
      </c>
    </row>
    <row r="8334" spans="1:12" ht="15" x14ac:dyDescent="0.25">
      <c r="A8334" s="167">
        <f t="shared" si="651"/>
        <v>40.056000000022024</v>
      </c>
      <c r="B8334" s="325">
        <f t="shared" si="654"/>
        <v>0.16690000000009175</v>
      </c>
      <c r="C8334" s="167">
        <f t="shared" si="650"/>
        <v>269.95799999998349</v>
      </c>
      <c r="D8334" s="167">
        <f>IF('Lineær programmering opg 4'!$M$4=0,"-",(-A8334+'Lineær programmering opg 4'!$M$4)/'Lineær programmering opg 4'!$K$4*-1)</f>
        <v>399.88799999995592</v>
      </c>
      <c r="E8334" s="167">
        <f>IF('Lineær programmering opg 4'!$M$5=0,"-",(-A8334+'Lineær programmering opg 4'!$M$5)/'Lineær programmering opg 4'!$K$5*-1)</f>
        <v>269.95799999998349</v>
      </c>
      <c r="F8334" s="167" t="str">
        <f>IF('Lineær programmering opg 4'!$E$6=0,"-",(-A8334+'Lineær programmering opg 4'!$M$6)/'Lineær programmering opg 4'!$K$6*-1)</f>
        <v>-</v>
      </c>
      <c r="G8334" s="167" t="str">
        <f>IF('Lineær programmering opg 4'!$D$7=0,"-",((-A8334+'Lineær programmering opg 4'!$M$7)/'Lineær programmering opg 4'!$K$7)*-1)</f>
        <v>-</v>
      </c>
      <c r="H8334" s="167" t="str">
        <f>IF('Lineær programmering opg 4'!$C$8=0,"-",((-A8334+'Lineær programmering opg 4'!$M$8)/'Lineær programmering opg 4'!$K$8)*-1)</f>
        <v>-</v>
      </c>
      <c r="I8334" s="167" t="str">
        <f>IF('Lineær programmering opg 4'!$D$8=0,"-",'Lineær programmering opg 4'!$G$8)</f>
        <v>-</v>
      </c>
      <c r="J8334" s="295">
        <f>A8334*'Lineær programmering opg 4'!$C$11+Datatabel!C8334*'Lineær programmering opg 4'!$D$11</f>
        <v>44499.299999999726</v>
      </c>
      <c r="K8334" s="9">
        <f t="shared" si="652"/>
        <v>0</v>
      </c>
      <c r="L8334" s="9">
        <f t="shared" si="653"/>
        <v>0</v>
      </c>
    </row>
    <row r="8335" spans="1:12" ht="15" x14ac:dyDescent="0.25">
      <c r="A8335" s="167">
        <f t="shared" si="651"/>
        <v>40.032000000022023</v>
      </c>
      <c r="B8335" s="325">
        <f t="shared" si="654"/>
        <v>0.16680000000009176</v>
      </c>
      <c r="C8335" s="167">
        <f t="shared" si="650"/>
        <v>269.97599999998351</v>
      </c>
      <c r="D8335" s="167">
        <f>IF('Lineær programmering opg 4'!$M$4=0,"-",(-A8335+'Lineær programmering opg 4'!$M$4)/'Lineær programmering opg 4'!$K$4*-1)</f>
        <v>399.93599999995592</v>
      </c>
      <c r="E8335" s="167">
        <f>IF('Lineær programmering opg 4'!$M$5=0,"-",(-A8335+'Lineær programmering opg 4'!$M$5)/'Lineær programmering opg 4'!$K$5*-1)</f>
        <v>269.97599999998351</v>
      </c>
      <c r="F8335" s="167" t="str">
        <f>IF('Lineær programmering opg 4'!$E$6=0,"-",(-A8335+'Lineær programmering opg 4'!$M$6)/'Lineær programmering opg 4'!$K$6*-1)</f>
        <v>-</v>
      </c>
      <c r="G8335" s="167" t="str">
        <f>IF('Lineær programmering opg 4'!$D$7=0,"-",((-A8335+'Lineær programmering opg 4'!$M$7)/'Lineær programmering opg 4'!$K$7)*-1)</f>
        <v>-</v>
      </c>
      <c r="H8335" s="167" t="str">
        <f>IF('Lineær programmering opg 4'!$C$8=0,"-",((-A8335+'Lineær programmering opg 4'!$M$8)/'Lineær programmering opg 4'!$K$8)*-1)</f>
        <v>-</v>
      </c>
      <c r="I8335" s="167" t="str">
        <f>IF('Lineær programmering opg 4'!$D$8=0,"-",'Lineær programmering opg 4'!$G$8)</f>
        <v>-</v>
      </c>
      <c r="J8335" s="295">
        <f>A8335*'Lineær programmering opg 4'!$C$11+Datatabel!C8335*'Lineær programmering opg 4'!$D$11</f>
        <v>44499.599999999729</v>
      </c>
      <c r="K8335" s="9">
        <f t="shared" si="652"/>
        <v>0</v>
      </c>
      <c r="L8335" s="9">
        <f t="shared" si="653"/>
        <v>0</v>
      </c>
    </row>
    <row r="8336" spans="1:12" ht="15" x14ac:dyDescent="0.25">
      <c r="A8336" s="167">
        <f t="shared" si="651"/>
        <v>40.008000000022022</v>
      </c>
      <c r="B8336" s="325">
        <f t="shared" si="654"/>
        <v>0.16670000000009177</v>
      </c>
      <c r="C8336" s="167">
        <f t="shared" si="650"/>
        <v>269.99399999998349</v>
      </c>
      <c r="D8336" s="167">
        <f>IF('Lineær programmering opg 4'!$M$4=0,"-",(-A8336+'Lineær programmering opg 4'!$M$4)/'Lineær programmering opg 4'!$K$4*-1)</f>
        <v>399.98399999995593</v>
      </c>
      <c r="E8336" s="167">
        <f>IF('Lineær programmering opg 4'!$M$5=0,"-",(-A8336+'Lineær programmering opg 4'!$M$5)/'Lineær programmering opg 4'!$K$5*-1)</f>
        <v>269.99399999998349</v>
      </c>
      <c r="F8336" s="167" t="str">
        <f>IF('Lineær programmering opg 4'!$E$6=0,"-",(-A8336+'Lineær programmering opg 4'!$M$6)/'Lineær programmering opg 4'!$K$6*-1)</f>
        <v>-</v>
      </c>
      <c r="G8336" s="167" t="str">
        <f>IF('Lineær programmering opg 4'!$D$7=0,"-",((-A8336+'Lineær programmering opg 4'!$M$7)/'Lineær programmering opg 4'!$K$7)*-1)</f>
        <v>-</v>
      </c>
      <c r="H8336" s="167" t="str">
        <f>IF('Lineær programmering opg 4'!$C$8=0,"-",((-A8336+'Lineær programmering opg 4'!$M$8)/'Lineær programmering opg 4'!$K$8)*-1)</f>
        <v>-</v>
      </c>
      <c r="I8336" s="167" t="str">
        <f>IF('Lineær programmering opg 4'!$D$8=0,"-",'Lineær programmering opg 4'!$G$8)</f>
        <v>-</v>
      </c>
      <c r="J8336" s="295">
        <f>A8336*'Lineær programmering opg 4'!$C$11+Datatabel!C8336*'Lineær programmering opg 4'!$D$11</f>
        <v>44499.899999999725</v>
      </c>
      <c r="K8336" s="9">
        <f t="shared" si="652"/>
        <v>0</v>
      </c>
      <c r="L8336" s="9">
        <f t="shared" si="653"/>
        <v>0</v>
      </c>
    </row>
    <row r="8337" spans="1:12" ht="15" x14ac:dyDescent="0.25">
      <c r="A8337" s="167">
        <f t="shared" si="651"/>
        <v>39.984000000022029</v>
      </c>
      <c r="B8337" s="325">
        <f t="shared" si="654"/>
        <v>0.16660000000009179</v>
      </c>
      <c r="C8337" s="167">
        <f t="shared" si="650"/>
        <v>270.01199999998352</v>
      </c>
      <c r="D8337" s="167">
        <f>IF('Lineær programmering opg 4'!$M$4=0,"-",(-A8337+'Lineær programmering opg 4'!$M$4)/'Lineær programmering opg 4'!$K$4*-1)</f>
        <v>400.03199999995593</v>
      </c>
      <c r="E8337" s="167">
        <f>IF('Lineær programmering opg 4'!$M$5=0,"-",(-A8337+'Lineær programmering opg 4'!$M$5)/'Lineær programmering opg 4'!$K$5*-1)</f>
        <v>270.01199999998352</v>
      </c>
      <c r="F8337" s="167" t="str">
        <f>IF('Lineær programmering opg 4'!$E$6=0,"-",(-A8337+'Lineær programmering opg 4'!$M$6)/'Lineær programmering opg 4'!$K$6*-1)</f>
        <v>-</v>
      </c>
      <c r="G8337" s="167" t="str">
        <f>IF('Lineær programmering opg 4'!$D$7=0,"-",((-A8337+'Lineær programmering opg 4'!$M$7)/'Lineær programmering opg 4'!$K$7)*-1)</f>
        <v>-</v>
      </c>
      <c r="H8337" s="167" t="str">
        <f>IF('Lineær programmering opg 4'!$C$8=0,"-",((-A8337+'Lineær programmering opg 4'!$M$8)/'Lineær programmering opg 4'!$K$8)*-1)</f>
        <v>-</v>
      </c>
      <c r="I8337" s="167" t="str">
        <f>IF('Lineær programmering opg 4'!$D$8=0,"-",'Lineær programmering opg 4'!$G$8)</f>
        <v>-</v>
      </c>
      <c r="J8337" s="295">
        <f>A8337*'Lineær programmering opg 4'!$C$11+Datatabel!C8337*'Lineær programmering opg 4'!$D$11</f>
        <v>44500.199999999735</v>
      </c>
      <c r="K8337" s="9">
        <f t="shared" si="652"/>
        <v>0</v>
      </c>
      <c r="L8337" s="9">
        <f t="shared" si="653"/>
        <v>0</v>
      </c>
    </row>
    <row r="8338" spans="1:12" ht="15" x14ac:dyDescent="0.25">
      <c r="A8338" s="167">
        <f t="shared" si="651"/>
        <v>39.960000000022035</v>
      </c>
      <c r="B8338" s="325">
        <f t="shared" si="654"/>
        <v>0.1665000000000918</v>
      </c>
      <c r="C8338" s="167">
        <f t="shared" si="650"/>
        <v>270.02999999998349</v>
      </c>
      <c r="D8338" s="167">
        <f>IF('Lineær programmering opg 4'!$M$4=0,"-",(-A8338+'Lineær programmering opg 4'!$M$4)/'Lineær programmering opg 4'!$K$4*-1)</f>
        <v>400.07999999995593</v>
      </c>
      <c r="E8338" s="167">
        <f>IF('Lineær programmering opg 4'!$M$5=0,"-",(-A8338+'Lineær programmering opg 4'!$M$5)/'Lineær programmering opg 4'!$K$5*-1)</f>
        <v>270.02999999998349</v>
      </c>
      <c r="F8338" s="167" t="str">
        <f>IF('Lineær programmering opg 4'!$E$6=0,"-",(-A8338+'Lineær programmering opg 4'!$M$6)/'Lineær programmering opg 4'!$K$6*-1)</f>
        <v>-</v>
      </c>
      <c r="G8338" s="167" t="str">
        <f>IF('Lineær programmering opg 4'!$D$7=0,"-",((-A8338+'Lineær programmering opg 4'!$M$7)/'Lineær programmering opg 4'!$K$7)*-1)</f>
        <v>-</v>
      </c>
      <c r="H8338" s="167" t="str">
        <f>IF('Lineær programmering opg 4'!$C$8=0,"-",((-A8338+'Lineær programmering opg 4'!$M$8)/'Lineær programmering opg 4'!$K$8)*-1)</f>
        <v>-</v>
      </c>
      <c r="I8338" s="167" t="str">
        <f>IF('Lineær programmering opg 4'!$D$8=0,"-",'Lineær programmering opg 4'!$G$8)</f>
        <v>-</v>
      </c>
      <c r="J8338" s="295">
        <f>A8338*'Lineær programmering opg 4'!$C$11+Datatabel!C8338*'Lineær programmering opg 4'!$D$11</f>
        <v>44500.499999999731</v>
      </c>
      <c r="K8338" s="9">
        <f t="shared" si="652"/>
        <v>0</v>
      </c>
      <c r="L8338" s="9">
        <f t="shared" si="653"/>
        <v>0</v>
      </c>
    </row>
    <row r="8339" spans="1:12" ht="15" x14ac:dyDescent="0.25">
      <c r="A8339" s="167">
        <f t="shared" si="651"/>
        <v>39.936000000022034</v>
      </c>
      <c r="B8339" s="325">
        <f t="shared" si="654"/>
        <v>0.16640000000009181</v>
      </c>
      <c r="C8339" s="167">
        <f t="shared" si="650"/>
        <v>270.04799999998352</v>
      </c>
      <c r="D8339" s="167">
        <f>IF('Lineær programmering opg 4'!$M$4=0,"-",(-A8339+'Lineær programmering opg 4'!$M$4)/'Lineær programmering opg 4'!$K$4*-1)</f>
        <v>400.12799999995593</v>
      </c>
      <c r="E8339" s="167">
        <f>IF('Lineær programmering opg 4'!$M$5=0,"-",(-A8339+'Lineær programmering opg 4'!$M$5)/'Lineær programmering opg 4'!$K$5*-1)</f>
        <v>270.04799999998352</v>
      </c>
      <c r="F8339" s="167" t="str">
        <f>IF('Lineær programmering opg 4'!$E$6=0,"-",(-A8339+'Lineær programmering opg 4'!$M$6)/'Lineær programmering opg 4'!$K$6*-1)</f>
        <v>-</v>
      </c>
      <c r="G8339" s="167" t="str">
        <f>IF('Lineær programmering opg 4'!$D$7=0,"-",((-A8339+'Lineær programmering opg 4'!$M$7)/'Lineær programmering opg 4'!$K$7)*-1)</f>
        <v>-</v>
      </c>
      <c r="H8339" s="167" t="str">
        <f>IF('Lineær programmering opg 4'!$C$8=0,"-",((-A8339+'Lineær programmering opg 4'!$M$8)/'Lineær programmering opg 4'!$K$8)*-1)</f>
        <v>-</v>
      </c>
      <c r="I8339" s="167" t="str">
        <f>IF('Lineær programmering opg 4'!$D$8=0,"-",'Lineær programmering opg 4'!$G$8)</f>
        <v>-</v>
      </c>
      <c r="J8339" s="295">
        <f>A8339*'Lineær programmering opg 4'!$C$11+Datatabel!C8339*'Lineær programmering opg 4'!$D$11</f>
        <v>44500.799999999734</v>
      </c>
      <c r="K8339" s="9">
        <f t="shared" si="652"/>
        <v>0</v>
      </c>
      <c r="L8339" s="9">
        <f t="shared" si="653"/>
        <v>0</v>
      </c>
    </row>
    <row r="8340" spans="1:12" ht="15" x14ac:dyDescent="0.25">
      <c r="A8340" s="167">
        <f t="shared" si="651"/>
        <v>39.912000000022033</v>
      </c>
      <c r="B8340" s="325">
        <f t="shared" si="654"/>
        <v>0.16630000000009182</v>
      </c>
      <c r="C8340" s="167">
        <f t="shared" si="650"/>
        <v>270.06599999998349</v>
      </c>
      <c r="D8340" s="167">
        <f>IF('Lineær programmering opg 4'!$M$4=0,"-",(-A8340+'Lineær programmering opg 4'!$M$4)/'Lineær programmering opg 4'!$K$4*-1)</f>
        <v>400.17599999995593</v>
      </c>
      <c r="E8340" s="167">
        <f>IF('Lineær programmering opg 4'!$M$5=0,"-",(-A8340+'Lineær programmering opg 4'!$M$5)/'Lineær programmering opg 4'!$K$5*-1)</f>
        <v>270.06599999998349</v>
      </c>
      <c r="F8340" s="167" t="str">
        <f>IF('Lineær programmering opg 4'!$E$6=0,"-",(-A8340+'Lineær programmering opg 4'!$M$6)/'Lineær programmering opg 4'!$K$6*-1)</f>
        <v>-</v>
      </c>
      <c r="G8340" s="167" t="str">
        <f>IF('Lineær programmering opg 4'!$D$7=0,"-",((-A8340+'Lineær programmering opg 4'!$M$7)/'Lineær programmering opg 4'!$K$7)*-1)</f>
        <v>-</v>
      </c>
      <c r="H8340" s="167" t="str">
        <f>IF('Lineær programmering opg 4'!$C$8=0,"-",((-A8340+'Lineær programmering opg 4'!$M$8)/'Lineær programmering opg 4'!$K$8)*-1)</f>
        <v>-</v>
      </c>
      <c r="I8340" s="167" t="str">
        <f>IF('Lineær programmering opg 4'!$D$8=0,"-",'Lineær programmering opg 4'!$G$8)</f>
        <v>-</v>
      </c>
      <c r="J8340" s="295">
        <f>A8340*'Lineær programmering opg 4'!$C$11+Datatabel!C8340*'Lineær programmering opg 4'!$D$11</f>
        <v>44501.099999999722</v>
      </c>
      <c r="K8340" s="9">
        <f t="shared" si="652"/>
        <v>0</v>
      </c>
      <c r="L8340" s="9">
        <f t="shared" si="653"/>
        <v>0</v>
      </c>
    </row>
    <row r="8341" spans="1:12" ht="15" x14ac:dyDescent="0.25">
      <c r="A8341" s="167">
        <f t="shared" si="651"/>
        <v>39.888000000022039</v>
      </c>
      <c r="B8341" s="325">
        <f t="shared" si="654"/>
        <v>0.16620000000009183</v>
      </c>
      <c r="C8341" s="167">
        <f t="shared" si="650"/>
        <v>270.08399999998352</v>
      </c>
      <c r="D8341" s="167">
        <f>IF('Lineær programmering opg 4'!$M$4=0,"-",(-A8341+'Lineær programmering opg 4'!$M$4)/'Lineær programmering opg 4'!$K$4*-1)</f>
        <v>400.22399999995594</v>
      </c>
      <c r="E8341" s="167">
        <f>IF('Lineær programmering opg 4'!$M$5=0,"-",(-A8341+'Lineær programmering opg 4'!$M$5)/'Lineær programmering opg 4'!$K$5*-1)</f>
        <v>270.08399999998352</v>
      </c>
      <c r="F8341" s="167" t="str">
        <f>IF('Lineær programmering opg 4'!$E$6=0,"-",(-A8341+'Lineær programmering opg 4'!$M$6)/'Lineær programmering opg 4'!$K$6*-1)</f>
        <v>-</v>
      </c>
      <c r="G8341" s="167" t="str">
        <f>IF('Lineær programmering opg 4'!$D$7=0,"-",((-A8341+'Lineær programmering opg 4'!$M$7)/'Lineær programmering opg 4'!$K$7)*-1)</f>
        <v>-</v>
      </c>
      <c r="H8341" s="167" t="str">
        <f>IF('Lineær programmering opg 4'!$C$8=0,"-",((-A8341+'Lineær programmering opg 4'!$M$8)/'Lineær programmering opg 4'!$K$8)*-1)</f>
        <v>-</v>
      </c>
      <c r="I8341" s="167" t="str">
        <f>IF('Lineær programmering opg 4'!$D$8=0,"-",'Lineær programmering opg 4'!$G$8)</f>
        <v>-</v>
      </c>
      <c r="J8341" s="295">
        <f>A8341*'Lineær programmering opg 4'!$C$11+Datatabel!C8341*'Lineær programmering opg 4'!$D$11</f>
        <v>44501.399999999732</v>
      </c>
      <c r="K8341" s="9">
        <f t="shared" si="652"/>
        <v>0</v>
      </c>
      <c r="L8341" s="9">
        <f t="shared" si="653"/>
        <v>0</v>
      </c>
    </row>
    <row r="8342" spans="1:12" ht="15" x14ac:dyDescent="0.25">
      <c r="A8342" s="167">
        <f t="shared" si="651"/>
        <v>39.864000000022045</v>
      </c>
      <c r="B8342" s="325">
        <f t="shared" si="654"/>
        <v>0.16610000000009184</v>
      </c>
      <c r="C8342" s="167">
        <f t="shared" si="650"/>
        <v>270.10199999998349</v>
      </c>
      <c r="D8342" s="167">
        <f>IF('Lineær programmering opg 4'!$M$4=0,"-",(-A8342+'Lineær programmering opg 4'!$M$4)/'Lineær programmering opg 4'!$K$4*-1)</f>
        <v>400.27199999995594</v>
      </c>
      <c r="E8342" s="167">
        <f>IF('Lineær programmering opg 4'!$M$5=0,"-",(-A8342+'Lineær programmering opg 4'!$M$5)/'Lineær programmering opg 4'!$K$5*-1)</f>
        <v>270.10199999998349</v>
      </c>
      <c r="F8342" s="167" t="str">
        <f>IF('Lineær programmering opg 4'!$E$6=0,"-",(-A8342+'Lineær programmering opg 4'!$M$6)/'Lineær programmering opg 4'!$K$6*-1)</f>
        <v>-</v>
      </c>
      <c r="G8342" s="167" t="str">
        <f>IF('Lineær programmering opg 4'!$D$7=0,"-",((-A8342+'Lineær programmering opg 4'!$M$7)/'Lineær programmering opg 4'!$K$7)*-1)</f>
        <v>-</v>
      </c>
      <c r="H8342" s="167" t="str">
        <f>IF('Lineær programmering opg 4'!$C$8=0,"-",((-A8342+'Lineær programmering opg 4'!$M$8)/'Lineær programmering opg 4'!$K$8)*-1)</f>
        <v>-</v>
      </c>
      <c r="I8342" s="167" t="str">
        <f>IF('Lineær programmering opg 4'!$D$8=0,"-",'Lineær programmering opg 4'!$G$8)</f>
        <v>-</v>
      </c>
      <c r="J8342" s="295">
        <f>A8342*'Lineær programmering opg 4'!$C$11+Datatabel!C8342*'Lineær programmering opg 4'!$D$11</f>
        <v>44501.699999999728</v>
      </c>
      <c r="K8342" s="9">
        <f t="shared" si="652"/>
        <v>0</v>
      </c>
      <c r="L8342" s="9">
        <f t="shared" si="653"/>
        <v>0</v>
      </c>
    </row>
    <row r="8343" spans="1:12" ht="15" x14ac:dyDescent="0.25">
      <c r="A8343" s="167">
        <f t="shared" si="651"/>
        <v>39.840000000022044</v>
      </c>
      <c r="B8343" s="325">
        <f t="shared" si="654"/>
        <v>0.16600000000009185</v>
      </c>
      <c r="C8343" s="167">
        <f t="shared" si="650"/>
        <v>270.11999999998352</v>
      </c>
      <c r="D8343" s="167">
        <f>IF('Lineær programmering opg 4'!$M$4=0,"-",(-A8343+'Lineær programmering opg 4'!$M$4)/'Lineær programmering opg 4'!$K$4*-1)</f>
        <v>400.31999999995594</v>
      </c>
      <c r="E8343" s="167">
        <f>IF('Lineær programmering opg 4'!$M$5=0,"-",(-A8343+'Lineær programmering opg 4'!$M$5)/'Lineær programmering opg 4'!$K$5*-1)</f>
        <v>270.11999999998352</v>
      </c>
      <c r="F8343" s="167" t="str">
        <f>IF('Lineær programmering opg 4'!$E$6=0,"-",(-A8343+'Lineær programmering opg 4'!$M$6)/'Lineær programmering opg 4'!$K$6*-1)</f>
        <v>-</v>
      </c>
      <c r="G8343" s="167" t="str">
        <f>IF('Lineær programmering opg 4'!$D$7=0,"-",((-A8343+'Lineær programmering opg 4'!$M$7)/'Lineær programmering opg 4'!$K$7)*-1)</f>
        <v>-</v>
      </c>
      <c r="H8343" s="167" t="str">
        <f>IF('Lineær programmering opg 4'!$C$8=0,"-",((-A8343+'Lineær programmering opg 4'!$M$8)/'Lineær programmering opg 4'!$K$8)*-1)</f>
        <v>-</v>
      </c>
      <c r="I8343" s="167" t="str">
        <f>IF('Lineær programmering opg 4'!$D$8=0,"-",'Lineær programmering opg 4'!$G$8)</f>
        <v>-</v>
      </c>
      <c r="J8343" s="295">
        <f>A8343*'Lineær programmering opg 4'!$C$11+Datatabel!C8343*'Lineær programmering opg 4'!$D$11</f>
        <v>44501.999999999731</v>
      </c>
      <c r="K8343" s="9">
        <f t="shared" si="652"/>
        <v>0</v>
      </c>
      <c r="L8343" s="9">
        <f t="shared" si="653"/>
        <v>0</v>
      </c>
    </row>
    <row r="8344" spans="1:12" ht="15" x14ac:dyDescent="0.25">
      <c r="A8344" s="167">
        <f t="shared" si="651"/>
        <v>39.816000000022044</v>
      </c>
      <c r="B8344" s="325">
        <f t="shared" si="654"/>
        <v>0.16590000000009186</v>
      </c>
      <c r="C8344" s="167">
        <f t="shared" si="650"/>
        <v>270.13799999998349</v>
      </c>
      <c r="D8344" s="167">
        <f>IF('Lineær programmering opg 4'!$M$4=0,"-",(-A8344+'Lineær programmering opg 4'!$M$4)/'Lineær programmering opg 4'!$K$4*-1)</f>
        <v>400.36799999995594</v>
      </c>
      <c r="E8344" s="167">
        <f>IF('Lineær programmering opg 4'!$M$5=0,"-",(-A8344+'Lineær programmering opg 4'!$M$5)/'Lineær programmering opg 4'!$K$5*-1)</f>
        <v>270.13799999998349</v>
      </c>
      <c r="F8344" s="167" t="str">
        <f>IF('Lineær programmering opg 4'!$E$6=0,"-",(-A8344+'Lineær programmering opg 4'!$M$6)/'Lineær programmering opg 4'!$K$6*-1)</f>
        <v>-</v>
      </c>
      <c r="G8344" s="167" t="str">
        <f>IF('Lineær programmering opg 4'!$D$7=0,"-",((-A8344+'Lineær programmering opg 4'!$M$7)/'Lineær programmering opg 4'!$K$7)*-1)</f>
        <v>-</v>
      </c>
      <c r="H8344" s="167" t="str">
        <f>IF('Lineær programmering opg 4'!$C$8=0,"-",((-A8344+'Lineær programmering opg 4'!$M$8)/'Lineær programmering opg 4'!$K$8)*-1)</f>
        <v>-</v>
      </c>
      <c r="I8344" s="167" t="str">
        <f>IF('Lineær programmering opg 4'!$D$8=0,"-",'Lineær programmering opg 4'!$G$8)</f>
        <v>-</v>
      </c>
      <c r="J8344" s="295">
        <f>A8344*'Lineær programmering opg 4'!$C$11+Datatabel!C8344*'Lineær programmering opg 4'!$D$11</f>
        <v>44502.299999999726</v>
      </c>
      <c r="K8344" s="9">
        <f t="shared" si="652"/>
        <v>0</v>
      </c>
      <c r="L8344" s="9">
        <f t="shared" si="653"/>
        <v>0</v>
      </c>
    </row>
    <row r="8345" spans="1:12" ht="15" x14ac:dyDescent="0.25">
      <c r="A8345" s="167">
        <f t="shared" si="651"/>
        <v>39.79200000002205</v>
      </c>
      <c r="B8345" s="325">
        <f t="shared" si="654"/>
        <v>0.16580000000009187</v>
      </c>
      <c r="C8345" s="167">
        <f t="shared" si="650"/>
        <v>270.15599999998352</v>
      </c>
      <c r="D8345" s="167">
        <f>IF('Lineær programmering opg 4'!$M$4=0,"-",(-A8345+'Lineær programmering opg 4'!$M$4)/'Lineær programmering opg 4'!$K$4*-1)</f>
        <v>400.41599999995589</v>
      </c>
      <c r="E8345" s="167">
        <f>IF('Lineær programmering opg 4'!$M$5=0,"-",(-A8345+'Lineær programmering opg 4'!$M$5)/'Lineær programmering opg 4'!$K$5*-1)</f>
        <v>270.15599999998352</v>
      </c>
      <c r="F8345" s="167" t="str">
        <f>IF('Lineær programmering opg 4'!$E$6=0,"-",(-A8345+'Lineær programmering opg 4'!$M$6)/'Lineær programmering opg 4'!$K$6*-1)</f>
        <v>-</v>
      </c>
      <c r="G8345" s="167" t="str">
        <f>IF('Lineær programmering opg 4'!$D$7=0,"-",((-A8345+'Lineær programmering opg 4'!$M$7)/'Lineær programmering opg 4'!$K$7)*-1)</f>
        <v>-</v>
      </c>
      <c r="H8345" s="167" t="str">
        <f>IF('Lineær programmering opg 4'!$C$8=0,"-",((-A8345+'Lineær programmering opg 4'!$M$8)/'Lineær programmering opg 4'!$K$8)*-1)</f>
        <v>-</v>
      </c>
      <c r="I8345" s="167" t="str">
        <f>IF('Lineær programmering opg 4'!$D$8=0,"-",'Lineær programmering opg 4'!$G$8)</f>
        <v>-</v>
      </c>
      <c r="J8345" s="295">
        <f>A8345*'Lineær programmering opg 4'!$C$11+Datatabel!C8345*'Lineær programmering opg 4'!$D$11</f>
        <v>44502.599999999729</v>
      </c>
      <c r="K8345" s="9">
        <f t="shared" si="652"/>
        <v>0</v>
      </c>
      <c r="L8345" s="9">
        <f t="shared" si="653"/>
        <v>0</v>
      </c>
    </row>
    <row r="8346" spans="1:12" ht="15" x14ac:dyDescent="0.25">
      <c r="A8346" s="167">
        <f t="shared" si="651"/>
        <v>39.768000000022056</v>
      </c>
      <c r="B8346" s="325">
        <f t="shared" si="654"/>
        <v>0.16570000000009188</v>
      </c>
      <c r="C8346" s="167">
        <f t="shared" si="650"/>
        <v>270.17399999998344</v>
      </c>
      <c r="D8346" s="167">
        <f>IF('Lineær programmering opg 4'!$M$4=0,"-",(-A8346+'Lineær programmering opg 4'!$M$4)/'Lineær programmering opg 4'!$K$4*-1)</f>
        <v>400.46399999995589</v>
      </c>
      <c r="E8346" s="167">
        <f>IF('Lineær programmering opg 4'!$M$5=0,"-",(-A8346+'Lineær programmering opg 4'!$M$5)/'Lineær programmering opg 4'!$K$5*-1)</f>
        <v>270.17399999998344</v>
      </c>
      <c r="F8346" s="167" t="str">
        <f>IF('Lineær programmering opg 4'!$E$6=0,"-",(-A8346+'Lineær programmering opg 4'!$M$6)/'Lineær programmering opg 4'!$K$6*-1)</f>
        <v>-</v>
      </c>
      <c r="G8346" s="167" t="str">
        <f>IF('Lineær programmering opg 4'!$D$7=0,"-",((-A8346+'Lineær programmering opg 4'!$M$7)/'Lineær programmering opg 4'!$K$7)*-1)</f>
        <v>-</v>
      </c>
      <c r="H8346" s="167" t="str">
        <f>IF('Lineær programmering opg 4'!$C$8=0,"-",((-A8346+'Lineær programmering opg 4'!$M$8)/'Lineær programmering opg 4'!$K$8)*-1)</f>
        <v>-</v>
      </c>
      <c r="I8346" s="167" t="str">
        <f>IF('Lineær programmering opg 4'!$D$8=0,"-",'Lineær programmering opg 4'!$G$8)</f>
        <v>-</v>
      </c>
      <c r="J8346" s="295">
        <f>A8346*'Lineær programmering opg 4'!$C$11+Datatabel!C8346*'Lineær programmering opg 4'!$D$11</f>
        <v>44502.899999999725</v>
      </c>
      <c r="K8346" s="9">
        <f t="shared" si="652"/>
        <v>0</v>
      </c>
      <c r="L8346" s="9">
        <f t="shared" si="653"/>
        <v>0</v>
      </c>
    </row>
    <row r="8347" spans="1:12" ht="15" x14ac:dyDescent="0.25">
      <c r="A8347" s="167">
        <f t="shared" si="651"/>
        <v>39.744000000022055</v>
      </c>
      <c r="B8347" s="325">
        <f t="shared" si="654"/>
        <v>0.1656000000000919</v>
      </c>
      <c r="C8347" s="167">
        <f t="shared" si="650"/>
        <v>270.19199999998347</v>
      </c>
      <c r="D8347" s="167">
        <f>IF('Lineær programmering opg 4'!$M$4=0,"-",(-A8347+'Lineær programmering opg 4'!$M$4)/'Lineær programmering opg 4'!$K$4*-1)</f>
        <v>400.51199999995589</v>
      </c>
      <c r="E8347" s="167">
        <f>IF('Lineær programmering opg 4'!$M$5=0,"-",(-A8347+'Lineær programmering opg 4'!$M$5)/'Lineær programmering opg 4'!$K$5*-1)</f>
        <v>270.19199999998347</v>
      </c>
      <c r="F8347" s="167" t="str">
        <f>IF('Lineær programmering opg 4'!$E$6=0,"-",(-A8347+'Lineær programmering opg 4'!$M$6)/'Lineær programmering opg 4'!$K$6*-1)</f>
        <v>-</v>
      </c>
      <c r="G8347" s="167" t="str">
        <f>IF('Lineær programmering opg 4'!$D$7=0,"-",((-A8347+'Lineær programmering opg 4'!$M$7)/'Lineær programmering opg 4'!$K$7)*-1)</f>
        <v>-</v>
      </c>
      <c r="H8347" s="167" t="str">
        <f>IF('Lineær programmering opg 4'!$C$8=0,"-",((-A8347+'Lineær programmering opg 4'!$M$8)/'Lineær programmering opg 4'!$K$8)*-1)</f>
        <v>-</v>
      </c>
      <c r="I8347" s="167" t="str">
        <f>IF('Lineær programmering opg 4'!$D$8=0,"-",'Lineær programmering opg 4'!$G$8)</f>
        <v>-</v>
      </c>
      <c r="J8347" s="295">
        <f>A8347*'Lineær programmering opg 4'!$C$11+Datatabel!C8347*'Lineær programmering opg 4'!$D$11</f>
        <v>44503.199999999728</v>
      </c>
      <c r="K8347" s="9">
        <f t="shared" si="652"/>
        <v>0</v>
      </c>
      <c r="L8347" s="9">
        <f t="shared" si="653"/>
        <v>0</v>
      </c>
    </row>
    <row r="8348" spans="1:12" ht="15" x14ac:dyDescent="0.25">
      <c r="A8348" s="167">
        <f t="shared" si="651"/>
        <v>39.720000000022054</v>
      </c>
      <c r="B8348" s="325">
        <f t="shared" si="654"/>
        <v>0.16550000000009191</v>
      </c>
      <c r="C8348" s="167">
        <f t="shared" si="650"/>
        <v>270.20999999998344</v>
      </c>
      <c r="D8348" s="167">
        <f>IF('Lineær programmering opg 4'!$M$4=0,"-",(-A8348+'Lineær programmering opg 4'!$M$4)/'Lineær programmering opg 4'!$K$4*-1)</f>
        <v>400.55999999995589</v>
      </c>
      <c r="E8348" s="167">
        <f>IF('Lineær programmering opg 4'!$M$5=0,"-",(-A8348+'Lineær programmering opg 4'!$M$5)/'Lineær programmering opg 4'!$K$5*-1)</f>
        <v>270.20999999998344</v>
      </c>
      <c r="F8348" s="167" t="str">
        <f>IF('Lineær programmering opg 4'!$E$6=0,"-",(-A8348+'Lineær programmering opg 4'!$M$6)/'Lineær programmering opg 4'!$K$6*-1)</f>
        <v>-</v>
      </c>
      <c r="G8348" s="167" t="str">
        <f>IF('Lineær programmering opg 4'!$D$7=0,"-",((-A8348+'Lineær programmering opg 4'!$M$7)/'Lineær programmering opg 4'!$K$7)*-1)</f>
        <v>-</v>
      </c>
      <c r="H8348" s="167" t="str">
        <f>IF('Lineær programmering opg 4'!$C$8=0,"-",((-A8348+'Lineær programmering opg 4'!$M$8)/'Lineær programmering opg 4'!$K$8)*-1)</f>
        <v>-</v>
      </c>
      <c r="I8348" s="167" t="str">
        <f>IF('Lineær programmering opg 4'!$D$8=0,"-",'Lineær programmering opg 4'!$G$8)</f>
        <v>-</v>
      </c>
      <c r="J8348" s="295">
        <f>A8348*'Lineær programmering opg 4'!$C$11+Datatabel!C8348*'Lineær programmering opg 4'!$D$11</f>
        <v>44503.499999999724</v>
      </c>
      <c r="K8348" s="9">
        <f t="shared" si="652"/>
        <v>0</v>
      </c>
      <c r="L8348" s="9">
        <f t="shared" si="653"/>
        <v>0</v>
      </c>
    </row>
    <row r="8349" spans="1:12" ht="15" x14ac:dyDescent="0.25">
      <c r="A8349" s="167">
        <f t="shared" si="651"/>
        <v>39.69600000002206</v>
      </c>
      <c r="B8349" s="325">
        <f t="shared" si="654"/>
        <v>0.16540000000009192</v>
      </c>
      <c r="C8349" s="167">
        <f t="shared" si="650"/>
        <v>270.22799999998347</v>
      </c>
      <c r="D8349" s="167">
        <f>IF('Lineær programmering opg 4'!$M$4=0,"-",(-A8349+'Lineær programmering opg 4'!$M$4)/'Lineær programmering opg 4'!$K$4*-1)</f>
        <v>400.60799999995589</v>
      </c>
      <c r="E8349" s="167">
        <f>IF('Lineær programmering opg 4'!$M$5=0,"-",(-A8349+'Lineær programmering opg 4'!$M$5)/'Lineær programmering opg 4'!$K$5*-1)</f>
        <v>270.22799999998347</v>
      </c>
      <c r="F8349" s="167" t="str">
        <f>IF('Lineær programmering opg 4'!$E$6=0,"-",(-A8349+'Lineær programmering opg 4'!$M$6)/'Lineær programmering opg 4'!$K$6*-1)</f>
        <v>-</v>
      </c>
      <c r="G8349" s="167" t="str">
        <f>IF('Lineær programmering opg 4'!$D$7=0,"-",((-A8349+'Lineær programmering opg 4'!$M$7)/'Lineær programmering opg 4'!$K$7)*-1)</f>
        <v>-</v>
      </c>
      <c r="H8349" s="167" t="str">
        <f>IF('Lineær programmering opg 4'!$C$8=0,"-",((-A8349+'Lineær programmering opg 4'!$M$8)/'Lineær programmering opg 4'!$K$8)*-1)</f>
        <v>-</v>
      </c>
      <c r="I8349" s="167" t="str">
        <f>IF('Lineær programmering opg 4'!$D$8=0,"-",'Lineær programmering opg 4'!$G$8)</f>
        <v>-</v>
      </c>
      <c r="J8349" s="295">
        <f>A8349*'Lineær programmering opg 4'!$C$11+Datatabel!C8349*'Lineær programmering opg 4'!$D$11</f>
        <v>44503.799999999726</v>
      </c>
      <c r="K8349" s="9">
        <f t="shared" si="652"/>
        <v>0</v>
      </c>
      <c r="L8349" s="9">
        <f t="shared" si="653"/>
        <v>0</v>
      </c>
    </row>
    <row r="8350" spans="1:12" ht="15" x14ac:dyDescent="0.25">
      <c r="A8350" s="167">
        <f t="shared" si="651"/>
        <v>39.672000000022067</v>
      </c>
      <c r="B8350" s="325">
        <f t="shared" si="654"/>
        <v>0.16530000000009193</v>
      </c>
      <c r="C8350" s="167">
        <f t="shared" si="650"/>
        <v>270.24599999998344</v>
      </c>
      <c r="D8350" s="167">
        <f>IF('Lineær programmering opg 4'!$M$4=0,"-",(-A8350+'Lineær programmering opg 4'!$M$4)/'Lineær programmering opg 4'!$K$4*-1)</f>
        <v>400.65599999995584</v>
      </c>
      <c r="E8350" s="167">
        <f>IF('Lineær programmering opg 4'!$M$5=0,"-",(-A8350+'Lineær programmering opg 4'!$M$5)/'Lineær programmering opg 4'!$K$5*-1)</f>
        <v>270.24599999998344</v>
      </c>
      <c r="F8350" s="167" t="str">
        <f>IF('Lineær programmering opg 4'!$E$6=0,"-",(-A8350+'Lineær programmering opg 4'!$M$6)/'Lineær programmering opg 4'!$K$6*-1)</f>
        <v>-</v>
      </c>
      <c r="G8350" s="167" t="str">
        <f>IF('Lineær programmering opg 4'!$D$7=0,"-",((-A8350+'Lineær programmering opg 4'!$M$7)/'Lineær programmering opg 4'!$K$7)*-1)</f>
        <v>-</v>
      </c>
      <c r="H8350" s="167" t="str">
        <f>IF('Lineær programmering opg 4'!$C$8=0,"-",((-A8350+'Lineær programmering opg 4'!$M$8)/'Lineær programmering opg 4'!$K$8)*-1)</f>
        <v>-</v>
      </c>
      <c r="I8350" s="167" t="str">
        <f>IF('Lineær programmering opg 4'!$D$8=0,"-",'Lineær programmering opg 4'!$G$8)</f>
        <v>-</v>
      </c>
      <c r="J8350" s="295">
        <f>A8350*'Lineær programmering opg 4'!$C$11+Datatabel!C8350*'Lineær programmering opg 4'!$D$11</f>
        <v>44504.099999999722</v>
      </c>
      <c r="K8350" s="9">
        <f t="shared" si="652"/>
        <v>0</v>
      </c>
      <c r="L8350" s="9">
        <f t="shared" si="653"/>
        <v>0</v>
      </c>
    </row>
    <row r="8351" spans="1:12" ht="15" x14ac:dyDescent="0.25">
      <c r="A8351" s="167">
        <f t="shared" si="651"/>
        <v>39.648000000022066</v>
      </c>
      <c r="B8351" s="325">
        <f t="shared" si="654"/>
        <v>0.16520000000009194</v>
      </c>
      <c r="C8351" s="167">
        <f t="shared" si="650"/>
        <v>270.26399999998347</v>
      </c>
      <c r="D8351" s="167">
        <f>IF('Lineær programmering opg 4'!$M$4=0,"-",(-A8351+'Lineær programmering opg 4'!$M$4)/'Lineær programmering opg 4'!$K$4*-1)</f>
        <v>400.70399999995584</v>
      </c>
      <c r="E8351" s="167">
        <f>IF('Lineær programmering opg 4'!$M$5=0,"-",(-A8351+'Lineær programmering opg 4'!$M$5)/'Lineær programmering opg 4'!$K$5*-1)</f>
        <v>270.26399999998347</v>
      </c>
      <c r="F8351" s="167" t="str">
        <f>IF('Lineær programmering opg 4'!$E$6=0,"-",(-A8351+'Lineær programmering opg 4'!$M$6)/'Lineær programmering opg 4'!$K$6*-1)</f>
        <v>-</v>
      </c>
      <c r="G8351" s="167" t="str">
        <f>IF('Lineær programmering opg 4'!$D$7=0,"-",((-A8351+'Lineær programmering opg 4'!$M$7)/'Lineær programmering opg 4'!$K$7)*-1)</f>
        <v>-</v>
      </c>
      <c r="H8351" s="167" t="str">
        <f>IF('Lineær programmering opg 4'!$C$8=0,"-",((-A8351+'Lineær programmering opg 4'!$M$8)/'Lineær programmering opg 4'!$K$8)*-1)</f>
        <v>-</v>
      </c>
      <c r="I8351" s="167" t="str">
        <f>IF('Lineær programmering opg 4'!$D$8=0,"-",'Lineær programmering opg 4'!$G$8)</f>
        <v>-</v>
      </c>
      <c r="J8351" s="295">
        <f>A8351*'Lineær programmering opg 4'!$C$11+Datatabel!C8351*'Lineær programmering opg 4'!$D$11</f>
        <v>44504.399999999725</v>
      </c>
      <c r="K8351" s="9">
        <f t="shared" si="652"/>
        <v>0</v>
      </c>
      <c r="L8351" s="9">
        <f t="shared" si="653"/>
        <v>0</v>
      </c>
    </row>
    <row r="8352" spans="1:12" ht="15" x14ac:dyDescent="0.25">
      <c r="A8352" s="167">
        <f t="shared" si="651"/>
        <v>39.624000000022065</v>
      </c>
      <c r="B8352" s="325">
        <f t="shared" si="654"/>
        <v>0.16510000000009195</v>
      </c>
      <c r="C8352" s="167">
        <f t="shared" si="650"/>
        <v>270.28199999998344</v>
      </c>
      <c r="D8352" s="167">
        <f>IF('Lineær programmering opg 4'!$M$4=0,"-",(-A8352+'Lineær programmering opg 4'!$M$4)/'Lineær programmering opg 4'!$K$4*-1)</f>
        <v>400.75199999995584</v>
      </c>
      <c r="E8352" s="167">
        <f>IF('Lineær programmering opg 4'!$M$5=0,"-",(-A8352+'Lineær programmering opg 4'!$M$5)/'Lineær programmering opg 4'!$K$5*-1)</f>
        <v>270.28199999998344</v>
      </c>
      <c r="F8352" s="167" t="str">
        <f>IF('Lineær programmering opg 4'!$E$6=0,"-",(-A8352+'Lineær programmering opg 4'!$M$6)/'Lineær programmering opg 4'!$K$6*-1)</f>
        <v>-</v>
      </c>
      <c r="G8352" s="167" t="str">
        <f>IF('Lineær programmering opg 4'!$D$7=0,"-",((-A8352+'Lineær programmering opg 4'!$M$7)/'Lineær programmering opg 4'!$K$7)*-1)</f>
        <v>-</v>
      </c>
      <c r="H8352" s="167" t="str">
        <f>IF('Lineær programmering opg 4'!$C$8=0,"-",((-A8352+'Lineær programmering opg 4'!$M$8)/'Lineær programmering opg 4'!$K$8)*-1)</f>
        <v>-</v>
      </c>
      <c r="I8352" s="167" t="str">
        <f>IF('Lineær programmering opg 4'!$D$8=0,"-",'Lineær programmering opg 4'!$G$8)</f>
        <v>-</v>
      </c>
      <c r="J8352" s="295">
        <f>A8352*'Lineær programmering opg 4'!$C$11+Datatabel!C8352*'Lineær programmering opg 4'!$D$11</f>
        <v>44504.699999999721</v>
      </c>
      <c r="K8352" s="9">
        <f t="shared" si="652"/>
        <v>0</v>
      </c>
      <c r="L8352" s="9">
        <f t="shared" si="653"/>
        <v>0</v>
      </c>
    </row>
    <row r="8353" spans="1:12" ht="15" x14ac:dyDescent="0.25">
      <c r="A8353" s="167">
        <f t="shared" si="651"/>
        <v>39.600000000022071</v>
      </c>
      <c r="B8353" s="325">
        <f t="shared" si="654"/>
        <v>0.16500000000009196</v>
      </c>
      <c r="C8353" s="167">
        <f t="shared" si="650"/>
        <v>270.29999999998347</v>
      </c>
      <c r="D8353" s="167">
        <f>IF('Lineær programmering opg 4'!$M$4=0,"-",(-A8353+'Lineær programmering opg 4'!$M$4)/'Lineær programmering opg 4'!$K$4*-1)</f>
        <v>400.79999999995584</v>
      </c>
      <c r="E8353" s="167">
        <f>IF('Lineær programmering opg 4'!$M$5=0,"-",(-A8353+'Lineær programmering opg 4'!$M$5)/'Lineær programmering opg 4'!$K$5*-1)</f>
        <v>270.29999999998347</v>
      </c>
      <c r="F8353" s="167" t="str">
        <f>IF('Lineær programmering opg 4'!$E$6=0,"-",(-A8353+'Lineær programmering opg 4'!$M$6)/'Lineær programmering opg 4'!$K$6*-1)</f>
        <v>-</v>
      </c>
      <c r="G8353" s="167" t="str">
        <f>IF('Lineær programmering opg 4'!$D$7=0,"-",((-A8353+'Lineær programmering opg 4'!$M$7)/'Lineær programmering opg 4'!$K$7)*-1)</f>
        <v>-</v>
      </c>
      <c r="H8353" s="167" t="str">
        <f>IF('Lineær programmering opg 4'!$C$8=0,"-",((-A8353+'Lineær programmering opg 4'!$M$8)/'Lineær programmering opg 4'!$K$8)*-1)</f>
        <v>-</v>
      </c>
      <c r="I8353" s="167" t="str">
        <f>IF('Lineær programmering opg 4'!$D$8=0,"-",'Lineær programmering opg 4'!$G$8)</f>
        <v>-</v>
      </c>
      <c r="J8353" s="295">
        <f>A8353*'Lineær programmering opg 4'!$C$11+Datatabel!C8353*'Lineær programmering opg 4'!$D$11</f>
        <v>44504.999999999724</v>
      </c>
      <c r="K8353" s="9">
        <f t="shared" si="652"/>
        <v>0</v>
      </c>
      <c r="L8353" s="9">
        <f t="shared" si="653"/>
        <v>0</v>
      </c>
    </row>
    <row r="8354" spans="1:12" ht="15" x14ac:dyDescent="0.25">
      <c r="A8354" s="167">
        <f t="shared" si="651"/>
        <v>39.576000000022077</v>
      </c>
      <c r="B8354" s="325">
        <f t="shared" si="654"/>
        <v>0.16490000000009197</v>
      </c>
      <c r="C8354" s="167">
        <f t="shared" si="650"/>
        <v>270.31799999998344</v>
      </c>
      <c r="D8354" s="167">
        <f>IF('Lineær programmering opg 4'!$M$4=0,"-",(-A8354+'Lineær programmering opg 4'!$M$4)/'Lineær programmering opg 4'!$K$4*-1)</f>
        <v>400.84799999995585</v>
      </c>
      <c r="E8354" s="167">
        <f>IF('Lineær programmering opg 4'!$M$5=0,"-",(-A8354+'Lineær programmering opg 4'!$M$5)/'Lineær programmering opg 4'!$K$5*-1)</f>
        <v>270.31799999998344</v>
      </c>
      <c r="F8354" s="167" t="str">
        <f>IF('Lineær programmering opg 4'!$E$6=0,"-",(-A8354+'Lineær programmering opg 4'!$M$6)/'Lineær programmering opg 4'!$K$6*-1)</f>
        <v>-</v>
      </c>
      <c r="G8354" s="167" t="str">
        <f>IF('Lineær programmering opg 4'!$D$7=0,"-",((-A8354+'Lineær programmering opg 4'!$M$7)/'Lineær programmering opg 4'!$K$7)*-1)</f>
        <v>-</v>
      </c>
      <c r="H8354" s="167" t="str">
        <f>IF('Lineær programmering opg 4'!$C$8=0,"-",((-A8354+'Lineær programmering opg 4'!$M$8)/'Lineær programmering opg 4'!$K$8)*-1)</f>
        <v>-</v>
      </c>
      <c r="I8354" s="167" t="str">
        <f>IF('Lineær programmering opg 4'!$D$8=0,"-",'Lineær programmering opg 4'!$G$8)</f>
        <v>-</v>
      </c>
      <c r="J8354" s="295">
        <f>A8354*'Lineær programmering opg 4'!$C$11+Datatabel!C8354*'Lineær programmering opg 4'!$D$11</f>
        <v>44505.299999999726</v>
      </c>
      <c r="K8354" s="9">
        <f t="shared" si="652"/>
        <v>0</v>
      </c>
      <c r="L8354" s="9">
        <f t="shared" si="653"/>
        <v>0</v>
      </c>
    </row>
    <row r="8355" spans="1:12" ht="15" x14ac:dyDescent="0.25">
      <c r="A8355" s="167">
        <f t="shared" si="651"/>
        <v>39.552000000022076</v>
      </c>
      <c r="B8355" s="325">
        <f t="shared" si="654"/>
        <v>0.16480000000009198</v>
      </c>
      <c r="C8355" s="167">
        <f t="shared" si="650"/>
        <v>270.33599999998347</v>
      </c>
      <c r="D8355" s="167">
        <f>IF('Lineær programmering opg 4'!$M$4=0,"-",(-A8355+'Lineær programmering opg 4'!$M$4)/'Lineær programmering opg 4'!$K$4*-1)</f>
        <v>400.89599999995585</v>
      </c>
      <c r="E8355" s="167">
        <f>IF('Lineær programmering opg 4'!$M$5=0,"-",(-A8355+'Lineær programmering opg 4'!$M$5)/'Lineær programmering opg 4'!$K$5*-1)</f>
        <v>270.33599999998347</v>
      </c>
      <c r="F8355" s="167" t="str">
        <f>IF('Lineær programmering opg 4'!$E$6=0,"-",(-A8355+'Lineær programmering opg 4'!$M$6)/'Lineær programmering opg 4'!$K$6*-1)</f>
        <v>-</v>
      </c>
      <c r="G8355" s="167" t="str">
        <f>IF('Lineær programmering opg 4'!$D$7=0,"-",((-A8355+'Lineær programmering opg 4'!$M$7)/'Lineær programmering opg 4'!$K$7)*-1)</f>
        <v>-</v>
      </c>
      <c r="H8355" s="167" t="str">
        <f>IF('Lineær programmering opg 4'!$C$8=0,"-",((-A8355+'Lineær programmering opg 4'!$M$8)/'Lineær programmering opg 4'!$K$8)*-1)</f>
        <v>-</v>
      </c>
      <c r="I8355" s="167" t="str">
        <f>IF('Lineær programmering opg 4'!$D$8=0,"-",'Lineær programmering opg 4'!$G$8)</f>
        <v>-</v>
      </c>
      <c r="J8355" s="295">
        <f>A8355*'Lineær programmering opg 4'!$C$11+Datatabel!C8355*'Lineær programmering opg 4'!$D$11</f>
        <v>44505.599999999729</v>
      </c>
      <c r="K8355" s="9">
        <f t="shared" si="652"/>
        <v>0</v>
      </c>
      <c r="L8355" s="9">
        <f t="shared" si="653"/>
        <v>0</v>
      </c>
    </row>
    <row r="8356" spans="1:12" ht="15" x14ac:dyDescent="0.25">
      <c r="A8356" s="167">
        <f t="shared" si="651"/>
        <v>39.528000000022075</v>
      </c>
      <c r="B8356" s="325">
        <f t="shared" si="654"/>
        <v>0.164700000000092</v>
      </c>
      <c r="C8356" s="167">
        <f t="shared" si="650"/>
        <v>270.35399999998344</v>
      </c>
      <c r="D8356" s="167">
        <f>IF('Lineær programmering opg 4'!$M$4=0,"-",(-A8356+'Lineær programmering opg 4'!$M$4)/'Lineær programmering opg 4'!$K$4*-1)</f>
        <v>400.94399999995585</v>
      </c>
      <c r="E8356" s="167">
        <f>IF('Lineær programmering opg 4'!$M$5=0,"-",(-A8356+'Lineær programmering opg 4'!$M$5)/'Lineær programmering opg 4'!$K$5*-1)</f>
        <v>270.35399999998344</v>
      </c>
      <c r="F8356" s="167" t="str">
        <f>IF('Lineær programmering opg 4'!$E$6=0,"-",(-A8356+'Lineær programmering opg 4'!$M$6)/'Lineær programmering opg 4'!$K$6*-1)</f>
        <v>-</v>
      </c>
      <c r="G8356" s="167" t="str">
        <f>IF('Lineær programmering opg 4'!$D$7=0,"-",((-A8356+'Lineær programmering opg 4'!$M$7)/'Lineær programmering opg 4'!$K$7)*-1)</f>
        <v>-</v>
      </c>
      <c r="H8356" s="167" t="str">
        <f>IF('Lineær programmering opg 4'!$C$8=0,"-",((-A8356+'Lineær programmering opg 4'!$M$8)/'Lineær programmering opg 4'!$K$8)*-1)</f>
        <v>-</v>
      </c>
      <c r="I8356" s="167" t="str">
        <f>IF('Lineær programmering opg 4'!$D$8=0,"-",'Lineær programmering opg 4'!$G$8)</f>
        <v>-</v>
      </c>
      <c r="J8356" s="295">
        <f>A8356*'Lineær programmering opg 4'!$C$11+Datatabel!C8356*'Lineær programmering opg 4'!$D$11</f>
        <v>44505.899999999725</v>
      </c>
      <c r="K8356" s="9">
        <f t="shared" si="652"/>
        <v>0</v>
      </c>
      <c r="L8356" s="9">
        <f t="shared" si="653"/>
        <v>0</v>
      </c>
    </row>
    <row r="8357" spans="1:12" ht="15" x14ac:dyDescent="0.25">
      <c r="A8357" s="167">
        <f t="shared" si="651"/>
        <v>39.504000000022081</v>
      </c>
      <c r="B8357" s="325">
        <f t="shared" si="654"/>
        <v>0.16460000000009201</v>
      </c>
      <c r="C8357" s="167">
        <f t="shared" si="650"/>
        <v>270.37199999998347</v>
      </c>
      <c r="D8357" s="167">
        <f>IF('Lineær programmering opg 4'!$M$4=0,"-",(-A8357+'Lineær programmering opg 4'!$M$4)/'Lineær programmering opg 4'!$K$4*-1)</f>
        <v>400.99199999995585</v>
      </c>
      <c r="E8357" s="167">
        <f>IF('Lineær programmering opg 4'!$M$5=0,"-",(-A8357+'Lineær programmering opg 4'!$M$5)/'Lineær programmering opg 4'!$K$5*-1)</f>
        <v>270.37199999998347</v>
      </c>
      <c r="F8357" s="167" t="str">
        <f>IF('Lineær programmering opg 4'!$E$6=0,"-",(-A8357+'Lineær programmering opg 4'!$M$6)/'Lineær programmering opg 4'!$K$6*-1)</f>
        <v>-</v>
      </c>
      <c r="G8357" s="167" t="str">
        <f>IF('Lineær programmering opg 4'!$D$7=0,"-",((-A8357+'Lineær programmering opg 4'!$M$7)/'Lineær programmering opg 4'!$K$7)*-1)</f>
        <v>-</v>
      </c>
      <c r="H8357" s="167" t="str">
        <f>IF('Lineær programmering opg 4'!$C$8=0,"-",((-A8357+'Lineær programmering opg 4'!$M$8)/'Lineær programmering opg 4'!$K$8)*-1)</f>
        <v>-</v>
      </c>
      <c r="I8357" s="167" t="str">
        <f>IF('Lineær programmering opg 4'!$D$8=0,"-",'Lineær programmering opg 4'!$G$8)</f>
        <v>-</v>
      </c>
      <c r="J8357" s="295">
        <f>A8357*'Lineær programmering opg 4'!$C$11+Datatabel!C8357*'Lineær programmering opg 4'!$D$11</f>
        <v>44506.199999999728</v>
      </c>
      <c r="K8357" s="9">
        <f t="shared" si="652"/>
        <v>0</v>
      </c>
      <c r="L8357" s="9">
        <f t="shared" si="653"/>
        <v>0</v>
      </c>
    </row>
    <row r="8358" spans="1:12" ht="15" x14ac:dyDescent="0.25">
      <c r="A8358" s="167">
        <f t="shared" si="651"/>
        <v>39.480000000022088</v>
      </c>
      <c r="B8358" s="325">
        <f t="shared" si="654"/>
        <v>0.16450000000009202</v>
      </c>
      <c r="C8358" s="167">
        <f t="shared" si="650"/>
        <v>270.38999999998344</v>
      </c>
      <c r="D8358" s="167">
        <f>IF('Lineær programmering opg 4'!$M$4=0,"-",(-A8358+'Lineær programmering opg 4'!$M$4)/'Lineær programmering opg 4'!$K$4*-1)</f>
        <v>401.03999999995585</v>
      </c>
      <c r="E8358" s="167">
        <f>IF('Lineær programmering opg 4'!$M$5=0,"-",(-A8358+'Lineær programmering opg 4'!$M$5)/'Lineær programmering opg 4'!$K$5*-1)</f>
        <v>270.38999999998344</v>
      </c>
      <c r="F8358" s="167" t="str">
        <f>IF('Lineær programmering opg 4'!$E$6=0,"-",(-A8358+'Lineær programmering opg 4'!$M$6)/'Lineær programmering opg 4'!$K$6*-1)</f>
        <v>-</v>
      </c>
      <c r="G8358" s="167" t="str">
        <f>IF('Lineær programmering opg 4'!$D$7=0,"-",((-A8358+'Lineær programmering opg 4'!$M$7)/'Lineær programmering opg 4'!$K$7)*-1)</f>
        <v>-</v>
      </c>
      <c r="H8358" s="167" t="str">
        <f>IF('Lineær programmering opg 4'!$C$8=0,"-",((-A8358+'Lineær programmering opg 4'!$M$8)/'Lineær programmering opg 4'!$K$8)*-1)</f>
        <v>-</v>
      </c>
      <c r="I8358" s="167" t="str">
        <f>IF('Lineær programmering opg 4'!$D$8=0,"-",'Lineær programmering opg 4'!$G$8)</f>
        <v>-</v>
      </c>
      <c r="J8358" s="295">
        <f>A8358*'Lineær programmering opg 4'!$C$11+Datatabel!C8358*'Lineær programmering opg 4'!$D$11</f>
        <v>44506.499999999731</v>
      </c>
      <c r="K8358" s="9">
        <f t="shared" si="652"/>
        <v>0</v>
      </c>
      <c r="L8358" s="9">
        <f t="shared" si="653"/>
        <v>0</v>
      </c>
    </row>
    <row r="8359" spans="1:12" ht="15" x14ac:dyDescent="0.25">
      <c r="A8359" s="167">
        <f t="shared" si="651"/>
        <v>39.456000000022087</v>
      </c>
      <c r="B8359" s="325">
        <f t="shared" si="654"/>
        <v>0.16440000000009203</v>
      </c>
      <c r="C8359" s="167">
        <f t="shared" si="650"/>
        <v>270.40799999998347</v>
      </c>
      <c r="D8359" s="167">
        <f>IF('Lineær programmering opg 4'!$M$4=0,"-",(-A8359+'Lineær programmering opg 4'!$M$4)/'Lineær programmering opg 4'!$K$4*-1)</f>
        <v>401.08799999995585</v>
      </c>
      <c r="E8359" s="167">
        <f>IF('Lineær programmering opg 4'!$M$5=0,"-",(-A8359+'Lineær programmering opg 4'!$M$5)/'Lineær programmering opg 4'!$K$5*-1)</f>
        <v>270.40799999998347</v>
      </c>
      <c r="F8359" s="167" t="str">
        <f>IF('Lineær programmering opg 4'!$E$6=0,"-",(-A8359+'Lineær programmering opg 4'!$M$6)/'Lineær programmering opg 4'!$K$6*-1)</f>
        <v>-</v>
      </c>
      <c r="G8359" s="167" t="str">
        <f>IF('Lineær programmering opg 4'!$D$7=0,"-",((-A8359+'Lineær programmering opg 4'!$M$7)/'Lineær programmering opg 4'!$K$7)*-1)</f>
        <v>-</v>
      </c>
      <c r="H8359" s="167" t="str">
        <f>IF('Lineær programmering opg 4'!$C$8=0,"-",((-A8359+'Lineær programmering opg 4'!$M$8)/'Lineær programmering opg 4'!$K$8)*-1)</f>
        <v>-</v>
      </c>
      <c r="I8359" s="167" t="str">
        <f>IF('Lineær programmering opg 4'!$D$8=0,"-",'Lineær programmering opg 4'!$G$8)</f>
        <v>-</v>
      </c>
      <c r="J8359" s="295">
        <f>A8359*'Lineær programmering opg 4'!$C$11+Datatabel!C8359*'Lineær programmering opg 4'!$D$11</f>
        <v>44506.799999999734</v>
      </c>
      <c r="K8359" s="9">
        <f t="shared" si="652"/>
        <v>0</v>
      </c>
      <c r="L8359" s="9">
        <f t="shared" si="653"/>
        <v>0</v>
      </c>
    </row>
    <row r="8360" spans="1:12" ht="15" x14ac:dyDescent="0.25">
      <c r="A8360" s="167">
        <f t="shared" si="651"/>
        <v>39.432000000022086</v>
      </c>
      <c r="B8360" s="325">
        <f t="shared" si="654"/>
        <v>0.16430000000009204</v>
      </c>
      <c r="C8360" s="167">
        <f t="shared" si="650"/>
        <v>270.42599999998345</v>
      </c>
      <c r="D8360" s="167">
        <f>IF('Lineær programmering opg 4'!$M$4=0,"-",(-A8360+'Lineær programmering opg 4'!$M$4)/'Lineær programmering opg 4'!$K$4*-1)</f>
        <v>401.13599999995586</v>
      </c>
      <c r="E8360" s="167">
        <f>IF('Lineær programmering opg 4'!$M$5=0,"-",(-A8360+'Lineær programmering opg 4'!$M$5)/'Lineær programmering opg 4'!$K$5*-1)</f>
        <v>270.42599999998345</v>
      </c>
      <c r="F8360" s="167" t="str">
        <f>IF('Lineær programmering opg 4'!$E$6=0,"-",(-A8360+'Lineær programmering opg 4'!$M$6)/'Lineær programmering opg 4'!$K$6*-1)</f>
        <v>-</v>
      </c>
      <c r="G8360" s="167" t="str">
        <f>IF('Lineær programmering opg 4'!$D$7=0,"-",((-A8360+'Lineær programmering opg 4'!$M$7)/'Lineær programmering opg 4'!$K$7)*-1)</f>
        <v>-</v>
      </c>
      <c r="H8360" s="167" t="str">
        <f>IF('Lineær programmering opg 4'!$C$8=0,"-",((-A8360+'Lineær programmering opg 4'!$M$8)/'Lineær programmering opg 4'!$K$8)*-1)</f>
        <v>-</v>
      </c>
      <c r="I8360" s="167" t="str">
        <f>IF('Lineær programmering opg 4'!$D$8=0,"-",'Lineær programmering opg 4'!$G$8)</f>
        <v>-</v>
      </c>
      <c r="J8360" s="295">
        <f>A8360*'Lineær programmering opg 4'!$C$11+Datatabel!C8360*'Lineær programmering opg 4'!$D$11</f>
        <v>44507.099999999729</v>
      </c>
      <c r="K8360" s="9">
        <f t="shared" si="652"/>
        <v>0</v>
      </c>
      <c r="L8360" s="9">
        <f t="shared" si="653"/>
        <v>0</v>
      </c>
    </row>
    <row r="8361" spans="1:12" ht="15" x14ac:dyDescent="0.25">
      <c r="A8361" s="167">
        <f t="shared" si="651"/>
        <v>39.408000000022092</v>
      </c>
      <c r="B8361" s="325">
        <f t="shared" si="654"/>
        <v>0.16420000000009205</v>
      </c>
      <c r="C8361" s="167">
        <f t="shared" si="650"/>
        <v>270.44399999998348</v>
      </c>
      <c r="D8361" s="167">
        <f>IF('Lineær programmering opg 4'!$M$4=0,"-",(-A8361+'Lineær programmering opg 4'!$M$4)/'Lineær programmering opg 4'!$K$4*-1)</f>
        <v>401.1839999999558</v>
      </c>
      <c r="E8361" s="167">
        <f>IF('Lineær programmering opg 4'!$M$5=0,"-",(-A8361+'Lineær programmering opg 4'!$M$5)/'Lineær programmering opg 4'!$K$5*-1)</f>
        <v>270.44399999998348</v>
      </c>
      <c r="F8361" s="167" t="str">
        <f>IF('Lineær programmering opg 4'!$E$6=0,"-",(-A8361+'Lineær programmering opg 4'!$M$6)/'Lineær programmering opg 4'!$K$6*-1)</f>
        <v>-</v>
      </c>
      <c r="G8361" s="167" t="str">
        <f>IF('Lineær programmering opg 4'!$D$7=0,"-",((-A8361+'Lineær programmering opg 4'!$M$7)/'Lineær programmering opg 4'!$K$7)*-1)</f>
        <v>-</v>
      </c>
      <c r="H8361" s="167" t="str">
        <f>IF('Lineær programmering opg 4'!$C$8=0,"-",((-A8361+'Lineær programmering opg 4'!$M$8)/'Lineær programmering opg 4'!$K$8)*-1)</f>
        <v>-</v>
      </c>
      <c r="I8361" s="167" t="str">
        <f>IF('Lineær programmering opg 4'!$D$8=0,"-",'Lineær programmering opg 4'!$G$8)</f>
        <v>-</v>
      </c>
      <c r="J8361" s="295">
        <f>A8361*'Lineær programmering opg 4'!$C$11+Datatabel!C8361*'Lineær programmering opg 4'!$D$11</f>
        <v>44507.399999999732</v>
      </c>
      <c r="K8361" s="9">
        <f t="shared" si="652"/>
        <v>0</v>
      </c>
      <c r="L8361" s="9">
        <f t="shared" si="653"/>
        <v>0</v>
      </c>
    </row>
    <row r="8362" spans="1:12" ht="15" x14ac:dyDescent="0.25">
      <c r="A8362" s="167">
        <f t="shared" si="651"/>
        <v>39.384000000022098</v>
      </c>
      <c r="B8362" s="325">
        <f t="shared" si="654"/>
        <v>0.16410000000009206</v>
      </c>
      <c r="C8362" s="167">
        <f t="shared" si="650"/>
        <v>270.46199999998345</v>
      </c>
      <c r="D8362" s="167">
        <f>IF('Lineær programmering opg 4'!$M$4=0,"-",(-A8362+'Lineær programmering opg 4'!$M$4)/'Lineær programmering opg 4'!$K$4*-1)</f>
        <v>401.2319999999558</v>
      </c>
      <c r="E8362" s="167">
        <f>IF('Lineær programmering opg 4'!$M$5=0,"-",(-A8362+'Lineær programmering opg 4'!$M$5)/'Lineær programmering opg 4'!$K$5*-1)</f>
        <v>270.46199999998345</v>
      </c>
      <c r="F8362" s="167" t="str">
        <f>IF('Lineær programmering opg 4'!$E$6=0,"-",(-A8362+'Lineær programmering opg 4'!$M$6)/'Lineær programmering opg 4'!$K$6*-1)</f>
        <v>-</v>
      </c>
      <c r="G8362" s="167" t="str">
        <f>IF('Lineær programmering opg 4'!$D$7=0,"-",((-A8362+'Lineær programmering opg 4'!$M$7)/'Lineær programmering opg 4'!$K$7)*-1)</f>
        <v>-</v>
      </c>
      <c r="H8362" s="167" t="str">
        <f>IF('Lineær programmering opg 4'!$C$8=0,"-",((-A8362+'Lineær programmering opg 4'!$M$8)/'Lineær programmering opg 4'!$K$8)*-1)</f>
        <v>-</v>
      </c>
      <c r="I8362" s="167" t="str">
        <f>IF('Lineær programmering opg 4'!$D$8=0,"-",'Lineær programmering opg 4'!$G$8)</f>
        <v>-</v>
      </c>
      <c r="J8362" s="295">
        <f>A8362*'Lineær programmering opg 4'!$C$11+Datatabel!C8362*'Lineær programmering opg 4'!$D$11</f>
        <v>44507.699999999721</v>
      </c>
      <c r="K8362" s="9">
        <f t="shared" si="652"/>
        <v>0</v>
      </c>
      <c r="L8362" s="9">
        <f t="shared" si="653"/>
        <v>0</v>
      </c>
    </row>
    <row r="8363" spans="1:12" ht="15" x14ac:dyDescent="0.25">
      <c r="A8363" s="167">
        <f t="shared" si="651"/>
        <v>39.360000000022097</v>
      </c>
      <c r="B8363" s="325">
        <f t="shared" si="654"/>
        <v>0.16400000000009207</v>
      </c>
      <c r="C8363" s="167">
        <f t="shared" si="650"/>
        <v>270.47999999998348</v>
      </c>
      <c r="D8363" s="167">
        <f>IF('Lineær programmering opg 4'!$M$4=0,"-",(-A8363+'Lineær programmering opg 4'!$M$4)/'Lineær programmering opg 4'!$K$4*-1)</f>
        <v>401.27999999995581</v>
      </c>
      <c r="E8363" s="167">
        <f>IF('Lineær programmering opg 4'!$M$5=0,"-",(-A8363+'Lineær programmering opg 4'!$M$5)/'Lineær programmering opg 4'!$K$5*-1)</f>
        <v>270.47999999998348</v>
      </c>
      <c r="F8363" s="167" t="str">
        <f>IF('Lineær programmering opg 4'!$E$6=0,"-",(-A8363+'Lineær programmering opg 4'!$M$6)/'Lineær programmering opg 4'!$K$6*-1)</f>
        <v>-</v>
      </c>
      <c r="G8363" s="167" t="str">
        <f>IF('Lineær programmering opg 4'!$D$7=0,"-",((-A8363+'Lineær programmering opg 4'!$M$7)/'Lineær programmering opg 4'!$K$7)*-1)</f>
        <v>-</v>
      </c>
      <c r="H8363" s="167" t="str">
        <f>IF('Lineær programmering opg 4'!$C$8=0,"-",((-A8363+'Lineær programmering opg 4'!$M$8)/'Lineær programmering opg 4'!$K$8)*-1)</f>
        <v>-</v>
      </c>
      <c r="I8363" s="167" t="str">
        <f>IF('Lineær programmering opg 4'!$D$8=0,"-",'Lineær programmering opg 4'!$G$8)</f>
        <v>-</v>
      </c>
      <c r="J8363" s="295">
        <f>A8363*'Lineær programmering opg 4'!$C$11+Datatabel!C8363*'Lineær programmering opg 4'!$D$11</f>
        <v>44507.999999999731</v>
      </c>
      <c r="K8363" s="9">
        <f t="shared" si="652"/>
        <v>0</v>
      </c>
      <c r="L8363" s="9">
        <f t="shared" si="653"/>
        <v>0</v>
      </c>
    </row>
    <row r="8364" spans="1:12" ht="15" x14ac:dyDescent="0.25">
      <c r="A8364" s="167">
        <f t="shared" si="651"/>
        <v>39.336000000022096</v>
      </c>
      <c r="B8364" s="325">
        <f t="shared" si="654"/>
        <v>0.16390000000009208</v>
      </c>
      <c r="C8364" s="167">
        <f t="shared" si="650"/>
        <v>270.49799999998345</v>
      </c>
      <c r="D8364" s="167">
        <f>IF('Lineær programmering opg 4'!$M$4=0,"-",(-A8364+'Lineær programmering opg 4'!$M$4)/'Lineær programmering opg 4'!$K$4*-1)</f>
        <v>401.32799999995581</v>
      </c>
      <c r="E8364" s="167">
        <f>IF('Lineær programmering opg 4'!$M$5=0,"-",(-A8364+'Lineær programmering opg 4'!$M$5)/'Lineær programmering opg 4'!$K$5*-1)</f>
        <v>270.49799999998345</v>
      </c>
      <c r="F8364" s="167" t="str">
        <f>IF('Lineær programmering opg 4'!$E$6=0,"-",(-A8364+'Lineær programmering opg 4'!$M$6)/'Lineær programmering opg 4'!$K$6*-1)</f>
        <v>-</v>
      </c>
      <c r="G8364" s="167" t="str">
        <f>IF('Lineær programmering opg 4'!$D$7=0,"-",((-A8364+'Lineær programmering opg 4'!$M$7)/'Lineær programmering opg 4'!$K$7)*-1)</f>
        <v>-</v>
      </c>
      <c r="H8364" s="167" t="str">
        <f>IF('Lineær programmering opg 4'!$C$8=0,"-",((-A8364+'Lineær programmering opg 4'!$M$8)/'Lineær programmering opg 4'!$K$8)*-1)</f>
        <v>-</v>
      </c>
      <c r="I8364" s="167" t="str">
        <f>IF('Lineær programmering opg 4'!$D$8=0,"-",'Lineær programmering opg 4'!$G$8)</f>
        <v>-</v>
      </c>
      <c r="J8364" s="295">
        <f>A8364*'Lineær programmering opg 4'!$C$11+Datatabel!C8364*'Lineær programmering opg 4'!$D$11</f>
        <v>44508.299999999726</v>
      </c>
      <c r="K8364" s="9">
        <f t="shared" si="652"/>
        <v>0</v>
      </c>
      <c r="L8364" s="9">
        <f t="shared" si="653"/>
        <v>0</v>
      </c>
    </row>
    <row r="8365" spans="1:12" ht="15" x14ac:dyDescent="0.25">
      <c r="A8365" s="167">
        <f t="shared" si="651"/>
        <v>39.312000000022103</v>
      </c>
      <c r="B8365" s="325">
        <f t="shared" si="654"/>
        <v>0.16380000000009209</v>
      </c>
      <c r="C8365" s="167">
        <f t="shared" si="650"/>
        <v>270.51599999998342</v>
      </c>
      <c r="D8365" s="167">
        <f>IF('Lineær programmering opg 4'!$M$4=0,"-",(-A8365+'Lineær programmering opg 4'!$M$4)/'Lineær programmering opg 4'!$K$4*-1)</f>
        <v>401.37599999995581</v>
      </c>
      <c r="E8365" s="167">
        <f>IF('Lineær programmering opg 4'!$M$5=0,"-",(-A8365+'Lineær programmering opg 4'!$M$5)/'Lineær programmering opg 4'!$K$5*-1)</f>
        <v>270.51599999998342</v>
      </c>
      <c r="F8365" s="167" t="str">
        <f>IF('Lineær programmering opg 4'!$E$6=0,"-",(-A8365+'Lineær programmering opg 4'!$M$6)/'Lineær programmering opg 4'!$K$6*-1)</f>
        <v>-</v>
      </c>
      <c r="G8365" s="167" t="str">
        <f>IF('Lineær programmering opg 4'!$D$7=0,"-",((-A8365+'Lineær programmering opg 4'!$M$7)/'Lineær programmering opg 4'!$K$7)*-1)</f>
        <v>-</v>
      </c>
      <c r="H8365" s="167" t="str">
        <f>IF('Lineær programmering opg 4'!$C$8=0,"-",((-A8365+'Lineær programmering opg 4'!$M$8)/'Lineær programmering opg 4'!$K$8)*-1)</f>
        <v>-</v>
      </c>
      <c r="I8365" s="167" t="str">
        <f>IF('Lineær programmering opg 4'!$D$8=0,"-",'Lineær programmering opg 4'!$G$8)</f>
        <v>-</v>
      </c>
      <c r="J8365" s="295">
        <f>A8365*'Lineær programmering opg 4'!$C$11+Datatabel!C8365*'Lineær programmering opg 4'!$D$11</f>
        <v>44508.599999999722</v>
      </c>
      <c r="K8365" s="9">
        <f t="shared" si="652"/>
        <v>0</v>
      </c>
      <c r="L8365" s="9">
        <f t="shared" si="653"/>
        <v>0</v>
      </c>
    </row>
    <row r="8366" spans="1:12" ht="15" x14ac:dyDescent="0.25">
      <c r="A8366" s="167">
        <f t="shared" si="651"/>
        <v>39.288000000022109</v>
      </c>
      <c r="B8366" s="325">
        <f t="shared" si="654"/>
        <v>0.16370000000009211</v>
      </c>
      <c r="C8366" s="167">
        <f t="shared" si="650"/>
        <v>270.53399999998345</v>
      </c>
      <c r="D8366" s="167">
        <f>IF('Lineær programmering opg 4'!$M$4=0,"-",(-A8366+'Lineær programmering opg 4'!$M$4)/'Lineær programmering opg 4'!$K$4*-1)</f>
        <v>401.42399999995575</v>
      </c>
      <c r="E8366" s="167">
        <f>IF('Lineær programmering opg 4'!$M$5=0,"-",(-A8366+'Lineær programmering opg 4'!$M$5)/'Lineær programmering opg 4'!$K$5*-1)</f>
        <v>270.53399999998345</v>
      </c>
      <c r="F8366" s="167" t="str">
        <f>IF('Lineær programmering opg 4'!$E$6=0,"-",(-A8366+'Lineær programmering opg 4'!$M$6)/'Lineær programmering opg 4'!$K$6*-1)</f>
        <v>-</v>
      </c>
      <c r="G8366" s="167" t="str">
        <f>IF('Lineær programmering opg 4'!$D$7=0,"-",((-A8366+'Lineær programmering opg 4'!$M$7)/'Lineær programmering opg 4'!$K$7)*-1)</f>
        <v>-</v>
      </c>
      <c r="H8366" s="167" t="str">
        <f>IF('Lineær programmering opg 4'!$C$8=0,"-",((-A8366+'Lineær programmering opg 4'!$M$8)/'Lineær programmering opg 4'!$K$8)*-1)</f>
        <v>-</v>
      </c>
      <c r="I8366" s="167" t="str">
        <f>IF('Lineær programmering opg 4'!$D$8=0,"-",'Lineær programmering opg 4'!$G$8)</f>
        <v>-</v>
      </c>
      <c r="J8366" s="295">
        <f>A8366*'Lineær programmering opg 4'!$C$11+Datatabel!C8366*'Lineær programmering opg 4'!$D$11</f>
        <v>44508.899999999725</v>
      </c>
      <c r="K8366" s="9">
        <f t="shared" si="652"/>
        <v>0</v>
      </c>
      <c r="L8366" s="9">
        <f t="shared" si="653"/>
        <v>0</v>
      </c>
    </row>
    <row r="8367" spans="1:12" ht="15" x14ac:dyDescent="0.25">
      <c r="A8367" s="167">
        <f t="shared" si="651"/>
        <v>39.264000000022108</v>
      </c>
      <c r="B8367" s="325">
        <f t="shared" si="654"/>
        <v>0.16360000000009212</v>
      </c>
      <c r="C8367" s="167">
        <f t="shared" si="650"/>
        <v>270.55199999998342</v>
      </c>
      <c r="D8367" s="167">
        <f>IF('Lineær programmering opg 4'!$M$4=0,"-",(-A8367+'Lineær programmering opg 4'!$M$4)/'Lineær programmering opg 4'!$K$4*-1)</f>
        <v>401.47199999995576</v>
      </c>
      <c r="E8367" s="167">
        <f>IF('Lineær programmering opg 4'!$M$5=0,"-",(-A8367+'Lineær programmering opg 4'!$M$5)/'Lineær programmering opg 4'!$K$5*-1)</f>
        <v>270.55199999998342</v>
      </c>
      <c r="F8367" s="167" t="str">
        <f>IF('Lineær programmering opg 4'!$E$6=0,"-",(-A8367+'Lineær programmering opg 4'!$M$6)/'Lineær programmering opg 4'!$K$6*-1)</f>
        <v>-</v>
      </c>
      <c r="G8367" s="167" t="str">
        <f>IF('Lineær programmering opg 4'!$D$7=0,"-",((-A8367+'Lineær programmering opg 4'!$M$7)/'Lineær programmering opg 4'!$K$7)*-1)</f>
        <v>-</v>
      </c>
      <c r="H8367" s="167" t="str">
        <f>IF('Lineær programmering opg 4'!$C$8=0,"-",((-A8367+'Lineær programmering opg 4'!$M$8)/'Lineær programmering opg 4'!$K$8)*-1)</f>
        <v>-</v>
      </c>
      <c r="I8367" s="167" t="str">
        <f>IF('Lineær programmering opg 4'!$D$8=0,"-",'Lineær programmering opg 4'!$G$8)</f>
        <v>-</v>
      </c>
      <c r="J8367" s="295">
        <f>A8367*'Lineær programmering opg 4'!$C$11+Datatabel!C8367*'Lineær programmering opg 4'!$D$11</f>
        <v>44509.199999999728</v>
      </c>
      <c r="K8367" s="9">
        <f t="shared" si="652"/>
        <v>0</v>
      </c>
      <c r="L8367" s="9">
        <f t="shared" si="653"/>
        <v>0</v>
      </c>
    </row>
    <row r="8368" spans="1:12" ht="15" x14ac:dyDescent="0.25">
      <c r="A8368" s="167">
        <f t="shared" si="651"/>
        <v>39.240000000022107</v>
      </c>
      <c r="B8368" s="325">
        <f t="shared" si="654"/>
        <v>0.16350000000009213</v>
      </c>
      <c r="C8368" s="167">
        <f t="shared" si="650"/>
        <v>270.56999999998345</v>
      </c>
      <c r="D8368" s="167">
        <f>IF('Lineær programmering opg 4'!$M$4=0,"-",(-A8368+'Lineær programmering opg 4'!$M$4)/'Lineær programmering opg 4'!$K$4*-1)</f>
        <v>401.51999999995576</v>
      </c>
      <c r="E8368" s="167">
        <f>IF('Lineær programmering opg 4'!$M$5=0,"-",(-A8368+'Lineær programmering opg 4'!$M$5)/'Lineær programmering opg 4'!$K$5*-1)</f>
        <v>270.56999999998345</v>
      </c>
      <c r="F8368" s="167" t="str">
        <f>IF('Lineær programmering opg 4'!$E$6=0,"-",(-A8368+'Lineær programmering opg 4'!$M$6)/'Lineær programmering opg 4'!$K$6*-1)</f>
        <v>-</v>
      </c>
      <c r="G8368" s="167" t="str">
        <f>IF('Lineær programmering opg 4'!$D$7=0,"-",((-A8368+'Lineær programmering opg 4'!$M$7)/'Lineær programmering opg 4'!$K$7)*-1)</f>
        <v>-</v>
      </c>
      <c r="H8368" s="167" t="str">
        <f>IF('Lineær programmering opg 4'!$C$8=0,"-",((-A8368+'Lineær programmering opg 4'!$M$8)/'Lineær programmering opg 4'!$K$8)*-1)</f>
        <v>-</v>
      </c>
      <c r="I8368" s="167" t="str">
        <f>IF('Lineær programmering opg 4'!$D$8=0,"-",'Lineær programmering opg 4'!$G$8)</f>
        <v>-</v>
      </c>
      <c r="J8368" s="295">
        <f>A8368*'Lineær programmering opg 4'!$C$11+Datatabel!C8368*'Lineær programmering opg 4'!$D$11</f>
        <v>44509.499999999731</v>
      </c>
      <c r="K8368" s="9">
        <f t="shared" si="652"/>
        <v>0</v>
      </c>
      <c r="L8368" s="9">
        <f t="shared" si="653"/>
        <v>0</v>
      </c>
    </row>
    <row r="8369" spans="1:12" ht="15" x14ac:dyDescent="0.25">
      <c r="A8369" s="167">
        <f t="shared" si="651"/>
        <v>39.216000000022113</v>
      </c>
      <c r="B8369" s="325">
        <f t="shared" si="654"/>
        <v>0.16340000000009214</v>
      </c>
      <c r="C8369" s="167">
        <f t="shared" si="650"/>
        <v>270.58799999998342</v>
      </c>
      <c r="D8369" s="167">
        <f>IF('Lineær programmering opg 4'!$M$4=0,"-",(-A8369+'Lineær programmering opg 4'!$M$4)/'Lineær programmering opg 4'!$K$4*-1)</f>
        <v>401.56799999995576</v>
      </c>
      <c r="E8369" s="167">
        <f>IF('Lineær programmering opg 4'!$M$5=0,"-",(-A8369+'Lineær programmering opg 4'!$M$5)/'Lineær programmering opg 4'!$K$5*-1)</f>
        <v>270.58799999998342</v>
      </c>
      <c r="F8369" s="167" t="str">
        <f>IF('Lineær programmering opg 4'!$E$6=0,"-",(-A8369+'Lineær programmering opg 4'!$M$6)/'Lineær programmering opg 4'!$K$6*-1)</f>
        <v>-</v>
      </c>
      <c r="G8369" s="167" t="str">
        <f>IF('Lineær programmering opg 4'!$D$7=0,"-",((-A8369+'Lineær programmering opg 4'!$M$7)/'Lineær programmering opg 4'!$K$7)*-1)</f>
        <v>-</v>
      </c>
      <c r="H8369" s="167" t="str">
        <f>IF('Lineær programmering opg 4'!$C$8=0,"-",((-A8369+'Lineær programmering opg 4'!$M$8)/'Lineær programmering opg 4'!$K$8)*-1)</f>
        <v>-</v>
      </c>
      <c r="I8369" s="167" t="str">
        <f>IF('Lineær programmering opg 4'!$D$8=0,"-",'Lineær programmering opg 4'!$G$8)</f>
        <v>-</v>
      </c>
      <c r="J8369" s="295">
        <f>A8369*'Lineær programmering opg 4'!$C$11+Datatabel!C8369*'Lineær programmering opg 4'!$D$11</f>
        <v>44509.799999999726</v>
      </c>
      <c r="K8369" s="9">
        <f t="shared" si="652"/>
        <v>0</v>
      </c>
      <c r="L8369" s="9">
        <f t="shared" si="653"/>
        <v>0</v>
      </c>
    </row>
    <row r="8370" spans="1:12" ht="15" x14ac:dyDescent="0.25">
      <c r="A8370" s="167">
        <f t="shared" si="651"/>
        <v>39.192000000022119</v>
      </c>
      <c r="B8370" s="325">
        <f t="shared" si="654"/>
        <v>0.16330000000009215</v>
      </c>
      <c r="C8370" s="167">
        <f t="shared" si="650"/>
        <v>270.60599999998345</v>
      </c>
      <c r="D8370" s="167">
        <f>IF('Lineær programmering opg 4'!$M$4=0,"-",(-A8370+'Lineær programmering opg 4'!$M$4)/'Lineær programmering opg 4'!$K$4*-1)</f>
        <v>401.61599999995576</v>
      </c>
      <c r="E8370" s="167">
        <f>IF('Lineær programmering opg 4'!$M$5=0,"-",(-A8370+'Lineær programmering opg 4'!$M$5)/'Lineær programmering opg 4'!$K$5*-1)</f>
        <v>270.60599999998345</v>
      </c>
      <c r="F8370" s="167" t="str">
        <f>IF('Lineær programmering opg 4'!$E$6=0,"-",(-A8370+'Lineær programmering opg 4'!$M$6)/'Lineær programmering opg 4'!$K$6*-1)</f>
        <v>-</v>
      </c>
      <c r="G8370" s="167" t="str">
        <f>IF('Lineær programmering opg 4'!$D$7=0,"-",((-A8370+'Lineær programmering opg 4'!$M$7)/'Lineær programmering opg 4'!$K$7)*-1)</f>
        <v>-</v>
      </c>
      <c r="H8370" s="167" t="str">
        <f>IF('Lineær programmering opg 4'!$C$8=0,"-",((-A8370+'Lineær programmering opg 4'!$M$8)/'Lineær programmering opg 4'!$K$8)*-1)</f>
        <v>-</v>
      </c>
      <c r="I8370" s="167" t="str">
        <f>IF('Lineær programmering opg 4'!$D$8=0,"-",'Lineær programmering opg 4'!$G$8)</f>
        <v>-</v>
      </c>
      <c r="J8370" s="295">
        <f>A8370*'Lineær programmering opg 4'!$C$11+Datatabel!C8370*'Lineær programmering opg 4'!$D$11</f>
        <v>44510.099999999729</v>
      </c>
      <c r="K8370" s="9">
        <f t="shared" si="652"/>
        <v>0</v>
      </c>
      <c r="L8370" s="9">
        <f t="shared" si="653"/>
        <v>0</v>
      </c>
    </row>
    <row r="8371" spans="1:12" ht="15" x14ac:dyDescent="0.25">
      <c r="A8371" s="167">
        <f t="shared" si="651"/>
        <v>39.168000000022118</v>
      </c>
      <c r="B8371" s="325">
        <f t="shared" si="654"/>
        <v>0.16320000000009216</v>
      </c>
      <c r="C8371" s="167">
        <f t="shared" si="650"/>
        <v>270.62399999998343</v>
      </c>
      <c r="D8371" s="167">
        <f>IF('Lineær programmering opg 4'!$M$4=0,"-",(-A8371+'Lineær programmering opg 4'!$M$4)/'Lineær programmering opg 4'!$K$4*-1)</f>
        <v>401.66399999995576</v>
      </c>
      <c r="E8371" s="167">
        <f>IF('Lineær programmering opg 4'!$M$5=0,"-",(-A8371+'Lineær programmering opg 4'!$M$5)/'Lineær programmering opg 4'!$K$5*-1)</f>
        <v>270.62399999998343</v>
      </c>
      <c r="F8371" s="167" t="str">
        <f>IF('Lineær programmering opg 4'!$E$6=0,"-",(-A8371+'Lineær programmering opg 4'!$M$6)/'Lineær programmering opg 4'!$K$6*-1)</f>
        <v>-</v>
      </c>
      <c r="G8371" s="167" t="str">
        <f>IF('Lineær programmering opg 4'!$D$7=0,"-",((-A8371+'Lineær programmering opg 4'!$M$7)/'Lineær programmering opg 4'!$K$7)*-1)</f>
        <v>-</v>
      </c>
      <c r="H8371" s="167" t="str">
        <f>IF('Lineær programmering opg 4'!$C$8=0,"-",((-A8371+'Lineær programmering opg 4'!$M$8)/'Lineær programmering opg 4'!$K$8)*-1)</f>
        <v>-</v>
      </c>
      <c r="I8371" s="167" t="str">
        <f>IF('Lineær programmering opg 4'!$D$8=0,"-",'Lineær programmering opg 4'!$G$8)</f>
        <v>-</v>
      </c>
      <c r="J8371" s="295">
        <f>A8371*'Lineær programmering opg 4'!$C$11+Datatabel!C8371*'Lineær programmering opg 4'!$D$11</f>
        <v>44510.399999999732</v>
      </c>
      <c r="K8371" s="9">
        <f t="shared" si="652"/>
        <v>0</v>
      </c>
      <c r="L8371" s="9">
        <f t="shared" si="653"/>
        <v>0</v>
      </c>
    </row>
    <row r="8372" spans="1:12" ht="15" x14ac:dyDescent="0.25">
      <c r="A8372" s="167">
        <f t="shared" si="651"/>
        <v>39.144000000022118</v>
      </c>
      <c r="B8372" s="325">
        <f t="shared" si="654"/>
        <v>0.16310000000009217</v>
      </c>
      <c r="C8372" s="167">
        <f t="shared" si="650"/>
        <v>270.64199999998345</v>
      </c>
      <c r="D8372" s="167">
        <f>IF('Lineær programmering opg 4'!$M$4=0,"-",(-A8372+'Lineær programmering opg 4'!$M$4)/'Lineær programmering opg 4'!$K$4*-1)</f>
        <v>401.71199999995576</v>
      </c>
      <c r="E8372" s="167">
        <f>IF('Lineær programmering opg 4'!$M$5=0,"-",(-A8372+'Lineær programmering opg 4'!$M$5)/'Lineær programmering opg 4'!$K$5*-1)</f>
        <v>270.64199999998345</v>
      </c>
      <c r="F8372" s="167" t="str">
        <f>IF('Lineær programmering opg 4'!$E$6=0,"-",(-A8372+'Lineær programmering opg 4'!$M$6)/'Lineær programmering opg 4'!$K$6*-1)</f>
        <v>-</v>
      </c>
      <c r="G8372" s="167" t="str">
        <f>IF('Lineær programmering opg 4'!$D$7=0,"-",((-A8372+'Lineær programmering opg 4'!$M$7)/'Lineær programmering opg 4'!$K$7)*-1)</f>
        <v>-</v>
      </c>
      <c r="H8372" s="167" t="str">
        <f>IF('Lineær programmering opg 4'!$C$8=0,"-",((-A8372+'Lineær programmering opg 4'!$M$8)/'Lineær programmering opg 4'!$K$8)*-1)</f>
        <v>-</v>
      </c>
      <c r="I8372" s="167" t="str">
        <f>IF('Lineær programmering opg 4'!$D$8=0,"-",'Lineær programmering opg 4'!$G$8)</f>
        <v>-</v>
      </c>
      <c r="J8372" s="295">
        <f>A8372*'Lineær programmering opg 4'!$C$11+Datatabel!C8372*'Lineær programmering opg 4'!$D$11</f>
        <v>44510.699999999728</v>
      </c>
      <c r="K8372" s="9">
        <f t="shared" si="652"/>
        <v>0</v>
      </c>
      <c r="L8372" s="9">
        <f t="shared" si="653"/>
        <v>0</v>
      </c>
    </row>
    <row r="8373" spans="1:12" ht="15" x14ac:dyDescent="0.25">
      <c r="A8373" s="167">
        <f t="shared" si="651"/>
        <v>39.120000000022124</v>
      </c>
      <c r="B8373" s="325">
        <f t="shared" si="654"/>
        <v>0.16300000000009218</v>
      </c>
      <c r="C8373" s="167">
        <f t="shared" si="650"/>
        <v>270.65999999998343</v>
      </c>
      <c r="D8373" s="167">
        <f>IF('Lineær programmering opg 4'!$M$4=0,"-",(-A8373+'Lineær programmering opg 4'!$M$4)/'Lineær programmering opg 4'!$K$4*-1)</f>
        <v>401.75999999995577</v>
      </c>
      <c r="E8373" s="167">
        <f>IF('Lineær programmering opg 4'!$M$5=0,"-",(-A8373+'Lineær programmering opg 4'!$M$5)/'Lineær programmering opg 4'!$K$5*-1)</f>
        <v>270.65999999998343</v>
      </c>
      <c r="F8373" s="167" t="str">
        <f>IF('Lineær programmering opg 4'!$E$6=0,"-",(-A8373+'Lineær programmering opg 4'!$M$6)/'Lineær programmering opg 4'!$K$6*-1)</f>
        <v>-</v>
      </c>
      <c r="G8373" s="167" t="str">
        <f>IF('Lineær programmering opg 4'!$D$7=0,"-",((-A8373+'Lineær programmering opg 4'!$M$7)/'Lineær programmering opg 4'!$K$7)*-1)</f>
        <v>-</v>
      </c>
      <c r="H8373" s="167" t="str">
        <f>IF('Lineær programmering opg 4'!$C$8=0,"-",((-A8373+'Lineær programmering opg 4'!$M$8)/'Lineær programmering opg 4'!$K$8)*-1)</f>
        <v>-</v>
      </c>
      <c r="I8373" s="167" t="str">
        <f>IF('Lineær programmering opg 4'!$D$8=0,"-",'Lineær programmering opg 4'!$G$8)</f>
        <v>-</v>
      </c>
      <c r="J8373" s="295">
        <f>A8373*'Lineær programmering opg 4'!$C$11+Datatabel!C8373*'Lineær programmering opg 4'!$D$11</f>
        <v>44510.999999999724</v>
      </c>
      <c r="K8373" s="9">
        <f t="shared" si="652"/>
        <v>0</v>
      </c>
      <c r="L8373" s="9">
        <f t="shared" si="653"/>
        <v>0</v>
      </c>
    </row>
    <row r="8374" spans="1:12" ht="15" x14ac:dyDescent="0.25">
      <c r="A8374" s="167">
        <f t="shared" si="651"/>
        <v>39.09600000002213</v>
      </c>
      <c r="B8374" s="325">
        <f t="shared" si="654"/>
        <v>0.16290000000009219</v>
      </c>
      <c r="C8374" s="167">
        <f t="shared" si="650"/>
        <v>270.67799999998346</v>
      </c>
      <c r="D8374" s="167">
        <f>IF('Lineær programmering opg 4'!$M$4=0,"-",(-A8374+'Lineær programmering opg 4'!$M$4)/'Lineær programmering opg 4'!$K$4*-1)</f>
        <v>401.80799999995577</v>
      </c>
      <c r="E8374" s="167">
        <f>IF('Lineær programmering opg 4'!$M$5=0,"-",(-A8374+'Lineær programmering opg 4'!$M$5)/'Lineær programmering opg 4'!$K$5*-1)</f>
        <v>270.67799999998346</v>
      </c>
      <c r="F8374" s="167" t="str">
        <f>IF('Lineær programmering opg 4'!$E$6=0,"-",(-A8374+'Lineær programmering opg 4'!$M$6)/'Lineær programmering opg 4'!$K$6*-1)</f>
        <v>-</v>
      </c>
      <c r="G8374" s="167" t="str">
        <f>IF('Lineær programmering opg 4'!$D$7=0,"-",((-A8374+'Lineær programmering opg 4'!$M$7)/'Lineær programmering opg 4'!$K$7)*-1)</f>
        <v>-</v>
      </c>
      <c r="H8374" s="167" t="str">
        <f>IF('Lineær programmering opg 4'!$C$8=0,"-",((-A8374+'Lineær programmering opg 4'!$M$8)/'Lineær programmering opg 4'!$K$8)*-1)</f>
        <v>-</v>
      </c>
      <c r="I8374" s="167" t="str">
        <f>IF('Lineær programmering opg 4'!$D$8=0,"-",'Lineær programmering opg 4'!$G$8)</f>
        <v>-</v>
      </c>
      <c r="J8374" s="295">
        <f>A8374*'Lineær programmering opg 4'!$C$11+Datatabel!C8374*'Lineær programmering opg 4'!$D$11</f>
        <v>44511.299999999726</v>
      </c>
      <c r="K8374" s="9">
        <f t="shared" si="652"/>
        <v>0</v>
      </c>
      <c r="L8374" s="9">
        <f t="shared" si="653"/>
        <v>0</v>
      </c>
    </row>
    <row r="8375" spans="1:12" ht="15" x14ac:dyDescent="0.25">
      <c r="A8375" s="167">
        <f t="shared" si="651"/>
        <v>39.072000000022129</v>
      </c>
      <c r="B8375" s="325">
        <f t="shared" si="654"/>
        <v>0.1628000000000922</v>
      </c>
      <c r="C8375" s="167">
        <f t="shared" si="650"/>
        <v>270.69599999998343</v>
      </c>
      <c r="D8375" s="167">
        <f>IF('Lineær programmering opg 4'!$M$4=0,"-",(-A8375+'Lineær programmering opg 4'!$M$4)/'Lineær programmering opg 4'!$K$4*-1)</f>
        <v>401.85599999995577</v>
      </c>
      <c r="E8375" s="167">
        <f>IF('Lineær programmering opg 4'!$M$5=0,"-",(-A8375+'Lineær programmering opg 4'!$M$5)/'Lineær programmering opg 4'!$K$5*-1)</f>
        <v>270.69599999998343</v>
      </c>
      <c r="F8375" s="167" t="str">
        <f>IF('Lineær programmering opg 4'!$E$6=0,"-",(-A8375+'Lineær programmering opg 4'!$M$6)/'Lineær programmering opg 4'!$K$6*-1)</f>
        <v>-</v>
      </c>
      <c r="G8375" s="167" t="str">
        <f>IF('Lineær programmering opg 4'!$D$7=0,"-",((-A8375+'Lineær programmering opg 4'!$M$7)/'Lineær programmering opg 4'!$K$7)*-1)</f>
        <v>-</v>
      </c>
      <c r="H8375" s="167" t="str">
        <f>IF('Lineær programmering opg 4'!$C$8=0,"-",((-A8375+'Lineær programmering opg 4'!$M$8)/'Lineær programmering opg 4'!$K$8)*-1)</f>
        <v>-</v>
      </c>
      <c r="I8375" s="167" t="str">
        <f>IF('Lineær programmering opg 4'!$D$8=0,"-",'Lineær programmering opg 4'!$G$8)</f>
        <v>-</v>
      </c>
      <c r="J8375" s="295">
        <f>A8375*'Lineær programmering opg 4'!$C$11+Datatabel!C8375*'Lineær programmering opg 4'!$D$11</f>
        <v>44511.599999999729</v>
      </c>
      <c r="K8375" s="9">
        <f t="shared" si="652"/>
        <v>0</v>
      </c>
      <c r="L8375" s="9">
        <f t="shared" si="653"/>
        <v>0</v>
      </c>
    </row>
    <row r="8376" spans="1:12" ht="15" x14ac:dyDescent="0.25">
      <c r="A8376" s="167">
        <f t="shared" si="651"/>
        <v>39.048000000022128</v>
      </c>
      <c r="B8376" s="325">
        <f t="shared" si="654"/>
        <v>0.16270000000009222</v>
      </c>
      <c r="C8376" s="167">
        <f t="shared" si="650"/>
        <v>270.71399999998346</v>
      </c>
      <c r="D8376" s="167">
        <f>IF('Lineær programmering opg 4'!$M$4=0,"-",(-A8376+'Lineær programmering opg 4'!$M$4)/'Lineær programmering opg 4'!$K$4*-1)</f>
        <v>401.90399999995577</v>
      </c>
      <c r="E8376" s="167">
        <f>IF('Lineær programmering opg 4'!$M$5=0,"-",(-A8376+'Lineær programmering opg 4'!$M$5)/'Lineær programmering opg 4'!$K$5*-1)</f>
        <v>270.71399999998346</v>
      </c>
      <c r="F8376" s="167" t="str">
        <f>IF('Lineær programmering opg 4'!$E$6=0,"-",(-A8376+'Lineær programmering opg 4'!$M$6)/'Lineær programmering opg 4'!$K$6*-1)</f>
        <v>-</v>
      </c>
      <c r="G8376" s="167" t="str">
        <f>IF('Lineær programmering opg 4'!$D$7=0,"-",((-A8376+'Lineær programmering opg 4'!$M$7)/'Lineær programmering opg 4'!$K$7)*-1)</f>
        <v>-</v>
      </c>
      <c r="H8376" s="167" t="str">
        <f>IF('Lineær programmering opg 4'!$C$8=0,"-",((-A8376+'Lineær programmering opg 4'!$M$8)/'Lineær programmering opg 4'!$K$8)*-1)</f>
        <v>-</v>
      </c>
      <c r="I8376" s="167" t="str">
        <f>IF('Lineær programmering opg 4'!$D$8=0,"-",'Lineær programmering opg 4'!$G$8)</f>
        <v>-</v>
      </c>
      <c r="J8376" s="295">
        <f>A8376*'Lineær programmering opg 4'!$C$11+Datatabel!C8376*'Lineær programmering opg 4'!$D$11</f>
        <v>44511.899999999732</v>
      </c>
      <c r="K8376" s="9">
        <f t="shared" si="652"/>
        <v>0</v>
      </c>
      <c r="L8376" s="9">
        <f t="shared" si="653"/>
        <v>0</v>
      </c>
    </row>
    <row r="8377" spans="1:12" ht="15" x14ac:dyDescent="0.25">
      <c r="A8377" s="167">
        <f t="shared" si="651"/>
        <v>39.024000000022134</v>
      </c>
      <c r="B8377" s="325">
        <f t="shared" si="654"/>
        <v>0.16260000000009223</v>
      </c>
      <c r="C8377" s="167">
        <f t="shared" si="650"/>
        <v>270.73199999998343</v>
      </c>
      <c r="D8377" s="167">
        <f>IF('Lineær programmering opg 4'!$M$4=0,"-",(-A8377+'Lineær programmering opg 4'!$M$4)/'Lineær programmering opg 4'!$K$4*-1)</f>
        <v>401.95199999995572</v>
      </c>
      <c r="E8377" s="167">
        <f>IF('Lineær programmering opg 4'!$M$5=0,"-",(-A8377+'Lineær programmering opg 4'!$M$5)/'Lineær programmering opg 4'!$K$5*-1)</f>
        <v>270.73199999998343</v>
      </c>
      <c r="F8377" s="167" t="str">
        <f>IF('Lineær programmering opg 4'!$E$6=0,"-",(-A8377+'Lineær programmering opg 4'!$M$6)/'Lineær programmering opg 4'!$K$6*-1)</f>
        <v>-</v>
      </c>
      <c r="G8377" s="167" t="str">
        <f>IF('Lineær programmering opg 4'!$D$7=0,"-",((-A8377+'Lineær programmering opg 4'!$M$7)/'Lineær programmering opg 4'!$K$7)*-1)</f>
        <v>-</v>
      </c>
      <c r="H8377" s="167" t="str">
        <f>IF('Lineær programmering opg 4'!$C$8=0,"-",((-A8377+'Lineær programmering opg 4'!$M$8)/'Lineær programmering opg 4'!$K$8)*-1)</f>
        <v>-</v>
      </c>
      <c r="I8377" s="167" t="str">
        <f>IF('Lineær programmering opg 4'!$D$8=0,"-",'Lineær programmering opg 4'!$G$8)</f>
        <v>-</v>
      </c>
      <c r="J8377" s="295">
        <f>A8377*'Lineær programmering opg 4'!$C$11+Datatabel!C8377*'Lineær programmering opg 4'!$D$11</f>
        <v>44512.199999999728</v>
      </c>
      <c r="K8377" s="9">
        <f t="shared" si="652"/>
        <v>0</v>
      </c>
      <c r="L8377" s="9">
        <f t="shared" si="653"/>
        <v>0</v>
      </c>
    </row>
    <row r="8378" spans="1:12" ht="15" x14ac:dyDescent="0.25">
      <c r="A8378" s="167">
        <f t="shared" si="651"/>
        <v>39.000000000022141</v>
      </c>
      <c r="B8378" s="325">
        <f t="shared" si="654"/>
        <v>0.16250000000009224</v>
      </c>
      <c r="C8378" s="167">
        <f t="shared" si="650"/>
        <v>270.7499999999834</v>
      </c>
      <c r="D8378" s="167">
        <f>IF('Lineær programmering opg 4'!$M$4=0,"-",(-A8378+'Lineær programmering opg 4'!$M$4)/'Lineær programmering opg 4'!$K$4*-1)</f>
        <v>401.99999999995572</v>
      </c>
      <c r="E8378" s="167">
        <f>IF('Lineær programmering opg 4'!$M$5=0,"-",(-A8378+'Lineær programmering opg 4'!$M$5)/'Lineær programmering opg 4'!$K$5*-1)</f>
        <v>270.7499999999834</v>
      </c>
      <c r="F8378" s="167" t="str">
        <f>IF('Lineær programmering opg 4'!$E$6=0,"-",(-A8378+'Lineær programmering opg 4'!$M$6)/'Lineær programmering opg 4'!$K$6*-1)</f>
        <v>-</v>
      </c>
      <c r="G8378" s="167" t="str">
        <f>IF('Lineær programmering opg 4'!$D$7=0,"-",((-A8378+'Lineær programmering opg 4'!$M$7)/'Lineær programmering opg 4'!$K$7)*-1)</f>
        <v>-</v>
      </c>
      <c r="H8378" s="167" t="str">
        <f>IF('Lineær programmering opg 4'!$C$8=0,"-",((-A8378+'Lineær programmering opg 4'!$M$8)/'Lineær programmering opg 4'!$K$8)*-1)</f>
        <v>-</v>
      </c>
      <c r="I8378" s="167" t="str">
        <f>IF('Lineær programmering opg 4'!$D$8=0,"-",'Lineær programmering opg 4'!$G$8)</f>
        <v>-</v>
      </c>
      <c r="J8378" s="295">
        <f>A8378*'Lineær programmering opg 4'!$C$11+Datatabel!C8378*'Lineær programmering opg 4'!$D$11</f>
        <v>44512.499999999724</v>
      </c>
      <c r="K8378" s="9">
        <f t="shared" si="652"/>
        <v>0</v>
      </c>
      <c r="L8378" s="9">
        <f t="shared" si="653"/>
        <v>0</v>
      </c>
    </row>
    <row r="8379" spans="1:12" ht="15" x14ac:dyDescent="0.25">
      <c r="A8379" s="167">
        <f t="shared" si="651"/>
        <v>38.97600000002214</v>
      </c>
      <c r="B8379" s="325">
        <f t="shared" si="654"/>
        <v>0.16240000000009225</v>
      </c>
      <c r="C8379" s="167">
        <f t="shared" si="650"/>
        <v>270.76799999998337</v>
      </c>
      <c r="D8379" s="167">
        <f>IF('Lineær programmering opg 4'!$M$4=0,"-",(-A8379+'Lineær programmering opg 4'!$M$4)/'Lineær programmering opg 4'!$K$4*-1)</f>
        <v>402.04799999995572</v>
      </c>
      <c r="E8379" s="167">
        <f>IF('Lineær programmering opg 4'!$M$5=0,"-",(-A8379+'Lineær programmering opg 4'!$M$5)/'Lineær programmering opg 4'!$K$5*-1)</f>
        <v>270.76799999998337</v>
      </c>
      <c r="F8379" s="167" t="str">
        <f>IF('Lineær programmering opg 4'!$E$6=0,"-",(-A8379+'Lineær programmering opg 4'!$M$6)/'Lineær programmering opg 4'!$K$6*-1)</f>
        <v>-</v>
      </c>
      <c r="G8379" s="167" t="str">
        <f>IF('Lineær programmering opg 4'!$D$7=0,"-",((-A8379+'Lineær programmering opg 4'!$M$7)/'Lineær programmering opg 4'!$K$7)*-1)</f>
        <v>-</v>
      </c>
      <c r="H8379" s="167" t="str">
        <f>IF('Lineær programmering opg 4'!$C$8=0,"-",((-A8379+'Lineær programmering opg 4'!$M$8)/'Lineær programmering opg 4'!$K$8)*-1)</f>
        <v>-</v>
      </c>
      <c r="I8379" s="167" t="str">
        <f>IF('Lineær programmering opg 4'!$D$8=0,"-",'Lineær programmering opg 4'!$G$8)</f>
        <v>-</v>
      </c>
      <c r="J8379" s="295">
        <f>A8379*'Lineær programmering opg 4'!$C$11+Datatabel!C8379*'Lineær programmering opg 4'!$D$11</f>
        <v>44512.799999999726</v>
      </c>
      <c r="K8379" s="9">
        <f t="shared" si="652"/>
        <v>0</v>
      </c>
      <c r="L8379" s="9">
        <f t="shared" si="653"/>
        <v>0</v>
      </c>
    </row>
    <row r="8380" spans="1:12" ht="15" x14ac:dyDescent="0.25">
      <c r="A8380" s="167">
        <f t="shared" si="651"/>
        <v>38.952000000022139</v>
      </c>
      <c r="B8380" s="325">
        <f t="shared" si="654"/>
        <v>0.16230000000009226</v>
      </c>
      <c r="C8380" s="167">
        <f t="shared" si="650"/>
        <v>270.7859999999834</v>
      </c>
      <c r="D8380" s="167">
        <f>IF('Lineær programmering opg 4'!$M$4=0,"-",(-A8380+'Lineær programmering opg 4'!$M$4)/'Lineær programmering opg 4'!$K$4*-1)</f>
        <v>402.09599999995572</v>
      </c>
      <c r="E8380" s="167">
        <f>IF('Lineær programmering opg 4'!$M$5=0,"-",(-A8380+'Lineær programmering opg 4'!$M$5)/'Lineær programmering opg 4'!$K$5*-1)</f>
        <v>270.7859999999834</v>
      </c>
      <c r="F8380" s="167" t="str">
        <f>IF('Lineær programmering opg 4'!$E$6=0,"-",(-A8380+'Lineær programmering opg 4'!$M$6)/'Lineær programmering opg 4'!$K$6*-1)</f>
        <v>-</v>
      </c>
      <c r="G8380" s="167" t="str">
        <f>IF('Lineær programmering opg 4'!$D$7=0,"-",((-A8380+'Lineær programmering opg 4'!$M$7)/'Lineær programmering opg 4'!$K$7)*-1)</f>
        <v>-</v>
      </c>
      <c r="H8380" s="167" t="str">
        <f>IF('Lineær programmering opg 4'!$C$8=0,"-",((-A8380+'Lineær programmering opg 4'!$M$8)/'Lineær programmering opg 4'!$K$8)*-1)</f>
        <v>-</v>
      </c>
      <c r="I8380" s="167" t="str">
        <f>IF('Lineær programmering opg 4'!$D$8=0,"-",'Lineær programmering opg 4'!$G$8)</f>
        <v>-</v>
      </c>
      <c r="J8380" s="295">
        <f>A8380*'Lineær programmering opg 4'!$C$11+Datatabel!C8380*'Lineær programmering opg 4'!$D$11</f>
        <v>44513.099999999729</v>
      </c>
      <c r="K8380" s="9">
        <f t="shared" si="652"/>
        <v>0</v>
      </c>
      <c r="L8380" s="9">
        <f t="shared" si="653"/>
        <v>0</v>
      </c>
    </row>
    <row r="8381" spans="1:12" ht="15" x14ac:dyDescent="0.25">
      <c r="A8381" s="167">
        <f t="shared" si="651"/>
        <v>38.928000000022145</v>
      </c>
      <c r="B8381" s="325">
        <f t="shared" si="654"/>
        <v>0.16220000000009227</v>
      </c>
      <c r="C8381" s="167">
        <f t="shared" si="650"/>
        <v>270.80399999998338</v>
      </c>
      <c r="D8381" s="167">
        <f>IF('Lineær programmering opg 4'!$M$4=0,"-",(-A8381+'Lineær programmering opg 4'!$M$4)/'Lineær programmering opg 4'!$K$4*-1)</f>
        <v>402.14399999995572</v>
      </c>
      <c r="E8381" s="167">
        <f>IF('Lineær programmering opg 4'!$M$5=0,"-",(-A8381+'Lineær programmering opg 4'!$M$5)/'Lineær programmering opg 4'!$K$5*-1)</f>
        <v>270.80399999998338</v>
      </c>
      <c r="F8381" s="167" t="str">
        <f>IF('Lineær programmering opg 4'!$E$6=0,"-",(-A8381+'Lineær programmering opg 4'!$M$6)/'Lineær programmering opg 4'!$K$6*-1)</f>
        <v>-</v>
      </c>
      <c r="G8381" s="167" t="str">
        <f>IF('Lineær programmering opg 4'!$D$7=0,"-",((-A8381+'Lineær programmering opg 4'!$M$7)/'Lineær programmering opg 4'!$K$7)*-1)</f>
        <v>-</v>
      </c>
      <c r="H8381" s="167" t="str">
        <f>IF('Lineær programmering opg 4'!$C$8=0,"-",((-A8381+'Lineær programmering opg 4'!$M$8)/'Lineær programmering opg 4'!$K$8)*-1)</f>
        <v>-</v>
      </c>
      <c r="I8381" s="167" t="str">
        <f>IF('Lineær programmering opg 4'!$D$8=0,"-",'Lineær programmering opg 4'!$G$8)</f>
        <v>-</v>
      </c>
      <c r="J8381" s="295">
        <f>A8381*'Lineær programmering opg 4'!$C$11+Datatabel!C8381*'Lineær programmering opg 4'!$D$11</f>
        <v>44513.399999999718</v>
      </c>
      <c r="K8381" s="9">
        <f t="shared" si="652"/>
        <v>0</v>
      </c>
      <c r="L8381" s="9">
        <f t="shared" si="653"/>
        <v>0</v>
      </c>
    </row>
    <row r="8382" spans="1:12" ht="15" x14ac:dyDescent="0.25">
      <c r="A8382" s="167">
        <f t="shared" si="651"/>
        <v>38.904000000022151</v>
      </c>
      <c r="B8382" s="325">
        <f t="shared" si="654"/>
        <v>0.16210000000009228</v>
      </c>
      <c r="C8382" s="167">
        <f t="shared" si="650"/>
        <v>270.8219999999834</v>
      </c>
      <c r="D8382" s="167">
        <f>IF('Lineær programmering opg 4'!$M$4=0,"-",(-A8382+'Lineær programmering opg 4'!$M$4)/'Lineær programmering opg 4'!$K$4*-1)</f>
        <v>402.19199999995567</v>
      </c>
      <c r="E8382" s="167">
        <f>IF('Lineær programmering opg 4'!$M$5=0,"-",(-A8382+'Lineær programmering opg 4'!$M$5)/'Lineær programmering opg 4'!$K$5*-1)</f>
        <v>270.8219999999834</v>
      </c>
      <c r="F8382" s="167" t="str">
        <f>IF('Lineær programmering opg 4'!$E$6=0,"-",(-A8382+'Lineær programmering opg 4'!$M$6)/'Lineær programmering opg 4'!$K$6*-1)</f>
        <v>-</v>
      </c>
      <c r="G8382" s="167" t="str">
        <f>IF('Lineær programmering opg 4'!$D$7=0,"-",((-A8382+'Lineær programmering opg 4'!$M$7)/'Lineær programmering opg 4'!$K$7)*-1)</f>
        <v>-</v>
      </c>
      <c r="H8382" s="167" t="str">
        <f>IF('Lineær programmering opg 4'!$C$8=0,"-",((-A8382+'Lineær programmering opg 4'!$M$8)/'Lineær programmering opg 4'!$K$8)*-1)</f>
        <v>-</v>
      </c>
      <c r="I8382" s="167" t="str">
        <f>IF('Lineær programmering opg 4'!$D$8=0,"-",'Lineær programmering opg 4'!$G$8)</f>
        <v>-</v>
      </c>
      <c r="J8382" s="295">
        <f>A8382*'Lineær programmering opg 4'!$C$11+Datatabel!C8382*'Lineær programmering opg 4'!$D$11</f>
        <v>44513.699999999721</v>
      </c>
      <c r="K8382" s="9">
        <f t="shared" si="652"/>
        <v>0</v>
      </c>
      <c r="L8382" s="9">
        <f t="shared" si="653"/>
        <v>0</v>
      </c>
    </row>
    <row r="8383" spans="1:12" ht="15" x14ac:dyDescent="0.25">
      <c r="A8383" s="167">
        <f t="shared" si="651"/>
        <v>38.88000000002215</v>
      </c>
      <c r="B8383" s="325">
        <f t="shared" si="654"/>
        <v>0.16200000000009229</v>
      </c>
      <c r="C8383" s="167">
        <f t="shared" si="650"/>
        <v>270.83999999998338</v>
      </c>
      <c r="D8383" s="167">
        <f>IF('Lineær programmering opg 4'!$M$4=0,"-",(-A8383+'Lineær programmering opg 4'!$M$4)/'Lineær programmering opg 4'!$K$4*-1)</f>
        <v>402.23999999995567</v>
      </c>
      <c r="E8383" s="167">
        <f>IF('Lineær programmering opg 4'!$M$5=0,"-",(-A8383+'Lineær programmering opg 4'!$M$5)/'Lineær programmering opg 4'!$K$5*-1)</f>
        <v>270.83999999998338</v>
      </c>
      <c r="F8383" s="167" t="str">
        <f>IF('Lineær programmering opg 4'!$E$6=0,"-",(-A8383+'Lineær programmering opg 4'!$M$6)/'Lineær programmering opg 4'!$K$6*-1)</f>
        <v>-</v>
      </c>
      <c r="G8383" s="167" t="str">
        <f>IF('Lineær programmering opg 4'!$D$7=0,"-",((-A8383+'Lineær programmering opg 4'!$M$7)/'Lineær programmering opg 4'!$K$7)*-1)</f>
        <v>-</v>
      </c>
      <c r="H8383" s="167" t="str">
        <f>IF('Lineær programmering opg 4'!$C$8=0,"-",((-A8383+'Lineær programmering opg 4'!$M$8)/'Lineær programmering opg 4'!$K$8)*-1)</f>
        <v>-</v>
      </c>
      <c r="I8383" s="167" t="str">
        <f>IF('Lineær programmering opg 4'!$D$8=0,"-",'Lineær programmering opg 4'!$G$8)</f>
        <v>-</v>
      </c>
      <c r="J8383" s="295">
        <f>A8383*'Lineær programmering opg 4'!$C$11+Datatabel!C8383*'Lineær programmering opg 4'!$D$11</f>
        <v>44513.999999999716</v>
      </c>
      <c r="K8383" s="9">
        <f t="shared" si="652"/>
        <v>0</v>
      </c>
      <c r="L8383" s="9">
        <f t="shared" si="653"/>
        <v>0</v>
      </c>
    </row>
    <row r="8384" spans="1:12" ht="15" x14ac:dyDescent="0.25">
      <c r="A8384" s="167">
        <f t="shared" si="651"/>
        <v>38.856000000022149</v>
      </c>
      <c r="B8384" s="325">
        <f t="shared" si="654"/>
        <v>0.1619000000000923</v>
      </c>
      <c r="C8384" s="167">
        <f t="shared" si="650"/>
        <v>270.85799999998341</v>
      </c>
      <c r="D8384" s="167">
        <f>IF('Lineær programmering opg 4'!$M$4=0,"-",(-A8384+'Lineær programmering opg 4'!$M$4)/'Lineær programmering opg 4'!$K$4*-1)</f>
        <v>402.28799999995567</v>
      </c>
      <c r="E8384" s="167">
        <f>IF('Lineær programmering opg 4'!$M$5=0,"-",(-A8384+'Lineær programmering opg 4'!$M$5)/'Lineær programmering opg 4'!$K$5*-1)</f>
        <v>270.85799999998341</v>
      </c>
      <c r="F8384" s="167" t="str">
        <f>IF('Lineær programmering opg 4'!$E$6=0,"-",(-A8384+'Lineær programmering opg 4'!$M$6)/'Lineær programmering opg 4'!$K$6*-1)</f>
        <v>-</v>
      </c>
      <c r="G8384" s="167" t="str">
        <f>IF('Lineær programmering opg 4'!$D$7=0,"-",((-A8384+'Lineær programmering opg 4'!$M$7)/'Lineær programmering opg 4'!$K$7)*-1)</f>
        <v>-</v>
      </c>
      <c r="H8384" s="167" t="str">
        <f>IF('Lineær programmering opg 4'!$C$8=0,"-",((-A8384+'Lineær programmering opg 4'!$M$8)/'Lineær programmering opg 4'!$K$8)*-1)</f>
        <v>-</v>
      </c>
      <c r="I8384" s="167" t="str">
        <f>IF('Lineær programmering opg 4'!$D$8=0,"-",'Lineær programmering opg 4'!$G$8)</f>
        <v>-</v>
      </c>
      <c r="J8384" s="295">
        <f>A8384*'Lineær programmering opg 4'!$C$11+Datatabel!C8384*'Lineær programmering opg 4'!$D$11</f>
        <v>44514.299999999726</v>
      </c>
      <c r="K8384" s="9">
        <f t="shared" si="652"/>
        <v>0</v>
      </c>
      <c r="L8384" s="9">
        <f t="shared" si="653"/>
        <v>0</v>
      </c>
    </row>
    <row r="8385" spans="1:12" ht="15" x14ac:dyDescent="0.25">
      <c r="A8385" s="167">
        <f t="shared" si="651"/>
        <v>38.832000000022155</v>
      </c>
      <c r="B8385" s="325">
        <f t="shared" si="654"/>
        <v>0.16180000000009231</v>
      </c>
      <c r="C8385" s="167">
        <f t="shared" si="650"/>
        <v>270.87599999998338</v>
      </c>
      <c r="D8385" s="167">
        <f>IF('Lineær programmering opg 4'!$M$4=0,"-",(-A8385+'Lineær programmering opg 4'!$M$4)/'Lineær programmering opg 4'!$K$4*-1)</f>
        <v>402.33599999995567</v>
      </c>
      <c r="E8385" s="167">
        <f>IF('Lineær programmering opg 4'!$M$5=0,"-",(-A8385+'Lineær programmering opg 4'!$M$5)/'Lineær programmering opg 4'!$K$5*-1)</f>
        <v>270.87599999998338</v>
      </c>
      <c r="F8385" s="167" t="str">
        <f>IF('Lineær programmering opg 4'!$E$6=0,"-",(-A8385+'Lineær programmering opg 4'!$M$6)/'Lineær programmering opg 4'!$K$6*-1)</f>
        <v>-</v>
      </c>
      <c r="G8385" s="167" t="str">
        <f>IF('Lineær programmering opg 4'!$D$7=0,"-",((-A8385+'Lineær programmering opg 4'!$M$7)/'Lineær programmering opg 4'!$K$7)*-1)</f>
        <v>-</v>
      </c>
      <c r="H8385" s="167" t="str">
        <f>IF('Lineær programmering opg 4'!$C$8=0,"-",((-A8385+'Lineær programmering opg 4'!$M$8)/'Lineær programmering opg 4'!$K$8)*-1)</f>
        <v>-</v>
      </c>
      <c r="I8385" s="167" t="str">
        <f>IF('Lineær programmering opg 4'!$D$8=0,"-",'Lineær programmering opg 4'!$G$8)</f>
        <v>-</v>
      </c>
      <c r="J8385" s="295">
        <f>A8385*'Lineær programmering opg 4'!$C$11+Datatabel!C8385*'Lineær programmering opg 4'!$D$11</f>
        <v>44514.599999999722</v>
      </c>
      <c r="K8385" s="9">
        <f t="shared" si="652"/>
        <v>0</v>
      </c>
      <c r="L8385" s="9">
        <f t="shared" si="653"/>
        <v>0</v>
      </c>
    </row>
    <row r="8386" spans="1:12" ht="15" x14ac:dyDescent="0.25">
      <c r="A8386" s="167">
        <f t="shared" si="651"/>
        <v>38.808000000022162</v>
      </c>
      <c r="B8386" s="325">
        <f t="shared" si="654"/>
        <v>0.16170000000009233</v>
      </c>
      <c r="C8386" s="167">
        <f t="shared" si="650"/>
        <v>270.89399999998341</v>
      </c>
      <c r="D8386" s="167">
        <f>IF('Lineær programmering opg 4'!$M$4=0,"-",(-A8386+'Lineær programmering opg 4'!$M$4)/'Lineær programmering opg 4'!$K$4*-1)</f>
        <v>402.38399999995568</v>
      </c>
      <c r="E8386" s="167">
        <f>IF('Lineær programmering opg 4'!$M$5=0,"-",(-A8386+'Lineær programmering opg 4'!$M$5)/'Lineær programmering opg 4'!$K$5*-1)</f>
        <v>270.89399999998341</v>
      </c>
      <c r="F8386" s="167" t="str">
        <f>IF('Lineær programmering opg 4'!$E$6=0,"-",(-A8386+'Lineær programmering opg 4'!$M$6)/'Lineær programmering opg 4'!$K$6*-1)</f>
        <v>-</v>
      </c>
      <c r="G8386" s="167" t="str">
        <f>IF('Lineær programmering opg 4'!$D$7=0,"-",((-A8386+'Lineær programmering opg 4'!$M$7)/'Lineær programmering opg 4'!$K$7)*-1)</f>
        <v>-</v>
      </c>
      <c r="H8386" s="167" t="str">
        <f>IF('Lineær programmering opg 4'!$C$8=0,"-",((-A8386+'Lineær programmering opg 4'!$M$8)/'Lineær programmering opg 4'!$K$8)*-1)</f>
        <v>-</v>
      </c>
      <c r="I8386" s="167" t="str">
        <f>IF('Lineær programmering opg 4'!$D$8=0,"-",'Lineær programmering opg 4'!$G$8)</f>
        <v>-</v>
      </c>
      <c r="J8386" s="295">
        <f>A8386*'Lineær programmering opg 4'!$C$11+Datatabel!C8386*'Lineær programmering opg 4'!$D$11</f>
        <v>44514.899999999725</v>
      </c>
      <c r="K8386" s="9">
        <f t="shared" si="652"/>
        <v>0</v>
      </c>
      <c r="L8386" s="9">
        <f t="shared" si="653"/>
        <v>0</v>
      </c>
    </row>
    <row r="8387" spans="1:12" ht="15" x14ac:dyDescent="0.25">
      <c r="A8387" s="167">
        <f t="shared" si="651"/>
        <v>38.784000000022161</v>
      </c>
      <c r="B8387" s="325">
        <f t="shared" si="654"/>
        <v>0.16160000000009234</v>
      </c>
      <c r="C8387" s="167">
        <f t="shared" ref="C8387:C8450" si="655">MIN(D8387,E8387,F8387,G8387,H8387,I8387)</f>
        <v>270.91199999998338</v>
      </c>
      <c r="D8387" s="167">
        <f>IF('Lineær programmering opg 4'!$M$4=0,"-",(-A8387+'Lineær programmering opg 4'!$M$4)/'Lineær programmering opg 4'!$K$4*-1)</f>
        <v>402.43199999995568</v>
      </c>
      <c r="E8387" s="167">
        <f>IF('Lineær programmering opg 4'!$M$5=0,"-",(-A8387+'Lineær programmering opg 4'!$M$5)/'Lineær programmering opg 4'!$K$5*-1)</f>
        <v>270.91199999998338</v>
      </c>
      <c r="F8387" s="167" t="str">
        <f>IF('Lineær programmering opg 4'!$E$6=0,"-",(-A8387+'Lineær programmering opg 4'!$M$6)/'Lineær programmering opg 4'!$K$6*-1)</f>
        <v>-</v>
      </c>
      <c r="G8387" s="167" t="str">
        <f>IF('Lineær programmering opg 4'!$D$7=0,"-",((-A8387+'Lineær programmering opg 4'!$M$7)/'Lineær programmering opg 4'!$K$7)*-1)</f>
        <v>-</v>
      </c>
      <c r="H8387" s="167" t="str">
        <f>IF('Lineær programmering opg 4'!$C$8=0,"-",((-A8387+'Lineær programmering opg 4'!$M$8)/'Lineær programmering opg 4'!$K$8)*-1)</f>
        <v>-</v>
      </c>
      <c r="I8387" s="167" t="str">
        <f>IF('Lineær programmering opg 4'!$D$8=0,"-",'Lineær programmering opg 4'!$G$8)</f>
        <v>-</v>
      </c>
      <c r="J8387" s="295">
        <f>A8387*'Lineær programmering opg 4'!$C$11+Datatabel!C8387*'Lineær programmering opg 4'!$D$11</f>
        <v>44515.199999999721</v>
      </c>
      <c r="K8387" s="9">
        <f t="shared" si="652"/>
        <v>0</v>
      </c>
      <c r="L8387" s="9">
        <f t="shared" si="653"/>
        <v>0</v>
      </c>
    </row>
    <row r="8388" spans="1:12" ht="15" x14ac:dyDescent="0.25">
      <c r="A8388" s="167">
        <f t="shared" ref="A8388:A8451" si="656">$A$3*B8388</f>
        <v>38.76000000002216</v>
      </c>
      <c r="B8388" s="325">
        <f t="shared" si="654"/>
        <v>0.16150000000009235</v>
      </c>
      <c r="C8388" s="167">
        <f t="shared" si="655"/>
        <v>270.92999999998341</v>
      </c>
      <c r="D8388" s="167">
        <f>IF('Lineær programmering opg 4'!$M$4=0,"-",(-A8388+'Lineær programmering opg 4'!$M$4)/'Lineær programmering opg 4'!$K$4*-1)</f>
        <v>402.47999999995568</v>
      </c>
      <c r="E8388" s="167">
        <f>IF('Lineær programmering opg 4'!$M$5=0,"-",(-A8388+'Lineær programmering opg 4'!$M$5)/'Lineær programmering opg 4'!$K$5*-1)</f>
        <v>270.92999999998341</v>
      </c>
      <c r="F8388" s="167" t="str">
        <f>IF('Lineær programmering opg 4'!$E$6=0,"-",(-A8388+'Lineær programmering opg 4'!$M$6)/'Lineær programmering opg 4'!$K$6*-1)</f>
        <v>-</v>
      </c>
      <c r="G8388" s="167" t="str">
        <f>IF('Lineær programmering opg 4'!$D$7=0,"-",((-A8388+'Lineær programmering opg 4'!$M$7)/'Lineær programmering opg 4'!$K$7)*-1)</f>
        <v>-</v>
      </c>
      <c r="H8388" s="167" t="str">
        <f>IF('Lineær programmering opg 4'!$C$8=0,"-",((-A8388+'Lineær programmering opg 4'!$M$8)/'Lineær programmering opg 4'!$K$8)*-1)</f>
        <v>-</v>
      </c>
      <c r="I8388" s="167" t="str">
        <f>IF('Lineær programmering opg 4'!$D$8=0,"-",'Lineær programmering opg 4'!$G$8)</f>
        <v>-</v>
      </c>
      <c r="J8388" s="295">
        <f>A8388*'Lineær programmering opg 4'!$C$11+Datatabel!C8388*'Lineær programmering opg 4'!$D$11</f>
        <v>44515.499999999731</v>
      </c>
      <c r="K8388" s="9">
        <f t="shared" ref="K8388:K8451" si="657">IF($J$10004=J8388,A8388,0)</f>
        <v>0</v>
      </c>
      <c r="L8388" s="9">
        <f t="shared" ref="L8388:L8451" si="658">IF(J8388=$J$10004,C8388,0)</f>
        <v>0</v>
      </c>
    </row>
    <row r="8389" spans="1:12" ht="15" x14ac:dyDescent="0.25">
      <c r="A8389" s="167">
        <f t="shared" si="656"/>
        <v>38.736000000022166</v>
      </c>
      <c r="B8389" s="325">
        <f t="shared" ref="B8389:B8452" si="659">B8388-0.01%</f>
        <v>0.16140000000009236</v>
      </c>
      <c r="C8389" s="167">
        <f t="shared" si="655"/>
        <v>270.94799999998338</v>
      </c>
      <c r="D8389" s="167">
        <f>IF('Lineær programmering opg 4'!$M$4=0,"-",(-A8389+'Lineær programmering opg 4'!$M$4)/'Lineær programmering opg 4'!$K$4*-1)</f>
        <v>402.52799999995568</v>
      </c>
      <c r="E8389" s="167">
        <f>IF('Lineær programmering opg 4'!$M$5=0,"-",(-A8389+'Lineær programmering opg 4'!$M$5)/'Lineær programmering opg 4'!$K$5*-1)</f>
        <v>270.94799999998338</v>
      </c>
      <c r="F8389" s="167" t="str">
        <f>IF('Lineær programmering opg 4'!$E$6=0,"-",(-A8389+'Lineær programmering opg 4'!$M$6)/'Lineær programmering opg 4'!$K$6*-1)</f>
        <v>-</v>
      </c>
      <c r="G8389" s="167" t="str">
        <f>IF('Lineær programmering opg 4'!$D$7=0,"-",((-A8389+'Lineær programmering opg 4'!$M$7)/'Lineær programmering opg 4'!$K$7)*-1)</f>
        <v>-</v>
      </c>
      <c r="H8389" s="167" t="str">
        <f>IF('Lineær programmering opg 4'!$C$8=0,"-",((-A8389+'Lineær programmering opg 4'!$M$8)/'Lineær programmering opg 4'!$K$8)*-1)</f>
        <v>-</v>
      </c>
      <c r="I8389" s="167" t="str">
        <f>IF('Lineær programmering opg 4'!$D$8=0,"-",'Lineær programmering opg 4'!$G$8)</f>
        <v>-</v>
      </c>
      <c r="J8389" s="295">
        <f>A8389*'Lineær programmering opg 4'!$C$11+Datatabel!C8389*'Lineær programmering opg 4'!$D$11</f>
        <v>44515.799999999726</v>
      </c>
      <c r="K8389" s="9">
        <f t="shared" si="657"/>
        <v>0</v>
      </c>
      <c r="L8389" s="9">
        <f t="shared" si="658"/>
        <v>0</v>
      </c>
    </row>
    <row r="8390" spans="1:12" ht="15" x14ac:dyDescent="0.25">
      <c r="A8390" s="167">
        <f t="shared" si="656"/>
        <v>38.712000000022172</v>
      </c>
      <c r="B8390" s="325">
        <f t="shared" si="659"/>
        <v>0.16130000000009237</v>
      </c>
      <c r="C8390" s="167">
        <f t="shared" si="655"/>
        <v>270.96599999998341</v>
      </c>
      <c r="D8390" s="167">
        <f>IF('Lineær programmering opg 4'!$M$4=0,"-",(-A8390+'Lineær programmering opg 4'!$M$4)/'Lineær programmering opg 4'!$K$4*-1)</f>
        <v>402.57599999995568</v>
      </c>
      <c r="E8390" s="167">
        <f>IF('Lineær programmering opg 4'!$M$5=0,"-",(-A8390+'Lineær programmering opg 4'!$M$5)/'Lineær programmering opg 4'!$K$5*-1)</f>
        <v>270.96599999998341</v>
      </c>
      <c r="F8390" s="167" t="str">
        <f>IF('Lineær programmering opg 4'!$E$6=0,"-",(-A8390+'Lineær programmering opg 4'!$M$6)/'Lineær programmering opg 4'!$K$6*-1)</f>
        <v>-</v>
      </c>
      <c r="G8390" s="167" t="str">
        <f>IF('Lineær programmering opg 4'!$D$7=0,"-",((-A8390+'Lineær programmering opg 4'!$M$7)/'Lineær programmering opg 4'!$K$7)*-1)</f>
        <v>-</v>
      </c>
      <c r="H8390" s="167" t="str">
        <f>IF('Lineær programmering opg 4'!$C$8=0,"-",((-A8390+'Lineær programmering opg 4'!$M$8)/'Lineær programmering opg 4'!$K$8)*-1)</f>
        <v>-</v>
      </c>
      <c r="I8390" s="167" t="str">
        <f>IF('Lineær programmering opg 4'!$D$8=0,"-",'Lineær programmering opg 4'!$G$8)</f>
        <v>-</v>
      </c>
      <c r="J8390" s="295">
        <f>A8390*'Lineær programmering opg 4'!$C$11+Datatabel!C8390*'Lineær programmering opg 4'!$D$11</f>
        <v>44516.099999999729</v>
      </c>
      <c r="K8390" s="9">
        <f t="shared" si="657"/>
        <v>0</v>
      </c>
      <c r="L8390" s="9">
        <f t="shared" si="658"/>
        <v>0</v>
      </c>
    </row>
    <row r="8391" spans="1:12" ht="15" x14ac:dyDescent="0.25">
      <c r="A8391" s="167">
        <f t="shared" si="656"/>
        <v>38.688000000022171</v>
      </c>
      <c r="B8391" s="325">
        <f t="shared" si="659"/>
        <v>0.16120000000009238</v>
      </c>
      <c r="C8391" s="167">
        <f t="shared" si="655"/>
        <v>270.98399999998338</v>
      </c>
      <c r="D8391" s="167">
        <f>IF('Lineær programmering opg 4'!$M$4=0,"-",(-A8391+'Lineær programmering opg 4'!$M$4)/'Lineær programmering opg 4'!$K$4*-1)</f>
        <v>402.62399999995569</v>
      </c>
      <c r="E8391" s="167">
        <f>IF('Lineær programmering opg 4'!$M$5=0,"-",(-A8391+'Lineær programmering opg 4'!$M$5)/'Lineær programmering opg 4'!$K$5*-1)</f>
        <v>270.98399999998338</v>
      </c>
      <c r="F8391" s="167" t="str">
        <f>IF('Lineær programmering opg 4'!$E$6=0,"-",(-A8391+'Lineær programmering opg 4'!$M$6)/'Lineær programmering opg 4'!$K$6*-1)</f>
        <v>-</v>
      </c>
      <c r="G8391" s="167" t="str">
        <f>IF('Lineær programmering opg 4'!$D$7=0,"-",((-A8391+'Lineær programmering opg 4'!$M$7)/'Lineær programmering opg 4'!$K$7)*-1)</f>
        <v>-</v>
      </c>
      <c r="H8391" s="167" t="str">
        <f>IF('Lineær programmering opg 4'!$C$8=0,"-",((-A8391+'Lineær programmering opg 4'!$M$8)/'Lineær programmering opg 4'!$K$8)*-1)</f>
        <v>-</v>
      </c>
      <c r="I8391" s="167" t="str">
        <f>IF('Lineær programmering opg 4'!$D$8=0,"-",'Lineær programmering opg 4'!$G$8)</f>
        <v>-</v>
      </c>
      <c r="J8391" s="295">
        <f>A8391*'Lineær programmering opg 4'!$C$11+Datatabel!C8391*'Lineær programmering opg 4'!$D$11</f>
        <v>44516.399999999725</v>
      </c>
      <c r="K8391" s="9">
        <f t="shared" si="657"/>
        <v>0</v>
      </c>
      <c r="L8391" s="9">
        <f t="shared" si="658"/>
        <v>0</v>
      </c>
    </row>
    <row r="8392" spans="1:12" ht="15" x14ac:dyDescent="0.25">
      <c r="A8392" s="167">
        <f t="shared" si="656"/>
        <v>38.66400000002217</v>
      </c>
      <c r="B8392" s="325">
        <f t="shared" si="659"/>
        <v>0.16110000000009239</v>
      </c>
      <c r="C8392" s="167">
        <f t="shared" si="655"/>
        <v>271.00199999998341</v>
      </c>
      <c r="D8392" s="167">
        <f>IF('Lineær programmering opg 4'!$M$4=0,"-",(-A8392+'Lineær programmering opg 4'!$M$4)/'Lineær programmering opg 4'!$K$4*-1)</f>
        <v>402.67199999995569</v>
      </c>
      <c r="E8392" s="167">
        <f>IF('Lineær programmering opg 4'!$M$5=0,"-",(-A8392+'Lineær programmering opg 4'!$M$5)/'Lineær programmering opg 4'!$K$5*-1)</f>
        <v>271.00199999998341</v>
      </c>
      <c r="F8392" s="167" t="str">
        <f>IF('Lineær programmering opg 4'!$E$6=0,"-",(-A8392+'Lineær programmering opg 4'!$M$6)/'Lineær programmering opg 4'!$K$6*-1)</f>
        <v>-</v>
      </c>
      <c r="G8392" s="167" t="str">
        <f>IF('Lineær programmering opg 4'!$D$7=0,"-",((-A8392+'Lineær programmering opg 4'!$M$7)/'Lineær programmering opg 4'!$K$7)*-1)</f>
        <v>-</v>
      </c>
      <c r="H8392" s="167" t="str">
        <f>IF('Lineær programmering opg 4'!$C$8=0,"-",((-A8392+'Lineær programmering opg 4'!$M$8)/'Lineær programmering opg 4'!$K$8)*-1)</f>
        <v>-</v>
      </c>
      <c r="I8392" s="167" t="str">
        <f>IF('Lineær programmering opg 4'!$D$8=0,"-",'Lineær programmering opg 4'!$G$8)</f>
        <v>-</v>
      </c>
      <c r="J8392" s="295">
        <f>A8392*'Lineær programmering opg 4'!$C$11+Datatabel!C8392*'Lineær programmering opg 4'!$D$11</f>
        <v>44516.699999999735</v>
      </c>
      <c r="K8392" s="9">
        <f t="shared" si="657"/>
        <v>0</v>
      </c>
      <c r="L8392" s="9">
        <f t="shared" si="658"/>
        <v>0</v>
      </c>
    </row>
    <row r="8393" spans="1:12" ht="15" x14ac:dyDescent="0.25">
      <c r="A8393" s="167">
        <f t="shared" si="656"/>
        <v>38.640000000022177</v>
      </c>
      <c r="B8393" s="325">
        <f t="shared" si="659"/>
        <v>0.1610000000000924</v>
      </c>
      <c r="C8393" s="167">
        <f t="shared" si="655"/>
        <v>271.01999999998338</v>
      </c>
      <c r="D8393" s="167">
        <f>IF('Lineær programmering opg 4'!$M$4=0,"-",(-A8393+'Lineær programmering opg 4'!$M$4)/'Lineær programmering opg 4'!$K$4*-1)</f>
        <v>402.71999999995563</v>
      </c>
      <c r="E8393" s="167">
        <f>IF('Lineær programmering opg 4'!$M$5=0,"-",(-A8393+'Lineær programmering opg 4'!$M$5)/'Lineær programmering opg 4'!$K$5*-1)</f>
        <v>271.01999999998338</v>
      </c>
      <c r="F8393" s="167" t="str">
        <f>IF('Lineær programmering opg 4'!$E$6=0,"-",(-A8393+'Lineær programmering opg 4'!$M$6)/'Lineær programmering opg 4'!$K$6*-1)</f>
        <v>-</v>
      </c>
      <c r="G8393" s="167" t="str">
        <f>IF('Lineær programmering opg 4'!$D$7=0,"-",((-A8393+'Lineær programmering opg 4'!$M$7)/'Lineær programmering opg 4'!$K$7)*-1)</f>
        <v>-</v>
      </c>
      <c r="H8393" s="167" t="str">
        <f>IF('Lineær programmering opg 4'!$C$8=0,"-",((-A8393+'Lineær programmering opg 4'!$M$8)/'Lineær programmering opg 4'!$K$8)*-1)</f>
        <v>-</v>
      </c>
      <c r="I8393" s="167" t="str">
        <f>IF('Lineær programmering opg 4'!$D$8=0,"-",'Lineær programmering opg 4'!$G$8)</f>
        <v>-</v>
      </c>
      <c r="J8393" s="295">
        <f>A8393*'Lineær programmering opg 4'!$C$11+Datatabel!C8393*'Lineær programmering opg 4'!$D$11</f>
        <v>44516.999999999724</v>
      </c>
      <c r="K8393" s="9">
        <f t="shared" si="657"/>
        <v>0</v>
      </c>
      <c r="L8393" s="9">
        <f t="shared" si="658"/>
        <v>0</v>
      </c>
    </row>
    <row r="8394" spans="1:12" ht="15" x14ac:dyDescent="0.25">
      <c r="A8394" s="167">
        <f t="shared" si="656"/>
        <v>38.616000000022183</v>
      </c>
      <c r="B8394" s="325">
        <f t="shared" si="659"/>
        <v>0.16090000000009241</v>
      </c>
      <c r="C8394" s="167">
        <f t="shared" si="655"/>
        <v>271.03799999998341</v>
      </c>
      <c r="D8394" s="167">
        <f>IF('Lineær programmering opg 4'!$M$4=0,"-",(-A8394+'Lineær programmering opg 4'!$M$4)/'Lineær programmering opg 4'!$K$4*-1)</f>
        <v>402.76799999995563</v>
      </c>
      <c r="E8394" s="167">
        <f>IF('Lineær programmering opg 4'!$M$5=0,"-",(-A8394+'Lineær programmering opg 4'!$M$5)/'Lineær programmering opg 4'!$K$5*-1)</f>
        <v>271.03799999998341</v>
      </c>
      <c r="F8394" s="167" t="str">
        <f>IF('Lineær programmering opg 4'!$E$6=0,"-",(-A8394+'Lineær programmering opg 4'!$M$6)/'Lineær programmering opg 4'!$K$6*-1)</f>
        <v>-</v>
      </c>
      <c r="G8394" s="167" t="str">
        <f>IF('Lineær programmering opg 4'!$D$7=0,"-",((-A8394+'Lineær programmering opg 4'!$M$7)/'Lineær programmering opg 4'!$K$7)*-1)</f>
        <v>-</v>
      </c>
      <c r="H8394" s="167" t="str">
        <f>IF('Lineær programmering opg 4'!$C$8=0,"-",((-A8394+'Lineær programmering opg 4'!$M$8)/'Lineær programmering opg 4'!$K$8)*-1)</f>
        <v>-</v>
      </c>
      <c r="I8394" s="167" t="str">
        <f>IF('Lineær programmering opg 4'!$D$8=0,"-",'Lineær programmering opg 4'!$G$8)</f>
        <v>-</v>
      </c>
      <c r="J8394" s="295">
        <f>A8394*'Lineær programmering opg 4'!$C$11+Datatabel!C8394*'Lineær programmering opg 4'!$D$11</f>
        <v>44517.299999999726</v>
      </c>
      <c r="K8394" s="9">
        <f t="shared" si="657"/>
        <v>0</v>
      </c>
      <c r="L8394" s="9">
        <f t="shared" si="658"/>
        <v>0</v>
      </c>
    </row>
    <row r="8395" spans="1:12" ht="15" x14ac:dyDescent="0.25">
      <c r="A8395" s="167">
        <f t="shared" si="656"/>
        <v>38.592000000022182</v>
      </c>
      <c r="B8395" s="325">
        <f t="shared" si="659"/>
        <v>0.16080000000009242</v>
      </c>
      <c r="C8395" s="167">
        <f t="shared" si="655"/>
        <v>271.05599999998338</v>
      </c>
      <c r="D8395" s="167">
        <f>IF('Lineær programmering opg 4'!$M$4=0,"-",(-A8395+'Lineær programmering opg 4'!$M$4)/'Lineær programmering opg 4'!$K$4*-1)</f>
        <v>402.81599999995564</v>
      </c>
      <c r="E8395" s="167">
        <f>IF('Lineær programmering opg 4'!$M$5=0,"-",(-A8395+'Lineær programmering opg 4'!$M$5)/'Lineær programmering opg 4'!$K$5*-1)</f>
        <v>271.05599999998338</v>
      </c>
      <c r="F8395" s="167" t="str">
        <f>IF('Lineær programmering opg 4'!$E$6=0,"-",(-A8395+'Lineær programmering opg 4'!$M$6)/'Lineær programmering opg 4'!$K$6*-1)</f>
        <v>-</v>
      </c>
      <c r="G8395" s="167" t="str">
        <f>IF('Lineær programmering opg 4'!$D$7=0,"-",((-A8395+'Lineær programmering opg 4'!$M$7)/'Lineær programmering opg 4'!$K$7)*-1)</f>
        <v>-</v>
      </c>
      <c r="H8395" s="167" t="str">
        <f>IF('Lineær programmering opg 4'!$C$8=0,"-",((-A8395+'Lineær programmering opg 4'!$M$8)/'Lineær programmering opg 4'!$K$8)*-1)</f>
        <v>-</v>
      </c>
      <c r="I8395" s="167" t="str">
        <f>IF('Lineær programmering opg 4'!$D$8=0,"-",'Lineær programmering opg 4'!$G$8)</f>
        <v>-</v>
      </c>
      <c r="J8395" s="295">
        <f>A8395*'Lineær programmering opg 4'!$C$11+Datatabel!C8395*'Lineær programmering opg 4'!$D$11</f>
        <v>44517.599999999722</v>
      </c>
      <c r="K8395" s="9">
        <f t="shared" si="657"/>
        <v>0</v>
      </c>
      <c r="L8395" s="9">
        <f t="shared" si="658"/>
        <v>0</v>
      </c>
    </row>
    <row r="8396" spans="1:12" ht="15" x14ac:dyDescent="0.25">
      <c r="A8396" s="167">
        <f t="shared" si="656"/>
        <v>38.568000000022181</v>
      </c>
      <c r="B8396" s="325">
        <f t="shared" si="659"/>
        <v>0.16070000000009244</v>
      </c>
      <c r="C8396" s="167">
        <f t="shared" si="655"/>
        <v>271.07399999998341</v>
      </c>
      <c r="D8396" s="167">
        <f>IF('Lineær programmering opg 4'!$M$4=0,"-",(-A8396+'Lineær programmering opg 4'!$M$4)/'Lineær programmering opg 4'!$K$4*-1)</f>
        <v>402.86399999995564</v>
      </c>
      <c r="E8396" s="167">
        <f>IF('Lineær programmering opg 4'!$M$5=0,"-",(-A8396+'Lineær programmering opg 4'!$M$5)/'Lineær programmering opg 4'!$K$5*-1)</f>
        <v>271.07399999998341</v>
      </c>
      <c r="F8396" s="167" t="str">
        <f>IF('Lineær programmering opg 4'!$E$6=0,"-",(-A8396+'Lineær programmering opg 4'!$M$6)/'Lineær programmering opg 4'!$K$6*-1)</f>
        <v>-</v>
      </c>
      <c r="G8396" s="167" t="str">
        <f>IF('Lineær programmering opg 4'!$D$7=0,"-",((-A8396+'Lineær programmering opg 4'!$M$7)/'Lineær programmering opg 4'!$K$7)*-1)</f>
        <v>-</v>
      </c>
      <c r="H8396" s="167" t="str">
        <f>IF('Lineær programmering opg 4'!$C$8=0,"-",((-A8396+'Lineær programmering opg 4'!$M$8)/'Lineær programmering opg 4'!$K$8)*-1)</f>
        <v>-</v>
      </c>
      <c r="I8396" s="167" t="str">
        <f>IF('Lineær programmering opg 4'!$D$8=0,"-",'Lineær programmering opg 4'!$G$8)</f>
        <v>-</v>
      </c>
      <c r="J8396" s="295">
        <f>A8396*'Lineær programmering opg 4'!$C$11+Datatabel!C8396*'Lineær programmering opg 4'!$D$11</f>
        <v>44517.899999999725</v>
      </c>
      <c r="K8396" s="9">
        <f t="shared" si="657"/>
        <v>0</v>
      </c>
      <c r="L8396" s="9">
        <f t="shared" si="658"/>
        <v>0</v>
      </c>
    </row>
    <row r="8397" spans="1:12" ht="15" x14ac:dyDescent="0.25">
      <c r="A8397" s="167">
        <f t="shared" si="656"/>
        <v>38.544000000022187</v>
      </c>
      <c r="B8397" s="325">
        <f t="shared" si="659"/>
        <v>0.16060000000009245</v>
      </c>
      <c r="C8397" s="167">
        <f t="shared" si="655"/>
        <v>271.09199999998339</v>
      </c>
      <c r="D8397" s="167">
        <f>IF('Lineær programmering opg 4'!$M$4=0,"-",(-A8397+'Lineær programmering opg 4'!$M$4)/'Lineær programmering opg 4'!$K$4*-1)</f>
        <v>402.91199999995564</v>
      </c>
      <c r="E8397" s="167">
        <f>IF('Lineær programmering opg 4'!$M$5=0,"-",(-A8397+'Lineær programmering opg 4'!$M$5)/'Lineær programmering opg 4'!$K$5*-1)</f>
        <v>271.09199999998339</v>
      </c>
      <c r="F8397" s="167" t="str">
        <f>IF('Lineær programmering opg 4'!$E$6=0,"-",(-A8397+'Lineær programmering opg 4'!$M$6)/'Lineær programmering opg 4'!$K$6*-1)</f>
        <v>-</v>
      </c>
      <c r="G8397" s="167" t="str">
        <f>IF('Lineær programmering opg 4'!$D$7=0,"-",((-A8397+'Lineær programmering opg 4'!$M$7)/'Lineær programmering opg 4'!$K$7)*-1)</f>
        <v>-</v>
      </c>
      <c r="H8397" s="167" t="str">
        <f>IF('Lineær programmering opg 4'!$C$8=0,"-",((-A8397+'Lineær programmering opg 4'!$M$8)/'Lineær programmering opg 4'!$K$8)*-1)</f>
        <v>-</v>
      </c>
      <c r="I8397" s="167" t="str">
        <f>IF('Lineær programmering opg 4'!$D$8=0,"-",'Lineær programmering opg 4'!$G$8)</f>
        <v>-</v>
      </c>
      <c r="J8397" s="295">
        <f>A8397*'Lineær programmering opg 4'!$C$11+Datatabel!C8397*'Lineær programmering opg 4'!$D$11</f>
        <v>44518.199999999728</v>
      </c>
      <c r="K8397" s="9">
        <f t="shared" si="657"/>
        <v>0</v>
      </c>
      <c r="L8397" s="9">
        <f t="shared" si="658"/>
        <v>0</v>
      </c>
    </row>
    <row r="8398" spans="1:12" ht="15" x14ac:dyDescent="0.25">
      <c r="A8398" s="167">
        <f t="shared" si="656"/>
        <v>38.520000000022193</v>
      </c>
      <c r="B8398" s="325">
        <f t="shared" si="659"/>
        <v>0.16050000000009246</v>
      </c>
      <c r="C8398" s="167">
        <f t="shared" si="655"/>
        <v>271.10999999998336</v>
      </c>
      <c r="D8398" s="167">
        <f>IF('Lineær programmering opg 4'!$M$4=0,"-",(-A8398+'Lineær programmering opg 4'!$M$4)/'Lineær programmering opg 4'!$K$4*-1)</f>
        <v>402.95999999995558</v>
      </c>
      <c r="E8398" s="167">
        <f>IF('Lineær programmering opg 4'!$M$5=0,"-",(-A8398+'Lineær programmering opg 4'!$M$5)/'Lineær programmering opg 4'!$K$5*-1)</f>
        <v>271.10999999998336</v>
      </c>
      <c r="F8398" s="167" t="str">
        <f>IF('Lineær programmering opg 4'!$E$6=0,"-",(-A8398+'Lineær programmering opg 4'!$M$6)/'Lineær programmering opg 4'!$K$6*-1)</f>
        <v>-</v>
      </c>
      <c r="G8398" s="167" t="str">
        <f>IF('Lineær programmering opg 4'!$D$7=0,"-",((-A8398+'Lineær programmering opg 4'!$M$7)/'Lineær programmering opg 4'!$K$7)*-1)</f>
        <v>-</v>
      </c>
      <c r="H8398" s="167" t="str">
        <f>IF('Lineær programmering opg 4'!$C$8=0,"-",((-A8398+'Lineær programmering opg 4'!$M$8)/'Lineær programmering opg 4'!$K$8)*-1)</f>
        <v>-</v>
      </c>
      <c r="I8398" s="167" t="str">
        <f>IF('Lineær programmering opg 4'!$D$8=0,"-",'Lineær programmering opg 4'!$G$8)</f>
        <v>-</v>
      </c>
      <c r="J8398" s="295">
        <f>A8398*'Lineær programmering opg 4'!$C$11+Datatabel!C8398*'Lineær programmering opg 4'!$D$11</f>
        <v>44518.499999999724</v>
      </c>
      <c r="K8398" s="9">
        <f t="shared" si="657"/>
        <v>0</v>
      </c>
      <c r="L8398" s="9">
        <f t="shared" si="658"/>
        <v>0</v>
      </c>
    </row>
    <row r="8399" spans="1:12" ht="15" x14ac:dyDescent="0.25">
      <c r="A8399" s="167">
        <f t="shared" si="656"/>
        <v>38.496000000022192</v>
      </c>
      <c r="B8399" s="325">
        <f t="shared" si="659"/>
        <v>0.16040000000009247</v>
      </c>
      <c r="C8399" s="167">
        <f t="shared" si="655"/>
        <v>271.12799999998339</v>
      </c>
      <c r="D8399" s="167">
        <f>IF('Lineær programmering opg 4'!$M$4=0,"-",(-A8399+'Lineær programmering opg 4'!$M$4)/'Lineær programmering opg 4'!$K$4*-1)</f>
        <v>403.00799999995559</v>
      </c>
      <c r="E8399" s="167">
        <f>IF('Lineær programmering opg 4'!$M$5=0,"-",(-A8399+'Lineær programmering opg 4'!$M$5)/'Lineær programmering opg 4'!$K$5*-1)</f>
        <v>271.12799999998339</v>
      </c>
      <c r="F8399" s="167" t="str">
        <f>IF('Lineær programmering opg 4'!$E$6=0,"-",(-A8399+'Lineær programmering opg 4'!$M$6)/'Lineær programmering opg 4'!$K$6*-1)</f>
        <v>-</v>
      </c>
      <c r="G8399" s="167" t="str">
        <f>IF('Lineær programmering opg 4'!$D$7=0,"-",((-A8399+'Lineær programmering opg 4'!$M$7)/'Lineær programmering opg 4'!$K$7)*-1)</f>
        <v>-</v>
      </c>
      <c r="H8399" s="167" t="str">
        <f>IF('Lineær programmering opg 4'!$C$8=0,"-",((-A8399+'Lineær programmering opg 4'!$M$8)/'Lineær programmering opg 4'!$K$8)*-1)</f>
        <v>-</v>
      </c>
      <c r="I8399" s="167" t="str">
        <f>IF('Lineær programmering opg 4'!$D$8=0,"-",'Lineær programmering opg 4'!$G$8)</f>
        <v>-</v>
      </c>
      <c r="J8399" s="295">
        <f>A8399*'Lineær programmering opg 4'!$C$11+Datatabel!C8399*'Lineær programmering opg 4'!$D$11</f>
        <v>44518.799999999726</v>
      </c>
      <c r="K8399" s="9">
        <f t="shared" si="657"/>
        <v>0</v>
      </c>
      <c r="L8399" s="9">
        <f t="shared" si="658"/>
        <v>0</v>
      </c>
    </row>
    <row r="8400" spans="1:12" ht="15" x14ac:dyDescent="0.25">
      <c r="A8400" s="167">
        <f t="shared" si="656"/>
        <v>38.472000000022192</v>
      </c>
      <c r="B8400" s="325">
        <f t="shared" si="659"/>
        <v>0.16030000000009248</v>
      </c>
      <c r="C8400" s="167">
        <f t="shared" si="655"/>
        <v>271.14599999998336</v>
      </c>
      <c r="D8400" s="167">
        <f>IF('Lineær programmering opg 4'!$M$4=0,"-",(-A8400+'Lineær programmering opg 4'!$M$4)/'Lineær programmering opg 4'!$K$4*-1)</f>
        <v>403.05599999995559</v>
      </c>
      <c r="E8400" s="167">
        <f>IF('Lineær programmering opg 4'!$M$5=0,"-",(-A8400+'Lineær programmering opg 4'!$M$5)/'Lineær programmering opg 4'!$K$5*-1)</f>
        <v>271.14599999998336</v>
      </c>
      <c r="F8400" s="167" t="str">
        <f>IF('Lineær programmering opg 4'!$E$6=0,"-",(-A8400+'Lineær programmering opg 4'!$M$6)/'Lineær programmering opg 4'!$K$6*-1)</f>
        <v>-</v>
      </c>
      <c r="G8400" s="167" t="str">
        <f>IF('Lineær programmering opg 4'!$D$7=0,"-",((-A8400+'Lineær programmering opg 4'!$M$7)/'Lineær programmering opg 4'!$K$7)*-1)</f>
        <v>-</v>
      </c>
      <c r="H8400" s="167" t="str">
        <f>IF('Lineær programmering opg 4'!$C$8=0,"-",((-A8400+'Lineær programmering opg 4'!$M$8)/'Lineær programmering opg 4'!$K$8)*-1)</f>
        <v>-</v>
      </c>
      <c r="I8400" s="167" t="str">
        <f>IF('Lineær programmering opg 4'!$D$8=0,"-",'Lineær programmering opg 4'!$G$8)</f>
        <v>-</v>
      </c>
      <c r="J8400" s="295">
        <f>A8400*'Lineær programmering opg 4'!$C$11+Datatabel!C8400*'Lineær programmering opg 4'!$D$11</f>
        <v>44519.099999999722</v>
      </c>
      <c r="K8400" s="9">
        <f t="shared" si="657"/>
        <v>0</v>
      </c>
      <c r="L8400" s="9">
        <f t="shared" si="658"/>
        <v>0</v>
      </c>
    </row>
    <row r="8401" spans="1:12" ht="15" x14ac:dyDescent="0.25">
      <c r="A8401" s="167">
        <f t="shared" si="656"/>
        <v>38.448000000022198</v>
      </c>
      <c r="B8401" s="325">
        <f t="shared" si="659"/>
        <v>0.16020000000009249</v>
      </c>
      <c r="C8401" s="167">
        <f t="shared" si="655"/>
        <v>271.16399999998339</v>
      </c>
      <c r="D8401" s="167">
        <f>IF('Lineær programmering opg 4'!$M$4=0,"-",(-A8401+'Lineær programmering opg 4'!$M$4)/'Lineær programmering opg 4'!$K$4*-1)</f>
        <v>403.10399999995559</v>
      </c>
      <c r="E8401" s="167">
        <f>IF('Lineær programmering opg 4'!$M$5=0,"-",(-A8401+'Lineær programmering opg 4'!$M$5)/'Lineær programmering opg 4'!$K$5*-1)</f>
        <v>271.16399999998339</v>
      </c>
      <c r="F8401" s="167" t="str">
        <f>IF('Lineær programmering opg 4'!$E$6=0,"-",(-A8401+'Lineær programmering opg 4'!$M$6)/'Lineær programmering opg 4'!$K$6*-1)</f>
        <v>-</v>
      </c>
      <c r="G8401" s="167" t="str">
        <f>IF('Lineær programmering opg 4'!$D$7=0,"-",((-A8401+'Lineær programmering opg 4'!$M$7)/'Lineær programmering opg 4'!$K$7)*-1)</f>
        <v>-</v>
      </c>
      <c r="H8401" s="167" t="str">
        <f>IF('Lineær programmering opg 4'!$C$8=0,"-",((-A8401+'Lineær programmering opg 4'!$M$8)/'Lineær programmering opg 4'!$K$8)*-1)</f>
        <v>-</v>
      </c>
      <c r="I8401" s="167" t="str">
        <f>IF('Lineær programmering opg 4'!$D$8=0,"-",'Lineær programmering opg 4'!$G$8)</f>
        <v>-</v>
      </c>
      <c r="J8401" s="295">
        <f>A8401*'Lineær programmering opg 4'!$C$11+Datatabel!C8401*'Lineær programmering opg 4'!$D$11</f>
        <v>44519.399999999732</v>
      </c>
      <c r="K8401" s="9">
        <f t="shared" si="657"/>
        <v>0</v>
      </c>
      <c r="L8401" s="9">
        <f t="shared" si="658"/>
        <v>0</v>
      </c>
    </row>
    <row r="8402" spans="1:12" ht="15" x14ac:dyDescent="0.25">
      <c r="A8402" s="167">
        <f t="shared" si="656"/>
        <v>38.424000000022204</v>
      </c>
      <c r="B8402" s="325">
        <f t="shared" si="659"/>
        <v>0.1601000000000925</v>
      </c>
      <c r="C8402" s="167">
        <f t="shared" si="655"/>
        <v>271.18199999998336</v>
      </c>
      <c r="D8402" s="167">
        <f>IF('Lineær programmering opg 4'!$M$4=0,"-",(-A8402+'Lineær programmering opg 4'!$M$4)/'Lineær programmering opg 4'!$K$4*-1)</f>
        <v>403.15199999995559</v>
      </c>
      <c r="E8402" s="167">
        <f>IF('Lineær programmering opg 4'!$M$5=0,"-",(-A8402+'Lineær programmering opg 4'!$M$5)/'Lineær programmering opg 4'!$K$5*-1)</f>
        <v>271.18199999998336</v>
      </c>
      <c r="F8402" s="167" t="str">
        <f>IF('Lineær programmering opg 4'!$E$6=0,"-",(-A8402+'Lineær programmering opg 4'!$M$6)/'Lineær programmering opg 4'!$K$6*-1)</f>
        <v>-</v>
      </c>
      <c r="G8402" s="167" t="str">
        <f>IF('Lineær programmering opg 4'!$D$7=0,"-",((-A8402+'Lineær programmering opg 4'!$M$7)/'Lineær programmering opg 4'!$K$7)*-1)</f>
        <v>-</v>
      </c>
      <c r="H8402" s="167" t="str">
        <f>IF('Lineær programmering opg 4'!$C$8=0,"-",((-A8402+'Lineær programmering opg 4'!$M$8)/'Lineær programmering opg 4'!$K$8)*-1)</f>
        <v>-</v>
      </c>
      <c r="I8402" s="167" t="str">
        <f>IF('Lineær programmering opg 4'!$D$8=0,"-",'Lineær programmering opg 4'!$G$8)</f>
        <v>-</v>
      </c>
      <c r="J8402" s="295">
        <f>A8402*'Lineær programmering opg 4'!$C$11+Datatabel!C8402*'Lineær programmering opg 4'!$D$11</f>
        <v>44519.699999999728</v>
      </c>
      <c r="K8402" s="9">
        <f t="shared" si="657"/>
        <v>0</v>
      </c>
      <c r="L8402" s="9">
        <f t="shared" si="658"/>
        <v>0</v>
      </c>
    </row>
    <row r="8403" spans="1:12" ht="15" x14ac:dyDescent="0.25">
      <c r="A8403" s="167">
        <f t="shared" si="656"/>
        <v>38.400000000022203</v>
      </c>
      <c r="B8403" s="325">
        <f t="shared" si="659"/>
        <v>0.16000000000009251</v>
      </c>
      <c r="C8403" s="167">
        <f t="shared" si="655"/>
        <v>271.19999999998339</v>
      </c>
      <c r="D8403" s="167">
        <f>IF('Lineær programmering opg 4'!$M$4=0,"-",(-A8403+'Lineær programmering opg 4'!$M$4)/'Lineær programmering opg 4'!$K$4*-1)</f>
        <v>403.19999999995559</v>
      </c>
      <c r="E8403" s="167">
        <f>IF('Lineær programmering opg 4'!$M$5=0,"-",(-A8403+'Lineær programmering opg 4'!$M$5)/'Lineær programmering opg 4'!$K$5*-1)</f>
        <v>271.19999999998339</v>
      </c>
      <c r="F8403" s="167" t="str">
        <f>IF('Lineær programmering opg 4'!$E$6=0,"-",(-A8403+'Lineær programmering opg 4'!$M$6)/'Lineær programmering opg 4'!$K$6*-1)</f>
        <v>-</v>
      </c>
      <c r="G8403" s="167" t="str">
        <f>IF('Lineær programmering opg 4'!$D$7=0,"-",((-A8403+'Lineær programmering opg 4'!$M$7)/'Lineær programmering opg 4'!$K$7)*-1)</f>
        <v>-</v>
      </c>
      <c r="H8403" s="167" t="str">
        <f>IF('Lineær programmering opg 4'!$C$8=0,"-",((-A8403+'Lineær programmering opg 4'!$M$8)/'Lineær programmering opg 4'!$K$8)*-1)</f>
        <v>-</v>
      </c>
      <c r="I8403" s="167" t="str">
        <f>IF('Lineær programmering opg 4'!$D$8=0,"-",'Lineær programmering opg 4'!$G$8)</f>
        <v>-</v>
      </c>
      <c r="J8403" s="295">
        <f>A8403*'Lineær programmering opg 4'!$C$11+Datatabel!C8403*'Lineær programmering opg 4'!$D$11</f>
        <v>44519.999999999731</v>
      </c>
      <c r="K8403" s="9">
        <f t="shared" si="657"/>
        <v>0</v>
      </c>
      <c r="L8403" s="9">
        <f t="shared" si="658"/>
        <v>0</v>
      </c>
    </row>
    <row r="8404" spans="1:12" ht="15" x14ac:dyDescent="0.25">
      <c r="A8404" s="167">
        <f t="shared" si="656"/>
        <v>38.376000000022202</v>
      </c>
      <c r="B8404" s="325">
        <f t="shared" si="659"/>
        <v>0.15990000000009252</v>
      </c>
      <c r="C8404" s="167">
        <f t="shared" si="655"/>
        <v>271.21799999998336</v>
      </c>
      <c r="D8404" s="167">
        <f>IF('Lineær programmering opg 4'!$M$4=0,"-",(-A8404+'Lineær programmering opg 4'!$M$4)/'Lineær programmering opg 4'!$K$4*-1)</f>
        <v>403.2479999999556</v>
      </c>
      <c r="E8404" s="167">
        <f>IF('Lineær programmering opg 4'!$M$5=0,"-",(-A8404+'Lineær programmering opg 4'!$M$5)/'Lineær programmering opg 4'!$K$5*-1)</f>
        <v>271.21799999998336</v>
      </c>
      <c r="F8404" s="167" t="str">
        <f>IF('Lineær programmering opg 4'!$E$6=0,"-",(-A8404+'Lineær programmering opg 4'!$M$6)/'Lineær programmering opg 4'!$K$6*-1)</f>
        <v>-</v>
      </c>
      <c r="G8404" s="167" t="str">
        <f>IF('Lineær programmering opg 4'!$D$7=0,"-",((-A8404+'Lineær programmering opg 4'!$M$7)/'Lineær programmering opg 4'!$K$7)*-1)</f>
        <v>-</v>
      </c>
      <c r="H8404" s="167" t="str">
        <f>IF('Lineær programmering opg 4'!$C$8=0,"-",((-A8404+'Lineær programmering opg 4'!$M$8)/'Lineær programmering opg 4'!$K$8)*-1)</f>
        <v>-</v>
      </c>
      <c r="I8404" s="167" t="str">
        <f>IF('Lineær programmering opg 4'!$D$8=0,"-",'Lineær programmering opg 4'!$G$8)</f>
        <v>-</v>
      </c>
      <c r="J8404" s="295">
        <f>A8404*'Lineær programmering opg 4'!$C$11+Datatabel!C8404*'Lineær programmering opg 4'!$D$11</f>
        <v>44520.299999999719</v>
      </c>
      <c r="K8404" s="9">
        <f t="shared" si="657"/>
        <v>0</v>
      </c>
      <c r="L8404" s="9">
        <f t="shared" si="658"/>
        <v>0</v>
      </c>
    </row>
    <row r="8405" spans="1:12" ht="15" x14ac:dyDescent="0.25">
      <c r="A8405" s="167">
        <f t="shared" si="656"/>
        <v>38.352000000022208</v>
      </c>
      <c r="B8405" s="325">
        <f t="shared" si="659"/>
        <v>0.15980000000009253</v>
      </c>
      <c r="C8405" s="167">
        <f t="shared" si="655"/>
        <v>271.23599999998339</v>
      </c>
      <c r="D8405" s="167">
        <f>IF('Lineær programmering opg 4'!$M$4=0,"-",(-A8405+'Lineær programmering opg 4'!$M$4)/'Lineær programmering opg 4'!$K$4*-1)</f>
        <v>403.2959999999556</v>
      </c>
      <c r="E8405" s="167">
        <f>IF('Lineær programmering opg 4'!$M$5=0,"-",(-A8405+'Lineær programmering opg 4'!$M$5)/'Lineær programmering opg 4'!$K$5*-1)</f>
        <v>271.23599999998339</v>
      </c>
      <c r="F8405" s="167" t="str">
        <f>IF('Lineær programmering opg 4'!$E$6=0,"-",(-A8405+'Lineær programmering opg 4'!$M$6)/'Lineær programmering opg 4'!$K$6*-1)</f>
        <v>-</v>
      </c>
      <c r="G8405" s="167" t="str">
        <f>IF('Lineær programmering opg 4'!$D$7=0,"-",((-A8405+'Lineær programmering opg 4'!$M$7)/'Lineær programmering opg 4'!$K$7)*-1)</f>
        <v>-</v>
      </c>
      <c r="H8405" s="167" t="str">
        <f>IF('Lineær programmering opg 4'!$C$8=0,"-",((-A8405+'Lineær programmering opg 4'!$M$8)/'Lineær programmering opg 4'!$K$8)*-1)</f>
        <v>-</v>
      </c>
      <c r="I8405" s="167" t="str">
        <f>IF('Lineær programmering opg 4'!$D$8=0,"-",'Lineær programmering opg 4'!$G$8)</f>
        <v>-</v>
      </c>
      <c r="J8405" s="295">
        <f>A8405*'Lineær programmering opg 4'!$C$11+Datatabel!C8405*'Lineær programmering opg 4'!$D$11</f>
        <v>44520.599999999729</v>
      </c>
      <c r="K8405" s="9">
        <f t="shared" si="657"/>
        <v>0</v>
      </c>
      <c r="L8405" s="9">
        <f t="shared" si="658"/>
        <v>0</v>
      </c>
    </row>
    <row r="8406" spans="1:12" ht="15" x14ac:dyDescent="0.25">
      <c r="A8406" s="167">
        <f t="shared" si="656"/>
        <v>38.328000000022215</v>
      </c>
      <c r="B8406" s="325">
        <f t="shared" si="659"/>
        <v>0.15970000000009255</v>
      </c>
      <c r="C8406" s="167">
        <f t="shared" si="655"/>
        <v>271.25399999998336</v>
      </c>
      <c r="D8406" s="167">
        <f>IF('Lineær programmering opg 4'!$M$4=0,"-",(-A8406+'Lineær programmering opg 4'!$M$4)/'Lineær programmering opg 4'!$K$4*-1)</f>
        <v>403.3439999999556</v>
      </c>
      <c r="E8406" s="167">
        <f>IF('Lineær programmering opg 4'!$M$5=0,"-",(-A8406+'Lineær programmering opg 4'!$M$5)/'Lineær programmering opg 4'!$K$5*-1)</f>
        <v>271.25399999998336</v>
      </c>
      <c r="F8406" s="167" t="str">
        <f>IF('Lineær programmering opg 4'!$E$6=0,"-",(-A8406+'Lineær programmering opg 4'!$M$6)/'Lineær programmering opg 4'!$K$6*-1)</f>
        <v>-</v>
      </c>
      <c r="G8406" s="167" t="str">
        <f>IF('Lineær programmering opg 4'!$D$7=0,"-",((-A8406+'Lineær programmering opg 4'!$M$7)/'Lineær programmering opg 4'!$K$7)*-1)</f>
        <v>-</v>
      </c>
      <c r="H8406" s="167" t="str">
        <f>IF('Lineær programmering opg 4'!$C$8=0,"-",((-A8406+'Lineær programmering opg 4'!$M$8)/'Lineær programmering opg 4'!$K$8)*-1)</f>
        <v>-</v>
      </c>
      <c r="I8406" s="167" t="str">
        <f>IF('Lineær programmering opg 4'!$D$8=0,"-",'Lineær programmering opg 4'!$G$8)</f>
        <v>-</v>
      </c>
      <c r="J8406" s="295">
        <f>A8406*'Lineær programmering opg 4'!$C$11+Datatabel!C8406*'Lineær programmering opg 4'!$D$11</f>
        <v>44520.899999999725</v>
      </c>
      <c r="K8406" s="9">
        <f t="shared" si="657"/>
        <v>0</v>
      </c>
      <c r="L8406" s="9">
        <f t="shared" si="658"/>
        <v>0</v>
      </c>
    </row>
    <row r="8407" spans="1:12" ht="15" x14ac:dyDescent="0.25">
      <c r="A8407" s="167">
        <f t="shared" si="656"/>
        <v>38.304000000022214</v>
      </c>
      <c r="B8407" s="325">
        <f t="shared" si="659"/>
        <v>0.15960000000009256</v>
      </c>
      <c r="C8407" s="167">
        <f t="shared" si="655"/>
        <v>271.27199999998339</v>
      </c>
      <c r="D8407" s="167">
        <f>IF('Lineær programmering opg 4'!$M$4=0,"-",(-A8407+'Lineær programmering opg 4'!$M$4)/'Lineær programmering opg 4'!$K$4*-1)</f>
        <v>403.3919999999556</v>
      </c>
      <c r="E8407" s="167">
        <f>IF('Lineær programmering opg 4'!$M$5=0,"-",(-A8407+'Lineær programmering opg 4'!$M$5)/'Lineær programmering opg 4'!$K$5*-1)</f>
        <v>271.27199999998339</v>
      </c>
      <c r="F8407" s="167" t="str">
        <f>IF('Lineær programmering opg 4'!$E$6=0,"-",(-A8407+'Lineær programmering opg 4'!$M$6)/'Lineær programmering opg 4'!$K$6*-1)</f>
        <v>-</v>
      </c>
      <c r="G8407" s="167" t="str">
        <f>IF('Lineær programmering opg 4'!$D$7=0,"-",((-A8407+'Lineær programmering opg 4'!$M$7)/'Lineær programmering opg 4'!$K$7)*-1)</f>
        <v>-</v>
      </c>
      <c r="H8407" s="167" t="str">
        <f>IF('Lineær programmering opg 4'!$C$8=0,"-",((-A8407+'Lineær programmering opg 4'!$M$8)/'Lineær programmering opg 4'!$K$8)*-1)</f>
        <v>-</v>
      </c>
      <c r="I8407" s="167" t="str">
        <f>IF('Lineær programmering opg 4'!$D$8=0,"-",'Lineær programmering opg 4'!$G$8)</f>
        <v>-</v>
      </c>
      <c r="J8407" s="295">
        <f>A8407*'Lineær programmering opg 4'!$C$11+Datatabel!C8407*'Lineær programmering opg 4'!$D$11</f>
        <v>44521.199999999728</v>
      </c>
      <c r="K8407" s="9">
        <f t="shared" si="657"/>
        <v>0</v>
      </c>
      <c r="L8407" s="9">
        <f t="shared" si="658"/>
        <v>0</v>
      </c>
    </row>
    <row r="8408" spans="1:12" ht="15" x14ac:dyDescent="0.25">
      <c r="A8408" s="167">
        <f t="shared" si="656"/>
        <v>38.280000000022213</v>
      </c>
      <c r="B8408" s="325">
        <f t="shared" si="659"/>
        <v>0.15950000000009257</v>
      </c>
      <c r="C8408" s="167">
        <f t="shared" si="655"/>
        <v>271.28999999998337</v>
      </c>
      <c r="D8408" s="167">
        <f>IF('Lineær programmering opg 4'!$M$4=0,"-",(-A8408+'Lineær programmering opg 4'!$M$4)/'Lineær programmering opg 4'!$K$4*-1)</f>
        <v>403.4399999999556</v>
      </c>
      <c r="E8408" s="167">
        <f>IF('Lineær programmering opg 4'!$M$5=0,"-",(-A8408+'Lineær programmering opg 4'!$M$5)/'Lineær programmering opg 4'!$K$5*-1)</f>
        <v>271.28999999998337</v>
      </c>
      <c r="F8408" s="167" t="str">
        <f>IF('Lineær programmering opg 4'!$E$6=0,"-",(-A8408+'Lineær programmering opg 4'!$M$6)/'Lineær programmering opg 4'!$K$6*-1)</f>
        <v>-</v>
      </c>
      <c r="G8408" s="167" t="str">
        <f>IF('Lineær programmering opg 4'!$D$7=0,"-",((-A8408+'Lineær programmering opg 4'!$M$7)/'Lineær programmering opg 4'!$K$7)*-1)</f>
        <v>-</v>
      </c>
      <c r="H8408" s="167" t="str">
        <f>IF('Lineær programmering opg 4'!$C$8=0,"-",((-A8408+'Lineær programmering opg 4'!$M$8)/'Lineær programmering opg 4'!$K$8)*-1)</f>
        <v>-</v>
      </c>
      <c r="I8408" s="167" t="str">
        <f>IF('Lineær programmering opg 4'!$D$8=0,"-",'Lineær programmering opg 4'!$G$8)</f>
        <v>-</v>
      </c>
      <c r="J8408" s="295">
        <f>A8408*'Lineær programmering opg 4'!$C$11+Datatabel!C8408*'Lineær programmering opg 4'!$D$11</f>
        <v>44521.499999999724</v>
      </c>
      <c r="K8408" s="9">
        <f t="shared" si="657"/>
        <v>0</v>
      </c>
      <c r="L8408" s="9">
        <f t="shared" si="658"/>
        <v>0</v>
      </c>
    </row>
    <row r="8409" spans="1:12" ht="15" x14ac:dyDescent="0.25">
      <c r="A8409" s="167">
        <f t="shared" si="656"/>
        <v>38.256000000022219</v>
      </c>
      <c r="B8409" s="325">
        <f t="shared" si="659"/>
        <v>0.15940000000009258</v>
      </c>
      <c r="C8409" s="167">
        <f t="shared" si="655"/>
        <v>271.30799999998339</v>
      </c>
      <c r="D8409" s="167">
        <f>IF('Lineær programmering opg 4'!$M$4=0,"-",(-A8409+'Lineær programmering opg 4'!$M$4)/'Lineær programmering opg 4'!$K$4*-1)</f>
        <v>403.48799999995555</v>
      </c>
      <c r="E8409" s="167">
        <f>IF('Lineær programmering opg 4'!$M$5=0,"-",(-A8409+'Lineær programmering opg 4'!$M$5)/'Lineær programmering opg 4'!$K$5*-1)</f>
        <v>271.30799999998339</v>
      </c>
      <c r="F8409" s="167" t="str">
        <f>IF('Lineær programmering opg 4'!$E$6=0,"-",(-A8409+'Lineær programmering opg 4'!$M$6)/'Lineær programmering opg 4'!$K$6*-1)</f>
        <v>-</v>
      </c>
      <c r="G8409" s="167" t="str">
        <f>IF('Lineær programmering opg 4'!$D$7=0,"-",((-A8409+'Lineær programmering opg 4'!$M$7)/'Lineær programmering opg 4'!$K$7)*-1)</f>
        <v>-</v>
      </c>
      <c r="H8409" s="167" t="str">
        <f>IF('Lineær programmering opg 4'!$C$8=0,"-",((-A8409+'Lineær programmering opg 4'!$M$8)/'Lineær programmering opg 4'!$K$8)*-1)</f>
        <v>-</v>
      </c>
      <c r="I8409" s="167" t="str">
        <f>IF('Lineær programmering opg 4'!$D$8=0,"-",'Lineær programmering opg 4'!$G$8)</f>
        <v>-</v>
      </c>
      <c r="J8409" s="295">
        <f>A8409*'Lineær programmering opg 4'!$C$11+Datatabel!C8409*'Lineær programmering opg 4'!$D$11</f>
        <v>44521.799999999734</v>
      </c>
      <c r="K8409" s="9">
        <f t="shared" si="657"/>
        <v>0</v>
      </c>
      <c r="L8409" s="9">
        <f t="shared" si="658"/>
        <v>0</v>
      </c>
    </row>
    <row r="8410" spans="1:12" ht="15" x14ac:dyDescent="0.25">
      <c r="A8410" s="167">
        <f t="shared" si="656"/>
        <v>38.232000000022225</v>
      </c>
      <c r="B8410" s="325">
        <f t="shared" si="659"/>
        <v>0.15930000000009259</v>
      </c>
      <c r="C8410" s="167">
        <f t="shared" si="655"/>
        <v>271.32599999998331</v>
      </c>
      <c r="D8410" s="167">
        <f>IF('Lineær programmering opg 4'!$M$4=0,"-",(-A8410+'Lineær programmering opg 4'!$M$4)/'Lineær programmering opg 4'!$K$4*-1)</f>
        <v>403.53599999995555</v>
      </c>
      <c r="E8410" s="167">
        <f>IF('Lineær programmering opg 4'!$M$5=0,"-",(-A8410+'Lineær programmering opg 4'!$M$5)/'Lineær programmering opg 4'!$K$5*-1)</f>
        <v>271.32599999998331</v>
      </c>
      <c r="F8410" s="167" t="str">
        <f>IF('Lineær programmering opg 4'!$E$6=0,"-",(-A8410+'Lineær programmering opg 4'!$M$6)/'Lineær programmering opg 4'!$K$6*-1)</f>
        <v>-</v>
      </c>
      <c r="G8410" s="167" t="str">
        <f>IF('Lineær programmering opg 4'!$D$7=0,"-",((-A8410+'Lineær programmering opg 4'!$M$7)/'Lineær programmering opg 4'!$K$7)*-1)</f>
        <v>-</v>
      </c>
      <c r="H8410" s="167" t="str">
        <f>IF('Lineær programmering opg 4'!$C$8=0,"-",((-A8410+'Lineær programmering opg 4'!$M$8)/'Lineær programmering opg 4'!$K$8)*-1)</f>
        <v>-</v>
      </c>
      <c r="I8410" s="167" t="str">
        <f>IF('Lineær programmering opg 4'!$D$8=0,"-",'Lineær programmering opg 4'!$G$8)</f>
        <v>-</v>
      </c>
      <c r="J8410" s="295">
        <f>A8410*'Lineær programmering opg 4'!$C$11+Datatabel!C8410*'Lineær programmering opg 4'!$D$11</f>
        <v>44522.099999999722</v>
      </c>
      <c r="K8410" s="9">
        <f t="shared" si="657"/>
        <v>0</v>
      </c>
      <c r="L8410" s="9">
        <f t="shared" si="658"/>
        <v>0</v>
      </c>
    </row>
    <row r="8411" spans="1:12" ht="15" x14ac:dyDescent="0.25">
      <c r="A8411" s="167">
        <f t="shared" si="656"/>
        <v>38.208000000022224</v>
      </c>
      <c r="B8411" s="325">
        <f t="shared" si="659"/>
        <v>0.1592000000000926</v>
      </c>
      <c r="C8411" s="167">
        <f t="shared" si="655"/>
        <v>271.34399999998334</v>
      </c>
      <c r="D8411" s="167">
        <f>IF('Lineær programmering opg 4'!$M$4=0,"-",(-A8411+'Lineær programmering opg 4'!$M$4)/'Lineær programmering opg 4'!$K$4*-1)</f>
        <v>403.58399999995555</v>
      </c>
      <c r="E8411" s="167">
        <f>IF('Lineær programmering opg 4'!$M$5=0,"-",(-A8411+'Lineær programmering opg 4'!$M$5)/'Lineær programmering opg 4'!$K$5*-1)</f>
        <v>271.34399999998334</v>
      </c>
      <c r="F8411" s="167" t="str">
        <f>IF('Lineær programmering opg 4'!$E$6=0,"-",(-A8411+'Lineær programmering opg 4'!$M$6)/'Lineær programmering opg 4'!$K$6*-1)</f>
        <v>-</v>
      </c>
      <c r="G8411" s="167" t="str">
        <f>IF('Lineær programmering opg 4'!$D$7=0,"-",((-A8411+'Lineær programmering opg 4'!$M$7)/'Lineær programmering opg 4'!$K$7)*-1)</f>
        <v>-</v>
      </c>
      <c r="H8411" s="167" t="str">
        <f>IF('Lineær programmering opg 4'!$C$8=0,"-",((-A8411+'Lineær programmering opg 4'!$M$8)/'Lineær programmering opg 4'!$K$8)*-1)</f>
        <v>-</v>
      </c>
      <c r="I8411" s="167" t="str">
        <f>IF('Lineær programmering opg 4'!$D$8=0,"-",'Lineær programmering opg 4'!$G$8)</f>
        <v>-</v>
      </c>
      <c r="J8411" s="295">
        <f>A8411*'Lineær programmering opg 4'!$C$11+Datatabel!C8411*'Lineær programmering opg 4'!$D$11</f>
        <v>44522.399999999725</v>
      </c>
      <c r="K8411" s="9">
        <f t="shared" si="657"/>
        <v>0</v>
      </c>
      <c r="L8411" s="9">
        <f t="shared" si="658"/>
        <v>0</v>
      </c>
    </row>
    <row r="8412" spans="1:12" ht="15" x14ac:dyDescent="0.25">
      <c r="A8412" s="167">
        <f t="shared" si="656"/>
        <v>38.184000000022223</v>
      </c>
      <c r="B8412" s="325">
        <f t="shared" si="659"/>
        <v>0.15910000000009261</v>
      </c>
      <c r="C8412" s="167">
        <f t="shared" si="655"/>
        <v>271.36199999998331</v>
      </c>
      <c r="D8412" s="167">
        <f>IF('Lineær programmering opg 4'!$M$4=0,"-",(-A8412+'Lineær programmering opg 4'!$M$4)/'Lineær programmering opg 4'!$K$4*-1)</f>
        <v>403.63199999995555</v>
      </c>
      <c r="E8412" s="167">
        <f>IF('Lineær programmering opg 4'!$M$5=0,"-",(-A8412+'Lineær programmering opg 4'!$M$5)/'Lineær programmering opg 4'!$K$5*-1)</f>
        <v>271.36199999998331</v>
      </c>
      <c r="F8412" s="167" t="str">
        <f>IF('Lineær programmering opg 4'!$E$6=0,"-",(-A8412+'Lineær programmering opg 4'!$M$6)/'Lineær programmering opg 4'!$K$6*-1)</f>
        <v>-</v>
      </c>
      <c r="G8412" s="167" t="str">
        <f>IF('Lineær programmering opg 4'!$D$7=0,"-",((-A8412+'Lineær programmering opg 4'!$M$7)/'Lineær programmering opg 4'!$K$7)*-1)</f>
        <v>-</v>
      </c>
      <c r="H8412" s="167" t="str">
        <f>IF('Lineær programmering opg 4'!$C$8=0,"-",((-A8412+'Lineær programmering opg 4'!$M$8)/'Lineær programmering opg 4'!$K$8)*-1)</f>
        <v>-</v>
      </c>
      <c r="I8412" s="167" t="str">
        <f>IF('Lineær programmering opg 4'!$D$8=0,"-",'Lineær programmering opg 4'!$G$8)</f>
        <v>-</v>
      </c>
      <c r="J8412" s="295">
        <f>A8412*'Lineær programmering opg 4'!$C$11+Datatabel!C8412*'Lineær programmering opg 4'!$D$11</f>
        <v>44522.699999999721</v>
      </c>
      <c r="K8412" s="9">
        <f t="shared" si="657"/>
        <v>0</v>
      </c>
      <c r="L8412" s="9">
        <f t="shared" si="658"/>
        <v>0</v>
      </c>
    </row>
    <row r="8413" spans="1:12" ht="15" x14ac:dyDescent="0.25">
      <c r="A8413" s="167">
        <f t="shared" si="656"/>
        <v>38.160000000022229</v>
      </c>
      <c r="B8413" s="325">
        <f t="shared" si="659"/>
        <v>0.15900000000009262</v>
      </c>
      <c r="C8413" s="167">
        <f t="shared" si="655"/>
        <v>271.37999999998334</v>
      </c>
      <c r="D8413" s="167">
        <f>IF('Lineær programmering opg 4'!$M$4=0,"-",(-A8413+'Lineær programmering opg 4'!$M$4)/'Lineær programmering opg 4'!$K$4*-1)</f>
        <v>403.67999999995556</v>
      </c>
      <c r="E8413" s="167">
        <f>IF('Lineær programmering opg 4'!$M$5=0,"-",(-A8413+'Lineær programmering opg 4'!$M$5)/'Lineær programmering opg 4'!$K$5*-1)</f>
        <v>271.37999999998334</v>
      </c>
      <c r="F8413" s="167" t="str">
        <f>IF('Lineær programmering opg 4'!$E$6=0,"-",(-A8413+'Lineær programmering opg 4'!$M$6)/'Lineær programmering opg 4'!$K$6*-1)</f>
        <v>-</v>
      </c>
      <c r="G8413" s="167" t="str">
        <f>IF('Lineær programmering opg 4'!$D$7=0,"-",((-A8413+'Lineær programmering opg 4'!$M$7)/'Lineær programmering opg 4'!$K$7)*-1)</f>
        <v>-</v>
      </c>
      <c r="H8413" s="167" t="str">
        <f>IF('Lineær programmering opg 4'!$C$8=0,"-",((-A8413+'Lineær programmering opg 4'!$M$8)/'Lineær programmering opg 4'!$K$8)*-1)</f>
        <v>-</v>
      </c>
      <c r="I8413" s="167" t="str">
        <f>IF('Lineær programmering opg 4'!$D$8=0,"-",'Lineær programmering opg 4'!$G$8)</f>
        <v>-</v>
      </c>
      <c r="J8413" s="295">
        <f>A8413*'Lineær programmering opg 4'!$C$11+Datatabel!C8413*'Lineær programmering opg 4'!$D$11</f>
        <v>44522.999999999724</v>
      </c>
      <c r="K8413" s="9">
        <f t="shared" si="657"/>
        <v>0</v>
      </c>
      <c r="L8413" s="9">
        <f t="shared" si="658"/>
        <v>0</v>
      </c>
    </row>
    <row r="8414" spans="1:12" ht="15" x14ac:dyDescent="0.25">
      <c r="A8414" s="167">
        <f t="shared" si="656"/>
        <v>38.136000000022236</v>
      </c>
      <c r="B8414" s="325">
        <f t="shared" si="659"/>
        <v>0.15890000000009263</v>
      </c>
      <c r="C8414" s="167">
        <f t="shared" si="655"/>
        <v>271.39799999998331</v>
      </c>
      <c r="D8414" s="167">
        <f>IF('Lineær programmering opg 4'!$M$4=0,"-",(-A8414+'Lineær programmering opg 4'!$M$4)/'Lineær programmering opg 4'!$K$4*-1)</f>
        <v>403.7279999999555</v>
      </c>
      <c r="E8414" s="167">
        <f>IF('Lineær programmering opg 4'!$M$5=0,"-",(-A8414+'Lineær programmering opg 4'!$M$5)/'Lineær programmering opg 4'!$K$5*-1)</f>
        <v>271.39799999998331</v>
      </c>
      <c r="F8414" s="167" t="str">
        <f>IF('Lineær programmering opg 4'!$E$6=0,"-",(-A8414+'Lineær programmering opg 4'!$M$6)/'Lineær programmering opg 4'!$K$6*-1)</f>
        <v>-</v>
      </c>
      <c r="G8414" s="167" t="str">
        <f>IF('Lineær programmering opg 4'!$D$7=0,"-",((-A8414+'Lineær programmering opg 4'!$M$7)/'Lineær programmering opg 4'!$K$7)*-1)</f>
        <v>-</v>
      </c>
      <c r="H8414" s="167" t="str">
        <f>IF('Lineær programmering opg 4'!$C$8=0,"-",((-A8414+'Lineær programmering opg 4'!$M$8)/'Lineær programmering opg 4'!$K$8)*-1)</f>
        <v>-</v>
      </c>
      <c r="I8414" s="167" t="str">
        <f>IF('Lineær programmering opg 4'!$D$8=0,"-",'Lineær programmering opg 4'!$G$8)</f>
        <v>-</v>
      </c>
      <c r="J8414" s="295">
        <f>A8414*'Lineær programmering opg 4'!$C$11+Datatabel!C8414*'Lineær programmering opg 4'!$D$11</f>
        <v>44523.299999999719</v>
      </c>
      <c r="K8414" s="9">
        <f t="shared" si="657"/>
        <v>0</v>
      </c>
      <c r="L8414" s="9">
        <f t="shared" si="658"/>
        <v>0</v>
      </c>
    </row>
    <row r="8415" spans="1:12" ht="15" x14ac:dyDescent="0.25">
      <c r="A8415" s="167">
        <f t="shared" si="656"/>
        <v>38.112000000022235</v>
      </c>
      <c r="B8415" s="325">
        <f t="shared" si="659"/>
        <v>0.15880000000009264</v>
      </c>
      <c r="C8415" s="167">
        <f t="shared" si="655"/>
        <v>271.41599999998334</v>
      </c>
      <c r="D8415" s="167">
        <f>IF('Lineær programmering opg 4'!$M$4=0,"-",(-A8415+'Lineær programmering opg 4'!$M$4)/'Lineær programmering opg 4'!$K$4*-1)</f>
        <v>403.7759999999555</v>
      </c>
      <c r="E8415" s="167">
        <f>IF('Lineær programmering opg 4'!$M$5=0,"-",(-A8415+'Lineær programmering opg 4'!$M$5)/'Lineær programmering opg 4'!$K$5*-1)</f>
        <v>271.41599999998334</v>
      </c>
      <c r="F8415" s="167" t="str">
        <f>IF('Lineær programmering opg 4'!$E$6=0,"-",(-A8415+'Lineær programmering opg 4'!$M$6)/'Lineær programmering opg 4'!$K$6*-1)</f>
        <v>-</v>
      </c>
      <c r="G8415" s="167" t="str">
        <f>IF('Lineær programmering opg 4'!$D$7=0,"-",((-A8415+'Lineær programmering opg 4'!$M$7)/'Lineær programmering opg 4'!$K$7)*-1)</f>
        <v>-</v>
      </c>
      <c r="H8415" s="167" t="str">
        <f>IF('Lineær programmering opg 4'!$C$8=0,"-",((-A8415+'Lineær programmering opg 4'!$M$8)/'Lineær programmering opg 4'!$K$8)*-1)</f>
        <v>-</v>
      </c>
      <c r="I8415" s="167" t="str">
        <f>IF('Lineær programmering opg 4'!$D$8=0,"-",'Lineær programmering opg 4'!$G$8)</f>
        <v>-</v>
      </c>
      <c r="J8415" s="295">
        <f>A8415*'Lineær programmering opg 4'!$C$11+Datatabel!C8415*'Lineær programmering opg 4'!$D$11</f>
        <v>44523.599999999722</v>
      </c>
      <c r="K8415" s="9">
        <f t="shared" si="657"/>
        <v>0</v>
      </c>
      <c r="L8415" s="9">
        <f t="shared" si="658"/>
        <v>0</v>
      </c>
    </row>
    <row r="8416" spans="1:12" ht="15" x14ac:dyDescent="0.25">
      <c r="A8416" s="167">
        <f t="shared" si="656"/>
        <v>38.088000000022234</v>
      </c>
      <c r="B8416" s="325">
        <f t="shared" si="659"/>
        <v>0.15870000000009266</v>
      </c>
      <c r="C8416" s="167">
        <f t="shared" si="655"/>
        <v>271.43399999998331</v>
      </c>
      <c r="D8416" s="167">
        <f>IF('Lineær programmering opg 4'!$M$4=0,"-",(-A8416+'Lineær programmering opg 4'!$M$4)/'Lineær programmering opg 4'!$K$4*-1)</f>
        <v>403.8239999999555</v>
      </c>
      <c r="E8416" s="167">
        <f>IF('Lineær programmering opg 4'!$M$5=0,"-",(-A8416+'Lineær programmering opg 4'!$M$5)/'Lineær programmering opg 4'!$K$5*-1)</f>
        <v>271.43399999998331</v>
      </c>
      <c r="F8416" s="167" t="str">
        <f>IF('Lineær programmering opg 4'!$E$6=0,"-",(-A8416+'Lineær programmering opg 4'!$M$6)/'Lineær programmering opg 4'!$K$6*-1)</f>
        <v>-</v>
      </c>
      <c r="G8416" s="167" t="str">
        <f>IF('Lineær programmering opg 4'!$D$7=0,"-",((-A8416+'Lineær programmering opg 4'!$M$7)/'Lineær programmering opg 4'!$K$7)*-1)</f>
        <v>-</v>
      </c>
      <c r="H8416" s="167" t="str">
        <f>IF('Lineær programmering opg 4'!$C$8=0,"-",((-A8416+'Lineær programmering opg 4'!$M$8)/'Lineær programmering opg 4'!$K$8)*-1)</f>
        <v>-</v>
      </c>
      <c r="I8416" s="167" t="str">
        <f>IF('Lineær programmering opg 4'!$D$8=0,"-",'Lineær programmering opg 4'!$G$8)</f>
        <v>-</v>
      </c>
      <c r="J8416" s="295">
        <f>A8416*'Lineær programmering opg 4'!$C$11+Datatabel!C8416*'Lineær programmering opg 4'!$D$11</f>
        <v>44523.899999999718</v>
      </c>
      <c r="K8416" s="9">
        <f t="shared" si="657"/>
        <v>0</v>
      </c>
      <c r="L8416" s="9">
        <f t="shared" si="658"/>
        <v>0</v>
      </c>
    </row>
    <row r="8417" spans="1:12" ht="15" x14ac:dyDescent="0.25">
      <c r="A8417" s="167">
        <f t="shared" si="656"/>
        <v>38.06400000002224</v>
      </c>
      <c r="B8417" s="325">
        <f t="shared" si="659"/>
        <v>0.15860000000009267</v>
      </c>
      <c r="C8417" s="167">
        <f t="shared" si="655"/>
        <v>271.45199999998334</v>
      </c>
      <c r="D8417" s="167">
        <f>IF('Lineær programmering opg 4'!$M$4=0,"-",(-A8417+'Lineær programmering opg 4'!$M$4)/'Lineær programmering opg 4'!$K$4*-1)</f>
        <v>403.87199999995551</v>
      </c>
      <c r="E8417" s="167">
        <f>IF('Lineær programmering opg 4'!$M$5=0,"-",(-A8417+'Lineær programmering opg 4'!$M$5)/'Lineær programmering opg 4'!$K$5*-1)</f>
        <v>271.45199999998334</v>
      </c>
      <c r="F8417" s="167" t="str">
        <f>IF('Lineær programmering opg 4'!$E$6=0,"-",(-A8417+'Lineær programmering opg 4'!$M$6)/'Lineær programmering opg 4'!$K$6*-1)</f>
        <v>-</v>
      </c>
      <c r="G8417" s="167" t="str">
        <f>IF('Lineær programmering opg 4'!$D$7=0,"-",((-A8417+'Lineær programmering opg 4'!$M$7)/'Lineær programmering opg 4'!$K$7)*-1)</f>
        <v>-</v>
      </c>
      <c r="H8417" s="167" t="str">
        <f>IF('Lineær programmering opg 4'!$C$8=0,"-",((-A8417+'Lineær programmering opg 4'!$M$8)/'Lineær programmering opg 4'!$K$8)*-1)</f>
        <v>-</v>
      </c>
      <c r="I8417" s="167" t="str">
        <f>IF('Lineær programmering opg 4'!$D$8=0,"-",'Lineær programmering opg 4'!$G$8)</f>
        <v>-</v>
      </c>
      <c r="J8417" s="295">
        <f>A8417*'Lineær programmering opg 4'!$C$11+Datatabel!C8417*'Lineær programmering opg 4'!$D$11</f>
        <v>44524.199999999721</v>
      </c>
      <c r="K8417" s="9">
        <f t="shared" si="657"/>
        <v>0</v>
      </c>
      <c r="L8417" s="9">
        <f t="shared" si="658"/>
        <v>0</v>
      </c>
    </row>
    <row r="8418" spans="1:12" ht="15" x14ac:dyDescent="0.25">
      <c r="A8418" s="167">
        <f t="shared" si="656"/>
        <v>38.040000000022246</v>
      </c>
      <c r="B8418" s="325">
        <f t="shared" si="659"/>
        <v>0.15850000000009268</v>
      </c>
      <c r="C8418" s="167">
        <f t="shared" si="655"/>
        <v>271.46999999998332</v>
      </c>
      <c r="D8418" s="167">
        <f>IF('Lineær programmering opg 4'!$M$4=0,"-",(-A8418+'Lineær programmering opg 4'!$M$4)/'Lineær programmering opg 4'!$K$4*-1)</f>
        <v>403.91999999995551</v>
      </c>
      <c r="E8418" s="167">
        <f>IF('Lineær programmering opg 4'!$M$5=0,"-",(-A8418+'Lineær programmering opg 4'!$M$5)/'Lineær programmering opg 4'!$K$5*-1)</f>
        <v>271.46999999998332</v>
      </c>
      <c r="F8418" s="167" t="str">
        <f>IF('Lineær programmering opg 4'!$E$6=0,"-",(-A8418+'Lineær programmering opg 4'!$M$6)/'Lineær programmering opg 4'!$K$6*-1)</f>
        <v>-</v>
      </c>
      <c r="G8418" s="167" t="str">
        <f>IF('Lineær programmering opg 4'!$D$7=0,"-",((-A8418+'Lineær programmering opg 4'!$M$7)/'Lineær programmering opg 4'!$K$7)*-1)</f>
        <v>-</v>
      </c>
      <c r="H8418" s="167" t="str">
        <f>IF('Lineær programmering opg 4'!$C$8=0,"-",((-A8418+'Lineær programmering opg 4'!$M$8)/'Lineær programmering opg 4'!$K$8)*-1)</f>
        <v>-</v>
      </c>
      <c r="I8418" s="167" t="str">
        <f>IF('Lineær programmering opg 4'!$D$8=0,"-",'Lineær programmering opg 4'!$G$8)</f>
        <v>-</v>
      </c>
      <c r="J8418" s="295">
        <f>A8418*'Lineær programmering opg 4'!$C$11+Datatabel!C8418*'Lineær programmering opg 4'!$D$11</f>
        <v>44524.499999999724</v>
      </c>
      <c r="K8418" s="9">
        <f t="shared" si="657"/>
        <v>0</v>
      </c>
      <c r="L8418" s="9">
        <f t="shared" si="658"/>
        <v>0</v>
      </c>
    </row>
    <row r="8419" spans="1:12" ht="15" x14ac:dyDescent="0.25">
      <c r="A8419" s="167">
        <f t="shared" si="656"/>
        <v>38.016000000022245</v>
      </c>
      <c r="B8419" s="325">
        <f t="shared" si="659"/>
        <v>0.15840000000009269</v>
      </c>
      <c r="C8419" s="167">
        <f t="shared" si="655"/>
        <v>271.48799999998334</v>
      </c>
      <c r="D8419" s="167">
        <f>IF('Lineær programmering opg 4'!$M$4=0,"-",(-A8419+'Lineær programmering opg 4'!$M$4)/'Lineær programmering opg 4'!$K$4*-1)</f>
        <v>403.96799999995551</v>
      </c>
      <c r="E8419" s="167">
        <f>IF('Lineær programmering opg 4'!$M$5=0,"-",(-A8419+'Lineær programmering opg 4'!$M$5)/'Lineær programmering opg 4'!$K$5*-1)</f>
        <v>271.48799999998334</v>
      </c>
      <c r="F8419" s="167" t="str">
        <f>IF('Lineær programmering opg 4'!$E$6=0,"-",(-A8419+'Lineær programmering opg 4'!$M$6)/'Lineær programmering opg 4'!$K$6*-1)</f>
        <v>-</v>
      </c>
      <c r="G8419" s="167" t="str">
        <f>IF('Lineær programmering opg 4'!$D$7=0,"-",((-A8419+'Lineær programmering opg 4'!$M$7)/'Lineær programmering opg 4'!$K$7)*-1)</f>
        <v>-</v>
      </c>
      <c r="H8419" s="167" t="str">
        <f>IF('Lineær programmering opg 4'!$C$8=0,"-",((-A8419+'Lineær programmering opg 4'!$M$8)/'Lineær programmering opg 4'!$K$8)*-1)</f>
        <v>-</v>
      </c>
      <c r="I8419" s="167" t="str">
        <f>IF('Lineær programmering opg 4'!$D$8=0,"-",'Lineær programmering opg 4'!$G$8)</f>
        <v>-</v>
      </c>
      <c r="J8419" s="295">
        <f>A8419*'Lineær programmering opg 4'!$C$11+Datatabel!C8419*'Lineær programmering opg 4'!$D$11</f>
        <v>44524.799999999726</v>
      </c>
      <c r="K8419" s="9">
        <f t="shared" si="657"/>
        <v>0</v>
      </c>
      <c r="L8419" s="9">
        <f t="shared" si="658"/>
        <v>0</v>
      </c>
    </row>
    <row r="8420" spans="1:12" ht="15" x14ac:dyDescent="0.25">
      <c r="A8420" s="167">
        <f t="shared" si="656"/>
        <v>37.992000000022244</v>
      </c>
      <c r="B8420" s="325">
        <f t="shared" si="659"/>
        <v>0.1583000000000927</v>
      </c>
      <c r="C8420" s="167">
        <f t="shared" si="655"/>
        <v>271.50599999998332</v>
      </c>
      <c r="D8420" s="167">
        <f>IF('Lineær programmering opg 4'!$M$4=0,"-",(-A8420+'Lineær programmering opg 4'!$M$4)/'Lineær programmering opg 4'!$K$4*-1)</f>
        <v>404.01599999995551</v>
      </c>
      <c r="E8420" s="167">
        <f>IF('Lineær programmering opg 4'!$M$5=0,"-",(-A8420+'Lineær programmering opg 4'!$M$5)/'Lineær programmering opg 4'!$K$5*-1)</f>
        <v>271.50599999998332</v>
      </c>
      <c r="F8420" s="167" t="str">
        <f>IF('Lineær programmering opg 4'!$E$6=0,"-",(-A8420+'Lineær programmering opg 4'!$M$6)/'Lineær programmering opg 4'!$K$6*-1)</f>
        <v>-</v>
      </c>
      <c r="G8420" s="167" t="str">
        <f>IF('Lineær programmering opg 4'!$D$7=0,"-",((-A8420+'Lineær programmering opg 4'!$M$7)/'Lineær programmering opg 4'!$K$7)*-1)</f>
        <v>-</v>
      </c>
      <c r="H8420" s="167" t="str">
        <f>IF('Lineær programmering opg 4'!$C$8=0,"-",((-A8420+'Lineær programmering opg 4'!$M$8)/'Lineær programmering opg 4'!$K$8)*-1)</f>
        <v>-</v>
      </c>
      <c r="I8420" s="167" t="str">
        <f>IF('Lineær programmering opg 4'!$D$8=0,"-",'Lineær programmering opg 4'!$G$8)</f>
        <v>-</v>
      </c>
      <c r="J8420" s="295">
        <f>A8420*'Lineær programmering opg 4'!$C$11+Datatabel!C8420*'Lineær programmering opg 4'!$D$11</f>
        <v>44525.099999999722</v>
      </c>
      <c r="K8420" s="9">
        <f t="shared" si="657"/>
        <v>0</v>
      </c>
      <c r="L8420" s="9">
        <f t="shared" si="658"/>
        <v>0</v>
      </c>
    </row>
    <row r="8421" spans="1:12" ht="15" x14ac:dyDescent="0.25">
      <c r="A8421" s="167">
        <f t="shared" si="656"/>
        <v>37.968000000022251</v>
      </c>
      <c r="B8421" s="325">
        <f t="shared" si="659"/>
        <v>0.15820000000009271</v>
      </c>
      <c r="C8421" s="167">
        <f t="shared" si="655"/>
        <v>271.52399999998335</v>
      </c>
      <c r="D8421" s="167">
        <f>IF('Lineær programmering opg 4'!$M$4=0,"-",(-A8421+'Lineær programmering opg 4'!$M$4)/'Lineær programmering opg 4'!$K$4*-1)</f>
        <v>404.06399999995551</v>
      </c>
      <c r="E8421" s="167">
        <f>IF('Lineær programmering opg 4'!$M$5=0,"-",(-A8421+'Lineær programmering opg 4'!$M$5)/'Lineær programmering opg 4'!$K$5*-1)</f>
        <v>271.52399999998335</v>
      </c>
      <c r="F8421" s="167" t="str">
        <f>IF('Lineær programmering opg 4'!$E$6=0,"-",(-A8421+'Lineær programmering opg 4'!$M$6)/'Lineær programmering opg 4'!$K$6*-1)</f>
        <v>-</v>
      </c>
      <c r="G8421" s="167" t="str">
        <f>IF('Lineær programmering opg 4'!$D$7=0,"-",((-A8421+'Lineær programmering opg 4'!$M$7)/'Lineær programmering opg 4'!$K$7)*-1)</f>
        <v>-</v>
      </c>
      <c r="H8421" s="167" t="str">
        <f>IF('Lineær programmering opg 4'!$C$8=0,"-",((-A8421+'Lineær programmering opg 4'!$M$8)/'Lineær programmering opg 4'!$K$8)*-1)</f>
        <v>-</v>
      </c>
      <c r="I8421" s="167" t="str">
        <f>IF('Lineær programmering opg 4'!$D$8=0,"-",'Lineær programmering opg 4'!$G$8)</f>
        <v>-</v>
      </c>
      <c r="J8421" s="295">
        <f>A8421*'Lineær programmering opg 4'!$C$11+Datatabel!C8421*'Lineær programmering opg 4'!$D$11</f>
        <v>44525.399999999725</v>
      </c>
      <c r="K8421" s="9">
        <f t="shared" si="657"/>
        <v>0</v>
      </c>
      <c r="L8421" s="9">
        <f t="shared" si="658"/>
        <v>0</v>
      </c>
    </row>
    <row r="8422" spans="1:12" ht="15" x14ac:dyDescent="0.25">
      <c r="A8422" s="167">
        <f t="shared" si="656"/>
        <v>37.944000000022257</v>
      </c>
      <c r="B8422" s="325">
        <f t="shared" si="659"/>
        <v>0.15810000000009272</v>
      </c>
      <c r="C8422" s="167">
        <f t="shared" si="655"/>
        <v>271.54199999998332</v>
      </c>
      <c r="D8422" s="167">
        <f>IF('Lineær programmering opg 4'!$M$4=0,"-",(-A8422+'Lineær programmering opg 4'!$M$4)/'Lineær programmering opg 4'!$K$4*-1)</f>
        <v>404.11199999995551</v>
      </c>
      <c r="E8422" s="167">
        <f>IF('Lineær programmering opg 4'!$M$5=0,"-",(-A8422+'Lineær programmering opg 4'!$M$5)/'Lineær programmering opg 4'!$K$5*-1)</f>
        <v>271.54199999998332</v>
      </c>
      <c r="F8422" s="167" t="str">
        <f>IF('Lineær programmering opg 4'!$E$6=0,"-",(-A8422+'Lineær programmering opg 4'!$M$6)/'Lineær programmering opg 4'!$K$6*-1)</f>
        <v>-</v>
      </c>
      <c r="G8422" s="167" t="str">
        <f>IF('Lineær programmering opg 4'!$D$7=0,"-",((-A8422+'Lineær programmering opg 4'!$M$7)/'Lineær programmering opg 4'!$K$7)*-1)</f>
        <v>-</v>
      </c>
      <c r="H8422" s="167" t="str">
        <f>IF('Lineær programmering opg 4'!$C$8=0,"-",((-A8422+'Lineær programmering opg 4'!$M$8)/'Lineær programmering opg 4'!$K$8)*-1)</f>
        <v>-</v>
      </c>
      <c r="I8422" s="167" t="str">
        <f>IF('Lineær programmering opg 4'!$D$8=0,"-",'Lineær programmering opg 4'!$G$8)</f>
        <v>-</v>
      </c>
      <c r="J8422" s="295">
        <f>A8422*'Lineær programmering opg 4'!$C$11+Datatabel!C8422*'Lineær programmering opg 4'!$D$11</f>
        <v>44525.699999999728</v>
      </c>
      <c r="K8422" s="9">
        <f t="shared" si="657"/>
        <v>0</v>
      </c>
      <c r="L8422" s="9">
        <f t="shared" si="658"/>
        <v>0</v>
      </c>
    </row>
    <row r="8423" spans="1:12" ht="15" x14ac:dyDescent="0.25">
      <c r="A8423" s="167">
        <f t="shared" si="656"/>
        <v>37.920000000022256</v>
      </c>
      <c r="B8423" s="325">
        <f t="shared" si="659"/>
        <v>0.15800000000009273</v>
      </c>
      <c r="C8423" s="167">
        <f t="shared" si="655"/>
        <v>271.55999999998335</v>
      </c>
      <c r="D8423" s="167">
        <f>IF('Lineær programmering opg 4'!$M$4=0,"-",(-A8423+'Lineær programmering opg 4'!$M$4)/'Lineær programmering opg 4'!$K$4*-1)</f>
        <v>404.15999999995552</v>
      </c>
      <c r="E8423" s="167">
        <f>IF('Lineær programmering opg 4'!$M$5=0,"-",(-A8423+'Lineær programmering opg 4'!$M$5)/'Lineær programmering opg 4'!$K$5*-1)</f>
        <v>271.55999999998335</v>
      </c>
      <c r="F8423" s="167" t="str">
        <f>IF('Lineær programmering opg 4'!$E$6=0,"-",(-A8423+'Lineær programmering opg 4'!$M$6)/'Lineær programmering opg 4'!$K$6*-1)</f>
        <v>-</v>
      </c>
      <c r="G8423" s="167" t="str">
        <f>IF('Lineær programmering opg 4'!$D$7=0,"-",((-A8423+'Lineær programmering opg 4'!$M$7)/'Lineær programmering opg 4'!$K$7)*-1)</f>
        <v>-</v>
      </c>
      <c r="H8423" s="167" t="str">
        <f>IF('Lineær programmering opg 4'!$C$8=0,"-",((-A8423+'Lineær programmering opg 4'!$M$8)/'Lineær programmering opg 4'!$K$8)*-1)</f>
        <v>-</v>
      </c>
      <c r="I8423" s="167" t="str">
        <f>IF('Lineær programmering opg 4'!$D$8=0,"-",'Lineær programmering opg 4'!$G$8)</f>
        <v>-</v>
      </c>
      <c r="J8423" s="295">
        <f>A8423*'Lineær programmering opg 4'!$C$11+Datatabel!C8423*'Lineær programmering opg 4'!$D$11</f>
        <v>44525.999999999731</v>
      </c>
      <c r="K8423" s="9">
        <f t="shared" si="657"/>
        <v>0</v>
      </c>
      <c r="L8423" s="9">
        <f t="shared" si="658"/>
        <v>0</v>
      </c>
    </row>
    <row r="8424" spans="1:12" ht="15" x14ac:dyDescent="0.25">
      <c r="A8424" s="167">
        <f t="shared" si="656"/>
        <v>37.896000000022255</v>
      </c>
      <c r="B8424" s="325">
        <f t="shared" si="659"/>
        <v>0.15790000000009274</v>
      </c>
      <c r="C8424" s="167">
        <f t="shared" si="655"/>
        <v>271.57799999998332</v>
      </c>
      <c r="D8424" s="167">
        <f>IF('Lineær programmering opg 4'!$M$4=0,"-",(-A8424+'Lineær programmering opg 4'!$M$4)/'Lineær programmering opg 4'!$K$4*-1)</f>
        <v>404.20799999995552</v>
      </c>
      <c r="E8424" s="167">
        <f>IF('Lineær programmering opg 4'!$M$5=0,"-",(-A8424+'Lineær programmering opg 4'!$M$5)/'Lineær programmering opg 4'!$K$5*-1)</f>
        <v>271.57799999998332</v>
      </c>
      <c r="F8424" s="167" t="str">
        <f>IF('Lineær programmering opg 4'!$E$6=0,"-",(-A8424+'Lineær programmering opg 4'!$M$6)/'Lineær programmering opg 4'!$K$6*-1)</f>
        <v>-</v>
      </c>
      <c r="G8424" s="167" t="str">
        <f>IF('Lineær programmering opg 4'!$D$7=0,"-",((-A8424+'Lineær programmering opg 4'!$M$7)/'Lineær programmering opg 4'!$K$7)*-1)</f>
        <v>-</v>
      </c>
      <c r="H8424" s="167" t="str">
        <f>IF('Lineær programmering opg 4'!$C$8=0,"-",((-A8424+'Lineær programmering opg 4'!$M$8)/'Lineær programmering opg 4'!$K$8)*-1)</f>
        <v>-</v>
      </c>
      <c r="I8424" s="167" t="str">
        <f>IF('Lineær programmering opg 4'!$D$8=0,"-",'Lineær programmering opg 4'!$G$8)</f>
        <v>-</v>
      </c>
      <c r="J8424" s="295">
        <f>A8424*'Lineær programmering opg 4'!$C$11+Datatabel!C8424*'Lineær programmering opg 4'!$D$11</f>
        <v>44526.299999999726</v>
      </c>
      <c r="K8424" s="9">
        <f t="shared" si="657"/>
        <v>0</v>
      </c>
      <c r="L8424" s="9">
        <f t="shared" si="658"/>
        <v>0</v>
      </c>
    </row>
    <row r="8425" spans="1:12" ht="15" x14ac:dyDescent="0.25">
      <c r="A8425" s="167">
        <f t="shared" si="656"/>
        <v>37.872000000022261</v>
      </c>
      <c r="B8425" s="325">
        <f t="shared" si="659"/>
        <v>0.15780000000009275</v>
      </c>
      <c r="C8425" s="167">
        <f t="shared" si="655"/>
        <v>271.59599999998335</v>
      </c>
      <c r="D8425" s="167">
        <f>IF('Lineær programmering opg 4'!$M$4=0,"-",(-A8425+'Lineær programmering opg 4'!$M$4)/'Lineær programmering opg 4'!$K$4*-1)</f>
        <v>404.25599999995546</v>
      </c>
      <c r="E8425" s="167">
        <f>IF('Lineær programmering opg 4'!$M$5=0,"-",(-A8425+'Lineær programmering opg 4'!$M$5)/'Lineær programmering opg 4'!$K$5*-1)</f>
        <v>271.59599999998335</v>
      </c>
      <c r="F8425" s="167" t="str">
        <f>IF('Lineær programmering opg 4'!$E$6=0,"-",(-A8425+'Lineær programmering opg 4'!$M$6)/'Lineær programmering opg 4'!$K$6*-1)</f>
        <v>-</v>
      </c>
      <c r="G8425" s="167" t="str">
        <f>IF('Lineær programmering opg 4'!$D$7=0,"-",((-A8425+'Lineær programmering opg 4'!$M$7)/'Lineær programmering opg 4'!$K$7)*-1)</f>
        <v>-</v>
      </c>
      <c r="H8425" s="167" t="str">
        <f>IF('Lineær programmering opg 4'!$C$8=0,"-",((-A8425+'Lineær programmering opg 4'!$M$8)/'Lineær programmering opg 4'!$K$8)*-1)</f>
        <v>-</v>
      </c>
      <c r="I8425" s="167" t="str">
        <f>IF('Lineær programmering opg 4'!$D$8=0,"-",'Lineær programmering opg 4'!$G$8)</f>
        <v>-</v>
      </c>
      <c r="J8425" s="295">
        <f>A8425*'Lineær programmering opg 4'!$C$11+Datatabel!C8425*'Lineær programmering opg 4'!$D$11</f>
        <v>44526.599999999729</v>
      </c>
      <c r="K8425" s="9">
        <f t="shared" si="657"/>
        <v>0</v>
      </c>
      <c r="L8425" s="9">
        <f t="shared" si="658"/>
        <v>0</v>
      </c>
    </row>
    <row r="8426" spans="1:12" ht="15" x14ac:dyDescent="0.25">
      <c r="A8426" s="167">
        <f t="shared" si="656"/>
        <v>37.848000000022267</v>
      </c>
      <c r="B8426" s="325">
        <f t="shared" si="659"/>
        <v>0.15770000000009277</v>
      </c>
      <c r="C8426" s="167">
        <f t="shared" si="655"/>
        <v>271.61399999998332</v>
      </c>
      <c r="D8426" s="167">
        <f>IF('Lineær programmering opg 4'!$M$4=0,"-",(-A8426+'Lineær programmering opg 4'!$M$4)/'Lineær programmering opg 4'!$K$4*-1)</f>
        <v>404.30399999995547</v>
      </c>
      <c r="E8426" s="167">
        <f>IF('Lineær programmering opg 4'!$M$5=0,"-",(-A8426+'Lineær programmering opg 4'!$M$5)/'Lineær programmering opg 4'!$K$5*-1)</f>
        <v>271.61399999998332</v>
      </c>
      <c r="F8426" s="167" t="str">
        <f>IF('Lineær programmering opg 4'!$E$6=0,"-",(-A8426+'Lineær programmering opg 4'!$M$6)/'Lineær programmering opg 4'!$K$6*-1)</f>
        <v>-</v>
      </c>
      <c r="G8426" s="167" t="str">
        <f>IF('Lineær programmering opg 4'!$D$7=0,"-",((-A8426+'Lineær programmering opg 4'!$M$7)/'Lineær programmering opg 4'!$K$7)*-1)</f>
        <v>-</v>
      </c>
      <c r="H8426" s="167" t="str">
        <f>IF('Lineær programmering opg 4'!$C$8=0,"-",((-A8426+'Lineær programmering opg 4'!$M$8)/'Lineær programmering opg 4'!$K$8)*-1)</f>
        <v>-</v>
      </c>
      <c r="I8426" s="167" t="str">
        <f>IF('Lineær programmering opg 4'!$D$8=0,"-",'Lineær programmering opg 4'!$G$8)</f>
        <v>-</v>
      </c>
      <c r="J8426" s="295">
        <f>A8426*'Lineær programmering opg 4'!$C$11+Datatabel!C8426*'Lineær programmering opg 4'!$D$11</f>
        <v>44526.899999999725</v>
      </c>
      <c r="K8426" s="9">
        <f t="shared" si="657"/>
        <v>0</v>
      </c>
      <c r="L8426" s="9">
        <f t="shared" si="658"/>
        <v>0</v>
      </c>
    </row>
    <row r="8427" spans="1:12" ht="15" x14ac:dyDescent="0.25">
      <c r="A8427" s="167">
        <f t="shared" si="656"/>
        <v>37.824000000022266</v>
      </c>
      <c r="B8427" s="325">
        <f t="shared" si="659"/>
        <v>0.15760000000009278</v>
      </c>
      <c r="C8427" s="167">
        <f t="shared" si="655"/>
        <v>271.63199999998335</v>
      </c>
      <c r="D8427" s="167">
        <f>IF('Lineær programmering opg 4'!$M$4=0,"-",(-A8427+'Lineær programmering opg 4'!$M$4)/'Lineær programmering opg 4'!$K$4*-1)</f>
        <v>404.35199999995547</v>
      </c>
      <c r="E8427" s="167">
        <f>IF('Lineær programmering opg 4'!$M$5=0,"-",(-A8427+'Lineær programmering opg 4'!$M$5)/'Lineær programmering opg 4'!$K$5*-1)</f>
        <v>271.63199999998335</v>
      </c>
      <c r="F8427" s="167" t="str">
        <f>IF('Lineær programmering opg 4'!$E$6=0,"-",(-A8427+'Lineær programmering opg 4'!$M$6)/'Lineær programmering opg 4'!$K$6*-1)</f>
        <v>-</v>
      </c>
      <c r="G8427" s="167" t="str">
        <f>IF('Lineær programmering opg 4'!$D$7=0,"-",((-A8427+'Lineær programmering opg 4'!$M$7)/'Lineær programmering opg 4'!$K$7)*-1)</f>
        <v>-</v>
      </c>
      <c r="H8427" s="167" t="str">
        <f>IF('Lineær programmering opg 4'!$C$8=0,"-",((-A8427+'Lineær programmering opg 4'!$M$8)/'Lineær programmering opg 4'!$K$8)*-1)</f>
        <v>-</v>
      </c>
      <c r="I8427" s="167" t="str">
        <f>IF('Lineær programmering opg 4'!$D$8=0,"-",'Lineær programmering opg 4'!$G$8)</f>
        <v>-</v>
      </c>
      <c r="J8427" s="295">
        <f>A8427*'Lineær programmering opg 4'!$C$11+Datatabel!C8427*'Lineær programmering opg 4'!$D$11</f>
        <v>44527.199999999728</v>
      </c>
      <c r="K8427" s="9">
        <f t="shared" si="657"/>
        <v>0</v>
      </c>
      <c r="L8427" s="9">
        <f t="shared" si="658"/>
        <v>0</v>
      </c>
    </row>
    <row r="8428" spans="1:12" ht="15" x14ac:dyDescent="0.25">
      <c r="A8428" s="167">
        <f t="shared" si="656"/>
        <v>37.800000000022266</v>
      </c>
      <c r="B8428" s="325">
        <f t="shared" si="659"/>
        <v>0.15750000000009279</v>
      </c>
      <c r="C8428" s="167">
        <f t="shared" si="655"/>
        <v>271.64999999998332</v>
      </c>
      <c r="D8428" s="167">
        <f>IF('Lineær programmering opg 4'!$M$4=0,"-",(-A8428+'Lineær programmering opg 4'!$M$4)/'Lineær programmering opg 4'!$K$4*-1)</f>
        <v>404.39999999995547</v>
      </c>
      <c r="E8428" s="167">
        <f>IF('Lineær programmering opg 4'!$M$5=0,"-",(-A8428+'Lineær programmering opg 4'!$M$5)/'Lineær programmering opg 4'!$K$5*-1)</f>
        <v>271.64999999998332</v>
      </c>
      <c r="F8428" s="167" t="str">
        <f>IF('Lineær programmering opg 4'!$E$6=0,"-",(-A8428+'Lineær programmering opg 4'!$M$6)/'Lineær programmering opg 4'!$K$6*-1)</f>
        <v>-</v>
      </c>
      <c r="G8428" s="167" t="str">
        <f>IF('Lineær programmering opg 4'!$D$7=0,"-",((-A8428+'Lineær programmering opg 4'!$M$7)/'Lineær programmering opg 4'!$K$7)*-1)</f>
        <v>-</v>
      </c>
      <c r="H8428" s="167" t="str">
        <f>IF('Lineær programmering opg 4'!$C$8=0,"-",((-A8428+'Lineær programmering opg 4'!$M$8)/'Lineær programmering opg 4'!$K$8)*-1)</f>
        <v>-</v>
      </c>
      <c r="I8428" s="167" t="str">
        <f>IF('Lineær programmering opg 4'!$D$8=0,"-",'Lineær programmering opg 4'!$G$8)</f>
        <v>-</v>
      </c>
      <c r="J8428" s="295">
        <f>A8428*'Lineær programmering opg 4'!$C$11+Datatabel!C8428*'Lineær programmering opg 4'!$D$11</f>
        <v>44527.499999999724</v>
      </c>
      <c r="K8428" s="9">
        <f t="shared" si="657"/>
        <v>0</v>
      </c>
      <c r="L8428" s="9">
        <f t="shared" si="658"/>
        <v>0</v>
      </c>
    </row>
    <row r="8429" spans="1:12" ht="15" x14ac:dyDescent="0.25">
      <c r="A8429" s="167">
        <f t="shared" si="656"/>
        <v>37.776000000022272</v>
      </c>
      <c r="B8429" s="325">
        <f t="shared" si="659"/>
        <v>0.1574000000000928</v>
      </c>
      <c r="C8429" s="167">
        <f t="shared" si="655"/>
        <v>271.66799999998329</v>
      </c>
      <c r="D8429" s="167">
        <f>IF('Lineær programmering opg 4'!$M$4=0,"-",(-A8429+'Lineær programmering opg 4'!$M$4)/'Lineær programmering opg 4'!$K$4*-1)</f>
        <v>404.44799999995547</v>
      </c>
      <c r="E8429" s="167">
        <f>IF('Lineær programmering opg 4'!$M$5=0,"-",(-A8429+'Lineær programmering opg 4'!$M$5)/'Lineær programmering opg 4'!$K$5*-1)</f>
        <v>271.66799999998329</v>
      </c>
      <c r="F8429" s="167" t="str">
        <f>IF('Lineær programmering opg 4'!$E$6=0,"-",(-A8429+'Lineær programmering opg 4'!$M$6)/'Lineær programmering opg 4'!$K$6*-1)</f>
        <v>-</v>
      </c>
      <c r="G8429" s="167" t="str">
        <f>IF('Lineær programmering opg 4'!$D$7=0,"-",((-A8429+'Lineær programmering opg 4'!$M$7)/'Lineær programmering opg 4'!$K$7)*-1)</f>
        <v>-</v>
      </c>
      <c r="H8429" s="167" t="str">
        <f>IF('Lineær programmering opg 4'!$C$8=0,"-",((-A8429+'Lineær programmering opg 4'!$M$8)/'Lineær programmering opg 4'!$K$8)*-1)</f>
        <v>-</v>
      </c>
      <c r="I8429" s="167" t="str">
        <f>IF('Lineær programmering opg 4'!$D$8=0,"-",'Lineær programmering opg 4'!$G$8)</f>
        <v>-</v>
      </c>
      <c r="J8429" s="295">
        <f>A8429*'Lineær programmering opg 4'!$C$11+Datatabel!C8429*'Lineær programmering opg 4'!$D$11</f>
        <v>44527.799999999719</v>
      </c>
      <c r="K8429" s="9">
        <f t="shared" si="657"/>
        <v>0</v>
      </c>
      <c r="L8429" s="9">
        <f t="shared" si="658"/>
        <v>0</v>
      </c>
    </row>
    <row r="8430" spans="1:12" ht="15" x14ac:dyDescent="0.25">
      <c r="A8430" s="167">
        <f t="shared" si="656"/>
        <v>37.752000000022278</v>
      </c>
      <c r="B8430" s="325">
        <f t="shared" si="659"/>
        <v>0.15730000000009281</v>
      </c>
      <c r="C8430" s="167">
        <f t="shared" si="655"/>
        <v>271.68599999998332</v>
      </c>
      <c r="D8430" s="167">
        <f>IF('Lineær programmering opg 4'!$M$4=0,"-",(-A8430+'Lineær programmering opg 4'!$M$4)/'Lineær programmering opg 4'!$K$4*-1)</f>
        <v>404.49599999995542</v>
      </c>
      <c r="E8430" s="167">
        <f>IF('Lineær programmering opg 4'!$M$5=0,"-",(-A8430+'Lineær programmering opg 4'!$M$5)/'Lineær programmering opg 4'!$K$5*-1)</f>
        <v>271.68599999998332</v>
      </c>
      <c r="F8430" s="167" t="str">
        <f>IF('Lineær programmering opg 4'!$E$6=0,"-",(-A8430+'Lineær programmering opg 4'!$M$6)/'Lineær programmering opg 4'!$K$6*-1)</f>
        <v>-</v>
      </c>
      <c r="G8430" s="167" t="str">
        <f>IF('Lineær programmering opg 4'!$D$7=0,"-",((-A8430+'Lineær programmering opg 4'!$M$7)/'Lineær programmering opg 4'!$K$7)*-1)</f>
        <v>-</v>
      </c>
      <c r="H8430" s="167" t="str">
        <f>IF('Lineær programmering opg 4'!$C$8=0,"-",((-A8430+'Lineær programmering opg 4'!$M$8)/'Lineær programmering opg 4'!$K$8)*-1)</f>
        <v>-</v>
      </c>
      <c r="I8430" s="167" t="str">
        <f>IF('Lineær programmering opg 4'!$D$8=0,"-",'Lineær programmering opg 4'!$G$8)</f>
        <v>-</v>
      </c>
      <c r="J8430" s="295">
        <f>A8430*'Lineær programmering opg 4'!$C$11+Datatabel!C8430*'Lineær programmering opg 4'!$D$11</f>
        <v>44528.099999999729</v>
      </c>
      <c r="K8430" s="9">
        <f t="shared" si="657"/>
        <v>0</v>
      </c>
      <c r="L8430" s="9">
        <f t="shared" si="658"/>
        <v>0</v>
      </c>
    </row>
    <row r="8431" spans="1:12" ht="15" x14ac:dyDescent="0.25">
      <c r="A8431" s="167">
        <f t="shared" si="656"/>
        <v>37.728000000022277</v>
      </c>
      <c r="B8431" s="325">
        <f t="shared" si="659"/>
        <v>0.15720000000009282</v>
      </c>
      <c r="C8431" s="167">
        <f t="shared" si="655"/>
        <v>271.7039999999833</v>
      </c>
      <c r="D8431" s="167">
        <f>IF('Lineær programmering opg 4'!$M$4=0,"-",(-A8431+'Lineær programmering opg 4'!$M$4)/'Lineær programmering opg 4'!$K$4*-1)</f>
        <v>404.54399999995542</v>
      </c>
      <c r="E8431" s="167">
        <f>IF('Lineær programmering opg 4'!$M$5=0,"-",(-A8431+'Lineær programmering opg 4'!$M$5)/'Lineær programmering opg 4'!$K$5*-1)</f>
        <v>271.7039999999833</v>
      </c>
      <c r="F8431" s="167" t="str">
        <f>IF('Lineær programmering opg 4'!$E$6=0,"-",(-A8431+'Lineær programmering opg 4'!$M$6)/'Lineær programmering opg 4'!$K$6*-1)</f>
        <v>-</v>
      </c>
      <c r="G8431" s="167" t="str">
        <f>IF('Lineær programmering opg 4'!$D$7=0,"-",((-A8431+'Lineær programmering opg 4'!$M$7)/'Lineær programmering opg 4'!$K$7)*-1)</f>
        <v>-</v>
      </c>
      <c r="H8431" s="167" t="str">
        <f>IF('Lineær programmering opg 4'!$C$8=0,"-",((-A8431+'Lineær programmering opg 4'!$M$8)/'Lineær programmering opg 4'!$K$8)*-1)</f>
        <v>-</v>
      </c>
      <c r="I8431" s="167" t="str">
        <f>IF('Lineær programmering opg 4'!$D$8=0,"-",'Lineær programmering opg 4'!$G$8)</f>
        <v>-</v>
      </c>
      <c r="J8431" s="295">
        <f>A8431*'Lineær programmering opg 4'!$C$11+Datatabel!C8431*'Lineær programmering opg 4'!$D$11</f>
        <v>44528.399999999725</v>
      </c>
      <c r="K8431" s="9">
        <f t="shared" si="657"/>
        <v>0</v>
      </c>
      <c r="L8431" s="9">
        <f t="shared" si="658"/>
        <v>0</v>
      </c>
    </row>
    <row r="8432" spans="1:12" ht="15" x14ac:dyDescent="0.25">
      <c r="A8432" s="167">
        <f t="shared" si="656"/>
        <v>37.704000000022276</v>
      </c>
      <c r="B8432" s="325">
        <f t="shared" si="659"/>
        <v>0.15710000000009283</v>
      </c>
      <c r="C8432" s="167">
        <f t="shared" si="655"/>
        <v>271.72199999998332</v>
      </c>
      <c r="D8432" s="167">
        <f>IF('Lineær programmering opg 4'!$M$4=0,"-",(-A8432+'Lineær programmering opg 4'!$M$4)/'Lineær programmering opg 4'!$K$4*-1)</f>
        <v>404.59199999995542</v>
      </c>
      <c r="E8432" s="167">
        <f>IF('Lineær programmering opg 4'!$M$5=0,"-",(-A8432+'Lineær programmering opg 4'!$M$5)/'Lineær programmering opg 4'!$K$5*-1)</f>
        <v>271.72199999998332</v>
      </c>
      <c r="F8432" s="167" t="str">
        <f>IF('Lineær programmering opg 4'!$E$6=0,"-",(-A8432+'Lineær programmering opg 4'!$M$6)/'Lineær programmering opg 4'!$K$6*-1)</f>
        <v>-</v>
      </c>
      <c r="G8432" s="167" t="str">
        <f>IF('Lineær programmering opg 4'!$D$7=0,"-",((-A8432+'Lineær programmering opg 4'!$M$7)/'Lineær programmering opg 4'!$K$7)*-1)</f>
        <v>-</v>
      </c>
      <c r="H8432" s="167" t="str">
        <f>IF('Lineær programmering opg 4'!$C$8=0,"-",((-A8432+'Lineær programmering opg 4'!$M$8)/'Lineær programmering opg 4'!$K$8)*-1)</f>
        <v>-</v>
      </c>
      <c r="I8432" s="167" t="str">
        <f>IF('Lineær programmering opg 4'!$D$8=0,"-",'Lineær programmering opg 4'!$G$8)</f>
        <v>-</v>
      </c>
      <c r="J8432" s="295">
        <f>A8432*'Lineær programmering opg 4'!$C$11+Datatabel!C8432*'Lineær programmering opg 4'!$D$11</f>
        <v>44528.699999999728</v>
      </c>
      <c r="K8432" s="9">
        <f t="shared" si="657"/>
        <v>0</v>
      </c>
      <c r="L8432" s="9">
        <f t="shared" si="658"/>
        <v>0</v>
      </c>
    </row>
    <row r="8433" spans="1:12" ht="15" x14ac:dyDescent="0.25">
      <c r="A8433" s="167">
        <f t="shared" si="656"/>
        <v>37.680000000022282</v>
      </c>
      <c r="B8433" s="325">
        <f t="shared" si="659"/>
        <v>0.15700000000009284</v>
      </c>
      <c r="C8433" s="167">
        <f t="shared" si="655"/>
        <v>271.7399999999833</v>
      </c>
      <c r="D8433" s="167">
        <f>IF('Lineær programmering opg 4'!$M$4=0,"-",(-A8433+'Lineær programmering opg 4'!$M$4)/'Lineær programmering opg 4'!$K$4*-1)</f>
        <v>404.63999999995542</v>
      </c>
      <c r="E8433" s="167">
        <f>IF('Lineær programmering opg 4'!$M$5=0,"-",(-A8433+'Lineær programmering opg 4'!$M$5)/'Lineær programmering opg 4'!$K$5*-1)</f>
        <v>271.7399999999833</v>
      </c>
      <c r="F8433" s="167" t="str">
        <f>IF('Lineær programmering opg 4'!$E$6=0,"-",(-A8433+'Lineær programmering opg 4'!$M$6)/'Lineær programmering opg 4'!$K$6*-1)</f>
        <v>-</v>
      </c>
      <c r="G8433" s="167" t="str">
        <f>IF('Lineær programmering opg 4'!$D$7=0,"-",((-A8433+'Lineær programmering opg 4'!$M$7)/'Lineær programmering opg 4'!$K$7)*-1)</f>
        <v>-</v>
      </c>
      <c r="H8433" s="167" t="str">
        <f>IF('Lineær programmering opg 4'!$C$8=0,"-",((-A8433+'Lineær programmering opg 4'!$M$8)/'Lineær programmering opg 4'!$K$8)*-1)</f>
        <v>-</v>
      </c>
      <c r="I8433" s="167" t="str">
        <f>IF('Lineær programmering opg 4'!$D$8=0,"-",'Lineær programmering opg 4'!$G$8)</f>
        <v>-</v>
      </c>
      <c r="J8433" s="295">
        <f>A8433*'Lineær programmering opg 4'!$C$11+Datatabel!C8433*'Lineær programmering opg 4'!$D$11</f>
        <v>44528.999999999724</v>
      </c>
      <c r="K8433" s="9">
        <f t="shared" si="657"/>
        <v>0</v>
      </c>
      <c r="L8433" s="9">
        <f t="shared" si="658"/>
        <v>0</v>
      </c>
    </row>
    <row r="8434" spans="1:12" ht="15" x14ac:dyDescent="0.25">
      <c r="A8434" s="167">
        <f t="shared" si="656"/>
        <v>37.656000000022289</v>
      </c>
      <c r="B8434" s="325">
        <f t="shared" si="659"/>
        <v>0.15690000000009285</v>
      </c>
      <c r="C8434" s="167">
        <f t="shared" si="655"/>
        <v>271.75799999998333</v>
      </c>
      <c r="D8434" s="167">
        <f>IF('Lineær programmering opg 4'!$M$4=0,"-",(-A8434+'Lineær programmering opg 4'!$M$4)/'Lineær programmering opg 4'!$K$4*-1)</f>
        <v>404.68799999995542</v>
      </c>
      <c r="E8434" s="167">
        <f>IF('Lineær programmering opg 4'!$M$5=0,"-",(-A8434+'Lineær programmering opg 4'!$M$5)/'Lineær programmering opg 4'!$K$5*-1)</f>
        <v>271.75799999998333</v>
      </c>
      <c r="F8434" s="167" t="str">
        <f>IF('Lineær programmering opg 4'!$E$6=0,"-",(-A8434+'Lineær programmering opg 4'!$M$6)/'Lineær programmering opg 4'!$K$6*-1)</f>
        <v>-</v>
      </c>
      <c r="G8434" s="167" t="str">
        <f>IF('Lineær programmering opg 4'!$D$7=0,"-",((-A8434+'Lineær programmering opg 4'!$M$7)/'Lineær programmering opg 4'!$K$7)*-1)</f>
        <v>-</v>
      </c>
      <c r="H8434" s="167" t="str">
        <f>IF('Lineær programmering opg 4'!$C$8=0,"-",((-A8434+'Lineær programmering opg 4'!$M$8)/'Lineær programmering opg 4'!$K$8)*-1)</f>
        <v>-</v>
      </c>
      <c r="I8434" s="167" t="str">
        <f>IF('Lineær programmering opg 4'!$D$8=0,"-",'Lineær programmering opg 4'!$G$8)</f>
        <v>-</v>
      </c>
      <c r="J8434" s="295">
        <f>A8434*'Lineær programmering opg 4'!$C$11+Datatabel!C8434*'Lineær programmering opg 4'!$D$11</f>
        <v>44529.299999999726</v>
      </c>
      <c r="K8434" s="9">
        <f t="shared" si="657"/>
        <v>0</v>
      </c>
      <c r="L8434" s="9">
        <f t="shared" si="658"/>
        <v>0</v>
      </c>
    </row>
    <row r="8435" spans="1:12" ht="15" x14ac:dyDescent="0.25">
      <c r="A8435" s="167">
        <f t="shared" si="656"/>
        <v>37.632000000022288</v>
      </c>
      <c r="B8435" s="325">
        <f t="shared" si="659"/>
        <v>0.15680000000009287</v>
      </c>
      <c r="C8435" s="167">
        <f t="shared" si="655"/>
        <v>271.7759999999833</v>
      </c>
      <c r="D8435" s="167">
        <f>IF('Lineær programmering opg 4'!$M$4=0,"-",(-A8435+'Lineær programmering opg 4'!$M$4)/'Lineær programmering opg 4'!$K$4*-1)</f>
        <v>404.73599999995542</v>
      </c>
      <c r="E8435" s="167">
        <f>IF('Lineær programmering opg 4'!$M$5=0,"-",(-A8435+'Lineær programmering opg 4'!$M$5)/'Lineær programmering opg 4'!$K$5*-1)</f>
        <v>271.7759999999833</v>
      </c>
      <c r="F8435" s="167" t="str">
        <f>IF('Lineær programmering opg 4'!$E$6=0,"-",(-A8435+'Lineær programmering opg 4'!$M$6)/'Lineær programmering opg 4'!$K$6*-1)</f>
        <v>-</v>
      </c>
      <c r="G8435" s="167" t="str">
        <f>IF('Lineær programmering opg 4'!$D$7=0,"-",((-A8435+'Lineær programmering opg 4'!$M$7)/'Lineær programmering opg 4'!$K$7)*-1)</f>
        <v>-</v>
      </c>
      <c r="H8435" s="167" t="str">
        <f>IF('Lineær programmering opg 4'!$C$8=0,"-",((-A8435+'Lineær programmering opg 4'!$M$8)/'Lineær programmering opg 4'!$K$8)*-1)</f>
        <v>-</v>
      </c>
      <c r="I8435" s="167" t="str">
        <f>IF('Lineær programmering opg 4'!$D$8=0,"-",'Lineær programmering opg 4'!$G$8)</f>
        <v>-</v>
      </c>
      <c r="J8435" s="295">
        <f>A8435*'Lineær programmering opg 4'!$C$11+Datatabel!C8435*'Lineær programmering opg 4'!$D$11</f>
        <v>44529.599999999722</v>
      </c>
      <c r="K8435" s="9">
        <f t="shared" si="657"/>
        <v>0</v>
      </c>
      <c r="L8435" s="9">
        <f t="shared" si="658"/>
        <v>0</v>
      </c>
    </row>
    <row r="8436" spans="1:12" ht="15" x14ac:dyDescent="0.25">
      <c r="A8436" s="167">
        <f t="shared" si="656"/>
        <v>37.608000000022287</v>
      </c>
      <c r="B8436" s="325">
        <f t="shared" si="659"/>
        <v>0.15670000000009288</v>
      </c>
      <c r="C8436" s="167">
        <f t="shared" si="655"/>
        <v>271.79399999998333</v>
      </c>
      <c r="D8436" s="167">
        <f>IF('Lineær programmering opg 4'!$M$4=0,"-",(-A8436+'Lineær programmering opg 4'!$M$4)/'Lineær programmering opg 4'!$K$4*-1)</f>
        <v>404.78399999995543</v>
      </c>
      <c r="E8436" s="167">
        <f>IF('Lineær programmering opg 4'!$M$5=0,"-",(-A8436+'Lineær programmering opg 4'!$M$5)/'Lineær programmering opg 4'!$K$5*-1)</f>
        <v>271.79399999998333</v>
      </c>
      <c r="F8436" s="167" t="str">
        <f>IF('Lineær programmering opg 4'!$E$6=0,"-",(-A8436+'Lineær programmering opg 4'!$M$6)/'Lineær programmering opg 4'!$K$6*-1)</f>
        <v>-</v>
      </c>
      <c r="G8436" s="167" t="str">
        <f>IF('Lineær programmering opg 4'!$D$7=0,"-",((-A8436+'Lineær programmering opg 4'!$M$7)/'Lineær programmering opg 4'!$K$7)*-1)</f>
        <v>-</v>
      </c>
      <c r="H8436" s="167" t="str">
        <f>IF('Lineær programmering opg 4'!$C$8=0,"-",((-A8436+'Lineær programmering opg 4'!$M$8)/'Lineær programmering opg 4'!$K$8)*-1)</f>
        <v>-</v>
      </c>
      <c r="I8436" s="167" t="str">
        <f>IF('Lineær programmering opg 4'!$D$8=0,"-",'Lineær programmering opg 4'!$G$8)</f>
        <v>-</v>
      </c>
      <c r="J8436" s="295">
        <f>A8436*'Lineær programmering opg 4'!$C$11+Datatabel!C8436*'Lineær programmering opg 4'!$D$11</f>
        <v>44529.899999999725</v>
      </c>
      <c r="K8436" s="9">
        <f t="shared" si="657"/>
        <v>0</v>
      </c>
      <c r="L8436" s="9">
        <f t="shared" si="658"/>
        <v>0</v>
      </c>
    </row>
    <row r="8437" spans="1:12" ht="15" x14ac:dyDescent="0.25">
      <c r="A8437" s="167">
        <f t="shared" si="656"/>
        <v>37.584000000022293</v>
      </c>
      <c r="B8437" s="325">
        <f t="shared" si="659"/>
        <v>0.15660000000009289</v>
      </c>
      <c r="C8437" s="167">
        <f t="shared" si="655"/>
        <v>271.8119999999833</v>
      </c>
      <c r="D8437" s="167">
        <f>IF('Lineær programmering opg 4'!$M$4=0,"-",(-A8437+'Lineær programmering opg 4'!$M$4)/'Lineær programmering opg 4'!$K$4*-1)</f>
        <v>404.83199999995543</v>
      </c>
      <c r="E8437" s="167">
        <f>IF('Lineær programmering opg 4'!$M$5=0,"-",(-A8437+'Lineær programmering opg 4'!$M$5)/'Lineær programmering opg 4'!$K$5*-1)</f>
        <v>271.8119999999833</v>
      </c>
      <c r="F8437" s="167" t="str">
        <f>IF('Lineær programmering opg 4'!$E$6=0,"-",(-A8437+'Lineær programmering opg 4'!$M$6)/'Lineær programmering opg 4'!$K$6*-1)</f>
        <v>-</v>
      </c>
      <c r="G8437" s="167" t="str">
        <f>IF('Lineær programmering opg 4'!$D$7=0,"-",((-A8437+'Lineær programmering opg 4'!$M$7)/'Lineær programmering opg 4'!$K$7)*-1)</f>
        <v>-</v>
      </c>
      <c r="H8437" s="167" t="str">
        <f>IF('Lineær programmering opg 4'!$C$8=0,"-",((-A8437+'Lineær programmering opg 4'!$M$8)/'Lineær programmering opg 4'!$K$8)*-1)</f>
        <v>-</v>
      </c>
      <c r="I8437" s="167" t="str">
        <f>IF('Lineær programmering opg 4'!$D$8=0,"-",'Lineær programmering opg 4'!$G$8)</f>
        <v>-</v>
      </c>
      <c r="J8437" s="295">
        <f>A8437*'Lineær programmering opg 4'!$C$11+Datatabel!C8437*'Lineær programmering opg 4'!$D$11</f>
        <v>44530.199999999721</v>
      </c>
      <c r="K8437" s="9">
        <f t="shared" si="657"/>
        <v>0</v>
      </c>
      <c r="L8437" s="9">
        <f t="shared" si="658"/>
        <v>0</v>
      </c>
    </row>
    <row r="8438" spans="1:12" ht="15" x14ac:dyDescent="0.25">
      <c r="A8438" s="167">
        <f t="shared" si="656"/>
        <v>37.560000000022299</v>
      </c>
      <c r="B8438" s="325">
        <f t="shared" si="659"/>
        <v>0.1565000000000929</v>
      </c>
      <c r="C8438" s="167">
        <f t="shared" si="655"/>
        <v>271.82999999998333</v>
      </c>
      <c r="D8438" s="167">
        <f>IF('Lineær programmering opg 4'!$M$4=0,"-",(-A8438+'Lineær programmering opg 4'!$M$4)/'Lineær programmering opg 4'!$K$4*-1)</f>
        <v>404.87999999995543</v>
      </c>
      <c r="E8438" s="167">
        <f>IF('Lineær programmering opg 4'!$M$5=0,"-",(-A8438+'Lineær programmering opg 4'!$M$5)/'Lineær programmering opg 4'!$K$5*-1)</f>
        <v>271.82999999998333</v>
      </c>
      <c r="F8438" s="167" t="str">
        <f>IF('Lineær programmering opg 4'!$E$6=0,"-",(-A8438+'Lineær programmering opg 4'!$M$6)/'Lineær programmering opg 4'!$K$6*-1)</f>
        <v>-</v>
      </c>
      <c r="G8438" s="167" t="str">
        <f>IF('Lineær programmering opg 4'!$D$7=0,"-",((-A8438+'Lineær programmering opg 4'!$M$7)/'Lineær programmering opg 4'!$K$7)*-1)</f>
        <v>-</v>
      </c>
      <c r="H8438" s="167" t="str">
        <f>IF('Lineær programmering opg 4'!$C$8=0,"-",((-A8438+'Lineær programmering opg 4'!$M$8)/'Lineær programmering opg 4'!$K$8)*-1)</f>
        <v>-</v>
      </c>
      <c r="I8438" s="167" t="str">
        <f>IF('Lineær programmering opg 4'!$D$8=0,"-",'Lineær programmering opg 4'!$G$8)</f>
        <v>-</v>
      </c>
      <c r="J8438" s="295">
        <f>A8438*'Lineær programmering opg 4'!$C$11+Datatabel!C8438*'Lineær programmering opg 4'!$D$11</f>
        <v>44530.499999999724</v>
      </c>
      <c r="K8438" s="9">
        <f t="shared" si="657"/>
        <v>0</v>
      </c>
      <c r="L8438" s="9">
        <f t="shared" si="658"/>
        <v>0</v>
      </c>
    </row>
    <row r="8439" spans="1:12" ht="15" x14ac:dyDescent="0.25">
      <c r="A8439" s="167">
        <f t="shared" si="656"/>
        <v>37.536000000022298</v>
      </c>
      <c r="B8439" s="325">
        <f t="shared" si="659"/>
        <v>0.15640000000009291</v>
      </c>
      <c r="C8439" s="167">
        <f t="shared" si="655"/>
        <v>271.8479999999833</v>
      </c>
      <c r="D8439" s="167">
        <f>IF('Lineær programmering opg 4'!$M$4=0,"-",(-A8439+'Lineær programmering opg 4'!$M$4)/'Lineær programmering opg 4'!$K$4*-1)</f>
        <v>404.92799999995543</v>
      </c>
      <c r="E8439" s="167">
        <f>IF('Lineær programmering opg 4'!$M$5=0,"-",(-A8439+'Lineær programmering opg 4'!$M$5)/'Lineær programmering opg 4'!$K$5*-1)</f>
        <v>271.8479999999833</v>
      </c>
      <c r="F8439" s="167" t="str">
        <f>IF('Lineær programmering opg 4'!$E$6=0,"-",(-A8439+'Lineær programmering opg 4'!$M$6)/'Lineær programmering opg 4'!$K$6*-1)</f>
        <v>-</v>
      </c>
      <c r="G8439" s="167" t="str">
        <f>IF('Lineær programmering opg 4'!$D$7=0,"-",((-A8439+'Lineær programmering opg 4'!$M$7)/'Lineær programmering opg 4'!$K$7)*-1)</f>
        <v>-</v>
      </c>
      <c r="H8439" s="167" t="str">
        <f>IF('Lineær programmering opg 4'!$C$8=0,"-",((-A8439+'Lineær programmering opg 4'!$M$8)/'Lineær programmering opg 4'!$K$8)*-1)</f>
        <v>-</v>
      </c>
      <c r="I8439" s="167" t="str">
        <f>IF('Lineær programmering opg 4'!$D$8=0,"-",'Lineær programmering opg 4'!$G$8)</f>
        <v>-</v>
      </c>
      <c r="J8439" s="295">
        <f>A8439*'Lineær programmering opg 4'!$C$11+Datatabel!C8439*'Lineær programmering opg 4'!$D$11</f>
        <v>44530.799999999726</v>
      </c>
      <c r="K8439" s="9">
        <f t="shared" si="657"/>
        <v>0</v>
      </c>
      <c r="L8439" s="9">
        <f t="shared" si="658"/>
        <v>0</v>
      </c>
    </row>
    <row r="8440" spans="1:12" ht="15" x14ac:dyDescent="0.25">
      <c r="A8440" s="167">
        <f t="shared" si="656"/>
        <v>37.512000000022297</v>
      </c>
      <c r="B8440" s="325">
        <f t="shared" si="659"/>
        <v>0.15630000000009292</v>
      </c>
      <c r="C8440" s="167">
        <f t="shared" si="655"/>
        <v>271.86599999998333</v>
      </c>
      <c r="D8440" s="167">
        <f>IF('Lineær programmering opg 4'!$M$4=0,"-",(-A8440+'Lineær programmering opg 4'!$M$4)/'Lineær programmering opg 4'!$K$4*-1)</f>
        <v>404.97599999995543</v>
      </c>
      <c r="E8440" s="167">
        <f>IF('Lineær programmering opg 4'!$M$5=0,"-",(-A8440+'Lineær programmering opg 4'!$M$5)/'Lineær programmering opg 4'!$K$5*-1)</f>
        <v>271.86599999998333</v>
      </c>
      <c r="F8440" s="167" t="str">
        <f>IF('Lineær programmering opg 4'!$E$6=0,"-",(-A8440+'Lineær programmering opg 4'!$M$6)/'Lineær programmering opg 4'!$K$6*-1)</f>
        <v>-</v>
      </c>
      <c r="G8440" s="167" t="str">
        <f>IF('Lineær programmering opg 4'!$D$7=0,"-",((-A8440+'Lineær programmering opg 4'!$M$7)/'Lineær programmering opg 4'!$K$7)*-1)</f>
        <v>-</v>
      </c>
      <c r="H8440" s="167" t="str">
        <f>IF('Lineær programmering opg 4'!$C$8=0,"-",((-A8440+'Lineær programmering opg 4'!$M$8)/'Lineær programmering opg 4'!$K$8)*-1)</f>
        <v>-</v>
      </c>
      <c r="I8440" s="167" t="str">
        <f>IF('Lineær programmering opg 4'!$D$8=0,"-",'Lineær programmering opg 4'!$G$8)</f>
        <v>-</v>
      </c>
      <c r="J8440" s="295">
        <f>A8440*'Lineær programmering opg 4'!$C$11+Datatabel!C8440*'Lineær programmering opg 4'!$D$11</f>
        <v>44531.099999999729</v>
      </c>
      <c r="K8440" s="9">
        <f t="shared" si="657"/>
        <v>0</v>
      </c>
      <c r="L8440" s="9">
        <f t="shared" si="658"/>
        <v>0</v>
      </c>
    </row>
    <row r="8441" spans="1:12" ht="15" x14ac:dyDescent="0.25">
      <c r="A8441" s="167">
        <f t="shared" si="656"/>
        <v>37.488000000022303</v>
      </c>
      <c r="B8441" s="325">
        <f t="shared" si="659"/>
        <v>0.15620000000009293</v>
      </c>
      <c r="C8441" s="167">
        <f t="shared" si="655"/>
        <v>271.8839999999833</v>
      </c>
      <c r="D8441" s="167">
        <f>IF('Lineær programmering opg 4'!$M$4=0,"-",(-A8441+'Lineær programmering opg 4'!$M$4)/'Lineær programmering opg 4'!$K$4*-1)</f>
        <v>405.02399999995538</v>
      </c>
      <c r="E8441" s="167">
        <f>IF('Lineær programmering opg 4'!$M$5=0,"-",(-A8441+'Lineær programmering opg 4'!$M$5)/'Lineær programmering opg 4'!$K$5*-1)</f>
        <v>271.8839999999833</v>
      </c>
      <c r="F8441" s="167" t="str">
        <f>IF('Lineær programmering opg 4'!$E$6=0,"-",(-A8441+'Lineær programmering opg 4'!$M$6)/'Lineær programmering opg 4'!$K$6*-1)</f>
        <v>-</v>
      </c>
      <c r="G8441" s="167" t="str">
        <f>IF('Lineær programmering opg 4'!$D$7=0,"-",((-A8441+'Lineær programmering opg 4'!$M$7)/'Lineær programmering opg 4'!$K$7)*-1)</f>
        <v>-</v>
      </c>
      <c r="H8441" s="167" t="str">
        <f>IF('Lineær programmering opg 4'!$C$8=0,"-",((-A8441+'Lineær programmering opg 4'!$M$8)/'Lineær programmering opg 4'!$K$8)*-1)</f>
        <v>-</v>
      </c>
      <c r="I8441" s="167" t="str">
        <f>IF('Lineær programmering opg 4'!$D$8=0,"-",'Lineær programmering opg 4'!$G$8)</f>
        <v>-</v>
      </c>
      <c r="J8441" s="295">
        <f>A8441*'Lineær programmering opg 4'!$C$11+Datatabel!C8441*'Lineær programmering opg 4'!$D$11</f>
        <v>44531.399999999725</v>
      </c>
      <c r="K8441" s="9">
        <f t="shared" si="657"/>
        <v>0</v>
      </c>
      <c r="L8441" s="9">
        <f t="shared" si="658"/>
        <v>0</v>
      </c>
    </row>
    <row r="8442" spans="1:12" ht="15" x14ac:dyDescent="0.25">
      <c r="A8442" s="167">
        <f t="shared" si="656"/>
        <v>37.46400000002231</v>
      </c>
      <c r="B8442" s="325">
        <f t="shared" si="659"/>
        <v>0.15610000000009294</v>
      </c>
      <c r="C8442" s="167">
        <f t="shared" si="655"/>
        <v>271.90199999998327</v>
      </c>
      <c r="D8442" s="167">
        <f>IF('Lineær programmering opg 4'!$M$4=0,"-",(-A8442+'Lineær programmering opg 4'!$M$4)/'Lineær programmering opg 4'!$K$4*-1)</f>
        <v>405.07199999995538</v>
      </c>
      <c r="E8442" s="167">
        <f>IF('Lineær programmering opg 4'!$M$5=0,"-",(-A8442+'Lineær programmering opg 4'!$M$5)/'Lineær programmering opg 4'!$K$5*-1)</f>
        <v>271.90199999998327</v>
      </c>
      <c r="F8442" s="167" t="str">
        <f>IF('Lineær programmering opg 4'!$E$6=0,"-",(-A8442+'Lineær programmering opg 4'!$M$6)/'Lineær programmering opg 4'!$K$6*-1)</f>
        <v>-</v>
      </c>
      <c r="G8442" s="167" t="str">
        <f>IF('Lineær programmering opg 4'!$D$7=0,"-",((-A8442+'Lineær programmering opg 4'!$M$7)/'Lineær programmering opg 4'!$K$7)*-1)</f>
        <v>-</v>
      </c>
      <c r="H8442" s="167" t="str">
        <f>IF('Lineær programmering opg 4'!$C$8=0,"-",((-A8442+'Lineær programmering opg 4'!$M$8)/'Lineær programmering opg 4'!$K$8)*-1)</f>
        <v>-</v>
      </c>
      <c r="I8442" s="167" t="str">
        <f>IF('Lineær programmering opg 4'!$D$8=0,"-",'Lineær programmering opg 4'!$G$8)</f>
        <v>-</v>
      </c>
      <c r="J8442" s="295">
        <f>A8442*'Lineær programmering opg 4'!$C$11+Datatabel!C8442*'Lineær programmering opg 4'!$D$11</f>
        <v>44531.699999999721</v>
      </c>
      <c r="K8442" s="9">
        <f t="shared" si="657"/>
        <v>0</v>
      </c>
      <c r="L8442" s="9">
        <f t="shared" si="658"/>
        <v>0</v>
      </c>
    </row>
    <row r="8443" spans="1:12" ht="15" x14ac:dyDescent="0.25">
      <c r="A8443" s="167">
        <f t="shared" si="656"/>
        <v>37.440000000022309</v>
      </c>
      <c r="B8443" s="325">
        <f t="shared" si="659"/>
        <v>0.15600000000009295</v>
      </c>
      <c r="C8443" s="167">
        <f t="shared" si="655"/>
        <v>271.91999999998325</v>
      </c>
      <c r="D8443" s="167">
        <f>IF('Lineær programmering opg 4'!$M$4=0,"-",(-A8443+'Lineær programmering opg 4'!$M$4)/'Lineær programmering opg 4'!$K$4*-1)</f>
        <v>405.11999999995538</v>
      </c>
      <c r="E8443" s="167">
        <f>IF('Lineær programmering opg 4'!$M$5=0,"-",(-A8443+'Lineær programmering opg 4'!$M$5)/'Lineær programmering opg 4'!$K$5*-1)</f>
        <v>271.91999999998325</v>
      </c>
      <c r="F8443" s="167" t="str">
        <f>IF('Lineær programmering opg 4'!$E$6=0,"-",(-A8443+'Lineær programmering opg 4'!$M$6)/'Lineær programmering opg 4'!$K$6*-1)</f>
        <v>-</v>
      </c>
      <c r="G8443" s="167" t="str">
        <f>IF('Lineær programmering opg 4'!$D$7=0,"-",((-A8443+'Lineær programmering opg 4'!$M$7)/'Lineær programmering opg 4'!$K$7)*-1)</f>
        <v>-</v>
      </c>
      <c r="H8443" s="167" t="str">
        <f>IF('Lineær programmering opg 4'!$C$8=0,"-",((-A8443+'Lineær programmering opg 4'!$M$8)/'Lineær programmering opg 4'!$K$8)*-1)</f>
        <v>-</v>
      </c>
      <c r="I8443" s="167" t="str">
        <f>IF('Lineær programmering opg 4'!$D$8=0,"-",'Lineær programmering opg 4'!$G$8)</f>
        <v>-</v>
      </c>
      <c r="J8443" s="295">
        <f>A8443*'Lineær programmering opg 4'!$C$11+Datatabel!C8443*'Lineær programmering opg 4'!$D$11</f>
        <v>44531.999999999724</v>
      </c>
      <c r="K8443" s="9">
        <f t="shared" si="657"/>
        <v>0</v>
      </c>
      <c r="L8443" s="9">
        <f t="shared" si="658"/>
        <v>0</v>
      </c>
    </row>
    <row r="8444" spans="1:12" ht="15" x14ac:dyDescent="0.25">
      <c r="A8444" s="167">
        <f t="shared" si="656"/>
        <v>37.416000000022308</v>
      </c>
      <c r="B8444" s="325">
        <f t="shared" si="659"/>
        <v>0.15590000000009296</v>
      </c>
      <c r="C8444" s="167">
        <f t="shared" si="655"/>
        <v>271.93799999998328</v>
      </c>
      <c r="D8444" s="167">
        <f>IF('Lineær programmering opg 4'!$M$4=0,"-",(-A8444+'Lineær programmering opg 4'!$M$4)/'Lineær programmering opg 4'!$K$4*-1)</f>
        <v>405.16799999995538</v>
      </c>
      <c r="E8444" s="167">
        <f>IF('Lineær programmering opg 4'!$M$5=0,"-",(-A8444+'Lineær programmering opg 4'!$M$5)/'Lineær programmering opg 4'!$K$5*-1)</f>
        <v>271.93799999998328</v>
      </c>
      <c r="F8444" s="167" t="str">
        <f>IF('Lineær programmering opg 4'!$E$6=0,"-",(-A8444+'Lineær programmering opg 4'!$M$6)/'Lineær programmering opg 4'!$K$6*-1)</f>
        <v>-</v>
      </c>
      <c r="G8444" s="167" t="str">
        <f>IF('Lineær programmering opg 4'!$D$7=0,"-",((-A8444+'Lineær programmering opg 4'!$M$7)/'Lineær programmering opg 4'!$K$7)*-1)</f>
        <v>-</v>
      </c>
      <c r="H8444" s="167" t="str">
        <f>IF('Lineær programmering opg 4'!$C$8=0,"-",((-A8444+'Lineær programmering opg 4'!$M$8)/'Lineær programmering opg 4'!$K$8)*-1)</f>
        <v>-</v>
      </c>
      <c r="I8444" s="167" t="str">
        <f>IF('Lineær programmering opg 4'!$D$8=0,"-",'Lineær programmering opg 4'!$G$8)</f>
        <v>-</v>
      </c>
      <c r="J8444" s="295">
        <f>A8444*'Lineær programmering opg 4'!$C$11+Datatabel!C8444*'Lineær programmering opg 4'!$D$11</f>
        <v>44532.299999999726</v>
      </c>
      <c r="K8444" s="9">
        <f t="shared" si="657"/>
        <v>0</v>
      </c>
      <c r="L8444" s="9">
        <f t="shared" si="658"/>
        <v>0</v>
      </c>
    </row>
    <row r="8445" spans="1:12" ht="15" x14ac:dyDescent="0.25">
      <c r="A8445" s="167">
        <f t="shared" si="656"/>
        <v>37.392000000022314</v>
      </c>
      <c r="B8445" s="325">
        <f t="shared" si="659"/>
        <v>0.15580000000009298</v>
      </c>
      <c r="C8445" s="167">
        <f t="shared" si="655"/>
        <v>271.95599999998325</v>
      </c>
      <c r="D8445" s="167">
        <f>IF('Lineær programmering opg 4'!$M$4=0,"-",(-A8445+'Lineær programmering opg 4'!$M$4)/'Lineær programmering opg 4'!$K$4*-1)</f>
        <v>405.21599999995539</v>
      </c>
      <c r="E8445" s="167">
        <f>IF('Lineær programmering opg 4'!$M$5=0,"-",(-A8445+'Lineær programmering opg 4'!$M$5)/'Lineær programmering opg 4'!$K$5*-1)</f>
        <v>271.95599999998325</v>
      </c>
      <c r="F8445" s="167" t="str">
        <f>IF('Lineær programmering opg 4'!$E$6=0,"-",(-A8445+'Lineær programmering opg 4'!$M$6)/'Lineær programmering opg 4'!$K$6*-1)</f>
        <v>-</v>
      </c>
      <c r="G8445" s="167" t="str">
        <f>IF('Lineær programmering opg 4'!$D$7=0,"-",((-A8445+'Lineær programmering opg 4'!$M$7)/'Lineær programmering opg 4'!$K$7)*-1)</f>
        <v>-</v>
      </c>
      <c r="H8445" s="167" t="str">
        <f>IF('Lineær programmering opg 4'!$C$8=0,"-",((-A8445+'Lineær programmering opg 4'!$M$8)/'Lineær programmering opg 4'!$K$8)*-1)</f>
        <v>-</v>
      </c>
      <c r="I8445" s="167" t="str">
        <f>IF('Lineær programmering opg 4'!$D$8=0,"-",'Lineær programmering opg 4'!$G$8)</f>
        <v>-</v>
      </c>
      <c r="J8445" s="295">
        <f>A8445*'Lineær programmering opg 4'!$C$11+Datatabel!C8445*'Lineær programmering opg 4'!$D$11</f>
        <v>44532.599999999715</v>
      </c>
      <c r="K8445" s="9">
        <f t="shared" si="657"/>
        <v>0</v>
      </c>
      <c r="L8445" s="9">
        <f t="shared" si="658"/>
        <v>0</v>
      </c>
    </row>
    <row r="8446" spans="1:12" ht="15" x14ac:dyDescent="0.25">
      <c r="A8446" s="167">
        <f t="shared" si="656"/>
        <v>37.36800000002232</v>
      </c>
      <c r="B8446" s="325">
        <f t="shared" si="659"/>
        <v>0.15570000000009299</v>
      </c>
      <c r="C8446" s="167">
        <f t="shared" si="655"/>
        <v>271.97399999998328</v>
      </c>
      <c r="D8446" s="167">
        <f>IF('Lineær programmering opg 4'!$M$4=0,"-",(-A8446+'Lineær programmering opg 4'!$M$4)/'Lineær programmering opg 4'!$K$4*-1)</f>
        <v>405.26399999995533</v>
      </c>
      <c r="E8446" s="167">
        <f>IF('Lineær programmering opg 4'!$M$5=0,"-",(-A8446+'Lineær programmering opg 4'!$M$5)/'Lineær programmering opg 4'!$K$5*-1)</f>
        <v>271.97399999998328</v>
      </c>
      <c r="F8446" s="167" t="str">
        <f>IF('Lineær programmering opg 4'!$E$6=0,"-",(-A8446+'Lineær programmering opg 4'!$M$6)/'Lineær programmering opg 4'!$K$6*-1)</f>
        <v>-</v>
      </c>
      <c r="G8446" s="167" t="str">
        <f>IF('Lineær programmering opg 4'!$D$7=0,"-",((-A8446+'Lineær programmering opg 4'!$M$7)/'Lineær programmering opg 4'!$K$7)*-1)</f>
        <v>-</v>
      </c>
      <c r="H8446" s="167" t="str">
        <f>IF('Lineær programmering opg 4'!$C$8=0,"-",((-A8446+'Lineær programmering opg 4'!$M$8)/'Lineær programmering opg 4'!$K$8)*-1)</f>
        <v>-</v>
      </c>
      <c r="I8446" s="167" t="str">
        <f>IF('Lineær programmering opg 4'!$D$8=0,"-",'Lineær programmering opg 4'!$G$8)</f>
        <v>-</v>
      </c>
      <c r="J8446" s="295">
        <f>A8446*'Lineær programmering opg 4'!$C$11+Datatabel!C8446*'Lineær programmering opg 4'!$D$11</f>
        <v>44532.899999999718</v>
      </c>
      <c r="K8446" s="9">
        <f t="shared" si="657"/>
        <v>0</v>
      </c>
      <c r="L8446" s="9">
        <f t="shared" si="658"/>
        <v>0</v>
      </c>
    </row>
    <row r="8447" spans="1:12" ht="15" x14ac:dyDescent="0.25">
      <c r="A8447" s="167">
        <f t="shared" si="656"/>
        <v>37.344000000022319</v>
      </c>
      <c r="B8447" s="325">
        <f t="shared" si="659"/>
        <v>0.155600000000093</v>
      </c>
      <c r="C8447" s="167">
        <f t="shared" si="655"/>
        <v>271.99199999998325</v>
      </c>
      <c r="D8447" s="167">
        <f>IF('Lineær programmering opg 4'!$M$4=0,"-",(-A8447+'Lineær programmering opg 4'!$M$4)/'Lineær programmering opg 4'!$K$4*-1)</f>
        <v>405.31199999995533</v>
      </c>
      <c r="E8447" s="167">
        <f>IF('Lineær programmering opg 4'!$M$5=0,"-",(-A8447+'Lineær programmering opg 4'!$M$5)/'Lineær programmering opg 4'!$K$5*-1)</f>
        <v>271.99199999998325</v>
      </c>
      <c r="F8447" s="167" t="str">
        <f>IF('Lineær programmering opg 4'!$E$6=0,"-",(-A8447+'Lineær programmering opg 4'!$M$6)/'Lineær programmering opg 4'!$K$6*-1)</f>
        <v>-</v>
      </c>
      <c r="G8447" s="167" t="str">
        <f>IF('Lineær programmering opg 4'!$D$7=0,"-",((-A8447+'Lineær programmering opg 4'!$M$7)/'Lineær programmering opg 4'!$K$7)*-1)</f>
        <v>-</v>
      </c>
      <c r="H8447" s="167" t="str">
        <f>IF('Lineær programmering opg 4'!$C$8=0,"-",((-A8447+'Lineær programmering opg 4'!$M$8)/'Lineær programmering opg 4'!$K$8)*-1)</f>
        <v>-</v>
      </c>
      <c r="I8447" s="167" t="str">
        <f>IF('Lineær programmering opg 4'!$D$8=0,"-",'Lineær programmering opg 4'!$G$8)</f>
        <v>-</v>
      </c>
      <c r="J8447" s="295">
        <f>A8447*'Lineær programmering opg 4'!$C$11+Datatabel!C8447*'Lineær programmering opg 4'!$D$11</f>
        <v>44533.199999999721</v>
      </c>
      <c r="K8447" s="9">
        <f t="shared" si="657"/>
        <v>0</v>
      </c>
      <c r="L8447" s="9">
        <f t="shared" si="658"/>
        <v>0</v>
      </c>
    </row>
    <row r="8448" spans="1:12" ht="15" x14ac:dyDescent="0.25">
      <c r="A8448" s="167">
        <f t="shared" si="656"/>
        <v>37.320000000022318</v>
      </c>
      <c r="B8448" s="325">
        <f t="shared" si="659"/>
        <v>0.15550000000009301</v>
      </c>
      <c r="C8448" s="167">
        <f t="shared" si="655"/>
        <v>272.00999999998328</v>
      </c>
      <c r="D8448" s="167">
        <f>IF('Lineær programmering opg 4'!$M$4=0,"-",(-A8448+'Lineær programmering opg 4'!$M$4)/'Lineær programmering opg 4'!$K$4*-1)</f>
        <v>405.35999999995533</v>
      </c>
      <c r="E8448" s="167">
        <f>IF('Lineær programmering opg 4'!$M$5=0,"-",(-A8448+'Lineær programmering opg 4'!$M$5)/'Lineær programmering opg 4'!$K$5*-1)</f>
        <v>272.00999999998328</v>
      </c>
      <c r="F8448" s="167" t="str">
        <f>IF('Lineær programmering opg 4'!$E$6=0,"-",(-A8448+'Lineær programmering opg 4'!$M$6)/'Lineær programmering opg 4'!$K$6*-1)</f>
        <v>-</v>
      </c>
      <c r="G8448" s="167" t="str">
        <f>IF('Lineær programmering opg 4'!$D$7=0,"-",((-A8448+'Lineær programmering opg 4'!$M$7)/'Lineær programmering opg 4'!$K$7)*-1)</f>
        <v>-</v>
      </c>
      <c r="H8448" s="167" t="str">
        <f>IF('Lineær programmering opg 4'!$C$8=0,"-",((-A8448+'Lineær programmering opg 4'!$M$8)/'Lineær programmering opg 4'!$K$8)*-1)</f>
        <v>-</v>
      </c>
      <c r="I8448" s="167" t="str">
        <f>IF('Lineær programmering opg 4'!$D$8=0,"-",'Lineær programmering opg 4'!$G$8)</f>
        <v>-</v>
      </c>
      <c r="J8448" s="295">
        <f>A8448*'Lineær programmering opg 4'!$C$11+Datatabel!C8448*'Lineær programmering opg 4'!$D$11</f>
        <v>44533.499999999724</v>
      </c>
      <c r="K8448" s="9">
        <f t="shared" si="657"/>
        <v>0</v>
      </c>
      <c r="L8448" s="9">
        <f t="shared" si="658"/>
        <v>0</v>
      </c>
    </row>
    <row r="8449" spans="1:12" ht="15" x14ac:dyDescent="0.25">
      <c r="A8449" s="167">
        <f t="shared" si="656"/>
        <v>37.296000000022325</v>
      </c>
      <c r="B8449" s="325">
        <f t="shared" si="659"/>
        <v>0.15540000000009302</v>
      </c>
      <c r="C8449" s="167">
        <f t="shared" si="655"/>
        <v>272.02799999998325</v>
      </c>
      <c r="D8449" s="167">
        <f>IF('Lineær programmering opg 4'!$M$4=0,"-",(-A8449+'Lineær programmering opg 4'!$M$4)/'Lineær programmering opg 4'!$K$4*-1)</f>
        <v>405.40799999995534</v>
      </c>
      <c r="E8449" s="167">
        <f>IF('Lineær programmering opg 4'!$M$5=0,"-",(-A8449+'Lineær programmering opg 4'!$M$5)/'Lineær programmering opg 4'!$K$5*-1)</f>
        <v>272.02799999998325</v>
      </c>
      <c r="F8449" s="167" t="str">
        <f>IF('Lineær programmering opg 4'!$E$6=0,"-",(-A8449+'Lineær programmering opg 4'!$M$6)/'Lineær programmering opg 4'!$K$6*-1)</f>
        <v>-</v>
      </c>
      <c r="G8449" s="167" t="str">
        <f>IF('Lineær programmering opg 4'!$D$7=0,"-",((-A8449+'Lineær programmering opg 4'!$M$7)/'Lineær programmering opg 4'!$K$7)*-1)</f>
        <v>-</v>
      </c>
      <c r="H8449" s="167" t="str">
        <f>IF('Lineær programmering opg 4'!$C$8=0,"-",((-A8449+'Lineær programmering opg 4'!$M$8)/'Lineær programmering opg 4'!$K$8)*-1)</f>
        <v>-</v>
      </c>
      <c r="I8449" s="167" t="str">
        <f>IF('Lineær programmering opg 4'!$D$8=0,"-",'Lineær programmering opg 4'!$G$8)</f>
        <v>-</v>
      </c>
      <c r="J8449" s="295">
        <f>A8449*'Lineær programmering opg 4'!$C$11+Datatabel!C8449*'Lineær programmering opg 4'!$D$11</f>
        <v>44533.799999999719</v>
      </c>
      <c r="K8449" s="9">
        <f t="shared" si="657"/>
        <v>0</v>
      </c>
      <c r="L8449" s="9">
        <f t="shared" si="658"/>
        <v>0</v>
      </c>
    </row>
    <row r="8450" spans="1:12" ht="15" x14ac:dyDescent="0.25">
      <c r="A8450" s="167">
        <f t="shared" si="656"/>
        <v>37.272000000022331</v>
      </c>
      <c r="B8450" s="325">
        <f t="shared" si="659"/>
        <v>0.15530000000009303</v>
      </c>
      <c r="C8450" s="167">
        <f t="shared" si="655"/>
        <v>272.04599999998328</v>
      </c>
      <c r="D8450" s="167">
        <f>IF('Lineær programmering opg 4'!$M$4=0,"-",(-A8450+'Lineær programmering opg 4'!$M$4)/'Lineær programmering opg 4'!$K$4*-1)</f>
        <v>405.45599999995534</v>
      </c>
      <c r="E8450" s="167">
        <f>IF('Lineær programmering opg 4'!$M$5=0,"-",(-A8450+'Lineær programmering opg 4'!$M$5)/'Lineær programmering opg 4'!$K$5*-1)</f>
        <v>272.04599999998328</v>
      </c>
      <c r="F8450" s="167" t="str">
        <f>IF('Lineær programmering opg 4'!$E$6=0,"-",(-A8450+'Lineær programmering opg 4'!$M$6)/'Lineær programmering opg 4'!$K$6*-1)</f>
        <v>-</v>
      </c>
      <c r="G8450" s="167" t="str">
        <f>IF('Lineær programmering opg 4'!$D$7=0,"-",((-A8450+'Lineær programmering opg 4'!$M$7)/'Lineær programmering opg 4'!$K$7)*-1)</f>
        <v>-</v>
      </c>
      <c r="H8450" s="167" t="str">
        <f>IF('Lineær programmering opg 4'!$C$8=0,"-",((-A8450+'Lineær programmering opg 4'!$M$8)/'Lineær programmering opg 4'!$K$8)*-1)</f>
        <v>-</v>
      </c>
      <c r="I8450" s="167" t="str">
        <f>IF('Lineær programmering opg 4'!$D$8=0,"-",'Lineær programmering opg 4'!$G$8)</f>
        <v>-</v>
      </c>
      <c r="J8450" s="295">
        <f>A8450*'Lineær programmering opg 4'!$C$11+Datatabel!C8450*'Lineær programmering opg 4'!$D$11</f>
        <v>44534.099999999722</v>
      </c>
      <c r="K8450" s="9">
        <f t="shared" si="657"/>
        <v>0</v>
      </c>
      <c r="L8450" s="9">
        <f t="shared" si="658"/>
        <v>0</v>
      </c>
    </row>
    <row r="8451" spans="1:12" ht="15" x14ac:dyDescent="0.25">
      <c r="A8451" s="167">
        <f t="shared" si="656"/>
        <v>37.24800000002233</v>
      </c>
      <c r="B8451" s="325">
        <f t="shared" si="659"/>
        <v>0.15520000000009304</v>
      </c>
      <c r="C8451" s="167">
        <f t="shared" ref="C8451:C8514" si="660">MIN(D8451,E8451,F8451,G8451,H8451,I8451)</f>
        <v>272.06399999998325</v>
      </c>
      <c r="D8451" s="167">
        <f>IF('Lineær programmering opg 4'!$M$4=0,"-",(-A8451+'Lineær programmering opg 4'!$M$4)/'Lineær programmering opg 4'!$K$4*-1)</f>
        <v>405.50399999995534</v>
      </c>
      <c r="E8451" s="167">
        <f>IF('Lineær programmering opg 4'!$M$5=0,"-",(-A8451+'Lineær programmering opg 4'!$M$5)/'Lineær programmering opg 4'!$K$5*-1)</f>
        <v>272.06399999998325</v>
      </c>
      <c r="F8451" s="167" t="str">
        <f>IF('Lineær programmering opg 4'!$E$6=0,"-",(-A8451+'Lineær programmering opg 4'!$M$6)/'Lineær programmering opg 4'!$K$6*-1)</f>
        <v>-</v>
      </c>
      <c r="G8451" s="167" t="str">
        <f>IF('Lineær programmering opg 4'!$D$7=0,"-",((-A8451+'Lineær programmering opg 4'!$M$7)/'Lineær programmering opg 4'!$K$7)*-1)</f>
        <v>-</v>
      </c>
      <c r="H8451" s="167" t="str">
        <f>IF('Lineær programmering opg 4'!$C$8=0,"-",((-A8451+'Lineær programmering opg 4'!$M$8)/'Lineær programmering opg 4'!$K$8)*-1)</f>
        <v>-</v>
      </c>
      <c r="I8451" s="167" t="str">
        <f>IF('Lineær programmering opg 4'!$D$8=0,"-",'Lineær programmering opg 4'!$G$8)</f>
        <v>-</v>
      </c>
      <c r="J8451" s="295">
        <f>A8451*'Lineær programmering opg 4'!$C$11+Datatabel!C8451*'Lineær programmering opg 4'!$D$11</f>
        <v>44534.399999999718</v>
      </c>
      <c r="K8451" s="9">
        <f t="shared" si="657"/>
        <v>0</v>
      </c>
      <c r="L8451" s="9">
        <f t="shared" si="658"/>
        <v>0</v>
      </c>
    </row>
    <row r="8452" spans="1:12" ht="15" x14ac:dyDescent="0.25">
      <c r="A8452" s="167">
        <f t="shared" ref="A8452:A8515" si="661">$A$3*B8452</f>
        <v>37.224000000022329</v>
      </c>
      <c r="B8452" s="325">
        <f t="shared" si="659"/>
        <v>0.15510000000009305</v>
      </c>
      <c r="C8452" s="167">
        <f t="shared" si="660"/>
        <v>272.08199999998328</v>
      </c>
      <c r="D8452" s="167">
        <f>IF('Lineær programmering opg 4'!$M$4=0,"-",(-A8452+'Lineær programmering opg 4'!$M$4)/'Lineær programmering opg 4'!$K$4*-1)</f>
        <v>405.55199999995534</v>
      </c>
      <c r="E8452" s="167">
        <f>IF('Lineær programmering opg 4'!$M$5=0,"-",(-A8452+'Lineær programmering opg 4'!$M$5)/'Lineær programmering opg 4'!$K$5*-1)</f>
        <v>272.08199999998328</v>
      </c>
      <c r="F8452" s="167" t="str">
        <f>IF('Lineær programmering opg 4'!$E$6=0,"-",(-A8452+'Lineær programmering opg 4'!$M$6)/'Lineær programmering opg 4'!$K$6*-1)</f>
        <v>-</v>
      </c>
      <c r="G8452" s="167" t="str">
        <f>IF('Lineær programmering opg 4'!$D$7=0,"-",((-A8452+'Lineær programmering opg 4'!$M$7)/'Lineær programmering opg 4'!$K$7)*-1)</f>
        <v>-</v>
      </c>
      <c r="H8452" s="167" t="str">
        <f>IF('Lineær programmering opg 4'!$C$8=0,"-",((-A8452+'Lineær programmering opg 4'!$M$8)/'Lineær programmering opg 4'!$K$8)*-1)</f>
        <v>-</v>
      </c>
      <c r="I8452" s="167" t="str">
        <f>IF('Lineær programmering opg 4'!$D$8=0,"-",'Lineær programmering opg 4'!$G$8)</f>
        <v>-</v>
      </c>
      <c r="J8452" s="295">
        <f>A8452*'Lineær programmering opg 4'!$C$11+Datatabel!C8452*'Lineær programmering opg 4'!$D$11</f>
        <v>44534.699999999728</v>
      </c>
      <c r="K8452" s="9">
        <f t="shared" ref="K8452:K8515" si="662">IF($J$10004=J8452,A8452,0)</f>
        <v>0</v>
      </c>
      <c r="L8452" s="9">
        <f t="shared" ref="L8452:L8515" si="663">IF(J8452=$J$10004,C8452,0)</f>
        <v>0</v>
      </c>
    </row>
    <row r="8453" spans="1:12" ht="15" x14ac:dyDescent="0.25">
      <c r="A8453" s="167">
        <f t="shared" si="661"/>
        <v>37.200000000022335</v>
      </c>
      <c r="B8453" s="325">
        <f t="shared" ref="B8453:B8516" si="664">B8452-0.01%</f>
        <v>0.15500000000009306</v>
      </c>
      <c r="C8453" s="167">
        <f t="shared" si="660"/>
        <v>272.09999999998325</v>
      </c>
      <c r="D8453" s="167">
        <f>IF('Lineær programmering opg 4'!$M$4=0,"-",(-A8453+'Lineær programmering opg 4'!$M$4)/'Lineær programmering opg 4'!$K$4*-1)</f>
        <v>405.59999999995534</v>
      </c>
      <c r="E8453" s="167">
        <f>IF('Lineær programmering opg 4'!$M$5=0,"-",(-A8453+'Lineær programmering opg 4'!$M$5)/'Lineær programmering opg 4'!$K$5*-1)</f>
        <v>272.09999999998325</v>
      </c>
      <c r="F8453" s="167" t="str">
        <f>IF('Lineær programmering opg 4'!$E$6=0,"-",(-A8453+'Lineær programmering opg 4'!$M$6)/'Lineær programmering opg 4'!$K$6*-1)</f>
        <v>-</v>
      </c>
      <c r="G8453" s="167" t="str">
        <f>IF('Lineær programmering opg 4'!$D$7=0,"-",((-A8453+'Lineær programmering opg 4'!$M$7)/'Lineær programmering opg 4'!$K$7)*-1)</f>
        <v>-</v>
      </c>
      <c r="H8453" s="167" t="str">
        <f>IF('Lineær programmering opg 4'!$C$8=0,"-",((-A8453+'Lineær programmering opg 4'!$M$8)/'Lineær programmering opg 4'!$K$8)*-1)</f>
        <v>-</v>
      </c>
      <c r="I8453" s="167" t="str">
        <f>IF('Lineær programmering opg 4'!$D$8=0,"-",'Lineær programmering opg 4'!$G$8)</f>
        <v>-</v>
      </c>
      <c r="J8453" s="295">
        <f>A8453*'Lineær programmering opg 4'!$C$11+Datatabel!C8453*'Lineær programmering opg 4'!$D$11</f>
        <v>44534.999999999724</v>
      </c>
      <c r="K8453" s="9">
        <f t="shared" si="662"/>
        <v>0</v>
      </c>
      <c r="L8453" s="9">
        <f t="shared" si="663"/>
        <v>0</v>
      </c>
    </row>
    <row r="8454" spans="1:12" ht="15" x14ac:dyDescent="0.25">
      <c r="A8454" s="167">
        <f t="shared" si="661"/>
        <v>37.176000000022341</v>
      </c>
      <c r="B8454" s="325">
        <f t="shared" si="664"/>
        <v>0.15490000000009307</v>
      </c>
      <c r="C8454" s="167">
        <f t="shared" si="660"/>
        <v>272.11799999998328</v>
      </c>
      <c r="D8454" s="167">
        <f>IF('Lineær programmering opg 4'!$M$4=0,"-",(-A8454+'Lineær programmering opg 4'!$M$4)/'Lineær programmering opg 4'!$K$4*-1)</f>
        <v>405.64799999995535</v>
      </c>
      <c r="E8454" s="167">
        <f>IF('Lineær programmering opg 4'!$M$5=0,"-",(-A8454+'Lineær programmering opg 4'!$M$5)/'Lineær programmering opg 4'!$K$5*-1)</f>
        <v>272.11799999998328</v>
      </c>
      <c r="F8454" s="167" t="str">
        <f>IF('Lineær programmering opg 4'!$E$6=0,"-",(-A8454+'Lineær programmering opg 4'!$M$6)/'Lineær programmering opg 4'!$K$6*-1)</f>
        <v>-</v>
      </c>
      <c r="G8454" s="167" t="str">
        <f>IF('Lineær programmering opg 4'!$D$7=0,"-",((-A8454+'Lineær programmering opg 4'!$M$7)/'Lineær programmering opg 4'!$K$7)*-1)</f>
        <v>-</v>
      </c>
      <c r="H8454" s="167" t="str">
        <f>IF('Lineær programmering opg 4'!$C$8=0,"-",((-A8454+'Lineær programmering opg 4'!$M$8)/'Lineær programmering opg 4'!$K$8)*-1)</f>
        <v>-</v>
      </c>
      <c r="I8454" s="167" t="str">
        <f>IF('Lineær programmering opg 4'!$D$8=0,"-",'Lineær programmering opg 4'!$G$8)</f>
        <v>-</v>
      </c>
      <c r="J8454" s="295">
        <f>A8454*'Lineær programmering opg 4'!$C$11+Datatabel!C8454*'Lineær programmering opg 4'!$D$11</f>
        <v>44535.299999999726</v>
      </c>
      <c r="K8454" s="9">
        <f t="shared" si="662"/>
        <v>0</v>
      </c>
      <c r="L8454" s="9">
        <f t="shared" si="663"/>
        <v>0</v>
      </c>
    </row>
    <row r="8455" spans="1:12" ht="15" x14ac:dyDescent="0.25">
      <c r="A8455" s="167">
        <f t="shared" si="661"/>
        <v>37.15200000002234</v>
      </c>
      <c r="B8455" s="325">
        <f t="shared" si="664"/>
        <v>0.15480000000009309</v>
      </c>
      <c r="C8455" s="167">
        <f t="shared" si="660"/>
        <v>272.13599999998326</v>
      </c>
      <c r="D8455" s="167">
        <f>IF('Lineær programmering opg 4'!$M$4=0,"-",(-A8455+'Lineær programmering opg 4'!$M$4)/'Lineær programmering opg 4'!$K$4*-1)</f>
        <v>405.69599999995535</v>
      </c>
      <c r="E8455" s="167">
        <f>IF('Lineær programmering opg 4'!$M$5=0,"-",(-A8455+'Lineær programmering opg 4'!$M$5)/'Lineær programmering opg 4'!$K$5*-1)</f>
        <v>272.13599999998326</v>
      </c>
      <c r="F8455" s="167" t="str">
        <f>IF('Lineær programmering opg 4'!$E$6=0,"-",(-A8455+'Lineær programmering opg 4'!$M$6)/'Lineær programmering opg 4'!$K$6*-1)</f>
        <v>-</v>
      </c>
      <c r="G8455" s="167" t="str">
        <f>IF('Lineær programmering opg 4'!$D$7=0,"-",((-A8455+'Lineær programmering opg 4'!$M$7)/'Lineær programmering opg 4'!$K$7)*-1)</f>
        <v>-</v>
      </c>
      <c r="H8455" s="167" t="str">
        <f>IF('Lineær programmering opg 4'!$C$8=0,"-",((-A8455+'Lineær programmering opg 4'!$M$8)/'Lineær programmering opg 4'!$K$8)*-1)</f>
        <v>-</v>
      </c>
      <c r="I8455" s="167" t="str">
        <f>IF('Lineær programmering opg 4'!$D$8=0,"-",'Lineær programmering opg 4'!$G$8)</f>
        <v>-</v>
      </c>
      <c r="J8455" s="295">
        <f>A8455*'Lineær programmering opg 4'!$C$11+Datatabel!C8455*'Lineær programmering opg 4'!$D$11</f>
        <v>44535.599999999722</v>
      </c>
      <c r="K8455" s="9">
        <f t="shared" si="662"/>
        <v>0</v>
      </c>
      <c r="L8455" s="9">
        <f t="shared" si="663"/>
        <v>0</v>
      </c>
    </row>
    <row r="8456" spans="1:12" ht="15" x14ac:dyDescent="0.25">
      <c r="A8456" s="167">
        <f t="shared" si="661"/>
        <v>37.12800000002234</v>
      </c>
      <c r="B8456" s="325">
        <f t="shared" si="664"/>
        <v>0.1547000000000931</v>
      </c>
      <c r="C8456" s="167">
        <f t="shared" si="660"/>
        <v>272.15399999998328</v>
      </c>
      <c r="D8456" s="167">
        <f>IF('Lineær programmering opg 4'!$M$4=0,"-",(-A8456+'Lineær programmering opg 4'!$M$4)/'Lineær programmering opg 4'!$K$4*-1)</f>
        <v>405.74399999995535</v>
      </c>
      <c r="E8456" s="167">
        <f>IF('Lineær programmering opg 4'!$M$5=0,"-",(-A8456+'Lineær programmering opg 4'!$M$5)/'Lineær programmering opg 4'!$K$5*-1)</f>
        <v>272.15399999998328</v>
      </c>
      <c r="F8456" s="167" t="str">
        <f>IF('Lineær programmering opg 4'!$E$6=0,"-",(-A8456+'Lineær programmering opg 4'!$M$6)/'Lineær programmering opg 4'!$K$6*-1)</f>
        <v>-</v>
      </c>
      <c r="G8456" s="167" t="str">
        <f>IF('Lineær programmering opg 4'!$D$7=0,"-",((-A8456+'Lineær programmering opg 4'!$M$7)/'Lineær programmering opg 4'!$K$7)*-1)</f>
        <v>-</v>
      </c>
      <c r="H8456" s="167" t="str">
        <f>IF('Lineær programmering opg 4'!$C$8=0,"-",((-A8456+'Lineær programmering opg 4'!$M$8)/'Lineær programmering opg 4'!$K$8)*-1)</f>
        <v>-</v>
      </c>
      <c r="I8456" s="167" t="str">
        <f>IF('Lineær programmering opg 4'!$D$8=0,"-",'Lineær programmering opg 4'!$G$8)</f>
        <v>-</v>
      </c>
      <c r="J8456" s="295">
        <f>A8456*'Lineær programmering opg 4'!$C$11+Datatabel!C8456*'Lineær programmering opg 4'!$D$11</f>
        <v>44535.899999999732</v>
      </c>
      <c r="K8456" s="9">
        <f t="shared" si="662"/>
        <v>0</v>
      </c>
      <c r="L8456" s="9">
        <f t="shared" si="663"/>
        <v>0</v>
      </c>
    </row>
    <row r="8457" spans="1:12" ht="15" x14ac:dyDescent="0.25">
      <c r="A8457" s="167">
        <f t="shared" si="661"/>
        <v>37.104000000022346</v>
      </c>
      <c r="B8457" s="325">
        <f t="shared" si="664"/>
        <v>0.15460000000009311</v>
      </c>
      <c r="C8457" s="167">
        <f t="shared" si="660"/>
        <v>272.17199999998326</v>
      </c>
      <c r="D8457" s="167">
        <f>IF('Lineær programmering opg 4'!$M$4=0,"-",(-A8457+'Lineær programmering opg 4'!$M$4)/'Lineær programmering opg 4'!$K$4*-1)</f>
        <v>405.79199999995529</v>
      </c>
      <c r="E8457" s="167">
        <f>IF('Lineær programmering opg 4'!$M$5=0,"-",(-A8457+'Lineær programmering opg 4'!$M$5)/'Lineær programmering opg 4'!$K$5*-1)</f>
        <v>272.17199999998326</v>
      </c>
      <c r="F8457" s="167" t="str">
        <f>IF('Lineær programmering opg 4'!$E$6=0,"-",(-A8457+'Lineær programmering opg 4'!$M$6)/'Lineær programmering opg 4'!$K$6*-1)</f>
        <v>-</v>
      </c>
      <c r="G8457" s="167" t="str">
        <f>IF('Lineær programmering opg 4'!$D$7=0,"-",((-A8457+'Lineær programmering opg 4'!$M$7)/'Lineær programmering opg 4'!$K$7)*-1)</f>
        <v>-</v>
      </c>
      <c r="H8457" s="167" t="str">
        <f>IF('Lineær programmering opg 4'!$C$8=0,"-",((-A8457+'Lineær programmering opg 4'!$M$8)/'Lineær programmering opg 4'!$K$8)*-1)</f>
        <v>-</v>
      </c>
      <c r="I8457" s="167" t="str">
        <f>IF('Lineær programmering opg 4'!$D$8=0,"-",'Lineær programmering opg 4'!$G$8)</f>
        <v>-</v>
      </c>
      <c r="J8457" s="295">
        <f>A8457*'Lineær programmering opg 4'!$C$11+Datatabel!C8457*'Lineær programmering opg 4'!$D$11</f>
        <v>44536.199999999721</v>
      </c>
      <c r="K8457" s="9">
        <f t="shared" si="662"/>
        <v>0</v>
      </c>
      <c r="L8457" s="9">
        <f t="shared" si="663"/>
        <v>0</v>
      </c>
    </row>
    <row r="8458" spans="1:12" ht="15" x14ac:dyDescent="0.25">
      <c r="A8458" s="167">
        <f t="shared" si="661"/>
        <v>37.080000000022352</v>
      </c>
      <c r="B8458" s="325">
        <f t="shared" si="664"/>
        <v>0.15450000000009312</v>
      </c>
      <c r="C8458" s="167">
        <f t="shared" si="660"/>
        <v>272.18999999998329</v>
      </c>
      <c r="D8458" s="167">
        <f>IF('Lineær programmering opg 4'!$M$4=0,"-",(-A8458+'Lineær programmering opg 4'!$M$4)/'Lineær programmering opg 4'!$K$4*-1)</f>
        <v>405.8399999999553</v>
      </c>
      <c r="E8458" s="167">
        <f>IF('Lineær programmering opg 4'!$M$5=0,"-",(-A8458+'Lineær programmering opg 4'!$M$5)/'Lineær programmering opg 4'!$K$5*-1)</f>
        <v>272.18999999998329</v>
      </c>
      <c r="F8458" s="167" t="str">
        <f>IF('Lineær programmering opg 4'!$E$6=0,"-",(-A8458+'Lineær programmering opg 4'!$M$6)/'Lineær programmering opg 4'!$K$6*-1)</f>
        <v>-</v>
      </c>
      <c r="G8458" s="167" t="str">
        <f>IF('Lineær programmering opg 4'!$D$7=0,"-",((-A8458+'Lineær programmering opg 4'!$M$7)/'Lineær programmering opg 4'!$K$7)*-1)</f>
        <v>-</v>
      </c>
      <c r="H8458" s="167" t="str">
        <f>IF('Lineær programmering opg 4'!$C$8=0,"-",((-A8458+'Lineær programmering opg 4'!$M$8)/'Lineær programmering opg 4'!$K$8)*-1)</f>
        <v>-</v>
      </c>
      <c r="I8458" s="167" t="str">
        <f>IF('Lineær programmering opg 4'!$D$8=0,"-",'Lineær programmering opg 4'!$G$8)</f>
        <v>-</v>
      </c>
      <c r="J8458" s="295">
        <f>A8458*'Lineær programmering opg 4'!$C$11+Datatabel!C8458*'Lineær programmering opg 4'!$D$11</f>
        <v>44536.499999999724</v>
      </c>
      <c r="K8458" s="9">
        <f t="shared" si="662"/>
        <v>0</v>
      </c>
      <c r="L8458" s="9">
        <f t="shared" si="663"/>
        <v>0</v>
      </c>
    </row>
    <row r="8459" spans="1:12" ht="15" x14ac:dyDescent="0.25">
      <c r="A8459" s="167">
        <f t="shared" si="661"/>
        <v>37.056000000022351</v>
      </c>
      <c r="B8459" s="325">
        <f t="shared" si="664"/>
        <v>0.15440000000009313</v>
      </c>
      <c r="C8459" s="167">
        <f t="shared" si="660"/>
        <v>272.20799999998326</v>
      </c>
      <c r="D8459" s="167">
        <f>IF('Lineær programmering opg 4'!$M$4=0,"-",(-A8459+'Lineær programmering opg 4'!$M$4)/'Lineær programmering opg 4'!$K$4*-1)</f>
        <v>405.8879999999553</v>
      </c>
      <c r="E8459" s="167">
        <f>IF('Lineær programmering opg 4'!$M$5=0,"-",(-A8459+'Lineær programmering opg 4'!$M$5)/'Lineær programmering opg 4'!$K$5*-1)</f>
        <v>272.20799999998326</v>
      </c>
      <c r="F8459" s="167" t="str">
        <f>IF('Lineær programmering opg 4'!$E$6=0,"-",(-A8459+'Lineær programmering opg 4'!$M$6)/'Lineær programmering opg 4'!$K$6*-1)</f>
        <v>-</v>
      </c>
      <c r="G8459" s="167" t="str">
        <f>IF('Lineær programmering opg 4'!$D$7=0,"-",((-A8459+'Lineær programmering opg 4'!$M$7)/'Lineær programmering opg 4'!$K$7)*-1)</f>
        <v>-</v>
      </c>
      <c r="H8459" s="167" t="str">
        <f>IF('Lineær programmering opg 4'!$C$8=0,"-",((-A8459+'Lineær programmering opg 4'!$M$8)/'Lineær programmering opg 4'!$K$8)*-1)</f>
        <v>-</v>
      </c>
      <c r="I8459" s="167" t="str">
        <f>IF('Lineær programmering opg 4'!$D$8=0,"-",'Lineær programmering opg 4'!$G$8)</f>
        <v>-</v>
      </c>
      <c r="J8459" s="295">
        <f>A8459*'Lineær programmering opg 4'!$C$11+Datatabel!C8459*'Lineær programmering opg 4'!$D$11</f>
        <v>44536.799999999719</v>
      </c>
      <c r="K8459" s="9">
        <f t="shared" si="662"/>
        <v>0</v>
      </c>
      <c r="L8459" s="9">
        <f t="shared" si="663"/>
        <v>0</v>
      </c>
    </row>
    <row r="8460" spans="1:12" ht="15" x14ac:dyDescent="0.25">
      <c r="A8460" s="167">
        <f t="shared" si="661"/>
        <v>37.03200000002235</v>
      </c>
      <c r="B8460" s="325">
        <f t="shared" si="664"/>
        <v>0.15430000000009314</v>
      </c>
      <c r="C8460" s="167">
        <f t="shared" si="660"/>
        <v>272.22599999998329</v>
      </c>
      <c r="D8460" s="167">
        <f>IF('Lineær programmering opg 4'!$M$4=0,"-",(-A8460+'Lineær programmering opg 4'!$M$4)/'Lineær programmering opg 4'!$K$4*-1)</f>
        <v>405.9359999999553</v>
      </c>
      <c r="E8460" s="167">
        <f>IF('Lineær programmering opg 4'!$M$5=0,"-",(-A8460+'Lineær programmering opg 4'!$M$5)/'Lineær programmering opg 4'!$K$5*-1)</f>
        <v>272.22599999998329</v>
      </c>
      <c r="F8460" s="167" t="str">
        <f>IF('Lineær programmering opg 4'!$E$6=0,"-",(-A8460+'Lineær programmering opg 4'!$M$6)/'Lineær programmering opg 4'!$K$6*-1)</f>
        <v>-</v>
      </c>
      <c r="G8460" s="167" t="str">
        <f>IF('Lineær programmering opg 4'!$D$7=0,"-",((-A8460+'Lineær programmering opg 4'!$M$7)/'Lineær programmering opg 4'!$K$7)*-1)</f>
        <v>-</v>
      </c>
      <c r="H8460" s="167" t="str">
        <f>IF('Lineær programmering opg 4'!$C$8=0,"-",((-A8460+'Lineær programmering opg 4'!$M$8)/'Lineær programmering opg 4'!$K$8)*-1)</f>
        <v>-</v>
      </c>
      <c r="I8460" s="167" t="str">
        <f>IF('Lineær programmering opg 4'!$D$8=0,"-",'Lineær programmering opg 4'!$G$8)</f>
        <v>-</v>
      </c>
      <c r="J8460" s="295">
        <f>A8460*'Lineær programmering opg 4'!$C$11+Datatabel!C8460*'Lineær programmering opg 4'!$D$11</f>
        <v>44537.099999999729</v>
      </c>
      <c r="K8460" s="9">
        <f t="shared" si="662"/>
        <v>0</v>
      </c>
      <c r="L8460" s="9">
        <f t="shared" si="663"/>
        <v>0</v>
      </c>
    </row>
    <row r="8461" spans="1:12" ht="15" x14ac:dyDescent="0.25">
      <c r="A8461" s="167">
        <f t="shared" si="661"/>
        <v>37.008000000022356</v>
      </c>
      <c r="B8461" s="325">
        <f t="shared" si="664"/>
        <v>0.15420000000009315</v>
      </c>
      <c r="C8461" s="167">
        <f t="shared" si="660"/>
        <v>272.24399999998326</v>
      </c>
      <c r="D8461" s="167">
        <f>IF('Lineær programmering opg 4'!$M$4=0,"-",(-A8461+'Lineær programmering opg 4'!$M$4)/'Lineær programmering opg 4'!$K$4*-1)</f>
        <v>405.9839999999553</v>
      </c>
      <c r="E8461" s="167">
        <f>IF('Lineær programmering opg 4'!$M$5=0,"-",(-A8461+'Lineær programmering opg 4'!$M$5)/'Lineær programmering opg 4'!$K$5*-1)</f>
        <v>272.24399999998326</v>
      </c>
      <c r="F8461" s="167" t="str">
        <f>IF('Lineær programmering opg 4'!$E$6=0,"-",(-A8461+'Lineær programmering opg 4'!$M$6)/'Lineær programmering opg 4'!$K$6*-1)</f>
        <v>-</v>
      </c>
      <c r="G8461" s="167" t="str">
        <f>IF('Lineær programmering opg 4'!$D$7=0,"-",((-A8461+'Lineær programmering opg 4'!$M$7)/'Lineær programmering opg 4'!$K$7)*-1)</f>
        <v>-</v>
      </c>
      <c r="H8461" s="167" t="str">
        <f>IF('Lineær programmering opg 4'!$C$8=0,"-",((-A8461+'Lineær programmering opg 4'!$M$8)/'Lineær programmering opg 4'!$K$8)*-1)</f>
        <v>-</v>
      </c>
      <c r="I8461" s="167" t="str">
        <f>IF('Lineær programmering opg 4'!$D$8=0,"-",'Lineær programmering opg 4'!$G$8)</f>
        <v>-</v>
      </c>
      <c r="J8461" s="295">
        <f>A8461*'Lineær programmering opg 4'!$C$11+Datatabel!C8461*'Lineær programmering opg 4'!$D$11</f>
        <v>44537.399999999725</v>
      </c>
      <c r="K8461" s="9">
        <f t="shared" si="662"/>
        <v>0</v>
      </c>
      <c r="L8461" s="9">
        <f t="shared" si="663"/>
        <v>0</v>
      </c>
    </row>
    <row r="8462" spans="1:12" ht="15" x14ac:dyDescent="0.25">
      <c r="A8462" s="167">
        <f t="shared" si="661"/>
        <v>36.984000000022363</v>
      </c>
      <c r="B8462" s="325">
        <f t="shared" si="664"/>
        <v>0.15410000000009316</v>
      </c>
      <c r="C8462" s="167">
        <f t="shared" si="660"/>
        <v>272.26199999998323</v>
      </c>
      <c r="D8462" s="167">
        <f>IF('Lineær programmering opg 4'!$M$4=0,"-",(-A8462+'Lineær programmering opg 4'!$M$4)/'Lineær programmering opg 4'!$K$4*-1)</f>
        <v>406.03199999995525</v>
      </c>
      <c r="E8462" s="167">
        <f>IF('Lineær programmering opg 4'!$M$5=0,"-",(-A8462+'Lineær programmering opg 4'!$M$5)/'Lineær programmering opg 4'!$K$5*-1)</f>
        <v>272.26199999998323</v>
      </c>
      <c r="F8462" s="167" t="str">
        <f>IF('Lineær programmering opg 4'!$E$6=0,"-",(-A8462+'Lineær programmering opg 4'!$M$6)/'Lineær programmering opg 4'!$K$6*-1)</f>
        <v>-</v>
      </c>
      <c r="G8462" s="167" t="str">
        <f>IF('Lineær programmering opg 4'!$D$7=0,"-",((-A8462+'Lineær programmering opg 4'!$M$7)/'Lineær programmering opg 4'!$K$7)*-1)</f>
        <v>-</v>
      </c>
      <c r="H8462" s="167" t="str">
        <f>IF('Lineær programmering opg 4'!$C$8=0,"-",((-A8462+'Lineær programmering opg 4'!$M$8)/'Lineær programmering opg 4'!$K$8)*-1)</f>
        <v>-</v>
      </c>
      <c r="I8462" s="167" t="str">
        <f>IF('Lineær programmering opg 4'!$D$8=0,"-",'Lineær programmering opg 4'!$G$8)</f>
        <v>-</v>
      </c>
      <c r="J8462" s="295">
        <f>A8462*'Lineær programmering opg 4'!$C$11+Datatabel!C8462*'Lineær programmering opg 4'!$D$11</f>
        <v>44537.699999999721</v>
      </c>
      <c r="K8462" s="9">
        <f t="shared" si="662"/>
        <v>0</v>
      </c>
      <c r="L8462" s="9">
        <f t="shared" si="663"/>
        <v>0</v>
      </c>
    </row>
    <row r="8463" spans="1:12" ht="15" x14ac:dyDescent="0.25">
      <c r="A8463" s="167">
        <f t="shared" si="661"/>
        <v>36.960000000022362</v>
      </c>
      <c r="B8463" s="325">
        <f t="shared" si="664"/>
        <v>0.15400000000009317</v>
      </c>
      <c r="C8463" s="167">
        <f t="shared" si="660"/>
        <v>272.27999999998326</v>
      </c>
      <c r="D8463" s="167">
        <f>IF('Lineær programmering opg 4'!$M$4=0,"-",(-A8463+'Lineær programmering opg 4'!$M$4)/'Lineær programmering opg 4'!$K$4*-1)</f>
        <v>406.07999999995525</v>
      </c>
      <c r="E8463" s="167">
        <f>IF('Lineær programmering opg 4'!$M$5=0,"-",(-A8463+'Lineær programmering opg 4'!$M$5)/'Lineær programmering opg 4'!$K$5*-1)</f>
        <v>272.27999999998326</v>
      </c>
      <c r="F8463" s="167" t="str">
        <f>IF('Lineær programmering opg 4'!$E$6=0,"-",(-A8463+'Lineær programmering opg 4'!$M$6)/'Lineær programmering opg 4'!$K$6*-1)</f>
        <v>-</v>
      </c>
      <c r="G8463" s="167" t="str">
        <f>IF('Lineær programmering opg 4'!$D$7=0,"-",((-A8463+'Lineær programmering opg 4'!$M$7)/'Lineær programmering opg 4'!$K$7)*-1)</f>
        <v>-</v>
      </c>
      <c r="H8463" s="167" t="str">
        <f>IF('Lineær programmering opg 4'!$C$8=0,"-",((-A8463+'Lineær programmering opg 4'!$M$8)/'Lineær programmering opg 4'!$K$8)*-1)</f>
        <v>-</v>
      </c>
      <c r="I8463" s="167" t="str">
        <f>IF('Lineær programmering opg 4'!$D$8=0,"-",'Lineær programmering opg 4'!$G$8)</f>
        <v>-</v>
      </c>
      <c r="J8463" s="295">
        <f>A8463*'Lineær programmering opg 4'!$C$11+Datatabel!C8463*'Lineær programmering opg 4'!$D$11</f>
        <v>44537.999999999724</v>
      </c>
      <c r="K8463" s="9">
        <f t="shared" si="662"/>
        <v>0</v>
      </c>
      <c r="L8463" s="9">
        <f t="shared" si="663"/>
        <v>0</v>
      </c>
    </row>
    <row r="8464" spans="1:12" ht="15" x14ac:dyDescent="0.25">
      <c r="A8464" s="167">
        <f t="shared" si="661"/>
        <v>36.936000000022361</v>
      </c>
      <c r="B8464" s="325">
        <f t="shared" si="664"/>
        <v>0.15390000000009318</v>
      </c>
      <c r="C8464" s="167">
        <f t="shared" si="660"/>
        <v>272.29799999998323</v>
      </c>
      <c r="D8464" s="167">
        <f>IF('Lineær programmering opg 4'!$M$4=0,"-",(-A8464+'Lineær programmering opg 4'!$M$4)/'Lineær programmering opg 4'!$K$4*-1)</f>
        <v>406.12799999995525</v>
      </c>
      <c r="E8464" s="167">
        <f>IF('Lineær programmering opg 4'!$M$5=0,"-",(-A8464+'Lineær programmering opg 4'!$M$5)/'Lineær programmering opg 4'!$K$5*-1)</f>
        <v>272.29799999998323</v>
      </c>
      <c r="F8464" s="167" t="str">
        <f>IF('Lineær programmering opg 4'!$E$6=0,"-",(-A8464+'Lineær programmering opg 4'!$M$6)/'Lineær programmering opg 4'!$K$6*-1)</f>
        <v>-</v>
      </c>
      <c r="G8464" s="167" t="str">
        <f>IF('Lineær programmering opg 4'!$D$7=0,"-",((-A8464+'Lineær programmering opg 4'!$M$7)/'Lineær programmering opg 4'!$K$7)*-1)</f>
        <v>-</v>
      </c>
      <c r="H8464" s="167" t="str">
        <f>IF('Lineær programmering opg 4'!$C$8=0,"-",((-A8464+'Lineær programmering opg 4'!$M$8)/'Lineær programmering opg 4'!$K$8)*-1)</f>
        <v>-</v>
      </c>
      <c r="I8464" s="167" t="str">
        <f>IF('Lineær programmering opg 4'!$D$8=0,"-",'Lineær programmering opg 4'!$G$8)</f>
        <v>-</v>
      </c>
      <c r="J8464" s="295">
        <f>A8464*'Lineær programmering opg 4'!$C$11+Datatabel!C8464*'Lineær programmering opg 4'!$D$11</f>
        <v>44538.299999999726</v>
      </c>
      <c r="K8464" s="9">
        <f t="shared" si="662"/>
        <v>0</v>
      </c>
      <c r="L8464" s="9">
        <f t="shared" si="663"/>
        <v>0</v>
      </c>
    </row>
    <row r="8465" spans="1:12" ht="15" x14ac:dyDescent="0.25">
      <c r="A8465" s="167">
        <f t="shared" si="661"/>
        <v>36.912000000022367</v>
      </c>
      <c r="B8465" s="325">
        <f t="shared" si="664"/>
        <v>0.1538000000000932</v>
      </c>
      <c r="C8465" s="167">
        <f t="shared" si="660"/>
        <v>272.31599999998326</v>
      </c>
      <c r="D8465" s="167">
        <f>IF('Lineær programmering opg 4'!$M$4=0,"-",(-A8465+'Lineær programmering opg 4'!$M$4)/'Lineær programmering opg 4'!$K$4*-1)</f>
        <v>406.17599999995525</v>
      </c>
      <c r="E8465" s="167">
        <f>IF('Lineær programmering opg 4'!$M$5=0,"-",(-A8465+'Lineær programmering opg 4'!$M$5)/'Lineær programmering opg 4'!$K$5*-1)</f>
        <v>272.31599999998326</v>
      </c>
      <c r="F8465" s="167" t="str">
        <f>IF('Lineær programmering opg 4'!$E$6=0,"-",(-A8465+'Lineær programmering opg 4'!$M$6)/'Lineær programmering opg 4'!$K$6*-1)</f>
        <v>-</v>
      </c>
      <c r="G8465" s="167" t="str">
        <f>IF('Lineær programmering opg 4'!$D$7=0,"-",((-A8465+'Lineær programmering opg 4'!$M$7)/'Lineær programmering opg 4'!$K$7)*-1)</f>
        <v>-</v>
      </c>
      <c r="H8465" s="167" t="str">
        <f>IF('Lineær programmering opg 4'!$C$8=0,"-",((-A8465+'Lineær programmering opg 4'!$M$8)/'Lineær programmering opg 4'!$K$8)*-1)</f>
        <v>-</v>
      </c>
      <c r="I8465" s="167" t="str">
        <f>IF('Lineær programmering opg 4'!$D$8=0,"-",'Lineær programmering opg 4'!$G$8)</f>
        <v>-</v>
      </c>
      <c r="J8465" s="295">
        <f>A8465*'Lineær programmering opg 4'!$C$11+Datatabel!C8465*'Lineær programmering opg 4'!$D$11</f>
        <v>44538.599999999729</v>
      </c>
      <c r="K8465" s="9">
        <f t="shared" si="662"/>
        <v>0</v>
      </c>
      <c r="L8465" s="9">
        <f t="shared" si="663"/>
        <v>0</v>
      </c>
    </row>
    <row r="8466" spans="1:12" ht="15" x14ac:dyDescent="0.25">
      <c r="A8466" s="167">
        <f t="shared" si="661"/>
        <v>36.888000000022373</v>
      </c>
      <c r="B8466" s="325">
        <f t="shared" si="664"/>
        <v>0.15370000000009321</v>
      </c>
      <c r="C8466" s="167">
        <f t="shared" si="660"/>
        <v>272.33399999998323</v>
      </c>
      <c r="D8466" s="167">
        <f>IF('Lineær programmering opg 4'!$M$4=0,"-",(-A8466+'Lineær programmering opg 4'!$M$4)/'Lineær programmering opg 4'!$K$4*-1)</f>
        <v>406.22399999995525</v>
      </c>
      <c r="E8466" s="167">
        <f>IF('Lineær programmering opg 4'!$M$5=0,"-",(-A8466+'Lineær programmering opg 4'!$M$5)/'Lineær programmering opg 4'!$K$5*-1)</f>
        <v>272.33399999998323</v>
      </c>
      <c r="F8466" s="167" t="str">
        <f>IF('Lineær programmering opg 4'!$E$6=0,"-",(-A8466+'Lineær programmering opg 4'!$M$6)/'Lineær programmering opg 4'!$K$6*-1)</f>
        <v>-</v>
      </c>
      <c r="G8466" s="167" t="str">
        <f>IF('Lineær programmering opg 4'!$D$7=0,"-",((-A8466+'Lineær programmering opg 4'!$M$7)/'Lineær programmering opg 4'!$K$7)*-1)</f>
        <v>-</v>
      </c>
      <c r="H8466" s="167" t="str">
        <f>IF('Lineær programmering opg 4'!$C$8=0,"-",((-A8466+'Lineær programmering opg 4'!$M$8)/'Lineær programmering opg 4'!$K$8)*-1)</f>
        <v>-</v>
      </c>
      <c r="I8466" s="167" t="str">
        <f>IF('Lineær programmering opg 4'!$D$8=0,"-",'Lineær programmering opg 4'!$G$8)</f>
        <v>-</v>
      </c>
      <c r="J8466" s="295">
        <f>A8466*'Lineær programmering opg 4'!$C$11+Datatabel!C8466*'Lineær programmering opg 4'!$D$11</f>
        <v>44538.899999999725</v>
      </c>
      <c r="K8466" s="9">
        <f t="shared" si="662"/>
        <v>0</v>
      </c>
      <c r="L8466" s="9">
        <f t="shared" si="663"/>
        <v>0</v>
      </c>
    </row>
    <row r="8467" spans="1:12" ht="15" x14ac:dyDescent="0.25">
      <c r="A8467" s="167">
        <f t="shared" si="661"/>
        <v>36.864000000022372</v>
      </c>
      <c r="B8467" s="325">
        <f t="shared" si="664"/>
        <v>0.15360000000009322</v>
      </c>
      <c r="C8467" s="167">
        <f t="shared" si="660"/>
        <v>272.35199999998326</v>
      </c>
      <c r="D8467" s="167">
        <f>IF('Lineær programmering opg 4'!$M$4=0,"-",(-A8467+'Lineær programmering opg 4'!$M$4)/'Lineær programmering opg 4'!$K$4*-1)</f>
        <v>406.27199999995526</v>
      </c>
      <c r="E8467" s="167">
        <f>IF('Lineær programmering opg 4'!$M$5=0,"-",(-A8467+'Lineær programmering opg 4'!$M$5)/'Lineær programmering opg 4'!$K$5*-1)</f>
        <v>272.35199999998326</v>
      </c>
      <c r="F8467" s="167" t="str">
        <f>IF('Lineær programmering opg 4'!$E$6=0,"-",(-A8467+'Lineær programmering opg 4'!$M$6)/'Lineær programmering opg 4'!$K$6*-1)</f>
        <v>-</v>
      </c>
      <c r="G8467" s="167" t="str">
        <f>IF('Lineær programmering opg 4'!$D$7=0,"-",((-A8467+'Lineær programmering opg 4'!$M$7)/'Lineær programmering opg 4'!$K$7)*-1)</f>
        <v>-</v>
      </c>
      <c r="H8467" s="167" t="str">
        <f>IF('Lineær programmering opg 4'!$C$8=0,"-",((-A8467+'Lineær programmering opg 4'!$M$8)/'Lineær programmering opg 4'!$K$8)*-1)</f>
        <v>-</v>
      </c>
      <c r="I8467" s="167" t="str">
        <f>IF('Lineær programmering opg 4'!$D$8=0,"-",'Lineær programmering opg 4'!$G$8)</f>
        <v>-</v>
      </c>
      <c r="J8467" s="295">
        <f>A8467*'Lineær programmering opg 4'!$C$11+Datatabel!C8467*'Lineær programmering opg 4'!$D$11</f>
        <v>44539.199999999728</v>
      </c>
      <c r="K8467" s="9">
        <f t="shared" si="662"/>
        <v>0</v>
      </c>
      <c r="L8467" s="9">
        <f t="shared" si="663"/>
        <v>0</v>
      </c>
    </row>
    <row r="8468" spans="1:12" ht="15" x14ac:dyDescent="0.25">
      <c r="A8468" s="167">
        <f t="shared" si="661"/>
        <v>36.840000000022371</v>
      </c>
      <c r="B8468" s="325">
        <f t="shared" si="664"/>
        <v>0.15350000000009323</v>
      </c>
      <c r="C8468" s="167">
        <f t="shared" si="660"/>
        <v>272.36999999998324</v>
      </c>
      <c r="D8468" s="167">
        <f>IF('Lineær programmering opg 4'!$M$4=0,"-",(-A8468+'Lineær programmering opg 4'!$M$4)/'Lineær programmering opg 4'!$K$4*-1)</f>
        <v>406.31999999995526</v>
      </c>
      <c r="E8468" s="167">
        <f>IF('Lineær programmering opg 4'!$M$5=0,"-",(-A8468+'Lineær programmering opg 4'!$M$5)/'Lineær programmering opg 4'!$K$5*-1)</f>
        <v>272.36999999998324</v>
      </c>
      <c r="F8468" s="167" t="str">
        <f>IF('Lineær programmering opg 4'!$E$6=0,"-",(-A8468+'Lineær programmering opg 4'!$M$6)/'Lineær programmering opg 4'!$K$6*-1)</f>
        <v>-</v>
      </c>
      <c r="G8468" s="167" t="str">
        <f>IF('Lineær programmering opg 4'!$D$7=0,"-",((-A8468+'Lineær programmering opg 4'!$M$7)/'Lineær programmering opg 4'!$K$7)*-1)</f>
        <v>-</v>
      </c>
      <c r="H8468" s="167" t="str">
        <f>IF('Lineær programmering opg 4'!$C$8=0,"-",((-A8468+'Lineær programmering opg 4'!$M$8)/'Lineær programmering opg 4'!$K$8)*-1)</f>
        <v>-</v>
      </c>
      <c r="I8468" s="167" t="str">
        <f>IF('Lineær programmering opg 4'!$D$8=0,"-",'Lineær programmering opg 4'!$G$8)</f>
        <v>-</v>
      </c>
      <c r="J8468" s="295">
        <f>A8468*'Lineær programmering opg 4'!$C$11+Datatabel!C8468*'Lineær programmering opg 4'!$D$11</f>
        <v>44539.499999999724</v>
      </c>
      <c r="K8468" s="9">
        <f t="shared" si="662"/>
        <v>0</v>
      </c>
      <c r="L8468" s="9">
        <f t="shared" si="663"/>
        <v>0</v>
      </c>
    </row>
    <row r="8469" spans="1:12" ht="15" x14ac:dyDescent="0.25">
      <c r="A8469" s="167">
        <f t="shared" si="661"/>
        <v>36.816000000022377</v>
      </c>
      <c r="B8469" s="325">
        <f t="shared" si="664"/>
        <v>0.15340000000009324</v>
      </c>
      <c r="C8469" s="167">
        <f t="shared" si="660"/>
        <v>272.38799999998326</v>
      </c>
      <c r="D8469" s="167">
        <f>IF('Lineær programmering opg 4'!$M$4=0,"-",(-A8469+'Lineær programmering opg 4'!$M$4)/'Lineær programmering opg 4'!$K$4*-1)</f>
        <v>406.36799999995526</v>
      </c>
      <c r="E8469" s="167">
        <f>IF('Lineær programmering opg 4'!$M$5=0,"-",(-A8469+'Lineær programmering opg 4'!$M$5)/'Lineær programmering opg 4'!$K$5*-1)</f>
        <v>272.38799999998326</v>
      </c>
      <c r="F8469" s="167" t="str">
        <f>IF('Lineær programmering opg 4'!$E$6=0,"-",(-A8469+'Lineær programmering opg 4'!$M$6)/'Lineær programmering opg 4'!$K$6*-1)</f>
        <v>-</v>
      </c>
      <c r="G8469" s="167" t="str">
        <f>IF('Lineær programmering opg 4'!$D$7=0,"-",((-A8469+'Lineær programmering opg 4'!$M$7)/'Lineær programmering opg 4'!$K$7)*-1)</f>
        <v>-</v>
      </c>
      <c r="H8469" s="167" t="str">
        <f>IF('Lineær programmering opg 4'!$C$8=0,"-",((-A8469+'Lineær programmering opg 4'!$M$8)/'Lineær programmering opg 4'!$K$8)*-1)</f>
        <v>-</v>
      </c>
      <c r="I8469" s="167" t="str">
        <f>IF('Lineær programmering opg 4'!$D$8=0,"-",'Lineær programmering opg 4'!$G$8)</f>
        <v>-</v>
      </c>
      <c r="J8469" s="295">
        <f>A8469*'Lineær programmering opg 4'!$C$11+Datatabel!C8469*'Lineær programmering opg 4'!$D$11</f>
        <v>44539.799999999726</v>
      </c>
      <c r="K8469" s="9">
        <f t="shared" si="662"/>
        <v>0</v>
      </c>
      <c r="L8469" s="9">
        <f t="shared" si="663"/>
        <v>0</v>
      </c>
    </row>
    <row r="8470" spans="1:12" ht="15" x14ac:dyDescent="0.25">
      <c r="A8470" s="167">
        <f t="shared" si="661"/>
        <v>36.792000000022384</v>
      </c>
      <c r="B8470" s="325">
        <f t="shared" si="664"/>
        <v>0.15330000000009325</v>
      </c>
      <c r="C8470" s="167">
        <f t="shared" si="660"/>
        <v>272.40599999998324</v>
      </c>
      <c r="D8470" s="167">
        <f>IF('Lineær programmering opg 4'!$M$4=0,"-",(-A8470+'Lineær programmering opg 4'!$M$4)/'Lineær programmering opg 4'!$K$4*-1)</f>
        <v>406.41599999995526</v>
      </c>
      <c r="E8470" s="167">
        <f>IF('Lineær programmering opg 4'!$M$5=0,"-",(-A8470+'Lineær programmering opg 4'!$M$5)/'Lineær programmering opg 4'!$K$5*-1)</f>
        <v>272.40599999998324</v>
      </c>
      <c r="F8470" s="167" t="str">
        <f>IF('Lineær programmering opg 4'!$E$6=0,"-",(-A8470+'Lineær programmering opg 4'!$M$6)/'Lineær programmering opg 4'!$K$6*-1)</f>
        <v>-</v>
      </c>
      <c r="G8470" s="167" t="str">
        <f>IF('Lineær programmering opg 4'!$D$7=0,"-",((-A8470+'Lineær programmering opg 4'!$M$7)/'Lineær programmering opg 4'!$K$7)*-1)</f>
        <v>-</v>
      </c>
      <c r="H8470" s="167" t="str">
        <f>IF('Lineær programmering opg 4'!$C$8=0,"-",((-A8470+'Lineær programmering opg 4'!$M$8)/'Lineær programmering opg 4'!$K$8)*-1)</f>
        <v>-</v>
      </c>
      <c r="I8470" s="167" t="str">
        <f>IF('Lineær programmering opg 4'!$D$8=0,"-",'Lineær programmering opg 4'!$G$8)</f>
        <v>-</v>
      </c>
      <c r="J8470" s="295">
        <f>A8470*'Lineær programmering opg 4'!$C$11+Datatabel!C8470*'Lineær programmering opg 4'!$D$11</f>
        <v>44540.099999999722</v>
      </c>
      <c r="K8470" s="9">
        <f t="shared" si="662"/>
        <v>0</v>
      </c>
      <c r="L8470" s="9">
        <f t="shared" si="663"/>
        <v>0</v>
      </c>
    </row>
    <row r="8471" spans="1:12" ht="15" x14ac:dyDescent="0.25">
      <c r="A8471" s="167">
        <f t="shared" si="661"/>
        <v>36.768000000022383</v>
      </c>
      <c r="B8471" s="325">
        <f t="shared" si="664"/>
        <v>0.15320000000009326</v>
      </c>
      <c r="C8471" s="167">
        <f t="shared" si="660"/>
        <v>272.42399999998327</v>
      </c>
      <c r="D8471" s="167">
        <f>IF('Lineær programmering opg 4'!$M$4=0,"-",(-A8471+'Lineær programmering opg 4'!$M$4)/'Lineær programmering opg 4'!$K$4*-1)</f>
        <v>406.46399999995526</v>
      </c>
      <c r="E8471" s="167">
        <f>IF('Lineær programmering opg 4'!$M$5=0,"-",(-A8471+'Lineær programmering opg 4'!$M$5)/'Lineær programmering opg 4'!$K$5*-1)</f>
        <v>272.42399999998327</v>
      </c>
      <c r="F8471" s="167" t="str">
        <f>IF('Lineær programmering opg 4'!$E$6=0,"-",(-A8471+'Lineær programmering opg 4'!$M$6)/'Lineær programmering opg 4'!$K$6*-1)</f>
        <v>-</v>
      </c>
      <c r="G8471" s="167" t="str">
        <f>IF('Lineær programmering opg 4'!$D$7=0,"-",((-A8471+'Lineær programmering opg 4'!$M$7)/'Lineær programmering opg 4'!$K$7)*-1)</f>
        <v>-</v>
      </c>
      <c r="H8471" s="167" t="str">
        <f>IF('Lineær programmering opg 4'!$C$8=0,"-",((-A8471+'Lineær programmering opg 4'!$M$8)/'Lineær programmering opg 4'!$K$8)*-1)</f>
        <v>-</v>
      </c>
      <c r="I8471" s="167" t="str">
        <f>IF('Lineær programmering opg 4'!$D$8=0,"-",'Lineær programmering opg 4'!$G$8)</f>
        <v>-</v>
      </c>
      <c r="J8471" s="295">
        <f>A8471*'Lineær programmering opg 4'!$C$11+Datatabel!C8471*'Lineær programmering opg 4'!$D$11</f>
        <v>44540.399999999725</v>
      </c>
      <c r="K8471" s="9">
        <f t="shared" si="662"/>
        <v>0</v>
      </c>
      <c r="L8471" s="9">
        <f t="shared" si="663"/>
        <v>0</v>
      </c>
    </row>
    <row r="8472" spans="1:12" ht="15" x14ac:dyDescent="0.25">
      <c r="A8472" s="167">
        <f t="shared" si="661"/>
        <v>36.744000000022382</v>
      </c>
      <c r="B8472" s="325">
        <f t="shared" si="664"/>
        <v>0.15310000000009327</v>
      </c>
      <c r="C8472" s="167">
        <f t="shared" si="660"/>
        <v>272.44199999998324</v>
      </c>
      <c r="D8472" s="167">
        <f>IF('Lineær programmering opg 4'!$M$4=0,"-",(-A8472+'Lineær programmering opg 4'!$M$4)/'Lineær programmering opg 4'!$K$4*-1)</f>
        <v>406.51199999995526</v>
      </c>
      <c r="E8472" s="167">
        <f>IF('Lineær programmering opg 4'!$M$5=0,"-",(-A8472+'Lineær programmering opg 4'!$M$5)/'Lineær programmering opg 4'!$K$5*-1)</f>
        <v>272.44199999998324</v>
      </c>
      <c r="F8472" s="167" t="str">
        <f>IF('Lineær programmering opg 4'!$E$6=0,"-",(-A8472+'Lineær programmering opg 4'!$M$6)/'Lineær programmering opg 4'!$K$6*-1)</f>
        <v>-</v>
      </c>
      <c r="G8472" s="167" t="str">
        <f>IF('Lineær programmering opg 4'!$D$7=0,"-",((-A8472+'Lineær programmering opg 4'!$M$7)/'Lineær programmering opg 4'!$K$7)*-1)</f>
        <v>-</v>
      </c>
      <c r="H8472" s="167" t="str">
        <f>IF('Lineær programmering opg 4'!$C$8=0,"-",((-A8472+'Lineær programmering opg 4'!$M$8)/'Lineær programmering opg 4'!$K$8)*-1)</f>
        <v>-</v>
      </c>
      <c r="I8472" s="167" t="str">
        <f>IF('Lineær programmering opg 4'!$D$8=0,"-",'Lineær programmering opg 4'!$G$8)</f>
        <v>-</v>
      </c>
      <c r="J8472" s="295">
        <f>A8472*'Lineær programmering opg 4'!$C$11+Datatabel!C8472*'Lineær programmering opg 4'!$D$11</f>
        <v>44540.699999999721</v>
      </c>
      <c r="K8472" s="9">
        <f t="shared" si="662"/>
        <v>0</v>
      </c>
      <c r="L8472" s="9">
        <f t="shared" si="663"/>
        <v>0</v>
      </c>
    </row>
    <row r="8473" spans="1:12" ht="15" x14ac:dyDescent="0.25">
      <c r="A8473" s="167">
        <f t="shared" si="661"/>
        <v>36.720000000022388</v>
      </c>
      <c r="B8473" s="325">
        <f t="shared" si="664"/>
        <v>0.15300000000009328</v>
      </c>
      <c r="C8473" s="167">
        <f t="shared" si="660"/>
        <v>272.45999999998327</v>
      </c>
      <c r="D8473" s="167">
        <f>IF('Lineær programmering opg 4'!$M$4=0,"-",(-A8473+'Lineær programmering opg 4'!$M$4)/'Lineær programmering opg 4'!$K$4*-1)</f>
        <v>406.55999999995521</v>
      </c>
      <c r="E8473" s="167">
        <f>IF('Lineær programmering opg 4'!$M$5=0,"-",(-A8473+'Lineær programmering opg 4'!$M$5)/'Lineær programmering opg 4'!$K$5*-1)</f>
        <v>272.45999999998327</v>
      </c>
      <c r="F8473" s="167" t="str">
        <f>IF('Lineær programmering opg 4'!$E$6=0,"-",(-A8473+'Lineær programmering opg 4'!$M$6)/'Lineær programmering opg 4'!$K$6*-1)</f>
        <v>-</v>
      </c>
      <c r="G8473" s="167" t="str">
        <f>IF('Lineær programmering opg 4'!$D$7=0,"-",((-A8473+'Lineær programmering opg 4'!$M$7)/'Lineær programmering opg 4'!$K$7)*-1)</f>
        <v>-</v>
      </c>
      <c r="H8473" s="167" t="str">
        <f>IF('Lineær programmering opg 4'!$C$8=0,"-",((-A8473+'Lineær programmering opg 4'!$M$8)/'Lineær programmering opg 4'!$K$8)*-1)</f>
        <v>-</v>
      </c>
      <c r="I8473" s="167" t="str">
        <f>IF('Lineær programmering opg 4'!$D$8=0,"-",'Lineær programmering opg 4'!$G$8)</f>
        <v>-</v>
      </c>
      <c r="J8473" s="295">
        <f>A8473*'Lineær programmering opg 4'!$C$11+Datatabel!C8473*'Lineær programmering opg 4'!$D$11</f>
        <v>44540.999999999731</v>
      </c>
      <c r="K8473" s="9">
        <f t="shared" si="662"/>
        <v>0</v>
      </c>
      <c r="L8473" s="9">
        <f t="shared" si="663"/>
        <v>0</v>
      </c>
    </row>
    <row r="8474" spans="1:12" ht="15" x14ac:dyDescent="0.25">
      <c r="A8474" s="167">
        <f t="shared" si="661"/>
        <v>36.696000000022394</v>
      </c>
      <c r="B8474" s="325">
        <f t="shared" si="664"/>
        <v>0.15290000000009329</v>
      </c>
      <c r="C8474" s="167">
        <f t="shared" si="660"/>
        <v>272.47799999998318</v>
      </c>
      <c r="D8474" s="167">
        <f>IF('Lineær programmering opg 4'!$M$4=0,"-",(-A8474+'Lineær programmering opg 4'!$M$4)/'Lineær programmering opg 4'!$K$4*-1)</f>
        <v>406.60799999995521</v>
      </c>
      <c r="E8474" s="167">
        <f>IF('Lineær programmering opg 4'!$M$5=0,"-",(-A8474+'Lineær programmering opg 4'!$M$5)/'Lineær programmering opg 4'!$K$5*-1)</f>
        <v>272.47799999998318</v>
      </c>
      <c r="F8474" s="167" t="str">
        <f>IF('Lineær programmering opg 4'!$E$6=0,"-",(-A8474+'Lineær programmering opg 4'!$M$6)/'Lineær programmering opg 4'!$K$6*-1)</f>
        <v>-</v>
      </c>
      <c r="G8474" s="167" t="str">
        <f>IF('Lineær programmering opg 4'!$D$7=0,"-",((-A8474+'Lineær programmering opg 4'!$M$7)/'Lineær programmering opg 4'!$K$7)*-1)</f>
        <v>-</v>
      </c>
      <c r="H8474" s="167" t="str">
        <f>IF('Lineær programmering opg 4'!$C$8=0,"-",((-A8474+'Lineær programmering opg 4'!$M$8)/'Lineær programmering opg 4'!$K$8)*-1)</f>
        <v>-</v>
      </c>
      <c r="I8474" s="167" t="str">
        <f>IF('Lineær programmering opg 4'!$D$8=0,"-",'Lineær programmering opg 4'!$G$8)</f>
        <v>-</v>
      </c>
      <c r="J8474" s="295">
        <f>A8474*'Lineær programmering opg 4'!$C$11+Datatabel!C8474*'Lineær programmering opg 4'!$D$11</f>
        <v>44541.299999999719</v>
      </c>
      <c r="K8474" s="9">
        <f t="shared" si="662"/>
        <v>0</v>
      </c>
      <c r="L8474" s="9">
        <f t="shared" si="663"/>
        <v>0</v>
      </c>
    </row>
    <row r="8475" spans="1:12" ht="15" x14ac:dyDescent="0.25">
      <c r="A8475" s="167">
        <f t="shared" si="661"/>
        <v>36.672000000022393</v>
      </c>
      <c r="B8475" s="325">
        <f t="shared" si="664"/>
        <v>0.15280000000009331</v>
      </c>
      <c r="C8475" s="167">
        <f t="shared" si="660"/>
        <v>272.49599999998321</v>
      </c>
      <c r="D8475" s="167">
        <f>IF('Lineær programmering opg 4'!$M$4=0,"-",(-A8475+'Lineær programmering opg 4'!$M$4)/'Lineær programmering opg 4'!$K$4*-1)</f>
        <v>406.65599999995521</v>
      </c>
      <c r="E8475" s="167">
        <f>IF('Lineær programmering opg 4'!$M$5=0,"-",(-A8475+'Lineær programmering opg 4'!$M$5)/'Lineær programmering opg 4'!$K$5*-1)</f>
        <v>272.49599999998321</v>
      </c>
      <c r="F8475" s="167" t="str">
        <f>IF('Lineær programmering opg 4'!$E$6=0,"-",(-A8475+'Lineær programmering opg 4'!$M$6)/'Lineær programmering opg 4'!$K$6*-1)</f>
        <v>-</v>
      </c>
      <c r="G8475" s="167" t="str">
        <f>IF('Lineær programmering opg 4'!$D$7=0,"-",((-A8475+'Lineær programmering opg 4'!$M$7)/'Lineær programmering opg 4'!$K$7)*-1)</f>
        <v>-</v>
      </c>
      <c r="H8475" s="167" t="str">
        <f>IF('Lineær programmering opg 4'!$C$8=0,"-",((-A8475+'Lineær programmering opg 4'!$M$8)/'Lineær programmering opg 4'!$K$8)*-1)</f>
        <v>-</v>
      </c>
      <c r="I8475" s="167" t="str">
        <f>IF('Lineær programmering opg 4'!$D$8=0,"-",'Lineær programmering opg 4'!$G$8)</f>
        <v>-</v>
      </c>
      <c r="J8475" s="295">
        <f>A8475*'Lineær programmering opg 4'!$C$11+Datatabel!C8475*'Lineær programmering opg 4'!$D$11</f>
        <v>44541.599999999722</v>
      </c>
      <c r="K8475" s="9">
        <f t="shared" si="662"/>
        <v>0</v>
      </c>
      <c r="L8475" s="9">
        <f t="shared" si="663"/>
        <v>0</v>
      </c>
    </row>
    <row r="8476" spans="1:12" ht="15" x14ac:dyDescent="0.25">
      <c r="A8476" s="167">
        <f t="shared" si="661"/>
        <v>36.648000000022392</v>
      </c>
      <c r="B8476" s="325">
        <f t="shared" si="664"/>
        <v>0.15270000000009332</v>
      </c>
      <c r="C8476" s="167">
        <f t="shared" si="660"/>
        <v>272.51399999998318</v>
      </c>
      <c r="D8476" s="167">
        <f>IF('Lineær programmering opg 4'!$M$4=0,"-",(-A8476+'Lineær programmering opg 4'!$M$4)/'Lineær programmering opg 4'!$K$4*-1)</f>
        <v>406.70399999995522</v>
      </c>
      <c r="E8476" s="167">
        <f>IF('Lineær programmering opg 4'!$M$5=0,"-",(-A8476+'Lineær programmering opg 4'!$M$5)/'Lineær programmering opg 4'!$K$5*-1)</f>
        <v>272.51399999998318</v>
      </c>
      <c r="F8476" s="167" t="str">
        <f>IF('Lineær programmering opg 4'!$E$6=0,"-",(-A8476+'Lineær programmering opg 4'!$M$6)/'Lineær programmering opg 4'!$K$6*-1)</f>
        <v>-</v>
      </c>
      <c r="G8476" s="167" t="str">
        <f>IF('Lineær programmering opg 4'!$D$7=0,"-",((-A8476+'Lineær programmering opg 4'!$M$7)/'Lineær programmering opg 4'!$K$7)*-1)</f>
        <v>-</v>
      </c>
      <c r="H8476" s="167" t="str">
        <f>IF('Lineær programmering opg 4'!$C$8=0,"-",((-A8476+'Lineær programmering opg 4'!$M$8)/'Lineær programmering opg 4'!$K$8)*-1)</f>
        <v>-</v>
      </c>
      <c r="I8476" s="167" t="str">
        <f>IF('Lineær programmering opg 4'!$D$8=0,"-",'Lineær programmering opg 4'!$G$8)</f>
        <v>-</v>
      </c>
      <c r="J8476" s="295">
        <f>A8476*'Lineær programmering opg 4'!$C$11+Datatabel!C8476*'Lineær programmering opg 4'!$D$11</f>
        <v>44541.899999999718</v>
      </c>
      <c r="K8476" s="9">
        <f t="shared" si="662"/>
        <v>0</v>
      </c>
      <c r="L8476" s="9">
        <f t="shared" si="663"/>
        <v>0</v>
      </c>
    </row>
    <row r="8477" spans="1:12" ht="15" x14ac:dyDescent="0.25">
      <c r="A8477" s="167">
        <f t="shared" si="661"/>
        <v>36.624000000022399</v>
      </c>
      <c r="B8477" s="325">
        <f t="shared" si="664"/>
        <v>0.15260000000009333</v>
      </c>
      <c r="C8477" s="167">
        <f t="shared" si="660"/>
        <v>272.53199999998321</v>
      </c>
      <c r="D8477" s="167">
        <f>IF('Lineær programmering opg 4'!$M$4=0,"-",(-A8477+'Lineær programmering opg 4'!$M$4)/'Lineær programmering opg 4'!$K$4*-1)</f>
        <v>406.75199999995522</v>
      </c>
      <c r="E8477" s="167">
        <f>IF('Lineær programmering opg 4'!$M$5=0,"-",(-A8477+'Lineær programmering opg 4'!$M$5)/'Lineær programmering opg 4'!$K$5*-1)</f>
        <v>272.53199999998321</v>
      </c>
      <c r="F8477" s="167" t="str">
        <f>IF('Lineær programmering opg 4'!$E$6=0,"-",(-A8477+'Lineær programmering opg 4'!$M$6)/'Lineær programmering opg 4'!$K$6*-1)</f>
        <v>-</v>
      </c>
      <c r="G8477" s="167" t="str">
        <f>IF('Lineær programmering opg 4'!$D$7=0,"-",((-A8477+'Lineær programmering opg 4'!$M$7)/'Lineær programmering opg 4'!$K$7)*-1)</f>
        <v>-</v>
      </c>
      <c r="H8477" s="167" t="str">
        <f>IF('Lineær programmering opg 4'!$C$8=0,"-",((-A8477+'Lineær programmering opg 4'!$M$8)/'Lineær programmering opg 4'!$K$8)*-1)</f>
        <v>-</v>
      </c>
      <c r="I8477" s="167" t="str">
        <f>IF('Lineær programmering opg 4'!$D$8=0,"-",'Lineær programmering opg 4'!$G$8)</f>
        <v>-</v>
      </c>
      <c r="J8477" s="295">
        <f>A8477*'Lineær programmering opg 4'!$C$11+Datatabel!C8477*'Lineær programmering opg 4'!$D$11</f>
        <v>44542.199999999728</v>
      </c>
      <c r="K8477" s="9">
        <f t="shared" si="662"/>
        <v>0</v>
      </c>
      <c r="L8477" s="9">
        <f t="shared" si="663"/>
        <v>0</v>
      </c>
    </row>
    <row r="8478" spans="1:12" ht="15" x14ac:dyDescent="0.25">
      <c r="A8478" s="167">
        <f t="shared" si="661"/>
        <v>36.600000000022405</v>
      </c>
      <c r="B8478" s="325">
        <f t="shared" si="664"/>
        <v>0.15250000000009334</v>
      </c>
      <c r="C8478" s="167">
        <f t="shared" si="660"/>
        <v>272.54999999998319</v>
      </c>
      <c r="D8478" s="167">
        <f>IF('Lineær programmering opg 4'!$M$4=0,"-",(-A8478+'Lineær programmering opg 4'!$M$4)/'Lineær programmering opg 4'!$K$4*-1)</f>
        <v>406.79999999995516</v>
      </c>
      <c r="E8478" s="167">
        <f>IF('Lineær programmering opg 4'!$M$5=0,"-",(-A8478+'Lineær programmering opg 4'!$M$5)/'Lineær programmering opg 4'!$K$5*-1)</f>
        <v>272.54999999998319</v>
      </c>
      <c r="F8478" s="167" t="str">
        <f>IF('Lineær programmering opg 4'!$E$6=0,"-",(-A8478+'Lineær programmering opg 4'!$M$6)/'Lineær programmering opg 4'!$K$6*-1)</f>
        <v>-</v>
      </c>
      <c r="G8478" s="167" t="str">
        <f>IF('Lineær programmering opg 4'!$D$7=0,"-",((-A8478+'Lineær programmering opg 4'!$M$7)/'Lineær programmering opg 4'!$K$7)*-1)</f>
        <v>-</v>
      </c>
      <c r="H8478" s="167" t="str">
        <f>IF('Lineær programmering opg 4'!$C$8=0,"-",((-A8478+'Lineær programmering opg 4'!$M$8)/'Lineær programmering opg 4'!$K$8)*-1)</f>
        <v>-</v>
      </c>
      <c r="I8478" s="167" t="str">
        <f>IF('Lineær programmering opg 4'!$D$8=0,"-",'Lineær programmering opg 4'!$G$8)</f>
        <v>-</v>
      </c>
      <c r="J8478" s="295">
        <f>A8478*'Lineær programmering opg 4'!$C$11+Datatabel!C8478*'Lineær programmering opg 4'!$D$11</f>
        <v>44542.499999999716</v>
      </c>
      <c r="K8478" s="9">
        <f t="shared" si="662"/>
        <v>0</v>
      </c>
      <c r="L8478" s="9">
        <f t="shared" si="663"/>
        <v>0</v>
      </c>
    </row>
    <row r="8479" spans="1:12" ht="15" x14ac:dyDescent="0.25">
      <c r="A8479" s="167">
        <f t="shared" si="661"/>
        <v>36.576000000022404</v>
      </c>
      <c r="B8479" s="325">
        <f t="shared" si="664"/>
        <v>0.15240000000009335</v>
      </c>
      <c r="C8479" s="167">
        <f t="shared" si="660"/>
        <v>272.56799999998321</v>
      </c>
      <c r="D8479" s="167">
        <f>IF('Lineær programmering opg 4'!$M$4=0,"-",(-A8479+'Lineær programmering opg 4'!$M$4)/'Lineær programmering opg 4'!$K$4*-1)</f>
        <v>406.84799999995516</v>
      </c>
      <c r="E8479" s="167">
        <f>IF('Lineær programmering opg 4'!$M$5=0,"-",(-A8479+'Lineær programmering opg 4'!$M$5)/'Lineær programmering opg 4'!$K$5*-1)</f>
        <v>272.56799999998321</v>
      </c>
      <c r="F8479" s="167" t="str">
        <f>IF('Lineær programmering opg 4'!$E$6=0,"-",(-A8479+'Lineær programmering opg 4'!$M$6)/'Lineær programmering opg 4'!$K$6*-1)</f>
        <v>-</v>
      </c>
      <c r="G8479" s="167" t="str">
        <f>IF('Lineær programmering opg 4'!$D$7=0,"-",((-A8479+'Lineær programmering opg 4'!$M$7)/'Lineær programmering opg 4'!$K$7)*-1)</f>
        <v>-</v>
      </c>
      <c r="H8479" s="167" t="str">
        <f>IF('Lineær programmering opg 4'!$C$8=0,"-",((-A8479+'Lineær programmering opg 4'!$M$8)/'Lineær programmering opg 4'!$K$8)*-1)</f>
        <v>-</v>
      </c>
      <c r="I8479" s="167" t="str">
        <f>IF('Lineær programmering opg 4'!$D$8=0,"-",'Lineær programmering opg 4'!$G$8)</f>
        <v>-</v>
      </c>
      <c r="J8479" s="295">
        <f>A8479*'Lineær programmering opg 4'!$C$11+Datatabel!C8479*'Lineær programmering opg 4'!$D$11</f>
        <v>44542.799999999719</v>
      </c>
      <c r="K8479" s="9">
        <f t="shared" si="662"/>
        <v>0</v>
      </c>
      <c r="L8479" s="9">
        <f t="shared" si="663"/>
        <v>0</v>
      </c>
    </row>
    <row r="8480" spans="1:12" ht="15" x14ac:dyDescent="0.25">
      <c r="A8480" s="167">
        <f t="shared" si="661"/>
        <v>36.552000000022403</v>
      </c>
      <c r="B8480" s="325">
        <f t="shared" si="664"/>
        <v>0.15230000000009336</v>
      </c>
      <c r="C8480" s="167">
        <f t="shared" si="660"/>
        <v>272.58599999998319</v>
      </c>
      <c r="D8480" s="167">
        <f>IF('Lineær programmering opg 4'!$M$4=0,"-",(-A8480+'Lineær programmering opg 4'!$M$4)/'Lineær programmering opg 4'!$K$4*-1)</f>
        <v>406.89599999995517</v>
      </c>
      <c r="E8480" s="167">
        <f>IF('Lineær programmering opg 4'!$M$5=0,"-",(-A8480+'Lineær programmering opg 4'!$M$5)/'Lineær programmering opg 4'!$K$5*-1)</f>
        <v>272.58599999998319</v>
      </c>
      <c r="F8480" s="167" t="str">
        <f>IF('Lineær programmering opg 4'!$E$6=0,"-",(-A8480+'Lineær programmering opg 4'!$M$6)/'Lineær programmering opg 4'!$K$6*-1)</f>
        <v>-</v>
      </c>
      <c r="G8480" s="167" t="str">
        <f>IF('Lineær programmering opg 4'!$D$7=0,"-",((-A8480+'Lineær programmering opg 4'!$M$7)/'Lineær programmering opg 4'!$K$7)*-1)</f>
        <v>-</v>
      </c>
      <c r="H8480" s="167" t="str">
        <f>IF('Lineær programmering opg 4'!$C$8=0,"-",((-A8480+'Lineær programmering opg 4'!$M$8)/'Lineær programmering opg 4'!$K$8)*-1)</f>
        <v>-</v>
      </c>
      <c r="I8480" s="167" t="str">
        <f>IF('Lineær programmering opg 4'!$D$8=0,"-",'Lineær programmering opg 4'!$G$8)</f>
        <v>-</v>
      </c>
      <c r="J8480" s="295">
        <f>A8480*'Lineær programmering opg 4'!$C$11+Datatabel!C8480*'Lineær programmering opg 4'!$D$11</f>
        <v>44543.099999999715</v>
      </c>
      <c r="K8480" s="9">
        <f t="shared" si="662"/>
        <v>0</v>
      </c>
      <c r="L8480" s="9">
        <f t="shared" si="663"/>
        <v>0</v>
      </c>
    </row>
    <row r="8481" spans="1:12" ht="15" x14ac:dyDescent="0.25">
      <c r="A8481" s="167">
        <f t="shared" si="661"/>
        <v>36.528000000022409</v>
      </c>
      <c r="B8481" s="325">
        <f t="shared" si="664"/>
        <v>0.15220000000009337</v>
      </c>
      <c r="C8481" s="167">
        <f t="shared" si="660"/>
        <v>272.60399999998322</v>
      </c>
      <c r="D8481" s="167">
        <f>IF('Lineær programmering opg 4'!$M$4=0,"-",(-A8481+'Lineær programmering opg 4'!$M$4)/'Lineær programmering opg 4'!$K$4*-1)</f>
        <v>406.94399999995517</v>
      </c>
      <c r="E8481" s="167">
        <f>IF('Lineær programmering opg 4'!$M$5=0,"-",(-A8481+'Lineær programmering opg 4'!$M$5)/'Lineær programmering opg 4'!$K$5*-1)</f>
        <v>272.60399999998322</v>
      </c>
      <c r="F8481" s="167" t="str">
        <f>IF('Lineær programmering opg 4'!$E$6=0,"-",(-A8481+'Lineær programmering opg 4'!$M$6)/'Lineær programmering opg 4'!$K$6*-1)</f>
        <v>-</v>
      </c>
      <c r="G8481" s="167" t="str">
        <f>IF('Lineær programmering opg 4'!$D$7=0,"-",((-A8481+'Lineær programmering opg 4'!$M$7)/'Lineær programmering opg 4'!$K$7)*-1)</f>
        <v>-</v>
      </c>
      <c r="H8481" s="167" t="str">
        <f>IF('Lineær programmering opg 4'!$C$8=0,"-",((-A8481+'Lineær programmering opg 4'!$M$8)/'Lineær programmering opg 4'!$K$8)*-1)</f>
        <v>-</v>
      </c>
      <c r="I8481" s="167" t="str">
        <f>IF('Lineær programmering opg 4'!$D$8=0,"-",'Lineær programmering opg 4'!$G$8)</f>
        <v>-</v>
      </c>
      <c r="J8481" s="295">
        <f>A8481*'Lineær programmering opg 4'!$C$11+Datatabel!C8481*'Lineær programmering opg 4'!$D$11</f>
        <v>44543.399999999725</v>
      </c>
      <c r="K8481" s="9">
        <f t="shared" si="662"/>
        <v>0</v>
      </c>
      <c r="L8481" s="9">
        <f t="shared" si="663"/>
        <v>0</v>
      </c>
    </row>
    <row r="8482" spans="1:12" ht="15" x14ac:dyDescent="0.25">
      <c r="A8482" s="167">
        <f t="shared" si="661"/>
        <v>36.504000000022415</v>
      </c>
      <c r="B8482" s="325">
        <f t="shared" si="664"/>
        <v>0.15210000000009338</v>
      </c>
      <c r="C8482" s="167">
        <f t="shared" si="660"/>
        <v>272.62199999998319</v>
      </c>
      <c r="D8482" s="167">
        <f>IF('Lineær programmering opg 4'!$M$4=0,"-",(-A8482+'Lineær programmering opg 4'!$M$4)/'Lineær programmering opg 4'!$K$4*-1)</f>
        <v>406.99199999995517</v>
      </c>
      <c r="E8482" s="167">
        <f>IF('Lineær programmering opg 4'!$M$5=0,"-",(-A8482+'Lineær programmering opg 4'!$M$5)/'Lineær programmering opg 4'!$K$5*-1)</f>
        <v>272.62199999998319</v>
      </c>
      <c r="F8482" s="167" t="str">
        <f>IF('Lineær programmering opg 4'!$E$6=0,"-",(-A8482+'Lineær programmering opg 4'!$M$6)/'Lineær programmering opg 4'!$K$6*-1)</f>
        <v>-</v>
      </c>
      <c r="G8482" s="167" t="str">
        <f>IF('Lineær programmering opg 4'!$D$7=0,"-",((-A8482+'Lineær programmering opg 4'!$M$7)/'Lineær programmering opg 4'!$K$7)*-1)</f>
        <v>-</v>
      </c>
      <c r="H8482" s="167" t="str">
        <f>IF('Lineær programmering opg 4'!$C$8=0,"-",((-A8482+'Lineær programmering opg 4'!$M$8)/'Lineær programmering opg 4'!$K$8)*-1)</f>
        <v>-</v>
      </c>
      <c r="I8482" s="167" t="str">
        <f>IF('Lineær programmering opg 4'!$D$8=0,"-",'Lineær programmering opg 4'!$G$8)</f>
        <v>-</v>
      </c>
      <c r="J8482" s="295">
        <f>A8482*'Lineær programmering opg 4'!$C$11+Datatabel!C8482*'Lineær programmering opg 4'!$D$11</f>
        <v>44543.699999999721</v>
      </c>
      <c r="K8482" s="9">
        <f t="shared" si="662"/>
        <v>0</v>
      </c>
      <c r="L8482" s="9">
        <f t="shared" si="663"/>
        <v>0</v>
      </c>
    </row>
    <row r="8483" spans="1:12" ht="15" x14ac:dyDescent="0.25">
      <c r="A8483" s="167">
        <f t="shared" si="661"/>
        <v>36.480000000022414</v>
      </c>
      <c r="B8483" s="325">
        <f t="shared" si="664"/>
        <v>0.15200000000009339</v>
      </c>
      <c r="C8483" s="167">
        <f t="shared" si="660"/>
        <v>272.63999999998322</v>
      </c>
      <c r="D8483" s="167">
        <f>IF('Lineær programmering opg 4'!$M$4=0,"-",(-A8483+'Lineær programmering opg 4'!$M$4)/'Lineær programmering opg 4'!$K$4*-1)</f>
        <v>407.03999999995517</v>
      </c>
      <c r="E8483" s="167">
        <f>IF('Lineær programmering opg 4'!$M$5=0,"-",(-A8483+'Lineær programmering opg 4'!$M$5)/'Lineær programmering opg 4'!$K$5*-1)</f>
        <v>272.63999999998322</v>
      </c>
      <c r="F8483" s="167" t="str">
        <f>IF('Lineær programmering opg 4'!$E$6=0,"-",(-A8483+'Lineær programmering opg 4'!$M$6)/'Lineær programmering opg 4'!$K$6*-1)</f>
        <v>-</v>
      </c>
      <c r="G8483" s="167" t="str">
        <f>IF('Lineær programmering opg 4'!$D$7=0,"-",((-A8483+'Lineær programmering opg 4'!$M$7)/'Lineær programmering opg 4'!$K$7)*-1)</f>
        <v>-</v>
      </c>
      <c r="H8483" s="167" t="str">
        <f>IF('Lineær programmering opg 4'!$C$8=0,"-",((-A8483+'Lineær programmering opg 4'!$M$8)/'Lineær programmering opg 4'!$K$8)*-1)</f>
        <v>-</v>
      </c>
      <c r="I8483" s="167" t="str">
        <f>IF('Lineær programmering opg 4'!$D$8=0,"-",'Lineær programmering opg 4'!$G$8)</f>
        <v>-</v>
      </c>
      <c r="J8483" s="295">
        <f>A8483*'Lineær programmering opg 4'!$C$11+Datatabel!C8483*'Lineær programmering opg 4'!$D$11</f>
        <v>44543.999999999724</v>
      </c>
      <c r="K8483" s="9">
        <f t="shared" si="662"/>
        <v>0</v>
      </c>
      <c r="L8483" s="9">
        <f t="shared" si="663"/>
        <v>0</v>
      </c>
    </row>
    <row r="8484" spans="1:12" ht="15" x14ac:dyDescent="0.25">
      <c r="A8484" s="167">
        <f t="shared" si="661"/>
        <v>36.456000000022414</v>
      </c>
      <c r="B8484" s="325">
        <f t="shared" si="664"/>
        <v>0.1519000000000934</v>
      </c>
      <c r="C8484" s="167">
        <f t="shared" si="660"/>
        <v>272.65799999998319</v>
      </c>
      <c r="D8484" s="167">
        <f>IF('Lineær programmering opg 4'!$M$4=0,"-",(-A8484+'Lineær programmering opg 4'!$M$4)/'Lineær programmering opg 4'!$K$4*-1)</f>
        <v>407.08799999995517</v>
      </c>
      <c r="E8484" s="167">
        <f>IF('Lineær programmering opg 4'!$M$5=0,"-",(-A8484+'Lineær programmering opg 4'!$M$5)/'Lineær programmering opg 4'!$K$5*-1)</f>
        <v>272.65799999998319</v>
      </c>
      <c r="F8484" s="167" t="str">
        <f>IF('Lineær programmering opg 4'!$E$6=0,"-",(-A8484+'Lineær programmering opg 4'!$M$6)/'Lineær programmering opg 4'!$K$6*-1)</f>
        <v>-</v>
      </c>
      <c r="G8484" s="167" t="str">
        <f>IF('Lineær programmering opg 4'!$D$7=0,"-",((-A8484+'Lineær programmering opg 4'!$M$7)/'Lineær programmering opg 4'!$K$7)*-1)</f>
        <v>-</v>
      </c>
      <c r="H8484" s="167" t="str">
        <f>IF('Lineær programmering opg 4'!$C$8=0,"-",((-A8484+'Lineær programmering opg 4'!$M$8)/'Lineær programmering opg 4'!$K$8)*-1)</f>
        <v>-</v>
      </c>
      <c r="I8484" s="167" t="str">
        <f>IF('Lineær programmering opg 4'!$D$8=0,"-",'Lineær programmering opg 4'!$G$8)</f>
        <v>-</v>
      </c>
      <c r="J8484" s="295">
        <f>A8484*'Lineær programmering opg 4'!$C$11+Datatabel!C8484*'Lineær programmering opg 4'!$D$11</f>
        <v>44544.299999999719</v>
      </c>
      <c r="K8484" s="9">
        <f t="shared" si="662"/>
        <v>0</v>
      </c>
      <c r="L8484" s="9">
        <f t="shared" si="663"/>
        <v>0</v>
      </c>
    </row>
    <row r="8485" spans="1:12" ht="15" x14ac:dyDescent="0.25">
      <c r="A8485" s="167">
        <f t="shared" si="661"/>
        <v>36.43200000002242</v>
      </c>
      <c r="B8485" s="325">
        <f t="shared" si="664"/>
        <v>0.15180000000009342</v>
      </c>
      <c r="C8485" s="167">
        <f t="shared" si="660"/>
        <v>272.67599999998322</v>
      </c>
      <c r="D8485" s="167">
        <f>IF('Lineær programmering opg 4'!$M$4=0,"-",(-A8485+'Lineær programmering opg 4'!$M$4)/'Lineær programmering opg 4'!$K$4*-1)</f>
        <v>407.13599999995517</v>
      </c>
      <c r="E8485" s="167">
        <f>IF('Lineær programmering opg 4'!$M$5=0,"-",(-A8485+'Lineær programmering opg 4'!$M$5)/'Lineær programmering opg 4'!$K$5*-1)</f>
        <v>272.67599999998322</v>
      </c>
      <c r="F8485" s="167" t="str">
        <f>IF('Lineær programmering opg 4'!$E$6=0,"-",(-A8485+'Lineær programmering opg 4'!$M$6)/'Lineær programmering opg 4'!$K$6*-1)</f>
        <v>-</v>
      </c>
      <c r="G8485" s="167" t="str">
        <f>IF('Lineær programmering opg 4'!$D$7=0,"-",((-A8485+'Lineær programmering opg 4'!$M$7)/'Lineær programmering opg 4'!$K$7)*-1)</f>
        <v>-</v>
      </c>
      <c r="H8485" s="167" t="str">
        <f>IF('Lineær programmering opg 4'!$C$8=0,"-",((-A8485+'Lineær programmering opg 4'!$M$8)/'Lineær programmering opg 4'!$K$8)*-1)</f>
        <v>-</v>
      </c>
      <c r="I8485" s="167" t="str">
        <f>IF('Lineær programmering opg 4'!$D$8=0,"-",'Lineær programmering opg 4'!$G$8)</f>
        <v>-</v>
      </c>
      <c r="J8485" s="295">
        <f>A8485*'Lineær programmering opg 4'!$C$11+Datatabel!C8485*'Lineær programmering opg 4'!$D$11</f>
        <v>44544.599999999729</v>
      </c>
      <c r="K8485" s="9">
        <f t="shared" si="662"/>
        <v>0</v>
      </c>
      <c r="L8485" s="9">
        <f t="shared" si="663"/>
        <v>0</v>
      </c>
    </row>
    <row r="8486" spans="1:12" ht="15" x14ac:dyDescent="0.25">
      <c r="A8486" s="167">
        <f t="shared" si="661"/>
        <v>36.408000000022426</v>
      </c>
      <c r="B8486" s="325">
        <f t="shared" si="664"/>
        <v>0.15170000000009343</v>
      </c>
      <c r="C8486" s="167">
        <f t="shared" si="660"/>
        <v>272.69399999998319</v>
      </c>
      <c r="D8486" s="167">
        <f>IF('Lineær programmering opg 4'!$M$4=0,"-",(-A8486+'Lineær programmering opg 4'!$M$4)/'Lineær programmering opg 4'!$K$4*-1)</f>
        <v>407.18399999995518</v>
      </c>
      <c r="E8486" s="167">
        <f>IF('Lineær programmering opg 4'!$M$5=0,"-",(-A8486+'Lineær programmering opg 4'!$M$5)/'Lineær programmering opg 4'!$K$5*-1)</f>
        <v>272.69399999998319</v>
      </c>
      <c r="F8486" s="167" t="str">
        <f>IF('Lineær programmering opg 4'!$E$6=0,"-",(-A8486+'Lineær programmering opg 4'!$M$6)/'Lineær programmering opg 4'!$K$6*-1)</f>
        <v>-</v>
      </c>
      <c r="G8486" s="167" t="str">
        <f>IF('Lineær programmering opg 4'!$D$7=0,"-",((-A8486+'Lineær programmering opg 4'!$M$7)/'Lineær programmering opg 4'!$K$7)*-1)</f>
        <v>-</v>
      </c>
      <c r="H8486" s="167" t="str">
        <f>IF('Lineær programmering opg 4'!$C$8=0,"-",((-A8486+'Lineær programmering opg 4'!$M$8)/'Lineær programmering opg 4'!$K$8)*-1)</f>
        <v>-</v>
      </c>
      <c r="I8486" s="167" t="str">
        <f>IF('Lineær programmering opg 4'!$D$8=0,"-",'Lineær programmering opg 4'!$G$8)</f>
        <v>-</v>
      </c>
      <c r="J8486" s="295">
        <f>A8486*'Lineær programmering opg 4'!$C$11+Datatabel!C8486*'Lineær programmering opg 4'!$D$11</f>
        <v>44544.899999999725</v>
      </c>
      <c r="K8486" s="9">
        <f t="shared" si="662"/>
        <v>0</v>
      </c>
      <c r="L8486" s="9">
        <f t="shared" si="663"/>
        <v>0</v>
      </c>
    </row>
    <row r="8487" spans="1:12" ht="15" x14ac:dyDescent="0.25">
      <c r="A8487" s="167">
        <f t="shared" si="661"/>
        <v>36.384000000022425</v>
      </c>
      <c r="B8487" s="325">
        <f t="shared" si="664"/>
        <v>0.15160000000009344</v>
      </c>
      <c r="C8487" s="167">
        <f t="shared" si="660"/>
        <v>272.71199999998322</v>
      </c>
      <c r="D8487" s="167">
        <f>IF('Lineær programmering opg 4'!$M$4=0,"-",(-A8487+'Lineær programmering opg 4'!$M$4)/'Lineær programmering opg 4'!$K$4*-1)</f>
        <v>407.23199999995518</v>
      </c>
      <c r="E8487" s="167">
        <f>IF('Lineær programmering opg 4'!$M$5=0,"-",(-A8487+'Lineær programmering opg 4'!$M$5)/'Lineær programmering opg 4'!$K$5*-1)</f>
        <v>272.71199999998322</v>
      </c>
      <c r="F8487" s="167" t="str">
        <f>IF('Lineær programmering opg 4'!$E$6=0,"-",(-A8487+'Lineær programmering opg 4'!$M$6)/'Lineær programmering opg 4'!$K$6*-1)</f>
        <v>-</v>
      </c>
      <c r="G8487" s="167" t="str">
        <f>IF('Lineær programmering opg 4'!$D$7=0,"-",((-A8487+'Lineær programmering opg 4'!$M$7)/'Lineær programmering opg 4'!$K$7)*-1)</f>
        <v>-</v>
      </c>
      <c r="H8487" s="167" t="str">
        <f>IF('Lineær programmering opg 4'!$C$8=0,"-",((-A8487+'Lineær programmering opg 4'!$M$8)/'Lineær programmering opg 4'!$K$8)*-1)</f>
        <v>-</v>
      </c>
      <c r="I8487" s="167" t="str">
        <f>IF('Lineær programmering opg 4'!$D$8=0,"-",'Lineær programmering opg 4'!$G$8)</f>
        <v>-</v>
      </c>
      <c r="J8487" s="295">
        <f>A8487*'Lineær programmering opg 4'!$C$11+Datatabel!C8487*'Lineær programmering opg 4'!$D$11</f>
        <v>44545.199999999728</v>
      </c>
      <c r="K8487" s="9">
        <f t="shared" si="662"/>
        <v>0</v>
      </c>
      <c r="L8487" s="9">
        <f t="shared" si="663"/>
        <v>0</v>
      </c>
    </row>
    <row r="8488" spans="1:12" ht="15" x14ac:dyDescent="0.25">
      <c r="A8488" s="167">
        <f t="shared" si="661"/>
        <v>36.360000000022424</v>
      </c>
      <c r="B8488" s="325">
        <f t="shared" si="664"/>
        <v>0.15150000000009345</v>
      </c>
      <c r="C8488" s="167">
        <f t="shared" si="660"/>
        <v>272.72999999998319</v>
      </c>
      <c r="D8488" s="167">
        <f>IF('Lineær programmering opg 4'!$M$4=0,"-",(-A8488+'Lineær programmering opg 4'!$M$4)/'Lineær programmering opg 4'!$K$4*-1)</f>
        <v>407.27999999995518</v>
      </c>
      <c r="E8488" s="167">
        <f>IF('Lineær programmering opg 4'!$M$5=0,"-",(-A8488+'Lineær programmering opg 4'!$M$5)/'Lineær programmering opg 4'!$K$5*-1)</f>
        <v>272.72999999998319</v>
      </c>
      <c r="F8488" s="167" t="str">
        <f>IF('Lineær programmering opg 4'!$E$6=0,"-",(-A8488+'Lineær programmering opg 4'!$M$6)/'Lineær programmering opg 4'!$K$6*-1)</f>
        <v>-</v>
      </c>
      <c r="G8488" s="167" t="str">
        <f>IF('Lineær programmering opg 4'!$D$7=0,"-",((-A8488+'Lineær programmering opg 4'!$M$7)/'Lineær programmering opg 4'!$K$7)*-1)</f>
        <v>-</v>
      </c>
      <c r="H8488" s="167" t="str">
        <f>IF('Lineær programmering opg 4'!$C$8=0,"-",((-A8488+'Lineær programmering opg 4'!$M$8)/'Lineær programmering opg 4'!$K$8)*-1)</f>
        <v>-</v>
      </c>
      <c r="I8488" s="167" t="str">
        <f>IF('Lineær programmering opg 4'!$D$8=0,"-",'Lineær programmering opg 4'!$G$8)</f>
        <v>-</v>
      </c>
      <c r="J8488" s="295">
        <f>A8488*'Lineær programmering opg 4'!$C$11+Datatabel!C8488*'Lineær programmering opg 4'!$D$11</f>
        <v>44545.499999999724</v>
      </c>
      <c r="K8488" s="9">
        <f t="shared" si="662"/>
        <v>0</v>
      </c>
      <c r="L8488" s="9">
        <f t="shared" si="663"/>
        <v>0</v>
      </c>
    </row>
    <row r="8489" spans="1:12" ht="15" x14ac:dyDescent="0.25">
      <c r="A8489" s="167">
        <f t="shared" si="661"/>
        <v>36.33600000002243</v>
      </c>
      <c r="B8489" s="325">
        <f t="shared" si="664"/>
        <v>0.15140000000009346</v>
      </c>
      <c r="C8489" s="167">
        <f t="shared" si="660"/>
        <v>272.74799999998322</v>
      </c>
      <c r="D8489" s="167">
        <f>IF('Lineær programmering opg 4'!$M$4=0,"-",(-A8489+'Lineær programmering opg 4'!$M$4)/'Lineær programmering opg 4'!$K$4*-1)</f>
        <v>407.32799999995513</v>
      </c>
      <c r="E8489" s="167">
        <f>IF('Lineær programmering opg 4'!$M$5=0,"-",(-A8489+'Lineær programmering opg 4'!$M$5)/'Lineær programmering opg 4'!$K$5*-1)</f>
        <v>272.74799999998322</v>
      </c>
      <c r="F8489" s="167" t="str">
        <f>IF('Lineær programmering opg 4'!$E$6=0,"-",(-A8489+'Lineær programmering opg 4'!$M$6)/'Lineær programmering opg 4'!$K$6*-1)</f>
        <v>-</v>
      </c>
      <c r="G8489" s="167" t="str">
        <f>IF('Lineær programmering opg 4'!$D$7=0,"-",((-A8489+'Lineær programmering opg 4'!$M$7)/'Lineær programmering opg 4'!$K$7)*-1)</f>
        <v>-</v>
      </c>
      <c r="H8489" s="167" t="str">
        <f>IF('Lineær programmering opg 4'!$C$8=0,"-",((-A8489+'Lineær programmering opg 4'!$M$8)/'Lineær programmering opg 4'!$K$8)*-1)</f>
        <v>-</v>
      </c>
      <c r="I8489" s="167" t="str">
        <f>IF('Lineær programmering opg 4'!$D$8=0,"-",'Lineær programmering opg 4'!$G$8)</f>
        <v>-</v>
      </c>
      <c r="J8489" s="295">
        <f>A8489*'Lineær programmering opg 4'!$C$11+Datatabel!C8489*'Lineær programmering opg 4'!$D$11</f>
        <v>44545.799999999726</v>
      </c>
      <c r="K8489" s="9">
        <f t="shared" si="662"/>
        <v>0</v>
      </c>
      <c r="L8489" s="9">
        <f t="shared" si="663"/>
        <v>0</v>
      </c>
    </row>
    <row r="8490" spans="1:12" ht="15" x14ac:dyDescent="0.25">
      <c r="A8490" s="167">
        <f t="shared" si="661"/>
        <v>36.312000000022437</v>
      </c>
      <c r="B8490" s="325">
        <f t="shared" si="664"/>
        <v>0.15130000000009347</v>
      </c>
      <c r="C8490" s="167">
        <f t="shared" si="660"/>
        <v>272.76599999998319</v>
      </c>
      <c r="D8490" s="167">
        <f>IF('Lineær programmering opg 4'!$M$4=0,"-",(-A8490+'Lineær programmering opg 4'!$M$4)/'Lineær programmering opg 4'!$K$4*-1)</f>
        <v>407.37599999995513</v>
      </c>
      <c r="E8490" s="167">
        <f>IF('Lineær programmering opg 4'!$M$5=0,"-",(-A8490+'Lineær programmering opg 4'!$M$5)/'Lineær programmering opg 4'!$K$5*-1)</f>
        <v>272.76599999998319</v>
      </c>
      <c r="F8490" s="167" t="str">
        <f>IF('Lineær programmering opg 4'!$E$6=0,"-",(-A8490+'Lineær programmering opg 4'!$M$6)/'Lineær programmering opg 4'!$K$6*-1)</f>
        <v>-</v>
      </c>
      <c r="G8490" s="167" t="str">
        <f>IF('Lineær programmering opg 4'!$D$7=0,"-",((-A8490+'Lineær programmering opg 4'!$M$7)/'Lineær programmering opg 4'!$K$7)*-1)</f>
        <v>-</v>
      </c>
      <c r="H8490" s="167" t="str">
        <f>IF('Lineær programmering opg 4'!$C$8=0,"-",((-A8490+'Lineær programmering opg 4'!$M$8)/'Lineær programmering opg 4'!$K$8)*-1)</f>
        <v>-</v>
      </c>
      <c r="I8490" s="167" t="str">
        <f>IF('Lineær programmering opg 4'!$D$8=0,"-",'Lineær programmering opg 4'!$G$8)</f>
        <v>-</v>
      </c>
      <c r="J8490" s="295">
        <f>A8490*'Lineær programmering opg 4'!$C$11+Datatabel!C8490*'Lineær programmering opg 4'!$D$11</f>
        <v>44546.099999999722</v>
      </c>
      <c r="K8490" s="9">
        <f t="shared" si="662"/>
        <v>0</v>
      </c>
      <c r="L8490" s="9">
        <f t="shared" si="663"/>
        <v>0</v>
      </c>
    </row>
    <row r="8491" spans="1:12" ht="15" x14ac:dyDescent="0.25">
      <c r="A8491" s="167">
        <f t="shared" si="661"/>
        <v>36.288000000022436</v>
      </c>
      <c r="B8491" s="325">
        <f t="shared" si="664"/>
        <v>0.15120000000009348</v>
      </c>
      <c r="C8491" s="167">
        <f t="shared" si="660"/>
        <v>272.78399999998322</v>
      </c>
      <c r="D8491" s="167">
        <f>IF('Lineær programmering opg 4'!$M$4=0,"-",(-A8491+'Lineær programmering opg 4'!$M$4)/'Lineær programmering opg 4'!$K$4*-1)</f>
        <v>407.42399999995513</v>
      </c>
      <c r="E8491" s="167">
        <f>IF('Lineær programmering opg 4'!$M$5=0,"-",(-A8491+'Lineær programmering opg 4'!$M$5)/'Lineær programmering opg 4'!$K$5*-1)</f>
        <v>272.78399999998322</v>
      </c>
      <c r="F8491" s="167" t="str">
        <f>IF('Lineær programmering opg 4'!$E$6=0,"-",(-A8491+'Lineær programmering opg 4'!$M$6)/'Lineær programmering opg 4'!$K$6*-1)</f>
        <v>-</v>
      </c>
      <c r="G8491" s="167" t="str">
        <f>IF('Lineær programmering opg 4'!$D$7=0,"-",((-A8491+'Lineær programmering opg 4'!$M$7)/'Lineær programmering opg 4'!$K$7)*-1)</f>
        <v>-</v>
      </c>
      <c r="H8491" s="167" t="str">
        <f>IF('Lineær programmering opg 4'!$C$8=0,"-",((-A8491+'Lineær programmering opg 4'!$M$8)/'Lineær programmering opg 4'!$K$8)*-1)</f>
        <v>-</v>
      </c>
      <c r="I8491" s="167" t="str">
        <f>IF('Lineær programmering opg 4'!$D$8=0,"-",'Lineær programmering opg 4'!$G$8)</f>
        <v>-</v>
      </c>
      <c r="J8491" s="295">
        <f>A8491*'Lineær programmering opg 4'!$C$11+Datatabel!C8491*'Lineær programmering opg 4'!$D$11</f>
        <v>44546.399999999725</v>
      </c>
      <c r="K8491" s="9">
        <f t="shared" si="662"/>
        <v>0</v>
      </c>
      <c r="L8491" s="9">
        <f t="shared" si="663"/>
        <v>0</v>
      </c>
    </row>
    <row r="8492" spans="1:12" ht="15" x14ac:dyDescent="0.25">
      <c r="A8492" s="167">
        <f t="shared" si="661"/>
        <v>36.264000000022435</v>
      </c>
      <c r="B8492" s="325">
        <f t="shared" si="664"/>
        <v>0.15110000000009349</v>
      </c>
      <c r="C8492" s="167">
        <f t="shared" si="660"/>
        <v>272.8019999999832</v>
      </c>
      <c r="D8492" s="167">
        <f>IF('Lineær programmering opg 4'!$M$4=0,"-",(-A8492+'Lineær programmering opg 4'!$M$4)/'Lineær programmering opg 4'!$K$4*-1)</f>
        <v>407.47199999995513</v>
      </c>
      <c r="E8492" s="167">
        <f>IF('Lineær programmering opg 4'!$M$5=0,"-",(-A8492+'Lineær programmering opg 4'!$M$5)/'Lineær programmering opg 4'!$K$5*-1)</f>
        <v>272.8019999999832</v>
      </c>
      <c r="F8492" s="167" t="str">
        <f>IF('Lineær programmering opg 4'!$E$6=0,"-",(-A8492+'Lineær programmering opg 4'!$M$6)/'Lineær programmering opg 4'!$K$6*-1)</f>
        <v>-</v>
      </c>
      <c r="G8492" s="167" t="str">
        <f>IF('Lineær programmering opg 4'!$D$7=0,"-",((-A8492+'Lineær programmering opg 4'!$M$7)/'Lineær programmering opg 4'!$K$7)*-1)</f>
        <v>-</v>
      </c>
      <c r="H8492" s="167" t="str">
        <f>IF('Lineær programmering opg 4'!$C$8=0,"-",((-A8492+'Lineær programmering opg 4'!$M$8)/'Lineær programmering opg 4'!$K$8)*-1)</f>
        <v>-</v>
      </c>
      <c r="I8492" s="167" t="str">
        <f>IF('Lineær programmering opg 4'!$D$8=0,"-",'Lineær programmering opg 4'!$G$8)</f>
        <v>-</v>
      </c>
      <c r="J8492" s="295">
        <f>A8492*'Lineær programmering opg 4'!$C$11+Datatabel!C8492*'Lineær programmering opg 4'!$D$11</f>
        <v>44546.699999999721</v>
      </c>
      <c r="K8492" s="9">
        <f t="shared" si="662"/>
        <v>0</v>
      </c>
      <c r="L8492" s="9">
        <f t="shared" si="663"/>
        <v>0</v>
      </c>
    </row>
    <row r="8493" spans="1:12" ht="15" x14ac:dyDescent="0.25">
      <c r="A8493" s="167">
        <f t="shared" si="661"/>
        <v>36.240000000022441</v>
      </c>
      <c r="B8493" s="325">
        <f t="shared" si="664"/>
        <v>0.1510000000000935</v>
      </c>
      <c r="C8493" s="167">
        <f t="shared" si="660"/>
        <v>272.81999999998317</v>
      </c>
      <c r="D8493" s="167">
        <f>IF('Lineær programmering opg 4'!$M$4=0,"-",(-A8493+'Lineær programmering opg 4'!$M$4)/'Lineær programmering opg 4'!$K$4*-1)</f>
        <v>407.51999999995513</v>
      </c>
      <c r="E8493" s="167">
        <f>IF('Lineær programmering opg 4'!$M$5=0,"-",(-A8493+'Lineær programmering opg 4'!$M$5)/'Lineær programmering opg 4'!$K$5*-1)</f>
        <v>272.81999999998317</v>
      </c>
      <c r="F8493" s="167" t="str">
        <f>IF('Lineær programmering opg 4'!$E$6=0,"-",(-A8493+'Lineær programmering opg 4'!$M$6)/'Lineær programmering opg 4'!$K$6*-1)</f>
        <v>-</v>
      </c>
      <c r="G8493" s="167" t="str">
        <f>IF('Lineær programmering opg 4'!$D$7=0,"-",((-A8493+'Lineær programmering opg 4'!$M$7)/'Lineær programmering opg 4'!$K$7)*-1)</f>
        <v>-</v>
      </c>
      <c r="H8493" s="167" t="str">
        <f>IF('Lineær programmering opg 4'!$C$8=0,"-",((-A8493+'Lineær programmering opg 4'!$M$8)/'Lineær programmering opg 4'!$K$8)*-1)</f>
        <v>-</v>
      </c>
      <c r="I8493" s="167" t="str">
        <f>IF('Lineær programmering opg 4'!$D$8=0,"-",'Lineær programmering opg 4'!$G$8)</f>
        <v>-</v>
      </c>
      <c r="J8493" s="295">
        <f>A8493*'Lineær programmering opg 4'!$C$11+Datatabel!C8493*'Lineær programmering opg 4'!$D$11</f>
        <v>44546.999999999716</v>
      </c>
      <c r="K8493" s="9">
        <f t="shared" si="662"/>
        <v>0</v>
      </c>
      <c r="L8493" s="9">
        <f t="shared" si="663"/>
        <v>0</v>
      </c>
    </row>
    <row r="8494" spans="1:12" ht="15" x14ac:dyDescent="0.25">
      <c r="A8494" s="167">
        <f t="shared" si="661"/>
        <v>36.216000000022447</v>
      </c>
      <c r="B8494" s="325">
        <f t="shared" si="664"/>
        <v>0.15090000000009351</v>
      </c>
      <c r="C8494" s="167">
        <f t="shared" si="660"/>
        <v>272.8379999999832</v>
      </c>
      <c r="D8494" s="167">
        <f>IF('Lineær programmering opg 4'!$M$4=0,"-",(-A8494+'Lineær programmering opg 4'!$M$4)/'Lineær programmering opg 4'!$K$4*-1)</f>
        <v>407.56799999995508</v>
      </c>
      <c r="E8494" s="167">
        <f>IF('Lineær programmering opg 4'!$M$5=0,"-",(-A8494+'Lineær programmering opg 4'!$M$5)/'Lineær programmering opg 4'!$K$5*-1)</f>
        <v>272.8379999999832</v>
      </c>
      <c r="F8494" s="167" t="str">
        <f>IF('Lineær programmering opg 4'!$E$6=0,"-",(-A8494+'Lineær programmering opg 4'!$M$6)/'Lineær programmering opg 4'!$K$6*-1)</f>
        <v>-</v>
      </c>
      <c r="G8494" s="167" t="str">
        <f>IF('Lineær programmering opg 4'!$D$7=0,"-",((-A8494+'Lineær programmering opg 4'!$M$7)/'Lineær programmering opg 4'!$K$7)*-1)</f>
        <v>-</v>
      </c>
      <c r="H8494" s="167" t="str">
        <f>IF('Lineær programmering opg 4'!$C$8=0,"-",((-A8494+'Lineær programmering opg 4'!$M$8)/'Lineær programmering opg 4'!$K$8)*-1)</f>
        <v>-</v>
      </c>
      <c r="I8494" s="167" t="str">
        <f>IF('Lineær programmering opg 4'!$D$8=0,"-",'Lineær programmering opg 4'!$G$8)</f>
        <v>-</v>
      </c>
      <c r="J8494" s="295">
        <f>A8494*'Lineær programmering opg 4'!$C$11+Datatabel!C8494*'Lineær programmering opg 4'!$D$11</f>
        <v>44547.299999999726</v>
      </c>
      <c r="K8494" s="9">
        <f t="shared" si="662"/>
        <v>0</v>
      </c>
      <c r="L8494" s="9">
        <f t="shared" si="663"/>
        <v>0</v>
      </c>
    </row>
    <row r="8495" spans="1:12" ht="15" x14ac:dyDescent="0.25">
      <c r="A8495" s="167">
        <f t="shared" si="661"/>
        <v>36.192000000022446</v>
      </c>
      <c r="B8495" s="325">
        <f t="shared" si="664"/>
        <v>0.15080000000009353</v>
      </c>
      <c r="C8495" s="167">
        <f t="shared" si="660"/>
        <v>272.85599999998317</v>
      </c>
      <c r="D8495" s="167">
        <f>IF('Lineær programmering opg 4'!$M$4=0,"-",(-A8495+'Lineær programmering opg 4'!$M$4)/'Lineær programmering opg 4'!$K$4*-1)</f>
        <v>407.61599999995508</v>
      </c>
      <c r="E8495" s="167">
        <f>IF('Lineær programmering opg 4'!$M$5=0,"-",(-A8495+'Lineær programmering opg 4'!$M$5)/'Lineær programmering opg 4'!$K$5*-1)</f>
        <v>272.85599999998317</v>
      </c>
      <c r="F8495" s="167" t="str">
        <f>IF('Lineær programmering opg 4'!$E$6=0,"-",(-A8495+'Lineær programmering opg 4'!$M$6)/'Lineær programmering opg 4'!$K$6*-1)</f>
        <v>-</v>
      </c>
      <c r="G8495" s="167" t="str">
        <f>IF('Lineær programmering opg 4'!$D$7=0,"-",((-A8495+'Lineær programmering opg 4'!$M$7)/'Lineær programmering opg 4'!$K$7)*-1)</f>
        <v>-</v>
      </c>
      <c r="H8495" s="167" t="str">
        <f>IF('Lineær programmering opg 4'!$C$8=0,"-",((-A8495+'Lineær programmering opg 4'!$M$8)/'Lineær programmering opg 4'!$K$8)*-1)</f>
        <v>-</v>
      </c>
      <c r="I8495" s="167" t="str">
        <f>IF('Lineær programmering opg 4'!$D$8=0,"-",'Lineær programmering opg 4'!$G$8)</f>
        <v>-</v>
      </c>
      <c r="J8495" s="295">
        <f>A8495*'Lineær programmering opg 4'!$C$11+Datatabel!C8495*'Lineær programmering opg 4'!$D$11</f>
        <v>44547.599999999722</v>
      </c>
      <c r="K8495" s="9">
        <f t="shared" si="662"/>
        <v>0</v>
      </c>
      <c r="L8495" s="9">
        <f t="shared" si="663"/>
        <v>0</v>
      </c>
    </row>
    <row r="8496" spans="1:12" ht="15" x14ac:dyDescent="0.25">
      <c r="A8496" s="167">
        <f t="shared" si="661"/>
        <v>36.168000000022445</v>
      </c>
      <c r="B8496" s="325">
        <f t="shared" si="664"/>
        <v>0.15070000000009354</v>
      </c>
      <c r="C8496" s="167">
        <f t="shared" si="660"/>
        <v>272.8739999999832</v>
      </c>
      <c r="D8496" s="167">
        <f>IF('Lineær programmering opg 4'!$M$4=0,"-",(-A8496+'Lineær programmering opg 4'!$M$4)/'Lineær programmering opg 4'!$K$4*-1)</f>
        <v>407.66399999995508</v>
      </c>
      <c r="E8496" s="167">
        <f>IF('Lineær programmering opg 4'!$M$5=0,"-",(-A8496+'Lineær programmering opg 4'!$M$5)/'Lineær programmering opg 4'!$K$5*-1)</f>
        <v>272.8739999999832</v>
      </c>
      <c r="F8496" s="167" t="str">
        <f>IF('Lineær programmering opg 4'!$E$6=0,"-",(-A8496+'Lineær programmering opg 4'!$M$6)/'Lineær programmering opg 4'!$K$6*-1)</f>
        <v>-</v>
      </c>
      <c r="G8496" s="167" t="str">
        <f>IF('Lineær programmering opg 4'!$D$7=0,"-",((-A8496+'Lineær programmering opg 4'!$M$7)/'Lineær programmering opg 4'!$K$7)*-1)</f>
        <v>-</v>
      </c>
      <c r="H8496" s="167" t="str">
        <f>IF('Lineær programmering opg 4'!$C$8=0,"-",((-A8496+'Lineær programmering opg 4'!$M$8)/'Lineær programmering opg 4'!$K$8)*-1)</f>
        <v>-</v>
      </c>
      <c r="I8496" s="167" t="str">
        <f>IF('Lineær programmering opg 4'!$D$8=0,"-",'Lineær programmering opg 4'!$G$8)</f>
        <v>-</v>
      </c>
      <c r="J8496" s="295">
        <f>A8496*'Lineær programmering opg 4'!$C$11+Datatabel!C8496*'Lineær programmering opg 4'!$D$11</f>
        <v>44547.899999999725</v>
      </c>
      <c r="K8496" s="9">
        <f t="shared" si="662"/>
        <v>0</v>
      </c>
      <c r="L8496" s="9">
        <f t="shared" si="663"/>
        <v>0</v>
      </c>
    </row>
    <row r="8497" spans="1:12" ht="15" x14ac:dyDescent="0.25">
      <c r="A8497" s="167">
        <f t="shared" si="661"/>
        <v>36.144000000022452</v>
      </c>
      <c r="B8497" s="325">
        <f t="shared" si="664"/>
        <v>0.15060000000009355</v>
      </c>
      <c r="C8497" s="167">
        <f t="shared" si="660"/>
        <v>272.89199999998317</v>
      </c>
      <c r="D8497" s="167">
        <f>IF('Lineær programmering opg 4'!$M$4=0,"-",(-A8497+'Lineær programmering opg 4'!$M$4)/'Lineær programmering opg 4'!$K$4*-1)</f>
        <v>407.71199999995508</v>
      </c>
      <c r="E8497" s="167">
        <f>IF('Lineær programmering opg 4'!$M$5=0,"-",(-A8497+'Lineær programmering opg 4'!$M$5)/'Lineær programmering opg 4'!$K$5*-1)</f>
        <v>272.89199999998317</v>
      </c>
      <c r="F8497" s="167" t="str">
        <f>IF('Lineær programmering opg 4'!$E$6=0,"-",(-A8497+'Lineær programmering opg 4'!$M$6)/'Lineær programmering opg 4'!$K$6*-1)</f>
        <v>-</v>
      </c>
      <c r="G8497" s="167" t="str">
        <f>IF('Lineær programmering opg 4'!$D$7=0,"-",((-A8497+'Lineær programmering opg 4'!$M$7)/'Lineær programmering opg 4'!$K$7)*-1)</f>
        <v>-</v>
      </c>
      <c r="H8497" s="167" t="str">
        <f>IF('Lineær programmering opg 4'!$C$8=0,"-",((-A8497+'Lineær programmering opg 4'!$M$8)/'Lineær programmering opg 4'!$K$8)*-1)</f>
        <v>-</v>
      </c>
      <c r="I8497" s="167" t="str">
        <f>IF('Lineær programmering opg 4'!$D$8=0,"-",'Lineær programmering opg 4'!$G$8)</f>
        <v>-</v>
      </c>
      <c r="J8497" s="295">
        <f>A8497*'Lineær programmering opg 4'!$C$11+Datatabel!C8497*'Lineær programmering opg 4'!$D$11</f>
        <v>44548.199999999721</v>
      </c>
      <c r="K8497" s="9">
        <f t="shared" si="662"/>
        <v>0</v>
      </c>
      <c r="L8497" s="9">
        <f t="shared" si="663"/>
        <v>0</v>
      </c>
    </row>
    <row r="8498" spans="1:12" ht="15" x14ac:dyDescent="0.25">
      <c r="A8498" s="167">
        <f t="shared" si="661"/>
        <v>36.120000000022458</v>
      </c>
      <c r="B8498" s="325">
        <f t="shared" si="664"/>
        <v>0.15050000000009356</v>
      </c>
      <c r="C8498" s="167">
        <f t="shared" si="660"/>
        <v>272.9099999999832</v>
      </c>
      <c r="D8498" s="167">
        <f>IF('Lineær programmering opg 4'!$M$4=0,"-",(-A8498+'Lineær programmering opg 4'!$M$4)/'Lineær programmering opg 4'!$K$4*-1)</f>
        <v>407.75999999995508</v>
      </c>
      <c r="E8498" s="167">
        <f>IF('Lineær programmering opg 4'!$M$5=0,"-",(-A8498+'Lineær programmering opg 4'!$M$5)/'Lineær programmering opg 4'!$K$5*-1)</f>
        <v>272.9099999999832</v>
      </c>
      <c r="F8498" s="167" t="str">
        <f>IF('Lineær programmering opg 4'!$E$6=0,"-",(-A8498+'Lineær programmering opg 4'!$M$6)/'Lineær programmering opg 4'!$K$6*-1)</f>
        <v>-</v>
      </c>
      <c r="G8498" s="167" t="str">
        <f>IF('Lineær programmering opg 4'!$D$7=0,"-",((-A8498+'Lineær programmering opg 4'!$M$7)/'Lineær programmering opg 4'!$K$7)*-1)</f>
        <v>-</v>
      </c>
      <c r="H8498" s="167" t="str">
        <f>IF('Lineær programmering opg 4'!$C$8=0,"-",((-A8498+'Lineær programmering opg 4'!$M$8)/'Lineær programmering opg 4'!$K$8)*-1)</f>
        <v>-</v>
      </c>
      <c r="I8498" s="167" t="str">
        <f>IF('Lineær programmering opg 4'!$D$8=0,"-",'Lineær programmering opg 4'!$G$8)</f>
        <v>-</v>
      </c>
      <c r="J8498" s="295">
        <f>A8498*'Lineær programmering opg 4'!$C$11+Datatabel!C8498*'Lineær programmering opg 4'!$D$11</f>
        <v>44548.499999999731</v>
      </c>
      <c r="K8498" s="9">
        <f t="shared" si="662"/>
        <v>0</v>
      </c>
      <c r="L8498" s="9">
        <f t="shared" si="663"/>
        <v>0</v>
      </c>
    </row>
    <row r="8499" spans="1:12" ht="15" x14ac:dyDescent="0.25">
      <c r="A8499" s="167">
        <f t="shared" si="661"/>
        <v>36.096000000022457</v>
      </c>
      <c r="B8499" s="325">
        <f t="shared" si="664"/>
        <v>0.15040000000009357</v>
      </c>
      <c r="C8499" s="167">
        <f t="shared" si="660"/>
        <v>272.92799999998317</v>
      </c>
      <c r="D8499" s="167">
        <f>IF('Lineær programmering opg 4'!$M$4=0,"-",(-A8499+'Lineær programmering opg 4'!$M$4)/'Lineær programmering opg 4'!$K$4*-1)</f>
        <v>407.80799999995509</v>
      </c>
      <c r="E8499" s="167">
        <f>IF('Lineær programmering opg 4'!$M$5=0,"-",(-A8499+'Lineær programmering opg 4'!$M$5)/'Lineær programmering opg 4'!$K$5*-1)</f>
        <v>272.92799999998317</v>
      </c>
      <c r="F8499" s="167" t="str">
        <f>IF('Lineær programmering opg 4'!$E$6=0,"-",(-A8499+'Lineær programmering opg 4'!$M$6)/'Lineær programmering opg 4'!$K$6*-1)</f>
        <v>-</v>
      </c>
      <c r="G8499" s="167" t="str">
        <f>IF('Lineær programmering opg 4'!$D$7=0,"-",((-A8499+'Lineær programmering opg 4'!$M$7)/'Lineær programmering opg 4'!$K$7)*-1)</f>
        <v>-</v>
      </c>
      <c r="H8499" s="167" t="str">
        <f>IF('Lineær programmering opg 4'!$C$8=0,"-",((-A8499+'Lineær programmering opg 4'!$M$8)/'Lineær programmering opg 4'!$K$8)*-1)</f>
        <v>-</v>
      </c>
      <c r="I8499" s="167" t="str">
        <f>IF('Lineær programmering opg 4'!$D$8=0,"-",'Lineær programmering opg 4'!$G$8)</f>
        <v>-</v>
      </c>
      <c r="J8499" s="295">
        <f>A8499*'Lineær programmering opg 4'!$C$11+Datatabel!C8499*'Lineær programmering opg 4'!$D$11</f>
        <v>44548.799999999719</v>
      </c>
      <c r="K8499" s="9">
        <f t="shared" si="662"/>
        <v>0</v>
      </c>
      <c r="L8499" s="9">
        <f t="shared" si="663"/>
        <v>0</v>
      </c>
    </row>
    <row r="8500" spans="1:12" ht="15" x14ac:dyDescent="0.25">
      <c r="A8500" s="167">
        <f t="shared" si="661"/>
        <v>36.072000000022456</v>
      </c>
      <c r="B8500" s="325">
        <f t="shared" si="664"/>
        <v>0.15030000000009358</v>
      </c>
      <c r="C8500" s="167">
        <f t="shared" si="660"/>
        <v>272.9459999999832</v>
      </c>
      <c r="D8500" s="167">
        <f>IF('Lineær programmering opg 4'!$M$4=0,"-",(-A8500+'Lineær programmering opg 4'!$M$4)/'Lineær programmering opg 4'!$K$4*-1)</f>
        <v>407.85599999995509</v>
      </c>
      <c r="E8500" s="167">
        <f>IF('Lineær programmering opg 4'!$M$5=0,"-",(-A8500+'Lineær programmering opg 4'!$M$5)/'Lineær programmering opg 4'!$K$5*-1)</f>
        <v>272.9459999999832</v>
      </c>
      <c r="F8500" s="167" t="str">
        <f>IF('Lineær programmering opg 4'!$E$6=0,"-",(-A8500+'Lineær programmering opg 4'!$M$6)/'Lineær programmering opg 4'!$K$6*-1)</f>
        <v>-</v>
      </c>
      <c r="G8500" s="167" t="str">
        <f>IF('Lineær programmering opg 4'!$D$7=0,"-",((-A8500+'Lineær programmering opg 4'!$M$7)/'Lineær programmering opg 4'!$K$7)*-1)</f>
        <v>-</v>
      </c>
      <c r="H8500" s="167" t="str">
        <f>IF('Lineær programmering opg 4'!$C$8=0,"-",((-A8500+'Lineær programmering opg 4'!$M$8)/'Lineær programmering opg 4'!$K$8)*-1)</f>
        <v>-</v>
      </c>
      <c r="I8500" s="167" t="str">
        <f>IF('Lineær programmering opg 4'!$D$8=0,"-",'Lineær programmering opg 4'!$G$8)</f>
        <v>-</v>
      </c>
      <c r="J8500" s="295">
        <f>A8500*'Lineær programmering opg 4'!$C$11+Datatabel!C8500*'Lineær programmering opg 4'!$D$11</f>
        <v>44549.099999999722</v>
      </c>
      <c r="K8500" s="9">
        <f t="shared" si="662"/>
        <v>0</v>
      </c>
      <c r="L8500" s="9">
        <f t="shared" si="663"/>
        <v>0</v>
      </c>
    </row>
    <row r="8501" spans="1:12" ht="15" x14ac:dyDescent="0.25">
      <c r="A8501" s="167">
        <f t="shared" si="661"/>
        <v>36.048000000022462</v>
      </c>
      <c r="B8501" s="325">
        <f t="shared" si="664"/>
        <v>0.15020000000009359</v>
      </c>
      <c r="C8501" s="167">
        <f t="shared" si="660"/>
        <v>272.96399999998317</v>
      </c>
      <c r="D8501" s="167">
        <f>IF('Lineær programmering opg 4'!$M$4=0,"-",(-A8501+'Lineær programmering opg 4'!$M$4)/'Lineær programmering opg 4'!$K$4*-1)</f>
        <v>407.90399999995509</v>
      </c>
      <c r="E8501" s="167">
        <f>IF('Lineær programmering opg 4'!$M$5=0,"-",(-A8501+'Lineær programmering opg 4'!$M$5)/'Lineær programmering opg 4'!$K$5*-1)</f>
        <v>272.96399999998317</v>
      </c>
      <c r="F8501" s="167" t="str">
        <f>IF('Lineær programmering opg 4'!$E$6=0,"-",(-A8501+'Lineær programmering opg 4'!$M$6)/'Lineær programmering opg 4'!$K$6*-1)</f>
        <v>-</v>
      </c>
      <c r="G8501" s="167" t="str">
        <f>IF('Lineær programmering opg 4'!$D$7=0,"-",((-A8501+'Lineær programmering opg 4'!$M$7)/'Lineær programmering opg 4'!$K$7)*-1)</f>
        <v>-</v>
      </c>
      <c r="H8501" s="167" t="str">
        <f>IF('Lineær programmering opg 4'!$C$8=0,"-",((-A8501+'Lineær programmering opg 4'!$M$8)/'Lineær programmering opg 4'!$K$8)*-1)</f>
        <v>-</v>
      </c>
      <c r="I8501" s="167" t="str">
        <f>IF('Lineær programmering opg 4'!$D$8=0,"-",'Lineær programmering opg 4'!$G$8)</f>
        <v>-</v>
      </c>
      <c r="J8501" s="295">
        <f>A8501*'Lineær programmering opg 4'!$C$11+Datatabel!C8501*'Lineær programmering opg 4'!$D$11</f>
        <v>44549.399999999718</v>
      </c>
      <c r="K8501" s="9">
        <f t="shared" si="662"/>
        <v>0</v>
      </c>
      <c r="L8501" s="9">
        <f t="shared" si="663"/>
        <v>0</v>
      </c>
    </row>
    <row r="8502" spans="1:12" ht="15" x14ac:dyDescent="0.25">
      <c r="A8502" s="167">
        <f t="shared" si="661"/>
        <v>36.024000000022468</v>
      </c>
      <c r="B8502" s="325">
        <f t="shared" si="664"/>
        <v>0.1501000000000936</v>
      </c>
      <c r="C8502" s="167">
        <f t="shared" si="660"/>
        <v>272.9819999999832</v>
      </c>
      <c r="D8502" s="167">
        <f>IF('Lineær programmering opg 4'!$M$4=0,"-",(-A8502+'Lineær programmering opg 4'!$M$4)/'Lineær programmering opg 4'!$K$4*-1)</f>
        <v>407.95199999995509</v>
      </c>
      <c r="E8502" s="167">
        <f>IF('Lineær programmering opg 4'!$M$5=0,"-",(-A8502+'Lineær programmering opg 4'!$M$5)/'Lineær programmering opg 4'!$K$5*-1)</f>
        <v>272.9819999999832</v>
      </c>
      <c r="F8502" s="167" t="str">
        <f>IF('Lineær programmering opg 4'!$E$6=0,"-",(-A8502+'Lineær programmering opg 4'!$M$6)/'Lineær programmering opg 4'!$K$6*-1)</f>
        <v>-</v>
      </c>
      <c r="G8502" s="167" t="str">
        <f>IF('Lineær programmering opg 4'!$D$7=0,"-",((-A8502+'Lineær programmering opg 4'!$M$7)/'Lineær programmering opg 4'!$K$7)*-1)</f>
        <v>-</v>
      </c>
      <c r="H8502" s="167" t="str">
        <f>IF('Lineær programmering opg 4'!$C$8=0,"-",((-A8502+'Lineær programmering opg 4'!$M$8)/'Lineær programmering opg 4'!$K$8)*-1)</f>
        <v>-</v>
      </c>
      <c r="I8502" s="167" t="str">
        <f>IF('Lineær programmering opg 4'!$D$8=0,"-",'Lineær programmering opg 4'!$G$8)</f>
        <v>-</v>
      </c>
      <c r="J8502" s="295">
        <f>A8502*'Lineær programmering opg 4'!$C$11+Datatabel!C8502*'Lineær programmering opg 4'!$D$11</f>
        <v>44549.699999999728</v>
      </c>
      <c r="K8502" s="9">
        <f t="shared" si="662"/>
        <v>0</v>
      </c>
      <c r="L8502" s="9">
        <f t="shared" si="663"/>
        <v>0</v>
      </c>
    </row>
    <row r="8503" spans="1:12" ht="15" x14ac:dyDescent="0.25">
      <c r="A8503" s="167">
        <f t="shared" si="661"/>
        <v>36.000000000022467</v>
      </c>
      <c r="B8503" s="325">
        <f t="shared" si="664"/>
        <v>0.15000000000009361</v>
      </c>
      <c r="C8503" s="167">
        <f t="shared" si="660"/>
        <v>272.99999999998317</v>
      </c>
      <c r="D8503" s="167">
        <f>IF('Lineær programmering opg 4'!$M$4=0,"-",(-A8503+'Lineær programmering opg 4'!$M$4)/'Lineær programmering opg 4'!$K$4*-1)</f>
        <v>407.99999999995509</v>
      </c>
      <c r="E8503" s="167">
        <f>IF('Lineær programmering opg 4'!$M$5=0,"-",(-A8503+'Lineær programmering opg 4'!$M$5)/'Lineær programmering opg 4'!$K$5*-1)</f>
        <v>272.99999999998317</v>
      </c>
      <c r="F8503" s="167" t="str">
        <f>IF('Lineær programmering opg 4'!$E$6=0,"-",(-A8503+'Lineær programmering opg 4'!$M$6)/'Lineær programmering opg 4'!$K$6*-1)</f>
        <v>-</v>
      </c>
      <c r="G8503" s="167" t="str">
        <f>IF('Lineær programmering opg 4'!$D$7=0,"-",((-A8503+'Lineær programmering opg 4'!$M$7)/'Lineær programmering opg 4'!$K$7)*-1)</f>
        <v>-</v>
      </c>
      <c r="H8503" s="167" t="str">
        <f>IF('Lineær programmering opg 4'!$C$8=0,"-",((-A8503+'Lineær programmering opg 4'!$M$8)/'Lineær programmering opg 4'!$K$8)*-1)</f>
        <v>-</v>
      </c>
      <c r="I8503" s="167" t="str">
        <f>IF('Lineær programmering opg 4'!$D$8=0,"-",'Lineær programmering opg 4'!$G$8)</f>
        <v>-</v>
      </c>
      <c r="J8503" s="295">
        <f>A8503*'Lineær programmering opg 4'!$C$11+Datatabel!C8503*'Lineær programmering opg 4'!$D$11</f>
        <v>44549.999999999724</v>
      </c>
      <c r="K8503" s="9">
        <f t="shared" si="662"/>
        <v>0</v>
      </c>
      <c r="L8503" s="9">
        <f t="shared" si="663"/>
        <v>0</v>
      </c>
    </row>
    <row r="8504" spans="1:12" ht="15" x14ac:dyDescent="0.25">
      <c r="A8504" s="167">
        <f t="shared" si="661"/>
        <v>35.976000000022466</v>
      </c>
      <c r="B8504" s="325">
        <f t="shared" si="664"/>
        <v>0.14990000000009363</v>
      </c>
      <c r="C8504" s="167">
        <f t="shared" si="660"/>
        <v>273.0179999999832</v>
      </c>
      <c r="D8504" s="167">
        <f>IF('Lineær programmering opg 4'!$M$4=0,"-",(-A8504+'Lineær programmering opg 4'!$M$4)/'Lineær programmering opg 4'!$K$4*-1)</f>
        <v>408.0479999999551</v>
      </c>
      <c r="E8504" s="167">
        <f>IF('Lineær programmering opg 4'!$M$5=0,"-",(-A8504+'Lineær programmering opg 4'!$M$5)/'Lineær programmering opg 4'!$K$5*-1)</f>
        <v>273.0179999999832</v>
      </c>
      <c r="F8504" s="167" t="str">
        <f>IF('Lineær programmering opg 4'!$E$6=0,"-",(-A8504+'Lineær programmering opg 4'!$M$6)/'Lineær programmering opg 4'!$K$6*-1)</f>
        <v>-</v>
      </c>
      <c r="G8504" s="167" t="str">
        <f>IF('Lineær programmering opg 4'!$D$7=0,"-",((-A8504+'Lineær programmering opg 4'!$M$7)/'Lineær programmering opg 4'!$K$7)*-1)</f>
        <v>-</v>
      </c>
      <c r="H8504" s="167" t="str">
        <f>IF('Lineær programmering opg 4'!$C$8=0,"-",((-A8504+'Lineær programmering opg 4'!$M$8)/'Lineær programmering opg 4'!$K$8)*-1)</f>
        <v>-</v>
      </c>
      <c r="I8504" s="167" t="str">
        <f>IF('Lineær programmering opg 4'!$D$8=0,"-",'Lineær programmering opg 4'!$G$8)</f>
        <v>-</v>
      </c>
      <c r="J8504" s="295">
        <f>A8504*'Lineær programmering opg 4'!$C$11+Datatabel!C8504*'Lineær programmering opg 4'!$D$11</f>
        <v>44550.299999999726</v>
      </c>
      <c r="K8504" s="9">
        <f t="shared" si="662"/>
        <v>0</v>
      </c>
      <c r="L8504" s="9">
        <f t="shared" si="663"/>
        <v>0</v>
      </c>
    </row>
    <row r="8505" spans="1:12" ht="15" x14ac:dyDescent="0.25">
      <c r="A8505" s="167">
        <f t="shared" si="661"/>
        <v>35.952000000022473</v>
      </c>
      <c r="B8505" s="325">
        <f t="shared" si="664"/>
        <v>0.14980000000009364</v>
      </c>
      <c r="C8505" s="167">
        <f t="shared" si="660"/>
        <v>273.03599999998318</v>
      </c>
      <c r="D8505" s="167">
        <f>IF('Lineær programmering opg 4'!$M$4=0,"-",(-A8505+'Lineær programmering opg 4'!$M$4)/'Lineær programmering opg 4'!$K$4*-1)</f>
        <v>408.09599999995504</v>
      </c>
      <c r="E8505" s="167">
        <f>IF('Lineær programmering opg 4'!$M$5=0,"-",(-A8505+'Lineær programmering opg 4'!$M$5)/'Lineær programmering opg 4'!$K$5*-1)</f>
        <v>273.03599999998318</v>
      </c>
      <c r="F8505" s="167" t="str">
        <f>IF('Lineær programmering opg 4'!$E$6=0,"-",(-A8505+'Lineær programmering opg 4'!$M$6)/'Lineær programmering opg 4'!$K$6*-1)</f>
        <v>-</v>
      </c>
      <c r="G8505" s="167" t="str">
        <f>IF('Lineær programmering opg 4'!$D$7=0,"-",((-A8505+'Lineær programmering opg 4'!$M$7)/'Lineær programmering opg 4'!$K$7)*-1)</f>
        <v>-</v>
      </c>
      <c r="H8505" s="167" t="str">
        <f>IF('Lineær programmering opg 4'!$C$8=0,"-",((-A8505+'Lineær programmering opg 4'!$M$8)/'Lineær programmering opg 4'!$K$8)*-1)</f>
        <v>-</v>
      </c>
      <c r="I8505" s="167" t="str">
        <f>IF('Lineær programmering opg 4'!$D$8=0,"-",'Lineær programmering opg 4'!$G$8)</f>
        <v>-</v>
      </c>
      <c r="J8505" s="295">
        <f>A8505*'Lineær programmering opg 4'!$C$11+Datatabel!C8505*'Lineær programmering opg 4'!$D$11</f>
        <v>44550.599999999722</v>
      </c>
      <c r="K8505" s="9">
        <f t="shared" si="662"/>
        <v>0</v>
      </c>
      <c r="L8505" s="9">
        <f t="shared" si="663"/>
        <v>0</v>
      </c>
    </row>
    <row r="8506" spans="1:12" ht="15" x14ac:dyDescent="0.25">
      <c r="A8506" s="167">
        <f t="shared" si="661"/>
        <v>35.928000000022479</v>
      </c>
      <c r="B8506" s="325">
        <f t="shared" si="664"/>
        <v>0.14970000000009365</v>
      </c>
      <c r="C8506" s="167">
        <f t="shared" si="660"/>
        <v>273.05399999998315</v>
      </c>
      <c r="D8506" s="167">
        <f>IF('Lineær programmering opg 4'!$M$4=0,"-",(-A8506+'Lineær programmering opg 4'!$M$4)/'Lineær programmering opg 4'!$K$4*-1)</f>
        <v>408.14399999995504</v>
      </c>
      <c r="E8506" s="167">
        <f>IF('Lineær programmering opg 4'!$M$5=0,"-",(-A8506+'Lineær programmering opg 4'!$M$5)/'Lineær programmering opg 4'!$K$5*-1)</f>
        <v>273.05399999998315</v>
      </c>
      <c r="F8506" s="167" t="str">
        <f>IF('Lineær programmering opg 4'!$E$6=0,"-",(-A8506+'Lineær programmering opg 4'!$M$6)/'Lineær programmering opg 4'!$K$6*-1)</f>
        <v>-</v>
      </c>
      <c r="G8506" s="167" t="str">
        <f>IF('Lineær programmering opg 4'!$D$7=0,"-",((-A8506+'Lineær programmering opg 4'!$M$7)/'Lineær programmering opg 4'!$K$7)*-1)</f>
        <v>-</v>
      </c>
      <c r="H8506" s="167" t="str">
        <f>IF('Lineær programmering opg 4'!$C$8=0,"-",((-A8506+'Lineær programmering opg 4'!$M$8)/'Lineær programmering opg 4'!$K$8)*-1)</f>
        <v>-</v>
      </c>
      <c r="I8506" s="167" t="str">
        <f>IF('Lineær programmering opg 4'!$D$8=0,"-",'Lineær programmering opg 4'!$G$8)</f>
        <v>-</v>
      </c>
      <c r="J8506" s="295">
        <f>A8506*'Lineær programmering opg 4'!$C$11+Datatabel!C8506*'Lineær programmering opg 4'!$D$11</f>
        <v>44550.899999999725</v>
      </c>
      <c r="K8506" s="9">
        <f t="shared" si="662"/>
        <v>0</v>
      </c>
      <c r="L8506" s="9">
        <f t="shared" si="663"/>
        <v>0</v>
      </c>
    </row>
    <row r="8507" spans="1:12" ht="15" x14ac:dyDescent="0.25">
      <c r="A8507" s="167">
        <f t="shared" si="661"/>
        <v>35.904000000022478</v>
      </c>
      <c r="B8507" s="325">
        <f t="shared" si="664"/>
        <v>0.14960000000009366</v>
      </c>
      <c r="C8507" s="167">
        <f t="shared" si="660"/>
        <v>273.07199999998312</v>
      </c>
      <c r="D8507" s="167">
        <f>IF('Lineær programmering opg 4'!$M$4=0,"-",(-A8507+'Lineær programmering opg 4'!$M$4)/'Lineær programmering opg 4'!$K$4*-1)</f>
        <v>408.19199999995504</v>
      </c>
      <c r="E8507" s="167">
        <f>IF('Lineær programmering opg 4'!$M$5=0,"-",(-A8507+'Lineær programmering opg 4'!$M$5)/'Lineær programmering opg 4'!$K$5*-1)</f>
        <v>273.07199999998312</v>
      </c>
      <c r="F8507" s="167" t="str">
        <f>IF('Lineær programmering opg 4'!$E$6=0,"-",(-A8507+'Lineær programmering opg 4'!$M$6)/'Lineær programmering opg 4'!$K$6*-1)</f>
        <v>-</v>
      </c>
      <c r="G8507" s="167" t="str">
        <f>IF('Lineær programmering opg 4'!$D$7=0,"-",((-A8507+'Lineær programmering opg 4'!$M$7)/'Lineær programmering opg 4'!$K$7)*-1)</f>
        <v>-</v>
      </c>
      <c r="H8507" s="167" t="str">
        <f>IF('Lineær programmering opg 4'!$C$8=0,"-",((-A8507+'Lineær programmering opg 4'!$M$8)/'Lineær programmering opg 4'!$K$8)*-1)</f>
        <v>-</v>
      </c>
      <c r="I8507" s="167" t="str">
        <f>IF('Lineær programmering opg 4'!$D$8=0,"-",'Lineær programmering opg 4'!$G$8)</f>
        <v>-</v>
      </c>
      <c r="J8507" s="295">
        <f>A8507*'Lineær programmering opg 4'!$C$11+Datatabel!C8507*'Lineær programmering opg 4'!$D$11</f>
        <v>44551.199999999721</v>
      </c>
      <c r="K8507" s="9">
        <f t="shared" si="662"/>
        <v>0</v>
      </c>
      <c r="L8507" s="9">
        <f t="shared" si="663"/>
        <v>0</v>
      </c>
    </row>
    <row r="8508" spans="1:12" ht="15" x14ac:dyDescent="0.25">
      <c r="A8508" s="167">
        <f t="shared" si="661"/>
        <v>35.880000000022477</v>
      </c>
      <c r="B8508" s="325">
        <f t="shared" si="664"/>
        <v>0.14950000000009367</v>
      </c>
      <c r="C8508" s="167">
        <f t="shared" si="660"/>
        <v>273.08999999998315</v>
      </c>
      <c r="D8508" s="167">
        <f>IF('Lineær programmering opg 4'!$M$4=0,"-",(-A8508+'Lineær programmering opg 4'!$M$4)/'Lineær programmering opg 4'!$K$4*-1)</f>
        <v>408.23999999995505</v>
      </c>
      <c r="E8508" s="167">
        <f>IF('Lineær programmering opg 4'!$M$5=0,"-",(-A8508+'Lineær programmering opg 4'!$M$5)/'Lineær programmering opg 4'!$K$5*-1)</f>
        <v>273.08999999998315</v>
      </c>
      <c r="F8508" s="167" t="str">
        <f>IF('Lineær programmering opg 4'!$E$6=0,"-",(-A8508+'Lineær programmering opg 4'!$M$6)/'Lineær programmering opg 4'!$K$6*-1)</f>
        <v>-</v>
      </c>
      <c r="G8508" s="167" t="str">
        <f>IF('Lineær programmering opg 4'!$D$7=0,"-",((-A8508+'Lineær programmering opg 4'!$M$7)/'Lineær programmering opg 4'!$K$7)*-1)</f>
        <v>-</v>
      </c>
      <c r="H8508" s="167" t="str">
        <f>IF('Lineær programmering opg 4'!$C$8=0,"-",((-A8508+'Lineær programmering opg 4'!$M$8)/'Lineær programmering opg 4'!$K$8)*-1)</f>
        <v>-</v>
      </c>
      <c r="I8508" s="167" t="str">
        <f>IF('Lineær programmering opg 4'!$D$8=0,"-",'Lineær programmering opg 4'!$G$8)</f>
        <v>-</v>
      </c>
      <c r="J8508" s="295">
        <f>A8508*'Lineær programmering opg 4'!$C$11+Datatabel!C8508*'Lineær programmering opg 4'!$D$11</f>
        <v>44551.499999999724</v>
      </c>
      <c r="K8508" s="9">
        <f t="shared" si="662"/>
        <v>0</v>
      </c>
      <c r="L8508" s="9">
        <f t="shared" si="663"/>
        <v>0</v>
      </c>
    </row>
    <row r="8509" spans="1:12" ht="15" x14ac:dyDescent="0.25">
      <c r="A8509" s="167">
        <f t="shared" si="661"/>
        <v>35.856000000022483</v>
      </c>
      <c r="B8509" s="325">
        <f t="shared" si="664"/>
        <v>0.14940000000009368</v>
      </c>
      <c r="C8509" s="167">
        <f t="shared" si="660"/>
        <v>273.10799999998312</v>
      </c>
      <c r="D8509" s="167">
        <f>IF('Lineær programmering opg 4'!$M$4=0,"-",(-A8509+'Lineær programmering opg 4'!$M$4)/'Lineær programmering opg 4'!$K$4*-1)</f>
        <v>408.28799999995505</v>
      </c>
      <c r="E8509" s="167">
        <f>IF('Lineær programmering opg 4'!$M$5=0,"-",(-A8509+'Lineær programmering opg 4'!$M$5)/'Lineær programmering opg 4'!$K$5*-1)</f>
        <v>273.10799999998312</v>
      </c>
      <c r="F8509" s="167" t="str">
        <f>IF('Lineær programmering opg 4'!$E$6=0,"-",(-A8509+'Lineær programmering opg 4'!$M$6)/'Lineær programmering opg 4'!$K$6*-1)</f>
        <v>-</v>
      </c>
      <c r="G8509" s="167" t="str">
        <f>IF('Lineær programmering opg 4'!$D$7=0,"-",((-A8509+'Lineær programmering opg 4'!$M$7)/'Lineær programmering opg 4'!$K$7)*-1)</f>
        <v>-</v>
      </c>
      <c r="H8509" s="167" t="str">
        <f>IF('Lineær programmering opg 4'!$C$8=0,"-",((-A8509+'Lineær programmering opg 4'!$M$8)/'Lineær programmering opg 4'!$K$8)*-1)</f>
        <v>-</v>
      </c>
      <c r="I8509" s="167" t="str">
        <f>IF('Lineær programmering opg 4'!$D$8=0,"-",'Lineær programmering opg 4'!$G$8)</f>
        <v>-</v>
      </c>
      <c r="J8509" s="295">
        <f>A8509*'Lineær programmering opg 4'!$C$11+Datatabel!C8509*'Lineær programmering opg 4'!$D$11</f>
        <v>44551.799999999712</v>
      </c>
      <c r="K8509" s="9">
        <f t="shared" si="662"/>
        <v>0</v>
      </c>
      <c r="L8509" s="9">
        <f t="shared" si="663"/>
        <v>0</v>
      </c>
    </row>
    <row r="8510" spans="1:12" ht="15" x14ac:dyDescent="0.25">
      <c r="A8510" s="167">
        <f t="shared" si="661"/>
        <v>35.832000000022489</v>
      </c>
      <c r="B8510" s="325">
        <f t="shared" si="664"/>
        <v>0.14930000000009369</v>
      </c>
      <c r="C8510" s="167">
        <f t="shared" si="660"/>
        <v>273.12599999998315</v>
      </c>
      <c r="D8510" s="167">
        <f>IF('Lineær programmering opg 4'!$M$4=0,"-",(-A8510+'Lineær programmering opg 4'!$M$4)/'Lineær programmering opg 4'!$K$4*-1)</f>
        <v>408.33599999995499</v>
      </c>
      <c r="E8510" s="167">
        <f>IF('Lineær programmering opg 4'!$M$5=0,"-",(-A8510+'Lineær programmering opg 4'!$M$5)/'Lineær programmering opg 4'!$K$5*-1)</f>
        <v>273.12599999998315</v>
      </c>
      <c r="F8510" s="167" t="str">
        <f>IF('Lineær programmering opg 4'!$E$6=0,"-",(-A8510+'Lineær programmering opg 4'!$M$6)/'Lineær programmering opg 4'!$K$6*-1)</f>
        <v>-</v>
      </c>
      <c r="G8510" s="167" t="str">
        <f>IF('Lineær programmering opg 4'!$D$7=0,"-",((-A8510+'Lineær programmering opg 4'!$M$7)/'Lineær programmering opg 4'!$K$7)*-1)</f>
        <v>-</v>
      </c>
      <c r="H8510" s="167" t="str">
        <f>IF('Lineær programmering opg 4'!$C$8=0,"-",((-A8510+'Lineær programmering opg 4'!$M$8)/'Lineær programmering opg 4'!$K$8)*-1)</f>
        <v>-</v>
      </c>
      <c r="I8510" s="167" t="str">
        <f>IF('Lineær programmering opg 4'!$D$8=0,"-",'Lineær programmering opg 4'!$G$8)</f>
        <v>-</v>
      </c>
      <c r="J8510" s="295">
        <f>A8510*'Lineær programmering opg 4'!$C$11+Datatabel!C8510*'Lineær programmering opg 4'!$D$11</f>
        <v>44552.099999999715</v>
      </c>
      <c r="K8510" s="9">
        <f t="shared" si="662"/>
        <v>0</v>
      </c>
      <c r="L8510" s="9">
        <f t="shared" si="663"/>
        <v>0</v>
      </c>
    </row>
    <row r="8511" spans="1:12" ht="15" x14ac:dyDescent="0.25">
      <c r="A8511" s="167">
        <f t="shared" si="661"/>
        <v>35.808000000022489</v>
      </c>
      <c r="B8511" s="325">
        <f t="shared" si="664"/>
        <v>0.1492000000000937</v>
      </c>
      <c r="C8511" s="167">
        <f t="shared" si="660"/>
        <v>273.14399999998312</v>
      </c>
      <c r="D8511" s="167">
        <f>IF('Lineær programmering opg 4'!$M$4=0,"-",(-A8511+'Lineær programmering opg 4'!$M$4)/'Lineær programmering opg 4'!$K$4*-1)</f>
        <v>408.38399999995499</v>
      </c>
      <c r="E8511" s="167">
        <f>IF('Lineær programmering opg 4'!$M$5=0,"-",(-A8511+'Lineær programmering opg 4'!$M$5)/'Lineær programmering opg 4'!$K$5*-1)</f>
        <v>273.14399999998312</v>
      </c>
      <c r="F8511" s="167" t="str">
        <f>IF('Lineær programmering opg 4'!$E$6=0,"-",(-A8511+'Lineær programmering opg 4'!$M$6)/'Lineær programmering opg 4'!$K$6*-1)</f>
        <v>-</v>
      </c>
      <c r="G8511" s="167" t="str">
        <f>IF('Lineær programmering opg 4'!$D$7=0,"-",((-A8511+'Lineær programmering opg 4'!$M$7)/'Lineær programmering opg 4'!$K$7)*-1)</f>
        <v>-</v>
      </c>
      <c r="H8511" s="167" t="str">
        <f>IF('Lineær programmering opg 4'!$C$8=0,"-",((-A8511+'Lineær programmering opg 4'!$M$8)/'Lineær programmering opg 4'!$K$8)*-1)</f>
        <v>-</v>
      </c>
      <c r="I8511" s="167" t="str">
        <f>IF('Lineær programmering opg 4'!$D$8=0,"-",'Lineær programmering opg 4'!$G$8)</f>
        <v>-</v>
      </c>
      <c r="J8511" s="295">
        <f>A8511*'Lineær programmering opg 4'!$C$11+Datatabel!C8511*'Lineær programmering opg 4'!$D$11</f>
        <v>44552.399999999718</v>
      </c>
      <c r="K8511" s="9">
        <f t="shared" si="662"/>
        <v>0</v>
      </c>
      <c r="L8511" s="9">
        <f t="shared" si="663"/>
        <v>0</v>
      </c>
    </row>
    <row r="8512" spans="1:12" ht="15" x14ac:dyDescent="0.25">
      <c r="A8512" s="167">
        <f t="shared" si="661"/>
        <v>35.784000000022488</v>
      </c>
      <c r="B8512" s="325">
        <f t="shared" si="664"/>
        <v>0.14910000000009371</v>
      </c>
      <c r="C8512" s="167">
        <f t="shared" si="660"/>
        <v>273.16199999998315</v>
      </c>
      <c r="D8512" s="167">
        <f>IF('Lineær programmering opg 4'!$M$4=0,"-",(-A8512+'Lineær programmering opg 4'!$M$4)/'Lineær programmering opg 4'!$K$4*-1)</f>
        <v>408.431999999955</v>
      </c>
      <c r="E8512" s="167">
        <f>IF('Lineær programmering opg 4'!$M$5=0,"-",(-A8512+'Lineær programmering opg 4'!$M$5)/'Lineær programmering opg 4'!$K$5*-1)</f>
        <v>273.16199999998315</v>
      </c>
      <c r="F8512" s="167" t="str">
        <f>IF('Lineær programmering opg 4'!$E$6=0,"-",(-A8512+'Lineær programmering opg 4'!$M$6)/'Lineær programmering opg 4'!$K$6*-1)</f>
        <v>-</v>
      </c>
      <c r="G8512" s="167" t="str">
        <f>IF('Lineær programmering opg 4'!$D$7=0,"-",((-A8512+'Lineær programmering opg 4'!$M$7)/'Lineær programmering opg 4'!$K$7)*-1)</f>
        <v>-</v>
      </c>
      <c r="H8512" s="167" t="str">
        <f>IF('Lineær programmering opg 4'!$C$8=0,"-",((-A8512+'Lineær programmering opg 4'!$M$8)/'Lineær programmering opg 4'!$K$8)*-1)</f>
        <v>-</v>
      </c>
      <c r="I8512" s="167" t="str">
        <f>IF('Lineær programmering opg 4'!$D$8=0,"-",'Lineær programmering opg 4'!$G$8)</f>
        <v>-</v>
      </c>
      <c r="J8512" s="295">
        <f>A8512*'Lineær programmering opg 4'!$C$11+Datatabel!C8512*'Lineær programmering opg 4'!$D$11</f>
        <v>44552.699999999721</v>
      </c>
      <c r="K8512" s="9">
        <f t="shared" si="662"/>
        <v>0</v>
      </c>
      <c r="L8512" s="9">
        <f t="shared" si="663"/>
        <v>0</v>
      </c>
    </row>
    <row r="8513" spans="1:12" ht="15" x14ac:dyDescent="0.25">
      <c r="A8513" s="167">
        <f t="shared" si="661"/>
        <v>35.760000000022494</v>
      </c>
      <c r="B8513" s="325">
        <f t="shared" si="664"/>
        <v>0.14900000000009372</v>
      </c>
      <c r="C8513" s="167">
        <f t="shared" si="660"/>
        <v>273.17999999998312</v>
      </c>
      <c r="D8513" s="167">
        <f>IF('Lineær programmering opg 4'!$M$4=0,"-",(-A8513+'Lineær programmering opg 4'!$M$4)/'Lineær programmering opg 4'!$K$4*-1)</f>
        <v>408.479999999955</v>
      </c>
      <c r="E8513" s="167">
        <f>IF('Lineær programmering opg 4'!$M$5=0,"-",(-A8513+'Lineær programmering opg 4'!$M$5)/'Lineær programmering opg 4'!$K$5*-1)</f>
        <v>273.17999999998312</v>
      </c>
      <c r="F8513" s="167" t="str">
        <f>IF('Lineær programmering opg 4'!$E$6=0,"-",(-A8513+'Lineær programmering opg 4'!$M$6)/'Lineær programmering opg 4'!$K$6*-1)</f>
        <v>-</v>
      </c>
      <c r="G8513" s="167" t="str">
        <f>IF('Lineær programmering opg 4'!$D$7=0,"-",((-A8513+'Lineær programmering opg 4'!$M$7)/'Lineær programmering opg 4'!$K$7)*-1)</f>
        <v>-</v>
      </c>
      <c r="H8513" s="167" t="str">
        <f>IF('Lineær programmering opg 4'!$C$8=0,"-",((-A8513+'Lineær programmering opg 4'!$M$8)/'Lineær programmering opg 4'!$K$8)*-1)</f>
        <v>-</v>
      </c>
      <c r="I8513" s="167" t="str">
        <f>IF('Lineær programmering opg 4'!$D$8=0,"-",'Lineær programmering opg 4'!$G$8)</f>
        <v>-</v>
      </c>
      <c r="J8513" s="295">
        <f>A8513*'Lineær programmering opg 4'!$C$11+Datatabel!C8513*'Lineær programmering opg 4'!$D$11</f>
        <v>44552.999999999716</v>
      </c>
      <c r="K8513" s="9">
        <f t="shared" si="662"/>
        <v>0</v>
      </c>
      <c r="L8513" s="9">
        <f t="shared" si="663"/>
        <v>0</v>
      </c>
    </row>
    <row r="8514" spans="1:12" ht="15" x14ac:dyDescent="0.25">
      <c r="A8514" s="167">
        <f t="shared" si="661"/>
        <v>35.7360000000225</v>
      </c>
      <c r="B8514" s="325">
        <f t="shared" si="664"/>
        <v>0.14890000000009374</v>
      </c>
      <c r="C8514" s="167">
        <f t="shared" si="660"/>
        <v>273.19799999998315</v>
      </c>
      <c r="D8514" s="167">
        <f>IF('Lineær programmering opg 4'!$M$4=0,"-",(-A8514+'Lineær programmering opg 4'!$M$4)/'Lineær programmering opg 4'!$K$4*-1)</f>
        <v>408.527999999955</v>
      </c>
      <c r="E8514" s="167">
        <f>IF('Lineær programmering opg 4'!$M$5=0,"-",(-A8514+'Lineær programmering opg 4'!$M$5)/'Lineær programmering opg 4'!$K$5*-1)</f>
        <v>273.19799999998315</v>
      </c>
      <c r="F8514" s="167" t="str">
        <f>IF('Lineær programmering opg 4'!$E$6=0,"-",(-A8514+'Lineær programmering opg 4'!$M$6)/'Lineær programmering opg 4'!$K$6*-1)</f>
        <v>-</v>
      </c>
      <c r="G8514" s="167" t="str">
        <f>IF('Lineær programmering opg 4'!$D$7=0,"-",((-A8514+'Lineær programmering opg 4'!$M$7)/'Lineær programmering opg 4'!$K$7)*-1)</f>
        <v>-</v>
      </c>
      <c r="H8514" s="167" t="str">
        <f>IF('Lineær programmering opg 4'!$C$8=0,"-",((-A8514+'Lineær programmering opg 4'!$M$8)/'Lineær programmering opg 4'!$K$8)*-1)</f>
        <v>-</v>
      </c>
      <c r="I8514" s="167" t="str">
        <f>IF('Lineær programmering opg 4'!$D$8=0,"-",'Lineær programmering opg 4'!$G$8)</f>
        <v>-</v>
      </c>
      <c r="J8514" s="295">
        <f>A8514*'Lineær programmering opg 4'!$C$11+Datatabel!C8514*'Lineær programmering opg 4'!$D$11</f>
        <v>44553.299999999719</v>
      </c>
      <c r="K8514" s="9">
        <f t="shared" si="662"/>
        <v>0</v>
      </c>
      <c r="L8514" s="9">
        <f t="shared" si="663"/>
        <v>0</v>
      </c>
    </row>
    <row r="8515" spans="1:12" ht="15" x14ac:dyDescent="0.25">
      <c r="A8515" s="167">
        <f t="shared" si="661"/>
        <v>35.712000000022499</v>
      </c>
      <c r="B8515" s="325">
        <f t="shared" si="664"/>
        <v>0.14880000000009375</v>
      </c>
      <c r="C8515" s="167">
        <f t="shared" ref="C8515:C8578" si="665">MIN(D8515,E8515,F8515,G8515,H8515,I8515)</f>
        <v>273.21599999998313</v>
      </c>
      <c r="D8515" s="167">
        <f>IF('Lineær programmering opg 4'!$M$4=0,"-",(-A8515+'Lineær programmering opg 4'!$M$4)/'Lineær programmering opg 4'!$K$4*-1)</f>
        <v>408.575999999955</v>
      </c>
      <c r="E8515" s="167">
        <f>IF('Lineær programmering opg 4'!$M$5=0,"-",(-A8515+'Lineær programmering opg 4'!$M$5)/'Lineær programmering opg 4'!$K$5*-1)</f>
        <v>273.21599999998313</v>
      </c>
      <c r="F8515" s="167" t="str">
        <f>IF('Lineær programmering opg 4'!$E$6=0,"-",(-A8515+'Lineær programmering opg 4'!$M$6)/'Lineær programmering opg 4'!$K$6*-1)</f>
        <v>-</v>
      </c>
      <c r="G8515" s="167" t="str">
        <f>IF('Lineær programmering opg 4'!$D$7=0,"-",((-A8515+'Lineær programmering opg 4'!$M$7)/'Lineær programmering opg 4'!$K$7)*-1)</f>
        <v>-</v>
      </c>
      <c r="H8515" s="167" t="str">
        <f>IF('Lineær programmering opg 4'!$C$8=0,"-",((-A8515+'Lineær programmering opg 4'!$M$8)/'Lineær programmering opg 4'!$K$8)*-1)</f>
        <v>-</v>
      </c>
      <c r="I8515" s="167" t="str">
        <f>IF('Lineær programmering opg 4'!$D$8=0,"-",'Lineær programmering opg 4'!$G$8)</f>
        <v>-</v>
      </c>
      <c r="J8515" s="295">
        <f>A8515*'Lineær programmering opg 4'!$C$11+Datatabel!C8515*'Lineær programmering opg 4'!$D$11</f>
        <v>44553.599999999722</v>
      </c>
      <c r="K8515" s="9">
        <f t="shared" si="662"/>
        <v>0</v>
      </c>
      <c r="L8515" s="9">
        <f t="shared" si="663"/>
        <v>0</v>
      </c>
    </row>
    <row r="8516" spans="1:12" ht="15" x14ac:dyDescent="0.25">
      <c r="A8516" s="167">
        <f t="shared" ref="A8516:A8579" si="666">$A$3*B8516</f>
        <v>35.688000000022498</v>
      </c>
      <c r="B8516" s="325">
        <f t="shared" si="664"/>
        <v>0.14870000000009376</v>
      </c>
      <c r="C8516" s="167">
        <f t="shared" si="665"/>
        <v>273.23399999998315</v>
      </c>
      <c r="D8516" s="167">
        <f>IF('Lineær programmering opg 4'!$M$4=0,"-",(-A8516+'Lineær programmering opg 4'!$M$4)/'Lineær programmering opg 4'!$K$4*-1)</f>
        <v>408.623999999955</v>
      </c>
      <c r="E8516" s="167">
        <f>IF('Lineær programmering opg 4'!$M$5=0,"-",(-A8516+'Lineær programmering opg 4'!$M$5)/'Lineær programmering opg 4'!$K$5*-1)</f>
        <v>273.23399999998315</v>
      </c>
      <c r="F8516" s="167" t="str">
        <f>IF('Lineær programmering opg 4'!$E$6=0,"-",(-A8516+'Lineær programmering opg 4'!$M$6)/'Lineær programmering opg 4'!$K$6*-1)</f>
        <v>-</v>
      </c>
      <c r="G8516" s="167" t="str">
        <f>IF('Lineær programmering opg 4'!$D$7=0,"-",((-A8516+'Lineær programmering opg 4'!$M$7)/'Lineær programmering opg 4'!$K$7)*-1)</f>
        <v>-</v>
      </c>
      <c r="H8516" s="167" t="str">
        <f>IF('Lineær programmering opg 4'!$C$8=0,"-",((-A8516+'Lineær programmering opg 4'!$M$8)/'Lineær programmering opg 4'!$K$8)*-1)</f>
        <v>-</v>
      </c>
      <c r="I8516" s="167" t="str">
        <f>IF('Lineær programmering opg 4'!$D$8=0,"-",'Lineær programmering opg 4'!$G$8)</f>
        <v>-</v>
      </c>
      <c r="J8516" s="295">
        <f>A8516*'Lineær programmering opg 4'!$C$11+Datatabel!C8516*'Lineær programmering opg 4'!$D$11</f>
        <v>44553.899999999725</v>
      </c>
      <c r="K8516" s="9">
        <f t="shared" ref="K8516:K8579" si="667">IF($J$10004=J8516,A8516,0)</f>
        <v>0</v>
      </c>
      <c r="L8516" s="9">
        <f t="shared" ref="L8516:L8579" si="668">IF(J8516=$J$10004,C8516,0)</f>
        <v>0</v>
      </c>
    </row>
    <row r="8517" spans="1:12" ht="15" x14ac:dyDescent="0.25">
      <c r="A8517" s="167">
        <f t="shared" si="666"/>
        <v>35.664000000022504</v>
      </c>
      <c r="B8517" s="325">
        <f t="shared" ref="B8517:B8580" si="669">B8516-0.01%</f>
        <v>0.14860000000009377</v>
      </c>
      <c r="C8517" s="167">
        <f t="shared" si="665"/>
        <v>273.25199999998313</v>
      </c>
      <c r="D8517" s="167">
        <f>IF('Lineær programmering opg 4'!$M$4=0,"-",(-A8517+'Lineær programmering opg 4'!$M$4)/'Lineær programmering opg 4'!$K$4*-1)</f>
        <v>408.67199999995501</v>
      </c>
      <c r="E8517" s="167">
        <f>IF('Lineær programmering opg 4'!$M$5=0,"-",(-A8517+'Lineær programmering opg 4'!$M$5)/'Lineær programmering opg 4'!$K$5*-1)</f>
        <v>273.25199999998313</v>
      </c>
      <c r="F8517" s="167" t="str">
        <f>IF('Lineær programmering opg 4'!$E$6=0,"-",(-A8517+'Lineær programmering opg 4'!$M$6)/'Lineær programmering opg 4'!$K$6*-1)</f>
        <v>-</v>
      </c>
      <c r="G8517" s="167" t="str">
        <f>IF('Lineær programmering opg 4'!$D$7=0,"-",((-A8517+'Lineær programmering opg 4'!$M$7)/'Lineær programmering opg 4'!$K$7)*-1)</f>
        <v>-</v>
      </c>
      <c r="H8517" s="167" t="str">
        <f>IF('Lineær programmering opg 4'!$C$8=0,"-",((-A8517+'Lineær programmering opg 4'!$M$8)/'Lineær programmering opg 4'!$K$8)*-1)</f>
        <v>-</v>
      </c>
      <c r="I8517" s="167" t="str">
        <f>IF('Lineær programmering opg 4'!$D$8=0,"-",'Lineær programmering opg 4'!$G$8)</f>
        <v>-</v>
      </c>
      <c r="J8517" s="295">
        <f>A8517*'Lineær programmering opg 4'!$C$11+Datatabel!C8517*'Lineær programmering opg 4'!$D$11</f>
        <v>44554.199999999721</v>
      </c>
      <c r="K8517" s="9">
        <f t="shared" si="667"/>
        <v>0</v>
      </c>
      <c r="L8517" s="9">
        <f t="shared" si="668"/>
        <v>0</v>
      </c>
    </row>
    <row r="8518" spans="1:12" ht="15" x14ac:dyDescent="0.25">
      <c r="A8518" s="167">
        <f t="shared" si="666"/>
        <v>35.640000000022511</v>
      </c>
      <c r="B8518" s="325">
        <f t="shared" si="669"/>
        <v>0.14850000000009378</v>
      </c>
      <c r="C8518" s="167">
        <f t="shared" si="665"/>
        <v>273.26999999998316</v>
      </c>
      <c r="D8518" s="167">
        <f>IF('Lineær programmering opg 4'!$M$4=0,"-",(-A8518+'Lineær programmering opg 4'!$M$4)/'Lineær programmering opg 4'!$K$4*-1)</f>
        <v>408.71999999995501</v>
      </c>
      <c r="E8518" s="167">
        <f>IF('Lineær programmering opg 4'!$M$5=0,"-",(-A8518+'Lineær programmering opg 4'!$M$5)/'Lineær programmering opg 4'!$K$5*-1)</f>
        <v>273.26999999998316</v>
      </c>
      <c r="F8518" s="167" t="str">
        <f>IF('Lineær programmering opg 4'!$E$6=0,"-",(-A8518+'Lineær programmering opg 4'!$M$6)/'Lineær programmering opg 4'!$K$6*-1)</f>
        <v>-</v>
      </c>
      <c r="G8518" s="167" t="str">
        <f>IF('Lineær programmering opg 4'!$D$7=0,"-",((-A8518+'Lineær programmering opg 4'!$M$7)/'Lineær programmering opg 4'!$K$7)*-1)</f>
        <v>-</v>
      </c>
      <c r="H8518" s="167" t="str">
        <f>IF('Lineær programmering opg 4'!$C$8=0,"-",((-A8518+'Lineær programmering opg 4'!$M$8)/'Lineær programmering opg 4'!$K$8)*-1)</f>
        <v>-</v>
      </c>
      <c r="I8518" s="167" t="str">
        <f>IF('Lineær programmering opg 4'!$D$8=0,"-",'Lineær programmering opg 4'!$G$8)</f>
        <v>-</v>
      </c>
      <c r="J8518" s="295">
        <f>A8518*'Lineær programmering opg 4'!$C$11+Datatabel!C8518*'Lineær programmering opg 4'!$D$11</f>
        <v>44554.499999999724</v>
      </c>
      <c r="K8518" s="9">
        <f t="shared" si="667"/>
        <v>0</v>
      </c>
      <c r="L8518" s="9">
        <f t="shared" si="668"/>
        <v>0</v>
      </c>
    </row>
    <row r="8519" spans="1:12" ht="15" x14ac:dyDescent="0.25">
      <c r="A8519" s="167">
        <f t="shared" si="666"/>
        <v>35.61600000002251</v>
      </c>
      <c r="B8519" s="325">
        <f t="shared" si="669"/>
        <v>0.14840000000009379</v>
      </c>
      <c r="C8519" s="167">
        <f t="shared" si="665"/>
        <v>273.28799999998313</v>
      </c>
      <c r="D8519" s="167">
        <f>IF('Lineær programmering opg 4'!$M$4=0,"-",(-A8519+'Lineær programmering opg 4'!$M$4)/'Lineær programmering opg 4'!$K$4*-1)</f>
        <v>408.76799999995501</v>
      </c>
      <c r="E8519" s="167">
        <f>IF('Lineær programmering opg 4'!$M$5=0,"-",(-A8519+'Lineær programmering opg 4'!$M$5)/'Lineær programmering opg 4'!$K$5*-1)</f>
        <v>273.28799999998313</v>
      </c>
      <c r="F8519" s="167" t="str">
        <f>IF('Lineær programmering opg 4'!$E$6=0,"-",(-A8519+'Lineær programmering opg 4'!$M$6)/'Lineær programmering opg 4'!$K$6*-1)</f>
        <v>-</v>
      </c>
      <c r="G8519" s="167" t="str">
        <f>IF('Lineær programmering opg 4'!$D$7=0,"-",((-A8519+'Lineær programmering opg 4'!$M$7)/'Lineær programmering opg 4'!$K$7)*-1)</f>
        <v>-</v>
      </c>
      <c r="H8519" s="167" t="str">
        <f>IF('Lineær programmering opg 4'!$C$8=0,"-",((-A8519+'Lineær programmering opg 4'!$M$8)/'Lineær programmering opg 4'!$K$8)*-1)</f>
        <v>-</v>
      </c>
      <c r="I8519" s="167" t="str">
        <f>IF('Lineær programmering opg 4'!$D$8=0,"-",'Lineær programmering opg 4'!$G$8)</f>
        <v>-</v>
      </c>
      <c r="J8519" s="295">
        <f>A8519*'Lineær programmering opg 4'!$C$11+Datatabel!C8519*'Lineær programmering opg 4'!$D$11</f>
        <v>44554.799999999726</v>
      </c>
      <c r="K8519" s="9">
        <f t="shared" si="667"/>
        <v>0</v>
      </c>
      <c r="L8519" s="9">
        <f t="shared" si="668"/>
        <v>0</v>
      </c>
    </row>
    <row r="8520" spans="1:12" ht="15" x14ac:dyDescent="0.25">
      <c r="A8520" s="167">
        <f t="shared" si="666"/>
        <v>35.592000000022509</v>
      </c>
      <c r="B8520" s="325">
        <f t="shared" si="669"/>
        <v>0.1483000000000938</v>
      </c>
      <c r="C8520" s="167">
        <f t="shared" si="665"/>
        <v>273.30599999998316</v>
      </c>
      <c r="D8520" s="167">
        <f>IF('Lineær programmering opg 4'!$M$4=0,"-",(-A8520+'Lineær programmering opg 4'!$M$4)/'Lineær programmering opg 4'!$K$4*-1)</f>
        <v>408.81599999995501</v>
      </c>
      <c r="E8520" s="167">
        <f>IF('Lineær programmering opg 4'!$M$5=0,"-",(-A8520+'Lineær programmering opg 4'!$M$5)/'Lineær programmering opg 4'!$K$5*-1)</f>
        <v>273.30599999998316</v>
      </c>
      <c r="F8520" s="167" t="str">
        <f>IF('Lineær programmering opg 4'!$E$6=0,"-",(-A8520+'Lineær programmering opg 4'!$M$6)/'Lineær programmering opg 4'!$K$6*-1)</f>
        <v>-</v>
      </c>
      <c r="G8520" s="167" t="str">
        <f>IF('Lineær programmering opg 4'!$D$7=0,"-",((-A8520+'Lineær programmering opg 4'!$M$7)/'Lineær programmering opg 4'!$K$7)*-1)</f>
        <v>-</v>
      </c>
      <c r="H8520" s="167" t="str">
        <f>IF('Lineær programmering opg 4'!$C$8=0,"-",((-A8520+'Lineær programmering opg 4'!$M$8)/'Lineær programmering opg 4'!$K$8)*-1)</f>
        <v>-</v>
      </c>
      <c r="I8520" s="167" t="str">
        <f>IF('Lineær programmering opg 4'!$D$8=0,"-",'Lineær programmering opg 4'!$G$8)</f>
        <v>-</v>
      </c>
      <c r="J8520" s="295">
        <f>A8520*'Lineær programmering opg 4'!$C$11+Datatabel!C8520*'Lineær programmering opg 4'!$D$11</f>
        <v>44555.099999999729</v>
      </c>
      <c r="K8520" s="9">
        <f t="shared" si="667"/>
        <v>0</v>
      </c>
      <c r="L8520" s="9">
        <f t="shared" si="668"/>
        <v>0</v>
      </c>
    </row>
    <row r="8521" spans="1:12" ht="15" x14ac:dyDescent="0.25">
      <c r="A8521" s="167">
        <f t="shared" si="666"/>
        <v>35.568000000022515</v>
      </c>
      <c r="B8521" s="325">
        <f t="shared" si="669"/>
        <v>0.14820000000009381</v>
      </c>
      <c r="C8521" s="167">
        <f t="shared" si="665"/>
        <v>273.32399999998313</v>
      </c>
      <c r="D8521" s="167">
        <f>IF('Lineær programmering opg 4'!$M$4=0,"-",(-A8521+'Lineær programmering opg 4'!$M$4)/'Lineær programmering opg 4'!$K$4*-1)</f>
        <v>408.86399999995496</v>
      </c>
      <c r="E8521" s="167">
        <f>IF('Lineær programmering opg 4'!$M$5=0,"-",(-A8521+'Lineær programmering opg 4'!$M$5)/'Lineær programmering opg 4'!$K$5*-1)</f>
        <v>273.32399999998313</v>
      </c>
      <c r="F8521" s="167" t="str">
        <f>IF('Lineær programmering opg 4'!$E$6=0,"-",(-A8521+'Lineær programmering opg 4'!$M$6)/'Lineær programmering opg 4'!$K$6*-1)</f>
        <v>-</v>
      </c>
      <c r="G8521" s="167" t="str">
        <f>IF('Lineær programmering opg 4'!$D$7=0,"-",((-A8521+'Lineær programmering opg 4'!$M$7)/'Lineær programmering opg 4'!$K$7)*-1)</f>
        <v>-</v>
      </c>
      <c r="H8521" s="167" t="str">
        <f>IF('Lineær programmering opg 4'!$C$8=0,"-",((-A8521+'Lineær programmering opg 4'!$M$8)/'Lineær programmering opg 4'!$K$8)*-1)</f>
        <v>-</v>
      </c>
      <c r="I8521" s="167" t="str">
        <f>IF('Lineær programmering opg 4'!$D$8=0,"-",'Lineær programmering opg 4'!$G$8)</f>
        <v>-</v>
      </c>
      <c r="J8521" s="295">
        <f>A8521*'Lineær programmering opg 4'!$C$11+Datatabel!C8521*'Lineær programmering opg 4'!$D$11</f>
        <v>44555.399999999718</v>
      </c>
      <c r="K8521" s="9">
        <f t="shared" si="667"/>
        <v>0</v>
      </c>
      <c r="L8521" s="9">
        <f t="shared" si="668"/>
        <v>0</v>
      </c>
    </row>
    <row r="8522" spans="1:12" ht="15" x14ac:dyDescent="0.25">
      <c r="A8522" s="167">
        <f t="shared" si="666"/>
        <v>35.544000000022521</v>
      </c>
      <c r="B8522" s="325">
        <f t="shared" si="669"/>
        <v>0.14810000000009382</v>
      </c>
      <c r="C8522" s="167">
        <f t="shared" si="665"/>
        <v>273.34199999998316</v>
      </c>
      <c r="D8522" s="167">
        <f>IF('Lineær programmering opg 4'!$M$4=0,"-",(-A8522+'Lineær programmering opg 4'!$M$4)/'Lineær programmering opg 4'!$K$4*-1)</f>
        <v>408.91199999995496</v>
      </c>
      <c r="E8522" s="167">
        <f>IF('Lineær programmering opg 4'!$M$5=0,"-",(-A8522+'Lineær programmering opg 4'!$M$5)/'Lineær programmering opg 4'!$K$5*-1)</f>
        <v>273.34199999998316</v>
      </c>
      <c r="F8522" s="167" t="str">
        <f>IF('Lineær programmering opg 4'!$E$6=0,"-",(-A8522+'Lineær programmering opg 4'!$M$6)/'Lineær programmering opg 4'!$K$6*-1)</f>
        <v>-</v>
      </c>
      <c r="G8522" s="167" t="str">
        <f>IF('Lineær programmering opg 4'!$D$7=0,"-",((-A8522+'Lineær programmering opg 4'!$M$7)/'Lineær programmering opg 4'!$K$7)*-1)</f>
        <v>-</v>
      </c>
      <c r="H8522" s="167" t="str">
        <f>IF('Lineær programmering opg 4'!$C$8=0,"-",((-A8522+'Lineær programmering opg 4'!$M$8)/'Lineær programmering opg 4'!$K$8)*-1)</f>
        <v>-</v>
      </c>
      <c r="I8522" s="167" t="str">
        <f>IF('Lineær programmering opg 4'!$D$8=0,"-",'Lineær programmering opg 4'!$G$8)</f>
        <v>-</v>
      </c>
      <c r="J8522" s="295">
        <f>A8522*'Lineær programmering opg 4'!$C$11+Datatabel!C8522*'Lineær programmering opg 4'!$D$11</f>
        <v>44555.699999999721</v>
      </c>
      <c r="K8522" s="9">
        <f t="shared" si="667"/>
        <v>0</v>
      </c>
      <c r="L8522" s="9">
        <f t="shared" si="668"/>
        <v>0</v>
      </c>
    </row>
    <row r="8523" spans="1:12" ht="15" x14ac:dyDescent="0.25">
      <c r="A8523" s="167">
        <f t="shared" si="666"/>
        <v>35.52000000002252</v>
      </c>
      <c r="B8523" s="325">
        <f t="shared" si="669"/>
        <v>0.14800000000009383</v>
      </c>
      <c r="C8523" s="167">
        <f t="shared" si="665"/>
        <v>273.35999999998313</v>
      </c>
      <c r="D8523" s="167">
        <f>IF('Lineær programmering opg 4'!$M$4=0,"-",(-A8523+'Lineær programmering opg 4'!$M$4)/'Lineær programmering opg 4'!$K$4*-1)</f>
        <v>408.95999999995496</v>
      </c>
      <c r="E8523" s="167">
        <f>IF('Lineær programmering opg 4'!$M$5=0,"-",(-A8523+'Lineær programmering opg 4'!$M$5)/'Lineær programmering opg 4'!$K$5*-1)</f>
        <v>273.35999999998313</v>
      </c>
      <c r="F8523" s="167" t="str">
        <f>IF('Lineær programmering opg 4'!$E$6=0,"-",(-A8523+'Lineær programmering opg 4'!$M$6)/'Lineær programmering opg 4'!$K$6*-1)</f>
        <v>-</v>
      </c>
      <c r="G8523" s="167" t="str">
        <f>IF('Lineær programmering opg 4'!$D$7=0,"-",((-A8523+'Lineær programmering opg 4'!$M$7)/'Lineær programmering opg 4'!$K$7)*-1)</f>
        <v>-</v>
      </c>
      <c r="H8523" s="167" t="str">
        <f>IF('Lineær programmering opg 4'!$C$8=0,"-",((-A8523+'Lineær programmering opg 4'!$M$8)/'Lineær programmering opg 4'!$K$8)*-1)</f>
        <v>-</v>
      </c>
      <c r="I8523" s="167" t="str">
        <f>IF('Lineær programmering opg 4'!$D$8=0,"-",'Lineær programmering opg 4'!$G$8)</f>
        <v>-</v>
      </c>
      <c r="J8523" s="295">
        <f>A8523*'Lineær programmering opg 4'!$C$11+Datatabel!C8523*'Lineær programmering opg 4'!$D$11</f>
        <v>44555.999999999724</v>
      </c>
      <c r="K8523" s="9">
        <f t="shared" si="667"/>
        <v>0</v>
      </c>
      <c r="L8523" s="9">
        <f t="shared" si="668"/>
        <v>0</v>
      </c>
    </row>
    <row r="8524" spans="1:12" ht="15" x14ac:dyDescent="0.25">
      <c r="A8524" s="167">
        <f t="shared" si="666"/>
        <v>35.496000000022519</v>
      </c>
      <c r="B8524" s="325">
        <f t="shared" si="669"/>
        <v>0.14790000000009385</v>
      </c>
      <c r="C8524" s="167">
        <f t="shared" si="665"/>
        <v>273.37799999998316</v>
      </c>
      <c r="D8524" s="167">
        <f>IF('Lineær programmering opg 4'!$M$4=0,"-",(-A8524+'Lineær programmering opg 4'!$M$4)/'Lineær programmering opg 4'!$K$4*-1)</f>
        <v>409.00799999995496</v>
      </c>
      <c r="E8524" s="167">
        <f>IF('Lineær programmering opg 4'!$M$5=0,"-",(-A8524+'Lineær programmering opg 4'!$M$5)/'Lineær programmering opg 4'!$K$5*-1)</f>
        <v>273.37799999998316</v>
      </c>
      <c r="F8524" s="167" t="str">
        <f>IF('Lineær programmering opg 4'!$E$6=0,"-",(-A8524+'Lineær programmering opg 4'!$M$6)/'Lineær programmering opg 4'!$K$6*-1)</f>
        <v>-</v>
      </c>
      <c r="G8524" s="167" t="str">
        <f>IF('Lineær programmering opg 4'!$D$7=0,"-",((-A8524+'Lineær programmering opg 4'!$M$7)/'Lineær programmering opg 4'!$K$7)*-1)</f>
        <v>-</v>
      </c>
      <c r="H8524" s="167" t="str">
        <f>IF('Lineær programmering opg 4'!$C$8=0,"-",((-A8524+'Lineær programmering opg 4'!$M$8)/'Lineær programmering opg 4'!$K$8)*-1)</f>
        <v>-</v>
      </c>
      <c r="I8524" s="167" t="str">
        <f>IF('Lineær programmering opg 4'!$D$8=0,"-",'Lineær programmering opg 4'!$G$8)</f>
        <v>-</v>
      </c>
      <c r="J8524" s="295">
        <f>A8524*'Lineær programmering opg 4'!$C$11+Datatabel!C8524*'Lineær programmering opg 4'!$D$11</f>
        <v>44556.299999999726</v>
      </c>
      <c r="K8524" s="9">
        <f t="shared" si="667"/>
        <v>0</v>
      </c>
      <c r="L8524" s="9">
        <f t="shared" si="668"/>
        <v>0</v>
      </c>
    </row>
    <row r="8525" spans="1:12" ht="15" x14ac:dyDescent="0.25">
      <c r="A8525" s="167">
        <f t="shared" si="666"/>
        <v>35.472000000022526</v>
      </c>
      <c r="B8525" s="325">
        <f t="shared" si="669"/>
        <v>0.14780000000009386</v>
      </c>
      <c r="C8525" s="167">
        <f t="shared" si="665"/>
        <v>273.39599999998313</v>
      </c>
      <c r="D8525" s="167">
        <f>IF('Lineær programmering opg 4'!$M$4=0,"-",(-A8525+'Lineær programmering opg 4'!$M$4)/'Lineær programmering opg 4'!$K$4*-1)</f>
        <v>409.05599999995496</v>
      </c>
      <c r="E8525" s="167">
        <f>IF('Lineær programmering opg 4'!$M$5=0,"-",(-A8525+'Lineær programmering opg 4'!$M$5)/'Lineær programmering opg 4'!$K$5*-1)</f>
        <v>273.39599999998313</v>
      </c>
      <c r="F8525" s="167" t="str">
        <f>IF('Lineær programmering opg 4'!$E$6=0,"-",(-A8525+'Lineær programmering opg 4'!$M$6)/'Lineær programmering opg 4'!$K$6*-1)</f>
        <v>-</v>
      </c>
      <c r="G8525" s="167" t="str">
        <f>IF('Lineær programmering opg 4'!$D$7=0,"-",((-A8525+'Lineær programmering opg 4'!$M$7)/'Lineær programmering opg 4'!$K$7)*-1)</f>
        <v>-</v>
      </c>
      <c r="H8525" s="167" t="str">
        <f>IF('Lineær programmering opg 4'!$C$8=0,"-",((-A8525+'Lineær programmering opg 4'!$M$8)/'Lineær programmering opg 4'!$K$8)*-1)</f>
        <v>-</v>
      </c>
      <c r="I8525" s="167" t="str">
        <f>IF('Lineær programmering opg 4'!$D$8=0,"-",'Lineær programmering opg 4'!$G$8)</f>
        <v>-</v>
      </c>
      <c r="J8525" s="295">
        <f>A8525*'Lineær programmering opg 4'!$C$11+Datatabel!C8525*'Lineær programmering opg 4'!$D$11</f>
        <v>44556.599999999722</v>
      </c>
      <c r="K8525" s="9">
        <f t="shared" si="667"/>
        <v>0</v>
      </c>
      <c r="L8525" s="9">
        <f t="shared" si="668"/>
        <v>0</v>
      </c>
    </row>
    <row r="8526" spans="1:12" ht="15" x14ac:dyDescent="0.25">
      <c r="A8526" s="167">
        <f t="shared" si="666"/>
        <v>35.448000000022532</v>
      </c>
      <c r="B8526" s="325">
        <f t="shared" si="669"/>
        <v>0.14770000000009387</v>
      </c>
      <c r="C8526" s="167">
        <f t="shared" si="665"/>
        <v>273.4139999999831</v>
      </c>
      <c r="D8526" s="167">
        <f>IF('Lineær programmering opg 4'!$M$4=0,"-",(-A8526+'Lineær programmering opg 4'!$M$4)/'Lineær programmering opg 4'!$K$4*-1)</f>
        <v>409.10399999995491</v>
      </c>
      <c r="E8526" s="167">
        <f>IF('Lineær programmering opg 4'!$M$5=0,"-",(-A8526+'Lineær programmering opg 4'!$M$5)/'Lineær programmering opg 4'!$K$5*-1)</f>
        <v>273.4139999999831</v>
      </c>
      <c r="F8526" s="167" t="str">
        <f>IF('Lineær programmering opg 4'!$E$6=0,"-",(-A8526+'Lineær programmering opg 4'!$M$6)/'Lineær programmering opg 4'!$K$6*-1)</f>
        <v>-</v>
      </c>
      <c r="G8526" s="167" t="str">
        <f>IF('Lineær programmering opg 4'!$D$7=0,"-",((-A8526+'Lineær programmering opg 4'!$M$7)/'Lineær programmering opg 4'!$K$7)*-1)</f>
        <v>-</v>
      </c>
      <c r="H8526" s="167" t="str">
        <f>IF('Lineær programmering opg 4'!$C$8=0,"-",((-A8526+'Lineær programmering opg 4'!$M$8)/'Lineær programmering opg 4'!$K$8)*-1)</f>
        <v>-</v>
      </c>
      <c r="I8526" s="167" t="str">
        <f>IF('Lineær programmering opg 4'!$D$8=0,"-",'Lineær programmering opg 4'!$G$8)</f>
        <v>-</v>
      </c>
      <c r="J8526" s="295">
        <f>A8526*'Lineær programmering opg 4'!$C$11+Datatabel!C8526*'Lineær programmering opg 4'!$D$11</f>
        <v>44556.899999999718</v>
      </c>
      <c r="K8526" s="9">
        <f t="shared" si="667"/>
        <v>0</v>
      </c>
      <c r="L8526" s="9">
        <f t="shared" si="668"/>
        <v>0</v>
      </c>
    </row>
    <row r="8527" spans="1:12" ht="15" x14ac:dyDescent="0.25">
      <c r="A8527" s="167">
        <f t="shared" si="666"/>
        <v>35.424000000022531</v>
      </c>
      <c r="B8527" s="325">
        <f t="shared" si="669"/>
        <v>0.14760000000009388</v>
      </c>
      <c r="C8527" s="167">
        <f t="shared" si="665"/>
        <v>273.43199999998313</v>
      </c>
      <c r="D8527" s="167">
        <f>IF('Lineær programmering opg 4'!$M$4=0,"-",(-A8527+'Lineær programmering opg 4'!$M$4)/'Lineær programmering opg 4'!$K$4*-1)</f>
        <v>409.15199999995491</v>
      </c>
      <c r="E8527" s="167">
        <f>IF('Lineær programmering opg 4'!$M$5=0,"-",(-A8527+'Lineær programmering opg 4'!$M$5)/'Lineær programmering opg 4'!$K$5*-1)</f>
        <v>273.43199999998313</v>
      </c>
      <c r="F8527" s="167" t="str">
        <f>IF('Lineær programmering opg 4'!$E$6=0,"-",(-A8527+'Lineær programmering opg 4'!$M$6)/'Lineær programmering opg 4'!$K$6*-1)</f>
        <v>-</v>
      </c>
      <c r="G8527" s="167" t="str">
        <f>IF('Lineær programmering opg 4'!$D$7=0,"-",((-A8527+'Lineær programmering opg 4'!$M$7)/'Lineær programmering opg 4'!$K$7)*-1)</f>
        <v>-</v>
      </c>
      <c r="H8527" s="167" t="str">
        <f>IF('Lineær programmering opg 4'!$C$8=0,"-",((-A8527+'Lineær programmering opg 4'!$M$8)/'Lineær programmering opg 4'!$K$8)*-1)</f>
        <v>-</v>
      </c>
      <c r="I8527" s="167" t="str">
        <f>IF('Lineær programmering opg 4'!$D$8=0,"-",'Lineær programmering opg 4'!$G$8)</f>
        <v>-</v>
      </c>
      <c r="J8527" s="295">
        <f>A8527*'Lineær programmering opg 4'!$C$11+Datatabel!C8527*'Lineær programmering opg 4'!$D$11</f>
        <v>44557.199999999721</v>
      </c>
      <c r="K8527" s="9">
        <f t="shared" si="667"/>
        <v>0</v>
      </c>
      <c r="L8527" s="9">
        <f t="shared" si="668"/>
        <v>0</v>
      </c>
    </row>
    <row r="8528" spans="1:12" ht="15" x14ac:dyDescent="0.25">
      <c r="A8528" s="167">
        <f t="shared" si="666"/>
        <v>35.40000000002253</v>
      </c>
      <c r="B8528" s="325">
        <f t="shared" si="669"/>
        <v>0.14750000000009389</v>
      </c>
      <c r="C8528" s="167">
        <f t="shared" si="665"/>
        <v>273.44999999998311</v>
      </c>
      <c r="D8528" s="167">
        <f>IF('Lineær programmering opg 4'!$M$4=0,"-",(-A8528+'Lineær programmering opg 4'!$M$4)/'Lineær programmering opg 4'!$K$4*-1)</f>
        <v>409.19999999995491</v>
      </c>
      <c r="E8528" s="167">
        <f>IF('Lineær programmering opg 4'!$M$5=0,"-",(-A8528+'Lineær programmering opg 4'!$M$5)/'Lineær programmering opg 4'!$K$5*-1)</f>
        <v>273.44999999998311</v>
      </c>
      <c r="F8528" s="167" t="str">
        <f>IF('Lineær programmering opg 4'!$E$6=0,"-",(-A8528+'Lineær programmering opg 4'!$M$6)/'Lineær programmering opg 4'!$K$6*-1)</f>
        <v>-</v>
      </c>
      <c r="G8528" s="167" t="str">
        <f>IF('Lineær programmering opg 4'!$D$7=0,"-",((-A8528+'Lineær programmering opg 4'!$M$7)/'Lineær programmering opg 4'!$K$7)*-1)</f>
        <v>-</v>
      </c>
      <c r="H8528" s="167" t="str">
        <f>IF('Lineær programmering opg 4'!$C$8=0,"-",((-A8528+'Lineær programmering opg 4'!$M$8)/'Lineær programmering opg 4'!$K$8)*-1)</f>
        <v>-</v>
      </c>
      <c r="I8528" s="167" t="str">
        <f>IF('Lineær programmering opg 4'!$D$8=0,"-",'Lineær programmering opg 4'!$G$8)</f>
        <v>-</v>
      </c>
      <c r="J8528" s="295">
        <f>A8528*'Lineær programmering opg 4'!$C$11+Datatabel!C8528*'Lineær programmering opg 4'!$D$11</f>
        <v>44557.499999999724</v>
      </c>
      <c r="K8528" s="9">
        <f t="shared" si="667"/>
        <v>0</v>
      </c>
      <c r="L8528" s="9">
        <f t="shared" si="668"/>
        <v>0</v>
      </c>
    </row>
    <row r="8529" spans="1:12" ht="15" x14ac:dyDescent="0.25">
      <c r="A8529" s="167">
        <f t="shared" si="666"/>
        <v>35.376000000022536</v>
      </c>
      <c r="B8529" s="325">
        <f t="shared" si="669"/>
        <v>0.1474000000000939</v>
      </c>
      <c r="C8529" s="167">
        <f t="shared" si="665"/>
        <v>273.46799999998314</v>
      </c>
      <c r="D8529" s="167">
        <f>IF('Lineær programmering opg 4'!$M$4=0,"-",(-A8529+'Lineær programmering opg 4'!$M$4)/'Lineær programmering opg 4'!$K$4*-1)</f>
        <v>409.24799999995491</v>
      </c>
      <c r="E8529" s="167">
        <f>IF('Lineær programmering opg 4'!$M$5=0,"-",(-A8529+'Lineær programmering opg 4'!$M$5)/'Lineær programmering opg 4'!$K$5*-1)</f>
        <v>273.46799999998314</v>
      </c>
      <c r="F8529" s="167" t="str">
        <f>IF('Lineær programmering opg 4'!$E$6=0,"-",(-A8529+'Lineær programmering opg 4'!$M$6)/'Lineær programmering opg 4'!$K$6*-1)</f>
        <v>-</v>
      </c>
      <c r="G8529" s="167" t="str">
        <f>IF('Lineær programmering opg 4'!$D$7=0,"-",((-A8529+'Lineær programmering opg 4'!$M$7)/'Lineær programmering opg 4'!$K$7)*-1)</f>
        <v>-</v>
      </c>
      <c r="H8529" s="167" t="str">
        <f>IF('Lineær programmering opg 4'!$C$8=0,"-",((-A8529+'Lineær programmering opg 4'!$M$8)/'Lineær programmering opg 4'!$K$8)*-1)</f>
        <v>-</v>
      </c>
      <c r="I8529" s="167" t="str">
        <f>IF('Lineær programmering opg 4'!$D$8=0,"-",'Lineær programmering opg 4'!$G$8)</f>
        <v>-</v>
      </c>
      <c r="J8529" s="295">
        <f>A8529*'Lineær programmering opg 4'!$C$11+Datatabel!C8529*'Lineær programmering opg 4'!$D$11</f>
        <v>44557.799999999726</v>
      </c>
      <c r="K8529" s="9">
        <f t="shared" si="667"/>
        <v>0</v>
      </c>
      <c r="L8529" s="9">
        <f t="shared" si="668"/>
        <v>0</v>
      </c>
    </row>
    <row r="8530" spans="1:12" ht="15" x14ac:dyDescent="0.25">
      <c r="A8530" s="167">
        <f t="shared" si="666"/>
        <v>35.352000000022542</v>
      </c>
      <c r="B8530" s="325">
        <f t="shared" si="669"/>
        <v>0.14730000000009391</v>
      </c>
      <c r="C8530" s="167">
        <f t="shared" si="665"/>
        <v>273.48599999998311</v>
      </c>
      <c r="D8530" s="167">
        <f>IF('Lineær programmering opg 4'!$M$4=0,"-",(-A8530+'Lineær programmering opg 4'!$M$4)/'Lineær programmering opg 4'!$K$4*-1)</f>
        <v>409.29599999995492</v>
      </c>
      <c r="E8530" s="167">
        <f>IF('Lineær programmering opg 4'!$M$5=0,"-",(-A8530+'Lineær programmering opg 4'!$M$5)/'Lineær programmering opg 4'!$K$5*-1)</f>
        <v>273.48599999998311</v>
      </c>
      <c r="F8530" s="167" t="str">
        <f>IF('Lineær programmering opg 4'!$E$6=0,"-",(-A8530+'Lineær programmering opg 4'!$M$6)/'Lineær programmering opg 4'!$K$6*-1)</f>
        <v>-</v>
      </c>
      <c r="G8530" s="167" t="str">
        <f>IF('Lineær programmering opg 4'!$D$7=0,"-",((-A8530+'Lineær programmering opg 4'!$M$7)/'Lineær programmering opg 4'!$K$7)*-1)</f>
        <v>-</v>
      </c>
      <c r="H8530" s="167" t="str">
        <f>IF('Lineær programmering opg 4'!$C$8=0,"-",((-A8530+'Lineær programmering opg 4'!$M$8)/'Lineær programmering opg 4'!$K$8)*-1)</f>
        <v>-</v>
      </c>
      <c r="I8530" s="167" t="str">
        <f>IF('Lineær programmering opg 4'!$D$8=0,"-",'Lineær programmering opg 4'!$G$8)</f>
        <v>-</v>
      </c>
      <c r="J8530" s="295">
        <f>A8530*'Lineær programmering opg 4'!$C$11+Datatabel!C8530*'Lineær programmering opg 4'!$D$11</f>
        <v>44558.099999999722</v>
      </c>
      <c r="K8530" s="9">
        <f t="shared" si="667"/>
        <v>0</v>
      </c>
      <c r="L8530" s="9">
        <f t="shared" si="668"/>
        <v>0</v>
      </c>
    </row>
    <row r="8531" spans="1:12" ht="15" x14ac:dyDescent="0.25">
      <c r="A8531" s="167">
        <f t="shared" si="666"/>
        <v>35.328000000022541</v>
      </c>
      <c r="B8531" s="325">
        <f t="shared" si="669"/>
        <v>0.14720000000009392</v>
      </c>
      <c r="C8531" s="167">
        <f t="shared" si="665"/>
        <v>273.50399999998314</v>
      </c>
      <c r="D8531" s="167">
        <f>IF('Lineær programmering opg 4'!$M$4=0,"-",(-A8531+'Lineær programmering opg 4'!$M$4)/'Lineær programmering opg 4'!$K$4*-1)</f>
        <v>409.34399999995492</v>
      </c>
      <c r="E8531" s="167">
        <f>IF('Lineær programmering opg 4'!$M$5=0,"-",(-A8531+'Lineær programmering opg 4'!$M$5)/'Lineær programmering opg 4'!$K$5*-1)</f>
        <v>273.50399999998314</v>
      </c>
      <c r="F8531" s="167" t="str">
        <f>IF('Lineær programmering opg 4'!$E$6=0,"-",(-A8531+'Lineær programmering opg 4'!$M$6)/'Lineær programmering opg 4'!$K$6*-1)</f>
        <v>-</v>
      </c>
      <c r="G8531" s="167" t="str">
        <f>IF('Lineær programmering opg 4'!$D$7=0,"-",((-A8531+'Lineær programmering opg 4'!$M$7)/'Lineær programmering opg 4'!$K$7)*-1)</f>
        <v>-</v>
      </c>
      <c r="H8531" s="167" t="str">
        <f>IF('Lineær programmering opg 4'!$C$8=0,"-",((-A8531+'Lineær programmering opg 4'!$M$8)/'Lineær programmering opg 4'!$K$8)*-1)</f>
        <v>-</v>
      </c>
      <c r="I8531" s="167" t="str">
        <f>IF('Lineær programmering opg 4'!$D$8=0,"-",'Lineær programmering opg 4'!$G$8)</f>
        <v>-</v>
      </c>
      <c r="J8531" s="295">
        <f>A8531*'Lineær programmering opg 4'!$C$11+Datatabel!C8531*'Lineær programmering opg 4'!$D$11</f>
        <v>44558.399999999725</v>
      </c>
      <c r="K8531" s="9">
        <f t="shared" si="667"/>
        <v>0</v>
      </c>
      <c r="L8531" s="9">
        <f t="shared" si="668"/>
        <v>0</v>
      </c>
    </row>
    <row r="8532" spans="1:12" ht="15" x14ac:dyDescent="0.25">
      <c r="A8532" s="167">
        <f t="shared" si="666"/>
        <v>35.30400000002254</v>
      </c>
      <c r="B8532" s="325">
        <f t="shared" si="669"/>
        <v>0.14710000000009393</v>
      </c>
      <c r="C8532" s="167">
        <f t="shared" si="665"/>
        <v>273.52199999998311</v>
      </c>
      <c r="D8532" s="167">
        <f>IF('Lineær programmering opg 4'!$M$4=0,"-",(-A8532+'Lineær programmering opg 4'!$M$4)/'Lineær programmering opg 4'!$K$4*-1)</f>
        <v>409.39199999995492</v>
      </c>
      <c r="E8532" s="167">
        <f>IF('Lineær programmering opg 4'!$M$5=0,"-",(-A8532+'Lineær programmering opg 4'!$M$5)/'Lineær programmering opg 4'!$K$5*-1)</f>
        <v>273.52199999998311</v>
      </c>
      <c r="F8532" s="167" t="str">
        <f>IF('Lineær programmering opg 4'!$E$6=0,"-",(-A8532+'Lineær programmering opg 4'!$M$6)/'Lineær programmering opg 4'!$K$6*-1)</f>
        <v>-</v>
      </c>
      <c r="G8532" s="167" t="str">
        <f>IF('Lineær programmering opg 4'!$D$7=0,"-",((-A8532+'Lineær programmering opg 4'!$M$7)/'Lineær programmering opg 4'!$K$7)*-1)</f>
        <v>-</v>
      </c>
      <c r="H8532" s="167" t="str">
        <f>IF('Lineær programmering opg 4'!$C$8=0,"-",((-A8532+'Lineær programmering opg 4'!$M$8)/'Lineær programmering opg 4'!$K$8)*-1)</f>
        <v>-</v>
      </c>
      <c r="I8532" s="167" t="str">
        <f>IF('Lineær programmering opg 4'!$D$8=0,"-",'Lineær programmering opg 4'!$G$8)</f>
        <v>-</v>
      </c>
      <c r="J8532" s="295">
        <f>A8532*'Lineær programmering opg 4'!$C$11+Datatabel!C8532*'Lineær programmering opg 4'!$D$11</f>
        <v>44558.699999999721</v>
      </c>
      <c r="K8532" s="9">
        <f t="shared" si="667"/>
        <v>0</v>
      </c>
      <c r="L8532" s="9">
        <f t="shared" si="668"/>
        <v>0</v>
      </c>
    </row>
    <row r="8533" spans="1:12" ht="15" x14ac:dyDescent="0.25">
      <c r="A8533" s="167">
        <f t="shared" si="666"/>
        <v>35.280000000022547</v>
      </c>
      <c r="B8533" s="325">
        <f t="shared" si="669"/>
        <v>0.14700000000009394</v>
      </c>
      <c r="C8533" s="167">
        <f t="shared" si="665"/>
        <v>273.53999999998314</v>
      </c>
      <c r="D8533" s="167">
        <f>IF('Lineær programmering opg 4'!$M$4=0,"-",(-A8533+'Lineær programmering opg 4'!$M$4)/'Lineær programmering opg 4'!$K$4*-1)</f>
        <v>409.43999999995492</v>
      </c>
      <c r="E8533" s="167">
        <f>IF('Lineær programmering opg 4'!$M$5=0,"-",(-A8533+'Lineær programmering opg 4'!$M$5)/'Lineær programmering opg 4'!$K$5*-1)</f>
        <v>273.53999999998314</v>
      </c>
      <c r="F8533" s="167" t="str">
        <f>IF('Lineær programmering opg 4'!$E$6=0,"-",(-A8533+'Lineær programmering opg 4'!$M$6)/'Lineær programmering opg 4'!$K$6*-1)</f>
        <v>-</v>
      </c>
      <c r="G8533" s="167" t="str">
        <f>IF('Lineær programmering opg 4'!$D$7=0,"-",((-A8533+'Lineær programmering opg 4'!$M$7)/'Lineær programmering opg 4'!$K$7)*-1)</f>
        <v>-</v>
      </c>
      <c r="H8533" s="167" t="str">
        <f>IF('Lineær programmering opg 4'!$C$8=0,"-",((-A8533+'Lineær programmering opg 4'!$M$8)/'Lineær programmering opg 4'!$K$8)*-1)</f>
        <v>-</v>
      </c>
      <c r="I8533" s="167" t="str">
        <f>IF('Lineær programmering opg 4'!$D$8=0,"-",'Lineær programmering opg 4'!$G$8)</f>
        <v>-</v>
      </c>
      <c r="J8533" s="295">
        <f>A8533*'Lineær programmering opg 4'!$C$11+Datatabel!C8533*'Lineær programmering opg 4'!$D$11</f>
        <v>44558.999999999724</v>
      </c>
      <c r="K8533" s="9">
        <f t="shared" si="667"/>
        <v>0</v>
      </c>
      <c r="L8533" s="9">
        <f t="shared" si="668"/>
        <v>0</v>
      </c>
    </row>
    <row r="8534" spans="1:12" ht="15" x14ac:dyDescent="0.25">
      <c r="A8534" s="167">
        <f t="shared" si="666"/>
        <v>35.256000000022553</v>
      </c>
      <c r="B8534" s="325">
        <f t="shared" si="669"/>
        <v>0.14690000000009396</v>
      </c>
      <c r="C8534" s="167">
        <f t="shared" si="665"/>
        <v>273.55799999998311</v>
      </c>
      <c r="D8534" s="167">
        <f>IF('Lineær programmering opg 4'!$M$4=0,"-",(-A8534+'Lineær programmering opg 4'!$M$4)/'Lineær programmering opg 4'!$K$4*-1)</f>
        <v>409.48799999995492</v>
      </c>
      <c r="E8534" s="167">
        <f>IF('Lineær programmering opg 4'!$M$5=0,"-",(-A8534+'Lineær programmering opg 4'!$M$5)/'Lineær programmering opg 4'!$K$5*-1)</f>
        <v>273.55799999998311</v>
      </c>
      <c r="F8534" s="167" t="str">
        <f>IF('Lineær programmering opg 4'!$E$6=0,"-",(-A8534+'Lineær programmering opg 4'!$M$6)/'Lineær programmering opg 4'!$K$6*-1)</f>
        <v>-</v>
      </c>
      <c r="G8534" s="167" t="str">
        <f>IF('Lineær programmering opg 4'!$D$7=0,"-",((-A8534+'Lineær programmering opg 4'!$M$7)/'Lineær programmering opg 4'!$K$7)*-1)</f>
        <v>-</v>
      </c>
      <c r="H8534" s="167" t="str">
        <f>IF('Lineær programmering opg 4'!$C$8=0,"-",((-A8534+'Lineær programmering opg 4'!$M$8)/'Lineær programmering opg 4'!$K$8)*-1)</f>
        <v>-</v>
      </c>
      <c r="I8534" s="167" t="str">
        <f>IF('Lineær programmering opg 4'!$D$8=0,"-",'Lineær programmering opg 4'!$G$8)</f>
        <v>-</v>
      </c>
      <c r="J8534" s="295">
        <f>A8534*'Lineær programmering opg 4'!$C$11+Datatabel!C8534*'Lineær programmering opg 4'!$D$11</f>
        <v>44559.299999999719</v>
      </c>
      <c r="K8534" s="9">
        <f t="shared" si="667"/>
        <v>0</v>
      </c>
      <c r="L8534" s="9">
        <f t="shared" si="668"/>
        <v>0</v>
      </c>
    </row>
    <row r="8535" spans="1:12" ht="15" x14ac:dyDescent="0.25">
      <c r="A8535" s="167">
        <f t="shared" si="666"/>
        <v>35.232000000022552</v>
      </c>
      <c r="B8535" s="325">
        <f t="shared" si="669"/>
        <v>0.14680000000009397</v>
      </c>
      <c r="C8535" s="167">
        <f t="shared" si="665"/>
        <v>273.57599999998314</v>
      </c>
      <c r="D8535" s="167">
        <f>IF('Lineær programmering opg 4'!$M$4=0,"-",(-A8535+'Lineær programmering opg 4'!$M$4)/'Lineær programmering opg 4'!$K$4*-1)</f>
        <v>409.53599999995492</v>
      </c>
      <c r="E8535" s="167">
        <f>IF('Lineær programmering opg 4'!$M$5=0,"-",(-A8535+'Lineær programmering opg 4'!$M$5)/'Lineær programmering opg 4'!$K$5*-1)</f>
        <v>273.57599999998314</v>
      </c>
      <c r="F8535" s="167" t="str">
        <f>IF('Lineær programmering opg 4'!$E$6=0,"-",(-A8535+'Lineær programmering opg 4'!$M$6)/'Lineær programmering opg 4'!$K$6*-1)</f>
        <v>-</v>
      </c>
      <c r="G8535" s="167" t="str">
        <f>IF('Lineær programmering opg 4'!$D$7=0,"-",((-A8535+'Lineær programmering opg 4'!$M$7)/'Lineær programmering opg 4'!$K$7)*-1)</f>
        <v>-</v>
      </c>
      <c r="H8535" s="167" t="str">
        <f>IF('Lineær programmering opg 4'!$C$8=0,"-",((-A8535+'Lineær programmering opg 4'!$M$8)/'Lineær programmering opg 4'!$K$8)*-1)</f>
        <v>-</v>
      </c>
      <c r="I8535" s="167" t="str">
        <f>IF('Lineær programmering opg 4'!$D$8=0,"-",'Lineær programmering opg 4'!$G$8)</f>
        <v>-</v>
      </c>
      <c r="J8535" s="295">
        <f>A8535*'Lineær programmering opg 4'!$C$11+Datatabel!C8535*'Lineær programmering opg 4'!$D$11</f>
        <v>44559.599999999722</v>
      </c>
      <c r="K8535" s="9">
        <f t="shared" si="667"/>
        <v>0</v>
      </c>
      <c r="L8535" s="9">
        <f t="shared" si="668"/>
        <v>0</v>
      </c>
    </row>
    <row r="8536" spans="1:12" ht="15" x14ac:dyDescent="0.25">
      <c r="A8536" s="167">
        <f t="shared" si="666"/>
        <v>35.208000000022551</v>
      </c>
      <c r="B8536" s="325">
        <f t="shared" si="669"/>
        <v>0.14670000000009398</v>
      </c>
      <c r="C8536" s="167">
        <f t="shared" si="665"/>
        <v>273.59399999998311</v>
      </c>
      <c r="D8536" s="167">
        <f>IF('Lineær programmering opg 4'!$M$4=0,"-",(-A8536+'Lineær programmering opg 4'!$M$4)/'Lineær programmering opg 4'!$K$4*-1)</f>
        <v>409.58399999995493</v>
      </c>
      <c r="E8536" s="167">
        <f>IF('Lineær programmering opg 4'!$M$5=0,"-",(-A8536+'Lineær programmering opg 4'!$M$5)/'Lineær programmering opg 4'!$K$5*-1)</f>
        <v>273.59399999998311</v>
      </c>
      <c r="F8536" s="167" t="str">
        <f>IF('Lineær programmering opg 4'!$E$6=0,"-",(-A8536+'Lineær programmering opg 4'!$M$6)/'Lineær programmering opg 4'!$K$6*-1)</f>
        <v>-</v>
      </c>
      <c r="G8536" s="167" t="str">
        <f>IF('Lineær programmering opg 4'!$D$7=0,"-",((-A8536+'Lineær programmering opg 4'!$M$7)/'Lineær programmering opg 4'!$K$7)*-1)</f>
        <v>-</v>
      </c>
      <c r="H8536" s="167" t="str">
        <f>IF('Lineær programmering opg 4'!$C$8=0,"-",((-A8536+'Lineær programmering opg 4'!$M$8)/'Lineær programmering opg 4'!$K$8)*-1)</f>
        <v>-</v>
      </c>
      <c r="I8536" s="167" t="str">
        <f>IF('Lineær programmering opg 4'!$D$8=0,"-",'Lineær programmering opg 4'!$G$8)</f>
        <v>-</v>
      </c>
      <c r="J8536" s="295">
        <f>A8536*'Lineær programmering opg 4'!$C$11+Datatabel!C8536*'Lineær programmering opg 4'!$D$11</f>
        <v>44559.899999999725</v>
      </c>
      <c r="K8536" s="9">
        <f t="shared" si="667"/>
        <v>0</v>
      </c>
      <c r="L8536" s="9">
        <f t="shared" si="668"/>
        <v>0</v>
      </c>
    </row>
    <row r="8537" spans="1:12" ht="15" x14ac:dyDescent="0.25">
      <c r="A8537" s="167">
        <f t="shared" si="666"/>
        <v>35.184000000022557</v>
      </c>
      <c r="B8537" s="325">
        <f t="shared" si="669"/>
        <v>0.14660000000009399</v>
      </c>
      <c r="C8537" s="167">
        <f t="shared" si="665"/>
        <v>273.61199999998314</v>
      </c>
      <c r="D8537" s="167">
        <f>IF('Lineær programmering opg 4'!$M$4=0,"-",(-A8537+'Lineær programmering opg 4'!$M$4)/'Lineær programmering opg 4'!$K$4*-1)</f>
        <v>409.63199999995487</v>
      </c>
      <c r="E8537" s="167">
        <f>IF('Lineær programmering opg 4'!$M$5=0,"-",(-A8537+'Lineær programmering opg 4'!$M$5)/'Lineær programmering opg 4'!$K$5*-1)</f>
        <v>273.61199999998314</v>
      </c>
      <c r="F8537" s="167" t="str">
        <f>IF('Lineær programmering opg 4'!$E$6=0,"-",(-A8537+'Lineær programmering opg 4'!$M$6)/'Lineær programmering opg 4'!$K$6*-1)</f>
        <v>-</v>
      </c>
      <c r="G8537" s="167" t="str">
        <f>IF('Lineær programmering opg 4'!$D$7=0,"-",((-A8537+'Lineær programmering opg 4'!$M$7)/'Lineær programmering opg 4'!$K$7)*-1)</f>
        <v>-</v>
      </c>
      <c r="H8537" s="167" t="str">
        <f>IF('Lineær programmering opg 4'!$C$8=0,"-",((-A8537+'Lineær programmering opg 4'!$M$8)/'Lineær programmering opg 4'!$K$8)*-1)</f>
        <v>-</v>
      </c>
      <c r="I8537" s="167" t="str">
        <f>IF('Lineær programmering opg 4'!$D$8=0,"-",'Lineær programmering opg 4'!$G$8)</f>
        <v>-</v>
      </c>
      <c r="J8537" s="295">
        <f>A8537*'Lineær programmering opg 4'!$C$11+Datatabel!C8537*'Lineær programmering opg 4'!$D$11</f>
        <v>44560.199999999728</v>
      </c>
      <c r="K8537" s="9">
        <f t="shared" si="667"/>
        <v>0</v>
      </c>
      <c r="L8537" s="9">
        <f t="shared" si="668"/>
        <v>0</v>
      </c>
    </row>
    <row r="8538" spans="1:12" ht="15" x14ac:dyDescent="0.25">
      <c r="A8538" s="167">
        <f t="shared" si="666"/>
        <v>35.160000000022563</v>
      </c>
      <c r="B8538" s="325">
        <f t="shared" si="669"/>
        <v>0.146500000000094</v>
      </c>
      <c r="C8538" s="167">
        <f t="shared" si="665"/>
        <v>273.62999999998306</v>
      </c>
      <c r="D8538" s="167">
        <f>IF('Lineær programmering opg 4'!$M$4=0,"-",(-A8538+'Lineær programmering opg 4'!$M$4)/'Lineær programmering opg 4'!$K$4*-1)</f>
        <v>409.67999999995487</v>
      </c>
      <c r="E8538" s="167">
        <f>IF('Lineær programmering opg 4'!$M$5=0,"-",(-A8538+'Lineær programmering opg 4'!$M$5)/'Lineær programmering opg 4'!$K$5*-1)</f>
        <v>273.62999999998306</v>
      </c>
      <c r="F8538" s="167" t="str">
        <f>IF('Lineær programmering opg 4'!$E$6=0,"-",(-A8538+'Lineær programmering opg 4'!$M$6)/'Lineær programmering opg 4'!$K$6*-1)</f>
        <v>-</v>
      </c>
      <c r="G8538" s="167" t="str">
        <f>IF('Lineær programmering opg 4'!$D$7=0,"-",((-A8538+'Lineær programmering opg 4'!$M$7)/'Lineær programmering opg 4'!$K$7)*-1)</f>
        <v>-</v>
      </c>
      <c r="H8538" s="167" t="str">
        <f>IF('Lineær programmering opg 4'!$C$8=0,"-",((-A8538+'Lineær programmering opg 4'!$M$8)/'Lineær programmering opg 4'!$K$8)*-1)</f>
        <v>-</v>
      </c>
      <c r="I8538" s="167" t="str">
        <f>IF('Lineær programmering opg 4'!$D$8=0,"-",'Lineær programmering opg 4'!$G$8)</f>
        <v>-</v>
      </c>
      <c r="J8538" s="295">
        <f>A8538*'Lineær programmering opg 4'!$C$11+Datatabel!C8538*'Lineær programmering opg 4'!$D$11</f>
        <v>44560.499999999716</v>
      </c>
      <c r="K8538" s="9">
        <f t="shared" si="667"/>
        <v>0</v>
      </c>
      <c r="L8538" s="9">
        <f t="shared" si="668"/>
        <v>0</v>
      </c>
    </row>
    <row r="8539" spans="1:12" ht="15" x14ac:dyDescent="0.25">
      <c r="A8539" s="167">
        <f t="shared" si="666"/>
        <v>35.136000000022563</v>
      </c>
      <c r="B8539" s="325">
        <f t="shared" si="669"/>
        <v>0.14640000000009401</v>
      </c>
      <c r="C8539" s="167">
        <f t="shared" si="665"/>
        <v>273.64799999998309</v>
      </c>
      <c r="D8539" s="167">
        <f>IF('Lineær programmering opg 4'!$M$4=0,"-",(-A8539+'Lineær programmering opg 4'!$M$4)/'Lineær programmering opg 4'!$K$4*-1)</f>
        <v>409.72799999995487</v>
      </c>
      <c r="E8539" s="167">
        <f>IF('Lineær programmering opg 4'!$M$5=0,"-",(-A8539+'Lineær programmering opg 4'!$M$5)/'Lineær programmering opg 4'!$K$5*-1)</f>
        <v>273.64799999998309</v>
      </c>
      <c r="F8539" s="167" t="str">
        <f>IF('Lineær programmering opg 4'!$E$6=0,"-",(-A8539+'Lineær programmering opg 4'!$M$6)/'Lineær programmering opg 4'!$K$6*-1)</f>
        <v>-</v>
      </c>
      <c r="G8539" s="167" t="str">
        <f>IF('Lineær programmering opg 4'!$D$7=0,"-",((-A8539+'Lineær programmering opg 4'!$M$7)/'Lineær programmering opg 4'!$K$7)*-1)</f>
        <v>-</v>
      </c>
      <c r="H8539" s="167" t="str">
        <f>IF('Lineær programmering opg 4'!$C$8=0,"-",((-A8539+'Lineær programmering opg 4'!$M$8)/'Lineær programmering opg 4'!$K$8)*-1)</f>
        <v>-</v>
      </c>
      <c r="I8539" s="167" t="str">
        <f>IF('Lineær programmering opg 4'!$D$8=0,"-",'Lineær programmering opg 4'!$G$8)</f>
        <v>-</v>
      </c>
      <c r="J8539" s="295">
        <f>A8539*'Lineær programmering opg 4'!$C$11+Datatabel!C8539*'Lineær programmering opg 4'!$D$11</f>
        <v>44560.799999999719</v>
      </c>
      <c r="K8539" s="9">
        <f t="shared" si="667"/>
        <v>0</v>
      </c>
      <c r="L8539" s="9">
        <f t="shared" si="668"/>
        <v>0</v>
      </c>
    </row>
    <row r="8540" spans="1:12" ht="15" x14ac:dyDescent="0.25">
      <c r="A8540" s="167">
        <f t="shared" si="666"/>
        <v>35.112000000022562</v>
      </c>
      <c r="B8540" s="325">
        <f t="shared" si="669"/>
        <v>0.14630000000009402</v>
      </c>
      <c r="C8540" s="167">
        <f t="shared" si="665"/>
        <v>273.66599999998306</v>
      </c>
      <c r="D8540" s="167">
        <f>IF('Lineær programmering opg 4'!$M$4=0,"-",(-A8540+'Lineær programmering opg 4'!$M$4)/'Lineær programmering opg 4'!$K$4*-1)</f>
        <v>409.77599999995488</v>
      </c>
      <c r="E8540" s="167">
        <f>IF('Lineær programmering opg 4'!$M$5=0,"-",(-A8540+'Lineær programmering opg 4'!$M$5)/'Lineær programmering opg 4'!$K$5*-1)</f>
        <v>273.66599999998306</v>
      </c>
      <c r="F8540" s="167" t="str">
        <f>IF('Lineær programmering opg 4'!$E$6=0,"-",(-A8540+'Lineær programmering opg 4'!$M$6)/'Lineær programmering opg 4'!$K$6*-1)</f>
        <v>-</v>
      </c>
      <c r="G8540" s="167" t="str">
        <f>IF('Lineær programmering opg 4'!$D$7=0,"-",((-A8540+'Lineær programmering opg 4'!$M$7)/'Lineær programmering opg 4'!$K$7)*-1)</f>
        <v>-</v>
      </c>
      <c r="H8540" s="167" t="str">
        <f>IF('Lineær programmering opg 4'!$C$8=0,"-",((-A8540+'Lineær programmering opg 4'!$M$8)/'Lineær programmering opg 4'!$K$8)*-1)</f>
        <v>-</v>
      </c>
      <c r="I8540" s="167" t="str">
        <f>IF('Lineær programmering opg 4'!$D$8=0,"-",'Lineær programmering opg 4'!$G$8)</f>
        <v>-</v>
      </c>
      <c r="J8540" s="295">
        <f>A8540*'Lineær programmering opg 4'!$C$11+Datatabel!C8540*'Lineær programmering opg 4'!$D$11</f>
        <v>44561.099999999715</v>
      </c>
      <c r="K8540" s="9">
        <f t="shared" si="667"/>
        <v>0</v>
      </c>
      <c r="L8540" s="9">
        <f t="shared" si="668"/>
        <v>0</v>
      </c>
    </row>
    <row r="8541" spans="1:12" ht="15" x14ac:dyDescent="0.25">
      <c r="A8541" s="167">
        <f t="shared" si="666"/>
        <v>35.088000000022568</v>
      </c>
      <c r="B8541" s="325">
        <f t="shared" si="669"/>
        <v>0.14620000000009403</v>
      </c>
      <c r="C8541" s="167">
        <f t="shared" si="665"/>
        <v>273.68399999998309</v>
      </c>
      <c r="D8541" s="167">
        <f>IF('Lineær programmering opg 4'!$M$4=0,"-",(-A8541+'Lineær programmering opg 4'!$M$4)/'Lineær programmering opg 4'!$K$4*-1)</f>
        <v>409.82399999995488</v>
      </c>
      <c r="E8541" s="167">
        <f>IF('Lineær programmering opg 4'!$M$5=0,"-",(-A8541+'Lineær programmering opg 4'!$M$5)/'Lineær programmering opg 4'!$K$5*-1)</f>
        <v>273.68399999998309</v>
      </c>
      <c r="F8541" s="167" t="str">
        <f>IF('Lineær programmering opg 4'!$E$6=0,"-",(-A8541+'Lineær programmering opg 4'!$M$6)/'Lineær programmering opg 4'!$K$6*-1)</f>
        <v>-</v>
      </c>
      <c r="G8541" s="167" t="str">
        <f>IF('Lineær programmering opg 4'!$D$7=0,"-",((-A8541+'Lineær programmering opg 4'!$M$7)/'Lineær programmering opg 4'!$K$7)*-1)</f>
        <v>-</v>
      </c>
      <c r="H8541" s="167" t="str">
        <f>IF('Lineær programmering opg 4'!$C$8=0,"-",((-A8541+'Lineær programmering opg 4'!$M$8)/'Lineær programmering opg 4'!$K$8)*-1)</f>
        <v>-</v>
      </c>
      <c r="I8541" s="167" t="str">
        <f>IF('Lineær programmering opg 4'!$D$8=0,"-",'Lineær programmering opg 4'!$G$8)</f>
        <v>-</v>
      </c>
      <c r="J8541" s="295">
        <f>A8541*'Lineær programmering opg 4'!$C$11+Datatabel!C8541*'Lineær programmering opg 4'!$D$11</f>
        <v>44561.399999999725</v>
      </c>
      <c r="K8541" s="9">
        <f t="shared" si="667"/>
        <v>0</v>
      </c>
      <c r="L8541" s="9">
        <f t="shared" si="668"/>
        <v>0</v>
      </c>
    </row>
    <row r="8542" spans="1:12" ht="15" x14ac:dyDescent="0.25">
      <c r="A8542" s="167">
        <f t="shared" si="666"/>
        <v>35.064000000022574</v>
      </c>
      <c r="B8542" s="325">
        <f t="shared" si="669"/>
        <v>0.14610000000009404</v>
      </c>
      <c r="C8542" s="167">
        <f t="shared" si="665"/>
        <v>273.70199999998306</v>
      </c>
      <c r="D8542" s="167">
        <f>IF('Lineær programmering opg 4'!$M$4=0,"-",(-A8542+'Lineær programmering opg 4'!$M$4)/'Lineær programmering opg 4'!$K$4*-1)</f>
        <v>409.87199999995482</v>
      </c>
      <c r="E8542" s="167">
        <f>IF('Lineær programmering opg 4'!$M$5=0,"-",(-A8542+'Lineær programmering opg 4'!$M$5)/'Lineær programmering opg 4'!$K$5*-1)</f>
        <v>273.70199999998306</v>
      </c>
      <c r="F8542" s="167" t="str">
        <f>IF('Lineær programmering opg 4'!$E$6=0,"-",(-A8542+'Lineær programmering opg 4'!$M$6)/'Lineær programmering opg 4'!$K$6*-1)</f>
        <v>-</v>
      </c>
      <c r="G8542" s="167" t="str">
        <f>IF('Lineær programmering opg 4'!$D$7=0,"-",((-A8542+'Lineær programmering opg 4'!$M$7)/'Lineær programmering opg 4'!$K$7)*-1)</f>
        <v>-</v>
      </c>
      <c r="H8542" s="167" t="str">
        <f>IF('Lineær programmering opg 4'!$C$8=0,"-",((-A8542+'Lineær programmering opg 4'!$M$8)/'Lineær programmering opg 4'!$K$8)*-1)</f>
        <v>-</v>
      </c>
      <c r="I8542" s="167" t="str">
        <f>IF('Lineær programmering opg 4'!$D$8=0,"-",'Lineær programmering opg 4'!$G$8)</f>
        <v>-</v>
      </c>
      <c r="J8542" s="295">
        <f>A8542*'Lineær programmering opg 4'!$C$11+Datatabel!C8542*'Lineær programmering opg 4'!$D$11</f>
        <v>44561.699999999713</v>
      </c>
      <c r="K8542" s="9">
        <f t="shared" si="667"/>
        <v>0</v>
      </c>
      <c r="L8542" s="9">
        <f t="shared" si="668"/>
        <v>0</v>
      </c>
    </row>
    <row r="8543" spans="1:12" ht="15" x14ac:dyDescent="0.25">
      <c r="A8543" s="167">
        <f t="shared" si="666"/>
        <v>35.040000000022573</v>
      </c>
      <c r="B8543" s="325">
        <f t="shared" si="669"/>
        <v>0.14600000000009405</v>
      </c>
      <c r="C8543" s="167">
        <f t="shared" si="665"/>
        <v>273.71999999998309</v>
      </c>
      <c r="D8543" s="167">
        <f>IF('Lineær programmering opg 4'!$M$4=0,"-",(-A8543+'Lineær programmering opg 4'!$M$4)/'Lineær programmering opg 4'!$K$4*-1)</f>
        <v>409.91999999995483</v>
      </c>
      <c r="E8543" s="167">
        <f>IF('Lineær programmering opg 4'!$M$5=0,"-",(-A8543+'Lineær programmering opg 4'!$M$5)/'Lineær programmering opg 4'!$K$5*-1)</f>
        <v>273.71999999998309</v>
      </c>
      <c r="F8543" s="167" t="str">
        <f>IF('Lineær programmering opg 4'!$E$6=0,"-",(-A8543+'Lineær programmering opg 4'!$M$6)/'Lineær programmering opg 4'!$K$6*-1)</f>
        <v>-</v>
      </c>
      <c r="G8543" s="167" t="str">
        <f>IF('Lineær programmering opg 4'!$D$7=0,"-",((-A8543+'Lineær programmering opg 4'!$M$7)/'Lineær programmering opg 4'!$K$7)*-1)</f>
        <v>-</v>
      </c>
      <c r="H8543" s="167" t="str">
        <f>IF('Lineær programmering opg 4'!$C$8=0,"-",((-A8543+'Lineær programmering opg 4'!$M$8)/'Lineær programmering opg 4'!$K$8)*-1)</f>
        <v>-</v>
      </c>
      <c r="I8543" s="167" t="str">
        <f>IF('Lineær programmering opg 4'!$D$8=0,"-",'Lineær programmering opg 4'!$G$8)</f>
        <v>-</v>
      </c>
      <c r="J8543" s="295">
        <f>A8543*'Lineær programmering opg 4'!$C$11+Datatabel!C8543*'Lineær programmering opg 4'!$D$11</f>
        <v>44561.999999999716</v>
      </c>
      <c r="K8543" s="9">
        <f t="shared" si="667"/>
        <v>0</v>
      </c>
      <c r="L8543" s="9">
        <f t="shared" si="668"/>
        <v>0</v>
      </c>
    </row>
    <row r="8544" spans="1:12" ht="15" x14ac:dyDescent="0.25">
      <c r="A8544" s="167">
        <f t="shared" si="666"/>
        <v>35.016000000022572</v>
      </c>
      <c r="B8544" s="325">
        <f t="shared" si="669"/>
        <v>0.14590000000009407</v>
      </c>
      <c r="C8544" s="167">
        <f t="shared" si="665"/>
        <v>273.73799999998306</v>
      </c>
      <c r="D8544" s="167">
        <f>IF('Lineær programmering opg 4'!$M$4=0,"-",(-A8544+'Lineær programmering opg 4'!$M$4)/'Lineær programmering opg 4'!$K$4*-1)</f>
        <v>409.96799999995483</v>
      </c>
      <c r="E8544" s="167">
        <f>IF('Lineær programmering opg 4'!$M$5=0,"-",(-A8544+'Lineær programmering opg 4'!$M$5)/'Lineær programmering opg 4'!$K$5*-1)</f>
        <v>273.73799999998306</v>
      </c>
      <c r="F8544" s="167" t="str">
        <f>IF('Lineær programmering opg 4'!$E$6=0,"-",(-A8544+'Lineær programmering opg 4'!$M$6)/'Lineær programmering opg 4'!$K$6*-1)</f>
        <v>-</v>
      </c>
      <c r="G8544" s="167" t="str">
        <f>IF('Lineær programmering opg 4'!$D$7=0,"-",((-A8544+'Lineær programmering opg 4'!$M$7)/'Lineær programmering opg 4'!$K$7)*-1)</f>
        <v>-</v>
      </c>
      <c r="H8544" s="167" t="str">
        <f>IF('Lineær programmering opg 4'!$C$8=0,"-",((-A8544+'Lineær programmering opg 4'!$M$8)/'Lineær programmering opg 4'!$K$8)*-1)</f>
        <v>-</v>
      </c>
      <c r="I8544" s="167" t="str">
        <f>IF('Lineær programmering opg 4'!$D$8=0,"-",'Lineær programmering opg 4'!$G$8)</f>
        <v>-</v>
      </c>
      <c r="J8544" s="295">
        <f>A8544*'Lineær programmering opg 4'!$C$11+Datatabel!C8544*'Lineær programmering opg 4'!$D$11</f>
        <v>44562.299999999712</v>
      </c>
      <c r="K8544" s="9">
        <f t="shared" si="667"/>
        <v>0</v>
      </c>
      <c r="L8544" s="9">
        <f t="shared" si="668"/>
        <v>0</v>
      </c>
    </row>
    <row r="8545" spans="1:12" ht="15" x14ac:dyDescent="0.25">
      <c r="A8545" s="167">
        <f t="shared" si="666"/>
        <v>34.992000000022578</v>
      </c>
      <c r="B8545" s="325">
        <f t="shared" si="669"/>
        <v>0.14580000000009408</v>
      </c>
      <c r="C8545" s="167">
        <f t="shared" si="665"/>
        <v>273.75599999998309</v>
      </c>
      <c r="D8545" s="167">
        <f>IF('Lineær programmering opg 4'!$M$4=0,"-",(-A8545+'Lineær programmering opg 4'!$M$4)/'Lineær programmering opg 4'!$K$4*-1)</f>
        <v>410.01599999995483</v>
      </c>
      <c r="E8545" s="167">
        <f>IF('Lineær programmering opg 4'!$M$5=0,"-",(-A8545+'Lineær programmering opg 4'!$M$5)/'Lineær programmering opg 4'!$K$5*-1)</f>
        <v>273.75599999998309</v>
      </c>
      <c r="F8545" s="167" t="str">
        <f>IF('Lineær programmering opg 4'!$E$6=0,"-",(-A8545+'Lineær programmering opg 4'!$M$6)/'Lineær programmering opg 4'!$K$6*-1)</f>
        <v>-</v>
      </c>
      <c r="G8545" s="167" t="str">
        <f>IF('Lineær programmering opg 4'!$D$7=0,"-",((-A8545+'Lineær programmering opg 4'!$M$7)/'Lineær programmering opg 4'!$K$7)*-1)</f>
        <v>-</v>
      </c>
      <c r="H8545" s="167" t="str">
        <f>IF('Lineær programmering opg 4'!$C$8=0,"-",((-A8545+'Lineær programmering opg 4'!$M$8)/'Lineær programmering opg 4'!$K$8)*-1)</f>
        <v>-</v>
      </c>
      <c r="I8545" s="167" t="str">
        <f>IF('Lineær programmering opg 4'!$D$8=0,"-",'Lineær programmering opg 4'!$G$8)</f>
        <v>-</v>
      </c>
      <c r="J8545" s="295">
        <f>A8545*'Lineær programmering opg 4'!$C$11+Datatabel!C8545*'Lineær programmering opg 4'!$D$11</f>
        <v>44562.599999999722</v>
      </c>
      <c r="K8545" s="9">
        <f t="shared" si="667"/>
        <v>0</v>
      </c>
      <c r="L8545" s="9">
        <f t="shared" si="668"/>
        <v>0</v>
      </c>
    </row>
    <row r="8546" spans="1:12" ht="15" x14ac:dyDescent="0.25">
      <c r="A8546" s="167">
        <f t="shared" si="666"/>
        <v>34.968000000022585</v>
      </c>
      <c r="B8546" s="325">
        <f t="shared" si="669"/>
        <v>0.14570000000009409</v>
      </c>
      <c r="C8546" s="167">
        <f t="shared" si="665"/>
        <v>273.77399999998306</v>
      </c>
      <c r="D8546" s="167">
        <f>IF('Lineær programmering opg 4'!$M$4=0,"-",(-A8546+'Lineær programmering opg 4'!$M$4)/'Lineær programmering opg 4'!$K$4*-1)</f>
        <v>410.06399999995483</v>
      </c>
      <c r="E8546" s="167">
        <f>IF('Lineær programmering opg 4'!$M$5=0,"-",(-A8546+'Lineær programmering opg 4'!$M$5)/'Lineær programmering opg 4'!$K$5*-1)</f>
        <v>273.77399999998306</v>
      </c>
      <c r="F8546" s="167" t="str">
        <f>IF('Lineær programmering opg 4'!$E$6=0,"-",(-A8546+'Lineær programmering opg 4'!$M$6)/'Lineær programmering opg 4'!$K$6*-1)</f>
        <v>-</v>
      </c>
      <c r="G8546" s="167" t="str">
        <f>IF('Lineær programmering opg 4'!$D$7=0,"-",((-A8546+'Lineær programmering opg 4'!$M$7)/'Lineær programmering opg 4'!$K$7)*-1)</f>
        <v>-</v>
      </c>
      <c r="H8546" s="167" t="str">
        <f>IF('Lineær programmering opg 4'!$C$8=0,"-",((-A8546+'Lineær programmering opg 4'!$M$8)/'Lineær programmering opg 4'!$K$8)*-1)</f>
        <v>-</v>
      </c>
      <c r="I8546" s="167" t="str">
        <f>IF('Lineær programmering opg 4'!$D$8=0,"-",'Lineær programmering opg 4'!$G$8)</f>
        <v>-</v>
      </c>
      <c r="J8546" s="295">
        <f>A8546*'Lineær programmering opg 4'!$C$11+Datatabel!C8546*'Lineær programmering opg 4'!$D$11</f>
        <v>44562.899999999718</v>
      </c>
      <c r="K8546" s="9">
        <f t="shared" si="667"/>
        <v>0</v>
      </c>
      <c r="L8546" s="9">
        <f t="shared" si="668"/>
        <v>0</v>
      </c>
    </row>
    <row r="8547" spans="1:12" ht="15" x14ac:dyDescent="0.25">
      <c r="A8547" s="167">
        <f t="shared" si="666"/>
        <v>34.944000000022584</v>
      </c>
      <c r="B8547" s="325">
        <f t="shared" si="669"/>
        <v>0.1456000000000941</v>
      </c>
      <c r="C8547" s="167">
        <f t="shared" si="665"/>
        <v>273.79199999998309</v>
      </c>
      <c r="D8547" s="167">
        <f>IF('Lineær programmering opg 4'!$M$4=0,"-",(-A8547+'Lineær programmering opg 4'!$M$4)/'Lineær programmering opg 4'!$K$4*-1)</f>
        <v>410.11199999995483</v>
      </c>
      <c r="E8547" s="167">
        <f>IF('Lineær programmering opg 4'!$M$5=0,"-",(-A8547+'Lineær programmering opg 4'!$M$5)/'Lineær programmering opg 4'!$K$5*-1)</f>
        <v>273.79199999998309</v>
      </c>
      <c r="F8547" s="167" t="str">
        <f>IF('Lineær programmering opg 4'!$E$6=0,"-",(-A8547+'Lineær programmering opg 4'!$M$6)/'Lineær programmering opg 4'!$K$6*-1)</f>
        <v>-</v>
      </c>
      <c r="G8547" s="167" t="str">
        <f>IF('Lineær programmering opg 4'!$D$7=0,"-",((-A8547+'Lineær programmering opg 4'!$M$7)/'Lineær programmering opg 4'!$K$7)*-1)</f>
        <v>-</v>
      </c>
      <c r="H8547" s="167" t="str">
        <f>IF('Lineær programmering opg 4'!$C$8=0,"-",((-A8547+'Lineær programmering opg 4'!$M$8)/'Lineær programmering opg 4'!$K$8)*-1)</f>
        <v>-</v>
      </c>
      <c r="I8547" s="167" t="str">
        <f>IF('Lineær programmering opg 4'!$D$8=0,"-",'Lineær programmering opg 4'!$G$8)</f>
        <v>-</v>
      </c>
      <c r="J8547" s="295">
        <f>A8547*'Lineær programmering opg 4'!$C$11+Datatabel!C8547*'Lineær programmering opg 4'!$D$11</f>
        <v>44563.199999999721</v>
      </c>
      <c r="K8547" s="9">
        <f t="shared" si="667"/>
        <v>0</v>
      </c>
      <c r="L8547" s="9">
        <f t="shared" si="668"/>
        <v>0</v>
      </c>
    </row>
    <row r="8548" spans="1:12" ht="15" x14ac:dyDescent="0.25">
      <c r="A8548" s="167">
        <f t="shared" si="666"/>
        <v>34.920000000022583</v>
      </c>
      <c r="B8548" s="325">
        <f t="shared" si="669"/>
        <v>0.14550000000009411</v>
      </c>
      <c r="C8548" s="167">
        <f t="shared" si="665"/>
        <v>273.80999999998306</v>
      </c>
      <c r="D8548" s="167">
        <f>IF('Lineær programmering opg 4'!$M$4=0,"-",(-A8548+'Lineær programmering opg 4'!$M$4)/'Lineær programmering opg 4'!$K$4*-1)</f>
        <v>410.15999999995483</v>
      </c>
      <c r="E8548" s="167">
        <f>IF('Lineær programmering opg 4'!$M$5=0,"-",(-A8548+'Lineær programmering opg 4'!$M$5)/'Lineær programmering opg 4'!$K$5*-1)</f>
        <v>273.80999999998306</v>
      </c>
      <c r="F8548" s="167" t="str">
        <f>IF('Lineær programmering opg 4'!$E$6=0,"-",(-A8548+'Lineær programmering opg 4'!$M$6)/'Lineær programmering opg 4'!$K$6*-1)</f>
        <v>-</v>
      </c>
      <c r="G8548" s="167" t="str">
        <f>IF('Lineær programmering opg 4'!$D$7=0,"-",((-A8548+'Lineær programmering opg 4'!$M$7)/'Lineær programmering opg 4'!$K$7)*-1)</f>
        <v>-</v>
      </c>
      <c r="H8548" s="167" t="str">
        <f>IF('Lineær programmering opg 4'!$C$8=0,"-",((-A8548+'Lineær programmering opg 4'!$M$8)/'Lineær programmering opg 4'!$K$8)*-1)</f>
        <v>-</v>
      </c>
      <c r="I8548" s="167" t="str">
        <f>IF('Lineær programmering opg 4'!$D$8=0,"-",'Lineær programmering opg 4'!$G$8)</f>
        <v>-</v>
      </c>
      <c r="J8548" s="295">
        <f>A8548*'Lineær programmering opg 4'!$C$11+Datatabel!C8548*'Lineær programmering opg 4'!$D$11</f>
        <v>44563.499999999716</v>
      </c>
      <c r="K8548" s="9">
        <f t="shared" si="667"/>
        <v>0</v>
      </c>
      <c r="L8548" s="9">
        <f t="shared" si="668"/>
        <v>0</v>
      </c>
    </row>
    <row r="8549" spans="1:12" ht="15" x14ac:dyDescent="0.25">
      <c r="A8549" s="167">
        <f t="shared" si="666"/>
        <v>34.896000000022589</v>
      </c>
      <c r="B8549" s="325">
        <f t="shared" si="669"/>
        <v>0.14540000000009412</v>
      </c>
      <c r="C8549" s="167">
        <f t="shared" si="665"/>
        <v>273.82799999998309</v>
      </c>
      <c r="D8549" s="167">
        <f>IF('Lineær programmering opg 4'!$M$4=0,"-",(-A8549+'Lineær programmering opg 4'!$M$4)/'Lineær programmering opg 4'!$K$4*-1)</f>
        <v>410.20799999995484</v>
      </c>
      <c r="E8549" s="167">
        <f>IF('Lineær programmering opg 4'!$M$5=0,"-",(-A8549+'Lineær programmering opg 4'!$M$5)/'Lineær programmering opg 4'!$K$5*-1)</f>
        <v>273.82799999998309</v>
      </c>
      <c r="F8549" s="167" t="str">
        <f>IF('Lineær programmering opg 4'!$E$6=0,"-",(-A8549+'Lineær programmering opg 4'!$M$6)/'Lineær programmering opg 4'!$K$6*-1)</f>
        <v>-</v>
      </c>
      <c r="G8549" s="167" t="str">
        <f>IF('Lineær programmering opg 4'!$D$7=0,"-",((-A8549+'Lineær programmering opg 4'!$M$7)/'Lineær programmering opg 4'!$K$7)*-1)</f>
        <v>-</v>
      </c>
      <c r="H8549" s="167" t="str">
        <f>IF('Lineær programmering opg 4'!$C$8=0,"-",((-A8549+'Lineær programmering opg 4'!$M$8)/'Lineær programmering opg 4'!$K$8)*-1)</f>
        <v>-</v>
      </c>
      <c r="I8549" s="167" t="str">
        <f>IF('Lineær programmering opg 4'!$D$8=0,"-",'Lineær programmering opg 4'!$G$8)</f>
        <v>-</v>
      </c>
      <c r="J8549" s="295">
        <f>A8549*'Lineær programmering opg 4'!$C$11+Datatabel!C8549*'Lineær programmering opg 4'!$D$11</f>
        <v>44563.799999999726</v>
      </c>
      <c r="K8549" s="9">
        <f t="shared" si="667"/>
        <v>0</v>
      </c>
      <c r="L8549" s="9">
        <f t="shared" si="668"/>
        <v>0</v>
      </c>
    </row>
    <row r="8550" spans="1:12" ht="15" x14ac:dyDescent="0.25">
      <c r="A8550" s="167">
        <f t="shared" si="666"/>
        <v>34.872000000022595</v>
      </c>
      <c r="B8550" s="325">
        <f t="shared" si="669"/>
        <v>0.14530000000009413</v>
      </c>
      <c r="C8550" s="167">
        <f t="shared" si="665"/>
        <v>273.84599999998306</v>
      </c>
      <c r="D8550" s="167">
        <f>IF('Lineær programmering opg 4'!$M$4=0,"-",(-A8550+'Lineær programmering opg 4'!$M$4)/'Lineær programmering opg 4'!$K$4*-1)</f>
        <v>410.25599999995484</v>
      </c>
      <c r="E8550" s="167">
        <f>IF('Lineær programmering opg 4'!$M$5=0,"-",(-A8550+'Lineær programmering opg 4'!$M$5)/'Lineær programmering opg 4'!$K$5*-1)</f>
        <v>273.84599999998306</v>
      </c>
      <c r="F8550" s="167" t="str">
        <f>IF('Lineær programmering opg 4'!$E$6=0,"-",(-A8550+'Lineær programmering opg 4'!$M$6)/'Lineær programmering opg 4'!$K$6*-1)</f>
        <v>-</v>
      </c>
      <c r="G8550" s="167" t="str">
        <f>IF('Lineær programmering opg 4'!$D$7=0,"-",((-A8550+'Lineær programmering opg 4'!$M$7)/'Lineær programmering opg 4'!$K$7)*-1)</f>
        <v>-</v>
      </c>
      <c r="H8550" s="167" t="str">
        <f>IF('Lineær programmering opg 4'!$C$8=0,"-",((-A8550+'Lineær programmering opg 4'!$M$8)/'Lineær programmering opg 4'!$K$8)*-1)</f>
        <v>-</v>
      </c>
      <c r="I8550" s="167" t="str">
        <f>IF('Lineær programmering opg 4'!$D$8=0,"-",'Lineær programmering opg 4'!$G$8)</f>
        <v>-</v>
      </c>
      <c r="J8550" s="295">
        <f>A8550*'Lineær programmering opg 4'!$C$11+Datatabel!C8550*'Lineær programmering opg 4'!$D$11</f>
        <v>44564.099999999722</v>
      </c>
      <c r="K8550" s="9">
        <f t="shared" si="667"/>
        <v>0</v>
      </c>
      <c r="L8550" s="9">
        <f t="shared" si="668"/>
        <v>0</v>
      </c>
    </row>
    <row r="8551" spans="1:12" ht="15" x14ac:dyDescent="0.25">
      <c r="A8551" s="167">
        <f t="shared" si="666"/>
        <v>34.848000000022594</v>
      </c>
      <c r="B8551" s="325">
        <f t="shared" si="669"/>
        <v>0.14520000000009414</v>
      </c>
      <c r="C8551" s="167">
        <f t="shared" si="665"/>
        <v>273.86399999998309</v>
      </c>
      <c r="D8551" s="167">
        <f>IF('Lineær programmering opg 4'!$M$4=0,"-",(-A8551+'Lineær programmering opg 4'!$M$4)/'Lineær programmering opg 4'!$K$4*-1)</f>
        <v>410.30399999995484</v>
      </c>
      <c r="E8551" s="167">
        <f>IF('Lineær programmering opg 4'!$M$5=0,"-",(-A8551+'Lineær programmering opg 4'!$M$5)/'Lineær programmering opg 4'!$K$5*-1)</f>
        <v>273.86399999998309</v>
      </c>
      <c r="F8551" s="167" t="str">
        <f>IF('Lineær programmering opg 4'!$E$6=0,"-",(-A8551+'Lineær programmering opg 4'!$M$6)/'Lineær programmering opg 4'!$K$6*-1)</f>
        <v>-</v>
      </c>
      <c r="G8551" s="167" t="str">
        <f>IF('Lineær programmering opg 4'!$D$7=0,"-",((-A8551+'Lineær programmering opg 4'!$M$7)/'Lineær programmering opg 4'!$K$7)*-1)</f>
        <v>-</v>
      </c>
      <c r="H8551" s="167" t="str">
        <f>IF('Lineær programmering opg 4'!$C$8=0,"-",((-A8551+'Lineær programmering opg 4'!$M$8)/'Lineær programmering opg 4'!$K$8)*-1)</f>
        <v>-</v>
      </c>
      <c r="I8551" s="167" t="str">
        <f>IF('Lineær programmering opg 4'!$D$8=0,"-",'Lineær programmering opg 4'!$G$8)</f>
        <v>-</v>
      </c>
      <c r="J8551" s="295">
        <f>A8551*'Lineær programmering opg 4'!$C$11+Datatabel!C8551*'Lineær programmering opg 4'!$D$11</f>
        <v>44564.399999999725</v>
      </c>
      <c r="K8551" s="9">
        <f t="shared" si="667"/>
        <v>0</v>
      </c>
      <c r="L8551" s="9">
        <f t="shared" si="668"/>
        <v>0</v>
      </c>
    </row>
    <row r="8552" spans="1:12" ht="15" x14ac:dyDescent="0.25">
      <c r="A8552" s="167">
        <f t="shared" si="666"/>
        <v>34.824000000022593</v>
      </c>
      <c r="B8552" s="325">
        <f t="shared" si="669"/>
        <v>0.14510000000009415</v>
      </c>
      <c r="C8552" s="167">
        <f t="shared" si="665"/>
        <v>273.88199999998307</v>
      </c>
      <c r="D8552" s="167">
        <f>IF('Lineær programmering opg 4'!$M$4=0,"-",(-A8552+'Lineær programmering opg 4'!$M$4)/'Lineær programmering opg 4'!$K$4*-1)</f>
        <v>410.35199999995484</v>
      </c>
      <c r="E8552" s="167">
        <f>IF('Lineær programmering opg 4'!$M$5=0,"-",(-A8552+'Lineær programmering opg 4'!$M$5)/'Lineær programmering opg 4'!$K$5*-1)</f>
        <v>273.88199999998307</v>
      </c>
      <c r="F8552" s="167" t="str">
        <f>IF('Lineær programmering opg 4'!$E$6=0,"-",(-A8552+'Lineær programmering opg 4'!$M$6)/'Lineær programmering opg 4'!$K$6*-1)</f>
        <v>-</v>
      </c>
      <c r="G8552" s="167" t="str">
        <f>IF('Lineær programmering opg 4'!$D$7=0,"-",((-A8552+'Lineær programmering opg 4'!$M$7)/'Lineær programmering opg 4'!$K$7)*-1)</f>
        <v>-</v>
      </c>
      <c r="H8552" s="167" t="str">
        <f>IF('Lineær programmering opg 4'!$C$8=0,"-",((-A8552+'Lineær programmering opg 4'!$M$8)/'Lineær programmering opg 4'!$K$8)*-1)</f>
        <v>-</v>
      </c>
      <c r="I8552" s="167" t="str">
        <f>IF('Lineær programmering opg 4'!$D$8=0,"-",'Lineær programmering opg 4'!$G$8)</f>
        <v>-</v>
      </c>
      <c r="J8552" s="295">
        <f>A8552*'Lineær programmering opg 4'!$C$11+Datatabel!C8552*'Lineær programmering opg 4'!$D$11</f>
        <v>44564.699999999713</v>
      </c>
      <c r="K8552" s="9">
        <f t="shared" si="667"/>
        <v>0</v>
      </c>
      <c r="L8552" s="9">
        <f t="shared" si="668"/>
        <v>0</v>
      </c>
    </row>
    <row r="8553" spans="1:12" ht="15" x14ac:dyDescent="0.25">
      <c r="A8553" s="167">
        <f t="shared" si="666"/>
        <v>34.8000000000226</v>
      </c>
      <c r="B8553" s="325">
        <f t="shared" si="669"/>
        <v>0.14500000000009416</v>
      </c>
      <c r="C8553" s="167">
        <f t="shared" si="665"/>
        <v>273.89999999998309</v>
      </c>
      <c r="D8553" s="167">
        <f>IF('Lineær programmering opg 4'!$M$4=0,"-",(-A8553+'Lineær programmering opg 4'!$M$4)/'Lineær programmering opg 4'!$K$4*-1)</f>
        <v>410.39999999995479</v>
      </c>
      <c r="E8553" s="167">
        <f>IF('Lineær programmering opg 4'!$M$5=0,"-",(-A8553+'Lineær programmering opg 4'!$M$5)/'Lineær programmering opg 4'!$K$5*-1)</f>
        <v>273.89999999998309</v>
      </c>
      <c r="F8553" s="167" t="str">
        <f>IF('Lineær programmering opg 4'!$E$6=0,"-",(-A8553+'Lineær programmering opg 4'!$M$6)/'Lineær programmering opg 4'!$K$6*-1)</f>
        <v>-</v>
      </c>
      <c r="G8553" s="167" t="str">
        <f>IF('Lineær programmering opg 4'!$D$7=0,"-",((-A8553+'Lineær programmering opg 4'!$M$7)/'Lineær programmering opg 4'!$K$7)*-1)</f>
        <v>-</v>
      </c>
      <c r="H8553" s="167" t="str">
        <f>IF('Lineær programmering opg 4'!$C$8=0,"-",((-A8553+'Lineær programmering opg 4'!$M$8)/'Lineær programmering opg 4'!$K$8)*-1)</f>
        <v>-</v>
      </c>
      <c r="I8553" s="167" t="str">
        <f>IF('Lineær programmering opg 4'!$D$8=0,"-",'Lineær programmering opg 4'!$G$8)</f>
        <v>-</v>
      </c>
      <c r="J8553" s="295">
        <f>A8553*'Lineær programmering opg 4'!$C$11+Datatabel!C8553*'Lineær programmering opg 4'!$D$11</f>
        <v>44564.999999999724</v>
      </c>
      <c r="K8553" s="9">
        <f t="shared" si="667"/>
        <v>0</v>
      </c>
      <c r="L8553" s="9">
        <f t="shared" si="668"/>
        <v>0</v>
      </c>
    </row>
    <row r="8554" spans="1:12" ht="15" x14ac:dyDescent="0.25">
      <c r="A8554" s="167">
        <f t="shared" si="666"/>
        <v>34.776000000022606</v>
      </c>
      <c r="B8554" s="325">
        <f t="shared" si="669"/>
        <v>0.14490000000009418</v>
      </c>
      <c r="C8554" s="167">
        <f t="shared" si="665"/>
        <v>273.91799999998307</v>
      </c>
      <c r="D8554" s="167">
        <f>IF('Lineær programmering opg 4'!$M$4=0,"-",(-A8554+'Lineær programmering opg 4'!$M$4)/'Lineær programmering opg 4'!$K$4*-1)</f>
        <v>410.44799999995479</v>
      </c>
      <c r="E8554" s="167">
        <f>IF('Lineær programmering opg 4'!$M$5=0,"-",(-A8554+'Lineær programmering opg 4'!$M$5)/'Lineær programmering opg 4'!$K$5*-1)</f>
        <v>273.91799999998307</v>
      </c>
      <c r="F8554" s="167" t="str">
        <f>IF('Lineær programmering opg 4'!$E$6=0,"-",(-A8554+'Lineær programmering opg 4'!$M$6)/'Lineær programmering opg 4'!$K$6*-1)</f>
        <v>-</v>
      </c>
      <c r="G8554" s="167" t="str">
        <f>IF('Lineær programmering opg 4'!$D$7=0,"-",((-A8554+'Lineær programmering opg 4'!$M$7)/'Lineær programmering opg 4'!$K$7)*-1)</f>
        <v>-</v>
      </c>
      <c r="H8554" s="167" t="str">
        <f>IF('Lineær programmering opg 4'!$C$8=0,"-",((-A8554+'Lineær programmering opg 4'!$M$8)/'Lineær programmering opg 4'!$K$8)*-1)</f>
        <v>-</v>
      </c>
      <c r="I8554" s="167" t="str">
        <f>IF('Lineær programmering opg 4'!$D$8=0,"-",'Lineær programmering opg 4'!$G$8)</f>
        <v>-</v>
      </c>
      <c r="J8554" s="295">
        <f>A8554*'Lineær programmering opg 4'!$C$11+Datatabel!C8554*'Lineær programmering opg 4'!$D$11</f>
        <v>44565.299999999719</v>
      </c>
      <c r="K8554" s="9">
        <f t="shared" si="667"/>
        <v>0</v>
      </c>
      <c r="L8554" s="9">
        <f t="shared" si="668"/>
        <v>0</v>
      </c>
    </row>
    <row r="8555" spans="1:12" ht="15" x14ac:dyDescent="0.25">
      <c r="A8555" s="167">
        <f t="shared" si="666"/>
        <v>34.752000000022605</v>
      </c>
      <c r="B8555" s="325">
        <f t="shared" si="669"/>
        <v>0.14480000000009419</v>
      </c>
      <c r="C8555" s="167">
        <f t="shared" si="665"/>
        <v>273.9359999999831</v>
      </c>
      <c r="D8555" s="167">
        <f>IF('Lineær programmering opg 4'!$M$4=0,"-",(-A8555+'Lineær programmering opg 4'!$M$4)/'Lineær programmering opg 4'!$K$4*-1)</f>
        <v>410.49599999995479</v>
      </c>
      <c r="E8555" s="167">
        <f>IF('Lineær programmering opg 4'!$M$5=0,"-",(-A8555+'Lineær programmering opg 4'!$M$5)/'Lineær programmering opg 4'!$K$5*-1)</f>
        <v>273.9359999999831</v>
      </c>
      <c r="F8555" s="167" t="str">
        <f>IF('Lineær programmering opg 4'!$E$6=0,"-",(-A8555+'Lineær programmering opg 4'!$M$6)/'Lineær programmering opg 4'!$K$6*-1)</f>
        <v>-</v>
      </c>
      <c r="G8555" s="167" t="str">
        <f>IF('Lineær programmering opg 4'!$D$7=0,"-",((-A8555+'Lineær programmering opg 4'!$M$7)/'Lineær programmering opg 4'!$K$7)*-1)</f>
        <v>-</v>
      </c>
      <c r="H8555" s="167" t="str">
        <f>IF('Lineær programmering opg 4'!$C$8=0,"-",((-A8555+'Lineær programmering opg 4'!$M$8)/'Lineær programmering opg 4'!$K$8)*-1)</f>
        <v>-</v>
      </c>
      <c r="I8555" s="167" t="str">
        <f>IF('Lineær programmering opg 4'!$D$8=0,"-",'Lineær programmering opg 4'!$G$8)</f>
        <v>-</v>
      </c>
      <c r="J8555" s="295">
        <f>A8555*'Lineær programmering opg 4'!$C$11+Datatabel!C8555*'Lineær programmering opg 4'!$D$11</f>
        <v>44565.599999999722</v>
      </c>
      <c r="K8555" s="9">
        <f t="shared" si="667"/>
        <v>0</v>
      </c>
      <c r="L8555" s="9">
        <f t="shared" si="668"/>
        <v>0</v>
      </c>
    </row>
    <row r="8556" spans="1:12" ht="15" x14ac:dyDescent="0.25">
      <c r="A8556" s="167">
        <f t="shared" si="666"/>
        <v>34.728000000022604</v>
      </c>
      <c r="B8556" s="325">
        <f t="shared" si="669"/>
        <v>0.1447000000000942</v>
      </c>
      <c r="C8556" s="167">
        <f t="shared" si="665"/>
        <v>273.95399999998307</v>
      </c>
      <c r="D8556" s="167">
        <f>IF('Lineær programmering opg 4'!$M$4=0,"-",(-A8556+'Lineær programmering opg 4'!$M$4)/'Lineær programmering opg 4'!$K$4*-1)</f>
        <v>410.54399999995479</v>
      </c>
      <c r="E8556" s="167">
        <f>IF('Lineær programmering opg 4'!$M$5=0,"-",(-A8556+'Lineær programmering opg 4'!$M$5)/'Lineær programmering opg 4'!$K$5*-1)</f>
        <v>273.95399999998307</v>
      </c>
      <c r="F8556" s="167" t="str">
        <f>IF('Lineær programmering opg 4'!$E$6=0,"-",(-A8556+'Lineær programmering opg 4'!$M$6)/'Lineær programmering opg 4'!$K$6*-1)</f>
        <v>-</v>
      </c>
      <c r="G8556" s="167" t="str">
        <f>IF('Lineær programmering opg 4'!$D$7=0,"-",((-A8556+'Lineær programmering opg 4'!$M$7)/'Lineær programmering opg 4'!$K$7)*-1)</f>
        <v>-</v>
      </c>
      <c r="H8556" s="167" t="str">
        <f>IF('Lineær programmering opg 4'!$C$8=0,"-",((-A8556+'Lineær programmering opg 4'!$M$8)/'Lineær programmering opg 4'!$K$8)*-1)</f>
        <v>-</v>
      </c>
      <c r="I8556" s="167" t="str">
        <f>IF('Lineær programmering opg 4'!$D$8=0,"-",'Lineær programmering opg 4'!$G$8)</f>
        <v>-</v>
      </c>
      <c r="J8556" s="295">
        <f>A8556*'Lineær programmering opg 4'!$C$11+Datatabel!C8556*'Lineær programmering opg 4'!$D$11</f>
        <v>44565.899999999718</v>
      </c>
      <c r="K8556" s="9">
        <f t="shared" si="667"/>
        <v>0</v>
      </c>
      <c r="L8556" s="9">
        <f t="shared" si="668"/>
        <v>0</v>
      </c>
    </row>
    <row r="8557" spans="1:12" ht="15" x14ac:dyDescent="0.25">
      <c r="A8557" s="167">
        <f t="shared" si="666"/>
        <v>34.70400000002261</v>
      </c>
      <c r="B8557" s="325">
        <f t="shared" si="669"/>
        <v>0.14460000000009421</v>
      </c>
      <c r="C8557" s="167">
        <f t="shared" si="665"/>
        <v>273.97199999998304</v>
      </c>
      <c r="D8557" s="167">
        <f>IF('Lineær programmering opg 4'!$M$4=0,"-",(-A8557+'Lineær programmering opg 4'!$M$4)/'Lineær programmering opg 4'!$K$4*-1)</f>
        <v>410.59199999995479</v>
      </c>
      <c r="E8557" s="167">
        <f>IF('Lineær programmering opg 4'!$M$5=0,"-",(-A8557+'Lineær programmering opg 4'!$M$5)/'Lineær programmering opg 4'!$K$5*-1)</f>
        <v>273.97199999998304</v>
      </c>
      <c r="F8557" s="167" t="str">
        <f>IF('Lineær programmering opg 4'!$E$6=0,"-",(-A8557+'Lineær programmering opg 4'!$M$6)/'Lineær programmering opg 4'!$K$6*-1)</f>
        <v>-</v>
      </c>
      <c r="G8557" s="167" t="str">
        <f>IF('Lineær programmering opg 4'!$D$7=0,"-",((-A8557+'Lineær programmering opg 4'!$M$7)/'Lineær programmering opg 4'!$K$7)*-1)</f>
        <v>-</v>
      </c>
      <c r="H8557" s="167" t="str">
        <f>IF('Lineær programmering opg 4'!$C$8=0,"-",((-A8557+'Lineær programmering opg 4'!$M$8)/'Lineær programmering opg 4'!$K$8)*-1)</f>
        <v>-</v>
      </c>
      <c r="I8557" s="167" t="str">
        <f>IF('Lineær programmering opg 4'!$D$8=0,"-",'Lineær programmering opg 4'!$G$8)</f>
        <v>-</v>
      </c>
      <c r="J8557" s="295">
        <f>A8557*'Lineær programmering opg 4'!$C$11+Datatabel!C8557*'Lineær programmering opg 4'!$D$11</f>
        <v>44566.199999999721</v>
      </c>
      <c r="K8557" s="9">
        <f t="shared" si="667"/>
        <v>0</v>
      </c>
      <c r="L8557" s="9">
        <f t="shared" si="668"/>
        <v>0</v>
      </c>
    </row>
    <row r="8558" spans="1:12" ht="15" x14ac:dyDescent="0.25">
      <c r="A8558" s="167">
        <f t="shared" si="666"/>
        <v>34.680000000022616</v>
      </c>
      <c r="B8558" s="325">
        <f t="shared" si="669"/>
        <v>0.14450000000009422</v>
      </c>
      <c r="C8558" s="167">
        <f t="shared" si="665"/>
        <v>273.98999999998307</v>
      </c>
      <c r="D8558" s="167">
        <f>IF('Lineær programmering opg 4'!$M$4=0,"-",(-A8558+'Lineær programmering opg 4'!$M$4)/'Lineær programmering opg 4'!$K$4*-1)</f>
        <v>410.63999999995474</v>
      </c>
      <c r="E8558" s="167">
        <f>IF('Lineær programmering opg 4'!$M$5=0,"-",(-A8558+'Lineær programmering opg 4'!$M$5)/'Lineær programmering opg 4'!$K$5*-1)</f>
        <v>273.98999999998307</v>
      </c>
      <c r="F8558" s="167" t="str">
        <f>IF('Lineær programmering opg 4'!$E$6=0,"-",(-A8558+'Lineær programmering opg 4'!$M$6)/'Lineær programmering opg 4'!$K$6*-1)</f>
        <v>-</v>
      </c>
      <c r="G8558" s="167" t="str">
        <f>IF('Lineær programmering opg 4'!$D$7=0,"-",((-A8558+'Lineær programmering opg 4'!$M$7)/'Lineær programmering opg 4'!$K$7)*-1)</f>
        <v>-</v>
      </c>
      <c r="H8558" s="167" t="str">
        <f>IF('Lineær programmering opg 4'!$C$8=0,"-",((-A8558+'Lineær programmering opg 4'!$M$8)/'Lineær programmering opg 4'!$K$8)*-1)</f>
        <v>-</v>
      </c>
      <c r="I8558" s="167" t="str">
        <f>IF('Lineær programmering opg 4'!$D$8=0,"-",'Lineær programmering opg 4'!$G$8)</f>
        <v>-</v>
      </c>
      <c r="J8558" s="295">
        <f>A8558*'Lineær programmering opg 4'!$C$11+Datatabel!C8558*'Lineær programmering opg 4'!$D$11</f>
        <v>44566.499999999724</v>
      </c>
      <c r="K8558" s="9">
        <f t="shared" si="667"/>
        <v>0</v>
      </c>
      <c r="L8558" s="9">
        <f t="shared" si="668"/>
        <v>0</v>
      </c>
    </row>
    <row r="8559" spans="1:12" ht="15" x14ac:dyDescent="0.25">
      <c r="A8559" s="167">
        <f t="shared" si="666"/>
        <v>34.656000000022615</v>
      </c>
      <c r="B8559" s="325">
        <f t="shared" si="669"/>
        <v>0.14440000000009423</v>
      </c>
      <c r="C8559" s="167">
        <f t="shared" si="665"/>
        <v>274.00799999998304</v>
      </c>
      <c r="D8559" s="167">
        <f>IF('Lineær programmering opg 4'!$M$4=0,"-",(-A8559+'Lineær programmering opg 4'!$M$4)/'Lineær programmering opg 4'!$K$4*-1)</f>
        <v>410.68799999995474</v>
      </c>
      <c r="E8559" s="167">
        <f>IF('Lineær programmering opg 4'!$M$5=0,"-",(-A8559+'Lineær programmering opg 4'!$M$5)/'Lineær programmering opg 4'!$K$5*-1)</f>
        <v>274.00799999998304</v>
      </c>
      <c r="F8559" s="167" t="str">
        <f>IF('Lineær programmering opg 4'!$E$6=0,"-",(-A8559+'Lineær programmering opg 4'!$M$6)/'Lineær programmering opg 4'!$K$6*-1)</f>
        <v>-</v>
      </c>
      <c r="G8559" s="167" t="str">
        <f>IF('Lineær programmering opg 4'!$D$7=0,"-",((-A8559+'Lineær programmering opg 4'!$M$7)/'Lineær programmering opg 4'!$K$7)*-1)</f>
        <v>-</v>
      </c>
      <c r="H8559" s="167" t="str">
        <f>IF('Lineær programmering opg 4'!$C$8=0,"-",((-A8559+'Lineær programmering opg 4'!$M$8)/'Lineær programmering opg 4'!$K$8)*-1)</f>
        <v>-</v>
      </c>
      <c r="I8559" s="167" t="str">
        <f>IF('Lineær programmering opg 4'!$D$8=0,"-",'Lineær programmering opg 4'!$G$8)</f>
        <v>-</v>
      </c>
      <c r="J8559" s="295">
        <f>A8559*'Lineær programmering opg 4'!$C$11+Datatabel!C8559*'Lineær programmering opg 4'!$D$11</f>
        <v>44566.799999999719</v>
      </c>
      <c r="K8559" s="9">
        <f t="shared" si="667"/>
        <v>0</v>
      </c>
      <c r="L8559" s="9">
        <f t="shared" si="668"/>
        <v>0</v>
      </c>
    </row>
    <row r="8560" spans="1:12" ht="15" x14ac:dyDescent="0.25">
      <c r="A8560" s="167">
        <f t="shared" si="666"/>
        <v>34.632000000022614</v>
      </c>
      <c r="B8560" s="325">
        <f t="shared" si="669"/>
        <v>0.14430000000009424</v>
      </c>
      <c r="C8560" s="167">
        <f t="shared" si="665"/>
        <v>274.02599999998307</v>
      </c>
      <c r="D8560" s="167">
        <f>IF('Lineær programmering opg 4'!$M$4=0,"-",(-A8560+'Lineær programmering opg 4'!$M$4)/'Lineær programmering opg 4'!$K$4*-1)</f>
        <v>410.73599999995474</v>
      </c>
      <c r="E8560" s="167">
        <f>IF('Lineær programmering opg 4'!$M$5=0,"-",(-A8560+'Lineær programmering opg 4'!$M$5)/'Lineær programmering opg 4'!$K$5*-1)</f>
        <v>274.02599999998307</v>
      </c>
      <c r="F8560" s="167" t="str">
        <f>IF('Lineær programmering opg 4'!$E$6=0,"-",(-A8560+'Lineær programmering opg 4'!$M$6)/'Lineær programmering opg 4'!$K$6*-1)</f>
        <v>-</v>
      </c>
      <c r="G8560" s="167" t="str">
        <f>IF('Lineær programmering opg 4'!$D$7=0,"-",((-A8560+'Lineær programmering opg 4'!$M$7)/'Lineær programmering opg 4'!$K$7)*-1)</f>
        <v>-</v>
      </c>
      <c r="H8560" s="167" t="str">
        <f>IF('Lineær programmering opg 4'!$C$8=0,"-",((-A8560+'Lineær programmering opg 4'!$M$8)/'Lineær programmering opg 4'!$K$8)*-1)</f>
        <v>-</v>
      </c>
      <c r="I8560" s="167" t="str">
        <f>IF('Lineær programmering opg 4'!$D$8=0,"-",'Lineær programmering opg 4'!$G$8)</f>
        <v>-</v>
      </c>
      <c r="J8560" s="295">
        <f>A8560*'Lineær programmering opg 4'!$C$11+Datatabel!C8560*'Lineær programmering opg 4'!$D$11</f>
        <v>44567.099999999722</v>
      </c>
      <c r="K8560" s="9">
        <f t="shared" si="667"/>
        <v>0</v>
      </c>
      <c r="L8560" s="9">
        <f t="shared" si="668"/>
        <v>0</v>
      </c>
    </row>
    <row r="8561" spans="1:12" ht="15" x14ac:dyDescent="0.25">
      <c r="A8561" s="167">
        <f t="shared" si="666"/>
        <v>34.608000000022621</v>
      </c>
      <c r="B8561" s="325">
        <f t="shared" si="669"/>
        <v>0.14420000000009425</v>
      </c>
      <c r="C8561" s="167">
        <f t="shared" si="665"/>
        <v>274.04399999998304</v>
      </c>
      <c r="D8561" s="167">
        <f>IF('Lineær programmering opg 4'!$M$4=0,"-",(-A8561+'Lineær programmering opg 4'!$M$4)/'Lineær programmering opg 4'!$K$4*-1)</f>
        <v>410.78399999995474</v>
      </c>
      <c r="E8561" s="167">
        <f>IF('Lineær programmering opg 4'!$M$5=0,"-",(-A8561+'Lineær programmering opg 4'!$M$5)/'Lineær programmering opg 4'!$K$5*-1)</f>
        <v>274.04399999998304</v>
      </c>
      <c r="F8561" s="167" t="str">
        <f>IF('Lineær programmering opg 4'!$E$6=0,"-",(-A8561+'Lineær programmering opg 4'!$M$6)/'Lineær programmering opg 4'!$K$6*-1)</f>
        <v>-</v>
      </c>
      <c r="G8561" s="167" t="str">
        <f>IF('Lineær programmering opg 4'!$D$7=0,"-",((-A8561+'Lineær programmering opg 4'!$M$7)/'Lineær programmering opg 4'!$K$7)*-1)</f>
        <v>-</v>
      </c>
      <c r="H8561" s="167" t="str">
        <f>IF('Lineær programmering opg 4'!$C$8=0,"-",((-A8561+'Lineær programmering opg 4'!$M$8)/'Lineær programmering opg 4'!$K$8)*-1)</f>
        <v>-</v>
      </c>
      <c r="I8561" s="167" t="str">
        <f>IF('Lineær programmering opg 4'!$D$8=0,"-",'Lineær programmering opg 4'!$G$8)</f>
        <v>-</v>
      </c>
      <c r="J8561" s="295">
        <f>A8561*'Lineær programmering opg 4'!$C$11+Datatabel!C8561*'Lineær programmering opg 4'!$D$11</f>
        <v>44567.399999999718</v>
      </c>
      <c r="K8561" s="9">
        <f t="shared" si="667"/>
        <v>0</v>
      </c>
      <c r="L8561" s="9">
        <f t="shared" si="668"/>
        <v>0</v>
      </c>
    </row>
    <row r="8562" spans="1:12" ht="15" x14ac:dyDescent="0.25">
      <c r="A8562" s="167">
        <f t="shared" si="666"/>
        <v>34.584000000022627</v>
      </c>
      <c r="B8562" s="325">
        <f t="shared" si="669"/>
        <v>0.14410000000009426</v>
      </c>
      <c r="C8562" s="167">
        <f t="shared" si="665"/>
        <v>274.06199999998307</v>
      </c>
      <c r="D8562" s="167">
        <f>IF('Lineær programmering opg 4'!$M$4=0,"-",(-A8562+'Lineær programmering opg 4'!$M$4)/'Lineær programmering opg 4'!$K$4*-1)</f>
        <v>410.83199999995475</v>
      </c>
      <c r="E8562" s="167">
        <f>IF('Lineær programmering opg 4'!$M$5=0,"-",(-A8562+'Lineær programmering opg 4'!$M$5)/'Lineær programmering opg 4'!$K$5*-1)</f>
        <v>274.06199999998307</v>
      </c>
      <c r="F8562" s="167" t="str">
        <f>IF('Lineær programmering opg 4'!$E$6=0,"-",(-A8562+'Lineær programmering opg 4'!$M$6)/'Lineær programmering opg 4'!$K$6*-1)</f>
        <v>-</v>
      </c>
      <c r="G8562" s="167" t="str">
        <f>IF('Lineær programmering opg 4'!$D$7=0,"-",((-A8562+'Lineær programmering opg 4'!$M$7)/'Lineær programmering opg 4'!$K$7)*-1)</f>
        <v>-</v>
      </c>
      <c r="H8562" s="167" t="str">
        <f>IF('Lineær programmering opg 4'!$C$8=0,"-",((-A8562+'Lineær programmering opg 4'!$M$8)/'Lineær programmering opg 4'!$K$8)*-1)</f>
        <v>-</v>
      </c>
      <c r="I8562" s="167" t="str">
        <f>IF('Lineær programmering opg 4'!$D$8=0,"-",'Lineær programmering opg 4'!$G$8)</f>
        <v>-</v>
      </c>
      <c r="J8562" s="295">
        <f>A8562*'Lineær programmering opg 4'!$C$11+Datatabel!C8562*'Lineær programmering opg 4'!$D$11</f>
        <v>44567.699999999728</v>
      </c>
      <c r="K8562" s="9">
        <f t="shared" si="667"/>
        <v>0</v>
      </c>
      <c r="L8562" s="9">
        <f t="shared" si="668"/>
        <v>0</v>
      </c>
    </row>
    <row r="8563" spans="1:12" ht="15" x14ac:dyDescent="0.25">
      <c r="A8563" s="167">
        <f t="shared" si="666"/>
        <v>34.560000000022626</v>
      </c>
      <c r="B8563" s="325">
        <f t="shared" si="669"/>
        <v>0.14400000000009427</v>
      </c>
      <c r="C8563" s="167">
        <f t="shared" si="665"/>
        <v>274.07999999998304</v>
      </c>
      <c r="D8563" s="167">
        <f>IF('Lineær programmering opg 4'!$M$4=0,"-",(-A8563+'Lineær programmering opg 4'!$M$4)/'Lineær programmering opg 4'!$K$4*-1)</f>
        <v>410.87999999995475</v>
      </c>
      <c r="E8563" s="167">
        <f>IF('Lineær programmering opg 4'!$M$5=0,"-",(-A8563+'Lineær programmering opg 4'!$M$5)/'Lineær programmering opg 4'!$K$5*-1)</f>
        <v>274.07999999998304</v>
      </c>
      <c r="F8563" s="167" t="str">
        <f>IF('Lineær programmering opg 4'!$E$6=0,"-",(-A8563+'Lineær programmering opg 4'!$M$6)/'Lineær programmering opg 4'!$K$6*-1)</f>
        <v>-</v>
      </c>
      <c r="G8563" s="167" t="str">
        <f>IF('Lineær programmering opg 4'!$D$7=0,"-",((-A8563+'Lineær programmering opg 4'!$M$7)/'Lineær programmering opg 4'!$K$7)*-1)</f>
        <v>-</v>
      </c>
      <c r="H8563" s="167" t="str">
        <f>IF('Lineær programmering opg 4'!$C$8=0,"-",((-A8563+'Lineær programmering opg 4'!$M$8)/'Lineær programmering opg 4'!$K$8)*-1)</f>
        <v>-</v>
      </c>
      <c r="I8563" s="167" t="str">
        <f>IF('Lineær programmering opg 4'!$D$8=0,"-",'Lineær programmering opg 4'!$G$8)</f>
        <v>-</v>
      </c>
      <c r="J8563" s="295">
        <f>A8563*'Lineær programmering opg 4'!$C$11+Datatabel!C8563*'Lineær programmering opg 4'!$D$11</f>
        <v>44567.999999999716</v>
      </c>
      <c r="K8563" s="9">
        <f t="shared" si="667"/>
        <v>0</v>
      </c>
      <c r="L8563" s="9">
        <f t="shared" si="668"/>
        <v>0</v>
      </c>
    </row>
    <row r="8564" spans="1:12" ht="15" x14ac:dyDescent="0.25">
      <c r="A8564" s="167">
        <f t="shared" si="666"/>
        <v>34.536000000022625</v>
      </c>
      <c r="B8564" s="325">
        <f t="shared" si="669"/>
        <v>0.14390000000009429</v>
      </c>
      <c r="C8564" s="167">
        <f t="shared" si="665"/>
        <v>274.09799999998307</v>
      </c>
      <c r="D8564" s="167">
        <f>IF('Lineær programmering opg 4'!$M$4=0,"-",(-A8564+'Lineær programmering opg 4'!$M$4)/'Lineær programmering opg 4'!$K$4*-1)</f>
        <v>410.92799999995475</v>
      </c>
      <c r="E8564" s="167">
        <f>IF('Lineær programmering opg 4'!$M$5=0,"-",(-A8564+'Lineær programmering opg 4'!$M$5)/'Lineær programmering opg 4'!$K$5*-1)</f>
        <v>274.09799999998307</v>
      </c>
      <c r="F8564" s="167" t="str">
        <f>IF('Lineær programmering opg 4'!$E$6=0,"-",(-A8564+'Lineær programmering opg 4'!$M$6)/'Lineær programmering opg 4'!$K$6*-1)</f>
        <v>-</v>
      </c>
      <c r="G8564" s="167" t="str">
        <f>IF('Lineær programmering opg 4'!$D$7=0,"-",((-A8564+'Lineær programmering opg 4'!$M$7)/'Lineær programmering opg 4'!$K$7)*-1)</f>
        <v>-</v>
      </c>
      <c r="H8564" s="167" t="str">
        <f>IF('Lineær programmering opg 4'!$C$8=0,"-",((-A8564+'Lineær programmering opg 4'!$M$8)/'Lineær programmering opg 4'!$K$8)*-1)</f>
        <v>-</v>
      </c>
      <c r="I8564" s="167" t="str">
        <f>IF('Lineær programmering opg 4'!$D$8=0,"-",'Lineær programmering opg 4'!$G$8)</f>
        <v>-</v>
      </c>
      <c r="J8564" s="295">
        <f>A8564*'Lineær programmering opg 4'!$C$11+Datatabel!C8564*'Lineær programmering opg 4'!$D$11</f>
        <v>44568.299999999719</v>
      </c>
      <c r="K8564" s="9">
        <f t="shared" si="667"/>
        <v>0</v>
      </c>
      <c r="L8564" s="9">
        <f t="shared" si="668"/>
        <v>0</v>
      </c>
    </row>
    <row r="8565" spans="1:12" ht="15" x14ac:dyDescent="0.25">
      <c r="A8565" s="167">
        <f t="shared" si="666"/>
        <v>34.512000000022631</v>
      </c>
      <c r="B8565" s="325">
        <f t="shared" si="669"/>
        <v>0.1438000000000943</v>
      </c>
      <c r="C8565" s="167">
        <f t="shared" si="665"/>
        <v>274.11599999998305</v>
      </c>
      <c r="D8565" s="167">
        <f>IF('Lineær programmering opg 4'!$M$4=0,"-",(-A8565+'Lineær programmering opg 4'!$M$4)/'Lineær programmering opg 4'!$K$4*-1)</f>
        <v>410.97599999995475</v>
      </c>
      <c r="E8565" s="167">
        <f>IF('Lineær programmering opg 4'!$M$5=0,"-",(-A8565+'Lineær programmering opg 4'!$M$5)/'Lineær programmering opg 4'!$K$5*-1)</f>
        <v>274.11599999998305</v>
      </c>
      <c r="F8565" s="167" t="str">
        <f>IF('Lineær programmering opg 4'!$E$6=0,"-",(-A8565+'Lineær programmering opg 4'!$M$6)/'Lineær programmering opg 4'!$K$6*-1)</f>
        <v>-</v>
      </c>
      <c r="G8565" s="167" t="str">
        <f>IF('Lineær programmering opg 4'!$D$7=0,"-",((-A8565+'Lineær programmering opg 4'!$M$7)/'Lineær programmering opg 4'!$K$7)*-1)</f>
        <v>-</v>
      </c>
      <c r="H8565" s="167" t="str">
        <f>IF('Lineær programmering opg 4'!$C$8=0,"-",((-A8565+'Lineær programmering opg 4'!$M$8)/'Lineær programmering opg 4'!$K$8)*-1)</f>
        <v>-</v>
      </c>
      <c r="I8565" s="167" t="str">
        <f>IF('Lineær programmering opg 4'!$D$8=0,"-",'Lineær programmering opg 4'!$G$8)</f>
        <v>-</v>
      </c>
      <c r="J8565" s="295">
        <f>A8565*'Lineær programmering opg 4'!$C$11+Datatabel!C8565*'Lineær programmering opg 4'!$D$11</f>
        <v>44568.599999999715</v>
      </c>
      <c r="K8565" s="9">
        <f t="shared" si="667"/>
        <v>0</v>
      </c>
      <c r="L8565" s="9">
        <f t="shared" si="668"/>
        <v>0</v>
      </c>
    </row>
    <row r="8566" spans="1:12" ht="15" x14ac:dyDescent="0.25">
      <c r="A8566" s="167">
        <f t="shared" si="666"/>
        <v>34.488000000022637</v>
      </c>
      <c r="B8566" s="325">
        <f t="shared" si="669"/>
        <v>0.14370000000009431</v>
      </c>
      <c r="C8566" s="167">
        <f t="shared" si="665"/>
        <v>274.13399999998308</v>
      </c>
      <c r="D8566" s="167">
        <f>IF('Lineær programmering opg 4'!$M$4=0,"-",(-A8566+'Lineær programmering opg 4'!$M$4)/'Lineær programmering opg 4'!$K$4*-1)</f>
        <v>411.02399999995475</v>
      </c>
      <c r="E8566" s="167">
        <f>IF('Lineær programmering opg 4'!$M$5=0,"-",(-A8566+'Lineær programmering opg 4'!$M$5)/'Lineær programmering opg 4'!$K$5*-1)</f>
        <v>274.13399999998308</v>
      </c>
      <c r="F8566" s="167" t="str">
        <f>IF('Lineær programmering opg 4'!$E$6=0,"-",(-A8566+'Lineær programmering opg 4'!$M$6)/'Lineær programmering opg 4'!$K$6*-1)</f>
        <v>-</v>
      </c>
      <c r="G8566" s="167" t="str">
        <f>IF('Lineær programmering opg 4'!$D$7=0,"-",((-A8566+'Lineær programmering opg 4'!$M$7)/'Lineær programmering opg 4'!$K$7)*-1)</f>
        <v>-</v>
      </c>
      <c r="H8566" s="167" t="str">
        <f>IF('Lineær programmering opg 4'!$C$8=0,"-",((-A8566+'Lineær programmering opg 4'!$M$8)/'Lineær programmering opg 4'!$K$8)*-1)</f>
        <v>-</v>
      </c>
      <c r="I8566" s="167" t="str">
        <f>IF('Lineær programmering opg 4'!$D$8=0,"-",'Lineær programmering opg 4'!$G$8)</f>
        <v>-</v>
      </c>
      <c r="J8566" s="295">
        <f>A8566*'Lineær programmering opg 4'!$C$11+Datatabel!C8566*'Lineær programmering opg 4'!$D$11</f>
        <v>44568.899999999725</v>
      </c>
      <c r="K8566" s="9">
        <f t="shared" si="667"/>
        <v>0</v>
      </c>
      <c r="L8566" s="9">
        <f t="shared" si="668"/>
        <v>0</v>
      </c>
    </row>
    <row r="8567" spans="1:12" ht="15" x14ac:dyDescent="0.25">
      <c r="A8567" s="167">
        <f t="shared" si="666"/>
        <v>34.464000000022637</v>
      </c>
      <c r="B8567" s="325">
        <f t="shared" si="669"/>
        <v>0.14360000000009432</v>
      </c>
      <c r="C8567" s="167">
        <f t="shared" si="665"/>
        <v>274.15199999998305</v>
      </c>
      <c r="D8567" s="167">
        <f>IF('Lineær programmering opg 4'!$M$4=0,"-",(-A8567+'Lineær programmering opg 4'!$M$4)/'Lineær programmering opg 4'!$K$4*-1)</f>
        <v>411.07199999995476</v>
      </c>
      <c r="E8567" s="167">
        <f>IF('Lineær programmering opg 4'!$M$5=0,"-",(-A8567+'Lineær programmering opg 4'!$M$5)/'Lineær programmering opg 4'!$K$5*-1)</f>
        <v>274.15199999998305</v>
      </c>
      <c r="F8567" s="167" t="str">
        <f>IF('Lineær programmering opg 4'!$E$6=0,"-",(-A8567+'Lineær programmering opg 4'!$M$6)/'Lineær programmering opg 4'!$K$6*-1)</f>
        <v>-</v>
      </c>
      <c r="G8567" s="167" t="str">
        <f>IF('Lineær programmering opg 4'!$D$7=0,"-",((-A8567+'Lineær programmering opg 4'!$M$7)/'Lineær programmering opg 4'!$K$7)*-1)</f>
        <v>-</v>
      </c>
      <c r="H8567" s="167" t="str">
        <f>IF('Lineær programmering opg 4'!$C$8=0,"-",((-A8567+'Lineær programmering opg 4'!$M$8)/'Lineær programmering opg 4'!$K$8)*-1)</f>
        <v>-</v>
      </c>
      <c r="I8567" s="167" t="str">
        <f>IF('Lineær programmering opg 4'!$D$8=0,"-",'Lineær programmering opg 4'!$G$8)</f>
        <v>-</v>
      </c>
      <c r="J8567" s="295">
        <f>A8567*'Lineær programmering opg 4'!$C$11+Datatabel!C8567*'Lineær programmering opg 4'!$D$11</f>
        <v>44569.199999999721</v>
      </c>
      <c r="K8567" s="9">
        <f t="shared" si="667"/>
        <v>0</v>
      </c>
      <c r="L8567" s="9">
        <f t="shared" si="668"/>
        <v>0</v>
      </c>
    </row>
    <row r="8568" spans="1:12" ht="15" x14ac:dyDescent="0.25">
      <c r="A8568" s="167">
        <f t="shared" si="666"/>
        <v>34.440000000022636</v>
      </c>
      <c r="B8568" s="325">
        <f t="shared" si="669"/>
        <v>0.14350000000009433</v>
      </c>
      <c r="C8568" s="167">
        <f t="shared" si="665"/>
        <v>274.16999999998308</v>
      </c>
      <c r="D8568" s="167">
        <f>IF('Lineær programmering opg 4'!$M$4=0,"-",(-A8568+'Lineær programmering opg 4'!$M$4)/'Lineær programmering opg 4'!$K$4*-1)</f>
        <v>411.11999999995476</v>
      </c>
      <c r="E8568" s="167">
        <f>IF('Lineær programmering opg 4'!$M$5=0,"-",(-A8568+'Lineær programmering opg 4'!$M$5)/'Lineær programmering opg 4'!$K$5*-1)</f>
        <v>274.16999999998308</v>
      </c>
      <c r="F8568" s="167" t="str">
        <f>IF('Lineær programmering opg 4'!$E$6=0,"-",(-A8568+'Lineær programmering opg 4'!$M$6)/'Lineær programmering opg 4'!$K$6*-1)</f>
        <v>-</v>
      </c>
      <c r="G8568" s="167" t="str">
        <f>IF('Lineær programmering opg 4'!$D$7=0,"-",((-A8568+'Lineær programmering opg 4'!$M$7)/'Lineær programmering opg 4'!$K$7)*-1)</f>
        <v>-</v>
      </c>
      <c r="H8568" s="167" t="str">
        <f>IF('Lineær programmering opg 4'!$C$8=0,"-",((-A8568+'Lineær programmering opg 4'!$M$8)/'Lineær programmering opg 4'!$K$8)*-1)</f>
        <v>-</v>
      </c>
      <c r="I8568" s="167" t="str">
        <f>IF('Lineær programmering opg 4'!$D$8=0,"-",'Lineær programmering opg 4'!$G$8)</f>
        <v>-</v>
      </c>
      <c r="J8568" s="295">
        <f>A8568*'Lineær programmering opg 4'!$C$11+Datatabel!C8568*'Lineær programmering opg 4'!$D$11</f>
        <v>44569.499999999724</v>
      </c>
      <c r="K8568" s="9">
        <f t="shared" si="667"/>
        <v>0</v>
      </c>
      <c r="L8568" s="9">
        <f t="shared" si="668"/>
        <v>0</v>
      </c>
    </row>
    <row r="8569" spans="1:12" ht="15" x14ac:dyDescent="0.25">
      <c r="A8569" s="167">
        <f t="shared" si="666"/>
        <v>34.416000000022642</v>
      </c>
      <c r="B8569" s="325">
        <f t="shared" si="669"/>
        <v>0.14340000000009434</v>
      </c>
      <c r="C8569" s="167">
        <f t="shared" si="665"/>
        <v>274.18799999998305</v>
      </c>
      <c r="D8569" s="167">
        <f>IF('Lineær programmering opg 4'!$M$4=0,"-",(-A8569+'Lineær programmering opg 4'!$M$4)/'Lineær programmering opg 4'!$K$4*-1)</f>
        <v>411.1679999999547</v>
      </c>
      <c r="E8569" s="167">
        <f>IF('Lineær programmering opg 4'!$M$5=0,"-",(-A8569+'Lineær programmering opg 4'!$M$5)/'Lineær programmering opg 4'!$K$5*-1)</f>
        <v>274.18799999998305</v>
      </c>
      <c r="F8569" s="167" t="str">
        <f>IF('Lineær programmering opg 4'!$E$6=0,"-",(-A8569+'Lineær programmering opg 4'!$M$6)/'Lineær programmering opg 4'!$K$6*-1)</f>
        <v>-</v>
      </c>
      <c r="G8569" s="167" t="str">
        <f>IF('Lineær programmering opg 4'!$D$7=0,"-",((-A8569+'Lineær programmering opg 4'!$M$7)/'Lineær programmering opg 4'!$K$7)*-1)</f>
        <v>-</v>
      </c>
      <c r="H8569" s="167" t="str">
        <f>IF('Lineær programmering opg 4'!$C$8=0,"-",((-A8569+'Lineær programmering opg 4'!$M$8)/'Lineær programmering opg 4'!$K$8)*-1)</f>
        <v>-</v>
      </c>
      <c r="I8569" s="167" t="str">
        <f>IF('Lineær programmering opg 4'!$D$8=0,"-",'Lineær programmering opg 4'!$G$8)</f>
        <v>-</v>
      </c>
      <c r="J8569" s="295">
        <f>A8569*'Lineær programmering opg 4'!$C$11+Datatabel!C8569*'Lineær programmering opg 4'!$D$11</f>
        <v>44569.799999999719</v>
      </c>
      <c r="K8569" s="9">
        <f t="shared" si="667"/>
        <v>0</v>
      </c>
      <c r="L8569" s="9">
        <f t="shared" si="668"/>
        <v>0</v>
      </c>
    </row>
    <row r="8570" spans="1:12" ht="15" x14ac:dyDescent="0.25">
      <c r="A8570" s="167">
        <f t="shared" si="666"/>
        <v>34.392000000022648</v>
      </c>
      <c r="B8570" s="325">
        <f t="shared" si="669"/>
        <v>0.14330000000009435</v>
      </c>
      <c r="C8570" s="167">
        <f t="shared" si="665"/>
        <v>274.20599999998302</v>
      </c>
      <c r="D8570" s="167">
        <f>IF('Lineær programmering opg 4'!$M$4=0,"-",(-A8570+'Lineær programmering opg 4'!$M$4)/'Lineær programmering opg 4'!$K$4*-1)</f>
        <v>411.2159999999547</v>
      </c>
      <c r="E8570" s="167">
        <f>IF('Lineær programmering opg 4'!$M$5=0,"-",(-A8570+'Lineær programmering opg 4'!$M$5)/'Lineær programmering opg 4'!$K$5*-1)</f>
        <v>274.20599999998302</v>
      </c>
      <c r="F8570" s="167" t="str">
        <f>IF('Lineær programmering opg 4'!$E$6=0,"-",(-A8570+'Lineær programmering opg 4'!$M$6)/'Lineær programmering opg 4'!$K$6*-1)</f>
        <v>-</v>
      </c>
      <c r="G8570" s="167" t="str">
        <f>IF('Lineær programmering opg 4'!$D$7=0,"-",((-A8570+'Lineær programmering opg 4'!$M$7)/'Lineær programmering opg 4'!$K$7)*-1)</f>
        <v>-</v>
      </c>
      <c r="H8570" s="167" t="str">
        <f>IF('Lineær programmering opg 4'!$C$8=0,"-",((-A8570+'Lineær programmering opg 4'!$M$8)/'Lineær programmering opg 4'!$K$8)*-1)</f>
        <v>-</v>
      </c>
      <c r="I8570" s="167" t="str">
        <f>IF('Lineær programmering opg 4'!$D$8=0,"-",'Lineær programmering opg 4'!$G$8)</f>
        <v>-</v>
      </c>
      <c r="J8570" s="295">
        <f>A8570*'Lineær programmering opg 4'!$C$11+Datatabel!C8570*'Lineær programmering opg 4'!$D$11</f>
        <v>44570.099999999722</v>
      </c>
      <c r="K8570" s="9">
        <f t="shared" si="667"/>
        <v>0</v>
      </c>
      <c r="L8570" s="9">
        <f t="shared" si="668"/>
        <v>0</v>
      </c>
    </row>
    <row r="8571" spans="1:12" ht="15" x14ac:dyDescent="0.25">
      <c r="A8571" s="167">
        <f t="shared" si="666"/>
        <v>34.368000000022647</v>
      </c>
      <c r="B8571" s="325">
        <f t="shared" si="669"/>
        <v>0.14320000000009436</v>
      </c>
      <c r="C8571" s="167">
        <f t="shared" si="665"/>
        <v>274.22399999998299</v>
      </c>
      <c r="D8571" s="167">
        <f>IF('Lineær programmering opg 4'!$M$4=0,"-",(-A8571+'Lineær programmering opg 4'!$M$4)/'Lineær programmering opg 4'!$K$4*-1)</f>
        <v>411.26399999995471</v>
      </c>
      <c r="E8571" s="167">
        <f>IF('Lineær programmering opg 4'!$M$5=0,"-",(-A8571+'Lineær programmering opg 4'!$M$5)/'Lineær programmering opg 4'!$K$5*-1)</f>
        <v>274.22399999998299</v>
      </c>
      <c r="F8571" s="167" t="str">
        <f>IF('Lineær programmering opg 4'!$E$6=0,"-",(-A8571+'Lineær programmering opg 4'!$M$6)/'Lineær programmering opg 4'!$K$6*-1)</f>
        <v>-</v>
      </c>
      <c r="G8571" s="167" t="str">
        <f>IF('Lineær programmering opg 4'!$D$7=0,"-",((-A8571+'Lineær programmering opg 4'!$M$7)/'Lineær programmering opg 4'!$K$7)*-1)</f>
        <v>-</v>
      </c>
      <c r="H8571" s="167" t="str">
        <f>IF('Lineær programmering opg 4'!$C$8=0,"-",((-A8571+'Lineær programmering opg 4'!$M$8)/'Lineær programmering opg 4'!$K$8)*-1)</f>
        <v>-</v>
      </c>
      <c r="I8571" s="167" t="str">
        <f>IF('Lineær programmering opg 4'!$D$8=0,"-",'Lineær programmering opg 4'!$G$8)</f>
        <v>-</v>
      </c>
      <c r="J8571" s="295">
        <f>A8571*'Lineær programmering opg 4'!$C$11+Datatabel!C8571*'Lineær programmering opg 4'!$D$11</f>
        <v>44570.399999999718</v>
      </c>
      <c r="K8571" s="9">
        <f t="shared" si="667"/>
        <v>0</v>
      </c>
      <c r="L8571" s="9">
        <f t="shared" si="668"/>
        <v>0</v>
      </c>
    </row>
    <row r="8572" spans="1:12" ht="15" x14ac:dyDescent="0.25">
      <c r="A8572" s="167">
        <f t="shared" si="666"/>
        <v>34.344000000022646</v>
      </c>
      <c r="B8572" s="325">
        <f t="shared" si="669"/>
        <v>0.14310000000009437</v>
      </c>
      <c r="C8572" s="167">
        <f t="shared" si="665"/>
        <v>274.24199999998302</v>
      </c>
      <c r="D8572" s="167">
        <f>IF('Lineær programmering opg 4'!$M$4=0,"-",(-A8572+'Lineær programmering opg 4'!$M$4)/'Lineær programmering opg 4'!$K$4*-1)</f>
        <v>411.31199999995471</v>
      </c>
      <c r="E8572" s="167">
        <f>IF('Lineær programmering opg 4'!$M$5=0,"-",(-A8572+'Lineær programmering opg 4'!$M$5)/'Lineær programmering opg 4'!$K$5*-1)</f>
        <v>274.24199999998302</v>
      </c>
      <c r="F8572" s="167" t="str">
        <f>IF('Lineær programmering opg 4'!$E$6=0,"-",(-A8572+'Lineær programmering opg 4'!$M$6)/'Lineær programmering opg 4'!$K$6*-1)</f>
        <v>-</v>
      </c>
      <c r="G8572" s="167" t="str">
        <f>IF('Lineær programmering opg 4'!$D$7=0,"-",((-A8572+'Lineær programmering opg 4'!$M$7)/'Lineær programmering opg 4'!$K$7)*-1)</f>
        <v>-</v>
      </c>
      <c r="H8572" s="167" t="str">
        <f>IF('Lineær programmering opg 4'!$C$8=0,"-",((-A8572+'Lineær programmering opg 4'!$M$8)/'Lineær programmering opg 4'!$K$8)*-1)</f>
        <v>-</v>
      </c>
      <c r="I8572" s="167" t="str">
        <f>IF('Lineær programmering opg 4'!$D$8=0,"-",'Lineær programmering opg 4'!$G$8)</f>
        <v>-</v>
      </c>
      <c r="J8572" s="295">
        <f>A8572*'Lineær programmering opg 4'!$C$11+Datatabel!C8572*'Lineær programmering opg 4'!$D$11</f>
        <v>44570.699999999721</v>
      </c>
      <c r="K8572" s="9">
        <f t="shared" si="667"/>
        <v>0</v>
      </c>
      <c r="L8572" s="9">
        <f t="shared" si="668"/>
        <v>0</v>
      </c>
    </row>
    <row r="8573" spans="1:12" ht="15" x14ac:dyDescent="0.25">
      <c r="A8573" s="167">
        <f t="shared" si="666"/>
        <v>34.320000000022652</v>
      </c>
      <c r="B8573" s="325">
        <f t="shared" si="669"/>
        <v>0.14300000000009438</v>
      </c>
      <c r="C8573" s="167">
        <f t="shared" si="665"/>
        <v>274.25999999998299</v>
      </c>
      <c r="D8573" s="167">
        <f>IF('Lineær programmering opg 4'!$M$4=0,"-",(-A8573+'Lineær programmering opg 4'!$M$4)/'Lineær programmering opg 4'!$K$4*-1)</f>
        <v>411.35999999995471</v>
      </c>
      <c r="E8573" s="167">
        <f>IF('Lineær programmering opg 4'!$M$5=0,"-",(-A8573+'Lineær programmering opg 4'!$M$5)/'Lineær programmering opg 4'!$K$5*-1)</f>
        <v>274.25999999998299</v>
      </c>
      <c r="F8573" s="167" t="str">
        <f>IF('Lineær programmering opg 4'!$E$6=0,"-",(-A8573+'Lineær programmering opg 4'!$M$6)/'Lineær programmering opg 4'!$K$6*-1)</f>
        <v>-</v>
      </c>
      <c r="G8573" s="167" t="str">
        <f>IF('Lineær programmering opg 4'!$D$7=0,"-",((-A8573+'Lineær programmering opg 4'!$M$7)/'Lineær programmering opg 4'!$K$7)*-1)</f>
        <v>-</v>
      </c>
      <c r="H8573" s="167" t="str">
        <f>IF('Lineær programmering opg 4'!$C$8=0,"-",((-A8573+'Lineær programmering opg 4'!$M$8)/'Lineær programmering opg 4'!$K$8)*-1)</f>
        <v>-</v>
      </c>
      <c r="I8573" s="167" t="str">
        <f>IF('Lineær programmering opg 4'!$D$8=0,"-",'Lineær programmering opg 4'!$G$8)</f>
        <v>-</v>
      </c>
      <c r="J8573" s="295">
        <f>A8573*'Lineær programmering opg 4'!$C$11+Datatabel!C8573*'Lineær programmering opg 4'!$D$11</f>
        <v>44570.999999999709</v>
      </c>
      <c r="K8573" s="9">
        <f t="shared" si="667"/>
        <v>0</v>
      </c>
      <c r="L8573" s="9">
        <f t="shared" si="668"/>
        <v>0</v>
      </c>
    </row>
    <row r="8574" spans="1:12" ht="15" x14ac:dyDescent="0.25">
      <c r="A8574" s="167">
        <f t="shared" si="666"/>
        <v>34.296000000022659</v>
      </c>
      <c r="B8574" s="325">
        <f t="shared" si="669"/>
        <v>0.1429000000000944</v>
      </c>
      <c r="C8574" s="167">
        <f t="shared" si="665"/>
        <v>274.27799999998302</v>
      </c>
      <c r="D8574" s="167">
        <f>IF('Lineær programmering opg 4'!$M$4=0,"-",(-A8574+'Lineær programmering opg 4'!$M$4)/'Lineær programmering opg 4'!$K$4*-1)</f>
        <v>411.40799999995465</v>
      </c>
      <c r="E8574" s="167">
        <f>IF('Lineær programmering opg 4'!$M$5=0,"-",(-A8574+'Lineær programmering opg 4'!$M$5)/'Lineær programmering opg 4'!$K$5*-1)</f>
        <v>274.27799999998302</v>
      </c>
      <c r="F8574" s="167" t="str">
        <f>IF('Lineær programmering opg 4'!$E$6=0,"-",(-A8574+'Lineær programmering opg 4'!$M$6)/'Lineær programmering opg 4'!$K$6*-1)</f>
        <v>-</v>
      </c>
      <c r="G8574" s="167" t="str">
        <f>IF('Lineær programmering opg 4'!$D$7=0,"-",((-A8574+'Lineær programmering opg 4'!$M$7)/'Lineær programmering opg 4'!$K$7)*-1)</f>
        <v>-</v>
      </c>
      <c r="H8574" s="167" t="str">
        <f>IF('Lineær programmering opg 4'!$C$8=0,"-",((-A8574+'Lineær programmering opg 4'!$M$8)/'Lineær programmering opg 4'!$K$8)*-1)</f>
        <v>-</v>
      </c>
      <c r="I8574" s="167" t="str">
        <f>IF('Lineær programmering opg 4'!$D$8=0,"-",'Lineær programmering opg 4'!$G$8)</f>
        <v>-</v>
      </c>
      <c r="J8574" s="295">
        <f>A8574*'Lineær programmering opg 4'!$C$11+Datatabel!C8574*'Lineær programmering opg 4'!$D$11</f>
        <v>44571.299999999719</v>
      </c>
      <c r="K8574" s="9">
        <f t="shared" si="667"/>
        <v>0</v>
      </c>
      <c r="L8574" s="9">
        <f t="shared" si="668"/>
        <v>0</v>
      </c>
    </row>
    <row r="8575" spans="1:12" ht="15" x14ac:dyDescent="0.25">
      <c r="A8575" s="167">
        <f t="shared" si="666"/>
        <v>34.272000000022658</v>
      </c>
      <c r="B8575" s="325">
        <f t="shared" si="669"/>
        <v>0.14280000000009441</v>
      </c>
      <c r="C8575" s="167">
        <f t="shared" si="665"/>
        <v>274.295999999983</v>
      </c>
      <c r="D8575" s="167">
        <f>IF('Lineær programmering opg 4'!$M$4=0,"-",(-A8575+'Lineær programmering opg 4'!$M$4)/'Lineær programmering opg 4'!$K$4*-1)</f>
        <v>411.45599999995466</v>
      </c>
      <c r="E8575" s="167">
        <f>IF('Lineær programmering opg 4'!$M$5=0,"-",(-A8575+'Lineær programmering opg 4'!$M$5)/'Lineær programmering opg 4'!$K$5*-1)</f>
        <v>274.295999999983</v>
      </c>
      <c r="F8575" s="167" t="str">
        <f>IF('Lineær programmering opg 4'!$E$6=0,"-",(-A8575+'Lineær programmering opg 4'!$M$6)/'Lineær programmering opg 4'!$K$6*-1)</f>
        <v>-</v>
      </c>
      <c r="G8575" s="167" t="str">
        <f>IF('Lineær programmering opg 4'!$D$7=0,"-",((-A8575+'Lineær programmering opg 4'!$M$7)/'Lineær programmering opg 4'!$K$7)*-1)</f>
        <v>-</v>
      </c>
      <c r="H8575" s="167" t="str">
        <f>IF('Lineær programmering opg 4'!$C$8=0,"-",((-A8575+'Lineær programmering opg 4'!$M$8)/'Lineær programmering opg 4'!$K$8)*-1)</f>
        <v>-</v>
      </c>
      <c r="I8575" s="167" t="str">
        <f>IF('Lineær programmering opg 4'!$D$8=0,"-",'Lineær programmering opg 4'!$G$8)</f>
        <v>-</v>
      </c>
      <c r="J8575" s="295">
        <f>A8575*'Lineær programmering opg 4'!$C$11+Datatabel!C8575*'Lineær programmering opg 4'!$D$11</f>
        <v>44571.599999999715</v>
      </c>
      <c r="K8575" s="9">
        <f t="shared" si="667"/>
        <v>0</v>
      </c>
      <c r="L8575" s="9">
        <f t="shared" si="668"/>
        <v>0</v>
      </c>
    </row>
    <row r="8576" spans="1:12" ht="15" x14ac:dyDescent="0.25">
      <c r="A8576" s="167">
        <f t="shared" si="666"/>
        <v>34.248000000022657</v>
      </c>
      <c r="B8576" s="325">
        <f t="shared" si="669"/>
        <v>0.14270000000009442</v>
      </c>
      <c r="C8576" s="167">
        <f t="shared" si="665"/>
        <v>274.31399999998303</v>
      </c>
      <c r="D8576" s="167">
        <f>IF('Lineær programmering opg 4'!$M$4=0,"-",(-A8576+'Lineær programmering opg 4'!$M$4)/'Lineær programmering opg 4'!$K$4*-1)</f>
        <v>411.50399999995466</v>
      </c>
      <c r="E8576" s="167">
        <f>IF('Lineær programmering opg 4'!$M$5=0,"-",(-A8576+'Lineær programmering opg 4'!$M$5)/'Lineær programmering opg 4'!$K$5*-1)</f>
        <v>274.31399999998303</v>
      </c>
      <c r="F8576" s="167" t="str">
        <f>IF('Lineær programmering opg 4'!$E$6=0,"-",(-A8576+'Lineær programmering opg 4'!$M$6)/'Lineær programmering opg 4'!$K$6*-1)</f>
        <v>-</v>
      </c>
      <c r="G8576" s="167" t="str">
        <f>IF('Lineær programmering opg 4'!$D$7=0,"-",((-A8576+'Lineær programmering opg 4'!$M$7)/'Lineær programmering opg 4'!$K$7)*-1)</f>
        <v>-</v>
      </c>
      <c r="H8576" s="167" t="str">
        <f>IF('Lineær programmering opg 4'!$C$8=0,"-",((-A8576+'Lineær programmering opg 4'!$M$8)/'Lineær programmering opg 4'!$K$8)*-1)</f>
        <v>-</v>
      </c>
      <c r="I8576" s="167" t="str">
        <f>IF('Lineær programmering opg 4'!$D$8=0,"-",'Lineær programmering opg 4'!$G$8)</f>
        <v>-</v>
      </c>
      <c r="J8576" s="295">
        <f>A8576*'Lineær programmering opg 4'!$C$11+Datatabel!C8576*'Lineær programmering opg 4'!$D$11</f>
        <v>44571.899999999718</v>
      </c>
      <c r="K8576" s="9">
        <f t="shared" si="667"/>
        <v>0</v>
      </c>
      <c r="L8576" s="9">
        <f t="shared" si="668"/>
        <v>0</v>
      </c>
    </row>
    <row r="8577" spans="1:12" ht="15" x14ac:dyDescent="0.25">
      <c r="A8577" s="167">
        <f t="shared" si="666"/>
        <v>34.224000000022663</v>
      </c>
      <c r="B8577" s="325">
        <f t="shared" si="669"/>
        <v>0.14260000000009443</v>
      </c>
      <c r="C8577" s="167">
        <f t="shared" si="665"/>
        <v>274.331999999983</v>
      </c>
      <c r="D8577" s="167">
        <f>IF('Lineær programmering opg 4'!$M$4=0,"-",(-A8577+'Lineær programmering opg 4'!$M$4)/'Lineær programmering opg 4'!$K$4*-1)</f>
        <v>411.55199999995466</v>
      </c>
      <c r="E8577" s="167">
        <f>IF('Lineær programmering opg 4'!$M$5=0,"-",(-A8577+'Lineær programmering opg 4'!$M$5)/'Lineær programmering opg 4'!$K$5*-1)</f>
        <v>274.331999999983</v>
      </c>
      <c r="F8577" s="167" t="str">
        <f>IF('Lineær programmering opg 4'!$E$6=0,"-",(-A8577+'Lineær programmering opg 4'!$M$6)/'Lineær programmering opg 4'!$K$6*-1)</f>
        <v>-</v>
      </c>
      <c r="G8577" s="167" t="str">
        <f>IF('Lineær programmering opg 4'!$D$7=0,"-",((-A8577+'Lineær programmering opg 4'!$M$7)/'Lineær programmering opg 4'!$K$7)*-1)</f>
        <v>-</v>
      </c>
      <c r="H8577" s="167" t="str">
        <f>IF('Lineær programmering opg 4'!$C$8=0,"-",((-A8577+'Lineær programmering opg 4'!$M$8)/'Lineær programmering opg 4'!$K$8)*-1)</f>
        <v>-</v>
      </c>
      <c r="I8577" s="167" t="str">
        <f>IF('Lineær programmering opg 4'!$D$8=0,"-",'Lineær programmering opg 4'!$G$8)</f>
        <v>-</v>
      </c>
      <c r="J8577" s="295">
        <f>A8577*'Lineær programmering opg 4'!$C$11+Datatabel!C8577*'Lineær programmering opg 4'!$D$11</f>
        <v>44572.199999999713</v>
      </c>
      <c r="K8577" s="9">
        <f t="shared" si="667"/>
        <v>0</v>
      </c>
      <c r="L8577" s="9">
        <f t="shared" si="668"/>
        <v>0</v>
      </c>
    </row>
    <row r="8578" spans="1:12" ht="15" x14ac:dyDescent="0.25">
      <c r="A8578" s="167">
        <f t="shared" si="666"/>
        <v>34.200000000022669</v>
      </c>
      <c r="B8578" s="325">
        <f t="shared" si="669"/>
        <v>0.14250000000009444</v>
      </c>
      <c r="C8578" s="167">
        <f t="shared" si="665"/>
        <v>274.34999999998303</v>
      </c>
      <c r="D8578" s="167">
        <f>IF('Lineær programmering opg 4'!$M$4=0,"-",(-A8578+'Lineær programmering opg 4'!$M$4)/'Lineær programmering opg 4'!$K$4*-1)</f>
        <v>411.59999999995466</v>
      </c>
      <c r="E8578" s="167">
        <f>IF('Lineær programmering opg 4'!$M$5=0,"-",(-A8578+'Lineær programmering opg 4'!$M$5)/'Lineær programmering opg 4'!$K$5*-1)</f>
        <v>274.34999999998303</v>
      </c>
      <c r="F8578" s="167" t="str">
        <f>IF('Lineær programmering opg 4'!$E$6=0,"-",(-A8578+'Lineær programmering opg 4'!$M$6)/'Lineær programmering opg 4'!$K$6*-1)</f>
        <v>-</v>
      </c>
      <c r="G8578" s="167" t="str">
        <f>IF('Lineær programmering opg 4'!$D$7=0,"-",((-A8578+'Lineær programmering opg 4'!$M$7)/'Lineær programmering opg 4'!$K$7)*-1)</f>
        <v>-</v>
      </c>
      <c r="H8578" s="167" t="str">
        <f>IF('Lineær programmering opg 4'!$C$8=0,"-",((-A8578+'Lineær programmering opg 4'!$M$8)/'Lineær programmering opg 4'!$K$8)*-1)</f>
        <v>-</v>
      </c>
      <c r="I8578" s="167" t="str">
        <f>IF('Lineær programmering opg 4'!$D$8=0,"-",'Lineær programmering opg 4'!$G$8)</f>
        <v>-</v>
      </c>
      <c r="J8578" s="295">
        <f>A8578*'Lineær programmering opg 4'!$C$11+Datatabel!C8578*'Lineær programmering opg 4'!$D$11</f>
        <v>44572.499999999724</v>
      </c>
      <c r="K8578" s="9">
        <f t="shared" si="667"/>
        <v>0</v>
      </c>
      <c r="L8578" s="9">
        <f t="shared" si="668"/>
        <v>0</v>
      </c>
    </row>
    <row r="8579" spans="1:12" ht="15" x14ac:dyDescent="0.25">
      <c r="A8579" s="167">
        <f t="shared" si="666"/>
        <v>34.176000000022668</v>
      </c>
      <c r="B8579" s="325">
        <f t="shared" si="669"/>
        <v>0.14240000000009445</v>
      </c>
      <c r="C8579" s="167">
        <f t="shared" ref="C8579:C8642" si="670">MIN(D8579,E8579,F8579,G8579,H8579,I8579)</f>
        <v>274.367999999983</v>
      </c>
      <c r="D8579" s="167">
        <f>IF('Lineær programmering opg 4'!$M$4=0,"-",(-A8579+'Lineær programmering opg 4'!$M$4)/'Lineær programmering opg 4'!$K$4*-1)</f>
        <v>411.64799999995466</v>
      </c>
      <c r="E8579" s="167">
        <f>IF('Lineær programmering opg 4'!$M$5=0,"-",(-A8579+'Lineær programmering opg 4'!$M$5)/'Lineær programmering opg 4'!$K$5*-1)</f>
        <v>274.367999999983</v>
      </c>
      <c r="F8579" s="167" t="str">
        <f>IF('Lineær programmering opg 4'!$E$6=0,"-",(-A8579+'Lineær programmering opg 4'!$M$6)/'Lineær programmering opg 4'!$K$6*-1)</f>
        <v>-</v>
      </c>
      <c r="G8579" s="167" t="str">
        <f>IF('Lineær programmering opg 4'!$D$7=0,"-",((-A8579+'Lineær programmering opg 4'!$M$7)/'Lineær programmering opg 4'!$K$7)*-1)</f>
        <v>-</v>
      </c>
      <c r="H8579" s="167" t="str">
        <f>IF('Lineær programmering opg 4'!$C$8=0,"-",((-A8579+'Lineær programmering opg 4'!$M$8)/'Lineær programmering opg 4'!$K$8)*-1)</f>
        <v>-</v>
      </c>
      <c r="I8579" s="167" t="str">
        <f>IF('Lineær programmering opg 4'!$D$8=0,"-",'Lineær programmering opg 4'!$G$8)</f>
        <v>-</v>
      </c>
      <c r="J8579" s="295">
        <f>A8579*'Lineær programmering opg 4'!$C$11+Datatabel!C8579*'Lineær programmering opg 4'!$D$11</f>
        <v>44572.799999999719</v>
      </c>
      <c r="K8579" s="9">
        <f t="shared" si="667"/>
        <v>0</v>
      </c>
      <c r="L8579" s="9">
        <f t="shared" si="668"/>
        <v>0</v>
      </c>
    </row>
    <row r="8580" spans="1:12" ht="15" x14ac:dyDescent="0.25">
      <c r="A8580" s="167">
        <f t="shared" ref="A8580:A8643" si="671">$A$3*B8580</f>
        <v>34.152000000022667</v>
      </c>
      <c r="B8580" s="325">
        <f t="shared" si="669"/>
        <v>0.14230000000009446</v>
      </c>
      <c r="C8580" s="167">
        <f t="shared" si="670"/>
        <v>274.38599999998303</v>
      </c>
      <c r="D8580" s="167">
        <f>IF('Lineær programmering opg 4'!$M$4=0,"-",(-A8580+'Lineær programmering opg 4'!$M$4)/'Lineær programmering opg 4'!$K$4*-1)</f>
        <v>411.69599999995467</v>
      </c>
      <c r="E8580" s="167">
        <f>IF('Lineær programmering opg 4'!$M$5=0,"-",(-A8580+'Lineær programmering opg 4'!$M$5)/'Lineær programmering opg 4'!$K$5*-1)</f>
        <v>274.38599999998303</v>
      </c>
      <c r="F8580" s="167" t="str">
        <f>IF('Lineær programmering opg 4'!$E$6=0,"-",(-A8580+'Lineær programmering opg 4'!$M$6)/'Lineær programmering opg 4'!$K$6*-1)</f>
        <v>-</v>
      </c>
      <c r="G8580" s="167" t="str">
        <f>IF('Lineær programmering opg 4'!$D$7=0,"-",((-A8580+'Lineær programmering opg 4'!$M$7)/'Lineær programmering opg 4'!$K$7)*-1)</f>
        <v>-</v>
      </c>
      <c r="H8580" s="167" t="str">
        <f>IF('Lineær programmering opg 4'!$C$8=0,"-",((-A8580+'Lineær programmering opg 4'!$M$8)/'Lineær programmering opg 4'!$K$8)*-1)</f>
        <v>-</v>
      </c>
      <c r="I8580" s="167" t="str">
        <f>IF('Lineær programmering opg 4'!$D$8=0,"-",'Lineær programmering opg 4'!$G$8)</f>
        <v>-</v>
      </c>
      <c r="J8580" s="295">
        <f>A8580*'Lineær programmering opg 4'!$C$11+Datatabel!C8580*'Lineær programmering opg 4'!$D$11</f>
        <v>44573.099999999722</v>
      </c>
      <c r="K8580" s="9">
        <f t="shared" ref="K8580:K8643" si="672">IF($J$10004=J8580,A8580,0)</f>
        <v>0</v>
      </c>
      <c r="L8580" s="9">
        <f t="shared" ref="L8580:L8643" si="673">IF(J8580=$J$10004,C8580,0)</f>
        <v>0</v>
      </c>
    </row>
    <row r="8581" spans="1:12" ht="15" x14ac:dyDescent="0.25">
      <c r="A8581" s="167">
        <f t="shared" si="671"/>
        <v>34.128000000022674</v>
      </c>
      <c r="B8581" s="325">
        <f t="shared" ref="B8581:B8644" si="674">B8580-0.01%</f>
        <v>0.14220000000009447</v>
      </c>
      <c r="C8581" s="167">
        <f t="shared" si="670"/>
        <v>274.403999999983</v>
      </c>
      <c r="D8581" s="167">
        <f>IF('Lineær programmering opg 4'!$M$4=0,"-",(-A8581+'Lineær programmering opg 4'!$M$4)/'Lineær programmering opg 4'!$K$4*-1)</f>
        <v>411.74399999995467</v>
      </c>
      <c r="E8581" s="167">
        <f>IF('Lineær programmering opg 4'!$M$5=0,"-",(-A8581+'Lineær programmering opg 4'!$M$5)/'Lineær programmering opg 4'!$K$5*-1)</f>
        <v>274.403999999983</v>
      </c>
      <c r="F8581" s="167" t="str">
        <f>IF('Lineær programmering opg 4'!$E$6=0,"-",(-A8581+'Lineær programmering opg 4'!$M$6)/'Lineær programmering opg 4'!$K$6*-1)</f>
        <v>-</v>
      </c>
      <c r="G8581" s="167" t="str">
        <f>IF('Lineær programmering opg 4'!$D$7=0,"-",((-A8581+'Lineær programmering opg 4'!$M$7)/'Lineær programmering opg 4'!$K$7)*-1)</f>
        <v>-</v>
      </c>
      <c r="H8581" s="167" t="str">
        <f>IF('Lineær programmering opg 4'!$C$8=0,"-",((-A8581+'Lineær programmering opg 4'!$M$8)/'Lineær programmering opg 4'!$K$8)*-1)</f>
        <v>-</v>
      </c>
      <c r="I8581" s="167" t="str">
        <f>IF('Lineær programmering opg 4'!$D$8=0,"-",'Lineær programmering opg 4'!$G$8)</f>
        <v>-</v>
      </c>
      <c r="J8581" s="295">
        <f>A8581*'Lineær programmering opg 4'!$C$11+Datatabel!C8581*'Lineær programmering opg 4'!$D$11</f>
        <v>44573.399999999718</v>
      </c>
      <c r="K8581" s="9">
        <f t="shared" si="672"/>
        <v>0</v>
      </c>
      <c r="L8581" s="9">
        <f t="shared" si="673"/>
        <v>0</v>
      </c>
    </row>
    <row r="8582" spans="1:12" ht="15" x14ac:dyDescent="0.25">
      <c r="A8582" s="167">
        <f t="shared" si="671"/>
        <v>34.10400000002268</v>
      </c>
      <c r="B8582" s="325">
        <f t="shared" si="674"/>
        <v>0.14210000000009448</v>
      </c>
      <c r="C8582" s="167">
        <f t="shared" si="670"/>
        <v>274.42199999998303</v>
      </c>
      <c r="D8582" s="167">
        <f>IF('Lineær programmering opg 4'!$M$4=0,"-",(-A8582+'Lineær programmering opg 4'!$M$4)/'Lineær programmering opg 4'!$K$4*-1)</f>
        <v>411.79199999995467</v>
      </c>
      <c r="E8582" s="167">
        <f>IF('Lineær programmering opg 4'!$M$5=0,"-",(-A8582+'Lineær programmering opg 4'!$M$5)/'Lineær programmering opg 4'!$K$5*-1)</f>
        <v>274.42199999998303</v>
      </c>
      <c r="F8582" s="167" t="str">
        <f>IF('Lineær programmering opg 4'!$E$6=0,"-",(-A8582+'Lineær programmering opg 4'!$M$6)/'Lineær programmering opg 4'!$K$6*-1)</f>
        <v>-</v>
      </c>
      <c r="G8582" s="167" t="str">
        <f>IF('Lineær programmering opg 4'!$D$7=0,"-",((-A8582+'Lineær programmering opg 4'!$M$7)/'Lineær programmering opg 4'!$K$7)*-1)</f>
        <v>-</v>
      </c>
      <c r="H8582" s="167" t="str">
        <f>IF('Lineær programmering opg 4'!$C$8=0,"-",((-A8582+'Lineær programmering opg 4'!$M$8)/'Lineær programmering opg 4'!$K$8)*-1)</f>
        <v>-</v>
      </c>
      <c r="I8582" s="167" t="str">
        <f>IF('Lineær programmering opg 4'!$D$8=0,"-",'Lineær programmering opg 4'!$G$8)</f>
        <v>-</v>
      </c>
      <c r="J8582" s="295">
        <f>A8582*'Lineær programmering opg 4'!$C$11+Datatabel!C8582*'Lineær programmering opg 4'!$D$11</f>
        <v>44573.699999999721</v>
      </c>
      <c r="K8582" s="9">
        <f t="shared" si="672"/>
        <v>0</v>
      </c>
      <c r="L8582" s="9">
        <f t="shared" si="673"/>
        <v>0</v>
      </c>
    </row>
    <row r="8583" spans="1:12" ht="15" x14ac:dyDescent="0.25">
      <c r="A8583" s="167">
        <f t="shared" si="671"/>
        <v>34.080000000022679</v>
      </c>
      <c r="B8583" s="325">
        <f t="shared" si="674"/>
        <v>0.1420000000000945</v>
      </c>
      <c r="C8583" s="167">
        <f t="shared" si="670"/>
        <v>274.439999999983</v>
      </c>
      <c r="D8583" s="167">
        <f>IF('Lineær programmering opg 4'!$M$4=0,"-",(-A8583+'Lineær programmering opg 4'!$M$4)/'Lineær programmering opg 4'!$K$4*-1)</f>
        <v>411.83999999995467</v>
      </c>
      <c r="E8583" s="167">
        <f>IF('Lineær programmering opg 4'!$M$5=0,"-",(-A8583+'Lineær programmering opg 4'!$M$5)/'Lineær programmering opg 4'!$K$5*-1)</f>
        <v>274.439999999983</v>
      </c>
      <c r="F8583" s="167" t="str">
        <f>IF('Lineær programmering opg 4'!$E$6=0,"-",(-A8583+'Lineær programmering opg 4'!$M$6)/'Lineær programmering opg 4'!$K$6*-1)</f>
        <v>-</v>
      </c>
      <c r="G8583" s="167" t="str">
        <f>IF('Lineær programmering opg 4'!$D$7=0,"-",((-A8583+'Lineær programmering opg 4'!$M$7)/'Lineær programmering opg 4'!$K$7)*-1)</f>
        <v>-</v>
      </c>
      <c r="H8583" s="167" t="str">
        <f>IF('Lineær programmering opg 4'!$C$8=0,"-",((-A8583+'Lineær programmering opg 4'!$M$8)/'Lineær programmering opg 4'!$K$8)*-1)</f>
        <v>-</v>
      </c>
      <c r="I8583" s="167" t="str">
        <f>IF('Lineær programmering opg 4'!$D$8=0,"-",'Lineær programmering opg 4'!$G$8)</f>
        <v>-</v>
      </c>
      <c r="J8583" s="295">
        <f>A8583*'Lineær programmering opg 4'!$C$11+Datatabel!C8583*'Lineær programmering opg 4'!$D$11</f>
        <v>44573.999999999724</v>
      </c>
      <c r="K8583" s="9">
        <f t="shared" si="672"/>
        <v>0</v>
      </c>
      <c r="L8583" s="9">
        <f t="shared" si="673"/>
        <v>0</v>
      </c>
    </row>
    <row r="8584" spans="1:12" ht="15" x14ac:dyDescent="0.25">
      <c r="A8584" s="167">
        <f t="shared" si="671"/>
        <v>34.056000000022678</v>
      </c>
      <c r="B8584" s="325">
        <f t="shared" si="674"/>
        <v>0.14190000000009451</v>
      </c>
      <c r="C8584" s="167">
        <f t="shared" si="670"/>
        <v>274.45799999998303</v>
      </c>
      <c r="D8584" s="167">
        <f>IF('Lineær programmering opg 4'!$M$4=0,"-",(-A8584+'Lineær programmering opg 4'!$M$4)/'Lineær programmering opg 4'!$K$4*-1)</f>
        <v>411.88799999995467</v>
      </c>
      <c r="E8584" s="167">
        <f>IF('Lineær programmering opg 4'!$M$5=0,"-",(-A8584+'Lineær programmering opg 4'!$M$5)/'Lineær programmering opg 4'!$K$5*-1)</f>
        <v>274.45799999998303</v>
      </c>
      <c r="F8584" s="167" t="str">
        <f>IF('Lineær programmering opg 4'!$E$6=0,"-",(-A8584+'Lineær programmering opg 4'!$M$6)/'Lineær programmering opg 4'!$K$6*-1)</f>
        <v>-</v>
      </c>
      <c r="G8584" s="167" t="str">
        <f>IF('Lineær programmering opg 4'!$D$7=0,"-",((-A8584+'Lineær programmering opg 4'!$M$7)/'Lineær programmering opg 4'!$K$7)*-1)</f>
        <v>-</v>
      </c>
      <c r="H8584" s="167" t="str">
        <f>IF('Lineær programmering opg 4'!$C$8=0,"-",((-A8584+'Lineær programmering opg 4'!$M$8)/'Lineær programmering opg 4'!$K$8)*-1)</f>
        <v>-</v>
      </c>
      <c r="I8584" s="167" t="str">
        <f>IF('Lineær programmering opg 4'!$D$8=0,"-",'Lineær programmering opg 4'!$G$8)</f>
        <v>-</v>
      </c>
      <c r="J8584" s="295">
        <f>A8584*'Lineær programmering opg 4'!$C$11+Datatabel!C8584*'Lineær programmering opg 4'!$D$11</f>
        <v>44574.299999999726</v>
      </c>
      <c r="K8584" s="9">
        <f t="shared" si="672"/>
        <v>0</v>
      </c>
      <c r="L8584" s="9">
        <f t="shared" si="673"/>
        <v>0</v>
      </c>
    </row>
    <row r="8585" spans="1:12" ht="15" x14ac:dyDescent="0.25">
      <c r="A8585" s="167">
        <f t="shared" si="671"/>
        <v>34.032000000022684</v>
      </c>
      <c r="B8585" s="325">
        <f t="shared" si="674"/>
        <v>0.14180000000009452</v>
      </c>
      <c r="C8585" s="167">
        <f t="shared" si="670"/>
        <v>274.475999999983</v>
      </c>
      <c r="D8585" s="167">
        <f>IF('Lineær programmering opg 4'!$M$4=0,"-",(-A8585+'Lineær programmering opg 4'!$M$4)/'Lineær programmering opg 4'!$K$4*-1)</f>
        <v>411.93599999995462</v>
      </c>
      <c r="E8585" s="167">
        <f>IF('Lineær programmering opg 4'!$M$5=0,"-",(-A8585+'Lineær programmering opg 4'!$M$5)/'Lineær programmering opg 4'!$K$5*-1)</f>
        <v>274.475999999983</v>
      </c>
      <c r="F8585" s="167" t="str">
        <f>IF('Lineær programmering opg 4'!$E$6=0,"-",(-A8585+'Lineær programmering opg 4'!$M$6)/'Lineær programmering opg 4'!$K$6*-1)</f>
        <v>-</v>
      </c>
      <c r="G8585" s="167" t="str">
        <f>IF('Lineær programmering opg 4'!$D$7=0,"-",((-A8585+'Lineær programmering opg 4'!$M$7)/'Lineær programmering opg 4'!$K$7)*-1)</f>
        <v>-</v>
      </c>
      <c r="H8585" s="167" t="str">
        <f>IF('Lineær programmering opg 4'!$C$8=0,"-",((-A8585+'Lineær programmering opg 4'!$M$8)/'Lineær programmering opg 4'!$K$8)*-1)</f>
        <v>-</v>
      </c>
      <c r="I8585" s="167" t="str">
        <f>IF('Lineær programmering opg 4'!$D$8=0,"-",'Lineær programmering opg 4'!$G$8)</f>
        <v>-</v>
      </c>
      <c r="J8585" s="295">
        <f>A8585*'Lineær programmering opg 4'!$C$11+Datatabel!C8585*'Lineær programmering opg 4'!$D$11</f>
        <v>44574.599999999715</v>
      </c>
      <c r="K8585" s="9">
        <f t="shared" si="672"/>
        <v>0</v>
      </c>
      <c r="L8585" s="9">
        <f t="shared" si="673"/>
        <v>0</v>
      </c>
    </row>
    <row r="8586" spans="1:12" ht="15" x14ac:dyDescent="0.25">
      <c r="A8586" s="167">
        <f t="shared" si="671"/>
        <v>34.00800000002269</v>
      </c>
      <c r="B8586" s="325">
        <f t="shared" si="674"/>
        <v>0.14170000000009453</v>
      </c>
      <c r="C8586" s="167">
        <f t="shared" si="670"/>
        <v>274.49399999998303</v>
      </c>
      <c r="D8586" s="167">
        <f>IF('Lineær programmering opg 4'!$M$4=0,"-",(-A8586+'Lineær programmering opg 4'!$M$4)/'Lineær programmering opg 4'!$K$4*-1)</f>
        <v>411.98399999995462</v>
      </c>
      <c r="E8586" s="167">
        <f>IF('Lineær programmering opg 4'!$M$5=0,"-",(-A8586+'Lineær programmering opg 4'!$M$5)/'Lineær programmering opg 4'!$K$5*-1)</f>
        <v>274.49399999998303</v>
      </c>
      <c r="F8586" s="167" t="str">
        <f>IF('Lineær programmering opg 4'!$E$6=0,"-",(-A8586+'Lineær programmering opg 4'!$M$6)/'Lineær programmering opg 4'!$K$6*-1)</f>
        <v>-</v>
      </c>
      <c r="G8586" s="167" t="str">
        <f>IF('Lineær programmering opg 4'!$D$7=0,"-",((-A8586+'Lineær programmering opg 4'!$M$7)/'Lineær programmering opg 4'!$K$7)*-1)</f>
        <v>-</v>
      </c>
      <c r="H8586" s="167" t="str">
        <f>IF('Lineær programmering opg 4'!$C$8=0,"-",((-A8586+'Lineær programmering opg 4'!$M$8)/'Lineær programmering opg 4'!$K$8)*-1)</f>
        <v>-</v>
      </c>
      <c r="I8586" s="167" t="str">
        <f>IF('Lineær programmering opg 4'!$D$8=0,"-",'Lineær programmering opg 4'!$G$8)</f>
        <v>-</v>
      </c>
      <c r="J8586" s="295">
        <f>A8586*'Lineær programmering opg 4'!$C$11+Datatabel!C8586*'Lineær programmering opg 4'!$D$11</f>
        <v>44574.899999999718</v>
      </c>
      <c r="K8586" s="9">
        <f t="shared" si="672"/>
        <v>0</v>
      </c>
      <c r="L8586" s="9">
        <f t="shared" si="673"/>
        <v>0</v>
      </c>
    </row>
    <row r="8587" spans="1:12" ht="15" x14ac:dyDescent="0.25">
      <c r="A8587" s="167">
        <f t="shared" si="671"/>
        <v>33.984000000022689</v>
      </c>
      <c r="B8587" s="325">
        <f t="shared" si="674"/>
        <v>0.14160000000009454</v>
      </c>
      <c r="C8587" s="167">
        <f t="shared" si="670"/>
        <v>274.511999999983</v>
      </c>
      <c r="D8587" s="167">
        <f>IF('Lineær programmering opg 4'!$M$4=0,"-",(-A8587+'Lineær programmering opg 4'!$M$4)/'Lineær programmering opg 4'!$K$4*-1)</f>
        <v>412.03199999995462</v>
      </c>
      <c r="E8587" s="167">
        <f>IF('Lineær programmering opg 4'!$M$5=0,"-",(-A8587+'Lineær programmering opg 4'!$M$5)/'Lineær programmering opg 4'!$K$5*-1)</f>
        <v>274.511999999983</v>
      </c>
      <c r="F8587" s="167" t="str">
        <f>IF('Lineær programmering opg 4'!$E$6=0,"-",(-A8587+'Lineær programmering opg 4'!$M$6)/'Lineær programmering opg 4'!$K$6*-1)</f>
        <v>-</v>
      </c>
      <c r="G8587" s="167" t="str">
        <f>IF('Lineær programmering opg 4'!$D$7=0,"-",((-A8587+'Lineær programmering opg 4'!$M$7)/'Lineær programmering opg 4'!$K$7)*-1)</f>
        <v>-</v>
      </c>
      <c r="H8587" s="167" t="str">
        <f>IF('Lineær programmering opg 4'!$C$8=0,"-",((-A8587+'Lineær programmering opg 4'!$M$8)/'Lineær programmering opg 4'!$K$8)*-1)</f>
        <v>-</v>
      </c>
      <c r="I8587" s="167" t="str">
        <f>IF('Lineær programmering opg 4'!$D$8=0,"-",'Lineær programmering opg 4'!$G$8)</f>
        <v>-</v>
      </c>
      <c r="J8587" s="295">
        <f>A8587*'Lineær programmering opg 4'!$C$11+Datatabel!C8587*'Lineær programmering opg 4'!$D$11</f>
        <v>44575.199999999721</v>
      </c>
      <c r="K8587" s="9">
        <f t="shared" si="672"/>
        <v>0</v>
      </c>
      <c r="L8587" s="9">
        <f t="shared" si="673"/>
        <v>0</v>
      </c>
    </row>
    <row r="8588" spans="1:12" ht="15" x14ac:dyDescent="0.25">
      <c r="A8588" s="167">
        <f t="shared" si="671"/>
        <v>33.960000000022688</v>
      </c>
      <c r="B8588" s="325">
        <f t="shared" si="674"/>
        <v>0.14150000000009455</v>
      </c>
      <c r="C8588" s="167">
        <f t="shared" si="670"/>
        <v>274.52999999998303</v>
      </c>
      <c r="D8588" s="167">
        <f>IF('Lineær programmering opg 4'!$M$4=0,"-",(-A8588+'Lineær programmering opg 4'!$M$4)/'Lineær programmering opg 4'!$K$4*-1)</f>
        <v>412.07999999995462</v>
      </c>
      <c r="E8588" s="167">
        <f>IF('Lineær programmering opg 4'!$M$5=0,"-",(-A8588+'Lineær programmering opg 4'!$M$5)/'Lineær programmering opg 4'!$K$5*-1)</f>
        <v>274.52999999998303</v>
      </c>
      <c r="F8588" s="167" t="str">
        <f>IF('Lineær programmering opg 4'!$E$6=0,"-",(-A8588+'Lineær programmering opg 4'!$M$6)/'Lineær programmering opg 4'!$K$6*-1)</f>
        <v>-</v>
      </c>
      <c r="G8588" s="167" t="str">
        <f>IF('Lineær programmering opg 4'!$D$7=0,"-",((-A8588+'Lineær programmering opg 4'!$M$7)/'Lineær programmering opg 4'!$K$7)*-1)</f>
        <v>-</v>
      </c>
      <c r="H8588" s="167" t="str">
        <f>IF('Lineær programmering opg 4'!$C$8=0,"-",((-A8588+'Lineær programmering opg 4'!$M$8)/'Lineær programmering opg 4'!$K$8)*-1)</f>
        <v>-</v>
      </c>
      <c r="I8588" s="167" t="str">
        <f>IF('Lineær programmering opg 4'!$D$8=0,"-",'Lineær programmering opg 4'!$G$8)</f>
        <v>-</v>
      </c>
      <c r="J8588" s="295">
        <f>A8588*'Lineær programmering opg 4'!$C$11+Datatabel!C8588*'Lineær programmering opg 4'!$D$11</f>
        <v>44575.499999999724</v>
      </c>
      <c r="K8588" s="9">
        <f t="shared" si="672"/>
        <v>0</v>
      </c>
      <c r="L8588" s="9">
        <f t="shared" si="673"/>
        <v>0</v>
      </c>
    </row>
    <row r="8589" spans="1:12" ht="15" x14ac:dyDescent="0.25">
      <c r="A8589" s="167">
        <f t="shared" si="671"/>
        <v>33.936000000022695</v>
      </c>
      <c r="B8589" s="325">
        <f t="shared" si="674"/>
        <v>0.14140000000009456</v>
      </c>
      <c r="C8589" s="167">
        <f t="shared" si="670"/>
        <v>274.54799999998301</v>
      </c>
      <c r="D8589" s="167">
        <f>IF('Lineær programmering opg 4'!$M$4=0,"-",(-A8589+'Lineær programmering opg 4'!$M$4)/'Lineær programmering opg 4'!$K$4*-1)</f>
        <v>412.12799999995462</v>
      </c>
      <c r="E8589" s="167">
        <f>IF('Lineær programmering opg 4'!$M$5=0,"-",(-A8589+'Lineær programmering opg 4'!$M$5)/'Lineær programmering opg 4'!$K$5*-1)</f>
        <v>274.54799999998301</v>
      </c>
      <c r="F8589" s="167" t="str">
        <f>IF('Lineær programmering opg 4'!$E$6=0,"-",(-A8589+'Lineær programmering opg 4'!$M$6)/'Lineær programmering opg 4'!$K$6*-1)</f>
        <v>-</v>
      </c>
      <c r="G8589" s="167" t="str">
        <f>IF('Lineær programmering opg 4'!$D$7=0,"-",((-A8589+'Lineær programmering opg 4'!$M$7)/'Lineær programmering opg 4'!$K$7)*-1)</f>
        <v>-</v>
      </c>
      <c r="H8589" s="167" t="str">
        <f>IF('Lineær programmering opg 4'!$C$8=0,"-",((-A8589+'Lineær programmering opg 4'!$M$8)/'Lineær programmering opg 4'!$K$8)*-1)</f>
        <v>-</v>
      </c>
      <c r="I8589" s="167" t="str">
        <f>IF('Lineær programmering opg 4'!$D$8=0,"-",'Lineær programmering opg 4'!$G$8)</f>
        <v>-</v>
      </c>
      <c r="J8589" s="295">
        <f>A8589*'Lineær programmering opg 4'!$C$11+Datatabel!C8589*'Lineær programmering opg 4'!$D$11</f>
        <v>44575.799999999719</v>
      </c>
      <c r="K8589" s="9">
        <f t="shared" si="672"/>
        <v>0</v>
      </c>
      <c r="L8589" s="9">
        <f t="shared" si="673"/>
        <v>0</v>
      </c>
    </row>
    <row r="8590" spans="1:12" ht="15" x14ac:dyDescent="0.25">
      <c r="A8590" s="167">
        <f t="shared" si="671"/>
        <v>33.912000000022701</v>
      </c>
      <c r="B8590" s="325">
        <f t="shared" si="674"/>
        <v>0.14130000000009457</v>
      </c>
      <c r="C8590" s="167">
        <f t="shared" si="670"/>
        <v>274.56599999998298</v>
      </c>
      <c r="D8590" s="167">
        <f>IF('Lineær programmering opg 4'!$M$4=0,"-",(-A8590+'Lineær programmering opg 4'!$M$4)/'Lineær programmering opg 4'!$K$4*-1)</f>
        <v>412.17599999995457</v>
      </c>
      <c r="E8590" s="167">
        <f>IF('Lineær programmering opg 4'!$M$5=0,"-",(-A8590+'Lineær programmering opg 4'!$M$5)/'Lineær programmering opg 4'!$K$5*-1)</f>
        <v>274.56599999998298</v>
      </c>
      <c r="F8590" s="167" t="str">
        <f>IF('Lineær programmering opg 4'!$E$6=0,"-",(-A8590+'Lineær programmering opg 4'!$M$6)/'Lineær programmering opg 4'!$K$6*-1)</f>
        <v>-</v>
      </c>
      <c r="G8590" s="167" t="str">
        <f>IF('Lineær programmering opg 4'!$D$7=0,"-",((-A8590+'Lineær programmering opg 4'!$M$7)/'Lineær programmering opg 4'!$K$7)*-1)</f>
        <v>-</v>
      </c>
      <c r="H8590" s="167" t="str">
        <f>IF('Lineær programmering opg 4'!$C$8=0,"-",((-A8590+'Lineær programmering opg 4'!$M$8)/'Lineær programmering opg 4'!$K$8)*-1)</f>
        <v>-</v>
      </c>
      <c r="I8590" s="167" t="str">
        <f>IF('Lineær programmering opg 4'!$D$8=0,"-",'Lineær programmering opg 4'!$G$8)</f>
        <v>-</v>
      </c>
      <c r="J8590" s="295">
        <f>A8590*'Lineær programmering opg 4'!$C$11+Datatabel!C8590*'Lineær programmering opg 4'!$D$11</f>
        <v>44576.099999999715</v>
      </c>
      <c r="K8590" s="9">
        <f t="shared" si="672"/>
        <v>0</v>
      </c>
      <c r="L8590" s="9">
        <f t="shared" si="673"/>
        <v>0</v>
      </c>
    </row>
    <row r="8591" spans="1:12" ht="15" x14ac:dyDescent="0.25">
      <c r="A8591" s="167">
        <f t="shared" si="671"/>
        <v>33.8880000000227</v>
      </c>
      <c r="B8591" s="325">
        <f t="shared" si="674"/>
        <v>0.14120000000009458</v>
      </c>
      <c r="C8591" s="167">
        <f t="shared" si="670"/>
        <v>274.58399999998301</v>
      </c>
      <c r="D8591" s="167">
        <f>IF('Lineær programmering opg 4'!$M$4=0,"-",(-A8591+'Lineær programmering opg 4'!$M$4)/'Lineær programmering opg 4'!$K$4*-1)</f>
        <v>412.22399999995457</v>
      </c>
      <c r="E8591" s="167">
        <f>IF('Lineær programmering opg 4'!$M$5=0,"-",(-A8591+'Lineær programmering opg 4'!$M$5)/'Lineær programmering opg 4'!$K$5*-1)</f>
        <v>274.58399999998301</v>
      </c>
      <c r="F8591" s="167" t="str">
        <f>IF('Lineær programmering opg 4'!$E$6=0,"-",(-A8591+'Lineær programmering opg 4'!$M$6)/'Lineær programmering opg 4'!$K$6*-1)</f>
        <v>-</v>
      </c>
      <c r="G8591" s="167" t="str">
        <f>IF('Lineær programmering opg 4'!$D$7=0,"-",((-A8591+'Lineær programmering opg 4'!$M$7)/'Lineær programmering opg 4'!$K$7)*-1)</f>
        <v>-</v>
      </c>
      <c r="H8591" s="167" t="str">
        <f>IF('Lineær programmering opg 4'!$C$8=0,"-",((-A8591+'Lineær programmering opg 4'!$M$8)/'Lineær programmering opg 4'!$K$8)*-1)</f>
        <v>-</v>
      </c>
      <c r="I8591" s="167" t="str">
        <f>IF('Lineær programmering opg 4'!$D$8=0,"-",'Lineær programmering opg 4'!$G$8)</f>
        <v>-</v>
      </c>
      <c r="J8591" s="295">
        <f>A8591*'Lineær programmering opg 4'!$C$11+Datatabel!C8591*'Lineær programmering opg 4'!$D$11</f>
        <v>44576.399999999725</v>
      </c>
      <c r="K8591" s="9">
        <f t="shared" si="672"/>
        <v>0</v>
      </c>
      <c r="L8591" s="9">
        <f t="shared" si="673"/>
        <v>0</v>
      </c>
    </row>
    <row r="8592" spans="1:12" ht="15" x14ac:dyDescent="0.25">
      <c r="A8592" s="167">
        <f t="shared" si="671"/>
        <v>33.864000000022699</v>
      </c>
      <c r="B8592" s="325">
        <f t="shared" si="674"/>
        <v>0.14110000000009459</v>
      </c>
      <c r="C8592" s="167">
        <f t="shared" si="670"/>
        <v>274.60199999998298</v>
      </c>
      <c r="D8592" s="167">
        <f>IF('Lineær programmering opg 4'!$M$4=0,"-",(-A8592+'Lineær programmering opg 4'!$M$4)/'Lineær programmering opg 4'!$K$4*-1)</f>
        <v>412.27199999995457</v>
      </c>
      <c r="E8592" s="167">
        <f>IF('Lineær programmering opg 4'!$M$5=0,"-",(-A8592+'Lineær programmering opg 4'!$M$5)/'Lineær programmering opg 4'!$K$5*-1)</f>
        <v>274.60199999998298</v>
      </c>
      <c r="F8592" s="167" t="str">
        <f>IF('Lineær programmering opg 4'!$E$6=0,"-",(-A8592+'Lineær programmering opg 4'!$M$6)/'Lineær programmering opg 4'!$K$6*-1)</f>
        <v>-</v>
      </c>
      <c r="G8592" s="167" t="str">
        <f>IF('Lineær programmering opg 4'!$D$7=0,"-",((-A8592+'Lineær programmering opg 4'!$M$7)/'Lineær programmering opg 4'!$K$7)*-1)</f>
        <v>-</v>
      </c>
      <c r="H8592" s="167" t="str">
        <f>IF('Lineær programmering opg 4'!$C$8=0,"-",((-A8592+'Lineær programmering opg 4'!$M$8)/'Lineær programmering opg 4'!$K$8)*-1)</f>
        <v>-</v>
      </c>
      <c r="I8592" s="167" t="str">
        <f>IF('Lineær programmering opg 4'!$D$8=0,"-",'Lineær programmering opg 4'!$G$8)</f>
        <v>-</v>
      </c>
      <c r="J8592" s="295">
        <f>A8592*'Lineær programmering opg 4'!$C$11+Datatabel!C8592*'Lineær programmering opg 4'!$D$11</f>
        <v>44576.699999999721</v>
      </c>
      <c r="K8592" s="9">
        <f t="shared" si="672"/>
        <v>0</v>
      </c>
      <c r="L8592" s="9">
        <f t="shared" si="673"/>
        <v>0</v>
      </c>
    </row>
    <row r="8593" spans="1:12" ht="15" x14ac:dyDescent="0.25">
      <c r="A8593" s="167">
        <f t="shared" si="671"/>
        <v>33.840000000022705</v>
      </c>
      <c r="B8593" s="325">
        <f t="shared" si="674"/>
        <v>0.14100000000009461</v>
      </c>
      <c r="C8593" s="167">
        <f t="shared" si="670"/>
        <v>274.61999999998301</v>
      </c>
      <c r="D8593" s="167">
        <f>IF('Lineær programmering opg 4'!$M$4=0,"-",(-A8593+'Lineær programmering opg 4'!$M$4)/'Lineær programmering opg 4'!$K$4*-1)</f>
        <v>412.31999999995458</v>
      </c>
      <c r="E8593" s="167">
        <f>IF('Lineær programmering opg 4'!$M$5=0,"-",(-A8593+'Lineær programmering opg 4'!$M$5)/'Lineær programmering opg 4'!$K$5*-1)</f>
        <v>274.61999999998301</v>
      </c>
      <c r="F8593" s="167" t="str">
        <f>IF('Lineær programmering opg 4'!$E$6=0,"-",(-A8593+'Lineær programmering opg 4'!$M$6)/'Lineær programmering opg 4'!$K$6*-1)</f>
        <v>-</v>
      </c>
      <c r="G8593" s="167" t="str">
        <f>IF('Lineær programmering opg 4'!$D$7=0,"-",((-A8593+'Lineær programmering opg 4'!$M$7)/'Lineær programmering opg 4'!$K$7)*-1)</f>
        <v>-</v>
      </c>
      <c r="H8593" s="167" t="str">
        <f>IF('Lineær programmering opg 4'!$C$8=0,"-",((-A8593+'Lineær programmering opg 4'!$M$8)/'Lineær programmering opg 4'!$K$8)*-1)</f>
        <v>-</v>
      </c>
      <c r="I8593" s="167" t="str">
        <f>IF('Lineær programmering opg 4'!$D$8=0,"-",'Lineær programmering opg 4'!$G$8)</f>
        <v>-</v>
      </c>
      <c r="J8593" s="295">
        <f>A8593*'Lineær programmering opg 4'!$C$11+Datatabel!C8593*'Lineær programmering opg 4'!$D$11</f>
        <v>44576.999999999724</v>
      </c>
      <c r="K8593" s="9">
        <f t="shared" si="672"/>
        <v>0</v>
      </c>
      <c r="L8593" s="9">
        <f t="shared" si="673"/>
        <v>0</v>
      </c>
    </row>
    <row r="8594" spans="1:12" ht="15" x14ac:dyDescent="0.25">
      <c r="A8594" s="167">
        <f t="shared" si="671"/>
        <v>33.816000000022711</v>
      </c>
      <c r="B8594" s="325">
        <f t="shared" si="674"/>
        <v>0.14090000000009462</v>
      </c>
      <c r="C8594" s="167">
        <f t="shared" si="670"/>
        <v>274.63799999998298</v>
      </c>
      <c r="D8594" s="167">
        <f>IF('Lineær programmering opg 4'!$M$4=0,"-",(-A8594+'Lineær programmering opg 4'!$M$4)/'Lineær programmering opg 4'!$K$4*-1)</f>
        <v>412.36799999995458</v>
      </c>
      <c r="E8594" s="167">
        <f>IF('Lineær programmering opg 4'!$M$5=0,"-",(-A8594+'Lineær programmering opg 4'!$M$5)/'Lineær programmering opg 4'!$K$5*-1)</f>
        <v>274.63799999998298</v>
      </c>
      <c r="F8594" s="167" t="str">
        <f>IF('Lineær programmering opg 4'!$E$6=0,"-",(-A8594+'Lineær programmering opg 4'!$M$6)/'Lineær programmering opg 4'!$K$6*-1)</f>
        <v>-</v>
      </c>
      <c r="G8594" s="167" t="str">
        <f>IF('Lineær programmering opg 4'!$D$7=0,"-",((-A8594+'Lineær programmering opg 4'!$M$7)/'Lineær programmering opg 4'!$K$7)*-1)</f>
        <v>-</v>
      </c>
      <c r="H8594" s="167" t="str">
        <f>IF('Lineær programmering opg 4'!$C$8=0,"-",((-A8594+'Lineær programmering opg 4'!$M$8)/'Lineær programmering opg 4'!$K$8)*-1)</f>
        <v>-</v>
      </c>
      <c r="I8594" s="167" t="str">
        <f>IF('Lineær programmering opg 4'!$D$8=0,"-",'Lineær programmering opg 4'!$G$8)</f>
        <v>-</v>
      </c>
      <c r="J8594" s="295">
        <f>A8594*'Lineær programmering opg 4'!$C$11+Datatabel!C8594*'Lineær programmering opg 4'!$D$11</f>
        <v>44577.299999999719</v>
      </c>
      <c r="K8594" s="9">
        <f t="shared" si="672"/>
        <v>0</v>
      </c>
      <c r="L8594" s="9">
        <f t="shared" si="673"/>
        <v>0</v>
      </c>
    </row>
    <row r="8595" spans="1:12" ht="15" x14ac:dyDescent="0.25">
      <c r="A8595" s="167">
        <f t="shared" si="671"/>
        <v>33.792000000022711</v>
      </c>
      <c r="B8595" s="325">
        <f t="shared" si="674"/>
        <v>0.14080000000009463</v>
      </c>
      <c r="C8595" s="167">
        <f t="shared" si="670"/>
        <v>274.65599999998301</v>
      </c>
      <c r="D8595" s="167">
        <f>IF('Lineær programmering opg 4'!$M$4=0,"-",(-A8595+'Lineær programmering opg 4'!$M$4)/'Lineær programmering opg 4'!$K$4*-1)</f>
        <v>412.41599999995458</v>
      </c>
      <c r="E8595" s="167">
        <f>IF('Lineær programmering opg 4'!$M$5=0,"-",(-A8595+'Lineær programmering opg 4'!$M$5)/'Lineær programmering opg 4'!$K$5*-1)</f>
        <v>274.65599999998301</v>
      </c>
      <c r="F8595" s="167" t="str">
        <f>IF('Lineær programmering opg 4'!$E$6=0,"-",(-A8595+'Lineær programmering opg 4'!$M$6)/'Lineær programmering opg 4'!$K$6*-1)</f>
        <v>-</v>
      </c>
      <c r="G8595" s="167" t="str">
        <f>IF('Lineær programmering opg 4'!$D$7=0,"-",((-A8595+'Lineær programmering opg 4'!$M$7)/'Lineær programmering opg 4'!$K$7)*-1)</f>
        <v>-</v>
      </c>
      <c r="H8595" s="167" t="str">
        <f>IF('Lineær programmering opg 4'!$C$8=0,"-",((-A8595+'Lineær programmering opg 4'!$M$8)/'Lineær programmering opg 4'!$K$8)*-1)</f>
        <v>-</v>
      </c>
      <c r="I8595" s="167" t="str">
        <f>IF('Lineær programmering opg 4'!$D$8=0,"-",'Lineær programmering opg 4'!$G$8)</f>
        <v>-</v>
      </c>
      <c r="J8595" s="295">
        <f>A8595*'Lineær programmering opg 4'!$C$11+Datatabel!C8595*'Lineær programmering opg 4'!$D$11</f>
        <v>44577.599999999729</v>
      </c>
      <c r="K8595" s="9">
        <f t="shared" si="672"/>
        <v>0</v>
      </c>
      <c r="L8595" s="9">
        <f t="shared" si="673"/>
        <v>0</v>
      </c>
    </row>
    <row r="8596" spans="1:12" ht="15" x14ac:dyDescent="0.25">
      <c r="A8596" s="167">
        <f t="shared" si="671"/>
        <v>33.76800000002271</v>
      </c>
      <c r="B8596" s="325">
        <f t="shared" si="674"/>
        <v>0.14070000000009464</v>
      </c>
      <c r="C8596" s="167">
        <f t="shared" si="670"/>
        <v>274.67399999998298</v>
      </c>
      <c r="D8596" s="167">
        <f>IF('Lineær programmering opg 4'!$M$4=0,"-",(-A8596+'Lineær programmering opg 4'!$M$4)/'Lineær programmering opg 4'!$K$4*-1)</f>
        <v>412.46399999995458</v>
      </c>
      <c r="E8596" s="167">
        <f>IF('Lineær programmering opg 4'!$M$5=0,"-",(-A8596+'Lineær programmering opg 4'!$M$5)/'Lineær programmering opg 4'!$K$5*-1)</f>
        <v>274.67399999998298</v>
      </c>
      <c r="F8596" s="167" t="str">
        <f>IF('Lineær programmering opg 4'!$E$6=0,"-",(-A8596+'Lineær programmering opg 4'!$M$6)/'Lineær programmering opg 4'!$K$6*-1)</f>
        <v>-</v>
      </c>
      <c r="G8596" s="167" t="str">
        <f>IF('Lineær programmering opg 4'!$D$7=0,"-",((-A8596+'Lineær programmering opg 4'!$M$7)/'Lineær programmering opg 4'!$K$7)*-1)</f>
        <v>-</v>
      </c>
      <c r="H8596" s="167" t="str">
        <f>IF('Lineær programmering opg 4'!$C$8=0,"-",((-A8596+'Lineær programmering opg 4'!$M$8)/'Lineær programmering opg 4'!$K$8)*-1)</f>
        <v>-</v>
      </c>
      <c r="I8596" s="167" t="str">
        <f>IF('Lineær programmering opg 4'!$D$8=0,"-",'Lineær programmering opg 4'!$G$8)</f>
        <v>-</v>
      </c>
      <c r="J8596" s="295">
        <f>A8596*'Lineær programmering opg 4'!$C$11+Datatabel!C8596*'Lineær programmering opg 4'!$D$11</f>
        <v>44577.899999999718</v>
      </c>
      <c r="K8596" s="9">
        <f t="shared" si="672"/>
        <v>0</v>
      </c>
      <c r="L8596" s="9">
        <f t="shared" si="673"/>
        <v>0</v>
      </c>
    </row>
    <row r="8597" spans="1:12" ht="15" x14ac:dyDescent="0.25">
      <c r="A8597" s="167">
        <f t="shared" si="671"/>
        <v>33.744000000022716</v>
      </c>
      <c r="B8597" s="325">
        <f t="shared" si="674"/>
        <v>0.14060000000009465</v>
      </c>
      <c r="C8597" s="167">
        <f t="shared" si="670"/>
        <v>274.69199999998301</v>
      </c>
      <c r="D8597" s="167">
        <f>IF('Lineær programmering opg 4'!$M$4=0,"-",(-A8597+'Lineær programmering opg 4'!$M$4)/'Lineær programmering opg 4'!$K$4*-1)</f>
        <v>412.51199999995458</v>
      </c>
      <c r="E8597" s="167">
        <f>IF('Lineær programmering opg 4'!$M$5=0,"-",(-A8597+'Lineær programmering opg 4'!$M$5)/'Lineær programmering opg 4'!$K$5*-1)</f>
        <v>274.69199999998301</v>
      </c>
      <c r="F8597" s="167" t="str">
        <f>IF('Lineær programmering opg 4'!$E$6=0,"-",(-A8597+'Lineær programmering opg 4'!$M$6)/'Lineær programmering opg 4'!$K$6*-1)</f>
        <v>-</v>
      </c>
      <c r="G8597" s="167" t="str">
        <f>IF('Lineær programmering opg 4'!$D$7=0,"-",((-A8597+'Lineær programmering opg 4'!$M$7)/'Lineær programmering opg 4'!$K$7)*-1)</f>
        <v>-</v>
      </c>
      <c r="H8597" s="167" t="str">
        <f>IF('Lineær programmering opg 4'!$C$8=0,"-",((-A8597+'Lineær programmering opg 4'!$M$8)/'Lineær programmering opg 4'!$K$8)*-1)</f>
        <v>-</v>
      </c>
      <c r="I8597" s="167" t="str">
        <f>IF('Lineær programmering opg 4'!$D$8=0,"-",'Lineær programmering opg 4'!$G$8)</f>
        <v>-</v>
      </c>
      <c r="J8597" s="295">
        <f>A8597*'Lineær programmering opg 4'!$C$11+Datatabel!C8597*'Lineær programmering opg 4'!$D$11</f>
        <v>44578.199999999721</v>
      </c>
      <c r="K8597" s="9">
        <f t="shared" si="672"/>
        <v>0</v>
      </c>
      <c r="L8597" s="9">
        <f t="shared" si="673"/>
        <v>0</v>
      </c>
    </row>
    <row r="8598" spans="1:12" ht="15" x14ac:dyDescent="0.25">
      <c r="A8598" s="167">
        <f t="shared" si="671"/>
        <v>33.720000000022722</v>
      </c>
      <c r="B8598" s="325">
        <f t="shared" si="674"/>
        <v>0.14050000000009466</v>
      </c>
      <c r="C8598" s="167">
        <f t="shared" si="670"/>
        <v>274.70999999998298</v>
      </c>
      <c r="D8598" s="167">
        <f>IF('Lineær programmering opg 4'!$M$4=0,"-",(-A8598+'Lineær programmering opg 4'!$M$4)/'Lineær programmering opg 4'!$K$4*-1)</f>
        <v>412.55999999995458</v>
      </c>
      <c r="E8598" s="167">
        <f>IF('Lineær programmering opg 4'!$M$5=0,"-",(-A8598+'Lineær programmering opg 4'!$M$5)/'Lineær programmering opg 4'!$K$5*-1)</f>
        <v>274.70999999998298</v>
      </c>
      <c r="F8598" s="167" t="str">
        <f>IF('Lineær programmering opg 4'!$E$6=0,"-",(-A8598+'Lineær programmering opg 4'!$M$6)/'Lineær programmering opg 4'!$K$6*-1)</f>
        <v>-</v>
      </c>
      <c r="G8598" s="167" t="str">
        <f>IF('Lineær programmering opg 4'!$D$7=0,"-",((-A8598+'Lineær programmering opg 4'!$M$7)/'Lineær programmering opg 4'!$K$7)*-1)</f>
        <v>-</v>
      </c>
      <c r="H8598" s="167" t="str">
        <f>IF('Lineær programmering opg 4'!$C$8=0,"-",((-A8598+'Lineær programmering opg 4'!$M$8)/'Lineær programmering opg 4'!$K$8)*-1)</f>
        <v>-</v>
      </c>
      <c r="I8598" s="167" t="str">
        <f>IF('Lineær programmering opg 4'!$D$8=0,"-",'Lineær programmering opg 4'!$G$8)</f>
        <v>-</v>
      </c>
      <c r="J8598" s="295">
        <f>A8598*'Lineær programmering opg 4'!$C$11+Datatabel!C8598*'Lineær programmering opg 4'!$D$11</f>
        <v>44578.499999999716</v>
      </c>
      <c r="K8598" s="9">
        <f t="shared" si="672"/>
        <v>0</v>
      </c>
      <c r="L8598" s="9">
        <f t="shared" si="673"/>
        <v>0</v>
      </c>
    </row>
    <row r="8599" spans="1:12" ht="15" x14ac:dyDescent="0.25">
      <c r="A8599" s="167">
        <f t="shared" si="671"/>
        <v>33.696000000022721</v>
      </c>
      <c r="B8599" s="325">
        <f t="shared" si="674"/>
        <v>0.14040000000009467</v>
      </c>
      <c r="C8599" s="167">
        <f t="shared" si="670"/>
        <v>274.72799999998301</v>
      </c>
      <c r="D8599" s="167">
        <f>IF('Lineær programmering opg 4'!$M$4=0,"-",(-A8599+'Lineær programmering opg 4'!$M$4)/'Lineær programmering opg 4'!$K$4*-1)</f>
        <v>412.60799999995459</v>
      </c>
      <c r="E8599" s="167">
        <f>IF('Lineær programmering opg 4'!$M$5=0,"-",(-A8599+'Lineær programmering opg 4'!$M$5)/'Lineær programmering opg 4'!$K$5*-1)</f>
        <v>274.72799999998301</v>
      </c>
      <c r="F8599" s="167" t="str">
        <f>IF('Lineær programmering opg 4'!$E$6=0,"-",(-A8599+'Lineær programmering opg 4'!$M$6)/'Lineær programmering opg 4'!$K$6*-1)</f>
        <v>-</v>
      </c>
      <c r="G8599" s="167" t="str">
        <f>IF('Lineær programmering opg 4'!$D$7=0,"-",((-A8599+'Lineær programmering opg 4'!$M$7)/'Lineær programmering opg 4'!$K$7)*-1)</f>
        <v>-</v>
      </c>
      <c r="H8599" s="167" t="str">
        <f>IF('Lineær programmering opg 4'!$C$8=0,"-",((-A8599+'Lineær programmering opg 4'!$M$8)/'Lineær programmering opg 4'!$K$8)*-1)</f>
        <v>-</v>
      </c>
      <c r="I8599" s="167" t="str">
        <f>IF('Lineær programmering opg 4'!$D$8=0,"-",'Lineær programmering opg 4'!$G$8)</f>
        <v>-</v>
      </c>
      <c r="J8599" s="295">
        <f>A8599*'Lineær programmering opg 4'!$C$11+Datatabel!C8599*'Lineær programmering opg 4'!$D$11</f>
        <v>44578.799999999726</v>
      </c>
      <c r="K8599" s="9">
        <f t="shared" si="672"/>
        <v>0</v>
      </c>
      <c r="L8599" s="9">
        <f t="shared" si="673"/>
        <v>0</v>
      </c>
    </row>
    <row r="8600" spans="1:12" ht="15" x14ac:dyDescent="0.25">
      <c r="A8600" s="167">
        <f t="shared" si="671"/>
        <v>33.67200000002272</v>
      </c>
      <c r="B8600" s="325">
        <f t="shared" si="674"/>
        <v>0.14030000000009468</v>
      </c>
      <c r="C8600" s="167">
        <f t="shared" si="670"/>
        <v>274.74599999998298</v>
      </c>
      <c r="D8600" s="167">
        <f>IF('Lineær programmering opg 4'!$M$4=0,"-",(-A8600+'Lineær programmering opg 4'!$M$4)/'Lineær programmering opg 4'!$K$4*-1)</f>
        <v>412.65599999995459</v>
      </c>
      <c r="E8600" s="167">
        <f>IF('Lineær programmering opg 4'!$M$5=0,"-",(-A8600+'Lineær programmering opg 4'!$M$5)/'Lineær programmering opg 4'!$K$5*-1)</f>
        <v>274.74599999998298</v>
      </c>
      <c r="F8600" s="167" t="str">
        <f>IF('Lineær programmering opg 4'!$E$6=0,"-",(-A8600+'Lineær programmering opg 4'!$M$6)/'Lineær programmering opg 4'!$K$6*-1)</f>
        <v>-</v>
      </c>
      <c r="G8600" s="167" t="str">
        <f>IF('Lineær programmering opg 4'!$D$7=0,"-",((-A8600+'Lineær programmering opg 4'!$M$7)/'Lineær programmering opg 4'!$K$7)*-1)</f>
        <v>-</v>
      </c>
      <c r="H8600" s="167" t="str">
        <f>IF('Lineær programmering opg 4'!$C$8=0,"-",((-A8600+'Lineær programmering opg 4'!$M$8)/'Lineær programmering opg 4'!$K$8)*-1)</f>
        <v>-</v>
      </c>
      <c r="I8600" s="167" t="str">
        <f>IF('Lineær programmering opg 4'!$D$8=0,"-",'Lineær programmering opg 4'!$G$8)</f>
        <v>-</v>
      </c>
      <c r="J8600" s="295">
        <f>A8600*'Lineær programmering opg 4'!$C$11+Datatabel!C8600*'Lineær programmering opg 4'!$D$11</f>
        <v>44579.099999999722</v>
      </c>
      <c r="K8600" s="9">
        <f t="shared" si="672"/>
        <v>0</v>
      </c>
      <c r="L8600" s="9">
        <f t="shared" si="673"/>
        <v>0</v>
      </c>
    </row>
    <row r="8601" spans="1:12" ht="15" x14ac:dyDescent="0.25">
      <c r="A8601" s="167">
        <f t="shared" si="671"/>
        <v>33.648000000022726</v>
      </c>
      <c r="B8601" s="325">
        <f t="shared" si="674"/>
        <v>0.14020000000009469</v>
      </c>
      <c r="C8601" s="167">
        <f t="shared" si="670"/>
        <v>274.76399999998301</v>
      </c>
      <c r="D8601" s="167">
        <f>IF('Lineær programmering opg 4'!$M$4=0,"-",(-A8601+'Lineær programmering opg 4'!$M$4)/'Lineær programmering opg 4'!$K$4*-1)</f>
        <v>412.70399999995453</v>
      </c>
      <c r="E8601" s="167">
        <f>IF('Lineær programmering opg 4'!$M$5=0,"-",(-A8601+'Lineær programmering opg 4'!$M$5)/'Lineær programmering opg 4'!$K$5*-1)</f>
        <v>274.76399999998301</v>
      </c>
      <c r="F8601" s="167" t="str">
        <f>IF('Lineær programmering opg 4'!$E$6=0,"-",(-A8601+'Lineær programmering opg 4'!$M$6)/'Lineær programmering opg 4'!$K$6*-1)</f>
        <v>-</v>
      </c>
      <c r="G8601" s="167" t="str">
        <f>IF('Lineær programmering opg 4'!$D$7=0,"-",((-A8601+'Lineær programmering opg 4'!$M$7)/'Lineær programmering opg 4'!$K$7)*-1)</f>
        <v>-</v>
      </c>
      <c r="H8601" s="167" t="str">
        <f>IF('Lineær programmering opg 4'!$C$8=0,"-",((-A8601+'Lineær programmering opg 4'!$M$8)/'Lineær programmering opg 4'!$K$8)*-1)</f>
        <v>-</v>
      </c>
      <c r="I8601" s="167" t="str">
        <f>IF('Lineær programmering opg 4'!$D$8=0,"-",'Lineær programmering opg 4'!$G$8)</f>
        <v>-</v>
      </c>
      <c r="J8601" s="295">
        <f>A8601*'Lineær programmering opg 4'!$C$11+Datatabel!C8601*'Lineær programmering opg 4'!$D$11</f>
        <v>44579.399999999725</v>
      </c>
      <c r="K8601" s="9">
        <f t="shared" si="672"/>
        <v>0</v>
      </c>
      <c r="L8601" s="9">
        <f t="shared" si="673"/>
        <v>0</v>
      </c>
    </row>
    <row r="8602" spans="1:12" ht="15" x14ac:dyDescent="0.25">
      <c r="A8602" s="167">
        <f t="shared" si="671"/>
        <v>33.624000000022733</v>
      </c>
      <c r="B8602" s="325">
        <f t="shared" si="674"/>
        <v>0.1401000000000947</v>
      </c>
      <c r="C8602" s="167">
        <f t="shared" si="670"/>
        <v>274.78199999998293</v>
      </c>
      <c r="D8602" s="167">
        <f>IF('Lineær programmering opg 4'!$M$4=0,"-",(-A8602+'Lineær programmering opg 4'!$M$4)/'Lineær programmering opg 4'!$K$4*-1)</f>
        <v>412.75199999995453</v>
      </c>
      <c r="E8602" s="167">
        <f>IF('Lineær programmering opg 4'!$M$5=0,"-",(-A8602+'Lineær programmering opg 4'!$M$5)/'Lineær programmering opg 4'!$K$5*-1)</f>
        <v>274.78199999998293</v>
      </c>
      <c r="F8602" s="167" t="str">
        <f>IF('Lineær programmering opg 4'!$E$6=0,"-",(-A8602+'Lineær programmering opg 4'!$M$6)/'Lineær programmering opg 4'!$K$6*-1)</f>
        <v>-</v>
      </c>
      <c r="G8602" s="167" t="str">
        <f>IF('Lineær programmering opg 4'!$D$7=0,"-",((-A8602+'Lineær programmering opg 4'!$M$7)/'Lineær programmering opg 4'!$K$7)*-1)</f>
        <v>-</v>
      </c>
      <c r="H8602" s="167" t="str">
        <f>IF('Lineær programmering opg 4'!$C$8=0,"-",((-A8602+'Lineær programmering opg 4'!$M$8)/'Lineær programmering opg 4'!$K$8)*-1)</f>
        <v>-</v>
      </c>
      <c r="I8602" s="167" t="str">
        <f>IF('Lineær programmering opg 4'!$D$8=0,"-",'Lineær programmering opg 4'!$G$8)</f>
        <v>-</v>
      </c>
      <c r="J8602" s="295">
        <f>A8602*'Lineær programmering opg 4'!$C$11+Datatabel!C8602*'Lineær programmering opg 4'!$D$11</f>
        <v>44579.699999999713</v>
      </c>
      <c r="K8602" s="9">
        <f t="shared" si="672"/>
        <v>0</v>
      </c>
      <c r="L8602" s="9">
        <f t="shared" si="673"/>
        <v>0</v>
      </c>
    </row>
    <row r="8603" spans="1:12" ht="15" x14ac:dyDescent="0.25">
      <c r="A8603" s="167">
        <f t="shared" si="671"/>
        <v>33.600000000022732</v>
      </c>
      <c r="B8603" s="325">
        <f t="shared" si="674"/>
        <v>0.14000000000009472</v>
      </c>
      <c r="C8603" s="167">
        <f t="shared" si="670"/>
        <v>274.79999999998296</v>
      </c>
      <c r="D8603" s="167">
        <f>IF('Lineær programmering opg 4'!$M$4=0,"-",(-A8603+'Lineær programmering opg 4'!$M$4)/'Lineær programmering opg 4'!$K$4*-1)</f>
        <v>412.79999999995454</v>
      </c>
      <c r="E8603" s="167">
        <f>IF('Lineær programmering opg 4'!$M$5=0,"-",(-A8603+'Lineær programmering opg 4'!$M$5)/'Lineær programmering opg 4'!$K$5*-1)</f>
        <v>274.79999999998296</v>
      </c>
      <c r="F8603" s="167" t="str">
        <f>IF('Lineær programmering opg 4'!$E$6=0,"-",(-A8603+'Lineær programmering opg 4'!$M$6)/'Lineær programmering opg 4'!$K$6*-1)</f>
        <v>-</v>
      </c>
      <c r="G8603" s="167" t="str">
        <f>IF('Lineær programmering opg 4'!$D$7=0,"-",((-A8603+'Lineær programmering opg 4'!$M$7)/'Lineær programmering opg 4'!$K$7)*-1)</f>
        <v>-</v>
      </c>
      <c r="H8603" s="167" t="str">
        <f>IF('Lineær programmering opg 4'!$C$8=0,"-",((-A8603+'Lineær programmering opg 4'!$M$8)/'Lineær programmering opg 4'!$K$8)*-1)</f>
        <v>-</v>
      </c>
      <c r="I8603" s="167" t="str">
        <f>IF('Lineær programmering opg 4'!$D$8=0,"-",'Lineær programmering opg 4'!$G$8)</f>
        <v>-</v>
      </c>
      <c r="J8603" s="295">
        <f>A8603*'Lineær programmering opg 4'!$C$11+Datatabel!C8603*'Lineær programmering opg 4'!$D$11</f>
        <v>44579.999999999716</v>
      </c>
      <c r="K8603" s="9">
        <f t="shared" si="672"/>
        <v>0</v>
      </c>
      <c r="L8603" s="9">
        <f t="shared" si="673"/>
        <v>0</v>
      </c>
    </row>
    <row r="8604" spans="1:12" ht="15" x14ac:dyDescent="0.25">
      <c r="A8604" s="167">
        <f t="shared" si="671"/>
        <v>33.576000000022731</v>
      </c>
      <c r="B8604" s="325">
        <f t="shared" si="674"/>
        <v>0.13990000000009473</v>
      </c>
      <c r="C8604" s="167">
        <f t="shared" si="670"/>
        <v>274.81799999998293</v>
      </c>
      <c r="D8604" s="167">
        <f>IF('Lineær programmering opg 4'!$M$4=0,"-",(-A8604+'Lineær programmering opg 4'!$M$4)/'Lineær programmering opg 4'!$K$4*-1)</f>
        <v>412.84799999995454</v>
      </c>
      <c r="E8604" s="167">
        <f>IF('Lineær programmering opg 4'!$M$5=0,"-",(-A8604+'Lineær programmering opg 4'!$M$5)/'Lineær programmering opg 4'!$K$5*-1)</f>
        <v>274.81799999998293</v>
      </c>
      <c r="F8604" s="167" t="str">
        <f>IF('Lineær programmering opg 4'!$E$6=0,"-",(-A8604+'Lineær programmering opg 4'!$M$6)/'Lineær programmering opg 4'!$K$6*-1)</f>
        <v>-</v>
      </c>
      <c r="G8604" s="167" t="str">
        <f>IF('Lineær programmering opg 4'!$D$7=0,"-",((-A8604+'Lineær programmering opg 4'!$M$7)/'Lineær programmering opg 4'!$K$7)*-1)</f>
        <v>-</v>
      </c>
      <c r="H8604" s="167" t="str">
        <f>IF('Lineær programmering opg 4'!$C$8=0,"-",((-A8604+'Lineær programmering opg 4'!$M$8)/'Lineær programmering opg 4'!$K$8)*-1)</f>
        <v>-</v>
      </c>
      <c r="I8604" s="167" t="str">
        <f>IF('Lineær programmering opg 4'!$D$8=0,"-",'Lineær programmering opg 4'!$G$8)</f>
        <v>-</v>
      </c>
      <c r="J8604" s="295">
        <f>A8604*'Lineær programmering opg 4'!$C$11+Datatabel!C8604*'Lineær programmering opg 4'!$D$11</f>
        <v>44580.299999999712</v>
      </c>
      <c r="K8604" s="9">
        <f t="shared" si="672"/>
        <v>0</v>
      </c>
      <c r="L8604" s="9">
        <f t="shared" si="673"/>
        <v>0</v>
      </c>
    </row>
    <row r="8605" spans="1:12" ht="15" x14ac:dyDescent="0.25">
      <c r="A8605" s="167">
        <f t="shared" si="671"/>
        <v>33.552000000022737</v>
      </c>
      <c r="B8605" s="325">
        <f t="shared" si="674"/>
        <v>0.13980000000009474</v>
      </c>
      <c r="C8605" s="167">
        <f t="shared" si="670"/>
        <v>274.83599999998296</v>
      </c>
      <c r="D8605" s="167">
        <f>IF('Lineær programmering opg 4'!$M$4=0,"-",(-A8605+'Lineær programmering opg 4'!$M$4)/'Lineær programmering opg 4'!$K$4*-1)</f>
        <v>412.89599999995454</v>
      </c>
      <c r="E8605" s="167">
        <f>IF('Lineær programmering opg 4'!$M$5=0,"-",(-A8605+'Lineær programmering opg 4'!$M$5)/'Lineær programmering opg 4'!$K$5*-1)</f>
        <v>274.83599999998296</v>
      </c>
      <c r="F8605" s="167" t="str">
        <f>IF('Lineær programmering opg 4'!$E$6=0,"-",(-A8605+'Lineær programmering opg 4'!$M$6)/'Lineær programmering opg 4'!$K$6*-1)</f>
        <v>-</v>
      </c>
      <c r="G8605" s="167" t="str">
        <f>IF('Lineær programmering opg 4'!$D$7=0,"-",((-A8605+'Lineær programmering opg 4'!$M$7)/'Lineær programmering opg 4'!$K$7)*-1)</f>
        <v>-</v>
      </c>
      <c r="H8605" s="167" t="str">
        <f>IF('Lineær programmering opg 4'!$C$8=0,"-",((-A8605+'Lineær programmering opg 4'!$M$8)/'Lineær programmering opg 4'!$K$8)*-1)</f>
        <v>-</v>
      </c>
      <c r="I8605" s="167" t="str">
        <f>IF('Lineær programmering opg 4'!$D$8=0,"-",'Lineær programmering opg 4'!$G$8)</f>
        <v>-</v>
      </c>
      <c r="J8605" s="295">
        <f>A8605*'Lineær programmering opg 4'!$C$11+Datatabel!C8605*'Lineær programmering opg 4'!$D$11</f>
        <v>44580.599999999722</v>
      </c>
      <c r="K8605" s="9">
        <f t="shared" si="672"/>
        <v>0</v>
      </c>
      <c r="L8605" s="9">
        <f t="shared" si="673"/>
        <v>0</v>
      </c>
    </row>
    <row r="8606" spans="1:12" ht="15" x14ac:dyDescent="0.25">
      <c r="A8606" s="167">
        <f t="shared" si="671"/>
        <v>33.528000000022743</v>
      </c>
      <c r="B8606" s="325">
        <f t="shared" si="674"/>
        <v>0.13970000000009475</v>
      </c>
      <c r="C8606" s="167">
        <f t="shared" si="670"/>
        <v>274.85399999998293</v>
      </c>
      <c r="D8606" s="167">
        <f>IF('Lineær programmering opg 4'!$M$4=0,"-",(-A8606+'Lineær programmering opg 4'!$M$4)/'Lineær programmering opg 4'!$K$4*-1)</f>
        <v>412.94399999995449</v>
      </c>
      <c r="E8606" s="167">
        <f>IF('Lineær programmering opg 4'!$M$5=0,"-",(-A8606+'Lineær programmering opg 4'!$M$5)/'Lineær programmering opg 4'!$K$5*-1)</f>
        <v>274.85399999998293</v>
      </c>
      <c r="F8606" s="167" t="str">
        <f>IF('Lineær programmering opg 4'!$E$6=0,"-",(-A8606+'Lineær programmering opg 4'!$M$6)/'Lineær programmering opg 4'!$K$6*-1)</f>
        <v>-</v>
      </c>
      <c r="G8606" s="167" t="str">
        <f>IF('Lineær programmering opg 4'!$D$7=0,"-",((-A8606+'Lineær programmering opg 4'!$M$7)/'Lineær programmering opg 4'!$K$7)*-1)</f>
        <v>-</v>
      </c>
      <c r="H8606" s="167" t="str">
        <f>IF('Lineær programmering opg 4'!$C$8=0,"-",((-A8606+'Lineær programmering opg 4'!$M$8)/'Lineær programmering opg 4'!$K$8)*-1)</f>
        <v>-</v>
      </c>
      <c r="I8606" s="167" t="str">
        <f>IF('Lineær programmering opg 4'!$D$8=0,"-",'Lineær programmering opg 4'!$G$8)</f>
        <v>-</v>
      </c>
      <c r="J8606" s="295">
        <f>A8606*'Lineær programmering opg 4'!$C$11+Datatabel!C8606*'Lineær programmering opg 4'!$D$11</f>
        <v>44580.89999999971</v>
      </c>
      <c r="K8606" s="9">
        <f t="shared" si="672"/>
        <v>0</v>
      </c>
      <c r="L8606" s="9">
        <f t="shared" si="673"/>
        <v>0</v>
      </c>
    </row>
    <row r="8607" spans="1:12" ht="15" x14ac:dyDescent="0.25">
      <c r="A8607" s="167">
        <f t="shared" si="671"/>
        <v>33.504000000022742</v>
      </c>
      <c r="B8607" s="325">
        <f t="shared" si="674"/>
        <v>0.13960000000009476</v>
      </c>
      <c r="C8607" s="167">
        <f t="shared" si="670"/>
        <v>274.87199999998296</v>
      </c>
      <c r="D8607" s="167">
        <f>IF('Lineær programmering opg 4'!$M$4=0,"-",(-A8607+'Lineær programmering opg 4'!$M$4)/'Lineær programmering opg 4'!$K$4*-1)</f>
        <v>412.99199999995449</v>
      </c>
      <c r="E8607" s="167">
        <f>IF('Lineær programmering opg 4'!$M$5=0,"-",(-A8607+'Lineær programmering opg 4'!$M$5)/'Lineær programmering opg 4'!$K$5*-1)</f>
        <v>274.87199999998296</v>
      </c>
      <c r="F8607" s="167" t="str">
        <f>IF('Lineær programmering opg 4'!$E$6=0,"-",(-A8607+'Lineær programmering opg 4'!$M$6)/'Lineær programmering opg 4'!$K$6*-1)</f>
        <v>-</v>
      </c>
      <c r="G8607" s="167" t="str">
        <f>IF('Lineær programmering opg 4'!$D$7=0,"-",((-A8607+'Lineær programmering opg 4'!$M$7)/'Lineær programmering opg 4'!$K$7)*-1)</f>
        <v>-</v>
      </c>
      <c r="H8607" s="167" t="str">
        <f>IF('Lineær programmering opg 4'!$C$8=0,"-",((-A8607+'Lineær programmering opg 4'!$M$8)/'Lineær programmering opg 4'!$K$8)*-1)</f>
        <v>-</v>
      </c>
      <c r="I8607" s="167" t="str">
        <f>IF('Lineær programmering opg 4'!$D$8=0,"-",'Lineær programmering opg 4'!$G$8)</f>
        <v>-</v>
      </c>
      <c r="J8607" s="295">
        <f>A8607*'Lineær programmering opg 4'!$C$11+Datatabel!C8607*'Lineær programmering opg 4'!$D$11</f>
        <v>44581.199999999713</v>
      </c>
      <c r="K8607" s="9">
        <f t="shared" si="672"/>
        <v>0</v>
      </c>
      <c r="L8607" s="9">
        <f t="shared" si="673"/>
        <v>0</v>
      </c>
    </row>
    <row r="8608" spans="1:12" ht="15" x14ac:dyDescent="0.25">
      <c r="A8608" s="167">
        <f t="shared" si="671"/>
        <v>33.480000000022741</v>
      </c>
      <c r="B8608" s="325">
        <f t="shared" si="674"/>
        <v>0.13950000000009477</v>
      </c>
      <c r="C8608" s="167">
        <f t="shared" si="670"/>
        <v>274.88999999998293</v>
      </c>
      <c r="D8608" s="167">
        <f>IF('Lineær programmering opg 4'!$M$4=0,"-",(-A8608+'Lineær programmering opg 4'!$M$4)/'Lineær programmering opg 4'!$K$4*-1)</f>
        <v>413.03999999995449</v>
      </c>
      <c r="E8608" s="167">
        <f>IF('Lineær programmering opg 4'!$M$5=0,"-",(-A8608+'Lineær programmering opg 4'!$M$5)/'Lineær programmering opg 4'!$K$5*-1)</f>
        <v>274.88999999998293</v>
      </c>
      <c r="F8608" s="167" t="str">
        <f>IF('Lineær programmering opg 4'!$E$6=0,"-",(-A8608+'Lineær programmering opg 4'!$M$6)/'Lineær programmering opg 4'!$K$6*-1)</f>
        <v>-</v>
      </c>
      <c r="G8608" s="167" t="str">
        <f>IF('Lineær programmering opg 4'!$D$7=0,"-",((-A8608+'Lineær programmering opg 4'!$M$7)/'Lineær programmering opg 4'!$K$7)*-1)</f>
        <v>-</v>
      </c>
      <c r="H8608" s="167" t="str">
        <f>IF('Lineær programmering opg 4'!$C$8=0,"-",((-A8608+'Lineær programmering opg 4'!$M$8)/'Lineær programmering opg 4'!$K$8)*-1)</f>
        <v>-</v>
      </c>
      <c r="I8608" s="167" t="str">
        <f>IF('Lineær programmering opg 4'!$D$8=0,"-",'Lineær programmering opg 4'!$G$8)</f>
        <v>-</v>
      </c>
      <c r="J8608" s="295">
        <f>A8608*'Lineær programmering opg 4'!$C$11+Datatabel!C8608*'Lineær programmering opg 4'!$D$11</f>
        <v>44581.499999999716</v>
      </c>
      <c r="K8608" s="9">
        <f t="shared" si="672"/>
        <v>0</v>
      </c>
      <c r="L8608" s="9">
        <f t="shared" si="673"/>
        <v>0</v>
      </c>
    </row>
    <row r="8609" spans="1:12" ht="15" x14ac:dyDescent="0.25">
      <c r="A8609" s="167">
        <f t="shared" si="671"/>
        <v>33.456000000022748</v>
      </c>
      <c r="B8609" s="325">
        <f t="shared" si="674"/>
        <v>0.13940000000009478</v>
      </c>
      <c r="C8609" s="167">
        <f t="shared" si="670"/>
        <v>274.90799999998296</v>
      </c>
      <c r="D8609" s="167">
        <f>IF('Lineær programmering opg 4'!$M$4=0,"-",(-A8609+'Lineær programmering opg 4'!$M$4)/'Lineær programmering opg 4'!$K$4*-1)</f>
        <v>413.08799999995449</v>
      </c>
      <c r="E8609" s="167">
        <f>IF('Lineær programmering opg 4'!$M$5=0,"-",(-A8609+'Lineær programmering opg 4'!$M$5)/'Lineær programmering opg 4'!$K$5*-1)</f>
        <v>274.90799999998296</v>
      </c>
      <c r="F8609" s="167" t="str">
        <f>IF('Lineær programmering opg 4'!$E$6=0,"-",(-A8609+'Lineær programmering opg 4'!$M$6)/'Lineær programmering opg 4'!$K$6*-1)</f>
        <v>-</v>
      </c>
      <c r="G8609" s="167" t="str">
        <f>IF('Lineær programmering opg 4'!$D$7=0,"-",((-A8609+'Lineær programmering opg 4'!$M$7)/'Lineær programmering opg 4'!$K$7)*-1)</f>
        <v>-</v>
      </c>
      <c r="H8609" s="167" t="str">
        <f>IF('Lineær programmering opg 4'!$C$8=0,"-",((-A8609+'Lineær programmering opg 4'!$M$8)/'Lineær programmering opg 4'!$K$8)*-1)</f>
        <v>-</v>
      </c>
      <c r="I8609" s="167" t="str">
        <f>IF('Lineær programmering opg 4'!$D$8=0,"-",'Lineær programmering opg 4'!$G$8)</f>
        <v>-</v>
      </c>
      <c r="J8609" s="295">
        <f>A8609*'Lineær programmering opg 4'!$C$11+Datatabel!C8609*'Lineær programmering opg 4'!$D$11</f>
        <v>44581.799999999719</v>
      </c>
      <c r="K8609" s="9">
        <f t="shared" si="672"/>
        <v>0</v>
      </c>
      <c r="L8609" s="9">
        <f t="shared" si="673"/>
        <v>0</v>
      </c>
    </row>
    <row r="8610" spans="1:12" ht="15" x14ac:dyDescent="0.25">
      <c r="A8610" s="167">
        <f t="shared" si="671"/>
        <v>33.432000000022754</v>
      </c>
      <c r="B8610" s="325">
        <f t="shared" si="674"/>
        <v>0.13930000000009479</v>
      </c>
      <c r="C8610" s="167">
        <f t="shared" si="670"/>
        <v>274.92599999998293</v>
      </c>
      <c r="D8610" s="167">
        <f>IF('Lineær programmering opg 4'!$M$4=0,"-",(-A8610+'Lineær programmering opg 4'!$M$4)/'Lineær programmering opg 4'!$K$4*-1)</f>
        <v>413.13599999995449</v>
      </c>
      <c r="E8610" s="167">
        <f>IF('Lineær programmering opg 4'!$M$5=0,"-",(-A8610+'Lineær programmering opg 4'!$M$5)/'Lineær programmering opg 4'!$K$5*-1)</f>
        <v>274.92599999998293</v>
      </c>
      <c r="F8610" s="167" t="str">
        <f>IF('Lineær programmering opg 4'!$E$6=0,"-",(-A8610+'Lineær programmering opg 4'!$M$6)/'Lineær programmering opg 4'!$K$6*-1)</f>
        <v>-</v>
      </c>
      <c r="G8610" s="167" t="str">
        <f>IF('Lineær programmering opg 4'!$D$7=0,"-",((-A8610+'Lineær programmering opg 4'!$M$7)/'Lineær programmering opg 4'!$K$7)*-1)</f>
        <v>-</v>
      </c>
      <c r="H8610" s="167" t="str">
        <f>IF('Lineær programmering opg 4'!$C$8=0,"-",((-A8610+'Lineær programmering opg 4'!$M$8)/'Lineær programmering opg 4'!$K$8)*-1)</f>
        <v>-</v>
      </c>
      <c r="I8610" s="167" t="str">
        <f>IF('Lineær programmering opg 4'!$D$8=0,"-",'Lineær programmering opg 4'!$G$8)</f>
        <v>-</v>
      </c>
      <c r="J8610" s="295">
        <f>A8610*'Lineær programmering opg 4'!$C$11+Datatabel!C8610*'Lineær programmering opg 4'!$D$11</f>
        <v>44582.099999999715</v>
      </c>
      <c r="K8610" s="9">
        <f t="shared" si="672"/>
        <v>0</v>
      </c>
      <c r="L8610" s="9">
        <f t="shared" si="673"/>
        <v>0</v>
      </c>
    </row>
    <row r="8611" spans="1:12" ht="15" x14ac:dyDescent="0.25">
      <c r="A8611" s="167">
        <f t="shared" si="671"/>
        <v>33.408000000022753</v>
      </c>
      <c r="B8611" s="325">
        <f t="shared" si="674"/>
        <v>0.1392000000000948</v>
      </c>
      <c r="C8611" s="167">
        <f t="shared" si="670"/>
        <v>274.94399999998296</v>
      </c>
      <c r="D8611" s="167">
        <f>IF('Lineær programmering opg 4'!$M$4=0,"-",(-A8611+'Lineær programmering opg 4'!$M$4)/'Lineær programmering opg 4'!$K$4*-1)</f>
        <v>413.18399999995449</v>
      </c>
      <c r="E8611" s="167">
        <f>IF('Lineær programmering opg 4'!$M$5=0,"-",(-A8611+'Lineær programmering opg 4'!$M$5)/'Lineær programmering opg 4'!$K$5*-1)</f>
        <v>274.94399999998296</v>
      </c>
      <c r="F8611" s="167" t="str">
        <f>IF('Lineær programmering opg 4'!$E$6=0,"-",(-A8611+'Lineær programmering opg 4'!$M$6)/'Lineær programmering opg 4'!$K$6*-1)</f>
        <v>-</v>
      </c>
      <c r="G8611" s="167" t="str">
        <f>IF('Lineær programmering opg 4'!$D$7=0,"-",((-A8611+'Lineær programmering opg 4'!$M$7)/'Lineær programmering opg 4'!$K$7)*-1)</f>
        <v>-</v>
      </c>
      <c r="H8611" s="167" t="str">
        <f>IF('Lineær programmering opg 4'!$C$8=0,"-",((-A8611+'Lineær programmering opg 4'!$M$8)/'Lineær programmering opg 4'!$K$8)*-1)</f>
        <v>-</v>
      </c>
      <c r="I8611" s="167" t="str">
        <f>IF('Lineær programmering opg 4'!$D$8=0,"-",'Lineær programmering opg 4'!$G$8)</f>
        <v>-</v>
      </c>
      <c r="J8611" s="295">
        <f>A8611*'Lineær programmering opg 4'!$C$11+Datatabel!C8611*'Lineær programmering opg 4'!$D$11</f>
        <v>44582.399999999718</v>
      </c>
      <c r="K8611" s="9">
        <f t="shared" si="672"/>
        <v>0</v>
      </c>
      <c r="L8611" s="9">
        <f t="shared" si="673"/>
        <v>0</v>
      </c>
    </row>
    <row r="8612" spans="1:12" ht="15" x14ac:dyDescent="0.25">
      <c r="A8612" s="167">
        <f t="shared" si="671"/>
        <v>33.384000000022752</v>
      </c>
      <c r="B8612" s="325">
        <f t="shared" si="674"/>
        <v>0.13910000000009481</v>
      </c>
      <c r="C8612" s="167">
        <f t="shared" si="670"/>
        <v>274.96199999998294</v>
      </c>
      <c r="D8612" s="167">
        <f>IF('Lineær programmering opg 4'!$M$4=0,"-",(-A8612+'Lineær programmering opg 4'!$M$4)/'Lineær programmering opg 4'!$K$4*-1)</f>
        <v>413.2319999999545</v>
      </c>
      <c r="E8612" s="167">
        <f>IF('Lineær programmering opg 4'!$M$5=0,"-",(-A8612+'Lineær programmering opg 4'!$M$5)/'Lineær programmering opg 4'!$K$5*-1)</f>
        <v>274.96199999998294</v>
      </c>
      <c r="F8612" s="167" t="str">
        <f>IF('Lineær programmering opg 4'!$E$6=0,"-",(-A8612+'Lineær programmering opg 4'!$M$6)/'Lineær programmering opg 4'!$K$6*-1)</f>
        <v>-</v>
      </c>
      <c r="G8612" s="167" t="str">
        <f>IF('Lineær programmering opg 4'!$D$7=0,"-",((-A8612+'Lineær programmering opg 4'!$M$7)/'Lineær programmering opg 4'!$K$7)*-1)</f>
        <v>-</v>
      </c>
      <c r="H8612" s="167" t="str">
        <f>IF('Lineær programmering opg 4'!$C$8=0,"-",((-A8612+'Lineær programmering opg 4'!$M$8)/'Lineær programmering opg 4'!$K$8)*-1)</f>
        <v>-</v>
      </c>
      <c r="I8612" s="167" t="str">
        <f>IF('Lineær programmering opg 4'!$D$8=0,"-",'Lineær programmering opg 4'!$G$8)</f>
        <v>-</v>
      </c>
      <c r="J8612" s="295">
        <f>A8612*'Lineær programmering opg 4'!$C$11+Datatabel!C8612*'Lineær programmering opg 4'!$D$11</f>
        <v>44582.699999999721</v>
      </c>
      <c r="K8612" s="9">
        <f t="shared" si="672"/>
        <v>0</v>
      </c>
      <c r="L8612" s="9">
        <f t="shared" si="673"/>
        <v>0</v>
      </c>
    </row>
    <row r="8613" spans="1:12" ht="15" x14ac:dyDescent="0.25">
      <c r="A8613" s="167">
        <f t="shared" si="671"/>
        <v>33.360000000022758</v>
      </c>
      <c r="B8613" s="325">
        <f t="shared" si="674"/>
        <v>0.13900000000009483</v>
      </c>
      <c r="C8613" s="167">
        <f t="shared" si="670"/>
        <v>274.97999999998297</v>
      </c>
      <c r="D8613" s="167">
        <f>IF('Lineær programmering opg 4'!$M$4=0,"-",(-A8613+'Lineær programmering opg 4'!$M$4)/'Lineær programmering opg 4'!$K$4*-1)</f>
        <v>413.2799999999545</v>
      </c>
      <c r="E8613" s="167">
        <f>IF('Lineær programmering opg 4'!$M$5=0,"-",(-A8613+'Lineær programmering opg 4'!$M$5)/'Lineær programmering opg 4'!$K$5*-1)</f>
        <v>274.97999999998297</v>
      </c>
      <c r="F8613" s="167" t="str">
        <f>IF('Lineær programmering opg 4'!$E$6=0,"-",(-A8613+'Lineær programmering opg 4'!$M$6)/'Lineær programmering opg 4'!$K$6*-1)</f>
        <v>-</v>
      </c>
      <c r="G8613" s="167" t="str">
        <f>IF('Lineær programmering opg 4'!$D$7=0,"-",((-A8613+'Lineær programmering opg 4'!$M$7)/'Lineær programmering opg 4'!$K$7)*-1)</f>
        <v>-</v>
      </c>
      <c r="H8613" s="167" t="str">
        <f>IF('Lineær programmering opg 4'!$C$8=0,"-",((-A8613+'Lineær programmering opg 4'!$M$8)/'Lineær programmering opg 4'!$K$8)*-1)</f>
        <v>-</v>
      </c>
      <c r="I8613" s="167" t="str">
        <f>IF('Lineær programmering opg 4'!$D$8=0,"-",'Lineær programmering opg 4'!$G$8)</f>
        <v>-</v>
      </c>
      <c r="J8613" s="295">
        <f>A8613*'Lineær programmering opg 4'!$C$11+Datatabel!C8613*'Lineær programmering opg 4'!$D$11</f>
        <v>44582.999999999724</v>
      </c>
      <c r="K8613" s="9">
        <f t="shared" si="672"/>
        <v>0</v>
      </c>
      <c r="L8613" s="9">
        <f t="shared" si="673"/>
        <v>0</v>
      </c>
    </row>
    <row r="8614" spans="1:12" ht="15" x14ac:dyDescent="0.25">
      <c r="A8614" s="167">
        <f t="shared" si="671"/>
        <v>33.336000000022764</v>
      </c>
      <c r="B8614" s="325">
        <f t="shared" si="674"/>
        <v>0.13890000000009484</v>
      </c>
      <c r="C8614" s="167">
        <f t="shared" si="670"/>
        <v>274.99799999998294</v>
      </c>
      <c r="D8614" s="167">
        <f>IF('Lineær programmering opg 4'!$M$4=0,"-",(-A8614+'Lineær programmering opg 4'!$M$4)/'Lineær programmering opg 4'!$K$4*-1)</f>
        <v>413.3279999999545</v>
      </c>
      <c r="E8614" s="167">
        <f>IF('Lineær programmering opg 4'!$M$5=0,"-",(-A8614+'Lineær programmering opg 4'!$M$5)/'Lineær programmering opg 4'!$K$5*-1)</f>
        <v>274.99799999998294</v>
      </c>
      <c r="F8614" s="167" t="str">
        <f>IF('Lineær programmering opg 4'!$E$6=0,"-",(-A8614+'Lineær programmering opg 4'!$M$6)/'Lineær programmering opg 4'!$K$6*-1)</f>
        <v>-</v>
      </c>
      <c r="G8614" s="167" t="str">
        <f>IF('Lineær programmering opg 4'!$D$7=0,"-",((-A8614+'Lineær programmering opg 4'!$M$7)/'Lineær programmering opg 4'!$K$7)*-1)</f>
        <v>-</v>
      </c>
      <c r="H8614" s="167" t="str">
        <f>IF('Lineær programmering opg 4'!$C$8=0,"-",((-A8614+'Lineær programmering opg 4'!$M$8)/'Lineær programmering opg 4'!$K$8)*-1)</f>
        <v>-</v>
      </c>
      <c r="I8614" s="167" t="str">
        <f>IF('Lineær programmering opg 4'!$D$8=0,"-",'Lineær programmering opg 4'!$G$8)</f>
        <v>-</v>
      </c>
      <c r="J8614" s="295">
        <f>A8614*'Lineær programmering opg 4'!$C$11+Datatabel!C8614*'Lineær programmering opg 4'!$D$11</f>
        <v>44583.299999999719</v>
      </c>
      <c r="K8614" s="9">
        <f t="shared" si="672"/>
        <v>0</v>
      </c>
      <c r="L8614" s="9">
        <f t="shared" si="673"/>
        <v>0</v>
      </c>
    </row>
    <row r="8615" spans="1:12" ht="15" x14ac:dyDescent="0.25">
      <c r="A8615" s="167">
        <f t="shared" si="671"/>
        <v>33.312000000022763</v>
      </c>
      <c r="B8615" s="325">
        <f t="shared" si="674"/>
        <v>0.13880000000009485</v>
      </c>
      <c r="C8615" s="167">
        <f t="shared" si="670"/>
        <v>275.01599999998297</v>
      </c>
      <c r="D8615" s="167">
        <f>IF('Lineær programmering opg 4'!$M$4=0,"-",(-A8615+'Lineær programmering opg 4'!$M$4)/'Lineær programmering opg 4'!$K$4*-1)</f>
        <v>413.3759999999545</v>
      </c>
      <c r="E8615" s="167">
        <f>IF('Lineær programmering opg 4'!$M$5=0,"-",(-A8615+'Lineær programmering opg 4'!$M$5)/'Lineær programmering opg 4'!$K$5*-1)</f>
        <v>275.01599999998297</v>
      </c>
      <c r="F8615" s="167" t="str">
        <f>IF('Lineær programmering opg 4'!$E$6=0,"-",(-A8615+'Lineær programmering opg 4'!$M$6)/'Lineær programmering opg 4'!$K$6*-1)</f>
        <v>-</v>
      </c>
      <c r="G8615" s="167" t="str">
        <f>IF('Lineær programmering opg 4'!$D$7=0,"-",((-A8615+'Lineær programmering opg 4'!$M$7)/'Lineær programmering opg 4'!$K$7)*-1)</f>
        <v>-</v>
      </c>
      <c r="H8615" s="167" t="str">
        <f>IF('Lineær programmering opg 4'!$C$8=0,"-",((-A8615+'Lineær programmering opg 4'!$M$8)/'Lineær programmering opg 4'!$K$8)*-1)</f>
        <v>-</v>
      </c>
      <c r="I8615" s="167" t="str">
        <f>IF('Lineær programmering opg 4'!$D$8=0,"-",'Lineær programmering opg 4'!$G$8)</f>
        <v>-</v>
      </c>
      <c r="J8615" s="295">
        <f>A8615*'Lineær programmering opg 4'!$C$11+Datatabel!C8615*'Lineær programmering opg 4'!$D$11</f>
        <v>44583.599999999722</v>
      </c>
      <c r="K8615" s="9">
        <f t="shared" si="672"/>
        <v>0</v>
      </c>
      <c r="L8615" s="9">
        <f t="shared" si="673"/>
        <v>0</v>
      </c>
    </row>
    <row r="8616" spans="1:12" ht="15" x14ac:dyDescent="0.25">
      <c r="A8616" s="167">
        <f t="shared" si="671"/>
        <v>33.288000000022762</v>
      </c>
      <c r="B8616" s="325">
        <f t="shared" si="674"/>
        <v>0.13870000000009486</v>
      </c>
      <c r="C8616" s="167">
        <f t="shared" si="670"/>
        <v>275.03399999998294</v>
      </c>
      <c r="D8616" s="167">
        <f>IF('Lineær programmering opg 4'!$M$4=0,"-",(-A8616+'Lineær programmering opg 4'!$M$4)/'Lineær programmering opg 4'!$K$4*-1)</f>
        <v>413.4239999999545</v>
      </c>
      <c r="E8616" s="167">
        <f>IF('Lineær programmering opg 4'!$M$5=0,"-",(-A8616+'Lineær programmering opg 4'!$M$5)/'Lineær programmering opg 4'!$K$5*-1)</f>
        <v>275.03399999998294</v>
      </c>
      <c r="F8616" s="167" t="str">
        <f>IF('Lineær programmering opg 4'!$E$6=0,"-",(-A8616+'Lineær programmering opg 4'!$M$6)/'Lineær programmering opg 4'!$K$6*-1)</f>
        <v>-</v>
      </c>
      <c r="G8616" s="167" t="str">
        <f>IF('Lineær programmering opg 4'!$D$7=0,"-",((-A8616+'Lineær programmering opg 4'!$M$7)/'Lineær programmering opg 4'!$K$7)*-1)</f>
        <v>-</v>
      </c>
      <c r="H8616" s="167" t="str">
        <f>IF('Lineær programmering opg 4'!$C$8=0,"-",((-A8616+'Lineær programmering opg 4'!$M$8)/'Lineær programmering opg 4'!$K$8)*-1)</f>
        <v>-</v>
      </c>
      <c r="I8616" s="167" t="str">
        <f>IF('Lineær programmering opg 4'!$D$8=0,"-",'Lineær programmering opg 4'!$G$8)</f>
        <v>-</v>
      </c>
      <c r="J8616" s="295">
        <f>A8616*'Lineær programmering opg 4'!$C$11+Datatabel!C8616*'Lineær programmering opg 4'!$D$11</f>
        <v>44583.89999999971</v>
      </c>
      <c r="K8616" s="9">
        <f t="shared" si="672"/>
        <v>0</v>
      </c>
      <c r="L8616" s="9">
        <f t="shared" si="673"/>
        <v>0</v>
      </c>
    </row>
    <row r="8617" spans="1:12" ht="15" x14ac:dyDescent="0.25">
      <c r="A8617" s="167">
        <f t="shared" si="671"/>
        <v>33.264000000022769</v>
      </c>
      <c r="B8617" s="325">
        <f t="shared" si="674"/>
        <v>0.13860000000009487</v>
      </c>
      <c r="C8617" s="167">
        <f t="shared" si="670"/>
        <v>275.05199999998297</v>
      </c>
      <c r="D8617" s="167">
        <f>IF('Lineær programmering opg 4'!$M$4=0,"-",(-A8617+'Lineær programmering opg 4'!$M$4)/'Lineær programmering opg 4'!$K$4*-1)</f>
        <v>413.47199999995445</v>
      </c>
      <c r="E8617" s="167">
        <f>IF('Lineær programmering opg 4'!$M$5=0,"-",(-A8617+'Lineær programmering opg 4'!$M$5)/'Lineær programmering opg 4'!$K$5*-1)</f>
        <v>275.05199999998297</v>
      </c>
      <c r="F8617" s="167" t="str">
        <f>IF('Lineær programmering opg 4'!$E$6=0,"-",(-A8617+'Lineær programmering opg 4'!$M$6)/'Lineær programmering opg 4'!$K$6*-1)</f>
        <v>-</v>
      </c>
      <c r="G8617" s="167" t="str">
        <f>IF('Lineær programmering opg 4'!$D$7=0,"-",((-A8617+'Lineær programmering opg 4'!$M$7)/'Lineær programmering opg 4'!$K$7)*-1)</f>
        <v>-</v>
      </c>
      <c r="H8617" s="167" t="str">
        <f>IF('Lineær programmering opg 4'!$C$8=0,"-",((-A8617+'Lineær programmering opg 4'!$M$8)/'Lineær programmering opg 4'!$K$8)*-1)</f>
        <v>-</v>
      </c>
      <c r="I8617" s="167" t="str">
        <f>IF('Lineær programmering opg 4'!$D$8=0,"-",'Lineær programmering opg 4'!$G$8)</f>
        <v>-</v>
      </c>
      <c r="J8617" s="295">
        <f>A8617*'Lineær programmering opg 4'!$C$11+Datatabel!C8617*'Lineær programmering opg 4'!$D$11</f>
        <v>44584.199999999721</v>
      </c>
      <c r="K8617" s="9">
        <f t="shared" si="672"/>
        <v>0</v>
      </c>
      <c r="L8617" s="9">
        <f t="shared" si="673"/>
        <v>0</v>
      </c>
    </row>
    <row r="8618" spans="1:12" ht="15" x14ac:dyDescent="0.25">
      <c r="A8618" s="167">
        <f t="shared" si="671"/>
        <v>33.240000000022775</v>
      </c>
      <c r="B8618" s="325">
        <f t="shared" si="674"/>
        <v>0.13850000000009488</v>
      </c>
      <c r="C8618" s="167">
        <f t="shared" si="670"/>
        <v>275.06999999998294</v>
      </c>
      <c r="D8618" s="167">
        <f>IF('Lineær programmering opg 4'!$M$4=0,"-",(-A8618+'Lineær programmering opg 4'!$M$4)/'Lineær programmering opg 4'!$K$4*-1)</f>
        <v>413.51999999995445</v>
      </c>
      <c r="E8618" s="167">
        <f>IF('Lineær programmering opg 4'!$M$5=0,"-",(-A8618+'Lineær programmering opg 4'!$M$5)/'Lineær programmering opg 4'!$K$5*-1)</f>
        <v>275.06999999998294</v>
      </c>
      <c r="F8618" s="167" t="str">
        <f>IF('Lineær programmering opg 4'!$E$6=0,"-",(-A8618+'Lineær programmering opg 4'!$M$6)/'Lineær programmering opg 4'!$K$6*-1)</f>
        <v>-</v>
      </c>
      <c r="G8618" s="167" t="str">
        <f>IF('Lineær programmering opg 4'!$D$7=0,"-",((-A8618+'Lineær programmering opg 4'!$M$7)/'Lineær programmering opg 4'!$K$7)*-1)</f>
        <v>-</v>
      </c>
      <c r="H8618" s="167" t="str">
        <f>IF('Lineær programmering opg 4'!$C$8=0,"-",((-A8618+'Lineær programmering opg 4'!$M$8)/'Lineær programmering opg 4'!$K$8)*-1)</f>
        <v>-</v>
      </c>
      <c r="I8618" s="167" t="str">
        <f>IF('Lineær programmering opg 4'!$D$8=0,"-",'Lineær programmering opg 4'!$G$8)</f>
        <v>-</v>
      </c>
      <c r="J8618" s="295">
        <f>A8618*'Lineær programmering opg 4'!$C$11+Datatabel!C8618*'Lineær programmering opg 4'!$D$11</f>
        <v>44584.499999999716</v>
      </c>
      <c r="K8618" s="9">
        <f t="shared" si="672"/>
        <v>0</v>
      </c>
      <c r="L8618" s="9">
        <f t="shared" si="673"/>
        <v>0</v>
      </c>
    </row>
    <row r="8619" spans="1:12" ht="15" x14ac:dyDescent="0.25">
      <c r="A8619" s="167">
        <f t="shared" si="671"/>
        <v>33.216000000022774</v>
      </c>
      <c r="B8619" s="325">
        <f t="shared" si="674"/>
        <v>0.13840000000009489</v>
      </c>
      <c r="C8619" s="167">
        <f t="shared" si="670"/>
        <v>275.08799999998297</v>
      </c>
      <c r="D8619" s="167">
        <f>IF('Lineær programmering opg 4'!$M$4=0,"-",(-A8619+'Lineær programmering opg 4'!$M$4)/'Lineær programmering opg 4'!$K$4*-1)</f>
        <v>413.56799999995445</v>
      </c>
      <c r="E8619" s="167">
        <f>IF('Lineær programmering opg 4'!$M$5=0,"-",(-A8619+'Lineær programmering opg 4'!$M$5)/'Lineær programmering opg 4'!$K$5*-1)</f>
        <v>275.08799999998297</v>
      </c>
      <c r="F8619" s="167" t="str">
        <f>IF('Lineær programmering opg 4'!$E$6=0,"-",(-A8619+'Lineær programmering opg 4'!$M$6)/'Lineær programmering opg 4'!$K$6*-1)</f>
        <v>-</v>
      </c>
      <c r="G8619" s="167" t="str">
        <f>IF('Lineær programmering opg 4'!$D$7=0,"-",((-A8619+'Lineær programmering opg 4'!$M$7)/'Lineær programmering opg 4'!$K$7)*-1)</f>
        <v>-</v>
      </c>
      <c r="H8619" s="167" t="str">
        <f>IF('Lineær programmering opg 4'!$C$8=0,"-",((-A8619+'Lineær programmering opg 4'!$M$8)/'Lineær programmering opg 4'!$K$8)*-1)</f>
        <v>-</v>
      </c>
      <c r="I8619" s="167" t="str">
        <f>IF('Lineær programmering opg 4'!$D$8=0,"-",'Lineær programmering opg 4'!$G$8)</f>
        <v>-</v>
      </c>
      <c r="J8619" s="295">
        <f>A8619*'Lineær programmering opg 4'!$C$11+Datatabel!C8619*'Lineær programmering opg 4'!$D$11</f>
        <v>44584.799999999719</v>
      </c>
      <c r="K8619" s="9">
        <f t="shared" si="672"/>
        <v>0</v>
      </c>
      <c r="L8619" s="9">
        <f t="shared" si="673"/>
        <v>0</v>
      </c>
    </row>
    <row r="8620" spans="1:12" ht="15" x14ac:dyDescent="0.25">
      <c r="A8620" s="167">
        <f t="shared" si="671"/>
        <v>33.192000000022773</v>
      </c>
      <c r="B8620" s="325">
        <f t="shared" si="674"/>
        <v>0.1383000000000949</v>
      </c>
      <c r="C8620" s="167">
        <f t="shared" si="670"/>
        <v>275.10599999998294</v>
      </c>
      <c r="D8620" s="167">
        <f>IF('Lineær programmering opg 4'!$M$4=0,"-",(-A8620+'Lineær programmering opg 4'!$M$4)/'Lineær programmering opg 4'!$K$4*-1)</f>
        <v>413.61599999995445</v>
      </c>
      <c r="E8620" s="167">
        <f>IF('Lineær programmering opg 4'!$M$5=0,"-",(-A8620+'Lineær programmering opg 4'!$M$5)/'Lineær programmering opg 4'!$K$5*-1)</f>
        <v>275.10599999998294</v>
      </c>
      <c r="F8620" s="167" t="str">
        <f>IF('Lineær programmering opg 4'!$E$6=0,"-",(-A8620+'Lineær programmering opg 4'!$M$6)/'Lineær programmering opg 4'!$K$6*-1)</f>
        <v>-</v>
      </c>
      <c r="G8620" s="167" t="str">
        <f>IF('Lineær programmering opg 4'!$D$7=0,"-",((-A8620+'Lineær programmering opg 4'!$M$7)/'Lineær programmering opg 4'!$K$7)*-1)</f>
        <v>-</v>
      </c>
      <c r="H8620" s="167" t="str">
        <f>IF('Lineær programmering opg 4'!$C$8=0,"-",((-A8620+'Lineær programmering opg 4'!$M$8)/'Lineær programmering opg 4'!$K$8)*-1)</f>
        <v>-</v>
      </c>
      <c r="I8620" s="167" t="str">
        <f>IF('Lineær programmering opg 4'!$D$8=0,"-",'Lineær programmering opg 4'!$G$8)</f>
        <v>-</v>
      </c>
      <c r="J8620" s="295">
        <f>A8620*'Lineær programmering opg 4'!$C$11+Datatabel!C8620*'Lineær programmering opg 4'!$D$11</f>
        <v>44585.099999999715</v>
      </c>
      <c r="K8620" s="9">
        <f t="shared" si="672"/>
        <v>0</v>
      </c>
      <c r="L8620" s="9">
        <f t="shared" si="673"/>
        <v>0</v>
      </c>
    </row>
    <row r="8621" spans="1:12" ht="15" x14ac:dyDescent="0.25">
      <c r="A8621" s="167">
        <f t="shared" si="671"/>
        <v>33.168000000022779</v>
      </c>
      <c r="B8621" s="325">
        <f t="shared" si="674"/>
        <v>0.13820000000009491</v>
      </c>
      <c r="C8621" s="167">
        <f t="shared" si="670"/>
        <v>275.12399999998291</v>
      </c>
      <c r="D8621" s="167">
        <f>IF('Lineær programmering opg 4'!$M$4=0,"-",(-A8621+'Lineær programmering opg 4'!$M$4)/'Lineær programmering opg 4'!$K$4*-1)</f>
        <v>413.66399999995446</v>
      </c>
      <c r="E8621" s="167">
        <f>IF('Lineær programmering opg 4'!$M$5=0,"-",(-A8621+'Lineær programmering opg 4'!$M$5)/'Lineær programmering opg 4'!$K$5*-1)</f>
        <v>275.12399999998291</v>
      </c>
      <c r="F8621" s="167" t="str">
        <f>IF('Lineær programmering opg 4'!$E$6=0,"-",(-A8621+'Lineær programmering opg 4'!$M$6)/'Lineær programmering opg 4'!$K$6*-1)</f>
        <v>-</v>
      </c>
      <c r="G8621" s="167" t="str">
        <f>IF('Lineær programmering opg 4'!$D$7=0,"-",((-A8621+'Lineær programmering opg 4'!$M$7)/'Lineær programmering opg 4'!$K$7)*-1)</f>
        <v>-</v>
      </c>
      <c r="H8621" s="167" t="str">
        <f>IF('Lineær programmering opg 4'!$C$8=0,"-",((-A8621+'Lineær programmering opg 4'!$M$8)/'Lineær programmering opg 4'!$K$8)*-1)</f>
        <v>-</v>
      </c>
      <c r="I8621" s="167" t="str">
        <f>IF('Lineær programmering opg 4'!$D$8=0,"-",'Lineær programmering opg 4'!$G$8)</f>
        <v>-</v>
      </c>
      <c r="J8621" s="295">
        <f>A8621*'Lineær programmering opg 4'!$C$11+Datatabel!C8621*'Lineær programmering opg 4'!$D$11</f>
        <v>44585.399999999718</v>
      </c>
      <c r="K8621" s="9">
        <f t="shared" si="672"/>
        <v>0</v>
      </c>
      <c r="L8621" s="9">
        <f t="shared" si="673"/>
        <v>0</v>
      </c>
    </row>
    <row r="8622" spans="1:12" ht="15" x14ac:dyDescent="0.25">
      <c r="A8622" s="167">
        <f t="shared" si="671"/>
        <v>33.144000000022785</v>
      </c>
      <c r="B8622" s="325">
        <f t="shared" si="674"/>
        <v>0.13810000000009492</v>
      </c>
      <c r="C8622" s="167">
        <f t="shared" si="670"/>
        <v>275.14199999998294</v>
      </c>
      <c r="D8622" s="167">
        <f>IF('Lineær programmering opg 4'!$M$4=0,"-",(-A8622+'Lineær programmering opg 4'!$M$4)/'Lineær programmering opg 4'!$K$4*-1)</f>
        <v>413.7119999999544</v>
      </c>
      <c r="E8622" s="167">
        <f>IF('Lineær programmering opg 4'!$M$5=0,"-",(-A8622+'Lineær programmering opg 4'!$M$5)/'Lineær programmering opg 4'!$K$5*-1)</f>
        <v>275.14199999998294</v>
      </c>
      <c r="F8622" s="167" t="str">
        <f>IF('Lineær programmering opg 4'!$E$6=0,"-",(-A8622+'Lineær programmering opg 4'!$M$6)/'Lineær programmering opg 4'!$K$6*-1)</f>
        <v>-</v>
      </c>
      <c r="G8622" s="167" t="str">
        <f>IF('Lineær programmering opg 4'!$D$7=0,"-",((-A8622+'Lineær programmering opg 4'!$M$7)/'Lineær programmering opg 4'!$K$7)*-1)</f>
        <v>-</v>
      </c>
      <c r="H8622" s="167" t="str">
        <f>IF('Lineær programmering opg 4'!$C$8=0,"-",((-A8622+'Lineær programmering opg 4'!$M$8)/'Lineær programmering opg 4'!$K$8)*-1)</f>
        <v>-</v>
      </c>
      <c r="I8622" s="167" t="str">
        <f>IF('Lineær programmering opg 4'!$D$8=0,"-",'Lineær programmering opg 4'!$G$8)</f>
        <v>-</v>
      </c>
      <c r="J8622" s="295">
        <f>A8622*'Lineær programmering opg 4'!$C$11+Datatabel!C8622*'Lineær programmering opg 4'!$D$11</f>
        <v>44585.699999999721</v>
      </c>
      <c r="K8622" s="9">
        <f t="shared" si="672"/>
        <v>0</v>
      </c>
      <c r="L8622" s="9">
        <f t="shared" si="673"/>
        <v>0</v>
      </c>
    </row>
    <row r="8623" spans="1:12" ht="15" x14ac:dyDescent="0.25">
      <c r="A8623" s="167">
        <f t="shared" si="671"/>
        <v>33.120000000022785</v>
      </c>
      <c r="B8623" s="325">
        <f t="shared" si="674"/>
        <v>0.13800000000009494</v>
      </c>
      <c r="C8623" s="167">
        <f t="shared" si="670"/>
        <v>275.15999999998292</v>
      </c>
      <c r="D8623" s="167">
        <f>IF('Lineær programmering opg 4'!$M$4=0,"-",(-A8623+'Lineær programmering opg 4'!$M$4)/'Lineær programmering opg 4'!$K$4*-1)</f>
        <v>413.7599999999544</v>
      </c>
      <c r="E8623" s="167">
        <f>IF('Lineær programmering opg 4'!$M$5=0,"-",(-A8623+'Lineær programmering opg 4'!$M$5)/'Lineær programmering opg 4'!$K$5*-1)</f>
        <v>275.15999999998292</v>
      </c>
      <c r="F8623" s="167" t="str">
        <f>IF('Lineær programmering opg 4'!$E$6=0,"-",(-A8623+'Lineær programmering opg 4'!$M$6)/'Lineær programmering opg 4'!$K$6*-1)</f>
        <v>-</v>
      </c>
      <c r="G8623" s="167" t="str">
        <f>IF('Lineær programmering opg 4'!$D$7=0,"-",((-A8623+'Lineær programmering opg 4'!$M$7)/'Lineær programmering opg 4'!$K$7)*-1)</f>
        <v>-</v>
      </c>
      <c r="H8623" s="167" t="str">
        <f>IF('Lineær programmering opg 4'!$C$8=0,"-",((-A8623+'Lineær programmering opg 4'!$M$8)/'Lineær programmering opg 4'!$K$8)*-1)</f>
        <v>-</v>
      </c>
      <c r="I8623" s="167" t="str">
        <f>IF('Lineær programmering opg 4'!$D$8=0,"-",'Lineær programmering opg 4'!$G$8)</f>
        <v>-</v>
      </c>
      <c r="J8623" s="295">
        <f>A8623*'Lineær programmering opg 4'!$C$11+Datatabel!C8623*'Lineær programmering opg 4'!$D$11</f>
        <v>44585.999999999716</v>
      </c>
      <c r="K8623" s="9">
        <f t="shared" si="672"/>
        <v>0</v>
      </c>
      <c r="L8623" s="9">
        <f t="shared" si="673"/>
        <v>0</v>
      </c>
    </row>
    <row r="8624" spans="1:12" ht="15" x14ac:dyDescent="0.25">
      <c r="A8624" s="167">
        <f t="shared" si="671"/>
        <v>33.096000000022784</v>
      </c>
      <c r="B8624" s="325">
        <f t="shared" si="674"/>
        <v>0.13790000000009495</v>
      </c>
      <c r="C8624" s="167">
        <f t="shared" si="670"/>
        <v>275.17799999998294</v>
      </c>
      <c r="D8624" s="167">
        <f>IF('Lineær programmering opg 4'!$M$4=0,"-",(-A8624+'Lineær programmering opg 4'!$M$4)/'Lineær programmering opg 4'!$K$4*-1)</f>
        <v>413.8079999999544</v>
      </c>
      <c r="E8624" s="167">
        <f>IF('Lineær programmering opg 4'!$M$5=0,"-",(-A8624+'Lineær programmering opg 4'!$M$5)/'Lineær programmering opg 4'!$K$5*-1)</f>
        <v>275.17799999998294</v>
      </c>
      <c r="F8624" s="167" t="str">
        <f>IF('Lineær programmering opg 4'!$E$6=0,"-",(-A8624+'Lineær programmering opg 4'!$M$6)/'Lineær programmering opg 4'!$K$6*-1)</f>
        <v>-</v>
      </c>
      <c r="G8624" s="167" t="str">
        <f>IF('Lineær programmering opg 4'!$D$7=0,"-",((-A8624+'Lineær programmering opg 4'!$M$7)/'Lineær programmering opg 4'!$K$7)*-1)</f>
        <v>-</v>
      </c>
      <c r="H8624" s="167" t="str">
        <f>IF('Lineær programmering opg 4'!$C$8=0,"-",((-A8624+'Lineær programmering opg 4'!$M$8)/'Lineær programmering opg 4'!$K$8)*-1)</f>
        <v>-</v>
      </c>
      <c r="I8624" s="167" t="str">
        <f>IF('Lineær programmering opg 4'!$D$8=0,"-",'Lineær programmering opg 4'!$G$8)</f>
        <v>-</v>
      </c>
      <c r="J8624" s="295">
        <f>A8624*'Lineær programmering opg 4'!$C$11+Datatabel!C8624*'Lineær programmering opg 4'!$D$11</f>
        <v>44586.299999999719</v>
      </c>
      <c r="K8624" s="9">
        <f t="shared" si="672"/>
        <v>0</v>
      </c>
      <c r="L8624" s="9">
        <f t="shared" si="673"/>
        <v>0</v>
      </c>
    </row>
    <row r="8625" spans="1:12" ht="15" x14ac:dyDescent="0.25">
      <c r="A8625" s="167">
        <f t="shared" si="671"/>
        <v>33.07200000002279</v>
      </c>
      <c r="B8625" s="325">
        <f t="shared" si="674"/>
        <v>0.13780000000009496</v>
      </c>
      <c r="C8625" s="167">
        <f t="shared" si="670"/>
        <v>275.19599999998292</v>
      </c>
      <c r="D8625" s="167">
        <f>IF('Lineær programmering opg 4'!$M$4=0,"-",(-A8625+'Lineær programmering opg 4'!$M$4)/'Lineær programmering opg 4'!$K$4*-1)</f>
        <v>413.85599999995441</v>
      </c>
      <c r="E8625" s="167">
        <f>IF('Lineær programmering opg 4'!$M$5=0,"-",(-A8625+'Lineær programmering opg 4'!$M$5)/'Lineær programmering opg 4'!$K$5*-1)</f>
        <v>275.19599999998292</v>
      </c>
      <c r="F8625" s="167" t="str">
        <f>IF('Lineær programmering opg 4'!$E$6=0,"-",(-A8625+'Lineær programmering opg 4'!$M$6)/'Lineær programmering opg 4'!$K$6*-1)</f>
        <v>-</v>
      </c>
      <c r="G8625" s="167" t="str">
        <f>IF('Lineær programmering opg 4'!$D$7=0,"-",((-A8625+'Lineær programmering opg 4'!$M$7)/'Lineær programmering opg 4'!$K$7)*-1)</f>
        <v>-</v>
      </c>
      <c r="H8625" s="167" t="str">
        <f>IF('Lineær programmering opg 4'!$C$8=0,"-",((-A8625+'Lineær programmering opg 4'!$M$8)/'Lineær programmering opg 4'!$K$8)*-1)</f>
        <v>-</v>
      </c>
      <c r="I8625" s="167" t="str">
        <f>IF('Lineær programmering opg 4'!$D$8=0,"-",'Lineær programmering opg 4'!$G$8)</f>
        <v>-</v>
      </c>
      <c r="J8625" s="295">
        <f>A8625*'Lineær programmering opg 4'!$C$11+Datatabel!C8625*'Lineær programmering opg 4'!$D$11</f>
        <v>44586.599999999722</v>
      </c>
      <c r="K8625" s="9">
        <f t="shared" si="672"/>
        <v>0</v>
      </c>
      <c r="L8625" s="9">
        <f t="shared" si="673"/>
        <v>0</v>
      </c>
    </row>
    <row r="8626" spans="1:12" ht="15" x14ac:dyDescent="0.25">
      <c r="A8626" s="167">
        <f t="shared" si="671"/>
        <v>33.048000000022796</v>
      </c>
      <c r="B8626" s="325">
        <f t="shared" si="674"/>
        <v>0.13770000000009497</v>
      </c>
      <c r="C8626" s="167">
        <f t="shared" si="670"/>
        <v>275.21399999998295</v>
      </c>
      <c r="D8626" s="167">
        <f>IF('Lineær programmering opg 4'!$M$4=0,"-",(-A8626+'Lineær programmering opg 4'!$M$4)/'Lineær programmering opg 4'!$K$4*-1)</f>
        <v>413.90399999995441</v>
      </c>
      <c r="E8626" s="167">
        <f>IF('Lineær programmering opg 4'!$M$5=0,"-",(-A8626+'Lineær programmering opg 4'!$M$5)/'Lineær programmering opg 4'!$K$5*-1)</f>
        <v>275.21399999998295</v>
      </c>
      <c r="F8626" s="167" t="str">
        <f>IF('Lineær programmering opg 4'!$E$6=0,"-",(-A8626+'Lineær programmering opg 4'!$M$6)/'Lineær programmering opg 4'!$K$6*-1)</f>
        <v>-</v>
      </c>
      <c r="G8626" s="167" t="str">
        <f>IF('Lineær programmering opg 4'!$D$7=0,"-",((-A8626+'Lineær programmering opg 4'!$M$7)/'Lineær programmering opg 4'!$K$7)*-1)</f>
        <v>-</v>
      </c>
      <c r="H8626" s="167" t="str">
        <f>IF('Lineær programmering opg 4'!$C$8=0,"-",((-A8626+'Lineær programmering opg 4'!$M$8)/'Lineær programmering opg 4'!$K$8)*-1)</f>
        <v>-</v>
      </c>
      <c r="I8626" s="167" t="str">
        <f>IF('Lineær programmering opg 4'!$D$8=0,"-",'Lineær programmering opg 4'!$G$8)</f>
        <v>-</v>
      </c>
      <c r="J8626" s="295">
        <f>A8626*'Lineær programmering opg 4'!$C$11+Datatabel!C8626*'Lineær programmering opg 4'!$D$11</f>
        <v>44586.899999999725</v>
      </c>
      <c r="K8626" s="9">
        <f t="shared" si="672"/>
        <v>0</v>
      </c>
      <c r="L8626" s="9">
        <f t="shared" si="673"/>
        <v>0</v>
      </c>
    </row>
    <row r="8627" spans="1:12" ht="15" x14ac:dyDescent="0.25">
      <c r="A8627" s="167">
        <f t="shared" si="671"/>
        <v>33.024000000022795</v>
      </c>
      <c r="B8627" s="325">
        <f t="shared" si="674"/>
        <v>0.13760000000009498</v>
      </c>
      <c r="C8627" s="167">
        <f t="shared" si="670"/>
        <v>275.23199999998292</v>
      </c>
      <c r="D8627" s="167">
        <f>IF('Lineær programmering opg 4'!$M$4=0,"-",(-A8627+'Lineær programmering opg 4'!$M$4)/'Lineær programmering opg 4'!$K$4*-1)</f>
        <v>413.95199999995441</v>
      </c>
      <c r="E8627" s="167">
        <f>IF('Lineær programmering opg 4'!$M$5=0,"-",(-A8627+'Lineær programmering opg 4'!$M$5)/'Lineær programmering opg 4'!$K$5*-1)</f>
        <v>275.23199999998292</v>
      </c>
      <c r="F8627" s="167" t="str">
        <f>IF('Lineær programmering opg 4'!$E$6=0,"-",(-A8627+'Lineær programmering opg 4'!$M$6)/'Lineær programmering opg 4'!$K$6*-1)</f>
        <v>-</v>
      </c>
      <c r="G8627" s="167" t="str">
        <f>IF('Lineær programmering opg 4'!$D$7=0,"-",((-A8627+'Lineær programmering opg 4'!$M$7)/'Lineær programmering opg 4'!$K$7)*-1)</f>
        <v>-</v>
      </c>
      <c r="H8627" s="167" t="str">
        <f>IF('Lineær programmering opg 4'!$C$8=0,"-",((-A8627+'Lineær programmering opg 4'!$M$8)/'Lineær programmering opg 4'!$K$8)*-1)</f>
        <v>-</v>
      </c>
      <c r="I8627" s="167" t="str">
        <f>IF('Lineær programmering opg 4'!$D$8=0,"-",'Lineær programmering opg 4'!$G$8)</f>
        <v>-</v>
      </c>
      <c r="J8627" s="295">
        <f>A8627*'Lineær programmering opg 4'!$C$11+Datatabel!C8627*'Lineær programmering opg 4'!$D$11</f>
        <v>44587.199999999713</v>
      </c>
      <c r="K8627" s="9">
        <f t="shared" si="672"/>
        <v>0</v>
      </c>
      <c r="L8627" s="9">
        <f t="shared" si="673"/>
        <v>0</v>
      </c>
    </row>
    <row r="8628" spans="1:12" ht="15" x14ac:dyDescent="0.25">
      <c r="A8628" s="167">
        <f t="shared" si="671"/>
        <v>33.000000000022794</v>
      </c>
      <c r="B8628" s="325">
        <f t="shared" si="674"/>
        <v>0.13750000000009499</v>
      </c>
      <c r="C8628" s="167">
        <f t="shared" si="670"/>
        <v>275.24999999998295</v>
      </c>
      <c r="D8628" s="167">
        <f>IF('Lineær programmering opg 4'!$M$4=0,"-",(-A8628+'Lineær programmering opg 4'!$M$4)/'Lineær programmering opg 4'!$K$4*-1)</f>
        <v>413.99999999995441</v>
      </c>
      <c r="E8628" s="167">
        <f>IF('Lineær programmering opg 4'!$M$5=0,"-",(-A8628+'Lineær programmering opg 4'!$M$5)/'Lineær programmering opg 4'!$K$5*-1)</f>
        <v>275.24999999998295</v>
      </c>
      <c r="F8628" s="167" t="str">
        <f>IF('Lineær programmering opg 4'!$E$6=0,"-",(-A8628+'Lineær programmering opg 4'!$M$6)/'Lineær programmering opg 4'!$K$6*-1)</f>
        <v>-</v>
      </c>
      <c r="G8628" s="167" t="str">
        <f>IF('Lineær programmering opg 4'!$D$7=0,"-",((-A8628+'Lineær programmering opg 4'!$M$7)/'Lineær programmering opg 4'!$K$7)*-1)</f>
        <v>-</v>
      </c>
      <c r="H8628" s="167" t="str">
        <f>IF('Lineær programmering opg 4'!$C$8=0,"-",((-A8628+'Lineær programmering opg 4'!$M$8)/'Lineær programmering opg 4'!$K$8)*-1)</f>
        <v>-</v>
      </c>
      <c r="I8628" s="167" t="str">
        <f>IF('Lineær programmering opg 4'!$D$8=0,"-",'Lineær programmering opg 4'!$G$8)</f>
        <v>-</v>
      </c>
      <c r="J8628" s="295">
        <f>A8628*'Lineær programmering opg 4'!$C$11+Datatabel!C8628*'Lineær programmering opg 4'!$D$11</f>
        <v>44587.499999999716</v>
      </c>
      <c r="K8628" s="9">
        <f t="shared" si="672"/>
        <v>0</v>
      </c>
      <c r="L8628" s="9">
        <f t="shared" si="673"/>
        <v>0</v>
      </c>
    </row>
    <row r="8629" spans="1:12" ht="15" x14ac:dyDescent="0.25">
      <c r="A8629" s="167">
        <f t="shared" si="671"/>
        <v>32.9760000000228</v>
      </c>
      <c r="B8629" s="325">
        <f t="shared" si="674"/>
        <v>0.137400000000095</v>
      </c>
      <c r="C8629" s="167">
        <f t="shared" si="670"/>
        <v>275.26799999998292</v>
      </c>
      <c r="D8629" s="167">
        <f>IF('Lineær programmering opg 4'!$M$4=0,"-",(-A8629+'Lineær programmering opg 4'!$M$4)/'Lineær programmering opg 4'!$K$4*-1)</f>
        <v>414.04799999995441</v>
      </c>
      <c r="E8629" s="167">
        <f>IF('Lineær programmering opg 4'!$M$5=0,"-",(-A8629+'Lineær programmering opg 4'!$M$5)/'Lineær programmering opg 4'!$K$5*-1)</f>
        <v>275.26799999998292</v>
      </c>
      <c r="F8629" s="167" t="str">
        <f>IF('Lineær programmering opg 4'!$E$6=0,"-",(-A8629+'Lineær programmering opg 4'!$M$6)/'Lineær programmering opg 4'!$K$6*-1)</f>
        <v>-</v>
      </c>
      <c r="G8629" s="167" t="str">
        <f>IF('Lineær programmering opg 4'!$D$7=0,"-",((-A8629+'Lineær programmering opg 4'!$M$7)/'Lineær programmering opg 4'!$K$7)*-1)</f>
        <v>-</v>
      </c>
      <c r="H8629" s="167" t="str">
        <f>IF('Lineær programmering opg 4'!$C$8=0,"-",((-A8629+'Lineær programmering opg 4'!$M$8)/'Lineær programmering opg 4'!$K$8)*-1)</f>
        <v>-</v>
      </c>
      <c r="I8629" s="167" t="str">
        <f>IF('Lineær programmering opg 4'!$D$8=0,"-",'Lineær programmering opg 4'!$G$8)</f>
        <v>-</v>
      </c>
      <c r="J8629" s="295">
        <f>A8629*'Lineær programmering opg 4'!$C$11+Datatabel!C8629*'Lineær programmering opg 4'!$D$11</f>
        <v>44587.799999999719</v>
      </c>
      <c r="K8629" s="9">
        <f t="shared" si="672"/>
        <v>0</v>
      </c>
      <c r="L8629" s="9">
        <f t="shared" si="673"/>
        <v>0</v>
      </c>
    </row>
    <row r="8630" spans="1:12" ht="15" x14ac:dyDescent="0.25">
      <c r="A8630" s="167">
        <f t="shared" si="671"/>
        <v>32.952000000022807</v>
      </c>
      <c r="B8630" s="325">
        <f t="shared" si="674"/>
        <v>0.13730000000009501</v>
      </c>
      <c r="C8630" s="167">
        <f t="shared" si="670"/>
        <v>275.28599999998295</v>
      </c>
      <c r="D8630" s="167">
        <f>IF('Lineær programmering opg 4'!$M$4=0,"-",(-A8630+'Lineær programmering opg 4'!$M$4)/'Lineær programmering opg 4'!$K$4*-1)</f>
        <v>414.09599999995442</v>
      </c>
      <c r="E8630" s="167">
        <f>IF('Lineær programmering opg 4'!$M$5=0,"-",(-A8630+'Lineær programmering opg 4'!$M$5)/'Lineær programmering opg 4'!$K$5*-1)</f>
        <v>275.28599999998295</v>
      </c>
      <c r="F8630" s="167" t="str">
        <f>IF('Lineær programmering opg 4'!$E$6=0,"-",(-A8630+'Lineær programmering opg 4'!$M$6)/'Lineær programmering opg 4'!$K$6*-1)</f>
        <v>-</v>
      </c>
      <c r="G8630" s="167" t="str">
        <f>IF('Lineær programmering opg 4'!$D$7=0,"-",((-A8630+'Lineær programmering opg 4'!$M$7)/'Lineær programmering opg 4'!$K$7)*-1)</f>
        <v>-</v>
      </c>
      <c r="H8630" s="167" t="str">
        <f>IF('Lineær programmering opg 4'!$C$8=0,"-",((-A8630+'Lineær programmering opg 4'!$M$8)/'Lineær programmering opg 4'!$K$8)*-1)</f>
        <v>-</v>
      </c>
      <c r="I8630" s="167" t="str">
        <f>IF('Lineær programmering opg 4'!$D$8=0,"-",'Lineær programmering opg 4'!$G$8)</f>
        <v>-</v>
      </c>
      <c r="J8630" s="295">
        <f>A8630*'Lineær programmering opg 4'!$C$11+Datatabel!C8630*'Lineær programmering opg 4'!$D$11</f>
        <v>44588.099999999722</v>
      </c>
      <c r="K8630" s="9">
        <f t="shared" si="672"/>
        <v>0</v>
      </c>
      <c r="L8630" s="9">
        <f t="shared" si="673"/>
        <v>0</v>
      </c>
    </row>
    <row r="8631" spans="1:12" ht="15" x14ac:dyDescent="0.25">
      <c r="A8631" s="167">
        <f t="shared" si="671"/>
        <v>32.928000000022806</v>
      </c>
      <c r="B8631" s="325">
        <f t="shared" si="674"/>
        <v>0.13720000000009502</v>
      </c>
      <c r="C8631" s="167">
        <f t="shared" si="670"/>
        <v>275.30399999998292</v>
      </c>
      <c r="D8631" s="167">
        <f>IF('Lineær programmering opg 4'!$M$4=0,"-",(-A8631+'Lineær programmering opg 4'!$M$4)/'Lineær programmering opg 4'!$K$4*-1)</f>
        <v>414.14399999995442</v>
      </c>
      <c r="E8631" s="167">
        <f>IF('Lineær programmering opg 4'!$M$5=0,"-",(-A8631+'Lineær programmering opg 4'!$M$5)/'Lineær programmering opg 4'!$K$5*-1)</f>
        <v>275.30399999998292</v>
      </c>
      <c r="F8631" s="167" t="str">
        <f>IF('Lineær programmering opg 4'!$E$6=0,"-",(-A8631+'Lineær programmering opg 4'!$M$6)/'Lineær programmering opg 4'!$K$6*-1)</f>
        <v>-</v>
      </c>
      <c r="G8631" s="167" t="str">
        <f>IF('Lineær programmering opg 4'!$D$7=0,"-",((-A8631+'Lineær programmering opg 4'!$M$7)/'Lineær programmering opg 4'!$K$7)*-1)</f>
        <v>-</v>
      </c>
      <c r="H8631" s="167" t="str">
        <f>IF('Lineær programmering opg 4'!$C$8=0,"-",((-A8631+'Lineær programmering opg 4'!$M$8)/'Lineær programmering opg 4'!$K$8)*-1)</f>
        <v>-</v>
      </c>
      <c r="I8631" s="167" t="str">
        <f>IF('Lineær programmering opg 4'!$D$8=0,"-",'Lineær programmering opg 4'!$G$8)</f>
        <v>-</v>
      </c>
      <c r="J8631" s="295">
        <f>A8631*'Lineær programmering opg 4'!$C$11+Datatabel!C8631*'Lineær programmering opg 4'!$D$11</f>
        <v>44588.399999999718</v>
      </c>
      <c r="K8631" s="9">
        <f t="shared" si="672"/>
        <v>0</v>
      </c>
      <c r="L8631" s="9">
        <f t="shared" si="673"/>
        <v>0</v>
      </c>
    </row>
    <row r="8632" spans="1:12" ht="15" x14ac:dyDescent="0.25">
      <c r="A8632" s="167">
        <f t="shared" si="671"/>
        <v>32.904000000022805</v>
      </c>
      <c r="B8632" s="325">
        <f t="shared" si="674"/>
        <v>0.13710000000009503</v>
      </c>
      <c r="C8632" s="167">
        <f t="shared" si="670"/>
        <v>275.32199999998295</v>
      </c>
      <c r="D8632" s="167">
        <f>IF('Lineær programmering opg 4'!$M$4=0,"-",(-A8632+'Lineær programmering opg 4'!$M$4)/'Lineær programmering opg 4'!$K$4*-1)</f>
        <v>414.19199999995442</v>
      </c>
      <c r="E8632" s="167">
        <f>IF('Lineær programmering opg 4'!$M$5=0,"-",(-A8632+'Lineær programmering opg 4'!$M$5)/'Lineær programmering opg 4'!$K$5*-1)</f>
        <v>275.32199999998295</v>
      </c>
      <c r="F8632" s="167" t="str">
        <f>IF('Lineær programmering opg 4'!$E$6=0,"-",(-A8632+'Lineær programmering opg 4'!$M$6)/'Lineær programmering opg 4'!$K$6*-1)</f>
        <v>-</v>
      </c>
      <c r="G8632" s="167" t="str">
        <f>IF('Lineær programmering opg 4'!$D$7=0,"-",((-A8632+'Lineær programmering opg 4'!$M$7)/'Lineær programmering opg 4'!$K$7)*-1)</f>
        <v>-</v>
      </c>
      <c r="H8632" s="167" t="str">
        <f>IF('Lineær programmering opg 4'!$C$8=0,"-",((-A8632+'Lineær programmering opg 4'!$M$8)/'Lineær programmering opg 4'!$K$8)*-1)</f>
        <v>-</v>
      </c>
      <c r="I8632" s="167" t="str">
        <f>IF('Lineær programmering opg 4'!$D$8=0,"-",'Lineær programmering opg 4'!$G$8)</f>
        <v>-</v>
      </c>
      <c r="J8632" s="295">
        <f>A8632*'Lineær programmering opg 4'!$C$11+Datatabel!C8632*'Lineær programmering opg 4'!$D$11</f>
        <v>44588.699999999721</v>
      </c>
      <c r="K8632" s="9">
        <f t="shared" si="672"/>
        <v>0</v>
      </c>
      <c r="L8632" s="9">
        <f t="shared" si="673"/>
        <v>0</v>
      </c>
    </row>
    <row r="8633" spans="1:12" ht="15" x14ac:dyDescent="0.25">
      <c r="A8633" s="167">
        <f t="shared" si="671"/>
        <v>32.880000000022811</v>
      </c>
      <c r="B8633" s="325">
        <f t="shared" si="674"/>
        <v>0.13700000000009505</v>
      </c>
      <c r="C8633" s="167">
        <f t="shared" si="670"/>
        <v>275.33999999998292</v>
      </c>
      <c r="D8633" s="167">
        <f>IF('Lineær programmering opg 4'!$M$4=0,"-",(-A8633+'Lineær programmering opg 4'!$M$4)/'Lineær programmering opg 4'!$K$4*-1)</f>
        <v>414.23999999995436</v>
      </c>
      <c r="E8633" s="167">
        <f>IF('Lineær programmering opg 4'!$M$5=0,"-",(-A8633+'Lineær programmering opg 4'!$M$5)/'Lineær programmering opg 4'!$K$5*-1)</f>
        <v>275.33999999998292</v>
      </c>
      <c r="F8633" s="167" t="str">
        <f>IF('Lineær programmering opg 4'!$E$6=0,"-",(-A8633+'Lineær programmering opg 4'!$M$6)/'Lineær programmering opg 4'!$K$6*-1)</f>
        <v>-</v>
      </c>
      <c r="G8633" s="167" t="str">
        <f>IF('Lineær programmering opg 4'!$D$7=0,"-",((-A8633+'Lineær programmering opg 4'!$M$7)/'Lineær programmering opg 4'!$K$7)*-1)</f>
        <v>-</v>
      </c>
      <c r="H8633" s="167" t="str">
        <f>IF('Lineær programmering opg 4'!$C$8=0,"-",((-A8633+'Lineær programmering opg 4'!$M$8)/'Lineær programmering opg 4'!$K$8)*-1)</f>
        <v>-</v>
      </c>
      <c r="I8633" s="167" t="str">
        <f>IF('Lineær programmering opg 4'!$D$8=0,"-",'Lineær programmering opg 4'!$G$8)</f>
        <v>-</v>
      </c>
      <c r="J8633" s="295">
        <f>A8633*'Lineær programmering opg 4'!$C$11+Datatabel!C8633*'Lineær programmering opg 4'!$D$11</f>
        <v>44588.999999999724</v>
      </c>
      <c r="K8633" s="9">
        <f t="shared" si="672"/>
        <v>0</v>
      </c>
      <c r="L8633" s="9">
        <f t="shared" si="673"/>
        <v>0</v>
      </c>
    </row>
    <row r="8634" spans="1:12" ht="15" x14ac:dyDescent="0.25">
      <c r="A8634" s="167">
        <f t="shared" si="671"/>
        <v>32.856000000022817</v>
      </c>
      <c r="B8634" s="325">
        <f t="shared" si="674"/>
        <v>0.13690000000009506</v>
      </c>
      <c r="C8634" s="167">
        <f t="shared" si="670"/>
        <v>275.35799999998289</v>
      </c>
      <c r="D8634" s="167">
        <f>IF('Lineær programmering opg 4'!$M$4=0,"-",(-A8634+'Lineær programmering opg 4'!$M$4)/'Lineær programmering opg 4'!$K$4*-1)</f>
        <v>414.28799999995437</v>
      </c>
      <c r="E8634" s="167">
        <f>IF('Lineær programmering opg 4'!$M$5=0,"-",(-A8634+'Lineær programmering opg 4'!$M$5)/'Lineær programmering opg 4'!$K$5*-1)</f>
        <v>275.35799999998289</v>
      </c>
      <c r="F8634" s="167" t="str">
        <f>IF('Lineær programmering opg 4'!$E$6=0,"-",(-A8634+'Lineær programmering opg 4'!$M$6)/'Lineær programmering opg 4'!$K$6*-1)</f>
        <v>-</v>
      </c>
      <c r="G8634" s="167" t="str">
        <f>IF('Lineær programmering opg 4'!$D$7=0,"-",((-A8634+'Lineær programmering opg 4'!$M$7)/'Lineær programmering opg 4'!$K$7)*-1)</f>
        <v>-</v>
      </c>
      <c r="H8634" s="167" t="str">
        <f>IF('Lineær programmering opg 4'!$C$8=0,"-",((-A8634+'Lineær programmering opg 4'!$M$8)/'Lineær programmering opg 4'!$K$8)*-1)</f>
        <v>-</v>
      </c>
      <c r="I8634" s="167" t="str">
        <f>IF('Lineær programmering opg 4'!$D$8=0,"-",'Lineær programmering opg 4'!$G$8)</f>
        <v>-</v>
      </c>
      <c r="J8634" s="295">
        <f>A8634*'Lineær programmering opg 4'!$C$11+Datatabel!C8634*'Lineær programmering opg 4'!$D$11</f>
        <v>44589.299999999719</v>
      </c>
      <c r="K8634" s="9">
        <f t="shared" si="672"/>
        <v>0</v>
      </c>
      <c r="L8634" s="9">
        <f t="shared" si="673"/>
        <v>0</v>
      </c>
    </row>
    <row r="8635" spans="1:12" ht="15" x14ac:dyDescent="0.25">
      <c r="A8635" s="167">
        <f t="shared" si="671"/>
        <v>32.832000000022816</v>
      </c>
      <c r="B8635" s="325">
        <f t="shared" si="674"/>
        <v>0.13680000000009507</v>
      </c>
      <c r="C8635" s="167">
        <f t="shared" si="670"/>
        <v>275.37599999998287</v>
      </c>
      <c r="D8635" s="167">
        <f>IF('Lineær programmering opg 4'!$M$4=0,"-",(-A8635+'Lineær programmering opg 4'!$M$4)/'Lineær programmering opg 4'!$K$4*-1)</f>
        <v>414.33599999995437</v>
      </c>
      <c r="E8635" s="167">
        <f>IF('Lineær programmering opg 4'!$M$5=0,"-",(-A8635+'Lineær programmering opg 4'!$M$5)/'Lineær programmering opg 4'!$K$5*-1)</f>
        <v>275.37599999998287</v>
      </c>
      <c r="F8635" s="167" t="str">
        <f>IF('Lineær programmering opg 4'!$E$6=0,"-",(-A8635+'Lineær programmering opg 4'!$M$6)/'Lineær programmering opg 4'!$K$6*-1)</f>
        <v>-</v>
      </c>
      <c r="G8635" s="167" t="str">
        <f>IF('Lineær programmering opg 4'!$D$7=0,"-",((-A8635+'Lineær programmering opg 4'!$M$7)/'Lineær programmering opg 4'!$K$7)*-1)</f>
        <v>-</v>
      </c>
      <c r="H8635" s="167" t="str">
        <f>IF('Lineær programmering opg 4'!$C$8=0,"-",((-A8635+'Lineær programmering opg 4'!$M$8)/'Lineær programmering opg 4'!$K$8)*-1)</f>
        <v>-</v>
      </c>
      <c r="I8635" s="167" t="str">
        <f>IF('Lineær programmering opg 4'!$D$8=0,"-",'Lineær programmering opg 4'!$G$8)</f>
        <v>-</v>
      </c>
      <c r="J8635" s="295">
        <f>A8635*'Lineær programmering opg 4'!$C$11+Datatabel!C8635*'Lineær programmering opg 4'!$D$11</f>
        <v>44589.599999999715</v>
      </c>
      <c r="K8635" s="9">
        <f t="shared" si="672"/>
        <v>0</v>
      </c>
      <c r="L8635" s="9">
        <f t="shared" si="673"/>
        <v>0</v>
      </c>
    </row>
    <row r="8636" spans="1:12" ht="15" x14ac:dyDescent="0.25">
      <c r="A8636" s="167">
        <f t="shared" si="671"/>
        <v>32.808000000022815</v>
      </c>
      <c r="B8636" s="325">
        <f t="shared" si="674"/>
        <v>0.13670000000009508</v>
      </c>
      <c r="C8636" s="167">
        <f t="shared" si="670"/>
        <v>275.3939999999829</v>
      </c>
      <c r="D8636" s="167">
        <f>IF('Lineær programmering opg 4'!$M$4=0,"-",(-A8636+'Lineær programmering opg 4'!$M$4)/'Lineær programmering opg 4'!$K$4*-1)</f>
        <v>414.38399999995437</v>
      </c>
      <c r="E8636" s="167">
        <f>IF('Lineær programmering opg 4'!$M$5=0,"-",(-A8636+'Lineær programmering opg 4'!$M$5)/'Lineær programmering opg 4'!$K$5*-1)</f>
        <v>275.3939999999829</v>
      </c>
      <c r="F8636" s="167" t="str">
        <f>IF('Lineær programmering opg 4'!$E$6=0,"-",(-A8636+'Lineær programmering opg 4'!$M$6)/'Lineær programmering opg 4'!$K$6*-1)</f>
        <v>-</v>
      </c>
      <c r="G8636" s="167" t="str">
        <f>IF('Lineær programmering opg 4'!$D$7=0,"-",((-A8636+'Lineær programmering opg 4'!$M$7)/'Lineær programmering opg 4'!$K$7)*-1)</f>
        <v>-</v>
      </c>
      <c r="H8636" s="167" t="str">
        <f>IF('Lineær programmering opg 4'!$C$8=0,"-",((-A8636+'Lineær programmering opg 4'!$M$8)/'Lineær programmering opg 4'!$K$8)*-1)</f>
        <v>-</v>
      </c>
      <c r="I8636" s="167" t="str">
        <f>IF('Lineær programmering opg 4'!$D$8=0,"-",'Lineær programmering opg 4'!$G$8)</f>
        <v>-</v>
      </c>
      <c r="J8636" s="295">
        <f>A8636*'Lineær programmering opg 4'!$C$11+Datatabel!C8636*'Lineær programmering opg 4'!$D$11</f>
        <v>44589.899999999718</v>
      </c>
      <c r="K8636" s="9">
        <f t="shared" si="672"/>
        <v>0</v>
      </c>
      <c r="L8636" s="9">
        <f t="shared" si="673"/>
        <v>0</v>
      </c>
    </row>
    <row r="8637" spans="1:12" ht="15" x14ac:dyDescent="0.25">
      <c r="A8637" s="167">
        <f t="shared" si="671"/>
        <v>32.784000000022822</v>
      </c>
      <c r="B8637" s="325">
        <f t="shared" si="674"/>
        <v>0.13660000000009509</v>
      </c>
      <c r="C8637" s="167">
        <f t="shared" si="670"/>
        <v>275.41199999998287</v>
      </c>
      <c r="D8637" s="167">
        <f>IF('Lineær programmering opg 4'!$M$4=0,"-",(-A8637+'Lineær programmering opg 4'!$M$4)/'Lineær programmering opg 4'!$K$4*-1)</f>
        <v>414.43199999995437</v>
      </c>
      <c r="E8637" s="167">
        <f>IF('Lineær programmering opg 4'!$M$5=0,"-",(-A8637+'Lineær programmering opg 4'!$M$5)/'Lineær programmering opg 4'!$K$5*-1)</f>
        <v>275.41199999998287</v>
      </c>
      <c r="F8637" s="167" t="str">
        <f>IF('Lineær programmering opg 4'!$E$6=0,"-",(-A8637+'Lineær programmering opg 4'!$M$6)/'Lineær programmering opg 4'!$K$6*-1)</f>
        <v>-</v>
      </c>
      <c r="G8637" s="167" t="str">
        <f>IF('Lineær programmering opg 4'!$D$7=0,"-",((-A8637+'Lineær programmering opg 4'!$M$7)/'Lineær programmering opg 4'!$K$7)*-1)</f>
        <v>-</v>
      </c>
      <c r="H8637" s="167" t="str">
        <f>IF('Lineær programmering opg 4'!$C$8=0,"-",((-A8637+'Lineær programmering opg 4'!$M$8)/'Lineær programmering opg 4'!$K$8)*-1)</f>
        <v>-</v>
      </c>
      <c r="I8637" s="167" t="str">
        <f>IF('Lineær programmering opg 4'!$D$8=0,"-",'Lineær programmering opg 4'!$G$8)</f>
        <v>-</v>
      </c>
      <c r="J8637" s="295">
        <f>A8637*'Lineær programmering opg 4'!$C$11+Datatabel!C8637*'Lineær programmering opg 4'!$D$11</f>
        <v>44590.199999999706</v>
      </c>
      <c r="K8637" s="9">
        <f t="shared" si="672"/>
        <v>0</v>
      </c>
      <c r="L8637" s="9">
        <f t="shared" si="673"/>
        <v>0</v>
      </c>
    </row>
    <row r="8638" spans="1:12" ht="15" x14ac:dyDescent="0.25">
      <c r="A8638" s="167">
        <f t="shared" si="671"/>
        <v>32.760000000022828</v>
      </c>
      <c r="B8638" s="325">
        <f t="shared" si="674"/>
        <v>0.1365000000000951</v>
      </c>
      <c r="C8638" s="167">
        <f t="shared" si="670"/>
        <v>275.4299999999829</v>
      </c>
      <c r="D8638" s="167">
        <f>IF('Lineær programmering opg 4'!$M$4=0,"-",(-A8638+'Lineær programmering opg 4'!$M$4)/'Lineær programmering opg 4'!$K$4*-1)</f>
        <v>414.47999999995432</v>
      </c>
      <c r="E8638" s="167">
        <f>IF('Lineær programmering opg 4'!$M$5=0,"-",(-A8638+'Lineær programmering opg 4'!$M$5)/'Lineær programmering opg 4'!$K$5*-1)</f>
        <v>275.4299999999829</v>
      </c>
      <c r="F8638" s="167" t="str">
        <f>IF('Lineær programmering opg 4'!$E$6=0,"-",(-A8638+'Lineær programmering opg 4'!$M$6)/'Lineær programmering opg 4'!$K$6*-1)</f>
        <v>-</v>
      </c>
      <c r="G8638" s="167" t="str">
        <f>IF('Lineær programmering opg 4'!$D$7=0,"-",((-A8638+'Lineær programmering opg 4'!$M$7)/'Lineær programmering opg 4'!$K$7)*-1)</f>
        <v>-</v>
      </c>
      <c r="H8638" s="167" t="str">
        <f>IF('Lineær programmering opg 4'!$C$8=0,"-",((-A8638+'Lineær programmering opg 4'!$M$8)/'Lineær programmering opg 4'!$K$8)*-1)</f>
        <v>-</v>
      </c>
      <c r="I8638" s="167" t="str">
        <f>IF('Lineær programmering opg 4'!$D$8=0,"-",'Lineær programmering opg 4'!$G$8)</f>
        <v>-</v>
      </c>
      <c r="J8638" s="295">
        <f>A8638*'Lineær programmering opg 4'!$C$11+Datatabel!C8638*'Lineær programmering opg 4'!$D$11</f>
        <v>44590.499999999716</v>
      </c>
      <c r="K8638" s="9">
        <f t="shared" si="672"/>
        <v>0</v>
      </c>
      <c r="L8638" s="9">
        <f t="shared" si="673"/>
        <v>0</v>
      </c>
    </row>
    <row r="8639" spans="1:12" ht="15" x14ac:dyDescent="0.25">
      <c r="A8639" s="167">
        <f t="shared" si="671"/>
        <v>32.736000000022827</v>
      </c>
      <c r="B8639" s="325">
        <f t="shared" si="674"/>
        <v>0.13640000000009511</v>
      </c>
      <c r="C8639" s="167">
        <f t="shared" si="670"/>
        <v>275.44799999998287</v>
      </c>
      <c r="D8639" s="167">
        <f>IF('Lineær programmering opg 4'!$M$4=0,"-",(-A8639+'Lineær programmering opg 4'!$M$4)/'Lineær programmering opg 4'!$K$4*-1)</f>
        <v>414.52799999995432</v>
      </c>
      <c r="E8639" s="167">
        <f>IF('Lineær programmering opg 4'!$M$5=0,"-",(-A8639+'Lineær programmering opg 4'!$M$5)/'Lineær programmering opg 4'!$K$5*-1)</f>
        <v>275.44799999998287</v>
      </c>
      <c r="F8639" s="167" t="str">
        <f>IF('Lineær programmering opg 4'!$E$6=0,"-",(-A8639+'Lineær programmering opg 4'!$M$6)/'Lineær programmering opg 4'!$K$6*-1)</f>
        <v>-</v>
      </c>
      <c r="G8639" s="167" t="str">
        <f>IF('Lineær programmering opg 4'!$D$7=0,"-",((-A8639+'Lineær programmering opg 4'!$M$7)/'Lineær programmering opg 4'!$K$7)*-1)</f>
        <v>-</v>
      </c>
      <c r="H8639" s="167" t="str">
        <f>IF('Lineær programmering opg 4'!$C$8=0,"-",((-A8639+'Lineær programmering opg 4'!$M$8)/'Lineær programmering opg 4'!$K$8)*-1)</f>
        <v>-</v>
      </c>
      <c r="I8639" s="167" t="str">
        <f>IF('Lineær programmering opg 4'!$D$8=0,"-",'Lineær programmering opg 4'!$G$8)</f>
        <v>-</v>
      </c>
      <c r="J8639" s="295">
        <f>A8639*'Lineær programmering opg 4'!$C$11+Datatabel!C8639*'Lineær programmering opg 4'!$D$11</f>
        <v>44590.799999999712</v>
      </c>
      <c r="K8639" s="9">
        <f t="shared" si="672"/>
        <v>0</v>
      </c>
      <c r="L8639" s="9">
        <f t="shared" si="673"/>
        <v>0</v>
      </c>
    </row>
    <row r="8640" spans="1:12" ht="15" x14ac:dyDescent="0.25">
      <c r="A8640" s="167">
        <f t="shared" si="671"/>
        <v>32.712000000022826</v>
      </c>
      <c r="B8640" s="325">
        <f t="shared" si="674"/>
        <v>0.13630000000009512</v>
      </c>
      <c r="C8640" s="167">
        <f t="shared" si="670"/>
        <v>275.4659999999829</v>
      </c>
      <c r="D8640" s="167">
        <f>IF('Lineær programmering opg 4'!$M$4=0,"-",(-A8640+'Lineær programmering opg 4'!$M$4)/'Lineær programmering opg 4'!$K$4*-1)</f>
        <v>414.57599999995432</v>
      </c>
      <c r="E8640" s="167">
        <f>IF('Lineær programmering opg 4'!$M$5=0,"-",(-A8640+'Lineær programmering opg 4'!$M$5)/'Lineær programmering opg 4'!$K$5*-1)</f>
        <v>275.4659999999829</v>
      </c>
      <c r="F8640" s="167" t="str">
        <f>IF('Lineær programmering opg 4'!$E$6=0,"-",(-A8640+'Lineær programmering opg 4'!$M$6)/'Lineær programmering opg 4'!$K$6*-1)</f>
        <v>-</v>
      </c>
      <c r="G8640" s="167" t="str">
        <f>IF('Lineær programmering opg 4'!$D$7=0,"-",((-A8640+'Lineær programmering opg 4'!$M$7)/'Lineær programmering opg 4'!$K$7)*-1)</f>
        <v>-</v>
      </c>
      <c r="H8640" s="167" t="str">
        <f>IF('Lineær programmering opg 4'!$C$8=0,"-",((-A8640+'Lineær programmering opg 4'!$M$8)/'Lineær programmering opg 4'!$K$8)*-1)</f>
        <v>-</v>
      </c>
      <c r="I8640" s="167" t="str">
        <f>IF('Lineær programmering opg 4'!$D$8=0,"-",'Lineær programmering opg 4'!$G$8)</f>
        <v>-</v>
      </c>
      <c r="J8640" s="295">
        <f>A8640*'Lineær programmering opg 4'!$C$11+Datatabel!C8640*'Lineær programmering opg 4'!$D$11</f>
        <v>44591.099999999715</v>
      </c>
      <c r="K8640" s="9">
        <f t="shared" si="672"/>
        <v>0</v>
      </c>
      <c r="L8640" s="9">
        <f t="shared" si="673"/>
        <v>0</v>
      </c>
    </row>
    <row r="8641" spans="1:12" ht="15" x14ac:dyDescent="0.25">
      <c r="A8641" s="167">
        <f t="shared" si="671"/>
        <v>32.688000000022832</v>
      </c>
      <c r="B8641" s="325">
        <f t="shared" si="674"/>
        <v>0.13620000000009513</v>
      </c>
      <c r="C8641" s="167">
        <f t="shared" si="670"/>
        <v>275.48399999998287</v>
      </c>
      <c r="D8641" s="167">
        <f>IF('Lineær programmering opg 4'!$M$4=0,"-",(-A8641+'Lineær programmering opg 4'!$M$4)/'Lineær programmering opg 4'!$K$4*-1)</f>
        <v>414.62399999995432</v>
      </c>
      <c r="E8641" s="167">
        <f>IF('Lineær programmering opg 4'!$M$5=0,"-",(-A8641+'Lineær programmering opg 4'!$M$5)/'Lineær programmering opg 4'!$K$5*-1)</f>
        <v>275.48399999998287</v>
      </c>
      <c r="F8641" s="167" t="str">
        <f>IF('Lineær programmering opg 4'!$E$6=0,"-",(-A8641+'Lineær programmering opg 4'!$M$6)/'Lineær programmering opg 4'!$K$6*-1)</f>
        <v>-</v>
      </c>
      <c r="G8641" s="167" t="str">
        <f>IF('Lineær programmering opg 4'!$D$7=0,"-",((-A8641+'Lineær programmering opg 4'!$M$7)/'Lineær programmering opg 4'!$K$7)*-1)</f>
        <v>-</v>
      </c>
      <c r="H8641" s="167" t="str">
        <f>IF('Lineær programmering opg 4'!$C$8=0,"-",((-A8641+'Lineær programmering opg 4'!$M$8)/'Lineær programmering opg 4'!$K$8)*-1)</f>
        <v>-</v>
      </c>
      <c r="I8641" s="167" t="str">
        <f>IF('Lineær programmering opg 4'!$D$8=0,"-",'Lineær programmering opg 4'!$G$8)</f>
        <v>-</v>
      </c>
      <c r="J8641" s="295">
        <f>A8641*'Lineær programmering opg 4'!$C$11+Datatabel!C8641*'Lineær programmering opg 4'!$D$11</f>
        <v>44591.39999999971</v>
      </c>
      <c r="K8641" s="9">
        <f t="shared" si="672"/>
        <v>0</v>
      </c>
      <c r="L8641" s="9">
        <f t="shared" si="673"/>
        <v>0</v>
      </c>
    </row>
    <row r="8642" spans="1:12" ht="15" x14ac:dyDescent="0.25">
      <c r="A8642" s="167">
        <f t="shared" si="671"/>
        <v>32.664000000022838</v>
      </c>
      <c r="B8642" s="325">
        <f t="shared" si="674"/>
        <v>0.13610000000009514</v>
      </c>
      <c r="C8642" s="167">
        <f t="shared" si="670"/>
        <v>275.5019999999829</v>
      </c>
      <c r="D8642" s="167">
        <f>IF('Lineær programmering opg 4'!$M$4=0,"-",(-A8642+'Lineær programmering opg 4'!$M$4)/'Lineær programmering opg 4'!$K$4*-1)</f>
        <v>414.67199999995432</v>
      </c>
      <c r="E8642" s="167">
        <f>IF('Lineær programmering opg 4'!$M$5=0,"-",(-A8642+'Lineær programmering opg 4'!$M$5)/'Lineær programmering opg 4'!$K$5*-1)</f>
        <v>275.5019999999829</v>
      </c>
      <c r="F8642" s="167" t="str">
        <f>IF('Lineær programmering opg 4'!$E$6=0,"-",(-A8642+'Lineær programmering opg 4'!$M$6)/'Lineær programmering opg 4'!$K$6*-1)</f>
        <v>-</v>
      </c>
      <c r="G8642" s="167" t="str">
        <f>IF('Lineær programmering opg 4'!$D$7=0,"-",((-A8642+'Lineær programmering opg 4'!$M$7)/'Lineær programmering opg 4'!$K$7)*-1)</f>
        <v>-</v>
      </c>
      <c r="H8642" s="167" t="str">
        <f>IF('Lineær programmering opg 4'!$C$8=0,"-",((-A8642+'Lineær programmering opg 4'!$M$8)/'Lineær programmering opg 4'!$K$8)*-1)</f>
        <v>-</v>
      </c>
      <c r="I8642" s="167" t="str">
        <f>IF('Lineær programmering opg 4'!$D$8=0,"-",'Lineær programmering opg 4'!$G$8)</f>
        <v>-</v>
      </c>
      <c r="J8642" s="295">
        <f>A8642*'Lineær programmering opg 4'!$C$11+Datatabel!C8642*'Lineær programmering opg 4'!$D$11</f>
        <v>44591.699999999721</v>
      </c>
      <c r="K8642" s="9">
        <f t="shared" si="672"/>
        <v>0</v>
      </c>
      <c r="L8642" s="9">
        <f t="shared" si="673"/>
        <v>0</v>
      </c>
    </row>
    <row r="8643" spans="1:12" ht="15" x14ac:dyDescent="0.25">
      <c r="A8643" s="167">
        <f t="shared" si="671"/>
        <v>32.640000000022837</v>
      </c>
      <c r="B8643" s="325">
        <f t="shared" si="674"/>
        <v>0.13600000000009516</v>
      </c>
      <c r="C8643" s="167">
        <f t="shared" ref="C8643:C8706" si="675">MIN(D8643,E8643,F8643,G8643,H8643,I8643)</f>
        <v>275.51999999998287</v>
      </c>
      <c r="D8643" s="167">
        <f>IF('Lineær programmering opg 4'!$M$4=0,"-",(-A8643+'Lineær programmering opg 4'!$M$4)/'Lineær programmering opg 4'!$K$4*-1)</f>
        <v>414.71999999995433</v>
      </c>
      <c r="E8643" s="167">
        <f>IF('Lineær programmering opg 4'!$M$5=0,"-",(-A8643+'Lineær programmering opg 4'!$M$5)/'Lineær programmering opg 4'!$K$5*-1)</f>
        <v>275.51999999998287</v>
      </c>
      <c r="F8643" s="167" t="str">
        <f>IF('Lineær programmering opg 4'!$E$6=0,"-",(-A8643+'Lineær programmering opg 4'!$M$6)/'Lineær programmering opg 4'!$K$6*-1)</f>
        <v>-</v>
      </c>
      <c r="G8643" s="167" t="str">
        <f>IF('Lineær programmering opg 4'!$D$7=0,"-",((-A8643+'Lineær programmering opg 4'!$M$7)/'Lineær programmering opg 4'!$K$7)*-1)</f>
        <v>-</v>
      </c>
      <c r="H8643" s="167" t="str">
        <f>IF('Lineær programmering opg 4'!$C$8=0,"-",((-A8643+'Lineær programmering opg 4'!$M$8)/'Lineær programmering opg 4'!$K$8)*-1)</f>
        <v>-</v>
      </c>
      <c r="I8643" s="167" t="str">
        <f>IF('Lineær programmering opg 4'!$D$8=0,"-",'Lineær programmering opg 4'!$G$8)</f>
        <v>-</v>
      </c>
      <c r="J8643" s="295">
        <f>A8643*'Lineær programmering opg 4'!$C$11+Datatabel!C8643*'Lineær programmering opg 4'!$D$11</f>
        <v>44591.999999999716</v>
      </c>
      <c r="K8643" s="9">
        <f t="shared" si="672"/>
        <v>0</v>
      </c>
      <c r="L8643" s="9">
        <f t="shared" si="673"/>
        <v>0</v>
      </c>
    </row>
    <row r="8644" spans="1:12" ht="15" x14ac:dyDescent="0.25">
      <c r="A8644" s="167">
        <f t="shared" ref="A8644:A8707" si="676">$A$3*B8644</f>
        <v>32.616000000022837</v>
      </c>
      <c r="B8644" s="325">
        <f t="shared" si="674"/>
        <v>0.13590000000009517</v>
      </c>
      <c r="C8644" s="167">
        <f t="shared" si="675"/>
        <v>275.5379999999829</v>
      </c>
      <c r="D8644" s="167">
        <f>IF('Lineær programmering opg 4'!$M$4=0,"-",(-A8644+'Lineær programmering opg 4'!$M$4)/'Lineær programmering opg 4'!$K$4*-1)</f>
        <v>414.76799999995433</v>
      </c>
      <c r="E8644" s="167">
        <f>IF('Lineær programmering opg 4'!$M$5=0,"-",(-A8644+'Lineær programmering opg 4'!$M$5)/'Lineær programmering opg 4'!$K$5*-1)</f>
        <v>275.5379999999829</v>
      </c>
      <c r="F8644" s="167" t="str">
        <f>IF('Lineær programmering opg 4'!$E$6=0,"-",(-A8644+'Lineær programmering opg 4'!$M$6)/'Lineær programmering opg 4'!$K$6*-1)</f>
        <v>-</v>
      </c>
      <c r="G8644" s="167" t="str">
        <f>IF('Lineær programmering opg 4'!$D$7=0,"-",((-A8644+'Lineær programmering opg 4'!$M$7)/'Lineær programmering opg 4'!$K$7)*-1)</f>
        <v>-</v>
      </c>
      <c r="H8644" s="167" t="str">
        <f>IF('Lineær programmering opg 4'!$C$8=0,"-",((-A8644+'Lineær programmering opg 4'!$M$8)/'Lineær programmering opg 4'!$K$8)*-1)</f>
        <v>-</v>
      </c>
      <c r="I8644" s="167" t="str">
        <f>IF('Lineær programmering opg 4'!$D$8=0,"-",'Lineær programmering opg 4'!$G$8)</f>
        <v>-</v>
      </c>
      <c r="J8644" s="295">
        <f>A8644*'Lineær programmering opg 4'!$C$11+Datatabel!C8644*'Lineær programmering opg 4'!$D$11</f>
        <v>44592.299999999719</v>
      </c>
      <c r="K8644" s="9">
        <f t="shared" ref="K8644:K8707" si="677">IF($J$10004=J8644,A8644,0)</f>
        <v>0</v>
      </c>
      <c r="L8644" s="9">
        <f t="shared" ref="L8644:L8707" si="678">IF(J8644=$J$10004,C8644,0)</f>
        <v>0</v>
      </c>
    </row>
    <row r="8645" spans="1:12" ht="15" x14ac:dyDescent="0.25">
      <c r="A8645" s="167">
        <f t="shared" si="676"/>
        <v>32.592000000022843</v>
      </c>
      <c r="B8645" s="325">
        <f t="shared" ref="B8645:B8708" si="679">B8644-0.01%</f>
        <v>0.13580000000009518</v>
      </c>
      <c r="C8645" s="167">
        <f t="shared" si="675"/>
        <v>275.55599999998287</v>
      </c>
      <c r="D8645" s="167">
        <f>IF('Lineær programmering opg 4'!$M$4=0,"-",(-A8645+'Lineær programmering opg 4'!$M$4)/'Lineær programmering opg 4'!$K$4*-1)</f>
        <v>414.81599999995433</v>
      </c>
      <c r="E8645" s="167">
        <f>IF('Lineær programmering opg 4'!$M$5=0,"-",(-A8645+'Lineær programmering opg 4'!$M$5)/'Lineær programmering opg 4'!$K$5*-1)</f>
        <v>275.55599999998287</v>
      </c>
      <c r="F8645" s="167" t="str">
        <f>IF('Lineær programmering opg 4'!$E$6=0,"-",(-A8645+'Lineær programmering opg 4'!$M$6)/'Lineær programmering opg 4'!$K$6*-1)</f>
        <v>-</v>
      </c>
      <c r="G8645" s="167" t="str">
        <f>IF('Lineær programmering opg 4'!$D$7=0,"-",((-A8645+'Lineær programmering opg 4'!$M$7)/'Lineær programmering opg 4'!$K$7)*-1)</f>
        <v>-</v>
      </c>
      <c r="H8645" s="167" t="str">
        <f>IF('Lineær programmering opg 4'!$C$8=0,"-",((-A8645+'Lineær programmering opg 4'!$M$8)/'Lineær programmering opg 4'!$K$8)*-1)</f>
        <v>-</v>
      </c>
      <c r="I8645" s="167" t="str">
        <f>IF('Lineær programmering opg 4'!$D$8=0,"-",'Lineær programmering opg 4'!$G$8)</f>
        <v>-</v>
      </c>
      <c r="J8645" s="295">
        <f>A8645*'Lineær programmering opg 4'!$C$11+Datatabel!C8645*'Lineær programmering opg 4'!$D$11</f>
        <v>44592.599999999715</v>
      </c>
      <c r="K8645" s="9">
        <f t="shared" si="677"/>
        <v>0</v>
      </c>
      <c r="L8645" s="9">
        <f t="shared" si="678"/>
        <v>0</v>
      </c>
    </row>
    <row r="8646" spans="1:12" ht="15" x14ac:dyDescent="0.25">
      <c r="A8646" s="167">
        <f t="shared" si="676"/>
        <v>32.568000000022849</v>
      </c>
      <c r="B8646" s="325">
        <f t="shared" si="679"/>
        <v>0.13570000000009519</v>
      </c>
      <c r="C8646" s="167">
        <f t="shared" si="675"/>
        <v>275.5739999999829</v>
      </c>
      <c r="D8646" s="167">
        <f>IF('Lineær programmering opg 4'!$M$4=0,"-",(-A8646+'Lineær programmering opg 4'!$M$4)/'Lineær programmering opg 4'!$K$4*-1)</f>
        <v>414.86399999995433</v>
      </c>
      <c r="E8646" s="167">
        <f>IF('Lineær programmering opg 4'!$M$5=0,"-",(-A8646+'Lineær programmering opg 4'!$M$5)/'Lineær programmering opg 4'!$K$5*-1)</f>
        <v>275.5739999999829</v>
      </c>
      <c r="F8646" s="167" t="str">
        <f>IF('Lineær programmering opg 4'!$E$6=0,"-",(-A8646+'Lineær programmering opg 4'!$M$6)/'Lineær programmering opg 4'!$K$6*-1)</f>
        <v>-</v>
      </c>
      <c r="G8646" s="167" t="str">
        <f>IF('Lineær programmering opg 4'!$D$7=0,"-",((-A8646+'Lineær programmering opg 4'!$M$7)/'Lineær programmering opg 4'!$K$7)*-1)</f>
        <v>-</v>
      </c>
      <c r="H8646" s="167" t="str">
        <f>IF('Lineær programmering opg 4'!$C$8=0,"-",((-A8646+'Lineær programmering opg 4'!$M$8)/'Lineær programmering opg 4'!$K$8)*-1)</f>
        <v>-</v>
      </c>
      <c r="I8646" s="167" t="str">
        <f>IF('Lineær programmering opg 4'!$D$8=0,"-",'Lineær programmering opg 4'!$G$8)</f>
        <v>-</v>
      </c>
      <c r="J8646" s="295">
        <f>A8646*'Lineær programmering opg 4'!$C$11+Datatabel!C8646*'Lineær programmering opg 4'!$D$11</f>
        <v>44592.899999999725</v>
      </c>
      <c r="K8646" s="9">
        <f t="shared" si="677"/>
        <v>0</v>
      </c>
      <c r="L8646" s="9">
        <f t="shared" si="678"/>
        <v>0</v>
      </c>
    </row>
    <row r="8647" spans="1:12" ht="15" x14ac:dyDescent="0.25">
      <c r="A8647" s="167">
        <f t="shared" si="676"/>
        <v>32.544000000022848</v>
      </c>
      <c r="B8647" s="325">
        <f t="shared" si="679"/>
        <v>0.1356000000000952</v>
      </c>
      <c r="C8647" s="167">
        <f t="shared" si="675"/>
        <v>275.59199999998287</v>
      </c>
      <c r="D8647" s="167">
        <f>IF('Lineær programmering opg 4'!$M$4=0,"-",(-A8647+'Lineær programmering opg 4'!$M$4)/'Lineær programmering opg 4'!$K$4*-1)</f>
        <v>414.91199999995433</v>
      </c>
      <c r="E8647" s="167">
        <f>IF('Lineær programmering opg 4'!$M$5=0,"-",(-A8647+'Lineær programmering opg 4'!$M$5)/'Lineær programmering opg 4'!$K$5*-1)</f>
        <v>275.59199999998287</v>
      </c>
      <c r="F8647" s="167" t="str">
        <f>IF('Lineær programmering opg 4'!$E$6=0,"-",(-A8647+'Lineær programmering opg 4'!$M$6)/'Lineær programmering opg 4'!$K$6*-1)</f>
        <v>-</v>
      </c>
      <c r="G8647" s="167" t="str">
        <f>IF('Lineær programmering opg 4'!$D$7=0,"-",((-A8647+'Lineær programmering opg 4'!$M$7)/'Lineær programmering opg 4'!$K$7)*-1)</f>
        <v>-</v>
      </c>
      <c r="H8647" s="167" t="str">
        <f>IF('Lineær programmering opg 4'!$C$8=0,"-",((-A8647+'Lineær programmering opg 4'!$M$8)/'Lineær programmering opg 4'!$K$8)*-1)</f>
        <v>-</v>
      </c>
      <c r="I8647" s="167" t="str">
        <f>IF('Lineær programmering opg 4'!$D$8=0,"-",'Lineær programmering opg 4'!$G$8)</f>
        <v>-</v>
      </c>
      <c r="J8647" s="295">
        <f>A8647*'Lineær programmering opg 4'!$C$11+Datatabel!C8647*'Lineær programmering opg 4'!$D$11</f>
        <v>44593.199999999721</v>
      </c>
      <c r="K8647" s="9">
        <f t="shared" si="677"/>
        <v>0</v>
      </c>
      <c r="L8647" s="9">
        <f t="shared" si="678"/>
        <v>0</v>
      </c>
    </row>
    <row r="8648" spans="1:12" ht="15" x14ac:dyDescent="0.25">
      <c r="A8648" s="167">
        <f t="shared" si="676"/>
        <v>32.520000000022847</v>
      </c>
      <c r="B8648" s="325">
        <f t="shared" si="679"/>
        <v>0.13550000000009521</v>
      </c>
      <c r="C8648" s="167">
        <f t="shared" si="675"/>
        <v>275.6099999999829</v>
      </c>
      <c r="D8648" s="167">
        <f>IF('Lineær programmering opg 4'!$M$4=0,"-",(-A8648+'Lineær programmering opg 4'!$M$4)/'Lineær programmering opg 4'!$K$4*-1)</f>
        <v>414.95999999995433</v>
      </c>
      <c r="E8648" s="167">
        <f>IF('Lineær programmering opg 4'!$M$5=0,"-",(-A8648+'Lineær programmering opg 4'!$M$5)/'Lineær programmering opg 4'!$K$5*-1)</f>
        <v>275.6099999999829</v>
      </c>
      <c r="F8648" s="167" t="str">
        <f>IF('Lineær programmering opg 4'!$E$6=0,"-",(-A8648+'Lineær programmering opg 4'!$M$6)/'Lineær programmering opg 4'!$K$6*-1)</f>
        <v>-</v>
      </c>
      <c r="G8648" s="167" t="str">
        <f>IF('Lineær programmering opg 4'!$D$7=0,"-",((-A8648+'Lineær programmering opg 4'!$M$7)/'Lineær programmering opg 4'!$K$7)*-1)</f>
        <v>-</v>
      </c>
      <c r="H8648" s="167" t="str">
        <f>IF('Lineær programmering opg 4'!$C$8=0,"-",((-A8648+'Lineær programmering opg 4'!$M$8)/'Lineær programmering opg 4'!$K$8)*-1)</f>
        <v>-</v>
      </c>
      <c r="I8648" s="167" t="str">
        <f>IF('Lineær programmering opg 4'!$D$8=0,"-",'Lineær programmering opg 4'!$G$8)</f>
        <v>-</v>
      </c>
      <c r="J8648" s="295">
        <f>A8648*'Lineær programmering opg 4'!$C$11+Datatabel!C8648*'Lineær programmering opg 4'!$D$11</f>
        <v>44593.499999999724</v>
      </c>
      <c r="K8648" s="9">
        <f t="shared" si="677"/>
        <v>0</v>
      </c>
      <c r="L8648" s="9">
        <f t="shared" si="678"/>
        <v>0</v>
      </c>
    </row>
    <row r="8649" spans="1:12" ht="15" x14ac:dyDescent="0.25">
      <c r="A8649" s="167">
        <f t="shared" si="676"/>
        <v>32.496000000022853</v>
      </c>
      <c r="B8649" s="325">
        <f t="shared" si="679"/>
        <v>0.13540000000009522</v>
      </c>
      <c r="C8649" s="167">
        <f t="shared" si="675"/>
        <v>275.62799999998288</v>
      </c>
      <c r="D8649" s="167">
        <f>IF('Lineær programmering opg 4'!$M$4=0,"-",(-A8649+'Lineær programmering opg 4'!$M$4)/'Lineær programmering opg 4'!$K$4*-1)</f>
        <v>415.00799999995428</v>
      </c>
      <c r="E8649" s="167">
        <f>IF('Lineær programmering opg 4'!$M$5=0,"-",(-A8649+'Lineær programmering opg 4'!$M$5)/'Lineær programmering opg 4'!$K$5*-1)</f>
        <v>275.62799999998288</v>
      </c>
      <c r="F8649" s="167" t="str">
        <f>IF('Lineær programmering opg 4'!$E$6=0,"-",(-A8649+'Lineær programmering opg 4'!$M$6)/'Lineær programmering opg 4'!$K$6*-1)</f>
        <v>-</v>
      </c>
      <c r="G8649" s="167" t="str">
        <f>IF('Lineær programmering opg 4'!$D$7=0,"-",((-A8649+'Lineær programmering opg 4'!$M$7)/'Lineær programmering opg 4'!$K$7)*-1)</f>
        <v>-</v>
      </c>
      <c r="H8649" s="167" t="str">
        <f>IF('Lineær programmering opg 4'!$C$8=0,"-",((-A8649+'Lineær programmering opg 4'!$M$8)/'Lineær programmering opg 4'!$K$8)*-1)</f>
        <v>-</v>
      </c>
      <c r="I8649" s="167" t="str">
        <f>IF('Lineær programmering opg 4'!$D$8=0,"-",'Lineær programmering opg 4'!$G$8)</f>
        <v>-</v>
      </c>
      <c r="J8649" s="295">
        <f>A8649*'Lineær programmering opg 4'!$C$11+Datatabel!C8649*'Lineær programmering opg 4'!$D$11</f>
        <v>44593.799999999712</v>
      </c>
      <c r="K8649" s="9">
        <f t="shared" si="677"/>
        <v>0</v>
      </c>
      <c r="L8649" s="9">
        <f t="shared" si="678"/>
        <v>0</v>
      </c>
    </row>
    <row r="8650" spans="1:12" ht="15" x14ac:dyDescent="0.25">
      <c r="A8650" s="167">
        <f t="shared" si="676"/>
        <v>32.472000000022859</v>
      </c>
      <c r="B8650" s="325">
        <f t="shared" si="679"/>
        <v>0.13530000000009523</v>
      </c>
      <c r="C8650" s="167">
        <f t="shared" si="675"/>
        <v>275.64599999998291</v>
      </c>
      <c r="D8650" s="167">
        <f>IF('Lineær programmering opg 4'!$M$4=0,"-",(-A8650+'Lineær programmering opg 4'!$M$4)/'Lineær programmering opg 4'!$K$4*-1)</f>
        <v>415.05599999995428</v>
      </c>
      <c r="E8650" s="167">
        <f>IF('Lineær programmering opg 4'!$M$5=0,"-",(-A8650+'Lineær programmering opg 4'!$M$5)/'Lineær programmering opg 4'!$K$5*-1)</f>
        <v>275.64599999998291</v>
      </c>
      <c r="F8650" s="167" t="str">
        <f>IF('Lineær programmering opg 4'!$E$6=0,"-",(-A8650+'Lineær programmering opg 4'!$M$6)/'Lineær programmering opg 4'!$K$6*-1)</f>
        <v>-</v>
      </c>
      <c r="G8650" s="167" t="str">
        <f>IF('Lineær programmering opg 4'!$D$7=0,"-",((-A8650+'Lineær programmering opg 4'!$M$7)/'Lineær programmering opg 4'!$K$7)*-1)</f>
        <v>-</v>
      </c>
      <c r="H8650" s="167" t="str">
        <f>IF('Lineær programmering opg 4'!$C$8=0,"-",((-A8650+'Lineær programmering opg 4'!$M$8)/'Lineær programmering opg 4'!$K$8)*-1)</f>
        <v>-</v>
      </c>
      <c r="I8650" s="167" t="str">
        <f>IF('Lineær programmering opg 4'!$D$8=0,"-",'Lineær programmering opg 4'!$G$8)</f>
        <v>-</v>
      </c>
      <c r="J8650" s="295">
        <f>A8650*'Lineær programmering opg 4'!$C$11+Datatabel!C8650*'Lineær programmering opg 4'!$D$11</f>
        <v>44594.099999999722</v>
      </c>
      <c r="K8650" s="9">
        <f t="shared" si="677"/>
        <v>0</v>
      </c>
      <c r="L8650" s="9">
        <f t="shared" si="678"/>
        <v>0</v>
      </c>
    </row>
    <row r="8651" spans="1:12" ht="15" x14ac:dyDescent="0.25">
      <c r="A8651" s="167">
        <f t="shared" si="676"/>
        <v>32.448000000022859</v>
      </c>
      <c r="B8651" s="325">
        <f t="shared" si="679"/>
        <v>0.13520000000009524</v>
      </c>
      <c r="C8651" s="167">
        <f t="shared" si="675"/>
        <v>275.66399999998288</v>
      </c>
      <c r="D8651" s="167">
        <f>IF('Lineær programmering opg 4'!$M$4=0,"-",(-A8651+'Lineær programmering opg 4'!$M$4)/'Lineær programmering opg 4'!$K$4*-1)</f>
        <v>415.10399999995428</v>
      </c>
      <c r="E8651" s="167">
        <f>IF('Lineær programmering opg 4'!$M$5=0,"-",(-A8651+'Lineær programmering opg 4'!$M$5)/'Lineær programmering opg 4'!$K$5*-1)</f>
        <v>275.66399999998288</v>
      </c>
      <c r="F8651" s="167" t="str">
        <f>IF('Lineær programmering opg 4'!$E$6=0,"-",(-A8651+'Lineær programmering opg 4'!$M$6)/'Lineær programmering opg 4'!$K$6*-1)</f>
        <v>-</v>
      </c>
      <c r="G8651" s="167" t="str">
        <f>IF('Lineær programmering opg 4'!$D$7=0,"-",((-A8651+'Lineær programmering opg 4'!$M$7)/'Lineær programmering opg 4'!$K$7)*-1)</f>
        <v>-</v>
      </c>
      <c r="H8651" s="167" t="str">
        <f>IF('Lineær programmering opg 4'!$C$8=0,"-",((-A8651+'Lineær programmering opg 4'!$M$8)/'Lineær programmering opg 4'!$K$8)*-1)</f>
        <v>-</v>
      </c>
      <c r="I8651" s="167" t="str">
        <f>IF('Lineær programmering opg 4'!$D$8=0,"-",'Lineær programmering opg 4'!$G$8)</f>
        <v>-</v>
      </c>
      <c r="J8651" s="295">
        <f>A8651*'Lineær programmering opg 4'!$C$11+Datatabel!C8651*'Lineær programmering opg 4'!$D$11</f>
        <v>44594.399999999718</v>
      </c>
      <c r="K8651" s="9">
        <f t="shared" si="677"/>
        <v>0</v>
      </c>
      <c r="L8651" s="9">
        <f t="shared" si="678"/>
        <v>0</v>
      </c>
    </row>
    <row r="8652" spans="1:12" ht="15" x14ac:dyDescent="0.25">
      <c r="A8652" s="167">
        <f t="shared" si="676"/>
        <v>32.424000000022858</v>
      </c>
      <c r="B8652" s="325">
        <f t="shared" si="679"/>
        <v>0.13510000000009526</v>
      </c>
      <c r="C8652" s="167">
        <f t="shared" si="675"/>
        <v>275.68199999998291</v>
      </c>
      <c r="D8652" s="167">
        <f>IF('Lineær programmering opg 4'!$M$4=0,"-",(-A8652+'Lineær programmering opg 4'!$M$4)/'Lineær programmering opg 4'!$K$4*-1)</f>
        <v>415.15199999995428</v>
      </c>
      <c r="E8652" s="167">
        <f>IF('Lineær programmering opg 4'!$M$5=0,"-",(-A8652+'Lineær programmering opg 4'!$M$5)/'Lineær programmering opg 4'!$K$5*-1)</f>
        <v>275.68199999998291</v>
      </c>
      <c r="F8652" s="167" t="str">
        <f>IF('Lineær programmering opg 4'!$E$6=0,"-",(-A8652+'Lineær programmering opg 4'!$M$6)/'Lineær programmering opg 4'!$K$6*-1)</f>
        <v>-</v>
      </c>
      <c r="G8652" s="167" t="str">
        <f>IF('Lineær programmering opg 4'!$D$7=0,"-",((-A8652+'Lineær programmering opg 4'!$M$7)/'Lineær programmering opg 4'!$K$7)*-1)</f>
        <v>-</v>
      </c>
      <c r="H8652" s="167" t="str">
        <f>IF('Lineær programmering opg 4'!$C$8=0,"-",((-A8652+'Lineær programmering opg 4'!$M$8)/'Lineær programmering opg 4'!$K$8)*-1)</f>
        <v>-</v>
      </c>
      <c r="I8652" s="167" t="str">
        <f>IF('Lineær programmering opg 4'!$D$8=0,"-",'Lineær programmering opg 4'!$G$8)</f>
        <v>-</v>
      </c>
      <c r="J8652" s="295">
        <f>A8652*'Lineær programmering opg 4'!$C$11+Datatabel!C8652*'Lineær programmering opg 4'!$D$11</f>
        <v>44594.699999999721</v>
      </c>
      <c r="K8652" s="9">
        <f t="shared" si="677"/>
        <v>0</v>
      </c>
      <c r="L8652" s="9">
        <f t="shared" si="678"/>
        <v>0</v>
      </c>
    </row>
    <row r="8653" spans="1:12" ht="15" x14ac:dyDescent="0.25">
      <c r="A8653" s="167">
        <f t="shared" si="676"/>
        <v>32.400000000022864</v>
      </c>
      <c r="B8653" s="325">
        <f t="shared" si="679"/>
        <v>0.13500000000009527</v>
      </c>
      <c r="C8653" s="167">
        <f t="shared" si="675"/>
        <v>275.69999999998288</v>
      </c>
      <c r="D8653" s="167">
        <f>IF('Lineær programmering opg 4'!$M$4=0,"-",(-A8653+'Lineær programmering opg 4'!$M$4)/'Lineær programmering opg 4'!$K$4*-1)</f>
        <v>415.19999999995429</v>
      </c>
      <c r="E8653" s="167">
        <f>IF('Lineær programmering opg 4'!$M$5=0,"-",(-A8653+'Lineær programmering opg 4'!$M$5)/'Lineær programmering opg 4'!$K$5*-1)</f>
        <v>275.69999999998288</v>
      </c>
      <c r="F8653" s="167" t="str">
        <f>IF('Lineær programmering opg 4'!$E$6=0,"-",(-A8653+'Lineær programmering opg 4'!$M$6)/'Lineær programmering opg 4'!$K$6*-1)</f>
        <v>-</v>
      </c>
      <c r="G8653" s="167" t="str">
        <f>IF('Lineær programmering opg 4'!$D$7=0,"-",((-A8653+'Lineær programmering opg 4'!$M$7)/'Lineær programmering opg 4'!$K$7)*-1)</f>
        <v>-</v>
      </c>
      <c r="H8653" s="167" t="str">
        <f>IF('Lineær programmering opg 4'!$C$8=0,"-",((-A8653+'Lineær programmering opg 4'!$M$8)/'Lineær programmering opg 4'!$K$8)*-1)</f>
        <v>-</v>
      </c>
      <c r="I8653" s="167" t="str">
        <f>IF('Lineær programmering opg 4'!$D$8=0,"-",'Lineær programmering opg 4'!$G$8)</f>
        <v>-</v>
      </c>
      <c r="J8653" s="295">
        <f>A8653*'Lineær programmering opg 4'!$C$11+Datatabel!C8653*'Lineær programmering opg 4'!$D$11</f>
        <v>44594.999999999716</v>
      </c>
      <c r="K8653" s="9">
        <f t="shared" si="677"/>
        <v>0</v>
      </c>
      <c r="L8653" s="9">
        <f t="shared" si="678"/>
        <v>0</v>
      </c>
    </row>
    <row r="8654" spans="1:12" ht="15" x14ac:dyDescent="0.25">
      <c r="A8654" s="167">
        <f t="shared" si="676"/>
        <v>32.37600000002287</v>
      </c>
      <c r="B8654" s="325">
        <f t="shared" si="679"/>
        <v>0.13490000000009528</v>
      </c>
      <c r="C8654" s="167">
        <f t="shared" si="675"/>
        <v>275.71799999998285</v>
      </c>
      <c r="D8654" s="167">
        <f>IF('Lineær programmering opg 4'!$M$4=0,"-",(-A8654+'Lineær programmering opg 4'!$M$4)/'Lineær programmering opg 4'!$K$4*-1)</f>
        <v>415.24799999995423</v>
      </c>
      <c r="E8654" s="167">
        <f>IF('Lineær programmering opg 4'!$M$5=0,"-",(-A8654+'Lineær programmering opg 4'!$M$5)/'Lineær programmering opg 4'!$K$5*-1)</f>
        <v>275.71799999998285</v>
      </c>
      <c r="F8654" s="167" t="str">
        <f>IF('Lineær programmering opg 4'!$E$6=0,"-",(-A8654+'Lineær programmering opg 4'!$M$6)/'Lineær programmering opg 4'!$K$6*-1)</f>
        <v>-</v>
      </c>
      <c r="G8654" s="167" t="str">
        <f>IF('Lineær programmering opg 4'!$D$7=0,"-",((-A8654+'Lineær programmering opg 4'!$M$7)/'Lineær programmering opg 4'!$K$7)*-1)</f>
        <v>-</v>
      </c>
      <c r="H8654" s="167" t="str">
        <f>IF('Lineær programmering opg 4'!$C$8=0,"-",((-A8654+'Lineær programmering opg 4'!$M$8)/'Lineær programmering opg 4'!$K$8)*-1)</f>
        <v>-</v>
      </c>
      <c r="I8654" s="167" t="str">
        <f>IF('Lineær programmering opg 4'!$D$8=0,"-",'Lineær programmering opg 4'!$G$8)</f>
        <v>-</v>
      </c>
      <c r="J8654" s="295">
        <f>A8654*'Lineær programmering opg 4'!$C$11+Datatabel!C8654*'Lineær programmering opg 4'!$D$11</f>
        <v>44595.299999999712</v>
      </c>
      <c r="K8654" s="9">
        <f t="shared" si="677"/>
        <v>0</v>
      </c>
      <c r="L8654" s="9">
        <f t="shared" si="678"/>
        <v>0</v>
      </c>
    </row>
    <row r="8655" spans="1:12" ht="15" x14ac:dyDescent="0.25">
      <c r="A8655" s="167">
        <f t="shared" si="676"/>
        <v>32.352000000022869</v>
      </c>
      <c r="B8655" s="325">
        <f t="shared" si="679"/>
        <v>0.13480000000009529</v>
      </c>
      <c r="C8655" s="167">
        <f t="shared" si="675"/>
        <v>275.73599999998288</v>
      </c>
      <c r="D8655" s="167">
        <f>IF('Lineær programmering opg 4'!$M$4=0,"-",(-A8655+'Lineær programmering opg 4'!$M$4)/'Lineær programmering opg 4'!$K$4*-1)</f>
        <v>415.29599999995423</v>
      </c>
      <c r="E8655" s="167">
        <f>IF('Lineær programmering opg 4'!$M$5=0,"-",(-A8655+'Lineær programmering opg 4'!$M$5)/'Lineær programmering opg 4'!$K$5*-1)</f>
        <v>275.73599999998288</v>
      </c>
      <c r="F8655" s="167" t="str">
        <f>IF('Lineær programmering opg 4'!$E$6=0,"-",(-A8655+'Lineær programmering opg 4'!$M$6)/'Lineær programmering opg 4'!$K$6*-1)</f>
        <v>-</v>
      </c>
      <c r="G8655" s="167" t="str">
        <f>IF('Lineær programmering opg 4'!$D$7=0,"-",((-A8655+'Lineær programmering opg 4'!$M$7)/'Lineær programmering opg 4'!$K$7)*-1)</f>
        <v>-</v>
      </c>
      <c r="H8655" s="167" t="str">
        <f>IF('Lineær programmering opg 4'!$C$8=0,"-",((-A8655+'Lineær programmering opg 4'!$M$8)/'Lineær programmering opg 4'!$K$8)*-1)</f>
        <v>-</v>
      </c>
      <c r="I8655" s="167" t="str">
        <f>IF('Lineær programmering opg 4'!$D$8=0,"-",'Lineær programmering opg 4'!$G$8)</f>
        <v>-</v>
      </c>
      <c r="J8655" s="295">
        <f>A8655*'Lineær programmering opg 4'!$C$11+Datatabel!C8655*'Lineær programmering opg 4'!$D$11</f>
        <v>44595.599999999722</v>
      </c>
      <c r="K8655" s="9">
        <f t="shared" si="677"/>
        <v>0</v>
      </c>
      <c r="L8655" s="9">
        <f t="shared" si="678"/>
        <v>0</v>
      </c>
    </row>
    <row r="8656" spans="1:12" ht="15" x14ac:dyDescent="0.25">
      <c r="A8656" s="167">
        <f t="shared" si="676"/>
        <v>32.328000000022868</v>
      </c>
      <c r="B8656" s="325">
        <f t="shared" si="679"/>
        <v>0.1347000000000953</v>
      </c>
      <c r="C8656" s="167">
        <f t="shared" si="675"/>
        <v>275.75399999998285</v>
      </c>
      <c r="D8656" s="167">
        <f>IF('Lineær programmering opg 4'!$M$4=0,"-",(-A8656+'Lineær programmering opg 4'!$M$4)/'Lineær programmering opg 4'!$K$4*-1)</f>
        <v>415.34399999995424</v>
      </c>
      <c r="E8656" s="167">
        <f>IF('Lineær programmering opg 4'!$M$5=0,"-",(-A8656+'Lineær programmering opg 4'!$M$5)/'Lineær programmering opg 4'!$K$5*-1)</f>
        <v>275.75399999998285</v>
      </c>
      <c r="F8656" s="167" t="str">
        <f>IF('Lineær programmering opg 4'!$E$6=0,"-",(-A8656+'Lineær programmering opg 4'!$M$6)/'Lineær programmering opg 4'!$K$6*-1)</f>
        <v>-</v>
      </c>
      <c r="G8656" s="167" t="str">
        <f>IF('Lineær programmering opg 4'!$D$7=0,"-",((-A8656+'Lineær programmering opg 4'!$M$7)/'Lineær programmering opg 4'!$K$7)*-1)</f>
        <v>-</v>
      </c>
      <c r="H8656" s="167" t="str">
        <f>IF('Lineær programmering opg 4'!$C$8=0,"-",((-A8656+'Lineær programmering opg 4'!$M$8)/'Lineær programmering opg 4'!$K$8)*-1)</f>
        <v>-</v>
      </c>
      <c r="I8656" s="167" t="str">
        <f>IF('Lineær programmering opg 4'!$D$8=0,"-",'Lineær programmering opg 4'!$G$8)</f>
        <v>-</v>
      </c>
      <c r="J8656" s="295">
        <f>A8656*'Lineær programmering opg 4'!$C$11+Datatabel!C8656*'Lineær programmering opg 4'!$D$11</f>
        <v>44595.899999999718</v>
      </c>
      <c r="K8656" s="9">
        <f t="shared" si="677"/>
        <v>0</v>
      </c>
      <c r="L8656" s="9">
        <f t="shared" si="678"/>
        <v>0</v>
      </c>
    </row>
    <row r="8657" spans="1:12" ht="15" x14ac:dyDescent="0.25">
      <c r="A8657" s="167">
        <f t="shared" si="676"/>
        <v>32.304000000022874</v>
      </c>
      <c r="B8657" s="325">
        <f t="shared" si="679"/>
        <v>0.13460000000009531</v>
      </c>
      <c r="C8657" s="167">
        <f t="shared" si="675"/>
        <v>275.77199999998288</v>
      </c>
      <c r="D8657" s="167">
        <f>IF('Lineær programmering opg 4'!$M$4=0,"-",(-A8657+'Lineær programmering opg 4'!$M$4)/'Lineær programmering opg 4'!$K$4*-1)</f>
        <v>415.39199999995424</v>
      </c>
      <c r="E8657" s="167">
        <f>IF('Lineær programmering opg 4'!$M$5=0,"-",(-A8657+'Lineær programmering opg 4'!$M$5)/'Lineær programmering opg 4'!$K$5*-1)</f>
        <v>275.77199999998288</v>
      </c>
      <c r="F8657" s="167" t="str">
        <f>IF('Lineær programmering opg 4'!$E$6=0,"-",(-A8657+'Lineær programmering opg 4'!$M$6)/'Lineær programmering opg 4'!$K$6*-1)</f>
        <v>-</v>
      </c>
      <c r="G8657" s="167" t="str">
        <f>IF('Lineær programmering opg 4'!$D$7=0,"-",((-A8657+'Lineær programmering opg 4'!$M$7)/'Lineær programmering opg 4'!$K$7)*-1)</f>
        <v>-</v>
      </c>
      <c r="H8657" s="167" t="str">
        <f>IF('Lineær programmering opg 4'!$C$8=0,"-",((-A8657+'Lineær programmering opg 4'!$M$8)/'Lineær programmering opg 4'!$K$8)*-1)</f>
        <v>-</v>
      </c>
      <c r="I8657" s="167" t="str">
        <f>IF('Lineær programmering opg 4'!$D$8=0,"-",'Lineær programmering opg 4'!$G$8)</f>
        <v>-</v>
      </c>
      <c r="J8657" s="295">
        <f>A8657*'Lineær programmering opg 4'!$C$11+Datatabel!C8657*'Lineær programmering opg 4'!$D$11</f>
        <v>44596.199999999721</v>
      </c>
      <c r="K8657" s="9">
        <f t="shared" si="677"/>
        <v>0</v>
      </c>
      <c r="L8657" s="9">
        <f t="shared" si="678"/>
        <v>0</v>
      </c>
    </row>
    <row r="8658" spans="1:12" ht="15" x14ac:dyDescent="0.25">
      <c r="A8658" s="167">
        <f t="shared" si="676"/>
        <v>32.280000000022881</v>
      </c>
      <c r="B8658" s="325">
        <f t="shared" si="679"/>
        <v>0.13450000000009532</v>
      </c>
      <c r="C8658" s="167">
        <f t="shared" si="675"/>
        <v>275.78999999998285</v>
      </c>
      <c r="D8658" s="167">
        <f>IF('Lineær programmering opg 4'!$M$4=0,"-",(-A8658+'Lineær programmering opg 4'!$M$4)/'Lineær programmering opg 4'!$K$4*-1)</f>
        <v>415.43999999995424</v>
      </c>
      <c r="E8658" s="167">
        <f>IF('Lineær programmering opg 4'!$M$5=0,"-",(-A8658+'Lineær programmering opg 4'!$M$5)/'Lineær programmering opg 4'!$K$5*-1)</f>
        <v>275.78999999998285</v>
      </c>
      <c r="F8658" s="167" t="str">
        <f>IF('Lineær programmering opg 4'!$E$6=0,"-",(-A8658+'Lineær programmering opg 4'!$M$6)/'Lineær programmering opg 4'!$K$6*-1)</f>
        <v>-</v>
      </c>
      <c r="G8658" s="167" t="str">
        <f>IF('Lineær programmering opg 4'!$D$7=0,"-",((-A8658+'Lineær programmering opg 4'!$M$7)/'Lineær programmering opg 4'!$K$7)*-1)</f>
        <v>-</v>
      </c>
      <c r="H8658" s="167" t="str">
        <f>IF('Lineær programmering opg 4'!$C$8=0,"-",((-A8658+'Lineær programmering opg 4'!$M$8)/'Lineær programmering opg 4'!$K$8)*-1)</f>
        <v>-</v>
      </c>
      <c r="I8658" s="167" t="str">
        <f>IF('Lineær programmering opg 4'!$D$8=0,"-",'Lineær programmering opg 4'!$G$8)</f>
        <v>-</v>
      </c>
      <c r="J8658" s="295">
        <f>A8658*'Lineær programmering opg 4'!$C$11+Datatabel!C8658*'Lineær programmering opg 4'!$D$11</f>
        <v>44596.499999999724</v>
      </c>
      <c r="K8658" s="9">
        <f t="shared" si="677"/>
        <v>0</v>
      </c>
      <c r="L8658" s="9">
        <f t="shared" si="678"/>
        <v>0</v>
      </c>
    </row>
    <row r="8659" spans="1:12" ht="15" x14ac:dyDescent="0.25">
      <c r="A8659" s="167">
        <f t="shared" si="676"/>
        <v>32.25600000002288</v>
      </c>
      <c r="B8659" s="325">
        <f t="shared" si="679"/>
        <v>0.13440000000009533</v>
      </c>
      <c r="C8659" s="167">
        <f t="shared" si="675"/>
        <v>275.80799999998288</v>
      </c>
      <c r="D8659" s="167">
        <f>IF('Lineær programmering opg 4'!$M$4=0,"-",(-A8659+'Lineær programmering opg 4'!$M$4)/'Lineær programmering opg 4'!$K$4*-1)</f>
        <v>415.48799999995424</v>
      </c>
      <c r="E8659" s="167">
        <f>IF('Lineær programmering opg 4'!$M$5=0,"-",(-A8659+'Lineær programmering opg 4'!$M$5)/'Lineær programmering opg 4'!$K$5*-1)</f>
        <v>275.80799999998288</v>
      </c>
      <c r="F8659" s="167" t="str">
        <f>IF('Lineær programmering opg 4'!$E$6=0,"-",(-A8659+'Lineær programmering opg 4'!$M$6)/'Lineær programmering opg 4'!$K$6*-1)</f>
        <v>-</v>
      </c>
      <c r="G8659" s="167" t="str">
        <f>IF('Lineær programmering opg 4'!$D$7=0,"-",((-A8659+'Lineær programmering opg 4'!$M$7)/'Lineær programmering opg 4'!$K$7)*-1)</f>
        <v>-</v>
      </c>
      <c r="H8659" s="167" t="str">
        <f>IF('Lineær programmering opg 4'!$C$8=0,"-",((-A8659+'Lineær programmering opg 4'!$M$8)/'Lineær programmering opg 4'!$K$8)*-1)</f>
        <v>-</v>
      </c>
      <c r="I8659" s="167" t="str">
        <f>IF('Lineær programmering opg 4'!$D$8=0,"-",'Lineær programmering opg 4'!$G$8)</f>
        <v>-</v>
      </c>
      <c r="J8659" s="295">
        <f>A8659*'Lineær programmering opg 4'!$C$11+Datatabel!C8659*'Lineær programmering opg 4'!$D$11</f>
        <v>44596.799999999726</v>
      </c>
      <c r="K8659" s="9">
        <f t="shared" si="677"/>
        <v>0</v>
      </c>
      <c r="L8659" s="9">
        <f t="shared" si="678"/>
        <v>0</v>
      </c>
    </row>
    <row r="8660" spans="1:12" ht="15" x14ac:dyDescent="0.25">
      <c r="A8660" s="167">
        <f t="shared" si="676"/>
        <v>32.232000000022879</v>
      </c>
      <c r="B8660" s="325">
        <f t="shared" si="679"/>
        <v>0.13430000000009534</v>
      </c>
      <c r="C8660" s="167">
        <f t="shared" si="675"/>
        <v>275.82599999998286</v>
      </c>
      <c r="D8660" s="167">
        <f>IF('Lineær programmering opg 4'!$M$4=0,"-",(-A8660+'Lineær programmering opg 4'!$M$4)/'Lineær programmering opg 4'!$K$4*-1)</f>
        <v>415.53599999995424</v>
      </c>
      <c r="E8660" s="167">
        <f>IF('Lineær programmering opg 4'!$M$5=0,"-",(-A8660+'Lineær programmering opg 4'!$M$5)/'Lineær programmering opg 4'!$K$5*-1)</f>
        <v>275.82599999998286</v>
      </c>
      <c r="F8660" s="167" t="str">
        <f>IF('Lineær programmering opg 4'!$E$6=0,"-",(-A8660+'Lineær programmering opg 4'!$M$6)/'Lineær programmering opg 4'!$K$6*-1)</f>
        <v>-</v>
      </c>
      <c r="G8660" s="167" t="str">
        <f>IF('Lineær programmering opg 4'!$D$7=0,"-",((-A8660+'Lineær programmering opg 4'!$M$7)/'Lineær programmering opg 4'!$K$7)*-1)</f>
        <v>-</v>
      </c>
      <c r="H8660" s="167" t="str">
        <f>IF('Lineær programmering opg 4'!$C$8=0,"-",((-A8660+'Lineær programmering opg 4'!$M$8)/'Lineær programmering opg 4'!$K$8)*-1)</f>
        <v>-</v>
      </c>
      <c r="I8660" s="167" t="str">
        <f>IF('Lineær programmering opg 4'!$D$8=0,"-",'Lineær programmering opg 4'!$G$8)</f>
        <v>-</v>
      </c>
      <c r="J8660" s="295">
        <f>A8660*'Lineær programmering opg 4'!$C$11+Datatabel!C8660*'Lineær programmering opg 4'!$D$11</f>
        <v>44597.099999999715</v>
      </c>
      <c r="K8660" s="9">
        <f t="shared" si="677"/>
        <v>0</v>
      </c>
      <c r="L8660" s="9">
        <f t="shared" si="678"/>
        <v>0</v>
      </c>
    </row>
    <row r="8661" spans="1:12" ht="15" x14ac:dyDescent="0.25">
      <c r="A8661" s="167">
        <f t="shared" si="676"/>
        <v>32.208000000022885</v>
      </c>
      <c r="B8661" s="325">
        <f t="shared" si="679"/>
        <v>0.13420000000009535</v>
      </c>
      <c r="C8661" s="167">
        <f t="shared" si="675"/>
        <v>275.84399999998288</v>
      </c>
      <c r="D8661" s="167">
        <f>IF('Lineær programmering opg 4'!$M$4=0,"-",(-A8661+'Lineær programmering opg 4'!$M$4)/'Lineær programmering opg 4'!$K$4*-1)</f>
        <v>415.58399999995424</v>
      </c>
      <c r="E8661" s="167">
        <f>IF('Lineær programmering opg 4'!$M$5=0,"-",(-A8661+'Lineær programmering opg 4'!$M$5)/'Lineær programmering opg 4'!$K$5*-1)</f>
        <v>275.84399999998288</v>
      </c>
      <c r="F8661" s="167" t="str">
        <f>IF('Lineær programmering opg 4'!$E$6=0,"-",(-A8661+'Lineær programmering opg 4'!$M$6)/'Lineær programmering opg 4'!$K$6*-1)</f>
        <v>-</v>
      </c>
      <c r="G8661" s="167" t="str">
        <f>IF('Lineær programmering opg 4'!$D$7=0,"-",((-A8661+'Lineær programmering opg 4'!$M$7)/'Lineær programmering opg 4'!$K$7)*-1)</f>
        <v>-</v>
      </c>
      <c r="H8661" s="167" t="str">
        <f>IF('Lineær programmering opg 4'!$C$8=0,"-",((-A8661+'Lineær programmering opg 4'!$M$8)/'Lineær programmering opg 4'!$K$8)*-1)</f>
        <v>-</v>
      </c>
      <c r="I8661" s="167" t="str">
        <f>IF('Lineær programmering opg 4'!$D$8=0,"-",'Lineær programmering opg 4'!$G$8)</f>
        <v>-</v>
      </c>
      <c r="J8661" s="295">
        <f>A8661*'Lineær programmering opg 4'!$C$11+Datatabel!C8661*'Lineær programmering opg 4'!$D$11</f>
        <v>44597.399999999718</v>
      </c>
      <c r="K8661" s="9">
        <f t="shared" si="677"/>
        <v>0</v>
      </c>
      <c r="L8661" s="9">
        <f t="shared" si="678"/>
        <v>0</v>
      </c>
    </row>
    <row r="8662" spans="1:12" ht="15" x14ac:dyDescent="0.25">
      <c r="A8662" s="167">
        <f t="shared" si="676"/>
        <v>32.184000000022891</v>
      </c>
      <c r="B8662" s="325">
        <f t="shared" si="679"/>
        <v>0.13410000000009537</v>
      </c>
      <c r="C8662" s="167">
        <f t="shared" si="675"/>
        <v>275.86199999998286</v>
      </c>
      <c r="D8662" s="167">
        <f>IF('Lineær programmering opg 4'!$M$4=0,"-",(-A8662+'Lineær programmering opg 4'!$M$4)/'Lineær programmering opg 4'!$K$4*-1)</f>
        <v>415.63199999995425</v>
      </c>
      <c r="E8662" s="167">
        <f>IF('Lineær programmering opg 4'!$M$5=0,"-",(-A8662+'Lineær programmering opg 4'!$M$5)/'Lineær programmering opg 4'!$K$5*-1)</f>
        <v>275.86199999998286</v>
      </c>
      <c r="F8662" s="167" t="str">
        <f>IF('Lineær programmering opg 4'!$E$6=0,"-",(-A8662+'Lineær programmering opg 4'!$M$6)/'Lineær programmering opg 4'!$K$6*-1)</f>
        <v>-</v>
      </c>
      <c r="G8662" s="167" t="str">
        <f>IF('Lineær programmering opg 4'!$D$7=0,"-",((-A8662+'Lineær programmering opg 4'!$M$7)/'Lineær programmering opg 4'!$K$7)*-1)</f>
        <v>-</v>
      </c>
      <c r="H8662" s="167" t="str">
        <f>IF('Lineær programmering opg 4'!$C$8=0,"-",((-A8662+'Lineær programmering opg 4'!$M$8)/'Lineær programmering opg 4'!$K$8)*-1)</f>
        <v>-</v>
      </c>
      <c r="I8662" s="167" t="str">
        <f>IF('Lineær programmering opg 4'!$D$8=0,"-",'Lineær programmering opg 4'!$G$8)</f>
        <v>-</v>
      </c>
      <c r="J8662" s="295">
        <f>A8662*'Lineær programmering opg 4'!$C$11+Datatabel!C8662*'Lineær programmering opg 4'!$D$11</f>
        <v>44597.699999999713</v>
      </c>
      <c r="K8662" s="9">
        <f t="shared" si="677"/>
        <v>0</v>
      </c>
      <c r="L8662" s="9">
        <f t="shared" si="678"/>
        <v>0</v>
      </c>
    </row>
    <row r="8663" spans="1:12" ht="15" x14ac:dyDescent="0.25">
      <c r="A8663" s="167">
        <f t="shared" si="676"/>
        <v>32.16000000002289</v>
      </c>
      <c r="B8663" s="325">
        <f t="shared" si="679"/>
        <v>0.13400000000009538</v>
      </c>
      <c r="C8663" s="167">
        <f t="shared" si="675"/>
        <v>275.87999999998289</v>
      </c>
      <c r="D8663" s="167">
        <f>IF('Lineær programmering opg 4'!$M$4=0,"-",(-A8663+'Lineær programmering opg 4'!$M$4)/'Lineær programmering opg 4'!$K$4*-1)</f>
        <v>415.67999999995425</v>
      </c>
      <c r="E8663" s="167">
        <f>IF('Lineær programmering opg 4'!$M$5=0,"-",(-A8663+'Lineær programmering opg 4'!$M$5)/'Lineær programmering opg 4'!$K$5*-1)</f>
        <v>275.87999999998289</v>
      </c>
      <c r="F8663" s="167" t="str">
        <f>IF('Lineær programmering opg 4'!$E$6=0,"-",(-A8663+'Lineær programmering opg 4'!$M$6)/'Lineær programmering opg 4'!$K$6*-1)</f>
        <v>-</v>
      </c>
      <c r="G8663" s="167" t="str">
        <f>IF('Lineær programmering opg 4'!$D$7=0,"-",((-A8663+'Lineær programmering opg 4'!$M$7)/'Lineær programmering opg 4'!$K$7)*-1)</f>
        <v>-</v>
      </c>
      <c r="H8663" s="167" t="str">
        <f>IF('Lineær programmering opg 4'!$C$8=0,"-",((-A8663+'Lineær programmering opg 4'!$M$8)/'Lineær programmering opg 4'!$K$8)*-1)</f>
        <v>-</v>
      </c>
      <c r="I8663" s="167" t="str">
        <f>IF('Lineær programmering opg 4'!$D$8=0,"-",'Lineær programmering opg 4'!$G$8)</f>
        <v>-</v>
      </c>
      <c r="J8663" s="295">
        <f>A8663*'Lineær programmering opg 4'!$C$11+Datatabel!C8663*'Lineær programmering opg 4'!$D$11</f>
        <v>44597.999999999724</v>
      </c>
      <c r="K8663" s="9">
        <f t="shared" si="677"/>
        <v>0</v>
      </c>
      <c r="L8663" s="9">
        <f t="shared" si="678"/>
        <v>0</v>
      </c>
    </row>
    <row r="8664" spans="1:12" ht="15" x14ac:dyDescent="0.25">
      <c r="A8664" s="167">
        <f t="shared" si="676"/>
        <v>32.136000000022889</v>
      </c>
      <c r="B8664" s="325">
        <f t="shared" si="679"/>
        <v>0.13390000000009539</v>
      </c>
      <c r="C8664" s="167">
        <f t="shared" si="675"/>
        <v>275.89799999998286</v>
      </c>
      <c r="D8664" s="167">
        <f>IF('Lineær programmering opg 4'!$M$4=0,"-",(-A8664+'Lineær programmering opg 4'!$M$4)/'Lineær programmering opg 4'!$K$4*-1)</f>
        <v>415.72799999995425</v>
      </c>
      <c r="E8664" s="167">
        <f>IF('Lineær programmering opg 4'!$M$5=0,"-",(-A8664+'Lineær programmering opg 4'!$M$5)/'Lineær programmering opg 4'!$K$5*-1)</f>
        <v>275.89799999998286</v>
      </c>
      <c r="F8664" s="167" t="str">
        <f>IF('Lineær programmering opg 4'!$E$6=0,"-",(-A8664+'Lineær programmering opg 4'!$M$6)/'Lineær programmering opg 4'!$K$6*-1)</f>
        <v>-</v>
      </c>
      <c r="G8664" s="167" t="str">
        <f>IF('Lineær programmering opg 4'!$D$7=0,"-",((-A8664+'Lineær programmering opg 4'!$M$7)/'Lineær programmering opg 4'!$K$7)*-1)</f>
        <v>-</v>
      </c>
      <c r="H8664" s="167" t="str">
        <f>IF('Lineær programmering opg 4'!$C$8=0,"-",((-A8664+'Lineær programmering opg 4'!$M$8)/'Lineær programmering opg 4'!$K$8)*-1)</f>
        <v>-</v>
      </c>
      <c r="I8664" s="167" t="str">
        <f>IF('Lineær programmering opg 4'!$D$8=0,"-",'Lineær programmering opg 4'!$G$8)</f>
        <v>-</v>
      </c>
      <c r="J8664" s="295">
        <f>A8664*'Lineær programmering opg 4'!$C$11+Datatabel!C8664*'Lineær programmering opg 4'!$D$11</f>
        <v>44598.299999999719</v>
      </c>
      <c r="K8664" s="9">
        <f t="shared" si="677"/>
        <v>0</v>
      </c>
      <c r="L8664" s="9">
        <f t="shared" si="678"/>
        <v>0</v>
      </c>
    </row>
    <row r="8665" spans="1:12" ht="15" x14ac:dyDescent="0.25">
      <c r="A8665" s="167">
        <f t="shared" si="676"/>
        <v>32.112000000022896</v>
      </c>
      <c r="B8665" s="325">
        <f t="shared" si="679"/>
        <v>0.1338000000000954</v>
      </c>
      <c r="C8665" s="167">
        <f t="shared" si="675"/>
        <v>275.91599999998289</v>
      </c>
      <c r="D8665" s="167">
        <f>IF('Lineær programmering opg 4'!$M$4=0,"-",(-A8665+'Lineær programmering opg 4'!$M$4)/'Lineær programmering opg 4'!$K$4*-1)</f>
        <v>415.77599999995419</v>
      </c>
      <c r="E8665" s="167">
        <f>IF('Lineær programmering opg 4'!$M$5=0,"-",(-A8665+'Lineær programmering opg 4'!$M$5)/'Lineær programmering opg 4'!$K$5*-1)</f>
        <v>275.91599999998289</v>
      </c>
      <c r="F8665" s="167" t="str">
        <f>IF('Lineær programmering opg 4'!$E$6=0,"-",(-A8665+'Lineær programmering opg 4'!$M$6)/'Lineær programmering opg 4'!$K$6*-1)</f>
        <v>-</v>
      </c>
      <c r="G8665" s="167" t="str">
        <f>IF('Lineær programmering opg 4'!$D$7=0,"-",((-A8665+'Lineær programmering opg 4'!$M$7)/'Lineær programmering opg 4'!$K$7)*-1)</f>
        <v>-</v>
      </c>
      <c r="H8665" s="167" t="str">
        <f>IF('Lineær programmering opg 4'!$C$8=0,"-",((-A8665+'Lineær programmering opg 4'!$M$8)/'Lineær programmering opg 4'!$K$8)*-1)</f>
        <v>-</v>
      </c>
      <c r="I8665" s="167" t="str">
        <f>IF('Lineær programmering opg 4'!$D$8=0,"-",'Lineær programmering opg 4'!$G$8)</f>
        <v>-</v>
      </c>
      <c r="J8665" s="295">
        <f>A8665*'Lineær programmering opg 4'!$C$11+Datatabel!C8665*'Lineær programmering opg 4'!$D$11</f>
        <v>44598.599999999722</v>
      </c>
      <c r="K8665" s="9">
        <f t="shared" si="677"/>
        <v>0</v>
      </c>
      <c r="L8665" s="9">
        <f t="shared" si="678"/>
        <v>0</v>
      </c>
    </row>
    <row r="8666" spans="1:12" ht="15" x14ac:dyDescent="0.25">
      <c r="A8666" s="167">
        <f t="shared" si="676"/>
        <v>32.088000000022902</v>
      </c>
      <c r="B8666" s="325">
        <f t="shared" si="679"/>
        <v>0.13370000000009541</v>
      </c>
      <c r="C8666" s="167">
        <f t="shared" si="675"/>
        <v>275.9339999999828</v>
      </c>
      <c r="D8666" s="167">
        <f>IF('Lineær programmering opg 4'!$M$4=0,"-",(-A8666+'Lineær programmering opg 4'!$M$4)/'Lineær programmering opg 4'!$K$4*-1)</f>
        <v>415.8239999999542</v>
      </c>
      <c r="E8666" s="167">
        <f>IF('Lineær programmering opg 4'!$M$5=0,"-",(-A8666+'Lineær programmering opg 4'!$M$5)/'Lineær programmering opg 4'!$K$5*-1)</f>
        <v>275.9339999999828</v>
      </c>
      <c r="F8666" s="167" t="str">
        <f>IF('Lineær programmering opg 4'!$E$6=0,"-",(-A8666+'Lineær programmering opg 4'!$M$6)/'Lineær programmering opg 4'!$K$6*-1)</f>
        <v>-</v>
      </c>
      <c r="G8666" s="167" t="str">
        <f>IF('Lineær programmering opg 4'!$D$7=0,"-",((-A8666+'Lineær programmering opg 4'!$M$7)/'Lineær programmering opg 4'!$K$7)*-1)</f>
        <v>-</v>
      </c>
      <c r="H8666" s="167" t="str">
        <f>IF('Lineær programmering opg 4'!$C$8=0,"-",((-A8666+'Lineær programmering opg 4'!$M$8)/'Lineær programmering opg 4'!$K$8)*-1)</f>
        <v>-</v>
      </c>
      <c r="I8666" s="167" t="str">
        <f>IF('Lineær programmering opg 4'!$D$8=0,"-",'Lineær programmering opg 4'!$G$8)</f>
        <v>-</v>
      </c>
      <c r="J8666" s="295">
        <f>A8666*'Lineær programmering opg 4'!$C$11+Datatabel!C8666*'Lineær programmering opg 4'!$D$11</f>
        <v>44598.89999999971</v>
      </c>
      <c r="K8666" s="9">
        <f t="shared" si="677"/>
        <v>0</v>
      </c>
      <c r="L8666" s="9">
        <f t="shared" si="678"/>
        <v>0</v>
      </c>
    </row>
    <row r="8667" spans="1:12" ht="15" x14ac:dyDescent="0.25">
      <c r="A8667" s="167">
        <f t="shared" si="676"/>
        <v>32.064000000022901</v>
      </c>
      <c r="B8667" s="325">
        <f t="shared" si="679"/>
        <v>0.13360000000009542</v>
      </c>
      <c r="C8667" s="167">
        <f t="shared" si="675"/>
        <v>275.95199999998283</v>
      </c>
      <c r="D8667" s="167">
        <f>IF('Lineær programmering opg 4'!$M$4=0,"-",(-A8667+'Lineær programmering opg 4'!$M$4)/'Lineær programmering opg 4'!$K$4*-1)</f>
        <v>415.8719999999542</v>
      </c>
      <c r="E8667" s="167">
        <f>IF('Lineær programmering opg 4'!$M$5=0,"-",(-A8667+'Lineær programmering opg 4'!$M$5)/'Lineær programmering opg 4'!$K$5*-1)</f>
        <v>275.95199999998283</v>
      </c>
      <c r="F8667" s="167" t="str">
        <f>IF('Lineær programmering opg 4'!$E$6=0,"-",(-A8667+'Lineær programmering opg 4'!$M$6)/'Lineær programmering opg 4'!$K$6*-1)</f>
        <v>-</v>
      </c>
      <c r="G8667" s="167" t="str">
        <f>IF('Lineær programmering opg 4'!$D$7=0,"-",((-A8667+'Lineær programmering opg 4'!$M$7)/'Lineær programmering opg 4'!$K$7)*-1)</f>
        <v>-</v>
      </c>
      <c r="H8667" s="167" t="str">
        <f>IF('Lineær programmering opg 4'!$C$8=0,"-",((-A8667+'Lineær programmering opg 4'!$M$8)/'Lineær programmering opg 4'!$K$8)*-1)</f>
        <v>-</v>
      </c>
      <c r="I8667" s="167" t="str">
        <f>IF('Lineær programmering opg 4'!$D$8=0,"-",'Lineær programmering opg 4'!$G$8)</f>
        <v>-</v>
      </c>
      <c r="J8667" s="295">
        <f>A8667*'Lineær programmering opg 4'!$C$11+Datatabel!C8667*'Lineær programmering opg 4'!$D$11</f>
        <v>44599.199999999721</v>
      </c>
      <c r="K8667" s="9">
        <f t="shared" si="677"/>
        <v>0</v>
      </c>
      <c r="L8667" s="9">
        <f t="shared" si="678"/>
        <v>0</v>
      </c>
    </row>
    <row r="8668" spans="1:12" ht="15" x14ac:dyDescent="0.25">
      <c r="A8668" s="167">
        <f t="shared" si="676"/>
        <v>32.0400000000229</v>
      </c>
      <c r="B8668" s="325">
        <f t="shared" si="679"/>
        <v>0.13350000000009543</v>
      </c>
      <c r="C8668" s="167">
        <f t="shared" si="675"/>
        <v>275.9699999999828</v>
      </c>
      <c r="D8668" s="167">
        <f>IF('Lineær programmering opg 4'!$M$4=0,"-",(-A8668+'Lineær programmering opg 4'!$M$4)/'Lineær programmering opg 4'!$K$4*-1)</f>
        <v>415.9199999999542</v>
      </c>
      <c r="E8668" s="167">
        <f>IF('Lineær programmering opg 4'!$M$5=0,"-",(-A8668+'Lineær programmering opg 4'!$M$5)/'Lineær programmering opg 4'!$K$5*-1)</f>
        <v>275.9699999999828</v>
      </c>
      <c r="F8668" s="167" t="str">
        <f>IF('Lineær programmering opg 4'!$E$6=0,"-",(-A8668+'Lineær programmering opg 4'!$M$6)/'Lineær programmering opg 4'!$K$6*-1)</f>
        <v>-</v>
      </c>
      <c r="G8668" s="167" t="str">
        <f>IF('Lineær programmering opg 4'!$D$7=0,"-",((-A8668+'Lineær programmering opg 4'!$M$7)/'Lineær programmering opg 4'!$K$7)*-1)</f>
        <v>-</v>
      </c>
      <c r="H8668" s="167" t="str">
        <f>IF('Lineær programmering opg 4'!$C$8=0,"-",((-A8668+'Lineær programmering opg 4'!$M$8)/'Lineær programmering opg 4'!$K$8)*-1)</f>
        <v>-</v>
      </c>
      <c r="I8668" s="167" t="str">
        <f>IF('Lineær programmering opg 4'!$D$8=0,"-",'Lineær programmering opg 4'!$G$8)</f>
        <v>-</v>
      </c>
      <c r="J8668" s="295">
        <f>A8668*'Lineær programmering opg 4'!$C$11+Datatabel!C8668*'Lineær programmering opg 4'!$D$11</f>
        <v>44599.499999999709</v>
      </c>
      <c r="K8668" s="9">
        <f t="shared" si="677"/>
        <v>0</v>
      </c>
      <c r="L8668" s="9">
        <f t="shared" si="678"/>
        <v>0</v>
      </c>
    </row>
    <row r="8669" spans="1:12" ht="15" x14ac:dyDescent="0.25">
      <c r="A8669" s="167">
        <f t="shared" si="676"/>
        <v>32.016000000022906</v>
      </c>
      <c r="B8669" s="325">
        <f t="shared" si="679"/>
        <v>0.13340000000009544</v>
      </c>
      <c r="C8669" s="167">
        <f t="shared" si="675"/>
        <v>275.98799999998283</v>
      </c>
      <c r="D8669" s="167">
        <f>IF('Lineær programmering opg 4'!$M$4=0,"-",(-A8669+'Lineær programmering opg 4'!$M$4)/'Lineær programmering opg 4'!$K$4*-1)</f>
        <v>415.9679999999542</v>
      </c>
      <c r="E8669" s="167">
        <f>IF('Lineær programmering opg 4'!$M$5=0,"-",(-A8669+'Lineær programmering opg 4'!$M$5)/'Lineær programmering opg 4'!$K$5*-1)</f>
        <v>275.98799999998283</v>
      </c>
      <c r="F8669" s="167" t="str">
        <f>IF('Lineær programmering opg 4'!$E$6=0,"-",(-A8669+'Lineær programmering opg 4'!$M$6)/'Lineær programmering opg 4'!$K$6*-1)</f>
        <v>-</v>
      </c>
      <c r="G8669" s="167" t="str">
        <f>IF('Lineær programmering opg 4'!$D$7=0,"-",((-A8669+'Lineær programmering opg 4'!$M$7)/'Lineær programmering opg 4'!$K$7)*-1)</f>
        <v>-</v>
      </c>
      <c r="H8669" s="167" t="str">
        <f>IF('Lineær programmering opg 4'!$C$8=0,"-",((-A8669+'Lineær programmering opg 4'!$M$8)/'Lineær programmering opg 4'!$K$8)*-1)</f>
        <v>-</v>
      </c>
      <c r="I8669" s="167" t="str">
        <f>IF('Lineær programmering opg 4'!$D$8=0,"-",'Lineær programmering opg 4'!$G$8)</f>
        <v>-</v>
      </c>
      <c r="J8669" s="295">
        <f>A8669*'Lineær programmering opg 4'!$C$11+Datatabel!C8669*'Lineær programmering opg 4'!$D$11</f>
        <v>44599.799999999712</v>
      </c>
      <c r="K8669" s="9">
        <f t="shared" si="677"/>
        <v>0</v>
      </c>
      <c r="L8669" s="9">
        <f t="shared" si="678"/>
        <v>0</v>
      </c>
    </row>
    <row r="8670" spans="1:12" ht="15" x14ac:dyDescent="0.25">
      <c r="A8670" s="167">
        <f t="shared" si="676"/>
        <v>31.992000000022909</v>
      </c>
      <c r="B8670" s="325">
        <f t="shared" si="679"/>
        <v>0.13330000000009545</v>
      </c>
      <c r="C8670" s="167">
        <f t="shared" si="675"/>
        <v>276.00599999998281</v>
      </c>
      <c r="D8670" s="167">
        <f>IF('Lineær programmering opg 4'!$M$4=0,"-",(-A8670+'Lineær programmering opg 4'!$M$4)/'Lineær programmering opg 4'!$K$4*-1)</f>
        <v>416.0159999999542</v>
      </c>
      <c r="E8670" s="167">
        <f>IF('Lineær programmering opg 4'!$M$5=0,"-",(-A8670+'Lineær programmering opg 4'!$M$5)/'Lineær programmering opg 4'!$K$5*-1)</f>
        <v>276.00599999998281</v>
      </c>
      <c r="F8670" s="167" t="str">
        <f>IF('Lineær programmering opg 4'!$E$6=0,"-",(-A8670+'Lineær programmering opg 4'!$M$6)/'Lineær programmering opg 4'!$K$6*-1)</f>
        <v>-</v>
      </c>
      <c r="G8670" s="167" t="str">
        <f>IF('Lineær programmering opg 4'!$D$7=0,"-",((-A8670+'Lineær programmering opg 4'!$M$7)/'Lineær programmering opg 4'!$K$7)*-1)</f>
        <v>-</v>
      </c>
      <c r="H8670" s="167" t="str">
        <f>IF('Lineær programmering opg 4'!$C$8=0,"-",((-A8670+'Lineær programmering opg 4'!$M$8)/'Lineær programmering opg 4'!$K$8)*-1)</f>
        <v>-</v>
      </c>
      <c r="I8670" s="167" t="str">
        <f>IF('Lineær programmering opg 4'!$D$8=0,"-",'Lineær programmering opg 4'!$G$8)</f>
        <v>-</v>
      </c>
      <c r="J8670" s="295">
        <f>A8670*'Lineær programmering opg 4'!$C$11+Datatabel!C8670*'Lineær programmering opg 4'!$D$11</f>
        <v>44600.099999999708</v>
      </c>
      <c r="K8670" s="9">
        <f t="shared" si="677"/>
        <v>0</v>
      </c>
      <c r="L8670" s="9">
        <f t="shared" si="678"/>
        <v>0</v>
      </c>
    </row>
    <row r="8671" spans="1:12" ht="15" x14ac:dyDescent="0.25">
      <c r="A8671" s="167">
        <f t="shared" si="676"/>
        <v>31.968000000022911</v>
      </c>
      <c r="B8671" s="325">
        <f t="shared" si="679"/>
        <v>0.13320000000009546</v>
      </c>
      <c r="C8671" s="167">
        <f t="shared" si="675"/>
        <v>276.02399999998283</v>
      </c>
      <c r="D8671" s="167">
        <f>IF('Lineær programmering opg 4'!$M$4=0,"-",(-A8671+'Lineær programmering opg 4'!$M$4)/'Lineær programmering opg 4'!$K$4*-1)</f>
        <v>416.06399999995415</v>
      </c>
      <c r="E8671" s="167">
        <f>IF('Lineær programmering opg 4'!$M$5=0,"-",(-A8671+'Lineær programmering opg 4'!$M$5)/'Lineær programmering opg 4'!$K$5*-1)</f>
        <v>276.02399999998283</v>
      </c>
      <c r="F8671" s="167" t="str">
        <f>IF('Lineær programmering opg 4'!$E$6=0,"-",(-A8671+'Lineær programmering opg 4'!$M$6)/'Lineær programmering opg 4'!$K$6*-1)</f>
        <v>-</v>
      </c>
      <c r="G8671" s="167" t="str">
        <f>IF('Lineær programmering opg 4'!$D$7=0,"-",((-A8671+'Lineær programmering opg 4'!$M$7)/'Lineær programmering opg 4'!$K$7)*-1)</f>
        <v>-</v>
      </c>
      <c r="H8671" s="167" t="str">
        <f>IF('Lineær programmering opg 4'!$C$8=0,"-",((-A8671+'Lineær programmering opg 4'!$M$8)/'Lineær programmering opg 4'!$K$8)*-1)</f>
        <v>-</v>
      </c>
      <c r="I8671" s="167" t="str">
        <f>IF('Lineær programmering opg 4'!$D$8=0,"-",'Lineær programmering opg 4'!$G$8)</f>
        <v>-</v>
      </c>
      <c r="J8671" s="295">
        <f>A8671*'Lineær programmering opg 4'!$C$11+Datatabel!C8671*'Lineær programmering opg 4'!$D$11</f>
        <v>44600.399999999718</v>
      </c>
      <c r="K8671" s="9">
        <f t="shared" si="677"/>
        <v>0</v>
      </c>
      <c r="L8671" s="9">
        <f t="shared" si="678"/>
        <v>0</v>
      </c>
    </row>
    <row r="8672" spans="1:12" ht="15" x14ac:dyDescent="0.25">
      <c r="A8672" s="167">
        <f t="shared" si="676"/>
        <v>31.944000000022914</v>
      </c>
      <c r="B8672" s="325">
        <f t="shared" si="679"/>
        <v>0.13310000000009548</v>
      </c>
      <c r="C8672" s="167">
        <f t="shared" si="675"/>
        <v>276.04199999998281</v>
      </c>
      <c r="D8672" s="167">
        <f>IF('Lineær programmering opg 4'!$M$4=0,"-",(-A8672+'Lineær programmering opg 4'!$M$4)/'Lineær programmering opg 4'!$K$4*-1)</f>
        <v>416.11199999995415</v>
      </c>
      <c r="E8672" s="167">
        <f>IF('Lineær programmering opg 4'!$M$5=0,"-",(-A8672+'Lineær programmering opg 4'!$M$5)/'Lineær programmering opg 4'!$K$5*-1)</f>
        <v>276.04199999998281</v>
      </c>
      <c r="F8672" s="167" t="str">
        <f>IF('Lineær programmering opg 4'!$E$6=0,"-",(-A8672+'Lineær programmering opg 4'!$M$6)/'Lineær programmering opg 4'!$K$6*-1)</f>
        <v>-</v>
      </c>
      <c r="G8672" s="167" t="str">
        <f>IF('Lineær programmering opg 4'!$D$7=0,"-",((-A8672+'Lineær programmering opg 4'!$M$7)/'Lineær programmering opg 4'!$K$7)*-1)</f>
        <v>-</v>
      </c>
      <c r="H8672" s="167" t="str">
        <f>IF('Lineær programmering opg 4'!$C$8=0,"-",((-A8672+'Lineær programmering opg 4'!$M$8)/'Lineær programmering opg 4'!$K$8)*-1)</f>
        <v>-</v>
      </c>
      <c r="I8672" s="167" t="str">
        <f>IF('Lineær programmering opg 4'!$D$8=0,"-",'Lineær programmering opg 4'!$G$8)</f>
        <v>-</v>
      </c>
      <c r="J8672" s="295">
        <f>A8672*'Lineær programmering opg 4'!$C$11+Datatabel!C8672*'Lineær programmering opg 4'!$D$11</f>
        <v>44600.699999999713</v>
      </c>
      <c r="K8672" s="9">
        <f t="shared" si="677"/>
        <v>0</v>
      </c>
      <c r="L8672" s="9">
        <f t="shared" si="678"/>
        <v>0</v>
      </c>
    </row>
    <row r="8673" spans="1:12" ht="15" x14ac:dyDescent="0.25">
      <c r="A8673" s="167">
        <f t="shared" si="676"/>
        <v>31.920000000022917</v>
      </c>
      <c r="B8673" s="325">
        <f t="shared" si="679"/>
        <v>0.13300000000009549</v>
      </c>
      <c r="C8673" s="167">
        <f t="shared" si="675"/>
        <v>276.05999999998284</v>
      </c>
      <c r="D8673" s="167">
        <f>IF('Lineær programmering opg 4'!$M$4=0,"-",(-A8673+'Lineær programmering opg 4'!$M$4)/'Lineær programmering opg 4'!$K$4*-1)</f>
        <v>416.15999999995415</v>
      </c>
      <c r="E8673" s="167">
        <f>IF('Lineær programmering opg 4'!$M$5=0,"-",(-A8673+'Lineær programmering opg 4'!$M$5)/'Lineær programmering opg 4'!$K$5*-1)</f>
        <v>276.05999999998284</v>
      </c>
      <c r="F8673" s="167" t="str">
        <f>IF('Lineær programmering opg 4'!$E$6=0,"-",(-A8673+'Lineær programmering opg 4'!$M$6)/'Lineær programmering opg 4'!$K$6*-1)</f>
        <v>-</v>
      </c>
      <c r="G8673" s="167" t="str">
        <f>IF('Lineær programmering opg 4'!$D$7=0,"-",((-A8673+'Lineær programmering opg 4'!$M$7)/'Lineær programmering opg 4'!$K$7)*-1)</f>
        <v>-</v>
      </c>
      <c r="H8673" s="167" t="str">
        <f>IF('Lineær programmering opg 4'!$C$8=0,"-",((-A8673+'Lineær programmering opg 4'!$M$8)/'Lineær programmering opg 4'!$K$8)*-1)</f>
        <v>-</v>
      </c>
      <c r="I8673" s="167" t="str">
        <f>IF('Lineær programmering opg 4'!$D$8=0,"-",'Lineær programmering opg 4'!$G$8)</f>
        <v>-</v>
      </c>
      <c r="J8673" s="295">
        <f>A8673*'Lineær programmering opg 4'!$C$11+Datatabel!C8673*'Lineær programmering opg 4'!$D$11</f>
        <v>44600.999999999716</v>
      </c>
      <c r="K8673" s="9">
        <f t="shared" si="677"/>
        <v>0</v>
      </c>
      <c r="L8673" s="9">
        <f t="shared" si="678"/>
        <v>0</v>
      </c>
    </row>
    <row r="8674" spans="1:12" ht="15" x14ac:dyDescent="0.25">
      <c r="A8674" s="167">
        <f t="shared" si="676"/>
        <v>31.896000000022919</v>
      </c>
      <c r="B8674" s="325">
        <f t="shared" si="679"/>
        <v>0.1329000000000955</v>
      </c>
      <c r="C8674" s="167">
        <f t="shared" si="675"/>
        <v>276.07799999998281</v>
      </c>
      <c r="D8674" s="167">
        <f>IF('Lineær programmering opg 4'!$M$4=0,"-",(-A8674+'Lineær programmering opg 4'!$M$4)/'Lineær programmering opg 4'!$K$4*-1)</f>
        <v>416.20799999995415</v>
      </c>
      <c r="E8674" s="167">
        <f>IF('Lineær programmering opg 4'!$M$5=0,"-",(-A8674+'Lineær programmering opg 4'!$M$5)/'Lineær programmering opg 4'!$K$5*-1)</f>
        <v>276.07799999998281</v>
      </c>
      <c r="F8674" s="167" t="str">
        <f>IF('Lineær programmering opg 4'!$E$6=0,"-",(-A8674+'Lineær programmering opg 4'!$M$6)/'Lineær programmering opg 4'!$K$6*-1)</f>
        <v>-</v>
      </c>
      <c r="G8674" s="167" t="str">
        <f>IF('Lineær programmering opg 4'!$D$7=0,"-",((-A8674+'Lineær programmering opg 4'!$M$7)/'Lineær programmering opg 4'!$K$7)*-1)</f>
        <v>-</v>
      </c>
      <c r="H8674" s="167" t="str">
        <f>IF('Lineær programmering opg 4'!$C$8=0,"-",((-A8674+'Lineær programmering opg 4'!$M$8)/'Lineær programmering opg 4'!$K$8)*-1)</f>
        <v>-</v>
      </c>
      <c r="I8674" s="167" t="str">
        <f>IF('Lineær programmering opg 4'!$D$8=0,"-",'Lineær programmering opg 4'!$G$8)</f>
        <v>-</v>
      </c>
      <c r="J8674" s="295">
        <f>A8674*'Lineær programmering opg 4'!$C$11+Datatabel!C8674*'Lineær programmering opg 4'!$D$11</f>
        <v>44601.299999999712</v>
      </c>
      <c r="K8674" s="9">
        <f t="shared" si="677"/>
        <v>0</v>
      </c>
      <c r="L8674" s="9">
        <f t="shared" si="678"/>
        <v>0</v>
      </c>
    </row>
    <row r="8675" spans="1:12" ht="15" x14ac:dyDescent="0.25">
      <c r="A8675" s="167">
        <f t="shared" si="676"/>
        <v>31.872000000022922</v>
      </c>
      <c r="B8675" s="325">
        <f t="shared" si="679"/>
        <v>0.13280000000009551</v>
      </c>
      <c r="C8675" s="167">
        <f t="shared" si="675"/>
        <v>276.09599999998284</v>
      </c>
      <c r="D8675" s="167">
        <f>IF('Lineær programmering opg 4'!$M$4=0,"-",(-A8675+'Lineær programmering opg 4'!$M$4)/'Lineær programmering opg 4'!$K$4*-1)</f>
        <v>416.25599999995416</v>
      </c>
      <c r="E8675" s="167">
        <f>IF('Lineær programmering opg 4'!$M$5=0,"-",(-A8675+'Lineær programmering opg 4'!$M$5)/'Lineær programmering opg 4'!$K$5*-1)</f>
        <v>276.09599999998284</v>
      </c>
      <c r="F8675" s="167" t="str">
        <f>IF('Lineær programmering opg 4'!$E$6=0,"-",(-A8675+'Lineær programmering opg 4'!$M$6)/'Lineær programmering opg 4'!$K$6*-1)</f>
        <v>-</v>
      </c>
      <c r="G8675" s="167" t="str">
        <f>IF('Lineær programmering opg 4'!$D$7=0,"-",((-A8675+'Lineær programmering opg 4'!$M$7)/'Lineær programmering opg 4'!$K$7)*-1)</f>
        <v>-</v>
      </c>
      <c r="H8675" s="167" t="str">
        <f>IF('Lineær programmering opg 4'!$C$8=0,"-",((-A8675+'Lineær programmering opg 4'!$M$8)/'Lineær programmering opg 4'!$K$8)*-1)</f>
        <v>-</v>
      </c>
      <c r="I8675" s="167" t="str">
        <f>IF('Lineær programmering opg 4'!$D$8=0,"-",'Lineær programmering opg 4'!$G$8)</f>
        <v>-</v>
      </c>
      <c r="J8675" s="295">
        <f>A8675*'Lineær programmering opg 4'!$C$11+Datatabel!C8675*'Lineær programmering opg 4'!$D$11</f>
        <v>44601.599999999715</v>
      </c>
      <c r="K8675" s="9">
        <f t="shared" si="677"/>
        <v>0</v>
      </c>
      <c r="L8675" s="9">
        <f t="shared" si="678"/>
        <v>0</v>
      </c>
    </row>
    <row r="8676" spans="1:12" ht="15" x14ac:dyDescent="0.25">
      <c r="A8676" s="167">
        <f t="shared" si="676"/>
        <v>31.848000000022925</v>
      </c>
      <c r="B8676" s="325">
        <f t="shared" si="679"/>
        <v>0.13270000000009552</v>
      </c>
      <c r="C8676" s="167">
        <f t="shared" si="675"/>
        <v>276.11399999998281</v>
      </c>
      <c r="D8676" s="167">
        <f>IF('Lineær programmering opg 4'!$M$4=0,"-",(-A8676+'Lineær programmering opg 4'!$M$4)/'Lineær programmering opg 4'!$K$4*-1)</f>
        <v>416.30399999995416</v>
      </c>
      <c r="E8676" s="167">
        <f>IF('Lineær programmering opg 4'!$M$5=0,"-",(-A8676+'Lineær programmering opg 4'!$M$5)/'Lineær programmering opg 4'!$K$5*-1)</f>
        <v>276.11399999998281</v>
      </c>
      <c r="F8676" s="167" t="str">
        <f>IF('Lineær programmering opg 4'!$E$6=0,"-",(-A8676+'Lineær programmering opg 4'!$M$6)/'Lineær programmering opg 4'!$K$6*-1)</f>
        <v>-</v>
      </c>
      <c r="G8676" s="167" t="str">
        <f>IF('Lineær programmering opg 4'!$D$7=0,"-",((-A8676+'Lineær programmering opg 4'!$M$7)/'Lineær programmering opg 4'!$K$7)*-1)</f>
        <v>-</v>
      </c>
      <c r="H8676" s="167" t="str">
        <f>IF('Lineær programmering opg 4'!$C$8=0,"-",((-A8676+'Lineær programmering opg 4'!$M$8)/'Lineær programmering opg 4'!$K$8)*-1)</f>
        <v>-</v>
      </c>
      <c r="I8676" s="167" t="str">
        <f>IF('Lineær programmering opg 4'!$D$8=0,"-",'Lineær programmering opg 4'!$G$8)</f>
        <v>-</v>
      </c>
      <c r="J8676" s="295">
        <f>A8676*'Lineær programmering opg 4'!$C$11+Datatabel!C8676*'Lineær programmering opg 4'!$D$11</f>
        <v>44601.899999999718</v>
      </c>
      <c r="K8676" s="9">
        <f t="shared" si="677"/>
        <v>0</v>
      </c>
      <c r="L8676" s="9">
        <f t="shared" si="678"/>
        <v>0</v>
      </c>
    </row>
    <row r="8677" spans="1:12" ht="15" x14ac:dyDescent="0.25">
      <c r="A8677" s="167">
        <f t="shared" si="676"/>
        <v>31.824000000022927</v>
      </c>
      <c r="B8677" s="325">
        <f t="shared" si="679"/>
        <v>0.13260000000009553</v>
      </c>
      <c r="C8677" s="167">
        <f t="shared" si="675"/>
        <v>276.13199999998284</v>
      </c>
      <c r="D8677" s="167">
        <f>IF('Lineær programmering opg 4'!$M$4=0,"-",(-A8677+'Lineær programmering opg 4'!$M$4)/'Lineær programmering opg 4'!$K$4*-1)</f>
        <v>416.35199999995416</v>
      </c>
      <c r="E8677" s="167">
        <f>IF('Lineær programmering opg 4'!$M$5=0,"-",(-A8677+'Lineær programmering opg 4'!$M$5)/'Lineær programmering opg 4'!$K$5*-1)</f>
        <v>276.13199999998284</v>
      </c>
      <c r="F8677" s="167" t="str">
        <f>IF('Lineær programmering opg 4'!$E$6=0,"-",(-A8677+'Lineær programmering opg 4'!$M$6)/'Lineær programmering opg 4'!$K$6*-1)</f>
        <v>-</v>
      </c>
      <c r="G8677" s="167" t="str">
        <f>IF('Lineær programmering opg 4'!$D$7=0,"-",((-A8677+'Lineær programmering opg 4'!$M$7)/'Lineær programmering opg 4'!$K$7)*-1)</f>
        <v>-</v>
      </c>
      <c r="H8677" s="167" t="str">
        <f>IF('Lineær programmering opg 4'!$C$8=0,"-",((-A8677+'Lineær programmering opg 4'!$M$8)/'Lineær programmering opg 4'!$K$8)*-1)</f>
        <v>-</v>
      </c>
      <c r="I8677" s="167" t="str">
        <f>IF('Lineær programmering opg 4'!$D$8=0,"-",'Lineær programmering opg 4'!$G$8)</f>
        <v>-</v>
      </c>
      <c r="J8677" s="295">
        <f>A8677*'Lineær programmering opg 4'!$C$11+Datatabel!C8677*'Lineær programmering opg 4'!$D$11</f>
        <v>44602.199999999721</v>
      </c>
      <c r="K8677" s="9">
        <f t="shared" si="677"/>
        <v>0</v>
      </c>
      <c r="L8677" s="9">
        <f t="shared" si="678"/>
        <v>0</v>
      </c>
    </row>
    <row r="8678" spans="1:12" ht="15" x14ac:dyDescent="0.25">
      <c r="A8678" s="167">
        <f t="shared" si="676"/>
        <v>31.80000000002293</v>
      </c>
      <c r="B8678" s="325">
        <f t="shared" si="679"/>
        <v>0.13250000000009554</v>
      </c>
      <c r="C8678" s="167">
        <f t="shared" si="675"/>
        <v>276.14999999998281</v>
      </c>
      <c r="D8678" s="167">
        <f>IF('Lineær programmering opg 4'!$M$4=0,"-",(-A8678+'Lineær programmering opg 4'!$M$4)/'Lineær programmering opg 4'!$K$4*-1)</f>
        <v>416.39999999995416</v>
      </c>
      <c r="E8678" s="167">
        <f>IF('Lineær programmering opg 4'!$M$5=0,"-",(-A8678+'Lineær programmering opg 4'!$M$5)/'Lineær programmering opg 4'!$K$5*-1)</f>
        <v>276.14999999998281</v>
      </c>
      <c r="F8678" s="167" t="str">
        <f>IF('Lineær programmering opg 4'!$E$6=0,"-",(-A8678+'Lineær programmering opg 4'!$M$6)/'Lineær programmering opg 4'!$K$6*-1)</f>
        <v>-</v>
      </c>
      <c r="G8678" s="167" t="str">
        <f>IF('Lineær programmering opg 4'!$D$7=0,"-",((-A8678+'Lineær programmering opg 4'!$M$7)/'Lineær programmering opg 4'!$K$7)*-1)</f>
        <v>-</v>
      </c>
      <c r="H8678" s="167" t="str">
        <f>IF('Lineær programmering opg 4'!$C$8=0,"-",((-A8678+'Lineær programmering opg 4'!$M$8)/'Lineær programmering opg 4'!$K$8)*-1)</f>
        <v>-</v>
      </c>
      <c r="I8678" s="167" t="str">
        <f>IF('Lineær programmering opg 4'!$D$8=0,"-",'Lineær programmering opg 4'!$G$8)</f>
        <v>-</v>
      </c>
      <c r="J8678" s="295">
        <f>A8678*'Lineær programmering opg 4'!$C$11+Datatabel!C8678*'Lineær programmering opg 4'!$D$11</f>
        <v>44602.499999999716</v>
      </c>
      <c r="K8678" s="9">
        <f t="shared" si="677"/>
        <v>0</v>
      </c>
      <c r="L8678" s="9">
        <f t="shared" si="678"/>
        <v>0</v>
      </c>
    </row>
    <row r="8679" spans="1:12" ht="15" x14ac:dyDescent="0.25">
      <c r="A8679" s="167">
        <f t="shared" si="676"/>
        <v>31.776000000022933</v>
      </c>
      <c r="B8679" s="325">
        <f t="shared" si="679"/>
        <v>0.13240000000009555</v>
      </c>
      <c r="C8679" s="167">
        <f t="shared" si="675"/>
        <v>276.16799999998284</v>
      </c>
      <c r="D8679" s="167">
        <f>IF('Lineær programmering opg 4'!$M$4=0,"-",(-A8679+'Lineær programmering opg 4'!$M$4)/'Lineær programmering opg 4'!$K$4*-1)</f>
        <v>416.44799999995416</v>
      </c>
      <c r="E8679" s="167">
        <f>IF('Lineær programmering opg 4'!$M$5=0,"-",(-A8679+'Lineær programmering opg 4'!$M$5)/'Lineær programmering opg 4'!$K$5*-1)</f>
        <v>276.16799999998284</v>
      </c>
      <c r="F8679" s="167" t="str">
        <f>IF('Lineær programmering opg 4'!$E$6=0,"-",(-A8679+'Lineær programmering opg 4'!$M$6)/'Lineær programmering opg 4'!$K$6*-1)</f>
        <v>-</v>
      </c>
      <c r="G8679" s="167" t="str">
        <f>IF('Lineær programmering opg 4'!$D$7=0,"-",((-A8679+'Lineær programmering opg 4'!$M$7)/'Lineær programmering opg 4'!$K$7)*-1)</f>
        <v>-</v>
      </c>
      <c r="H8679" s="167" t="str">
        <f>IF('Lineær programmering opg 4'!$C$8=0,"-",((-A8679+'Lineær programmering opg 4'!$M$8)/'Lineær programmering opg 4'!$K$8)*-1)</f>
        <v>-</v>
      </c>
      <c r="I8679" s="167" t="str">
        <f>IF('Lineær programmering opg 4'!$D$8=0,"-",'Lineær programmering opg 4'!$G$8)</f>
        <v>-</v>
      </c>
      <c r="J8679" s="295">
        <f>A8679*'Lineær programmering opg 4'!$C$11+Datatabel!C8679*'Lineær programmering opg 4'!$D$11</f>
        <v>44602.799999999719</v>
      </c>
      <c r="K8679" s="9">
        <f t="shared" si="677"/>
        <v>0</v>
      </c>
      <c r="L8679" s="9">
        <f t="shared" si="678"/>
        <v>0</v>
      </c>
    </row>
    <row r="8680" spans="1:12" ht="15" x14ac:dyDescent="0.25">
      <c r="A8680" s="167">
        <f t="shared" si="676"/>
        <v>31.752000000022935</v>
      </c>
      <c r="B8680" s="325">
        <f t="shared" si="679"/>
        <v>0.13230000000009556</v>
      </c>
      <c r="C8680" s="167">
        <f t="shared" si="675"/>
        <v>276.18599999998281</v>
      </c>
      <c r="D8680" s="167">
        <f>IF('Lineær programmering opg 4'!$M$4=0,"-",(-A8680+'Lineær programmering opg 4'!$M$4)/'Lineær programmering opg 4'!$K$4*-1)</f>
        <v>416.49599999995411</v>
      </c>
      <c r="E8680" s="167">
        <f>IF('Lineær programmering opg 4'!$M$5=0,"-",(-A8680+'Lineær programmering opg 4'!$M$5)/'Lineær programmering opg 4'!$K$5*-1)</f>
        <v>276.18599999998281</v>
      </c>
      <c r="F8680" s="167" t="str">
        <f>IF('Lineær programmering opg 4'!$E$6=0,"-",(-A8680+'Lineær programmering opg 4'!$M$6)/'Lineær programmering opg 4'!$K$6*-1)</f>
        <v>-</v>
      </c>
      <c r="G8680" s="167" t="str">
        <f>IF('Lineær programmering opg 4'!$D$7=0,"-",((-A8680+'Lineær programmering opg 4'!$M$7)/'Lineær programmering opg 4'!$K$7)*-1)</f>
        <v>-</v>
      </c>
      <c r="H8680" s="167" t="str">
        <f>IF('Lineær programmering opg 4'!$C$8=0,"-",((-A8680+'Lineær programmering opg 4'!$M$8)/'Lineær programmering opg 4'!$K$8)*-1)</f>
        <v>-</v>
      </c>
      <c r="I8680" s="167" t="str">
        <f>IF('Lineær programmering opg 4'!$D$8=0,"-",'Lineær programmering opg 4'!$G$8)</f>
        <v>-</v>
      </c>
      <c r="J8680" s="295">
        <f>A8680*'Lineær programmering opg 4'!$C$11+Datatabel!C8680*'Lineær programmering opg 4'!$D$11</f>
        <v>44603.099999999715</v>
      </c>
      <c r="K8680" s="9">
        <f t="shared" si="677"/>
        <v>0</v>
      </c>
      <c r="L8680" s="9">
        <f t="shared" si="678"/>
        <v>0</v>
      </c>
    </row>
    <row r="8681" spans="1:12" ht="15" x14ac:dyDescent="0.25">
      <c r="A8681" s="167">
        <f t="shared" si="676"/>
        <v>31.728000000022938</v>
      </c>
      <c r="B8681" s="325">
        <f t="shared" si="679"/>
        <v>0.13220000000009557</v>
      </c>
      <c r="C8681" s="167">
        <f t="shared" si="675"/>
        <v>276.20399999998284</v>
      </c>
      <c r="D8681" s="167">
        <f>IF('Lineær programmering opg 4'!$M$4=0,"-",(-A8681+'Lineær programmering opg 4'!$M$4)/'Lineær programmering opg 4'!$K$4*-1)</f>
        <v>416.54399999995411</v>
      </c>
      <c r="E8681" s="167">
        <f>IF('Lineær programmering opg 4'!$M$5=0,"-",(-A8681+'Lineær programmering opg 4'!$M$5)/'Lineær programmering opg 4'!$K$5*-1)</f>
        <v>276.20399999998284</v>
      </c>
      <c r="F8681" s="167" t="str">
        <f>IF('Lineær programmering opg 4'!$E$6=0,"-",(-A8681+'Lineær programmering opg 4'!$M$6)/'Lineær programmering opg 4'!$K$6*-1)</f>
        <v>-</v>
      </c>
      <c r="G8681" s="167" t="str">
        <f>IF('Lineær programmering opg 4'!$D$7=0,"-",((-A8681+'Lineær programmering opg 4'!$M$7)/'Lineær programmering opg 4'!$K$7)*-1)</f>
        <v>-</v>
      </c>
      <c r="H8681" s="167" t="str">
        <f>IF('Lineær programmering opg 4'!$C$8=0,"-",((-A8681+'Lineær programmering opg 4'!$M$8)/'Lineær programmering opg 4'!$K$8)*-1)</f>
        <v>-</v>
      </c>
      <c r="I8681" s="167" t="str">
        <f>IF('Lineær programmering opg 4'!$D$8=0,"-",'Lineær programmering opg 4'!$G$8)</f>
        <v>-</v>
      </c>
      <c r="J8681" s="295">
        <f>A8681*'Lineær programmering opg 4'!$C$11+Datatabel!C8681*'Lineær programmering opg 4'!$D$11</f>
        <v>44603.399999999718</v>
      </c>
      <c r="K8681" s="9">
        <f t="shared" si="677"/>
        <v>0</v>
      </c>
      <c r="L8681" s="9">
        <f t="shared" si="678"/>
        <v>0</v>
      </c>
    </row>
    <row r="8682" spans="1:12" ht="15" x14ac:dyDescent="0.25">
      <c r="A8682" s="167">
        <f t="shared" si="676"/>
        <v>31.70400000002294</v>
      </c>
      <c r="B8682" s="325">
        <f t="shared" si="679"/>
        <v>0.13210000000009559</v>
      </c>
      <c r="C8682" s="167">
        <f t="shared" si="675"/>
        <v>276.22199999998281</v>
      </c>
      <c r="D8682" s="167">
        <f>IF('Lineær programmering opg 4'!$M$4=0,"-",(-A8682+'Lineær programmering opg 4'!$M$4)/'Lineær programmering opg 4'!$K$4*-1)</f>
        <v>416.59199999995411</v>
      </c>
      <c r="E8682" s="167">
        <f>IF('Lineær programmering opg 4'!$M$5=0,"-",(-A8682+'Lineær programmering opg 4'!$M$5)/'Lineær programmering opg 4'!$K$5*-1)</f>
        <v>276.22199999998281</v>
      </c>
      <c r="F8682" s="167" t="str">
        <f>IF('Lineær programmering opg 4'!$E$6=0,"-",(-A8682+'Lineær programmering opg 4'!$M$6)/'Lineær programmering opg 4'!$K$6*-1)</f>
        <v>-</v>
      </c>
      <c r="G8682" s="167" t="str">
        <f>IF('Lineær programmering opg 4'!$D$7=0,"-",((-A8682+'Lineær programmering opg 4'!$M$7)/'Lineær programmering opg 4'!$K$7)*-1)</f>
        <v>-</v>
      </c>
      <c r="H8682" s="167" t="str">
        <f>IF('Lineær programmering opg 4'!$C$8=0,"-",((-A8682+'Lineær programmering opg 4'!$M$8)/'Lineær programmering opg 4'!$K$8)*-1)</f>
        <v>-</v>
      </c>
      <c r="I8682" s="167" t="str">
        <f>IF('Lineær programmering opg 4'!$D$8=0,"-",'Lineær programmering opg 4'!$G$8)</f>
        <v>-</v>
      </c>
      <c r="J8682" s="295">
        <f>A8682*'Lineær programmering opg 4'!$C$11+Datatabel!C8682*'Lineær programmering opg 4'!$D$11</f>
        <v>44603.699999999713</v>
      </c>
      <c r="K8682" s="9">
        <f t="shared" si="677"/>
        <v>0</v>
      </c>
      <c r="L8682" s="9">
        <f t="shared" si="678"/>
        <v>0</v>
      </c>
    </row>
    <row r="8683" spans="1:12" ht="15" x14ac:dyDescent="0.25">
      <c r="A8683" s="167">
        <f t="shared" si="676"/>
        <v>31.680000000022943</v>
      </c>
      <c r="B8683" s="325">
        <f t="shared" si="679"/>
        <v>0.1320000000000956</v>
      </c>
      <c r="C8683" s="167">
        <f t="shared" si="675"/>
        <v>276.23999999998284</v>
      </c>
      <c r="D8683" s="167">
        <f>IF('Lineær programmering opg 4'!$M$4=0,"-",(-A8683+'Lineær programmering opg 4'!$M$4)/'Lineær programmering opg 4'!$K$4*-1)</f>
        <v>416.63999999995411</v>
      </c>
      <c r="E8683" s="167">
        <f>IF('Lineær programmering opg 4'!$M$5=0,"-",(-A8683+'Lineær programmering opg 4'!$M$5)/'Lineær programmering opg 4'!$K$5*-1)</f>
        <v>276.23999999998284</v>
      </c>
      <c r="F8683" s="167" t="str">
        <f>IF('Lineær programmering opg 4'!$E$6=0,"-",(-A8683+'Lineær programmering opg 4'!$M$6)/'Lineær programmering opg 4'!$K$6*-1)</f>
        <v>-</v>
      </c>
      <c r="G8683" s="167" t="str">
        <f>IF('Lineær programmering opg 4'!$D$7=0,"-",((-A8683+'Lineær programmering opg 4'!$M$7)/'Lineær programmering opg 4'!$K$7)*-1)</f>
        <v>-</v>
      </c>
      <c r="H8683" s="167" t="str">
        <f>IF('Lineær programmering opg 4'!$C$8=0,"-",((-A8683+'Lineær programmering opg 4'!$M$8)/'Lineær programmering opg 4'!$K$8)*-1)</f>
        <v>-</v>
      </c>
      <c r="I8683" s="167" t="str">
        <f>IF('Lineær programmering opg 4'!$D$8=0,"-",'Lineær programmering opg 4'!$G$8)</f>
        <v>-</v>
      </c>
      <c r="J8683" s="295">
        <f>A8683*'Lineær programmering opg 4'!$C$11+Datatabel!C8683*'Lineær programmering opg 4'!$D$11</f>
        <v>44603.999999999716</v>
      </c>
      <c r="K8683" s="9">
        <f t="shared" si="677"/>
        <v>0</v>
      </c>
      <c r="L8683" s="9">
        <f t="shared" si="678"/>
        <v>0</v>
      </c>
    </row>
    <row r="8684" spans="1:12" ht="15" x14ac:dyDescent="0.25">
      <c r="A8684" s="167">
        <f t="shared" si="676"/>
        <v>31.656000000022946</v>
      </c>
      <c r="B8684" s="325">
        <f t="shared" si="679"/>
        <v>0.13190000000009561</v>
      </c>
      <c r="C8684" s="167">
        <f t="shared" si="675"/>
        <v>276.25799999998281</v>
      </c>
      <c r="D8684" s="167">
        <f>IF('Lineær programmering opg 4'!$M$4=0,"-",(-A8684+'Lineær programmering opg 4'!$M$4)/'Lineær programmering opg 4'!$K$4*-1)</f>
        <v>416.68799999995412</v>
      </c>
      <c r="E8684" s="167">
        <f>IF('Lineær programmering opg 4'!$M$5=0,"-",(-A8684+'Lineær programmering opg 4'!$M$5)/'Lineær programmering opg 4'!$K$5*-1)</f>
        <v>276.25799999998281</v>
      </c>
      <c r="F8684" s="167" t="str">
        <f>IF('Lineær programmering opg 4'!$E$6=0,"-",(-A8684+'Lineær programmering opg 4'!$M$6)/'Lineær programmering opg 4'!$K$6*-1)</f>
        <v>-</v>
      </c>
      <c r="G8684" s="167" t="str">
        <f>IF('Lineær programmering opg 4'!$D$7=0,"-",((-A8684+'Lineær programmering opg 4'!$M$7)/'Lineær programmering opg 4'!$K$7)*-1)</f>
        <v>-</v>
      </c>
      <c r="H8684" s="167" t="str">
        <f>IF('Lineær programmering opg 4'!$C$8=0,"-",((-A8684+'Lineær programmering opg 4'!$M$8)/'Lineær programmering opg 4'!$K$8)*-1)</f>
        <v>-</v>
      </c>
      <c r="I8684" s="167" t="str">
        <f>IF('Lineær programmering opg 4'!$D$8=0,"-",'Lineær programmering opg 4'!$G$8)</f>
        <v>-</v>
      </c>
      <c r="J8684" s="295">
        <f>A8684*'Lineær programmering opg 4'!$C$11+Datatabel!C8684*'Lineær programmering opg 4'!$D$11</f>
        <v>44604.299999999719</v>
      </c>
      <c r="K8684" s="9">
        <f t="shared" si="677"/>
        <v>0</v>
      </c>
      <c r="L8684" s="9">
        <f t="shared" si="678"/>
        <v>0</v>
      </c>
    </row>
    <row r="8685" spans="1:12" ht="15" x14ac:dyDescent="0.25">
      <c r="A8685" s="167">
        <f t="shared" si="676"/>
        <v>31.632000000022948</v>
      </c>
      <c r="B8685" s="325">
        <f t="shared" si="679"/>
        <v>0.13180000000009562</v>
      </c>
      <c r="C8685" s="167">
        <f t="shared" si="675"/>
        <v>276.27599999998279</v>
      </c>
      <c r="D8685" s="167">
        <f>IF('Lineær programmering opg 4'!$M$4=0,"-",(-A8685+'Lineær programmering opg 4'!$M$4)/'Lineær programmering opg 4'!$K$4*-1)</f>
        <v>416.73599999995412</v>
      </c>
      <c r="E8685" s="167">
        <f>IF('Lineær programmering opg 4'!$M$5=0,"-",(-A8685+'Lineær programmering opg 4'!$M$5)/'Lineær programmering opg 4'!$K$5*-1)</f>
        <v>276.27599999998279</v>
      </c>
      <c r="F8685" s="167" t="str">
        <f>IF('Lineær programmering opg 4'!$E$6=0,"-",(-A8685+'Lineær programmering opg 4'!$M$6)/'Lineær programmering opg 4'!$K$6*-1)</f>
        <v>-</v>
      </c>
      <c r="G8685" s="167" t="str">
        <f>IF('Lineær programmering opg 4'!$D$7=0,"-",((-A8685+'Lineær programmering opg 4'!$M$7)/'Lineær programmering opg 4'!$K$7)*-1)</f>
        <v>-</v>
      </c>
      <c r="H8685" s="167" t="str">
        <f>IF('Lineær programmering opg 4'!$C$8=0,"-",((-A8685+'Lineær programmering opg 4'!$M$8)/'Lineær programmering opg 4'!$K$8)*-1)</f>
        <v>-</v>
      </c>
      <c r="I8685" s="167" t="str">
        <f>IF('Lineær programmering opg 4'!$D$8=0,"-",'Lineær programmering opg 4'!$G$8)</f>
        <v>-</v>
      </c>
      <c r="J8685" s="295">
        <f>A8685*'Lineær programmering opg 4'!$C$11+Datatabel!C8685*'Lineær programmering opg 4'!$D$11</f>
        <v>44604.599999999715</v>
      </c>
      <c r="K8685" s="9">
        <f t="shared" si="677"/>
        <v>0</v>
      </c>
      <c r="L8685" s="9">
        <f t="shared" si="678"/>
        <v>0</v>
      </c>
    </row>
    <row r="8686" spans="1:12" ht="15" x14ac:dyDescent="0.25">
      <c r="A8686" s="167">
        <f t="shared" si="676"/>
        <v>31.608000000022951</v>
      </c>
      <c r="B8686" s="325">
        <f t="shared" si="679"/>
        <v>0.13170000000009563</v>
      </c>
      <c r="C8686" s="167">
        <f t="shared" si="675"/>
        <v>276.29399999998282</v>
      </c>
      <c r="D8686" s="167">
        <f>IF('Lineær programmering opg 4'!$M$4=0,"-",(-A8686+'Lineær programmering opg 4'!$M$4)/'Lineær programmering opg 4'!$K$4*-1)</f>
        <v>416.78399999995412</v>
      </c>
      <c r="E8686" s="167">
        <f>IF('Lineær programmering opg 4'!$M$5=0,"-",(-A8686+'Lineær programmering opg 4'!$M$5)/'Lineær programmering opg 4'!$K$5*-1)</f>
        <v>276.29399999998282</v>
      </c>
      <c r="F8686" s="167" t="str">
        <f>IF('Lineær programmering opg 4'!$E$6=0,"-",(-A8686+'Lineær programmering opg 4'!$M$6)/'Lineær programmering opg 4'!$K$6*-1)</f>
        <v>-</v>
      </c>
      <c r="G8686" s="167" t="str">
        <f>IF('Lineær programmering opg 4'!$D$7=0,"-",((-A8686+'Lineær programmering opg 4'!$M$7)/'Lineær programmering opg 4'!$K$7)*-1)</f>
        <v>-</v>
      </c>
      <c r="H8686" s="167" t="str">
        <f>IF('Lineær programmering opg 4'!$C$8=0,"-",((-A8686+'Lineær programmering opg 4'!$M$8)/'Lineær programmering opg 4'!$K$8)*-1)</f>
        <v>-</v>
      </c>
      <c r="I8686" s="167" t="str">
        <f>IF('Lineær programmering opg 4'!$D$8=0,"-",'Lineær programmering opg 4'!$G$8)</f>
        <v>-</v>
      </c>
      <c r="J8686" s="295">
        <f>A8686*'Lineær programmering opg 4'!$C$11+Datatabel!C8686*'Lineær programmering opg 4'!$D$11</f>
        <v>44604.899999999718</v>
      </c>
      <c r="K8686" s="9">
        <f t="shared" si="677"/>
        <v>0</v>
      </c>
      <c r="L8686" s="9">
        <f t="shared" si="678"/>
        <v>0</v>
      </c>
    </row>
    <row r="8687" spans="1:12" ht="15" x14ac:dyDescent="0.25">
      <c r="A8687" s="167">
        <f t="shared" si="676"/>
        <v>31.584000000022954</v>
      </c>
      <c r="B8687" s="325">
        <f t="shared" si="679"/>
        <v>0.13160000000009564</v>
      </c>
      <c r="C8687" s="167">
        <f t="shared" si="675"/>
        <v>276.31199999998279</v>
      </c>
      <c r="D8687" s="167">
        <f>IF('Lineær programmering opg 4'!$M$4=0,"-",(-A8687+'Lineær programmering opg 4'!$M$4)/'Lineær programmering opg 4'!$K$4*-1)</f>
        <v>416.83199999995406</v>
      </c>
      <c r="E8687" s="167">
        <f>IF('Lineær programmering opg 4'!$M$5=0,"-",(-A8687+'Lineær programmering opg 4'!$M$5)/'Lineær programmering opg 4'!$K$5*-1)</f>
        <v>276.31199999998279</v>
      </c>
      <c r="F8687" s="167" t="str">
        <f>IF('Lineær programmering opg 4'!$E$6=0,"-",(-A8687+'Lineær programmering opg 4'!$M$6)/'Lineær programmering opg 4'!$K$6*-1)</f>
        <v>-</v>
      </c>
      <c r="G8687" s="167" t="str">
        <f>IF('Lineær programmering opg 4'!$D$7=0,"-",((-A8687+'Lineær programmering opg 4'!$M$7)/'Lineær programmering opg 4'!$K$7)*-1)</f>
        <v>-</v>
      </c>
      <c r="H8687" s="167" t="str">
        <f>IF('Lineær programmering opg 4'!$C$8=0,"-",((-A8687+'Lineær programmering opg 4'!$M$8)/'Lineær programmering opg 4'!$K$8)*-1)</f>
        <v>-</v>
      </c>
      <c r="I8687" s="167" t="str">
        <f>IF('Lineær programmering opg 4'!$D$8=0,"-",'Lineær programmering opg 4'!$G$8)</f>
        <v>-</v>
      </c>
      <c r="J8687" s="295">
        <f>A8687*'Lineær programmering opg 4'!$C$11+Datatabel!C8687*'Lineær programmering opg 4'!$D$11</f>
        <v>44605.199999999713</v>
      </c>
      <c r="K8687" s="9">
        <f t="shared" si="677"/>
        <v>0</v>
      </c>
      <c r="L8687" s="9">
        <f t="shared" si="678"/>
        <v>0</v>
      </c>
    </row>
    <row r="8688" spans="1:12" ht="15" x14ac:dyDescent="0.25">
      <c r="A8688" s="167">
        <f t="shared" si="676"/>
        <v>31.560000000022956</v>
      </c>
      <c r="B8688" s="325">
        <f t="shared" si="679"/>
        <v>0.13150000000009565</v>
      </c>
      <c r="C8688" s="167">
        <f t="shared" si="675"/>
        <v>276.32999999998282</v>
      </c>
      <c r="D8688" s="167">
        <f>IF('Lineær programmering opg 4'!$M$4=0,"-",(-A8688+'Lineær programmering opg 4'!$M$4)/'Lineær programmering opg 4'!$K$4*-1)</f>
        <v>416.87999999995407</v>
      </c>
      <c r="E8688" s="167">
        <f>IF('Lineær programmering opg 4'!$M$5=0,"-",(-A8688+'Lineær programmering opg 4'!$M$5)/'Lineær programmering opg 4'!$K$5*-1)</f>
        <v>276.32999999998282</v>
      </c>
      <c r="F8688" s="167" t="str">
        <f>IF('Lineær programmering opg 4'!$E$6=0,"-",(-A8688+'Lineær programmering opg 4'!$M$6)/'Lineær programmering opg 4'!$K$6*-1)</f>
        <v>-</v>
      </c>
      <c r="G8688" s="167" t="str">
        <f>IF('Lineær programmering opg 4'!$D$7=0,"-",((-A8688+'Lineær programmering opg 4'!$M$7)/'Lineær programmering opg 4'!$K$7)*-1)</f>
        <v>-</v>
      </c>
      <c r="H8688" s="167" t="str">
        <f>IF('Lineær programmering opg 4'!$C$8=0,"-",((-A8688+'Lineær programmering opg 4'!$M$8)/'Lineær programmering opg 4'!$K$8)*-1)</f>
        <v>-</v>
      </c>
      <c r="I8688" s="167" t="str">
        <f>IF('Lineær programmering opg 4'!$D$8=0,"-",'Lineær programmering opg 4'!$G$8)</f>
        <v>-</v>
      </c>
      <c r="J8688" s="295">
        <f>A8688*'Lineær programmering opg 4'!$C$11+Datatabel!C8688*'Lineær programmering opg 4'!$D$11</f>
        <v>44605.499999999724</v>
      </c>
      <c r="K8688" s="9">
        <f t="shared" si="677"/>
        <v>0</v>
      </c>
      <c r="L8688" s="9">
        <f t="shared" si="678"/>
        <v>0</v>
      </c>
    </row>
    <row r="8689" spans="1:12" ht="15" x14ac:dyDescent="0.25">
      <c r="A8689" s="167">
        <f t="shared" si="676"/>
        <v>31.536000000022959</v>
      </c>
      <c r="B8689" s="325">
        <f t="shared" si="679"/>
        <v>0.13140000000009566</v>
      </c>
      <c r="C8689" s="167">
        <f t="shared" si="675"/>
        <v>276.34799999998279</v>
      </c>
      <c r="D8689" s="167">
        <f>IF('Lineær programmering opg 4'!$M$4=0,"-",(-A8689+'Lineær programmering opg 4'!$M$4)/'Lineær programmering opg 4'!$K$4*-1)</f>
        <v>416.92799999995407</v>
      </c>
      <c r="E8689" s="167">
        <f>IF('Lineær programmering opg 4'!$M$5=0,"-",(-A8689+'Lineær programmering opg 4'!$M$5)/'Lineær programmering opg 4'!$K$5*-1)</f>
        <v>276.34799999998279</v>
      </c>
      <c r="F8689" s="167" t="str">
        <f>IF('Lineær programmering opg 4'!$E$6=0,"-",(-A8689+'Lineær programmering opg 4'!$M$6)/'Lineær programmering opg 4'!$K$6*-1)</f>
        <v>-</v>
      </c>
      <c r="G8689" s="167" t="str">
        <f>IF('Lineær programmering opg 4'!$D$7=0,"-",((-A8689+'Lineær programmering opg 4'!$M$7)/'Lineær programmering opg 4'!$K$7)*-1)</f>
        <v>-</v>
      </c>
      <c r="H8689" s="167" t="str">
        <f>IF('Lineær programmering opg 4'!$C$8=0,"-",((-A8689+'Lineær programmering opg 4'!$M$8)/'Lineær programmering opg 4'!$K$8)*-1)</f>
        <v>-</v>
      </c>
      <c r="I8689" s="167" t="str">
        <f>IF('Lineær programmering opg 4'!$D$8=0,"-",'Lineær programmering opg 4'!$G$8)</f>
        <v>-</v>
      </c>
      <c r="J8689" s="295">
        <f>A8689*'Lineær programmering opg 4'!$C$11+Datatabel!C8689*'Lineær programmering opg 4'!$D$11</f>
        <v>44605.799999999719</v>
      </c>
      <c r="K8689" s="9">
        <f t="shared" si="677"/>
        <v>0</v>
      </c>
      <c r="L8689" s="9">
        <f t="shared" si="678"/>
        <v>0</v>
      </c>
    </row>
    <row r="8690" spans="1:12" ht="15" x14ac:dyDescent="0.25">
      <c r="A8690" s="167">
        <f t="shared" si="676"/>
        <v>31.512000000022962</v>
      </c>
      <c r="B8690" s="325">
        <f t="shared" si="679"/>
        <v>0.13130000000009567</v>
      </c>
      <c r="C8690" s="167">
        <f t="shared" si="675"/>
        <v>276.36599999998282</v>
      </c>
      <c r="D8690" s="167">
        <f>IF('Lineær programmering opg 4'!$M$4=0,"-",(-A8690+'Lineær programmering opg 4'!$M$4)/'Lineær programmering opg 4'!$K$4*-1)</f>
        <v>416.97599999995407</v>
      </c>
      <c r="E8690" s="167">
        <f>IF('Lineær programmering opg 4'!$M$5=0,"-",(-A8690+'Lineær programmering opg 4'!$M$5)/'Lineær programmering opg 4'!$K$5*-1)</f>
        <v>276.36599999998282</v>
      </c>
      <c r="F8690" s="167" t="str">
        <f>IF('Lineær programmering opg 4'!$E$6=0,"-",(-A8690+'Lineær programmering opg 4'!$M$6)/'Lineær programmering opg 4'!$K$6*-1)</f>
        <v>-</v>
      </c>
      <c r="G8690" s="167" t="str">
        <f>IF('Lineær programmering opg 4'!$D$7=0,"-",((-A8690+'Lineær programmering opg 4'!$M$7)/'Lineær programmering opg 4'!$K$7)*-1)</f>
        <v>-</v>
      </c>
      <c r="H8690" s="167" t="str">
        <f>IF('Lineær programmering opg 4'!$C$8=0,"-",((-A8690+'Lineær programmering opg 4'!$M$8)/'Lineær programmering opg 4'!$K$8)*-1)</f>
        <v>-</v>
      </c>
      <c r="I8690" s="167" t="str">
        <f>IF('Lineær programmering opg 4'!$D$8=0,"-",'Lineær programmering opg 4'!$G$8)</f>
        <v>-</v>
      </c>
      <c r="J8690" s="295">
        <f>A8690*'Lineær programmering opg 4'!$C$11+Datatabel!C8690*'Lineær programmering opg 4'!$D$11</f>
        <v>44606.099999999722</v>
      </c>
      <c r="K8690" s="9">
        <f t="shared" si="677"/>
        <v>0</v>
      </c>
      <c r="L8690" s="9">
        <f t="shared" si="678"/>
        <v>0</v>
      </c>
    </row>
    <row r="8691" spans="1:12" ht="15" x14ac:dyDescent="0.25">
      <c r="A8691" s="167">
        <f t="shared" si="676"/>
        <v>31.488000000022964</v>
      </c>
      <c r="B8691" s="325">
        <f t="shared" si="679"/>
        <v>0.13120000000009568</v>
      </c>
      <c r="C8691" s="167">
        <f t="shared" si="675"/>
        <v>276.38399999998279</v>
      </c>
      <c r="D8691" s="167">
        <f>IF('Lineær programmering opg 4'!$M$4=0,"-",(-A8691+'Lineær programmering opg 4'!$M$4)/'Lineær programmering opg 4'!$K$4*-1)</f>
        <v>417.02399999995407</v>
      </c>
      <c r="E8691" s="167">
        <f>IF('Lineær programmering opg 4'!$M$5=0,"-",(-A8691+'Lineær programmering opg 4'!$M$5)/'Lineær programmering opg 4'!$K$5*-1)</f>
        <v>276.38399999998279</v>
      </c>
      <c r="F8691" s="167" t="str">
        <f>IF('Lineær programmering opg 4'!$E$6=0,"-",(-A8691+'Lineær programmering opg 4'!$M$6)/'Lineær programmering opg 4'!$K$6*-1)</f>
        <v>-</v>
      </c>
      <c r="G8691" s="167" t="str">
        <f>IF('Lineær programmering opg 4'!$D$7=0,"-",((-A8691+'Lineær programmering opg 4'!$M$7)/'Lineær programmering opg 4'!$K$7)*-1)</f>
        <v>-</v>
      </c>
      <c r="H8691" s="167" t="str">
        <f>IF('Lineær programmering opg 4'!$C$8=0,"-",((-A8691+'Lineær programmering opg 4'!$M$8)/'Lineær programmering opg 4'!$K$8)*-1)</f>
        <v>-</v>
      </c>
      <c r="I8691" s="167" t="str">
        <f>IF('Lineær programmering opg 4'!$D$8=0,"-",'Lineær programmering opg 4'!$G$8)</f>
        <v>-</v>
      </c>
      <c r="J8691" s="295">
        <f>A8691*'Lineær programmering opg 4'!$C$11+Datatabel!C8691*'Lineær programmering opg 4'!$D$11</f>
        <v>44606.39999999971</v>
      </c>
      <c r="K8691" s="9">
        <f t="shared" si="677"/>
        <v>0</v>
      </c>
      <c r="L8691" s="9">
        <f t="shared" si="678"/>
        <v>0</v>
      </c>
    </row>
    <row r="8692" spans="1:12" ht="15" x14ac:dyDescent="0.25">
      <c r="A8692" s="167">
        <f t="shared" si="676"/>
        <v>31.464000000022967</v>
      </c>
      <c r="B8692" s="325">
        <f t="shared" si="679"/>
        <v>0.1311000000000957</v>
      </c>
      <c r="C8692" s="167">
        <f t="shared" si="675"/>
        <v>276.40199999998282</v>
      </c>
      <c r="D8692" s="167">
        <f>IF('Lineær programmering opg 4'!$M$4=0,"-",(-A8692+'Lineær programmering opg 4'!$M$4)/'Lineær programmering opg 4'!$K$4*-1)</f>
        <v>417.07199999995407</v>
      </c>
      <c r="E8692" s="167">
        <f>IF('Lineær programmering opg 4'!$M$5=0,"-",(-A8692+'Lineær programmering opg 4'!$M$5)/'Lineær programmering opg 4'!$K$5*-1)</f>
        <v>276.40199999998282</v>
      </c>
      <c r="F8692" s="167" t="str">
        <f>IF('Lineær programmering opg 4'!$E$6=0,"-",(-A8692+'Lineær programmering opg 4'!$M$6)/'Lineær programmering opg 4'!$K$6*-1)</f>
        <v>-</v>
      </c>
      <c r="G8692" s="167" t="str">
        <f>IF('Lineær programmering opg 4'!$D$7=0,"-",((-A8692+'Lineær programmering opg 4'!$M$7)/'Lineær programmering opg 4'!$K$7)*-1)</f>
        <v>-</v>
      </c>
      <c r="H8692" s="167" t="str">
        <f>IF('Lineær programmering opg 4'!$C$8=0,"-",((-A8692+'Lineær programmering opg 4'!$M$8)/'Lineær programmering opg 4'!$K$8)*-1)</f>
        <v>-</v>
      </c>
      <c r="I8692" s="167" t="str">
        <f>IF('Lineær programmering opg 4'!$D$8=0,"-",'Lineær programmering opg 4'!$G$8)</f>
        <v>-</v>
      </c>
      <c r="J8692" s="295">
        <f>A8692*'Lineær programmering opg 4'!$C$11+Datatabel!C8692*'Lineær programmering opg 4'!$D$11</f>
        <v>44606.699999999713</v>
      </c>
      <c r="K8692" s="9">
        <f t="shared" si="677"/>
        <v>0</v>
      </c>
      <c r="L8692" s="9">
        <f t="shared" si="678"/>
        <v>0</v>
      </c>
    </row>
    <row r="8693" spans="1:12" ht="15" x14ac:dyDescent="0.25">
      <c r="A8693" s="167">
        <f t="shared" si="676"/>
        <v>31.44000000002297</v>
      </c>
      <c r="B8693" s="325">
        <f t="shared" si="679"/>
        <v>0.13100000000009571</v>
      </c>
      <c r="C8693" s="167">
        <f t="shared" si="675"/>
        <v>276.41999999998279</v>
      </c>
      <c r="D8693" s="167">
        <f>IF('Lineær programmering opg 4'!$M$4=0,"-",(-A8693+'Lineær programmering opg 4'!$M$4)/'Lineær programmering opg 4'!$K$4*-1)</f>
        <v>417.11999999995408</v>
      </c>
      <c r="E8693" s="167">
        <f>IF('Lineær programmering opg 4'!$M$5=0,"-",(-A8693+'Lineær programmering opg 4'!$M$5)/'Lineær programmering opg 4'!$K$5*-1)</f>
        <v>276.41999999998279</v>
      </c>
      <c r="F8693" s="167" t="str">
        <f>IF('Lineær programmering opg 4'!$E$6=0,"-",(-A8693+'Lineær programmering opg 4'!$M$6)/'Lineær programmering opg 4'!$K$6*-1)</f>
        <v>-</v>
      </c>
      <c r="G8693" s="167" t="str">
        <f>IF('Lineær programmering opg 4'!$D$7=0,"-",((-A8693+'Lineær programmering opg 4'!$M$7)/'Lineær programmering opg 4'!$K$7)*-1)</f>
        <v>-</v>
      </c>
      <c r="H8693" s="167" t="str">
        <f>IF('Lineær programmering opg 4'!$C$8=0,"-",((-A8693+'Lineær programmering opg 4'!$M$8)/'Lineær programmering opg 4'!$K$8)*-1)</f>
        <v>-</v>
      </c>
      <c r="I8693" s="167" t="str">
        <f>IF('Lineær programmering opg 4'!$D$8=0,"-",'Lineær programmering opg 4'!$G$8)</f>
        <v>-</v>
      </c>
      <c r="J8693" s="295">
        <f>A8693*'Lineær programmering opg 4'!$C$11+Datatabel!C8693*'Lineær programmering opg 4'!$D$11</f>
        <v>44606.999999999716</v>
      </c>
      <c r="K8693" s="9">
        <f t="shared" si="677"/>
        <v>0</v>
      </c>
      <c r="L8693" s="9">
        <f t="shared" si="678"/>
        <v>0</v>
      </c>
    </row>
    <row r="8694" spans="1:12" ht="15" x14ac:dyDescent="0.25">
      <c r="A8694" s="167">
        <f t="shared" si="676"/>
        <v>31.416000000022972</v>
      </c>
      <c r="B8694" s="325">
        <f t="shared" si="679"/>
        <v>0.13090000000009572</v>
      </c>
      <c r="C8694" s="167">
        <f t="shared" si="675"/>
        <v>276.43799999998282</v>
      </c>
      <c r="D8694" s="167">
        <f>IF('Lineær programmering opg 4'!$M$4=0,"-",(-A8694+'Lineær programmering opg 4'!$M$4)/'Lineær programmering opg 4'!$K$4*-1)</f>
        <v>417.16799999995408</v>
      </c>
      <c r="E8694" s="167">
        <f>IF('Lineær programmering opg 4'!$M$5=0,"-",(-A8694+'Lineær programmering opg 4'!$M$5)/'Lineær programmering opg 4'!$K$5*-1)</f>
        <v>276.43799999998282</v>
      </c>
      <c r="F8694" s="167" t="str">
        <f>IF('Lineær programmering opg 4'!$E$6=0,"-",(-A8694+'Lineær programmering opg 4'!$M$6)/'Lineær programmering opg 4'!$K$6*-1)</f>
        <v>-</v>
      </c>
      <c r="G8694" s="167" t="str">
        <f>IF('Lineær programmering opg 4'!$D$7=0,"-",((-A8694+'Lineær programmering opg 4'!$M$7)/'Lineær programmering opg 4'!$K$7)*-1)</f>
        <v>-</v>
      </c>
      <c r="H8694" s="167" t="str">
        <f>IF('Lineær programmering opg 4'!$C$8=0,"-",((-A8694+'Lineær programmering opg 4'!$M$8)/'Lineær programmering opg 4'!$K$8)*-1)</f>
        <v>-</v>
      </c>
      <c r="I8694" s="167" t="str">
        <f>IF('Lineær programmering opg 4'!$D$8=0,"-",'Lineær programmering opg 4'!$G$8)</f>
        <v>-</v>
      </c>
      <c r="J8694" s="295">
        <f>A8694*'Lineær programmering opg 4'!$C$11+Datatabel!C8694*'Lineær programmering opg 4'!$D$11</f>
        <v>44607.299999999719</v>
      </c>
      <c r="K8694" s="9">
        <f t="shared" si="677"/>
        <v>0</v>
      </c>
      <c r="L8694" s="9">
        <f t="shared" si="678"/>
        <v>0</v>
      </c>
    </row>
    <row r="8695" spans="1:12" ht="15" x14ac:dyDescent="0.25">
      <c r="A8695" s="167">
        <f t="shared" si="676"/>
        <v>31.392000000022975</v>
      </c>
      <c r="B8695" s="325">
        <f t="shared" si="679"/>
        <v>0.13080000000009573</v>
      </c>
      <c r="C8695" s="167">
        <f t="shared" si="675"/>
        <v>276.45599999998279</v>
      </c>
      <c r="D8695" s="167">
        <f>IF('Lineær programmering opg 4'!$M$4=0,"-",(-A8695+'Lineær programmering opg 4'!$M$4)/'Lineær programmering opg 4'!$K$4*-1)</f>
        <v>417.21599999995408</v>
      </c>
      <c r="E8695" s="167">
        <f>IF('Lineær programmering opg 4'!$M$5=0,"-",(-A8695+'Lineær programmering opg 4'!$M$5)/'Lineær programmering opg 4'!$K$5*-1)</f>
        <v>276.45599999998279</v>
      </c>
      <c r="F8695" s="167" t="str">
        <f>IF('Lineær programmering opg 4'!$E$6=0,"-",(-A8695+'Lineær programmering opg 4'!$M$6)/'Lineær programmering opg 4'!$K$6*-1)</f>
        <v>-</v>
      </c>
      <c r="G8695" s="167" t="str">
        <f>IF('Lineær programmering opg 4'!$D$7=0,"-",((-A8695+'Lineær programmering opg 4'!$M$7)/'Lineær programmering opg 4'!$K$7)*-1)</f>
        <v>-</v>
      </c>
      <c r="H8695" s="167" t="str">
        <f>IF('Lineær programmering opg 4'!$C$8=0,"-",((-A8695+'Lineær programmering opg 4'!$M$8)/'Lineær programmering opg 4'!$K$8)*-1)</f>
        <v>-</v>
      </c>
      <c r="I8695" s="167" t="str">
        <f>IF('Lineær programmering opg 4'!$D$8=0,"-",'Lineær programmering opg 4'!$G$8)</f>
        <v>-</v>
      </c>
      <c r="J8695" s="295">
        <f>A8695*'Lineær programmering opg 4'!$C$11+Datatabel!C8695*'Lineær programmering opg 4'!$D$11</f>
        <v>44607.599999999715</v>
      </c>
      <c r="K8695" s="9">
        <f t="shared" si="677"/>
        <v>0</v>
      </c>
      <c r="L8695" s="9">
        <f t="shared" si="678"/>
        <v>0</v>
      </c>
    </row>
    <row r="8696" spans="1:12" ht="15" x14ac:dyDescent="0.25">
      <c r="A8696" s="167">
        <f t="shared" si="676"/>
        <v>31.368000000022978</v>
      </c>
      <c r="B8696" s="325">
        <f t="shared" si="679"/>
        <v>0.13070000000009574</v>
      </c>
      <c r="C8696" s="167">
        <f t="shared" si="675"/>
        <v>276.47399999998282</v>
      </c>
      <c r="D8696" s="167">
        <f>IF('Lineær programmering opg 4'!$M$4=0,"-",(-A8696+'Lineær programmering opg 4'!$M$4)/'Lineær programmering opg 4'!$K$4*-1)</f>
        <v>417.26399999995402</v>
      </c>
      <c r="E8696" s="167">
        <f>IF('Lineær programmering opg 4'!$M$5=0,"-",(-A8696+'Lineær programmering opg 4'!$M$5)/'Lineær programmering opg 4'!$K$5*-1)</f>
        <v>276.47399999998282</v>
      </c>
      <c r="F8696" s="167" t="str">
        <f>IF('Lineær programmering opg 4'!$E$6=0,"-",(-A8696+'Lineær programmering opg 4'!$M$6)/'Lineær programmering opg 4'!$K$6*-1)</f>
        <v>-</v>
      </c>
      <c r="G8696" s="167" t="str">
        <f>IF('Lineær programmering opg 4'!$D$7=0,"-",((-A8696+'Lineær programmering opg 4'!$M$7)/'Lineær programmering opg 4'!$K$7)*-1)</f>
        <v>-</v>
      </c>
      <c r="H8696" s="167" t="str">
        <f>IF('Lineær programmering opg 4'!$C$8=0,"-",((-A8696+'Lineær programmering opg 4'!$M$8)/'Lineær programmering opg 4'!$K$8)*-1)</f>
        <v>-</v>
      </c>
      <c r="I8696" s="167" t="str">
        <f>IF('Lineær programmering opg 4'!$D$8=0,"-",'Lineær programmering opg 4'!$G$8)</f>
        <v>-</v>
      </c>
      <c r="J8696" s="295">
        <f>A8696*'Lineær programmering opg 4'!$C$11+Datatabel!C8696*'Lineær programmering opg 4'!$D$11</f>
        <v>44607.899999999718</v>
      </c>
      <c r="K8696" s="9">
        <f t="shared" si="677"/>
        <v>0</v>
      </c>
      <c r="L8696" s="9">
        <f t="shared" si="678"/>
        <v>0</v>
      </c>
    </row>
    <row r="8697" spans="1:12" ht="15" x14ac:dyDescent="0.25">
      <c r="A8697" s="167">
        <f t="shared" si="676"/>
        <v>31.34400000002298</v>
      </c>
      <c r="B8697" s="325">
        <f t="shared" si="679"/>
        <v>0.13060000000009575</v>
      </c>
      <c r="C8697" s="167">
        <f t="shared" si="675"/>
        <v>276.4919999999828</v>
      </c>
      <c r="D8697" s="167">
        <f>IF('Lineær programmering opg 4'!$M$4=0,"-",(-A8697+'Lineær programmering opg 4'!$M$4)/'Lineær programmering opg 4'!$K$4*-1)</f>
        <v>417.31199999995403</v>
      </c>
      <c r="E8697" s="167">
        <f>IF('Lineær programmering opg 4'!$M$5=0,"-",(-A8697+'Lineær programmering opg 4'!$M$5)/'Lineær programmering opg 4'!$K$5*-1)</f>
        <v>276.4919999999828</v>
      </c>
      <c r="F8697" s="167" t="str">
        <f>IF('Lineær programmering opg 4'!$E$6=0,"-",(-A8697+'Lineær programmering opg 4'!$M$6)/'Lineær programmering opg 4'!$K$6*-1)</f>
        <v>-</v>
      </c>
      <c r="G8697" s="167" t="str">
        <f>IF('Lineær programmering opg 4'!$D$7=0,"-",((-A8697+'Lineær programmering opg 4'!$M$7)/'Lineær programmering opg 4'!$K$7)*-1)</f>
        <v>-</v>
      </c>
      <c r="H8697" s="167" t="str">
        <f>IF('Lineær programmering opg 4'!$C$8=0,"-",((-A8697+'Lineær programmering opg 4'!$M$8)/'Lineær programmering opg 4'!$K$8)*-1)</f>
        <v>-</v>
      </c>
      <c r="I8697" s="167" t="str">
        <f>IF('Lineær programmering opg 4'!$D$8=0,"-",'Lineær programmering opg 4'!$G$8)</f>
        <v>-</v>
      </c>
      <c r="J8697" s="295">
        <f>A8697*'Lineær programmering opg 4'!$C$11+Datatabel!C8697*'Lineær programmering opg 4'!$D$11</f>
        <v>44608.199999999721</v>
      </c>
      <c r="K8697" s="9">
        <f t="shared" si="677"/>
        <v>0</v>
      </c>
      <c r="L8697" s="9">
        <f t="shared" si="678"/>
        <v>0</v>
      </c>
    </row>
    <row r="8698" spans="1:12" ht="15" x14ac:dyDescent="0.25">
      <c r="A8698" s="167">
        <f t="shared" si="676"/>
        <v>31.320000000022983</v>
      </c>
      <c r="B8698" s="325">
        <f t="shared" si="679"/>
        <v>0.13050000000009576</v>
      </c>
      <c r="C8698" s="167">
        <f t="shared" si="675"/>
        <v>276.50999999998282</v>
      </c>
      <c r="D8698" s="167">
        <f>IF('Lineær programmering opg 4'!$M$4=0,"-",(-A8698+'Lineær programmering opg 4'!$M$4)/'Lineær programmering opg 4'!$K$4*-1)</f>
        <v>417.35999999995403</v>
      </c>
      <c r="E8698" s="167">
        <f>IF('Lineær programmering opg 4'!$M$5=0,"-",(-A8698+'Lineær programmering opg 4'!$M$5)/'Lineær programmering opg 4'!$K$5*-1)</f>
        <v>276.50999999998282</v>
      </c>
      <c r="F8698" s="167" t="str">
        <f>IF('Lineær programmering opg 4'!$E$6=0,"-",(-A8698+'Lineær programmering opg 4'!$M$6)/'Lineær programmering opg 4'!$K$6*-1)</f>
        <v>-</v>
      </c>
      <c r="G8698" s="167" t="str">
        <f>IF('Lineær programmering opg 4'!$D$7=0,"-",((-A8698+'Lineær programmering opg 4'!$M$7)/'Lineær programmering opg 4'!$K$7)*-1)</f>
        <v>-</v>
      </c>
      <c r="H8698" s="167" t="str">
        <f>IF('Lineær programmering opg 4'!$C$8=0,"-",((-A8698+'Lineær programmering opg 4'!$M$8)/'Lineær programmering opg 4'!$K$8)*-1)</f>
        <v>-</v>
      </c>
      <c r="I8698" s="167" t="str">
        <f>IF('Lineær programmering opg 4'!$D$8=0,"-",'Lineær programmering opg 4'!$G$8)</f>
        <v>-</v>
      </c>
      <c r="J8698" s="295">
        <f>A8698*'Lineær programmering opg 4'!$C$11+Datatabel!C8698*'Lineær programmering opg 4'!$D$11</f>
        <v>44608.499999999724</v>
      </c>
      <c r="K8698" s="9">
        <f t="shared" si="677"/>
        <v>0</v>
      </c>
      <c r="L8698" s="9">
        <f t="shared" si="678"/>
        <v>0</v>
      </c>
    </row>
    <row r="8699" spans="1:12" ht="15" x14ac:dyDescent="0.25">
      <c r="A8699" s="167">
        <f t="shared" si="676"/>
        <v>31.296000000022985</v>
      </c>
      <c r="B8699" s="325">
        <f t="shared" si="679"/>
        <v>0.13040000000009577</v>
      </c>
      <c r="C8699" s="167">
        <f t="shared" si="675"/>
        <v>276.52799999998274</v>
      </c>
      <c r="D8699" s="167">
        <f>IF('Lineær programmering opg 4'!$M$4=0,"-",(-A8699+'Lineær programmering opg 4'!$M$4)/'Lineær programmering opg 4'!$K$4*-1)</f>
        <v>417.40799999995403</v>
      </c>
      <c r="E8699" s="167">
        <f>IF('Lineær programmering opg 4'!$M$5=0,"-",(-A8699+'Lineær programmering opg 4'!$M$5)/'Lineær programmering opg 4'!$K$5*-1)</f>
        <v>276.52799999998274</v>
      </c>
      <c r="F8699" s="167" t="str">
        <f>IF('Lineær programmering opg 4'!$E$6=0,"-",(-A8699+'Lineær programmering opg 4'!$M$6)/'Lineær programmering opg 4'!$K$6*-1)</f>
        <v>-</v>
      </c>
      <c r="G8699" s="167" t="str">
        <f>IF('Lineær programmering opg 4'!$D$7=0,"-",((-A8699+'Lineær programmering opg 4'!$M$7)/'Lineær programmering opg 4'!$K$7)*-1)</f>
        <v>-</v>
      </c>
      <c r="H8699" s="167" t="str">
        <f>IF('Lineær programmering opg 4'!$C$8=0,"-",((-A8699+'Lineær programmering opg 4'!$M$8)/'Lineær programmering opg 4'!$K$8)*-1)</f>
        <v>-</v>
      </c>
      <c r="I8699" s="167" t="str">
        <f>IF('Lineær programmering opg 4'!$D$8=0,"-",'Lineær programmering opg 4'!$G$8)</f>
        <v>-</v>
      </c>
      <c r="J8699" s="295">
        <f>A8699*'Lineær programmering opg 4'!$C$11+Datatabel!C8699*'Lineær programmering opg 4'!$D$11</f>
        <v>44608.799999999712</v>
      </c>
      <c r="K8699" s="9">
        <f t="shared" si="677"/>
        <v>0</v>
      </c>
      <c r="L8699" s="9">
        <f t="shared" si="678"/>
        <v>0</v>
      </c>
    </row>
    <row r="8700" spans="1:12" ht="15" x14ac:dyDescent="0.25">
      <c r="A8700" s="167">
        <f t="shared" si="676"/>
        <v>31.272000000022988</v>
      </c>
      <c r="B8700" s="325">
        <f t="shared" si="679"/>
        <v>0.13030000000009578</v>
      </c>
      <c r="C8700" s="167">
        <f t="shared" si="675"/>
        <v>276.54599999998277</v>
      </c>
      <c r="D8700" s="167">
        <f>IF('Lineær programmering opg 4'!$M$4=0,"-",(-A8700+'Lineær programmering opg 4'!$M$4)/'Lineær programmering opg 4'!$K$4*-1)</f>
        <v>417.45599999995403</v>
      </c>
      <c r="E8700" s="167">
        <f>IF('Lineær programmering opg 4'!$M$5=0,"-",(-A8700+'Lineær programmering opg 4'!$M$5)/'Lineær programmering opg 4'!$K$5*-1)</f>
        <v>276.54599999998277</v>
      </c>
      <c r="F8700" s="167" t="str">
        <f>IF('Lineær programmering opg 4'!$E$6=0,"-",(-A8700+'Lineær programmering opg 4'!$M$6)/'Lineær programmering opg 4'!$K$6*-1)</f>
        <v>-</v>
      </c>
      <c r="G8700" s="167" t="str">
        <f>IF('Lineær programmering opg 4'!$D$7=0,"-",((-A8700+'Lineær programmering opg 4'!$M$7)/'Lineær programmering opg 4'!$K$7)*-1)</f>
        <v>-</v>
      </c>
      <c r="H8700" s="167" t="str">
        <f>IF('Lineær programmering opg 4'!$C$8=0,"-",((-A8700+'Lineær programmering opg 4'!$M$8)/'Lineær programmering opg 4'!$K$8)*-1)</f>
        <v>-</v>
      </c>
      <c r="I8700" s="167" t="str">
        <f>IF('Lineær programmering opg 4'!$D$8=0,"-",'Lineær programmering opg 4'!$G$8)</f>
        <v>-</v>
      </c>
      <c r="J8700" s="295">
        <f>A8700*'Lineær programmering opg 4'!$C$11+Datatabel!C8700*'Lineær programmering opg 4'!$D$11</f>
        <v>44609.099999999715</v>
      </c>
      <c r="K8700" s="9">
        <f t="shared" si="677"/>
        <v>0</v>
      </c>
      <c r="L8700" s="9">
        <f t="shared" si="678"/>
        <v>0</v>
      </c>
    </row>
    <row r="8701" spans="1:12" ht="15" x14ac:dyDescent="0.25">
      <c r="A8701" s="167">
        <f t="shared" si="676"/>
        <v>31.248000000022991</v>
      </c>
      <c r="B8701" s="325">
        <f t="shared" si="679"/>
        <v>0.13020000000009579</v>
      </c>
      <c r="C8701" s="167">
        <f t="shared" si="675"/>
        <v>276.56399999998274</v>
      </c>
      <c r="D8701" s="167">
        <f>IF('Lineær programmering opg 4'!$M$4=0,"-",(-A8701+'Lineær programmering opg 4'!$M$4)/'Lineær programmering opg 4'!$K$4*-1)</f>
        <v>417.50399999995403</v>
      </c>
      <c r="E8701" s="167">
        <f>IF('Lineær programmering opg 4'!$M$5=0,"-",(-A8701+'Lineær programmering opg 4'!$M$5)/'Lineær programmering opg 4'!$K$5*-1)</f>
        <v>276.56399999998274</v>
      </c>
      <c r="F8701" s="167" t="str">
        <f>IF('Lineær programmering opg 4'!$E$6=0,"-",(-A8701+'Lineær programmering opg 4'!$M$6)/'Lineær programmering opg 4'!$K$6*-1)</f>
        <v>-</v>
      </c>
      <c r="G8701" s="167" t="str">
        <f>IF('Lineær programmering opg 4'!$D$7=0,"-",((-A8701+'Lineær programmering opg 4'!$M$7)/'Lineær programmering opg 4'!$K$7)*-1)</f>
        <v>-</v>
      </c>
      <c r="H8701" s="167" t="str">
        <f>IF('Lineær programmering opg 4'!$C$8=0,"-",((-A8701+'Lineær programmering opg 4'!$M$8)/'Lineær programmering opg 4'!$K$8)*-1)</f>
        <v>-</v>
      </c>
      <c r="I8701" s="167" t="str">
        <f>IF('Lineær programmering opg 4'!$D$8=0,"-",'Lineær programmering opg 4'!$G$8)</f>
        <v>-</v>
      </c>
      <c r="J8701" s="295">
        <f>A8701*'Lineær programmering opg 4'!$C$11+Datatabel!C8701*'Lineær programmering opg 4'!$D$11</f>
        <v>44609.39999999971</v>
      </c>
      <c r="K8701" s="9">
        <f t="shared" si="677"/>
        <v>0</v>
      </c>
      <c r="L8701" s="9">
        <f t="shared" si="678"/>
        <v>0</v>
      </c>
    </row>
    <row r="8702" spans="1:12" ht="15" x14ac:dyDescent="0.25">
      <c r="A8702" s="167">
        <f t="shared" si="676"/>
        <v>31.224000000022993</v>
      </c>
      <c r="B8702" s="325">
        <f t="shared" si="679"/>
        <v>0.13010000000009581</v>
      </c>
      <c r="C8702" s="167">
        <f t="shared" si="675"/>
        <v>276.58199999998277</v>
      </c>
      <c r="D8702" s="167">
        <f>IF('Lineær programmering opg 4'!$M$4=0,"-",(-A8702+'Lineær programmering opg 4'!$M$4)/'Lineær programmering opg 4'!$K$4*-1)</f>
        <v>417.55199999995403</v>
      </c>
      <c r="E8702" s="167">
        <f>IF('Lineær programmering opg 4'!$M$5=0,"-",(-A8702+'Lineær programmering opg 4'!$M$5)/'Lineær programmering opg 4'!$K$5*-1)</f>
        <v>276.58199999998277</v>
      </c>
      <c r="F8702" s="167" t="str">
        <f>IF('Lineær programmering opg 4'!$E$6=0,"-",(-A8702+'Lineær programmering opg 4'!$M$6)/'Lineær programmering opg 4'!$K$6*-1)</f>
        <v>-</v>
      </c>
      <c r="G8702" s="167" t="str">
        <f>IF('Lineær programmering opg 4'!$D$7=0,"-",((-A8702+'Lineær programmering opg 4'!$M$7)/'Lineær programmering opg 4'!$K$7)*-1)</f>
        <v>-</v>
      </c>
      <c r="H8702" s="167" t="str">
        <f>IF('Lineær programmering opg 4'!$C$8=0,"-",((-A8702+'Lineær programmering opg 4'!$M$8)/'Lineær programmering opg 4'!$K$8)*-1)</f>
        <v>-</v>
      </c>
      <c r="I8702" s="167" t="str">
        <f>IF('Lineær programmering opg 4'!$D$8=0,"-",'Lineær programmering opg 4'!$G$8)</f>
        <v>-</v>
      </c>
      <c r="J8702" s="295">
        <f>A8702*'Lineær programmering opg 4'!$C$11+Datatabel!C8702*'Lineær programmering opg 4'!$D$11</f>
        <v>44609.699999999713</v>
      </c>
      <c r="K8702" s="9">
        <f t="shared" si="677"/>
        <v>0</v>
      </c>
      <c r="L8702" s="9">
        <f t="shared" si="678"/>
        <v>0</v>
      </c>
    </row>
    <row r="8703" spans="1:12" ht="15" x14ac:dyDescent="0.25">
      <c r="A8703" s="167">
        <f t="shared" si="676"/>
        <v>31.200000000022996</v>
      </c>
      <c r="B8703" s="325">
        <f t="shared" si="679"/>
        <v>0.13000000000009582</v>
      </c>
      <c r="C8703" s="167">
        <f t="shared" si="675"/>
        <v>276.59999999998274</v>
      </c>
      <c r="D8703" s="167">
        <f>IF('Lineær programmering opg 4'!$M$4=0,"-",(-A8703+'Lineær programmering opg 4'!$M$4)/'Lineær programmering opg 4'!$K$4*-1)</f>
        <v>417.59999999995398</v>
      </c>
      <c r="E8703" s="167">
        <f>IF('Lineær programmering opg 4'!$M$5=0,"-",(-A8703+'Lineær programmering opg 4'!$M$5)/'Lineær programmering opg 4'!$K$5*-1)</f>
        <v>276.59999999998274</v>
      </c>
      <c r="F8703" s="167" t="str">
        <f>IF('Lineær programmering opg 4'!$E$6=0,"-",(-A8703+'Lineær programmering opg 4'!$M$6)/'Lineær programmering opg 4'!$K$6*-1)</f>
        <v>-</v>
      </c>
      <c r="G8703" s="167" t="str">
        <f>IF('Lineær programmering opg 4'!$D$7=0,"-",((-A8703+'Lineær programmering opg 4'!$M$7)/'Lineær programmering opg 4'!$K$7)*-1)</f>
        <v>-</v>
      </c>
      <c r="H8703" s="167" t="str">
        <f>IF('Lineær programmering opg 4'!$C$8=0,"-",((-A8703+'Lineær programmering opg 4'!$M$8)/'Lineær programmering opg 4'!$K$8)*-1)</f>
        <v>-</v>
      </c>
      <c r="I8703" s="167" t="str">
        <f>IF('Lineær programmering opg 4'!$D$8=0,"-",'Lineær programmering opg 4'!$G$8)</f>
        <v>-</v>
      </c>
      <c r="J8703" s="295">
        <f>A8703*'Lineær programmering opg 4'!$C$11+Datatabel!C8703*'Lineær programmering opg 4'!$D$11</f>
        <v>44609.999999999709</v>
      </c>
      <c r="K8703" s="9">
        <f t="shared" si="677"/>
        <v>0</v>
      </c>
      <c r="L8703" s="9">
        <f t="shared" si="678"/>
        <v>0</v>
      </c>
    </row>
    <row r="8704" spans="1:12" ht="15" x14ac:dyDescent="0.25">
      <c r="A8704" s="167">
        <f t="shared" si="676"/>
        <v>31.176000000022999</v>
      </c>
      <c r="B8704" s="325">
        <f t="shared" si="679"/>
        <v>0.12990000000009583</v>
      </c>
      <c r="C8704" s="167">
        <f t="shared" si="675"/>
        <v>276.61799999998277</v>
      </c>
      <c r="D8704" s="167">
        <f>IF('Lineær programmering opg 4'!$M$4=0,"-",(-A8704+'Lineær programmering opg 4'!$M$4)/'Lineær programmering opg 4'!$K$4*-1)</f>
        <v>417.64799999995398</v>
      </c>
      <c r="E8704" s="167">
        <f>IF('Lineær programmering opg 4'!$M$5=0,"-",(-A8704+'Lineær programmering opg 4'!$M$5)/'Lineær programmering opg 4'!$K$5*-1)</f>
        <v>276.61799999998277</v>
      </c>
      <c r="F8704" s="167" t="str">
        <f>IF('Lineær programmering opg 4'!$E$6=0,"-",(-A8704+'Lineær programmering opg 4'!$M$6)/'Lineær programmering opg 4'!$K$6*-1)</f>
        <v>-</v>
      </c>
      <c r="G8704" s="167" t="str">
        <f>IF('Lineær programmering opg 4'!$D$7=0,"-",((-A8704+'Lineær programmering opg 4'!$M$7)/'Lineær programmering opg 4'!$K$7)*-1)</f>
        <v>-</v>
      </c>
      <c r="H8704" s="167" t="str">
        <f>IF('Lineær programmering opg 4'!$C$8=0,"-",((-A8704+'Lineær programmering opg 4'!$M$8)/'Lineær programmering opg 4'!$K$8)*-1)</f>
        <v>-</v>
      </c>
      <c r="I8704" s="167" t="str">
        <f>IF('Lineær programmering opg 4'!$D$8=0,"-",'Lineær programmering opg 4'!$G$8)</f>
        <v>-</v>
      </c>
      <c r="J8704" s="295">
        <f>A8704*'Lineær programmering opg 4'!$C$11+Datatabel!C8704*'Lineær programmering opg 4'!$D$11</f>
        <v>44610.299999999712</v>
      </c>
      <c r="K8704" s="9">
        <f t="shared" si="677"/>
        <v>0</v>
      </c>
      <c r="L8704" s="9">
        <f t="shared" si="678"/>
        <v>0</v>
      </c>
    </row>
    <row r="8705" spans="1:12" ht="15" x14ac:dyDescent="0.25">
      <c r="A8705" s="167">
        <f t="shared" si="676"/>
        <v>31.152000000023001</v>
      </c>
      <c r="B8705" s="325">
        <f t="shared" si="679"/>
        <v>0.12980000000009584</v>
      </c>
      <c r="C8705" s="167">
        <f t="shared" si="675"/>
        <v>276.63599999998274</v>
      </c>
      <c r="D8705" s="167">
        <f>IF('Lineær programmering opg 4'!$M$4=0,"-",(-A8705+'Lineær programmering opg 4'!$M$4)/'Lineær programmering opg 4'!$K$4*-1)</f>
        <v>417.69599999995398</v>
      </c>
      <c r="E8705" s="167">
        <f>IF('Lineær programmering opg 4'!$M$5=0,"-",(-A8705+'Lineær programmering opg 4'!$M$5)/'Lineær programmering opg 4'!$K$5*-1)</f>
        <v>276.63599999998274</v>
      </c>
      <c r="F8705" s="167" t="str">
        <f>IF('Lineær programmering opg 4'!$E$6=0,"-",(-A8705+'Lineær programmering opg 4'!$M$6)/'Lineær programmering opg 4'!$K$6*-1)</f>
        <v>-</v>
      </c>
      <c r="G8705" s="167" t="str">
        <f>IF('Lineær programmering opg 4'!$D$7=0,"-",((-A8705+'Lineær programmering opg 4'!$M$7)/'Lineær programmering opg 4'!$K$7)*-1)</f>
        <v>-</v>
      </c>
      <c r="H8705" s="167" t="str">
        <f>IF('Lineær programmering opg 4'!$C$8=0,"-",((-A8705+'Lineær programmering opg 4'!$M$8)/'Lineær programmering opg 4'!$K$8)*-1)</f>
        <v>-</v>
      </c>
      <c r="I8705" s="167" t="str">
        <f>IF('Lineær programmering opg 4'!$D$8=0,"-",'Lineær programmering opg 4'!$G$8)</f>
        <v>-</v>
      </c>
      <c r="J8705" s="295">
        <f>A8705*'Lineær programmering opg 4'!$C$11+Datatabel!C8705*'Lineær programmering opg 4'!$D$11</f>
        <v>44610.599999999715</v>
      </c>
      <c r="K8705" s="9">
        <f t="shared" si="677"/>
        <v>0</v>
      </c>
      <c r="L8705" s="9">
        <f t="shared" si="678"/>
        <v>0</v>
      </c>
    </row>
    <row r="8706" spans="1:12" ht="15" x14ac:dyDescent="0.25">
      <c r="A8706" s="167">
        <f t="shared" si="676"/>
        <v>31.128000000023004</v>
      </c>
      <c r="B8706" s="325">
        <f t="shared" si="679"/>
        <v>0.12970000000009585</v>
      </c>
      <c r="C8706" s="167">
        <f t="shared" si="675"/>
        <v>276.65399999998277</v>
      </c>
      <c r="D8706" s="167">
        <f>IF('Lineær programmering opg 4'!$M$4=0,"-",(-A8706+'Lineær programmering opg 4'!$M$4)/'Lineær programmering opg 4'!$K$4*-1)</f>
        <v>417.74399999995399</v>
      </c>
      <c r="E8706" s="167">
        <f>IF('Lineær programmering opg 4'!$M$5=0,"-",(-A8706+'Lineær programmering opg 4'!$M$5)/'Lineær programmering opg 4'!$K$5*-1)</f>
        <v>276.65399999998277</v>
      </c>
      <c r="F8706" s="167" t="str">
        <f>IF('Lineær programmering opg 4'!$E$6=0,"-",(-A8706+'Lineær programmering opg 4'!$M$6)/'Lineær programmering opg 4'!$K$6*-1)</f>
        <v>-</v>
      </c>
      <c r="G8706" s="167" t="str">
        <f>IF('Lineær programmering opg 4'!$D$7=0,"-",((-A8706+'Lineær programmering opg 4'!$M$7)/'Lineær programmering opg 4'!$K$7)*-1)</f>
        <v>-</v>
      </c>
      <c r="H8706" s="167" t="str">
        <f>IF('Lineær programmering opg 4'!$C$8=0,"-",((-A8706+'Lineær programmering opg 4'!$M$8)/'Lineær programmering opg 4'!$K$8)*-1)</f>
        <v>-</v>
      </c>
      <c r="I8706" s="167" t="str">
        <f>IF('Lineær programmering opg 4'!$D$8=0,"-",'Lineær programmering opg 4'!$G$8)</f>
        <v>-</v>
      </c>
      <c r="J8706" s="295">
        <f>A8706*'Lineær programmering opg 4'!$C$11+Datatabel!C8706*'Lineær programmering opg 4'!$D$11</f>
        <v>44610.899999999718</v>
      </c>
      <c r="K8706" s="9">
        <f t="shared" si="677"/>
        <v>0</v>
      </c>
      <c r="L8706" s="9">
        <f t="shared" si="678"/>
        <v>0</v>
      </c>
    </row>
    <row r="8707" spans="1:12" ht="15" x14ac:dyDescent="0.25">
      <c r="A8707" s="167">
        <f t="shared" si="676"/>
        <v>31.104000000023007</v>
      </c>
      <c r="B8707" s="325">
        <f t="shared" si="679"/>
        <v>0.12960000000009586</v>
      </c>
      <c r="C8707" s="167">
        <f t="shared" ref="C8707:C8770" si="680">MIN(D8707,E8707,F8707,G8707,H8707,I8707)</f>
        <v>276.67199999998275</v>
      </c>
      <c r="D8707" s="167">
        <f>IF('Lineær programmering opg 4'!$M$4=0,"-",(-A8707+'Lineær programmering opg 4'!$M$4)/'Lineær programmering opg 4'!$K$4*-1)</f>
        <v>417.79199999995399</v>
      </c>
      <c r="E8707" s="167">
        <f>IF('Lineær programmering opg 4'!$M$5=0,"-",(-A8707+'Lineær programmering opg 4'!$M$5)/'Lineær programmering opg 4'!$K$5*-1)</f>
        <v>276.67199999998275</v>
      </c>
      <c r="F8707" s="167" t="str">
        <f>IF('Lineær programmering opg 4'!$E$6=0,"-",(-A8707+'Lineær programmering opg 4'!$M$6)/'Lineær programmering opg 4'!$K$6*-1)</f>
        <v>-</v>
      </c>
      <c r="G8707" s="167" t="str">
        <f>IF('Lineær programmering opg 4'!$D$7=0,"-",((-A8707+'Lineær programmering opg 4'!$M$7)/'Lineær programmering opg 4'!$K$7)*-1)</f>
        <v>-</v>
      </c>
      <c r="H8707" s="167" t="str">
        <f>IF('Lineær programmering opg 4'!$C$8=0,"-",((-A8707+'Lineær programmering opg 4'!$M$8)/'Lineær programmering opg 4'!$K$8)*-1)</f>
        <v>-</v>
      </c>
      <c r="I8707" s="167" t="str">
        <f>IF('Lineær programmering opg 4'!$D$8=0,"-",'Lineær programmering opg 4'!$G$8)</f>
        <v>-</v>
      </c>
      <c r="J8707" s="295">
        <f>A8707*'Lineær programmering opg 4'!$C$11+Datatabel!C8707*'Lineær programmering opg 4'!$D$11</f>
        <v>44611.199999999713</v>
      </c>
      <c r="K8707" s="9">
        <f t="shared" si="677"/>
        <v>0</v>
      </c>
      <c r="L8707" s="9">
        <f t="shared" si="678"/>
        <v>0</v>
      </c>
    </row>
    <row r="8708" spans="1:12" ht="15" x14ac:dyDescent="0.25">
      <c r="A8708" s="167">
        <f t="shared" ref="A8708:A8771" si="681">$A$3*B8708</f>
        <v>31.080000000023009</v>
      </c>
      <c r="B8708" s="325">
        <f t="shared" si="679"/>
        <v>0.12950000000009587</v>
      </c>
      <c r="C8708" s="167">
        <f t="shared" si="680"/>
        <v>276.68999999998277</v>
      </c>
      <c r="D8708" s="167">
        <f>IF('Lineær programmering opg 4'!$M$4=0,"-",(-A8708+'Lineær programmering opg 4'!$M$4)/'Lineær programmering opg 4'!$K$4*-1)</f>
        <v>417.83999999995399</v>
      </c>
      <c r="E8708" s="167">
        <f>IF('Lineær programmering opg 4'!$M$5=0,"-",(-A8708+'Lineær programmering opg 4'!$M$5)/'Lineær programmering opg 4'!$K$5*-1)</f>
        <v>276.68999999998277</v>
      </c>
      <c r="F8708" s="167" t="str">
        <f>IF('Lineær programmering opg 4'!$E$6=0,"-",(-A8708+'Lineær programmering opg 4'!$M$6)/'Lineær programmering opg 4'!$K$6*-1)</f>
        <v>-</v>
      </c>
      <c r="G8708" s="167" t="str">
        <f>IF('Lineær programmering opg 4'!$D$7=0,"-",((-A8708+'Lineær programmering opg 4'!$M$7)/'Lineær programmering opg 4'!$K$7)*-1)</f>
        <v>-</v>
      </c>
      <c r="H8708" s="167" t="str">
        <f>IF('Lineær programmering opg 4'!$C$8=0,"-",((-A8708+'Lineær programmering opg 4'!$M$8)/'Lineær programmering opg 4'!$K$8)*-1)</f>
        <v>-</v>
      </c>
      <c r="I8708" s="167" t="str">
        <f>IF('Lineær programmering opg 4'!$D$8=0,"-",'Lineær programmering opg 4'!$G$8)</f>
        <v>-</v>
      </c>
      <c r="J8708" s="295">
        <f>A8708*'Lineær programmering opg 4'!$C$11+Datatabel!C8708*'Lineær programmering opg 4'!$D$11</f>
        <v>44611.499999999716</v>
      </c>
      <c r="K8708" s="9">
        <f t="shared" ref="K8708:K8771" si="682">IF($J$10004=J8708,A8708,0)</f>
        <v>0</v>
      </c>
      <c r="L8708" s="9">
        <f t="shared" ref="L8708:L8771" si="683">IF(J8708=$J$10004,C8708,0)</f>
        <v>0</v>
      </c>
    </row>
    <row r="8709" spans="1:12" ht="15" x14ac:dyDescent="0.25">
      <c r="A8709" s="167">
        <f t="shared" si="681"/>
        <v>31.056000000023012</v>
      </c>
      <c r="B8709" s="325">
        <f t="shared" ref="B8709:B8772" si="684">B8708-0.01%</f>
        <v>0.12940000000009588</v>
      </c>
      <c r="C8709" s="167">
        <f t="shared" si="680"/>
        <v>276.70799999998275</v>
      </c>
      <c r="D8709" s="167">
        <f>IF('Lineær programmering opg 4'!$M$4=0,"-",(-A8709+'Lineær programmering opg 4'!$M$4)/'Lineær programmering opg 4'!$K$4*-1)</f>
        <v>417.88799999995399</v>
      </c>
      <c r="E8709" s="167">
        <f>IF('Lineær programmering opg 4'!$M$5=0,"-",(-A8709+'Lineær programmering opg 4'!$M$5)/'Lineær programmering opg 4'!$K$5*-1)</f>
        <v>276.70799999998275</v>
      </c>
      <c r="F8709" s="167" t="str">
        <f>IF('Lineær programmering opg 4'!$E$6=0,"-",(-A8709+'Lineær programmering opg 4'!$M$6)/'Lineær programmering opg 4'!$K$6*-1)</f>
        <v>-</v>
      </c>
      <c r="G8709" s="167" t="str">
        <f>IF('Lineær programmering opg 4'!$D$7=0,"-",((-A8709+'Lineær programmering opg 4'!$M$7)/'Lineær programmering opg 4'!$K$7)*-1)</f>
        <v>-</v>
      </c>
      <c r="H8709" s="167" t="str">
        <f>IF('Lineær programmering opg 4'!$C$8=0,"-",((-A8709+'Lineær programmering opg 4'!$M$8)/'Lineær programmering opg 4'!$K$8)*-1)</f>
        <v>-</v>
      </c>
      <c r="I8709" s="167" t="str">
        <f>IF('Lineær programmering opg 4'!$D$8=0,"-",'Lineær programmering opg 4'!$G$8)</f>
        <v>-</v>
      </c>
      <c r="J8709" s="295">
        <f>A8709*'Lineær programmering opg 4'!$C$11+Datatabel!C8709*'Lineær programmering opg 4'!$D$11</f>
        <v>44611.799999999712</v>
      </c>
      <c r="K8709" s="9">
        <f t="shared" si="682"/>
        <v>0</v>
      </c>
      <c r="L8709" s="9">
        <f t="shared" si="683"/>
        <v>0</v>
      </c>
    </row>
    <row r="8710" spans="1:12" ht="15" x14ac:dyDescent="0.25">
      <c r="A8710" s="167">
        <f t="shared" si="681"/>
        <v>31.032000000023015</v>
      </c>
      <c r="B8710" s="325">
        <f t="shared" si="684"/>
        <v>0.12930000000009589</v>
      </c>
      <c r="C8710" s="167">
        <f t="shared" si="680"/>
        <v>276.72599999998278</v>
      </c>
      <c r="D8710" s="167">
        <f>IF('Lineær programmering opg 4'!$M$4=0,"-",(-A8710+'Lineær programmering opg 4'!$M$4)/'Lineær programmering opg 4'!$K$4*-1)</f>
        <v>417.93599999995399</v>
      </c>
      <c r="E8710" s="167">
        <f>IF('Lineær programmering opg 4'!$M$5=0,"-",(-A8710+'Lineær programmering opg 4'!$M$5)/'Lineær programmering opg 4'!$K$5*-1)</f>
        <v>276.72599999998278</v>
      </c>
      <c r="F8710" s="167" t="str">
        <f>IF('Lineær programmering opg 4'!$E$6=0,"-",(-A8710+'Lineær programmering opg 4'!$M$6)/'Lineær programmering opg 4'!$K$6*-1)</f>
        <v>-</v>
      </c>
      <c r="G8710" s="167" t="str">
        <f>IF('Lineær programmering opg 4'!$D$7=0,"-",((-A8710+'Lineær programmering opg 4'!$M$7)/'Lineær programmering opg 4'!$K$7)*-1)</f>
        <v>-</v>
      </c>
      <c r="H8710" s="167" t="str">
        <f>IF('Lineær programmering opg 4'!$C$8=0,"-",((-A8710+'Lineær programmering opg 4'!$M$8)/'Lineær programmering opg 4'!$K$8)*-1)</f>
        <v>-</v>
      </c>
      <c r="I8710" s="167" t="str">
        <f>IF('Lineær programmering opg 4'!$D$8=0,"-",'Lineær programmering opg 4'!$G$8)</f>
        <v>-</v>
      </c>
      <c r="J8710" s="295">
        <f>A8710*'Lineær programmering opg 4'!$C$11+Datatabel!C8710*'Lineær programmering opg 4'!$D$11</f>
        <v>44612.099999999722</v>
      </c>
      <c r="K8710" s="9">
        <f t="shared" si="682"/>
        <v>0</v>
      </c>
      <c r="L8710" s="9">
        <f t="shared" si="683"/>
        <v>0</v>
      </c>
    </row>
    <row r="8711" spans="1:12" ht="15" x14ac:dyDescent="0.25">
      <c r="A8711" s="167">
        <f t="shared" si="681"/>
        <v>31.008000000023017</v>
      </c>
      <c r="B8711" s="325">
        <f t="shared" si="684"/>
        <v>0.1292000000000959</v>
      </c>
      <c r="C8711" s="167">
        <f t="shared" si="680"/>
        <v>276.74399999998275</v>
      </c>
      <c r="D8711" s="167">
        <f>IF('Lineær programmering opg 4'!$M$4=0,"-",(-A8711+'Lineær programmering opg 4'!$M$4)/'Lineær programmering opg 4'!$K$4*-1)</f>
        <v>417.98399999995399</v>
      </c>
      <c r="E8711" s="167">
        <f>IF('Lineær programmering opg 4'!$M$5=0,"-",(-A8711+'Lineær programmering opg 4'!$M$5)/'Lineær programmering opg 4'!$K$5*-1)</f>
        <v>276.74399999998275</v>
      </c>
      <c r="F8711" s="167" t="str">
        <f>IF('Lineær programmering opg 4'!$E$6=0,"-",(-A8711+'Lineær programmering opg 4'!$M$6)/'Lineær programmering opg 4'!$K$6*-1)</f>
        <v>-</v>
      </c>
      <c r="G8711" s="167" t="str">
        <f>IF('Lineær programmering opg 4'!$D$7=0,"-",((-A8711+'Lineær programmering opg 4'!$M$7)/'Lineær programmering opg 4'!$K$7)*-1)</f>
        <v>-</v>
      </c>
      <c r="H8711" s="167" t="str">
        <f>IF('Lineær programmering opg 4'!$C$8=0,"-",((-A8711+'Lineær programmering opg 4'!$M$8)/'Lineær programmering opg 4'!$K$8)*-1)</f>
        <v>-</v>
      </c>
      <c r="I8711" s="167" t="str">
        <f>IF('Lineær programmering opg 4'!$D$8=0,"-",'Lineær programmering opg 4'!$G$8)</f>
        <v>-</v>
      </c>
      <c r="J8711" s="295">
        <f>A8711*'Lineær programmering opg 4'!$C$11+Datatabel!C8711*'Lineær programmering opg 4'!$D$11</f>
        <v>44612.399999999718</v>
      </c>
      <c r="K8711" s="9">
        <f t="shared" si="682"/>
        <v>0</v>
      </c>
      <c r="L8711" s="9">
        <f t="shared" si="683"/>
        <v>0</v>
      </c>
    </row>
    <row r="8712" spans="1:12" ht="15" x14ac:dyDescent="0.25">
      <c r="A8712" s="167">
        <f t="shared" si="681"/>
        <v>30.98400000002302</v>
      </c>
      <c r="B8712" s="325">
        <f t="shared" si="684"/>
        <v>0.12910000000009592</v>
      </c>
      <c r="C8712" s="167">
        <f t="shared" si="680"/>
        <v>276.76199999998278</v>
      </c>
      <c r="D8712" s="167">
        <f>IF('Lineær programmering opg 4'!$M$4=0,"-",(-A8712+'Lineær programmering opg 4'!$M$4)/'Lineær programmering opg 4'!$K$4*-1)</f>
        <v>418.03199999995394</v>
      </c>
      <c r="E8712" s="167">
        <f>IF('Lineær programmering opg 4'!$M$5=0,"-",(-A8712+'Lineær programmering opg 4'!$M$5)/'Lineær programmering opg 4'!$K$5*-1)</f>
        <v>276.76199999998278</v>
      </c>
      <c r="F8712" s="167" t="str">
        <f>IF('Lineær programmering opg 4'!$E$6=0,"-",(-A8712+'Lineær programmering opg 4'!$M$6)/'Lineær programmering opg 4'!$K$6*-1)</f>
        <v>-</v>
      </c>
      <c r="G8712" s="167" t="str">
        <f>IF('Lineær programmering opg 4'!$D$7=0,"-",((-A8712+'Lineær programmering opg 4'!$M$7)/'Lineær programmering opg 4'!$K$7)*-1)</f>
        <v>-</v>
      </c>
      <c r="H8712" s="167" t="str">
        <f>IF('Lineær programmering opg 4'!$C$8=0,"-",((-A8712+'Lineær programmering opg 4'!$M$8)/'Lineær programmering opg 4'!$K$8)*-1)</f>
        <v>-</v>
      </c>
      <c r="I8712" s="167" t="str">
        <f>IF('Lineær programmering opg 4'!$D$8=0,"-",'Lineær programmering opg 4'!$G$8)</f>
        <v>-</v>
      </c>
      <c r="J8712" s="295">
        <f>A8712*'Lineær programmering opg 4'!$C$11+Datatabel!C8712*'Lineær programmering opg 4'!$D$11</f>
        <v>44612.699999999721</v>
      </c>
      <c r="K8712" s="9">
        <f t="shared" si="682"/>
        <v>0</v>
      </c>
      <c r="L8712" s="9">
        <f t="shared" si="683"/>
        <v>0</v>
      </c>
    </row>
    <row r="8713" spans="1:12" ht="15" x14ac:dyDescent="0.25">
      <c r="A8713" s="167">
        <f t="shared" si="681"/>
        <v>30.960000000023022</v>
      </c>
      <c r="B8713" s="325">
        <f t="shared" si="684"/>
        <v>0.12900000000009593</v>
      </c>
      <c r="C8713" s="167">
        <f t="shared" si="680"/>
        <v>276.77999999998275</v>
      </c>
      <c r="D8713" s="167">
        <f>IF('Lineær programmering opg 4'!$M$4=0,"-",(-A8713+'Lineær programmering opg 4'!$M$4)/'Lineær programmering opg 4'!$K$4*-1)</f>
        <v>418.07999999995394</v>
      </c>
      <c r="E8713" s="167">
        <f>IF('Lineær programmering opg 4'!$M$5=0,"-",(-A8713+'Lineær programmering opg 4'!$M$5)/'Lineær programmering opg 4'!$K$5*-1)</f>
        <v>276.77999999998275</v>
      </c>
      <c r="F8713" s="167" t="str">
        <f>IF('Lineær programmering opg 4'!$E$6=0,"-",(-A8713+'Lineær programmering opg 4'!$M$6)/'Lineær programmering opg 4'!$K$6*-1)</f>
        <v>-</v>
      </c>
      <c r="G8713" s="167" t="str">
        <f>IF('Lineær programmering opg 4'!$D$7=0,"-",((-A8713+'Lineær programmering opg 4'!$M$7)/'Lineær programmering opg 4'!$K$7)*-1)</f>
        <v>-</v>
      </c>
      <c r="H8713" s="167" t="str">
        <f>IF('Lineær programmering opg 4'!$C$8=0,"-",((-A8713+'Lineær programmering opg 4'!$M$8)/'Lineær programmering opg 4'!$K$8)*-1)</f>
        <v>-</v>
      </c>
      <c r="I8713" s="167" t="str">
        <f>IF('Lineær programmering opg 4'!$D$8=0,"-",'Lineær programmering opg 4'!$G$8)</f>
        <v>-</v>
      </c>
      <c r="J8713" s="295">
        <f>A8713*'Lineær programmering opg 4'!$C$11+Datatabel!C8713*'Lineær programmering opg 4'!$D$11</f>
        <v>44612.999999999709</v>
      </c>
      <c r="K8713" s="9">
        <f t="shared" si="682"/>
        <v>0</v>
      </c>
      <c r="L8713" s="9">
        <f t="shared" si="683"/>
        <v>0</v>
      </c>
    </row>
    <row r="8714" spans="1:12" ht="15" x14ac:dyDescent="0.25">
      <c r="A8714" s="167">
        <f t="shared" si="681"/>
        <v>30.936000000023025</v>
      </c>
      <c r="B8714" s="325">
        <f t="shared" si="684"/>
        <v>0.12890000000009594</v>
      </c>
      <c r="C8714" s="167">
        <f t="shared" si="680"/>
        <v>276.79799999998278</v>
      </c>
      <c r="D8714" s="167">
        <f>IF('Lineær programmering opg 4'!$M$4=0,"-",(-A8714+'Lineær programmering opg 4'!$M$4)/'Lineær programmering opg 4'!$K$4*-1)</f>
        <v>418.12799999995394</v>
      </c>
      <c r="E8714" s="167">
        <f>IF('Lineær programmering opg 4'!$M$5=0,"-",(-A8714+'Lineær programmering opg 4'!$M$5)/'Lineær programmering opg 4'!$K$5*-1)</f>
        <v>276.79799999998278</v>
      </c>
      <c r="F8714" s="167" t="str">
        <f>IF('Lineær programmering opg 4'!$E$6=0,"-",(-A8714+'Lineær programmering opg 4'!$M$6)/'Lineær programmering opg 4'!$K$6*-1)</f>
        <v>-</v>
      </c>
      <c r="G8714" s="167" t="str">
        <f>IF('Lineær programmering opg 4'!$D$7=0,"-",((-A8714+'Lineær programmering opg 4'!$M$7)/'Lineær programmering opg 4'!$K$7)*-1)</f>
        <v>-</v>
      </c>
      <c r="H8714" s="167" t="str">
        <f>IF('Lineær programmering opg 4'!$C$8=0,"-",((-A8714+'Lineær programmering opg 4'!$M$8)/'Lineær programmering opg 4'!$K$8)*-1)</f>
        <v>-</v>
      </c>
      <c r="I8714" s="167" t="str">
        <f>IF('Lineær programmering opg 4'!$D$8=0,"-",'Lineær programmering opg 4'!$G$8)</f>
        <v>-</v>
      </c>
      <c r="J8714" s="295">
        <f>A8714*'Lineær programmering opg 4'!$C$11+Datatabel!C8714*'Lineær programmering opg 4'!$D$11</f>
        <v>44613.299999999719</v>
      </c>
      <c r="K8714" s="9">
        <f t="shared" si="682"/>
        <v>0</v>
      </c>
      <c r="L8714" s="9">
        <f t="shared" si="683"/>
        <v>0</v>
      </c>
    </row>
    <row r="8715" spans="1:12" ht="15" x14ac:dyDescent="0.25">
      <c r="A8715" s="167">
        <f t="shared" si="681"/>
        <v>30.912000000023028</v>
      </c>
      <c r="B8715" s="325">
        <f t="shared" si="684"/>
        <v>0.12880000000009595</v>
      </c>
      <c r="C8715" s="167">
        <f t="shared" si="680"/>
        <v>276.81599999998275</v>
      </c>
      <c r="D8715" s="167">
        <f>IF('Lineær programmering opg 4'!$M$4=0,"-",(-A8715+'Lineær programmering opg 4'!$M$4)/'Lineær programmering opg 4'!$K$4*-1)</f>
        <v>418.17599999995394</v>
      </c>
      <c r="E8715" s="167">
        <f>IF('Lineær programmering opg 4'!$M$5=0,"-",(-A8715+'Lineær programmering opg 4'!$M$5)/'Lineær programmering opg 4'!$K$5*-1)</f>
        <v>276.81599999998275</v>
      </c>
      <c r="F8715" s="167" t="str">
        <f>IF('Lineær programmering opg 4'!$E$6=0,"-",(-A8715+'Lineær programmering opg 4'!$M$6)/'Lineær programmering opg 4'!$K$6*-1)</f>
        <v>-</v>
      </c>
      <c r="G8715" s="167" t="str">
        <f>IF('Lineær programmering opg 4'!$D$7=0,"-",((-A8715+'Lineær programmering opg 4'!$M$7)/'Lineær programmering opg 4'!$K$7)*-1)</f>
        <v>-</v>
      </c>
      <c r="H8715" s="167" t="str">
        <f>IF('Lineær programmering opg 4'!$C$8=0,"-",((-A8715+'Lineær programmering opg 4'!$M$8)/'Lineær programmering opg 4'!$K$8)*-1)</f>
        <v>-</v>
      </c>
      <c r="I8715" s="167" t="str">
        <f>IF('Lineær programmering opg 4'!$D$8=0,"-",'Lineær programmering opg 4'!$G$8)</f>
        <v>-</v>
      </c>
      <c r="J8715" s="295">
        <f>A8715*'Lineær programmering opg 4'!$C$11+Datatabel!C8715*'Lineær programmering opg 4'!$D$11</f>
        <v>44613.599999999715</v>
      </c>
      <c r="K8715" s="9">
        <f t="shared" si="682"/>
        <v>0</v>
      </c>
      <c r="L8715" s="9">
        <f t="shared" si="683"/>
        <v>0</v>
      </c>
    </row>
    <row r="8716" spans="1:12" ht="15" x14ac:dyDescent="0.25">
      <c r="A8716" s="167">
        <f t="shared" si="681"/>
        <v>30.88800000002303</v>
      </c>
      <c r="B8716" s="325">
        <f t="shared" si="684"/>
        <v>0.12870000000009596</v>
      </c>
      <c r="C8716" s="167">
        <f t="shared" si="680"/>
        <v>276.83399999998272</v>
      </c>
      <c r="D8716" s="167">
        <f>IF('Lineær programmering opg 4'!$M$4=0,"-",(-A8716+'Lineær programmering opg 4'!$M$4)/'Lineær programmering opg 4'!$K$4*-1)</f>
        <v>418.22399999995395</v>
      </c>
      <c r="E8716" s="167">
        <f>IF('Lineær programmering opg 4'!$M$5=0,"-",(-A8716+'Lineær programmering opg 4'!$M$5)/'Lineær programmering opg 4'!$K$5*-1)</f>
        <v>276.83399999998272</v>
      </c>
      <c r="F8716" s="167" t="str">
        <f>IF('Lineær programmering opg 4'!$E$6=0,"-",(-A8716+'Lineær programmering opg 4'!$M$6)/'Lineær programmering opg 4'!$K$6*-1)</f>
        <v>-</v>
      </c>
      <c r="G8716" s="167" t="str">
        <f>IF('Lineær programmering opg 4'!$D$7=0,"-",((-A8716+'Lineær programmering opg 4'!$M$7)/'Lineær programmering opg 4'!$K$7)*-1)</f>
        <v>-</v>
      </c>
      <c r="H8716" s="167" t="str">
        <f>IF('Lineær programmering opg 4'!$C$8=0,"-",((-A8716+'Lineær programmering opg 4'!$M$8)/'Lineær programmering opg 4'!$K$8)*-1)</f>
        <v>-</v>
      </c>
      <c r="I8716" s="167" t="str">
        <f>IF('Lineær programmering opg 4'!$D$8=0,"-",'Lineær programmering opg 4'!$G$8)</f>
        <v>-</v>
      </c>
      <c r="J8716" s="295">
        <f>A8716*'Lineær programmering opg 4'!$C$11+Datatabel!C8716*'Lineær programmering opg 4'!$D$11</f>
        <v>44613.89999999971</v>
      </c>
      <c r="K8716" s="9">
        <f t="shared" si="682"/>
        <v>0</v>
      </c>
      <c r="L8716" s="9">
        <f t="shared" si="683"/>
        <v>0</v>
      </c>
    </row>
    <row r="8717" spans="1:12" ht="15" x14ac:dyDescent="0.25">
      <c r="A8717" s="167">
        <f t="shared" si="681"/>
        <v>30.864000000023033</v>
      </c>
      <c r="B8717" s="325">
        <f t="shared" si="684"/>
        <v>0.12860000000009597</v>
      </c>
      <c r="C8717" s="167">
        <f t="shared" si="680"/>
        <v>276.85199999998275</v>
      </c>
      <c r="D8717" s="167">
        <f>IF('Lineær programmering opg 4'!$M$4=0,"-",(-A8717+'Lineær programmering opg 4'!$M$4)/'Lineær programmering opg 4'!$K$4*-1)</f>
        <v>418.27199999995395</v>
      </c>
      <c r="E8717" s="167">
        <f>IF('Lineær programmering opg 4'!$M$5=0,"-",(-A8717+'Lineær programmering opg 4'!$M$5)/'Lineær programmering opg 4'!$K$5*-1)</f>
        <v>276.85199999998275</v>
      </c>
      <c r="F8717" s="167" t="str">
        <f>IF('Lineær programmering opg 4'!$E$6=0,"-",(-A8717+'Lineær programmering opg 4'!$M$6)/'Lineær programmering opg 4'!$K$6*-1)</f>
        <v>-</v>
      </c>
      <c r="G8717" s="167" t="str">
        <f>IF('Lineær programmering opg 4'!$D$7=0,"-",((-A8717+'Lineær programmering opg 4'!$M$7)/'Lineær programmering opg 4'!$K$7)*-1)</f>
        <v>-</v>
      </c>
      <c r="H8717" s="167" t="str">
        <f>IF('Lineær programmering opg 4'!$C$8=0,"-",((-A8717+'Lineær programmering opg 4'!$M$8)/'Lineær programmering opg 4'!$K$8)*-1)</f>
        <v>-</v>
      </c>
      <c r="I8717" s="167" t="str">
        <f>IF('Lineær programmering opg 4'!$D$8=0,"-",'Lineær programmering opg 4'!$G$8)</f>
        <v>-</v>
      </c>
      <c r="J8717" s="295">
        <f>A8717*'Lineær programmering opg 4'!$C$11+Datatabel!C8717*'Lineær programmering opg 4'!$D$11</f>
        <v>44614.199999999713</v>
      </c>
      <c r="K8717" s="9">
        <f t="shared" si="682"/>
        <v>0</v>
      </c>
      <c r="L8717" s="9">
        <f t="shared" si="683"/>
        <v>0</v>
      </c>
    </row>
    <row r="8718" spans="1:12" ht="15" x14ac:dyDescent="0.25">
      <c r="A8718" s="167">
        <f t="shared" si="681"/>
        <v>30.840000000023036</v>
      </c>
      <c r="B8718" s="325">
        <f t="shared" si="684"/>
        <v>0.12850000000009598</v>
      </c>
      <c r="C8718" s="167">
        <f t="shared" si="680"/>
        <v>276.86999999998272</v>
      </c>
      <c r="D8718" s="167">
        <f>IF('Lineær programmering opg 4'!$M$4=0,"-",(-A8718+'Lineær programmering opg 4'!$M$4)/'Lineær programmering opg 4'!$K$4*-1)</f>
        <v>418.31999999995395</v>
      </c>
      <c r="E8718" s="167">
        <f>IF('Lineær programmering opg 4'!$M$5=0,"-",(-A8718+'Lineær programmering opg 4'!$M$5)/'Lineær programmering opg 4'!$K$5*-1)</f>
        <v>276.86999999998272</v>
      </c>
      <c r="F8718" s="167" t="str">
        <f>IF('Lineær programmering opg 4'!$E$6=0,"-",(-A8718+'Lineær programmering opg 4'!$M$6)/'Lineær programmering opg 4'!$K$6*-1)</f>
        <v>-</v>
      </c>
      <c r="G8718" s="167" t="str">
        <f>IF('Lineær programmering opg 4'!$D$7=0,"-",((-A8718+'Lineær programmering opg 4'!$M$7)/'Lineær programmering opg 4'!$K$7)*-1)</f>
        <v>-</v>
      </c>
      <c r="H8718" s="167" t="str">
        <f>IF('Lineær programmering opg 4'!$C$8=0,"-",((-A8718+'Lineær programmering opg 4'!$M$8)/'Lineær programmering opg 4'!$K$8)*-1)</f>
        <v>-</v>
      </c>
      <c r="I8718" s="167" t="str">
        <f>IF('Lineær programmering opg 4'!$D$8=0,"-",'Lineær programmering opg 4'!$G$8)</f>
        <v>-</v>
      </c>
      <c r="J8718" s="295">
        <f>A8718*'Lineær programmering opg 4'!$C$11+Datatabel!C8718*'Lineær programmering opg 4'!$D$11</f>
        <v>44614.499999999716</v>
      </c>
      <c r="K8718" s="9">
        <f t="shared" si="682"/>
        <v>0</v>
      </c>
      <c r="L8718" s="9">
        <f t="shared" si="683"/>
        <v>0</v>
      </c>
    </row>
    <row r="8719" spans="1:12" ht="15" x14ac:dyDescent="0.25">
      <c r="A8719" s="167">
        <f t="shared" si="681"/>
        <v>30.816000000023038</v>
      </c>
      <c r="B8719" s="325">
        <f t="shared" si="684"/>
        <v>0.12840000000009599</v>
      </c>
      <c r="C8719" s="167">
        <f t="shared" si="680"/>
        <v>276.88799999998275</v>
      </c>
      <c r="D8719" s="167">
        <f>IF('Lineær programmering opg 4'!$M$4=0,"-",(-A8719+'Lineær programmering opg 4'!$M$4)/'Lineær programmering opg 4'!$K$4*-1)</f>
        <v>418.36799999995389</v>
      </c>
      <c r="E8719" s="167">
        <f>IF('Lineær programmering opg 4'!$M$5=0,"-",(-A8719+'Lineær programmering opg 4'!$M$5)/'Lineær programmering opg 4'!$K$5*-1)</f>
        <v>276.88799999998275</v>
      </c>
      <c r="F8719" s="167" t="str">
        <f>IF('Lineær programmering opg 4'!$E$6=0,"-",(-A8719+'Lineær programmering opg 4'!$M$6)/'Lineær programmering opg 4'!$K$6*-1)</f>
        <v>-</v>
      </c>
      <c r="G8719" s="167" t="str">
        <f>IF('Lineær programmering opg 4'!$D$7=0,"-",((-A8719+'Lineær programmering opg 4'!$M$7)/'Lineær programmering opg 4'!$K$7)*-1)</f>
        <v>-</v>
      </c>
      <c r="H8719" s="167" t="str">
        <f>IF('Lineær programmering opg 4'!$C$8=0,"-",((-A8719+'Lineær programmering opg 4'!$M$8)/'Lineær programmering opg 4'!$K$8)*-1)</f>
        <v>-</v>
      </c>
      <c r="I8719" s="167" t="str">
        <f>IF('Lineær programmering opg 4'!$D$8=0,"-",'Lineær programmering opg 4'!$G$8)</f>
        <v>-</v>
      </c>
      <c r="J8719" s="295">
        <f>A8719*'Lineær programmering opg 4'!$C$11+Datatabel!C8719*'Lineær programmering opg 4'!$D$11</f>
        <v>44614.799999999719</v>
      </c>
      <c r="K8719" s="9">
        <f t="shared" si="682"/>
        <v>0</v>
      </c>
      <c r="L8719" s="9">
        <f t="shared" si="683"/>
        <v>0</v>
      </c>
    </row>
    <row r="8720" spans="1:12" ht="15" x14ac:dyDescent="0.25">
      <c r="A8720" s="167">
        <f t="shared" si="681"/>
        <v>30.792000000023041</v>
      </c>
      <c r="B8720" s="325">
        <f t="shared" si="684"/>
        <v>0.128300000000096</v>
      </c>
      <c r="C8720" s="167">
        <f t="shared" si="680"/>
        <v>276.90599999998273</v>
      </c>
      <c r="D8720" s="167">
        <f>IF('Lineær programmering opg 4'!$M$4=0,"-",(-A8720+'Lineær programmering opg 4'!$M$4)/'Lineær programmering opg 4'!$K$4*-1)</f>
        <v>418.4159999999539</v>
      </c>
      <c r="E8720" s="167">
        <f>IF('Lineær programmering opg 4'!$M$5=0,"-",(-A8720+'Lineær programmering opg 4'!$M$5)/'Lineær programmering opg 4'!$K$5*-1)</f>
        <v>276.90599999998273</v>
      </c>
      <c r="F8720" s="167" t="str">
        <f>IF('Lineær programmering opg 4'!$E$6=0,"-",(-A8720+'Lineær programmering opg 4'!$M$6)/'Lineær programmering opg 4'!$K$6*-1)</f>
        <v>-</v>
      </c>
      <c r="G8720" s="167" t="str">
        <f>IF('Lineær programmering opg 4'!$D$7=0,"-",((-A8720+'Lineær programmering opg 4'!$M$7)/'Lineær programmering opg 4'!$K$7)*-1)</f>
        <v>-</v>
      </c>
      <c r="H8720" s="167" t="str">
        <f>IF('Lineær programmering opg 4'!$C$8=0,"-",((-A8720+'Lineær programmering opg 4'!$M$8)/'Lineær programmering opg 4'!$K$8)*-1)</f>
        <v>-</v>
      </c>
      <c r="I8720" s="167" t="str">
        <f>IF('Lineær programmering opg 4'!$D$8=0,"-",'Lineær programmering opg 4'!$G$8)</f>
        <v>-</v>
      </c>
      <c r="J8720" s="295">
        <f>A8720*'Lineær programmering opg 4'!$C$11+Datatabel!C8720*'Lineær programmering opg 4'!$D$11</f>
        <v>44615.099999999715</v>
      </c>
      <c r="K8720" s="9">
        <f t="shared" si="682"/>
        <v>0</v>
      </c>
      <c r="L8720" s="9">
        <f t="shared" si="683"/>
        <v>0</v>
      </c>
    </row>
    <row r="8721" spans="1:12" ht="15" x14ac:dyDescent="0.25">
      <c r="A8721" s="167">
        <f t="shared" si="681"/>
        <v>30.768000000023044</v>
      </c>
      <c r="B8721" s="325">
        <f t="shared" si="684"/>
        <v>0.12820000000009601</v>
      </c>
      <c r="C8721" s="167">
        <f t="shared" si="680"/>
        <v>276.92399999998275</v>
      </c>
      <c r="D8721" s="167">
        <f>IF('Lineær programmering opg 4'!$M$4=0,"-",(-A8721+'Lineær programmering opg 4'!$M$4)/'Lineær programmering opg 4'!$K$4*-1)</f>
        <v>418.4639999999539</v>
      </c>
      <c r="E8721" s="167">
        <f>IF('Lineær programmering opg 4'!$M$5=0,"-",(-A8721+'Lineær programmering opg 4'!$M$5)/'Lineær programmering opg 4'!$K$5*-1)</f>
        <v>276.92399999998275</v>
      </c>
      <c r="F8721" s="167" t="str">
        <f>IF('Lineær programmering opg 4'!$E$6=0,"-",(-A8721+'Lineær programmering opg 4'!$M$6)/'Lineær programmering opg 4'!$K$6*-1)</f>
        <v>-</v>
      </c>
      <c r="G8721" s="167" t="str">
        <f>IF('Lineær programmering opg 4'!$D$7=0,"-",((-A8721+'Lineær programmering opg 4'!$M$7)/'Lineær programmering opg 4'!$K$7)*-1)</f>
        <v>-</v>
      </c>
      <c r="H8721" s="167" t="str">
        <f>IF('Lineær programmering opg 4'!$C$8=0,"-",((-A8721+'Lineær programmering opg 4'!$M$8)/'Lineær programmering opg 4'!$K$8)*-1)</f>
        <v>-</v>
      </c>
      <c r="I8721" s="167" t="str">
        <f>IF('Lineær programmering opg 4'!$D$8=0,"-",'Lineær programmering opg 4'!$G$8)</f>
        <v>-</v>
      </c>
      <c r="J8721" s="295">
        <f>A8721*'Lineær programmering opg 4'!$C$11+Datatabel!C8721*'Lineær programmering opg 4'!$D$11</f>
        <v>44615.399999999718</v>
      </c>
      <c r="K8721" s="9">
        <f t="shared" si="682"/>
        <v>0</v>
      </c>
      <c r="L8721" s="9">
        <f t="shared" si="683"/>
        <v>0</v>
      </c>
    </row>
    <row r="8722" spans="1:12" ht="15" x14ac:dyDescent="0.25">
      <c r="A8722" s="167">
        <f t="shared" si="681"/>
        <v>30.744000000023046</v>
      </c>
      <c r="B8722" s="325">
        <f t="shared" si="684"/>
        <v>0.12810000000009603</v>
      </c>
      <c r="C8722" s="167">
        <f t="shared" si="680"/>
        <v>276.94199999998273</v>
      </c>
      <c r="D8722" s="167">
        <f>IF('Lineær programmering opg 4'!$M$4=0,"-",(-A8722+'Lineær programmering opg 4'!$M$4)/'Lineær programmering opg 4'!$K$4*-1)</f>
        <v>418.5119999999539</v>
      </c>
      <c r="E8722" s="167">
        <f>IF('Lineær programmering opg 4'!$M$5=0,"-",(-A8722+'Lineær programmering opg 4'!$M$5)/'Lineær programmering opg 4'!$K$5*-1)</f>
        <v>276.94199999998273</v>
      </c>
      <c r="F8722" s="167" t="str">
        <f>IF('Lineær programmering opg 4'!$E$6=0,"-",(-A8722+'Lineær programmering opg 4'!$M$6)/'Lineær programmering opg 4'!$K$6*-1)</f>
        <v>-</v>
      </c>
      <c r="G8722" s="167" t="str">
        <f>IF('Lineær programmering opg 4'!$D$7=0,"-",((-A8722+'Lineær programmering opg 4'!$M$7)/'Lineær programmering opg 4'!$K$7)*-1)</f>
        <v>-</v>
      </c>
      <c r="H8722" s="167" t="str">
        <f>IF('Lineær programmering opg 4'!$C$8=0,"-",((-A8722+'Lineær programmering opg 4'!$M$8)/'Lineær programmering opg 4'!$K$8)*-1)</f>
        <v>-</v>
      </c>
      <c r="I8722" s="167" t="str">
        <f>IF('Lineær programmering opg 4'!$D$8=0,"-",'Lineær programmering opg 4'!$G$8)</f>
        <v>-</v>
      </c>
      <c r="J8722" s="295">
        <f>A8722*'Lineær programmering opg 4'!$C$11+Datatabel!C8722*'Lineær programmering opg 4'!$D$11</f>
        <v>44615.699999999721</v>
      </c>
      <c r="K8722" s="9">
        <f t="shared" si="682"/>
        <v>0</v>
      </c>
      <c r="L8722" s="9">
        <f t="shared" si="683"/>
        <v>0</v>
      </c>
    </row>
    <row r="8723" spans="1:12" ht="15" x14ac:dyDescent="0.25">
      <c r="A8723" s="167">
        <f t="shared" si="681"/>
        <v>30.720000000023049</v>
      </c>
      <c r="B8723" s="325">
        <f t="shared" si="684"/>
        <v>0.12800000000009604</v>
      </c>
      <c r="C8723" s="167">
        <f t="shared" si="680"/>
        <v>276.95999999998276</v>
      </c>
      <c r="D8723" s="167">
        <f>IF('Lineær programmering opg 4'!$M$4=0,"-",(-A8723+'Lineær programmering opg 4'!$M$4)/'Lineær programmering opg 4'!$K$4*-1)</f>
        <v>418.5599999999539</v>
      </c>
      <c r="E8723" s="167">
        <f>IF('Lineær programmering opg 4'!$M$5=0,"-",(-A8723+'Lineær programmering opg 4'!$M$5)/'Lineær programmering opg 4'!$K$5*-1)</f>
        <v>276.95999999998276</v>
      </c>
      <c r="F8723" s="167" t="str">
        <f>IF('Lineær programmering opg 4'!$E$6=0,"-",(-A8723+'Lineær programmering opg 4'!$M$6)/'Lineær programmering opg 4'!$K$6*-1)</f>
        <v>-</v>
      </c>
      <c r="G8723" s="167" t="str">
        <f>IF('Lineær programmering opg 4'!$D$7=0,"-",((-A8723+'Lineær programmering opg 4'!$M$7)/'Lineær programmering opg 4'!$K$7)*-1)</f>
        <v>-</v>
      </c>
      <c r="H8723" s="167" t="str">
        <f>IF('Lineær programmering opg 4'!$C$8=0,"-",((-A8723+'Lineær programmering opg 4'!$M$8)/'Lineær programmering opg 4'!$K$8)*-1)</f>
        <v>-</v>
      </c>
      <c r="I8723" s="167" t="str">
        <f>IF('Lineær programmering opg 4'!$D$8=0,"-",'Lineær programmering opg 4'!$G$8)</f>
        <v>-</v>
      </c>
      <c r="J8723" s="295">
        <f>A8723*'Lineær programmering opg 4'!$C$11+Datatabel!C8723*'Lineær programmering opg 4'!$D$11</f>
        <v>44615.999999999716</v>
      </c>
      <c r="K8723" s="9">
        <f t="shared" si="682"/>
        <v>0</v>
      </c>
      <c r="L8723" s="9">
        <f t="shared" si="683"/>
        <v>0</v>
      </c>
    </row>
    <row r="8724" spans="1:12" ht="15" x14ac:dyDescent="0.25">
      <c r="A8724" s="167">
        <f t="shared" si="681"/>
        <v>30.696000000023052</v>
      </c>
      <c r="B8724" s="325">
        <f t="shared" si="684"/>
        <v>0.12790000000009605</v>
      </c>
      <c r="C8724" s="167">
        <f t="shared" si="680"/>
        <v>276.97799999998273</v>
      </c>
      <c r="D8724" s="167">
        <f>IF('Lineær programmering opg 4'!$M$4=0,"-",(-A8724+'Lineær programmering opg 4'!$M$4)/'Lineær programmering opg 4'!$K$4*-1)</f>
        <v>418.6079999999539</v>
      </c>
      <c r="E8724" s="167">
        <f>IF('Lineær programmering opg 4'!$M$5=0,"-",(-A8724+'Lineær programmering opg 4'!$M$5)/'Lineær programmering opg 4'!$K$5*-1)</f>
        <v>276.97799999998273</v>
      </c>
      <c r="F8724" s="167" t="str">
        <f>IF('Lineær programmering opg 4'!$E$6=0,"-",(-A8724+'Lineær programmering opg 4'!$M$6)/'Lineær programmering opg 4'!$K$6*-1)</f>
        <v>-</v>
      </c>
      <c r="G8724" s="167" t="str">
        <f>IF('Lineær programmering opg 4'!$D$7=0,"-",((-A8724+'Lineær programmering opg 4'!$M$7)/'Lineær programmering opg 4'!$K$7)*-1)</f>
        <v>-</v>
      </c>
      <c r="H8724" s="167" t="str">
        <f>IF('Lineær programmering opg 4'!$C$8=0,"-",((-A8724+'Lineær programmering opg 4'!$M$8)/'Lineær programmering opg 4'!$K$8)*-1)</f>
        <v>-</v>
      </c>
      <c r="I8724" s="167" t="str">
        <f>IF('Lineær programmering opg 4'!$D$8=0,"-",'Lineær programmering opg 4'!$G$8)</f>
        <v>-</v>
      </c>
      <c r="J8724" s="295">
        <f>A8724*'Lineær programmering opg 4'!$C$11+Datatabel!C8724*'Lineær programmering opg 4'!$D$11</f>
        <v>44616.299999999712</v>
      </c>
      <c r="K8724" s="9">
        <f t="shared" si="682"/>
        <v>0</v>
      </c>
      <c r="L8724" s="9">
        <f t="shared" si="683"/>
        <v>0</v>
      </c>
    </row>
    <row r="8725" spans="1:12" ht="15" x14ac:dyDescent="0.25">
      <c r="A8725" s="167">
        <f t="shared" si="681"/>
        <v>30.672000000023054</v>
      </c>
      <c r="B8725" s="325">
        <f t="shared" si="684"/>
        <v>0.12780000000009606</v>
      </c>
      <c r="C8725" s="167">
        <f t="shared" si="680"/>
        <v>276.99599999998276</v>
      </c>
      <c r="D8725" s="167">
        <f>IF('Lineær programmering opg 4'!$M$4=0,"-",(-A8725+'Lineær programmering opg 4'!$M$4)/'Lineær programmering opg 4'!$K$4*-1)</f>
        <v>418.65599999995391</v>
      </c>
      <c r="E8725" s="167">
        <f>IF('Lineær programmering opg 4'!$M$5=0,"-",(-A8725+'Lineær programmering opg 4'!$M$5)/'Lineær programmering opg 4'!$K$5*-1)</f>
        <v>276.99599999998276</v>
      </c>
      <c r="F8725" s="167" t="str">
        <f>IF('Lineær programmering opg 4'!$E$6=0,"-",(-A8725+'Lineær programmering opg 4'!$M$6)/'Lineær programmering opg 4'!$K$6*-1)</f>
        <v>-</v>
      </c>
      <c r="G8725" s="167" t="str">
        <f>IF('Lineær programmering opg 4'!$D$7=0,"-",((-A8725+'Lineær programmering opg 4'!$M$7)/'Lineær programmering opg 4'!$K$7)*-1)</f>
        <v>-</v>
      </c>
      <c r="H8725" s="167" t="str">
        <f>IF('Lineær programmering opg 4'!$C$8=0,"-",((-A8725+'Lineær programmering opg 4'!$M$8)/'Lineær programmering opg 4'!$K$8)*-1)</f>
        <v>-</v>
      </c>
      <c r="I8725" s="167" t="str">
        <f>IF('Lineær programmering opg 4'!$D$8=0,"-",'Lineær programmering opg 4'!$G$8)</f>
        <v>-</v>
      </c>
      <c r="J8725" s="295">
        <f>A8725*'Lineær programmering opg 4'!$C$11+Datatabel!C8725*'Lineær programmering opg 4'!$D$11</f>
        <v>44616.599999999715</v>
      </c>
      <c r="K8725" s="9">
        <f t="shared" si="682"/>
        <v>0</v>
      </c>
      <c r="L8725" s="9">
        <f t="shared" si="683"/>
        <v>0</v>
      </c>
    </row>
    <row r="8726" spans="1:12" ht="15" x14ac:dyDescent="0.25">
      <c r="A8726" s="167">
        <f t="shared" si="681"/>
        <v>30.648000000023057</v>
      </c>
      <c r="B8726" s="325">
        <f t="shared" si="684"/>
        <v>0.12770000000009607</v>
      </c>
      <c r="C8726" s="167">
        <f t="shared" si="680"/>
        <v>277.01399999998273</v>
      </c>
      <c r="D8726" s="167">
        <f>IF('Lineær programmering opg 4'!$M$4=0,"-",(-A8726+'Lineær programmering opg 4'!$M$4)/'Lineær programmering opg 4'!$K$4*-1)</f>
        <v>418.70399999995391</v>
      </c>
      <c r="E8726" s="167">
        <f>IF('Lineær programmering opg 4'!$M$5=0,"-",(-A8726+'Lineær programmering opg 4'!$M$5)/'Lineær programmering opg 4'!$K$5*-1)</f>
        <v>277.01399999998273</v>
      </c>
      <c r="F8726" s="167" t="str">
        <f>IF('Lineær programmering opg 4'!$E$6=0,"-",(-A8726+'Lineær programmering opg 4'!$M$6)/'Lineær programmering opg 4'!$K$6*-1)</f>
        <v>-</v>
      </c>
      <c r="G8726" s="167" t="str">
        <f>IF('Lineær programmering opg 4'!$D$7=0,"-",((-A8726+'Lineær programmering opg 4'!$M$7)/'Lineær programmering opg 4'!$K$7)*-1)</f>
        <v>-</v>
      </c>
      <c r="H8726" s="167" t="str">
        <f>IF('Lineær programmering opg 4'!$C$8=0,"-",((-A8726+'Lineær programmering opg 4'!$M$8)/'Lineær programmering opg 4'!$K$8)*-1)</f>
        <v>-</v>
      </c>
      <c r="I8726" s="167" t="str">
        <f>IF('Lineær programmering opg 4'!$D$8=0,"-",'Lineær programmering opg 4'!$G$8)</f>
        <v>-</v>
      </c>
      <c r="J8726" s="295">
        <f>A8726*'Lineær programmering opg 4'!$C$11+Datatabel!C8726*'Lineær programmering opg 4'!$D$11</f>
        <v>44616.899999999718</v>
      </c>
      <c r="K8726" s="9">
        <f t="shared" si="682"/>
        <v>0</v>
      </c>
      <c r="L8726" s="9">
        <f t="shared" si="683"/>
        <v>0</v>
      </c>
    </row>
    <row r="8727" spans="1:12" ht="15" x14ac:dyDescent="0.25">
      <c r="A8727" s="167">
        <f t="shared" si="681"/>
        <v>30.624000000023059</v>
      </c>
      <c r="B8727" s="325">
        <f t="shared" si="684"/>
        <v>0.12760000000009608</v>
      </c>
      <c r="C8727" s="167">
        <f t="shared" si="680"/>
        <v>277.03199999998276</v>
      </c>
      <c r="D8727" s="167">
        <f>IF('Lineær programmering opg 4'!$M$4=0,"-",(-A8727+'Lineær programmering opg 4'!$M$4)/'Lineær programmering opg 4'!$K$4*-1)</f>
        <v>418.75199999995391</v>
      </c>
      <c r="E8727" s="167">
        <f>IF('Lineær programmering opg 4'!$M$5=0,"-",(-A8727+'Lineær programmering opg 4'!$M$5)/'Lineær programmering opg 4'!$K$5*-1)</f>
        <v>277.03199999998276</v>
      </c>
      <c r="F8727" s="167" t="str">
        <f>IF('Lineær programmering opg 4'!$E$6=0,"-",(-A8727+'Lineær programmering opg 4'!$M$6)/'Lineær programmering opg 4'!$K$6*-1)</f>
        <v>-</v>
      </c>
      <c r="G8727" s="167" t="str">
        <f>IF('Lineær programmering opg 4'!$D$7=0,"-",((-A8727+'Lineær programmering opg 4'!$M$7)/'Lineær programmering opg 4'!$K$7)*-1)</f>
        <v>-</v>
      </c>
      <c r="H8727" s="167" t="str">
        <f>IF('Lineær programmering opg 4'!$C$8=0,"-",((-A8727+'Lineær programmering opg 4'!$M$8)/'Lineær programmering opg 4'!$K$8)*-1)</f>
        <v>-</v>
      </c>
      <c r="I8727" s="167" t="str">
        <f>IF('Lineær programmering opg 4'!$D$8=0,"-",'Lineær programmering opg 4'!$G$8)</f>
        <v>-</v>
      </c>
      <c r="J8727" s="295">
        <f>A8727*'Lineær programmering opg 4'!$C$11+Datatabel!C8727*'Lineær programmering opg 4'!$D$11</f>
        <v>44617.199999999721</v>
      </c>
      <c r="K8727" s="9">
        <f t="shared" si="682"/>
        <v>0</v>
      </c>
      <c r="L8727" s="9">
        <f t="shared" si="683"/>
        <v>0</v>
      </c>
    </row>
    <row r="8728" spans="1:12" ht="15" x14ac:dyDescent="0.25">
      <c r="A8728" s="167">
        <f t="shared" si="681"/>
        <v>30.600000000023062</v>
      </c>
      <c r="B8728" s="325">
        <f t="shared" si="684"/>
        <v>0.12750000000009609</v>
      </c>
      <c r="C8728" s="167">
        <f t="shared" si="680"/>
        <v>277.04999999998273</v>
      </c>
      <c r="D8728" s="167">
        <f>IF('Lineær programmering opg 4'!$M$4=0,"-",(-A8728+'Lineær programmering opg 4'!$M$4)/'Lineær programmering opg 4'!$K$4*-1)</f>
        <v>418.79999999995385</v>
      </c>
      <c r="E8728" s="167">
        <f>IF('Lineær programmering opg 4'!$M$5=0,"-",(-A8728+'Lineær programmering opg 4'!$M$5)/'Lineær programmering opg 4'!$K$5*-1)</f>
        <v>277.04999999998273</v>
      </c>
      <c r="F8728" s="167" t="str">
        <f>IF('Lineær programmering opg 4'!$E$6=0,"-",(-A8728+'Lineær programmering opg 4'!$M$6)/'Lineær programmering opg 4'!$K$6*-1)</f>
        <v>-</v>
      </c>
      <c r="G8728" s="167" t="str">
        <f>IF('Lineær programmering opg 4'!$D$7=0,"-",((-A8728+'Lineær programmering opg 4'!$M$7)/'Lineær programmering opg 4'!$K$7)*-1)</f>
        <v>-</v>
      </c>
      <c r="H8728" s="167" t="str">
        <f>IF('Lineær programmering opg 4'!$C$8=0,"-",((-A8728+'Lineær programmering opg 4'!$M$8)/'Lineær programmering opg 4'!$K$8)*-1)</f>
        <v>-</v>
      </c>
      <c r="I8728" s="167" t="str">
        <f>IF('Lineær programmering opg 4'!$D$8=0,"-",'Lineær programmering opg 4'!$G$8)</f>
        <v>-</v>
      </c>
      <c r="J8728" s="295">
        <f>A8728*'Lineær programmering opg 4'!$C$11+Datatabel!C8728*'Lineær programmering opg 4'!$D$11</f>
        <v>44617.499999999716</v>
      </c>
      <c r="K8728" s="9">
        <f t="shared" si="682"/>
        <v>0</v>
      </c>
      <c r="L8728" s="9">
        <f t="shared" si="683"/>
        <v>0</v>
      </c>
    </row>
    <row r="8729" spans="1:12" ht="15" x14ac:dyDescent="0.25">
      <c r="A8729" s="167">
        <f t="shared" si="681"/>
        <v>30.576000000023065</v>
      </c>
      <c r="B8729" s="325">
        <f t="shared" si="684"/>
        <v>0.1274000000000961</v>
      </c>
      <c r="C8729" s="167">
        <f t="shared" si="680"/>
        <v>277.06799999998276</v>
      </c>
      <c r="D8729" s="167">
        <f>IF('Lineær programmering opg 4'!$M$4=0,"-",(-A8729+'Lineær programmering opg 4'!$M$4)/'Lineær programmering opg 4'!$K$4*-1)</f>
        <v>418.84799999995386</v>
      </c>
      <c r="E8729" s="167">
        <f>IF('Lineær programmering opg 4'!$M$5=0,"-",(-A8729+'Lineær programmering opg 4'!$M$5)/'Lineær programmering opg 4'!$K$5*-1)</f>
        <v>277.06799999998276</v>
      </c>
      <c r="F8729" s="167" t="str">
        <f>IF('Lineær programmering opg 4'!$E$6=0,"-",(-A8729+'Lineær programmering opg 4'!$M$6)/'Lineær programmering opg 4'!$K$6*-1)</f>
        <v>-</v>
      </c>
      <c r="G8729" s="167" t="str">
        <f>IF('Lineær programmering opg 4'!$D$7=0,"-",((-A8729+'Lineær programmering opg 4'!$M$7)/'Lineær programmering opg 4'!$K$7)*-1)</f>
        <v>-</v>
      </c>
      <c r="H8729" s="167" t="str">
        <f>IF('Lineær programmering opg 4'!$C$8=0,"-",((-A8729+'Lineær programmering opg 4'!$M$8)/'Lineær programmering opg 4'!$K$8)*-1)</f>
        <v>-</v>
      </c>
      <c r="I8729" s="167" t="str">
        <f>IF('Lineær programmering opg 4'!$D$8=0,"-",'Lineær programmering opg 4'!$G$8)</f>
        <v>-</v>
      </c>
      <c r="J8729" s="295">
        <f>A8729*'Lineær programmering opg 4'!$C$11+Datatabel!C8729*'Lineær programmering opg 4'!$D$11</f>
        <v>44617.799999999719</v>
      </c>
      <c r="K8729" s="9">
        <f t="shared" si="682"/>
        <v>0</v>
      </c>
      <c r="L8729" s="9">
        <f t="shared" si="683"/>
        <v>0</v>
      </c>
    </row>
    <row r="8730" spans="1:12" ht="15" x14ac:dyDescent="0.25">
      <c r="A8730" s="167">
        <f t="shared" si="681"/>
        <v>30.552000000023067</v>
      </c>
      <c r="B8730" s="325">
        <f t="shared" si="684"/>
        <v>0.12730000000009611</v>
      </c>
      <c r="C8730" s="167">
        <f t="shared" si="680"/>
        <v>277.08599999998273</v>
      </c>
      <c r="D8730" s="167">
        <f>IF('Lineær programmering opg 4'!$M$4=0,"-",(-A8730+'Lineær programmering opg 4'!$M$4)/'Lineær programmering opg 4'!$K$4*-1)</f>
        <v>418.89599999995386</v>
      </c>
      <c r="E8730" s="167">
        <f>IF('Lineær programmering opg 4'!$M$5=0,"-",(-A8730+'Lineær programmering opg 4'!$M$5)/'Lineær programmering opg 4'!$K$5*-1)</f>
        <v>277.08599999998273</v>
      </c>
      <c r="F8730" s="167" t="str">
        <f>IF('Lineær programmering opg 4'!$E$6=0,"-",(-A8730+'Lineær programmering opg 4'!$M$6)/'Lineær programmering opg 4'!$K$6*-1)</f>
        <v>-</v>
      </c>
      <c r="G8730" s="167" t="str">
        <f>IF('Lineær programmering opg 4'!$D$7=0,"-",((-A8730+'Lineær programmering opg 4'!$M$7)/'Lineær programmering opg 4'!$K$7)*-1)</f>
        <v>-</v>
      </c>
      <c r="H8730" s="167" t="str">
        <f>IF('Lineær programmering opg 4'!$C$8=0,"-",((-A8730+'Lineær programmering opg 4'!$M$8)/'Lineær programmering opg 4'!$K$8)*-1)</f>
        <v>-</v>
      </c>
      <c r="I8730" s="167" t="str">
        <f>IF('Lineær programmering opg 4'!$D$8=0,"-",'Lineær programmering opg 4'!$G$8)</f>
        <v>-</v>
      </c>
      <c r="J8730" s="295">
        <f>A8730*'Lineær programmering opg 4'!$C$11+Datatabel!C8730*'Lineær programmering opg 4'!$D$11</f>
        <v>44618.099999999715</v>
      </c>
      <c r="K8730" s="9">
        <f t="shared" si="682"/>
        <v>0</v>
      </c>
      <c r="L8730" s="9">
        <f t="shared" si="683"/>
        <v>0</v>
      </c>
    </row>
    <row r="8731" spans="1:12" ht="15" x14ac:dyDescent="0.25">
      <c r="A8731" s="167">
        <f t="shared" si="681"/>
        <v>30.52800000002307</v>
      </c>
      <c r="B8731" s="325">
        <f t="shared" si="684"/>
        <v>0.12720000000009613</v>
      </c>
      <c r="C8731" s="167">
        <f t="shared" si="680"/>
        <v>277.1039999999827</v>
      </c>
      <c r="D8731" s="167">
        <f>IF('Lineær programmering opg 4'!$M$4=0,"-",(-A8731+'Lineær programmering opg 4'!$M$4)/'Lineær programmering opg 4'!$K$4*-1)</f>
        <v>418.94399999995386</v>
      </c>
      <c r="E8731" s="167">
        <f>IF('Lineær programmering opg 4'!$M$5=0,"-",(-A8731+'Lineær programmering opg 4'!$M$5)/'Lineær programmering opg 4'!$K$5*-1)</f>
        <v>277.1039999999827</v>
      </c>
      <c r="F8731" s="167" t="str">
        <f>IF('Lineær programmering opg 4'!$E$6=0,"-",(-A8731+'Lineær programmering opg 4'!$M$6)/'Lineær programmering opg 4'!$K$6*-1)</f>
        <v>-</v>
      </c>
      <c r="G8731" s="167" t="str">
        <f>IF('Lineær programmering opg 4'!$D$7=0,"-",((-A8731+'Lineær programmering opg 4'!$M$7)/'Lineær programmering opg 4'!$K$7)*-1)</f>
        <v>-</v>
      </c>
      <c r="H8731" s="167" t="str">
        <f>IF('Lineær programmering opg 4'!$C$8=0,"-",((-A8731+'Lineær programmering opg 4'!$M$8)/'Lineær programmering opg 4'!$K$8)*-1)</f>
        <v>-</v>
      </c>
      <c r="I8731" s="167" t="str">
        <f>IF('Lineær programmering opg 4'!$D$8=0,"-",'Lineær programmering opg 4'!$G$8)</f>
        <v>-</v>
      </c>
      <c r="J8731" s="295">
        <f>A8731*'Lineær programmering opg 4'!$C$11+Datatabel!C8731*'Lineær programmering opg 4'!$D$11</f>
        <v>44618.399999999718</v>
      </c>
      <c r="K8731" s="9">
        <f t="shared" si="682"/>
        <v>0</v>
      </c>
      <c r="L8731" s="9">
        <f t="shared" si="683"/>
        <v>0</v>
      </c>
    </row>
    <row r="8732" spans="1:12" ht="15" x14ac:dyDescent="0.25">
      <c r="A8732" s="167">
        <f t="shared" si="681"/>
        <v>30.504000000023073</v>
      </c>
      <c r="B8732" s="325">
        <f t="shared" si="684"/>
        <v>0.12710000000009614</v>
      </c>
      <c r="C8732" s="167">
        <f t="shared" si="680"/>
        <v>277.12199999998268</v>
      </c>
      <c r="D8732" s="167">
        <f>IF('Lineær programmering opg 4'!$M$4=0,"-",(-A8732+'Lineær programmering opg 4'!$M$4)/'Lineær programmering opg 4'!$K$4*-1)</f>
        <v>418.99199999995386</v>
      </c>
      <c r="E8732" s="167">
        <f>IF('Lineær programmering opg 4'!$M$5=0,"-",(-A8732+'Lineær programmering opg 4'!$M$5)/'Lineær programmering opg 4'!$K$5*-1)</f>
        <v>277.12199999998268</v>
      </c>
      <c r="F8732" s="167" t="str">
        <f>IF('Lineær programmering opg 4'!$E$6=0,"-",(-A8732+'Lineær programmering opg 4'!$M$6)/'Lineær programmering opg 4'!$K$6*-1)</f>
        <v>-</v>
      </c>
      <c r="G8732" s="167" t="str">
        <f>IF('Lineær programmering opg 4'!$D$7=0,"-",((-A8732+'Lineær programmering opg 4'!$M$7)/'Lineær programmering opg 4'!$K$7)*-1)</f>
        <v>-</v>
      </c>
      <c r="H8732" s="167" t="str">
        <f>IF('Lineær programmering opg 4'!$C$8=0,"-",((-A8732+'Lineær programmering opg 4'!$M$8)/'Lineær programmering opg 4'!$K$8)*-1)</f>
        <v>-</v>
      </c>
      <c r="I8732" s="167" t="str">
        <f>IF('Lineær programmering opg 4'!$D$8=0,"-",'Lineær programmering opg 4'!$G$8)</f>
        <v>-</v>
      </c>
      <c r="J8732" s="295">
        <f>A8732*'Lineær programmering opg 4'!$C$11+Datatabel!C8732*'Lineær programmering opg 4'!$D$11</f>
        <v>44618.699999999706</v>
      </c>
      <c r="K8732" s="9">
        <f t="shared" si="682"/>
        <v>0</v>
      </c>
      <c r="L8732" s="9">
        <f t="shared" si="683"/>
        <v>0</v>
      </c>
    </row>
    <row r="8733" spans="1:12" ht="15" x14ac:dyDescent="0.25">
      <c r="A8733" s="167">
        <f t="shared" si="681"/>
        <v>30.480000000023075</v>
      </c>
      <c r="B8733" s="325">
        <f t="shared" si="684"/>
        <v>0.12700000000009615</v>
      </c>
      <c r="C8733" s="167">
        <f t="shared" si="680"/>
        <v>277.13999999998271</v>
      </c>
      <c r="D8733" s="167">
        <f>IF('Lineær programmering opg 4'!$M$4=0,"-",(-A8733+'Lineær programmering opg 4'!$M$4)/'Lineær programmering opg 4'!$K$4*-1)</f>
        <v>419.03999999995386</v>
      </c>
      <c r="E8733" s="167">
        <f>IF('Lineær programmering opg 4'!$M$5=0,"-",(-A8733+'Lineær programmering opg 4'!$M$5)/'Lineær programmering opg 4'!$K$5*-1)</f>
        <v>277.13999999998271</v>
      </c>
      <c r="F8733" s="167" t="str">
        <f>IF('Lineær programmering opg 4'!$E$6=0,"-",(-A8733+'Lineær programmering opg 4'!$M$6)/'Lineær programmering opg 4'!$K$6*-1)</f>
        <v>-</v>
      </c>
      <c r="G8733" s="167" t="str">
        <f>IF('Lineær programmering opg 4'!$D$7=0,"-",((-A8733+'Lineær programmering opg 4'!$M$7)/'Lineær programmering opg 4'!$K$7)*-1)</f>
        <v>-</v>
      </c>
      <c r="H8733" s="167" t="str">
        <f>IF('Lineær programmering opg 4'!$C$8=0,"-",((-A8733+'Lineær programmering opg 4'!$M$8)/'Lineær programmering opg 4'!$K$8)*-1)</f>
        <v>-</v>
      </c>
      <c r="I8733" s="167" t="str">
        <f>IF('Lineær programmering opg 4'!$D$8=0,"-",'Lineær programmering opg 4'!$G$8)</f>
        <v>-</v>
      </c>
      <c r="J8733" s="295">
        <f>A8733*'Lineær programmering opg 4'!$C$11+Datatabel!C8733*'Lineær programmering opg 4'!$D$11</f>
        <v>44618.999999999709</v>
      </c>
      <c r="K8733" s="9">
        <f t="shared" si="682"/>
        <v>0</v>
      </c>
      <c r="L8733" s="9">
        <f t="shared" si="683"/>
        <v>0</v>
      </c>
    </row>
    <row r="8734" spans="1:12" ht="15" x14ac:dyDescent="0.25">
      <c r="A8734" s="167">
        <f t="shared" si="681"/>
        <v>30.456000000023078</v>
      </c>
      <c r="B8734" s="325">
        <f t="shared" si="684"/>
        <v>0.12690000000009616</v>
      </c>
      <c r="C8734" s="167">
        <f t="shared" si="680"/>
        <v>277.15799999998268</v>
      </c>
      <c r="D8734" s="167">
        <f>IF('Lineær programmering opg 4'!$M$4=0,"-",(-A8734+'Lineær programmering opg 4'!$M$4)/'Lineær programmering opg 4'!$K$4*-1)</f>
        <v>419.08799999995387</v>
      </c>
      <c r="E8734" s="167">
        <f>IF('Lineær programmering opg 4'!$M$5=0,"-",(-A8734+'Lineær programmering opg 4'!$M$5)/'Lineær programmering opg 4'!$K$5*-1)</f>
        <v>277.15799999998268</v>
      </c>
      <c r="F8734" s="167" t="str">
        <f>IF('Lineær programmering opg 4'!$E$6=0,"-",(-A8734+'Lineær programmering opg 4'!$M$6)/'Lineær programmering opg 4'!$K$6*-1)</f>
        <v>-</v>
      </c>
      <c r="G8734" s="167" t="str">
        <f>IF('Lineær programmering opg 4'!$D$7=0,"-",((-A8734+'Lineær programmering opg 4'!$M$7)/'Lineær programmering opg 4'!$K$7)*-1)</f>
        <v>-</v>
      </c>
      <c r="H8734" s="167" t="str">
        <f>IF('Lineær programmering opg 4'!$C$8=0,"-",((-A8734+'Lineær programmering opg 4'!$M$8)/'Lineær programmering opg 4'!$K$8)*-1)</f>
        <v>-</v>
      </c>
      <c r="I8734" s="167" t="str">
        <f>IF('Lineær programmering opg 4'!$D$8=0,"-",'Lineær programmering opg 4'!$G$8)</f>
        <v>-</v>
      </c>
      <c r="J8734" s="295">
        <f>A8734*'Lineær programmering opg 4'!$C$11+Datatabel!C8734*'Lineær programmering opg 4'!$D$11</f>
        <v>44619.299999999705</v>
      </c>
      <c r="K8734" s="9">
        <f t="shared" si="682"/>
        <v>0</v>
      </c>
      <c r="L8734" s="9">
        <f t="shared" si="683"/>
        <v>0</v>
      </c>
    </row>
    <row r="8735" spans="1:12" ht="15" x14ac:dyDescent="0.25">
      <c r="A8735" s="167">
        <f t="shared" si="681"/>
        <v>30.432000000023081</v>
      </c>
      <c r="B8735" s="325">
        <f t="shared" si="684"/>
        <v>0.12680000000009617</v>
      </c>
      <c r="C8735" s="167">
        <f t="shared" si="680"/>
        <v>277.17599999998271</v>
      </c>
      <c r="D8735" s="167">
        <f>IF('Lineær programmering opg 4'!$M$4=0,"-",(-A8735+'Lineær programmering opg 4'!$M$4)/'Lineær programmering opg 4'!$K$4*-1)</f>
        <v>419.13599999995381</v>
      </c>
      <c r="E8735" s="167">
        <f>IF('Lineær programmering opg 4'!$M$5=0,"-",(-A8735+'Lineær programmering opg 4'!$M$5)/'Lineær programmering opg 4'!$K$5*-1)</f>
        <v>277.17599999998271</v>
      </c>
      <c r="F8735" s="167" t="str">
        <f>IF('Lineær programmering opg 4'!$E$6=0,"-",(-A8735+'Lineær programmering opg 4'!$M$6)/'Lineær programmering opg 4'!$K$6*-1)</f>
        <v>-</v>
      </c>
      <c r="G8735" s="167" t="str">
        <f>IF('Lineær programmering opg 4'!$D$7=0,"-",((-A8735+'Lineær programmering opg 4'!$M$7)/'Lineær programmering opg 4'!$K$7)*-1)</f>
        <v>-</v>
      </c>
      <c r="H8735" s="167" t="str">
        <f>IF('Lineær programmering opg 4'!$C$8=0,"-",((-A8735+'Lineær programmering opg 4'!$M$8)/'Lineær programmering opg 4'!$K$8)*-1)</f>
        <v>-</v>
      </c>
      <c r="I8735" s="167" t="str">
        <f>IF('Lineær programmering opg 4'!$D$8=0,"-",'Lineær programmering opg 4'!$G$8)</f>
        <v>-</v>
      </c>
      <c r="J8735" s="295">
        <f>A8735*'Lineær programmering opg 4'!$C$11+Datatabel!C8735*'Lineær programmering opg 4'!$D$11</f>
        <v>44619.599999999715</v>
      </c>
      <c r="K8735" s="9">
        <f t="shared" si="682"/>
        <v>0</v>
      </c>
      <c r="L8735" s="9">
        <f t="shared" si="683"/>
        <v>0</v>
      </c>
    </row>
    <row r="8736" spans="1:12" ht="15" x14ac:dyDescent="0.25">
      <c r="A8736" s="167">
        <f t="shared" si="681"/>
        <v>30.408000000023083</v>
      </c>
      <c r="B8736" s="325">
        <f t="shared" si="684"/>
        <v>0.12670000000009618</v>
      </c>
      <c r="C8736" s="167">
        <f t="shared" si="680"/>
        <v>277.19399999998268</v>
      </c>
      <c r="D8736" s="167">
        <f>IF('Lineær programmering opg 4'!$M$4=0,"-",(-A8736+'Lineær programmering opg 4'!$M$4)/'Lineær programmering opg 4'!$K$4*-1)</f>
        <v>419.18399999995381</v>
      </c>
      <c r="E8736" s="167">
        <f>IF('Lineær programmering opg 4'!$M$5=0,"-",(-A8736+'Lineær programmering opg 4'!$M$5)/'Lineær programmering opg 4'!$K$5*-1)</f>
        <v>277.19399999998268</v>
      </c>
      <c r="F8736" s="167" t="str">
        <f>IF('Lineær programmering opg 4'!$E$6=0,"-",(-A8736+'Lineær programmering opg 4'!$M$6)/'Lineær programmering opg 4'!$K$6*-1)</f>
        <v>-</v>
      </c>
      <c r="G8736" s="167" t="str">
        <f>IF('Lineær programmering opg 4'!$D$7=0,"-",((-A8736+'Lineær programmering opg 4'!$M$7)/'Lineær programmering opg 4'!$K$7)*-1)</f>
        <v>-</v>
      </c>
      <c r="H8736" s="167" t="str">
        <f>IF('Lineær programmering opg 4'!$C$8=0,"-",((-A8736+'Lineær programmering opg 4'!$M$8)/'Lineær programmering opg 4'!$K$8)*-1)</f>
        <v>-</v>
      </c>
      <c r="I8736" s="167" t="str">
        <f>IF('Lineær programmering opg 4'!$D$8=0,"-",'Lineær programmering opg 4'!$G$8)</f>
        <v>-</v>
      </c>
      <c r="J8736" s="295">
        <f>A8736*'Lineær programmering opg 4'!$C$11+Datatabel!C8736*'Lineær programmering opg 4'!$D$11</f>
        <v>44619.89999999971</v>
      </c>
      <c r="K8736" s="9">
        <f t="shared" si="682"/>
        <v>0</v>
      </c>
      <c r="L8736" s="9">
        <f t="shared" si="683"/>
        <v>0</v>
      </c>
    </row>
    <row r="8737" spans="1:12" ht="15" x14ac:dyDescent="0.25">
      <c r="A8737" s="167">
        <f t="shared" si="681"/>
        <v>30.384000000023086</v>
      </c>
      <c r="B8737" s="325">
        <f t="shared" si="684"/>
        <v>0.12660000000009619</v>
      </c>
      <c r="C8737" s="167">
        <f t="shared" si="680"/>
        <v>277.21199999998271</v>
      </c>
      <c r="D8737" s="167">
        <f>IF('Lineær programmering opg 4'!$M$4=0,"-",(-A8737+'Lineær programmering opg 4'!$M$4)/'Lineær programmering opg 4'!$K$4*-1)</f>
        <v>419.23199999995381</v>
      </c>
      <c r="E8737" s="167">
        <f>IF('Lineær programmering opg 4'!$M$5=0,"-",(-A8737+'Lineær programmering opg 4'!$M$5)/'Lineær programmering opg 4'!$K$5*-1)</f>
        <v>277.21199999998271</v>
      </c>
      <c r="F8737" s="167" t="str">
        <f>IF('Lineær programmering opg 4'!$E$6=0,"-",(-A8737+'Lineær programmering opg 4'!$M$6)/'Lineær programmering opg 4'!$K$6*-1)</f>
        <v>-</v>
      </c>
      <c r="G8737" s="167" t="str">
        <f>IF('Lineær programmering opg 4'!$D$7=0,"-",((-A8737+'Lineær programmering opg 4'!$M$7)/'Lineær programmering opg 4'!$K$7)*-1)</f>
        <v>-</v>
      </c>
      <c r="H8737" s="167" t="str">
        <f>IF('Lineær programmering opg 4'!$C$8=0,"-",((-A8737+'Lineær programmering opg 4'!$M$8)/'Lineær programmering opg 4'!$K$8)*-1)</f>
        <v>-</v>
      </c>
      <c r="I8737" s="167" t="str">
        <f>IF('Lineær programmering opg 4'!$D$8=0,"-",'Lineær programmering opg 4'!$G$8)</f>
        <v>-</v>
      </c>
      <c r="J8737" s="295">
        <f>A8737*'Lineær programmering opg 4'!$C$11+Datatabel!C8737*'Lineær programmering opg 4'!$D$11</f>
        <v>44620.199999999713</v>
      </c>
      <c r="K8737" s="9">
        <f t="shared" si="682"/>
        <v>0</v>
      </c>
      <c r="L8737" s="9">
        <f t="shared" si="683"/>
        <v>0</v>
      </c>
    </row>
    <row r="8738" spans="1:12" ht="15" x14ac:dyDescent="0.25">
      <c r="A8738" s="167">
        <f t="shared" si="681"/>
        <v>30.360000000023089</v>
      </c>
      <c r="B8738" s="325">
        <f t="shared" si="684"/>
        <v>0.1265000000000962</v>
      </c>
      <c r="C8738" s="167">
        <f t="shared" si="680"/>
        <v>277.22999999998268</v>
      </c>
      <c r="D8738" s="167">
        <f>IF('Lineær programmering opg 4'!$M$4=0,"-",(-A8738+'Lineær programmering opg 4'!$M$4)/'Lineær programmering opg 4'!$K$4*-1)</f>
        <v>419.27999999995382</v>
      </c>
      <c r="E8738" s="167">
        <f>IF('Lineær programmering opg 4'!$M$5=0,"-",(-A8738+'Lineær programmering opg 4'!$M$5)/'Lineær programmering opg 4'!$K$5*-1)</f>
        <v>277.22999999998268</v>
      </c>
      <c r="F8738" s="167" t="str">
        <f>IF('Lineær programmering opg 4'!$E$6=0,"-",(-A8738+'Lineær programmering opg 4'!$M$6)/'Lineær programmering opg 4'!$K$6*-1)</f>
        <v>-</v>
      </c>
      <c r="G8738" s="167" t="str">
        <f>IF('Lineær programmering opg 4'!$D$7=0,"-",((-A8738+'Lineær programmering opg 4'!$M$7)/'Lineær programmering opg 4'!$K$7)*-1)</f>
        <v>-</v>
      </c>
      <c r="H8738" s="167" t="str">
        <f>IF('Lineær programmering opg 4'!$C$8=0,"-",((-A8738+'Lineær programmering opg 4'!$M$8)/'Lineær programmering opg 4'!$K$8)*-1)</f>
        <v>-</v>
      </c>
      <c r="I8738" s="167" t="str">
        <f>IF('Lineær programmering opg 4'!$D$8=0,"-",'Lineær programmering opg 4'!$G$8)</f>
        <v>-</v>
      </c>
      <c r="J8738" s="295">
        <f>A8738*'Lineær programmering opg 4'!$C$11+Datatabel!C8738*'Lineær programmering opg 4'!$D$11</f>
        <v>44620.499999999709</v>
      </c>
      <c r="K8738" s="9">
        <f t="shared" si="682"/>
        <v>0</v>
      </c>
      <c r="L8738" s="9">
        <f t="shared" si="683"/>
        <v>0</v>
      </c>
    </row>
    <row r="8739" spans="1:12" ht="15" x14ac:dyDescent="0.25">
      <c r="A8739" s="167">
        <f t="shared" si="681"/>
        <v>30.336000000023091</v>
      </c>
      <c r="B8739" s="325">
        <f t="shared" si="684"/>
        <v>0.12640000000009621</v>
      </c>
      <c r="C8739" s="167">
        <f t="shared" si="680"/>
        <v>277.24799999998271</v>
      </c>
      <c r="D8739" s="167">
        <f>IF('Lineær programmering opg 4'!$M$4=0,"-",(-A8739+'Lineær programmering opg 4'!$M$4)/'Lineær programmering opg 4'!$K$4*-1)</f>
        <v>419.32799999995382</v>
      </c>
      <c r="E8739" s="167">
        <f>IF('Lineær programmering opg 4'!$M$5=0,"-",(-A8739+'Lineær programmering opg 4'!$M$5)/'Lineær programmering opg 4'!$K$5*-1)</f>
        <v>277.24799999998271</v>
      </c>
      <c r="F8739" s="167" t="str">
        <f>IF('Lineær programmering opg 4'!$E$6=0,"-",(-A8739+'Lineær programmering opg 4'!$M$6)/'Lineær programmering opg 4'!$K$6*-1)</f>
        <v>-</v>
      </c>
      <c r="G8739" s="167" t="str">
        <f>IF('Lineær programmering opg 4'!$D$7=0,"-",((-A8739+'Lineær programmering opg 4'!$M$7)/'Lineær programmering opg 4'!$K$7)*-1)</f>
        <v>-</v>
      </c>
      <c r="H8739" s="167" t="str">
        <f>IF('Lineær programmering opg 4'!$C$8=0,"-",((-A8739+'Lineær programmering opg 4'!$M$8)/'Lineær programmering opg 4'!$K$8)*-1)</f>
        <v>-</v>
      </c>
      <c r="I8739" s="167" t="str">
        <f>IF('Lineær programmering opg 4'!$D$8=0,"-",'Lineær programmering opg 4'!$G$8)</f>
        <v>-</v>
      </c>
      <c r="J8739" s="295">
        <f>A8739*'Lineær programmering opg 4'!$C$11+Datatabel!C8739*'Lineær programmering opg 4'!$D$11</f>
        <v>44620.799999999719</v>
      </c>
      <c r="K8739" s="9">
        <f t="shared" si="682"/>
        <v>0</v>
      </c>
      <c r="L8739" s="9">
        <f t="shared" si="683"/>
        <v>0</v>
      </c>
    </row>
    <row r="8740" spans="1:12" ht="15" x14ac:dyDescent="0.25">
      <c r="A8740" s="167">
        <f t="shared" si="681"/>
        <v>30.312000000023094</v>
      </c>
      <c r="B8740" s="325">
        <f t="shared" si="684"/>
        <v>0.12630000000009622</v>
      </c>
      <c r="C8740" s="167">
        <f t="shared" si="680"/>
        <v>277.26599999998268</v>
      </c>
      <c r="D8740" s="167">
        <f>IF('Lineær programmering opg 4'!$M$4=0,"-",(-A8740+'Lineær programmering opg 4'!$M$4)/'Lineær programmering opg 4'!$K$4*-1)</f>
        <v>419.37599999995382</v>
      </c>
      <c r="E8740" s="167">
        <f>IF('Lineær programmering opg 4'!$M$5=0,"-",(-A8740+'Lineær programmering opg 4'!$M$5)/'Lineær programmering opg 4'!$K$5*-1)</f>
        <v>277.26599999998268</v>
      </c>
      <c r="F8740" s="167" t="str">
        <f>IF('Lineær programmering opg 4'!$E$6=0,"-",(-A8740+'Lineær programmering opg 4'!$M$6)/'Lineær programmering opg 4'!$K$6*-1)</f>
        <v>-</v>
      </c>
      <c r="G8740" s="167" t="str">
        <f>IF('Lineær programmering opg 4'!$D$7=0,"-",((-A8740+'Lineær programmering opg 4'!$M$7)/'Lineær programmering opg 4'!$K$7)*-1)</f>
        <v>-</v>
      </c>
      <c r="H8740" s="167" t="str">
        <f>IF('Lineær programmering opg 4'!$C$8=0,"-",((-A8740+'Lineær programmering opg 4'!$M$8)/'Lineær programmering opg 4'!$K$8)*-1)</f>
        <v>-</v>
      </c>
      <c r="I8740" s="167" t="str">
        <f>IF('Lineær programmering opg 4'!$D$8=0,"-",'Lineær programmering opg 4'!$G$8)</f>
        <v>-</v>
      </c>
      <c r="J8740" s="295">
        <f>A8740*'Lineær programmering opg 4'!$C$11+Datatabel!C8740*'Lineær programmering opg 4'!$D$11</f>
        <v>44621.099999999715</v>
      </c>
      <c r="K8740" s="9">
        <f t="shared" si="682"/>
        <v>0</v>
      </c>
      <c r="L8740" s="9">
        <f t="shared" si="683"/>
        <v>0</v>
      </c>
    </row>
    <row r="8741" spans="1:12" ht="15" x14ac:dyDescent="0.25">
      <c r="A8741" s="167">
        <f t="shared" si="681"/>
        <v>30.288000000023096</v>
      </c>
      <c r="B8741" s="325">
        <f t="shared" si="684"/>
        <v>0.12620000000009624</v>
      </c>
      <c r="C8741" s="167">
        <f t="shared" si="680"/>
        <v>277.28399999998271</v>
      </c>
      <c r="D8741" s="167">
        <f>IF('Lineær programmering opg 4'!$M$4=0,"-",(-A8741+'Lineær programmering opg 4'!$M$4)/'Lineær programmering opg 4'!$K$4*-1)</f>
        <v>419.42399999995382</v>
      </c>
      <c r="E8741" s="167">
        <f>IF('Lineær programmering opg 4'!$M$5=0,"-",(-A8741+'Lineær programmering opg 4'!$M$5)/'Lineær programmering opg 4'!$K$5*-1)</f>
        <v>277.28399999998271</v>
      </c>
      <c r="F8741" s="167" t="str">
        <f>IF('Lineær programmering opg 4'!$E$6=0,"-",(-A8741+'Lineær programmering opg 4'!$M$6)/'Lineær programmering opg 4'!$K$6*-1)</f>
        <v>-</v>
      </c>
      <c r="G8741" s="167" t="str">
        <f>IF('Lineær programmering opg 4'!$D$7=0,"-",((-A8741+'Lineær programmering opg 4'!$M$7)/'Lineær programmering opg 4'!$K$7)*-1)</f>
        <v>-</v>
      </c>
      <c r="H8741" s="167" t="str">
        <f>IF('Lineær programmering opg 4'!$C$8=0,"-",((-A8741+'Lineær programmering opg 4'!$M$8)/'Lineær programmering opg 4'!$K$8)*-1)</f>
        <v>-</v>
      </c>
      <c r="I8741" s="167" t="str">
        <f>IF('Lineær programmering opg 4'!$D$8=0,"-",'Lineær programmering opg 4'!$G$8)</f>
        <v>-</v>
      </c>
      <c r="J8741" s="295">
        <f>A8741*'Lineær programmering opg 4'!$C$11+Datatabel!C8741*'Lineær programmering opg 4'!$D$11</f>
        <v>44621.399999999718</v>
      </c>
      <c r="K8741" s="9">
        <f t="shared" si="682"/>
        <v>0</v>
      </c>
      <c r="L8741" s="9">
        <f t="shared" si="683"/>
        <v>0</v>
      </c>
    </row>
    <row r="8742" spans="1:12" ht="15" x14ac:dyDescent="0.25">
      <c r="A8742" s="167">
        <f t="shared" si="681"/>
        <v>30.264000000023099</v>
      </c>
      <c r="B8742" s="325">
        <f t="shared" si="684"/>
        <v>0.12610000000009625</v>
      </c>
      <c r="C8742" s="167">
        <f t="shared" si="680"/>
        <v>277.30199999998268</v>
      </c>
      <c r="D8742" s="167">
        <f>IF('Lineær programmering opg 4'!$M$4=0,"-",(-A8742+'Lineær programmering opg 4'!$M$4)/'Lineær programmering opg 4'!$K$4*-1)</f>
        <v>419.47199999995382</v>
      </c>
      <c r="E8742" s="167">
        <f>IF('Lineær programmering opg 4'!$M$5=0,"-",(-A8742+'Lineær programmering opg 4'!$M$5)/'Lineær programmering opg 4'!$K$5*-1)</f>
        <v>277.30199999998268</v>
      </c>
      <c r="F8742" s="167" t="str">
        <f>IF('Lineær programmering opg 4'!$E$6=0,"-",(-A8742+'Lineær programmering opg 4'!$M$6)/'Lineær programmering opg 4'!$K$6*-1)</f>
        <v>-</v>
      </c>
      <c r="G8742" s="167" t="str">
        <f>IF('Lineær programmering opg 4'!$D$7=0,"-",((-A8742+'Lineær programmering opg 4'!$M$7)/'Lineær programmering opg 4'!$K$7)*-1)</f>
        <v>-</v>
      </c>
      <c r="H8742" s="167" t="str">
        <f>IF('Lineær programmering opg 4'!$C$8=0,"-",((-A8742+'Lineær programmering opg 4'!$M$8)/'Lineær programmering opg 4'!$K$8)*-1)</f>
        <v>-</v>
      </c>
      <c r="I8742" s="167" t="str">
        <f>IF('Lineær programmering opg 4'!$D$8=0,"-",'Lineær programmering opg 4'!$G$8)</f>
        <v>-</v>
      </c>
      <c r="J8742" s="295">
        <f>A8742*'Lineær programmering opg 4'!$C$11+Datatabel!C8742*'Lineær programmering opg 4'!$D$11</f>
        <v>44621.699999999713</v>
      </c>
      <c r="K8742" s="9">
        <f t="shared" si="682"/>
        <v>0</v>
      </c>
      <c r="L8742" s="9">
        <f t="shared" si="683"/>
        <v>0</v>
      </c>
    </row>
    <row r="8743" spans="1:12" ht="15" x14ac:dyDescent="0.25">
      <c r="A8743" s="167">
        <f t="shared" si="681"/>
        <v>30.240000000023102</v>
      </c>
      <c r="B8743" s="325">
        <f t="shared" si="684"/>
        <v>0.12600000000009626</v>
      </c>
      <c r="C8743" s="167">
        <f t="shared" si="680"/>
        <v>277.31999999998271</v>
      </c>
      <c r="D8743" s="167">
        <f>IF('Lineær programmering opg 4'!$M$4=0,"-",(-A8743+'Lineær programmering opg 4'!$M$4)/'Lineær programmering opg 4'!$K$4*-1)</f>
        <v>419.51999999995382</v>
      </c>
      <c r="E8743" s="167">
        <f>IF('Lineær programmering opg 4'!$M$5=0,"-",(-A8743+'Lineær programmering opg 4'!$M$5)/'Lineær programmering opg 4'!$K$5*-1)</f>
        <v>277.31999999998271</v>
      </c>
      <c r="F8743" s="167" t="str">
        <f>IF('Lineær programmering opg 4'!$E$6=0,"-",(-A8743+'Lineær programmering opg 4'!$M$6)/'Lineær programmering opg 4'!$K$6*-1)</f>
        <v>-</v>
      </c>
      <c r="G8743" s="167" t="str">
        <f>IF('Lineær programmering opg 4'!$D$7=0,"-",((-A8743+'Lineær programmering opg 4'!$M$7)/'Lineær programmering opg 4'!$K$7)*-1)</f>
        <v>-</v>
      </c>
      <c r="H8743" s="167" t="str">
        <f>IF('Lineær programmering opg 4'!$C$8=0,"-",((-A8743+'Lineær programmering opg 4'!$M$8)/'Lineær programmering opg 4'!$K$8)*-1)</f>
        <v>-</v>
      </c>
      <c r="I8743" s="167" t="str">
        <f>IF('Lineær programmering opg 4'!$D$8=0,"-",'Lineær programmering opg 4'!$G$8)</f>
        <v>-</v>
      </c>
      <c r="J8743" s="295">
        <f>A8743*'Lineær programmering opg 4'!$C$11+Datatabel!C8743*'Lineær programmering opg 4'!$D$11</f>
        <v>44621.999999999724</v>
      </c>
      <c r="K8743" s="9">
        <f t="shared" si="682"/>
        <v>0</v>
      </c>
      <c r="L8743" s="9">
        <f t="shared" si="683"/>
        <v>0</v>
      </c>
    </row>
    <row r="8744" spans="1:12" ht="15" x14ac:dyDescent="0.25">
      <c r="A8744" s="167">
        <f t="shared" si="681"/>
        <v>30.216000000023104</v>
      </c>
      <c r="B8744" s="325">
        <f t="shared" si="684"/>
        <v>0.12590000000009627</v>
      </c>
      <c r="C8744" s="167">
        <f t="shared" si="680"/>
        <v>277.33799999998269</v>
      </c>
      <c r="D8744" s="167">
        <f>IF('Lineær programmering opg 4'!$M$4=0,"-",(-A8744+'Lineær programmering opg 4'!$M$4)/'Lineær programmering opg 4'!$K$4*-1)</f>
        <v>419.56799999995377</v>
      </c>
      <c r="E8744" s="167">
        <f>IF('Lineær programmering opg 4'!$M$5=0,"-",(-A8744+'Lineær programmering opg 4'!$M$5)/'Lineær programmering opg 4'!$K$5*-1)</f>
        <v>277.33799999998269</v>
      </c>
      <c r="F8744" s="167" t="str">
        <f>IF('Lineær programmering opg 4'!$E$6=0,"-",(-A8744+'Lineær programmering opg 4'!$M$6)/'Lineær programmering opg 4'!$K$6*-1)</f>
        <v>-</v>
      </c>
      <c r="G8744" s="167" t="str">
        <f>IF('Lineær programmering opg 4'!$D$7=0,"-",((-A8744+'Lineær programmering opg 4'!$M$7)/'Lineær programmering opg 4'!$K$7)*-1)</f>
        <v>-</v>
      </c>
      <c r="H8744" s="167" t="str">
        <f>IF('Lineær programmering opg 4'!$C$8=0,"-",((-A8744+'Lineær programmering opg 4'!$M$8)/'Lineær programmering opg 4'!$K$8)*-1)</f>
        <v>-</v>
      </c>
      <c r="I8744" s="167" t="str">
        <f>IF('Lineær programmering opg 4'!$D$8=0,"-",'Lineær programmering opg 4'!$G$8)</f>
        <v>-</v>
      </c>
      <c r="J8744" s="295">
        <f>A8744*'Lineær programmering opg 4'!$C$11+Datatabel!C8744*'Lineær programmering opg 4'!$D$11</f>
        <v>44622.299999999712</v>
      </c>
      <c r="K8744" s="9">
        <f t="shared" si="682"/>
        <v>0</v>
      </c>
      <c r="L8744" s="9">
        <f t="shared" si="683"/>
        <v>0</v>
      </c>
    </row>
    <row r="8745" spans="1:12" ht="15" x14ac:dyDescent="0.25">
      <c r="A8745" s="167">
        <f t="shared" si="681"/>
        <v>30.192000000023107</v>
      </c>
      <c r="B8745" s="325">
        <f t="shared" si="684"/>
        <v>0.12580000000009628</v>
      </c>
      <c r="C8745" s="167">
        <f t="shared" si="680"/>
        <v>277.35599999998271</v>
      </c>
      <c r="D8745" s="167">
        <f>IF('Lineær programmering opg 4'!$M$4=0,"-",(-A8745+'Lineær programmering opg 4'!$M$4)/'Lineær programmering opg 4'!$K$4*-1)</f>
        <v>419.61599999995377</v>
      </c>
      <c r="E8745" s="167">
        <f>IF('Lineær programmering opg 4'!$M$5=0,"-",(-A8745+'Lineær programmering opg 4'!$M$5)/'Lineær programmering opg 4'!$K$5*-1)</f>
        <v>277.35599999998271</v>
      </c>
      <c r="F8745" s="167" t="str">
        <f>IF('Lineær programmering opg 4'!$E$6=0,"-",(-A8745+'Lineær programmering opg 4'!$M$6)/'Lineær programmering opg 4'!$K$6*-1)</f>
        <v>-</v>
      </c>
      <c r="G8745" s="167" t="str">
        <f>IF('Lineær programmering opg 4'!$D$7=0,"-",((-A8745+'Lineær programmering opg 4'!$M$7)/'Lineær programmering opg 4'!$K$7)*-1)</f>
        <v>-</v>
      </c>
      <c r="H8745" s="167" t="str">
        <f>IF('Lineær programmering opg 4'!$C$8=0,"-",((-A8745+'Lineær programmering opg 4'!$M$8)/'Lineær programmering opg 4'!$K$8)*-1)</f>
        <v>-</v>
      </c>
      <c r="I8745" s="167" t="str">
        <f>IF('Lineær programmering opg 4'!$D$8=0,"-",'Lineær programmering opg 4'!$G$8)</f>
        <v>-</v>
      </c>
      <c r="J8745" s="295">
        <f>A8745*'Lineær programmering opg 4'!$C$11+Datatabel!C8745*'Lineær programmering opg 4'!$D$11</f>
        <v>44622.599999999715</v>
      </c>
      <c r="K8745" s="9">
        <f t="shared" si="682"/>
        <v>0</v>
      </c>
      <c r="L8745" s="9">
        <f t="shared" si="683"/>
        <v>0</v>
      </c>
    </row>
    <row r="8746" spans="1:12" ht="15" x14ac:dyDescent="0.25">
      <c r="A8746" s="167">
        <f t="shared" si="681"/>
        <v>30.16800000002311</v>
      </c>
      <c r="B8746" s="325">
        <f t="shared" si="684"/>
        <v>0.12570000000009629</v>
      </c>
      <c r="C8746" s="167">
        <f t="shared" si="680"/>
        <v>277.37399999998269</v>
      </c>
      <c r="D8746" s="167">
        <f>IF('Lineær programmering opg 4'!$M$4=0,"-",(-A8746+'Lineær programmering opg 4'!$M$4)/'Lineær programmering opg 4'!$K$4*-1)</f>
        <v>419.66399999995377</v>
      </c>
      <c r="E8746" s="167">
        <f>IF('Lineær programmering opg 4'!$M$5=0,"-",(-A8746+'Lineær programmering opg 4'!$M$5)/'Lineær programmering opg 4'!$K$5*-1)</f>
        <v>277.37399999998269</v>
      </c>
      <c r="F8746" s="167" t="str">
        <f>IF('Lineær programmering opg 4'!$E$6=0,"-",(-A8746+'Lineær programmering opg 4'!$M$6)/'Lineær programmering opg 4'!$K$6*-1)</f>
        <v>-</v>
      </c>
      <c r="G8746" s="167" t="str">
        <f>IF('Lineær programmering opg 4'!$D$7=0,"-",((-A8746+'Lineær programmering opg 4'!$M$7)/'Lineær programmering opg 4'!$K$7)*-1)</f>
        <v>-</v>
      </c>
      <c r="H8746" s="167" t="str">
        <f>IF('Lineær programmering opg 4'!$C$8=0,"-",((-A8746+'Lineær programmering opg 4'!$M$8)/'Lineær programmering opg 4'!$K$8)*-1)</f>
        <v>-</v>
      </c>
      <c r="I8746" s="167" t="str">
        <f>IF('Lineær programmering opg 4'!$D$8=0,"-",'Lineær programmering opg 4'!$G$8)</f>
        <v>-</v>
      </c>
      <c r="J8746" s="295">
        <f>A8746*'Lineær programmering opg 4'!$C$11+Datatabel!C8746*'Lineær programmering opg 4'!$D$11</f>
        <v>44622.89999999971</v>
      </c>
      <c r="K8746" s="9">
        <f t="shared" si="682"/>
        <v>0</v>
      </c>
      <c r="L8746" s="9">
        <f t="shared" si="683"/>
        <v>0</v>
      </c>
    </row>
    <row r="8747" spans="1:12" ht="15" x14ac:dyDescent="0.25">
      <c r="A8747" s="167">
        <f t="shared" si="681"/>
        <v>30.144000000023112</v>
      </c>
      <c r="B8747" s="325">
        <f t="shared" si="684"/>
        <v>0.1256000000000963</v>
      </c>
      <c r="C8747" s="167">
        <f t="shared" si="680"/>
        <v>277.39199999998272</v>
      </c>
      <c r="D8747" s="167">
        <f>IF('Lineær programmering opg 4'!$M$4=0,"-",(-A8747+'Lineær programmering opg 4'!$M$4)/'Lineær programmering opg 4'!$K$4*-1)</f>
        <v>419.71199999995378</v>
      </c>
      <c r="E8747" s="167">
        <f>IF('Lineær programmering opg 4'!$M$5=0,"-",(-A8747+'Lineær programmering opg 4'!$M$5)/'Lineær programmering opg 4'!$K$5*-1)</f>
        <v>277.39199999998272</v>
      </c>
      <c r="F8747" s="167" t="str">
        <f>IF('Lineær programmering opg 4'!$E$6=0,"-",(-A8747+'Lineær programmering opg 4'!$M$6)/'Lineær programmering opg 4'!$K$6*-1)</f>
        <v>-</v>
      </c>
      <c r="G8747" s="167" t="str">
        <f>IF('Lineær programmering opg 4'!$D$7=0,"-",((-A8747+'Lineær programmering opg 4'!$M$7)/'Lineær programmering opg 4'!$K$7)*-1)</f>
        <v>-</v>
      </c>
      <c r="H8747" s="167" t="str">
        <f>IF('Lineær programmering opg 4'!$C$8=0,"-",((-A8747+'Lineær programmering opg 4'!$M$8)/'Lineær programmering opg 4'!$K$8)*-1)</f>
        <v>-</v>
      </c>
      <c r="I8747" s="167" t="str">
        <f>IF('Lineær programmering opg 4'!$D$8=0,"-",'Lineær programmering opg 4'!$G$8)</f>
        <v>-</v>
      </c>
      <c r="J8747" s="295">
        <f>A8747*'Lineær programmering opg 4'!$C$11+Datatabel!C8747*'Lineær programmering opg 4'!$D$11</f>
        <v>44623.199999999713</v>
      </c>
      <c r="K8747" s="9">
        <f t="shared" si="682"/>
        <v>0</v>
      </c>
      <c r="L8747" s="9">
        <f t="shared" si="683"/>
        <v>0</v>
      </c>
    </row>
    <row r="8748" spans="1:12" ht="15" x14ac:dyDescent="0.25">
      <c r="A8748" s="167">
        <f t="shared" si="681"/>
        <v>30.120000000023115</v>
      </c>
      <c r="B8748" s="325">
        <f t="shared" si="684"/>
        <v>0.12550000000009631</v>
      </c>
      <c r="C8748" s="167">
        <f t="shared" si="680"/>
        <v>277.40999999998269</v>
      </c>
      <c r="D8748" s="167">
        <f>IF('Lineær programmering opg 4'!$M$4=0,"-",(-A8748+'Lineær programmering opg 4'!$M$4)/'Lineær programmering opg 4'!$K$4*-1)</f>
        <v>419.75999999995378</v>
      </c>
      <c r="E8748" s="167">
        <f>IF('Lineær programmering opg 4'!$M$5=0,"-",(-A8748+'Lineær programmering opg 4'!$M$5)/'Lineær programmering opg 4'!$K$5*-1)</f>
        <v>277.40999999998269</v>
      </c>
      <c r="F8748" s="167" t="str">
        <f>IF('Lineær programmering opg 4'!$E$6=0,"-",(-A8748+'Lineær programmering opg 4'!$M$6)/'Lineær programmering opg 4'!$K$6*-1)</f>
        <v>-</v>
      </c>
      <c r="G8748" s="167" t="str">
        <f>IF('Lineær programmering opg 4'!$D$7=0,"-",((-A8748+'Lineær programmering opg 4'!$M$7)/'Lineær programmering opg 4'!$K$7)*-1)</f>
        <v>-</v>
      </c>
      <c r="H8748" s="167" t="str">
        <f>IF('Lineær programmering opg 4'!$C$8=0,"-",((-A8748+'Lineær programmering opg 4'!$M$8)/'Lineær programmering opg 4'!$K$8)*-1)</f>
        <v>-</v>
      </c>
      <c r="I8748" s="167" t="str">
        <f>IF('Lineær programmering opg 4'!$D$8=0,"-",'Lineær programmering opg 4'!$G$8)</f>
        <v>-</v>
      </c>
      <c r="J8748" s="295">
        <f>A8748*'Lineær programmering opg 4'!$C$11+Datatabel!C8748*'Lineær programmering opg 4'!$D$11</f>
        <v>44623.499999999716</v>
      </c>
      <c r="K8748" s="9">
        <f t="shared" si="682"/>
        <v>0</v>
      </c>
      <c r="L8748" s="9">
        <f t="shared" si="683"/>
        <v>0</v>
      </c>
    </row>
    <row r="8749" spans="1:12" ht="15" x14ac:dyDescent="0.25">
      <c r="A8749" s="167">
        <f t="shared" si="681"/>
        <v>30.096000000023118</v>
      </c>
      <c r="B8749" s="325">
        <f t="shared" si="684"/>
        <v>0.12540000000009632</v>
      </c>
      <c r="C8749" s="167">
        <f t="shared" si="680"/>
        <v>277.42799999998266</v>
      </c>
      <c r="D8749" s="167">
        <f>IF('Lineær programmering opg 4'!$M$4=0,"-",(-A8749+'Lineær programmering opg 4'!$M$4)/'Lineær programmering opg 4'!$K$4*-1)</f>
        <v>419.80799999995378</v>
      </c>
      <c r="E8749" s="167">
        <f>IF('Lineær programmering opg 4'!$M$5=0,"-",(-A8749+'Lineær programmering opg 4'!$M$5)/'Lineær programmering opg 4'!$K$5*-1)</f>
        <v>277.42799999998266</v>
      </c>
      <c r="F8749" s="167" t="str">
        <f>IF('Lineær programmering opg 4'!$E$6=0,"-",(-A8749+'Lineær programmering opg 4'!$M$6)/'Lineær programmering opg 4'!$K$6*-1)</f>
        <v>-</v>
      </c>
      <c r="G8749" s="167" t="str">
        <f>IF('Lineær programmering opg 4'!$D$7=0,"-",((-A8749+'Lineær programmering opg 4'!$M$7)/'Lineær programmering opg 4'!$K$7)*-1)</f>
        <v>-</v>
      </c>
      <c r="H8749" s="167" t="str">
        <f>IF('Lineær programmering opg 4'!$C$8=0,"-",((-A8749+'Lineær programmering opg 4'!$M$8)/'Lineær programmering opg 4'!$K$8)*-1)</f>
        <v>-</v>
      </c>
      <c r="I8749" s="167" t="str">
        <f>IF('Lineær programmering opg 4'!$D$8=0,"-",'Lineær programmering opg 4'!$G$8)</f>
        <v>-</v>
      </c>
      <c r="J8749" s="295">
        <f>A8749*'Lineær programmering opg 4'!$C$11+Datatabel!C8749*'Lineær programmering opg 4'!$D$11</f>
        <v>44623.799999999712</v>
      </c>
      <c r="K8749" s="9">
        <f t="shared" si="682"/>
        <v>0</v>
      </c>
      <c r="L8749" s="9">
        <f t="shared" si="683"/>
        <v>0</v>
      </c>
    </row>
    <row r="8750" spans="1:12" ht="15" x14ac:dyDescent="0.25">
      <c r="A8750" s="167">
        <f t="shared" si="681"/>
        <v>30.07200000002312</v>
      </c>
      <c r="B8750" s="325">
        <f t="shared" si="684"/>
        <v>0.12530000000009633</v>
      </c>
      <c r="C8750" s="167">
        <f t="shared" si="680"/>
        <v>277.44599999998269</v>
      </c>
      <c r="D8750" s="167">
        <f>IF('Lineær programmering opg 4'!$M$4=0,"-",(-A8750+'Lineær programmering opg 4'!$M$4)/'Lineær programmering opg 4'!$K$4*-1)</f>
        <v>419.85599999995378</v>
      </c>
      <c r="E8750" s="167">
        <f>IF('Lineær programmering opg 4'!$M$5=0,"-",(-A8750+'Lineær programmering opg 4'!$M$5)/'Lineær programmering opg 4'!$K$5*-1)</f>
        <v>277.44599999998269</v>
      </c>
      <c r="F8750" s="167" t="str">
        <f>IF('Lineær programmering opg 4'!$E$6=0,"-",(-A8750+'Lineær programmering opg 4'!$M$6)/'Lineær programmering opg 4'!$K$6*-1)</f>
        <v>-</v>
      </c>
      <c r="G8750" s="167" t="str">
        <f>IF('Lineær programmering opg 4'!$D$7=0,"-",((-A8750+'Lineær programmering opg 4'!$M$7)/'Lineær programmering opg 4'!$K$7)*-1)</f>
        <v>-</v>
      </c>
      <c r="H8750" s="167" t="str">
        <f>IF('Lineær programmering opg 4'!$C$8=0,"-",((-A8750+'Lineær programmering opg 4'!$M$8)/'Lineær programmering opg 4'!$K$8)*-1)</f>
        <v>-</v>
      </c>
      <c r="I8750" s="167" t="str">
        <f>IF('Lineær programmering opg 4'!$D$8=0,"-",'Lineær programmering opg 4'!$G$8)</f>
        <v>-</v>
      </c>
      <c r="J8750" s="295">
        <f>A8750*'Lineær programmering opg 4'!$C$11+Datatabel!C8750*'Lineær programmering opg 4'!$D$11</f>
        <v>44624.099999999715</v>
      </c>
      <c r="K8750" s="9">
        <f t="shared" si="682"/>
        <v>0</v>
      </c>
      <c r="L8750" s="9">
        <f t="shared" si="683"/>
        <v>0</v>
      </c>
    </row>
    <row r="8751" spans="1:12" ht="15" x14ac:dyDescent="0.25">
      <c r="A8751" s="167">
        <f t="shared" si="681"/>
        <v>30.048000000023123</v>
      </c>
      <c r="B8751" s="325">
        <f t="shared" si="684"/>
        <v>0.12520000000009635</v>
      </c>
      <c r="C8751" s="167">
        <f t="shared" si="680"/>
        <v>277.46399999998266</v>
      </c>
      <c r="D8751" s="167">
        <f>IF('Lineær programmering opg 4'!$M$4=0,"-",(-A8751+'Lineær programmering opg 4'!$M$4)/'Lineær programmering opg 4'!$K$4*-1)</f>
        <v>419.90399999995373</v>
      </c>
      <c r="E8751" s="167">
        <f>IF('Lineær programmering opg 4'!$M$5=0,"-",(-A8751+'Lineær programmering opg 4'!$M$5)/'Lineær programmering opg 4'!$K$5*-1)</f>
        <v>277.46399999998266</v>
      </c>
      <c r="F8751" s="167" t="str">
        <f>IF('Lineær programmering opg 4'!$E$6=0,"-",(-A8751+'Lineær programmering opg 4'!$M$6)/'Lineær programmering opg 4'!$K$6*-1)</f>
        <v>-</v>
      </c>
      <c r="G8751" s="167" t="str">
        <f>IF('Lineær programmering opg 4'!$D$7=0,"-",((-A8751+'Lineær programmering opg 4'!$M$7)/'Lineær programmering opg 4'!$K$7)*-1)</f>
        <v>-</v>
      </c>
      <c r="H8751" s="167" t="str">
        <f>IF('Lineær programmering opg 4'!$C$8=0,"-",((-A8751+'Lineær programmering opg 4'!$M$8)/'Lineær programmering opg 4'!$K$8)*-1)</f>
        <v>-</v>
      </c>
      <c r="I8751" s="167" t="str">
        <f>IF('Lineær programmering opg 4'!$D$8=0,"-",'Lineær programmering opg 4'!$G$8)</f>
        <v>-</v>
      </c>
      <c r="J8751" s="295">
        <f>A8751*'Lineær programmering opg 4'!$C$11+Datatabel!C8751*'Lineær programmering opg 4'!$D$11</f>
        <v>44624.39999999971</v>
      </c>
      <c r="K8751" s="9">
        <f t="shared" si="682"/>
        <v>0</v>
      </c>
      <c r="L8751" s="9">
        <f t="shared" si="683"/>
        <v>0</v>
      </c>
    </row>
    <row r="8752" spans="1:12" ht="15" x14ac:dyDescent="0.25">
      <c r="A8752" s="167">
        <f t="shared" si="681"/>
        <v>30.024000000023126</v>
      </c>
      <c r="B8752" s="325">
        <f t="shared" si="684"/>
        <v>0.12510000000009636</v>
      </c>
      <c r="C8752" s="167">
        <f t="shared" si="680"/>
        <v>277.48199999998269</v>
      </c>
      <c r="D8752" s="167">
        <f>IF('Lineær programmering opg 4'!$M$4=0,"-",(-A8752+'Lineær programmering opg 4'!$M$4)/'Lineær programmering opg 4'!$K$4*-1)</f>
        <v>419.95199999995373</v>
      </c>
      <c r="E8752" s="167">
        <f>IF('Lineær programmering opg 4'!$M$5=0,"-",(-A8752+'Lineær programmering opg 4'!$M$5)/'Lineær programmering opg 4'!$K$5*-1)</f>
        <v>277.48199999998269</v>
      </c>
      <c r="F8752" s="167" t="str">
        <f>IF('Lineær programmering opg 4'!$E$6=0,"-",(-A8752+'Lineær programmering opg 4'!$M$6)/'Lineær programmering opg 4'!$K$6*-1)</f>
        <v>-</v>
      </c>
      <c r="G8752" s="167" t="str">
        <f>IF('Lineær programmering opg 4'!$D$7=0,"-",((-A8752+'Lineær programmering opg 4'!$M$7)/'Lineær programmering opg 4'!$K$7)*-1)</f>
        <v>-</v>
      </c>
      <c r="H8752" s="167" t="str">
        <f>IF('Lineær programmering opg 4'!$C$8=0,"-",((-A8752+'Lineær programmering opg 4'!$M$8)/'Lineær programmering opg 4'!$K$8)*-1)</f>
        <v>-</v>
      </c>
      <c r="I8752" s="167" t="str">
        <f>IF('Lineær programmering opg 4'!$D$8=0,"-",'Lineær programmering opg 4'!$G$8)</f>
        <v>-</v>
      </c>
      <c r="J8752" s="295">
        <f>A8752*'Lineær programmering opg 4'!$C$11+Datatabel!C8752*'Lineær programmering opg 4'!$D$11</f>
        <v>44624.699999999721</v>
      </c>
      <c r="K8752" s="9">
        <f t="shared" si="682"/>
        <v>0</v>
      </c>
      <c r="L8752" s="9">
        <f t="shared" si="683"/>
        <v>0</v>
      </c>
    </row>
    <row r="8753" spans="1:12" ht="15" x14ac:dyDescent="0.25">
      <c r="A8753" s="167">
        <f t="shared" si="681"/>
        <v>30.000000000023128</v>
      </c>
      <c r="B8753" s="325">
        <f t="shared" si="684"/>
        <v>0.12500000000009637</v>
      </c>
      <c r="C8753" s="167">
        <f t="shared" si="680"/>
        <v>277.49999999998266</v>
      </c>
      <c r="D8753" s="167">
        <f>IF('Lineær programmering opg 4'!$M$4=0,"-",(-A8753+'Lineær programmering opg 4'!$M$4)/'Lineær programmering opg 4'!$K$4*-1)</f>
        <v>419.99999999995373</v>
      </c>
      <c r="E8753" s="167">
        <f>IF('Lineær programmering opg 4'!$M$5=0,"-",(-A8753+'Lineær programmering opg 4'!$M$5)/'Lineær programmering opg 4'!$K$5*-1)</f>
        <v>277.49999999998266</v>
      </c>
      <c r="F8753" s="167" t="str">
        <f>IF('Lineær programmering opg 4'!$E$6=0,"-",(-A8753+'Lineær programmering opg 4'!$M$6)/'Lineær programmering opg 4'!$K$6*-1)</f>
        <v>-</v>
      </c>
      <c r="G8753" s="167" t="str">
        <f>IF('Lineær programmering opg 4'!$D$7=0,"-",((-A8753+'Lineær programmering opg 4'!$M$7)/'Lineær programmering opg 4'!$K$7)*-1)</f>
        <v>-</v>
      </c>
      <c r="H8753" s="167" t="str">
        <f>IF('Lineær programmering opg 4'!$C$8=0,"-",((-A8753+'Lineær programmering opg 4'!$M$8)/'Lineær programmering opg 4'!$K$8)*-1)</f>
        <v>-</v>
      </c>
      <c r="I8753" s="167" t="str">
        <f>IF('Lineær programmering opg 4'!$D$8=0,"-",'Lineær programmering opg 4'!$G$8)</f>
        <v>-</v>
      </c>
      <c r="J8753" s="295">
        <f>A8753*'Lineær programmering opg 4'!$C$11+Datatabel!C8753*'Lineær programmering opg 4'!$D$11</f>
        <v>44624.999999999716</v>
      </c>
      <c r="K8753" s="9">
        <f t="shared" si="682"/>
        <v>0</v>
      </c>
      <c r="L8753" s="9">
        <f t="shared" si="683"/>
        <v>0</v>
      </c>
    </row>
    <row r="8754" spans="1:12" ht="15" x14ac:dyDescent="0.25">
      <c r="A8754" s="167">
        <f t="shared" si="681"/>
        <v>29.976000000023127</v>
      </c>
      <c r="B8754" s="325">
        <f t="shared" si="684"/>
        <v>0.12490000000009636</v>
      </c>
      <c r="C8754" s="167">
        <f t="shared" si="680"/>
        <v>277.51799999998269</v>
      </c>
      <c r="D8754" s="167">
        <f>IF('Lineær programmering opg 4'!$M$4=0,"-",(-A8754+'Lineær programmering opg 4'!$M$4)/'Lineær programmering opg 4'!$K$4*-1)</f>
        <v>420.04799999995373</v>
      </c>
      <c r="E8754" s="167">
        <f>IF('Lineær programmering opg 4'!$M$5=0,"-",(-A8754+'Lineær programmering opg 4'!$M$5)/'Lineær programmering opg 4'!$K$5*-1)</f>
        <v>277.51799999998269</v>
      </c>
      <c r="F8754" s="167" t="str">
        <f>IF('Lineær programmering opg 4'!$E$6=0,"-",(-A8754+'Lineær programmering opg 4'!$M$6)/'Lineær programmering opg 4'!$K$6*-1)</f>
        <v>-</v>
      </c>
      <c r="G8754" s="167" t="str">
        <f>IF('Lineær programmering opg 4'!$D$7=0,"-",((-A8754+'Lineær programmering opg 4'!$M$7)/'Lineær programmering opg 4'!$K$7)*-1)</f>
        <v>-</v>
      </c>
      <c r="H8754" s="167" t="str">
        <f>IF('Lineær programmering opg 4'!$C$8=0,"-",((-A8754+'Lineær programmering opg 4'!$M$8)/'Lineær programmering opg 4'!$K$8)*-1)</f>
        <v>-</v>
      </c>
      <c r="I8754" s="167" t="str">
        <f>IF('Lineær programmering opg 4'!$D$8=0,"-",'Lineær programmering opg 4'!$G$8)</f>
        <v>-</v>
      </c>
      <c r="J8754" s="295">
        <f>A8754*'Lineær programmering opg 4'!$C$11+Datatabel!C8754*'Lineær programmering opg 4'!$D$11</f>
        <v>44625.299999999719</v>
      </c>
      <c r="K8754" s="9">
        <f t="shared" si="682"/>
        <v>0</v>
      </c>
      <c r="L8754" s="9">
        <f t="shared" si="683"/>
        <v>0</v>
      </c>
    </row>
    <row r="8755" spans="1:12" ht="15" x14ac:dyDescent="0.25">
      <c r="A8755" s="167">
        <f t="shared" si="681"/>
        <v>29.952000000023126</v>
      </c>
      <c r="B8755" s="325">
        <f t="shared" si="684"/>
        <v>0.12480000000009636</v>
      </c>
      <c r="C8755" s="167">
        <f t="shared" si="680"/>
        <v>277.53599999998266</v>
      </c>
      <c r="D8755" s="167">
        <f>IF('Lineær programmering opg 4'!$M$4=0,"-",(-A8755+'Lineær programmering opg 4'!$M$4)/'Lineær programmering opg 4'!$K$4*-1)</f>
        <v>420.09599999995373</v>
      </c>
      <c r="E8755" s="167">
        <f>IF('Lineær programmering opg 4'!$M$5=0,"-",(-A8755+'Lineær programmering opg 4'!$M$5)/'Lineær programmering opg 4'!$K$5*-1)</f>
        <v>277.53599999998266</v>
      </c>
      <c r="F8755" s="167" t="str">
        <f>IF('Lineær programmering opg 4'!$E$6=0,"-",(-A8755+'Lineær programmering opg 4'!$M$6)/'Lineær programmering opg 4'!$K$6*-1)</f>
        <v>-</v>
      </c>
      <c r="G8755" s="167" t="str">
        <f>IF('Lineær programmering opg 4'!$D$7=0,"-",((-A8755+'Lineær programmering opg 4'!$M$7)/'Lineær programmering opg 4'!$K$7)*-1)</f>
        <v>-</v>
      </c>
      <c r="H8755" s="167" t="str">
        <f>IF('Lineær programmering opg 4'!$C$8=0,"-",((-A8755+'Lineær programmering opg 4'!$M$8)/'Lineær programmering opg 4'!$K$8)*-1)</f>
        <v>-</v>
      </c>
      <c r="I8755" s="167" t="str">
        <f>IF('Lineær programmering opg 4'!$D$8=0,"-",'Lineær programmering opg 4'!$G$8)</f>
        <v>-</v>
      </c>
      <c r="J8755" s="295">
        <f>A8755*'Lineær programmering opg 4'!$C$11+Datatabel!C8755*'Lineær programmering opg 4'!$D$11</f>
        <v>44625.599999999708</v>
      </c>
      <c r="K8755" s="9">
        <f t="shared" si="682"/>
        <v>0</v>
      </c>
      <c r="L8755" s="9">
        <f t="shared" si="683"/>
        <v>0</v>
      </c>
    </row>
    <row r="8756" spans="1:12" ht="15" x14ac:dyDescent="0.25">
      <c r="A8756" s="167">
        <f t="shared" si="681"/>
        <v>29.928000000023125</v>
      </c>
      <c r="B8756" s="325">
        <f t="shared" si="684"/>
        <v>0.12470000000009636</v>
      </c>
      <c r="C8756" s="167">
        <f t="shared" si="680"/>
        <v>277.55399999998269</v>
      </c>
      <c r="D8756" s="167">
        <f>IF('Lineær programmering opg 4'!$M$4=0,"-",(-A8756+'Lineær programmering opg 4'!$M$4)/'Lineær programmering opg 4'!$K$4*-1)</f>
        <v>420.14399999995373</v>
      </c>
      <c r="E8756" s="167">
        <f>IF('Lineær programmering opg 4'!$M$5=0,"-",(-A8756+'Lineær programmering opg 4'!$M$5)/'Lineær programmering opg 4'!$K$5*-1)</f>
        <v>277.55399999998269</v>
      </c>
      <c r="F8756" s="167" t="str">
        <f>IF('Lineær programmering opg 4'!$E$6=0,"-",(-A8756+'Lineær programmering opg 4'!$M$6)/'Lineær programmering opg 4'!$K$6*-1)</f>
        <v>-</v>
      </c>
      <c r="G8756" s="167" t="str">
        <f>IF('Lineær programmering opg 4'!$D$7=0,"-",((-A8756+'Lineær programmering opg 4'!$M$7)/'Lineær programmering opg 4'!$K$7)*-1)</f>
        <v>-</v>
      </c>
      <c r="H8756" s="167" t="str">
        <f>IF('Lineær programmering opg 4'!$C$8=0,"-",((-A8756+'Lineær programmering opg 4'!$M$8)/'Lineær programmering opg 4'!$K$8)*-1)</f>
        <v>-</v>
      </c>
      <c r="I8756" s="167" t="str">
        <f>IF('Lineær programmering opg 4'!$D$8=0,"-",'Lineær programmering opg 4'!$G$8)</f>
        <v>-</v>
      </c>
      <c r="J8756" s="295">
        <f>A8756*'Lineær programmering opg 4'!$C$11+Datatabel!C8756*'Lineær programmering opg 4'!$D$11</f>
        <v>44625.89999999971</v>
      </c>
      <c r="K8756" s="9">
        <f t="shared" si="682"/>
        <v>0</v>
      </c>
      <c r="L8756" s="9">
        <f t="shared" si="683"/>
        <v>0</v>
      </c>
    </row>
    <row r="8757" spans="1:12" ht="15" x14ac:dyDescent="0.25">
      <c r="A8757" s="167">
        <f t="shared" si="681"/>
        <v>29.904000000023125</v>
      </c>
      <c r="B8757" s="325">
        <f t="shared" si="684"/>
        <v>0.12460000000009636</v>
      </c>
      <c r="C8757" s="167">
        <f t="shared" si="680"/>
        <v>277.57199999998267</v>
      </c>
      <c r="D8757" s="167">
        <f>IF('Lineær programmering opg 4'!$M$4=0,"-",(-A8757+'Lineær programmering opg 4'!$M$4)/'Lineær programmering opg 4'!$K$4*-1)</f>
        <v>420.19199999995374</v>
      </c>
      <c r="E8757" s="167">
        <f>IF('Lineær programmering opg 4'!$M$5=0,"-",(-A8757+'Lineær programmering opg 4'!$M$5)/'Lineær programmering opg 4'!$K$5*-1)</f>
        <v>277.57199999998267</v>
      </c>
      <c r="F8757" s="167" t="str">
        <f>IF('Lineær programmering opg 4'!$E$6=0,"-",(-A8757+'Lineær programmering opg 4'!$M$6)/'Lineær programmering opg 4'!$K$6*-1)</f>
        <v>-</v>
      </c>
      <c r="G8757" s="167" t="str">
        <f>IF('Lineær programmering opg 4'!$D$7=0,"-",((-A8757+'Lineær programmering opg 4'!$M$7)/'Lineær programmering opg 4'!$K$7)*-1)</f>
        <v>-</v>
      </c>
      <c r="H8757" s="167" t="str">
        <f>IF('Lineær programmering opg 4'!$C$8=0,"-",((-A8757+'Lineær programmering opg 4'!$M$8)/'Lineær programmering opg 4'!$K$8)*-1)</f>
        <v>-</v>
      </c>
      <c r="I8757" s="167" t="str">
        <f>IF('Lineær programmering opg 4'!$D$8=0,"-",'Lineær programmering opg 4'!$G$8)</f>
        <v>-</v>
      </c>
      <c r="J8757" s="295">
        <f>A8757*'Lineær programmering opg 4'!$C$11+Datatabel!C8757*'Lineær programmering opg 4'!$D$11</f>
        <v>44626.199999999713</v>
      </c>
      <c r="K8757" s="9">
        <f t="shared" si="682"/>
        <v>0</v>
      </c>
      <c r="L8757" s="9">
        <f t="shared" si="683"/>
        <v>0</v>
      </c>
    </row>
    <row r="8758" spans="1:12" ht="15" x14ac:dyDescent="0.25">
      <c r="A8758" s="167">
        <f t="shared" si="681"/>
        <v>29.880000000023124</v>
      </c>
      <c r="B8758" s="325">
        <f t="shared" si="684"/>
        <v>0.12450000000009635</v>
      </c>
      <c r="C8758" s="167">
        <f t="shared" si="680"/>
        <v>277.58999999998269</v>
      </c>
      <c r="D8758" s="167">
        <f>IF('Lineær programmering opg 4'!$M$4=0,"-",(-A8758+'Lineær programmering opg 4'!$M$4)/'Lineær programmering opg 4'!$K$4*-1)</f>
        <v>420.23999999995374</v>
      </c>
      <c r="E8758" s="167">
        <f>IF('Lineær programmering opg 4'!$M$5=0,"-",(-A8758+'Lineær programmering opg 4'!$M$5)/'Lineær programmering opg 4'!$K$5*-1)</f>
        <v>277.58999999998269</v>
      </c>
      <c r="F8758" s="167" t="str">
        <f>IF('Lineær programmering opg 4'!$E$6=0,"-",(-A8758+'Lineær programmering opg 4'!$M$6)/'Lineær programmering opg 4'!$K$6*-1)</f>
        <v>-</v>
      </c>
      <c r="G8758" s="167" t="str">
        <f>IF('Lineær programmering opg 4'!$D$7=0,"-",((-A8758+'Lineær programmering opg 4'!$M$7)/'Lineær programmering opg 4'!$K$7)*-1)</f>
        <v>-</v>
      </c>
      <c r="H8758" s="167" t="str">
        <f>IF('Lineær programmering opg 4'!$C$8=0,"-",((-A8758+'Lineær programmering opg 4'!$M$8)/'Lineær programmering opg 4'!$K$8)*-1)</f>
        <v>-</v>
      </c>
      <c r="I8758" s="167" t="str">
        <f>IF('Lineær programmering opg 4'!$D$8=0,"-",'Lineær programmering opg 4'!$G$8)</f>
        <v>-</v>
      </c>
      <c r="J8758" s="295">
        <f>A8758*'Lineær programmering opg 4'!$C$11+Datatabel!C8758*'Lineær programmering opg 4'!$D$11</f>
        <v>44626.499999999716</v>
      </c>
      <c r="K8758" s="9">
        <f t="shared" si="682"/>
        <v>0</v>
      </c>
      <c r="L8758" s="9">
        <f t="shared" si="683"/>
        <v>0</v>
      </c>
    </row>
    <row r="8759" spans="1:12" ht="15" x14ac:dyDescent="0.25">
      <c r="A8759" s="167">
        <f t="shared" si="681"/>
        <v>29.856000000023123</v>
      </c>
      <c r="B8759" s="325">
        <f t="shared" si="684"/>
        <v>0.12440000000009635</v>
      </c>
      <c r="C8759" s="167">
        <f t="shared" si="680"/>
        <v>277.60799999998267</v>
      </c>
      <c r="D8759" s="167">
        <f>IF('Lineær programmering opg 4'!$M$4=0,"-",(-A8759+'Lineær programmering opg 4'!$M$4)/'Lineær programmering opg 4'!$K$4*-1)</f>
        <v>420.28799999995374</v>
      </c>
      <c r="E8759" s="167">
        <f>IF('Lineær programmering opg 4'!$M$5=0,"-",(-A8759+'Lineær programmering opg 4'!$M$5)/'Lineær programmering opg 4'!$K$5*-1)</f>
        <v>277.60799999998267</v>
      </c>
      <c r="F8759" s="167" t="str">
        <f>IF('Lineær programmering opg 4'!$E$6=0,"-",(-A8759+'Lineær programmering opg 4'!$M$6)/'Lineær programmering opg 4'!$K$6*-1)</f>
        <v>-</v>
      </c>
      <c r="G8759" s="167" t="str">
        <f>IF('Lineær programmering opg 4'!$D$7=0,"-",((-A8759+'Lineær programmering opg 4'!$M$7)/'Lineær programmering opg 4'!$K$7)*-1)</f>
        <v>-</v>
      </c>
      <c r="H8759" s="167" t="str">
        <f>IF('Lineær programmering opg 4'!$C$8=0,"-",((-A8759+'Lineær programmering opg 4'!$M$8)/'Lineær programmering opg 4'!$K$8)*-1)</f>
        <v>-</v>
      </c>
      <c r="I8759" s="167" t="str">
        <f>IF('Lineær programmering opg 4'!$D$8=0,"-",'Lineær programmering opg 4'!$G$8)</f>
        <v>-</v>
      </c>
      <c r="J8759" s="295">
        <f>A8759*'Lineær programmering opg 4'!$C$11+Datatabel!C8759*'Lineær programmering opg 4'!$D$11</f>
        <v>44626.799999999712</v>
      </c>
      <c r="K8759" s="9">
        <f t="shared" si="682"/>
        <v>0</v>
      </c>
      <c r="L8759" s="9">
        <f t="shared" si="683"/>
        <v>0</v>
      </c>
    </row>
    <row r="8760" spans="1:12" ht="15" x14ac:dyDescent="0.25">
      <c r="A8760" s="167">
        <f t="shared" si="681"/>
        <v>29.832000000023122</v>
      </c>
      <c r="B8760" s="325">
        <f t="shared" si="684"/>
        <v>0.12430000000009635</v>
      </c>
      <c r="C8760" s="167">
        <f t="shared" si="680"/>
        <v>277.6259999999827</v>
      </c>
      <c r="D8760" s="167">
        <f>IF('Lineær programmering opg 4'!$M$4=0,"-",(-A8760+'Lineær programmering opg 4'!$M$4)/'Lineær programmering opg 4'!$K$4*-1)</f>
        <v>420.33599999995374</v>
      </c>
      <c r="E8760" s="167">
        <f>IF('Lineær programmering opg 4'!$M$5=0,"-",(-A8760+'Lineær programmering opg 4'!$M$5)/'Lineær programmering opg 4'!$K$5*-1)</f>
        <v>277.6259999999827</v>
      </c>
      <c r="F8760" s="167" t="str">
        <f>IF('Lineær programmering opg 4'!$E$6=0,"-",(-A8760+'Lineær programmering opg 4'!$M$6)/'Lineær programmering opg 4'!$K$6*-1)</f>
        <v>-</v>
      </c>
      <c r="G8760" s="167" t="str">
        <f>IF('Lineær programmering opg 4'!$D$7=0,"-",((-A8760+'Lineær programmering opg 4'!$M$7)/'Lineær programmering opg 4'!$K$7)*-1)</f>
        <v>-</v>
      </c>
      <c r="H8760" s="167" t="str">
        <f>IF('Lineær programmering opg 4'!$C$8=0,"-",((-A8760+'Lineær programmering opg 4'!$M$8)/'Lineær programmering opg 4'!$K$8)*-1)</f>
        <v>-</v>
      </c>
      <c r="I8760" s="167" t="str">
        <f>IF('Lineær programmering opg 4'!$D$8=0,"-",'Lineær programmering opg 4'!$G$8)</f>
        <v>-</v>
      </c>
      <c r="J8760" s="295">
        <f>A8760*'Lineær programmering opg 4'!$C$11+Datatabel!C8760*'Lineær programmering opg 4'!$D$11</f>
        <v>44627.099999999715</v>
      </c>
      <c r="K8760" s="9">
        <f t="shared" si="682"/>
        <v>0</v>
      </c>
      <c r="L8760" s="9">
        <f t="shared" si="683"/>
        <v>0</v>
      </c>
    </row>
    <row r="8761" spans="1:12" ht="15" x14ac:dyDescent="0.25">
      <c r="A8761" s="167">
        <f t="shared" si="681"/>
        <v>29.808000000023121</v>
      </c>
      <c r="B8761" s="325">
        <f t="shared" si="684"/>
        <v>0.12420000000009634</v>
      </c>
      <c r="C8761" s="167">
        <f t="shared" si="680"/>
        <v>277.64399999998267</v>
      </c>
      <c r="D8761" s="167">
        <f>IF('Lineær programmering opg 4'!$M$4=0,"-",(-A8761+'Lineær programmering opg 4'!$M$4)/'Lineær programmering opg 4'!$K$4*-1)</f>
        <v>420.38399999995374</v>
      </c>
      <c r="E8761" s="167">
        <f>IF('Lineær programmering opg 4'!$M$5=0,"-",(-A8761+'Lineær programmering opg 4'!$M$5)/'Lineær programmering opg 4'!$K$5*-1)</f>
        <v>277.64399999998267</v>
      </c>
      <c r="F8761" s="167" t="str">
        <f>IF('Lineær programmering opg 4'!$E$6=0,"-",(-A8761+'Lineær programmering opg 4'!$M$6)/'Lineær programmering opg 4'!$K$6*-1)</f>
        <v>-</v>
      </c>
      <c r="G8761" s="167" t="str">
        <f>IF('Lineær programmering opg 4'!$D$7=0,"-",((-A8761+'Lineær programmering opg 4'!$M$7)/'Lineær programmering opg 4'!$K$7)*-1)</f>
        <v>-</v>
      </c>
      <c r="H8761" s="167" t="str">
        <f>IF('Lineær programmering opg 4'!$C$8=0,"-",((-A8761+'Lineær programmering opg 4'!$M$8)/'Lineær programmering opg 4'!$K$8)*-1)</f>
        <v>-</v>
      </c>
      <c r="I8761" s="167" t="str">
        <f>IF('Lineær programmering opg 4'!$D$8=0,"-",'Lineær programmering opg 4'!$G$8)</f>
        <v>-</v>
      </c>
      <c r="J8761" s="295">
        <f>A8761*'Lineær programmering opg 4'!$C$11+Datatabel!C8761*'Lineær programmering opg 4'!$D$11</f>
        <v>44627.39999999971</v>
      </c>
      <c r="K8761" s="9">
        <f t="shared" si="682"/>
        <v>0</v>
      </c>
      <c r="L8761" s="9">
        <f t="shared" si="683"/>
        <v>0</v>
      </c>
    </row>
    <row r="8762" spans="1:12" ht="15" x14ac:dyDescent="0.25">
      <c r="A8762" s="167">
        <f t="shared" si="681"/>
        <v>29.784000000023124</v>
      </c>
      <c r="B8762" s="325">
        <f t="shared" si="684"/>
        <v>0.12410000000009634</v>
      </c>
      <c r="C8762" s="167">
        <f t="shared" si="680"/>
        <v>277.6619999999827</v>
      </c>
      <c r="D8762" s="167">
        <f>IF('Lineær programmering opg 4'!$M$4=0,"-",(-A8762+'Lineær programmering opg 4'!$M$4)/'Lineær programmering opg 4'!$K$4*-1)</f>
        <v>420.43199999995375</v>
      </c>
      <c r="E8762" s="167">
        <f>IF('Lineær programmering opg 4'!$M$5=0,"-",(-A8762+'Lineær programmering opg 4'!$M$5)/'Lineær programmering opg 4'!$K$5*-1)</f>
        <v>277.6619999999827</v>
      </c>
      <c r="F8762" s="167" t="str">
        <f>IF('Lineær programmering opg 4'!$E$6=0,"-",(-A8762+'Lineær programmering opg 4'!$M$6)/'Lineær programmering opg 4'!$K$6*-1)</f>
        <v>-</v>
      </c>
      <c r="G8762" s="167" t="str">
        <f>IF('Lineær programmering opg 4'!$D$7=0,"-",((-A8762+'Lineær programmering opg 4'!$M$7)/'Lineær programmering opg 4'!$K$7)*-1)</f>
        <v>-</v>
      </c>
      <c r="H8762" s="167" t="str">
        <f>IF('Lineær programmering opg 4'!$C$8=0,"-",((-A8762+'Lineær programmering opg 4'!$M$8)/'Lineær programmering opg 4'!$K$8)*-1)</f>
        <v>-</v>
      </c>
      <c r="I8762" s="167" t="str">
        <f>IF('Lineær programmering opg 4'!$D$8=0,"-",'Lineær programmering opg 4'!$G$8)</f>
        <v>-</v>
      </c>
      <c r="J8762" s="295">
        <f>A8762*'Lineær programmering opg 4'!$C$11+Datatabel!C8762*'Lineær programmering opg 4'!$D$11</f>
        <v>44627.699999999721</v>
      </c>
      <c r="K8762" s="9">
        <f t="shared" si="682"/>
        <v>0</v>
      </c>
      <c r="L8762" s="9">
        <f t="shared" si="683"/>
        <v>0</v>
      </c>
    </row>
    <row r="8763" spans="1:12" ht="15" x14ac:dyDescent="0.25">
      <c r="A8763" s="167">
        <f t="shared" si="681"/>
        <v>29.760000000023123</v>
      </c>
      <c r="B8763" s="325">
        <f t="shared" si="684"/>
        <v>0.12400000000009634</v>
      </c>
      <c r="C8763" s="167">
        <f t="shared" si="680"/>
        <v>277.67999999998267</v>
      </c>
      <c r="D8763" s="167">
        <f>IF('Lineær programmering opg 4'!$M$4=0,"-",(-A8763+'Lineær programmering opg 4'!$M$4)/'Lineær programmering opg 4'!$K$4*-1)</f>
        <v>420.47999999995375</v>
      </c>
      <c r="E8763" s="167">
        <f>IF('Lineær programmering opg 4'!$M$5=0,"-",(-A8763+'Lineær programmering opg 4'!$M$5)/'Lineær programmering opg 4'!$K$5*-1)</f>
        <v>277.67999999998267</v>
      </c>
      <c r="F8763" s="167" t="str">
        <f>IF('Lineær programmering opg 4'!$E$6=0,"-",(-A8763+'Lineær programmering opg 4'!$M$6)/'Lineær programmering opg 4'!$K$6*-1)</f>
        <v>-</v>
      </c>
      <c r="G8763" s="167" t="str">
        <f>IF('Lineær programmering opg 4'!$D$7=0,"-",((-A8763+'Lineær programmering opg 4'!$M$7)/'Lineær programmering opg 4'!$K$7)*-1)</f>
        <v>-</v>
      </c>
      <c r="H8763" s="167" t="str">
        <f>IF('Lineær programmering opg 4'!$C$8=0,"-",((-A8763+'Lineær programmering opg 4'!$M$8)/'Lineær programmering opg 4'!$K$8)*-1)</f>
        <v>-</v>
      </c>
      <c r="I8763" s="167" t="str">
        <f>IF('Lineær programmering opg 4'!$D$8=0,"-",'Lineær programmering opg 4'!$G$8)</f>
        <v>-</v>
      </c>
      <c r="J8763" s="295">
        <f>A8763*'Lineær programmering opg 4'!$C$11+Datatabel!C8763*'Lineær programmering opg 4'!$D$11</f>
        <v>44627.999999999716</v>
      </c>
      <c r="K8763" s="9">
        <f t="shared" si="682"/>
        <v>0</v>
      </c>
      <c r="L8763" s="9">
        <f t="shared" si="683"/>
        <v>0</v>
      </c>
    </row>
    <row r="8764" spans="1:12" ht="15" x14ac:dyDescent="0.25">
      <c r="A8764" s="167">
        <f t="shared" si="681"/>
        <v>29.736000000023122</v>
      </c>
      <c r="B8764" s="325">
        <f t="shared" si="684"/>
        <v>0.12390000000009634</v>
      </c>
      <c r="C8764" s="167">
        <f t="shared" si="680"/>
        <v>277.6979999999827</v>
      </c>
      <c r="D8764" s="167">
        <f>IF('Lineær programmering opg 4'!$M$4=0,"-",(-A8764+'Lineær programmering opg 4'!$M$4)/'Lineær programmering opg 4'!$K$4*-1)</f>
        <v>420.52799999995375</v>
      </c>
      <c r="E8764" s="167">
        <f>IF('Lineær programmering opg 4'!$M$5=0,"-",(-A8764+'Lineær programmering opg 4'!$M$5)/'Lineær programmering opg 4'!$K$5*-1)</f>
        <v>277.6979999999827</v>
      </c>
      <c r="F8764" s="167" t="str">
        <f>IF('Lineær programmering opg 4'!$E$6=0,"-",(-A8764+'Lineær programmering opg 4'!$M$6)/'Lineær programmering opg 4'!$K$6*-1)</f>
        <v>-</v>
      </c>
      <c r="G8764" s="167" t="str">
        <f>IF('Lineær programmering opg 4'!$D$7=0,"-",((-A8764+'Lineær programmering opg 4'!$M$7)/'Lineær programmering opg 4'!$K$7)*-1)</f>
        <v>-</v>
      </c>
      <c r="H8764" s="167" t="str">
        <f>IF('Lineær programmering opg 4'!$C$8=0,"-",((-A8764+'Lineær programmering opg 4'!$M$8)/'Lineær programmering opg 4'!$K$8)*-1)</f>
        <v>-</v>
      </c>
      <c r="I8764" s="167" t="str">
        <f>IF('Lineær programmering opg 4'!$D$8=0,"-",'Lineær programmering opg 4'!$G$8)</f>
        <v>-</v>
      </c>
      <c r="J8764" s="295">
        <f>A8764*'Lineær programmering opg 4'!$C$11+Datatabel!C8764*'Lineær programmering opg 4'!$D$11</f>
        <v>44628.299999999719</v>
      </c>
      <c r="K8764" s="9">
        <f t="shared" si="682"/>
        <v>0</v>
      </c>
      <c r="L8764" s="9">
        <f t="shared" si="683"/>
        <v>0</v>
      </c>
    </row>
    <row r="8765" spans="1:12" ht="15" x14ac:dyDescent="0.25">
      <c r="A8765" s="167">
        <f t="shared" si="681"/>
        <v>29.712000000023121</v>
      </c>
      <c r="B8765" s="325">
        <f t="shared" si="684"/>
        <v>0.12380000000009633</v>
      </c>
      <c r="C8765" s="167">
        <f t="shared" si="680"/>
        <v>277.71599999998267</v>
      </c>
      <c r="D8765" s="167">
        <f>IF('Lineær programmering opg 4'!$M$4=0,"-",(-A8765+'Lineær programmering opg 4'!$M$4)/'Lineær programmering opg 4'!$K$4*-1)</f>
        <v>420.57599999995375</v>
      </c>
      <c r="E8765" s="167">
        <f>IF('Lineær programmering opg 4'!$M$5=0,"-",(-A8765+'Lineær programmering opg 4'!$M$5)/'Lineær programmering opg 4'!$K$5*-1)</f>
        <v>277.71599999998267</v>
      </c>
      <c r="F8765" s="167" t="str">
        <f>IF('Lineær programmering opg 4'!$E$6=0,"-",(-A8765+'Lineær programmering opg 4'!$M$6)/'Lineær programmering opg 4'!$K$6*-1)</f>
        <v>-</v>
      </c>
      <c r="G8765" s="167" t="str">
        <f>IF('Lineær programmering opg 4'!$D$7=0,"-",((-A8765+'Lineær programmering opg 4'!$M$7)/'Lineær programmering opg 4'!$K$7)*-1)</f>
        <v>-</v>
      </c>
      <c r="H8765" s="167" t="str">
        <f>IF('Lineær programmering opg 4'!$C$8=0,"-",((-A8765+'Lineær programmering opg 4'!$M$8)/'Lineær programmering opg 4'!$K$8)*-1)</f>
        <v>-</v>
      </c>
      <c r="I8765" s="167" t="str">
        <f>IF('Lineær programmering opg 4'!$D$8=0,"-",'Lineær programmering opg 4'!$G$8)</f>
        <v>-</v>
      </c>
      <c r="J8765" s="295">
        <f>A8765*'Lineær programmering opg 4'!$C$11+Datatabel!C8765*'Lineær programmering opg 4'!$D$11</f>
        <v>44628.599999999715</v>
      </c>
      <c r="K8765" s="9">
        <f t="shared" si="682"/>
        <v>0</v>
      </c>
      <c r="L8765" s="9">
        <f t="shared" si="683"/>
        <v>0</v>
      </c>
    </row>
    <row r="8766" spans="1:12" ht="15" x14ac:dyDescent="0.25">
      <c r="A8766" s="167">
        <f t="shared" si="681"/>
        <v>29.68800000002312</v>
      </c>
      <c r="B8766" s="325">
        <f t="shared" si="684"/>
        <v>0.12370000000009633</v>
      </c>
      <c r="C8766" s="167">
        <f t="shared" si="680"/>
        <v>277.7339999999827</v>
      </c>
      <c r="D8766" s="167">
        <f>IF('Lineær programmering opg 4'!$M$4=0,"-",(-A8766+'Lineær programmering opg 4'!$M$4)/'Lineær programmering opg 4'!$K$4*-1)</f>
        <v>420.62399999995375</v>
      </c>
      <c r="E8766" s="167">
        <f>IF('Lineær programmering opg 4'!$M$5=0,"-",(-A8766+'Lineær programmering opg 4'!$M$5)/'Lineær programmering opg 4'!$K$5*-1)</f>
        <v>277.7339999999827</v>
      </c>
      <c r="F8766" s="167" t="str">
        <f>IF('Lineær programmering opg 4'!$E$6=0,"-",(-A8766+'Lineær programmering opg 4'!$M$6)/'Lineær programmering opg 4'!$K$6*-1)</f>
        <v>-</v>
      </c>
      <c r="G8766" s="167" t="str">
        <f>IF('Lineær programmering opg 4'!$D$7=0,"-",((-A8766+'Lineær programmering opg 4'!$M$7)/'Lineær programmering opg 4'!$K$7)*-1)</f>
        <v>-</v>
      </c>
      <c r="H8766" s="167" t="str">
        <f>IF('Lineær programmering opg 4'!$C$8=0,"-",((-A8766+'Lineær programmering opg 4'!$M$8)/'Lineær programmering opg 4'!$K$8)*-1)</f>
        <v>-</v>
      </c>
      <c r="I8766" s="167" t="str">
        <f>IF('Lineær programmering opg 4'!$D$8=0,"-",'Lineær programmering opg 4'!$G$8)</f>
        <v>-</v>
      </c>
      <c r="J8766" s="295">
        <f>A8766*'Lineær programmering opg 4'!$C$11+Datatabel!C8766*'Lineær programmering opg 4'!$D$11</f>
        <v>44628.899999999718</v>
      </c>
      <c r="K8766" s="9">
        <f t="shared" si="682"/>
        <v>0</v>
      </c>
      <c r="L8766" s="9">
        <f t="shared" si="683"/>
        <v>0</v>
      </c>
    </row>
    <row r="8767" spans="1:12" ht="15" x14ac:dyDescent="0.25">
      <c r="A8767" s="167">
        <f t="shared" si="681"/>
        <v>29.664000000023119</v>
      </c>
      <c r="B8767" s="325">
        <f t="shared" si="684"/>
        <v>0.12360000000009633</v>
      </c>
      <c r="C8767" s="167">
        <f t="shared" si="680"/>
        <v>277.75199999998267</v>
      </c>
      <c r="D8767" s="167">
        <f>IF('Lineær programmering opg 4'!$M$4=0,"-",(-A8767+'Lineær programmering opg 4'!$M$4)/'Lineær programmering opg 4'!$K$4*-1)</f>
        <v>420.67199999995375</v>
      </c>
      <c r="E8767" s="167">
        <f>IF('Lineær programmering opg 4'!$M$5=0,"-",(-A8767+'Lineær programmering opg 4'!$M$5)/'Lineær programmering opg 4'!$K$5*-1)</f>
        <v>277.75199999998267</v>
      </c>
      <c r="F8767" s="167" t="str">
        <f>IF('Lineær programmering opg 4'!$E$6=0,"-",(-A8767+'Lineær programmering opg 4'!$M$6)/'Lineær programmering opg 4'!$K$6*-1)</f>
        <v>-</v>
      </c>
      <c r="G8767" s="167" t="str">
        <f>IF('Lineær programmering opg 4'!$D$7=0,"-",((-A8767+'Lineær programmering opg 4'!$M$7)/'Lineær programmering opg 4'!$K$7)*-1)</f>
        <v>-</v>
      </c>
      <c r="H8767" s="167" t="str">
        <f>IF('Lineær programmering opg 4'!$C$8=0,"-",((-A8767+'Lineær programmering opg 4'!$M$8)/'Lineær programmering opg 4'!$K$8)*-1)</f>
        <v>-</v>
      </c>
      <c r="I8767" s="167" t="str">
        <f>IF('Lineær programmering opg 4'!$D$8=0,"-",'Lineær programmering opg 4'!$G$8)</f>
        <v>-</v>
      </c>
      <c r="J8767" s="295">
        <f>A8767*'Lineær programmering opg 4'!$C$11+Datatabel!C8767*'Lineær programmering opg 4'!$D$11</f>
        <v>44629.199999999713</v>
      </c>
      <c r="K8767" s="9">
        <f t="shared" si="682"/>
        <v>0</v>
      </c>
      <c r="L8767" s="9">
        <f t="shared" si="683"/>
        <v>0</v>
      </c>
    </row>
    <row r="8768" spans="1:12" ht="15" x14ac:dyDescent="0.25">
      <c r="A8768" s="167">
        <f t="shared" si="681"/>
        <v>29.640000000023118</v>
      </c>
      <c r="B8768" s="325">
        <f t="shared" si="684"/>
        <v>0.12350000000009632</v>
      </c>
      <c r="C8768" s="167">
        <f t="shared" si="680"/>
        <v>277.7699999999827</v>
      </c>
      <c r="D8768" s="167">
        <f>IF('Lineær programmering opg 4'!$M$4=0,"-",(-A8768+'Lineær programmering opg 4'!$M$4)/'Lineær programmering opg 4'!$K$4*-1)</f>
        <v>420.71999999995376</v>
      </c>
      <c r="E8768" s="167">
        <f>IF('Lineær programmering opg 4'!$M$5=0,"-",(-A8768+'Lineær programmering opg 4'!$M$5)/'Lineær programmering opg 4'!$K$5*-1)</f>
        <v>277.7699999999827</v>
      </c>
      <c r="F8768" s="167" t="str">
        <f>IF('Lineær programmering opg 4'!$E$6=0,"-",(-A8768+'Lineær programmering opg 4'!$M$6)/'Lineær programmering opg 4'!$K$6*-1)</f>
        <v>-</v>
      </c>
      <c r="G8768" s="167" t="str">
        <f>IF('Lineær programmering opg 4'!$D$7=0,"-",((-A8768+'Lineær programmering opg 4'!$M$7)/'Lineær programmering opg 4'!$K$7)*-1)</f>
        <v>-</v>
      </c>
      <c r="H8768" s="167" t="str">
        <f>IF('Lineær programmering opg 4'!$C$8=0,"-",((-A8768+'Lineær programmering opg 4'!$M$8)/'Lineær programmering opg 4'!$K$8)*-1)</f>
        <v>-</v>
      </c>
      <c r="I8768" s="167" t="str">
        <f>IF('Lineær programmering opg 4'!$D$8=0,"-",'Lineær programmering opg 4'!$G$8)</f>
        <v>-</v>
      </c>
      <c r="J8768" s="295">
        <f>A8768*'Lineær programmering opg 4'!$C$11+Datatabel!C8768*'Lineær programmering opg 4'!$D$11</f>
        <v>44629.499999999716</v>
      </c>
      <c r="K8768" s="9">
        <f t="shared" si="682"/>
        <v>0</v>
      </c>
      <c r="L8768" s="9">
        <f t="shared" si="683"/>
        <v>0</v>
      </c>
    </row>
    <row r="8769" spans="1:12" ht="15" x14ac:dyDescent="0.25">
      <c r="A8769" s="167">
        <f t="shared" si="681"/>
        <v>29.616000000023117</v>
      </c>
      <c r="B8769" s="325">
        <f t="shared" si="684"/>
        <v>0.12340000000009632</v>
      </c>
      <c r="C8769" s="167">
        <f t="shared" si="680"/>
        <v>277.78799999998267</v>
      </c>
      <c r="D8769" s="167">
        <f>IF('Lineær programmering opg 4'!$M$4=0,"-",(-A8769+'Lineær programmering opg 4'!$M$4)/'Lineær programmering opg 4'!$K$4*-1)</f>
        <v>420.76799999995376</v>
      </c>
      <c r="E8769" s="167">
        <f>IF('Lineær programmering opg 4'!$M$5=0,"-",(-A8769+'Lineær programmering opg 4'!$M$5)/'Lineær programmering opg 4'!$K$5*-1)</f>
        <v>277.78799999998267</v>
      </c>
      <c r="F8769" s="167" t="str">
        <f>IF('Lineær programmering opg 4'!$E$6=0,"-",(-A8769+'Lineær programmering opg 4'!$M$6)/'Lineær programmering opg 4'!$K$6*-1)</f>
        <v>-</v>
      </c>
      <c r="G8769" s="167" t="str">
        <f>IF('Lineær programmering opg 4'!$D$7=0,"-",((-A8769+'Lineær programmering opg 4'!$M$7)/'Lineær programmering opg 4'!$K$7)*-1)</f>
        <v>-</v>
      </c>
      <c r="H8769" s="167" t="str">
        <f>IF('Lineær programmering opg 4'!$C$8=0,"-",((-A8769+'Lineær programmering opg 4'!$M$8)/'Lineær programmering opg 4'!$K$8)*-1)</f>
        <v>-</v>
      </c>
      <c r="I8769" s="167" t="str">
        <f>IF('Lineær programmering opg 4'!$D$8=0,"-",'Lineær programmering opg 4'!$G$8)</f>
        <v>-</v>
      </c>
      <c r="J8769" s="295">
        <f>A8769*'Lineær programmering opg 4'!$C$11+Datatabel!C8769*'Lineær programmering opg 4'!$D$11</f>
        <v>44629.799999999712</v>
      </c>
      <c r="K8769" s="9">
        <f t="shared" si="682"/>
        <v>0</v>
      </c>
      <c r="L8769" s="9">
        <f t="shared" si="683"/>
        <v>0</v>
      </c>
    </row>
    <row r="8770" spans="1:12" ht="15" x14ac:dyDescent="0.25">
      <c r="A8770" s="167">
        <f t="shared" si="681"/>
        <v>29.592000000023116</v>
      </c>
      <c r="B8770" s="325">
        <f t="shared" si="684"/>
        <v>0.12330000000009632</v>
      </c>
      <c r="C8770" s="167">
        <f t="shared" si="680"/>
        <v>277.8059999999827</v>
      </c>
      <c r="D8770" s="167">
        <f>IF('Lineær programmering opg 4'!$M$4=0,"-",(-A8770+'Lineær programmering opg 4'!$M$4)/'Lineær programmering opg 4'!$K$4*-1)</f>
        <v>420.81599999995376</v>
      </c>
      <c r="E8770" s="167">
        <f>IF('Lineær programmering opg 4'!$M$5=0,"-",(-A8770+'Lineær programmering opg 4'!$M$5)/'Lineær programmering opg 4'!$K$5*-1)</f>
        <v>277.8059999999827</v>
      </c>
      <c r="F8770" s="167" t="str">
        <f>IF('Lineær programmering opg 4'!$E$6=0,"-",(-A8770+'Lineær programmering opg 4'!$M$6)/'Lineær programmering opg 4'!$K$6*-1)</f>
        <v>-</v>
      </c>
      <c r="G8770" s="167" t="str">
        <f>IF('Lineær programmering opg 4'!$D$7=0,"-",((-A8770+'Lineær programmering opg 4'!$M$7)/'Lineær programmering opg 4'!$K$7)*-1)</f>
        <v>-</v>
      </c>
      <c r="H8770" s="167" t="str">
        <f>IF('Lineær programmering opg 4'!$C$8=0,"-",((-A8770+'Lineær programmering opg 4'!$M$8)/'Lineær programmering opg 4'!$K$8)*-1)</f>
        <v>-</v>
      </c>
      <c r="I8770" s="167" t="str">
        <f>IF('Lineær programmering opg 4'!$D$8=0,"-",'Lineær programmering opg 4'!$G$8)</f>
        <v>-</v>
      </c>
      <c r="J8770" s="295">
        <f>A8770*'Lineær programmering opg 4'!$C$11+Datatabel!C8770*'Lineær programmering opg 4'!$D$11</f>
        <v>44630.099999999715</v>
      </c>
      <c r="K8770" s="9">
        <f t="shared" si="682"/>
        <v>0</v>
      </c>
      <c r="L8770" s="9">
        <f t="shared" si="683"/>
        <v>0</v>
      </c>
    </row>
    <row r="8771" spans="1:12" ht="15" x14ac:dyDescent="0.25">
      <c r="A8771" s="167">
        <f t="shared" si="681"/>
        <v>29.568000000023115</v>
      </c>
      <c r="B8771" s="325">
        <f t="shared" si="684"/>
        <v>0.12320000000009632</v>
      </c>
      <c r="C8771" s="167">
        <f t="shared" ref="C8771:C8834" si="685">MIN(D8771,E8771,F8771,G8771,H8771,I8771)</f>
        <v>277.82399999998268</v>
      </c>
      <c r="D8771" s="167">
        <f>IF('Lineær programmering opg 4'!$M$4=0,"-",(-A8771+'Lineær programmering opg 4'!$M$4)/'Lineær programmering opg 4'!$K$4*-1)</f>
        <v>420.86399999995376</v>
      </c>
      <c r="E8771" s="167">
        <f>IF('Lineær programmering opg 4'!$M$5=0,"-",(-A8771+'Lineær programmering opg 4'!$M$5)/'Lineær programmering opg 4'!$K$5*-1)</f>
        <v>277.82399999998268</v>
      </c>
      <c r="F8771" s="167" t="str">
        <f>IF('Lineær programmering opg 4'!$E$6=0,"-",(-A8771+'Lineær programmering opg 4'!$M$6)/'Lineær programmering opg 4'!$K$6*-1)</f>
        <v>-</v>
      </c>
      <c r="G8771" s="167" t="str">
        <f>IF('Lineær programmering opg 4'!$D$7=0,"-",((-A8771+'Lineær programmering opg 4'!$M$7)/'Lineær programmering opg 4'!$K$7)*-1)</f>
        <v>-</v>
      </c>
      <c r="H8771" s="167" t="str">
        <f>IF('Lineær programmering opg 4'!$C$8=0,"-",((-A8771+'Lineær programmering opg 4'!$M$8)/'Lineær programmering opg 4'!$K$8)*-1)</f>
        <v>-</v>
      </c>
      <c r="I8771" s="167" t="str">
        <f>IF('Lineær programmering opg 4'!$D$8=0,"-",'Lineær programmering opg 4'!$G$8)</f>
        <v>-</v>
      </c>
      <c r="J8771" s="295">
        <f>A8771*'Lineær programmering opg 4'!$C$11+Datatabel!C8771*'Lineær programmering opg 4'!$D$11</f>
        <v>44630.39999999971</v>
      </c>
      <c r="K8771" s="9">
        <f t="shared" si="682"/>
        <v>0</v>
      </c>
      <c r="L8771" s="9">
        <f t="shared" si="683"/>
        <v>0</v>
      </c>
    </row>
    <row r="8772" spans="1:12" ht="15" x14ac:dyDescent="0.25">
      <c r="A8772" s="167">
        <f t="shared" ref="A8772:A8835" si="686">$A$3*B8772</f>
        <v>29.544000000023114</v>
      </c>
      <c r="B8772" s="325">
        <f t="shared" si="684"/>
        <v>0.12310000000009631</v>
      </c>
      <c r="C8772" s="167">
        <f t="shared" si="685"/>
        <v>277.8419999999827</v>
      </c>
      <c r="D8772" s="167">
        <f>IF('Lineær programmering opg 4'!$M$4=0,"-",(-A8772+'Lineær programmering opg 4'!$M$4)/'Lineær programmering opg 4'!$K$4*-1)</f>
        <v>420.91199999995376</v>
      </c>
      <c r="E8772" s="167">
        <f>IF('Lineær programmering opg 4'!$M$5=0,"-",(-A8772+'Lineær programmering opg 4'!$M$5)/'Lineær programmering opg 4'!$K$5*-1)</f>
        <v>277.8419999999827</v>
      </c>
      <c r="F8772" s="167" t="str">
        <f>IF('Lineær programmering opg 4'!$E$6=0,"-",(-A8772+'Lineær programmering opg 4'!$M$6)/'Lineær programmering opg 4'!$K$6*-1)</f>
        <v>-</v>
      </c>
      <c r="G8772" s="167" t="str">
        <f>IF('Lineær programmering opg 4'!$D$7=0,"-",((-A8772+'Lineær programmering opg 4'!$M$7)/'Lineær programmering opg 4'!$K$7)*-1)</f>
        <v>-</v>
      </c>
      <c r="H8772" s="167" t="str">
        <f>IF('Lineær programmering opg 4'!$C$8=0,"-",((-A8772+'Lineær programmering opg 4'!$M$8)/'Lineær programmering opg 4'!$K$8)*-1)</f>
        <v>-</v>
      </c>
      <c r="I8772" s="167" t="str">
        <f>IF('Lineær programmering opg 4'!$D$8=0,"-",'Lineær programmering opg 4'!$G$8)</f>
        <v>-</v>
      </c>
      <c r="J8772" s="295">
        <f>A8772*'Lineær programmering opg 4'!$C$11+Datatabel!C8772*'Lineær programmering opg 4'!$D$11</f>
        <v>44630.699999999721</v>
      </c>
      <c r="K8772" s="9">
        <f t="shared" ref="K8772:K8835" si="687">IF($J$10004=J8772,A8772,0)</f>
        <v>0</v>
      </c>
      <c r="L8772" s="9">
        <f t="shared" ref="L8772:L8835" si="688">IF(J8772=$J$10004,C8772,0)</f>
        <v>0</v>
      </c>
    </row>
    <row r="8773" spans="1:12" ht="15" x14ac:dyDescent="0.25">
      <c r="A8773" s="167">
        <f t="shared" si="686"/>
        <v>29.520000000023114</v>
      </c>
      <c r="B8773" s="325">
        <f t="shared" ref="B8773:B8836" si="689">B8772-0.01%</f>
        <v>0.12300000000009631</v>
      </c>
      <c r="C8773" s="167">
        <f t="shared" si="685"/>
        <v>277.85999999998268</v>
      </c>
      <c r="D8773" s="167">
        <f>IF('Lineær programmering opg 4'!$M$4=0,"-",(-A8773+'Lineær programmering opg 4'!$M$4)/'Lineær programmering opg 4'!$K$4*-1)</f>
        <v>420.95999999995377</v>
      </c>
      <c r="E8773" s="167">
        <f>IF('Lineær programmering opg 4'!$M$5=0,"-",(-A8773+'Lineær programmering opg 4'!$M$5)/'Lineær programmering opg 4'!$K$5*-1)</f>
        <v>277.85999999998268</v>
      </c>
      <c r="F8773" s="167" t="str">
        <f>IF('Lineær programmering opg 4'!$E$6=0,"-",(-A8773+'Lineær programmering opg 4'!$M$6)/'Lineær programmering opg 4'!$K$6*-1)</f>
        <v>-</v>
      </c>
      <c r="G8773" s="167" t="str">
        <f>IF('Lineær programmering opg 4'!$D$7=0,"-",((-A8773+'Lineær programmering opg 4'!$M$7)/'Lineær programmering opg 4'!$K$7)*-1)</f>
        <v>-</v>
      </c>
      <c r="H8773" s="167" t="str">
        <f>IF('Lineær programmering opg 4'!$C$8=0,"-",((-A8773+'Lineær programmering opg 4'!$M$8)/'Lineær programmering opg 4'!$K$8)*-1)</f>
        <v>-</v>
      </c>
      <c r="I8773" s="167" t="str">
        <f>IF('Lineær programmering opg 4'!$D$8=0,"-",'Lineær programmering opg 4'!$G$8)</f>
        <v>-</v>
      </c>
      <c r="J8773" s="295">
        <f>A8773*'Lineær programmering opg 4'!$C$11+Datatabel!C8773*'Lineær programmering opg 4'!$D$11</f>
        <v>44630.999999999716</v>
      </c>
      <c r="K8773" s="9">
        <f t="shared" si="687"/>
        <v>0</v>
      </c>
      <c r="L8773" s="9">
        <f t="shared" si="688"/>
        <v>0</v>
      </c>
    </row>
    <row r="8774" spans="1:12" ht="15" x14ac:dyDescent="0.25">
      <c r="A8774" s="167">
        <f t="shared" si="686"/>
        <v>29.496000000023113</v>
      </c>
      <c r="B8774" s="325">
        <f t="shared" si="689"/>
        <v>0.12290000000009631</v>
      </c>
      <c r="C8774" s="167">
        <f t="shared" si="685"/>
        <v>277.87799999998271</v>
      </c>
      <c r="D8774" s="167">
        <f>IF('Lineær programmering opg 4'!$M$4=0,"-",(-A8774+'Lineær programmering opg 4'!$M$4)/'Lineær programmering opg 4'!$K$4*-1)</f>
        <v>421.00799999995377</v>
      </c>
      <c r="E8774" s="167">
        <f>IF('Lineær programmering opg 4'!$M$5=0,"-",(-A8774+'Lineær programmering opg 4'!$M$5)/'Lineær programmering opg 4'!$K$5*-1)</f>
        <v>277.87799999998271</v>
      </c>
      <c r="F8774" s="167" t="str">
        <f>IF('Lineær programmering opg 4'!$E$6=0,"-",(-A8774+'Lineær programmering opg 4'!$M$6)/'Lineær programmering opg 4'!$K$6*-1)</f>
        <v>-</v>
      </c>
      <c r="G8774" s="167" t="str">
        <f>IF('Lineær programmering opg 4'!$D$7=0,"-",((-A8774+'Lineær programmering opg 4'!$M$7)/'Lineær programmering opg 4'!$K$7)*-1)</f>
        <v>-</v>
      </c>
      <c r="H8774" s="167" t="str">
        <f>IF('Lineær programmering opg 4'!$C$8=0,"-",((-A8774+'Lineær programmering opg 4'!$M$8)/'Lineær programmering opg 4'!$K$8)*-1)</f>
        <v>-</v>
      </c>
      <c r="I8774" s="167" t="str">
        <f>IF('Lineær programmering opg 4'!$D$8=0,"-",'Lineær programmering opg 4'!$G$8)</f>
        <v>-</v>
      </c>
      <c r="J8774" s="295">
        <f>A8774*'Lineær programmering opg 4'!$C$11+Datatabel!C8774*'Lineær programmering opg 4'!$D$11</f>
        <v>44631.299999999719</v>
      </c>
      <c r="K8774" s="9">
        <f t="shared" si="687"/>
        <v>0</v>
      </c>
      <c r="L8774" s="9">
        <f t="shared" si="688"/>
        <v>0</v>
      </c>
    </row>
    <row r="8775" spans="1:12" ht="15" x14ac:dyDescent="0.25">
      <c r="A8775" s="167">
        <f t="shared" si="686"/>
        <v>29.472000000023112</v>
      </c>
      <c r="B8775" s="325">
        <f t="shared" si="689"/>
        <v>0.1228000000000963</v>
      </c>
      <c r="C8775" s="167">
        <f t="shared" si="685"/>
        <v>277.89599999998268</v>
      </c>
      <c r="D8775" s="167">
        <f>IF('Lineær programmering opg 4'!$M$4=0,"-",(-A8775+'Lineær programmering opg 4'!$M$4)/'Lineær programmering opg 4'!$K$4*-1)</f>
        <v>421.05599999995377</v>
      </c>
      <c r="E8775" s="167">
        <f>IF('Lineær programmering opg 4'!$M$5=0,"-",(-A8775+'Lineær programmering opg 4'!$M$5)/'Lineær programmering opg 4'!$K$5*-1)</f>
        <v>277.89599999998268</v>
      </c>
      <c r="F8775" s="167" t="str">
        <f>IF('Lineær programmering opg 4'!$E$6=0,"-",(-A8775+'Lineær programmering opg 4'!$M$6)/'Lineær programmering opg 4'!$K$6*-1)</f>
        <v>-</v>
      </c>
      <c r="G8775" s="167" t="str">
        <f>IF('Lineær programmering opg 4'!$D$7=0,"-",((-A8775+'Lineær programmering opg 4'!$M$7)/'Lineær programmering opg 4'!$K$7)*-1)</f>
        <v>-</v>
      </c>
      <c r="H8775" s="167" t="str">
        <f>IF('Lineær programmering opg 4'!$C$8=0,"-",((-A8775+'Lineær programmering opg 4'!$M$8)/'Lineær programmering opg 4'!$K$8)*-1)</f>
        <v>-</v>
      </c>
      <c r="I8775" s="167" t="str">
        <f>IF('Lineær programmering opg 4'!$D$8=0,"-",'Lineær programmering opg 4'!$G$8)</f>
        <v>-</v>
      </c>
      <c r="J8775" s="295">
        <f>A8775*'Lineær programmering opg 4'!$C$11+Datatabel!C8775*'Lineær programmering opg 4'!$D$11</f>
        <v>44631.599999999715</v>
      </c>
      <c r="K8775" s="9">
        <f t="shared" si="687"/>
        <v>0</v>
      </c>
      <c r="L8775" s="9">
        <f t="shared" si="688"/>
        <v>0</v>
      </c>
    </row>
    <row r="8776" spans="1:12" ht="15" x14ac:dyDescent="0.25">
      <c r="A8776" s="167">
        <f t="shared" si="686"/>
        <v>29.448000000023111</v>
      </c>
      <c r="B8776" s="325">
        <f t="shared" si="689"/>
        <v>0.1227000000000963</v>
      </c>
      <c r="C8776" s="167">
        <f t="shared" si="685"/>
        <v>277.91399999998271</v>
      </c>
      <c r="D8776" s="167">
        <f>IF('Lineær programmering opg 4'!$M$4=0,"-",(-A8776+'Lineær programmering opg 4'!$M$4)/'Lineær programmering opg 4'!$K$4*-1)</f>
        <v>421.10399999995377</v>
      </c>
      <c r="E8776" s="167">
        <f>IF('Lineær programmering opg 4'!$M$5=0,"-",(-A8776+'Lineær programmering opg 4'!$M$5)/'Lineær programmering opg 4'!$K$5*-1)</f>
        <v>277.91399999998271</v>
      </c>
      <c r="F8776" s="167" t="str">
        <f>IF('Lineær programmering opg 4'!$E$6=0,"-",(-A8776+'Lineær programmering opg 4'!$M$6)/'Lineær programmering opg 4'!$K$6*-1)</f>
        <v>-</v>
      </c>
      <c r="G8776" s="167" t="str">
        <f>IF('Lineær programmering opg 4'!$D$7=0,"-",((-A8776+'Lineær programmering opg 4'!$M$7)/'Lineær programmering opg 4'!$K$7)*-1)</f>
        <v>-</v>
      </c>
      <c r="H8776" s="167" t="str">
        <f>IF('Lineær programmering opg 4'!$C$8=0,"-",((-A8776+'Lineær programmering opg 4'!$M$8)/'Lineær programmering opg 4'!$K$8)*-1)</f>
        <v>-</v>
      </c>
      <c r="I8776" s="167" t="str">
        <f>IF('Lineær programmering opg 4'!$D$8=0,"-",'Lineær programmering opg 4'!$G$8)</f>
        <v>-</v>
      </c>
      <c r="J8776" s="295">
        <f>A8776*'Lineær programmering opg 4'!$C$11+Datatabel!C8776*'Lineær programmering opg 4'!$D$11</f>
        <v>44631.899999999718</v>
      </c>
      <c r="K8776" s="9">
        <f t="shared" si="687"/>
        <v>0</v>
      </c>
      <c r="L8776" s="9">
        <f t="shared" si="688"/>
        <v>0</v>
      </c>
    </row>
    <row r="8777" spans="1:12" ht="15" x14ac:dyDescent="0.25">
      <c r="A8777" s="167">
        <f t="shared" si="686"/>
        <v>29.424000000023113</v>
      </c>
      <c r="B8777" s="325">
        <f t="shared" si="689"/>
        <v>0.1226000000000963</v>
      </c>
      <c r="C8777" s="167">
        <f t="shared" si="685"/>
        <v>277.93199999998268</v>
      </c>
      <c r="D8777" s="167">
        <f>IF('Lineær programmering opg 4'!$M$4=0,"-",(-A8777+'Lineær programmering opg 4'!$M$4)/'Lineær programmering opg 4'!$K$4*-1)</f>
        <v>421.15199999995377</v>
      </c>
      <c r="E8777" s="167">
        <f>IF('Lineær programmering opg 4'!$M$5=0,"-",(-A8777+'Lineær programmering opg 4'!$M$5)/'Lineær programmering opg 4'!$K$5*-1)</f>
        <v>277.93199999998268</v>
      </c>
      <c r="F8777" s="167" t="str">
        <f>IF('Lineær programmering opg 4'!$E$6=0,"-",(-A8777+'Lineær programmering opg 4'!$M$6)/'Lineær programmering opg 4'!$K$6*-1)</f>
        <v>-</v>
      </c>
      <c r="G8777" s="167" t="str">
        <f>IF('Lineær programmering opg 4'!$D$7=0,"-",((-A8777+'Lineær programmering opg 4'!$M$7)/'Lineær programmering opg 4'!$K$7)*-1)</f>
        <v>-</v>
      </c>
      <c r="H8777" s="167" t="str">
        <f>IF('Lineær programmering opg 4'!$C$8=0,"-",((-A8777+'Lineær programmering opg 4'!$M$8)/'Lineær programmering opg 4'!$K$8)*-1)</f>
        <v>-</v>
      </c>
      <c r="I8777" s="167" t="str">
        <f>IF('Lineær programmering opg 4'!$D$8=0,"-",'Lineær programmering opg 4'!$G$8)</f>
        <v>-</v>
      </c>
      <c r="J8777" s="295">
        <f>A8777*'Lineær programmering opg 4'!$C$11+Datatabel!C8777*'Lineær programmering opg 4'!$D$11</f>
        <v>44632.199999999721</v>
      </c>
      <c r="K8777" s="9">
        <f t="shared" si="687"/>
        <v>0</v>
      </c>
      <c r="L8777" s="9">
        <f t="shared" si="688"/>
        <v>0</v>
      </c>
    </row>
    <row r="8778" spans="1:12" ht="15" x14ac:dyDescent="0.25">
      <c r="A8778" s="167">
        <f t="shared" si="686"/>
        <v>29.400000000023113</v>
      </c>
      <c r="B8778" s="325">
        <f t="shared" si="689"/>
        <v>0.1225000000000963</v>
      </c>
      <c r="C8778" s="167">
        <f t="shared" si="685"/>
        <v>277.94999999998271</v>
      </c>
      <c r="D8778" s="167">
        <f>IF('Lineær programmering opg 4'!$M$4=0,"-",(-A8778+'Lineær programmering opg 4'!$M$4)/'Lineær programmering opg 4'!$K$4*-1)</f>
        <v>421.19999999995377</v>
      </c>
      <c r="E8778" s="167">
        <f>IF('Lineær programmering opg 4'!$M$5=0,"-",(-A8778+'Lineær programmering opg 4'!$M$5)/'Lineær programmering opg 4'!$K$5*-1)</f>
        <v>277.94999999998271</v>
      </c>
      <c r="F8778" s="167" t="str">
        <f>IF('Lineær programmering opg 4'!$E$6=0,"-",(-A8778+'Lineær programmering opg 4'!$M$6)/'Lineær programmering opg 4'!$K$6*-1)</f>
        <v>-</v>
      </c>
      <c r="G8778" s="167" t="str">
        <f>IF('Lineær programmering opg 4'!$D$7=0,"-",((-A8778+'Lineær programmering opg 4'!$M$7)/'Lineær programmering opg 4'!$K$7)*-1)</f>
        <v>-</v>
      </c>
      <c r="H8778" s="167" t="str">
        <f>IF('Lineær programmering opg 4'!$C$8=0,"-",((-A8778+'Lineær programmering opg 4'!$M$8)/'Lineær programmering opg 4'!$K$8)*-1)</f>
        <v>-</v>
      </c>
      <c r="I8778" s="167" t="str">
        <f>IF('Lineær programmering opg 4'!$D$8=0,"-",'Lineær programmering opg 4'!$G$8)</f>
        <v>-</v>
      </c>
      <c r="J8778" s="295">
        <f>A8778*'Lineær programmering opg 4'!$C$11+Datatabel!C8778*'Lineær programmering opg 4'!$D$11</f>
        <v>44632.499999999724</v>
      </c>
      <c r="K8778" s="9">
        <f t="shared" si="687"/>
        <v>0</v>
      </c>
      <c r="L8778" s="9">
        <f t="shared" si="688"/>
        <v>0</v>
      </c>
    </row>
    <row r="8779" spans="1:12" ht="15" x14ac:dyDescent="0.25">
      <c r="A8779" s="167">
        <f t="shared" si="686"/>
        <v>29.376000000023112</v>
      </c>
      <c r="B8779" s="325">
        <f t="shared" si="689"/>
        <v>0.12240000000009629</v>
      </c>
      <c r="C8779" s="167">
        <f t="shared" si="685"/>
        <v>277.96799999998268</v>
      </c>
      <c r="D8779" s="167">
        <f>IF('Lineær programmering opg 4'!$M$4=0,"-",(-A8779+'Lineær programmering opg 4'!$M$4)/'Lineær programmering opg 4'!$K$4*-1)</f>
        <v>421.24799999995378</v>
      </c>
      <c r="E8779" s="167">
        <f>IF('Lineær programmering opg 4'!$M$5=0,"-",(-A8779+'Lineær programmering opg 4'!$M$5)/'Lineær programmering opg 4'!$K$5*-1)</f>
        <v>277.96799999998268</v>
      </c>
      <c r="F8779" s="167" t="str">
        <f>IF('Lineær programmering opg 4'!$E$6=0,"-",(-A8779+'Lineær programmering opg 4'!$M$6)/'Lineær programmering opg 4'!$K$6*-1)</f>
        <v>-</v>
      </c>
      <c r="G8779" s="167" t="str">
        <f>IF('Lineær programmering opg 4'!$D$7=0,"-",((-A8779+'Lineær programmering opg 4'!$M$7)/'Lineær programmering opg 4'!$K$7)*-1)</f>
        <v>-</v>
      </c>
      <c r="H8779" s="167" t="str">
        <f>IF('Lineær programmering opg 4'!$C$8=0,"-",((-A8779+'Lineær programmering opg 4'!$M$8)/'Lineær programmering opg 4'!$K$8)*-1)</f>
        <v>-</v>
      </c>
      <c r="I8779" s="167" t="str">
        <f>IF('Lineær programmering opg 4'!$D$8=0,"-",'Lineær programmering opg 4'!$G$8)</f>
        <v>-</v>
      </c>
      <c r="J8779" s="295">
        <f>A8779*'Lineær programmering opg 4'!$C$11+Datatabel!C8779*'Lineær programmering opg 4'!$D$11</f>
        <v>44632.799999999712</v>
      </c>
      <c r="K8779" s="9">
        <f t="shared" si="687"/>
        <v>0</v>
      </c>
      <c r="L8779" s="9">
        <f t="shared" si="688"/>
        <v>0</v>
      </c>
    </row>
    <row r="8780" spans="1:12" ht="15" x14ac:dyDescent="0.25">
      <c r="A8780" s="167">
        <f t="shared" si="686"/>
        <v>29.352000000023111</v>
      </c>
      <c r="B8780" s="325">
        <f t="shared" si="689"/>
        <v>0.12230000000009629</v>
      </c>
      <c r="C8780" s="167">
        <f t="shared" si="685"/>
        <v>277.98599999998271</v>
      </c>
      <c r="D8780" s="167">
        <f>IF('Lineær programmering opg 4'!$M$4=0,"-",(-A8780+'Lineær programmering opg 4'!$M$4)/'Lineær programmering opg 4'!$K$4*-1)</f>
        <v>421.29599999995378</v>
      </c>
      <c r="E8780" s="167">
        <f>IF('Lineær programmering opg 4'!$M$5=0,"-",(-A8780+'Lineær programmering opg 4'!$M$5)/'Lineær programmering opg 4'!$K$5*-1)</f>
        <v>277.98599999998271</v>
      </c>
      <c r="F8780" s="167" t="str">
        <f>IF('Lineær programmering opg 4'!$E$6=0,"-",(-A8780+'Lineær programmering opg 4'!$M$6)/'Lineær programmering opg 4'!$K$6*-1)</f>
        <v>-</v>
      </c>
      <c r="G8780" s="167" t="str">
        <f>IF('Lineær programmering opg 4'!$D$7=0,"-",((-A8780+'Lineær programmering opg 4'!$M$7)/'Lineær programmering opg 4'!$K$7)*-1)</f>
        <v>-</v>
      </c>
      <c r="H8780" s="167" t="str">
        <f>IF('Lineær programmering opg 4'!$C$8=0,"-",((-A8780+'Lineær programmering opg 4'!$M$8)/'Lineær programmering opg 4'!$K$8)*-1)</f>
        <v>-</v>
      </c>
      <c r="I8780" s="167" t="str">
        <f>IF('Lineær programmering opg 4'!$D$8=0,"-",'Lineær programmering opg 4'!$G$8)</f>
        <v>-</v>
      </c>
      <c r="J8780" s="295">
        <f>A8780*'Lineær programmering opg 4'!$C$11+Datatabel!C8780*'Lineær programmering opg 4'!$D$11</f>
        <v>44633.099999999715</v>
      </c>
      <c r="K8780" s="9">
        <f t="shared" si="687"/>
        <v>0</v>
      </c>
      <c r="L8780" s="9">
        <f t="shared" si="688"/>
        <v>0</v>
      </c>
    </row>
    <row r="8781" spans="1:12" ht="15" x14ac:dyDescent="0.25">
      <c r="A8781" s="167">
        <f t="shared" si="686"/>
        <v>29.32800000002311</v>
      </c>
      <c r="B8781" s="325">
        <f t="shared" si="689"/>
        <v>0.12220000000009629</v>
      </c>
      <c r="C8781" s="167">
        <f t="shared" si="685"/>
        <v>278.00399999998268</v>
      </c>
      <c r="D8781" s="167">
        <f>IF('Lineær programmering opg 4'!$M$4=0,"-",(-A8781+'Lineær programmering opg 4'!$M$4)/'Lineær programmering opg 4'!$K$4*-1)</f>
        <v>421.34399999995378</v>
      </c>
      <c r="E8781" s="167">
        <f>IF('Lineær programmering opg 4'!$M$5=0,"-",(-A8781+'Lineær programmering opg 4'!$M$5)/'Lineær programmering opg 4'!$K$5*-1)</f>
        <v>278.00399999998268</v>
      </c>
      <c r="F8781" s="167" t="str">
        <f>IF('Lineær programmering opg 4'!$E$6=0,"-",(-A8781+'Lineær programmering opg 4'!$M$6)/'Lineær programmering opg 4'!$K$6*-1)</f>
        <v>-</v>
      </c>
      <c r="G8781" s="167" t="str">
        <f>IF('Lineær programmering opg 4'!$D$7=0,"-",((-A8781+'Lineær programmering opg 4'!$M$7)/'Lineær programmering opg 4'!$K$7)*-1)</f>
        <v>-</v>
      </c>
      <c r="H8781" s="167" t="str">
        <f>IF('Lineær programmering opg 4'!$C$8=0,"-",((-A8781+'Lineær programmering opg 4'!$M$8)/'Lineær programmering opg 4'!$K$8)*-1)</f>
        <v>-</v>
      </c>
      <c r="I8781" s="167" t="str">
        <f>IF('Lineær programmering opg 4'!$D$8=0,"-",'Lineær programmering opg 4'!$G$8)</f>
        <v>-</v>
      </c>
      <c r="J8781" s="295">
        <f>A8781*'Lineær programmering opg 4'!$C$11+Datatabel!C8781*'Lineær programmering opg 4'!$D$11</f>
        <v>44633.39999999971</v>
      </c>
      <c r="K8781" s="9">
        <f t="shared" si="687"/>
        <v>0</v>
      </c>
      <c r="L8781" s="9">
        <f t="shared" si="688"/>
        <v>0</v>
      </c>
    </row>
    <row r="8782" spans="1:12" ht="15" x14ac:dyDescent="0.25">
      <c r="A8782" s="167">
        <f t="shared" si="686"/>
        <v>29.304000000023109</v>
      </c>
      <c r="B8782" s="325">
        <f t="shared" si="689"/>
        <v>0.12210000000009628</v>
      </c>
      <c r="C8782" s="167">
        <f t="shared" si="685"/>
        <v>278.02199999998271</v>
      </c>
      <c r="D8782" s="167">
        <f>IF('Lineær programmering opg 4'!$M$4=0,"-",(-A8782+'Lineær programmering opg 4'!$M$4)/'Lineær programmering opg 4'!$K$4*-1)</f>
        <v>421.39199999995378</v>
      </c>
      <c r="E8782" s="167">
        <f>IF('Lineær programmering opg 4'!$M$5=0,"-",(-A8782+'Lineær programmering opg 4'!$M$5)/'Lineær programmering opg 4'!$K$5*-1)</f>
        <v>278.02199999998271</v>
      </c>
      <c r="F8782" s="167" t="str">
        <f>IF('Lineær programmering opg 4'!$E$6=0,"-",(-A8782+'Lineær programmering opg 4'!$M$6)/'Lineær programmering opg 4'!$K$6*-1)</f>
        <v>-</v>
      </c>
      <c r="G8782" s="167" t="str">
        <f>IF('Lineær programmering opg 4'!$D$7=0,"-",((-A8782+'Lineær programmering opg 4'!$M$7)/'Lineær programmering opg 4'!$K$7)*-1)</f>
        <v>-</v>
      </c>
      <c r="H8782" s="167" t="str">
        <f>IF('Lineær programmering opg 4'!$C$8=0,"-",((-A8782+'Lineær programmering opg 4'!$M$8)/'Lineær programmering opg 4'!$K$8)*-1)</f>
        <v>-</v>
      </c>
      <c r="I8782" s="167" t="str">
        <f>IF('Lineær programmering opg 4'!$D$8=0,"-",'Lineær programmering opg 4'!$G$8)</f>
        <v>-</v>
      </c>
      <c r="J8782" s="295">
        <f>A8782*'Lineær programmering opg 4'!$C$11+Datatabel!C8782*'Lineær programmering opg 4'!$D$11</f>
        <v>44633.699999999713</v>
      </c>
      <c r="K8782" s="9">
        <f t="shared" si="687"/>
        <v>0</v>
      </c>
      <c r="L8782" s="9">
        <f t="shared" si="688"/>
        <v>0</v>
      </c>
    </row>
    <row r="8783" spans="1:12" ht="15" x14ac:dyDescent="0.25">
      <c r="A8783" s="167">
        <f t="shared" si="686"/>
        <v>29.280000000023108</v>
      </c>
      <c r="B8783" s="325">
        <f t="shared" si="689"/>
        <v>0.12200000000009628</v>
      </c>
      <c r="C8783" s="167">
        <f t="shared" si="685"/>
        <v>278.03999999998268</v>
      </c>
      <c r="D8783" s="167">
        <f>IF('Lineær programmering opg 4'!$M$4=0,"-",(-A8783+'Lineær programmering opg 4'!$M$4)/'Lineær programmering opg 4'!$K$4*-1)</f>
        <v>421.43999999995378</v>
      </c>
      <c r="E8783" s="167">
        <f>IF('Lineær programmering opg 4'!$M$5=0,"-",(-A8783+'Lineær programmering opg 4'!$M$5)/'Lineær programmering opg 4'!$K$5*-1)</f>
        <v>278.03999999998268</v>
      </c>
      <c r="F8783" s="167" t="str">
        <f>IF('Lineær programmering opg 4'!$E$6=0,"-",(-A8783+'Lineær programmering opg 4'!$M$6)/'Lineær programmering opg 4'!$K$6*-1)</f>
        <v>-</v>
      </c>
      <c r="G8783" s="167" t="str">
        <f>IF('Lineær programmering opg 4'!$D$7=0,"-",((-A8783+'Lineær programmering opg 4'!$M$7)/'Lineær programmering opg 4'!$K$7)*-1)</f>
        <v>-</v>
      </c>
      <c r="H8783" s="167" t="str">
        <f>IF('Lineær programmering opg 4'!$C$8=0,"-",((-A8783+'Lineær programmering opg 4'!$M$8)/'Lineær programmering opg 4'!$K$8)*-1)</f>
        <v>-</v>
      </c>
      <c r="I8783" s="167" t="str">
        <f>IF('Lineær programmering opg 4'!$D$8=0,"-",'Lineær programmering opg 4'!$G$8)</f>
        <v>-</v>
      </c>
      <c r="J8783" s="295">
        <f>A8783*'Lineær programmering opg 4'!$C$11+Datatabel!C8783*'Lineær programmering opg 4'!$D$11</f>
        <v>44633.999999999716</v>
      </c>
      <c r="K8783" s="9">
        <f t="shared" si="687"/>
        <v>0</v>
      </c>
      <c r="L8783" s="9">
        <f t="shared" si="688"/>
        <v>0</v>
      </c>
    </row>
    <row r="8784" spans="1:12" ht="15" x14ac:dyDescent="0.25">
      <c r="A8784" s="167">
        <f t="shared" si="686"/>
        <v>29.256000000023107</v>
      </c>
      <c r="B8784" s="325">
        <f t="shared" si="689"/>
        <v>0.12190000000009628</v>
      </c>
      <c r="C8784" s="167">
        <f t="shared" si="685"/>
        <v>278.05799999998271</v>
      </c>
      <c r="D8784" s="167">
        <f>IF('Lineær programmering opg 4'!$M$4=0,"-",(-A8784+'Lineær programmering opg 4'!$M$4)/'Lineær programmering opg 4'!$K$4*-1)</f>
        <v>421.48799999995379</v>
      </c>
      <c r="E8784" s="167">
        <f>IF('Lineær programmering opg 4'!$M$5=0,"-",(-A8784+'Lineær programmering opg 4'!$M$5)/'Lineær programmering opg 4'!$K$5*-1)</f>
        <v>278.05799999998271</v>
      </c>
      <c r="F8784" s="167" t="str">
        <f>IF('Lineær programmering opg 4'!$E$6=0,"-",(-A8784+'Lineær programmering opg 4'!$M$6)/'Lineær programmering opg 4'!$K$6*-1)</f>
        <v>-</v>
      </c>
      <c r="G8784" s="167" t="str">
        <f>IF('Lineær programmering opg 4'!$D$7=0,"-",((-A8784+'Lineær programmering opg 4'!$M$7)/'Lineær programmering opg 4'!$K$7)*-1)</f>
        <v>-</v>
      </c>
      <c r="H8784" s="167" t="str">
        <f>IF('Lineær programmering opg 4'!$C$8=0,"-",((-A8784+'Lineær programmering opg 4'!$M$8)/'Lineær programmering opg 4'!$K$8)*-1)</f>
        <v>-</v>
      </c>
      <c r="I8784" s="167" t="str">
        <f>IF('Lineær programmering opg 4'!$D$8=0,"-",'Lineær programmering opg 4'!$G$8)</f>
        <v>-</v>
      </c>
      <c r="J8784" s="295">
        <f>A8784*'Lineær programmering opg 4'!$C$11+Datatabel!C8784*'Lineær programmering opg 4'!$D$11</f>
        <v>44634.299999999719</v>
      </c>
      <c r="K8784" s="9">
        <f t="shared" si="687"/>
        <v>0</v>
      </c>
      <c r="L8784" s="9">
        <f t="shared" si="688"/>
        <v>0</v>
      </c>
    </row>
    <row r="8785" spans="1:12" ht="15" x14ac:dyDescent="0.25">
      <c r="A8785" s="167">
        <f t="shared" si="686"/>
        <v>29.232000000023106</v>
      </c>
      <c r="B8785" s="325">
        <f t="shared" si="689"/>
        <v>0.12180000000009628</v>
      </c>
      <c r="C8785" s="167">
        <f t="shared" si="685"/>
        <v>278.07599999998268</v>
      </c>
      <c r="D8785" s="167">
        <f>IF('Lineær programmering opg 4'!$M$4=0,"-",(-A8785+'Lineær programmering opg 4'!$M$4)/'Lineær programmering opg 4'!$K$4*-1)</f>
        <v>421.53599999995379</v>
      </c>
      <c r="E8785" s="167">
        <f>IF('Lineær programmering opg 4'!$M$5=0,"-",(-A8785+'Lineær programmering opg 4'!$M$5)/'Lineær programmering opg 4'!$K$5*-1)</f>
        <v>278.07599999998268</v>
      </c>
      <c r="F8785" s="167" t="str">
        <f>IF('Lineær programmering opg 4'!$E$6=0,"-",(-A8785+'Lineær programmering opg 4'!$M$6)/'Lineær programmering opg 4'!$K$6*-1)</f>
        <v>-</v>
      </c>
      <c r="G8785" s="167" t="str">
        <f>IF('Lineær programmering opg 4'!$D$7=0,"-",((-A8785+'Lineær programmering opg 4'!$M$7)/'Lineær programmering opg 4'!$K$7)*-1)</f>
        <v>-</v>
      </c>
      <c r="H8785" s="167" t="str">
        <f>IF('Lineær programmering opg 4'!$C$8=0,"-",((-A8785+'Lineær programmering opg 4'!$M$8)/'Lineær programmering opg 4'!$K$8)*-1)</f>
        <v>-</v>
      </c>
      <c r="I8785" s="167" t="str">
        <f>IF('Lineær programmering opg 4'!$D$8=0,"-",'Lineær programmering opg 4'!$G$8)</f>
        <v>-</v>
      </c>
      <c r="J8785" s="295">
        <f>A8785*'Lineær programmering opg 4'!$C$11+Datatabel!C8785*'Lineær programmering opg 4'!$D$11</f>
        <v>44634.599999999715</v>
      </c>
      <c r="K8785" s="9">
        <f t="shared" si="687"/>
        <v>0</v>
      </c>
      <c r="L8785" s="9">
        <f t="shared" si="688"/>
        <v>0</v>
      </c>
    </row>
    <row r="8786" spans="1:12" ht="15" x14ac:dyDescent="0.25">
      <c r="A8786" s="167">
        <f t="shared" si="686"/>
        <v>29.208000000023105</v>
      </c>
      <c r="B8786" s="325">
        <f t="shared" si="689"/>
        <v>0.12170000000009627</v>
      </c>
      <c r="C8786" s="167">
        <f t="shared" si="685"/>
        <v>278.09399999998271</v>
      </c>
      <c r="D8786" s="167">
        <f>IF('Lineær programmering opg 4'!$M$4=0,"-",(-A8786+'Lineær programmering opg 4'!$M$4)/'Lineær programmering opg 4'!$K$4*-1)</f>
        <v>421.58399999995379</v>
      </c>
      <c r="E8786" s="167">
        <f>IF('Lineær programmering opg 4'!$M$5=0,"-",(-A8786+'Lineær programmering opg 4'!$M$5)/'Lineær programmering opg 4'!$K$5*-1)</f>
        <v>278.09399999998271</v>
      </c>
      <c r="F8786" s="167" t="str">
        <f>IF('Lineær programmering opg 4'!$E$6=0,"-",(-A8786+'Lineær programmering opg 4'!$M$6)/'Lineær programmering opg 4'!$K$6*-1)</f>
        <v>-</v>
      </c>
      <c r="G8786" s="167" t="str">
        <f>IF('Lineær programmering opg 4'!$D$7=0,"-",((-A8786+'Lineær programmering opg 4'!$M$7)/'Lineær programmering opg 4'!$K$7)*-1)</f>
        <v>-</v>
      </c>
      <c r="H8786" s="167" t="str">
        <f>IF('Lineær programmering opg 4'!$C$8=0,"-",((-A8786+'Lineær programmering opg 4'!$M$8)/'Lineær programmering opg 4'!$K$8)*-1)</f>
        <v>-</v>
      </c>
      <c r="I8786" s="167" t="str">
        <f>IF('Lineær programmering opg 4'!$D$8=0,"-",'Lineær programmering opg 4'!$G$8)</f>
        <v>-</v>
      </c>
      <c r="J8786" s="295">
        <f>A8786*'Lineær programmering opg 4'!$C$11+Datatabel!C8786*'Lineær programmering opg 4'!$D$11</f>
        <v>44634.899999999718</v>
      </c>
      <c r="K8786" s="9">
        <f t="shared" si="687"/>
        <v>0</v>
      </c>
      <c r="L8786" s="9">
        <f t="shared" si="688"/>
        <v>0</v>
      </c>
    </row>
    <row r="8787" spans="1:12" ht="15" x14ac:dyDescent="0.25">
      <c r="A8787" s="167">
        <f t="shared" si="686"/>
        <v>29.184000000023104</v>
      </c>
      <c r="B8787" s="325">
        <f t="shared" si="689"/>
        <v>0.12160000000009627</v>
      </c>
      <c r="C8787" s="167">
        <f t="shared" si="685"/>
        <v>278.11199999998269</v>
      </c>
      <c r="D8787" s="167">
        <f>IF('Lineær programmering opg 4'!$M$4=0,"-",(-A8787+'Lineær programmering opg 4'!$M$4)/'Lineær programmering opg 4'!$K$4*-1)</f>
        <v>421.63199999995379</v>
      </c>
      <c r="E8787" s="167">
        <f>IF('Lineær programmering opg 4'!$M$5=0,"-",(-A8787+'Lineær programmering opg 4'!$M$5)/'Lineær programmering opg 4'!$K$5*-1)</f>
        <v>278.11199999998269</v>
      </c>
      <c r="F8787" s="167" t="str">
        <f>IF('Lineær programmering opg 4'!$E$6=0,"-",(-A8787+'Lineær programmering opg 4'!$M$6)/'Lineær programmering opg 4'!$K$6*-1)</f>
        <v>-</v>
      </c>
      <c r="G8787" s="167" t="str">
        <f>IF('Lineær programmering opg 4'!$D$7=0,"-",((-A8787+'Lineær programmering opg 4'!$M$7)/'Lineær programmering opg 4'!$K$7)*-1)</f>
        <v>-</v>
      </c>
      <c r="H8787" s="167" t="str">
        <f>IF('Lineær programmering opg 4'!$C$8=0,"-",((-A8787+'Lineær programmering opg 4'!$M$8)/'Lineær programmering opg 4'!$K$8)*-1)</f>
        <v>-</v>
      </c>
      <c r="I8787" s="167" t="str">
        <f>IF('Lineær programmering opg 4'!$D$8=0,"-",'Lineær programmering opg 4'!$G$8)</f>
        <v>-</v>
      </c>
      <c r="J8787" s="295">
        <f>A8787*'Lineær programmering opg 4'!$C$11+Datatabel!C8787*'Lineær programmering opg 4'!$D$11</f>
        <v>44635.199999999713</v>
      </c>
      <c r="K8787" s="9">
        <f t="shared" si="687"/>
        <v>0</v>
      </c>
      <c r="L8787" s="9">
        <f t="shared" si="688"/>
        <v>0</v>
      </c>
    </row>
    <row r="8788" spans="1:12" ht="15" x14ac:dyDescent="0.25">
      <c r="A8788" s="167">
        <f t="shared" si="686"/>
        <v>29.160000000023103</v>
      </c>
      <c r="B8788" s="325">
        <f t="shared" si="689"/>
        <v>0.12150000000009627</v>
      </c>
      <c r="C8788" s="167">
        <f t="shared" si="685"/>
        <v>278.12999999998272</v>
      </c>
      <c r="D8788" s="167">
        <f>IF('Lineær programmering opg 4'!$M$4=0,"-",(-A8788+'Lineær programmering opg 4'!$M$4)/'Lineær programmering opg 4'!$K$4*-1)</f>
        <v>421.67999999995379</v>
      </c>
      <c r="E8788" s="167">
        <f>IF('Lineær programmering opg 4'!$M$5=0,"-",(-A8788+'Lineær programmering opg 4'!$M$5)/'Lineær programmering opg 4'!$K$5*-1)</f>
        <v>278.12999999998272</v>
      </c>
      <c r="F8788" s="167" t="str">
        <f>IF('Lineær programmering opg 4'!$E$6=0,"-",(-A8788+'Lineær programmering opg 4'!$M$6)/'Lineær programmering opg 4'!$K$6*-1)</f>
        <v>-</v>
      </c>
      <c r="G8788" s="167" t="str">
        <f>IF('Lineær programmering opg 4'!$D$7=0,"-",((-A8788+'Lineær programmering opg 4'!$M$7)/'Lineær programmering opg 4'!$K$7)*-1)</f>
        <v>-</v>
      </c>
      <c r="H8788" s="167" t="str">
        <f>IF('Lineær programmering opg 4'!$C$8=0,"-",((-A8788+'Lineær programmering opg 4'!$M$8)/'Lineær programmering opg 4'!$K$8)*-1)</f>
        <v>-</v>
      </c>
      <c r="I8788" s="167" t="str">
        <f>IF('Lineær programmering opg 4'!$D$8=0,"-",'Lineær programmering opg 4'!$G$8)</f>
        <v>-</v>
      </c>
      <c r="J8788" s="295">
        <f>A8788*'Lineær programmering opg 4'!$C$11+Datatabel!C8788*'Lineær programmering opg 4'!$D$11</f>
        <v>44635.499999999724</v>
      </c>
      <c r="K8788" s="9">
        <f t="shared" si="687"/>
        <v>0</v>
      </c>
      <c r="L8788" s="9">
        <f t="shared" si="688"/>
        <v>0</v>
      </c>
    </row>
    <row r="8789" spans="1:12" ht="15" x14ac:dyDescent="0.25">
      <c r="A8789" s="167">
        <f t="shared" si="686"/>
        <v>29.136000000023103</v>
      </c>
      <c r="B8789" s="325">
        <f t="shared" si="689"/>
        <v>0.12140000000009626</v>
      </c>
      <c r="C8789" s="167">
        <f t="shared" si="685"/>
        <v>278.14799999998269</v>
      </c>
      <c r="D8789" s="167">
        <f>IF('Lineær programmering opg 4'!$M$4=0,"-",(-A8789+'Lineær programmering opg 4'!$M$4)/'Lineær programmering opg 4'!$K$4*-1)</f>
        <v>421.72799999995379</v>
      </c>
      <c r="E8789" s="167">
        <f>IF('Lineær programmering opg 4'!$M$5=0,"-",(-A8789+'Lineær programmering opg 4'!$M$5)/'Lineær programmering opg 4'!$K$5*-1)</f>
        <v>278.14799999998269</v>
      </c>
      <c r="F8789" s="167" t="str">
        <f>IF('Lineær programmering opg 4'!$E$6=0,"-",(-A8789+'Lineær programmering opg 4'!$M$6)/'Lineær programmering opg 4'!$K$6*-1)</f>
        <v>-</v>
      </c>
      <c r="G8789" s="167" t="str">
        <f>IF('Lineær programmering opg 4'!$D$7=0,"-",((-A8789+'Lineær programmering opg 4'!$M$7)/'Lineær programmering opg 4'!$K$7)*-1)</f>
        <v>-</v>
      </c>
      <c r="H8789" s="167" t="str">
        <f>IF('Lineær programmering opg 4'!$C$8=0,"-",((-A8789+'Lineær programmering opg 4'!$M$8)/'Lineær programmering opg 4'!$K$8)*-1)</f>
        <v>-</v>
      </c>
      <c r="I8789" s="167" t="str">
        <f>IF('Lineær programmering opg 4'!$D$8=0,"-",'Lineær programmering opg 4'!$G$8)</f>
        <v>-</v>
      </c>
      <c r="J8789" s="295">
        <f>A8789*'Lineær programmering opg 4'!$C$11+Datatabel!C8789*'Lineær programmering opg 4'!$D$11</f>
        <v>44635.799999999712</v>
      </c>
      <c r="K8789" s="9">
        <f t="shared" si="687"/>
        <v>0</v>
      </c>
      <c r="L8789" s="9">
        <f t="shared" si="688"/>
        <v>0</v>
      </c>
    </row>
    <row r="8790" spans="1:12" ht="15" x14ac:dyDescent="0.25">
      <c r="A8790" s="167">
        <f t="shared" si="686"/>
        <v>29.112000000023102</v>
      </c>
      <c r="B8790" s="325">
        <f t="shared" si="689"/>
        <v>0.12130000000009626</v>
      </c>
      <c r="C8790" s="167">
        <f t="shared" si="685"/>
        <v>278.16599999998272</v>
      </c>
      <c r="D8790" s="167">
        <f>IF('Lineær programmering opg 4'!$M$4=0,"-",(-A8790+'Lineær programmering opg 4'!$M$4)/'Lineær programmering opg 4'!$K$4*-1)</f>
        <v>421.7759999999538</v>
      </c>
      <c r="E8790" s="167">
        <f>IF('Lineær programmering opg 4'!$M$5=0,"-",(-A8790+'Lineær programmering opg 4'!$M$5)/'Lineær programmering opg 4'!$K$5*-1)</f>
        <v>278.16599999998272</v>
      </c>
      <c r="F8790" s="167" t="str">
        <f>IF('Lineær programmering opg 4'!$E$6=0,"-",(-A8790+'Lineær programmering opg 4'!$M$6)/'Lineær programmering opg 4'!$K$6*-1)</f>
        <v>-</v>
      </c>
      <c r="G8790" s="167" t="str">
        <f>IF('Lineær programmering opg 4'!$D$7=0,"-",((-A8790+'Lineær programmering opg 4'!$M$7)/'Lineær programmering opg 4'!$K$7)*-1)</f>
        <v>-</v>
      </c>
      <c r="H8790" s="167" t="str">
        <f>IF('Lineær programmering opg 4'!$C$8=0,"-",((-A8790+'Lineær programmering opg 4'!$M$8)/'Lineær programmering opg 4'!$K$8)*-1)</f>
        <v>-</v>
      </c>
      <c r="I8790" s="167" t="str">
        <f>IF('Lineær programmering opg 4'!$D$8=0,"-",'Lineær programmering opg 4'!$G$8)</f>
        <v>-</v>
      </c>
      <c r="J8790" s="295">
        <f>A8790*'Lineær programmering opg 4'!$C$11+Datatabel!C8790*'Lineær programmering opg 4'!$D$11</f>
        <v>44636.099999999715</v>
      </c>
      <c r="K8790" s="9">
        <f t="shared" si="687"/>
        <v>0</v>
      </c>
      <c r="L8790" s="9">
        <f t="shared" si="688"/>
        <v>0</v>
      </c>
    </row>
    <row r="8791" spans="1:12" ht="15" x14ac:dyDescent="0.25">
      <c r="A8791" s="167">
        <f t="shared" si="686"/>
        <v>29.088000000023101</v>
      </c>
      <c r="B8791" s="325">
        <f t="shared" si="689"/>
        <v>0.12120000000009626</v>
      </c>
      <c r="C8791" s="167">
        <f t="shared" si="685"/>
        <v>278.18399999998269</v>
      </c>
      <c r="D8791" s="167">
        <f>IF('Lineær programmering opg 4'!$M$4=0,"-",(-A8791+'Lineær programmering opg 4'!$M$4)/'Lineær programmering opg 4'!$K$4*-1)</f>
        <v>421.8239999999538</v>
      </c>
      <c r="E8791" s="167">
        <f>IF('Lineær programmering opg 4'!$M$5=0,"-",(-A8791+'Lineær programmering opg 4'!$M$5)/'Lineær programmering opg 4'!$K$5*-1)</f>
        <v>278.18399999998269</v>
      </c>
      <c r="F8791" s="167" t="str">
        <f>IF('Lineær programmering opg 4'!$E$6=0,"-",(-A8791+'Lineær programmering opg 4'!$M$6)/'Lineær programmering opg 4'!$K$6*-1)</f>
        <v>-</v>
      </c>
      <c r="G8791" s="167" t="str">
        <f>IF('Lineær programmering opg 4'!$D$7=0,"-",((-A8791+'Lineær programmering opg 4'!$M$7)/'Lineær programmering opg 4'!$K$7)*-1)</f>
        <v>-</v>
      </c>
      <c r="H8791" s="167" t="str">
        <f>IF('Lineær programmering opg 4'!$C$8=0,"-",((-A8791+'Lineær programmering opg 4'!$M$8)/'Lineær programmering opg 4'!$K$8)*-1)</f>
        <v>-</v>
      </c>
      <c r="I8791" s="167" t="str">
        <f>IF('Lineær programmering opg 4'!$D$8=0,"-",'Lineær programmering opg 4'!$G$8)</f>
        <v>-</v>
      </c>
      <c r="J8791" s="295">
        <f>A8791*'Lineær programmering opg 4'!$C$11+Datatabel!C8791*'Lineær programmering opg 4'!$D$11</f>
        <v>44636.39999999971</v>
      </c>
      <c r="K8791" s="9">
        <f t="shared" si="687"/>
        <v>0</v>
      </c>
      <c r="L8791" s="9">
        <f t="shared" si="688"/>
        <v>0</v>
      </c>
    </row>
    <row r="8792" spans="1:12" ht="15" x14ac:dyDescent="0.25">
      <c r="A8792" s="167">
        <f t="shared" si="686"/>
        <v>29.0640000000231</v>
      </c>
      <c r="B8792" s="325">
        <f t="shared" si="689"/>
        <v>0.12110000000009626</v>
      </c>
      <c r="C8792" s="167">
        <f t="shared" si="685"/>
        <v>278.20199999998272</v>
      </c>
      <c r="D8792" s="167">
        <f>IF('Lineær programmering opg 4'!$M$4=0,"-",(-A8792+'Lineær programmering opg 4'!$M$4)/'Lineær programmering opg 4'!$K$4*-1)</f>
        <v>421.8719999999538</v>
      </c>
      <c r="E8792" s="167">
        <f>IF('Lineær programmering opg 4'!$M$5=0,"-",(-A8792+'Lineær programmering opg 4'!$M$5)/'Lineær programmering opg 4'!$K$5*-1)</f>
        <v>278.20199999998272</v>
      </c>
      <c r="F8792" s="167" t="str">
        <f>IF('Lineær programmering opg 4'!$E$6=0,"-",(-A8792+'Lineær programmering opg 4'!$M$6)/'Lineær programmering opg 4'!$K$6*-1)</f>
        <v>-</v>
      </c>
      <c r="G8792" s="167" t="str">
        <f>IF('Lineær programmering opg 4'!$D$7=0,"-",((-A8792+'Lineær programmering opg 4'!$M$7)/'Lineær programmering opg 4'!$K$7)*-1)</f>
        <v>-</v>
      </c>
      <c r="H8792" s="167" t="str">
        <f>IF('Lineær programmering opg 4'!$C$8=0,"-",((-A8792+'Lineær programmering opg 4'!$M$8)/'Lineær programmering opg 4'!$K$8)*-1)</f>
        <v>-</v>
      </c>
      <c r="I8792" s="167" t="str">
        <f>IF('Lineær programmering opg 4'!$D$8=0,"-",'Lineær programmering opg 4'!$G$8)</f>
        <v>-</v>
      </c>
      <c r="J8792" s="295">
        <f>A8792*'Lineær programmering opg 4'!$C$11+Datatabel!C8792*'Lineær programmering opg 4'!$D$11</f>
        <v>44636.699999999713</v>
      </c>
      <c r="K8792" s="9">
        <f t="shared" si="687"/>
        <v>0</v>
      </c>
      <c r="L8792" s="9">
        <f t="shared" si="688"/>
        <v>0</v>
      </c>
    </row>
    <row r="8793" spans="1:12" ht="15" x14ac:dyDescent="0.25">
      <c r="A8793" s="167">
        <f t="shared" si="686"/>
        <v>29.040000000023099</v>
      </c>
      <c r="B8793" s="325">
        <f t="shared" si="689"/>
        <v>0.12100000000009625</v>
      </c>
      <c r="C8793" s="167">
        <f t="shared" si="685"/>
        <v>278.21999999998269</v>
      </c>
      <c r="D8793" s="167">
        <f>IF('Lineær programmering opg 4'!$M$4=0,"-",(-A8793+'Lineær programmering opg 4'!$M$4)/'Lineær programmering opg 4'!$K$4*-1)</f>
        <v>421.9199999999538</v>
      </c>
      <c r="E8793" s="167">
        <f>IF('Lineær programmering opg 4'!$M$5=0,"-",(-A8793+'Lineær programmering opg 4'!$M$5)/'Lineær programmering opg 4'!$K$5*-1)</f>
        <v>278.21999999998269</v>
      </c>
      <c r="F8793" s="167" t="str">
        <f>IF('Lineær programmering opg 4'!$E$6=0,"-",(-A8793+'Lineær programmering opg 4'!$M$6)/'Lineær programmering opg 4'!$K$6*-1)</f>
        <v>-</v>
      </c>
      <c r="G8793" s="167" t="str">
        <f>IF('Lineær programmering opg 4'!$D$7=0,"-",((-A8793+'Lineær programmering opg 4'!$M$7)/'Lineær programmering opg 4'!$K$7)*-1)</f>
        <v>-</v>
      </c>
      <c r="H8793" s="167" t="str">
        <f>IF('Lineær programmering opg 4'!$C$8=0,"-",((-A8793+'Lineær programmering opg 4'!$M$8)/'Lineær programmering opg 4'!$K$8)*-1)</f>
        <v>-</v>
      </c>
      <c r="I8793" s="167" t="str">
        <f>IF('Lineær programmering opg 4'!$D$8=0,"-",'Lineær programmering opg 4'!$G$8)</f>
        <v>-</v>
      </c>
      <c r="J8793" s="295">
        <f>A8793*'Lineær programmering opg 4'!$C$11+Datatabel!C8793*'Lineær programmering opg 4'!$D$11</f>
        <v>44636.999999999709</v>
      </c>
      <c r="K8793" s="9">
        <f t="shared" si="687"/>
        <v>0</v>
      </c>
      <c r="L8793" s="9">
        <f t="shared" si="688"/>
        <v>0</v>
      </c>
    </row>
    <row r="8794" spans="1:12" ht="15" x14ac:dyDescent="0.25">
      <c r="A8794" s="167">
        <f t="shared" si="686"/>
        <v>29.016000000023102</v>
      </c>
      <c r="B8794" s="325">
        <f t="shared" si="689"/>
        <v>0.12090000000009625</v>
      </c>
      <c r="C8794" s="167">
        <f t="shared" si="685"/>
        <v>278.23799999998272</v>
      </c>
      <c r="D8794" s="167">
        <f>IF('Lineær programmering opg 4'!$M$4=0,"-",(-A8794+'Lineær programmering opg 4'!$M$4)/'Lineær programmering opg 4'!$K$4*-1)</f>
        <v>421.9679999999538</v>
      </c>
      <c r="E8794" s="167">
        <f>IF('Lineær programmering opg 4'!$M$5=0,"-",(-A8794+'Lineær programmering opg 4'!$M$5)/'Lineær programmering opg 4'!$K$5*-1)</f>
        <v>278.23799999998272</v>
      </c>
      <c r="F8794" s="167" t="str">
        <f>IF('Lineær programmering opg 4'!$E$6=0,"-",(-A8794+'Lineær programmering opg 4'!$M$6)/'Lineær programmering opg 4'!$K$6*-1)</f>
        <v>-</v>
      </c>
      <c r="G8794" s="167" t="str">
        <f>IF('Lineær programmering opg 4'!$D$7=0,"-",((-A8794+'Lineær programmering opg 4'!$M$7)/'Lineær programmering opg 4'!$K$7)*-1)</f>
        <v>-</v>
      </c>
      <c r="H8794" s="167" t="str">
        <f>IF('Lineær programmering opg 4'!$C$8=0,"-",((-A8794+'Lineær programmering opg 4'!$M$8)/'Lineær programmering opg 4'!$K$8)*-1)</f>
        <v>-</v>
      </c>
      <c r="I8794" s="167" t="str">
        <f>IF('Lineær programmering opg 4'!$D$8=0,"-",'Lineær programmering opg 4'!$G$8)</f>
        <v>-</v>
      </c>
      <c r="J8794" s="295">
        <f>A8794*'Lineær programmering opg 4'!$C$11+Datatabel!C8794*'Lineær programmering opg 4'!$D$11</f>
        <v>44637.299999999719</v>
      </c>
      <c r="K8794" s="9">
        <f t="shared" si="687"/>
        <v>0</v>
      </c>
      <c r="L8794" s="9">
        <f t="shared" si="688"/>
        <v>0</v>
      </c>
    </row>
    <row r="8795" spans="1:12" ht="15" x14ac:dyDescent="0.25">
      <c r="A8795" s="167">
        <f t="shared" si="686"/>
        <v>28.992000000023101</v>
      </c>
      <c r="B8795" s="325">
        <f t="shared" si="689"/>
        <v>0.12080000000009625</v>
      </c>
      <c r="C8795" s="167">
        <f t="shared" si="685"/>
        <v>278.25599999998269</v>
      </c>
      <c r="D8795" s="167">
        <f>IF('Lineær programmering opg 4'!$M$4=0,"-",(-A8795+'Lineær programmering opg 4'!$M$4)/'Lineær programmering opg 4'!$K$4*-1)</f>
        <v>422.01599999995381</v>
      </c>
      <c r="E8795" s="167">
        <f>IF('Lineær programmering opg 4'!$M$5=0,"-",(-A8795+'Lineær programmering opg 4'!$M$5)/'Lineær programmering opg 4'!$K$5*-1)</f>
        <v>278.25599999998269</v>
      </c>
      <c r="F8795" s="167" t="str">
        <f>IF('Lineær programmering opg 4'!$E$6=0,"-",(-A8795+'Lineær programmering opg 4'!$M$6)/'Lineær programmering opg 4'!$K$6*-1)</f>
        <v>-</v>
      </c>
      <c r="G8795" s="167" t="str">
        <f>IF('Lineær programmering opg 4'!$D$7=0,"-",((-A8795+'Lineær programmering opg 4'!$M$7)/'Lineær programmering opg 4'!$K$7)*-1)</f>
        <v>-</v>
      </c>
      <c r="H8795" s="167" t="str">
        <f>IF('Lineær programmering opg 4'!$C$8=0,"-",((-A8795+'Lineær programmering opg 4'!$M$8)/'Lineær programmering opg 4'!$K$8)*-1)</f>
        <v>-</v>
      </c>
      <c r="I8795" s="167" t="str">
        <f>IF('Lineær programmering opg 4'!$D$8=0,"-",'Lineær programmering opg 4'!$G$8)</f>
        <v>-</v>
      </c>
      <c r="J8795" s="295">
        <f>A8795*'Lineær programmering opg 4'!$C$11+Datatabel!C8795*'Lineær programmering opg 4'!$D$11</f>
        <v>44637.599999999715</v>
      </c>
      <c r="K8795" s="9">
        <f t="shared" si="687"/>
        <v>0</v>
      </c>
      <c r="L8795" s="9">
        <f t="shared" si="688"/>
        <v>0</v>
      </c>
    </row>
    <row r="8796" spans="1:12" ht="15" x14ac:dyDescent="0.25">
      <c r="A8796" s="167">
        <f t="shared" si="686"/>
        <v>28.9680000000231</v>
      </c>
      <c r="B8796" s="325">
        <f t="shared" si="689"/>
        <v>0.12070000000009624</v>
      </c>
      <c r="C8796" s="167">
        <f t="shared" si="685"/>
        <v>278.27399999998272</v>
      </c>
      <c r="D8796" s="167">
        <f>IF('Lineær programmering opg 4'!$M$4=0,"-",(-A8796+'Lineær programmering opg 4'!$M$4)/'Lineær programmering opg 4'!$K$4*-1)</f>
        <v>422.06399999995381</v>
      </c>
      <c r="E8796" s="167">
        <f>IF('Lineær programmering opg 4'!$M$5=0,"-",(-A8796+'Lineær programmering opg 4'!$M$5)/'Lineær programmering opg 4'!$K$5*-1)</f>
        <v>278.27399999998272</v>
      </c>
      <c r="F8796" s="167" t="str">
        <f>IF('Lineær programmering opg 4'!$E$6=0,"-",(-A8796+'Lineær programmering opg 4'!$M$6)/'Lineær programmering opg 4'!$K$6*-1)</f>
        <v>-</v>
      </c>
      <c r="G8796" s="167" t="str">
        <f>IF('Lineær programmering opg 4'!$D$7=0,"-",((-A8796+'Lineær programmering opg 4'!$M$7)/'Lineær programmering opg 4'!$K$7)*-1)</f>
        <v>-</v>
      </c>
      <c r="H8796" s="167" t="str">
        <f>IF('Lineær programmering opg 4'!$C$8=0,"-",((-A8796+'Lineær programmering opg 4'!$M$8)/'Lineær programmering opg 4'!$K$8)*-1)</f>
        <v>-</v>
      </c>
      <c r="I8796" s="167" t="str">
        <f>IF('Lineær programmering opg 4'!$D$8=0,"-",'Lineær programmering opg 4'!$G$8)</f>
        <v>-</v>
      </c>
      <c r="J8796" s="295">
        <f>A8796*'Lineær programmering opg 4'!$C$11+Datatabel!C8796*'Lineær programmering opg 4'!$D$11</f>
        <v>44637.899999999718</v>
      </c>
      <c r="K8796" s="9">
        <f t="shared" si="687"/>
        <v>0</v>
      </c>
      <c r="L8796" s="9">
        <f t="shared" si="688"/>
        <v>0</v>
      </c>
    </row>
    <row r="8797" spans="1:12" ht="15" x14ac:dyDescent="0.25">
      <c r="A8797" s="167">
        <f t="shared" si="686"/>
        <v>28.944000000023099</v>
      </c>
      <c r="B8797" s="325">
        <f t="shared" si="689"/>
        <v>0.12060000000009624</v>
      </c>
      <c r="C8797" s="167">
        <f t="shared" si="685"/>
        <v>278.29199999998269</v>
      </c>
      <c r="D8797" s="167">
        <f>IF('Lineær programmering opg 4'!$M$4=0,"-",(-A8797+'Lineær programmering opg 4'!$M$4)/'Lineær programmering opg 4'!$K$4*-1)</f>
        <v>422.11199999995381</v>
      </c>
      <c r="E8797" s="167">
        <f>IF('Lineær programmering opg 4'!$M$5=0,"-",(-A8797+'Lineær programmering opg 4'!$M$5)/'Lineær programmering opg 4'!$K$5*-1)</f>
        <v>278.29199999998269</v>
      </c>
      <c r="F8797" s="167" t="str">
        <f>IF('Lineær programmering opg 4'!$E$6=0,"-",(-A8797+'Lineær programmering opg 4'!$M$6)/'Lineær programmering opg 4'!$K$6*-1)</f>
        <v>-</v>
      </c>
      <c r="G8797" s="167" t="str">
        <f>IF('Lineær programmering opg 4'!$D$7=0,"-",((-A8797+'Lineær programmering opg 4'!$M$7)/'Lineær programmering opg 4'!$K$7)*-1)</f>
        <v>-</v>
      </c>
      <c r="H8797" s="167" t="str">
        <f>IF('Lineær programmering opg 4'!$C$8=0,"-",((-A8797+'Lineær programmering opg 4'!$M$8)/'Lineær programmering opg 4'!$K$8)*-1)</f>
        <v>-</v>
      </c>
      <c r="I8797" s="167" t="str">
        <f>IF('Lineær programmering opg 4'!$D$8=0,"-",'Lineær programmering opg 4'!$G$8)</f>
        <v>-</v>
      </c>
      <c r="J8797" s="295">
        <f>A8797*'Lineær programmering opg 4'!$C$11+Datatabel!C8797*'Lineær programmering opg 4'!$D$11</f>
        <v>44638.199999999713</v>
      </c>
      <c r="K8797" s="9">
        <f t="shared" si="687"/>
        <v>0</v>
      </c>
      <c r="L8797" s="9">
        <f t="shared" si="688"/>
        <v>0</v>
      </c>
    </row>
    <row r="8798" spans="1:12" ht="15" x14ac:dyDescent="0.25">
      <c r="A8798" s="167">
        <f t="shared" si="686"/>
        <v>28.920000000023098</v>
      </c>
      <c r="B8798" s="325">
        <f t="shared" si="689"/>
        <v>0.12050000000009624</v>
      </c>
      <c r="C8798" s="167">
        <f t="shared" si="685"/>
        <v>278.30999999998272</v>
      </c>
      <c r="D8798" s="167">
        <f>IF('Lineær programmering opg 4'!$M$4=0,"-",(-A8798+'Lineær programmering opg 4'!$M$4)/'Lineær programmering opg 4'!$K$4*-1)</f>
        <v>422.15999999995381</v>
      </c>
      <c r="E8798" s="167">
        <f>IF('Lineær programmering opg 4'!$M$5=0,"-",(-A8798+'Lineær programmering opg 4'!$M$5)/'Lineær programmering opg 4'!$K$5*-1)</f>
        <v>278.30999999998272</v>
      </c>
      <c r="F8798" s="167" t="str">
        <f>IF('Lineær programmering opg 4'!$E$6=0,"-",(-A8798+'Lineær programmering opg 4'!$M$6)/'Lineær programmering opg 4'!$K$6*-1)</f>
        <v>-</v>
      </c>
      <c r="G8798" s="167" t="str">
        <f>IF('Lineær programmering opg 4'!$D$7=0,"-",((-A8798+'Lineær programmering opg 4'!$M$7)/'Lineær programmering opg 4'!$K$7)*-1)</f>
        <v>-</v>
      </c>
      <c r="H8798" s="167" t="str">
        <f>IF('Lineær programmering opg 4'!$C$8=0,"-",((-A8798+'Lineær programmering opg 4'!$M$8)/'Lineær programmering opg 4'!$K$8)*-1)</f>
        <v>-</v>
      </c>
      <c r="I8798" s="167" t="str">
        <f>IF('Lineær programmering opg 4'!$D$8=0,"-",'Lineær programmering opg 4'!$G$8)</f>
        <v>-</v>
      </c>
      <c r="J8798" s="295">
        <f>A8798*'Lineær programmering opg 4'!$C$11+Datatabel!C8798*'Lineær programmering opg 4'!$D$11</f>
        <v>44638.499999999716</v>
      </c>
      <c r="K8798" s="9">
        <f t="shared" si="687"/>
        <v>0</v>
      </c>
      <c r="L8798" s="9">
        <f t="shared" si="688"/>
        <v>0</v>
      </c>
    </row>
    <row r="8799" spans="1:12" ht="15" x14ac:dyDescent="0.25">
      <c r="A8799" s="167">
        <f t="shared" si="686"/>
        <v>28.896000000023097</v>
      </c>
      <c r="B8799" s="325">
        <f t="shared" si="689"/>
        <v>0.12040000000009624</v>
      </c>
      <c r="C8799" s="167">
        <f t="shared" si="685"/>
        <v>278.32799999998269</v>
      </c>
      <c r="D8799" s="167">
        <f>IF('Lineær programmering opg 4'!$M$4=0,"-",(-A8799+'Lineær programmering opg 4'!$M$4)/'Lineær programmering opg 4'!$K$4*-1)</f>
        <v>422.20799999995381</v>
      </c>
      <c r="E8799" s="167">
        <f>IF('Lineær programmering opg 4'!$M$5=0,"-",(-A8799+'Lineær programmering opg 4'!$M$5)/'Lineær programmering opg 4'!$K$5*-1)</f>
        <v>278.32799999998269</v>
      </c>
      <c r="F8799" s="167" t="str">
        <f>IF('Lineær programmering opg 4'!$E$6=0,"-",(-A8799+'Lineær programmering opg 4'!$M$6)/'Lineær programmering opg 4'!$K$6*-1)</f>
        <v>-</v>
      </c>
      <c r="G8799" s="167" t="str">
        <f>IF('Lineær programmering opg 4'!$D$7=0,"-",((-A8799+'Lineær programmering opg 4'!$M$7)/'Lineær programmering opg 4'!$K$7)*-1)</f>
        <v>-</v>
      </c>
      <c r="H8799" s="167" t="str">
        <f>IF('Lineær programmering opg 4'!$C$8=0,"-",((-A8799+'Lineær programmering opg 4'!$M$8)/'Lineær programmering opg 4'!$K$8)*-1)</f>
        <v>-</v>
      </c>
      <c r="I8799" s="167" t="str">
        <f>IF('Lineær programmering opg 4'!$D$8=0,"-",'Lineær programmering opg 4'!$G$8)</f>
        <v>-</v>
      </c>
      <c r="J8799" s="295">
        <f>A8799*'Lineær programmering opg 4'!$C$11+Datatabel!C8799*'Lineær programmering opg 4'!$D$11</f>
        <v>44638.799999999719</v>
      </c>
      <c r="K8799" s="9">
        <f t="shared" si="687"/>
        <v>0</v>
      </c>
      <c r="L8799" s="9">
        <f t="shared" si="688"/>
        <v>0</v>
      </c>
    </row>
    <row r="8800" spans="1:12" ht="15" x14ac:dyDescent="0.25">
      <c r="A8800" s="167">
        <f t="shared" si="686"/>
        <v>28.872000000023096</v>
      </c>
      <c r="B8800" s="325">
        <f t="shared" si="689"/>
        <v>0.12030000000009623</v>
      </c>
      <c r="C8800" s="167">
        <f t="shared" si="685"/>
        <v>278.34599999998272</v>
      </c>
      <c r="D8800" s="167">
        <f>IF('Lineær programmering opg 4'!$M$4=0,"-",(-A8800+'Lineær programmering opg 4'!$M$4)/'Lineær programmering opg 4'!$K$4*-1)</f>
        <v>422.25599999995381</v>
      </c>
      <c r="E8800" s="167">
        <f>IF('Lineær programmering opg 4'!$M$5=0,"-",(-A8800+'Lineær programmering opg 4'!$M$5)/'Lineær programmering opg 4'!$K$5*-1)</f>
        <v>278.34599999998272</v>
      </c>
      <c r="F8800" s="167" t="str">
        <f>IF('Lineær programmering opg 4'!$E$6=0,"-",(-A8800+'Lineær programmering opg 4'!$M$6)/'Lineær programmering opg 4'!$K$6*-1)</f>
        <v>-</v>
      </c>
      <c r="G8800" s="167" t="str">
        <f>IF('Lineær programmering opg 4'!$D$7=0,"-",((-A8800+'Lineær programmering opg 4'!$M$7)/'Lineær programmering opg 4'!$K$7)*-1)</f>
        <v>-</v>
      </c>
      <c r="H8800" s="167" t="str">
        <f>IF('Lineær programmering opg 4'!$C$8=0,"-",((-A8800+'Lineær programmering opg 4'!$M$8)/'Lineær programmering opg 4'!$K$8)*-1)</f>
        <v>-</v>
      </c>
      <c r="I8800" s="167" t="str">
        <f>IF('Lineær programmering opg 4'!$D$8=0,"-",'Lineær programmering opg 4'!$G$8)</f>
        <v>-</v>
      </c>
      <c r="J8800" s="295">
        <f>A8800*'Lineær programmering opg 4'!$C$11+Datatabel!C8800*'Lineær programmering opg 4'!$D$11</f>
        <v>44639.099999999722</v>
      </c>
      <c r="K8800" s="9">
        <f t="shared" si="687"/>
        <v>0</v>
      </c>
      <c r="L8800" s="9">
        <f t="shared" si="688"/>
        <v>0</v>
      </c>
    </row>
    <row r="8801" spans="1:12" ht="15" x14ac:dyDescent="0.25">
      <c r="A8801" s="167">
        <f t="shared" si="686"/>
        <v>28.848000000023095</v>
      </c>
      <c r="B8801" s="325">
        <f t="shared" si="689"/>
        <v>0.12020000000009623</v>
      </c>
      <c r="C8801" s="167">
        <f t="shared" si="685"/>
        <v>278.3639999999827</v>
      </c>
      <c r="D8801" s="167">
        <f>IF('Lineær programmering opg 4'!$M$4=0,"-",(-A8801+'Lineær programmering opg 4'!$M$4)/'Lineær programmering opg 4'!$K$4*-1)</f>
        <v>422.30399999995382</v>
      </c>
      <c r="E8801" s="167">
        <f>IF('Lineær programmering opg 4'!$M$5=0,"-",(-A8801+'Lineær programmering opg 4'!$M$5)/'Lineær programmering opg 4'!$K$5*-1)</f>
        <v>278.3639999999827</v>
      </c>
      <c r="F8801" s="167" t="str">
        <f>IF('Lineær programmering opg 4'!$E$6=0,"-",(-A8801+'Lineær programmering opg 4'!$M$6)/'Lineær programmering opg 4'!$K$6*-1)</f>
        <v>-</v>
      </c>
      <c r="G8801" s="167" t="str">
        <f>IF('Lineær programmering opg 4'!$D$7=0,"-",((-A8801+'Lineær programmering opg 4'!$M$7)/'Lineær programmering opg 4'!$K$7)*-1)</f>
        <v>-</v>
      </c>
      <c r="H8801" s="167" t="str">
        <f>IF('Lineær programmering opg 4'!$C$8=0,"-",((-A8801+'Lineær programmering opg 4'!$M$8)/'Lineær programmering opg 4'!$K$8)*-1)</f>
        <v>-</v>
      </c>
      <c r="I8801" s="167" t="str">
        <f>IF('Lineær programmering opg 4'!$D$8=0,"-",'Lineær programmering opg 4'!$G$8)</f>
        <v>-</v>
      </c>
      <c r="J8801" s="295">
        <f>A8801*'Lineær programmering opg 4'!$C$11+Datatabel!C8801*'Lineær programmering opg 4'!$D$11</f>
        <v>44639.39999999971</v>
      </c>
      <c r="K8801" s="9">
        <f t="shared" si="687"/>
        <v>0</v>
      </c>
      <c r="L8801" s="9">
        <f t="shared" si="688"/>
        <v>0</v>
      </c>
    </row>
    <row r="8802" spans="1:12" ht="15" x14ac:dyDescent="0.25">
      <c r="A8802" s="167">
        <f t="shared" si="686"/>
        <v>28.824000000023094</v>
      </c>
      <c r="B8802" s="325">
        <f t="shared" si="689"/>
        <v>0.12010000000009623</v>
      </c>
      <c r="C8802" s="167">
        <f t="shared" si="685"/>
        <v>278.38199999998272</v>
      </c>
      <c r="D8802" s="167">
        <f>IF('Lineær programmering opg 4'!$M$4=0,"-",(-A8802+'Lineær programmering opg 4'!$M$4)/'Lineær programmering opg 4'!$K$4*-1)</f>
        <v>422.35199999995382</v>
      </c>
      <c r="E8802" s="167">
        <f>IF('Lineær programmering opg 4'!$M$5=0,"-",(-A8802+'Lineær programmering opg 4'!$M$5)/'Lineær programmering opg 4'!$K$5*-1)</f>
        <v>278.38199999998272</v>
      </c>
      <c r="F8802" s="167" t="str">
        <f>IF('Lineær programmering opg 4'!$E$6=0,"-",(-A8802+'Lineær programmering opg 4'!$M$6)/'Lineær programmering opg 4'!$K$6*-1)</f>
        <v>-</v>
      </c>
      <c r="G8802" s="167" t="str">
        <f>IF('Lineær programmering opg 4'!$D$7=0,"-",((-A8802+'Lineær programmering opg 4'!$M$7)/'Lineær programmering opg 4'!$K$7)*-1)</f>
        <v>-</v>
      </c>
      <c r="H8802" s="167" t="str">
        <f>IF('Lineær programmering opg 4'!$C$8=0,"-",((-A8802+'Lineær programmering opg 4'!$M$8)/'Lineær programmering opg 4'!$K$8)*-1)</f>
        <v>-</v>
      </c>
      <c r="I8802" s="167" t="str">
        <f>IF('Lineær programmering opg 4'!$D$8=0,"-",'Lineær programmering opg 4'!$G$8)</f>
        <v>-</v>
      </c>
      <c r="J8802" s="295">
        <f>A8802*'Lineær programmering opg 4'!$C$11+Datatabel!C8802*'Lineær programmering opg 4'!$D$11</f>
        <v>44639.699999999713</v>
      </c>
      <c r="K8802" s="9">
        <f t="shared" si="687"/>
        <v>0</v>
      </c>
      <c r="L8802" s="9">
        <f t="shared" si="688"/>
        <v>0</v>
      </c>
    </row>
    <row r="8803" spans="1:12" ht="15" x14ac:dyDescent="0.25">
      <c r="A8803" s="167">
        <f t="shared" si="686"/>
        <v>28.800000000023093</v>
      </c>
      <c r="B8803" s="325">
        <f t="shared" si="689"/>
        <v>0.12000000000009622</v>
      </c>
      <c r="C8803" s="167">
        <f t="shared" si="685"/>
        <v>278.3999999999827</v>
      </c>
      <c r="D8803" s="167">
        <f>IF('Lineær programmering opg 4'!$M$4=0,"-",(-A8803+'Lineær programmering opg 4'!$M$4)/'Lineær programmering opg 4'!$K$4*-1)</f>
        <v>422.39999999995382</v>
      </c>
      <c r="E8803" s="167">
        <f>IF('Lineær programmering opg 4'!$M$5=0,"-",(-A8803+'Lineær programmering opg 4'!$M$5)/'Lineær programmering opg 4'!$K$5*-1)</f>
        <v>278.3999999999827</v>
      </c>
      <c r="F8803" s="167" t="str">
        <f>IF('Lineær programmering opg 4'!$E$6=0,"-",(-A8803+'Lineær programmering opg 4'!$M$6)/'Lineær programmering opg 4'!$K$6*-1)</f>
        <v>-</v>
      </c>
      <c r="G8803" s="167" t="str">
        <f>IF('Lineær programmering opg 4'!$D$7=0,"-",((-A8803+'Lineær programmering opg 4'!$M$7)/'Lineær programmering opg 4'!$K$7)*-1)</f>
        <v>-</v>
      </c>
      <c r="H8803" s="167" t="str">
        <f>IF('Lineær programmering opg 4'!$C$8=0,"-",((-A8803+'Lineær programmering opg 4'!$M$8)/'Lineær programmering opg 4'!$K$8)*-1)</f>
        <v>-</v>
      </c>
      <c r="I8803" s="167" t="str">
        <f>IF('Lineær programmering opg 4'!$D$8=0,"-",'Lineær programmering opg 4'!$G$8)</f>
        <v>-</v>
      </c>
      <c r="J8803" s="295">
        <f>A8803*'Lineær programmering opg 4'!$C$11+Datatabel!C8803*'Lineær programmering opg 4'!$D$11</f>
        <v>44639.999999999709</v>
      </c>
      <c r="K8803" s="9">
        <f t="shared" si="687"/>
        <v>0</v>
      </c>
      <c r="L8803" s="9">
        <f t="shared" si="688"/>
        <v>0</v>
      </c>
    </row>
    <row r="8804" spans="1:12" ht="15" x14ac:dyDescent="0.25">
      <c r="A8804" s="167">
        <f t="shared" si="686"/>
        <v>28.776000000023092</v>
      </c>
      <c r="B8804" s="325">
        <f t="shared" si="689"/>
        <v>0.11990000000009622</v>
      </c>
      <c r="C8804" s="167">
        <f t="shared" si="685"/>
        <v>278.41799999998273</v>
      </c>
      <c r="D8804" s="167">
        <f>IF('Lineær programmering opg 4'!$M$4=0,"-",(-A8804+'Lineær programmering opg 4'!$M$4)/'Lineær programmering opg 4'!$K$4*-1)</f>
        <v>422.44799999995382</v>
      </c>
      <c r="E8804" s="167">
        <f>IF('Lineær programmering opg 4'!$M$5=0,"-",(-A8804+'Lineær programmering opg 4'!$M$5)/'Lineær programmering opg 4'!$K$5*-1)</f>
        <v>278.41799999998273</v>
      </c>
      <c r="F8804" s="167" t="str">
        <f>IF('Lineær programmering opg 4'!$E$6=0,"-",(-A8804+'Lineær programmering opg 4'!$M$6)/'Lineær programmering opg 4'!$K$6*-1)</f>
        <v>-</v>
      </c>
      <c r="G8804" s="167" t="str">
        <f>IF('Lineær programmering opg 4'!$D$7=0,"-",((-A8804+'Lineær programmering opg 4'!$M$7)/'Lineær programmering opg 4'!$K$7)*-1)</f>
        <v>-</v>
      </c>
      <c r="H8804" s="167" t="str">
        <f>IF('Lineær programmering opg 4'!$C$8=0,"-",((-A8804+'Lineær programmering opg 4'!$M$8)/'Lineær programmering opg 4'!$K$8)*-1)</f>
        <v>-</v>
      </c>
      <c r="I8804" s="167" t="str">
        <f>IF('Lineær programmering opg 4'!$D$8=0,"-",'Lineær programmering opg 4'!$G$8)</f>
        <v>-</v>
      </c>
      <c r="J8804" s="295">
        <f>A8804*'Lineær programmering opg 4'!$C$11+Datatabel!C8804*'Lineær programmering opg 4'!$D$11</f>
        <v>44640.299999999719</v>
      </c>
      <c r="K8804" s="9">
        <f t="shared" si="687"/>
        <v>0</v>
      </c>
      <c r="L8804" s="9">
        <f t="shared" si="688"/>
        <v>0</v>
      </c>
    </row>
    <row r="8805" spans="1:12" ht="15" x14ac:dyDescent="0.25">
      <c r="A8805" s="167">
        <f t="shared" si="686"/>
        <v>28.752000000023092</v>
      </c>
      <c r="B8805" s="325">
        <f t="shared" si="689"/>
        <v>0.11980000000009622</v>
      </c>
      <c r="C8805" s="167">
        <f t="shared" si="685"/>
        <v>278.4359999999827</v>
      </c>
      <c r="D8805" s="167">
        <f>IF('Lineær programmering opg 4'!$M$4=0,"-",(-A8805+'Lineær programmering opg 4'!$M$4)/'Lineær programmering opg 4'!$K$4*-1)</f>
        <v>422.49599999995382</v>
      </c>
      <c r="E8805" s="167">
        <f>IF('Lineær programmering opg 4'!$M$5=0,"-",(-A8805+'Lineær programmering opg 4'!$M$5)/'Lineær programmering opg 4'!$K$5*-1)</f>
        <v>278.4359999999827</v>
      </c>
      <c r="F8805" s="167" t="str">
        <f>IF('Lineær programmering opg 4'!$E$6=0,"-",(-A8805+'Lineær programmering opg 4'!$M$6)/'Lineær programmering opg 4'!$K$6*-1)</f>
        <v>-</v>
      </c>
      <c r="G8805" s="167" t="str">
        <f>IF('Lineær programmering opg 4'!$D$7=0,"-",((-A8805+'Lineær programmering opg 4'!$M$7)/'Lineær programmering opg 4'!$K$7)*-1)</f>
        <v>-</v>
      </c>
      <c r="H8805" s="167" t="str">
        <f>IF('Lineær programmering opg 4'!$C$8=0,"-",((-A8805+'Lineær programmering opg 4'!$M$8)/'Lineær programmering opg 4'!$K$8)*-1)</f>
        <v>-</v>
      </c>
      <c r="I8805" s="167" t="str">
        <f>IF('Lineær programmering opg 4'!$D$8=0,"-",'Lineær programmering opg 4'!$G$8)</f>
        <v>-</v>
      </c>
      <c r="J8805" s="295">
        <f>A8805*'Lineær programmering opg 4'!$C$11+Datatabel!C8805*'Lineær programmering opg 4'!$D$11</f>
        <v>44640.599999999715</v>
      </c>
      <c r="K8805" s="9">
        <f t="shared" si="687"/>
        <v>0</v>
      </c>
      <c r="L8805" s="9">
        <f t="shared" si="688"/>
        <v>0</v>
      </c>
    </row>
    <row r="8806" spans="1:12" ht="15" x14ac:dyDescent="0.25">
      <c r="A8806" s="167">
        <f t="shared" si="686"/>
        <v>28.728000000023091</v>
      </c>
      <c r="B8806" s="325">
        <f t="shared" si="689"/>
        <v>0.11970000000009622</v>
      </c>
      <c r="C8806" s="167">
        <f t="shared" si="685"/>
        <v>278.45399999998273</v>
      </c>
      <c r="D8806" s="167">
        <f>IF('Lineær programmering opg 4'!$M$4=0,"-",(-A8806+'Lineær programmering opg 4'!$M$4)/'Lineær programmering opg 4'!$K$4*-1)</f>
        <v>422.54399999995383</v>
      </c>
      <c r="E8806" s="167">
        <f>IF('Lineær programmering opg 4'!$M$5=0,"-",(-A8806+'Lineær programmering opg 4'!$M$5)/'Lineær programmering opg 4'!$K$5*-1)</f>
        <v>278.45399999998273</v>
      </c>
      <c r="F8806" s="167" t="str">
        <f>IF('Lineær programmering opg 4'!$E$6=0,"-",(-A8806+'Lineær programmering opg 4'!$M$6)/'Lineær programmering opg 4'!$K$6*-1)</f>
        <v>-</v>
      </c>
      <c r="G8806" s="167" t="str">
        <f>IF('Lineær programmering opg 4'!$D$7=0,"-",((-A8806+'Lineær programmering opg 4'!$M$7)/'Lineær programmering opg 4'!$K$7)*-1)</f>
        <v>-</v>
      </c>
      <c r="H8806" s="167" t="str">
        <f>IF('Lineær programmering opg 4'!$C$8=0,"-",((-A8806+'Lineær programmering opg 4'!$M$8)/'Lineær programmering opg 4'!$K$8)*-1)</f>
        <v>-</v>
      </c>
      <c r="I8806" s="167" t="str">
        <f>IF('Lineær programmering opg 4'!$D$8=0,"-",'Lineær programmering opg 4'!$G$8)</f>
        <v>-</v>
      </c>
      <c r="J8806" s="295">
        <f>A8806*'Lineær programmering opg 4'!$C$11+Datatabel!C8806*'Lineær programmering opg 4'!$D$11</f>
        <v>44640.899999999718</v>
      </c>
      <c r="K8806" s="9">
        <f t="shared" si="687"/>
        <v>0</v>
      </c>
      <c r="L8806" s="9">
        <f t="shared" si="688"/>
        <v>0</v>
      </c>
    </row>
    <row r="8807" spans="1:12" ht="15" x14ac:dyDescent="0.25">
      <c r="A8807" s="167">
        <f t="shared" si="686"/>
        <v>28.70400000002309</v>
      </c>
      <c r="B8807" s="325">
        <f t="shared" si="689"/>
        <v>0.11960000000009621</v>
      </c>
      <c r="C8807" s="167">
        <f t="shared" si="685"/>
        <v>278.4719999999827</v>
      </c>
      <c r="D8807" s="167">
        <f>IF('Lineær programmering opg 4'!$M$4=0,"-",(-A8807+'Lineær programmering opg 4'!$M$4)/'Lineær programmering opg 4'!$K$4*-1)</f>
        <v>422.59199999995383</v>
      </c>
      <c r="E8807" s="167">
        <f>IF('Lineær programmering opg 4'!$M$5=0,"-",(-A8807+'Lineær programmering opg 4'!$M$5)/'Lineær programmering opg 4'!$K$5*-1)</f>
        <v>278.4719999999827</v>
      </c>
      <c r="F8807" s="167" t="str">
        <f>IF('Lineær programmering opg 4'!$E$6=0,"-",(-A8807+'Lineær programmering opg 4'!$M$6)/'Lineær programmering opg 4'!$K$6*-1)</f>
        <v>-</v>
      </c>
      <c r="G8807" s="167" t="str">
        <f>IF('Lineær programmering opg 4'!$D$7=0,"-",((-A8807+'Lineær programmering opg 4'!$M$7)/'Lineær programmering opg 4'!$K$7)*-1)</f>
        <v>-</v>
      </c>
      <c r="H8807" s="167" t="str">
        <f>IF('Lineær programmering opg 4'!$C$8=0,"-",((-A8807+'Lineær programmering opg 4'!$M$8)/'Lineær programmering opg 4'!$K$8)*-1)</f>
        <v>-</v>
      </c>
      <c r="I8807" s="167" t="str">
        <f>IF('Lineær programmering opg 4'!$D$8=0,"-",'Lineær programmering opg 4'!$G$8)</f>
        <v>-</v>
      </c>
      <c r="J8807" s="295">
        <f>A8807*'Lineær programmering opg 4'!$C$11+Datatabel!C8807*'Lineær programmering opg 4'!$D$11</f>
        <v>44641.199999999713</v>
      </c>
      <c r="K8807" s="9">
        <f t="shared" si="687"/>
        <v>0</v>
      </c>
      <c r="L8807" s="9">
        <f t="shared" si="688"/>
        <v>0</v>
      </c>
    </row>
    <row r="8808" spans="1:12" ht="15" x14ac:dyDescent="0.25">
      <c r="A8808" s="167">
        <f t="shared" si="686"/>
        <v>28.680000000023089</v>
      </c>
      <c r="B8808" s="325">
        <f t="shared" si="689"/>
        <v>0.11950000000009621</v>
      </c>
      <c r="C8808" s="167">
        <f t="shared" si="685"/>
        <v>278.48999999998273</v>
      </c>
      <c r="D8808" s="167">
        <f>IF('Lineær programmering opg 4'!$M$4=0,"-",(-A8808+'Lineær programmering opg 4'!$M$4)/'Lineær programmering opg 4'!$K$4*-1)</f>
        <v>422.63999999995383</v>
      </c>
      <c r="E8808" s="167">
        <f>IF('Lineær programmering opg 4'!$M$5=0,"-",(-A8808+'Lineær programmering opg 4'!$M$5)/'Lineær programmering opg 4'!$K$5*-1)</f>
        <v>278.48999999998273</v>
      </c>
      <c r="F8808" s="167" t="str">
        <f>IF('Lineær programmering opg 4'!$E$6=0,"-",(-A8808+'Lineær programmering opg 4'!$M$6)/'Lineær programmering opg 4'!$K$6*-1)</f>
        <v>-</v>
      </c>
      <c r="G8808" s="167" t="str">
        <f>IF('Lineær programmering opg 4'!$D$7=0,"-",((-A8808+'Lineær programmering opg 4'!$M$7)/'Lineær programmering opg 4'!$K$7)*-1)</f>
        <v>-</v>
      </c>
      <c r="H8808" s="167" t="str">
        <f>IF('Lineær programmering opg 4'!$C$8=0,"-",((-A8808+'Lineær programmering opg 4'!$M$8)/'Lineær programmering opg 4'!$K$8)*-1)</f>
        <v>-</v>
      </c>
      <c r="I8808" s="167" t="str">
        <f>IF('Lineær programmering opg 4'!$D$8=0,"-",'Lineær programmering opg 4'!$G$8)</f>
        <v>-</v>
      </c>
      <c r="J8808" s="295">
        <f>A8808*'Lineær programmering opg 4'!$C$11+Datatabel!C8808*'Lineær programmering opg 4'!$D$11</f>
        <v>44641.499999999716</v>
      </c>
      <c r="K8808" s="9">
        <f t="shared" si="687"/>
        <v>0</v>
      </c>
      <c r="L8808" s="9">
        <f t="shared" si="688"/>
        <v>0</v>
      </c>
    </row>
    <row r="8809" spans="1:12" ht="15" x14ac:dyDescent="0.25">
      <c r="A8809" s="167">
        <f t="shared" si="686"/>
        <v>28.656000000023091</v>
      </c>
      <c r="B8809" s="325">
        <f t="shared" si="689"/>
        <v>0.11940000000009621</v>
      </c>
      <c r="C8809" s="167">
        <f t="shared" si="685"/>
        <v>278.5079999999827</v>
      </c>
      <c r="D8809" s="167">
        <f>IF('Lineær programmering opg 4'!$M$4=0,"-",(-A8809+'Lineær programmering opg 4'!$M$4)/'Lineær programmering opg 4'!$K$4*-1)</f>
        <v>422.68799999995383</v>
      </c>
      <c r="E8809" s="167">
        <f>IF('Lineær programmering opg 4'!$M$5=0,"-",(-A8809+'Lineær programmering opg 4'!$M$5)/'Lineær programmering opg 4'!$K$5*-1)</f>
        <v>278.5079999999827</v>
      </c>
      <c r="F8809" s="167" t="str">
        <f>IF('Lineær programmering opg 4'!$E$6=0,"-",(-A8809+'Lineær programmering opg 4'!$M$6)/'Lineær programmering opg 4'!$K$6*-1)</f>
        <v>-</v>
      </c>
      <c r="G8809" s="167" t="str">
        <f>IF('Lineær programmering opg 4'!$D$7=0,"-",((-A8809+'Lineær programmering opg 4'!$M$7)/'Lineær programmering opg 4'!$K$7)*-1)</f>
        <v>-</v>
      </c>
      <c r="H8809" s="167" t="str">
        <f>IF('Lineær programmering opg 4'!$C$8=0,"-",((-A8809+'Lineær programmering opg 4'!$M$8)/'Lineær programmering opg 4'!$K$8)*-1)</f>
        <v>-</v>
      </c>
      <c r="I8809" s="167" t="str">
        <f>IF('Lineær programmering opg 4'!$D$8=0,"-",'Lineær programmering opg 4'!$G$8)</f>
        <v>-</v>
      </c>
      <c r="J8809" s="295">
        <f>A8809*'Lineær programmering opg 4'!$C$11+Datatabel!C8809*'Lineær programmering opg 4'!$D$11</f>
        <v>44641.799999999719</v>
      </c>
      <c r="K8809" s="9">
        <f t="shared" si="687"/>
        <v>0</v>
      </c>
      <c r="L8809" s="9">
        <f t="shared" si="688"/>
        <v>0</v>
      </c>
    </row>
    <row r="8810" spans="1:12" ht="15" x14ac:dyDescent="0.25">
      <c r="A8810" s="167">
        <f t="shared" si="686"/>
        <v>28.632000000023091</v>
      </c>
      <c r="B8810" s="325">
        <f t="shared" si="689"/>
        <v>0.1193000000000962</v>
      </c>
      <c r="C8810" s="167">
        <f t="shared" si="685"/>
        <v>278.52599999998273</v>
      </c>
      <c r="D8810" s="167">
        <f>IF('Lineær programmering opg 4'!$M$4=0,"-",(-A8810+'Lineær programmering opg 4'!$M$4)/'Lineær programmering opg 4'!$K$4*-1)</f>
        <v>422.73599999995383</v>
      </c>
      <c r="E8810" s="167">
        <f>IF('Lineær programmering opg 4'!$M$5=0,"-",(-A8810+'Lineær programmering opg 4'!$M$5)/'Lineær programmering opg 4'!$K$5*-1)</f>
        <v>278.52599999998273</v>
      </c>
      <c r="F8810" s="167" t="str">
        <f>IF('Lineær programmering opg 4'!$E$6=0,"-",(-A8810+'Lineær programmering opg 4'!$M$6)/'Lineær programmering opg 4'!$K$6*-1)</f>
        <v>-</v>
      </c>
      <c r="G8810" s="167" t="str">
        <f>IF('Lineær programmering opg 4'!$D$7=0,"-",((-A8810+'Lineær programmering opg 4'!$M$7)/'Lineær programmering opg 4'!$K$7)*-1)</f>
        <v>-</v>
      </c>
      <c r="H8810" s="167" t="str">
        <f>IF('Lineær programmering opg 4'!$C$8=0,"-",((-A8810+'Lineær programmering opg 4'!$M$8)/'Lineær programmering opg 4'!$K$8)*-1)</f>
        <v>-</v>
      </c>
      <c r="I8810" s="167" t="str">
        <f>IF('Lineær programmering opg 4'!$D$8=0,"-",'Lineær programmering opg 4'!$G$8)</f>
        <v>-</v>
      </c>
      <c r="J8810" s="295">
        <f>A8810*'Lineær programmering opg 4'!$C$11+Datatabel!C8810*'Lineær programmering opg 4'!$D$11</f>
        <v>44642.099999999722</v>
      </c>
      <c r="K8810" s="9">
        <f t="shared" si="687"/>
        <v>0</v>
      </c>
      <c r="L8810" s="9">
        <f t="shared" si="688"/>
        <v>0</v>
      </c>
    </row>
    <row r="8811" spans="1:12" ht="15" x14ac:dyDescent="0.25">
      <c r="A8811" s="167">
        <f t="shared" si="686"/>
        <v>28.60800000002309</v>
      </c>
      <c r="B8811" s="325">
        <f t="shared" si="689"/>
        <v>0.1192000000000962</v>
      </c>
      <c r="C8811" s="167">
        <f t="shared" si="685"/>
        <v>278.5439999999827</v>
      </c>
      <c r="D8811" s="167">
        <f>IF('Lineær programmering opg 4'!$M$4=0,"-",(-A8811+'Lineær programmering opg 4'!$M$4)/'Lineær programmering opg 4'!$K$4*-1)</f>
        <v>422.78399999995383</v>
      </c>
      <c r="E8811" s="167">
        <f>IF('Lineær programmering opg 4'!$M$5=0,"-",(-A8811+'Lineær programmering opg 4'!$M$5)/'Lineær programmering opg 4'!$K$5*-1)</f>
        <v>278.5439999999827</v>
      </c>
      <c r="F8811" s="167" t="str">
        <f>IF('Lineær programmering opg 4'!$E$6=0,"-",(-A8811+'Lineær programmering opg 4'!$M$6)/'Lineær programmering opg 4'!$K$6*-1)</f>
        <v>-</v>
      </c>
      <c r="G8811" s="167" t="str">
        <f>IF('Lineær programmering opg 4'!$D$7=0,"-",((-A8811+'Lineær programmering opg 4'!$M$7)/'Lineær programmering opg 4'!$K$7)*-1)</f>
        <v>-</v>
      </c>
      <c r="H8811" s="167" t="str">
        <f>IF('Lineær programmering opg 4'!$C$8=0,"-",((-A8811+'Lineær programmering opg 4'!$M$8)/'Lineær programmering opg 4'!$K$8)*-1)</f>
        <v>-</v>
      </c>
      <c r="I8811" s="167" t="str">
        <f>IF('Lineær programmering opg 4'!$D$8=0,"-",'Lineær programmering opg 4'!$G$8)</f>
        <v>-</v>
      </c>
      <c r="J8811" s="295">
        <f>A8811*'Lineær programmering opg 4'!$C$11+Datatabel!C8811*'Lineær programmering opg 4'!$D$11</f>
        <v>44642.399999999718</v>
      </c>
      <c r="K8811" s="9">
        <f t="shared" si="687"/>
        <v>0</v>
      </c>
      <c r="L8811" s="9">
        <f t="shared" si="688"/>
        <v>0</v>
      </c>
    </row>
    <row r="8812" spans="1:12" ht="15" x14ac:dyDescent="0.25">
      <c r="A8812" s="167">
        <f t="shared" si="686"/>
        <v>28.584000000023089</v>
      </c>
      <c r="B8812" s="325">
        <f t="shared" si="689"/>
        <v>0.1191000000000962</v>
      </c>
      <c r="C8812" s="167">
        <f t="shared" si="685"/>
        <v>278.56199999998273</v>
      </c>
      <c r="D8812" s="167">
        <f>IF('Lineær programmering opg 4'!$M$4=0,"-",(-A8812+'Lineær programmering opg 4'!$M$4)/'Lineær programmering opg 4'!$K$4*-1)</f>
        <v>422.83199999995384</v>
      </c>
      <c r="E8812" s="167">
        <f>IF('Lineær programmering opg 4'!$M$5=0,"-",(-A8812+'Lineær programmering opg 4'!$M$5)/'Lineær programmering opg 4'!$K$5*-1)</f>
        <v>278.56199999998273</v>
      </c>
      <c r="F8812" s="167" t="str">
        <f>IF('Lineær programmering opg 4'!$E$6=0,"-",(-A8812+'Lineær programmering opg 4'!$M$6)/'Lineær programmering opg 4'!$K$6*-1)</f>
        <v>-</v>
      </c>
      <c r="G8812" s="167" t="str">
        <f>IF('Lineær programmering opg 4'!$D$7=0,"-",((-A8812+'Lineær programmering opg 4'!$M$7)/'Lineær programmering opg 4'!$K$7)*-1)</f>
        <v>-</v>
      </c>
      <c r="H8812" s="167" t="str">
        <f>IF('Lineær programmering opg 4'!$C$8=0,"-",((-A8812+'Lineær programmering opg 4'!$M$8)/'Lineær programmering opg 4'!$K$8)*-1)</f>
        <v>-</v>
      </c>
      <c r="I8812" s="167" t="str">
        <f>IF('Lineær programmering opg 4'!$D$8=0,"-",'Lineær programmering opg 4'!$G$8)</f>
        <v>-</v>
      </c>
      <c r="J8812" s="295">
        <f>A8812*'Lineær programmering opg 4'!$C$11+Datatabel!C8812*'Lineær programmering opg 4'!$D$11</f>
        <v>44642.699999999721</v>
      </c>
      <c r="K8812" s="9">
        <f t="shared" si="687"/>
        <v>0</v>
      </c>
      <c r="L8812" s="9">
        <f t="shared" si="688"/>
        <v>0</v>
      </c>
    </row>
    <row r="8813" spans="1:12" ht="15" x14ac:dyDescent="0.25">
      <c r="A8813" s="167">
        <f t="shared" si="686"/>
        <v>28.560000000023088</v>
      </c>
      <c r="B8813" s="325">
        <f t="shared" si="689"/>
        <v>0.1190000000000962</v>
      </c>
      <c r="C8813" s="167">
        <f t="shared" si="685"/>
        <v>278.5799999999827</v>
      </c>
      <c r="D8813" s="167">
        <f>IF('Lineær programmering opg 4'!$M$4=0,"-",(-A8813+'Lineær programmering opg 4'!$M$4)/'Lineær programmering opg 4'!$K$4*-1)</f>
        <v>422.87999999995384</v>
      </c>
      <c r="E8813" s="167">
        <f>IF('Lineær programmering opg 4'!$M$5=0,"-",(-A8813+'Lineær programmering opg 4'!$M$5)/'Lineær programmering opg 4'!$K$5*-1)</f>
        <v>278.5799999999827</v>
      </c>
      <c r="F8813" s="167" t="str">
        <f>IF('Lineær programmering opg 4'!$E$6=0,"-",(-A8813+'Lineær programmering opg 4'!$M$6)/'Lineær programmering opg 4'!$K$6*-1)</f>
        <v>-</v>
      </c>
      <c r="G8813" s="167" t="str">
        <f>IF('Lineær programmering opg 4'!$D$7=0,"-",((-A8813+'Lineær programmering opg 4'!$M$7)/'Lineær programmering opg 4'!$K$7)*-1)</f>
        <v>-</v>
      </c>
      <c r="H8813" s="167" t="str">
        <f>IF('Lineær programmering opg 4'!$C$8=0,"-",((-A8813+'Lineær programmering opg 4'!$M$8)/'Lineær programmering opg 4'!$K$8)*-1)</f>
        <v>-</v>
      </c>
      <c r="I8813" s="167" t="str">
        <f>IF('Lineær programmering opg 4'!$D$8=0,"-",'Lineær programmering opg 4'!$G$8)</f>
        <v>-</v>
      </c>
      <c r="J8813" s="295">
        <f>A8813*'Lineær programmering opg 4'!$C$11+Datatabel!C8813*'Lineær programmering opg 4'!$D$11</f>
        <v>44642.999999999709</v>
      </c>
      <c r="K8813" s="9">
        <f t="shared" si="687"/>
        <v>0</v>
      </c>
      <c r="L8813" s="9">
        <f t="shared" si="688"/>
        <v>0</v>
      </c>
    </row>
    <row r="8814" spans="1:12" ht="15" x14ac:dyDescent="0.25">
      <c r="A8814" s="167">
        <f t="shared" si="686"/>
        <v>28.536000000023087</v>
      </c>
      <c r="B8814" s="325">
        <f t="shared" si="689"/>
        <v>0.11890000000009619</v>
      </c>
      <c r="C8814" s="167">
        <f t="shared" si="685"/>
        <v>278.59799999998273</v>
      </c>
      <c r="D8814" s="167">
        <f>IF('Lineær programmering opg 4'!$M$4=0,"-",(-A8814+'Lineær programmering opg 4'!$M$4)/'Lineær programmering opg 4'!$K$4*-1)</f>
        <v>422.92799999995384</v>
      </c>
      <c r="E8814" s="167">
        <f>IF('Lineær programmering opg 4'!$M$5=0,"-",(-A8814+'Lineær programmering opg 4'!$M$5)/'Lineær programmering opg 4'!$K$5*-1)</f>
        <v>278.59799999998273</v>
      </c>
      <c r="F8814" s="167" t="str">
        <f>IF('Lineær programmering opg 4'!$E$6=0,"-",(-A8814+'Lineær programmering opg 4'!$M$6)/'Lineær programmering opg 4'!$K$6*-1)</f>
        <v>-</v>
      </c>
      <c r="G8814" s="167" t="str">
        <f>IF('Lineær programmering opg 4'!$D$7=0,"-",((-A8814+'Lineær programmering opg 4'!$M$7)/'Lineær programmering opg 4'!$K$7)*-1)</f>
        <v>-</v>
      </c>
      <c r="H8814" s="167" t="str">
        <f>IF('Lineær programmering opg 4'!$C$8=0,"-",((-A8814+'Lineær programmering opg 4'!$M$8)/'Lineær programmering opg 4'!$K$8)*-1)</f>
        <v>-</v>
      </c>
      <c r="I8814" s="167" t="str">
        <f>IF('Lineær programmering opg 4'!$D$8=0,"-",'Lineær programmering opg 4'!$G$8)</f>
        <v>-</v>
      </c>
      <c r="J8814" s="295">
        <f>A8814*'Lineær programmering opg 4'!$C$11+Datatabel!C8814*'Lineær programmering opg 4'!$D$11</f>
        <v>44643.299999999712</v>
      </c>
      <c r="K8814" s="9">
        <f t="shared" si="687"/>
        <v>0</v>
      </c>
      <c r="L8814" s="9">
        <f t="shared" si="688"/>
        <v>0</v>
      </c>
    </row>
    <row r="8815" spans="1:12" ht="15" x14ac:dyDescent="0.25">
      <c r="A8815" s="167">
        <f t="shared" si="686"/>
        <v>28.512000000023086</v>
      </c>
      <c r="B8815" s="325">
        <f t="shared" si="689"/>
        <v>0.11880000000009619</v>
      </c>
      <c r="C8815" s="167">
        <f t="shared" si="685"/>
        <v>278.61599999998271</v>
      </c>
      <c r="D8815" s="167">
        <f>IF('Lineær programmering opg 4'!$M$4=0,"-",(-A8815+'Lineær programmering opg 4'!$M$4)/'Lineær programmering opg 4'!$K$4*-1)</f>
        <v>422.97599999995384</v>
      </c>
      <c r="E8815" s="167">
        <f>IF('Lineær programmering opg 4'!$M$5=0,"-",(-A8815+'Lineær programmering opg 4'!$M$5)/'Lineær programmering opg 4'!$K$5*-1)</f>
        <v>278.61599999998271</v>
      </c>
      <c r="F8815" s="167" t="str">
        <f>IF('Lineær programmering opg 4'!$E$6=0,"-",(-A8815+'Lineær programmering opg 4'!$M$6)/'Lineær programmering opg 4'!$K$6*-1)</f>
        <v>-</v>
      </c>
      <c r="G8815" s="167" t="str">
        <f>IF('Lineær programmering opg 4'!$D$7=0,"-",((-A8815+'Lineær programmering opg 4'!$M$7)/'Lineær programmering opg 4'!$K$7)*-1)</f>
        <v>-</v>
      </c>
      <c r="H8815" s="167" t="str">
        <f>IF('Lineær programmering opg 4'!$C$8=0,"-",((-A8815+'Lineær programmering opg 4'!$M$8)/'Lineær programmering opg 4'!$K$8)*-1)</f>
        <v>-</v>
      </c>
      <c r="I8815" s="167" t="str">
        <f>IF('Lineær programmering opg 4'!$D$8=0,"-",'Lineær programmering opg 4'!$G$8)</f>
        <v>-</v>
      </c>
      <c r="J8815" s="295">
        <f>A8815*'Lineær programmering opg 4'!$C$11+Datatabel!C8815*'Lineær programmering opg 4'!$D$11</f>
        <v>44643.599999999715</v>
      </c>
      <c r="K8815" s="9">
        <f t="shared" si="687"/>
        <v>0</v>
      </c>
      <c r="L8815" s="9">
        <f t="shared" si="688"/>
        <v>0</v>
      </c>
    </row>
    <row r="8816" spans="1:12" ht="15" x14ac:dyDescent="0.25">
      <c r="A8816" s="167">
        <f t="shared" si="686"/>
        <v>28.488000000023085</v>
      </c>
      <c r="B8816" s="325">
        <f t="shared" si="689"/>
        <v>0.11870000000009619</v>
      </c>
      <c r="C8816" s="167">
        <f t="shared" si="685"/>
        <v>278.63399999998273</v>
      </c>
      <c r="D8816" s="167">
        <f>IF('Lineær programmering opg 4'!$M$4=0,"-",(-A8816+'Lineær programmering opg 4'!$M$4)/'Lineær programmering opg 4'!$K$4*-1)</f>
        <v>423.02399999995384</v>
      </c>
      <c r="E8816" s="167">
        <f>IF('Lineær programmering opg 4'!$M$5=0,"-",(-A8816+'Lineær programmering opg 4'!$M$5)/'Lineær programmering opg 4'!$K$5*-1)</f>
        <v>278.63399999998273</v>
      </c>
      <c r="F8816" s="167" t="str">
        <f>IF('Lineær programmering opg 4'!$E$6=0,"-",(-A8816+'Lineær programmering opg 4'!$M$6)/'Lineær programmering opg 4'!$K$6*-1)</f>
        <v>-</v>
      </c>
      <c r="G8816" s="167" t="str">
        <f>IF('Lineær programmering opg 4'!$D$7=0,"-",((-A8816+'Lineær programmering opg 4'!$M$7)/'Lineær programmering opg 4'!$K$7)*-1)</f>
        <v>-</v>
      </c>
      <c r="H8816" s="167" t="str">
        <f>IF('Lineær programmering opg 4'!$C$8=0,"-",((-A8816+'Lineær programmering opg 4'!$M$8)/'Lineær programmering opg 4'!$K$8)*-1)</f>
        <v>-</v>
      </c>
      <c r="I8816" s="167" t="str">
        <f>IF('Lineær programmering opg 4'!$D$8=0,"-",'Lineær programmering opg 4'!$G$8)</f>
        <v>-</v>
      </c>
      <c r="J8816" s="295">
        <f>A8816*'Lineær programmering opg 4'!$C$11+Datatabel!C8816*'Lineær programmering opg 4'!$D$11</f>
        <v>44643.899999999718</v>
      </c>
      <c r="K8816" s="9">
        <f t="shared" si="687"/>
        <v>0</v>
      </c>
      <c r="L8816" s="9">
        <f t="shared" si="688"/>
        <v>0</v>
      </c>
    </row>
    <row r="8817" spans="1:12" ht="15" x14ac:dyDescent="0.25">
      <c r="A8817" s="167">
        <f t="shared" si="686"/>
        <v>28.464000000023084</v>
      </c>
      <c r="B8817" s="325">
        <f t="shared" si="689"/>
        <v>0.11860000000009618</v>
      </c>
      <c r="C8817" s="167">
        <f t="shared" si="685"/>
        <v>278.65199999998271</v>
      </c>
      <c r="D8817" s="167">
        <f>IF('Lineær programmering opg 4'!$M$4=0,"-",(-A8817+'Lineær programmering opg 4'!$M$4)/'Lineær programmering opg 4'!$K$4*-1)</f>
        <v>423.07199999995385</v>
      </c>
      <c r="E8817" s="167">
        <f>IF('Lineær programmering opg 4'!$M$5=0,"-",(-A8817+'Lineær programmering opg 4'!$M$5)/'Lineær programmering opg 4'!$K$5*-1)</f>
        <v>278.65199999998271</v>
      </c>
      <c r="F8817" s="167" t="str">
        <f>IF('Lineær programmering opg 4'!$E$6=0,"-",(-A8817+'Lineær programmering opg 4'!$M$6)/'Lineær programmering opg 4'!$K$6*-1)</f>
        <v>-</v>
      </c>
      <c r="G8817" s="167" t="str">
        <f>IF('Lineær programmering opg 4'!$D$7=0,"-",((-A8817+'Lineær programmering opg 4'!$M$7)/'Lineær programmering opg 4'!$K$7)*-1)</f>
        <v>-</v>
      </c>
      <c r="H8817" s="167" t="str">
        <f>IF('Lineær programmering opg 4'!$C$8=0,"-",((-A8817+'Lineær programmering opg 4'!$M$8)/'Lineær programmering opg 4'!$K$8)*-1)</f>
        <v>-</v>
      </c>
      <c r="I8817" s="167" t="str">
        <f>IF('Lineær programmering opg 4'!$D$8=0,"-",'Lineær programmering opg 4'!$G$8)</f>
        <v>-</v>
      </c>
      <c r="J8817" s="295">
        <f>A8817*'Lineær programmering opg 4'!$C$11+Datatabel!C8817*'Lineær programmering opg 4'!$D$11</f>
        <v>44644.199999999713</v>
      </c>
      <c r="K8817" s="9">
        <f t="shared" si="687"/>
        <v>0</v>
      </c>
      <c r="L8817" s="9">
        <f t="shared" si="688"/>
        <v>0</v>
      </c>
    </row>
    <row r="8818" spans="1:12" ht="15" x14ac:dyDescent="0.25">
      <c r="A8818" s="167">
        <f t="shared" si="686"/>
        <v>28.440000000023083</v>
      </c>
      <c r="B8818" s="325">
        <f t="shared" si="689"/>
        <v>0.11850000000009618</v>
      </c>
      <c r="C8818" s="167">
        <f t="shared" si="685"/>
        <v>278.66999999998274</v>
      </c>
      <c r="D8818" s="167">
        <f>IF('Lineær programmering opg 4'!$M$4=0,"-",(-A8818+'Lineær programmering opg 4'!$M$4)/'Lineær programmering opg 4'!$K$4*-1)</f>
        <v>423.11999999995385</v>
      </c>
      <c r="E8818" s="167">
        <f>IF('Lineær programmering opg 4'!$M$5=0,"-",(-A8818+'Lineær programmering opg 4'!$M$5)/'Lineær programmering opg 4'!$K$5*-1)</f>
        <v>278.66999999998274</v>
      </c>
      <c r="F8818" s="167" t="str">
        <f>IF('Lineær programmering opg 4'!$E$6=0,"-",(-A8818+'Lineær programmering opg 4'!$M$6)/'Lineær programmering opg 4'!$K$6*-1)</f>
        <v>-</v>
      </c>
      <c r="G8818" s="167" t="str">
        <f>IF('Lineær programmering opg 4'!$D$7=0,"-",((-A8818+'Lineær programmering opg 4'!$M$7)/'Lineær programmering opg 4'!$K$7)*-1)</f>
        <v>-</v>
      </c>
      <c r="H8818" s="167" t="str">
        <f>IF('Lineær programmering opg 4'!$C$8=0,"-",((-A8818+'Lineær programmering opg 4'!$M$8)/'Lineær programmering opg 4'!$K$8)*-1)</f>
        <v>-</v>
      </c>
      <c r="I8818" s="167" t="str">
        <f>IF('Lineær programmering opg 4'!$D$8=0,"-",'Lineær programmering opg 4'!$G$8)</f>
        <v>-</v>
      </c>
      <c r="J8818" s="295">
        <f>A8818*'Lineær programmering opg 4'!$C$11+Datatabel!C8818*'Lineær programmering opg 4'!$D$11</f>
        <v>44644.499999999716</v>
      </c>
      <c r="K8818" s="9">
        <f t="shared" si="687"/>
        <v>0</v>
      </c>
      <c r="L8818" s="9">
        <f t="shared" si="688"/>
        <v>0</v>
      </c>
    </row>
    <row r="8819" spans="1:12" ht="15" x14ac:dyDescent="0.25">
      <c r="A8819" s="167">
        <f t="shared" si="686"/>
        <v>28.416000000023082</v>
      </c>
      <c r="B8819" s="325">
        <f t="shared" si="689"/>
        <v>0.11840000000009618</v>
      </c>
      <c r="C8819" s="167">
        <f t="shared" si="685"/>
        <v>278.68799999998271</v>
      </c>
      <c r="D8819" s="167">
        <f>IF('Lineær programmering opg 4'!$M$4=0,"-",(-A8819+'Lineær programmering opg 4'!$M$4)/'Lineær programmering opg 4'!$K$4*-1)</f>
        <v>423.16799999995385</v>
      </c>
      <c r="E8819" s="167">
        <f>IF('Lineær programmering opg 4'!$M$5=0,"-",(-A8819+'Lineær programmering opg 4'!$M$5)/'Lineær programmering opg 4'!$K$5*-1)</f>
        <v>278.68799999998271</v>
      </c>
      <c r="F8819" s="167" t="str">
        <f>IF('Lineær programmering opg 4'!$E$6=0,"-",(-A8819+'Lineær programmering opg 4'!$M$6)/'Lineær programmering opg 4'!$K$6*-1)</f>
        <v>-</v>
      </c>
      <c r="G8819" s="167" t="str">
        <f>IF('Lineær programmering opg 4'!$D$7=0,"-",((-A8819+'Lineær programmering opg 4'!$M$7)/'Lineær programmering opg 4'!$K$7)*-1)</f>
        <v>-</v>
      </c>
      <c r="H8819" s="167" t="str">
        <f>IF('Lineær programmering opg 4'!$C$8=0,"-",((-A8819+'Lineær programmering opg 4'!$M$8)/'Lineær programmering opg 4'!$K$8)*-1)</f>
        <v>-</v>
      </c>
      <c r="I8819" s="167" t="str">
        <f>IF('Lineær programmering opg 4'!$D$8=0,"-",'Lineær programmering opg 4'!$G$8)</f>
        <v>-</v>
      </c>
      <c r="J8819" s="295">
        <f>A8819*'Lineær programmering opg 4'!$C$11+Datatabel!C8819*'Lineær programmering opg 4'!$D$11</f>
        <v>44644.799999999712</v>
      </c>
      <c r="K8819" s="9">
        <f t="shared" si="687"/>
        <v>0</v>
      </c>
      <c r="L8819" s="9">
        <f t="shared" si="688"/>
        <v>0</v>
      </c>
    </row>
    <row r="8820" spans="1:12" ht="15" x14ac:dyDescent="0.25">
      <c r="A8820" s="167">
        <f t="shared" si="686"/>
        <v>28.392000000023081</v>
      </c>
      <c r="B8820" s="325">
        <f t="shared" si="689"/>
        <v>0.11830000000009618</v>
      </c>
      <c r="C8820" s="167">
        <f t="shared" si="685"/>
        <v>278.70599999998274</v>
      </c>
      <c r="D8820" s="167">
        <f>IF('Lineær programmering opg 4'!$M$4=0,"-",(-A8820+'Lineær programmering opg 4'!$M$4)/'Lineær programmering opg 4'!$K$4*-1)</f>
        <v>423.21599999995385</v>
      </c>
      <c r="E8820" s="167">
        <f>IF('Lineær programmering opg 4'!$M$5=0,"-",(-A8820+'Lineær programmering opg 4'!$M$5)/'Lineær programmering opg 4'!$K$5*-1)</f>
        <v>278.70599999998274</v>
      </c>
      <c r="F8820" s="167" t="str">
        <f>IF('Lineær programmering opg 4'!$E$6=0,"-",(-A8820+'Lineær programmering opg 4'!$M$6)/'Lineær programmering opg 4'!$K$6*-1)</f>
        <v>-</v>
      </c>
      <c r="G8820" s="167" t="str">
        <f>IF('Lineær programmering opg 4'!$D$7=0,"-",((-A8820+'Lineær programmering opg 4'!$M$7)/'Lineær programmering opg 4'!$K$7)*-1)</f>
        <v>-</v>
      </c>
      <c r="H8820" s="167" t="str">
        <f>IF('Lineær programmering opg 4'!$C$8=0,"-",((-A8820+'Lineær programmering opg 4'!$M$8)/'Lineær programmering opg 4'!$K$8)*-1)</f>
        <v>-</v>
      </c>
      <c r="I8820" s="167" t="str">
        <f>IF('Lineær programmering opg 4'!$D$8=0,"-",'Lineær programmering opg 4'!$G$8)</f>
        <v>-</v>
      </c>
      <c r="J8820" s="295">
        <f>A8820*'Lineær programmering opg 4'!$C$11+Datatabel!C8820*'Lineær programmering opg 4'!$D$11</f>
        <v>44645.099999999722</v>
      </c>
      <c r="K8820" s="9">
        <f t="shared" si="687"/>
        <v>0</v>
      </c>
      <c r="L8820" s="9">
        <f t="shared" si="688"/>
        <v>0</v>
      </c>
    </row>
    <row r="8821" spans="1:12" ht="15" x14ac:dyDescent="0.25">
      <c r="A8821" s="167">
        <f t="shared" si="686"/>
        <v>28.368000000023081</v>
      </c>
      <c r="B8821" s="325">
        <f t="shared" si="689"/>
        <v>0.11820000000009617</v>
      </c>
      <c r="C8821" s="167">
        <f t="shared" si="685"/>
        <v>278.72399999998271</v>
      </c>
      <c r="D8821" s="167">
        <f>IF('Lineær programmering opg 4'!$M$4=0,"-",(-A8821+'Lineær programmering opg 4'!$M$4)/'Lineær programmering opg 4'!$K$4*-1)</f>
        <v>423.26399999995385</v>
      </c>
      <c r="E8821" s="167">
        <f>IF('Lineær programmering opg 4'!$M$5=0,"-",(-A8821+'Lineær programmering opg 4'!$M$5)/'Lineær programmering opg 4'!$K$5*-1)</f>
        <v>278.72399999998271</v>
      </c>
      <c r="F8821" s="167" t="str">
        <f>IF('Lineær programmering opg 4'!$E$6=0,"-",(-A8821+'Lineær programmering opg 4'!$M$6)/'Lineær programmering opg 4'!$K$6*-1)</f>
        <v>-</v>
      </c>
      <c r="G8821" s="167" t="str">
        <f>IF('Lineær programmering opg 4'!$D$7=0,"-",((-A8821+'Lineær programmering opg 4'!$M$7)/'Lineær programmering opg 4'!$K$7)*-1)</f>
        <v>-</v>
      </c>
      <c r="H8821" s="167" t="str">
        <f>IF('Lineær programmering opg 4'!$C$8=0,"-",((-A8821+'Lineær programmering opg 4'!$M$8)/'Lineær programmering opg 4'!$K$8)*-1)</f>
        <v>-</v>
      </c>
      <c r="I8821" s="167" t="str">
        <f>IF('Lineær programmering opg 4'!$D$8=0,"-",'Lineær programmering opg 4'!$G$8)</f>
        <v>-</v>
      </c>
      <c r="J8821" s="295">
        <f>A8821*'Lineær programmering opg 4'!$C$11+Datatabel!C8821*'Lineær programmering opg 4'!$D$11</f>
        <v>44645.399999999718</v>
      </c>
      <c r="K8821" s="9">
        <f t="shared" si="687"/>
        <v>0</v>
      </c>
      <c r="L8821" s="9">
        <f t="shared" si="688"/>
        <v>0</v>
      </c>
    </row>
    <row r="8822" spans="1:12" ht="15" x14ac:dyDescent="0.25">
      <c r="A8822" s="167">
        <f t="shared" si="686"/>
        <v>28.34400000002308</v>
      </c>
      <c r="B8822" s="325">
        <f t="shared" si="689"/>
        <v>0.11810000000009617</v>
      </c>
      <c r="C8822" s="167">
        <f t="shared" si="685"/>
        <v>278.74199999998274</v>
      </c>
      <c r="D8822" s="167">
        <f>IF('Lineær programmering opg 4'!$M$4=0,"-",(-A8822+'Lineær programmering opg 4'!$M$4)/'Lineær programmering opg 4'!$K$4*-1)</f>
        <v>423.31199999995385</v>
      </c>
      <c r="E8822" s="167">
        <f>IF('Lineær programmering opg 4'!$M$5=0,"-",(-A8822+'Lineær programmering opg 4'!$M$5)/'Lineær programmering opg 4'!$K$5*-1)</f>
        <v>278.74199999998274</v>
      </c>
      <c r="F8822" s="167" t="str">
        <f>IF('Lineær programmering opg 4'!$E$6=0,"-",(-A8822+'Lineær programmering opg 4'!$M$6)/'Lineær programmering opg 4'!$K$6*-1)</f>
        <v>-</v>
      </c>
      <c r="G8822" s="167" t="str">
        <f>IF('Lineær programmering opg 4'!$D$7=0,"-",((-A8822+'Lineær programmering opg 4'!$M$7)/'Lineær programmering opg 4'!$K$7)*-1)</f>
        <v>-</v>
      </c>
      <c r="H8822" s="167" t="str">
        <f>IF('Lineær programmering opg 4'!$C$8=0,"-",((-A8822+'Lineær programmering opg 4'!$M$8)/'Lineær programmering opg 4'!$K$8)*-1)</f>
        <v>-</v>
      </c>
      <c r="I8822" s="167" t="str">
        <f>IF('Lineær programmering opg 4'!$D$8=0,"-",'Lineær programmering opg 4'!$G$8)</f>
        <v>-</v>
      </c>
      <c r="J8822" s="295">
        <f>A8822*'Lineær programmering opg 4'!$C$11+Datatabel!C8822*'Lineær programmering opg 4'!$D$11</f>
        <v>44645.699999999721</v>
      </c>
      <c r="K8822" s="9">
        <f t="shared" si="687"/>
        <v>0</v>
      </c>
      <c r="L8822" s="9">
        <f t="shared" si="688"/>
        <v>0</v>
      </c>
    </row>
    <row r="8823" spans="1:12" ht="15" x14ac:dyDescent="0.25">
      <c r="A8823" s="167">
        <f t="shared" si="686"/>
        <v>28.320000000023079</v>
      </c>
      <c r="B8823" s="325">
        <f t="shared" si="689"/>
        <v>0.11800000000009617</v>
      </c>
      <c r="C8823" s="167">
        <f t="shared" si="685"/>
        <v>278.75999999998271</v>
      </c>
      <c r="D8823" s="167">
        <f>IF('Lineær programmering opg 4'!$M$4=0,"-",(-A8823+'Lineær programmering opg 4'!$M$4)/'Lineær programmering opg 4'!$K$4*-1)</f>
        <v>423.35999999995386</v>
      </c>
      <c r="E8823" s="167">
        <f>IF('Lineær programmering opg 4'!$M$5=0,"-",(-A8823+'Lineær programmering opg 4'!$M$5)/'Lineær programmering opg 4'!$K$5*-1)</f>
        <v>278.75999999998271</v>
      </c>
      <c r="F8823" s="167" t="str">
        <f>IF('Lineær programmering opg 4'!$E$6=0,"-",(-A8823+'Lineær programmering opg 4'!$M$6)/'Lineær programmering opg 4'!$K$6*-1)</f>
        <v>-</v>
      </c>
      <c r="G8823" s="167" t="str">
        <f>IF('Lineær programmering opg 4'!$D$7=0,"-",((-A8823+'Lineær programmering opg 4'!$M$7)/'Lineær programmering opg 4'!$K$7)*-1)</f>
        <v>-</v>
      </c>
      <c r="H8823" s="167" t="str">
        <f>IF('Lineær programmering opg 4'!$C$8=0,"-",((-A8823+'Lineær programmering opg 4'!$M$8)/'Lineær programmering opg 4'!$K$8)*-1)</f>
        <v>-</v>
      </c>
      <c r="I8823" s="167" t="str">
        <f>IF('Lineær programmering opg 4'!$D$8=0,"-",'Lineær programmering opg 4'!$G$8)</f>
        <v>-</v>
      </c>
      <c r="J8823" s="295">
        <f>A8823*'Lineær programmering opg 4'!$C$11+Datatabel!C8823*'Lineær programmering opg 4'!$D$11</f>
        <v>44645.999999999716</v>
      </c>
      <c r="K8823" s="9">
        <f t="shared" si="687"/>
        <v>0</v>
      </c>
      <c r="L8823" s="9">
        <f t="shared" si="688"/>
        <v>0</v>
      </c>
    </row>
    <row r="8824" spans="1:12" ht="15" x14ac:dyDescent="0.25">
      <c r="A8824" s="167">
        <f t="shared" si="686"/>
        <v>28.296000000023078</v>
      </c>
      <c r="B8824" s="325">
        <f t="shared" si="689"/>
        <v>0.11790000000009616</v>
      </c>
      <c r="C8824" s="167">
        <f t="shared" si="685"/>
        <v>278.77799999998274</v>
      </c>
      <c r="D8824" s="167">
        <f>IF('Lineær programmering opg 4'!$M$4=0,"-",(-A8824+'Lineær programmering opg 4'!$M$4)/'Lineær programmering opg 4'!$K$4*-1)</f>
        <v>423.40799999995386</v>
      </c>
      <c r="E8824" s="167">
        <f>IF('Lineær programmering opg 4'!$M$5=0,"-",(-A8824+'Lineær programmering opg 4'!$M$5)/'Lineær programmering opg 4'!$K$5*-1)</f>
        <v>278.77799999998274</v>
      </c>
      <c r="F8824" s="167" t="str">
        <f>IF('Lineær programmering opg 4'!$E$6=0,"-",(-A8824+'Lineær programmering opg 4'!$M$6)/'Lineær programmering opg 4'!$K$6*-1)</f>
        <v>-</v>
      </c>
      <c r="G8824" s="167" t="str">
        <f>IF('Lineær programmering opg 4'!$D$7=0,"-",((-A8824+'Lineær programmering opg 4'!$M$7)/'Lineær programmering opg 4'!$K$7)*-1)</f>
        <v>-</v>
      </c>
      <c r="H8824" s="167" t="str">
        <f>IF('Lineær programmering opg 4'!$C$8=0,"-",((-A8824+'Lineær programmering opg 4'!$M$8)/'Lineær programmering opg 4'!$K$8)*-1)</f>
        <v>-</v>
      </c>
      <c r="I8824" s="167" t="str">
        <f>IF('Lineær programmering opg 4'!$D$8=0,"-",'Lineær programmering opg 4'!$G$8)</f>
        <v>-</v>
      </c>
      <c r="J8824" s="295">
        <f>A8824*'Lineær programmering opg 4'!$C$11+Datatabel!C8824*'Lineær programmering opg 4'!$D$11</f>
        <v>44646.299999999719</v>
      </c>
      <c r="K8824" s="9">
        <f t="shared" si="687"/>
        <v>0</v>
      </c>
      <c r="L8824" s="9">
        <f t="shared" si="688"/>
        <v>0</v>
      </c>
    </row>
    <row r="8825" spans="1:12" ht="15" x14ac:dyDescent="0.25">
      <c r="A8825" s="167">
        <f t="shared" si="686"/>
        <v>28.272000000023077</v>
      </c>
      <c r="B8825" s="325">
        <f t="shared" si="689"/>
        <v>0.11780000000009616</v>
      </c>
      <c r="C8825" s="167">
        <f t="shared" si="685"/>
        <v>278.79599999998271</v>
      </c>
      <c r="D8825" s="167">
        <f>IF('Lineær programmering opg 4'!$M$4=0,"-",(-A8825+'Lineær programmering opg 4'!$M$4)/'Lineær programmering opg 4'!$K$4*-1)</f>
        <v>423.45599999995386</v>
      </c>
      <c r="E8825" s="167">
        <f>IF('Lineær programmering opg 4'!$M$5=0,"-",(-A8825+'Lineær programmering opg 4'!$M$5)/'Lineær programmering opg 4'!$K$5*-1)</f>
        <v>278.79599999998271</v>
      </c>
      <c r="F8825" s="167" t="str">
        <f>IF('Lineær programmering opg 4'!$E$6=0,"-",(-A8825+'Lineær programmering opg 4'!$M$6)/'Lineær programmering opg 4'!$K$6*-1)</f>
        <v>-</v>
      </c>
      <c r="G8825" s="167" t="str">
        <f>IF('Lineær programmering opg 4'!$D$7=0,"-",((-A8825+'Lineær programmering opg 4'!$M$7)/'Lineær programmering opg 4'!$K$7)*-1)</f>
        <v>-</v>
      </c>
      <c r="H8825" s="167" t="str">
        <f>IF('Lineær programmering opg 4'!$C$8=0,"-",((-A8825+'Lineær programmering opg 4'!$M$8)/'Lineær programmering opg 4'!$K$8)*-1)</f>
        <v>-</v>
      </c>
      <c r="I8825" s="167" t="str">
        <f>IF('Lineær programmering opg 4'!$D$8=0,"-",'Lineær programmering opg 4'!$G$8)</f>
        <v>-</v>
      </c>
      <c r="J8825" s="295">
        <f>A8825*'Lineær programmering opg 4'!$C$11+Datatabel!C8825*'Lineær programmering opg 4'!$D$11</f>
        <v>44646.599999999715</v>
      </c>
      <c r="K8825" s="9">
        <f t="shared" si="687"/>
        <v>0</v>
      </c>
      <c r="L8825" s="9">
        <f t="shared" si="688"/>
        <v>0</v>
      </c>
    </row>
    <row r="8826" spans="1:12" ht="15" x14ac:dyDescent="0.25">
      <c r="A8826" s="167">
        <f t="shared" si="686"/>
        <v>28.24800000002308</v>
      </c>
      <c r="B8826" s="325">
        <f t="shared" si="689"/>
        <v>0.11770000000009616</v>
      </c>
      <c r="C8826" s="167">
        <f t="shared" si="685"/>
        <v>278.81399999998274</v>
      </c>
      <c r="D8826" s="167">
        <f>IF('Lineær programmering opg 4'!$M$4=0,"-",(-A8826+'Lineær programmering opg 4'!$M$4)/'Lineær programmering opg 4'!$K$4*-1)</f>
        <v>423.50399999995386</v>
      </c>
      <c r="E8826" s="167">
        <f>IF('Lineær programmering opg 4'!$M$5=0,"-",(-A8826+'Lineær programmering opg 4'!$M$5)/'Lineær programmering opg 4'!$K$5*-1)</f>
        <v>278.81399999998274</v>
      </c>
      <c r="F8826" s="167" t="str">
        <f>IF('Lineær programmering opg 4'!$E$6=0,"-",(-A8826+'Lineær programmering opg 4'!$M$6)/'Lineær programmering opg 4'!$K$6*-1)</f>
        <v>-</v>
      </c>
      <c r="G8826" s="167" t="str">
        <f>IF('Lineær programmering opg 4'!$D$7=0,"-",((-A8826+'Lineær programmering opg 4'!$M$7)/'Lineær programmering opg 4'!$K$7)*-1)</f>
        <v>-</v>
      </c>
      <c r="H8826" s="167" t="str">
        <f>IF('Lineær programmering opg 4'!$C$8=0,"-",((-A8826+'Lineær programmering opg 4'!$M$8)/'Lineær programmering opg 4'!$K$8)*-1)</f>
        <v>-</v>
      </c>
      <c r="I8826" s="167" t="str">
        <f>IF('Lineær programmering opg 4'!$D$8=0,"-",'Lineær programmering opg 4'!$G$8)</f>
        <v>-</v>
      </c>
      <c r="J8826" s="295">
        <f>A8826*'Lineær programmering opg 4'!$C$11+Datatabel!C8826*'Lineær programmering opg 4'!$D$11</f>
        <v>44646.899999999718</v>
      </c>
      <c r="K8826" s="9">
        <f t="shared" si="687"/>
        <v>0</v>
      </c>
      <c r="L8826" s="9">
        <f t="shared" si="688"/>
        <v>0</v>
      </c>
    </row>
    <row r="8827" spans="1:12" ht="15" x14ac:dyDescent="0.25">
      <c r="A8827" s="167">
        <f t="shared" si="686"/>
        <v>28.224000000023079</v>
      </c>
      <c r="B8827" s="325">
        <f t="shared" si="689"/>
        <v>0.11760000000009616</v>
      </c>
      <c r="C8827" s="167">
        <f t="shared" si="685"/>
        <v>278.83199999998271</v>
      </c>
      <c r="D8827" s="167">
        <f>IF('Lineær programmering opg 4'!$M$4=0,"-",(-A8827+'Lineær programmering opg 4'!$M$4)/'Lineær programmering opg 4'!$K$4*-1)</f>
        <v>423.55199999995386</v>
      </c>
      <c r="E8827" s="167">
        <f>IF('Lineær programmering opg 4'!$M$5=0,"-",(-A8827+'Lineær programmering opg 4'!$M$5)/'Lineær programmering opg 4'!$K$5*-1)</f>
        <v>278.83199999998271</v>
      </c>
      <c r="F8827" s="167" t="str">
        <f>IF('Lineær programmering opg 4'!$E$6=0,"-",(-A8827+'Lineær programmering opg 4'!$M$6)/'Lineær programmering opg 4'!$K$6*-1)</f>
        <v>-</v>
      </c>
      <c r="G8827" s="167" t="str">
        <f>IF('Lineær programmering opg 4'!$D$7=0,"-",((-A8827+'Lineær programmering opg 4'!$M$7)/'Lineær programmering opg 4'!$K$7)*-1)</f>
        <v>-</v>
      </c>
      <c r="H8827" s="167" t="str">
        <f>IF('Lineær programmering opg 4'!$C$8=0,"-",((-A8827+'Lineær programmering opg 4'!$M$8)/'Lineær programmering opg 4'!$K$8)*-1)</f>
        <v>-</v>
      </c>
      <c r="I8827" s="167" t="str">
        <f>IF('Lineær programmering opg 4'!$D$8=0,"-",'Lineær programmering opg 4'!$G$8)</f>
        <v>-</v>
      </c>
      <c r="J8827" s="295">
        <f>A8827*'Lineær programmering opg 4'!$C$11+Datatabel!C8827*'Lineær programmering opg 4'!$D$11</f>
        <v>44647.199999999713</v>
      </c>
      <c r="K8827" s="9">
        <f t="shared" si="687"/>
        <v>0</v>
      </c>
      <c r="L8827" s="9">
        <f t="shared" si="688"/>
        <v>0</v>
      </c>
    </row>
    <row r="8828" spans="1:12" ht="15" x14ac:dyDescent="0.25">
      <c r="A8828" s="167">
        <f t="shared" si="686"/>
        <v>28.200000000023078</v>
      </c>
      <c r="B8828" s="325">
        <f t="shared" si="689"/>
        <v>0.11750000000009615</v>
      </c>
      <c r="C8828" s="167">
        <f t="shared" si="685"/>
        <v>278.84999999998274</v>
      </c>
      <c r="D8828" s="167">
        <f>IF('Lineær programmering opg 4'!$M$4=0,"-",(-A8828+'Lineær programmering opg 4'!$M$4)/'Lineær programmering opg 4'!$K$4*-1)</f>
        <v>423.59999999995387</v>
      </c>
      <c r="E8828" s="167">
        <f>IF('Lineær programmering opg 4'!$M$5=0,"-",(-A8828+'Lineær programmering opg 4'!$M$5)/'Lineær programmering opg 4'!$K$5*-1)</f>
        <v>278.84999999998274</v>
      </c>
      <c r="F8828" s="167" t="str">
        <f>IF('Lineær programmering opg 4'!$E$6=0,"-",(-A8828+'Lineær programmering opg 4'!$M$6)/'Lineær programmering opg 4'!$K$6*-1)</f>
        <v>-</v>
      </c>
      <c r="G8828" s="167" t="str">
        <f>IF('Lineær programmering opg 4'!$D$7=0,"-",((-A8828+'Lineær programmering opg 4'!$M$7)/'Lineær programmering opg 4'!$K$7)*-1)</f>
        <v>-</v>
      </c>
      <c r="H8828" s="167" t="str">
        <f>IF('Lineær programmering opg 4'!$C$8=0,"-",((-A8828+'Lineær programmering opg 4'!$M$8)/'Lineær programmering opg 4'!$K$8)*-1)</f>
        <v>-</v>
      </c>
      <c r="I8828" s="167" t="str">
        <f>IF('Lineær programmering opg 4'!$D$8=0,"-",'Lineær programmering opg 4'!$G$8)</f>
        <v>-</v>
      </c>
      <c r="J8828" s="295">
        <f>A8828*'Lineær programmering opg 4'!$C$11+Datatabel!C8828*'Lineær programmering opg 4'!$D$11</f>
        <v>44647.499999999716</v>
      </c>
      <c r="K8828" s="9">
        <f t="shared" si="687"/>
        <v>0</v>
      </c>
      <c r="L8828" s="9">
        <f t="shared" si="688"/>
        <v>0</v>
      </c>
    </row>
    <row r="8829" spans="1:12" ht="15" x14ac:dyDescent="0.25">
      <c r="A8829" s="167">
        <f t="shared" si="686"/>
        <v>28.176000000023077</v>
      </c>
      <c r="B8829" s="325">
        <f t="shared" si="689"/>
        <v>0.11740000000009615</v>
      </c>
      <c r="C8829" s="167">
        <f t="shared" si="685"/>
        <v>278.86799999998271</v>
      </c>
      <c r="D8829" s="167">
        <f>IF('Lineær programmering opg 4'!$M$4=0,"-",(-A8829+'Lineær programmering opg 4'!$M$4)/'Lineær programmering opg 4'!$K$4*-1)</f>
        <v>423.64799999995387</v>
      </c>
      <c r="E8829" s="167">
        <f>IF('Lineær programmering opg 4'!$M$5=0,"-",(-A8829+'Lineær programmering opg 4'!$M$5)/'Lineær programmering opg 4'!$K$5*-1)</f>
        <v>278.86799999998271</v>
      </c>
      <c r="F8829" s="167" t="str">
        <f>IF('Lineær programmering opg 4'!$E$6=0,"-",(-A8829+'Lineær programmering opg 4'!$M$6)/'Lineær programmering opg 4'!$K$6*-1)</f>
        <v>-</v>
      </c>
      <c r="G8829" s="167" t="str">
        <f>IF('Lineær programmering opg 4'!$D$7=0,"-",((-A8829+'Lineær programmering opg 4'!$M$7)/'Lineær programmering opg 4'!$K$7)*-1)</f>
        <v>-</v>
      </c>
      <c r="H8829" s="167" t="str">
        <f>IF('Lineær programmering opg 4'!$C$8=0,"-",((-A8829+'Lineær programmering opg 4'!$M$8)/'Lineær programmering opg 4'!$K$8)*-1)</f>
        <v>-</v>
      </c>
      <c r="I8829" s="167" t="str">
        <f>IF('Lineær programmering opg 4'!$D$8=0,"-",'Lineær programmering opg 4'!$G$8)</f>
        <v>-</v>
      </c>
      <c r="J8829" s="295">
        <f>A8829*'Lineær programmering opg 4'!$C$11+Datatabel!C8829*'Lineær programmering opg 4'!$D$11</f>
        <v>44647.799999999712</v>
      </c>
      <c r="K8829" s="9">
        <f t="shared" si="687"/>
        <v>0</v>
      </c>
      <c r="L8829" s="9">
        <f t="shared" si="688"/>
        <v>0</v>
      </c>
    </row>
    <row r="8830" spans="1:12" ht="15" x14ac:dyDescent="0.25">
      <c r="A8830" s="167">
        <f t="shared" si="686"/>
        <v>28.152000000023076</v>
      </c>
      <c r="B8830" s="325">
        <f t="shared" si="689"/>
        <v>0.11730000000009615</v>
      </c>
      <c r="C8830" s="167">
        <f t="shared" si="685"/>
        <v>278.88599999998274</v>
      </c>
      <c r="D8830" s="167">
        <f>IF('Lineær programmering opg 4'!$M$4=0,"-",(-A8830+'Lineær programmering opg 4'!$M$4)/'Lineær programmering opg 4'!$K$4*-1)</f>
        <v>423.69599999995387</v>
      </c>
      <c r="E8830" s="167">
        <f>IF('Lineær programmering opg 4'!$M$5=0,"-",(-A8830+'Lineær programmering opg 4'!$M$5)/'Lineær programmering opg 4'!$K$5*-1)</f>
        <v>278.88599999998274</v>
      </c>
      <c r="F8830" s="167" t="str">
        <f>IF('Lineær programmering opg 4'!$E$6=0,"-",(-A8830+'Lineær programmering opg 4'!$M$6)/'Lineær programmering opg 4'!$K$6*-1)</f>
        <v>-</v>
      </c>
      <c r="G8830" s="167" t="str">
        <f>IF('Lineær programmering opg 4'!$D$7=0,"-",((-A8830+'Lineær programmering opg 4'!$M$7)/'Lineær programmering opg 4'!$K$7)*-1)</f>
        <v>-</v>
      </c>
      <c r="H8830" s="167" t="str">
        <f>IF('Lineær programmering opg 4'!$C$8=0,"-",((-A8830+'Lineær programmering opg 4'!$M$8)/'Lineær programmering opg 4'!$K$8)*-1)</f>
        <v>-</v>
      </c>
      <c r="I8830" s="167" t="str">
        <f>IF('Lineær programmering opg 4'!$D$8=0,"-",'Lineær programmering opg 4'!$G$8)</f>
        <v>-</v>
      </c>
      <c r="J8830" s="295">
        <f>A8830*'Lineær programmering opg 4'!$C$11+Datatabel!C8830*'Lineær programmering opg 4'!$D$11</f>
        <v>44648.099999999722</v>
      </c>
      <c r="K8830" s="9">
        <f t="shared" si="687"/>
        <v>0</v>
      </c>
      <c r="L8830" s="9">
        <f t="shared" si="688"/>
        <v>0</v>
      </c>
    </row>
    <row r="8831" spans="1:12" ht="15" x14ac:dyDescent="0.25">
      <c r="A8831" s="167">
        <f t="shared" si="686"/>
        <v>28.128000000023075</v>
      </c>
      <c r="B8831" s="325">
        <f t="shared" si="689"/>
        <v>0.11720000000009614</v>
      </c>
      <c r="C8831" s="167">
        <f t="shared" si="685"/>
        <v>278.90399999998272</v>
      </c>
      <c r="D8831" s="167">
        <f>IF('Lineær programmering opg 4'!$M$4=0,"-",(-A8831+'Lineær programmering opg 4'!$M$4)/'Lineær programmering opg 4'!$K$4*-1)</f>
        <v>423.74399999995387</v>
      </c>
      <c r="E8831" s="167">
        <f>IF('Lineær programmering opg 4'!$M$5=0,"-",(-A8831+'Lineær programmering opg 4'!$M$5)/'Lineær programmering opg 4'!$K$5*-1)</f>
        <v>278.90399999998272</v>
      </c>
      <c r="F8831" s="167" t="str">
        <f>IF('Lineær programmering opg 4'!$E$6=0,"-",(-A8831+'Lineær programmering opg 4'!$M$6)/'Lineær programmering opg 4'!$K$6*-1)</f>
        <v>-</v>
      </c>
      <c r="G8831" s="167" t="str">
        <f>IF('Lineær programmering opg 4'!$D$7=0,"-",((-A8831+'Lineær programmering opg 4'!$M$7)/'Lineær programmering opg 4'!$K$7)*-1)</f>
        <v>-</v>
      </c>
      <c r="H8831" s="167" t="str">
        <f>IF('Lineær programmering opg 4'!$C$8=0,"-",((-A8831+'Lineær programmering opg 4'!$M$8)/'Lineær programmering opg 4'!$K$8)*-1)</f>
        <v>-</v>
      </c>
      <c r="I8831" s="167" t="str">
        <f>IF('Lineær programmering opg 4'!$D$8=0,"-",'Lineær programmering opg 4'!$G$8)</f>
        <v>-</v>
      </c>
      <c r="J8831" s="295">
        <f>A8831*'Lineær programmering opg 4'!$C$11+Datatabel!C8831*'Lineær programmering opg 4'!$D$11</f>
        <v>44648.399999999718</v>
      </c>
      <c r="K8831" s="9">
        <f t="shared" si="687"/>
        <v>0</v>
      </c>
      <c r="L8831" s="9">
        <f t="shared" si="688"/>
        <v>0</v>
      </c>
    </row>
    <row r="8832" spans="1:12" ht="15" x14ac:dyDescent="0.25">
      <c r="A8832" s="167">
        <f t="shared" si="686"/>
        <v>28.104000000023074</v>
      </c>
      <c r="B8832" s="325">
        <f t="shared" si="689"/>
        <v>0.11710000000009614</v>
      </c>
      <c r="C8832" s="167">
        <f t="shared" si="685"/>
        <v>278.92199999998275</v>
      </c>
      <c r="D8832" s="167">
        <f>IF('Lineær programmering opg 4'!$M$4=0,"-",(-A8832+'Lineær programmering opg 4'!$M$4)/'Lineær programmering opg 4'!$K$4*-1)</f>
        <v>423.79199999995387</v>
      </c>
      <c r="E8832" s="167">
        <f>IF('Lineær programmering opg 4'!$M$5=0,"-",(-A8832+'Lineær programmering opg 4'!$M$5)/'Lineær programmering opg 4'!$K$5*-1)</f>
        <v>278.92199999998275</v>
      </c>
      <c r="F8832" s="167" t="str">
        <f>IF('Lineær programmering opg 4'!$E$6=0,"-",(-A8832+'Lineær programmering opg 4'!$M$6)/'Lineær programmering opg 4'!$K$6*-1)</f>
        <v>-</v>
      </c>
      <c r="G8832" s="167" t="str">
        <f>IF('Lineær programmering opg 4'!$D$7=0,"-",((-A8832+'Lineær programmering opg 4'!$M$7)/'Lineær programmering opg 4'!$K$7)*-1)</f>
        <v>-</v>
      </c>
      <c r="H8832" s="167" t="str">
        <f>IF('Lineær programmering opg 4'!$C$8=0,"-",((-A8832+'Lineær programmering opg 4'!$M$8)/'Lineær programmering opg 4'!$K$8)*-1)</f>
        <v>-</v>
      </c>
      <c r="I8832" s="167" t="str">
        <f>IF('Lineær programmering opg 4'!$D$8=0,"-",'Lineær programmering opg 4'!$G$8)</f>
        <v>-</v>
      </c>
      <c r="J8832" s="295">
        <f>A8832*'Lineær programmering opg 4'!$C$11+Datatabel!C8832*'Lineær programmering opg 4'!$D$11</f>
        <v>44648.699999999721</v>
      </c>
      <c r="K8832" s="9">
        <f t="shared" si="687"/>
        <v>0</v>
      </c>
      <c r="L8832" s="9">
        <f t="shared" si="688"/>
        <v>0</v>
      </c>
    </row>
    <row r="8833" spans="1:12" ht="15" x14ac:dyDescent="0.25">
      <c r="A8833" s="167">
        <f t="shared" si="686"/>
        <v>28.080000000023073</v>
      </c>
      <c r="B8833" s="325">
        <f t="shared" si="689"/>
        <v>0.11700000000009614</v>
      </c>
      <c r="C8833" s="167">
        <f t="shared" si="685"/>
        <v>278.93999999998272</v>
      </c>
      <c r="D8833" s="167">
        <f>IF('Lineær programmering opg 4'!$M$4=0,"-",(-A8833+'Lineær programmering opg 4'!$M$4)/'Lineær programmering opg 4'!$K$4*-1)</f>
        <v>423.83999999995387</v>
      </c>
      <c r="E8833" s="167">
        <f>IF('Lineær programmering opg 4'!$M$5=0,"-",(-A8833+'Lineær programmering opg 4'!$M$5)/'Lineær programmering opg 4'!$K$5*-1)</f>
        <v>278.93999999998272</v>
      </c>
      <c r="F8833" s="167" t="str">
        <f>IF('Lineær programmering opg 4'!$E$6=0,"-",(-A8833+'Lineær programmering opg 4'!$M$6)/'Lineær programmering opg 4'!$K$6*-1)</f>
        <v>-</v>
      </c>
      <c r="G8833" s="167" t="str">
        <f>IF('Lineær programmering opg 4'!$D$7=0,"-",((-A8833+'Lineær programmering opg 4'!$M$7)/'Lineær programmering opg 4'!$K$7)*-1)</f>
        <v>-</v>
      </c>
      <c r="H8833" s="167" t="str">
        <f>IF('Lineær programmering opg 4'!$C$8=0,"-",((-A8833+'Lineær programmering opg 4'!$M$8)/'Lineær programmering opg 4'!$K$8)*-1)</f>
        <v>-</v>
      </c>
      <c r="I8833" s="167" t="str">
        <f>IF('Lineær programmering opg 4'!$D$8=0,"-",'Lineær programmering opg 4'!$G$8)</f>
        <v>-</v>
      </c>
      <c r="J8833" s="295">
        <f>A8833*'Lineær programmering opg 4'!$C$11+Datatabel!C8833*'Lineær programmering opg 4'!$D$11</f>
        <v>44648.999999999716</v>
      </c>
      <c r="K8833" s="9">
        <f t="shared" si="687"/>
        <v>0</v>
      </c>
      <c r="L8833" s="9">
        <f t="shared" si="688"/>
        <v>0</v>
      </c>
    </row>
    <row r="8834" spans="1:12" ht="15" x14ac:dyDescent="0.25">
      <c r="A8834" s="167">
        <f t="shared" si="686"/>
        <v>28.056000000023072</v>
      </c>
      <c r="B8834" s="325">
        <f t="shared" si="689"/>
        <v>0.11690000000009614</v>
      </c>
      <c r="C8834" s="167">
        <f t="shared" si="685"/>
        <v>278.95799999998275</v>
      </c>
      <c r="D8834" s="167">
        <f>IF('Lineær programmering opg 4'!$M$4=0,"-",(-A8834+'Lineær programmering opg 4'!$M$4)/'Lineær programmering opg 4'!$K$4*-1)</f>
        <v>423.88799999995388</v>
      </c>
      <c r="E8834" s="167">
        <f>IF('Lineær programmering opg 4'!$M$5=0,"-",(-A8834+'Lineær programmering opg 4'!$M$5)/'Lineær programmering opg 4'!$K$5*-1)</f>
        <v>278.95799999998275</v>
      </c>
      <c r="F8834" s="167" t="str">
        <f>IF('Lineær programmering opg 4'!$E$6=0,"-",(-A8834+'Lineær programmering opg 4'!$M$6)/'Lineær programmering opg 4'!$K$6*-1)</f>
        <v>-</v>
      </c>
      <c r="G8834" s="167" t="str">
        <f>IF('Lineær programmering opg 4'!$D$7=0,"-",((-A8834+'Lineær programmering opg 4'!$M$7)/'Lineær programmering opg 4'!$K$7)*-1)</f>
        <v>-</v>
      </c>
      <c r="H8834" s="167" t="str">
        <f>IF('Lineær programmering opg 4'!$C$8=0,"-",((-A8834+'Lineær programmering opg 4'!$M$8)/'Lineær programmering opg 4'!$K$8)*-1)</f>
        <v>-</v>
      </c>
      <c r="I8834" s="167" t="str">
        <f>IF('Lineær programmering opg 4'!$D$8=0,"-",'Lineær programmering opg 4'!$G$8)</f>
        <v>-</v>
      </c>
      <c r="J8834" s="295">
        <f>A8834*'Lineær programmering opg 4'!$C$11+Datatabel!C8834*'Lineær programmering opg 4'!$D$11</f>
        <v>44649.299999999719</v>
      </c>
      <c r="K8834" s="9">
        <f t="shared" si="687"/>
        <v>0</v>
      </c>
      <c r="L8834" s="9">
        <f t="shared" si="688"/>
        <v>0</v>
      </c>
    </row>
    <row r="8835" spans="1:12" ht="15" x14ac:dyDescent="0.25">
      <c r="A8835" s="167">
        <f t="shared" si="686"/>
        <v>28.032000000023071</v>
      </c>
      <c r="B8835" s="325">
        <f t="shared" si="689"/>
        <v>0.11680000000009613</v>
      </c>
      <c r="C8835" s="167">
        <f t="shared" ref="C8835:C8898" si="690">MIN(D8835,E8835,F8835,G8835,H8835,I8835)</f>
        <v>278.97599999998272</v>
      </c>
      <c r="D8835" s="167">
        <f>IF('Lineær programmering opg 4'!$M$4=0,"-",(-A8835+'Lineær programmering opg 4'!$M$4)/'Lineær programmering opg 4'!$K$4*-1)</f>
        <v>423.93599999995388</v>
      </c>
      <c r="E8835" s="167">
        <f>IF('Lineær programmering opg 4'!$M$5=0,"-",(-A8835+'Lineær programmering opg 4'!$M$5)/'Lineær programmering opg 4'!$K$5*-1)</f>
        <v>278.97599999998272</v>
      </c>
      <c r="F8835" s="167" t="str">
        <f>IF('Lineær programmering opg 4'!$E$6=0,"-",(-A8835+'Lineær programmering opg 4'!$M$6)/'Lineær programmering opg 4'!$K$6*-1)</f>
        <v>-</v>
      </c>
      <c r="G8835" s="167" t="str">
        <f>IF('Lineær programmering opg 4'!$D$7=0,"-",((-A8835+'Lineær programmering opg 4'!$M$7)/'Lineær programmering opg 4'!$K$7)*-1)</f>
        <v>-</v>
      </c>
      <c r="H8835" s="167" t="str">
        <f>IF('Lineær programmering opg 4'!$C$8=0,"-",((-A8835+'Lineær programmering opg 4'!$M$8)/'Lineær programmering opg 4'!$K$8)*-1)</f>
        <v>-</v>
      </c>
      <c r="I8835" s="167" t="str">
        <f>IF('Lineær programmering opg 4'!$D$8=0,"-",'Lineær programmering opg 4'!$G$8)</f>
        <v>-</v>
      </c>
      <c r="J8835" s="295">
        <f>A8835*'Lineær programmering opg 4'!$C$11+Datatabel!C8835*'Lineær programmering opg 4'!$D$11</f>
        <v>44649.599999999715</v>
      </c>
      <c r="K8835" s="9">
        <f t="shared" si="687"/>
        <v>0</v>
      </c>
      <c r="L8835" s="9">
        <f t="shared" si="688"/>
        <v>0</v>
      </c>
    </row>
    <row r="8836" spans="1:12" ht="15" x14ac:dyDescent="0.25">
      <c r="A8836" s="167">
        <f t="shared" ref="A8836:A8899" si="691">$A$3*B8836</f>
        <v>28.00800000002307</v>
      </c>
      <c r="B8836" s="325">
        <f t="shared" si="689"/>
        <v>0.11670000000009613</v>
      </c>
      <c r="C8836" s="167">
        <f t="shared" si="690"/>
        <v>278.99399999998275</v>
      </c>
      <c r="D8836" s="167">
        <f>IF('Lineær programmering opg 4'!$M$4=0,"-",(-A8836+'Lineær programmering opg 4'!$M$4)/'Lineær programmering opg 4'!$K$4*-1)</f>
        <v>423.98399999995388</v>
      </c>
      <c r="E8836" s="167">
        <f>IF('Lineær programmering opg 4'!$M$5=0,"-",(-A8836+'Lineær programmering opg 4'!$M$5)/'Lineær programmering opg 4'!$K$5*-1)</f>
        <v>278.99399999998275</v>
      </c>
      <c r="F8836" s="167" t="str">
        <f>IF('Lineær programmering opg 4'!$E$6=0,"-",(-A8836+'Lineær programmering opg 4'!$M$6)/'Lineær programmering opg 4'!$K$6*-1)</f>
        <v>-</v>
      </c>
      <c r="G8836" s="167" t="str">
        <f>IF('Lineær programmering opg 4'!$D$7=0,"-",((-A8836+'Lineær programmering opg 4'!$M$7)/'Lineær programmering opg 4'!$K$7)*-1)</f>
        <v>-</v>
      </c>
      <c r="H8836" s="167" t="str">
        <f>IF('Lineær programmering opg 4'!$C$8=0,"-",((-A8836+'Lineær programmering opg 4'!$M$8)/'Lineær programmering opg 4'!$K$8)*-1)</f>
        <v>-</v>
      </c>
      <c r="I8836" s="167" t="str">
        <f>IF('Lineær programmering opg 4'!$D$8=0,"-",'Lineær programmering opg 4'!$G$8)</f>
        <v>-</v>
      </c>
      <c r="J8836" s="295">
        <f>A8836*'Lineær programmering opg 4'!$C$11+Datatabel!C8836*'Lineær programmering opg 4'!$D$11</f>
        <v>44649.899999999725</v>
      </c>
      <c r="K8836" s="9">
        <f t="shared" ref="K8836:K8899" si="692">IF($J$10004=J8836,A8836,0)</f>
        <v>0</v>
      </c>
      <c r="L8836" s="9">
        <f t="shared" ref="L8836:L8899" si="693">IF(J8836=$J$10004,C8836,0)</f>
        <v>0</v>
      </c>
    </row>
    <row r="8837" spans="1:12" ht="15" x14ac:dyDescent="0.25">
      <c r="A8837" s="167">
        <f t="shared" si="691"/>
        <v>27.98400000002307</v>
      </c>
      <c r="B8837" s="325">
        <f t="shared" ref="B8837:B8900" si="694">B8836-0.01%</f>
        <v>0.11660000000009613</v>
      </c>
      <c r="C8837" s="167">
        <f t="shared" si="690"/>
        <v>279.01199999998272</v>
      </c>
      <c r="D8837" s="167">
        <f>IF('Lineær programmering opg 4'!$M$4=0,"-",(-A8837+'Lineær programmering opg 4'!$M$4)/'Lineær programmering opg 4'!$K$4*-1)</f>
        <v>424.03199999995388</v>
      </c>
      <c r="E8837" s="167">
        <f>IF('Lineær programmering opg 4'!$M$5=0,"-",(-A8837+'Lineær programmering opg 4'!$M$5)/'Lineær programmering opg 4'!$K$5*-1)</f>
        <v>279.01199999998272</v>
      </c>
      <c r="F8837" s="167" t="str">
        <f>IF('Lineær programmering opg 4'!$E$6=0,"-",(-A8837+'Lineær programmering opg 4'!$M$6)/'Lineær programmering opg 4'!$K$6*-1)</f>
        <v>-</v>
      </c>
      <c r="G8837" s="167" t="str">
        <f>IF('Lineær programmering opg 4'!$D$7=0,"-",((-A8837+'Lineær programmering opg 4'!$M$7)/'Lineær programmering opg 4'!$K$7)*-1)</f>
        <v>-</v>
      </c>
      <c r="H8837" s="167" t="str">
        <f>IF('Lineær programmering opg 4'!$C$8=0,"-",((-A8837+'Lineær programmering opg 4'!$M$8)/'Lineær programmering opg 4'!$K$8)*-1)</f>
        <v>-</v>
      </c>
      <c r="I8837" s="167" t="str">
        <f>IF('Lineær programmering opg 4'!$D$8=0,"-",'Lineær programmering opg 4'!$G$8)</f>
        <v>-</v>
      </c>
      <c r="J8837" s="295">
        <f>A8837*'Lineær programmering opg 4'!$C$11+Datatabel!C8837*'Lineær programmering opg 4'!$D$11</f>
        <v>44650.199999999713</v>
      </c>
      <c r="K8837" s="9">
        <f t="shared" si="692"/>
        <v>0</v>
      </c>
      <c r="L8837" s="9">
        <f t="shared" si="693"/>
        <v>0</v>
      </c>
    </row>
    <row r="8838" spans="1:12" ht="15" x14ac:dyDescent="0.25">
      <c r="A8838" s="167">
        <f t="shared" si="691"/>
        <v>27.960000000023069</v>
      </c>
      <c r="B8838" s="325">
        <f t="shared" si="694"/>
        <v>0.11650000000009612</v>
      </c>
      <c r="C8838" s="167">
        <f t="shared" si="690"/>
        <v>279.02999999998275</v>
      </c>
      <c r="D8838" s="167">
        <f>IF('Lineær programmering opg 4'!$M$4=0,"-",(-A8838+'Lineær programmering opg 4'!$M$4)/'Lineær programmering opg 4'!$K$4*-1)</f>
        <v>424.07999999995388</v>
      </c>
      <c r="E8838" s="167">
        <f>IF('Lineær programmering opg 4'!$M$5=0,"-",(-A8838+'Lineær programmering opg 4'!$M$5)/'Lineær programmering opg 4'!$K$5*-1)</f>
        <v>279.02999999998275</v>
      </c>
      <c r="F8838" s="167" t="str">
        <f>IF('Lineær programmering opg 4'!$E$6=0,"-",(-A8838+'Lineær programmering opg 4'!$M$6)/'Lineær programmering opg 4'!$K$6*-1)</f>
        <v>-</v>
      </c>
      <c r="G8838" s="167" t="str">
        <f>IF('Lineær programmering opg 4'!$D$7=0,"-",((-A8838+'Lineær programmering opg 4'!$M$7)/'Lineær programmering opg 4'!$K$7)*-1)</f>
        <v>-</v>
      </c>
      <c r="H8838" s="167" t="str">
        <f>IF('Lineær programmering opg 4'!$C$8=0,"-",((-A8838+'Lineær programmering opg 4'!$M$8)/'Lineær programmering opg 4'!$K$8)*-1)</f>
        <v>-</v>
      </c>
      <c r="I8838" s="167" t="str">
        <f>IF('Lineær programmering opg 4'!$D$8=0,"-",'Lineær programmering opg 4'!$G$8)</f>
        <v>-</v>
      </c>
      <c r="J8838" s="295">
        <f>A8838*'Lineær programmering opg 4'!$C$11+Datatabel!C8838*'Lineær programmering opg 4'!$D$11</f>
        <v>44650.499999999716</v>
      </c>
      <c r="K8838" s="9">
        <f t="shared" si="692"/>
        <v>0</v>
      </c>
      <c r="L8838" s="9">
        <f t="shared" si="693"/>
        <v>0</v>
      </c>
    </row>
    <row r="8839" spans="1:12" ht="15" x14ac:dyDescent="0.25">
      <c r="A8839" s="167">
        <f t="shared" si="691"/>
        <v>27.936000000023068</v>
      </c>
      <c r="B8839" s="325">
        <f t="shared" si="694"/>
        <v>0.11640000000009612</v>
      </c>
      <c r="C8839" s="167">
        <f t="shared" si="690"/>
        <v>279.04799999998272</v>
      </c>
      <c r="D8839" s="167">
        <f>IF('Lineær programmering opg 4'!$M$4=0,"-",(-A8839+'Lineær programmering opg 4'!$M$4)/'Lineær programmering opg 4'!$K$4*-1)</f>
        <v>424.12799999995389</v>
      </c>
      <c r="E8839" s="167">
        <f>IF('Lineær programmering opg 4'!$M$5=0,"-",(-A8839+'Lineær programmering opg 4'!$M$5)/'Lineær programmering opg 4'!$K$5*-1)</f>
        <v>279.04799999998272</v>
      </c>
      <c r="F8839" s="167" t="str">
        <f>IF('Lineær programmering opg 4'!$E$6=0,"-",(-A8839+'Lineær programmering opg 4'!$M$6)/'Lineær programmering opg 4'!$K$6*-1)</f>
        <v>-</v>
      </c>
      <c r="G8839" s="167" t="str">
        <f>IF('Lineær programmering opg 4'!$D$7=0,"-",((-A8839+'Lineær programmering opg 4'!$M$7)/'Lineær programmering opg 4'!$K$7)*-1)</f>
        <v>-</v>
      </c>
      <c r="H8839" s="167" t="str">
        <f>IF('Lineær programmering opg 4'!$C$8=0,"-",((-A8839+'Lineær programmering opg 4'!$M$8)/'Lineær programmering opg 4'!$K$8)*-1)</f>
        <v>-</v>
      </c>
      <c r="I8839" s="167" t="str">
        <f>IF('Lineær programmering opg 4'!$D$8=0,"-",'Lineær programmering opg 4'!$G$8)</f>
        <v>-</v>
      </c>
      <c r="J8839" s="295">
        <f>A8839*'Lineær programmering opg 4'!$C$11+Datatabel!C8839*'Lineær programmering opg 4'!$D$11</f>
        <v>44650.799999999712</v>
      </c>
      <c r="K8839" s="9">
        <f t="shared" si="692"/>
        <v>0</v>
      </c>
      <c r="L8839" s="9">
        <f t="shared" si="693"/>
        <v>0</v>
      </c>
    </row>
    <row r="8840" spans="1:12" ht="15" x14ac:dyDescent="0.25">
      <c r="A8840" s="167">
        <f t="shared" si="691"/>
        <v>27.912000000023067</v>
      </c>
      <c r="B8840" s="325">
        <f t="shared" si="694"/>
        <v>0.11630000000009612</v>
      </c>
      <c r="C8840" s="167">
        <f t="shared" si="690"/>
        <v>279.06599999998275</v>
      </c>
      <c r="D8840" s="167">
        <f>IF('Lineær programmering opg 4'!$M$4=0,"-",(-A8840+'Lineær programmering opg 4'!$M$4)/'Lineær programmering opg 4'!$K$4*-1)</f>
        <v>424.17599999995389</v>
      </c>
      <c r="E8840" s="167">
        <f>IF('Lineær programmering opg 4'!$M$5=0,"-",(-A8840+'Lineær programmering opg 4'!$M$5)/'Lineær programmering opg 4'!$K$5*-1)</f>
        <v>279.06599999998275</v>
      </c>
      <c r="F8840" s="167" t="str">
        <f>IF('Lineær programmering opg 4'!$E$6=0,"-",(-A8840+'Lineær programmering opg 4'!$M$6)/'Lineær programmering opg 4'!$K$6*-1)</f>
        <v>-</v>
      </c>
      <c r="G8840" s="167" t="str">
        <f>IF('Lineær programmering opg 4'!$D$7=0,"-",((-A8840+'Lineær programmering opg 4'!$M$7)/'Lineær programmering opg 4'!$K$7)*-1)</f>
        <v>-</v>
      </c>
      <c r="H8840" s="167" t="str">
        <f>IF('Lineær programmering opg 4'!$C$8=0,"-",((-A8840+'Lineær programmering opg 4'!$M$8)/'Lineær programmering opg 4'!$K$8)*-1)</f>
        <v>-</v>
      </c>
      <c r="I8840" s="167" t="str">
        <f>IF('Lineær programmering opg 4'!$D$8=0,"-",'Lineær programmering opg 4'!$G$8)</f>
        <v>-</v>
      </c>
      <c r="J8840" s="295">
        <f>A8840*'Lineær programmering opg 4'!$C$11+Datatabel!C8840*'Lineær programmering opg 4'!$D$11</f>
        <v>44651.099999999715</v>
      </c>
      <c r="K8840" s="9">
        <f t="shared" si="692"/>
        <v>0</v>
      </c>
      <c r="L8840" s="9">
        <f t="shared" si="693"/>
        <v>0</v>
      </c>
    </row>
    <row r="8841" spans="1:12" ht="15" x14ac:dyDescent="0.25">
      <c r="A8841" s="167">
        <f t="shared" si="691"/>
        <v>27.888000000023069</v>
      </c>
      <c r="B8841" s="325">
        <f t="shared" si="694"/>
        <v>0.11620000000009612</v>
      </c>
      <c r="C8841" s="167">
        <f t="shared" si="690"/>
        <v>279.08399999998272</v>
      </c>
      <c r="D8841" s="167">
        <f>IF('Lineær programmering opg 4'!$M$4=0,"-",(-A8841+'Lineær programmering opg 4'!$M$4)/'Lineær programmering opg 4'!$K$4*-1)</f>
        <v>424.22399999995389</v>
      </c>
      <c r="E8841" s="167">
        <f>IF('Lineær programmering opg 4'!$M$5=0,"-",(-A8841+'Lineær programmering opg 4'!$M$5)/'Lineær programmering opg 4'!$K$5*-1)</f>
        <v>279.08399999998272</v>
      </c>
      <c r="F8841" s="167" t="str">
        <f>IF('Lineær programmering opg 4'!$E$6=0,"-",(-A8841+'Lineær programmering opg 4'!$M$6)/'Lineær programmering opg 4'!$K$6*-1)</f>
        <v>-</v>
      </c>
      <c r="G8841" s="167" t="str">
        <f>IF('Lineær programmering opg 4'!$D$7=0,"-",((-A8841+'Lineær programmering opg 4'!$M$7)/'Lineær programmering opg 4'!$K$7)*-1)</f>
        <v>-</v>
      </c>
      <c r="H8841" s="167" t="str">
        <f>IF('Lineær programmering opg 4'!$C$8=0,"-",((-A8841+'Lineær programmering opg 4'!$M$8)/'Lineær programmering opg 4'!$K$8)*-1)</f>
        <v>-</v>
      </c>
      <c r="I8841" s="167" t="str">
        <f>IF('Lineær programmering opg 4'!$D$8=0,"-",'Lineær programmering opg 4'!$G$8)</f>
        <v>-</v>
      </c>
      <c r="J8841" s="295">
        <f>A8841*'Lineær programmering opg 4'!$C$11+Datatabel!C8841*'Lineær programmering opg 4'!$D$11</f>
        <v>44651.399999999718</v>
      </c>
      <c r="K8841" s="9">
        <f t="shared" si="692"/>
        <v>0</v>
      </c>
      <c r="L8841" s="9">
        <f t="shared" si="693"/>
        <v>0</v>
      </c>
    </row>
    <row r="8842" spans="1:12" ht="15" x14ac:dyDescent="0.25">
      <c r="A8842" s="167">
        <f t="shared" si="691"/>
        <v>27.864000000023069</v>
      </c>
      <c r="B8842" s="325">
        <f t="shared" si="694"/>
        <v>0.11610000000009611</v>
      </c>
      <c r="C8842" s="167">
        <f t="shared" si="690"/>
        <v>279.10199999998275</v>
      </c>
      <c r="D8842" s="167">
        <f>IF('Lineær programmering opg 4'!$M$4=0,"-",(-A8842+'Lineær programmering opg 4'!$M$4)/'Lineær programmering opg 4'!$K$4*-1)</f>
        <v>424.27199999995389</v>
      </c>
      <c r="E8842" s="167">
        <f>IF('Lineær programmering opg 4'!$M$5=0,"-",(-A8842+'Lineær programmering opg 4'!$M$5)/'Lineær programmering opg 4'!$K$5*-1)</f>
        <v>279.10199999998275</v>
      </c>
      <c r="F8842" s="167" t="str">
        <f>IF('Lineær programmering opg 4'!$E$6=0,"-",(-A8842+'Lineær programmering opg 4'!$M$6)/'Lineær programmering opg 4'!$K$6*-1)</f>
        <v>-</v>
      </c>
      <c r="G8842" s="167" t="str">
        <f>IF('Lineær programmering opg 4'!$D$7=0,"-",((-A8842+'Lineær programmering opg 4'!$M$7)/'Lineær programmering opg 4'!$K$7)*-1)</f>
        <v>-</v>
      </c>
      <c r="H8842" s="167" t="str">
        <f>IF('Lineær programmering opg 4'!$C$8=0,"-",((-A8842+'Lineær programmering opg 4'!$M$8)/'Lineær programmering opg 4'!$K$8)*-1)</f>
        <v>-</v>
      </c>
      <c r="I8842" s="167" t="str">
        <f>IF('Lineær programmering opg 4'!$D$8=0,"-",'Lineær programmering opg 4'!$G$8)</f>
        <v>-</v>
      </c>
      <c r="J8842" s="295">
        <f>A8842*'Lineær programmering opg 4'!$C$11+Datatabel!C8842*'Lineær programmering opg 4'!$D$11</f>
        <v>44651.699999999721</v>
      </c>
      <c r="K8842" s="9">
        <f t="shared" si="692"/>
        <v>0</v>
      </c>
      <c r="L8842" s="9">
        <f t="shared" si="693"/>
        <v>0</v>
      </c>
    </row>
    <row r="8843" spans="1:12" ht="15" x14ac:dyDescent="0.25">
      <c r="A8843" s="167">
        <f t="shared" si="691"/>
        <v>27.840000000023068</v>
      </c>
      <c r="B8843" s="325">
        <f t="shared" si="694"/>
        <v>0.11600000000009611</v>
      </c>
      <c r="C8843" s="167">
        <f t="shared" si="690"/>
        <v>279.11999999998272</v>
      </c>
      <c r="D8843" s="167">
        <f>IF('Lineær programmering opg 4'!$M$4=0,"-",(-A8843+'Lineær programmering opg 4'!$M$4)/'Lineær programmering opg 4'!$K$4*-1)</f>
        <v>424.31999999995389</v>
      </c>
      <c r="E8843" s="167">
        <f>IF('Lineær programmering opg 4'!$M$5=0,"-",(-A8843+'Lineær programmering opg 4'!$M$5)/'Lineær programmering opg 4'!$K$5*-1)</f>
        <v>279.11999999998272</v>
      </c>
      <c r="F8843" s="167" t="str">
        <f>IF('Lineær programmering opg 4'!$E$6=0,"-",(-A8843+'Lineær programmering opg 4'!$M$6)/'Lineær programmering opg 4'!$K$6*-1)</f>
        <v>-</v>
      </c>
      <c r="G8843" s="167" t="str">
        <f>IF('Lineær programmering opg 4'!$D$7=0,"-",((-A8843+'Lineær programmering opg 4'!$M$7)/'Lineær programmering opg 4'!$K$7)*-1)</f>
        <v>-</v>
      </c>
      <c r="H8843" s="167" t="str">
        <f>IF('Lineær programmering opg 4'!$C$8=0,"-",((-A8843+'Lineær programmering opg 4'!$M$8)/'Lineær programmering opg 4'!$K$8)*-1)</f>
        <v>-</v>
      </c>
      <c r="I8843" s="167" t="str">
        <f>IF('Lineær programmering opg 4'!$D$8=0,"-",'Lineær programmering opg 4'!$G$8)</f>
        <v>-</v>
      </c>
      <c r="J8843" s="295">
        <f>A8843*'Lineær programmering opg 4'!$C$11+Datatabel!C8843*'Lineær programmering opg 4'!$D$11</f>
        <v>44651.999999999716</v>
      </c>
      <c r="K8843" s="9">
        <f t="shared" si="692"/>
        <v>0</v>
      </c>
      <c r="L8843" s="9">
        <f t="shared" si="693"/>
        <v>0</v>
      </c>
    </row>
    <row r="8844" spans="1:12" ht="15" x14ac:dyDescent="0.25">
      <c r="A8844" s="167">
        <f t="shared" si="691"/>
        <v>27.816000000023067</v>
      </c>
      <c r="B8844" s="325">
        <f t="shared" si="694"/>
        <v>0.11590000000009611</v>
      </c>
      <c r="C8844" s="167">
        <f t="shared" si="690"/>
        <v>279.13799999998275</v>
      </c>
      <c r="D8844" s="167">
        <f>IF('Lineær programmering opg 4'!$M$4=0,"-",(-A8844+'Lineær programmering opg 4'!$M$4)/'Lineær programmering opg 4'!$K$4*-1)</f>
        <v>424.36799999995389</v>
      </c>
      <c r="E8844" s="167">
        <f>IF('Lineær programmering opg 4'!$M$5=0,"-",(-A8844+'Lineær programmering opg 4'!$M$5)/'Lineær programmering opg 4'!$K$5*-1)</f>
        <v>279.13799999998275</v>
      </c>
      <c r="F8844" s="167" t="str">
        <f>IF('Lineær programmering opg 4'!$E$6=0,"-",(-A8844+'Lineær programmering opg 4'!$M$6)/'Lineær programmering opg 4'!$K$6*-1)</f>
        <v>-</v>
      </c>
      <c r="G8844" s="167" t="str">
        <f>IF('Lineær programmering opg 4'!$D$7=0,"-",((-A8844+'Lineær programmering opg 4'!$M$7)/'Lineær programmering opg 4'!$K$7)*-1)</f>
        <v>-</v>
      </c>
      <c r="H8844" s="167" t="str">
        <f>IF('Lineær programmering opg 4'!$C$8=0,"-",((-A8844+'Lineær programmering opg 4'!$M$8)/'Lineær programmering opg 4'!$K$8)*-1)</f>
        <v>-</v>
      </c>
      <c r="I8844" s="167" t="str">
        <f>IF('Lineær programmering opg 4'!$D$8=0,"-",'Lineær programmering opg 4'!$G$8)</f>
        <v>-</v>
      </c>
      <c r="J8844" s="295">
        <f>A8844*'Lineær programmering opg 4'!$C$11+Datatabel!C8844*'Lineær programmering opg 4'!$D$11</f>
        <v>44652.299999999719</v>
      </c>
      <c r="K8844" s="9">
        <f t="shared" si="692"/>
        <v>0</v>
      </c>
      <c r="L8844" s="9">
        <f t="shared" si="693"/>
        <v>0</v>
      </c>
    </row>
    <row r="8845" spans="1:12" ht="15" x14ac:dyDescent="0.25">
      <c r="A8845" s="167">
        <f t="shared" si="691"/>
        <v>27.792000000023066</v>
      </c>
      <c r="B8845" s="325">
        <f t="shared" si="694"/>
        <v>0.1158000000000961</v>
      </c>
      <c r="C8845" s="167">
        <f t="shared" si="690"/>
        <v>279.15599999998273</v>
      </c>
      <c r="D8845" s="167">
        <f>IF('Lineær programmering opg 4'!$M$4=0,"-",(-A8845+'Lineær programmering opg 4'!$M$4)/'Lineær programmering opg 4'!$K$4*-1)</f>
        <v>424.4159999999539</v>
      </c>
      <c r="E8845" s="167">
        <f>IF('Lineær programmering opg 4'!$M$5=0,"-",(-A8845+'Lineær programmering opg 4'!$M$5)/'Lineær programmering opg 4'!$K$5*-1)</f>
        <v>279.15599999998273</v>
      </c>
      <c r="F8845" s="167" t="str">
        <f>IF('Lineær programmering opg 4'!$E$6=0,"-",(-A8845+'Lineær programmering opg 4'!$M$6)/'Lineær programmering opg 4'!$K$6*-1)</f>
        <v>-</v>
      </c>
      <c r="G8845" s="167" t="str">
        <f>IF('Lineær programmering opg 4'!$D$7=0,"-",((-A8845+'Lineær programmering opg 4'!$M$7)/'Lineær programmering opg 4'!$K$7)*-1)</f>
        <v>-</v>
      </c>
      <c r="H8845" s="167" t="str">
        <f>IF('Lineær programmering opg 4'!$C$8=0,"-",((-A8845+'Lineær programmering opg 4'!$M$8)/'Lineær programmering opg 4'!$K$8)*-1)</f>
        <v>-</v>
      </c>
      <c r="I8845" s="167" t="str">
        <f>IF('Lineær programmering opg 4'!$D$8=0,"-",'Lineær programmering opg 4'!$G$8)</f>
        <v>-</v>
      </c>
      <c r="J8845" s="295">
        <f>A8845*'Lineær programmering opg 4'!$C$11+Datatabel!C8845*'Lineær programmering opg 4'!$D$11</f>
        <v>44652.599999999715</v>
      </c>
      <c r="K8845" s="9">
        <f t="shared" si="692"/>
        <v>0</v>
      </c>
      <c r="L8845" s="9">
        <f t="shared" si="693"/>
        <v>0</v>
      </c>
    </row>
    <row r="8846" spans="1:12" ht="15" x14ac:dyDescent="0.25">
      <c r="A8846" s="167">
        <f t="shared" si="691"/>
        <v>27.768000000023065</v>
      </c>
      <c r="B8846" s="325">
        <f t="shared" si="694"/>
        <v>0.1157000000000961</v>
      </c>
      <c r="C8846" s="167">
        <f t="shared" si="690"/>
        <v>279.17399999998275</v>
      </c>
      <c r="D8846" s="167">
        <f>IF('Lineær programmering opg 4'!$M$4=0,"-",(-A8846+'Lineær programmering opg 4'!$M$4)/'Lineær programmering opg 4'!$K$4*-1)</f>
        <v>424.4639999999539</v>
      </c>
      <c r="E8846" s="167">
        <f>IF('Lineær programmering opg 4'!$M$5=0,"-",(-A8846+'Lineær programmering opg 4'!$M$5)/'Lineær programmering opg 4'!$K$5*-1)</f>
        <v>279.17399999998275</v>
      </c>
      <c r="F8846" s="167" t="str">
        <f>IF('Lineær programmering opg 4'!$E$6=0,"-",(-A8846+'Lineær programmering opg 4'!$M$6)/'Lineær programmering opg 4'!$K$6*-1)</f>
        <v>-</v>
      </c>
      <c r="G8846" s="167" t="str">
        <f>IF('Lineær programmering opg 4'!$D$7=0,"-",((-A8846+'Lineær programmering opg 4'!$M$7)/'Lineær programmering opg 4'!$K$7)*-1)</f>
        <v>-</v>
      </c>
      <c r="H8846" s="167" t="str">
        <f>IF('Lineær programmering opg 4'!$C$8=0,"-",((-A8846+'Lineær programmering opg 4'!$M$8)/'Lineær programmering opg 4'!$K$8)*-1)</f>
        <v>-</v>
      </c>
      <c r="I8846" s="167" t="str">
        <f>IF('Lineær programmering opg 4'!$D$8=0,"-",'Lineær programmering opg 4'!$G$8)</f>
        <v>-</v>
      </c>
      <c r="J8846" s="295">
        <f>A8846*'Lineær programmering opg 4'!$C$11+Datatabel!C8846*'Lineær programmering opg 4'!$D$11</f>
        <v>44652.899999999725</v>
      </c>
      <c r="K8846" s="9">
        <f t="shared" si="692"/>
        <v>0</v>
      </c>
      <c r="L8846" s="9">
        <f t="shared" si="693"/>
        <v>0</v>
      </c>
    </row>
    <row r="8847" spans="1:12" ht="15" x14ac:dyDescent="0.25">
      <c r="A8847" s="167">
        <f t="shared" si="691"/>
        <v>27.744000000023064</v>
      </c>
      <c r="B8847" s="325">
        <f t="shared" si="694"/>
        <v>0.1156000000000961</v>
      </c>
      <c r="C8847" s="167">
        <f t="shared" si="690"/>
        <v>279.19199999998273</v>
      </c>
      <c r="D8847" s="167">
        <f>IF('Lineær programmering opg 4'!$M$4=0,"-",(-A8847+'Lineær programmering opg 4'!$M$4)/'Lineær programmering opg 4'!$K$4*-1)</f>
        <v>424.5119999999539</v>
      </c>
      <c r="E8847" s="167">
        <f>IF('Lineær programmering opg 4'!$M$5=0,"-",(-A8847+'Lineær programmering opg 4'!$M$5)/'Lineær programmering opg 4'!$K$5*-1)</f>
        <v>279.19199999998273</v>
      </c>
      <c r="F8847" s="167" t="str">
        <f>IF('Lineær programmering opg 4'!$E$6=0,"-",(-A8847+'Lineær programmering opg 4'!$M$6)/'Lineær programmering opg 4'!$K$6*-1)</f>
        <v>-</v>
      </c>
      <c r="G8847" s="167" t="str">
        <f>IF('Lineær programmering opg 4'!$D$7=0,"-",((-A8847+'Lineær programmering opg 4'!$M$7)/'Lineær programmering opg 4'!$K$7)*-1)</f>
        <v>-</v>
      </c>
      <c r="H8847" s="167" t="str">
        <f>IF('Lineær programmering opg 4'!$C$8=0,"-",((-A8847+'Lineær programmering opg 4'!$M$8)/'Lineær programmering opg 4'!$K$8)*-1)</f>
        <v>-</v>
      </c>
      <c r="I8847" s="167" t="str">
        <f>IF('Lineær programmering opg 4'!$D$8=0,"-",'Lineær programmering opg 4'!$G$8)</f>
        <v>-</v>
      </c>
      <c r="J8847" s="295">
        <f>A8847*'Lineær programmering opg 4'!$C$11+Datatabel!C8847*'Lineær programmering opg 4'!$D$11</f>
        <v>44653.199999999721</v>
      </c>
      <c r="K8847" s="9">
        <f t="shared" si="692"/>
        <v>0</v>
      </c>
      <c r="L8847" s="9">
        <f t="shared" si="693"/>
        <v>0</v>
      </c>
    </row>
    <row r="8848" spans="1:12" ht="15" x14ac:dyDescent="0.25">
      <c r="A8848" s="167">
        <f t="shared" si="691"/>
        <v>27.720000000023063</v>
      </c>
      <c r="B8848" s="325">
        <f t="shared" si="694"/>
        <v>0.1155000000000961</v>
      </c>
      <c r="C8848" s="167">
        <f t="shared" si="690"/>
        <v>279.20999999998276</v>
      </c>
      <c r="D8848" s="167">
        <f>IF('Lineær programmering opg 4'!$M$4=0,"-",(-A8848+'Lineær programmering opg 4'!$M$4)/'Lineær programmering opg 4'!$K$4*-1)</f>
        <v>424.5599999999539</v>
      </c>
      <c r="E8848" s="167">
        <f>IF('Lineær programmering opg 4'!$M$5=0,"-",(-A8848+'Lineær programmering opg 4'!$M$5)/'Lineær programmering opg 4'!$K$5*-1)</f>
        <v>279.20999999998276</v>
      </c>
      <c r="F8848" s="167" t="str">
        <f>IF('Lineær programmering opg 4'!$E$6=0,"-",(-A8848+'Lineær programmering opg 4'!$M$6)/'Lineær programmering opg 4'!$K$6*-1)</f>
        <v>-</v>
      </c>
      <c r="G8848" s="167" t="str">
        <f>IF('Lineær programmering opg 4'!$D$7=0,"-",((-A8848+'Lineær programmering opg 4'!$M$7)/'Lineær programmering opg 4'!$K$7)*-1)</f>
        <v>-</v>
      </c>
      <c r="H8848" s="167" t="str">
        <f>IF('Lineær programmering opg 4'!$C$8=0,"-",((-A8848+'Lineær programmering opg 4'!$M$8)/'Lineær programmering opg 4'!$K$8)*-1)</f>
        <v>-</v>
      </c>
      <c r="I8848" s="167" t="str">
        <f>IF('Lineær programmering opg 4'!$D$8=0,"-",'Lineær programmering opg 4'!$G$8)</f>
        <v>-</v>
      </c>
      <c r="J8848" s="295">
        <f>A8848*'Lineær programmering opg 4'!$C$11+Datatabel!C8848*'Lineær programmering opg 4'!$D$11</f>
        <v>44653.499999999716</v>
      </c>
      <c r="K8848" s="9">
        <f t="shared" si="692"/>
        <v>0</v>
      </c>
      <c r="L8848" s="9">
        <f t="shared" si="693"/>
        <v>0</v>
      </c>
    </row>
    <row r="8849" spans="1:12" ht="15" x14ac:dyDescent="0.25">
      <c r="A8849" s="167">
        <f t="shared" si="691"/>
        <v>27.696000000023062</v>
      </c>
      <c r="B8849" s="325">
        <f t="shared" si="694"/>
        <v>0.11540000000009609</v>
      </c>
      <c r="C8849" s="167">
        <f t="shared" si="690"/>
        <v>279.22799999998273</v>
      </c>
      <c r="D8849" s="167">
        <f>IF('Lineær programmering opg 4'!$M$4=0,"-",(-A8849+'Lineær programmering opg 4'!$M$4)/'Lineær programmering opg 4'!$K$4*-1)</f>
        <v>424.6079999999539</v>
      </c>
      <c r="E8849" s="167">
        <f>IF('Lineær programmering opg 4'!$M$5=0,"-",(-A8849+'Lineær programmering opg 4'!$M$5)/'Lineær programmering opg 4'!$K$5*-1)</f>
        <v>279.22799999998273</v>
      </c>
      <c r="F8849" s="167" t="str">
        <f>IF('Lineær programmering opg 4'!$E$6=0,"-",(-A8849+'Lineær programmering opg 4'!$M$6)/'Lineær programmering opg 4'!$K$6*-1)</f>
        <v>-</v>
      </c>
      <c r="G8849" s="167" t="str">
        <f>IF('Lineær programmering opg 4'!$D$7=0,"-",((-A8849+'Lineær programmering opg 4'!$M$7)/'Lineær programmering opg 4'!$K$7)*-1)</f>
        <v>-</v>
      </c>
      <c r="H8849" s="167" t="str">
        <f>IF('Lineær programmering opg 4'!$C$8=0,"-",((-A8849+'Lineær programmering opg 4'!$M$8)/'Lineær programmering opg 4'!$K$8)*-1)</f>
        <v>-</v>
      </c>
      <c r="I8849" s="167" t="str">
        <f>IF('Lineær programmering opg 4'!$D$8=0,"-",'Lineær programmering opg 4'!$G$8)</f>
        <v>-</v>
      </c>
      <c r="J8849" s="295">
        <f>A8849*'Lineær programmering opg 4'!$C$11+Datatabel!C8849*'Lineær programmering opg 4'!$D$11</f>
        <v>44653.799999999712</v>
      </c>
      <c r="K8849" s="9">
        <f t="shared" si="692"/>
        <v>0</v>
      </c>
      <c r="L8849" s="9">
        <f t="shared" si="693"/>
        <v>0</v>
      </c>
    </row>
    <row r="8850" spans="1:12" ht="15" x14ac:dyDescent="0.25">
      <c r="A8850" s="167">
        <f t="shared" si="691"/>
        <v>27.672000000023061</v>
      </c>
      <c r="B8850" s="325">
        <f t="shared" si="694"/>
        <v>0.11530000000009609</v>
      </c>
      <c r="C8850" s="167">
        <f t="shared" si="690"/>
        <v>279.24599999998276</v>
      </c>
      <c r="D8850" s="167">
        <f>IF('Lineær programmering opg 4'!$M$4=0,"-",(-A8850+'Lineær programmering opg 4'!$M$4)/'Lineær programmering opg 4'!$K$4*-1)</f>
        <v>424.65599999995391</v>
      </c>
      <c r="E8850" s="167">
        <f>IF('Lineær programmering opg 4'!$M$5=0,"-",(-A8850+'Lineær programmering opg 4'!$M$5)/'Lineær programmering opg 4'!$K$5*-1)</f>
        <v>279.24599999998276</v>
      </c>
      <c r="F8850" s="167" t="str">
        <f>IF('Lineær programmering opg 4'!$E$6=0,"-",(-A8850+'Lineær programmering opg 4'!$M$6)/'Lineær programmering opg 4'!$K$6*-1)</f>
        <v>-</v>
      </c>
      <c r="G8850" s="167" t="str">
        <f>IF('Lineær programmering opg 4'!$D$7=0,"-",((-A8850+'Lineær programmering opg 4'!$M$7)/'Lineær programmering opg 4'!$K$7)*-1)</f>
        <v>-</v>
      </c>
      <c r="H8850" s="167" t="str">
        <f>IF('Lineær programmering opg 4'!$C$8=0,"-",((-A8850+'Lineær programmering opg 4'!$M$8)/'Lineær programmering opg 4'!$K$8)*-1)</f>
        <v>-</v>
      </c>
      <c r="I8850" s="167" t="str">
        <f>IF('Lineær programmering opg 4'!$D$8=0,"-",'Lineær programmering opg 4'!$G$8)</f>
        <v>-</v>
      </c>
      <c r="J8850" s="295">
        <f>A8850*'Lineær programmering opg 4'!$C$11+Datatabel!C8850*'Lineær programmering opg 4'!$D$11</f>
        <v>44654.099999999715</v>
      </c>
      <c r="K8850" s="9">
        <f t="shared" si="692"/>
        <v>0</v>
      </c>
      <c r="L8850" s="9">
        <f t="shared" si="693"/>
        <v>0</v>
      </c>
    </row>
    <row r="8851" spans="1:12" ht="15" x14ac:dyDescent="0.25">
      <c r="A8851" s="167">
        <f t="shared" si="691"/>
        <v>27.64800000002306</v>
      </c>
      <c r="B8851" s="325">
        <f t="shared" si="694"/>
        <v>0.11520000000009609</v>
      </c>
      <c r="C8851" s="167">
        <f t="shared" si="690"/>
        <v>279.26399999998273</v>
      </c>
      <c r="D8851" s="167">
        <f>IF('Lineær programmering opg 4'!$M$4=0,"-",(-A8851+'Lineær programmering opg 4'!$M$4)/'Lineær programmering opg 4'!$K$4*-1)</f>
        <v>424.70399999995391</v>
      </c>
      <c r="E8851" s="167">
        <f>IF('Lineær programmering opg 4'!$M$5=0,"-",(-A8851+'Lineær programmering opg 4'!$M$5)/'Lineær programmering opg 4'!$K$5*-1)</f>
        <v>279.26399999998273</v>
      </c>
      <c r="F8851" s="167" t="str">
        <f>IF('Lineær programmering opg 4'!$E$6=0,"-",(-A8851+'Lineær programmering opg 4'!$M$6)/'Lineær programmering opg 4'!$K$6*-1)</f>
        <v>-</v>
      </c>
      <c r="G8851" s="167" t="str">
        <f>IF('Lineær programmering opg 4'!$D$7=0,"-",((-A8851+'Lineær programmering opg 4'!$M$7)/'Lineær programmering opg 4'!$K$7)*-1)</f>
        <v>-</v>
      </c>
      <c r="H8851" s="167" t="str">
        <f>IF('Lineær programmering opg 4'!$C$8=0,"-",((-A8851+'Lineær programmering opg 4'!$M$8)/'Lineær programmering opg 4'!$K$8)*-1)</f>
        <v>-</v>
      </c>
      <c r="I8851" s="167" t="str">
        <f>IF('Lineær programmering opg 4'!$D$8=0,"-",'Lineær programmering opg 4'!$G$8)</f>
        <v>-</v>
      </c>
      <c r="J8851" s="295">
        <f>A8851*'Lineær programmering opg 4'!$C$11+Datatabel!C8851*'Lineær programmering opg 4'!$D$11</f>
        <v>44654.399999999718</v>
      </c>
      <c r="K8851" s="9">
        <f t="shared" si="692"/>
        <v>0</v>
      </c>
      <c r="L8851" s="9">
        <f t="shared" si="693"/>
        <v>0</v>
      </c>
    </row>
    <row r="8852" spans="1:12" ht="15" x14ac:dyDescent="0.25">
      <c r="A8852" s="167">
        <f t="shared" si="691"/>
        <v>27.624000000023059</v>
      </c>
      <c r="B8852" s="325">
        <f t="shared" si="694"/>
        <v>0.11510000000009608</v>
      </c>
      <c r="C8852" s="167">
        <f t="shared" si="690"/>
        <v>279.28199999998276</v>
      </c>
      <c r="D8852" s="167">
        <f>IF('Lineær programmering opg 4'!$M$4=0,"-",(-A8852+'Lineær programmering opg 4'!$M$4)/'Lineær programmering opg 4'!$K$4*-1)</f>
        <v>424.75199999995391</v>
      </c>
      <c r="E8852" s="167">
        <f>IF('Lineær programmering opg 4'!$M$5=0,"-",(-A8852+'Lineær programmering opg 4'!$M$5)/'Lineær programmering opg 4'!$K$5*-1)</f>
        <v>279.28199999998276</v>
      </c>
      <c r="F8852" s="167" t="str">
        <f>IF('Lineær programmering opg 4'!$E$6=0,"-",(-A8852+'Lineær programmering opg 4'!$M$6)/'Lineær programmering opg 4'!$K$6*-1)</f>
        <v>-</v>
      </c>
      <c r="G8852" s="167" t="str">
        <f>IF('Lineær programmering opg 4'!$D$7=0,"-",((-A8852+'Lineær programmering opg 4'!$M$7)/'Lineær programmering opg 4'!$K$7)*-1)</f>
        <v>-</v>
      </c>
      <c r="H8852" s="167" t="str">
        <f>IF('Lineær programmering opg 4'!$C$8=0,"-",((-A8852+'Lineær programmering opg 4'!$M$8)/'Lineær programmering opg 4'!$K$8)*-1)</f>
        <v>-</v>
      </c>
      <c r="I8852" s="167" t="str">
        <f>IF('Lineær programmering opg 4'!$D$8=0,"-",'Lineær programmering opg 4'!$G$8)</f>
        <v>-</v>
      </c>
      <c r="J8852" s="295">
        <f>A8852*'Lineær programmering opg 4'!$C$11+Datatabel!C8852*'Lineær programmering opg 4'!$D$11</f>
        <v>44654.699999999721</v>
      </c>
      <c r="K8852" s="9">
        <f t="shared" si="692"/>
        <v>0</v>
      </c>
      <c r="L8852" s="9">
        <f t="shared" si="693"/>
        <v>0</v>
      </c>
    </row>
    <row r="8853" spans="1:12" ht="15" x14ac:dyDescent="0.25">
      <c r="A8853" s="167">
        <f t="shared" si="691"/>
        <v>27.600000000023059</v>
      </c>
      <c r="B8853" s="325">
        <f t="shared" si="694"/>
        <v>0.11500000000009608</v>
      </c>
      <c r="C8853" s="167">
        <f t="shared" si="690"/>
        <v>279.29999999998273</v>
      </c>
      <c r="D8853" s="167">
        <f>IF('Lineær programmering opg 4'!$M$4=0,"-",(-A8853+'Lineær programmering opg 4'!$M$4)/'Lineær programmering opg 4'!$K$4*-1)</f>
        <v>424.79999999995391</v>
      </c>
      <c r="E8853" s="167">
        <f>IF('Lineær programmering opg 4'!$M$5=0,"-",(-A8853+'Lineær programmering opg 4'!$M$5)/'Lineær programmering opg 4'!$K$5*-1)</f>
        <v>279.29999999998273</v>
      </c>
      <c r="F8853" s="167" t="str">
        <f>IF('Lineær programmering opg 4'!$E$6=0,"-",(-A8853+'Lineær programmering opg 4'!$M$6)/'Lineær programmering opg 4'!$K$6*-1)</f>
        <v>-</v>
      </c>
      <c r="G8853" s="167" t="str">
        <f>IF('Lineær programmering opg 4'!$D$7=0,"-",((-A8853+'Lineær programmering opg 4'!$M$7)/'Lineær programmering opg 4'!$K$7)*-1)</f>
        <v>-</v>
      </c>
      <c r="H8853" s="167" t="str">
        <f>IF('Lineær programmering opg 4'!$C$8=0,"-",((-A8853+'Lineær programmering opg 4'!$M$8)/'Lineær programmering opg 4'!$K$8)*-1)</f>
        <v>-</v>
      </c>
      <c r="I8853" s="167" t="str">
        <f>IF('Lineær programmering opg 4'!$D$8=0,"-",'Lineær programmering opg 4'!$G$8)</f>
        <v>-</v>
      </c>
      <c r="J8853" s="295">
        <f>A8853*'Lineær programmering opg 4'!$C$11+Datatabel!C8853*'Lineær programmering opg 4'!$D$11</f>
        <v>44654.999999999716</v>
      </c>
      <c r="K8853" s="9">
        <f t="shared" si="692"/>
        <v>0</v>
      </c>
      <c r="L8853" s="9">
        <f t="shared" si="693"/>
        <v>0</v>
      </c>
    </row>
    <row r="8854" spans="1:12" ht="15" x14ac:dyDescent="0.25">
      <c r="A8854" s="167">
        <f t="shared" si="691"/>
        <v>27.576000000023058</v>
      </c>
      <c r="B8854" s="325">
        <f t="shared" si="694"/>
        <v>0.11490000000009608</v>
      </c>
      <c r="C8854" s="167">
        <f t="shared" si="690"/>
        <v>279.31799999998276</v>
      </c>
      <c r="D8854" s="167">
        <f>IF('Lineær programmering opg 4'!$M$4=0,"-",(-A8854+'Lineær programmering opg 4'!$M$4)/'Lineær programmering opg 4'!$K$4*-1)</f>
        <v>424.84799999995391</v>
      </c>
      <c r="E8854" s="167">
        <f>IF('Lineær programmering opg 4'!$M$5=0,"-",(-A8854+'Lineær programmering opg 4'!$M$5)/'Lineær programmering opg 4'!$K$5*-1)</f>
        <v>279.31799999998276</v>
      </c>
      <c r="F8854" s="167" t="str">
        <f>IF('Lineær programmering opg 4'!$E$6=0,"-",(-A8854+'Lineær programmering opg 4'!$M$6)/'Lineær programmering opg 4'!$K$6*-1)</f>
        <v>-</v>
      </c>
      <c r="G8854" s="167" t="str">
        <f>IF('Lineær programmering opg 4'!$D$7=0,"-",((-A8854+'Lineær programmering opg 4'!$M$7)/'Lineær programmering opg 4'!$K$7)*-1)</f>
        <v>-</v>
      </c>
      <c r="H8854" s="167" t="str">
        <f>IF('Lineær programmering opg 4'!$C$8=0,"-",((-A8854+'Lineær programmering opg 4'!$M$8)/'Lineær programmering opg 4'!$K$8)*-1)</f>
        <v>-</v>
      </c>
      <c r="I8854" s="167" t="str">
        <f>IF('Lineær programmering opg 4'!$D$8=0,"-",'Lineær programmering opg 4'!$G$8)</f>
        <v>-</v>
      </c>
      <c r="J8854" s="295">
        <f>A8854*'Lineær programmering opg 4'!$C$11+Datatabel!C8854*'Lineær programmering opg 4'!$D$11</f>
        <v>44655.299999999719</v>
      </c>
      <c r="K8854" s="9">
        <f t="shared" si="692"/>
        <v>0</v>
      </c>
      <c r="L8854" s="9">
        <f t="shared" si="693"/>
        <v>0</v>
      </c>
    </row>
    <row r="8855" spans="1:12" ht="15" x14ac:dyDescent="0.25">
      <c r="A8855" s="167">
        <f t="shared" si="691"/>
        <v>27.552000000023057</v>
      </c>
      <c r="B8855" s="325">
        <f t="shared" si="694"/>
        <v>0.11480000000009608</v>
      </c>
      <c r="C8855" s="167">
        <f t="shared" si="690"/>
        <v>279.33599999998273</v>
      </c>
      <c r="D8855" s="167">
        <f>IF('Lineær programmering opg 4'!$M$4=0,"-",(-A8855+'Lineær programmering opg 4'!$M$4)/'Lineær programmering opg 4'!$K$4*-1)</f>
        <v>424.89599999995391</v>
      </c>
      <c r="E8855" s="167">
        <f>IF('Lineær programmering opg 4'!$M$5=0,"-",(-A8855+'Lineær programmering opg 4'!$M$5)/'Lineær programmering opg 4'!$K$5*-1)</f>
        <v>279.33599999998273</v>
      </c>
      <c r="F8855" s="167" t="str">
        <f>IF('Lineær programmering opg 4'!$E$6=0,"-",(-A8855+'Lineær programmering opg 4'!$M$6)/'Lineær programmering opg 4'!$K$6*-1)</f>
        <v>-</v>
      </c>
      <c r="G8855" s="167" t="str">
        <f>IF('Lineær programmering opg 4'!$D$7=0,"-",((-A8855+'Lineær programmering opg 4'!$M$7)/'Lineær programmering opg 4'!$K$7)*-1)</f>
        <v>-</v>
      </c>
      <c r="H8855" s="167" t="str">
        <f>IF('Lineær programmering opg 4'!$C$8=0,"-",((-A8855+'Lineær programmering opg 4'!$M$8)/'Lineær programmering opg 4'!$K$8)*-1)</f>
        <v>-</v>
      </c>
      <c r="I8855" s="167" t="str">
        <f>IF('Lineær programmering opg 4'!$D$8=0,"-",'Lineær programmering opg 4'!$G$8)</f>
        <v>-</v>
      </c>
      <c r="J8855" s="295">
        <f>A8855*'Lineær programmering opg 4'!$C$11+Datatabel!C8855*'Lineær programmering opg 4'!$D$11</f>
        <v>44655.599999999715</v>
      </c>
      <c r="K8855" s="9">
        <f t="shared" si="692"/>
        <v>0</v>
      </c>
      <c r="L8855" s="9">
        <f t="shared" si="693"/>
        <v>0</v>
      </c>
    </row>
    <row r="8856" spans="1:12" ht="15" x14ac:dyDescent="0.25">
      <c r="A8856" s="167">
        <f t="shared" si="691"/>
        <v>27.528000000023056</v>
      </c>
      <c r="B8856" s="325">
        <f t="shared" si="694"/>
        <v>0.11470000000009607</v>
      </c>
      <c r="C8856" s="167">
        <f t="shared" si="690"/>
        <v>279.35399999998276</v>
      </c>
      <c r="D8856" s="167">
        <f>IF('Lineær programmering opg 4'!$M$4=0,"-",(-A8856+'Lineær programmering opg 4'!$M$4)/'Lineær programmering opg 4'!$K$4*-1)</f>
        <v>424.94399999995392</v>
      </c>
      <c r="E8856" s="167">
        <f>IF('Lineær programmering opg 4'!$M$5=0,"-",(-A8856+'Lineær programmering opg 4'!$M$5)/'Lineær programmering opg 4'!$K$5*-1)</f>
        <v>279.35399999998276</v>
      </c>
      <c r="F8856" s="167" t="str">
        <f>IF('Lineær programmering opg 4'!$E$6=0,"-",(-A8856+'Lineær programmering opg 4'!$M$6)/'Lineær programmering opg 4'!$K$6*-1)</f>
        <v>-</v>
      </c>
      <c r="G8856" s="167" t="str">
        <f>IF('Lineær programmering opg 4'!$D$7=0,"-",((-A8856+'Lineær programmering opg 4'!$M$7)/'Lineær programmering opg 4'!$K$7)*-1)</f>
        <v>-</v>
      </c>
      <c r="H8856" s="167" t="str">
        <f>IF('Lineær programmering opg 4'!$C$8=0,"-",((-A8856+'Lineær programmering opg 4'!$M$8)/'Lineær programmering opg 4'!$K$8)*-1)</f>
        <v>-</v>
      </c>
      <c r="I8856" s="167" t="str">
        <f>IF('Lineær programmering opg 4'!$D$8=0,"-",'Lineær programmering opg 4'!$G$8)</f>
        <v>-</v>
      </c>
      <c r="J8856" s="295">
        <f>A8856*'Lineær programmering opg 4'!$C$11+Datatabel!C8856*'Lineær programmering opg 4'!$D$11</f>
        <v>44655.899999999718</v>
      </c>
      <c r="K8856" s="9">
        <f t="shared" si="692"/>
        <v>0</v>
      </c>
      <c r="L8856" s="9">
        <f t="shared" si="693"/>
        <v>0</v>
      </c>
    </row>
    <row r="8857" spans="1:12" ht="15" x14ac:dyDescent="0.25">
      <c r="A8857" s="167">
        <f t="shared" si="691"/>
        <v>27.504000000023055</v>
      </c>
      <c r="B8857" s="325">
        <f t="shared" si="694"/>
        <v>0.11460000000009607</v>
      </c>
      <c r="C8857" s="167">
        <f t="shared" si="690"/>
        <v>279.37199999998273</v>
      </c>
      <c r="D8857" s="167">
        <f>IF('Lineær programmering opg 4'!$M$4=0,"-",(-A8857+'Lineær programmering opg 4'!$M$4)/'Lineær programmering opg 4'!$K$4*-1)</f>
        <v>424.99199999995392</v>
      </c>
      <c r="E8857" s="167">
        <f>IF('Lineær programmering opg 4'!$M$5=0,"-",(-A8857+'Lineær programmering opg 4'!$M$5)/'Lineær programmering opg 4'!$K$5*-1)</f>
        <v>279.37199999998273</v>
      </c>
      <c r="F8857" s="167" t="str">
        <f>IF('Lineær programmering opg 4'!$E$6=0,"-",(-A8857+'Lineær programmering opg 4'!$M$6)/'Lineær programmering opg 4'!$K$6*-1)</f>
        <v>-</v>
      </c>
      <c r="G8857" s="167" t="str">
        <f>IF('Lineær programmering opg 4'!$D$7=0,"-",((-A8857+'Lineær programmering opg 4'!$M$7)/'Lineær programmering opg 4'!$K$7)*-1)</f>
        <v>-</v>
      </c>
      <c r="H8857" s="167" t="str">
        <f>IF('Lineær programmering opg 4'!$C$8=0,"-",((-A8857+'Lineær programmering opg 4'!$M$8)/'Lineær programmering opg 4'!$K$8)*-1)</f>
        <v>-</v>
      </c>
      <c r="I8857" s="167" t="str">
        <f>IF('Lineær programmering opg 4'!$D$8=0,"-",'Lineær programmering opg 4'!$G$8)</f>
        <v>-</v>
      </c>
      <c r="J8857" s="295">
        <f>A8857*'Lineær programmering opg 4'!$C$11+Datatabel!C8857*'Lineær programmering opg 4'!$D$11</f>
        <v>44656.199999999721</v>
      </c>
      <c r="K8857" s="9">
        <f t="shared" si="692"/>
        <v>0</v>
      </c>
      <c r="L8857" s="9">
        <f t="shared" si="693"/>
        <v>0</v>
      </c>
    </row>
    <row r="8858" spans="1:12" ht="15" x14ac:dyDescent="0.25">
      <c r="A8858" s="167">
        <f t="shared" si="691"/>
        <v>27.480000000023058</v>
      </c>
      <c r="B8858" s="325">
        <f t="shared" si="694"/>
        <v>0.11450000000009607</v>
      </c>
      <c r="C8858" s="167">
        <f t="shared" si="690"/>
        <v>279.38999999998276</v>
      </c>
      <c r="D8858" s="167">
        <f>IF('Lineær programmering opg 4'!$M$4=0,"-",(-A8858+'Lineær programmering opg 4'!$M$4)/'Lineær programmering opg 4'!$K$4*-1)</f>
        <v>425.03999999995386</v>
      </c>
      <c r="E8858" s="167">
        <f>IF('Lineær programmering opg 4'!$M$5=0,"-",(-A8858+'Lineær programmering opg 4'!$M$5)/'Lineær programmering opg 4'!$K$5*-1)</f>
        <v>279.38999999998276</v>
      </c>
      <c r="F8858" s="167" t="str">
        <f>IF('Lineær programmering opg 4'!$E$6=0,"-",(-A8858+'Lineær programmering opg 4'!$M$6)/'Lineær programmering opg 4'!$K$6*-1)</f>
        <v>-</v>
      </c>
      <c r="G8858" s="167" t="str">
        <f>IF('Lineær programmering opg 4'!$D$7=0,"-",((-A8858+'Lineær programmering opg 4'!$M$7)/'Lineær programmering opg 4'!$K$7)*-1)</f>
        <v>-</v>
      </c>
      <c r="H8858" s="167" t="str">
        <f>IF('Lineær programmering opg 4'!$C$8=0,"-",((-A8858+'Lineær programmering opg 4'!$M$8)/'Lineær programmering opg 4'!$K$8)*-1)</f>
        <v>-</v>
      </c>
      <c r="I8858" s="167" t="str">
        <f>IF('Lineær programmering opg 4'!$D$8=0,"-",'Lineær programmering opg 4'!$G$8)</f>
        <v>-</v>
      </c>
      <c r="J8858" s="295">
        <f>A8858*'Lineær programmering opg 4'!$C$11+Datatabel!C8858*'Lineær programmering opg 4'!$D$11</f>
        <v>44656.499999999724</v>
      </c>
      <c r="K8858" s="9">
        <f t="shared" si="692"/>
        <v>0</v>
      </c>
      <c r="L8858" s="9">
        <f t="shared" si="693"/>
        <v>0</v>
      </c>
    </row>
    <row r="8859" spans="1:12" ht="15" x14ac:dyDescent="0.25">
      <c r="A8859" s="167">
        <f t="shared" si="691"/>
        <v>27.456000000023057</v>
      </c>
      <c r="B8859" s="325">
        <f t="shared" si="694"/>
        <v>0.11440000000009606</v>
      </c>
      <c r="C8859" s="167">
        <f t="shared" si="690"/>
        <v>279.40799999998274</v>
      </c>
      <c r="D8859" s="167">
        <f>IF('Lineær programmering opg 4'!$M$4=0,"-",(-A8859+'Lineær programmering opg 4'!$M$4)/'Lineær programmering opg 4'!$K$4*-1)</f>
        <v>425.08799999995387</v>
      </c>
      <c r="E8859" s="167">
        <f>IF('Lineær programmering opg 4'!$M$5=0,"-",(-A8859+'Lineær programmering opg 4'!$M$5)/'Lineær programmering opg 4'!$K$5*-1)</f>
        <v>279.40799999998274</v>
      </c>
      <c r="F8859" s="167" t="str">
        <f>IF('Lineær programmering opg 4'!$E$6=0,"-",(-A8859+'Lineær programmering opg 4'!$M$6)/'Lineær programmering opg 4'!$K$6*-1)</f>
        <v>-</v>
      </c>
      <c r="G8859" s="167" t="str">
        <f>IF('Lineær programmering opg 4'!$D$7=0,"-",((-A8859+'Lineær programmering opg 4'!$M$7)/'Lineær programmering opg 4'!$K$7)*-1)</f>
        <v>-</v>
      </c>
      <c r="H8859" s="167" t="str">
        <f>IF('Lineær programmering opg 4'!$C$8=0,"-",((-A8859+'Lineær programmering opg 4'!$M$8)/'Lineær programmering opg 4'!$K$8)*-1)</f>
        <v>-</v>
      </c>
      <c r="I8859" s="167" t="str">
        <f>IF('Lineær programmering opg 4'!$D$8=0,"-",'Lineær programmering opg 4'!$G$8)</f>
        <v>-</v>
      </c>
      <c r="J8859" s="295">
        <f>A8859*'Lineær programmering opg 4'!$C$11+Datatabel!C8859*'Lineær programmering opg 4'!$D$11</f>
        <v>44656.799999999712</v>
      </c>
      <c r="K8859" s="9">
        <f t="shared" si="692"/>
        <v>0</v>
      </c>
      <c r="L8859" s="9">
        <f t="shared" si="693"/>
        <v>0</v>
      </c>
    </row>
    <row r="8860" spans="1:12" ht="15" x14ac:dyDescent="0.25">
      <c r="A8860" s="167">
        <f t="shared" si="691"/>
        <v>27.432000000023056</v>
      </c>
      <c r="B8860" s="325">
        <f t="shared" si="694"/>
        <v>0.11430000000009606</v>
      </c>
      <c r="C8860" s="167">
        <f t="shared" si="690"/>
        <v>279.42599999998276</v>
      </c>
      <c r="D8860" s="167">
        <f>IF('Lineær programmering opg 4'!$M$4=0,"-",(-A8860+'Lineær programmering opg 4'!$M$4)/'Lineær programmering opg 4'!$K$4*-1)</f>
        <v>425.13599999995387</v>
      </c>
      <c r="E8860" s="167">
        <f>IF('Lineær programmering opg 4'!$M$5=0,"-",(-A8860+'Lineær programmering opg 4'!$M$5)/'Lineær programmering opg 4'!$K$5*-1)</f>
        <v>279.42599999998276</v>
      </c>
      <c r="F8860" s="167" t="str">
        <f>IF('Lineær programmering opg 4'!$E$6=0,"-",(-A8860+'Lineær programmering opg 4'!$M$6)/'Lineær programmering opg 4'!$K$6*-1)</f>
        <v>-</v>
      </c>
      <c r="G8860" s="167" t="str">
        <f>IF('Lineær programmering opg 4'!$D$7=0,"-",((-A8860+'Lineær programmering opg 4'!$M$7)/'Lineær programmering opg 4'!$K$7)*-1)</f>
        <v>-</v>
      </c>
      <c r="H8860" s="167" t="str">
        <f>IF('Lineær programmering opg 4'!$C$8=0,"-",((-A8860+'Lineær programmering opg 4'!$M$8)/'Lineær programmering opg 4'!$K$8)*-1)</f>
        <v>-</v>
      </c>
      <c r="I8860" s="167" t="str">
        <f>IF('Lineær programmering opg 4'!$D$8=0,"-",'Lineær programmering opg 4'!$G$8)</f>
        <v>-</v>
      </c>
      <c r="J8860" s="295">
        <f>A8860*'Lineær programmering opg 4'!$C$11+Datatabel!C8860*'Lineær programmering opg 4'!$D$11</f>
        <v>44657.099999999715</v>
      </c>
      <c r="K8860" s="9">
        <f t="shared" si="692"/>
        <v>0</v>
      </c>
      <c r="L8860" s="9">
        <f t="shared" si="693"/>
        <v>0</v>
      </c>
    </row>
    <row r="8861" spans="1:12" ht="15" x14ac:dyDescent="0.25">
      <c r="A8861" s="167">
        <f t="shared" si="691"/>
        <v>27.408000000023055</v>
      </c>
      <c r="B8861" s="325">
        <f t="shared" si="694"/>
        <v>0.11420000000009606</v>
      </c>
      <c r="C8861" s="167">
        <f t="shared" si="690"/>
        <v>279.44399999998274</v>
      </c>
      <c r="D8861" s="167">
        <f>IF('Lineær programmering opg 4'!$M$4=0,"-",(-A8861+'Lineær programmering opg 4'!$M$4)/'Lineær programmering opg 4'!$K$4*-1)</f>
        <v>425.18399999995387</v>
      </c>
      <c r="E8861" s="167">
        <f>IF('Lineær programmering opg 4'!$M$5=0,"-",(-A8861+'Lineær programmering opg 4'!$M$5)/'Lineær programmering opg 4'!$K$5*-1)</f>
        <v>279.44399999998274</v>
      </c>
      <c r="F8861" s="167" t="str">
        <f>IF('Lineær programmering opg 4'!$E$6=0,"-",(-A8861+'Lineær programmering opg 4'!$M$6)/'Lineær programmering opg 4'!$K$6*-1)</f>
        <v>-</v>
      </c>
      <c r="G8861" s="167" t="str">
        <f>IF('Lineær programmering opg 4'!$D$7=0,"-",((-A8861+'Lineær programmering opg 4'!$M$7)/'Lineær programmering opg 4'!$K$7)*-1)</f>
        <v>-</v>
      </c>
      <c r="H8861" s="167" t="str">
        <f>IF('Lineær programmering opg 4'!$C$8=0,"-",((-A8861+'Lineær programmering opg 4'!$M$8)/'Lineær programmering opg 4'!$K$8)*-1)</f>
        <v>-</v>
      </c>
      <c r="I8861" s="167" t="str">
        <f>IF('Lineær programmering opg 4'!$D$8=0,"-",'Lineær programmering opg 4'!$G$8)</f>
        <v>-</v>
      </c>
      <c r="J8861" s="295">
        <f>A8861*'Lineær programmering opg 4'!$C$11+Datatabel!C8861*'Lineær programmering opg 4'!$D$11</f>
        <v>44657.39999999971</v>
      </c>
      <c r="K8861" s="9">
        <f t="shared" si="692"/>
        <v>0</v>
      </c>
      <c r="L8861" s="9">
        <f t="shared" si="693"/>
        <v>0</v>
      </c>
    </row>
    <row r="8862" spans="1:12" ht="15" x14ac:dyDescent="0.25">
      <c r="A8862" s="167">
        <f t="shared" si="691"/>
        <v>27.384000000023054</v>
      </c>
      <c r="B8862" s="325">
        <f t="shared" si="694"/>
        <v>0.11410000000009606</v>
      </c>
      <c r="C8862" s="167">
        <f t="shared" si="690"/>
        <v>279.46199999998277</v>
      </c>
      <c r="D8862" s="167">
        <f>IF('Lineær programmering opg 4'!$M$4=0,"-",(-A8862+'Lineær programmering opg 4'!$M$4)/'Lineær programmering opg 4'!$K$4*-1)</f>
        <v>425.23199999995387</v>
      </c>
      <c r="E8862" s="167">
        <f>IF('Lineær programmering opg 4'!$M$5=0,"-",(-A8862+'Lineær programmering opg 4'!$M$5)/'Lineær programmering opg 4'!$K$5*-1)</f>
        <v>279.46199999998277</v>
      </c>
      <c r="F8862" s="167" t="str">
        <f>IF('Lineær programmering opg 4'!$E$6=0,"-",(-A8862+'Lineær programmering opg 4'!$M$6)/'Lineær programmering opg 4'!$K$6*-1)</f>
        <v>-</v>
      </c>
      <c r="G8862" s="167" t="str">
        <f>IF('Lineær programmering opg 4'!$D$7=0,"-",((-A8862+'Lineær programmering opg 4'!$M$7)/'Lineær programmering opg 4'!$K$7)*-1)</f>
        <v>-</v>
      </c>
      <c r="H8862" s="167" t="str">
        <f>IF('Lineær programmering opg 4'!$C$8=0,"-",((-A8862+'Lineær programmering opg 4'!$M$8)/'Lineær programmering opg 4'!$K$8)*-1)</f>
        <v>-</v>
      </c>
      <c r="I8862" s="167" t="str">
        <f>IF('Lineær programmering opg 4'!$D$8=0,"-",'Lineær programmering opg 4'!$G$8)</f>
        <v>-</v>
      </c>
      <c r="J8862" s="295">
        <f>A8862*'Lineær programmering opg 4'!$C$11+Datatabel!C8862*'Lineær programmering opg 4'!$D$11</f>
        <v>44657.699999999721</v>
      </c>
      <c r="K8862" s="9">
        <f t="shared" si="692"/>
        <v>0</v>
      </c>
      <c r="L8862" s="9">
        <f t="shared" si="693"/>
        <v>0</v>
      </c>
    </row>
    <row r="8863" spans="1:12" ht="15" x14ac:dyDescent="0.25">
      <c r="A8863" s="167">
        <f t="shared" si="691"/>
        <v>27.360000000023053</v>
      </c>
      <c r="B8863" s="325">
        <f t="shared" si="694"/>
        <v>0.11400000000009605</v>
      </c>
      <c r="C8863" s="167">
        <f t="shared" si="690"/>
        <v>279.47999999998274</v>
      </c>
      <c r="D8863" s="167">
        <f>IF('Lineær programmering opg 4'!$M$4=0,"-",(-A8863+'Lineær programmering opg 4'!$M$4)/'Lineær programmering opg 4'!$K$4*-1)</f>
        <v>425.27999999995387</v>
      </c>
      <c r="E8863" s="167">
        <f>IF('Lineær programmering opg 4'!$M$5=0,"-",(-A8863+'Lineær programmering opg 4'!$M$5)/'Lineær programmering opg 4'!$K$5*-1)</f>
        <v>279.47999999998274</v>
      </c>
      <c r="F8863" s="167" t="str">
        <f>IF('Lineær programmering opg 4'!$E$6=0,"-",(-A8863+'Lineær programmering opg 4'!$M$6)/'Lineær programmering opg 4'!$K$6*-1)</f>
        <v>-</v>
      </c>
      <c r="G8863" s="167" t="str">
        <f>IF('Lineær programmering opg 4'!$D$7=0,"-",((-A8863+'Lineær programmering opg 4'!$M$7)/'Lineær programmering opg 4'!$K$7)*-1)</f>
        <v>-</v>
      </c>
      <c r="H8863" s="167" t="str">
        <f>IF('Lineær programmering opg 4'!$C$8=0,"-",((-A8863+'Lineær programmering opg 4'!$M$8)/'Lineær programmering opg 4'!$K$8)*-1)</f>
        <v>-</v>
      </c>
      <c r="I8863" s="167" t="str">
        <f>IF('Lineær programmering opg 4'!$D$8=0,"-",'Lineær programmering opg 4'!$G$8)</f>
        <v>-</v>
      </c>
      <c r="J8863" s="295">
        <f>A8863*'Lineær programmering opg 4'!$C$11+Datatabel!C8863*'Lineær programmering opg 4'!$D$11</f>
        <v>44657.999999999716</v>
      </c>
      <c r="K8863" s="9">
        <f t="shared" si="692"/>
        <v>0</v>
      </c>
      <c r="L8863" s="9">
        <f t="shared" si="693"/>
        <v>0</v>
      </c>
    </row>
    <row r="8864" spans="1:12" ht="15" x14ac:dyDescent="0.25">
      <c r="A8864" s="167">
        <f t="shared" si="691"/>
        <v>27.336000000023052</v>
      </c>
      <c r="B8864" s="325">
        <f t="shared" si="694"/>
        <v>0.11390000000009605</v>
      </c>
      <c r="C8864" s="167">
        <f t="shared" si="690"/>
        <v>279.49799999998277</v>
      </c>
      <c r="D8864" s="167">
        <f>IF('Lineær programmering opg 4'!$M$4=0,"-",(-A8864+'Lineær programmering opg 4'!$M$4)/'Lineær programmering opg 4'!$K$4*-1)</f>
        <v>425.32799999995387</v>
      </c>
      <c r="E8864" s="167">
        <f>IF('Lineær programmering opg 4'!$M$5=0,"-",(-A8864+'Lineær programmering opg 4'!$M$5)/'Lineær programmering opg 4'!$K$5*-1)</f>
        <v>279.49799999998277</v>
      </c>
      <c r="F8864" s="167" t="str">
        <f>IF('Lineær programmering opg 4'!$E$6=0,"-",(-A8864+'Lineær programmering opg 4'!$M$6)/'Lineær programmering opg 4'!$K$6*-1)</f>
        <v>-</v>
      </c>
      <c r="G8864" s="167" t="str">
        <f>IF('Lineær programmering opg 4'!$D$7=0,"-",((-A8864+'Lineær programmering opg 4'!$M$7)/'Lineær programmering opg 4'!$K$7)*-1)</f>
        <v>-</v>
      </c>
      <c r="H8864" s="167" t="str">
        <f>IF('Lineær programmering opg 4'!$C$8=0,"-",((-A8864+'Lineær programmering opg 4'!$M$8)/'Lineær programmering opg 4'!$K$8)*-1)</f>
        <v>-</v>
      </c>
      <c r="I8864" s="167" t="str">
        <f>IF('Lineær programmering opg 4'!$D$8=0,"-",'Lineær programmering opg 4'!$G$8)</f>
        <v>-</v>
      </c>
      <c r="J8864" s="295">
        <f>A8864*'Lineær programmering opg 4'!$C$11+Datatabel!C8864*'Lineær programmering opg 4'!$D$11</f>
        <v>44658.299999999719</v>
      </c>
      <c r="K8864" s="9">
        <f t="shared" si="692"/>
        <v>0</v>
      </c>
      <c r="L8864" s="9">
        <f t="shared" si="693"/>
        <v>0</v>
      </c>
    </row>
    <row r="8865" spans="1:12" ht="15" x14ac:dyDescent="0.25">
      <c r="A8865" s="167">
        <f t="shared" si="691"/>
        <v>27.312000000023051</v>
      </c>
      <c r="B8865" s="325">
        <f t="shared" si="694"/>
        <v>0.11380000000009605</v>
      </c>
      <c r="C8865" s="167">
        <f t="shared" si="690"/>
        <v>279.51599999998274</v>
      </c>
      <c r="D8865" s="167">
        <f>IF('Lineær programmering opg 4'!$M$4=0,"-",(-A8865+'Lineær programmering opg 4'!$M$4)/'Lineær programmering opg 4'!$K$4*-1)</f>
        <v>425.37599999995388</v>
      </c>
      <c r="E8865" s="167">
        <f>IF('Lineær programmering opg 4'!$M$5=0,"-",(-A8865+'Lineær programmering opg 4'!$M$5)/'Lineær programmering opg 4'!$K$5*-1)</f>
        <v>279.51599999998274</v>
      </c>
      <c r="F8865" s="167" t="str">
        <f>IF('Lineær programmering opg 4'!$E$6=0,"-",(-A8865+'Lineær programmering opg 4'!$M$6)/'Lineær programmering opg 4'!$K$6*-1)</f>
        <v>-</v>
      </c>
      <c r="G8865" s="167" t="str">
        <f>IF('Lineær programmering opg 4'!$D$7=0,"-",((-A8865+'Lineær programmering opg 4'!$M$7)/'Lineær programmering opg 4'!$K$7)*-1)</f>
        <v>-</v>
      </c>
      <c r="H8865" s="167" t="str">
        <f>IF('Lineær programmering opg 4'!$C$8=0,"-",((-A8865+'Lineær programmering opg 4'!$M$8)/'Lineær programmering opg 4'!$K$8)*-1)</f>
        <v>-</v>
      </c>
      <c r="I8865" s="167" t="str">
        <f>IF('Lineær programmering opg 4'!$D$8=0,"-",'Lineær programmering opg 4'!$G$8)</f>
        <v>-</v>
      </c>
      <c r="J8865" s="295">
        <f>A8865*'Lineær programmering opg 4'!$C$11+Datatabel!C8865*'Lineær programmering opg 4'!$D$11</f>
        <v>44658.599999999715</v>
      </c>
      <c r="K8865" s="9">
        <f t="shared" si="692"/>
        <v>0</v>
      </c>
      <c r="L8865" s="9">
        <f t="shared" si="693"/>
        <v>0</v>
      </c>
    </row>
    <row r="8866" spans="1:12" ht="15" x14ac:dyDescent="0.25">
      <c r="A8866" s="167">
        <f t="shared" si="691"/>
        <v>27.28800000002305</v>
      </c>
      <c r="B8866" s="325">
        <f t="shared" si="694"/>
        <v>0.11370000000009604</v>
      </c>
      <c r="C8866" s="167">
        <f t="shared" si="690"/>
        <v>279.53399999998277</v>
      </c>
      <c r="D8866" s="167">
        <f>IF('Lineær programmering opg 4'!$M$4=0,"-",(-A8866+'Lineær programmering opg 4'!$M$4)/'Lineær programmering opg 4'!$K$4*-1)</f>
        <v>425.42399999995388</v>
      </c>
      <c r="E8866" s="167">
        <f>IF('Lineær programmering opg 4'!$M$5=0,"-",(-A8866+'Lineær programmering opg 4'!$M$5)/'Lineær programmering opg 4'!$K$5*-1)</f>
        <v>279.53399999998277</v>
      </c>
      <c r="F8866" s="167" t="str">
        <f>IF('Lineær programmering opg 4'!$E$6=0,"-",(-A8866+'Lineær programmering opg 4'!$M$6)/'Lineær programmering opg 4'!$K$6*-1)</f>
        <v>-</v>
      </c>
      <c r="G8866" s="167" t="str">
        <f>IF('Lineær programmering opg 4'!$D$7=0,"-",((-A8866+'Lineær programmering opg 4'!$M$7)/'Lineær programmering opg 4'!$K$7)*-1)</f>
        <v>-</v>
      </c>
      <c r="H8866" s="167" t="str">
        <f>IF('Lineær programmering opg 4'!$C$8=0,"-",((-A8866+'Lineær programmering opg 4'!$M$8)/'Lineær programmering opg 4'!$K$8)*-1)</f>
        <v>-</v>
      </c>
      <c r="I8866" s="167" t="str">
        <f>IF('Lineær programmering opg 4'!$D$8=0,"-",'Lineær programmering opg 4'!$G$8)</f>
        <v>-</v>
      </c>
      <c r="J8866" s="295">
        <f>A8866*'Lineær programmering opg 4'!$C$11+Datatabel!C8866*'Lineær programmering opg 4'!$D$11</f>
        <v>44658.899999999718</v>
      </c>
      <c r="K8866" s="9">
        <f t="shared" si="692"/>
        <v>0</v>
      </c>
      <c r="L8866" s="9">
        <f t="shared" si="693"/>
        <v>0</v>
      </c>
    </row>
    <row r="8867" spans="1:12" ht="15" x14ac:dyDescent="0.25">
      <c r="A8867" s="167">
        <f t="shared" si="691"/>
        <v>27.264000000023049</v>
      </c>
      <c r="B8867" s="325">
        <f t="shared" si="694"/>
        <v>0.11360000000009604</v>
      </c>
      <c r="C8867" s="167">
        <f t="shared" si="690"/>
        <v>279.55199999998274</v>
      </c>
      <c r="D8867" s="167">
        <f>IF('Lineær programmering opg 4'!$M$4=0,"-",(-A8867+'Lineær programmering opg 4'!$M$4)/'Lineær programmering opg 4'!$K$4*-1)</f>
        <v>425.47199999995388</v>
      </c>
      <c r="E8867" s="167">
        <f>IF('Lineær programmering opg 4'!$M$5=0,"-",(-A8867+'Lineær programmering opg 4'!$M$5)/'Lineær programmering opg 4'!$K$5*-1)</f>
        <v>279.55199999998274</v>
      </c>
      <c r="F8867" s="167" t="str">
        <f>IF('Lineær programmering opg 4'!$E$6=0,"-",(-A8867+'Lineær programmering opg 4'!$M$6)/'Lineær programmering opg 4'!$K$6*-1)</f>
        <v>-</v>
      </c>
      <c r="G8867" s="167" t="str">
        <f>IF('Lineær programmering opg 4'!$D$7=0,"-",((-A8867+'Lineær programmering opg 4'!$M$7)/'Lineær programmering opg 4'!$K$7)*-1)</f>
        <v>-</v>
      </c>
      <c r="H8867" s="167" t="str">
        <f>IF('Lineær programmering opg 4'!$C$8=0,"-",((-A8867+'Lineær programmering opg 4'!$M$8)/'Lineær programmering opg 4'!$K$8)*-1)</f>
        <v>-</v>
      </c>
      <c r="I8867" s="167" t="str">
        <f>IF('Lineær programmering opg 4'!$D$8=0,"-",'Lineær programmering opg 4'!$G$8)</f>
        <v>-</v>
      </c>
      <c r="J8867" s="295">
        <f>A8867*'Lineær programmering opg 4'!$C$11+Datatabel!C8867*'Lineær programmering opg 4'!$D$11</f>
        <v>44659.199999999721</v>
      </c>
      <c r="K8867" s="9">
        <f t="shared" si="692"/>
        <v>0</v>
      </c>
      <c r="L8867" s="9">
        <f t="shared" si="693"/>
        <v>0</v>
      </c>
    </row>
    <row r="8868" spans="1:12" ht="15" x14ac:dyDescent="0.25">
      <c r="A8868" s="167">
        <f t="shared" si="691"/>
        <v>27.240000000023048</v>
      </c>
      <c r="B8868" s="325">
        <f t="shared" si="694"/>
        <v>0.11350000000009604</v>
      </c>
      <c r="C8868" s="167">
        <f t="shared" si="690"/>
        <v>279.56999999998277</v>
      </c>
      <c r="D8868" s="167">
        <f>IF('Lineær programmering opg 4'!$M$4=0,"-",(-A8868+'Lineær programmering opg 4'!$M$4)/'Lineær programmering opg 4'!$K$4*-1)</f>
        <v>425.51999999995388</v>
      </c>
      <c r="E8868" s="167">
        <f>IF('Lineær programmering opg 4'!$M$5=0,"-",(-A8868+'Lineær programmering opg 4'!$M$5)/'Lineær programmering opg 4'!$K$5*-1)</f>
        <v>279.56999999998277</v>
      </c>
      <c r="F8868" s="167" t="str">
        <f>IF('Lineær programmering opg 4'!$E$6=0,"-",(-A8868+'Lineær programmering opg 4'!$M$6)/'Lineær programmering opg 4'!$K$6*-1)</f>
        <v>-</v>
      </c>
      <c r="G8868" s="167" t="str">
        <f>IF('Lineær programmering opg 4'!$D$7=0,"-",((-A8868+'Lineær programmering opg 4'!$M$7)/'Lineær programmering opg 4'!$K$7)*-1)</f>
        <v>-</v>
      </c>
      <c r="H8868" s="167" t="str">
        <f>IF('Lineær programmering opg 4'!$C$8=0,"-",((-A8868+'Lineær programmering opg 4'!$M$8)/'Lineær programmering opg 4'!$K$8)*-1)</f>
        <v>-</v>
      </c>
      <c r="I8868" s="167" t="str">
        <f>IF('Lineær programmering opg 4'!$D$8=0,"-",'Lineær programmering opg 4'!$G$8)</f>
        <v>-</v>
      </c>
      <c r="J8868" s="295">
        <f>A8868*'Lineær programmering opg 4'!$C$11+Datatabel!C8868*'Lineær programmering opg 4'!$D$11</f>
        <v>44659.499999999724</v>
      </c>
      <c r="K8868" s="9">
        <f t="shared" si="692"/>
        <v>0</v>
      </c>
      <c r="L8868" s="9">
        <f t="shared" si="693"/>
        <v>0</v>
      </c>
    </row>
    <row r="8869" spans="1:12" ht="15" x14ac:dyDescent="0.25">
      <c r="A8869" s="167">
        <f t="shared" si="691"/>
        <v>27.216000000023048</v>
      </c>
      <c r="B8869" s="325">
        <f t="shared" si="694"/>
        <v>0.11340000000009604</v>
      </c>
      <c r="C8869" s="167">
        <f t="shared" si="690"/>
        <v>279.58799999998274</v>
      </c>
      <c r="D8869" s="167">
        <f>IF('Lineær programmering opg 4'!$M$4=0,"-",(-A8869+'Lineær programmering opg 4'!$M$4)/'Lineær programmering opg 4'!$K$4*-1)</f>
        <v>425.56799999995388</v>
      </c>
      <c r="E8869" s="167">
        <f>IF('Lineær programmering opg 4'!$M$5=0,"-",(-A8869+'Lineær programmering opg 4'!$M$5)/'Lineær programmering opg 4'!$K$5*-1)</f>
        <v>279.58799999998274</v>
      </c>
      <c r="F8869" s="167" t="str">
        <f>IF('Lineær programmering opg 4'!$E$6=0,"-",(-A8869+'Lineær programmering opg 4'!$M$6)/'Lineær programmering opg 4'!$K$6*-1)</f>
        <v>-</v>
      </c>
      <c r="G8869" s="167" t="str">
        <f>IF('Lineær programmering opg 4'!$D$7=0,"-",((-A8869+'Lineær programmering opg 4'!$M$7)/'Lineær programmering opg 4'!$K$7)*-1)</f>
        <v>-</v>
      </c>
      <c r="H8869" s="167" t="str">
        <f>IF('Lineær programmering opg 4'!$C$8=0,"-",((-A8869+'Lineær programmering opg 4'!$M$8)/'Lineær programmering opg 4'!$K$8)*-1)</f>
        <v>-</v>
      </c>
      <c r="I8869" s="167" t="str">
        <f>IF('Lineær programmering opg 4'!$D$8=0,"-",'Lineær programmering opg 4'!$G$8)</f>
        <v>-</v>
      </c>
      <c r="J8869" s="295">
        <f>A8869*'Lineær programmering opg 4'!$C$11+Datatabel!C8869*'Lineær programmering opg 4'!$D$11</f>
        <v>44659.799999999719</v>
      </c>
      <c r="K8869" s="9">
        <f t="shared" si="692"/>
        <v>0</v>
      </c>
      <c r="L8869" s="9">
        <f t="shared" si="693"/>
        <v>0</v>
      </c>
    </row>
    <row r="8870" spans="1:12" ht="15" x14ac:dyDescent="0.25">
      <c r="A8870" s="167">
        <f t="shared" si="691"/>
        <v>27.192000000023047</v>
      </c>
      <c r="B8870" s="325">
        <f t="shared" si="694"/>
        <v>0.11330000000009603</v>
      </c>
      <c r="C8870" s="167">
        <f t="shared" si="690"/>
        <v>279.60599999998277</v>
      </c>
      <c r="D8870" s="167">
        <f>IF('Lineær programmering opg 4'!$M$4=0,"-",(-A8870+'Lineær programmering opg 4'!$M$4)/'Lineær programmering opg 4'!$K$4*-1)</f>
        <v>425.61599999995389</v>
      </c>
      <c r="E8870" s="167">
        <f>IF('Lineær programmering opg 4'!$M$5=0,"-",(-A8870+'Lineær programmering opg 4'!$M$5)/'Lineær programmering opg 4'!$K$5*-1)</f>
        <v>279.60599999998277</v>
      </c>
      <c r="F8870" s="167" t="str">
        <f>IF('Lineær programmering opg 4'!$E$6=0,"-",(-A8870+'Lineær programmering opg 4'!$M$6)/'Lineær programmering opg 4'!$K$6*-1)</f>
        <v>-</v>
      </c>
      <c r="G8870" s="167" t="str">
        <f>IF('Lineær programmering opg 4'!$D$7=0,"-",((-A8870+'Lineær programmering opg 4'!$M$7)/'Lineær programmering opg 4'!$K$7)*-1)</f>
        <v>-</v>
      </c>
      <c r="H8870" s="167" t="str">
        <f>IF('Lineær programmering opg 4'!$C$8=0,"-",((-A8870+'Lineær programmering opg 4'!$M$8)/'Lineær programmering opg 4'!$K$8)*-1)</f>
        <v>-</v>
      </c>
      <c r="I8870" s="167" t="str">
        <f>IF('Lineær programmering opg 4'!$D$8=0,"-",'Lineær programmering opg 4'!$G$8)</f>
        <v>-</v>
      </c>
      <c r="J8870" s="295">
        <f>A8870*'Lineær programmering opg 4'!$C$11+Datatabel!C8870*'Lineær programmering opg 4'!$D$11</f>
        <v>44660.099999999722</v>
      </c>
      <c r="K8870" s="9">
        <f t="shared" si="692"/>
        <v>0</v>
      </c>
      <c r="L8870" s="9">
        <f t="shared" si="693"/>
        <v>0</v>
      </c>
    </row>
    <row r="8871" spans="1:12" ht="15" x14ac:dyDescent="0.25">
      <c r="A8871" s="167">
        <f t="shared" si="691"/>
        <v>27.168000000023046</v>
      </c>
      <c r="B8871" s="325">
        <f t="shared" si="694"/>
        <v>0.11320000000009603</v>
      </c>
      <c r="C8871" s="167">
        <f t="shared" si="690"/>
        <v>279.62399999998274</v>
      </c>
      <c r="D8871" s="167">
        <f>IF('Lineær programmering opg 4'!$M$4=0,"-",(-A8871+'Lineær programmering opg 4'!$M$4)/'Lineær programmering opg 4'!$K$4*-1)</f>
        <v>425.66399999995389</v>
      </c>
      <c r="E8871" s="167">
        <f>IF('Lineær programmering opg 4'!$M$5=0,"-",(-A8871+'Lineær programmering opg 4'!$M$5)/'Lineær programmering opg 4'!$K$5*-1)</f>
        <v>279.62399999998274</v>
      </c>
      <c r="F8871" s="167" t="str">
        <f>IF('Lineær programmering opg 4'!$E$6=0,"-",(-A8871+'Lineær programmering opg 4'!$M$6)/'Lineær programmering opg 4'!$K$6*-1)</f>
        <v>-</v>
      </c>
      <c r="G8871" s="167" t="str">
        <f>IF('Lineær programmering opg 4'!$D$7=0,"-",((-A8871+'Lineær programmering opg 4'!$M$7)/'Lineær programmering opg 4'!$K$7)*-1)</f>
        <v>-</v>
      </c>
      <c r="H8871" s="167" t="str">
        <f>IF('Lineær programmering opg 4'!$C$8=0,"-",((-A8871+'Lineær programmering opg 4'!$M$8)/'Lineær programmering opg 4'!$K$8)*-1)</f>
        <v>-</v>
      </c>
      <c r="I8871" s="167" t="str">
        <f>IF('Lineær programmering opg 4'!$D$8=0,"-",'Lineær programmering opg 4'!$G$8)</f>
        <v>-</v>
      </c>
      <c r="J8871" s="295">
        <f>A8871*'Lineær programmering opg 4'!$C$11+Datatabel!C8871*'Lineær programmering opg 4'!$D$11</f>
        <v>44660.39999999971</v>
      </c>
      <c r="K8871" s="9">
        <f t="shared" si="692"/>
        <v>0</v>
      </c>
      <c r="L8871" s="9">
        <f t="shared" si="693"/>
        <v>0</v>
      </c>
    </row>
    <row r="8872" spans="1:12" ht="15" x14ac:dyDescent="0.25">
      <c r="A8872" s="167">
        <f t="shared" si="691"/>
        <v>27.144000000023045</v>
      </c>
      <c r="B8872" s="325">
        <f t="shared" si="694"/>
        <v>0.11310000000009603</v>
      </c>
      <c r="C8872" s="167">
        <f t="shared" si="690"/>
        <v>279.64199999998277</v>
      </c>
      <c r="D8872" s="167">
        <f>IF('Lineær programmering opg 4'!$M$4=0,"-",(-A8872+'Lineær programmering opg 4'!$M$4)/'Lineær programmering opg 4'!$K$4*-1)</f>
        <v>425.71199999995389</v>
      </c>
      <c r="E8872" s="167">
        <f>IF('Lineær programmering opg 4'!$M$5=0,"-",(-A8872+'Lineær programmering opg 4'!$M$5)/'Lineær programmering opg 4'!$K$5*-1)</f>
        <v>279.64199999998277</v>
      </c>
      <c r="F8872" s="167" t="str">
        <f>IF('Lineær programmering opg 4'!$E$6=0,"-",(-A8872+'Lineær programmering opg 4'!$M$6)/'Lineær programmering opg 4'!$K$6*-1)</f>
        <v>-</v>
      </c>
      <c r="G8872" s="167" t="str">
        <f>IF('Lineær programmering opg 4'!$D$7=0,"-",((-A8872+'Lineær programmering opg 4'!$M$7)/'Lineær programmering opg 4'!$K$7)*-1)</f>
        <v>-</v>
      </c>
      <c r="H8872" s="167" t="str">
        <f>IF('Lineær programmering opg 4'!$C$8=0,"-",((-A8872+'Lineær programmering opg 4'!$M$8)/'Lineær programmering opg 4'!$K$8)*-1)</f>
        <v>-</v>
      </c>
      <c r="I8872" s="167" t="str">
        <f>IF('Lineær programmering opg 4'!$D$8=0,"-",'Lineær programmering opg 4'!$G$8)</f>
        <v>-</v>
      </c>
      <c r="J8872" s="295">
        <f>A8872*'Lineær programmering opg 4'!$C$11+Datatabel!C8872*'Lineær programmering opg 4'!$D$11</f>
        <v>44660.699999999721</v>
      </c>
      <c r="K8872" s="9">
        <f t="shared" si="692"/>
        <v>0</v>
      </c>
      <c r="L8872" s="9">
        <f t="shared" si="693"/>
        <v>0</v>
      </c>
    </row>
    <row r="8873" spans="1:12" ht="15" x14ac:dyDescent="0.25">
      <c r="A8873" s="167">
        <f t="shared" si="691"/>
        <v>27.120000000023047</v>
      </c>
      <c r="B8873" s="325">
        <f t="shared" si="694"/>
        <v>0.11300000000009602</v>
      </c>
      <c r="C8873" s="167">
        <f t="shared" si="690"/>
        <v>279.65999999998274</v>
      </c>
      <c r="D8873" s="167">
        <f>IF('Lineær programmering opg 4'!$M$4=0,"-",(-A8873+'Lineær programmering opg 4'!$M$4)/'Lineær programmering opg 4'!$K$4*-1)</f>
        <v>425.75999999995389</v>
      </c>
      <c r="E8873" s="167">
        <f>IF('Lineær programmering opg 4'!$M$5=0,"-",(-A8873+'Lineær programmering opg 4'!$M$5)/'Lineær programmering opg 4'!$K$5*-1)</f>
        <v>279.65999999998274</v>
      </c>
      <c r="F8873" s="167" t="str">
        <f>IF('Lineær programmering opg 4'!$E$6=0,"-",(-A8873+'Lineær programmering opg 4'!$M$6)/'Lineær programmering opg 4'!$K$6*-1)</f>
        <v>-</v>
      </c>
      <c r="G8873" s="167" t="str">
        <f>IF('Lineær programmering opg 4'!$D$7=0,"-",((-A8873+'Lineær programmering opg 4'!$M$7)/'Lineær programmering opg 4'!$K$7)*-1)</f>
        <v>-</v>
      </c>
      <c r="H8873" s="167" t="str">
        <f>IF('Lineær programmering opg 4'!$C$8=0,"-",((-A8873+'Lineær programmering opg 4'!$M$8)/'Lineær programmering opg 4'!$K$8)*-1)</f>
        <v>-</v>
      </c>
      <c r="I8873" s="167" t="str">
        <f>IF('Lineær programmering opg 4'!$D$8=0,"-",'Lineær programmering opg 4'!$G$8)</f>
        <v>-</v>
      </c>
      <c r="J8873" s="295">
        <f>A8873*'Lineær programmering opg 4'!$C$11+Datatabel!C8873*'Lineær programmering opg 4'!$D$11</f>
        <v>44660.999999999716</v>
      </c>
      <c r="K8873" s="9">
        <f t="shared" si="692"/>
        <v>0</v>
      </c>
      <c r="L8873" s="9">
        <f t="shared" si="693"/>
        <v>0</v>
      </c>
    </row>
    <row r="8874" spans="1:12" ht="15" x14ac:dyDescent="0.25">
      <c r="A8874" s="167">
        <f t="shared" si="691"/>
        <v>27.096000000023047</v>
      </c>
      <c r="B8874" s="325">
        <f t="shared" si="694"/>
        <v>0.11290000000009602</v>
      </c>
      <c r="C8874" s="167">
        <f t="shared" si="690"/>
        <v>279.67799999998277</v>
      </c>
      <c r="D8874" s="167">
        <f>IF('Lineær programmering opg 4'!$M$4=0,"-",(-A8874+'Lineær programmering opg 4'!$M$4)/'Lineær programmering opg 4'!$K$4*-1)</f>
        <v>425.80799999995389</v>
      </c>
      <c r="E8874" s="167">
        <f>IF('Lineær programmering opg 4'!$M$5=0,"-",(-A8874+'Lineær programmering opg 4'!$M$5)/'Lineær programmering opg 4'!$K$5*-1)</f>
        <v>279.67799999998277</v>
      </c>
      <c r="F8874" s="167" t="str">
        <f>IF('Lineær programmering opg 4'!$E$6=0,"-",(-A8874+'Lineær programmering opg 4'!$M$6)/'Lineær programmering opg 4'!$K$6*-1)</f>
        <v>-</v>
      </c>
      <c r="G8874" s="167" t="str">
        <f>IF('Lineær programmering opg 4'!$D$7=0,"-",((-A8874+'Lineær programmering opg 4'!$M$7)/'Lineær programmering opg 4'!$K$7)*-1)</f>
        <v>-</v>
      </c>
      <c r="H8874" s="167" t="str">
        <f>IF('Lineær programmering opg 4'!$C$8=0,"-",((-A8874+'Lineær programmering opg 4'!$M$8)/'Lineær programmering opg 4'!$K$8)*-1)</f>
        <v>-</v>
      </c>
      <c r="I8874" s="167" t="str">
        <f>IF('Lineær programmering opg 4'!$D$8=0,"-",'Lineær programmering opg 4'!$G$8)</f>
        <v>-</v>
      </c>
      <c r="J8874" s="295">
        <f>A8874*'Lineær programmering opg 4'!$C$11+Datatabel!C8874*'Lineær programmering opg 4'!$D$11</f>
        <v>44661.299999999719</v>
      </c>
      <c r="K8874" s="9">
        <f t="shared" si="692"/>
        <v>0</v>
      </c>
      <c r="L8874" s="9">
        <f t="shared" si="693"/>
        <v>0</v>
      </c>
    </row>
    <row r="8875" spans="1:12" ht="15" x14ac:dyDescent="0.25">
      <c r="A8875" s="167">
        <f t="shared" si="691"/>
        <v>27.072000000023046</v>
      </c>
      <c r="B8875" s="325">
        <f t="shared" si="694"/>
        <v>0.11280000000009602</v>
      </c>
      <c r="C8875" s="167">
        <f t="shared" si="690"/>
        <v>279.69599999998275</v>
      </c>
      <c r="D8875" s="167">
        <f>IF('Lineær programmering opg 4'!$M$4=0,"-",(-A8875+'Lineær programmering opg 4'!$M$4)/'Lineær programmering opg 4'!$K$4*-1)</f>
        <v>425.85599999995389</v>
      </c>
      <c r="E8875" s="167">
        <f>IF('Lineær programmering opg 4'!$M$5=0,"-",(-A8875+'Lineær programmering opg 4'!$M$5)/'Lineær programmering opg 4'!$K$5*-1)</f>
        <v>279.69599999998275</v>
      </c>
      <c r="F8875" s="167" t="str">
        <f>IF('Lineær programmering opg 4'!$E$6=0,"-",(-A8875+'Lineær programmering opg 4'!$M$6)/'Lineær programmering opg 4'!$K$6*-1)</f>
        <v>-</v>
      </c>
      <c r="G8875" s="167" t="str">
        <f>IF('Lineær programmering opg 4'!$D$7=0,"-",((-A8875+'Lineær programmering opg 4'!$M$7)/'Lineær programmering opg 4'!$K$7)*-1)</f>
        <v>-</v>
      </c>
      <c r="H8875" s="167" t="str">
        <f>IF('Lineær programmering opg 4'!$C$8=0,"-",((-A8875+'Lineær programmering opg 4'!$M$8)/'Lineær programmering opg 4'!$K$8)*-1)</f>
        <v>-</v>
      </c>
      <c r="I8875" s="167" t="str">
        <f>IF('Lineær programmering opg 4'!$D$8=0,"-",'Lineær programmering opg 4'!$G$8)</f>
        <v>-</v>
      </c>
      <c r="J8875" s="295">
        <f>A8875*'Lineær programmering opg 4'!$C$11+Datatabel!C8875*'Lineær programmering opg 4'!$D$11</f>
        <v>44661.599999999715</v>
      </c>
      <c r="K8875" s="9">
        <f t="shared" si="692"/>
        <v>0</v>
      </c>
      <c r="L8875" s="9">
        <f t="shared" si="693"/>
        <v>0</v>
      </c>
    </row>
    <row r="8876" spans="1:12" ht="15" x14ac:dyDescent="0.25">
      <c r="A8876" s="167">
        <f t="shared" si="691"/>
        <v>27.048000000023045</v>
      </c>
      <c r="B8876" s="325">
        <f t="shared" si="694"/>
        <v>0.11270000000009602</v>
      </c>
      <c r="C8876" s="167">
        <f t="shared" si="690"/>
        <v>279.71399999998278</v>
      </c>
      <c r="D8876" s="167">
        <f>IF('Lineær programmering opg 4'!$M$4=0,"-",(-A8876+'Lineær programmering opg 4'!$M$4)/'Lineær programmering opg 4'!$K$4*-1)</f>
        <v>425.9039999999539</v>
      </c>
      <c r="E8876" s="167">
        <f>IF('Lineær programmering opg 4'!$M$5=0,"-",(-A8876+'Lineær programmering opg 4'!$M$5)/'Lineær programmering opg 4'!$K$5*-1)</f>
        <v>279.71399999998278</v>
      </c>
      <c r="F8876" s="167" t="str">
        <f>IF('Lineær programmering opg 4'!$E$6=0,"-",(-A8876+'Lineær programmering opg 4'!$M$6)/'Lineær programmering opg 4'!$K$6*-1)</f>
        <v>-</v>
      </c>
      <c r="G8876" s="167" t="str">
        <f>IF('Lineær programmering opg 4'!$D$7=0,"-",((-A8876+'Lineær programmering opg 4'!$M$7)/'Lineær programmering opg 4'!$K$7)*-1)</f>
        <v>-</v>
      </c>
      <c r="H8876" s="167" t="str">
        <f>IF('Lineær programmering opg 4'!$C$8=0,"-",((-A8876+'Lineær programmering opg 4'!$M$8)/'Lineær programmering opg 4'!$K$8)*-1)</f>
        <v>-</v>
      </c>
      <c r="I8876" s="167" t="str">
        <f>IF('Lineær programmering opg 4'!$D$8=0,"-",'Lineær programmering opg 4'!$G$8)</f>
        <v>-</v>
      </c>
      <c r="J8876" s="295">
        <f>A8876*'Lineær programmering opg 4'!$C$11+Datatabel!C8876*'Lineær programmering opg 4'!$D$11</f>
        <v>44661.899999999718</v>
      </c>
      <c r="K8876" s="9">
        <f t="shared" si="692"/>
        <v>0</v>
      </c>
      <c r="L8876" s="9">
        <f t="shared" si="693"/>
        <v>0</v>
      </c>
    </row>
    <row r="8877" spans="1:12" ht="15" x14ac:dyDescent="0.25">
      <c r="A8877" s="167">
        <f t="shared" si="691"/>
        <v>27.024000000023044</v>
      </c>
      <c r="B8877" s="325">
        <f t="shared" si="694"/>
        <v>0.11260000000009601</v>
      </c>
      <c r="C8877" s="167">
        <f t="shared" si="690"/>
        <v>279.73199999998275</v>
      </c>
      <c r="D8877" s="167">
        <f>IF('Lineær programmering opg 4'!$M$4=0,"-",(-A8877+'Lineær programmering opg 4'!$M$4)/'Lineær programmering opg 4'!$K$4*-1)</f>
        <v>425.9519999999539</v>
      </c>
      <c r="E8877" s="167">
        <f>IF('Lineær programmering opg 4'!$M$5=0,"-",(-A8877+'Lineær programmering opg 4'!$M$5)/'Lineær programmering opg 4'!$K$5*-1)</f>
        <v>279.73199999998275</v>
      </c>
      <c r="F8877" s="167" t="str">
        <f>IF('Lineær programmering opg 4'!$E$6=0,"-",(-A8877+'Lineær programmering opg 4'!$M$6)/'Lineær programmering opg 4'!$K$6*-1)</f>
        <v>-</v>
      </c>
      <c r="G8877" s="167" t="str">
        <f>IF('Lineær programmering opg 4'!$D$7=0,"-",((-A8877+'Lineær programmering opg 4'!$M$7)/'Lineær programmering opg 4'!$K$7)*-1)</f>
        <v>-</v>
      </c>
      <c r="H8877" s="167" t="str">
        <f>IF('Lineær programmering opg 4'!$C$8=0,"-",((-A8877+'Lineær programmering opg 4'!$M$8)/'Lineær programmering opg 4'!$K$8)*-1)</f>
        <v>-</v>
      </c>
      <c r="I8877" s="167" t="str">
        <f>IF('Lineær programmering opg 4'!$D$8=0,"-",'Lineær programmering opg 4'!$G$8)</f>
        <v>-</v>
      </c>
      <c r="J8877" s="295">
        <f>A8877*'Lineær programmering opg 4'!$C$11+Datatabel!C8877*'Lineær programmering opg 4'!$D$11</f>
        <v>44662.199999999721</v>
      </c>
      <c r="K8877" s="9">
        <f t="shared" si="692"/>
        <v>0</v>
      </c>
      <c r="L8877" s="9">
        <f t="shared" si="693"/>
        <v>0</v>
      </c>
    </row>
    <row r="8878" spans="1:12" ht="15" x14ac:dyDescent="0.25">
      <c r="A8878" s="167">
        <f t="shared" si="691"/>
        <v>27.000000000023043</v>
      </c>
      <c r="B8878" s="325">
        <f t="shared" si="694"/>
        <v>0.11250000000009601</v>
      </c>
      <c r="C8878" s="167">
        <f t="shared" si="690"/>
        <v>279.74999999998278</v>
      </c>
      <c r="D8878" s="167">
        <f>IF('Lineær programmering opg 4'!$M$4=0,"-",(-A8878+'Lineær programmering opg 4'!$M$4)/'Lineær programmering opg 4'!$K$4*-1)</f>
        <v>425.9999999999539</v>
      </c>
      <c r="E8878" s="167">
        <f>IF('Lineær programmering opg 4'!$M$5=0,"-",(-A8878+'Lineær programmering opg 4'!$M$5)/'Lineær programmering opg 4'!$K$5*-1)</f>
        <v>279.74999999998278</v>
      </c>
      <c r="F8878" s="167" t="str">
        <f>IF('Lineær programmering opg 4'!$E$6=0,"-",(-A8878+'Lineær programmering opg 4'!$M$6)/'Lineær programmering opg 4'!$K$6*-1)</f>
        <v>-</v>
      </c>
      <c r="G8878" s="167" t="str">
        <f>IF('Lineær programmering opg 4'!$D$7=0,"-",((-A8878+'Lineær programmering opg 4'!$M$7)/'Lineær programmering opg 4'!$K$7)*-1)</f>
        <v>-</v>
      </c>
      <c r="H8878" s="167" t="str">
        <f>IF('Lineær programmering opg 4'!$C$8=0,"-",((-A8878+'Lineær programmering opg 4'!$M$8)/'Lineær programmering opg 4'!$K$8)*-1)</f>
        <v>-</v>
      </c>
      <c r="I8878" s="167" t="str">
        <f>IF('Lineær programmering opg 4'!$D$8=0,"-",'Lineær programmering opg 4'!$G$8)</f>
        <v>-</v>
      </c>
      <c r="J8878" s="295">
        <f>A8878*'Lineær programmering opg 4'!$C$11+Datatabel!C8878*'Lineær programmering opg 4'!$D$11</f>
        <v>44662.499999999724</v>
      </c>
      <c r="K8878" s="9">
        <f t="shared" si="692"/>
        <v>0</v>
      </c>
      <c r="L8878" s="9">
        <f t="shared" si="693"/>
        <v>0</v>
      </c>
    </row>
    <row r="8879" spans="1:12" ht="15" x14ac:dyDescent="0.25">
      <c r="A8879" s="167">
        <f t="shared" si="691"/>
        <v>26.976000000023042</v>
      </c>
      <c r="B8879" s="325">
        <f t="shared" si="694"/>
        <v>0.11240000000009601</v>
      </c>
      <c r="C8879" s="167">
        <f t="shared" si="690"/>
        <v>279.76799999998275</v>
      </c>
      <c r="D8879" s="167">
        <f>IF('Lineær programmering opg 4'!$M$4=0,"-",(-A8879+'Lineær programmering opg 4'!$M$4)/'Lineær programmering opg 4'!$K$4*-1)</f>
        <v>426.0479999999539</v>
      </c>
      <c r="E8879" s="167">
        <f>IF('Lineær programmering opg 4'!$M$5=0,"-",(-A8879+'Lineær programmering opg 4'!$M$5)/'Lineær programmering opg 4'!$K$5*-1)</f>
        <v>279.76799999998275</v>
      </c>
      <c r="F8879" s="167" t="str">
        <f>IF('Lineær programmering opg 4'!$E$6=0,"-",(-A8879+'Lineær programmering opg 4'!$M$6)/'Lineær programmering opg 4'!$K$6*-1)</f>
        <v>-</v>
      </c>
      <c r="G8879" s="167" t="str">
        <f>IF('Lineær programmering opg 4'!$D$7=0,"-",((-A8879+'Lineær programmering opg 4'!$M$7)/'Lineær programmering opg 4'!$K$7)*-1)</f>
        <v>-</v>
      </c>
      <c r="H8879" s="167" t="str">
        <f>IF('Lineær programmering opg 4'!$C$8=0,"-",((-A8879+'Lineær programmering opg 4'!$M$8)/'Lineær programmering opg 4'!$K$8)*-1)</f>
        <v>-</v>
      </c>
      <c r="I8879" s="167" t="str">
        <f>IF('Lineær programmering opg 4'!$D$8=0,"-",'Lineær programmering opg 4'!$G$8)</f>
        <v>-</v>
      </c>
      <c r="J8879" s="295">
        <f>A8879*'Lineær programmering opg 4'!$C$11+Datatabel!C8879*'Lineær programmering opg 4'!$D$11</f>
        <v>44662.799999999719</v>
      </c>
      <c r="K8879" s="9">
        <f t="shared" si="692"/>
        <v>0</v>
      </c>
      <c r="L8879" s="9">
        <f t="shared" si="693"/>
        <v>0</v>
      </c>
    </row>
    <row r="8880" spans="1:12" ht="15" x14ac:dyDescent="0.25">
      <c r="A8880" s="167">
        <f t="shared" si="691"/>
        <v>26.952000000023041</v>
      </c>
      <c r="B8880" s="325">
        <f t="shared" si="694"/>
        <v>0.112300000000096</v>
      </c>
      <c r="C8880" s="167">
        <f t="shared" si="690"/>
        <v>279.78599999998278</v>
      </c>
      <c r="D8880" s="167">
        <f>IF('Lineær programmering opg 4'!$M$4=0,"-",(-A8880+'Lineær programmering opg 4'!$M$4)/'Lineær programmering opg 4'!$K$4*-1)</f>
        <v>426.0959999999539</v>
      </c>
      <c r="E8880" s="167">
        <f>IF('Lineær programmering opg 4'!$M$5=0,"-",(-A8880+'Lineær programmering opg 4'!$M$5)/'Lineær programmering opg 4'!$K$5*-1)</f>
        <v>279.78599999998278</v>
      </c>
      <c r="F8880" s="167" t="str">
        <f>IF('Lineær programmering opg 4'!$E$6=0,"-",(-A8880+'Lineær programmering opg 4'!$M$6)/'Lineær programmering opg 4'!$K$6*-1)</f>
        <v>-</v>
      </c>
      <c r="G8880" s="167" t="str">
        <f>IF('Lineær programmering opg 4'!$D$7=0,"-",((-A8880+'Lineær programmering opg 4'!$M$7)/'Lineær programmering opg 4'!$K$7)*-1)</f>
        <v>-</v>
      </c>
      <c r="H8880" s="167" t="str">
        <f>IF('Lineær programmering opg 4'!$C$8=0,"-",((-A8880+'Lineær programmering opg 4'!$M$8)/'Lineær programmering opg 4'!$K$8)*-1)</f>
        <v>-</v>
      </c>
      <c r="I8880" s="167" t="str">
        <f>IF('Lineær programmering opg 4'!$D$8=0,"-",'Lineær programmering opg 4'!$G$8)</f>
        <v>-</v>
      </c>
      <c r="J8880" s="295">
        <f>A8880*'Lineær programmering opg 4'!$C$11+Datatabel!C8880*'Lineær programmering opg 4'!$D$11</f>
        <v>44663.099999999722</v>
      </c>
      <c r="K8880" s="9">
        <f t="shared" si="692"/>
        <v>0</v>
      </c>
      <c r="L8880" s="9">
        <f t="shared" si="693"/>
        <v>0</v>
      </c>
    </row>
    <row r="8881" spans="1:12" ht="15" x14ac:dyDescent="0.25">
      <c r="A8881" s="167">
        <f t="shared" si="691"/>
        <v>26.92800000002304</v>
      </c>
      <c r="B8881" s="325">
        <f t="shared" si="694"/>
        <v>0.112200000000096</v>
      </c>
      <c r="C8881" s="167">
        <f t="shared" si="690"/>
        <v>279.80399999998275</v>
      </c>
      <c r="D8881" s="167">
        <f>IF('Lineær programmering opg 4'!$M$4=0,"-",(-A8881+'Lineær programmering opg 4'!$M$4)/'Lineær programmering opg 4'!$K$4*-1)</f>
        <v>426.14399999995391</v>
      </c>
      <c r="E8881" s="167">
        <f>IF('Lineær programmering opg 4'!$M$5=0,"-",(-A8881+'Lineær programmering opg 4'!$M$5)/'Lineær programmering opg 4'!$K$5*-1)</f>
        <v>279.80399999998275</v>
      </c>
      <c r="F8881" s="167" t="str">
        <f>IF('Lineær programmering opg 4'!$E$6=0,"-",(-A8881+'Lineær programmering opg 4'!$M$6)/'Lineær programmering opg 4'!$K$6*-1)</f>
        <v>-</v>
      </c>
      <c r="G8881" s="167" t="str">
        <f>IF('Lineær programmering opg 4'!$D$7=0,"-",((-A8881+'Lineær programmering opg 4'!$M$7)/'Lineær programmering opg 4'!$K$7)*-1)</f>
        <v>-</v>
      </c>
      <c r="H8881" s="167" t="str">
        <f>IF('Lineær programmering opg 4'!$C$8=0,"-",((-A8881+'Lineær programmering opg 4'!$M$8)/'Lineær programmering opg 4'!$K$8)*-1)</f>
        <v>-</v>
      </c>
      <c r="I8881" s="167" t="str">
        <f>IF('Lineær programmering opg 4'!$D$8=0,"-",'Lineær programmering opg 4'!$G$8)</f>
        <v>-</v>
      </c>
      <c r="J8881" s="295">
        <f>A8881*'Lineær programmering opg 4'!$C$11+Datatabel!C8881*'Lineær programmering opg 4'!$D$11</f>
        <v>44663.399999999718</v>
      </c>
      <c r="K8881" s="9">
        <f t="shared" si="692"/>
        <v>0</v>
      </c>
      <c r="L8881" s="9">
        <f t="shared" si="693"/>
        <v>0</v>
      </c>
    </row>
    <row r="8882" spans="1:12" ht="15" x14ac:dyDescent="0.25">
      <c r="A8882" s="167">
        <f t="shared" si="691"/>
        <v>26.904000000023039</v>
      </c>
      <c r="B8882" s="325">
        <f t="shared" si="694"/>
        <v>0.112100000000096</v>
      </c>
      <c r="C8882" s="167">
        <f t="shared" si="690"/>
        <v>279.82199999998278</v>
      </c>
      <c r="D8882" s="167">
        <f>IF('Lineær programmering opg 4'!$M$4=0,"-",(-A8882+'Lineær programmering opg 4'!$M$4)/'Lineær programmering opg 4'!$K$4*-1)</f>
        <v>426.19199999995391</v>
      </c>
      <c r="E8882" s="167">
        <f>IF('Lineær programmering opg 4'!$M$5=0,"-",(-A8882+'Lineær programmering opg 4'!$M$5)/'Lineær programmering opg 4'!$K$5*-1)</f>
        <v>279.82199999998278</v>
      </c>
      <c r="F8882" s="167" t="str">
        <f>IF('Lineær programmering opg 4'!$E$6=0,"-",(-A8882+'Lineær programmering opg 4'!$M$6)/'Lineær programmering opg 4'!$K$6*-1)</f>
        <v>-</v>
      </c>
      <c r="G8882" s="167" t="str">
        <f>IF('Lineær programmering opg 4'!$D$7=0,"-",((-A8882+'Lineær programmering opg 4'!$M$7)/'Lineær programmering opg 4'!$K$7)*-1)</f>
        <v>-</v>
      </c>
      <c r="H8882" s="167" t="str">
        <f>IF('Lineær programmering opg 4'!$C$8=0,"-",((-A8882+'Lineær programmering opg 4'!$M$8)/'Lineær programmering opg 4'!$K$8)*-1)</f>
        <v>-</v>
      </c>
      <c r="I8882" s="167" t="str">
        <f>IF('Lineær programmering opg 4'!$D$8=0,"-",'Lineær programmering opg 4'!$G$8)</f>
        <v>-</v>
      </c>
      <c r="J8882" s="295">
        <f>A8882*'Lineær programmering opg 4'!$C$11+Datatabel!C8882*'Lineær programmering opg 4'!$D$11</f>
        <v>44663.699999999721</v>
      </c>
      <c r="K8882" s="9">
        <f t="shared" si="692"/>
        <v>0</v>
      </c>
      <c r="L8882" s="9">
        <f t="shared" si="693"/>
        <v>0</v>
      </c>
    </row>
    <row r="8883" spans="1:12" ht="15" x14ac:dyDescent="0.25">
      <c r="A8883" s="167">
        <f t="shared" si="691"/>
        <v>26.880000000023038</v>
      </c>
      <c r="B8883" s="325">
        <f t="shared" si="694"/>
        <v>0.11200000000009599</v>
      </c>
      <c r="C8883" s="167">
        <f t="shared" si="690"/>
        <v>279.83999999998275</v>
      </c>
      <c r="D8883" s="167">
        <f>IF('Lineær programmering opg 4'!$M$4=0,"-",(-A8883+'Lineær programmering opg 4'!$M$4)/'Lineær programmering opg 4'!$K$4*-1)</f>
        <v>426.23999999995391</v>
      </c>
      <c r="E8883" s="167">
        <f>IF('Lineær programmering opg 4'!$M$5=0,"-",(-A8883+'Lineær programmering opg 4'!$M$5)/'Lineær programmering opg 4'!$K$5*-1)</f>
        <v>279.83999999998275</v>
      </c>
      <c r="F8883" s="167" t="str">
        <f>IF('Lineær programmering opg 4'!$E$6=0,"-",(-A8883+'Lineær programmering opg 4'!$M$6)/'Lineær programmering opg 4'!$K$6*-1)</f>
        <v>-</v>
      </c>
      <c r="G8883" s="167" t="str">
        <f>IF('Lineær programmering opg 4'!$D$7=0,"-",((-A8883+'Lineær programmering opg 4'!$M$7)/'Lineær programmering opg 4'!$K$7)*-1)</f>
        <v>-</v>
      </c>
      <c r="H8883" s="167" t="str">
        <f>IF('Lineær programmering opg 4'!$C$8=0,"-",((-A8883+'Lineær programmering opg 4'!$M$8)/'Lineær programmering opg 4'!$K$8)*-1)</f>
        <v>-</v>
      </c>
      <c r="I8883" s="167" t="str">
        <f>IF('Lineær programmering opg 4'!$D$8=0,"-",'Lineær programmering opg 4'!$G$8)</f>
        <v>-</v>
      </c>
      <c r="J8883" s="295">
        <f>A8883*'Lineær programmering opg 4'!$C$11+Datatabel!C8883*'Lineær programmering opg 4'!$D$11</f>
        <v>44663.999999999716</v>
      </c>
      <c r="K8883" s="9">
        <f t="shared" si="692"/>
        <v>0</v>
      </c>
      <c r="L8883" s="9">
        <f t="shared" si="693"/>
        <v>0</v>
      </c>
    </row>
    <row r="8884" spans="1:12" ht="15" x14ac:dyDescent="0.25">
      <c r="A8884" s="167">
        <f t="shared" si="691"/>
        <v>26.856000000023037</v>
      </c>
      <c r="B8884" s="325">
        <f t="shared" si="694"/>
        <v>0.11190000000009599</v>
      </c>
      <c r="C8884" s="167">
        <f t="shared" si="690"/>
        <v>279.85799999998278</v>
      </c>
      <c r="D8884" s="167">
        <f>IF('Lineær programmering opg 4'!$M$4=0,"-",(-A8884+'Lineær programmering opg 4'!$M$4)/'Lineær programmering opg 4'!$K$4*-1)</f>
        <v>426.28799999995391</v>
      </c>
      <c r="E8884" s="167">
        <f>IF('Lineær programmering opg 4'!$M$5=0,"-",(-A8884+'Lineær programmering opg 4'!$M$5)/'Lineær programmering opg 4'!$K$5*-1)</f>
        <v>279.85799999998278</v>
      </c>
      <c r="F8884" s="167" t="str">
        <f>IF('Lineær programmering opg 4'!$E$6=0,"-",(-A8884+'Lineær programmering opg 4'!$M$6)/'Lineær programmering opg 4'!$K$6*-1)</f>
        <v>-</v>
      </c>
      <c r="G8884" s="167" t="str">
        <f>IF('Lineær programmering opg 4'!$D$7=0,"-",((-A8884+'Lineær programmering opg 4'!$M$7)/'Lineær programmering opg 4'!$K$7)*-1)</f>
        <v>-</v>
      </c>
      <c r="H8884" s="167" t="str">
        <f>IF('Lineær programmering opg 4'!$C$8=0,"-",((-A8884+'Lineær programmering opg 4'!$M$8)/'Lineær programmering opg 4'!$K$8)*-1)</f>
        <v>-</v>
      </c>
      <c r="I8884" s="167" t="str">
        <f>IF('Lineær programmering opg 4'!$D$8=0,"-",'Lineær programmering opg 4'!$G$8)</f>
        <v>-</v>
      </c>
      <c r="J8884" s="295">
        <f>A8884*'Lineær programmering opg 4'!$C$11+Datatabel!C8884*'Lineær programmering opg 4'!$D$11</f>
        <v>44664.299999999719</v>
      </c>
      <c r="K8884" s="9">
        <f t="shared" si="692"/>
        <v>0</v>
      </c>
      <c r="L8884" s="9">
        <f t="shared" si="693"/>
        <v>0</v>
      </c>
    </row>
    <row r="8885" spans="1:12" ht="15" x14ac:dyDescent="0.25">
      <c r="A8885" s="167">
        <f t="shared" si="691"/>
        <v>26.832000000023037</v>
      </c>
      <c r="B8885" s="325">
        <f t="shared" si="694"/>
        <v>0.11180000000009599</v>
      </c>
      <c r="C8885" s="167">
        <f t="shared" si="690"/>
        <v>279.87599999998275</v>
      </c>
      <c r="D8885" s="167">
        <f>IF('Lineær programmering opg 4'!$M$4=0,"-",(-A8885+'Lineær programmering opg 4'!$M$4)/'Lineær programmering opg 4'!$K$4*-1)</f>
        <v>426.33599999995391</v>
      </c>
      <c r="E8885" s="167">
        <f>IF('Lineær programmering opg 4'!$M$5=0,"-",(-A8885+'Lineær programmering opg 4'!$M$5)/'Lineær programmering opg 4'!$K$5*-1)</f>
        <v>279.87599999998275</v>
      </c>
      <c r="F8885" s="167" t="str">
        <f>IF('Lineær programmering opg 4'!$E$6=0,"-",(-A8885+'Lineær programmering opg 4'!$M$6)/'Lineær programmering opg 4'!$K$6*-1)</f>
        <v>-</v>
      </c>
      <c r="G8885" s="167" t="str">
        <f>IF('Lineær programmering opg 4'!$D$7=0,"-",((-A8885+'Lineær programmering opg 4'!$M$7)/'Lineær programmering opg 4'!$K$7)*-1)</f>
        <v>-</v>
      </c>
      <c r="H8885" s="167" t="str">
        <f>IF('Lineær programmering opg 4'!$C$8=0,"-",((-A8885+'Lineær programmering opg 4'!$M$8)/'Lineær programmering opg 4'!$K$8)*-1)</f>
        <v>-</v>
      </c>
      <c r="I8885" s="167" t="str">
        <f>IF('Lineær programmering opg 4'!$D$8=0,"-",'Lineær programmering opg 4'!$G$8)</f>
        <v>-</v>
      </c>
      <c r="J8885" s="295">
        <f>A8885*'Lineær programmering opg 4'!$C$11+Datatabel!C8885*'Lineær programmering opg 4'!$D$11</f>
        <v>44664.599999999715</v>
      </c>
      <c r="K8885" s="9">
        <f t="shared" si="692"/>
        <v>0</v>
      </c>
      <c r="L8885" s="9">
        <f t="shared" si="693"/>
        <v>0</v>
      </c>
    </row>
    <row r="8886" spans="1:12" ht="15" x14ac:dyDescent="0.25">
      <c r="A8886" s="167">
        <f t="shared" si="691"/>
        <v>26.808000000023036</v>
      </c>
      <c r="B8886" s="325">
        <f t="shared" si="694"/>
        <v>0.11170000000009599</v>
      </c>
      <c r="C8886" s="167">
        <f t="shared" si="690"/>
        <v>279.89399999998278</v>
      </c>
      <c r="D8886" s="167">
        <f>IF('Lineær programmering opg 4'!$M$4=0,"-",(-A8886+'Lineær programmering opg 4'!$M$4)/'Lineær programmering opg 4'!$K$4*-1)</f>
        <v>426.38399999995391</v>
      </c>
      <c r="E8886" s="167">
        <f>IF('Lineær programmering opg 4'!$M$5=0,"-",(-A8886+'Lineær programmering opg 4'!$M$5)/'Lineær programmering opg 4'!$K$5*-1)</f>
        <v>279.89399999998278</v>
      </c>
      <c r="F8886" s="167" t="str">
        <f>IF('Lineær programmering opg 4'!$E$6=0,"-",(-A8886+'Lineær programmering opg 4'!$M$6)/'Lineær programmering opg 4'!$K$6*-1)</f>
        <v>-</v>
      </c>
      <c r="G8886" s="167" t="str">
        <f>IF('Lineær programmering opg 4'!$D$7=0,"-",((-A8886+'Lineær programmering opg 4'!$M$7)/'Lineær programmering opg 4'!$K$7)*-1)</f>
        <v>-</v>
      </c>
      <c r="H8886" s="167" t="str">
        <f>IF('Lineær programmering opg 4'!$C$8=0,"-",((-A8886+'Lineær programmering opg 4'!$M$8)/'Lineær programmering opg 4'!$K$8)*-1)</f>
        <v>-</v>
      </c>
      <c r="I8886" s="167" t="str">
        <f>IF('Lineær programmering opg 4'!$D$8=0,"-",'Lineær programmering opg 4'!$G$8)</f>
        <v>-</v>
      </c>
      <c r="J8886" s="295">
        <f>A8886*'Lineær programmering opg 4'!$C$11+Datatabel!C8886*'Lineær programmering opg 4'!$D$11</f>
        <v>44664.899999999718</v>
      </c>
      <c r="K8886" s="9">
        <f t="shared" si="692"/>
        <v>0</v>
      </c>
      <c r="L8886" s="9">
        <f t="shared" si="693"/>
        <v>0</v>
      </c>
    </row>
    <row r="8887" spans="1:12" ht="15" x14ac:dyDescent="0.25">
      <c r="A8887" s="167">
        <f t="shared" si="691"/>
        <v>26.784000000023035</v>
      </c>
      <c r="B8887" s="325">
        <f t="shared" si="694"/>
        <v>0.11160000000009598</v>
      </c>
      <c r="C8887" s="167">
        <f t="shared" si="690"/>
        <v>279.91199999998275</v>
      </c>
      <c r="D8887" s="167">
        <f>IF('Lineær programmering opg 4'!$M$4=0,"-",(-A8887+'Lineær programmering opg 4'!$M$4)/'Lineær programmering opg 4'!$K$4*-1)</f>
        <v>426.43199999995392</v>
      </c>
      <c r="E8887" s="167">
        <f>IF('Lineær programmering opg 4'!$M$5=0,"-",(-A8887+'Lineær programmering opg 4'!$M$5)/'Lineær programmering opg 4'!$K$5*-1)</f>
        <v>279.91199999998275</v>
      </c>
      <c r="F8887" s="167" t="str">
        <f>IF('Lineær programmering opg 4'!$E$6=0,"-",(-A8887+'Lineær programmering opg 4'!$M$6)/'Lineær programmering opg 4'!$K$6*-1)</f>
        <v>-</v>
      </c>
      <c r="G8887" s="167" t="str">
        <f>IF('Lineær programmering opg 4'!$D$7=0,"-",((-A8887+'Lineær programmering opg 4'!$M$7)/'Lineær programmering opg 4'!$K$7)*-1)</f>
        <v>-</v>
      </c>
      <c r="H8887" s="167" t="str">
        <f>IF('Lineær programmering opg 4'!$C$8=0,"-",((-A8887+'Lineær programmering opg 4'!$M$8)/'Lineær programmering opg 4'!$K$8)*-1)</f>
        <v>-</v>
      </c>
      <c r="I8887" s="167" t="str">
        <f>IF('Lineær programmering opg 4'!$D$8=0,"-",'Lineær programmering opg 4'!$G$8)</f>
        <v>-</v>
      </c>
      <c r="J8887" s="295">
        <f>A8887*'Lineær programmering opg 4'!$C$11+Datatabel!C8887*'Lineær programmering opg 4'!$D$11</f>
        <v>44665.199999999713</v>
      </c>
      <c r="K8887" s="9">
        <f t="shared" si="692"/>
        <v>0</v>
      </c>
      <c r="L8887" s="9">
        <f t="shared" si="693"/>
        <v>0</v>
      </c>
    </row>
    <row r="8888" spans="1:12" ht="15" x14ac:dyDescent="0.25">
      <c r="A8888" s="167">
        <f t="shared" si="691"/>
        <v>26.760000000023034</v>
      </c>
      <c r="B8888" s="325">
        <f t="shared" si="694"/>
        <v>0.11150000000009598</v>
      </c>
      <c r="C8888" s="167">
        <f t="shared" si="690"/>
        <v>279.92999999998278</v>
      </c>
      <c r="D8888" s="167">
        <f>IF('Lineær programmering opg 4'!$M$4=0,"-",(-A8888+'Lineær programmering opg 4'!$M$4)/'Lineær programmering opg 4'!$K$4*-1)</f>
        <v>426.47999999995392</v>
      </c>
      <c r="E8888" s="167">
        <f>IF('Lineær programmering opg 4'!$M$5=0,"-",(-A8888+'Lineær programmering opg 4'!$M$5)/'Lineær programmering opg 4'!$K$5*-1)</f>
        <v>279.92999999998278</v>
      </c>
      <c r="F8888" s="167" t="str">
        <f>IF('Lineær programmering opg 4'!$E$6=0,"-",(-A8888+'Lineær programmering opg 4'!$M$6)/'Lineær programmering opg 4'!$K$6*-1)</f>
        <v>-</v>
      </c>
      <c r="G8888" s="167" t="str">
        <f>IF('Lineær programmering opg 4'!$D$7=0,"-",((-A8888+'Lineær programmering opg 4'!$M$7)/'Lineær programmering opg 4'!$K$7)*-1)</f>
        <v>-</v>
      </c>
      <c r="H8888" s="167" t="str">
        <f>IF('Lineær programmering opg 4'!$C$8=0,"-",((-A8888+'Lineær programmering opg 4'!$M$8)/'Lineær programmering opg 4'!$K$8)*-1)</f>
        <v>-</v>
      </c>
      <c r="I8888" s="167" t="str">
        <f>IF('Lineær programmering opg 4'!$D$8=0,"-",'Lineær programmering opg 4'!$G$8)</f>
        <v>-</v>
      </c>
      <c r="J8888" s="295">
        <f>A8888*'Lineær programmering opg 4'!$C$11+Datatabel!C8888*'Lineær programmering opg 4'!$D$11</f>
        <v>44665.499999999724</v>
      </c>
      <c r="K8888" s="9">
        <f t="shared" si="692"/>
        <v>0</v>
      </c>
      <c r="L8888" s="9">
        <f t="shared" si="693"/>
        <v>0</v>
      </c>
    </row>
    <row r="8889" spans="1:12" ht="15" x14ac:dyDescent="0.25">
      <c r="A8889" s="167">
        <f t="shared" si="691"/>
        <v>26.736000000023033</v>
      </c>
      <c r="B8889" s="325">
        <f t="shared" si="694"/>
        <v>0.11140000000009598</v>
      </c>
      <c r="C8889" s="167">
        <f t="shared" si="690"/>
        <v>279.94799999998276</v>
      </c>
      <c r="D8889" s="167">
        <f>IF('Lineær programmering opg 4'!$M$4=0,"-",(-A8889+'Lineær programmering opg 4'!$M$4)/'Lineær programmering opg 4'!$K$4*-1)</f>
        <v>426.52799999995392</v>
      </c>
      <c r="E8889" s="167">
        <f>IF('Lineær programmering opg 4'!$M$5=0,"-",(-A8889+'Lineær programmering opg 4'!$M$5)/'Lineær programmering opg 4'!$K$5*-1)</f>
        <v>279.94799999998276</v>
      </c>
      <c r="F8889" s="167" t="str">
        <f>IF('Lineær programmering opg 4'!$E$6=0,"-",(-A8889+'Lineær programmering opg 4'!$M$6)/'Lineær programmering opg 4'!$K$6*-1)</f>
        <v>-</v>
      </c>
      <c r="G8889" s="167" t="str">
        <f>IF('Lineær programmering opg 4'!$D$7=0,"-",((-A8889+'Lineær programmering opg 4'!$M$7)/'Lineær programmering opg 4'!$K$7)*-1)</f>
        <v>-</v>
      </c>
      <c r="H8889" s="167" t="str">
        <f>IF('Lineær programmering opg 4'!$C$8=0,"-",((-A8889+'Lineær programmering opg 4'!$M$8)/'Lineær programmering opg 4'!$K$8)*-1)</f>
        <v>-</v>
      </c>
      <c r="I8889" s="167" t="str">
        <f>IF('Lineær programmering opg 4'!$D$8=0,"-",'Lineær programmering opg 4'!$G$8)</f>
        <v>-</v>
      </c>
      <c r="J8889" s="295">
        <f>A8889*'Lineær programmering opg 4'!$C$11+Datatabel!C8889*'Lineær programmering opg 4'!$D$11</f>
        <v>44665.799999999719</v>
      </c>
      <c r="K8889" s="9">
        <f t="shared" si="692"/>
        <v>0</v>
      </c>
      <c r="L8889" s="9">
        <f t="shared" si="693"/>
        <v>0</v>
      </c>
    </row>
    <row r="8890" spans="1:12" ht="15" x14ac:dyDescent="0.25">
      <c r="A8890" s="167">
        <f t="shared" si="691"/>
        <v>26.712000000023036</v>
      </c>
      <c r="B8890" s="325">
        <f t="shared" si="694"/>
        <v>0.11130000000009597</v>
      </c>
      <c r="C8890" s="167">
        <f t="shared" si="690"/>
        <v>279.96599999998278</v>
      </c>
      <c r="D8890" s="167">
        <f>IF('Lineær programmering opg 4'!$M$4=0,"-",(-A8890+'Lineær programmering opg 4'!$M$4)/'Lineær programmering opg 4'!$K$4*-1)</f>
        <v>426.57599999995392</v>
      </c>
      <c r="E8890" s="167">
        <f>IF('Lineær programmering opg 4'!$M$5=0,"-",(-A8890+'Lineær programmering opg 4'!$M$5)/'Lineær programmering opg 4'!$K$5*-1)</f>
        <v>279.96599999998278</v>
      </c>
      <c r="F8890" s="167" t="str">
        <f>IF('Lineær programmering opg 4'!$E$6=0,"-",(-A8890+'Lineær programmering opg 4'!$M$6)/'Lineær programmering opg 4'!$K$6*-1)</f>
        <v>-</v>
      </c>
      <c r="G8890" s="167" t="str">
        <f>IF('Lineær programmering opg 4'!$D$7=0,"-",((-A8890+'Lineær programmering opg 4'!$M$7)/'Lineær programmering opg 4'!$K$7)*-1)</f>
        <v>-</v>
      </c>
      <c r="H8890" s="167" t="str">
        <f>IF('Lineær programmering opg 4'!$C$8=0,"-",((-A8890+'Lineær programmering opg 4'!$M$8)/'Lineær programmering opg 4'!$K$8)*-1)</f>
        <v>-</v>
      </c>
      <c r="I8890" s="167" t="str">
        <f>IF('Lineær programmering opg 4'!$D$8=0,"-",'Lineær programmering opg 4'!$G$8)</f>
        <v>-</v>
      </c>
      <c r="J8890" s="295">
        <f>A8890*'Lineær programmering opg 4'!$C$11+Datatabel!C8890*'Lineær programmering opg 4'!$D$11</f>
        <v>44666.099999999722</v>
      </c>
      <c r="K8890" s="9">
        <f t="shared" si="692"/>
        <v>0</v>
      </c>
      <c r="L8890" s="9">
        <f t="shared" si="693"/>
        <v>0</v>
      </c>
    </row>
    <row r="8891" spans="1:12" ht="15" x14ac:dyDescent="0.25">
      <c r="A8891" s="167">
        <f t="shared" si="691"/>
        <v>26.688000000023035</v>
      </c>
      <c r="B8891" s="325">
        <f t="shared" si="694"/>
        <v>0.11120000000009597</v>
      </c>
      <c r="C8891" s="167">
        <f t="shared" si="690"/>
        <v>279.98399999998276</v>
      </c>
      <c r="D8891" s="167">
        <f>IF('Lineær programmering opg 4'!$M$4=0,"-",(-A8891+'Lineær programmering opg 4'!$M$4)/'Lineær programmering opg 4'!$K$4*-1)</f>
        <v>426.62399999995392</v>
      </c>
      <c r="E8891" s="167">
        <f>IF('Lineær programmering opg 4'!$M$5=0,"-",(-A8891+'Lineær programmering opg 4'!$M$5)/'Lineær programmering opg 4'!$K$5*-1)</f>
        <v>279.98399999998276</v>
      </c>
      <c r="F8891" s="167" t="str">
        <f>IF('Lineær programmering opg 4'!$E$6=0,"-",(-A8891+'Lineær programmering opg 4'!$M$6)/'Lineær programmering opg 4'!$K$6*-1)</f>
        <v>-</v>
      </c>
      <c r="G8891" s="167" t="str">
        <f>IF('Lineær programmering opg 4'!$D$7=0,"-",((-A8891+'Lineær programmering opg 4'!$M$7)/'Lineær programmering opg 4'!$K$7)*-1)</f>
        <v>-</v>
      </c>
      <c r="H8891" s="167" t="str">
        <f>IF('Lineær programmering opg 4'!$C$8=0,"-",((-A8891+'Lineær programmering opg 4'!$M$8)/'Lineær programmering opg 4'!$K$8)*-1)</f>
        <v>-</v>
      </c>
      <c r="I8891" s="167" t="str">
        <f>IF('Lineær programmering opg 4'!$D$8=0,"-",'Lineær programmering opg 4'!$G$8)</f>
        <v>-</v>
      </c>
      <c r="J8891" s="295">
        <f>A8891*'Lineær programmering opg 4'!$C$11+Datatabel!C8891*'Lineær programmering opg 4'!$D$11</f>
        <v>44666.399999999718</v>
      </c>
      <c r="K8891" s="9">
        <f t="shared" si="692"/>
        <v>0</v>
      </c>
      <c r="L8891" s="9">
        <f t="shared" si="693"/>
        <v>0</v>
      </c>
    </row>
    <row r="8892" spans="1:12" ht="15" x14ac:dyDescent="0.25">
      <c r="A8892" s="167">
        <f t="shared" si="691"/>
        <v>26.664000000023034</v>
      </c>
      <c r="B8892" s="325">
        <f t="shared" si="694"/>
        <v>0.11110000000009597</v>
      </c>
      <c r="C8892" s="167">
        <f t="shared" si="690"/>
        <v>280.00199999998279</v>
      </c>
      <c r="D8892" s="167">
        <f>IF('Lineær programmering opg 4'!$M$4=0,"-",(-A8892+'Lineær programmering opg 4'!$M$4)/'Lineær programmering opg 4'!$K$4*-1)</f>
        <v>426.67199999995393</v>
      </c>
      <c r="E8892" s="167">
        <f>IF('Lineær programmering opg 4'!$M$5=0,"-",(-A8892+'Lineær programmering opg 4'!$M$5)/'Lineær programmering opg 4'!$K$5*-1)</f>
        <v>280.00199999998279</v>
      </c>
      <c r="F8892" s="167" t="str">
        <f>IF('Lineær programmering opg 4'!$E$6=0,"-",(-A8892+'Lineær programmering opg 4'!$M$6)/'Lineær programmering opg 4'!$K$6*-1)</f>
        <v>-</v>
      </c>
      <c r="G8892" s="167" t="str">
        <f>IF('Lineær programmering opg 4'!$D$7=0,"-",((-A8892+'Lineær programmering opg 4'!$M$7)/'Lineær programmering opg 4'!$K$7)*-1)</f>
        <v>-</v>
      </c>
      <c r="H8892" s="167" t="str">
        <f>IF('Lineær programmering opg 4'!$C$8=0,"-",((-A8892+'Lineær programmering opg 4'!$M$8)/'Lineær programmering opg 4'!$K$8)*-1)</f>
        <v>-</v>
      </c>
      <c r="I8892" s="167" t="str">
        <f>IF('Lineær programmering opg 4'!$D$8=0,"-",'Lineær programmering opg 4'!$G$8)</f>
        <v>-</v>
      </c>
      <c r="J8892" s="295">
        <f>A8892*'Lineær programmering opg 4'!$C$11+Datatabel!C8892*'Lineær programmering opg 4'!$D$11</f>
        <v>44666.699999999721</v>
      </c>
      <c r="K8892" s="9">
        <f t="shared" si="692"/>
        <v>0</v>
      </c>
      <c r="L8892" s="9">
        <f t="shared" si="693"/>
        <v>0</v>
      </c>
    </row>
    <row r="8893" spans="1:12" ht="15" x14ac:dyDescent="0.25">
      <c r="A8893" s="167">
        <f t="shared" si="691"/>
        <v>26.640000000023033</v>
      </c>
      <c r="B8893" s="325">
        <f t="shared" si="694"/>
        <v>0.11100000000009597</v>
      </c>
      <c r="C8893" s="167">
        <f t="shared" si="690"/>
        <v>280.01999999998276</v>
      </c>
      <c r="D8893" s="167">
        <f>IF('Lineær programmering opg 4'!$M$4=0,"-",(-A8893+'Lineær programmering opg 4'!$M$4)/'Lineær programmering opg 4'!$K$4*-1)</f>
        <v>426.71999999995393</v>
      </c>
      <c r="E8893" s="167">
        <f>IF('Lineær programmering opg 4'!$M$5=0,"-",(-A8893+'Lineær programmering opg 4'!$M$5)/'Lineær programmering opg 4'!$K$5*-1)</f>
        <v>280.01999999998276</v>
      </c>
      <c r="F8893" s="167" t="str">
        <f>IF('Lineær programmering opg 4'!$E$6=0,"-",(-A8893+'Lineær programmering opg 4'!$M$6)/'Lineær programmering opg 4'!$K$6*-1)</f>
        <v>-</v>
      </c>
      <c r="G8893" s="167" t="str">
        <f>IF('Lineær programmering opg 4'!$D$7=0,"-",((-A8893+'Lineær programmering opg 4'!$M$7)/'Lineær programmering opg 4'!$K$7)*-1)</f>
        <v>-</v>
      </c>
      <c r="H8893" s="167" t="str">
        <f>IF('Lineær programmering opg 4'!$C$8=0,"-",((-A8893+'Lineær programmering opg 4'!$M$8)/'Lineær programmering opg 4'!$K$8)*-1)</f>
        <v>-</v>
      </c>
      <c r="I8893" s="167" t="str">
        <f>IF('Lineær programmering opg 4'!$D$8=0,"-",'Lineær programmering opg 4'!$G$8)</f>
        <v>-</v>
      </c>
      <c r="J8893" s="295">
        <f>A8893*'Lineær programmering opg 4'!$C$11+Datatabel!C8893*'Lineær programmering opg 4'!$D$11</f>
        <v>44666.999999999724</v>
      </c>
      <c r="K8893" s="9">
        <f t="shared" si="692"/>
        <v>0</v>
      </c>
      <c r="L8893" s="9">
        <f t="shared" si="693"/>
        <v>0</v>
      </c>
    </row>
    <row r="8894" spans="1:12" ht="15" x14ac:dyDescent="0.25">
      <c r="A8894" s="167">
        <f t="shared" si="691"/>
        <v>26.616000000023032</v>
      </c>
      <c r="B8894" s="325">
        <f t="shared" si="694"/>
        <v>0.11090000000009596</v>
      </c>
      <c r="C8894" s="167">
        <f t="shared" si="690"/>
        <v>280.03799999998279</v>
      </c>
      <c r="D8894" s="167">
        <f>IF('Lineær programmering opg 4'!$M$4=0,"-",(-A8894+'Lineær programmering opg 4'!$M$4)/'Lineær programmering opg 4'!$K$4*-1)</f>
        <v>426.76799999995393</v>
      </c>
      <c r="E8894" s="167">
        <f>IF('Lineær programmering opg 4'!$M$5=0,"-",(-A8894+'Lineær programmering opg 4'!$M$5)/'Lineær programmering opg 4'!$K$5*-1)</f>
        <v>280.03799999998279</v>
      </c>
      <c r="F8894" s="167" t="str">
        <f>IF('Lineær programmering opg 4'!$E$6=0,"-",(-A8894+'Lineær programmering opg 4'!$M$6)/'Lineær programmering opg 4'!$K$6*-1)</f>
        <v>-</v>
      </c>
      <c r="G8894" s="167" t="str">
        <f>IF('Lineær programmering opg 4'!$D$7=0,"-",((-A8894+'Lineær programmering opg 4'!$M$7)/'Lineær programmering opg 4'!$K$7)*-1)</f>
        <v>-</v>
      </c>
      <c r="H8894" s="167" t="str">
        <f>IF('Lineær programmering opg 4'!$C$8=0,"-",((-A8894+'Lineær programmering opg 4'!$M$8)/'Lineær programmering opg 4'!$K$8)*-1)</f>
        <v>-</v>
      </c>
      <c r="I8894" s="167" t="str">
        <f>IF('Lineær programmering opg 4'!$D$8=0,"-",'Lineær programmering opg 4'!$G$8)</f>
        <v>-</v>
      </c>
      <c r="J8894" s="295">
        <f>A8894*'Lineær programmering opg 4'!$C$11+Datatabel!C8894*'Lineær programmering opg 4'!$D$11</f>
        <v>44667.299999999726</v>
      </c>
      <c r="K8894" s="9">
        <f t="shared" si="692"/>
        <v>0</v>
      </c>
      <c r="L8894" s="9">
        <f t="shared" si="693"/>
        <v>0</v>
      </c>
    </row>
    <row r="8895" spans="1:12" ht="15" x14ac:dyDescent="0.25">
      <c r="A8895" s="167">
        <f t="shared" si="691"/>
        <v>26.592000000023031</v>
      </c>
      <c r="B8895" s="325">
        <f t="shared" si="694"/>
        <v>0.11080000000009596</v>
      </c>
      <c r="C8895" s="167">
        <f t="shared" si="690"/>
        <v>280.05599999998276</v>
      </c>
      <c r="D8895" s="167">
        <f>IF('Lineær programmering opg 4'!$M$4=0,"-",(-A8895+'Lineær programmering opg 4'!$M$4)/'Lineær programmering opg 4'!$K$4*-1)</f>
        <v>426.81599999995393</v>
      </c>
      <c r="E8895" s="167">
        <f>IF('Lineær programmering opg 4'!$M$5=0,"-",(-A8895+'Lineær programmering opg 4'!$M$5)/'Lineær programmering opg 4'!$K$5*-1)</f>
        <v>280.05599999998276</v>
      </c>
      <c r="F8895" s="167" t="str">
        <f>IF('Lineær programmering opg 4'!$E$6=0,"-",(-A8895+'Lineær programmering opg 4'!$M$6)/'Lineær programmering opg 4'!$K$6*-1)</f>
        <v>-</v>
      </c>
      <c r="G8895" s="167" t="str">
        <f>IF('Lineær programmering opg 4'!$D$7=0,"-",((-A8895+'Lineær programmering opg 4'!$M$7)/'Lineær programmering opg 4'!$K$7)*-1)</f>
        <v>-</v>
      </c>
      <c r="H8895" s="167" t="str">
        <f>IF('Lineær programmering opg 4'!$C$8=0,"-",((-A8895+'Lineær programmering opg 4'!$M$8)/'Lineær programmering opg 4'!$K$8)*-1)</f>
        <v>-</v>
      </c>
      <c r="I8895" s="167" t="str">
        <f>IF('Lineær programmering opg 4'!$D$8=0,"-",'Lineær programmering opg 4'!$G$8)</f>
        <v>-</v>
      </c>
      <c r="J8895" s="295">
        <f>A8895*'Lineær programmering opg 4'!$C$11+Datatabel!C8895*'Lineær programmering opg 4'!$D$11</f>
        <v>44667.599999999715</v>
      </c>
      <c r="K8895" s="9">
        <f t="shared" si="692"/>
        <v>0</v>
      </c>
      <c r="L8895" s="9">
        <f t="shared" si="693"/>
        <v>0</v>
      </c>
    </row>
    <row r="8896" spans="1:12" ht="15" x14ac:dyDescent="0.25">
      <c r="A8896" s="167">
        <f t="shared" si="691"/>
        <v>26.56800000002303</v>
      </c>
      <c r="B8896" s="325">
        <f t="shared" si="694"/>
        <v>0.11070000000009596</v>
      </c>
      <c r="C8896" s="167">
        <f t="shared" si="690"/>
        <v>280.07399999998279</v>
      </c>
      <c r="D8896" s="167">
        <f>IF('Lineær programmering opg 4'!$M$4=0,"-",(-A8896+'Lineær programmering opg 4'!$M$4)/'Lineær programmering opg 4'!$K$4*-1)</f>
        <v>426.86399999995393</v>
      </c>
      <c r="E8896" s="167">
        <f>IF('Lineær programmering opg 4'!$M$5=0,"-",(-A8896+'Lineær programmering opg 4'!$M$5)/'Lineær programmering opg 4'!$K$5*-1)</f>
        <v>280.07399999998279</v>
      </c>
      <c r="F8896" s="167" t="str">
        <f>IF('Lineær programmering opg 4'!$E$6=0,"-",(-A8896+'Lineær programmering opg 4'!$M$6)/'Lineær programmering opg 4'!$K$6*-1)</f>
        <v>-</v>
      </c>
      <c r="G8896" s="167" t="str">
        <f>IF('Lineær programmering opg 4'!$D$7=0,"-",((-A8896+'Lineær programmering opg 4'!$M$7)/'Lineær programmering opg 4'!$K$7)*-1)</f>
        <v>-</v>
      </c>
      <c r="H8896" s="167" t="str">
        <f>IF('Lineær programmering opg 4'!$C$8=0,"-",((-A8896+'Lineær programmering opg 4'!$M$8)/'Lineær programmering opg 4'!$K$8)*-1)</f>
        <v>-</v>
      </c>
      <c r="I8896" s="167" t="str">
        <f>IF('Lineær programmering opg 4'!$D$8=0,"-",'Lineær programmering opg 4'!$G$8)</f>
        <v>-</v>
      </c>
      <c r="J8896" s="295">
        <f>A8896*'Lineær programmering opg 4'!$C$11+Datatabel!C8896*'Lineær programmering opg 4'!$D$11</f>
        <v>44667.899999999718</v>
      </c>
      <c r="K8896" s="9">
        <f t="shared" si="692"/>
        <v>0</v>
      </c>
      <c r="L8896" s="9">
        <f t="shared" si="693"/>
        <v>0</v>
      </c>
    </row>
    <row r="8897" spans="1:12" ht="15" x14ac:dyDescent="0.25">
      <c r="A8897" s="167">
        <f t="shared" si="691"/>
        <v>26.544000000023029</v>
      </c>
      <c r="B8897" s="325">
        <f t="shared" si="694"/>
        <v>0.11060000000009595</v>
      </c>
      <c r="C8897" s="167">
        <f t="shared" si="690"/>
        <v>280.09199999998276</v>
      </c>
      <c r="D8897" s="167">
        <f>IF('Lineær programmering opg 4'!$M$4=0,"-",(-A8897+'Lineær programmering opg 4'!$M$4)/'Lineær programmering opg 4'!$K$4*-1)</f>
        <v>426.91199999995393</v>
      </c>
      <c r="E8897" s="167">
        <f>IF('Lineær programmering opg 4'!$M$5=0,"-",(-A8897+'Lineær programmering opg 4'!$M$5)/'Lineær programmering opg 4'!$K$5*-1)</f>
        <v>280.09199999998276</v>
      </c>
      <c r="F8897" s="167" t="str">
        <f>IF('Lineær programmering opg 4'!$E$6=0,"-",(-A8897+'Lineær programmering opg 4'!$M$6)/'Lineær programmering opg 4'!$K$6*-1)</f>
        <v>-</v>
      </c>
      <c r="G8897" s="167" t="str">
        <f>IF('Lineær programmering opg 4'!$D$7=0,"-",((-A8897+'Lineær programmering opg 4'!$M$7)/'Lineær programmering opg 4'!$K$7)*-1)</f>
        <v>-</v>
      </c>
      <c r="H8897" s="167" t="str">
        <f>IF('Lineær programmering opg 4'!$C$8=0,"-",((-A8897+'Lineær programmering opg 4'!$M$8)/'Lineær programmering opg 4'!$K$8)*-1)</f>
        <v>-</v>
      </c>
      <c r="I8897" s="167" t="str">
        <f>IF('Lineær programmering opg 4'!$D$8=0,"-",'Lineær programmering opg 4'!$G$8)</f>
        <v>-</v>
      </c>
      <c r="J8897" s="295">
        <f>A8897*'Lineær programmering opg 4'!$C$11+Datatabel!C8897*'Lineær programmering opg 4'!$D$11</f>
        <v>44668.199999999713</v>
      </c>
      <c r="K8897" s="9">
        <f t="shared" si="692"/>
        <v>0</v>
      </c>
      <c r="L8897" s="9">
        <f t="shared" si="693"/>
        <v>0</v>
      </c>
    </row>
    <row r="8898" spans="1:12" ht="15" x14ac:dyDescent="0.25">
      <c r="A8898" s="167">
        <f t="shared" si="691"/>
        <v>26.520000000023028</v>
      </c>
      <c r="B8898" s="325">
        <f t="shared" si="694"/>
        <v>0.11050000000009595</v>
      </c>
      <c r="C8898" s="167">
        <f t="shared" si="690"/>
        <v>280.10999999998279</v>
      </c>
      <c r="D8898" s="167">
        <f>IF('Lineær programmering opg 4'!$M$4=0,"-",(-A8898+'Lineær programmering opg 4'!$M$4)/'Lineær programmering opg 4'!$K$4*-1)</f>
        <v>426.95999999995394</v>
      </c>
      <c r="E8898" s="167">
        <f>IF('Lineær programmering opg 4'!$M$5=0,"-",(-A8898+'Lineær programmering opg 4'!$M$5)/'Lineær programmering opg 4'!$K$5*-1)</f>
        <v>280.10999999998279</v>
      </c>
      <c r="F8898" s="167" t="str">
        <f>IF('Lineær programmering opg 4'!$E$6=0,"-",(-A8898+'Lineær programmering opg 4'!$M$6)/'Lineær programmering opg 4'!$K$6*-1)</f>
        <v>-</v>
      </c>
      <c r="G8898" s="167" t="str">
        <f>IF('Lineær programmering opg 4'!$D$7=0,"-",((-A8898+'Lineær programmering opg 4'!$M$7)/'Lineær programmering opg 4'!$K$7)*-1)</f>
        <v>-</v>
      </c>
      <c r="H8898" s="167" t="str">
        <f>IF('Lineær programmering opg 4'!$C$8=0,"-",((-A8898+'Lineær programmering opg 4'!$M$8)/'Lineær programmering opg 4'!$K$8)*-1)</f>
        <v>-</v>
      </c>
      <c r="I8898" s="167" t="str">
        <f>IF('Lineær programmering opg 4'!$D$8=0,"-",'Lineær programmering opg 4'!$G$8)</f>
        <v>-</v>
      </c>
      <c r="J8898" s="295">
        <f>A8898*'Lineær programmering opg 4'!$C$11+Datatabel!C8898*'Lineær programmering opg 4'!$D$11</f>
        <v>44668.499999999724</v>
      </c>
      <c r="K8898" s="9">
        <f t="shared" si="692"/>
        <v>0</v>
      </c>
      <c r="L8898" s="9">
        <f t="shared" si="693"/>
        <v>0</v>
      </c>
    </row>
    <row r="8899" spans="1:12" ht="15" x14ac:dyDescent="0.25">
      <c r="A8899" s="167">
        <f t="shared" si="691"/>
        <v>26.496000000023027</v>
      </c>
      <c r="B8899" s="325">
        <f t="shared" si="694"/>
        <v>0.11040000000009595</v>
      </c>
      <c r="C8899" s="167">
        <f t="shared" ref="C8899:C8962" si="695">MIN(D8899,E8899,F8899,G8899,H8899,I8899)</f>
        <v>280.12799999998276</v>
      </c>
      <c r="D8899" s="167">
        <f>IF('Lineær programmering opg 4'!$M$4=0,"-",(-A8899+'Lineær programmering opg 4'!$M$4)/'Lineær programmering opg 4'!$K$4*-1)</f>
        <v>427.00799999995394</v>
      </c>
      <c r="E8899" s="167">
        <f>IF('Lineær programmering opg 4'!$M$5=0,"-",(-A8899+'Lineær programmering opg 4'!$M$5)/'Lineær programmering opg 4'!$K$5*-1)</f>
        <v>280.12799999998276</v>
      </c>
      <c r="F8899" s="167" t="str">
        <f>IF('Lineær programmering opg 4'!$E$6=0,"-",(-A8899+'Lineær programmering opg 4'!$M$6)/'Lineær programmering opg 4'!$K$6*-1)</f>
        <v>-</v>
      </c>
      <c r="G8899" s="167" t="str">
        <f>IF('Lineær programmering opg 4'!$D$7=0,"-",((-A8899+'Lineær programmering opg 4'!$M$7)/'Lineær programmering opg 4'!$K$7)*-1)</f>
        <v>-</v>
      </c>
      <c r="H8899" s="167" t="str">
        <f>IF('Lineær programmering opg 4'!$C$8=0,"-",((-A8899+'Lineær programmering opg 4'!$M$8)/'Lineær programmering opg 4'!$K$8)*-1)</f>
        <v>-</v>
      </c>
      <c r="I8899" s="167" t="str">
        <f>IF('Lineær programmering opg 4'!$D$8=0,"-",'Lineær programmering opg 4'!$G$8)</f>
        <v>-</v>
      </c>
      <c r="J8899" s="295">
        <f>A8899*'Lineær programmering opg 4'!$C$11+Datatabel!C8899*'Lineær programmering opg 4'!$D$11</f>
        <v>44668.799999999719</v>
      </c>
      <c r="K8899" s="9">
        <f t="shared" si="692"/>
        <v>0</v>
      </c>
      <c r="L8899" s="9">
        <f t="shared" si="693"/>
        <v>0</v>
      </c>
    </row>
    <row r="8900" spans="1:12" ht="15" x14ac:dyDescent="0.25">
      <c r="A8900" s="167">
        <f t="shared" ref="A8900:A8963" si="696">$A$3*B8900</f>
        <v>26.472000000023026</v>
      </c>
      <c r="B8900" s="325">
        <f t="shared" si="694"/>
        <v>0.11030000000009595</v>
      </c>
      <c r="C8900" s="167">
        <f t="shared" si="695"/>
        <v>280.14599999998279</v>
      </c>
      <c r="D8900" s="167">
        <f>IF('Lineær programmering opg 4'!$M$4=0,"-",(-A8900+'Lineær programmering opg 4'!$M$4)/'Lineær programmering opg 4'!$K$4*-1)</f>
        <v>427.05599999995394</v>
      </c>
      <c r="E8900" s="167">
        <f>IF('Lineær programmering opg 4'!$M$5=0,"-",(-A8900+'Lineær programmering opg 4'!$M$5)/'Lineær programmering opg 4'!$K$5*-1)</f>
        <v>280.14599999998279</v>
      </c>
      <c r="F8900" s="167" t="str">
        <f>IF('Lineær programmering opg 4'!$E$6=0,"-",(-A8900+'Lineær programmering opg 4'!$M$6)/'Lineær programmering opg 4'!$K$6*-1)</f>
        <v>-</v>
      </c>
      <c r="G8900" s="167" t="str">
        <f>IF('Lineær programmering opg 4'!$D$7=0,"-",((-A8900+'Lineær programmering opg 4'!$M$7)/'Lineær programmering opg 4'!$K$7)*-1)</f>
        <v>-</v>
      </c>
      <c r="H8900" s="167" t="str">
        <f>IF('Lineær programmering opg 4'!$C$8=0,"-",((-A8900+'Lineær programmering opg 4'!$M$8)/'Lineær programmering opg 4'!$K$8)*-1)</f>
        <v>-</v>
      </c>
      <c r="I8900" s="167" t="str">
        <f>IF('Lineær programmering opg 4'!$D$8=0,"-",'Lineær programmering opg 4'!$G$8)</f>
        <v>-</v>
      </c>
      <c r="J8900" s="295">
        <f>A8900*'Lineær programmering opg 4'!$C$11+Datatabel!C8900*'Lineær programmering opg 4'!$D$11</f>
        <v>44669.099999999722</v>
      </c>
      <c r="K8900" s="9">
        <f t="shared" ref="K8900:K8963" si="697">IF($J$10004=J8900,A8900,0)</f>
        <v>0</v>
      </c>
      <c r="L8900" s="9">
        <f t="shared" ref="L8900:L8963" si="698">IF(J8900=$J$10004,C8900,0)</f>
        <v>0</v>
      </c>
    </row>
    <row r="8901" spans="1:12" ht="15" x14ac:dyDescent="0.25">
      <c r="A8901" s="167">
        <f t="shared" si="696"/>
        <v>26.448000000023026</v>
      </c>
      <c r="B8901" s="325">
        <f t="shared" ref="B8901:B8964" si="699">B8900-0.01%</f>
        <v>0.11020000000009594</v>
      </c>
      <c r="C8901" s="167">
        <f t="shared" si="695"/>
        <v>280.16399999998276</v>
      </c>
      <c r="D8901" s="167">
        <f>IF('Lineær programmering opg 4'!$M$4=0,"-",(-A8901+'Lineær programmering opg 4'!$M$4)/'Lineær programmering opg 4'!$K$4*-1)</f>
        <v>427.10399999995394</v>
      </c>
      <c r="E8901" s="167">
        <f>IF('Lineær programmering opg 4'!$M$5=0,"-",(-A8901+'Lineær programmering opg 4'!$M$5)/'Lineær programmering opg 4'!$K$5*-1)</f>
        <v>280.16399999998276</v>
      </c>
      <c r="F8901" s="167" t="str">
        <f>IF('Lineær programmering opg 4'!$E$6=0,"-",(-A8901+'Lineær programmering opg 4'!$M$6)/'Lineær programmering opg 4'!$K$6*-1)</f>
        <v>-</v>
      </c>
      <c r="G8901" s="167" t="str">
        <f>IF('Lineær programmering opg 4'!$D$7=0,"-",((-A8901+'Lineær programmering opg 4'!$M$7)/'Lineær programmering opg 4'!$K$7)*-1)</f>
        <v>-</v>
      </c>
      <c r="H8901" s="167" t="str">
        <f>IF('Lineær programmering opg 4'!$C$8=0,"-",((-A8901+'Lineær programmering opg 4'!$M$8)/'Lineær programmering opg 4'!$K$8)*-1)</f>
        <v>-</v>
      </c>
      <c r="I8901" s="167" t="str">
        <f>IF('Lineær programmering opg 4'!$D$8=0,"-",'Lineær programmering opg 4'!$G$8)</f>
        <v>-</v>
      </c>
      <c r="J8901" s="295">
        <f>A8901*'Lineær programmering opg 4'!$C$11+Datatabel!C8901*'Lineær programmering opg 4'!$D$11</f>
        <v>44669.399999999718</v>
      </c>
      <c r="K8901" s="9">
        <f t="shared" si="697"/>
        <v>0</v>
      </c>
      <c r="L8901" s="9">
        <f t="shared" si="698"/>
        <v>0</v>
      </c>
    </row>
    <row r="8902" spans="1:12" ht="15" x14ac:dyDescent="0.25">
      <c r="A8902" s="167">
        <f t="shared" si="696"/>
        <v>26.424000000023025</v>
      </c>
      <c r="B8902" s="325">
        <f t="shared" si="699"/>
        <v>0.11010000000009594</v>
      </c>
      <c r="C8902" s="167">
        <f t="shared" si="695"/>
        <v>280.18199999998279</v>
      </c>
      <c r="D8902" s="167">
        <f>IF('Lineær programmering opg 4'!$M$4=0,"-",(-A8902+'Lineær programmering opg 4'!$M$4)/'Lineær programmering opg 4'!$K$4*-1)</f>
        <v>427.15199999995394</v>
      </c>
      <c r="E8902" s="167">
        <f>IF('Lineær programmering opg 4'!$M$5=0,"-",(-A8902+'Lineær programmering opg 4'!$M$5)/'Lineær programmering opg 4'!$K$5*-1)</f>
        <v>280.18199999998279</v>
      </c>
      <c r="F8902" s="167" t="str">
        <f>IF('Lineær programmering opg 4'!$E$6=0,"-",(-A8902+'Lineær programmering opg 4'!$M$6)/'Lineær programmering opg 4'!$K$6*-1)</f>
        <v>-</v>
      </c>
      <c r="G8902" s="167" t="str">
        <f>IF('Lineær programmering opg 4'!$D$7=0,"-",((-A8902+'Lineær programmering opg 4'!$M$7)/'Lineær programmering opg 4'!$K$7)*-1)</f>
        <v>-</v>
      </c>
      <c r="H8902" s="167" t="str">
        <f>IF('Lineær programmering opg 4'!$C$8=0,"-",((-A8902+'Lineær programmering opg 4'!$M$8)/'Lineær programmering opg 4'!$K$8)*-1)</f>
        <v>-</v>
      </c>
      <c r="I8902" s="167" t="str">
        <f>IF('Lineær programmering opg 4'!$D$8=0,"-",'Lineær programmering opg 4'!$G$8)</f>
        <v>-</v>
      </c>
      <c r="J8902" s="295">
        <f>A8902*'Lineær programmering opg 4'!$C$11+Datatabel!C8902*'Lineær programmering opg 4'!$D$11</f>
        <v>44669.699999999721</v>
      </c>
      <c r="K8902" s="9">
        <f t="shared" si="697"/>
        <v>0</v>
      </c>
      <c r="L8902" s="9">
        <f t="shared" si="698"/>
        <v>0</v>
      </c>
    </row>
    <row r="8903" spans="1:12" ht="15" x14ac:dyDescent="0.25">
      <c r="A8903" s="167">
        <f t="shared" si="696"/>
        <v>26.400000000023024</v>
      </c>
      <c r="B8903" s="325">
        <f t="shared" si="699"/>
        <v>0.11000000000009594</v>
      </c>
      <c r="C8903" s="167">
        <f t="shared" si="695"/>
        <v>280.19999999998277</v>
      </c>
      <c r="D8903" s="167">
        <f>IF('Lineær programmering opg 4'!$M$4=0,"-",(-A8903+'Lineær programmering opg 4'!$M$4)/'Lineær programmering opg 4'!$K$4*-1)</f>
        <v>427.19999999995395</v>
      </c>
      <c r="E8903" s="167">
        <f>IF('Lineær programmering opg 4'!$M$5=0,"-",(-A8903+'Lineær programmering opg 4'!$M$5)/'Lineær programmering opg 4'!$K$5*-1)</f>
        <v>280.19999999998277</v>
      </c>
      <c r="F8903" s="167" t="str">
        <f>IF('Lineær programmering opg 4'!$E$6=0,"-",(-A8903+'Lineær programmering opg 4'!$M$6)/'Lineær programmering opg 4'!$K$6*-1)</f>
        <v>-</v>
      </c>
      <c r="G8903" s="167" t="str">
        <f>IF('Lineær programmering opg 4'!$D$7=0,"-",((-A8903+'Lineær programmering opg 4'!$M$7)/'Lineær programmering opg 4'!$K$7)*-1)</f>
        <v>-</v>
      </c>
      <c r="H8903" s="167" t="str">
        <f>IF('Lineær programmering opg 4'!$C$8=0,"-",((-A8903+'Lineær programmering opg 4'!$M$8)/'Lineær programmering opg 4'!$K$8)*-1)</f>
        <v>-</v>
      </c>
      <c r="I8903" s="167" t="str">
        <f>IF('Lineær programmering opg 4'!$D$8=0,"-",'Lineær programmering opg 4'!$G$8)</f>
        <v>-</v>
      </c>
      <c r="J8903" s="295">
        <f>A8903*'Lineær programmering opg 4'!$C$11+Datatabel!C8903*'Lineær programmering opg 4'!$D$11</f>
        <v>44669.999999999716</v>
      </c>
      <c r="K8903" s="9">
        <f t="shared" si="697"/>
        <v>0</v>
      </c>
      <c r="L8903" s="9">
        <f t="shared" si="698"/>
        <v>0</v>
      </c>
    </row>
    <row r="8904" spans="1:12" ht="15" x14ac:dyDescent="0.25">
      <c r="A8904" s="167">
        <f t="shared" si="696"/>
        <v>26.376000000023023</v>
      </c>
      <c r="B8904" s="325">
        <f t="shared" si="699"/>
        <v>0.10990000000009593</v>
      </c>
      <c r="C8904" s="167">
        <f t="shared" si="695"/>
        <v>280.21799999998279</v>
      </c>
      <c r="D8904" s="167">
        <f>IF('Lineær programmering opg 4'!$M$4=0,"-",(-A8904+'Lineær programmering opg 4'!$M$4)/'Lineær programmering opg 4'!$K$4*-1)</f>
        <v>427.24799999995395</v>
      </c>
      <c r="E8904" s="167">
        <f>IF('Lineær programmering opg 4'!$M$5=0,"-",(-A8904+'Lineær programmering opg 4'!$M$5)/'Lineær programmering opg 4'!$K$5*-1)</f>
        <v>280.21799999998279</v>
      </c>
      <c r="F8904" s="167" t="str">
        <f>IF('Lineær programmering opg 4'!$E$6=0,"-",(-A8904+'Lineær programmering opg 4'!$M$6)/'Lineær programmering opg 4'!$K$6*-1)</f>
        <v>-</v>
      </c>
      <c r="G8904" s="167" t="str">
        <f>IF('Lineær programmering opg 4'!$D$7=0,"-",((-A8904+'Lineær programmering opg 4'!$M$7)/'Lineær programmering opg 4'!$K$7)*-1)</f>
        <v>-</v>
      </c>
      <c r="H8904" s="167" t="str">
        <f>IF('Lineær programmering opg 4'!$C$8=0,"-",((-A8904+'Lineær programmering opg 4'!$M$8)/'Lineær programmering opg 4'!$K$8)*-1)</f>
        <v>-</v>
      </c>
      <c r="I8904" s="167" t="str">
        <f>IF('Lineær programmering opg 4'!$D$8=0,"-",'Lineær programmering opg 4'!$G$8)</f>
        <v>-</v>
      </c>
      <c r="J8904" s="295">
        <f>A8904*'Lineær programmering opg 4'!$C$11+Datatabel!C8904*'Lineær programmering opg 4'!$D$11</f>
        <v>44670.299999999726</v>
      </c>
      <c r="K8904" s="9">
        <f t="shared" si="697"/>
        <v>0</v>
      </c>
      <c r="L8904" s="9">
        <f t="shared" si="698"/>
        <v>0</v>
      </c>
    </row>
    <row r="8905" spans="1:12" ht="15" x14ac:dyDescent="0.25">
      <c r="A8905" s="167">
        <f t="shared" si="696"/>
        <v>26.352000000023025</v>
      </c>
      <c r="B8905" s="325">
        <f t="shared" si="699"/>
        <v>0.10980000000009593</v>
      </c>
      <c r="C8905" s="167">
        <f t="shared" si="695"/>
        <v>280.23599999998271</v>
      </c>
      <c r="D8905" s="167">
        <f>IF('Lineær programmering opg 4'!$M$4=0,"-",(-A8905+'Lineær programmering opg 4'!$M$4)/'Lineær programmering opg 4'!$K$4*-1)</f>
        <v>427.29599999995395</v>
      </c>
      <c r="E8905" s="167">
        <f>IF('Lineær programmering opg 4'!$M$5=0,"-",(-A8905+'Lineær programmering opg 4'!$M$5)/'Lineær programmering opg 4'!$K$5*-1)</f>
        <v>280.23599999998271</v>
      </c>
      <c r="F8905" s="167" t="str">
        <f>IF('Lineær programmering opg 4'!$E$6=0,"-",(-A8905+'Lineær programmering opg 4'!$M$6)/'Lineær programmering opg 4'!$K$6*-1)</f>
        <v>-</v>
      </c>
      <c r="G8905" s="167" t="str">
        <f>IF('Lineær programmering opg 4'!$D$7=0,"-",((-A8905+'Lineær programmering opg 4'!$M$7)/'Lineær programmering opg 4'!$K$7)*-1)</f>
        <v>-</v>
      </c>
      <c r="H8905" s="167" t="str">
        <f>IF('Lineær programmering opg 4'!$C$8=0,"-",((-A8905+'Lineær programmering opg 4'!$M$8)/'Lineær programmering opg 4'!$K$8)*-1)</f>
        <v>-</v>
      </c>
      <c r="I8905" s="167" t="str">
        <f>IF('Lineær programmering opg 4'!$D$8=0,"-",'Lineær programmering opg 4'!$G$8)</f>
        <v>-</v>
      </c>
      <c r="J8905" s="295">
        <f>A8905*'Lineær programmering opg 4'!$C$11+Datatabel!C8905*'Lineær programmering opg 4'!$D$11</f>
        <v>44670.599999999708</v>
      </c>
      <c r="K8905" s="9">
        <f t="shared" si="697"/>
        <v>0</v>
      </c>
      <c r="L8905" s="9">
        <f t="shared" si="698"/>
        <v>0</v>
      </c>
    </row>
    <row r="8906" spans="1:12" ht="15" x14ac:dyDescent="0.25">
      <c r="A8906" s="167">
        <f t="shared" si="696"/>
        <v>26.328000000023025</v>
      </c>
      <c r="B8906" s="325">
        <f t="shared" si="699"/>
        <v>0.10970000000009593</v>
      </c>
      <c r="C8906" s="167">
        <f t="shared" si="695"/>
        <v>280.25399999998274</v>
      </c>
      <c r="D8906" s="167">
        <f>IF('Lineær programmering opg 4'!$M$4=0,"-",(-A8906+'Lineær programmering opg 4'!$M$4)/'Lineær programmering opg 4'!$K$4*-1)</f>
        <v>427.34399999995395</v>
      </c>
      <c r="E8906" s="167">
        <f>IF('Lineær programmering opg 4'!$M$5=0,"-",(-A8906+'Lineær programmering opg 4'!$M$5)/'Lineær programmering opg 4'!$K$5*-1)</f>
        <v>280.25399999998274</v>
      </c>
      <c r="F8906" s="167" t="str">
        <f>IF('Lineær programmering opg 4'!$E$6=0,"-",(-A8906+'Lineær programmering opg 4'!$M$6)/'Lineær programmering opg 4'!$K$6*-1)</f>
        <v>-</v>
      </c>
      <c r="G8906" s="167" t="str">
        <f>IF('Lineær programmering opg 4'!$D$7=0,"-",((-A8906+'Lineær programmering opg 4'!$M$7)/'Lineær programmering opg 4'!$K$7)*-1)</f>
        <v>-</v>
      </c>
      <c r="H8906" s="167" t="str">
        <f>IF('Lineær programmering opg 4'!$C$8=0,"-",((-A8906+'Lineær programmering opg 4'!$M$8)/'Lineær programmering opg 4'!$K$8)*-1)</f>
        <v>-</v>
      </c>
      <c r="I8906" s="167" t="str">
        <f>IF('Lineær programmering opg 4'!$D$8=0,"-",'Lineær programmering opg 4'!$G$8)</f>
        <v>-</v>
      </c>
      <c r="J8906" s="295">
        <f>A8906*'Lineær programmering opg 4'!$C$11+Datatabel!C8906*'Lineær programmering opg 4'!$D$11</f>
        <v>44670.89999999971</v>
      </c>
      <c r="K8906" s="9">
        <f t="shared" si="697"/>
        <v>0</v>
      </c>
      <c r="L8906" s="9">
        <f t="shared" si="698"/>
        <v>0</v>
      </c>
    </row>
    <row r="8907" spans="1:12" ht="15" x14ac:dyDescent="0.25">
      <c r="A8907" s="167">
        <f t="shared" si="696"/>
        <v>26.304000000023024</v>
      </c>
      <c r="B8907" s="325">
        <f t="shared" si="699"/>
        <v>0.10960000000009593</v>
      </c>
      <c r="C8907" s="167">
        <f t="shared" si="695"/>
        <v>280.27199999998271</v>
      </c>
      <c r="D8907" s="167">
        <f>IF('Lineær programmering opg 4'!$M$4=0,"-",(-A8907+'Lineær programmering opg 4'!$M$4)/'Lineær programmering opg 4'!$K$4*-1)</f>
        <v>427.39199999995395</v>
      </c>
      <c r="E8907" s="167">
        <f>IF('Lineær programmering opg 4'!$M$5=0,"-",(-A8907+'Lineær programmering opg 4'!$M$5)/'Lineær programmering opg 4'!$K$5*-1)</f>
        <v>280.27199999998271</v>
      </c>
      <c r="F8907" s="167" t="str">
        <f>IF('Lineær programmering opg 4'!$E$6=0,"-",(-A8907+'Lineær programmering opg 4'!$M$6)/'Lineær programmering opg 4'!$K$6*-1)</f>
        <v>-</v>
      </c>
      <c r="G8907" s="167" t="str">
        <f>IF('Lineær programmering opg 4'!$D$7=0,"-",((-A8907+'Lineær programmering opg 4'!$M$7)/'Lineær programmering opg 4'!$K$7)*-1)</f>
        <v>-</v>
      </c>
      <c r="H8907" s="167" t="str">
        <f>IF('Lineær programmering opg 4'!$C$8=0,"-",((-A8907+'Lineær programmering opg 4'!$M$8)/'Lineær programmering opg 4'!$K$8)*-1)</f>
        <v>-</v>
      </c>
      <c r="I8907" s="167" t="str">
        <f>IF('Lineær programmering opg 4'!$D$8=0,"-",'Lineær programmering opg 4'!$G$8)</f>
        <v>-</v>
      </c>
      <c r="J8907" s="295">
        <f>A8907*'Lineær programmering opg 4'!$C$11+Datatabel!C8907*'Lineær programmering opg 4'!$D$11</f>
        <v>44671.199999999706</v>
      </c>
      <c r="K8907" s="9">
        <f t="shared" si="697"/>
        <v>0</v>
      </c>
      <c r="L8907" s="9">
        <f t="shared" si="698"/>
        <v>0</v>
      </c>
    </row>
    <row r="8908" spans="1:12" ht="15" x14ac:dyDescent="0.25">
      <c r="A8908" s="167">
        <f t="shared" si="696"/>
        <v>26.280000000023023</v>
      </c>
      <c r="B8908" s="325">
        <f t="shared" si="699"/>
        <v>0.10950000000009592</v>
      </c>
      <c r="C8908" s="167">
        <f t="shared" si="695"/>
        <v>280.28999999998274</v>
      </c>
      <c r="D8908" s="167">
        <f>IF('Lineær programmering opg 4'!$M$4=0,"-",(-A8908+'Lineær programmering opg 4'!$M$4)/'Lineær programmering opg 4'!$K$4*-1)</f>
        <v>427.43999999995395</v>
      </c>
      <c r="E8908" s="167">
        <f>IF('Lineær programmering opg 4'!$M$5=0,"-",(-A8908+'Lineær programmering opg 4'!$M$5)/'Lineær programmering opg 4'!$K$5*-1)</f>
        <v>280.28999999998274</v>
      </c>
      <c r="F8908" s="167" t="str">
        <f>IF('Lineær programmering opg 4'!$E$6=0,"-",(-A8908+'Lineær programmering opg 4'!$M$6)/'Lineær programmering opg 4'!$K$6*-1)</f>
        <v>-</v>
      </c>
      <c r="G8908" s="167" t="str">
        <f>IF('Lineær programmering opg 4'!$D$7=0,"-",((-A8908+'Lineær programmering opg 4'!$M$7)/'Lineær programmering opg 4'!$K$7)*-1)</f>
        <v>-</v>
      </c>
      <c r="H8908" s="167" t="str">
        <f>IF('Lineær programmering opg 4'!$C$8=0,"-",((-A8908+'Lineær programmering opg 4'!$M$8)/'Lineær programmering opg 4'!$K$8)*-1)</f>
        <v>-</v>
      </c>
      <c r="I8908" s="167" t="str">
        <f>IF('Lineær programmering opg 4'!$D$8=0,"-",'Lineær programmering opg 4'!$G$8)</f>
        <v>-</v>
      </c>
      <c r="J8908" s="295">
        <f>A8908*'Lineær programmering opg 4'!$C$11+Datatabel!C8908*'Lineær programmering opg 4'!$D$11</f>
        <v>44671.499999999709</v>
      </c>
      <c r="K8908" s="9">
        <f t="shared" si="697"/>
        <v>0</v>
      </c>
      <c r="L8908" s="9">
        <f t="shared" si="698"/>
        <v>0</v>
      </c>
    </row>
    <row r="8909" spans="1:12" ht="15" x14ac:dyDescent="0.25">
      <c r="A8909" s="167">
        <f t="shared" si="696"/>
        <v>26.256000000023022</v>
      </c>
      <c r="B8909" s="325">
        <f t="shared" si="699"/>
        <v>0.10940000000009592</v>
      </c>
      <c r="C8909" s="167">
        <f t="shared" si="695"/>
        <v>280.30799999998271</v>
      </c>
      <c r="D8909" s="167">
        <f>IF('Lineær programmering opg 4'!$M$4=0,"-",(-A8909+'Lineær programmering opg 4'!$M$4)/'Lineær programmering opg 4'!$K$4*-1)</f>
        <v>427.48799999995396</v>
      </c>
      <c r="E8909" s="167">
        <f>IF('Lineær programmering opg 4'!$M$5=0,"-",(-A8909+'Lineær programmering opg 4'!$M$5)/'Lineær programmering opg 4'!$K$5*-1)</f>
        <v>280.30799999998271</v>
      </c>
      <c r="F8909" s="167" t="str">
        <f>IF('Lineær programmering opg 4'!$E$6=0,"-",(-A8909+'Lineær programmering opg 4'!$M$6)/'Lineær programmering opg 4'!$K$6*-1)</f>
        <v>-</v>
      </c>
      <c r="G8909" s="167" t="str">
        <f>IF('Lineær programmering opg 4'!$D$7=0,"-",((-A8909+'Lineær programmering opg 4'!$M$7)/'Lineær programmering opg 4'!$K$7)*-1)</f>
        <v>-</v>
      </c>
      <c r="H8909" s="167" t="str">
        <f>IF('Lineær programmering opg 4'!$C$8=0,"-",((-A8909+'Lineær programmering opg 4'!$M$8)/'Lineær programmering opg 4'!$K$8)*-1)</f>
        <v>-</v>
      </c>
      <c r="I8909" s="167" t="str">
        <f>IF('Lineær programmering opg 4'!$D$8=0,"-",'Lineær programmering opg 4'!$G$8)</f>
        <v>-</v>
      </c>
      <c r="J8909" s="295">
        <f>A8909*'Lineær programmering opg 4'!$C$11+Datatabel!C8909*'Lineær programmering opg 4'!$D$11</f>
        <v>44671.799999999712</v>
      </c>
      <c r="K8909" s="9">
        <f t="shared" si="697"/>
        <v>0</v>
      </c>
      <c r="L8909" s="9">
        <f t="shared" si="698"/>
        <v>0</v>
      </c>
    </row>
    <row r="8910" spans="1:12" ht="15" x14ac:dyDescent="0.25">
      <c r="A8910" s="167">
        <f t="shared" si="696"/>
        <v>26.232000000023021</v>
      </c>
      <c r="B8910" s="325">
        <f t="shared" si="699"/>
        <v>0.10930000000009592</v>
      </c>
      <c r="C8910" s="167">
        <f t="shared" si="695"/>
        <v>280.32599999998274</v>
      </c>
      <c r="D8910" s="167">
        <f>IF('Lineær programmering opg 4'!$M$4=0,"-",(-A8910+'Lineær programmering opg 4'!$M$4)/'Lineær programmering opg 4'!$K$4*-1)</f>
        <v>427.53599999995396</v>
      </c>
      <c r="E8910" s="167">
        <f>IF('Lineær programmering opg 4'!$M$5=0,"-",(-A8910+'Lineær programmering opg 4'!$M$5)/'Lineær programmering opg 4'!$K$5*-1)</f>
        <v>280.32599999998274</v>
      </c>
      <c r="F8910" s="167" t="str">
        <f>IF('Lineær programmering opg 4'!$E$6=0,"-",(-A8910+'Lineær programmering opg 4'!$M$6)/'Lineær programmering opg 4'!$K$6*-1)</f>
        <v>-</v>
      </c>
      <c r="G8910" s="167" t="str">
        <f>IF('Lineær programmering opg 4'!$D$7=0,"-",((-A8910+'Lineær programmering opg 4'!$M$7)/'Lineær programmering opg 4'!$K$7)*-1)</f>
        <v>-</v>
      </c>
      <c r="H8910" s="167" t="str">
        <f>IF('Lineær programmering opg 4'!$C$8=0,"-",((-A8910+'Lineær programmering opg 4'!$M$8)/'Lineær programmering opg 4'!$K$8)*-1)</f>
        <v>-</v>
      </c>
      <c r="I8910" s="167" t="str">
        <f>IF('Lineær programmering opg 4'!$D$8=0,"-",'Lineær programmering opg 4'!$G$8)</f>
        <v>-</v>
      </c>
      <c r="J8910" s="295">
        <f>A8910*'Lineær programmering opg 4'!$C$11+Datatabel!C8910*'Lineær programmering opg 4'!$D$11</f>
        <v>44672.099999999715</v>
      </c>
      <c r="K8910" s="9">
        <f t="shared" si="697"/>
        <v>0</v>
      </c>
      <c r="L8910" s="9">
        <f t="shared" si="698"/>
        <v>0</v>
      </c>
    </row>
    <row r="8911" spans="1:12" ht="15" x14ac:dyDescent="0.25">
      <c r="A8911" s="167">
        <f t="shared" si="696"/>
        <v>26.20800000002302</v>
      </c>
      <c r="B8911" s="325">
        <f t="shared" si="699"/>
        <v>0.10920000000009591</v>
      </c>
      <c r="C8911" s="167">
        <f t="shared" si="695"/>
        <v>280.34399999998271</v>
      </c>
      <c r="D8911" s="167">
        <f>IF('Lineær programmering opg 4'!$M$4=0,"-",(-A8911+'Lineær programmering opg 4'!$M$4)/'Lineær programmering opg 4'!$K$4*-1)</f>
        <v>427.58399999995396</v>
      </c>
      <c r="E8911" s="167">
        <f>IF('Lineær programmering opg 4'!$M$5=0,"-",(-A8911+'Lineær programmering opg 4'!$M$5)/'Lineær programmering opg 4'!$K$5*-1)</f>
        <v>280.34399999998271</v>
      </c>
      <c r="F8911" s="167" t="str">
        <f>IF('Lineær programmering opg 4'!$E$6=0,"-",(-A8911+'Lineær programmering opg 4'!$M$6)/'Lineær programmering opg 4'!$K$6*-1)</f>
        <v>-</v>
      </c>
      <c r="G8911" s="167" t="str">
        <f>IF('Lineær programmering opg 4'!$D$7=0,"-",((-A8911+'Lineær programmering opg 4'!$M$7)/'Lineær programmering opg 4'!$K$7)*-1)</f>
        <v>-</v>
      </c>
      <c r="H8911" s="167" t="str">
        <f>IF('Lineær programmering opg 4'!$C$8=0,"-",((-A8911+'Lineær programmering opg 4'!$M$8)/'Lineær programmering opg 4'!$K$8)*-1)</f>
        <v>-</v>
      </c>
      <c r="I8911" s="167" t="str">
        <f>IF('Lineær programmering opg 4'!$D$8=0,"-",'Lineær programmering opg 4'!$G$8)</f>
        <v>-</v>
      </c>
      <c r="J8911" s="295">
        <f>A8911*'Lineær programmering opg 4'!$C$11+Datatabel!C8911*'Lineær programmering opg 4'!$D$11</f>
        <v>44672.39999999971</v>
      </c>
      <c r="K8911" s="9">
        <f t="shared" si="697"/>
        <v>0</v>
      </c>
      <c r="L8911" s="9">
        <f t="shared" si="698"/>
        <v>0</v>
      </c>
    </row>
    <row r="8912" spans="1:12" ht="15" x14ac:dyDescent="0.25">
      <c r="A8912" s="167">
        <f t="shared" si="696"/>
        <v>26.184000000023019</v>
      </c>
      <c r="B8912" s="325">
        <f t="shared" si="699"/>
        <v>0.10910000000009591</v>
      </c>
      <c r="C8912" s="167">
        <f t="shared" si="695"/>
        <v>280.36199999998274</v>
      </c>
      <c r="D8912" s="167">
        <f>IF('Lineær programmering opg 4'!$M$4=0,"-",(-A8912+'Lineær programmering opg 4'!$M$4)/'Lineær programmering opg 4'!$K$4*-1)</f>
        <v>427.63199999995396</v>
      </c>
      <c r="E8912" s="167">
        <f>IF('Lineær programmering opg 4'!$M$5=0,"-",(-A8912+'Lineær programmering opg 4'!$M$5)/'Lineær programmering opg 4'!$K$5*-1)</f>
        <v>280.36199999998274</v>
      </c>
      <c r="F8912" s="167" t="str">
        <f>IF('Lineær programmering opg 4'!$E$6=0,"-",(-A8912+'Lineær programmering opg 4'!$M$6)/'Lineær programmering opg 4'!$K$6*-1)</f>
        <v>-</v>
      </c>
      <c r="G8912" s="167" t="str">
        <f>IF('Lineær programmering opg 4'!$D$7=0,"-",((-A8912+'Lineær programmering opg 4'!$M$7)/'Lineær programmering opg 4'!$K$7)*-1)</f>
        <v>-</v>
      </c>
      <c r="H8912" s="167" t="str">
        <f>IF('Lineær programmering opg 4'!$C$8=0,"-",((-A8912+'Lineær programmering opg 4'!$M$8)/'Lineær programmering opg 4'!$K$8)*-1)</f>
        <v>-</v>
      </c>
      <c r="I8912" s="167" t="str">
        <f>IF('Lineær programmering opg 4'!$D$8=0,"-",'Lineær programmering opg 4'!$G$8)</f>
        <v>-</v>
      </c>
      <c r="J8912" s="295">
        <f>A8912*'Lineær programmering opg 4'!$C$11+Datatabel!C8912*'Lineær programmering opg 4'!$D$11</f>
        <v>44672.699999999713</v>
      </c>
      <c r="K8912" s="9">
        <f t="shared" si="697"/>
        <v>0</v>
      </c>
      <c r="L8912" s="9">
        <f t="shared" si="698"/>
        <v>0</v>
      </c>
    </row>
    <row r="8913" spans="1:12" ht="15" x14ac:dyDescent="0.25">
      <c r="A8913" s="167">
        <f t="shared" si="696"/>
        <v>26.160000000023018</v>
      </c>
      <c r="B8913" s="325">
        <f t="shared" si="699"/>
        <v>0.10900000000009591</v>
      </c>
      <c r="C8913" s="167">
        <f t="shared" si="695"/>
        <v>280.37999999998272</v>
      </c>
      <c r="D8913" s="167">
        <f>IF('Lineær programmering opg 4'!$M$4=0,"-",(-A8913+'Lineær programmering opg 4'!$M$4)/'Lineær programmering opg 4'!$K$4*-1)</f>
        <v>427.67999999995396</v>
      </c>
      <c r="E8913" s="167">
        <f>IF('Lineær programmering opg 4'!$M$5=0,"-",(-A8913+'Lineær programmering opg 4'!$M$5)/'Lineær programmering opg 4'!$K$5*-1)</f>
        <v>280.37999999998272</v>
      </c>
      <c r="F8913" s="167" t="str">
        <f>IF('Lineær programmering opg 4'!$E$6=0,"-",(-A8913+'Lineær programmering opg 4'!$M$6)/'Lineær programmering opg 4'!$K$6*-1)</f>
        <v>-</v>
      </c>
      <c r="G8913" s="167" t="str">
        <f>IF('Lineær programmering opg 4'!$D$7=0,"-",((-A8913+'Lineær programmering opg 4'!$M$7)/'Lineær programmering opg 4'!$K$7)*-1)</f>
        <v>-</v>
      </c>
      <c r="H8913" s="167" t="str">
        <f>IF('Lineær programmering opg 4'!$C$8=0,"-",((-A8913+'Lineær programmering opg 4'!$M$8)/'Lineær programmering opg 4'!$K$8)*-1)</f>
        <v>-</v>
      </c>
      <c r="I8913" s="167" t="str">
        <f>IF('Lineær programmering opg 4'!$D$8=0,"-",'Lineær programmering opg 4'!$G$8)</f>
        <v>-</v>
      </c>
      <c r="J8913" s="295">
        <f>A8913*'Lineær programmering opg 4'!$C$11+Datatabel!C8913*'Lineær programmering opg 4'!$D$11</f>
        <v>44672.999999999709</v>
      </c>
      <c r="K8913" s="9">
        <f t="shared" si="697"/>
        <v>0</v>
      </c>
      <c r="L8913" s="9">
        <f t="shared" si="698"/>
        <v>0</v>
      </c>
    </row>
    <row r="8914" spans="1:12" ht="15" x14ac:dyDescent="0.25">
      <c r="A8914" s="167">
        <f t="shared" si="696"/>
        <v>26.136000000023017</v>
      </c>
      <c r="B8914" s="325">
        <f t="shared" si="699"/>
        <v>0.10890000000009591</v>
      </c>
      <c r="C8914" s="167">
        <f t="shared" si="695"/>
        <v>280.39799999998274</v>
      </c>
      <c r="D8914" s="167">
        <f>IF('Lineær programmering opg 4'!$M$4=0,"-",(-A8914+'Lineær programmering opg 4'!$M$4)/'Lineær programmering opg 4'!$K$4*-1)</f>
        <v>427.72799999995397</v>
      </c>
      <c r="E8914" s="167">
        <f>IF('Lineær programmering opg 4'!$M$5=0,"-",(-A8914+'Lineær programmering opg 4'!$M$5)/'Lineær programmering opg 4'!$K$5*-1)</f>
        <v>280.39799999998274</v>
      </c>
      <c r="F8914" s="167" t="str">
        <f>IF('Lineær programmering opg 4'!$E$6=0,"-",(-A8914+'Lineær programmering opg 4'!$M$6)/'Lineær programmering opg 4'!$K$6*-1)</f>
        <v>-</v>
      </c>
      <c r="G8914" s="167" t="str">
        <f>IF('Lineær programmering opg 4'!$D$7=0,"-",((-A8914+'Lineær programmering opg 4'!$M$7)/'Lineær programmering opg 4'!$K$7)*-1)</f>
        <v>-</v>
      </c>
      <c r="H8914" s="167" t="str">
        <f>IF('Lineær programmering opg 4'!$C$8=0,"-",((-A8914+'Lineær programmering opg 4'!$M$8)/'Lineær programmering opg 4'!$K$8)*-1)</f>
        <v>-</v>
      </c>
      <c r="I8914" s="167" t="str">
        <f>IF('Lineær programmering opg 4'!$D$8=0,"-",'Lineær programmering opg 4'!$G$8)</f>
        <v>-</v>
      </c>
      <c r="J8914" s="295">
        <f>A8914*'Lineær programmering opg 4'!$C$11+Datatabel!C8914*'Lineær programmering opg 4'!$D$11</f>
        <v>44673.299999999719</v>
      </c>
      <c r="K8914" s="9">
        <f t="shared" si="697"/>
        <v>0</v>
      </c>
      <c r="L8914" s="9">
        <f t="shared" si="698"/>
        <v>0</v>
      </c>
    </row>
    <row r="8915" spans="1:12" ht="15" x14ac:dyDescent="0.25">
      <c r="A8915" s="167">
        <f t="shared" si="696"/>
        <v>26.112000000023016</v>
      </c>
      <c r="B8915" s="325">
        <f t="shared" si="699"/>
        <v>0.1088000000000959</v>
      </c>
      <c r="C8915" s="167">
        <f t="shared" si="695"/>
        <v>280.41599999998272</v>
      </c>
      <c r="D8915" s="167">
        <f>IF('Lineær programmering opg 4'!$M$4=0,"-",(-A8915+'Lineær programmering opg 4'!$M$4)/'Lineær programmering opg 4'!$K$4*-1)</f>
        <v>427.77599999995397</v>
      </c>
      <c r="E8915" s="167">
        <f>IF('Lineær programmering opg 4'!$M$5=0,"-",(-A8915+'Lineær programmering opg 4'!$M$5)/'Lineær programmering opg 4'!$K$5*-1)</f>
        <v>280.41599999998272</v>
      </c>
      <c r="F8915" s="167" t="str">
        <f>IF('Lineær programmering opg 4'!$E$6=0,"-",(-A8915+'Lineær programmering opg 4'!$M$6)/'Lineær programmering opg 4'!$K$6*-1)</f>
        <v>-</v>
      </c>
      <c r="G8915" s="167" t="str">
        <f>IF('Lineær programmering opg 4'!$D$7=0,"-",((-A8915+'Lineær programmering opg 4'!$M$7)/'Lineær programmering opg 4'!$K$7)*-1)</f>
        <v>-</v>
      </c>
      <c r="H8915" s="167" t="str">
        <f>IF('Lineær programmering opg 4'!$C$8=0,"-",((-A8915+'Lineær programmering opg 4'!$M$8)/'Lineær programmering opg 4'!$K$8)*-1)</f>
        <v>-</v>
      </c>
      <c r="I8915" s="167" t="str">
        <f>IF('Lineær programmering opg 4'!$D$8=0,"-",'Lineær programmering opg 4'!$G$8)</f>
        <v>-</v>
      </c>
      <c r="J8915" s="295">
        <f>A8915*'Lineær programmering opg 4'!$C$11+Datatabel!C8915*'Lineær programmering opg 4'!$D$11</f>
        <v>44673.599999999708</v>
      </c>
      <c r="K8915" s="9">
        <f t="shared" si="697"/>
        <v>0</v>
      </c>
      <c r="L8915" s="9">
        <f t="shared" si="698"/>
        <v>0</v>
      </c>
    </row>
    <row r="8916" spans="1:12" ht="15" x14ac:dyDescent="0.25">
      <c r="A8916" s="167">
        <f t="shared" si="696"/>
        <v>26.088000000023015</v>
      </c>
      <c r="B8916" s="325">
        <f t="shared" si="699"/>
        <v>0.1087000000000959</v>
      </c>
      <c r="C8916" s="167">
        <f t="shared" si="695"/>
        <v>280.43399999998275</v>
      </c>
      <c r="D8916" s="167">
        <f>IF('Lineær programmering opg 4'!$M$4=0,"-",(-A8916+'Lineær programmering opg 4'!$M$4)/'Lineær programmering opg 4'!$K$4*-1)</f>
        <v>427.82399999995397</v>
      </c>
      <c r="E8916" s="167">
        <f>IF('Lineær programmering opg 4'!$M$5=0,"-",(-A8916+'Lineær programmering opg 4'!$M$5)/'Lineær programmering opg 4'!$K$5*-1)</f>
        <v>280.43399999998275</v>
      </c>
      <c r="F8916" s="167" t="str">
        <f>IF('Lineær programmering opg 4'!$E$6=0,"-",(-A8916+'Lineær programmering opg 4'!$M$6)/'Lineær programmering opg 4'!$K$6*-1)</f>
        <v>-</v>
      </c>
      <c r="G8916" s="167" t="str">
        <f>IF('Lineær programmering opg 4'!$D$7=0,"-",((-A8916+'Lineær programmering opg 4'!$M$7)/'Lineær programmering opg 4'!$K$7)*-1)</f>
        <v>-</v>
      </c>
      <c r="H8916" s="167" t="str">
        <f>IF('Lineær programmering opg 4'!$C$8=0,"-",((-A8916+'Lineær programmering opg 4'!$M$8)/'Lineær programmering opg 4'!$K$8)*-1)</f>
        <v>-</v>
      </c>
      <c r="I8916" s="167" t="str">
        <f>IF('Lineær programmering opg 4'!$D$8=0,"-",'Lineær programmering opg 4'!$G$8)</f>
        <v>-</v>
      </c>
      <c r="J8916" s="295">
        <f>A8916*'Lineær programmering opg 4'!$C$11+Datatabel!C8916*'Lineær programmering opg 4'!$D$11</f>
        <v>44673.89999999971</v>
      </c>
      <c r="K8916" s="9">
        <f t="shared" si="697"/>
        <v>0</v>
      </c>
      <c r="L8916" s="9">
        <f t="shared" si="698"/>
        <v>0</v>
      </c>
    </row>
    <row r="8917" spans="1:12" ht="15" x14ac:dyDescent="0.25">
      <c r="A8917" s="167">
        <f t="shared" si="696"/>
        <v>26.064000000023015</v>
      </c>
      <c r="B8917" s="325">
        <f t="shared" si="699"/>
        <v>0.1086000000000959</v>
      </c>
      <c r="C8917" s="167">
        <f t="shared" si="695"/>
        <v>280.45199999998272</v>
      </c>
      <c r="D8917" s="167">
        <f>IF('Lineær programmering opg 4'!$M$4=0,"-",(-A8917+'Lineær programmering opg 4'!$M$4)/'Lineær programmering opg 4'!$K$4*-1)</f>
        <v>427.87199999995397</v>
      </c>
      <c r="E8917" s="167">
        <f>IF('Lineær programmering opg 4'!$M$5=0,"-",(-A8917+'Lineær programmering opg 4'!$M$5)/'Lineær programmering opg 4'!$K$5*-1)</f>
        <v>280.45199999998272</v>
      </c>
      <c r="F8917" s="167" t="str">
        <f>IF('Lineær programmering opg 4'!$E$6=0,"-",(-A8917+'Lineær programmering opg 4'!$M$6)/'Lineær programmering opg 4'!$K$6*-1)</f>
        <v>-</v>
      </c>
      <c r="G8917" s="167" t="str">
        <f>IF('Lineær programmering opg 4'!$D$7=0,"-",((-A8917+'Lineær programmering opg 4'!$M$7)/'Lineær programmering opg 4'!$K$7)*-1)</f>
        <v>-</v>
      </c>
      <c r="H8917" s="167" t="str">
        <f>IF('Lineær programmering opg 4'!$C$8=0,"-",((-A8917+'Lineær programmering opg 4'!$M$8)/'Lineær programmering opg 4'!$K$8)*-1)</f>
        <v>-</v>
      </c>
      <c r="I8917" s="167" t="str">
        <f>IF('Lineær programmering opg 4'!$D$8=0,"-",'Lineær programmering opg 4'!$G$8)</f>
        <v>-</v>
      </c>
      <c r="J8917" s="295">
        <f>A8917*'Lineær programmering opg 4'!$C$11+Datatabel!C8917*'Lineær programmering opg 4'!$D$11</f>
        <v>44674.199999999706</v>
      </c>
      <c r="K8917" s="9">
        <f t="shared" si="697"/>
        <v>0</v>
      </c>
      <c r="L8917" s="9">
        <f t="shared" si="698"/>
        <v>0</v>
      </c>
    </row>
    <row r="8918" spans="1:12" ht="15" x14ac:dyDescent="0.25">
      <c r="A8918" s="167">
        <f t="shared" si="696"/>
        <v>26.040000000023014</v>
      </c>
      <c r="B8918" s="325">
        <f t="shared" si="699"/>
        <v>0.10850000000009589</v>
      </c>
      <c r="C8918" s="167">
        <f t="shared" si="695"/>
        <v>280.46999999998275</v>
      </c>
      <c r="D8918" s="167">
        <f>IF('Lineær programmering opg 4'!$M$4=0,"-",(-A8918+'Lineær programmering opg 4'!$M$4)/'Lineær programmering opg 4'!$K$4*-1)</f>
        <v>427.91999999995397</v>
      </c>
      <c r="E8918" s="167">
        <f>IF('Lineær programmering opg 4'!$M$5=0,"-",(-A8918+'Lineær programmering opg 4'!$M$5)/'Lineær programmering opg 4'!$K$5*-1)</f>
        <v>280.46999999998275</v>
      </c>
      <c r="F8918" s="167" t="str">
        <f>IF('Lineær programmering opg 4'!$E$6=0,"-",(-A8918+'Lineær programmering opg 4'!$M$6)/'Lineær programmering opg 4'!$K$6*-1)</f>
        <v>-</v>
      </c>
      <c r="G8918" s="167" t="str">
        <f>IF('Lineær programmering opg 4'!$D$7=0,"-",((-A8918+'Lineær programmering opg 4'!$M$7)/'Lineær programmering opg 4'!$K$7)*-1)</f>
        <v>-</v>
      </c>
      <c r="H8918" s="167" t="str">
        <f>IF('Lineær programmering opg 4'!$C$8=0,"-",((-A8918+'Lineær programmering opg 4'!$M$8)/'Lineær programmering opg 4'!$K$8)*-1)</f>
        <v>-</v>
      </c>
      <c r="I8918" s="167" t="str">
        <f>IF('Lineær programmering opg 4'!$D$8=0,"-",'Lineær programmering opg 4'!$G$8)</f>
        <v>-</v>
      </c>
      <c r="J8918" s="295">
        <f>A8918*'Lineær programmering opg 4'!$C$11+Datatabel!C8918*'Lineær programmering opg 4'!$D$11</f>
        <v>44674.499999999709</v>
      </c>
      <c r="K8918" s="9">
        <f t="shared" si="697"/>
        <v>0</v>
      </c>
      <c r="L8918" s="9">
        <f t="shared" si="698"/>
        <v>0</v>
      </c>
    </row>
    <row r="8919" spans="1:12" ht="15" x14ac:dyDescent="0.25">
      <c r="A8919" s="167">
        <f t="shared" si="696"/>
        <v>26.016000000023013</v>
      </c>
      <c r="B8919" s="325">
        <f t="shared" si="699"/>
        <v>0.10840000000009589</v>
      </c>
      <c r="C8919" s="167">
        <f t="shared" si="695"/>
        <v>280.48799999998272</v>
      </c>
      <c r="D8919" s="167">
        <f>IF('Lineær programmering opg 4'!$M$4=0,"-",(-A8919+'Lineær programmering opg 4'!$M$4)/'Lineær programmering opg 4'!$K$4*-1)</f>
        <v>427.96799999995397</v>
      </c>
      <c r="E8919" s="167">
        <f>IF('Lineær programmering opg 4'!$M$5=0,"-",(-A8919+'Lineær programmering opg 4'!$M$5)/'Lineær programmering opg 4'!$K$5*-1)</f>
        <v>280.48799999998272</v>
      </c>
      <c r="F8919" s="167" t="str">
        <f>IF('Lineær programmering opg 4'!$E$6=0,"-",(-A8919+'Lineær programmering opg 4'!$M$6)/'Lineær programmering opg 4'!$K$6*-1)</f>
        <v>-</v>
      </c>
      <c r="G8919" s="167" t="str">
        <f>IF('Lineær programmering opg 4'!$D$7=0,"-",((-A8919+'Lineær programmering opg 4'!$M$7)/'Lineær programmering opg 4'!$K$7)*-1)</f>
        <v>-</v>
      </c>
      <c r="H8919" s="167" t="str">
        <f>IF('Lineær programmering opg 4'!$C$8=0,"-",((-A8919+'Lineær programmering opg 4'!$M$8)/'Lineær programmering opg 4'!$K$8)*-1)</f>
        <v>-</v>
      </c>
      <c r="I8919" s="167" t="str">
        <f>IF('Lineær programmering opg 4'!$D$8=0,"-",'Lineær programmering opg 4'!$G$8)</f>
        <v>-</v>
      </c>
      <c r="J8919" s="295">
        <f>A8919*'Lineær programmering opg 4'!$C$11+Datatabel!C8919*'Lineær programmering opg 4'!$D$11</f>
        <v>44674.799999999712</v>
      </c>
      <c r="K8919" s="9">
        <f t="shared" si="697"/>
        <v>0</v>
      </c>
      <c r="L8919" s="9">
        <f t="shared" si="698"/>
        <v>0</v>
      </c>
    </row>
    <row r="8920" spans="1:12" ht="15" x14ac:dyDescent="0.25">
      <c r="A8920" s="167">
        <f t="shared" si="696"/>
        <v>25.992000000023012</v>
      </c>
      <c r="B8920" s="325">
        <f t="shared" si="699"/>
        <v>0.10830000000009589</v>
      </c>
      <c r="C8920" s="167">
        <f t="shared" si="695"/>
        <v>280.50599999998275</v>
      </c>
      <c r="D8920" s="167">
        <f>IF('Lineær programmering opg 4'!$M$4=0,"-",(-A8920+'Lineær programmering opg 4'!$M$4)/'Lineær programmering opg 4'!$K$4*-1)</f>
        <v>428.01599999995398</v>
      </c>
      <c r="E8920" s="167">
        <f>IF('Lineær programmering opg 4'!$M$5=0,"-",(-A8920+'Lineær programmering opg 4'!$M$5)/'Lineær programmering opg 4'!$K$5*-1)</f>
        <v>280.50599999998275</v>
      </c>
      <c r="F8920" s="167" t="str">
        <f>IF('Lineær programmering opg 4'!$E$6=0,"-",(-A8920+'Lineær programmering opg 4'!$M$6)/'Lineær programmering opg 4'!$K$6*-1)</f>
        <v>-</v>
      </c>
      <c r="G8920" s="167" t="str">
        <f>IF('Lineær programmering opg 4'!$D$7=0,"-",((-A8920+'Lineær programmering opg 4'!$M$7)/'Lineær programmering opg 4'!$K$7)*-1)</f>
        <v>-</v>
      </c>
      <c r="H8920" s="167" t="str">
        <f>IF('Lineær programmering opg 4'!$C$8=0,"-",((-A8920+'Lineær programmering opg 4'!$M$8)/'Lineær programmering opg 4'!$K$8)*-1)</f>
        <v>-</v>
      </c>
      <c r="I8920" s="167" t="str">
        <f>IF('Lineær programmering opg 4'!$D$8=0,"-",'Lineær programmering opg 4'!$G$8)</f>
        <v>-</v>
      </c>
      <c r="J8920" s="295">
        <f>A8920*'Lineær programmering opg 4'!$C$11+Datatabel!C8920*'Lineær programmering opg 4'!$D$11</f>
        <v>44675.099999999715</v>
      </c>
      <c r="K8920" s="9">
        <f t="shared" si="697"/>
        <v>0</v>
      </c>
      <c r="L8920" s="9">
        <f t="shared" si="698"/>
        <v>0</v>
      </c>
    </row>
    <row r="8921" spans="1:12" ht="15" x14ac:dyDescent="0.25">
      <c r="A8921" s="167">
        <f t="shared" si="696"/>
        <v>25.968000000023011</v>
      </c>
      <c r="B8921" s="325">
        <f t="shared" si="699"/>
        <v>0.10820000000009589</v>
      </c>
      <c r="C8921" s="167">
        <f t="shared" si="695"/>
        <v>280.52399999998272</v>
      </c>
      <c r="D8921" s="167">
        <f>IF('Lineær programmering opg 4'!$M$4=0,"-",(-A8921+'Lineær programmering opg 4'!$M$4)/'Lineær programmering opg 4'!$K$4*-1)</f>
        <v>428.06399999995398</v>
      </c>
      <c r="E8921" s="167">
        <f>IF('Lineær programmering opg 4'!$M$5=0,"-",(-A8921+'Lineær programmering opg 4'!$M$5)/'Lineær programmering opg 4'!$K$5*-1)</f>
        <v>280.52399999998272</v>
      </c>
      <c r="F8921" s="167" t="str">
        <f>IF('Lineær programmering opg 4'!$E$6=0,"-",(-A8921+'Lineær programmering opg 4'!$M$6)/'Lineær programmering opg 4'!$K$6*-1)</f>
        <v>-</v>
      </c>
      <c r="G8921" s="167" t="str">
        <f>IF('Lineær programmering opg 4'!$D$7=0,"-",((-A8921+'Lineær programmering opg 4'!$M$7)/'Lineær programmering opg 4'!$K$7)*-1)</f>
        <v>-</v>
      </c>
      <c r="H8921" s="167" t="str">
        <f>IF('Lineær programmering opg 4'!$C$8=0,"-",((-A8921+'Lineær programmering opg 4'!$M$8)/'Lineær programmering opg 4'!$K$8)*-1)</f>
        <v>-</v>
      </c>
      <c r="I8921" s="167" t="str">
        <f>IF('Lineær programmering opg 4'!$D$8=0,"-",'Lineær programmering opg 4'!$G$8)</f>
        <v>-</v>
      </c>
      <c r="J8921" s="295">
        <f>A8921*'Lineær programmering opg 4'!$C$11+Datatabel!C8921*'Lineær programmering opg 4'!$D$11</f>
        <v>44675.39999999971</v>
      </c>
      <c r="K8921" s="9">
        <f t="shared" si="697"/>
        <v>0</v>
      </c>
      <c r="L8921" s="9">
        <f t="shared" si="698"/>
        <v>0</v>
      </c>
    </row>
    <row r="8922" spans="1:12" ht="15" x14ac:dyDescent="0.25">
      <c r="A8922" s="167">
        <f t="shared" si="696"/>
        <v>25.944000000023014</v>
      </c>
      <c r="B8922" s="325">
        <f t="shared" si="699"/>
        <v>0.10810000000009588</v>
      </c>
      <c r="C8922" s="167">
        <f t="shared" si="695"/>
        <v>280.54199999998275</v>
      </c>
      <c r="D8922" s="167">
        <f>IF('Lineær programmering opg 4'!$M$4=0,"-",(-A8922+'Lineær programmering opg 4'!$M$4)/'Lineær programmering opg 4'!$K$4*-1)</f>
        <v>428.11199999995398</v>
      </c>
      <c r="E8922" s="167">
        <f>IF('Lineær programmering opg 4'!$M$5=0,"-",(-A8922+'Lineær programmering opg 4'!$M$5)/'Lineær programmering opg 4'!$K$5*-1)</f>
        <v>280.54199999998275</v>
      </c>
      <c r="F8922" s="167" t="str">
        <f>IF('Lineær programmering opg 4'!$E$6=0,"-",(-A8922+'Lineær programmering opg 4'!$M$6)/'Lineær programmering opg 4'!$K$6*-1)</f>
        <v>-</v>
      </c>
      <c r="G8922" s="167" t="str">
        <f>IF('Lineær programmering opg 4'!$D$7=0,"-",((-A8922+'Lineær programmering opg 4'!$M$7)/'Lineær programmering opg 4'!$K$7)*-1)</f>
        <v>-</v>
      </c>
      <c r="H8922" s="167" t="str">
        <f>IF('Lineær programmering opg 4'!$C$8=0,"-",((-A8922+'Lineær programmering opg 4'!$M$8)/'Lineær programmering opg 4'!$K$8)*-1)</f>
        <v>-</v>
      </c>
      <c r="I8922" s="167" t="str">
        <f>IF('Lineær programmering opg 4'!$D$8=0,"-",'Lineær programmering opg 4'!$G$8)</f>
        <v>-</v>
      </c>
      <c r="J8922" s="295">
        <f>A8922*'Lineær programmering opg 4'!$C$11+Datatabel!C8922*'Lineær programmering opg 4'!$D$11</f>
        <v>44675.699999999713</v>
      </c>
      <c r="K8922" s="9">
        <f t="shared" si="697"/>
        <v>0</v>
      </c>
      <c r="L8922" s="9">
        <f t="shared" si="698"/>
        <v>0</v>
      </c>
    </row>
    <row r="8923" spans="1:12" ht="15" x14ac:dyDescent="0.25">
      <c r="A8923" s="167">
        <f t="shared" si="696"/>
        <v>25.920000000023013</v>
      </c>
      <c r="B8923" s="325">
        <f t="shared" si="699"/>
        <v>0.10800000000009588</v>
      </c>
      <c r="C8923" s="167">
        <f t="shared" si="695"/>
        <v>280.55999999998272</v>
      </c>
      <c r="D8923" s="167">
        <f>IF('Lineær programmering opg 4'!$M$4=0,"-",(-A8923+'Lineær programmering opg 4'!$M$4)/'Lineær programmering opg 4'!$K$4*-1)</f>
        <v>428.15999999995398</v>
      </c>
      <c r="E8923" s="167">
        <f>IF('Lineær programmering opg 4'!$M$5=0,"-",(-A8923+'Lineær programmering opg 4'!$M$5)/'Lineær programmering opg 4'!$K$5*-1)</f>
        <v>280.55999999998272</v>
      </c>
      <c r="F8923" s="167" t="str">
        <f>IF('Lineær programmering opg 4'!$E$6=0,"-",(-A8923+'Lineær programmering opg 4'!$M$6)/'Lineær programmering opg 4'!$K$6*-1)</f>
        <v>-</v>
      </c>
      <c r="G8923" s="167" t="str">
        <f>IF('Lineær programmering opg 4'!$D$7=0,"-",((-A8923+'Lineær programmering opg 4'!$M$7)/'Lineær programmering opg 4'!$K$7)*-1)</f>
        <v>-</v>
      </c>
      <c r="H8923" s="167" t="str">
        <f>IF('Lineær programmering opg 4'!$C$8=0,"-",((-A8923+'Lineær programmering opg 4'!$M$8)/'Lineær programmering opg 4'!$K$8)*-1)</f>
        <v>-</v>
      </c>
      <c r="I8923" s="167" t="str">
        <f>IF('Lineær programmering opg 4'!$D$8=0,"-",'Lineær programmering opg 4'!$G$8)</f>
        <v>-</v>
      </c>
      <c r="J8923" s="295">
        <f>A8923*'Lineær programmering opg 4'!$C$11+Datatabel!C8923*'Lineær programmering opg 4'!$D$11</f>
        <v>44675.999999999709</v>
      </c>
      <c r="K8923" s="9">
        <f t="shared" si="697"/>
        <v>0</v>
      </c>
      <c r="L8923" s="9">
        <f t="shared" si="698"/>
        <v>0</v>
      </c>
    </row>
    <row r="8924" spans="1:12" ht="15" x14ac:dyDescent="0.25">
      <c r="A8924" s="167">
        <f t="shared" si="696"/>
        <v>25.896000000023012</v>
      </c>
      <c r="B8924" s="325">
        <f t="shared" si="699"/>
        <v>0.10790000000009588</v>
      </c>
      <c r="C8924" s="167">
        <f t="shared" si="695"/>
        <v>280.57799999998275</v>
      </c>
      <c r="D8924" s="167">
        <f>IF('Lineær programmering opg 4'!$M$4=0,"-",(-A8924+'Lineær programmering opg 4'!$M$4)/'Lineær programmering opg 4'!$K$4*-1)</f>
        <v>428.20799999995398</v>
      </c>
      <c r="E8924" s="167">
        <f>IF('Lineær programmering opg 4'!$M$5=0,"-",(-A8924+'Lineær programmering opg 4'!$M$5)/'Lineær programmering opg 4'!$K$5*-1)</f>
        <v>280.57799999998275</v>
      </c>
      <c r="F8924" s="167" t="str">
        <f>IF('Lineær programmering opg 4'!$E$6=0,"-",(-A8924+'Lineær programmering opg 4'!$M$6)/'Lineær programmering opg 4'!$K$6*-1)</f>
        <v>-</v>
      </c>
      <c r="G8924" s="167" t="str">
        <f>IF('Lineær programmering opg 4'!$D$7=0,"-",((-A8924+'Lineær programmering opg 4'!$M$7)/'Lineær programmering opg 4'!$K$7)*-1)</f>
        <v>-</v>
      </c>
      <c r="H8924" s="167" t="str">
        <f>IF('Lineær programmering opg 4'!$C$8=0,"-",((-A8924+'Lineær programmering opg 4'!$M$8)/'Lineær programmering opg 4'!$K$8)*-1)</f>
        <v>-</v>
      </c>
      <c r="I8924" s="167" t="str">
        <f>IF('Lineær programmering opg 4'!$D$8=0,"-",'Lineær programmering opg 4'!$G$8)</f>
        <v>-</v>
      </c>
      <c r="J8924" s="295">
        <f>A8924*'Lineær programmering opg 4'!$C$11+Datatabel!C8924*'Lineær programmering opg 4'!$D$11</f>
        <v>44676.299999999712</v>
      </c>
      <c r="K8924" s="9">
        <f t="shared" si="697"/>
        <v>0</v>
      </c>
      <c r="L8924" s="9">
        <f t="shared" si="698"/>
        <v>0</v>
      </c>
    </row>
    <row r="8925" spans="1:12" ht="15" x14ac:dyDescent="0.25">
      <c r="A8925" s="167">
        <f t="shared" si="696"/>
        <v>25.872000000023011</v>
      </c>
      <c r="B8925" s="325">
        <f t="shared" si="699"/>
        <v>0.10780000000009587</v>
      </c>
      <c r="C8925" s="167">
        <f t="shared" si="695"/>
        <v>280.59599999998272</v>
      </c>
      <c r="D8925" s="167">
        <f>IF('Lineær programmering opg 4'!$M$4=0,"-",(-A8925+'Lineær programmering opg 4'!$M$4)/'Lineær programmering opg 4'!$K$4*-1)</f>
        <v>428.25599999995399</v>
      </c>
      <c r="E8925" s="167">
        <f>IF('Lineær programmering opg 4'!$M$5=0,"-",(-A8925+'Lineær programmering opg 4'!$M$5)/'Lineær programmering opg 4'!$K$5*-1)</f>
        <v>280.59599999998272</v>
      </c>
      <c r="F8925" s="167" t="str">
        <f>IF('Lineær programmering opg 4'!$E$6=0,"-",(-A8925+'Lineær programmering opg 4'!$M$6)/'Lineær programmering opg 4'!$K$6*-1)</f>
        <v>-</v>
      </c>
      <c r="G8925" s="167" t="str">
        <f>IF('Lineær programmering opg 4'!$D$7=0,"-",((-A8925+'Lineær programmering opg 4'!$M$7)/'Lineær programmering opg 4'!$K$7)*-1)</f>
        <v>-</v>
      </c>
      <c r="H8925" s="167" t="str">
        <f>IF('Lineær programmering opg 4'!$C$8=0,"-",((-A8925+'Lineær programmering opg 4'!$M$8)/'Lineær programmering opg 4'!$K$8)*-1)</f>
        <v>-</v>
      </c>
      <c r="I8925" s="167" t="str">
        <f>IF('Lineær programmering opg 4'!$D$8=0,"-",'Lineær programmering opg 4'!$G$8)</f>
        <v>-</v>
      </c>
      <c r="J8925" s="295">
        <f>A8925*'Lineær programmering opg 4'!$C$11+Datatabel!C8925*'Lineær programmering opg 4'!$D$11</f>
        <v>44676.599999999715</v>
      </c>
      <c r="K8925" s="9">
        <f t="shared" si="697"/>
        <v>0</v>
      </c>
      <c r="L8925" s="9">
        <f t="shared" si="698"/>
        <v>0</v>
      </c>
    </row>
    <row r="8926" spans="1:12" ht="15" x14ac:dyDescent="0.25">
      <c r="A8926" s="167">
        <f t="shared" si="696"/>
        <v>25.84800000002301</v>
      </c>
      <c r="B8926" s="325">
        <f t="shared" si="699"/>
        <v>0.10770000000009587</v>
      </c>
      <c r="C8926" s="167">
        <f t="shared" si="695"/>
        <v>280.61399999998275</v>
      </c>
      <c r="D8926" s="167">
        <f>IF('Lineær programmering opg 4'!$M$4=0,"-",(-A8926+'Lineær programmering opg 4'!$M$4)/'Lineær programmering opg 4'!$K$4*-1)</f>
        <v>428.30399999995399</v>
      </c>
      <c r="E8926" s="167">
        <f>IF('Lineær programmering opg 4'!$M$5=0,"-",(-A8926+'Lineær programmering opg 4'!$M$5)/'Lineær programmering opg 4'!$K$5*-1)</f>
        <v>280.61399999998275</v>
      </c>
      <c r="F8926" s="167" t="str">
        <f>IF('Lineær programmering opg 4'!$E$6=0,"-",(-A8926+'Lineær programmering opg 4'!$M$6)/'Lineær programmering opg 4'!$K$6*-1)</f>
        <v>-</v>
      </c>
      <c r="G8926" s="167" t="str">
        <f>IF('Lineær programmering opg 4'!$D$7=0,"-",((-A8926+'Lineær programmering opg 4'!$M$7)/'Lineær programmering opg 4'!$K$7)*-1)</f>
        <v>-</v>
      </c>
      <c r="H8926" s="167" t="str">
        <f>IF('Lineær programmering opg 4'!$C$8=0,"-",((-A8926+'Lineær programmering opg 4'!$M$8)/'Lineær programmering opg 4'!$K$8)*-1)</f>
        <v>-</v>
      </c>
      <c r="I8926" s="167" t="str">
        <f>IF('Lineær programmering opg 4'!$D$8=0,"-",'Lineær programmering opg 4'!$G$8)</f>
        <v>-</v>
      </c>
      <c r="J8926" s="295">
        <f>A8926*'Lineær programmering opg 4'!$C$11+Datatabel!C8926*'Lineær programmering opg 4'!$D$11</f>
        <v>44676.899999999718</v>
      </c>
      <c r="K8926" s="9">
        <f t="shared" si="697"/>
        <v>0</v>
      </c>
      <c r="L8926" s="9">
        <f t="shared" si="698"/>
        <v>0</v>
      </c>
    </row>
    <row r="8927" spans="1:12" ht="15" x14ac:dyDescent="0.25">
      <c r="A8927" s="167">
        <f t="shared" si="696"/>
        <v>25.824000000023009</v>
      </c>
      <c r="B8927" s="325">
        <f t="shared" si="699"/>
        <v>0.10760000000009587</v>
      </c>
      <c r="C8927" s="167">
        <f t="shared" si="695"/>
        <v>280.63199999998272</v>
      </c>
      <c r="D8927" s="167">
        <f>IF('Lineær programmering opg 4'!$M$4=0,"-",(-A8927+'Lineær programmering opg 4'!$M$4)/'Lineær programmering opg 4'!$K$4*-1)</f>
        <v>428.35199999995399</v>
      </c>
      <c r="E8927" s="167">
        <f>IF('Lineær programmering opg 4'!$M$5=0,"-",(-A8927+'Lineær programmering opg 4'!$M$5)/'Lineær programmering opg 4'!$K$5*-1)</f>
        <v>280.63199999998272</v>
      </c>
      <c r="F8927" s="167" t="str">
        <f>IF('Lineær programmering opg 4'!$E$6=0,"-",(-A8927+'Lineær programmering opg 4'!$M$6)/'Lineær programmering opg 4'!$K$6*-1)</f>
        <v>-</v>
      </c>
      <c r="G8927" s="167" t="str">
        <f>IF('Lineær programmering opg 4'!$D$7=0,"-",((-A8927+'Lineær programmering opg 4'!$M$7)/'Lineær programmering opg 4'!$K$7)*-1)</f>
        <v>-</v>
      </c>
      <c r="H8927" s="167" t="str">
        <f>IF('Lineær programmering opg 4'!$C$8=0,"-",((-A8927+'Lineær programmering opg 4'!$M$8)/'Lineær programmering opg 4'!$K$8)*-1)</f>
        <v>-</v>
      </c>
      <c r="I8927" s="167" t="str">
        <f>IF('Lineær programmering opg 4'!$D$8=0,"-",'Lineær programmering opg 4'!$G$8)</f>
        <v>-</v>
      </c>
      <c r="J8927" s="295">
        <f>A8927*'Lineær programmering opg 4'!$C$11+Datatabel!C8927*'Lineær programmering opg 4'!$D$11</f>
        <v>44677.199999999706</v>
      </c>
      <c r="K8927" s="9">
        <f t="shared" si="697"/>
        <v>0</v>
      </c>
      <c r="L8927" s="9">
        <f t="shared" si="698"/>
        <v>0</v>
      </c>
    </row>
    <row r="8928" spans="1:12" ht="15" x14ac:dyDescent="0.25">
      <c r="A8928" s="167">
        <f t="shared" si="696"/>
        <v>25.800000000023008</v>
      </c>
      <c r="B8928" s="325">
        <f t="shared" si="699"/>
        <v>0.10750000000009587</v>
      </c>
      <c r="C8928" s="167">
        <f t="shared" si="695"/>
        <v>280.64999999998275</v>
      </c>
      <c r="D8928" s="167">
        <f>IF('Lineær programmering opg 4'!$M$4=0,"-",(-A8928+'Lineær programmering opg 4'!$M$4)/'Lineær programmering opg 4'!$K$4*-1)</f>
        <v>428.39999999995399</v>
      </c>
      <c r="E8928" s="167">
        <f>IF('Lineær programmering opg 4'!$M$5=0,"-",(-A8928+'Lineær programmering opg 4'!$M$5)/'Lineær programmering opg 4'!$K$5*-1)</f>
        <v>280.64999999998275</v>
      </c>
      <c r="F8928" s="167" t="str">
        <f>IF('Lineær programmering opg 4'!$E$6=0,"-",(-A8928+'Lineær programmering opg 4'!$M$6)/'Lineær programmering opg 4'!$K$6*-1)</f>
        <v>-</v>
      </c>
      <c r="G8928" s="167" t="str">
        <f>IF('Lineær programmering opg 4'!$D$7=0,"-",((-A8928+'Lineær programmering opg 4'!$M$7)/'Lineær programmering opg 4'!$K$7)*-1)</f>
        <v>-</v>
      </c>
      <c r="H8928" s="167" t="str">
        <f>IF('Lineær programmering opg 4'!$C$8=0,"-",((-A8928+'Lineær programmering opg 4'!$M$8)/'Lineær programmering opg 4'!$K$8)*-1)</f>
        <v>-</v>
      </c>
      <c r="I8928" s="167" t="str">
        <f>IF('Lineær programmering opg 4'!$D$8=0,"-",'Lineær programmering opg 4'!$G$8)</f>
        <v>-</v>
      </c>
      <c r="J8928" s="295">
        <f>A8928*'Lineær programmering opg 4'!$C$11+Datatabel!C8928*'Lineær programmering opg 4'!$D$11</f>
        <v>44677.499999999709</v>
      </c>
      <c r="K8928" s="9">
        <f t="shared" si="697"/>
        <v>0</v>
      </c>
      <c r="L8928" s="9">
        <f t="shared" si="698"/>
        <v>0</v>
      </c>
    </row>
    <row r="8929" spans="1:12" ht="15" x14ac:dyDescent="0.25">
      <c r="A8929" s="167">
        <f t="shared" si="696"/>
        <v>25.776000000023007</v>
      </c>
      <c r="B8929" s="325">
        <f t="shared" si="699"/>
        <v>0.10740000000009586</v>
      </c>
      <c r="C8929" s="167">
        <f t="shared" si="695"/>
        <v>280.66799999998273</v>
      </c>
      <c r="D8929" s="167">
        <f>IF('Lineær programmering opg 4'!$M$4=0,"-",(-A8929+'Lineær programmering opg 4'!$M$4)/'Lineær programmering opg 4'!$K$4*-1)</f>
        <v>428.44799999995399</v>
      </c>
      <c r="E8929" s="167">
        <f>IF('Lineær programmering opg 4'!$M$5=0,"-",(-A8929+'Lineær programmering opg 4'!$M$5)/'Lineær programmering opg 4'!$K$5*-1)</f>
        <v>280.66799999998273</v>
      </c>
      <c r="F8929" s="167" t="str">
        <f>IF('Lineær programmering opg 4'!$E$6=0,"-",(-A8929+'Lineær programmering opg 4'!$M$6)/'Lineær programmering opg 4'!$K$6*-1)</f>
        <v>-</v>
      </c>
      <c r="G8929" s="167" t="str">
        <f>IF('Lineær programmering opg 4'!$D$7=0,"-",((-A8929+'Lineær programmering opg 4'!$M$7)/'Lineær programmering opg 4'!$K$7)*-1)</f>
        <v>-</v>
      </c>
      <c r="H8929" s="167" t="str">
        <f>IF('Lineær programmering opg 4'!$C$8=0,"-",((-A8929+'Lineær programmering opg 4'!$M$8)/'Lineær programmering opg 4'!$K$8)*-1)</f>
        <v>-</v>
      </c>
      <c r="I8929" s="167" t="str">
        <f>IF('Lineær programmering opg 4'!$D$8=0,"-",'Lineær programmering opg 4'!$G$8)</f>
        <v>-</v>
      </c>
      <c r="J8929" s="295">
        <f>A8929*'Lineær programmering opg 4'!$C$11+Datatabel!C8929*'Lineær programmering opg 4'!$D$11</f>
        <v>44677.799999999705</v>
      </c>
      <c r="K8929" s="9">
        <f t="shared" si="697"/>
        <v>0</v>
      </c>
      <c r="L8929" s="9">
        <f t="shared" si="698"/>
        <v>0</v>
      </c>
    </row>
    <row r="8930" spans="1:12" ht="15" x14ac:dyDescent="0.25">
      <c r="A8930" s="167">
        <f t="shared" si="696"/>
        <v>25.752000000023006</v>
      </c>
      <c r="B8930" s="325">
        <f t="shared" si="699"/>
        <v>0.10730000000009586</v>
      </c>
      <c r="C8930" s="167">
        <f t="shared" si="695"/>
        <v>280.68599999998276</v>
      </c>
      <c r="D8930" s="167">
        <f>IF('Lineær programmering opg 4'!$M$4=0,"-",(-A8930+'Lineær programmering opg 4'!$M$4)/'Lineær programmering opg 4'!$K$4*-1)</f>
        <v>428.49599999995399</v>
      </c>
      <c r="E8930" s="167">
        <f>IF('Lineær programmering opg 4'!$M$5=0,"-",(-A8930+'Lineær programmering opg 4'!$M$5)/'Lineær programmering opg 4'!$K$5*-1)</f>
        <v>280.68599999998276</v>
      </c>
      <c r="F8930" s="167" t="str">
        <f>IF('Lineær programmering opg 4'!$E$6=0,"-",(-A8930+'Lineær programmering opg 4'!$M$6)/'Lineær programmering opg 4'!$K$6*-1)</f>
        <v>-</v>
      </c>
      <c r="G8930" s="167" t="str">
        <f>IF('Lineær programmering opg 4'!$D$7=0,"-",((-A8930+'Lineær programmering opg 4'!$M$7)/'Lineær programmering opg 4'!$K$7)*-1)</f>
        <v>-</v>
      </c>
      <c r="H8930" s="167" t="str">
        <f>IF('Lineær programmering opg 4'!$C$8=0,"-",((-A8930+'Lineær programmering opg 4'!$M$8)/'Lineær programmering opg 4'!$K$8)*-1)</f>
        <v>-</v>
      </c>
      <c r="I8930" s="167" t="str">
        <f>IF('Lineær programmering opg 4'!$D$8=0,"-",'Lineær programmering opg 4'!$G$8)</f>
        <v>-</v>
      </c>
      <c r="J8930" s="295">
        <f>A8930*'Lineær programmering opg 4'!$C$11+Datatabel!C8930*'Lineær programmering opg 4'!$D$11</f>
        <v>44678.099999999715</v>
      </c>
      <c r="K8930" s="9">
        <f t="shared" si="697"/>
        <v>0</v>
      </c>
      <c r="L8930" s="9">
        <f t="shared" si="698"/>
        <v>0</v>
      </c>
    </row>
    <row r="8931" spans="1:12" ht="15" x14ac:dyDescent="0.25">
      <c r="A8931" s="167">
        <f t="shared" si="696"/>
        <v>25.728000000023005</v>
      </c>
      <c r="B8931" s="325">
        <f t="shared" si="699"/>
        <v>0.10720000000009586</v>
      </c>
      <c r="C8931" s="167">
        <f t="shared" si="695"/>
        <v>280.70399999998273</v>
      </c>
      <c r="D8931" s="167">
        <f>IF('Lineær programmering opg 4'!$M$4=0,"-",(-A8931+'Lineær programmering opg 4'!$M$4)/'Lineær programmering opg 4'!$K$4*-1)</f>
        <v>428.543999999954</v>
      </c>
      <c r="E8931" s="167">
        <f>IF('Lineær programmering opg 4'!$M$5=0,"-",(-A8931+'Lineær programmering opg 4'!$M$5)/'Lineær programmering opg 4'!$K$5*-1)</f>
        <v>280.70399999998273</v>
      </c>
      <c r="F8931" s="167" t="str">
        <f>IF('Lineær programmering opg 4'!$E$6=0,"-",(-A8931+'Lineær programmering opg 4'!$M$6)/'Lineær programmering opg 4'!$K$6*-1)</f>
        <v>-</v>
      </c>
      <c r="G8931" s="167" t="str">
        <f>IF('Lineær programmering opg 4'!$D$7=0,"-",((-A8931+'Lineær programmering opg 4'!$M$7)/'Lineær programmering opg 4'!$K$7)*-1)</f>
        <v>-</v>
      </c>
      <c r="H8931" s="167" t="str">
        <f>IF('Lineær programmering opg 4'!$C$8=0,"-",((-A8931+'Lineær programmering opg 4'!$M$8)/'Lineær programmering opg 4'!$K$8)*-1)</f>
        <v>-</v>
      </c>
      <c r="I8931" s="167" t="str">
        <f>IF('Lineær programmering opg 4'!$D$8=0,"-",'Lineær programmering opg 4'!$G$8)</f>
        <v>-</v>
      </c>
      <c r="J8931" s="295">
        <f>A8931*'Lineær programmering opg 4'!$C$11+Datatabel!C8931*'Lineær programmering opg 4'!$D$11</f>
        <v>44678.39999999971</v>
      </c>
      <c r="K8931" s="9">
        <f t="shared" si="697"/>
        <v>0</v>
      </c>
      <c r="L8931" s="9">
        <f t="shared" si="698"/>
        <v>0</v>
      </c>
    </row>
    <row r="8932" spans="1:12" ht="15" x14ac:dyDescent="0.25">
      <c r="A8932" s="167">
        <f t="shared" si="696"/>
        <v>25.704000000023004</v>
      </c>
      <c r="B8932" s="325">
        <f t="shared" si="699"/>
        <v>0.10710000000009585</v>
      </c>
      <c r="C8932" s="167">
        <f t="shared" si="695"/>
        <v>280.72199999998276</v>
      </c>
      <c r="D8932" s="167">
        <f>IF('Lineær programmering opg 4'!$M$4=0,"-",(-A8932+'Lineær programmering opg 4'!$M$4)/'Lineær programmering opg 4'!$K$4*-1)</f>
        <v>428.591999999954</v>
      </c>
      <c r="E8932" s="167">
        <f>IF('Lineær programmering opg 4'!$M$5=0,"-",(-A8932+'Lineær programmering opg 4'!$M$5)/'Lineær programmering opg 4'!$K$5*-1)</f>
        <v>280.72199999998276</v>
      </c>
      <c r="F8932" s="167" t="str">
        <f>IF('Lineær programmering opg 4'!$E$6=0,"-",(-A8932+'Lineær programmering opg 4'!$M$6)/'Lineær programmering opg 4'!$K$6*-1)</f>
        <v>-</v>
      </c>
      <c r="G8932" s="167" t="str">
        <f>IF('Lineær programmering opg 4'!$D$7=0,"-",((-A8932+'Lineær programmering opg 4'!$M$7)/'Lineær programmering opg 4'!$K$7)*-1)</f>
        <v>-</v>
      </c>
      <c r="H8932" s="167" t="str">
        <f>IF('Lineær programmering opg 4'!$C$8=0,"-",((-A8932+'Lineær programmering opg 4'!$M$8)/'Lineær programmering opg 4'!$K$8)*-1)</f>
        <v>-</v>
      </c>
      <c r="I8932" s="167" t="str">
        <f>IF('Lineær programmering opg 4'!$D$8=0,"-",'Lineær programmering opg 4'!$G$8)</f>
        <v>-</v>
      </c>
      <c r="J8932" s="295">
        <f>A8932*'Lineær programmering opg 4'!$C$11+Datatabel!C8932*'Lineær programmering opg 4'!$D$11</f>
        <v>44678.699999999713</v>
      </c>
      <c r="K8932" s="9">
        <f t="shared" si="697"/>
        <v>0</v>
      </c>
      <c r="L8932" s="9">
        <f t="shared" si="698"/>
        <v>0</v>
      </c>
    </row>
    <row r="8933" spans="1:12" ht="15" x14ac:dyDescent="0.25">
      <c r="A8933" s="167">
        <f t="shared" si="696"/>
        <v>25.680000000023004</v>
      </c>
      <c r="B8933" s="325">
        <f t="shared" si="699"/>
        <v>0.10700000000009585</v>
      </c>
      <c r="C8933" s="167">
        <f t="shared" si="695"/>
        <v>280.73999999998273</v>
      </c>
      <c r="D8933" s="167">
        <f>IF('Lineær programmering opg 4'!$M$4=0,"-",(-A8933+'Lineær programmering opg 4'!$M$4)/'Lineær programmering opg 4'!$K$4*-1)</f>
        <v>428.639999999954</v>
      </c>
      <c r="E8933" s="167">
        <f>IF('Lineær programmering opg 4'!$M$5=0,"-",(-A8933+'Lineær programmering opg 4'!$M$5)/'Lineær programmering opg 4'!$K$5*-1)</f>
        <v>280.73999999998273</v>
      </c>
      <c r="F8933" s="167" t="str">
        <f>IF('Lineær programmering opg 4'!$E$6=0,"-",(-A8933+'Lineær programmering opg 4'!$M$6)/'Lineær programmering opg 4'!$K$6*-1)</f>
        <v>-</v>
      </c>
      <c r="G8933" s="167" t="str">
        <f>IF('Lineær programmering opg 4'!$D$7=0,"-",((-A8933+'Lineær programmering opg 4'!$M$7)/'Lineær programmering opg 4'!$K$7)*-1)</f>
        <v>-</v>
      </c>
      <c r="H8933" s="167" t="str">
        <f>IF('Lineær programmering opg 4'!$C$8=0,"-",((-A8933+'Lineær programmering opg 4'!$M$8)/'Lineær programmering opg 4'!$K$8)*-1)</f>
        <v>-</v>
      </c>
      <c r="I8933" s="167" t="str">
        <f>IF('Lineær programmering opg 4'!$D$8=0,"-",'Lineær programmering opg 4'!$G$8)</f>
        <v>-</v>
      </c>
      <c r="J8933" s="295">
        <f>A8933*'Lineær programmering opg 4'!$C$11+Datatabel!C8933*'Lineær programmering opg 4'!$D$11</f>
        <v>44678.999999999709</v>
      </c>
      <c r="K8933" s="9">
        <f t="shared" si="697"/>
        <v>0</v>
      </c>
      <c r="L8933" s="9">
        <f t="shared" si="698"/>
        <v>0</v>
      </c>
    </row>
    <row r="8934" spans="1:12" ht="15" x14ac:dyDescent="0.25">
      <c r="A8934" s="167">
        <f t="shared" si="696"/>
        <v>25.656000000023003</v>
      </c>
      <c r="B8934" s="325">
        <f t="shared" si="699"/>
        <v>0.10690000000009585</v>
      </c>
      <c r="C8934" s="167">
        <f t="shared" si="695"/>
        <v>280.75799999998276</v>
      </c>
      <c r="D8934" s="167">
        <f>IF('Lineær programmering opg 4'!$M$4=0,"-",(-A8934+'Lineær programmering opg 4'!$M$4)/'Lineær programmering opg 4'!$K$4*-1)</f>
        <v>428.687999999954</v>
      </c>
      <c r="E8934" s="167">
        <f>IF('Lineær programmering opg 4'!$M$5=0,"-",(-A8934+'Lineær programmering opg 4'!$M$5)/'Lineær programmering opg 4'!$K$5*-1)</f>
        <v>280.75799999998276</v>
      </c>
      <c r="F8934" s="167" t="str">
        <f>IF('Lineær programmering opg 4'!$E$6=0,"-",(-A8934+'Lineær programmering opg 4'!$M$6)/'Lineær programmering opg 4'!$K$6*-1)</f>
        <v>-</v>
      </c>
      <c r="G8934" s="167" t="str">
        <f>IF('Lineær programmering opg 4'!$D$7=0,"-",((-A8934+'Lineær programmering opg 4'!$M$7)/'Lineær programmering opg 4'!$K$7)*-1)</f>
        <v>-</v>
      </c>
      <c r="H8934" s="167" t="str">
        <f>IF('Lineær programmering opg 4'!$C$8=0,"-",((-A8934+'Lineær programmering opg 4'!$M$8)/'Lineær programmering opg 4'!$K$8)*-1)</f>
        <v>-</v>
      </c>
      <c r="I8934" s="167" t="str">
        <f>IF('Lineær programmering opg 4'!$D$8=0,"-",'Lineær programmering opg 4'!$G$8)</f>
        <v>-</v>
      </c>
      <c r="J8934" s="295">
        <f>A8934*'Lineær programmering opg 4'!$C$11+Datatabel!C8934*'Lineær programmering opg 4'!$D$11</f>
        <v>44679.299999999712</v>
      </c>
      <c r="K8934" s="9">
        <f t="shared" si="697"/>
        <v>0</v>
      </c>
      <c r="L8934" s="9">
        <f t="shared" si="698"/>
        <v>0</v>
      </c>
    </row>
    <row r="8935" spans="1:12" ht="15" x14ac:dyDescent="0.25">
      <c r="A8935" s="167">
        <f t="shared" si="696"/>
        <v>25.632000000023002</v>
      </c>
      <c r="B8935" s="325">
        <f t="shared" si="699"/>
        <v>0.10680000000009585</v>
      </c>
      <c r="C8935" s="167">
        <f t="shared" si="695"/>
        <v>280.77599999998273</v>
      </c>
      <c r="D8935" s="167">
        <f>IF('Lineær programmering opg 4'!$M$4=0,"-",(-A8935+'Lineær programmering opg 4'!$M$4)/'Lineær programmering opg 4'!$K$4*-1)</f>
        <v>428.735999999954</v>
      </c>
      <c r="E8935" s="167">
        <f>IF('Lineær programmering opg 4'!$M$5=0,"-",(-A8935+'Lineær programmering opg 4'!$M$5)/'Lineær programmering opg 4'!$K$5*-1)</f>
        <v>280.77599999998273</v>
      </c>
      <c r="F8935" s="167" t="str">
        <f>IF('Lineær programmering opg 4'!$E$6=0,"-",(-A8935+'Lineær programmering opg 4'!$M$6)/'Lineær programmering opg 4'!$K$6*-1)</f>
        <v>-</v>
      </c>
      <c r="G8935" s="167" t="str">
        <f>IF('Lineær programmering opg 4'!$D$7=0,"-",((-A8935+'Lineær programmering opg 4'!$M$7)/'Lineær programmering opg 4'!$K$7)*-1)</f>
        <v>-</v>
      </c>
      <c r="H8935" s="167" t="str">
        <f>IF('Lineær programmering opg 4'!$C$8=0,"-",((-A8935+'Lineær programmering opg 4'!$M$8)/'Lineær programmering opg 4'!$K$8)*-1)</f>
        <v>-</v>
      </c>
      <c r="I8935" s="167" t="str">
        <f>IF('Lineær programmering opg 4'!$D$8=0,"-",'Lineær programmering opg 4'!$G$8)</f>
        <v>-</v>
      </c>
      <c r="J8935" s="295">
        <f>A8935*'Lineær programmering opg 4'!$C$11+Datatabel!C8935*'Lineær programmering opg 4'!$D$11</f>
        <v>44679.599999999715</v>
      </c>
      <c r="K8935" s="9">
        <f t="shared" si="697"/>
        <v>0</v>
      </c>
      <c r="L8935" s="9">
        <f t="shared" si="698"/>
        <v>0</v>
      </c>
    </row>
    <row r="8936" spans="1:12" ht="15" x14ac:dyDescent="0.25">
      <c r="A8936" s="167">
        <f t="shared" si="696"/>
        <v>25.608000000023001</v>
      </c>
      <c r="B8936" s="325">
        <f t="shared" si="699"/>
        <v>0.10670000000009584</v>
      </c>
      <c r="C8936" s="167">
        <f t="shared" si="695"/>
        <v>280.79399999998276</v>
      </c>
      <c r="D8936" s="167">
        <f>IF('Lineær programmering opg 4'!$M$4=0,"-",(-A8936+'Lineær programmering opg 4'!$M$4)/'Lineær programmering opg 4'!$K$4*-1)</f>
        <v>428.78399999995401</v>
      </c>
      <c r="E8936" s="167">
        <f>IF('Lineær programmering opg 4'!$M$5=0,"-",(-A8936+'Lineær programmering opg 4'!$M$5)/'Lineær programmering opg 4'!$K$5*-1)</f>
        <v>280.79399999998276</v>
      </c>
      <c r="F8936" s="167" t="str">
        <f>IF('Lineær programmering opg 4'!$E$6=0,"-",(-A8936+'Lineær programmering opg 4'!$M$6)/'Lineær programmering opg 4'!$K$6*-1)</f>
        <v>-</v>
      </c>
      <c r="G8936" s="167" t="str">
        <f>IF('Lineær programmering opg 4'!$D$7=0,"-",((-A8936+'Lineær programmering opg 4'!$M$7)/'Lineær programmering opg 4'!$K$7)*-1)</f>
        <v>-</v>
      </c>
      <c r="H8936" s="167" t="str">
        <f>IF('Lineær programmering opg 4'!$C$8=0,"-",((-A8936+'Lineær programmering opg 4'!$M$8)/'Lineær programmering opg 4'!$K$8)*-1)</f>
        <v>-</v>
      </c>
      <c r="I8936" s="167" t="str">
        <f>IF('Lineær programmering opg 4'!$D$8=0,"-",'Lineær programmering opg 4'!$G$8)</f>
        <v>-</v>
      </c>
      <c r="J8936" s="295">
        <f>A8936*'Lineær programmering opg 4'!$C$11+Datatabel!C8936*'Lineær programmering opg 4'!$D$11</f>
        <v>44679.899999999718</v>
      </c>
      <c r="K8936" s="9">
        <f t="shared" si="697"/>
        <v>0</v>
      </c>
      <c r="L8936" s="9">
        <f t="shared" si="698"/>
        <v>0</v>
      </c>
    </row>
    <row r="8937" spans="1:12" ht="15" x14ac:dyDescent="0.25">
      <c r="A8937" s="167">
        <f t="shared" si="696"/>
        <v>25.584000000023003</v>
      </c>
      <c r="B8937" s="325">
        <f t="shared" si="699"/>
        <v>0.10660000000009584</v>
      </c>
      <c r="C8937" s="167">
        <f t="shared" si="695"/>
        <v>280.81199999998273</v>
      </c>
      <c r="D8937" s="167">
        <f>IF('Lineær programmering opg 4'!$M$4=0,"-",(-A8937+'Lineær programmering opg 4'!$M$4)/'Lineær programmering opg 4'!$K$4*-1)</f>
        <v>428.83199999995401</v>
      </c>
      <c r="E8937" s="167">
        <f>IF('Lineær programmering opg 4'!$M$5=0,"-",(-A8937+'Lineær programmering opg 4'!$M$5)/'Lineær programmering opg 4'!$K$5*-1)</f>
        <v>280.81199999998273</v>
      </c>
      <c r="F8937" s="167" t="str">
        <f>IF('Lineær programmering opg 4'!$E$6=0,"-",(-A8937+'Lineær programmering opg 4'!$M$6)/'Lineær programmering opg 4'!$K$6*-1)</f>
        <v>-</v>
      </c>
      <c r="G8937" s="167" t="str">
        <f>IF('Lineær programmering opg 4'!$D$7=0,"-",((-A8937+'Lineær programmering opg 4'!$M$7)/'Lineær programmering opg 4'!$K$7)*-1)</f>
        <v>-</v>
      </c>
      <c r="H8937" s="167" t="str">
        <f>IF('Lineær programmering opg 4'!$C$8=0,"-",((-A8937+'Lineær programmering opg 4'!$M$8)/'Lineær programmering opg 4'!$K$8)*-1)</f>
        <v>-</v>
      </c>
      <c r="I8937" s="167" t="str">
        <f>IF('Lineær programmering opg 4'!$D$8=0,"-",'Lineær programmering opg 4'!$G$8)</f>
        <v>-</v>
      </c>
      <c r="J8937" s="295">
        <f>A8937*'Lineær programmering opg 4'!$C$11+Datatabel!C8937*'Lineær programmering opg 4'!$D$11</f>
        <v>44680.199999999713</v>
      </c>
      <c r="K8937" s="9">
        <f t="shared" si="697"/>
        <v>0</v>
      </c>
      <c r="L8937" s="9">
        <f t="shared" si="698"/>
        <v>0</v>
      </c>
    </row>
    <row r="8938" spans="1:12" ht="15" x14ac:dyDescent="0.25">
      <c r="A8938" s="167">
        <f t="shared" si="696"/>
        <v>25.560000000023003</v>
      </c>
      <c r="B8938" s="325">
        <f t="shared" si="699"/>
        <v>0.10650000000009584</v>
      </c>
      <c r="C8938" s="167">
        <f t="shared" si="695"/>
        <v>280.82999999998276</v>
      </c>
      <c r="D8938" s="167">
        <f>IF('Lineær programmering opg 4'!$M$4=0,"-",(-A8938+'Lineær programmering opg 4'!$M$4)/'Lineær programmering opg 4'!$K$4*-1)</f>
        <v>428.87999999995401</v>
      </c>
      <c r="E8938" s="167">
        <f>IF('Lineær programmering opg 4'!$M$5=0,"-",(-A8938+'Lineær programmering opg 4'!$M$5)/'Lineær programmering opg 4'!$K$5*-1)</f>
        <v>280.82999999998276</v>
      </c>
      <c r="F8938" s="167" t="str">
        <f>IF('Lineær programmering opg 4'!$E$6=0,"-",(-A8938+'Lineær programmering opg 4'!$M$6)/'Lineær programmering opg 4'!$K$6*-1)</f>
        <v>-</v>
      </c>
      <c r="G8938" s="167" t="str">
        <f>IF('Lineær programmering opg 4'!$D$7=0,"-",((-A8938+'Lineær programmering opg 4'!$M$7)/'Lineær programmering opg 4'!$K$7)*-1)</f>
        <v>-</v>
      </c>
      <c r="H8938" s="167" t="str">
        <f>IF('Lineær programmering opg 4'!$C$8=0,"-",((-A8938+'Lineær programmering opg 4'!$M$8)/'Lineær programmering opg 4'!$K$8)*-1)</f>
        <v>-</v>
      </c>
      <c r="I8938" s="167" t="str">
        <f>IF('Lineær programmering opg 4'!$D$8=0,"-",'Lineær programmering opg 4'!$G$8)</f>
        <v>-</v>
      </c>
      <c r="J8938" s="295">
        <f>A8938*'Lineær programmering opg 4'!$C$11+Datatabel!C8938*'Lineær programmering opg 4'!$D$11</f>
        <v>44680.499999999716</v>
      </c>
      <c r="K8938" s="9">
        <f t="shared" si="697"/>
        <v>0</v>
      </c>
      <c r="L8938" s="9">
        <f t="shared" si="698"/>
        <v>0</v>
      </c>
    </row>
    <row r="8939" spans="1:12" ht="15" x14ac:dyDescent="0.25">
      <c r="A8939" s="167">
        <f t="shared" si="696"/>
        <v>25.536000000023002</v>
      </c>
      <c r="B8939" s="325">
        <f t="shared" si="699"/>
        <v>0.10640000000009583</v>
      </c>
      <c r="C8939" s="167">
        <f t="shared" si="695"/>
        <v>280.84799999998273</v>
      </c>
      <c r="D8939" s="167">
        <f>IF('Lineær programmering opg 4'!$M$4=0,"-",(-A8939+'Lineær programmering opg 4'!$M$4)/'Lineær programmering opg 4'!$K$4*-1)</f>
        <v>428.92799999995401</v>
      </c>
      <c r="E8939" s="167">
        <f>IF('Lineær programmering opg 4'!$M$5=0,"-",(-A8939+'Lineær programmering opg 4'!$M$5)/'Lineær programmering opg 4'!$K$5*-1)</f>
        <v>280.84799999998273</v>
      </c>
      <c r="F8939" s="167" t="str">
        <f>IF('Lineær programmering opg 4'!$E$6=0,"-",(-A8939+'Lineær programmering opg 4'!$M$6)/'Lineær programmering opg 4'!$K$6*-1)</f>
        <v>-</v>
      </c>
      <c r="G8939" s="167" t="str">
        <f>IF('Lineær programmering opg 4'!$D$7=0,"-",((-A8939+'Lineær programmering opg 4'!$M$7)/'Lineær programmering opg 4'!$K$7)*-1)</f>
        <v>-</v>
      </c>
      <c r="H8939" s="167" t="str">
        <f>IF('Lineær programmering opg 4'!$C$8=0,"-",((-A8939+'Lineær programmering opg 4'!$M$8)/'Lineær programmering opg 4'!$K$8)*-1)</f>
        <v>-</v>
      </c>
      <c r="I8939" s="167" t="str">
        <f>IF('Lineær programmering opg 4'!$D$8=0,"-",'Lineær programmering opg 4'!$G$8)</f>
        <v>-</v>
      </c>
      <c r="J8939" s="295">
        <f>A8939*'Lineær programmering opg 4'!$C$11+Datatabel!C8939*'Lineær programmering opg 4'!$D$11</f>
        <v>44680.799999999705</v>
      </c>
      <c r="K8939" s="9">
        <f t="shared" si="697"/>
        <v>0</v>
      </c>
      <c r="L8939" s="9">
        <f t="shared" si="698"/>
        <v>0</v>
      </c>
    </row>
    <row r="8940" spans="1:12" ht="15" x14ac:dyDescent="0.25">
      <c r="A8940" s="167">
        <f t="shared" si="696"/>
        <v>25.512000000023001</v>
      </c>
      <c r="B8940" s="325">
        <f t="shared" si="699"/>
        <v>0.10630000000009583</v>
      </c>
      <c r="C8940" s="167">
        <f t="shared" si="695"/>
        <v>280.86599999998276</v>
      </c>
      <c r="D8940" s="167">
        <f>IF('Lineær programmering opg 4'!$M$4=0,"-",(-A8940+'Lineær programmering opg 4'!$M$4)/'Lineær programmering opg 4'!$K$4*-1)</f>
        <v>428.97599999995401</v>
      </c>
      <c r="E8940" s="167">
        <f>IF('Lineær programmering opg 4'!$M$5=0,"-",(-A8940+'Lineær programmering opg 4'!$M$5)/'Lineær programmering opg 4'!$K$5*-1)</f>
        <v>280.86599999998276</v>
      </c>
      <c r="F8940" s="167" t="str">
        <f>IF('Lineær programmering opg 4'!$E$6=0,"-",(-A8940+'Lineær programmering opg 4'!$M$6)/'Lineær programmering opg 4'!$K$6*-1)</f>
        <v>-</v>
      </c>
      <c r="G8940" s="167" t="str">
        <f>IF('Lineær programmering opg 4'!$D$7=0,"-",((-A8940+'Lineær programmering opg 4'!$M$7)/'Lineær programmering opg 4'!$K$7)*-1)</f>
        <v>-</v>
      </c>
      <c r="H8940" s="167" t="str">
        <f>IF('Lineær programmering opg 4'!$C$8=0,"-",((-A8940+'Lineær programmering opg 4'!$M$8)/'Lineær programmering opg 4'!$K$8)*-1)</f>
        <v>-</v>
      </c>
      <c r="I8940" s="167" t="str">
        <f>IF('Lineær programmering opg 4'!$D$8=0,"-",'Lineær programmering opg 4'!$G$8)</f>
        <v>-</v>
      </c>
      <c r="J8940" s="295">
        <f>A8940*'Lineær programmering opg 4'!$C$11+Datatabel!C8940*'Lineær programmering opg 4'!$D$11</f>
        <v>44681.099999999715</v>
      </c>
      <c r="K8940" s="9">
        <f t="shared" si="697"/>
        <v>0</v>
      </c>
      <c r="L8940" s="9">
        <f t="shared" si="698"/>
        <v>0</v>
      </c>
    </row>
    <row r="8941" spans="1:12" ht="15" x14ac:dyDescent="0.25">
      <c r="A8941" s="167">
        <f t="shared" si="696"/>
        <v>25.488000000023</v>
      </c>
      <c r="B8941" s="325">
        <f t="shared" si="699"/>
        <v>0.10620000000009583</v>
      </c>
      <c r="C8941" s="167">
        <f t="shared" si="695"/>
        <v>280.88399999998273</v>
      </c>
      <c r="D8941" s="167">
        <f>IF('Lineær programmering opg 4'!$M$4=0,"-",(-A8941+'Lineær programmering opg 4'!$M$4)/'Lineær programmering opg 4'!$K$4*-1)</f>
        <v>429.02399999995401</v>
      </c>
      <c r="E8941" s="167">
        <f>IF('Lineær programmering opg 4'!$M$5=0,"-",(-A8941+'Lineær programmering opg 4'!$M$5)/'Lineær programmering opg 4'!$K$5*-1)</f>
        <v>280.88399999998273</v>
      </c>
      <c r="F8941" s="167" t="str">
        <f>IF('Lineær programmering opg 4'!$E$6=0,"-",(-A8941+'Lineær programmering opg 4'!$M$6)/'Lineær programmering opg 4'!$K$6*-1)</f>
        <v>-</v>
      </c>
      <c r="G8941" s="167" t="str">
        <f>IF('Lineær programmering opg 4'!$D$7=0,"-",((-A8941+'Lineær programmering opg 4'!$M$7)/'Lineær programmering opg 4'!$K$7)*-1)</f>
        <v>-</v>
      </c>
      <c r="H8941" s="167" t="str">
        <f>IF('Lineær programmering opg 4'!$C$8=0,"-",((-A8941+'Lineær programmering opg 4'!$M$8)/'Lineær programmering opg 4'!$K$8)*-1)</f>
        <v>-</v>
      </c>
      <c r="I8941" s="167" t="str">
        <f>IF('Lineær programmering opg 4'!$D$8=0,"-",'Lineær programmering opg 4'!$G$8)</f>
        <v>-</v>
      </c>
      <c r="J8941" s="295">
        <f>A8941*'Lineær programmering opg 4'!$C$11+Datatabel!C8941*'Lineær programmering opg 4'!$D$11</f>
        <v>44681.39999999971</v>
      </c>
      <c r="K8941" s="9">
        <f t="shared" si="697"/>
        <v>0</v>
      </c>
      <c r="L8941" s="9">
        <f t="shared" si="698"/>
        <v>0</v>
      </c>
    </row>
    <row r="8942" spans="1:12" ht="15" x14ac:dyDescent="0.25">
      <c r="A8942" s="167">
        <f t="shared" si="696"/>
        <v>25.464000000022999</v>
      </c>
      <c r="B8942" s="325">
        <f t="shared" si="699"/>
        <v>0.10610000000009583</v>
      </c>
      <c r="C8942" s="167">
        <f t="shared" si="695"/>
        <v>280.90199999998276</v>
      </c>
      <c r="D8942" s="167">
        <f>IF('Lineær programmering opg 4'!$M$4=0,"-",(-A8942+'Lineær programmering opg 4'!$M$4)/'Lineær programmering opg 4'!$K$4*-1)</f>
        <v>429.07199999995402</v>
      </c>
      <c r="E8942" s="167">
        <f>IF('Lineær programmering opg 4'!$M$5=0,"-",(-A8942+'Lineær programmering opg 4'!$M$5)/'Lineær programmering opg 4'!$K$5*-1)</f>
        <v>280.90199999998276</v>
      </c>
      <c r="F8942" s="167" t="str">
        <f>IF('Lineær programmering opg 4'!$E$6=0,"-",(-A8942+'Lineær programmering opg 4'!$M$6)/'Lineær programmering opg 4'!$K$6*-1)</f>
        <v>-</v>
      </c>
      <c r="G8942" s="167" t="str">
        <f>IF('Lineær programmering opg 4'!$D$7=0,"-",((-A8942+'Lineær programmering opg 4'!$M$7)/'Lineær programmering opg 4'!$K$7)*-1)</f>
        <v>-</v>
      </c>
      <c r="H8942" s="167" t="str">
        <f>IF('Lineær programmering opg 4'!$C$8=0,"-",((-A8942+'Lineær programmering opg 4'!$M$8)/'Lineær programmering opg 4'!$K$8)*-1)</f>
        <v>-</v>
      </c>
      <c r="I8942" s="167" t="str">
        <f>IF('Lineær programmering opg 4'!$D$8=0,"-",'Lineær programmering opg 4'!$G$8)</f>
        <v>-</v>
      </c>
      <c r="J8942" s="295">
        <f>A8942*'Lineær programmering opg 4'!$C$11+Datatabel!C8942*'Lineær programmering opg 4'!$D$11</f>
        <v>44681.699999999713</v>
      </c>
      <c r="K8942" s="9">
        <f t="shared" si="697"/>
        <v>0</v>
      </c>
      <c r="L8942" s="9">
        <f t="shared" si="698"/>
        <v>0</v>
      </c>
    </row>
    <row r="8943" spans="1:12" ht="15" x14ac:dyDescent="0.25">
      <c r="A8943" s="167">
        <f t="shared" si="696"/>
        <v>25.440000000022998</v>
      </c>
      <c r="B8943" s="325">
        <f t="shared" si="699"/>
        <v>0.10600000000009582</v>
      </c>
      <c r="C8943" s="167">
        <f t="shared" si="695"/>
        <v>280.91999999998274</v>
      </c>
      <c r="D8943" s="167">
        <f>IF('Lineær programmering opg 4'!$M$4=0,"-",(-A8943+'Lineær programmering opg 4'!$M$4)/'Lineær programmering opg 4'!$K$4*-1)</f>
        <v>429.11999999995402</v>
      </c>
      <c r="E8943" s="167">
        <f>IF('Lineær programmering opg 4'!$M$5=0,"-",(-A8943+'Lineær programmering opg 4'!$M$5)/'Lineær programmering opg 4'!$K$5*-1)</f>
        <v>280.91999999998274</v>
      </c>
      <c r="F8943" s="167" t="str">
        <f>IF('Lineær programmering opg 4'!$E$6=0,"-",(-A8943+'Lineær programmering opg 4'!$M$6)/'Lineær programmering opg 4'!$K$6*-1)</f>
        <v>-</v>
      </c>
      <c r="G8943" s="167" t="str">
        <f>IF('Lineær programmering opg 4'!$D$7=0,"-",((-A8943+'Lineær programmering opg 4'!$M$7)/'Lineær programmering opg 4'!$K$7)*-1)</f>
        <v>-</v>
      </c>
      <c r="H8943" s="167" t="str">
        <f>IF('Lineær programmering opg 4'!$C$8=0,"-",((-A8943+'Lineær programmering opg 4'!$M$8)/'Lineær programmering opg 4'!$K$8)*-1)</f>
        <v>-</v>
      </c>
      <c r="I8943" s="167" t="str">
        <f>IF('Lineær programmering opg 4'!$D$8=0,"-",'Lineær programmering opg 4'!$G$8)</f>
        <v>-</v>
      </c>
      <c r="J8943" s="295">
        <f>A8943*'Lineær programmering opg 4'!$C$11+Datatabel!C8943*'Lineær programmering opg 4'!$D$11</f>
        <v>44681.999999999709</v>
      </c>
      <c r="K8943" s="9">
        <f t="shared" si="697"/>
        <v>0</v>
      </c>
      <c r="L8943" s="9">
        <f t="shared" si="698"/>
        <v>0</v>
      </c>
    </row>
    <row r="8944" spans="1:12" ht="15" x14ac:dyDescent="0.25">
      <c r="A8944" s="167">
        <f t="shared" si="696"/>
        <v>25.416000000022997</v>
      </c>
      <c r="B8944" s="325">
        <f t="shared" si="699"/>
        <v>0.10590000000009582</v>
      </c>
      <c r="C8944" s="167">
        <f t="shared" si="695"/>
        <v>280.93799999998276</v>
      </c>
      <c r="D8944" s="167">
        <f>IF('Lineær programmering opg 4'!$M$4=0,"-",(-A8944+'Lineær programmering opg 4'!$M$4)/'Lineær programmering opg 4'!$K$4*-1)</f>
        <v>429.16799999995402</v>
      </c>
      <c r="E8944" s="167">
        <f>IF('Lineær programmering opg 4'!$M$5=0,"-",(-A8944+'Lineær programmering opg 4'!$M$5)/'Lineær programmering opg 4'!$K$5*-1)</f>
        <v>280.93799999998276</v>
      </c>
      <c r="F8944" s="167" t="str">
        <f>IF('Lineær programmering opg 4'!$E$6=0,"-",(-A8944+'Lineær programmering opg 4'!$M$6)/'Lineær programmering opg 4'!$K$6*-1)</f>
        <v>-</v>
      </c>
      <c r="G8944" s="167" t="str">
        <f>IF('Lineær programmering opg 4'!$D$7=0,"-",((-A8944+'Lineær programmering opg 4'!$M$7)/'Lineær programmering opg 4'!$K$7)*-1)</f>
        <v>-</v>
      </c>
      <c r="H8944" s="167" t="str">
        <f>IF('Lineær programmering opg 4'!$C$8=0,"-",((-A8944+'Lineær programmering opg 4'!$M$8)/'Lineær programmering opg 4'!$K$8)*-1)</f>
        <v>-</v>
      </c>
      <c r="I8944" s="167" t="str">
        <f>IF('Lineær programmering opg 4'!$D$8=0,"-",'Lineær programmering opg 4'!$G$8)</f>
        <v>-</v>
      </c>
      <c r="J8944" s="295">
        <f>A8944*'Lineær programmering opg 4'!$C$11+Datatabel!C8944*'Lineær programmering opg 4'!$D$11</f>
        <v>44682.299999999712</v>
      </c>
      <c r="K8944" s="9">
        <f t="shared" si="697"/>
        <v>0</v>
      </c>
      <c r="L8944" s="9">
        <f t="shared" si="698"/>
        <v>0</v>
      </c>
    </row>
    <row r="8945" spans="1:12" ht="15" x14ac:dyDescent="0.25">
      <c r="A8945" s="167">
        <f t="shared" si="696"/>
        <v>25.392000000022996</v>
      </c>
      <c r="B8945" s="325">
        <f t="shared" si="699"/>
        <v>0.10580000000009582</v>
      </c>
      <c r="C8945" s="167">
        <f t="shared" si="695"/>
        <v>280.95599999998274</v>
      </c>
      <c r="D8945" s="167">
        <f>IF('Lineær programmering opg 4'!$M$4=0,"-",(-A8945+'Lineær programmering opg 4'!$M$4)/'Lineær programmering opg 4'!$K$4*-1)</f>
        <v>429.21599999995402</v>
      </c>
      <c r="E8945" s="167">
        <f>IF('Lineær programmering opg 4'!$M$5=0,"-",(-A8945+'Lineær programmering opg 4'!$M$5)/'Lineær programmering opg 4'!$K$5*-1)</f>
        <v>280.95599999998274</v>
      </c>
      <c r="F8945" s="167" t="str">
        <f>IF('Lineær programmering opg 4'!$E$6=0,"-",(-A8945+'Lineær programmering opg 4'!$M$6)/'Lineær programmering opg 4'!$K$6*-1)</f>
        <v>-</v>
      </c>
      <c r="G8945" s="167" t="str">
        <f>IF('Lineær programmering opg 4'!$D$7=0,"-",((-A8945+'Lineær programmering opg 4'!$M$7)/'Lineær programmering opg 4'!$K$7)*-1)</f>
        <v>-</v>
      </c>
      <c r="H8945" s="167" t="str">
        <f>IF('Lineær programmering opg 4'!$C$8=0,"-",((-A8945+'Lineær programmering opg 4'!$M$8)/'Lineær programmering opg 4'!$K$8)*-1)</f>
        <v>-</v>
      </c>
      <c r="I8945" s="167" t="str">
        <f>IF('Lineær programmering opg 4'!$D$8=0,"-",'Lineær programmering opg 4'!$G$8)</f>
        <v>-</v>
      </c>
      <c r="J8945" s="295">
        <f>A8945*'Lineær programmering opg 4'!$C$11+Datatabel!C8945*'Lineær programmering opg 4'!$D$11</f>
        <v>44682.599999999708</v>
      </c>
      <c r="K8945" s="9">
        <f t="shared" si="697"/>
        <v>0</v>
      </c>
      <c r="L8945" s="9">
        <f t="shared" si="698"/>
        <v>0</v>
      </c>
    </row>
    <row r="8946" spans="1:12" ht="15" x14ac:dyDescent="0.25">
      <c r="A8946" s="167">
        <f t="shared" si="696"/>
        <v>25.368000000022995</v>
      </c>
      <c r="B8946" s="325">
        <f t="shared" si="699"/>
        <v>0.10570000000009581</v>
      </c>
      <c r="C8946" s="167">
        <f t="shared" si="695"/>
        <v>280.97399999998277</v>
      </c>
      <c r="D8946" s="167">
        <f>IF('Lineær programmering opg 4'!$M$4=0,"-",(-A8946+'Lineær programmering opg 4'!$M$4)/'Lineær programmering opg 4'!$K$4*-1)</f>
        <v>429.26399999995402</v>
      </c>
      <c r="E8946" s="167">
        <f>IF('Lineær programmering opg 4'!$M$5=0,"-",(-A8946+'Lineær programmering opg 4'!$M$5)/'Lineær programmering opg 4'!$K$5*-1)</f>
        <v>280.97399999998277</v>
      </c>
      <c r="F8946" s="167" t="str">
        <f>IF('Lineær programmering opg 4'!$E$6=0,"-",(-A8946+'Lineær programmering opg 4'!$M$6)/'Lineær programmering opg 4'!$K$6*-1)</f>
        <v>-</v>
      </c>
      <c r="G8946" s="167" t="str">
        <f>IF('Lineær programmering opg 4'!$D$7=0,"-",((-A8946+'Lineær programmering opg 4'!$M$7)/'Lineær programmering opg 4'!$K$7)*-1)</f>
        <v>-</v>
      </c>
      <c r="H8946" s="167" t="str">
        <f>IF('Lineær programmering opg 4'!$C$8=0,"-",((-A8946+'Lineær programmering opg 4'!$M$8)/'Lineær programmering opg 4'!$K$8)*-1)</f>
        <v>-</v>
      </c>
      <c r="I8946" s="167" t="str">
        <f>IF('Lineær programmering opg 4'!$D$8=0,"-",'Lineær programmering opg 4'!$G$8)</f>
        <v>-</v>
      </c>
      <c r="J8946" s="295">
        <f>A8946*'Lineær programmering opg 4'!$C$11+Datatabel!C8946*'Lineær programmering opg 4'!$D$11</f>
        <v>44682.899999999718</v>
      </c>
      <c r="K8946" s="9">
        <f t="shared" si="697"/>
        <v>0</v>
      </c>
      <c r="L8946" s="9">
        <f t="shared" si="698"/>
        <v>0</v>
      </c>
    </row>
    <row r="8947" spans="1:12" ht="15" x14ac:dyDescent="0.25">
      <c r="A8947" s="167">
        <f t="shared" si="696"/>
        <v>25.344000000022994</v>
      </c>
      <c r="B8947" s="325">
        <f t="shared" si="699"/>
        <v>0.10560000000009581</v>
      </c>
      <c r="C8947" s="167">
        <f t="shared" si="695"/>
        <v>280.99199999998274</v>
      </c>
      <c r="D8947" s="167">
        <f>IF('Lineær programmering opg 4'!$M$4=0,"-",(-A8947+'Lineær programmering opg 4'!$M$4)/'Lineær programmering opg 4'!$K$4*-1)</f>
        <v>429.31199999995403</v>
      </c>
      <c r="E8947" s="167">
        <f>IF('Lineær programmering opg 4'!$M$5=0,"-",(-A8947+'Lineær programmering opg 4'!$M$5)/'Lineær programmering opg 4'!$K$5*-1)</f>
        <v>280.99199999998274</v>
      </c>
      <c r="F8947" s="167" t="str">
        <f>IF('Lineær programmering opg 4'!$E$6=0,"-",(-A8947+'Lineær programmering opg 4'!$M$6)/'Lineær programmering opg 4'!$K$6*-1)</f>
        <v>-</v>
      </c>
      <c r="G8947" s="167" t="str">
        <f>IF('Lineær programmering opg 4'!$D$7=0,"-",((-A8947+'Lineær programmering opg 4'!$M$7)/'Lineær programmering opg 4'!$K$7)*-1)</f>
        <v>-</v>
      </c>
      <c r="H8947" s="167" t="str">
        <f>IF('Lineær programmering opg 4'!$C$8=0,"-",((-A8947+'Lineær programmering opg 4'!$M$8)/'Lineær programmering opg 4'!$K$8)*-1)</f>
        <v>-</v>
      </c>
      <c r="I8947" s="167" t="str">
        <f>IF('Lineær programmering opg 4'!$D$8=0,"-",'Lineær programmering opg 4'!$G$8)</f>
        <v>-</v>
      </c>
      <c r="J8947" s="295">
        <f>A8947*'Lineær programmering opg 4'!$C$11+Datatabel!C8947*'Lineær programmering opg 4'!$D$11</f>
        <v>44683.199999999713</v>
      </c>
      <c r="K8947" s="9">
        <f t="shared" si="697"/>
        <v>0</v>
      </c>
      <c r="L8947" s="9">
        <f t="shared" si="698"/>
        <v>0</v>
      </c>
    </row>
    <row r="8948" spans="1:12" ht="15" x14ac:dyDescent="0.25">
      <c r="A8948" s="167">
        <f t="shared" si="696"/>
        <v>25.320000000022993</v>
      </c>
      <c r="B8948" s="325">
        <f t="shared" si="699"/>
        <v>0.10550000000009581</v>
      </c>
      <c r="C8948" s="167">
        <f t="shared" si="695"/>
        <v>281.00999999998277</v>
      </c>
      <c r="D8948" s="167">
        <f>IF('Lineær programmering opg 4'!$M$4=0,"-",(-A8948+'Lineær programmering opg 4'!$M$4)/'Lineær programmering opg 4'!$K$4*-1)</f>
        <v>429.35999999995403</v>
      </c>
      <c r="E8948" s="167">
        <f>IF('Lineær programmering opg 4'!$M$5=0,"-",(-A8948+'Lineær programmering opg 4'!$M$5)/'Lineær programmering opg 4'!$K$5*-1)</f>
        <v>281.00999999998277</v>
      </c>
      <c r="F8948" s="167" t="str">
        <f>IF('Lineær programmering opg 4'!$E$6=0,"-",(-A8948+'Lineær programmering opg 4'!$M$6)/'Lineær programmering opg 4'!$K$6*-1)</f>
        <v>-</v>
      </c>
      <c r="G8948" s="167" t="str">
        <f>IF('Lineær programmering opg 4'!$D$7=0,"-",((-A8948+'Lineær programmering opg 4'!$M$7)/'Lineær programmering opg 4'!$K$7)*-1)</f>
        <v>-</v>
      </c>
      <c r="H8948" s="167" t="str">
        <f>IF('Lineær programmering opg 4'!$C$8=0,"-",((-A8948+'Lineær programmering opg 4'!$M$8)/'Lineær programmering opg 4'!$K$8)*-1)</f>
        <v>-</v>
      </c>
      <c r="I8948" s="167" t="str">
        <f>IF('Lineær programmering opg 4'!$D$8=0,"-",'Lineær programmering opg 4'!$G$8)</f>
        <v>-</v>
      </c>
      <c r="J8948" s="295">
        <f>A8948*'Lineær programmering opg 4'!$C$11+Datatabel!C8948*'Lineær programmering opg 4'!$D$11</f>
        <v>44683.499999999716</v>
      </c>
      <c r="K8948" s="9">
        <f t="shared" si="697"/>
        <v>0</v>
      </c>
      <c r="L8948" s="9">
        <f t="shared" si="698"/>
        <v>0</v>
      </c>
    </row>
    <row r="8949" spans="1:12" ht="15" x14ac:dyDescent="0.25">
      <c r="A8949" s="167">
        <f t="shared" si="696"/>
        <v>25.296000000022993</v>
      </c>
      <c r="B8949" s="325">
        <f t="shared" si="699"/>
        <v>0.10540000000009581</v>
      </c>
      <c r="C8949" s="167">
        <f t="shared" si="695"/>
        <v>281.02799999998274</v>
      </c>
      <c r="D8949" s="167">
        <f>IF('Lineær programmering opg 4'!$M$4=0,"-",(-A8949+'Lineær programmering opg 4'!$M$4)/'Lineær programmering opg 4'!$K$4*-1)</f>
        <v>429.40799999995403</v>
      </c>
      <c r="E8949" s="167">
        <f>IF('Lineær programmering opg 4'!$M$5=0,"-",(-A8949+'Lineær programmering opg 4'!$M$5)/'Lineær programmering opg 4'!$K$5*-1)</f>
        <v>281.02799999998274</v>
      </c>
      <c r="F8949" s="167" t="str">
        <f>IF('Lineær programmering opg 4'!$E$6=0,"-",(-A8949+'Lineær programmering opg 4'!$M$6)/'Lineær programmering opg 4'!$K$6*-1)</f>
        <v>-</v>
      </c>
      <c r="G8949" s="167" t="str">
        <f>IF('Lineær programmering opg 4'!$D$7=0,"-",((-A8949+'Lineær programmering opg 4'!$M$7)/'Lineær programmering opg 4'!$K$7)*-1)</f>
        <v>-</v>
      </c>
      <c r="H8949" s="167" t="str">
        <f>IF('Lineær programmering opg 4'!$C$8=0,"-",((-A8949+'Lineær programmering opg 4'!$M$8)/'Lineær programmering opg 4'!$K$8)*-1)</f>
        <v>-</v>
      </c>
      <c r="I8949" s="167" t="str">
        <f>IF('Lineær programmering opg 4'!$D$8=0,"-",'Lineær programmering opg 4'!$G$8)</f>
        <v>-</v>
      </c>
      <c r="J8949" s="295">
        <f>A8949*'Lineær programmering opg 4'!$C$11+Datatabel!C8949*'Lineær programmering opg 4'!$D$11</f>
        <v>44683.799999999712</v>
      </c>
      <c r="K8949" s="9">
        <f t="shared" si="697"/>
        <v>0</v>
      </c>
      <c r="L8949" s="9">
        <f t="shared" si="698"/>
        <v>0</v>
      </c>
    </row>
    <row r="8950" spans="1:12" ht="15" x14ac:dyDescent="0.25">
      <c r="A8950" s="167">
        <f t="shared" si="696"/>
        <v>25.272000000022992</v>
      </c>
      <c r="B8950" s="325">
        <f t="shared" si="699"/>
        <v>0.1053000000000958</v>
      </c>
      <c r="C8950" s="167">
        <f t="shared" si="695"/>
        <v>281.04599999998277</v>
      </c>
      <c r="D8950" s="167">
        <f>IF('Lineær programmering opg 4'!$M$4=0,"-",(-A8950+'Lineær programmering opg 4'!$M$4)/'Lineær programmering opg 4'!$K$4*-1)</f>
        <v>429.45599999995403</v>
      </c>
      <c r="E8950" s="167">
        <f>IF('Lineær programmering opg 4'!$M$5=0,"-",(-A8950+'Lineær programmering opg 4'!$M$5)/'Lineær programmering opg 4'!$K$5*-1)</f>
        <v>281.04599999998277</v>
      </c>
      <c r="F8950" s="167" t="str">
        <f>IF('Lineær programmering opg 4'!$E$6=0,"-",(-A8950+'Lineær programmering opg 4'!$M$6)/'Lineær programmering opg 4'!$K$6*-1)</f>
        <v>-</v>
      </c>
      <c r="G8950" s="167" t="str">
        <f>IF('Lineær programmering opg 4'!$D$7=0,"-",((-A8950+'Lineær programmering opg 4'!$M$7)/'Lineær programmering opg 4'!$K$7)*-1)</f>
        <v>-</v>
      </c>
      <c r="H8950" s="167" t="str">
        <f>IF('Lineær programmering opg 4'!$C$8=0,"-",((-A8950+'Lineær programmering opg 4'!$M$8)/'Lineær programmering opg 4'!$K$8)*-1)</f>
        <v>-</v>
      </c>
      <c r="I8950" s="167" t="str">
        <f>IF('Lineær programmering opg 4'!$D$8=0,"-",'Lineær programmering opg 4'!$G$8)</f>
        <v>-</v>
      </c>
      <c r="J8950" s="295">
        <f>A8950*'Lineær programmering opg 4'!$C$11+Datatabel!C8950*'Lineær programmering opg 4'!$D$11</f>
        <v>44684.099999999715</v>
      </c>
      <c r="K8950" s="9">
        <f t="shared" si="697"/>
        <v>0</v>
      </c>
      <c r="L8950" s="9">
        <f t="shared" si="698"/>
        <v>0</v>
      </c>
    </row>
    <row r="8951" spans="1:12" ht="15" x14ac:dyDescent="0.25">
      <c r="A8951" s="167">
        <f t="shared" si="696"/>
        <v>25.248000000022991</v>
      </c>
      <c r="B8951" s="325">
        <f t="shared" si="699"/>
        <v>0.1052000000000958</v>
      </c>
      <c r="C8951" s="167">
        <f t="shared" si="695"/>
        <v>281.06399999998274</v>
      </c>
      <c r="D8951" s="167">
        <f>IF('Lineær programmering opg 4'!$M$4=0,"-",(-A8951+'Lineær programmering opg 4'!$M$4)/'Lineær programmering opg 4'!$K$4*-1)</f>
        <v>429.50399999995403</v>
      </c>
      <c r="E8951" s="167">
        <f>IF('Lineær programmering opg 4'!$M$5=0,"-",(-A8951+'Lineær programmering opg 4'!$M$5)/'Lineær programmering opg 4'!$K$5*-1)</f>
        <v>281.06399999998274</v>
      </c>
      <c r="F8951" s="167" t="str">
        <f>IF('Lineær programmering opg 4'!$E$6=0,"-",(-A8951+'Lineær programmering opg 4'!$M$6)/'Lineær programmering opg 4'!$K$6*-1)</f>
        <v>-</v>
      </c>
      <c r="G8951" s="167" t="str">
        <f>IF('Lineær programmering opg 4'!$D$7=0,"-",((-A8951+'Lineær programmering opg 4'!$M$7)/'Lineær programmering opg 4'!$K$7)*-1)</f>
        <v>-</v>
      </c>
      <c r="H8951" s="167" t="str">
        <f>IF('Lineær programmering opg 4'!$C$8=0,"-",((-A8951+'Lineær programmering opg 4'!$M$8)/'Lineær programmering opg 4'!$K$8)*-1)</f>
        <v>-</v>
      </c>
      <c r="I8951" s="167" t="str">
        <f>IF('Lineær programmering opg 4'!$D$8=0,"-",'Lineær programmering opg 4'!$G$8)</f>
        <v>-</v>
      </c>
      <c r="J8951" s="295">
        <f>A8951*'Lineær programmering opg 4'!$C$11+Datatabel!C8951*'Lineær programmering opg 4'!$D$11</f>
        <v>44684.39999999971</v>
      </c>
      <c r="K8951" s="9">
        <f t="shared" si="697"/>
        <v>0</v>
      </c>
      <c r="L8951" s="9">
        <f t="shared" si="698"/>
        <v>0</v>
      </c>
    </row>
    <row r="8952" spans="1:12" ht="15" x14ac:dyDescent="0.25">
      <c r="A8952" s="167">
        <f t="shared" si="696"/>
        <v>25.22400000002299</v>
      </c>
      <c r="B8952" s="325">
        <f t="shared" si="699"/>
        <v>0.1051000000000958</v>
      </c>
      <c r="C8952" s="167">
        <f t="shared" si="695"/>
        <v>281.08199999998277</v>
      </c>
      <c r="D8952" s="167">
        <f>IF('Lineær programmering opg 4'!$M$4=0,"-",(-A8952+'Lineær programmering opg 4'!$M$4)/'Lineær programmering opg 4'!$K$4*-1)</f>
        <v>429.55199999995403</v>
      </c>
      <c r="E8952" s="167">
        <f>IF('Lineær programmering opg 4'!$M$5=0,"-",(-A8952+'Lineær programmering opg 4'!$M$5)/'Lineær programmering opg 4'!$K$5*-1)</f>
        <v>281.08199999998277</v>
      </c>
      <c r="F8952" s="167" t="str">
        <f>IF('Lineær programmering opg 4'!$E$6=0,"-",(-A8952+'Lineær programmering opg 4'!$M$6)/'Lineær programmering opg 4'!$K$6*-1)</f>
        <v>-</v>
      </c>
      <c r="G8952" s="167" t="str">
        <f>IF('Lineær programmering opg 4'!$D$7=0,"-",((-A8952+'Lineær programmering opg 4'!$M$7)/'Lineær programmering opg 4'!$K$7)*-1)</f>
        <v>-</v>
      </c>
      <c r="H8952" s="167" t="str">
        <f>IF('Lineær programmering opg 4'!$C$8=0,"-",((-A8952+'Lineær programmering opg 4'!$M$8)/'Lineær programmering opg 4'!$K$8)*-1)</f>
        <v>-</v>
      </c>
      <c r="I8952" s="167" t="str">
        <f>IF('Lineær programmering opg 4'!$D$8=0,"-",'Lineær programmering opg 4'!$G$8)</f>
        <v>-</v>
      </c>
      <c r="J8952" s="295">
        <f>A8952*'Lineær programmering opg 4'!$C$11+Datatabel!C8952*'Lineær programmering opg 4'!$D$11</f>
        <v>44684.699999999713</v>
      </c>
      <c r="K8952" s="9">
        <f t="shared" si="697"/>
        <v>0</v>
      </c>
      <c r="L8952" s="9">
        <f t="shared" si="698"/>
        <v>0</v>
      </c>
    </row>
    <row r="8953" spans="1:12" ht="15" x14ac:dyDescent="0.25">
      <c r="A8953" s="167">
        <f t="shared" si="696"/>
        <v>25.200000000022989</v>
      </c>
      <c r="B8953" s="325">
        <f t="shared" si="699"/>
        <v>0.10500000000009579</v>
      </c>
      <c r="C8953" s="167">
        <f t="shared" si="695"/>
        <v>281.09999999998274</v>
      </c>
      <c r="D8953" s="167">
        <f>IF('Lineær programmering opg 4'!$M$4=0,"-",(-A8953+'Lineær programmering opg 4'!$M$4)/'Lineær programmering opg 4'!$K$4*-1)</f>
        <v>429.59999999995404</v>
      </c>
      <c r="E8953" s="167">
        <f>IF('Lineær programmering opg 4'!$M$5=0,"-",(-A8953+'Lineær programmering opg 4'!$M$5)/'Lineær programmering opg 4'!$K$5*-1)</f>
        <v>281.09999999998274</v>
      </c>
      <c r="F8953" s="167" t="str">
        <f>IF('Lineær programmering opg 4'!$E$6=0,"-",(-A8953+'Lineær programmering opg 4'!$M$6)/'Lineær programmering opg 4'!$K$6*-1)</f>
        <v>-</v>
      </c>
      <c r="G8953" s="167" t="str">
        <f>IF('Lineær programmering opg 4'!$D$7=0,"-",((-A8953+'Lineær programmering opg 4'!$M$7)/'Lineær programmering opg 4'!$K$7)*-1)</f>
        <v>-</v>
      </c>
      <c r="H8953" s="167" t="str">
        <f>IF('Lineær programmering opg 4'!$C$8=0,"-",((-A8953+'Lineær programmering opg 4'!$M$8)/'Lineær programmering opg 4'!$K$8)*-1)</f>
        <v>-</v>
      </c>
      <c r="I8953" s="167" t="str">
        <f>IF('Lineær programmering opg 4'!$D$8=0,"-",'Lineær programmering opg 4'!$G$8)</f>
        <v>-</v>
      </c>
      <c r="J8953" s="295">
        <f>A8953*'Lineær programmering opg 4'!$C$11+Datatabel!C8953*'Lineær programmering opg 4'!$D$11</f>
        <v>44684.999999999709</v>
      </c>
      <c r="K8953" s="9">
        <f t="shared" si="697"/>
        <v>0</v>
      </c>
      <c r="L8953" s="9">
        <f t="shared" si="698"/>
        <v>0</v>
      </c>
    </row>
    <row r="8954" spans="1:12" ht="15" x14ac:dyDescent="0.25">
      <c r="A8954" s="167">
        <f t="shared" si="696"/>
        <v>25.176000000022992</v>
      </c>
      <c r="B8954" s="325">
        <f t="shared" si="699"/>
        <v>0.10490000000009579</v>
      </c>
      <c r="C8954" s="167">
        <f t="shared" si="695"/>
        <v>281.11799999998277</v>
      </c>
      <c r="D8954" s="167">
        <f>IF('Lineær programmering opg 4'!$M$4=0,"-",(-A8954+'Lineær programmering opg 4'!$M$4)/'Lineær programmering opg 4'!$K$4*-1)</f>
        <v>429.64799999995404</v>
      </c>
      <c r="E8954" s="167">
        <f>IF('Lineær programmering opg 4'!$M$5=0,"-",(-A8954+'Lineær programmering opg 4'!$M$5)/'Lineær programmering opg 4'!$K$5*-1)</f>
        <v>281.11799999998277</v>
      </c>
      <c r="F8954" s="167" t="str">
        <f>IF('Lineær programmering opg 4'!$E$6=0,"-",(-A8954+'Lineær programmering opg 4'!$M$6)/'Lineær programmering opg 4'!$K$6*-1)</f>
        <v>-</v>
      </c>
      <c r="G8954" s="167" t="str">
        <f>IF('Lineær programmering opg 4'!$D$7=0,"-",((-A8954+'Lineær programmering opg 4'!$M$7)/'Lineær programmering opg 4'!$K$7)*-1)</f>
        <v>-</v>
      </c>
      <c r="H8954" s="167" t="str">
        <f>IF('Lineær programmering opg 4'!$C$8=0,"-",((-A8954+'Lineær programmering opg 4'!$M$8)/'Lineær programmering opg 4'!$K$8)*-1)</f>
        <v>-</v>
      </c>
      <c r="I8954" s="167" t="str">
        <f>IF('Lineær programmering opg 4'!$D$8=0,"-",'Lineær programmering opg 4'!$G$8)</f>
        <v>-</v>
      </c>
      <c r="J8954" s="295">
        <f>A8954*'Lineær programmering opg 4'!$C$11+Datatabel!C8954*'Lineær programmering opg 4'!$D$11</f>
        <v>44685.299999999712</v>
      </c>
      <c r="K8954" s="9">
        <f t="shared" si="697"/>
        <v>0</v>
      </c>
      <c r="L8954" s="9">
        <f t="shared" si="698"/>
        <v>0</v>
      </c>
    </row>
    <row r="8955" spans="1:12" ht="15" x14ac:dyDescent="0.25">
      <c r="A8955" s="167">
        <f t="shared" si="696"/>
        <v>25.152000000022991</v>
      </c>
      <c r="B8955" s="325">
        <f t="shared" si="699"/>
        <v>0.10480000000009579</v>
      </c>
      <c r="C8955" s="167">
        <f t="shared" si="695"/>
        <v>281.13599999998274</v>
      </c>
      <c r="D8955" s="167">
        <f>IF('Lineær programmering opg 4'!$M$4=0,"-",(-A8955+'Lineær programmering opg 4'!$M$4)/'Lineær programmering opg 4'!$K$4*-1)</f>
        <v>429.69599999995404</v>
      </c>
      <c r="E8955" s="167">
        <f>IF('Lineær programmering opg 4'!$M$5=0,"-",(-A8955+'Lineær programmering opg 4'!$M$5)/'Lineær programmering opg 4'!$K$5*-1)</f>
        <v>281.13599999998274</v>
      </c>
      <c r="F8955" s="167" t="str">
        <f>IF('Lineær programmering opg 4'!$E$6=0,"-",(-A8955+'Lineær programmering opg 4'!$M$6)/'Lineær programmering opg 4'!$K$6*-1)</f>
        <v>-</v>
      </c>
      <c r="G8955" s="167" t="str">
        <f>IF('Lineær programmering opg 4'!$D$7=0,"-",((-A8955+'Lineær programmering opg 4'!$M$7)/'Lineær programmering opg 4'!$K$7)*-1)</f>
        <v>-</v>
      </c>
      <c r="H8955" s="167" t="str">
        <f>IF('Lineær programmering opg 4'!$C$8=0,"-",((-A8955+'Lineær programmering opg 4'!$M$8)/'Lineær programmering opg 4'!$K$8)*-1)</f>
        <v>-</v>
      </c>
      <c r="I8955" s="167" t="str">
        <f>IF('Lineær programmering opg 4'!$D$8=0,"-",'Lineær programmering opg 4'!$G$8)</f>
        <v>-</v>
      </c>
      <c r="J8955" s="295">
        <f>A8955*'Lineær programmering opg 4'!$C$11+Datatabel!C8955*'Lineær programmering opg 4'!$D$11</f>
        <v>44685.599999999708</v>
      </c>
      <c r="K8955" s="9">
        <f t="shared" si="697"/>
        <v>0</v>
      </c>
      <c r="L8955" s="9">
        <f t="shared" si="698"/>
        <v>0</v>
      </c>
    </row>
    <row r="8956" spans="1:12" ht="15" x14ac:dyDescent="0.25">
      <c r="A8956" s="167">
        <f t="shared" si="696"/>
        <v>25.12800000002299</v>
      </c>
      <c r="B8956" s="325">
        <f t="shared" si="699"/>
        <v>0.10470000000009579</v>
      </c>
      <c r="C8956" s="167">
        <f t="shared" si="695"/>
        <v>281.15399999998277</v>
      </c>
      <c r="D8956" s="167">
        <f>IF('Lineær programmering opg 4'!$M$4=0,"-",(-A8956+'Lineær programmering opg 4'!$M$4)/'Lineær programmering opg 4'!$K$4*-1)</f>
        <v>429.74399999995404</v>
      </c>
      <c r="E8956" s="167">
        <f>IF('Lineær programmering opg 4'!$M$5=0,"-",(-A8956+'Lineær programmering opg 4'!$M$5)/'Lineær programmering opg 4'!$K$5*-1)</f>
        <v>281.15399999998277</v>
      </c>
      <c r="F8956" s="167" t="str">
        <f>IF('Lineær programmering opg 4'!$E$6=0,"-",(-A8956+'Lineær programmering opg 4'!$M$6)/'Lineær programmering opg 4'!$K$6*-1)</f>
        <v>-</v>
      </c>
      <c r="G8956" s="167" t="str">
        <f>IF('Lineær programmering opg 4'!$D$7=0,"-",((-A8956+'Lineær programmering opg 4'!$M$7)/'Lineær programmering opg 4'!$K$7)*-1)</f>
        <v>-</v>
      </c>
      <c r="H8956" s="167" t="str">
        <f>IF('Lineær programmering opg 4'!$C$8=0,"-",((-A8956+'Lineær programmering opg 4'!$M$8)/'Lineær programmering opg 4'!$K$8)*-1)</f>
        <v>-</v>
      </c>
      <c r="I8956" s="167" t="str">
        <f>IF('Lineær programmering opg 4'!$D$8=0,"-",'Lineær programmering opg 4'!$G$8)</f>
        <v>-</v>
      </c>
      <c r="J8956" s="295">
        <f>A8956*'Lineær programmering opg 4'!$C$11+Datatabel!C8956*'Lineær programmering opg 4'!$D$11</f>
        <v>44685.899999999718</v>
      </c>
      <c r="K8956" s="9">
        <f t="shared" si="697"/>
        <v>0</v>
      </c>
      <c r="L8956" s="9">
        <f t="shared" si="698"/>
        <v>0</v>
      </c>
    </row>
    <row r="8957" spans="1:12" ht="15" x14ac:dyDescent="0.25">
      <c r="A8957" s="167">
        <f t="shared" si="696"/>
        <v>25.104000000022989</v>
      </c>
      <c r="B8957" s="325">
        <f t="shared" si="699"/>
        <v>0.10460000000009578</v>
      </c>
      <c r="C8957" s="167">
        <f t="shared" si="695"/>
        <v>281.17199999998275</v>
      </c>
      <c r="D8957" s="167">
        <f>IF('Lineær programmering opg 4'!$M$4=0,"-",(-A8957+'Lineær programmering opg 4'!$M$4)/'Lineær programmering opg 4'!$K$4*-1)</f>
        <v>429.79199999995404</v>
      </c>
      <c r="E8957" s="167">
        <f>IF('Lineær programmering opg 4'!$M$5=0,"-",(-A8957+'Lineær programmering opg 4'!$M$5)/'Lineær programmering opg 4'!$K$5*-1)</f>
        <v>281.17199999998275</v>
      </c>
      <c r="F8957" s="167" t="str">
        <f>IF('Lineær programmering opg 4'!$E$6=0,"-",(-A8957+'Lineær programmering opg 4'!$M$6)/'Lineær programmering opg 4'!$K$6*-1)</f>
        <v>-</v>
      </c>
      <c r="G8957" s="167" t="str">
        <f>IF('Lineær programmering opg 4'!$D$7=0,"-",((-A8957+'Lineær programmering opg 4'!$M$7)/'Lineær programmering opg 4'!$K$7)*-1)</f>
        <v>-</v>
      </c>
      <c r="H8957" s="167" t="str">
        <f>IF('Lineær programmering opg 4'!$C$8=0,"-",((-A8957+'Lineær programmering opg 4'!$M$8)/'Lineær programmering opg 4'!$K$8)*-1)</f>
        <v>-</v>
      </c>
      <c r="I8957" s="167" t="str">
        <f>IF('Lineær programmering opg 4'!$D$8=0,"-",'Lineær programmering opg 4'!$G$8)</f>
        <v>-</v>
      </c>
      <c r="J8957" s="295">
        <f>A8957*'Lineær programmering opg 4'!$C$11+Datatabel!C8957*'Lineær programmering opg 4'!$D$11</f>
        <v>44686.199999999713</v>
      </c>
      <c r="K8957" s="9">
        <f t="shared" si="697"/>
        <v>0</v>
      </c>
      <c r="L8957" s="9">
        <f t="shared" si="698"/>
        <v>0</v>
      </c>
    </row>
    <row r="8958" spans="1:12" ht="15" x14ac:dyDescent="0.25">
      <c r="A8958" s="167">
        <f t="shared" si="696"/>
        <v>25.080000000022988</v>
      </c>
      <c r="B8958" s="325">
        <f t="shared" si="699"/>
        <v>0.10450000000009578</v>
      </c>
      <c r="C8958" s="167">
        <f t="shared" si="695"/>
        <v>281.18999999998277</v>
      </c>
      <c r="D8958" s="167">
        <f>IF('Lineær programmering opg 4'!$M$4=0,"-",(-A8958+'Lineær programmering opg 4'!$M$4)/'Lineær programmering opg 4'!$K$4*-1)</f>
        <v>429.83999999995405</v>
      </c>
      <c r="E8958" s="167">
        <f>IF('Lineær programmering opg 4'!$M$5=0,"-",(-A8958+'Lineær programmering opg 4'!$M$5)/'Lineær programmering opg 4'!$K$5*-1)</f>
        <v>281.18999999998277</v>
      </c>
      <c r="F8958" s="167" t="str">
        <f>IF('Lineær programmering opg 4'!$E$6=0,"-",(-A8958+'Lineær programmering opg 4'!$M$6)/'Lineær programmering opg 4'!$K$6*-1)</f>
        <v>-</v>
      </c>
      <c r="G8958" s="167" t="str">
        <f>IF('Lineær programmering opg 4'!$D$7=0,"-",((-A8958+'Lineær programmering opg 4'!$M$7)/'Lineær programmering opg 4'!$K$7)*-1)</f>
        <v>-</v>
      </c>
      <c r="H8958" s="167" t="str">
        <f>IF('Lineær programmering opg 4'!$C$8=0,"-",((-A8958+'Lineær programmering opg 4'!$M$8)/'Lineær programmering opg 4'!$K$8)*-1)</f>
        <v>-</v>
      </c>
      <c r="I8958" s="167" t="str">
        <f>IF('Lineær programmering opg 4'!$D$8=0,"-",'Lineær programmering opg 4'!$G$8)</f>
        <v>-</v>
      </c>
      <c r="J8958" s="295">
        <f>A8958*'Lineær programmering opg 4'!$C$11+Datatabel!C8958*'Lineær programmering opg 4'!$D$11</f>
        <v>44686.499999999716</v>
      </c>
      <c r="K8958" s="9">
        <f t="shared" si="697"/>
        <v>0</v>
      </c>
      <c r="L8958" s="9">
        <f t="shared" si="698"/>
        <v>0</v>
      </c>
    </row>
    <row r="8959" spans="1:12" ht="15" x14ac:dyDescent="0.25">
      <c r="A8959" s="167">
        <f t="shared" si="696"/>
        <v>25.056000000022987</v>
      </c>
      <c r="B8959" s="325">
        <f t="shared" si="699"/>
        <v>0.10440000000009578</v>
      </c>
      <c r="C8959" s="167">
        <f t="shared" si="695"/>
        <v>281.20799999998275</v>
      </c>
      <c r="D8959" s="167">
        <f>IF('Lineær programmering opg 4'!$M$4=0,"-",(-A8959+'Lineær programmering opg 4'!$M$4)/'Lineær programmering opg 4'!$K$4*-1)</f>
        <v>429.88799999995405</v>
      </c>
      <c r="E8959" s="167">
        <f>IF('Lineær programmering opg 4'!$M$5=0,"-",(-A8959+'Lineær programmering opg 4'!$M$5)/'Lineær programmering opg 4'!$K$5*-1)</f>
        <v>281.20799999998275</v>
      </c>
      <c r="F8959" s="167" t="str">
        <f>IF('Lineær programmering opg 4'!$E$6=0,"-",(-A8959+'Lineær programmering opg 4'!$M$6)/'Lineær programmering opg 4'!$K$6*-1)</f>
        <v>-</v>
      </c>
      <c r="G8959" s="167" t="str">
        <f>IF('Lineær programmering opg 4'!$D$7=0,"-",((-A8959+'Lineær programmering opg 4'!$M$7)/'Lineær programmering opg 4'!$K$7)*-1)</f>
        <v>-</v>
      </c>
      <c r="H8959" s="167" t="str">
        <f>IF('Lineær programmering opg 4'!$C$8=0,"-",((-A8959+'Lineær programmering opg 4'!$M$8)/'Lineær programmering opg 4'!$K$8)*-1)</f>
        <v>-</v>
      </c>
      <c r="I8959" s="167" t="str">
        <f>IF('Lineær programmering opg 4'!$D$8=0,"-",'Lineær programmering opg 4'!$G$8)</f>
        <v>-</v>
      </c>
      <c r="J8959" s="295">
        <f>A8959*'Lineær programmering opg 4'!$C$11+Datatabel!C8959*'Lineær programmering opg 4'!$D$11</f>
        <v>44686.799999999712</v>
      </c>
      <c r="K8959" s="9">
        <f t="shared" si="697"/>
        <v>0</v>
      </c>
      <c r="L8959" s="9">
        <f t="shared" si="698"/>
        <v>0</v>
      </c>
    </row>
    <row r="8960" spans="1:12" ht="15" x14ac:dyDescent="0.25">
      <c r="A8960" s="167">
        <f t="shared" si="696"/>
        <v>25.032000000022986</v>
      </c>
      <c r="B8960" s="325">
        <f t="shared" si="699"/>
        <v>0.10430000000009577</v>
      </c>
      <c r="C8960" s="167">
        <f t="shared" si="695"/>
        <v>281.22599999998278</v>
      </c>
      <c r="D8960" s="167">
        <f>IF('Lineær programmering opg 4'!$M$4=0,"-",(-A8960+'Lineær programmering opg 4'!$M$4)/'Lineær programmering opg 4'!$K$4*-1)</f>
        <v>429.93599999995405</v>
      </c>
      <c r="E8960" s="167">
        <f>IF('Lineær programmering opg 4'!$M$5=0,"-",(-A8960+'Lineær programmering opg 4'!$M$5)/'Lineær programmering opg 4'!$K$5*-1)</f>
        <v>281.22599999998278</v>
      </c>
      <c r="F8960" s="167" t="str">
        <f>IF('Lineær programmering opg 4'!$E$6=0,"-",(-A8960+'Lineær programmering opg 4'!$M$6)/'Lineær programmering opg 4'!$K$6*-1)</f>
        <v>-</v>
      </c>
      <c r="G8960" s="167" t="str">
        <f>IF('Lineær programmering opg 4'!$D$7=0,"-",((-A8960+'Lineær programmering opg 4'!$M$7)/'Lineær programmering opg 4'!$K$7)*-1)</f>
        <v>-</v>
      </c>
      <c r="H8960" s="167" t="str">
        <f>IF('Lineær programmering opg 4'!$C$8=0,"-",((-A8960+'Lineær programmering opg 4'!$M$8)/'Lineær programmering opg 4'!$K$8)*-1)</f>
        <v>-</v>
      </c>
      <c r="I8960" s="167" t="str">
        <f>IF('Lineær programmering opg 4'!$D$8=0,"-",'Lineær programmering opg 4'!$G$8)</f>
        <v>-</v>
      </c>
      <c r="J8960" s="295">
        <f>A8960*'Lineær programmering opg 4'!$C$11+Datatabel!C8960*'Lineær programmering opg 4'!$D$11</f>
        <v>44687.099999999715</v>
      </c>
      <c r="K8960" s="9">
        <f t="shared" si="697"/>
        <v>0</v>
      </c>
      <c r="L8960" s="9">
        <f t="shared" si="698"/>
        <v>0</v>
      </c>
    </row>
    <row r="8961" spans="1:12" ht="15" x14ac:dyDescent="0.25">
      <c r="A8961" s="167">
        <f t="shared" si="696"/>
        <v>25.008000000022985</v>
      </c>
      <c r="B8961" s="325">
        <f t="shared" si="699"/>
        <v>0.10420000000009577</v>
      </c>
      <c r="C8961" s="167">
        <f t="shared" si="695"/>
        <v>281.24399999998275</v>
      </c>
      <c r="D8961" s="167">
        <f>IF('Lineær programmering opg 4'!$M$4=0,"-",(-A8961+'Lineær programmering opg 4'!$M$4)/'Lineær programmering opg 4'!$K$4*-1)</f>
        <v>429.98399999995405</v>
      </c>
      <c r="E8961" s="167">
        <f>IF('Lineær programmering opg 4'!$M$5=0,"-",(-A8961+'Lineær programmering opg 4'!$M$5)/'Lineær programmering opg 4'!$K$5*-1)</f>
        <v>281.24399999998275</v>
      </c>
      <c r="F8961" s="167" t="str">
        <f>IF('Lineær programmering opg 4'!$E$6=0,"-",(-A8961+'Lineær programmering opg 4'!$M$6)/'Lineær programmering opg 4'!$K$6*-1)</f>
        <v>-</v>
      </c>
      <c r="G8961" s="167" t="str">
        <f>IF('Lineær programmering opg 4'!$D$7=0,"-",((-A8961+'Lineær programmering opg 4'!$M$7)/'Lineær programmering opg 4'!$K$7)*-1)</f>
        <v>-</v>
      </c>
      <c r="H8961" s="167" t="str">
        <f>IF('Lineær programmering opg 4'!$C$8=0,"-",((-A8961+'Lineær programmering opg 4'!$M$8)/'Lineær programmering opg 4'!$K$8)*-1)</f>
        <v>-</v>
      </c>
      <c r="I8961" s="167" t="str">
        <f>IF('Lineær programmering opg 4'!$D$8=0,"-",'Lineær programmering opg 4'!$G$8)</f>
        <v>-</v>
      </c>
      <c r="J8961" s="295">
        <f>A8961*'Lineær programmering opg 4'!$C$11+Datatabel!C8961*'Lineær programmering opg 4'!$D$11</f>
        <v>44687.399999999718</v>
      </c>
      <c r="K8961" s="9">
        <f t="shared" si="697"/>
        <v>0</v>
      </c>
      <c r="L8961" s="9">
        <f t="shared" si="698"/>
        <v>0</v>
      </c>
    </row>
    <row r="8962" spans="1:12" ht="15" x14ac:dyDescent="0.25">
      <c r="A8962" s="167">
        <f t="shared" si="696"/>
        <v>24.984000000022984</v>
      </c>
      <c r="B8962" s="325">
        <f t="shared" si="699"/>
        <v>0.10410000000009577</v>
      </c>
      <c r="C8962" s="167">
        <f t="shared" si="695"/>
        <v>281.26199999998278</v>
      </c>
      <c r="D8962" s="167">
        <f>IF('Lineær programmering opg 4'!$M$4=0,"-",(-A8962+'Lineær programmering opg 4'!$M$4)/'Lineær programmering opg 4'!$K$4*-1)</f>
        <v>430.03199999995405</v>
      </c>
      <c r="E8962" s="167">
        <f>IF('Lineær programmering opg 4'!$M$5=0,"-",(-A8962+'Lineær programmering opg 4'!$M$5)/'Lineær programmering opg 4'!$K$5*-1)</f>
        <v>281.26199999998278</v>
      </c>
      <c r="F8962" s="167" t="str">
        <f>IF('Lineær programmering opg 4'!$E$6=0,"-",(-A8962+'Lineær programmering opg 4'!$M$6)/'Lineær programmering opg 4'!$K$6*-1)</f>
        <v>-</v>
      </c>
      <c r="G8962" s="167" t="str">
        <f>IF('Lineær programmering opg 4'!$D$7=0,"-",((-A8962+'Lineær programmering opg 4'!$M$7)/'Lineær programmering opg 4'!$K$7)*-1)</f>
        <v>-</v>
      </c>
      <c r="H8962" s="167" t="str">
        <f>IF('Lineær programmering opg 4'!$C$8=0,"-",((-A8962+'Lineær programmering opg 4'!$M$8)/'Lineær programmering opg 4'!$K$8)*-1)</f>
        <v>-</v>
      </c>
      <c r="I8962" s="167" t="str">
        <f>IF('Lineær programmering opg 4'!$D$8=0,"-",'Lineær programmering opg 4'!$G$8)</f>
        <v>-</v>
      </c>
      <c r="J8962" s="295">
        <f>A8962*'Lineær programmering opg 4'!$C$11+Datatabel!C8962*'Lineær programmering opg 4'!$D$11</f>
        <v>44687.699999999721</v>
      </c>
      <c r="K8962" s="9">
        <f t="shared" si="697"/>
        <v>0</v>
      </c>
      <c r="L8962" s="9">
        <f t="shared" si="698"/>
        <v>0</v>
      </c>
    </row>
    <row r="8963" spans="1:12" ht="15" x14ac:dyDescent="0.25">
      <c r="A8963" s="167">
        <f t="shared" si="696"/>
        <v>24.960000000022983</v>
      </c>
      <c r="B8963" s="325">
        <f t="shared" si="699"/>
        <v>0.10400000000009577</v>
      </c>
      <c r="C8963" s="167">
        <f t="shared" ref="C8963:C9026" si="700">MIN(D8963,E8963,F8963,G8963,H8963,I8963)</f>
        <v>281.27999999998275</v>
      </c>
      <c r="D8963" s="167">
        <f>IF('Lineær programmering opg 4'!$M$4=0,"-",(-A8963+'Lineær programmering opg 4'!$M$4)/'Lineær programmering opg 4'!$K$4*-1)</f>
        <v>430.07999999995405</v>
      </c>
      <c r="E8963" s="167">
        <f>IF('Lineær programmering opg 4'!$M$5=0,"-",(-A8963+'Lineær programmering opg 4'!$M$5)/'Lineær programmering opg 4'!$K$5*-1)</f>
        <v>281.27999999998275</v>
      </c>
      <c r="F8963" s="167" t="str">
        <f>IF('Lineær programmering opg 4'!$E$6=0,"-",(-A8963+'Lineær programmering opg 4'!$M$6)/'Lineær programmering opg 4'!$K$6*-1)</f>
        <v>-</v>
      </c>
      <c r="G8963" s="167" t="str">
        <f>IF('Lineær programmering opg 4'!$D$7=0,"-",((-A8963+'Lineær programmering opg 4'!$M$7)/'Lineær programmering opg 4'!$K$7)*-1)</f>
        <v>-</v>
      </c>
      <c r="H8963" s="167" t="str">
        <f>IF('Lineær programmering opg 4'!$C$8=0,"-",((-A8963+'Lineær programmering opg 4'!$M$8)/'Lineær programmering opg 4'!$K$8)*-1)</f>
        <v>-</v>
      </c>
      <c r="I8963" s="167" t="str">
        <f>IF('Lineær programmering opg 4'!$D$8=0,"-",'Lineær programmering opg 4'!$G$8)</f>
        <v>-</v>
      </c>
      <c r="J8963" s="295">
        <f>A8963*'Lineær programmering opg 4'!$C$11+Datatabel!C8963*'Lineær programmering opg 4'!$D$11</f>
        <v>44687.999999999709</v>
      </c>
      <c r="K8963" s="9">
        <f t="shared" si="697"/>
        <v>0</v>
      </c>
      <c r="L8963" s="9">
        <f t="shared" si="698"/>
        <v>0</v>
      </c>
    </row>
    <row r="8964" spans="1:12" ht="15" x14ac:dyDescent="0.25">
      <c r="A8964" s="167">
        <f t="shared" ref="A8964:A9027" si="701">$A$3*B8964</f>
        <v>24.936000000022982</v>
      </c>
      <c r="B8964" s="325">
        <f t="shared" si="699"/>
        <v>0.10390000000009576</v>
      </c>
      <c r="C8964" s="167">
        <f t="shared" si="700"/>
        <v>281.29799999998278</v>
      </c>
      <c r="D8964" s="167">
        <f>IF('Lineær programmering opg 4'!$M$4=0,"-",(-A8964+'Lineær programmering opg 4'!$M$4)/'Lineær programmering opg 4'!$K$4*-1)</f>
        <v>430.12799999995406</v>
      </c>
      <c r="E8964" s="167">
        <f>IF('Lineær programmering opg 4'!$M$5=0,"-",(-A8964+'Lineær programmering opg 4'!$M$5)/'Lineær programmering opg 4'!$K$5*-1)</f>
        <v>281.29799999998278</v>
      </c>
      <c r="F8964" s="167" t="str">
        <f>IF('Lineær programmering opg 4'!$E$6=0,"-",(-A8964+'Lineær programmering opg 4'!$M$6)/'Lineær programmering opg 4'!$K$6*-1)</f>
        <v>-</v>
      </c>
      <c r="G8964" s="167" t="str">
        <f>IF('Lineær programmering opg 4'!$D$7=0,"-",((-A8964+'Lineær programmering opg 4'!$M$7)/'Lineær programmering opg 4'!$K$7)*-1)</f>
        <v>-</v>
      </c>
      <c r="H8964" s="167" t="str">
        <f>IF('Lineær programmering opg 4'!$C$8=0,"-",((-A8964+'Lineær programmering opg 4'!$M$8)/'Lineær programmering opg 4'!$K$8)*-1)</f>
        <v>-</v>
      </c>
      <c r="I8964" s="167" t="str">
        <f>IF('Lineær programmering opg 4'!$D$8=0,"-",'Lineær programmering opg 4'!$G$8)</f>
        <v>-</v>
      </c>
      <c r="J8964" s="295">
        <f>A8964*'Lineær programmering opg 4'!$C$11+Datatabel!C8964*'Lineær programmering opg 4'!$D$11</f>
        <v>44688.299999999712</v>
      </c>
      <c r="K8964" s="9">
        <f t="shared" ref="K8964:K9027" si="702">IF($J$10004=J8964,A8964,0)</f>
        <v>0</v>
      </c>
      <c r="L8964" s="9">
        <f t="shared" ref="L8964:L9027" si="703">IF(J8964=$J$10004,C8964,0)</f>
        <v>0</v>
      </c>
    </row>
    <row r="8965" spans="1:12" ht="15" x14ac:dyDescent="0.25">
      <c r="A8965" s="167">
        <f t="shared" si="701"/>
        <v>24.912000000022982</v>
      </c>
      <c r="B8965" s="325">
        <f t="shared" ref="B8965:B9028" si="704">B8964-0.01%</f>
        <v>0.10380000000009576</v>
      </c>
      <c r="C8965" s="167">
        <f t="shared" si="700"/>
        <v>281.31599999998275</v>
      </c>
      <c r="D8965" s="167">
        <f>IF('Lineær programmering opg 4'!$M$4=0,"-",(-A8965+'Lineær programmering opg 4'!$M$4)/'Lineær programmering opg 4'!$K$4*-1)</f>
        <v>430.17599999995406</v>
      </c>
      <c r="E8965" s="167">
        <f>IF('Lineær programmering opg 4'!$M$5=0,"-",(-A8965+'Lineær programmering opg 4'!$M$5)/'Lineær programmering opg 4'!$K$5*-1)</f>
        <v>281.31599999998275</v>
      </c>
      <c r="F8965" s="167" t="str">
        <f>IF('Lineær programmering opg 4'!$E$6=0,"-",(-A8965+'Lineær programmering opg 4'!$M$6)/'Lineær programmering opg 4'!$K$6*-1)</f>
        <v>-</v>
      </c>
      <c r="G8965" s="167" t="str">
        <f>IF('Lineær programmering opg 4'!$D$7=0,"-",((-A8965+'Lineær programmering opg 4'!$M$7)/'Lineær programmering opg 4'!$K$7)*-1)</f>
        <v>-</v>
      </c>
      <c r="H8965" s="167" t="str">
        <f>IF('Lineær programmering opg 4'!$C$8=0,"-",((-A8965+'Lineær programmering opg 4'!$M$8)/'Lineær programmering opg 4'!$K$8)*-1)</f>
        <v>-</v>
      </c>
      <c r="I8965" s="167" t="str">
        <f>IF('Lineær programmering opg 4'!$D$8=0,"-",'Lineær programmering opg 4'!$G$8)</f>
        <v>-</v>
      </c>
      <c r="J8965" s="295">
        <f>A8965*'Lineær programmering opg 4'!$C$11+Datatabel!C8965*'Lineær programmering opg 4'!$D$11</f>
        <v>44688.599999999708</v>
      </c>
      <c r="K8965" s="9">
        <f t="shared" si="702"/>
        <v>0</v>
      </c>
      <c r="L8965" s="9">
        <f t="shared" si="703"/>
        <v>0</v>
      </c>
    </row>
    <row r="8966" spans="1:12" ht="15" x14ac:dyDescent="0.25">
      <c r="A8966" s="167">
        <f t="shared" si="701"/>
        <v>24.888000000022981</v>
      </c>
      <c r="B8966" s="325">
        <f t="shared" si="704"/>
        <v>0.10370000000009576</v>
      </c>
      <c r="C8966" s="167">
        <f t="shared" si="700"/>
        <v>281.33399999998278</v>
      </c>
      <c r="D8966" s="167">
        <f>IF('Lineær programmering opg 4'!$M$4=0,"-",(-A8966+'Lineær programmering opg 4'!$M$4)/'Lineær programmering opg 4'!$K$4*-1)</f>
        <v>430.22399999995406</v>
      </c>
      <c r="E8966" s="167">
        <f>IF('Lineær programmering opg 4'!$M$5=0,"-",(-A8966+'Lineær programmering opg 4'!$M$5)/'Lineær programmering opg 4'!$K$5*-1)</f>
        <v>281.33399999998278</v>
      </c>
      <c r="F8966" s="167" t="str">
        <f>IF('Lineær programmering opg 4'!$E$6=0,"-",(-A8966+'Lineær programmering opg 4'!$M$6)/'Lineær programmering opg 4'!$K$6*-1)</f>
        <v>-</v>
      </c>
      <c r="G8966" s="167" t="str">
        <f>IF('Lineær programmering opg 4'!$D$7=0,"-",((-A8966+'Lineær programmering opg 4'!$M$7)/'Lineær programmering opg 4'!$K$7)*-1)</f>
        <v>-</v>
      </c>
      <c r="H8966" s="167" t="str">
        <f>IF('Lineær programmering opg 4'!$C$8=0,"-",((-A8966+'Lineær programmering opg 4'!$M$8)/'Lineær programmering opg 4'!$K$8)*-1)</f>
        <v>-</v>
      </c>
      <c r="I8966" s="167" t="str">
        <f>IF('Lineær programmering opg 4'!$D$8=0,"-",'Lineær programmering opg 4'!$G$8)</f>
        <v>-</v>
      </c>
      <c r="J8966" s="295">
        <f>A8966*'Lineær programmering opg 4'!$C$11+Datatabel!C8966*'Lineær programmering opg 4'!$D$11</f>
        <v>44688.89999999971</v>
      </c>
      <c r="K8966" s="9">
        <f t="shared" si="702"/>
        <v>0</v>
      </c>
      <c r="L8966" s="9">
        <f t="shared" si="703"/>
        <v>0</v>
      </c>
    </row>
    <row r="8967" spans="1:12" ht="15" x14ac:dyDescent="0.25">
      <c r="A8967" s="167">
        <f t="shared" si="701"/>
        <v>24.86400000002298</v>
      </c>
      <c r="B8967" s="325">
        <f t="shared" si="704"/>
        <v>0.10360000000009575</v>
      </c>
      <c r="C8967" s="167">
        <f t="shared" si="700"/>
        <v>281.35199999998275</v>
      </c>
      <c r="D8967" s="167">
        <f>IF('Lineær programmering opg 4'!$M$4=0,"-",(-A8967+'Lineær programmering opg 4'!$M$4)/'Lineær programmering opg 4'!$K$4*-1)</f>
        <v>430.27199999995406</v>
      </c>
      <c r="E8967" s="167">
        <f>IF('Lineær programmering opg 4'!$M$5=0,"-",(-A8967+'Lineær programmering opg 4'!$M$5)/'Lineær programmering opg 4'!$K$5*-1)</f>
        <v>281.35199999998275</v>
      </c>
      <c r="F8967" s="167" t="str">
        <f>IF('Lineær programmering opg 4'!$E$6=0,"-",(-A8967+'Lineær programmering opg 4'!$M$6)/'Lineær programmering opg 4'!$K$6*-1)</f>
        <v>-</v>
      </c>
      <c r="G8967" s="167" t="str">
        <f>IF('Lineær programmering opg 4'!$D$7=0,"-",((-A8967+'Lineær programmering opg 4'!$M$7)/'Lineær programmering opg 4'!$K$7)*-1)</f>
        <v>-</v>
      </c>
      <c r="H8967" s="167" t="str">
        <f>IF('Lineær programmering opg 4'!$C$8=0,"-",((-A8967+'Lineær programmering opg 4'!$M$8)/'Lineær programmering opg 4'!$K$8)*-1)</f>
        <v>-</v>
      </c>
      <c r="I8967" s="167" t="str">
        <f>IF('Lineær programmering opg 4'!$D$8=0,"-",'Lineær programmering opg 4'!$G$8)</f>
        <v>-</v>
      </c>
      <c r="J8967" s="295">
        <f>A8967*'Lineær programmering opg 4'!$C$11+Datatabel!C8967*'Lineær programmering opg 4'!$D$11</f>
        <v>44689.199999999713</v>
      </c>
      <c r="K8967" s="9">
        <f t="shared" si="702"/>
        <v>0</v>
      </c>
      <c r="L8967" s="9">
        <f t="shared" si="703"/>
        <v>0</v>
      </c>
    </row>
    <row r="8968" spans="1:12" ht="15" x14ac:dyDescent="0.25">
      <c r="A8968" s="167">
        <f t="shared" si="701"/>
        <v>24.840000000022979</v>
      </c>
      <c r="B8968" s="325">
        <f t="shared" si="704"/>
        <v>0.10350000000009575</v>
      </c>
      <c r="C8968" s="167">
        <f t="shared" si="700"/>
        <v>281.36999999998278</v>
      </c>
      <c r="D8968" s="167">
        <f>IF('Lineær programmering opg 4'!$M$4=0,"-",(-A8968+'Lineær programmering opg 4'!$M$4)/'Lineær programmering opg 4'!$K$4*-1)</f>
        <v>430.31999999995406</v>
      </c>
      <c r="E8968" s="167">
        <f>IF('Lineær programmering opg 4'!$M$5=0,"-",(-A8968+'Lineær programmering opg 4'!$M$5)/'Lineær programmering opg 4'!$K$5*-1)</f>
        <v>281.36999999998278</v>
      </c>
      <c r="F8968" s="167" t="str">
        <f>IF('Lineær programmering opg 4'!$E$6=0,"-",(-A8968+'Lineær programmering opg 4'!$M$6)/'Lineær programmering opg 4'!$K$6*-1)</f>
        <v>-</v>
      </c>
      <c r="G8968" s="167" t="str">
        <f>IF('Lineær programmering opg 4'!$D$7=0,"-",((-A8968+'Lineær programmering opg 4'!$M$7)/'Lineær programmering opg 4'!$K$7)*-1)</f>
        <v>-</v>
      </c>
      <c r="H8968" s="167" t="str">
        <f>IF('Lineær programmering opg 4'!$C$8=0,"-",((-A8968+'Lineær programmering opg 4'!$M$8)/'Lineær programmering opg 4'!$K$8)*-1)</f>
        <v>-</v>
      </c>
      <c r="I8968" s="167" t="str">
        <f>IF('Lineær programmering opg 4'!$D$8=0,"-",'Lineær programmering opg 4'!$G$8)</f>
        <v>-</v>
      </c>
      <c r="J8968" s="295">
        <f>A8968*'Lineær programmering opg 4'!$C$11+Datatabel!C8968*'Lineær programmering opg 4'!$D$11</f>
        <v>44689.499999999716</v>
      </c>
      <c r="K8968" s="9">
        <f t="shared" si="702"/>
        <v>0</v>
      </c>
      <c r="L8968" s="9">
        <f t="shared" si="703"/>
        <v>0</v>
      </c>
    </row>
    <row r="8969" spans="1:12" ht="15" x14ac:dyDescent="0.25">
      <c r="A8969" s="167">
        <f t="shared" si="701"/>
        <v>24.816000000022981</v>
      </c>
      <c r="B8969" s="325">
        <f t="shared" si="704"/>
        <v>0.10340000000009575</v>
      </c>
      <c r="C8969" s="167">
        <f t="shared" si="700"/>
        <v>281.38799999998275</v>
      </c>
      <c r="D8969" s="167">
        <f>IF('Lineær programmering opg 4'!$M$4=0,"-",(-A8969+'Lineær programmering opg 4'!$M$4)/'Lineær programmering opg 4'!$K$4*-1)</f>
        <v>430.36799999995401</v>
      </c>
      <c r="E8969" s="167">
        <f>IF('Lineær programmering opg 4'!$M$5=0,"-",(-A8969+'Lineær programmering opg 4'!$M$5)/'Lineær programmering opg 4'!$K$5*-1)</f>
        <v>281.38799999998275</v>
      </c>
      <c r="F8969" s="167" t="str">
        <f>IF('Lineær programmering opg 4'!$E$6=0,"-",(-A8969+'Lineær programmering opg 4'!$M$6)/'Lineær programmering opg 4'!$K$6*-1)</f>
        <v>-</v>
      </c>
      <c r="G8969" s="167" t="str">
        <f>IF('Lineær programmering opg 4'!$D$7=0,"-",((-A8969+'Lineær programmering opg 4'!$M$7)/'Lineær programmering opg 4'!$K$7)*-1)</f>
        <v>-</v>
      </c>
      <c r="H8969" s="167" t="str">
        <f>IF('Lineær programmering opg 4'!$C$8=0,"-",((-A8969+'Lineær programmering opg 4'!$M$8)/'Lineær programmering opg 4'!$K$8)*-1)</f>
        <v>-</v>
      </c>
      <c r="I8969" s="167" t="str">
        <f>IF('Lineær programmering opg 4'!$D$8=0,"-",'Lineær programmering opg 4'!$G$8)</f>
        <v>-</v>
      </c>
      <c r="J8969" s="295">
        <f>A8969*'Lineær programmering opg 4'!$C$11+Datatabel!C8969*'Lineær programmering opg 4'!$D$11</f>
        <v>44689.799999999712</v>
      </c>
      <c r="K8969" s="9">
        <f t="shared" si="702"/>
        <v>0</v>
      </c>
      <c r="L8969" s="9">
        <f t="shared" si="703"/>
        <v>0</v>
      </c>
    </row>
    <row r="8970" spans="1:12" ht="15" x14ac:dyDescent="0.25">
      <c r="A8970" s="167">
        <f t="shared" si="701"/>
        <v>24.792000000022981</v>
      </c>
      <c r="B8970" s="325">
        <f t="shared" si="704"/>
        <v>0.10330000000009575</v>
      </c>
      <c r="C8970" s="167">
        <f t="shared" si="700"/>
        <v>281.40599999998278</v>
      </c>
      <c r="D8970" s="167">
        <f>IF('Lineær programmering opg 4'!$M$4=0,"-",(-A8970+'Lineær programmering opg 4'!$M$4)/'Lineær programmering opg 4'!$K$4*-1)</f>
        <v>430.41599999995401</v>
      </c>
      <c r="E8970" s="167">
        <f>IF('Lineær programmering opg 4'!$M$5=0,"-",(-A8970+'Lineær programmering opg 4'!$M$5)/'Lineær programmering opg 4'!$K$5*-1)</f>
        <v>281.40599999998278</v>
      </c>
      <c r="F8970" s="167" t="str">
        <f>IF('Lineær programmering opg 4'!$E$6=0,"-",(-A8970+'Lineær programmering opg 4'!$M$6)/'Lineær programmering opg 4'!$K$6*-1)</f>
        <v>-</v>
      </c>
      <c r="G8970" s="167" t="str">
        <f>IF('Lineær programmering opg 4'!$D$7=0,"-",((-A8970+'Lineær programmering opg 4'!$M$7)/'Lineær programmering opg 4'!$K$7)*-1)</f>
        <v>-</v>
      </c>
      <c r="H8970" s="167" t="str">
        <f>IF('Lineær programmering opg 4'!$C$8=0,"-",((-A8970+'Lineær programmering opg 4'!$M$8)/'Lineær programmering opg 4'!$K$8)*-1)</f>
        <v>-</v>
      </c>
      <c r="I8970" s="167" t="str">
        <f>IF('Lineær programmering opg 4'!$D$8=0,"-",'Lineær programmering opg 4'!$G$8)</f>
        <v>-</v>
      </c>
      <c r="J8970" s="295">
        <f>A8970*'Lineær programmering opg 4'!$C$11+Datatabel!C8970*'Lineær programmering opg 4'!$D$11</f>
        <v>44690.099999999715</v>
      </c>
      <c r="K8970" s="9">
        <f t="shared" si="702"/>
        <v>0</v>
      </c>
      <c r="L8970" s="9">
        <f t="shared" si="703"/>
        <v>0</v>
      </c>
    </row>
    <row r="8971" spans="1:12" ht="15" x14ac:dyDescent="0.25">
      <c r="A8971" s="167">
        <f t="shared" si="701"/>
        <v>24.76800000002298</v>
      </c>
      <c r="B8971" s="325">
        <f t="shared" si="704"/>
        <v>0.10320000000009574</v>
      </c>
      <c r="C8971" s="167">
        <f t="shared" si="700"/>
        <v>281.42399999998275</v>
      </c>
      <c r="D8971" s="167">
        <f>IF('Lineær programmering opg 4'!$M$4=0,"-",(-A8971+'Lineær programmering opg 4'!$M$4)/'Lineær programmering opg 4'!$K$4*-1)</f>
        <v>430.46399999995401</v>
      </c>
      <c r="E8971" s="167">
        <f>IF('Lineær programmering opg 4'!$M$5=0,"-",(-A8971+'Lineær programmering opg 4'!$M$5)/'Lineær programmering opg 4'!$K$5*-1)</f>
        <v>281.42399999998275</v>
      </c>
      <c r="F8971" s="167" t="str">
        <f>IF('Lineær programmering opg 4'!$E$6=0,"-",(-A8971+'Lineær programmering opg 4'!$M$6)/'Lineær programmering opg 4'!$K$6*-1)</f>
        <v>-</v>
      </c>
      <c r="G8971" s="167" t="str">
        <f>IF('Lineær programmering opg 4'!$D$7=0,"-",((-A8971+'Lineær programmering opg 4'!$M$7)/'Lineær programmering opg 4'!$K$7)*-1)</f>
        <v>-</v>
      </c>
      <c r="H8971" s="167" t="str">
        <f>IF('Lineær programmering opg 4'!$C$8=0,"-",((-A8971+'Lineær programmering opg 4'!$M$8)/'Lineær programmering opg 4'!$K$8)*-1)</f>
        <v>-</v>
      </c>
      <c r="I8971" s="167" t="str">
        <f>IF('Lineær programmering opg 4'!$D$8=0,"-",'Lineær programmering opg 4'!$G$8)</f>
        <v>-</v>
      </c>
      <c r="J8971" s="295">
        <f>A8971*'Lineær programmering opg 4'!$C$11+Datatabel!C8971*'Lineær programmering opg 4'!$D$11</f>
        <v>44690.39999999971</v>
      </c>
      <c r="K8971" s="9">
        <f t="shared" si="702"/>
        <v>0</v>
      </c>
      <c r="L8971" s="9">
        <f t="shared" si="703"/>
        <v>0</v>
      </c>
    </row>
    <row r="8972" spans="1:12" ht="15" x14ac:dyDescent="0.25">
      <c r="A8972" s="167">
        <f t="shared" si="701"/>
        <v>24.744000000022979</v>
      </c>
      <c r="B8972" s="325">
        <f t="shared" si="704"/>
        <v>0.10310000000009574</v>
      </c>
      <c r="C8972" s="167">
        <f t="shared" si="700"/>
        <v>281.44199999998278</v>
      </c>
      <c r="D8972" s="167">
        <f>IF('Lineær programmering opg 4'!$M$4=0,"-",(-A8972+'Lineær programmering opg 4'!$M$4)/'Lineær programmering opg 4'!$K$4*-1)</f>
        <v>430.51199999995401</v>
      </c>
      <c r="E8972" s="167">
        <f>IF('Lineær programmering opg 4'!$M$5=0,"-",(-A8972+'Lineær programmering opg 4'!$M$5)/'Lineær programmering opg 4'!$K$5*-1)</f>
        <v>281.44199999998278</v>
      </c>
      <c r="F8972" s="167" t="str">
        <f>IF('Lineær programmering opg 4'!$E$6=0,"-",(-A8972+'Lineær programmering opg 4'!$M$6)/'Lineær programmering opg 4'!$K$6*-1)</f>
        <v>-</v>
      </c>
      <c r="G8972" s="167" t="str">
        <f>IF('Lineær programmering opg 4'!$D$7=0,"-",((-A8972+'Lineær programmering opg 4'!$M$7)/'Lineær programmering opg 4'!$K$7)*-1)</f>
        <v>-</v>
      </c>
      <c r="H8972" s="167" t="str">
        <f>IF('Lineær programmering opg 4'!$C$8=0,"-",((-A8972+'Lineær programmering opg 4'!$M$8)/'Lineær programmering opg 4'!$K$8)*-1)</f>
        <v>-</v>
      </c>
      <c r="I8972" s="167" t="str">
        <f>IF('Lineær programmering opg 4'!$D$8=0,"-",'Lineær programmering opg 4'!$G$8)</f>
        <v>-</v>
      </c>
      <c r="J8972" s="295">
        <f>A8972*'Lineær programmering opg 4'!$C$11+Datatabel!C8972*'Lineær programmering opg 4'!$D$11</f>
        <v>44690.699999999721</v>
      </c>
      <c r="K8972" s="9">
        <f t="shared" si="702"/>
        <v>0</v>
      </c>
      <c r="L8972" s="9">
        <f t="shared" si="703"/>
        <v>0</v>
      </c>
    </row>
    <row r="8973" spans="1:12" ht="15" x14ac:dyDescent="0.25">
      <c r="A8973" s="167">
        <f t="shared" si="701"/>
        <v>24.720000000022978</v>
      </c>
      <c r="B8973" s="325">
        <f t="shared" si="704"/>
        <v>0.10300000000009574</v>
      </c>
      <c r="C8973" s="167">
        <f t="shared" si="700"/>
        <v>281.45999999998276</v>
      </c>
      <c r="D8973" s="167">
        <f>IF('Lineær programmering opg 4'!$M$4=0,"-",(-A8973+'Lineær programmering opg 4'!$M$4)/'Lineær programmering opg 4'!$K$4*-1)</f>
        <v>430.55999999995402</v>
      </c>
      <c r="E8973" s="167">
        <f>IF('Lineær programmering opg 4'!$M$5=0,"-",(-A8973+'Lineær programmering opg 4'!$M$5)/'Lineær programmering opg 4'!$K$5*-1)</f>
        <v>281.45999999998276</v>
      </c>
      <c r="F8973" s="167" t="str">
        <f>IF('Lineær programmering opg 4'!$E$6=0,"-",(-A8973+'Lineær programmering opg 4'!$M$6)/'Lineær programmering opg 4'!$K$6*-1)</f>
        <v>-</v>
      </c>
      <c r="G8973" s="167" t="str">
        <f>IF('Lineær programmering opg 4'!$D$7=0,"-",((-A8973+'Lineær programmering opg 4'!$M$7)/'Lineær programmering opg 4'!$K$7)*-1)</f>
        <v>-</v>
      </c>
      <c r="H8973" s="167" t="str">
        <f>IF('Lineær programmering opg 4'!$C$8=0,"-",((-A8973+'Lineær programmering opg 4'!$M$8)/'Lineær programmering opg 4'!$K$8)*-1)</f>
        <v>-</v>
      </c>
      <c r="I8973" s="167" t="str">
        <f>IF('Lineær programmering opg 4'!$D$8=0,"-",'Lineær programmering opg 4'!$G$8)</f>
        <v>-</v>
      </c>
      <c r="J8973" s="295">
        <f>A8973*'Lineær programmering opg 4'!$C$11+Datatabel!C8973*'Lineær programmering opg 4'!$D$11</f>
        <v>44690.999999999709</v>
      </c>
      <c r="K8973" s="9">
        <f t="shared" si="702"/>
        <v>0</v>
      </c>
      <c r="L8973" s="9">
        <f t="shared" si="703"/>
        <v>0</v>
      </c>
    </row>
    <row r="8974" spans="1:12" ht="15" x14ac:dyDescent="0.25">
      <c r="A8974" s="167">
        <f t="shared" si="701"/>
        <v>24.696000000022977</v>
      </c>
      <c r="B8974" s="325">
        <f t="shared" si="704"/>
        <v>0.10290000000009573</v>
      </c>
      <c r="C8974" s="167">
        <f t="shared" si="700"/>
        <v>281.47799999998279</v>
      </c>
      <c r="D8974" s="167">
        <f>IF('Lineær programmering opg 4'!$M$4=0,"-",(-A8974+'Lineær programmering opg 4'!$M$4)/'Lineær programmering opg 4'!$K$4*-1)</f>
        <v>430.60799999995402</v>
      </c>
      <c r="E8974" s="167">
        <f>IF('Lineær programmering opg 4'!$M$5=0,"-",(-A8974+'Lineær programmering opg 4'!$M$5)/'Lineær programmering opg 4'!$K$5*-1)</f>
        <v>281.47799999998279</v>
      </c>
      <c r="F8974" s="167" t="str">
        <f>IF('Lineær programmering opg 4'!$E$6=0,"-",(-A8974+'Lineær programmering opg 4'!$M$6)/'Lineær programmering opg 4'!$K$6*-1)</f>
        <v>-</v>
      </c>
      <c r="G8974" s="167" t="str">
        <f>IF('Lineær programmering opg 4'!$D$7=0,"-",((-A8974+'Lineær programmering opg 4'!$M$7)/'Lineær programmering opg 4'!$K$7)*-1)</f>
        <v>-</v>
      </c>
      <c r="H8974" s="167" t="str">
        <f>IF('Lineær programmering opg 4'!$C$8=0,"-",((-A8974+'Lineær programmering opg 4'!$M$8)/'Lineær programmering opg 4'!$K$8)*-1)</f>
        <v>-</v>
      </c>
      <c r="I8974" s="167" t="str">
        <f>IF('Lineær programmering opg 4'!$D$8=0,"-",'Lineær programmering opg 4'!$G$8)</f>
        <v>-</v>
      </c>
      <c r="J8974" s="295">
        <f>A8974*'Lineær programmering opg 4'!$C$11+Datatabel!C8974*'Lineær programmering opg 4'!$D$11</f>
        <v>44691.299999999719</v>
      </c>
      <c r="K8974" s="9">
        <f t="shared" si="702"/>
        <v>0</v>
      </c>
      <c r="L8974" s="9">
        <f t="shared" si="703"/>
        <v>0</v>
      </c>
    </row>
    <row r="8975" spans="1:12" ht="15" x14ac:dyDescent="0.25">
      <c r="A8975" s="167">
        <f t="shared" si="701"/>
        <v>24.672000000022976</v>
      </c>
      <c r="B8975" s="325">
        <f t="shared" si="704"/>
        <v>0.10280000000009573</v>
      </c>
      <c r="C8975" s="167">
        <f t="shared" si="700"/>
        <v>281.49599999998276</v>
      </c>
      <c r="D8975" s="167">
        <f>IF('Lineær programmering opg 4'!$M$4=0,"-",(-A8975+'Lineær programmering opg 4'!$M$4)/'Lineær programmering opg 4'!$K$4*-1)</f>
        <v>430.65599999995402</v>
      </c>
      <c r="E8975" s="167">
        <f>IF('Lineær programmering opg 4'!$M$5=0,"-",(-A8975+'Lineær programmering opg 4'!$M$5)/'Lineær programmering opg 4'!$K$5*-1)</f>
        <v>281.49599999998276</v>
      </c>
      <c r="F8975" s="167" t="str">
        <f>IF('Lineær programmering opg 4'!$E$6=0,"-",(-A8975+'Lineær programmering opg 4'!$M$6)/'Lineær programmering opg 4'!$K$6*-1)</f>
        <v>-</v>
      </c>
      <c r="G8975" s="167" t="str">
        <f>IF('Lineær programmering opg 4'!$D$7=0,"-",((-A8975+'Lineær programmering opg 4'!$M$7)/'Lineær programmering opg 4'!$K$7)*-1)</f>
        <v>-</v>
      </c>
      <c r="H8975" s="167" t="str">
        <f>IF('Lineær programmering opg 4'!$C$8=0,"-",((-A8975+'Lineær programmering opg 4'!$M$8)/'Lineær programmering opg 4'!$K$8)*-1)</f>
        <v>-</v>
      </c>
      <c r="I8975" s="167" t="str">
        <f>IF('Lineær programmering opg 4'!$D$8=0,"-",'Lineær programmering opg 4'!$G$8)</f>
        <v>-</v>
      </c>
      <c r="J8975" s="295">
        <f>A8975*'Lineær programmering opg 4'!$C$11+Datatabel!C8975*'Lineær programmering opg 4'!$D$11</f>
        <v>44691.599999999708</v>
      </c>
      <c r="K8975" s="9">
        <f t="shared" si="702"/>
        <v>0</v>
      </c>
      <c r="L8975" s="9">
        <f t="shared" si="703"/>
        <v>0</v>
      </c>
    </row>
    <row r="8976" spans="1:12" ht="15" x14ac:dyDescent="0.25">
      <c r="A8976" s="167">
        <f t="shared" si="701"/>
        <v>24.648000000022975</v>
      </c>
      <c r="B8976" s="325">
        <f t="shared" si="704"/>
        <v>0.10270000000009573</v>
      </c>
      <c r="C8976" s="167">
        <f t="shared" si="700"/>
        <v>281.51399999998279</v>
      </c>
      <c r="D8976" s="167">
        <f>IF('Lineær programmering opg 4'!$M$4=0,"-",(-A8976+'Lineær programmering opg 4'!$M$4)/'Lineær programmering opg 4'!$K$4*-1)</f>
        <v>430.70399999995402</v>
      </c>
      <c r="E8976" s="167">
        <f>IF('Lineær programmering opg 4'!$M$5=0,"-",(-A8976+'Lineær programmering opg 4'!$M$5)/'Lineær programmering opg 4'!$K$5*-1)</f>
        <v>281.51399999998279</v>
      </c>
      <c r="F8976" s="167" t="str">
        <f>IF('Lineær programmering opg 4'!$E$6=0,"-",(-A8976+'Lineær programmering opg 4'!$M$6)/'Lineær programmering opg 4'!$K$6*-1)</f>
        <v>-</v>
      </c>
      <c r="G8976" s="167" t="str">
        <f>IF('Lineær programmering opg 4'!$D$7=0,"-",((-A8976+'Lineær programmering opg 4'!$M$7)/'Lineær programmering opg 4'!$K$7)*-1)</f>
        <v>-</v>
      </c>
      <c r="H8976" s="167" t="str">
        <f>IF('Lineær programmering opg 4'!$C$8=0,"-",((-A8976+'Lineær programmering opg 4'!$M$8)/'Lineær programmering opg 4'!$K$8)*-1)</f>
        <v>-</v>
      </c>
      <c r="I8976" s="167" t="str">
        <f>IF('Lineær programmering opg 4'!$D$8=0,"-",'Lineær programmering opg 4'!$G$8)</f>
        <v>-</v>
      </c>
      <c r="J8976" s="295">
        <f>A8976*'Lineær programmering opg 4'!$C$11+Datatabel!C8976*'Lineær programmering opg 4'!$D$11</f>
        <v>44691.89999999971</v>
      </c>
      <c r="K8976" s="9">
        <f t="shared" si="702"/>
        <v>0</v>
      </c>
      <c r="L8976" s="9">
        <f t="shared" si="703"/>
        <v>0</v>
      </c>
    </row>
    <row r="8977" spans="1:12" ht="15" x14ac:dyDescent="0.25">
      <c r="A8977" s="167">
        <f t="shared" si="701"/>
        <v>24.624000000022974</v>
      </c>
      <c r="B8977" s="325">
        <f t="shared" si="704"/>
        <v>0.10260000000009573</v>
      </c>
      <c r="C8977" s="167">
        <f t="shared" si="700"/>
        <v>281.53199999998276</v>
      </c>
      <c r="D8977" s="167">
        <f>IF('Lineær programmering opg 4'!$M$4=0,"-",(-A8977+'Lineær programmering opg 4'!$M$4)/'Lineær programmering opg 4'!$K$4*-1)</f>
        <v>430.75199999995402</v>
      </c>
      <c r="E8977" s="167">
        <f>IF('Lineær programmering opg 4'!$M$5=0,"-",(-A8977+'Lineær programmering opg 4'!$M$5)/'Lineær programmering opg 4'!$K$5*-1)</f>
        <v>281.53199999998276</v>
      </c>
      <c r="F8977" s="167" t="str">
        <f>IF('Lineær programmering opg 4'!$E$6=0,"-",(-A8977+'Lineær programmering opg 4'!$M$6)/'Lineær programmering opg 4'!$K$6*-1)</f>
        <v>-</v>
      </c>
      <c r="G8977" s="167" t="str">
        <f>IF('Lineær programmering opg 4'!$D$7=0,"-",((-A8977+'Lineær programmering opg 4'!$M$7)/'Lineær programmering opg 4'!$K$7)*-1)</f>
        <v>-</v>
      </c>
      <c r="H8977" s="167" t="str">
        <f>IF('Lineær programmering opg 4'!$C$8=0,"-",((-A8977+'Lineær programmering opg 4'!$M$8)/'Lineær programmering opg 4'!$K$8)*-1)</f>
        <v>-</v>
      </c>
      <c r="I8977" s="167" t="str">
        <f>IF('Lineær programmering opg 4'!$D$8=0,"-",'Lineær programmering opg 4'!$G$8)</f>
        <v>-</v>
      </c>
      <c r="J8977" s="295">
        <f>A8977*'Lineær programmering opg 4'!$C$11+Datatabel!C8977*'Lineær programmering opg 4'!$D$11</f>
        <v>44692.199999999713</v>
      </c>
      <c r="K8977" s="9">
        <f t="shared" si="702"/>
        <v>0</v>
      </c>
      <c r="L8977" s="9">
        <f t="shared" si="703"/>
        <v>0</v>
      </c>
    </row>
    <row r="8978" spans="1:12" ht="15" x14ac:dyDescent="0.25">
      <c r="A8978" s="167">
        <f t="shared" si="701"/>
        <v>24.600000000022973</v>
      </c>
      <c r="B8978" s="325">
        <f t="shared" si="704"/>
        <v>0.10250000000009572</v>
      </c>
      <c r="C8978" s="167">
        <f t="shared" si="700"/>
        <v>281.54999999998279</v>
      </c>
      <c r="D8978" s="167">
        <f>IF('Lineær programmering opg 4'!$M$4=0,"-",(-A8978+'Lineær programmering opg 4'!$M$4)/'Lineær programmering opg 4'!$K$4*-1)</f>
        <v>430.79999999995403</v>
      </c>
      <c r="E8978" s="167">
        <f>IF('Lineær programmering opg 4'!$M$5=0,"-",(-A8978+'Lineær programmering opg 4'!$M$5)/'Lineær programmering opg 4'!$K$5*-1)</f>
        <v>281.54999999998279</v>
      </c>
      <c r="F8978" s="167" t="str">
        <f>IF('Lineær programmering opg 4'!$E$6=0,"-",(-A8978+'Lineær programmering opg 4'!$M$6)/'Lineær programmering opg 4'!$K$6*-1)</f>
        <v>-</v>
      </c>
      <c r="G8978" s="167" t="str">
        <f>IF('Lineær programmering opg 4'!$D$7=0,"-",((-A8978+'Lineær programmering opg 4'!$M$7)/'Lineær programmering opg 4'!$K$7)*-1)</f>
        <v>-</v>
      </c>
      <c r="H8978" s="167" t="str">
        <f>IF('Lineær programmering opg 4'!$C$8=0,"-",((-A8978+'Lineær programmering opg 4'!$M$8)/'Lineær programmering opg 4'!$K$8)*-1)</f>
        <v>-</v>
      </c>
      <c r="I8978" s="167" t="str">
        <f>IF('Lineær programmering opg 4'!$D$8=0,"-",'Lineær programmering opg 4'!$G$8)</f>
        <v>-</v>
      </c>
      <c r="J8978" s="295">
        <f>A8978*'Lineær programmering opg 4'!$C$11+Datatabel!C8978*'Lineær programmering opg 4'!$D$11</f>
        <v>44692.499999999716</v>
      </c>
      <c r="K8978" s="9">
        <f t="shared" si="702"/>
        <v>0</v>
      </c>
      <c r="L8978" s="9">
        <f t="shared" si="703"/>
        <v>0</v>
      </c>
    </row>
    <row r="8979" spans="1:12" ht="15" x14ac:dyDescent="0.25">
      <c r="A8979" s="167">
        <f t="shared" si="701"/>
        <v>24.576000000022972</v>
      </c>
      <c r="B8979" s="325">
        <f t="shared" si="704"/>
        <v>0.10240000000009572</v>
      </c>
      <c r="C8979" s="167">
        <f t="shared" si="700"/>
        <v>281.56799999998276</v>
      </c>
      <c r="D8979" s="167">
        <f>IF('Lineær programmering opg 4'!$M$4=0,"-",(-A8979+'Lineær programmering opg 4'!$M$4)/'Lineær programmering opg 4'!$K$4*-1)</f>
        <v>430.84799999995403</v>
      </c>
      <c r="E8979" s="167">
        <f>IF('Lineær programmering opg 4'!$M$5=0,"-",(-A8979+'Lineær programmering opg 4'!$M$5)/'Lineær programmering opg 4'!$K$5*-1)</f>
        <v>281.56799999998276</v>
      </c>
      <c r="F8979" s="167" t="str">
        <f>IF('Lineær programmering opg 4'!$E$6=0,"-",(-A8979+'Lineær programmering opg 4'!$M$6)/'Lineær programmering opg 4'!$K$6*-1)</f>
        <v>-</v>
      </c>
      <c r="G8979" s="167" t="str">
        <f>IF('Lineær programmering opg 4'!$D$7=0,"-",((-A8979+'Lineær programmering opg 4'!$M$7)/'Lineær programmering opg 4'!$K$7)*-1)</f>
        <v>-</v>
      </c>
      <c r="H8979" s="167" t="str">
        <f>IF('Lineær programmering opg 4'!$C$8=0,"-",((-A8979+'Lineær programmering opg 4'!$M$8)/'Lineær programmering opg 4'!$K$8)*-1)</f>
        <v>-</v>
      </c>
      <c r="I8979" s="167" t="str">
        <f>IF('Lineær programmering opg 4'!$D$8=0,"-",'Lineær programmering opg 4'!$G$8)</f>
        <v>-</v>
      </c>
      <c r="J8979" s="295">
        <f>A8979*'Lineær programmering opg 4'!$C$11+Datatabel!C8979*'Lineær programmering opg 4'!$D$11</f>
        <v>44692.799999999712</v>
      </c>
      <c r="K8979" s="9">
        <f t="shared" si="702"/>
        <v>0</v>
      </c>
      <c r="L8979" s="9">
        <f t="shared" si="703"/>
        <v>0</v>
      </c>
    </row>
    <row r="8980" spans="1:12" ht="15" x14ac:dyDescent="0.25">
      <c r="A8980" s="167">
        <f t="shared" si="701"/>
        <v>24.552000000022971</v>
      </c>
      <c r="B8980" s="325">
        <f t="shared" si="704"/>
        <v>0.10230000000009572</v>
      </c>
      <c r="C8980" s="167">
        <f t="shared" si="700"/>
        <v>281.58599999998279</v>
      </c>
      <c r="D8980" s="167">
        <f>IF('Lineær programmering opg 4'!$M$4=0,"-",(-A8980+'Lineær programmering opg 4'!$M$4)/'Lineær programmering opg 4'!$K$4*-1)</f>
        <v>430.89599999995403</v>
      </c>
      <c r="E8980" s="167">
        <f>IF('Lineær programmering opg 4'!$M$5=0,"-",(-A8980+'Lineær programmering opg 4'!$M$5)/'Lineær programmering opg 4'!$K$5*-1)</f>
        <v>281.58599999998279</v>
      </c>
      <c r="F8980" s="167" t="str">
        <f>IF('Lineær programmering opg 4'!$E$6=0,"-",(-A8980+'Lineær programmering opg 4'!$M$6)/'Lineær programmering opg 4'!$K$6*-1)</f>
        <v>-</v>
      </c>
      <c r="G8980" s="167" t="str">
        <f>IF('Lineær programmering opg 4'!$D$7=0,"-",((-A8980+'Lineær programmering opg 4'!$M$7)/'Lineær programmering opg 4'!$K$7)*-1)</f>
        <v>-</v>
      </c>
      <c r="H8980" s="167" t="str">
        <f>IF('Lineær programmering opg 4'!$C$8=0,"-",((-A8980+'Lineær programmering opg 4'!$M$8)/'Lineær programmering opg 4'!$K$8)*-1)</f>
        <v>-</v>
      </c>
      <c r="I8980" s="167" t="str">
        <f>IF('Lineær programmering opg 4'!$D$8=0,"-",'Lineær programmering opg 4'!$G$8)</f>
        <v>-</v>
      </c>
      <c r="J8980" s="295">
        <f>A8980*'Lineær programmering opg 4'!$C$11+Datatabel!C8980*'Lineær programmering opg 4'!$D$11</f>
        <v>44693.099999999715</v>
      </c>
      <c r="K8980" s="9">
        <f t="shared" si="702"/>
        <v>0</v>
      </c>
      <c r="L8980" s="9">
        <f t="shared" si="703"/>
        <v>0</v>
      </c>
    </row>
    <row r="8981" spans="1:12" ht="15" x14ac:dyDescent="0.25">
      <c r="A8981" s="167">
        <f t="shared" si="701"/>
        <v>24.528000000022971</v>
      </c>
      <c r="B8981" s="325">
        <f t="shared" si="704"/>
        <v>0.10220000000009571</v>
      </c>
      <c r="C8981" s="167">
        <f t="shared" si="700"/>
        <v>281.60399999998276</v>
      </c>
      <c r="D8981" s="167">
        <f>IF('Lineær programmering opg 4'!$M$4=0,"-",(-A8981+'Lineær programmering opg 4'!$M$4)/'Lineær programmering opg 4'!$K$4*-1)</f>
        <v>430.94399999995403</v>
      </c>
      <c r="E8981" s="167">
        <f>IF('Lineær programmering opg 4'!$M$5=0,"-",(-A8981+'Lineær programmering opg 4'!$M$5)/'Lineær programmering opg 4'!$K$5*-1)</f>
        <v>281.60399999998276</v>
      </c>
      <c r="F8981" s="167" t="str">
        <f>IF('Lineær programmering opg 4'!$E$6=0,"-",(-A8981+'Lineær programmering opg 4'!$M$6)/'Lineær programmering opg 4'!$K$6*-1)</f>
        <v>-</v>
      </c>
      <c r="G8981" s="167" t="str">
        <f>IF('Lineær programmering opg 4'!$D$7=0,"-",((-A8981+'Lineær programmering opg 4'!$M$7)/'Lineær programmering opg 4'!$K$7)*-1)</f>
        <v>-</v>
      </c>
      <c r="H8981" s="167" t="str">
        <f>IF('Lineær programmering opg 4'!$C$8=0,"-",((-A8981+'Lineær programmering opg 4'!$M$8)/'Lineær programmering opg 4'!$K$8)*-1)</f>
        <v>-</v>
      </c>
      <c r="I8981" s="167" t="str">
        <f>IF('Lineær programmering opg 4'!$D$8=0,"-",'Lineær programmering opg 4'!$G$8)</f>
        <v>-</v>
      </c>
      <c r="J8981" s="295">
        <f>A8981*'Lineær programmering opg 4'!$C$11+Datatabel!C8981*'Lineær programmering opg 4'!$D$11</f>
        <v>44693.39999999971</v>
      </c>
      <c r="K8981" s="9">
        <f t="shared" si="702"/>
        <v>0</v>
      </c>
      <c r="L8981" s="9">
        <f t="shared" si="703"/>
        <v>0</v>
      </c>
    </row>
    <row r="8982" spans="1:12" ht="15" x14ac:dyDescent="0.25">
      <c r="A8982" s="167">
        <f t="shared" si="701"/>
        <v>24.50400000002297</v>
      </c>
      <c r="B8982" s="325">
        <f t="shared" si="704"/>
        <v>0.10210000000009571</v>
      </c>
      <c r="C8982" s="167">
        <f t="shared" si="700"/>
        <v>281.62199999998279</v>
      </c>
      <c r="D8982" s="167">
        <f>IF('Lineær programmering opg 4'!$M$4=0,"-",(-A8982+'Lineær programmering opg 4'!$M$4)/'Lineær programmering opg 4'!$K$4*-1)</f>
        <v>430.99199999995403</v>
      </c>
      <c r="E8982" s="167">
        <f>IF('Lineær programmering opg 4'!$M$5=0,"-",(-A8982+'Lineær programmering opg 4'!$M$5)/'Lineær programmering opg 4'!$K$5*-1)</f>
        <v>281.62199999998279</v>
      </c>
      <c r="F8982" s="167" t="str">
        <f>IF('Lineær programmering opg 4'!$E$6=0,"-",(-A8982+'Lineær programmering opg 4'!$M$6)/'Lineær programmering opg 4'!$K$6*-1)</f>
        <v>-</v>
      </c>
      <c r="G8982" s="167" t="str">
        <f>IF('Lineær programmering opg 4'!$D$7=0,"-",((-A8982+'Lineær programmering opg 4'!$M$7)/'Lineær programmering opg 4'!$K$7)*-1)</f>
        <v>-</v>
      </c>
      <c r="H8982" s="167" t="str">
        <f>IF('Lineær programmering opg 4'!$C$8=0,"-",((-A8982+'Lineær programmering opg 4'!$M$8)/'Lineær programmering opg 4'!$K$8)*-1)</f>
        <v>-</v>
      </c>
      <c r="I8982" s="167" t="str">
        <f>IF('Lineær programmering opg 4'!$D$8=0,"-",'Lineær programmering opg 4'!$G$8)</f>
        <v>-</v>
      </c>
      <c r="J8982" s="295">
        <f>A8982*'Lineær programmering opg 4'!$C$11+Datatabel!C8982*'Lineær programmering opg 4'!$D$11</f>
        <v>44693.699999999721</v>
      </c>
      <c r="K8982" s="9">
        <f t="shared" si="702"/>
        <v>0</v>
      </c>
      <c r="L8982" s="9">
        <f t="shared" si="703"/>
        <v>0</v>
      </c>
    </row>
    <row r="8983" spans="1:12" ht="15" x14ac:dyDescent="0.25">
      <c r="A8983" s="167">
        <f t="shared" si="701"/>
        <v>24.480000000022969</v>
      </c>
      <c r="B8983" s="325">
        <f t="shared" si="704"/>
        <v>0.10200000000009571</v>
      </c>
      <c r="C8983" s="167">
        <f t="shared" si="700"/>
        <v>281.63999999998276</v>
      </c>
      <c r="D8983" s="167">
        <f>IF('Lineær programmering opg 4'!$M$4=0,"-",(-A8983+'Lineær programmering opg 4'!$M$4)/'Lineær programmering opg 4'!$K$4*-1)</f>
        <v>431.03999999995403</v>
      </c>
      <c r="E8983" s="167">
        <f>IF('Lineær programmering opg 4'!$M$5=0,"-",(-A8983+'Lineær programmering opg 4'!$M$5)/'Lineær programmering opg 4'!$K$5*-1)</f>
        <v>281.63999999998276</v>
      </c>
      <c r="F8983" s="167" t="str">
        <f>IF('Lineær programmering opg 4'!$E$6=0,"-",(-A8983+'Lineær programmering opg 4'!$M$6)/'Lineær programmering opg 4'!$K$6*-1)</f>
        <v>-</v>
      </c>
      <c r="G8983" s="167" t="str">
        <f>IF('Lineær programmering opg 4'!$D$7=0,"-",((-A8983+'Lineær programmering opg 4'!$M$7)/'Lineær programmering opg 4'!$K$7)*-1)</f>
        <v>-</v>
      </c>
      <c r="H8983" s="167" t="str">
        <f>IF('Lineær programmering opg 4'!$C$8=0,"-",((-A8983+'Lineær programmering opg 4'!$M$8)/'Lineær programmering opg 4'!$K$8)*-1)</f>
        <v>-</v>
      </c>
      <c r="I8983" s="167" t="str">
        <f>IF('Lineær programmering opg 4'!$D$8=0,"-",'Lineær programmering opg 4'!$G$8)</f>
        <v>-</v>
      </c>
      <c r="J8983" s="295">
        <f>A8983*'Lineær programmering opg 4'!$C$11+Datatabel!C8983*'Lineær programmering opg 4'!$D$11</f>
        <v>44693.999999999716</v>
      </c>
      <c r="K8983" s="9">
        <f t="shared" si="702"/>
        <v>0</v>
      </c>
      <c r="L8983" s="9">
        <f t="shared" si="703"/>
        <v>0</v>
      </c>
    </row>
    <row r="8984" spans="1:12" ht="15" x14ac:dyDescent="0.25">
      <c r="A8984" s="167">
        <f t="shared" si="701"/>
        <v>24.456000000022968</v>
      </c>
      <c r="B8984" s="325">
        <f t="shared" si="704"/>
        <v>0.10190000000009571</v>
      </c>
      <c r="C8984" s="167">
        <f t="shared" si="700"/>
        <v>281.65799999998279</v>
      </c>
      <c r="D8984" s="167">
        <f>IF('Lineær programmering opg 4'!$M$4=0,"-",(-A8984+'Lineær programmering opg 4'!$M$4)/'Lineær programmering opg 4'!$K$4*-1)</f>
        <v>431.08799999995404</v>
      </c>
      <c r="E8984" s="167">
        <f>IF('Lineær programmering opg 4'!$M$5=0,"-",(-A8984+'Lineær programmering opg 4'!$M$5)/'Lineær programmering opg 4'!$K$5*-1)</f>
        <v>281.65799999998279</v>
      </c>
      <c r="F8984" s="167" t="str">
        <f>IF('Lineær programmering opg 4'!$E$6=0,"-",(-A8984+'Lineær programmering opg 4'!$M$6)/'Lineær programmering opg 4'!$K$6*-1)</f>
        <v>-</v>
      </c>
      <c r="G8984" s="167" t="str">
        <f>IF('Lineær programmering opg 4'!$D$7=0,"-",((-A8984+'Lineær programmering opg 4'!$M$7)/'Lineær programmering opg 4'!$K$7)*-1)</f>
        <v>-</v>
      </c>
      <c r="H8984" s="167" t="str">
        <f>IF('Lineær programmering opg 4'!$C$8=0,"-",((-A8984+'Lineær programmering opg 4'!$M$8)/'Lineær programmering opg 4'!$K$8)*-1)</f>
        <v>-</v>
      </c>
      <c r="I8984" s="167" t="str">
        <f>IF('Lineær programmering opg 4'!$D$8=0,"-",'Lineær programmering opg 4'!$G$8)</f>
        <v>-</v>
      </c>
      <c r="J8984" s="295">
        <f>A8984*'Lineær programmering opg 4'!$C$11+Datatabel!C8984*'Lineær programmering opg 4'!$D$11</f>
        <v>44694.299999999719</v>
      </c>
      <c r="K8984" s="9">
        <f t="shared" si="702"/>
        <v>0</v>
      </c>
      <c r="L8984" s="9">
        <f t="shared" si="703"/>
        <v>0</v>
      </c>
    </row>
    <row r="8985" spans="1:12" ht="15" x14ac:dyDescent="0.25">
      <c r="A8985" s="167">
        <f t="shared" si="701"/>
        <v>24.432000000022967</v>
      </c>
      <c r="B8985" s="325">
        <f t="shared" si="704"/>
        <v>0.1018000000000957</v>
      </c>
      <c r="C8985" s="167">
        <f t="shared" si="700"/>
        <v>281.67599999998276</v>
      </c>
      <c r="D8985" s="167">
        <f>IF('Lineær programmering opg 4'!$M$4=0,"-",(-A8985+'Lineær programmering opg 4'!$M$4)/'Lineær programmering opg 4'!$K$4*-1)</f>
        <v>431.13599999995404</v>
      </c>
      <c r="E8985" s="167">
        <f>IF('Lineær programmering opg 4'!$M$5=0,"-",(-A8985+'Lineær programmering opg 4'!$M$5)/'Lineær programmering opg 4'!$K$5*-1)</f>
        <v>281.67599999998276</v>
      </c>
      <c r="F8985" s="167" t="str">
        <f>IF('Lineær programmering opg 4'!$E$6=0,"-",(-A8985+'Lineær programmering opg 4'!$M$6)/'Lineær programmering opg 4'!$K$6*-1)</f>
        <v>-</v>
      </c>
      <c r="G8985" s="167" t="str">
        <f>IF('Lineær programmering opg 4'!$D$7=0,"-",((-A8985+'Lineær programmering opg 4'!$M$7)/'Lineær programmering opg 4'!$K$7)*-1)</f>
        <v>-</v>
      </c>
      <c r="H8985" s="167" t="str">
        <f>IF('Lineær programmering opg 4'!$C$8=0,"-",((-A8985+'Lineær programmering opg 4'!$M$8)/'Lineær programmering opg 4'!$K$8)*-1)</f>
        <v>-</v>
      </c>
      <c r="I8985" s="167" t="str">
        <f>IF('Lineær programmering opg 4'!$D$8=0,"-",'Lineær programmering opg 4'!$G$8)</f>
        <v>-</v>
      </c>
      <c r="J8985" s="295">
        <f>A8985*'Lineær programmering opg 4'!$C$11+Datatabel!C8985*'Lineær programmering opg 4'!$D$11</f>
        <v>44694.599999999708</v>
      </c>
      <c r="K8985" s="9">
        <f t="shared" si="702"/>
        <v>0</v>
      </c>
      <c r="L8985" s="9">
        <f t="shared" si="703"/>
        <v>0</v>
      </c>
    </row>
    <row r="8986" spans="1:12" ht="15" x14ac:dyDescent="0.25">
      <c r="A8986" s="167">
        <f t="shared" si="701"/>
        <v>24.40800000002297</v>
      </c>
      <c r="B8986" s="325">
        <f t="shared" si="704"/>
        <v>0.1017000000000957</v>
      </c>
      <c r="C8986" s="167">
        <f t="shared" si="700"/>
        <v>281.69399999998279</v>
      </c>
      <c r="D8986" s="167">
        <f>IF('Lineær programmering opg 4'!$M$4=0,"-",(-A8986+'Lineær programmering opg 4'!$M$4)/'Lineær programmering opg 4'!$K$4*-1)</f>
        <v>431.18399999995404</v>
      </c>
      <c r="E8986" s="167">
        <f>IF('Lineær programmering opg 4'!$M$5=0,"-",(-A8986+'Lineær programmering opg 4'!$M$5)/'Lineær programmering opg 4'!$K$5*-1)</f>
        <v>281.69399999998279</v>
      </c>
      <c r="F8986" s="167" t="str">
        <f>IF('Lineær programmering opg 4'!$E$6=0,"-",(-A8986+'Lineær programmering opg 4'!$M$6)/'Lineær programmering opg 4'!$K$6*-1)</f>
        <v>-</v>
      </c>
      <c r="G8986" s="167" t="str">
        <f>IF('Lineær programmering opg 4'!$D$7=0,"-",((-A8986+'Lineær programmering opg 4'!$M$7)/'Lineær programmering opg 4'!$K$7)*-1)</f>
        <v>-</v>
      </c>
      <c r="H8986" s="167" t="str">
        <f>IF('Lineær programmering opg 4'!$C$8=0,"-",((-A8986+'Lineær programmering opg 4'!$M$8)/'Lineær programmering opg 4'!$K$8)*-1)</f>
        <v>-</v>
      </c>
      <c r="I8986" s="167" t="str">
        <f>IF('Lineær programmering opg 4'!$D$8=0,"-",'Lineær programmering opg 4'!$G$8)</f>
        <v>-</v>
      </c>
      <c r="J8986" s="295">
        <f>A8986*'Lineær programmering opg 4'!$C$11+Datatabel!C8986*'Lineær programmering opg 4'!$D$11</f>
        <v>44694.89999999971</v>
      </c>
      <c r="K8986" s="9">
        <f t="shared" si="702"/>
        <v>0</v>
      </c>
      <c r="L8986" s="9">
        <f t="shared" si="703"/>
        <v>0</v>
      </c>
    </row>
    <row r="8987" spans="1:12" ht="15" x14ac:dyDescent="0.25">
      <c r="A8987" s="167">
        <f t="shared" si="701"/>
        <v>24.384000000022969</v>
      </c>
      <c r="B8987" s="325">
        <f t="shared" si="704"/>
        <v>0.1016000000000957</v>
      </c>
      <c r="C8987" s="167">
        <f t="shared" si="700"/>
        <v>281.71199999998277</v>
      </c>
      <c r="D8987" s="167">
        <f>IF('Lineær programmering opg 4'!$M$4=0,"-",(-A8987+'Lineær programmering opg 4'!$M$4)/'Lineær programmering opg 4'!$K$4*-1)</f>
        <v>431.23199999995404</v>
      </c>
      <c r="E8987" s="167">
        <f>IF('Lineær programmering opg 4'!$M$5=0,"-",(-A8987+'Lineær programmering opg 4'!$M$5)/'Lineær programmering opg 4'!$K$5*-1)</f>
        <v>281.71199999998277</v>
      </c>
      <c r="F8987" s="167" t="str">
        <f>IF('Lineær programmering opg 4'!$E$6=0,"-",(-A8987+'Lineær programmering opg 4'!$M$6)/'Lineær programmering opg 4'!$K$6*-1)</f>
        <v>-</v>
      </c>
      <c r="G8987" s="167" t="str">
        <f>IF('Lineær programmering opg 4'!$D$7=0,"-",((-A8987+'Lineær programmering opg 4'!$M$7)/'Lineær programmering opg 4'!$K$7)*-1)</f>
        <v>-</v>
      </c>
      <c r="H8987" s="167" t="str">
        <f>IF('Lineær programmering opg 4'!$C$8=0,"-",((-A8987+'Lineær programmering opg 4'!$M$8)/'Lineær programmering opg 4'!$K$8)*-1)</f>
        <v>-</v>
      </c>
      <c r="I8987" s="167" t="str">
        <f>IF('Lineær programmering opg 4'!$D$8=0,"-",'Lineær programmering opg 4'!$G$8)</f>
        <v>-</v>
      </c>
      <c r="J8987" s="295">
        <f>A8987*'Lineær programmering opg 4'!$C$11+Datatabel!C8987*'Lineær programmering opg 4'!$D$11</f>
        <v>44695.199999999706</v>
      </c>
      <c r="K8987" s="9">
        <f t="shared" si="702"/>
        <v>0</v>
      </c>
      <c r="L8987" s="9">
        <f t="shared" si="703"/>
        <v>0</v>
      </c>
    </row>
    <row r="8988" spans="1:12" ht="15" x14ac:dyDescent="0.25">
      <c r="A8988" s="167">
        <f t="shared" si="701"/>
        <v>24.360000000022968</v>
      </c>
      <c r="B8988" s="325">
        <f t="shared" si="704"/>
        <v>0.10150000000009569</v>
      </c>
      <c r="C8988" s="167">
        <f t="shared" si="700"/>
        <v>281.72999999998279</v>
      </c>
      <c r="D8988" s="167">
        <f>IF('Lineær programmering opg 4'!$M$4=0,"-",(-A8988+'Lineær programmering opg 4'!$M$4)/'Lineær programmering opg 4'!$K$4*-1)</f>
        <v>431.27999999995404</v>
      </c>
      <c r="E8988" s="167">
        <f>IF('Lineær programmering opg 4'!$M$5=0,"-",(-A8988+'Lineær programmering opg 4'!$M$5)/'Lineær programmering opg 4'!$K$5*-1)</f>
        <v>281.72999999998279</v>
      </c>
      <c r="F8988" s="167" t="str">
        <f>IF('Lineær programmering opg 4'!$E$6=0,"-",(-A8988+'Lineær programmering opg 4'!$M$6)/'Lineær programmering opg 4'!$K$6*-1)</f>
        <v>-</v>
      </c>
      <c r="G8988" s="167" t="str">
        <f>IF('Lineær programmering opg 4'!$D$7=0,"-",((-A8988+'Lineær programmering opg 4'!$M$7)/'Lineær programmering opg 4'!$K$7)*-1)</f>
        <v>-</v>
      </c>
      <c r="H8988" s="167" t="str">
        <f>IF('Lineær programmering opg 4'!$C$8=0,"-",((-A8988+'Lineær programmering opg 4'!$M$8)/'Lineær programmering opg 4'!$K$8)*-1)</f>
        <v>-</v>
      </c>
      <c r="I8988" s="167" t="str">
        <f>IF('Lineær programmering opg 4'!$D$8=0,"-",'Lineær programmering opg 4'!$G$8)</f>
        <v>-</v>
      </c>
      <c r="J8988" s="295">
        <f>A8988*'Lineær programmering opg 4'!$C$11+Datatabel!C8988*'Lineær programmering opg 4'!$D$11</f>
        <v>44695.499999999716</v>
      </c>
      <c r="K8988" s="9">
        <f t="shared" si="702"/>
        <v>0</v>
      </c>
      <c r="L8988" s="9">
        <f t="shared" si="703"/>
        <v>0</v>
      </c>
    </row>
    <row r="8989" spans="1:12" ht="15" x14ac:dyDescent="0.25">
      <c r="A8989" s="167">
        <f t="shared" si="701"/>
        <v>24.336000000022967</v>
      </c>
      <c r="B8989" s="325">
        <f t="shared" si="704"/>
        <v>0.10140000000009569</v>
      </c>
      <c r="C8989" s="167">
        <f t="shared" si="700"/>
        <v>281.74799999998277</v>
      </c>
      <c r="D8989" s="167">
        <f>IF('Lineær programmering opg 4'!$M$4=0,"-",(-A8989+'Lineær programmering opg 4'!$M$4)/'Lineær programmering opg 4'!$K$4*-1)</f>
        <v>431.32799999995405</v>
      </c>
      <c r="E8989" s="167">
        <f>IF('Lineær programmering opg 4'!$M$5=0,"-",(-A8989+'Lineær programmering opg 4'!$M$5)/'Lineær programmering opg 4'!$K$5*-1)</f>
        <v>281.74799999998277</v>
      </c>
      <c r="F8989" s="167" t="str">
        <f>IF('Lineær programmering opg 4'!$E$6=0,"-",(-A8989+'Lineær programmering opg 4'!$M$6)/'Lineær programmering opg 4'!$K$6*-1)</f>
        <v>-</v>
      </c>
      <c r="G8989" s="167" t="str">
        <f>IF('Lineær programmering opg 4'!$D$7=0,"-",((-A8989+'Lineær programmering opg 4'!$M$7)/'Lineær programmering opg 4'!$K$7)*-1)</f>
        <v>-</v>
      </c>
      <c r="H8989" s="167" t="str">
        <f>IF('Lineær programmering opg 4'!$C$8=0,"-",((-A8989+'Lineær programmering opg 4'!$M$8)/'Lineær programmering opg 4'!$K$8)*-1)</f>
        <v>-</v>
      </c>
      <c r="I8989" s="167" t="str">
        <f>IF('Lineær programmering opg 4'!$D$8=0,"-",'Lineær programmering opg 4'!$G$8)</f>
        <v>-</v>
      </c>
      <c r="J8989" s="295">
        <f>A8989*'Lineær programmering opg 4'!$C$11+Datatabel!C8989*'Lineær programmering opg 4'!$D$11</f>
        <v>44695.799999999712</v>
      </c>
      <c r="K8989" s="9">
        <f t="shared" si="702"/>
        <v>0</v>
      </c>
      <c r="L8989" s="9">
        <f t="shared" si="703"/>
        <v>0</v>
      </c>
    </row>
    <row r="8990" spans="1:12" ht="15" x14ac:dyDescent="0.25">
      <c r="A8990" s="167">
        <f t="shared" si="701"/>
        <v>24.312000000022966</v>
      </c>
      <c r="B8990" s="325">
        <f t="shared" si="704"/>
        <v>0.10130000000009569</v>
      </c>
      <c r="C8990" s="167">
        <f t="shared" si="700"/>
        <v>281.7659999999828</v>
      </c>
      <c r="D8990" s="167">
        <f>IF('Lineær programmering opg 4'!$M$4=0,"-",(-A8990+'Lineær programmering opg 4'!$M$4)/'Lineær programmering opg 4'!$K$4*-1)</f>
        <v>431.37599999995405</v>
      </c>
      <c r="E8990" s="167">
        <f>IF('Lineær programmering opg 4'!$M$5=0,"-",(-A8990+'Lineær programmering opg 4'!$M$5)/'Lineær programmering opg 4'!$K$5*-1)</f>
        <v>281.7659999999828</v>
      </c>
      <c r="F8990" s="167" t="str">
        <f>IF('Lineær programmering opg 4'!$E$6=0,"-",(-A8990+'Lineær programmering opg 4'!$M$6)/'Lineær programmering opg 4'!$K$6*-1)</f>
        <v>-</v>
      </c>
      <c r="G8990" s="167" t="str">
        <f>IF('Lineær programmering opg 4'!$D$7=0,"-",((-A8990+'Lineær programmering opg 4'!$M$7)/'Lineær programmering opg 4'!$K$7)*-1)</f>
        <v>-</v>
      </c>
      <c r="H8990" s="167" t="str">
        <f>IF('Lineær programmering opg 4'!$C$8=0,"-",((-A8990+'Lineær programmering opg 4'!$M$8)/'Lineær programmering opg 4'!$K$8)*-1)</f>
        <v>-</v>
      </c>
      <c r="I8990" s="167" t="str">
        <f>IF('Lineær programmering opg 4'!$D$8=0,"-",'Lineær programmering opg 4'!$G$8)</f>
        <v>-</v>
      </c>
      <c r="J8990" s="295">
        <f>A8990*'Lineær programmering opg 4'!$C$11+Datatabel!C8990*'Lineær programmering opg 4'!$D$11</f>
        <v>44696.099999999715</v>
      </c>
      <c r="K8990" s="9">
        <f t="shared" si="702"/>
        <v>0</v>
      </c>
      <c r="L8990" s="9">
        <f t="shared" si="703"/>
        <v>0</v>
      </c>
    </row>
    <row r="8991" spans="1:12" ht="15" x14ac:dyDescent="0.25">
      <c r="A8991" s="167">
        <f t="shared" si="701"/>
        <v>24.288000000022965</v>
      </c>
      <c r="B8991" s="325">
        <f t="shared" si="704"/>
        <v>0.10120000000009569</v>
      </c>
      <c r="C8991" s="167">
        <f t="shared" si="700"/>
        <v>281.78399999998277</v>
      </c>
      <c r="D8991" s="167">
        <f>IF('Lineær programmering opg 4'!$M$4=0,"-",(-A8991+'Lineær programmering opg 4'!$M$4)/'Lineær programmering opg 4'!$K$4*-1)</f>
        <v>431.42399999995405</v>
      </c>
      <c r="E8991" s="167">
        <f>IF('Lineær programmering opg 4'!$M$5=0,"-",(-A8991+'Lineær programmering opg 4'!$M$5)/'Lineær programmering opg 4'!$K$5*-1)</f>
        <v>281.78399999998277</v>
      </c>
      <c r="F8991" s="167" t="str">
        <f>IF('Lineær programmering opg 4'!$E$6=0,"-",(-A8991+'Lineær programmering opg 4'!$M$6)/'Lineær programmering opg 4'!$K$6*-1)</f>
        <v>-</v>
      </c>
      <c r="G8991" s="167" t="str">
        <f>IF('Lineær programmering opg 4'!$D$7=0,"-",((-A8991+'Lineær programmering opg 4'!$M$7)/'Lineær programmering opg 4'!$K$7)*-1)</f>
        <v>-</v>
      </c>
      <c r="H8991" s="167" t="str">
        <f>IF('Lineær programmering opg 4'!$C$8=0,"-",((-A8991+'Lineær programmering opg 4'!$M$8)/'Lineær programmering opg 4'!$K$8)*-1)</f>
        <v>-</v>
      </c>
      <c r="I8991" s="167" t="str">
        <f>IF('Lineær programmering opg 4'!$D$8=0,"-",'Lineær programmering opg 4'!$G$8)</f>
        <v>-</v>
      </c>
      <c r="J8991" s="295">
        <f>A8991*'Lineær programmering opg 4'!$C$11+Datatabel!C8991*'Lineær programmering opg 4'!$D$11</f>
        <v>44696.39999999971</v>
      </c>
      <c r="K8991" s="9">
        <f t="shared" si="702"/>
        <v>0</v>
      </c>
      <c r="L8991" s="9">
        <f t="shared" si="703"/>
        <v>0</v>
      </c>
    </row>
    <row r="8992" spans="1:12" ht="15" x14ac:dyDescent="0.25">
      <c r="A8992" s="167">
        <f t="shared" si="701"/>
        <v>24.264000000022964</v>
      </c>
      <c r="B8992" s="325">
        <f t="shared" si="704"/>
        <v>0.10110000000009568</v>
      </c>
      <c r="C8992" s="167">
        <f t="shared" si="700"/>
        <v>281.8019999999828</v>
      </c>
      <c r="D8992" s="167">
        <f>IF('Lineær programmering opg 4'!$M$4=0,"-",(-A8992+'Lineær programmering opg 4'!$M$4)/'Lineær programmering opg 4'!$K$4*-1)</f>
        <v>431.47199999995405</v>
      </c>
      <c r="E8992" s="167">
        <f>IF('Lineær programmering opg 4'!$M$5=0,"-",(-A8992+'Lineær programmering opg 4'!$M$5)/'Lineær programmering opg 4'!$K$5*-1)</f>
        <v>281.8019999999828</v>
      </c>
      <c r="F8992" s="167" t="str">
        <f>IF('Lineær programmering opg 4'!$E$6=0,"-",(-A8992+'Lineær programmering opg 4'!$M$6)/'Lineær programmering opg 4'!$K$6*-1)</f>
        <v>-</v>
      </c>
      <c r="G8992" s="167" t="str">
        <f>IF('Lineær programmering opg 4'!$D$7=0,"-",((-A8992+'Lineær programmering opg 4'!$M$7)/'Lineær programmering opg 4'!$K$7)*-1)</f>
        <v>-</v>
      </c>
      <c r="H8992" s="167" t="str">
        <f>IF('Lineær programmering opg 4'!$C$8=0,"-",((-A8992+'Lineær programmering opg 4'!$M$8)/'Lineær programmering opg 4'!$K$8)*-1)</f>
        <v>-</v>
      </c>
      <c r="I8992" s="167" t="str">
        <f>IF('Lineær programmering opg 4'!$D$8=0,"-",'Lineær programmering opg 4'!$G$8)</f>
        <v>-</v>
      </c>
      <c r="J8992" s="295">
        <f>A8992*'Lineær programmering opg 4'!$C$11+Datatabel!C8992*'Lineær programmering opg 4'!$D$11</f>
        <v>44696.699999999713</v>
      </c>
      <c r="K8992" s="9">
        <f t="shared" si="702"/>
        <v>0</v>
      </c>
      <c r="L8992" s="9">
        <f t="shared" si="703"/>
        <v>0</v>
      </c>
    </row>
    <row r="8993" spans="1:12" ht="15" x14ac:dyDescent="0.25">
      <c r="A8993" s="167">
        <f t="shared" si="701"/>
        <v>24.240000000022963</v>
      </c>
      <c r="B8993" s="325">
        <f t="shared" si="704"/>
        <v>0.10100000000009568</v>
      </c>
      <c r="C8993" s="167">
        <f t="shared" si="700"/>
        <v>281.81999999998277</v>
      </c>
      <c r="D8993" s="167">
        <f>IF('Lineær programmering opg 4'!$M$4=0,"-",(-A8993+'Lineær programmering opg 4'!$M$4)/'Lineær programmering opg 4'!$K$4*-1)</f>
        <v>431.51999999995405</v>
      </c>
      <c r="E8993" s="167">
        <f>IF('Lineær programmering opg 4'!$M$5=0,"-",(-A8993+'Lineær programmering opg 4'!$M$5)/'Lineær programmering opg 4'!$K$5*-1)</f>
        <v>281.81999999998277</v>
      </c>
      <c r="F8993" s="167" t="str">
        <f>IF('Lineær programmering opg 4'!$E$6=0,"-",(-A8993+'Lineær programmering opg 4'!$M$6)/'Lineær programmering opg 4'!$K$6*-1)</f>
        <v>-</v>
      </c>
      <c r="G8993" s="167" t="str">
        <f>IF('Lineær programmering opg 4'!$D$7=0,"-",((-A8993+'Lineær programmering opg 4'!$M$7)/'Lineær programmering opg 4'!$K$7)*-1)</f>
        <v>-</v>
      </c>
      <c r="H8993" s="167" t="str">
        <f>IF('Lineær programmering opg 4'!$C$8=0,"-",((-A8993+'Lineær programmering opg 4'!$M$8)/'Lineær programmering opg 4'!$K$8)*-1)</f>
        <v>-</v>
      </c>
      <c r="I8993" s="167" t="str">
        <f>IF('Lineær programmering opg 4'!$D$8=0,"-",'Lineær programmering opg 4'!$G$8)</f>
        <v>-</v>
      </c>
      <c r="J8993" s="295">
        <f>A8993*'Lineær programmering opg 4'!$C$11+Datatabel!C8993*'Lineær programmering opg 4'!$D$11</f>
        <v>44696.999999999716</v>
      </c>
      <c r="K8993" s="9">
        <f t="shared" si="702"/>
        <v>0</v>
      </c>
      <c r="L8993" s="9">
        <f t="shared" si="703"/>
        <v>0</v>
      </c>
    </row>
    <row r="8994" spans="1:12" ht="15" x14ac:dyDescent="0.25">
      <c r="A8994" s="167">
        <f t="shared" si="701"/>
        <v>24.216000000022962</v>
      </c>
      <c r="B8994" s="325">
        <f t="shared" si="704"/>
        <v>0.10090000000009568</v>
      </c>
      <c r="C8994" s="167">
        <f t="shared" si="700"/>
        <v>281.8379999999828</v>
      </c>
      <c r="D8994" s="167">
        <f>IF('Lineær programmering opg 4'!$M$4=0,"-",(-A8994+'Lineær programmering opg 4'!$M$4)/'Lineær programmering opg 4'!$K$4*-1)</f>
        <v>431.56799999995405</v>
      </c>
      <c r="E8994" s="167">
        <f>IF('Lineær programmering opg 4'!$M$5=0,"-",(-A8994+'Lineær programmering opg 4'!$M$5)/'Lineær programmering opg 4'!$K$5*-1)</f>
        <v>281.8379999999828</v>
      </c>
      <c r="F8994" s="167" t="str">
        <f>IF('Lineær programmering opg 4'!$E$6=0,"-",(-A8994+'Lineær programmering opg 4'!$M$6)/'Lineær programmering opg 4'!$K$6*-1)</f>
        <v>-</v>
      </c>
      <c r="G8994" s="167" t="str">
        <f>IF('Lineær programmering opg 4'!$D$7=0,"-",((-A8994+'Lineær programmering opg 4'!$M$7)/'Lineær programmering opg 4'!$K$7)*-1)</f>
        <v>-</v>
      </c>
      <c r="H8994" s="167" t="str">
        <f>IF('Lineær programmering opg 4'!$C$8=0,"-",((-A8994+'Lineær programmering opg 4'!$M$8)/'Lineær programmering opg 4'!$K$8)*-1)</f>
        <v>-</v>
      </c>
      <c r="I8994" s="167" t="str">
        <f>IF('Lineær programmering opg 4'!$D$8=0,"-",'Lineær programmering opg 4'!$G$8)</f>
        <v>-</v>
      </c>
      <c r="J8994" s="295">
        <f>A8994*'Lineær programmering opg 4'!$C$11+Datatabel!C8994*'Lineær programmering opg 4'!$D$11</f>
        <v>44697.299999999719</v>
      </c>
      <c r="K8994" s="9">
        <f t="shared" si="702"/>
        <v>0</v>
      </c>
      <c r="L8994" s="9">
        <f t="shared" si="703"/>
        <v>0</v>
      </c>
    </row>
    <row r="8995" spans="1:12" ht="15" x14ac:dyDescent="0.25">
      <c r="A8995" s="167">
        <f t="shared" si="701"/>
        <v>24.192000000022961</v>
      </c>
      <c r="B8995" s="325">
        <f t="shared" si="704"/>
        <v>0.10080000000009567</v>
      </c>
      <c r="C8995" s="167">
        <f t="shared" si="700"/>
        <v>281.85599999998277</v>
      </c>
      <c r="D8995" s="167">
        <f>IF('Lineær programmering opg 4'!$M$4=0,"-",(-A8995+'Lineær programmering opg 4'!$M$4)/'Lineær programmering opg 4'!$K$4*-1)</f>
        <v>431.61599999995406</v>
      </c>
      <c r="E8995" s="167">
        <f>IF('Lineær programmering opg 4'!$M$5=0,"-",(-A8995+'Lineær programmering opg 4'!$M$5)/'Lineær programmering opg 4'!$K$5*-1)</f>
        <v>281.85599999998277</v>
      </c>
      <c r="F8995" s="167" t="str">
        <f>IF('Lineær programmering opg 4'!$E$6=0,"-",(-A8995+'Lineær programmering opg 4'!$M$6)/'Lineær programmering opg 4'!$K$6*-1)</f>
        <v>-</v>
      </c>
      <c r="G8995" s="167" t="str">
        <f>IF('Lineær programmering opg 4'!$D$7=0,"-",((-A8995+'Lineær programmering opg 4'!$M$7)/'Lineær programmering opg 4'!$K$7)*-1)</f>
        <v>-</v>
      </c>
      <c r="H8995" s="167" t="str">
        <f>IF('Lineær programmering opg 4'!$C$8=0,"-",((-A8995+'Lineær programmering opg 4'!$M$8)/'Lineær programmering opg 4'!$K$8)*-1)</f>
        <v>-</v>
      </c>
      <c r="I8995" s="167" t="str">
        <f>IF('Lineær programmering opg 4'!$D$8=0,"-",'Lineær programmering opg 4'!$G$8)</f>
        <v>-</v>
      </c>
      <c r="J8995" s="295">
        <f>A8995*'Lineær programmering opg 4'!$C$11+Datatabel!C8995*'Lineær programmering opg 4'!$D$11</f>
        <v>44697.599999999715</v>
      </c>
      <c r="K8995" s="9">
        <f t="shared" si="702"/>
        <v>0</v>
      </c>
      <c r="L8995" s="9">
        <f t="shared" si="703"/>
        <v>0</v>
      </c>
    </row>
    <row r="8996" spans="1:12" ht="15" x14ac:dyDescent="0.25">
      <c r="A8996" s="167">
        <f t="shared" si="701"/>
        <v>24.16800000002296</v>
      </c>
      <c r="B8996" s="325">
        <f t="shared" si="704"/>
        <v>0.10070000000009567</v>
      </c>
      <c r="C8996" s="167">
        <f t="shared" si="700"/>
        <v>281.8739999999828</v>
      </c>
      <c r="D8996" s="167">
        <f>IF('Lineær programmering opg 4'!$M$4=0,"-",(-A8996+'Lineær programmering opg 4'!$M$4)/'Lineær programmering opg 4'!$K$4*-1)</f>
        <v>431.66399999995406</v>
      </c>
      <c r="E8996" s="167">
        <f>IF('Lineær programmering opg 4'!$M$5=0,"-",(-A8996+'Lineær programmering opg 4'!$M$5)/'Lineær programmering opg 4'!$K$5*-1)</f>
        <v>281.8739999999828</v>
      </c>
      <c r="F8996" s="167" t="str">
        <f>IF('Lineær programmering opg 4'!$E$6=0,"-",(-A8996+'Lineær programmering opg 4'!$M$6)/'Lineær programmering opg 4'!$K$6*-1)</f>
        <v>-</v>
      </c>
      <c r="G8996" s="167" t="str">
        <f>IF('Lineær programmering opg 4'!$D$7=0,"-",((-A8996+'Lineær programmering opg 4'!$M$7)/'Lineær programmering opg 4'!$K$7)*-1)</f>
        <v>-</v>
      </c>
      <c r="H8996" s="167" t="str">
        <f>IF('Lineær programmering opg 4'!$C$8=0,"-",((-A8996+'Lineær programmering opg 4'!$M$8)/'Lineær programmering opg 4'!$K$8)*-1)</f>
        <v>-</v>
      </c>
      <c r="I8996" s="167" t="str">
        <f>IF('Lineær programmering opg 4'!$D$8=0,"-",'Lineær programmering opg 4'!$G$8)</f>
        <v>-</v>
      </c>
      <c r="J8996" s="295">
        <f>A8996*'Lineær programmering opg 4'!$C$11+Datatabel!C8996*'Lineær programmering opg 4'!$D$11</f>
        <v>44697.899999999718</v>
      </c>
      <c r="K8996" s="9">
        <f t="shared" si="702"/>
        <v>0</v>
      </c>
      <c r="L8996" s="9">
        <f t="shared" si="703"/>
        <v>0</v>
      </c>
    </row>
    <row r="8997" spans="1:12" ht="15" x14ac:dyDescent="0.25">
      <c r="A8997" s="167">
        <f t="shared" si="701"/>
        <v>24.14400000002296</v>
      </c>
      <c r="B8997" s="325">
        <f t="shared" si="704"/>
        <v>0.10060000000009567</v>
      </c>
      <c r="C8997" s="167">
        <f t="shared" si="700"/>
        <v>281.89199999998277</v>
      </c>
      <c r="D8997" s="167">
        <f>IF('Lineær programmering opg 4'!$M$4=0,"-",(-A8997+'Lineær programmering opg 4'!$M$4)/'Lineær programmering opg 4'!$K$4*-1)</f>
        <v>431.71199999995406</v>
      </c>
      <c r="E8997" s="167">
        <f>IF('Lineær programmering opg 4'!$M$5=0,"-",(-A8997+'Lineær programmering opg 4'!$M$5)/'Lineær programmering opg 4'!$K$5*-1)</f>
        <v>281.89199999998277</v>
      </c>
      <c r="F8997" s="167" t="str">
        <f>IF('Lineær programmering opg 4'!$E$6=0,"-",(-A8997+'Lineær programmering opg 4'!$M$6)/'Lineær programmering opg 4'!$K$6*-1)</f>
        <v>-</v>
      </c>
      <c r="G8997" s="167" t="str">
        <f>IF('Lineær programmering opg 4'!$D$7=0,"-",((-A8997+'Lineær programmering opg 4'!$M$7)/'Lineær programmering opg 4'!$K$7)*-1)</f>
        <v>-</v>
      </c>
      <c r="H8997" s="167" t="str">
        <f>IF('Lineær programmering opg 4'!$C$8=0,"-",((-A8997+'Lineær programmering opg 4'!$M$8)/'Lineær programmering opg 4'!$K$8)*-1)</f>
        <v>-</v>
      </c>
      <c r="I8997" s="167" t="str">
        <f>IF('Lineær programmering opg 4'!$D$8=0,"-",'Lineær programmering opg 4'!$G$8)</f>
        <v>-</v>
      </c>
      <c r="J8997" s="295">
        <f>A8997*'Lineær programmering opg 4'!$C$11+Datatabel!C8997*'Lineær programmering opg 4'!$D$11</f>
        <v>44698.199999999706</v>
      </c>
      <c r="K8997" s="9">
        <f t="shared" si="702"/>
        <v>0</v>
      </c>
      <c r="L8997" s="9">
        <f t="shared" si="703"/>
        <v>0</v>
      </c>
    </row>
    <row r="8998" spans="1:12" ht="15" x14ac:dyDescent="0.25">
      <c r="A8998" s="167">
        <f t="shared" si="701"/>
        <v>24.120000000022959</v>
      </c>
      <c r="B8998" s="325">
        <f t="shared" si="704"/>
        <v>0.10050000000009567</v>
      </c>
      <c r="C8998" s="167">
        <f t="shared" si="700"/>
        <v>281.9099999999828</v>
      </c>
      <c r="D8998" s="167">
        <f>IF('Lineær programmering opg 4'!$M$4=0,"-",(-A8998+'Lineær programmering opg 4'!$M$4)/'Lineær programmering opg 4'!$K$4*-1)</f>
        <v>431.75999999995406</v>
      </c>
      <c r="E8998" s="167">
        <f>IF('Lineær programmering opg 4'!$M$5=0,"-",(-A8998+'Lineær programmering opg 4'!$M$5)/'Lineær programmering opg 4'!$K$5*-1)</f>
        <v>281.9099999999828</v>
      </c>
      <c r="F8998" s="167" t="str">
        <f>IF('Lineær programmering opg 4'!$E$6=0,"-",(-A8998+'Lineær programmering opg 4'!$M$6)/'Lineær programmering opg 4'!$K$6*-1)</f>
        <v>-</v>
      </c>
      <c r="G8998" s="167" t="str">
        <f>IF('Lineær programmering opg 4'!$D$7=0,"-",((-A8998+'Lineær programmering opg 4'!$M$7)/'Lineær programmering opg 4'!$K$7)*-1)</f>
        <v>-</v>
      </c>
      <c r="H8998" s="167" t="str">
        <f>IF('Lineær programmering opg 4'!$C$8=0,"-",((-A8998+'Lineær programmering opg 4'!$M$8)/'Lineær programmering opg 4'!$K$8)*-1)</f>
        <v>-</v>
      </c>
      <c r="I8998" s="167" t="str">
        <f>IF('Lineær programmering opg 4'!$D$8=0,"-",'Lineær programmering opg 4'!$G$8)</f>
        <v>-</v>
      </c>
      <c r="J8998" s="295">
        <f>A8998*'Lineær programmering opg 4'!$C$11+Datatabel!C8998*'Lineær programmering opg 4'!$D$11</f>
        <v>44698.499999999716</v>
      </c>
      <c r="K8998" s="9">
        <f t="shared" si="702"/>
        <v>0</v>
      </c>
      <c r="L8998" s="9">
        <f t="shared" si="703"/>
        <v>0</v>
      </c>
    </row>
    <row r="8999" spans="1:12" ht="15" x14ac:dyDescent="0.25">
      <c r="A8999" s="167">
        <f t="shared" si="701"/>
        <v>24.096000000022958</v>
      </c>
      <c r="B8999" s="325">
        <f t="shared" si="704"/>
        <v>0.10040000000009566</v>
      </c>
      <c r="C8999" s="167">
        <f t="shared" si="700"/>
        <v>281.92799999998277</v>
      </c>
      <c r="D8999" s="167">
        <f>IF('Lineær programmering opg 4'!$M$4=0,"-",(-A8999+'Lineær programmering opg 4'!$M$4)/'Lineær programmering opg 4'!$K$4*-1)</f>
        <v>431.80799999995406</v>
      </c>
      <c r="E8999" s="167">
        <f>IF('Lineær programmering opg 4'!$M$5=0,"-",(-A8999+'Lineær programmering opg 4'!$M$5)/'Lineær programmering opg 4'!$K$5*-1)</f>
        <v>281.92799999998277</v>
      </c>
      <c r="F8999" s="167" t="str">
        <f>IF('Lineær programmering opg 4'!$E$6=0,"-",(-A8999+'Lineær programmering opg 4'!$M$6)/'Lineær programmering opg 4'!$K$6*-1)</f>
        <v>-</v>
      </c>
      <c r="G8999" s="167" t="str">
        <f>IF('Lineær programmering opg 4'!$D$7=0,"-",((-A8999+'Lineær programmering opg 4'!$M$7)/'Lineær programmering opg 4'!$K$7)*-1)</f>
        <v>-</v>
      </c>
      <c r="H8999" s="167" t="str">
        <f>IF('Lineær programmering opg 4'!$C$8=0,"-",((-A8999+'Lineær programmering opg 4'!$M$8)/'Lineær programmering opg 4'!$K$8)*-1)</f>
        <v>-</v>
      </c>
      <c r="I8999" s="167" t="str">
        <f>IF('Lineær programmering opg 4'!$D$8=0,"-",'Lineær programmering opg 4'!$G$8)</f>
        <v>-</v>
      </c>
      <c r="J8999" s="295">
        <f>A8999*'Lineær programmering opg 4'!$C$11+Datatabel!C8999*'Lineær programmering opg 4'!$D$11</f>
        <v>44698.799999999712</v>
      </c>
      <c r="K8999" s="9">
        <f t="shared" si="702"/>
        <v>0</v>
      </c>
      <c r="L8999" s="9">
        <f t="shared" si="703"/>
        <v>0</v>
      </c>
    </row>
    <row r="9000" spans="1:12" ht="15" x14ac:dyDescent="0.25">
      <c r="A9000" s="167">
        <f t="shared" si="701"/>
        <v>24.072000000022957</v>
      </c>
      <c r="B9000" s="325">
        <f t="shared" si="704"/>
        <v>0.10030000000009566</v>
      </c>
      <c r="C9000" s="167">
        <f t="shared" si="700"/>
        <v>281.9459999999828</v>
      </c>
      <c r="D9000" s="167">
        <f>IF('Lineær programmering opg 4'!$M$4=0,"-",(-A9000+'Lineær programmering opg 4'!$M$4)/'Lineær programmering opg 4'!$K$4*-1)</f>
        <v>431.85599999995407</v>
      </c>
      <c r="E9000" s="167">
        <f>IF('Lineær programmering opg 4'!$M$5=0,"-",(-A9000+'Lineær programmering opg 4'!$M$5)/'Lineær programmering opg 4'!$K$5*-1)</f>
        <v>281.9459999999828</v>
      </c>
      <c r="F9000" s="167" t="str">
        <f>IF('Lineær programmering opg 4'!$E$6=0,"-",(-A9000+'Lineær programmering opg 4'!$M$6)/'Lineær programmering opg 4'!$K$6*-1)</f>
        <v>-</v>
      </c>
      <c r="G9000" s="167" t="str">
        <f>IF('Lineær programmering opg 4'!$D$7=0,"-",((-A9000+'Lineær programmering opg 4'!$M$7)/'Lineær programmering opg 4'!$K$7)*-1)</f>
        <v>-</v>
      </c>
      <c r="H9000" s="167" t="str">
        <f>IF('Lineær programmering opg 4'!$C$8=0,"-",((-A9000+'Lineær programmering opg 4'!$M$8)/'Lineær programmering opg 4'!$K$8)*-1)</f>
        <v>-</v>
      </c>
      <c r="I9000" s="167" t="str">
        <f>IF('Lineær programmering opg 4'!$D$8=0,"-",'Lineær programmering opg 4'!$G$8)</f>
        <v>-</v>
      </c>
      <c r="J9000" s="295">
        <f>A9000*'Lineær programmering opg 4'!$C$11+Datatabel!C9000*'Lineær programmering opg 4'!$D$11</f>
        <v>44699.099999999715</v>
      </c>
      <c r="K9000" s="9">
        <f t="shared" si="702"/>
        <v>0</v>
      </c>
      <c r="L9000" s="9">
        <f t="shared" si="703"/>
        <v>0</v>
      </c>
    </row>
    <row r="9001" spans="1:12" ht="15" x14ac:dyDescent="0.25">
      <c r="A9001" s="167">
        <f t="shared" si="701"/>
        <v>24.048000000022959</v>
      </c>
      <c r="B9001" s="325">
        <f t="shared" si="704"/>
        <v>0.10020000000009566</v>
      </c>
      <c r="C9001" s="167">
        <f t="shared" si="700"/>
        <v>281.96399999998278</v>
      </c>
      <c r="D9001" s="167">
        <f>IF('Lineær programmering opg 4'!$M$4=0,"-",(-A9001+'Lineær programmering opg 4'!$M$4)/'Lineær programmering opg 4'!$K$4*-1)</f>
        <v>431.90399999995407</v>
      </c>
      <c r="E9001" s="167">
        <f>IF('Lineær programmering opg 4'!$M$5=0,"-",(-A9001+'Lineær programmering opg 4'!$M$5)/'Lineær programmering opg 4'!$K$5*-1)</f>
        <v>281.96399999998278</v>
      </c>
      <c r="F9001" s="167" t="str">
        <f>IF('Lineær programmering opg 4'!$E$6=0,"-",(-A9001+'Lineær programmering opg 4'!$M$6)/'Lineær programmering opg 4'!$K$6*-1)</f>
        <v>-</v>
      </c>
      <c r="G9001" s="167" t="str">
        <f>IF('Lineær programmering opg 4'!$D$7=0,"-",((-A9001+'Lineær programmering opg 4'!$M$7)/'Lineær programmering opg 4'!$K$7)*-1)</f>
        <v>-</v>
      </c>
      <c r="H9001" s="167" t="str">
        <f>IF('Lineær programmering opg 4'!$C$8=0,"-",((-A9001+'Lineær programmering opg 4'!$M$8)/'Lineær programmering opg 4'!$K$8)*-1)</f>
        <v>-</v>
      </c>
      <c r="I9001" s="167" t="str">
        <f>IF('Lineær programmering opg 4'!$D$8=0,"-",'Lineær programmering opg 4'!$G$8)</f>
        <v>-</v>
      </c>
      <c r="J9001" s="295">
        <f>A9001*'Lineær programmering opg 4'!$C$11+Datatabel!C9001*'Lineær programmering opg 4'!$D$11</f>
        <v>44699.39999999971</v>
      </c>
      <c r="K9001" s="9">
        <f t="shared" si="702"/>
        <v>0</v>
      </c>
      <c r="L9001" s="9">
        <f t="shared" si="703"/>
        <v>0</v>
      </c>
    </row>
    <row r="9002" spans="1:12" ht="15" x14ac:dyDescent="0.25">
      <c r="A9002" s="167">
        <f t="shared" si="701"/>
        <v>24.024000000022959</v>
      </c>
      <c r="B9002" s="325">
        <f t="shared" si="704"/>
        <v>0.10010000000009565</v>
      </c>
      <c r="C9002" s="167">
        <f t="shared" si="700"/>
        <v>281.9819999999828</v>
      </c>
      <c r="D9002" s="167">
        <f>IF('Lineær programmering opg 4'!$M$4=0,"-",(-A9002+'Lineær programmering opg 4'!$M$4)/'Lineær programmering opg 4'!$K$4*-1)</f>
        <v>431.95199999995407</v>
      </c>
      <c r="E9002" s="167">
        <f>IF('Lineær programmering opg 4'!$M$5=0,"-",(-A9002+'Lineær programmering opg 4'!$M$5)/'Lineær programmering opg 4'!$K$5*-1)</f>
        <v>281.9819999999828</v>
      </c>
      <c r="F9002" s="167" t="str">
        <f>IF('Lineær programmering opg 4'!$E$6=0,"-",(-A9002+'Lineær programmering opg 4'!$M$6)/'Lineær programmering opg 4'!$K$6*-1)</f>
        <v>-</v>
      </c>
      <c r="G9002" s="167" t="str">
        <f>IF('Lineær programmering opg 4'!$D$7=0,"-",((-A9002+'Lineær programmering opg 4'!$M$7)/'Lineær programmering opg 4'!$K$7)*-1)</f>
        <v>-</v>
      </c>
      <c r="H9002" s="167" t="str">
        <f>IF('Lineær programmering opg 4'!$C$8=0,"-",((-A9002+'Lineær programmering opg 4'!$M$8)/'Lineær programmering opg 4'!$K$8)*-1)</f>
        <v>-</v>
      </c>
      <c r="I9002" s="167" t="str">
        <f>IF('Lineær programmering opg 4'!$D$8=0,"-",'Lineær programmering opg 4'!$G$8)</f>
        <v>-</v>
      </c>
      <c r="J9002" s="295">
        <f>A9002*'Lineær programmering opg 4'!$C$11+Datatabel!C9002*'Lineær programmering opg 4'!$D$11</f>
        <v>44699.699999999713</v>
      </c>
      <c r="K9002" s="9">
        <f t="shared" si="702"/>
        <v>0</v>
      </c>
      <c r="L9002" s="9">
        <f t="shared" si="703"/>
        <v>0</v>
      </c>
    </row>
    <row r="9003" spans="1:12" ht="15" x14ac:dyDescent="0.25">
      <c r="A9003" s="167">
        <f t="shared" si="701"/>
        <v>24.000000000022958</v>
      </c>
      <c r="B9003" s="325">
        <f t="shared" si="704"/>
        <v>0.10000000000009565</v>
      </c>
      <c r="C9003" s="167">
        <f t="shared" si="700"/>
        <v>281.99999999998278</v>
      </c>
      <c r="D9003" s="167">
        <f>IF('Lineær programmering opg 4'!$M$4=0,"-",(-A9003+'Lineær programmering opg 4'!$M$4)/'Lineær programmering opg 4'!$K$4*-1)</f>
        <v>431.99999999995407</v>
      </c>
      <c r="E9003" s="167">
        <f>IF('Lineær programmering opg 4'!$M$5=0,"-",(-A9003+'Lineær programmering opg 4'!$M$5)/'Lineær programmering opg 4'!$K$5*-1)</f>
        <v>281.99999999998278</v>
      </c>
      <c r="F9003" s="167" t="str">
        <f>IF('Lineær programmering opg 4'!$E$6=0,"-",(-A9003+'Lineær programmering opg 4'!$M$6)/'Lineær programmering opg 4'!$K$6*-1)</f>
        <v>-</v>
      </c>
      <c r="G9003" s="167" t="str">
        <f>IF('Lineær programmering opg 4'!$D$7=0,"-",((-A9003+'Lineær programmering opg 4'!$M$7)/'Lineær programmering opg 4'!$K$7)*-1)</f>
        <v>-</v>
      </c>
      <c r="H9003" s="167" t="str">
        <f>IF('Lineær programmering opg 4'!$C$8=0,"-",((-A9003+'Lineær programmering opg 4'!$M$8)/'Lineær programmering opg 4'!$K$8)*-1)</f>
        <v>-</v>
      </c>
      <c r="I9003" s="167" t="str">
        <f>IF('Lineær programmering opg 4'!$D$8=0,"-",'Lineær programmering opg 4'!$G$8)</f>
        <v>-</v>
      </c>
      <c r="J9003" s="295">
        <f>A9003*'Lineær programmering opg 4'!$C$11+Datatabel!C9003*'Lineær programmering opg 4'!$D$11</f>
        <v>44699.999999999709</v>
      </c>
      <c r="K9003" s="9">
        <f t="shared" si="702"/>
        <v>0</v>
      </c>
      <c r="L9003" s="9">
        <f t="shared" si="703"/>
        <v>0</v>
      </c>
    </row>
    <row r="9004" spans="1:12" ht="15" x14ac:dyDescent="0.25">
      <c r="A9004" s="167">
        <f t="shared" si="701"/>
        <v>23.976000000022957</v>
      </c>
      <c r="B9004" s="325">
        <f t="shared" si="704"/>
        <v>9.9900000000095648E-2</v>
      </c>
      <c r="C9004" s="167">
        <f t="shared" si="700"/>
        <v>282.01799999998281</v>
      </c>
      <c r="D9004" s="167">
        <f>IF('Lineær programmering opg 4'!$M$4=0,"-",(-A9004+'Lineær programmering opg 4'!$M$4)/'Lineær programmering opg 4'!$K$4*-1)</f>
        <v>432.04799999995407</v>
      </c>
      <c r="E9004" s="167">
        <f>IF('Lineær programmering opg 4'!$M$5=0,"-",(-A9004+'Lineær programmering opg 4'!$M$5)/'Lineær programmering opg 4'!$K$5*-1)</f>
        <v>282.01799999998281</v>
      </c>
      <c r="F9004" s="167" t="str">
        <f>IF('Lineær programmering opg 4'!$E$6=0,"-",(-A9004+'Lineær programmering opg 4'!$M$6)/'Lineær programmering opg 4'!$K$6*-1)</f>
        <v>-</v>
      </c>
      <c r="G9004" s="167" t="str">
        <f>IF('Lineær programmering opg 4'!$D$7=0,"-",((-A9004+'Lineær programmering opg 4'!$M$7)/'Lineær programmering opg 4'!$K$7)*-1)</f>
        <v>-</v>
      </c>
      <c r="H9004" s="167" t="str">
        <f>IF('Lineær programmering opg 4'!$C$8=0,"-",((-A9004+'Lineær programmering opg 4'!$M$8)/'Lineær programmering opg 4'!$K$8)*-1)</f>
        <v>-</v>
      </c>
      <c r="I9004" s="167" t="str">
        <f>IF('Lineær programmering opg 4'!$D$8=0,"-",'Lineær programmering opg 4'!$G$8)</f>
        <v>-</v>
      </c>
      <c r="J9004" s="295">
        <f>A9004*'Lineær programmering opg 4'!$C$11+Datatabel!C9004*'Lineær programmering opg 4'!$D$11</f>
        <v>44700.299999999719</v>
      </c>
      <c r="K9004" s="9">
        <f t="shared" si="702"/>
        <v>0</v>
      </c>
      <c r="L9004" s="9">
        <f t="shared" si="703"/>
        <v>0</v>
      </c>
    </row>
    <row r="9005" spans="1:12" ht="15" x14ac:dyDescent="0.25">
      <c r="A9005" s="167">
        <f t="shared" si="701"/>
        <v>23.952000000022956</v>
      </c>
      <c r="B9005" s="325">
        <f t="shared" si="704"/>
        <v>9.9800000000095646E-2</v>
      </c>
      <c r="C9005" s="167">
        <f t="shared" si="700"/>
        <v>282.03599999998278</v>
      </c>
      <c r="D9005" s="167">
        <f>IF('Lineær programmering opg 4'!$M$4=0,"-",(-A9005+'Lineær programmering opg 4'!$M$4)/'Lineær programmering opg 4'!$K$4*-1)</f>
        <v>432.09599999995407</v>
      </c>
      <c r="E9005" s="167">
        <f>IF('Lineær programmering opg 4'!$M$5=0,"-",(-A9005+'Lineær programmering opg 4'!$M$5)/'Lineær programmering opg 4'!$K$5*-1)</f>
        <v>282.03599999998278</v>
      </c>
      <c r="F9005" s="167" t="str">
        <f>IF('Lineær programmering opg 4'!$E$6=0,"-",(-A9005+'Lineær programmering opg 4'!$M$6)/'Lineær programmering opg 4'!$K$6*-1)</f>
        <v>-</v>
      </c>
      <c r="G9005" s="167" t="str">
        <f>IF('Lineær programmering opg 4'!$D$7=0,"-",((-A9005+'Lineær programmering opg 4'!$M$7)/'Lineær programmering opg 4'!$K$7)*-1)</f>
        <v>-</v>
      </c>
      <c r="H9005" s="167" t="str">
        <f>IF('Lineær programmering opg 4'!$C$8=0,"-",((-A9005+'Lineær programmering opg 4'!$M$8)/'Lineær programmering opg 4'!$K$8)*-1)</f>
        <v>-</v>
      </c>
      <c r="I9005" s="167" t="str">
        <f>IF('Lineær programmering opg 4'!$D$8=0,"-",'Lineær programmering opg 4'!$G$8)</f>
        <v>-</v>
      </c>
      <c r="J9005" s="295">
        <f>A9005*'Lineær programmering opg 4'!$C$11+Datatabel!C9005*'Lineær programmering opg 4'!$D$11</f>
        <v>44700.599999999715</v>
      </c>
      <c r="K9005" s="9">
        <f t="shared" si="702"/>
        <v>0</v>
      </c>
      <c r="L9005" s="9">
        <f t="shared" si="703"/>
        <v>0</v>
      </c>
    </row>
    <row r="9006" spans="1:12" ht="15" x14ac:dyDescent="0.25">
      <c r="A9006" s="167">
        <f t="shared" si="701"/>
        <v>23.928000000022955</v>
      </c>
      <c r="B9006" s="325">
        <f t="shared" si="704"/>
        <v>9.9700000000095643E-2</v>
      </c>
      <c r="C9006" s="167">
        <f t="shared" si="700"/>
        <v>282.05399999998281</v>
      </c>
      <c r="D9006" s="167">
        <f>IF('Lineær programmering opg 4'!$M$4=0,"-",(-A9006+'Lineær programmering opg 4'!$M$4)/'Lineær programmering opg 4'!$K$4*-1)</f>
        <v>432.14399999995408</v>
      </c>
      <c r="E9006" s="167">
        <f>IF('Lineær programmering opg 4'!$M$5=0,"-",(-A9006+'Lineær programmering opg 4'!$M$5)/'Lineær programmering opg 4'!$K$5*-1)</f>
        <v>282.05399999998281</v>
      </c>
      <c r="F9006" s="167" t="str">
        <f>IF('Lineær programmering opg 4'!$E$6=0,"-",(-A9006+'Lineær programmering opg 4'!$M$6)/'Lineær programmering opg 4'!$K$6*-1)</f>
        <v>-</v>
      </c>
      <c r="G9006" s="167" t="str">
        <f>IF('Lineær programmering opg 4'!$D$7=0,"-",((-A9006+'Lineær programmering opg 4'!$M$7)/'Lineær programmering opg 4'!$K$7)*-1)</f>
        <v>-</v>
      </c>
      <c r="H9006" s="167" t="str">
        <f>IF('Lineær programmering opg 4'!$C$8=0,"-",((-A9006+'Lineær programmering opg 4'!$M$8)/'Lineær programmering opg 4'!$K$8)*-1)</f>
        <v>-</v>
      </c>
      <c r="I9006" s="167" t="str">
        <f>IF('Lineær programmering opg 4'!$D$8=0,"-",'Lineær programmering opg 4'!$G$8)</f>
        <v>-</v>
      </c>
      <c r="J9006" s="295">
        <f>A9006*'Lineær programmering opg 4'!$C$11+Datatabel!C9006*'Lineær programmering opg 4'!$D$11</f>
        <v>44700.899999999718</v>
      </c>
      <c r="K9006" s="9">
        <f t="shared" si="702"/>
        <v>0</v>
      </c>
      <c r="L9006" s="9">
        <f t="shared" si="703"/>
        <v>0</v>
      </c>
    </row>
    <row r="9007" spans="1:12" ht="15" x14ac:dyDescent="0.25">
      <c r="A9007" s="167">
        <f t="shared" si="701"/>
        <v>23.904000000022954</v>
      </c>
      <c r="B9007" s="325">
        <f t="shared" si="704"/>
        <v>9.960000000009564E-2</v>
      </c>
      <c r="C9007" s="167">
        <f t="shared" si="700"/>
        <v>282.07199999998278</v>
      </c>
      <c r="D9007" s="167">
        <f>IF('Lineær programmering opg 4'!$M$4=0,"-",(-A9007+'Lineær programmering opg 4'!$M$4)/'Lineær programmering opg 4'!$K$4*-1)</f>
        <v>432.19199999995408</v>
      </c>
      <c r="E9007" s="167">
        <f>IF('Lineær programmering opg 4'!$M$5=0,"-",(-A9007+'Lineær programmering opg 4'!$M$5)/'Lineær programmering opg 4'!$K$5*-1)</f>
        <v>282.07199999998278</v>
      </c>
      <c r="F9007" s="167" t="str">
        <f>IF('Lineær programmering opg 4'!$E$6=0,"-",(-A9007+'Lineær programmering opg 4'!$M$6)/'Lineær programmering opg 4'!$K$6*-1)</f>
        <v>-</v>
      </c>
      <c r="G9007" s="167" t="str">
        <f>IF('Lineær programmering opg 4'!$D$7=0,"-",((-A9007+'Lineær programmering opg 4'!$M$7)/'Lineær programmering opg 4'!$K$7)*-1)</f>
        <v>-</v>
      </c>
      <c r="H9007" s="167" t="str">
        <f>IF('Lineær programmering opg 4'!$C$8=0,"-",((-A9007+'Lineær programmering opg 4'!$M$8)/'Lineær programmering opg 4'!$K$8)*-1)</f>
        <v>-</v>
      </c>
      <c r="I9007" s="167" t="str">
        <f>IF('Lineær programmering opg 4'!$D$8=0,"-",'Lineær programmering opg 4'!$G$8)</f>
        <v>-</v>
      </c>
      <c r="J9007" s="295">
        <f>A9007*'Lineær programmering opg 4'!$C$11+Datatabel!C9007*'Lineær programmering opg 4'!$D$11</f>
        <v>44701.199999999713</v>
      </c>
      <c r="K9007" s="9">
        <f t="shared" si="702"/>
        <v>0</v>
      </c>
      <c r="L9007" s="9">
        <f t="shared" si="703"/>
        <v>0</v>
      </c>
    </row>
    <row r="9008" spans="1:12" ht="15" x14ac:dyDescent="0.25">
      <c r="A9008" s="167">
        <f t="shared" si="701"/>
        <v>23.880000000022953</v>
      </c>
      <c r="B9008" s="325">
        <f t="shared" si="704"/>
        <v>9.9500000000095637E-2</v>
      </c>
      <c r="C9008" s="167">
        <f t="shared" si="700"/>
        <v>282.08999999998281</v>
      </c>
      <c r="D9008" s="167">
        <f>IF('Lineær programmering opg 4'!$M$4=0,"-",(-A9008+'Lineær programmering opg 4'!$M$4)/'Lineær programmering opg 4'!$K$4*-1)</f>
        <v>432.23999999995408</v>
      </c>
      <c r="E9008" s="167">
        <f>IF('Lineær programmering opg 4'!$M$5=0,"-",(-A9008+'Lineær programmering opg 4'!$M$5)/'Lineær programmering opg 4'!$K$5*-1)</f>
        <v>282.08999999998281</v>
      </c>
      <c r="F9008" s="167" t="str">
        <f>IF('Lineær programmering opg 4'!$E$6=0,"-",(-A9008+'Lineær programmering opg 4'!$M$6)/'Lineær programmering opg 4'!$K$6*-1)</f>
        <v>-</v>
      </c>
      <c r="G9008" s="167" t="str">
        <f>IF('Lineær programmering opg 4'!$D$7=0,"-",((-A9008+'Lineær programmering opg 4'!$M$7)/'Lineær programmering opg 4'!$K$7)*-1)</f>
        <v>-</v>
      </c>
      <c r="H9008" s="167" t="str">
        <f>IF('Lineær programmering opg 4'!$C$8=0,"-",((-A9008+'Lineær programmering opg 4'!$M$8)/'Lineær programmering opg 4'!$K$8)*-1)</f>
        <v>-</v>
      </c>
      <c r="I9008" s="167" t="str">
        <f>IF('Lineær programmering opg 4'!$D$8=0,"-",'Lineær programmering opg 4'!$G$8)</f>
        <v>-</v>
      </c>
      <c r="J9008" s="295">
        <f>A9008*'Lineær programmering opg 4'!$C$11+Datatabel!C9008*'Lineær programmering opg 4'!$D$11</f>
        <v>44701.499999999716</v>
      </c>
      <c r="K9008" s="9">
        <f t="shared" si="702"/>
        <v>0</v>
      </c>
      <c r="L9008" s="9">
        <f t="shared" si="703"/>
        <v>0</v>
      </c>
    </row>
    <row r="9009" spans="1:12" ht="15" x14ac:dyDescent="0.25">
      <c r="A9009" s="167">
        <f t="shared" si="701"/>
        <v>23.856000000022952</v>
      </c>
      <c r="B9009" s="325">
        <f t="shared" si="704"/>
        <v>9.9400000000095634E-2</v>
      </c>
      <c r="C9009" s="167">
        <f t="shared" si="700"/>
        <v>282.10799999998278</v>
      </c>
      <c r="D9009" s="167">
        <f>IF('Lineær programmering opg 4'!$M$4=0,"-",(-A9009+'Lineær programmering opg 4'!$M$4)/'Lineær programmering opg 4'!$K$4*-1)</f>
        <v>432.28799999995408</v>
      </c>
      <c r="E9009" s="167">
        <f>IF('Lineær programmering opg 4'!$M$5=0,"-",(-A9009+'Lineær programmering opg 4'!$M$5)/'Lineær programmering opg 4'!$K$5*-1)</f>
        <v>282.10799999998278</v>
      </c>
      <c r="F9009" s="167" t="str">
        <f>IF('Lineær programmering opg 4'!$E$6=0,"-",(-A9009+'Lineær programmering opg 4'!$M$6)/'Lineær programmering opg 4'!$K$6*-1)</f>
        <v>-</v>
      </c>
      <c r="G9009" s="167" t="str">
        <f>IF('Lineær programmering opg 4'!$D$7=0,"-",((-A9009+'Lineær programmering opg 4'!$M$7)/'Lineær programmering opg 4'!$K$7)*-1)</f>
        <v>-</v>
      </c>
      <c r="H9009" s="167" t="str">
        <f>IF('Lineær programmering opg 4'!$C$8=0,"-",((-A9009+'Lineær programmering opg 4'!$M$8)/'Lineær programmering opg 4'!$K$8)*-1)</f>
        <v>-</v>
      </c>
      <c r="I9009" s="167" t="str">
        <f>IF('Lineær programmering opg 4'!$D$8=0,"-",'Lineær programmering opg 4'!$G$8)</f>
        <v>-</v>
      </c>
      <c r="J9009" s="295">
        <f>A9009*'Lineær programmering opg 4'!$C$11+Datatabel!C9009*'Lineær programmering opg 4'!$D$11</f>
        <v>44701.799999999712</v>
      </c>
      <c r="K9009" s="9">
        <f t="shared" si="702"/>
        <v>0</v>
      </c>
      <c r="L9009" s="9">
        <f t="shared" si="703"/>
        <v>0</v>
      </c>
    </row>
    <row r="9010" spans="1:12" ht="15" x14ac:dyDescent="0.25">
      <c r="A9010" s="167">
        <f t="shared" si="701"/>
        <v>23.832000000022951</v>
      </c>
      <c r="B9010" s="325">
        <f t="shared" si="704"/>
        <v>9.9300000000095631E-2</v>
      </c>
      <c r="C9010" s="167">
        <f t="shared" si="700"/>
        <v>282.12599999998281</v>
      </c>
      <c r="D9010" s="167">
        <f>IF('Lineær programmering opg 4'!$M$4=0,"-",(-A9010+'Lineær programmering opg 4'!$M$4)/'Lineær programmering opg 4'!$K$4*-1)</f>
        <v>432.33599999995408</v>
      </c>
      <c r="E9010" s="167">
        <f>IF('Lineær programmering opg 4'!$M$5=0,"-",(-A9010+'Lineær programmering opg 4'!$M$5)/'Lineær programmering opg 4'!$K$5*-1)</f>
        <v>282.12599999998281</v>
      </c>
      <c r="F9010" s="167" t="str">
        <f>IF('Lineær programmering opg 4'!$E$6=0,"-",(-A9010+'Lineær programmering opg 4'!$M$6)/'Lineær programmering opg 4'!$K$6*-1)</f>
        <v>-</v>
      </c>
      <c r="G9010" s="167" t="str">
        <f>IF('Lineær programmering opg 4'!$D$7=0,"-",((-A9010+'Lineær programmering opg 4'!$M$7)/'Lineær programmering opg 4'!$K$7)*-1)</f>
        <v>-</v>
      </c>
      <c r="H9010" s="167" t="str">
        <f>IF('Lineær programmering opg 4'!$C$8=0,"-",((-A9010+'Lineær programmering opg 4'!$M$8)/'Lineær programmering opg 4'!$K$8)*-1)</f>
        <v>-</v>
      </c>
      <c r="I9010" s="167" t="str">
        <f>IF('Lineær programmering opg 4'!$D$8=0,"-",'Lineær programmering opg 4'!$G$8)</f>
        <v>-</v>
      </c>
      <c r="J9010" s="295">
        <f>A9010*'Lineær programmering opg 4'!$C$11+Datatabel!C9010*'Lineær programmering opg 4'!$D$11</f>
        <v>44702.099999999715</v>
      </c>
      <c r="K9010" s="9">
        <f t="shared" si="702"/>
        <v>0</v>
      </c>
      <c r="L9010" s="9">
        <f t="shared" si="703"/>
        <v>0</v>
      </c>
    </row>
    <row r="9011" spans="1:12" ht="15" x14ac:dyDescent="0.25">
      <c r="A9011" s="167">
        <f t="shared" si="701"/>
        <v>23.80800000002295</v>
      </c>
      <c r="B9011" s="325">
        <f t="shared" si="704"/>
        <v>9.9200000000095628E-2</v>
      </c>
      <c r="C9011" s="167">
        <f t="shared" si="700"/>
        <v>282.14399999998278</v>
      </c>
      <c r="D9011" s="167">
        <f>IF('Lineær programmering opg 4'!$M$4=0,"-",(-A9011+'Lineær programmering opg 4'!$M$4)/'Lineær programmering opg 4'!$K$4*-1)</f>
        <v>432.38399999995409</v>
      </c>
      <c r="E9011" s="167">
        <f>IF('Lineær programmering opg 4'!$M$5=0,"-",(-A9011+'Lineær programmering opg 4'!$M$5)/'Lineær programmering opg 4'!$K$5*-1)</f>
        <v>282.14399999998278</v>
      </c>
      <c r="F9011" s="167" t="str">
        <f>IF('Lineær programmering opg 4'!$E$6=0,"-",(-A9011+'Lineær programmering opg 4'!$M$6)/'Lineær programmering opg 4'!$K$6*-1)</f>
        <v>-</v>
      </c>
      <c r="G9011" s="167" t="str">
        <f>IF('Lineær programmering opg 4'!$D$7=0,"-",((-A9011+'Lineær programmering opg 4'!$M$7)/'Lineær programmering opg 4'!$K$7)*-1)</f>
        <v>-</v>
      </c>
      <c r="H9011" s="167" t="str">
        <f>IF('Lineær programmering opg 4'!$C$8=0,"-",((-A9011+'Lineær programmering opg 4'!$M$8)/'Lineær programmering opg 4'!$K$8)*-1)</f>
        <v>-</v>
      </c>
      <c r="I9011" s="167" t="str">
        <f>IF('Lineær programmering opg 4'!$D$8=0,"-",'Lineær programmering opg 4'!$G$8)</f>
        <v>-</v>
      </c>
      <c r="J9011" s="295">
        <f>A9011*'Lineær programmering opg 4'!$C$11+Datatabel!C9011*'Lineær programmering opg 4'!$D$11</f>
        <v>44702.39999999971</v>
      </c>
      <c r="K9011" s="9">
        <f t="shared" si="702"/>
        <v>0</v>
      </c>
      <c r="L9011" s="9">
        <f t="shared" si="703"/>
        <v>0</v>
      </c>
    </row>
    <row r="9012" spans="1:12" ht="15" x14ac:dyDescent="0.25">
      <c r="A9012" s="167">
        <f t="shared" si="701"/>
        <v>23.784000000022949</v>
      </c>
      <c r="B9012" s="325">
        <f t="shared" si="704"/>
        <v>9.9100000000095625E-2</v>
      </c>
      <c r="C9012" s="167">
        <f t="shared" si="700"/>
        <v>282.16199999998281</v>
      </c>
      <c r="D9012" s="167">
        <f>IF('Lineær programmering opg 4'!$M$4=0,"-",(-A9012+'Lineær programmering opg 4'!$M$4)/'Lineær programmering opg 4'!$K$4*-1)</f>
        <v>432.43199999995409</v>
      </c>
      <c r="E9012" s="167">
        <f>IF('Lineær programmering opg 4'!$M$5=0,"-",(-A9012+'Lineær programmering opg 4'!$M$5)/'Lineær programmering opg 4'!$K$5*-1)</f>
        <v>282.16199999998281</v>
      </c>
      <c r="F9012" s="167" t="str">
        <f>IF('Lineær programmering opg 4'!$E$6=0,"-",(-A9012+'Lineær programmering opg 4'!$M$6)/'Lineær programmering opg 4'!$K$6*-1)</f>
        <v>-</v>
      </c>
      <c r="G9012" s="167" t="str">
        <f>IF('Lineær programmering opg 4'!$D$7=0,"-",((-A9012+'Lineær programmering opg 4'!$M$7)/'Lineær programmering opg 4'!$K$7)*-1)</f>
        <v>-</v>
      </c>
      <c r="H9012" s="167" t="str">
        <f>IF('Lineær programmering opg 4'!$C$8=0,"-",((-A9012+'Lineær programmering opg 4'!$M$8)/'Lineær programmering opg 4'!$K$8)*-1)</f>
        <v>-</v>
      </c>
      <c r="I9012" s="167" t="str">
        <f>IF('Lineær programmering opg 4'!$D$8=0,"-",'Lineær programmering opg 4'!$G$8)</f>
        <v>-</v>
      </c>
      <c r="J9012" s="295">
        <f>A9012*'Lineær programmering opg 4'!$C$11+Datatabel!C9012*'Lineær programmering opg 4'!$D$11</f>
        <v>44702.699999999713</v>
      </c>
      <c r="K9012" s="9">
        <f t="shared" si="702"/>
        <v>0</v>
      </c>
      <c r="L9012" s="9">
        <f t="shared" si="703"/>
        <v>0</v>
      </c>
    </row>
    <row r="9013" spans="1:12" ht="15" x14ac:dyDescent="0.25">
      <c r="A9013" s="167">
        <f t="shared" si="701"/>
        <v>23.760000000022949</v>
      </c>
      <c r="B9013" s="325">
        <f t="shared" si="704"/>
        <v>9.9000000000095623E-2</v>
      </c>
      <c r="C9013" s="167">
        <f t="shared" si="700"/>
        <v>282.17999999998278</v>
      </c>
      <c r="D9013" s="167">
        <f>IF('Lineær programmering opg 4'!$M$4=0,"-",(-A9013+'Lineær programmering opg 4'!$M$4)/'Lineær programmering opg 4'!$K$4*-1)</f>
        <v>432.47999999995409</v>
      </c>
      <c r="E9013" s="167">
        <f>IF('Lineær programmering opg 4'!$M$5=0,"-",(-A9013+'Lineær programmering opg 4'!$M$5)/'Lineær programmering opg 4'!$K$5*-1)</f>
        <v>282.17999999998278</v>
      </c>
      <c r="F9013" s="167" t="str">
        <f>IF('Lineær programmering opg 4'!$E$6=0,"-",(-A9013+'Lineær programmering opg 4'!$M$6)/'Lineær programmering opg 4'!$K$6*-1)</f>
        <v>-</v>
      </c>
      <c r="G9013" s="167" t="str">
        <f>IF('Lineær programmering opg 4'!$D$7=0,"-",((-A9013+'Lineær programmering opg 4'!$M$7)/'Lineær programmering opg 4'!$K$7)*-1)</f>
        <v>-</v>
      </c>
      <c r="H9013" s="167" t="str">
        <f>IF('Lineær programmering opg 4'!$C$8=0,"-",((-A9013+'Lineær programmering opg 4'!$M$8)/'Lineær programmering opg 4'!$K$8)*-1)</f>
        <v>-</v>
      </c>
      <c r="I9013" s="167" t="str">
        <f>IF('Lineær programmering opg 4'!$D$8=0,"-",'Lineær programmering opg 4'!$G$8)</f>
        <v>-</v>
      </c>
      <c r="J9013" s="295">
        <f>A9013*'Lineær programmering opg 4'!$C$11+Datatabel!C9013*'Lineær programmering opg 4'!$D$11</f>
        <v>44702.999999999709</v>
      </c>
      <c r="K9013" s="9">
        <f t="shared" si="702"/>
        <v>0</v>
      </c>
      <c r="L9013" s="9">
        <f t="shared" si="703"/>
        <v>0</v>
      </c>
    </row>
    <row r="9014" spans="1:12" ht="15" x14ac:dyDescent="0.25">
      <c r="A9014" s="167">
        <f t="shared" si="701"/>
        <v>23.736000000022948</v>
      </c>
      <c r="B9014" s="325">
        <f t="shared" si="704"/>
        <v>9.890000000009562E-2</v>
      </c>
      <c r="C9014" s="167">
        <f t="shared" si="700"/>
        <v>282.19799999998281</v>
      </c>
      <c r="D9014" s="167">
        <f>IF('Lineær programmering opg 4'!$M$4=0,"-",(-A9014+'Lineær programmering opg 4'!$M$4)/'Lineær programmering opg 4'!$K$4*-1)</f>
        <v>432.52799999995409</v>
      </c>
      <c r="E9014" s="167">
        <f>IF('Lineær programmering opg 4'!$M$5=0,"-",(-A9014+'Lineær programmering opg 4'!$M$5)/'Lineær programmering opg 4'!$K$5*-1)</f>
        <v>282.19799999998281</v>
      </c>
      <c r="F9014" s="167" t="str">
        <f>IF('Lineær programmering opg 4'!$E$6=0,"-",(-A9014+'Lineær programmering opg 4'!$M$6)/'Lineær programmering opg 4'!$K$6*-1)</f>
        <v>-</v>
      </c>
      <c r="G9014" s="167" t="str">
        <f>IF('Lineær programmering opg 4'!$D$7=0,"-",((-A9014+'Lineær programmering opg 4'!$M$7)/'Lineær programmering opg 4'!$K$7)*-1)</f>
        <v>-</v>
      </c>
      <c r="H9014" s="167" t="str">
        <f>IF('Lineær programmering opg 4'!$C$8=0,"-",((-A9014+'Lineær programmering opg 4'!$M$8)/'Lineær programmering opg 4'!$K$8)*-1)</f>
        <v>-</v>
      </c>
      <c r="I9014" s="167" t="str">
        <f>IF('Lineær programmering opg 4'!$D$8=0,"-",'Lineær programmering opg 4'!$G$8)</f>
        <v>-</v>
      </c>
      <c r="J9014" s="295">
        <f>A9014*'Lineær programmering opg 4'!$C$11+Datatabel!C9014*'Lineær programmering opg 4'!$D$11</f>
        <v>44703.299999999719</v>
      </c>
      <c r="K9014" s="9">
        <f t="shared" si="702"/>
        <v>0</v>
      </c>
      <c r="L9014" s="9">
        <f t="shared" si="703"/>
        <v>0</v>
      </c>
    </row>
    <row r="9015" spans="1:12" ht="15" x14ac:dyDescent="0.25">
      <c r="A9015" s="167">
        <f t="shared" si="701"/>
        <v>23.712000000022947</v>
      </c>
      <c r="B9015" s="325">
        <f t="shared" si="704"/>
        <v>9.8800000000095617E-2</v>
      </c>
      <c r="C9015" s="167">
        <f t="shared" si="700"/>
        <v>282.21599999998278</v>
      </c>
      <c r="D9015" s="167">
        <f>IF('Lineær programmering opg 4'!$M$4=0,"-",(-A9015+'Lineær programmering opg 4'!$M$4)/'Lineær programmering opg 4'!$K$4*-1)</f>
        <v>432.57599999995409</v>
      </c>
      <c r="E9015" s="167">
        <f>IF('Lineær programmering opg 4'!$M$5=0,"-",(-A9015+'Lineær programmering opg 4'!$M$5)/'Lineær programmering opg 4'!$K$5*-1)</f>
        <v>282.21599999998278</v>
      </c>
      <c r="F9015" s="167" t="str">
        <f>IF('Lineær programmering opg 4'!$E$6=0,"-",(-A9015+'Lineær programmering opg 4'!$M$6)/'Lineær programmering opg 4'!$K$6*-1)</f>
        <v>-</v>
      </c>
      <c r="G9015" s="167" t="str">
        <f>IF('Lineær programmering opg 4'!$D$7=0,"-",((-A9015+'Lineær programmering opg 4'!$M$7)/'Lineær programmering opg 4'!$K$7)*-1)</f>
        <v>-</v>
      </c>
      <c r="H9015" s="167" t="str">
        <f>IF('Lineær programmering opg 4'!$C$8=0,"-",((-A9015+'Lineær programmering opg 4'!$M$8)/'Lineær programmering opg 4'!$K$8)*-1)</f>
        <v>-</v>
      </c>
      <c r="I9015" s="167" t="str">
        <f>IF('Lineær programmering opg 4'!$D$8=0,"-",'Lineær programmering opg 4'!$G$8)</f>
        <v>-</v>
      </c>
      <c r="J9015" s="295">
        <f>A9015*'Lineær programmering opg 4'!$C$11+Datatabel!C9015*'Lineær programmering opg 4'!$D$11</f>
        <v>44703.599999999715</v>
      </c>
      <c r="K9015" s="9">
        <f t="shared" si="702"/>
        <v>0</v>
      </c>
      <c r="L9015" s="9">
        <f t="shared" si="703"/>
        <v>0</v>
      </c>
    </row>
    <row r="9016" spans="1:12" ht="15" x14ac:dyDescent="0.25">
      <c r="A9016" s="167">
        <f t="shared" si="701"/>
        <v>23.688000000022946</v>
      </c>
      <c r="B9016" s="325">
        <f t="shared" si="704"/>
        <v>9.8700000000095614E-2</v>
      </c>
      <c r="C9016" s="167">
        <f t="shared" si="700"/>
        <v>282.23399999998281</v>
      </c>
      <c r="D9016" s="167">
        <f>IF('Lineær programmering opg 4'!$M$4=0,"-",(-A9016+'Lineær programmering opg 4'!$M$4)/'Lineær programmering opg 4'!$K$4*-1)</f>
        <v>432.62399999995409</v>
      </c>
      <c r="E9016" s="167">
        <f>IF('Lineær programmering opg 4'!$M$5=0,"-",(-A9016+'Lineær programmering opg 4'!$M$5)/'Lineær programmering opg 4'!$K$5*-1)</f>
        <v>282.23399999998281</v>
      </c>
      <c r="F9016" s="167" t="str">
        <f>IF('Lineær programmering opg 4'!$E$6=0,"-",(-A9016+'Lineær programmering opg 4'!$M$6)/'Lineær programmering opg 4'!$K$6*-1)</f>
        <v>-</v>
      </c>
      <c r="G9016" s="167" t="str">
        <f>IF('Lineær programmering opg 4'!$D$7=0,"-",((-A9016+'Lineær programmering opg 4'!$M$7)/'Lineær programmering opg 4'!$K$7)*-1)</f>
        <v>-</v>
      </c>
      <c r="H9016" s="167" t="str">
        <f>IF('Lineær programmering opg 4'!$C$8=0,"-",((-A9016+'Lineær programmering opg 4'!$M$8)/'Lineær programmering opg 4'!$K$8)*-1)</f>
        <v>-</v>
      </c>
      <c r="I9016" s="167" t="str">
        <f>IF('Lineær programmering opg 4'!$D$8=0,"-",'Lineær programmering opg 4'!$G$8)</f>
        <v>-</v>
      </c>
      <c r="J9016" s="295">
        <f>A9016*'Lineær programmering opg 4'!$C$11+Datatabel!C9016*'Lineær programmering opg 4'!$D$11</f>
        <v>44703.899999999718</v>
      </c>
      <c r="K9016" s="9">
        <f t="shared" si="702"/>
        <v>0</v>
      </c>
      <c r="L9016" s="9">
        <f t="shared" si="703"/>
        <v>0</v>
      </c>
    </row>
    <row r="9017" spans="1:12" ht="15" x14ac:dyDescent="0.25">
      <c r="A9017" s="167">
        <f t="shared" si="701"/>
        <v>23.664000000022945</v>
      </c>
      <c r="B9017" s="325">
        <f t="shared" si="704"/>
        <v>9.8600000000095611E-2</v>
      </c>
      <c r="C9017" s="167">
        <f t="shared" si="700"/>
        <v>282.25199999998279</v>
      </c>
      <c r="D9017" s="167">
        <f>IF('Lineær programmering opg 4'!$M$4=0,"-",(-A9017+'Lineær programmering opg 4'!$M$4)/'Lineær programmering opg 4'!$K$4*-1)</f>
        <v>432.6719999999541</v>
      </c>
      <c r="E9017" s="167">
        <f>IF('Lineær programmering opg 4'!$M$5=0,"-",(-A9017+'Lineær programmering opg 4'!$M$5)/'Lineær programmering opg 4'!$K$5*-1)</f>
        <v>282.25199999998279</v>
      </c>
      <c r="F9017" s="167" t="str">
        <f>IF('Lineær programmering opg 4'!$E$6=0,"-",(-A9017+'Lineær programmering opg 4'!$M$6)/'Lineær programmering opg 4'!$K$6*-1)</f>
        <v>-</v>
      </c>
      <c r="G9017" s="167" t="str">
        <f>IF('Lineær programmering opg 4'!$D$7=0,"-",((-A9017+'Lineær programmering opg 4'!$M$7)/'Lineær programmering opg 4'!$K$7)*-1)</f>
        <v>-</v>
      </c>
      <c r="H9017" s="167" t="str">
        <f>IF('Lineær programmering opg 4'!$C$8=0,"-",((-A9017+'Lineær programmering opg 4'!$M$8)/'Lineær programmering opg 4'!$K$8)*-1)</f>
        <v>-</v>
      </c>
      <c r="I9017" s="167" t="str">
        <f>IF('Lineær programmering opg 4'!$D$8=0,"-",'Lineær programmering opg 4'!$G$8)</f>
        <v>-</v>
      </c>
      <c r="J9017" s="295">
        <f>A9017*'Lineær programmering opg 4'!$C$11+Datatabel!C9017*'Lineær programmering opg 4'!$D$11</f>
        <v>44704.199999999713</v>
      </c>
      <c r="K9017" s="9">
        <f t="shared" si="702"/>
        <v>0</v>
      </c>
      <c r="L9017" s="9">
        <f t="shared" si="703"/>
        <v>0</v>
      </c>
    </row>
    <row r="9018" spans="1:12" ht="15" x14ac:dyDescent="0.25">
      <c r="A9018" s="167">
        <f t="shared" si="701"/>
        <v>23.640000000022948</v>
      </c>
      <c r="B9018" s="325">
        <f t="shared" si="704"/>
        <v>9.8500000000095608E-2</v>
      </c>
      <c r="C9018" s="167">
        <f t="shared" si="700"/>
        <v>282.26999999998282</v>
      </c>
      <c r="D9018" s="167">
        <f>IF('Lineær programmering opg 4'!$M$4=0,"-",(-A9018+'Lineær programmering opg 4'!$M$4)/'Lineær programmering opg 4'!$K$4*-1)</f>
        <v>432.7199999999541</v>
      </c>
      <c r="E9018" s="167">
        <f>IF('Lineær programmering opg 4'!$M$5=0,"-",(-A9018+'Lineær programmering opg 4'!$M$5)/'Lineær programmering opg 4'!$K$5*-1)</f>
        <v>282.26999999998282</v>
      </c>
      <c r="F9018" s="167" t="str">
        <f>IF('Lineær programmering opg 4'!$E$6=0,"-",(-A9018+'Lineær programmering opg 4'!$M$6)/'Lineær programmering opg 4'!$K$6*-1)</f>
        <v>-</v>
      </c>
      <c r="G9018" s="167" t="str">
        <f>IF('Lineær programmering opg 4'!$D$7=0,"-",((-A9018+'Lineær programmering opg 4'!$M$7)/'Lineær programmering opg 4'!$K$7)*-1)</f>
        <v>-</v>
      </c>
      <c r="H9018" s="167" t="str">
        <f>IF('Lineær programmering opg 4'!$C$8=0,"-",((-A9018+'Lineær programmering opg 4'!$M$8)/'Lineær programmering opg 4'!$K$8)*-1)</f>
        <v>-</v>
      </c>
      <c r="I9018" s="167" t="str">
        <f>IF('Lineær programmering opg 4'!$D$8=0,"-",'Lineær programmering opg 4'!$G$8)</f>
        <v>-</v>
      </c>
      <c r="J9018" s="295">
        <f>A9018*'Lineær programmering opg 4'!$C$11+Datatabel!C9018*'Lineær programmering opg 4'!$D$11</f>
        <v>44704.499999999716</v>
      </c>
      <c r="K9018" s="9">
        <f t="shared" si="702"/>
        <v>0</v>
      </c>
      <c r="L9018" s="9">
        <f t="shared" si="703"/>
        <v>0</v>
      </c>
    </row>
    <row r="9019" spans="1:12" ht="15" x14ac:dyDescent="0.25">
      <c r="A9019" s="167">
        <f t="shared" si="701"/>
        <v>23.616000000022947</v>
      </c>
      <c r="B9019" s="325">
        <f t="shared" si="704"/>
        <v>9.8400000000095605E-2</v>
      </c>
      <c r="C9019" s="167">
        <f t="shared" si="700"/>
        <v>282.28799999998279</v>
      </c>
      <c r="D9019" s="167">
        <f>IF('Lineær programmering opg 4'!$M$4=0,"-",(-A9019+'Lineær programmering opg 4'!$M$4)/'Lineær programmering opg 4'!$K$4*-1)</f>
        <v>432.7679999999541</v>
      </c>
      <c r="E9019" s="167">
        <f>IF('Lineær programmering opg 4'!$M$5=0,"-",(-A9019+'Lineær programmering opg 4'!$M$5)/'Lineær programmering opg 4'!$K$5*-1)</f>
        <v>282.28799999998279</v>
      </c>
      <c r="F9019" s="167" t="str">
        <f>IF('Lineær programmering opg 4'!$E$6=0,"-",(-A9019+'Lineær programmering opg 4'!$M$6)/'Lineær programmering opg 4'!$K$6*-1)</f>
        <v>-</v>
      </c>
      <c r="G9019" s="167" t="str">
        <f>IF('Lineær programmering opg 4'!$D$7=0,"-",((-A9019+'Lineær programmering opg 4'!$M$7)/'Lineær programmering opg 4'!$K$7)*-1)</f>
        <v>-</v>
      </c>
      <c r="H9019" s="167" t="str">
        <f>IF('Lineær programmering opg 4'!$C$8=0,"-",((-A9019+'Lineær programmering opg 4'!$M$8)/'Lineær programmering opg 4'!$K$8)*-1)</f>
        <v>-</v>
      </c>
      <c r="I9019" s="167" t="str">
        <f>IF('Lineær programmering opg 4'!$D$8=0,"-",'Lineær programmering opg 4'!$G$8)</f>
        <v>-</v>
      </c>
      <c r="J9019" s="295">
        <f>A9019*'Lineær programmering opg 4'!$C$11+Datatabel!C9019*'Lineær programmering opg 4'!$D$11</f>
        <v>44704.799999999719</v>
      </c>
      <c r="K9019" s="9">
        <f t="shared" si="702"/>
        <v>0</v>
      </c>
      <c r="L9019" s="9">
        <f t="shared" si="703"/>
        <v>0</v>
      </c>
    </row>
    <row r="9020" spans="1:12" ht="15" x14ac:dyDescent="0.25">
      <c r="A9020" s="167">
        <f t="shared" si="701"/>
        <v>23.592000000022946</v>
      </c>
      <c r="B9020" s="325">
        <f t="shared" si="704"/>
        <v>9.8300000000095603E-2</v>
      </c>
      <c r="C9020" s="167">
        <f t="shared" si="700"/>
        <v>282.30599999998282</v>
      </c>
      <c r="D9020" s="167">
        <f>IF('Lineær programmering opg 4'!$M$4=0,"-",(-A9020+'Lineær programmering opg 4'!$M$4)/'Lineær programmering opg 4'!$K$4*-1)</f>
        <v>432.8159999999541</v>
      </c>
      <c r="E9020" s="167">
        <f>IF('Lineær programmering opg 4'!$M$5=0,"-",(-A9020+'Lineær programmering opg 4'!$M$5)/'Lineær programmering opg 4'!$K$5*-1)</f>
        <v>282.30599999998282</v>
      </c>
      <c r="F9020" s="167" t="str">
        <f>IF('Lineær programmering opg 4'!$E$6=0,"-",(-A9020+'Lineær programmering opg 4'!$M$6)/'Lineær programmering opg 4'!$K$6*-1)</f>
        <v>-</v>
      </c>
      <c r="G9020" s="167" t="str">
        <f>IF('Lineær programmering opg 4'!$D$7=0,"-",((-A9020+'Lineær programmering opg 4'!$M$7)/'Lineær programmering opg 4'!$K$7)*-1)</f>
        <v>-</v>
      </c>
      <c r="H9020" s="167" t="str">
        <f>IF('Lineær programmering opg 4'!$C$8=0,"-",((-A9020+'Lineær programmering opg 4'!$M$8)/'Lineær programmering opg 4'!$K$8)*-1)</f>
        <v>-</v>
      </c>
      <c r="I9020" s="167" t="str">
        <f>IF('Lineær programmering opg 4'!$D$8=0,"-",'Lineær programmering opg 4'!$G$8)</f>
        <v>-</v>
      </c>
      <c r="J9020" s="295">
        <f>A9020*'Lineær programmering opg 4'!$C$11+Datatabel!C9020*'Lineær programmering opg 4'!$D$11</f>
        <v>44705.099999999722</v>
      </c>
      <c r="K9020" s="9">
        <f t="shared" si="702"/>
        <v>0</v>
      </c>
      <c r="L9020" s="9">
        <f t="shared" si="703"/>
        <v>0</v>
      </c>
    </row>
    <row r="9021" spans="1:12" ht="15" x14ac:dyDescent="0.25">
      <c r="A9021" s="167">
        <f t="shared" si="701"/>
        <v>23.568000000022945</v>
      </c>
      <c r="B9021" s="325">
        <f t="shared" si="704"/>
        <v>9.82000000000956E-2</v>
      </c>
      <c r="C9021" s="167">
        <f t="shared" si="700"/>
        <v>282.32399999998279</v>
      </c>
      <c r="D9021" s="167">
        <f>IF('Lineær programmering opg 4'!$M$4=0,"-",(-A9021+'Lineær programmering opg 4'!$M$4)/'Lineær programmering opg 4'!$K$4*-1)</f>
        <v>432.8639999999541</v>
      </c>
      <c r="E9021" s="167">
        <f>IF('Lineær programmering opg 4'!$M$5=0,"-",(-A9021+'Lineær programmering opg 4'!$M$5)/'Lineær programmering opg 4'!$K$5*-1)</f>
        <v>282.32399999998279</v>
      </c>
      <c r="F9021" s="167" t="str">
        <f>IF('Lineær programmering opg 4'!$E$6=0,"-",(-A9021+'Lineær programmering opg 4'!$M$6)/'Lineær programmering opg 4'!$K$6*-1)</f>
        <v>-</v>
      </c>
      <c r="G9021" s="167" t="str">
        <f>IF('Lineær programmering opg 4'!$D$7=0,"-",((-A9021+'Lineær programmering opg 4'!$M$7)/'Lineær programmering opg 4'!$K$7)*-1)</f>
        <v>-</v>
      </c>
      <c r="H9021" s="167" t="str">
        <f>IF('Lineær programmering opg 4'!$C$8=0,"-",((-A9021+'Lineær programmering opg 4'!$M$8)/'Lineær programmering opg 4'!$K$8)*-1)</f>
        <v>-</v>
      </c>
      <c r="I9021" s="167" t="str">
        <f>IF('Lineær programmering opg 4'!$D$8=0,"-",'Lineær programmering opg 4'!$G$8)</f>
        <v>-</v>
      </c>
      <c r="J9021" s="295">
        <f>A9021*'Lineær programmering opg 4'!$C$11+Datatabel!C9021*'Lineær programmering opg 4'!$D$11</f>
        <v>44705.39999999971</v>
      </c>
      <c r="K9021" s="9">
        <f t="shared" si="702"/>
        <v>0</v>
      </c>
      <c r="L9021" s="9">
        <f t="shared" si="703"/>
        <v>0</v>
      </c>
    </row>
    <row r="9022" spans="1:12" ht="15" x14ac:dyDescent="0.25">
      <c r="A9022" s="167">
        <f t="shared" si="701"/>
        <v>23.544000000022944</v>
      </c>
      <c r="B9022" s="325">
        <f t="shared" si="704"/>
        <v>9.8100000000095597E-2</v>
      </c>
      <c r="C9022" s="167">
        <f t="shared" si="700"/>
        <v>282.34199999998282</v>
      </c>
      <c r="D9022" s="167">
        <f>IF('Lineær programmering opg 4'!$M$4=0,"-",(-A9022+'Lineær programmering opg 4'!$M$4)/'Lineær programmering opg 4'!$K$4*-1)</f>
        <v>432.91199999995411</v>
      </c>
      <c r="E9022" s="167">
        <f>IF('Lineær programmering opg 4'!$M$5=0,"-",(-A9022+'Lineær programmering opg 4'!$M$5)/'Lineær programmering opg 4'!$K$5*-1)</f>
        <v>282.34199999998282</v>
      </c>
      <c r="F9022" s="167" t="str">
        <f>IF('Lineær programmering opg 4'!$E$6=0,"-",(-A9022+'Lineær programmering opg 4'!$M$6)/'Lineær programmering opg 4'!$K$6*-1)</f>
        <v>-</v>
      </c>
      <c r="G9022" s="167" t="str">
        <f>IF('Lineær programmering opg 4'!$D$7=0,"-",((-A9022+'Lineær programmering opg 4'!$M$7)/'Lineær programmering opg 4'!$K$7)*-1)</f>
        <v>-</v>
      </c>
      <c r="H9022" s="167" t="str">
        <f>IF('Lineær programmering opg 4'!$C$8=0,"-",((-A9022+'Lineær programmering opg 4'!$M$8)/'Lineær programmering opg 4'!$K$8)*-1)</f>
        <v>-</v>
      </c>
      <c r="I9022" s="167" t="str">
        <f>IF('Lineær programmering opg 4'!$D$8=0,"-",'Lineær programmering opg 4'!$G$8)</f>
        <v>-</v>
      </c>
      <c r="J9022" s="295">
        <f>A9022*'Lineær programmering opg 4'!$C$11+Datatabel!C9022*'Lineær programmering opg 4'!$D$11</f>
        <v>44705.699999999713</v>
      </c>
      <c r="K9022" s="9">
        <f t="shared" si="702"/>
        <v>0</v>
      </c>
      <c r="L9022" s="9">
        <f t="shared" si="703"/>
        <v>0</v>
      </c>
    </row>
    <row r="9023" spans="1:12" ht="15" x14ac:dyDescent="0.25">
      <c r="A9023" s="167">
        <f t="shared" si="701"/>
        <v>23.520000000022943</v>
      </c>
      <c r="B9023" s="325">
        <f t="shared" si="704"/>
        <v>9.8000000000095594E-2</v>
      </c>
      <c r="C9023" s="167">
        <f t="shared" si="700"/>
        <v>282.35999999998279</v>
      </c>
      <c r="D9023" s="167">
        <f>IF('Lineær programmering opg 4'!$M$4=0,"-",(-A9023+'Lineær programmering opg 4'!$M$4)/'Lineær programmering opg 4'!$K$4*-1)</f>
        <v>432.95999999995411</v>
      </c>
      <c r="E9023" s="167">
        <f>IF('Lineær programmering opg 4'!$M$5=0,"-",(-A9023+'Lineær programmering opg 4'!$M$5)/'Lineær programmering opg 4'!$K$5*-1)</f>
        <v>282.35999999998279</v>
      </c>
      <c r="F9023" s="167" t="str">
        <f>IF('Lineær programmering opg 4'!$E$6=0,"-",(-A9023+'Lineær programmering opg 4'!$M$6)/'Lineær programmering opg 4'!$K$6*-1)</f>
        <v>-</v>
      </c>
      <c r="G9023" s="167" t="str">
        <f>IF('Lineær programmering opg 4'!$D$7=0,"-",((-A9023+'Lineær programmering opg 4'!$M$7)/'Lineær programmering opg 4'!$K$7)*-1)</f>
        <v>-</v>
      </c>
      <c r="H9023" s="167" t="str">
        <f>IF('Lineær programmering opg 4'!$C$8=0,"-",((-A9023+'Lineær programmering opg 4'!$M$8)/'Lineær programmering opg 4'!$K$8)*-1)</f>
        <v>-</v>
      </c>
      <c r="I9023" s="167" t="str">
        <f>IF('Lineær programmering opg 4'!$D$8=0,"-",'Lineær programmering opg 4'!$G$8)</f>
        <v>-</v>
      </c>
      <c r="J9023" s="295">
        <f>A9023*'Lineær programmering opg 4'!$C$11+Datatabel!C9023*'Lineær programmering opg 4'!$D$11</f>
        <v>44705.999999999709</v>
      </c>
      <c r="K9023" s="9">
        <f t="shared" si="702"/>
        <v>0</v>
      </c>
      <c r="L9023" s="9">
        <f t="shared" si="703"/>
        <v>0</v>
      </c>
    </row>
    <row r="9024" spans="1:12" ht="15" x14ac:dyDescent="0.25">
      <c r="A9024" s="167">
        <f t="shared" si="701"/>
        <v>23.496000000022942</v>
      </c>
      <c r="B9024" s="325">
        <f t="shared" si="704"/>
        <v>9.7900000000095591E-2</v>
      </c>
      <c r="C9024" s="167">
        <f t="shared" si="700"/>
        <v>282.37799999998282</v>
      </c>
      <c r="D9024" s="167">
        <f>IF('Lineær programmering opg 4'!$M$4=0,"-",(-A9024+'Lineær programmering opg 4'!$M$4)/'Lineær programmering opg 4'!$K$4*-1)</f>
        <v>433.00799999995411</v>
      </c>
      <c r="E9024" s="167">
        <f>IF('Lineær programmering opg 4'!$M$5=0,"-",(-A9024+'Lineær programmering opg 4'!$M$5)/'Lineær programmering opg 4'!$K$5*-1)</f>
        <v>282.37799999998282</v>
      </c>
      <c r="F9024" s="167" t="str">
        <f>IF('Lineær programmering opg 4'!$E$6=0,"-",(-A9024+'Lineær programmering opg 4'!$M$6)/'Lineær programmering opg 4'!$K$6*-1)</f>
        <v>-</v>
      </c>
      <c r="G9024" s="167" t="str">
        <f>IF('Lineær programmering opg 4'!$D$7=0,"-",((-A9024+'Lineær programmering opg 4'!$M$7)/'Lineær programmering opg 4'!$K$7)*-1)</f>
        <v>-</v>
      </c>
      <c r="H9024" s="167" t="str">
        <f>IF('Lineær programmering opg 4'!$C$8=0,"-",((-A9024+'Lineær programmering opg 4'!$M$8)/'Lineær programmering opg 4'!$K$8)*-1)</f>
        <v>-</v>
      </c>
      <c r="I9024" s="167" t="str">
        <f>IF('Lineær programmering opg 4'!$D$8=0,"-",'Lineær programmering opg 4'!$G$8)</f>
        <v>-</v>
      </c>
      <c r="J9024" s="295">
        <f>A9024*'Lineær programmering opg 4'!$C$11+Datatabel!C9024*'Lineær programmering opg 4'!$D$11</f>
        <v>44706.299999999712</v>
      </c>
      <c r="K9024" s="9">
        <f t="shared" si="702"/>
        <v>0</v>
      </c>
      <c r="L9024" s="9">
        <f t="shared" si="703"/>
        <v>0</v>
      </c>
    </row>
    <row r="9025" spans="1:12" ht="15" x14ac:dyDescent="0.25">
      <c r="A9025" s="167">
        <f t="shared" si="701"/>
        <v>23.472000000022941</v>
      </c>
      <c r="B9025" s="325">
        <f t="shared" si="704"/>
        <v>9.7800000000095588E-2</v>
      </c>
      <c r="C9025" s="167">
        <f t="shared" si="700"/>
        <v>282.39599999998279</v>
      </c>
      <c r="D9025" s="167">
        <f>IF('Lineær programmering opg 4'!$M$4=0,"-",(-A9025+'Lineær programmering opg 4'!$M$4)/'Lineær programmering opg 4'!$K$4*-1)</f>
        <v>433.05599999995411</v>
      </c>
      <c r="E9025" s="167">
        <f>IF('Lineær programmering opg 4'!$M$5=0,"-",(-A9025+'Lineær programmering opg 4'!$M$5)/'Lineær programmering opg 4'!$K$5*-1)</f>
        <v>282.39599999998279</v>
      </c>
      <c r="F9025" s="167" t="str">
        <f>IF('Lineær programmering opg 4'!$E$6=0,"-",(-A9025+'Lineær programmering opg 4'!$M$6)/'Lineær programmering opg 4'!$K$6*-1)</f>
        <v>-</v>
      </c>
      <c r="G9025" s="167" t="str">
        <f>IF('Lineær programmering opg 4'!$D$7=0,"-",((-A9025+'Lineær programmering opg 4'!$M$7)/'Lineær programmering opg 4'!$K$7)*-1)</f>
        <v>-</v>
      </c>
      <c r="H9025" s="167" t="str">
        <f>IF('Lineær programmering opg 4'!$C$8=0,"-",((-A9025+'Lineær programmering opg 4'!$M$8)/'Lineær programmering opg 4'!$K$8)*-1)</f>
        <v>-</v>
      </c>
      <c r="I9025" s="167" t="str">
        <f>IF('Lineær programmering opg 4'!$D$8=0,"-",'Lineær programmering opg 4'!$G$8)</f>
        <v>-</v>
      </c>
      <c r="J9025" s="295">
        <f>A9025*'Lineær programmering opg 4'!$C$11+Datatabel!C9025*'Lineær programmering opg 4'!$D$11</f>
        <v>44706.599999999715</v>
      </c>
      <c r="K9025" s="9">
        <f t="shared" si="702"/>
        <v>0</v>
      </c>
      <c r="L9025" s="9">
        <f t="shared" si="703"/>
        <v>0</v>
      </c>
    </row>
    <row r="9026" spans="1:12" ht="15" x14ac:dyDescent="0.25">
      <c r="A9026" s="167">
        <f t="shared" si="701"/>
        <v>23.44800000002294</v>
      </c>
      <c r="B9026" s="325">
        <f t="shared" si="704"/>
        <v>9.7700000000095585E-2</v>
      </c>
      <c r="C9026" s="167">
        <f t="shared" si="700"/>
        <v>282.41399999998282</v>
      </c>
      <c r="D9026" s="167">
        <f>IF('Lineær programmering opg 4'!$M$4=0,"-",(-A9026+'Lineær programmering opg 4'!$M$4)/'Lineær programmering opg 4'!$K$4*-1)</f>
        <v>433.10399999995411</v>
      </c>
      <c r="E9026" s="167">
        <f>IF('Lineær programmering opg 4'!$M$5=0,"-",(-A9026+'Lineær programmering opg 4'!$M$5)/'Lineær programmering opg 4'!$K$5*-1)</f>
        <v>282.41399999998282</v>
      </c>
      <c r="F9026" s="167" t="str">
        <f>IF('Lineær programmering opg 4'!$E$6=0,"-",(-A9026+'Lineær programmering opg 4'!$M$6)/'Lineær programmering opg 4'!$K$6*-1)</f>
        <v>-</v>
      </c>
      <c r="G9026" s="167" t="str">
        <f>IF('Lineær programmering opg 4'!$D$7=0,"-",((-A9026+'Lineær programmering opg 4'!$M$7)/'Lineær programmering opg 4'!$K$7)*-1)</f>
        <v>-</v>
      </c>
      <c r="H9026" s="167" t="str">
        <f>IF('Lineær programmering opg 4'!$C$8=0,"-",((-A9026+'Lineær programmering opg 4'!$M$8)/'Lineær programmering opg 4'!$K$8)*-1)</f>
        <v>-</v>
      </c>
      <c r="I9026" s="167" t="str">
        <f>IF('Lineær programmering opg 4'!$D$8=0,"-",'Lineær programmering opg 4'!$G$8)</f>
        <v>-</v>
      </c>
      <c r="J9026" s="295">
        <f>A9026*'Lineær programmering opg 4'!$C$11+Datatabel!C9026*'Lineær programmering opg 4'!$D$11</f>
        <v>44706.899999999718</v>
      </c>
      <c r="K9026" s="9">
        <f t="shared" si="702"/>
        <v>0</v>
      </c>
      <c r="L9026" s="9">
        <f t="shared" si="703"/>
        <v>0</v>
      </c>
    </row>
    <row r="9027" spans="1:12" ht="15" x14ac:dyDescent="0.25">
      <c r="A9027" s="167">
        <f t="shared" si="701"/>
        <v>23.424000000022939</v>
      </c>
      <c r="B9027" s="325">
        <f t="shared" si="704"/>
        <v>9.7600000000095583E-2</v>
      </c>
      <c r="C9027" s="167">
        <f t="shared" ref="C9027:C9090" si="705">MIN(D9027,E9027,F9027,G9027,H9027,I9027)</f>
        <v>282.43199999998279</v>
      </c>
      <c r="D9027" s="167">
        <f>IF('Lineær programmering opg 4'!$M$4=0,"-",(-A9027+'Lineær programmering opg 4'!$M$4)/'Lineær programmering opg 4'!$K$4*-1)</f>
        <v>433.15199999995411</v>
      </c>
      <c r="E9027" s="167">
        <f>IF('Lineær programmering opg 4'!$M$5=0,"-",(-A9027+'Lineær programmering opg 4'!$M$5)/'Lineær programmering opg 4'!$K$5*-1)</f>
        <v>282.43199999998279</v>
      </c>
      <c r="F9027" s="167" t="str">
        <f>IF('Lineær programmering opg 4'!$E$6=0,"-",(-A9027+'Lineær programmering opg 4'!$M$6)/'Lineær programmering opg 4'!$K$6*-1)</f>
        <v>-</v>
      </c>
      <c r="G9027" s="167" t="str">
        <f>IF('Lineær programmering opg 4'!$D$7=0,"-",((-A9027+'Lineær programmering opg 4'!$M$7)/'Lineær programmering opg 4'!$K$7)*-1)</f>
        <v>-</v>
      </c>
      <c r="H9027" s="167" t="str">
        <f>IF('Lineær programmering opg 4'!$C$8=0,"-",((-A9027+'Lineær programmering opg 4'!$M$8)/'Lineær programmering opg 4'!$K$8)*-1)</f>
        <v>-</v>
      </c>
      <c r="I9027" s="167" t="str">
        <f>IF('Lineær programmering opg 4'!$D$8=0,"-",'Lineær programmering opg 4'!$G$8)</f>
        <v>-</v>
      </c>
      <c r="J9027" s="295">
        <f>A9027*'Lineær programmering opg 4'!$C$11+Datatabel!C9027*'Lineær programmering opg 4'!$D$11</f>
        <v>44707.199999999713</v>
      </c>
      <c r="K9027" s="9">
        <f t="shared" si="702"/>
        <v>0</v>
      </c>
      <c r="L9027" s="9">
        <f t="shared" si="703"/>
        <v>0</v>
      </c>
    </row>
    <row r="9028" spans="1:12" ht="15" x14ac:dyDescent="0.25">
      <c r="A9028" s="167">
        <f t="shared" ref="A9028:A9091" si="706">$A$3*B9028</f>
        <v>23.400000000022938</v>
      </c>
      <c r="B9028" s="325">
        <f t="shared" si="704"/>
        <v>9.750000000009558E-2</v>
      </c>
      <c r="C9028" s="167">
        <f t="shared" si="705"/>
        <v>282.44999999998282</v>
      </c>
      <c r="D9028" s="167">
        <f>IF('Lineær programmering opg 4'!$M$4=0,"-",(-A9028+'Lineær programmering opg 4'!$M$4)/'Lineær programmering opg 4'!$K$4*-1)</f>
        <v>433.19999999995412</v>
      </c>
      <c r="E9028" s="167">
        <f>IF('Lineær programmering opg 4'!$M$5=0,"-",(-A9028+'Lineær programmering opg 4'!$M$5)/'Lineær programmering opg 4'!$K$5*-1)</f>
        <v>282.44999999998282</v>
      </c>
      <c r="F9028" s="167" t="str">
        <f>IF('Lineær programmering opg 4'!$E$6=0,"-",(-A9028+'Lineær programmering opg 4'!$M$6)/'Lineær programmering opg 4'!$K$6*-1)</f>
        <v>-</v>
      </c>
      <c r="G9028" s="167" t="str">
        <f>IF('Lineær programmering opg 4'!$D$7=0,"-",((-A9028+'Lineær programmering opg 4'!$M$7)/'Lineær programmering opg 4'!$K$7)*-1)</f>
        <v>-</v>
      </c>
      <c r="H9028" s="167" t="str">
        <f>IF('Lineær programmering opg 4'!$C$8=0,"-",((-A9028+'Lineær programmering opg 4'!$M$8)/'Lineær programmering opg 4'!$K$8)*-1)</f>
        <v>-</v>
      </c>
      <c r="I9028" s="167" t="str">
        <f>IF('Lineær programmering opg 4'!$D$8=0,"-",'Lineær programmering opg 4'!$G$8)</f>
        <v>-</v>
      </c>
      <c r="J9028" s="295">
        <f>A9028*'Lineær programmering opg 4'!$C$11+Datatabel!C9028*'Lineær programmering opg 4'!$D$11</f>
        <v>44707.499999999716</v>
      </c>
      <c r="K9028" s="9">
        <f t="shared" ref="K9028:K9091" si="707">IF($J$10004=J9028,A9028,0)</f>
        <v>0</v>
      </c>
      <c r="L9028" s="9">
        <f t="shared" ref="L9028:L9091" si="708">IF(J9028=$J$10004,C9028,0)</f>
        <v>0</v>
      </c>
    </row>
    <row r="9029" spans="1:12" ht="15" x14ac:dyDescent="0.25">
      <c r="A9029" s="167">
        <f t="shared" si="706"/>
        <v>23.376000000022938</v>
      </c>
      <c r="B9029" s="325">
        <f t="shared" ref="B9029:B9092" si="709">B9028-0.01%</f>
        <v>9.7400000000095577E-2</v>
      </c>
      <c r="C9029" s="167">
        <f t="shared" si="705"/>
        <v>282.46799999998279</v>
      </c>
      <c r="D9029" s="167">
        <f>IF('Lineær programmering opg 4'!$M$4=0,"-",(-A9029+'Lineær programmering opg 4'!$M$4)/'Lineær programmering opg 4'!$K$4*-1)</f>
        <v>433.24799999995412</v>
      </c>
      <c r="E9029" s="167">
        <f>IF('Lineær programmering opg 4'!$M$5=0,"-",(-A9029+'Lineær programmering opg 4'!$M$5)/'Lineær programmering opg 4'!$K$5*-1)</f>
        <v>282.46799999998279</v>
      </c>
      <c r="F9029" s="167" t="str">
        <f>IF('Lineær programmering opg 4'!$E$6=0,"-",(-A9029+'Lineær programmering opg 4'!$M$6)/'Lineær programmering opg 4'!$K$6*-1)</f>
        <v>-</v>
      </c>
      <c r="G9029" s="167" t="str">
        <f>IF('Lineær programmering opg 4'!$D$7=0,"-",((-A9029+'Lineær programmering opg 4'!$M$7)/'Lineær programmering opg 4'!$K$7)*-1)</f>
        <v>-</v>
      </c>
      <c r="H9029" s="167" t="str">
        <f>IF('Lineær programmering opg 4'!$C$8=0,"-",((-A9029+'Lineær programmering opg 4'!$M$8)/'Lineær programmering opg 4'!$K$8)*-1)</f>
        <v>-</v>
      </c>
      <c r="I9029" s="167" t="str">
        <f>IF('Lineær programmering opg 4'!$D$8=0,"-",'Lineær programmering opg 4'!$G$8)</f>
        <v>-</v>
      </c>
      <c r="J9029" s="295">
        <f>A9029*'Lineær programmering opg 4'!$C$11+Datatabel!C9029*'Lineær programmering opg 4'!$D$11</f>
        <v>44707.799999999712</v>
      </c>
      <c r="K9029" s="9">
        <f t="shared" si="707"/>
        <v>0</v>
      </c>
      <c r="L9029" s="9">
        <f t="shared" si="708"/>
        <v>0</v>
      </c>
    </row>
    <row r="9030" spans="1:12" ht="15" x14ac:dyDescent="0.25">
      <c r="A9030" s="167">
        <f t="shared" si="706"/>
        <v>23.352000000022937</v>
      </c>
      <c r="B9030" s="325">
        <f t="shared" si="709"/>
        <v>9.7300000000095574E-2</v>
      </c>
      <c r="C9030" s="167">
        <f t="shared" si="705"/>
        <v>282.48599999998282</v>
      </c>
      <c r="D9030" s="167">
        <f>IF('Lineær programmering opg 4'!$M$4=0,"-",(-A9030+'Lineær programmering opg 4'!$M$4)/'Lineær programmering opg 4'!$K$4*-1)</f>
        <v>433.29599999995412</v>
      </c>
      <c r="E9030" s="167">
        <f>IF('Lineær programmering opg 4'!$M$5=0,"-",(-A9030+'Lineær programmering opg 4'!$M$5)/'Lineær programmering opg 4'!$K$5*-1)</f>
        <v>282.48599999998282</v>
      </c>
      <c r="F9030" s="167" t="str">
        <f>IF('Lineær programmering opg 4'!$E$6=0,"-",(-A9030+'Lineær programmering opg 4'!$M$6)/'Lineær programmering opg 4'!$K$6*-1)</f>
        <v>-</v>
      </c>
      <c r="G9030" s="167" t="str">
        <f>IF('Lineær programmering opg 4'!$D$7=0,"-",((-A9030+'Lineær programmering opg 4'!$M$7)/'Lineær programmering opg 4'!$K$7)*-1)</f>
        <v>-</v>
      </c>
      <c r="H9030" s="167" t="str">
        <f>IF('Lineær programmering opg 4'!$C$8=0,"-",((-A9030+'Lineær programmering opg 4'!$M$8)/'Lineær programmering opg 4'!$K$8)*-1)</f>
        <v>-</v>
      </c>
      <c r="I9030" s="167" t="str">
        <f>IF('Lineær programmering opg 4'!$D$8=0,"-",'Lineær programmering opg 4'!$G$8)</f>
        <v>-</v>
      </c>
      <c r="J9030" s="295">
        <f>A9030*'Lineær programmering opg 4'!$C$11+Datatabel!C9030*'Lineær programmering opg 4'!$D$11</f>
        <v>44708.099999999722</v>
      </c>
      <c r="K9030" s="9">
        <f t="shared" si="707"/>
        <v>0</v>
      </c>
      <c r="L9030" s="9">
        <f t="shared" si="708"/>
        <v>0</v>
      </c>
    </row>
    <row r="9031" spans="1:12" ht="15" x14ac:dyDescent="0.25">
      <c r="A9031" s="167">
        <f t="shared" si="706"/>
        <v>23.328000000022936</v>
      </c>
      <c r="B9031" s="325">
        <f t="shared" si="709"/>
        <v>9.7200000000095571E-2</v>
      </c>
      <c r="C9031" s="167">
        <f t="shared" si="705"/>
        <v>282.5039999999828</v>
      </c>
      <c r="D9031" s="167">
        <f>IF('Lineær programmering opg 4'!$M$4=0,"-",(-A9031+'Lineær programmering opg 4'!$M$4)/'Lineær programmering opg 4'!$K$4*-1)</f>
        <v>433.34399999995412</v>
      </c>
      <c r="E9031" s="167">
        <f>IF('Lineær programmering opg 4'!$M$5=0,"-",(-A9031+'Lineær programmering opg 4'!$M$5)/'Lineær programmering opg 4'!$K$5*-1)</f>
        <v>282.5039999999828</v>
      </c>
      <c r="F9031" s="167" t="str">
        <f>IF('Lineær programmering opg 4'!$E$6=0,"-",(-A9031+'Lineær programmering opg 4'!$M$6)/'Lineær programmering opg 4'!$K$6*-1)</f>
        <v>-</v>
      </c>
      <c r="G9031" s="167" t="str">
        <f>IF('Lineær programmering opg 4'!$D$7=0,"-",((-A9031+'Lineær programmering opg 4'!$M$7)/'Lineær programmering opg 4'!$K$7)*-1)</f>
        <v>-</v>
      </c>
      <c r="H9031" s="167" t="str">
        <f>IF('Lineær programmering opg 4'!$C$8=0,"-",((-A9031+'Lineær programmering opg 4'!$M$8)/'Lineær programmering opg 4'!$K$8)*-1)</f>
        <v>-</v>
      </c>
      <c r="I9031" s="167" t="str">
        <f>IF('Lineær programmering opg 4'!$D$8=0,"-",'Lineær programmering opg 4'!$G$8)</f>
        <v>-</v>
      </c>
      <c r="J9031" s="295">
        <f>A9031*'Lineær programmering opg 4'!$C$11+Datatabel!C9031*'Lineær programmering opg 4'!$D$11</f>
        <v>44708.399999999718</v>
      </c>
      <c r="K9031" s="9">
        <f t="shared" si="707"/>
        <v>0</v>
      </c>
      <c r="L9031" s="9">
        <f t="shared" si="708"/>
        <v>0</v>
      </c>
    </row>
    <row r="9032" spans="1:12" ht="15" x14ac:dyDescent="0.25">
      <c r="A9032" s="167">
        <f t="shared" si="706"/>
        <v>23.304000000022935</v>
      </c>
      <c r="B9032" s="325">
        <f t="shared" si="709"/>
        <v>9.7100000000095568E-2</v>
      </c>
      <c r="C9032" s="167">
        <f t="shared" si="705"/>
        <v>282.52199999998282</v>
      </c>
      <c r="D9032" s="167">
        <f>IF('Lineær programmering opg 4'!$M$4=0,"-",(-A9032+'Lineær programmering opg 4'!$M$4)/'Lineær programmering opg 4'!$K$4*-1)</f>
        <v>433.39199999995412</v>
      </c>
      <c r="E9032" s="167">
        <f>IF('Lineær programmering opg 4'!$M$5=0,"-",(-A9032+'Lineær programmering opg 4'!$M$5)/'Lineær programmering opg 4'!$K$5*-1)</f>
        <v>282.52199999998282</v>
      </c>
      <c r="F9032" s="167" t="str">
        <f>IF('Lineær programmering opg 4'!$E$6=0,"-",(-A9032+'Lineær programmering opg 4'!$M$6)/'Lineær programmering opg 4'!$K$6*-1)</f>
        <v>-</v>
      </c>
      <c r="G9032" s="167" t="str">
        <f>IF('Lineær programmering opg 4'!$D$7=0,"-",((-A9032+'Lineær programmering opg 4'!$M$7)/'Lineær programmering opg 4'!$K$7)*-1)</f>
        <v>-</v>
      </c>
      <c r="H9032" s="167" t="str">
        <f>IF('Lineær programmering opg 4'!$C$8=0,"-",((-A9032+'Lineær programmering opg 4'!$M$8)/'Lineær programmering opg 4'!$K$8)*-1)</f>
        <v>-</v>
      </c>
      <c r="I9032" s="167" t="str">
        <f>IF('Lineær programmering opg 4'!$D$8=0,"-",'Lineær programmering opg 4'!$G$8)</f>
        <v>-</v>
      </c>
      <c r="J9032" s="295">
        <f>A9032*'Lineær programmering opg 4'!$C$11+Datatabel!C9032*'Lineær programmering opg 4'!$D$11</f>
        <v>44708.699999999721</v>
      </c>
      <c r="K9032" s="9">
        <f t="shared" si="707"/>
        <v>0</v>
      </c>
      <c r="L9032" s="9">
        <f t="shared" si="708"/>
        <v>0</v>
      </c>
    </row>
    <row r="9033" spans="1:12" ht="15" x14ac:dyDescent="0.25">
      <c r="A9033" s="167">
        <f t="shared" si="706"/>
        <v>23.280000000022937</v>
      </c>
      <c r="B9033" s="325">
        <f t="shared" si="709"/>
        <v>9.7000000000095565E-2</v>
      </c>
      <c r="C9033" s="167">
        <f t="shared" si="705"/>
        <v>282.5399999999828</v>
      </c>
      <c r="D9033" s="167">
        <f>IF('Lineær programmering opg 4'!$M$4=0,"-",(-A9033+'Lineær programmering opg 4'!$M$4)/'Lineær programmering opg 4'!$K$4*-1)</f>
        <v>433.43999999995413</v>
      </c>
      <c r="E9033" s="167">
        <f>IF('Lineær programmering opg 4'!$M$5=0,"-",(-A9033+'Lineær programmering opg 4'!$M$5)/'Lineær programmering opg 4'!$K$5*-1)</f>
        <v>282.5399999999828</v>
      </c>
      <c r="F9033" s="167" t="str">
        <f>IF('Lineær programmering opg 4'!$E$6=0,"-",(-A9033+'Lineær programmering opg 4'!$M$6)/'Lineær programmering opg 4'!$K$6*-1)</f>
        <v>-</v>
      </c>
      <c r="G9033" s="167" t="str">
        <f>IF('Lineær programmering opg 4'!$D$7=0,"-",((-A9033+'Lineær programmering opg 4'!$M$7)/'Lineær programmering opg 4'!$K$7)*-1)</f>
        <v>-</v>
      </c>
      <c r="H9033" s="167" t="str">
        <f>IF('Lineær programmering opg 4'!$C$8=0,"-",((-A9033+'Lineær programmering opg 4'!$M$8)/'Lineær programmering opg 4'!$K$8)*-1)</f>
        <v>-</v>
      </c>
      <c r="I9033" s="167" t="str">
        <f>IF('Lineær programmering opg 4'!$D$8=0,"-",'Lineær programmering opg 4'!$G$8)</f>
        <v>-</v>
      </c>
      <c r="J9033" s="295">
        <f>A9033*'Lineær programmering opg 4'!$C$11+Datatabel!C9033*'Lineær programmering opg 4'!$D$11</f>
        <v>44708.999999999709</v>
      </c>
      <c r="K9033" s="9">
        <f t="shared" si="707"/>
        <v>0</v>
      </c>
      <c r="L9033" s="9">
        <f t="shared" si="708"/>
        <v>0</v>
      </c>
    </row>
    <row r="9034" spans="1:12" ht="15" x14ac:dyDescent="0.25">
      <c r="A9034" s="167">
        <f t="shared" si="706"/>
        <v>23.256000000022937</v>
      </c>
      <c r="B9034" s="325">
        <f t="shared" si="709"/>
        <v>9.6900000000095562E-2</v>
      </c>
      <c r="C9034" s="167">
        <f t="shared" si="705"/>
        <v>282.55799999998283</v>
      </c>
      <c r="D9034" s="167">
        <f>IF('Lineær programmering opg 4'!$M$4=0,"-",(-A9034+'Lineær programmering opg 4'!$M$4)/'Lineær programmering opg 4'!$K$4*-1)</f>
        <v>433.48799999995413</v>
      </c>
      <c r="E9034" s="167">
        <f>IF('Lineær programmering opg 4'!$M$5=0,"-",(-A9034+'Lineær programmering opg 4'!$M$5)/'Lineær programmering opg 4'!$K$5*-1)</f>
        <v>282.55799999998283</v>
      </c>
      <c r="F9034" s="167" t="str">
        <f>IF('Lineær programmering opg 4'!$E$6=0,"-",(-A9034+'Lineær programmering opg 4'!$M$6)/'Lineær programmering opg 4'!$K$6*-1)</f>
        <v>-</v>
      </c>
      <c r="G9034" s="167" t="str">
        <f>IF('Lineær programmering opg 4'!$D$7=0,"-",((-A9034+'Lineær programmering opg 4'!$M$7)/'Lineær programmering opg 4'!$K$7)*-1)</f>
        <v>-</v>
      </c>
      <c r="H9034" s="167" t="str">
        <f>IF('Lineær programmering opg 4'!$C$8=0,"-",((-A9034+'Lineær programmering opg 4'!$M$8)/'Lineær programmering opg 4'!$K$8)*-1)</f>
        <v>-</v>
      </c>
      <c r="I9034" s="167" t="str">
        <f>IF('Lineær programmering opg 4'!$D$8=0,"-",'Lineær programmering opg 4'!$G$8)</f>
        <v>-</v>
      </c>
      <c r="J9034" s="295">
        <f>A9034*'Lineær programmering opg 4'!$C$11+Datatabel!C9034*'Lineær programmering opg 4'!$D$11</f>
        <v>44709.299999999712</v>
      </c>
      <c r="K9034" s="9">
        <f t="shared" si="707"/>
        <v>0</v>
      </c>
      <c r="L9034" s="9">
        <f t="shared" si="708"/>
        <v>0</v>
      </c>
    </row>
    <row r="9035" spans="1:12" ht="15" x14ac:dyDescent="0.25">
      <c r="A9035" s="167">
        <f t="shared" si="706"/>
        <v>23.232000000022936</v>
      </c>
      <c r="B9035" s="325">
        <f t="shared" si="709"/>
        <v>9.680000000009556E-2</v>
      </c>
      <c r="C9035" s="167">
        <f t="shared" si="705"/>
        <v>282.5759999999828</v>
      </c>
      <c r="D9035" s="167">
        <f>IF('Lineær programmering opg 4'!$M$4=0,"-",(-A9035+'Lineær programmering opg 4'!$M$4)/'Lineær programmering opg 4'!$K$4*-1)</f>
        <v>433.53599999995413</v>
      </c>
      <c r="E9035" s="167">
        <f>IF('Lineær programmering opg 4'!$M$5=0,"-",(-A9035+'Lineær programmering opg 4'!$M$5)/'Lineær programmering opg 4'!$K$5*-1)</f>
        <v>282.5759999999828</v>
      </c>
      <c r="F9035" s="167" t="str">
        <f>IF('Lineær programmering opg 4'!$E$6=0,"-",(-A9035+'Lineær programmering opg 4'!$M$6)/'Lineær programmering opg 4'!$K$6*-1)</f>
        <v>-</v>
      </c>
      <c r="G9035" s="167" t="str">
        <f>IF('Lineær programmering opg 4'!$D$7=0,"-",((-A9035+'Lineær programmering opg 4'!$M$7)/'Lineær programmering opg 4'!$K$7)*-1)</f>
        <v>-</v>
      </c>
      <c r="H9035" s="167" t="str">
        <f>IF('Lineær programmering opg 4'!$C$8=0,"-",((-A9035+'Lineær programmering opg 4'!$M$8)/'Lineær programmering opg 4'!$K$8)*-1)</f>
        <v>-</v>
      </c>
      <c r="I9035" s="167" t="str">
        <f>IF('Lineær programmering opg 4'!$D$8=0,"-",'Lineær programmering opg 4'!$G$8)</f>
        <v>-</v>
      </c>
      <c r="J9035" s="295">
        <f>A9035*'Lineær programmering opg 4'!$C$11+Datatabel!C9035*'Lineær programmering opg 4'!$D$11</f>
        <v>44709.599999999715</v>
      </c>
      <c r="K9035" s="9">
        <f t="shared" si="707"/>
        <v>0</v>
      </c>
      <c r="L9035" s="9">
        <f t="shared" si="708"/>
        <v>0</v>
      </c>
    </row>
    <row r="9036" spans="1:12" ht="15" x14ac:dyDescent="0.25">
      <c r="A9036" s="167">
        <f t="shared" si="706"/>
        <v>23.208000000022935</v>
      </c>
      <c r="B9036" s="325">
        <f t="shared" si="709"/>
        <v>9.6700000000095557E-2</v>
      </c>
      <c r="C9036" s="167">
        <f t="shared" si="705"/>
        <v>282.59399999998283</v>
      </c>
      <c r="D9036" s="167">
        <f>IF('Lineær programmering opg 4'!$M$4=0,"-",(-A9036+'Lineær programmering opg 4'!$M$4)/'Lineær programmering opg 4'!$K$4*-1)</f>
        <v>433.58399999995413</v>
      </c>
      <c r="E9036" s="167">
        <f>IF('Lineær programmering opg 4'!$M$5=0,"-",(-A9036+'Lineær programmering opg 4'!$M$5)/'Lineær programmering opg 4'!$K$5*-1)</f>
        <v>282.59399999998283</v>
      </c>
      <c r="F9036" s="167" t="str">
        <f>IF('Lineær programmering opg 4'!$E$6=0,"-",(-A9036+'Lineær programmering opg 4'!$M$6)/'Lineær programmering opg 4'!$K$6*-1)</f>
        <v>-</v>
      </c>
      <c r="G9036" s="167" t="str">
        <f>IF('Lineær programmering opg 4'!$D$7=0,"-",((-A9036+'Lineær programmering opg 4'!$M$7)/'Lineær programmering opg 4'!$K$7)*-1)</f>
        <v>-</v>
      </c>
      <c r="H9036" s="167" t="str">
        <f>IF('Lineær programmering opg 4'!$C$8=0,"-",((-A9036+'Lineær programmering opg 4'!$M$8)/'Lineær programmering opg 4'!$K$8)*-1)</f>
        <v>-</v>
      </c>
      <c r="I9036" s="167" t="str">
        <f>IF('Lineær programmering opg 4'!$D$8=0,"-",'Lineær programmering opg 4'!$G$8)</f>
        <v>-</v>
      </c>
      <c r="J9036" s="295">
        <f>A9036*'Lineær programmering opg 4'!$C$11+Datatabel!C9036*'Lineær programmering opg 4'!$D$11</f>
        <v>44709.899999999718</v>
      </c>
      <c r="K9036" s="9">
        <f t="shared" si="707"/>
        <v>0</v>
      </c>
      <c r="L9036" s="9">
        <f t="shared" si="708"/>
        <v>0</v>
      </c>
    </row>
    <row r="9037" spans="1:12" ht="15" x14ac:dyDescent="0.25">
      <c r="A9037" s="167">
        <f t="shared" si="706"/>
        <v>23.184000000022934</v>
      </c>
      <c r="B9037" s="325">
        <f t="shared" si="709"/>
        <v>9.6600000000095554E-2</v>
      </c>
      <c r="C9037" s="167">
        <f t="shared" si="705"/>
        <v>282.6119999999828</v>
      </c>
      <c r="D9037" s="167">
        <f>IF('Lineær programmering opg 4'!$M$4=0,"-",(-A9037+'Lineær programmering opg 4'!$M$4)/'Lineær programmering opg 4'!$K$4*-1)</f>
        <v>433.63199999995413</v>
      </c>
      <c r="E9037" s="167">
        <f>IF('Lineær programmering opg 4'!$M$5=0,"-",(-A9037+'Lineær programmering opg 4'!$M$5)/'Lineær programmering opg 4'!$K$5*-1)</f>
        <v>282.6119999999828</v>
      </c>
      <c r="F9037" s="167" t="str">
        <f>IF('Lineær programmering opg 4'!$E$6=0,"-",(-A9037+'Lineær programmering opg 4'!$M$6)/'Lineær programmering opg 4'!$K$6*-1)</f>
        <v>-</v>
      </c>
      <c r="G9037" s="167" t="str">
        <f>IF('Lineær programmering opg 4'!$D$7=0,"-",((-A9037+'Lineær programmering opg 4'!$M$7)/'Lineær programmering opg 4'!$K$7)*-1)</f>
        <v>-</v>
      </c>
      <c r="H9037" s="167" t="str">
        <f>IF('Lineær programmering opg 4'!$C$8=0,"-",((-A9037+'Lineær programmering opg 4'!$M$8)/'Lineær programmering opg 4'!$K$8)*-1)</f>
        <v>-</v>
      </c>
      <c r="I9037" s="167" t="str">
        <f>IF('Lineær programmering opg 4'!$D$8=0,"-",'Lineær programmering opg 4'!$G$8)</f>
        <v>-</v>
      </c>
      <c r="J9037" s="295">
        <f>A9037*'Lineær programmering opg 4'!$C$11+Datatabel!C9037*'Lineær programmering opg 4'!$D$11</f>
        <v>44710.199999999713</v>
      </c>
      <c r="K9037" s="9">
        <f t="shared" si="707"/>
        <v>0</v>
      </c>
      <c r="L9037" s="9">
        <f t="shared" si="708"/>
        <v>0</v>
      </c>
    </row>
    <row r="9038" spans="1:12" ht="15" x14ac:dyDescent="0.25">
      <c r="A9038" s="167">
        <f t="shared" si="706"/>
        <v>23.160000000022933</v>
      </c>
      <c r="B9038" s="325">
        <f t="shared" si="709"/>
        <v>9.6500000000095551E-2</v>
      </c>
      <c r="C9038" s="167">
        <f t="shared" si="705"/>
        <v>282.62999999998283</v>
      </c>
      <c r="D9038" s="167">
        <f>IF('Lineær programmering opg 4'!$M$4=0,"-",(-A9038+'Lineær programmering opg 4'!$M$4)/'Lineær programmering opg 4'!$K$4*-1)</f>
        <v>433.67999999995413</v>
      </c>
      <c r="E9038" s="167">
        <f>IF('Lineær programmering opg 4'!$M$5=0,"-",(-A9038+'Lineær programmering opg 4'!$M$5)/'Lineær programmering opg 4'!$K$5*-1)</f>
        <v>282.62999999998283</v>
      </c>
      <c r="F9038" s="167" t="str">
        <f>IF('Lineær programmering opg 4'!$E$6=0,"-",(-A9038+'Lineær programmering opg 4'!$M$6)/'Lineær programmering opg 4'!$K$6*-1)</f>
        <v>-</v>
      </c>
      <c r="G9038" s="167" t="str">
        <f>IF('Lineær programmering opg 4'!$D$7=0,"-",((-A9038+'Lineær programmering opg 4'!$M$7)/'Lineær programmering opg 4'!$K$7)*-1)</f>
        <v>-</v>
      </c>
      <c r="H9038" s="167" t="str">
        <f>IF('Lineær programmering opg 4'!$C$8=0,"-",((-A9038+'Lineær programmering opg 4'!$M$8)/'Lineær programmering opg 4'!$K$8)*-1)</f>
        <v>-</v>
      </c>
      <c r="I9038" s="167" t="str">
        <f>IF('Lineær programmering opg 4'!$D$8=0,"-",'Lineær programmering opg 4'!$G$8)</f>
        <v>-</v>
      </c>
      <c r="J9038" s="295">
        <f>A9038*'Lineær programmering opg 4'!$C$11+Datatabel!C9038*'Lineær programmering opg 4'!$D$11</f>
        <v>44710.499999999716</v>
      </c>
      <c r="K9038" s="9">
        <f t="shared" si="707"/>
        <v>0</v>
      </c>
      <c r="L9038" s="9">
        <f t="shared" si="708"/>
        <v>0</v>
      </c>
    </row>
    <row r="9039" spans="1:12" ht="15" x14ac:dyDescent="0.25">
      <c r="A9039" s="167">
        <f t="shared" si="706"/>
        <v>23.136000000022932</v>
      </c>
      <c r="B9039" s="325">
        <f t="shared" si="709"/>
        <v>9.6400000000095548E-2</v>
      </c>
      <c r="C9039" s="167">
        <f t="shared" si="705"/>
        <v>282.6479999999828</v>
      </c>
      <c r="D9039" s="167">
        <f>IF('Lineær programmering opg 4'!$M$4=0,"-",(-A9039+'Lineær programmering opg 4'!$M$4)/'Lineær programmering opg 4'!$K$4*-1)</f>
        <v>433.72799999995414</v>
      </c>
      <c r="E9039" s="167">
        <f>IF('Lineær programmering opg 4'!$M$5=0,"-",(-A9039+'Lineær programmering opg 4'!$M$5)/'Lineær programmering opg 4'!$K$5*-1)</f>
        <v>282.6479999999828</v>
      </c>
      <c r="F9039" s="167" t="str">
        <f>IF('Lineær programmering opg 4'!$E$6=0,"-",(-A9039+'Lineær programmering opg 4'!$M$6)/'Lineær programmering opg 4'!$K$6*-1)</f>
        <v>-</v>
      </c>
      <c r="G9039" s="167" t="str">
        <f>IF('Lineær programmering opg 4'!$D$7=0,"-",((-A9039+'Lineær programmering opg 4'!$M$7)/'Lineær programmering opg 4'!$K$7)*-1)</f>
        <v>-</v>
      </c>
      <c r="H9039" s="167" t="str">
        <f>IF('Lineær programmering opg 4'!$C$8=0,"-",((-A9039+'Lineær programmering opg 4'!$M$8)/'Lineær programmering opg 4'!$K$8)*-1)</f>
        <v>-</v>
      </c>
      <c r="I9039" s="167" t="str">
        <f>IF('Lineær programmering opg 4'!$D$8=0,"-",'Lineær programmering opg 4'!$G$8)</f>
        <v>-</v>
      </c>
      <c r="J9039" s="295">
        <f>A9039*'Lineær programmering opg 4'!$C$11+Datatabel!C9039*'Lineær programmering opg 4'!$D$11</f>
        <v>44710.799999999712</v>
      </c>
      <c r="K9039" s="9">
        <f t="shared" si="707"/>
        <v>0</v>
      </c>
      <c r="L9039" s="9">
        <f t="shared" si="708"/>
        <v>0</v>
      </c>
    </row>
    <row r="9040" spans="1:12" ht="15" x14ac:dyDescent="0.25">
      <c r="A9040" s="167">
        <f t="shared" si="706"/>
        <v>23.112000000022931</v>
      </c>
      <c r="B9040" s="325">
        <f t="shared" si="709"/>
        <v>9.6300000000095545E-2</v>
      </c>
      <c r="C9040" s="167">
        <f t="shared" si="705"/>
        <v>282.66599999998283</v>
      </c>
      <c r="D9040" s="167">
        <f>IF('Lineær programmering opg 4'!$M$4=0,"-",(-A9040+'Lineær programmering opg 4'!$M$4)/'Lineær programmering opg 4'!$K$4*-1)</f>
        <v>433.77599999995414</v>
      </c>
      <c r="E9040" s="167">
        <f>IF('Lineær programmering opg 4'!$M$5=0,"-",(-A9040+'Lineær programmering opg 4'!$M$5)/'Lineær programmering opg 4'!$K$5*-1)</f>
        <v>282.66599999998283</v>
      </c>
      <c r="F9040" s="167" t="str">
        <f>IF('Lineær programmering opg 4'!$E$6=0,"-",(-A9040+'Lineær programmering opg 4'!$M$6)/'Lineær programmering opg 4'!$K$6*-1)</f>
        <v>-</v>
      </c>
      <c r="G9040" s="167" t="str">
        <f>IF('Lineær programmering opg 4'!$D$7=0,"-",((-A9040+'Lineær programmering opg 4'!$M$7)/'Lineær programmering opg 4'!$K$7)*-1)</f>
        <v>-</v>
      </c>
      <c r="H9040" s="167" t="str">
        <f>IF('Lineær programmering opg 4'!$C$8=0,"-",((-A9040+'Lineær programmering opg 4'!$M$8)/'Lineær programmering opg 4'!$K$8)*-1)</f>
        <v>-</v>
      </c>
      <c r="I9040" s="167" t="str">
        <f>IF('Lineær programmering opg 4'!$D$8=0,"-",'Lineær programmering opg 4'!$G$8)</f>
        <v>-</v>
      </c>
      <c r="J9040" s="295">
        <f>A9040*'Lineær programmering opg 4'!$C$11+Datatabel!C9040*'Lineær programmering opg 4'!$D$11</f>
        <v>44711.099999999722</v>
      </c>
      <c r="K9040" s="9">
        <f t="shared" si="707"/>
        <v>0</v>
      </c>
      <c r="L9040" s="9">
        <f t="shared" si="708"/>
        <v>0</v>
      </c>
    </row>
    <row r="9041" spans="1:12" ht="15" x14ac:dyDescent="0.25">
      <c r="A9041" s="167">
        <f t="shared" si="706"/>
        <v>23.08800000002293</v>
      </c>
      <c r="B9041" s="325">
        <f t="shared" si="709"/>
        <v>9.6200000000095542E-2</v>
      </c>
      <c r="C9041" s="167">
        <f t="shared" si="705"/>
        <v>282.6839999999828</v>
      </c>
      <c r="D9041" s="167">
        <f>IF('Lineær programmering opg 4'!$M$4=0,"-",(-A9041+'Lineær programmering opg 4'!$M$4)/'Lineær programmering opg 4'!$K$4*-1)</f>
        <v>433.82399999995414</v>
      </c>
      <c r="E9041" s="167">
        <f>IF('Lineær programmering opg 4'!$M$5=0,"-",(-A9041+'Lineær programmering opg 4'!$M$5)/'Lineær programmering opg 4'!$K$5*-1)</f>
        <v>282.6839999999828</v>
      </c>
      <c r="F9041" s="167" t="str">
        <f>IF('Lineær programmering opg 4'!$E$6=0,"-",(-A9041+'Lineær programmering opg 4'!$M$6)/'Lineær programmering opg 4'!$K$6*-1)</f>
        <v>-</v>
      </c>
      <c r="G9041" s="167" t="str">
        <f>IF('Lineær programmering opg 4'!$D$7=0,"-",((-A9041+'Lineær programmering opg 4'!$M$7)/'Lineær programmering opg 4'!$K$7)*-1)</f>
        <v>-</v>
      </c>
      <c r="H9041" s="167" t="str">
        <f>IF('Lineær programmering opg 4'!$C$8=0,"-",((-A9041+'Lineær programmering opg 4'!$M$8)/'Lineær programmering opg 4'!$K$8)*-1)</f>
        <v>-</v>
      </c>
      <c r="I9041" s="167" t="str">
        <f>IF('Lineær programmering opg 4'!$D$8=0,"-",'Lineær programmering opg 4'!$G$8)</f>
        <v>-</v>
      </c>
      <c r="J9041" s="295">
        <f>A9041*'Lineær programmering opg 4'!$C$11+Datatabel!C9041*'Lineær programmering opg 4'!$D$11</f>
        <v>44711.399999999718</v>
      </c>
      <c r="K9041" s="9">
        <f t="shared" si="707"/>
        <v>0</v>
      </c>
      <c r="L9041" s="9">
        <f t="shared" si="708"/>
        <v>0</v>
      </c>
    </row>
    <row r="9042" spans="1:12" ht="15" x14ac:dyDescent="0.25">
      <c r="A9042" s="167">
        <f t="shared" si="706"/>
        <v>23.064000000022929</v>
      </c>
      <c r="B9042" s="325">
        <f t="shared" si="709"/>
        <v>9.610000000009554E-2</v>
      </c>
      <c r="C9042" s="167">
        <f t="shared" si="705"/>
        <v>282.70199999998283</v>
      </c>
      <c r="D9042" s="167">
        <f>IF('Lineær programmering opg 4'!$M$4=0,"-",(-A9042+'Lineær programmering opg 4'!$M$4)/'Lineær programmering opg 4'!$K$4*-1)</f>
        <v>433.87199999995414</v>
      </c>
      <c r="E9042" s="167">
        <f>IF('Lineær programmering opg 4'!$M$5=0,"-",(-A9042+'Lineær programmering opg 4'!$M$5)/'Lineær programmering opg 4'!$K$5*-1)</f>
        <v>282.70199999998283</v>
      </c>
      <c r="F9042" s="167" t="str">
        <f>IF('Lineær programmering opg 4'!$E$6=0,"-",(-A9042+'Lineær programmering opg 4'!$M$6)/'Lineær programmering opg 4'!$K$6*-1)</f>
        <v>-</v>
      </c>
      <c r="G9042" s="167" t="str">
        <f>IF('Lineær programmering opg 4'!$D$7=0,"-",((-A9042+'Lineær programmering opg 4'!$M$7)/'Lineær programmering opg 4'!$K$7)*-1)</f>
        <v>-</v>
      </c>
      <c r="H9042" s="167" t="str">
        <f>IF('Lineær programmering opg 4'!$C$8=0,"-",((-A9042+'Lineær programmering opg 4'!$M$8)/'Lineær programmering opg 4'!$K$8)*-1)</f>
        <v>-</v>
      </c>
      <c r="I9042" s="167" t="str">
        <f>IF('Lineær programmering opg 4'!$D$8=0,"-",'Lineær programmering opg 4'!$G$8)</f>
        <v>-</v>
      </c>
      <c r="J9042" s="295">
        <f>A9042*'Lineær programmering opg 4'!$C$11+Datatabel!C9042*'Lineær programmering opg 4'!$D$11</f>
        <v>44711.699999999721</v>
      </c>
      <c r="K9042" s="9">
        <f t="shared" si="707"/>
        <v>0</v>
      </c>
      <c r="L9042" s="9">
        <f t="shared" si="708"/>
        <v>0</v>
      </c>
    </row>
    <row r="9043" spans="1:12" ht="15" x14ac:dyDescent="0.25">
      <c r="A9043" s="167">
        <f t="shared" si="706"/>
        <v>23.040000000022928</v>
      </c>
      <c r="B9043" s="325">
        <f t="shared" si="709"/>
        <v>9.6000000000095537E-2</v>
      </c>
      <c r="C9043" s="167">
        <f t="shared" si="705"/>
        <v>282.7199999999828</v>
      </c>
      <c r="D9043" s="167">
        <f>IF('Lineær programmering opg 4'!$M$4=0,"-",(-A9043+'Lineær programmering opg 4'!$M$4)/'Lineær programmering opg 4'!$K$4*-1)</f>
        <v>433.91999999995414</v>
      </c>
      <c r="E9043" s="167">
        <f>IF('Lineær programmering opg 4'!$M$5=0,"-",(-A9043+'Lineær programmering opg 4'!$M$5)/'Lineær programmering opg 4'!$K$5*-1)</f>
        <v>282.7199999999828</v>
      </c>
      <c r="F9043" s="167" t="str">
        <f>IF('Lineær programmering opg 4'!$E$6=0,"-",(-A9043+'Lineær programmering opg 4'!$M$6)/'Lineær programmering opg 4'!$K$6*-1)</f>
        <v>-</v>
      </c>
      <c r="G9043" s="167" t="str">
        <f>IF('Lineær programmering opg 4'!$D$7=0,"-",((-A9043+'Lineær programmering opg 4'!$M$7)/'Lineær programmering opg 4'!$K$7)*-1)</f>
        <v>-</v>
      </c>
      <c r="H9043" s="167" t="str">
        <f>IF('Lineær programmering opg 4'!$C$8=0,"-",((-A9043+'Lineær programmering opg 4'!$M$8)/'Lineær programmering opg 4'!$K$8)*-1)</f>
        <v>-</v>
      </c>
      <c r="I9043" s="167" t="str">
        <f>IF('Lineær programmering opg 4'!$D$8=0,"-",'Lineær programmering opg 4'!$G$8)</f>
        <v>-</v>
      </c>
      <c r="J9043" s="295">
        <f>A9043*'Lineær programmering opg 4'!$C$11+Datatabel!C9043*'Lineær programmering opg 4'!$D$11</f>
        <v>44711.999999999709</v>
      </c>
      <c r="K9043" s="9">
        <f t="shared" si="707"/>
        <v>0</v>
      </c>
      <c r="L9043" s="9">
        <f t="shared" si="708"/>
        <v>0</v>
      </c>
    </row>
    <row r="9044" spans="1:12" ht="15" x14ac:dyDescent="0.25">
      <c r="A9044" s="167">
        <f t="shared" si="706"/>
        <v>23.016000000022927</v>
      </c>
      <c r="B9044" s="325">
        <f t="shared" si="709"/>
        <v>9.5900000000095534E-2</v>
      </c>
      <c r="C9044" s="167">
        <f t="shared" si="705"/>
        <v>282.73799999998283</v>
      </c>
      <c r="D9044" s="167">
        <f>IF('Lineær programmering opg 4'!$M$4=0,"-",(-A9044+'Lineær programmering opg 4'!$M$4)/'Lineær programmering opg 4'!$K$4*-1)</f>
        <v>433.96799999995415</v>
      </c>
      <c r="E9044" s="167">
        <f>IF('Lineær programmering opg 4'!$M$5=0,"-",(-A9044+'Lineær programmering opg 4'!$M$5)/'Lineær programmering opg 4'!$K$5*-1)</f>
        <v>282.73799999998283</v>
      </c>
      <c r="F9044" s="167" t="str">
        <f>IF('Lineær programmering opg 4'!$E$6=0,"-",(-A9044+'Lineær programmering opg 4'!$M$6)/'Lineær programmering opg 4'!$K$6*-1)</f>
        <v>-</v>
      </c>
      <c r="G9044" s="167" t="str">
        <f>IF('Lineær programmering opg 4'!$D$7=0,"-",((-A9044+'Lineær programmering opg 4'!$M$7)/'Lineær programmering opg 4'!$K$7)*-1)</f>
        <v>-</v>
      </c>
      <c r="H9044" s="167" t="str">
        <f>IF('Lineær programmering opg 4'!$C$8=0,"-",((-A9044+'Lineær programmering opg 4'!$M$8)/'Lineær programmering opg 4'!$K$8)*-1)</f>
        <v>-</v>
      </c>
      <c r="I9044" s="167" t="str">
        <f>IF('Lineær programmering opg 4'!$D$8=0,"-",'Lineær programmering opg 4'!$G$8)</f>
        <v>-</v>
      </c>
      <c r="J9044" s="295">
        <f>A9044*'Lineær programmering opg 4'!$C$11+Datatabel!C9044*'Lineær programmering opg 4'!$D$11</f>
        <v>44712.299999999712</v>
      </c>
      <c r="K9044" s="9">
        <f t="shared" si="707"/>
        <v>0</v>
      </c>
      <c r="L9044" s="9">
        <f t="shared" si="708"/>
        <v>0</v>
      </c>
    </row>
    <row r="9045" spans="1:12" ht="15" x14ac:dyDescent="0.25">
      <c r="A9045" s="167">
        <f t="shared" si="706"/>
        <v>22.992000000022927</v>
      </c>
      <c r="B9045" s="325">
        <f t="shared" si="709"/>
        <v>9.5800000000095531E-2</v>
      </c>
      <c r="C9045" s="167">
        <f t="shared" si="705"/>
        <v>282.75599999998281</v>
      </c>
      <c r="D9045" s="167">
        <f>IF('Lineær programmering opg 4'!$M$4=0,"-",(-A9045+'Lineær programmering opg 4'!$M$4)/'Lineær programmering opg 4'!$K$4*-1)</f>
        <v>434.01599999995415</v>
      </c>
      <c r="E9045" s="167">
        <f>IF('Lineær programmering opg 4'!$M$5=0,"-",(-A9045+'Lineær programmering opg 4'!$M$5)/'Lineær programmering opg 4'!$K$5*-1)</f>
        <v>282.75599999998281</v>
      </c>
      <c r="F9045" s="167" t="str">
        <f>IF('Lineær programmering opg 4'!$E$6=0,"-",(-A9045+'Lineær programmering opg 4'!$M$6)/'Lineær programmering opg 4'!$K$6*-1)</f>
        <v>-</v>
      </c>
      <c r="G9045" s="167" t="str">
        <f>IF('Lineær programmering opg 4'!$D$7=0,"-",((-A9045+'Lineær programmering opg 4'!$M$7)/'Lineær programmering opg 4'!$K$7)*-1)</f>
        <v>-</v>
      </c>
      <c r="H9045" s="167" t="str">
        <f>IF('Lineær programmering opg 4'!$C$8=0,"-",((-A9045+'Lineær programmering opg 4'!$M$8)/'Lineær programmering opg 4'!$K$8)*-1)</f>
        <v>-</v>
      </c>
      <c r="I9045" s="167" t="str">
        <f>IF('Lineær programmering opg 4'!$D$8=0,"-",'Lineær programmering opg 4'!$G$8)</f>
        <v>-</v>
      </c>
      <c r="J9045" s="295">
        <f>A9045*'Lineær programmering opg 4'!$C$11+Datatabel!C9045*'Lineær programmering opg 4'!$D$11</f>
        <v>44712.599999999715</v>
      </c>
      <c r="K9045" s="9">
        <f t="shared" si="707"/>
        <v>0</v>
      </c>
      <c r="L9045" s="9">
        <f t="shared" si="708"/>
        <v>0</v>
      </c>
    </row>
    <row r="9046" spans="1:12" ht="15" x14ac:dyDescent="0.25">
      <c r="A9046" s="167">
        <f t="shared" si="706"/>
        <v>22.968000000022926</v>
      </c>
      <c r="B9046" s="325">
        <f t="shared" si="709"/>
        <v>9.5700000000095528E-2</v>
      </c>
      <c r="C9046" s="167">
        <f t="shared" si="705"/>
        <v>282.77399999998283</v>
      </c>
      <c r="D9046" s="167">
        <f>IF('Lineær programmering opg 4'!$M$4=0,"-",(-A9046+'Lineær programmering opg 4'!$M$4)/'Lineær programmering opg 4'!$K$4*-1)</f>
        <v>434.06399999995415</v>
      </c>
      <c r="E9046" s="167">
        <f>IF('Lineær programmering opg 4'!$M$5=0,"-",(-A9046+'Lineær programmering opg 4'!$M$5)/'Lineær programmering opg 4'!$K$5*-1)</f>
        <v>282.77399999998283</v>
      </c>
      <c r="F9046" s="167" t="str">
        <f>IF('Lineær programmering opg 4'!$E$6=0,"-",(-A9046+'Lineær programmering opg 4'!$M$6)/'Lineær programmering opg 4'!$K$6*-1)</f>
        <v>-</v>
      </c>
      <c r="G9046" s="167" t="str">
        <f>IF('Lineær programmering opg 4'!$D$7=0,"-",((-A9046+'Lineær programmering opg 4'!$M$7)/'Lineær programmering opg 4'!$K$7)*-1)</f>
        <v>-</v>
      </c>
      <c r="H9046" s="167" t="str">
        <f>IF('Lineær programmering opg 4'!$C$8=0,"-",((-A9046+'Lineær programmering opg 4'!$M$8)/'Lineær programmering opg 4'!$K$8)*-1)</f>
        <v>-</v>
      </c>
      <c r="I9046" s="167" t="str">
        <f>IF('Lineær programmering opg 4'!$D$8=0,"-",'Lineær programmering opg 4'!$G$8)</f>
        <v>-</v>
      </c>
      <c r="J9046" s="295">
        <f>A9046*'Lineær programmering opg 4'!$C$11+Datatabel!C9046*'Lineær programmering opg 4'!$D$11</f>
        <v>44712.899999999718</v>
      </c>
      <c r="K9046" s="9">
        <f t="shared" si="707"/>
        <v>0</v>
      </c>
      <c r="L9046" s="9">
        <f t="shared" si="708"/>
        <v>0</v>
      </c>
    </row>
    <row r="9047" spans="1:12" ht="15" x14ac:dyDescent="0.25">
      <c r="A9047" s="167">
        <f t="shared" si="706"/>
        <v>22.944000000022925</v>
      </c>
      <c r="B9047" s="325">
        <f t="shared" si="709"/>
        <v>9.5600000000095525E-2</v>
      </c>
      <c r="C9047" s="167">
        <f t="shared" si="705"/>
        <v>282.79199999998281</v>
      </c>
      <c r="D9047" s="167">
        <f>IF('Lineær programmering opg 4'!$M$4=0,"-",(-A9047+'Lineær programmering opg 4'!$M$4)/'Lineær programmering opg 4'!$K$4*-1)</f>
        <v>434.11199999995415</v>
      </c>
      <c r="E9047" s="167">
        <f>IF('Lineær programmering opg 4'!$M$5=0,"-",(-A9047+'Lineær programmering opg 4'!$M$5)/'Lineær programmering opg 4'!$K$5*-1)</f>
        <v>282.79199999998281</v>
      </c>
      <c r="F9047" s="167" t="str">
        <f>IF('Lineær programmering opg 4'!$E$6=0,"-",(-A9047+'Lineær programmering opg 4'!$M$6)/'Lineær programmering opg 4'!$K$6*-1)</f>
        <v>-</v>
      </c>
      <c r="G9047" s="167" t="str">
        <f>IF('Lineær programmering opg 4'!$D$7=0,"-",((-A9047+'Lineær programmering opg 4'!$M$7)/'Lineær programmering opg 4'!$K$7)*-1)</f>
        <v>-</v>
      </c>
      <c r="H9047" s="167" t="str">
        <f>IF('Lineær programmering opg 4'!$C$8=0,"-",((-A9047+'Lineær programmering opg 4'!$M$8)/'Lineær programmering opg 4'!$K$8)*-1)</f>
        <v>-</v>
      </c>
      <c r="I9047" s="167" t="str">
        <f>IF('Lineær programmering opg 4'!$D$8=0,"-",'Lineær programmering opg 4'!$G$8)</f>
        <v>-</v>
      </c>
      <c r="J9047" s="295">
        <f>A9047*'Lineær programmering opg 4'!$C$11+Datatabel!C9047*'Lineær programmering opg 4'!$D$11</f>
        <v>44713.199999999713</v>
      </c>
      <c r="K9047" s="9">
        <f t="shared" si="707"/>
        <v>0</v>
      </c>
      <c r="L9047" s="9">
        <f t="shared" si="708"/>
        <v>0</v>
      </c>
    </row>
    <row r="9048" spans="1:12" ht="15" x14ac:dyDescent="0.25">
      <c r="A9048" s="167">
        <f t="shared" si="706"/>
        <v>22.920000000022924</v>
      </c>
      <c r="B9048" s="325">
        <f t="shared" si="709"/>
        <v>9.5500000000095522E-2</v>
      </c>
      <c r="C9048" s="167">
        <f t="shared" si="705"/>
        <v>282.80999999998284</v>
      </c>
      <c r="D9048" s="167">
        <f>IF('Lineær programmering opg 4'!$M$4=0,"-",(-A9048+'Lineær programmering opg 4'!$M$4)/'Lineær programmering opg 4'!$K$4*-1)</f>
        <v>434.15999999995415</v>
      </c>
      <c r="E9048" s="167">
        <f>IF('Lineær programmering opg 4'!$M$5=0,"-",(-A9048+'Lineær programmering opg 4'!$M$5)/'Lineær programmering opg 4'!$K$5*-1)</f>
        <v>282.80999999998284</v>
      </c>
      <c r="F9048" s="167" t="str">
        <f>IF('Lineær programmering opg 4'!$E$6=0,"-",(-A9048+'Lineær programmering opg 4'!$M$6)/'Lineær programmering opg 4'!$K$6*-1)</f>
        <v>-</v>
      </c>
      <c r="G9048" s="167" t="str">
        <f>IF('Lineær programmering opg 4'!$D$7=0,"-",((-A9048+'Lineær programmering opg 4'!$M$7)/'Lineær programmering opg 4'!$K$7)*-1)</f>
        <v>-</v>
      </c>
      <c r="H9048" s="167" t="str">
        <f>IF('Lineær programmering opg 4'!$C$8=0,"-",((-A9048+'Lineær programmering opg 4'!$M$8)/'Lineær programmering opg 4'!$K$8)*-1)</f>
        <v>-</v>
      </c>
      <c r="I9048" s="167" t="str">
        <f>IF('Lineær programmering opg 4'!$D$8=0,"-",'Lineær programmering opg 4'!$G$8)</f>
        <v>-</v>
      </c>
      <c r="J9048" s="295">
        <f>A9048*'Lineær programmering opg 4'!$C$11+Datatabel!C9048*'Lineær programmering opg 4'!$D$11</f>
        <v>44713.499999999716</v>
      </c>
      <c r="K9048" s="9">
        <f t="shared" si="707"/>
        <v>0</v>
      </c>
      <c r="L9048" s="9">
        <f t="shared" si="708"/>
        <v>0</v>
      </c>
    </row>
    <row r="9049" spans="1:12" ht="15" x14ac:dyDescent="0.25">
      <c r="A9049" s="167">
        <f t="shared" si="706"/>
        <v>22.896000000022923</v>
      </c>
      <c r="B9049" s="325">
        <f t="shared" si="709"/>
        <v>9.540000000009552E-2</v>
      </c>
      <c r="C9049" s="167">
        <f t="shared" si="705"/>
        <v>282.82799999998281</v>
      </c>
      <c r="D9049" s="167">
        <f>IF('Lineær programmering opg 4'!$M$4=0,"-",(-A9049+'Lineær programmering opg 4'!$M$4)/'Lineær programmering opg 4'!$K$4*-1)</f>
        <v>434.20799999995415</v>
      </c>
      <c r="E9049" s="167">
        <f>IF('Lineær programmering opg 4'!$M$5=0,"-",(-A9049+'Lineær programmering opg 4'!$M$5)/'Lineær programmering opg 4'!$K$5*-1)</f>
        <v>282.82799999998281</v>
      </c>
      <c r="F9049" s="167" t="str">
        <f>IF('Lineær programmering opg 4'!$E$6=0,"-",(-A9049+'Lineær programmering opg 4'!$M$6)/'Lineær programmering opg 4'!$K$6*-1)</f>
        <v>-</v>
      </c>
      <c r="G9049" s="167" t="str">
        <f>IF('Lineær programmering opg 4'!$D$7=0,"-",((-A9049+'Lineær programmering opg 4'!$M$7)/'Lineær programmering opg 4'!$K$7)*-1)</f>
        <v>-</v>
      </c>
      <c r="H9049" s="167" t="str">
        <f>IF('Lineær programmering opg 4'!$C$8=0,"-",((-A9049+'Lineær programmering opg 4'!$M$8)/'Lineær programmering opg 4'!$K$8)*-1)</f>
        <v>-</v>
      </c>
      <c r="I9049" s="167" t="str">
        <f>IF('Lineær programmering opg 4'!$D$8=0,"-",'Lineær programmering opg 4'!$G$8)</f>
        <v>-</v>
      </c>
      <c r="J9049" s="295">
        <f>A9049*'Lineær programmering opg 4'!$C$11+Datatabel!C9049*'Lineær programmering opg 4'!$D$11</f>
        <v>44713.799999999712</v>
      </c>
      <c r="K9049" s="9">
        <f t="shared" si="707"/>
        <v>0</v>
      </c>
      <c r="L9049" s="9">
        <f t="shared" si="708"/>
        <v>0</v>
      </c>
    </row>
    <row r="9050" spans="1:12" ht="15" x14ac:dyDescent="0.25">
      <c r="A9050" s="167">
        <f t="shared" si="706"/>
        <v>22.872000000022926</v>
      </c>
      <c r="B9050" s="325">
        <f t="shared" si="709"/>
        <v>9.5300000000095517E-2</v>
      </c>
      <c r="C9050" s="167">
        <f t="shared" si="705"/>
        <v>282.84599999998284</v>
      </c>
      <c r="D9050" s="167">
        <f>IF('Lineær programmering opg 4'!$M$4=0,"-",(-A9050+'Lineær programmering opg 4'!$M$4)/'Lineær programmering opg 4'!$K$4*-1)</f>
        <v>434.25599999995416</v>
      </c>
      <c r="E9050" s="167">
        <f>IF('Lineær programmering opg 4'!$M$5=0,"-",(-A9050+'Lineær programmering opg 4'!$M$5)/'Lineær programmering opg 4'!$K$5*-1)</f>
        <v>282.84599999998284</v>
      </c>
      <c r="F9050" s="167" t="str">
        <f>IF('Lineær programmering opg 4'!$E$6=0,"-",(-A9050+'Lineær programmering opg 4'!$M$6)/'Lineær programmering opg 4'!$K$6*-1)</f>
        <v>-</v>
      </c>
      <c r="G9050" s="167" t="str">
        <f>IF('Lineær programmering opg 4'!$D$7=0,"-",((-A9050+'Lineær programmering opg 4'!$M$7)/'Lineær programmering opg 4'!$K$7)*-1)</f>
        <v>-</v>
      </c>
      <c r="H9050" s="167" t="str">
        <f>IF('Lineær programmering opg 4'!$C$8=0,"-",((-A9050+'Lineær programmering opg 4'!$M$8)/'Lineær programmering opg 4'!$K$8)*-1)</f>
        <v>-</v>
      </c>
      <c r="I9050" s="167" t="str">
        <f>IF('Lineær programmering opg 4'!$D$8=0,"-",'Lineær programmering opg 4'!$G$8)</f>
        <v>-</v>
      </c>
      <c r="J9050" s="295">
        <f>A9050*'Lineær programmering opg 4'!$C$11+Datatabel!C9050*'Lineær programmering opg 4'!$D$11</f>
        <v>44714.099999999715</v>
      </c>
      <c r="K9050" s="9">
        <f t="shared" si="707"/>
        <v>0</v>
      </c>
      <c r="L9050" s="9">
        <f t="shared" si="708"/>
        <v>0</v>
      </c>
    </row>
    <row r="9051" spans="1:12" ht="15" x14ac:dyDescent="0.25">
      <c r="A9051" s="167">
        <f t="shared" si="706"/>
        <v>22.848000000022925</v>
      </c>
      <c r="B9051" s="325">
        <f t="shared" si="709"/>
        <v>9.5200000000095514E-2</v>
      </c>
      <c r="C9051" s="167">
        <f t="shared" si="705"/>
        <v>282.86399999998281</v>
      </c>
      <c r="D9051" s="167">
        <f>IF('Lineær programmering opg 4'!$M$4=0,"-",(-A9051+'Lineær programmering opg 4'!$M$4)/'Lineær programmering opg 4'!$K$4*-1)</f>
        <v>434.30399999995416</v>
      </c>
      <c r="E9051" s="167">
        <f>IF('Lineær programmering opg 4'!$M$5=0,"-",(-A9051+'Lineær programmering opg 4'!$M$5)/'Lineær programmering opg 4'!$K$5*-1)</f>
        <v>282.86399999998281</v>
      </c>
      <c r="F9051" s="167" t="str">
        <f>IF('Lineær programmering opg 4'!$E$6=0,"-",(-A9051+'Lineær programmering opg 4'!$M$6)/'Lineær programmering opg 4'!$K$6*-1)</f>
        <v>-</v>
      </c>
      <c r="G9051" s="167" t="str">
        <f>IF('Lineær programmering opg 4'!$D$7=0,"-",((-A9051+'Lineær programmering opg 4'!$M$7)/'Lineær programmering opg 4'!$K$7)*-1)</f>
        <v>-</v>
      </c>
      <c r="H9051" s="167" t="str">
        <f>IF('Lineær programmering opg 4'!$C$8=0,"-",((-A9051+'Lineær programmering opg 4'!$M$8)/'Lineær programmering opg 4'!$K$8)*-1)</f>
        <v>-</v>
      </c>
      <c r="I9051" s="167" t="str">
        <f>IF('Lineær programmering opg 4'!$D$8=0,"-",'Lineær programmering opg 4'!$G$8)</f>
        <v>-</v>
      </c>
      <c r="J9051" s="295">
        <f>A9051*'Lineær programmering opg 4'!$C$11+Datatabel!C9051*'Lineær programmering opg 4'!$D$11</f>
        <v>44714.399999999718</v>
      </c>
      <c r="K9051" s="9">
        <f t="shared" si="707"/>
        <v>0</v>
      </c>
      <c r="L9051" s="9">
        <f t="shared" si="708"/>
        <v>0</v>
      </c>
    </row>
    <row r="9052" spans="1:12" ht="15" x14ac:dyDescent="0.25">
      <c r="A9052" s="167">
        <f t="shared" si="706"/>
        <v>22.824000000022924</v>
      </c>
      <c r="B9052" s="325">
        <f t="shared" si="709"/>
        <v>9.5100000000095511E-2</v>
      </c>
      <c r="C9052" s="167">
        <f t="shared" si="705"/>
        <v>282.88199999998284</v>
      </c>
      <c r="D9052" s="167">
        <f>IF('Lineær programmering opg 4'!$M$4=0,"-",(-A9052+'Lineær programmering opg 4'!$M$4)/'Lineær programmering opg 4'!$K$4*-1)</f>
        <v>434.35199999995416</v>
      </c>
      <c r="E9052" s="167">
        <f>IF('Lineær programmering opg 4'!$M$5=0,"-",(-A9052+'Lineær programmering opg 4'!$M$5)/'Lineær programmering opg 4'!$K$5*-1)</f>
        <v>282.88199999998284</v>
      </c>
      <c r="F9052" s="167" t="str">
        <f>IF('Lineær programmering opg 4'!$E$6=0,"-",(-A9052+'Lineær programmering opg 4'!$M$6)/'Lineær programmering opg 4'!$K$6*-1)</f>
        <v>-</v>
      </c>
      <c r="G9052" s="167" t="str">
        <f>IF('Lineær programmering opg 4'!$D$7=0,"-",((-A9052+'Lineær programmering opg 4'!$M$7)/'Lineær programmering opg 4'!$K$7)*-1)</f>
        <v>-</v>
      </c>
      <c r="H9052" s="167" t="str">
        <f>IF('Lineær programmering opg 4'!$C$8=0,"-",((-A9052+'Lineær programmering opg 4'!$M$8)/'Lineær programmering opg 4'!$K$8)*-1)</f>
        <v>-</v>
      </c>
      <c r="I9052" s="167" t="str">
        <f>IF('Lineær programmering opg 4'!$D$8=0,"-",'Lineær programmering opg 4'!$G$8)</f>
        <v>-</v>
      </c>
      <c r="J9052" s="295">
        <f>A9052*'Lineær programmering opg 4'!$C$11+Datatabel!C9052*'Lineær programmering opg 4'!$D$11</f>
        <v>44714.699999999721</v>
      </c>
      <c r="K9052" s="9">
        <f t="shared" si="707"/>
        <v>0</v>
      </c>
      <c r="L9052" s="9">
        <f t="shared" si="708"/>
        <v>0</v>
      </c>
    </row>
    <row r="9053" spans="1:12" ht="15" x14ac:dyDescent="0.25">
      <c r="A9053" s="167">
        <f t="shared" si="706"/>
        <v>22.800000000022923</v>
      </c>
      <c r="B9053" s="325">
        <f t="shared" si="709"/>
        <v>9.5000000000095508E-2</v>
      </c>
      <c r="C9053" s="167">
        <f t="shared" si="705"/>
        <v>282.89999999998281</v>
      </c>
      <c r="D9053" s="167">
        <f>IF('Lineær programmering opg 4'!$M$4=0,"-",(-A9053+'Lineær programmering opg 4'!$M$4)/'Lineær programmering opg 4'!$K$4*-1)</f>
        <v>434.39999999995416</v>
      </c>
      <c r="E9053" s="167">
        <f>IF('Lineær programmering opg 4'!$M$5=0,"-",(-A9053+'Lineær programmering opg 4'!$M$5)/'Lineær programmering opg 4'!$K$5*-1)</f>
        <v>282.89999999998281</v>
      </c>
      <c r="F9053" s="167" t="str">
        <f>IF('Lineær programmering opg 4'!$E$6=0,"-",(-A9053+'Lineær programmering opg 4'!$M$6)/'Lineær programmering opg 4'!$K$6*-1)</f>
        <v>-</v>
      </c>
      <c r="G9053" s="167" t="str">
        <f>IF('Lineær programmering opg 4'!$D$7=0,"-",((-A9053+'Lineær programmering opg 4'!$M$7)/'Lineær programmering opg 4'!$K$7)*-1)</f>
        <v>-</v>
      </c>
      <c r="H9053" s="167" t="str">
        <f>IF('Lineær programmering opg 4'!$C$8=0,"-",((-A9053+'Lineær programmering opg 4'!$M$8)/'Lineær programmering opg 4'!$K$8)*-1)</f>
        <v>-</v>
      </c>
      <c r="I9053" s="167" t="str">
        <f>IF('Lineær programmering opg 4'!$D$8=0,"-",'Lineær programmering opg 4'!$G$8)</f>
        <v>-</v>
      </c>
      <c r="J9053" s="295">
        <f>A9053*'Lineær programmering opg 4'!$C$11+Datatabel!C9053*'Lineær programmering opg 4'!$D$11</f>
        <v>44714.999999999716</v>
      </c>
      <c r="K9053" s="9">
        <f t="shared" si="707"/>
        <v>0</v>
      </c>
      <c r="L9053" s="9">
        <f t="shared" si="708"/>
        <v>0</v>
      </c>
    </row>
    <row r="9054" spans="1:12" ht="15" x14ac:dyDescent="0.25">
      <c r="A9054" s="167">
        <f t="shared" si="706"/>
        <v>22.776000000022922</v>
      </c>
      <c r="B9054" s="325">
        <f t="shared" si="709"/>
        <v>9.4900000000095505E-2</v>
      </c>
      <c r="C9054" s="167">
        <f t="shared" si="705"/>
        <v>282.91799999998284</v>
      </c>
      <c r="D9054" s="167">
        <f>IF('Lineær programmering opg 4'!$M$4=0,"-",(-A9054+'Lineær programmering opg 4'!$M$4)/'Lineær programmering opg 4'!$K$4*-1)</f>
        <v>434.44799999995416</v>
      </c>
      <c r="E9054" s="167">
        <f>IF('Lineær programmering opg 4'!$M$5=0,"-",(-A9054+'Lineær programmering opg 4'!$M$5)/'Lineær programmering opg 4'!$K$5*-1)</f>
        <v>282.91799999998284</v>
      </c>
      <c r="F9054" s="167" t="str">
        <f>IF('Lineær programmering opg 4'!$E$6=0,"-",(-A9054+'Lineær programmering opg 4'!$M$6)/'Lineær programmering opg 4'!$K$6*-1)</f>
        <v>-</v>
      </c>
      <c r="G9054" s="167" t="str">
        <f>IF('Lineær programmering opg 4'!$D$7=0,"-",((-A9054+'Lineær programmering opg 4'!$M$7)/'Lineær programmering opg 4'!$K$7)*-1)</f>
        <v>-</v>
      </c>
      <c r="H9054" s="167" t="str">
        <f>IF('Lineær programmering opg 4'!$C$8=0,"-",((-A9054+'Lineær programmering opg 4'!$M$8)/'Lineær programmering opg 4'!$K$8)*-1)</f>
        <v>-</v>
      </c>
      <c r="I9054" s="167" t="str">
        <f>IF('Lineær programmering opg 4'!$D$8=0,"-",'Lineær programmering opg 4'!$G$8)</f>
        <v>-</v>
      </c>
      <c r="J9054" s="295">
        <f>A9054*'Lineær programmering opg 4'!$C$11+Datatabel!C9054*'Lineær programmering opg 4'!$D$11</f>
        <v>44715.299999999719</v>
      </c>
      <c r="K9054" s="9">
        <f t="shared" si="707"/>
        <v>0</v>
      </c>
      <c r="L9054" s="9">
        <f t="shared" si="708"/>
        <v>0</v>
      </c>
    </row>
    <row r="9055" spans="1:12" ht="15" x14ac:dyDescent="0.25">
      <c r="A9055" s="167">
        <f t="shared" si="706"/>
        <v>22.752000000022921</v>
      </c>
      <c r="B9055" s="325">
        <f t="shared" si="709"/>
        <v>9.4800000000095502E-2</v>
      </c>
      <c r="C9055" s="167">
        <f t="shared" si="705"/>
        <v>282.93599999998281</v>
      </c>
      <c r="D9055" s="167">
        <f>IF('Lineær programmering opg 4'!$M$4=0,"-",(-A9055+'Lineær programmering opg 4'!$M$4)/'Lineær programmering opg 4'!$K$4*-1)</f>
        <v>434.49599999995417</v>
      </c>
      <c r="E9055" s="167">
        <f>IF('Lineær programmering opg 4'!$M$5=0,"-",(-A9055+'Lineær programmering opg 4'!$M$5)/'Lineær programmering opg 4'!$K$5*-1)</f>
        <v>282.93599999998281</v>
      </c>
      <c r="F9055" s="167" t="str">
        <f>IF('Lineær programmering opg 4'!$E$6=0,"-",(-A9055+'Lineær programmering opg 4'!$M$6)/'Lineær programmering opg 4'!$K$6*-1)</f>
        <v>-</v>
      </c>
      <c r="G9055" s="167" t="str">
        <f>IF('Lineær programmering opg 4'!$D$7=0,"-",((-A9055+'Lineær programmering opg 4'!$M$7)/'Lineær programmering opg 4'!$K$7)*-1)</f>
        <v>-</v>
      </c>
      <c r="H9055" s="167" t="str">
        <f>IF('Lineær programmering opg 4'!$C$8=0,"-",((-A9055+'Lineær programmering opg 4'!$M$8)/'Lineær programmering opg 4'!$K$8)*-1)</f>
        <v>-</v>
      </c>
      <c r="I9055" s="167" t="str">
        <f>IF('Lineær programmering opg 4'!$D$8=0,"-",'Lineær programmering opg 4'!$G$8)</f>
        <v>-</v>
      </c>
      <c r="J9055" s="295">
        <f>A9055*'Lineær programmering opg 4'!$C$11+Datatabel!C9055*'Lineær programmering opg 4'!$D$11</f>
        <v>44715.599999999708</v>
      </c>
      <c r="K9055" s="9">
        <f t="shared" si="707"/>
        <v>0</v>
      </c>
      <c r="L9055" s="9">
        <f t="shared" si="708"/>
        <v>0</v>
      </c>
    </row>
    <row r="9056" spans="1:12" ht="15" x14ac:dyDescent="0.25">
      <c r="A9056" s="167">
        <f t="shared" si="706"/>
        <v>22.72800000002292</v>
      </c>
      <c r="B9056" s="325">
        <f t="shared" si="709"/>
        <v>9.4700000000095499E-2</v>
      </c>
      <c r="C9056" s="167">
        <f t="shared" si="705"/>
        <v>282.95399999998284</v>
      </c>
      <c r="D9056" s="167">
        <f>IF('Lineær programmering opg 4'!$M$4=0,"-",(-A9056+'Lineær programmering opg 4'!$M$4)/'Lineær programmering opg 4'!$K$4*-1)</f>
        <v>434.54399999995417</v>
      </c>
      <c r="E9056" s="167">
        <f>IF('Lineær programmering opg 4'!$M$5=0,"-",(-A9056+'Lineær programmering opg 4'!$M$5)/'Lineær programmering opg 4'!$K$5*-1)</f>
        <v>282.95399999998284</v>
      </c>
      <c r="F9056" s="167" t="str">
        <f>IF('Lineær programmering opg 4'!$E$6=0,"-",(-A9056+'Lineær programmering opg 4'!$M$6)/'Lineær programmering opg 4'!$K$6*-1)</f>
        <v>-</v>
      </c>
      <c r="G9056" s="167" t="str">
        <f>IF('Lineær programmering opg 4'!$D$7=0,"-",((-A9056+'Lineær programmering opg 4'!$M$7)/'Lineær programmering opg 4'!$K$7)*-1)</f>
        <v>-</v>
      </c>
      <c r="H9056" s="167" t="str">
        <f>IF('Lineær programmering opg 4'!$C$8=0,"-",((-A9056+'Lineær programmering opg 4'!$M$8)/'Lineær programmering opg 4'!$K$8)*-1)</f>
        <v>-</v>
      </c>
      <c r="I9056" s="167" t="str">
        <f>IF('Lineær programmering opg 4'!$D$8=0,"-",'Lineær programmering opg 4'!$G$8)</f>
        <v>-</v>
      </c>
      <c r="J9056" s="295">
        <f>A9056*'Lineær programmering opg 4'!$C$11+Datatabel!C9056*'Lineær programmering opg 4'!$D$11</f>
        <v>44715.899999999718</v>
      </c>
      <c r="K9056" s="9">
        <f t="shared" si="707"/>
        <v>0</v>
      </c>
      <c r="L9056" s="9">
        <f t="shared" si="708"/>
        <v>0</v>
      </c>
    </row>
    <row r="9057" spans="1:12" ht="15" x14ac:dyDescent="0.25">
      <c r="A9057" s="167">
        <f t="shared" si="706"/>
        <v>22.704000000022919</v>
      </c>
      <c r="B9057" s="325">
        <f t="shared" si="709"/>
        <v>9.4600000000095497E-2</v>
      </c>
      <c r="C9057" s="167">
        <f t="shared" si="705"/>
        <v>282.97199999998281</v>
      </c>
      <c r="D9057" s="167">
        <f>IF('Lineær programmering opg 4'!$M$4=0,"-",(-A9057+'Lineær programmering opg 4'!$M$4)/'Lineær programmering opg 4'!$K$4*-1)</f>
        <v>434.59199999995417</v>
      </c>
      <c r="E9057" s="167">
        <f>IF('Lineær programmering opg 4'!$M$5=0,"-",(-A9057+'Lineær programmering opg 4'!$M$5)/'Lineær programmering opg 4'!$K$5*-1)</f>
        <v>282.97199999998281</v>
      </c>
      <c r="F9057" s="167" t="str">
        <f>IF('Lineær programmering opg 4'!$E$6=0,"-",(-A9057+'Lineær programmering opg 4'!$M$6)/'Lineær programmering opg 4'!$K$6*-1)</f>
        <v>-</v>
      </c>
      <c r="G9057" s="167" t="str">
        <f>IF('Lineær programmering opg 4'!$D$7=0,"-",((-A9057+'Lineær programmering opg 4'!$M$7)/'Lineær programmering opg 4'!$K$7)*-1)</f>
        <v>-</v>
      </c>
      <c r="H9057" s="167" t="str">
        <f>IF('Lineær programmering opg 4'!$C$8=0,"-",((-A9057+'Lineær programmering opg 4'!$M$8)/'Lineær programmering opg 4'!$K$8)*-1)</f>
        <v>-</v>
      </c>
      <c r="I9057" s="167" t="str">
        <f>IF('Lineær programmering opg 4'!$D$8=0,"-",'Lineær programmering opg 4'!$G$8)</f>
        <v>-</v>
      </c>
      <c r="J9057" s="295">
        <f>A9057*'Lineær programmering opg 4'!$C$11+Datatabel!C9057*'Lineær programmering opg 4'!$D$11</f>
        <v>44716.199999999713</v>
      </c>
      <c r="K9057" s="9">
        <f t="shared" si="707"/>
        <v>0</v>
      </c>
      <c r="L9057" s="9">
        <f t="shared" si="708"/>
        <v>0</v>
      </c>
    </row>
    <row r="9058" spans="1:12" ht="15" x14ac:dyDescent="0.25">
      <c r="A9058" s="167">
        <f t="shared" si="706"/>
        <v>22.680000000022918</v>
      </c>
      <c r="B9058" s="325">
        <f t="shared" si="709"/>
        <v>9.4500000000095494E-2</v>
      </c>
      <c r="C9058" s="167">
        <f t="shared" si="705"/>
        <v>282.98999999998284</v>
      </c>
      <c r="D9058" s="167">
        <f>IF('Lineær programmering opg 4'!$M$4=0,"-",(-A9058+'Lineær programmering opg 4'!$M$4)/'Lineær programmering opg 4'!$K$4*-1)</f>
        <v>434.63999999995417</v>
      </c>
      <c r="E9058" s="167">
        <f>IF('Lineær programmering opg 4'!$M$5=0,"-",(-A9058+'Lineær programmering opg 4'!$M$5)/'Lineær programmering opg 4'!$K$5*-1)</f>
        <v>282.98999999998284</v>
      </c>
      <c r="F9058" s="167" t="str">
        <f>IF('Lineær programmering opg 4'!$E$6=0,"-",(-A9058+'Lineær programmering opg 4'!$M$6)/'Lineær programmering opg 4'!$K$6*-1)</f>
        <v>-</v>
      </c>
      <c r="G9058" s="167" t="str">
        <f>IF('Lineær programmering opg 4'!$D$7=0,"-",((-A9058+'Lineær programmering opg 4'!$M$7)/'Lineær programmering opg 4'!$K$7)*-1)</f>
        <v>-</v>
      </c>
      <c r="H9058" s="167" t="str">
        <f>IF('Lineær programmering opg 4'!$C$8=0,"-",((-A9058+'Lineær programmering opg 4'!$M$8)/'Lineær programmering opg 4'!$K$8)*-1)</f>
        <v>-</v>
      </c>
      <c r="I9058" s="167" t="str">
        <f>IF('Lineær programmering opg 4'!$D$8=0,"-",'Lineær programmering opg 4'!$G$8)</f>
        <v>-</v>
      </c>
      <c r="J9058" s="295">
        <f>A9058*'Lineær programmering opg 4'!$C$11+Datatabel!C9058*'Lineær programmering opg 4'!$D$11</f>
        <v>44716.499999999716</v>
      </c>
      <c r="K9058" s="9">
        <f t="shared" si="707"/>
        <v>0</v>
      </c>
      <c r="L9058" s="9">
        <f t="shared" si="708"/>
        <v>0</v>
      </c>
    </row>
    <row r="9059" spans="1:12" ht="15" x14ac:dyDescent="0.25">
      <c r="A9059" s="167">
        <f t="shared" si="706"/>
        <v>22.656000000022917</v>
      </c>
      <c r="B9059" s="325">
        <f t="shared" si="709"/>
        <v>9.4400000000095491E-2</v>
      </c>
      <c r="C9059" s="167">
        <f t="shared" si="705"/>
        <v>283.00799999998281</v>
      </c>
      <c r="D9059" s="167">
        <f>IF('Lineær programmering opg 4'!$M$4=0,"-",(-A9059+'Lineær programmering opg 4'!$M$4)/'Lineær programmering opg 4'!$K$4*-1)</f>
        <v>434.68799999995417</v>
      </c>
      <c r="E9059" s="167">
        <f>IF('Lineær programmering opg 4'!$M$5=0,"-",(-A9059+'Lineær programmering opg 4'!$M$5)/'Lineær programmering opg 4'!$K$5*-1)</f>
        <v>283.00799999998281</v>
      </c>
      <c r="F9059" s="167" t="str">
        <f>IF('Lineær programmering opg 4'!$E$6=0,"-",(-A9059+'Lineær programmering opg 4'!$M$6)/'Lineær programmering opg 4'!$K$6*-1)</f>
        <v>-</v>
      </c>
      <c r="G9059" s="167" t="str">
        <f>IF('Lineær programmering opg 4'!$D$7=0,"-",((-A9059+'Lineær programmering opg 4'!$M$7)/'Lineær programmering opg 4'!$K$7)*-1)</f>
        <v>-</v>
      </c>
      <c r="H9059" s="167" t="str">
        <f>IF('Lineær programmering opg 4'!$C$8=0,"-",((-A9059+'Lineær programmering opg 4'!$M$8)/'Lineær programmering opg 4'!$K$8)*-1)</f>
        <v>-</v>
      </c>
      <c r="I9059" s="167" t="str">
        <f>IF('Lineær programmering opg 4'!$D$8=0,"-",'Lineær programmering opg 4'!$G$8)</f>
        <v>-</v>
      </c>
      <c r="J9059" s="295">
        <f>A9059*'Lineær programmering opg 4'!$C$11+Datatabel!C9059*'Lineær programmering opg 4'!$D$11</f>
        <v>44716.799999999712</v>
      </c>
      <c r="K9059" s="9">
        <f t="shared" si="707"/>
        <v>0</v>
      </c>
      <c r="L9059" s="9">
        <f t="shared" si="708"/>
        <v>0</v>
      </c>
    </row>
    <row r="9060" spans="1:12" ht="15" x14ac:dyDescent="0.25">
      <c r="A9060" s="167">
        <f t="shared" si="706"/>
        <v>22.632000000022916</v>
      </c>
      <c r="B9060" s="325">
        <f t="shared" si="709"/>
        <v>9.4300000000095488E-2</v>
      </c>
      <c r="C9060" s="167">
        <f t="shared" si="705"/>
        <v>283.02599999998284</v>
      </c>
      <c r="D9060" s="167">
        <f>IF('Lineær programmering opg 4'!$M$4=0,"-",(-A9060+'Lineær programmering opg 4'!$M$4)/'Lineær programmering opg 4'!$K$4*-1)</f>
        <v>434.73599999995417</v>
      </c>
      <c r="E9060" s="167">
        <f>IF('Lineær programmering opg 4'!$M$5=0,"-",(-A9060+'Lineær programmering opg 4'!$M$5)/'Lineær programmering opg 4'!$K$5*-1)</f>
        <v>283.02599999998284</v>
      </c>
      <c r="F9060" s="167" t="str">
        <f>IF('Lineær programmering opg 4'!$E$6=0,"-",(-A9060+'Lineær programmering opg 4'!$M$6)/'Lineær programmering opg 4'!$K$6*-1)</f>
        <v>-</v>
      </c>
      <c r="G9060" s="167" t="str">
        <f>IF('Lineær programmering opg 4'!$D$7=0,"-",((-A9060+'Lineær programmering opg 4'!$M$7)/'Lineær programmering opg 4'!$K$7)*-1)</f>
        <v>-</v>
      </c>
      <c r="H9060" s="167" t="str">
        <f>IF('Lineær programmering opg 4'!$C$8=0,"-",((-A9060+'Lineær programmering opg 4'!$M$8)/'Lineær programmering opg 4'!$K$8)*-1)</f>
        <v>-</v>
      </c>
      <c r="I9060" s="167" t="str">
        <f>IF('Lineær programmering opg 4'!$D$8=0,"-",'Lineær programmering opg 4'!$G$8)</f>
        <v>-</v>
      </c>
      <c r="J9060" s="295">
        <f>A9060*'Lineær programmering opg 4'!$C$11+Datatabel!C9060*'Lineær programmering opg 4'!$D$11</f>
        <v>44717.099999999715</v>
      </c>
      <c r="K9060" s="9">
        <f t="shared" si="707"/>
        <v>0</v>
      </c>
      <c r="L9060" s="9">
        <f t="shared" si="708"/>
        <v>0</v>
      </c>
    </row>
    <row r="9061" spans="1:12" ht="15" x14ac:dyDescent="0.25">
      <c r="A9061" s="167">
        <f t="shared" si="706"/>
        <v>22.608000000022916</v>
      </c>
      <c r="B9061" s="325">
        <f t="shared" si="709"/>
        <v>9.4200000000095485E-2</v>
      </c>
      <c r="C9061" s="167">
        <f t="shared" si="705"/>
        <v>283.04399999998282</v>
      </c>
      <c r="D9061" s="167">
        <f>IF('Lineær programmering opg 4'!$M$4=0,"-",(-A9061+'Lineær programmering opg 4'!$M$4)/'Lineær programmering opg 4'!$K$4*-1)</f>
        <v>434.78399999995418</v>
      </c>
      <c r="E9061" s="167">
        <f>IF('Lineær programmering opg 4'!$M$5=0,"-",(-A9061+'Lineær programmering opg 4'!$M$5)/'Lineær programmering opg 4'!$K$5*-1)</f>
        <v>283.04399999998282</v>
      </c>
      <c r="F9061" s="167" t="str">
        <f>IF('Lineær programmering opg 4'!$E$6=0,"-",(-A9061+'Lineær programmering opg 4'!$M$6)/'Lineær programmering opg 4'!$K$6*-1)</f>
        <v>-</v>
      </c>
      <c r="G9061" s="167" t="str">
        <f>IF('Lineær programmering opg 4'!$D$7=0,"-",((-A9061+'Lineær programmering opg 4'!$M$7)/'Lineær programmering opg 4'!$K$7)*-1)</f>
        <v>-</v>
      </c>
      <c r="H9061" s="167" t="str">
        <f>IF('Lineær programmering opg 4'!$C$8=0,"-",((-A9061+'Lineær programmering opg 4'!$M$8)/'Lineær programmering opg 4'!$K$8)*-1)</f>
        <v>-</v>
      </c>
      <c r="I9061" s="167" t="str">
        <f>IF('Lineær programmering opg 4'!$D$8=0,"-",'Lineær programmering opg 4'!$G$8)</f>
        <v>-</v>
      </c>
      <c r="J9061" s="295">
        <f>A9061*'Lineær programmering opg 4'!$C$11+Datatabel!C9061*'Lineær programmering opg 4'!$D$11</f>
        <v>44717.399999999718</v>
      </c>
      <c r="K9061" s="9">
        <f t="shared" si="707"/>
        <v>0</v>
      </c>
      <c r="L9061" s="9">
        <f t="shared" si="708"/>
        <v>0</v>
      </c>
    </row>
    <row r="9062" spans="1:12" ht="15" x14ac:dyDescent="0.25">
      <c r="A9062" s="167">
        <f t="shared" si="706"/>
        <v>22.584000000022915</v>
      </c>
      <c r="B9062" s="325">
        <f t="shared" si="709"/>
        <v>9.4100000000095482E-2</v>
      </c>
      <c r="C9062" s="167">
        <f t="shared" si="705"/>
        <v>283.06199999998285</v>
      </c>
      <c r="D9062" s="167">
        <f>IF('Lineær programmering opg 4'!$M$4=0,"-",(-A9062+'Lineær programmering opg 4'!$M$4)/'Lineær programmering opg 4'!$K$4*-1)</f>
        <v>434.83199999995418</v>
      </c>
      <c r="E9062" s="167">
        <f>IF('Lineær programmering opg 4'!$M$5=0,"-",(-A9062+'Lineær programmering opg 4'!$M$5)/'Lineær programmering opg 4'!$K$5*-1)</f>
        <v>283.06199999998285</v>
      </c>
      <c r="F9062" s="167" t="str">
        <f>IF('Lineær programmering opg 4'!$E$6=0,"-",(-A9062+'Lineær programmering opg 4'!$M$6)/'Lineær programmering opg 4'!$K$6*-1)</f>
        <v>-</v>
      </c>
      <c r="G9062" s="167" t="str">
        <f>IF('Lineær programmering opg 4'!$D$7=0,"-",((-A9062+'Lineær programmering opg 4'!$M$7)/'Lineær programmering opg 4'!$K$7)*-1)</f>
        <v>-</v>
      </c>
      <c r="H9062" s="167" t="str">
        <f>IF('Lineær programmering opg 4'!$C$8=0,"-",((-A9062+'Lineær programmering opg 4'!$M$8)/'Lineær programmering opg 4'!$K$8)*-1)</f>
        <v>-</v>
      </c>
      <c r="I9062" s="167" t="str">
        <f>IF('Lineær programmering opg 4'!$D$8=0,"-",'Lineær programmering opg 4'!$G$8)</f>
        <v>-</v>
      </c>
      <c r="J9062" s="295">
        <f>A9062*'Lineær programmering opg 4'!$C$11+Datatabel!C9062*'Lineær programmering opg 4'!$D$11</f>
        <v>44717.699999999721</v>
      </c>
      <c r="K9062" s="9">
        <f t="shared" si="707"/>
        <v>0</v>
      </c>
      <c r="L9062" s="9">
        <f t="shared" si="708"/>
        <v>0</v>
      </c>
    </row>
    <row r="9063" spans="1:12" ht="15" x14ac:dyDescent="0.25">
      <c r="A9063" s="167">
        <f t="shared" si="706"/>
        <v>22.560000000022914</v>
      </c>
      <c r="B9063" s="325">
        <f t="shared" si="709"/>
        <v>9.4000000000095479E-2</v>
      </c>
      <c r="C9063" s="167">
        <f t="shared" si="705"/>
        <v>283.07999999998282</v>
      </c>
      <c r="D9063" s="167">
        <f>IF('Lineær programmering opg 4'!$M$4=0,"-",(-A9063+'Lineær programmering opg 4'!$M$4)/'Lineær programmering opg 4'!$K$4*-1)</f>
        <v>434.87999999995418</v>
      </c>
      <c r="E9063" s="167">
        <f>IF('Lineær programmering opg 4'!$M$5=0,"-",(-A9063+'Lineær programmering opg 4'!$M$5)/'Lineær programmering opg 4'!$K$5*-1)</f>
        <v>283.07999999998282</v>
      </c>
      <c r="F9063" s="167" t="str">
        <f>IF('Lineær programmering opg 4'!$E$6=0,"-",(-A9063+'Lineær programmering opg 4'!$M$6)/'Lineær programmering opg 4'!$K$6*-1)</f>
        <v>-</v>
      </c>
      <c r="G9063" s="167" t="str">
        <f>IF('Lineær programmering opg 4'!$D$7=0,"-",((-A9063+'Lineær programmering opg 4'!$M$7)/'Lineær programmering opg 4'!$K$7)*-1)</f>
        <v>-</v>
      </c>
      <c r="H9063" s="167" t="str">
        <f>IF('Lineær programmering opg 4'!$C$8=0,"-",((-A9063+'Lineær programmering opg 4'!$M$8)/'Lineær programmering opg 4'!$K$8)*-1)</f>
        <v>-</v>
      </c>
      <c r="I9063" s="167" t="str">
        <f>IF('Lineær programmering opg 4'!$D$8=0,"-",'Lineær programmering opg 4'!$G$8)</f>
        <v>-</v>
      </c>
      <c r="J9063" s="295">
        <f>A9063*'Lineær programmering opg 4'!$C$11+Datatabel!C9063*'Lineær programmering opg 4'!$D$11</f>
        <v>44717.999999999716</v>
      </c>
      <c r="K9063" s="9">
        <f t="shared" si="707"/>
        <v>0</v>
      </c>
      <c r="L9063" s="9">
        <f t="shared" si="708"/>
        <v>0</v>
      </c>
    </row>
    <row r="9064" spans="1:12" ht="15" x14ac:dyDescent="0.25">
      <c r="A9064" s="167">
        <f t="shared" si="706"/>
        <v>22.536000000022913</v>
      </c>
      <c r="B9064" s="325">
        <f t="shared" si="709"/>
        <v>9.3900000000095477E-2</v>
      </c>
      <c r="C9064" s="167">
        <f t="shared" si="705"/>
        <v>283.09799999998285</v>
      </c>
      <c r="D9064" s="167">
        <f>IF('Lineær programmering opg 4'!$M$4=0,"-",(-A9064+'Lineær programmering opg 4'!$M$4)/'Lineær programmering opg 4'!$K$4*-1)</f>
        <v>434.92799999995418</v>
      </c>
      <c r="E9064" s="167">
        <f>IF('Lineær programmering opg 4'!$M$5=0,"-",(-A9064+'Lineær programmering opg 4'!$M$5)/'Lineær programmering opg 4'!$K$5*-1)</f>
        <v>283.09799999998285</v>
      </c>
      <c r="F9064" s="167" t="str">
        <f>IF('Lineær programmering opg 4'!$E$6=0,"-",(-A9064+'Lineær programmering opg 4'!$M$6)/'Lineær programmering opg 4'!$K$6*-1)</f>
        <v>-</v>
      </c>
      <c r="G9064" s="167" t="str">
        <f>IF('Lineær programmering opg 4'!$D$7=0,"-",((-A9064+'Lineær programmering opg 4'!$M$7)/'Lineær programmering opg 4'!$K$7)*-1)</f>
        <v>-</v>
      </c>
      <c r="H9064" s="167" t="str">
        <f>IF('Lineær programmering opg 4'!$C$8=0,"-",((-A9064+'Lineær programmering opg 4'!$M$8)/'Lineær programmering opg 4'!$K$8)*-1)</f>
        <v>-</v>
      </c>
      <c r="I9064" s="167" t="str">
        <f>IF('Lineær programmering opg 4'!$D$8=0,"-",'Lineær programmering opg 4'!$G$8)</f>
        <v>-</v>
      </c>
      <c r="J9064" s="295">
        <f>A9064*'Lineær programmering opg 4'!$C$11+Datatabel!C9064*'Lineær programmering opg 4'!$D$11</f>
        <v>44718.299999999719</v>
      </c>
      <c r="K9064" s="9">
        <f t="shared" si="707"/>
        <v>0</v>
      </c>
      <c r="L9064" s="9">
        <f t="shared" si="708"/>
        <v>0</v>
      </c>
    </row>
    <row r="9065" spans="1:12" ht="15" x14ac:dyDescent="0.25">
      <c r="A9065" s="167">
        <f t="shared" si="706"/>
        <v>22.512000000022915</v>
      </c>
      <c r="B9065" s="325">
        <f t="shared" si="709"/>
        <v>9.3800000000095474E-2</v>
      </c>
      <c r="C9065" s="167">
        <f t="shared" si="705"/>
        <v>283.11599999998282</v>
      </c>
      <c r="D9065" s="167">
        <f>IF('Lineær programmering opg 4'!$M$4=0,"-",(-A9065+'Lineær programmering opg 4'!$M$4)/'Lineær programmering opg 4'!$K$4*-1)</f>
        <v>434.97599999995418</v>
      </c>
      <c r="E9065" s="167">
        <f>IF('Lineær programmering opg 4'!$M$5=0,"-",(-A9065+'Lineær programmering opg 4'!$M$5)/'Lineær programmering opg 4'!$K$5*-1)</f>
        <v>283.11599999998282</v>
      </c>
      <c r="F9065" s="167" t="str">
        <f>IF('Lineær programmering opg 4'!$E$6=0,"-",(-A9065+'Lineær programmering opg 4'!$M$6)/'Lineær programmering opg 4'!$K$6*-1)</f>
        <v>-</v>
      </c>
      <c r="G9065" s="167" t="str">
        <f>IF('Lineær programmering opg 4'!$D$7=0,"-",((-A9065+'Lineær programmering opg 4'!$M$7)/'Lineær programmering opg 4'!$K$7)*-1)</f>
        <v>-</v>
      </c>
      <c r="H9065" s="167" t="str">
        <f>IF('Lineær programmering opg 4'!$C$8=0,"-",((-A9065+'Lineær programmering opg 4'!$M$8)/'Lineær programmering opg 4'!$K$8)*-1)</f>
        <v>-</v>
      </c>
      <c r="I9065" s="167" t="str">
        <f>IF('Lineær programmering opg 4'!$D$8=0,"-",'Lineær programmering opg 4'!$G$8)</f>
        <v>-</v>
      </c>
      <c r="J9065" s="295">
        <f>A9065*'Lineær programmering opg 4'!$C$11+Datatabel!C9065*'Lineær programmering opg 4'!$D$11</f>
        <v>44718.599999999715</v>
      </c>
      <c r="K9065" s="9">
        <f t="shared" si="707"/>
        <v>0</v>
      </c>
      <c r="L9065" s="9">
        <f t="shared" si="708"/>
        <v>0</v>
      </c>
    </row>
    <row r="9066" spans="1:12" ht="15" x14ac:dyDescent="0.25">
      <c r="A9066" s="167">
        <f t="shared" si="706"/>
        <v>22.488000000022915</v>
      </c>
      <c r="B9066" s="325">
        <f t="shared" si="709"/>
        <v>9.3700000000095471E-2</v>
      </c>
      <c r="C9066" s="167">
        <f t="shared" si="705"/>
        <v>283.13399999998285</v>
      </c>
      <c r="D9066" s="167">
        <f>IF('Lineær programmering opg 4'!$M$4=0,"-",(-A9066+'Lineær programmering opg 4'!$M$4)/'Lineær programmering opg 4'!$K$4*-1)</f>
        <v>435.02399999995419</v>
      </c>
      <c r="E9066" s="167">
        <f>IF('Lineær programmering opg 4'!$M$5=0,"-",(-A9066+'Lineær programmering opg 4'!$M$5)/'Lineær programmering opg 4'!$K$5*-1)</f>
        <v>283.13399999998285</v>
      </c>
      <c r="F9066" s="167" t="str">
        <f>IF('Lineær programmering opg 4'!$E$6=0,"-",(-A9066+'Lineær programmering opg 4'!$M$6)/'Lineær programmering opg 4'!$K$6*-1)</f>
        <v>-</v>
      </c>
      <c r="G9066" s="167" t="str">
        <f>IF('Lineær programmering opg 4'!$D$7=0,"-",((-A9066+'Lineær programmering opg 4'!$M$7)/'Lineær programmering opg 4'!$K$7)*-1)</f>
        <v>-</v>
      </c>
      <c r="H9066" s="167" t="str">
        <f>IF('Lineær programmering opg 4'!$C$8=0,"-",((-A9066+'Lineær programmering opg 4'!$M$8)/'Lineær programmering opg 4'!$K$8)*-1)</f>
        <v>-</v>
      </c>
      <c r="I9066" s="167" t="str">
        <f>IF('Lineær programmering opg 4'!$D$8=0,"-",'Lineær programmering opg 4'!$G$8)</f>
        <v>-</v>
      </c>
      <c r="J9066" s="295">
        <f>A9066*'Lineær programmering opg 4'!$C$11+Datatabel!C9066*'Lineær programmering opg 4'!$D$11</f>
        <v>44718.899999999725</v>
      </c>
      <c r="K9066" s="9">
        <f t="shared" si="707"/>
        <v>0</v>
      </c>
      <c r="L9066" s="9">
        <f t="shared" si="708"/>
        <v>0</v>
      </c>
    </row>
    <row r="9067" spans="1:12" ht="15" x14ac:dyDescent="0.25">
      <c r="A9067" s="167">
        <f t="shared" si="706"/>
        <v>22.464000000022914</v>
      </c>
      <c r="B9067" s="325">
        <f t="shared" si="709"/>
        <v>9.3600000000095468E-2</v>
      </c>
      <c r="C9067" s="167">
        <f t="shared" si="705"/>
        <v>283.15199999998282</v>
      </c>
      <c r="D9067" s="167">
        <f>IF('Lineær programmering opg 4'!$M$4=0,"-",(-A9067+'Lineær programmering opg 4'!$M$4)/'Lineær programmering opg 4'!$K$4*-1)</f>
        <v>435.07199999995419</v>
      </c>
      <c r="E9067" s="167">
        <f>IF('Lineær programmering opg 4'!$M$5=0,"-",(-A9067+'Lineær programmering opg 4'!$M$5)/'Lineær programmering opg 4'!$K$5*-1)</f>
        <v>283.15199999998282</v>
      </c>
      <c r="F9067" s="167" t="str">
        <f>IF('Lineær programmering opg 4'!$E$6=0,"-",(-A9067+'Lineær programmering opg 4'!$M$6)/'Lineær programmering opg 4'!$K$6*-1)</f>
        <v>-</v>
      </c>
      <c r="G9067" s="167" t="str">
        <f>IF('Lineær programmering opg 4'!$D$7=0,"-",((-A9067+'Lineær programmering opg 4'!$M$7)/'Lineær programmering opg 4'!$K$7)*-1)</f>
        <v>-</v>
      </c>
      <c r="H9067" s="167" t="str">
        <f>IF('Lineær programmering opg 4'!$C$8=0,"-",((-A9067+'Lineær programmering opg 4'!$M$8)/'Lineær programmering opg 4'!$K$8)*-1)</f>
        <v>-</v>
      </c>
      <c r="I9067" s="167" t="str">
        <f>IF('Lineær programmering opg 4'!$D$8=0,"-",'Lineær programmering opg 4'!$G$8)</f>
        <v>-</v>
      </c>
      <c r="J9067" s="295">
        <f>A9067*'Lineær programmering opg 4'!$C$11+Datatabel!C9067*'Lineær programmering opg 4'!$D$11</f>
        <v>44719.199999999713</v>
      </c>
      <c r="K9067" s="9">
        <f t="shared" si="707"/>
        <v>0</v>
      </c>
      <c r="L9067" s="9">
        <f t="shared" si="708"/>
        <v>0</v>
      </c>
    </row>
    <row r="9068" spans="1:12" ht="15" x14ac:dyDescent="0.25">
      <c r="A9068" s="167">
        <f t="shared" si="706"/>
        <v>22.440000000022913</v>
      </c>
      <c r="B9068" s="325">
        <f t="shared" si="709"/>
        <v>9.3500000000095465E-2</v>
      </c>
      <c r="C9068" s="167">
        <f t="shared" si="705"/>
        <v>283.16999999998285</v>
      </c>
      <c r="D9068" s="167">
        <f>IF('Lineær programmering opg 4'!$M$4=0,"-",(-A9068+'Lineær programmering opg 4'!$M$4)/'Lineær programmering opg 4'!$K$4*-1)</f>
        <v>435.11999999995419</v>
      </c>
      <c r="E9068" s="167">
        <f>IF('Lineær programmering opg 4'!$M$5=0,"-",(-A9068+'Lineær programmering opg 4'!$M$5)/'Lineær programmering opg 4'!$K$5*-1)</f>
        <v>283.16999999998285</v>
      </c>
      <c r="F9068" s="167" t="str">
        <f>IF('Lineær programmering opg 4'!$E$6=0,"-",(-A9068+'Lineær programmering opg 4'!$M$6)/'Lineær programmering opg 4'!$K$6*-1)</f>
        <v>-</v>
      </c>
      <c r="G9068" s="167" t="str">
        <f>IF('Lineær programmering opg 4'!$D$7=0,"-",((-A9068+'Lineær programmering opg 4'!$M$7)/'Lineær programmering opg 4'!$K$7)*-1)</f>
        <v>-</v>
      </c>
      <c r="H9068" s="167" t="str">
        <f>IF('Lineær programmering opg 4'!$C$8=0,"-",((-A9068+'Lineær programmering opg 4'!$M$8)/'Lineær programmering opg 4'!$K$8)*-1)</f>
        <v>-</v>
      </c>
      <c r="I9068" s="167" t="str">
        <f>IF('Lineær programmering opg 4'!$D$8=0,"-",'Lineær programmering opg 4'!$G$8)</f>
        <v>-</v>
      </c>
      <c r="J9068" s="295">
        <f>A9068*'Lineær programmering opg 4'!$C$11+Datatabel!C9068*'Lineær programmering opg 4'!$D$11</f>
        <v>44719.499999999716</v>
      </c>
      <c r="K9068" s="9">
        <f t="shared" si="707"/>
        <v>0</v>
      </c>
      <c r="L9068" s="9">
        <f t="shared" si="708"/>
        <v>0</v>
      </c>
    </row>
    <row r="9069" spans="1:12" ht="15" x14ac:dyDescent="0.25">
      <c r="A9069" s="167">
        <f t="shared" si="706"/>
        <v>22.416000000022912</v>
      </c>
      <c r="B9069" s="325">
        <f t="shared" si="709"/>
        <v>9.3400000000095462E-2</v>
      </c>
      <c r="C9069" s="167">
        <f t="shared" si="705"/>
        <v>283.18799999998282</v>
      </c>
      <c r="D9069" s="167">
        <f>IF('Lineær programmering opg 4'!$M$4=0,"-",(-A9069+'Lineær programmering opg 4'!$M$4)/'Lineær programmering opg 4'!$K$4*-1)</f>
        <v>435.16799999995419</v>
      </c>
      <c r="E9069" s="167">
        <f>IF('Lineær programmering opg 4'!$M$5=0,"-",(-A9069+'Lineær programmering opg 4'!$M$5)/'Lineær programmering opg 4'!$K$5*-1)</f>
        <v>283.18799999998282</v>
      </c>
      <c r="F9069" s="167" t="str">
        <f>IF('Lineær programmering opg 4'!$E$6=0,"-",(-A9069+'Lineær programmering opg 4'!$M$6)/'Lineær programmering opg 4'!$K$6*-1)</f>
        <v>-</v>
      </c>
      <c r="G9069" s="167" t="str">
        <f>IF('Lineær programmering opg 4'!$D$7=0,"-",((-A9069+'Lineær programmering opg 4'!$M$7)/'Lineær programmering opg 4'!$K$7)*-1)</f>
        <v>-</v>
      </c>
      <c r="H9069" s="167" t="str">
        <f>IF('Lineær programmering opg 4'!$C$8=0,"-",((-A9069+'Lineær programmering opg 4'!$M$8)/'Lineær programmering opg 4'!$K$8)*-1)</f>
        <v>-</v>
      </c>
      <c r="I9069" s="167" t="str">
        <f>IF('Lineær programmering opg 4'!$D$8=0,"-",'Lineær programmering opg 4'!$G$8)</f>
        <v>-</v>
      </c>
      <c r="J9069" s="295">
        <f>A9069*'Lineær programmering opg 4'!$C$11+Datatabel!C9069*'Lineær programmering opg 4'!$D$11</f>
        <v>44719.799999999712</v>
      </c>
      <c r="K9069" s="9">
        <f t="shared" si="707"/>
        <v>0</v>
      </c>
      <c r="L9069" s="9">
        <f t="shared" si="708"/>
        <v>0</v>
      </c>
    </row>
    <row r="9070" spans="1:12" ht="15" x14ac:dyDescent="0.25">
      <c r="A9070" s="167">
        <f t="shared" si="706"/>
        <v>22.392000000022911</v>
      </c>
      <c r="B9070" s="325">
        <f t="shared" si="709"/>
        <v>9.3300000000095459E-2</v>
      </c>
      <c r="C9070" s="167">
        <f t="shared" si="705"/>
        <v>283.20599999998285</v>
      </c>
      <c r="D9070" s="167">
        <f>IF('Lineær programmering opg 4'!$M$4=0,"-",(-A9070+'Lineær programmering opg 4'!$M$4)/'Lineær programmering opg 4'!$K$4*-1)</f>
        <v>435.21599999995419</v>
      </c>
      <c r="E9070" s="167">
        <f>IF('Lineær programmering opg 4'!$M$5=0,"-",(-A9070+'Lineær programmering opg 4'!$M$5)/'Lineær programmering opg 4'!$K$5*-1)</f>
        <v>283.20599999998285</v>
      </c>
      <c r="F9070" s="167" t="str">
        <f>IF('Lineær programmering opg 4'!$E$6=0,"-",(-A9070+'Lineær programmering opg 4'!$M$6)/'Lineær programmering opg 4'!$K$6*-1)</f>
        <v>-</v>
      </c>
      <c r="G9070" s="167" t="str">
        <f>IF('Lineær programmering opg 4'!$D$7=0,"-",((-A9070+'Lineær programmering opg 4'!$M$7)/'Lineær programmering opg 4'!$K$7)*-1)</f>
        <v>-</v>
      </c>
      <c r="H9070" s="167" t="str">
        <f>IF('Lineær programmering opg 4'!$C$8=0,"-",((-A9070+'Lineær programmering opg 4'!$M$8)/'Lineær programmering opg 4'!$K$8)*-1)</f>
        <v>-</v>
      </c>
      <c r="I9070" s="167" t="str">
        <f>IF('Lineær programmering opg 4'!$D$8=0,"-",'Lineær programmering opg 4'!$G$8)</f>
        <v>-</v>
      </c>
      <c r="J9070" s="295">
        <f>A9070*'Lineær programmering opg 4'!$C$11+Datatabel!C9070*'Lineær programmering opg 4'!$D$11</f>
        <v>44720.099999999715</v>
      </c>
      <c r="K9070" s="9">
        <f t="shared" si="707"/>
        <v>0</v>
      </c>
      <c r="L9070" s="9">
        <f t="shared" si="708"/>
        <v>0</v>
      </c>
    </row>
    <row r="9071" spans="1:12" ht="15" x14ac:dyDescent="0.25">
      <c r="A9071" s="167">
        <f t="shared" si="706"/>
        <v>22.36800000002291</v>
      </c>
      <c r="B9071" s="325">
        <f t="shared" si="709"/>
        <v>9.3200000000095456E-2</v>
      </c>
      <c r="C9071" s="167">
        <f t="shared" si="705"/>
        <v>283.22399999998282</v>
      </c>
      <c r="D9071" s="167">
        <f>IF('Lineær programmering opg 4'!$M$4=0,"-",(-A9071+'Lineær programmering opg 4'!$M$4)/'Lineær programmering opg 4'!$K$4*-1)</f>
        <v>435.26399999995419</v>
      </c>
      <c r="E9071" s="167">
        <f>IF('Lineær programmering opg 4'!$M$5=0,"-",(-A9071+'Lineær programmering opg 4'!$M$5)/'Lineær programmering opg 4'!$K$5*-1)</f>
        <v>283.22399999998282</v>
      </c>
      <c r="F9071" s="167" t="str">
        <f>IF('Lineær programmering opg 4'!$E$6=0,"-",(-A9071+'Lineær programmering opg 4'!$M$6)/'Lineær programmering opg 4'!$K$6*-1)</f>
        <v>-</v>
      </c>
      <c r="G9071" s="167" t="str">
        <f>IF('Lineær programmering opg 4'!$D$7=0,"-",((-A9071+'Lineær programmering opg 4'!$M$7)/'Lineær programmering opg 4'!$K$7)*-1)</f>
        <v>-</v>
      </c>
      <c r="H9071" s="167" t="str">
        <f>IF('Lineær programmering opg 4'!$C$8=0,"-",((-A9071+'Lineær programmering opg 4'!$M$8)/'Lineær programmering opg 4'!$K$8)*-1)</f>
        <v>-</v>
      </c>
      <c r="I9071" s="167" t="str">
        <f>IF('Lineær programmering opg 4'!$D$8=0,"-",'Lineær programmering opg 4'!$G$8)</f>
        <v>-</v>
      </c>
      <c r="J9071" s="295">
        <f>A9071*'Lineær programmering opg 4'!$C$11+Datatabel!C9071*'Lineær programmering opg 4'!$D$11</f>
        <v>44720.399999999718</v>
      </c>
      <c r="K9071" s="9">
        <f t="shared" si="707"/>
        <v>0</v>
      </c>
      <c r="L9071" s="9">
        <f t="shared" si="708"/>
        <v>0</v>
      </c>
    </row>
    <row r="9072" spans="1:12" ht="15" x14ac:dyDescent="0.25">
      <c r="A9072" s="167">
        <f t="shared" si="706"/>
        <v>22.344000000022909</v>
      </c>
      <c r="B9072" s="325">
        <f t="shared" si="709"/>
        <v>9.3100000000095454E-2</v>
      </c>
      <c r="C9072" s="167">
        <f t="shared" si="705"/>
        <v>283.24199999998285</v>
      </c>
      <c r="D9072" s="167">
        <f>IF('Lineær programmering opg 4'!$M$4=0,"-",(-A9072+'Lineær programmering opg 4'!$M$4)/'Lineær programmering opg 4'!$K$4*-1)</f>
        <v>435.3119999999542</v>
      </c>
      <c r="E9072" s="167">
        <f>IF('Lineær programmering opg 4'!$M$5=0,"-",(-A9072+'Lineær programmering opg 4'!$M$5)/'Lineær programmering opg 4'!$K$5*-1)</f>
        <v>283.24199999998285</v>
      </c>
      <c r="F9072" s="167" t="str">
        <f>IF('Lineær programmering opg 4'!$E$6=0,"-",(-A9072+'Lineær programmering opg 4'!$M$6)/'Lineær programmering opg 4'!$K$6*-1)</f>
        <v>-</v>
      </c>
      <c r="G9072" s="167" t="str">
        <f>IF('Lineær programmering opg 4'!$D$7=0,"-",((-A9072+'Lineær programmering opg 4'!$M$7)/'Lineær programmering opg 4'!$K$7)*-1)</f>
        <v>-</v>
      </c>
      <c r="H9072" s="167" t="str">
        <f>IF('Lineær programmering opg 4'!$C$8=0,"-",((-A9072+'Lineær programmering opg 4'!$M$8)/'Lineær programmering opg 4'!$K$8)*-1)</f>
        <v>-</v>
      </c>
      <c r="I9072" s="167" t="str">
        <f>IF('Lineær programmering opg 4'!$D$8=0,"-",'Lineær programmering opg 4'!$G$8)</f>
        <v>-</v>
      </c>
      <c r="J9072" s="295">
        <f>A9072*'Lineær programmering opg 4'!$C$11+Datatabel!C9072*'Lineær programmering opg 4'!$D$11</f>
        <v>44720.699999999721</v>
      </c>
      <c r="K9072" s="9">
        <f t="shared" si="707"/>
        <v>0</v>
      </c>
      <c r="L9072" s="9">
        <f t="shared" si="708"/>
        <v>0</v>
      </c>
    </row>
    <row r="9073" spans="1:12" ht="15" x14ac:dyDescent="0.25">
      <c r="A9073" s="167">
        <f t="shared" si="706"/>
        <v>22.320000000022908</v>
      </c>
      <c r="B9073" s="325">
        <f t="shared" si="709"/>
        <v>9.3000000000095451E-2</v>
      </c>
      <c r="C9073" s="167">
        <f t="shared" si="705"/>
        <v>283.25999999998282</v>
      </c>
      <c r="D9073" s="167">
        <f>IF('Lineær programmering opg 4'!$M$4=0,"-",(-A9073+'Lineær programmering opg 4'!$M$4)/'Lineær programmering opg 4'!$K$4*-1)</f>
        <v>435.3599999999542</v>
      </c>
      <c r="E9073" s="167">
        <f>IF('Lineær programmering opg 4'!$M$5=0,"-",(-A9073+'Lineær programmering opg 4'!$M$5)/'Lineær programmering opg 4'!$K$5*-1)</f>
        <v>283.25999999998282</v>
      </c>
      <c r="F9073" s="167" t="str">
        <f>IF('Lineær programmering opg 4'!$E$6=0,"-",(-A9073+'Lineær programmering opg 4'!$M$6)/'Lineær programmering opg 4'!$K$6*-1)</f>
        <v>-</v>
      </c>
      <c r="G9073" s="167" t="str">
        <f>IF('Lineær programmering opg 4'!$D$7=0,"-",((-A9073+'Lineær programmering opg 4'!$M$7)/'Lineær programmering opg 4'!$K$7)*-1)</f>
        <v>-</v>
      </c>
      <c r="H9073" s="167" t="str">
        <f>IF('Lineær programmering opg 4'!$C$8=0,"-",((-A9073+'Lineær programmering opg 4'!$M$8)/'Lineær programmering opg 4'!$K$8)*-1)</f>
        <v>-</v>
      </c>
      <c r="I9073" s="167" t="str">
        <f>IF('Lineær programmering opg 4'!$D$8=0,"-",'Lineær programmering opg 4'!$G$8)</f>
        <v>-</v>
      </c>
      <c r="J9073" s="295">
        <f>A9073*'Lineær programmering opg 4'!$C$11+Datatabel!C9073*'Lineær programmering opg 4'!$D$11</f>
        <v>44720.999999999716</v>
      </c>
      <c r="K9073" s="9">
        <f t="shared" si="707"/>
        <v>0</v>
      </c>
      <c r="L9073" s="9">
        <f t="shared" si="708"/>
        <v>0</v>
      </c>
    </row>
    <row r="9074" spans="1:12" ht="15" x14ac:dyDescent="0.25">
      <c r="A9074" s="167">
        <f t="shared" si="706"/>
        <v>22.296000000022907</v>
      </c>
      <c r="B9074" s="325">
        <f t="shared" si="709"/>
        <v>9.2900000000095448E-2</v>
      </c>
      <c r="C9074" s="167">
        <f t="shared" si="705"/>
        <v>283.27799999998285</v>
      </c>
      <c r="D9074" s="167">
        <f>IF('Lineær programmering opg 4'!$M$4=0,"-",(-A9074+'Lineær programmering opg 4'!$M$4)/'Lineær programmering opg 4'!$K$4*-1)</f>
        <v>435.4079999999542</v>
      </c>
      <c r="E9074" s="167">
        <f>IF('Lineær programmering opg 4'!$M$5=0,"-",(-A9074+'Lineær programmering opg 4'!$M$5)/'Lineær programmering opg 4'!$K$5*-1)</f>
        <v>283.27799999998285</v>
      </c>
      <c r="F9074" s="167" t="str">
        <f>IF('Lineær programmering opg 4'!$E$6=0,"-",(-A9074+'Lineær programmering opg 4'!$M$6)/'Lineær programmering opg 4'!$K$6*-1)</f>
        <v>-</v>
      </c>
      <c r="G9074" s="167" t="str">
        <f>IF('Lineær programmering opg 4'!$D$7=0,"-",((-A9074+'Lineær programmering opg 4'!$M$7)/'Lineær programmering opg 4'!$K$7)*-1)</f>
        <v>-</v>
      </c>
      <c r="H9074" s="167" t="str">
        <f>IF('Lineær programmering opg 4'!$C$8=0,"-",((-A9074+'Lineær programmering opg 4'!$M$8)/'Lineær programmering opg 4'!$K$8)*-1)</f>
        <v>-</v>
      </c>
      <c r="I9074" s="167" t="str">
        <f>IF('Lineær programmering opg 4'!$D$8=0,"-",'Lineær programmering opg 4'!$G$8)</f>
        <v>-</v>
      </c>
      <c r="J9074" s="295">
        <f>A9074*'Lineær programmering opg 4'!$C$11+Datatabel!C9074*'Lineær programmering opg 4'!$D$11</f>
        <v>44721.299999999719</v>
      </c>
      <c r="K9074" s="9">
        <f t="shared" si="707"/>
        <v>0</v>
      </c>
      <c r="L9074" s="9">
        <f t="shared" si="708"/>
        <v>0</v>
      </c>
    </row>
    <row r="9075" spans="1:12" ht="15" x14ac:dyDescent="0.25">
      <c r="A9075" s="167">
        <f t="shared" si="706"/>
        <v>22.272000000022906</v>
      </c>
      <c r="B9075" s="325">
        <f t="shared" si="709"/>
        <v>9.2800000000095445E-2</v>
      </c>
      <c r="C9075" s="167">
        <f t="shared" si="705"/>
        <v>283.29599999998283</v>
      </c>
      <c r="D9075" s="167">
        <f>IF('Lineær programmering opg 4'!$M$4=0,"-",(-A9075+'Lineær programmering opg 4'!$M$4)/'Lineær programmering opg 4'!$K$4*-1)</f>
        <v>435.4559999999542</v>
      </c>
      <c r="E9075" s="167">
        <f>IF('Lineær programmering opg 4'!$M$5=0,"-",(-A9075+'Lineær programmering opg 4'!$M$5)/'Lineær programmering opg 4'!$K$5*-1)</f>
        <v>283.29599999998283</v>
      </c>
      <c r="F9075" s="167" t="str">
        <f>IF('Lineær programmering opg 4'!$E$6=0,"-",(-A9075+'Lineær programmering opg 4'!$M$6)/'Lineær programmering opg 4'!$K$6*-1)</f>
        <v>-</v>
      </c>
      <c r="G9075" s="167" t="str">
        <f>IF('Lineær programmering opg 4'!$D$7=0,"-",((-A9075+'Lineær programmering opg 4'!$M$7)/'Lineær programmering opg 4'!$K$7)*-1)</f>
        <v>-</v>
      </c>
      <c r="H9075" s="167" t="str">
        <f>IF('Lineær programmering opg 4'!$C$8=0,"-",((-A9075+'Lineær programmering opg 4'!$M$8)/'Lineær programmering opg 4'!$K$8)*-1)</f>
        <v>-</v>
      </c>
      <c r="I9075" s="167" t="str">
        <f>IF('Lineær programmering opg 4'!$D$8=0,"-",'Lineær programmering opg 4'!$G$8)</f>
        <v>-</v>
      </c>
      <c r="J9075" s="295">
        <f>A9075*'Lineær programmering opg 4'!$C$11+Datatabel!C9075*'Lineær programmering opg 4'!$D$11</f>
        <v>44721.599999999715</v>
      </c>
      <c r="K9075" s="9">
        <f t="shared" si="707"/>
        <v>0</v>
      </c>
      <c r="L9075" s="9">
        <f t="shared" si="708"/>
        <v>0</v>
      </c>
    </row>
    <row r="9076" spans="1:12" ht="15" x14ac:dyDescent="0.25">
      <c r="A9076" s="167">
        <f t="shared" si="706"/>
        <v>22.248000000022905</v>
      </c>
      <c r="B9076" s="325">
        <f t="shared" si="709"/>
        <v>9.2700000000095442E-2</v>
      </c>
      <c r="C9076" s="167">
        <f t="shared" si="705"/>
        <v>283.31399999998285</v>
      </c>
      <c r="D9076" s="167">
        <f>IF('Lineær programmering opg 4'!$M$4=0,"-",(-A9076+'Lineær programmering opg 4'!$M$4)/'Lineær programmering opg 4'!$K$4*-1)</f>
        <v>435.5039999999542</v>
      </c>
      <c r="E9076" s="167">
        <f>IF('Lineær programmering opg 4'!$M$5=0,"-",(-A9076+'Lineær programmering opg 4'!$M$5)/'Lineær programmering opg 4'!$K$5*-1)</f>
        <v>283.31399999998285</v>
      </c>
      <c r="F9076" s="167" t="str">
        <f>IF('Lineær programmering opg 4'!$E$6=0,"-",(-A9076+'Lineær programmering opg 4'!$M$6)/'Lineær programmering opg 4'!$K$6*-1)</f>
        <v>-</v>
      </c>
      <c r="G9076" s="167" t="str">
        <f>IF('Lineær programmering opg 4'!$D$7=0,"-",((-A9076+'Lineær programmering opg 4'!$M$7)/'Lineær programmering opg 4'!$K$7)*-1)</f>
        <v>-</v>
      </c>
      <c r="H9076" s="167" t="str">
        <f>IF('Lineær programmering opg 4'!$C$8=0,"-",((-A9076+'Lineær programmering opg 4'!$M$8)/'Lineær programmering opg 4'!$K$8)*-1)</f>
        <v>-</v>
      </c>
      <c r="I9076" s="167" t="str">
        <f>IF('Lineær programmering opg 4'!$D$8=0,"-",'Lineær programmering opg 4'!$G$8)</f>
        <v>-</v>
      </c>
      <c r="J9076" s="295">
        <f>A9076*'Lineær programmering opg 4'!$C$11+Datatabel!C9076*'Lineær programmering opg 4'!$D$11</f>
        <v>44721.899999999718</v>
      </c>
      <c r="K9076" s="9">
        <f t="shared" si="707"/>
        <v>0</v>
      </c>
      <c r="L9076" s="9">
        <f t="shared" si="708"/>
        <v>0</v>
      </c>
    </row>
    <row r="9077" spans="1:12" ht="15" x14ac:dyDescent="0.25">
      <c r="A9077" s="167">
        <f t="shared" si="706"/>
        <v>22.224000000022905</v>
      </c>
      <c r="B9077" s="325">
        <f t="shared" si="709"/>
        <v>9.2600000000095439E-2</v>
      </c>
      <c r="C9077" s="167">
        <f t="shared" si="705"/>
        <v>283.33199999998283</v>
      </c>
      <c r="D9077" s="167">
        <f>IF('Lineær programmering opg 4'!$M$4=0,"-",(-A9077+'Lineær programmering opg 4'!$M$4)/'Lineær programmering opg 4'!$K$4*-1)</f>
        <v>435.55199999995421</v>
      </c>
      <c r="E9077" s="167">
        <f>IF('Lineær programmering opg 4'!$M$5=0,"-",(-A9077+'Lineær programmering opg 4'!$M$5)/'Lineær programmering opg 4'!$K$5*-1)</f>
        <v>283.33199999998283</v>
      </c>
      <c r="F9077" s="167" t="str">
        <f>IF('Lineær programmering opg 4'!$E$6=0,"-",(-A9077+'Lineær programmering opg 4'!$M$6)/'Lineær programmering opg 4'!$K$6*-1)</f>
        <v>-</v>
      </c>
      <c r="G9077" s="167" t="str">
        <f>IF('Lineær programmering opg 4'!$D$7=0,"-",((-A9077+'Lineær programmering opg 4'!$M$7)/'Lineær programmering opg 4'!$K$7)*-1)</f>
        <v>-</v>
      </c>
      <c r="H9077" s="167" t="str">
        <f>IF('Lineær programmering opg 4'!$C$8=0,"-",((-A9077+'Lineær programmering opg 4'!$M$8)/'Lineær programmering opg 4'!$K$8)*-1)</f>
        <v>-</v>
      </c>
      <c r="I9077" s="167" t="str">
        <f>IF('Lineær programmering opg 4'!$D$8=0,"-",'Lineær programmering opg 4'!$G$8)</f>
        <v>-</v>
      </c>
      <c r="J9077" s="295">
        <f>A9077*'Lineær programmering opg 4'!$C$11+Datatabel!C9077*'Lineær programmering opg 4'!$D$11</f>
        <v>44722.199999999721</v>
      </c>
      <c r="K9077" s="9">
        <f t="shared" si="707"/>
        <v>0</v>
      </c>
      <c r="L9077" s="9">
        <f t="shared" si="708"/>
        <v>0</v>
      </c>
    </row>
    <row r="9078" spans="1:12" ht="15" x14ac:dyDescent="0.25">
      <c r="A9078" s="167">
        <f t="shared" si="706"/>
        <v>22.200000000022904</v>
      </c>
      <c r="B9078" s="325">
        <f t="shared" si="709"/>
        <v>9.2500000000095436E-2</v>
      </c>
      <c r="C9078" s="167">
        <f t="shared" si="705"/>
        <v>283.34999999998286</v>
      </c>
      <c r="D9078" s="167">
        <f>IF('Lineær programmering opg 4'!$M$4=0,"-",(-A9078+'Lineær programmering opg 4'!$M$4)/'Lineær programmering opg 4'!$K$4*-1)</f>
        <v>435.59999999995421</v>
      </c>
      <c r="E9078" s="167">
        <f>IF('Lineær programmering opg 4'!$M$5=0,"-",(-A9078+'Lineær programmering opg 4'!$M$5)/'Lineær programmering opg 4'!$K$5*-1)</f>
        <v>283.34999999998286</v>
      </c>
      <c r="F9078" s="167" t="str">
        <f>IF('Lineær programmering opg 4'!$E$6=0,"-",(-A9078+'Lineær programmering opg 4'!$M$6)/'Lineær programmering opg 4'!$K$6*-1)</f>
        <v>-</v>
      </c>
      <c r="G9078" s="167" t="str">
        <f>IF('Lineær programmering opg 4'!$D$7=0,"-",((-A9078+'Lineær programmering opg 4'!$M$7)/'Lineær programmering opg 4'!$K$7)*-1)</f>
        <v>-</v>
      </c>
      <c r="H9078" s="167" t="str">
        <f>IF('Lineær programmering opg 4'!$C$8=0,"-",((-A9078+'Lineær programmering opg 4'!$M$8)/'Lineær programmering opg 4'!$K$8)*-1)</f>
        <v>-</v>
      </c>
      <c r="I9078" s="167" t="str">
        <f>IF('Lineær programmering opg 4'!$D$8=0,"-",'Lineær programmering opg 4'!$G$8)</f>
        <v>-</v>
      </c>
      <c r="J9078" s="295">
        <f>A9078*'Lineær programmering opg 4'!$C$11+Datatabel!C9078*'Lineær programmering opg 4'!$D$11</f>
        <v>44722.499999999724</v>
      </c>
      <c r="K9078" s="9">
        <f t="shared" si="707"/>
        <v>0</v>
      </c>
      <c r="L9078" s="9">
        <f t="shared" si="708"/>
        <v>0</v>
      </c>
    </row>
    <row r="9079" spans="1:12" ht="15" x14ac:dyDescent="0.25">
      <c r="A9079" s="167">
        <f t="shared" si="706"/>
        <v>22.176000000022903</v>
      </c>
      <c r="B9079" s="325">
        <f t="shared" si="709"/>
        <v>9.2400000000095434E-2</v>
      </c>
      <c r="C9079" s="167">
        <f t="shared" si="705"/>
        <v>283.36799999998283</v>
      </c>
      <c r="D9079" s="167">
        <f>IF('Lineær programmering opg 4'!$M$4=0,"-",(-A9079+'Lineær programmering opg 4'!$M$4)/'Lineær programmering opg 4'!$K$4*-1)</f>
        <v>435.64799999995421</v>
      </c>
      <c r="E9079" s="167">
        <f>IF('Lineær programmering opg 4'!$M$5=0,"-",(-A9079+'Lineær programmering opg 4'!$M$5)/'Lineær programmering opg 4'!$K$5*-1)</f>
        <v>283.36799999998283</v>
      </c>
      <c r="F9079" s="167" t="str">
        <f>IF('Lineær programmering opg 4'!$E$6=0,"-",(-A9079+'Lineær programmering opg 4'!$M$6)/'Lineær programmering opg 4'!$K$6*-1)</f>
        <v>-</v>
      </c>
      <c r="G9079" s="167" t="str">
        <f>IF('Lineær programmering opg 4'!$D$7=0,"-",((-A9079+'Lineær programmering opg 4'!$M$7)/'Lineær programmering opg 4'!$K$7)*-1)</f>
        <v>-</v>
      </c>
      <c r="H9079" s="167" t="str">
        <f>IF('Lineær programmering opg 4'!$C$8=0,"-",((-A9079+'Lineær programmering opg 4'!$M$8)/'Lineær programmering opg 4'!$K$8)*-1)</f>
        <v>-</v>
      </c>
      <c r="I9079" s="167" t="str">
        <f>IF('Lineær programmering opg 4'!$D$8=0,"-",'Lineær programmering opg 4'!$G$8)</f>
        <v>-</v>
      </c>
      <c r="J9079" s="295">
        <f>A9079*'Lineær programmering opg 4'!$C$11+Datatabel!C9079*'Lineær programmering opg 4'!$D$11</f>
        <v>44722.799999999712</v>
      </c>
      <c r="K9079" s="9">
        <f t="shared" si="707"/>
        <v>0</v>
      </c>
      <c r="L9079" s="9">
        <f t="shared" si="708"/>
        <v>0</v>
      </c>
    </row>
    <row r="9080" spans="1:12" ht="15" x14ac:dyDescent="0.25">
      <c r="A9080" s="167">
        <f t="shared" si="706"/>
        <v>22.152000000022902</v>
      </c>
      <c r="B9080" s="325">
        <f t="shared" si="709"/>
        <v>9.2300000000095431E-2</v>
      </c>
      <c r="C9080" s="167">
        <f t="shared" si="705"/>
        <v>283.38599999998286</v>
      </c>
      <c r="D9080" s="167">
        <f>IF('Lineær programmering opg 4'!$M$4=0,"-",(-A9080+'Lineær programmering opg 4'!$M$4)/'Lineær programmering opg 4'!$K$4*-1)</f>
        <v>435.69599999995421</v>
      </c>
      <c r="E9080" s="167">
        <f>IF('Lineær programmering opg 4'!$M$5=0,"-",(-A9080+'Lineær programmering opg 4'!$M$5)/'Lineær programmering opg 4'!$K$5*-1)</f>
        <v>283.38599999998286</v>
      </c>
      <c r="F9080" s="167" t="str">
        <f>IF('Lineær programmering opg 4'!$E$6=0,"-",(-A9080+'Lineær programmering opg 4'!$M$6)/'Lineær programmering opg 4'!$K$6*-1)</f>
        <v>-</v>
      </c>
      <c r="G9080" s="167" t="str">
        <f>IF('Lineær programmering opg 4'!$D$7=0,"-",((-A9080+'Lineær programmering opg 4'!$M$7)/'Lineær programmering opg 4'!$K$7)*-1)</f>
        <v>-</v>
      </c>
      <c r="H9080" s="167" t="str">
        <f>IF('Lineær programmering opg 4'!$C$8=0,"-",((-A9080+'Lineær programmering opg 4'!$M$8)/'Lineær programmering opg 4'!$K$8)*-1)</f>
        <v>-</v>
      </c>
      <c r="I9080" s="167" t="str">
        <f>IF('Lineær programmering opg 4'!$D$8=0,"-",'Lineær programmering opg 4'!$G$8)</f>
        <v>-</v>
      </c>
      <c r="J9080" s="295">
        <f>A9080*'Lineær programmering opg 4'!$C$11+Datatabel!C9080*'Lineær programmering opg 4'!$D$11</f>
        <v>44723.099999999715</v>
      </c>
      <c r="K9080" s="9">
        <f t="shared" si="707"/>
        <v>0</v>
      </c>
      <c r="L9080" s="9">
        <f t="shared" si="708"/>
        <v>0</v>
      </c>
    </row>
    <row r="9081" spans="1:12" ht="15" x14ac:dyDescent="0.25">
      <c r="A9081" s="167">
        <f t="shared" si="706"/>
        <v>22.128000000022901</v>
      </c>
      <c r="B9081" s="325">
        <f t="shared" si="709"/>
        <v>9.2200000000095428E-2</v>
      </c>
      <c r="C9081" s="167">
        <f t="shared" si="705"/>
        <v>283.40399999998283</v>
      </c>
      <c r="D9081" s="167">
        <f>IF('Lineær programmering opg 4'!$M$4=0,"-",(-A9081+'Lineær programmering opg 4'!$M$4)/'Lineær programmering opg 4'!$K$4*-1)</f>
        <v>435.74399999995421</v>
      </c>
      <c r="E9081" s="167">
        <f>IF('Lineær programmering opg 4'!$M$5=0,"-",(-A9081+'Lineær programmering opg 4'!$M$5)/'Lineær programmering opg 4'!$K$5*-1)</f>
        <v>283.40399999998283</v>
      </c>
      <c r="F9081" s="167" t="str">
        <f>IF('Lineær programmering opg 4'!$E$6=0,"-",(-A9081+'Lineær programmering opg 4'!$M$6)/'Lineær programmering opg 4'!$K$6*-1)</f>
        <v>-</v>
      </c>
      <c r="G9081" s="167" t="str">
        <f>IF('Lineær programmering opg 4'!$D$7=0,"-",((-A9081+'Lineær programmering opg 4'!$M$7)/'Lineær programmering opg 4'!$K$7)*-1)</f>
        <v>-</v>
      </c>
      <c r="H9081" s="167" t="str">
        <f>IF('Lineær programmering opg 4'!$C$8=0,"-",((-A9081+'Lineær programmering opg 4'!$M$8)/'Lineær programmering opg 4'!$K$8)*-1)</f>
        <v>-</v>
      </c>
      <c r="I9081" s="167" t="str">
        <f>IF('Lineær programmering opg 4'!$D$8=0,"-",'Lineær programmering opg 4'!$G$8)</f>
        <v>-</v>
      </c>
      <c r="J9081" s="295">
        <f>A9081*'Lineær programmering opg 4'!$C$11+Datatabel!C9081*'Lineær programmering opg 4'!$D$11</f>
        <v>44723.39999999971</v>
      </c>
      <c r="K9081" s="9">
        <f t="shared" si="707"/>
        <v>0</v>
      </c>
      <c r="L9081" s="9">
        <f t="shared" si="708"/>
        <v>0</v>
      </c>
    </row>
    <row r="9082" spans="1:12" ht="15" x14ac:dyDescent="0.25">
      <c r="A9082" s="167">
        <f t="shared" si="706"/>
        <v>22.104000000022904</v>
      </c>
      <c r="B9082" s="325">
        <f t="shared" si="709"/>
        <v>9.2100000000095425E-2</v>
      </c>
      <c r="C9082" s="167">
        <f t="shared" si="705"/>
        <v>283.42199999998286</v>
      </c>
      <c r="D9082" s="167">
        <f>IF('Lineær programmering opg 4'!$M$4=0,"-",(-A9082+'Lineær programmering opg 4'!$M$4)/'Lineær programmering opg 4'!$K$4*-1)</f>
        <v>435.79199999995421</v>
      </c>
      <c r="E9082" s="167">
        <f>IF('Lineær programmering opg 4'!$M$5=0,"-",(-A9082+'Lineær programmering opg 4'!$M$5)/'Lineær programmering opg 4'!$K$5*-1)</f>
        <v>283.42199999998286</v>
      </c>
      <c r="F9082" s="167" t="str">
        <f>IF('Lineær programmering opg 4'!$E$6=0,"-",(-A9082+'Lineær programmering opg 4'!$M$6)/'Lineær programmering opg 4'!$K$6*-1)</f>
        <v>-</v>
      </c>
      <c r="G9082" s="167" t="str">
        <f>IF('Lineær programmering opg 4'!$D$7=0,"-",((-A9082+'Lineær programmering opg 4'!$M$7)/'Lineær programmering opg 4'!$K$7)*-1)</f>
        <v>-</v>
      </c>
      <c r="H9082" s="167" t="str">
        <f>IF('Lineær programmering opg 4'!$C$8=0,"-",((-A9082+'Lineær programmering opg 4'!$M$8)/'Lineær programmering opg 4'!$K$8)*-1)</f>
        <v>-</v>
      </c>
      <c r="I9082" s="167" t="str">
        <f>IF('Lineær programmering opg 4'!$D$8=0,"-",'Lineær programmering opg 4'!$G$8)</f>
        <v>-</v>
      </c>
      <c r="J9082" s="295">
        <f>A9082*'Lineær programmering opg 4'!$C$11+Datatabel!C9082*'Lineær programmering opg 4'!$D$11</f>
        <v>44723.699999999721</v>
      </c>
      <c r="K9082" s="9">
        <f t="shared" si="707"/>
        <v>0</v>
      </c>
      <c r="L9082" s="9">
        <f t="shared" si="708"/>
        <v>0</v>
      </c>
    </row>
    <row r="9083" spans="1:12" ht="15" x14ac:dyDescent="0.25">
      <c r="A9083" s="167">
        <f t="shared" si="706"/>
        <v>22.080000000022903</v>
      </c>
      <c r="B9083" s="325">
        <f t="shared" si="709"/>
        <v>9.2000000000095422E-2</v>
      </c>
      <c r="C9083" s="167">
        <f t="shared" si="705"/>
        <v>283.43999999998283</v>
      </c>
      <c r="D9083" s="167">
        <f>IF('Lineær programmering opg 4'!$M$4=0,"-",(-A9083+'Lineær programmering opg 4'!$M$4)/'Lineær programmering opg 4'!$K$4*-1)</f>
        <v>435.83999999995422</v>
      </c>
      <c r="E9083" s="167">
        <f>IF('Lineær programmering opg 4'!$M$5=0,"-",(-A9083+'Lineær programmering opg 4'!$M$5)/'Lineær programmering opg 4'!$K$5*-1)</f>
        <v>283.43999999998283</v>
      </c>
      <c r="F9083" s="167" t="str">
        <f>IF('Lineær programmering opg 4'!$E$6=0,"-",(-A9083+'Lineær programmering opg 4'!$M$6)/'Lineær programmering opg 4'!$K$6*-1)</f>
        <v>-</v>
      </c>
      <c r="G9083" s="167" t="str">
        <f>IF('Lineær programmering opg 4'!$D$7=0,"-",((-A9083+'Lineær programmering opg 4'!$M$7)/'Lineær programmering opg 4'!$K$7)*-1)</f>
        <v>-</v>
      </c>
      <c r="H9083" s="167" t="str">
        <f>IF('Lineær programmering opg 4'!$C$8=0,"-",((-A9083+'Lineær programmering opg 4'!$M$8)/'Lineær programmering opg 4'!$K$8)*-1)</f>
        <v>-</v>
      </c>
      <c r="I9083" s="167" t="str">
        <f>IF('Lineær programmering opg 4'!$D$8=0,"-",'Lineær programmering opg 4'!$G$8)</f>
        <v>-</v>
      </c>
      <c r="J9083" s="295">
        <f>A9083*'Lineær programmering opg 4'!$C$11+Datatabel!C9083*'Lineær programmering opg 4'!$D$11</f>
        <v>44723.999999999716</v>
      </c>
      <c r="K9083" s="9">
        <f t="shared" si="707"/>
        <v>0</v>
      </c>
      <c r="L9083" s="9">
        <f t="shared" si="708"/>
        <v>0</v>
      </c>
    </row>
    <row r="9084" spans="1:12" ht="15" x14ac:dyDescent="0.25">
      <c r="A9084" s="167">
        <f t="shared" si="706"/>
        <v>22.056000000022902</v>
      </c>
      <c r="B9084" s="325">
        <f t="shared" si="709"/>
        <v>9.1900000000095419E-2</v>
      </c>
      <c r="C9084" s="167">
        <f t="shared" si="705"/>
        <v>283.45799999998286</v>
      </c>
      <c r="D9084" s="167">
        <f>IF('Lineær programmering opg 4'!$M$4=0,"-",(-A9084+'Lineær programmering opg 4'!$M$4)/'Lineær programmering opg 4'!$K$4*-1)</f>
        <v>435.88799999995422</v>
      </c>
      <c r="E9084" s="167">
        <f>IF('Lineær programmering opg 4'!$M$5=0,"-",(-A9084+'Lineær programmering opg 4'!$M$5)/'Lineær programmering opg 4'!$K$5*-1)</f>
        <v>283.45799999998286</v>
      </c>
      <c r="F9084" s="167" t="str">
        <f>IF('Lineær programmering opg 4'!$E$6=0,"-",(-A9084+'Lineær programmering opg 4'!$M$6)/'Lineær programmering opg 4'!$K$6*-1)</f>
        <v>-</v>
      </c>
      <c r="G9084" s="167" t="str">
        <f>IF('Lineær programmering opg 4'!$D$7=0,"-",((-A9084+'Lineær programmering opg 4'!$M$7)/'Lineær programmering opg 4'!$K$7)*-1)</f>
        <v>-</v>
      </c>
      <c r="H9084" s="167" t="str">
        <f>IF('Lineær programmering opg 4'!$C$8=0,"-",((-A9084+'Lineær programmering opg 4'!$M$8)/'Lineær programmering opg 4'!$K$8)*-1)</f>
        <v>-</v>
      </c>
      <c r="I9084" s="167" t="str">
        <f>IF('Lineær programmering opg 4'!$D$8=0,"-",'Lineær programmering opg 4'!$G$8)</f>
        <v>-</v>
      </c>
      <c r="J9084" s="295">
        <f>A9084*'Lineær programmering opg 4'!$C$11+Datatabel!C9084*'Lineær programmering opg 4'!$D$11</f>
        <v>44724.299999999719</v>
      </c>
      <c r="K9084" s="9">
        <f t="shared" si="707"/>
        <v>0</v>
      </c>
      <c r="L9084" s="9">
        <f t="shared" si="708"/>
        <v>0</v>
      </c>
    </row>
    <row r="9085" spans="1:12" ht="15" x14ac:dyDescent="0.25">
      <c r="A9085" s="167">
        <f t="shared" si="706"/>
        <v>22.032000000022901</v>
      </c>
      <c r="B9085" s="325">
        <f t="shared" si="709"/>
        <v>9.1800000000095416E-2</v>
      </c>
      <c r="C9085" s="167">
        <f t="shared" si="705"/>
        <v>283.47599999998283</v>
      </c>
      <c r="D9085" s="167">
        <f>IF('Lineær programmering opg 4'!$M$4=0,"-",(-A9085+'Lineær programmering opg 4'!$M$4)/'Lineær programmering opg 4'!$K$4*-1)</f>
        <v>435.93599999995422</v>
      </c>
      <c r="E9085" s="167">
        <f>IF('Lineær programmering opg 4'!$M$5=0,"-",(-A9085+'Lineær programmering opg 4'!$M$5)/'Lineær programmering opg 4'!$K$5*-1)</f>
        <v>283.47599999998283</v>
      </c>
      <c r="F9085" s="167" t="str">
        <f>IF('Lineær programmering opg 4'!$E$6=0,"-",(-A9085+'Lineær programmering opg 4'!$M$6)/'Lineær programmering opg 4'!$K$6*-1)</f>
        <v>-</v>
      </c>
      <c r="G9085" s="167" t="str">
        <f>IF('Lineær programmering opg 4'!$D$7=0,"-",((-A9085+'Lineær programmering opg 4'!$M$7)/'Lineær programmering opg 4'!$K$7)*-1)</f>
        <v>-</v>
      </c>
      <c r="H9085" s="167" t="str">
        <f>IF('Lineær programmering opg 4'!$C$8=0,"-",((-A9085+'Lineær programmering opg 4'!$M$8)/'Lineær programmering opg 4'!$K$8)*-1)</f>
        <v>-</v>
      </c>
      <c r="I9085" s="167" t="str">
        <f>IF('Lineær programmering opg 4'!$D$8=0,"-",'Lineær programmering opg 4'!$G$8)</f>
        <v>-</v>
      </c>
      <c r="J9085" s="295">
        <f>A9085*'Lineær programmering opg 4'!$C$11+Datatabel!C9085*'Lineær programmering opg 4'!$D$11</f>
        <v>44724.599999999715</v>
      </c>
      <c r="K9085" s="9">
        <f t="shared" si="707"/>
        <v>0</v>
      </c>
      <c r="L9085" s="9">
        <f t="shared" si="708"/>
        <v>0</v>
      </c>
    </row>
    <row r="9086" spans="1:12" ht="15" x14ac:dyDescent="0.25">
      <c r="A9086" s="167">
        <f t="shared" si="706"/>
        <v>22.0080000000229</v>
      </c>
      <c r="B9086" s="325">
        <f t="shared" si="709"/>
        <v>9.1700000000095414E-2</v>
      </c>
      <c r="C9086" s="167">
        <f t="shared" si="705"/>
        <v>283.49399999998286</v>
      </c>
      <c r="D9086" s="167">
        <f>IF('Lineær programmering opg 4'!$M$4=0,"-",(-A9086+'Lineær programmering opg 4'!$M$4)/'Lineær programmering opg 4'!$K$4*-1)</f>
        <v>435.98399999995422</v>
      </c>
      <c r="E9086" s="167">
        <f>IF('Lineær programmering opg 4'!$M$5=0,"-",(-A9086+'Lineær programmering opg 4'!$M$5)/'Lineær programmering opg 4'!$K$5*-1)</f>
        <v>283.49399999998286</v>
      </c>
      <c r="F9086" s="167" t="str">
        <f>IF('Lineær programmering opg 4'!$E$6=0,"-",(-A9086+'Lineær programmering opg 4'!$M$6)/'Lineær programmering opg 4'!$K$6*-1)</f>
        <v>-</v>
      </c>
      <c r="G9086" s="167" t="str">
        <f>IF('Lineær programmering opg 4'!$D$7=0,"-",((-A9086+'Lineær programmering opg 4'!$M$7)/'Lineær programmering opg 4'!$K$7)*-1)</f>
        <v>-</v>
      </c>
      <c r="H9086" s="167" t="str">
        <f>IF('Lineær programmering opg 4'!$C$8=0,"-",((-A9086+'Lineær programmering opg 4'!$M$8)/'Lineær programmering opg 4'!$K$8)*-1)</f>
        <v>-</v>
      </c>
      <c r="I9086" s="167" t="str">
        <f>IF('Lineær programmering opg 4'!$D$8=0,"-",'Lineær programmering opg 4'!$G$8)</f>
        <v>-</v>
      </c>
      <c r="J9086" s="295">
        <f>A9086*'Lineær programmering opg 4'!$C$11+Datatabel!C9086*'Lineær programmering opg 4'!$D$11</f>
        <v>44724.899999999718</v>
      </c>
      <c r="K9086" s="9">
        <f t="shared" si="707"/>
        <v>0</v>
      </c>
      <c r="L9086" s="9">
        <f t="shared" si="708"/>
        <v>0</v>
      </c>
    </row>
    <row r="9087" spans="1:12" ht="15" x14ac:dyDescent="0.25">
      <c r="A9087" s="167">
        <f t="shared" si="706"/>
        <v>21.984000000022899</v>
      </c>
      <c r="B9087" s="325">
        <f t="shared" si="709"/>
        <v>9.1600000000095411E-2</v>
      </c>
      <c r="C9087" s="167">
        <f t="shared" si="705"/>
        <v>283.51199999998283</v>
      </c>
      <c r="D9087" s="167">
        <f>IF('Lineær programmering opg 4'!$M$4=0,"-",(-A9087+'Lineær programmering opg 4'!$M$4)/'Lineær programmering opg 4'!$K$4*-1)</f>
        <v>436.03199999995422</v>
      </c>
      <c r="E9087" s="167">
        <f>IF('Lineær programmering opg 4'!$M$5=0,"-",(-A9087+'Lineær programmering opg 4'!$M$5)/'Lineær programmering opg 4'!$K$5*-1)</f>
        <v>283.51199999998283</v>
      </c>
      <c r="F9087" s="167" t="str">
        <f>IF('Lineær programmering opg 4'!$E$6=0,"-",(-A9087+'Lineær programmering opg 4'!$M$6)/'Lineær programmering opg 4'!$K$6*-1)</f>
        <v>-</v>
      </c>
      <c r="G9087" s="167" t="str">
        <f>IF('Lineær programmering opg 4'!$D$7=0,"-",((-A9087+'Lineær programmering opg 4'!$M$7)/'Lineær programmering opg 4'!$K$7)*-1)</f>
        <v>-</v>
      </c>
      <c r="H9087" s="167" t="str">
        <f>IF('Lineær programmering opg 4'!$C$8=0,"-",((-A9087+'Lineær programmering opg 4'!$M$8)/'Lineær programmering opg 4'!$K$8)*-1)</f>
        <v>-</v>
      </c>
      <c r="I9087" s="167" t="str">
        <f>IF('Lineær programmering opg 4'!$D$8=0,"-",'Lineær programmering opg 4'!$G$8)</f>
        <v>-</v>
      </c>
      <c r="J9087" s="295">
        <f>A9087*'Lineær programmering opg 4'!$C$11+Datatabel!C9087*'Lineær programmering opg 4'!$D$11</f>
        <v>44725.199999999721</v>
      </c>
      <c r="K9087" s="9">
        <f t="shared" si="707"/>
        <v>0</v>
      </c>
      <c r="L9087" s="9">
        <f t="shared" si="708"/>
        <v>0</v>
      </c>
    </row>
    <row r="9088" spans="1:12" ht="15" x14ac:dyDescent="0.25">
      <c r="A9088" s="167">
        <f t="shared" si="706"/>
        <v>21.960000000022898</v>
      </c>
      <c r="B9088" s="325">
        <f t="shared" si="709"/>
        <v>9.1500000000095408E-2</v>
      </c>
      <c r="C9088" s="167">
        <f t="shared" si="705"/>
        <v>283.52999999998286</v>
      </c>
      <c r="D9088" s="167">
        <f>IF('Lineær programmering opg 4'!$M$4=0,"-",(-A9088+'Lineær programmering opg 4'!$M$4)/'Lineær programmering opg 4'!$K$4*-1)</f>
        <v>436.07999999995423</v>
      </c>
      <c r="E9088" s="167">
        <f>IF('Lineær programmering opg 4'!$M$5=0,"-",(-A9088+'Lineær programmering opg 4'!$M$5)/'Lineær programmering opg 4'!$K$5*-1)</f>
        <v>283.52999999998286</v>
      </c>
      <c r="F9088" s="167" t="str">
        <f>IF('Lineær programmering opg 4'!$E$6=0,"-",(-A9088+'Lineær programmering opg 4'!$M$6)/'Lineær programmering opg 4'!$K$6*-1)</f>
        <v>-</v>
      </c>
      <c r="G9088" s="167" t="str">
        <f>IF('Lineær programmering opg 4'!$D$7=0,"-",((-A9088+'Lineær programmering opg 4'!$M$7)/'Lineær programmering opg 4'!$K$7)*-1)</f>
        <v>-</v>
      </c>
      <c r="H9088" s="167" t="str">
        <f>IF('Lineær programmering opg 4'!$C$8=0,"-",((-A9088+'Lineær programmering opg 4'!$M$8)/'Lineær programmering opg 4'!$K$8)*-1)</f>
        <v>-</v>
      </c>
      <c r="I9088" s="167" t="str">
        <f>IF('Lineær programmering opg 4'!$D$8=0,"-",'Lineær programmering opg 4'!$G$8)</f>
        <v>-</v>
      </c>
      <c r="J9088" s="295">
        <f>A9088*'Lineær programmering opg 4'!$C$11+Datatabel!C9088*'Lineær programmering opg 4'!$D$11</f>
        <v>44725.499999999724</v>
      </c>
      <c r="K9088" s="9">
        <f t="shared" si="707"/>
        <v>0</v>
      </c>
      <c r="L9088" s="9">
        <f t="shared" si="708"/>
        <v>0</v>
      </c>
    </row>
    <row r="9089" spans="1:12" ht="15" x14ac:dyDescent="0.25">
      <c r="A9089" s="167">
        <f t="shared" si="706"/>
        <v>21.936000000022897</v>
      </c>
      <c r="B9089" s="325">
        <f t="shared" si="709"/>
        <v>9.1400000000095405E-2</v>
      </c>
      <c r="C9089" s="167">
        <f t="shared" si="705"/>
        <v>283.54799999998284</v>
      </c>
      <c r="D9089" s="167">
        <f>IF('Lineær programmering opg 4'!$M$4=0,"-",(-A9089+'Lineær programmering opg 4'!$M$4)/'Lineær programmering opg 4'!$K$4*-1)</f>
        <v>436.12799999995423</v>
      </c>
      <c r="E9089" s="167">
        <f>IF('Lineær programmering opg 4'!$M$5=0,"-",(-A9089+'Lineær programmering opg 4'!$M$5)/'Lineær programmering opg 4'!$K$5*-1)</f>
        <v>283.54799999998284</v>
      </c>
      <c r="F9089" s="167" t="str">
        <f>IF('Lineær programmering opg 4'!$E$6=0,"-",(-A9089+'Lineær programmering opg 4'!$M$6)/'Lineær programmering opg 4'!$K$6*-1)</f>
        <v>-</v>
      </c>
      <c r="G9089" s="167" t="str">
        <f>IF('Lineær programmering opg 4'!$D$7=0,"-",((-A9089+'Lineær programmering opg 4'!$M$7)/'Lineær programmering opg 4'!$K$7)*-1)</f>
        <v>-</v>
      </c>
      <c r="H9089" s="167" t="str">
        <f>IF('Lineær programmering opg 4'!$C$8=0,"-",((-A9089+'Lineær programmering opg 4'!$M$8)/'Lineær programmering opg 4'!$K$8)*-1)</f>
        <v>-</v>
      </c>
      <c r="I9089" s="167" t="str">
        <f>IF('Lineær programmering opg 4'!$D$8=0,"-",'Lineær programmering opg 4'!$G$8)</f>
        <v>-</v>
      </c>
      <c r="J9089" s="295">
        <f>A9089*'Lineær programmering opg 4'!$C$11+Datatabel!C9089*'Lineær programmering opg 4'!$D$11</f>
        <v>44725.799999999719</v>
      </c>
      <c r="K9089" s="9">
        <f t="shared" si="707"/>
        <v>0</v>
      </c>
      <c r="L9089" s="9">
        <f t="shared" si="708"/>
        <v>0</v>
      </c>
    </row>
    <row r="9090" spans="1:12" ht="15" x14ac:dyDescent="0.25">
      <c r="A9090" s="167">
        <f t="shared" si="706"/>
        <v>21.912000000022896</v>
      </c>
      <c r="B9090" s="325">
        <f t="shared" si="709"/>
        <v>9.1300000000095402E-2</v>
      </c>
      <c r="C9090" s="167">
        <f t="shared" si="705"/>
        <v>283.56599999998286</v>
      </c>
      <c r="D9090" s="167">
        <f>IF('Lineær programmering opg 4'!$M$4=0,"-",(-A9090+'Lineær programmering opg 4'!$M$4)/'Lineær programmering opg 4'!$K$4*-1)</f>
        <v>436.17599999995423</v>
      </c>
      <c r="E9090" s="167">
        <f>IF('Lineær programmering opg 4'!$M$5=0,"-",(-A9090+'Lineær programmering opg 4'!$M$5)/'Lineær programmering opg 4'!$K$5*-1)</f>
        <v>283.56599999998286</v>
      </c>
      <c r="F9090" s="167" t="str">
        <f>IF('Lineær programmering opg 4'!$E$6=0,"-",(-A9090+'Lineær programmering opg 4'!$M$6)/'Lineær programmering opg 4'!$K$6*-1)</f>
        <v>-</v>
      </c>
      <c r="G9090" s="167" t="str">
        <f>IF('Lineær programmering opg 4'!$D$7=0,"-",((-A9090+'Lineær programmering opg 4'!$M$7)/'Lineær programmering opg 4'!$K$7)*-1)</f>
        <v>-</v>
      </c>
      <c r="H9090" s="167" t="str">
        <f>IF('Lineær programmering opg 4'!$C$8=0,"-",((-A9090+'Lineær programmering opg 4'!$M$8)/'Lineær programmering opg 4'!$K$8)*-1)</f>
        <v>-</v>
      </c>
      <c r="I9090" s="167" t="str">
        <f>IF('Lineær programmering opg 4'!$D$8=0,"-",'Lineær programmering opg 4'!$G$8)</f>
        <v>-</v>
      </c>
      <c r="J9090" s="295">
        <f>A9090*'Lineær programmering opg 4'!$C$11+Datatabel!C9090*'Lineær programmering opg 4'!$D$11</f>
        <v>44726.099999999722</v>
      </c>
      <c r="K9090" s="9">
        <f t="shared" si="707"/>
        <v>0</v>
      </c>
      <c r="L9090" s="9">
        <f t="shared" si="708"/>
        <v>0</v>
      </c>
    </row>
    <row r="9091" spans="1:12" ht="15" x14ac:dyDescent="0.25">
      <c r="A9091" s="167">
        <f t="shared" si="706"/>
        <v>21.888000000022895</v>
      </c>
      <c r="B9091" s="325">
        <f t="shared" si="709"/>
        <v>9.1200000000095399E-2</v>
      </c>
      <c r="C9091" s="167">
        <f t="shared" ref="C9091:C9154" si="710">MIN(D9091,E9091,F9091,G9091,H9091,I9091)</f>
        <v>283.58399999998284</v>
      </c>
      <c r="D9091" s="167">
        <f>IF('Lineær programmering opg 4'!$M$4=0,"-",(-A9091+'Lineær programmering opg 4'!$M$4)/'Lineær programmering opg 4'!$K$4*-1)</f>
        <v>436.22399999995423</v>
      </c>
      <c r="E9091" s="167">
        <f>IF('Lineær programmering opg 4'!$M$5=0,"-",(-A9091+'Lineær programmering opg 4'!$M$5)/'Lineær programmering opg 4'!$K$5*-1)</f>
        <v>283.58399999998284</v>
      </c>
      <c r="F9091" s="167" t="str">
        <f>IF('Lineær programmering opg 4'!$E$6=0,"-",(-A9091+'Lineær programmering opg 4'!$M$6)/'Lineær programmering opg 4'!$K$6*-1)</f>
        <v>-</v>
      </c>
      <c r="G9091" s="167" t="str">
        <f>IF('Lineær programmering opg 4'!$D$7=0,"-",((-A9091+'Lineær programmering opg 4'!$M$7)/'Lineær programmering opg 4'!$K$7)*-1)</f>
        <v>-</v>
      </c>
      <c r="H9091" s="167" t="str">
        <f>IF('Lineær programmering opg 4'!$C$8=0,"-",((-A9091+'Lineær programmering opg 4'!$M$8)/'Lineær programmering opg 4'!$K$8)*-1)</f>
        <v>-</v>
      </c>
      <c r="I9091" s="167" t="str">
        <f>IF('Lineær programmering opg 4'!$D$8=0,"-",'Lineær programmering opg 4'!$G$8)</f>
        <v>-</v>
      </c>
      <c r="J9091" s="295">
        <f>A9091*'Lineær programmering opg 4'!$C$11+Datatabel!C9091*'Lineær programmering opg 4'!$D$11</f>
        <v>44726.39999999971</v>
      </c>
      <c r="K9091" s="9">
        <f t="shared" si="707"/>
        <v>0</v>
      </c>
      <c r="L9091" s="9">
        <f t="shared" si="708"/>
        <v>0</v>
      </c>
    </row>
    <row r="9092" spans="1:12" ht="15" x14ac:dyDescent="0.25">
      <c r="A9092" s="167">
        <f t="shared" ref="A9092:A9155" si="711">$A$3*B9092</f>
        <v>21.864000000022894</v>
      </c>
      <c r="B9092" s="325">
        <f t="shared" si="709"/>
        <v>9.1100000000095396E-2</v>
      </c>
      <c r="C9092" s="167">
        <f t="shared" si="710"/>
        <v>283.60199999998287</v>
      </c>
      <c r="D9092" s="167">
        <f>IF('Lineær programmering opg 4'!$M$4=0,"-",(-A9092+'Lineær programmering opg 4'!$M$4)/'Lineær programmering opg 4'!$K$4*-1)</f>
        <v>436.27199999995423</v>
      </c>
      <c r="E9092" s="167">
        <f>IF('Lineær programmering opg 4'!$M$5=0,"-",(-A9092+'Lineær programmering opg 4'!$M$5)/'Lineær programmering opg 4'!$K$5*-1)</f>
        <v>283.60199999998287</v>
      </c>
      <c r="F9092" s="167" t="str">
        <f>IF('Lineær programmering opg 4'!$E$6=0,"-",(-A9092+'Lineær programmering opg 4'!$M$6)/'Lineær programmering opg 4'!$K$6*-1)</f>
        <v>-</v>
      </c>
      <c r="G9092" s="167" t="str">
        <f>IF('Lineær programmering opg 4'!$D$7=0,"-",((-A9092+'Lineær programmering opg 4'!$M$7)/'Lineær programmering opg 4'!$K$7)*-1)</f>
        <v>-</v>
      </c>
      <c r="H9092" s="167" t="str">
        <f>IF('Lineær programmering opg 4'!$C$8=0,"-",((-A9092+'Lineær programmering opg 4'!$M$8)/'Lineær programmering opg 4'!$K$8)*-1)</f>
        <v>-</v>
      </c>
      <c r="I9092" s="167" t="str">
        <f>IF('Lineær programmering opg 4'!$D$8=0,"-",'Lineær programmering opg 4'!$G$8)</f>
        <v>-</v>
      </c>
      <c r="J9092" s="295">
        <f>A9092*'Lineær programmering opg 4'!$C$11+Datatabel!C9092*'Lineær programmering opg 4'!$D$11</f>
        <v>44726.699999999713</v>
      </c>
      <c r="K9092" s="9">
        <f t="shared" ref="K9092:K9155" si="712">IF($J$10004=J9092,A9092,0)</f>
        <v>0</v>
      </c>
      <c r="L9092" s="9">
        <f t="shared" ref="L9092:L9155" si="713">IF(J9092=$J$10004,C9092,0)</f>
        <v>0</v>
      </c>
    </row>
    <row r="9093" spans="1:12" ht="15" x14ac:dyDescent="0.25">
      <c r="A9093" s="167">
        <f t="shared" si="711"/>
        <v>21.840000000022894</v>
      </c>
      <c r="B9093" s="325">
        <f t="shared" ref="B9093:B9156" si="714">B9092-0.01%</f>
        <v>9.1000000000095393E-2</v>
      </c>
      <c r="C9093" s="167">
        <f t="shared" si="710"/>
        <v>283.61999999998284</v>
      </c>
      <c r="D9093" s="167">
        <f>IF('Lineær programmering opg 4'!$M$4=0,"-",(-A9093+'Lineær programmering opg 4'!$M$4)/'Lineær programmering opg 4'!$K$4*-1)</f>
        <v>436.31999999995423</v>
      </c>
      <c r="E9093" s="167">
        <f>IF('Lineær programmering opg 4'!$M$5=0,"-",(-A9093+'Lineær programmering opg 4'!$M$5)/'Lineær programmering opg 4'!$K$5*-1)</f>
        <v>283.61999999998284</v>
      </c>
      <c r="F9093" s="167" t="str">
        <f>IF('Lineær programmering opg 4'!$E$6=0,"-",(-A9093+'Lineær programmering opg 4'!$M$6)/'Lineær programmering opg 4'!$K$6*-1)</f>
        <v>-</v>
      </c>
      <c r="G9093" s="167" t="str">
        <f>IF('Lineær programmering opg 4'!$D$7=0,"-",((-A9093+'Lineær programmering opg 4'!$M$7)/'Lineær programmering opg 4'!$K$7)*-1)</f>
        <v>-</v>
      </c>
      <c r="H9093" s="167" t="str">
        <f>IF('Lineær programmering opg 4'!$C$8=0,"-",((-A9093+'Lineær programmering opg 4'!$M$8)/'Lineær programmering opg 4'!$K$8)*-1)</f>
        <v>-</v>
      </c>
      <c r="I9093" s="167" t="str">
        <f>IF('Lineær programmering opg 4'!$D$8=0,"-",'Lineær programmering opg 4'!$G$8)</f>
        <v>-</v>
      </c>
      <c r="J9093" s="295">
        <f>A9093*'Lineær programmering opg 4'!$C$11+Datatabel!C9093*'Lineær programmering opg 4'!$D$11</f>
        <v>44726.999999999716</v>
      </c>
      <c r="K9093" s="9">
        <f t="shared" si="712"/>
        <v>0</v>
      </c>
      <c r="L9093" s="9">
        <f t="shared" si="713"/>
        <v>0</v>
      </c>
    </row>
    <row r="9094" spans="1:12" ht="15" x14ac:dyDescent="0.25">
      <c r="A9094" s="167">
        <f t="shared" si="711"/>
        <v>21.816000000022893</v>
      </c>
      <c r="B9094" s="325">
        <f t="shared" si="714"/>
        <v>9.0900000000095391E-2</v>
      </c>
      <c r="C9094" s="167">
        <f t="shared" si="710"/>
        <v>283.63799999998287</v>
      </c>
      <c r="D9094" s="167">
        <f>IF('Lineær programmering opg 4'!$M$4=0,"-",(-A9094+'Lineær programmering opg 4'!$M$4)/'Lineær programmering opg 4'!$K$4*-1)</f>
        <v>436.36799999995424</v>
      </c>
      <c r="E9094" s="167">
        <f>IF('Lineær programmering opg 4'!$M$5=0,"-",(-A9094+'Lineær programmering opg 4'!$M$5)/'Lineær programmering opg 4'!$K$5*-1)</f>
        <v>283.63799999998287</v>
      </c>
      <c r="F9094" s="167" t="str">
        <f>IF('Lineær programmering opg 4'!$E$6=0,"-",(-A9094+'Lineær programmering opg 4'!$M$6)/'Lineær programmering opg 4'!$K$6*-1)</f>
        <v>-</v>
      </c>
      <c r="G9094" s="167" t="str">
        <f>IF('Lineær programmering opg 4'!$D$7=0,"-",((-A9094+'Lineær programmering opg 4'!$M$7)/'Lineær programmering opg 4'!$K$7)*-1)</f>
        <v>-</v>
      </c>
      <c r="H9094" s="167" t="str">
        <f>IF('Lineær programmering opg 4'!$C$8=0,"-",((-A9094+'Lineær programmering opg 4'!$M$8)/'Lineær programmering opg 4'!$K$8)*-1)</f>
        <v>-</v>
      </c>
      <c r="I9094" s="167" t="str">
        <f>IF('Lineær programmering opg 4'!$D$8=0,"-",'Lineær programmering opg 4'!$G$8)</f>
        <v>-</v>
      </c>
      <c r="J9094" s="295">
        <f>A9094*'Lineær programmering opg 4'!$C$11+Datatabel!C9094*'Lineær programmering opg 4'!$D$11</f>
        <v>44727.299999999719</v>
      </c>
      <c r="K9094" s="9">
        <f t="shared" si="712"/>
        <v>0</v>
      </c>
      <c r="L9094" s="9">
        <f t="shared" si="713"/>
        <v>0</v>
      </c>
    </row>
    <row r="9095" spans="1:12" ht="15" x14ac:dyDescent="0.25">
      <c r="A9095" s="167">
        <f t="shared" si="711"/>
        <v>21.792000000022892</v>
      </c>
      <c r="B9095" s="325">
        <f t="shared" si="714"/>
        <v>9.0800000000095388E-2</v>
      </c>
      <c r="C9095" s="167">
        <f t="shared" si="710"/>
        <v>283.65599999998284</v>
      </c>
      <c r="D9095" s="167">
        <f>IF('Lineær programmering opg 4'!$M$4=0,"-",(-A9095+'Lineær programmering opg 4'!$M$4)/'Lineær programmering opg 4'!$K$4*-1)</f>
        <v>436.41599999995424</v>
      </c>
      <c r="E9095" s="167">
        <f>IF('Lineær programmering opg 4'!$M$5=0,"-",(-A9095+'Lineær programmering opg 4'!$M$5)/'Lineær programmering opg 4'!$K$5*-1)</f>
        <v>283.65599999998284</v>
      </c>
      <c r="F9095" s="167" t="str">
        <f>IF('Lineær programmering opg 4'!$E$6=0,"-",(-A9095+'Lineær programmering opg 4'!$M$6)/'Lineær programmering opg 4'!$K$6*-1)</f>
        <v>-</v>
      </c>
      <c r="G9095" s="167" t="str">
        <f>IF('Lineær programmering opg 4'!$D$7=0,"-",((-A9095+'Lineær programmering opg 4'!$M$7)/'Lineær programmering opg 4'!$K$7)*-1)</f>
        <v>-</v>
      </c>
      <c r="H9095" s="167" t="str">
        <f>IF('Lineær programmering opg 4'!$C$8=0,"-",((-A9095+'Lineær programmering opg 4'!$M$8)/'Lineær programmering opg 4'!$K$8)*-1)</f>
        <v>-</v>
      </c>
      <c r="I9095" s="167" t="str">
        <f>IF('Lineær programmering opg 4'!$D$8=0,"-",'Lineær programmering opg 4'!$G$8)</f>
        <v>-</v>
      </c>
      <c r="J9095" s="295">
        <f>A9095*'Lineær programmering opg 4'!$C$11+Datatabel!C9095*'Lineær programmering opg 4'!$D$11</f>
        <v>44727.599999999715</v>
      </c>
      <c r="K9095" s="9">
        <f t="shared" si="712"/>
        <v>0</v>
      </c>
      <c r="L9095" s="9">
        <f t="shared" si="713"/>
        <v>0</v>
      </c>
    </row>
    <row r="9096" spans="1:12" ht="15" x14ac:dyDescent="0.25">
      <c r="A9096" s="167">
        <f t="shared" si="711"/>
        <v>21.768000000022891</v>
      </c>
      <c r="B9096" s="325">
        <f t="shared" si="714"/>
        <v>9.0700000000095385E-2</v>
      </c>
      <c r="C9096" s="167">
        <f t="shared" si="710"/>
        <v>283.67399999998287</v>
      </c>
      <c r="D9096" s="167">
        <f>IF('Lineær programmering opg 4'!$M$4=0,"-",(-A9096+'Lineær programmering opg 4'!$M$4)/'Lineær programmering opg 4'!$K$4*-1)</f>
        <v>436.46399999995424</v>
      </c>
      <c r="E9096" s="167">
        <f>IF('Lineær programmering opg 4'!$M$5=0,"-",(-A9096+'Lineær programmering opg 4'!$M$5)/'Lineær programmering opg 4'!$K$5*-1)</f>
        <v>283.67399999998287</v>
      </c>
      <c r="F9096" s="167" t="str">
        <f>IF('Lineær programmering opg 4'!$E$6=0,"-",(-A9096+'Lineær programmering opg 4'!$M$6)/'Lineær programmering opg 4'!$K$6*-1)</f>
        <v>-</v>
      </c>
      <c r="G9096" s="167" t="str">
        <f>IF('Lineær programmering opg 4'!$D$7=0,"-",((-A9096+'Lineær programmering opg 4'!$M$7)/'Lineær programmering opg 4'!$K$7)*-1)</f>
        <v>-</v>
      </c>
      <c r="H9096" s="167" t="str">
        <f>IF('Lineær programmering opg 4'!$C$8=0,"-",((-A9096+'Lineær programmering opg 4'!$M$8)/'Lineær programmering opg 4'!$K$8)*-1)</f>
        <v>-</v>
      </c>
      <c r="I9096" s="167" t="str">
        <f>IF('Lineær programmering opg 4'!$D$8=0,"-",'Lineær programmering opg 4'!$G$8)</f>
        <v>-</v>
      </c>
      <c r="J9096" s="295">
        <f>A9096*'Lineær programmering opg 4'!$C$11+Datatabel!C9096*'Lineær programmering opg 4'!$D$11</f>
        <v>44727.899999999718</v>
      </c>
      <c r="K9096" s="9">
        <f t="shared" si="712"/>
        <v>0</v>
      </c>
      <c r="L9096" s="9">
        <f t="shared" si="713"/>
        <v>0</v>
      </c>
    </row>
    <row r="9097" spans="1:12" ht="15" x14ac:dyDescent="0.25">
      <c r="A9097" s="167">
        <f t="shared" si="711"/>
        <v>21.744000000022893</v>
      </c>
      <c r="B9097" s="325">
        <f t="shared" si="714"/>
        <v>9.0600000000095382E-2</v>
      </c>
      <c r="C9097" s="167">
        <f t="shared" si="710"/>
        <v>283.69199999998284</v>
      </c>
      <c r="D9097" s="167">
        <f>IF('Lineær programmering opg 4'!$M$4=0,"-",(-A9097+'Lineær programmering opg 4'!$M$4)/'Lineær programmering opg 4'!$K$4*-1)</f>
        <v>436.51199999995424</v>
      </c>
      <c r="E9097" s="167">
        <f>IF('Lineær programmering opg 4'!$M$5=0,"-",(-A9097+'Lineær programmering opg 4'!$M$5)/'Lineær programmering opg 4'!$K$5*-1)</f>
        <v>283.69199999998284</v>
      </c>
      <c r="F9097" s="167" t="str">
        <f>IF('Lineær programmering opg 4'!$E$6=0,"-",(-A9097+'Lineær programmering opg 4'!$M$6)/'Lineær programmering opg 4'!$K$6*-1)</f>
        <v>-</v>
      </c>
      <c r="G9097" s="167" t="str">
        <f>IF('Lineær programmering opg 4'!$D$7=0,"-",((-A9097+'Lineær programmering opg 4'!$M$7)/'Lineær programmering opg 4'!$K$7)*-1)</f>
        <v>-</v>
      </c>
      <c r="H9097" s="167" t="str">
        <f>IF('Lineær programmering opg 4'!$C$8=0,"-",((-A9097+'Lineær programmering opg 4'!$M$8)/'Lineær programmering opg 4'!$K$8)*-1)</f>
        <v>-</v>
      </c>
      <c r="I9097" s="167" t="str">
        <f>IF('Lineær programmering opg 4'!$D$8=0,"-",'Lineær programmering opg 4'!$G$8)</f>
        <v>-</v>
      </c>
      <c r="J9097" s="295">
        <f>A9097*'Lineær programmering opg 4'!$C$11+Datatabel!C9097*'Lineær programmering opg 4'!$D$11</f>
        <v>44728.199999999713</v>
      </c>
      <c r="K9097" s="9">
        <f t="shared" si="712"/>
        <v>0</v>
      </c>
      <c r="L9097" s="9">
        <f t="shared" si="713"/>
        <v>0</v>
      </c>
    </row>
    <row r="9098" spans="1:12" ht="15" x14ac:dyDescent="0.25">
      <c r="A9098" s="167">
        <f t="shared" si="711"/>
        <v>21.720000000022893</v>
      </c>
      <c r="B9098" s="325">
        <f t="shared" si="714"/>
        <v>9.0500000000095379E-2</v>
      </c>
      <c r="C9098" s="167">
        <f t="shared" si="710"/>
        <v>283.70999999998287</v>
      </c>
      <c r="D9098" s="167">
        <f>IF('Lineær programmering opg 4'!$M$4=0,"-",(-A9098+'Lineær programmering opg 4'!$M$4)/'Lineær programmering opg 4'!$K$4*-1)</f>
        <v>436.55999999995424</v>
      </c>
      <c r="E9098" s="167">
        <f>IF('Lineær programmering opg 4'!$M$5=0,"-",(-A9098+'Lineær programmering opg 4'!$M$5)/'Lineær programmering opg 4'!$K$5*-1)</f>
        <v>283.70999999998287</v>
      </c>
      <c r="F9098" s="167" t="str">
        <f>IF('Lineær programmering opg 4'!$E$6=0,"-",(-A9098+'Lineær programmering opg 4'!$M$6)/'Lineær programmering opg 4'!$K$6*-1)</f>
        <v>-</v>
      </c>
      <c r="G9098" s="167" t="str">
        <f>IF('Lineær programmering opg 4'!$D$7=0,"-",((-A9098+'Lineær programmering opg 4'!$M$7)/'Lineær programmering opg 4'!$K$7)*-1)</f>
        <v>-</v>
      </c>
      <c r="H9098" s="167" t="str">
        <f>IF('Lineær programmering opg 4'!$C$8=0,"-",((-A9098+'Lineær programmering opg 4'!$M$8)/'Lineær programmering opg 4'!$K$8)*-1)</f>
        <v>-</v>
      </c>
      <c r="I9098" s="167" t="str">
        <f>IF('Lineær programmering opg 4'!$D$8=0,"-",'Lineær programmering opg 4'!$G$8)</f>
        <v>-</v>
      </c>
      <c r="J9098" s="295">
        <f>A9098*'Lineær programmering opg 4'!$C$11+Datatabel!C9098*'Lineær programmering opg 4'!$D$11</f>
        <v>44728.499999999724</v>
      </c>
      <c r="K9098" s="9">
        <f t="shared" si="712"/>
        <v>0</v>
      </c>
      <c r="L9098" s="9">
        <f t="shared" si="713"/>
        <v>0</v>
      </c>
    </row>
    <row r="9099" spans="1:12" ht="15" x14ac:dyDescent="0.25">
      <c r="A9099" s="167">
        <f t="shared" si="711"/>
        <v>21.696000000022892</v>
      </c>
      <c r="B9099" s="325">
        <f t="shared" si="714"/>
        <v>9.0400000000095376E-2</v>
      </c>
      <c r="C9099" s="167">
        <f t="shared" si="710"/>
        <v>283.72799999998284</v>
      </c>
      <c r="D9099" s="167">
        <f>IF('Lineær programmering opg 4'!$M$4=0,"-",(-A9099+'Lineær programmering opg 4'!$M$4)/'Lineær programmering opg 4'!$K$4*-1)</f>
        <v>436.60799999995425</v>
      </c>
      <c r="E9099" s="167">
        <f>IF('Lineær programmering opg 4'!$M$5=0,"-",(-A9099+'Lineær programmering opg 4'!$M$5)/'Lineær programmering opg 4'!$K$5*-1)</f>
        <v>283.72799999998284</v>
      </c>
      <c r="F9099" s="167" t="str">
        <f>IF('Lineær programmering opg 4'!$E$6=0,"-",(-A9099+'Lineær programmering opg 4'!$M$6)/'Lineær programmering opg 4'!$K$6*-1)</f>
        <v>-</v>
      </c>
      <c r="G9099" s="167" t="str">
        <f>IF('Lineær programmering opg 4'!$D$7=0,"-",((-A9099+'Lineær programmering opg 4'!$M$7)/'Lineær programmering opg 4'!$K$7)*-1)</f>
        <v>-</v>
      </c>
      <c r="H9099" s="167" t="str">
        <f>IF('Lineær programmering opg 4'!$C$8=0,"-",((-A9099+'Lineær programmering opg 4'!$M$8)/'Lineær programmering opg 4'!$K$8)*-1)</f>
        <v>-</v>
      </c>
      <c r="I9099" s="167" t="str">
        <f>IF('Lineær programmering opg 4'!$D$8=0,"-",'Lineær programmering opg 4'!$G$8)</f>
        <v>-</v>
      </c>
      <c r="J9099" s="295">
        <f>A9099*'Lineær programmering opg 4'!$C$11+Datatabel!C9099*'Lineær programmering opg 4'!$D$11</f>
        <v>44728.799999999719</v>
      </c>
      <c r="K9099" s="9">
        <f t="shared" si="712"/>
        <v>0</v>
      </c>
      <c r="L9099" s="9">
        <f t="shared" si="713"/>
        <v>0</v>
      </c>
    </row>
    <row r="9100" spans="1:12" ht="15" x14ac:dyDescent="0.25">
      <c r="A9100" s="167">
        <f t="shared" si="711"/>
        <v>21.672000000022891</v>
      </c>
      <c r="B9100" s="325">
        <f t="shared" si="714"/>
        <v>9.0300000000095373E-2</v>
      </c>
      <c r="C9100" s="167">
        <f t="shared" si="710"/>
        <v>283.74599999998287</v>
      </c>
      <c r="D9100" s="167">
        <f>IF('Lineær programmering opg 4'!$M$4=0,"-",(-A9100+'Lineær programmering opg 4'!$M$4)/'Lineær programmering opg 4'!$K$4*-1)</f>
        <v>436.65599999995425</v>
      </c>
      <c r="E9100" s="167">
        <f>IF('Lineær programmering opg 4'!$M$5=0,"-",(-A9100+'Lineær programmering opg 4'!$M$5)/'Lineær programmering opg 4'!$K$5*-1)</f>
        <v>283.74599999998287</v>
      </c>
      <c r="F9100" s="167" t="str">
        <f>IF('Lineær programmering opg 4'!$E$6=0,"-",(-A9100+'Lineær programmering opg 4'!$M$6)/'Lineær programmering opg 4'!$K$6*-1)</f>
        <v>-</v>
      </c>
      <c r="G9100" s="167" t="str">
        <f>IF('Lineær programmering opg 4'!$D$7=0,"-",((-A9100+'Lineær programmering opg 4'!$M$7)/'Lineær programmering opg 4'!$K$7)*-1)</f>
        <v>-</v>
      </c>
      <c r="H9100" s="167" t="str">
        <f>IF('Lineær programmering opg 4'!$C$8=0,"-",((-A9100+'Lineær programmering opg 4'!$M$8)/'Lineær programmering opg 4'!$K$8)*-1)</f>
        <v>-</v>
      </c>
      <c r="I9100" s="167" t="str">
        <f>IF('Lineær programmering opg 4'!$D$8=0,"-",'Lineær programmering opg 4'!$G$8)</f>
        <v>-</v>
      </c>
      <c r="J9100" s="295">
        <f>A9100*'Lineær programmering opg 4'!$C$11+Datatabel!C9100*'Lineær programmering opg 4'!$D$11</f>
        <v>44729.099999999722</v>
      </c>
      <c r="K9100" s="9">
        <f t="shared" si="712"/>
        <v>0</v>
      </c>
      <c r="L9100" s="9">
        <f t="shared" si="713"/>
        <v>0</v>
      </c>
    </row>
    <row r="9101" spans="1:12" ht="15" x14ac:dyDescent="0.25">
      <c r="A9101" s="167">
        <f t="shared" si="711"/>
        <v>21.64800000002289</v>
      </c>
      <c r="B9101" s="325">
        <f t="shared" si="714"/>
        <v>9.0200000000095371E-2</v>
      </c>
      <c r="C9101" s="167">
        <f t="shared" si="710"/>
        <v>283.76399999998284</v>
      </c>
      <c r="D9101" s="167">
        <f>IF('Lineær programmering opg 4'!$M$4=0,"-",(-A9101+'Lineær programmering opg 4'!$M$4)/'Lineær programmering opg 4'!$K$4*-1)</f>
        <v>436.70399999995425</v>
      </c>
      <c r="E9101" s="167">
        <f>IF('Lineær programmering opg 4'!$M$5=0,"-",(-A9101+'Lineær programmering opg 4'!$M$5)/'Lineær programmering opg 4'!$K$5*-1)</f>
        <v>283.76399999998284</v>
      </c>
      <c r="F9101" s="167" t="str">
        <f>IF('Lineær programmering opg 4'!$E$6=0,"-",(-A9101+'Lineær programmering opg 4'!$M$6)/'Lineær programmering opg 4'!$K$6*-1)</f>
        <v>-</v>
      </c>
      <c r="G9101" s="167" t="str">
        <f>IF('Lineær programmering opg 4'!$D$7=0,"-",((-A9101+'Lineær programmering opg 4'!$M$7)/'Lineær programmering opg 4'!$K$7)*-1)</f>
        <v>-</v>
      </c>
      <c r="H9101" s="167" t="str">
        <f>IF('Lineær programmering opg 4'!$C$8=0,"-",((-A9101+'Lineær programmering opg 4'!$M$8)/'Lineær programmering opg 4'!$K$8)*-1)</f>
        <v>-</v>
      </c>
      <c r="I9101" s="167" t="str">
        <f>IF('Lineær programmering opg 4'!$D$8=0,"-",'Lineær programmering opg 4'!$G$8)</f>
        <v>-</v>
      </c>
      <c r="J9101" s="295">
        <f>A9101*'Lineær programmering opg 4'!$C$11+Datatabel!C9101*'Lineær programmering opg 4'!$D$11</f>
        <v>44729.399999999718</v>
      </c>
      <c r="K9101" s="9">
        <f t="shared" si="712"/>
        <v>0</v>
      </c>
      <c r="L9101" s="9">
        <f t="shared" si="713"/>
        <v>0</v>
      </c>
    </row>
    <row r="9102" spans="1:12" ht="15" x14ac:dyDescent="0.25">
      <c r="A9102" s="167">
        <f t="shared" si="711"/>
        <v>21.624000000022889</v>
      </c>
      <c r="B9102" s="325">
        <f t="shared" si="714"/>
        <v>9.0100000000095368E-2</v>
      </c>
      <c r="C9102" s="167">
        <f t="shared" si="710"/>
        <v>283.78199999998287</v>
      </c>
      <c r="D9102" s="167">
        <f>IF('Lineær programmering opg 4'!$M$4=0,"-",(-A9102+'Lineær programmering opg 4'!$M$4)/'Lineær programmering opg 4'!$K$4*-1)</f>
        <v>436.75199999995425</v>
      </c>
      <c r="E9102" s="167">
        <f>IF('Lineær programmering opg 4'!$M$5=0,"-",(-A9102+'Lineær programmering opg 4'!$M$5)/'Lineær programmering opg 4'!$K$5*-1)</f>
        <v>283.78199999998287</v>
      </c>
      <c r="F9102" s="167" t="str">
        <f>IF('Lineær programmering opg 4'!$E$6=0,"-",(-A9102+'Lineær programmering opg 4'!$M$6)/'Lineær programmering opg 4'!$K$6*-1)</f>
        <v>-</v>
      </c>
      <c r="G9102" s="167" t="str">
        <f>IF('Lineær programmering opg 4'!$D$7=0,"-",((-A9102+'Lineær programmering opg 4'!$M$7)/'Lineær programmering opg 4'!$K$7)*-1)</f>
        <v>-</v>
      </c>
      <c r="H9102" s="167" t="str">
        <f>IF('Lineær programmering opg 4'!$C$8=0,"-",((-A9102+'Lineær programmering opg 4'!$M$8)/'Lineær programmering opg 4'!$K$8)*-1)</f>
        <v>-</v>
      </c>
      <c r="I9102" s="167" t="str">
        <f>IF('Lineær programmering opg 4'!$D$8=0,"-",'Lineær programmering opg 4'!$G$8)</f>
        <v>-</v>
      </c>
      <c r="J9102" s="295">
        <f>A9102*'Lineær programmering opg 4'!$C$11+Datatabel!C9102*'Lineær programmering opg 4'!$D$11</f>
        <v>44729.699999999713</v>
      </c>
      <c r="K9102" s="9">
        <f t="shared" si="712"/>
        <v>0</v>
      </c>
      <c r="L9102" s="9">
        <f t="shared" si="713"/>
        <v>0</v>
      </c>
    </row>
    <row r="9103" spans="1:12" ht="15" x14ac:dyDescent="0.25">
      <c r="A9103" s="167">
        <f t="shared" si="711"/>
        <v>21.600000000022888</v>
      </c>
      <c r="B9103" s="325">
        <f t="shared" si="714"/>
        <v>9.0000000000095365E-2</v>
      </c>
      <c r="C9103" s="167">
        <f t="shared" si="710"/>
        <v>283.79999999998284</v>
      </c>
      <c r="D9103" s="167">
        <f>IF('Lineær programmering opg 4'!$M$4=0,"-",(-A9103+'Lineær programmering opg 4'!$M$4)/'Lineær programmering opg 4'!$K$4*-1)</f>
        <v>436.79999999995425</v>
      </c>
      <c r="E9103" s="167">
        <f>IF('Lineær programmering opg 4'!$M$5=0,"-",(-A9103+'Lineær programmering opg 4'!$M$5)/'Lineær programmering opg 4'!$K$5*-1)</f>
        <v>283.79999999998284</v>
      </c>
      <c r="F9103" s="167" t="str">
        <f>IF('Lineær programmering opg 4'!$E$6=0,"-",(-A9103+'Lineær programmering opg 4'!$M$6)/'Lineær programmering opg 4'!$K$6*-1)</f>
        <v>-</v>
      </c>
      <c r="G9103" s="167" t="str">
        <f>IF('Lineær programmering opg 4'!$D$7=0,"-",((-A9103+'Lineær programmering opg 4'!$M$7)/'Lineær programmering opg 4'!$K$7)*-1)</f>
        <v>-</v>
      </c>
      <c r="H9103" s="167" t="str">
        <f>IF('Lineær programmering opg 4'!$C$8=0,"-",((-A9103+'Lineær programmering opg 4'!$M$8)/'Lineær programmering opg 4'!$K$8)*-1)</f>
        <v>-</v>
      </c>
      <c r="I9103" s="167" t="str">
        <f>IF('Lineær programmering opg 4'!$D$8=0,"-",'Lineær programmering opg 4'!$G$8)</f>
        <v>-</v>
      </c>
      <c r="J9103" s="295">
        <f>A9103*'Lineær programmering opg 4'!$C$11+Datatabel!C9103*'Lineær programmering opg 4'!$D$11</f>
        <v>44729.999999999716</v>
      </c>
      <c r="K9103" s="9">
        <f t="shared" si="712"/>
        <v>0</v>
      </c>
      <c r="L9103" s="9">
        <f t="shared" si="713"/>
        <v>0</v>
      </c>
    </row>
    <row r="9104" spans="1:12" ht="15" x14ac:dyDescent="0.25">
      <c r="A9104" s="167">
        <f t="shared" si="711"/>
        <v>21.576000000022887</v>
      </c>
      <c r="B9104" s="325">
        <f t="shared" si="714"/>
        <v>8.9900000000095362E-2</v>
      </c>
      <c r="C9104" s="167">
        <f t="shared" si="710"/>
        <v>283.81799999998287</v>
      </c>
      <c r="D9104" s="167">
        <f>IF('Lineær programmering opg 4'!$M$4=0,"-",(-A9104+'Lineær programmering opg 4'!$M$4)/'Lineær programmering opg 4'!$K$4*-1)</f>
        <v>436.84799999995425</v>
      </c>
      <c r="E9104" s="167">
        <f>IF('Lineær programmering opg 4'!$M$5=0,"-",(-A9104+'Lineær programmering opg 4'!$M$5)/'Lineær programmering opg 4'!$K$5*-1)</f>
        <v>283.81799999998287</v>
      </c>
      <c r="F9104" s="167" t="str">
        <f>IF('Lineær programmering opg 4'!$E$6=0,"-",(-A9104+'Lineær programmering opg 4'!$M$6)/'Lineær programmering opg 4'!$K$6*-1)</f>
        <v>-</v>
      </c>
      <c r="G9104" s="167" t="str">
        <f>IF('Lineær programmering opg 4'!$D$7=0,"-",((-A9104+'Lineær programmering opg 4'!$M$7)/'Lineær programmering opg 4'!$K$7)*-1)</f>
        <v>-</v>
      </c>
      <c r="H9104" s="167" t="str">
        <f>IF('Lineær programmering opg 4'!$C$8=0,"-",((-A9104+'Lineær programmering opg 4'!$M$8)/'Lineær programmering opg 4'!$K$8)*-1)</f>
        <v>-</v>
      </c>
      <c r="I9104" s="167" t="str">
        <f>IF('Lineær programmering opg 4'!$D$8=0,"-",'Lineær programmering opg 4'!$G$8)</f>
        <v>-</v>
      </c>
      <c r="J9104" s="295">
        <f>A9104*'Lineær programmering opg 4'!$C$11+Datatabel!C9104*'Lineær programmering opg 4'!$D$11</f>
        <v>44730.299999999719</v>
      </c>
      <c r="K9104" s="9">
        <f t="shared" si="712"/>
        <v>0</v>
      </c>
      <c r="L9104" s="9">
        <f t="shared" si="713"/>
        <v>0</v>
      </c>
    </row>
    <row r="9105" spans="1:12" ht="15" x14ac:dyDescent="0.25">
      <c r="A9105" s="167">
        <f t="shared" si="711"/>
        <v>21.552000000022886</v>
      </c>
      <c r="B9105" s="325">
        <f t="shared" si="714"/>
        <v>8.9800000000095359E-2</v>
      </c>
      <c r="C9105" s="167">
        <f t="shared" si="710"/>
        <v>283.83599999998285</v>
      </c>
      <c r="D9105" s="167">
        <f>IF('Lineær programmering opg 4'!$M$4=0,"-",(-A9105+'Lineær programmering opg 4'!$M$4)/'Lineær programmering opg 4'!$K$4*-1)</f>
        <v>436.89599999995426</v>
      </c>
      <c r="E9105" s="167">
        <f>IF('Lineær programmering opg 4'!$M$5=0,"-",(-A9105+'Lineær programmering opg 4'!$M$5)/'Lineær programmering opg 4'!$K$5*-1)</f>
        <v>283.83599999998285</v>
      </c>
      <c r="F9105" s="167" t="str">
        <f>IF('Lineær programmering opg 4'!$E$6=0,"-",(-A9105+'Lineær programmering opg 4'!$M$6)/'Lineær programmering opg 4'!$K$6*-1)</f>
        <v>-</v>
      </c>
      <c r="G9105" s="167" t="str">
        <f>IF('Lineær programmering opg 4'!$D$7=0,"-",((-A9105+'Lineær programmering opg 4'!$M$7)/'Lineær programmering opg 4'!$K$7)*-1)</f>
        <v>-</v>
      </c>
      <c r="H9105" s="167" t="str">
        <f>IF('Lineær programmering opg 4'!$C$8=0,"-",((-A9105+'Lineær programmering opg 4'!$M$8)/'Lineær programmering opg 4'!$K$8)*-1)</f>
        <v>-</v>
      </c>
      <c r="I9105" s="167" t="str">
        <f>IF('Lineær programmering opg 4'!$D$8=0,"-",'Lineær programmering opg 4'!$G$8)</f>
        <v>-</v>
      </c>
      <c r="J9105" s="295">
        <f>A9105*'Lineær programmering opg 4'!$C$11+Datatabel!C9105*'Lineær programmering opg 4'!$D$11</f>
        <v>44730.599999999715</v>
      </c>
      <c r="K9105" s="9">
        <f t="shared" si="712"/>
        <v>0</v>
      </c>
      <c r="L9105" s="9">
        <f t="shared" si="713"/>
        <v>0</v>
      </c>
    </row>
    <row r="9106" spans="1:12" ht="15" x14ac:dyDescent="0.25">
      <c r="A9106" s="167">
        <f t="shared" si="711"/>
        <v>21.528000000022885</v>
      </c>
      <c r="B9106" s="325">
        <f t="shared" si="714"/>
        <v>8.9700000000095356E-2</v>
      </c>
      <c r="C9106" s="167">
        <f t="shared" si="710"/>
        <v>283.85399999998288</v>
      </c>
      <c r="D9106" s="167">
        <f>IF('Lineær programmering opg 4'!$M$4=0,"-",(-A9106+'Lineær programmering opg 4'!$M$4)/'Lineær programmering opg 4'!$K$4*-1)</f>
        <v>436.94399999995426</v>
      </c>
      <c r="E9106" s="167">
        <f>IF('Lineær programmering opg 4'!$M$5=0,"-",(-A9106+'Lineær programmering opg 4'!$M$5)/'Lineær programmering opg 4'!$K$5*-1)</f>
        <v>283.85399999998288</v>
      </c>
      <c r="F9106" s="167" t="str">
        <f>IF('Lineær programmering opg 4'!$E$6=0,"-",(-A9106+'Lineær programmering opg 4'!$M$6)/'Lineær programmering opg 4'!$K$6*-1)</f>
        <v>-</v>
      </c>
      <c r="G9106" s="167" t="str">
        <f>IF('Lineær programmering opg 4'!$D$7=0,"-",((-A9106+'Lineær programmering opg 4'!$M$7)/'Lineær programmering opg 4'!$K$7)*-1)</f>
        <v>-</v>
      </c>
      <c r="H9106" s="167" t="str">
        <f>IF('Lineær programmering opg 4'!$C$8=0,"-",((-A9106+'Lineær programmering opg 4'!$M$8)/'Lineær programmering opg 4'!$K$8)*-1)</f>
        <v>-</v>
      </c>
      <c r="I9106" s="167" t="str">
        <f>IF('Lineær programmering opg 4'!$D$8=0,"-",'Lineær programmering opg 4'!$G$8)</f>
        <v>-</v>
      </c>
      <c r="J9106" s="295">
        <f>A9106*'Lineær programmering opg 4'!$C$11+Datatabel!C9106*'Lineær programmering opg 4'!$D$11</f>
        <v>44730.899999999718</v>
      </c>
      <c r="K9106" s="9">
        <f t="shared" si="712"/>
        <v>0</v>
      </c>
      <c r="L9106" s="9">
        <f t="shared" si="713"/>
        <v>0</v>
      </c>
    </row>
    <row r="9107" spans="1:12" ht="15" x14ac:dyDescent="0.25">
      <c r="A9107" s="167">
        <f t="shared" si="711"/>
        <v>21.504000000022884</v>
      </c>
      <c r="B9107" s="325">
        <f t="shared" si="714"/>
        <v>8.9600000000095353E-2</v>
      </c>
      <c r="C9107" s="167">
        <f t="shared" si="710"/>
        <v>283.87199999998285</v>
      </c>
      <c r="D9107" s="167">
        <f>IF('Lineær programmering opg 4'!$M$4=0,"-",(-A9107+'Lineær programmering opg 4'!$M$4)/'Lineær programmering opg 4'!$K$4*-1)</f>
        <v>436.99199999995426</v>
      </c>
      <c r="E9107" s="167">
        <f>IF('Lineær programmering opg 4'!$M$5=0,"-",(-A9107+'Lineær programmering opg 4'!$M$5)/'Lineær programmering opg 4'!$K$5*-1)</f>
        <v>283.87199999998285</v>
      </c>
      <c r="F9107" s="167" t="str">
        <f>IF('Lineær programmering opg 4'!$E$6=0,"-",(-A9107+'Lineær programmering opg 4'!$M$6)/'Lineær programmering opg 4'!$K$6*-1)</f>
        <v>-</v>
      </c>
      <c r="G9107" s="167" t="str">
        <f>IF('Lineær programmering opg 4'!$D$7=0,"-",((-A9107+'Lineær programmering opg 4'!$M$7)/'Lineær programmering opg 4'!$K$7)*-1)</f>
        <v>-</v>
      </c>
      <c r="H9107" s="167" t="str">
        <f>IF('Lineær programmering opg 4'!$C$8=0,"-",((-A9107+'Lineær programmering opg 4'!$M$8)/'Lineær programmering opg 4'!$K$8)*-1)</f>
        <v>-</v>
      </c>
      <c r="I9107" s="167" t="str">
        <f>IF('Lineær programmering opg 4'!$D$8=0,"-",'Lineær programmering opg 4'!$G$8)</f>
        <v>-</v>
      </c>
      <c r="J9107" s="295">
        <f>A9107*'Lineær programmering opg 4'!$C$11+Datatabel!C9107*'Lineær programmering opg 4'!$D$11</f>
        <v>44731.199999999713</v>
      </c>
      <c r="K9107" s="9">
        <f t="shared" si="712"/>
        <v>0</v>
      </c>
      <c r="L9107" s="9">
        <f t="shared" si="713"/>
        <v>0</v>
      </c>
    </row>
    <row r="9108" spans="1:12" ht="15" x14ac:dyDescent="0.25">
      <c r="A9108" s="167">
        <f t="shared" si="711"/>
        <v>21.480000000022883</v>
      </c>
      <c r="B9108" s="325">
        <f t="shared" si="714"/>
        <v>8.9500000000095351E-2</v>
      </c>
      <c r="C9108" s="167">
        <f t="shared" si="710"/>
        <v>283.88999999998288</v>
      </c>
      <c r="D9108" s="167">
        <f>IF('Lineær programmering opg 4'!$M$4=0,"-",(-A9108+'Lineær programmering opg 4'!$M$4)/'Lineær programmering opg 4'!$K$4*-1)</f>
        <v>437.03999999995426</v>
      </c>
      <c r="E9108" s="167">
        <f>IF('Lineær programmering opg 4'!$M$5=0,"-",(-A9108+'Lineær programmering opg 4'!$M$5)/'Lineær programmering opg 4'!$K$5*-1)</f>
        <v>283.88999999998288</v>
      </c>
      <c r="F9108" s="167" t="str">
        <f>IF('Lineær programmering opg 4'!$E$6=0,"-",(-A9108+'Lineær programmering opg 4'!$M$6)/'Lineær programmering opg 4'!$K$6*-1)</f>
        <v>-</v>
      </c>
      <c r="G9108" s="167" t="str">
        <f>IF('Lineær programmering opg 4'!$D$7=0,"-",((-A9108+'Lineær programmering opg 4'!$M$7)/'Lineær programmering opg 4'!$K$7)*-1)</f>
        <v>-</v>
      </c>
      <c r="H9108" s="167" t="str">
        <f>IF('Lineær programmering opg 4'!$C$8=0,"-",((-A9108+'Lineær programmering opg 4'!$M$8)/'Lineær programmering opg 4'!$K$8)*-1)</f>
        <v>-</v>
      </c>
      <c r="I9108" s="167" t="str">
        <f>IF('Lineær programmering opg 4'!$D$8=0,"-",'Lineær programmering opg 4'!$G$8)</f>
        <v>-</v>
      </c>
      <c r="J9108" s="295">
        <f>A9108*'Lineær programmering opg 4'!$C$11+Datatabel!C9108*'Lineær programmering opg 4'!$D$11</f>
        <v>44731.499999999724</v>
      </c>
      <c r="K9108" s="9">
        <f t="shared" si="712"/>
        <v>0</v>
      </c>
      <c r="L9108" s="9">
        <f t="shared" si="713"/>
        <v>0</v>
      </c>
    </row>
    <row r="9109" spans="1:12" ht="15" x14ac:dyDescent="0.25">
      <c r="A9109" s="167">
        <f t="shared" si="711"/>
        <v>21.456000000022883</v>
      </c>
      <c r="B9109" s="325">
        <f t="shared" si="714"/>
        <v>8.9400000000095348E-2</v>
      </c>
      <c r="C9109" s="167">
        <f t="shared" si="710"/>
        <v>283.90799999998285</v>
      </c>
      <c r="D9109" s="167">
        <f>IF('Lineær programmering opg 4'!$M$4=0,"-",(-A9109+'Lineær programmering opg 4'!$M$4)/'Lineær programmering opg 4'!$K$4*-1)</f>
        <v>437.08799999995426</v>
      </c>
      <c r="E9109" s="167">
        <f>IF('Lineær programmering opg 4'!$M$5=0,"-",(-A9109+'Lineær programmering opg 4'!$M$5)/'Lineær programmering opg 4'!$K$5*-1)</f>
        <v>283.90799999998285</v>
      </c>
      <c r="F9109" s="167" t="str">
        <f>IF('Lineær programmering opg 4'!$E$6=0,"-",(-A9109+'Lineær programmering opg 4'!$M$6)/'Lineær programmering opg 4'!$K$6*-1)</f>
        <v>-</v>
      </c>
      <c r="G9109" s="167" t="str">
        <f>IF('Lineær programmering opg 4'!$D$7=0,"-",((-A9109+'Lineær programmering opg 4'!$M$7)/'Lineær programmering opg 4'!$K$7)*-1)</f>
        <v>-</v>
      </c>
      <c r="H9109" s="167" t="str">
        <f>IF('Lineær programmering opg 4'!$C$8=0,"-",((-A9109+'Lineær programmering opg 4'!$M$8)/'Lineær programmering opg 4'!$K$8)*-1)</f>
        <v>-</v>
      </c>
      <c r="I9109" s="167" t="str">
        <f>IF('Lineær programmering opg 4'!$D$8=0,"-",'Lineær programmering opg 4'!$G$8)</f>
        <v>-</v>
      </c>
      <c r="J9109" s="295">
        <f>A9109*'Lineær programmering opg 4'!$C$11+Datatabel!C9109*'Lineær programmering opg 4'!$D$11</f>
        <v>44731.799999999719</v>
      </c>
      <c r="K9109" s="9">
        <f t="shared" si="712"/>
        <v>0</v>
      </c>
      <c r="L9109" s="9">
        <f t="shared" si="713"/>
        <v>0</v>
      </c>
    </row>
    <row r="9110" spans="1:12" ht="15" x14ac:dyDescent="0.25">
      <c r="A9110" s="167">
        <f t="shared" si="711"/>
        <v>21.432000000022882</v>
      </c>
      <c r="B9110" s="325">
        <f t="shared" si="714"/>
        <v>8.9300000000095345E-2</v>
      </c>
      <c r="C9110" s="167">
        <f t="shared" si="710"/>
        <v>283.92599999998288</v>
      </c>
      <c r="D9110" s="167">
        <f>IF('Lineær programmering opg 4'!$M$4=0,"-",(-A9110+'Lineær programmering opg 4'!$M$4)/'Lineær programmering opg 4'!$K$4*-1)</f>
        <v>437.13599999995427</v>
      </c>
      <c r="E9110" s="167">
        <f>IF('Lineær programmering opg 4'!$M$5=0,"-",(-A9110+'Lineær programmering opg 4'!$M$5)/'Lineær programmering opg 4'!$K$5*-1)</f>
        <v>283.92599999998288</v>
      </c>
      <c r="F9110" s="167" t="str">
        <f>IF('Lineær programmering opg 4'!$E$6=0,"-",(-A9110+'Lineær programmering opg 4'!$M$6)/'Lineær programmering opg 4'!$K$6*-1)</f>
        <v>-</v>
      </c>
      <c r="G9110" s="167" t="str">
        <f>IF('Lineær programmering opg 4'!$D$7=0,"-",((-A9110+'Lineær programmering opg 4'!$M$7)/'Lineær programmering opg 4'!$K$7)*-1)</f>
        <v>-</v>
      </c>
      <c r="H9110" s="167" t="str">
        <f>IF('Lineær programmering opg 4'!$C$8=0,"-",((-A9110+'Lineær programmering opg 4'!$M$8)/'Lineær programmering opg 4'!$K$8)*-1)</f>
        <v>-</v>
      </c>
      <c r="I9110" s="167" t="str">
        <f>IF('Lineær programmering opg 4'!$D$8=0,"-",'Lineær programmering opg 4'!$G$8)</f>
        <v>-</v>
      </c>
      <c r="J9110" s="295">
        <f>A9110*'Lineær programmering opg 4'!$C$11+Datatabel!C9110*'Lineær programmering opg 4'!$D$11</f>
        <v>44732.099999999722</v>
      </c>
      <c r="K9110" s="9">
        <f t="shared" si="712"/>
        <v>0</v>
      </c>
      <c r="L9110" s="9">
        <f t="shared" si="713"/>
        <v>0</v>
      </c>
    </row>
    <row r="9111" spans="1:12" ht="15" x14ac:dyDescent="0.25">
      <c r="A9111" s="167">
        <f t="shared" si="711"/>
        <v>21.408000000022881</v>
      </c>
      <c r="B9111" s="325">
        <f t="shared" si="714"/>
        <v>8.9200000000095342E-2</v>
      </c>
      <c r="C9111" s="167">
        <f t="shared" si="710"/>
        <v>283.94399999998285</v>
      </c>
      <c r="D9111" s="167">
        <f>IF('Lineær programmering opg 4'!$M$4=0,"-",(-A9111+'Lineær programmering opg 4'!$M$4)/'Lineær programmering opg 4'!$K$4*-1)</f>
        <v>437.18399999995427</v>
      </c>
      <c r="E9111" s="167">
        <f>IF('Lineær programmering opg 4'!$M$5=0,"-",(-A9111+'Lineær programmering opg 4'!$M$5)/'Lineær programmering opg 4'!$K$5*-1)</f>
        <v>283.94399999998285</v>
      </c>
      <c r="F9111" s="167" t="str">
        <f>IF('Lineær programmering opg 4'!$E$6=0,"-",(-A9111+'Lineær programmering opg 4'!$M$6)/'Lineær programmering opg 4'!$K$6*-1)</f>
        <v>-</v>
      </c>
      <c r="G9111" s="167" t="str">
        <f>IF('Lineær programmering opg 4'!$D$7=0,"-",((-A9111+'Lineær programmering opg 4'!$M$7)/'Lineær programmering opg 4'!$K$7)*-1)</f>
        <v>-</v>
      </c>
      <c r="H9111" s="167" t="str">
        <f>IF('Lineær programmering opg 4'!$C$8=0,"-",((-A9111+'Lineær programmering opg 4'!$M$8)/'Lineær programmering opg 4'!$K$8)*-1)</f>
        <v>-</v>
      </c>
      <c r="I9111" s="167" t="str">
        <f>IF('Lineær programmering opg 4'!$D$8=0,"-",'Lineær programmering opg 4'!$G$8)</f>
        <v>-</v>
      </c>
      <c r="J9111" s="295">
        <f>A9111*'Lineær programmering opg 4'!$C$11+Datatabel!C9111*'Lineær programmering opg 4'!$D$11</f>
        <v>44732.399999999718</v>
      </c>
      <c r="K9111" s="9">
        <f t="shared" si="712"/>
        <v>0</v>
      </c>
      <c r="L9111" s="9">
        <f t="shared" si="713"/>
        <v>0</v>
      </c>
    </row>
    <row r="9112" spans="1:12" ht="15" x14ac:dyDescent="0.25">
      <c r="A9112" s="167">
        <f t="shared" si="711"/>
        <v>21.38400000002288</v>
      </c>
      <c r="B9112" s="325">
        <f t="shared" si="714"/>
        <v>8.9100000000095339E-2</v>
      </c>
      <c r="C9112" s="167">
        <f t="shared" si="710"/>
        <v>283.96199999998288</v>
      </c>
      <c r="D9112" s="167">
        <f>IF('Lineær programmering opg 4'!$M$4=0,"-",(-A9112+'Lineær programmering opg 4'!$M$4)/'Lineær programmering opg 4'!$K$4*-1)</f>
        <v>437.23199999995427</v>
      </c>
      <c r="E9112" s="167">
        <f>IF('Lineær programmering opg 4'!$M$5=0,"-",(-A9112+'Lineær programmering opg 4'!$M$5)/'Lineær programmering opg 4'!$K$5*-1)</f>
        <v>283.96199999998288</v>
      </c>
      <c r="F9112" s="167" t="str">
        <f>IF('Lineær programmering opg 4'!$E$6=0,"-",(-A9112+'Lineær programmering opg 4'!$M$6)/'Lineær programmering opg 4'!$K$6*-1)</f>
        <v>-</v>
      </c>
      <c r="G9112" s="167" t="str">
        <f>IF('Lineær programmering opg 4'!$D$7=0,"-",((-A9112+'Lineær programmering opg 4'!$M$7)/'Lineær programmering opg 4'!$K$7)*-1)</f>
        <v>-</v>
      </c>
      <c r="H9112" s="167" t="str">
        <f>IF('Lineær programmering opg 4'!$C$8=0,"-",((-A9112+'Lineær programmering opg 4'!$M$8)/'Lineær programmering opg 4'!$K$8)*-1)</f>
        <v>-</v>
      </c>
      <c r="I9112" s="167" t="str">
        <f>IF('Lineær programmering opg 4'!$D$8=0,"-",'Lineær programmering opg 4'!$G$8)</f>
        <v>-</v>
      </c>
      <c r="J9112" s="295">
        <f>A9112*'Lineær programmering opg 4'!$C$11+Datatabel!C9112*'Lineær programmering opg 4'!$D$11</f>
        <v>44732.699999999721</v>
      </c>
      <c r="K9112" s="9">
        <f t="shared" si="712"/>
        <v>0</v>
      </c>
      <c r="L9112" s="9">
        <f t="shared" si="713"/>
        <v>0</v>
      </c>
    </row>
    <row r="9113" spans="1:12" ht="15" x14ac:dyDescent="0.25">
      <c r="A9113" s="167">
        <f t="shared" si="711"/>
        <v>21.360000000022879</v>
      </c>
      <c r="B9113" s="325">
        <f t="shared" si="714"/>
        <v>8.9000000000095336E-2</v>
      </c>
      <c r="C9113" s="167">
        <f t="shared" si="710"/>
        <v>283.97999999998285</v>
      </c>
      <c r="D9113" s="167">
        <f>IF('Lineær programmering opg 4'!$M$4=0,"-",(-A9113+'Lineær programmering opg 4'!$M$4)/'Lineær programmering opg 4'!$K$4*-1)</f>
        <v>437.27999999995427</v>
      </c>
      <c r="E9113" s="167">
        <f>IF('Lineær programmering opg 4'!$M$5=0,"-",(-A9113+'Lineær programmering opg 4'!$M$5)/'Lineær programmering opg 4'!$K$5*-1)</f>
        <v>283.97999999998285</v>
      </c>
      <c r="F9113" s="167" t="str">
        <f>IF('Lineær programmering opg 4'!$E$6=0,"-",(-A9113+'Lineær programmering opg 4'!$M$6)/'Lineær programmering opg 4'!$K$6*-1)</f>
        <v>-</v>
      </c>
      <c r="G9113" s="167" t="str">
        <f>IF('Lineær programmering opg 4'!$D$7=0,"-",((-A9113+'Lineær programmering opg 4'!$M$7)/'Lineær programmering opg 4'!$K$7)*-1)</f>
        <v>-</v>
      </c>
      <c r="H9113" s="167" t="str">
        <f>IF('Lineær programmering opg 4'!$C$8=0,"-",((-A9113+'Lineær programmering opg 4'!$M$8)/'Lineær programmering opg 4'!$K$8)*-1)</f>
        <v>-</v>
      </c>
      <c r="I9113" s="167" t="str">
        <f>IF('Lineær programmering opg 4'!$D$8=0,"-",'Lineær programmering opg 4'!$G$8)</f>
        <v>-</v>
      </c>
      <c r="J9113" s="295">
        <f>A9113*'Lineær programmering opg 4'!$C$11+Datatabel!C9113*'Lineær programmering opg 4'!$D$11</f>
        <v>44732.999999999709</v>
      </c>
      <c r="K9113" s="9">
        <f t="shared" si="712"/>
        <v>0</v>
      </c>
      <c r="L9113" s="9">
        <f t="shared" si="713"/>
        <v>0</v>
      </c>
    </row>
    <row r="9114" spans="1:12" ht="15" x14ac:dyDescent="0.25">
      <c r="A9114" s="167">
        <f t="shared" si="711"/>
        <v>21.336000000022882</v>
      </c>
      <c r="B9114" s="325">
        <f t="shared" si="714"/>
        <v>8.8900000000095333E-2</v>
      </c>
      <c r="C9114" s="167">
        <f t="shared" si="710"/>
        <v>283.99799999998288</v>
      </c>
      <c r="D9114" s="167">
        <f>IF('Lineær programmering opg 4'!$M$4=0,"-",(-A9114+'Lineær programmering opg 4'!$M$4)/'Lineær programmering opg 4'!$K$4*-1)</f>
        <v>437.32799999995422</v>
      </c>
      <c r="E9114" s="167">
        <f>IF('Lineær programmering opg 4'!$M$5=0,"-",(-A9114+'Lineær programmering opg 4'!$M$5)/'Lineær programmering opg 4'!$K$5*-1)</f>
        <v>283.99799999998288</v>
      </c>
      <c r="F9114" s="167" t="str">
        <f>IF('Lineær programmering opg 4'!$E$6=0,"-",(-A9114+'Lineær programmering opg 4'!$M$6)/'Lineær programmering opg 4'!$K$6*-1)</f>
        <v>-</v>
      </c>
      <c r="G9114" s="167" t="str">
        <f>IF('Lineær programmering opg 4'!$D$7=0,"-",((-A9114+'Lineær programmering opg 4'!$M$7)/'Lineær programmering opg 4'!$K$7)*-1)</f>
        <v>-</v>
      </c>
      <c r="H9114" s="167" t="str">
        <f>IF('Lineær programmering opg 4'!$C$8=0,"-",((-A9114+'Lineær programmering opg 4'!$M$8)/'Lineær programmering opg 4'!$K$8)*-1)</f>
        <v>-</v>
      </c>
      <c r="I9114" s="167" t="str">
        <f>IF('Lineær programmering opg 4'!$D$8=0,"-",'Lineær programmering opg 4'!$G$8)</f>
        <v>-</v>
      </c>
      <c r="J9114" s="295">
        <f>A9114*'Lineær programmering opg 4'!$C$11+Datatabel!C9114*'Lineær programmering opg 4'!$D$11</f>
        <v>44733.299999999719</v>
      </c>
      <c r="K9114" s="9">
        <f t="shared" si="712"/>
        <v>0</v>
      </c>
      <c r="L9114" s="9">
        <f t="shared" si="713"/>
        <v>0</v>
      </c>
    </row>
    <row r="9115" spans="1:12" ht="15" x14ac:dyDescent="0.25">
      <c r="A9115" s="167">
        <f t="shared" si="711"/>
        <v>21.312000000022881</v>
      </c>
      <c r="B9115" s="325">
        <f t="shared" si="714"/>
        <v>8.880000000009533E-2</v>
      </c>
      <c r="C9115" s="167">
        <f t="shared" si="710"/>
        <v>284.01599999998285</v>
      </c>
      <c r="D9115" s="167">
        <f>IF('Lineær programmering opg 4'!$M$4=0,"-",(-A9115+'Lineær programmering opg 4'!$M$4)/'Lineær programmering opg 4'!$K$4*-1)</f>
        <v>437.37599999995422</v>
      </c>
      <c r="E9115" s="167">
        <f>IF('Lineær programmering opg 4'!$M$5=0,"-",(-A9115+'Lineær programmering opg 4'!$M$5)/'Lineær programmering opg 4'!$K$5*-1)</f>
        <v>284.01599999998285</v>
      </c>
      <c r="F9115" s="167" t="str">
        <f>IF('Lineær programmering opg 4'!$E$6=0,"-",(-A9115+'Lineær programmering opg 4'!$M$6)/'Lineær programmering opg 4'!$K$6*-1)</f>
        <v>-</v>
      </c>
      <c r="G9115" s="167" t="str">
        <f>IF('Lineær programmering opg 4'!$D$7=0,"-",((-A9115+'Lineær programmering opg 4'!$M$7)/'Lineær programmering opg 4'!$K$7)*-1)</f>
        <v>-</v>
      </c>
      <c r="H9115" s="167" t="str">
        <f>IF('Lineær programmering opg 4'!$C$8=0,"-",((-A9115+'Lineær programmering opg 4'!$M$8)/'Lineær programmering opg 4'!$K$8)*-1)</f>
        <v>-</v>
      </c>
      <c r="I9115" s="167" t="str">
        <f>IF('Lineær programmering opg 4'!$D$8=0,"-",'Lineær programmering opg 4'!$G$8)</f>
        <v>-</v>
      </c>
      <c r="J9115" s="295">
        <f>A9115*'Lineær programmering opg 4'!$C$11+Datatabel!C9115*'Lineær programmering opg 4'!$D$11</f>
        <v>44733.599999999715</v>
      </c>
      <c r="K9115" s="9">
        <f t="shared" si="712"/>
        <v>0</v>
      </c>
      <c r="L9115" s="9">
        <f t="shared" si="713"/>
        <v>0</v>
      </c>
    </row>
    <row r="9116" spans="1:12" ht="15" x14ac:dyDescent="0.25">
      <c r="A9116" s="167">
        <f t="shared" si="711"/>
        <v>21.28800000002288</v>
      </c>
      <c r="B9116" s="325">
        <f t="shared" si="714"/>
        <v>8.8700000000095328E-2</v>
      </c>
      <c r="C9116" s="167">
        <f t="shared" si="710"/>
        <v>284.03399999998288</v>
      </c>
      <c r="D9116" s="167">
        <f>IF('Lineær programmering opg 4'!$M$4=0,"-",(-A9116+'Lineær programmering opg 4'!$M$4)/'Lineær programmering opg 4'!$K$4*-1)</f>
        <v>437.42399999995422</v>
      </c>
      <c r="E9116" s="167">
        <f>IF('Lineær programmering opg 4'!$M$5=0,"-",(-A9116+'Lineær programmering opg 4'!$M$5)/'Lineær programmering opg 4'!$K$5*-1)</f>
        <v>284.03399999998288</v>
      </c>
      <c r="F9116" s="167" t="str">
        <f>IF('Lineær programmering opg 4'!$E$6=0,"-",(-A9116+'Lineær programmering opg 4'!$M$6)/'Lineær programmering opg 4'!$K$6*-1)</f>
        <v>-</v>
      </c>
      <c r="G9116" s="167" t="str">
        <f>IF('Lineær programmering opg 4'!$D$7=0,"-",((-A9116+'Lineær programmering opg 4'!$M$7)/'Lineær programmering opg 4'!$K$7)*-1)</f>
        <v>-</v>
      </c>
      <c r="H9116" s="167" t="str">
        <f>IF('Lineær programmering opg 4'!$C$8=0,"-",((-A9116+'Lineær programmering opg 4'!$M$8)/'Lineær programmering opg 4'!$K$8)*-1)</f>
        <v>-</v>
      </c>
      <c r="I9116" s="167" t="str">
        <f>IF('Lineær programmering opg 4'!$D$8=0,"-",'Lineær programmering opg 4'!$G$8)</f>
        <v>-</v>
      </c>
      <c r="J9116" s="295">
        <f>A9116*'Lineær programmering opg 4'!$C$11+Datatabel!C9116*'Lineær programmering opg 4'!$D$11</f>
        <v>44733.899999999718</v>
      </c>
      <c r="K9116" s="9">
        <f t="shared" si="712"/>
        <v>0</v>
      </c>
      <c r="L9116" s="9">
        <f t="shared" si="713"/>
        <v>0</v>
      </c>
    </row>
    <row r="9117" spans="1:12" ht="15" x14ac:dyDescent="0.25">
      <c r="A9117" s="167">
        <f t="shared" si="711"/>
        <v>21.264000000022879</v>
      </c>
      <c r="B9117" s="325">
        <f t="shared" si="714"/>
        <v>8.8600000000095325E-2</v>
      </c>
      <c r="C9117" s="167">
        <f t="shared" si="710"/>
        <v>284.05199999998285</v>
      </c>
      <c r="D9117" s="167">
        <f>IF('Lineær programmering opg 4'!$M$4=0,"-",(-A9117+'Lineær programmering opg 4'!$M$4)/'Lineær programmering opg 4'!$K$4*-1)</f>
        <v>437.47199999995422</v>
      </c>
      <c r="E9117" s="167">
        <f>IF('Lineær programmering opg 4'!$M$5=0,"-",(-A9117+'Lineær programmering opg 4'!$M$5)/'Lineær programmering opg 4'!$K$5*-1)</f>
        <v>284.05199999998285</v>
      </c>
      <c r="F9117" s="167" t="str">
        <f>IF('Lineær programmering opg 4'!$E$6=0,"-",(-A9117+'Lineær programmering opg 4'!$M$6)/'Lineær programmering opg 4'!$K$6*-1)</f>
        <v>-</v>
      </c>
      <c r="G9117" s="167" t="str">
        <f>IF('Lineær programmering opg 4'!$D$7=0,"-",((-A9117+'Lineær programmering opg 4'!$M$7)/'Lineær programmering opg 4'!$K$7)*-1)</f>
        <v>-</v>
      </c>
      <c r="H9117" s="167" t="str">
        <f>IF('Lineær programmering opg 4'!$C$8=0,"-",((-A9117+'Lineær programmering opg 4'!$M$8)/'Lineær programmering opg 4'!$K$8)*-1)</f>
        <v>-</v>
      </c>
      <c r="I9117" s="167" t="str">
        <f>IF('Lineær programmering opg 4'!$D$8=0,"-",'Lineær programmering opg 4'!$G$8)</f>
        <v>-</v>
      </c>
      <c r="J9117" s="295">
        <f>A9117*'Lineær programmering opg 4'!$C$11+Datatabel!C9117*'Lineær programmering opg 4'!$D$11</f>
        <v>44734.199999999713</v>
      </c>
      <c r="K9117" s="9">
        <f t="shared" si="712"/>
        <v>0</v>
      </c>
      <c r="L9117" s="9">
        <f t="shared" si="713"/>
        <v>0</v>
      </c>
    </row>
    <row r="9118" spans="1:12" ht="15" x14ac:dyDescent="0.25">
      <c r="A9118" s="167">
        <f t="shared" si="711"/>
        <v>21.240000000022878</v>
      </c>
      <c r="B9118" s="325">
        <f t="shared" si="714"/>
        <v>8.8500000000095322E-2</v>
      </c>
      <c r="C9118" s="167">
        <f t="shared" si="710"/>
        <v>284.06999999998288</v>
      </c>
      <c r="D9118" s="167">
        <f>IF('Lineær programmering opg 4'!$M$4=0,"-",(-A9118+'Lineær programmering opg 4'!$M$4)/'Lineær programmering opg 4'!$K$4*-1)</f>
        <v>437.51999999995422</v>
      </c>
      <c r="E9118" s="167">
        <f>IF('Lineær programmering opg 4'!$M$5=0,"-",(-A9118+'Lineær programmering opg 4'!$M$5)/'Lineær programmering opg 4'!$K$5*-1)</f>
        <v>284.06999999998288</v>
      </c>
      <c r="F9118" s="167" t="str">
        <f>IF('Lineær programmering opg 4'!$E$6=0,"-",(-A9118+'Lineær programmering opg 4'!$M$6)/'Lineær programmering opg 4'!$K$6*-1)</f>
        <v>-</v>
      </c>
      <c r="G9118" s="167" t="str">
        <f>IF('Lineær programmering opg 4'!$D$7=0,"-",((-A9118+'Lineær programmering opg 4'!$M$7)/'Lineær programmering opg 4'!$K$7)*-1)</f>
        <v>-</v>
      </c>
      <c r="H9118" s="167" t="str">
        <f>IF('Lineær programmering opg 4'!$C$8=0,"-",((-A9118+'Lineær programmering opg 4'!$M$8)/'Lineær programmering opg 4'!$K$8)*-1)</f>
        <v>-</v>
      </c>
      <c r="I9118" s="167" t="str">
        <f>IF('Lineær programmering opg 4'!$D$8=0,"-",'Lineær programmering opg 4'!$G$8)</f>
        <v>-</v>
      </c>
      <c r="J9118" s="295">
        <f>A9118*'Lineær programmering opg 4'!$C$11+Datatabel!C9118*'Lineær programmering opg 4'!$D$11</f>
        <v>44734.499999999716</v>
      </c>
      <c r="K9118" s="9">
        <f t="shared" si="712"/>
        <v>0</v>
      </c>
      <c r="L9118" s="9">
        <f t="shared" si="713"/>
        <v>0</v>
      </c>
    </row>
    <row r="9119" spans="1:12" ht="15" x14ac:dyDescent="0.25">
      <c r="A9119" s="167">
        <f t="shared" si="711"/>
        <v>21.216000000022877</v>
      </c>
      <c r="B9119" s="325">
        <f t="shared" si="714"/>
        <v>8.8400000000095319E-2</v>
      </c>
      <c r="C9119" s="167">
        <f t="shared" si="710"/>
        <v>284.08799999998286</v>
      </c>
      <c r="D9119" s="167">
        <f>IF('Lineær programmering opg 4'!$M$4=0,"-",(-A9119+'Lineær programmering opg 4'!$M$4)/'Lineær programmering opg 4'!$K$4*-1)</f>
        <v>437.56799999995422</v>
      </c>
      <c r="E9119" s="167">
        <f>IF('Lineær programmering opg 4'!$M$5=0,"-",(-A9119+'Lineær programmering opg 4'!$M$5)/'Lineær programmering opg 4'!$K$5*-1)</f>
        <v>284.08799999998286</v>
      </c>
      <c r="F9119" s="167" t="str">
        <f>IF('Lineær programmering opg 4'!$E$6=0,"-",(-A9119+'Lineær programmering opg 4'!$M$6)/'Lineær programmering opg 4'!$K$6*-1)</f>
        <v>-</v>
      </c>
      <c r="G9119" s="167" t="str">
        <f>IF('Lineær programmering opg 4'!$D$7=0,"-",((-A9119+'Lineær programmering opg 4'!$M$7)/'Lineær programmering opg 4'!$K$7)*-1)</f>
        <v>-</v>
      </c>
      <c r="H9119" s="167" t="str">
        <f>IF('Lineær programmering opg 4'!$C$8=0,"-",((-A9119+'Lineær programmering opg 4'!$M$8)/'Lineær programmering opg 4'!$K$8)*-1)</f>
        <v>-</v>
      </c>
      <c r="I9119" s="167" t="str">
        <f>IF('Lineær programmering opg 4'!$D$8=0,"-",'Lineær programmering opg 4'!$G$8)</f>
        <v>-</v>
      </c>
      <c r="J9119" s="295">
        <f>A9119*'Lineær programmering opg 4'!$C$11+Datatabel!C9119*'Lineær programmering opg 4'!$D$11</f>
        <v>44734.799999999719</v>
      </c>
      <c r="K9119" s="9">
        <f t="shared" si="712"/>
        <v>0</v>
      </c>
      <c r="L9119" s="9">
        <f t="shared" si="713"/>
        <v>0</v>
      </c>
    </row>
    <row r="9120" spans="1:12" ht="15" x14ac:dyDescent="0.25">
      <c r="A9120" s="167">
        <f t="shared" si="711"/>
        <v>21.192000000022876</v>
      </c>
      <c r="B9120" s="325">
        <f t="shared" si="714"/>
        <v>8.8300000000095316E-2</v>
      </c>
      <c r="C9120" s="167">
        <f t="shared" si="710"/>
        <v>284.10599999998288</v>
      </c>
      <c r="D9120" s="167">
        <f>IF('Lineær programmering opg 4'!$M$4=0,"-",(-A9120+'Lineær programmering opg 4'!$M$4)/'Lineær programmering opg 4'!$K$4*-1)</f>
        <v>437.61599999995423</v>
      </c>
      <c r="E9120" s="167">
        <f>IF('Lineær programmering opg 4'!$M$5=0,"-",(-A9120+'Lineær programmering opg 4'!$M$5)/'Lineær programmering opg 4'!$K$5*-1)</f>
        <v>284.10599999998288</v>
      </c>
      <c r="F9120" s="167" t="str">
        <f>IF('Lineær programmering opg 4'!$E$6=0,"-",(-A9120+'Lineær programmering opg 4'!$M$6)/'Lineær programmering opg 4'!$K$6*-1)</f>
        <v>-</v>
      </c>
      <c r="G9120" s="167" t="str">
        <f>IF('Lineær programmering opg 4'!$D$7=0,"-",((-A9120+'Lineær programmering opg 4'!$M$7)/'Lineær programmering opg 4'!$K$7)*-1)</f>
        <v>-</v>
      </c>
      <c r="H9120" s="167" t="str">
        <f>IF('Lineær programmering opg 4'!$C$8=0,"-",((-A9120+'Lineær programmering opg 4'!$M$8)/'Lineær programmering opg 4'!$K$8)*-1)</f>
        <v>-</v>
      </c>
      <c r="I9120" s="167" t="str">
        <f>IF('Lineær programmering opg 4'!$D$8=0,"-",'Lineær programmering opg 4'!$G$8)</f>
        <v>-</v>
      </c>
      <c r="J9120" s="295">
        <f>A9120*'Lineær programmering opg 4'!$C$11+Datatabel!C9120*'Lineær programmering opg 4'!$D$11</f>
        <v>44735.099999999722</v>
      </c>
      <c r="K9120" s="9">
        <f t="shared" si="712"/>
        <v>0</v>
      </c>
      <c r="L9120" s="9">
        <f t="shared" si="713"/>
        <v>0</v>
      </c>
    </row>
    <row r="9121" spans="1:12" ht="15" x14ac:dyDescent="0.25">
      <c r="A9121" s="167">
        <f t="shared" si="711"/>
        <v>21.168000000022875</v>
      </c>
      <c r="B9121" s="325">
        <f t="shared" si="714"/>
        <v>8.8200000000095313E-2</v>
      </c>
      <c r="C9121" s="167">
        <f t="shared" si="710"/>
        <v>284.12399999998286</v>
      </c>
      <c r="D9121" s="167">
        <f>IF('Lineær programmering opg 4'!$M$4=0,"-",(-A9121+'Lineær programmering opg 4'!$M$4)/'Lineær programmering opg 4'!$K$4*-1)</f>
        <v>437.66399999995423</v>
      </c>
      <c r="E9121" s="167">
        <f>IF('Lineær programmering opg 4'!$M$5=0,"-",(-A9121+'Lineær programmering opg 4'!$M$5)/'Lineær programmering opg 4'!$K$5*-1)</f>
        <v>284.12399999998286</v>
      </c>
      <c r="F9121" s="167" t="str">
        <f>IF('Lineær programmering opg 4'!$E$6=0,"-",(-A9121+'Lineær programmering opg 4'!$M$6)/'Lineær programmering opg 4'!$K$6*-1)</f>
        <v>-</v>
      </c>
      <c r="G9121" s="167" t="str">
        <f>IF('Lineær programmering opg 4'!$D$7=0,"-",((-A9121+'Lineær programmering opg 4'!$M$7)/'Lineær programmering opg 4'!$K$7)*-1)</f>
        <v>-</v>
      </c>
      <c r="H9121" s="167" t="str">
        <f>IF('Lineær programmering opg 4'!$C$8=0,"-",((-A9121+'Lineær programmering opg 4'!$M$8)/'Lineær programmering opg 4'!$K$8)*-1)</f>
        <v>-</v>
      </c>
      <c r="I9121" s="167" t="str">
        <f>IF('Lineær programmering opg 4'!$D$8=0,"-",'Lineær programmering opg 4'!$G$8)</f>
        <v>-</v>
      </c>
      <c r="J9121" s="295">
        <f>A9121*'Lineær programmering opg 4'!$C$11+Datatabel!C9121*'Lineær programmering opg 4'!$D$11</f>
        <v>44735.399999999718</v>
      </c>
      <c r="K9121" s="9">
        <f t="shared" si="712"/>
        <v>0</v>
      </c>
      <c r="L9121" s="9">
        <f t="shared" si="713"/>
        <v>0</v>
      </c>
    </row>
    <row r="9122" spans="1:12" ht="15" x14ac:dyDescent="0.25">
      <c r="A9122" s="167">
        <f t="shared" si="711"/>
        <v>21.144000000022874</v>
      </c>
      <c r="B9122" s="325">
        <f t="shared" si="714"/>
        <v>8.810000000009531E-2</v>
      </c>
      <c r="C9122" s="167">
        <f t="shared" si="710"/>
        <v>284.14199999998289</v>
      </c>
      <c r="D9122" s="167">
        <f>IF('Lineær programmering opg 4'!$M$4=0,"-",(-A9122+'Lineær programmering opg 4'!$M$4)/'Lineær programmering opg 4'!$K$4*-1)</f>
        <v>437.71199999995423</v>
      </c>
      <c r="E9122" s="167">
        <f>IF('Lineær programmering opg 4'!$M$5=0,"-",(-A9122+'Lineær programmering opg 4'!$M$5)/'Lineær programmering opg 4'!$K$5*-1)</f>
        <v>284.14199999998289</v>
      </c>
      <c r="F9122" s="167" t="str">
        <f>IF('Lineær programmering opg 4'!$E$6=0,"-",(-A9122+'Lineær programmering opg 4'!$M$6)/'Lineær programmering opg 4'!$K$6*-1)</f>
        <v>-</v>
      </c>
      <c r="G9122" s="167" t="str">
        <f>IF('Lineær programmering opg 4'!$D$7=0,"-",((-A9122+'Lineær programmering opg 4'!$M$7)/'Lineær programmering opg 4'!$K$7)*-1)</f>
        <v>-</v>
      </c>
      <c r="H9122" s="167" t="str">
        <f>IF('Lineær programmering opg 4'!$C$8=0,"-",((-A9122+'Lineær programmering opg 4'!$M$8)/'Lineær programmering opg 4'!$K$8)*-1)</f>
        <v>-</v>
      </c>
      <c r="I9122" s="167" t="str">
        <f>IF('Lineær programmering opg 4'!$D$8=0,"-",'Lineær programmering opg 4'!$G$8)</f>
        <v>-</v>
      </c>
      <c r="J9122" s="295">
        <f>A9122*'Lineær programmering opg 4'!$C$11+Datatabel!C9122*'Lineær programmering opg 4'!$D$11</f>
        <v>44735.699999999721</v>
      </c>
      <c r="K9122" s="9">
        <f t="shared" si="712"/>
        <v>0</v>
      </c>
      <c r="L9122" s="9">
        <f t="shared" si="713"/>
        <v>0</v>
      </c>
    </row>
    <row r="9123" spans="1:12" ht="15" x14ac:dyDescent="0.25">
      <c r="A9123" s="167">
        <f t="shared" si="711"/>
        <v>21.120000000022873</v>
      </c>
      <c r="B9123" s="325">
        <f t="shared" si="714"/>
        <v>8.8000000000095308E-2</v>
      </c>
      <c r="C9123" s="167">
        <f t="shared" si="710"/>
        <v>284.15999999998286</v>
      </c>
      <c r="D9123" s="167">
        <f>IF('Lineær programmering opg 4'!$M$4=0,"-",(-A9123+'Lineær programmering opg 4'!$M$4)/'Lineær programmering opg 4'!$K$4*-1)</f>
        <v>437.75999999995423</v>
      </c>
      <c r="E9123" s="167">
        <f>IF('Lineær programmering opg 4'!$M$5=0,"-",(-A9123+'Lineær programmering opg 4'!$M$5)/'Lineær programmering opg 4'!$K$5*-1)</f>
        <v>284.15999999998286</v>
      </c>
      <c r="F9123" s="167" t="str">
        <f>IF('Lineær programmering opg 4'!$E$6=0,"-",(-A9123+'Lineær programmering opg 4'!$M$6)/'Lineær programmering opg 4'!$K$6*-1)</f>
        <v>-</v>
      </c>
      <c r="G9123" s="167" t="str">
        <f>IF('Lineær programmering opg 4'!$D$7=0,"-",((-A9123+'Lineær programmering opg 4'!$M$7)/'Lineær programmering opg 4'!$K$7)*-1)</f>
        <v>-</v>
      </c>
      <c r="H9123" s="167" t="str">
        <f>IF('Lineær programmering opg 4'!$C$8=0,"-",((-A9123+'Lineær programmering opg 4'!$M$8)/'Lineær programmering opg 4'!$K$8)*-1)</f>
        <v>-</v>
      </c>
      <c r="I9123" s="167" t="str">
        <f>IF('Lineær programmering opg 4'!$D$8=0,"-",'Lineær programmering opg 4'!$G$8)</f>
        <v>-</v>
      </c>
      <c r="J9123" s="295">
        <f>A9123*'Lineær programmering opg 4'!$C$11+Datatabel!C9123*'Lineær programmering opg 4'!$D$11</f>
        <v>44735.999999999716</v>
      </c>
      <c r="K9123" s="9">
        <f t="shared" si="712"/>
        <v>0</v>
      </c>
      <c r="L9123" s="9">
        <f t="shared" si="713"/>
        <v>0</v>
      </c>
    </row>
    <row r="9124" spans="1:12" ht="15" x14ac:dyDescent="0.25">
      <c r="A9124" s="167">
        <f t="shared" si="711"/>
        <v>21.096000000022872</v>
      </c>
      <c r="B9124" s="325">
        <f t="shared" si="714"/>
        <v>8.7900000000095305E-2</v>
      </c>
      <c r="C9124" s="167">
        <f t="shared" si="710"/>
        <v>284.17799999998289</v>
      </c>
      <c r="D9124" s="167">
        <f>IF('Lineær programmering opg 4'!$M$4=0,"-",(-A9124+'Lineær programmering opg 4'!$M$4)/'Lineær programmering opg 4'!$K$4*-1)</f>
        <v>437.80799999995423</v>
      </c>
      <c r="E9124" s="167">
        <f>IF('Lineær programmering opg 4'!$M$5=0,"-",(-A9124+'Lineær programmering opg 4'!$M$5)/'Lineær programmering opg 4'!$K$5*-1)</f>
        <v>284.17799999998289</v>
      </c>
      <c r="F9124" s="167" t="str">
        <f>IF('Lineær programmering opg 4'!$E$6=0,"-",(-A9124+'Lineær programmering opg 4'!$M$6)/'Lineær programmering opg 4'!$K$6*-1)</f>
        <v>-</v>
      </c>
      <c r="G9124" s="167" t="str">
        <f>IF('Lineær programmering opg 4'!$D$7=0,"-",((-A9124+'Lineær programmering opg 4'!$M$7)/'Lineær programmering opg 4'!$K$7)*-1)</f>
        <v>-</v>
      </c>
      <c r="H9124" s="167" t="str">
        <f>IF('Lineær programmering opg 4'!$C$8=0,"-",((-A9124+'Lineær programmering opg 4'!$M$8)/'Lineær programmering opg 4'!$K$8)*-1)</f>
        <v>-</v>
      </c>
      <c r="I9124" s="167" t="str">
        <f>IF('Lineær programmering opg 4'!$D$8=0,"-",'Lineær programmering opg 4'!$G$8)</f>
        <v>-</v>
      </c>
      <c r="J9124" s="295">
        <f>A9124*'Lineær programmering opg 4'!$C$11+Datatabel!C9124*'Lineær programmering opg 4'!$D$11</f>
        <v>44736.299999999726</v>
      </c>
      <c r="K9124" s="9">
        <f t="shared" si="712"/>
        <v>0</v>
      </c>
      <c r="L9124" s="9">
        <f t="shared" si="713"/>
        <v>0</v>
      </c>
    </row>
    <row r="9125" spans="1:12" ht="15" x14ac:dyDescent="0.25">
      <c r="A9125" s="167">
        <f t="shared" si="711"/>
        <v>21.072000000022872</v>
      </c>
      <c r="B9125" s="325">
        <f t="shared" si="714"/>
        <v>8.7800000000095302E-2</v>
      </c>
      <c r="C9125" s="167">
        <f t="shared" si="710"/>
        <v>284.19599999998286</v>
      </c>
      <c r="D9125" s="167">
        <f>IF('Lineær programmering opg 4'!$M$4=0,"-",(-A9125+'Lineær programmering opg 4'!$M$4)/'Lineær programmering opg 4'!$K$4*-1)</f>
        <v>437.85599999995424</v>
      </c>
      <c r="E9125" s="167">
        <f>IF('Lineær programmering opg 4'!$M$5=0,"-",(-A9125+'Lineær programmering opg 4'!$M$5)/'Lineær programmering opg 4'!$K$5*-1)</f>
        <v>284.19599999998286</v>
      </c>
      <c r="F9125" s="167" t="str">
        <f>IF('Lineær programmering opg 4'!$E$6=0,"-",(-A9125+'Lineær programmering opg 4'!$M$6)/'Lineær programmering opg 4'!$K$6*-1)</f>
        <v>-</v>
      </c>
      <c r="G9125" s="167" t="str">
        <f>IF('Lineær programmering opg 4'!$D$7=0,"-",((-A9125+'Lineær programmering opg 4'!$M$7)/'Lineær programmering opg 4'!$K$7)*-1)</f>
        <v>-</v>
      </c>
      <c r="H9125" s="167" t="str">
        <f>IF('Lineær programmering opg 4'!$C$8=0,"-",((-A9125+'Lineær programmering opg 4'!$M$8)/'Lineær programmering opg 4'!$K$8)*-1)</f>
        <v>-</v>
      </c>
      <c r="I9125" s="167" t="str">
        <f>IF('Lineær programmering opg 4'!$D$8=0,"-",'Lineær programmering opg 4'!$G$8)</f>
        <v>-</v>
      </c>
      <c r="J9125" s="295">
        <f>A9125*'Lineær programmering opg 4'!$C$11+Datatabel!C9125*'Lineær programmering opg 4'!$D$11</f>
        <v>44736.599999999715</v>
      </c>
      <c r="K9125" s="9">
        <f t="shared" si="712"/>
        <v>0</v>
      </c>
      <c r="L9125" s="9">
        <f t="shared" si="713"/>
        <v>0</v>
      </c>
    </row>
    <row r="9126" spans="1:12" ht="15" x14ac:dyDescent="0.25">
      <c r="A9126" s="167">
        <f t="shared" si="711"/>
        <v>21.048000000022871</v>
      </c>
      <c r="B9126" s="325">
        <f t="shared" si="714"/>
        <v>8.7700000000095299E-2</v>
      </c>
      <c r="C9126" s="167">
        <f t="shared" si="710"/>
        <v>284.21399999998289</v>
      </c>
      <c r="D9126" s="167">
        <f>IF('Lineær programmering opg 4'!$M$4=0,"-",(-A9126+'Lineær programmering opg 4'!$M$4)/'Lineær programmering opg 4'!$K$4*-1)</f>
        <v>437.90399999995424</v>
      </c>
      <c r="E9126" s="167">
        <f>IF('Lineær programmering opg 4'!$M$5=0,"-",(-A9126+'Lineær programmering opg 4'!$M$5)/'Lineær programmering opg 4'!$K$5*-1)</f>
        <v>284.21399999998289</v>
      </c>
      <c r="F9126" s="167" t="str">
        <f>IF('Lineær programmering opg 4'!$E$6=0,"-",(-A9126+'Lineær programmering opg 4'!$M$6)/'Lineær programmering opg 4'!$K$6*-1)</f>
        <v>-</v>
      </c>
      <c r="G9126" s="167" t="str">
        <f>IF('Lineær programmering opg 4'!$D$7=0,"-",((-A9126+'Lineær programmering opg 4'!$M$7)/'Lineær programmering opg 4'!$K$7)*-1)</f>
        <v>-</v>
      </c>
      <c r="H9126" s="167" t="str">
        <f>IF('Lineær programmering opg 4'!$C$8=0,"-",((-A9126+'Lineær programmering opg 4'!$M$8)/'Lineær programmering opg 4'!$K$8)*-1)</f>
        <v>-</v>
      </c>
      <c r="I9126" s="167" t="str">
        <f>IF('Lineær programmering opg 4'!$D$8=0,"-",'Lineær programmering opg 4'!$G$8)</f>
        <v>-</v>
      </c>
      <c r="J9126" s="295">
        <f>A9126*'Lineær programmering opg 4'!$C$11+Datatabel!C9126*'Lineær programmering opg 4'!$D$11</f>
        <v>44736.899999999718</v>
      </c>
      <c r="K9126" s="9">
        <f t="shared" si="712"/>
        <v>0</v>
      </c>
      <c r="L9126" s="9">
        <f t="shared" si="713"/>
        <v>0</v>
      </c>
    </row>
    <row r="9127" spans="1:12" ht="15" x14ac:dyDescent="0.25">
      <c r="A9127" s="167">
        <f t="shared" si="711"/>
        <v>21.02400000002287</v>
      </c>
      <c r="B9127" s="325">
        <f t="shared" si="714"/>
        <v>8.7600000000095296E-2</v>
      </c>
      <c r="C9127" s="167">
        <f t="shared" si="710"/>
        <v>284.23199999998286</v>
      </c>
      <c r="D9127" s="167">
        <f>IF('Lineær programmering opg 4'!$M$4=0,"-",(-A9127+'Lineær programmering opg 4'!$M$4)/'Lineær programmering opg 4'!$K$4*-1)</f>
        <v>437.95199999995424</v>
      </c>
      <c r="E9127" s="167">
        <f>IF('Lineær programmering opg 4'!$M$5=0,"-",(-A9127+'Lineær programmering opg 4'!$M$5)/'Lineær programmering opg 4'!$K$5*-1)</f>
        <v>284.23199999998286</v>
      </c>
      <c r="F9127" s="167" t="str">
        <f>IF('Lineær programmering opg 4'!$E$6=0,"-",(-A9127+'Lineær programmering opg 4'!$M$6)/'Lineær programmering opg 4'!$K$6*-1)</f>
        <v>-</v>
      </c>
      <c r="G9127" s="167" t="str">
        <f>IF('Lineær programmering opg 4'!$D$7=0,"-",((-A9127+'Lineær programmering opg 4'!$M$7)/'Lineær programmering opg 4'!$K$7)*-1)</f>
        <v>-</v>
      </c>
      <c r="H9127" s="167" t="str">
        <f>IF('Lineær programmering opg 4'!$C$8=0,"-",((-A9127+'Lineær programmering opg 4'!$M$8)/'Lineær programmering opg 4'!$K$8)*-1)</f>
        <v>-</v>
      </c>
      <c r="I9127" s="167" t="str">
        <f>IF('Lineær programmering opg 4'!$D$8=0,"-",'Lineær programmering opg 4'!$G$8)</f>
        <v>-</v>
      </c>
      <c r="J9127" s="295">
        <f>A9127*'Lineær programmering opg 4'!$C$11+Datatabel!C9127*'Lineær programmering opg 4'!$D$11</f>
        <v>44737.199999999713</v>
      </c>
      <c r="K9127" s="9">
        <f t="shared" si="712"/>
        <v>0</v>
      </c>
      <c r="L9127" s="9">
        <f t="shared" si="713"/>
        <v>0</v>
      </c>
    </row>
    <row r="9128" spans="1:12" ht="15" x14ac:dyDescent="0.25">
      <c r="A9128" s="167">
        <f t="shared" si="711"/>
        <v>21.000000000022869</v>
      </c>
      <c r="B9128" s="325">
        <f t="shared" si="714"/>
        <v>8.7500000000095293E-2</v>
      </c>
      <c r="C9128" s="167">
        <f t="shared" si="710"/>
        <v>284.24999999998289</v>
      </c>
      <c r="D9128" s="167">
        <f>IF('Lineær programmering opg 4'!$M$4=0,"-",(-A9128+'Lineær programmering opg 4'!$M$4)/'Lineær programmering opg 4'!$K$4*-1)</f>
        <v>437.99999999995424</v>
      </c>
      <c r="E9128" s="167">
        <f>IF('Lineær programmering opg 4'!$M$5=0,"-",(-A9128+'Lineær programmering opg 4'!$M$5)/'Lineær programmering opg 4'!$K$5*-1)</f>
        <v>284.24999999998289</v>
      </c>
      <c r="F9128" s="167" t="str">
        <f>IF('Lineær programmering opg 4'!$E$6=0,"-",(-A9128+'Lineær programmering opg 4'!$M$6)/'Lineær programmering opg 4'!$K$6*-1)</f>
        <v>-</v>
      </c>
      <c r="G9128" s="167" t="str">
        <f>IF('Lineær programmering opg 4'!$D$7=0,"-",((-A9128+'Lineær programmering opg 4'!$M$7)/'Lineær programmering opg 4'!$K$7)*-1)</f>
        <v>-</v>
      </c>
      <c r="H9128" s="167" t="str">
        <f>IF('Lineær programmering opg 4'!$C$8=0,"-",((-A9128+'Lineær programmering opg 4'!$M$8)/'Lineær programmering opg 4'!$K$8)*-1)</f>
        <v>-</v>
      </c>
      <c r="I9128" s="167" t="str">
        <f>IF('Lineær programmering opg 4'!$D$8=0,"-",'Lineær programmering opg 4'!$G$8)</f>
        <v>-</v>
      </c>
      <c r="J9128" s="295">
        <f>A9128*'Lineær programmering opg 4'!$C$11+Datatabel!C9128*'Lineær programmering opg 4'!$D$11</f>
        <v>44737.499999999716</v>
      </c>
      <c r="K9128" s="9">
        <f t="shared" si="712"/>
        <v>0</v>
      </c>
      <c r="L9128" s="9">
        <f t="shared" si="713"/>
        <v>0</v>
      </c>
    </row>
    <row r="9129" spans="1:12" ht="15" x14ac:dyDescent="0.25">
      <c r="A9129" s="167">
        <f t="shared" si="711"/>
        <v>20.976000000022871</v>
      </c>
      <c r="B9129" s="325">
        <f t="shared" si="714"/>
        <v>8.740000000009529E-2</v>
      </c>
      <c r="C9129" s="167">
        <f t="shared" si="710"/>
        <v>284.26799999998286</v>
      </c>
      <c r="D9129" s="167">
        <f>IF('Lineær programmering opg 4'!$M$4=0,"-",(-A9129+'Lineær programmering opg 4'!$M$4)/'Lineær programmering opg 4'!$K$4*-1)</f>
        <v>438.04799999995424</v>
      </c>
      <c r="E9129" s="167">
        <f>IF('Lineær programmering opg 4'!$M$5=0,"-",(-A9129+'Lineær programmering opg 4'!$M$5)/'Lineær programmering opg 4'!$K$5*-1)</f>
        <v>284.26799999998286</v>
      </c>
      <c r="F9129" s="167" t="str">
        <f>IF('Lineær programmering opg 4'!$E$6=0,"-",(-A9129+'Lineær programmering opg 4'!$M$6)/'Lineær programmering opg 4'!$K$6*-1)</f>
        <v>-</v>
      </c>
      <c r="G9129" s="167" t="str">
        <f>IF('Lineær programmering opg 4'!$D$7=0,"-",((-A9129+'Lineær programmering opg 4'!$M$7)/'Lineær programmering opg 4'!$K$7)*-1)</f>
        <v>-</v>
      </c>
      <c r="H9129" s="167" t="str">
        <f>IF('Lineær programmering opg 4'!$C$8=0,"-",((-A9129+'Lineær programmering opg 4'!$M$8)/'Lineær programmering opg 4'!$K$8)*-1)</f>
        <v>-</v>
      </c>
      <c r="I9129" s="167" t="str">
        <f>IF('Lineær programmering opg 4'!$D$8=0,"-",'Lineær programmering opg 4'!$G$8)</f>
        <v>-</v>
      </c>
      <c r="J9129" s="295">
        <f>A9129*'Lineær programmering opg 4'!$C$11+Datatabel!C9129*'Lineær programmering opg 4'!$D$11</f>
        <v>44737.799999999719</v>
      </c>
      <c r="K9129" s="9">
        <f t="shared" si="712"/>
        <v>0</v>
      </c>
      <c r="L9129" s="9">
        <f t="shared" si="713"/>
        <v>0</v>
      </c>
    </row>
    <row r="9130" spans="1:12" ht="15" x14ac:dyDescent="0.25">
      <c r="A9130" s="167">
        <f t="shared" si="711"/>
        <v>20.952000000022871</v>
      </c>
      <c r="B9130" s="325">
        <f t="shared" si="714"/>
        <v>8.7300000000095287E-2</v>
      </c>
      <c r="C9130" s="167">
        <f t="shared" si="710"/>
        <v>284.28599999998289</v>
      </c>
      <c r="D9130" s="167">
        <f>IF('Lineær programmering opg 4'!$M$4=0,"-",(-A9130+'Lineær programmering opg 4'!$M$4)/'Lineær programmering opg 4'!$K$4*-1)</f>
        <v>438.09599999995424</v>
      </c>
      <c r="E9130" s="167">
        <f>IF('Lineær programmering opg 4'!$M$5=0,"-",(-A9130+'Lineær programmering opg 4'!$M$5)/'Lineær programmering opg 4'!$K$5*-1)</f>
        <v>284.28599999998289</v>
      </c>
      <c r="F9130" s="167" t="str">
        <f>IF('Lineær programmering opg 4'!$E$6=0,"-",(-A9130+'Lineær programmering opg 4'!$M$6)/'Lineær programmering opg 4'!$K$6*-1)</f>
        <v>-</v>
      </c>
      <c r="G9130" s="167" t="str">
        <f>IF('Lineær programmering opg 4'!$D$7=0,"-",((-A9130+'Lineær programmering opg 4'!$M$7)/'Lineær programmering opg 4'!$K$7)*-1)</f>
        <v>-</v>
      </c>
      <c r="H9130" s="167" t="str">
        <f>IF('Lineær programmering opg 4'!$C$8=0,"-",((-A9130+'Lineær programmering opg 4'!$M$8)/'Lineær programmering opg 4'!$K$8)*-1)</f>
        <v>-</v>
      </c>
      <c r="I9130" s="167" t="str">
        <f>IF('Lineær programmering opg 4'!$D$8=0,"-",'Lineær programmering opg 4'!$G$8)</f>
        <v>-</v>
      </c>
      <c r="J9130" s="295">
        <f>A9130*'Lineær programmering opg 4'!$C$11+Datatabel!C9130*'Lineær programmering opg 4'!$D$11</f>
        <v>44738.099999999722</v>
      </c>
      <c r="K9130" s="9">
        <f t="shared" si="712"/>
        <v>0</v>
      </c>
      <c r="L9130" s="9">
        <f t="shared" si="713"/>
        <v>0</v>
      </c>
    </row>
    <row r="9131" spans="1:12" ht="15" x14ac:dyDescent="0.25">
      <c r="A9131" s="167">
        <f t="shared" si="711"/>
        <v>20.92800000002287</v>
      </c>
      <c r="B9131" s="325">
        <f t="shared" si="714"/>
        <v>8.7200000000095285E-2</v>
      </c>
      <c r="C9131" s="167">
        <f t="shared" si="710"/>
        <v>284.30399999998286</v>
      </c>
      <c r="D9131" s="167">
        <f>IF('Lineær programmering opg 4'!$M$4=0,"-",(-A9131+'Lineær programmering opg 4'!$M$4)/'Lineær programmering opg 4'!$K$4*-1)</f>
        <v>438.14399999995425</v>
      </c>
      <c r="E9131" s="167">
        <f>IF('Lineær programmering opg 4'!$M$5=0,"-",(-A9131+'Lineær programmering opg 4'!$M$5)/'Lineær programmering opg 4'!$K$5*-1)</f>
        <v>284.30399999998286</v>
      </c>
      <c r="F9131" s="167" t="str">
        <f>IF('Lineær programmering opg 4'!$E$6=0,"-",(-A9131+'Lineær programmering opg 4'!$M$6)/'Lineær programmering opg 4'!$K$6*-1)</f>
        <v>-</v>
      </c>
      <c r="G9131" s="167" t="str">
        <f>IF('Lineær programmering opg 4'!$D$7=0,"-",((-A9131+'Lineær programmering opg 4'!$M$7)/'Lineær programmering opg 4'!$K$7)*-1)</f>
        <v>-</v>
      </c>
      <c r="H9131" s="167" t="str">
        <f>IF('Lineær programmering opg 4'!$C$8=0,"-",((-A9131+'Lineær programmering opg 4'!$M$8)/'Lineær programmering opg 4'!$K$8)*-1)</f>
        <v>-</v>
      </c>
      <c r="I9131" s="167" t="str">
        <f>IF('Lineær programmering opg 4'!$D$8=0,"-",'Lineær programmering opg 4'!$G$8)</f>
        <v>-</v>
      </c>
      <c r="J9131" s="295">
        <f>A9131*'Lineær programmering opg 4'!$C$11+Datatabel!C9131*'Lineær programmering opg 4'!$D$11</f>
        <v>44738.399999999718</v>
      </c>
      <c r="K9131" s="9">
        <f t="shared" si="712"/>
        <v>0</v>
      </c>
      <c r="L9131" s="9">
        <f t="shared" si="713"/>
        <v>0</v>
      </c>
    </row>
    <row r="9132" spans="1:12" ht="15" x14ac:dyDescent="0.25">
      <c r="A9132" s="167">
        <f t="shared" si="711"/>
        <v>20.904000000022869</v>
      </c>
      <c r="B9132" s="325">
        <f t="shared" si="714"/>
        <v>8.7100000000095282E-2</v>
      </c>
      <c r="C9132" s="167">
        <f t="shared" si="710"/>
        <v>284.32199999998289</v>
      </c>
      <c r="D9132" s="167">
        <f>IF('Lineær programmering opg 4'!$M$4=0,"-",(-A9132+'Lineær programmering opg 4'!$M$4)/'Lineær programmering opg 4'!$K$4*-1)</f>
        <v>438.19199999995425</v>
      </c>
      <c r="E9132" s="167">
        <f>IF('Lineær programmering opg 4'!$M$5=0,"-",(-A9132+'Lineær programmering opg 4'!$M$5)/'Lineær programmering opg 4'!$K$5*-1)</f>
        <v>284.32199999998289</v>
      </c>
      <c r="F9132" s="167" t="str">
        <f>IF('Lineær programmering opg 4'!$E$6=0,"-",(-A9132+'Lineær programmering opg 4'!$M$6)/'Lineær programmering opg 4'!$K$6*-1)</f>
        <v>-</v>
      </c>
      <c r="G9132" s="167" t="str">
        <f>IF('Lineær programmering opg 4'!$D$7=0,"-",((-A9132+'Lineær programmering opg 4'!$M$7)/'Lineær programmering opg 4'!$K$7)*-1)</f>
        <v>-</v>
      </c>
      <c r="H9132" s="167" t="str">
        <f>IF('Lineær programmering opg 4'!$C$8=0,"-",((-A9132+'Lineær programmering opg 4'!$M$8)/'Lineær programmering opg 4'!$K$8)*-1)</f>
        <v>-</v>
      </c>
      <c r="I9132" s="167" t="str">
        <f>IF('Lineær programmering opg 4'!$D$8=0,"-",'Lineær programmering opg 4'!$G$8)</f>
        <v>-</v>
      </c>
      <c r="J9132" s="295">
        <f>A9132*'Lineær programmering opg 4'!$C$11+Datatabel!C9132*'Lineær programmering opg 4'!$D$11</f>
        <v>44738.699999999721</v>
      </c>
      <c r="K9132" s="9">
        <f t="shared" si="712"/>
        <v>0</v>
      </c>
      <c r="L9132" s="9">
        <f t="shared" si="713"/>
        <v>0</v>
      </c>
    </row>
    <row r="9133" spans="1:12" ht="15" x14ac:dyDescent="0.25">
      <c r="A9133" s="167">
        <f t="shared" si="711"/>
        <v>20.880000000022868</v>
      </c>
      <c r="B9133" s="325">
        <f t="shared" si="714"/>
        <v>8.7000000000095279E-2</v>
      </c>
      <c r="C9133" s="167">
        <f t="shared" si="710"/>
        <v>284.33999999998287</v>
      </c>
      <c r="D9133" s="167">
        <f>IF('Lineær programmering opg 4'!$M$4=0,"-",(-A9133+'Lineær programmering opg 4'!$M$4)/'Lineær programmering opg 4'!$K$4*-1)</f>
        <v>438.23999999995425</v>
      </c>
      <c r="E9133" s="167">
        <f>IF('Lineær programmering opg 4'!$M$5=0,"-",(-A9133+'Lineær programmering opg 4'!$M$5)/'Lineær programmering opg 4'!$K$5*-1)</f>
        <v>284.33999999998287</v>
      </c>
      <c r="F9133" s="167" t="str">
        <f>IF('Lineær programmering opg 4'!$E$6=0,"-",(-A9133+'Lineær programmering opg 4'!$M$6)/'Lineær programmering opg 4'!$K$6*-1)</f>
        <v>-</v>
      </c>
      <c r="G9133" s="167" t="str">
        <f>IF('Lineær programmering opg 4'!$D$7=0,"-",((-A9133+'Lineær programmering opg 4'!$M$7)/'Lineær programmering opg 4'!$K$7)*-1)</f>
        <v>-</v>
      </c>
      <c r="H9133" s="167" t="str">
        <f>IF('Lineær programmering opg 4'!$C$8=0,"-",((-A9133+'Lineær programmering opg 4'!$M$8)/'Lineær programmering opg 4'!$K$8)*-1)</f>
        <v>-</v>
      </c>
      <c r="I9133" s="167" t="str">
        <f>IF('Lineær programmering opg 4'!$D$8=0,"-",'Lineær programmering opg 4'!$G$8)</f>
        <v>-</v>
      </c>
      <c r="J9133" s="295">
        <f>A9133*'Lineær programmering opg 4'!$C$11+Datatabel!C9133*'Lineær programmering opg 4'!$D$11</f>
        <v>44738.999999999716</v>
      </c>
      <c r="K9133" s="9">
        <f t="shared" si="712"/>
        <v>0</v>
      </c>
      <c r="L9133" s="9">
        <f t="shared" si="713"/>
        <v>0</v>
      </c>
    </row>
    <row r="9134" spans="1:12" ht="15" x14ac:dyDescent="0.25">
      <c r="A9134" s="167">
        <f t="shared" si="711"/>
        <v>20.856000000022867</v>
      </c>
      <c r="B9134" s="325">
        <f t="shared" si="714"/>
        <v>8.6900000000095276E-2</v>
      </c>
      <c r="C9134" s="167">
        <f t="shared" si="710"/>
        <v>284.35799999998289</v>
      </c>
      <c r="D9134" s="167">
        <f>IF('Lineær programmering opg 4'!$M$4=0,"-",(-A9134+'Lineær programmering opg 4'!$M$4)/'Lineær programmering opg 4'!$K$4*-1)</f>
        <v>438.28799999995425</v>
      </c>
      <c r="E9134" s="167">
        <f>IF('Lineær programmering opg 4'!$M$5=0,"-",(-A9134+'Lineær programmering opg 4'!$M$5)/'Lineær programmering opg 4'!$K$5*-1)</f>
        <v>284.35799999998289</v>
      </c>
      <c r="F9134" s="167" t="str">
        <f>IF('Lineær programmering opg 4'!$E$6=0,"-",(-A9134+'Lineær programmering opg 4'!$M$6)/'Lineær programmering opg 4'!$K$6*-1)</f>
        <v>-</v>
      </c>
      <c r="G9134" s="167" t="str">
        <f>IF('Lineær programmering opg 4'!$D$7=0,"-",((-A9134+'Lineær programmering opg 4'!$M$7)/'Lineær programmering opg 4'!$K$7)*-1)</f>
        <v>-</v>
      </c>
      <c r="H9134" s="167" t="str">
        <f>IF('Lineær programmering opg 4'!$C$8=0,"-",((-A9134+'Lineær programmering opg 4'!$M$8)/'Lineær programmering opg 4'!$K$8)*-1)</f>
        <v>-</v>
      </c>
      <c r="I9134" s="167" t="str">
        <f>IF('Lineær programmering opg 4'!$D$8=0,"-",'Lineær programmering opg 4'!$G$8)</f>
        <v>-</v>
      </c>
      <c r="J9134" s="295">
        <f>A9134*'Lineær programmering opg 4'!$C$11+Datatabel!C9134*'Lineær programmering opg 4'!$D$11</f>
        <v>44739.299999999726</v>
      </c>
      <c r="K9134" s="9">
        <f t="shared" si="712"/>
        <v>0</v>
      </c>
      <c r="L9134" s="9">
        <f t="shared" si="713"/>
        <v>0</v>
      </c>
    </row>
    <row r="9135" spans="1:12" ht="15" x14ac:dyDescent="0.25">
      <c r="A9135" s="167">
        <f t="shared" si="711"/>
        <v>20.832000000022866</v>
      </c>
      <c r="B9135" s="325">
        <f t="shared" si="714"/>
        <v>8.6800000000095273E-2</v>
      </c>
      <c r="C9135" s="167">
        <f t="shared" si="710"/>
        <v>284.37599999998287</v>
      </c>
      <c r="D9135" s="167">
        <f>IF('Lineær programmering opg 4'!$M$4=0,"-",(-A9135+'Lineær programmering opg 4'!$M$4)/'Lineær programmering opg 4'!$K$4*-1)</f>
        <v>438.33599999995425</v>
      </c>
      <c r="E9135" s="167">
        <f>IF('Lineær programmering opg 4'!$M$5=0,"-",(-A9135+'Lineær programmering opg 4'!$M$5)/'Lineær programmering opg 4'!$K$5*-1)</f>
        <v>284.37599999998287</v>
      </c>
      <c r="F9135" s="167" t="str">
        <f>IF('Lineær programmering opg 4'!$E$6=0,"-",(-A9135+'Lineær programmering opg 4'!$M$6)/'Lineær programmering opg 4'!$K$6*-1)</f>
        <v>-</v>
      </c>
      <c r="G9135" s="167" t="str">
        <f>IF('Lineær programmering opg 4'!$D$7=0,"-",((-A9135+'Lineær programmering opg 4'!$M$7)/'Lineær programmering opg 4'!$K$7)*-1)</f>
        <v>-</v>
      </c>
      <c r="H9135" s="167" t="str">
        <f>IF('Lineær programmering opg 4'!$C$8=0,"-",((-A9135+'Lineær programmering opg 4'!$M$8)/'Lineær programmering opg 4'!$K$8)*-1)</f>
        <v>-</v>
      </c>
      <c r="I9135" s="167" t="str">
        <f>IF('Lineær programmering opg 4'!$D$8=0,"-",'Lineær programmering opg 4'!$G$8)</f>
        <v>-</v>
      </c>
      <c r="J9135" s="295">
        <f>A9135*'Lineær programmering opg 4'!$C$11+Datatabel!C9135*'Lineær programmering opg 4'!$D$11</f>
        <v>44739.599999999722</v>
      </c>
      <c r="K9135" s="9">
        <f t="shared" si="712"/>
        <v>0</v>
      </c>
      <c r="L9135" s="9">
        <f t="shared" si="713"/>
        <v>0</v>
      </c>
    </row>
    <row r="9136" spans="1:12" ht="15" x14ac:dyDescent="0.25">
      <c r="A9136" s="167">
        <f t="shared" si="711"/>
        <v>20.808000000022865</v>
      </c>
      <c r="B9136" s="325">
        <f t="shared" si="714"/>
        <v>8.670000000009527E-2</v>
      </c>
      <c r="C9136" s="167">
        <f t="shared" si="710"/>
        <v>284.3939999999829</v>
      </c>
      <c r="D9136" s="167">
        <f>IF('Lineær programmering opg 4'!$M$4=0,"-",(-A9136+'Lineær programmering opg 4'!$M$4)/'Lineær programmering opg 4'!$K$4*-1)</f>
        <v>438.38399999995426</v>
      </c>
      <c r="E9136" s="167">
        <f>IF('Lineær programmering opg 4'!$M$5=0,"-",(-A9136+'Lineær programmering opg 4'!$M$5)/'Lineær programmering opg 4'!$K$5*-1)</f>
        <v>284.3939999999829</v>
      </c>
      <c r="F9136" s="167" t="str">
        <f>IF('Lineær programmering opg 4'!$E$6=0,"-",(-A9136+'Lineær programmering opg 4'!$M$6)/'Lineær programmering opg 4'!$K$6*-1)</f>
        <v>-</v>
      </c>
      <c r="G9136" s="167" t="str">
        <f>IF('Lineær programmering opg 4'!$D$7=0,"-",((-A9136+'Lineær programmering opg 4'!$M$7)/'Lineær programmering opg 4'!$K$7)*-1)</f>
        <v>-</v>
      </c>
      <c r="H9136" s="167" t="str">
        <f>IF('Lineær programmering opg 4'!$C$8=0,"-",((-A9136+'Lineær programmering opg 4'!$M$8)/'Lineær programmering opg 4'!$K$8)*-1)</f>
        <v>-</v>
      </c>
      <c r="I9136" s="167" t="str">
        <f>IF('Lineær programmering opg 4'!$D$8=0,"-",'Lineær programmering opg 4'!$G$8)</f>
        <v>-</v>
      </c>
      <c r="J9136" s="295">
        <f>A9136*'Lineær programmering opg 4'!$C$11+Datatabel!C9136*'Lineær programmering opg 4'!$D$11</f>
        <v>44739.899999999725</v>
      </c>
      <c r="K9136" s="9">
        <f t="shared" si="712"/>
        <v>0</v>
      </c>
      <c r="L9136" s="9">
        <f t="shared" si="713"/>
        <v>0</v>
      </c>
    </row>
    <row r="9137" spans="1:12" ht="15" x14ac:dyDescent="0.25">
      <c r="A9137" s="167">
        <f t="shared" si="711"/>
        <v>20.784000000022864</v>
      </c>
      <c r="B9137" s="325">
        <f t="shared" si="714"/>
        <v>8.6600000000095267E-2</v>
      </c>
      <c r="C9137" s="167">
        <f t="shared" si="710"/>
        <v>284.41199999998287</v>
      </c>
      <c r="D9137" s="167">
        <f>IF('Lineær programmering opg 4'!$M$4=0,"-",(-A9137+'Lineær programmering opg 4'!$M$4)/'Lineær programmering opg 4'!$K$4*-1)</f>
        <v>438.43199999995426</v>
      </c>
      <c r="E9137" s="167">
        <f>IF('Lineær programmering opg 4'!$M$5=0,"-",(-A9137+'Lineær programmering opg 4'!$M$5)/'Lineær programmering opg 4'!$K$5*-1)</f>
        <v>284.41199999998287</v>
      </c>
      <c r="F9137" s="167" t="str">
        <f>IF('Lineær programmering opg 4'!$E$6=0,"-",(-A9137+'Lineær programmering opg 4'!$M$6)/'Lineær programmering opg 4'!$K$6*-1)</f>
        <v>-</v>
      </c>
      <c r="G9137" s="167" t="str">
        <f>IF('Lineær programmering opg 4'!$D$7=0,"-",((-A9137+'Lineær programmering opg 4'!$M$7)/'Lineær programmering opg 4'!$K$7)*-1)</f>
        <v>-</v>
      </c>
      <c r="H9137" s="167" t="str">
        <f>IF('Lineær programmering opg 4'!$C$8=0,"-",((-A9137+'Lineær programmering opg 4'!$M$8)/'Lineær programmering opg 4'!$K$8)*-1)</f>
        <v>-</v>
      </c>
      <c r="I9137" s="167" t="str">
        <f>IF('Lineær programmering opg 4'!$D$8=0,"-",'Lineær programmering opg 4'!$G$8)</f>
        <v>-</v>
      </c>
      <c r="J9137" s="295">
        <f>A9137*'Lineær programmering opg 4'!$C$11+Datatabel!C9137*'Lineær programmering opg 4'!$D$11</f>
        <v>44740.199999999713</v>
      </c>
      <c r="K9137" s="9">
        <f t="shared" si="712"/>
        <v>0</v>
      </c>
      <c r="L9137" s="9">
        <f t="shared" si="713"/>
        <v>0</v>
      </c>
    </row>
    <row r="9138" spans="1:12" ht="15" x14ac:dyDescent="0.25">
      <c r="A9138" s="167">
        <f t="shared" si="711"/>
        <v>20.760000000022863</v>
      </c>
      <c r="B9138" s="325">
        <f t="shared" si="714"/>
        <v>8.6500000000095265E-2</v>
      </c>
      <c r="C9138" s="167">
        <f t="shared" si="710"/>
        <v>284.4299999999829</v>
      </c>
      <c r="D9138" s="167">
        <f>IF('Lineær programmering opg 4'!$M$4=0,"-",(-A9138+'Lineær programmering opg 4'!$M$4)/'Lineær programmering opg 4'!$K$4*-1)</f>
        <v>438.47999999995426</v>
      </c>
      <c r="E9138" s="167">
        <f>IF('Lineær programmering opg 4'!$M$5=0,"-",(-A9138+'Lineær programmering opg 4'!$M$5)/'Lineær programmering opg 4'!$K$5*-1)</f>
        <v>284.4299999999829</v>
      </c>
      <c r="F9138" s="167" t="str">
        <f>IF('Lineær programmering opg 4'!$E$6=0,"-",(-A9138+'Lineær programmering opg 4'!$M$6)/'Lineær programmering opg 4'!$K$6*-1)</f>
        <v>-</v>
      </c>
      <c r="G9138" s="167" t="str">
        <f>IF('Lineær programmering opg 4'!$D$7=0,"-",((-A9138+'Lineær programmering opg 4'!$M$7)/'Lineær programmering opg 4'!$K$7)*-1)</f>
        <v>-</v>
      </c>
      <c r="H9138" s="167" t="str">
        <f>IF('Lineær programmering opg 4'!$C$8=0,"-",((-A9138+'Lineær programmering opg 4'!$M$8)/'Lineær programmering opg 4'!$K$8)*-1)</f>
        <v>-</v>
      </c>
      <c r="I9138" s="167" t="str">
        <f>IF('Lineær programmering opg 4'!$D$8=0,"-",'Lineær programmering opg 4'!$G$8)</f>
        <v>-</v>
      </c>
      <c r="J9138" s="295">
        <f>A9138*'Lineær programmering opg 4'!$C$11+Datatabel!C9138*'Lineær programmering opg 4'!$D$11</f>
        <v>44740.499999999716</v>
      </c>
      <c r="K9138" s="9">
        <f t="shared" si="712"/>
        <v>0</v>
      </c>
      <c r="L9138" s="9">
        <f t="shared" si="713"/>
        <v>0</v>
      </c>
    </row>
    <row r="9139" spans="1:12" ht="15" x14ac:dyDescent="0.25">
      <c r="A9139" s="167">
        <f t="shared" si="711"/>
        <v>20.736000000022862</v>
      </c>
      <c r="B9139" s="325">
        <f t="shared" si="714"/>
        <v>8.6400000000095262E-2</v>
      </c>
      <c r="C9139" s="167">
        <f t="shared" si="710"/>
        <v>284.44799999998287</v>
      </c>
      <c r="D9139" s="167">
        <f>IF('Lineær programmering opg 4'!$M$4=0,"-",(-A9139+'Lineær programmering opg 4'!$M$4)/'Lineær programmering opg 4'!$K$4*-1)</f>
        <v>438.52799999995426</v>
      </c>
      <c r="E9139" s="167">
        <f>IF('Lineær programmering opg 4'!$M$5=0,"-",(-A9139+'Lineær programmering opg 4'!$M$5)/'Lineær programmering opg 4'!$K$5*-1)</f>
        <v>284.44799999998287</v>
      </c>
      <c r="F9139" s="167" t="str">
        <f>IF('Lineær programmering opg 4'!$E$6=0,"-",(-A9139+'Lineær programmering opg 4'!$M$6)/'Lineær programmering opg 4'!$K$6*-1)</f>
        <v>-</v>
      </c>
      <c r="G9139" s="167" t="str">
        <f>IF('Lineær programmering opg 4'!$D$7=0,"-",((-A9139+'Lineær programmering opg 4'!$M$7)/'Lineær programmering opg 4'!$K$7)*-1)</f>
        <v>-</v>
      </c>
      <c r="H9139" s="167" t="str">
        <f>IF('Lineær programmering opg 4'!$C$8=0,"-",((-A9139+'Lineær programmering opg 4'!$M$8)/'Lineær programmering opg 4'!$K$8)*-1)</f>
        <v>-</v>
      </c>
      <c r="I9139" s="167" t="str">
        <f>IF('Lineær programmering opg 4'!$D$8=0,"-",'Lineær programmering opg 4'!$G$8)</f>
        <v>-</v>
      </c>
      <c r="J9139" s="295">
        <f>A9139*'Lineær programmering opg 4'!$C$11+Datatabel!C9139*'Lineær programmering opg 4'!$D$11</f>
        <v>44740.799999999712</v>
      </c>
      <c r="K9139" s="9">
        <f t="shared" si="712"/>
        <v>0</v>
      </c>
      <c r="L9139" s="9">
        <f t="shared" si="713"/>
        <v>0</v>
      </c>
    </row>
    <row r="9140" spans="1:12" ht="15" x14ac:dyDescent="0.25">
      <c r="A9140" s="167">
        <f t="shared" si="711"/>
        <v>20.712000000022861</v>
      </c>
      <c r="B9140" s="325">
        <f t="shared" si="714"/>
        <v>8.6300000000095259E-2</v>
      </c>
      <c r="C9140" s="167">
        <f t="shared" si="710"/>
        <v>284.4659999999829</v>
      </c>
      <c r="D9140" s="167">
        <f>IF('Lineær programmering opg 4'!$M$4=0,"-",(-A9140+'Lineær programmering opg 4'!$M$4)/'Lineær programmering opg 4'!$K$4*-1)</f>
        <v>438.57599999995426</v>
      </c>
      <c r="E9140" s="167">
        <f>IF('Lineær programmering opg 4'!$M$5=0,"-",(-A9140+'Lineær programmering opg 4'!$M$5)/'Lineær programmering opg 4'!$K$5*-1)</f>
        <v>284.4659999999829</v>
      </c>
      <c r="F9140" s="167" t="str">
        <f>IF('Lineær programmering opg 4'!$E$6=0,"-",(-A9140+'Lineær programmering opg 4'!$M$6)/'Lineær programmering opg 4'!$K$6*-1)</f>
        <v>-</v>
      </c>
      <c r="G9140" s="167" t="str">
        <f>IF('Lineær programmering opg 4'!$D$7=0,"-",((-A9140+'Lineær programmering opg 4'!$M$7)/'Lineær programmering opg 4'!$K$7)*-1)</f>
        <v>-</v>
      </c>
      <c r="H9140" s="167" t="str">
        <f>IF('Lineær programmering opg 4'!$C$8=0,"-",((-A9140+'Lineær programmering opg 4'!$M$8)/'Lineær programmering opg 4'!$K$8)*-1)</f>
        <v>-</v>
      </c>
      <c r="I9140" s="167" t="str">
        <f>IF('Lineær programmering opg 4'!$D$8=0,"-",'Lineær programmering opg 4'!$G$8)</f>
        <v>-</v>
      </c>
      <c r="J9140" s="295">
        <f>A9140*'Lineær programmering opg 4'!$C$11+Datatabel!C9140*'Lineær programmering opg 4'!$D$11</f>
        <v>44741.099999999722</v>
      </c>
      <c r="K9140" s="9">
        <f t="shared" si="712"/>
        <v>0</v>
      </c>
      <c r="L9140" s="9">
        <f t="shared" si="713"/>
        <v>0</v>
      </c>
    </row>
    <row r="9141" spans="1:12" ht="15" x14ac:dyDescent="0.25">
      <c r="A9141" s="167">
        <f t="shared" si="711"/>
        <v>20.688000000022861</v>
      </c>
      <c r="B9141" s="325">
        <f t="shared" si="714"/>
        <v>8.6200000000095256E-2</v>
      </c>
      <c r="C9141" s="167">
        <f t="shared" si="710"/>
        <v>284.48399999998287</v>
      </c>
      <c r="D9141" s="167">
        <f>IF('Lineær programmering opg 4'!$M$4=0,"-",(-A9141+'Lineær programmering opg 4'!$M$4)/'Lineær programmering opg 4'!$K$4*-1)</f>
        <v>438.62399999995426</v>
      </c>
      <c r="E9141" s="167">
        <f>IF('Lineær programmering opg 4'!$M$5=0,"-",(-A9141+'Lineær programmering opg 4'!$M$5)/'Lineær programmering opg 4'!$K$5*-1)</f>
        <v>284.48399999998287</v>
      </c>
      <c r="F9141" s="167" t="str">
        <f>IF('Lineær programmering opg 4'!$E$6=0,"-",(-A9141+'Lineær programmering opg 4'!$M$6)/'Lineær programmering opg 4'!$K$6*-1)</f>
        <v>-</v>
      </c>
      <c r="G9141" s="167" t="str">
        <f>IF('Lineær programmering opg 4'!$D$7=0,"-",((-A9141+'Lineær programmering opg 4'!$M$7)/'Lineær programmering opg 4'!$K$7)*-1)</f>
        <v>-</v>
      </c>
      <c r="H9141" s="167" t="str">
        <f>IF('Lineær programmering opg 4'!$C$8=0,"-",((-A9141+'Lineær programmering opg 4'!$M$8)/'Lineær programmering opg 4'!$K$8)*-1)</f>
        <v>-</v>
      </c>
      <c r="I9141" s="167" t="str">
        <f>IF('Lineær programmering opg 4'!$D$8=0,"-",'Lineær programmering opg 4'!$G$8)</f>
        <v>-</v>
      </c>
      <c r="J9141" s="295">
        <f>A9141*'Lineær programmering opg 4'!$C$11+Datatabel!C9141*'Lineær programmering opg 4'!$D$11</f>
        <v>44741.399999999718</v>
      </c>
      <c r="K9141" s="9">
        <f t="shared" si="712"/>
        <v>0</v>
      </c>
      <c r="L9141" s="9">
        <f t="shared" si="713"/>
        <v>0</v>
      </c>
    </row>
    <row r="9142" spans="1:12" ht="15" x14ac:dyDescent="0.25">
      <c r="A9142" s="167">
        <f t="shared" si="711"/>
        <v>20.66400000002286</v>
      </c>
      <c r="B9142" s="325">
        <f t="shared" si="714"/>
        <v>8.6100000000095253E-2</v>
      </c>
      <c r="C9142" s="167">
        <f t="shared" si="710"/>
        <v>284.5019999999829</v>
      </c>
      <c r="D9142" s="167">
        <f>IF('Lineær programmering opg 4'!$M$4=0,"-",(-A9142+'Lineær programmering opg 4'!$M$4)/'Lineær programmering opg 4'!$K$4*-1)</f>
        <v>438.67199999995427</v>
      </c>
      <c r="E9142" s="167">
        <f>IF('Lineær programmering opg 4'!$M$5=0,"-",(-A9142+'Lineær programmering opg 4'!$M$5)/'Lineær programmering opg 4'!$K$5*-1)</f>
        <v>284.5019999999829</v>
      </c>
      <c r="F9142" s="167" t="str">
        <f>IF('Lineær programmering opg 4'!$E$6=0,"-",(-A9142+'Lineær programmering opg 4'!$M$6)/'Lineær programmering opg 4'!$K$6*-1)</f>
        <v>-</v>
      </c>
      <c r="G9142" s="167" t="str">
        <f>IF('Lineær programmering opg 4'!$D$7=0,"-",((-A9142+'Lineær programmering opg 4'!$M$7)/'Lineær programmering opg 4'!$K$7)*-1)</f>
        <v>-</v>
      </c>
      <c r="H9142" s="167" t="str">
        <f>IF('Lineær programmering opg 4'!$C$8=0,"-",((-A9142+'Lineær programmering opg 4'!$M$8)/'Lineær programmering opg 4'!$K$8)*-1)</f>
        <v>-</v>
      </c>
      <c r="I9142" s="167" t="str">
        <f>IF('Lineær programmering opg 4'!$D$8=0,"-",'Lineær programmering opg 4'!$G$8)</f>
        <v>-</v>
      </c>
      <c r="J9142" s="295">
        <f>A9142*'Lineær programmering opg 4'!$C$11+Datatabel!C9142*'Lineær programmering opg 4'!$D$11</f>
        <v>44741.699999999721</v>
      </c>
      <c r="K9142" s="9">
        <f t="shared" si="712"/>
        <v>0</v>
      </c>
      <c r="L9142" s="9">
        <f t="shared" si="713"/>
        <v>0</v>
      </c>
    </row>
    <row r="9143" spans="1:12" ht="15" x14ac:dyDescent="0.25">
      <c r="A9143" s="167">
        <f t="shared" si="711"/>
        <v>20.640000000022859</v>
      </c>
      <c r="B9143" s="325">
        <f t="shared" si="714"/>
        <v>8.600000000009525E-2</v>
      </c>
      <c r="C9143" s="167">
        <f t="shared" si="710"/>
        <v>284.51999999998287</v>
      </c>
      <c r="D9143" s="167">
        <f>IF('Lineær programmering opg 4'!$M$4=0,"-",(-A9143+'Lineær programmering opg 4'!$M$4)/'Lineær programmering opg 4'!$K$4*-1)</f>
        <v>438.71999999995427</v>
      </c>
      <c r="E9143" s="167">
        <f>IF('Lineær programmering opg 4'!$M$5=0,"-",(-A9143+'Lineær programmering opg 4'!$M$5)/'Lineær programmering opg 4'!$K$5*-1)</f>
        <v>284.51999999998287</v>
      </c>
      <c r="F9143" s="167" t="str">
        <f>IF('Lineær programmering opg 4'!$E$6=0,"-",(-A9143+'Lineær programmering opg 4'!$M$6)/'Lineær programmering opg 4'!$K$6*-1)</f>
        <v>-</v>
      </c>
      <c r="G9143" s="167" t="str">
        <f>IF('Lineær programmering opg 4'!$D$7=0,"-",((-A9143+'Lineær programmering opg 4'!$M$7)/'Lineær programmering opg 4'!$K$7)*-1)</f>
        <v>-</v>
      </c>
      <c r="H9143" s="167" t="str">
        <f>IF('Lineær programmering opg 4'!$C$8=0,"-",((-A9143+'Lineær programmering opg 4'!$M$8)/'Lineær programmering opg 4'!$K$8)*-1)</f>
        <v>-</v>
      </c>
      <c r="I9143" s="167" t="str">
        <f>IF('Lineær programmering opg 4'!$D$8=0,"-",'Lineær programmering opg 4'!$G$8)</f>
        <v>-</v>
      </c>
      <c r="J9143" s="295">
        <f>A9143*'Lineær programmering opg 4'!$C$11+Datatabel!C9143*'Lineær programmering opg 4'!$D$11</f>
        <v>44741.999999999716</v>
      </c>
      <c r="K9143" s="9">
        <f t="shared" si="712"/>
        <v>0</v>
      </c>
      <c r="L9143" s="9">
        <f t="shared" si="713"/>
        <v>0</v>
      </c>
    </row>
    <row r="9144" spans="1:12" ht="15" x14ac:dyDescent="0.25">
      <c r="A9144" s="167">
        <f t="shared" si="711"/>
        <v>20.616000000022858</v>
      </c>
      <c r="B9144" s="325">
        <f t="shared" si="714"/>
        <v>8.5900000000095247E-2</v>
      </c>
      <c r="C9144" s="167">
        <f t="shared" si="710"/>
        <v>284.5379999999829</v>
      </c>
      <c r="D9144" s="167">
        <f>IF('Lineær programmering opg 4'!$M$4=0,"-",(-A9144+'Lineær programmering opg 4'!$M$4)/'Lineær programmering opg 4'!$K$4*-1)</f>
        <v>438.76799999995427</v>
      </c>
      <c r="E9144" s="167">
        <f>IF('Lineær programmering opg 4'!$M$5=0,"-",(-A9144+'Lineær programmering opg 4'!$M$5)/'Lineær programmering opg 4'!$K$5*-1)</f>
        <v>284.5379999999829</v>
      </c>
      <c r="F9144" s="167" t="str">
        <f>IF('Lineær programmering opg 4'!$E$6=0,"-",(-A9144+'Lineær programmering opg 4'!$M$6)/'Lineær programmering opg 4'!$K$6*-1)</f>
        <v>-</v>
      </c>
      <c r="G9144" s="167" t="str">
        <f>IF('Lineær programmering opg 4'!$D$7=0,"-",((-A9144+'Lineær programmering opg 4'!$M$7)/'Lineær programmering opg 4'!$K$7)*-1)</f>
        <v>-</v>
      </c>
      <c r="H9144" s="167" t="str">
        <f>IF('Lineær programmering opg 4'!$C$8=0,"-",((-A9144+'Lineær programmering opg 4'!$M$8)/'Lineær programmering opg 4'!$K$8)*-1)</f>
        <v>-</v>
      </c>
      <c r="I9144" s="167" t="str">
        <f>IF('Lineær programmering opg 4'!$D$8=0,"-",'Lineær programmering opg 4'!$G$8)</f>
        <v>-</v>
      </c>
      <c r="J9144" s="295">
        <f>A9144*'Lineær programmering opg 4'!$C$11+Datatabel!C9144*'Lineær programmering opg 4'!$D$11</f>
        <v>44742.299999999719</v>
      </c>
      <c r="K9144" s="9">
        <f t="shared" si="712"/>
        <v>0</v>
      </c>
      <c r="L9144" s="9">
        <f t="shared" si="713"/>
        <v>0</v>
      </c>
    </row>
    <row r="9145" spans="1:12" ht="15" x14ac:dyDescent="0.25">
      <c r="A9145" s="167">
        <f t="shared" si="711"/>
        <v>20.592000000022857</v>
      </c>
      <c r="B9145" s="325">
        <f t="shared" si="714"/>
        <v>8.5800000000095245E-2</v>
      </c>
      <c r="C9145" s="167">
        <f t="shared" si="710"/>
        <v>284.55599999998287</v>
      </c>
      <c r="D9145" s="167">
        <f>IF('Lineær programmering opg 4'!$M$4=0,"-",(-A9145+'Lineær programmering opg 4'!$M$4)/'Lineær programmering opg 4'!$K$4*-1)</f>
        <v>438.81599999995427</v>
      </c>
      <c r="E9145" s="167">
        <f>IF('Lineær programmering opg 4'!$M$5=0,"-",(-A9145+'Lineær programmering opg 4'!$M$5)/'Lineær programmering opg 4'!$K$5*-1)</f>
        <v>284.55599999998287</v>
      </c>
      <c r="F9145" s="167" t="str">
        <f>IF('Lineær programmering opg 4'!$E$6=0,"-",(-A9145+'Lineær programmering opg 4'!$M$6)/'Lineær programmering opg 4'!$K$6*-1)</f>
        <v>-</v>
      </c>
      <c r="G9145" s="167" t="str">
        <f>IF('Lineær programmering opg 4'!$D$7=0,"-",((-A9145+'Lineær programmering opg 4'!$M$7)/'Lineær programmering opg 4'!$K$7)*-1)</f>
        <v>-</v>
      </c>
      <c r="H9145" s="167" t="str">
        <f>IF('Lineær programmering opg 4'!$C$8=0,"-",((-A9145+'Lineær programmering opg 4'!$M$8)/'Lineær programmering opg 4'!$K$8)*-1)</f>
        <v>-</v>
      </c>
      <c r="I9145" s="167" t="str">
        <f>IF('Lineær programmering opg 4'!$D$8=0,"-",'Lineær programmering opg 4'!$G$8)</f>
        <v>-</v>
      </c>
      <c r="J9145" s="295">
        <f>A9145*'Lineær programmering opg 4'!$C$11+Datatabel!C9145*'Lineær programmering opg 4'!$D$11</f>
        <v>44742.599999999722</v>
      </c>
      <c r="K9145" s="9">
        <f t="shared" si="712"/>
        <v>0</v>
      </c>
      <c r="L9145" s="9">
        <f t="shared" si="713"/>
        <v>0</v>
      </c>
    </row>
    <row r="9146" spans="1:12" ht="15" x14ac:dyDescent="0.25">
      <c r="A9146" s="167">
        <f t="shared" si="711"/>
        <v>20.56800000002286</v>
      </c>
      <c r="B9146" s="325">
        <f t="shared" si="714"/>
        <v>8.5700000000095242E-2</v>
      </c>
      <c r="C9146" s="167">
        <f t="shared" si="710"/>
        <v>284.5739999999829</v>
      </c>
      <c r="D9146" s="167">
        <f>IF('Lineær programmering opg 4'!$M$4=0,"-",(-A9146+'Lineær programmering opg 4'!$M$4)/'Lineær programmering opg 4'!$K$4*-1)</f>
        <v>438.86399999995427</v>
      </c>
      <c r="E9146" s="167">
        <f>IF('Lineær programmering opg 4'!$M$5=0,"-",(-A9146+'Lineær programmering opg 4'!$M$5)/'Lineær programmering opg 4'!$K$5*-1)</f>
        <v>284.5739999999829</v>
      </c>
      <c r="F9146" s="167" t="str">
        <f>IF('Lineær programmering opg 4'!$E$6=0,"-",(-A9146+'Lineær programmering opg 4'!$M$6)/'Lineær programmering opg 4'!$K$6*-1)</f>
        <v>-</v>
      </c>
      <c r="G9146" s="167" t="str">
        <f>IF('Lineær programmering opg 4'!$D$7=0,"-",((-A9146+'Lineær programmering opg 4'!$M$7)/'Lineær programmering opg 4'!$K$7)*-1)</f>
        <v>-</v>
      </c>
      <c r="H9146" s="167" t="str">
        <f>IF('Lineær programmering opg 4'!$C$8=0,"-",((-A9146+'Lineær programmering opg 4'!$M$8)/'Lineær programmering opg 4'!$K$8)*-1)</f>
        <v>-</v>
      </c>
      <c r="I9146" s="167" t="str">
        <f>IF('Lineær programmering opg 4'!$D$8=0,"-",'Lineær programmering opg 4'!$G$8)</f>
        <v>-</v>
      </c>
      <c r="J9146" s="295">
        <f>A9146*'Lineær programmering opg 4'!$C$11+Datatabel!C9146*'Lineær programmering opg 4'!$D$11</f>
        <v>44742.899999999725</v>
      </c>
      <c r="K9146" s="9">
        <f t="shared" si="712"/>
        <v>0</v>
      </c>
      <c r="L9146" s="9">
        <f t="shared" si="713"/>
        <v>0</v>
      </c>
    </row>
    <row r="9147" spans="1:12" ht="15" x14ac:dyDescent="0.25">
      <c r="A9147" s="167">
        <f t="shared" si="711"/>
        <v>20.544000000022859</v>
      </c>
      <c r="B9147" s="325">
        <f t="shared" si="714"/>
        <v>8.5600000000095239E-2</v>
      </c>
      <c r="C9147" s="167">
        <f t="shared" si="710"/>
        <v>284.59199999998287</v>
      </c>
      <c r="D9147" s="167">
        <f>IF('Lineær programmering opg 4'!$M$4=0,"-",(-A9147+'Lineær programmering opg 4'!$M$4)/'Lineær programmering opg 4'!$K$4*-1)</f>
        <v>438.91199999995428</v>
      </c>
      <c r="E9147" s="167">
        <f>IF('Lineær programmering opg 4'!$M$5=0,"-",(-A9147+'Lineær programmering opg 4'!$M$5)/'Lineær programmering opg 4'!$K$5*-1)</f>
        <v>284.59199999998287</v>
      </c>
      <c r="F9147" s="167" t="str">
        <f>IF('Lineær programmering opg 4'!$E$6=0,"-",(-A9147+'Lineær programmering opg 4'!$M$6)/'Lineær programmering opg 4'!$K$6*-1)</f>
        <v>-</v>
      </c>
      <c r="G9147" s="167" t="str">
        <f>IF('Lineær programmering opg 4'!$D$7=0,"-",((-A9147+'Lineær programmering opg 4'!$M$7)/'Lineær programmering opg 4'!$K$7)*-1)</f>
        <v>-</v>
      </c>
      <c r="H9147" s="167" t="str">
        <f>IF('Lineær programmering opg 4'!$C$8=0,"-",((-A9147+'Lineær programmering opg 4'!$M$8)/'Lineær programmering opg 4'!$K$8)*-1)</f>
        <v>-</v>
      </c>
      <c r="I9147" s="167" t="str">
        <f>IF('Lineær programmering opg 4'!$D$8=0,"-",'Lineær programmering opg 4'!$G$8)</f>
        <v>-</v>
      </c>
      <c r="J9147" s="295">
        <f>A9147*'Lineær programmering opg 4'!$C$11+Datatabel!C9147*'Lineær programmering opg 4'!$D$11</f>
        <v>44743.199999999721</v>
      </c>
      <c r="K9147" s="9">
        <f t="shared" si="712"/>
        <v>0</v>
      </c>
      <c r="L9147" s="9">
        <f t="shared" si="713"/>
        <v>0</v>
      </c>
    </row>
    <row r="9148" spans="1:12" ht="15" x14ac:dyDescent="0.25">
      <c r="A9148" s="167">
        <f t="shared" si="711"/>
        <v>20.520000000022858</v>
      </c>
      <c r="B9148" s="325">
        <f t="shared" si="714"/>
        <v>8.5500000000095236E-2</v>
      </c>
      <c r="C9148" s="167">
        <f t="shared" si="710"/>
        <v>284.6099999999829</v>
      </c>
      <c r="D9148" s="167">
        <f>IF('Lineær programmering opg 4'!$M$4=0,"-",(-A9148+'Lineær programmering opg 4'!$M$4)/'Lineær programmering opg 4'!$K$4*-1)</f>
        <v>438.95999999995428</v>
      </c>
      <c r="E9148" s="167">
        <f>IF('Lineær programmering opg 4'!$M$5=0,"-",(-A9148+'Lineær programmering opg 4'!$M$5)/'Lineær programmering opg 4'!$K$5*-1)</f>
        <v>284.6099999999829</v>
      </c>
      <c r="F9148" s="167" t="str">
        <f>IF('Lineær programmering opg 4'!$E$6=0,"-",(-A9148+'Lineær programmering opg 4'!$M$6)/'Lineær programmering opg 4'!$K$6*-1)</f>
        <v>-</v>
      </c>
      <c r="G9148" s="167" t="str">
        <f>IF('Lineær programmering opg 4'!$D$7=0,"-",((-A9148+'Lineær programmering opg 4'!$M$7)/'Lineær programmering opg 4'!$K$7)*-1)</f>
        <v>-</v>
      </c>
      <c r="H9148" s="167" t="str">
        <f>IF('Lineær programmering opg 4'!$C$8=0,"-",((-A9148+'Lineær programmering opg 4'!$M$8)/'Lineær programmering opg 4'!$K$8)*-1)</f>
        <v>-</v>
      </c>
      <c r="I9148" s="167" t="str">
        <f>IF('Lineær programmering opg 4'!$D$8=0,"-",'Lineær programmering opg 4'!$G$8)</f>
        <v>-</v>
      </c>
      <c r="J9148" s="295">
        <f>A9148*'Lineær programmering opg 4'!$C$11+Datatabel!C9148*'Lineær programmering opg 4'!$D$11</f>
        <v>44743.499999999724</v>
      </c>
      <c r="K9148" s="9">
        <f t="shared" si="712"/>
        <v>0</v>
      </c>
      <c r="L9148" s="9">
        <f t="shared" si="713"/>
        <v>0</v>
      </c>
    </row>
    <row r="9149" spans="1:12" ht="15" x14ac:dyDescent="0.25">
      <c r="A9149" s="167">
        <f t="shared" si="711"/>
        <v>20.496000000022857</v>
      </c>
      <c r="B9149" s="325">
        <f t="shared" si="714"/>
        <v>8.5400000000095233E-2</v>
      </c>
      <c r="C9149" s="167">
        <f t="shared" si="710"/>
        <v>284.62799999998288</v>
      </c>
      <c r="D9149" s="167">
        <f>IF('Lineær programmering opg 4'!$M$4=0,"-",(-A9149+'Lineær programmering opg 4'!$M$4)/'Lineær programmering opg 4'!$K$4*-1)</f>
        <v>439.00799999995428</v>
      </c>
      <c r="E9149" s="167">
        <f>IF('Lineær programmering opg 4'!$M$5=0,"-",(-A9149+'Lineær programmering opg 4'!$M$5)/'Lineær programmering opg 4'!$K$5*-1)</f>
        <v>284.62799999998288</v>
      </c>
      <c r="F9149" s="167" t="str">
        <f>IF('Lineær programmering opg 4'!$E$6=0,"-",(-A9149+'Lineær programmering opg 4'!$M$6)/'Lineær programmering opg 4'!$K$6*-1)</f>
        <v>-</v>
      </c>
      <c r="G9149" s="167" t="str">
        <f>IF('Lineær programmering opg 4'!$D$7=0,"-",((-A9149+'Lineær programmering opg 4'!$M$7)/'Lineær programmering opg 4'!$K$7)*-1)</f>
        <v>-</v>
      </c>
      <c r="H9149" s="167" t="str">
        <f>IF('Lineær programmering opg 4'!$C$8=0,"-",((-A9149+'Lineær programmering opg 4'!$M$8)/'Lineær programmering opg 4'!$K$8)*-1)</f>
        <v>-</v>
      </c>
      <c r="I9149" s="167" t="str">
        <f>IF('Lineær programmering opg 4'!$D$8=0,"-",'Lineær programmering opg 4'!$G$8)</f>
        <v>-</v>
      </c>
      <c r="J9149" s="295">
        <f>A9149*'Lineær programmering opg 4'!$C$11+Datatabel!C9149*'Lineær programmering opg 4'!$D$11</f>
        <v>44743.799999999712</v>
      </c>
      <c r="K9149" s="9">
        <f t="shared" si="712"/>
        <v>0</v>
      </c>
      <c r="L9149" s="9">
        <f t="shared" si="713"/>
        <v>0</v>
      </c>
    </row>
    <row r="9150" spans="1:12" ht="15" x14ac:dyDescent="0.25">
      <c r="A9150" s="167">
        <f t="shared" si="711"/>
        <v>20.472000000022856</v>
      </c>
      <c r="B9150" s="325">
        <f t="shared" si="714"/>
        <v>8.530000000009523E-2</v>
      </c>
      <c r="C9150" s="167">
        <f t="shared" si="710"/>
        <v>284.64599999998291</v>
      </c>
      <c r="D9150" s="167">
        <f>IF('Lineær programmering opg 4'!$M$4=0,"-",(-A9150+'Lineær programmering opg 4'!$M$4)/'Lineær programmering opg 4'!$K$4*-1)</f>
        <v>439.05599999995428</v>
      </c>
      <c r="E9150" s="167">
        <f>IF('Lineær programmering opg 4'!$M$5=0,"-",(-A9150+'Lineær programmering opg 4'!$M$5)/'Lineær programmering opg 4'!$K$5*-1)</f>
        <v>284.64599999998291</v>
      </c>
      <c r="F9150" s="167" t="str">
        <f>IF('Lineær programmering opg 4'!$E$6=0,"-",(-A9150+'Lineær programmering opg 4'!$M$6)/'Lineær programmering opg 4'!$K$6*-1)</f>
        <v>-</v>
      </c>
      <c r="G9150" s="167" t="str">
        <f>IF('Lineær programmering opg 4'!$D$7=0,"-",((-A9150+'Lineær programmering opg 4'!$M$7)/'Lineær programmering opg 4'!$K$7)*-1)</f>
        <v>-</v>
      </c>
      <c r="H9150" s="167" t="str">
        <f>IF('Lineær programmering opg 4'!$C$8=0,"-",((-A9150+'Lineær programmering opg 4'!$M$8)/'Lineær programmering opg 4'!$K$8)*-1)</f>
        <v>-</v>
      </c>
      <c r="I9150" s="167" t="str">
        <f>IF('Lineær programmering opg 4'!$D$8=0,"-",'Lineær programmering opg 4'!$G$8)</f>
        <v>-</v>
      </c>
      <c r="J9150" s="295">
        <f>A9150*'Lineær programmering opg 4'!$C$11+Datatabel!C9150*'Lineær programmering opg 4'!$D$11</f>
        <v>44744.099999999722</v>
      </c>
      <c r="K9150" s="9">
        <f t="shared" si="712"/>
        <v>0</v>
      </c>
      <c r="L9150" s="9">
        <f t="shared" si="713"/>
        <v>0</v>
      </c>
    </row>
    <row r="9151" spans="1:12" ht="15" x14ac:dyDescent="0.25">
      <c r="A9151" s="167">
        <f t="shared" si="711"/>
        <v>20.448000000022855</v>
      </c>
      <c r="B9151" s="325">
        <f t="shared" si="714"/>
        <v>8.5200000000095227E-2</v>
      </c>
      <c r="C9151" s="167">
        <f t="shared" si="710"/>
        <v>284.66399999998288</v>
      </c>
      <c r="D9151" s="167">
        <f>IF('Lineær programmering opg 4'!$M$4=0,"-",(-A9151+'Lineær programmering opg 4'!$M$4)/'Lineær programmering opg 4'!$K$4*-1)</f>
        <v>439.10399999995428</v>
      </c>
      <c r="E9151" s="167">
        <f>IF('Lineær programmering opg 4'!$M$5=0,"-",(-A9151+'Lineær programmering opg 4'!$M$5)/'Lineær programmering opg 4'!$K$5*-1)</f>
        <v>284.66399999998288</v>
      </c>
      <c r="F9151" s="167" t="str">
        <f>IF('Lineær programmering opg 4'!$E$6=0,"-",(-A9151+'Lineær programmering opg 4'!$M$6)/'Lineær programmering opg 4'!$K$6*-1)</f>
        <v>-</v>
      </c>
      <c r="G9151" s="167" t="str">
        <f>IF('Lineær programmering opg 4'!$D$7=0,"-",((-A9151+'Lineær programmering opg 4'!$M$7)/'Lineær programmering opg 4'!$K$7)*-1)</f>
        <v>-</v>
      </c>
      <c r="H9151" s="167" t="str">
        <f>IF('Lineær programmering opg 4'!$C$8=0,"-",((-A9151+'Lineær programmering opg 4'!$M$8)/'Lineær programmering opg 4'!$K$8)*-1)</f>
        <v>-</v>
      </c>
      <c r="I9151" s="167" t="str">
        <f>IF('Lineær programmering opg 4'!$D$8=0,"-",'Lineær programmering opg 4'!$G$8)</f>
        <v>-</v>
      </c>
      <c r="J9151" s="295">
        <f>A9151*'Lineær programmering opg 4'!$C$11+Datatabel!C9151*'Lineær programmering opg 4'!$D$11</f>
        <v>44744.399999999718</v>
      </c>
      <c r="K9151" s="9">
        <f t="shared" si="712"/>
        <v>0</v>
      </c>
      <c r="L9151" s="9">
        <f t="shared" si="713"/>
        <v>0</v>
      </c>
    </row>
    <row r="9152" spans="1:12" ht="15" x14ac:dyDescent="0.25">
      <c r="A9152" s="167">
        <f t="shared" si="711"/>
        <v>20.424000000022854</v>
      </c>
      <c r="B9152" s="325">
        <f t="shared" si="714"/>
        <v>8.5100000000095224E-2</v>
      </c>
      <c r="C9152" s="167">
        <f t="shared" si="710"/>
        <v>284.68199999998291</v>
      </c>
      <c r="D9152" s="167">
        <f>IF('Lineær programmering opg 4'!$M$4=0,"-",(-A9152+'Lineær programmering opg 4'!$M$4)/'Lineær programmering opg 4'!$K$4*-1)</f>
        <v>439.15199999995428</v>
      </c>
      <c r="E9152" s="167">
        <f>IF('Lineær programmering opg 4'!$M$5=0,"-",(-A9152+'Lineær programmering opg 4'!$M$5)/'Lineær programmering opg 4'!$K$5*-1)</f>
        <v>284.68199999998291</v>
      </c>
      <c r="F9152" s="167" t="str">
        <f>IF('Lineær programmering opg 4'!$E$6=0,"-",(-A9152+'Lineær programmering opg 4'!$M$6)/'Lineær programmering opg 4'!$K$6*-1)</f>
        <v>-</v>
      </c>
      <c r="G9152" s="167" t="str">
        <f>IF('Lineær programmering opg 4'!$D$7=0,"-",((-A9152+'Lineær programmering opg 4'!$M$7)/'Lineær programmering opg 4'!$K$7)*-1)</f>
        <v>-</v>
      </c>
      <c r="H9152" s="167" t="str">
        <f>IF('Lineær programmering opg 4'!$C$8=0,"-",((-A9152+'Lineær programmering opg 4'!$M$8)/'Lineær programmering opg 4'!$K$8)*-1)</f>
        <v>-</v>
      </c>
      <c r="I9152" s="167" t="str">
        <f>IF('Lineær programmering opg 4'!$D$8=0,"-",'Lineær programmering opg 4'!$G$8)</f>
        <v>-</v>
      </c>
      <c r="J9152" s="295">
        <f>A9152*'Lineær programmering opg 4'!$C$11+Datatabel!C9152*'Lineær programmering opg 4'!$D$11</f>
        <v>44744.699999999721</v>
      </c>
      <c r="K9152" s="9">
        <f t="shared" si="712"/>
        <v>0</v>
      </c>
      <c r="L9152" s="9">
        <f t="shared" si="713"/>
        <v>0</v>
      </c>
    </row>
    <row r="9153" spans="1:12" ht="15" x14ac:dyDescent="0.25">
      <c r="A9153" s="167">
        <f t="shared" si="711"/>
        <v>20.400000000022853</v>
      </c>
      <c r="B9153" s="325">
        <f t="shared" si="714"/>
        <v>8.5000000000095222E-2</v>
      </c>
      <c r="C9153" s="167">
        <f t="shared" si="710"/>
        <v>284.69999999998288</v>
      </c>
      <c r="D9153" s="167">
        <f>IF('Lineær programmering opg 4'!$M$4=0,"-",(-A9153+'Lineær programmering opg 4'!$M$4)/'Lineær programmering opg 4'!$K$4*-1)</f>
        <v>439.19999999995429</v>
      </c>
      <c r="E9153" s="167">
        <f>IF('Lineær programmering opg 4'!$M$5=0,"-",(-A9153+'Lineær programmering opg 4'!$M$5)/'Lineær programmering opg 4'!$K$5*-1)</f>
        <v>284.69999999998288</v>
      </c>
      <c r="F9153" s="167" t="str">
        <f>IF('Lineær programmering opg 4'!$E$6=0,"-",(-A9153+'Lineær programmering opg 4'!$M$6)/'Lineær programmering opg 4'!$K$6*-1)</f>
        <v>-</v>
      </c>
      <c r="G9153" s="167" t="str">
        <f>IF('Lineær programmering opg 4'!$D$7=0,"-",((-A9153+'Lineær programmering opg 4'!$M$7)/'Lineær programmering opg 4'!$K$7)*-1)</f>
        <v>-</v>
      </c>
      <c r="H9153" s="167" t="str">
        <f>IF('Lineær programmering opg 4'!$C$8=0,"-",((-A9153+'Lineær programmering opg 4'!$M$8)/'Lineær programmering opg 4'!$K$8)*-1)</f>
        <v>-</v>
      </c>
      <c r="I9153" s="167" t="str">
        <f>IF('Lineær programmering opg 4'!$D$8=0,"-",'Lineær programmering opg 4'!$G$8)</f>
        <v>-</v>
      </c>
      <c r="J9153" s="295">
        <f>A9153*'Lineær programmering opg 4'!$C$11+Datatabel!C9153*'Lineær programmering opg 4'!$D$11</f>
        <v>44744.999999999716</v>
      </c>
      <c r="K9153" s="9">
        <f t="shared" si="712"/>
        <v>0</v>
      </c>
      <c r="L9153" s="9">
        <f t="shared" si="713"/>
        <v>0</v>
      </c>
    </row>
    <row r="9154" spans="1:12" ht="15" x14ac:dyDescent="0.25">
      <c r="A9154" s="167">
        <f t="shared" si="711"/>
        <v>20.376000000022852</v>
      </c>
      <c r="B9154" s="325">
        <f t="shared" si="714"/>
        <v>8.4900000000095219E-2</v>
      </c>
      <c r="C9154" s="167">
        <f t="shared" si="710"/>
        <v>284.71799999998291</v>
      </c>
      <c r="D9154" s="167">
        <f>IF('Lineær programmering opg 4'!$M$4=0,"-",(-A9154+'Lineær programmering opg 4'!$M$4)/'Lineær programmering opg 4'!$K$4*-1)</f>
        <v>439.24799999995429</v>
      </c>
      <c r="E9154" s="167">
        <f>IF('Lineær programmering opg 4'!$M$5=0,"-",(-A9154+'Lineær programmering opg 4'!$M$5)/'Lineær programmering opg 4'!$K$5*-1)</f>
        <v>284.71799999998291</v>
      </c>
      <c r="F9154" s="167" t="str">
        <f>IF('Lineær programmering opg 4'!$E$6=0,"-",(-A9154+'Lineær programmering opg 4'!$M$6)/'Lineær programmering opg 4'!$K$6*-1)</f>
        <v>-</v>
      </c>
      <c r="G9154" s="167" t="str">
        <f>IF('Lineær programmering opg 4'!$D$7=0,"-",((-A9154+'Lineær programmering opg 4'!$M$7)/'Lineær programmering opg 4'!$K$7)*-1)</f>
        <v>-</v>
      </c>
      <c r="H9154" s="167" t="str">
        <f>IF('Lineær programmering opg 4'!$C$8=0,"-",((-A9154+'Lineær programmering opg 4'!$M$8)/'Lineær programmering opg 4'!$K$8)*-1)</f>
        <v>-</v>
      </c>
      <c r="I9154" s="167" t="str">
        <f>IF('Lineær programmering opg 4'!$D$8=0,"-",'Lineær programmering opg 4'!$G$8)</f>
        <v>-</v>
      </c>
      <c r="J9154" s="295">
        <f>A9154*'Lineær programmering opg 4'!$C$11+Datatabel!C9154*'Lineær programmering opg 4'!$D$11</f>
        <v>44745.299999999719</v>
      </c>
      <c r="K9154" s="9">
        <f t="shared" si="712"/>
        <v>0</v>
      </c>
      <c r="L9154" s="9">
        <f t="shared" si="713"/>
        <v>0</v>
      </c>
    </row>
    <row r="9155" spans="1:12" ht="15" x14ac:dyDescent="0.25">
      <c r="A9155" s="167">
        <f t="shared" si="711"/>
        <v>20.352000000022851</v>
      </c>
      <c r="B9155" s="325">
        <f t="shared" si="714"/>
        <v>8.4800000000095216E-2</v>
      </c>
      <c r="C9155" s="167">
        <f t="shared" ref="C9155:C9218" si="715">MIN(D9155,E9155,F9155,G9155,H9155,I9155)</f>
        <v>284.73599999998288</v>
      </c>
      <c r="D9155" s="167">
        <f>IF('Lineær programmering opg 4'!$M$4=0,"-",(-A9155+'Lineær programmering opg 4'!$M$4)/'Lineær programmering opg 4'!$K$4*-1)</f>
        <v>439.29599999995429</v>
      </c>
      <c r="E9155" s="167">
        <f>IF('Lineær programmering opg 4'!$M$5=0,"-",(-A9155+'Lineær programmering opg 4'!$M$5)/'Lineær programmering opg 4'!$K$5*-1)</f>
        <v>284.73599999998288</v>
      </c>
      <c r="F9155" s="167" t="str">
        <f>IF('Lineær programmering opg 4'!$E$6=0,"-",(-A9155+'Lineær programmering opg 4'!$M$6)/'Lineær programmering opg 4'!$K$6*-1)</f>
        <v>-</v>
      </c>
      <c r="G9155" s="167" t="str">
        <f>IF('Lineær programmering opg 4'!$D$7=0,"-",((-A9155+'Lineær programmering opg 4'!$M$7)/'Lineær programmering opg 4'!$K$7)*-1)</f>
        <v>-</v>
      </c>
      <c r="H9155" s="167" t="str">
        <f>IF('Lineær programmering opg 4'!$C$8=0,"-",((-A9155+'Lineær programmering opg 4'!$M$8)/'Lineær programmering opg 4'!$K$8)*-1)</f>
        <v>-</v>
      </c>
      <c r="I9155" s="167" t="str">
        <f>IF('Lineær programmering opg 4'!$D$8=0,"-",'Lineær programmering opg 4'!$G$8)</f>
        <v>-</v>
      </c>
      <c r="J9155" s="295">
        <f>A9155*'Lineær programmering opg 4'!$C$11+Datatabel!C9155*'Lineær programmering opg 4'!$D$11</f>
        <v>44745.599999999715</v>
      </c>
      <c r="K9155" s="9">
        <f t="shared" si="712"/>
        <v>0</v>
      </c>
      <c r="L9155" s="9">
        <f t="shared" si="713"/>
        <v>0</v>
      </c>
    </row>
    <row r="9156" spans="1:12" ht="15" x14ac:dyDescent="0.25">
      <c r="A9156" s="167">
        <f t="shared" ref="A9156:A9219" si="716">$A$3*B9156</f>
        <v>20.32800000002285</v>
      </c>
      <c r="B9156" s="325">
        <f t="shared" si="714"/>
        <v>8.4700000000095213E-2</v>
      </c>
      <c r="C9156" s="167">
        <f t="shared" si="715"/>
        <v>284.75399999998291</v>
      </c>
      <c r="D9156" s="167">
        <f>IF('Lineær programmering opg 4'!$M$4=0,"-",(-A9156+'Lineær programmering opg 4'!$M$4)/'Lineær programmering opg 4'!$K$4*-1)</f>
        <v>439.34399999995429</v>
      </c>
      <c r="E9156" s="167">
        <f>IF('Lineær programmering opg 4'!$M$5=0,"-",(-A9156+'Lineær programmering opg 4'!$M$5)/'Lineær programmering opg 4'!$K$5*-1)</f>
        <v>284.75399999998291</v>
      </c>
      <c r="F9156" s="167" t="str">
        <f>IF('Lineær programmering opg 4'!$E$6=0,"-",(-A9156+'Lineær programmering opg 4'!$M$6)/'Lineær programmering opg 4'!$K$6*-1)</f>
        <v>-</v>
      </c>
      <c r="G9156" s="167" t="str">
        <f>IF('Lineær programmering opg 4'!$D$7=0,"-",((-A9156+'Lineær programmering opg 4'!$M$7)/'Lineær programmering opg 4'!$K$7)*-1)</f>
        <v>-</v>
      </c>
      <c r="H9156" s="167" t="str">
        <f>IF('Lineær programmering opg 4'!$C$8=0,"-",((-A9156+'Lineær programmering opg 4'!$M$8)/'Lineær programmering opg 4'!$K$8)*-1)</f>
        <v>-</v>
      </c>
      <c r="I9156" s="167" t="str">
        <f>IF('Lineær programmering opg 4'!$D$8=0,"-",'Lineær programmering opg 4'!$G$8)</f>
        <v>-</v>
      </c>
      <c r="J9156" s="295">
        <f>A9156*'Lineær programmering opg 4'!$C$11+Datatabel!C9156*'Lineær programmering opg 4'!$D$11</f>
        <v>44745.899999999725</v>
      </c>
      <c r="K9156" s="9">
        <f t="shared" ref="K9156:K9219" si="717">IF($J$10004=J9156,A9156,0)</f>
        <v>0</v>
      </c>
      <c r="L9156" s="9">
        <f t="shared" ref="L9156:L9219" si="718">IF(J9156=$J$10004,C9156,0)</f>
        <v>0</v>
      </c>
    </row>
    <row r="9157" spans="1:12" ht="15" x14ac:dyDescent="0.25">
      <c r="A9157" s="167">
        <f t="shared" si="716"/>
        <v>20.30400000002285</v>
      </c>
      <c r="B9157" s="325">
        <f t="shared" ref="B9157:B9220" si="719">B9156-0.01%</f>
        <v>8.460000000009521E-2</v>
      </c>
      <c r="C9157" s="167">
        <f t="shared" si="715"/>
        <v>284.77199999998288</v>
      </c>
      <c r="D9157" s="167">
        <f>IF('Lineær programmering opg 4'!$M$4=0,"-",(-A9157+'Lineær programmering opg 4'!$M$4)/'Lineær programmering opg 4'!$K$4*-1)</f>
        <v>439.39199999995429</v>
      </c>
      <c r="E9157" s="167">
        <f>IF('Lineær programmering opg 4'!$M$5=0,"-",(-A9157+'Lineær programmering opg 4'!$M$5)/'Lineær programmering opg 4'!$K$5*-1)</f>
        <v>284.77199999998288</v>
      </c>
      <c r="F9157" s="167" t="str">
        <f>IF('Lineær programmering opg 4'!$E$6=0,"-",(-A9157+'Lineær programmering opg 4'!$M$6)/'Lineær programmering opg 4'!$K$6*-1)</f>
        <v>-</v>
      </c>
      <c r="G9157" s="167" t="str">
        <f>IF('Lineær programmering opg 4'!$D$7=0,"-",((-A9157+'Lineær programmering opg 4'!$M$7)/'Lineær programmering opg 4'!$K$7)*-1)</f>
        <v>-</v>
      </c>
      <c r="H9157" s="167" t="str">
        <f>IF('Lineær programmering opg 4'!$C$8=0,"-",((-A9157+'Lineær programmering opg 4'!$M$8)/'Lineær programmering opg 4'!$K$8)*-1)</f>
        <v>-</v>
      </c>
      <c r="I9157" s="167" t="str">
        <f>IF('Lineær programmering opg 4'!$D$8=0,"-",'Lineær programmering opg 4'!$G$8)</f>
        <v>-</v>
      </c>
      <c r="J9157" s="295">
        <f>A9157*'Lineær programmering opg 4'!$C$11+Datatabel!C9157*'Lineær programmering opg 4'!$D$11</f>
        <v>44746.199999999721</v>
      </c>
      <c r="K9157" s="9">
        <f t="shared" si="717"/>
        <v>0</v>
      </c>
      <c r="L9157" s="9">
        <f t="shared" si="718"/>
        <v>0</v>
      </c>
    </row>
    <row r="9158" spans="1:12" ht="15" x14ac:dyDescent="0.25">
      <c r="A9158" s="167">
        <f t="shared" si="716"/>
        <v>20.280000000022849</v>
      </c>
      <c r="B9158" s="325">
        <f t="shared" si="719"/>
        <v>8.4500000000095207E-2</v>
      </c>
      <c r="C9158" s="167">
        <f t="shared" si="715"/>
        <v>284.78999999998291</v>
      </c>
      <c r="D9158" s="167">
        <f>IF('Lineær programmering opg 4'!$M$4=0,"-",(-A9158+'Lineær programmering opg 4'!$M$4)/'Lineær programmering opg 4'!$K$4*-1)</f>
        <v>439.4399999999543</v>
      </c>
      <c r="E9158" s="167">
        <f>IF('Lineær programmering opg 4'!$M$5=0,"-",(-A9158+'Lineær programmering opg 4'!$M$5)/'Lineær programmering opg 4'!$K$5*-1)</f>
        <v>284.78999999998291</v>
      </c>
      <c r="F9158" s="167" t="str">
        <f>IF('Lineær programmering opg 4'!$E$6=0,"-",(-A9158+'Lineær programmering opg 4'!$M$6)/'Lineær programmering opg 4'!$K$6*-1)</f>
        <v>-</v>
      </c>
      <c r="G9158" s="167" t="str">
        <f>IF('Lineær programmering opg 4'!$D$7=0,"-",((-A9158+'Lineær programmering opg 4'!$M$7)/'Lineær programmering opg 4'!$K$7)*-1)</f>
        <v>-</v>
      </c>
      <c r="H9158" s="167" t="str">
        <f>IF('Lineær programmering opg 4'!$C$8=0,"-",((-A9158+'Lineær programmering opg 4'!$M$8)/'Lineær programmering opg 4'!$K$8)*-1)</f>
        <v>-</v>
      </c>
      <c r="I9158" s="167" t="str">
        <f>IF('Lineær programmering opg 4'!$D$8=0,"-",'Lineær programmering opg 4'!$G$8)</f>
        <v>-</v>
      </c>
      <c r="J9158" s="295">
        <f>A9158*'Lineær programmering opg 4'!$C$11+Datatabel!C9158*'Lineær programmering opg 4'!$D$11</f>
        <v>44746.499999999724</v>
      </c>
      <c r="K9158" s="9">
        <f t="shared" si="717"/>
        <v>0</v>
      </c>
      <c r="L9158" s="9">
        <f t="shared" si="718"/>
        <v>0</v>
      </c>
    </row>
    <row r="9159" spans="1:12" ht="15" x14ac:dyDescent="0.25">
      <c r="A9159" s="167">
        <f t="shared" si="716"/>
        <v>20.256000000022848</v>
      </c>
      <c r="B9159" s="325">
        <f t="shared" si="719"/>
        <v>8.4400000000095204E-2</v>
      </c>
      <c r="C9159" s="167">
        <f t="shared" si="715"/>
        <v>284.80799999998288</v>
      </c>
      <c r="D9159" s="167">
        <f>IF('Lineær programmering opg 4'!$M$4=0,"-",(-A9159+'Lineær programmering opg 4'!$M$4)/'Lineær programmering opg 4'!$K$4*-1)</f>
        <v>439.4879999999543</v>
      </c>
      <c r="E9159" s="167">
        <f>IF('Lineær programmering opg 4'!$M$5=0,"-",(-A9159+'Lineær programmering opg 4'!$M$5)/'Lineær programmering opg 4'!$K$5*-1)</f>
        <v>284.80799999998288</v>
      </c>
      <c r="F9159" s="167" t="str">
        <f>IF('Lineær programmering opg 4'!$E$6=0,"-",(-A9159+'Lineær programmering opg 4'!$M$6)/'Lineær programmering opg 4'!$K$6*-1)</f>
        <v>-</v>
      </c>
      <c r="G9159" s="167" t="str">
        <f>IF('Lineær programmering opg 4'!$D$7=0,"-",((-A9159+'Lineær programmering opg 4'!$M$7)/'Lineær programmering opg 4'!$K$7)*-1)</f>
        <v>-</v>
      </c>
      <c r="H9159" s="167" t="str">
        <f>IF('Lineær programmering opg 4'!$C$8=0,"-",((-A9159+'Lineær programmering opg 4'!$M$8)/'Lineær programmering opg 4'!$K$8)*-1)</f>
        <v>-</v>
      </c>
      <c r="I9159" s="167" t="str">
        <f>IF('Lineær programmering opg 4'!$D$8=0,"-",'Lineær programmering opg 4'!$G$8)</f>
        <v>-</v>
      </c>
      <c r="J9159" s="295">
        <f>A9159*'Lineær programmering opg 4'!$C$11+Datatabel!C9159*'Lineær programmering opg 4'!$D$11</f>
        <v>44746.799999999719</v>
      </c>
      <c r="K9159" s="9">
        <f t="shared" si="717"/>
        <v>0</v>
      </c>
      <c r="L9159" s="9">
        <f t="shared" si="718"/>
        <v>0</v>
      </c>
    </row>
    <row r="9160" spans="1:12" ht="15" x14ac:dyDescent="0.25">
      <c r="A9160" s="167">
        <f t="shared" si="716"/>
        <v>20.232000000022847</v>
      </c>
      <c r="B9160" s="325">
        <f t="shared" si="719"/>
        <v>8.4300000000095202E-2</v>
      </c>
      <c r="C9160" s="167">
        <f t="shared" si="715"/>
        <v>284.82599999998291</v>
      </c>
      <c r="D9160" s="167">
        <f>IF('Lineær programmering opg 4'!$M$4=0,"-",(-A9160+'Lineær programmering opg 4'!$M$4)/'Lineær programmering opg 4'!$K$4*-1)</f>
        <v>439.5359999999543</v>
      </c>
      <c r="E9160" s="167">
        <f>IF('Lineær programmering opg 4'!$M$5=0,"-",(-A9160+'Lineær programmering opg 4'!$M$5)/'Lineær programmering opg 4'!$K$5*-1)</f>
        <v>284.82599999998291</v>
      </c>
      <c r="F9160" s="167" t="str">
        <f>IF('Lineær programmering opg 4'!$E$6=0,"-",(-A9160+'Lineær programmering opg 4'!$M$6)/'Lineær programmering opg 4'!$K$6*-1)</f>
        <v>-</v>
      </c>
      <c r="G9160" s="167" t="str">
        <f>IF('Lineær programmering opg 4'!$D$7=0,"-",((-A9160+'Lineær programmering opg 4'!$M$7)/'Lineær programmering opg 4'!$K$7)*-1)</f>
        <v>-</v>
      </c>
      <c r="H9160" s="167" t="str">
        <f>IF('Lineær programmering opg 4'!$C$8=0,"-",((-A9160+'Lineær programmering opg 4'!$M$8)/'Lineær programmering opg 4'!$K$8)*-1)</f>
        <v>-</v>
      </c>
      <c r="I9160" s="167" t="str">
        <f>IF('Lineær programmering opg 4'!$D$8=0,"-",'Lineær programmering opg 4'!$G$8)</f>
        <v>-</v>
      </c>
      <c r="J9160" s="295">
        <f>A9160*'Lineær programmering opg 4'!$C$11+Datatabel!C9160*'Lineær programmering opg 4'!$D$11</f>
        <v>44747.099999999722</v>
      </c>
      <c r="K9160" s="9">
        <f t="shared" si="717"/>
        <v>0</v>
      </c>
      <c r="L9160" s="9">
        <f t="shared" si="718"/>
        <v>0</v>
      </c>
    </row>
    <row r="9161" spans="1:12" ht="15" x14ac:dyDescent="0.25">
      <c r="A9161" s="167">
        <f t="shared" si="716"/>
        <v>20.208000000022849</v>
      </c>
      <c r="B9161" s="325">
        <f t="shared" si="719"/>
        <v>8.4200000000095199E-2</v>
      </c>
      <c r="C9161" s="167">
        <f t="shared" si="715"/>
        <v>284.84399999998288</v>
      </c>
      <c r="D9161" s="167">
        <f>IF('Lineær programmering opg 4'!$M$4=0,"-",(-A9161+'Lineær programmering opg 4'!$M$4)/'Lineær programmering opg 4'!$K$4*-1)</f>
        <v>439.5839999999543</v>
      </c>
      <c r="E9161" s="167">
        <f>IF('Lineær programmering opg 4'!$M$5=0,"-",(-A9161+'Lineær programmering opg 4'!$M$5)/'Lineær programmering opg 4'!$K$5*-1)</f>
        <v>284.84399999998288</v>
      </c>
      <c r="F9161" s="167" t="str">
        <f>IF('Lineær programmering opg 4'!$E$6=0,"-",(-A9161+'Lineær programmering opg 4'!$M$6)/'Lineær programmering opg 4'!$K$6*-1)</f>
        <v>-</v>
      </c>
      <c r="G9161" s="167" t="str">
        <f>IF('Lineær programmering opg 4'!$D$7=0,"-",((-A9161+'Lineær programmering opg 4'!$M$7)/'Lineær programmering opg 4'!$K$7)*-1)</f>
        <v>-</v>
      </c>
      <c r="H9161" s="167" t="str">
        <f>IF('Lineær programmering opg 4'!$C$8=0,"-",((-A9161+'Lineær programmering opg 4'!$M$8)/'Lineær programmering opg 4'!$K$8)*-1)</f>
        <v>-</v>
      </c>
      <c r="I9161" s="167" t="str">
        <f>IF('Lineær programmering opg 4'!$D$8=0,"-",'Lineær programmering opg 4'!$G$8)</f>
        <v>-</v>
      </c>
      <c r="J9161" s="295">
        <f>A9161*'Lineær programmering opg 4'!$C$11+Datatabel!C9161*'Lineær programmering opg 4'!$D$11</f>
        <v>44747.399999999718</v>
      </c>
      <c r="K9161" s="9">
        <f t="shared" si="717"/>
        <v>0</v>
      </c>
      <c r="L9161" s="9">
        <f t="shared" si="718"/>
        <v>0</v>
      </c>
    </row>
    <row r="9162" spans="1:12" ht="15" x14ac:dyDescent="0.25">
      <c r="A9162" s="167">
        <f t="shared" si="716"/>
        <v>20.184000000022849</v>
      </c>
      <c r="B9162" s="325">
        <f t="shared" si="719"/>
        <v>8.4100000000095196E-2</v>
      </c>
      <c r="C9162" s="167">
        <f t="shared" si="715"/>
        <v>284.86199999998291</v>
      </c>
      <c r="D9162" s="167">
        <f>IF('Lineær programmering opg 4'!$M$4=0,"-",(-A9162+'Lineær programmering opg 4'!$M$4)/'Lineær programmering opg 4'!$K$4*-1)</f>
        <v>439.6319999999543</v>
      </c>
      <c r="E9162" s="167">
        <f>IF('Lineær programmering opg 4'!$M$5=0,"-",(-A9162+'Lineær programmering opg 4'!$M$5)/'Lineær programmering opg 4'!$K$5*-1)</f>
        <v>284.86199999998291</v>
      </c>
      <c r="F9162" s="167" t="str">
        <f>IF('Lineær programmering opg 4'!$E$6=0,"-",(-A9162+'Lineær programmering opg 4'!$M$6)/'Lineær programmering opg 4'!$K$6*-1)</f>
        <v>-</v>
      </c>
      <c r="G9162" s="167" t="str">
        <f>IF('Lineær programmering opg 4'!$D$7=0,"-",((-A9162+'Lineær programmering opg 4'!$M$7)/'Lineær programmering opg 4'!$K$7)*-1)</f>
        <v>-</v>
      </c>
      <c r="H9162" s="167" t="str">
        <f>IF('Lineær programmering opg 4'!$C$8=0,"-",((-A9162+'Lineær programmering opg 4'!$M$8)/'Lineær programmering opg 4'!$K$8)*-1)</f>
        <v>-</v>
      </c>
      <c r="I9162" s="167" t="str">
        <f>IF('Lineær programmering opg 4'!$D$8=0,"-",'Lineær programmering opg 4'!$G$8)</f>
        <v>-</v>
      </c>
      <c r="J9162" s="295">
        <f>A9162*'Lineær programmering opg 4'!$C$11+Datatabel!C9162*'Lineær programmering opg 4'!$D$11</f>
        <v>44747.699999999721</v>
      </c>
      <c r="K9162" s="9">
        <f t="shared" si="717"/>
        <v>0</v>
      </c>
      <c r="L9162" s="9">
        <f t="shared" si="718"/>
        <v>0</v>
      </c>
    </row>
    <row r="9163" spans="1:12" ht="15" x14ac:dyDescent="0.25">
      <c r="A9163" s="167">
        <f t="shared" si="716"/>
        <v>20.160000000022848</v>
      </c>
      <c r="B9163" s="325">
        <f t="shared" si="719"/>
        <v>8.4000000000095193E-2</v>
      </c>
      <c r="C9163" s="167">
        <f t="shared" si="715"/>
        <v>284.87999999998289</v>
      </c>
      <c r="D9163" s="167">
        <f>IF('Lineær programmering opg 4'!$M$4=0,"-",(-A9163+'Lineær programmering opg 4'!$M$4)/'Lineær programmering opg 4'!$K$4*-1)</f>
        <v>439.6799999999543</v>
      </c>
      <c r="E9163" s="167">
        <f>IF('Lineær programmering opg 4'!$M$5=0,"-",(-A9163+'Lineær programmering opg 4'!$M$5)/'Lineær programmering opg 4'!$K$5*-1)</f>
        <v>284.87999999998289</v>
      </c>
      <c r="F9163" s="167" t="str">
        <f>IF('Lineær programmering opg 4'!$E$6=0,"-",(-A9163+'Lineær programmering opg 4'!$M$6)/'Lineær programmering opg 4'!$K$6*-1)</f>
        <v>-</v>
      </c>
      <c r="G9163" s="167" t="str">
        <f>IF('Lineær programmering opg 4'!$D$7=0,"-",((-A9163+'Lineær programmering opg 4'!$M$7)/'Lineær programmering opg 4'!$K$7)*-1)</f>
        <v>-</v>
      </c>
      <c r="H9163" s="167" t="str">
        <f>IF('Lineær programmering opg 4'!$C$8=0,"-",((-A9163+'Lineær programmering opg 4'!$M$8)/'Lineær programmering opg 4'!$K$8)*-1)</f>
        <v>-</v>
      </c>
      <c r="I9163" s="167" t="str">
        <f>IF('Lineær programmering opg 4'!$D$8=0,"-",'Lineær programmering opg 4'!$G$8)</f>
        <v>-</v>
      </c>
      <c r="J9163" s="295">
        <f>A9163*'Lineær programmering opg 4'!$C$11+Datatabel!C9163*'Lineær programmering opg 4'!$D$11</f>
        <v>44747.999999999716</v>
      </c>
      <c r="K9163" s="9">
        <f t="shared" si="717"/>
        <v>0</v>
      </c>
      <c r="L9163" s="9">
        <f t="shared" si="718"/>
        <v>0</v>
      </c>
    </row>
    <row r="9164" spans="1:12" ht="15" x14ac:dyDescent="0.25">
      <c r="A9164" s="167">
        <f t="shared" si="716"/>
        <v>20.136000000022847</v>
      </c>
      <c r="B9164" s="325">
        <f t="shared" si="719"/>
        <v>8.390000000009519E-2</v>
      </c>
      <c r="C9164" s="167">
        <f t="shared" si="715"/>
        <v>284.89799999998291</v>
      </c>
      <c r="D9164" s="167">
        <f>IF('Lineær programmering opg 4'!$M$4=0,"-",(-A9164+'Lineær programmering opg 4'!$M$4)/'Lineær programmering opg 4'!$K$4*-1)</f>
        <v>439.72799999995431</v>
      </c>
      <c r="E9164" s="167">
        <f>IF('Lineær programmering opg 4'!$M$5=0,"-",(-A9164+'Lineær programmering opg 4'!$M$5)/'Lineær programmering opg 4'!$K$5*-1)</f>
        <v>284.89799999998291</v>
      </c>
      <c r="F9164" s="167" t="str">
        <f>IF('Lineær programmering opg 4'!$E$6=0,"-",(-A9164+'Lineær programmering opg 4'!$M$6)/'Lineær programmering opg 4'!$K$6*-1)</f>
        <v>-</v>
      </c>
      <c r="G9164" s="167" t="str">
        <f>IF('Lineær programmering opg 4'!$D$7=0,"-",((-A9164+'Lineær programmering opg 4'!$M$7)/'Lineær programmering opg 4'!$K$7)*-1)</f>
        <v>-</v>
      </c>
      <c r="H9164" s="167" t="str">
        <f>IF('Lineær programmering opg 4'!$C$8=0,"-",((-A9164+'Lineær programmering opg 4'!$M$8)/'Lineær programmering opg 4'!$K$8)*-1)</f>
        <v>-</v>
      </c>
      <c r="I9164" s="167" t="str">
        <f>IF('Lineær programmering opg 4'!$D$8=0,"-",'Lineær programmering opg 4'!$G$8)</f>
        <v>-</v>
      </c>
      <c r="J9164" s="295">
        <f>A9164*'Lineær programmering opg 4'!$C$11+Datatabel!C9164*'Lineær programmering opg 4'!$D$11</f>
        <v>44748.299999999719</v>
      </c>
      <c r="K9164" s="9">
        <f t="shared" si="717"/>
        <v>0</v>
      </c>
      <c r="L9164" s="9">
        <f t="shared" si="718"/>
        <v>0</v>
      </c>
    </row>
    <row r="9165" spans="1:12" ht="15" x14ac:dyDescent="0.25">
      <c r="A9165" s="167">
        <f t="shared" si="716"/>
        <v>20.112000000022846</v>
      </c>
      <c r="B9165" s="325">
        <f t="shared" si="719"/>
        <v>8.3800000000095187E-2</v>
      </c>
      <c r="C9165" s="167">
        <f t="shared" si="715"/>
        <v>284.91599999998289</v>
      </c>
      <c r="D9165" s="167">
        <f>IF('Lineær programmering opg 4'!$M$4=0,"-",(-A9165+'Lineær programmering opg 4'!$M$4)/'Lineær programmering opg 4'!$K$4*-1)</f>
        <v>439.77599999995431</v>
      </c>
      <c r="E9165" s="167">
        <f>IF('Lineær programmering opg 4'!$M$5=0,"-",(-A9165+'Lineær programmering opg 4'!$M$5)/'Lineær programmering opg 4'!$K$5*-1)</f>
        <v>284.91599999998289</v>
      </c>
      <c r="F9165" s="167" t="str">
        <f>IF('Lineær programmering opg 4'!$E$6=0,"-",(-A9165+'Lineær programmering opg 4'!$M$6)/'Lineær programmering opg 4'!$K$6*-1)</f>
        <v>-</v>
      </c>
      <c r="G9165" s="167" t="str">
        <f>IF('Lineær programmering opg 4'!$D$7=0,"-",((-A9165+'Lineær programmering opg 4'!$M$7)/'Lineær programmering opg 4'!$K$7)*-1)</f>
        <v>-</v>
      </c>
      <c r="H9165" s="167" t="str">
        <f>IF('Lineær programmering opg 4'!$C$8=0,"-",((-A9165+'Lineær programmering opg 4'!$M$8)/'Lineær programmering opg 4'!$K$8)*-1)</f>
        <v>-</v>
      </c>
      <c r="I9165" s="167" t="str">
        <f>IF('Lineær programmering opg 4'!$D$8=0,"-",'Lineær programmering opg 4'!$G$8)</f>
        <v>-</v>
      </c>
      <c r="J9165" s="295">
        <f>A9165*'Lineær programmering opg 4'!$C$11+Datatabel!C9165*'Lineær programmering opg 4'!$D$11</f>
        <v>44748.599999999715</v>
      </c>
      <c r="K9165" s="9">
        <f t="shared" si="717"/>
        <v>0</v>
      </c>
      <c r="L9165" s="9">
        <f t="shared" si="718"/>
        <v>0</v>
      </c>
    </row>
    <row r="9166" spans="1:12" ht="15" x14ac:dyDescent="0.25">
      <c r="A9166" s="167">
        <f t="shared" si="716"/>
        <v>20.088000000022845</v>
      </c>
      <c r="B9166" s="325">
        <f t="shared" si="719"/>
        <v>8.3700000000095184E-2</v>
      </c>
      <c r="C9166" s="167">
        <f t="shared" si="715"/>
        <v>284.93399999998292</v>
      </c>
      <c r="D9166" s="167">
        <f>IF('Lineær programmering opg 4'!$M$4=0,"-",(-A9166+'Lineær programmering opg 4'!$M$4)/'Lineær programmering opg 4'!$K$4*-1)</f>
        <v>439.82399999995431</v>
      </c>
      <c r="E9166" s="167">
        <f>IF('Lineær programmering opg 4'!$M$5=0,"-",(-A9166+'Lineær programmering opg 4'!$M$5)/'Lineær programmering opg 4'!$K$5*-1)</f>
        <v>284.93399999998292</v>
      </c>
      <c r="F9166" s="167" t="str">
        <f>IF('Lineær programmering opg 4'!$E$6=0,"-",(-A9166+'Lineær programmering opg 4'!$M$6)/'Lineær programmering opg 4'!$K$6*-1)</f>
        <v>-</v>
      </c>
      <c r="G9166" s="167" t="str">
        <f>IF('Lineær programmering opg 4'!$D$7=0,"-",((-A9166+'Lineær programmering opg 4'!$M$7)/'Lineær programmering opg 4'!$K$7)*-1)</f>
        <v>-</v>
      </c>
      <c r="H9166" s="167" t="str">
        <f>IF('Lineær programmering opg 4'!$C$8=0,"-",((-A9166+'Lineær programmering opg 4'!$M$8)/'Lineær programmering opg 4'!$K$8)*-1)</f>
        <v>-</v>
      </c>
      <c r="I9166" s="167" t="str">
        <f>IF('Lineær programmering opg 4'!$D$8=0,"-",'Lineær programmering opg 4'!$G$8)</f>
        <v>-</v>
      </c>
      <c r="J9166" s="295">
        <f>A9166*'Lineær programmering opg 4'!$C$11+Datatabel!C9166*'Lineær programmering opg 4'!$D$11</f>
        <v>44748.899999999725</v>
      </c>
      <c r="K9166" s="9">
        <f t="shared" si="717"/>
        <v>0</v>
      </c>
      <c r="L9166" s="9">
        <f t="shared" si="718"/>
        <v>0</v>
      </c>
    </row>
    <row r="9167" spans="1:12" ht="15" x14ac:dyDescent="0.25">
      <c r="A9167" s="167">
        <f t="shared" si="716"/>
        <v>20.064000000022844</v>
      </c>
      <c r="B9167" s="325">
        <f t="shared" si="719"/>
        <v>8.3600000000095182E-2</v>
      </c>
      <c r="C9167" s="167">
        <f t="shared" si="715"/>
        <v>284.95199999998289</v>
      </c>
      <c r="D9167" s="167">
        <f>IF('Lineær programmering opg 4'!$M$4=0,"-",(-A9167+'Lineær programmering opg 4'!$M$4)/'Lineær programmering opg 4'!$K$4*-1)</f>
        <v>439.87199999995431</v>
      </c>
      <c r="E9167" s="167">
        <f>IF('Lineær programmering opg 4'!$M$5=0,"-",(-A9167+'Lineær programmering opg 4'!$M$5)/'Lineær programmering opg 4'!$K$5*-1)</f>
        <v>284.95199999998289</v>
      </c>
      <c r="F9167" s="167" t="str">
        <f>IF('Lineær programmering opg 4'!$E$6=0,"-",(-A9167+'Lineær programmering opg 4'!$M$6)/'Lineær programmering opg 4'!$K$6*-1)</f>
        <v>-</v>
      </c>
      <c r="G9167" s="167" t="str">
        <f>IF('Lineær programmering opg 4'!$D$7=0,"-",((-A9167+'Lineær programmering opg 4'!$M$7)/'Lineær programmering opg 4'!$K$7)*-1)</f>
        <v>-</v>
      </c>
      <c r="H9167" s="167" t="str">
        <f>IF('Lineær programmering opg 4'!$C$8=0,"-",((-A9167+'Lineær programmering opg 4'!$M$8)/'Lineær programmering opg 4'!$K$8)*-1)</f>
        <v>-</v>
      </c>
      <c r="I9167" s="167" t="str">
        <f>IF('Lineær programmering opg 4'!$D$8=0,"-",'Lineær programmering opg 4'!$G$8)</f>
        <v>-</v>
      </c>
      <c r="J9167" s="295">
        <f>A9167*'Lineær programmering opg 4'!$C$11+Datatabel!C9167*'Lineær programmering opg 4'!$D$11</f>
        <v>44749.199999999721</v>
      </c>
      <c r="K9167" s="9">
        <f t="shared" si="717"/>
        <v>0</v>
      </c>
      <c r="L9167" s="9">
        <f t="shared" si="718"/>
        <v>0</v>
      </c>
    </row>
    <row r="9168" spans="1:12" ht="15" x14ac:dyDescent="0.25">
      <c r="A9168" s="167">
        <f t="shared" si="716"/>
        <v>20.040000000022843</v>
      </c>
      <c r="B9168" s="325">
        <f t="shared" si="719"/>
        <v>8.3500000000095179E-2</v>
      </c>
      <c r="C9168" s="167">
        <f t="shared" si="715"/>
        <v>284.96999999998292</v>
      </c>
      <c r="D9168" s="167">
        <f>IF('Lineær programmering opg 4'!$M$4=0,"-",(-A9168+'Lineær programmering opg 4'!$M$4)/'Lineær programmering opg 4'!$K$4*-1)</f>
        <v>439.91999999995431</v>
      </c>
      <c r="E9168" s="167">
        <f>IF('Lineær programmering opg 4'!$M$5=0,"-",(-A9168+'Lineær programmering opg 4'!$M$5)/'Lineær programmering opg 4'!$K$5*-1)</f>
        <v>284.96999999998292</v>
      </c>
      <c r="F9168" s="167" t="str">
        <f>IF('Lineær programmering opg 4'!$E$6=0,"-",(-A9168+'Lineær programmering opg 4'!$M$6)/'Lineær programmering opg 4'!$K$6*-1)</f>
        <v>-</v>
      </c>
      <c r="G9168" s="167" t="str">
        <f>IF('Lineær programmering opg 4'!$D$7=0,"-",((-A9168+'Lineær programmering opg 4'!$M$7)/'Lineær programmering opg 4'!$K$7)*-1)</f>
        <v>-</v>
      </c>
      <c r="H9168" s="167" t="str">
        <f>IF('Lineær programmering opg 4'!$C$8=0,"-",((-A9168+'Lineær programmering opg 4'!$M$8)/'Lineær programmering opg 4'!$K$8)*-1)</f>
        <v>-</v>
      </c>
      <c r="I9168" s="167" t="str">
        <f>IF('Lineær programmering opg 4'!$D$8=0,"-",'Lineær programmering opg 4'!$G$8)</f>
        <v>-</v>
      </c>
      <c r="J9168" s="295">
        <f>A9168*'Lineær programmering opg 4'!$C$11+Datatabel!C9168*'Lineær programmering opg 4'!$D$11</f>
        <v>44749.499999999724</v>
      </c>
      <c r="K9168" s="9">
        <f t="shared" si="717"/>
        <v>0</v>
      </c>
      <c r="L9168" s="9">
        <f t="shared" si="718"/>
        <v>0</v>
      </c>
    </row>
    <row r="9169" spans="1:12" ht="15" x14ac:dyDescent="0.25">
      <c r="A9169" s="167">
        <f t="shared" si="716"/>
        <v>20.016000000022842</v>
      </c>
      <c r="B9169" s="325">
        <f t="shared" si="719"/>
        <v>8.3400000000095176E-2</v>
      </c>
      <c r="C9169" s="167">
        <f t="shared" si="715"/>
        <v>284.98799999998289</v>
      </c>
      <c r="D9169" s="167">
        <f>IF('Lineær programmering opg 4'!$M$4=0,"-",(-A9169+'Lineær programmering opg 4'!$M$4)/'Lineær programmering opg 4'!$K$4*-1)</f>
        <v>439.96799999995432</v>
      </c>
      <c r="E9169" s="167">
        <f>IF('Lineær programmering opg 4'!$M$5=0,"-",(-A9169+'Lineær programmering opg 4'!$M$5)/'Lineær programmering opg 4'!$K$5*-1)</f>
        <v>284.98799999998289</v>
      </c>
      <c r="F9169" s="167" t="str">
        <f>IF('Lineær programmering opg 4'!$E$6=0,"-",(-A9169+'Lineær programmering opg 4'!$M$6)/'Lineær programmering opg 4'!$K$6*-1)</f>
        <v>-</v>
      </c>
      <c r="G9169" s="167" t="str">
        <f>IF('Lineær programmering opg 4'!$D$7=0,"-",((-A9169+'Lineær programmering opg 4'!$M$7)/'Lineær programmering opg 4'!$K$7)*-1)</f>
        <v>-</v>
      </c>
      <c r="H9169" s="167" t="str">
        <f>IF('Lineær programmering opg 4'!$C$8=0,"-",((-A9169+'Lineær programmering opg 4'!$M$8)/'Lineær programmering opg 4'!$K$8)*-1)</f>
        <v>-</v>
      </c>
      <c r="I9169" s="167" t="str">
        <f>IF('Lineær programmering opg 4'!$D$8=0,"-",'Lineær programmering opg 4'!$G$8)</f>
        <v>-</v>
      </c>
      <c r="J9169" s="295">
        <f>A9169*'Lineær programmering opg 4'!$C$11+Datatabel!C9169*'Lineær programmering opg 4'!$D$11</f>
        <v>44749.799999999719</v>
      </c>
      <c r="K9169" s="9">
        <f t="shared" si="717"/>
        <v>0</v>
      </c>
      <c r="L9169" s="9">
        <f t="shared" si="718"/>
        <v>0</v>
      </c>
    </row>
    <row r="9170" spans="1:12" ht="15" x14ac:dyDescent="0.25">
      <c r="A9170" s="167">
        <f t="shared" si="716"/>
        <v>19.992000000022841</v>
      </c>
      <c r="B9170" s="325">
        <f t="shared" si="719"/>
        <v>8.3300000000095173E-2</v>
      </c>
      <c r="C9170" s="167">
        <f t="shared" si="715"/>
        <v>285.00599999998292</v>
      </c>
      <c r="D9170" s="167">
        <f>IF('Lineær programmering opg 4'!$M$4=0,"-",(-A9170+'Lineær programmering opg 4'!$M$4)/'Lineær programmering opg 4'!$K$4*-1)</f>
        <v>440.01599999995432</v>
      </c>
      <c r="E9170" s="167">
        <f>IF('Lineær programmering opg 4'!$M$5=0,"-",(-A9170+'Lineær programmering opg 4'!$M$5)/'Lineær programmering opg 4'!$K$5*-1)</f>
        <v>285.00599999998292</v>
      </c>
      <c r="F9170" s="167" t="str">
        <f>IF('Lineær programmering opg 4'!$E$6=0,"-",(-A9170+'Lineær programmering opg 4'!$M$6)/'Lineær programmering opg 4'!$K$6*-1)</f>
        <v>-</v>
      </c>
      <c r="G9170" s="167" t="str">
        <f>IF('Lineær programmering opg 4'!$D$7=0,"-",((-A9170+'Lineær programmering opg 4'!$M$7)/'Lineær programmering opg 4'!$K$7)*-1)</f>
        <v>-</v>
      </c>
      <c r="H9170" s="167" t="str">
        <f>IF('Lineær programmering opg 4'!$C$8=0,"-",((-A9170+'Lineær programmering opg 4'!$M$8)/'Lineær programmering opg 4'!$K$8)*-1)</f>
        <v>-</v>
      </c>
      <c r="I9170" s="167" t="str">
        <f>IF('Lineær programmering opg 4'!$D$8=0,"-",'Lineær programmering opg 4'!$G$8)</f>
        <v>-</v>
      </c>
      <c r="J9170" s="295">
        <f>A9170*'Lineær programmering opg 4'!$C$11+Datatabel!C9170*'Lineær programmering opg 4'!$D$11</f>
        <v>44750.099999999722</v>
      </c>
      <c r="K9170" s="9">
        <f t="shared" si="717"/>
        <v>0</v>
      </c>
      <c r="L9170" s="9">
        <f t="shared" si="718"/>
        <v>0</v>
      </c>
    </row>
    <row r="9171" spans="1:12" ht="15" x14ac:dyDescent="0.25">
      <c r="A9171" s="167">
        <f t="shared" si="716"/>
        <v>19.96800000002284</v>
      </c>
      <c r="B9171" s="325">
        <f t="shared" si="719"/>
        <v>8.320000000009517E-2</v>
      </c>
      <c r="C9171" s="167">
        <f t="shared" si="715"/>
        <v>285.02399999998289</v>
      </c>
      <c r="D9171" s="167">
        <f>IF('Lineær programmering opg 4'!$M$4=0,"-",(-A9171+'Lineær programmering opg 4'!$M$4)/'Lineær programmering opg 4'!$K$4*-1)</f>
        <v>440.06399999995432</v>
      </c>
      <c r="E9171" s="167">
        <f>IF('Lineær programmering opg 4'!$M$5=0,"-",(-A9171+'Lineær programmering opg 4'!$M$5)/'Lineær programmering opg 4'!$K$5*-1)</f>
        <v>285.02399999998289</v>
      </c>
      <c r="F9171" s="167" t="str">
        <f>IF('Lineær programmering opg 4'!$E$6=0,"-",(-A9171+'Lineær programmering opg 4'!$M$6)/'Lineær programmering opg 4'!$K$6*-1)</f>
        <v>-</v>
      </c>
      <c r="G9171" s="167" t="str">
        <f>IF('Lineær programmering opg 4'!$D$7=0,"-",((-A9171+'Lineær programmering opg 4'!$M$7)/'Lineær programmering opg 4'!$K$7)*-1)</f>
        <v>-</v>
      </c>
      <c r="H9171" s="167" t="str">
        <f>IF('Lineær programmering opg 4'!$C$8=0,"-",((-A9171+'Lineær programmering opg 4'!$M$8)/'Lineær programmering opg 4'!$K$8)*-1)</f>
        <v>-</v>
      </c>
      <c r="I9171" s="167" t="str">
        <f>IF('Lineær programmering opg 4'!$D$8=0,"-",'Lineær programmering opg 4'!$G$8)</f>
        <v>-</v>
      </c>
      <c r="J9171" s="295">
        <f>A9171*'Lineær programmering opg 4'!$C$11+Datatabel!C9171*'Lineær programmering opg 4'!$D$11</f>
        <v>44750.399999999718</v>
      </c>
      <c r="K9171" s="9">
        <f t="shared" si="717"/>
        <v>0</v>
      </c>
      <c r="L9171" s="9">
        <f t="shared" si="718"/>
        <v>0</v>
      </c>
    </row>
    <row r="9172" spans="1:12" ht="15" x14ac:dyDescent="0.25">
      <c r="A9172" s="167">
        <f t="shared" si="716"/>
        <v>19.944000000022839</v>
      </c>
      <c r="B9172" s="325">
        <f t="shared" si="719"/>
        <v>8.3100000000095167E-2</v>
      </c>
      <c r="C9172" s="167">
        <f t="shared" si="715"/>
        <v>285.04199999998292</v>
      </c>
      <c r="D9172" s="167">
        <f>IF('Lineær programmering opg 4'!$M$4=0,"-",(-A9172+'Lineær programmering opg 4'!$M$4)/'Lineær programmering opg 4'!$K$4*-1)</f>
        <v>440.11199999995432</v>
      </c>
      <c r="E9172" s="167">
        <f>IF('Lineær programmering opg 4'!$M$5=0,"-",(-A9172+'Lineær programmering opg 4'!$M$5)/'Lineær programmering opg 4'!$K$5*-1)</f>
        <v>285.04199999998292</v>
      </c>
      <c r="F9172" s="167" t="str">
        <f>IF('Lineær programmering opg 4'!$E$6=0,"-",(-A9172+'Lineær programmering opg 4'!$M$6)/'Lineær programmering opg 4'!$K$6*-1)</f>
        <v>-</v>
      </c>
      <c r="G9172" s="167" t="str">
        <f>IF('Lineær programmering opg 4'!$D$7=0,"-",((-A9172+'Lineær programmering opg 4'!$M$7)/'Lineær programmering opg 4'!$K$7)*-1)</f>
        <v>-</v>
      </c>
      <c r="H9172" s="167" t="str">
        <f>IF('Lineær programmering opg 4'!$C$8=0,"-",((-A9172+'Lineær programmering opg 4'!$M$8)/'Lineær programmering opg 4'!$K$8)*-1)</f>
        <v>-</v>
      </c>
      <c r="I9172" s="167" t="str">
        <f>IF('Lineær programmering opg 4'!$D$8=0,"-",'Lineær programmering opg 4'!$G$8)</f>
        <v>-</v>
      </c>
      <c r="J9172" s="295">
        <f>A9172*'Lineær programmering opg 4'!$C$11+Datatabel!C9172*'Lineær programmering opg 4'!$D$11</f>
        <v>44750.699999999721</v>
      </c>
      <c r="K9172" s="9">
        <f t="shared" si="717"/>
        <v>0</v>
      </c>
      <c r="L9172" s="9">
        <f t="shared" si="718"/>
        <v>0</v>
      </c>
    </row>
    <row r="9173" spans="1:12" ht="15" x14ac:dyDescent="0.25">
      <c r="A9173" s="167">
        <f t="shared" si="716"/>
        <v>19.920000000022839</v>
      </c>
      <c r="B9173" s="325">
        <f t="shared" si="719"/>
        <v>8.3000000000095164E-2</v>
      </c>
      <c r="C9173" s="167">
        <f t="shared" si="715"/>
        <v>285.05999999998289</v>
      </c>
      <c r="D9173" s="167">
        <f>IF('Lineær programmering opg 4'!$M$4=0,"-",(-A9173+'Lineær programmering opg 4'!$M$4)/'Lineær programmering opg 4'!$K$4*-1)</f>
        <v>440.15999999995432</v>
      </c>
      <c r="E9173" s="167">
        <f>IF('Lineær programmering opg 4'!$M$5=0,"-",(-A9173+'Lineær programmering opg 4'!$M$5)/'Lineær programmering opg 4'!$K$5*-1)</f>
        <v>285.05999999998289</v>
      </c>
      <c r="F9173" s="167" t="str">
        <f>IF('Lineær programmering opg 4'!$E$6=0,"-",(-A9173+'Lineær programmering opg 4'!$M$6)/'Lineær programmering opg 4'!$K$6*-1)</f>
        <v>-</v>
      </c>
      <c r="G9173" s="167" t="str">
        <f>IF('Lineær programmering opg 4'!$D$7=0,"-",((-A9173+'Lineær programmering opg 4'!$M$7)/'Lineær programmering opg 4'!$K$7)*-1)</f>
        <v>-</v>
      </c>
      <c r="H9173" s="167" t="str">
        <f>IF('Lineær programmering opg 4'!$C$8=0,"-",((-A9173+'Lineær programmering opg 4'!$M$8)/'Lineær programmering opg 4'!$K$8)*-1)</f>
        <v>-</v>
      </c>
      <c r="I9173" s="167" t="str">
        <f>IF('Lineær programmering opg 4'!$D$8=0,"-",'Lineær programmering opg 4'!$G$8)</f>
        <v>-</v>
      </c>
      <c r="J9173" s="295">
        <f>A9173*'Lineær programmering opg 4'!$C$11+Datatabel!C9173*'Lineær programmering opg 4'!$D$11</f>
        <v>44750.999999999716</v>
      </c>
      <c r="K9173" s="9">
        <f t="shared" si="717"/>
        <v>0</v>
      </c>
      <c r="L9173" s="9">
        <f t="shared" si="718"/>
        <v>0</v>
      </c>
    </row>
    <row r="9174" spans="1:12" ht="15" x14ac:dyDescent="0.25">
      <c r="A9174" s="167">
        <f t="shared" si="716"/>
        <v>19.896000000022838</v>
      </c>
      <c r="B9174" s="325">
        <f t="shared" si="719"/>
        <v>8.2900000000095161E-2</v>
      </c>
      <c r="C9174" s="167">
        <f t="shared" si="715"/>
        <v>285.07799999998292</v>
      </c>
      <c r="D9174" s="167">
        <f>IF('Lineær programmering opg 4'!$M$4=0,"-",(-A9174+'Lineær programmering opg 4'!$M$4)/'Lineær programmering opg 4'!$K$4*-1)</f>
        <v>440.20799999995432</v>
      </c>
      <c r="E9174" s="167">
        <f>IF('Lineær programmering opg 4'!$M$5=0,"-",(-A9174+'Lineær programmering opg 4'!$M$5)/'Lineær programmering opg 4'!$K$5*-1)</f>
        <v>285.07799999998292</v>
      </c>
      <c r="F9174" s="167" t="str">
        <f>IF('Lineær programmering opg 4'!$E$6=0,"-",(-A9174+'Lineær programmering opg 4'!$M$6)/'Lineær programmering opg 4'!$K$6*-1)</f>
        <v>-</v>
      </c>
      <c r="G9174" s="167" t="str">
        <f>IF('Lineær programmering opg 4'!$D$7=0,"-",((-A9174+'Lineær programmering opg 4'!$M$7)/'Lineær programmering opg 4'!$K$7)*-1)</f>
        <v>-</v>
      </c>
      <c r="H9174" s="167" t="str">
        <f>IF('Lineær programmering opg 4'!$C$8=0,"-",((-A9174+'Lineær programmering opg 4'!$M$8)/'Lineær programmering opg 4'!$K$8)*-1)</f>
        <v>-</v>
      </c>
      <c r="I9174" s="167" t="str">
        <f>IF('Lineær programmering opg 4'!$D$8=0,"-",'Lineær programmering opg 4'!$G$8)</f>
        <v>-</v>
      </c>
      <c r="J9174" s="295">
        <f>A9174*'Lineær programmering opg 4'!$C$11+Datatabel!C9174*'Lineær programmering opg 4'!$D$11</f>
        <v>44751.299999999719</v>
      </c>
      <c r="K9174" s="9">
        <f t="shared" si="717"/>
        <v>0</v>
      </c>
      <c r="L9174" s="9">
        <f t="shared" si="718"/>
        <v>0</v>
      </c>
    </row>
    <row r="9175" spans="1:12" ht="15" x14ac:dyDescent="0.25">
      <c r="A9175" s="167">
        <f t="shared" si="716"/>
        <v>19.872000000022837</v>
      </c>
      <c r="B9175" s="325">
        <f t="shared" si="719"/>
        <v>8.2800000000095159E-2</v>
      </c>
      <c r="C9175" s="167">
        <f t="shared" si="715"/>
        <v>285.09599999998289</v>
      </c>
      <c r="D9175" s="167">
        <f>IF('Lineær programmering opg 4'!$M$4=0,"-",(-A9175+'Lineær programmering opg 4'!$M$4)/'Lineær programmering opg 4'!$K$4*-1)</f>
        <v>440.25599999995433</v>
      </c>
      <c r="E9175" s="167">
        <f>IF('Lineær programmering opg 4'!$M$5=0,"-",(-A9175+'Lineær programmering opg 4'!$M$5)/'Lineær programmering opg 4'!$K$5*-1)</f>
        <v>285.09599999998289</v>
      </c>
      <c r="F9175" s="167" t="str">
        <f>IF('Lineær programmering opg 4'!$E$6=0,"-",(-A9175+'Lineær programmering opg 4'!$M$6)/'Lineær programmering opg 4'!$K$6*-1)</f>
        <v>-</v>
      </c>
      <c r="G9175" s="167" t="str">
        <f>IF('Lineær programmering opg 4'!$D$7=0,"-",((-A9175+'Lineær programmering opg 4'!$M$7)/'Lineær programmering opg 4'!$K$7)*-1)</f>
        <v>-</v>
      </c>
      <c r="H9175" s="167" t="str">
        <f>IF('Lineær programmering opg 4'!$C$8=0,"-",((-A9175+'Lineær programmering opg 4'!$M$8)/'Lineær programmering opg 4'!$K$8)*-1)</f>
        <v>-</v>
      </c>
      <c r="I9175" s="167" t="str">
        <f>IF('Lineær programmering opg 4'!$D$8=0,"-",'Lineær programmering opg 4'!$G$8)</f>
        <v>-</v>
      </c>
      <c r="J9175" s="295">
        <f>A9175*'Lineær programmering opg 4'!$C$11+Datatabel!C9175*'Lineær programmering opg 4'!$D$11</f>
        <v>44751.599999999715</v>
      </c>
      <c r="K9175" s="9">
        <f t="shared" si="717"/>
        <v>0</v>
      </c>
      <c r="L9175" s="9">
        <f t="shared" si="718"/>
        <v>0</v>
      </c>
    </row>
    <row r="9176" spans="1:12" ht="15" x14ac:dyDescent="0.25">
      <c r="A9176" s="167">
        <f t="shared" si="716"/>
        <v>19.848000000022836</v>
      </c>
      <c r="B9176" s="325">
        <f t="shared" si="719"/>
        <v>8.2700000000095156E-2</v>
      </c>
      <c r="C9176" s="167">
        <f t="shared" si="715"/>
        <v>285.11399999998292</v>
      </c>
      <c r="D9176" s="167">
        <f>IF('Lineær programmering opg 4'!$M$4=0,"-",(-A9176+'Lineær programmering opg 4'!$M$4)/'Lineær programmering opg 4'!$K$4*-1)</f>
        <v>440.30399999995433</v>
      </c>
      <c r="E9176" s="167">
        <f>IF('Lineær programmering opg 4'!$M$5=0,"-",(-A9176+'Lineær programmering opg 4'!$M$5)/'Lineær programmering opg 4'!$K$5*-1)</f>
        <v>285.11399999998292</v>
      </c>
      <c r="F9176" s="167" t="str">
        <f>IF('Lineær programmering opg 4'!$E$6=0,"-",(-A9176+'Lineær programmering opg 4'!$M$6)/'Lineær programmering opg 4'!$K$6*-1)</f>
        <v>-</v>
      </c>
      <c r="G9176" s="167" t="str">
        <f>IF('Lineær programmering opg 4'!$D$7=0,"-",((-A9176+'Lineær programmering opg 4'!$M$7)/'Lineær programmering opg 4'!$K$7)*-1)</f>
        <v>-</v>
      </c>
      <c r="H9176" s="167" t="str">
        <f>IF('Lineær programmering opg 4'!$C$8=0,"-",((-A9176+'Lineær programmering opg 4'!$M$8)/'Lineær programmering opg 4'!$K$8)*-1)</f>
        <v>-</v>
      </c>
      <c r="I9176" s="167" t="str">
        <f>IF('Lineær programmering opg 4'!$D$8=0,"-",'Lineær programmering opg 4'!$G$8)</f>
        <v>-</v>
      </c>
      <c r="J9176" s="295">
        <f>A9176*'Lineær programmering opg 4'!$C$11+Datatabel!C9176*'Lineær programmering opg 4'!$D$11</f>
        <v>44751.899999999718</v>
      </c>
      <c r="K9176" s="9">
        <f t="shared" si="717"/>
        <v>0</v>
      </c>
      <c r="L9176" s="9">
        <f t="shared" si="718"/>
        <v>0</v>
      </c>
    </row>
    <row r="9177" spans="1:12" ht="15" x14ac:dyDescent="0.25">
      <c r="A9177" s="167">
        <f t="shared" si="716"/>
        <v>19.824000000022835</v>
      </c>
      <c r="B9177" s="325">
        <f t="shared" si="719"/>
        <v>8.2600000000095153E-2</v>
      </c>
      <c r="C9177" s="167">
        <f t="shared" si="715"/>
        <v>285.1319999999829</v>
      </c>
      <c r="D9177" s="167">
        <f>IF('Lineær programmering opg 4'!$M$4=0,"-",(-A9177+'Lineær programmering opg 4'!$M$4)/'Lineær programmering opg 4'!$K$4*-1)</f>
        <v>440.35199999995433</v>
      </c>
      <c r="E9177" s="167">
        <f>IF('Lineær programmering opg 4'!$M$5=0,"-",(-A9177+'Lineær programmering opg 4'!$M$5)/'Lineær programmering opg 4'!$K$5*-1)</f>
        <v>285.1319999999829</v>
      </c>
      <c r="F9177" s="167" t="str">
        <f>IF('Lineær programmering opg 4'!$E$6=0,"-",(-A9177+'Lineær programmering opg 4'!$M$6)/'Lineær programmering opg 4'!$K$6*-1)</f>
        <v>-</v>
      </c>
      <c r="G9177" s="167" t="str">
        <f>IF('Lineær programmering opg 4'!$D$7=0,"-",((-A9177+'Lineær programmering opg 4'!$M$7)/'Lineær programmering opg 4'!$K$7)*-1)</f>
        <v>-</v>
      </c>
      <c r="H9177" s="167" t="str">
        <f>IF('Lineær programmering opg 4'!$C$8=0,"-",((-A9177+'Lineær programmering opg 4'!$M$8)/'Lineær programmering opg 4'!$K$8)*-1)</f>
        <v>-</v>
      </c>
      <c r="I9177" s="167" t="str">
        <f>IF('Lineær programmering opg 4'!$D$8=0,"-",'Lineær programmering opg 4'!$G$8)</f>
        <v>-</v>
      </c>
      <c r="J9177" s="295">
        <f>A9177*'Lineær programmering opg 4'!$C$11+Datatabel!C9177*'Lineær programmering opg 4'!$D$11</f>
        <v>44752.199999999721</v>
      </c>
      <c r="K9177" s="9">
        <f t="shared" si="717"/>
        <v>0</v>
      </c>
      <c r="L9177" s="9">
        <f t="shared" si="718"/>
        <v>0</v>
      </c>
    </row>
    <row r="9178" spans="1:12" ht="15" x14ac:dyDescent="0.25">
      <c r="A9178" s="167">
        <f t="shared" si="716"/>
        <v>19.800000000022838</v>
      </c>
      <c r="B9178" s="325">
        <f t="shared" si="719"/>
        <v>8.250000000009515E-2</v>
      </c>
      <c r="C9178" s="167">
        <f t="shared" si="715"/>
        <v>285.14999999998287</v>
      </c>
      <c r="D9178" s="167">
        <f>IF('Lineær programmering opg 4'!$M$4=0,"-",(-A9178+'Lineær programmering opg 4'!$M$4)/'Lineær programmering opg 4'!$K$4*-1)</f>
        <v>440.39999999995433</v>
      </c>
      <c r="E9178" s="167">
        <f>IF('Lineær programmering opg 4'!$M$5=0,"-",(-A9178+'Lineær programmering opg 4'!$M$5)/'Lineær programmering opg 4'!$K$5*-1)</f>
        <v>285.14999999998287</v>
      </c>
      <c r="F9178" s="167" t="str">
        <f>IF('Lineær programmering opg 4'!$E$6=0,"-",(-A9178+'Lineær programmering opg 4'!$M$6)/'Lineær programmering opg 4'!$K$6*-1)</f>
        <v>-</v>
      </c>
      <c r="G9178" s="167" t="str">
        <f>IF('Lineær programmering opg 4'!$D$7=0,"-",((-A9178+'Lineær programmering opg 4'!$M$7)/'Lineær programmering opg 4'!$K$7)*-1)</f>
        <v>-</v>
      </c>
      <c r="H9178" s="167" t="str">
        <f>IF('Lineær programmering opg 4'!$C$8=0,"-",((-A9178+'Lineær programmering opg 4'!$M$8)/'Lineær programmering opg 4'!$K$8)*-1)</f>
        <v>-</v>
      </c>
      <c r="I9178" s="167" t="str">
        <f>IF('Lineær programmering opg 4'!$D$8=0,"-",'Lineær programmering opg 4'!$G$8)</f>
        <v>-</v>
      </c>
      <c r="J9178" s="295">
        <f>A9178*'Lineær programmering opg 4'!$C$11+Datatabel!C9178*'Lineær programmering opg 4'!$D$11</f>
        <v>44752.499999999716</v>
      </c>
      <c r="K9178" s="9">
        <f t="shared" si="717"/>
        <v>0</v>
      </c>
      <c r="L9178" s="9">
        <f t="shared" si="718"/>
        <v>0</v>
      </c>
    </row>
    <row r="9179" spans="1:12" ht="15" x14ac:dyDescent="0.25">
      <c r="A9179" s="167">
        <f t="shared" si="716"/>
        <v>19.776000000022837</v>
      </c>
      <c r="B9179" s="325">
        <f t="shared" si="719"/>
        <v>8.2400000000095147E-2</v>
      </c>
      <c r="C9179" s="167">
        <f t="shared" si="715"/>
        <v>285.1679999999829</v>
      </c>
      <c r="D9179" s="167">
        <f>IF('Lineær programmering opg 4'!$M$4=0,"-",(-A9179+'Lineær programmering opg 4'!$M$4)/'Lineær programmering opg 4'!$K$4*-1)</f>
        <v>440.44799999995433</v>
      </c>
      <c r="E9179" s="167">
        <f>IF('Lineær programmering opg 4'!$M$5=0,"-",(-A9179+'Lineær programmering opg 4'!$M$5)/'Lineær programmering opg 4'!$K$5*-1)</f>
        <v>285.1679999999829</v>
      </c>
      <c r="F9179" s="167" t="str">
        <f>IF('Lineær programmering opg 4'!$E$6=0,"-",(-A9179+'Lineær programmering opg 4'!$M$6)/'Lineær programmering opg 4'!$K$6*-1)</f>
        <v>-</v>
      </c>
      <c r="G9179" s="167" t="str">
        <f>IF('Lineær programmering opg 4'!$D$7=0,"-",((-A9179+'Lineær programmering opg 4'!$M$7)/'Lineær programmering opg 4'!$K$7)*-1)</f>
        <v>-</v>
      </c>
      <c r="H9179" s="167" t="str">
        <f>IF('Lineær programmering opg 4'!$C$8=0,"-",((-A9179+'Lineær programmering opg 4'!$M$8)/'Lineær programmering opg 4'!$K$8)*-1)</f>
        <v>-</v>
      </c>
      <c r="I9179" s="167" t="str">
        <f>IF('Lineær programmering opg 4'!$D$8=0,"-",'Lineær programmering opg 4'!$G$8)</f>
        <v>-</v>
      </c>
      <c r="J9179" s="295">
        <f>A9179*'Lineær programmering opg 4'!$C$11+Datatabel!C9179*'Lineær programmering opg 4'!$D$11</f>
        <v>44752.799999999719</v>
      </c>
      <c r="K9179" s="9">
        <f t="shared" si="717"/>
        <v>0</v>
      </c>
      <c r="L9179" s="9">
        <f t="shared" si="718"/>
        <v>0</v>
      </c>
    </row>
    <row r="9180" spans="1:12" ht="15" x14ac:dyDescent="0.25">
      <c r="A9180" s="167">
        <f t="shared" si="716"/>
        <v>19.752000000022836</v>
      </c>
      <c r="B9180" s="325">
        <f t="shared" si="719"/>
        <v>8.2300000000095144E-2</v>
      </c>
      <c r="C9180" s="167">
        <f t="shared" si="715"/>
        <v>285.18599999998287</v>
      </c>
      <c r="D9180" s="167">
        <f>IF('Lineær programmering opg 4'!$M$4=0,"-",(-A9180+'Lineær programmering opg 4'!$M$4)/'Lineær programmering opg 4'!$K$4*-1)</f>
        <v>440.49599999995434</v>
      </c>
      <c r="E9180" s="167">
        <f>IF('Lineær programmering opg 4'!$M$5=0,"-",(-A9180+'Lineær programmering opg 4'!$M$5)/'Lineær programmering opg 4'!$K$5*-1)</f>
        <v>285.18599999998287</v>
      </c>
      <c r="F9180" s="167" t="str">
        <f>IF('Lineær programmering opg 4'!$E$6=0,"-",(-A9180+'Lineær programmering opg 4'!$M$6)/'Lineær programmering opg 4'!$K$6*-1)</f>
        <v>-</v>
      </c>
      <c r="G9180" s="167" t="str">
        <f>IF('Lineær programmering opg 4'!$D$7=0,"-",((-A9180+'Lineær programmering opg 4'!$M$7)/'Lineær programmering opg 4'!$K$7)*-1)</f>
        <v>-</v>
      </c>
      <c r="H9180" s="167" t="str">
        <f>IF('Lineær programmering opg 4'!$C$8=0,"-",((-A9180+'Lineær programmering opg 4'!$M$8)/'Lineær programmering opg 4'!$K$8)*-1)</f>
        <v>-</v>
      </c>
      <c r="I9180" s="167" t="str">
        <f>IF('Lineær programmering opg 4'!$D$8=0,"-",'Lineær programmering opg 4'!$G$8)</f>
        <v>-</v>
      </c>
      <c r="J9180" s="295">
        <f>A9180*'Lineær programmering opg 4'!$C$11+Datatabel!C9180*'Lineær programmering opg 4'!$D$11</f>
        <v>44753.099999999715</v>
      </c>
      <c r="K9180" s="9">
        <f t="shared" si="717"/>
        <v>0</v>
      </c>
      <c r="L9180" s="9">
        <f t="shared" si="718"/>
        <v>0</v>
      </c>
    </row>
    <row r="9181" spans="1:12" ht="15" x14ac:dyDescent="0.25">
      <c r="A9181" s="167">
        <f t="shared" si="716"/>
        <v>19.728000000022835</v>
      </c>
      <c r="B9181" s="325">
        <f t="shared" si="719"/>
        <v>8.2200000000095141E-2</v>
      </c>
      <c r="C9181" s="167">
        <f t="shared" si="715"/>
        <v>285.2039999999829</v>
      </c>
      <c r="D9181" s="167">
        <f>IF('Lineær programmering opg 4'!$M$4=0,"-",(-A9181+'Lineær programmering opg 4'!$M$4)/'Lineær programmering opg 4'!$K$4*-1)</f>
        <v>440.54399999995434</v>
      </c>
      <c r="E9181" s="167">
        <f>IF('Lineær programmering opg 4'!$M$5=0,"-",(-A9181+'Lineær programmering opg 4'!$M$5)/'Lineær programmering opg 4'!$K$5*-1)</f>
        <v>285.2039999999829</v>
      </c>
      <c r="F9181" s="167" t="str">
        <f>IF('Lineær programmering opg 4'!$E$6=0,"-",(-A9181+'Lineær programmering opg 4'!$M$6)/'Lineær programmering opg 4'!$K$6*-1)</f>
        <v>-</v>
      </c>
      <c r="G9181" s="167" t="str">
        <f>IF('Lineær programmering opg 4'!$D$7=0,"-",((-A9181+'Lineær programmering opg 4'!$M$7)/'Lineær programmering opg 4'!$K$7)*-1)</f>
        <v>-</v>
      </c>
      <c r="H9181" s="167" t="str">
        <f>IF('Lineær programmering opg 4'!$C$8=0,"-",((-A9181+'Lineær programmering opg 4'!$M$8)/'Lineær programmering opg 4'!$K$8)*-1)</f>
        <v>-</v>
      </c>
      <c r="I9181" s="167" t="str">
        <f>IF('Lineær programmering opg 4'!$D$8=0,"-",'Lineær programmering opg 4'!$G$8)</f>
        <v>-</v>
      </c>
      <c r="J9181" s="295">
        <f>A9181*'Lineær programmering opg 4'!$C$11+Datatabel!C9181*'Lineær programmering opg 4'!$D$11</f>
        <v>44753.399999999718</v>
      </c>
      <c r="K9181" s="9">
        <f t="shared" si="717"/>
        <v>0</v>
      </c>
      <c r="L9181" s="9">
        <f t="shared" si="718"/>
        <v>0</v>
      </c>
    </row>
    <row r="9182" spans="1:12" ht="15" x14ac:dyDescent="0.25">
      <c r="A9182" s="167">
        <f t="shared" si="716"/>
        <v>19.704000000022834</v>
      </c>
      <c r="B9182" s="325">
        <f t="shared" si="719"/>
        <v>8.2100000000095139E-2</v>
      </c>
      <c r="C9182" s="167">
        <f t="shared" si="715"/>
        <v>285.22199999998287</v>
      </c>
      <c r="D9182" s="167">
        <f>IF('Lineær programmering opg 4'!$M$4=0,"-",(-A9182+'Lineær programmering opg 4'!$M$4)/'Lineær programmering opg 4'!$K$4*-1)</f>
        <v>440.59199999995434</v>
      </c>
      <c r="E9182" s="167">
        <f>IF('Lineær programmering opg 4'!$M$5=0,"-",(-A9182+'Lineær programmering opg 4'!$M$5)/'Lineær programmering opg 4'!$K$5*-1)</f>
        <v>285.22199999998287</v>
      </c>
      <c r="F9182" s="167" t="str">
        <f>IF('Lineær programmering opg 4'!$E$6=0,"-",(-A9182+'Lineær programmering opg 4'!$M$6)/'Lineær programmering opg 4'!$K$6*-1)</f>
        <v>-</v>
      </c>
      <c r="G9182" s="167" t="str">
        <f>IF('Lineær programmering opg 4'!$D$7=0,"-",((-A9182+'Lineær programmering opg 4'!$M$7)/'Lineær programmering opg 4'!$K$7)*-1)</f>
        <v>-</v>
      </c>
      <c r="H9182" s="167" t="str">
        <f>IF('Lineær programmering opg 4'!$C$8=0,"-",((-A9182+'Lineær programmering opg 4'!$M$8)/'Lineær programmering opg 4'!$K$8)*-1)</f>
        <v>-</v>
      </c>
      <c r="I9182" s="167" t="str">
        <f>IF('Lineær programmering opg 4'!$D$8=0,"-",'Lineær programmering opg 4'!$G$8)</f>
        <v>-</v>
      </c>
      <c r="J9182" s="295">
        <f>A9182*'Lineær programmering opg 4'!$C$11+Datatabel!C9182*'Lineær programmering opg 4'!$D$11</f>
        <v>44753.699999999713</v>
      </c>
      <c r="K9182" s="9">
        <f t="shared" si="717"/>
        <v>0</v>
      </c>
      <c r="L9182" s="9">
        <f t="shared" si="718"/>
        <v>0</v>
      </c>
    </row>
    <row r="9183" spans="1:12" ht="15" x14ac:dyDescent="0.25">
      <c r="A9183" s="167">
        <f t="shared" si="716"/>
        <v>19.680000000022833</v>
      </c>
      <c r="B9183" s="325">
        <f t="shared" si="719"/>
        <v>8.2000000000095136E-2</v>
      </c>
      <c r="C9183" s="167">
        <f t="shared" si="715"/>
        <v>285.2399999999829</v>
      </c>
      <c r="D9183" s="167">
        <f>IF('Lineær programmering opg 4'!$M$4=0,"-",(-A9183+'Lineær programmering opg 4'!$M$4)/'Lineær programmering opg 4'!$K$4*-1)</f>
        <v>440.63999999995434</v>
      </c>
      <c r="E9183" s="167">
        <f>IF('Lineær programmering opg 4'!$M$5=0,"-",(-A9183+'Lineær programmering opg 4'!$M$5)/'Lineær programmering opg 4'!$K$5*-1)</f>
        <v>285.2399999999829</v>
      </c>
      <c r="F9183" s="167" t="str">
        <f>IF('Lineær programmering opg 4'!$E$6=0,"-",(-A9183+'Lineær programmering opg 4'!$M$6)/'Lineær programmering opg 4'!$K$6*-1)</f>
        <v>-</v>
      </c>
      <c r="G9183" s="167" t="str">
        <f>IF('Lineær programmering opg 4'!$D$7=0,"-",((-A9183+'Lineær programmering opg 4'!$M$7)/'Lineær programmering opg 4'!$K$7)*-1)</f>
        <v>-</v>
      </c>
      <c r="H9183" s="167" t="str">
        <f>IF('Lineær programmering opg 4'!$C$8=0,"-",((-A9183+'Lineær programmering opg 4'!$M$8)/'Lineær programmering opg 4'!$K$8)*-1)</f>
        <v>-</v>
      </c>
      <c r="I9183" s="167" t="str">
        <f>IF('Lineær programmering opg 4'!$D$8=0,"-",'Lineær programmering opg 4'!$G$8)</f>
        <v>-</v>
      </c>
      <c r="J9183" s="295">
        <f>A9183*'Lineær programmering opg 4'!$C$11+Datatabel!C9183*'Lineær programmering opg 4'!$D$11</f>
        <v>44753.999999999716</v>
      </c>
      <c r="K9183" s="9">
        <f t="shared" si="717"/>
        <v>0</v>
      </c>
      <c r="L9183" s="9">
        <f t="shared" si="718"/>
        <v>0</v>
      </c>
    </row>
    <row r="9184" spans="1:12" ht="15" x14ac:dyDescent="0.25">
      <c r="A9184" s="167">
        <f t="shared" si="716"/>
        <v>19.656000000022832</v>
      </c>
      <c r="B9184" s="325">
        <f t="shared" si="719"/>
        <v>8.1900000000095133E-2</v>
      </c>
      <c r="C9184" s="167">
        <f t="shared" si="715"/>
        <v>285.25799999998287</v>
      </c>
      <c r="D9184" s="167">
        <f>IF('Lineær programmering opg 4'!$M$4=0,"-",(-A9184+'Lineær programmering opg 4'!$M$4)/'Lineær programmering opg 4'!$K$4*-1)</f>
        <v>440.68799999995434</v>
      </c>
      <c r="E9184" s="167">
        <f>IF('Lineær programmering opg 4'!$M$5=0,"-",(-A9184+'Lineær programmering opg 4'!$M$5)/'Lineær programmering opg 4'!$K$5*-1)</f>
        <v>285.25799999998287</v>
      </c>
      <c r="F9184" s="167" t="str">
        <f>IF('Lineær programmering opg 4'!$E$6=0,"-",(-A9184+'Lineær programmering opg 4'!$M$6)/'Lineær programmering opg 4'!$K$6*-1)</f>
        <v>-</v>
      </c>
      <c r="G9184" s="167" t="str">
        <f>IF('Lineær programmering opg 4'!$D$7=0,"-",((-A9184+'Lineær programmering opg 4'!$M$7)/'Lineær programmering opg 4'!$K$7)*-1)</f>
        <v>-</v>
      </c>
      <c r="H9184" s="167" t="str">
        <f>IF('Lineær programmering opg 4'!$C$8=0,"-",((-A9184+'Lineær programmering opg 4'!$M$8)/'Lineær programmering opg 4'!$K$8)*-1)</f>
        <v>-</v>
      </c>
      <c r="I9184" s="167" t="str">
        <f>IF('Lineær programmering opg 4'!$D$8=0,"-",'Lineær programmering opg 4'!$G$8)</f>
        <v>-</v>
      </c>
      <c r="J9184" s="295">
        <f>A9184*'Lineær programmering opg 4'!$C$11+Datatabel!C9184*'Lineær programmering opg 4'!$D$11</f>
        <v>44754.299999999712</v>
      </c>
      <c r="K9184" s="9">
        <f t="shared" si="717"/>
        <v>0</v>
      </c>
      <c r="L9184" s="9">
        <f t="shared" si="718"/>
        <v>0</v>
      </c>
    </row>
    <row r="9185" spans="1:12" ht="15" x14ac:dyDescent="0.25">
      <c r="A9185" s="167">
        <f t="shared" si="716"/>
        <v>19.632000000022831</v>
      </c>
      <c r="B9185" s="325">
        <f t="shared" si="719"/>
        <v>8.180000000009513E-2</v>
      </c>
      <c r="C9185" s="167">
        <f t="shared" si="715"/>
        <v>285.2759999999829</v>
      </c>
      <c r="D9185" s="167">
        <f>IF('Lineær programmering opg 4'!$M$4=0,"-",(-A9185+'Lineær programmering opg 4'!$M$4)/'Lineær programmering opg 4'!$K$4*-1)</f>
        <v>440.73599999995434</v>
      </c>
      <c r="E9185" s="167">
        <f>IF('Lineær programmering opg 4'!$M$5=0,"-",(-A9185+'Lineær programmering opg 4'!$M$5)/'Lineær programmering opg 4'!$K$5*-1)</f>
        <v>285.2759999999829</v>
      </c>
      <c r="F9185" s="167" t="str">
        <f>IF('Lineær programmering opg 4'!$E$6=0,"-",(-A9185+'Lineær programmering opg 4'!$M$6)/'Lineær programmering opg 4'!$K$6*-1)</f>
        <v>-</v>
      </c>
      <c r="G9185" s="167" t="str">
        <f>IF('Lineær programmering opg 4'!$D$7=0,"-",((-A9185+'Lineær programmering opg 4'!$M$7)/'Lineær programmering opg 4'!$K$7)*-1)</f>
        <v>-</v>
      </c>
      <c r="H9185" s="167" t="str">
        <f>IF('Lineær programmering opg 4'!$C$8=0,"-",((-A9185+'Lineær programmering opg 4'!$M$8)/'Lineær programmering opg 4'!$K$8)*-1)</f>
        <v>-</v>
      </c>
      <c r="I9185" s="167" t="str">
        <f>IF('Lineær programmering opg 4'!$D$8=0,"-",'Lineær programmering opg 4'!$G$8)</f>
        <v>-</v>
      </c>
      <c r="J9185" s="295">
        <f>A9185*'Lineær programmering opg 4'!$C$11+Datatabel!C9185*'Lineær programmering opg 4'!$D$11</f>
        <v>44754.599999999715</v>
      </c>
      <c r="K9185" s="9">
        <f t="shared" si="717"/>
        <v>0</v>
      </c>
      <c r="L9185" s="9">
        <f t="shared" si="718"/>
        <v>0</v>
      </c>
    </row>
    <row r="9186" spans="1:12" ht="15" x14ac:dyDescent="0.25">
      <c r="A9186" s="167">
        <f t="shared" si="716"/>
        <v>19.60800000002283</v>
      </c>
      <c r="B9186" s="325">
        <f t="shared" si="719"/>
        <v>8.1700000000095127E-2</v>
      </c>
      <c r="C9186" s="167">
        <f t="shared" si="715"/>
        <v>285.29399999998287</v>
      </c>
      <c r="D9186" s="167">
        <f>IF('Lineær programmering opg 4'!$M$4=0,"-",(-A9186+'Lineær programmering opg 4'!$M$4)/'Lineær programmering opg 4'!$K$4*-1)</f>
        <v>440.78399999995435</v>
      </c>
      <c r="E9186" s="167">
        <f>IF('Lineær programmering opg 4'!$M$5=0,"-",(-A9186+'Lineær programmering opg 4'!$M$5)/'Lineær programmering opg 4'!$K$5*-1)</f>
        <v>285.29399999998287</v>
      </c>
      <c r="F9186" s="167" t="str">
        <f>IF('Lineær programmering opg 4'!$E$6=0,"-",(-A9186+'Lineær programmering opg 4'!$M$6)/'Lineær programmering opg 4'!$K$6*-1)</f>
        <v>-</v>
      </c>
      <c r="G9186" s="167" t="str">
        <f>IF('Lineær programmering opg 4'!$D$7=0,"-",((-A9186+'Lineær programmering opg 4'!$M$7)/'Lineær programmering opg 4'!$K$7)*-1)</f>
        <v>-</v>
      </c>
      <c r="H9186" s="167" t="str">
        <f>IF('Lineær programmering opg 4'!$C$8=0,"-",((-A9186+'Lineær programmering opg 4'!$M$8)/'Lineær programmering opg 4'!$K$8)*-1)</f>
        <v>-</v>
      </c>
      <c r="I9186" s="167" t="str">
        <f>IF('Lineær programmering opg 4'!$D$8=0,"-",'Lineær programmering opg 4'!$G$8)</f>
        <v>-</v>
      </c>
      <c r="J9186" s="295">
        <f>A9186*'Lineær programmering opg 4'!$C$11+Datatabel!C9186*'Lineær programmering opg 4'!$D$11</f>
        <v>44754.89999999971</v>
      </c>
      <c r="K9186" s="9">
        <f t="shared" si="717"/>
        <v>0</v>
      </c>
      <c r="L9186" s="9">
        <f t="shared" si="718"/>
        <v>0</v>
      </c>
    </row>
    <row r="9187" spans="1:12" ht="15" x14ac:dyDescent="0.25">
      <c r="A9187" s="167">
        <f t="shared" si="716"/>
        <v>19.584000000022829</v>
      </c>
      <c r="B9187" s="325">
        <f t="shared" si="719"/>
        <v>8.1600000000095124E-2</v>
      </c>
      <c r="C9187" s="167">
        <f t="shared" si="715"/>
        <v>285.3119999999829</v>
      </c>
      <c r="D9187" s="167">
        <f>IF('Lineær programmering opg 4'!$M$4=0,"-",(-A9187+'Lineær programmering opg 4'!$M$4)/'Lineær programmering opg 4'!$K$4*-1)</f>
        <v>440.83199999995435</v>
      </c>
      <c r="E9187" s="167">
        <f>IF('Lineær programmering opg 4'!$M$5=0,"-",(-A9187+'Lineær programmering opg 4'!$M$5)/'Lineær programmering opg 4'!$K$5*-1)</f>
        <v>285.3119999999829</v>
      </c>
      <c r="F9187" s="167" t="str">
        <f>IF('Lineær programmering opg 4'!$E$6=0,"-",(-A9187+'Lineær programmering opg 4'!$M$6)/'Lineær programmering opg 4'!$K$6*-1)</f>
        <v>-</v>
      </c>
      <c r="G9187" s="167" t="str">
        <f>IF('Lineær programmering opg 4'!$D$7=0,"-",((-A9187+'Lineær programmering opg 4'!$M$7)/'Lineær programmering opg 4'!$K$7)*-1)</f>
        <v>-</v>
      </c>
      <c r="H9187" s="167" t="str">
        <f>IF('Lineær programmering opg 4'!$C$8=0,"-",((-A9187+'Lineær programmering opg 4'!$M$8)/'Lineær programmering opg 4'!$K$8)*-1)</f>
        <v>-</v>
      </c>
      <c r="I9187" s="167" t="str">
        <f>IF('Lineær programmering opg 4'!$D$8=0,"-",'Lineær programmering opg 4'!$G$8)</f>
        <v>-</v>
      </c>
      <c r="J9187" s="295">
        <f>A9187*'Lineær programmering opg 4'!$C$11+Datatabel!C9187*'Lineær programmering opg 4'!$D$11</f>
        <v>44755.199999999721</v>
      </c>
      <c r="K9187" s="9">
        <f t="shared" si="717"/>
        <v>0</v>
      </c>
      <c r="L9187" s="9">
        <f t="shared" si="718"/>
        <v>0</v>
      </c>
    </row>
    <row r="9188" spans="1:12" ht="15" x14ac:dyDescent="0.25">
      <c r="A9188" s="167">
        <f t="shared" si="716"/>
        <v>19.560000000022828</v>
      </c>
      <c r="B9188" s="325">
        <f t="shared" si="719"/>
        <v>8.1500000000095121E-2</v>
      </c>
      <c r="C9188" s="167">
        <f t="shared" si="715"/>
        <v>285.32999999998287</v>
      </c>
      <c r="D9188" s="167">
        <f>IF('Lineær programmering opg 4'!$M$4=0,"-",(-A9188+'Lineær programmering opg 4'!$M$4)/'Lineær programmering opg 4'!$K$4*-1)</f>
        <v>440.87999999995435</v>
      </c>
      <c r="E9188" s="167">
        <f>IF('Lineær programmering opg 4'!$M$5=0,"-",(-A9188+'Lineær programmering opg 4'!$M$5)/'Lineær programmering opg 4'!$K$5*-1)</f>
        <v>285.32999999998287</v>
      </c>
      <c r="F9188" s="167" t="str">
        <f>IF('Lineær programmering opg 4'!$E$6=0,"-",(-A9188+'Lineær programmering opg 4'!$M$6)/'Lineær programmering opg 4'!$K$6*-1)</f>
        <v>-</v>
      </c>
      <c r="G9188" s="167" t="str">
        <f>IF('Lineær programmering opg 4'!$D$7=0,"-",((-A9188+'Lineær programmering opg 4'!$M$7)/'Lineær programmering opg 4'!$K$7)*-1)</f>
        <v>-</v>
      </c>
      <c r="H9188" s="167" t="str">
        <f>IF('Lineær programmering opg 4'!$C$8=0,"-",((-A9188+'Lineær programmering opg 4'!$M$8)/'Lineær programmering opg 4'!$K$8)*-1)</f>
        <v>-</v>
      </c>
      <c r="I9188" s="167" t="str">
        <f>IF('Lineær programmering opg 4'!$D$8=0,"-",'Lineær programmering opg 4'!$G$8)</f>
        <v>-</v>
      </c>
      <c r="J9188" s="295">
        <f>A9188*'Lineær programmering opg 4'!$C$11+Datatabel!C9188*'Lineær programmering opg 4'!$D$11</f>
        <v>44755.499999999716</v>
      </c>
      <c r="K9188" s="9">
        <f t="shared" si="717"/>
        <v>0</v>
      </c>
      <c r="L9188" s="9">
        <f t="shared" si="718"/>
        <v>0</v>
      </c>
    </row>
    <row r="9189" spans="1:12" ht="15" x14ac:dyDescent="0.25">
      <c r="A9189" s="167">
        <f t="shared" si="716"/>
        <v>19.536000000022828</v>
      </c>
      <c r="B9189" s="325">
        <f t="shared" si="719"/>
        <v>8.1400000000095118E-2</v>
      </c>
      <c r="C9189" s="167">
        <f t="shared" si="715"/>
        <v>285.3479999999829</v>
      </c>
      <c r="D9189" s="167">
        <f>IF('Lineær programmering opg 4'!$M$4=0,"-",(-A9189+'Lineær programmering opg 4'!$M$4)/'Lineær programmering opg 4'!$K$4*-1)</f>
        <v>440.92799999995435</v>
      </c>
      <c r="E9189" s="167">
        <f>IF('Lineær programmering opg 4'!$M$5=0,"-",(-A9189+'Lineær programmering opg 4'!$M$5)/'Lineær programmering opg 4'!$K$5*-1)</f>
        <v>285.3479999999829</v>
      </c>
      <c r="F9189" s="167" t="str">
        <f>IF('Lineær programmering opg 4'!$E$6=0,"-",(-A9189+'Lineær programmering opg 4'!$M$6)/'Lineær programmering opg 4'!$K$6*-1)</f>
        <v>-</v>
      </c>
      <c r="G9189" s="167" t="str">
        <f>IF('Lineær programmering opg 4'!$D$7=0,"-",((-A9189+'Lineær programmering opg 4'!$M$7)/'Lineær programmering opg 4'!$K$7)*-1)</f>
        <v>-</v>
      </c>
      <c r="H9189" s="167" t="str">
        <f>IF('Lineær programmering opg 4'!$C$8=0,"-",((-A9189+'Lineær programmering opg 4'!$M$8)/'Lineær programmering opg 4'!$K$8)*-1)</f>
        <v>-</v>
      </c>
      <c r="I9189" s="167" t="str">
        <f>IF('Lineær programmering opg 4'!$D$8=0,"-",'Lineær programmering opg 4'!$G$8)</f>
        <v>-</v>
      </c>
      <c r="J9189" s="295">
        <f>A9189*'Lineær programmering opg 4'!$C$11+Datatabel!C9189*'Lineær programmering opg 4'!$D$11</f>
        <v>44755.799999999719</v>
      </c>
      <c r="K9189" s="9">
        <f t="shared" si="717"/>
        <v>0</v>
      </c>
      <c r="L9189" s="9">
        <f t="shared" si="718"/>
        <v>0</v>
      </c>
    </row>
    <row r="9190" spans="1:12" ht="15" x14ac:dyDescent="0.25">
      <c r="A9190" s="167">
        <f t="shared" si="716"/>
        <v>19.512000000022827</v>
      </c>
      <c r="B9190" s="325">
        <f t="shared" si="719"/>
        <v>8.1300000000095116E-2</v>
      </c>
      <c r="C9190" s="167">
        <f t="shared" si="715"/>
        <v>285.36599999998288</v>
      </c>
      <c r="D9190" s="167">
        <f>IF('Lineær programmering opg 4'!$M$4=0,"-",(-A9190+'Lineær programmering opg 4'!$M$4)/'Lineær programmering opg 4'!$K$4*-1)</f>
        <v>440.97599999995435</v>
      </c>
      <c r="E9190" s="167">
        <f>IF('Lineær programmering opg 4'!$M$5=0,"-",(-A9190+'Lineær programmering opg 4'!$M$5)/'Lineær programmering opg 4'!$K$5*-1)</f>
        <v>285.36599999998288</v>
      </c>
      <c r="F9190" s="167" t="str">
        <f>IF('Lineær programmering opg 4'!$E$6=0,"-",(-A9190+'Lineær programmering opg 4'!$M$6)/'Lineær programmering opg 4'!$K$6*-1)</f>
        <v>-</v>
      </c>
      <c r="G9190" s="167" t="str">
        <f>IF('Lineær programmering opg 4'!$D$7=0,"-",((-A9190+'Lineær programmering opg 4'!$M$7)/'Lineær programmering opg 4'!$K$7)*-1)</f>
        <v>-</v>
      </c>
      <c r="H9190" s="167" t="str">
        <f>IF('Lineær programmering opg 4'!$C$8=0,"-",((-A9190+'Lineær programmering opg 4'!$M$8)/'Lineær programmering opg 4'!$K$8)*-1)</f>
        <v>-</v>
      </c>
      <c r="I9190" s="167" t="str">
        <f>IF('Lineær programmering opg 4'!$D$8=0,"-",'Lineær programmering opg 4'!$G$8)</f>
        <v>-</v>
      </c>
      <c r="J9190" s="295">
        <f>A9190*'Lineær programmering opg 4'!$C$11+Datatabel!C9190*'Lineær programmering opg 4'!$D$11</f>
        <v>44756.099999999715</v>
      </c>
      <c r="K9190" s="9">
        <f t="shared" si="717"/>
        <v>0</v>
      </c>
      <c r="L9190" s="9">
        <f t="shared" si="718"/>
        <v>0</v>
      </c>
    </row>
    <row r="9191" spans="1:12" ht="15" x14ac:dyDescent="0.25">
      <c r="A9191" s="167">
        <f t="shared" si="716"/>
        <v>19.488000000022826</v>
      </c>
      <c r="B9191" s="325">
        <f t="shared" si="719"/>
        <v>8.1200000000095113E-2</v>
      </c>
      <c r="C9191" s="167">
        <f t="shared" si="715"/>
        <v>285.3839999999829</v>
      </c>
      <c r="D9191" s="167">
        <f>IF('Lineær programmering opg 4'!$M$4=0,"-",(-A9191+'Lineær programmering opg 4'!$M$4)/'Lineær programmering opg 4'!$K$4*-1)</f>
        <v>441.02399999995436</v>
      </c>
      <c r="E9191" s="167">
        <f>IF('Lineær programmering opg 4'!$M$5=0,"-",(-A9191+'Lineær programmering opg 4'!$M$5)/'Lineær programmering opg 4'!$K$5*-1)</f>
        <v>285.3839999999829</v>
      </c>
      <c r="F9191" s="167" t="str">
        <f>IF('Lineær programmering opg 4'!$E$6=0,"-",(-A9191+'Lineær programmering opg 4'!$M$6)/'Lineær programmering opg 4'!$K$6*-1)</f>
        <v>-</v>
      </c>
      <c r="G9191" s="167" t="str">
        <f>IF('Lineær programmering opg 4'!$D$7=0,"-",((-A9191+'Lineær programmering opg 4'!$M$7)/'Lineær programmering opg 4'!$K$7)*-1)</f>
        <v>-</v>
      </c>
      <c r="H9191" s="167" t="str">
        <f>IF('Lineær programmering opg 4'!$C$8=0,"-",((-A9191+'Lineær programmering opg 4'!$M$8)/'Lineær programmering opg 4'!$K$8)*-1)</f>
        <v>-</v>
      </c>
      <c r="I9191" s="167" t="str">
        <f>IF('Lineær programmering opg 4'!$D$8=0,"-",'Lineær programmering opg 4'!$G$8)</f>
        <v>-</v>
      </c>
      <c r="J9191" s="295">
        <f>A9191*'Lineær programmering opg 4'!$C$11+Datatabel!C9191*'Lineær programmering opg 4'!$D$11</f>
        <v>44756.399999999718</v>
      </c>
      <c r="K9191" s="9">
        <f t="shared" si="717"/>
        <v>0</v>
      </c>
      <c r="L9191" s="9">
        <f t="shared" si="718"/>
        <v>0</v>
      </c>
    </row>
    <row r="9192" spans="1:12" ht="15" x14ac:dyDescent="0.25">
      <c r="A9192" s="167">
        <f t="shared" si="716"/>
        <v>19.464000000022825</v>
      </c>
      <c r="B9192" s="325">
        <f t="shared" si="719"/>
        <v>8.110000000009511E-2</v>
      </c>
      <c r="C9192" s="167">
        <f t="shared" si="715"/>
        <v>285.40199999998288</v>
      </c>
      <c r="D9192" s="167">
        <f>IF('Lineær programmering opg 4'!$M$4=0,"-",(-A9192+'Lineær programmering opg 4'!$M$4)/'Lineær programmering opg 4'!$K$4*-1)</f>
        <v>441.07199999995436</v>
      </c>
      <c r="E9192" s="167">
        <f>IF('Lineær programmering opg 4'!$M$5=0,"-",(-A9192+'Lineær programmering opg 4'!$M$5)/'Lineær programmering opg 4'!$K$5*-1)</f>
        <v>285.40199999998288</v>
      </c>
      <c r="F9192" s="167" t="str">
        <f>IF('Lineær programmering opg 4'!$E$6=0,"-",(-A9192+'Lineær programmering opg 4'!$M$6)/'Lineær programmering opg 4'!$K$6*-1)</f>
        <v>-</v>
      </c>
      <c r="G9192" s="167" t="str">
        <f>IF('Lineær programmering opg 4'!$D$7=0,"-",((-A9192+'Lineær programmering opg 4'!$M$7)/'Lineær programmering opg 4'!$K$7)*-1)</f>
        <v>-</v>
      </c>
      <c r="H9192" s="167" t="str">
        <f>IF('Lineær programmering opg 4'!$C$8=0,"-",((-A9192+'Lineær programmering opg 4'!$M$8)/'Lineær programmering opg 4'!$K$8)*-1)</f>
        <v>-</v>
      </c>
      <c r="I9192" s="167" t="str">
        <f>IF('Lineær programmering opg 4'!$D$8=0,"-",'Lineær programmering opg 4'!$G$8)</f>
        <v>-</v>
      </c>
      <c r="J9192" s="295">
        <f>A9192*'Lineær programmering opg 4'!$C$11+Datatabel!C9192*'Lineær programmering opg 4'!$D$11</f>
        <v>44756.699999999721</v>
      </c>
      <c r="K9192" s="9">
        <f t="shared" si="717"/>
        <v>0</v>
      </c>
      <c r="L9192" s="9">
        <f t="shared" si="718"/>
        <v>0</v>
      </c>
    </row>
    <row r="9193" spans="1:12" ht="15" x14ac:dyDescent="0.25">
      <c r="A9193" s="167">
        <f t="shared" si="716"/>
        <v>19.440000000022827</v>
      </c>
      <c r="B9193" s="325">
        <f t="shared" si="719"/>
        <v>8.1000000000095107E-2</v>
      </c>
      <c r="C9193" s="167">
        <f t="shared" si="715"/>
        <v>285.41999999998291</v>
      </c>
      <c r="D9193" s="167">
        <f>IF('Lineær programmering opg 4'!$M$4=0,"-",(-A9193+'Lineær programmering opg 4'!$M$4)/'Lineær programmering opg 4'!$K$4*-1)</f>
        <v>441.11999999995436</v>
      </c>
      <c r="E9193" s="167">
        <f>IF('Lineær programmering opg 4'!$M$5=0,"-",(-A9193+'Lineær programmering opg 4'!$M$5)/'Lineær programmering opg 4'!$K$5*-1)</f>
        <v>285.41999999998291</v>
      </c>
      <c r="F9193" s="167" t="str">
        <f>IF('Lineær programmering opg 4'!$E$6=0,"-",(-A9193+'Lineær programmering opg 4'!$M$6)/'Lineær programmering opg 4'!$K$6*-1)</f>
        <v>-</v>
      </c>
      <c r="G9193" s="167" t="str">
        <f>IF('Lineær programmering opg 4'!$D$7=0,"-",((-A9193+'Lineær programmering opg 4'!$M$7)/'Lineær programmering opg 4'!$K$7)*-1)</f>
        <v>-</v>
      </c>
      <c r="H9193" s="167" t="str">
        <f>IF('Lineær programmering opg 4'!$C$8=0,"-",((-A9193+'Lineær programmering opg 4'!$M$8)/'Lineær programmering opg 4'!$K$8)*-1)</f>
        <v>-</v>
      </c>
      <c r="I9193" s="167" t="str">
        <f>IF('Lineær programmering opg 4'!$D$8=0,"-",'Lineær programmering opg 4'!$G$8)</f>
        <v>-</v>
      </c>
      <c r="J9193" s="295">
        <f>A9193*'Lineær programmering opg 4'!$C$11+Datatabel!C9193*'Lineær programmering opg 4'!$D$11</f>
        <v>44756.999999999724</v>
      </c>
      <c r="K9193" s="9">
        <f t="shared" si="717"/>
        <v>0</v>
      </c>
      <c r="L9193" s="9">
        <f t="shared" si="718"/>
        <v>0</v>
      </c>
    </row>
    <row r="9194" spans="1:12" ht="15" x14ac:dyDescent="0.25">
      <c r="A9194" s="167">
        <f t="shared" si="716"/>
        <v>19.416000000022827</v>
      </c>
      <c r="B9194" s="325">
        <f t="shared" si="719"/>
        <v>8.0900000000095104E-2</v>
      </c>
      <c r="C9194" s="167">
        <f t="shared" si="715"/>
        <v>285.43799999998288</v>
      </c>
      <c r="D9194" s="167">
        <f>IF('Lineær programmering opg 4'!$M$4=0,"-",(-A9194+'Lineær programmering opg 4'!$M$4)/'Lineær programmering opg 4'!$K$4*-1)</f>
        <v>441.16799999995436</v>
      </c>
      <c r="E9194" s="167">
        <f>IF('Lineær programmering opg 4'!$M$5=0,"-",(-A9194+'Lineær programmering opg 4'!$M$5)/'Lineær programmering opg 4'!$K$5*-1)</f>
        <v>285.43799999998288</v>
      </c>
      <c r="F9194" s="167" t="str">
        <f>IF('Lineær programmering opg 4'!$E$6=0,"-",(-A9194+'Lineær programmering opg 4'!$M$6)/'Lineær programmering opg 4'!$K$6*-1)</f>
        <v>-</v>
      </c>
      <c r="G9194" s="167" t="str">
        <f>IF('Lineær programmering opg 4'!$D$7=0,"-",((-A9194+'Lineær programmering opg 4'!$M$7)/'Lineær programmering opg 4'!$K$7)*-1)</f>
        <v>-</v>
      </c>
      <c r="H9194" s="167" t="str">
        <f>IF('Lineær programmering opg 4'!$C$8=0,"-",((-A9194+'Lineær programmering opg 4'!$M$8)/'Lineær programmering opg 4'!$K$8)*-1)</f>
        <v>-</v>
      </c>
      <c r="I9194" s="167" t="str">
        <f>IF('Lineær programmering opg 4'!$D$8=0,"-",'Lineær programmering opg 4'!$G$8)</f>
        <v>-</v>
      </c>
      <c r="J9194" s="295">
        <f>A9194*'Lineær programmering opg 4'!$C$11+Datatabel!C9194*'Lineær programmering opg 4'!$D$11</f>
        <v>44757.299999999712</v>
      </c>
      <c r="K9194" s="9">
        <f t="shared" si="717"/>
        <v>0</v>
      </c>
      <c r="L9194" s="9">
        <f t="shared" si="718"/>
        <v>0</v>
      </c>
    </row>
    <row r="9195" spans="1:12" ht="15" x14ac:dyDescent="0.25">
      <c r="A9195" s="167">
        <f t="shared" si="716"/>
        <v>19.392000000022826</v>
      </c>
      <c r="B9195" s="325">
        <f t="shared" si="719"/>
        <v>8.0800000000095101E-2</v>
      </c>
      <c r="C9195" s="167">
        <f t="shared" si="715"/>
        <v>285.45599999998291</v>
      </c>
      <c r="D9195" s="167">
        <f>IF('Lineær programmering opg 4'!$M$4=0,"-",(-A9195+'Lineær programmering opg 4'!$M$4)/'Lineær programmering opg 4'!$K$4*-1)</f>
        <v>441.21599999995436</v>
      </c>
      <c r="E9195" s="167">
        <f>IF('Lineær programmering opg 4'!$M$5=0,"-",(-A9195+'Lineær programmering opg 4'!$M$5)/'Lineær programmering opg 4'!$K$5*-1)</f>
        <v>285.45599999998291</v>
      </c>
      <c r="F9195" s="167" t="str">
        <f>IF('Lineær programmering opg 4'!$E$6=0,"-",(-A9195+'Lineær programmering opg 4'!$M$6)/'Lineær programmering opg 4'!$K$6*-1)</f>
        <v>-</v>
      </c>
      <c r="G9195" s="167" t="str">
        <f>IF('Lineær programmering opg 4'!$D$7=0,"-",((-A9195+'Lineær programmering opg 4'!$M$7)/'Lineær programmering opg 4'!$K$7)*-1)</f>
        <v>-</v>
      </c>
      <c r="H9195" s="167" t="str">
        <f>IF('Lineær programmering opg 4'!$C$8=0,"-",((-A9195+'Lineær programmering opg 4'!$M$8)/'Lineær programmering opg 4'!$K$8)*-1)</f>
        <v>-</v>
      </c>
      <c r="I9195" s="167" t="str">
        <f>IF('Lineær programmering opg 4'!$D$8=0,"-",'Lineær programmering opg 4'!$G$8)</f>
        <v>-</v>
      </c>
      <c r="J9195" s="295">
        <f>A9195*'Lineær programmering opg 4'!$C$11+Datatabel!C9195*'Lineær programmering opg 4'!$D$11</f>
        <v>44757.599999999715</v>
      </c>
      <c r="K9195" s="9">
        <f t="shared" si="717"/>
        <v>0</v>
      </c>
      <c r="L9195" s="9">
        <f t="shared" si="718"/>
        <v>0</v>
      </c>
    </row>
    <row r="9196" spans="1:12" ht="15" x14ac:dyDescent="0.25">
      <c r="A9196" s="167">
        <f t="shared" si="716"/>
        <v>19.368000000022825</v>
      </c>
      <c r="B9196" s="325">
        <f t="shared" si="719"/>
        <v>8.0700000000095098E-2</v>
      </c>
      <c r="C9196" s="167">
        <f t="shared" si="715"/>
        <v>285.47399999998288</v>
      </c>
      <c r="D9196" s="167">
        <f>IF('Lineær programmering opg 4'!$M$4=0,"-",(-A9196+'Lineær programmering opg 4'!$M$4)/'Lineær programmering opg 4'!$K$4*-1)</f>
        <v>441.26399999995436</v>
      </c>
      <c r="E9196" s="167">
        <f>IF('Lineær programmering opg 4'!$M$5=0,"-",(-A9196+'Lineær programmering opg 4'!$M$5)/'Lineær programmering opg 4'!$K$5*-1)</f>
        <v>285.47399999998288</v>
      </c>
      <c r="F9196" s="167" t="str">
        <f>IF('Lineær programmering opg 4'!$E$6=0,"-",(-A9196+'Lineær programmering opg 4'!$M$6)/'Lineær programmering opg 4'!$K$6*-1)</f>
        <v>-</v>
      </c>
      <c r="G9196" s="167" t="str">
        <f>IF('Lineær programmering opg 4'!$D$7=0,"-",((-A9196+'Lineær programmering opg 4'!$M$7)/'Lineær programmering opg 4'!$K$7)*-1)</f>
        <v>-</v>
      </c>
      <c r="H9196" s="167" t="str">
        <f>IF('Lineær programmering opg 4'!$C$8=0,"-",((-A9196+'Lineær programmering opg 4'!$M$8)/'Lineær programmering opg 4'!$K$8)*-1)</f>
        <v>-</v>
      </c>
      <c r="I9196" s="167" t="str">
        <f>IF('Lineær programmering opg 4'!$D$8=0,"-",'Lineær programmering opg 4'!$G$8)</f>
        <v>-</v>
      </c>
      <c r="J9196" s="295">
        <f>A9196*'Lineær programmering opg 4'!$C$11+Datatabel!C9196*'Lineær programmering opg 4'!$D$11</f>
        <v>44757.89999999971</v>
      </c>
      <c r="K9196" s="9">
        <f t="shared" si="717"/>
        <v>0</v>
      </c>
      <c r="L9196" s="9">
        <f t="shared" si="718"/>
        <v>0</v>
      </c>
    </row>
    <row r="9197" spans="1:12" ht="15" x14ac:dyDescent="0.25">
      <c r="A9197" s="167">
        <f t="shared" si="716"/>
        <v>19.344000000022824</v>
      </c>
      <c r="B9197" s="325">
        <f t="shared" si="719"/>
        <v>8.0600000000095096E-2</v>
      </c>
      <c r="C9197" s="167">
        <f t="shared" si="715"/>
        <v>285.49199999998291</v>
      </c>
      <c r="D9197" s="167">
        <f>IF('Lineær programmering opg 4'!$M$4=0,"-",(-A9197+'Lineær programmering opg 4'!$M$4)/'Lineær programmering opg 4'!$K$4*-1)</f>
        <v>441.31199999995437</v>
      </c>
      <c r="E9197" s="167">
        <f>IF('Lineær programmering opg 4'!$M$5=0,"-",(-A9197+'Lineær programmering opg 4'!$M$5)/'Lineær programmering opg 4'!$K$5*-1)</f>
        <v>285.49199999998291</v>
      </c>
      <c r="F9197" s="167" t="str">
        <f>IF('Lineær programmering opg 4'!$E$6=0,"-",(-A9197+'Lineær programmering opg 4'!$M$6)/'Lineær programmering opg 4'!$K$6*-1)</f>
        <v>-</v>
      </c>
      <c r="G9197" s="167" t="str">
        <f>IF('Lineær programmering opg 4'!$D$7=0,"-",((-A9197+'Lineær programmering opg 4'!$M$7)/'Lineær programmering opg 4'!$K$7)*-1)</f>
        <v>-</v>
      </c>
      <c r="H9197" s="167" t="str">
        <f>IF('Lineær programmering opg 4'!$C$8=0,"-",((-A9197+'Lineær programmering opg 4'!$M$8)/'Lineær programmering opg 4'!$K$8)*-1)</f>
        <v>-</v>
      </c>
      <c r="I9197" s="167" t="str">
        <f>IF('Lineær programmering opg 4'!$D$8=0,"-",'Lineær programmering opg 4'!$G$8)</f>
        <v>-</v>
      </c>
      <c r="J9197" s="295">
        <f>A9197*'Lineær programmering opg 4'!$C$11+Datatabel!C9197*'Lineær programmering opg 4'!$D$11</f>
        <v>44758.199999999721</v>
      </c>
      <c r="K9197" s="9">
        <f t="shared" si="717"/>
        <v>0</v>
      </c>
      <c r="L9197" s="9">
        <f t="shared" si="718"/>
        <v>0</v>
      </c>
    </row>
    <row r="9198" spans="1:12" ht="15" x14ac:dyDescent="0.25">
      <c r="A9198" s="167">
        <f t="shared" si="716"/>
        <v>19.320000000022823</v>
      </c>
      <c r="B9198" s="325">
        <f t="shared" si="719"/>
        <v>8.0500000000095093E-2</v>
      </c>
      <c r="C9198" s="167">
        <f t="shared" si="715"/>
        <v>285.50999999998288</v>
      </c>
      <c r="D9198" s="167">
        <f>IF('Lineær programmering opg 4'!$M$4=0,"-",(-A9198+'Lineær programmering opg 4'!$M$4)/'Lineær programmering opg 4'!$K$4*-1)</f>
        <v>441.35999999995437</v>
      </c>
      <c r="E9198" s="167">
        <f>IF('Lineær programmering opg 4'!$M$5=0,"-",(-A9198+'Lineær programmering opg 4'!$M$5)/'Lineær programmering opg 4'!$K$5*-1)</f>
        <v>285.50999999998288</v>
      </c>
      <c r="F9198" s="167" t="str">
        <f>IF('Lineær programmering opg 4'!$E$6=0,"-",(-A9198+'Lineær programmering opg 4'!$M$6)/'Lineær programmering opg 4'!$K$6*-1)</f>
        <v>-</v>
      </c>
      <c r="G9198" s="167" t="str">
        <f>IF('Lineær programmering opg 4'!$D$7=0,"-",((-A9198+'Lineær programmering opg 4'!$M$7)/'Lineær programmering opg 4'!$K$7)*-1)</f>
        <v>-</v>
      </c>
      <c r="H9198" s="167" t="str">
        <f>IF('Lineær programmering opg 4'!$C$8=0,"-",((-A9198+'Lineær programmering opg 4'!$M$8)/'Lineær programmering opg 4'!$K$8)*-1)</f>
        <v>-</v>
      </c>
      <c r="I9198" s="167" t="str">
        <f>IF('Lineær programmering opg 4'!$D$8=0,"-",'Lineær programmering opg 4'!$G$8)</f>
        <v>-</v>
      </c>
      <c r="J9198" s="295">
        <f>A9198*'Lineær programmering opg 4'!$C$11+Datatabel!C9198*'Lineær programmering opg 4'!$D$11</f>
        <v>44758.499999999716</v>
      </c>
      <c r="K9198" s="9">
        <f t="shared" si="717"/>
        <v>0</v>
      </c>
      <c r="L9198" s="9">
        <f t="shared" si="718"/>
        <v>0</v>
      </c>
    </row>
    <row r="9199" spans="1:12" ht="15" x14ac:dyDescent="0.25">
      <c r="A9199" s="167">
        <f t="shared" si="716"/>
        <v>19.296000000022822</v>
      </c>
      <c r="B9199" s="325">
        <f t="shared" si="719"/>
        <v>8.040000000009509E-2</v>
      </c>
      <c r="C9199" s="167">
        <f t="shared" si="715"/>
        <v>285.52799999998291</v>
      </c>
      <c r="D9199" s="167">
        <f>IF('Lineær programmering opg 4'!$M$4=0,"-",(-A9199+'Lineær programmering opg 4'!$M$4)/'Lineær programmering opg 4'!$K$4*-1)</f>
        <v>441.40799999995437</v>
      </c>
      <c r="E9199" s="167">
        <f>IF('Lineær programmering opg 4'!$M$5=0,"-",(-A9199+'Lineær programmering opg 4'!$M$5)/'Lineær programmering opg 4'!$K$5*-1)</f>
        <v>285.52799999998291</v>
      </c>
      <c r="F9199" s="167" t="str">
        <f>IF('Lineær programmering opg 4'!$E$6=0,"-",(-A9199+'Lineær programmering opg 4'!$M$6)/'Lineær programmering opg 4'!$K$6*-1)</f>
        <v>-</v>
      </c>
      <c r="G9199" s="167" t="str">
        <f>IF('Lineær programmering opg 4'!$D$7=0,"-",((-A9199+'Lineær programmering opg 4'!$M$7)/'Lineær programmering opg 4'!$K$7)*-1)</f>
        <v>-</v>
      </c>
      <c r="H9199" s="167" t="str">
        <f>IF('Lineær programmering opg 4'!$C$8=0,"-",((-A9199+'Lineær programmering opg 4'!$M$8)/'Lineær programmering opg 4'!$K$8)*-1)</f>
        <v>-</v>
      </c>
      <c r="I9199" s="167" t="str">
        <f>IF('Lineær programmering opg 4'!$D$8=0,"-",'Lineær programmering opg 4'!$G$8)</f>
        <v>-</v>
      </c>
      <c r="J9199" s="295">
        <f>A9199*'Lineær programmering opg 4'!$C$11+Datatabel!C9199*'Lineær programmering opg 4'!$D$11</f>
        <v>44758.799999999719</v>
      </c>
      <c r="K9199" s="9">
        <f t="shared" si="717"/>
        <v>0</v>
      </c>
      <c r="L9199" s="9">
        <f t="shared" si="718"/>
        <v>0</v>
      </c>
    </row>
    <row r="9200" spans="1:12" ht="15" x14ac:dyDescent="0.25">
      <c r="A9200" s="167">
        <f t="shared" si="716"/>
        <v>19.272000000022821</v>
      </c>
      <c r="B9200" s="325">
        <f t="shared" si="719"/>
        <v>8.0300000000095087E-2</v>
      </c>
      <c r="C9200" s="167">
        <f t="shared" si="715"/>
        <v>285.54599999998288</v>
      </c>
      <c r="D9200" s="167">
        <f>IF('Lineær programmering opg 4'!$M$4=0,"-",(-A9200+'Lineær programmering opg 4'!$M$4)/'Lineær programmering opg 4'!$K$4*-1)</f>
        <v>441.45599999995437</v>
      </c>
      <c r="E9200" s="167">
        <f>IF('Lineær programmering opg 4'!$M$5=0,"-",(-A9200+'Lineær programmering opg 4'!$M$5)/'Lineær programmering opg 4'!$K$5*-1)</f>
        <v>285.54599999998288</v>
      </c>
      <c r="F9200" s="167" t="str">
        <f>IF('Lineær programmering opg 4'!$E$6=0,"-",(-A9200+'Lineær programmering opg 4'!$M$6)/'Lineær programmering opg 4'!$K$6*-1)</f>
        <v>-</v>
      </c>
      <c r="G9200" s="167" t="str">
        <f>IF('Lineær programmering opg 4'!$D$7=0,"-",((-A9200+'Lineær programmering opg 4'!$M$7)/'Lineær programmering opg 4'!$K$7)*-1)</f>
        <v>-</v>
      </c>
      <c r="H9200" s="167" t="str">
        <f>IF('Lineær programmering opg 4'!$C$8=0,"-",((-A9200+'Lineær programmering opg 4'!$M$8)/'Lineær programmering opg 4'!$K$8)*-1)</f>
        <v>-</v>
      </c>
      <c r="I9200" s="167" t="str">
        <f>IF('Lineær programmering opg 4'!$D$8=0,"-",'Lineær programmering opg 4'!$G$8)</f>
        <v>-</v>
      </c>
      <c r="J9200" s="295">
        <f>A9200*'Lineær programmering opg 4'!$C$11+Datatabel!C9200*'Lineær programmering opg 4'!$D$11</f>
        <v>44759.099999999715</v>
      </c>
      <c r="K9200" s="9">
        <f t="shared" si="717"/>
        <v>0</v>
      </c>
      <c r="L9200" s="9">
        <f t="shared" si="718"/>
        <v>0</v>
      </c>
    </row>
    <row r="9201" spans="1:12" ht="15" x14ac:dyDescent="0.25">
      <c r="A9201" s="167">
        <f t="shared" si="716"/>
        <v>19.24800000002282</v>
      </c>
      <c r="B9201" s="325">
        <f t="shared" si="719"/>
        <v>8.0200000000095084E-2</v>
      </c>
      <c r="C9201" s="167">
        <f t="shared" si="715"/>
        <v>285.56399999998291</v>
      </c>
      <c r="D9201" s="167">
        <f>IF('Lineær programmering opg 4'!$M$4=0,"-",(-A9201+'Lineær programmering opg 4'!$M$4)/'Lineær programmering opg 4'!$K$4*-1)</f>
        <v>441.50399999995437</v>
      </c>
      <c r="E9201" s="167">
        <f>IF('Lineær programmering opg 4'!$M$5=0,"-",(-A9201+'Lineær programmering opg 4'!$M$5)/'Lineær programmering opg 4'!$K$5*-1)</f>
        <v>285.56399999998291</v>
      </c>
      <c r="F9201" s="167" t="str">
        <f>IF('Lineær programmering opg 4'!$E$6=0,"-",(-A9201+'Lineær programmering opg 4'!$M$6)/'Lineær programmering opg 4'!$K$6*-1)</f>
        <v>-</v>
      </c>
      <c r="G9201" s="167" t="str">
        <f>IF('Lineær programmering opg 4'!$D$7=0,"-",((-A9201+'Lineær programmering opg 4'!$M$7)/'Lineær programmering opg 4'!$K$7)*-1)</f>
        <v>-</v>
      </c>
      <c r="H9201" s="167" t="str">
        <f>IF('Lineær programmering opg 4'!$C$8=0,"-",((-A9201+'Lineær programmering opg 4'!$M$8)/'Lineær programmering opg 4'!$K$8)*-1)</f>
        <v>-</v>
      </c>
      <c r="I9201" s="167" t="str">
        <f>IF('Lineær programmering opg 4'!$D$8=0,"-",'Lineær programmering opg 4'!$G$8)</f>
        <v>-</v>
      </c>
      <c r="J9201" s="295">
        <f>A9201*'Lineær programmering opg 4'!$C$11+Datatabel!C9201*'Lineær programmering opg 4'!$D$11</f>
        <v>44759.399999999718</v>
      </c>
      <c r="K9201" s="9">
        <f t="shared" si="717"/>
        <v>0</v>
      </c>
      <c r="L9201" s="9">
        <f t="shared" si="718"/>
        <v>0</v>
      </c>
    </row>
    <row r="9202" spans="1:12" ht="15" x14ac:dyDescent="0.25">
      <c r="A9202" s="167">
        <f t="shared" si="716"/>
        <v>19.224000000022819</v>
      </c>
      <c r="B9202" s="325">
        <f t="shared" si="719"/>
        <v>8.0100000000095081E-2</v>
      </c>
      <c r="C9202" s="167">
        <f t="shared" si="715"/>
        <v>285.58199999998288</v>
      </c>
      <c r="D9202" s="167">
        <f>IF('Lineær programmering opg 4'!$M$4=0,"-",(-A9202+'Lineær programmering opg 4'!$M$4)/'Lineær programmering opg 4'!$K$4*-1)</f>
        <v>441.55199999995438</v>
      </c>
      <c r="E9202" s="167">
        <f>IF('Lineær programmering opg 4'!$M$5=0,"-",(-A9202+'Lineær programmering opg 4'!$M$5)/'Lineær programmering opg 4'!$K$5*-1)</f>
        <v>285.58199999998288</v>
      </c>
      <c r="F9202" s="167" t="str">
        <f>IF('Lineær programmering opg 4'!$E$6=0,"-",(-A9202+'Lineær programmering opg 4'!$M$6)/'Lineær programmering opg 4'!$K$6*-1)</f>
        <v>-</v>
      </c>
      <c r="G9202" s="167" t="str">
        <f>IF('Lineær programmering opg 4'!$D$7=0,"-",((-A9202+'Lineær programmering opg 4'!$M$7)/'Lineær programmering opg 4'!$K$7)*-1)</f>
        <v>-</v>
      </c>
      <c r="H9202" s="167" t="str">
        <f>IF('Lineær programmering opg 4'!$C$8=0,"-",((-A9202+'Lineær programmering opg 4'!$M$8)/'Lineær programmering opg 4'!$K$8)*-1)</f>
        <v>-</v>
      </c>
      <c r="I9202" s="167" t="str">
        <f>IF('Lineær programmering opg 4'!$D$8=0,"-",'Lineær programmering opg 4'!$G$8)</f>
        <v>-</v>
      </c>
      <c r="J9202" s="295">
        <f>A9202*'Lineær programmering opg 4'!$C$11+Datatabel!C9202*'Lineær programmering opg 4'!$D$11</f>
        <v>44759.699999999713</v>
      </c>
      <c r="K9202" s="9">
        <f t="shared" si="717"/>
        <v>0</v>
      </c>
      <c r="L9202" s="9">
        <f t="shared" si="718"/>
        <v>0</v>
      </c>
    </row>
    <row r="9203" spans="1:12" ht="15" x14ac:dyDescent="0.25">
      <c r="A9203" s="167">
        <f t="shared" si="716"/>
        <v>19.200000000022818</v>
      </c>
      <c r="B9203" s="325">
        <f t="shared" si="719"/>
        <v>8.0000000000095078E-2</v>
      </c>
      <c r="C9203" s="167">
        <f t="shared" si="715"/>
        <v>285.59999999998291</v>
      </c>
      <c r="D9203" s="167">
        <f>IF('Lineær programmering opg 4'!$M$4=0,"-",(-A9203+'Lineær programmering opg 4'!$M$4)/'Lineær programmering opg 4'!$K$4*-1)</f>
        <v>441.59999999995438</v>
      </c>
      <c r="E9203" s="167">
        <f>IF('Lineær programmering opg 4'!$M$5=0,"-",(-A9203+'Lineær programmering opg 4'!$M$5)/'Lineær programmering opg 4'!$K$5*-1)</f>
        <v>285.59999999998291</v>
      </c>
      <c r="F9203" s="167" t="str">
        <f>IF('Lineær programmering opg 4'!$E$6=0,"-",(-A9203+'Lineær programmering opg 4'!$M$6)/'Lineær programmering opg 4'!$K$6*-1)</f>
        <v>-</v>
      </c>
      <c r="G9203" s="167" t="str">
        <f>IF('Lineær programmering opg 4'!$D$7=0,"-",((-A9203+'Lineær programmering opg 4'!$M$7)/'Lineær programmering opg 4'!$K$7)*-1)</f>
        <v>-</v>
      </c>
      <c r="H9203" s="167" t="str">
        <f>IF('Lineær programmering opg 4'!$C$8=0,"-",((-A9203+'Lineær programmering opg 4'!$M$8)/'Lineær programmering opg 4'!$K$8)*-1)</f>
        <v>-</v>
      </c>
      <c r="I9203" s="167" t="str">
        <f>IF('Lineær programmering opg 4'!$D$8=0,"-",'Lineær programmering opg 4'!$G$8)</f>
        <v>-</v>
      </c>
      <c r="J9203" s="295">
        <f>A9203*'Lineær programmering opg 4'!$C$11+Datatabel!C9203*'Lineær programmering opg 4'!$D$11</f>
        <v>44759.999999999724</v>
      </c>
      <c r="K9203" s="9">
        <f t="shared" si="717"/>
        <v>0</v>
      </c>
      <c r="L9203" s="9">
        <f t="shared" si="718"/>
        <v>0</v>
      </c>
    </row>
    <row r="9204" spans="1:12" ht="15" x14ac:dyDescent="0.25">
      <c r="A9204" s="167">
        <f t="shared" si="716"/>
        <v>19.176000000022817</v>
      </c>
      <c r="B9204" s="325">
        <f t="shared" si="719"/>
        <v>7.9900000000095076E-2</v>
      </c>
      <c r="C9204" s="167">
        <f t="shared" si="715"/>
        <v>285.61799999998289</v>
      </c>
      <c r="D9204" s="167">
        <f>IF('Lineær programmering opg 4'!$M$4=0,"-",(-A9204+'Lineær programmering opg 4'!$M$4)/'Lineær programmering opg 4'!$K$4*-1)</f>
        <v>441.64799999995438</v>
      </c>
      <c r="E9204" s="167">
        <f>IF('Lineær programmering opg 4'!$M$5=0,"-",(-A9204+'Lineær programmering opg 4'!$M$5)/'Lineær programmering opg 4'!$K$5*-1)</f>
        <v>285.61799999998289</v>
      </c>
      <c r="F9204" s="167" t="str">
        <f>IF('Lineær programmering opg 4'!$E$6=0,"-",(-A9204+'Lineær programmering opg 4'!$M$6)/'Lineær programmering opg 4'!$K$6*-1)</f>
        <v>-</v>
      </c>
      <c r="G9204" s="167" t="str">
        <f>IF('Lineær programmering opg 4'!$D$7=0,"-",((-A9204+'Lineær programmering opg 4'!$M$7)/'Lineær programmering opg 4'!$K$7)*-1)</f>
        <v>-</v>
      </c>
      <c r="H9204" s="167" t="str">
        <f>IF('Lineær programmering opg 4'!$C$8=0,"-",((-A9204+'Lineær programmering opg 4'!$M$8)/'Lineær programmering opg 4'!$K$8)*-1)</f>
        <v>-</v>
      </c>
      <c r="I9204" s="167" t="str">
        <f>IF('Lineær programmering opg 4'!$D$8=0,"-",'Lineær programmering opg 4'!$G$8)</f>
        <v>-</v>
      </c>
      <c r="J9204" s="295">
        <f>A9204*'Lineær programmering opg 4'!$C$11+Datatabel!C9204*'Lineær programmering opg 4'!$D$11</f>
        <v>44760.299999999719</v>
      </c>
      <c r="K9204" s="9">
        <f t="shared" si="717"/>
        <v>0</v>
      </c>
      <c r="L9204" s="9">
        <f t="shared" si="718"/>
        <v>0</v>
      </c>
    </row>
    <row r="9205" spans="1:12" ht="15" x14ac:dyDescent="0.25">
      <c r="A9205" s="167">
        <f t="shared" si="716"/>
        <v>19.152000000022817</v>
      </c>
      <c r="B9205" s="325">
        <f t="shared" si="719"/>
        <v>7.9800000000095073E-2</v>
      </c>
      <c r="C9205" s="167">
        <f t="shared" si="715"/>
        <v>285.63599999998291</v>
      </c>
      <c r="D9205" s="167">
        <f>IF('Lineær programmering opg 4'!$M$4=0,"-",(-A9205+'Lineær programmering opg 4'!$M$4)/'Lineær programmering opg 4'!$K$4*-1)</f>
        <v>441.69599999995438</v>
      </c>
      <c r="E9205" s="167">
        <f>IF('Lineær programmering opg 4'!$M$5=0,"-",(-A9205+'Lineær programmering opg 4'!$M$5)/'Lineær programmering opg 4'!$K$5*-1)</f>
        <v>285.63599999998291</v>
      </c>
      <c r="F9205" s="167" t="str">
        <f>IF('Lineær programmering opg 4'!$E$6=0,"-",(-A9205+'Lineær programmering opg 4'!$M$6)/'Lineær programmering opg 4'!$K$6*-1)</f>
        <v>-</v>
      </c>
      <c r="G9205" s="167" t="str">
        <f>IF('Lineær programmering opg 4'!$D$7=0,"-",((-A9205+'Lineær programmering opg 4'!$M$7)/'Lineær programmering opg 4'!$K$7)*-1)</f>
        <v>-</v>
      </c>
      <c r="H9205" s="167" t="str">
        <f>IF('Lineær programmering opg 4'!$C$8=0,"-",((-A9205+'Lineær programmering opg 4'!$M$8)/'Lineær programmering opg 4'!$K$8)*-1)</f>
        <v>-</v>
      </c>
      <c r="I9205" s="167" t="str">
        <f>IF('Lineær programmering opg 4'!$D$8=0,"-",'Lineær programmering opg 4'!$G$8)</f>
        <v>-</v>
      </c>
      <c r="J9205" s="295">
        <f>A9205*'Lineær programmering opg 4'!$C$11+Datatabel!C9205*'Lineær programmering opg 4'!$D$11</f>
        <v>44760.599999999722</v>
      </c>
      <c r="K9205" s="9">
        <f t="shared" si="717"/>
        <v>0</v>
      </c>
      <c r="L9205" s="9">
        <f t="shared" si="718"/>
        <v>0</v>
      </c>
    </row>
    <row r="9206" spans="1:12" ht="15" x14ac:dyDescent="0.25">
      <c r="A9206" s="167">
        <f t="shared" si="716"/>
        <v>19.128000000022816</v>
      </c>
      <c r="B9206" s="325">
        <f t="shared" si="719"/>
        <v>7.970000000009507E-2</v>
      </c>
      <c r="C9206" s="167">
        <f t="shared" si="715"/>
        <v>285.65399999998289</v>
      </c>
      <c r="D9206" s="167">
        <f>IF('Lineær programmering opg 4'!$M$4=0,"-",(-A9206+'Lineær programmering opg 4'!$M$4)/'Lineær programmering opg 4'!$K$4*-1)</f>
        <v>441.74399999995438</v>
      </c>
      <c r="E9206" s="167">
        <f>IF('Lineær programmering opg 4'!$M$5=0,"-",(-A9206+'Lineær programmering opg 4'!$M$5)/'Lineær programmering opg 4'!$K$5*-1)</f>
        <v>285.65399999998289</v>
      </c>
      <c r="F9206" s="167" t="str">
        <f>IF('Lineær programmering opg 4'!$E$6=0,"-",(-A9206+'Lineær programmering opg 4'!$M$6)/'Lineær programmering opg 4'!$K$6*-1)</f>
        <v>-</v>
      </c>
      <c r="G9206" s="167" t="str">
        <f>IF('Lineær programmering opg 4'!$D$7=0,"-",((-A9206+'Lineær programmering opg 4'!$M$7)/'Lineær programmering opg 4'!$K$7)*-1)</f>
        <v>-</v>
      </c>
      <c r="H9206" s="167" t="str">
        <f>IF('Lineær programmering opg 4'!$C$8=0,"-",((-A9206+'Lineær programmering opg 4'!$M$8)/'Lineær programmering opg 4'!$K$8)*-1)</f>
        <v>-</v>
      </c>
      <c r="I9206" s="167" t="str">
        <f>IF('Lineær programmering opg 4'!$D$8=0,"-",'Lineær programmering opg 4'!$G$8)</f>
        <v>-</v>
      </c>
      <c r="J9206" s="295">
        <f>A9206*'Lineær programmering opg 4'!$C$11+Datatabel!C9206*'Lineær programmering opg 4'!$D$11</f>
        <v>44760.89999999971</v>
      </c>
      <c r="K9206" s="9">
        <f t="shared" si="717"/>
        <v>0</v>
      </c>
      <c r="L9206" s="9">
        <f t="shared" si="718"/>
        <v>0</v>
      </c>
    </row>
    <row r="9207" spans="1:12" ht="15" x14ac:dyDescent="0.25">
      <c r="A9207" s="167">
        <f t="shared" si="716"/>
        <v>19.104000000022815</v>
      </c>
      <c r="B9207" s="325">
        <f t="shared" si="719"/>
        <v>7.9600000000095067E-2</v>
      </c>
      <c r="C9207" s="167">
        <f t="shared" si="715"/>
        <v>285.67199999998292</v>
      </c>
      <c r="D9207" s="167">
        <f>IF('Lineær programmering opg 4'!$M$4=0,"-",(-A9207+'Lineær programmering opg 4'!$M$4)/'Lineær programmering opg 4'!$K$4*-1)</f>
        <v>441.79199999995438</v>
      </c>
      <c r="E9207" s="167">
        <f>IF('Lineær programmering opg 4'!$M$5=0,"-",(-A9207+'Lineær programmering opg 4'!$M$5)/'Lineær programmering opg 4'!$K$5*-1)</f>
        <v>285.67199999998292</v>
      </c>
      <c r="F9207" s="167" t="str">
        <f>IF('Lineær programmering opg 4'!$E$6=0,"-",(-A9207+'Lineær programmering opg 4'!$M$6)/'Lineær programmering opg 4'!$K$6*-1)</f>
        <v>-</v>
      </c>
      <c r="G9207" s="167" t="str">
        <f>IF('Lineær programmering opg 4'!$D$7=0,"-",((-A9207+'Lineær programmering opg 4'!$M$7)/'Lineær programmering opg 4'!$K$7)*-1)</f>
        <v>-</v>
      </c>
      <c r="H9207" s="167" t="str">
        <f>IF('Lineær programmering opg 4'!$C$8=0,"-",((-A9207+'Lineær programmering opg 4'!$M$8)/'Lineær programmering opg 4'!$K$8)*-1)</f>
        <v>-</v>
      </c>
      <c r="I9207" s="167" t="str">
        <f>IF('Lineær programmering opg 4'!$D$8=0,"-",'Lineær programmering opg 4'!$G$8)</f>
        <v>-</v>
      </c>
      <c r="J9207" s="295">
        <f>A9207*'Lineær programmering opg 4'!$C$11+Datatabel!C9207*'Lineær programmering opg 4'!$D$11</f>
        <v>44761.199999999713</v>
      </c>
      <c r="K9207" s="9">
        <f t="shared" si="717"/>
        <v>0</v>
      </c>
      <c r="L9207" s="9">
        <f t="shared" si="718"/>
        <v>0</v>
      </c>
    </row>
    <row r="9208" spans="1:12" ht="15" x14ac:dyDescent="0.25">
      <c r="A9208" s="167">
        <f t="shared" si="716"/>
        <v>19.080000000022814</v>
      </c>
      <c r="B9208" s="325">
        <f t="shared" si="719"/>
        <v>7.9500000000095064E-2</v>
      </c>
      <c r="C9208" s="167">
        <f t="shared" si="715"/>
        <v>285.68999999998289</v>
      </c>
      <c r="D9208" s="167">
        <f>IF('Lineær programmering opg 4'!$M$4=0,"-",(-A9208+'Lineær programmering opg 4'!$M$4)/'Lineær programmering opg 4'!$K$4*-1)</f>
        <v>441.83999999995439</v>
      </c>
      <c r="E9208" s="167">
        <f>IF('Lineær programmering opg 4'!$M$5=0,"-",(-A9208+'Lineær programmering opg 4'!$M$5)/'Lineær programmering opg 4'!$K$5*-1)</f>
        <v>285.68999999998289</v>
      </c>
      <c r="F9208" s="167" t="str">
        <f>IF('Lineær programmering opg 4'!$E$6=0,"-",(-A9208+'Lineær programmering opg 4'!$M$6)/'Lineær programmering opg 4'!$K$6*-1)</f>
        <v>-</v>
      </c>
      <c r="G9208" s="167" t="str">
        <f>IF('Lineær programmering opg 4'!$D$7=0,"-",((-A9208+'Lineær programmering opg 4'!$M$7)/'Lineær programmering opg 4'!$K$7)*-1)</f>
        <v>-</v>
      </c>
      <c r="H9208" s="167" t="str">
        <f>IF('Lineær programmering opg 4'!$C$8=0,"-",((-A9208+'Lineær programmering opg 4'!$M$8)/'Lineær programmering opg 4'!$K$8)*-1)</f>
        <v>-</v>
      </c>
      <c r="I9208" s="167" t="str">
        <f>IF('Lineær programmering opg 4'!$D$8=0,"-",'Lineær programmering opg 4'!$G$8)</f>
        <v>-</v>
      </c>
      <c r="J9208" s="295">
        <f>A9208*'Lineær programmering opg 4'!$C$11+Datatabel!C9208*'Lineær programmering opg 4'!$D$11</f>
        <v>44761.499999999716</v>
      </c>
      <c r="K9208" s="9">
        <f t="shared" si="717"/>
        <v>0</v>
      </c>
      <c r="L9208" s="9">
        <f t="shared" si="718"/>
        <v>0</v>
      </c>
    </row>
    <row r="9209" spans="1:12" ht="15" x14ac:dyDescent="0.25">
      <c r="A9209" s="167">
        <f t="shared" si="716"/>
        <v>19.056000000022813</v>
      </c>
      <c r="B9209" s="325">
        <f t="shared" si="719"/>
        <v>7.9400000000095061E-2</v>
      </c>
      <c r="C9209" s="167">
        <f t="shared" si="715"/>
        <v>285.70799999998292</v>
      </c>
      <c r="D9209" s="167">
        <f>IF('Lineær programmering opg 4'!$M$4=0,"-",(-A9209+'Lineær programmering opg 4'!$M$4)/'Lineær programmering opg 4'!$K$4*-1)</f>
        <v>441.88799999995439</v>
      </c>
      <c r="E9209" s="167">
        <f>IF('Lineær programmering opg 4'!$M$5=0,"-",(-A9209+'Lineær programmering opg 4'!$M$5)/'Lineær programmering opg 4'!$K$5*-1)</f>
        <v>285.70799999998292</v>
      </c>
      <c r="F9209" s="167" t="str">
        <f>IF('Lineær programmering opg 4'!$E$6=0,"-",(-A9209+'Lineær programmering opg 4'!$M$6)/'Lineær programmering opg 4'!$K$6*-1)</f>
        <v>-</v>
      </c>
      <c r="G9209" s="167" t="str">
        <f>IF('Lineær programmering opg 4'!$D$7=0,"-",((-A9209+'Lineær programmering opg 4'!$M$7)/'Lineær programmering opg 4'!$K$7)*-1)</f>
        <v>-</v>
      </c>
      <c r="H9209" s="167" t="str">
        <f>IF('Lineær programmering opg 4'!$C$8=0,"-",((-A9209+'Lineær programmering opg 4'!$M$8)/'Lineær programmering opg 4'!$K$8)*-1)</f>
        <v>-</v>
      </c>
      <c r="I9209" s="167" t="str">
        <f>IF('Lineær programmering opg 4'!$D$8=0,"-",'Lineær programmering opg 4'!$G$8)</f>
        <v>-</v>
      </c>
      <c r="J9209" s="295">
        <f>A9209*'Lineær programmering opg 4'!$C$11+Datatabel!C9209*'Lineær programmering opg 4'!$D$11</f>
        <v>44761.799999999719</v>
      </c>
      <c r="K9209" s="9">
        <f t="shared" si="717"/>
        <v>0</v>
      </c>
      <c r="L9209" s="9">
        <f t="shared" si="718"/>
        <v>0</v>
      </c>
    </row>
    <row r="9210" spans="1:12" ht="15" x14ac:dyDescent="0.25">
      <c r="A9210" s="167">
        <f t="shared" si="716"/>
        <v>19.032000000022816</v>
      </c>
      <c r="B9210" s="325">
        <f t="shared" si="719"/>
        <v>7.9300000000095058E-2</v>
      </c>
      <c r="C9210" s="167">
        <f t="shared" si="715"/>
        <v>285.72599999998289</v>
      </c>
      <c r="D9210" s="167">
        <f>IF('Lineær programmering opg 4'!$M$4=0,"-",(-A9210+'Lineær programmering opg 4'!$M$4)/'Lineær programmering opg 4'!$K$4*-1)</f>
        <v>441.93599999995439</v>
      </c>
      <c r="E9210" s="167">
        <f>IF('Lineær programmering opg 4'!$M$5=0,"-",(-A9210+'Lineær programmering opg 4'!$M$5)/'Lineær programmering opg 4'!$K$5*-1)</f>
        <v>285.72599999998289</v>
      </c>
      <c r="F9210" s="167" t="str">
        <f>IF('Lineær programmering opg 4'!$E$6=0,"-",(-A9210+'Lineær programmering opg 4'!$M$6)/'Lineær programmering opg 4'!$K$6*-1)</f>
        <v>-</v>
      </c>
      <c r="G9210" s="167" t="str">
        <f>IF('Lineær programmering opg 4'!$D$7=0,"-",((-A9210+'Lineær programmering opg 4'!$M$7)/'Lineær programmering opg 4'!$K$7)*-1)</f>
        <v>-</v>
      </c>
      <c r="H9210" s="167" t="str">
        <f>IF('Lineær programmering opg 4'!$C$8=0,"-",((-A9210+'Lineær programmering opg 4'!$M$8)/'Lineær programmering opg 4'!$K$8)*-1)</f>
        <v>-</v>
      </c>
      <c r="I9210" s="167" t="str">
        <f>IF('Lineær programmering opg 4'!$D$8=0,"-",'Lineær programmering opg 4'!$G$8)</f>
        <v>-</v>
      </c>
      <c r="J9210" s="295">
        <f>A9210*'Lineær programmering opg 4'!$C$11+Datatabel!C9210*'Lineær programmering opg 4'!$D$11</f>
        <v>44762.099999999715</v>
      </c>
      <c r="K9210" s="9">
        <f t="shared" si="717"/>
        <v>0</v>
      </c>
      <c r="L9210" s="9">
        <f t="shared" si="718"/>
        <v>0</v>
      </c>
    </row>
    <row r="9211" spans="1:12" ht="15" x14ac:dyDescent="0.25">
      <c r="A9211" s="167">
        <f t="shared" si="716"/>
        <v>19.008000000022815</v>
      </c>
      <c r="B9211" s="325">
        <f t="shared" si="719"/>
        <v>7.9200000000095055E-2</v>
      </c>
      <c r="C9211" s="167">
        <f t="shared" si="715"/>
        <v>285.74399999998292</v>
      </c>
      <c r="D9211" s="167">
        <f>IF('Lineær programmering opg 4'!$M$4=0,"-",(-A9211+'Lineær programmering opg 4'!$M$4)/'Lineær programmering opg 4'!$K$4*-1)</f>
        <v>441.98399999995439</v>
      </c>
      <c r="E9211" s="167">
        <f>IF('Lineær programmering opg 4'!$M$5=0,"-",(-A9211+'Lineær programmering opg 4'!$M$5)/'Lineær programmering opg 4'!$K$5*-1)</f>
        <v>285.74399999998292</v>
      </c>
      <c r="F9211" s="167" t="str">
        <f>IF('Lineær programmering opg 4'!$E$6=0,"-",(-A9211+'Lineær programmering opg 4'!$M$6)/'Lineær programmering opg 4'!$K$6*-1)</f>
        <v>-</v>
      </c>
      <c r="G9211" s="167" t="str">
        <f>IF('Lineær programmering opg 4'!$D$7=0,"-",((-A9211+'Lineær programmering opg 4'!$M$7)/'Lineær programmering opg 4'!$K$7)*-1)</f>
        <v>-</v>
      </c>
      <c r="H9211" s="167" t="str">
        <f>IF('Lineær programmering opg 4'!$C$8=0,"-",((-A9211+'Lineær programmering opg 4'!$M$8)/'Lineær programmering opg 4'!$K$8)*-1)</f>
        <v>-</v>
      </c>
      <c r="I9211" s="167" t="str">
        <f>IF('Lineær programmering opg 4'!$D$8=0,"-",'Lineær programmering opg 4'!$G$8)</f>
        <v>-</v>
      </c>
      <c r="J9211" s="295">
        <f>A9211*'Lineær programmering opg 4'!$C$11+Datatabel!C9211*'Lineær programmering opg 4'!$D$11</f>
        <v>44762.399999999718</v>
      </c>
      <c r="K9211" s="9">
        <f t="shared" si="717"/>
        <v>0</v>
      </c>
      <c r="L9211" s="9">
        <f t="shared" si="718"/>
        <v>0</v>
      </c>
    </row>
    <row r="9212" spans="1:12" ht="15" x14ac:dyDescent="0.25">
      <c r="A9212" s="167">
        <f t="shared" si="716"/>
        <v>18.984000000022814</v>
      </c>
      <c r="B9212" s="325">
        <f t="shared" si="719"/>
        <v>7.9100000000095053E-2</v>
      </c>
      <c r="C9212" s="167">
        <f t="shared" si="715"/>
        <v>285.76199999998289</v>
      </c>
      <c r="D9212" s="167">
        <f>IF('Lineær programmering opg 4'!$M$4=0,"-",(-A9212+'Lineær programmering opg 4'!$M$4)/'Lineær programmering opg 4'!$K$4*-1)</f>
        <v>442.03199999995439</v>
      </c>
      <c r="E9212" s="167">
        <f>IF('Lineær programmering opg 4'!$M$5=0,"-",(-A9212+'Lineær programmering opg 4'!$M$5)/'Lineær programmering opg 4'!$K$5*-1)</f>
        <v>285.76199999998289</v>
      </c>
      <c r="F9212" s="167" t="str">
        <f>IF('Lineær programmering opg 4'!$E$6=0,"-",(-A9212+'Lineær programmering opg 4'!$M$6)/'Lineær programmering opg 4'!$K$6*-1)</f>
        <v>-</v>
      </c>
      <c r="G9212" s="167" t="str">
        <f>IF('Lineær programmering opg 4'!$D$7=0,"-",((-A9212+'Lineær programmering opg 4'!$M$7)/'Lineær programmering opg 4'!$K$7)*-1)</f>
        <v>-</v>
      </c>
      <c r="H9212" s="167" t="str">
        <f>IF('Lineær programmering opg 4'!$C$8=0,"-",((-A9212+'Lineær programmering opg 4'!$M$8)/'Lineær programmering opg 4'!$K$8)*-1)</f>
        <v>-</v>
      </c>
      <c r="I9212" s="167" t="str">
        <f>IF('Lineær programmering opg 4'!$D$8=0,"-",'Lineær programmering opg 4'!$G$8)</f>
        <v>-</v>
      </c>
      <c r="J9212" s="295">
        <f>A9212*'Lineær programmering opg 4'!$C$11+Datatabel!C9212*'Lineær programmering opg 4'!$D$11</f>
        <v>44762.699999999713</v>
      </c>
      <c r="K9212" s="9">
        <f t="shared" si="717"/>
        <v>0</v>
      </c>
      <c r="L9212" s="9">
        <f t="shared" si="718"/>
        <v>0</v>
      </c>
    </row>
    <row r="9213" spans="1:12" ht="15" x14ac:dyDescent="0.25">
      <c r="A9213" s="167">
        <f t="shared" si="716"/>
        <v>18.960000000022813</v>
      </c>
      <c r="B9213" s="325">
        <f t="shared" si="719"/>
        <v>7.900000000009505E-2</v>
      </c>
      <c r="C9213" s="167">
        <f t="shared" si="715"/>
        <v>285.77999999998292</v>
      </c>
      <c r="D9213" s="167">
        <f>IF('Lineær programmering opg 4'!$M$4=0,"-",(-A9213+'Lineær programmering opg 4'!$M$4)/'Lineær programmering opg 4'!$K$4*-1)</f>
        <v>442.0799999999544</v>
      </c>
      <c r="E9213" s="167">
        <f>IF('Lineær programmering opg 4'!$M$5=0,"-",(-A9213+'Lineær programmering opg 4'!$M$5)/'Lineær programmering opg 4'!$K$5*-1)</f>
        <v>285.77999999998292</v>
      </c>
      <c r="F9213" s="167" t="str">
        <f>IF('Lineær programmering opg 4'!$E$6=0,"-",(-A9213+'Lineær programmering opg 4'!$M$6)/'Lineær programmering opg 4'!$K$6*-1)</f>
        <v>-</v>
      </c>
      <c r="G9213" s="167" t="str">
        <f>IF('Lineær programmering opg 4'!$D$7=0,"-",((-A9213+'Lineær programmering opg 4'!$M$7)/'Lineær programmering opg 4'!$K$7)*-1)</f>
        <v>-</v>
      </c>
      <c r="H9213" s="167" t="str">
        <f>IF('Lineær programmering opg 4'!$C$8=0,"-",((-A9213+'Lineær programmering opg 4'!$M$8)/'Lineær programmering opg 4'!$K$8)*-1)</f>
        <v>-</v>
      </c>
      <c r="I9213" s="167" t="str">
        <f>IF('Lineær programmering opg 4'!$D$8=0,"-",'Lineær programmering opg 4'!$G$8)</f>
        <v>-</v>
      </c>
      <c r="J9213" s="295">
        <f>A9213*'Lineær programmering opg 4'!$C$11+Datatabel!C9213*'Lineær programmering opg 4'!$D$11</f>
        <v>44762.999999999724</v>
      </c>
      <c r="K9213" s="9">
        <f t="shared" si="717"/>
        <v>0</v>
      </c>
      <c r="L9213" s="9">
        <f t="shared" si="718"/>
        <v>0</v>
      </c>
    </row>
    <row r="9214" spans="1:12" ht="15" x14ac:dyDescent="0.25">
      <c r="A9214" s="167">
        <f t="shared" si="716"/>
        <v>18.936000000022812</v>
      </c>
      <c r="B9214" s="325">
        <f t="shared" si="719"/>
        <v>7.8900000000095047E-2</v>
      </c>
      <c r="C9214" s="167">
        <f t="shared" si="715"/>
        <v>285.79799999998289</v>
      </c>
      <c r="D9214" s="167">
        <f>IF('Lineær programmering opg 4'!$M$4=0,"-",(-A9214+'Lineær programmering opg 4'!$M$4)/'Lineær programmering opg 4'!$K$4*-1)</f>
        <v>442.1279999999544</v>
      </c>
      <c r="E9214" s="167">
        <f>IF('Lineær programmering opg 4'!$M$5=0,"-",(-A9214+'Lineær programmering opg 4'!$M$5)/'Lineær programmering opg 4'!$K$5*-1)</f>
        <v>285.79799999998289</v>
      </c>
      <c r="F9214" s="167" t="str">
        <f>IF('Lineær programmering opg 4'!$E$6=0,"-",(-A9214+'Lineær programmering opg 4'!$M$6)/'Lineær programmering opg 4'!$K$6*-1)</f>
        <v>-</v>
      </c>
      <c r="G9214" s="167" t="str">
        <f>IF('Lineær programmering opg 4'!$D$7=0,"-",((-A9214+'Lineær programmering opg 4'!$M$7)/'Lineær programmering opg 4'!$K$7)*-1)</f>
        <v>-</v>
      </c>
      <c r="H9214" s="167" t="str">
        <f>IF('Lineær programmering opg 4'!$C$8=0,"-",((-A9214+'Lineær programmering opg 4'!$M$8)/'Lineær programmering opg 4'!$K$8)*-1)</f>
        <v>-</v>
      </c>
      <c r="I9214" s="167" t="str">
        <f>IF('Lineær programmering opg 4'!$D$8=0,"-",'Lineær programmering opg 4'!$G$8)</f>
        <v>-</v>
      </c>
      <c r="J9214" s="295">
        <f>A9214*'Lineær programmering opg 4'!$C$11+Datatabel!C9214*'Lineær programmering opg 4'!$D$11</f>
        <v>44763.299999999719</v>
      </c>
      <c r="K9214" s="9">
        <f t="shared" si="717"/>
        <v>0</v>
      </c>
      <c r="L9214" s="9">
        <f t="shared" si="718"/>
        <v>0</v>
      </c>
    </row>
    <row r="9215" spans="1:12" ht="15" x14ac:dyDescent="0.25">
      <c r="A9215" s="167">
        <f t="shared" si="716"/>
        <v>18.912000000022811</v>
      </c>
      <c r="B9215" s="325">
        <f t="shared" si="719"/>
        <v>7.8800000000095044E-2</v>
      </c>
      <c r="C9215" s="167">
        <f t="shared" si="715"/>
        <v>285.81599999998292</v>
      </c>
      <c r="D9215" s="167">
        <f>IF('Lineær programmering opg 4'!$M$4=0,"-",(-A9215+'Lineær programmering opg 4'!$M$4)/'Lineær programmering opg 4'!$K$4*-1)</f>
        <v>442.1759999999544</v>
      </c>
      <c r="E9215" s="167">
        <f>IF('Lineær programmering opg 4'!$M$5=0,"-",(-A9215+'Lineær programmering opg 4'!$M$5)/'Lineær programmering opg 4'!$K$5*-1)</f>
        <v>285.81599999998292</v>
      </c>
      <c r="F9215" s="167" t="str">
        <f>IF('Lineær programmering opg 4'!$E$6=0,"-",(-A9215+'Lineær programmering opg 4'!$M$6)/'Lineær programmering opg 4'!$K$6*-1)</f>
        <v>-</v>
      </c>
      <c r="G9215" s="167" t="str">
        <f>IF('Lineær programmering opg 4'!$D$7=0,"-",((-A9215+'Lineær programmering opg 4'!$M$7)/'Lineær programmering opg 4'!$K$7)*-1)</f>
        <v>-</v>
      </c>
      <c r="H9215" s="167" t="str">
        <f>IF('Lineær programmering opg 4'!$C$8=0,"-",((-A9215+'Lineær programmering opg 4'!$M$8)/'Lineær programmering opg 4'!$K$8)*-1)</f>
        <v>-</v>
      </c>
      <c r="I9215" s="167" t="str">
        <f>IF('Lineær programmering opg 4'!$D$8=0,"-",'Lineær programmering opg 4'!$G$8)</f>
        <v>-</v>
      </c>
      <c r="J9215" s="295">
        <f>A9215*'Lineær programmering opg 4'!$C$11+Datatabel!C9215*'Lineær programmering opg 4'!$D$11</f>
        <v>44763.599999999722</v>
      </c>
      <c r="K9215" s="9">
        <f t="shared" si="717"/>
        <v>0</v>
      </c>
      <c r="L9215" s="9">
        <f t="shared" si="718"/>
        <v>0</v>
      </c>
    </row>
    <row r="9216" spans="1:12" ht="15" x14ac:dyDescent="0.25">
      <c r="A9216" s="167">
        <f t="shared" si="716"/>
        <v>18.88800000002281</v>
      </c>
      <c r="B9216" s="325">
        <f t="shared" si="719"/>
        <v>7.8700000000095041E-2</v>
      </c>
      <c r="C9216" s="167">
        <f t="shared" si="715"/>
        <v>285.83399999998289</v>
      </c>
      <c r="D9216" s="167">
        <f>IF('Lineær programmering opg 4'!$M$4=0,"-",(-A9216+'Lineær programmering opg 4'!$M$4)/'Lineær programmering opg 4'!$K$4*-1)</f>
        <v>442.2239999999544</v>
      </c>
      <c r="E9216" s="167">
        <f>IF('Lineær programmering opg 4'!$M$5=0,"-",(-A9216+'Lineær programmering opg 4'!$M$5)/'Lineær programmering opg 4'!$K$5*-1)</f>
        <v>285.83399999998289</v>
      </c>
      <c r="F9216" s="167" t="str">
        <f>IF('Lineær programmering opg 4'!$E$6=0,"-",(-A9216+'Lineær programmering opg 4'!$M$6)/'Lineær programmering opg 4'!$K$6*-1)</f>
        <v>-</v>
      </c>
      <c r="G9216" s="167" t="str">
        <f>IF('Lineær programmering opg 4'!$D$7=0,"-",((-A9216+'Lineær programmering opg 4'!$M$7)/'Lineær programmering opg 4'!$K$7)*-1)</f>
        <v>-</v>
      </c>
      <c r="H9216" s="167" t="str">
        <f>IF('Lineær programmering opg 4'!$C$8=0,"-",((-A9216+'Lineær programmering opg 4'!$M$8)/'Lineær programmering opg 4'!$K$8)*-1)</f>
        <v>-</v>
      </c>
      <c r="I9216" s="167" t="str">
        <f>IF('Lineær programmering opg 4'!$D$8=0,"-",'Lineær programmering opg 4'!$G$8)</f>
        <v>-</v>
      </c>
      <c r="J9216" s="295">
        <f>A9216*'Lineær programmering opg 4'!$C$11+Datatabel!C9216*'Lineær programmering opg 4'!$D$11</f>
        <v>44763.899999999718</v>
      </c>
      <c r="K9216" s="9">
        <f t="shared" si="717"/>
        <v>0</v>
      </c>
      <c r="L9216" s="9">
        <f t="shared" si="718"/>
        <v>0</v>
      </c>
    </row>
    <row r="9217" spans="1:12" ht="15" x14ac:dyDescent="0.25">
      <c r="A9217" s="167">
        <f t="shared" si="716"/>
        <v>18.864000000022809</v>
      </c>
      <c r="B9217" s="325">
        <f t="shared" si="719"/>
        <v>7.8600000000095038E-2</v>
      </c>
      <c r="C9217" s="167">
        <f t="shared" si="715"/>
        <v>285.85199999998292</v>
      </c>
      <c r="D9217" s="167">
        <f>IF('Lineær programmering opg 4'!$M$4=0,"-",(-A9217+'Lineær programmering opg 4'!$M$4)/'Lineær programmering opg 4'!$K$4*-1)</f>
        <v>442.2719999999544</v>
      </c>
      <c r="E9217" s="167">
        <f>IF('Lineær programmering opg 4'!$M$5=0,"-",(-A9217+'Lineær programmering opg 4'!$M$5)/'Lineær programmering opg 4'!$K$5*-1)</f>
        <v>285.85199999998292</v>
      </c>
      <c r="F9217" s="167" t="str">
        <f>IF('Lineær programmering opg 4'!$E$6=0,"-",(-A9217+'Lineær programmering opg 4'!$M$6)/'Lineær programmering opg 4'!$K$6*-1)</f>
        <v>-</v>
      </c>
      <c r="G9217" s="167" t="str">
        <f>IF('Lineær programmering opg 4'!$D$7=0,"-",((-A9217+'Lineær programmering opg 4'!$M$7)/'Lineær programmering opg 4'!$K$7)*-1)</f>
        <v>-</v>
      </c>
      <c r="H9217" s="167" t="str">
        <f>IF('Lineær programmering opg 4'!$C$8=0,"-",((-A9217+'Lineær programmering opg 4'!$M$8)/'Lineær programmering opg 4'!$K$8)*-1)</f>
        <v>-</v>
      </c>
      <c r="I9217" s="167" t="str">
        <f>IF('Lineær programmering opg 4'!$D$8=0,"-",'Lineær programmering opg 4'!$G$8)</f>
        <v>-</v>
      </c>
      <c r="J9217" s="295">
        <f>A9217*'Lineær programmering opg 4'!$C$11+Datatabel!C9217*'Lineær programmering opg 4'!$D$11</f>
        <v>44764.199999999721</v>
      </c>
      <c r="K9217" s="9">
        <f t="shared" si="717"/>
        <v>0</v>
      </c>
      <c r="L9217" s="9">
        <f t="shared" si="718"/>
        <v>0</v>
      </c>
    </row>
    <row r="9218" spans="1:12" ht="15" x14ac:dyDescent="0.25">
      <c r="A9218" s="167">
        <f t="shared" si="716"/>
        <v>18.840000000022808</v>
      </c>
      <c r="B9218" s="325">
        <f t="shared" si="719"/>
        <v>7.8500000000095035E-2</v>
      </c>
      <c r="C9218" s="167">
        <f t="shared" si="715"/>
        <v>285.86999999998289</v>
      </c>
      <c r="D9218" s="167">
        <f>IF('Lineær programmering opg 4'!$M$4=0,"-",(-A9218+'Lineær programmering opg 4'!$M$4)/'Lineær programmering opg 4'!$K$4*-1)</f>
        <v>442.3199999999544</v>
      </c>
      <c r="E9218" s="167">
        <f>IF('Lineær programmering opg 4'!$M$5=0,"-",(-A9218+'Lineær programmering opg 4'!$M$5)/'Lineær programmering opg 4'!$K$5*-1)</f>
        <v>285.86999999998289</v>
      </c>
      <c r="F9218" s="167" t="str">
        <f>IF('Lineær programmering opg 4'!$E$6=0,"-",(-A9218+'Lineær programmering opg 4'!$M$6)/'Lineær programmering opg 4'!$K$6*-1)</f>
        <v>-</v>
      </c>
      <c r="G9218" s="167" t="str">
        <f>IF('Lineær programmering opg 4'!$D$7=0,"-",((-A9218+'Lineær programmering opg 4'!$M$7)/'Lineær programmering opg 4'!$K$7)*-1)</f>
        <v>-</v>
      </c>
      <c r="H9218" s="167" t="str">
        <f>IF('Lineær programmering opg 4'!$C$8=0,"-",((-A9218+'Lineær programmering opg 4'!$M$8)/'Lineær programmering opg 4'!$K$8)*-1)</f>
        <v>-</v>
      </c>
      <c r="I9218" s="167" t="str">
        <f>IF('Lineær programmering opg 4'!$D$8=0,"-",'Lineær programmering opg 4'!$G$8)</f>
        <v>-</v>
      </c>
      <c r="J9218" s="295">
        <f>A9218*'Lineær programmering opg 4'!$C$11+Datatabel!C9218*'Lineær programmering opg 4'!$D$11</f>
        <v>44764.499999999709</v>
      </c>
      <c r="K9218" s="9">
        <f t="shared" si="717"/>
        <v>0</v>
      </c>
      <c r="L9218" s="9">
        <f t="shared" si="718"/>
        <v>0</v>
      </c>
    </row>
    <row r="9219" spans="1:12" ht="15" x14ac:dyDescent="0.25">
      <c r="A9219" s="167">
        <f t="shared" si="716"/>
        <v>18.816000000022807</v>
      </c>
      <c r="B9219" s="325">
        <f t="shared" si="719"/>
        <v>7.8400000000095033E-2</v>
      </c>
      <c r="C9219" s="167">
        <f t="shared" ref="C9219:C9282" si="720">MIN(D9219,E9219,F9219,G9219,H9219,I9219)</f>
        <v>285.88799999998292</v>
      </c>
      <c r="D9219" s="167">
        <f>IF('Lineær programmering opg 4'!$M$4=0,"-",(-A9219+'Lineær programmering opg 4'!$M$4)/'Lineær programmering opg 4'!$K$4*-1)</f>
        <v>442.36799999995441</v>
      </c>
      <c r="E9219" s="167">
        <f>IF('Lineær programmering opg 4'!$M$5=0,"-",(-A9219+'Lineær programmering opg 4'!$M$5)/'Lineær programmering opg 4'!$K$5*-1)</f>
        <v>285.88799999998292</v>
      </c>
      <c r="F9219" s="167" t="str">
        <f>IF('Lineær programmering opg 4'!$E$6=0,"-",(-A9219+'Lineær programmering opg 4'!$M$6)/'Lineær programmering opg 4'!$K$6*-1)</f>
        <v>-</v>
      </c>
      <c r="G9219" s="167" t="str">
        <f>IF('Lineær programmering opg 4'!$D$7=0,"-",((-A9219+'Lineær programmering opg 4'!$M$7)/'Lineær programmering opg 4'!$K$7)*-1)</f>
        <v>-</v>
      </c>
      <c r="H9219" s="167" t="str">
        <f>IF('Lineær programmering opg 4'!$C$8=0,"-",((-A9219+'Lineær programmering opg 4'!$M$8)/'Lineær programmering opg 4'!$K$8)*-1)</f>
        <v>-</v>
      </c>
      <c r="I9219" s="167" t="str">
        <f>IF('Lineær programmering opg 4'!$D$8=0,"-",'Lineær programmering opg 4'!$G$8)</f>
        <v>-</v>
      </c>
      <c r="J9219" s="295">
        <f>A9219*'Lineær programmering opg 4'!$C$11+Datatabel!C9219*'Lineær programmering opg 4'!$D$11</f>
        <v>44764.799999999719</v>
      </c>
      <c r="K9219" s="9">
        <f t="shared" si="717"/>
        <v>0</v>
      </c>
      <c r="L9219" s="9">
        <f t="shared" si="718"/>
        <v>0</v>
      </c>
    </row>
    <row r="9220" spans="1:12" ht="15" x14ac:dyDescent="0.25">
      <c r="A9220" s="167">
        <f t="shared" ref="A9220:A9283" si="721">$A$3*B9220</f>
        <v>18.792000000022806</v>
      </c>
      <c r="B9220" s="325">
        <f t="shared" si="719"/>
        <v>7.830000000009503E-2</v>
      </c>
      <c r="C9220" s="167">
        <f t="shared" si="720"/>
        <v>285.9059999999829</v>
      </c>
      <c r="D9220" s="167">
        <f>IF('Lineær programmering opg 4'!$M$4=0,"-",(-A9220+'Lineær programmering opg 4'!$M$4)/'Lineær programmering opg 4'!$K$4*-1)</f>
        <v>442.41599999995441</v>
      </c>
      <c r="E9220" s="167">
        <f>IF('Lineær programmering opg 4'!$M$5=0,"-",(-A9220+'Lineær programmering opg 4'!$M$5)/'Lineær programmering opg 4'!$K$5*-1)</f>
        <v>285.9059999999829</v>
      </c>
      <c r="F9220" s="167" t="str">
        <f>IF('Lineær programmering opg 4'!$E$6=0,"-",(-A9220+'Lineær programmering opg 4'!$M$6)/'Lineær programmering opg 4'!$K$6*-1)</f>
        <v>-</v>
      </c>
      <c r="G9220" s="167" t="str">
        <f>IF('Lineær programmering opg 4'!$D$7=0,"-",((-A9220+'Lineær programmering opg 4'!$M$7)/'Lineær programmering opg 4'!$K$7)*-1)</f>
        <v>-</v>
      </c>
      <c r="H9220" s="167" t="str">
        <f>IF('Lineær programmering opg 4'!$C$8=0,"-",((-A9220+'Lineær programmering opg 4'!$M$8)/'Lineær programmering opg 4'!$K$8)*-1)</f>
        <v>-</v>
      </c>
      <c r="I9220" s="167" t="str">
        <f>IF('Lineær programmering opg 4'!$D$8=0,"-",'Lineær programmering opg 4'!$G$8)</f>
        <v>-</v>
      </c>
      <c r="J9220" s="295">
        <f>A9220*'Lineær programmering opg 4'!$C$11+Datatabel!C9220*'Lineær programmering opg 4'!$D$11</f>
        <v>44765.099999999715</v>
      </c>
      <c r="K9220" s="9">
        <f t="shared" ref="K9220:K9283" si="722">IF($J$10004=J9220,A9220,0)</f>
        <v>0</v>
      </c>
      <c r="L9220" s="9">
        <f t="shared" ref="L9220:L9283" si="723">IF(J9220=$J$10004,C9220,0)</f>
        <v>0</v>
      </c>
    </row>
    <row r="9221" spans="1:12" ht="15" x14ac:dyDescent="0.25">
      <c r="A9221" s="167">
        <f t="shared" si="721"/>
        <v>18.768000000022806</v>
      </c>
      <c r="B9221" s="325">
        <f t="shared" ref="B9221:B9284" si="724">B9220-0.01%</f>
        <v>7.8200000000095027E-2</v>
      </c>
      <c r="C9221" s="167">
        <f t="shared" si="720"/>
        <v>285.92399999998293</v>
      </c>
      <c r="D9221" s="167">
        <f>IF('Lineær programmering opg 4'!$M$4=0,"-",(-A9221+'Lineær programmering opg 4'!$M$4)/'Lineær programmering opg 4'!$K$4*-1)</f>
        <v>442.46399999995441</v>
      </c>
      <c r="E9221" s="167">
        <f>IF('Lineær programmering opg 4'!$M$5=0,"-",(-A9221+'Lineær programmering opg 4'!$M$5)/'Lineær programmering opg 4'!$K$5*-1)</f>
        <v>285.92399999998293</v>
      </c>
      <c r="F9221" s="167" t="str">
        <f>IF('Lineær programmering opg 4'!$E$6=0,"-",(-A9221+'Lineær programmering opg 4'!$M$6)/'Lineær programmering opg 4'!$K$6*-1)</f>
        <v>-</v>
      </c>
      <c r="G9221" s="167" t="str">
        <f>IF('Lineær programmering opg 4'!$D$7=0,"-",((-A9221+'Lineær programmering opg 4'!$M$7)/'Lineær programmering opg 4'!$K$7)*-1)</f>
        <v>-</v>
      </c>
      <c r="H9221" s="167" t="str">
        <f>IF('Lineær programmering opg 4'!$C$8=0,"-",((-A9221+'Lineær programmering opg 4'!$M$8)/'Lineær programmering opg 4'!$K$8)*-1)</f>
        <v>-</v>
      </c>
      <c r="I9221" s="167" t="str">
        <f>IF('Lineær programmering opg 4'!$D$8=0,"-",'Lineær programmering opg 4'!$G$8)</f>
        <v>-</v>
      </c>
      <c r="J9221" s="295">
        <f>A9221*'Lineær programmering opg 4'!$C$11+Datatabel!C9221*'Lineær programmering opg 4'!$D$11</f>
        <v>44765.399999999718</v>
      </c>
      <c r="K9221" s="9">
        <f t="shared" si="722"/>
        <v>0</v>
      </c>
      <c r="L9221" s="9">
        <f t="shared" si="723"/>
        <v>0</v>
      </c>
    </row>
    <row r="9222" spans="1:12" ht="15" x14ac:dyDescent="0.25">
      <c r="A9222" s="167">
        <f t="shared" si="721"/>
        <v>18.744000000022805</v>
      </c>
      <c r="B9222" s="325">
        <f t="shared" si="724"/>
        <v>7.8100000000095024E-2</v>
      </c>
      <c r="C9222" s="167">
        <f t="shared" si="720"/>
        <v>285.9419999999829</v>
      </c>
      <c r="D9222" s="167">
        <f>IF('Lineær programmering opg 4'!$M$4=0,"-",(-A9222+'Lineær programmering opg 4'!$M$4)/'Lineær programmering opg 4'!$K$4*-1)</f>
        <v>442.51199999995441</v>
      </c>
      <c r="E9222" s="167">
        <f>IF('Lineær programmering opg 4'!$M$5=0,"-",(-A9222+'Lineær programmering opg 4'!$M$5)/'Lineær programmering opg 4'!$K$5*-1)</f>
        <v>285.9419999999829</v>
      </c>
      <c r="F9222" s="167" t="str">
        <f>IF('Lineær programmering opg 4'!$E$6=0,"-",(-A9222+'Lineær programmering opg 4'!$M$6)/'Lineær programmering opg 4'!$K$6*-1)</f>
        <v>-</v>
      </c>
      <c r="G9222" s="167" t="str">
        <f>IF('Lineær programmering opg 4'!$D$7=0,"-",((-A9222+'Lineær programmering opg 4'!$M$7)/'Lineær programmering opg 4'!$K$7)*-1)</f>
        <v>-</v>
      </c>
      <c r="H9222" s="167" t="str">
        <f>IF('Lineær programmering opg 4'!$C$8=0,"-",((-A9222+'Lineær programmering opg 4'!$M$8)/'Lineær programmering opg 4'!$K$8)*-1)</f>
        <v>-</v>
      </c>
      <c r="I9222" s="167" t="str">
        <f>IF('Lineær programmering opg 4'!$D$8=0,"-",'Lineær programmering opg 4'!$G$8)</f>
        <v>-</v>
      </c>
      <c r="J9222" s="295">
        <f>A9222*'Lineær programmering opg 4'!$C$11+Datatabel!C9222*'Lineær programmering opg 4'!$D$11</f>
        <v>44765.699999999713</v>
      </c>
      <c r="K9222" s="9">
        <f t="shared" si="722"/>
        <v>0</v>
      </c>
      <c r="L9222" s="9">
        <f t="shared" si="723"/>
        <v>0</v>
      </c>
    </row>
    <row r="9223" spans="1:12" ht="15" x14ac:dyDescent="0.25">
      <c r="A9223" s="167">
        <f t="shared" si="721"/>
        <v>18.720000000022804</v>
      </c>
      <c r="B9223" s="325">
        <f t="shared" si="724"/>
        <v>7.8000000000095021E-2</v>
      </c>
      <c r="C9223" s="167">
        <f t="shared" si="720"/>
        <v>285.95999999998293</v>
      </c>
      <c r="D9223" s="167">
        <f>IF('Lineær programmering opg 4'!$M$4=0,"-",(-A9223+'Lineær programmering opg 4'!$M$4)/'Lineær programmering opg 4'!$K$4*-1)</f>
        <v>442.55999999995441</v>
      </c>
      <c r="E9223" s="167">
        <f>IF('Lineær programmering opg 4'!$M$5=0,"-",(-A9223+'Lineær programmering opg 4'!$M$5)/'Lineær programmering opg 4'!$K$5*-1)</f>
        <v>285.95999999998293</v>
      </c>
      <c r="F9223" s="167" t="str">
        <f>IF('Lineær programmering opg 4'!$E$6=0,"-",(-A9223+'Lineær programmering opg 4'!$M$6)/'Lineær programmering opg 4'!$K$6*-1)</f>
        <v>-</v>
      </c>
      <c r="G9223" s="167" t="str">
        <f>IF('Lineær programmering opg 4'!$D$7=0,"-",((-A9223+'Lineær programmering opg 4'!$M$7)/'Lineær programmering opg 4'!$K$7)*-1)</f>
        <v>-</v>
      </c>
      <c r="H9223" s="167" t="str">
        <f>IF('Lineær programmering opg 4'!$C$8=0,"-",((-A9223+'Lineær programmering opg 4'!$M$8)/'Lineær programmering opg 4'!$K$8)*-1)</f>
        <v>-</v>
      </c>
      <c r="I9223" s="167" t="str">
        <f>IF('Lineær programmering opg 4'!$D$8=0,"-",'Lineær programmering opg 4'!$G$8)</f>
        <v>-</v>
      </c>
      <c r="J9223" s="295">
        <f>A9223*'Lineær programmering opg 4'!$C$11+Datatabel!C9223*'Lineær programmering opg 4'!$D$11</f>
        <v>44765.999999999716</v>
      </c>
      <c r="K9223" s="9">
        <f t="shared" si="722"/>
        <v>0</v>
      </c>
      <c r="L9223" s="9">
        <f t="shared" si="723"/>
        <v>0</v>
      </c>
    </row>
    <row r="9224" spans="1:12" ht="15" x14ac:dyDescent="0.25">
      <c r="A9224" s="167">
        <f t="shared" si="721"/>
        <v>18.696000000022803</v>
      </c>
      <c r="B9224" s="325">
        <f t="shared" si="724"/>
        <v>7.7900000000095018E-2</v>
      </c>
      <c r="C9224" s="167">
        <f t="shared" si="720"/>
        <v>285.9779999999829</v>
      </c>
      <c r="D9224" s="167">
        <f>IF('Lineær programmering opg 4'!$M$4=0,"-",(-A9224+'Lineær programmering opg 4'!$M$4)/'Lineær programmering opg 4'!$K$4*-1)</f>
        <v>442.60799999995442</v>
      </c>
      <c r="E9224" s="167">
        <f>IF('Lineær programmering opg 4'!$M$5=0,"-",(-A9224+'Lineær programmering opg 4'!$M$5)/'Lineær programmering opg 4'!$K$5*-1)</f>
        <v>285.9779999999829</v>
      </c>
      <c r="F9224" s="167" t="str">
        <f>IF('Lineær programmering opg 4'!$E$6=0,"-",(-A9224+'Lineær programmering opg 4'!$M$6)/'Lineær programmering opg 4'!$K$6*-1)</f>
        <v>-</v>
      </c>
      <c r="G9224" s="167" t="str">
        <f>IF('Lineær programmering opg 4'!$D$7=0,"-",((-A9224+'Lineær programmering opg 4'!$M$7)/'Lineær programmering opg 4'!$K$7)*-1)</f>
        <v>-</v>
      </c>
      <c r="H9224" s="167" t="str">
        <f>IF('Lineær programmering opg 4'!$C$8=0,"-",((-A9224+'Lineær programmering opg 4'!$M$8)/'Lineær programmering opg 4'!$K$8)*-1)</f>
        <v>-</v>
      </c>
      <c r="I9224" s="167" t="str">
        <f>IF('Lineær programmering opg 4'!$D$8=0,"-",'Lineær programmering opg 4'!$G$8)</f>
        <v>-</v>
      </c>
      <c r="J9224" s="295">
        <f>A9224*'Lineær programmering opg 4'!$C$11+Datatabel!C9224*'Lineær programmering opg 4'!$D$11</f>
        <v>44766.299999999719</v>
      </c>
      <c r="K9224" s="9">
        <f t="shared" si="722"/>
        <v>0</v>
      </c>
      <c r="L9224" s="9">
        <f t="shared" si="723"/>
        <v>0</v>
      </c>
    </row>
    <row r="9225" spans="1:12" ht="15" x14ac:dyDescent="0.25">
      <c r="A9225" s="167">
        <f t="shared" si="721"/>
        <v>18.672000000022805</v>
      </c>
      <c r="B9225" s="325">
        <f t="shared" si="724"/>
        <v>7.7800000000095015E-2</v>
      </c>
      <c r="C9225" s="167">
        <f t="shared" si="720"/>
        <v>285.99599999998293</v>
      </c>
      <c r="D9225" s="167">
        <f>IF('Lineær programmering opg 4'!$M$4=0,"-",(-A9225+'Lineær programmering opg 4'!$M$4)/'Lineær programmering opg 4'!$K$4*-1)</f>
        <v>442.65599999995436</v>
      </c>
      <c r="E9225" s="167">
        <f>IF('Lineær programmering opg 4'!$M$5=0,"-",(-A9225+'Lineær programmering opg 4'!$M$5)/'Lineær programmering opg 4'!$K$5*-1)</f>
        <v>285.99599999998293</v>
      </c>
      <c r="F9225" s="167" t="str">
        <f>IF('Lineær programmering opg 4'!$E$6=0,"-",(-A9225+'Lineær programmering opg 4'!$M$6)/'Lineær programmering opg 4'!$K$6*-1)</f>
        <v>-</v>
      </c>
      <c r="G9225" s="167" t="str">
        <f>IF('Lineær programmering opg 4'!$D$7=0,"-",((-A9225+'Lineær programmering opg 4'!$M$7)/'Lineær programmering opg 4'!$K$7)*-1)</f>
        <v>-</v>
      </c>
      <c r="H9225" s="167" t="str">
        <f>IF('Lineær programmering opg 4'!$C$8=0,"-",((-A9225+'Lineær programmering opg 4'!$M$8)/'Lineær programmering opg 4'!$K$8)*-1)</f>
        <v>-</v>
      </c>
      <c r="I9225" s="167" t="str">
        <f>IF('Lineær programmering opg 4'!$D$8=0,"-",'Lineær programmering opg 4'!$G$8)</f>
        <v>-</v>
      </c>
      <c r="J9225" s="295">
        <f>A9225*'Lineær programmering opg 4'!$C$11+Datatabel!C9225*'Lineær programmering opg 4'!$D$11</f>
        <v>44766.599999999722</v>
      </c>
      <c r="K9225" s="9">
        <f t="shared" si="722"/>
        <v>0</v>
      </c>
      <c r="L9225" s="9">
        <f t="shared" si="723"/>
        <v>0</v>
      </c>
    </row>
    <row r="9226" spans="1:12" ht="15" x14ac:dyDescent="0.25">
      <c r="A9226" s="167">
        <f t="shared" si="721"/>
        <v>18.648000000022805</v>
      </c>
      <c r="B9226" s="325">
        <f t="shared" si="724"/>
        <v>7.7700000000095013E-2</v>
      </c>
      <c r="C9226" s="167">
        <f t="shared" si="720"/>
        <v>286.0139999999829</v>
      </c>
      <c r="D9226" s="167">
        <f>IF('Lineær programmering opg 4'!$M$4=0,"-",(-A9226+'Lineær programmering opg 4'!$M$4)/'Lineær programmering opg 4'!$K$4*-1)</f>
        <v>442.70399999995436</v>
      </c>
      <c r="E9226" s="167">
        <f>IF('Lineær programmering opg 4'!$M$5=0,"-",(-A9226+'Lineær programmering opg 4'!$M$5)/'Lineær programmering opg 4'!$K$5*-1)</f>
        <v>286.0139999999829</v>
      </c>
      <c r="F9226" s="167" t="str">
        <f>IF('Lineær programmering opg 4'!$E$6=0,"-",(-A9226+'Lineær programmering opg 4'!$M$6)/'Lineær programmering opg 4'!$K$6*-1)</f>
        <v>-</v>
      </c>
      <c r="G9226" s="167" t="str">
        <f>IF('Lineær programmering opg 4'!$D$7=0,"-",((-A9226+'Lineær programmering opg 4'!$M$7)/'Lineær programmering opg 4'!$K$7)*-1)</f>
        <v>-</v>
      </c>
      <c r="H9226" s="167" t="str">
        <f>IF('Lineær programmering opg 4'!$C$8=0,"-",((-A9226+'Lineær programmering opg 4'!$M$8)/'Lineær programmering opg 4'!$K$8)*-1)</f>
        <v>-</v>
      </c>
      <c r="I9226" s="167" t="str">
        <f>IF('Lineær programmering opg 4'!$D$8=0,"-",'Lineær programmering opg 4'!$G$8)</f>
        <v>-</v>
      </c>
      <c r="J9226" s="295">
        <f>A9226*'Lineær programmering opg 4'!$C$11+Datatabel!C9226*'Lineær programmering opg 4'!$D$11</f>
        <v>44766.899999999718</v>
      </c>
      <c r="K9226" s="9">
        <f t="shared" si="722"/>
        <v>0</v>
      </c>
      <c r="L9226" s="9">
        <f t="shared" si="723"/>
        <v>0</v>
      </c>
    </row>
    <row r="9227" spans="1:12" ht="15" x14ac:dyDescent="0.25">
      <c r="A9227" s="167">
        <f t="shared" si="721"/>
        <v>18.624000000022804</v>
      </c>
      <c r="B9227" s="325">
        <f t="shared" si="724"/>
        <v>7.760000000009501E-2</v>
      </c>
      <c r="C9227" s="167">
        <f t="shared" si="720"/>
        <v>286.03199999998293</v>
      </c>
      <c r="D9227" s="167">
        <f>IF('Lineær programmering opg 4'!$M$4=0,"-",(-A9227+'Lineær programmering opg 4'!$M$4)/'Lineær programmering opg 4'!$K$4*-1)</f>
        <v>442.75199999995436</v>
      </c>
      <c r="E9227" s="167">
        <f>IF('Lineær programmering opg 4'!$M$5=0,"-",(-A9227+'Lineær programmering opg 4'!$M$5)/'Lineær programmering opg 4'!$K$5*-1)</f>
        <v>286.03199999998293</v>
      </c>
      <c r="F9227" s="167" t="str">
        <f>IF('Lineær programmering opg 4'!$E$6=0,"-",(-A9227+'Lineær programmering opg 4'!$M$6)/'Lineær programmering opg 4'!$K$6*-1)</f>
        <v>-</v>
      </c>
      <c r="G9227" s="167" t="str">
        <f>IF('Lineær programmering opg 4'!$D$7=0,"-",((-A9227+'Lineær programmering opg 4'!$M$7)/'Lineær programmering opg 4'!$K$7)*-1)</f>
        <v>-</v>
      </c>
      <c r="H9227" s="167" t="str">
        <f>IF('Lineær programmering opg 4'!$C$8=0,"-",((-A9227+'Lineær programmering opg 4'!$M$8)/'Lineær programmering opg 4'!$K$8)*-1)</f>
        <v>-</v>
      </c>
      <c r="I9227" s="167" t="str">
        <f>IF('Lineær programmering opg 4'!$D$8=0,"-",'Lineær programmering opg 4'!$G$8)</f>
        <v>-</v>
      </c>
      <c r="J9227" s="295">
        <f>A9227*'Lineær programmering opg 4'!$C$11+Datatabel!C9227*'Lineær programmering opg 4'!$D$11</f>
        <v>44767.199999999721</v>
      </c>
      <c r="K9227" s="9">
        <f t="shared" si="722"/>
        <v>0</v>
      </c>
      <c r="L9227" s="9">
        <f t="shared" si="723"/>
        <v>0</v>
      </c>
    </row>
    <row r="9228" spans="1:12" ht="15" x14ac:dyDescent="0.25">
      <c r="A9228" s="167">
        <f t="shared" si="721"/>
        <v>18.600000000022803</v>
      </c>
      <c r="B9228" s="325">
        <f t="shared" si="724"/>
        <v>7.7500000000095007E-2</v>
      </c>
      <c r="C9228" s="167">
        <f t="shared" si="720"/>
        <v>286.0499999999829</v>
      </c>
      <c r="D9228" s="167">
        <f>IF('Lineær programmering opg 4'!$M$4=0,"-",(-A9228+'Lineær programmering opg 4'!$M$4)/'Lineær programmering opg 4'!$K$4*-1)</f>
        <v>442.79999999995437</v>
      </c>
      <c r="E9228" s="167">
        <f>IF('Lineær programmering opg 4'!$M$5=0,"-",(-A9228+'Lineær programmering opg 4'!$M$5)/'Lineær programmering opg 4'!$K$5*-1)</f>
        <v>286.0499999999829</v>
      </c>
      <c r="F9228" s="167" t="str">
        <f>IF('Lineær programmering opg 4'!$E$6=0,"-",(-A9228+'Lineær programmering opg 4'!$M$6)/'Lineær programmering opg 4'!$K$6*-1)</f>
        <v>-</v>
      </c>
      <c r="G9228" s="167" t="str">
        <f>IF('Lineær programmering opg 4'!$D$7=0,"-",((-A9228+'Lineær programmering opg 4'!$M$7)/'Lineær programmering opg 4'!$K$7)*-1)</f>
        <v>-</v>
      </c>
      <c r="H9228" s="167" t="str">
        <f>IF('Lineær programmering opg 4'!$C$8=0,"-",((-A9228+'Lineær programmering opg 4'!$M$8)/'Lineær programmering opg 4'!$K$8)*-1)</f>
        <v>-</v>
      </c>
      <c r="I9228" s="167" t="str">
        <f>IF('Lineær programmering opg 4'!$D$8=0,"-",'Lineær programmering opg 4'!$G$8)</f>
        <v>-</v>
      </c>
      <c r="J9228" s="295">
        <f>A9228*'Lineær programmering opg 4'!$C$11+Datatabel!C9228*'Lineær programmering opg 4'!$D$11</f>
        <v>44767.499999999716</v>
      </c>
      <c r="K9228" s="9">
        <f t="shared" si="722"/>
        <v>0</v>
      </c>
      <c r="L9228" s="9">
        <f t="shared" si="723"/>
        <v>0</v>
      </c>
    </row>
    <row r="9229" spans="1:12" ht="15" x14ac:dyDescent="0.25">
      <c r="A9229" s="167">
        <f t="shared" si="721"/>
        <v>18.576000000022802</v>
      </c>
      <c r="B9229" s="325">
        <f t="shared" si="724"/>
        <v>7.7400000000095004E-2</v>
      </c>
      <c r="C9229" s="167">
        <f t="shared" si="720"/>
        <v>286.06799999998293</v>
      </c>
      <c r="D9229" s="167">
        <f>IF('Lineær programmering opg 4'!$M$4=0,"-",(-A9229+'Lineær programmering opg 4'!$M$4)/'Lineær programmering opg 4'!$K$4*-1)</f>
        <v>442.84799999995437</v>
      </c>
      <c r="E9229" s="167">
        <f>IF('Lineær programmering opg 4'!$M$5=0,"-",(-A9229+'Lineær programmering opg 4'!$M$5)/'Lineær programmering opg 4'!$K$5*-1)</f>
        <v>286.06799999998293</v>
      </c>
      <c r="F9229" s="167" t="str">
        <f>IF('Lineær programmering opg 4'!$E$6=0,"-",(-A9229+'Lineær programmering opg 4'!$M$6)/'Lineær programmering opg 4'!$K$6*-1)</f>
        <v>-</v>
      </c>
      <c r="G9229" s="167" t="str">
        <f>IF('Lineær programmering opg 4'!$D$7=0,"-",((-A9229+'Lineær programmering opg 4'!$M$7)/'Lineær programmering opg 4'!$K$7)*-1)</f>
        <v>-</v>
      </c>
      <c r="H9229" s="167" t="str">
        <f>IF('Lineær programmering opg 4'!$C$8=0,"-",((-A9229+'Lineær programmering opg 4'!$M$8)/'Lineær programmering opg 4'!$K$8)*-1)</f>
        <v>-</v>
      </c>
      <c r="I9229" s="167" t="str">
        <f>IF('Lineær programmering opg 4'!$D$8=0,"-",'Lineær programmering opg 4'!$G$8)</f>
        <v>-</v>
      </c>
      <c r="J9229" s="295">
        <f>A9229*'Lineær programmering opg 4'!$C$11+Datatabel!C9229*'Lineær programmering opg 4'!$D$11</f>
        <v>44767.799999999719</v>
      </c>
      <c r="K9229" s="9">
        <f t="shared" si="722"/>
        <v>0</v>
      </c>
      <c r="L9229" s="9">
        <f t="shared" si="723"/>
        <v>0</v>
      </c>
    </row>
    <row r="9230" spans="1:12" ht="15" x14ac:dyDescent="0.25">
      <c r="A9230" s="167">
        <f t="shared" si="721"/>
        <v>18.552000000022801</v>
      </c>
      <c r="B9230" s="325">
        <f t="shared" si="724"/>
        <v>7.7300000000095001E-2</v>
      </c>
      <c r="C9230" s="167">
        <f t="shared" si="720"/>
        <v>286.0859999999829</v>
      </c>
      <c r="D9230" s="167">
        <f>IF('Lineær programmering opg 4'!$M$4=0,"-",(-A9230+'Lineær programmering opg 4'!$M$4)/'Lineær programmering opg 4'!$K$4*-1)</f>
        <v>442.89599999995437</v>
      </c>
      <c r="E9230" s="167">
        <f>IF('Lineær programmering opg 4'!$M$5=0,"-",(-A9230+'Lineær programmering opg 4'!$M$5)/'Lineær programmering opg 4'!$K$5*-1)</f>
        <v>286.0859999999829</v>
      </c>
      <c r="F9230" s="167" t="str">
        <f>IF('Lineær programmering opg 4'!$E$6=0,"-",(-A9230+'Lineær programmering opg 4'!$M$6)/'Lineær programmering opg 4'!$K$6*-1)</f>
        <v>-</v>
      </c>
      <c r="G9230" s="167" t="str">
        <f>IF('Lineær programmering opg 4'!$D$7=0,"-",((-A9230+'Lineær programmering opg 4'!$M$7)/'Lineær programmering opg 4'!$K$7)*-1)</f>
        <v>-</v>
      </c>
      <c r="H9230" s="167" t="str">
        <f>IF('Lineær programmering opg 4'!$C$8=0,"-",((-A9230+'Lineær programmering opg 4'!$M$8)/'Lineær programmering opg 4'!$K$8)*-1)</f>
        <v>-</v>
      </c>
      <c r="I9230" s="167" t="str">
        <f>IF('Lineær programmering opg 4'!$D$8=0,"-",'Lineær programmering opg 4'!$G$8)</f>
        <v>-</v>
      </c>
      <c r="J9230" s="295">
        <f>A9230*'Lineær programmering opg 4'!$C$11+Datatabel!C9230*'Lineær programmering opg 4'!$D$11</f>
        <v>44768.099999999715</v>
      </c>
      <c r="K9230" s="9">
        <f t="shared" si="722"/>
        <v>0</v>
      </c>
      <c r="L9230" s="9">
        <f t="shared" si="723"/>
        <v>0</v>
      </c>
    </row>
    <row r="9231" spans="1:12" ht="15" x14ac:dyDescent="0.25">
      <c r="A9231" s="167">
        <f t="shared" si="721"/>
        <v>18.5280000000228</v>
      </c>
      <c r="B9231" s="325">
        <f t="shared" si="724"/>
        <v>7.7200000000094998E-2</v>
      </c>
      <c r="C9231" s="167">
        <f t="shared" si="720"/>
        <v>286.10399999998293</v>
      </c>
      <c r="D9231" s="167">
        <f>IF('Lineær programmering opg 4'!$M$4=0,"-",(-A9231+'Lineær programmering opg 4'!$M$4)/'Lineær programmering opg 4'!$K$4*-1)</f>
        <v>442.94399999995437</v>
      </c>
      <c r="E9231" s="167">
        <f>IF('Lineær programmering opg 4'!$M$5=0,"-",(-A9231+'Lineær programmering opg 4'!$M$5)/'Lineær programmering opg 4'!$K$5*-1)</f>
        <v>286.10399999998293</v>
      </c>
      <c r="F9231" s="167" t="str">
        <f>IF('Lineær programmering opg 4'!$E$6=0,"-",(-A9231+'Lineær programmering opg 4'!$M$6)/'Lineær programmering opg 4'!$K$6*-1)</f>
        <v>-</v>
      </c>
      <c r="G9231" s="167" t="str">
        <f>IF('Lineær programmering opg 4'!$D$7=0,"-",((-A9231+'Lineær programmering opg 4'!$M$7)/'Lineær programmering opg 4'!$K$7)*-1)</f>
        <v>-</v>
      </c>
      <c r="H9231" s="167" t="str">
        <f>IF('Lineær programmering opg 4'!$C$8=0,"-",((-A9231+'Lineær programmering opg 4'!$M$8)/'Lineær programmering opg 4'!$K$8)*-1)</f>
        <v>-</v>
      </c>
      <c r="I9231" s="167" t="str">
        <f>IF('Lineær programmering opg 4'!$D$8=0,"-",'Lineær programmering opg 4'!$G$8)</f>
        <v>-</v>
      </c>
      <c r="J9231" s="295">
        <f>A9231*'Lineær programmering opg 4'!$C$11+Datatabel!C9231*'Lineær programmering opg 4'!$D$11</f>
        <v>44768.399999999718</v>
      </c>
      <c r="K9231" s="9">
        <f t="shared" si="722"/>
        <v>0</v>
      </c>
      <c r="L9231" s="9">
        <f t="shared" si="723"/>
        <v>0</v>
      </c>
    </row>
    <row r="9232" spans="1:12" ht="15" x14ac:dyDescent="0.25">
      <c r="A9232" s="167">
        <f t="shared" si="721"/>
        <v>18.504000000022799</v>
      </c>
      <c r="B9232" s="325">
        <f t="shared" si="724"/>
        <v>7.7100000000094995E-2</v>
      </c>
      <c r="C9232" s="167">
        <f t="shared" si="720"/>
        <v>286.1219999999829</v>
      </c>
      <c r="D9232" s="167">
        <f>IF('Lineær programmering opg 4'!$M$4=0,"-",(-A9232+'Lineær programmering opg 4'!$M$4)/'Lineær programmering opg 4'!$K$4*-1)</f>
        <v>442.99199999995437</v>
      </c>
      <c r="E9232" s="167">
        <f>IF('Lineær programmering opg 4'!$M$5=0,"-",(-A9232+'Lineær programmering opg 4'!$M$5)/'Lineær programmering opg 4'!$K$5*-1)</f>
        <v>286.1219999999829</v>
      </c>
      <c r="F9232" s="167" t="str">
        <f>IF('Lineær programmering opg 4'!$E$6=0,"-",(-A9232+'Lineær programmering opg 4'!$M$6)/'Lineær programmering opg 4'!$K$6*-1)</f>
        <v>-</v>
      </c>
      <c r="G9232" s="167" t="str">
        <f>IF('Lineær programmering opg 4'!$D$7=0,"-",((-A9232+'Lineær programmering opg 4'!$M$7)/'Lineær programmering opg 4'!$K$7)*-1)</f>
        <v>-</v>
      </c>
      <c r="H9232" s="167" t="str">
        <f>IF('Lineær programmering opg 4'!$C$8=0,"-",((-A9232+'Lineær programmering opg 4'!$M$8)/'Lineær programmering opg 4'!$K$8)*-1)</f>
        <v>-</v>
      </c>
      <c r="I9232" s="167" t="str">
        <f>IF('Lineær programmering opg 4'!$D$8=0,"-",'Lineær programmering opg 4'!$G$8)</f>
        <v>-</v>
      </c>
      <c r="J9232" s="295">
        <f>A9232*'Lineær programmering opg 4'!$C$11+Datatabel!C9232*'Lineær programmering opg 4'!$D$11</f>
        <v>44768.699999999713</v>
      </c>
      <c r="K9232" s="9">
        <f t="shared" si="722"/>
        <v>0</v>
      </c>
      <c r="L9232" s="9">
        <f t="shared" si="723"/>
        <v>0</v>
      </c>
    </row>
    <row r="9233" spans="1:12" ht="15" x14ac:dyDescent="0.25">
      <c r="A9233" s="167">
        <f t="shared" si="721"/>
        <v>18.480000000022798</v>
      </c>
      <c r="B9233" s="325">
        <f t="shared" si="724"/>
        <v>7.7000000000094992E-2</v>
      </c>
      <c r="C9233" s="167">
        <f t="shared" si="720"/>
        <v>286.13999999998293</v>
      </c>
      <c r="D9233" s="167">
        <f>IF('Lineær programmering opg 4'!$M$4=0,"-",(-A9233+'Lineær programmering opg 4'!$M$4)/'Lineær programmering opg 4'!$K$4*-1)</f>
        <v>443.03999999995438</v>
      </c>
      <c r="E9233" s="167">
        <f>IF('Lineær programmering opg 4'!$M$5=0,"-",(-A9233+'Lineær programmering opg 4'!$M$5)/'Lineær programmering opg 4'!$K$5*-1)</f>
        <v>286.13999999998293</v>
      </c>
      <c r="F9233" s="167" t="str">
        <f>IF('Lineær programmering opg 4'!$E$6=0,"-",(-A9233+'Lineær programmering opg 4'!$M$6)/'Lineær programmering opg 4'!$K$6*-1)</f>
        <v>-</v>
      </c>
      <c r="G9233" s="167" t="str">
        <f>IF('Lineær programmering opg 4'!$D$7=0,"-",((-A9233+'Lineær programmering opg 4'!$M$7)/'Lineær programmering opg 4'!$K$7)*-1)</f>
        <v>-</v>
      </c>
      <c r="H9233" s="167" t="str">
        <f>IF('Lineær programmering opg 4'!$C$8=0,"-",((-A9233+'Lineær programmering opg 4'!$M$8)/'Lineær programmering opg 4'!$K$8)*-1)</f>
        <v>-</v>
      </c>
      <c r="I9233" s="167" t="str">
        <f>IF('Lineær programmering opg 4'!$D$8=0,"-",'Lineær programmering opg 4'!$G$8)</f>
        <v>-</v>
      </c>
      <c r="J9233" s="295">
        <f>A9233*'Lineær programmering opg 4'!$C$11+Datatabel!C9233*'Lineær programmering opg 4'!$D$11</f>
        <v>44768.999999999716</v>
      </c>
      <c r="K9233" s="9">
        <f t="shared" si="722"/>
        <v>0</v>
      </c>
      <c r="L9233" s="9">
        <f t="shared" si="723"/>
        <v>0</v>
      </c>
    </row>
    <row r="9234" spans="1:12" ht="15" x14ac:dyDescent="0.25">
      <c r="A9234" s="167">
        <f t="shared" si="721"/>
        <v>18.456000000022797</v>
      </c>
      <c r="B9234" s="325">
        <f t="shared" si="724"/>
        <v>7.690000000009499E-2</v>
      </c>
      <c r="C9234" s="167">
        <f t="shared" si="720"/>
        <v>286.15799999998291</v>
      </c>
      <c r="D9234" s="167">
        <f>IF('Lineær programmering opg 4'!$M$4=0,"-",(-A9234+'Lineær programmering opg 4'!$M$4)/'Lineær programmering opg 4'!$K$4*-1)</f>
        <v>443.08799999995438</v>
      </c>
      <c r="E9234" s="167">
        <f>IF('Lineær programmering opg 4'!$M$5=0,"-",(-A9234+'Lineær programmering opg 4'!$M$5)/'Lineær programmering opg 4'!$K$5*-1)</f>
        <v>286.15799999998291</v>
      </c>
      <c r="F9234" s="167" t="str">
        <f>IF('Lineær programmering opg 4'!$E$6=0,"-",(-A9234+'Lineær programmering opg 4'!$M$6)/'Lineær programmering opg 4'!$K$6*-1)</f>
        <v>-</v>
      </c>
      <c r="G9234" s="167" t="str">
        <f>IF('Lineær programmering opg 4'!$D$7=0,"-",((-A9234+'Lineær programmering opg 4'!$M$7)/'Lineær programmering opg 4'!$K$7)*-1)</f>
        <v>-</v>
      </c>
      <c r="H9234" s="167" t="str">
        <f>IF('Lineær programmering opg 4'!$C$8=0,"-",((-A9234+'Lineær programmering opg 4'!$M$8)/'Lineær programmering opg 4'!$K$8)*-1)</f>
        <v>-</v>
      </c>
      <c r="I9234" s="167" t="str">
        <f>IF('Lineær programmering opg 4'!$D$8=0,"-",'Lineær programmering opg 4'!$G$8)</f>
        <v>-</v>
      </c>
      <c r="J9234" s="295">
        <f>A9234*'Lineær programmering opg 4'!$C$11+Datatabel!C9234*'Lineær programmering opg 4'!$D$11</f>
        <v>44769.299999999719</v>
      </c>
      <c r="K9234" s="9">
        <f t="shared" si="722"/>
        <v>0</v>
      </c>
      <c r="L9234" s="9">
        <f t="shared" si="723"/>
        <v>0</v>
      </c>
    </row>
    <row r="9235" spans="1:12" ht="15" x14ac:dyDescent="0.25">
      <c r="A9235" s="167">
        <f t="shared" si="721"/>
        <v>18.432000000022796</v>
      </c>
      <c r="B9235" s="325">
        <f t="shared" si="724"/>
        <v>7.6800000000094987E-2</v>
      </c>
      <c r="C9235" s="167">
        <f t="shared" si="720"/>
        <v>286.17599999998293</v>
      </c>
      <c r="D9235" s="167">
        <f>IF('Lineær programmering opg 4'!$M$4=0,"-",(-A9235+'Lineær programmering opg 4'!$M$4)/'Lineær programmering opg 4'!$K$4*-1)</f>
        <v>443.13599999995438</v>
      </c>
      <c r="E9235" s="167">
        <f>IF('Lineær programmering opg 4'!$M$5=0,"-",(-A9235+'Lineær programmering opg 4'!$M$5)/'Lineær programmering opg 4'!$K$5*-1)</f>
        <v>286.17599999998293</v>
      </c>
      <c r="F9235" s="167" t="str">
        <f>IF('Lineær programmering opg 4'!$E$6=0,"-",(-A9235+'Lineær programmering opg 4'!$M$6)/'Lineær programmering opg 4'!$K$6*-1)</f>
        <v>-</v>
      </c>
      <c r="G9235" s="167" t="str">
        <f>IF('Lineær programmering opg 4'!$D$7=0,"-",((-A9235+'Lineær programmering opg 4'!$M$7)/'Lineær programmering opg 4'!$K$7)*-1)</f>
        <v>-</v>
      </c>
      <c r="H9235" s="167" t="str">
        <f>IF('Lineær programmering opg 4'!$C$8=0,"-",((-A9235+'Lineær programmering opg 4'!$M$8)/'Lineær programmering opg 4'!$K$8)*-1)</f>
        <v>-</v>
      </c>
      <c r="I9235" s="167" t="str">
        <f>IF('Lineær programmering opg 4'!$D$8=0,"-",'Lineær programmering opg 4'!$G$8)</f>
        <v>-</v>
      </c>
      <c r="J9235" s="295">
        <f>A9235*'Lineær programmering opg 4'!$C$11+Datatabel!C9235*'Lineær programmering opg 4'!$D$11</f>
        <v>44769.599999999722</v>
      </c>
      <c r="K9235" s="9">
        <f t="shared" si="722"/>
        <v>0</v>
      </c>
      <c r="L9235" s="9">
        <f t="shared" si="723"/>
        <v>0</v>
      </c>
    </row>
    <row r="9236" spans="1:12" ht="15" x14ac:dyDescent="0.25">
      <c r="A9236" s="167">
        <f t="shared" si="721"/>
        <v>18.408000000022795</v>
      </c>
      <c r="B9236" s="325">
        <f t="shared" si="724"/>
        <v>7.6700000000094984E-2</v>
      </c>
      <c r="C9236" s="167">
        <f t="shared" si="720"/>
        <v>286.19399999998291</v>
      </c>
      <c r="D9236" s="167">
        <f>IF('Lineær programmering opg 4'!$M$4=0,"-",(-A9236+'Lineær programmering opg 4'!$M$4)/'Lineær programmering opg 4'!$K$4*-1)</f>
        <v>443.18399999995438</v>
      </c>
      <c r="E9236" s="167">
        <f>IF('Lineær programmering opg 4'!$M$5=0,"-",(-A9236+'Lineær programmering opg 4'!$M$5)/'Lineær programmering opg 4'!$K$5*-1)</f>
        <v>286.19399999998291</v>
      </c>
      <c r="F9236" s="167" t="str">
        <f>IF('Lineær programmering opg 4'!$E$6=0,"-",(-A9236+'Lineær programmering opg 4'!$M$6)/'Lineær programmering opg 4'!$K$6*-1)</f>
        <v>-</v>
      </c>
      <c r="G9236" s="167" t="str">
        <f>IF('Lineær programmering opg 4'!$D$7=0,"-",((-A9236+'Lineær programmering opg 4'!$M$7)/'Lineær programmering opg 4'!$K$7)*-1)</f>
        <v>-</v>
      </c>
      <c r="H9236" s="167" t="str">
        <f>IF('Lineær programmering opg 4'!$C$8=0,"-",((-A9236+'Lineær programmering opg 4'!$M$8)/'Lineær programmering opg 4'!$K$8)*-1)</f>
        <v>-</v>
      </c>
      <c r="I9236" s="167" t="str">
        <f>IF('Lineær programmering opg 4'!$D$8=0,"-",'Lineær programmering opg 4'!$G$8)</f>
        <v>-</v>
      </c>
      <c r="J9236" s="295">
        <f>A9236*'Lineær programmering opg 4'!$C$11+Datatabel!C9236*'Lineær programmering opg 4'!$D$11</f>
        <v>44769.899999999718</v>
      </c>
      <c r="K9236" s="9">
        <f t="shared" si="722"/>
        <v>0</v>
      </c>
      <c r="L9236" s="9">
        <f t="shared" si="723"/>
        <v>0</v>
      </c>
    </row>
    <row r="9237" spans="1:12" ht="15" x14ac:dyDescent="0.25">
      <c r="A9237" s="167">
        <f t="shared" si="721"/>
        <v>18.384000000022795</v>
      </c>
      <c r="B9237" s="325">
        <f t="shared" si="724"/>
        <v>7.6600000000094981E-2</v>
      </c>
      <c r="C9237" s="167">
        <f t="shared" si="720"/>
        <v>286.21199999998294</v>
      </c>
      <c r="D9237" s="167">
        <f>IF('Lineær programmering opg 4'!$M$4=0,"-",(-A9237+'Lineær programmering opg 4'!$M$4)/'Lineær programmering opg 4'!$K$4*-1)</f>
        <v>443.23199999995438</v>
      </c>
      <c r="E9237" s="167">
        <f>IF('Lineær programmering opg 4'!$M$5=0,"-",(-A9237+'Lineær programmering opg 4'!$M$5)/'Lineær programmering opg 4'!$K$5*-1)</f>
        <v>286.21199999998294</v>
      </c>
      <c r="F9237" s="167" t="str">
        <f>IF('Lineær programmering opg 4'!$E$6=0,"-",(-A9237+'Lineær programmering opg 4'!$M$6)/'Lineær programmering opg 4'!$K$6*-1)</f>
        <v>-</v>
      </c>
      <c r="G9237" s="167" t="str">
        <f>IF('Lineær programmering opg 4'!$D$7=0,"-",((-A9237+'Lineær programmering opg 4'!$M$7)/'Lineær programmering opg 4'!$K$7)*-1)</f>
        <v>-</v>
      </c>
      <c r="H9237" s="167" t="str">
        <f>IF('Lineær programmering opg 4'!$C$8=0,"-",((-A9237+'Lineær programmering opg 4'!$M$8)/'Lineær programmering opg 4'!$K$8)*-1)</f>
        <v>-</v>
      </c>
      <c r="I9237" s="167" t="str">
        <f>IF('Lineær programmering opg 4'!$D$8=0,"-",'Lineær programmering opg 4'!$G$8)</f>
        <v>-</v>
      </c>
      <c r="J9237" s="295">
        <f>A9237*'Lineær programmering opg 4'!$C$11+Datatabel!C9237*'Lineær programmering opg 4'!$D$11</f>
        <v>44770.199999999721</v>
      </c>
      <c r="K9237" s="9">
        <f t="shared" si="722"/>
        <v>0</v>
      </c>
      <c r="L9237" s="9">
        <f t="shared" si="723"/>
        <v>0</v>
      </c>
    </row>
    <row r="9238" spans="1:12" ht="15" x14ac:dyDescent="0.25">
      <c r="A9238" s="167">
        <f t="shared" si="721"/>
        <v>18.360000000022794</v>
      </c>
      <c r="B9238" s="325">
        <f t="shared" si="724"/>
        <v>7.6500000000094978E-2</v>
      </c>
      <c r="C9238" s="167">
        <f t="shared" si="720"/>
        <v>286.22999999998291</v>
      </c>
      <c r="D9238" s="167">
        <f>IF('Lineær programmering opg 4'!$M$4=0,"-",(-A9238+'Lineær programmering opg 4'!$M$4)/'Lineær programmering opg 4'!$K$4*-1)</f>
        <v>443.27999999995438</v>
      </c>
      <c r="E9238" s="167">
        <f>IF('Lineær programmering opg 4'!$M$5=0,"-",(-A9238+'Lineær programmering opg 4'!$M$5)/'Lineær programmering opg 4'!$K$5*-1)</f>
        <v>286.22999999998291</v>
      </c>
      <c r="F9238" s="167" t="str">
        <f>IF('Lineær programmering opg 4'!$E$6=0,"-",(-A9238+'Lineær programmering opg 4'!$M$6)/'Lineær programmering opg 4'!$K$6*-1)</f>
        <v>-</v>
      </c>
      <c r="G9238" s="167" t="str">
        <f>IF('Lineær programmering opg 4'!$D$7=0,"-",((-A9238+'Lineær programmering opg 4'!$M$7)/'Lineær programmering opg 4'!$K$7)*-1)</f>
        <v>-</v>
      </c>
      <c r="H9238" s="167" t="str">
        <f>IF('Lineær programmering opg 4'!$C$8=0,"-",((-A9238+'Lineær programmering opg 4'!$M$8)/'Lineær programmering opg 4'!$K$8)*-1)</f>
        <v>-</v>
      </c>
      <c r="I9238" s="167" t="str">
        <f>IF('Lineær programmering opg 4'!$D$8=0,"-",'Lineær programmering opg 4'!$G$8)</f>
        <v>-</v>
      </c>
      <c r="J9238" s="295">
        <f>A9238*'Lineær programmering opg 4'!$C$11+Datatabel!C9238*'Lineær programmering opg 4'!$D$11</f>
        <v>44770.499999999716</v>
      </c>
      <c r="K9238" s="9">
        <f t="shared" si="722"/>
        <v>0</v>
      </c>
      <c r="L9238" s="9">
        <f t="shared" si="723"/>
        <v>0</v>
      </c>
    </row>
    <row r="9239" spans="1:12" ht="15" x14ac:dyDescent="0.25">
      <c r="A9239" s="167">
        <f t="shared" si="721"/>
        <v>18.336000000022793</v>
      </c>
      <c r="B9239" s="325">
        <f t="shared" si="724"/>
        <v>7.6400000000094975E-2</v>
      </c>
      <c r="C9239" s="167">
        <f t="shared" si="720"/>
        <v>286.24799999998294</v>
      </c>
      <c r="D9239" s="167">
        <f>IF('Lineær programmering opg 4'!$M$4=0,"-",(-A9239+'Lineær programmering opg 4'!$M$4)/'Lineær programmering opg 4'!$K$4*-1)</f>
        <v>443.32799999995439</v>
      </c>
      <c r="E9239" s="167">
        <f>IF('Lineær programmering opg 4'!$M$5=0,"-",(-A9239+'Lineær programmering opg 4'!$M$5)/'Lineær programmering opg 4'!$K$5*-1)</f>
        <v>286.24799999998294</v>
      </c>
      <c r="F9239" s="167" t="str">
        <f>IF('Lineær programmering opg 4'!$E$6=0,"-",(-A9239+'Lineær programmering opg 4'!$M$6)/'Lineær programmering opg 4'!$K$6*-1)</f>
        <v>-</v>
      </c>
      <c r="G9239" s="167" t="str">
        <f>IF('Lineær programmering opg 4'!$D$7=0,"-",((-A9239+'Lineær programmering opg 4'!$M$7)/'Lineær programmering opg 4'!$K$7)*-1)</f>
        <v>-</v>
      </c>
      <c r="H9239" s="167" t="str">
        <f>IF('Lineær programmering opg 4'!$C$8=0,"-",((-A9239+'Lineær programmering opg 4'!$M$8)/'Lineær programmering opg 4'!$K$8)*-1)</f>
        <v>-</v>
      </c>
      <c r="I9239" s="167" t="str">
        <f>IF('Lineær programmering opg 4'!$D$8=0,"-",'Lineær programmering opg 4'!$G$8)</f>
        <v>-</v>
      </c>
      <c r="J9239" s="295">
        <f>A9239*'Lineær programmering opg 4'!$C$11+Datatabel!C9239*'Lineær programmering opg 4'!$D$11</f>
        <v>44770.799999999719</v>
      </c>
      <c r="K9239" s="9">
        <f t="shared" si="722"/>
        <v>0</v>
      </c>
      <c r="L9239" s="9">
        <f t="shared" si="723"/>
        <v>0</v>
      </c>
    </row>
    <row r="9240" spans="1:12" ht="15" x14ac:dyDescent="0.25">
      <c r="A9240" s="167">
        <f t="shared" si="721"/>
        <v>18.312000000022792</v>
      </c>
      <c r="B9240" s="325">
        <f t="shared" si="724"/>
        <v>7.6300000000094972E-2</v>
      </c>
      <c r="C9240" s="167">
        <f t="shared" si="720"/>
        <v>286.26599999998291</v>
      </c>
      <c r="D9240" s="167">
        <f>IF('Lineær programmering opg 4'!$M$4=0,"-",(-A9240+'Lineær programmering opg 4'!$M$4)/'Lineær programmering opg 4'!$K$4*-1)</f>
        <v>443.37599999995439</v>
      </c>
      <c r="E9240" s="167">
        <f>IF('Lineær programmering opg 4'!$M$5=0,"-",(-A9240+'Lineær programmering opg 4'!$M$5)/'Lineær programmering opg 4'!$K$5*-1)</f>
        <v>286.26599999998291</v>
      </c>
      <c r="F9240" s="167" t="str">
        <f>IF('Lineær programmering opg 4'!$E$6=0,"-",(-A9240+'Lineær programmering opg 4'!$M$6)/'Lineær programmering opg 4'!$K$6*-1)</f>
        <v>-</v>
      </c>
      <c r="G9240" s="167" t="str">
        <f>IF('Lineær programmering opg 4'!$D$7=0,"-",((-A9240+'Lineær programmering opg 4'!$M$7)/'Lineær programmering opg 4'!$K$7)*-1)</f>
        <v>-</v>
      </c>
      <c r="H9240" s="167" t="str">
        <f>IF('Lineær programmering opg 4'!$C$8=0,"-",((-A9240+'Lineær programmering opg 4'!$M$8)/'Lineær programmering opg 4'!$K$8)*-1)</f>
        <v>-</v>
      </c>
      <c r="I9240" s="167" t="str">
        <f>IF('Lineær programmering opg 4'!$D$8=0,"-",'Lineær programmering opg 4'!$G$8)</f>
        <v>-</v>
      </c>
      <c r="J9240" s="295">
        <f>A9240*'Lineær programmering opg 4'!$C$11+Datatabel!C9240*'Lineær programmering opg 4'!$D$11</f>
        <v>44771.099999999715</v>
      </c>
      <c r="K9240" s="9">
        <f t="shared" si="722"/>
        <v>0</v>
      </c>
      <c r="L9240" s="9">
        <f t="shared" si="723"/>
        <v>0</v>
      </c>
    </row>
    <row r="9241" spans="1:12" ht="15" x14ac:dyDescent="0.25">
      <c r="A9241" s="167">
        <f t="shared" si="721"/>
        <v>18.288000000022791</v>
      </c>
      <c r="B9241" s="325">
        <f t="shared" si="724"/>
        <v>7.620000000009497E-2</v>
      </c>
      <c r="C9241" s="167">
        <f t="shared" si="720"/>
        <v>286.28399999998294</v>
      </c>
      <c r="D9241" s="167">
        <f>IF('Lineær programmering opg 4'!$M$4=0,"-",(-A9241+'Lineær programmering opg 4'!$M$4)/'Lineær programmering opg 4'!$K$4*-1)</f>
        <v>443.42399999995439</v>
      </c>
      <c r="E9241" s="167">
        <f>IF('Lineær programmering opg 4'!$M$5=0,"-",(-A9241+'Lineær programmering opg 4'!$M$5)/'Lineær programmering opg 4'!$K$5*-1)</f>
        <v>286.28399999998294</v>
      </c>
      <c r="F9241" s="167" t="str">
        <f>IF('Lineær programmering opg 4'!$E$6=0,"-",(-A9241+'Lineær programmering opg 4'!$M$6)/'Lineær programmering opg 4'!$K$6*-1)</f>
        <v>-</v>
      </c>
      <c r="G9241" s="167" t="str">
        <f>IF('Lineær programmering opg 4'!$D$7=0,"-",((-A9241+'Lineær programmering opg 4'!$M$7)/'Lineær programmering opg 4'!$K$7)*-1)</f>
        <v>-</v>
      </c>
      <c r="H9241" s="167" t="str">
        <f>IF('Lineær programmering opg 4'!$C$8=0,"-",((-A9241+'Lineær programmering opg 4'!$M$8)/'Lineær programmering opg 4'!$K$8)*-1)</f>
        <v>-</v>
      </c>
      <c r="I9241" s="167" t="str">
        <f>IF('Lineær programmering opg 4'!$D$8=0,"-",'Lineær programmering opg 4'!$G$8)</f>
        <v>-</v>
      </c>
      <c r="J9241" s="295">
        <f>A9241*'Lineær programmering opg 4'!$C$11+Datatabel!C9241*'Lineær programmering opg 4'!$D$11</f>
        <v>44771.399999999718</v>
      </c>
      <c r="K9241" s="9">
        <f t="shared" si="722"/>
        <v>0</v>
      </c>
      <c r="L9241" s="9">
        <f t="shared" si="723"/>
        <v>0</v>
      </c>
    </row>
    <row r="9242" spans="1:12" ht="15" x14ac:dyDescent="0.25">
      <c r="A9242" s="167">
        <f t="shared" si="721"/>
        <v>18.264000000022794</v>
      </c>
      <c r="B9242" s="325">
        <f t="shared" si="724"/>
        <v>7.6100000000094967E-2</v>
      </c>
      <c r="C9242" s="167">
        <f t="shared" si="720"/>
        <v>286.30199999998291</v>
      </c>
      <c r="D9242" s="167">
        <f>IF('Lineær programmering opg 4'!$M$4=0,"-",(-A9242+'Lineær programmering opg 4'!$M$4)/'Lineær programmering opg 4'!$K$4*-1)</f>
        <v>443.47199999995439</v>
      </c>
      <c r="E9242" s="167">
        <f>IF('Lineær programmering opg 4'!$M$5=0,"-",(-A9242+'Lineær programmering opg 4'!$M$5)/'Lineær programmering opg 4'!$K$5*-1)</f>
        <v>286.30199999998291</v>
      </c>
      <c r="F9242" s="167" t="str">
        <f>IF('Lineær programmering opg 4'!$E$6=0,"-",(-A9242+'Lineær programmering opg 4'!$M$6)/'Lineær programmering opg 4'!$K$6*-1)</f>
        <v>-</v>
      </c>
      <c r="G9242" s="167" t="str">
        <f>IF('Lineær programmering opg 4'!$D$7=0,"-",((-A9242+'Lineær programmering opg 4'!$M$7)/'Lineær programmering opg 4'!$K$7)*-1)</f>
        <v>-</v>
      </c>
      <c r="H9242" s="167" t="str">
        <f>IF('Lineær programmering opg 4'!$C$8=0,"-",((-A9242+'Lineær programmering opg 4'!$M$8)/'Lineær programmering opg 4'!$K$8)*-1)</f>
        <v>-</v>
      </c>
      <c r="I9242" s="167" t="str">
        <f>IF('Lineær programmering opg 4'!$D$8=0,"-",'Lineær programmering opg 4'!$G$8)</f>
        <v>-</v>
      </c>
      <c r="J9242" s="295">
        <f>A9242*'Lineær programmering opg 4'!$C$11+Datatabel!C9242*'Lineær programmering opg 4'!$D$11</f>
        <v>44771.699999999713</v>
      </c>
      <c r="K9242" s="9">
        <f t="shared" si="722"/>
        <v>0</v>
      </c>
      <c r="L9242" s="9">
        <f t="shared" si="723"/>
        <v>0</v>
      </c>
    </row>
    <row r="9243" spans="1:12" ht="15" x14ac:dyDescent="0.25">
      <c r="A9243" s="167">
        <f t="shared" si="721"/>
        <v>18.240000000022793</v>
      </c>
      <c r="B9243" s="325">
        <f t="shared" si="724"/>
        <v>7.6000000000094964E-2</v>
      </c>
      <c r="C9243" s="167">
        <f t="shared" si="720"/>
        <v>286.31999999998294</v>
      </c>
      <c r="D9243" s="167">
        <f>IF('Lineær programmering opg 4'!$M$4=0,"-",(-A9243+'Lineær programmering opg 4'!$M$4)/'Lineær programmering opg 4'!$K$4*-1)</f>
        <v>443.51999999995439</v>
      </c>
      <c r="E9243" s="167">
        <f>IF('Lineær programmering opg 4'!$M$5=0,"-",(-A9243+'Lineær programmering opg 4'!$M$5)/'Lineær programmering opg 4'!$K$5*-1)</f>
        <v>286.31999999998294</v>
      </c>
      <c r="F9243" s="167" t="str">
        <f>IF('Lineær programmering opg 4'!$E$6=0,"-",(-A9243+'Lineær programmering opg 4'!$M$6)/'Lineær programmering opg 4'!$K$6*-1)</f>
        <v>-</v>
      </c>
      <c r="G9243" s="167" t="str">
        <f>IF('Lineær programmering opg 4'!$D$7=0,"-",((-A9243+'Lineær programmering opg 4'!$M$7)/'Lineær programmering opg 4'!$K$7)*-1)</f>
        <v>-</v>
      </c>
      <c r="H9243" s="167" t="str">
        <f>IF('Lineær programmering opg 4'!$C$8=0,"-",((-A9243+'Lineær programmering opg 4'!$M$8)/'Lineær programmering opg 4'!$K$8)*-1)</f>
        <v>-</v>
      </c>
      <c r="I9243" s="167" t="str">
        <f>IF('Lineær programmering opg 4'!$D$8=0,"-",'Lineær programmering opg 4'!$G$8)</f>
        <v>-</v>
      </c>
      <c r="J9243" s="295">
        <f>A9243*'Lineær programmering opg 4'!$C$11+Datatabel!C9243*'Lineær programmering opg 4'!$D$11</f>
        <v>44771.999999999716</v>
      </c>
      <c r="K9243" s="9">
        <f t="shared" si="722"/>
        <v>0</v>
      </c>
      <c r="L9243" s="9">
        <f t="shared" si="723"/>
        <v>0</v>
      </c>
    </row>
    <row r="9244" spans="1:12" ht="15" x14ac:dyDescent="0.25">
      <c r="A9244" s="167">
        <f t="shared" si="721"/>
        <v>18.216000000022792</v>
      </c>
      <c r="B9244" s="325">
        <f t="shared" si="724"/>
        <v>7.5900000000094961E-2</v>
      </c>
      <c r="C9244" s="167">
        <f t="shared" si="720"/>
        <v>286.33799999998291</v>
      </c>
      <c r="D9244" s="167">
        <f>IF('Lineær programmering opg 4'!$M$4=0,"-",(-A9244+'Lineær programmering opg 4'!$M$4)/'Lineær programmering opg 4'!$K$4*-1)</f>
        <v>443.5679999999544</v>
      </c>
      <c r="E9244" s="167">
        <f>IF('Lineær programmering opg 4'!$M$5=0,"-",(-A9244+'Lineær programmering opg 4'!$M$5)/'Lineær programmering opg 4'!$K$5*-1)</f>
        <v>286.33799999998291</v>
      </c>
      <c r="F9244" s="167" t="str">
        <f>IF('Lineær programmering opg 4'!$E$6=0,"-",(-A9244+'Lineær programmering opg 4'!$M$6)/'Lineær programmering opg 4'!$K$6*-1)</f>
        <v>-</v>
      </c>
      <c r="G9244" s="167" t="str">
        <f>IF('Lineær programmering opg 4'!$D$7=0,"-",((-A9244+'Lineær programmering opg 4'!$M$7)/'Lineær programmering opg 4'!$K$7)*-1)</f>
        <v>-</v>
      </c>
      <c r="H9244" s="167" t="str">
        <f>IF('Lineær programmering opg 4'!$C$8=0,"-",((-A9244+'Lineær programmering opg 4'!$M$8)/'Lineær programmering opg 4'!$K$8)*-1)</f>
        <v>-</v>
      </c>
      <c r="I9244" s="167" t="str">
        <f>IF('Lineær programmering opg 4'!$D$8=0,"-",'Lineær programmering opg 4'!$G$8)</f>
        <v>-</v>
      </c>
      <c r="J9244" s="295">
        <f>A9244*'Lineær programmering opg 4'!$C$11+Datatabel!C9244*'Lineær programmering opg 4'!$D$11</f>
        <v>44772.299999999712</v>
      </c>
      <c r="K9244" s="9">
        <f t="shared" si="722"/>
        <v>0</v>
      </c>
      <c r="L9244" s="9">
        <f t="shared" si="723"/>
        <v>0</v>
      </c>
    </row>
    <row r="9245" spans="1:12" ht="15" x14ac:dyDescent="0.25">
      <c r="A9245" s="167">
        <f t="shared" si="721"/>
        <v>18.192000000022791</v>
      </c>
      <c r="B9245" s="325">
        <f t="shared" si="724"/>
        <v>7.5800000000094958E-2</v>
      </c>
      <c r="C9245" s="167">
        <f t="shared" si="720"/>
        <v>286.35599999998294</v>
      </c>
      <c r="D9245" s="167">
        <f>IF('Lineær programmering opg 4'!$M$4=0,"-",(-A9245+'Lineær programmering opg 4'!$M$4)/'Lineær programmering opg 4'!$K$4*-1)</f>
        <v>443.6159999999544</v>
      </c>
      <c r="E9245" s="167">
        <f>IF('Lineær programmering opg 4'!$M$5=0,"-",(-A9245+'Lineær programmering opg 4'!$M$5)/'Lineær programmering opg 4'!$K$5*-1)</f>
        <v>286.35599999998294</v>
      </c>
      <c r="F9245" s="167" t="str">
        <f>IF('Lineær programmering opg 4'!$E$6=0,"-",(-A9245+'Lineær programmering opg 4'!$M$6)/'Lineær programmering opg 4'!$K$6*-1)</f>
        <v>-</v>
      </c>
      <c r="G9245" s="167" t="str">
        <f>IF('Lineær programmering opg 4'!$D$7=0,"-",((-A9245+'Lineær programmering opg 4'!$M$7)/'Lineær programmering opg 4'!$K$7)*-1)</f>
        <v>-</v>
      </c>
      <c r="H9245" s="167" t="str">
        <f>IF('Lineær programmering opg 4'!$C$8=0,"-",((-A9245+'Lineær programmering opg 4'!$M$8)/'Lineær programmering opg 4'!$K$8)*-1)</f>
        <v>-</v>
      </c>
      <c r="I9245" s="167" t="str">
        <f>IF('Lineær programmering opg 4'!$D$8=0,"-",'Lineær programmering opg 4'!$G$8)</f>
        <v>-</v>
      </c>
      <c r="J9245" s="295">
        <f>A9245*'Lineær programmering opg 4'!$C$11+Datatabel!C9245*'Lineær programmering opg 4'!$D$11</f>
        <v>44772.599999999722</v>
      </c>
      <c r="K9245" s="9">
        <f t="shared" si="722"/>
        <v>0</v>
      </c>
      <c r="L9245" s="9">
        <f t="shared" si="723"/>
        <v>0</v>
      </c>
    </row>
    <row r="9246" spans="1:12" ht="15" x14ac:dyDescent="0.25">
      <c r="A9246" s="167">
        <f t="shared" si="721"/>
        <v>18.16800000002279</v>
      </c>
      <c r="B9246" s="325">
        <f t="shared" si="724"/>
        <v>7.5700000000094955E-2</v>
      </c>
      <c r="C9246" s="167">
        <f t="shared" si="720"/>
        <v>286.37399999998291</v>
      </c>
      <c r="D9246" s="167">
        <f>IF('Lineær programmering opg 4'!$M$4=0,"-",(-A9246+'Lineær programmering opg 4'!$M$4)/'Lineær programmering opg 4'!$K$4*-1)</f>
        <v>443.6639999999544</v>
      </c>
      <c r="E9246" s="167">
        <f>IF('Lineær programmering opg 4'!$M$5=0,"-",(-A9246+'Lineær programmering opg 4'!$M$5)/'Lineær programmering opg 4'!$K$5*-1)</f>
        <v>286.37399999998291</v>
      </c>
      <c r="F9246" s="167" t="str">
        <f>IF('Lineær programmering opg 4'!$E$6=0,"-",(-A9246+'Lineær programmering opg 4'!$M$6)/'Lineær programmering opg 4'!$K$6*-1)</f>
        <v>-</v>
      </c>
      <c r="G9246" s="167" t="str">
        <f>IF('Lineær programmering opg 4'!$D$7=0,"-",((-A9246+'Lineær programmering opg 4'!$M$7)/'Lineær programmering opg 4'!$K$7)*-1)</f>
        <v>-</v>
      </c>
      <c r="H9246" s="167" t="str">
        <f>IF('Lineær programmering opg 4'!$C$8=0,"-",((-A9246+'Lineær programmering opg 4'!$M$8)/'Lineær programmering opg 4'!$K$8)*-1)</f>
        <v>-</v>
      </c>
      <c r="I9246" s="167" t="str">
        <f>IF('Lineær programmering opg 4'!$D$8=0,"-",'Lineær programmering opg 4'!$G$8)</f>
        <v>-</v>
      </c>
      <c r="J9246" s="295">
        <f>A9246*'Lineær programmering opg 4'!$C$11+Datatabel!C9246*'Lineær programmering opg 4'!$D$11</f>
        <v>44772.899999999718</v>
      </c>
      <c r="K9246" s="9">
        <f t="shared" si="722"/>
        <v>0</v>
      </c>
      <c r="L9246" s="9">
        <f t="shared" si="723"/>
        <v>0</v>
      </c>
    </row>
    <row r="9247" spans="1:12" ht="15" x14ac:dyDescent="0.25">
      <c r="A9247" s="167">
        <f t="shared" si="721"/>
        <v>18.144000000022789</v>
      </c>
      <c r="B9247" s="325">
        <f t="shared" si="724"/>
        <v>7.5600000000094952E-2</v>
      </c>
      <c r="C9247" s="167">
        <f t="shared" si="720"/>
        <v>286.39199999998294</v>
      </c>
      <c r="D9247" s="167">
        <f>IF('Lineær programmering opg 4'!$M$4=0,"-",(-A9247+'Lineær programmering opg 4'!$M$4)/'Lineær programmering opg 4'!$K$4*-1)</f>
        <v>443.7119999999544</v>
      </c>
      <c r="E9247" s="167">
        <f>IF('Lineær programmering opg 4'!$M$5=0,"-",(-A9247+'Lineær programmering opg 4'!$M$5)/'Lineær programmering opg 4'!$K$5*-1)</f>
        <v>286.39199999998294</v>
      </c>
      <c r="F9247" s="167" t="str">
        <f>IF('Lineær programmering opg 4'!$E$6=0,"-",(-A9247+'Lineær programmering opg 4'!$M$6)/'Lineær programmering opg 4'!$K$6*-1)</f>
        <v>-</v>
      </c>
      <c r="G9247" s="167" t="str">
        <f>IF('Lineær programmering opg 4'!$D$7=0,"-",((-A9247+'Lineær programmering opg 4'!$M$7)/'Lineær programmering opg 4'!$K$7)*-1)</f>
        <v>-</v>
      </c>
      <c r="H9247" s="167" t="str">
        <f>IF('Lineær programmering opg 4'!$C$8=0,"-",((-A9247+'Lineær programmering opg 4'!$M$8)/'Lineær programmering opg 4'!$K$8)*-1)</f>
        <v>-</v>
      </c>
      <c r="I9247" s="167" t="str">
        <f>IF('Lineær programmering opg 4'!$D$8=0,"-",'Lineær programmering opg 4'!$G$8)</f>
        <v>-</v>
      </c>
      <c r="J9247" s="295">
        <f>A9247*'Lineær programmering opg 4'!$C$11+Datatabel!C9247*'Lineær programmering opg 4'!$D$11</f>
        <v>44773.199999999721</v>
      </c>
      <c r="K9247" s="9">
        <f t="shared" si="722"/>
        <v>0</v>
      </c>
      <c r="L9247" s="9">
        <f t="shared" si="723"/>
        <v>0</v>
      </c>
    </row>
    <row r="9248" spans="1:12" ht="15" x14ac:dyDescent="0.25">
      <c r="A9248" s="167">
        <f t="shared" si="721"/>
        <v>18.120000000022788</v>
      </c>
      <c r="B9248" s="325">
        <f t="shared" si="724"/>
        <v>7.5500000000094949E-2</v>
      </c>
      <c r="C9248" s="167">
        <f t="shared" si="720"/>
        <v>286.40999999998292</v>
      </c>
      <c r="D9248" s="167">
        <f>IF('Lineær programmering opg 4'!$M$4=0,"-",(-A9248+'Lineær programmering opg 4'!$M$4)/'Lineær programmering opg 4'!$K$4*-1)</f>
        <v>443.7599999999544</v>
      </c>
      <c r="E9248" s="167">
        <f>IF('Lineær programmering opg 4'!$M$5=0,"-",(-A9248+'Lineær programmering opg 4'!$M$5)/'Lineær programmering opg 4'!$K$5*-1)</f>
        <v>286.40999999998292</v>
      </c>
      <c r="F9248" s="167" t="str">
        <f>IF('Lineær programmering opg 4'!$E$6=0,"-",(-A9248+'Lineær programmering opg 4'!$M$6)/'Lineær programmering opg 4'!$K$6*-1)</f>
        <v>-</v>
      </c>
      <c r="G9248" s="167" t="str">
        <f>IF('Lineær programmering opg 4'!$D$7=0,"-",((-A9248+'Lineær programmering opg 4'!$M$7)/'Lineær programmering opg 4'!$K$7)*-1)</f>
        <v>-</v>
      </c>
      <c r="H9248" s="167" t="str">
        <f>IF('Lineær programmering opg 4'!$C$8=0,"-",((-A9248+'Lineær programmering opg 4'!$M$8)/'Lineær programmering opg 4'!$K$8)*-1)</f>
        <v>-</v>
      </c>
      <c r="I9248" s="167" t="str">
        <f>IF('Lineær programmering opg 4'!$D$8=0,"-",'Lineær programmering opg 4'!$G$8)</f>
        <v>-</v>
      </c>
      <c r="J9248" s="295">
        <f>A9248*'Lineær programmering opg 4'!$C$11+Datatabel!C9248*'Lineær programmering opg 4'!$D$11</f>
        <v>44773.499999999716</v>
      </c>
      <c r="K9248" s="9">
        <f t="shared" si="722"/>
        <v>0</v>
      </c>
      <c r="L9248" s="9">
        <f t="shared" si="723"/>
        <v>0</v>
      </c>
    </row>
    <row r="9249" spans="1:12" ht="15" x14ac:dyDescent="0.25">
      <c r="A9249" s="167">
        <f t="shared" si="721"/>
        <v>18.096000000022787</v>
      </c>
      <c r="B9249" s="325">
        <f t="shared" si="724"/>
        <v>7.5400000000094947E-2</v>
      </c>
      <c r="C9249" s="167">
        <f t="shared" si="720"/>
        <v>286.42799999998294</v>
      </c>
      <c r="D9249" s="167">
        <f>IF('Lineær programmering opg 4'!$M$4=0,"-",(-A9249+'Lineær programmering opg 4'!$M$4)/'Lineær programmering opg 4'!$K$4*-1)</f>
        <v>443.8079999999544</v>
      </c>
      <c r="E9249" s="167">
        <f>IF('Lineær programmering opg 4'!$M$5=0,"-",(-A9249+'Lineær programmering opg 4'!$M$5)/'Lineær programmering opg 4'!$K$5*-1)</f>
        <v>286.42799999998294</v>
      </c>
      <c r="F9249" s="167" t="str">
        <f>IF('Lineær programmering opg 4'!$E$6=0,"-",(-A9249+'Lineær programmering opg 4'!$M$6)/'Lineær programmering opg 4'!$K$6*-1)</f>
        <v>-</v>
      </c>
      <c r="G9249" s="167" t="str">
        <f>IF('Lineær programmering opg 4'!$D$7=0,"-",((-A9249+'Lineær programmering opg 4'!$M$7)/'Lineær programmering opg 4'!$K$7)*-1)</f>
        <v>-</v>
      </c>
      <c r="H9249" s="167" t="str">
        <f>IF('Lineær programmering opg 4'!$C$8=0,"-",((-A9249+'Lineær programmering opg 4'!$M$8)/'Lineær programmering opg 4'!$K$8)*-1)</f>
        <v>-</v>
      </c>
      <c r="I9249" s="167" t="str">
        <f>IF('Lineær programmering opg 4'!$D$8=0,"-",'Lineær programmering opg 4'!$G$8)</f>
        <v>-</v>
      </c>
      <c r="J9249" s="295">
        <f>A9249*'Lineær programmering opg 4'!$C$11+Datatabel!C9249*'Lineær programmering opg 4'!$D$11</f>
        <v>44773.799999999719</v>
      </c>
      <c r="K9249" s="9">
        <f t="shared" si="722"/>
        <v>0</v>
      </c>
      <c r="L9249" s="9">
        <f t="shared" si="723"/>
        <v>0</v>
      </c>
    </row>
    <row r="9250" spans="1:12" ht="15" x14ac:dyDescent="0.25">
      <c r="A9250" s="167">
        <f t="shared" si="721"/>
        <v>18.072000000022786</v>
      </c>
      <c r="B9250" s="325">
        <f t="shared" si="724"/>
        <v>7.5300000000094944E-2</v>
      </c>
      <c r="C9250" s="167">
        <f t="shared" si="720"/>
        <v>286.44599999998292</v>
      </c>
      <c r="D9250" s="167">
        <f>IF('Lineær programmering opg 4'!$M$4=0,"-",(-A9250+'Lineær programmering opg 4'!$M$4)/'Lineær programmering opg 4'!$K$4*-1)</f>
        <v>443.85599999995441</v>
      </c>
      <c r="E9250" s="167">
        <f>IF('Lineær programmering opg 4'!$M$5=0,"-",(-A9250+'Lineær programmering opg 4'!$M$5)/'Lineær programmering opg 4'!$K$5*-1)</f>
        <v>286.44599999998292</v>
      </c>
      <c r="F9250" s="167" t="str">
        <f>IF('Lineær programmering opg 4'!$E$6=0,"-",(-A9250+'Lineær programmering opg 4'!$M$6)/'Lineær programmering opg 4'!$K$6*-1)</f>
        <v>-</v>
      </c>
      <c r="G9250" s="167" t="str">
        <f>IF('Lineær programmering opg 4'!$D$7=0,"-",((-A9250+'Lineær programmering opg 4'!$M$7)/'Lineær programmering opg 4'!$K$7)*-1)</f>
        <v>-</v>
      </c>
      <c r="H9250" s="167" t="str">
        <f>IF('Lineær programmering opg 4'!$C$8=0,"-",((-A9250+'Lineær programmering opg 4'!$M$8)/'Lineær programmering opg 4'!$K$8)*-1)</f>
        <v>-</v>
      </c>
      <c r="I9250" s="167" t="str">
        <f>IF('Lineær programmering opg 4'!$D$8=0,"-",'Lineær programmering opg 4'!$G$8)</f>
        <v>-</v>
      </c>
      <c r="J9250" s="295">
        <f>A9250*'Lineær programmering opg 4'!$C$11+Datatabel!C9250*'Lineær programmering opg 4'!$D$11</f>
        <v>44774.099999999722</v>
      </c>
      <c r="K9250" s="9">
        <f t="shared" si="722"/>
        <v>0</v>
      </c>
      <c r="L9250" s="9">
        <f t="shared" si="723"/>
        <v>0</v>
      </c>
    </row>
    <row r="9251" spans="1:12" ht="15" x14ac:dyDescent="0.25">
      <c r="A9251" s="167">
        <f t="shared" si="721"/>
        <v>18.048000000022785</v>
      </c>
      <c r="B9251" s="325">
        <f t="shared" si="724"/>
        <v>7.5200000000094941E-2</v>
      </c>
      <c r="C9251" s="167">
        <f t="shared" si="720"/>
        <v>286.46399999998295</v>
      </c>
      <c r="D9251" s="167">
        <f>IF('Lineær programmering opg 4'!$M$4=0,"-",(-A9251+'Lineær programmering opg 4'!$M$4)/'Lineær programmering opg 4'!$K$4*-1)</f>
        <v>443.90399999995441</v>
      </c>
      <c r="E9251" s="167">
        <f>IF('Lineær programmering opg 4'!$M$5=0,"-",(-A9251+'Lineær programmering opg 4'!$M$5)/'Lineær programmering opg 4'!$K$5*-1)</f>
        <v>286.46399999998295</v>
      </c>
      <c r="F9251" s="167" t="str">
        <f>IF('Lineær programmering opg 4'!$E$6=0,"-",(-A9251+'Lineær programmering opg 4'!$M$6)/'Lineær programmering opg 4'!$K$6*-1)</f>
        <v>-</v>
      </c>
      <c r="G9251" s="167" t="str">
        <f>IF('Lineær programmering opg 4'!$D$7=0,"-",((-A9251+'Lineær programmering opg 4'!$M$7)/'Lineær programmering opg 4'!$K$7)*-1)</f>
        <v>-</v>
      </c>
      <c r="H9251" s="167" t="str">
        <f>IF('Lineær programmering opg 4'!$C$8=0,"-",((-A9251+'Lineær programmering opg 4'!$M$8)/'Lineær programmering opg 4'!$K$8)*-1)</f>
        <v>-</v>
      </c>
      <c r="I9251" s="167" t="str">
        <f>IF('Lineær programmering opg 4'!$D$8=0,"-",'Lineær programmering opg 4'!$G$8)</f>
        <v>-</v>
      </c>
      <c r="J9251" s="295">
        <f>A9251*'Lineær programmering opg 4'!$C$11+Datatabel!C9251*'Lineær programmering opg 4'!$D$11</f>
        <v>44774.399999999725</v>
      </c>
      <c r="K9251" s="9">
        <f t="shared" si="722"/>
        <v>0</v>
      </c>
      <c r="L9251" s="9">
        <f t="shared" si="723"/>
        <v>0</v>
      </c>
    </row>
    <row r="9252" spans="1:12" ht="15" x14ac:dyDescent="0.25">
      <c r="A9252" s="167">
        <f t="shared" si="721"/>
        <v>18.024000000022784</v>
      </c>
      <c r="B9252" s="325">
        <f t="shared" si="724"/>
        <v>7.5100000000094938E-2</v>
      </c>
      <c r="C9252" s="167">
        <f t="shared" si="720"/>
        <v>286.48199999998292</v>
      </c>
      <c r="D9252" s="167">
        <f>IF('Lineær programmering opg 4'!$M$4=0,"-",(-A9252+'Lineær programmering opg 4'!$M$4)/'Lineær programmering opg 4'!$K$4*-1)</f>
        <v>443.95199999995441</v>
      </c>
      <c r="E9252" s="167">
        <f>IF('Lineær programmering opg 4'!$M$5=0,"-",(-A9252+'Lineær programmering opg 4'!$M$5)/'Lineær programmering opg 4'!$K$5*-1)</f>
        <v>286.48199999998292</v>
      </c>
      <c r="F9252" s="167" t="str">
        <f>IF('Lineær programmering opg 4'!$E$6=0,"-",(-A9252+'Lineær programmering opg 4'!$M$6)/'Lineær programmering opg 4'!$K$6*-1)</f>
        <v>-</v>
      </c>
      <c r="G9252" s="167" t="str">
        <f>IF('Lineær programmering opg 4'!$D$7=0,"-",((-A9252+'Lineær programmering opg 4'!$M$7)/'Lineær programmering opg 4'!$K$7)*-1)</f>
        <v>-</v>
      </c>
      <c r="H9252" s="167" t="str">
        <f>IF('Lineær programmering opg 4'!$C$8=0,"-",((-A9252+'Lineær programmering opg 4'!$M$8)/'Lineær programmering opg 4'!$K$8)*-1)</f>
        <v>-</v>
      </c>
      <c r="I9252" s="167" t="str">
        <f>IF('Lineær programmering opg 4'!$D$8=0,"-",'Lineær programmering opg 4'!$G$8)</f>
        <v>-</v>
      </c>
      <c r="J9252" s="295">
        <f>A9252*'Lineær programmering opg 4'!$C$11+Datatabel!C9252*'Lineær programmering opg 4'!$D$11</f>
        <v>44774.699999999713</v>
      </c>
      <c r="K9252" s="9">
        <f t="shared" si="722"/>
        <v>0</v>
      </c>
      <c r="L9252" s="9">
        <f t="shared" si="723"/>
        <v>0</v>
      </c>
    </row>
    <row r="9253" spans="1:12" ht="15" x14ac:dyDescent="0.25">
      <c r="A9253" s="167">
        <f t="shared" si="721"/>
        <v>18.000000000022784</v>
      </c>
      <c r="B9253" s="325">
        <f t="shared" si="724"/>
        <v>7.5000000000094935E-2</v>
      </c>
      <c r="C9253" s="167">
        <f t="shared" si="720"/>
        <v>286.49999999998295</v>
      </c>
      <c r="D9253" s="167">
        <f>IF('Lineær programmering opg 4'!$M$4=0,"-",(-A9253+'Lineær programmering opg 4'!$M$4)/'Lineær programmering opg 4'!$K$4*-1)</f>
        <v>443.99999999995441</v>
      </c>
      <c r="E9253" s="167">
        <f>IF('Lineær programmering opg 4'!$M$5=0,"-",(-A9253+'Lineær programmering opg 4'!$M$5)/'Lineær programmering opg 4'!$K$5*-1)</f>
        <v>286.49999999998295</v>
      </c>
      <c r="F9253" s="167" t="str">
        <f>IF('Lineær programmering opg 4'!$E$6=0,"-",(-A9253+'Lineær programmering opg 4'!$M$6)/'Lineær programmering opg 4'!$K$6*-1)</f>
        <v>-</v>
      </c>
      <c r="G9253" s="167" t="str">
        <f>IF('Lineær programmering opg 4'!$D$7=0,"-",((-A9253+'Lineær programmering opg 4'!$M$7)/'Lineær programmering opg 4'!$K$7)*-1)</f>
        <v>-</v>
      </c>
      <c r="H9253" s="167" t="str">
        <f>IF('Lineær programmering opg 4'!$C$8=0,"-",((-A9253+'Lineær programmering opg 4'!$M$8)/'Lineær programmering opg 4'!$K$8)*-1)</f>
        <v>-</v>
      </c>
      <c r="I9253" s="167" t="str">
        <f>IF('Lineær programmering opg 4'!$D$8=0,"-",'Lineær programmering opg 4'!$G$8)</f>
        <v>-</v>
      </c>
      <c r="J9253" s="295">
        <f>A9253*'Lineær programmering opg 4'!$C$11+Datatabel!C9253*'Lineær programmering opg 4'!$D$11</f>
        <v>44774.999999999716</v>
      </c>
      <c r="K9253" s="9">
        <f t="shared" si="722"/>
        <v>0</v>
      </c>
      <c r="L9253" s="9">
        <f t="shared" si="723"/>
        <v>0</v>
      </c>
    </row>
    <row r="9254" spans="1:12" ht="15" x14ac:dyDescent="0.25">
      <c r="A9254" s="167">
        <f t="shared" si="721"/>
        <v>17.976000000022783</v>
      </c>
      <c r="B9254" s="325">
        <f t="shared" si="724"/>
        <v>7.4900000000094932E-2</v>
      </c>
      <c r="C9254" s="167">
        <f t="shared" si="720"/>
        <v>286.51799999998292</v>
      </c>
      <c r="D9254" s="167">
        <f>IF('Lineær programmering opg 4'!$M$4=0,"-",(-A9254+'Lineær programmering opg 4'!$M$4)/'Lineær programmering opg 4'!$K$4*-1)</f>
        <v>444.04799999995441</v>
      </c>
      <c r="E9254" s="167">
        <f>IF('Lineær programmering opg 4'!$M$5=0,"-",(-A9254+'Lineær programmering opg 4'!$M$5)/'Lineær programmering opg 4'!$K$5*-1)</f>
        <v>286.51799999998292</v>
      </c>
      <c r="F9254" s="167" t="str">
        <f>IF('Lineær programmering opg 4'!$E$6=0,"-",(-A9254+'Lineær programmering opg 4'!$M$6)/'Lineær programmering opg 4'!$K$6*-1)</f>
        <v>-</v>
      </c>
      <c r="G9254" s="167" t="str">
        <f>IF('Lineær programmering opg 4'!$D$7=0,"-",((-A9254+'Lineær programmering opg 4'!$M$7)/'Lineær programmering opg 4'!$K$7)*-1)</f>
        <v>-</v>
      </c>
      <c r="H9254" s="167" t="str">
        <f>IF('Lineær programmering opg 4'!$C$8=0,"-",((-A9254+'Lineær programmering opg 4'!$M$8)/'Lineær programmering opg 4'!$K$8)*-1)</f>
        <v>-</v>
      </c>
      <c r="I9254" s="167" t="str">
        <f>IF('Lineær programmering opg 4'!$D$8=0,"-",'Lineær programmering opg 4'!$G$8)</f>
        <v>-</v>
      </c>
      <c r="J9254" s="295">
        <f>A9254*'Lineær programmering opg 4'!$C$11+Datatabel!C9254*'Lineær programmering opg 4'!$D$11</f>
        <v>44775.299999999712</v>
      </c>
      <c r="K9254" s="9">
        <f t="shared" si="722"/>
        <v>0</v>
      </c>
      <c r="L9254" s="9">
        <f t="shared" si="723"/>
        <v>0</v>
      </c>
    </row>
    <row r="9255" spans="1:12" ht="15" x14ac:dyDescent="0.25">
      <c r="A9255" s="167">
        <f t="shared" si="721"/>
        <v>17.952000000022782</v>
      </c>
      <c r="B9255" s="325">
        <f t="shared" si="724"/>
        <v>7.4800000000094929E-2</v>
      </c>
      <c r="C9255" s="167">
        <f t="shared" si="720"/>
        <v>286.53599999998295</v>
      </c>
      <c r="D9255" s="167">
        <f>IF('Lineær programmering opg 4'!$M$4=0,"-",(-A9255+'Lineær programmering opg 4'!$M$4)/'Lineær programmering opg 4'!$K$4*-1)</f>
        <v>444.09599999995442</v>
      </c>
      <c r="E9255" s="167">
        <f>IF('Lineær programmering opg 4'!$M$5=0,"-",(-A9255+'Lineær programmering opg 4'!$M$5)/'Lineær programmering opg 4'!$K$5*-1)</f>
        <v>286.53599999998295</v>
      </c>
      <c r="F9255" s="167" t="str">
        <f>IF('Lineær programmering opg 4'!$E$6=0,"-",(-A9255+'Lineær programmering opg 4'!$M$6)/'Lineær programmering opg 4'!$K$6*-1)</f>
        <v>-</v>
      </c>
      <c r="G9255" s="167" t="str">
        <f>IF('Lineær programmering opg 4'!$D$7=0,"-",((-A9255+'Lineær programmering opg 4'!$M$7)/'Lineær programmering opg 4'!$K$7)*-1)</f>
        <v>-</v>
      </c>
      <c r="H9255" s="167" t="str">
        <f>IF('Lineær programmering opg 4'!$C$8=0,"-",((-A9255+'Lineær programmering opg 4'!$M$8)/'Lineær programmering opg 4'!$K$8)*-1)</f>
        <v>-</v>
      </c>
      <c r="I9255" s="167" t="str">
        <f>IF('Lineær programmering opg 4'!$D$8=0,"-",'Lineær programmering opg 4'!$G$8)</f>
        <v>-</v>
      </c>
      <c r="J9255" s="295">
        <f>A9255*'Lineær programmering opg 4'!$C$11+Datatabel!C9255*'Lineær programmering opg 4'!$D$11</f>
        <v>44775.599999999715</v>
      </c>
      <c r="K9255" s="9">
        <f t="shared" si="722"/>
        <v>0</v>
      </c>
      <c r="L9255" s="9">
        <f t="shared" si="723"/>
        <v>0</v>
      </c>
    </row>
    <row r="9256" spans="1:12" ht="15" x14ac:dyDescent="0.25">
      <c r="A9256" s="167">
        <f t="shared" si="721"/>
        <v>17.928000000022781</v>
      </c>
      <c r="B9256" s="325">
        <f t="shared" si="724"/>
        <v>7.4700000000094927E-2</v>
      </c>
      <c r="C9256" s="167">
        <f t="shared" si="720"/>
        <v>286.55399999998292</v>
      </c>
      <c r="D9256" s="167">
        <f>IF('Lineær programmering opg 4'!$M$4=0,"-",(-A9256+'Lineær programmering opg 4'!$M$4)/'Lineær programmering opg 4'!$K$4*-1)</f>
        <v>444.14399999995442</v>
      </c>
      <c r="E9256" s="167">
        <f>IF('Lineær programmering opg 4'!$M$5=0,"-",(-A9256+'Lineær programmering opg 4'!$M$5)/'Lineær programmering opg 4'!$K$5*-1)</f>
        <v>286.55399999998292</v>
      </c>
      <c r="F9256" s="167" t="str">
        <f>IF('Lineær programmering opg 4'!$E$6=0,"-",(-A9256+'Lineær programmering opg 4'!$M$6)/'Lineær programmering opg 4'!$K$6*-1)</f>
        <v>-</v>
      </c>
      <c r="G9256" s="167" t="str">
        <f>IF('Lineær programmering opg 4'!$D$7=0,"-",((-A9256+'Lineær programmering opg 4'!$M$7)/'Lineær programmering opg 4'!$K$7)*-1)</f>
        <v>-</v>
      </c>
      <c r="H9256" s="167" t="str">
        <f>IF('Lineær programmering opg 4'!$C$8=0,"-",((-A9256+'Lineær programmering opg 4'!$M$8)/'Lineær programmering opg 4'!$K$8)*-1)</f>
        <v>-</v>
      </c>
      <c r="I9256" s="167" t="str">
        <f>IF('Lineær programmering opg 4'!$D$8=0,"-",'Lineær programmering opg 4'!$G$8)</f>
        <v>-</v>
      </c>
      <c r="J9256" s="295">
        <f>A9256*'Lineær programmering opg 4'!$C$11+Datatabel!C9256*'Lineær programmering opg 4'!$D$11</f>
        <v>44775.899999999718</v>
      </c>
      <c r="K9256" s="9">
        <f t="shared" si="722"/>
        <v>0</v>
      </c>
      <c r="L9256" s="9">
        <f t="shared" si="723"/>
        <v>0</v>
      </c>
    </row>
    <row r="9257" spans="1:12" ht="15" x14ac:dyDescent="0.25">
      <c r="A9257" s="167">
        <f t="shared" si="721"/>
        <v>17.904000000022783</v>
      </c>
      <c r="B9257" s="325">
        <f t="shared" si="724"/>
        <v>7.4600000000094924E-2</v>
      </c>
      <c r="C9257" s="167">
        <f t="shared" si="720"/>
        <v>286.57199999998295</v>
      </c>
      <c r="D9257" s="167">
        <f>IF('Lineær programmering opg 4'!$M$4=0,"-",(-A9257+'Lineær programmering opg 4'!$M$4)/'Lineær programmering opg 4'!$K$4*-1)</f>
        <v>444.19199999995442</v>
      </c>
      <c r="E9257" s="167">
        <f>IF('Lineær programmering opg 4'!$M$5=0,"-",(-A9257+'Lineær programmering opg 4'!$M$5)/'Lineær programmering opg 4'!$K$5*-1)</f>
        <v>286.57199999998295</v>
      </c>
      <c r="F9257" s="167" t="str">
        <f>IF('Lineær programmering opg 4'!$E$6=0,"-",(-A9257+'Lineær programmering opg 4'!$M$6)/'Lineær programmering opg 4'!$K$6*-1)</f>
        <v>-</v>
      </c>
      <c r="G9257" s="167" t="str">
        <f>IF('Lineær programmering opg 4'!$D$7=0,"-",((-A9257+'Lineær programmering opg 4'!$M$7)/'Lineær programmering opg 4'!$K$7)*-1)</f>
        <v>-</v>
      </c>
      <c r="H9257" s="167" t="str">
        <f>IF('Lineær programmering opg 4'!$C$8=0,"-",((-A9257+'Lineær programmering opg 4'!$M$8)/'Lineær programmering opg 4'!$K$8)*-1)</f>
        <v>-</v>
      </c>
      <c r="I9257" s="167" t="str">
        <f>IF('Lineær programmering opg 4'!$D$8=0,"-",'Lineær programmering opg 4'!$G$8)</f>
        <v>-</v>
      </c>
      <c r="J9257" s="295">
        <f>A9257*'Lineær programmering opg 4'!$C$11+Datatabel!C9257*'Lineær programmering opg 4'!$D$11</f>
        <v>44776.199999999721</v>
      </c>
      <c r="K9257" s="9">
        <f t="shared" si="722"/>
        <v>0</v>
      </c>
      <c r="L9257" s="9">
        <f t="shared" si="723"/>
        <v>0</v>
      </c>
    </row>
    <row r="9258" spans="1:12" ht="15" x14ac:dyDescent="0.25">
      <c r="A9258" s="167">
        <f t="shared" si="721"/>
        <v>17.880000000022783</v>
      </c>
      <c r="B9258" s="325">
        <f t="shared" si="724"/>
        <v>7.4500000000094921E-2</v>
      </c>
      <c r="C9258" s="167">
        <f t="shared" si="720"/>
        <v>286.58999999998292</v>
      </c>
      <c r="D9258" s="167">
        <f>IF('Lineær programmering opg 4'!$M$4=0,"-",(-A9258+'Lineær programmering opg 4'!$M$4)/'Lineær programmering opg 4'!$K$4*-1)</f>
        <v>444.23999999995442</v>
      </c>
      <c r="E9258" s="167">
        <f>IF('Lineær programmering opg 4'!$M$5=0,"-",(-A9258+'Lineær programmering opg 4'!$M$5)/'Lineær programmering opg 4'!$K$5*-1)</f>
        <v>286.58999999998292</v>
      </c>
      <c r="F9258" s="167" t="str">
        <f>IF('Lineær programmering opg 4'!$E$6=0,"-",(-A9258+'Lineær programmering opg 4'!$M$6)/'Lineær programmering opg 4'!$K$6*-1)</f>
        <v>-</v>
      </c>
      <c r="G9258" s="167" t="str">
        <f>IF('Lineær programmering opg 4'!$D$7=0,"-",((-A9258+'Lineær programmering opg 4'!$M$7)/'Lineær programmering opg 4'!$K$7)*-1)</f>
        <v>-</v>
      </c>
      <c r="H9258" s="167" t="str">
        <f>IF('Lineær programmering opg 4'!$C$8=0,"-",((-A9258+'Lineær programmering opg 4'!$M$8)/'Lineær programmering opg 4'!$K$8)*-1)</f>
        <v>-</v>
      </c>
      <c r="I9258" s="167" t="str">
        <f>IF('Lineær programmering opg 4'!$D$8=0,"-",'Lineær programmering opg 4'!$G$8)</f>
        <v>-</v>
      </c>
      <c r="J9258" s="295">
        <f>A9258*'Lineær programmering opg 4'!$C$11+Datatabel!C9258*'Lineær programmering opg 4'!$D$11</f>
        <v>44776.499999999716</v>
      </c>
      <c r="K9258" s="9">
        <f t="shared" si="722"/>
        <v>0</v>
      </c>
      <c r="L9258" s="9">
        <f t="shared" si="723"/>
        <v>0</v>
      </c>
    </row>
    <row r="9259" spans="1:12" ht="15" x14ac:dyDescent="0.25">
      <c r="A9259" s="167">
        <f t="shared" si="721"/>
        <v>17.856000000022782</v>
      </c>
      <c r="B9259" s="325">
        <f t="shared" si="724"/>
        <v>7.4400000000094918E-2</v>
      </c>
      <c r="C9259" s="167">
        <f t="shared" si="720"/>
        <v>286.60799999998295</v>
      </c>
      <c r="D9259" s="167">
        <f>IF('Lineær programmering opg 4'!$M$4=0,"-",(-A9259+'Lineær programmering opg 4'!$M$4)/'Lineær programmering opg 4'!$K$4*-1)</f>
        <v>444.28799999995442</v>
      </c>
      <c r="E9259" s="167">
        <f>IF('Lineær programmering opg 4'!$M$5=0,"-",(-A9259+'Lineær programmering opg 4'!$M$5)/'Lineær programmering opg 4'!$K$5*-1)</f>
        <v>286.60799999998295</v>
      </c>
      <c r="F9259" s="167" t="str">
        <f>IF('Lineær programmering opg 4'!$E$6=0,"-",(-A9259+'Lineær programmering opg 4'!$M$6)/'Lineær programmering opg 4'!$K$6*-1)</f>
        <v>-</v>
      </c>
      <c r="G9259" s="167" t="str">
        <f>IF('Lineær programmering opg 4'!$D$7=0,"-",((-A9259+'Lineær programmering opg 4'!$M$7)/'Lineær programmering opg 4'!$K$7)*-1)</f>
        <v>-</v>
      </c>
      <c r="H9259" s="167" t="str">
        <f>IF('Lineær programmering opg 4'!$C$8=0,"-",((-A9259+'Lineær programmering opg 4'!$M$8)/'Lineær programmering opg 4'!$K$8)*-1)</f>
        <v>-</v>
      </c>
      <c r="I9259" s="167" t="str">
        <f>IF('Lineær programmering opg 4'!$D$8=0,"-",'Lineær programmering opg 4'!$G$8)</f>
        <v>-</v>
      </c>
      <c r="J9259" s="295">
        <f>A9259*'Lineær programmering opg 4'!$C$11+Datatabel!C9259*'Lineær programmering opg 4'!$D$11</f>
        <v>44776.799999999719</v>
      </c>
      <c r="K9259" s="9">
        <f t="shared" si="722"/>
        <v>0</v>
      </c>
      <c r="L9259" s="9">
        <f t="shared" si="723"/>
        <v>0</v>
      </c>
    </row>
    <row r="9260" spans="1:12" ht="15" x14ac:dyDescent="0.25">
      <c r="A9260" s="167">
        <f t="shared" si="721"/>
        <v>17.832000000022781</v>
      </c>
      <c r="B9260" s="325">
        <f t="shared" si="724"/>
        <v>7.4300000000094915E-2</v>
      </c>
      <c r="C9260" s="167">
        <f t="shared" si="720"/>
        <v>286.62599999998292</v>
      </c>
      <c r="D9260" s="167">
        <f>IF('Lineær programmering opg 4'!$M$4=0,"-",(-A9260+'Lineær programmering opg 4'!$M$4)/'Lineær programmering opg 4'!$K$4*-1)</f>
        <v>444.33599999995442</v>
      </c>
      <c r="E9260" s="167">
        <f>IF('Lineær programmering opg 4'!$M$5=0,"-",(-A9260+'Lineær programmering opg 4'!$M$5)/'Lineær programmering opg 4'!$K$5*-1)</f>
        <v>286.62599999998292</v>
      </c>
      <c r="F9260" s="167" t="str">
        <f>IF('Lineær programmering opg 4'!$E$6=0,"-",(-A9260+'Lineær programmering opg 4'!$M$6)/'Lineær programmering opg 4'!$K$6*-1)</f>
        <v>-</v>
      </c>
      <c r="G9260" s="167" t="str">
        <f>IF('Lineær programmering opg 4'!$D$7=0,"-",((-A9260+'Lineær programmering opg 4'!$M$7)/'Lineær programmering opg 4'!$K$7)*-1)</f>
        <v>-</v>
      </c>
      <c r="H9260" s="167" t="str">
        <f>IF('Lineær programmering opg 4'!$C$8=0,"-",((-A9260+'Lineær programmering opg 4'!$M$8)/'Lineær programmering opg 4'!$K$8)*-1)</f>
        <v>-</v>
      </c>
      <c r="I9260" s="167" t="str">
        <f>IF('Lineær programmering opg 4'!$D$8=0,"-",'Lineær programmering opg 4'!$G$8)</f>
        <v>-</v>
      </c>
      <c r="J9260" s="295">
        <f>A9260*'Lineær programmering opg 4'!$C$11+Datatabel!C9260*'Lineær programmering opg 4'!$D$11</f>
        <v>44777.099999999715</v>
      </c>
      <c r="K9260" s="9">
        <f t="shared" si="722"/>
        <v>0</v>
      </c>
      <c r="L9260" s="9">
        <f t="shared" si="723"/>
        <v>0</v>
      </c>
    </row>
    <row r="9261" spans="1:12" ht="15" x14ac:dyDescent="0.25">
      <c r="A9261" s="167">
        <f t="shared" si="721"/>
        <v>17.80800000002278</v>
      </c>
      <c r="B9261" s="325">
        <f t="shared" si="724"/>
        <v>7.4200000000094912E-2</v>
      </c>
      <c r="C9261" s="167">
        <f t="shared" si="720"/>
        <v>286.64399999998295</v>
      </c>
      <c r="D9261" s="167">
        <f>IF('Lineær programmering opg 4'!$M$4=0,"-",(-A9261+'Lineær programmering opg 4'!$M$4)/'Lineær programmering opg 4'!$K$4*-1)</f>
        <v>444.38399999995443</v>
      </c>
      <c r="E9261" s="167">
        <f>IF('Lineær programmering opg 4'!$M$5=0,"-",(-A9261+'Lineær programmering opg 4'!$M$5)/'Lineær programmering opg 4'!$K$5*-1)</f>
        <v>286.64399999998295</v>
      </c>
      <c r="F9261" s="167" t="str">
        <f>IF('Lineær programmering opg 4'!$E$6=0,"-",(-A9261+'Lineær programmering opg 4'!$M$6)/'Lineær programmering opg 4'!$K$6*-1)</f>
        <v>-</v>
      </c>
      <c r="G9261" s="167" t="str">
        <f>IF('Lineær programmering opg 4'!$D$7=0,"-",((-A9261+'Lineær programmering opg 4'!$M$7)/'Lineær programmering opg 4'!$K$7)*-1)</f>
        <v>-</v>
      </c>
      <c r="H9261" s="167" t="str">
        <f>IF('Lineær programmering opg 4'!$C$8=0,"-",((-A9261+'Lineær programmering opg 4'!$M$8)/'Lineær programmering opg 4'!$K$8)*-1)</f>
        <v>-</v>
      </c>
      <c r="I9261" s="167" t="str">
        <f>IF('Lineær programmering opg 4'!$D$8=0,"-",'Lineær programmering opg 4'!$G$8)</f>
        <v>-</v>
      </c>
      <c r="J9261" s="295">
        <f>A9261*'Lineær programmering opg 4'!$C$11+Datatabel!C9261*'Lineær programmering opg 4'!$D$11</f>
        <v>44777.399999999725</v>
      </c>
      <c r="K9261" s="9">
        <f t="shared" si="722"/>
        <v>0</v>
      </c>
      <c r="L9261" s="9">
        <f t="shared" si="723"/>
        <v>0</v>
      </c>
    </row>
    <row r="9262" spans="1:12" ht="15" x14ac:dyDescent="0.25">
      <c r="A9262" s="167">
        <f t="shared" si="721"/>
        <v>17.784000000022779</v>
      </c>
      <c r="B9262" s="325">
        <f t="shared" si="724"/>
        <v>7.4100000000094909E-2</v>
      </c>
      <c r="C9262" s="167">
        <f t="shared" si="720"/>
        <v>286.66199999998292</v>
      </c>
      <c r="D9262" s="167">
        <f>IF('Lineær programmering opg 4'!$M$4=0,"-",(-A9262+'Lineær programmering opg 4'!$M$4)/'Lineær programmering opg 4'!$K$4*-1)</f>
        <v>444.43199999995443</v>
      </c>
      <c r="E9262" s="167">
        <f>IF('Lineær programmering opg 4'!$M$5=0,"-",(-A9262+'Lineær programmering opg 4'!$M$5)/'Lineær programmering opg 4'!$K$5*-1)</f>
        <v>286.66199999998292</v>
      </c>
      <c r="F9262" s="167" t="str">
        <f>IF('Lineær programmering opg 4'!$E$6=0,"-",(-A9262+'Lineær programmering opg 4'!$M$6)/'Lineær programmering opg 4'!$K$6*-1)</f>
        <v>-</v>
      </c>
      <c r="G9262" s="167" t="str">
        <f>IF('Lineær programmering opg 4'!$D$7=0,"-",((-A9262+'Lineær programmering opg 4'!$M$7)/'Lineær programmering opg 4'!$K$7)*-1)</f>
        <v>-</v>
      </c>
      <c r="H9262" s="167" t="str">
        <f>IF('Lineær programmering opg 4'!$C$8=0,"-",((-A9262+'Lineær programmering opg 4'!$M$8)/'Lineær programmering opg 4'!$K$8)*-1)</f>
        <v>-</v>
      </c>
      <c r="I9262" s="167" t="str">
        <f>IF('Lineær programmering opg 4'!$D$8=0,"-",'Lineær programmering opg 4'!$G$8)</f>
        <v>-</v>
      </c>
      <c r="J9262" s="295">
        <f>A9262*'Lineær programmering opg 4'!$C$11+Datatabel!C9262*'Lineær programmering opg 4'!$D$11</f>
        <v>44777.699999999721</v>
      </c>
      <c r="K9262" s="9">
        <f t="shared" si="722"/>
        <v>0</v>
      </c>
      <c r="L9262" s="9">
        <f t="shared" si="723"/>
        <v>0</v>
      </c>
    </row>
    <row r="9263" spans="1:12" ht="15" x14ac:dyDescent="0.25">
      <c r="A9263" s="167">
        <f t="shared" si="721"/>
        <v>17.760000000022778</v>
      </c>
      <c r="B9263" s="325">
        <f t="shared" si="724"/>
        <v>7.4000000000094907E-2</v>
      </c>
      <c r="C9263" s="167">
        <f t="shared" si="720"/>
        <v>286.67999999998295</v>
      </c>
      <c r="D9263" s="167">
        <f>IF('Lineær programmering opg 4'!$M$4=0,"-",(-A9263+'Lineær programmering opg 4'!$M$4)/'Lineær programmering opg 4'!$K$4*-1)</f>
        <v>444.47999999995443</v>
      </c>
      <c r="E9263" s="167">
        <f>IF('Lineær programmering opg 4'!$M$5=0,"-",(-A9263+'Lineær programmering opg 4'!$M$5)/'Lineær programmering opg 4'!$K$5*-1)</f>
        <v>286.67999999998295</v>
      </c>
      <c r="F9263" s="167" t="str">
        <f>IF('Lineær programmering opg 4'!$E$6=0,"-",(-A9263+'Lineær programmering opg 4'!$M$6)/'Lineær programmering opg 4'!$K$6*-1)</f>
        <v>-</v>
      </c>
      <c r="G9263" s="167" t="str">
        <f>IF('Lineær programmering opg 4'!$D$7=0,"-",((-A9263+'Lineær programmering opg 4'!$M$7)/'Lineær programmering opg 4'!$K$7)*-1)</f>
        <v>-</v>
      </c>
      <c r="H9263" s="167" t="str">
        <f>IF('Lineær programmering opg 4'!$C$8=0,"-",((-A9263+'Lineær programmering opg 4'!$M$8)/'Lineær programmering opg 4'!$K$8)*-1)</f>
        <v>-</v>
      </c>
      <c r="I9263" s="167" t="str">
        <f>IF('Lineær programmering opg 4'!$D$8=0,"-",'Lineær programmering opg 4'!$G$8)</f>
        <v>-</v>
      </c>
      <c r="J9263" s="295">
        <f>A9263*'Lineær programmering opg 4'!$C$11+Datatabel!C9263*'Lineær programmering opg 4'!$D$11</f>
        <v>44777.999999999724</v>
      </c>
      <c r="K9263" s="9">
        <f t="shared" si="722"/>
        <v>0</v>
      </c>
      <c r="L9263" s="9">
        <f t="shared" si="723"/>
        <v>0</v>
      </c>
    </row>
    <row r="9264" spans="1:12" ht="15" x14ac:dyDescent="0.25">
      <c r="A9264" s="167">
        <f t="shared" si="721"/>
        <v>17.736000000022777</v>
      </c>
      <c r="B9264" s="325">
        <f t="shared" si="724"/>
        <v>7.3900000000094904E-2</v>
      </c>
      <c r="C9264" s="167">
        <f t="shared" si="720"/>
        <v>286.69799999998293</v>
      </c>
      <c r="D9264" s="167">
        <f>IF('Lineær programmering opg 4'!$M$4=0,"-",(-A9264+'Lineær programmering opg 4'!$M$4)/'Lineær programmering opg 4'!$K$4*-1)</f>
        <v>444.52799999995443</v>
      </c>
      <c r="E9264" s="167">
        <f>IF('Lineær programmering opg 4'!$M$5=0,"-",(-A9264+'Lineær programmering opg 4'!$M$5)/'Lineær programmering opg 4'!$K$5*-1)</f>
        <v>286.69799999998293</v>
      </c>
      <c r="F9264" s="167" t="str">
        <f>IF('Lineær programmering opg 4'!$E$6=0,"-",(-A9264+'Lineær programmering opg 4'!$M$6)/'Lineær programmering opg 4'!$K$6*-1)</f>
        <v>-</v>
      </c>
      <c r="G9264" s="167" t="str">
        <f>IF('Lineær programmering opg 4'!$D$7=0,"-",((-A9264+'Lineær programmering opg 4'!$M$7)/'Lineær programmering opg 4'!$K$7)*-1)</f>
        <v>-</v>
      </c>
      <c r="H9264" s="167" t="str">
        <f>IF('Lineær programmering opg 4'!$C$8=0,"-",((-A9264+'Lineær programmering opg 4'!$M$8)/'Lineær programmering opg 4'!$K$8)*-1)</f>
        <v>-</v>
      </c>
      <c r="I9264" s="167" t="str">
        <f>IF('Lineær programmering opg 4'!$D$8=0,"-",'Lineær programmering opg 4'!$G$8)</f>
        <v>-</v>
      </c>
      <c r="J9264" s="295">
        <f>A9264*'Lineær programmering opg 4'!$C$11+Datatabel!C9264*'Lineær programmering opg 4'!$D$11</f>
        <v>44778.299999999712</v>
      </c>
      <c r="K9264" s="9">
        <f t="shared" si="722"/>
        <v>0</v>
      </c>
      <c r="L9264" s="9">
        <f t="shared" si="723"/>
        <v>0</v>
      </c>
    </row>
    <row r="9265" spans="1:12" ht="15" x14ac:dyDescent="0.25">
      <c r="A9265" s="167">
        <f t="shared" si="721"/>
        <v>17.712000000022776</v>
      </c>
      <c r="B9265" s="325">
        <f t="shared" si="724"/>
        <v>7.3800000000094901E-2</v>
      </c>
      <c r="C9265" s="167">
        <f t="shared" si="720"/>
        <v>286.71599999998296</v>
      </c>
      <c r="D9265" s="167">
        <f>IF('Lineær programmering opg 4'!$M$4=0,"-",(-A9265+'Lineær programmering opg 4'!$M$4)/'Lineær programmering opg 4'!$K$4*-1)</f>
        <v>444.57599999995443</v>
      </c>
      <c r="E9265" s="167">
        <f>IF('Lineær programmering opg 4'!$M$5=0,"-",(-A9265+'Lineær programmering opg 4'!$M$5)/'Lineær programmering opg 4'!$K$5*-1)</f>
        <v>286.71599999998296</v>
      </c>
      <c r="F9265" s="167" t="str">
        <f>IF('Lineær programmering opg 4'!$E$6=0,"-",(-A9265+'Lineær programmering opg 4'!$M$6)/'Lineær programmering opg 4'!$K$6*-1)</f>
        <v>-</v>
      </c>
      <c r="G9265" s="167" t="str">
        <f>IF('Lineær programmering opg 4'!$D$7=0,"-",((-A9265+'Lineær programmering opg 4'!$M$7)/'Lineær programmering opg 4'!$K$7)*-1)</f>
        <v>-</v>
      </c>
      <c r="H9265" s="167" t="str">
        <f>IF('Lineær programmering opg 4'!$C$8=0,"-",((-A9265+'Lineær programmering opg 4'!$M$8)/'Lineær programmering opg 4'!$K$8)*-1)</f>
        <v>-</v>
      </c>
      <c r="I9265" s="167" t="str">
        <f>IF('Lineær programmering opg 4'!$D$8=0,"-",'Lineær programmering opg 4'!$G$8)</f>
        <v>-</v>
      </c>
      <c r="J9265" s="295">
        <f>A9265*'Lineær programmering opg 4'!$C$11+Datatabel!C9265*'Lineær programmering opg 4'!$D$11</f>
        <v>44778.599999999715</v>
      </c>
      <c r="K9265" s="9">
        <f t="shared" si="722"/>
        <v>0</v>
      </c>
      <c r="L9265" s="9">
        <f t="shared" si="723"/>
        <v>0</v>
      </c>
    </row>
    <row r="9266" spans="1:12" ht="15" x14ac:dyDescent="0.25">
      <c r="A9266" s="167">
        <f t="shared" si="721"/>
        <v>17.688000000022775</v>
      </c>
      <c r="B9266" s="325">
        <f t="shared" si="724"/>
        <v>7.3700000000094898E-2</v>
      </c>
      <c r="C9266" s="167">
        <f t="shared" si="720"/>
        <v>286.73399999998293</v>
      </c>
      <c r="D9266" s="167">
        <f>IF('Lineær programmering opg 4'!$M$4=0,"-",(-A9266+'Lineær programmering opg 4'!$M$4)/'Lineær programmering opg 4'!$K$4*-1)</f>
        <v>444.62399999995444</v>
      </c>
      <c r="E9266" s="167">
        <f>IF('Lineær programmering opg 4'!$M$5=0,"-",(-A9266+'Lineær programmering opg 4'!$M$5)/'Lineær programmering opg 4'!$K$5*-1)</f>
        <v>286.73399999998293</v>
      </c>
      <c r="F9266" s="167" t="str">
        <f>IF('Lineær programmering opg 4'!$E$6=0,"-",(-A9266+'Lineær programmering opg 4'!$M$6)/'Lineær programmering opg 4'!$K$6*-1)</f>
        <v>-</v>
      </c>
      <c r="G9266" s="167" t="str">
        <f>IF('Lineær programmering opg 4'!$D$7=0,"-",((-A9266+'Lineær programmering opg 4'!$M$7)/'Lineær programmering opg 4'!$K$7)*-1)</f>
        <v>-</v>
      </c>
      <c r="H9266" s="167" t="str">
        <f>IF('Lineær programmering opg 4'!$C$8=0,"-",((-A9266+'Lineær programmering opg 4'!$M$8)/'Lineær programmering opg 4'!$K$8)*-1)</f>
        <v>-</v>
      </c>
      <c r="I9266" s="167" t="str">
        <f>IF('Lineær programmering opg 4'!$D$8=0,"-",'Lineær programmering opg 4'!$G$8)</f>
        <v>-</v>
      </c>
      <c r="J9266" s="295">
        <f>A9266*'Lineær programmering opg 4'!$C$11+Datatabel!C9266*'Lineær programmering opg 4'!$D$11</f>
        <v>44778.899999999718</v>
      </c>
      <c r="K9266" s="9">
        <f t="shared" si="722"/>
        <v>0</v>
      </c>
      <c r="L9266" s="9">
        <f t="shared" si="723"/>
        <v>0</v>
      </c>
    </row>
    <row r="9267" spans="1:12" ht="15" x14ac:dyDescent="0.25">
      <c r="A9267" s="167">
        <f t="shared" si="721"/>
        <v>17.664000000022774</v>
      </c>
      <c r="B9267" s="325">
        <f t="shared" si="724"/>
        <v>7.3600000000094895E-2</v>
      </c>
      <c r="C9267" s="167">
        <f t="shared" si="720"/>
        <v>286.75199999998296</v>
      </c>
      <c r="D9267" s="167">
        <f>IF('Lineær programmering opg 4'!$M$4=0,"-",(-A9267+'Lineær programmering opg 4'!$M$4)/'Lineær programmering opg 4'!$K$4*-1)</f>
        <v>444.67199999995444</v>
      </c>
      <c r="E9267" s="167">
        <f>IF('Lineær programmering opg 4'!$M$5=0,"-",(-A9267+'Lineær programmering opg 4'!$M$5)/'Lineær programmering opg 4'!$K$5*-1)</f>
        <v>286.75199999998296</v>
      </c>
      <c r="F9267" s="167" t="str">
        <f>IF('Lineær programmering opg 4'!$E$6=0,"-",(-A9267+'Lineær programmering opg 4'!$M$6)/'Lineær programmering opg 4'!$K$6*-1)</f>
        <v>-</v>
      </c>
      <c r="G9267" s="167" t="str">
        <f>IF('Lineær programmering opg 4'!$D$7=0,"-",((-A9267+'Lineær programmering opg 4'!$M$7)/'Lineær programmering opg 4'!$K$7)*-1)</f>
        <v>-</v>
      </c>
      <c r="H9267" s="167" t="str">
        <f>IF('Lineær programmering opg 4'!$C$8=0,"-",((-A9267+'Lineær programmering opg 4'!$M$8)/'Lineær programmering opg 4'!$K$8)*-1)</f>
        <v>-</v>
      </c>
      <c r="I9267" s="167" t="str">
        <f>IF('Lineær programmering opg 4'!$D$8=0,"-",'Lineær programmering opg 4'!$G$8)</f>
        <v>-</v>
      </c>
      <c r="J9267" s="295">
        <f>A9267*'Lineær programmering opg 4'!$C$11+Datatabel!C9267*'Lineær programmering opg 4'!$D$11</f>
        <v>44779.199999999721</v>
      </c>
      <c r="K9267" s="9">
        <f t="shared" si="722"/>
        <v>0</v>
      </c>
      <c r="L9267" s="9">
        <f t="shared" si="723"/>
        <v>0</v>
      </c>
    </row>
    <row r="9268" spans="1:12" ht="15" x14ac:dyDescent="0.25">
      <c r="A9268" s="167">
        <f t="shared" si="721"/>
        <v>17.640000000022773</v>
      </c>
      <c r="B9268" s="325">
        <f t="shared" si="724"/>
        <v>7.3500000000094892E-2</v>
      </c>
      <c r="C9268" s="167">
        <f t="shared" si="720"/>
        <v>286.76999999998293</v>
      </c>
      <c r="D9268" s="167">
        <f>IF('Lineær programmering opg 4'!$M$4=0,"-",(-A9268+'Lineær programmering opg 4'!$M$4)/'Lineær programmering opg 4'!$K$4*-1)</f>
        <v>444.71999999995444</v>
      </c>
      <c r="E9268" s="167">
        <f>IF('Lineær programmering opg 4'!$M$5=0,"-",(-A9268+'Lineær programmering opg 4'!$M$5)/'Lineær programmering opg 4'!$K$5*-1)</f>
        <v>286.76999999998293</v>
      </c>
      <c r="F9268" s="167" t="str">
        <f>IF('Lineær programmering opg 4'!$E$6=0,"-",(-A9268+'Lineær programmering opg 4'!$M$6)/'Lineær programmering opg 4'!$K$6*-1)</f>
        <v>-</v>
      </c>
      <c r="G9268" s="167" t="str">
        <f>IF('Lineær programmering opg 4'!$D$7=0,"-",((-A9268+'Lineær programmering opg 4'!$M$7)/'Lineær programmering opg 4'!$K$7)*-1)</f>
        <v>-</v>
      </c>
      <c r="H9268" s="167" t="str">
        <f>IF('Lineær programmering opg 4'!$C$8=0,"-",((-A9268+'Lineær programmering opg 4'!$M$8)/'Lineær programmering opg 4'!$K$8)*-1)</f>
        <v>-</v>
      </c>
      <c r="I9268" s="167" t="str">
        <f>IF('Lineær programmering opg 4'!$D$8=0,"-",'Lineær programmering opg 4'!$G$8)</f>
        <v>-</v>
      </c>
      <c r="J9268" s="295">
        <f>A9268*'Lineær programmering opg 4'!$C$11+Datatabel!C9268*'Lineær programmering opg 4'!$D$11</f>
        <v>44779.499999999716</v>
      </c>
      <c r="K9268" s="9">
        <f t="shared" si="722"/>
        <v>0</v>
      </c>
      <c r="L9268" s="9">
        <f t="shared" si="723"/>
        <v>0</v>
      </c>
    </row>
    <row r="9269" spans="1:12" ht="15" x14ac:dyDescent="0.25">
      <c r="A9269" s="167">
        <f t="shared" si="721"/>
        <v>17.616000000022773</v>
      </c>
      <c r="B9269" s="325">
        <f t="shared" si="724"/>
        <v>7.3400000000094889E-2</v>
      </c>
      <c r="C9269" s="167">
        <f t="shared" si="720"/>
        <v>286.78799999998296</v>
      </c>
      <c r="D9269" s="167">
        <f>IF('Lineær programmering opg 4'!$M$4=0,"-",(-A9269+'Lineær programmering opg 4'!$M$4)/'Lineær programmering opg 4'!$K$4*-1)</f>
        <v>444.76799999995444</v>
      </c>
      <c r="E9269" s="167">
        <f>IF('Lineær programmering opg 4'!$M$5=0,"-",(-A9269+'Lineær programmering opg 4'!$M$5)/'Lineær programmering opg 4'!$K$5*-1)</f>
        <v>286.78799999998296</v>
      </c>
      <c r="F9269" s="167" t="str">
        <f>IF('Lineær programmering opg 4'!$E$6=0,"-",(-A9269+'Lineær programmering opg 4'!$M$6)/'Lineær programmering opg 4'!$K$6*-1)</f>
        <v>-</v>
      </c>
      <c r="G9269" s="167" t="str">
        <f>IF('Lineær programmering opg 4'!$D$7=0,"-",((-A9269+'Lineær programmering opg 4'!$M$7)/'Lineær programmering opg 4'!$K$7)*-1)</f>
        <v>-</v>
      </c>
      <c r="H9269" s="167" t="str">
        <f>IF('Lineær programmering opg 4'!$C$8=0,"-",((-A9269+'Lineær programmering opg 4'!$M$8)/'Lineær programmering opg 4'!$K$8)*-1)</f>
        <v>-</v>
      </c>
      <c r="I9269" s="167" t="str">
        <f>IF('Lineær programmering opg 4'!$D$8=0,"-",'Lineær programmering opg 4'!$G$8)</f>
        <v>-</v>
      </c>
      <c r="J9269" s="295">
        <f>A9269*'Lineær programmering opg 4'!$C$11+Datatabel!C9269*'Lineær programmering opg 4'!$D$11</f>
        <v>44779.799999999719</v>
      </c>
      <c r="K9269" s="9">
        <f t="shared" si="722"/>
        <v>0</v>
      </c>
      <c r="L9269" s="9">
        <f t="shared" si="723"/>
        <v>0</v>
      </c>
    </row>
    <row r="9270" spans="1:12" ht="15" x14ac:dyDescent="0.25">
      <c r="A9270" s="167">
        <f t="shared" si="721"/>
        <v>17.592000000022772</v>
      </c>
      <c r="B9270" s="325">
        <f t="shared" si="724"/>
        <v>7.3300000000094886E-2</v>
      </c>
      <c r="C9270" s="167">
        <f t="shared" si="720"/>
        <v>286.80599999998293</v>
      </c>
      <c r="D9270" s="167">
        <f>IF('Lineær programmering opg 4'!$M$4=0,"-",(-A9270+'Lineær programmering opg 4'!$M$4)/'Lineær programmering opg 4'!$K$4*-1)</f>
        <v>444.81599999995444</v>
      </c>
      <c r="E9270" s="167">
        <f>IF('Lineær programmering opg 4'!$M$5=0,"-",(-A9270+'Lineær programmering opg 4'!$M$5)/'Lineær programmering opg 4'!$K$5*-1)</f>
        <v>286.80599999998293</v>
      </c>
      <c r="F9270" s="167" t="str">
        <f>IF('Lineær programmering opg 4'!$E$6=0,"-",(-A9270+'Lineær programmering opg 4'!$M$6)/'Lineær programmering opg 4'!$K$6*-1)</f>
        <v>-</v>
      </c>
      <c r="G9270" s="167" t="str">
        <f>IF('Lineær programmering opg 4'!$D$7=0,"-",((-A9270+'Lineær programmering opg 4'!$M$7)/'Lineær programmering opg 4'!$K$7)*-1)</f>
        <v>-</v>
      </c>
      <c r="H9270" s="167" t="str">
        <f>IF('Lineær programmering opg 4'!$C$8=0,"-",((-A9270+'Lineær programmering opg 4'!$M$8)/'Lineær programmering opg 4'!$K$8)*-1)</f>
        <v>-</v>
      </c>
      <c r="I9270" s="167" t="str">
        <f>IF('Lineær programmering opg 4'!$D$8=0,"-",'Lineær programmering opg 4'!$G$8)</f>
        <v>-</v>
      </c>
      <c r="J9270" s="295">
        <f>A9270*'Lineær programmering opg 4'!$C$11+Datatabel!C9270*'Lineær programmering opg 4'!$D$11</f>
        <v>44780.099999999715</v>
      </c>
      <c r="K9270" s="9">
        <f t="shared" si="722"/>
        <v>0</v>
      </c>
      <c r="L9270" s="9">
        <f t="shared" si="723"/>
        <v>0</v>
      </c>
    </row>
    <row r="9271" spans="1:12" ht="15" x14ac:dyDescent="0.25">
      <c r="A9271" s="167">
        <f t="shared" si="721"/>
        <v>17.568000000022771</v>
      </c>
      <c r="B9271" s="325">
        <f t="shared" si="724"/>
        <v>7.3200000000094884E-2</v>
      </c>
      <c r="C9271" s="167">
        <f t="shared" si="720"/>
        <v>286.82399999998296</v>
      </c>
      <c r="D9271" s="167">
        <f>IF('Lineær programmering opg 4'!$M$4=0,"-",(-A9271+'Lineær programmering opg 4'!$M$4)/'Lineær programmering opg 4'!$K$4*-1)</f>
        <v>444.86399999995444</v>
      </c>
      <c r="E9271" s="167">
        <f>IF('Lineær programmering opg 4'!$M$5=0,"-",(-A9271+'Lineær programmering opg 4'!$M$5)/'Lineær programmering opg 4'!$K$5*-1)</f>
        <v>286.82399999998296</v>
      </c>
      <c r="F9271" s="167" t="str">
        <f>IF('Lineær programmering opg 4'!$E$6=0,"-",(-A9271+'Lineær programmering opg 4'!$M$6)/'Lineær programmering opg 4'!$K$6*-1)</f>
        <v>-</v>
      </c>
      <c r="G9271" s="167" t="str">
        <f>IF('Lineær programmering opg 4'!$D$7=0,"-",((-A9271+'Lineær programmering opg 4'!$M$7)/'Lineær programmering opg 4'!$K$7)*-1)</f>
        <v>-</v>
      </c>
      <c r="H9271" s="167" t="str">
        <f>IF('Lineær programmering opg 4'!$C$8=0,"-",((-A9271+'Lineær programmering opg 4'!$M$8)/'Lineær programmering opg 4'!$K$8)*-1)</f>
        <v>-</v>
      </c>
      <c r="I9271" s="167" t="str">
        <f>IF('Lineær programmering opg 4'!$D$8=0,"-",'Lineær programmering opg 4'!$G$8)</f>
        <v>-</v>
      </c>
      <c r="J9271" s="295">
        <f>A9271*'Lineær programmering opg 4'!$C$11+Datatabel!C9271*'Lineær programmering opg 4'!$D$11</f>
        <v>44780.399999999725</v>
      </c>
      <c r="K9271" s="9">
        <f t="shared" si="722"/>
        <v>0</v>
      </c>
      <c r="L9271" s="9">
        <f t="shared" si="723"/>
        <v>0</v>
      </c>
    </row>
    <row r="9272" spans="1:12" ht="15" x14ac:dyDescent="0.25">
      <c r="A9272" s="167">
        <f t="shared" si="721"/>
        <v>17.54400000002277</v>
      </c>
      <c r="B9272" s="325">
        <f t="shared" si="724"/>
        <v>7.3100000000094881E-2</v>
      </c>
      <c r="C9272" s="167">
        <f t="shared" si="720"/>
        <v>286.84199999998293</v>
      </c>
      <c r="D9272" s="167">
        <f>IF('Lineær programmering opg 4'!$M$4=0,"-",(-A9272+'Lineær programmering opg 4'!$M$4)/'Lineær programmering opg 4'!$K$4*-1)</f>
        <v>444.91199999995445</v>
      </c>
      <c r="E9272" s="167">
        <f>IF('Lineær programmering opg 4'!$M$5=0,"-",(-A9272+'Lineær programmering opg 4'!$M$5)/'Lineær programmering opg 4'!$K$5*-1)</f>
        <v>286.84199999998293</v>
      </c>
      <c r="F9272" s="167" t="str">
        <f>IF('Lineær programmering opg 4'!$E$6=0,"-",(-A9272+'Lineær programmering opg 4'!$M$6)/'Lineær programmering opg 4'!$K$6*-1)</f>
        <v>-</v>
      </c>
      <c r="G9272" s="167" t="str">
        <f>IF('Lineær programmering opg 4'!$D$7=0,"-",((-A9272+'Lineær programmering opg 4'!$M$7)/'Lineær programmering opg 4'!$K$7)*-1)</f>
        <v>-</v>
      </c>
      <c r="H9272" s="167" t="str">
        <f>IF('Lineær programmering opg 4'!$C$8=0,"-",((-A9272+'Lineær programmering opg 4'!$M$8)/'Lineær programmering opg 4'!$K$8)*-1)</f>
        <v>-</v>
      </c>
      <c r="I9272" s="167" t="str">
        <f>IF('Lineær programmering opg 4'!$D$8=0,"-",'Lineær programmering opg 4'!$G$8)</f>
        <v>-</v>
      </c>
      <c r="J9272" s="295">
        <f>A9272*'Lineær programmering opg 4'!$C$11+Datatabel!C9272*'Lineær programmering opg 4'!$D$11</f>
        <v>44780.699999999721</v>
      </c>
      <c r="K9272" s="9">
        <f t="shared" si="722"/>
        <v>0</v>
      </c>
      <c r="L9272" s="9">
        <f t="shared" si="723"/>
        <v>0</v>
      </c>
    </row>
    <row r="9273" spans="1:12" ht="15" x14ac:dyDescent="0.25">
      <c r="A9273" s="167">
        <f t="shared" si="721"/>
        <v>17.520000000022769</v>
      </c>
      <c r="B9273" s="325">
        <f t="shared" si="724"/>
        <v>7.3000000000094878E-2</v>
      </c>
      <c r="C9273" s="167">
        <f t="shared" si="720"/>
        <v>286.85999999998296</v>
      </c>
      <c r="D9273" s="167">
        <f>IF('Lineær programmering opg 4'!$M$4=0,"-",(-A9273+'Lineær programmering opg 4'!$M$4)/'Lineær programmering opg 4'!$K$4*-1)</f>
        <v>444.95999999995445</v>
      </c>
      <c r="E9273" s="167">
        <f>IF('Lineær programmering opg 4'!$M$5=0,"-",(-A9273+'Lineær programmering opg 4'!$M$5)/'Lineær programmering opg 4'!$K$5*-1)</f>
        <v>286.85999999998296</v>
      </c>
      <c r="F9273" s="167" t="str">
        <f>IF('Lineær programmering opg 4'!$E$6=0,"-",(-A9273+'Lineær programmering opg 4'!$M$6)/'Lineær programmering opg 4'!$K$6*-1)</f>
        <v>-</v>
      </c>
      <c r="G9273" s="167" t="str">
        <f>IF('Lineær programmering opg 4'!$D$7=0,"-",((-A9273+'Lineær programmering opg 4'!$M$7)/'Lineær programmering opg 4'!$K$7)*-1)</f>
        <v>-</v>
      </c>
      <c r="H9273" s="167" t="str">
        <f>IF('Lineær programmering opg 4'!$C$8=0,"-",((-A9273+'Lineær programmering opg 4'!$M$8)/'Lineær programmering opg 4'!$K$8)*-1)</f>
        <v>-</v>
      </c>
      <c r="I9273" s="167" t="str">
        <f>IF('Lineær programmering opg 4'!$D$8=0,"-",'Lineær programmering opg 4'!$G$8)</f>
        <v>-</v>
      </c>
      <c r="J9273" s="295">
        <f>A9273*'Lineær programmering opg 4'!$C$11+Datatabel!C9273*'Lineær programmering opg 4'!$D$11</f>
        <v>44780.999999999724</v>
      </c>
      <c r="K9273" s="9">
        <f t="shared" si="722"/>
        <v>0</v>
      </c>
      <c r="L9273" s="9">
        <f t="shared" si="723"/>
        <v>0</v>
      </c>
    </row>
    <row r="9274" spans="1:12" ht="15" x14ac:dyDescent="0.25">
      <c r="A9274" s="167">
        <f t="shared" si="721"/>
        <v>17.496000000022772</v>
      </c>
      <c r="B9274" s="325">
        <f t="shared" si="724"/>
        <v>7.2900000000094875E-2</v>
      </c>
      <c r="C9274" s="167">
        <f t="shared" si="720"/>
        <v>286.87799999998293</v>
      </c>
      <c r="D9274" s="167">
        <f>IF('Lineær programmering opg 4'!$M$4=0,"-",(-A9274+'Lineær programmering opg 4'!$M$4)/'Lineær programmering opg 4'!$K$4*-1)</f>
        <v>445.00799999995445</v>
      </c>
      <c r="E9274" s="167">
        <f>IF('Lineær programmering opg 4'!$M$5=0,"-",(-A9274+'Lineær programmering opg 4'!$M$5)/'Lineær programmering opg 4'!$K$5*-1)</f>
        <v>286.87799999998293</v>
      </c>
      <c r="F9274" s="167" t="str">
        <f>IF('Lineær programmering opg 4'!$E$6=0,"-",(-A9274+'Lineær programmering opg 4'!$M$6)/'Lineær programmering opg 4'!$K$6*-1)</f>
        <v>-</v>
      </c>
      <c r="G9274" s="167" t="str">
        <f>IF('Lineær programmering opg 4'!$D$7=0,"-",((-A9274+'Lineær programmering opg 4'!$M$7)/'Lineær programmering opg 4'!$K$7)*-1)</f>
        <v>-</v>
      </c>
      <c r="H9274" s="167" t="str">
        <f>IF('Lineær programmering opg 4'!$C$8=0,"-",((-A9274+'Lineær programmering opg 4'!$M$8)/'Lineær programmering opg 4'!$K$8)*-1)</f>
        <v>-</v>
      </c>
      <c r="I9274" s="167" t="str">
        <f>IF('Lineær programmering opg 4'!$D$8=0,"-",'Lineær programmering opg 4'!$G$8)</f>
        <v>-</v>
      </c>
      <c r="J9274" s="295">
        <f>A9274*'Lineær programmering opg 4'!$C$11+Datatabel!C9274*'Lineær programmering opg 4'!$D$11</f>
        <v>44781.299999999719</v>
      </c>
      <c r="K9274" s="9">
        <f t="shared" si="722"/>
        <v>0</v>
      </c>
      <c r="L9274" s="9">
        <f t="shared" si="723"/>
        <v>0</v>
      </c>
    </row>
    <row r="9275" spans="1:12" ht="15" x14ac:dyDescent="0.25">
      <c r="A9275" s="167">
        <f t="shared" si="721"/>
        <v>17.472000000022771</v>
      </c>
      <c r="B9275" s="325">
        <f t="shared" si="724"/>
        <v>7.2800000000094872E-2</v>
      </c>
      <c r="C9275" s="167">
        <f t="shared" si="720"/>
        <v>286.89599999998296</v>
      </c>
      <c r="D9275" s="167">
        <f>IF('Lineær programmering opg 4'!$M$4=0,"-",(-A9275+'Lineær programmering opg 4'!$M$4)/'Lineær programmering opg 4'!$K$4*-1)</f>
        <v>445.05599999995445</v>
      </c>
      <c r="E9275" s="167">
        <f>IF('Lineær programmering opg 4'!$M$5=0,"-",(-A9275+'Lineær programmering opg 4'!$M$5)/'Lineær programmering opg 4'!$K$5*-1)</f>
        <v>286.89599999998296</v>
      </c>
      <c r="F9275" s="167" t="str">
        <f>IF('Lineær programmering opg 4'!$E$6=0,"-",(-A9275+'Lineær programmering opg 4'!$M$6)/'Lineær programmering opg 4'!$K$6*-1)</f>
        <v>-</v>
      </c>
      <c r="G9275" s="167" t="str">
        <f>IF('Lineær programmering opg 4'!$D$7=0,"-",((-A9275+'Lineær programmering opg 4'!$M$7)/'Lineær programmering opg 4'!$K$7)*-1)</f>
        <v>-</v>
      </c>
      <c r="H9275" s="167" t="str">
        <f>IF('Lineær programmering opg 4'!$C$8=0,"-",((-A9275+'Lineær programmering opg 4'!$M$8)/'Lineær programmering opg 4'!$K$8)*-1)</f>
        <v>-</v>
      </c>
      <c r="I9275" s="167" t="str">
        <f>IF('Lineær programmering opg 4'!$D$8=0,"-",'Lineær programmering opg 4'!$G$8)</f>
        <v>-</v>
      </c>
      <c r="J9275" s="295">
        <f>A9275*'Lineær programmering opg 4'!$C$11+Datatabel!C9275*'Lineær programmering opg 4'!$D$11</f>
        <v>44781.599999999722</v>
      </c>
      <c r="K9275" s="9">
        <f t="shared" si="722"/>
        <v>0</v>
      </c>
      <c r="L9275" s="9">
        <f t="shared" si="723"/>
        <v>0</v>
      </c>
    </row>
    <row r="9276" spans="1:12" ht="15" x14ac:dyDescent="0.25">
      <c r="A9276" s="167">
        <f t="shared" si="721"/>
        <v>17.44800000002277</v>
      </c>
      <c r="B9276" s="325">
        <f t="shared" si="724"/>
        <v>7.2700000000094869E-2</v>
      </c>
      <c r="C9276" s="167">
        <f t="shared" si="720"/>
        <v>286.91399999998293</v>
      </c>
      <c r="D9276" s="167">
        <f>IF('Lineær programmering opg 4'!$M$4=0,"-",(-A9276+'Lineær programmering opg 4'!$M$4)/'Lineær programmering opg 4'!$K$4*-1)</f>
        <v>445.10399999995445</v>
      </c>
      <c r="E9276" s="167">
        <f>IF('Lineær programmering opg 4'!$M$5=0,"-",(-A9276+'Lineær programmering opg 4'!$M$5)/'Lineær programmering opg 4'!$K$5*-1)</f>
        <v>286.91399999998293</v>
      </c>
      <c r="F9276" s="167" t="str">
        <f>IF('Lineær programmering opg 4'!$E$6=0,"-",(-A9276+'Lineær programmering opg 4'!$M$6)/'Lineær programmering opg 4'!$K$6*-1)</f>
        <v>-</v>
      </c>
      <c r="G9276" s="167" t="str">
        <f>IF('Lineær programmering opg 4'!$D$7=0,"-",((-A9276+'Lineær programmering opg 4'!$M$7)/'Lineær programmering opg 4'!$K$7)*-1)</f>
        <v>-</v>
      </c>
      <c r="H9276" s="167" t="str">
        <f>IF('Lineær programmering opg 4'!$C$8=0,"-",((-A9276+'Lineær programmering opg 4'!$M$8)/'Lineær programmering opg 4'!$K$8)*-1)</f>
        <v>-</v>
      </c>
      <c r="I9276" s="167" t="str">
        <f>IF('Lineær programmering opg 4'!$D$8=0,"-",'Lineær programmering opg 4'!$G$8)</f>
        <v>-</v>
      </c>
      <c r="J9276" s="295">
        <f>A9276*'Lineær programmering opg 4'!$C$11+Datatabel!C9276*'Lineær programmering opg 4'!$D$11</f>
        <v>44781.899999999718</v>
      </c>
      <c r="K9276" s="9">
        <f t="shared" si="722"/>
        <v>0</v>
      </c>
      <c r="L9276" s="9">
        <f t="shared" si="723"/>
        <v>0</v>
      </c>
    </row>
    <row r="9277" spans="1:12" ht="15" x14ac:dyDescent="0.25">
      <c r="A9277" s="167">
        <f t="shared" si="721"/>
        <v>17.424000000022769</v>
      </c>
      <c r="B9277" s="325">
        <f t="shared" si="724"/>
        <v>7.2600000000094866E-2</v>
      </c>
      <c r="C9277" s="167">
        <f t="shared" si="720"/>
        <v>286.93199999998296</v>
      </c>
      <c r="D9277" s="167">
        <f>IF('Lineær programmering opg 4'!$M$4=0,"-",(-A9277+'Lineær programmering opg 4'!$M$4)/'Lineær programmering opg 4'!$K$4*-1)</f>
        <v>445.15199999995446</v>
      </c>
      <c r="E9277" s="167">
        <f>IF('Lineær programmering opg 4'!$M$5=0,"-",(-A9277+'Lineær programmering opg 4'!$M$5)/'Lineær programmering opg 4'!$K$5*-1)</f>
        <v>286.93199999998296</v>
      </c>
      <c r="F9277" s="167" t="str">
        <f>IF('Lineær programmering opg 4'!$E$6=0,"-",(-A9277+'Lineær programmering opg 4'!$M$6)/'Lineær programmering opg 4'!$K$6*-1)</f>
        <v>-</v>
      </c>
      <c r="G9277" s="167" t="str">
        <f>IF('Lineær programmering opg 4'!$D$7=0,"-",((-A9277+'Lineær programmering opg 4'!$M$7)/'Lineær programmering opg 4'!$K$7)*-1)</f>
        <v>-</v>
      </c>
      <c r="H9277" s="167" t="str">
        <f>IF('Lineær programmering opg 4'!$C$8=0,"-",((-A9277+'Lineær programmering opg 4'!$M$8)/'Lineær programmering opg 4'!$K$8)*-1)</f>
        <v>-</v>
      </c>
      <c r="I9277" s="167" t="str">
        <f>IF('Lineær programmering opg 4'!$D$8=0,"-",'Lineær programmering opg 4'!$G$8)</f>
        <v>-</v>
      </c>
      <c r="J9277" s="295">
        <f>A9277*'Lineær programmering opg 4'!$C$11+Datatabel!C9277*'Lineær programmering opg 4'!$D$11</f>
        <v>44782.199999999721</v>
      </c>
      <c r="K9277" s="9">
        <f t="shared" si="722"/>
        <v>0</v>
      </c>
      <c r="L9277" s="9">
        <f t="shared" si="723"/>
        <v>0</v>
      </c>
    </row>
    <row r="9278" spans="1:12" ht="15" x14ac:dyDescent="0.25">
      <c r="A9278" s="167">
        <f t="shared" si="721"/>
        <v>17.400000000022768</v>
      </c>
      <c r="B9278" s="325">
        <f t="shared" si="724"/>
        <v>7.2500000000094864E-2</v>
      </c>
      <c r="C9278" s="167">
        <f t="shared" si="720"/>
        <v>286.94999999998294</v>
      </c>
      <c r="D9278" s="167">
        <f>IF('Lineær programmering opg 4'!$M$4=0,"-",(-A9278+'Lineær programmering opg 4'!$M$4)/'Lineær programmering opg 4'!$K$4*-1)</f>
        <v>445.19999999995446</v>
      </c>
      <c r="E9278" s="167">
        <f>IF('Lineær programmering opg 4'!$M$5=0,"-",(-A9278+'Lineær programmering opg 4'!$M$5)/'Lineær programmering opg 4'!$K$5*-1)</f>
        <v>286.94999999998294</v>
      </c>
      <c r="F9278" s="167" t="str">
        <f>IF('Lineær programmering opg 4'!$E$6=0,"-",(-A9278+'Lineær programmering opg 4'!$M$6)/'Lineær programmering opg 4'!$K$6*-1)</f>
        <v>-</v>
      </c>
      <c r="G9278" s="167" t="str">
        <f>IF('Lineær programmering opg 4'!$D$7=0,"-",((-A9278+'Lineær programmering opg 4'!$M$7)/'Lineær programmering opg 4'!$K$7)*-1)</f>
        <v>-</v>
      </c>
      <c r="H9278" s="167" t="str">
        <f>IF('Lineær programmering opg 4'!$C$8=0,"-",((-A9278+'Lineær programmering opg 4'!$M$8)/'Lineær programmering opg 4'!$K$8)*-1)</f>
        <v>-</v>
      </c>
      <c r="I9278" s="167" t="str">
        <f>IF('Lineær programmering opg 4'!$D$8=0,"-",'Lineær programmering opg 4'!$G$8)</f>
        <v>-</v>
      </c>
      <c r="J9278" s="295">
        <f>A9278*'Lineær programmering opg 4'!$C$11+Datatabel!C9278*'Lineær programmering opg 4'!$D$11</f>
        <v>44782.499999999716</v>
      </c>
      <c r="K9278" s="9">
        <f t="shared" si="722"/>
        <v>0</v>
      </c>
      <c r="L9278" s="9">
        <f t="shared" si="723"/>
        <v>0</v>
      </c>
    </row>
    <row r="9279" spans="1:12" ht="15" x14ac:dyDescent="0.25">
      <c r="A9279" s="167">
        <f t="shared" si="721"/>
        <v>17.376000000022767</v>
      </c>
      <c r="B9279" s="325">
        <f t="shared" si="724"/>
        <v>7.2400000000094861E-2</v>
      </c>
      <c r="C9279" s="167">
        <f t="shared" si="720"/>
        <v>286.96799999998296</v>
      </c>
      <c r="D9279" s="167">
        <f>IF('Lineær programmering opg 4'!$M$4=0,"-",(-A9279+'Lineær programmering opg 4'!$M$4)/'Lineær programmering opg 4'!$K$4*-1)</f>
        <v>445.24799999995446</v>
      </c>
      <c r="E9279" s="167">
        <f>IF('Lineær programmering opg 4'!$M$5=0,"-",(-A9279+'Lineær programmering opg 4'!$M$5)/'Lineær programmering opg 4'!$K$5*-1)</f>
        <v>286.96799999998296</v>
      </c>
      <c r="F9279" s="167" t="str">
        <f>IF('Lineær programmering opg 4'!$E$6=0,"-",(-A9279+'Lineær programmering opg 4'!$M$6)/'Lineær programmering opg 4'!$K$6*-1)</f>
        <v>-</v>
      </c>
      <c r="G9279" s="167" t="str">
        <f>IF('Lineær programmering opg 4'!$D$7=0,"-",((-A9279+'Lineær programmering opg 4'!$M$7)/'Lineær programmering opg 4'!$K$7)*-1)</f>
        <v>-</v>
      </c>
      <c r="H9279" s="167" t="str">
        <f>IF('Lineær programmering opg 4'!$C$8=0,"-",((-A9279+'Lineær programmering opg 4'!$M$8)/'Lineær programmering opg 4'!$K$8)*-1)</f>
        <v>-</v>
      </c>
      <c r="I9279" s="167" t="str">
        <f>IF('Lineær programmering opg 4'!$D$8=0,"-",'Lineær programmering opg 4'!$G$8)</f>
        <v>-</v>
      </c>
      <c r="J9279" s="295">
        <f>A9279*'Lineær programmering opg 4'!$C$11+Datatabel!C9279*'Lineær programmering opg 4'!$D$11</f>
        <v>44782.799999999719</v>
      </c>
      <c r="K9279" s="9">
        <f t="shared" si="722"/>
        <v>0</v>
      </c>
      <c r="L9279" s="9">
        <f t="shared" si="723"/>
        <v>0</v>
      </c>
    </row>
    <row r="9280" spans="1:12" ht="15" x14ac:dyDescent="0.25">
      <c r="A9280" s="167">
        <f t="shared" si="721"/>
        <v>17.352000000022766</v>
      </c>
      <c r="B9280" s="325">
        <f t="shared" si="724"/>
        <v>7.2300000000094858E-2</v>
      </c>
      <c r="C9280" s="167">
        <f t="shared" si="720"/>
        <v>286.98599999998294</v>
      </c>
      <c r="D9280" s="167">
        <f>IF('Lineær programmering opg 4'!$M$4=0,"-",(-A9280+'Lineær programmering opg 4'!$M$4)/'Lineær programmering opg 4'!$K$4*-1)</f>
        <v>445.29599999995446</v>
      </c>
      <c r="E9280" s="167">
        <f>IF('Lineær programmering opg 4'!$M$5=0,"-",(-A9280+'Lineær programmering opg 4'!$M$5)/'Lineær programmering opg 4'!$K$5*-1)</f>
        <v>286.98599999998294</v>
      </c>
      <c r="F9280" s="167" t="str">
        <f>IF('Lineær programmering opg 4'!$E$6=0,"-",(-A9280+'Lineær programmering opg 4'!$M$6)/'Lineær programmering opg 4'!$K$6*-1)</f>
        <v>-</v>
      </c>
      <c r="G9280" s="167" t="str">
        <f>IF('Lineær programmering opg 4'!$D$7=0,"-",((-A9280+'Lineær programmering opg 4'!$M$7)/'Lineær programmering opg 4'!$K$7)*-1)</f>
        <v>-</v>
      </c>
      <c r="H9280" s="167" t="str">
        <f>IF('Lineær programmering opg 4'!$C$8=0,"-",((-A9280+'Lineær programmering opg 4'!$M$8)/'Lineær programmering opg 4'!$K$8)*-1)</f>
        <v>-</v>
      </c>
      <c r="I9280" s="167" t="str">
        <f>IF('Lineær programmering opg 4'!$D$8=0,"-",'Lineær programmering opg 4'!$G$8)</f>
        <v>-</v>
      </c>
      <c r="J9280" s="295">
        <f>A9280*'Lineær programmering opg 4'!$C$11+Datatabel!C9280*'Lineær programmering opg 4'!$D$11</f>
        <v>44783.099999999715</v>
      </c>
      <c r="K9280" s="9">
        <f t="shared" si="722"/>
        <v>0</v>
      </c>
      <c r="L9280" s="9">
        <f t="shared" si="723"/>
        <v>0</v>
      </c>
    </row>
    <row r="9281" spans="1:12" ht="15" x14ac:dyDescent="0.25">
      <c r="A9281" s="167">
        <f t="shared" si="721"/>
        <v>17.328000000022765</v>
      </c>
      <c r="B9281" s="325">
        <f t="shared" si="724"/>
        <v>7.2200000000094855E-2</v>
      </c>
      <c r="C9281" s="167">
        <f t="shared" si="720"/>
        <v>287.00399999998297</v>
      </c>
      <c r="D9281" s="167">
        <f>IF('Lineær programmering opg 4'!$M$4=0,"-",(-A9281+'Lineær programmering opg 4'!$M$4)/'Lineær programmering opg 4'!$K$4*-1)</f>
        <v>445.34399999995446</v>
      </c>
      <c r="E9281" s="167">
        <f>IF('Lineær programmering opg 4'!$M$5=0,"-",(-A9281+'Lineær programmering opg 4'!$M$5)/'Lineær programmering opg 4'!$K$5*-1)</f>
        <v>287.00399999998297</v>
      </c>
      <c r="F9281" s="167" t="str">
        <f>IF('Lineær programmering opg 4'!$E$6=0,"-",(-A9281+'Lineær programmering opg 4'!$M$6)/'Lineær programmering opg 4'!$K$6*-1)</f>
        <v>-</v>
      </c>
      <c r="G9281" s="167" t="str">
        <f>IF('Lineær programmering opg 4'!$D$7=0,"-",((-A9281+'Lineær programmering opg 4'!$M$7)/'Lineær programmering opg 4'!$K$7)*-1)</f>
        <v>-</v>
      </c>
      <c r="H9281" s="167" t="str">
        <f>IF('Lineær programmering opg 4'!$C$8=0,"-",((-A9281+'Lineær programmering opg 4'!$M$8)/'Lineær programmering opg 4'!$K$8)*-1)</f>
        <v>-</v>
      </c>
      <c r="I9281" s="167" t="str">
        <f>IF('Lineær programmering opg 4'!$D$8=0,"-",'Lineær programmering opg 4'!$G$8)</f>
        <v>-</v>
      </c>
      <c r="J9281" s="295">
        <f>A9281*'Lineær programmering opg 4'!$C$11+Datatabel!C9281*'Lineær programmering opg 4'!$D$11</f>
        <v>44783.399999999718</v>
      </c>
      <c r="K9281" s="9">
        <f t="shared" si="722"/>
        <v>0</v>
      </c>
      <c r="L9281" s="9">
        <f t="shared" si="723"/>
        <v>0</v>
      </c>
    </row>
    <row r="9282" spans="1:12" ht="15" x14ac:dyDescent="0.25">
      <c r="A9282" s="167">
        <f t="shared" si="721"/>
        <v>17.304000000022764</v>
      </c>
      <c r="B9282" s="325">
        <f t="shared" si="724"/>
        <v>7.2100000000094852E-2</v>
      </c>
      <c r="C9282" s="167">
        <f t="shared" si="720"/>
        <v>287.02199999998294</v>
      </c>
      <c r="D9282" s="167">
        <f>IF('Lineær programmering opg 4'!$M$4=0,"-",(-A9282+'Lineær programmering opg 4'!$M$4)/'Lineær programmering opg 4'!$K$4*-1)</f>
        <v>445.39199999995446</v>
      </c>
      <c r="E9282" s="167">
        <f>IF('Lineær programmering opg 4'!$M$5=0,"-",(-A9282+'Lineær programmering opg 4'!$M$5)/'Lineær programmering opg 4'!$K$5*-1)</f>
        <v>287.02199999998294</v>
      </c>
      <c r="F9282" s="167" t="str">
        <f>IF('Lineær programmering opg 4'!$E$6=0,"-",(-A9282+'Lineær programmering opg 4'!$M$6)/'Lineær programmering opg 4'!$K$6*-1)</f>
        <v>-</v>
      </c>
      <c r="G9282" s="167" t="str">
        <f>IF('Lineær programmering opg 4'!$D$7=0,"-",((-A9282+'Lineær programmering opg 4'!$M$7)/'Lineær programmering opg 4'!$K$7)*-1)</f>
        <v>-</v>
      </c>
      <c r="H9282" s="167" t="str">
        <f>IF('Lineær programmering opg 4'!$C$8=0,"-",((-A9282+'Lineær programmering opg 4'!$M$8)/'Lineær programmering opg 4'!$K$8)*-1)</f>
        <v>-</v>
      </c>
      <c r="I9282" s="167" t="str">
        <f>IF('Lineær programmering opg 4'!$D$8=0,"-",'Lineær programmering opg 4'!$G$8)</f>
        <v>-</v>
      </c>
      <c r="J9282" s="295">
        <f>A9282*'Lineær programmering opg 4'!$C$11+Datatabel!C9282*'Lineær programmering opg 4'!$D$11</f>
        <v>44783.699999999721</v>
      </c>
      <c r="K9282" s="9">
        <f t="shared" si="722"/>
        <v>0</v>
      </c>
      <c r="L9282" s="9">
        <f t="shared" si="723"/>
        <v>0</v>
      </c>
    </row>
    <row r="9283" spans="1:12" ht="15" x14ac:dyDescent="0.25">
      <c r="A9283" s="167">
        <f t="shared" si="721"/>
        <v>17.280000000022763</v>
      </c>
      <c r="B9283" s="325">
        <f t="shared" si="724"/>
        <v>7.2000000000094849E-2</v>
      </c>
      <c r="C9283" s="167">
        <f t="shared" ref="C9283:C9346" si="725">MIN(D9283,E9283,F9283,G9283,H9283,I9283)</f>
        <v>287.03999999998297</v>
      </c>
      <c r="D9283" s="167">
        <f>IF('Lineær programmering opg 4'!$M$4=0,"-",(-A9283+'Lineær programmering opg 4'!$M$4)/'Lineær programmering opg 4'!$K$4*-1)</f>
        <v>445.43999999995447</v>
      </c>
      <c r="E9283" s="167">
        <f>IF('Lineær programmering opg 4'!$M$5=0,"-",(-A9283+'Lineær programmering opg 4'!$M$5)/'Lineær programmering opg 4'!$K$5*-1)</f>
        <v>287.03999999998297</v>
      </c>
      <c r="F9283" s="167" t="str">
        <f>IF('Lineær programmering opg 4'!$E$6=0,"-",(-A9283+'Lineær programmering opg 4'!$M$6)/'Lineær programmering opg 4'!$K$6*-1)</f>
        <v>-</v>
      </c>
      <c r="G9283" s="167" t="str">
        <f>IF('Lineær programmering opg 4'!$D$7=0,"-",((-A9283+'Lineær programmering opg 4'!$M$7)/'Lineær programmering opg 4'!$K$7)*-1)</f>
        <v>-</v>
      </c>
      <c r="H9283" s="167" t="str">
        <f>IF('Lineær programmering opg 4'!$C$8=0,"-",((-A9283+'Lineær programmering opg 4'!$M$8)/'Lineær programmering opg 4'!$K$8)*-1)</f>
        <v>-</v>
      </c>
      <c r="I9283" s="167" t="str">
        <f>IF('Lineær programmering opg 4'!$D$8=0,"-",'Lineær programmering opg 4'!$G$8)</f>
        <v>-</v>
      </c>
      <c r="J9283" s="295">
        <f>A9283*'Lineær programmering opg 4'!$C$11+Datatabel!C9283*'Lineær programmering opg 4'!$D$11</f>
        <v>44783.999999999724</v>
      </c>
      <c r="K9283" s="9">
        <f t="shared" si="722"/>
        <v>0</v>
      </c>
      <c r="L9283" s="9">
        <f t="shared" si="723"/>
        <v>0</v>
      </c>
    </row>
    <row r="9284" spans="1:12" ht="15" x14ac:dyDescent="0.25">
      <c r="A9284" s="167">
        <f t="shared" ref="A9284:A9347" si="726">$A$3*B9284</f>
        <v>17.256000000022762</v>
      </c>
      <c r="B9284" s="325">
        <f t="shared" si="724"/>
        <v>7.1900000000094846E-2</v>
      </c>
      <c r="C9284" s="167">
        <f t="shared" si="725"/>
        <v>287.05799999998294</v>
      </c>
      <c r="D9284" s="167">
        <f>IF('Lineær programmering opg 4'!$M$4=0,"-",(-A9284+'Lineær programmering opg 4'!$M$4)/'Lineær programmering opg 4'!$K$4*-1)</f>
        <v>445.48799999995447</v>
      </c>
      <c r="E9284" s="167">
        <f>IF('Lineær programmering opg 4'!$M$5=0,"-",(-A9284+'Lineær programmering opg 4'!$M$5)/'Lineær programmering opg 4'!$K$5*-1)</f>
        <v>287.05799999998294</v>
      </c>
      <c r="F9284" s="167" t="str">
        <f>IF('Lineær programmering opg 4'!$E$6=0,"-",(-A9284+'Lineær programmering opg 4'!$M$6)/'Lineær programmering opg 4'!$K$6*-1)</f>
        <v>-</v>
      </c>
      <c r="G9284" s="167" t="str">
        <f>IF('Lineær programmering opg 4'!$D$7=0,"-",((-A9284+'Lineær programmering opg 4'!$M$7)/'Lineær programmering opg 4'!$K$7)*-1)</f>
        <v>-</v>
      </c>
      <c r="H9284" s="167" t="str">
        <f>IF('Lineær programmering opg 4'!$C$8=0,"-",((-A9284+'Lineær programmering opg 4'!$M$8)/'Lineær programmering opg 4'!$K$8)*-1)</f>
        <v>-</v>
      </c>
      <c r="I9284" s="167" t="str">
        <f>IF('Lineær programmering opg 4'!$D$8=0,"-",'Lineær programmering opg 4'!$G$8)</f>
        <v>-</v>
      </c>
      <c r="J9284" s="295">
        <f>A9284*'Lineær programmering opg 4'!$C$11+Datatabel!C9284*'Lineær programmering opg 4'!$D$11</f>
        <v>44784.299999999719</v>
      </c>
      <c r="K9284" s="9">
        <f t="shared" ref="K9284:K9347" si="727">IF($J$10004=J9284,A9284,0)</f>
        <v>0</v>
      </c>
      <c r="L9284" s="9">
        <f t="shared" ref="L9284:L9347" si="728">IF(J9284=$J$10004,C9284,0)</f>
        <v>0</v>
      </c>
    </row>
    <row r="9285" spans="1:12" ht="15" x14ac:dyDescent="0.25">
      <c r="A9285" s="167">
        <f t="shared" si="726"/>
        <v>17.232000000022762</v>
      </c>
      <c r="B9285" s="325">
        <f t="shared" ref="B9285:B9348" si="729">B9284-0.01%</f>
        <v>7.1800000000094844E-2</v>
      </c>
      <c r="C9285" s="167">
        <f t="shared" si="725"/>
        <v>287.07599999998297</v>
      </c>
      <c r="D9285" s="167">
        <f>IF('Lineær programmering opg 4'!$M$4=0,"-",(-A9285+'Lineær programmering opg 4'!$M$4)/'Lineær programmering opg 4'!$K$4*-1)</f>
        <v>445.53599999995447</v>
      </c>
      <c r="E9285" s="167">
        <f>IF('Lineær programmering opg 4'!$M$5=0,"-",(-A9285+'Lineær programmering opg 4'!$M$5)/'Lineær programmering opg 4'!$K$5*-1)</f>
        <v>287.07599999998297</v>
      </c>
      <c r="F9285" s="167" t="str">
        <f>IF('Lineær programmering opg 4'!$E$6=0,"-",(-A9285+'Lineær programmering opg 4'!$M$6)/'Lineær programmering opg 4'!$K$6*-1)</f>
        <v>-</v>
      </c>
      <c r="G9285" s="167" t="str">
        <f>IF('Lineær programmering opg 4'!$D$7=0,"-",((-A9285+'Lineær programmering opg 4'!$M$7)/'Lineær programmering opg 4'!$K$7)*-1)</f>
        <v>-</v>
      </c>
      <c r="H9285" s="167" t="str">
        <f>IF('Lineær programmering opg 4'!$C$8=0,"-",((-A9285+'Lineær programmering opg 4'!$M$8)/'Lineær programmering opg 4'!$K$8)*-1)</f>
        <v>-</v>
      </c>
      <c r="I9285" s="167" t="str">
        <f>IF('Lineær programmering opg 4'!$D$8=0,"-",'Lineær programmering opg 4'!$G$8)</f>
        <v>-</v>
      </c>
      <c r="J9285" s="295">
        <f>A9285*'Lineær programmering opg 4'!$C$11+Datatabel!C9285*'Lineær programmering opg 4'!$D$11</f>
        <v>44784.599999999722</v>
      </c>
      <c r="K9285" s="9">
        <f t="shared" si="727"/>
        <v>0</v>
      </c>
      <c r="L9285" s="9">
        <f t="shared" si="728"/>
        <v>0</v>
      </c>
    </row>
    <row r="9286" spans="1:12" ht="15" x14ac:dyDescent="0.25">
      <c r="A9286" s="167">
        <f t="shared" si="726"/>
        <v>17.208000000022761</v>
      </c>
      <c r="B9286" s="325">
        <f t="shared" si="729"/>
        <v>7.1700000000094841E-2</v>
      </c>
      <c r="C9286" s="167">
        <f t="shared" si="725"/>
        <v>287.09399999998294</v>
      </c>
      <c r="D9286" s="167">
        <f>IF('Lineær programmering opg 4'!$M$4=0,"-",(-A9286+'Lineær programmering opg 4'!$M$4)/'Lineær programmering opg 4'!$K$4*-1)</f>
        <v>445.58399999995447</v>
      </c>
      <c r="E9286" s="167">
        <f>IF('Lineær programmering opg 4'!$M$5=0,"-",(-A9286+'Lineær programmering opg 4'!$M$5)/'Lineær programmering opg 4'!$K$5*-1)</f>
        <v>287.09399999998294</v>
      </c>
      <c r="F9286" s="167" t="str">
        <f>IF('Lineær programmering opg 4'!$E$6=0,"-",(-A9286+'Lineær programmering opg 4'!$M$6)/'Lineær programmering opg 4'!$K$6*-1)</f>
        <v>-</v>
      </c>
      <c r="G9286" s="167" t="str">
        <f>IF('Lineær programmering opg 4'!$D$7=0,"-",((-A9286+'Lineær programmering opg 4'!$M$7)/'Lineær programmering opg 4'!$K$7)*-1)</f>
        <v>-</v>
      </c>
      <c r="H9286" s="167" t="str">
        <f>IF('Lineær programmering opg 4'!$C$8=0,"-",((-A9286+'Lineær programmering opg 4'!$M$8)/'Lineær programmering opg 4'!$K$8)*-1)</f>
        <v>-</v>
      </c>
      <c r="I9286" s="167" t="str">
        <f>IF('Lineær programmering opg 4'!$D$8=0,"-",'Lineær programmering opg 4'!$G$8)</f>
        <v>-</v>
      </c>
      <c r="J9286" s="295">
        <f>A9286*'Lineær programmering opg 4'!$C$11+Datatabel!C9286*'Lineær programmering opg 4'!$D$11</f>
        <v>44784.899999999718</v>
      </c>
      <c r="K9286" s="9">
        <f t="shared" si="727"/>
        <v>0</v>
      </c>
      <c r="L9286" s="9">
        <f t="shared" si="728"/>
        <v>0</v>
      </c>
    </row>
    <row r="9287" spans="1:12" ht="15" x14ac:dyDescent="0.25">
      <c r="A9287" s="167">
        <f t="shared" si="726"/>
        <v>17.18400000002276</v>
      </c>
      <c r="B9287" s="325">
        <f t="shared" si="729"/>
        <v>7.1600000000094838E-2</v>
      </c>
      <c r="C9287" s="167">
        <f t="shared" si="725"/>
        <v>287.11199999998297</v>
      </c>
      <c r="D9287" s="167">
        <f>IF('Lineær programmering opg 4'!$M$4=0,"-",(-A9287+'Lineær programmering opg 4'!$M$4)/'Lineær programmering opg 4'!$K$4*-1)</f>
        <v>445.63199999995447</v>
      </c>
      <c r="E9287" s="167">
        <f>IF('Lineær programmering opg 4'!$M$5=0,"-",(-A9287+'Lineær programmering opg 4'!$M$5)/'Lineær programmering opg 4'!$K$5*-1)</f>
        <v>287.11199999998297</v>
      </c>
      <c r="F9287" s="167" t="str">
        <f>IF('Lineær programmering opg 4'!$E$6=0,"-",(-A9287+'Lineær programmering opg 4'!$M$6)/'Lineær programmering opg 4'!$K$6*-1)</f>
        <v>-</v>
      </c>
      <c r="G9287" s="167" t="str">
        <f>IF('Lineær programmering opg 4'!$D$7=0,"-",((-A9287+'Lineær programmering opg 4'!$M$7)/'Lineær programmering opg 4'!$K$7)*-1)</f>
        <v>-</v>
      </c>
      <c r="H9287" s="167" t="str">
        <f>IF('Lineær programmering opg 4'!$C$8=0,"-",((-A9287+'Lineær programmering opg 4'!$M$8)/'Lineær programmering opg 4'!$K$8)*-1)</f>
        <v>-</v>
      </c>
      <c r="I9287" s="167" t="str">
        <f>IF('Lineær programmering opg 4'!$D$8=0,"-",'Lineær programmering opg 4'!$G$8)</f>
        <v>-</v>
      </c>
      <c r="J9287" s="295">
        <f>A9287*'Lineær programmering opg 4'!$C$11+Datatabel!C9287*'Lineær programmering opg 4'!$D$11</f>
        <v>44785.199999999728</v>
      </c>
      <c r="K9287" s="9">
        <f t="shared" si="727"/>
        <v>0</v>
      </c>
      <c r="L9287" s="9">
        <f t="shared" si="728"/>
        <v>0</v>
      </c>
    </row>
    <row r="9288" spans="1:12" ht="15" x14ac:dyDescent="0.25">
      <c r="A9288" s="167">
        <f t="shared" si="726"/>
        <v>17.160000000022759</v>
      </c>
      <c r="B9288" s="325">
        <f t="shared" si="729"/>
        <v>7.1500000000094835E-2</v>
      </c>
      <c r="C9288" s="167">
        <f t="shared" si="725"/>
        <v>287.12999999998294</v>
      </c>
      <c r="D9288" s="167">
        <f>IF('Lineær programmering opg 4'!$M$4=0,"-",(-A9288+'Lineær programmering opg 4'!$M$4)/'Lineær programmering opg 4'!$K$4*-1)</f>
        <v>445.67999999995448</v>
      </c>
      <c r="E9288" s="167">
        <f>IF('Lineær programmering opg 4'!$M$5=0,"-",(-A9288+'Lineær programmering opg 4'!$M$5)/'Lineær programmering opg 4'!$K$5*-1)</f>
        <v>287.12999999998294</v>
      </c>
      <c r="F9288" s="167" t="str">
        <f>IF('Lineær programmering opg 4'!$E$6=0,"-",(-A9288+'Lineær programmering opg 4'!$M$6)/'Lineær programmering opg 4'!$K$6*-1)</f>
        <v>-</v>
      </c>
      <c r="G9288" s="167" t="str">
        <f>IF('Lineær programmering opg 4'!$D$7=0,"-",((-A9288+'Lineær programmering opg 4'!$M$7)/'Lineær programmering opg 4'!$K$7)*-1)</f>
        <v>-</v>
      </c>
      <c r="H9288" s="167" t="str">
        <f>IF('Lineær programmering opg 4'!$C$8=0,"-",((-A9288+'Lineær programmering opg 4'!$M$8)/'Lineær programmering opg 4'!$K$8)*-1)</f>
        <v>-</v>
      </c>
      <c r="I9288" s="167" t="str">
        <f>IF('Lineær programmering opg 4'!$D$8=0,"-",'Lineær programmering opg 4'!$G$8)</f>
        <v>-</v>
      </c>
      <c r="J9288" s="295">
        <f>A9288*'Lineær programmering opg 4'!$C$11+Datatabel!C9288*'Lineær programmering opg 4'!$D$11</f>
        <v>44785.499999999716</v>
      </c>
      <c r="K9288" s="9">
        <f t="shared" si="727"/>
        <v>0</v>
      </c>
      <c r="L9288" s="9">
        <f t="shared" si="728"/>
        <v>0</v>
      </c>
    </row>
    <row r="9289" spans="1:12" ht="15" x14ac:dyDescent="0.25">
      <c r="A9289" s="167">
        <f t="shared" si="726"/>
        <v>17.136000000022761</v>
      </c>
      <c r="B9289" s="325">
        <f t="shared" si="729"/>
        <v>7.1400000000094832E-2</v>
      </c>
      <c r="C9289" s="167">
        <f t="shared" si="725"/>
        <v>287.14799999998297</v>
      </c>
      <c r="D9289" s="167">
        <f>IF('Lineær programmering opg 4'!$M$4=0,"-",(-A9289+'Lineær programmering opg 4'!$M$4)/'Lineær programmering opg 4'!$K$4*-1)</f>
        <v>445.72799999995448</v>
      </c>
      <c r="E9289" s="167">
        <f>IF('Lineær programmering opg 4'!$M$5=0,"-",(-A9289+'Lineær programmering opg 4'!$M$5)/'Lineær programmering opg 4'!$K$5*-1)</f>
        <v>287.14799999998297</v>
      </c>
      <c r="F9289" s="167" t="str">
        <f>IF('Lineær programmering opg 4'!$E$6=0,"-",(-A9289+'Lineær programmering opg 4'!$M$6)/'Lineær programmering opg 4'!$K$6*-1)</f>
        <v>-</v>
      </c>
      <c r="G9289" s="167" t="str">
        <f>IF('Lineær programmering opg 4'!$D$7=0,"-",((-A9289+'Lineær programmering opg 4'!$M$7)/'Lineær programmering opg 4'!$K$7)*-1)</f>
        <v>-</v>
      </c>
      <c r="H9289" s="167" t="str">
        <f>IF('Lineær programmering opg 4'!$C$8=0,"-",((-A9289+'Lineær programmering opg 4'!$M$8)/'Lineær programmering opg 4'!$K$8)*-1)</f>
        <v>-</v>
      </c>
      <c r="I9289" s="167" t="str">
        <f>IF('Lineær programmering opg 4'!$D$8=0,"-",'Lineær programmering opg 4'!$G$8)</f>
        <v>-</v>
      </c>
      <c r="J9289" s="295">
        <f>A9289*'Lineær programmering opg 4'!$C$11+Datatabel!C9289*'Lineær programmering opg 4'!$D$11</f>
        <v>44785.799999999719</v>
      </c>
      <c r="K9289" s="9">
        <f t="shared" si="727"/>
        <v>0</v>
      </c>
      <c r="L9289" s="9">
        <f t="shared" si="728"/>
        <v>0</v>
      </c>
    </row>
    <row r="9290" spans="1:12" ht="15" x14ac:dyDescent="0.25">
      <c r="A9290" s="167">
        <f t="shared" si="726"/>
        <v>17.112000000022761</v>
      </c>
      <c r="B9290" s="325">
        <f t="shared" si="729"/>
        <v>7.1300000000094829E-2</v>
      </c>
      <c r="C9290" s="167">
        <f t="shared" si="725"/>
        <v>287.16599999998294</v>
      </c>
      <c r="D9290" s="167">
        <f>IF('Lineær programmering opg 4'!$M$4=0,"-",(-A9290+'Lineær programmering opg 4'!$M$4)/'Lineær programmering opg 4'!$K$4*-1)</f>
        <v>445.77599999995448</v>
      </c>
      <c r="E9290" s="167">
        <f>IF('Lineær programmering opg 4'!$M$5=0,"-",(-A9290+'Lineær programmering opg 4'!$M$5)/'Lineær programmering opg 4'!$K$5*-1)</f>
        <v>287.16599999998294</v>
      </c>
      <c r="F9290" s="167" t="str">
        <f>IF('Lineær programmering opg 4'!$E$6=0,"-",(-A9290+'Lineær programmering opg 4'!$M$6)/'Lineær programmering opg 4'!$K$6*-1)</f>
        <v>-</v>
      </c>
      <c r="G9290" s="167" t="str">
        <f>IF('Lineær programmering opg 4'!$D$7=0,"-",((-A9290+'Lineær programmering opg 4'!$M$7)/'Lineær programmering opg 4'!$K$7)*-1)</f>
        <v>-</v>
      </c>
      <c r="H9290" s="167" t="str">
        <f>IF('Lineær programmering opg 4'!$C$8=0,"-",((-A9290+'Lineær programmering opg 4'!$M$8)/'Lineær programmering opg 4'!$K$8)*-1)</f>
        <v>-</v>
      </c>
      <c r="I9290" s="167" t="str">
        <f>IF('Lineær programmering opg 4'!$D$8=0,"-",'Lineær programmering opg 4'!$G$8)</f>
        <v>-</v>
      </c>
      <c r="J9290" s="295">
        <f>A9290*'Lineær programmering opg 4'!$C$11+Datatabel!C9290*'Lineær programmering opg 4'!$D$11</f>
        <v>44786.099999999715</v>
      </c>
      <c r="K9290" s="9">
        <f t="shared" si="727"/>
        <v>0</v>
      </c>
      <c r="L9290" s="9">
        <f t="shared" si="728"/>
        <v>0</v>
      </c>
    </row>
    <row r="9291" spans="1:12" ht="15" x14ac:dyDescent="0.25">
      <c r="A9291" s="167">
        <f t="shared" si="726"/>
        <v>17.08800000002276</v>
      </c>
      <c r="B9291" s="325">
        <f t="shared" si="729"/>
        <v>7.1200000000094826E-2</v>
      </c>
      <c r="C9291" s="167">
        <f t="shared" si="725"/>
        <v>287.18399999998297</v>
      </c>
      <c r="D9291" s="167">
        <f>IF('Lineær programmering opg 4'!$M$4=0,"-",(-A9291+'Lineær programmering opg 4'!$M$4)/'Lineær programmering opg 4'!$K$4*-1)</f>
        <v>445.82399999995448</v>
      </c>
      <c r="E9291" s="167">
        <f>IF('Lineær programmering opg 4'!$M$5=0,"-",(-A9291+'Lineær programmering opg 4'!$M$5)/'Lineær programmering opg 4'!$K$5*-1)</f>
        <v>287.18399999998297</v>
      </c>
      <c r="F9291" s="167" t="str">
        <f>IF('Lineær programmering opg 4'!$E$6=0,"-",(-A9291+'Lineær programmering opg 4'!$M$6)/'Lineær programmering opg 4'!$K$6*-1)</f>
        <v>-</v>
      </c>
      <c r="G9291" s="167" t="str">
        <f>IF('Lineær programmering opg 4'!$D$7=0,"-",((-A9291+'Lineær programmering opg 4'!$M$7)/'Lineær programmering opg 4'!$K$7)*-1)</f>
        <v>-</v>
      </c>
      <c r="H9291" s="167" t="str">
        <f>IF('Lineær programmering opg 4'!$C$8=0,"-",((-A9291+'Lineær programmering opg 4'!$M$8)/'Lineær programmering opg 4'!$K$8)*-1)</f>
        <v>-</v>
      </c>
      <c r="I9291" s="167" t="str">
        <f>IF('Lineær programmering opg 4'!$D$8=0,"-",'Lineær programmering opg 4'!$G$8)</f>
        <v>-</v>
      </c>
      <c r="J9291" s="295">
        <f>A9291*'Lineær programmering opg 4'!$C$11+Datatabel!C9291*'Lineær programmering opg 4'!$D$11</f>
        <v>44786.399999999718</v>
      </c>
      <c r="K9291" s="9">
        <f t="shared" si="727"/>
        <v>0</v>
      </c>
      <c r="L9291" s="9">
        <f t="shared" si="728"/>
        <v>0</v>
      </c>
    </row>
    <row r="9292" spans="1:12" ht="15" x14ac:dyDescent="0.25">
      <c r="A9292" s="167">
        <f t="shared" si="726"/>
        <v>17.064000000022759</v>
      </c>
      <c r="B9292" s="325">
        <f t="shared" si="729"/>
        <v>7.1100000000094823E-2</v>
      </c>
      <c r="C9292" s="167">
        <f t="shared" si="725"/>
        <v>287.20199999998295</v>
      </c>
      <c r="D9292" s="167">
        <f>IF('Lineær programmering opg 4'!$M$4=0,"-",(-A9292+'Lineær programmering opg 4'!$M$4)/'Lineær programmering opg 4'!$K$4*-1)</f>
        <v>445.87199999995448</v>
      </c>
      <c r="E9292" s="167">
        <f>IF('Lineær programmering opg 4'!$M$5=0,"-",(-A9292+'Lineær programmering opg 4'!$M$5)/'Lineær programmering opg 4'!$K$5*-1)</f>
        <v>287.20199999998295</v>
      </c>
      <c r="F9292" s="167" t="str">
        <f>IF('Lineær programmering opg 4'!$E$6=0,"-",(-A9292+'Lineær programmering opg 4'!$M$6)/'Lineær programmering opg 4'!$K$6*-1)</f>
        <v>-</v>
      </c>
      <c r="G9292" s="167" t="str">
        <f>IF('Lineær programmering opg 4'!$D$7=0,"-",((-A9292+'Lineær programmering opg 4'!$M$7)/'Lineær programmering opg 4'!$K$7)*-1)</f>
        <v>-</v>
      </c>
      <c r="H9292" s="167" t="str">
        <f>IF('Lineær programmering opg 4'!$C$8=0,"-",((-A9292+'Lineær programmering opg 4'!$M$8)/'Lineær programmering opg 4'!$K$8)*-1)</f>
        <v>-</v>
      </c>
      <c r="I9292" s="167" t="str">
        <f>IF('Lineær programmering opg 4'!$D$8=0,"-",'Lineær programmering opg 4'!$G$8)</f>
        <v>-</v>
      </c>
      <c r="J9292" s="295">
        <f>A9292*'Lineær programmering opg 4'!$C$11+Datatabel!C9292*'Lineær programmering opg 4'!$D$11</f>
        <v>44786.699999999721</v>
      </c>
      <c r="K9292" s="9">
        <f t="shared" si="727"/>
        <v>0</v>
      </c>
      <c r="L9292" s="9">
        <f t="shared" si="728"/>
        <v>0</v>
      </c>
    </row>
    <row r="9293" spans="1:12" ht="15" x14ac:dyDescent="0.25">
      <c r="A9293" s="167">
        <f t="shared" si="726"/>
        <v>17.040000000022758</v>
      </c>
      <c r="B9293" s="325">
        <f t="shared" si="729"/>
        <v>7.1000000000094821E-2</v>
      </c>
      <c r="C9293" s="167">
        <f t="shared" si="725"/>
        <v>287.21999999998297</v>
      </c>
      <c r="D9293" s="167">
        <f>IF('Lineær programmering opg 4'!$M$4=0,"-",(-A9293+'Lineær programmering opg 4'!$M$4)/'Lineær programmering opg 4'!$K$4*-1)</f>
        <v>445.91999999995448</v>
      </c>
      <c r="E9293" s="167">
        <f>IF('Lineær programmering opg 4'!$M$5=0,"-",(-A9293+'Lineær programmering opg 4'!$M$5)/'Lineær programmering opg 4'!$K$5*-1)</f>
        <v>287.21999999998297</v>
      </c>
      <c r="F9293" s="167" t="str">
        <f>IF('Lineær programmering opg 4'!$E$6=0,"-",(-A9293+'Lineær programmering opg 4'!$M$6)/'Lineær programmering opg 4'!$K$6*-1)</f>
        <v>-</v>
      </c>
      <c r="G9293" s="167" t="str">
        <f>IF('Lineær programmering opg 4'!$D$7=0,"-",((-A9293+'Lineær programmering opg 4'!$M$7)/'Lineær programmering opg 4'!$K$7)*-1)</f>
        <v>-</v>
      </c>
      <c r="H9293" s="167" t="str">
        <f>IF('Lineær programmering opg 4'!$C$8=0,"-",((-A9293+'Lineær programmering opg 4'!$M$8)/'Lineær programmering opg 4'!$K$8)*-1)</f>
        <v>-</v>
      </c>
      <c r="I9293" s="167" t="str">
        <f>IF('Lineær programmering opg 4'!$D$8=0,"-",'Lineær programmering opg 4'!$G$8)</f>
        <v>-</v>
      </c>
      <c r="J9293" s="295">
        <f>A9293*'Lineær programmering opg 4'!$C$11+Datatabel!C9293*'Lineær programmering opg 4'!$D$11</f>
        <v>44786.999999999724</v>
      </c>
      <c r="K9293" s="9">
        <f t="shared" si="727"/>
        <v>0</v>
      </c>
      <c r="L9293" s="9">
        <f t="shared" si="728"/>
        <v>0</v>
      </c>
    </row>
    <row r="9294" spans="1:12" ht="15" x14ac:dyDescent="0.25">
      <c r="A9294" s="167">
        <f t="shared" si="726"/>
        <v>17.016000000022757</v>
      </c>
      <c r="B9294" s="325">
        <f t="shared" si="729"/>
        <v>7.0900000000094818E-2</v>
      </c>
      <c r="C9294" s="167">
        <f t="shared" si="725"/>
        <v>287.23799999998295</v>
      </c>
      <c r="D9294" s="167">
        <f>IF('Lineær programmering opg 4'!$M$4=0,"-",(-A9294+'Lineær programmering opg 4'!$M$4)/'Lineær programmering opg 4'!$K$4*-1)</f>
        <v>445.96799999995449</v>
      </c>
      <c r="E9294" s="167">
        <f>IF('Lineær programmering opg 4'!$M$5=0,"-",(-A9294+'Lineær programmering opg 4'!$M$5)/'Lineær programmering opg 4'!$K$5*-1)</f>
        <v>287.23799999998295</v>
      </c>
      <c r="F9294" s="167" t="str">
        <f>IF('Lineær programmering opg 4'!$E$6=0,"-",(-A9294+'Lineær programmering opg 4'!$M$6)/'Lineær programmering opg 4'!$K$6*-1)</f>
        <v>-</v>
      </c>
      <c r="G9294" s="167" t="str">
        <f>IF('Lineær programmering opg 4'!$D$7=0,"-",((-A9294+'Lineær programmering opg 4'!$M$7)/'Lineær programmering opg 4'!$K$7)*-1)</f>
        <v>-</v>
      </c>
      <c r="H9294" s="167" t="str">
        <f>IF('Lineær programmering opg 4'!$C$8=0,"-",((-A9294+'Lineær programmering opg 4'!$M$8)/'Lineær programmering opg 4'!$K$8)*-1)</f>
        <v>-</v>
      </c>
      <c r="I9294" s="167" t="str">
        <f>IF('Lineær programmering opg 4'!$D$8=0,"-",'Lineær programmering opg 4'!$G$8)</f>
        <v>-</v>
      </c>
      <c r="J9294" s="295">
        <f>A9294*'Lineær programmering opg 4'!$C$11+Datatabel!C9294*'Lineær programmering opg 4'!$D$11</f>
        <v>44787.299999999719</v>
      </c>
      <c r="K9294" s="9">
        <f t="shared" si="727"/>
        <v>0</v>
      </c>
      <c r="L9294" s="9">
        <f t="shared" si="728"/>
        <v>0</v>
      </c>
    </row>
    <row r="9295" spans="1:12" ht="15" x14ac:dyDescent="0.25">
      <c r="A9295" s="167">
        <f t="shared" si="726"/>
        <v>16.992000000022756</v>
      </c>
      <c r="B9295" s="325">
        <f t="shared" si="729"/>
        <v>7.0800000000094815E-2</v>
      </c>
      <c r="C9295" s="167">
        <f t="shared" si="725"/>
        <v>287.25599999998298</v>
      </c>
      <c r="D9295" s="167">
        <f>IF('Lineær programmering opg 4'!$M$4=0,"-",(-A9295+'Lineær programmering opg 4'!$M$4)/'Lineær programmering opg 4'!$K$4*-1)</f>
        <v>446.01599999995449</v>
      </c>
      <c r="E9295" s="167">
        <f>IF('Lineær programmering opg 4'!$M$5=0,"-",(-A9295+'Lineær programmering opg 4'!$M$5)/'Lineær programmering opg 4'!$K$5*-1)</f>
        <v>287.25599999998298</v>
      </c>
      <c r="F9295" s="167" t="str">
        <f>IF('Lineær programmering opg 4'!$E$6=0,"-",(-A9295+'Lineær programmering opg 4'!$M$6)/'Lineær programmering opg 4'!$K$6*-1)</f>
        <v>-</v>
      </c>
      <c r="G9295" s="167" t="str">
        <f>IF('Lineær programmering opg 4'!$D$7=0,"-",((-A9295+'Lineær programmering opg 4'!$M$7)/'Lineær programmering opg 4'!$K$7)*-1)</f>
        <v>-</v>
      </c>
      <c r="H9295" s="167" t="str">
        <f>IF('Lineær programmering opg 4'!$C$8=0,"-",((-A9295+'Lineær programmering opg 4'!$M$8)/'Lineær programmering opg 4'!$K$8)*-1)</f>
        <v>-</v>
      </c>
      <c r="I9295" s="167" t="str">
        <f>IF('Lineær programmering opg 4'!$D$8=0,"-",'Lineær programmering opg 4'!$G$8)</f>
        <v>-</v>
      </c>
      <c r="J9295" s="295">
        <f>A9295*'Lineær programmering opg 4'!$C$11+Datatabel!C9295*'Lineær programmering opg 4'!$D$11</f>
        <v>44787.599999999722</v>
      </c>
      <c r="K9295" s="9">
        <f t="shared" si="727"/>
        <v>0</v>
      </c>
      <c r="L9295" s="9">
        <f t="shared" si="728"/>
        <v>0</v>
      </c>
    </row>
    <row r="9296" spans="1:12" ht="15" x14ac:dyDescent="0.25">
      <c r="A9296" s="167">
        <f t="shared" si="726"/>
        <v>16.968000000022755</v>
      </c>
      <c r="B9296" s="325">
        <f t="shared" si="729"/>
        <v>7.0700000000094812E-2</v>
      </c>
      <c r="C9296" s="167">
        <f t="shared" si="725"/>
        <v>287.27399999998295</v>
      </c>
      <c r="D9296" s="167">
        <f>IF('Lineær programmering opg 4'!$M$4=0,"-",(-A9296+'Lineær programmering opg 4'!$M$4)/'Lineær programmering opg 4'!$K$4*-1)</f>
        <v>446.06399999995449</v>
      </c>
      <c r="E9296" s="167">
        <f>IF('Lineær programmering opg 4'!$M$5=0,"-",(-A9296+'Lineær programmering opg 4'!$M$5)/'Lineær programmering opg 4'!$K$5*-1)</f>
        <v>287.27399999998295</v>
      </c>
      <c r="F9296" s="167" t="str">
        <f>IF('Lineær programmering opg 4'!$E$6=0,"-",(-A9296+'Lineær programmering opg 4'!$M$6)/'Lineær programmering opg 4'!$K$6*-1)</f>
        <v>-</v>
      </c>
      <c r="G9296" s="167" t="str">
        <f>IF('Lineær programmering opg 4'!$D$7=0,"-",((-A9296+'Lineær programmering opg 4'!$M$7)/'Lineær programmering opg 4'!$K$7)*-1)</f>
        <v>-</v>
      </c>
      <c r="H9296" s="167" t="str">
        <f>IF('Lineær programmering opg 4'!$C$8=0,"-",((-A9296+'Lineær programmering opg 4'!$M$8)/'Lineær programmering opg 4'!$K$8)*-1)</f>
        <v>-</v>
      </c>
      <c r="I9296" s="167" t="str">
        <f>IF('Lineær programmering opg 4'!$D$8=0,"-",'Lineær programmering opg 4'!$G$8)</f>
        <v>-</v>
      </c>
      <c r="J9296" s="295">
        <f>A9296*'Lineær programmering opg 4'!$C$11+Datatabel!C9296*'Lineær programmering opg 4'!$D$11</f>
        <v>44787.899999999718</v>
      </c>
      <c r="K9296" s="9">
        <f t="shared" si="727"/>
        <v>0</v>
      </c>
      <c r="L9296" s="9">
        <f t="shared" si="728"/>
        <v>0</v>
      </c>
    </row>
    <row r="9297" spans="1:12" ht="15" x14ac:dyDescent="0.25">
      <c r="A9297" s="167">
        <f t="shared" si="726"/>
        <v>16.944000000022754</v>
      </c>
      <c r="B9297" s="325">
        <f t="shared" si="729"/>
        <v>7.0600000000094809E-2</v>
      </c>
      <c r="C9297" s="167">
        <f t="shared" si="725"/>
        <v>287.29199999998298</v>
      </c>
      <c r="D9297" s="167">
        <f>IF('Lineær programmering opg 4'!$M$4=0,"-",(-A9297+'Lineær programmering opg 4'!$M$4)/'Lineær programmering opg 4'!$K$4*-1)</f>
        <v>446.11199999995449</v>
      </c>
      <c r="E9297" s="167">
        <f>IF('Lineær programmering opg 4'!$M$5=0,"-",(-A9297+'Lineær programmering opg 4'!$M$5)/'Lineær programmering opg 4'!$K$5*-1)</f>
        <v>287.29199999998298</v>
      </c>
      <c r="F9297" s="167" t="str">
        <f>IF('Lineær programmering opg 4'!$E$6=0,"-",(-A9297+'Lineær programmering opg 4'!$M$6)/'Lineær programmering opg 4'!$K$6*-1)</f>
        <v>-</v>
      </c>
      <c r="G9297" s="167" t="str">
        <f>IF('Lineær programmering opg 4'!$D$7=0,"-",((-A9297+'Lineær programmering opg 4'!$M$7)/'Lineær programmering opg 4'!$K$7)*-1)</f>
        <v>-</v>
      </c>
      <c r="H9297" s="167" t="str">
        <f>IF('Lineær programmering opg 4'!$C$8=0,"-",((-A9297+'Lineær programmering opg 4'!$M$8)/'Lineær programmering opg 4'!$K$8)*-1)</f>
        <v>-</v>
      </c>
      <c r="I9297" s="167" t="str">
        <f>IF('Lineær programmering opg 4'!$D$8=0,"-",'Lineær programmering opg 4'!$G$8)</f>
        <v>-</v>
      </c>
      <c r="J9297" s="295">
        <f>A9297*'Lineær programmering opg 4'!$C$11+Datatabel!C9297*'Lineær programmering opg 4'!$D$11</f>
        <v>44788.199999999728</v>
      </c>
      <c r="K9297" s="9">
        <f t="shared" si="727"/>
        <v>0</v>
      </c>
      <c r="L9297" s="9">
        <f t="shared" si="728"/>
        <v>0</v>
      </c>
    </row>
    <row r="9298" spans="1:12" ht="15" x14ac:dyDescent="0.25">
      <c r="A9298" s="167">
        <f t="shared" si="726"/>
        <v>16.920000000022753</v>
      </c>
      <c r="B9298" s="325">
        <f t="shared" si="729"/>
        <v>7.0500000000094806E-2</v>
      </c>
      <c r="C9298" s="167">
        <f t="shared" si="725"/>
        <v>287.30999999998295</v>
      </c>
      <c r="D9298" s="167">
        <f>IF('Lineær programmering opg 4'!$M$4=0,"-",(-A9298+'Lineær programmering opg 4'!$M$4)/'Lineær programmering opg 4'!$K$4*-1)</f>
        <v>446.15999999995449</v>
      </c>
      <c r="E9298" s="167">
        <f>IF('Lineær programmering opg 4'!$M$5=0,"-",(-A9298+'Lineær programmering opg 4'!$M$5)/'Lineær programmering opg 4'!$K$5*-1)</f>
        <v>287.30999999998295</v>
      </c>
      <c r="F9298" s="167" t="str">
        <f>IF('Lineær programmering opg 4'!$E$6=0,"-",(-A9298+'Lineær programmering opg 4'!$M$6)/'Lineær programmering opg 4'!$K$6*-1)</f>
        <v>-</v>
      </c>
      <c r="G9298" s="167" t="str">
        <f>IF('Lineær programmering opg 4'!$D$7=0,"-",((-A9298+'Lineær programmering opg 4'!$M$7)/'Lineær programmering opg 4'!$K$7)*-1)</f>
        <v>-</v>
      </c>
      <c r="H9298" s="167" t="str">
        <f>IF('Lineær programmering opg 4'!$C$8=0,"-",((-A9298+'Lineær programmering opg 4'!$M$8)/'Lineær programmering opg 4'!$K$8)*-1)</f>
        <v>-</v>
      </c>
      <c r="I9298" s="167" t="str">
        <f>IF('Lineær programmering opg 4'!$D$8=0,"-",'Lineær programmering opg 4'!$G$8)</f>
        <v>-</v>
      </c>
      <c r="J9298" s="295">
        <f>A9298*'Lineær programmering opg 4'!$C$11+Datatabel!C9298*'Lineær programmering opg 4'!$D$11</f>
        <v>44788.499999999716</v>
      </c>
      <c r="K9298" s="9">
        <f t="shared" si="727"/>
        <v>0</v>
      </c>
      <c r="L9298" s="9">
        <f t="shared" si="728"/>
        <v>0</v>
      </c>
    </row>
    <row r="9299" spans="1:12" ht="15" x14ac:dyDescent="0.25">
      <c r="A9299" s="167">
        <f t="shared" si="726"/>
        <v>16.896000000022752</v>
      </c>
      <c r="B9299" s="325">
        <f t="shared" si="729"/>
        <v>7.0400000000094803E-2</v>
      </c>
      <c r="C9299" s="167">
        <f t="shared" si="725"/>
        <v>287.32799999998298</v>
      </c>
      <c r="D9299" s="167">
        <f>IF('Lineær programmering opg 4'!$M$4=0,"-",(-A9299+'Lineær programmering opg 4'!$M$4)/'Lineær programmering opg 4'!$K$4*-1)</f>
        <v>446.2079999999545</v>
      </c>
      <c r="E9299" s="167">
        <f>IF('Lineær programmering opg 4'!$M$5=0,"-",(-A9299+'Lineær programmering opg 4'!$M$5)/'Lineær programmering opg 4'!$K$5*-1)</f>
        <v>287.32799999998298</v>
      </c>
      <c r="F9299" s="167" t="str">
        <f>IF('Lineær programmering opg 4'!$E$6=0,"-",(-A9299+'Lineær programmering opg 4'!$M$6)/'Lineær programmering opg 4'!$K$6*-1)</f>
        <v>-</v>
      </c>
      <c r="G9299" s="167" t="str">
        <f>IF('Lineær programmering opg 4'!$D$7=0,"-",((-A9299+'Lineær programmering opg 4'!$M$7)/'Lineær programmering opg 4'!$K$7)*-1)</f>
        <v>-</v>
      </c>
      <c r="H9299" s="167" t="str">
        <f>IF('Lineær programmering opg 4'!$C$8=0,"-",((-A9299+'Lineær programmering opg 4'!$M$8)/'Lineær programmering opg 4'!$K$8)*-1)</f>
        <v>-</v>
      </c>
      <c r="I9299" s="167" t="str">
        <f>IF('Lineær programmering opg 4'!$D$8=0,"-",'Lineær programmering opg 4'!$G$8)</f>
        <v>-</v>
      </c>
      <c r="J9299" s="295">
        <f>A9299*'Lineær programmering opg 4'!$C$11+Datatabel!C9299*'Lineær programmering opg 4'!$D$11</f>
        <v>44788.799999999719</v>
      </c>
      <c r="K9299" s="9">
        <f t="shared" si="727"/>
        <v>0</v>
      </c>
      <c r="L9299" s="9">
        <f t="shared" si="728"/>
        <v>0</v>
      </c>
    </row>
    <row r="9300" spans="1:12" ht="15" x14ac:dyDescent="0.25">
      <c r="A9300" s="167">
        <f t="shared" si="726"/>
        <v>16.872000000022751</v>
      </c>
      <c r="B9300" s="325">
        <f t="shared" si="729"/>
        <v>7.0300000000094801E-2</v>
      </c>
      <c r="C9300" s="167">
        <f t="shared" si="725"/>
        <v>287.34599999998295</v>
      </c>
      <c r="D9300" s="167">
        <f>IF('Lineær programmering opg 4'!$M$4=0,"-",(-A9300+'Lineær programmering opg 4'!$M$4)/'Lineær programmering opg 4'!$K$4*-1)</f>
        <v>446.2559999999545</v>
      </c>
      <c r="E9300" s="167">
        <f>IF('Lineær programmering opg 4'!$M$5=0,"-",(-A9300+'Lineær programmering opg 4'!$M$5)/'Lineær programmering opg 4'!$K$5*-1)</f>
        <v>287.34599999998295</v>
      </c>
      <c r="F9300" s="167" t="str">
        <f>IF('Lineær programmering opg 4'!$E$6=0,"-",(-A9300+'Lineær programmering opg 4'!$M$6)/'Lineær programmering opg 4'!$K$6*-1)</f>
        <v>-</v>
      </c>
      <c r="G9300" s="167" t="str">
        <f>IF('Lineær programmering opg 4'!$D$7=0,"-",((-A9300+'Lineær programmering opg 4'!$M$7)/'Lineær programmering opg 4'!$K$7)*-1)</f>
        <v>-</v>
      </c>
      <c r="H9300" s="167" t="str">
        <f>IF('Lineær programmering opg 4'!$C$8=0,"-",((-A9300+'Lineær programmering opg 4'!$M$8)/'Lineær programmering opg 4'!$K$8)*-1)</f>
        <v>-</v>
      </c>
      <c r="I9300" s="167" t="str">
        <f>IF('Lineær programmering opg 4'!$D$8=0,"-",'Lineær programmering opg 4'!$G$8)</f>
        <v>-</v>
      </c>
      <c r="J9300" s="295">
        <f>A9300*'Lineær programmering opg 4'!$C$11+Datatabel!C9300*'Lineær programmering opg 4'!$D$11</f>
        <v>44789.099999999715</v>
      </c>
      <c r="K9300" s="9">
        <f t="shared" si="727"/>
        <v>0</v>
      </c>
      <c r="L9300" s="9">
        <f t="shared" si="728"/>
        <v>0</v>
      </c>
    </row>
    <row r="9301" spans="1:12" ht="15" x14ac:dyDescent="0.25">
      <c r="A9301" s="167">
        <f t="shared" si="726"/>
        <v>16.848000000022751</v>
      </c>
      <c r="B9301" s="325">
        <f t="shared" si="729"/>
        <v>7.0200000000094798E-2</v>
      </c>
      <c r="C9301" s="167">
        <f t="shared" si="725"/>
        <v>287.36399999998298</v>
      </c>
      <c r="D9301" s="167">
        <f>IF('Lineær programmering opg 4'!$M$4=0,"-",(-A9301+'Lineær programmering opg 4'!$M$4)/'Lineær programmering opg 4'!$K$4*-1)</f>
        <v>446.3039999999545</v>
      </c>
      <c r="E9301" s="167">
        <f>IF('Lineær programmering opg 4'!$M$5=0,"-",(-A9301+'Lineær programmering opg 4'!$M$5)/'Lineær programmering opg 4'!$K$5*-1)</f>
        <v>287.36399999998298</v>
      </c>
      <c r="F9301" s="167" t="str">
        <f>IF('Lineær programmering opg 4'!$E$6=0,"-",(-A9301+'Lineær programmering opg 4'!$M$6)/'Lineær programmering opg 4'!$K$6*-1)</f>
        <v>-</v>
      </c>
      <c r="G9301" s="167" t="str">
        <f>IF('Lineær programmering opg 4'!$D$7=0,"-",((-A9301+'Lineær programmering opg 4'!$M$7)/'Lineær programmering opg 4'!$K$7)*-1)</f>
        <v>-</v>
      </c>
      <c r="H9301" s="167" t="str">
        <f>IF('Lineær programmering opg 4'!$C$8=0,"-",((-A9301+'Lineær programmering opg 4'!$M$8)/'Lineær programmering opg 4'!$K$8)*-1)</f>
        <v>-</v>
      </c>
      <c r="I9301" s="167" t="str">
        <f>IF('Lineær programmering opg 4'!$D$8=0,"-",'Lineær programmering opg 4'!$G$8)</f>
        <v>-</v>
      </c>
      <c r="J9301" s="295">
        <f>A9301*'Lineær programmering opg 4'!$C$11+Datatabel!C9301*'Lineær programmering opg 4'!$D$11</f>
        <v>44789.399999999718</v>
      </c>
      <c r="K9301" s="9">
        <f t="shared" si="727"/>
        <v>0</v>
      </c>
      <c r="L9301" s="9">
        <f t="shared" si="728"/>
        <v>0</v>
      </c>
    </row>
    <row r="9302" spans="1:12" ht="15" x14ac:dyDescent="0.25">
      <c r="A9302" s="167">
        <f t="shared" si="726"/>
        <v>16.82400000002275</v>
      </c>
      <c r="B9302" s="325">
        <f t="shared" si="729"/>
        <v>7.0100000000094795E-2</v>
      </c>
      <c r="C9302" s="167">
        <f t="shared" si="725"/>
        <v>287.38199999998295</v>
      </c>
      <c r="D9302" s="167">
        <f>IF('Lineær programmering opg 4'!$M$4=0,"-",(-A9302+'Lineær programmering opg 4'!$M$4)/'Lineær programmering opg 4'!$K$4*-1)</f>
        <v>446.3519999999545</v>
      </c>
      <c r="E9302" s="167">
        <f>IF('Lineær programmering opg 4'!$M$5=0,"-",(-A9302+'Lineær programmering opg 4'!$M$5)/'Lineær programmering opg 4'!$K$5*-1)</f>
        <v>287.38199999998295</v>
      </c>
      <c r="F9302" s="167" t="str">
        <f>IF('Lineær programmering opg 4'!$E$6=0,"-",(-A9302+'Lineær programmering opg 4'!$M$6)/'Lineær programmering opg 4'!$K$6*-1)</f>
        <v>-</v>
      </c>
      <c r="G9302" s="167" t="str">
        <f>IF('Lineær programmering opg 4'!$D$7=0,"-",((-A9302+'Lineær programmering opg 4'!$M$7)/'Lineær programmering opg 4'!$K$7)*-1)</f>
        <v>-</v>
      </c>
      <c r="H9302" s="167" t="str">
        <f>IF('Lineær programmering opg 4'!$C$8=0,"-",((-A9302+'Lineær programmering opg 4'!$M$8)/'Lineær programmering opg 4'!$K$8)*-1)</f>
        <v>-</v>
      </c>
      <c r="I9302" s="167" t="str">
        <f>IF('Lineær programmering opg 4'!$D$8=0,"-",'Lineær programmering opg 4'!$G$8)</f>
        <v>-</v>
      </c>
      <c r="J9302" s="295">
        <f>A9302*'Lineær programmering opg 4'!$C$11+Datatabel!C9302*'Lineær programmering opg 4'!$D$11</f>
        <v>44789.699999999713</v>
      </c>
      <c r="K9302" s="9">
        <f t="shared" si="727"/>
        <v>0</v>
      </c>
      <c r="L9302" s="9">
        <f t="shared" si="728"/>
        <v>0</v>
      </c>
    </row>
    <row r="9303" spans="1:12" ht="15" x14ac:dyDescent="0.25">
      <c r="A9303" s="167">
        <f t="shared" si="726"/>
        <v>16.800000000022749</v>
      </c>
      <c r="B9303" s="325">
        <f t="shared" si="729"/>
        <v>7.0000000000094792E-2</v>
      </c>
      <c r="C9303" s="167">
        <f t="shared" si="725"/>
        <v>287.39999999998298</v>
      </c>
      <c r="D9303" s="167">
        <f>IF('Lineær programmering opg 4'!$M$4=0,"-",(-A9303+'Lineær programmering opg 4'!$M$4)/'Lineær programmering opg 4'!$K$4*-1)</f>
        <v>446.3999999999545</v>
      </c>
      <c r="E9303" s="167">
        <f>IF('Lineær programmering opg 4'!$M$5=0,"-",(-A9303+'Lineær programmering opg 4'!$M$5)/'Lineær programmering opg 4'!$K$5*-1)</f>
        <v>287.39999999998298</v>
      </c>
      <c r="F9303" s="167" t="str">
        <f>IF('Lineær programmering opg 4'!$E$6=0,"-",(-A9303+'Lineær programmering opg 4'!$M$6)/'Lineær programmering opg 4'!$K$6*-1)</f>
        <v>-</v>
      </c>
      <c r="G9303" s="167" t="str">
        <f>IF('Lineær programmering opg 4'!$D$7=0,"-",((-A9303+'Lineær programmering opg 4'!$M$7)/'Lineær programmering opg 4'!$K$7)*-1)</f>
        <v>-</v>
      </c>
      <c r="H9303" s="167" t="str">
        <f>IF('Lineær programmering opg 4'!$C$8=0,"-",((-A9303+'Lineær programmering opg 4'!$M$8)/'Lineær programmering opg 4'!$K$8)*-1)</f>
        <v>-</v>
      </c>
      <c r="I9303" s="167" t="str">
        <f>IF('Lineær programmering opg 4'!$D$8=0,"-",'Lineær programmering opg 4'!$G$8)</f>
        <v>-</v>
      </c>
      <c r="J9303" s="295">
        <f>A9303*'Lineær programmering opg 4'!$C$11+Datatabel!C9303*'Lineær programmering opg 4'!$D$11</f>
        <v>44789.999999999724</v>
      </c>
      <c r="K9303" s="9">
        <f t="shared" si="727"/>
        <v>0</v>
      </c>
      <c r="L9303" s="9">
        <f t="shared" si="728"/>
        <v>0</v>
      </c>
    </row>
    <row r="9304" spans="1:12" ht="15" x14ac:dyDescent="0.25">
      <c r="A9304" s="167">
        <f t="shared" si="726"/>
        <v>16.776000000022748</v>
      </c>
      <c r="B9304" s="325">
        <f t="shared" si="729"/>
        <v>6.9900000000094789E-2</v>
      </c>
      <c r="C9304" s="167">
        <f t="shared" si="725"/>
        <v>287.41799999998295</v>
      </c>
      <c r="D9304" s="167">
        <f>IF('Lineær programmering opg 4'!$M$4=0,"-",(-A9304+'Lineær programmering opg 4'!$M$4)/'Lineær programmering opg 4'!$K$4*-1)</f>
        <v>446.4479999999545</v>
      </c>
      <c r="E9304" s="167">
        <f>IF('Lineær programmering opg 4'!$M$5=0,"-",(-A9304+'Lineær programmering opg 4'!$M$5)/'Lineær programmering opg 4'!$K$5*-1)</f>
        <v>287.41799999998295</v>
      </c>
      <c r="F9304" s="167" t="str">
        <f>IF('Lineær programmering opg 4'!$E$6=0,"-",(-A9304+'Lineær programmering opg 4'!$M$6)/'Lineær programmering opg 4'!$K$6*-1)</f>
        <v>-</v>
      </c>
      <c r="G9304" s="167" t="str">
        <f>IF('Lineær programmering opg 4'!$D$7=0,"-",((-A9304+'Lineær programmering opg 4'!$M$7)/'Lineær programmering opg 4'!$K$7)*-1)</f>
        <v>-</v>
      </c>
      <c r="H9304" s="167" t="str">
        <f>IF('Lineær programmering opg 4'!$C$8=0,"-",((-A9304+'Lineær programmering opg 4'!$M$8)/'Lineær programmering opg 4'!$K$8)*-1)</f>
        <v>-</v>
      </c>
      <c r="I9304" s="167" t="str">
        <f>IF('Lineær programmering opg 4'!$D$8=0,"-",'Lineær programmering opg 4'!$G$8)</f>
        <v>-</v>
      </c>
      <c r="J9304" s="295">
        <f>A9304*'Lineær programmering opg 4'!$C$11+Datatabel!C9304*'Lineær programmering opg 4'!$D$11</f>
        <v>44790.299999999719</v>
      </c>
      <c r="K9304" s="9">
        <f t="shared" si="727"/>
        <v>0</v>
      </c>
      <c r="L9304" s="9">
        <f t="shared" si="728"/>
        <v>0</v>
      </c>
    </row>
    <row r="9305" spans="1:12" ht="15" x14ac:dyDescent="0.25">
      <c r="A9305" s="167">
        <f t="shared" si="726"/>
        <v>16.752000000022747</v>
      </c>
      <c r="B9305" s="325">
        <f t="shared" si="729"/>
        <v>6.9800000000094786E-2</v>
      </c>
      <c r="C9305" s="167">
        <f t="shared" si="725"/>
        <v>287.43599999998298</v>
      </c>
      <c r="D9305" s="167">
        <f>IF('Lineær programmering opg 4'!$M$4=0,"-",(-A9305+'Lineær programmering opg 4'!$M$4)/'Lineær programmering opg 4'!$K$4*-1)</f>
        <v>446.49599999995451</v>
      </c>
      <c r="E9305" s="167">
        <f>IF('Lineær programmering opg 4'!$M$5=0,"-",(-A9305+'Lineær programmering opg 4'!$M$5)/'Lineær programmering opg 4'!$K$5*-1)</f>
        <v>287.43599999998298</v>
      </c>
      <c r="F9305" s="167" t="str">
        <f>IF('Lineær programmering opg 4'!$E$6=0,"-",(-A9305+'Lineær programmering opg 4'!$M$6)/'Lineær programmering opg 4'!$K$6*-1)</f>
        <v>-</v>
      </c>
      <c r="G9305" s="167" t="str">
        <f>IF('Lineær programmering opg 4'!$D$7=0,"-",((-A9305+'Lineær programmering opg 4'!$M$7)/'Lineær programmering opg 4'!$K$7)*-1)</f>
        <v>-</v>
      </c>
      <c r="H9305" s="167" t="str">
        <f>IF('Lineær programmering opg 4'!$C$8=0,"-",((-A9305+'Lineær programmering opg 4'!$M$8)/'Lineær programmering opg 4'!$K$8)*-1)</f>
        <v>-</v>
      </c>
      <c r="I9305" s="167" t="str">
        <f>IF('Lineær programmering opg 4'!$D$8=0,"-",'Lineær programmering opg 4'!$G$8)</f>
        <v>-</v>
      </c>
      <c r="J9305" s="295">
        <f>A9305*'Lineær programmering opg 4'!$C$11+Datatabel!C9305*'Lineær programmering opg 4'!$D$11</f>
        <v>44790.599999999722</v>
      </c>
      <c r="K9305" s="9">
        <f t="shared" si="727"/>
        <v>0</v>
      </c>
      <c r="L9305" s="9">
        <f t="shared" si="728"/>
        <v>0</v>
      </c>
    </row>
    <row r="9306" spans="1:12" ht="15" x14ac:dyDescent="0.25">
      <c r="A9306" s="167">
        <f t="shared" si="726"/>
        <v>16.72800000002275</v>
      </c>
      <c r="B9306" s="325">
        <f t="shared" si="729"/>
        <v>6.9700000000094783E-2</v>
      </c>
      <c r="C9306" s="167">
        <f t="shared" si="725"/>
        <v>287.45399999998295</v>
      </c>
      <c r="D9306" s="167">
        <f>IF('Lineær programmering opg 4'!$M$4=0,"-",(-A9306+'Lineær programmering opg 4'!$M$4)/'Lineær programmering opg 4'!$K$4*-1)</f>
        <v>446.54399999995451</v>
      </c>
      <c r="E9306" s="167">
        <f>IF('Lineær programmering opg 4'!$M$5=0,"-",(-A9306+'Lineær programmering opg 4'!$M$5)/'Lineær programmering opg 4'!$K$5*-1)</f>
        <v>287.45399999998295</v>
      </c>
      <c r="F9306" s="167" t="str">
        <f>IF('Lineær programmering opg 4'!$E$6=0,"-",(-A9306+'Lineær programmering opg 4'!$M$6)/'Lineær programmering opg 4'!$K$6*-1)</f>
        <v>-</v>
      </c>
      <c r="G9306" s="167" t="str">
        <f>IF('Lineær programmering opg 4'!$D$7=0,"-",((-A9306+'Lineær programmering opg 4'!$M$7)/'Lineær programmering opg 4'!$K$7)*-1)</f>
        <v>-</v>
      </c>
      <c r="H9306" s="167" t="str">
        <f>IF('Lineær programmering opg 4'!$C$8=0,"-",((-A9306+'Lineær programmering opg 4'!$M$8)/'Lineær programmering opg 4'!$K$8)*-1)</f>
        <v>-</v>
      </c>
      <c r="I9306" s="167" t="str">
        <f>IF('Lineær programmering opg 4'!$D$8=0,"-",'Lineær programmering opg 4'!$G$8)</f>
        <v>-</v>
      </c>
      <c r="J9306" s="295">
        <f>A9306*'Lineær programmering opg 4'!$C$11+Datatabel!C9306*'Lineær programmering opg 4'!$D$11</f>
        <v>44790.899999999718</v>
      </c>
      <c r="K9306" s="9">
        <f t="shared" si="727"/>
        <v>0</v>
      </c>
      <c r="L9306" s="9">
        <f t="shared" si="728"/>
        <v>0</v>
      </c>
    </row>
    <row r="9307" spans="1:12" ht="15" x14ac:dyDescent="0.25">
      <c r="A9307" s="167">
        <f t="shared" si="726"/>
        <v>16.704000000022749</v>
      </c>
      <c r="B9307" s="325">
        <f t="shared" si="729"/>
        <v>6.960000000009478E-2</v>
      </c>
      <c r="C9307" s="167">
        <f t="shared" si="725"/>
        <v>287.47199999998298</v>
      </c>
      <c r="D9307" s="167">
        <f>IF('Lineær programmering opg 4'!$M$4=0,"-",(-A9307+'Lineær programmering opg 4'!$M$4)/'Lineær programmering opg 4'!$K$4*-1)</f>
        <v>446.59199999995451</v>
      </c>
      <c r="E9307" s="167">
        <f>IF('Lineær programmering opg 4'!$M$5=0,"-",(-A9307+'Lineær programmering opg 4'!$M$5)/'Lineær programmering opg 4'!$K$5*-1)</f>
        <v>287.47199999998298</v>
      </c>
      <c r="F9307" s="167" t="str">
        <f>IF('Lineær programmering opg 4'!$E$6=0,"-",(-A9307+'Lineær programmering opg 4'!$M$6)/'Lineær programmering opg 4'!$K$6*-1)</f>
        <v>-</v>
      </c>
      <c r="G9307" s="167" t="str">
        <f>IF('Lineær programmering opg 4'!$D$7=0,"-",((-A9307+'Lineær programmering opg 4'!$M$7)/'Lineær programmering opg 4'!$K$7)*-1)</f>
        <v>-</v>
      </c>
      <c r="H9307" s="167" t="str">
        <f>IF('Lineær programmering opg 4'!$C$8=0,"-",((-A9307+'Lineær programmering opg 4'!$M$8)/'Lineær programmering opg 4'!$K$8)*-1)</f>
        <v>-</v>
      </c>
      <c r="I9307" s="167" t="str">
        <f>IF('Lineær programmering opg 4'!$D$8=0,"-",'Lineær programmering opg 4'!$G$8)</f>
        <v>-</v>
      </c>
      <c r="J9307" s="295">
        <f>A9307*'Lineær programmering opg 4'!$C$11+Datatabel!C9307*'Lineær programmering opg 4'!$D$11</f>
        <v>44791.199999999721</v>
      </c>
      <c r="K9307" s="9">
        <f t="shared" si="727"/>
        <v>0</v>
      </c>
      <c r="L9307" s="9">
        <f t="shared" si="728"/>
        <v>0</v>
      </c>
    </row>
    <row r="9308" spans="1:12" ht="15" x14ac:dyDescent="0.25">
      <c r="A9308" s="167">
        <f t="shared" si="726"/>
        <v>16.680000000022748</v>
      </c>
      <c r="B9308" s="325">
        <f t="shared" si="729"/>
        <v>6.9500000000094778E-2</v>
      </c>
      <c r="C9308" s="167">
        <f t="shared" si="725"/>
        <v>287.48999999998296</v>
      </c>
      <c r="D9308" s="167">
        <f>IF('Lineær programmering opg 4'!$M$4=0,"-",(-A9308+'Lineær programmering opg 4'!$M$4)/'Lineær programmering opg 4'!$K$4*-1)</f>
        <v>446.63999999995451</v>
      </c>
      <c r="E9308" s="167">
        <f>IF('Lineær programmering opg 4'!$M$5=0,"-",(-A9308+'Lineær programmering opg 4'!$M$5)/'Lineær programmering opg 4'!$K$5*-1)</f>
        <v>287.48999999998296</v>
      </c>
      <c r="F9308" s="167" t="str">
        <f>IF('Lineær programmering opg 4'!$E$6=0,"-",(-A9308+'Lineær programmering opg 4'!$M$6)/'Lineær programmering opg 4'!$K$6*-1)</f>
        <v>-</v>
      </c>
      <c r="G9308" s="167" t="str">
        <f>IF('Lineær programmering opg 4'!$D$7=0,"-",((-A9308+'Lineær programmering opg 4'!$M$7)/'Lineær programmering opg 4'!$K$7)*-1)</f>
        <v>-</v>
      </c>
      <c r="H9308" s="167" t="str">
        <f>IF('Lineær programmering opg 4'!$C$8=0,"-",((-A9308+'Lineær programmering opg 4'!$M$8)/'Lineær programmering opg 4'!$K$8)*-1)</f>
        <v>-</v>
      </c>
      <c r="I9308" s="167" t="str">
        <f>IF('Lineær programmering opg 4'!$D$8=0,"-",'Lineær programmering opg 4'!$G$8)</f>
        <v>-</v>
      </c>
      <c r="J9308" s="295">
        <f>A9308*'Lineær programmering opg 4'!$C$11+Datatabel!C9308*'Lineær programmering opg 4'!$D$11</f>
        <v>44791.499999999724</v>
      </c>
      <c r="K9308" s="9">
        <f t="shared" si="727"/>
        <v>0</v>
      </c>
      <c r="L9308" s="9">
        <f t="shared" si="728"/>
        <v>0</v>
      </c>
    </row>
    <row r="9309" spans="1:12" ht="15" x14ac:dyDescent="0.25">
      <c r="A9309" s="167">
        <f t="shared" si="726"/>
        <v>16.656000000022747</v>
      </c>
      <c r="B9309" s="325">
        <f t="shared" si="729"/>
        <v>6.9400000000094775E-2</v>
      </c>
      <c r="C9309" s="167">
        <f t="shared" si="725"/>
        <v>287.50799999998299</v>
      </c>
      <c r="D9309" s="167">
        <f>IF('Lineær programmering opg 4'!$M$4=0,"-",(-A9309+'Lineær programmering opg 4'!$M$4)/'Lineær programmering opg 4'!$K$4*-1)</f>
        <v>446.68799999995451</v>
      </c>
      <c r="E9309" s="167">
        <f>IF('Lineær programmering opg 4'!$M$5=0,"-",(-A9309+'Lineær programmering opg 4'!$M$5)/'Lineær programmering opg 4'!$K$5*-1)</f>
        <v>287.50799999998299</v>
      </c>
      <c r="F9309" s="167" t="str">
        <f>IF('Lineær programmering opg 4'!$E$6=0,"-",(-A9309+'Lineær programmering opg 4'!$M$6)/'Lineær programmering opg 4'!$K$6*-1)</f>
        <v>-</v>
      </c>
      <c r="G9309" s="167" t="str">
        <f>IF('Lineær programmering opg 4'!$D$7=0,"-",((-A9309+'Lineær programmering opg 4'!$M$7)/'Lineær programmering opg 4'!$K$7)*-1)</f>
        <v>-</v>
      </c>
      <c r="H9309" s="167" t="str">
        <f>IF('Lineær programmering opg 4'!$C$8=0,"-",((-A9309+'Lineær programmering opg 4'!$M$8)/'Lineær programmering opg 4'!$K$8)*-1)</f>
        <v>-</v>
      </c>
      <c r="I9309" s="167" t="str">
        <f>IF('Lineær programmering opg 4'!$D$8=0,"-",'Lineær programmering opg 4'!$G$8)</f>
        <v>-</v>
      </c>
      <c r="J9309" s="295">
        <f>A9309*'Lineær programmering opg 4'!$C$11+Datatabel!C9309*'Lineær programmering opg 4'!$D$11</f>
        <v>44791.799999999726</v>
      </c>
      <c r="K9309" s="9">
        <f t="shared" si="727"/>
        <v>0</v>
      </c>
      <c r="L9309" s="9">
        <f t="shared" si="728"/>
        <v>0</v>
      </c>
    </row>
    <row r="9310" spans="1:12" ht="15" x14ac:dyDescent="0.25">
      <c r="A9310" s="167">
        <f t="shared" si="726"/>
        <v>16.632000000022746</v>
      </c>
      <c r="B9310" s="325">
        <f t="shared" si="729"/>
        <v>6.9300000000094772E-2</v>
      </c>
      <c r="C9310" s="167">
        <f t="shared" si="725"/>
        <v>287.52599999998296</v>
      </c>
      <c r="D9310" s="167">
        <f>IF('Lineær programmering opg 4'!$M$4=0,"-",(-A9310+'Lineær programmering opg 4'!$M$4)/'Lineær programmering opg 4'!$K$4*-1)</f>
        <v>446.73599999995452</v>
      </c>
      <c r="E9310" s="167">
        <f>IF('Lineær programmering opg 4'!$M$5=0,"-",(-A9310+'Lineær programmering opg 4'!$M$5)/'Lineær programmering opg 4'!$K$5*-1)</f>
        <v>287.52599999998296</v>
      </c>
      <c r="F9310" s="167" t="str">
        <f>IF('Lineær programmering opg 4'!$E$6=0,"-",(-A9310+'Lineær programmering opg 4'!$M$6)/'Lineær programmering opg 4'!$K$6*-1)</f>
        <v>-</v>
      </c>
      <c r="G9310" s="167" t="str">
        <f>IF('Lineær programmering opg 4'!$D$7=0,"-",((-A9310+'Lineær programmering opg 4'!$M$7)/'Lineær programmering opg 4'!$K$7)*-1)</f>
        <v>-</v>
      </c>
      <c r="H9310" s="167" t="str">
        <f>IF('Lineær programmering opg 4'!$C$8=0,"-",((-A9310+'Lineær programmering opg 4'!$M$8)/'Lineær programmering opg 4'!$K$8)*-1)</f>
        <v>-</v>
      </c>
      <c r="I9310" s="167" t="str">
        <f>IF('Lineær programmering opg 4'!$D$8=0,"-",'Lineær programmering opg 4'!$G$8)</f>
        <v>-</v>
      </c>
      <c r="J9310" s="295">
        <f>A9310*'Lineær programmering opg 4'!$C$11+Datatabel!C9310*'Lineær programmering opg 4'!$D$11</f>
        <v>44792.099999999715</v>
      </c>
      <c r="K9310" s="9">
        <f t="shared" si="727"/>
        <v>0</v>
      </c>
      <c r="L9310" s="9">
        <f t="shared" si="728"/>
        <v>0</v>
      </c>
    </row>
    <row r="9311" spans="1:12" ht="15" x14ac:dyDescent="0.25">
      <c r="A9311" s="167">
        <f t="shared" si="726"/>
        <v>16.608000000022745</v>
      </c>
      <c r="B9311" s="325">
        <f t="shared" si="729"/>
        <v>6.9200000000094769E-2</v>
      </c>
      <c r="C9311" s="167">
        <f t="shared" si="725"/>
        <v>287.54399999998299</v>
      </c>
      <c r="D9311" s="167">
        <f>IF('Lineær programmering opg 4'!$M$4=0,"-",(-A9311+'Lineær programmering opg 4'!$M$4)/'Lineær programmering opg 4'!$K$4*-1)</f>
        <v>446.78399999995452</v>
      </c>
      <c r="E9311" s="167">
        <f>IF('Lineær programmering opg 4'!$M$5=0,"-",(-A9311+'Lineær programmering opg 4'!$M$5)/'Lineær programmering opg 4'!$K$5*-1)</f>
        <v>287.54399999998299</v>
      </c>
      <c r="F9311" s="167" t="str">
        <f>IF('Lineær programmering opg 4'!$E$6=0,"-",(-A9311+'Lineær programmering opg 4'!$M$6)/'Lineær programmering opg 4'!$K$6*-1)</f>
        <v>-</v>
      </c>
      <c r="G9311" s="167" t="str">
        <f>IF('Lineær programmering opg 4'!$D$7=0,"-",((-A9311+'Lineær programmering opg 4'!$M$7)/'Lineær programmering opg 4'!$K$7)*-1)</f>
        <v>-</v>
      </c>
      <c r="H9311" s="167" t="str">
        <f>IF('Lineær programmering opg 4'!$C$8=0,"-",((-A9311+'Lineær programmering opg 4'!$M$8)/'Lineær programmering opg 4'!$K$8)*-1)</f>
        <v>-</v>
      </c>
      <c r="I9311" s="167" t="str">
        <f>IF('Lineær programmering opg 4'!$D$8=0,"-",'Lineær programmering opg 4'!$G$8)</f>
        <v>-</v>
      </c>
      <c r="J9311" s="295">
        <f>A9311*'Lineær programmering opg 4'!$C$11+Datatabel!C9311*'Lineær programmering opg 4'!$D$11</f>
        <v>44792.399999999718</v>
      </c>
      <c r="K9311" s="9">
        <f t="shared" si="727"/>
        <v>0</v>
      </c>
      <c r="L9311" s="9">
        <f t="shared" si="728"/>
        <v>0</v>
      </c>
    </row>
    <row r="9312" spans="1:12" ht="15" x14ac:dyDescent="0.25">
      <c r="A9312" s="167">
        <f t="shared" si="726"/>
        <v>16.584000000022744</v>
      </c>
      <c r="B9312" s="325">
        <f t="shared" si="729"/>
        <v>6.9100000000094766E-2</v>
      </c>
      <c r="C9312" s="167">
        <f t="shared" si="725"/>
        <v>287.56199999998296</v>
      </c>
      <c r="D9312" s="167">
        <f>IF('Lineær programmering opg 4'!$M$4=0,"-",(-A9312+'Lineær programmering opg 4'!$M$4)/'Lineær programmering opg 4'!$K$4*-1)</f>
        <v>446.83199999995452</v>
      </c>
      <c r="E9312" s="167">
        <f>IF('Lineær programmering opg 4'!$M$5=0,"-",(-A9312+'Lineær programmering opg 4'!$M$5)/'Lineær programmering opg 4'!$K$5*-1)</f>
        <v>287.56199999998296</v>
      </c>
      <c r="F9312" s="167" t="str">
        <f>IF('Lineær programmering opg 4'!$E$6=0,"-",(-A9312+'Lineær programmering opg 4'!$M$6)/'Lineær programmering opg 4'!$K$6*-1)</f>
        <v>-</v>
      </c>
      <c r="G9312" s="167" t="str">
        <f>IF('Lineær programmering opg 4'!$D$7=0,"-",((-A9312+'Lineær programmering opg 4'!$M$7)/'Lineær programmering opg 4'!$K$7)*-1)</f>
        <v>-</v>
      </c>
      <c r="H9312" s="167" t="str">
        <f>IF('Lineær programmering opg 4'!$C$8=0,"-",((-A9312+'Lineær programmering opg 4'!$M$8)/'Lineær programmering opg 4'!$K$8)*-1)</f>
        <v>-</v>
      </c>
      <c r="I9312" s="167" t="str">
        <f>IF('Lineær programmering opg 4'!$D$8=0,"-",'Lineær programmering opg 4'!$G$8)</f>
        <v>-</v>
      </c>
      <c r="J9312" s="295">
        <f>A9312*'Lineær programmering opg 4'!$C$11+Datatabel!C9312*'Lineær programmering opg 4'!$D$11</f>
        <v>44792.699999999713</v>
      </c>
      <c r="K9312" s="9">
        <f t="shared" si="727"/>
        <v>0</v>
      </c>
      <c r="L9312" s="9">
        <f t="shared" si="728"/>
        <v>0</v>
      </c>
    </row>
    <row r="9313" spans="1:12" ht="15" x14ac:dyDescent="0.25">
      <c r="A9313" s="167">
        <f t="shared" si="726"/>
        <v>16.560000000022743</v>
      </c>
      <c r="B9313" s="325">
        <f t="shared" si="729"/>
        <v>6.9000000000094763E-2</v>
      </c>
      <c r="C9313" s="167">
        <f t="shared" si="725"/>
        <v>287.57999999998299</v>
      </c>
      <c r="D9313" s="167">
        <f>IF('Lineær programmering opg 4'!$M$4=0,"-",(-A9313+'Lineær programmering opg 4'!$M$4)/'Lineær programmering opg 4'!$K$4*-1)</f>
        <v>446.87999999995452</v>
      </c>
      <c r="E9313" s="167">
        <f>IF('Lineær programmering opg 4'!$M$5=0,"-",(-A9313+'Lineær programmering opg 4'!$M$5)/'Lineær programmering opg 4'!$K$5*-1)</f>
        <v>287.57999999998299</v>
      </c>
      <c r="F9313" s="167" t="str">
        <f>IF('Lineær programmering opg 4'!$E$6=0,"-",(-A9313+'Lineær programmering opg 4'!$M$6)/'Lineær programmering opg 4'!$K$6*-1)</f>
        <v>-</v>
      </c>
      <c r="G9313" s="167" t="str">
        <f>IF('Lineær programmering opg 4'!$D$7=0,"-",((-A9313+'Lineær programmering opg 4'!$M$7)/'Lineær programmering opg 4'!$K$7)*-1)</f>
        <v>-</v>
      </c>
      <c r="H9313" s="167" t="str">
        <f>IF('Lineær programmering opg 4'!$C$8=0,"-",((-A9313+'Lineær programmering opg 4'!$M$8)/'Lineær programmering opg 4'!$K$8)*-1)</f>
        <v>-</v>
      </c>
      <c r="I9313" s="167" t="str">
        <f>IF('Lineær programmering opg 4'!$D$8=0,"-",'Lineær programmering opg 4'!$G$8)</f>
        <v>-</v>
      </c>
      <c r="J9313" s="295">
        <f>A9313*'Lineær programmering opg 4'!$C$11+Datatabel!C9313*'Lineær programmering opg 4'!$D$11</f>
        <v>44792.999999999724</v>
      </c>
      <c r="K9313" s="9">
        <f t="shared" si="727"/>
        <v>0</v>
      </c>
      <c r="L9313" s="9">
        <f t="shared" si="728"/>
        <v>0</v>
      </c>
    </row>
    <row r="9314" spans="1:12" ht="15" x14ac:dyDescent="0.25">
      <c r="A9314" s="167">
        <f t="shared" si="726"/>
        <v>16.536000000022742</v>
      </c>
      <c r="B9314" s="325">
        <f t="shared" si="729"/>
        <v>6.890000000009476E-2</v>
      </c>
      <c r="C9314" s="167">
        <f t="shared" si="725"/>
        <v>287.59799999998296</v>
      </c>
      <c r="D9314" s="167">
        <f>IF('Lineær programmering opg 4'!$M$4=0,"-",(-A9314+'Lineær programmering opg 4'!$M$4)/'Lineær programmering opg 4'!$K$4*-1)</f>
        <v>446.92799999995452</v>
      </c>
      <c r="E9314" s="167">
        <f>IF('Lineær programmering opg 4'!$M$5=0,"-",(-A9314+'Lineær programmering opg 4'!$M$5)/'Lineær programmering opg 4'!$K$5*-1)</f>
        <v>287.59799999998296</v>
      </c>
      <c r="F9314" s="167" t="str">
        <f>IF('Lineær programmering opg 4'!$E$6=0,"-",(-A9314+'Lineær programmering opg 4'!$M$6)/'Lineær programmering opg 4'!$K$6*-1)</f>
        <v>-</v>
      </c>
      <c r="G9314" s="167" t="str">
        <f>IF('Lineær programmering opg 4'!$D$7=0,"-",((-A9314+'Lineær programmering opg 4'!$M$7)/'Lineær programmering opg 4'!$K$7)*-1)</f>
        <v>-</v>
      </c>
      <c r="H9314" s="167" t="str">
        <f>IF('Lineær programmering opg 4'!$C$8=0,"-",((-A9314+'Lineær programmering opg 4'!$M$8)/'Lineær programmering opg 4'!$K$8)*-1)</f>
        <v>-</v>
      </c>
      <c r="I9314" s="167" t="str">
        <f>IF('Lineær programmering opg 4'!$D$8=0,"-",'Lineær programmering opg 4'!$G$8)</f>
        <v>-</v>
      </c>
      <c r="J9314" s="295">
        <f>A9314*'Lineær programmering opg 4'!$C$11+Datatabel!C9314*'Lineær programmering opg 4'!$D$11</f>
        <v>44793.299999999719</v>
      </c>
      <c r="K9314" s="9">
        <f t="shared" si="727"/>
        <v>0</v>
      </c>
      <c r="L9314" s="9">
        <f t="shared" si="728"/>
        <v>0</v>
      </c>
    </row>
    <row r="9315" spans="1:12" ht="15" x14ac:dyDescent="0.25">
      <c r="A9315" s="167">
        <f t="shared" si="726"/>
        <v>16.512000000022741</v>
      </c>
      <c r="B9315" s="325">
        <f t="shared" si="729"/>
        <v>6.8800000000094758E-2</v>
      </c>
      <c r="C9315" s="167">
        <f t="shared" si="725"/>
        <v>287.61599999998299</v>
      </c>
      <c r="D9315" s="167">
        <f>IF('Lineær programmering opg 4'!$M$4=0,"-",(-A9315+'Lineær programmering opg 4'!$M$4)/'Lineær programmering opg 4'!$K$4*-1)</f>
        <v>446.97599999995452</v>
      </c>
      <c r="E9315" s="167">
        <f>IF('Lineær programmering opg 4'!$M$5=0,"-",(-A9315+'Lineær programmering opg 4'!$M$5)/'Lineær programmering opg 4'!$K$5*-1)</f>
        <v>287.61599999998299</v>
      </c>
      <c r="F9315" s="167" t="str">
        <f>IF('Lineær programmering opg 4'!$E$6=0,"-",(-A9315+'Lineær programmering opg 4'!$M$6)/'Lineær programmering opg 4'!$K$6*-1)</f>
        <v>-</v>
      </c>
      <c r="G9315" s="167" t="str">
        <f>IF('Lineær programmering opg 4'!$D$7=0,"-",((-A9315+'Lineær programmering opg 4'!$M$7)/'Lineær programmering opg 4'!$K$7)*-1)</f>
        <v>-</v>
      </c>
      <c r="H9315" s="167" t="str">
        <f>IF('Lineær programmering opg 4'!$C$8=0,"-",((-A9315+'Lineær programmering opg 4'!$M$8)/'Lineær programmering opg 4'!$K$8)*-1)</f>
        <v>-</v>
      </c>
      <c r="I9315" s="167" t="str">
        <f>IF('Lineær programmering opg 4'!$D$8=0,"-",'Lineær programmering opg 4'!$G$8)</f>
        <v>-</v>
      </c>
      <c r="J9315" s="295">
        <f>A9315*'Lineær programmering opg 4'!$C$11+Datatabel!C9315*'Lineær programmering opg 4'!$D$11</f>
        <v>44793.599999999722</v>
      </c>
      <c r="K9315" s="9">
        <f t="shared" si="727"/>
        <v>0</v>
      </c>
      <c r="L9315" s="9">
        <f t="shared" si="728"/>
        <v>0</v>
      </c>
    </row>
    <row r="9316" spans="1:12" ht="15" x14ac:dyDescent="0.25">
      <c r="A9316" s="167">
        <f t="shared" si="726"/>
        <v>16.48800000002274</v>
      </c>
      <c r="B9316" s="325">
        <f t="shared" si="729"/>
        <v>6.8700000000094755E-2</v>
      </c>
      <c r="C9316" s="167">
        <f t="shared" si="725"/>
        <v>287.63399999998296</v>
      </c>
      <c r="D9316" s="167">
        <f>IF('Lineær programmering opg 4'!$M$4=0,"-",(-A9316+'Lineær programmering opg 4'!$M$4)/'Lineær programmering opg 4'!$K$4*-1)</f>
        <v>447.02399999995453</v>
      </c>
      <c r="E9316" s="167">
        <f>IF('Lineær programmering opg 4'!$M$5=0,"-",(-A9316+'Lineær programmering opg 4'!$M$5)/'Lineær programmering opg 4'!$K$5*-1)</f>
        <v>287.63399999998296</v>
      </c>
      <c r="F9316" s="167" t="str">
        <f>IF('Lineær programmering opg 4'!$E$6=0,"-",(-A9316+'Lineær programmering opg 4'!$M$6)/'Lineær programmering opg 4'!$K$6*-1)</f>
        <v>-</v>
      </c>
      <c r="G9316" s="167" t="str">
        <f>IF('Lineær programmering opg 4'!$D$7=0,"-",((-A9316+'Lineær programmering opg 4'!$M$7)/'Lineær programmering opg 4'!$K$7)*-1)</f>
        <v>-</v>
      </c>
      <c r="H9316" s="167" t="str">
        <f>IF('Lineær programmering opg 4'!$C$8=0,"-",((-A9316+'Lineær programmering opg 4'!$M$8)/'Lineær programmering opg 4'!$K$8)*-1)</f>
        <v>-</v>
      </c>
      <c r="I9316" s="167" t="str">
        <f>IF('Lineær programmering opg 4'!$D$8=0,"-",'Lineær programmering opg 4'!$G$8)</f>
        <v>-</v>
      </c>
      <c r="J9316" s="295">
        <f>A9316*'Lineær programmering opg 4'!$C$11+Datatabel!C9316*'Lineær programmering opg 4'!$D$11</f>
        <v>44793.899999999718</v>
      </c>
      <c r="K9316" s="9">
        <f t="shared" si="727"/>
        <v>0</v>
      </c>
      <c r="L9316" s="9">
        <f t="shared" si="728"/>
        <v>0</v>
      </c>
    </row>
    <row r="9317" spans="1:12" ht="15" x14ac:dyDescent="0.25">
      <c r="A9317" s="167">
        <f t="shared" si="726"/>
        <v>16.46400000002274</v>
      </c>
      <c r="B9317" s="325">
        <f t="shared" si="729"/>
        <v>6.8600000000094752E-2</v>
      </c>
      <c r="C9317" s="167">
        <f t="shared" si="725"/>
        <v>287.65199999998299</v>
      </c>
      <c r="D9317" s="167">
        <f>IF('Lineær programmering opg 4'!$M$4=0,"-",(-A9317+'Lineær programmering opg 4'!$M$4)/'Lineær programmering opg 4'!$K$4*-1)</f>
        <v>447.07199999995453</v>
      </c>
      <c r="E9317" s="167">
        <f>IF('Lineær programmering opg 4'!$M$5=0,"-",(-A9317+'Lineær programmering opg 4'!$M$5)/'Lineær programmering opg 4'!$K$5*-1)</f>
        <v>287.65199999998299</v>
      </c>
      <c r="F9317" s="167" t="str">
        <f>IF('Lineær programmering opg 4'!$E$6=0,"-",(-A9317+'Lineær programmering opg 4'!$M$6)/'Lineær programmering opg 4'!$K$6*-1)</f>
        <v>-</v>
      </c>
      <c r="G9317" s="167" t="str">
        <f>IF('Lineær programmering opg 4'!$D$7=0,"-",((-A9317+'Lineær programmering opg 4'!$M$7)/'Lineær programmering opg 4'!$K$7)*-1)</f>
        <v>-</v>
      </c>
      <c r="H9317" s="167" t="str">
        <f>IF('Lineær programmering opg 4'!$C$8=0,"-",((-A9317+'Lineær programmering opg 4'!$M$8)/'Lineær programmering opg 4'!$K$8)*-1)</f>
        <v>-</v>
      </c>
      <c r="I9317" s="167" t="str">
        <f>IF('Lineær programmering opg 4'!$D$8=0,"-",'Lineær programmering opg 4'!$G$8)</f>
        <v>-</v>
      </c>
      <c r="J9317" s="295">
        <f>A9317*'Lineær programmering opg 4'!$C$11+Datatabel!C9317*'Lineær programmering opg 4'!$D$11</f>
        <v>44794.199999999721</v>
      </c>
      <c r="K9317" s="9">
        <f t="shared" si="727"/>
        <v>0</v>
      </c>
      <c r="L9317" s="9">
        <f t="shared" si="728"/>
        <v>0</v>
      </c>
    </row>
    <row r="9318" spans="1:12" ht="15" x14ac:dyDescent="0.25">
      <c r="A9318" s="167">
        <f t="shared" si="726"/>
        <v>16.440000000022739</v>
      </c>
      <c r="B9318" s="325">
        <f t="shared" si="729"/>
        <v>6.8500000000094749E-2</v>
      </c>
      <c r="C9318" s="167">
        <f t="shared" si="725"/>
        <v>287.66999999998296</v>
      </c>
      <c r="D9318" s="167">
        <f>IF('Lineær programmering opg 4'!$M$4=0,"-",(-A9318+'Lineær programmering opg 4'!$M$4)/'Lineær programmering opg 4'!$K$4*-1)</f>
        <v>447.11999999995453</v>
      </c>
      <c r="E9318" s="167">
        <f>IF('Lineær programmering opg 4'!$M$5=0,"-",(-A9318+'Lineær programmering opg 4'!$M$5)/'Lineær programmering opg 4'!$K$5*-1)</f>
        <v>287.66999999998296</v>
      </c>
      <c r="F9318" s="167" t="str">
        <f>IF('Lineær programmering opg 4'!$E$6=0,"-",(-A9318+'Lineær programmering opg 4'!$M$6)/'Lineær programmering opg 4'!$K$6*-1)</f>
        <v>-</v>
      </c>
      <c r="G9318" s="167" t="str">
        <f>IF('Lineær programmering opg 4'!$D$7=0,"-",((-A9318+'Lineær programmering opg 4'!$M$7)/'Lineær programmering opg 4'!$K$7)*-1)</f>
        <v>-</v>
      </c>
      <c r="H9318" s="167" t="str">
        <f>IF('Lineær programmering opg 4'!$C$8=0,"-",((-A9318+'Lineær programmering opg 4'!$M$8)/'Lineær programmering opg 4'!$K$8)*-1)</f>
        <v>-</v>
      </c>
      <c r="I9318" s="167" t="str">
        <f>IF('Lineær programmering opg 4'!$D$8=0,"-",'Lineær programmering opg 4'!$G$8)</f>
        <v>-</v>
      </c>
      <c r="J9318" s="295">
        <f>A9318*'Lineær programmering opg 4'!$C$11+Datatabel!C9318*'Lineær programmering opg 4'!$D$11</f>
        <v>44794.499999999724</v>
      </c>
      <c r="K9318" s="9">
        <f t="shared" si="727"/>
        <v>0</v>
      </c>
      <c r="L9318" s="9">
        <f t="shared" si="728"/>
        <v>0</v>
      </c>
    </row>
    <row r="9319" spans="1:12" ht="15" x14ac:dyDescent="0.25">
      <c r="A9319" s="167">
        <f t="shared" si="726"/>
        <v>16.416000000022738</v>
      </c>
      <c r="B9319" s="325">
        <f t="shared" si="729"/>
        <v>6.8400000000094746E-2</v>
      </c>
      <c r="C9319" s="167">
        <f t="shared" si="725"/>
        <v>287.68799999998299</v>
      </c>
      <c r="D9319" s="167">
        <f>IF('Lineær programmering opg 4'!$M$4=0,"-",(-A9319+'Lineær programmering opg 4'!$M$4)/'Lineær programmering opg 4'!$K$4*-1)</f>
        <v>447.16799999995453</v>
      </c>
      <c r="E9319" s="167">
        <f>IF('Lineær programmering opg 4'!$M$5=0,"-",(-A9319+'Lineær programmering opg 4'!$M$5)/'Lineær programmering opg 4'!$K$5*-1)</f>
        <v>287.68799999998299</v>
      </c>
      <c r="F9319" s="167" t="str">
        <f>IF('Lineær programmering opg 4'!$E$6=0,"-",(-A9319+'Lineær programmering opg 4'!$M$6)/'Lineær programmering opg 4'!$K$6*-1)</f>
        <v>-</v>
      </c>
      <c r="G9319" s="167" t="str">
        <f>IF('Lineær programmering opg 4'!$D$7=0,"-",((-A9319+'Lineær programmering opg 4'!$M$7)/'Lineær programmering opg 4'!$K$7)*-1)</f>
        <v>-</v>
      </c>
      <c r="H9319" s="167" t="str">
        <f>IF('Lineær programmering opg 4'!$C$8=0,"-",((-A9319+'Lineær programmering opg 4'!$M$8)/'Lineær programmering opg 4'!$K$8)*-1)</f>
        <v>-</v>
      </c>
      <c r="I9319" s="167" t="str">
        <f>IF('Lineær programmering opg 4'!$D$8=0,"-",'Lineær programmering opg 4'!$G$8)</f>
        <v>-</v>
      </c>
      <c r="J9319" s="295">
        <f>A9319*'Lineær programmering opg 4'!$C$11+Datatabel!C9319*'Lineær programmering opg 4'!$D$11</f>
        <v>44794.799999999726</v>
      </c>
      <c r="K9319" s="9">
        <f t="shared" si="727"/>
        <v>0</v>
      </c>
      <c r="L9319" s="9">
        <f t="shared" si="728"/>
        <v>0</v>
      </c>
    </row>
    <row r="9320" spans="1:12" ht="15" x14ac:dyDescent="0.25">
      <c r="A9320" s="167">
        <f t="shared" si="726"/>
        <v>16.392000000022737</v>
      </c>
      <c r="B9320" s="325">
        <f t="shared" si="729"/>
        <v>6.8300000000094743E-2</v>
      </c>
      <c r="C9320" s="167">
        <f t="shared" si="725"/>
        <v>287.70599999998296</v>
      </c>
      <c r="D9320" s="167">
        <f>IF('Lineær programmering opg 4'!$M$4=0,"-",(-A9320+'Lineær programmering opg 4'!$M$4)/'Lineær programmering opg 4'!$K$4*-1)</f>
        <v>447.21599999995453</v>
      </c>
      <c r="E9320" s="167">
        <f>IF('Lineær programmering opg 4'!$M$5=0,"-",(-A9320+'Lineær programmering opg 4'!$M$5)/'Lineær programmering opg 4'!$K$5*-1)</f>
        <v>287.70599999998296</v>
      </c>
      <c r="F9320" s="167" t="str">
        <f>IF('Lineær programmering opg 4'!$E$6=0,"-",(-A9320+'Lineær programmering opg 4'!$M$6)/'Lineær programmering opg 4'!$K$6*-1)</f>
        <v>-</v>
      </c>
      <c r="G9320" s="167" t="str">
        <f>IF('Lineær programmering opg 4'!$D$7=0,"-",((-A9320+'Lineær programmering opg 4'!$M$7)/'Lineær programmering opg 4'!$K$7)*-1)</f>
        <v>-</v>
      </c>
      <c r="H9320" s="167" t="str">
        <f>IF('Lineær programmering opg 4'!$C$8=0,"-",((-A9320+'Lineær programmering opg 4'!$M$8)/'Lineær programmering opg 4'!$K$8)*-1)</f>
        <v>-</v>
      </c>
      <c r="I9320" s="167" t="str">
        <f>IF('Lineær programmering opg 4'!$D$8=0,"-",'Lineær programmering opg 4'!$G$8)</f>
        <v>-</v>
      </c>
      <c r="J9320" s="295">
        <f>A9320*'Lineær programmering opg 4'!$C$11+Datatabel!C9320*'Lineær programmering opg 4'!$D$11</f>
        <v>44795.099999999722</v>
      </c>
      <c r="K9320" s="9">
        <f t="shared" si="727"/>
        <v>0</v>
      </c>
      <c r="L9320" s="9">
        <f t="shared" si="728"/>
        <v>0</v>
      </c>
    </row>
    <row r="9321" spans="1:12" ht="15" x14ac:dyDescent="0.25">
      <c r="A9321" s="167">
        <f t="shared" si="726"/>
        <v>16.368000000022739</v>
      </c>
      <c r="B9321" s="325">
        <f t="shared" si="729"/>
        <v>6.820000000009474E-2</v>
      </c>
      <c r="C9321" s="167">
        <f t="shared" si="725"/>
        <v>287.72399999998299</v>
      </c>
      <c r="D9321" s="167">
        <f>IF('Lineær programmering opg 4'!$M$4=0,"-",(-A9321+'Lineær programmering opg 4'!$M$4)/'Lineær programmering opg 4'!$K$4*-1)</f>
        <v>447.26399999995454</v>
      </c>
      <c r="E9321" s="167">
        <f>IF('Lineær programmering opg 4'!$M$5=0,"-",(-A9321+'Lineær programmering opg 4'!$M$5)/'Lineær programmering opg 4'!$K$5*-1)</f>
        <v>287.72399999998299</v>
      </c>
      <c r="F9321" s="167" t="str">
        <f>IF('Lineær programmering opg 4'!$E$6=0,"-",(-A9321+'Lineær programmering opg 4'!$M$6)/'Lineær programmering opg 4'!$K$6*-1)</f>
        <v>-</v>
      </c>
      <c r="G9321" s="167" t="str">
        <f>IF('Lineær programmering opg 4'!$D$7=0,"-",((-A9321+'Lineær programmering opg 4'!$M$7)/'Lineær programmering opg 4'!$K$7)*-1)</f>
        <v>-</v>
      </c>
      <c r="H9321" s="167" t="str">
        <f>IF('Lineær programmering opg 4'!$C$8=0,"-",((-A9321+'Lineær programmering opg 4'!$M$8)/'Lineær programmering opg 4'!$K$8)*-1)</f>
        <v>-</v>
      </c>
      <c r="I9321" s="167" t="str">
        <f>IF('Lineær programmering opg 4'!$D$8=0,"-",'Lineær programmering opg 4'!$G$8)</f>
        <v>-</v>
      </c>
      <c r="J9321" s="295">
        <f>A9321*'Lineær programmering opg 4'!$C$11+Datatabel!C9321*'Lineær programmering opg 4'!$D$11</f>
        <v>44795.399999999725</v>
      </c>
      <c r="K9321" s="9">
        <f t="shared" si="727"/>
        <v>0</v>
      </c>
      <c r="L9321" s="9">
        <f t="shared" si="728"/>
        <v>0</v>
      </c>
    </row>
    <row r="9322" spans="1:12" ht="15" x14ac:dyDescent="0.25">
      <c r="A9322" s="167">
        <f t="shared" si="726"/>
        <v>16.344000000022739</v>
      </c>
      <c r="B9322" s="325">
        <f t="shared" si="729"/>
        <v>6.8100000000094738E-2</v>
      </c>
      <c r="C9322" s="167">
        <f t="shared" si="725"/>
        <v>287.74199999998297</v>
      </c>
      <c r="D9322" s="167">
        <f>IF('Lineær programmering opg 4'!$M$4=0,"-",(-A9322+'Lineær programmering opg 4'!$M$4)/'Lineær programmering opg 4'!$K$4*-1)</f>
        <v>447.31199999995454</v>
      </c>
      <c r="E9322" s="167">
        <f>IF('Lineær programmering opg 4'!$M$5=0,"-",(-A9322+'Lineær programmering opg 4'!$M$5)/'Lineær programmering opg 4'!$K$5*-1)</f>
        <v>287.74199999998297</v>
      </c>
      <c r="F9322" s="167" t="str">
        <f>IF('Lineær programmering opg 4'!$E$6=0,"-",(-A9322+'Lineær programmering opg 4'!$M$6)/'Lineær programmering opg 4'!$K$6*-1)</f>
        <v>-</v>
      </c>
      <c r="G9322" s="167" t="str">
        <f>IF('Lineær programmering opg 4'!$D$7=0,"-",((-A9322+'Lineær programmering opg 4'!$M$7)/'Lineær programmering opg 4'!$K$7)*-1)</f>
        <v>-</v>
      </c>
      <c r="H9322" s="167" t="str">
        <f>IF('Lineær programmering opg 4'!$C$8=0,"-",((-A9322+'Lineær programmering opg 4'!$M$8)/'Lineær programmering opg 4'!$K$8)*-1)</f>
        <v>-</v>
      </c>
      <c r="I9322" s="167" t="str">
        <f>IF('Lineær programmering opg 4'!$D$8=0,"-",'Lineær programmering opg 4'!$G$8)</f>
        <v>-</v>
      </c>
      <c r="J9322" s="295">
        <f>A9322*'Lineær programmering opg 4'!$C$11+Datatabel!C9322*'Lineær programmering opg 4'!$D$11</f>
        <v>44795.699999999713</v>
      </c>
      <c r="K9322" s="9">
        <f t="shared" si="727"/>
        <v>0</v>
      </c>
      <c r="L9322" s="9">
        <f t="shared" si="728"/>
        <v>0</v>
      </c>
    </row>
    <row r="9323" spans="1:12" ht="15" x14ac:dyDescent="0.25">
      <c r="A9323" s="167">
        <f t="shared" si="726"/>
        <v>16.320000000022738</v>
      </c>
      <c r="B9323" s="325">
        <f t="shared" si="729"/>
        <v>6.8000000000094735E-2</v>
      </c>
      <c r="C9323" s="167">
        <f t="shared" si="725"/>
        <v>287.75999999998299</v>
      </c>
      <c r="D9323" s="167">
        <f>IF('Lineær programmering opg 4'!$M$4=0,"-",(-A9323+'Lineær programmering opg 4'!$M$4)/'Lineær programmering opg 4'!$K$4*-1)</f>
        <v>447.35999999995454</v>
      </c>
      <c r="E9323" s="167">
        <f>IF('Lineær programmering opg 4'!$M$5=0,"-",(-A9323+'Lineær programmering opg 4'!$M$5)/'Lineær programmering opg 4'!$K$5*-1)</f>
        <v>287.75999999998299</v>
      </c>
      <c r="F9323" s="167" t="str">
        <f>IF('Lineær programmering opg 4'!$E$6=0,"-",(-A9323+'Lineær programmering opg 4'!$M$6)/'Lineær programmering opg 4'!$K$6*-1)</f>
        <v>-</v>
      </c>
      <c r="G9323" s="167" t="str">
        <f>IF('Lineær programmering opg 4'!$D$7=0,"-",((-A9323+'Lineær programmering opg 4'!$M$7)/'Lineær programmering opg 4'!$K$7)*-1)</f>
        <v>-</v>
      </c>
      <c r="H9323" s="167" t="str">
        <f>IF('Lineær programmering opg 4'!$C$8=0,"-",((-A9323+'Lineær programmering opg 4'!$M$8)/'Lineær programmering opg 4'!$K$8)*-1)</f>
        <v>-</v>
      </c>
      <c r="I9323" s="167" t="str">
        <f>IF('Lineær programmering opg 4'!$D$8=0,"-",'Lineær programmering opg 4'!$G$8)</f>
        <v>-</v>
      </c>
      <c r="J9323" s="295">
        <f>A9323*'Lineær programmering opg 4'!$C$11+Datatabel!C9323*'Lineær programmering opg 4'!$D$11</f>
        <v>44795.999999999724</v>
      </c>
      <c r="K9323" s="9">
        <f t="shared" si="727"/>
        <v>0</v>
      </c>
      <c r="L9323" s="9">
        <f t="shared" si="728"/>
        <v>0</v>
      </c>
    </row>
    <row r="9324" spans="1:12" ht="15" x14ac:dyDescent="0.25">
      <c r="A9324" s="167">
        <f t="shared" si="726"/>
        <v>16.296000000022737</v>
      </c>
      <c r="B9324" s="325">
        <f t="shared" si="729"/>
        <v>6.7900000000094732E-2</v>
      </c>
      <c r="C9324" s="167">
        <f t="shared" si="725"/>
        <v>287.77799999998297</v>
      </c>
      <c r="D9324" s="167">
        <f>IF('Lineær programmering opg 4'!$M$4=0,"-",(-A9324+'Lineær programmering opg 4'!$M$4)/'Lineær programmering opg 4'!$K$4*-1)</f>
        <v>447.40799999995454</v>
      </c>
      <c r="E9324" s="167">
        <f>IF('Lineær programmering opg 4'!$M$5=0,"-",(-A9324+'Lineær programmering opg 4'!$M$5)/'Lineær programmering opg 4'!$K$5*-1)</f>
        <v>287.77799999998297</v>
      </c>
      <c r="F9324" s="167" t="str">
        <f>IF('Lineær programmering opg 4'!$E$6=0,"-",(-A9324+'Lineær programmering opg 4'!$M$6)/'Lineær programmering opg 4'!$K$6*-1)</f>
        <v>-</v>
      </c>
      <c r="G9324" s="167" t="str">
        <f>IF('Lineær programmering opg 4'!$D$7=0,"-",((-A9324+'Lineær programmering opg 4'!$M$7)/'Lineær programmering opg 4'!$K$7)*-1)</f>
        <v>-</v>
      </c>
      <c r="H9324" s="167" t="str">
        <f>IF('Lineær programmering opg 4'!$C$8=0,"-",((-A9324+'Lineær programmering opg 4'!$M$8)/'Lineær programmering opg 4'!$K$8)*-1)</f>
        <v>-</v>
      </c>
      <c r="I9324" s="167" t="str">
        <f>IF('Lineær programmering opg 4'!$D$8=0,"-",'Lineær programmering opg 4'!$G$8)</f>
        <v>-</v>
      </c>
      <c r="J9324" s="295">
        <f>A9324*'Lineær programmering opg 4'!$C$11+Datatabel!C9324*'Lineær programmering opg 4'!$D$11</f>
        <v>44796.299999999719</v>
      </c>
      <c r="K9324" s="9">
        <f t="shared" si="727"/>
        <v>0</v>
      </c>
      <c r="L9324" s="9">
        <f t="shared" si="728"/>
        <v>0</v>
      </c>
    </row>
    <row r="9325" spans="1:12" ht="15" x14ac:dyDescent="0.25">
      <c r="A9325" s="167">
        <f t="shared" si="726"/>
        <v>16.272000000022736</v>
      </c>
      <c r="B9325" s="325">
        <f t="shared" si="729"/>
        <v>6.7800000000094729E-2</v>
      </c>
      <c r="C9325" s="167">
        <f t="shared" si="725"/>
        <v>287.795999999983</v>
      </c>
      <c r="D9325" s="167">
        <f>IF('Lineær programmering opg 4'!$M$4=0,"-",(-A9325+'Lineær programmering opg 4'!$M$4)/'Lineær programmering opg 4'!$K$4*-1)</f>
        <v>447.45599999995454</v>
      </c>
      <c r="E9325" s="167">
        <f>IF('Lineær programmering opg 4'!$M$5=0,"-",(-A9325+'Lineær programmering opg 4'!$M$5)/'Lineær programmering opg 4'!$K$5*-1)</f>
        <v>287.795999999983</v>
      </c>
      <c r="F9325" s="167" t="str">
        <f>IF('Lineær programmering opg 4'!$E$6=0,"-",(-A9325+'Lineær programmering opg 4'!$M$6)/'Lineær programmering opg 4'!$K$6*-1)</f>
        <v>-</v>
      </c>
      <c r="G9325" s="167" t="str">
        <f>IF('Lineær programmering opg 4'!$D$7=0,"-",((-A9325+'Lineær programmering opg 4'!$M$7)/'Lineær programmering opg 4'!$K$7)*-1)</f>
        <v>-</v>
      </c>
      <c r="H9325" s="167" t="str">
        <f>IF('Lineær programmering opg 4'!$C$8=0,"-",((-A9325+'Lineær programmering opg 4'!$M$8)/'Lineær programmering opg 4'!$K$8)*-1)</f>
        <v>-</v>
      </c>
      <c r="I9325" s="167" t="str">
        <f>IF('Lineær programmering opg 4'!$D$8=0,"-",'Lineær programmering opg 4'!$G$8)</f>
        <v>-</v>
      </c>
      <c r="J9325" s="295">
        <f>A9325*'Lineær programmering opg 4'!$C$11+Datatabel!C9325*'Lineær programmering opg 4'!$D$11</f>
        <v>44796.599999999722</v>
      </c>
      <c r="K9325" s="9">
        <f t="shared" si="727"/>
        <v>0</v>
      </c>
      <c r="L9325" s="9">
        <f t="shared" si="728"/>
        <v>0</v>
      </c>
    </row>
    <row r="9326" spans="1:12" ht="15" x14ac:dyDescent="0.25">
      <c r="A9326" s="167">
        <f t="shared" si="726"/>
        <v>16.248000000022735</v>
      </c>
      <c r="B9326" s="325">
        <f t="shared" si="729"/>
        <v>6.7700000000094726E-2</v>
      </c>
      <c r="C9326" s="167">
        <f t="shared" si="725"/>
        <v>287.81399999998297</v>
      </c>
      <c r="D9326" s="167">
        <f>IF('Lineær programmering opg 4'!$M$4=0,"-",(-A9326+'Lineær programmering opg 4'!$M$4)/'Lineær programmering opg 4'!$K$4*-1)</f>
        <v>447.50399999995454</v>
      </c>
      <c r="E9326" s="167">
        <f>IF('Lineær programmering opg 4'!$M$5=0,"-",(-A9326+'Lineær programmering opg 4'!$M$5)/'Lineær programmering opg 4'!$K$5*-1)</f>
        <v>287.81399999998297</v>
      </c>
      <c r="F9326" s="167" t="str">
        <f>IF('Lineær programmering opg 4'!$E$6=0,"-",(-A9326+'Lineær programmering opg 4'!$M$6)/'Lineær programmering opg 4'!$K$6*-1)</f>
        <v>-</v>
      </c>
      <c r="G9326" s="167" t="str">
        <f>IF('Lineær programmering opg 4'!$D$7=0,"-",((-A9326+'Lineær programmering opg 4'!$M$7)/'Lineær programmering opg 4'!$K$7)*-1)</f>
        <v>-</v>
      </c>
      <c r="H9326" s="167" t="str">
        <f>IF('Lineær programmering opg 4'!$C$8=0,"-",((-A9326+'Lineær programmering opg 4'!$M$8)/'Lineær programmering opg 4'!$K$8)*-1)</f>
        <v>-</v>
      </c>
      <c r="I9326" s="167" t="str">
        <f>IF('Lineær programmering opg 4'!$D$8=0,"-",'Lineær programmering opg 4'!$G$8)</f>
        <v>-</v>
      </c>
      <c r="J9326" s="295">
        <f>A9326*'Lineær programmering opg 4'!$C$11+Datatabel!C9326*'Lineær programmering opg 4'!$D$11</f>
        <v>44796.899999999718</v>
      </c>
      <c r="K9326" s="9">
        <f t="shared" si="727"/>
        <v>0</v>
      </c>
      <c r="L9326" s="9">
        <f t="shared" si="728"/>
        <v>0</v>
      </c>
    </row>
    <row r="9327" spans="1:12" ht="15" x14ac:dyDescent="0.25">
      <c r="A9327" s="167">
        <f t="shared" si="726"/>
        <v>16.224000000022734</v>
      </c>
      <c r="B9327" s="325">
        <f t="shared" si="729"/>
        <v>6.7600000000094723E-2</v>
      </c>
      <c r="C9327" s="167">
        <f t="shared" si="725"/>
        <v>287.831999999983</v>
      </c>
      <c r="D9327" s="167">
        <f>IF('Lineær programmering opg 4'!$M$4=0,"-",(-A9327+'Lineær programmering opg 4'!$M$4)/'Lineær programmering opg 4'!$K$4*-1)</f>
        <v>447.55199999995455</v>
      </c>
      <c r="E9327" s="167">
        <f>IF('Lineær programmering opg 4'!$M$5=0,"-",(-A9327+'Lineær programmering opg 4'!$M$5)/'Lineær programmering opg 4'!$K$5*-1)</f>
        <v>287.831999999983</v>
      </c>
      <c r="F9327" s="167" t="str">
        <f>IF('Lineær programmering opg 4'!$E$6=0,"-",(-A9327+'Lineær programmering opg 4'!$M$6)/'Lineær programmering opg 4'!$K$6*-1)</f>
        <v>-</v>
      </c>
      <c r="G9327" s="167" t="str">
        <f>IF('Lineær programmering opg 4'!$D$7=0,"-",((-A9327+'Lineær programmering opg 4'!$M$7)/'Lineær programmering opg 4'!$K$7)*-1)</f>
        <v>-</v>
      </c>
      <c r="H9327" s="167" t="str">
        <f>IF('Lineær programmering opg 4'!$C$8=0,"-",((-A9327+'Lineær programmering opg 4'!$M$8)/'Lineær programmering opg 4'!$K$8)*-1)</f>
        <v>-</v>
      </c>
      <c r="I9327" s="167" t="str">
        <f>IF('Lineær programmering opg 4'!$D$8=0,"-",'Lineær programmering opg 4'!$G$8)</f>
        <v>-</v>
      </c>
      <c r="J9327" s="295">
        <f>A9327*'Lineær programmering opg 4'!$C$11+Datatabel!C9327*'Lineær programmering opg 4'!$D$11</f>
        <v>44797.199999999721</v>
      </c>
      <c r="K9327" s="9">
        <f t="shared" si="727"/>
        <v>0</v>
      </c>
      <c r="L9327" s="9">
        <f t="shared" si="728"/>
        <v>0</v>
      </c>
    </row>
    <row r="9328" spans="1:12" ht="15" x14ac:dyDescent="0.25">
      <c r="A9328" s="167">
        <f t="shared" si="726"/>
        <v>16.200000000022733</v>
      </c>
      <c r="B9328" s="325">
        <f t="shared" si="729"/>
        <v>6.750000000009472E-2</v>
      </c>
      <c r="C9328" s="167">
        <f t="shared" si="725"/>
        <v>287.84999999998297</v>
      </c>
      <c r="D9328" s="167">
        <f>IF('Lineær programmering opg 4'!$M$4=0,"-",(-A9328+'Lineær programmering opg 4'!$M$4)/'Lineær programmering opg 4'!$K$4*-1)</f>
        <v>447.59999999995455</v>
      </c>
      <c r="E9328" s="167">
        <f>IF('Lineær programmering opg 4'!$M$5=0,"-",(-A9328+'Lineær programmering opg 4'!$M$5)/'Lineær programmering opg 4'!$K$5*-1)</f>
        <v>287.84999999998297</v>
      </c>
      <c r="F9328" s="167" t="str">
        <f>IF('Lineær programmering opg 4'!$E$6=0,"-",(-A9328+'Lineær programmering opg 4'!$M$6)/'Lineær programmering opg 4'!$K$6*-1)</f>
        <v>-</v>
      </c>
      <c r="G9328" s="167" t="str">
        <f>IF('Lineær programmering opg 4'!$D$7=0,"-",((-A9328+'Lineær programmering opg 4'!$M$7)/'Lineær programmering opg 4'!$K$7)*-1)</f>
        <v>-</v>
      </c>
      <c r="H9328" s="167" t="str">
        <f>IF('Lineær programmering opg 4'!$C$8=0,"-",((-A9328+'Lineær programmering opg 4'!$M$8)/'Lineær programmering opg 4'!$K$8)*-1)</f>
        <v>-</v>
      </c>
      <c r="I9328" s="167" t="str">
        <f>IF('Lineær programmering opg 4'!$D$8=0,"-",'Lineær programmering opg 4'!$G$8)</f>
        <v>-</v>
      </c>
      <c r="J9328" s="295">
        <f>A9328*'Lineær programmering opg 4'!$C$11+Datatabel!C9328*'Lineær programmering opg 4'!$D$11</f>
        <v>44797.499999999716</v>
      </c>
      <c r="K9328" s="9">
        <f t="shared" si="727"/>
        <v>0</v>
      </c>
      <c r="L9328" s="9">
        <f t="shared" si="728"/>
        <v>0</v>
      </c>
    </row>
    <row r="9329" spans="1:12" ht="15" x14ac:dyDescent="0.25">
      <c r="A9329" s="167">
        <f t="shared" si="726"/>
        <v>16.176000000022732</v>
      </c>
      <c r="B9329" s="325">
        <f t="shared" si="729"/>
        <v>6.7400000000094717E-2</v>
      </c>
      <c r="C9329" s="167">
        <f t="shared" si="725"/>
        <v>287.867999999983</v>
      </c>
      <c r="D9329" s="167">
        <f>IF('Lineær programmering opg 4'!$M$4=0,"-",(-A9329+'Lineær programmering opg 4'!$M$4)/'Lineær programmering opg 4'!$K$4*-1)</f>
        <v>447.64799999995455</v>
      </c>
      <c r="E9329" s="167">
        <f>IF('Lineær programmering opg 4'!$M$5=0,"-",(-A9329+'Lineær programmering opg 4'!$M$5)/'Lineær programmering opg 4'!$K$5*-1)</f>
        <v>287.867999999983</v>
      </c>
      <c r="F9329" s="167" t="str">
        <f>IF('Lineær programmering opg 4'!$E$6=0,"-",(-A9329+'Lineær programmering opg 4'!$M$6)/'Lineær programmering opg 4'!$K$6*-1)</f>
        <v>-</v>
      </c>
      <c r="G9329" s="167" t="str">
        <f>IF('Lineær programmering opg 4'!$D$7=0,"-",((-A9329+'Lineær programmering opg 4'!$M$7)/'Lineær programmering opg 4'!$K$7)*-1)</f>
        <v>-</v>
      </c>
      <c r="H9329" s="167" t="str">
        <f>IF('Lineær programmering opg 4'!$C$8=0,"-",((-A9329+'Lineær programmering opg 4'!$M$8)/'Lineær programmering opg 4'!$K$8)*-1)</f>
        <v>-</v>
      </c>
      <c r="I9329" s="167" t="str">
        <f>IF('Lineær programmering opg 4'!$D$8=0,"-",'Lineær programmering opg 4'!$G$8)</f>
        <v>-</v>
      </c>
      <c r="J9329" s="295">
        <f>A9329*'Lineær programmering opg 4'!$C$11+Datatabel!C9329*'Lineær programmering opg 4'!$D$11</f>
        <v>44797.799999999726</v>
      </c>
      <c r="K9329" s="9">
        <f t="shared" si="727"/>
        <v>0</v>
      </c>
      <c r="L9329" s="9">
        <f t="shared" si="728"/>
        <v>0</v>
      </c>
    </row>
    <row r="9330" spans="1:12" ht="15" x14ac:dyDescent="0.25">
      <c r="A9330" s="167">
        <f t="shared" si="726"/>
        <v>16.152000000022731</v>
      </c>
      <c r="B9330" s="325">
        <f t="shared" si="729"/>
        <v>6.7300000000094715E-2</v>
      </c>
      <c r="C9330" s="167">
        <f t="shared" si="725"/>
        <v>287.88599999998297</v>
      </c>
      <c r="D9330" s="167">
        <f>IF('Lineær programmering opg 4'!$M$4=0,"-",(-A9330+'Lineær programmering opg 4'!$M$4)/'Lineær programmering opg 4'!$K$4*-1)</f>
        <v>447.69599999995455</v>
      </c>
      <c r="E9330" s="167">
        <f>IF('Lineær programmering opg 4'!$M$5=0,"-",(-A9330+'Lineær programmering opg 4'!$M$5)/'Lineær programmering opg 4'!$K$5*-1)</f>
        <v>287.88599999998297</v>
      </c>
      <c r="F9330" s="167" t="str">
        <f>IF('Lineær programmering opg 4'!$E$6=0,"-",(-A9330+'Lineær programmering opg 4'!$M$6)/'Lineær programmering opg 4'!$K$6*-1)</f>
        <v>-</v>
      </c>
      <c r="G9330" s="167" t="str">
        <f>IF('Lineær programmering opg 4'!$D$7=0,"-",((-A9330+'Lineær programmering opg 4'!$M$7)/'Lineær programmering opg 4'!$K$7)*-1)</f>
        <v>-</v>
      </c>
      <c r="H9330" s="167" t="str">
        <f>IF('Lineær programmering opg 4'!$C$8=0,"-",((-A9330+'Lineær programmering opg 4'!$M$8)/'Lineær programmering opg 4'!$K$8)*-1)</f>
        <v>-</v>
      </c>
      <c r="I9330" s="167" t="str">
        <f>IF('Lineær programmering opg 4'!$D$8=0,"-",'Lineær programmering opg 4'!$G$8)</f>
        <v>-</v>
      </c>
      <c r="J9330" s="295">
        <f>A9330*'Lineær programmering opg 4'!$C$11+Datatabel!C9330*'Lineær programmering opg 4'!$D$11</f>
        <v>44798.099999999722</v>
      </c>
      <c r="K9330" s="9">
        <f t="shared" si="727"/>
        <v>0</v>
      </c>
      <c r="L9330" s="9">
        <f t="shared" si="728"/>
        <v>0</v>
      </c>
    </row>
    <row r="9331" spans="1:12" ht="15" x14ac:dyDescent="0.25">
      <c r="A9331" s="167">
        <f t="shared" si="726"/>
        <v>16.12800000002273</v>
      </c>
      <c r="B9331" s="325">
        <f t="shared" si="729"/>
        <v>6.7200000000094712E-2</v>
      </c>
      <c r="C9331" s="167">
        <f t="shared" si="725"/>
        <v>287.903999999983</v>
      </c>
      <c r="D9331" s="167">
        <f>IF('Lineær programmering opg 4'!$M$4=0,"-",(-A9331+'Lineær programmering opg 4'!$M$4)/'Lineær programmering opg 4'!$K$4*-1)</f>
        <v>447.74399999995455</v>
      </c>
      <c r="E9331" s="167">
        <f>IF('Lineær programmering opg 4'!$M$5=0,"-",(-A9331+'Lineær programmering opg 4'!$M$5)/'Lineær programmering opg 4'!$K$5*-1)</f>
        <v>287.903999999983</v>
      </c>
      <c r="F9331" s="167" t="str">
        <f>IF('Lineær programmering opg 4'!$E$6=0,"-",(-A9331+'Lineær programmering opg 4'!$M$6)/'Lineær programmering opg 4'!$K$6*-1)</f>
        <v>-</v>
      </c>
      <c r="G9331" s="167" t="str">
        <f>IF('Lineær programmering opg 4'!$D$7=0,"-",((-A9331+'Lineær programmering opg 4'!$M$7)/'Lineær programmering opg 4'!$K$7)*-1)</f>
        <v>-</v>
      </c>
      <c r="H9331" s="167" t="str">
        <f>IF('Lineær programmering opg 4'!$C$8=0,"-",((-A9331+'Lineær programmering opg 4'!$M$8)/'Lineær programmering opg 4'!$K$8)*-1)</f>
        <v>-</v>
      </c>
      <c r="I9331" s="167" t="str">
        <f>IF('Lineær programmering opg 4'!$D$8=0,"-",'Lineær programmering opg 4'!$G$8)</f>
        <v>-</v>
      </c>
      <c r="J9331" s="295">
        <f>A9331*'Lineær programmering opg 4'!$C$11+Datatabel!C9331*'Lineær programmering opg 4'!$D$11</f>
        <v>44798.399999999725</v>
      </c>
      <c r="K9331" s="9">
        <f t="shared" si="727"/>
        <v>0</v>
      </c>
      <c r="L9331" s="9">
        <f t="shared" si="728"/>
        <v>0</v>
      </c>
    </row>
    <row r="9332" spans="1:12" ht="15" x14ac:dyDescent="0.25">
      <c r="A9332" s="167">
        <f t="shared" si="726"/>
        <v>16.104000000022729</v>
      </c>
      <c r="B9332" s="325">
        <f t="shared" si="729"/>
        <v>6.7100000000094709E-2</v>
      </c>
      <c r="C9332" s="167">
        <f t="shared" si="725"/>
        <v>287.92199999998297</v>
      </c>
      <c r="D9332" s="167">
        <f>IF('Lineær programmering opg 4'!$M$4=0,"-",(-A9332+'Lineær programmering opg 4'!$M$4)/'Lineær programmering opg 4'!$K$4*-1)</f>
        <v>447.79199999995456</v>
      </c>
      <c r="E9332" s="167">
        <f>IF('Lineær programmering opg 4'!$M$5=0,"-",(-A9332+'Lineær programmering opg 4'!$M$5)/'Lineær programmering opg 4'!$K$5*-1)</f>
        <v>287.92199999998297</v>
      </c>
      <c r="F9332" s="167" t="str">
        <f>IF('Lineær programmering opg 4'!$E$6=0,"-",(-A9332+'Lineær programmering opg 4'!$M$6)/'Lineær programmering opg 4'!$K$6*-1)</f>
        <v>-</v>
      </c>
      <c r="G9332" s="167" t="str">
        <f>IF('Lineær programmering opg 4'!$D$7=0,"-",((-A9332+'Lineær programmering opg 4'!$M$7)/'Lineær programmering opg 4'!$K$7)*-1)</f>
        <v>-</v>
      </c>
      <c r="H9332" s="167" t="str">
        <f>IF('Lineær programmering opg 4'!$C$8=0,"-",((-A9332+'Lineær programmering opg 4'!$M$8)/'Lineær programmering opg 4'!$K$8)*-1)</f>
        <v>-</v>
      </c>
      <c r="I9332" s="167" t="str">
        <f>IF('Lineær programmering opg 4'!$D$8=0,"-",'Lineær programmering opg 4'!$G$8)</f>
        <v>-</v>
      </c>
      <c r="J9332" s="295">
        <f>A9332*'Lineær programmering opg 4'!$C$11+Datatabel!C9332*'Lineær programmering opg 4'!$D$11</f>
        <v>44798.699999999721</v>
      </c>
      <c r="K9332" s="9">
        <f t="shared" si="727"/>
        <v>0</v>
      </c>
      <c r="L9332" s="9">
        <f t="shared" si="728"/>
        <v>0</v>
      </c>
    </row>
    <row r="9333" spans="1:12" ht="15" x14ac:dyDescent="0.25">
      <c r="A9333" s="167">
        <f t="shared" si="726"/>
        <v>16.080000000022729</v>
      </c>
      <c r="B9333" s="325">
        <f t="shared" si="729"/>
        <v>6.7000000000094706E-2</v>
      </c>
      <c r="C9333" s="167">
        <f t="shared" si="725"/>
        <v>287.939999999983</v>
      </c>
      <c r="D9333" s="167">
        <f>IF('Lineær programmering opg 4'!$M$4=0,"-",(-A9333+'Lineær programmering opg 4'!$M$4)/'Lineær programmering opg 4'!$K$4*-1)</f>
        <v>447.83999999995456</v>
      </c>
      <c r="E9333" s="167">
        <f>IF('Lineær programmering opg 4'!$M$5=0,"-",(-A9333+'Lineær programmering opg 4'!$M$5)/'Lineær programmering opg 4'!$K$5*-1)</f>
        <v>287.939999999983</v>
      </c>
      <c r="F9333" s="167" t="str">
        <f>IF('Lineær programmering opg 4'!$E$6=0,"-",(-A9333+'Lineær programmering opg 4'!$M$6)/'Lineær programmering opg 4'!$K$6*-1)</f>
        <v>-</v>
      </c>
      <c r="G9333" s="167" t="str">
        <f>IF('Lineær programmering opg 4'!$D$7=0,"-",((-A9333+'Lineær programmering opg 4'!$M$7)/'Lineær programmering opg 4'!$K$7)*-1)</f>
        <v>-</v>
      </c>
      <c r="H9333" s="167" t="str">
        <f>IF('Lineær programmering opg 4'!$C$8=0,"-",((-A9333+'Lineær programmering opg 4'!$M$8)/'Lineær programmering opg 4'!$K$8)*-1)</f>
        <v>-</v>
      </c>
      <c r="I9333" s="167" t="str">
        <f>IF('Lineær programmering opg 4'!$D$8=0,"-",'Lineær programmering opg 4'!$G$8)</f>
        <v>-</v>
      </c>
      <c r="J9333" s="295">
        <f>A9333*'Lineær programmering opg 4'!$C$11+Datatabel!C9333*'Lineær programmering opg 4'!$D$11</f>
        <v>44798.999999999724</v>
      </c>
      <c r="K9333" s="9">
        <f t="shared" si="727"/>
        <v>0</v>
      </c>
      <c r="L9333" s="9">
        <f t="shared" si="728"/>
        <v>0</v>
      </c>
    </row>
    <row r="9334" spans="1:12" ht="15" x14ac:dyDescent="0.25">
      <c r="A9334" s="167">
        <f t="shared" si="726"/>
        <v>16.056000000022728</v>
      </c>
      <c r="B9334" s="325">
        <f t="shared" si="729"/>
        <v>6.6900000000094703E-2</v>
      </c>
      <c r="C9334" s="167">
        <f t="shared" si="725"/>
        <v>287.95799999998297</v>
      </c>
      <c r="D9334" s="167">
        <f>IF('Lineær programmering opg 4'!$M$4=0,"-",(-A9334+'Lineær programmering opg 4'!$M$4)/'Lineær programmering opg 4'!$K$4*-1)</f>
        <v>447.88799999995456</v>
      </c>
      <c r="E9334" s="167">
        <f>IF('Lineær programmering opg 4'!$M$5=0,"-",(-A9334+'Lineær programmering opg 4'!$M$5)/'Lineær programmering opg 4'!$K$5*-1)</f>
        <v>287.95799999998297</v>
      </c>
      <c r="F9334" s="167" t="str">
        <f>IF('Lineær programmering opg 4'!$E$6=0,"-",(-A9334+'Lineær programmering opg 4'!$M$6)/'Lineær programmering opg 4'!$K$6*-1)</f>
        <v>-</v>
      </c>
      <c r="G9334" s="167" t="str">
        <f>IF('Lineær programmering opg 4'!$D$7=0,"-",((-A9334+'Lineær programmering opg 4'!$M$7)/'Lineær programmering opg 4'!$K$7)*-1)</f>
        <v>-</v>
      </c>
      <c r="H9334" s="167" t="str">
        <f>IF('Lineær programmering opg 4'!$C$8=0,"-",((-A9334+'Lineær programmering opg 4'!$M$8)/'Lineær programmering opg 4'!$K$8)*-1)</f>
        <v>-</v>
      </c>
      <c r="I9334" s="167" t="str">
        <f>IF('Lineær programmering opg 4'!$D$8=0,"-",'Lineær programmering opg 4'!$G$8)</f>
        <v>-</v>
      </c>
      <c r="J9334" s="295">
        <f>A9334*'Lineær programmering opg 4'!$C$11+Datatabel!C9334*'Lineær programmering opg 4'!$D$11</f>
        <v>44799.299999999719</v>
      </c>
      <c r="K9334" s="9">
        <f t="shared" si="727"/>
        <v>0</v>
      </c>
      <c r="L9334" s="9">
        <f t="shared" si="728"/>
        <v>0</v>
      </c>
    </row>
    <row r="9335" spans="1:12" ht="15" x14ac:dyDescent="0.25">
      <c r="A9335" s="167">
        <f t="shared" si="726"/>
        <v>16.032000000022727</v>
      </c>
      <c r="B9335" s="325">
        <f t="shared" si="729"/>
        <v>6.68000000000947E-2</v>
      </c>
      <c r="C9335" s="167">
        <f t="shared" si="725"/>
        <v>287.975999999983</v>
      </c>
      <c r="D9335" s="167">
        <f>IF('Lineær programmering opg 4'!$M$4=0,"-",(-A9335+'Lineær programmering opg 4'!$M$4)/'Lineær programmering opg 4'!$K$4*-1)</f>
        <v>447.93599999995456</v>
      </c>
      <c r="E9335" s="167">
        <f>IF('Lineær programmering opg 4'!$M$5=0,"-",(-A9335+'Lineær programmering opg 4'!$M$5)/'Lineær programmering opg 4'!$K$5*-1)</f>
        <v>287.975999999983</v>
      </c>
      <c r="F9335" s="167" t="str">
        <f>IF('Lineær programmering opg 4'!$E$6=0,"-",(-A9335+'Lineær programmering opg 4'!$M$6)/'Lineær programmering opg 4'!$K$6*-1)</f>
        <v>-</v>
      </c>
      <c r="G9335" s="167" t="str">
        <f>IF('Lineær programmering opg 4'!$D$7=0,"-",((-A9335+'Lineær programmering opg 4'!$M$7)/'Lineær programmering opg 4'!$K$7)*-1)</f>
        <v>-</v>
      </c>
      <c r="H9335" s="167" t="str">
        <f>IF('Lineær programmering opg 4'!$C$8=0,"-",((-A9335+'Lineær programmering opg 4'!$M$8)/'Lineær programmering opg 4'!$K$8)*-1)</f>
        <v>-</v>
      </c>
      <c r="I9335" s="167" t="str">
        <f>IF('Lineær programmering opg 4'!$D$8=0,"-",'Lineær programmering opg 4'!$G$8)</f>
        <v>-</v>
      </c>
      <c r="J9335" s="295">
        <f>A9335*'Lineær programmering opg 4'!$C$11+Datatabel!C9335*'Lineær programmering opg 4'!$D$11</f>
        <v>44799.599999999722</v>
      </c>
      <c r="K9335" s="9">
        <f t="shared" si="727"/>
        <v>0</v>
      </c>
      <c r="L9335" s="9">
        <f t="shared" si="728"/>
        <v>0</v>
      </c>
    </row>
    <row r="9336" spans="1:12" ht="15" x14ac:dyDescent="0.25">
      <c r="A9336" s="167">
        <f t="shared" si="726"/>
        <v>16.008000000022726</v>
      </c>
      <c r="B9336" s="325">
        <f t="shared" si="729"/>
        <v>6.6700000000094697E-2</v>
      </c>
      <c r="C9336" s="167">
        <f t="shared" si="725"/>
        <v>287.99399999998298</v>
      </c>
      <c r="D9336" s="167">
        <f>IF('Lineær programmering opg 4'!$M$4=0,"-",(-A9336+'Lineær programmering opg 4'!$M$4)/'Lineær programmering opg 4'!$K$4*-1)</f>
        <v>447.98399999995456</v>
      </c>
      <c r="E9336" s="167">
        <f>IF('Lineær programmering opg 4'!$M$5=0,"-",(-A9336+'Lineær programmering opg 4'!$M$5)/'Lineær programmering opg 4'!$K$5*-1)</f>
        <v>287.99399999998298</v>
      </c>
      <c r="F9336" s="167" t="str">
        <f>IF('Lineær programmering opg 4'!$E$6=0,"-",(-A9336+'Lineær programmering opg 4'!$M$6)/'Lineær programmering opg 4'!$K$6*-1)</f>
        <v>-</v>
      </c>
      <c r="G9336" s="167" t="str">
        <f>IF('Lineær programmering opg 4'!$D$7=0,"-",((-A9336+'Lineær programmering opg 4'!$M$7)/'Lineær programmering opg 4'!$K$7)*-1)</f>
        <v>-</v>
      </c>
      <c r="H9336" s="167" t="str">
        <f>IF('Lineær programmering opg 4'!$C$8=0,"-",((-A9336+'Lineær programmering opg 4'!$M$8)/'Lineær programmering opg 4'!$K$8)*-1)</f>
        <v>-</v>
      </c>
      <c r="I9336" s="167" t="str">
        <f>IF('Lineær programmering opg 4'!$D$8=0,"-",'Lineær programmering opg 4'!$G$8)</f>
        <v>-</v>
      </c>
      <c r="J9336" s="295">
        <f>A9336*'Lineær programmering opg 4'!$C$11+Datatabel!C9336*'Lineær programmering opg 4'!$D$11</f>
        <v>44799.899999999718</v>
      </c>
      <c r="K9336" s="9">
        <f t="shared" si="727"/>
        <v>0</v>
      </c>
      <c r="L9336" s="9">
        <f t="shared" si="728"/>
        <v>0</v>
      </c>
    </row>
    <row r="9337" spans="1:12" ht="15" x14ac:dyDescent="0.25">
      <c r="A9337" s="167">
        <f t="shared" si="726"/>
        <v>15.984000000022727</v>
      </c>
      <c r="B9337" s="325">
        <f t="shared" si="729"/>
        <v>6.6600000000094695E-2</v>
      </c>
      <c r="C9337" s="167">
        <f t="shared" si="725"/>
        <v>288.011999999983</v>
      </c>
      <c r="D9337" s="167">
        <f>IF('Lineær programmering opg 4'!$M$4=0,"-",(-A9337+'Lineær programmering opg 4'!$M$4)/'Lineær programmering opg 4'!$K$4*-1)</f>
        <v>448.03199999995456</v>
      </c>
      <c r="E9337" s="167">
        <f>IF('Lineær programmering opg 4'!$M$5=0,"-",(-A9337+'Lineær programmering opg 4'!$M$5)/'Lineær programmering opg 4'!$K$5*-1)</f>
        <v>288.011999999983</v>
      </c>
      <c r="F9337" s="167" t="str">
        <f>IF('Lineær programmering opg 4'!$E$6=0,"-",(-A9337+'Lineær programmering opg 4'!$M$6)/'Lineær programmering opg 4'!$K$6*-1)</f>
        <v>-</v>
      </c>
      <c r="G9337" s="167" t="str">
        <f>IF('Lineær programmering opg 4'!$D$7=0,"-",((-A9337+'Lineær programmering opg 4'!$M$7)/'Lineær programmering opg 4'!$K$7)*-1)</f>
        <v>-</v>
      </c>
      <c r="H9337" s="167" t="str">
        <f>IF('Lineær programmering opg 4'!$C$8=0,"-",((-A9337+'Lineær programmering opg 4'!$M$8)/'Lineær programmering opg 4'!$K$8)*-1)</f>
        <v>-</v>
      </c>
      <c r="I9337" s="167" t="str">
        <f>IF('Lineær programmering opg 4'!$D$8=0,"-",'Lineær programmering opg 4'!$G$8)</f>
        <v>-</v>
      </c>
      <c r="J9337" s="295">
        <f>A9337*'Lineær programmering opg 4'!$C$11+Datatabel!C9337*'Lineær programmering opg 4'!$D$11</f>
        <v>44800.199999999721</v>
      </c>
      <c r="K9337" s="9">
        <f t="shared" si="727"/>
        <v>0</v>
      </c>
      <c r="L9337" s="9">
        <f t="shared" si="728"/>
        <v>0</v>
      </c>
    </row>
    <row r="9338" spans="1:12" ht="15" x14ac:dyDescent="0.25">
      <c r="A9338" s="167">
        <f t="shared" si="726"/>
        <v>15.960000000022726</v>
      </c>
      <c r="B9338" s="325">
        <f t="shared" si="729"/>
        <v>6.6500000000094692E-2</v>
      </c>
      <c r="C9338" s="167">
        <f t="shared" si="725"/>
        <v>288.02999999998298</v>
      </c>
      <c r="D9338" s="167">
        <f>IF('Lineær programmering opg 4'!$M$4=0,"-",(-A9338+'Lineær programmering opg 4'!$M$4)/'Lineær programmering opg 4'!$K$4*-1)</f>
        <v>448.07999999995457</v>
      </c>
      <c r="E9338" s="167">
        <f>IF('Lineær programmering opg 4'!$M$5=0,"-",(-A9338+'Lineær programmering opg 4'!$M$5)/'Lineær programmering opg 4'!$K$5*-1)</f>
        <v>288.02999999998298</v>
      </c>
      <c r="F9338" s="167" t="str">
        <f>IF('Lineær programmering opg 4'!$E$6=0,"-",(-A9338+'Lineær programmering opg 4'!$M$6)/'Lineær programmering opg 4'!$K$6*-1)</f>
        <v>-</v>
      </c>
      <c r="G9338" s="167" t="str">
        <f>IF('Lineær programmering opg 4'!$D$7=0,"-",((-A9338+'Lineær programmering opg 4'!$M$7)/'Lineær programmering opg 4'!$K$7)*-1)</f>
        <v>-</v>
      </c>
      <c r="H9338" s="167" t="str">
        <f>IF('Lineær programmering opg 4'!$C$8=0,"-",((-A9338+'Lineær programmering opg 4'!$M$8)/'Lineær programmering opg 4'!$K$8)*-1)</f>
        <v>-</v>
      </c>
      <c r="I9338" s="167" t="str">
        <f>IF('Lineær programmering opg 4'!$D$8=0,"-",'Lineær programmering opg 4'!$G$8)</f>
        <v>-</v>
      </c>
      <c r="J9338" s="295">
        <f>A9338*'Lineær programmering opg 4'!$C$11+Datatabel!C9338*'Lineær programmering opg 4'!$D$11</f>
        <v>44800.499999999716</v>
      </c>
      <c r="K9338" s="9">
        <f t="shared" si="727"/>
        <v>0</v>
      </c>
      <c r="L9338" s="9">
        <f t="shared" si="728"/>
        <v>0</v>
      </c>
    </row>
    <row r="9339" spans="1:12" ht="15" x14ac:dyDescent="0.25">
      <c r="A9339" s="167">
        <f t="shared" si="726"/>
        <v>15.936000000022725</v>
      </c>
      <c r="B9339" s="325">
        <f t="shared" si="729"/>
        <v>6.6400000000094689E-2</v>
      </c>
      <c r="C9339" s="167">
        <f t="shared" si="725"/>
        <v>288.04799999998301</v>
      </c>
      <c r="D9339" s="167">
        <f>IF('Lineær programmering opg 4'!$M$4=0,"-",(-A9339+'Lineær programmering opg 4'!$M$4)/'Lineær programmering opg 4'!$K$4*-1)</f>
        <v>448.12799999995457</v>
      </c>
      <c r="E9339" s="167">
        <f>IF('Lineær programmering opg 4'!$M$5=0,"-",(-A9339+'Lineær programmering opg 4'!$M$5)/'Lineær programmering opg 4'!$K$5*-1)</f>
        <v>288.04799999998301</v>
      </c>
      <c r="F9339" s="167" t="str">
        <f>IF('Lineær programmering opg 4'!$E$6=0,"-",(-A9339+'Lineær programmering opg 4'!$M$6)/'Lineær programmering opg 4'!$K$6*-1)</f>
        <v>-</v>
      </c>
      <c r="G9339" s="167" t="str">
        <f>IF('Lineær programmering opg 4'!$D$7=0,"-",((-A9339+'Lineær programmering opg 4'!$M$7)/'Lineær programmering opg 4'!$K$7)*-1)</f>
        <v>-</v>
      </c>
      <c r="H9339" s="167" t="str">
        <f>IF('Lineær programmering opg 4'!$C$8=0,"-",((-A9339+'Lineær programmering opg 4'!$M$8)/'Lineær programmering opg 4'!$K$8)*-1)</f>
        <v>-</v>
      </c>
      <c r="I9339" s="167" t="str">
        <f>IF('Lineær programmering opg 4'!$D$8=0,"-",'Lineær programmering opg 4'!$G$8)</f>
        <v>-</v>
      </c>
      <c r="J9339" s="295">
        <f>A9339*'Lineær programmering opg 4'!$C$11+Datatabel!C9339*'Lineær programmering opg 4'!$D$11</f>
        <v>44800.799999999726</v>
      </c>
      <c r="K9339" s="9">
        <f t="shared" si="727"/>
        <v>0</v>
      </c>
      <c r="L9339" s="9">
        <f t="shared" si="728"/>
        <v>0</v>
      </c>
    </row>
    <row r="9340" spans="1:12" ht="15" x14ac:dyDescent="0.25">
      <c r="A9340" s="167">
        <f t="shared" si="726"/>
        <v>15.912000000022724</v>
      </c>
      <c r="B9340" s="325">
        <f t="shared" si="729"/>
        <v>6.6300000000094686E-2</v>
      </c>
      <c r="C9340" s="167">
        <f t="shared" si="725"/>
        <v>288.06599999998298</v>
      </c>
      <c r="D9340" s="167">
        <f>IF('Lineær programmering opg 4'!$M$4=0,"-",(-A9340+'Lineær programmering opg 4'!$M$4)/'Lineær programmering opg 4'!$K$4*-1)</f>
        <v>448.17599999995457</v>
      </c>
      <c r="E9340" s="167">
        <f>IF('Lineær programmering opg 4'!$M$5=0,"-",(-A9340+'Lineær programmering opg 4'!$M$5)/'Lineær programmering opg 4'!$K$5*-1)</f>
        <v>288.06599999998298</v>
      </c>
      <c r="F9340" s="167" t="str">
        <f>IF('Lineær programmering opg 4'!$E$6=0,"-",(-A9340+'Lineær programmering opg 4'!$M$6)/'Lineær programmering opg 4'!$K$6*-1)</f>
        <v>-</v>
      </c>
      <c r="G9340" s="167" t="str">
        <f>IF('Lineær programmering opg 4'!$D$7=0,"-",((-A9340+'Lineær programmering opg 4'!$M$7)/'Lineær programmering opg 4'!$K$7)*-1)</f>
        <v>-</v>
      </c>
      <c r="H9340" s="167" t="str">
        <f>IF('Lineær programmering opg 4'!$C$8=0,"-",((-A9340+'Lineær programmering opg 4'!$M$8)/'Lineær programmering opg 4'!$K$8)*-1)</f>
        <v>-</v>
      </c>
      <c r="I9340" s="167" t="str">
        <f>IF('Lineær programmering opg 4'!$D$8=0,"-",'Lineær programmering opg 4'!$G$8)</f>
        <v>-</v>
      </c>
      <c r="J9340" s="295">
        <f>A9340*'Lineær programmering opg 4'!$C$11+Datatabel!C9340*'Lineær programmering opg 4'!$D$11</f>
        <v>44801.099999999722</v>
      </c>
      <c r="K9340" s="9">
        <f t="shared" si="727"/>
        <v>0</v>
      </c>
      <c r="L9340" s="9">
        <f t="shared" si="728"/>
        <v>0</v>
      </c>
    </row>
    <row r="9341" spans="1:12" ht="15" x14ac:dyDescent="0.25">
      <c r="A9341" s="167">
        <f t="shared" si="726"/>
        <v>15.888000000022725</v>
      </c>
      <c r="B9341" s="325">
        <f t="shared" si="729"/>
        <v>6.6200000000094683E-2</v>
      </c>
      <c r="C9341" s="167">
        <f t="shared" si="725"/>
        <v>288.08399999998301</v>
      </c>
      <c r="D9341" s="167">
        <f>IF('Lineær programmering opg 4'!$M$4=0,"-",(-A9341+'Lineær programmering opg 4'!$M$4)/'Lineær programmering opg 4'!$K$4*-1)</f>
        <v>448.22399999995457</v>
      </c>
      <c r="E9341" s="167">
        <f>IF('Lineær programmering opg 4'!$M$5=0,"-",(-A9341+'Lineær programmering opg 4'!$M$5)/'Lineær programmering opg 4'!$K$5*-1)</f>
        <v>288.08399999998301</v>
      </c>
      <c r="F9341" s="167" t="str">
        <f>IF('Lineær programmering opg 4'!$E$6=0,"-",(-A9341+'Lineær programmering opg 4'!$M$6)/'Lineær programmering opg 4'!$K$6*-1)</f>
        <v>-</v>
      </c>
      <c r="G9341" s="167" t="str">
        <f>IF('Lineær programmering opg 4'!$D$7=0,"-",((-A9341+'Lineær programmering opg 4'!$M$7)/'Lineær programmering opg 4'!$K$7)*-1)</f>
        <v>-</v>
      </c>
      <c r="H9341" s="167" t="str">
        <f>IF('Lineær programmering opg 4'!$C$8=0,"-",((-A9341+'Lineær programmering opg 4'!$M$8)/'Lineær programmering opg 4'!$K$8)*-1)</f>
        <v>-</v>
      </c>
      <c r="I9341" s="167" t="str">
        <f>IF('Lineær programmering opg 4'!$D$8=0,"-",'Lineær programmering opg 4'!$G$8)</f>
        <v>-</v>
      </c>
      <c r="J9341" s="295">
        <f>A9341*'Lineær programmering opg 4'!$C$11+Datatabel!C9341*'Lineær programmering opg 4'!$D$11</f>
        <v>44801.399999999725</v>
      </c>
      <c r="K9341" s="9">
        <f t="shared" si="727"/>
        <v>0</v>
      </c>
      <c r="L9341" s="9">
        <f t="shared" si="728"/>
        <v>0</v>
      </c>
    </row>
    <row r="9342" spans="1:12" ht="15" x14ac:dyDescent="0.25">
      <c r="A9342" s="167">
        <f t="shared" si="726"/>
        <v>15.864000000022724</v>
      </c>
      <c r="B9342" s="325">
        <f t="shared" si="729"/>
        <v>6.610000000009468E-2</v>
      </c>
      <c r="C9342" s="167">
        <f t="shared" si="725"/>
        <v>288.10199999998298</v>
      </c>
      <c r="D9342" s="167">
        <f>IF('Lineær programmering opg 4'!$M$4=0,"-",(-A9342+'Lineær programmering opg 4'!$M$4)/'Lineær programmering opg 4'!$K$4*-1)</f>
        <v>448.27199999995457</v>
      </c>
      <c r="E9342" s="167">
        <f>IF('Lineær programmering opg 4'!$M$5=0,"-",(-A9342+'Lineær programmering opg 4'!$M$5)/'Lineær programmering opg 4'!$K$5*-1)</f>
        <v>288.10199999998298</v>
      </c>
      <c r="F9342" s="167" t="str">
        <f>IF('Lineær programmering opg 4'!$E$6=0,"-",(-A9342+'Lineær programmering opg 4'!$M$6)/'Lineær programmering opg 4'!$K$6*-1)</f>
        <v>-</v>
      </c>
      <c r="G9342" s="167" t="str">
        <f>IF('Lineær programmering opg 4'!$D$7=0,"-",((-A9342+'Lineær programmering opg 4'!$M$7)/'Lineær programmering opg 4'!$K$7)*-1)</f>
        <v>-</v>
      </c>
      <c r="H9342" s="167" t="str">
        <f>IF('Lineær programmering opg 4'!$C$8=0,"-",((-A9342+'Lineær programmering opg 4'!$M$8)/'Lineær programmering opg 4'!$K$8)*-1)</f>
        <v>-</v>
      </c>
      <c r="I9342" s="167" t="str">
        <f>IF('Lineær programmering opg 4'!$D$8=0,"-",'Lineær programmering opg 4'!$G$8)</f>
        <v>-</v>
      </c>
      <c r="J9342" s="295">
        <f>A9342*'Lineær programmering opg 4'!$C$11+Datatabel!C9342*'Lineær programmering opg 4'!$D$11</f>
        <v>44801.699999999721</v>
      </c>
      <c r="K9342" s="9">
        <f t="shared" si="727"/>
        <v>0</v>
      </c>
      <c r="L9342" s="9">
        <f t="shared" si="728"/>
        <v>0</v>
      </c>
    </row>
    <row r="9343" spans="1:12" ht="15" x14ac:dyDescent="0.25">
      <c r="A9343" s="167">
        <f t="shared" si="726"/>
        <v>15.840000000022723</v>
      </c>
      <c r="B9343" s="325">
        <f t="shared" si="729"/>
        <v>6.6000000000094677E-2</v>
      </c>
      <c r="C9343" s="167">
        <f t="shared" si="725"/>
        <v>288.11999999998301</v>
      </c>
      <c r="D9343" s="167">
        <f>IF('Lineær programmering opg 4'!$M$4=0,"-",(-A9343+'Lineær programmering opg 4'!$M$4)/'Lineær programmering opg 4'!$K$4*-1)</f>
        <v>448.31999999995458</v>
      </c>
      <c r="E9343" s="167">
        <f>IF('Lineær programmering opg 4'!$M$5=0,"-",(-A9343+'Lineær programmering opg 4'!$M$5)/'Lineær programmering opg 4'!$K$5*-1)</f>
        <v>288.11999999998301</v>
      </c>
      <c r="F9343" s="167" t="str">
        <f>IF('Lineær programmering opg 4'!$E$6=0,"-",(-A9343+'Lineær programmering opg 4'!$M$6)/'Lineær programmering opg 4'!$K$6*-1)</f>
        <v>-</v>
      </c>
      <c r="G9343" s="167" t="str">
        <f>IF('Lineær programmering opg 4'!$D$7=0,"-",((-A9343+'Lineær programmering opg 4'!$M$7)/'Lineær programmering opg 4'!$K$7)*-1)</f>
        <v>-</v>
      </c>
      <c r="H9343" s="167" t="str">
        <f>IF('Lineær programmering opg 4'!$C$8=0,"-",((-A9343+'Lineær programmering opg 4'!$M$8)/'Lineær programmering opg 4'!$K$8)*-1)</f>
        <v>-</v>
      </c>
      <c r="I9343" s="167" t="str">
        <f>IF('Lineær programmering opg 4'!$D$8=0,"-",'Lineær programmering opg 4'!$G$8)</f>
        <v>-</v>
      </c>
      <c r="J9343" s="295">
        <f>A9343*'Lineær programmering opg 4'!$C$11+Datatabel!C9343*'Lineær programmering opg 4'!$D$11</f>
        <v>44801.999999999724</v>
      </c>
      <c r="K9343" s="9">
        <f t="shared" si="727"/>
        <v>0</v>
      </c>
      <c r="L9343" s="9">
        <f t="shared" si="728"/>
        <v>0</v>
      </c>
    </row>
    <row r="9344" spans="1:12" ht="15" x14ac:dyDescent="0.25">
      <c r="A9344" s="167">
        <f t="shared" si="726"/>
        <v>15.816000000022722</v>
      </c>
      <c r="B9344" s="325">
        <f t="shared" si="729"/>
        <v>6.5900000000094675E-2</v>
      </c>
      <c r="C9344" s="167">
        <f t="shared" si="725"/>
        <v>288.13799999998298</v>
      </c>
      <c r="D9344" s="167">
        <f>IF('Lineær programmering opg 4'!$M$4=0,"-",(-A9344+'Lineær programmering opg 4'!$M$4)/'Lineær programmering opg 4'!$K$4*-1)</f>
        <v>448.36799999995458</v>
      </c>
      <c r="E9344" s="167">
        <f>IF('Lineær programmering opg 4'!$M$5=0,"-",(-A9344+'Lineær programmering opg 4'!$M$5)/'Lineær programmering opg 4'!$K$5*-1)</f>
        <v>288.13799999998298</v>
      </c>
      <c r="F9344" s="167" t="str">
        <f>IF('Lineær programmering opg 4'!$E$6=0,"-",(-A9344+'Lineær programmering opg 4'!$M$6)/'Lineær programmering opg 4'!$K$6*-1)</f>
        <v>-</v>
      </c>
      <c r="G9344" s="167" t="str">
        <f>IF('Lineær programmering opg 4'!$D$7=0,"-",((-A9344+'Lineær programmering opg 4'!$M$7)/'Lineær programmering opg 4'!$K$7)*-1)</f>
        <v>-</v>
      </c>
      <c r="H9344" s="167" t="str">
        <f>IF('Lineær programmering opg 4'!$C$8=0,"-",((-A9344+'Lineær programmering opg 4'!$M$8)/'Lineær programmering opg 4'!$K$8)*-1)</f>
        <v>-</v>
      </c>
      <c r="I9344" s="167" t="str">
        <f>IF('Lineær programmering opg 4'!$D$8=0,"-",'Lineær programmering opg 4'!$G$8)</f>
        <v>-</v>
      </c>
      <c r="J9344" s="295">
        <f>A9344*'Lineær programmering opg 4'!$C$11+Datatabel!C9344*'Lineær programmering opg 4'!$D$11</f>
        <v>44802.299999999726</v>
      </c>
      <c r="K9344" s="9">
        <f t="shared" si="727"/>
        <v>0</v>
      </c>
      <c r="L9344" s="9">
        <f t="shared" si="728"/>
        <v>0</v>
      </c>
    </row>
    <row r="9345" spans="1:12" ht="15" x14ac:dyDescent="0.25">
      <c r="A9345" s="167">
        <f t="shared" si="726"/>
        <v>15.792000000022721</v>
      </c>
      <c r="B9345" s="325">
        <f t="shared" si="729"/>
        <v>6.5800000000094672E-2</v>
      </c>
      <c r="C9345" s="167">
        <f t="shared" si="725"/>
        <v>288.15599999998301</v>
      </c>
      <c r="D9345" s="167">
        <f>IF('Lineær programmering opg 4'!$M$4=0,"-",(-A9345+'Lineær programmering opg 4'!$M$4)/'Lineær programmering opg 4'!$K$4*-1)</f>
        <v>448.41599999995458</v>
      </c>
      <c r="E9345" s="167">
        <f>IF('Lineær programmering opg 4'!$M$5=0,"-",(-A9345+'Lineær programmering opg 4'!$M$5)/'Lineær programmering opg 4'!$K$5*-1)</f>
        <v>288.15599999998301</v>
      </c>
      <c r="F9345" s="167" t="str">
        <f>IF('Lineær programmering opg 4'!$E$6=0,"-",(-A9345+'Lineær programmering opg 4'!$M$6)/'Lineær programmering opg 4'!$K$6*-1)</f>
        <v>-</v>
      </c>
      <c r="G9345" s="167" t="str">
        <f>IF('Lineær programmering opg 4'!$D$7=0,"-",((-A9345+'Lineær programmering opg 4'!$M$7)/'Lineær programmering opg 4'!$K$7)*-1)</f>
        <v>-</v>
      </c>
      <c r="H9345" s="167" t="str">
        <f>IF('Lineær programmering opg 4'!$C$8=0,"-",((-A9345+'Lineær programmering opg 4'!$M$8)/'Lineær programmering opg 4'!$K$8)*-1)</f>
        <v>-</v>
      </c>
      <c r="I9345" s="167" t="str">
        <f>IF('Lineær programmering opg 4'!$D$8=0,"-",'Lineær programmering opg 4'!$G$8)</f>
        <v>-</v>
      </c>
      <c r="J9345" s="295">
        <f>A9345*'Lineær programmering opg 4'!$C$11+Datatabel!C9345*'Lineær programmering opg 4'!$D$11</f>
        <v>44802.599999999729</v>
      </c>
      <c r="K9345" s="9">
        <f t="shared" si="727"/>
        <v>0</v>
      </c>
      <c r="L9345" s="9">
        <f t="shared" si="728"/>
        <v>0</v>
      </c>
    </row>
    <row r="9346" spans="1:12" ht="15" x14ac:dyDescent="0.25">
      <c r="A9346" s="167">
        <f t="shared" si="726"/>
        <v>15.76800000002272</v>
      </c>
      <c r="B9346" s="325">
        <f t="shared" si="729"/>
        <v>6.5700000000094669E-2</v>
      </c>
      <c r="C9346" s="167">
        <f t="shared" si="725"/>
        <v>288.17399999998298</v>
      </c>
      <c r="D9346" s="167">
        <f>IF('Lineær programmering opg 4'!$M$4=0,"-",(-A9346+'Lineær programmering opg 4'!$M$4)/'Lineær programmering opg 4'!$K$4*-1)</f>
        <v>448.46399999995458</v>
      </c>
      <c r="E9346" s="167">
        <f>IF('Lineær programmering opg 4'!$M$5=0,"-",(-A9346+'Lineær programmering opg 4'!$M$5)/'Lineær programmering opg 4'!$K$5*-1)</f>
        <v>288.17399999998298</v>
      </c>
      <c r="F9346" s="167" t="str">
        <f>IF('Lineær programmering opg 4'!$E$6=0,"-",(-A9346+'Lineær programmering opg 4'!$M$6)/'Lineær programmering opg 4'!$K$6*-1)</f>
        <v>-</v>
      </c>
      <c r="G9346" s="167" t="str">
        <f>IF('Lineær programmering opg 4'!$D$7=0,"-",((-A9346+'Lineær programmering opg 4'!$M$7)/'Lineær programmering opg 4'!$K$7)*-1)</f>
        <v>-</v>
      </c>
      <c r="H9346" s="167" t="str">
        <f>IF('Lineær programmering opg 4'!$C$8=0,"-",((-A9346+'Lineær programmering opg 4'!$M$8)/'Lineær programmering opg 4'!$K$8)*-1)</f>
        <v>-</v>
      </c>
      <c r="I9346" s="167" t="str">
        <f>IF('Lineær programmering opg 4'!$D$8=0,"-",'Lineær programmering opg 4'!$G$8)</f>
        <v>-</v>
      </c>
      <c r="J9346" s="295">
        <f>A9346*'Lineær programmering opg 4'!$C$11+Datatabel!C9346*'Lineær programmering opg 4'!$D$11</f>
        <v>44802.899999999718</v>
      </c>
      <c r="K9346" s="9">
        <f t="shared" si="727"/>
        <v>0</v>
      </c>
      <c r="L9346" s="9">
        <f t="shared" si="728"/>
        <v>0</v>
      </c>
    </row>
    <row r="9347" spans="1:12" ht="15" x14ac:dyDescent="0.25">
      <c r="A9347" s="167">
        <f t="shared" si="726"/>
        <v>15.744000000022719</v>
      </c>
      <c r="B9347" s="325">
        <f t="shared" si="729"/>
        <v>6.5600000000094666E-2</v>
      </c>
      <c r="C9347" s="167">
        <f t="shared" ref="C9347:C9410" si="730">MIN(D9347,E9347,F9347,G9347,H9347,I9347)</f>
        <v>288.19199999998301</v>
      </c>
      <c r="D9347" s="167">
        <f>IF('Lineær programmering opg 4'!$M$4=0,"-",(-A9347+'Lineær programmering opg 4'!$M$4)/'Lineær programmering opg 4'!$K$4*-1)</f>
        <v>448.51199999995458</v>
      </c>
      <c r="E9347" s="167">
        <f>IF('Lineær programmering opg 4'!$M$5=0,"-",(-A9347+'Lineær programmering opg 4'!$M$5)/'Lineær programmering opg 4'!$K$5*-1)</f>
        <v>288.19199999998301</v>
      </c>
      <c r="F9347" s="167" t="str">
        <f>IF('Lineær programmering opg 4'!$E$6=0,"-",(-A9347+'Lineær programmering opg 4'!$M$6)/'Lineær programmering opg 4'!$K$6*-1)</f>
        <v>-</v>
      </c>
      <c r="G9347" s="167" t="str">
        <f>IF('Lineær programmering opg 4'!$D$7=0,"-",((-A9347+'Lineær programmering opg 4'!$M$7)/'Lineær programmering opg 4'!$K$7)*-1)</f>
        <v>-</v>
      </c>
      <c r="H9347" s="167" t="str">
        <f>IF('Lineær programmering opg 4'!$C$8=0,"-",((-A9347+'Lineær programmering opg 4'!$M$8)/'Lineær programmering opg 4'!$K$8)*-1)</f>
        <v>-</v>
      </c>
      <c r="I9347" s="167" t="str">
        <f>IF('Lineær programmering opg 4'!$D$8=0,"-",'Lineær programmering opg 4'!$G$8)</f>
        <v>-</v>
      </c>
      <c r="J9347" s="295">
        <f>A9347*'Lineær programmering opg 4'!$C$11+Datatabel!C9347*'Lineær programmering opg 4'!$D$11</f>
        <v>44803.199999999721</v>
      </c>
      <c r="K9347" s="9">
        <f t="shared" si="727"/>
        <v>0</v>
      </c>
      <c r="L9347" s="9">
        <f t="shared" si="728"/>
        <v>0</v>
      </c>
    </row>
    <row r="9348" spans="1:12" ht="15" x14ac:dyDescent="0.25">
      <c r="A9348" s="167">
        <f t="shared" ref="A9348:A9411" si="731">$A$3*B9348</f>
        <v>15.720000000022718</v>
      </c>
      <c r="B9348" s="325">
        <f t="shared" si="729"/>
        <v>6.5500000000094663E-2</v>
      </c>
      <c r="C9348" s="167">
        <f t="shared" si="730"/>
        <v>288.20999999998298</v>
      </c>
      <c r="D9348" s="167">
        <f>IF('Lineær programmering opg 4'!$M$4=0,"-",(-A9348+'Lineær programmering opg 4'!$M$4)/'Lineær programmering opg 4'!$K$4*-1)</f>
        <v>448.55999999995458</v>
      </c>
      <c r="E9348" s="167">
        <f>IF('Lineær programmering opg 4'!$M$5=0,"-",(-A9348+'Lineær programmering opg 4'!$M$5)/'Lineær programmering opg 4'!$K$5*-1)</f>
        <v>288.20999999998298</v>
      </c>
      <c r="F9348" s="167" t="str">
        <f>IF('Lineær programmering opg 4'!$E$6=0,"-",(-A9348+'Lineær programmering opg 4'!$M$6)/'Lineær programmering opg 4'!$K$6*-1)</f>
        <v>-</v>
      </c>
      <c r="G9348" s="167" t="str">
        <f>IF('Lineær programmering opg 4'!$D$7=0,"-",((-A9348+'Lineær programmering opg 4'!$M$7)/'Lineær programmering opg 4'!$K$7)*-1)</f>
        <v>-</v>
      </c>
      <c r="H9348" s="167" t="str">
        <f>IF('Lineær programmering opg 4'!$C$8=0,"-",((-A9348+'Lineær programmering opg 4'!$M$8)/'Lineær programmering opg 4'!$K$8)*-1)</f>
        <v>-</v>
      </c>
      <c r="I9348" s="167" t="str">
        <f>IF('Lineær programmering opg 4'!$D$8=0,"-",'Lineær programmering opg 4'!$G$8)</f>
        <v>-</v>
      </c>
      <c r="J9348" s="295">
        <f>A9348*'Lineær programmering opg 4'!$C$11+Datatabel!C9348*'Lineær programmering opg 4'!$D$11</f>
        <v>44803.499999999716</v>
      </c>
      <c r="K9348" s="9">
        <f t="shared" ref="K9348:K9411" si="732">IF($J$10004=J9348,A9348,0)</f>
        <v>0</v>
      </c>
      <c r="L9348" s="9">
        <f t="shared" ref="L9348:L9411" si="733">IF(J9348=$J$10004,C9348,0)</f>
        <v>0</v>
      </c>
    </row>
    <row r="9349" spans="1:12" ht="15" x14ac:dyDescent="0.25">
      <c r="A9349" s="167">
        <f t="shared" si="731"/>
        <v>15.696000000022718</v>
      </c>
      <c r="B9349" s="325">
        <f t="shared" ref="B9349:B9412" si="734">B9348-0.01%</f>
        <v>6.540000000009466E-2</v>
      </c>
      <c r="C9349" s="167">
        <f t="shared" si="730"/>
        <v>288.22799999998301</v>
      </c>
      <c r="D9349" s="167">
        <f>IF('Lineær programmering opg 4'!$M$4=0,"-",(-A9349+'Lineær programmering opg 4'!$M$4)/'Lineær programmering opg 4'!$K$4*-1)</f>
        <v>448.60799999995459</v>
      </c>
      <c r="E9349" s="167">
        <f>IF('Lineær programmering opg 4'!$M$5=0,"-",(-A9349+'Lineær programmering opg 4'!$M$5)/'Lineær programmering opg 4'!$K$5*-1)</f>
        <v>288.22799999998301</v>
      </c>
      <c r="F9349" s="167" t="str">
        <f>IF('Lineær programmering opg 4'!$E$6=0,"-",(-A9349+'Lineær programmering opg 4'!$M$6)/'Lineær programmering opg 4'!$K$6*-1)</f>
        <v>-</v>
      </c>
      <c r="G9349" s="167" t="str">
        <f>IF('Lineær programmering opg 4'!$D$7=0,"-",((-A9349+'Lineær programmering opg 4'!$M$7)/'Lineær programmering opg 4'!$K$7)*-1)</f>
        <v>-</v>
      </c>
      <c r="H9349" s="167" t="str">
        <f>IF('Lineær programmering opg 4'!$C$8=0,"-",((-A9349+'Lineær programmering opg 4'!$M$8)/'Lineær programmering opg 4'!$K$8)*-1)</f>
        <v>-</v>
      </c>
      <c r="I9349" s="167" t="str">
        <f>IF('Lineær programmering opg 4'!$D$8=0,"-",'Lineær programmering opg 4'!$G$8)</f>
        <v>-</v>
      </c>
      <c r="J9349" s="295">
        <f>A9349*'Lineær programmering opg 4'!$C$11+Datatabel!C9349*'Lineær programmering opg 4'!$D$11</f>
        <v>44803.799999999719</v>
      </c>
      <c r="K9349" s="9">
        <f t="shared" si="732"/>
        <v>0</v>
      </c>
      <c r="L9349" s="9">
        <f t="shared" si="733"/>
        <v>0</v>
      </c>
    </row>
    <row r="9350" spans="1:12" ht="15" x14ac:dyDescent="0.25">
      <c r="A9350" s="167">
        <f t="shared" si="731"/>
        <v>15.672000000022718</v>
      </c>
      <c r="B9350" s="325">
        <f t="shared" si="734"/>
        <v>6.5300000000094657E-2</v>
      </c>
      <c r="C9350" s="167">
        <f t="shared" si="730"/>
        <v>288.24599999998298</v>
      </c>
      <c r="D9350" s="167">
        <f>IF('Lineær programmering opg 4'!$M$4=0,"-",(-A9350+'Lineær programmering opg 4'!$M$4)/'Lineær programmering opg 4'!$K$4*-1)</f>
        <v>448.65599999995459</v>
      </c>
      <c r="E9350" s="167">
        <f>IF('Lineær programmering opg 4'!$M$5=0,"-",(-A9350+'Lineær programmering opg 4'!$M$5)/'Lineær programmering opg 4'!$K$5*-1)</f>
        <v>288.24599999998298</v>
      </c>
      <c r="F9350" s="167" t="str">
        <f>IF('Lineær programmering opg 4'!$E$6=0,"-",(-A9350+'Lineær programmering opg 4'!$M$6)/'Lineær programmering opg 4'!$K$6*-1)</f>
        <v>-</v>
      </c>
      <c r="G9350" s="167" t="str">
        <f>IF('Lineær programmering opg 4'!$D$7=0,"-",((-A9350+'Lineær programmering opg 4'!$M$7)/'Lineær programmering opg 4'!$K$7)*-1)</f>
        <v>-</v>
      </c>
      <c r="H9350" s="167" t="str">
        <f>IF('Lineær programmering opg 4'!$C$8=0,"-",((-A9350+'Lineær programmering opg 4'!$M$8)/'Lineær programmering opg 4'!$K$8)*-1)</f>
        <v>-</v>
      </c>
      <c r="I9350" s="167" t="str">
        <f>IF('Lineær programmering opg 4'!$D$8=0,"-",'Lineær programmering opg 4'!$G$8)</f>
        <v>-</v>
      </c>
      <c r="J9350" s="295">
        <f>A9350*'Lineær programmering opg 4'!$C$11+Datatabel!C9350*'Lineær programmering opg 4'!$D$11</f>
        <v>44804.099999999722</v>
      </c>
      <c r="K9350" s="9">
        <f t="shared" si="732"/>
        <v>0</v>
      </c>
      <c r="L9350" s="9">
        <f t="shared" si="733"/>
        <v>0</v>
      </c>
    </row>
    <row r="9351" spans="1:12" ht="15" x14ac:dyDescent="0.25">
      <c r="A9351" s="167">
        <f t="shared" si="731"/>
        <v>15.648000000022718</v>
      </c>
      <c r="B9351" s="325">
        <f t="shared" si="734"/>
        <v>6.5200000000094654E-2</v>
      </c>
      <c r="C9351" s="167">
        <f t="shared" si="730"/>
        <v>288.26399999998301</v>
      </c>
      <c r="D9351" s="167">
        <f>IF('Lineær programmering opg 4'!$M$4=0,"-",(-A9351+'Lineær programmering opg 4'!$M$4)/'Lineær programmering opg 4'!$K$4*-1)</f>
        <v>448.70399999995459</v>
      </c>
      <c r="E9351" s="167">
        <f>IF('Lineær programmering opg 4'!$M$5=0,"-",(-A9351+'Lineær programmering opg 4'!$M$5)/'Lineær programmering opg 4'!$K$5*-1)</f>
        <v>288.26399999998301</v>
      </c>
      <c r="F9351" s="167" t="str">
        <f>IF('Lineær programmering opg 4'!$E$6=0,"-",(-A9351+'Lineær programmering opg 4'!$M$6)/'Lineær programmering opg 4'!$K$6*-1)</f>
        <v>-</v>
      </c>
      <c r="G9351" s="167" t="str">
        <f>IF('Lineær programmering opg 4'!$D$7=0,"-",((-A9351+'Lineær programmering opg 4'!$M$7)/'Lineær programmering opg 4'!$K$7)*-1)</f>
        <v>-</v>
      </c>
      <c r="H9351" s="167" t="str">
        <f>IF('Lineær programmering opg 4'!$C$8=0,"-",((-A9351+'Lineær programmering opg 4'!$M$8)/'Lineær programmering opg 4'!$K$8)*-1)</f>
        <v>-</v>
      </c>
      <c r="I9351" s="167" t="str">
        <f>IF('Lineær programmering opg 4'!$D$8=0,"-",'Lineær programmering opg 4'!$G$8)</f>
        <v>-</v>
      </c>
      <c r="J9351" s="295">
        <f>A9351*'Lineær programmering opg 4'!$C$11+Datatabel!C9351*'Lineær programmering opg 4'!$D$11</f>
        <v>44804.399999999725</v>
      </c>
      <c r="K9351" s="9">
        <f t="shared" si="732"/>
        <v>0</v>
      </c>
      <c r="L9351" s="9">
        <f t="shared" si="733"/>
        <v>0</v>
      </c>
    </row>
    <row r="9352" spans="1:12" ht="15" x14ac:dyDescent="0.25">
      <c r="A9352" s="167">
        <f t="shared" si="731"/>
        <v>15.624000000022717</v>
      </c>
      <c r="B9352" s="325">
        <f t="shared" si="734"/>
        <v>6.5100000000094652E-2</v>
      </c>
      <c r="C9352" s="167">
        <f t="shared" si="730"/>
        <v>288.28199999998299</v>
      </c>
      <c r="D9352" s="167">
        <f>IF('Lineær programmering opg 4'!$M$4=0,"-",(-A9352+'Lineær programmering opg 4'!$M$4)/'Lineær programmering opg 4'!$K$4*-1)</f>
        <v>448.75199999995459</v>
      </c>
      <c r="E9352" s="167">
        <f>IF('Lineær programmering opg 4'!$M$5=0,"-",(-A9352+'Lineær programmering opg 4'!$M$5)/'Lineær programmering opg 4'!$K$5*-1)</f>
        <v>288.28199999998299</v>
      </c>
      <c r="F9352" s="167" t="str">
        <f>IF('Lineær programmering opg 4'!$E$6=0,"-",(-A9352+'Lineær programmering opg 4'!$M$6)/'Lineær programmering opg 4'!$K$6*-1)</f>
        <v>-</v>
      </c>
      <c r="G9352" s="167" t="str">
        <f>IF('Lineær programmering opg 4'!$D$7=0,"-",((-A9352+'Lineær programmering opg 4'!$M$7)/'Lineær programmering opg 4'!$K$7)*-1)</f>
        <v>-</v>
      </c>
      <c r="H9352" s="167" t="str">
        <f>IF('Lineær programmering opg 4'!$C$8=0,"-",((-A9352+'Lineær programmering opg 4'!$M$8)/'Lineær programmering opg 4'!$K$8)*-1)</f>
        <v>-</v>
      </c>
      <c r="I9352" s="167" t="str">
        <f>IF('Lineær programmering opg 4'!$D$8=0,"-",'Lineær programmering opg 4'!$G$8)</f>
        <v>-</v>
      </c>
      <c r="J9352" s="295">
        <f>A9352*'Lineær programmering opg 4'!$C$11+Datatabel!C9352*'Lineær programmering opg 4'!$D$11</f>
        <v>44804.699999999721</v>
      </c>
      <c r="K9352" s="9">
        <f t="shared" si="732"/>
        <v>0</v>
      </c>
      <c r="L9352" s="9">
        <f t="shared" si="733"/>
        <v>0</v>
      </c>
    </row>
    <row r="9353" spans="1:12" ht="15" x14ac:dyDescent="0.25">
      <c r="A9353" s="167">
        <f t="shared" si="731"/>
        <v>15.600000000022716</v>
      </c>
      <c r="B9353" s="325">
        <f t="shared" si="734"/>
        <v>6.5000000000094649E-2</v>
      </c>
      <c r="C9353" s="167">
        <f t="shared" si="730"/>
        <v>288.29999999998302</v>
      </c>
      <c r="D9353" s="167">
        <f>IF('Lineær programmering opg 4'!$M$4=0,"-",(-A9353+'Lineær programmering opg 4'!$M$4)/'Lineær programmering opg 4'!$K$4*-1)</f>
        <v>448.79999999995459</v>
      </c>
      <c r="E9353" s="167">
        <f>IF('Lineær programmering opg 4'!$M$5=0,"-",(-A9353+'Lineær programmering opg 4'!$M$5)/'Lineær programmering opg 4'!$K$5*-1)</f>
        <v>288.29999999998302</v>
      </c>
      <c r="F9353" s="167" t="str">
        <f>IF('Lineær programmering opg 4'!$E$6=0,"-",(-A9353+'Lineær programmering opg 4'!$M$6)/'Lineær programmering opg 4'!$K$6*-1)</f>
        <v>-</v>
      </c>
      <c r="G9353" s="167" t="str">
        <f>IF('Lineær programmering opg 4'!$D$7=0,"-",((-A9353+'Lineær programmering opg 4'!$M$7)/'Lineær programmering opg 4'!$K$7)*-1)</f>
        <v>-</v>
      </c>
      <c r="H9353" s="167" t="str">
        <f>IF('Lineær programmering opg 4'!$C$8=0,"-",((-A9353+'Lineær programmering opg 4'!$M$8)/'Lineær programmering opg 4'!$K$8)*-1)</f>
        <v>-</v>
      </c>
      <c r="I9353" s="167" t="str">
        <f>IF('Lineær programmering opg 4'!$D$8=0,"-",'Lineær programmering opg 4'!$G$8)</f>
        <v>-</v>
      </c>
      <c r="J9353" s="295">
        <f>A9353*'Lineær programmering opg 4'!$C$11+Datatabel!C9353*'Lineær programmering opg 4'!$D$11</f>
        <v>44804.999999999724</v>
      </c>
      <c r="K9353" s="9">
        <f t="shared" si="732"/>
        <v>0</v>
      </c>
      <c r="L9353" s="9">
        <f t="shared" si="733"/>
        <v>0</v>
      </c>
    </row>
    <row r="9354" spans="1:12" ht="15" x14ac:dyDescent="0.25">
      <c r="A9354" s="167">
        <f t="shared" si="731"/>
        <v>15.576000000022715</v>
      </c>
      <c r="B9354" s="325">
        <f t="shared" si="734"/>
        <v>6.4900000000094646E-2</v>
      </c>
      <c r="C9354" s="167">
        <f t="shared" si="730"/>
        <v>288.31799999998299</v>
      </c>
      <c r="D9354" s="167">
        <f>IF('Lineær programmering opg 4'!$M$4=0,"-",(-A9354+'Lineær programmering opg 4'!$M$4)/'Lineær programmering opg 4'!$K$4*-1)</f>
        <v>448.8479999999546</v>
      </c>
      <c r="E9354" s="167">
        <f>IF('Lineær programmering opg 4'!$M$5=0,"-",(-A9354+'Lineær programmering opg 4'!$M$5)/'Lineær programmering opg 4'!$K$5*-1)</f>
        <v>288.31799999998299</v>
      </c>
      <c r="F9354" s="167" t="str">
        <f>IF('Lineær programmering opg 4'!$E$6=0,"-",(-A9354+'Lineær programmering opg 4'!$M$6)/'Lineær programmering opg 4'!$K$6*-1)</f>
        <v>-</v>
      </c>
      <c r="G9354" s="167" t="str">
        <f>IF('Lineær programmering opg 4'!$D$7=0,"-",((-A9354+'Lineær programmering opg 4'!$M$7)/'Lineær programmering opg 4'!$K$7)*-1)</f>
        <v>-</v>
      </c>
      <c r="H9354" s="167" t="str">
        <f>IF('Lineær programmering opg 4'!$C$8=0,"-",((-A9354+'Lineær programmering opg 4'!$M$8)/'Lineær programmering opg 4'!$K$8)*-1)</f>
        <v>-</v>
      </c>
      <c r="I9354" s="167" t="str">
        <f>IF('Lineær programmering opg 4'!$D$8=0,"-",'Lineær programmering opg 4'!$G$8)</f>
        <v>-</v>
      </c>
      <c r="J9354" s="295">
        <f>A9354*'Lineær programmering opg 4'!$C$11+Datatabel!C9354*'Lineær programmering opg 4'!$D$11</f>
        <v>44805.299999999719</v>
      </c>
      <c r="K9354" s="9">
        <f t="shared" si="732"/>
        <v>0</v>
      </c>
      <c r="L9354" s="9">
        <f t="shared" si="733"/>
        <v>0</v>
      </c>
    </row>
    <row r="9355" spans="1:12" ht="15" x14ac:dyDescent="0.25">
      <c r="A9355" s="167">
        <f t="shared" si="731"/>
        <v>15.552000000022714</v>
      </c>
      <c r="B9355" s="325">
        <f t="shared" si="734"/>
        <v>6.4800000000094643E-2</v>
      </c>
      <c r="C9355" s="167">
        <f t="shared" si="730"/>
        <v>288.33599999998302</v>
      </c>
      <c r="D9355" s="167">
        <f>IF('Lineær programmering opg 4'!$M$4=0,"-",(-A9355+'Lineær programmering opg 4'!$M$4)/'Lineær programmering opg 4'!$K$4*-1)</f>
        <v>448.8959999999546</v>
      </c>
      <c r="E9355" s="167">
        <f>IF('Lineær programmering opg 4'!$M$5=0,"-",(-A9355+'Lineær programmering opg 4'!$M$5)/'Lineær programmering opg 4'!$K$5*-1)</f>
        <v>288.33599999998302</v>
      </c>
      <c r="F9355" s="167" t="str">
        <f>IF('Lineær programmering opg 4'!$E$6=0,"-",(-A9355+'Lineær programmering opg 4'!$M$6)/'Lineær programmering opg 4'!$K$6*-1)</f>
        <v>-</v>
      </c>
      <c r="G9355" s="167" t="str">
        <f>IF('Lineær programmering opg 4'!$D$7=0,"-",((-A9355+'Lineær programmering opg 4'!$M$7)/'Lineær programmering opg 4'!$K$7)*-1)</f>
        <v>-</v>
      </c>
      <c r="H9355" s="167" t="str">
        <f>IF('Lineær programmering opg 4'!$C$8=0,"-",((-A9355+'Lineær programmering opg 4'!$M$8)/'Lineær programmering opg 4'!$K$8)*-1)</f>
        <v>-</v>
      </c>
      <c r="I9355" s="167" t="str">
        <f>IF('Lineær programmering opg 4'!$D$8=0,"-",'Lineær programmering opg 4'!$G$8)</f>
        <v>-</v>
      </c>
      <c r="J9355" s="295">
        <f>A9355*'Lineær programmering opg 4'!$C$11+Datatabel!C9355*'Lineær programmering opg 4'!$D$11</f>
        <v>44805.599999999729</v>
      </c>
      <c r="K9355" s="9">
        <f t="shared" si="732"/>
        <v>0</v>
      </c>
      <c r="L9355" s="9">
        <f t="shared" si="733"/>
        <v>0</v>
      </c>
    </row>
    <row r="9356" spans="1:12" ht="15" x14ac:dyDescent="0.25">
      <c r="A9356" s="167">
        <f t="shared" si="731"/>
        <v>15.528000000022713</v>
      </c>
      <c r="B9356" s="325">
        <f t="shared" si="734"/>
        <v>6.470000000009464E-2</v>
      </c>
      <c r="C9356" s="167">
        <f t="shared" si="730"/>
        <v>288.35399999998299</v>
      </c>
      <c r="D9356" s="167">
        <f>IF('Lineær programmering opg 4'!$M$4=0,"-",(-A9356+'Lineær programmering opg 4'!$M$4)/'Lineær programmering opg 4'!$K$4*-1)</f>
        <v>448.9439999999546</v>
      </c>
      <c r="E9356" s="167">
        <f>IF('Lineær programmering opg 4'!$M$5=0,"-",(-A9356+'Lineær programmering opg 4'!$M$5)/'Lineær programmering opg 4'!$K$5*-1)</f>
        <v>288.35399999998299</v>
      </c>
      <c r="F9356" s="167" t="str">
        <f>IF('Lineær programmering opg 4'!$E$6=0,"-",(-A9356+'Lineær programmering opg 4'!$M$6)/'Lineær programmering opg 4'!$K$6*-1)</f>
        <v>-</v>
      </c>
      <c r="G9356" s="167" t="str">
        <f>IF('Lineær programmering opg 4'!$D$7=0,"-",((-A9356+'Lineær programmering opg 4'!$M$7)/'Lineær programmering opg 4'!$K$7)*-1)</f>
        <v>-</v>
      </c>
      <c r="H9356" s="167" t="str">
        <f>IF('Lineær programmering opg 4'!$C$8=0,"-",((-A9356+'Lineær programmering opg 4'!$M$8)/'Lineær programmering opg 4'!$K$8)*-1)</f>
        <v>-</v>
      </c>
      <c r="I9356" s="167" t="str">
        <f>IF('Lineær programmering opg 4'!$D$8=0,"-",'Lineær programmering opg 4'!$G$8)</f>
        <v>-</v>
      </c>
      <c r="J9356" s="295">
        <f>A9356*'Lineær programmering opg 4'!$C$11+Datatabel!C9356*'Lineær programmering opg 4'!$D$11</f>
        <v>44805.899999999718</v>
      </c>
      <c r="K9356" s="9">
        <f t="shared" si="732"/>
        <v>0</v>
      </c>
      <c r="L9356" s="9">
        <f t="shared" si="733"/>
        <v>0</v>
      </c>
    </row>
    <row r="9357" spans="1:12" ht="15" x14ac:dyDescent="0.25">
      <c r="A9357" s="167">
        <f t="shared" si="731"/>
        <v>15.504000000022714</v>
      </c>
      <c r="B9357" s="325">
        <f t="shared" si="734"/>
        <v>6.4600000000094637E-2</v>
      </c>
      <c r="C9357" s="167">
        <f t="shared" si="730"/>
        <v>288.37199999998302</v>
      </c>
      <c r="D9357" s="167">
        <f>IF('Lineær programmering opg 4'!$M$4=0,"-",(-A9357+'Lineær programmering opg 4'!$M$4)/'Lineær programmering opg 4'!$K$4*-1)</f>
        <v>448.9919999999546</v>
      </c>
      <c r="E9357" s="167">
        <f>IF('Lineær programmering opg 4'!$M$5=0,"-",(-A9357+'Lineær programmering opg 4'!$M$5)/'Lineær programmering opg 4'!$K$5*-1)</f>
        <v>288.37199999998302</v>
      </c>
      <c r="F9357" s="167" t="str">
        <f>IF('Lineær programmering opg 4'!$E$6=0,"-",(-A9357+'Lineær programmering opg 4'!$M$6)/'Lineær programmering opg 4'!$K$6*-1)</f>
        <v>-</v>
      </c>
      <c r="G9357" s="167" t="str">
        <f>IF('Lineær programmering opg 4'!$D$7=0,"-",((-A9357+'Lineær programmering opg 4'!$M$7)/'Lineær programmering opg 4'!$K$7)*-1)</f>
        <v>-</v>
      </c>
      <c r="H9357" s="167" t="str">
        <f>IF('Lineær programmering opg 4'!$C$8=0,"-",((-A9357+'Lineær programmering opg 4'!$M$8)/'Lineær programmering opg 4'!$K$8)*-1)</f>
        <v>-</v>
      </c>
      <c r="I9357" s="167" t="str">
        <f>IF('Lineær programmering opg 4'!$D$8=0,"-",'Lineær programmering opg 4'!$G$8)</f>
        <v>-</v>
      </c>
      <c r="J9357" s="295">
        <f>A9357*'Lineær programmering opg 4'!$C$11+Datatabel!C9357*'Lineær programmering opg 4'!$D$11</f>
        <v>44806.199999999728</v>
      </c>
      <c r="K9357" s="9">
        <f t="shared" si="732"/>
        <v>0</v>
      </c>
      <c r="L9357" s="9">
        <f t="shared" si="733"/>
        <v>0</v>
      </c>
    </row>
    <row r="9358" spans="1:12" ht="15" x14ac:dyDescent="0.25">
      <c r="A9358" s="167">
        <f t="shared" si="731"/>
        <v>15.480000000022713</v>
      </c>
      <c r="B9358" s="325">
        <f t="shared" si="734"/>
        <v>6.4500000000094634E-2</v>
      </c>
      <c r="C9358" s="167">
        <f t="shared" si="730"/>
        <v>288.38999999998299</v>
      </c>
      <c r="D9358" s="167">
        <f>IF('Lineær programmering opg 4'!$M$4=0,"-",(-A9358+'Lineær programmering opg 4'!$M$4)/'Lineær programmering opg 4'!$K$4*-1)</f>
        <v>449.0399999999546</v>
      </c>
      <c r="E9358" s="167">
        <f>IF('Lineær programmering opg 4'!$M$5=0,"-",(-A9358+'Lineær programmering opg 4'!$M$5)/'Lineær programmering opg 4'!$K$5*-1)</f>
        <v>288.38999999998299</v>
      </c>
      <c r="F9358" s="167" t="str">
        <f>IF('Lineær programmering opg 4'!$E$6=0,"-",(-A9358+'Lineær programmering opg 4'!$M$6)/'Lineær programmering opg 4'!$K$6*-1)</f>
        <v>-</v>
      </c>
      <c r="G9358" s="167" t="str">
        <f>IF('Lineær programmering opg 4'!$D$7=0,"-",((-A9358+'Lineær programmering opg 4'!$M$7)/'Lineær programmering opg 4'!$K$7)*-1)</f>
        <v>-</v>
      </c>
      <c r="H9358" s="167" t="str">
        <f>IF('Lineær programmering opg 4'!$C$8=0,"-",((-A9358+'Lineær programmering opg 4'!$M$8)/'Lineær programmering opg 4'!$K$8)*-1)</f>
        <v>-</v>
      </c>
      <c r="I9358" s="167" t="str">
        <f>IF('Lineær programmering opg 4'!$D$8=0,"-",'Lineær programmering opg 4'!$G$8)</f>
        <v>-</v>
      </c>
      <c r="J9358" s="295">
        <f>A9358*'Lineær programmering opg 4'!$C$11+Datatabel!C9358*'Lineær programmering opg 4'!$D$11</f>
        <v>44806.499999999716</v>
      </c>
      <c r="K9358" s="9">
        <f t="shared" si="732"/>
        <v>0</v>
      </c>
      <c r="L9358" s="9">
        <f t="shared" si="733"/>
        <v>0</v>
      </c>
    </row>
    <row r="9359" spans="1:12" ht="15" x14ac:dyDescent="0.25">
      <c r="A9359" s="167">
        <f t="shared" si="731"/>
        <v>15.456000000022712</v>
      </c>
      <c r="B9359" s="325">
        <f t="shared" si="734"/>
        <v>6.4400000000094632E-2</v>
      </c>
      <c r="C9359" s="167">
        <f t="shared" si="730"/>
        <v>288.40799999998302</v>
      </c>
      <c r="D9359" s="167">
        <f>IF('Lineær programmering opg 4'!$M$4=0,"-",(-A9359+'Lineær programmering opg 4'!$M$4)/'Lineær programmering opg 4'!$K$4*-1)</f>
        <v>449.0879999999546</v>
      </c>
      <c r="E9359" s="167">
        <f>IF('Lineær programmering opg 4'!$M$5=0,"-",(-A9359+'Lineær programmering opg 4'!$M$5)/'Lineær programmering opg 4'!$K$5*-1)</f>
        <v>288.40799999998302</v>
      </c>
      <c r="F9359" s="167" t="str">
        <f>IF('Lineær programmering opg 4'!$E$6=0,"-",(-A9359+'Lineær programmering opg 4'!$M$6)/'Lineær programmering opg 4'!$K$6*-1)</f>
        <v>-</v>
      </c>
      <c r="G9359" s="167" t="str">
        <f>IF('Lineær programmering opg 4'!$D$7=0,"-",((-A9359+'Lineær programmering opg 4'!$M$7)/'Lineær programmering opg 4'!$K$7)*-1)</f>
        <v>-</v>
      </c>
      <c r="H9359" s="167" t="str">
        <f>IF('Lineær programmering opg 4'!$C$8=0,"-",((-A9359+'Lineær programmering opg 4'!$M$8)/'Lineær programmering opg 4'!$K$8)*-1)</f>
        <v>-</v>
      </c>
      <c r="I9359" s="167" t="str">
        <f>IF('Lineær programmering opg 4'!$D$8=0,"-",'Lineær programmering opg 4'!$G$8)</f>
        <v>-</v>
      </c>
      <c r="J9359" s="295">
        <f>A9359*'Lineær programmering opg 4'!$C$11+Datatabel!C9359*'Lineær programmering opg 4'!$D$11</f>
        <v>44806.799999999719</v>
      </c>
      <c r="K9359" s="9">
        <f t="shared" si="732"/>
        <v>0</v>
      </c>
      <c r="L9359" s="9">
        <f t="shared" si="733"/>
        <v>0</v>
      </c>
    </row>
    <row r="9360" spans="1:12" ht="15" x14ac:dyDescent="0.25">
      <c r="A9360" s="167">
        <f t="shared" si="731"/>
        <v>15.432000000022711</v>
      </c>
      <c r="B9360" s="325">
        <f t="shared" si="734"/>
        <v>6.4300000000094629E-2</v>
      </c>
      <c r="C9360" s="167">
        <f t="shared" si="730"/>
        <v>288.42599999998299</v>
      </c>
      <c r="D9360" s="167">
        <f>IF('Lineær programmering opg 4'!$M$4=0,"-",(-A9360+'Lineær programmering opg 4'!$M$4)/'Lineær programmering opg 4'!$K$4*-1)</f>
        <v>449.13599999995461</v>
      </c>
      <c r="E9360" s="167">
        <f>IF('Lineær programmering opg 4'!$M$5=0,"-",(-A9360+'Lineær programmering opg 4'!$M$5)/'Lineær programmering opg 4'!$K$5*-1)</f>
        <v>288.42599999998299</v>
      </c>
      <c r="F9360" s="167" t="str">
        <f>IF('Lineær programmering opg 4'!$E$6=0,"-",(-A9360+'Lineær programmering opg 4'!$M$6)/'Lineær programmering opg 4'!$K$6*-1)</f>
        <v>-</v>
      </c>
      <c r="G9360" s="167" t="str">
        <f>IF('Lineær programmering opg 4'!$D$7=0,"-",((-A9360+'Lineær programmering opg 4'!$M$7)/'Lineær programmering opg 4'!$K$7)*-1)</f>
        <v>-</v>
      </c>
      <c r="H9360" s="167" t="str">
        <f>IF('Lineær programmering opg 4'!$C$8=0,"-",((-A9360+'Lineær programmering opg 4'!$M$8)/'Lineær programmering opg 4'!$K$8)*-1)</f>
        <v>-</v>
      </c>
      <c r="I9360" s="167" t="str">
        <f>IF('Lineær programmering opg 4'!$D$8=0,"-",'Lineær programmering opg 4'!$G$8)</f>
        <v>-</v>
      </c>
      <c r="J9360" s="295">
        <f>A9360*'Lineær programmering opg 4'!$C$11+Datatabel!C9360*'Lineær programmering opg 4'!$D$11</f>
        <v>44807.099999999722</v>
      </c>
      <c r="K9360" s="9">
        <f t="shared" si="732"/>
        <v>0</v>
      </c>
      <c r="L9360" s="9">
        <f t="shared" si="733"/>
        <v>0</v>
      </c>
    </row>
    <row r="9361" spans="1:12" ht="15" x14ac:dyDescent="0.25">
      <c r="A9361" s="167">
        <f t="shared" si="731"/>
        <v>15.40800000002271</v>
      </c>
      <c r="B9361" s="325">
        <f t="shared" si="734"/>
        <v>6.4200000000094626E-2</v>
      </c>
      <c r="C9361" s="167">
        <f t="shared" si="730"/>
        <v>288.44399999998302</v>
      </c>
      <c r="D9361" s="167">
        <f>IF('Lineær programmering opg 4'!$M$4=0,"-",(-A9361+'Lineær programmering opg 4'!$M$4)/'Lineær programmering opg 4'!$K$4*-1)</f>
        <v>449.18399999995461</v>
      </c>
      <c r="E9361" s="167">
        <f>IF('Lineær programmering opg 4'!$M$5=0,"-",(-A9361+'Lineær programmering opg 4'!$M$5)/'Lineær programmering opg 4'!$K$5*-1)</f>
        <v>288.44399999998302</v>
      </c>
      <c r="F9361" s="167" t="str">
        <f>IF('Lineær programmering opg 4'!$E$6=0,"-",(-A9361+'Lineær programmering opg 4'!$M$6)/'Lineær programmering opg 4'!$K$6*-1)</f>
        <v>-</v>
      </c>
      <c r="G9361" s="167" t="str">
        <f>IF('Lineær programmering opg 4'!$D$7=0,"-",((-A9361+'Lineær programmering opg 4'!$M$7)/'Lineær programmering opg 4'!$K$7)*-1)</f>
        <v>-</v>
      </c>
      <c r="H9361" s="167" t="str">
        <f>IF('Lineær programmering opg 4'!$C$8=0,"-",((-A9361+'Lineær programmering opg 4'!$M$8)/'Lineær programmering opg 4'!$K$8)*-1)</f>
        <v>-</v>
      </c>
      <c r="I9361" s="167" t="str">
        <f>IF('Lineær programmering opg 4'!$D$8=0,"-",'Lineær programmering opg 4'!$G$8)</f>
        <v>-</v>
      </c>
      <c r="J9361" s="295">
        <f>A9361*'Lineær programmering opg 4'!$C$11+Datatabel!C9361*'Lineær programmering opg 4'!$D$11</f>
        <v>44807.399999999725</v>
      </c>
      <c r="K9361" s="9">
        <f t="shared" si="732"/>
        <v>0</v>
      </c>
      <c r="L9361" s="9">
        <f t="shared" si="733"/>
        <v>0</v>
      </c>
    </row>
    <row r="9362" spans="1:12" ht="15" x14ac:dyDescent="0.25">
      <c r="A9362" s="167">
        <f t="shared" si="731"/>
        <v>15.384000000022709</v>
      </c>
      <c r="B9362" s="325">
        <f t="shared" si="734"/>
        <v>6.4100000000094623E-2</v>
      </c>
      <c r="C9362" s="167">
        <f t="shared" si="730"/>
        <v>288.46199999998299</v>
      </c>
      <c r="D9362" s="167">
        <f>IF('Lineær programmering opg 4'!$M$4=0,"-",(-A9362+'Lineær programmering opg 4'!$M$4)/'Lineær programmering opg 4'!$K$4*-1)</f>
        <v>449.23199999995461</v>
      </c>
      <c r="E9362" s="167">
        <f>IF('Lineær programmering opg 4'!$M$5=0,"-",(-A9362+'Lineær programmering opg 4'!$M$5)/'Lineær programmering opg 4'!$K$5*-1)</f>
        <v>288.46199999998299</v>
      </c>
      <c r="F9362" s="167" t="str">
        <f>IF('Lineær programmering opg 4'!$E$6=0,"-",(-A9362+'Lineær programmering opg 4'!$M$6)/'Lineær programmering opg 4'!$K$6*-1)</f>
        <v>-</v>
      </c>
      <c r="G9362" s="167" t="str">
        <f>IF('Lineær programmering opg 4'!$D$7=0,"-",((-A9362+'Lineær programmering opg 4'!$M$7)/'Lineær programmering opg 4'!$K$7)*-1)</f>
        <v>-</v>
      </c>
      <c r="H9362" s="167" t="str">
        <f>IF('Lineær programmering opg 4'!$C$8=0,"-",((-A9362+'Lineær programmering opg 4'!$M$8)/'Lineær programmering opg 4'!$K$8)*-1)</f>
        <v>-</v>
      </c>
      <c r="I9362" s="167" t="str">
        <f>IF('Lineær programmering opg 4'!$D$8=0,"-",'Lineær programmering opg 4'!$G$8)</f>
        <v>-</v>
      </c>
      <c r="J9362" s="295">
        <f>A9362*'Lineær programmering opg 4'!$C$11+Datatabel!C9362*'Lineær programmering opg 4'!$D$11</f>
        <v>44807.699999999721</v>
      </c>
      <c r="K9362" s="9">
        <f t="shared" si="732"/>
        <v>0</v>
      </c>
      <c r="L9362" s="9">
        <f t="shared" si="733"/>
        <v>0</v>
      </c>
    </row>
    <row r="9363" spans="1:12" ht="15" x14ac:dyDescent="0.25">
      <c r="A9363" s="167">
        <f t="shared" si="731"/>
        <v>15.360000000022708</v>
      </c>
      <c r="B9363" s="325">
        <f t="shared" si="734"/>
        <v>6.400000000009462E-2</v>
      </c>
      <c r="C9363" s="167">
        <f t="shared" si="730"/>
        <v>288.47999999998302</v>
      </c>
      <c r="D9363" s="167">
        <f>IF('Lineær programmering opg 4'!$M$4=0,"-",(-A9363+'Lineær programmering opg 4'!$M$4)/'Lineær programmering opg 4'!$K$4*-1)</f>
        <v>449.27999999995461</v>
      </c>
      <c r="E9363" s="167">
        <f>IF('Lineær programmering opg 4'!$M$5=0,"-",(-A9363+'Lineær programmering opg 4'!$M$5)/'Lineær programmering opg 4'!$K$5*-1)</f>
        <v>288.47999999998302</v>
      </c>
      <c r="F9363" s="167" t="str">
        <f>IF('Lineær programmering opg 4'!$E$6=0,"-",(-A9363+'Lineær programmering opg 4'!$M$6)/'Lineær programmering opg 4'!$K$6*-1)</f>
        <v>-</v>
      </c>
      <c r="G9363" s="167" t="str">
        <f>IF('Lineær programmering opg 4'!$D$7=0,"-",((-A9363+'Lineær programmering opg 4'!$M$7)/'Lineær programmering opg 4'!$K$7)*-1)</f>
        <v>-</v>
      </c>
      <c r="H9363" s="167" t="str">
        <f>IF('Lineær programmering opg 4'!$C$8=0,"-",((-A9363+'Lineær programmering opg 4'!$M$8)/'Lineær programmering opg 4'!$K$8)*-1)</f>
        <v>-</v>
      </c>
      <c r="I9363" s="167" t="str">
        <f>IF('Lineær programmering opg 4'!$D$8=0,"-",'Lineær programmering opg 4'!$G$8)</f>
        <v>-</v>
      </c>
      <c r="J9363" s="295">
        <f>A9363*'Lineær programmering opg 4'!$C$11+Datatabel!C9363*'Lineær programmering opg 4'!$D$11</f>
        <v>44807.999999999724</v>
      </c>
      <c r="K9363" s="9">
        <f t="shared" si="732"/>
        <v>0</v>
      </c>
      <c r="L9363" s="9">
        <f t="shared" si="733"/>
        <v>0</v>
      </c>
    </row>
    <row r="9364" spans="1:12" ht="15" x14ac:dyDescent="0.25">
      <c r="A9364" s="167">
        <f t="shared" si="731"/>
        <v>15.336000000022707</v>
      </c>
      <c r="B9364" s="325">
        <f t="shared" si="734"/>
        <v>6.3900000000094617E-2</v>
      </c>
      <c r="C9364" s="167">
        <f t="shared" si="730"/>
        <v>288.49799999998299</v>
      </c>
      <c r="D9364" s="167">
        <f>IF('Lineær programmering opg 4'!$M$4=0,"-",(-A9364+'Lineær programmering opg 4'!$M$4)/'Lineær programmering opg 4'!$K$4*-1)</f>
        <v>449.32799999995461</v>
      </c>
      <c r="E9364" s="167">
        <f>IF('Lineær programmering opg 4'!$M$5=0,"-",(-A9364+'Lineær programmering opg 4'!$M$5)/'Lineær programmering opg 4'!$K$5*-1)</f>
        <v>288.49799999998299</v>
      </c>
      <c r="F9364" s="167" t="str">
        <f>IF('Lineær programmering opg 4'!$E$6=0,"-",(-A9364+'Lineær programmering opg 4'!$M$6)/'Lineær programmering opg 4'!$K$6*-1)</f>
        <v>-</v>
      </c>
      <c r="G9364" s="167" t="str">
        <f>IF('Lineær programmering opg 4'!$D$7=0,"-",((-A9364+'Lineær programmering opg 4'!$M$7)/'Lineær programmering opg 4'!$K$7)*-1)</f>
        <v>-</v>
      </c>
      <c r="H9364" s="167" t="str">
        <f>IF('Lineær programmering opg 4'!$C$8=0,"-",((-A9364+'Lineær programmering opg 4'!$M$8)/'Lineær programmering opg 4'!$K$8)*-1)</f>
        <v>-</v>
      </c>
      <c r="I9364" s="167" t="str">
        <f>IF('Lineær programmering opg 4'!$D$8=0,"-",'Lineær programmering opg 4'!$G$8)</f>
        <v>-</v>
      </c>
      <c r="J9364" s="295">
        <f>A9364*'Lineær programmering opg 4'!$C$11+Datatabel!C9364*'Lineær programmering opg 4'!$D$11</f>
        <v>44808.299999999719</v>
      </c>
      <c r="K9364" s="9">
        <f t="shared" si="732"/>
        <v>0</v>
      </c>
      <c r="L9364" s="9">
        <f t="shared" si="733"/>
        <v>0</v>
      </c>
    </row>
    <row r="9365" spans="1:12" ht="15" x14ac:dyDescent="0.25">
      <c r="A9365" s="167">
        <f t="shared" si="731"/>
        <v>15.312000000022707</v>
      </c>
      <c r="B9365" s="325">
        <f t="shared" si="734"/>
        <v>6.3800000000094614E-2</v>
      </c>
      <c r="C9365" s="167">
        <f t="shared" si="730"/>
        <v>288.51599999998302</v>
      </c>
      <c r="D9365" s="167">
        <f>IF('Lineær programmering opg 4'!$M$4=0,"-",(-A9365+'Lineær programmering opg 4'!$M$4)/'Lineær programmering opg 4'!$K$4*-1)</f>
        <v>449.37599999995462</v>
      </c>
      <c r="E9365" s="167">
        <f>IF('Lineær programmering opg 4'!$M$5=0,"-",(-A9365+'Lineær programmering opg 4'!$M$5)/'Lineær programmering opg 4'!$K$5*-1)</f>
        <v>288.51599999998302</v>
      </c>
      <c r="F9365" s="167" t="str">
        <f>IF('Lineær programmering opg 4'!$E$6=0,"-",(-A9365+'Lineær programmering opg 4'!$M$6)/'Lineær programmering opg 4'!$K$6*-1)</f>
        <v>-</v>
      </c>
      <c r="G9365" s="167" t="str">
        <f>IF('Lineær programmering opg 4'!$D$7=0,"-",((-A9365+'Lineær programmering opg 4'!$M$7)/'Lineær programmering opg 4'!$K$7)*-1)</f>
        <v>-</v>
      </c>
      <c r="H9365" s="167" t="str">
        <f>IF('Lineær programmering opg 4'!$C$8=0,"-",((-A9365+'Lineær programmering opg 4'!$M$8)/'Lineær programmering opg 4'!$K$8)*-1)</f>
        <v>-</v>
      </c>
      <c r="I9365" s="167" t="str">
        <f>IF('Lineær programmering opg 4'!$D$8=0,"-",'Lineær programmering opg 4'!$G$8)</f>
        <v>-</v>
      </c>
      <c r="J9365" s="295">
        <f>A9365*'Lineær programmering opg 4'!$C$11+Datatabel!C9365*'Lineær programmering opg 4'!$D$11</f>
        <v>44808.599999999722</v>
      </c>
      <c r="K9365" s="9">
        <f t="shared" si="732"/>
        <v>0</v>
      </c>
      <c r="L9365" s="9">
        <f t="shared" si="733"/>
        <v>0</v>
      </c>
    </row>
    <row r="9366" spans="1:12" ht="15" x14ac:dyDescent="0.25">
      <c r="A9366" s="167">
        <f t="shared" si="731"/>
        <v>15.288000000022707</v>
      </c>
      <c r="B9366" s="325">
        <f t="shared" si="734"/>
        <v>6.3700000000094611E-2</v>
      </c>
      <c r="C9366" s="167">
        <f t="shared" si="730"/>
        <v>288.533999999983</v>
      </c>
      <c r="D9366" s="167">
        <f>IF('Lineær programmering opg 4'!$M$4=0,"-",(-A9366+'Lineær programmering opg 4'!$M$4)/'Lineær programmering opg 4'!$K$4*-1)</f>
        <v>449.42399999995456</v>
      </c>
      <c r="E9366" s="167">
        <f>IF('Lineær programmering opg 4'!$M$5=0,"-",(-A9366+'Lineær programmering opg 4'!$M$5)/'Lineær programmering opg 4'!$K$5*-1)</f>
        <v>288.533999999983</v>
      </c>
      <c r="F9366" s="167" t="str">
        <f>IF('Lineær programmering opg 4'!$E$6=0,"-",(-A9366+'Lineær programmering opg 4'!$M$6)/'Lineær programmering opg 4'!$K$6*-1)</f>
        <v>-</v>
      </c>
      <c r="G9366" s="167" t="str">
        <f>IF('Lineær programmering opg 4'!$D$7=0,"-",((-A9366+'Lineær programmering opg 4'!$M$7)/'Lineær programmering opg 4'!$K$7)*-1)</f>
        <v>-</v>
      </c>
      <c r="H9366" s="167" t="str">
        <f>IF('Lineær programmering opg 4'!$C$8=0,"-",((-A9366+'Lineær programmering opg 4'!$M$8)/'Lineær programmering opg 4'!$K$8)*-1)</f>
        <v>-</v>
      </c>
      <c r="I9366" s="167" t="str">
        <f>IF('Lineær programmering opg 4'!$D$8=0,"-",'Lineær programmering opg 4'!$G$8)</f>
        <v>-</v>
      </c>
      <c r="J9366" s="295">
        <f>A9366*'Lineær programmering opg 4'!$C$11+Datatabel!C9366*'Lineær programmering opg 4'!$D$11</f>
        <v>44808.899999999725</v>
      </c>
      <c r="K9366" s="9">
        <f t="shared" si="732"/>
        <v>0</v>
      </c>
      <c r="L9366" s="9">
        <f t="shared" si="733"/>
        <v>0</v>
      </c>
    </row>
    <row r="9367" spans="1:12" ht="15" x14ac:dyDescent="0.25">
      <c r="A9367" s="167">
        <f t="shared" si="731"/>
        <v>15.264000000022707</v>
      </c>
      <c r="B9367" s="325">
        <f t="shared" si="734"/>
        <v>6.3600000000094609E-2</v>
      </c>
      <c r="C9367" s="167">
        <f t="shared" si="730"/>
        <v>288.55199999998302</v>
      </c>
      <c r="D9367" s="167">
        <f>IF('Lineær programmering opg 4'!$M$4=0,"-",(-A9367+'Lineær programmering opg 4'!$M$4)/'Lineær programmering opg 4'!$K$4*-1)</f>
        <v>449.47199999995456</v>
      </c>
      <c r="E9367" s="167">
        <f>IF('Lineær programmering opg 4'!$M$5=0,"-",(-A9367+'Lineær programmering opg 4'!$M$5)/'Lineær programmering opg 4'!$K$5*-1)</f>
        <v>288.55199999998302</v>
      </c>
      <c r="F9367" s="167" t="str">
        <f>IF('Lineær programmering opg 4'!$E$6=0,"-",(-A9367+'Lineær programmering opg 4'!$M$6)/'Lineær programmering opg 4'!$K$6*-1)</f>
        <v>-</v>
      </c>
      <c r="G9367" s="167" t="str">
        <f>IF('Lineær programmering opg 4'!$D$7=0,"-",((-A9367+'Lineær programmering opg 4'!$M$7)/'Lineær programmering opg 4'!$K$7)*-1)</f>
        <v>-</v>
      </c>
      <c r="H9367" s="167" t="str">
        <f>IF('Lineær programmering opg 4'!$C$8=0,"-",((-A9367+'Lineær programmering opg 4'!$M$8)/'Lineær programmering opg 4'!$K$8)*-1)</f>
        <v>-</v>
      </c>
      <c r="I9367" s="167" t="str">
        <f>IF('Lineær programmering opg 4'!$D$8=0,"-",'Lineær programmering opg 4'!$G$8)</f>
        <v>-</v>
      </c>
      <c r="J9367" s="295">
        <f>A9367*'Lineær programmering opg 4'!$C$11+Datatabel!C9367*'Lineær programmering opg 4'!$D$11</f>
        <v>44809.199999999728</v>
      </c>
      <c r="K9367" s="9">
        <f t="shared" si="732"/>
        <v>0</v>
      </c>
      <c r="L9367" s="9">
        <f t="shared" si="733"/>
        <v>0</v>
      </c>
    </row>
    <row r="9368" spans="1:12" ht="15" x14ac:dyDescent="0.25">
      <c r="A9368" s="167">
        <f t="shared" si="731"/>
        <v>15.240000000022706</v>
      </c>
      <c r="B9368" s="325">
        <f t="shared" si="734"/>
        <v>6.3500000000094606E-2</v>
      </c>
      <c r="C9368" s="167">
        <f t="shared" si="730"/>
        <v>288.569999999983</v>
      </c>
      <c r="D9368" s="167">
        <f>IF('Lineær programmering opg 4'!$M$4=0,"-",(-A9368+'Lineær programmering opg 4'!$M$4)/'Lineær programmering opg 4'!$K$4*-1)</f>
        <v>449.51999999995456</v>
      </c>
      <c r="E9368" s="167">
        <f>IF('Lineær programmering opg 4'!$M$5=0,"-",(-A9368+'Lineær programmering opg 4'!$M$5)/'Lineær programmering opg 4'!$K$5*-1)</f>
        <v>288.569999999983</v>
      </c>
      <c r="F9368" s="167" t="str">
        <f>IF('Lineær programmering opg 4'!$E$6=0,"-",(-A9368+'Lineær programmering opg 4'!$M$6)/'Lineær programmering opg 4'!$K$6*-1)</f>
        <v>-</v>
      </c>
      <c r="G9368" s="167" t="str">
        <f>IF('Lineær programmering opg 4'!$D$7=0,"-",((-A9368+'Lineær programmering opg 4'!$M$7)/'Lineær programmering opg 4'!$K$7)*-1)</f>
        <v>-</v>
      </c>
      <c r="H9368" s="167" t="str">
        <f>IF('Lineær programmering opg 4'!$C$8=0,"-",((-A9368+'Lineær programmering opg 4'!$M$8)/'Lineær programmering opg 4'!$K$8)*-1)</f>
        <v>-</v>
      </c>
      <c r="I9368" s="167" t="str">
        <f>IF('Lineær programmering opg 4'!$D$8=0,"-",'Lineær programmering opg 4'!$G$8)</f>
        <v>-</v>
      </c>
      <c r="J9368" s="295">
        <f>A9368*'Lineær programmering opg 4'!$C$11+Datatabel!C9368*'Lineær programmering opg 4'!$D$11</f>
        <v>44809.499999999716</v>
      </c>
      <c r="K9368" s="9">
        <f t="shared" si="732"/>
        <v>0</v>
      </c>
      <c r="L9368" s="9">
        <f t="shared" si="733"/>
        <v>0</v>
      </c>
    </row>
    <row r="9369" spans="1:12" ht="15" x14ac:dyDescent="0.25">
      <c r="A9369" s="167">
        <f t="shared" si="731"/>
        <v>15.216000000022705</v>
      </c>
      <c r="B9369" s="325">
        <f t="shared" si="734"/>
        <v>6.3400000000094603E-2</v>
      </c>
      <c r="C9369" s="167">
        <f t="shared" si="730"/>
        <v>288.58799999998303</v>
      </c>
      <c r="D9369" s="167">
        <f>IF('Lineær programmering opg 4'!$M$4=0,"-",(-A9369+'Lineær programmering opg 4'!$M$4)/'Lineær programmering opg 4'!$K$4*-1)</f>
        <v>449.56799999995457</v>
      </c>
      <c r="E9369" s="167">
        <f>IF('Lineær programmering opg 4'!$M$5=0,"-",(-A9369+'Lineær programmering opg 4'!$M$5)/'Lineær programmering opg 4'!$K$5*-1)</f>
        <v>288.58799999998303</v>
      </c>
      <c r="F9369" s="167" t="str">
        <f>IF('Lineær programmering opg 4'!$E$6=0,"-",(-A9369+'Lineær programmering opg 4'!$M$6)/'Lineær programmering opg 4'!$K$6*-1)</f>
        <v>-</v>
      </c>
      <c r="G9369" s="167" t="str">
        <f>IF('Lineær programmering opg 4'!$D$7=0,"-",((-A9369+'Lineær programmering opg 4'!$M$7)/'Lineær programmering opg 4'!$K$7)*-1)</f>
        <v>-</v>
      </c>
      <c r="H9369" s="167" t="str">
        <f>IF('Lineær programmering opg 4'!$C$8=0,"-",((-A9369+'Lineær programmering opg 4'!$M$8)/'Lineær programmering opg 4'!$K$8)*-1)</f>
        <v>-</v>
      </c>
      <c r="I9369" s="167" t="str">
        <f>IF('Lineær programmering opg 4'!$D$8=0,"-",'Lineær programmering opg 4'!$G$8)</f>
        <v>-</v>
      </c>
      <c r="J9369" s="295">
        <f>A9369*'Lineær programmering opg 4'!$C$11+Datatabel!C9369*'Lineær programmering opg 4'!$D$11</f>
        <v>44809.799999999719</v>
      </c>
      <c r="K9369" s="9">
        <f t="shared" si="732"/>
        <v>0</v>
      </c>
      <c r="L9369" s="9">
        <f t="shared" si="733"/>
        <v>0</v>
      </c>
    </row>
    <row r="9370" spans="1:12" ht="15" x14ac:dyDescent="0.25">
      <c r="A9370" s="167">
        <f t="shared" si="731"/>
        <v>15.192000000022704</v>
      </c>
      <c r="B9370" s="325">
        <f t="shared" si="734"/>
        <v>6.33000000000946E-2</v>
      </c>
      <c r="C9370" s="167">
        <f t="shared" si="730"/>
        <v>288.605999999983</v>
      </c>
      <c r="D9370" s="167">
        <f>IF('Lineær programmering opg 4'!$M$4=0,"-",(-A9370+'Lineær programmering opg 4'!$M$4)/'Lineær programmering opg 4'!$K$4*-1)</f>
        <v>449.61599999995457</v>
      </c>
      <c r="E9370" s="167">
        <f>IF('Lineær programmering opg 4'!$M$5=0,"-",(-A9370+'Lineær programmering opg 4'!$M$5)/'Lineær programmering opg 4'!$K$5*-1)</f>
        <v>288.605999999983</v>
      </c>
      <c r="F9370" s="167" t="str">
        <f>IF('Lineær programmering opg 4'!$E$6=0,"-",(-A9370+'Lineær programmering opg 4'!$M$6)/'Lineær programmering opg 4'!$K$6*-1)</f>
        <v>-</v>
      </c>
      <c r="G9370" s="167" t="str">
        <f>IF('Lineær programmering opg 4'!$D$7=0,"-",((-A9370+'Lineær programmering opg 4'!$M$7)/'Lineær programmering opg 4'!$K$7)*-1)</f>
        <v>-</v>
      </c>
      <c r="H9370" s="167" t="str">
        <f>IF('Lineær programmering opg 4'!$C$8=0,"-",((-A9370+'Lineær programmering opg 4'!$M$8)/'Lineær programmering opg 4'!$K$8)*-1)</f>
        <v>-</v>
      </c>
      <c r="I9370" s="167" t="str">
        <f>IF('Lineær programmering opg 4'!$D$8=0,"-",'Lineær programmering opg 4'!$G$8)</f>
        <v>-</v>
      </c>
      <c r="J9370" s="295">
        <f>A9370*'Lineær programmering opg 4'!$C$11+Datatabel!C9370*'Lineær programmering opg 4'!$D$11</f>
        <v>44810.099999999715</v>
      </c>
      <c r="K9370" s="9">
        <f t="shared" si="732"/>
        <v>0</v>
      </c>
      <c r="L9370" s="9">
        <f t="shared" si="733"/>
        <v>0</v>
      </c>
    </row>
    <row r="9371" spans="1:12" ht="15" x14ac:dyDescent="0.25">
      <c r="A9371" s="167">
        <f t="shared" si="731"/>
        <v>15.168000000022703</v>
      </c>
      <c r="B9371" s="325">
        <f t="shared" si="734"/>
        <v>6.3200000000094597E-2</v>
      </c>
      <c r="C9371" s="167">
        <f t="shared" si="730"/>
        <v>288.62399999998303</v>
      </c>
      <c r="D9371" s="167">
        <f>IF('Lineær programmering opg 4'!$M$4=0,"-",(-A9371+'Lineær programmering opg 4'!$M$4)/'Lineær programmering opg 4'!$K$4*-1)</f>
        <v>449.66399999995457</v>
      </c>
      <c r="E9371" s="167">
        <f>IF('Lineær programmering opg 4'!$M$5=0,"-",(-A9371+'Lineær programmering opg 4'!$M$5)/'Lineær programmering opg 4'!$K$5*-1)</f>
        <v>288.62399999998303</v>
      </c>
      <c r="F9371" s="167" t="str">
        <f>IF('Lineær programmering opg 4'!$E$6=0,"-",(-A9371+'Lineær programmering opg 4'!$M$6)/'Lineær programmering opg 4'!$K$6*-1)</f>
        <v>-</v>
      </c>
      <c r="G9371" s="167" t="str">
        <f>IF('Lineær programmering opg 4'!$D$7=0,"-",((-A9371+'Lineær programmering opg 4'!$M$7)/'Lineær programmering opg 4'!$K$7)*-1)</f>
        <v>-</v>
      </c>
      <c r="H9371" s="167" t="str">
        <f>IF('Lineær programmering opg 4'!$C$8=0,"-",((-A9371+'Lineær programmering opg 4'!$M$8)/'Lineær programmering opg 4'!$K$8)*-1)</f>
        <v>-</v>
      </c>
      <c r="I9371" s="167" t="str">
        <f>IF('Lineær programmering opg 4'!$D$8=0,"-",'Lineær programmering opg 4'!$G$8)</f>
        <v>-</v>
      </c>
      <c r="J9371" s="295">
        <f>A9371*'Lineær programmering opg 4'!$C$11+Datatabel!C9371*'Lineær programmering opg 4'!$D$11</f>
        <v>44810.399999999725</v>
      </c>
      <c r="K9371" s="9">
        <f t="shared" si="732"/>
        <v>0</v>
      </c>
      <c r="L9371" s="9">
        <f t="shared" si="733"/>
        <v>0</v>
      </c>
    </row>
    <row r="9372" spans="1:12" ht="15" x14ac:dyDescent="0.25">
      <c r="A9372" s="167">
        <f t="shared" si="731"/>
        <v>15.144000000022702</v>
      </c>
      <c r="B9372" s="325">
        <f t="shared" si="734"/>
        <v>6.3100000000094594E-2</v>
      </c>
      <c r="C9372" s="167">
        <f t="shared" si="730"/>
        <v>288.641999999983</v>
      </c>
      <c r="D9372" s="167">
        <f>IF('Lineær programmering opg 4'!$M$4=0,"-",(-A9372+'Lineær programmering opg 4'!$M$4)/'Lineær programmering opg 4'!$K$4*-1)</f>
        <v>449.71199999995457</v>
      </c>
      <c r="E9372" s="167">
        <f>IF('Lineær programmering opg 4'!$M$5=0,"-",(-A9372+'Lineær programmering opg 4'!$M$5)/'Lineær programmering opg 4'!$K$5*-1)</f>
        <v>288.641999999983</v>
      </c>
      <c r="F9372" s="167" t="str">
        <f>IF('Lineær programmering opg 4'!$E$6=0,"-",(-A9372+'Lineær programmering opg 4'!$M$6)/'Lineær programmering opg 4'!$K$6*-1)</f>
        <v>-</v>
      </c>
      <c r="G9372" s="167" t="str">
        <f>IF('Lineær programmering opg 4'!$D$7=0,"-",((-A9372+'Lineær programmering opg 4'!$M$7)/'Lineær programmering opg 4'!$K$7)*-1)</f>
        <v>-</v>
      </c>
      <c r="H9372" s="167" t="str">
        <f>IF('Lineær programmering opg 4'!$C$8=0,"-",((-A9372+'Lineær programmering opg 4'!$M$8)/'Lineær programmering opg 4'!$K$8)*-1)</f>
        <v>-</v>
      </c>
      <c r="I9372" s="167" t="str">
        <f>IF('Lineær programmering opg 4'!$D$8=0,"-",'Lineær programmering opg 4'!$G$8)</f>
        <v>-</v>
      </c>
      <c r="J9372" s="295">
        <f>A9372*'Lineær programmering opg 4'!$C$11+Datatabel!C9372*'Lineær programmering opg 4'!$D$11</f>
        <v>44810.699999999721</v>
      </c>
      <c r="K9372" s="9">
        <f t="shared" si="732"/>
        <v>0</v>
      </c>
      <c r="L9372" s="9">
        <f t="shared" si="733"/>
        <v>0</v>
      </c>
    </row>
    <row r="9373" spans="1:12" ht="15" x14ac:dyDescent="0.25">
      <c r="A9373" s="167">
        <f t="shared" si="731"/>
        <v>15.120000000022703</v>
      </c>
      <c r="B9373" s="325">
        <f t="shared" si="734"/>
        <v>6.3000000000094591E-2</v>
      </c>
      <c r="C9373" s="167">
        <f t="shared" si="730"/>
        <v>288.65999999998303</v>
      </c>
      <c r="D9373" s="167">
        <f>IF('Lineær programmering opg 4'!$M$4=0,"-",(-A9373+'Lineær programmering opg 4'!$M$4)/'Lineær programmering opg 4'!$K$4*-1)</f>
        <v>449.75999999995457</v>
      </c>
      <c r="E9373" s="167">
        <f>IF('Lineær programmering opg 4'!$M$5=0,"-",(-A9373+'Lineær programmering opg 4'!$M$5)/'Lineær programmering opg 4'!$K$5*-1)</f>
        <v>288.65999999998303</v>
      </c>
      <c r="F9373" s="167" t="str">
        <f>IF('Lineær programmering opg 4'!$E$6=0,"-",(-A9373+'Lineær programmering opg 4'!$M$6)/'Lineær programmering opg 4'!$K$6*-1)</f>
        <v>-</v>
      </c>
      <c r="G9373" s="167" t="str">
        <f>IF('Lineær programmering opg 4'!$D$7=0,"-",((-A9373+'Lineær programmering opg 4'!$M$7)/'Lineær programmering opg 4'!$K$7)*-1)</f>
        <v>-</v>
      </c>
      <c r="H9373" s="167" t="str">
        <f>IF('Lineær programmering opg 4'!$C$8=0,"-",((-A9373+'Lineær programmering opg 4'!$M$8)/'Lineær programmering opg 4'!$K$8)*-1)</f>
        <v>-</v>
      </c>
      <c r="I9373" s="167" t="str">
        <f>IF('Lineær programmering opg 4'!$D$8=0,"-",'Lineær programmering opg 4'!$G$8)</f>
        <v>-</v>
      </c>
      <c r="J9373" s="295">
        <f>A9373*'Lineær programmering opg 4'!$C$11+Datatabel!C9373*'Lineær programmering opg 4'!$D$11</f>
        <v>44810.999999999724</v>
      </c>
      <c r="K9373" s="9">
        <f t="shared" si="732"/>
        <v>0</v>
      </c>
      <c r="L9373" s="9">
        <f t="shared" si="733"/>
        <v>0</v>
      </c>
    </row>
    <row r="9374" spans="1:12" ht="15" x14ac:dyDescent="0.25">
      <c r="A9374" s="167">
        <f t="shared" si="731"/>
        <v>15.096000000022702</v>
      </c>
      <c r="B9374" s="325">
        <f t="shared" si="734"/>
        <v>6.2900000000094589E-2</v>
      </c>
      <c r="C9374" s="167">
        <f t="shared" si="730"/>
        <v>288.677999999983</v>
      </c>
      <c r="D9374" s="167">
        <f>IF('Lineær programmering opg 4'!$M$4=0,"-",(-A9374+'Lineær programmering opg 4'!$M$4)/'Lineær programmering opg 4'!$K$4*-1)</f>
        <v>449.80799999995457</v>
      </c>
      <c r="E9374" s="167">
        <f>IF('Lineær programmering opg 4'!$M$5=0,"-",(-A9374+'Lineær programmering opg 4'!$M$5)/'Lineær programmering opg 4'!$K$5*-1)</f>
        <v>288.677999999983</v>
      </c>
      <c r="F9374" s="167" t="str">
        <f>IF('Lineær programmering opg 4'!$E$6=0,"-",(-A9374+'Lineær programmering opg 4'!$M$6)/'Lineær programmering opg 4'!$K$6*-1)</f>
        <v>-</v>
      </c>
      <c r="G9374" s="167" t="str">
        <f>IF('Lineær programmering opg 4'!$D$7=0,"-",((-A9374+'Lineær programmering opg 4'!$M$7)/'Lineær programmering opg 4'!$K$7)*-1)</f>
        <v>-</v>
      </c>
      <c r="H9374" s="167" t="str">
        <f>IF('Lineær programmering opg 4'!$C$8=0,"-",((-A9374+'Lineær programmering opg 4'!$M$8)/'Lineær programmering opg 4'!$K$8)*-1)</f>
        <v>-</v>
      </c>
      <c r="I9374" s="167" t="str">
        <f>IF('Lineær programmering opg 4'!$D$8=0,"-",'Lineær programmering opg 4'!$G$8)</f>
        <v>-</v>
      </c>
      <c r="J9374" s="295">
        <f>A9374*'Lineær programmering opg 4'!$C$11+Datatabel!C9374*'Lineær programmering opg 4'!$D$11</f>
        <v>44811.299999999719</v>
      </c>
      <c r="K9374" s="9">
        <f t="shared" si="732"/>
        <v>0</v>
      </c>
      <c r="L9374" s="9">
        <f t="shared" si="733"/>
        <v>0</v>
      </c>
    </row>
    <row r="9375" spans="1:12" ht="15" x14ac:dyDescent="0.25">
      <c r="A9375" s="167">
        <f t="shared" si="731"/>
        <v>15.072000000022701</v>
      </c>
      <c r="B9375" s="325">
        <f t="shared" si="734"/>
        <v>6.2800000000094586E-2</v>
      </c>
      <c r="C9375" s="167">
        <f t="shared" si="730"/>
        <v>288.69599999998303</v>
      </c>
      <c r="D9375" s="167">
        <f>IF('Lineær programmering opg 4'!$M$4=0,"-",(-A9375+'Lineær programmering opg 4'!$M$4)/'Lineær programmering opg 4'!$K$4*-1)</f>
        <v>449.85599999995458</v>
      </c>
      <c r="E9375" s="167">
        <f>IF('Lineær programmering opg 4'!$M$5=0,"-",(-A9375+'Lineær programmering opg 4'!$M$5)/'Lineær programmering opg 4'!$K$5*-1)</f>
        <v>288.69599999998303</v>
      </c>
      <c r="F9375" s="167" t="str">
        <f>IF('Lineær programmering opg 4'!$E$6=0,"-",(-A9375+'Lineær programmering opg 4'!$M$6)/'Lineær programmering opg 4'!$K$6*-1)</f>
        <v>-</v>
      </c>
      <c r="G9375" s="167" t="str">
        <f>IF('Lineær programmering opg 4'!$D$7=0,"-",((-A9375+'Lineær programmering opg 4'!$M$7)/'Lineær programmering opg 4'!$K$7)*-1)</f>
        <v>-</v>
      </c>
      <c r="H9375" s="167" t="str">
        <f>IF('Lineær programmering opg 4'!$C$8=0,"-",((-A9375+'Lineær programmering opg 4'!$M$8)/'Lineær programmering opg 4'!$K$8)*-1)</f>
        <v>-</v>
      </c>
      <c r="I9375" s="167" t="str">
        <f>IF('Lineær programmering opg 4'!$D$8=0,"-",'Lineær programmering opg 4'!$G$8)</f>
        <v>-</v>
      </c>
      <c r="J9375" s="295">
        <f>A9375*'Lineær programmering opg 4'!$C$11+Datatabel!C9375*'Lineær programmering opg 4'!$D$11</f>
        <v>44811.599999999722</v>
      </c>
      <c r="K9375" s="9">
        <f t="shared" si="732"/>
        <v>0</v>
      </c>
      <c r="L9375" s="9">
        <f t="shared" si="733"/>
        <v>0</v>
      </c>
    </row>
    <row r="9376" spans="1:12" ht="15" x14ac:dyDescent="0.25">
      <c r="A9376" s="167">
        <f t="shared" si="731"/>
        <v>15.0480000000227</v>
      </c>
      <c r="B9376" s="325">
        <f t="shared" si="734"/>
        <v>6.2700000000094583E-2</v>
      </c>
      <c r="C9376" s="167">
        <f t="shared" si="730"/>
        <v>288.713999999983</v>
      </c>
      <c r="D9376" s="167">
        <f>IF('Lineær programmering opg 4'!$M$4=0,"-",(-A9376+'Lineær programmering opg 4'!$M$4)/'Lineær programmering opg 4'!$K$4*-1)</f>
        <v>449.90399999995458</v>
      </c>
      <c r="E9376" s="167">
        <f>IF('Lineær programmering opg 4'!$M$5=0,"-",(-A9376+'Lineær programmering opg 4'!$M$5)/'Lineær programmering opg 4'!$K$5*-1)</f>
        <v>288.713999999983</v>
      </c>
      <c r="F9376" s="167" t="str">
        <f>IF('Lineær programmering opg 4'!$E$6=0,"-",(-A9376+'Lineær programmering opg 4'!$M$6)/'Lineær programmering opg 4'!$K$6*-1)</f>
        <v>-</v>
      </c>
      <c r="G9376" s="167" t="str">
        <f>IF('Lineær programmering opg 4'!$D$7=0,"-",((-A9376+'Lineær programmering opg 4'!$M$7)/'Lineær programmering opg 4'!$K$7)*-1)</f>
        <v>-</v>
      </c>
      <c r="H9376" s="167" t="str">
        <f>IF('Lineær programmering opg 4'!$C$8=0,"-",((-A9376+'Lineær programmering opg 4'!$M$8)/'Lineær programmering opg 4'!$K$8)*-1)</f>
        <v>-</v>
      </c>
      <c r="I9376" s="167" t="str">
        <f>IF('Lineær programmering opg 4'!$D$8=0,"-",'Lineær programmering opg 4'!$G$8)</f>
        <v>-</v>
      </c>
      <c r="J9376" s="295">
        <f>A9376*'Lineær programmering opg 4'!$C$11+Datatabel!C9376*'Lineær programmering opg 4'!$D$11</f>
        <v>44811.899999999725</v>
      </c>
      <c r="K9376" s="9">
        <f t="shared" si="732"/>
        <v>0</v>
      </c>
      <c r="L9376" s="9">
        <f t="shared" si="733"/>
        <v>0</v>
      </c>
    </row>
    <row r="9377" spans="1:12" ht="15" x14ac:dyDescent="0.25">
      <c r="A9377" s="167">
        <f t="shared" si="731"/>
        <v>15.024000000022699</v>
      </c>
      <c r="B9377" s="325">
        <f t="shared" si="734"/>
        <v>6.260000000009458E-2</v>
      </c>
      <c r="C9377" s="167">
        <f t="shared" si="730"/>
        <v>288.73199999998303</v>
      </c>
      <c r="D9377" s="167">
        <f>IF('Lineær programmering opg 4'!$M$4=0,"-",(-A9377+'Lineær programmering opg 4'!$M$4)/'Lineær programmering opg 4'!$K$4*-1)</f>
        <v>449.95199999995458</v>
      </c>
      <c r="E9377" s="167">
        <f>IF('Lineær programmering opg 4'!$M$5=0,"-",(-A9377+'Lineær programmering opg 4'!$M$5)/'Lineær programmering opg 4'!$K$5*-1)</f>
        <v>288.73199999998303</v>
      </c>
      <c r="F9377" s="167" t="str">
        <f>IF('Lineær programmering opg 4'!$E$6=0,"-",(-A9377+'Lineær programmering opg 4'!$M$6)/'Lineær programmering opg 4'!$K$6*-1)</f>
        <v>-</v>
      </c>
      <c r="G9377" s="167" t="str">
        <f>IF('Lineær programmering opg 4'!$D$7=0,"-",((-A9377+'Lineær programmering opg 4'!$M$7)/'Lineær programmering opg 4'!$K$7)*-1)</f>
        <v>-</v>
      </c>
      <c r="H9377" s="167" t="str">
        <f>IF('Lineær programmering opg 4'!$C$8=0,"-",((-A9377+'Lineær programmering opg 4'!$M$8)/'Lineær programmering opg 4'!$K$8)*-1)</f>
        <v>-</v>
      </c>
      <c r="I9377" s="167" t="str">
        <f>IF('Lineær programmering opg 4'!$D$8=0,"-",'Lineær programmering opg 4'!$G$8)</f>
        <v>-</v>
      </c>
      <c r="J9377" s="295">
        <f>A9377*'Lineær programmering opg 4'!$C$11+Datatabel!C9377*'Lineær programmering opg 4'!$D$11</f>
        <v>44812.199999999728</v>
      </c>
      <c r="K9377" s="9">
        <f t="shared" si="732"/>
        <v>0</v>
      </c>
      <c r="L9377" s="9">
        <f t="shared" si="733"/>
        <v>0</v>
      </c>
    </row>
    <row r="9378" spans="1:12" ht="15" x14ac:dyDescent="0.25">
      <c r="A9378" s="167">
        <f t="shared" si="731"/>
        <v>15.000000000022698</v>
      </c>
      <c r="B9378" s="325">
        <f t="shared" si="734"/>
        <v>6.2500000000094577E-2</v>
      </c>
      <c r="C9378" s="167">
        <f t="shared" si="730"/>
        <v>288.749999999983</v>
      </c>
      <c r="D9378" s="167">
        <f>IF('Lineær programmering opg 4'!$M$4=0,"-",(-A9378+'Lineær programmering opg 4'!$M$4)/'Lineær programmering opg 4'!$K$4*-1)</f>
        <v>449.99999999995458</v>
      </c>
      <c r="E9378" s="167">
        <f>IF('Lineær programmering opg 4'!$M$5=0,"-",(-A9378+'Lineær programmering opg 4'!$M$5)/'Lineær programmering opg 4'!$K$5*-1)</f>
        <v>288.749999999983</v>
      </c>
      <c r="F9378" s="167" t="str">
        <f>IF('Lineær programmering opg 4'!$E$6=0,"-",(-A9378+'Lineær programmering opg 4'!$M$6)/'Lineær programmering opg 4'!$K$6*-1)</f>
        <v>-</v>
      </c>
      <c r="G9378" s="167" t="str">
        <f>IF('Lineær programmering opg 4'!$D$7=0,"-",((-A9378+'Lineær programmering opg 4'!$M$7)/'Lineær programmering opg 4'!$K$7)*-1)</f>
        <v>-</v>
      </c>
      <c r="H9378" s="167" t="str">
        <f>IF('Lineær programmering opg 4'!$C$8=0,"-",((-A9378+'Lineær programmering opg 4'!$M$8)/'Lineær programmering opg 4'!$K$8)*-1)</f>
        <v>-</v>
      </c>
      <c r="I9378" s="167" t="str">
        <f>IF('Lineær programmering opg 4'!$D$8=0,"-",'Lineær programmering opg 4'!$G$8)</f>
        <v>-</v>
      </c>
      <c r="J9378" s="295">
        <f>A9378*'Lineær programmering opg 4'!$C$11+Datatabel!C9378*'Lineær programmering opg 4'!$D$11</f>
        <v>44812.499999999724</v>
      </c>
      <c r="K9378" s="9">
        <f t="shared" si="732"/>
        <v>0</v>
      </c>
      <c r="L9378" s="9">
        <f t="shared" si="733"/>
        <v>0</v>
      </c>
    </row>
    <row r="9379" spans="1:12" ht="15" x14ac:dyDescent="0.25">
      <c r="A9379" s="167">
        <f t="shared" si="731"/>
        <v>14.976000000022697</v>
      </c>
      <c r="B9379" s="325">
        <f t="shared" si="734"/>
        <v>6.2400000000094574E-2</v>
      </c>
      <c r="C9379" s="167">
        <f t="shared" si="730"/>
        <v>288.76799999998303</v>
      </c>
      <c r="D9379" s="167">
        <f>IF('Lineær programmering opg 4'!$M$4=0,"-",(-A9379+'Lineær programmering opg 4'!$M$4)/'Lineær programmering opg 4'!$K$4*-1)</f>
        <v>450.04799999995458</v>
      </c>
      <c r="E9379" s="167">
        <f>IF('Lineær programmering opg 4'!$M$5=0,"-",(-A9379+'Lineær programmering opg 4'!$M$5)/'Lineær programmering opg 4'!$K$5*-1)</f>
        <v>288.76799999998303</v>
      </c>
      <c r="F9379" s="167" t="str">
        <f>IF('Lineær programmering opg 4'!$E$6=0,"-",(-A9379+'Lineær programmering opg 4'!$M$6)/'Lineær programmering opg 4'!$K$6*-1)</f>
        <v>-</v>
      </c>
      <c r="G9379" s="167" t="str">
        <f>IF('Lineær programmering opg 4'!$D$7=0,"-",((-A9379+'Lineær programmering opg 4'!$M$7)/'Lineær programmering opg 4'!$K$7)*-1)</f>
        <v>-</v>
      </c>
      <c r="H9379" s="167" t="str">
        <f>IF('Lineær programmering opg 4'!$C$8=0,"-",((-A9379+'Lineær programmering opg 4'!$M$8)/'Lineær programmering opg 4'!$K$8)*-1)</f>
        <v>-</v>
      </c>
      <c r="I9379" s="167" t="str">
        <f>IF('Lineær programmering opg 4'!$D$8=0,"-",'Lineær programmering opg 4'!$G$8)</f>
        <v>-</v>
      </c>
      <c r="J9379" s="295">
        <f>A9379*'Lineær programmering opg 4'!$C$11+Datatabel!C9379*'Lineær programmering opg 4'!$D$11</f>
        <v>44812.799999999726</v>
      </c>
      <c r="K9379" s="9">
        <f t="shared" si="732"/>
        <v>0</v>
      </c>
      <c r="L9379" s="9">
        <f t="shared" si="733"/>
        <v>0</v>
      </c>
    </row>
    <row r="9380" spans="1:12" ht="15" x14ac:dyDescent="0.25">
      <c r="A9380" s="167">
        <f t="shared" si="731"/>
        <v>14.952000000022696</v>
      </c>
      <c r="B9380" s="325">
        <f t="shared" si="734"/>
        <v>6.2300000000094571E-2</v>
      </c>
      <c r="C9380" s="167">
        <f t="shared" si="730"/>
        <v>288.78599999998301</v>
      </c>
      <c r="D9380" s="167">
        <f>IF('Lineær programmering opg 4'!$M$4=0,"-",(-A9380+'Lineær programmering opg 4'!$M$4)/'Lineær programmering opg 4'!$K$4*-1)</f>
        <v>450.09599999995459</v>
      </c>
      <c r="E9380" s="167">
        <f>IF('Lineær programmering opg 4'!$M$5=0,"-",(-A9380+'Lineær programmering opg 4'!$M$5)/'Lineær programmering opg 4'!$K$5*-1)</f>
        <v>288.78599999998301</v>
      </c>
      <c r="F9380" s="167" t="str">
        <f>IF('Lineær programmering opg 4'!$E$6=0,"-",(-A9380+'Lineær programmering opg 4'!$M$6)/'Lineær programmering opg 4'!$K$6*-1)</f>
        <v>-</v>
      </c>
      <c r="G9380" s="167" t="str">
        <f>IF('Lineær programmering opg 4'!$D$7=0,"-",((-A9380+'Lineær programmering opg 4'!$M$7)/'Lineær programmering opg 4'!$K$7)*-1)</f>
        <v>-</v>
      </c>
      <c r="H9380" s="167" t="str">
        <f>IF('Lineær programmering opg 4'!$C$8=0,"-",((-A9380+'Lineær programmering opg 4'!$M$8)/'Lineær programmering opg 4'!$K$8)*-1)</f>
        <v>-</v>
      </c>
      <c r="I9380" s="167" t="str">
        <f>IF('Lineær programmering opg 4'!$D$8=0,"-",'Lineær programmering opg 4'!$G$8)</f>
        <v>-</v>
      </c>
      <c r="J9380" s="295">
        <f>A9380*'Lineær programmering opg 4'!$C$11+Datatabel!C9380*'Lineær programmering opg 4'!$D$11</f>
        <v>44813.099999999715</v>
      </c>
      <c r="K9380" s="9">
        <f t="shared" si="732"/>
        <v>0</v>
      </c>
      <c r="L9380" s="9">
        <f t="shared" si="733"/>
        <v>0</v>
      </c>
    </row>
    <row r="9381" spans="1:12" ht="15" x14ac:dyDescent="0.25">
      <c r="A9381" s="167">
        <f t="shared" si="731"/>
        <v>14.928000000022696</v>
      </c>
      <c r="B9381" s="325">
        <f t="shared" si="734"/>
        <v>6.2200000000094569E-2</v>
      </c>
      <c r="C9381" s="167">
        <f t="shared" si="730"/>
        <v>288.80399999998303</v>
      </c>
      <c r="D9381" s="167">
        <f>IF('Lineær programmering opg 4'!$M$4=0,"-",(-A9381+'Lineær programmering opg 4'!$M$4)/'Lineær programmering opg 4'!$K$4*-1)</f>
        <v>450.14399999995459</v>
      </c>
      <c r="E9381" s="167">
        <f>IF('Lineær programmering opg 4'!$M$5=0,"-",(-A9381+'Lineær programmering opg 4'!$M$5)/'Lineær programmering opg 4'!$K$5*-1)</f>
        <v>288.80399999998303</v>
      </c>
      <c r="F9381" s="167" t="str">
        <f>IF('Lineær programmering opg 4'!$E$6=0,"-",(-A9381+'Lineær programmering opg 4'!$M$6)/'Lineær programmering opg 4'!$K$6*-1)</f>
        <v>-</v>
      </c>
      <c r="G9381" s="167" t="str">
        <f>IF('Lineær programmering opg 4'!$D$7=0,"-",((-A9381+'Lineær programmering opg 4'!$M$7)/'Lineær programmering opg 4'!$K$7)*-1)</f>
        <v>-</v>
      </c>
      <c r="H9381" s="167" t="str">
        <f>IF('Lineær programmering opg 4'!$C$8=0,"-",((-A9381+'Lineær programmering opg 4'!$M$8)/'Lineær programmering opg 4'!$K$8)*-1)</f>
        <v>-</v>
      </c>
      <c r="I9381" s="167" t="str">
        <f>IF('Lineær programmering opg 4'!$D$8=0,"-",'Lineær programmering opg 4'!$G$8)</f>
        <v>-</v>
      </c>
      <c r="J9381" s="295">
        <f>A9381*'Lineær programmering opg 4'!$C$11+Datatabel!C9381*'Lineær programmering opg 4'!$D$11</f>
        <v>44813.399999999725</v>
      </c>
      <c r="K9381" s="9">
        <f t="shared" si="732"/>
        <v>0</v>
      </c>
      <c r="L9381" s="9">
        <f t="shared" si="733"/>
        <v>0</v>
      </c>
    </row>
    <row r="9382" spans="1:12" ht="15" x14ac:dyDescent="0.25">
      <c r="A9382" s="167">
        <f t="shared" si="731"/>
        <v>14.904000000022696</v>
      </c>
      <c r="B9382" s="325">
        <f t="shared" si="734"/>
        <v>6.2100000000094566E-2</v>
      </c>
      <c r="C9382" s="167">
        <f t="shared" si="730"/>
        <v>288.82199999998301</v>
      </c>
      <c r="D9382" s="167">
        <f>IF('Lineær programmering opg 4'!$M$4=0,"-",(-A9382+'Lineær programmering opg 4'!$M$4)/'Lineær programmering opg 4'!$K$4*-1)</f>
        <v>450.19199999995459</v>
      </c>
      <c r="E9382" s="167">
        <f>IF('Lineær programmering opg 4'!$M$5=0,"-",(-A9382+'Lineær programmering opg 4'!$M$5)/'Lineær programmering opg 4'!$K$5*-1)</f>
        <v>288.82199999998301</v>
      </c>
      <c r="F9382" s="167" t="str">
        <f>IF('Lineær programmering opg 4'!$E$6=0,"-",(-A9382+'Lineær programmering opg 4'!$M$6)/'Lineær programmering opg 4'!$K$6*-1)</f>
        <v>-</v>
      </c>
      <c r="G9382" s="167" t="str">
        <f>IF('Lineær programmering opg 4'!$D$7=0,"-",((-A9382+'Lineær programmering opg 4'!$M$7)/'Lineær programmering opg 4'!$K$7)*-1)</f>
        <v>-</v>
      </c>
      <c r="H9382" s="167" t="str">
        <f>IF('Lineær programmering opg 4'!$C$8=0,"-",((-A9382+'Lineær programmering opg 4'!$M$8)/'Lineær programmering opg 4'!$K$8)*-1)</f>
        <v>-</v>
      </c>
      <c r="I9382" s="167" t="str">
        <f>IF('Lineær programmering opg 4'!$D$8=0,"-",'Lineær programmering opg 4'!$G$8)</f>
        <v>-</v>
      </c>
      <c r="J9382" s="295">
        <f>A9382*'Lineær programmering opg 4'!$C$11+Datatabel!C9382*'Lineær programmering opg 4'!$D$11</f>
        <v>44813.699999999721</v>
      </c>
      <c r="K9382" s="9">
        <f t="shared" si="732"/>
        <v>0</v>
      </c>
      <c r="L9382" s="9">
        <f t="shared" si="733"/>
        <v>0</v>
      </c>
    </row>
    <row r="9383" spans="1:12" ht="15" x14ac:dyDescent="0.25">
      <c r="A9383" s="167">
        <f t="shared" si="731"/>
        <v>14.880000000022696</v>
      </c>
      <c r="B9383" s="325">
        <f t="shared" si="734"/>
        <v>6.2000000000094563E-2</v>
      </c>
      <c r="C9383" s="167">
        <f t="shared" si="730"/>
        <v>288.83999999998304</v>
      </c>
      <c r="D9383" s="167">
        <f>IF('Lineær programmering opg 4'!$M$4=0,"-",(-A9383+'Lineær programmering opg 4'!$M$4)/'Lineær programmering opg 4'!$K$4*-1)</f>
        <v>450.23999999995459</v>
      </c>
      <c r="E9383" s="167">
        <f>IF('Lineær programmering opg 4'!$M$5=0,"-",(-A9383+'Lineær programmering opg 4'!$M$5)/'Lineær programmering opg 4'!$K$5*-1)</f>
        <v>288.83999999998304</v>
      </c>
      <c r="F9383" s="167" t="str">
        <f>IF('Lineær programmering opg 4'!$E$6=0,"-",(-A9383+'Lineær programmering opg 4'!$M$6)/'Lineær programmering opg 4'!$K$6*-1)</f>
        <v>-</v>
      </c>
      <c r="G9383" s="167" t="str">
        <f>IF('Lineær programmering opg 4'!$D$7=0,"-",((-A9383+'Lineær programmering opg 4'!$M$7)/'Lineær programmering opg 4'!$K$7)*-1)</f>
        <v>-</v>
      </c>
      <c r="H9383" s="167" t="str">
        <f>IF('Lineær programmering opg 4'!$C$8=0,"-",((-A9383+'Lineær programmering opg 4'!$M$8)/'Lineær programmering opg 4'!$K$8)*-1)</f>
        <v>-</v>
      </c>
      <c r="I9383" s="167" t="str">
        <f>IF('Lineær programmering opg 4'!$D$8=0,"-",'Lineær programmering opg 4'!$G$8)</f>
        <v>-</v>
      </c>
      <c r="J9383" s="295">
        <f>A9383*'Lineær programmering opg 4'!$C$11+Datatabel!C9383*'Lineær programmering opg 4'!$D$11</f>
        <v>44813.999999999724</v>
      </c>
      <c r="K9383" s="9">
        <f t="shared" si="732"/>
        <v>0</v>
      </c>
      <c r="L9383" s="9">
        <f t="shared" si="733"/>
        <v>0</v>
      </c>
    </row>
    <row r="9384" spans="1:12" ht="15" x14ac:dyDescent="0.25">
      <c r="A9384" s="167">
        <f t="shared" si="731"/>
        <v>14.856000000022695</v>
      </c>
      <c r="B9384" s="325">
        <f t="shared" si="734"/>
        <v>6.190000000009456E-2</v>
      </c>
      <c r="C9384" s="167">
        <f t="shared" si="730"/>
        <v>288.85799999998301</v>
      </c>
      <c r="D9384" s="167">
        <f>IF('Lineær programmering opg 4'!$M$4=0,"-",(-A9384+'Lineær programmering opg 4'!$M$4)/'Lineær programmering opg 4'!$K$4*-1)</f>
        <v>450.28799999995459</v>
      </c>
      <c r="E9384" s="167">
        <f>IF('Lineær programmering opg 4'!$M$5=0,"-",(-A9384+'Lineær programmering opg 4'!$M$5)/'Lineær programmering opg 4'!$K$5*-1)</f>
        <v>288.85799999998301</v>
      </c>
      <c r="F9384" s="167" t="str">
        <f>IF('Lineær programmering opg 4'!$E$6=0,"-",(-A9384+'Lineær programmering opg 4'!$M$6)/'Lineær programmering opg 4'!$K$6*-1)</f>
        <v>-</v>
      </c>
      <c r="G9384" s="167" t="str">
        <f>IF('Lineær programmering opg 4'!$D$7=0,"-",((-A9384+'Lineær programmering opg 4'!$M$7)/'Lineær programmering opg 4'!$K$7)*-1)</f>
        <v>-</v>
      </c>
      <c r="H9384" s="167" t="str">
        <f>IF('Lineær programmering opg 4'!$C$8=0,"-",((-A9384+'Lineær programmering opg 4'!$M$8)/'Lineær programmering opg 4'!$K$8)*-1)</f>
        <v>-</v>
      </c>
      <c r="I9384" s="167" t="str">
        <f>IF('Lineær programmering opg 4'!$D$8=0,"-",'Lineær programmering opg 4'!$G$8)</f>
        <v>-</v>
      </c>
      <c r="J9384" s="295">
        <f>A9384*'Lineær programmering opg 4'!$C$11+Datatabel!C9384*'Lineær programmering opg 4'!$D$11</f>
        <v>44814.299999999719</v>
      </c>
      <c r="K9384" s="9">
        <f t="shared" si="732"/>
        <v>0</v>
      </c>
      <c r="L9384" s="9">
        <f t="shared" si="733"/>
        <v>0</v>
      </c>
    </row>
    <row r="9385" spans="1:12" ht="15" x14ac:dyDescent="0.25">
      <c r="A9385" s="167">
        <f t="shared" si="731"/>
        <v>14.832000000022694</v>
      </c>
      <c r="B9385" s="325">
        <f t="shared" si="734"/>
        <v>6.1800000000094557E-2</v>
      </c>
      <c r="C9385" s="167">
        <f t="shared" si="730"/>
        <v>288.87599999998304</v>
      </c>
      <c r="D9385" s="167">
        <f>IF('Lineær programmering opg 4'!$M$4=0,"-",(-A9385+'Lineær programmering opg 4'!$M$4)/'Lineær programmering opg 4'!$K$4*-1)</f>
        <v>450.33599999995459</v>
      </c>
      <c r="E9385" s="167">
        <f>IF('Lineær programmering opg 4'!$M$5=0,"-",(-A9385+'Lineær programmering opg 4'!$M$5)/'Lineær programmering opg 4'!$K$5*-1)</f>
        <v>288.87599999998304</v>
      </c>
      <c r="F9385" s="167" t="str">
        <f>IF('Lineær programmering opg 4'!$E$6=0,"-",(-A9385+'Lineær programmering opg 4'!$M$6)/'Lineær programmering opg 4'!$K$6*-1)</f>
        <v>-</v>
      </c>
      <c r="G9385" s="167" t="str">
        <f>IF('Lineær programmering opg 4'!$D$7=0,"-",((-A9385+'Lineær programmering opg 4'!$M$7)/'Lineær programmering opg 4'!$K$7)*-1)</f>
        <v>-</v>
      </c>
      <c r="H9385" s="167" t="str">
        <f>IF('Lineær programmering opg 4'!$C$8=0,"-",((-A9385+'Lineær programmering opg 4'!$M$8)/'Lineær programmering opg 4'!$K$8)*-1)</f>
        <v>-</v>
      </c>
      <c r="I9385" s="167" t="str">
        <f>IF('Lineær programmering opg 4'!$D$8=0,"-",'Lineær programmering opg 4'!$G$8)</f>
        <v>-</v>
      </c>
      <c r="J9385" s="295">
        <f>A9385*'Lineær programmering opg 4'!$C$11+Datatabel!C9385*'Lineær programmering opg 4'!$D$11</f>
        <v>44814.599999999722</v>
      </c>
      <c r="K9385" s="9">
        <f t="shared" si="732"/>
        <v>0</v>
      </c>
      <c r="L9385" s="9">
        <f t="shared" si="733"/>
        <v>0</v>
      </c>
    </row>
    <row r="9386" spans="1:12" ht="15" x14ac:dyDescent="0.25">
      <c r="A9386" s="167">
        <f t="shared" si="731"/>
        <v>14.808000000022693</v>
      </c>
      <c r="B9386" s="325">
        <f t="shared" si="734"/>
        <v>6.1700000000094554E-2</v>
      </c>
      <c r="C9386" s="167">
        <f t="shared" si="730"/>
        <v>288.89399999998301</v>
      </c>
      <c r="D9386" s="167">
        <f>IF('Lineær programmering opg 4'!$M$4=0,"-",(-A9386+'Lineær programmering opg 4'!$M$4)/'Lineær programmering opg 4'!$K$4*-1)</f>
        <v>450.3839999999546</v>
      </c>
      <c r="E9386" s="167">
        <f>IF('Lineær programmering opg 4'!$M$5=0,"-",(-A9386+'Lineær programmering opg 4'!$M$5)/'Lineær programmering opg 4'!$K$5*-1)</f>
        <v>288.89399999998301</v>
      </c>
      <c r="F9386" s="167" t="str">
        <f>IF('Lineær programmering opg 4'!$E$6=0,"-",(-A9386+'Lineær programmering opg 4'!$M$6)/'Lineær programmering opg 4'!$K$6*-1)</f>
        <v>-</v>
      </c>
      <c r="G9386" s="167" t="str">
        <f>IF('Lineær programmering opg 4'!$D$7=0,"-",((-A9386+'Lineær programmering opg 4'!$M$7)/'Lineær programmering opg 4'!$K$7)*-1)</f>
        <v>-</v>
      </c>
      <c r="H9386" s="167" t="str">
        <f>IF('Lineær programmering opg 4'!$C$8=0,"-",((-A9386+'Lineær programmering opg 4'!$M$8)/'Lineær programmering opg 4'!$K$8)*-1)</f>
        <v>-</v>
      </c>
      <c r="I9386" s="167" t="str">
        <f>IF('Lineær programmering opg 4'!$D$8=0,"-",'Lineær programmering opg 4'!$G$8)</f>
        <v>-</v>
      </c>
      <c r="J9386" s="295">
        <f>A9386*'Lineær programmering opg 4'!$C$11+Datatabel!C9386*'Lineær programmering opg 4'!$D$11</f>
        <v>44814.899999999718</v>
      </c>
      <c r="K9386" s="9">
        <f t="shared" si="732"/>
        <v>0</v>
      </c>
      <c r="L9386" s="9">
        <f t="shared" si="733"/>
        <v>0</v>
      </c>
    </row>
    <row r="9387" spans="1:12" ht="15" x14ac:dyDescent="0.25">
      <c r="A9387" s="167">
        <f t="shared" si="731"/>
        <v>14.784000000022692</v>
      </c>
      <c r="B9387" s="325">
        <f t="shared" si="734"/>
        <v>6.1600000000094551E-2</v>
      </c>
      <c r="C9387" s="167">
        <f t="shared" si="730"/>
        <v>288.91199999998304</v>
      </c>
      <c r="D9387" s="167">
        <f>IF('Lineær programmering opg 4'!$M$4=0,"-",(-A9387+'Lineær programmering opg 4'!$M$4)/'Lineær programmering opg 4'!$K$4*-1)</f>
        <v>450.4319999999546</v>
      </c>
      <c r="E9387" s="167">
        <f>IF('Lineær programmering opg 4'!$M$5=0,"-",(-A9387+'Lineær programmering opg 4'!$M$5)/'Lineær programmering opg 4'!$K$5*-1)</f>
        <v>288.91199999998304</v>
      </c>
      <c r="F9387" s="167" t="str">
        <f>IF('Lineær programmering opg 4'!$E$6=0,"-",(-A9387+'Lineær programmering opg 4'!$M$6)/'Lineær programmering opg 4'!$K$6*-1)</f>
        <v>-</v>
      </c>
      <c r="G9387" s="167" t="str">
        <f>IF('Lineær programmering opg 4'!$D$7=0,"-",((-A9387+'Lineær programmering opg 4'!$M$7)/'Lineær programmering opg 4'!$K$7)*-1)</f>
        <v>-</v>
      </c>
      <c r="H9387" s="167" t="str">
        <f>IF('Lineær programmering opg 4'!$C$8=0,"-",((-A9387+'Lineær programmering opg 4'!$M$8)/'Lineær programmering opg 4'!$K$8)*-1)</f>
        <v>-</v>
      </c>
      <c r="I9387" s="167" t="str">
        <f>IF('Lineær programmering opg 4'!$D$8=0,"-",'Lineær programmering opg 4'!$G$8)</f>
        <v>-</v>
      </c>
      <c r="J9387" s="295">
        <f>A9387*'Lineær programmering opg 4'!$C$11+Datatabel!C9387*'Lineær programmering opg 4'!$D$11</f>
        <v>44815.199999999728</v>
      </c>
      <c r="K9387" s="9">
        <f t="shared" si="732"/>
        <v>0</v>
      </c>
      <c r="L9387" s="9">
        <f t="shared" si="733"/>
        <v>0</v>
      </c>
    </row>
    <row r="9388" spans="1:12" ht="15" x14ac:dyDescent="0.25">
      <c r="A9388" s="167">
        <f t="shared" si="731"/>
        <v>14.760000000022691</v>
      </c>
      <c r="B9388" s="325">
        <f t="shared" si="734"/>
        <v>6.1500000000094548E-2</v>
      </c>
      <c r="C9388" s="167">
        <f t="shared" si="730"/>
        <v>288.92999999998301</v>
      </c>
      <c r="D9388" s="167">
        <f>IF('Lineær programmering opg 4'!$M$4=0,"-",(-A9388+'Lineær programmering opg 4'!$M$4)/'Lineær programmering opg 4'!$K$4*-1)</f>
        <v>450.4799999999546</v>
      </c>
      <c r="E9388" s="167">
        <f>IF('Lineær programmering opg 4'!$M$5=0,"-",(-A9388+'Lineær programmering opg 4'!$M$5)/'Lineær programmering opg 4'!$K$5*-1)</f>
        <v>288.92999999998301</v>
      </c>
      <c r="F9388" s="167" t="str">
        <f>IF('Lineær programmering opg 4'!$E$6=0,"-",(-A9388+'Lineær programmering opg 4'!$M$6)/'Lineær programmering opg 4'!$K$6*-1)</f>
        <v>-</v>
      </c>
      <c r="G9388" s="167" t="str">
        <f>IF('Lineær programmering opg 4'!$D$7=0,"-",((-A9388+'Lineær programmering opg 4'!$M$7)/'Lineær programmering opg 4'!$K$7)*-1)</f>
        <v>-</v>
      </c>
      <c r="H9388" s="167" t="str">
        <f>IF('Lineær programmering opg 4'!$C$8=0,"-",((-A9388+'Lineær programmering opg 4'!$M$8)/'Lineær programmering opg 4'!$K$8)*-1)</f>
        <v>-</v>
      </c>
      <c r="I9388" s="167" t="str">
        <f>IF('Lineær programmering opg 4'!$D$8=0,"-",'Lineær programmering opg 4'!$G$8)</f>
        <v>-</v>
      </c>
      <c r="J9388" s="295">
        <f>A9388*'Lineær programmering opg 4'!$C$11+Datatabel!C9388*'Lineær programmering opg 4'!$D$11</f>
        <v>44815.499999999724</v>
      </c>
      <c r="K9388" s="9">
        <f t="shared" si="732"/>
        <v>0</v>
      </c>
      <c r="L9388" s="9">
        <f t="shared" si="733"/>
        <v>0</v>
      </c>
    </row>
    <row r="9389" spans="1:12" ht="15" x14ac:dyDescent="0.25">
      <c r="A9389" s="167">
        <f t="shared" si="731"/>
        <v>14.736000000022692</v>
      </c>
      <c r="B9389" s="325">
        <f t="shared" si="734"/>
        <v>6.1400000000094546E-2</v>
      </c>
      <c r="C9389" s="167">
        <f t="shared" si="730"/>
        <v>288.94799999998304</v>
      </c>
      <c r="D9389" s="167">
        <f>IF('Lineær programmering opg 4'!$M$4=0,"-",(-A9389+'Lineær programmering opg 4'!$M$4)/'Lineær programmering opg 4'!$K$4*-1)</f>
        <v>450.5279999999546</v>
      </c>
      <c r="E9389" s="167">
        <f>IF('Lineær programmering opg 4'!$M$5=0,"-",(-A9389+'Lineær programmering opg 4'!$M$5)/'Lineær programmering opg 4'!$K$5*-1)</f>
        <v>288.94799999998304</v>
      </c>
      <c r="F9389" s="167" t="str">
        <f>IF('Lineær programmering opg 4'!$E$6=0,"-",(-A9389+'Lineær programmering opg 4'!$M$6)/'Lineær programmering opg 4'!$K$6*-1)</f>
        <v>-</v>
      </c>
      <c r="G9389" s="167" t="str">
        <f>IF('Lineær programmering opg 4'!$D$7=0,"-",((-A9389+'Lineær programmering opg 4'!$M$7)/'Lineær programmering opg 4'!$K$7)*-1)</f>
        <v>-</v>
      </c>
      <c r="H9389" s="167" t="str">
        <f>IF('Lineær programmering opg 4'!$C$8=0,"-",((-A9389+'Lineær programmering opg 4'!$M$8)/'Lineær programmering opg 4'!$K$8)*-1)</f>
        <v>-</v>
      </c>
      <c r="I9389" s="167" t="str">
        <f>IF('Lineær programmering opg 4'!$D$8=0,"-",'Lineær programmering opg 4'!$G$8)</f>
        <v>-</v>
      </c>
      <c r="J9389" s="295">
        <f>A9389*'Lineær programmering opg 4'!$C$11+Datatabel!C9389*'Lineær programmering opg 4'!$D$11</f>
        <v>44815.799999999726</v>
      </c>
      <c r="K9389" s="9">
        <f t="shared" si="732"/>
        <v>0</v>
      </c>
      <c r="L9389" s="9">
        <f t="shared" si="733"/>
        <v>0</v>
      </c>
    </row>
    <row r="9390" spans="1:12" ht="15" x14ac:dyDescent="0.25">
      <c r="A9390" s="167">
        <f t="shared" si="731"/>
        <v>14.712000000022691</v>
      </c>
      <c r="B9390" s="325">
        <f t="shared" si="734"/>
        <v>6.1300000000094543E-2</v>
      </c>
      <c r="C9390" s="167">
        <f t="shared" si="730"/>
        <v>288.96599999998301</v>
      </c>
      <c r="D9390" s="167">
        <f>IF('Lineær programmering opg 4'!$M$4=0,"-",(-A9390+'Lineær programmering opg 4'!$M$4)/'Lineær programmering opg 4'!$K$4*-1)</f>
        <v>450.5759999999546</v>
      </c>
      <c r="E9390" s="167">
        <f>IF('Lineær programmering opg 4'!$M$5=0,"-",(-A9390+'Lineær programmering opg 4'!$M$5)/'Lineær programmering opg 4'!$K$5*-1)</f>
        <v>288.96599999998301</v>
      </c>
      <c r="F9390" s="167" t="str">
        <f>IF('Lineær programmering opg 4'!$E$6=0,"-",(-A9390+'Lineær programmering opg 4'!$M$6)/'Lineær programmering opg 4'!$K$6*-1)</f>
        <v>-</v>
      </c>
      <c r="G9390" s="167" t="str">
        <f>IF('Lineær programmering opg 4'!$D$7=0,"-",((-A9390+'Lineær programmering opg 4'!$M$7)/'Lineær programmering opg 4'!$K$7)*-1)</f>
        <v>-</v>
      </c>
      <c r="H9390" s="167" t="str">
        <f>IF('Lineær programmering opg 4'!$C$8=0,"-",((-A9390+'Lineær programmering opg 4'!$M$8)/'Lineær programmering opg 4'!$K$8)*-1)</f>
        <v>-</v>
      </c>
      <c r="I9390" s="167" t="str">
        <f>IF('Lineær programmering opg 4'!$D$8=0,"-",'Lineær programmering opg 4'!$G$8)</f>
        <v>-</v>
      </c>
      <c r="J9390" s="295">
        <f>A9390*'Lineær programmering opg 4'!$C$11+Datatabel!C9390*'Lineær programmering opg 4'!$D$11</f>
        <v>44816.099999999722</v>
      </c>
      <c r="K9390" s="9">
        <f t="shared" si="732"/>
        <v>0</v>
      </c>
      <c r="L9390" s="9">
        <f t="shared" si="733"/>
        <v>0</v>
      </c>
    </row>
    <row r="9391" spans="1:12" ht="15" x14ac:dyDescent="0.25">
      <c r="A9391" s="167">
        <f t="shared" si="731"/>
        <v>14.68800000002269</v>
      </c>
      <c r="B9391" s="325">
        <f t="shared" si="734"/>
        <v>6.120000000009454E-2</v>
      </c>
      <c r="C9391" s="167">
        <f t="shared" si="730"/>
        <v>288.98399999998304</v>
      </c>
      <c r="D9391" s="167">
        <f>IF('Lineær programmering opg 4'!$M$4=0,"-",(-A9391+'Lineær programmering opg 4'!$M$4)/'Lineær programmering opg 4'!$K$4*-1)</f>
        <v>450.62399999995461</v>
      </c>
      <c r="E9391" s="167">
        <f>IF('Lineær programmering opg 4'!$M$5=0,"-",(-A9391+'Lineær programmering opg 4'!$M$5)/'Lineær programmering opg 4'!$K$5*-1)</f>
        <v>288.98399999998304</v>
      </c>
      <c r="F9391" s="167" t="str">
        <f>IF('Lineær programmering opg 4'!$E$6=0,"-",(-A9391+'Lineær programmering opg 4'!$M$6)/'Lineær programmering opg 4'!$K$6*-1)</f>
        <v>-</v>
      </c>
      <c r="G9391" s="167" t="str">
        <f>IF('Lineær programmering opg 4'!$D$7=0,"-",((-A9391+'Lineær programmering opg 4'!$M$7)/'Lineær programmering opg 4'!$K$7)*-1)</f>
        <v>-</v>
      </c>
      <c r="H9391" s="167" t="str">
        <f>IF('Lineær programmering opg 4'!$C$8=0,"-",((-A9391+'Lineær programmering opg 4'!$M$8)/'Lineær programmering opg 4'!$K$8)*-1)</f>
        <v>-</v>
      </c>
      <c r="I9391" s="167" t="str">
        <f>IF('Lineær programmering opg 4'!$D$8=0,"-",'Lineær programmering opg 4'!$G$8)</f>
        <v>-</v>
      </c>
      <c r="J9391" s="295">
        <f>A9391*'Lineær programmering opg 4'!$C$11+Datatabel!C9391*'Lineær programmering opg 4'!$D$11</f>
        <v>44816.399999999725</v>
      </c>
      <c r="K9391" s="9">
        <f t="shared" si="732"/>
        <v>0</v>
      </c>
      <c r="L9391" s="9">
        <f t="shared" si="733"/>
        <v>0</v>
      </c>
    </row>
    <row r="9392" spans="1:12" ht="15" x14ac:dyDescent="0.25">
      <c r="A9392" s="167">
        <f t="shared" si="731"/>
        <v>14.664000000022689</v>
      </c>
      <c r="B9392" s="325">
        <f t="shared" si="734"/>
        <v>6.1100000000094537E-2</v>
      </c>
      <c r="C9392" s="167">
        <f t="shared" si="730"/>
        <v>289.00199999998301</v>
      </c>
      <c r="D9392" s="167">
        <f>IF('Lineær programmering opg 4'!$M$4=0,"-",(-A9392+'Lineær programmering opg 4'!$M$4)/'Lineær programmering opg 4'!$K$4*-1)</f>
        <v>450.67199999995461</v>
      </c>
      <c r="E9392" s="167">
        <f>IF('Lineær programmering opg 4'!$M$5=0,"-",(-A9392+'Lineær programmering opg 4'!$M$5)/'Lineær programmering opg 4'!$K$5*-1)</f>
        <v>289.00199999998301</v>
      </c>
      <c r="F9392" s="167" t="str">
        <f>IF('Lineær programmering opg 4'!$E$6=0,"-",(-A9392+'Lineær programmering opg 4'!$M$6)/'Lineær programmering opg 4'!$K$6*-1)</f>
        <v>-</v>
      </c>
      <c r="G9392" s="167" t="str">
        <f>IF('Lineær programmering opg 4'!$D$7=0,"-",((-A9392+'Lineær programmering opg 4'!$M$7)/'Lineær programmering opg 4'!$K$7)*-1)</f>
        <v>-</v>
      </c>
      <c r="H9392" s="167" t="str">
        <f>IF('Lineær programmering opg 4'!$C$8=0,"-",((-A9392+'Lineær programmering opg 4'!$M$8)/'Lineær programmering opg 4'!$K$8)*-1)</f>
        <v>-</v>
      </c>
      <c r="I9392" s="167" t="str">
        <f>IF('Lineær programmering opg 4'!$D$8=0,"-",'Lineær programmering opg 4'!$G$8)</f>
        <v>-</v>
      </c>
      <c r="J9392" s="295">
        <f>A9392*'Lineær programmering opg 4'!$C$11+Datatabel!C9392*'Lineær programmering opg 4'!$D$11</f>
        <v>44816.699999999721</v>
      </c>
      <c r="K9392" s="9">
        <f t="shared" si="732"/>
        <v>0</v>
      </c>
      <c r="L9392" s="9">
        <f t="shared" si="733"/>
        <v>0</v>
      </c>
    </row>
    <row r="9393" spans="1:12" ht="15" x14ac:dyDescent="0.25">
      <c r="A9393" s="167">
        <f t="shared" si="731"/>
        <v>14.640000000022688</v>
      </c>
      <c r="B9393" s="325">
        <f t="shared" si="734"/>
        <v>6.1000000000094534E-2</v>
      </c>
      <c r="C9393" s="167">
        <f t="shared" si="730"/>
        <v>289.01999999998304</v>
      </c>
      <c r="D9393" s="167">
        <f>IF('Lineær programmering opg 4'!$M$4=0,"-",(-A9393+'Lineær programmering opg 4'!$M$4)/'Lineær programmering opg 4'!$K$4*-1)</f>
        <v>450.71999999995461</v>
      </c>
      <c r="E9393" s="167">
        <f>IF('Lineær programmering opg 4'!$M$5=0,"-",(-A9393+'Lineær programmering opg 4'!$M$5)/'Lineær programmering opg 4'!$K$5*-1)</f>
        <v>289.01999999998304</v>
      </c>
      <c r="F9393" s="167" t="str">
        <f>IF('Lineær programmering opg 4'!$E$6=0,"-",(-A9393+'Lineær programmering opg 4'!$M$6)/'Lineær programmering opg 4'!$K$6*-1)</f>
        <v>-</v>
      </c>
      <c r="G9393" s="167" t="str">
        <f>IF('Lineær programmering opg 4'!$D$7=0,"-",((-A9393+'Lineær programmering opg 4'!$M$7)/'Lineær programmering opg 4'!$K$7)*-1)</f>
        <v>-</v>
      </c>
      <c r="H9393" s="167" t="str">
        <f>IF('Lineær programmering opg 4'!$C$8=0,"-",((-A9393+'Lineær programmering opg 4'!$M$8)/'Lineær programmering opg 4'!$K$8)*-1)</f>
        <v>-</v>
      </c>
      <c r="I9393" s="167" t="str">
        <f>IF('Lineær programmering opg 4'!$D$8=0,"-",'Lineær programmering opg 4'!$G$8)</f>
        <v>-</v>
      </c>
      <c r="J9393" s="295">
        <f>A9393*'Lineær programmering opg 4'!$C$11+Datatabel!C9393*'Lineær programmering opg 4'!$D$11</f>
        <v>44816.999999999724</v>
      </c>
      <c r="K9393" s="9">
        <f t="shared" si="732"/>
        <v>0</v>
      </c>
      <c r="L9393" s="9">
        <f t="shared" si="733"/>
        <v>0</v>
      </c>
    </row>
    <row r="9394" spans="1:12" ht="15" x14ac:dyDescent="0.25">
      <c r="A9394" s="167">
        <f t="shared" si="731"/>
        <v>14.616000000022687</v>
      </c>
      <c r="B9394" s="325">
        <f t="shared" si="734"/>
        <v>6.0900000000094531E-2</v>
      </c>
      <c r="C9394" s="167">
        <f t="shared" si="730"/>
        <v>289.03799999998301</v>
      </c>
      <c r="D9394" s="167">
        <f>IF('Lineær programmering opg 4'!$M$4=0,"-",(-A9394+'Lineær programmering opg 4'!$M$4)/'Lineær programmering opg 4'!$K$4*-1)</f>
        <v>450.76799999995461</v>
      </c>
      <c r="E9394" s="167">
        <f>IF('Lineær programmering opg 4'!$M$5=0,"-",(-A9394+'Lineær programmering opg 4'!$M$5)/'Lineær programmering opg 4'!$K$5*-1)</f>
        <v>289.03799999998301</v>
      </c>
      <c r="F9394" s="167" t="str">
        <f>IF('Lineær programmering opg 4'!$E$6=0,"-",(-A9394+'Lineær programmering opg 4'!$M$6)/'Lineær programmering opg 4'!$K$6*-1)</f>
        <v>-</v>
      </c>
      <c r="G9394" s="167" t="str">
        <f>IF('Lineær programmering opg 4'!$D$7=0,"-",((-A9394+'Lineær programmering opg 4'!$M$7)/'Lineær programmering opg 4'!$K$7)*-1)</f>
        <v>-</v>
      </c>
      <c r="H9394" s="167" t="str">
        <f>IF('Lineær programmering opg 4'!$C$8=0,"-",((-A9394+'Lineær programmering opg 4'!$M$8)/'Lineær programmering opg 4'!$K$8)*-1)</f>
        <v>-</v>
      </c>
      <c r="I9394" s="167" t="str">
        <f>IF('Lineær programmering opg 4'!$D$8=0,"-",'Lineær programmering opg 4'!$G$8)</f>
        <v>-</v>
      </c>
      <c r="J9394" s="295">
        <f>A9394*'Lineær programmering opg 4'!$C$11+Datatabel!C9394*'Lineær programmering opg 4'!$D$11</f>
        <v>44817.299999999719</v>
      </c>
      <c r="K9394" s="9">
        <f t="shared" si="732"/>
        <v>0</v>
      </c>
      <c r="L9394" s="9">
        <f t="shared" si="733"/>
        <v>0</v>
      </c>
    </row>
    <row r="9395" spans="1:12" ht="15" x14ac:dyDescent="0.25">
      <c r="A9395" s="167">
        <f t="shared" si="731"/>
        <v>14.592000000022686</v>
      </c>
      <c r="B9395" s="325">
        <f t="shared" si="734"/>
        <v>6.0800000000094528E-2</v>
      </c>
      <c r="C9395" s="167">
        <f t="shared" si="730"/>
        <v>289.05599999998304</v>
      </c>
      <c r="D9395" s="167">
        <f>IF('Lineær programmering opg 4'!$M$4=0,"-",(-A9395+'Lineær programmering opg 4'!$M$4)/'Lineær programmering opg 4'!$K$4*-1)</f>
        <v>450.81599999995461</v>
      </c>
      <c r="E9395" s="167">
        <f>IF('Lineær programmering opg 4'!$M$5=0,"-",(-A9395+'Lineær programmering opg 4'!$M$5)/'Lineær programmering opg 4'!$K$5*-1)</f>
        <v>289.05599999998304</v>
      </c>
      <c r="F9395" s="167" t="str">
        <f>IF('Lineær programmering opg 4'!$E$6=0,"-",(-A9395+'Lineær programmering opg 4'!$M$6)/'Lineær programmering opg 4'!$K$6*-1)</f>
        <v>-</v>
      </c>
      <c r="G9395" s="167" t="str">
        <f>IF('Lineær programmering opg 4'!$D$7=0,"-",((-A9395+'Lineær programmering opg 4'!$M$7)/'Lineær programmering opg 4'!$K$7)*-1)</f>
        <v>-</v>
      </c>
      <c r="H9395" s="167" t="str">
        <f>IF('Lineær programmering opg 4'!$C$8=0,"-",((-A9395+'Lineær programmering opg 4'!$M$8)/'Lineær programmering opg 4'!$K$8)*-1)</f>
        <v>-</v>
      </c>
      <c r="I9395" s="167" t="str">
        <f>IF('Lineær programmering opg 4'!$D$8=0,"-",'Lineær programmering opg 4'!$G$8)</f>
        <v>-</v>
      </c>
      <c r="J9395" s="295">
        <f>A9395*'Lineær programmering opg 4'!$C$11+Datatabel!C9395*'Lineær programmering opg 4'!$D$11</f>
        <v>44817.599999999722</v>
      </c>
      <c r="K9395" s="9">
        <f t="shared" si="732"/>
        <v>0</v>
      </c>
      <c r="L9395" s="9">
        <f t="shared" si="733"/>
        <v>0</v>
      </c>
    </row>
    <row r="9396" spans="1:12" ht="15" x14ac:dyDescent="0.25">
      <c r="A9396" s="167">
        <f t="shared" si="731"/>
        <v>14.568000000022685</v>
      </c>
      <c r="B9396" s="325">
        <f t="shared" si="734"/>
        <v>6.0700000000094526E-2</v>
      </c>
      <c r="C9396" s="167">
        <f t="shared" si="730"/>
        <v>289.07399999998302</v>
      </c>
      <c r="D9396" s="167">
        <f>IF('Lineær programmering opg 4'!$M$4=0,"-",(-A9396+'Lineær programmering opg 4'!$M$4)/'Lineær programmering opg 4'!$K$4*-1)</f>
        <v>450.86399999995461</v>
      </c>
      <c r="E9396" s="167">
        <f>IF('Lineær programmering opg 4'!$M$5=0,"-",(-A9396+'Lineær programmering opg 4'!$M$5)/'Lineær programmering opg 4'!$K$5*-1)</f>
        <v>289.07399999998302</v>
      </c>
      <c r="F9396" s="167" t="str">
        <f>IF('Lineær programmering opg 4'!$E$6=0,"-",(-A9396+'Lineær programmering opg 4'!$M$6)/'Lineær programmering opg 4'!$K$6*-1)</f>
        <v>-</v>
      </c>
      <c r="G9396" s="167" t="str">
        <f>IF('Lineær programmering opg 4'!$D$7=0,"-",((-A9396+'Lineær programmering opg 4'!$M$7)/'Lineær programmering opg 4'!$K$7)*-1)</f>
        <v>-</v>
      </c>
      <c r="H9396" s="167" t="str">
        <f>IF('Lineær programmering opg 4'!$C$8=0,"-",((-A9396+'Lineær programmering opg 4'!$M$8)/'Lineær programmering opg 4'!$K$8)*-1)</f>
        <v>-</v>
      </c>
      <c r="I9396" s="167" t="str">
        <f>IF('Lineær programmering opg 4'!$D$8=0,"-",'Lineær programmering opg 4'!$G$8)</f>
        <v>-</v>
      </c>
      <c r="J9396" s="295">
        <f>A9396*'Lineær programmering opg 4'!$C$11+Datatabel!C9396*'Lineær programmering opg 4'!$D$11</f>
        <v>44817.899999999718</v>
      </c>
      <c r="K9396" s="9">
        <f t="shared" si="732"/>
        <v>0</v>
      </c>
      <c r="L9396" s="9">
        <f t="shared" si="733"/>
        <v>0</v>
      </c>
    </row>
    <row r="9397" spans="1:12" ht="15" x14ac:dyDescent="0.25">
      <c r="A9397" s="167">
        <f t="shared" si="731"/>
        <v>14.544000000022685</v>
      </c>
      <c r="B9397" s="325">
        <f t="shared" si="734"/>
        <v>6.0600000000094523E-2</v>
      </c>
      <c r="C9397" s="167">
        <f t="shared" si="730"/>
        <v>289.09199999998305</v>
      </c>
      <c r="D9397" s="167">
        <f>IF('Lineær programmering opg 4'!$M$4=0,"-",(-A9397+'Lineær programmering opg 4'!$M$4)/'Lineær programmering opg 4'!$K$4*-1)</f>
        <v>450.91199999995462</v>
      </c>
      <c r="E9397" s="167">
        <f>IF('Lineær programmering opg 4'!$M$5=0,"-",(-A9397+'Lineær programmering opg 4'!$M$5)/'Lineær programmering opg 4'!$K$5*-1)</f>
        <v>289.09199999998305</v>
      </c>
      <c r="F9397" s="167" t="str">
        <f>IF('Lineær programmering opg 4'!$E$6=0,"-",(-A9397+'Lineær programmering opg 4'!$M$6)/'Lineær programmering opg 4'!$K$6*-1)</f>
        <v>-</v>
      </c>
      <c r="G9397" s="167" t="str">
        <f>IF('Lineær programmering opg 4'!$D$7=0,"-",((-A9397+'Lineær programmering opg 4'!$M$7)/'Lineær programmering opg 4'!$K$7)*-1)</f>
        <v>-</v>
      </c>
      <c r="H9397" s="167" t="str">
        <f>IF('Lineær programmering opg 4'!$C$8=0,"-",((-A9397+'Lineær programmering opg 4'!$M$8)/'Lineær programmering opg 4'!$K$8)*-1)</f>
        <v>-</v>
      </c>
      <c r="I9397" s="167" t="str">
        <f>IF('Lineær programmering opg 4'!$D$8=0,"-",'Lineær programmering opg 4'!$G$8)</f>
        <v>-</v>
      </c>
      <c r="J9397" s="295">
        <f>A9397*'Lineær programmering opg 4'!$C$11+Datatabel!C9397*'Lineær programmering opg 4'!$D$11</f>
        <v>44818.199999999728</v>
      </c>
      <c r="K9397" s="9">
        <f t="shared" si="732"/>
        <v>0</v>
      </c>
      <c r="L9397" s="9">
        <f t="shared" si="733"/>
        <v>0</v>
      </c>
    </row>
    <row r="9398" spans="1:12" ht="15" x14ac:dyDescent="0.25">
      <c r="A9398" s="167">
        <f t="shared" si="731"/>
        <v>14.520000000022685</v>
      </c>
      <c r="B9398" s="325">
        <f t="shared" si="734"/>
        <v>6.050000000009452E-2</v>
      </c>
      <c r="C9398" s="167">
        <f t="shared" si="730"/>
        <v>289.10999999998302</v>
      </c>
      <c r="D9398" s="167">
        <f>IF('Lineær programmering opg 4'!$M$4=0,"-",(-A9398+'Lineær programmering opg 4'!$M$4)/'Lineær programmering opg 4'!$K$4*-1)</f>
        <v>450.95999999995462</v>
      </c>
      <c r="E9398" s="167">
        <f>IF('Lineær programmering opg 4'!$M$5=0,"-",(-A9398+'Lineær programmering opg 4'!$M$5)/'Lineær programmering opg 4'!$K$5*-1)</f>
        <v>289.10999999998302</v>
      </c>
      <c r="F9398" s="167" t="str">
        <f>IF('Lineær programmering opg 4'!$E$6=0,"-",(-A9398+'Lineær programmering opg 4'!$M$6)/'Lineær programmering opg 4'!$K$6*-1)</f>
        <v>-</v>
      </c>
      <c r="G9398" s="167" t="str">
        <f>IF('Lineær programmering opg 4'!$D$7=0,"-",((-A9398+'Lineær programmering opg 4'!$M$7)/'Lineær programmering opg 4'!$K$7)*-1)</f>
        <v>-</v>
      </c>
      <c r="H9398" s="167" t="str">
        <f>IF('Lineær programmering opg 4'!$C$8=0,"-",((-A9398+'Lineær programmering opg 4'!$M$8)/'Lineær programmering opg 4'!$K$8)*-1)</f>
        <v>-</v>
      </c>
      <c r="I9398" s="167" t="str">
        <f>IF('Lineær programmering opg 4'!$D$8=0,"-",'Lineær programmering opg 4'!$G$8)</f>
        <v>-</v>
      </c>
      <c r="J9398" s="295">
        <f>A9398*'Lineær programmering opg 4'!$C$11+Datatabel!C9398*'Lineær programmering opg 4'!$D$11</f>
        <v>44818.499999999724</v>
      </c>
      <c r="K9398" s="9">
        <f t="shared" si="732"/>
        <v>0</v>
      </c>
      <c r="L9398" s="9">
        <f t="shared" si="733"/>
        <v>0</v>
      </c>
    </row>
    <row r="9399" spans="1:12" ht="15" x14ac:dyDescent="0.25">
      <c r="A9399" s="167">
        <f t="shared" si="731"/>
        <v>14.496000000022685</v>
      </c>
      <c r="B9399" s="325">
        <f t="shared" si="734"/>
        <v>6.0400000000094517E-2</v>
      </c>
      <c r="C9399" s="167">
        <f t="shared" si="730"/>
        <v>289.12799999998305</v>
      </c>
      <c r="D9399" s="167">
        <f>IF('Lineær programmering opg 4'!$M$4=0,"-",(-A9399+'Lineær programmering opg 4'!$M$4)/'Lineær programmering opg 4'!$K$4*-1)</f>
        <v>451.00799999995462</v>
      </c>
      <c r="E9399" s="167">
        <f>IF('Lineær programmering opg 4'!$M$5=0,"-",(-A9399+'Lineær programmering opg 4'!$M$5)/'Lineær programmering opg 4'!$K$5*-1)</f>
        <v>289.12799999998305</v>
      </c>
      <c r="F9399" s="167" t="str">
        <f>IF('Lineær programmering opg 4'!$E$6=0,"-",(-A9399+'Lineær programmering opg 4'!$M$6)/'Lineær programmering opg 4'!$K$6*-1)</f>
        <v>-</v>
      </c>
      <c r="G9399" s="167" t="str">
        <f>IF('Lineær programmering opg 4'!$D$7=0,"-",((-A9399+'Lineær programmering opg 4'!$M$7)/'Lineær programmering opg 4'!$K$7)*-1)</f>
        <v>-</v>
      </c>
      <c r="H9399" s="167" t="str">
        <f>IF('Lineær programmering opg 4'!$C$8=0,"-",((-A9399+'Lineær programmering opg 4'!$M$8)/'Lineær programmering opg 4'!$K$8)*-1)</f>
        <v>-</v>
      </c>
      <c r="I9399" s="167" t="str">
        <f>IF('Lineær programmering opg 4'!$D$8=0,"-",'Lineær programmering opg 4'!$G$8)</f>
        <v>-</v>
      </c>
      <c r="J9399" s="295">
        <f>A9399*'Lineær programmering opg 4'!$C$11+Datatabel!C9399*'Lineær programmering opg 4'!$D$11</f>
        <v>44818.799999999726</v>
      </c>
      <c r="K9399" s="9">
        <f t="shared" si="732"/>
        <v>0</v>
      </c>
      <c r="L9399" s="9">
        <f t="shared" si="733"/>
        <v>0</v>
      </c>
    </row>
    <row r="9400" spans="1:12" ht="15" x14ac:dyDescent="0.25">
      <c r="A9400" s="167">
        <f t="shared" si="731"/>
        <v>14.472000000022684</v>
      </c>
      <c r="B9400" s="325">
        <f t="shared" si="734"/>
        <v>6.0300000000094514E-2</v>
      </c>
      <c r="C9400" s="167">
        <f t="shared" si="730"/>
        <v>289.14599999998302</v>
      </c>
      <c r="D9400" s="167">
        <f>IF('Lineær programmering opg 4'!$M$4=0,"-",(-A9400+'Lineær programmering opg 4'!$M$4)/'Lineær programmering opg 4'!$K$4*-1)</f>
        <v>451.05599999995462</v>
      </c>
      <c r="E9400" s="167">
        <f>IF('Lineær programmering opg 4'!$M$5=0,"-",(-A9400+'Lineær programmering opg 4'!$M$5)/'Lineær programmering opg 4'!$K$5*-1)</f>
        <v>289.14599999998302</v>
      </c>
      <c r="F9400" s="167" t="str">
        <f>IF('Lineær programmering opg 4'!$E$6=0,"-",(-A9400+'Lineær programmering opg 4'!$M$6)/'Lineær programmering opg 4'!$K$6*-1)</f>
        <v>-</v>
      </c>
      <c r="G9400" s="167" t="str">
        <f>IF('Lineær programmering opg 4'!$D$7=0,"-",((-A9400+'Lineær programmering opg 4'!$M$7)/'Lineær programmering opg 4'!$K$7)*-1)</f>
        <v>-</v>
      </c>
      <c r="H9400" s="167" t="str">
        <f>IF('Lineær programmering opg 4'!$C$8=0,"-",((-A9400+'Lineær programmering opg 4'!$M$8)/'Lineær programmering opg 4'!$K$8)*-1)</f>
        <v>-</v>
      </c>
      <c r="I9400" s="167" t="str">
        <f>IF('Lineær programmering opg 4'!$D$8=0,"-",'Lineær programmering opg 4'!$G$8)</f>
        <v>-</v>
      </c>
      <c r="J9400" s="295">
        <f>A9400*'Lineær programmering opg 4'!$C$11+Datatabel!C9400*'Lineær programmering opg 4'!$D$11</f>
        <v>44819.099999999722</v>
      </c>
      <c r="K9400" s="9">
        <f t="shared" si="732"/>
        <v>0</v>
      </c>
      <c r="L9400" s="9">
        <f t="shared" si="733"/>
        <v>0</v>
      </c>
    </row>
    <row r="9401" spans="1:12" ht="15" x14ac:dyDescent="0.25">
      <c r="A9401" s="167">
        <f t="shared" si="731"/>
        <v>14.448000000022683</v>
      </c>
      <c r="B9401" s="325">
        <f t="shared" si="734"/>
        <v>6.0200000000094511E-2</v>
      </c>
      <c r="C9401" s="167">
        <f t="shared" si="730"/>
        <v>289.16399999998305</v>
      </c>
      <c r="D9401" s="167">
        <f>IF('Lineær programmering opg 4'!$M$4=0,"-",(-A9401+'Lineær programmering opg 4'!$M$4)/'Lineær programmering opg 4'!$K$4*-1)</f>
        <v>451.10399999995462</v>
      </c>
      <c r="E9401" s="167">
        <f>IF('Lineær programmering opg 4'!$M$5=0,"-",(-A9401+'Lineær programmering opg 4'!$M$5)/'Lineær programmering opg 4'!$K$5*-1)</f>
        <v>289.16399999998305</v>
      </c>
      <c r="F9401" s="167" t="str">
        <f>IF('Lineær programmering opg 4'!$E$6=0,"-",(-A9401+'Lineær programmering opg 4'!$M$6)/'Lineær programmering opg 4'!$K$6*-1)</f>
        <v>-</v>
      </c>
      <c r="G9401" s="167" t="str">
        <f>IF('Lineær programmering opg 4'!$D$7=0,"-",((-A9401+'Lineær programmering opg 4'!$M$7)/'Lineær programmering opg 4'!$K$7)*-1)</f>
        <v>-</v>
      </c>
      <c r="H9401" s="167" t="str">
        <f>IF('Lineær programmering opg 4'!$C$8=0,"-",((-A9401+'Lineær programmering opg 4'!$M$8)/'Lineær programmering opg 4'!$K$8)*-1)</f>
        <v>-</v>
      </c>
      <c r="I9401" s="167" t="str">
        <f>IF('Lineær programmering opg 4'!$D$8=0,"-",'Lineær programmering opg 4'!$G$8)</f>
        <v>-</v>
      </c>
      <c r="J9401" s="295">
        <f>A9401*'Lineær programmering opg 4'!$C$11+Datatabel!C9401*'Lineær programmering opg 4'!$D$11</f>
        <v>44819.399999999725</v>
      </c>
      <c r="K9401" s="9">
        <f t="shared" si="732"/>
        <v>0</v>
      </c>
      <c r="L9401" s="9">
        <f t="shared" si="733"/>
        <v>0</v>
      </c>
    </row>
    <row r="9402" spans="1:12" ht="15" x14ac:dyDescent="0.25">
      <c r="A9402" s="167">
        <f t="shared" si="731"/>
        <v>14.424000000022682</v>
      </c>
      <c r="B9402" s="325">
        <f t="shared" si="734"/>
        <v>6.0100000000094508E-2</v>
      </c>
      <c r="C9402" s="167">
        <f t="shared" si="730"/>
        <v>289.18199999998302</v>
      </c>
      <c r="D9402" s="167">
        <f>IF('Lineær programmering opg 4'!$M$4=0,"-",(-A9402+'Lineær programmering opg 4'!$M$4)/'Lineær programmering opg 4'!$K$4*-1)</f>
        <v>451.15199999995463</v>
      </c>
      <c r="E9402" s="167">
        <f>IF('Lineær programmering opg 4'!$M$5=0,"-",(-A9402+'Lineær programmering opg 4'!$M$5)/'Lineær programmering opg 4'!$K$5*-1)</f>
        <v>289.18199999998302</v>
      </c>
      <c r="F9402" s="167" t="str">
        <f>IF('Lineær programmering opg 4'!$E$6=0,"-",(-A9402+'Lineær programmering opg 4'!$M$6)/'Lineær programmering opg 4'!$K$6*-1)</f>
        <v>-</v>
      </c>
      <c r="G9402" s="167" t="str">
        <f>IF('Lineær programmering opg 4'!$D$7=0,"-",((-A9402+'Lineær programmering opg 4'!$M$7)/'Lineær programmering opg 4'!$K$7)*-1)</f>
        <v>-</v>
      </c>
      <c r="H9402" s="167" t="str">
        <f>IF('Lineær programmering opg 4'!$C$8=0,"-",((-A9402+'Lineær programmering opg 4'!$M$8)/'Lineær programmering opg 4'!$K$8)*-1)</f>
        <v>-</v>
      </c>
      <c r="I9402" s="167" t="str">
        <f>IF('Lineær programmering opg 4'!$D$8=0,"-",'Lineær programmering opg 4'!$G$8)</f>
        <v>-</v>
      </c>
      <c r="J9402" s="295">
        <f>A9402*'Lineær programmering opg 4'!$C$11+Datatabel!C9402*'Lineær programmering opg 4'!$D$11</f>
        <v>44819.699999999728</v>
      </c>
      <c r="K9402" s="9">
        <f t="shared" si="732"/>
        <v>0</v>
      </c>
      <c r="L9402" s="9">
        <f t="shared" si="733"/>
        <v>0</v>
      </c>
    </row>
    <row r="9403" spans="1:12" ht="15" x14ac:dyDescent="0.25">
      <c r="A9403" s="167">
        <f t="shared" si="731"/>
        <v>14.400000000022681</v>
      </c>
      <c r="B9403" s="325">
        <f t="shared" si="734"/>
        <v>6.0000000000094506E-2</v>
      </c>
      <c r="C9403" s="167">
        <f t="shared" si="730"/>
        <v>289.19999999998305</v>
      </c>
      <c r="D9403" s="167">
        <f>IF('Lineær programmering opg 4'!$M$4=0,"-",(-A9403+'Lineær programmering opg 4'!$M$4)/'Lineær programmering opg 4'!$K$4*-1)</f>
        <v>451.19999999995463</v>
      </c>
      <c r="E9403" s="167">
        <f>IF('Lineær programmering opg 4'!$M$5=0,"-",(-A9403+'Lineær programmering opg 4'!$M$5)/'Lineær programmering opg 4'!$K$5*-1)</f>
        <v>289.19999999998305</v>
      </c>
      <c r="F9403" s="167" t="str">
        <f>IF('Lineær programmering opg 4'!$E$6=0,"-",(-A9403+'Lineær programmering opg 4'!$M$6)/'Lineær programmering opg 4'!$K$6*-1)</f>
        <v>-</v>
      </c>
      <c r="G9403" s="167" t="str">
        <f>IF('Lineær programmering opg 4'!$D$7=0,"-",((-A9403+'Lineær programmering opg 4'!$M$7)/'Lineær programmering opg 4'!$K$7)*-1)</f>
        <v>-</v>
      </c>
      <c r="H9403" s="167" t="str">
        <f>IF('Lineær programmering opg 4'!$C$8=0,"-",((-A9403+'Lineær programmering opg 4'!$M$8)/'Lineær programmering opg 4'!$K$8)*-1)</f>
        <v>-</v>
      </c>
      <c r="I9403" s="167" t="str">
        <f>IF('Lineær programmering opg 4'!$D$8=0,"-",'Lineær programmering opg 4'!$G$8)</f>
        <v>-</v>
      </c>
      <c r="J9403" s="295">
        <f>A9403*'Lineær programmering opg 4'!$C$11+Datatabel!C9403*'Lineær programmering opg 4'!$D$11</f>
        <v>44819.999999999731</v>
      </c>
      <c r="K9403" s="9">
        <f t="shared" si="732"/>
        <v>0</v>
      </c>
      <c r="L9403" s="9">
        <f t="shared" si="733"/>
        <v>0</v>
      </c>
    </row>
    <row r="9404" spans="1:12" ht="15" x14ac:dyDescent="0.25">
      <c r="A9404" s="167">
        <f t="shared" si="731"/>
        <v>14.37600000002268</v>
      </c>
      <c r="B9404" s="325">
        <f t="shared" si="734"/>
        <v>5.9900000000094503E-2</v>
      </c>
      <c r="C9404" s="167">
        <f t="shared" si="730"/>
        <v>289.21799999998302</v>
      </c>
      <c r="D9404" s="167">
        <f>IF('Lineær programmering opg 4'!$M$4=0,"-",(-A9404+'Lineær programmering opg 4'!$M$4)/'Lineær programmering opg 4'!$K$4*-1)</f>
        <v>451.24799999995463</v>
      </c>
      <c r="E9404" s="167">
        <f>IF('Lineær programmering opg 4'!$M$5=0,"-",(-A9404+'Lineær programmering opg 4'!$M$5)/'Lineær programmering opg 4'!$K$5*-1)</f>
        <v>289.21799999998302</v>
      </c>
      <c r="F9404" s="167" t="str">
        <f>IF('Lineær programmering opg 4'!$E$6=0,"-",(-A9404+'Lineær programmering opg 4'!$M$6)/'Lineær programmering opg 4'!$K$6*-1)</f>
        <v>-</v>
      </c>
      <c r="G9404" s="167" t="str">
        <f>IF('Lineær programmering opg 4'!$D$7=0,"-",((-A9404+'Lineær programmering opg 4'!$M$7)/'Lineær programmering opg 4'!$K$7)*-1)</f>
        <v>-</v>
      </c>
      <c r="H9404" s="167" t="str">
        <f>IF('Lineær programmering opg 4'!$C$8=0,"-",((-A9404+'Lineær programmering opg 4'!$M$8)/'Lineær programmering opg 4'!$K$8)*-1)</f>
        <v>-</v>
      </c>
      <c r="I9404" s="167" t="str">
        <f>IF('Lineær programmering opg 4'!$D$8=0,"-",'Lineær programmering opg 4'!$G$8)</f>
        <v>-</v>
      </c>
      <c r="J9404" s="295">
        <f>A9404*'Lineær programmering opg 4'!$C$11+Datatabel!C9404*'Lineær programmering opg 4'!$D$11</f>
        <v>44820.299999999719</v>
      </c>
      <c r="K9404" s="9">
        <f t="shared" si="732"/>
        <v>0</v>
      </c>
      <c r="L9404" s="9">
        <f t="shared" si="733"/>
        <v>0</v>
      </c>
    </row>
    <row r="9405" spans="1:12" ht="15" x14ac:dyDescent="0.25">
      <c r="A9405" s="167">
        <f t="shared" si="731"/>
        <v>14.352000000022681</v>
      </c>
      <c r="B9405" s="325">
        <f t="shared" si="734"/>
        <v>5.98000000000945E-2</v>
      </c>
      <c r="C9405" s="167">
        <f t="shared" si="730"/>
        <v>289.23599999998305</v>
      </c>
      <c r="D9405" s="167">
        <f>IF('Lineær programmering opg 4'!$M$4=0,"-",(-A9405+'Lineær programmering opg 4'!$M$4)/'Lineær programmering opg 4'!$K$4*-1)</f>
        <v>451.29599999995463</v>
      </c>
      <c r="E9405" s="167">
        <f>IF('Lineær programmering opg 4'!$M$5=0,"-",(-A9405+'Lineær programmering opg 4'!$M$5)/'Lineær programmering opg 4'!$K$5*-1)</f>
        <v>289.23599999998305</v>
      </c>
      <c r="F9405" s="167" t="str">
        <f>IF('Lineær programmering opg 4'!$E$6=0,"-",(-A9405+'Lineær programmering opg 4'!$M$6)/'Lineær programmering opg 4'!$K$6*-1)</f>
        <v>-</v>
      </c>
      <c r="G9405" s="167" t="str">
        <f>IF('Lineær programmering opg 4'!$D$7=0,"-",((-A9405+'Lineær programmering opg 4'!$M$7)/'Lineær programmering opg 4'!$K$7)*-1)</f>
        <v>-</v>
      </c>
      <c r="H9405" s="167" t="str">
        <f>IF('Lineær programmering opg 4'!$C$8=0,"-",((-A9405+'Lineær programmering opg 4'!$M$8)/'Lineær programmering opg 4'!$K$8)*-1)</f>
        <v>-</v>
      </c>
      <c r="I9405" s="167" t="str">
        <f>IF('Lineær programmering opg 4'!$D$8=0,"-",'Lineær programmering opg 4'!$G$8)</f>
        <v>-</v>
      </c>
      <c r="J9405" s="295">
        <f>A9405*'Lineær programmering opg 4'!$C$11+Datatabel!C9405*'Lineær programmering opg 4'!$D$11</f>
        <v>44820.599999999722</v>
      </c>
      <c r="K9405" s="9">
        <f t="shared" si="732"/>
        <v>0</v>
      </c>
      <c r="L9405" s="9">
        <f t="shared" si="733"/>
        <v>0</v>
      </c>
    </row>
    <row r="9406" spans="1:12" ht="15" x14ac:dyDescent="0.25">
      <c r="A9406" s="167">
        <f t="shared" si="731"/>
        <v>14.32800000002268</v>
      </c>
      <c r="B9406" s="325">
        <f t="shared" si="734"/>
        <v>5.9700000000094497E-2</v>
      </c>
      <c r="C9406" s="167">
        <f t="shared" si="730"/>
        <v>289.25399999998302</v>
      </c>
      <c r="D9406" s="167">
        <f>IF('Lineær programmering opg 4'!$M$4=0,"-",(-A9406+'Lineær programmering opg 4'!$M$4)/'Lineær programmering opg 4'!$K$4*-1)</f>
        <v>451.34399999995463</v>
      </c>
      <c r="E9406" s="167">
        <f>IF('Lineær programmering opg 4'!$M$5=0,"-",(-A9406+'Lineær programmering opg 4'!$M$5)/'Lineær programmering opg 4'!$K$5*-1)</f>
        <v>289.25399999998302</v>
      </c>
      <c r="F9406" s="167" t="str">
        <f>IF('Lineær programmering opg 4'!$E$6=0,"-",(-A9406+'Lineær programmering opg 4'!$M$6)/'Lineær programmering opg 4'!$K$6*-1)</f>
        <v>-</v>
      </c>
      <c r="G9406" s="167" t="str">
        <f>IF('Lineær programmering opg 4'!$D$7=0,"-",((-A9406+'Lineær programmering opg 4'!$M$7)/'Lineær programmering opg 4'!$K$7)*-1)</f>
        <v>-</v>
      </c>
      <c r="H9406" s="167" t="str">
        <f>IF('Lineær programmering opg 4'!$C$8=0,"-",((-A9406+'Lineær programmering opg 4'!$M$8)/'Lineær programmering opg 4'!$K$8)*-1)</f>
        <v>-</v>
      </c>
      <c r="I9406" s="167" t="str">
        <f>IF('Lineær programmering opg 4'!$D$8=0,"-",'Lineær programmering opg 4'!$G$8)</f>
        <v>-</v>
      </c>
      <c r="J9406" s="295">
        <f>A9406*'Lineær programmering opg 4'!$C$11+Datatabel!C9406*'Lineær programmering opg 4'!$D$11</f>
        <v>44820.899999999718</v>
      </c>
      <c r="K9406" s="9">
        <f t="shared" si="732"/>
        <v>0</v>
      </c>
      <c r="L9406" s="9">
        <f t="shared" si="733"/>
        <v>0</v>
      </c>
    </row>
    <row r="9407" spans="1:12" ht="15" x14ac:dyDescent="0.25">
      <c r="A9407" s="167">
        <f t="shared" si="731"/>
        <v>14.304000000022679</v>
      </c>
      <c r="B9407" s="325">
        <f t="shared" si="734"/>
        <v>5.9600000000094494E-2</v>
      </c>
      <c r="C9407" s="167">
        <f t="shared" si="730"/>
        <v>289.27199999998305</v>
      </c>
      <c r="D9407" s="167">
        <f>IF('Lineær programmering opg 4'!$M$4=0,"-",(-A9407+'Lineær programmering opg 4'!$M$4)/'Lineær programmering opg 4'!$K$4*-1)</f>
        <v>451.39199999995463</v>
      </c>
      <c r="E9407" s="167">
        <f>IF('Lineær programmering opg 4'!$M$5=0,"-",(-A9407+'Lineær programmering opg 4'!$M$5)/'Lineær programmering opg 4'!$K$5*-1)</f>
        <v>289.27199999998305</v>
      </c>
      <c r="F9407" s="167" t="str">
        <f>IF('Lineær programmering opg 4'!$E$6=0,"-",(-A9407+'Lineær programmering opg 4'!$M$6)/'Lineær programmering opg 4'!$K$6*-1)</f>
        <v>-</v>
      </c>
      <c r="G9407" s="167" t="str">
        <f>IF('Lineær programmering opg 4'!$D$7=0,"-",((-A9407+'Lineær programmering opg 4'!$M$7)/'Lineær programmering opg 4'!$K$7)*-1)</f>
        <v>-</v>
      </c>
      <c r="H9407" s="167" t="str">
        <f>IF('Lineær programmering opg 4'!$C$8=0,"-",((-A9407+'Lineær programmering opg 4'!$M$8)/'Lineær programmering opg 4'!$K$8)*-1)</f>
        <v>-</v>
      </c>
      <c r="I9407" s="167" t="str">
        <f>IF('Lineær programmering opg 4'!$D$8=0,"-",'Lineær programmering opg 4'!$G$8)</f>
        <v>-</v>
      </c>
      <c r="J9407" s="295">
        <f>A9407*'Lineær programmering opg 4'!$C$11+Datatabel!C9407*'Lineær programmering opg 4'!$D$11</f>
        <v>44821.199999999721</v>
      </c>
      <c r="K9407" s="9">
        <f t="shared" si="732"/>
        <v>0</v>
      </c>
      <c r="L9407" s="9">
        <f t="shared" si="733"/>
        <v>0</v>
      </c>
    </row>
    <row r="9408" spans="1:12" ht="15" x14ac:dyDescent="0.25">
      <c r="A9408" s="167">
        <f t="shared" si="731"/>
        <v>14.280000000022678</v>
      </c>
      <c r="B9408" s="325">
        <f t="shared" si="734"/>
        <v>5.9500000000094491E-2</v>
      </c>
      <c r="C9408" s="167">
        <f t="shared" si="730"/>
        <v>289.28999999998302</v>
      </c>
      <c r="D9408" s="167">
        <f>IF('Lineær programmering opg 4'!$M$4=0,"-",(-A9408+'Lineær programmering opg 4'!$M$4)/'Lineær programmering opg 4'!$K$4*-1)</f>
        <v>451.43999999995464</v>
      </c>
      <c r="E9408" s="167">
        <f>IF('Lineær programmering opg 4'!$M$5=0,"-",(-A9408+'Lineær programmering opg 4'!$M$5)/'Lineær programmering opg 4'!$K$5*-1)</f>
        <v>289.28999999998302</v>
      </c>
      <c r="F9408" s="167" t="str">
        <f>IF('Lineær programmering opg 4'!$E$6=0,"-",(-A9408+'Lineær programmering opg 4'!$M$6)/'Lineær programmering opg 4'!$K$6*-1)</f>
        <v>-</v>
      </c>
      <c r="G9408" s="167" t="str">
        <f>IF('Lineær programmering opg 4'!$D$7=0,"-",((-A9408+'Lineær programmering opg 4'!$M$7)/'Lineær programmering opg 4'!$K$7)*-1)</f>
        <v>-</v>
      </c>
      <c r="H9408" s="167" t="str">
        <f>IF('Lineær programmering opg 4'!$C$8=0,"-",((-A9408+'Lineær programmering opg 4'!$M$8)/'Lineær programmering opg 4'!$K$8)*-1)</f>
        <v>-</v>
      </c>
      <c r="I9408" s="167" t="str">
        <f>IF('Lineær programmering opg 4'!$D$8=0,"-",'Lineær programmering opg 4'!$G$8)</f>
        <v>-</v>
      </c>
      <c r="J9408" s="295">
        <f>A9408*'Lineær programmering opg 4'!$C$11+Datatabel!C9408*'Lineær programmering opg 4'!$D$11</f>
        <v>44821.499999999724</v>
      </c>
      <c r="K9408" s="9">
        <f t="shared" si="732"/>
        <v>0</v>
      </c>
      <c r="L9408" s="9">
        <f t="shared" si="733"/>
        <v>0</v>
      </c>
    </row>
    <row r="9409" spans="1:12" ht="15" x14ac:dyDescent="0.25">
      <c r="A9409" s="167">
        <f t="shared" si="731"/>
        <v>14.256000000022677</v>
      </c>
      <c r="B9409" s="325">
        <f t="shared" si="734"/>
        <v>5.9400000000094488E-2</v>
      </c>
      <c r="C9409" s="167">
        <f t="shared" si="730"/>
        <v>289.30799999998305</v>
      </c>
      <c r="D9409" s="167">
        <f>IF('Lineær programmering opg 4'!$M$4=0,"-",(-A9409+'Lineær programmering opg 4'!$M$4)/'Lineær programmering opg 4'!$K$4*-1)</f>
        <v>451.48799999995464</v>
      </c>
      <c r="E9409" s="167">
        <f>IF('Lineær programmering opg 4'!$M$5=0,"-",(-A9409+'Lineær programmering opg 4'!$M$5)/'Lineær programmering opg 4'!$K$5*-1)</f>
        <v>289.30799999998305</v>
      </c>
      <c r="F9409" s="167" t="str">
        <f>IF('Lineær programmering opg 4'!$E$6=0,"-",(-A9409+'Lineær programmering opg 4'!$M$6)/'Lineær programmering opg 4'!$K$6*-1)</f>
        <v>-</v>
      </c>
      <c r="G9409" s="167" t="str">
        <f>IF('Lineær programmering opg 4'!$D$7=0,"-",((-A9409+'Lineær programmering opg 4'!$M$7)/'Lineær programmering opg 4'!$K$7)*-1)</f>
        <v>-</v>
      </c>
      <c r="H9409" s="167" t="str">
        <f>IF('Lineær programmering opg 4'!$C$8=0,"-",((-A9409+'Lineær programmering opg 4'!$M$8)/'Lineær programmering opg 4'!$K$8)*-1)</f>
        <v>-</v>
      </c>
      <c r="I9409" s="167" t="str">
        <f>IF('Lineær programmering opg 4'!$D$8=0,"-",'Lineær programmering opg 4'!$G$8)</f>
        <v>-</v>
      </c>
      <c r="J9409" s="295">
        <f>A9409*'Lineær programmering opg 4'!$C$11+Datatabel!C9409*'Lineær programmering opg 4'!$D$11</f>
        <v>44821.799999999726</v>
      </c>
      <c r="K9409" s="9">
        <f t="shared" si="732"/>
        <v>0</v>
      </c>
      <c r="L9409" s="9">
        <f t="shared" si="733"/>
        <v>0</v>
      </c>
    </row>
    <row r="9410" spans="1:12" ht="15" x14ac:dyDescent="0.25">
      <c r="A9410" s="167">
        <f t="shared" si="731"/>
        <v>14.232000000022676</v>
      </c>
      <c r="B9410" s="325">
        <f t="shared" si="734"/>
        <v>5.9300000000094485E-2</v>
      </c>
      <c r="C9410" s="167">
        <f t="shared" si="730"/>
        <v>289.32599999998303</v>
      </c>
      <c r="D9410" s="167">
        <f>IF('Lineær programmering opg 4'!$M$4=0,"-",(-A9410+'Lineær programmering opg 4'!$M$4)/'Lineær programmering opg 4'!$K$4*-1)</f>
        <v>451.53599999995464</v>
      </c>
      <c r="E9410" s="167">
        <f>IF('Lineær programmering opg 4'!$M$5=0,"-",(-A9410+'Lineær programmering opg 4'!$M$5)/'Lineær programmering opg 4'!$K$5*-1)</f>
        <v>289.32599999998303</v>
      </c>
      <c r="F9410" s="167" t="str">
        <f>IF('Lineær programmering opg 4'!$E$6=0,"-",(-A9410+'Lineær programmering opg 4'!$M$6)/'Lineær programmering opg 4'!$K$6*-1)</f>
        <v>-</v>
      </c>
      <c r="G9410" s="167" t="str">
        <f>IF('Lineær programmering opg 4'!$D$7=0,"-",((-A9410+'Lineær programmering opg 4'!$M$7)/'Lineær programmering opg 4'!$K$7)*-1)</f>
        <v>-</v>
      </c>
      <c r="H9410" s="167" t="str">
        <f>IF('Lineær programmering opg 4'!$C$8=0,"-",((-A9410+'Lineær programmering opg 4'!$M$8)/'Lineær programmering opg 4'!$K$8)*-1)</f>
        <v>-</v>
      </c>
      <c r="I9410" s="167" t="str">
        <f>IF('Lineær programmering opg 4'!$D$8=0,"-",'Lineær programmering opg 4'!$G$8)</f>
        <v>-</v>
      </c>
      <c r="J9410" s="295">
        <f>A9410*'Lineær programmering opg 4'!$C$11+Datatabel!C9410*'Lineær programmering opg 4'!$D$11</f>
        <v>44822.099999999722</v>
      </c>
      <c r="K9410" s="9">
        <f t="shared" si="732"/>
        <v>0</v>
      </c>
      <c r="L9410" s="9">
        <f t="shared" si="733"/>
        <v>0</v>
      </c>
    </row>
    <row r="9411" spans="1:12" ht="15" x14ac:dyDescent="0.25">
      <c r="A9411" s="167">
        <f t="shared" si="731"/>
        <v>14.208000000022675</v>
      </c>
      <c r="B9411" s="325">
        <f t="shared" si="734"/>
        <v>5.9200000000094483E-2</v>
      </c>
      <c r="C9411" s="167">
        <f t="shared" ref="C9411:C9474" si="735">MIN(D9411,E9411,F9411,G9411,H9411,I9411)</f>
        <v>289.34399999998305</v>
      </c>
      <c r="D9411" s="167">
        <f>IF('Lineær programmering opg 4'!$M$4=0,"-",(-A9411+'Lineær programmering opg 4'!$M$4)/'Lineær programmering opg 4'!$K$4*-1)</f>
        <v>451.58399999995464</v>
      </c>
      <c r="E9411" s="167">
        <f>IF('Lineær programmering opg 4'!$M$5=0,"-",(-A9411+'Lineær programmering opg 4'!$M$5)/'Lineær programmering opg 4'!$K$5*-1)</f>
        <v>289.34399999998305</v>
      </c>
      <c r="F9411" s="167" t="str">
        <f>IF('Lineær programmering opg 4'!$E$6=0,"-",(-A9411+'Lineær programmering opg 4'!$M$6)/'Lineær programmering opg 4'!$K$6*-1)</f>
        <v>-</v>
      </c>
      <c r="G9411" s="167" t="str">
        <f>IF('Lineær programmering opg 4'!$D$7=0,"-",((-A9411+'Lineær programmering opg 4'!$M$7)/'Lineær programmering opg 4'!$K$7)*-1)</f>
        <v>-</v>
      </c>
      <c r="H9411" s="167" t="str">
        <f>IF('Lineær programmering opg 4'!$C$8=0,"-",((-A9411+'Lineær programmering opg 4'!$M$8)/'Lineær programmering opg 4'!$K$8)*-1)</f>
        <v>-</v>
      </c>
      <c r="I9411" s="167" t="str">
        <f>IF('Lineær programmering opg 4'!$D$8=0,"-",'Lineær programmering opg 4'!$G$8)</f>
        <v>-</v>
      </c>
      <c r="J9411" s="295">
        <f>A9411*'Lineær programmering opg 4'!$C$11+Datatabel!C9411*'Lineær programmering opg 4'!$D$11</f>
        <v>44822.399999999725</v>
      </c>
      <c r="K9411" s="9">
        <f t="shared" si="732"/>
        <v>0</v>
      </c>
      <c r="L9411" s="9">
        <f t="shared" si="733"/>
        <v>0</v>
      </c>
    </row>
    <row r="9412" spans="1:12" ht="15" x14ac:dyDescent="0.25">
      <c r="A9412" s="167">
        <f t="shared" ref="A9412:A9475" si="736">$A$3*B9412</f>
        <v>14.184000000022674</v>
      </c>
      <c r="B9412" s="325">
        <f t="shared" si="734"/>
        <v>5.910000000009448E-2</v>
      </c>
      <c r="C9412" s="167">
        <f t="shared" si="735"/>
        <v>289.36199999998303</v>
      </c>
      <c r="D9412" s="167">
        <f>IF('Lineær programmering opg 4'!$M$4=0,"-",(-A9412+'Lineær programmering opg 4'!$M$4)/'Lineær programmering opg 4'!$K$4*-1)</f>
        <v>451.63199999995464</v>
      </c>
      <c r="E9412" s="167">
        <f>IF('Lineær programmering opg 4'!$M$5=0,"-",(-A9412+'Lineær programmering opg 4'!$M$5)/'Lineær programmering opg 4'!$K$5*-1)</f>
        <v>289.36199999998303</v>
      </c>
      <c r="F9412" s="167" t="str">
        <f>IF('Lineær programmering opg 4'!$E$6=0,"-",(-A9412+'Lineær programmering opg 4'!$M$6)/'Lineær programmering opg 4'!$K$6*-1)</f>
        <v>-</v>
      </c>
      <c r="G9412" s="167" t="str">
        <f>IF('Lineær programmering opg 4'!$D$7=0,"-",((-A9412+'Lineær programmering opg 4'!$M$7)/'Lineær programmering opg 4'!$K$7)*-1)</f>
        <v>-</v>
      </c>
      <c r="H9412" s="167" t="str">
        <f>IF('Lineær programmering opg 4'!$C$8=0,"-",((-A9412+'Lineær programmering opg 4'!$M$8)/'Lineær programmering opg 4'!$K$8)*-1)</f>
        <v>-</v>
      </c>
      <c r="I9412" s="167" t="str">
        <f>IF('Lineær programmering opg 4'!$D$8=0,"-",'Lineær programmering opg 4'!$G$8)</f>
        <v>-</v>
      </c>
      <c r="J9412" s="295">
        <f>A9412*'Lineær programmering opg 4'!$C$11+Datatabel!C9412*'Lineær programmering opg 4'!$D$11</f>
        <v>44822.699999999721</v>
      </c>
      <c r="K9412" s="9">
        <f t="shared" ref="K9412:K9475" si="737">IF($J$10004=J9412,A9412,0)</f>
        <v>0</v>
      </c>
      <c r="L9412" s="9">
        <f t="shared" ref="L9412:L9475" si="738">IF(J9412=$J$10004,C9412,0)</f>
        <v>0</v>
      </c>
    </row>
    <row r="9413" spans="1:12" ht="15" x14ac:dyDescent="0.25">
      <c r="A9413" s="167">
        <f t="shared" si="736"/>
        <v>14.160000000022674</v>
      </c>
      <c r="B9413" s="325">
        <f t="shared" ref="B9413:B9476" si="739">B9412-0.01%</f>
        <v>5.9000000000094477E-2</v>
      </c>
      <c r="C9413" s="167">
        <f t="shared" si="735"/>
        <v>289.37999999998306</v>
      </c>
      <c r="D9413" s="167">
        <f>IF('Lineær programmering opg 4'!$M$4=0,"-",(-A9413+'Lineær programmering opg 4'!$M$4)/'Lineær programmering opg 4'!$K$4*-1)</f>
        <v>451.67999999995465</v>
      </c>
      <c r="E9413" s="167">
        <f>IF('Lineær programmering opg 4'!$M$5=0,"-",(-A9413+'Lineær programmering opg 4'!$M$5)/'Lineær programmering opg 4'!$K$5*-1)</f>
        <v>289.37999999998306</v>
      </c>
      <c r="F9413" s="167" t="str">
        <f>IF('Lineær programmering opg 4'!$E$6=0,"-",(-A9413+'Lineær programmering opg 4'!$M$6)/'Lineær programmering opg 4'!$K$6*-1)</f>
        <v>-</v>
      </c>
      <c r="G9413" s="167" t="str">
        <f>IF('Lineær programmering opg 4'!$D$7=0,"-",((-A9413+'Lineær programmering opg 4'!$M$7)/'Lineær programmering opg 4'!$K$7)*-1)</f>
        <v>-</v>
      </c>
      <c r="H9413" s="167" t="str">
        <f>IF('Lineær programmering opg 4'!$C$8=0,"-",((-A9413+'Lineær programmering opg 4'!$M$8)/'Lineær programmering opg 4'!$K$8)*-1)</f>
        <v>-</v>
      </c>
      <c r="I9413" s="167" t="str">
        <f>IF('Lineær programmering opg 4'!$D$8=0,"-",'Lineær programmering opg 4'!$G$8)</f>
        <v>-</v>
      </c>
      <c r="J9413" s="295">
        <f>A9413*'Lineær programmering opg 4'!$C$11+Datatabel!C9413*'Lineær programmering opg 4'!$D$11</f>
        <v>44822.999999999731</v>
      </c>
      <c r="K9413" s="9">
        <f t="shared" si="737"/>
        <v>0</v>
      </c>
      <c r="L9413" s="9">
        <f t="shared" si="738"/>
        <v>0</v>
      </c>
    </row>
    <row r="9414" spans="1:12" ht="15" x14ac:dyDescent="0.25">
      <c r="A9414" s="167">
        <f t="shared" si="736"/>
        <v>14.136000000022674</v>
      </c>
      <c r="B9414" s="325">
        <f t="shared" si="739"/>
        <v>5.8900000000094474E-2</v>
      </c>
      <c r="C9414" s="167">
        <f t="shared" si="735"/>
        <v>289.39799999998303</v>
      </c>
      <c r="D9414" s="167">
        <f>IF('Lineær programmering opg 4'!$M$4=0,"-",(-A9414+'Lineær programmering opg 4'!$M$4)/'Lineær programmering opg 4'!$K$4*-1)</f>
        <v>451.72799999995465</v>
      </c>
      <c r="E9414" s="167">
        <f>IF('Lineær programmering opg 4'!$M$5=0,"-",(-A9414+'Lineær programmering opg 4'!$M$5)/'Lineær programmering opg 4'!$K$5*-1)</f>
        <v>289.39799999998303</v>
      </c>
      <c r="F9414" s="167" t="str">
        <f>IF('Lineær programmering opg 4'!$E$6=0,"-",(-A9414+'Lineær programmering opg 4'!$M$6)/'Lineær programmering opg 4'!$K$6*-1)</f>
        <v>-</v>
      </c>
      <c r="G9414" s="167" t="str">
        <f>IF('Lineær programmering opg 4'!$D$7=0,"-",((-A9414+'Lineær programmering opg 4'!$M$7)/'Lineær programmering opg 4'!$K$7)*-1)</f>
        <v>-</v>
      </c>
      <c r="H9414" s="167" t="str">
        <f>IF('Lineær programmering opg 4'!$C$8=0,"-",((-A9414+'Lineær programmering opg 4'!$M$8)/'Lineær programmering opg 4'!$K$8)*-1)</f>
        <v>-</v>
      </c>
      <c r="I9414" s="167" t="str">
        <f>IF('Lineær programmering opg 4'!$D$8=0,"-",'Lineær programmering opg 4'!$G$8)</f>
        <v>-</v>
      </c>
      <c r="J9414" s="295">
        <f>A9414*'Lineær programmering opg 4'!$C$11+Datatabel!C9414*'Lineær programmering opg 4'!$D$11</f>
        <v>44823.299999999726</v>
      </c>
      <c r="K9414" s="9">
        <f t="shared" si="737"/>
        <v>0</v>
      </c>
      <c r="L9414" s="9">
        <f t="shared" si="738"/>
        <v>0</v>
      </c>
    </row>
    <row r="9415" spans="1:12" ht="15" x14ac:dyDescent="0.25">
      <c r="A9415" s="167">
        <f t="shared" si="736"/>
        <v>14.112000000022674</v>
      </c>
      <c r="B9415" s="325">
        <f t="shared" si="739"/>
        <v>5.8800000000094471E-2</v>
      </c>
      <c r="C9415" s="167">
        <f t="shared" si="735"/>
        <v>289.41599999998306</v>
      </c>
      <c r="D9415" s="167">
        <f>IF('Lineær programmering opg 4'!$M$4=0,"-",(-A9415+'Lineær programmering opg 4'!$M$4)/'Lineær programmering opg 4'!$K$4*-1)</f>
        <v>451.77599999995465</v>
      </c>
      <c r="E9415" s="167">
        <f>IF('Lineær programmering opg 4'!$M$5=0,"-",(-A9415+'Lineær programmering opg 4'!$M$5)/'Lineær programmering opg 4'!$K$5*-1)</f>
        <v>289.41599999998306</v>
      </c>
      <c r="F9415" s="167" t="str">
        <f>IF('Lineær programmering opg 4'!$E$6=0,"-",(-A9415+'Lineær programmering opg 4'!$M$6)/'Lineær programmering opg 4'!$K$6*-1)</f>
        <v>-</v>
      </c>
      <c r="G9415" s="167" t="str">
        <f>IF('Lineær programmering opg 4'!$D$7=0,"-",((-A9415+'Lineær programmering opg 4'!$M$7)/'Lineær programmering opg 4'!$K$7)*-1)</f>
        <v>-</v>
      </c>
      <c r="H9415" s="167" t="str">
        <f>IF('Lineær programmering opg 4'!$C$8=0,"-",((-A9415+'Lineær programmering opg 4'!$M$8)/'Lineær programmering opg 4'!$K$8)*-1)</f>
        <v>-</v>
      </c>
      <c r="I9415" s="167" t="str">
        <f>IF('Lineær programmering opg 4'!$D$8=0,"-",'Lineær programmering opg 4'!$G$8)</f>
        <v>-</v>
      </c>
      <c r="J9415" s="295">
        <f>A9415*'Lineær programmering opg 4'!$C$11+Datatabel!C9415*'Lineær programmering opg 4'!$D$11</f>
        <v>44823.599999999729</v>
      </c>
      <c r="K9415" s="9">
        <f t="shared" si="737"/>
        <v>0</v>
      </c>
      <c r="L9415" s="9">
        <f t="shared" si="738"/>
        <v>0</v>
      </c>
    </row>
    <row r="9416" spans="1:12" ht="15" x14ac:dyDescent="0.25">
      <c r="A9416" s="167">
        <f t="shared" si="736"/>
        <v>14.088000000022673</v>
      </c>
      <c r="B9416" s="325">
        <f t="shared" si="739"/>
        <v>5.8700000000094468E-2</v>
      </c>
      <c r="C9416" s="167">
        <f t="shared" si="735"/>
        <v>289.43399999998303</v>
      </c>
      <c r="D9416" s="167">
        <f>IF('Lineær programmering opg 4'!$M$4=0,"-",(-A9416+'Lineær programmering opg 4'!$M$4)/'Lineær programmering opg 4'!$K$4*-1)</f>
        <v>451.82399999995465</v>
      </c>
      <c r="E9416" s="167">
        <f>IF('Lineær programmering opg 4'!$M$5=0,"-",(-A9416+'Lineær programmering opg 4'!$M$5)/'Lineær programmering opg 4'!$K$5*-1)</f>
        <v>289.43399999998303</v>
      </c>
      <c r="F9416" s="167" t="str">
        <f>IF('Lineær programmering opg 4'!$E$6=0,"-",(-A9416+'Lineær programmering opg 4'!$M$6)/'Lineær programmering opg 4'!$K$6*-1)</f>
        <v>-</v>
      </c>
      <c r="G9416" s="167" t="str">
        <f>IF('Lineær programmering opg 4'!$D$7=0,"-",((-A9416+'Lineær programmering opg 4'!$M$7)/'Lineær programmering opg 4'!$K$7)*-1)</f>
        <v>-</v>
      </c>
      <c r="H9416" s="167" t="str">
        <f>IF('Lineær programmering opg 4'!$C$8=0,"-",((-A9416+'Lineær programmering opg 4'!$M$8)/'Lineær programmering opg 4'!$K$8)*-1)</f>
        <v>-</v>
      </c>
      <c r="I9416" s="167" t="str">
        <f>IF('Lineær programmering opg 4'!$D$8=0,"-",'Lineær programmering opg 4'!$G$8)</f>
        <v>-</v>
      </c>
      <c r="J9416" s="295">
        <f>A9416*'Lineær programmering opg 4'!$C$11+Datatabel!C9416*'Lineær programmering opg 4'!$D$11</f>
        <v>44823.899999999718</v>
      </c>
      <c r="K9416" s="9">
        <f t="shared" si="737"/>
        <v>0</v>
      </c>
      <c r="L9416" s="9">
        <f t="shared" si="738"/>
        <v>0</v>
      </c>
    </row>
    <row r="9417" spans="1:12" ht="15" x14ac:dyDescent="0.25">
      <c r="A9417" s="167">
        <f t="shared" si="736"/>
        <v>14.064000000022672</v>
      </c>
      <c r="B9417" s="325">
        <f t="shared" si="739"/>
        <v>5.8600000000094465E-2</v>
      </c>
      <c r="C9417" s="167">
        <f t="shared" si="735"/>
        <v>289.45199999998306</v>
      </c>
      <c r="D9417" s="167">
        <f>IF('Lineær programmering opg 4'!$M$4=0,"-",(-A9417+'Lineær programmering opg 4'!$M$4)/'Lineær programmering opg 4'!$K$4*-1)</f>
        <v>451.87199999995465</v>
      </c>
      <c r="E9417" s="167">
        <f>IF('Lineær programmering opg 4'!$M$5=0,"-",(-A9417+'Lineær programmering opg 4'!$M$5)/'Lineær programmering opg 4'!$K$5*-1)</f>
        <v>289.45199999998306</v>
      </c>
      <c r="F9417" s="167" t="str">
        <f>IF('Lineær programmering opg 4'!$E$6=0,"-",(-A9417+'Lineær programmering opg 4'!$M$6)/'Lineær programmering opg 4'!$K$6*-1)</f>
        <v>-</v>
      </c>
      <c r="G9417" s="167" t="str">
        <f>IF('Lineær programmering opg 4'!$D$7=0,"-",((-A9417+'Lineær programmering opg 4'!$M$7)/'Lineær programmering opg 4'!$K$7)*-1)</f>
        <v>-</v>
      </c>
      <c r="H9417" s="167" t="str">
        <f>IF('Lineær programmering opg 4'!$C$8=0,"-",((-A9417+'Lineær programmering opg 4'!$M$8)/'Lineær programmering opg 4'!$K$8)*-1)</f>
        <v>-</v>
      </c>
      <c r="I9417" s="167" t="str">
        <f>IF('Lineær programmering opg 4'!$D$8=0,"-",'Lineær programmering opg 4'!$G$8)</f>
        <v>-</v>
      </c>
      <c r="J9417" s="295">
        <f>A9417*'Lineær programmering opg 4'!$C$11+Datatabel!C9417*'Lineær programmering opg 4'!$D$11</f>
        <v>44824.199999999721</v>
      </c>
      <c r="K9417" s="9">
        <f t="shared" si="737"/>
        <v>0</v>
      </c>
      <c r="L9417" s="9">
        <f t="shared" si="738"/>
        <v>0</v>
      </c>
    </row>
    <row r="9418" spans="1:12" ht="15" x14ac:dyDescent="0.25">
      <c r="A9418" s="167">
        <f t="shared" si="736"/>
        <v>14.040000000022671</v>
      </c>
      <c r="B9418" s="325">
        <f t="shared" si="739"/>
        <v>5.8500000000094463E-2</v>
      </c>
      <c r="C9418" s="167">
        <f t="shared" si="735"/>
        <v>289.46999999998303</v>
      </c>
      <c r="D9418" s="167">
        <f>IF('Lineær programmering opg 4'!$M$4=0,"-",(-A9418+'Lineær programmering opg 4'!$M$4)/'Lineær programmering opg 4'!$K$4*-1)</f>
        <v>451.91999999995465</v>
      </c>
      <c r="E9418" s="167">
        <f>IF('Lineær programmering opg 4'!$M$5=0,"-",(-A9418+'Lineær programmering opg 4'!$M$5)/'Lineær programmering opg 4'!$K$5*-1)</f>
        <v>289.46999999998303</v>
      </c>
      <c r="F9418" s="167" t="str">
        <f>IF('Lineær programmering opg 4'!$E$6=0,"-",(-A9418+'Lineær programmering opg 4'!$M$6)/'Lineær programmering opg 4'!$K$6*-1)</f>
        <v>-</v>
      </c>
      <c r="G9418" s="167" t="str">
        <f>IF('Lineær programmering opg 4'!$D$7=0,"-",((-A9418+'Lineær programmering opg 4'!$M$7)/'Lineær programmering opg 4'!$K$7)*-1)</f>
        <v>-</v>
      </c>
      <c r="H9418" s="167" t="str">
        <f>IF('Lineær programmering opg 4'!$C$8=0,"-",((-A9418+'Lineær programmering opg 4'!$M$8)/'Lineær programmering opg 4'!$K$8)*-1)</f>
        <v>-</v>
      </c>
      <c r="I9418" s="167" t="str">
        <f>IF('Lineær programmering opg 4'!$D$8=0,"-",'Lineær programmering opg 4'!$G$8)</f>
        <v>-</v>
      </c>
      <c r="J9418" s="295">
        <f>A9418*'Lineær programmering opg 4'!$C$11+Datatabel!C9418*'Lineær programmering opg 4'!$D$11</f>
        <v>44824.499999999724</v>
      </c>
      <c r="K9418" s="9">
        <f t="shared" si="737"/>
        <v>0</v>
      </c>
      <c r="L9418" s="9">
        <f t="shared" si="738"/>
        <v>0</v>
      </c>
    </row>
    <row r="9419" spans="1:12" ht="15" x14ac:dyDescent="0.25">
      <c r="A9419" s="167">
        <f t="shared" si="736"/>
        <v>14.01600000002267</v>
      </c>
      <c r="B9419" s="325">
        <f t="shared" si="739"/>
        <v>5.840000000009446E-2</v>
      </c>
      <c r="C9419" s="167">
        <f t="shared" si="735"/>
        <v>289.48799999998306</v>
      </c>
      <c r="D9419" s="167">
        <f>IF('Lineær programmering opg 4'!$M$4=0,"-",(-A9419+'Lineær programmering opg 4'!$M$4)/'Lineær programmering opg 4'!$K$4*-1)</f>
        <v>451.96799999995466</v>
      </c>
      <c r="E9419" s="167">
        <f>IF('Lineær programmering opg 4'!$M$5=0,"-",(-A9419+'Lineær programmering opg 4'!$M$5)/'Lineær programmering opg 4'!$K$5*-1)</f>
        <v>289.48799999998306</v>
      </c>
      <c r="F9419" s="167" t="str">
        <f>IF('Lineær programmering opg 4'!$E$6=0,"-",(-A9419+'Lineær programmering opg 4'!$M$6)/'Lineær programmering opg 4'!$K$6*-1)</f>
        <v>-</v>
      </c>
      <c r="G9419" s="167" t="str">
        <f>IF('Lineær programmering opg 4'!$D$7=0,"-",((-A9419+'Lineær programmering opg 4'!$M$7)/'Lineær programmering opg 4'!$K$7)*-1)</f>
        <v>-</v>
      </c>
      <c r="H9419" s="167" t="str">
        <f>IF('Lineær programmering opg 4'!$C$8=0,"-",((-A9419+'Lineær programmering opg 4'!$M$8)/'Lineær programmering opg 4'!$K$8)*-1)</f>
        <v>-</v>
      </c>
      <c r="I9419" s="167" t="str">
        <f>IF('Lineær programmering opg 4'!$D$8=0,"-",'Lineær programmering opg 4'!$G$8)</f>
        <v>-</v>
      </c>
      <c r="J9419" s="295">
        <f>A9419*'Lineær programmering opg 4'!$C$11+Datatabel!C9419*'Lineær programmering opg 4'!$D$11</f>
        <v>44824.799999999726</v>
      </c>
      <c r="K9419" s="9">
        <f t="shared" si="737"/>
        <v>0</v>
      </c>
      <c r="L9419" s="9">
        <f t="shared" si="738"/>
        <v>0</v>
      </c>
    </row>
    <row r="9420" spans="1:12" ht="15" x14ac:dyDescent="0.25">
      <c r="A9420" s="167">
        <f t="shared" si="736"/>
        <v>13.992000000022669</v>
      </c>
      <c r="B9420" s="325">
        <f t="shared" si="739"/>
        <v>5.8300000000094457E-2</v>
      </c>
      <c r="C9420" s="167">
        <f t="shared" si="735"/>
        <v>289.50599999998303</v>
      </c>
      <c r="D9420" s="167">
        <f>IF('Lineær programmering opg 4'!$M$4=0,"-",(-A9420+'Lineær programmering opg 4'!$M$4)/'Lineær programmering opg 4'!$K$4*-1)</f>
        <v>452.01599999995466</v>
      </c>
      <c r="E9420" s="167">
        <f>IF('Lineær programmering opg 4'!$M$5=0,"-",(-A9420+'Lineær programmering opg 4'!$M$5)/'Lineær programmering opg 4'!$K$5*-1)</f>
        <v>289.50599999998303</v>
      </c>
      <c r="F9420" s="167" t="str">
        <f>IF('Lineær programmering opg 4'!$E$6=0,"-",(-A9420+'Lineær programmering opg 4'!$M$6)/'Lineær programmering opg 4'!$K$6*-1)</f>
        <v>-</v>
      </c>
      <c r="G9420" s="167" t="str">
        <f>IF('Lineær programmering opg 4'!$D$7=0,"-",((-A9420+'Lineær programmering opg 4'!$M$7)/'Lineær programmering opg 4'!$K$7)*-1)</f>
        <v>-</v>
      </c>
      <c r="H9420" s="167" t="str">
        <f>IF('Lineær programmering opg 4'!$C$8=0,"-",((-A9420+'Lineær programmering opg 4'!$M$8)/'Lineær programmering opg 4'!$K$8)*-1)</f>
        <v>-</v>
      </c>
      <c r="I9420" s="167" t="str">
        <f>IF('Lineær programmering opg 4'!$D$8=0,"-",'Lineær programmering opg 4'!$G$8)</f>
        <v>-</v>
      </c>
      <c r="J9420" s="295">
        <f>A9420*'Lineær programmering opg 4'!$C$11+Datatabel!C9420*'Lineær programmering opg 4'!$D$11</f>
        <v>44825.099999999722</v>
      </c>
      <c r="K9420" s="9">
        <f t="shared" si="737"/>
        <v>0</v>
      </c>
      <c r="L9420" s="9">
        <f t="shared" si="738"/>
        <v>0</v>
      </c>
    </row>
    <row r="9421" spans="1:12" ht="15" x14ac:dyDescent="0.25">
      <c r="A9421" s="167">
        <f t="shared" si="736"/>
        <v>13.96800000002267</v>
      </c>
      <c r="B9421" s="325">
        <f t="shared" si="739"/>
        <v>5.8200000000094454E-2</v>
      </c>
      <c r="C9421" s="167">
        <f t="shared" si="735"/>
        <v>289.523999999983</v>
      </c>
      <c r="D9421" s="167">
        <f>IF('Lineær programmering opg 4'!$M$4=0,"-",(-A9421+'Lineær programmering opg 4'!$M$4)/'Lineær programmering opg 4'!$K$4*-1)</f>
        <v>452.06399999995466</v>
      </c>
      <c r="E9421" s="167">
        <f>IF('Lineær programmering opg 4'!$M$5=0,"-",(-A9421+'Lineær programmering opg 4'!$M$5)/'Lineær programmering opg 4'!$K$5*-1)</f>
        <v>289.523999999983</v>
      </c>
      <c r="F9421" s="167" t="str">
        <f>IF('Lineær programmering opg 4'!$E$6=0,"-",(-A9421+'Lineær programmering opg 4'!$M$6)/'Lineær programmering opg 4'!$K$6*-1)</f>
        <v>-</v>
      </c>
      <c r="G9421" s="167" t="str">
        <f>IF('Lineær programmering opg 4'!$D$7=0,"-",((-A9421+'Lineær programmering opg 4'!$M$7)/'Lineær programmering opg 4'!$K$7)*-1)</f>
        <v>-</v>
      </c>
      <c r="H9421" s="167" t="str">
        <f>IF('Lineær programmering opg 4'!$C$8=0,"-",((-A9421+'Lineær programmering opg 4'!$M$8)/'Lineær programmering opg 4'!$K$8)*-1)</f>
        <v>-</v>
      </c>
      <c r="I9421" s="167" t="str">
        <f>IF('Lineær programmering opg 4'!$D$8=0,"-",'Lineær programmering opg 4'!$G$8)</f>
        <v>-</v>
      </c>
      <c r="J9421" s="295">
        <f>A9421*'Lineær programmering opg 4'!$C$11+Datatabel!C9421*'Lineær programmering opg 4'!$D$11</f>
        <v>44825.399999999718</v>
      </c>
      <c r="K9421" s="9">
        <f t="shared" si="737"/>
        <v>0</v>
      </c>
      <c r="L9421" s="9">
        <f t="shared" si="738"/>
        <v>0</v>
      </c>
    </row>
    <row r="9422" spans="1:12" ht="15" x14ac:dyDescent="0.25">
      <c r="A9422" s="167">
        <f t="shared" si="736"/>
        <v>13.944000000022669</v>
      </c>
      <c r="B9422" s="325">
        <f t="shared" si="739"/>
        <v>5.8100000000094451E-2</v>
      </c>
      <c r="C9422" s="167">
        <f t="shared" si="735"/>
        <v>289.54199999998298</v>
      </c>
      <c r="D9422" s="167">
        <f>IF('Lineær programmering opg 4'!$M$4=0,"-",(-A9422+'Lineær programmering opg 4'!$M$4)/'Lineær programmering opg 4'!$K$4*-1)</f>
        <v>452.11199999995466</v>
      </c>
      <c r="E9422" s="167">
        <f>IF('Lineær programmering opg 4'!$M$5=0,"-",(-A9422+'Lineær programmering opg 4'!$M$5)/'Lineær programmering opg 4'!$K$5*-1)</f>
        <v>289.54199999998298</v>
      </c>
      <c r="F9422" s="167" t="str">
        <f>IF('Lineær programmering opg 4'!$E$6=0,"-",(-A9422+'Lineær programmering opg 4'!$M$6)/'Lineær programmering opg 4'!$K$6*-1)</f>
        <v>-</v>
      </c>
      <c r="G9422" s="167" t="str">
        <f>IF('Lineær programmering opg 4'!$D$7=0,"-",((-A9422+'Lineær programmering opg 4'!$M$7)/'Lineær programmering opg 4'!$K$7)*-1)</f>
        <v>-</v>
      </c>
      <c r="H9422" s="167" t="str">
        <f>IF('Lineær programmering opg 4'!$C$8=0,"-",((-A9422+'Lineær programmering opg 4'!$M$8)/'Lineær programmering opg 4'!$K$8)*-1)</f>
        <v>-</v>
      </c>
      <c r="I9422" s="167" t="str">
        <f>IF('Lineær programmering opg 4'!$D$8=0,"-",'Lineær programmering opg 4'!$G$8)</f>
        <v>-</v>
      </c>
      <c r="J9422" s="295">
        <f>A9422*'Lineær programmering opg 4'!$C$11+Datatabel!C9422*'Lineær programmering opg 4'!$D$11</f>
        <v>44825.699999999713</v>
      </c>
      <c r="K9422" s="9">
        <f t="shared" si="737"/>
        <v>0</v>
      </c>
      <c r="L9422" s="9">
        <f t="shared" si="738"/>
        <v>0</v>
      </c>
    </row>
    <row r="9423" spans="1:12" ht="15" x14ac:dyDescent="0.25">
      <c r="A9423" s="167">
        <f t="shared" si="736"/>
        <v>13.920000000022668</v>
      </c>
      <c r="B9423" s="325">
        <f t="shared" si="739"/>
        <v>5.8000000000094448E-2</v>
      </c>
      <c r="C9423" s="167">
        <f t="shared" si="735"/>
        <v>289.55999999998301</v>
      </c>
      <c r="D9423" s="167">
        <f>IF('Lineær programmering opg 4'!$M$4=0,"-",(-A9423+'Lineær programmering opg 4'!$M$4)/'Lineær programmering opg 4'!$K$4*-1)</f>
        <v>452.15999999995466</v>
      </c>
      <c r="E9423" s="167">
        <f>IF('Lineær programmering opg 4'!$M$5=0,"-",(-A9423+'Lineær programmering opg 4'!$M$5)/'Lineær programmering opg 4'!$K$5*-1)</f>
        <v>289.55999999998301</v>
      </c>
      <c r="F9423" s="167" t="str">
        <f>IF('Lineær programmering opg 4'!$E$6=0,"-",(-A9423+'Lineær programmering opg 4'!$M$6)/'Lineær programmering opg 4'!$K$6*-1)</f>
        <v>-</v>
      </c>
      <c r="G9423" s="167" t="str">
        <f>IF('Lineær programmering opg 4'!$D$7=0,"-",((-A9423+'Lineær programmering opg 4'!$M$7)/'Lineær programmering opg 4'!$K$7)*-1)</f>
        <v>-</v>
      </c>
      <c r="H9423" s="167" t="str">
        <f>IF('Lineær programmering opg 4'!$C$8=0,"-",((-A9423+'Lineær programmering opg 4'!$M$8)/'Lineær programmering opg 4'!$K$8)*-1)</f>
        <v>-</v>
      </c>
      <c r="I9423" s="167" t="str">
        <f>IF('Lineær programmering opg 4'!$D$8=0,"-",'Lineær programmering opg 4'!$G$8)</f>
        <v>-</v>
      </c>
      <c r="J9423" s="295">
        <f>A9423*'Lineær programmering opg 4'!$C$11+Datatabel!C9423*'Lineær programmering opg 4'!$D$11</f>
        <v>44825.999999999724</v>
      </c>
      <c r="K9423" s="9">
        <f t="shared" si="737"/>
        <v>0</v>
      </c>
      <c r="L9423" s="9">
        <f t="shared" si="738"/>
        <v>0</v>
      </c>
    </row>
    <row r="9424" spans="1:12" ht="15" x14ac:dyDescent="0.25">
      <c r="A9424" s="167">
        <f t="shared" si="736"/>
        <v>13.896000000022667</v>
      </c>
      <c r="B9424" s="325">
        <f t="shared" si="739"/>
        <v>5.7900000000094445E-2</v>
      </c>
      <c r="C9424" s="167">
        <f t="shared" si="735"/>
        <v>289.57799999998298</v>
      </c>
      <c r="D9424" s="167">
        <f>IF('Lineær programmering opg 4'!$M$4=0,"-",(-A9424+'Lineær programmering opg 4'!$M$4)/'Lineær programmering opg 4'!$K$4*-1)</f>
        <v>452.20799999995467</v>
      </c>
      <c r="E9424" s="167">
        <f>IF('Lineær programmering opg 4'!$M$5=0,"-",(-A9424+'Lineær programmering opg 4'!$M$5)/'Lineær programmering opg 4'!$K$5*-1)</f>
        <v>289.57799999998298</v>
      </c>
      <c r="F9424" s="167" t="str">
        <f>IF('Lineær programmering opg 4'!$E$6=0,"-",(-A9424+'Lineær programmering opg 4'!$M$6)/'Lineær programmering opg 4'!$K$6*-1)</f>
        <v>-</v>
      </c>
      <c r="G9424" s="167" t="str">
        <f>IF('Lineær programmering opg 4'!$D$7=0,"-",((-A9424+'Lineær programmering opg 4'!$M$7)/'Lineær programmering opg 4'!$K$7)*-1)</f>
        <v>-</v>
      </c>
      <c r="H9424" s="167" t="str">
        <f>IF('Lineær programmering opg 4'!$C$8=0,"-",((-A9424+'Lineær programmering opg 4'!$M$8)/'Lineær programmering opg 4'!$K$8)*-1)</f>
        <v>-</v>
      </c>
      <c r="I9424" s="167" t="str">
        <f>IF('Lineær programmering opg 4'!$D$8=0,"-",'Lineær programmering opg 4'!$G$8)</f>
        <v>-</v>
      </c>
      <c r="J9424" s="295">
        <f>A9424*'Lineær programmering opg 4'!$C$11+Datatabel!C9424*'Lineær programmering opg 4'!$D$11</f>
        <v>44826.299999999712</v>
      </c>
      <c r="K9424" s="9">
        <f t="shared" si="737"/>
        <v>0</v>
      </c>
      <c r="L9424" s="9">
        <f t="shared" si="738"/>
        <v>0</v>
      </c>
    </row>
    <row r="9425" spans="1:12" ht="15" x14ac:dyDescent="0.25">
      <c r="A9425" s="167">
        <f t="shared" si="736"/>
        <v>13.872000000022666</v>
      </c>
      <c r="B9425" s="325">
        <f t="shared" si="739"/>
        <v>5.7800000000094442E-2</v>
      </c>
      <c r="C9425" s="167">
        <f t="shared" si="735"/>
        <v>289.59599999998301</v>
      </c>
      <c r="D9425" s="167">
        <f>IF('Lineær programmering opg 4'!$M$4=0,"-",(-A9425+'Lineær programmering opg 4'!$M$4)/'Lineær programmering opg 4'!$K$4*-1)</f>
        <v>452.25599999995467</v>
      </c>
      <c r="E9425" s="167">
        <f>IF('Lineær programmering opg 4'!$M$5=0,"-",(-A9425+'Lineær programmering opg 4'!$M$5)/'Lineær programmering opg 4'!$K$5*-1)</f>
        <v>289.59599999998301</v>
      </c>
      <c r="F9425" s="167" t="str">
        <f>IF('Lineær programmering opg 4'!$E$6=0,"-",(-A9425+'Lineær programmering opg 4'!$M$6)/'Lineær programmering opg 4'!$K$6*-1)</f>
        <v>-</v>
      </c>
      <c r="G9425" s="167" t="str">
        <f>IF('Lineær programmering opg 4'!$D$7=0,"-",((-A9425+'Lineær programmering opg 4'!$M$7)/'Lineær programmering opg 4'!$K$7)*-1)</f>
        <v>-</v>
      </c>
      <c r="H9425" s="167" t="str">
        <f>IF('Lineær programmering opg 4'!$C$8=0,"-",((-A9425+'Lineær programmering opg 4'!$M$8)/'Lineær programmering opg 4'!$K$8)*-1)</f>
        <v>-</v>
      </c>
      <c r="I9425" s="167" t="str">
        <f>IF('Lineær programmering opg 4'!$D$8=0,"-",'Lineær programmering opg 4'!$G$8)</f>
        <v>-</v>
      </c>
      <c r="J9425" s="295">
        <f>A9425*'Lineær programmering opg 4'!$C$11+Datatabel!C9425*'Lineær programmering opg 4'!$D$11</f>
        <v>44826.599999999715</v>
      </c>
      <c r="K9425" s="9">
        <f t="shared" si="737"/>
        <v>0</v>
      </c>
      <c r="L9425" s="9">
        <f t="shared" si="738"/>
        <v>0</v>
      </c>
    </row>
    <row r="9426" spans="1:12" ht="15" x14ac:dyDescent="0.25">
      <c r="A9426" s="167">
        <f t="shared" si="736"/>
        <v>13.848000000022665</v>
      </c>
      <c r="B9426" s="325">
        <f t="shared" si="739"/>
        <v>5.770000000009444E-2</v>
      </c>
      <c r="C9426" s="167">
        <f t="shared" si="735"/>
        <v>289.61399999998298</v>
      </c>
      <c r="D9426" s="167">
        <f>IF('Lineær programmering opg 4'!$M$4=0,"-",(-A9426+'Lineær programmering opg 4'!$M$4)/'Lineær programmering opg 4'!$K$4*-1)</f>
        <v>452.30399999995467</v>
      </c>
      <c r="E9426" s="167">
        <f>IF('Lineær programmering opg 4'!$M$5=0,"-",(-A9426+'Lineær programmering opg 4'!$M$5)/'Lineær programmering opg 4'!$K$5*-1)</f>
        <v>289.61399999998298</v>
      </c>
      <c r="F9426" s="167" t="str">
        <f>IF('Lineær programmering opg 4'!$E$6=0,"-",(-A9426+'Lineær programmering opg 4'!$M$6)/'Lineær programmering opg 4'!$K$6*-1)</f>
        <v>-</v>
      </c>
      <c r="G9426" s="167" t="str">
        <f>IF('Lineær programmering opg 4'!$D$7=0,"-",((-A9426+'Lineær programmering opg 4'!$M$7)/'Lineær programmering opg 4'!$K$7)*-1)</f>
        <v>-</v>
      </c>
      <c r="H9426" s="167" t="str">
        <f>IF('Lineær programmering opg 4'!$C$8=0,"-",((-A9426+'Lineær programmering opg 4'!$M$8)/'Lineær programmering opg 4'!$K$8)*-1)</f>
        <v>-</v>
      </c>
      <c r="I9426" s="167" t="str">
        <f>IF('Lineær programmering opg 4'!$D$8=0,"-",'Lineær programmering opg 4'!$G$8)</f>
        <v>-</v>
      </c>
      <c r="J9426" s="295">
        <f>A9426*'Lineær programmering opg 4'!$C$11+Datatabel!C9426*'Lineær programmering opg 4'!$D$11</f>
        <v>44826.89999999971</v>
      </c>
      <c r="K9426" s="9">
        <f t="shared" si="737"/>
        <v>0</v>
      </c>
      <c r="L9426" s="9">
        <f t="shared" si="738"/>
        <v>0</v>
      </c>
    </row>
    <row r="9427" spans="1:12" ht="15" x14ac:dyDescent="0.25">
      <c r="A9427" s="167">
        <f t="shared" si="736"/>
        <v>13.824000000022664</v>
      </c>
      <c r="B9427" s="325">
        <f t="shared" si="739"/>
        <v>5.7600000000094437E-2</v>
      </c>
      <c r="C9427" s="167">
        <f t="shared" si="735"/>
        <v>289.63199999998301</v>
      </c>
      <c r="D9427" s="167">
        <f>IF('Lineær programmering opg 4'!$M$4=0,"-",(-A9427+'Lineær programmering opg 4'!$M$4)/'Lineær programmering opg 4'!$K$4*-1)</f>
        <v>452.35199999995467</v>
      </c>
      <c r="E9427" s="167">
        <f>IF('Lineær programmering opg 4'!$M$5=0,"-",(-A9427+'Lineær programmering opg 4'!$M$5)/'Lineær programmering opg 4'!$K$5*-1)</f>
        <v>289.63199999998301</v>
      </c>
      <c r="F9427" s="167" t="str">
        <f>IF('Lineær programmering opg 4'!$E$6=0,"-",(-A9427+'Lineær programmering opg 4'!$M$6)/'Lineær programmering opg 4'!$K$6*-1)</f>
        <v>-</v>
      </c>
      <c r="G9427" s="167" t="str">
        <f>IF('Lineær programmering opg 4'!$D$7=0,"-",((-A9427+'Lineær programmering opg 4'!$M$7)/'Lineær programmering opg 4'!$K$7)*-1)</f>
        <v>-</v>
      </c>
      <c r="H9427" s="167" t="str">
        <f>IF('Lineær programmering opg 4'!$C$8=0,"-",((-A9427+'Lineær programmering opg 4'!$M$8)/'Lineær programmering opg 4'!$K$8)*-1)</f>
        <v>-</v>
      </c>
      <c r="I9427" s="167" t="str">
        <f>IF('Lineær programmering opg 4'!$D$8=0,"-",'Lineær programmering opg 4'!$G$8)</f>
        <v>-</v>
      </c>
      <c r="J9427" s="295">
        <f>A9427*'Lineær programmering opg 4'!$C$11+Datatabel!C9427*'Lineær programmering opg 4'!$D$11</f>
        <v>44827.199999999713</v>
      </c>
      <c r="K9427" s="9">
        <f t="shared" si="737"/>
        <v>0</v>
      </c>
      <c r="L9427" s="9">
        <f t="shared" si="738"/>
        <v>0</v>
      </c>
    </row>
    <row r="9428" spans="1:12" ht="15" x14ac:dyDescent="0.25">
      <c r="A9428" s="167">
        <f t="shared" si="736"/>
        <v>13.800000000022663</v>
      </c>
      <c r="B9428" s="325">
        <f t="shared" si="739"/>
        <v>5.7500000000094434E-2</v>
      </c>
      <c r="C9428" s="167">
        <f t="shared" si="735"/>
        <v>289.64999999998298</v>
      </c>
      <c r="D9428" s="167">
        <f>IF('Lineær programmering opg 4'!$M$4=0,"-",(-A9428+'Lineær programmering opg 4'!$M$4)/'Lineær programmering opg 4'!$K$4*-1)</f>
        <v>452.39999999995467</v>
      </c>
      <c r="E9428" s="167">
        <f>IF('Lineær programmering opg 4'!$M$5=0,"-",(-A9428+'Lineær programmering opg 4'!$M$5)/'Lineær programmering opg 4'!$K$5*-1)</f>
        <v>289.64999999998298</v>
      </c>
      <c r="F9428" s="167" t="str">
        <f>IF('Lineær programmering opg 4'!$E$6=0,"-",(-A9428+'Lineær programmering opg 4'!$M$6)/'Lineær programmering opg 4'!$K$6*-1)</f>
        <v>-</v>
      </c>
      <c r="G9428" s="167" t="str">
        <f>IF('Lineær programmering opg 4'!$D$7=0,"-",((-A9428+'Lineær programmering opg 4'!$M$7)/'Lineær programmering opg 4'!$K$7)*-1)</f>
        <v>-</v>
      </c>
      <c r="H9428" s="167" t="str">
        <f>IF('Lineær programmering opg 4'!$C$8=0,"-",((-A9428+'Lineær programmering opg 4'!$M$8)/'Lineær programmering opg 4'!$K$8)*-1)</f>
        <v>-</v>
      </c>
      <c r="I9428" s="167" t="str">
        <f>IF('Lineær programmering opg 4'!$D$8=0,"-",'Lineær programmering opg 4'!$G$8)</f>
        <v>-</v>
      </c>
      <c r="J9428" s="295">
        <f>A9428*'Lineær programmering opg 4'!$C$11+Datatabel!C9428*'Lineær programmering opg 4'!$D$11</f>
        <v>44827.499999999709</v>
      </c>
      <c r="K9428" s="9">
        <f t="shared" si="737"/>
        <v>0</v>
      </c>
      <c r="L9428" s="9">
        <f t="shared" si="738"/>
        <v>0</v>
      </c>
    </row>
    <row r="9429" spans="1:12" ht="15" x14ac:dyDescent="0.25">
      <c r="A9429" s="167">
        <f t="shared" si="736"/>
        <v>13.776000000022663</v>
      </c>
      <c r="B9429" s="325">
        <f t="shared" si="739"/>
        <v>5.7400000000094431E-2</v>
      </c>
      <c r="C9429" s="167">
        <f t="shared" si="735"/>
        <v>289.66799999998301</v>
      </c>
      <c r="D9429" s="167">
        <f>IF('Lineær programmering opg 4'!$M$4=0,"-",(-A9429+'Lineær programmering opg 4'!$M$4)/'Lineær programmering opg 4'!$K$4*-1)</f>
        <v>452.44799999995467</v>
      </c>
      <c r="E9429" s="167">
        <f>IF('Lineær programmering opg 4'!$M$5=0,"-",(-A9429+'Lineær programmering opg 4'!$M$5)/'Lineær programmering opg 4'!$K$5*-1)</f>
        <v>289.66799999998301</v>
      </c>
      <c r="F9429" s="167" t="str">
        <f>IF('Lineær programmering opg 4'!$E$6=0,"-",(-A9429+'Lineær programmering opg 4'!$M$6)/'Lineær programmering opg 4'!$K$6*-1)</f>
        <v>-</v>
      </c>
      <c r="G9429" s="167" t="str">
        <f>IF('Lineær programmering opg 4'!$D$7=0,"-",((-A9429+'Lineær programmering opg 4'!$M$7)/'Lineær programmering opg 4'!$K$7)*-1)</f>
        <v>-</v>
      </c>
      <c r="H9429" s="167" t="str">
        <f>IF('Lineær programmering opg 4'!$C$8=0,"-",((-A9429+'Lineær programmering opg 4'!$M$8)/'Lineær programmering opg 4'!$K$8)*-1)</f>
        <v>-</v>
      </c>
      <c r="I9429" s="167" t="str">
        <f>IF('Lineær programmering opg 4'!$D$8=0,"-",'Lineær programmering opg 4'!$G$8)</f>
        <v>-</v>
      </c>
      <c r="J9429" s="295">
        <f>A9429*'Lineær programmering opg 4'!$C$11+Datatabel!C9429*'Lineær programmering opg 4'!$D$11</f>
        <v>44827.799999999719</v>
      </c>
      <c r="K9429" s="9">
        <f t="shared" si="737"/>
        <v>0</v>
      </c>
      <c r="L9429" s="9">
        <f t="shared" si="738"/>
        <v>0</v>
      </c>
    </row>
    <row r="9430" spans="1:12" ht="15" x14ac:dyDescent="0.25">
      <c r="A9430" s="167">
        <f t="shared" si="736"/>
        <v>13.752000000022663</v>
      </c>
      <c r="B9430" s="325">
        <f t="shared" si="739"/>
        <v>5.7300000000094428E-2</v>
      </c>
      <c r="C9430" s="167">
        <f t="shared" si="735"/>
        <v>289.68599999998298</v>
      </c>
      <c r="D9430" s="167">
        <f>IF('Lineær programmering opg 4'!$M$4=0,"-",(-A9430+'Lineær programmering opg 4'!$M$4)/'Lineær programmering opg 4'!$K$4*-1)</f>
        <v>452.49599999995468</v>
      </c>
      <c r="E9430" s="167">
        <f>IF('Lineær programmering opg 4'!$M$5=0,"-",(-A9430+'Lineær programmering opg 4'!$M$5)/'Lineær programmering opg 4'!$K$5*-1)</f>
        <v>289.68599999998298</v>
      </c>
      <c r="F9430" s="167" t="str">
        <f>IF('Lineær programmering opg 4'!$E$6=0,"-",(-A9430+'Lineær programmering opg 4'!$M$6)/'Lineær programmering opg 4'!$K$6*-1)</f>
        <v>-</v>
      </c>
      <c r="G9430" s="167" t="str">
        <f>IF('Lineær programmering opg 4'!$D$7=0,"-",((-A9430+'Lineær programmering opg 4'!$M$7)/'Lineær programmering opg 4'!$K$7)*-1)</f>
        <v>-</v>
      </c>
      <c r="H9430" s="167" t="str">
        <f>IF('Lineær programmering opg 4'!$C$8=0,"-",((-A9430+'Lineær programmering opg 4'!$M$8)/'Lineær programmering opg 4'!$K$8)*-1)</f>
        <v>-</v>
      </c>
      <c r="I9430" s="167" t="str">
        <f>IF('Lineær programmering opg 4'!$D$8=0,"-",'Lineær programmering opg 4'!$G$8)</f>
        <v>-</v>
      </c>
      <c r="J9430" s="295">
        <f>A9430*'Lineær programmering opg 4'!$C$11+Datatabel!C9430*'Lineær programmering opg 4'!$D$11</f>
        <v>44828.099999999715</v>
      </c>
      <c r="K9430" s="9">
        <f t="shared" si="737"/>
        <v>0</v>
      </c>
      <c r="L9430" s="9">
        <f t="shared" si="738"/>
        <v>0</v>
      </c>
    </row>
    <row r="9431" spans="1:12" ht="15" x14ac:dyDescent="0.25">
      <c r="A9431" s="167">
        <f t="shared" si="736"/>
        <v>13.728000000022663</v>
      </c>
      <c r="B9431" s="325">
        <f t="shared" si="739"/>
        <v>5.7200000000094425E-2</v>
      </c>
      <c r="C9431" s="167">
        <f t="shared" si="735"/>
        <v>289.70399999998301</v>
      </c>
      <c r="D9431" s="167">
        <f>IF('Lineær programmering opg 4'!$M$4=0,"-",(-A9431+'Lineær programmering opg 4'!$M$4)/'Lineær programmering opg 4'!$K$4*-1)</f>
        <v>452.54399999995468</v>
      </c>
      <c r="E9431" s="167">
        <f>IF('Lineær programmering opg 4'!$M$5=0,"-",(-A9431+'Lineær programmering opg 4'!$M$5)/'Lineær programmering opg 4'!$K$5*-1)</f>
        <v>289.70399999998301</v>
      </c>
      <c r="F9431" s="167" t="str">
        <f>IF('Lineær programmering opg 4'!$E$6=0,"-",(-A9431+'Lineær programmering opg 4'!$M$6)/'Lineær programmering opg 4'!$K$6*-1)</f>
        <v>-</v>
      </c>
      <c r="G9431" s="167" t="str">
        <f>IF('Lineær programmering opg 4'!$D$7=0,"-",((-A9431+'Lineær programmering opg 4'!$M$7)/'Lineær programmering opg 4'!$K$7)*-1)</f>
        <v>-</v>
      </c>
      <c r="H9431" s="167" t="str">
        <f>IF('Lineær programmering opg 4'!$C$8=0,"-",((-A9431+'Lineær programmering opg 4'!$M$8)/'Lineær programmering opg 4'!$K$8)*-1)</f>
        <v>-</v>
      </c>
      <c r="I9431" s="167" t="str">
        <f>IF('Lineær programmering opg 4'!$D$8=0,"-",'Lineær programmering opg 4'!$G$8)</f>
        <v>-</v>
      </c>
      <c r="J9431" s="295">
        <f>A9431*'Lineær programmering opg 4'!$C$11+Datatabel!C9431*'Lineær programmering opg 4'!$D$11</f>
        <v>44828.399999999718</v>
      </c>
      <c r="K9431" s="9">
        <f t="shared" si="737"/>
        <v>0</v>
      </c>
      <c r="L9431" s="9">
        <f t="shared" si="738"/>
        <v>0</v>
      </c>
    </row>
    <row r="9432" spans="1:12" ht="15" x14ac:dyDescent="0.25">
      <c r="A9432" s="167">
        <f t="shared" si="736"/>
        <v>13.704000000022662</v>
      </c>
      <c r="B9432" s="325">
        <f t="shared" si="739"/>
        <v>5.7100000000094422E-2</v>
      </c>
      <c r="C9432" s="167">
        <f t="shared" si="735"/>
        <v>289.72199999998298</v>
      </c>
      <c r="D9432" s="167">
        <f>IF('Lineær programmering opg 4'!$M$4=0,"-",(-A9432+'Lineær programmering opg 4'!$M$4)/'Lineær programmering opg 4'!$K$4*-1)</f>
        <v>452.59199999995468</v>
      </c>
      <c r="E9432" s="167">
        <f>IF('Lineær programmering opg 4'!$M$5=0,"-",(-A9432+'Lineær programmering opg 4'!$M$5)/'Lineær programmering opg 4'!$K$5*-1)</f>
        <v>289.72199999998298</v>
      </c>
      <c r="F9432" s="167" t="str">
        <f>IF('Lineær programmering opg 4'!$E$6=0,"-",(-A9432+'Lineær programmering opg 4'!$M$6)/'Lineær programmering opg 4'!$K$6*-1)</f>
        <v>-</v>
      </c>
      <c r="G9432" s="167" t="str">
        <f>IF('Lineær programmering opg 4'!$D$7=0,"-",((-A9432+'Lineær programmering opg 4'!$M$7)/'Lineær programmering opg 4'!$K$7)*-1)</f>
        <v>-</v>
      </c>
      <c r="H9432" s="167" t="str">
        <f>IF('Lineær programmering opg 4'!$C$8=0,"-",((-A9432+'Lineær programmering opg 4'!$M$8)/'Lineær programmering opg 4'!$K$8)*-1)</f>
        <v>-</v>
      </c>
      <c r="I9432" s="167" t="str">
        <f>IF('Lineær programmering opg 4'!$D$8=0,"-",'Lineær programmering opg 4'!$G$8)</f>
        <v>-</v>
      </c>
      <c r="J9432" s="295">
        <f>A9432*'Lineær programmering opg 4'!$C$11+Datatabel!C9432*'Lineær programmering opg 4'!$D$11</f>
        <v>44828.699999999713</v>
      </c>
      <c r="K9432" s="9">
        <f t="shared" si="737"/>
        <v>0</v>
      </c>
      <c r="L9432" s="9">
        <f t="shared" si="738"/>
        <v>0</v>
      </c>
    </row>
    <row r="9433" spans="1:12" ht="15" x14ac:dyDescent="0.25">
      <c r="A9433" s="167">
        <f t="shared" si="736"/>
        <v>13.680000000022661</v>
      </c>
      <c r="B9433" s="325">
        <f t="shared" si="739"/>
        <v>5.700000000009442E-2</v>
      </c>
      <c r="C9433" s="167">
        <f t="shared" si="735"/>
        <v>289.73999999998301</v>
      </c>
      <c r="D9433" s="167">
        <f>IF('Lineær programmering opg 4'!$M$4=0,"-",(-A9433+'Lineær programmering opg 4'!$M$4)/'Lineær programmering opg 4'!$K$4*-1)</f>
        <v>452.63999999995468</v>
      </c>
      <c r="E9433" s="167">
        <f>IF('Lineær programmering opg 4'!$M$5=0,"-",(-A9433+'Lineær programmering opg 4'!$M$5)/'Lineær programmering opg 4'!$K$5*-1)</f>
        <v>289.73999999998301</v>
      </c>
      <c r="F9433" s="167" t="str">
        <f>IF('Lineær programmering opg 4'!$E$6=0,"-",(-A9433+'Lineær programmering opg 4'!$M$6)/'Lineær programmering opg 4'!$K$6*-1)</f>
        <v>-</v>
      </c>
      <c r="G9433" s="167" t="str">
        <f>IF('Lineær programmering opg 4'!$D$7=0,"-",((-A9433+'Lineær programmering opg 4'!$M$7)/'Lineær programmering opg 4'!$K$7)*-1)</f>
        <v>-</v>
      </c>
      <c r="H9433" s="167" t="str">
        <f>IF('Lineær programmering opg 4'!$C$8=0,"-",((-A9433+'Lineær programmering opg 4'!$M$8)/'Lineær programmering opg 4'!$K$8)*-1)</f>
        <v>-</v>
      </c>
      <c r="I9433" s="167" t="str">
        <f>IF('Lineær programmering opg 4'!$D$8=0,"-",'Lineær programmering opg 4'!$G$8)</f>
        <v>-</v>
      </c>
      <c r="J9433" s="295">
        <f>A9433*'Lineær programmering opg 4'!$C$11+Datatabel!C9433*'Lineær programmering opg 4'!$D$11</f>
        <v>44828.999999999716</v>
      </c>
      <c r="K9433" s="9">
        <f t="shared" si="737"/>
        <v>0</v>
      </c>
      <c r="L9433" s="9">
        <f t="shared" si="738"/>
        <v>0</v>
      </c>
    </row>
    <row r="9434" spans="1:12" ht="15" x14ac:dyDescent="0.25">
      <c r="A9434" s="167">
        <f t="shared" si="736"/>
        <v>13.65600000002266</v>
      </c>
      <c r="B9434" s="325">
        <f t="shared" si="739"/>
        <v>5.6900000000094417E-2</v>
      </c>
      <c r="C9434" s="167">
        <f t="shared" si="735"/>
        <v>289.75799999998299</v>
      </c>
      <c r="D9434" s="167">
        <f>IF('Lineær programmering opg 4'!$M$4=0,"-",(-A9434+'Lineær programmering opg 4'!$M$4)/'Lineær programmering opg 4'!$K$4*-1)</f>
        <v>452.68799999995468</v>
      </c>
      <c r="E9434" s="167">
        <f>IF('Lineær programmering opg 4'!$M$5=0,"-",(-A9434+'Lineær programmering opg 4'!$M$5)/'Lineær programmering opg 4'!$K$5*-1)</f>
        <v>289.75799999998299</v>
      </c>
      <c r="F9434" s="167" t="str">
        <f>IF('Lineær programmering opg 4'!$E$6=0,"-",(-A9434+'Lineær programmering opg 4'!$M$6)/'Lineær programmering opg 4'!$K$6*-1)</f>
        <v>-</v>
      </c>
      <c r="G9434" s="167" t="str">
        <f>IF('Lineær programmering opg 4'!$D$7=0,"-",((-A9434+'Lineær programmering opg 4'!$M$7)/'Lineær programmering opg 4'!$K$7)*-1)</f>
        <v>-</v>
      </c>
      <c r="H9434" s="167" t="str">
        <f>IF('Lineær programmering opg 4'!$C$8=0,"-",((-A9434+'Lineær programmering opg 4'!$M$8)/'Lineær programmering opg 4'!$K$8)*-1)</f>
        <v>-</v>
      </c>
      <c r="I9434" s="167" t="str">
        <f>IF('Lineær programmering opg 4'!$D$8=0,"-",'Lineær programmering opg 4'!$G$8)</f>
        <v>-</v>
      </c>
      <c r="J9434" s="295">
        <f>A9434*'Lineær programmering opg 4'!$C$11+Datatabel!C9434*'Lineær programmering opg 4'!$D$11</f>
        <v>44829.299999999719</v>
      </c>
      <c r="K9434" s="9">
        <f t="shared" si="737"/>
        <v>0</v>
      </c>
      <c r="L9434" s="9">
        <f t="shared" si="738"/>
        <v>0</v>
      </c>
    </row>
    <row r="9435" spans="1:12" ht="15" x14ac:dyDescent="0.25">
      <c r="A9435" s="167">
        <f t="shared" si="736"/>
        <v>13.632000000022659</v>
      </c>
      <c r="B9435" s="325">
        <f t="shared" si="739"/>
        <v>5.6800000000094414E-2</v>
      </c>
      <c r="C9435" s="167">
        <f t="shared" si="735"/>
        <v>289.77599999998301</v>
      </c>
      <c r="D9435" s="167">
        <f>IF('Lineær programmering opg 4'!$M$4=0,"-",(-A9435+'Lineær programmering opg 4'!$M$4)/'Lineær programmering opg 4'!$K$4*-1)</f>
        <v>452.73599999995469</v>
      </c>
      <c r="E9435" s="167">
        <f>IF('Lineær programmering opg 4'!$M$5=0,"-",(-A9435+'Lineær programmering opg 4'!$M$5)/'Lineær programmering opg 4'!$K$5*-1)</f>
        <v>289.77599999998301</v>
      </c>
      <c r="F9435" s="167" t="str">
        <f>IF('Lineær programmering opg 4'!$E$6=0,"-",(-A9435+'Lineær programmering opg 4'!$M$6)/'Lineær programmering opg 4'!$K$6*-1)</f>
        <v>-</v>
      </c>
      <c r="G9435" s="167" t="str">
        <f>IF('Lineær programmering opg 4'!$D$7=0,"-",((-A9435+'Lineær programmering opg 4'!$M$7)/'Lineær programmering opg 4'!$K$7)*-1)</f>
        <v>-</v>
      </c>
      <c r="H9435" s="167" t="str">
        <f>IF('Lineær programmering opg 4'!$C$8=0,"-",((-A9435+'Lineær programmering opg 4'!$M$8)/'Lineær programmering opg 4'!$K$8)*-1)</f>
        <v>-</v>
      </c>
      <c r="I9435" s="167" t="str">
        <f>IF('Lineær programmering opg 4'!$D$8=0,"-",'Lineær programmering opg 4'!$G$8)</f>
        <v>-</v>
      </c>
      <c r="J9435" s="295">
        <f>A9435*'Lineær programmering opg 4'!$C$11+Datatabel!C9435*'Lineær programmering opg 4'!$D$11</f>
        <v>44829.599999999722</v>
      </c>
      <c r="K9435" s="9">
        <f t="shared" si="737"/>
        <v>0</v>
      </c>
      <c r="L9435" s="9">
        <f t="shared" si="738"/>
        <v>0</v>
      </c>
    </row>
    <row r="9436" spans="1:12" ht="15" x14ac:dyDescent="0.25">
      <c r="A9436" s="167">
        <f t="shared" si="736"/>
        <v>13.608000000022658</v>
      </c>
      <c r="B9436" s="325">
        <f t="shared" si="739"/>
        <v>5.6700000000094411E-2</v>
      </c>
      <c r="C9436" s="167">
        <f t="shared" si="735"/>
        <v>289.79399999998299</v>
      </c>
      <c r="D9436" s="167">
        <f>IF('Lineær programmering opg 4'!$M$4=0,"-",(-A9436+'Lineær programmering opg 4'!$M$4)/'Lineær programmering opg 4'!$K$4*-1)</f>
        <v>452.78399999995469</v>
      </c>
      <c r="E9436" s="167">
        <f>IF('Lineær programmering opg 4'!$M$5=0,"-",(-A9436+'Lineær programmering opg 4'!$M$5)/'Lineær programmering opg 4'!$K$5*-1)</f>
        <v>289.79399999998299</v>
      </c>
      <c r="F9436" s="167" t="str">
        <f>IF('Lineær programmering opg 4'!$E$6=0,"-",(-A9436+'Lineær programmering opg 4'!$M$6)/'Lineær programmering opg 4'!$K$6*-1)</f>
        <v>-</v>
      </c>
      <c r="G9436" s="167" t="str">
        <f>IF('Lineær programmering opg 4'!$D$7=0,"-",((-A9436+'Lineær programmering opg 4'!$M$7)/'Lineær programmering opg 4'!$K$7)*-1)</f>
        <v>-</v>
      </c>
      <c r="H9436" s="167" t="str">
        <f>IF('Lineær programmering opg 4'!$C$8=0,"-",((-A9436+'Lineær programmering opg 4'!$M$8)/'Lineær programmering opg 4'!$K$8)*-1)</f>
        <v>-</v>
      </c>
      <c r="I9436" s="167" t="str">
        <f>IF('Lineær programmering opg 4'!$D$8=0,"-",'Lineær programmering opg 4'!$G$8)</f>
        <v>-</v>
      </c>
      <c r="J9436" s="295">
        <f>A9436*'Lineær programmering opg 4'!$C$11+Datatabel!C9436*'Lineær programmering opg 4'!$D$11</f>
        <v>44829.89999999971</v>
      </c>
      <c r="K9436" s="9">
        <f t="shared" si="737"/>
        <v>0</v>
      </c>
      <c r="L9436" s="9">
        <f t="shared" si="738"/>
        <v>0</v>
      </c>
    </row>
    <row r="9437" spans="1:12" ht="15" x14ac:dyDescent="0.25">
      <c r="A9437" s="167">
        <f t="shared" si="736"/>
        <v>13.584000000022659</v>
      </c>
      <c r="B9437" s="325">
        <f t="shared" si="739"/>
        <v>5.6600000000094408E-2</v>
      </c>
      <c r="C9437" s="167">
        <f t="shared" si="735"/>
        <v>289.81199999998302</v>
      </c>
      <c r="D9437" s="167">
        <f>IF('Lineær programmering opg 4'!$M$4=0,"-",(-A9437+'Lineær programmering opg 4'!$M$4)/'Lineær programmering opg 4'!$K$4*-1)</f>
        <v>452.83199999995469</v>
      </c>
      <c r="E9437" s="167">
        <f>IF('Lineær programmering opg 4'!$M$5=0,"-",(-A9437+'Lineær programmering opg 4'!$M$5)/'Lineær programmering opg 4'!$K$5*-1)</f>
        <v>289.81199999998302</v>
      </c>
      <c r="F9437" s="167" t="str">
        <f>IF('Lineær programmering opg 4'!$E$6=0,"-",(-A9437+'Lineær programmering opg 4'!$M$6)/'Lineær programmering opg 4'!$K$6*-1)</f>
        <v>-</v>
      </c>
      <c r="G9437" s="167" t="str">
        <f>IF('Lineær programmering opg 4'!$D$7=0,"-",((-A9437+'Lineær programmering opg 4'!$M$7)/'Lineær programmering opg 4'!$K$7)*-1)</f>
        <v>-</v>
      </c>
      <c r="H9437" s="167" t="str">
        <f>IF('Lineær programmering opg 4'!$C$8=0,"-",((-A9437+'Lineær programmering opg 4'!$M$8)/'Lineær programmering opg 4'!$K$8)*-1)</f>
        <v>-</v>
      </c>
      <c r="I9437" s="167" t="str">
        <f>IF('Lineær programmering opg 4'!$D$8=0,"-",'Lineær programmering opg 4'!$G$8)</f>
        <v>-</v>
      </c>
      <c r="J9437" s="295">
        <f>A9437*'Lineær programmering opg 4'!$C$11+Datatabel!C9437*'Lineær programmering opg 4'!$D$11</f>
        <v>44830.199999999713</v>
      </c>
      <c r="K9437" s="9">
        <f t="shared" si="737"/>
        <v>0</v>
      </c>
      <c r="L9437" s="9">
        <f t="shared" si="738"/>
        <v>0</v>
      </c>
    </row>
    <row r="9438" spans="1:12" ht="15" x14ac:dyDescent="0.25">
      <c r="A9438" s="167">
        <f t="shared" si="736"/>
        <v>13.560000000022658</v>
      </c>
      <c r="B9438" s="325">
        <f t="shared" si="739"/>
        <v>5.6500000000094405E-2</v>
      </c>
      <c r="C9438" s="167">
        <f t="shared" si="735"/>
        <v>289.82999999998299</v>
      </c>
      <c r="D9438" s="167">
        <f>IF('Lineær programmering opg 4'!$M$4=0,"-",(-A9438+'Lineær programmering opg 4'!$M$4)/'Lineær programmering opg 4'!$K$4*-1)</f>
        <v>452.87999999995469</v>
      </c>
      <c r="E9438" s="167">
        <f>IF('Lineær programmering opg 4'!$M$5=0,"-",(-A9438+'Lineær programmering opg 4'!$M$5)/'Lineær programmering opg 4'!$K$5*-1)</f>
        <v>289.82999999998299</v>
      </c>
      <c r="F9438" s="167" t="str">
        <f>IF('Lineær programmering opg 4'!$E$6=0,"-",(-A9438+'Lineær programmering opg 4'!$M$6)/'Lineær programmering opg 4'!$K$6*-1)</f>
        <v>-</v>
      </c>
      <c r="G9438" s="167" t="str">
        <f>IF('Lineær programmering opg 4'!$D$7=0,"-",((-A9438+'Lineær programmering opg 4'!$M$7)/'Lineær programmering opg 4'!$K$7)*-1)</f>
        <v>-</v>
      </c>
      <c r="H9438" s="167" t="str">
        <f>IF('Lineær programmering opg 4'!$C$8=0,"-",((-A9438+'Lineær programmering opg 4'!$M$8)/'Lineær programmering opg 4'!$K$8)*-1)</f>
        <v>-</v>
      </c>
      <c r="I9438" s="167" t="str">
        <f>IF('Lineær programmering opg 4'!$D$8=0,"-",'Lineær programmering opg 4'!$G$8)</f>
        <v>-</v>
      </c>
      <c r="J9438" s="295">
        <f>A9438*'Lineær programmering opg 4'!$C$11+Datatabel!C9438*'Lineær programmering opg 4'!$D$11</f>
        <v>44830.499999999709</v>
      </c>
      <c r="K9438" s="9">
        <f t="shared" si="737"/>
        <v>0</v>
      </c>
      <c r="L9438" s="9">
        <f t="shared" si="738"/>
        <v>0</v>
      </c>
    </row>
    <row r="9439" spans="1:12" ht="15" x14ac:dyDescent="0.25">
      <c r="A9439" s="167">
        <f t="shared" si="736"/>
        <v>13.536000000022657</v>
      </c>
      <c r="B9439" s="325">
        <f t="shared" si="739"/>
        <v>5.6400000000094402E-2</v>
      </c>
      <c r="C9439" s="167">
        <f t="shared" si="735"/>
        <v>289.84799999998302</v>
      </c>
      <c r="D9439" s="167">
        <f>IF('Lineær programmering opg 4'!$M$4=0,"-",(-A9439+'Lineær programmering opg 4'!$M$4)/'Lineær programmering opg 4'!$K$4*-1)</f>
        <v>452.92799999995469</v>
      </c>
      <c r="E9439" s="167">
        <f>IF('Lineær programmering opg 4'!$M$5=0,"-",(-A9439+'Lineær programmering opg 4'!$M$5)/'Lineær programmering opg 4'!$K$5*-1)</f>
        <v>289.84799999998302</v>
      </c>
      <c r="F9439" s="167" t="str">
        <f>IF('Lineær programmering opg 4'!$E$6=0,"-",(-A9439+'Lineær programmering opg 4'!$M$6)/'Lineær programmering opg 4'!$K$6*-1)</f>
        <v>-</v>
      </c>
      <c r="G9439" s="167" t="str">
        <f>IF('Lineær programmering opg 4'!$D$7=0,"-",((-A9439+'Lineær programmering opg 4'!$M$7)/'Lineær programmering opg 4'!$K$7)*-1)</f>
        <v>-</v>
      </c>
      <c r="H9439" s="167" t="str">
        <f>IF('Lineær programmering opg 4'!$C$8=0,"-",((-A9439+'Lineær programmering opg 4'!$M$8)/'Lineær programmering opg 4'!$K$8)*-1)</f>
        <v>-</v>
      </c>
      <c r="I9439" s="167" t="str">
        <f>IF('Lineær programmering opg 4'!$D$8=0,"-",'Lineær programmering opg 4'!$G$8)</f>
        <v>-</v>
      </c>
      <c r="J9439" s="295">
        <f>A9439*'Lineær programmering opg 4'!$C$11+Datatabel!C9439*'Lineær programmering opg 4'!$D$11</f>
        <v>44830.799999999719</v>
      </c>
      <c r="K9439" s="9">
        <f t="shared" si="737"/>
        <v>0</v>
      </c>
      <c r="L9439" s="9">
        <f t="shared" si="738"/>
        <v>0</v>
      </c>
    </row>
    <row r="9440" spans="1:12" ht="15" x14ac:dyDescent="0.25">
      <c r="A9440" s="167">
        <f t="shared" si="736"/>
        <v>13.512000000022656</v>
      </c>
      <c r="B9440" s="325">
        <f t="shared" si="739"/>
        <v>5.63000000000944E-2</v>
      </c>
      <c r="C9440" s="167">
        <f t="shared" si="735"/>
        <v>289.86599999998299</v>
      </c>
      <c r="D9440" s="167">
        <f>IF('Lineær programmering opg 4'!$M$4=0,"-",(-A9440+'Lineær programmering opg 4'!$M$4)/'Lineær programmering opg 4'!$K$4*-1)</f>
        <v>452.97599999995469</v>
      </c>
      <c r="E9440" s="167">
        <f>IF('Lineær programmering opg 4'!$M$5=0,"-",(-A9440+'Lineær programmering opg 4'!$M$5)/'Lineær programmering opg 4'!$K$5*-1)</f>
        <v>289.86599999998299</v>
      </c>
      <c r="F9440" s="167" t="str">
        <f>IF('Lineær programmering opg 4'!$E$6=0,"-",(-A9440+'Lineær programmering opg 4'!$M$6)/'Lineær programmering opg 4'!$K$6*-1)</f>
        <v>-</v>
      </c>
      <c r="G9440" s="167" t="str">
        <f>IF('Lineær programmering opg 4'!$D$7=0,"-",((-A9440+'Lineær programmering opg 4'!$M$7)/'Lineær programmering opg 4'!$K$7)*-1)</f>
        <v>-</v>
      </c>
      <c r="H9440" s="167" t="str">
        <f>IF('Lineær programmering opg 4'!$C$8=0,"-",((-A9440+'Lineær programmering opg 4'!$M$8)/'Lineær programmering opg 4'!$K$8)*-1)</f>
        <v>-</v>
      </c>
      <c r="I9440" s="167" t="str">
        <f>IF('Lineær programmering opg 4'!$D$8=0,"-",'Lineær programmering opg 4'!$G$8)</f>
        <v>-</v>
      </c>
      <c r="J9440" s="295">
        <f>A9440*'Lineær programmering opg 4'!$C$11+Datatabel!C9440*'Lineær programmering opg 4'!$D$11</f>
        <v>44831.099999999715</v>
      </c>
      <c r="K9440" s="9">
        <f t="shared" si="737"/>
        <v>0</v>
      </c>
      <c r="L9440" s="9">
        <f t="shared" si="738"/>
        <v>0</v>
      </c>
    </row>
    <row r="9441" spans="1:12" ht="15" x14ac:dyDescent="0.25">
      <c r="A9441" s="167">
        <f t="shared" si="736"/>
        <v>13.488000000022655</v>
      </c>
      <c r="B9441" s="325">
        <f t="shared" si="739"/>
        <v>5.6200000000094397E-2</v>
      </c>
      <c r="C9441" s="167">
        <f t="shared" si="735"/>
        <v>289.88399999998302</v>
      </c>
      <c r="D9441" s="167">
        <f>IF('Lineær programmering opg 4'!$M$4=0,"-",(-A9441+'Lineær programmering opg 4'!$M$4)/'Lineær programmering opg 4'!$K$4*-1)</f>
        <v>453.0239999999547</v>
      </c>
      <c r="E9441" s="167">
        <f>IF('Lineær programmering opg 4'!$M$5=0,"-",(-A9441+'Lineær programmering opg 4'!$M$5)/'Lineær programmering opg 4'!$K$5*-1)</f>
        <v>289.88399999998302</v>
      </c>
      <c r="F9441" s="167" t="str">
        <f>IF('Lineær programmering opg 4'!$E$6=0,"-",(-A9441+'Lineær programmering opg 4'!$M$6)/'Lineær programmering opg 4'!$K$6*-1)</f>
        <v>-</v>
      </c>
      <c r="G9441" s="167" t="str">
        <f>IF('Lineær programmering opg 4'!$D$7=0,"-",((-A9441+'Lineær programmering opg 4'!$M$7)/'Lineær programmering opg 4'!$K$7)*-1)</f>
        <v>-</v>
      </c>
      <c r="H9441" s="167" t="str">
        <f>IF('Lineær programmering opg 4'!$C$8=0,"-",((-A9441+'Lineær programmering opg 4'!$M$8)/'Lineær programmering opg 4'!$K$8)*-1)</f>
        <v>-</v>
      </c>
      <c r="I9441" s="167" t="str">
        <f>IF('Lineær programmering opg 4'!$D$8=0,"-",'Lineær programmering opg 4'!$G$8)</f>
        <v>-</v>
      </c>
      <c r="J9441" s="295">
        <f>A9441*'Lineær programmering opg 4'!$C$11+Datatabel!C9441*'Lineær programmering opg 4'!$D$11</f>
        <v>44831.399999999718</v>
      </c>
      <c r="K9441" s="9">
        <f t="shared" si="737"/>
        <v>0</v>
      </c>
      <c r="L9441" s="9">
        <f t="shared" si="738"/>
        <v>0</v>
      </c>
    </row>
    <row r="9442" spans="1:12" ht="15" x14ac:dyDescent="0.25">
      <c r="A9442" s="167">
        <f t="shared" si="736"/>
        <v>13.464000000022654</v>
      </c>
      <c r="B9442" s="325">
        <f t="shared" si="739"/>
        <v>5.6100000000094394E-2</v>
      </c>
      <c r="C9442" s="167">
        <f t="shared" si="735"/>
        <v>289.90199999998299</v>
      </c>
      <c r="D9442" s="167">
        <f>IF('Lineær programmering opg 4'!$M$4=0,"-",(-A9442+'Lineær programmering opg 4'!$M$4)/'Lineær programmering opg 4'!$K$4*-1)</f>
        <v>453.0719999999547</v>
      </c>
      <c r="E9442" s="167">
        <f>IF('Lineær programmering opg 4'!$M$5=0,"-",(-A9442+'Lineær programmering opg 4'!$M$5)/'Lineær programmering opg 4'!$K$5*-1)</f>
        <v>289.90199999998299</v>
      </c>
      <c r="F9442" s="167" t="str">
        <f>IF('Lineær programmering opg 4'!$E$6=0,"-",(-A9442+'Lineær programmering opg 4'!$M$6)/'Lineær programmering opg 4'!$K$6*-1)</f>
        <v>-</v>
      </c>
      <c r="G9442" s="167" t="str">
        <f>IF('Lineær programmering opg 4'!$D$7=0,"-",((-A9442+'Lineær programmering opg 4'!$M$7)/'Lineær programmering opg 4'!$K$7)*-1)</f>
        <v>-</v>
      </c>
      <c r="H9442" s="167" t="str">
        <f>IF('Lineær programmering opg 4'!$C$8=0,"-",((-A9442+'Lineær programmering opg 4'!$M$8)/'Lineær programmering opg 4'!$K$8)*-1)</f>
        <v>-</v>
      </c>
      <c r="I9442" s="167" t="str">
        <f>IF('Lineær programmering opg 4'!$D$8=0,"-",'Lineær programmering opg 4'!$G$8)</f>
        <v>-</v>
      </c>
      <c r="J9442" s="295">
        <f>A9442*'Lineær programmering opg 4'!$C$11+Datatabel!C9442*'Lineær programmering opg 4'!$D$11</f>
        <v>44831.699999999713</v>
      </c>
      <c r="K9442" s="9">
        <f t="shared" si="737"/>
        <v>0</v>
      </c>
      <c r="L9442" s="9">
        <f t="shared" si="738"/>
        <v>0</v>
      </c>
    </row>
    <row r="9443" spans="1:12" ht="15" x14ac:dyDescent="0.25">
      <c r="A9443" s="167">
        <f t="shared" si="736"/>
        <v>13.440000000022653</v>
      </c>
      <c r="B9443" s="325">
        <f t="shared" si="739"/>
        <v>5.6000000000094391E-2</v>
      </c>
      <c r="C9443" s="167">
        <f t="shared" si="735"/>
        <v>289.91999999998302</v>
      </c>
      <c r="D9443" s="167">
        <f>IF('Lineær programmering opg 4'!$M$4=0,"-",(-A9443+'Lineær programmering opg 4'!$M$4)/'Lineær programmering opg 4'!$K$4*-1)</f>
        <v>453.1199999999547</v>
      </c>
      <c r="E9443" s="167">
        <f>IF('Lineær programmering opg 4'!$M$5=0,"-",(-A9443+'Lineær programmering opg 4'!$M$5)/'Lineær programmering opg 4'!$K$5*-1)</f>
        <v>289.91999999998302</v>
      </c>
      <c r="F9443" s="167" t="str">
        <f>IF('Lineær programmering opg 4'!$E$6=0,"-",(-A9443+'Lineær programmering opg 4'!$M$6)/'Lineær programmering opg 4'!$K$6*-1)</f>
        <v>-</v>
      </c>
      <c r="G9443" s="167" t="str">
        <f>IF('Lineær programmering opg 4'!$D$7=0,"-",((-A9443+'Lineær programmering opg 4'!$M$7)/'Lineær programmering opg 4'!$K$7)*-1)</f>
        <v>-</v>
      </c>
      <c r="H9443" s="167" t="str">
        <f>IF('Lineær programmering opg 4'!$C$8=0,"-",((-A9443+'Lineær programmering opg 4'!$M$8)/'Lineær programmering opg 4'!$K$8)*-1)</f>
        <v>-</v>
      </c>
      <c r="I9443" s="167" t="str">
        <f>IF('Lineær programmering opg 4'!$D$8=0,"-",'Lineær programmering opg 4'!$G$8)</f>
        <v>-</v>
      </c>
      <c r="J9443" s="295">
        <f>A9443*'Lineær programmering opg 4'!$C$11+Datatabel!C9443*'Lineær programmering opg 4'!$D$11</f>
        <v>44831.999999999716</v>
      </c>
      <c r="K9443" s="9">
        <f t="shared" si="737"/>
        <v>0</v>
      </c>
      <c r="L9443" s="9">
        <f t="shared" si="738"/>
        <v>0</v>
      </c>
    </row>
    <row r="9444" spans="1:12" ht="15" x14ac:dyDescent="0.25">
      <c r="A9444" s="167">
        <f t="shared" si="736"/>
        <v>13.416000000022652</v>
      </c>
      <c r="B9444" s="325">
        <f t="shared" si="739"/>
        <v>5.5900000000094388E-2</v>
      </c>
      <c r="C9444" s="167">
        <f t="shared" si="735"/>
        <v>289.93799999998299</v>
      </c>
      <c r="D9444" s="167">
        <f>IF('Lineær programmering opg 4'!$M$4=0,"-",(-A9444+'Lineær programmering opg 4'!$M$4)/'Lineær programmering opg 4'!$K$4*-1)</f>
        <v>453.1679999999547</v>
      </c>
      <c r="E9444" s="167">
        <f>IF('Lineær programmering opg 4'!$M$5=0,"-",(-A9444+'Lineær programmering opg 4'!$M$5)/'Lineær programmering opg 4'!$K$5*-1)</f>
        <v>289.93799999998299</v>
      </c>
      <c r="F9444" s="167" t="str">
        <f>IF('Lineær programmering opg 4'!$E$6=0,"-",(-A9444+'Lineær programmering opg 4'!$M$6)/'Lineær programmering opg 4'!$K$6*-1)</f>
        <v>-</v>
      </c>
      <c r="G9444" s="167" t="str">
        <f>IF('Lineær programmering opg 4'!$D$7=0,"-",((-A9444+'Lineær programmering opg 4'!$M$7)/'Lineær programmering opg 4'!$K$7)*-1)</f>
        <v>-</v>
      </c>
      <c r="H9444" s="167" t="str">
        <f>IF('Lineær programmering opg 4'!$C$8=0,"-",((-A9444+'Lineær programmering opg 4'!$M$8)/'Lineær programmering opg 4'!$K$8)*-1)</f>
        <v>-</v>
      </c>
      <c r="I9444" s="167" t="str">
        <f>IF('Lineær programmering opg 4'!$D$8=0,"-",'Lineær programmering opg 4'!$G$8)</f>
        <v>-</v>
      </c>
      <c r="J9444" s="295">
        <f>A9444*'Lineær programmering opg 4'!$C$11+Datatabel!C9444*'Lineær programmering opg 4'!$D$11</f>
        <v>44832.299999999719</v>
      </c>
      <c r="K9444" s="9">
        <f t="shared" si="737"/>
        <v>0</v>
      </c>
      <c r="L9444" s="9">
        <f t="shared" si="738"/>
        <v>0</v>
      </c>
    </row>
    <row r="9445" spans="1:12" ht="15" x14ac:dyDescent="0.25">
      <c r="A9445" s="167">
        <f t="shared" si="736"/>
        <v>13.392000000022652</v>
      </c>
      <c r="B9445" s="325">
        <f t="shared" si="739"/>
        <v>5.5800000000094385E-2</v>
      </c>
      <c r="C9445" s="167">
        <f t="shared" si="735"/>
        <v>289.95599999998302</v>
      </c>
      <c r="D9445" s="167">
        <f>IF('Lineær programmering opg 4'!$M$4=0,"-",(-A9445+'Lineær programmering opg 4'!$M$4)/'Lineær programmering opg 4'!$K$4*-1)</f>
        <v>453.2159999999547</v>
      </c>
      <c r="E9445" s="167">
        <f>IF('Lineær programmering opg 4'!$M$5=0,"-",(-A9445+'Lineær programmering opg 4'!$M$5)/'Lineær programmering opg 4'!$K$5*-1)</f>
        <v>289.95599999998302</v>
      </c>
      <c r="F9445" s="167" t="str">
        <f>IF('Lineær programmering opg 4'!$E$6=0,"-",(-A9445+'Lineær programmering opg 4'!$M$6)/'Lineær programmering opg 4'!$K$6*-1)</f>
        <v>-</v>
      </c>
      <c r="G9445" s="167" t="str">
        <f>IF('Lineær programmering opg 4'!$D$7=0,"-",((-A9445+'Lineær programmering opg 4'!$M$7)/'Lineær programmering opg 4'!$K$7)*-1)</f>
        <v>-</v>
      </c>
      <c r="H9445" s="167" t="str">
        <f>IF('Lineær programmering opg 4'!$C$8=0,"-",((-A9445+'Lineær programmering opg 4'!$M$8)/'Lineær programmering opg 4'!$K$8)*-1)</f>
        <v>-</v>
      </c>
      <c r="I9445" s="167" t="str">
        <f>IF('Lineær programmering opg 4'!$D$8=0,"-",'Lineær programmering opg 4'!$G$8)</f>
        <v>-</v>
      </c>
      <c r="J9445" s="295">
        <f>A9445*'Lineær programmering opg 4'!$C$11+Datatabel!C9445*'Lineær programmering opg 4'!$D$11</f>
        <v>44832.599999999722</v>
      </c>
      <c r="K9445" s="9">
        <f t="shared" si="737"/>
        <v>0</v>
      </c>
      <c r="L9445" s="9">
        <f t="shared" si="738"/>
        <v>0</v>
      </c>
    </row>
    <row r="9446" spans="1:12" ht="15" x14ac:dyDescent="0.25">
      <c r="A9446" s="167">
        <f t="shared" si="736"/>
        <v>13.368000000022652</v>
      </c>
      <c r="B9446" s="325">
        <f t="shared" si="739"/>
        <v>5.5700000000094382E-2</v>
      </c>
      <c r="C9446" s="167">
        <f t="shared" si="735"/>
        <v>289.97399999998299</v>
      </c>
      <c r="D9446" s="167">
        <f>IF('Lineær programmering opg 4'!$M$4=0,"-",(-A9446+'Lineær programmering opg 4'!$M$4)/'Lineær programmering opg 4'!$K$4*-1)</f>
        <v>453.26399999995471</v>
      </c>
      <c r="E9446" s="167">
        <f>IF('Lineær programmering opg 4'!$M$5=0,"-",(-A9446+'Lineær programmering opg 4'!$M$5)/'Lineær programmering opg 4'!$K$5*-1)</f>
        <v>289.97399999998299</v>
      </c>
      <c r="F9446" s="167" t="str">
        <f>IF('Lineær programmering opg 4'!$E$6=0,"-",(-A9446+'Lineær programmering opg 4'!$M$6)/'Lineær programmering opg 4'!$K$6*-1)</f>
        <v>-</v>
      </c>
      <c r="G9446" s="167" t="str">
        <f>IF('Lineær programmering opg 4'!$D$7=0,"-",((-A9446+'Lineær programmering opg 4'!$M$7)/'Lineær programmering opg 4'!$K$7)*-1)</f>
        <v>-</v>
      </c>
      <c r="H9446" s="167" t="str">
        <f>IF('Lineær programmering opg 4'!$C$8=0,"-",((-A9446+'Lineær programmering opg 4'!$M$8)/'Lineær programmering opg 4'!$K$8)*-1)</f>
        <v>-</v>
      </c>
      <c r="I9446" s="167" t="str">
        <f>IF('Lineær programmering opg 4'!$D$8=0,"-",'Lineær programmering opg 4'!$G$8)</f>
        <v>-</v>
      </c>
      <c r="J9446" s="295">
        <f>A9446*'Lineær programmering opg 4'!$C$11+Datatabel!C9446*'Lineær programmering opg 4'!$D$11</f>
        <v>44832.899999999718</v>
      </c>
      <c r="K9446" s="9">
        <f t="shared" si="737"/>
        <v>0</v>
      </c>
      <c r="L9446" s="9">
        <f t="shared" si="738"/>
        <v>0</v>
      </c>
    </row>
    <row r="9447" spans="1:12" ht="15" x14ac:dyDescent="0.25">
      <c r="A9447" s="167">
        <f t="shared" si="736"/>
        <v>13.344000000022652</v>
      </c>
      <c r="B9447" s="325">
        <f t="shared" si="739"/>
        <v>5.5600000000094379E-2</v>
      </c>
      <c r="C9447" s="167">
        <f t="shared" si="735"/>
        <v>289.99199999998302</v>
      </c>
      <c r="D9447" s="167">
        <f>IF('Lineær programmering opg 4'!$M$4=0,"-",(-A9447+'Lineær programmering opg 4'!$M$4)/'Lineær programmering opg 4'!$K$4*-1)</f>
        <v>453.31199999995471</v>
      </c>
      <c r="E9447" s="167">
        <f>IF('Lineær programmering opg 4'!$M$5=0,"-",(-A9447+'Lineær programmering opg 4'!$M$5)/'Lineær programmering opg 4'!$K$5*-1)</f>
        <v>289.99199999998302</v>
      </c>
      <c r="F9447" s="167" t="str">
        <f>IF('Lineær programmering opg 4'!$E$6=0,"-",(-A9447+'Lineær programmering opg 4'!$M$6)/'Lineær programmering opg 4'!$K$6*-1)</f>
        <v>-</v>
      </c>
      <c r="G9447" s="167" t="str">
        <f>IF('Lineær programmering opg 4'!$D$7=0,"-",((-A9447+'Lineær programmering opg 4'!$M$7)/'Lineær programmering opg 4'!$K$7)*-1)</f>
        <v>-</v>
      </c>
      <c r="H9447" s="167" t="str">
        <f>IF('Lineær programmering opg 4'!$C$8=0,"-",((-A9447+'Lineær programmering opg 4'!$M$8)/'Lineær programmering opg 4'!$K$8)*-1)</f>
        <v>-</v>
      </c>
      <c r="I9447" s="167" t="str">
        <f>IF('Lineær programmering opg 4'!$D$8=0,"-",'Lineær programmering opg 4'!$G$8)</f>
        <v>-</v>
      </c>
      <c r="J9447" s="295">
        <f>A9447*'Lineær programmering opg 4'!$C$11+Datatabel!C9447*'Lineær programmering opg 4'!$D$11</f>
        <v>44833.199999999721</v>
      </c>
      <c r="K9447" s="9">
        <f t="shared" si="737"/>
        <v>0</v>
      </c>
      <c r="L9447" s="9">
        <f t="shared" si="738"/>
        <v>0</v>
      </c>
    </row>
    <row r="9448" spans="1:12" ht="15" x14ac:dyDescent="0.25">
      <c r="A9448" s="167">
        <f t="shared" si="736"/>
        <v>13.320000000022651</v>
      </c>
      <c r="B9448" s="325">
        <f t="shared" si="739"/>
        <v>5.5500000000094377E-2</v>
      </c>
      <c r="C9448" s="167">
        <f t="shared" si="735"/>
        <v>290.00999999998299</v>
      </c>
      <c r="D9448" s="167">
        <f>IF('Lineær programmering opg 4'!$M$4=0,"-",(-A9448+'Lineær programmering opg 4'!$M$4)/'Lineær programmering opg 4'!$K$4*-1)</f>
        <v>453.35999999995471</v>
      </c>
      <c r="E9448" s="167">
        <f>IF('Lineær programmering opg 4'!$M$5=0,"-",(-A9448+'Lineær programmering opg 4'!$M$5)/'Lineær programmering opg 4'!$K$5*-1)</f>
        <v>290.00999999998299</v>
      </c>
      <c r="F9448" s="167" t="str">
        <f>IF('Lineær programmering opg 4'!$E$6=0,"-",(-A9448+'Lineær programmering opg 4'!$M$6)/'Lineær programmering opg 4'!$K$6*-1)</f>
        <v>-</v>
      </c>
      <c r="G9448" s="167" t="str">
        <f>IF('Lineær programmering opg 4'!$D$7=0,"-",((-A9448+'Lineær programmering opg 4'!$M$7)/'Lineær programmering opg 4'!$K$7)*-1)</f>
        <v>-</v>
      </c>
      <c r="H9448" s="167" t="str">
        <f>IF('Lineær programmering opg 4'!$C$8=0,"-",((-A9448+'Lineær programmering opg 4'!$M$8)/'Lineær programmering opg 4'!$K$8)*-1)</f>
        <v>-</v>
      </c>
      <c r="I9448" s="167" t="str">
        <f>IF('Lineær programmering opg 4'!$D$8=0,"-",'Lineær programmering opg 4'!$G$8)</f>
        <v>-</v>
      </c>
      <c r="J9448" s="295">
        <f>A9448*'Lineær programmering opg 4'!$C$11+Datatabel!C9448*'Lineær programmering opg 4'!$D$11</f>
        <v>44833.499999999709</v>
      </c>
      <c r="K9448" s="9">
        <f t="shared" si="737"/>
        <v>0</v>
      </c>
      <c r="L9448" s="9">
        <f t="shared" si="738"/>
        <v>0</v>
      </c>
    </row>
    <row r="9449" spans="1:12" ht="15" x14ac:dyDescent="0.25">
      <c r="A9449" s="167">
        <f t="shared" si="736"/>
        <v>13.29600000002265</v>
      </c>
      <c r="B9449" s="325">
        <f t="shared" si="739"/>
        <v>5.5400000000094374E-2</v>
      </c>
      <c r="C9449" s="167">
        <f t="shared" si="735"/>
        <v>290.02799999998302</v>
      </c>
      <c r="D9449" s="167">
        <f>IF('Lineær programmering opg 4'!$M$4=0,"-",(-A9449+'Lineær programmering opg 4'!$M$4)/'Lineær programmering opg 4'!$K$4*-1)</f>
        <v>453.40799999995471</v>
      </c>
      <c r="E9449" s="167">
        <f>IF('Lineær programmering opg 4'!$M$5=0,"-",(-A9449+'Lineær programmering opg 4'!$M$5)/'Lineær programmering opg 4'!$K$5*-1)</f>
        <v>290.02799999998302</v>
      </c>
      <c r="F9449" s="167" t="str">
        <f>IF('Lineær programmering opg 4'!$E$6=0,"-",(-A9449+'Lineær programmering opg 4'!$M$6)/'Lineær programmering opg 4'!$K$6*-1)</f>
        <v>-</v>
      </c>
      <c r="G9449" s="167" t="str">
        <f>IF('Lineær programmering opg 4'!$D$7=0,"-",((-A9449+'Lineær programmering opg 4'!$M$7)/'Lineær programmering opg 4'!$K$7)*-1)</f>
        <v>-</v>
      </c>
      <c r="H9449" s="167" t="str">
        <f>IF('Lineær programmering opg 4'!$C$8=0,"-",((-A9449+'Lineær programmering opg 4'!$M$8)/'Lineær programmering opg 4'!$K$8)*-1)</f>
        <v>-</v>
      </c>
      <c r="I9449" s="167" t="str">
        <f>IF('Lineær programmering opg 4'!$D$8=0,"-",'Lineær programmering opg 4'!$G$8)</f>
        <v>-</v>
      </c>
      <c r="J9449" s="295">
        <f>A9449*'Lineær programmering opg 4'!$C$11+Datatabel!C9449*'Lineær programmering opg 4'!$D$11</f>
        <v>44833.799999999712</v>
      </c>
      <c r="K9449" s="9">
        <f t="shared" si="737"/>
        <v>0</v>
      </c>
      <c r="L9449" s="9">
        <f t="shared" si="738"/>
        <v>0</v>
      </c>
    </row>
    <row r="9450" spans="1:12" ht="15" x14ac:dyDescent="0.25">
      <c r="A9450" s="167">
        <f t="shared" si="736"/>
        <v>13.272000000022649</v>
      </c>
      <c r="B9450" s="325">
        <f t="shared" si="739"/>
        <v>5.5300000000094371E-2</v>
      </c>
      <c r="C9450" s="167">
        <f t="shared" si="735"/>
        <v>290.045999999983</v>
      </c>
      <c r="D9450" s="167">
        <f>IF('Lineær programmering opg 4'!$M$4=0,"-",(-A9450+'Lineær programmering opg 4'!$M$4)/'Lineær programmering opg 4'!$K$4*-1)</f>
        <v>453.45599999995471</v>
      </c>
      <c r="E9450" s="167">
        <f>IF('Lineær programmering opg 4'!$M$5=0,"-",(-A9450+'Lineær programmering opg 4'!$M$5)/'Lineær programmering opg 4'!$K$5*-1)</f>
        <v>290.045999999983</v>
      </c>
      <c r="F9450" s="167" t="str">
        <f>IF('Lineær programmering opg 4'!$E$6=0,"-",(-A9450+'Lineær programmering opg 4'!$M$6)/'Lineær programmering opg 4'!$K$6*-1)</f>
        <v>-</v>
      </c>
      <c r="G9450" s="167" t="str">
        <f>IF('Lineær programmering opg 4'!$D$7=0,"-",((-A9450+'Lineær programmering opg 4'!$M$7)/'Lineær programmering opg 4'!$K$7)*-1)</f>
        <v>-</v>
      </c>
      <c r="H9450" s="167" t="str">
        <f>IF('Lineær programmering opg 4'!$C$8=0,"-",((-A9450+'Lineær programmering opg 4'!$M$8)/'Lineær programmering opg 4'!$K$8)*-1)</f>
        <v>-</v>
      </c>
      <c r="I9450" s="167" t="str">
        <f>IF('Lineær programmering opg 4'!$D$8=0,"-",'Lineær programmering opg 4'!$G$8)</f>
        <v>-</v>
      </c>
      <c r="J9450" s="295">
        <f>A9450*'Lineær programmering opg 4'!$C$11+Datatabel!C9450*'Lineær programmering opg 4'!$D$11</f>
        <v>44834.099999999715</v>
      </c>
      <c r="K9450" s="9">
        <f t="shared" si="737"/>
        <v>0</v>
      </c>
      <c r="L9450" s="9">
        <f t="shared" si="738"/>
        <v>0</v>
      </c>
    </row>
    <row r="9451" spans="1:12" ht="15" x14ac:dyDescent="0.25">
      <c r="A9451" s="167">
        <f t="shared" si="736"/>
        <v>13.248000000022648</v>
      </c>
      <c r="B9451" s="325">
        <f t="shared" si="739"/>
        <v>5.5200000000094368E-2</v>
      </c>
      <c r="C9451" s="167">
        <f t="shared" si="735"/>
        <v>290.06399999998303</v>
      </c>
      <c r="D9451" s="167">
        <f>IF('Lineær programmering opg 4'!$M$4=0,"-",(-A9451+'Lineær programmering opg 4'!$M$4)/'Lineær programmering opg 4'!$K$4*-1)</f>
        <v>453.50399999995471</v>
      </c>
      <c r="E9451" s="167">
        <f>IF('Lineær programmering opg 4'!$M$5=0,"-",(-A9451+'Lineær programmering opg 4'!$M$5)/'Lineær programmering opg 4'!$K$5*-1)</f>
        <v>290.06399999998303</v>
      </c>
      <c r="F9451" s="167" t="str">
        <f>IF('Lineær programmering opg 4'!$E$6=0,"-",(-A9451+'Lineær programmering opg 4'!$M$6)/'Lineær programmering opg 4'!$K$6*-1)</f>
        <v>-</v>
      </c>
      <c r="G9451" s="167" t="str">
        <f>IF('Lineær programmering opg 4'!$D$7=0,"-",((-A9451+'Lineær programmering opg 4'!$M$7)/'Lineær programmering opg 4'!$K$7)*-1)</f>
        <v>-</v>
      </c>
      <c r="H9451" s="167" t="str">
        <f>IF('Lineær programmering opg 4'!$C$8=0,"-",((-A9451+'Lineær programmering opg 4'!$M$8)/'Lineær programmering opg 4'!$K$8)*-1)</f>
        <v>-</v>
      </c>
      <c r="I9451" s="167" t="str">
        <f>IF('Lineær programmering opg 4'!$D$8=0,"-",'Lineær programmering opg 4'!$G$8)</f>
        <v>-</v>
      </c>
      <c r="J9451" s="295">
        <f>A9451*'Lineær programmering opg 4'!$C$11+Datatabel!C9451*'Lineær programmering opg 4'!$D$11</f>
        <v>44834.399999999718</v>
      </c>
      <c r="K9451" s="9">
        <f t="shared" si="737"/>
        <v>0</v>
      </c>
      <c r="L9451" s="9">
        <f t="shared" si="738"/>
        <v>0</v>
      </c>
    </row>
    <row r="9452" spans="1:12" ht="15" x14ac:dyDescent="0.25">
      <c r="A9452" s="167">
        <f t="shared" si="736"/>
        <v>13.224000000022647</v>
      </c>
      <c r="B9452" s="325">
        <f t="shared" si="739"/>
        <v>5.5100000000094365E-2</v>
      </c>
      <c r="C9452" s="167">
        <f t="shared" si="735"/>
        <v>290.081999999983</v>
      </c>
      <c r="D9452" s="167">
        <f>IF('Lineær programmering opg 4'!$M$4=0,"-",(-A9452+'Lineær programmering opg 4'!$M$4)/'Lineær programmering opg 4'!$K$4*-1)</f>
        <v>453.55199999995472</v>
      </c>
      <c r="E9452" s="167">
        <f>IF('Lineær programmering opg 4'!$M$5=0,"-",(-A9452+'Lineær programmering opg 4'!$M$5)/'Lineær programmering opg 4'!$K$5*-1)</f>
        <v>290.081999999983</v>
      </c>
      <c r="F9452" s="167" t="str">
        <f>IF('Lineær programmering opg 4'!$E$6=0,"-",(-A9452+'Lineær programmering opg 4'!$M$6)/'Lineær programmering opg 4'!$K$6*-1)</f>
        <v>-</v>
      </c>
      <c r="G9452" s="167" t="str">
        <f>IF('Lineær programmering opg 4'!$D$7=0,"-",((-A9452+'Lineær programmering opg 4'!$M$7)/'Lineær programmering opg 4'!$K$7)*-1)</f>
        <v>-</v>
      </c>
      <c r="H9452" s="167" t="str">
        <f>IF('Lineær programmering opg 4'!$C$8=0,"-",((-A9452+'Lineær programmering opg 4'!$M$8)/'Lineær programmering opg 4'!$K$8)*-1)</f>
        <v>-</v>
      </c>
      <c r="I9452" s="167" t="str">
        <f>IF('Lineær programmering opg 4'!$D$8=0,"-",'Lineær programmering opg 4'!$G$8)</f>
        <v>-</v>
      </c>
      <c r="J9452" s="295">
        <f>A9452*'Lineær programmering opg 4'!$C$11+Datatabel!C9452*'Lineær programmering opg 4'!$D$11</f>
        <v>44834.699999999713</v>
      </c>
      <c r="K9452" s="9">
        <f t="shared" si="737"/>
        <v>0</v>
      </c>
      <c r="L9452" s="9">
        <f t="shared" si="738"/>
        <v>0</v>
      </c>
    </row>
    <row r="9453" spans="1:12" ht="15" x14ac:dyDescent="0.25">
      <c r="A9453" s="167">
        <f t="shared" si="736"/>
        <v>13.200000000022648</v>
      </c>
      <c r="B9453" s="325">
        <f t="shared" si="739"/>
        <v>5.5000000000094362E-2</v>
      </c>
      <c r="C9453" s="167">
        <f t="shared" si="735"/>
        <v>290.09999999998303</v>
      </c>
      <c r="D9453" s="167">
        <f>IF('Lineær programmering opg 4'!$M$4=0,"-",(-A9453+'Lineær programmering opg 4'!$M$4)/'Lineær programmering opg 4'!$K$4*-1)</f>
        <v>453.59999999995472</v>
      </c>
      <c r="E9453" s="167">
        <f>IF('Lineær programmering opg 4'!$M$5=0,"-",(-A9453+'Lineær programmering opg 4'!$M$5)/'Lineær programmering opg 4'!$K$5*-1)</f>
        <v>290.09999999998303</v>
      </c>
      <c r="F9453" s="167" t="str">
        <f>IF('Lineær programmering opg 4'!$E$6=0,"-",(-A9453+'Lineær programmering opg 4'!$M$6)/'Lineær programmering opg 4'!$K$6*-1)</f>
        <v>-</v>
      </c>
      <c r="G9453" s="167" t="str">
        <f>IF('Lineær programmering opg 4'!$D$7=0,"-",((-A9453+'Lineær programmering opg 4'!$M$7)/'Lineær programmering opg 4'!$K$7)*-1)</f>
        <v>-</v>
      </c>
      <c r="H9453" s="167" t="str">
        <f>IF('Lineær programmering opg 4'!$C$8=0,"-",((-A9453+'Lineær programmering opg 4'!$M$8)/'Lineær programmering opg 4'!$K$8)*-1)</f>
        <v>-</v>
      </c>
      <c r="I9453" s="167" t="str">
        <f>IF('Lineær programmering opg 4'!$D$8=0,"-",'Lineær programmering opg 4'!$G$8)</f>
        <v>-</v>
      </c>
      <c r="J9453" s="295">
        <f>A9453*'Lineær programmering opg 4'!$C$11+Datatabel!C9453*'Lineær programmering opg 4'!$D$11</f>
        <v>44834.999999999716</v>
      </c>
      <c r="K9453" s="9">
        <f t="shared" si="737"/>
        <v>0</v>
      </c>
      <c r="L9453" s="9">
        <f t="shared" si="738"/>
        <v>0</v>
      </c>
    </row>
    <row r="9454" spans="1:12" ht="15" x14ac:dyDescent="0.25">
      <c r="A9454" s="167">
        <f t="shared" si="736"/>
        <v>13.176000000022647</v>
      </c>
      <c r="B9454" s="325">
        <f t="shared" si="739"/>
        <v>5.4900000000094359E-2</v>
      </c>
      <c r="C9454" s="167">
        <f t="shared" si="735"/>
        <v>290.117999999983</v>
      </c>
      <c r="D9454" s="167">
        <f>IF('Lineær programmering opg 4'!$M$4=0,"-",(-A9454+'Lineær programmering opg 4'!$M$4)/'Lineær programmering opg 4'!$K$4*-1)</f>
        <v>453.64799999995472</v>
      </c>
      <c r="E9454" s="167">
        <f>IF('Lineær programmering opg 4'!$M$5=0,"-",(-A9454+'Lineær programmering opg 4'!$M$5)/'Lineær programmering opg 4'!$K$5*-1)</f>
        <v>290.117999999983</v>
      </c>
      <c r="F9454" s="167" t="str">
        <f>IF('Lineær programmering opg 4'!$E$6=0,"-",(-A9454+'Lineær programmering opg 4'!$M$6)/'Lineær programmering opg 4'!$K$6*-1)</f>
        <v>-</v>
      </c>
      <c r="G9454" s="167" t="str">
        <f>IF('Lineær programmering opg 4'!$D$7=0,"-",((-A9454+'Lineær programmering opg 4'!$M$7)/'Lineær programmering opg 4'!$K$7)*-1)</f>
        <v>-</v>
      </c>
      <c r="H9454" s="167" t="str">
        <f>IF('Lineær programmering opg 4'!$C$8=0,"-",((-A9454+'Lineær programmering opg 4'!$M$8)/'Lineær programmering opg 4'!$K$8)*-1)</f>
        <v>-</v>
      </c>
      <c r="I9454" s="167" t="str">
        <f>IF('Lineær programmering opg 4'!$D$8=0,"-",'Lineær programmering opg 4'!$G$8)</f>
        <v>-</v>
      </c>
      <c r="J9454" s="295">
        <f>A9454*'Lineær programmering opg 4'!$C$11+Datatabel!C9454*'Lineær programmering opg 4'!$D$11</f>
        <v>44835.299999999712</v>
      </c>
      <c r="K9454" s="9">
        <f t="shared" si="737"/>
        <v>0</v>
      </c>
      <c r="L9454" s="9">
        <f t="shared" si="738"/>
        <v>0</v>
      </c>
    </row>
    <row r="9455" spans="1:12" ht="15" x14ac:dyDescent="0.25">
      <c r="A9455" s="167">
        <f t="shared" si="736"/>
        <v>13.152000000022646</v>
      </c>
      <c r="B9455" s="325">
        <f t="shared" si="739"/>
        <v>5.4800000000094357E-2</v>
      </c>
      <c r="C9455" s="167">
        <f t="shared" si="735"/>
        <v>290.13599999998303</v>
      </c>
      <c r="D9455" s="167">
        <f>IF('Lineær programmering opg 4'!$M$4=0,"-",(-A9455+'Lineær programmering opg 4'!$M$4)/'Lineær programmering opg 4'!$K$4*-1)</f>
        <v>453.69599999995472</v>
      </c>
      <c r="E9455" s="167">
        <f>IF('Lineær programmering opg 4'!$M$5=0,"-",(-A9455+'Lineær programmering opg 4'!$M$5)/'Lineær programmering opg 4'!$K$5*-1)</f>
        <v>290.13599999998303</v>
      </c>
      <c r="F9455" s="167" t="str">
        <f>IF('Lineær programmering opg 4'!$E$6=0,"-",(-A9455+'Lineær programmering opg 4'!$M$6)/'Lineær programmering opg 4'!$K$6*-1)</f>
        <v>-</v>
      </c>
      <c r="G9455" s="167" t="str">
        <f>IF('Lineær programmering opg 4'!$D$7=0,"-",((-A9455+'Lineær programmering opg 4'!$M$7)/'Lineær programmering opg 4'!$K$7)*-1)</f>
        <v>-</v>
      </c>
      <c r="H9455" s="167" t="str">
        <f>IF('Lineær programmering opg 4'!$C$8=0,"-",((-A9455+'Lineær programmering opg 4'!$M$8)/'Lineær programmering opg 4'!$K$8)*-1)</f>
        <v>-</v>
      </c>
      <c r="I9455" s="167" t="str">
        <f>IF('Lineær programmering opg 4'!$D$8=0,"-",'Lineær programmering opg 4'!$G$8)</f>
        <v>-</v>
      </c>
      <c r="J9455" s="295">
        <f>A9455*'Lineær programmering opg 4'!$C$11+Datatabel!C9455*'Lineær programmering opg 4'!$D$11</f>
        <v>44835.599999999722</v>
      </c>
      <c r="K9455" s="9">
        <f t="shared" si="737"/>
        <v>0</v>
      </c>
      <c r="L9455" s="9">
        <f t="shared" si="738"/>
        <v>0</v>
      </c>
    </row>
    <row r="9456" spans="1:12" ht="15" x14ac:dyDescent="0.25">
      <c r="A9456" s="167">
        <f t="shared" si="736"/>
        <v>13.128000000022645</v>
      </c>
      <c r="B9456" s="325">
        <f t="shared" si="739"/>
        <v>5.4700000000094354E-2</v>
      </c>
      <c r="C9456" s="167">
        <f t="shared" si="735"/>
        <v>290.153999999983</v>
      </c>
      <c r="D9456" s="167">
        <f>IF('Lineær programmering opg 4'!$M$4=0,"-",(-A9456+'Lineær programmering opg 4'!$M$4)/'Lineær programmering opg 4'!$K$4*-1)</f>
        <v>453.74399999995472</v>
      </c>
      <c r="E9456" s="167">
        <f>IF('Lineær programmering opg 4'!$M$5=0,"-",(-A9456+'Lineær programmering opg 4'!$M$5)/'Lineær programmering opg 4'!$K$5*-1)</f>
        <v>290.153999999983</v>
      </c>
      <c r="F9456" s="167" t="str">
        <f>IF('Lineær programmering opg 4'!$E$6=0,"-",(-A9456+'Lineær programmering opg 4'!$M$6)/'Lineær programmering opg 4'!$K$6*-1)</f>
        <v>-</v>
      </c>
      <c r="G9456" s="167" t="str">
        <f>IF('Lineær programmering opg 4'!$D$7=0,"-",((-A9456+'Lineær programmering opg 4'!$M$7)/'Lineær programmering opg 4'!$K$7)*-1)</f>
        <v>-</v>
      </c>
      <c r="H9456" s="167" t="str">
        <f>IF('Lineær programmering opg 4'!$C$8=0,"-",((-A9456+'Lineær programmering opg 4'!$M$8)/'Lineær programmering opg 4'!$K$8)*-1)</f>
        <v>-</v>
      </c>
      <c r="I9456" s="167" t="str">
        <f>IF('Lineær programmering opg 4'!$D$8=0,"-",'Lineær programmering opg 4'!$G$8)</f>
        <v>-</v>
      </c>
      <c r="J9456" s="295">
        <f>A9456*'Lineær programmering opg 4'!$C$11+Datatabel!C9456*'Lineær programmering opg 4'!$D$11</f>
        <v>44835.899999999718</v>
      </c>
      <c r="K9456" s="9">
        <f t="shared" si="737"/>
        <v>0</v>
      </c>
      <c r="L9456" s="9">
        <f t="shared" si="738"/>
        <v>0</v>
      </c>
    </row>
    <row r="9457" spans="1:12" ht="15" x14ac:dyDescent="0.25">
      <c r="A9457" s="167">
        <f t="shared" si="736"/>
        <v>13.104000000022644</v>
      </c>
      <c r="B9457" s="325">
        <f t="shared" si="739"/>
        <v>5.4600000000094351E-2</v>
      </c>
      <c r="C9457" s="167">
        <f t="shared" si="735"/>
        <v>290.17199999998303</v>
      </c>
      <c r="D9457" s="167">
        <f>IF('Lineær programmering opg 4'!$M$4=0,"-",(-A9457+'Lineær programmering opg 4'!$M$4)/'Lineær programmering opg 4'!$K$4*-1)</f>
        <v>453.79199999995473</v>
      </c>
      <c r="E9457" s="167">
        <f>IF('Lineær programmering opg 4'!$M$5=0,"-",(-A9457+'Lineær programmering opg 4'!$M$5)/'Lineær programmering opg 4'!$K$5*-1)</f>
        <v>290.17199999998303</v>
      </c>
      <c r="F9457" s="167" t="str">
        <f>IF('Lineær programmering opg 4'!$E$6=0,"-",(-A9457+'Lineær programmering opg 4'!$M$6)/'Lineær programmering opg 4'!$K$6*-1)</f>
        <v>-</v>
      </c>
      <c r="G9457" s="167" t="str">
        <f>IF('Lineær programmering opg 4'!$D$7=0,"-",((-A9457+'Lineær programmering opg 4'!$M$7)/'Lineær programmering opg 4'!$K$7)*-1)</f>
        <v>-</v>
      </c>
      <c r="H9457" s="167" t="str">
        <f>IF('Lineær programmering opg 4'!$C$8=0,"-",((-A9457+'Lineær programmering opg 4'!$M$8)/'Lineær programmering opg 4'!$K$8)*-1)</f>
        <v>-</v>
      </c>
      <c r="I9457" s="167" t="str">
        <f>IF('Lineær programmering opg 4'!$D$8=0,"-",'Lineær programmering opg 4'!$G$8)</f>
        <v>-</v>
      </c>
      <c r="J9457" s="295">
        <f>A9457*'Lineær programmering opg 4'!$C$11+Datatabel!C9457*'Lineær programmering opg 4'!$D$11</f>
        <v>44836.199999999721</v>
      </c>
      <c r="K9457" s="9">
        <f t="shared" si="737"/>
        <v>0</v>
      </c>
      <c r="L9457" s="9">
        <f t="shared" si="738"/>
        <v>0</v>
      </c>
    </row>
    <row r="9458" spans="1:12" ht="15" x14ac:dyDescent="0.25">
      <c r="A9458" s="167">
        <f t="shared" si="736"/>
        <v>13.080000000022643</v>
      </c>
      <c r="B9458" s="325">
        <f t="shared" si="739"/>
        <v>5.4500000000094348E-2</v>
      </c>
      <c r="C9458" s="167">
        <f t="shared" si="735"/>
        <v>290.189999999983</v>
      </c>
      <c r="D9458" s="167">
        <f>IF('Lineær programmering opg 4'!$M$4=0,"-",(-A9458+'Lineær programmering opg 4'!$M$4)/'Lineær programmering opg 4'!$K$4*-1)</f>
        <v>453.83999999995473</v>
      </c>
      <c r="E9458" s="167">
        <f>IF('Lineær programmering opg 4'!$M$5=0,"-",(-A9458+'Lineær programmering opg 4'!$M$5)/'Lineær programmering opg 4'!$K$5*-1)</f>
        <v>290.189999999983</v>
      </c>
      <c r="F9458" s="167" t="str">
        <f>IF('Lineær programmering opg 4'!$E$6=0,"-",(-A9458+'Lineær programmering opg 4'!$M$6)/'Lineær programmering opg 4'!$K$6*-1)</f>
        <v>-</v>
      </c>
      <c r="G9458" s="167" t="str">
        <f>IF('Lineær programmering opg 4'!$D$7=0,"-",((-A9458+'Lineær programmering opg 4'!$M$7)/'Lineær programmering opg 4'!$K$7)*-1)</f>
        <v>-</v>
      </c>
      <c r="H9458" s="167" t="str">
        <f>IF('Lineær programmering opg 4'!$C$8=0,"-",((-A9458+'Lineær programmering opg 4'!$M$8)/'Lineær programmering opg 4'!$K$8)*-1)</f>
        <v>-</v>
      </c>
      <c r="I9458" s="167" t="str">
        <f>IF('Lineær programmering opg 4'!$D$8=0,"-",'Lineær programmering opg 4'!$G$8)</f>
        <v>-</v>
      </c>
      <c r="J9458" s="295">
        <f>A9458*'Lineær programmering opg 4'!$C$11+Datatabel!C9458*'Lineær programmering opg 4'!$D$11</f>
        <v>44836.499999999716</v>
      </c>
      <c r="K9458" s="9">
        <f t="shared" si="737"/>
        <v>0</v>
      </c>
      <c r="L9458" s="9">
        <f t="shared" si="738"/>
        <v>0</v>
      </c>
    </row>
    <row r="9459" spans="1:12" ht="15" x14ac:dyDescent="0.25">
      <c r="A9459" s="167">
        <f t="shared" si="736"/>
        <v>13.056000000022642</v>
      </c>
      <c r="B9459" s="325">
        <f t="shared" si="739"/>
        <v>5.4400000000094345E-2</v>
      </c>
      <c r="C9459" s="167">
        <f t="shared" si="735"/>
        <v>290.20799999998303</v>
      </c>
      <c r="D9459" s="167">
        <f>IF('Lineær programmering opg 4'!$M$4=0,"-",(-A9459+'Lineær programmering opg 4'!$M$4)/'Lineær programmering opg 4'!$K$4*-1)</f>
        <v>453.88799999995473</v>
      </c>
      <c r="E9459" s="167">
        <f>IF('Lineær programmering opg 4'!$M$5=0,"-",(-A9459+'Lineær programmering opg 4'!$M$5)/'Lineær programmering opg 4'!$K$5*-1)</f>
        <v>290.20799999998303</v>
      </c>
      <c r="F9459" s="167" t="str">
        <f>IF('Lineær programmering opg 4'!$E$6=0,"-",(-A9459+'Lineær programmering opg 4'!$M$6)/'Lineær programmering opg 4'!$K$6*-1)</f>
        <v>-</v>
      </c>
      <c r="G9459" s="167" t="str">
        <f>IF('Lineær programmering opg 4'!$D$7=0,"-",((-A9459+'Lineær programmering opg 4'!$M$7)/'Lineær programmering opg 4'!$K$7)*-1)</f>
        <v>-</v>
      </c>
      <c r="H9459" s="167" t="str">
        <f>IF('Lineær programmering opg 4'!$C$8=0,"-",((-A9459+'Lineær programmering opg 4'!$M$8)/'Lineær programmering opg 4'!$K$8)*-1)</f>
        <v>-</v>
      </c>
      <c r="I9459" s="167" t="str">
        <f>IF('Lineær programmering opg 4'!$D$8=0,"-",'Lineær programmering opg 4'!$G$8)</f>
        <v>-</v>
      </c>
      <c r="J9459" s="295">
        <f>A9459*'Lineær programmering opg 4'!$C$11+Datatabel!C9459*'Lineær programmering opg 4'!$D$11</f>
        <v>44836.799999999719</v>
      </c>
      <c r="K9459" s="9">
        <f t="shared" si="737"/>
        <v>0</v>
      </c>
      <c r="L9459" s="9">
        <f t="shared" si="738"/>
        <v>0</v>
      </c>
    </row>
    <row r="9460" spans="1:12" ht="15" x14ac:dyDescent="0.25">
      <c r="A9460" s="167">
        <f t="shared" si="736"/>
        <v>13.032000000022641</v>
      </c>
      <c r="B9460" s="325">
        <f t="shared" si="739"/>
        <v>5.4300000000094342E-2</v>
      </c>
      <c r="C9460" s="167">
        <f t="shared" si="735"/>
        <v>290.225999999983</v>
      </c>
      <c r="D9460" s="167">
        <f>IF('Lineær programmering opg 4'!$M$4=0,"-",(-A9460+'Lineær programmering opg 4'!$M$4)/'Lineær programmering opg 4'!$K$4*-1)</f>
        <v>453.93599999995473</v>
      </c>
      <c r="E9460" s="167">
        <f>IF('Lineær programmering opg 4'!$M$5=0,"-",(-A9460+'Lineær programmering opg 4'!$M$5)/'Lineær programmering opg 4'!$K$5*-1)</f>
        <v>290.225999999983</v>
      </c>
      <c r="F9460" s="167" t="str">
        <f>IF('Lineær programmering opg 4'!$E$6=0,"-",(-A9460+'Lineær programmering opg 4'!$M$6)/'Lineær programmering opg 4'!$K$6*-1)</f>
        <v>-</v>
      </c>
      <c r="G9460" s="167" t="str">
        <f>IF('Lineær programmering opg 4'!$D$7=0,"-",((-A9460+'Lineær programmering opg 4'!$M$7)/'Lineær programmering opg 4'!$K$7)*-1)</f>
        <v>-</v>
      </c>
      <c r="H9460" s="167" t="str">
        <f>IF('Lineær programmering opg 4'!$C$8=0,"-",((-A9460+'Lineær programmering opg 4'!$M$8)/'Lineær programmering opg 4'!$K$8)*-1)</f>
        <v>-</v>
      </c>
      <c r="I9460" s="167" t="str">
        <f>IF('Lineær programmering opg 4'!$D$8=0,"-",'Lineær programmering opg 4'!$G$8)</f>
        <v>-</v>
      </c>
      <c r="J9460" s="295">
        <f>A9460*'Lineær programmering opg 4'!$C$11+Datatabel!C9460*'Lineær programmering opg 4'!$D$11</f>
        <v>44837.099999999715</v>
      </c>
      <c r="K9460" s="9">
        <f t="shared" si="737"/>
        <v>0</v>
      </c>
      <c r="L9460" s="9">
        <f t="shared" si="738"/>
        <v>0</v>
      </c>
    </row>
    <row r="9461" spans="1:12" ht="15" x14ac:dyDescent="0.25">
      <c r="A9461" s="167">
        <f t="shared" si="736"/>
        <v>13.008000000022641</v>
      </c>
      <c r="B9461" s="325">
        <f t="shared" si="739"/>
        <v>5.4200000000094339E-2</v>
      </c>
      <c r="C9461" s="167">
        <f t="shared" si="735"/>
        <v>290.24399999998303</v>
      </c>
      <c r="D9461" s="167">
        <f>IF('Lineær programmering opg 4'!$M$4=0,"-",(-A9461+'Lineær programmering opg 4'!$M$4)/'Lineær programmering opg 4'!$K$4*-1)</f>
        <v>453.98399999995473</v>
      </c>
      <c r="E9461" s="167">
        <f>IF('Lineær programmering opg 4'!$M$5=0,"-",(-A9461+'Lineær programmering opg 4'!$M$5)/'Lineær programmering opg 4'!$K$5*-1)</f>
        <v>290.24399999998303</v>
      </c>
      <c r="F9461" s="167" t="str">
        <f>IF('Lineær programmering opg 4'!$E$6=0,"-",(-A9461+'Lineær programmering opg 4'!$M$6)/'Lineær programmering opg 4'!$K$6*-1)</f>
        <v>-</v>
      </c>
      <c r="G9461" s="167" t="str">
        <f>IF('Lineær programmering opg 4'!$D$7=0,"-",((-A9461+'Lineær programmering opg 4'!$M$7)/'Lineær programmering opg 4'!$K$7)*-1)</f>
        <v>-</v>
      </c>
      <c r="H9461" s="167" t="str">
        <f>IF('Lineær programmering opg 4'!$C$8=0,"-",((-A9461+'Lineær programmering opg 4'!$M$8)/'Lineær programmering opg 4'!$K$8)*-1)</f>
        <v>-</v>
      </c>
      <c r="I9461" s="167" t="str">
        <f>IF('Lineær programmering opg 4'!$D$8=0,"-",'Lineær programmering opg 4'!$G$8)</f>
        <v>-</v>
      </c>
      <c r="J9461" s="295">
        <f>A9461*'Lineær programmering opg 4'!$C$11+Datatabel!C9461*'Lineær programmering opg 4'!$D$11</f>
        <v>44837.399999999718</v>
      </c>
      <c r="K9461" s="9">
        <f t="shared" si="737"/>
        <v>0</v>
      </c>
      <c r="L9461" s="9">
        <f t="shared" si="738"/>
        <v>0</v>
      </c>
    </row>
    <row r="9462" spans="1:12" ht="15" x14ac:dyDescent="0.25">
      <c r="A9462" s="167">
        <f t="shared" si="736"/>
        <v>12.984000000022641</v>
      </c>
      <c r="B9462" s="325">
        <f t="shared" si="739"/>
        <v>5.4100000000094337E-2</v>
      </c>
      <c r="C9462" s="167">
        <f t="shared" si="735"/>
        <v>290.261999999983</v>
      </c>
      <c r="D9462" s="167">
        <f>IF('Lineær programmering opg 4'!$M$4=0,"-",(-A9462+'Lineær programmering opg 4'!$M$4)/'Lineær programmering opg 4'!$K$4*-1)</f>
        <v>454.03199999995473</v>
      </c>
      <c r="E9462" s="167">
        <f>IF('Lineær programmering opg 4'!$M$5=0,"-",(-A9462+'Lineær programmering opg 4'!$M$5)/'Lineær programmering opg 4'!$K$5*-1)</f>
        <v>290.261999999983</v>
      </c>
      <c r="F9462" s="167" t="str">
        <f>IF('Lineær programmering opg 4'!$E$6=0,"-",(-A9462+'Lineær programmering opg 4'!$M$6)/'Lineær programmering opg 4'!$K$6*-1)</f>
        <v>-</v>
      </c>
      <c r="G9462" s="167" t="str">
        <f>IF('Lineær programmering opg 4'!$D$7=0,"-",((-A9462+'Lineær programmering opg 4'!$M$7)/'Lineær programmering opg 4'!$K$7)*-1)</f>
        <v>-</v>
      </c>
      <c r="H9462" s="167" t="str">
        <f>IF('Lineær programmering opg 4'!$C$8=0,"-",((-A9462+'Lineær programmering opg 4'!$M$8)/'Lineær programmering opg 4'!$K$8)*-1)</f>
        <v>-</v>
      </c>
      <c r="I9462" s="167" t="str">
        <f>IF('Lineær programmering opg 4'!$D$8=0,"-",'Lineær programmering opg 4'!$G$8)</f>
        <v>-</v>
      </c>
      <c r="J9462" s="295">
        <f>A9462*'Lineær programmering opg 4'!$C$11+Datatabel!C9462*'Lineær programmering opg 4'!$D$11</f>
        <v>44837.699999999713</v>
      </c>
      <c r="K9462" s="9">
        <f t="shared" si="737"/>
        <v>0</v>
      </c>
      <c r="L9462" s="9">
        <f t="shared" si="738"/>
        <v>0</v>
      </c>
    </row>
    <row r="9463" spans="1:12" ht="15" x14ac:dyDescent="0.25">
      <c r="A9463" s="167">
        <f t="shared" si="736"/>
        <v>12.960000000022641</v>
      </c>
      <c r="B9463" s="325">
        <f t="shared" si="739"/>
        <v>5.4000000000094334E-2</v>
      </c>
      <c r="C9463" s="167">
        <f t="shared" si="735"/>
        <v>290.27999999998303</v>
      </c>
      <c r="D9463" s="167">
        <f>IF('Lineær programmering opg 4'!$M$4=0,"-",(-A9463+'Lineær programmering opg 4'!$M$4)/'Lineær programmering opg 4'!$K$4*-1)</f>
        <v>454.07999999995474</v>
      </c>
      <c r="E9463" s="167">
        <f>IF('Lineær programmering opg 4'!$M$5=0,"-",(-A9463+'Lineær programmering opg 4'!$M$5)/'Lineær programmering opg 4'!$K$5*-1)</f>
        <v>290.27999999998303</v>
      </c>
      <c r="F9463" s="167" t="str">
        <f>IF('Lineær programmering opg 4'!$E$6=0,"-",(-A9463+'Lineær programmering opg 4'!$M$6)/'Lineær programmering opg 4'!$K$6*-1)</f>
        <v>-</v>
      </c>
      <c r="G9463" s="167" t="str">
        <f>IF('Lineær programmering opg 4'!$D$7=0,"-",((-A9463+'Lineær programmering opg 4'!$M$7)/'Lineær programmering opg 4'!$K$7)*-1)</f>
        <v>-</v>
      </c>
      <c r="H9463" s="167" t="str">
        <f>IF('Lineær programmering opg 4'!$C$8=0,"-",((-A9463+'Lineær programmering opg 4'!$M$8)/'Lineær programmering opg 4'!$K$8)*-1)</f>
        <v>-</v>
      </c>
      <c r="I9463" s="167" t="str">
        <f>IF('Lineær programmering opg 4'!$D$8=0,"-",'Lineær programmering opg 4'!$G$8)</f>
        <v>-</v>
      </c>
      <c r="J9463" s="295">
        <f>A9463*'Lineær programmering opg 4'!$C$11+Datatabel!C9463*'Lineær programmering opg 4'!$D$11</f>
        <v>44837.999999999716</v>
      </c>
      <c r="K9463" s="9">
        <f t="shared" si="737"/>
        <v>0</v>
      </c>
      <c r="L9463" s="9">
        <f t="shared" si="738"/>
        <v>0</v>
      </c>
    </row>
    <row r="9464" spans="1:12" ht="15" x14ac:dyDescent="0.25">
      <c r="A9464" s="167">
        <f t="shared" si="736"/>
        <v>12.93600000002264</v>
      </c>
      <c r="B9464" s="325">
        <f t="shared" si="739"/>
        <v>5.3900000000094331E-2</v>
      </c>
      <c r="C9464" s="167">
        <f t="shared" si="735"/>
        <v>290.29799999998301</v>
      </c>
      <c r="D9464" s="167">
        <f>IF('Lineær programmering opg 4'!$M$4=0,"-",(-A9464+'Lineær programmering opg 4'!$M$4)/'Lineær programmering opg 4'!$K$4*-1)</f>
        <v>454.12799999995474</v>
      </c>
      <c r="E9464" s="167">
        <f>IF('Lineær programmering opg 4'!$M$5=0,"-",(-A9464+'Lineær programmering opg 4'!$M$5)/'Lineær programmering opg 4'!$K$5*-1)</f>
        <v>290.29799999998301</v>
      </c>
      <c r="F9464" s="167" t="str">
        <f>IF('Lineær programmering opg 4'!$E$6=0,"-",(-A9464+'Lineær programmering opg 4'!$M$6)/'Lineær programmering opg 4'!$K$6*-1)</f>
        <v>-</v>
      </c>
      <c r="G9464" s="167" t="str">
        <f>IF('Lineær programmering opg 4'!$D$7=0,"-",((-A9464+'Lineær programmering opg 4'!$M$7)/'Lineær programmering opg 4'!$K$7)*-1)</f>
        <v>-</v>
      </c>
      <c r="H9464" s="167" t="str">
        <f>IF('Lineær programmering opg 4'!$C$8=0,"-",((-A9464+'Lineær programmering opg 4'!$M$8)/'Lineær programmering opg 4'!$K$8)*-1)</f>
        <v>-</v>
      </c>
      <c r="I9464" s="167" t="str">
        <f>IF('Lineær programmering opg 4'!$D$8=0,"-",'Lineær programmering opg 4'!$G$8)</f>
        <v>-</v>
      </c>
      <c r="J9464" s="295">
        <f>A9464*'Lineær programmering opg 4'!$C$11+Datatabel!C9464*'Lineær programmering opg 4'!$D$11</f>
        <v>44838.299999999712</v>
      </c>
      <c r="K9464" s="9">
        <f t="shared" si="737"/>
        <v>0</v>
      </c>
      <c r="L9464" s="9">
        <f t="shared" si="738"/>
        <v>0</v>
      </c>
    </row>
    <row r="9465" spans="1:12" ht="15" x14ac:dyDescent="0.25">
      <c r="A9465" s="167">
        <f t="shared" si="736"/>
        <v>12.912000000022639</v>
      </c>
      <c r="B9465" s="325">
        <f t="shared" si="739"/>
        <v>5.3800000000094328E-2</v>
      </c>
      <c r="C9465" s="167">
        <f t="shared" si="735"/>
        <v>290.31599999998303</v>
      </c>
      <c r="D9465" s="167">
        <f>IF('Lineær programmering opg 4'!$M$4=0,"-",(-A9465+'Lineær programmering opg 4'!$M$4)/'Lineær programmering opg 4'!$K$4*-1)</f>
        <v>454.17599999995474</v>
      </c>
      <c r="E9465" s="167">
        <f>IF('Lineær programmering opg 4'!$M$5=0,"-",(-A9465+'Lineær programmering opg 4'!$M$5)/'Lineær programmering opg 4'!$K$5*-1)</f>
        <v>290.31599999998303</v>
      </c>
      <c r="F9465" s="167" t="str">
        <f>IF('Lineær programmering opg 4'!$E$6=0,"-",(-A9465+'Lineær programmering opg 4'!$M$6)/'Lineær programmering opg 4'!$K$6*-1)</f>
        <v>-</v>
      </c>
      <c r="G9465" s="167" t="str">
        <f>IF('Lineær programmering opg 4'!$D$7=0,"-",((-A9465+'Lineær programmering opg 4'!$M$7)/'Lineær programmering opg 4'!$K$7)*-1)</f>
        <v>-</v>
      </c>
      <c r="H9465" s="167" t="str">
        <f>IF('Lineær programmering opg 4'!$C$8=0,"-",((-A9465+'Lineær programmering opg 4'!$M$8)/'Lineær programmering opg 4'!$K$8)*-1)</f>
        <v>-</v>
      </c>
      <c r="I9465" s="167" t="str">
        <f>IF('Lineær programmering opg 4'!$D$8=0,"-",'Lineær programmering opg 4'!$G$8)</f>
        <v>-</v>
      </c>
      <c r="J9465" s="295">
        <f>A9465*'Lineær programmering opg 4'!$C$11+Datatabel!C9465*'Lineær programmering opg 4'!$D$11</f>
        <v>44838.599999999722</v>
      </c>
      <c r="K9465" s="9">
        <f t="shared" si="737"/>
        <v>0</v>
      </c>
      <c r="L9465" s="9">
        <f t="shared" si="738"/>
        <v>0</v>
      </c>
    </row>
    <row r="9466" spans="1:12" ht="15" x14ac:dyDescent="0.25">
      <c r="A9466" s="167">
        <f t="shared" si="736"/>
        <v>12.888000000022638</v>
      </c>
      <c r="B9466" s="325">
        <f t="shared" si="739"/>
        <v>5.3700000000094325E-2</v>
      </c>
      <c r="C9466" s="167">
        <f t="shared" si="735"/>
        <v>290.33399999998301</v>
      </c>
      <c r="D9466" s="167">
        <f>IF('Lineær programmering opg 4'!$M$4=0,"-",(-A9466+'Lineær programmering opg 4'!$M$4)/'Lineær programmering opg 4'!$K$4*-1)</f>
        <v>454.22399999995474</v>
      </c>
      <c r="E9466" s="167">
        <f>IF('Lineær programmering opg 4'!$M$5=0,"-",(-A9466+'Lineær programmering opg 4'!$M$5)/'Lineær programmering opg 4'!$K$5*-1)</f>
        <v>290.33399999998301</v>
      </c>
      <c r="F9466" s="167" t="str">
        <f>IF('Lineær programmering opg 4'!$E$6=0,"-",(-A9466+'Lineær programmering opg 4'!$M$6)/'Lineær programmering opg 4'!$K$6*-1)</f>
        <v>-</v>
      </c>
      <c r="G9466" s="167" t="str">
        <f>IF('Lineær programmering opg 4'!$D$7=0,"-",((-A9466+'Lineær programmering opg 4'!$M$7)/'Lineær programmering opg 4'!$K$7)*-1)</f>
        <v>-</v>
      </c>
      <c r="H9466" s="167" t="str">
        <f>IF('Lineær programmering opg 4'!$C$8=0,"-",((-A9466+'Lineær programmering opg 4'!$M$8)/'Lineær programmering opg 4'!$K$8)*-1)</f>
        <v>-</v>
      </c>
      <c r="I9466" s="167" t="str">
        <f>IF('Lineær programmering opg 4'!$D$8=0,"-",'Lineær programmering opg 4'!$G$8)</f>
        <v>-</v>
      </c>
      <c r="J9466" s="295">
        <f>A9466*'Lineær programmering opg 4'!$C$11+Datatabel!C9466*'Lineær programmering opg 4'!$D$11</f>
        <v>44838.899999999718</v>
      </c>
      <c r="K9466" s="9">
        <f t="shared" si="737"/>
        <v>0</v>
      </c>
      <c r="L9466" s="9">
        <f t="shared" si="738"/>
        <v>0</v>
      </c>
    </row>
    <row r="9467" spans="1:12" ht="15" x14ac:dyDescent="0.25">
      <c r="A9467" s="167">
        <f t="shared" si="736"/>
        <v>12.864000000022637</v>
      </c>
      <c r="B9467" s="325">
        <f t="shared" si="739"/>
        <v>5.3600000000094322E-2</v>
      </c>
      <c r="C9467" s="167">
        <f t="shared" si="735"/>
        <v>290.35199999998304</v>
      </c>
      <c r="D9467" s="167">
        <f>IF('Lineær programmering opg 4'!$M$4=0,"-",(-A9467+'Lineær programmering opg 4'!$M$4)/'Lineær programmering opg 4'!$K$4*-1)</f>
        <v>454.27199999995474</v>
      </c>
      <c r="E9467" s="167">
        <f>IF('Lineær programmering opg 4'!$M$5=0,"-",(-A9467+'Lineær programmering opg 4'!$M$5)/'Lineær programmering opg 4'!$K$5*-1)</f>
        <v>290.35199999998304</v>
      </c>
      <c r="F9467" s="167" t="str">
        <f>IF('Lineær programmering opg 4'!$E$6=0,"-",(-A9467+'Lineær programmering opg 4'!$M$6)/'Lineær programmering opg 4'!$K$6*-1)</f>
        <v>-</v>
      </c>
      <c r="G9467" s="167" t="str">
        <f>IF('Lineær programmering opg 4'!$D$7=0,"-",((-A9467+'Lineær programmering opg 4'!$M$7)/'Lineær programmering opg 4'!$K$7)*-1)</f>
        <v>-</v>
      </c>
      <c r="H9467" s="167" t="str">
        <f>IF('Lineær programmering opg 4'!$C$8=0,"-",((-A9467+'Lineær programmering opg 4'!$M$8)/'Lineær programmering opg 4'!$K$8)*-1)</f>
        <v>-</v>
      </c>
      <c r="I9467" s="167" t="str">
        <f>IF('Lineær programmering opg 4'!$D$8=0,"-",'Lineær programmering opg 4'!$G$8)</f>
        <v>-</v>
      </c>
      <c r="J9467" s="295">
        <f>A9467*'Lineær programmering opg 4'!$C$11+Datatabel!C9467*'Lineær programmering opg 4'!$D$11</f>
        <v>44839.199999999721</v>
      </c>
      <c r="K9467" s="9">
        <f t="shared" si="737"/>
        <v>0</v>
      </c>
      <c r="L9467" s="9">
        <f t="shared" si="738"/>
        <v>0</v>
      </c>
    </row>
    <row r="9468" spans="1:12" ht="15" x14ac:dyDescent="0.25">
      <c r="A9468" s="167">
        <f t="shared" si="736"/>
        <v>12.840000000022636</v>
      </c>
      <c r="B9468" s="325">
        <f t="shared" si="739"/>
        <v>5.3500000000094319E-2</v>
      </c>
      <c r="C9468" s="167">
        <f t="shared" si="735"/>
        <v>290.36999999998301</v>
      </c>
      <c r="D9468" s="167">
        <f>IF('Lineær programmering opg 4'!$M$4=0,"-",(-A9468+'Lineær programmering opg 4'!$M$4)/'Lineær programmering opg 4'!$K$4*-1)</f>
        <v>454.31999999995475</v>
      </c>
      <c r="E9468" s="167">
        <f>IF('Lineær programmering opg 4'!$M$5=0,"-",(-A9468+'Lineær programmering opg 4'!$M$5)/'Lineær programmering opg 4'!$K$5*-1)</f>
        <v>290.36999999998301</v>
      </c>
      <c r="F9468" s="167" t="str">
        <f>IF('Lineær programmering opg 4'!$E$6=0,"-",(-A9468+'Lineær programmering opg 4'!$M$6)/'Lineær programmering opg 4'!$K$6*-1)</f>
        <v>-</v>
      </c>
      <c r="G9468" s="167" t="str">
        <f>IF('Lineær programmering opg 4'!$D$7=0,"-",((-A9468+'Lineær programmering opg 4'!$M$7)/'Lineær programmering opg 4'!$K$7)*-1)</f>
        <v>-</v>
      </c>
      <c r="H9468" s="167" t="str">
        <f>IF('Lineær programmering opg 4'!$C$8=0,"-",((-A9468+'Lineær programmering opg 4'!$M$8)/'Lineær programmering opg 4'!$K$8)*-1)</f>
        <v>-</v>
      </c>
      <c r="I9468" s="167" t="str">
        <f>IF('Lineær programmering opg 4'!$D$8=0,"-",'Lineær programmering opg 4'!$G$8)</f>
        <v>-</v>
      </c>
      <c r="J9468" s="295">
        <f>A9468*'Lineær programmering opg 4'!$C$11+Datatabel!C9468*'Lineær programmering opg 4'!$D$11</f>
        <v>44839.499999999716</v>
      </c>
      <c r="K9468" s="9">
        <f t="shared" si="737"/>
        <v>0</v>
      </c>
      <c r="L9468" s="9">
        <f t="shared" si="738"/>
        <v>0</v>
      </c>
    </row>
    <row r="9469" spans="1:12" ht="15" x14ac:dyDescent="0.25">
      <c r="A9469" s="167">
        <f t="shared" si="736"/>
        <v>12.816000000022637</v>
      </c>
      <c r="B9469" s="325">
        <f t="shared" si="739"/>
        <v>5.3400000000094316E-2</v>
      </c>
      <c r="C9469" s="167">
        <f t="shared" si="735"/>
        <v>290.38799999998304</v>
      </c>
      <c r="D9469" s="167">
        <f>IF('Lineær programmering opg 4'!$M$4=0,"-",(-A9469+'Lineær programmering opg 4'!$M$4)/'Lineær programmering opg 4'!$K$4*-1)</f>
        <v>454.36799999995475</v>
      </c>
      <c r="E9469" s="167">
        <f>IF('Lineær programmering opg 4'!$M$5=0,"-",(-A9469+'Lineær programmering opg 4'!$M$5)/'Lineær programmering opg 4'!$K$5*-1)</f>
        <v>290.38799999998304</v>
      </c>
      <c r="F9469" s="167" t="str">
        <f>IF('Lineær programmering opg 4'!$E$6=0,"-",(-A9469+'Lineær programmering opg 4'!$M$6)/'Lineær programmering opg 4'!$K$6*-1)</f>
        <v>-</v>
      </c>
      <c r="G9469" s="167" t="str">
        <f>IF('Lineær programmering opg 4'!$D$7=0,"-",((-A9469+'Lineær programmering opg 4'!$M$7)/'Lineær programmering opg 4'!$K$7)*-1)</f>
        <v>-</v>
      </c>
      <c r="H9469" s="167" t="str">
        <f>IF('Lineær programmering opg 4'!$C$8=0,"-",((-A9469+'Lineær programmering opg 4'!$M$8)/'Lineær programmering opg 4'!$K$8)*-1)</f>
        <v>-</v>
      </c>
      <c r="I9469" s="167" t="str">
        <f>IF('Lineær programmering opg 4'!$D$8=0,"-",'Lineær programmering opg 4'!$G$8)</f>
        <v>-</v>
      </c>
      <c r="J9469" s="295">
        <f>A9469*'Lineær programmering opg 4'!$C$11+Datatabel!C9469*'Lineær programmering opg 4'!$D$11</f>
        <v>44839.799999999719</v>
      </c>
      <c r="K9469" s="9">
        <f t="shared" si="737"/>
        <v>0</v>
      </c>
      <c r="L9469" s="9">
        <f t="shared" si="738"/>
        <v>0</v>
      </c>
    </row>
    <row r="9470" spans="1:12" ht="15" x14ac:dyDescent="0.25">
      <c r="A9470" s="167">
        <f t="shared" si="736"/>
        <v>12.792000000022636</v>
      </c>
      <c r="B9470" s="325">
        <f t="shared" si="739"/>
        <v>5.3300000000094314E-2</v>
      </c>
      <c r="C9470" s="167">
        <f t="shared" si="735"/>
        <v>290.40599999998301</v>
      </c>
      <c r="D9470" s="167">
        <f>IF('Lineær programmering opg 4'!$M$4=0,"-",(-A9470+'Lineær programmering opg 4'!$M$4)/'Lineær programmering opg 4'!$K$4*-1)</f>
        <v>454.41599999995475</v>
      </c>
      <c r="E9470" s="167">
        <f>IF('Lineær programmering opg 4'!$M$5=0,"-",(-A9470+'Lineær programmering opg 4'!$M$5)/'Lineær programmering opg 4'!$K$5*-1)</f>
        <v>290.40599999998301</v>
      </c>
      <c r="F9470" s="167" t="str">
        <f>IF('Lineær programmering opg 4'!$E$6=0,"-",(-A9470+'Lineær programmering opg 4'!$M$6)/'Lineær programmering opg 4'!$K$6*-1)</f>
        <v>-</v>
      </c>
      <c r="G9470" s="167" t="str">
        <f>IF('Lineær programmering opg 4'!$D$7=0,"-",((-A9470+'Lineær programmering opg 4'!$M$7)/'Lineær programmering opg 4'!$K$7)*-1)</f>
        <v>-</v>
      </c>
      <c r="H9470" s="167" t="str">
        <f>IF('Lineær programmering opg 4'!$C$8=0,"-",((-A9470+'Lineær programmering opg 4'!$M$8)/'Lineær programmering opg 4'!$K$8)*-1)</f>
        <v>-</v>
      </c>
      <c r="I9470" s="167" t="str">
        <f>IF('Lineær programmering opg 4'!$D$8=0,"-",'Lineær programmering opg 4'!$G$8)</f>
        <v>-</v>
      </c>
      <c r="J9470" s="295">
        <f>A9470*'Lineær programmering opg 4'!$C$11+Datatabel!C9470*'Lineær programmering opg 4'!$D$11</f>
        <v>44840.099999999715</v>
      </c>
      <c r="K9470" s="9">
        <f t="shared" si="737"/>
        <v>0</v>
      </c>
      <c r="L9470" s="9">
        <f t="shared" si="738"/>
        <v>0</v>
      </c>
    </row>
    <row r="9471" spans="1:12" ht="15" x14ac:dyDescent="0.25">
      <c r="A9471" s="167">
        <f t="shared" si="736"/>
        <v>12.768000000022635</v>
      </c>
      <c r="B9471" s="325">
        <f t="shared" si="739"/>
        <v>5.3200000000094311E-2</v>
      </c>
      <c r="C9471" s="167">
        <f t="shared" si="735"/>
        <v>290.42399999998304</v>
      </c>
      <c r="D9471" s="167">
        <f>IF('Lineær programmering opg 4'!$M$4=0,"-",(-A9471+'Lineær programmering opg 4'!$M$4)/'Lineær programmering opg 4'!$K$4*-1)</f>
        <v>454.46399999995475</v>
      </c>
      <c r="E9471" s="167">
        <f>IF('Lineær programmering opg 4'!$M$5=0,"-",(-A9471+'Lineær programmering opg 4'!$M$5)/'Lineær programmering opg 4'!$K$5*-1)</f>
        <v>290.42399999998304</v>
      </c>
      <c r="F9471" s="167" t="str">
        <f>IF('Lineær programmering opg 4'!$E$6=0,"-",(-A9471+'Lineær programmering opg 4'!$M$6)/'Lineær programmering opg 4'!$K$6*-1)</f>
        <v>-</v>
      </c>
      <c r="G9471" s="167" t="str">
        <f>IF('Lineær programmering opg 4'!$D$7=0,"-",((-A9471+'Lineær programmering opg 4'!$M$7)/'Lineær programmering opg 4'!$K$7)*-1)</f>
        <v>-</v>
      </c>
      <c r="H9471" s="167" t="str">
        <f>IF('Lineær programmering opg 4'!$C$8=0,"-",((-A9471+'Lineær programmering opg 4'!$M$8)/'Lineær programmering opg 4'!$K$8)*-1)</f>
        <v>-</v>
      </c>
      <c r="I9471" s="167" t="str">
        <f>IF('Lineær programmering opg 4'!$D$8=0,"-",'Lineær programmering opg 4'!$G$8)</f>
        <v>-</v>
      </c>
      <c r="J9471" s="295">
        <f>A9471*'Lineær programmering opg 4'!$C$11+Datatabel!C9471*'Lineær programmering opg 4'!$D$11</f>
        <v>44840.399999999725</v>
      </c>
      <c r="K9471" s="9">
        <f t="shared" si="737"/>
        <v>0</v>
      </c>
      <c r="L9471" s="9">
        <f t="shared" si="738"/>
        <v>0</v>
      </c>
    </row>
    <row r="9472" spans="1:12" ht="15" x14ac:dyDescent="0.25">
      <c r="A9472" s="167">
        <f t="shared" si="736"/>
        <v>12.744000000022634</v>
      </c>
      <c r="B9472" s="325">
        <f t="shared" si="739"/>
        <v>5.3100000000094308E-2</v>
      </c>
      <c r="C9472" s="167">
        <f t="shared" si="735"/>
        <v>290.44199999998301</v>
      </c>
      <c r="D9472" s="167">
        <f>IF('Lineær programmering opg 4'!$M$4=0,"-",(-A9472+'Lineær programmering opg 4'!$M$4)/'Lineær programmering opg 4'!$K$4*-1)</f>
        <v>454.51199999995475</v>
      </c>
      <c r="E9472" s="167">
        <f>IF('Lineær programmering opg 4'!$M$5=0,"-",(-A9472+'Lineær programmering opg 4'!$M$5)/'Lineær programmering opg 4'!$K$5*-1)</f>
        <v>290.44199999998301</v>
      </c>
      <c r="F9472" s="167" t="str">
        <f>IF('Lineær programmering opg 4'!$E$6=0,"-",(-A9472+'Lineær programmering opg 4'!$M$6)/'Lineær programmering opg 4'!$K$6*-1)</f>
        <v>-</v>
      </c>
      <c r="G9472" s="167" t="str">
        <f>IF('Lineær programmering opg 4'!$D$7=0,"-",((-A9472+'Lineær programmering opg 4'!$M$7)/'Lineær programmering opg 4'!$K$7)*-1)</f>
        <v>-</v>
      </c>
      <c r="H9472" s="167" t="str">
        <f>IF('Lineær programmering opg 4'!$C$8=0,"-",((-A9472+'Lineær programmering opg 4'!$M$8)/'Lineær programmering opg 4'!$K$8)*-1)</f>
        <v>-</v>
      </c>
      <c r="I9472" s="167" t="str">
        <f>IF('Lineær programmering opg 4'!$D$8=0,"-",'Lineær programmering opg 4'!$G$8)</f>
        <v>-</v>
      </c>
      <c r="J9472" s="295">
        <f>A9472*'Lineær programmering opg 4'!$C$11+Datatabel!C9472*'Lineær programmering opg 4'!$D$11</f>
        <v>44840.699999999713</v>
      </c>
      <c r="K9472" s="9">
        <f t="shared" si="737"/>
        <v>0</v>
      </c>
      <c r="L9472" s="9">
        <f t="shared" si="738"/>
        <v>0</v>
      </c>
    </row>
    <row r="9473" spans="1:12" ht="15" x14ac:dyDescent="0.25">
      <c r="A9473" s="167">
        <f t="shared" si="736"/>
        <v>12.720000000022633</v>
      </c>
      <c r="B9473" s="325">
        <f t="shared" si="739"/>
        <v>5.3000000000094305E-2</v>
      </c>
      <c r="C9473" s="167">
        <f t="shared" si="735"/>
        <v>290.45999999998304</v>
      </c>
      <c r="D9473" s="167">
        <f>IF('Lineær programmering opg 4'!$M$4=0,"-",(-A9473+'Lineær programmering opg 4'!$M$4)/'Lineær programmering opg 4'!$K$4*-1)</f>
        <v>454.55999999995475</v>
      </c>
      <c r="E9473" s="167">
        <f>IF('Lineær programmering opg 4'!$M$5=0,"-",(-A9473+'Lineær programmering opg 4'!$M$5)/'Lineær programmering opg 4'!$K$5*-1)</f>
        <v>290.45999999998304</v>
      </c>
      <c r="F9473" s="167" t="str">
        <f>IF('Lineær programmering opg 4'!$E$6=0,"-",(-A9473+'Lineær programmering opg 4'!$M$6)/'Lineær programmering opg 4'!$K$6*-1)</f>
        <v>-</v>
      </c>
      <c r="G9473" s="167" t="str">
        <f>IF('Lineær programmering opg 4'!$D$7=0,"-",((-A9473+'Lineær programmering opg 4'!$M$7)/'Lineær programmering opg 4'!$K$7)*-1)</f>
        <v>-</v>
      </c>
      <c r="H9473" s="167" t="str">
        <f>IF('Lineær programmering opg 4'!$C$8=0,"-",((-A9473+'Lineær programmering opg 4'!$M$8)/'Lineær programmering opg 4'!$K$8)*-1)</f>
        <v>-</v>
      </c>
      <c r="I9473" s="167" t="str">
        <f>IF('Lineær programmering opg 4'!$D$8=0,"-",'Lineær programmering opg 4'!$G$8)</f>
        <v>-</v>
      </c>
      <c r="J9473" s="295">
        <f>A9473*'Lineær programmering opg 4'!$C$11+Datatabel!C9473*'Lineær programmering opg 4'!$D$11</f>
        <v>44840.999999999716</v>
      </c>
      <c r="K9473" s="9">
        <f t="shared" si="737"/>
        <v>0</v>
      </c>
      <c r="L9473" s="9">
        <f t="shared" si="738"/>
        <v>0</v>
      </c>
    </row>
    <row r="9474" spans="1:12" ht="15" x14ac:dyDescent="0.25">
      <c r="A9474" s="167">
        <f t="shared" si="736"/>
        <v>12.696000000022632</v>
      </c>
      <c r="B9474" s="325">
        <f t="shared" si="739"/>
        <v>5.2900000000094302E-2</v>
      </c>
      <c r="C9474" s="167">
        <f t="shared" si="735"/>
        <v>290.47799999998301</v>
      </c>
      <c r="D9474" s="167">
        <f>IF('Lineær programmering opg 4'!$M$4=0,"-",(-A9474+'Lineær programmering opg 4'!$M$4)/'Lineær programmering opg 4'!$K$4*-1)</f>
        <v>454.60799999995476</v>
      </c>
      <c r="E9474" s="167">
        <f>IF('Lineær programmering opg 4'!$M$5=0,"-",(-A9474+'Lineær programmering opg 4'!$M$5)/'Lineær programmering opg 4'!$K$5*-1)</f>
        <v>290.47799999998301</v>
      </c>
      <c r="F9474" s="167" t="str">
        <f>IF('Lineær programmering opg 4'!$E$6=0,"-",(-A9474+'Lineær programmering opg 4'!$M$6)/'Lineær programmering opg 4'!$K$6*-1)</f>
        <v>-</v>
      </c>
      <c r="G9474" s="167" t="str">
        <f>IF('Lineær programmering opg 4'!$D$7=0,"-",((-A9474+'Lineær programmering opg 4'!$M$7)/'Lineær programmering opg 4'!$K$7)*-1)</f>
        <v>-</v>
      </c>
      <c r="H9474" s="167" t="str">
        <f>IF('Lineær programmering opg 4'!$C$8=0,"-",((-A9474+'Lineær programmering opg 4'!$M$8)/'Lineær programmering opg 4'!$K$8)*-1)</f>
        <v>-</v>
      </c>
      <c r="I9474" s="167" t="str">
        <f>IF('Lineær programmering opg 4'!$D$8=0,"-",'Lineær programmering opg 4'!$G$8)</f>
        <v>-</v>
      </c>
      <c r="J9474" s="295">
        <f>A9474*'Lineær programmering opg 4'!$C$11+Datatabel!C9474*'Lineær programmering opg 4'!$D$11</f>
        <v>44841.299999999712</v>
      </c>
      <c r="K9474" s="9">
        <f t="shared" si="737"/>
        <v>0</v>
      </c>
      <c r="L9474" s="9">
        <f t="shared" si="738"/>
        <v>0</v>
      </c>
    </row>
    <row r="9475" spans="1:12" ht="15" x14ac:dyDescent="0.25">
      <c r="A9475" s="167">
        <f t="shared" si="736"/>
        <v>12.672000000022631</v>
      </c>
      <c r="B9475" s="325">
        <f t="shared" si="739"/>
        <v>5.2800000000094299E-2</v>
      </c>
      <c r="C9475" s="167">
        <f t="shared" ref="C9475:C9538" si="740">MIN(D9475,E9475,F9475,G9475,H9475,I9475)</f>
        <v>290.49599999998304</v>
      </c>
      <c r="D9475" s="167">
        <f>IF('Lineær programmering opg 4'!$M$4=0,"-",(-A9475+'Lineær programmering opg 4'!$M$4)/'Lineær programmering opg 4'!$K$4*-1)</f>
        <v>454.65599999995476</v>
      </c>
      <c r="E9475" s="167">
        <f>IF('Lineær programmering opg 4'!$M$5=0,"-",(-A9475+'Lineær programmering opg 4'!$M$5)/'Lineær programmering opg 4'!$K$5*-1)</f>
        <v>290.49599999998304</v>
      </c>
      <c r="F9475" s="167" t="str">
        <f>IF('Lineær programmering opg 4'!$E$6=0,"-",(-A9475+'Lineær programmering opg 4'!$M$6)/'Lineær programmering opg 4'!$K$6*-1)</f>
        <v>-</v>
      </c>
      <c r="G9475" s="167" t="str">
        <f>IF('Lineær programmering opg 4'!$D$7=0,"-",((-A9475+'Lineær programmering opg 4'!$M$7)/'Lineær programmering opg 4'!$K$7)*-1)</f>
        <v>-</v>
      </c>
      <c r="H9475" s="167" t="str">
        <f>IF('Lineær programmering opg 4'!$C$8=0,"-",((-A9475+'Lineær programmering opg 4'!$M$8)/'Lineær programmering opg 4'!$K$8)*-1)</f>
        <v>-</v>
      </c>
      <c r="I9475" s="167" t="str">
        <f>IF('Lineær programmering opg 4'!$D$8=0,"-",'Lineær programmering opg 4'!$G$8)</f>
        <v>-</v>
      </c>
      <c r="J9475" s="295">
        <f>A9475*'Lineær programmering opg 4'!$C$11+Datatabel!C9475*'Lineær programmering opg 4'!$D$11</f>
        <v>44841.599999999715</v>
      </c>
      <c r="K9475" s="9">
        <f t="shared" si="737"/>
        <v>0</v>
      </c>
      <c r="L9475" s="9">
        <f t="shared" si="738"/>
        <v>0</v>
      </c>
    </row>
    <row r="9476" spans="1:12" ht="15" x14ac:dyDescent="0.25">
      <c r="A9476" s="167">
        <f t="shared" ref="A9476:A9539" si="741">$A$3*B9476</f>
        <v>12.64800000002263</v>
      </c>
      <c r="B9476" s="325">
        <f t="shared" si="739"/>
        <v>5.2700000000094296E-2</v>
      </c>
      <c r="C9476" s="167">
        <f t="shared" si="740"/>
        <v>290.51399999998301</v>
      </c>
      <c r="D9476" s="167">
        <f>IF('Lineær programmering opg 4'!$M$4=0,"-",(-A9476+'Lineær programmering opg 4'!$M$4)/'Lineær programmering opg 4'!$K$4*-1)</f>
        <v>454.70399999995476</v>
      </c>
      <c r="E9476" s="167">
        <f>IF('Lineær programmering opg 4'!$M$5=0,"-",(-A9476+'Lineær programmering opg 4'!$M$5)/'Lineær programmering opg 4'!$K$5*-1)</f>
        <v>290.51399999998301</v>
      </c>
      <c r="F9476" s="167" t="str">
        <f>IF('Lineær programmering opg 4'!$E$6=0,"-",(-A9476+'Lineær programmering opg 4'!$M$6)/'Lineær programmering opg 4'!$K$6*-1)</f>
        <v>-</v>
      </c>
      <c r="G9476" s="167" t="str">
        <f>IF('Lineær programmering opg 4'!$D$7=0,"-",((-A9476+'Lineær programmering opg 4'!$M$7)/'Lineær programmering opg 4'!$K$7)*-1)</f>
        <v>-</v>
      </c>
      <c r="H9476" s="167" t="str">
        <f>IF('Lineær programmering opg 4'!$C$8=0,"-",((-A9476+'Lineær programmering opg 4'!$M$8)/'Lineær programmering opg 4'!$K$8)*-1)</f>
        <v>-</v>
      </c>
      <c r="I9476" s="167" t="str">
        <f>IF('Lineær programmering opg 4'!$D$8=0,"-",'Lineær programmering opg 4'!$G$8)</f>
        <v>-</v>
      </c>
      <c r="J9476" s="295">
        <f>A9476*'Lineær programmering opg 4'!$C$11+Datatabel!C9476*'Lineær programmering opg 4'!$D$11</f>
        <v>44841.899999999718</v>
      </c>
      <c r="K9476" s="9">
        <f t="shared" ref="K9476:K9539" si="742">IF($J$10004=J9476,A9476,0)</f>
        <v>0</v>
      </c>
      <c r="L9476" s="9">
        <f t="shared" ref="L9476:L9539" si="743">IF(J9476=$J$10004,C9476,0)</f>
        <v>0</v>
      </c>
    </row>
    <row r="9477" spans="1:12" ht="15" x14ac:dyDescent="0.25">
      <c r="A9477" s="167">
        <f t="shared" si="741"/>
        <v>12.62400000002263</v>
      </c>
      <c r="B9477" s="325">
        <f t="shared" ref="B9477:B9540" si="744">B9476-0.01%</f>
        <v>5.2600000000094294E-2</v>
      </c>
      <c r="C9477" s="167">
        <f t="shared" si="740"/>
        <v>290.53199999998304</v>
      </c>
      <c r="D9477" s="167">
        <f>IF('Lineær programmering opg 4'!$M$4=0,"-",(-A9477+'Lineær programmering opg 4'!$M$4)/'Lineær programmering opg 4'!$K$4*-1)</f>
        <v>454.75199999995476</v>
      </c>
      <c r="E9477" s="167">
        <f>IF('Lineær programmering opg 4'!$M$5=0,"-",(-A9477+'Lineær programmering opg 4'!$M$5)/'Lineær programmering opg 4'!$K$5*-1)</f>
        <v>290.53199999998304</v>
      </c>
      <c r="F9477" s="167" t="str">
        <f>IF('Lineær programmering opg 4'!$E$6=0,"-",(-A9477+'Lineær programmering opg 4'!$M$6)/'Lineær programmering opg 4'!$K$6*-1)</f>
        <v>-</v>
      </c>
      <c r="G9477" s="167" t="str">
        <f>IF('Lineær programmering opg 4'!$D$7=0,"-",((-A9477+'Lineær programmering opg 4'!$M$7)/'Lineær programmering opg 4'!$K$7)*-1)</f>
        <v>-</v>
      </c>
      <c r="H9477" s="167" t="str">
        <f>IF('Lineær programmering opg 4'!$C$8=0,"-",((-A9477+'Lineær programmering opg 4'!$M$8)/'Lineær programmering opg 4'!$K$8)*-1)</f>
        <v>-</v>
      </c>
      <c r="I9477" s="167" t="str">
        <f>IF('Lineær programmering opg 4'!$D$8=0,"-",'Lineær programmering opg 4'!$G$8)</f>
        <v>-</v>
      </c>
      <c r="J9477" s="295">
        <f>A9477*'Lineær programmering opg 4'!$C$11+Datatabel!C9477*'Lineær programmering opg 4'!$D$11</f>
        <v>44842.199999999721</v>
      </c>
      <c r="K9477" s="9">
        <f t="shared" si="742"/>
        <v>0</v>
      </c>
      <c r="L9477" s="9">
        <f t="shared" si="743"/>
        <v>0</v>
      </c>
    </row>
    <row r="9478" spans="1:12" ht="15" x14ac:dyDescent="0.25">
      <c r="A9478" s="167">
        <f t="shared" si="741"/>
        <v>12.60000000002263</v>
      </c>
      <c r="B9478" s="325">
        <f t="shared" si="744"/>
        <v>5.2500000000094291E-2</v>
      </c>
      <c r="C9478" s="167">
        <f t="shared" si="740"/>
        <v>290.54999999998302</v>
      </c>
      <c r="D9478" s="167">
        <f>IF('Lineær programmering opg 4'!$M$4=0,"-",(-A9478+'Lineær programmering opg 4'!$M$4)/'Lineær programmering opg 4'!$K$4*-1)</f>
        <v>454.79999999995476</v>
      </c>
      <c r="E9478" s="167">
        <f>IF('Lineær programmering opg 4'!$M$5=0,"-",(-A9478+'Lineær programmering opg 4'!$M$5)/'Lineær programmering opg 4'!$K$5*-1)</f>
        <v>290.54999999998302</v>
      </c>
      <c r="F9478" s="167" t="str">
        <f>IF('Lineær programmering opg 4'!$E$6=0,"-",(-A9478+'Lineær programmering opg 4'!$M$6)/'Lineær programmering opg 4'!$K$6*-1)</f>
        <v>-</v>
      </c>
      <c r="G9478" s="167" t="str">
        <f>IF('Lineær programmering opg 4'!$D$7=0,"-",((-A9478+'Lineær programmering opg 4'!$M$7)/'Lineær programmering opg 4'!$K$7)*-1)</f>
        <v>-</v>
      </c>
      <c r="H9478" s="167" t="str">
        <f>IF('Lineær programmering opg 4'!$C$8=0,"-",((-A9478+'Lineær programmering opg 4'!$M$8)/'Lineær programmering opg 4'!$K$8)*-1)</f>
        <v>-</v>
      </c>
      <c r="I9478" s="167" t="str">
        <f>IF('Lineær programmering opg 4'!$D$8=0,"-",'Lineær programmering opg 4'!$G$8)</f>
        <v>-</v>
      </c>
      <c r="J9478" s="295">
        <f>A9478*'Lineær programmering opg 4'!$C$11+Datatabel!C9478*'Lineær programmering opg 4'!$D$11</f>
        <v>44842.499999999716</v>
      </c>
      <c r="K9478" s="9">
        <f t="shared" si="742"/>
        <v>0</v>
      </c>
      <c r="L9478" s="9">
        <f t="shared" si="743"/>
        <v>0</v>
      </c>
    </row>
    <row r="9479" spans="1:12" ht="15" x14ac:dyDescent="0.25">
      <c r="A9479" s="167">
        <f t="shared" si="741"/>
        <v>12.57600000002263</v>
      </c>
      <c r="B9479" s="325">
        <f t="shared" si="744"/>
        <v>5.2400000000094288E-2</v>
      </c>
      <c r="C9479" s="167">
        <f t="shared" si="740"/>
        <v>290.56799999998304</v>
      </c>
      <c r="D9479" s="167">
        <f>IF('Lineær programmering opg 4'!$M$4=0,"-",(-A9479+'Lineær programmering opg 4'!$M$4)/'Lineær programmering opg 4'!$K$4*-1)</f>
        <v>454.84799999995477</v>
      </c>
      <c r="E9479" s="167">
        <f>IF('Lineær programmering opg 4'!$M$5=0,"-",(-A9479+'Lineær programmering opg 4'!$M$5)/'Lineær programmering opg 4'!$K$5*-1)</f>
        <v>290.56799999998304</v>
      </c>
      <c r="F9479" s="167" t="str">
        <f>IF('Lineær programmering opg 4'!$E$6=0,"-",(-A9479+'Lineær programmering opg 4'!$M$6)/'Lineær programmering opg 4'!$K$6*-1)</f>
        <v>-</v>
      </c>
      <c r="G9479" s="167" t="str">
        <f>IF('Lineær programmering opg 4'!$D$7=0,"-",((-A9479+'Lineær programmering opg 4'!$M$7)/'Lineær programmering opg 4'!$K$7)*-1)</f>
        <v>-</v>
      </c>
      <c r="H9479" s="167" t="str">
        <f>IF('Lineær programmering opg 4'!$C$8=0,"-",((-A9479+'Lineær programmering opg 4'!$M$8)/'Lineær programmering opg 4'!$K$8)*-1)</f>
        <v>-</v>
      </c>
      <c r="I9479" s="167" t="str">
        <f>IF('Lineær programmering opg 4'!$D$8=0,"-",'Lineær programmering opg 4'!$G$8)</f>
        <v>-</v>
      </c>
      <c r="J9479" s="295">
        <f>A9479*'Lineær programmering opg 4'!$C$11+Datatabel!C9479*'Lineær programmering opg 4'!$D$11</f>
        <v>44842.799999999719</v>
      </c>
      <c r="K9479" s="9">
        <f t="shared" si="742"/>
        <v>0</v>
      </c>
      <c r="L9479" s="9">
        <f t="shared" si="743"/>
        <v>0</v>
      </c>
    </row>
    <row r="9480" spans="1:12" ht="15" x14ac:dyDescent="0.25">
      <c r="A9480" s="167">
        <f t="shared" si="741"/>
        <v>12.552000000022629</v>
      </c>
      <c r="B9480" s="325">
        <f t="shared" si="744"/>
        <v>5.2300000000094285E-2</v>
      </c>
      <c r="C9480" s="167">
        <f t="shared" si="740"/>
        <v>290.58599999998302</v>
      </c>
      <c r="D9480" s="167">
        <f>IF('Lineær programmering opg 4'!$M$4=0,"-",(-A9480+'Lineær programmering opg 4'!$M$4)/'Lineær programmering opg 4'!$K$4*-1)</f>
        <v>454.89599999995477</v>
      </c>
      <c r="E9480" s="167">
        <f>IF('Lineær programmering opg 4'!$M$5=0,"-",(-A9480+'Lineær programmering opg 4'!$M$5)/'Lineær programmering opg 4'!$K$5*-1)</f>
        <v>290.58599999998302</v>
      </c>
      <c r="F9480" s="167" t="str">
        <f>IF('Lineær programmering opg 4'!$E$6=0,"-",(-A9480+'Lineær programmering opg 4'!$M$6)/'Lineær programmering opg 4'!$K$6*-1)</f>
        <v>-</v>
      </c>
      <c r="G9480" s="167" t="str">
        <f>IF('Lineær programmering opg 4'!$D$7=0,"-",((-A9480+'Lineær programmering opg 4'!$M$7)/'Lineær programmering opg 4'!$K$7)*-1)</f>
        <v>-</v>
      </c>
      <c r="H9480" s="167" t="str">
        <f>IF('Lineær programmering opg 4'!$C$8=0,"-",((-A9480+'Lineær programmering opg 4'!$M$8)/'Lineær programmering opg 4'!$K$8)*-1)</f>
        <v>-</v>
      </c>
      <c r="I9480" s="167" t="str">
        <f>IF('Lineær programmering opg 4'!$D$8=0,"-",'Lineær programmering opg 4'!$G$8)</f>
        <v>-</v>
      </c>
      <c r="J9480" s="295">
        <f>A9480*'Lineær programmering opg 4'!$C$11+Datatabel!C9480*'Lineær programmering opg 4'!$D$11</f>
        <v>44843.099999999715</v>
      </c>
      <c r="K9480" s="9">
        <f t="shared" si="742"/>
        <v>0</v>
      </c>
      <c r="L9480" s="9">
        <f t="shared" si="743"/>
        <v>0</v>
      </c>
    </row>
    <row r="9481" spans="1:12" ht="15" x14ac:dyDescent="0.25">
      <c r="A9481" s="167">
        <f t="shared" si="741"/>
        <v>12.528000000022628</v>
      </c>
      <c r="B9481" s="325">
        <f t="shared" si="744"/>
        <v>5.2200000000094282E-2</v>
      </c>
      <c r="C9481" s="167">
        <f t="shared" si="740"/>
        <v>290.60399999998305</v>
      </c>
      <c r="D9481" s="167">
        <f>IF('Lineær programmering opg 4'!$M$4=0,"-",(-A9481+'Lineær programmering opg 4'!$M$4)/'Lineær programmering opg 4'!$K$4*-1)</f>
        <v>454.94399999995477</v>
      </c>
      <c r="E9481" s="167">
        <f>IF('Lineær programmering opg 4'!$M$5=0,"-",(-A9481+'Lineær programmering opg 4'!$M$5)/'Lineær programmering opg 4'!$K$5*-1)</f>
        <v>290.60399999998305</v>
      </c>
      <c r="F9481" s="167" t="str">
        <f>IF('Lineær programmering opg 4'!$E$6=0,"-",(-A9481+'Lineær programmering opg 4'!$M$6)/'Lineær programmering opg 4'!$K$6*-1)</f>
        <v>-</v>
      </c>
      <c r="G9481" s="167" t="str">
        <f>IF('Lineær programmering opg 4'!$D$7=0,"-",((-A9481+'Lineær programmering opg 4'!$M$7)/'Lineær programmering opg 4'!$K$7)*-1)</f>
        <v>-</v>
      </c>
      <c r="H9481" s="167" t="str">
        <f>IF('Lineær programmering opg 4'!$C$8=0,"-",((-A9481+'Lineær programmering opg 4'!$M$8)/'Lineær programmering opg 4'!$K$8)*-1)</f>
        <v>-</v>
      </c>
      <c r="I9481" s="167" t="str">
        <f>IF('Lineær programmering opg 4'!$D$8=0,"-",'Lineær programmering opg 4'!$G$8)</f>
        <v>-</v>
      </c>
      <c r="J9481" s="295">
        <f>A9481*'Lineær programmering opg 4'!$C$11+Datatabel!C9481*'Lineær programmering opg 4'!$D$11</f>
        <v>44843.399999999725</v>
      </c>
      <c r="K9481" s="9">
        <f t="shared" si="742"/>
        <v>0</v>
      </c>
      <c r="L9481" s="9">
        <f t="shared" si="743"/>
        <v>0</v>
      </c>
    </row>
    <row r="9482" spans="1:12" ht="15" x14ac:dyDescent="0.25">
      <c r="A9482" s="167">
        <f t="shared" si="741"/>
        <v>12.504000000022627</v>
      </c>
      <c r="B9482" s="325">
        <f t="shared" si="744"/>
        <v>5.2100000000094279E-2</v>
      </c>
      <c r="C9482" s="167">
        <f t="shared" si="740"/>
        <v>290.62199999998302</v>
      </c>
      <c r="D9482" s="167">
        <f>IF('Lineær programmering opg 4'!$M$4=0,"-",(-A9482+'Lineær programmering opg 4'!$M$4)/'Lineær programmering opg 4'!$K$4*-1)</f>
        <v>454.99199999995477</v>
      </c>
      <c r="E9482" s="167">
        <f>IF('Lineær programmering opg 4'!$M$5=0,"-",(-A9482+'Lineær programmering opg 4'!$M$5)/'Lineær programmering opg 4'!$K$5*-1)</f>
        <v>290.62199999998302</v>
      </c>
      <c r="F9482" s="167" t="str">
        <f>IF('Lineær programmering opg 4'!$E$6=0,"-",(-A9482+'Lineær programmering opg 4'!$M$6)/'Lineær programmering opg 4'!$K$6*-1)</f>
        <v>-</v>
      </c>
      <c r="G9482" s="167" t="str">
        <f>IF('Lineær programmering opg 4'!$D$7=0,"-",((-A9482+'Lineær programmering opg 4'!$M$7)/'Lineær programmering opg 4'!$K$7)*-1)</f>
        <v>-</v>
      </c>
      <c r="H9482" s="167" t="str">
        <f>IF('Lineær programmering opg 4'!$C$8=0,"-",((-A9482+'Lineær programmering opg 4'!$M$8)/'Lineær programmering opg 4'!$K$8)*-1)</f>
        <v>-</v>
      </c>
      <c r="I9482" s="167" t="str">
        <f>IF('Lineær programmering opg 4'!$D$8=0,"-",'Lineær programmering opg 4'!$G$8)</f>
        <v>-</v>
      </c>
      <c r="J9482" s="295">
        <f>A9482*'Lineær programmering opg 4'!$C$11+Datatabel!C9482*'Lineær programmering opg 4'!$D$11</f>
        <v>44843.699999999721</v>
      </c>
      <c r="K9482" s="9">
        <f t="shared" si="742"/>
        <v>0</v>
      </c>
      <c r="L9482" s="9">
        <f t="shared" si="743"/>
        <v>0</v>
      </c>
    </row>
    <row r="9483" spans="1:12" ht="15" x14ac:dyDescent="0.25">
      <c r="A9483" s="167">
        <f t="shared" si="741"/>
        <v>12.480000000022626</v>
      </c>
      <c r="B9483" s="325">
        <f t="shared" si="744"/>
        <v>5.2000000000094276E-2</v>
      </c>
      <c r="C9483" s="167">
        <f t="shared" si="740"/>
        <v>290.63999999998305</v>
      </c>
      <c r="D9483" s="167">
        <f>IF('Lineær programmering opg 4'!$M$4=0,"-",(-A9483+'Lineær programmering opg 4'!$M$4)/'Lineær programmering opg 4'!$K$4*-1)</f>
        <v>455.03999999995477</v>
      </c>
      <c r="E9483" s="167">
        <f>IF('Lineær programmering opg 4'!$M$5=0,"-",(-A9483+'Lineær programmering opg 4'!$M$5)/'Lineær programmering opg 4'!$K$5*-1)</f>
        <v>290.63999999998305</v>
      </c>
      <c r="F9483" s="167" t="str">
        <f>IF('Lineær programmering opg 4'!$E$6=0,"-",(-A9483+'Lineær programmering opg 4'!$M$6)/'Lineær programmering opg 4'!$K$6*-1)</f>
        <v>-</v>
      </c>
      <c r="G9483" s="167" t="str">
        <f>IF('Lineær programmering opg 4'!$D$7=0,"-",((-A9483+'Lineær programmering opg 4'!$M$7)/'Lineær programmering opg 4'!$K$7)*-1)</f>
        <v>-</v>
      </c>
      <c r="H9483" s="167" t="str">
        <f>IF('Lineær programmering opg 4'!$C$8=0,"-",((-A9483+'Lineær programmering opg 4'!$M$8)/'Lineær programmering opg 4'!$K$8)*-1)</f>
        <v>-</v>
      </c>
      <c r="I9483" s="167" t="str">
        <f>IF('Lineær programmering opg 4'!$D$8=0,"-",'Lineær programmering opg 4'!$G$8)</f>
        <v>-</v>
      </c>
      <c r="J9483" s="295">
        <f>A9483*'Lineær programmering opg 4'!$C$11+Datatabel!C9483*'Lineær programmering opg 4'!$D$11</f>
        <v>44843.999999999716</v>
      </c>
      <c r="K9483" s="9">
        <f t="shared" si="742"/>
        <v>0</v>
      </c>
      <c r="L9483" s="9">
        <f t="shared" si="743"/>
        <v>0</v>
      </c>
    </row>
    <row r="9484" spans="1:12" ht="15" x14ac:dyDescent="0.25">
      <c r="A9484" s="167">
        <f t="shared" si="741"/>
        <v>12.456000000022625</v>
      </c>
      <c r="B9484" s="325">
        <f t="shared" si="744"/>
        <v>5.1900000000094274E-2</v>
      </c>
      <c r="C9484" s="167">
        <f t="shared" si="740"/>
        <v>290.65799999998302</v>
      </c>
      <c r="D9484" s="167">
        <f>IF('Lineær programmering opg 4'!$M$4=0,"-",(-A9484+'Lineær programmering opg 4'!$M$4)/'Lineær programmering opg 4'!$K$4*-1)</f>
        <v>455.08799999995477</v>
      </c>
      <c r="E9484" s="167">
        <f>IF('Lineær programmering opg 4'!$M$5=0,"-",(-A9484+'Lineær programmering opg 4'!$M$5)/'Lineær programmering opg 4'!$K$5*-1)</f>
        <v>290.65799999998302</v>
      </c>
      <c r="F9484" s="167" t="str">
        <f>IF('Lineær programmering opg 4'!$E$6=0,"-",(-A9484+'Lineær programmering opg 4'!$M$6)/'Lineær programmering opg 4'!$K$6*-1)</f>
        <v>-</v>
      </c>
      <c r="G9484" s="167" t="str">
        <f>IF('Lineær programmering opg 4'!$D$7=0,"-",((-A9484+'Lineær programmering opg 4'!$M$7)/'Lineær programmering opg 4'!$K$7)*-1)</f>
        <v>-</v>
      </c>
      <c r="H9484" s="167" t="str">
        <f>IF('Lineær programmering opg 4'!$C$8=0,"-",((-A9484+'Lineær programmering opg 4'!$M$8)/'Lineær programmering opg 4'!$K$8)*-1)</f>
        <v>-</v>
      </c>
      <c r="I9484" s="167" t="str">
        <f>IF('Lineær programmering opg 4'!$D$8=0,"-",'Lineær programmering opg 4'!$G$8)</f>
        <v>-</v>
      </c>
      <c r="J9484" s="295">
        <f>A9484*'Lineær programmering opg 4'!$C$11+Datatabel!C9484*'Lineær programmering opg 4'!$D$11</f>
        <v>44844.299999999712</v>
      </c>
      <c r="K9484" s="9">
        <f t="shared" si="742"/>
        <v>0</v>
      </c>
      <c r="L9484" s="9">
        <f t="shared" si="743"/>
        <v>0</v>
      </c>
    </row>
    <row r="9485" spans="1:12" ht="15" x14ac:dyDescent="0.25">
      <c r="A9485" s="167">
        <f t="shared" si="741"/>
        <v>12.432000000022626</v>
      </c>
      <c r="B9485" s="325">
        <f t="shared" si="744"/>
        <v>5.1800000000094271E-2</v>
      </c>
      <c r="C9485" s="167">
        <f t="shared" si="740"/>
        <v>290.67599999998305</v>
      </c>
      <c r="D9485" s="167">
        <f>IF('Lineær programmering opg 4'!$M$4=0,"-",(-A9485+'Lineær programmering opg 4'!$M$4)/'Lineær programmering opg 4'!$K$4*-1)</f>
        <v>455.13599999995472</v>
      </c>
      <c r="E9485" s="167">
        <f>IF('Lineær programmering opg 4'!$M$5=0,"-",(-A9485+'Lineær programmering opg 4'!$M$5)/'Lineær programmering opg 4'!$K$5*-1)</f>
        <v>290.67599999998305</v>
      </c>
      <c r="F9485" s="167" t="str">
        <f>IF('Lineær programmering opg 4'!$E$6=0,"-",(-A9485+'Lineær programmering opg 4'!$M$6)/'Lineær programmering opg 4'!$K$6*-1)</f>
        <v>-</v>
      </c>
      <c r="G9485" s="167" t="str">
        <f>IF('Lineær programmering opg 4'!$D$7=0,"-",((-A9485+'Lineær programmering opg 4'!$M$7)/'Lineær programmering opg 4'!$K$7)*-1)</f>
        <v>-</v>
      </c>
      <c r="H9485" s="167" t="str">
        <f>IF('Lineær programmering opg 4'!$C$8=0,"-",((-A9485+'Lineær programmering opg 4'!$M$8)/'Lineær programmering opg 4'!$K$8)*-1)</f>
        <v>-</v>
      </c>
      <c r="I9485" s="167" t="str">
        <f>IF('Lineær programmering opg 4'!$D$8=0,"-",'Lineær programmering opg 4'!$G$8)</f>
        <v>-</v>
      </c>
      <c r="J9485" s="295">
        <f>A9485*'Lineær programmering opg 4'!$C$11+Datatabel!C9485*'Lineær programmering opg 4'!$D$11</f>
        <v>44844.599999999715</v>
      </c>
      <c r="K9485" s="9">
        <f t="shared" si="742"/>
        <v>0</v>
      </c>
      <c r="L9485" s="9">
        <f t="shared" si="743"/>
        <v>0</v>
      </c>
    </row>
    <row r="9486" spans="1:12" ht="15" x14ac:dyDescent="0.25">
      <c r="A9486" s="167">
        <f t="shared" si="741"/>
        <v>12.408000000022625</v>
      </c>
      <c r="B9486" s="325">
        <f t="shared" si="744"/>
        <v>5.1700000000094268E-2</v>
      </c>
      <c r="C9486" s="167">
        <f t="shared" si="740"/>
        <v>290.69399999998302</v>
      </c>
      <c r="D9486" s="167">
        <f>IF('Lineær programmering opg 4'!$M$4=0,"-",(-A9486+'Lineær programmering opg 4'!$M$4)/'Lineær programmering opg 4'!$K$4*-1)</f>
        <v>455.18399999995472</v>
      </c>
      <c r="E9486" s="167">
        <f>IF('Lineær programmering opg 4'!$M$5=0,"-",(-A9486+'Lineær programmering opg 4'!$M$5)/'Lineær programmering opg 4'!$K$5*-1)</f>
        <v>290.69399999998302</v>
      </c>
      <c r="F9486" s="167" t="str">
        <f>IF('Lineær programmering opg 4'!$E$6=0,"-",(-A9486+'Lineær programmering opg 4'!$M$6)/'Lineær programmering opg 4'!$K$6*-1)</f>
        <v>-</v>
      </c>
      <c r="G9486" s="167" t="str">
        <f>IF('Lineær programmering opg 4'!$D$7=0,"-",((-A9486+'Lineær programmering opg 4'!$M$7)/'Lineær programmering opg 4'!$K$7)*-1)</f>
        <v>-</v>
      </c>
      <c r="H9486" s="167" t="str">
        <f>IF('Lineær programmering opg 4'!$C$8=0,"-",((-A9486+'Lineær programmering opg 4'!$M$8)/'Lineær programmering opg 4'!$K$8)*-1)</f>
        <v>-</v>
      </c>
      <c r="I9486" s="167" t="str">
        <f>IF('Lineær programmering opg 4'!$D$8=0,"-",'Lineær programmering opg 4'!$G$8)</f>
        <v>-</v>
      </c>
      <c r="J9486" s="295">
        <f>A9486*'Lineær programmering opg 4'!$C$11+Datatabel!C9486*'Lineær programmering opg 4'!$D$11</f>
        <v>44844.899999999718</v>
      </c>
      <c r="K9486" s="9">
        <f t="shared" si="742"/>
        <v>0</v>
      </c>
      <c r="L9486" s="9">
        <f t="shared" si="743"/>
        <v>0</v>
      </c>
    </row>
    <row r="9487" spans="1:12" ht="15" x14ac:dyDescent="0.25">
      <c r="A9487" s="167">
        <f t="shared" si="741"/>
        <v>12.384000000022624</v>
      </c>
      <c r="B9487" s="325">
        <f t="shared" si="744"/>
        <v>5.1600000000094265E-2</v>
      </c>
      <c r="C9487" s="167">
        <f t="shared" si="740"/>
        <v>290.71199999998305</v>
      </c>
      <c r="D9487" s="167">
        <f>IF('Lineær programmering opg 4'!$M$4=0,"-",(-A9487+'Lineær programmering opg 4'!$M$4)/'Lineær programmering opg 4'!$K$4*-1)</f>
        <v>455.23199999995472</v>
      </c>
      <c r="E9487" s="167">
        <f>IF('Lineær programmering opg 4'!$M$5=0,"-",(-A9487+'Lineær programmering opg 4'!$M$5)/'Lineær programmering opg 4'!$K$5*-1)</f>
        <v>290.71199999998305</v>
      </c>
      <c r="F9487" s="167" t="str">
        <f>IF('Lineær programmering opg 4'!$E$6=0,"-",(-A9487+'Lineær programmering opg 4'!$M$6)/'Lineær programmering opg 4'!$K$6*-1)</f>
        <v>-</v>
      </c>
      <c r="G9487" s="167" t="str">
        <f>IF('Lineær programmering opg 4'!$D$7=0,"-",((-A9487+'Lineær programmering opg 4'!$M$7)/'Lineær programmering opg 4'!$K$7)*-1)</f>
        <v>-</v>
      </c>
      <c r="H9487" s="167" t="str">
        <f>IF('Lineær programmering opg 4'!$C$8=0,"-",((-A9487+'Lineær programmering opg 4'!$M$8)/'Lineær programmering opg 4'!$K$8)*-1)</f>
        <v>-</v>
      </c>
      <c r="I9487" s="167" t="str">
        <f>IF('Lineær programmering opg 4'!$D$8=0,"-",'Lineær programmering opg 4'!$G$8)</f>
        <v>-</v>
      </c>
      <c r="J9487" s="295">
        <f>A9487*'Lineær programmering opg 4'!$C$11+Datatabel!C9487*'Lineær programmering opg 4'!$D$11</f>
        <v>44845.199999999721</v>
      </c>
      <c r="K9487" s="9">
        <f t="shared" si="742"/>
        <v>0</v>
      </c>
      <c r="L9487" s="9">
        <f t="shared" si="743"/>
        <v>0</v>
      </c>
    </row>
    <row r="9488" spans="1:12" ht="15" x14ac:dyDescent="0.25">
      <c r="A9488" s="167">
        <f t="shared" si="741"/>
        <v>12.360000000022623</v>
      </c>
      <c r="B9488" s="325">
        <f t="shared" si="744"/>
        <v>5.1500000000094262E-2</v>
      </c>
      <c r="C9488" s="167">
        <f t="shared" si="740"/>
        <v>290.72999999998302</v>
      </c>
      <c r="D9488" s="167">
        <f>IF('Lineær programmering opg 4'!$M$4=0,"-",(-A9488+'Lineær programmering opg 4'!$M$4)/'Lineær programmering opg 4'!$K$4*-1)</f>
        <v>455.27999999995473</v>
      </c>
      <c r="E9488" s="167">
        <f>IF('Lineær programmering opg 4'!$M$5=0,"-",(-A9488+'Lineær programmering opg 4'!$M$5)/'Lineær programmering opg 4'!$K$5*-1)</f>
        <v>290.72999999998302</v>
      </c>
      <c r="F9488" s="167" t="str">
        <f>IF('Lineær programmering opg 4'!$E$6=0,"-",(-A9488+'Lineær programmering opg 4'!$M$6)/'Lineær programmering opg 4'!$K$6*-1)</f>
        <v>-</v>
      </c>
      <c r="G9488" s="167" t="str">
        <f>IF('Lineær programmering opg 4'!$D$7=0,"-",((-A9488+'Lineær programmering opg 4'!$M$7)/'Lineær programmering opg 4'!$K$7)*-1)</f>
        <v>-</v>
      </c>
      <c r="H9488" s="167" t="str">
        <f>IF('Lineær programmering opg 4'!$C$8=0,"-",((-A9488+'Lineær programmering opg 4'!$M$8)/'Lineær programmering opg 4'!$K$8)*-1)</f>
        <v>-</v>
      </c>
      <c r="I9488" s="167" t="str">
        <f>IF('Lineær programmering opg 4'!$D$8=0,"-",'Lineær programmering opg 4'!$G$8)</f>
        <v>-</v>
      </c>
      <c r="J9488" s="295">
        <f>A9488*'Lineær programmering opg 4'!$C$11+Datatabel!C9488*'Lineær programmering opg 4'!$D$11</f>
        <v>44845.499999999716</v>
      </c>
      <c r="K9488" s="9">
        <f t="shared" si="742"/>
        <v>0</v>
      </c>
      <c r="L9488" s="9">
        <f t="shared" si="743"/>
        <v>0</v>
      </c>
    </row>
    <row r="9489" spans="1:12" ht="15" x14ac:dyDescent="0.25">
      <c r="A9489" s="167">
        <f t="shared" si="741"/>
        <v>12.336000000022622</v>
      </c>
      <c r="B9489" s="325">
        <f t="shared" si="744"/>
        <v>5.1400000000094259E-2</v>
      </c>
      <c r="C9489" s="167">
        <f t="shared" si="740"/>
        <v>290.74799999998305</v>
      </c>
      <c r="D9489" s="167">
        <f>IF('Lineær programmering opg 4'!$M$4=0,"-",(-A9489+'Lineær programmering opg 4'!$M$4)/'Lineær programmering opg 4'!$K$4*-1)</f>
        <v>455.32799999995473</v>
      </c>
      <c r="E9489" s="167">
        <f>IF('Lineær programmering opg 4'!$M$5=0,"-",(-A9489+'Lineær programmering opg 4'!$M$5)/'Lineær programmering opg 4'!$K$5*-1)</f>
        <v>290.74799999998305</v>
      </c>
      <c r="F9489" s="167" t="str">
        <f>IF('Lineær programmering opg 4'!$E$6=0,"-",(-A9489+'Lineær programmering opg 4'!$M$6)/'Lineær programmering opg 4'!$K$6*-1)</f>
        <v>-</v>
      </c>
      <c r="G9489" s="167" t="str">
        <f>IF('Lineær programmering opg 4'!$D$7=0,"-",((-A9489+'Lineær programmering opg 4'!$M$7)/'Lineær programmering opg 4'!$K$7)*-1)</f>
        <v>-</v>
      </c>
      <c r="H9489" s="167" t="str">
        <f>IF('Lineær programmering opg 4'!$C$8=0,"-",((-A9489+'Lineær programmering opg 4'!$M$8)/'Lineær programmering opg 4'!$K$8)*-1)</f>
        <v>-</v>
      </c>
      <c r="I9489" s="167" t="str">
        <f>IF('Lineær programmering opg 4'!$D$8=0,"-",'Lineær programmering opg 4'!$G$8)</f>
        <v>-</v>
      </c>
      <c r="J9489" s="295">
        <f>A9489*'Lineær programmering opg 4'!$C$11+Datatabel!C9489*'Lineær programmering opg 4'!$D$11</f>
        <v>44845.799999999719</v>
      </c>
      <c r="K9489" s="9">
        <f t="shared" si="742"/>
        <v>0</v>
      </c>
      <c r="L9489" s="9">
        <f t="shared" si="743"/>
        <v>0</v>
      </c>
    </row>
    <row r="9490" spans="1:12" ht="15" x14ac:dyDescent="0.25">
      <c r="A9490" s="167">
        <f t="shared" si="741"/>
        <v>12.312000000022621</v>
      </c>
      <c r="B9490" s="325">
        <f t="shared" si="744"/>
        <v>5.1300000000094256E-2</v>
      </c>
      <c r="C9490" s="167">
        <f t="shared" si="740"/>
        <v>290.76599999998302</v>
      </c>
      <c r="D9490" s="167">
        <f>IF('Lineær programmering opg 4'!$M$4=0,"-",(-A9490+'Lineær programmering opg 4'!$M$4)/'Lineær programmering opg 4'!$K$4*-1)</f>
        <v>455.37599999995473</v>
      </c>
      <c r="E9490" s="167">
        <f>IF('Lineær programmering opg 4'!$M$5=0,"-",(-A9490+'Lineær programmering opg 4'!$M$5)/'Lineær programmering opg 4'!$K$5*-1)</f>
        <v>290.76599999998302</v>
      </c>
      <c r="F9490" s="167" t="str">
        <f>IF('Lineær programmering opg 4'!$E$6=0,"-",(-A9490+'Lineær programmering opg 4'!$M$6)/'Lineær programmering opg 4'!$K$6*-1)</f>
        <v>-</v>
      </c>
      <c r="G9490" s="167" t="str">
        <f>IF('Lineær programmering opg 4'!$D$7=0,"-",((-A9490+'Lineær programmering opg 4'!$M$7)/'Lineær programmering opg 4'!$K$7)*-1)</f>
        <v>-</v>
      </c>
      <c r="H9490" s="167" t="str">
        <f>IF('Lineær programmering opg 4'!$C$8=0,"-",((-A9490+'Lineær programmering opg 4'!$M$8)/'Lineær programmering opg 4'!$K$8)*-1)</f>
        <v>-</v>
      </c>
      <c r="I9490" s="167" t="str">
        <f>IF('Lineær programmering opg 4'!$D$8=0,"-",'Lineær programmering opg 4'!$G$8)</f>
        <v>-</v>
      </c>
      <c r="J9490" s="295">
        <f>A9490*'Lineær programmering opg 4'!$C$11+Datatabel!C9490*'Lineær programmering opg 4'!$D$11</f>
        <v>44846.099999999715</v>
      </c>
      <c r="K9490" s="9">
        <f t="shared" si="742"/>
        <v>0</v>
      </c>
      <c r="L9490" s="9">
        <f t="shared" si="743"/>
        <v>0</v>
      </c>
    </row>
    <row r="9491" spans="1:12" ht="15" x14ac:dyDescent="0.25">
      <c r="A9491" s="167">
        <f t="shared" si="741"/>
        <v>12.28800000002262</v>
      </c>
      <c r="B9491" s="325">
        <f t="shared" si="744"/>
        <v>5.1200000000094253E-2</v>
      </c>
      <c r="C9491" s="167">
        <f t="shared" si="740"/>
        <v>290.78399999998305</v>
      </c>
      <c r="D9491" s="167">
        <f>IF('Lineær programmering opg 4'!$M$4=0,"-",(-A9491+'Lineær programmering opg 4'!$M$4)/'Lineær programmering opg 4'!$K$4*-1)</f>
        <v>455.42399999995473</v>
      </c>
      <c r="E9491" s="167">
        <f>IF('Lineær programmering opg 4'!$M$5=0,"-",(-A9491+'Lineær programmering opg 4'!$M$5)/'Lineær programmering opg 4'!$K$5*-1)</f>
        <v>290.78399999998305</v>
      </c>
      <c r="F9491" s="167" t="str">
        <f>IF('Lineær programmering opg 4'!$E$6=0,"-",(-A9491+'Lineær programmering opg 4'!$M$6)/'Lineær programmering opg 4'!$K$6*-1)</f>
        <v>-</v>
      </c>
      <c r="G9491" s="167" t="str">
        <f>IF('Lineær programmering opg 4'!$D$7=0,"-",((-A9491+'Lineær programmering opg 4'!$M$7)/'Lineær programmering opg 4'!$K$7)*-1)</f>
        <v>-</v>
      </c>
      <c r="H9491" s="167" t="str">
        <f>IF('Lineær programmering opg 4'!$C$8=0,"-",((-A9491+'Lineær programmering opg 4'!$M$8)/'Lineær programmering opg 4'!$K$8)*-1)</f>
        <v>-</v>
      </c>
      <c r="I9491" s="167" t="str">
        <f>IF('Lineær programmering opg 4'!$D$8=0,"-",'Lineær programmering opg 4'!$G$8)</f>
        <v>-</v>
      </c>
      <c r="J9491" s="295">
        <f>A9491*'Lineær programmering opg 4'!$C$11+Datatabel!C9491*'Lineær programmering opg 4'!$D$11</f>
        <v>44846.399999999718</v>
      </c>
      <c r="K9491" s="9">
        <f t="shared" si="742"/>
        <v>0</v>
      </c>
      <c r="L9491" s="9">
        <f t="shared" si="743"/>
        <v>0</v>
      </c>
    </row>
    <row r="9492" spans="1:12" ht="15" x14ac:dyDescent="0.25">
      <c r="A9492" s="167">
        <f t="shared" si="741"/>
        <v>12.264000000022619</v>
      </c>
      <c r="B9492" s="325">
        <f t="shared" si="744"/>
        <v>5.1100000000094251E-2</v>
      </c>
      <c r="C9492" s="167">
        <f t="shared" si="740"/>
        <v>290.80199999998302</v>
      </c>
      <c r="D9492" s="167">
        <f>IF('Lineær programmering opg 4'!$M$4=0,"-",(-A9492+'Lineær programmering opg 4'!$M$4)/'Lineær programmering opg 4'!$K$4*-1)</f>
        <v>455.47199999995473</v>
      </c>
      <c r="E9492" s="167">
        <f>IF('Lineær programmering opg 4'!$M$5=0,"-",(-A9492+'Lineær programmering opg 4'!$M$5)/'Lineær programmering opg 4'!$K$5*-1)</f>
        <v>290.80199999998302</v>
      </c>
      <c r="F9492" s="167" t="str">
        <f>IF('Lineær programmering opg 4'!$E$6=0,"-",(-A9492+'Lineær programmering opg 4'!$M$6)/'Lineær programmering opg 4'!$K$6*-1)</f>
        <v>-</v>
      </c>
      <c r="G9492" s="167" t="str">
        <f>IF('Lineær programmering opg 4'!$D$7=0,"-",((-A9492+'Lineær programmering opg 4'!$M$7)/'Lineær programmering opg 4'!$K$7)*-1)</f>
        <v>-</v>
      </c>
      <c r="H9492" s="167" t="str">
        <f>IF('Lineær programmering opg 4'!$C$8=0,"-",((-A9492+'Lineær programmering opg 4'!$M$8)/'Lineær programmering opg 4'!$K$8)*-1)</f>
        <v>-</v>
      </c>
      <c r="I9492" s="167" t="str">
        <f>IF('Lineær programmering opg 4'!$D$8=0,"-",'Lineær programmering opg 4'!$G$8)</f>
        <v>-</v>
      </c>
      <c r="J9492" s="295">
        <f>A9492*'Lineær programmering opg 4'!$C$11+Datatabel!C9492*'Lineær programmering opg 4'!$D$11</f>
        <v>44846.699999999721</v>
      </c>
      <c r="K9492" s="9">
        <f t="shared" si="742"/>
        <v>0</v>
      </c>
      <c r="L9492" s="9">
        <f t="shared" si="743"/>
        <v>0</v>
      </c>
    </row>
    <row r="9493" spans="1:12" ht="15" x14ac:dyDescent="0.25">
      <c r="A9493" s="167">
        <f t="shared" si="741"/>
        <v>12.240000000022619</v>
      </c>
      <c r="B9493" s="325">
        <f t="shared" si="744"/>
        <v>5.1000000000094248E-2</v>
      </c>
      <c r="C9493" s="167">
        <f t="shared" si="740"/>
        <v>290.81999999998305</v>
      </c>
      <c r="D9493" s="167">
        <f>IF('Lineær programmering opg 4'!$M$4=0,"-",(-A9493+'Lineær programmering opg 4'!$M$4)/'Lineær programmering opg 4'!$K$4*-1)</f>
        <v>455.51999999995473</v>
      </c>
      <c r="E9493" s="167">
        <f>IF('Lineær programmering opg 4'!$M$5=0,"-",(-A9493+'Lineær programmering opg 4'!$M$5)/'Lineær programmering opg 4'!$K$5*-1)</f>
        <v>290.81999999998305</v>
      </c>
      <c r="F9493" s="167" t="str">
        <f>IF('Lineær programmering opg 4'!$E$6=0,"-",(-A9493+'Lineær programmering opg 4'!$M$6)/'Lineær programmering opg 4'!$K$6*-1)</f>
        <v>-</v>
      </c>
      <c r="G9493" s="167" t="str">
        <f>IF('Lineær programmering opg 4'!$D$7=0,"-",((-A9493+'Lineær programmering opg 4'!$M$7)/'Lineær programmering opg 4'!$K$7)*-1)</f>
        <v>-</v>
      </c>
      <c r="H9493" s="167" t="str">
        <f>IF('Lineær programmering opg 4'!$C$8=0,"-",((-A9493+'Lineær programmering opg 4'!$M$8)/'Lineær programmering opg 4'!$K$8)*-1)</f>
        <v>-</v>
      </c>
      <c r="I9493" s="167" t="str">
        <f>IF('Lineær programmering opg 4'!$D$8=0,"-",'Lineær programmering opg 4'!$G$8)</f>
        <v>-</v>
      </c>
      <c r="J9493" s="295">
        <f>A9493*'Lineær programmering opg 4'!$C$11+Datatabel!C9493*'Lineær programmering opg 4'!$D$11</f>
        <v>44846.999999999724</v>
      </c>
      <c r="K9493" s="9">
        <f t="shared" si="742"/>
        <v>0</v>
      </c>
      <c r="L9493" s="9">
        <f t="shared" si="743"/>
        <v>0</v>
      </c>
    </row>
    <row r="9494" spans="1:12" ht="15" x14ac:dyDescent="0.25">
      <c r="A9494" s="167">
        <f t="shared" si="741"/>
        <v>12.216000000022619</v>
      </c>
      <c r="B9494" s="325">
        <f t="shared" si="744"/>
        <v>5.0900000000094245E-2</v>
      </c>
      <c r="C9494" s="167">
        <f t="shared" si="740"/>
        <v>290.83799999998303</v>
      </c>
      <c r="D9494" s="167">
        <f>IF('Lineær programmering opg 4'!$M$4=0,"-",(-A9494+'Lineær programmering opg 4'!$M$4)/'Lineær programmering opg 4'!$K$4*-1)</f>
        <v>455.56799999995474</v>
      </c>
      <c r="E9494" s="167">
        <f>IF('Lineær programmering opg 4'!$M$5=0,"-",(-A9494+'Lineær programmering opg 4'!$M$5)/'Lineær programmering opg 4'!$K$5*-1)</f>
        <v>290.83799999998303</v>
      </c>
      <c r="F9494" s="167" t="str">
        <f>IF('Lineær programmering opg 4'!$E$6=0,"-",(-A9494+'Lineær programmering opg 4'!$M$6)/'Lineær programmering opg 4'!$K$6*-1)</f>
        <v>-</v>
      </c>
      <c r="G9494" s="167" t="str">
        <f>IF('Lineær programmering opg 4'!$D$7=0,"-",((-A9494+'Lineær programmering opg 4'!$M$7)/'Lineær programmering opg 4'!$K$7)*-1)</f>
        <v>-</v>
      </c>
      <c r="H9494" s="167" t="str">
        <f>IF('Lineær programmering opg 4'!$C$8=0,"-",((-A9494+'Lineær programmering opg 4'!$M$8)/'Lineær programmering opg 4'!$K$8)*-1)</f>
        <v>-</v>
      </c>
      <c r="I9494" s="167" t="str">
        <f>IF('Lineær programmering opg 4'!$D$8=0,"-",'Lineær programmering opg 4'!$G$8)</f>
        <v>-</v>
      </c>
      <c r="J9494" s="295">
        <f>A9494*'Lineær programmering opg 4'!$C$11+Datatabel!C9494*'Lineær programmering opg 4'!$D$11</f>
        <v>44847.299999999712</v>
      </c>
      <c r="K9494" s="9">
        <f t="shared" si="742"/>
        <v>0</v>
      </c>
      <c r="L9494" s="9">
        <f t="shared" si="743"/>
        <v>0</v>
      </c>
    </row>
    <row r="9495" spans="1:12" ht="15" x14ac:dyDescent="0.25">
      <c r="A9495" s="167">
        <f t="shared" si="741"/>
        <v>12.192000000022619</v>
      </c>
      <c r="B9495" s="325">
        <f t="shared" si="744"/>
        <v>5.0800000000094242E-2</v>
      </c>
      <c r="C9495" s="167">
        <f t="shared" si="740"/>
        <v>290.85599999998306</v>
      </c>
      <c r="D9495" s="167">
        <f>IF('Lineær programmering opg 4'!$M$4=0,"-",(-A9495+'Lineær programmering opg 4'!$M$4)/'Lineær programmering opg 4'!$K$4*-1)</f>
        <v>455.61599999995474</v>
      </c>
      <c r="E9495" s="167">
        <f>IF('Lineær programmering opg 4'!$M$5=0,"-",(-A9495+'Lineær programmering opg 4'!$M$5)/'Lineær programmering opg 4'!$K$5*-1)</f>
        <v>290.85599999998306</v>
      </c>
      <c r="F9495" s="167" t="str">
        <f>IF('Lineær programmering opg 4'!$E$6=0,"-",(-A9495+'Lineær programmering opg 4'!$M$6)/'Lineær programmering opg 4'!$K$6*-1)</f>
        <v>-</v>
      </c>
      <c r="G9495" s="167" t="str">
        <f>IF('Lineær programmering opg 4'!$D$7=0,"-",((-A9495+'Lineær programmering opg 4'!$M$7)/'Lineær programmering opg 4'!$K$7)*-1)</f>
        <v>-</v>
      </c>
      <c r="H9495" s="167" t="str">
        <f>IF('Lineær programmering opg 4'!$C$8=0,"-",((-A9495+'Lineær programmering opg 4'!$M$8)/'Lineær programmering opg 4'!$K$8)*-1)</f>
        <v>-</v>
      </c>
      <c r="I9495" s="167" t="str">
        <f>IF('Lineær programmering opg 4'!$D$8=0,"-",'Lineær programmering opg 4'!$G$8)</f>
        <v>-</v>
      </c>
      <c r="J9495" s="295">
        <f>A9495*'Lineær programmering opg 4'!$C$11+Datatabel!C9495*'Lineær programmering opg 4'!$D$11</f>
        <v>44847.599999999715</v>
      </c>
      <c r="K9495" s="9">
        <f t="shared" si="742"/>
        <v>0</v>
      </c>
      <c r="L9495" s="9">
        <f t="shared" si="743"/>
        <v>0</v>
      </c>
    </row>
    <row r="9496" spans="1:12" ht="15" x14ac:dyDescent="0.25">
      <c r="A9496" s="167">
        <f t="shared" si="741"/>
        <v>12.168000000022618</v>
      </c>
      <c r="B9496" s="325">
        <f t="shared" si="744"/>
        <v>5.0700000000094239E-2</v>
      </c>
      <c r="C9496" s="167">
        <f t="shared" si="740"/>
        <v>290.87399999998303</v>
      </c>
      <c r="D9496" s="167">
        <f>IF('Lineær programmering opg 4'!$M$4=0,"-",(-A9496+'Lineær programmering opg 4'!$M$4)/'Lineær programmering opg 4'!$K$4*-1)</f>
        <v>455.66399999995474</v>
      </c>
      <c r="E9496" s="167">
        <f>IF('Lineær programmering opg 4'!$M$5=0,"-",(-A9496+'Lineær programmering opg 4'!$M$5)/'Lineær programmering opg 4'!$K$5*-1)</f>
        <v>290.87399999998303</v>
      </c>
      <c r="F9496" s="167" t="str">
        <f>IF('Lineær programmering opg 4'!$E$6=0,"-",(-A9496+'Lineær programmering opg 4'!$M$6)/'Lineær programmering opg 4'!$K$6*-1)</f>
        <v>-</v>
      </c>
      <c r="G9496" s="167" t="str">
        <f>IF('Lineær programmering opg 4'!$D$7=0,"-",((-A9496+'Lineær programmering opg 4'!$M$7)/'Lineær programmering opg 4'!$K$7)*-1)</f>
        <v>-</v>
      </c>
      <c r="H9496" s="167" t="str">
        <f>IF('Lineær programmering opg 4'!$C$8=0,"-",((-A9496+'Lineær programmering opg 4'!$M$8)/'Lineær programmering opg 4'!$K$8)*-1)</f>
        <v>-</v>
      </c>
      <c r="I9496" s="167" t="str">
        <f>IF('Lineær programmering opg 4'!$D$8=0,"-",'Lineær programmering opg 4'!$G$8)</f>
        <v>-</v>
      </c>
      <c r="J9496" s="295">
        <f>A9496*'Lineær programmering opg 4'!$C$11+Datatabel!C9496*'Lineær programmering opg 4'!$D$11</f>
        <v>44847.89999999971</v>
      </c>
      <c r="K9496" s="9">
        <f t="shared" si="742"/>
        <v>0</v>
      </c>
      <c r="L9496" s="9">
        <f t="shared" si="743"/>
        <v>0</v>
      </c>
    </row>
    <row r="9497" spans="1:12" ht="15" x14ac:dyDescent="0.25">
      <c r="A9497" s="167">
        <f t="shared" si="741"/>
        <v>12.144000000022617</v>
      </c>
      <c r="B9497" s="325">
        <f t="shared" si="744"/>
        <v>5.0600000000094236E-2</v>
      </c>
      <c r="C9497" s="167">
        <f t="shared" si="740"/>
        <v>290.89199999998306</v>
      </c>
      <c r="D9497" s="167">
        <f>IF('Lineær programmering opg 4'!$M$4=0,"-",(-A9497+'Lineær programmering opg 4'!$M$4)/'Lineær programmering opg 4'!$K$4*-1)</f>
        <v>455.71199999995474</v>
      </c>
      <c r="E9497" s="167">
        <f>IF('Lineær programmering opg 4'!$M$5=0,"-",(-A9497+'Lineær programmering opg 4'!$M$5)/'Lineær programmering opg 4'!$K$5*-1)</f>
        <v>290.89199999998306</v>
      </c>
      <c r="F9497" s="167" t="str">
        <f>IF('Lineær programmering opg 4'!$E$6=0,"-",(-A9497+'Lineær programmering opg 4'!$M$6)/'Lineær programmering opg 4'!$K$6*-1)</f>
        <v>-</v>
      </c>
      <c r="G9497" s="167" t="str">
        <f>IF('Lineær programmering opg 4'!$D$7=0,"-",((-A9497+'Lineær programmering opg 4'!$M$7)/'Lineær programmering opg 4'!$K$7)*-1)</f>
        <v>-</v>
      </c>
      <c r="H9497" s="167" t="str">
        <f>IF('Lineær programmering opg 4'!$C$8=0,"-",((-A9497+'Lineær programmering opg 4'!$M$8)/'Lineær programmering opg 4'!$K$8)*-1)</f>
        <v>-</v>
      </c>
      <c r="I9497" s="167" t="str">
        <f>IF('Lineær programmering opg 4'!$D$8=0,"-",'Lineær programmering opg 4'!$G$8)</f>
        <v>-</v>
      </c>
      <c r="J9497" s="295">
        <f>A9497*'Lineær programmering opg 4'!$C$11+Datatabel!C9497*'Lineær programmering opg 4'!$D$11</f>
        <v>44848.199999999721</v>
      </c>
      <c r="K9497" s="9">
        <f t="shared" si="742"/>
        <v>0</v>
      </c>
      <c r="L9497" s="9">
        <f t="shared" si="743"/>
        <v>0</v>
      </c>
    </row>
    <row r="9498" spans="1:12" ht="15" x14ac:dyDescent="0.25">
      <c r="A9498" s="167">
        <f t="shared" si="741"/>
        <v>12.120000000022616</v>
      </c>
      <c r="B9498" s="325">
        <f t="shared" si="744"/>
        <v>5.0500000000094233E-2</v>
      </c>
      <c r="C9498" s="167">
        <f t="shared" si="740"/>
        <v>290.90999999998303</v>
      </c>
      <c r="D9498" s="167">
        <f>IF('Lineær programmering opg 4'!$M$4=0,"-",(-A9498+'Lineær programmering opg 4'!$M$4)/'Lineær programmering opg 4'!$K$4*-1)</f>
        <v>455.75999999995474</v>
      </c>
      <c r="E9498" s="167">
        <f>IF('Lineær programmering opg 4'!$M$5=0,"-",(-A9498+'Lineær programmering opg 4'!$M$5)/'Lineær programmering opg 4'!$K$5*-1)</f>
        <v>290.90999999998303</v>
      </c>
      <c r="F9498" s="167" t="str">
        <f>IF('Lineær programmering opg 4'!$E$6=0,"-",(-A9498+'Lineær programmering opg 4'!$M$6)/'Lineær programmering opg 4'!$K$6*-1)</f>
        <v>-</v>
      </c>
      <c r="G9498" s="167" t="str">
        <f>IF('Lineær programmering opg 4'!$D$7=0,"-",((-A9498+'Lineær programmering opg 4'!$M$7)/'Lineær programmering opg 4'!$K$7)*-1)</f>
        <v>-</v>
      </c>
      <c r="H9498" s="167" t="str">
        <f>IF('Lineær programmering opg 4'!$C$8=0,"-",((-A9498+'Lineær programmering opg 4'!$M$8)/'Lineær programmering opg 4'!$K$8)*-1)</f>
        <v>-</v>
      </c>
      <c r="I9498" s="167" t="str">
        <f>IF('Lineær programmering opg 4'!$D$8=0,"-",'Lineær programmering opg 4'!$G$8)</f>
        <v>-</v>
      </c>
      <c r="J9498" s="295">
        <f>A9498*'Lineær programmering opg 4'!$C$11+Datatabel!C9498*'Lineær programmering opg 4'!$D$11</f>
        <v>44848.499999999716</v>
      </c>
      <c r="K9498" s="9">
        <f t="shared" si="742"/>
        <v>0</v>
      </c>
      <c r="L9498" s="9">
        <f t="shared" si="743"/>
        <v>0</v>
      </c>
    </row>
    <row r="9499" spans="1:12" ht="15" x14ac:dyDescent="0.25">
      <c r="A9499" s="167">
        <f t="shared" si="741"/>
        <v>12.096000000022615</v>
      </c>
      <c r="B9499" s="325">
        <f t="shared" si="744"/>
        <v>5.0400000000094231E-2</v>
      </c>
      <c r="C9499" s="167">
        <f t="shared" si="740"/>
        <v>290.92799999998306</v>
      </c>
      <c r="D9499" s="167">
        <f>IF('Lineær programmering opg 4'!$M$4=0,"-",(-A9499+'Lineær programmering opg 4'!$M$4)/'Lineær programmering opg 4'!$K$4*-1)</f>
        <v>455.80799999995475</v>
      </c>
      <c r="E9499" s="167">
        <f>IF('Lineær programmering opg 4'!$M$5=0,"-",(-A9499+'Lineær programmering opg 4'!$M$5)/'Lineær programmering opg 4'!$K$5*-1)</f>
        <v>290.92799999998306</v>
      </c>
      <c r="F9499" s="167" t="str">
        <f>IF('Lineær programmering opg 4'!$E$6=0,"-",(-A9499+'Lineær programmering opg 4'!$M$6)/'Lineær programmering opg 4'!$K$6*-1)</f>
        <v>-</v>
      </c>
      <c r="G9499" s="167" t="str">
        <f>IF('Lineær programmering opg 4'!$D$7=0,"-",((-A9499+'Lineær programmering opg 4'!$M$7)/'Lineær programmering opg 4'!$K$7)*-1)</f>
        <v>-</v>
      </c>
      <c r="H9499" s="167" t="str">
        <f>IF('Lineær programmering opg 4'!$C$8=0,"-",((-A9499+'Lineær programmering opg 4'!$M$8)/'Lineær programmering opg 4'!$K$8)*-1)</f>
        <v>-</v>
      </c>
      <c r="I9499" s="167" t="str">
        <f>IF('Lineær programmering opg 4'!$D$8=0,"-",'Lineær programmering opg 4'!$G$8)</f>
        <v>-</v>
      </c>
      <c r="J9499" s="295">
        <f>A9499*'Lineær programmering opg 4'!$C$11+Datatabel!C9499*'Lineær programmering opg 4'!$D$11</f>
        <v>44848.799999999719</v>
      </c>
      <c r="K9499" s="9">
        <f t="shared" si="742"/>
        <v>0</v>
      </c>
      <c r="L9499" s="9">
        <f t="shared" si="743"/>
        <v>0</v>
      </c>
    </row>
    <row r="9500" spans="1:12" ht="15" x14ac:dyDescent="0.25">
      <c r="A9500" s="167">
        <f t="shared" si="741"/>
        <v>12.072000000022614</v>
      </c>
      <c r="B9500" s="325">
        <f t="shared" si="744"/>
        <v>5.0300000000094228E-2</v>
      </c>
      <c r="C9500" s="167">
        <f t="shared" si="740"/>
        <v>290.94599999998303</v>
      </c>
      <c r="D9500" s="167">
        <f>IF('Lineær programmering opg 4'!$M$4=0,"-",(-A9500+'Lineær programmering opg 4'!$M$4)/'Lineær programmering opg 4'!$K$4*-1)</f>
        <v>455.85599999995475</v>
      </c>
      <c r="E9500" s="167">
        <f>IF('Lineær programmering opg 4'!$M$5=0,"-",(-A9500+'Lineær programmering opg 4'!$M$5)/'Lineær programmering opg 4'!$K$5*-1)</f>
        <v>290.94599999998303</v>
      </c>
      <c r="F9500" s="167" t="str">
        <f>IF('Lineær programmering opg 4'!$E$6=0,"-",(-A9500+'Lineær programmering opg 4'!$M$6)/'Lineær programmering opg 4'!$K$6*-1)</f>
        <v>-</v>
      </c>
      <c r="G9500" s="167" t="str">
        <f>IF('Lineær programmering opg 4'!$D$7=0,"-",((-A9500+'Lineær programmering opg 4'!$M$7)/'Lineær programmering opg 4'!$K$7)*-1)</f>
        <v>-</v>
      </c>
      <c r="H9500" s="167" t="str">
        <f>IF('Lineær programmering opg 4'!$C$8=0,"-",((-A9500+'Lineær programmering opg 4'!$M$8)/'Lineær programmering opg 4'!$K$8)*-1)</f>
        <v>-</v>
      </c>
      <c r="I9500" s="167" t="str">
        <f>IF('Lineær programmering opg 4'!$D$8=0,"-",'Lineær programmering opg 4'!$G$8)</f>
        <v>-</v>
      </c>
      <c r="J9500" s="295">
        <f>A9500*'Lineær programmering opg 4'!$C$11+Datatabel!C9500*'Lineær programmering opg 4'!$D$11</f>
        <v>44849.099999999715</v>
      </c>
      <c r="K9500" s="9">
        <f t="shared" si="742"/>
        <v>0</v>
      </c>
      <c r="L9500" s="9">
        <f t="shared" si="743"/>
        <v>0</v>
      </c>
    </row>
    <row r="9501" spans="1:12" ht="15" x14ac:dyDescent="0.25">
      <c r="A9501" s="167">
        <f t="shared" si="741"/>
        <v>12.048000000022615</v>
      </c>
      <c r="B9501" s="325">
        <f t="shared" si="744"/>
        <v>5.0200000000094225E-2</v>
      </c>
      <c r="C9501" s="167">
        <f t="shared" si="740"/>
        <v>290.96399999998306</v>
      </c>
      <c r="D9501" s="167">
        <f>IF('Lineær programmering opg 4'!$M$4=0,"-",(-A9501+'Lineær programmering opg 4'!$M$4)/'Lineær programmering opg 4'!$K$4*-1)</f>
        <v>455.90399999995475</v>
      </c>
      <c r="E9501" s="167">
        <f>IF('Lineær programmering opg 4'!$M$5=0,"-",(-A9501+'Lineær programmering opg 4'!$M$5)/'Lineær programmering opg 4'!$K$5*-1)</f>
        <v>290.96399999998306</v>
      </c>
      <c r="F9501" s="167" t="str">
        <f>IF('Lineær programmering opg 4'!$E$6=0,"-",(-A9501+'Lineær programmering opg 4'!$M$6)/'Lineær programmering opg 4'!$K$6*-1)</f>
        <v>-</v>
      </c>
      <c r="G9501" s="167" t="str">
        <f>IF('Lineær programmering opg 4'!$D$7=0,"-",((-A9501+'Lineær programmering opg 4'!$M$7)/'Lineær programmering opg 4'!$K$7)*-1)</f>
        <v>-</v>
      </c>
      <c r="H9501" s="167" t="str">
        <f>IF('Lineær programmering opg 4'!$C$8=0,"-",((-A9501+'Lineær programmering opg 4'!$M$8)/'Lineær programmering opg 4'!$K$8)*-1)</f>
        <v>-</v>
      </c>
      <c r="I9501" s="167" t="str">
        <f>IF('Lineær programmering opg 4'!$D$8=0,"-",'Lineær programmering opg 4'!$G$8)</f>
        <v>-</v>
      </c>
      <c r="J9501" s="295">
        <f>A9501*'Lineær programmering opg 4'!$C$11+Datatabel!C9501*'Lineær programmering opg 4'!$D$11</f>
        <v>44849.399999999718</v>
      </c>
      <c r="K9501" s="9">
        <f t="shared" si="742"/>
        <v>0</v>
      </c>
      <c r="L9501" s="9">
        <f t="shared" si="743"/>
        <v>0</v>
      </c>
    </row>
    <row r="9502" spans="1:12" ht="15" x14ac:dyDescent="0.25">
      <c r="A9502" s="167">
        <f t="shared" si="741"/>
        <v>12.024000000022614</v>
      </c>
      <c r="B9502" s="325">
        <f t="shared" si="744"/>
        <v>5.0100000000094222E-2</v>
      </c>
      <c r="C9502" s="167">
        <f t="shared" si="740"/>
        <v>290.98199999998303</v>
      </c>
      <c r="D9502" s="167">
        <f>IF('Lineær programmering opg 4'!$M$4=0,"-",(-A9502+'Lineær programmering opg 4'!$M$4)/'Lineær programmering opg 4'!$K$4*-1)</f>
        <v>455.95199999995475</v>
      </c>
      <c r="E9502" s="167">
        <f>IF('Lineær programmering opg 4'!$M$5=0,"-",(-A9502+'Lineær programmering opg 4'!$M$5)/'Lineær programmering opg 4'!$K$5*-1)</f>
        <v>290.98199999998303</v>
      </c>
      <c r="F9502" s="167" t="str">
        <f>IF('Lineær programmering opg 4'!$E$6=0,"-",(-A9502+'Lineær programmering opg 4'!$M$6)/'Lineær programmering opg 4'!$K$6*-1)</f>
        <v>-</v>
      </c>
      <c r="G9502" s="167" t="str">
        <f>IF('Lineær programmering opg 4'!$D$7=0,"-",((-A9502+'Lineær programmering opg 4'!$M$7)/'Lineær programmering opg 4'!$K$7)*-1)</f>
        <v>-</v>
      </c>
      <c r="H9502" s="167" t="str">
        <f>IF('Lineær programmering opg 4'!$C$8=0,"-",((-A9502+'Lineær programmering opg 4'!$M$8)/'Lineær programmering opg 4'!$K$8)*-1)</f>
        <v>-</v>
      </c>
      <c r="I9502" s="167" t="str">
        <f>IF('Lineær programmering opg 4'!$D$8=0,"-",'Lineær programmering opg 4'!$G$8)</f>
        <v>-</v>
      </c>
      <c r="J9502" s="295">
        <f>A9502*'Lineær programmering opg 4'!$C$11+Datatabel!C9502*'Lineær programmering opg 4'!$D$11</f>
        <v>44849.699999999721</v>
      </c>
      <c r="K9502" s="9">
        <f t="shared" si="742"/>
        <v>0</v>
      </c>
      <c r="L9502" s="9">
        <f t="shared" si="743"/>
        <v>0</v>
      </c>
    </row>
    <row r="9503" spans="1:12" ht="15" x14ac:dyDescent="0.25">
      <c r="A9503" s="167">
        <f t="shared" si="741"/>
        <v>12.000000000022613</v>
      </c>
      <c r="B9503" s="325">
        <f t="shared" si="744"/>
        <v>5.0000000000094219E-2</v>
      </c>
      <c r="C9503" s="167">
        <f t="shared" si="740"/>
        <v>290.99999999998306</v>
      </c>
      <c r="D9503" s="167">
        <f>IF('Lineær programmering opg 4'!$M$4=0,"-",(-A9503+'Lineær programmering opg 4'!$M$4)/'Lineær programmering opg 4'!$K$4*-1)</f>
        <v>455.99999999995475</v>
      </c>
      <c r="E9503" s="167">
        <f>IF('Lineær programmering opg 4'!$M$5=0,"-",(-A9503+'Lineær programmering opg 4'!$M$5)/'Lineær programmering opg 4'!$K$5*-1)</f>
        <v>290.99999999998306</v>
      </c>
      <c r="F9503" s="167" t="str">
        <f>IF('Lineær programmering opg 4'!$E$6=0,"-",(-A9503+'Lineær programmering opg 4'!$M$6)/'Lineær programmering opg 4'!$K$6*-1)</f>
        <v>-</v>
      </c>
      <c r="G9503" s="167" t="str">
        <f>IF('Lineær programmering opg 4'!$D$7=0,"-",((-A9503+'Lineær programmering opg 4'!$M$7)/'Lineær programmering opg 4'!$K$7)*-1)</f>
        <v>-</v>
      </c>
      <c r="H9503" s="167" t="str">
        <f>IF('Lineær programmering opg 4'!$C$8=0,"-",((-A9503+'Lineær programmering opg 4'!$M$8)/'Lineær programmering opg 4'!$K$8)*-1)</f>
        <v>-</v>
      </c>
      <c r="I9503" s="167" t="str">
        <f>IF('Lineær programmering opg 4'!$D$8=0,"-",'Lineær programmering opg 4'!$G$8)</f>
        <v>-</v>
      </c>
      <c r="J9503" s="295">
        <f>A9503*'Lineær programmering opg 4'!$C$11+Datatabel!C9503*'Lineær programmering opg 4'!$D$11</f>
        <v>44849.999999999724</v>
      </c>
      <c r="K9503" s="9">
        <f t="shared" si="742"/>
        <v>0</v>
      </c>
      <c r="L9503" s="9">
        <f t="shared" si="743"/>
        <v>0</v>
      </c>
    </row>
    <row r="9504" spans="1:12" ht="15" x14ac:dyDescent="0.25">
      <c r="A9504" s="167">
        <f t="shared" si="741"/>
        <v>11.976000000022612</v>
      </c>
      <c r="B9504" s="325">
        <f t="shared" si="744"/>
        <v>4.9900000000094216E-2</v>
      </c>
      <c r="C9504" s="167">
        <f t="shared" si="740"/>
        <v>291.01799999998303</v>
      </c>
      <c r="D9504" s="167">
        <f>IF('Lineær programmering opg 4'!$M$4=0,"-",(-A9504+'Lineær programmering opg 4'!$M$4)/'Lineær programmering opg 4'!$K$4*-1)</f>
        <v>456.04799999995475</v>
      </c>
      <c r="E9504" s="167">
        <f>IF('Lineær programmering opg 4'!$M$5=0,"-",(-A9504+'Lineær programmering opg 4'!$M$5)/'Lineær programmering opg 4'!$K$5*-1)</f>
        <v>291.01799999998303</v>
      </c>
      <c r="F9504" s="167" t="str">
        <f>IF('Lineær programmering opg 4'!$E$6=0,"-",(-A9504+'Lineær programmering opg 4'!$M$6)/'Lineær programmering opg 4'!$K$6*-1)</f>
        <v>-</v>
      </c>
      <c r="G9504" s="167" t="str">
        <f>IF('Lineær programmering opg 4'!$D$7=0,"-",((-A9504+'Lineær programmering opg 4'!$M$7)/'Lineær programmering opg 4'!$K$7)*-1)</f>
        <v>-</v>
      </c>
      <c r="H9504" s="167" t="str">
        <f>IF('Lineær programmering opg 4'!$C$8=0,"-",((-A9504+'Lineær programmering opg 4'!$M$8)/'Lineær programmering opg 4'!$K$8)*-1)</f>
        <v>-</v>
      </c>
      <c r="I9504" s="167" t="str">
        <f>IF('Lineær programmering opg 4'!$D$8=0,"-",'Lineær programmering opg 4'!$G$8)</f>
        <v>-</v>
      </c>
      <c r="J9504" s="295">
        <f>A9504*'Lineær programmering opg 4'!$C$11+Datatabel!C9504*'Lineær programmering opg 4'!$D$11</f>
        <v>44850.299999999719</v>
      </c>
      <c r="K9504" s="9">
        <f t="shared" si="742"/>
        <v>0</v>
      </c>
      <c r="L9504" s="9">
        <f t="shared" si="743"/>
        <v>0</v>
      </c>
    </row>
    <row r="9505" spans="1:12" ht="15" x14ac:dyDescent="0.25">
      <c r="A9505" s="167">
        <f t="shared" si="741"/>
        <v>11.952000000022611</v>
      </c>
      <c r="B9505" s="325">
        <f t="shared" si="744"/>
        <v>4.9800000000094213E-2</v>
      </c>
      <c r="C9505" s="167">
        <f t="shared" si="740"/>
        <v>291.03599999998306</v>
      </c>
      <c r="D9505" s="167">
        <f>IF('Lineær programmering opg 4'!$M$4=0,"-",(-A9505+'Lineær programmering opg 4'!$M$4)/'Lineær programmering opg 4'!$K$4*-1)</f>
        <v>456.09599999995476</v>
      </c>
      <c r="E9505" s="167">
        <f>IF('Lineær programmering opg 4'!$M$5=0,"-",(-A9505+'Lineær programmering opg 4'!$M$5)/'Lineær programmering opg 4'!$K$5*-1)</f>
        <v>291.03599999998306</v>
      </c>
      <c r="F9505" s="167" t="str">
        <f>IF('Lineær programmering opg 4'!$E$6=0,"-",(-A9505+'Lineær programmering opg 4'!$M$6)/'Lineær programmering opg 4'!$K$6*-1)</f>
        <v>-</v>
      </c>
      <c r="G9505" s="167" t="str">
        <f>IF('Lineær programmering opg 4'!$D$7=0,"-",((-A9505+'Lineær programmering opg 4'!$M$7)/'Lineær programmering opg 4'!$K$7)*-1)</f>
        <v>-</v>
      </c>
      <c r="H9505" s="167" t="str">
        <f>IF('Lineær programmering opg 4'!$C$8=0,"-",((-A9505+'Lineær programmering opg 4'!$M$8)/'Lineær programmering opg 4'!$K$8)*-1)</f>
        <v>-</v>
      </c>
      <c r="I9505" s="167" t="str">
        <f>IF('Lineær programmering opg 4'!$D$8=0,"-",'Lineær programmering opg 4'!$G$8)</f>
        <v>-</v>
      </c>
      <c r="J9505" s="295">
        <f>A9505*'Lineær programmering opg 4'!$C$11+Datatabel!C9505*'Lineær programmering opg 4'!$D$11</f>
        <v>44850.599999999722</v>
      </c>
      <c r="K9505" s="9">
        <f t="shared" si="742"/>
        <v>0</v>
      </c>
      <c r="L9505" s="9">
        <f t="shared" si="743"/>
        <v>0</v>
      </c>
    </row>
    <row r="9506" spans="1:12" ht="15" x14ac:dyDescent="0.25">
      <c r="A9506" s="167">
        <f t="shared" si="741"/>
        <v>11.92800000002261</v>
      </c>
      <c r="B9506" s="325">
        <f t="shared" si="744"/>
        <v>4.970000000009421E-2</v>
      </c>
      <c r="C9506" s="167">
        <f t="shared" si="740"/>
        <v>291.05399999998303</v>
      </c>
      <c r="D9506" s="167">
        <f>IF('Lineær programmering opg 4'!$M$4=0,"-",(-A9506+'Lineær programmering opg 4'!$M$4)/'Lineær programmering opg 4'!$K$4*-1)</f>
        <v>456.14399999995476</v>
      </c>
      <c r="E9506" s="167">
        <f>IF('Lineær programmering opg 4'!$M$5=0,"-",(-A9506+'Lineær programmering opg 4'!$M$5)/'Lineær programmering opg 4'!$K$5*-1)</f>
        <v>291.05399999998303</v>
      </c>
      <c r="F9506" s="167" t="str">
        <f>IF('Lineær programmering opg 4'!$E$6=0,"-",(-A9506+'Lineær programmering opg 4'!$M$6)/'Lineær programmering opg 4'!$K$6*-1)</f>
        <v>-</v>
      </c>
      <c r="G9506" s="167" t="str">
        <f>IF('Lineær programmering opg 4'!$D$7=0,"-",((-A9506+'Lineær programmering opg 4'!$M$7)/'Lineær programmering opg 4'!$K$7)*-1)</f>
        <v>-</v>
      </c>
      <c r="H9506" s="167" t="str">
        <f>IF('Lineær programmering opg 4'!$C$8=0,"-",((-A9506+'Lineær programmering opg 4'!$M$8)/'Lineær programmering opg 4'!$K$8)*-1)</f>
        <v>-</v>
      </c>
      <c r="I9506" s="167" t="str">
        <f>IF('Lineær programmering opg 4'!$D$8=0,"-",'Lineær programmering opg 4'!$G$8)</f>
        <v>-</v>
      </c>
      <c r="J9506" s="295">
        <f>A9506*'Lineær programmering opg 4'!$C$11+Datatabel!C9506*'Lineær programmering opg 4'!$D$11</f>
        <v>44850.89999999971</v>
      </c>
      <c r="K9506" s="9">
        <f t="shared" si="742"/>
        <v>0</v>
      </c>
      <c r="L9506" s="9">
        <f t="shared" si="743"/>
        <v>0</v>
      </c>
    </row>
    <row r="9507" spans="1:12" ht="15" x14ac:dyDescent="0.25">
      <c r="A9507" s="167">
        <f t="shared" si="741"/>
        <v>11.904000000022609</v>
      </c>
      <c r="B9507" s="325">
        <f t="shared" si="744"/>
        <v>4.9600000000094208E-2</v>
      </c>
      <c r="C9507" s="167">
        <f t="shared" si="740"/>
        <v>291.07199999998306</v>
      </c>
      <c r="D9507" s="167">
        <f>IF('Lineær programmering opg 4'!$M$4=0,"-",(-A9507+'Lineær programmering opg 4'!$M$4)/'Lineær programmering opg 4'!$K$4*-1)</f>
        <v>456.19199999995476</v>
      </c>
      <c r="E9507" s="167">
        <f>IF('Lineær programmering opg 4'!$M$5=0,"-",(-A9507+'Lineær programmering opg 4'!$M$5)/'Lineær programmering opg 4'!$K$5*-1)</f>
        <v>291.07199999998306</v>
      </c>
      <c r="F9507" s="167" t="str">
        <f>IF('Lineær programmering opg 4'!$E$6=0,"-",(-A9507+'Lineær programmering opg 4'!$M$6)/'Lineær programmering opg 4'!$K$6*-1)</f>
        <v>-</v>
      </c>
      <c r="G9507" s="167" t="str">
        <f>IF('Lineær programmering opg 4'!$D$7=0,"-",((-A9507+'Lineær programmering opg 4'!$M$7)/'Lineær programmering opg 4'!$K$7)*-1)</f>
        <v>-</v>
      </c>
      <c r="H9507" s="167" t="str">
        <f>IF('Lineær programmering opg 4'!$C$8=0,"-",((-A9507+'Lineær programmering opg 4'!$M$8)/'Lineær programmering opg 4'!$K$8)*-1)</f>
        <v>-</v>
      </c>
      <c r="I9507" s="167" t="str">
        <f>IF('Lineær programmering opg 4'!$D$8=0,"-",'Lineær programmering opg 4'!$G$8)</f>
        <v>-</v>
      </c>
      <c r="J9507" s="295">
        <f>A9507*'Lineær programmering opg 4'!$C$11+Datatabel!C9507*'Lineær programmering opg 4'!$D$11</f>
        <v>44851.199999999721</v>
      </c>
      <c r="K9507" s="9">
        <f t="shared" si="742"/>
        <v>0</v>
      </c>
      <c r="L9507" s="9">
        <f t="shared" si="743"/>
        <v>0</v>
      </c>
    </row>
    <row r="9508" spans="1:12" ht="15" x14ac:dyDescent="0.25">
      <c r="A9508" s="167">
        <f t="shared" si="741"/>
        <v>11.880000000022608</v>
      </c>
      <c r="B9508" s="325">
        <f t="shared" si="744"/>
        <v>4.9500000000094205E-2</v>
      </c>
      <c r="C9508" s="167">
        <f t="shared" si="740"/>
        <v>291.08999999998304</v>
      </c>
      <c r="D9508" s="167">
        <f>IF('Lineær programmering opg 4'!$M$4=0,"-",(-A9508+'Lineær programmering opg 4'!$M$4)/'Lineær programmering opg 4'!$K$4*-1)</f>
        <v>456.23999999995476</v>
      </c>
      <c r="E9508" s="167">
        <f>IF('Lineær programmering opg 4'!$M$5=0,"-",(-A9508+'Lineær programmering opg 4'!$M$5)/'Lineær programmering opg 4'!$K$5*-1)</f>
        <v>291.08999999998304</v>
      </c>
      <c r="F9508" s="167" t="str">
        <f>IF('Lineær programmering opg 4'!$E$6=0,"-",(-A9508+'Lineær programmering opg 4'!$M$6)/'Lineær programmering opg 4'!$K$6*-1)</f>
        <v>-</v>
      </c>
      <c r="G9508" s="167" t="str">
        <f>IF('Lineær programmering opg 4'!$D$7=0,"-",((-A9508+'Lineær programmering opg 4'!$M$7)/'Lineær programmering opg 4'!$K$7)*-1)</f>
        <v>-</v>
      </c>
      <c r="H9508" s="167" t="str">
        <f>IF('Lineær programmering opg 4'!$C$8=0,"-",((-A9508+'Lineær programmering opg 4'!$M$8)/'Lineær programmering opg 4'!$K$8)*-1)</f>
        <v>-</v>
      </c>
      <c r="I9508" s="167" t="str">
        <f>IF('Lineær programmering opg 4'!$D$8=0,"-",'Lineær programmering opg 4'!$G$8)</f>
        <v>-</v>
      </c>
      <c r="J9508" s="295">
        <f>A9508*'Lineær programmering opg 4'!$C$11+Datatabel!C9508*'Lineær programmering opg 4'!$D$11</f>
        <v>44851.499999999716</v>
      </c>
      <c r="K9508" s="9">
        <f t="shared" si="742"/>
        <v>0</v>
      </c>
      <c r="L9508" s="9">
        <f t="shared" si="743"/>
        <v>0</v>
      </c>
    </row>
    <row r="9509" spans="1:12" ht="15" x14ac:dyDescent="0.25">
      <c r="A9509" s="167">
        <f t="shared" si="741"/>
        <v>11.856000000022608</v>
      </c>
      <c r="B9509" s="325">
        <f t="shared" si="744"/>
        <v>4.9400000000094202E-2</v>
      </c>
      <c r="C9509" s="167">
        <f t="shared" si="740"/>
        <v>291.10799999998306</v>
      </c>
      <c r="D9509" s="167">
        <f>IF('Lineær programmering opg 4'!$M$4=0,"-",(-A9509+'Lineær programmering opg 4'!$M$4)/'Lineær programmering opg 4'!$K$4*-1)</f>
        <v>456.28799999995476</v>
      </c>
      <c r="E9509" s="167">
        <f>IF('Lineær programmering opg 4'!$M$5=0,"-",(-A9509+'Lineær programmering opg 4'!$M$5)/'Lineær programmering opg 4'!$K$5*-1)</f>
        <v>291.10799999998306</v>
      </c>
      <c r="F9509" s="167" t="str">
        <f>IF('Lineær programmering opg 4'!$E$6=0,"-",(-A9509+'Lineær programmering opg 4'!$M$6)/'Lineær programmering opg 4'!$K$6*-1)</f>
        <v>-</v>
      </c>
      <c r="G9509" s="167" t="str">
        <f>IF('Lineær programmering opg 4'!$D$7=0,"-",((-A9509+'Lineær programmering opg 4'!$M$7)/'Lineær programmering opg 4'!$K$7)*-1)</f>
        <v>-</v>
      </c>
      <c r="H9509" s="167" t="str">
        <f>IF('Lineær programmering opg 4'!$C$8=0,"-",((-A9509+'Lineær programmering opg 4'!$M$8)/'Lineær programmering opg 4'!$K$8)*-1)</f>
        <v>-</v>
      </c>
      <c r="I9509" s="167" t="str">
        <f>IF('Lineær programmering opg 4'!$D$8=0,"-",'Lineær programmering opg 4'!$G$8)</f>
        <v>-</v>
      </c>
      <c r="J9509" s="295">
        <f>A9509*'Lineær programmering opg 4'!$C$11+Datatabel!C9509*'Lineær programmering opg 4'!$D$11</f>
        <v>44851.799999999719</v>
      </c>
      <c r="K9509" s="9">
        <f t="shared" si="742"/>
        <v>0</v>
      </c>
      <c r="L9509" s="9">
        <f t="shared" si="743"/>
        <v>0</v>
      </c>
    </row>
    <row r="9510" spans="1:12" ht="15" x14ac:dyDescent="0.25">
      <c r="A9510" s="167">
        <f t="shared" si="741"/>
        <v>11.832000000022608</v>
      </c>
      <c r="B9510" s="325">
        <f t="shared" si="744"/>
        <v>4.9300000000094199E-2</v>
      </c>
      <c r="C9510" s="167">
        <f t="shared" si="740"/>
        <v>291.12599999998304</v>
      </c>
      <c r="D9510" s="167">
        <f>IF('Lineær programmering opg 4'!$M$4=0,"-",(-A9510+'Lineær programmering opg 4'!$M$4)/'Lineær programmering opg 4'!$K$4*-1)</f>
        <v>456.33599999995477</v>
      </c>
      <c r="E9510" s="167">
        <f>IF('Lineær programmering opg 4'!$M$5=0,"-",(-A9510+'Lineær programmering opg 4'!$M$5)/'Lineær programmering opg 4'!$K$5*-1)</f>
        <v>291.12599999998304</v>
      </c>
      <c r="F9510" s="167" t="str">
        <f>IF('Lineær programmering opg 4'!$E$6=0,"-",(-A9510+'Lineær programmering opg 4'!$M$6)/'Lineær programmering opg 4'!$K$6*-1)</f>
        <v>-</v>
      </c>
      <c r="G9510" s="167" t="str">
        <f>IF('Lineær programmering opg 4'!$D$7=0,"-",((-A9510+'Lineær programmering opg 4'!$M$7)/'Lineær programmering opg 4'!$K$7)*-1)</f>
        <v>-</v>
      </c>
      <c r="H9510" s="167" t="str">
        <f>IF('Lineær programmering opg 4'!$C$8=0,"-",((-A9510+'Lineær programmering opg 4'!$M$8)/'Lineær programmering opg 4'!$K$8)*-1)</f>
        <v>-</v>
      </c>
      <c r="I9510" s="167" t="str">
        <f>IF('Lineær programmering opg 4'!$D$8=0,"-",'Lineær programmering opg 4'!$G$8)</f>
        <v>-</v>
      </c>
      <c r="J9510" s="295">
        <f>A9510*'Lineær programmering opg 4'!$C$11+Datatabel!C9510*'Lineær programmering opg 4'!$D$11</f>
        <v>44852.099999999715</v>
      </c>
      <c r="K9510" s="9">
        <f t="shared" si="742"/>
        <v>0</v>
      </c>
      <c r="L9510" s="9">
        <f t="shared" si="743"/>
        <v>0</v>
      </c>
    </row>
    <row r="9511" spans="1:12" ht="15" x14ac:dyDescent="0.25">
      <c r="A9511" s="167">
        <f t="shared" si="741"/>
        <v>11.808000000022608</v>
      </c>
      <c r="B9511" s="325">
        <f t="shared" si="744"/>
        <v>4.9200000000094196E-2</v>
      </c>
      <c r="C9511" s="167">
        <f t="shared" si="740"/>
        <v>291.14399999998307</v>
      </c>
      <c r="D9511" s="167">
        <f>IF('Lineær programmering opg 4'!$M$4=0,"-",(-A9511+'Lineær programmering opg 4'!$M$4)/'Lineær programmering opg 4'!$K$4*-1)</f>
        <v>456.38399999995477</v>
      </c>
      <c r="E9511" s="167">
        <f>IF('Lineær programmering opg 4'!$M$5=0,"-",(-A9511+'Lineær programmering opg 4'!$M$5)/'Lineær programmering opg 4'!$K$5*-1)</f>
        <v>291.14399999998307</v>
      </c>
      <c r="F9511" s="167" t="str">
        <f>IF('Lineær programmering opg 4'!$E$6=0,"-",(-A9511+'Lineær programmering opg 4'!$M$6)/'Lineær programmering opg 4'!$K$6*-1)</f>
        <v>-</v>
      </c>
      <c r="G9511" s="167" t="str">
        <f>IF('Lineær programmering opg 4'!$D$7=0,"-",((-A9511+'Lineær programmering opg 4'!$M$7)/'Lineær programmering opg 4'!$K$7)*-1)</f>
        <v>-</v>
      </c>
      <c r="H9511" s="167" t="str">
        <f>IF('Lineær programmering opg 4'!$C$8=0,"-",((-A9511+'Lineær programmering opg 4'!$M$8)/'Lineær programmering opg 4'!$K$8)*-1)</f>
        <v>-</v>
      </c>
      <c r="I9511" s="167" t="str">
        <f>IF('Lineær programmering opg 4'!$D$8=0,"-",'Lineær programmering opg 4'!$G$8)</f>
        <v>-</v>
      </c>
      <c r="J9511" s="295">
        <f>A9511*'Lineær programmering opg 4'!$C$11+Datatabel!C9511*'Lineær programmering opg 4'!$D$11</f>
        <v>44852.399999999718</v>
      </c>
      <c r="K9511" s="9">
        <f t="shared" si="742"/>
        <v>0</v>
      </c>
      <c r="L9511" s="9">
        <f t="shared" si="743"/>
        <v>0</v>
      </c>
    </row>
    <row r="9512" spans="1:12" ht="15" x14ac:dyDescent="0.25">
      <c r="A9512" s="167">
        <f t="shared" si="741"/>
        <v>11.784000000022607</v>
      </c>
      <c r="B9512" s="325">
        <f t="shared" si="744"/>
        <v>4.9100000000094193E-2</v>
      </c>
      <c r="C9512" s="167">
        <f t="shared" si="740"/>
        <v>291.16199999998304</v>
      </c>
      <c r="D9512" s="167">
        <f>IF('Lineær programmering opg 4'!$M$4=0,"-",(-A9512+'Lineær programmering opg 4'!$M$4)/'Lineær programmering opg 4'!$K$4*-1)</f>
        <v>456.43199999995477</v>
      </c>
      <c r="E9512" s="167">
        <f>IF('Lineær programmering opg 4'!$M$5=0,"-",(-A9512+'Lineær programmering opg 4'!$M$5)/'Lineær programmering opg 4'!$K$5*-1)</f>
        <v>291.16199999998304</v>
      </c>
      <c r="F9512" s="167" t="str">
        <f>IF('Lineær programmering opg 4'!$E$6=0,"-",(-A9512+'Lineær programmering opg 4'!$M$6)/'Lineær programmering opg 4'!$K$6*-1)</f>
        <v>-</v>
      </c>
      <c r="G9512" s="167" t="str">
        <f>IF('Lineær programmering opg 4'!$D$7=0,"-",((-A9512+'Lineær programmering opg 4'!$M$7)/'Lineær programmering opg 4'!$K$7)*-1)</f>
        <v>-</v>
      </c>
      <c r="H9512" s="167" t="str">
        <f>IF('Lineær programmering opg 4'!$C$8=0,"-",((-A9512+'Lineær programmering opg 4'!$M$8)/'Lineær programmering opg 4'!$K$8)*-1)</f>
        <v>-</v>
      </c>
      <c r="I9512" s="167" t="str">
        <f>IF('Lineær programmering opg 4'!$D$8=0,"-",'Lineær programmering opg 4'!$G$8)</f>
        <v>-</v>
      </c>
      <c r="J9512" s="295">
        <f>A9512*'Lineær programmering opg 4'!$C$11+Datatabel!C9512*'Lineær programmering opg 4'!$D$11</f>
        <v>44852.699999999721</v>
      </c>
      <c r="K9512" s="9">
        <f t="shared" si="742"/>
        <v>0</v>
      </c>
      <c r="L9512" s="9">
        <f t="shared" si="743"/>
        <v>0</v>
      </c>
    </row>
    <row r="9513" spans="1:12" ht="15" x14ac:dyDescent="0.25">
      <c r="A9513" s="167">
        <f t="shared" si="741"/>
        <v>11.760000000022606</v>
      </c>
      <c r="B9513" s="325">
        <f t="shared" si="744"/>
        <v>4.900000000009419E-2</v>
      </c>
      <c r="C9513" s="167">
        <f t="shared" si="740"/>
        <v>291.17999999998307</v>
      </c>
      <c r="D9513" s="167">
        <f>IF('Lineær programmering opg 4'!$M$4=0,"-",(-A9513+'Lineær programmering opg 4'!$M$4)/'Lineær programmering opg 4'!$K$4*-1)</f>
        <v>456.47999999995477</v>
      </c>
      <c r="E9513" s="167">
        <f>IF('Lineær programmering opg 4'!$M$5=0,"-",(-A9513+'Lineær programmering opg 4'!$M$5)/'Lineær programmering opg 4'!$K$5*-1)</f>
        <v>291.17999999998307</v>
      </c>
      <c r="F9513" s="167" t="str">
        <f>IF('Lineær programmering opg 4'!$E$6=0,"-",(-A9513+'Lineær programmering opg 4'!$M$6)/'Lineær programmering opg 4'!$K$6*-1)</f>
        <v>-</v>
      </c>
      <c r="G9513" s="167" t="str">
        <f>IF('Lineær programmering opg 4'!$D$7=0,"-",((-A9513+'Lineær programmering opg 4'!$M$7)/'Lineær programmering opg 4'!$K$7)*-1)</f>
        <v>-</v>
      </c>
      <c r="H9513" s="167" t="str">
        <f>IF('Lineær programmering opg 4'!$C$8=0,"-",((-A9513+'Lineær programmering opg 4'!$M$8)/'Lineær programmering opg 4'!$K$8)*-1)</f>
        <v>-</v>
      </c>
      <c r="I9513" s="167" t="str">
        <f>IF('Lineær programmering opg 4'!$D$8=0,"-",'Lineær programmering opg 4'!$G$8)</f>
        <v>-</v>
      </c>
      <c r="J9513" s="295">
        <f>A9513*'Lineær programmering opg 4'!$C$11+Datatabel!C9513*'Lineær programmering opg 4'!$D$11</f>
        <v>44852.999999999724</v>
      </c>
      <c r="K9513" s="9">
        <f t="shared" si="742"/>
        <v>0</v>
      </c>
      <c r="L9513" s="9">
        <f t="shared" si="743"/>
        <v>0</v>
      </c>
    </row>
    <row r="9514" spans="1:12" ht="15" x14ac:dyDescent="0.25">
      <c r="A9514" s="167">
        <f t="shared" si="741"/>
        <v>11.736000000022605</v>
      </c>
      <c r="B9514" s="325">
        <f t="shared" si="744"/>
        <v>4.8900000000094188E-2</v>
      </c>
      <c r="C9514" s="167">
        <f t="shared" si="740"/>
        <v>291.19799999998304</v>
      </c>
      <c r="D9514" s="167">
        <f>IF('Lineær programmering opg 4'!$M$4=0,"-",(-A9514+'Lineær programmering opg 4'!$M$4)/'Lineær programmering opg 4'!$K$4*-1)</f>
        <v>456.52799999995477</v>
      </c>
      <c r="E9514" s="167">
        <f>IF('Lineær programmering opg 4'!$M$5=0,"-",(-A9514+'Lineær programmering opg 4'!$M$5)/'Lineær programmering opg 4'!$K$5*-1)</f>
        <v>291.19799999998304</v>
      </c>
      <c r="F9514" s="167" t="str">
        <f>IF('Lineær programmering opg 4'!$E$6=0,"-",(-A9514+'Lineær programmering opg 4'!$M$6)/'Lineær programmering opg 4'!$K$6*-1)</f>
        <v>-</v>
      </c>
      <c r="G9514" s="167" t="str">
        <f>IF('Lineær programmering opg 4'!$D$7=0,"-",((-A9514+'Lineær programmering opg 4'!$M$7)/'Lineær programmering opg 4'!$K$7)*-1)</f>
        <v>-</v>
      </c>
      <c r="H9514" s="167" t="str">
        <f>IF('Lineær programmering opg 4'!$C$8=0,"-",((-A9514+'Lineær programmering opg 4'!$M$8)/'Lineær programmering opg 4'!$K$8)*-1)</f>
        <v>-</v>
      </c>
      <c r="I9514" s="167" t="str">
        <f>IF('Lineær programmering opg 4'!$D$8=0,"-",'Lineær programmering opg 4'!$G$8)</f>
        <v>-</v>
      </c>
      <c r="J9514" s="295">
        <f>A9514*'Lineær programmering opg 4'!$C$11+Datatabel!C9514*'Lineær programmering opg 4'!$D$11</f>
        <v>44853.299999999719</v>
      </c>
      <c r="K9514" s="9">
        <f t="shared" si="742"/>
        <v>0</v>
      </c>
      <c r="L9514" s="9">
        <f t="shared" si="743"/>
        <v>0</v>
      </c>
    </row>
    <row r="9515" spans="1:12" ht="15" x14ac:dyDescent="0.25">
      <c r="A9515" s="167">
        <f t="shared" si="741"/>
        <v>11.712000000022604</v>
      </c>
      <c r="B9515" s="325">
        <f t="shared" si="744"/>
        <v>4.8800000000094185E-2</v>
      </c>
      <c r="C9515" s="167">
        <f t="shared" si="740"/>
        <v>291.21599999998307</v>
      </c>
      <c r="D9515" s="167">
        <f>IF('Lineær programmering opg 4'!$M$4=0,"-",(-A9515+'Lineær programmering opg 4'!$M$4)/'Lineær programmering opg 4'!$K$4*-1)</f>
        <v>456.57599999995477</v>
      </c>
      <c r="E9515" s="167">
        <f>IF('Lineær programmering opg 4'!$M$5=0,"-",(-A9515+'Lineær programmering opg 4'!$M$5)/'Lineær programmering opg 4'!$K$5*-1)</f>
        <v>291.21599999998307</v>
      </c>
      <c r="F9515" s="167" t="str">
        <f>IF('Lineær programmering opg 4'!$E$6=0,"-",(-A9515+'Lineær programmering opg 4'!$M$6)/'Lineær programmering opg 4'!$K$6*-1)</f>
        <v>-</v>
      </c>
      <c r="G9515" s="167" t="str">
        <f>IF('Lineær programmering opg 4'!$D$7=0,"-",((-A9515+'Lineær programmering opg 4'!$M$7)/'Lineær programmering opg 4'!$K$7)*-1)</f>
        <v>-</v>
      </c>
      <c r="H9515" s="167" t="str">
        <f>IF('Lineær programmering opg 4'!$C$8=0,"-",((-A9515+'Lineær programmering opg 4'!$M$8)/'Lineær programmering opg 4'!$K$8)*-1)</f>
        <v>-</v>
      </c>
      <c r="I9515" s="167" t="str">
        <f>IF('Lineær programmering opg 4'!$D$8=0,"-",'Lineær programmering opg 4'!$G$8)</f>
        <v>-</v>
      </c>
      <c r="J9515" s="295">
        <f>A9515*'Lineær programmering opg 4'!$C$11+Datatabel!C9515*'Lineær programmering opg 4'!$D$11</f>
        <v>44853.599999999722</v>
      </c>
      <c r="K9515" s="9">
        <f t="shared" si="742"/>
        <v>0</v>
      </c>
      <c r="L9515" s="9">
        <f t="shared" si="743"/>
        <v>0</v>
      </c>
    </row>
    <row r="9516" spans="1:12" ht="15" x14ac:dyDescent="0.25">
      <c r="A9516" s="167">
        <f t="shared" si="741"/>
        <v>11.688000000022603</v>
      </c>
      <c r="B9516" s="325">
        <f t="shared" si="744"/>
        <v>4.8700000000094182E-2</v>
      </c>
      <c r="C9516" s="167">
        <f t="shared" si="740"/>
        <v>291.23399999998304</v>
      </c>
      <c r="D9516" s="167">
        <f>IF('Lineær programmering opg 4'!$M$4=0,"-",(-A9516+'Lineær programmering opg 4'!$M$4)/'Lineær programmering opg 4'!$K$4*-1)</f>
        <v>456.62399999995478</v>
      </c>
      <c r="E9516" s="167">
        <f>IF('Lineær programmering opg 4'!$M$5=0,"-",(-A9516+'Lineær programmering opg 4'!$M$5)/'Lineær programmering opg 4'!$K$5*-1)</f>
        <v>291.23399999998304</v>
      </c>
      <c r="F9516" s="167" t="str">
        <f>IF('Lineær programmering opg 4'!$E$6=0,"-",(-A9516+'Lineær programmering opg 4'!$M$6)/'Lineær programmering opg 4'!$K$6*-1)</f>
        <v>-</v>
      </c>
      <c r="G9516" s="167" t="str">
        <f>IF('Lineær programmering opg 4'!$D$7=0,"-",((-A9516+'Lineær programmering opg 4'!$M$7)/'Lineær programmering opg 4'!$K$7)*-1)</f>
        <v>-</v>
      </c>
      <c r="H9516" s="167" t="str">
        <f>IF('Lineær programmering opg 4'!$C$8=0,"-",((-A9516+'Lineær programmering opg 4'!$M$8)/'Lineær programmering opg 4'!$K$8)*-1)</f>
        <v>-</v>
      </c>
      <c r="I9516" s="167" t="str">
        <f>IF('Lineær programmering opg 4'!$D$8=0,"-",'Lineær programmering opg 4'!$G$8)</f>
        <v>-</v>
      </c>
      <c r="J9516" s="295">
        <f>A9516*'Lineær programmering opg 4'!$C$11+Datatabel!C9516*'Lineær programmering opg 4'!$D$11</f>
        <v>44853.899999999718</v>
      </c>
      <c r="K9516" s="9">
        <f t="shared" si="742"/>
        <v>0</v>
      </c>
      <c r="L9516" s="9">
        <f t="shared" si="743"/>
        <v>0</v>
      </c>
    </row>
    <row r="9517" spans="1:12" ht="15" x14ac:dyDescent="0.25">
      <c r="A9517" s="167">
        <f t="shared" si="741"/>
        <v>11.664000000022604</v>
      </c>
      <c r="B9517" s="325">
        <f t="shared" si="744"/>
        <v>4.8600000000094179E-2</v>
      </c>
      <c r="C9517" s="167">
        <f t="shared" si="740"/>
        <v>291.25199999998307</v>
      </c>
      <c r="D9517" s="167">
        <f>IF('Lineær programmering opg 4'!$M$4=0,"-",(-A9517+'Lineær programmering opg 4'!$M$4)/'Lineær programmering opg 4'!$K$4*-1)</f>
        <v>456.67199999995478</v>
      </c>
      <c r="E9517" s="167">
        <f>IF('Lineær programmering opg 4'!$M$5=0,"-",(-A9517+'Lineær programmering opg 4'!$M$5)/'Lineær programmering opg 4'!$K$5*-1)</f>
        <v>291.25199999998307</v>
      </c>
      <c r="F9517" s="167" t="str">
        <f>IF('Lineær programmering opg 4'!$E$6=0,"-",(-A9517+'Lineær programmering opg 4'!$M$6)/'Lineær programmering opg 4'!$K$6*-1)</f>
        <v>-</v>
      </c>
      <c r="G9517" s="167" t="str">
        <f>IF('Lineær programmering opg 4'!$D$7=0,"-",((-A9517+'Lineær programmering opg 4'!$M$7)/'Lineær programmering opg 4'!$K$7)*-1)</f>
        <v>-</v>
      </c>
      <c r="H9517" s="167" t="str">
        <f>IF('Lineær programmering opg 4'!$C$8=0,"-",((-A9517+'Lineær programmering opg 4'!$M$8)/'Lineær programmering opg 4'!$K$8)*-1)</f>
        <v>-</v>
      </c>
      <c r="I9517" s="167" t="str">
        <f>IF('Lineær programmering opg 4'!$D$8=0,"-",'Lineær programmering opg 4'!$G$8)</f>
        <v>-</v>
      </c>
      <c r="J9517" s="295">
        <f>A9517*'Lineær programmering opg 4'!$C$11+Datatabel!C9517*'Lineær programmering opg 4'!$D$11</f>
        <v>44854.199999999721</v>
      </c>
      <c r="K9517" s="9">
        <f t="shared" si="742"/>
        <v>0</v>
      </c>
      <c r="L9517" s="9">
        <f t="shared" si="743"/>
        <v>0</v>
      </c>
    </row>
    <row r="9518" spans="1:12" ht="15" x14ac:dyDescent="0.25">
      <c r="A9518" s="167">
        <f t="shared" si="741"/>
        <v>11.640000000022603</v>
      </c>
      <c r="B9518" s="325">
        <f t="shared" si="744"/>
        <v>4.8500000000094176E-2</v>
      </c>
      <c r="C9518" s="167">
        <f t="shared" si="740"/>
        <v>291.26999999998304</v>
      </c>
      <c r="D9518" s="167">
        <f>IF('Lineær programmering opg 4'!$M$4=0,"-",(-A9518+'Lineær programmering opg 4'!$M$4)/'Lineær programmering opg 4'!$K$4*-1)</f>
        <v>456.71999999995478</v>
      </c>
      <c r="E9518" s="167">
        <f>IF('Lineær programmering opg 4'!$M$5=0,"-",(-A9518+'Lineær programmering opg 4'!$M$5)/'Lineær programmering opg 4'!$K$5*-1)</f>
        <v>291.26999999998304</v>
      </c>
      <c r="F9518" s="167" t="str">
        <f>IF('Lineær programmering opg 4'!$E$6=0,"-",(-A9518+'Lineær programmering opg 4'!$M$6)/'Lineær programmering opg 4'!$K$6*-1)</f>
        <v>-</v>
      </c>
      <c r="G9518" s="167" t="str">
        <f>IF('Lineær programmering opg 4'!$D$7=0,"-",((-A9518+'Lineær programmering opg 4'!$M$7)/'Lineær programmering opg 4'!$K$7)*-1)</f>
        <v>-</v>
      </c>
      <c r="H9518" s="167" t="str">
        <f>IF('Lineær programmering opg 4'!$C$8=0,"-",((-A9518+'Lineær programmering opg 4'!$M$8)/'Lineær programmering opg 4'!$K$8)*-1)</f>
        <v>-</v>
      </c>
      <c r="I9518" s="167" t="str">
        <f>IF('Lineær programmering opg 4'!$D$8=0,"-",'Lineær programmering opg 4'!$G$8)</f>
        <v>-</v>
      </c>
      <c r="J9518" s="295">
        <f>A9518*'Lineær programmering opg 4'!$C$11+Datatabel!C9518*'Lineær programmering opg 4'!$D$11</f>
        <v>44854.499999999716</v>
      </c>
      <c r="K9518" s="9">
        <f t="shared" si="742"/>
        <v>0</v>
      </c>
      <c r="L9518" s="9">
        <f t="shared" si="743"/>
        <v>0</v>
      </c>
    </row>
    <row r="9519" spans="1:12" ht="15" x14ac:dyDescent="0.25">
      <c r="A9519" s="167">
        <f t="shared" si="741"/>
        <v>11.616000000022602</v>
      </c>
      <c r="B9519" s="325">
        <f t="shared" si="744"/>
        <v>4.8400000000094173E-2</v>
      </c>
      <c r="C9519" s="167">
        <f t="shared" si="740"/>
        <v>291.28799999998307</v>
      </c>
      <c r="D9519" s="167">
        <f>IF('Lineær programmering opg 4'!$M$4=0,"-",(-A9519+'Lineær programmering opg 4'!$M$4)/'Lineær programmering opg 4'!$K$4*-1)</f>
        <v>456.76799999995478</v>
      </c>
      <c r="E9519" s="167">
        <f>IF('Lineær programmering opg 4'!$M$5=0,"-",(-A9519+'Lineær programmering opg 4'!$M$5)/'Lineær programmering opg 4'!$K$5*-1)</f>
        <v>291.28799999998307</v>
      </c>
      <c r="F9519" s="167" t="str">
        <f>IF('Lineær programmering opg 4'!$E$6=0,"-",(-A9519+'Lineær programmering opg 4'!$M$6)/'Lineær programmering opg 4'!$K$6*-1)</f>
        <v>-</v>
      </c>
      <c r="G9519" s="167" t="str">
        <f>IF('Lineær programmering opg 4'!$D$7=0,"-",((-A9519+'Lineær programmering opg 4'!$M$7)/'Lineær programmering opg 4'!$K$7)*-1)</f>
        <v>-</v>
      </c>
      <c r="H9519" s="167" t="str">
        <f>IF('Lineær programmering opg 4'!$C$8=0,"-",((-A9519+'Lineær programmering opg 4'!$M$8)/'Lineær programmering opg 4'!$K$8)*-1)</f>
        <v>-</v>
      </c>
      <c r="I9519" s="167" t="str">
        <f>IF('Lineær programmering opg 4'!$D$8=0,"-",'Lineær programmering opg 4'!$G$8)</f>
        <v>-</v>
      </c>
      <c r="J9519" s="295">
        <f>A9519*'Lineær programmering opg 4'!$C$11+Datatabel!C9519*'Lineær programmering opg 4'!$D$11</f>
        <v>44854.799999999719</v>
      </c>
      <c r="K9519" s="9">
        <f t="shared" si="742"/>
        <v>0</v>
      </c>
      <c r="L9519" s="9">
        <f t="shared" si="743"/>
        <v>0</v>
      </c>
    </row>
    <row r="9520" spans="1:12" ht="15" x14ac:dyDescent="0.25">
      <c r="A9520" s="167">
        <f t="shared" si="741"/>
        <v>11.592000000022601</v>
      </c>
      <c r="B9520" s="325">
        <f t="shared" si="744"/>
        <v>4.830000000009417E-2</v>
      </c>
      <c r="C9520" s="167">
        <f t="shared" si="740"/>
        <v>291.30599999998304</v>
      </c>
      <c r="D9520" s="167">
        <f>IF('Lineær programmering opg 4'!$M$4=0,"-",(-A9520+'Lineær programmering opg 4'!$M$4)/'Lineær programmering opg 4'!$K$4*-1)</f>
        <v>456.81599999995478</v>
      </c>
      <c r="E9520" s="167">
        <f>IF('Lineær programmering opg 4'!$M$5=0,"-",(-A9520+'Lineær programmering opg 4'!$M$5)/'Lineær programmering opg 4'!$K$5*-1)</f>
        <v>291.30599999998304</v>
      </c>
      <c r="F9520" s="167" t="str">
        <f>IF('Lineær programmering opg 4'!$E$6=0,"-",(-A9520+'Lineær programmering opg 4'!$M$6)/'Lineær programmering opg 4'!$K$6*-1)</f>
        <v>-</v>
      </c>
      <c r="G9520" s="167" t="str">
        <f>IF('Lineær programmering opg 4'!$D$7=0,"-",((-A9520+'Lineær programmering opg 4'!$M$7)/'Lineær programmering opg 4'!$K$7)*-1)</f>
        <v>-</v>
      </c>
      <c r="H9520" s="167" t="str">
        <f>IF('Lineær programmering opg 4'!$C$8=0,"-",((-A9520+'Lineær programmering opg 4'!$M$8)/'Lineær programmering opg 4'!$K$8)*-1)</f>
        <v>-</v>
      </c>
      <c r="I9520" s="167" t="str">
        <f>IF('Lineær programmering opg 4'!$D$8=0,"-",'Lineær programmering opg 4'!$G$8)</f>
        <v>-</v>
      </c>
      <c r="J9520" s="295">
        <f>A9520*'Lineær programmering opg 4'!$C$11+Datatabel!C9520*'Lineær programmering opg 4'!$D$11</f>
        <v>44855.099999999715</v>
      </c>
      <c r="K9520" s="9">
        <f t="shared" si="742"/>
        <v>0</v>
      </c>
      <c r="L9520" s="9">
        <f t="shared" si="743"/>
        <v>0</v>
      </c>
    </row>
    <row r="9521" spans="1:12" ht="15" x14ac:dyDescent="0.25">
      <c r="A9521" s="167">
        <f t="shared" si="741"/>
        <v>11.5680000000226</v>
      </c>
      <c r="B9521" s="325">
        <f t="shared" si="744"/>
        <v>4.8200000000094168E-2</v>
      </c>
      <c r="C9521" s="167">
        <f t="shared" si="740"/>
        <v>291.32399999998307</v>
      </c>
      <c r="D9521" s="167">
        <f>IF('Lineær programmering opg 4'!$M$4=0,"-",(-A9521+'Lineær programmering opg 4'!$M$4)/'Lineær programmering opg 4'!$K$4*-1)</f>
        <v>456.86399999995479</v>
      </c>
      <c r="E9521" s="167">
        <f>IF('Lineær programmering opg 4'!$M$5=0,"-",(-A9521+'Lineær programmering opg 4'!$M$5)/'Lineær programmering opg 4'!$K$5*-1)</f>
        <v>291.32399999998307</v>
      </c>
      <c r="F9521" s="167" t="str">
        <f>IF('Lineær programmering opg 4'!$E$6=0,"-",(-A9521+'Lineær programmering opg 4'!$M$6)/'Lineær programmering opg 4'!$K$6*-1)</f>
        <v>-</v>
      </c>
      <c r="G9521" s="167" t="str">
        <f>IF('Lineær programmering opg 4'!$D$7=0,"-",((-A9521+'Lineær programmering opg 4'!$M$7)/'Lineær programmering opg 4'!$K$7)*-1)</f>
        <v>-</v>
      </c>
      <c r="H9521" s="167" t="str">
        <f>IF('Lineær programmering opg 4'!$C$8=0,"-",((-A9521+'Lineær programmering opg 4'!$M$8)/'Lineær programmering opg 4'!$K$8)*-1)</f>
        <v>-</v>
      </c>
      <c r="I9521" s="167" t="str">
        <f>IF('Lineær programmering opg 4'!$D$8=0,"-",'Lineær programmering opg 4'!$G$8)</f>
        <v>-</v>
      </c>
      <c r="J9521" s="295">
        <f>A9521*'Lineær programmering opg 4'!$C$11+Datatabel!C9521*'Lineær programmering opg 4'!$D$11</f>
        <v>44855.399999999718</v>
      </c>
      <c r="K9521" s="9">
        <f t="shared" si="742"/>
        <v>0</v>
      </c>
      <c r="L9521" s="9">
        <f t="shared" si="743"/>
        <v>0</v>
      </c>
    </row>
    <row r="9522" spans="1:12" ht="15" x14ac:dyDescent="0.25">
      <c r="A9522" s="167">
        <f t="shared" si="741"/>
        <v>11.544000000022599</v>
      </c>
      <c r="B9522" s="325">
        <f t="shared" si="744"/>
        <v>4.8100000000094165E-2</v>
      </c>
      <c r="C9522" s="167">
        <f t="shared" si="740"/>
        <v>291.34199999998305</v>
      </c>
      <c r="D9522" s="167">
        <f>IF('Lineær programmering opg 4'!$M$4=0,"-",(-A9522+'Lineær programmering opg 4'!$M$4)/'Lineær programmering opg 4'!$K$4*-1)</f>
        <v>456.91199999995479</v>
      </c>
      <c r="E9522" s="167">
        <f>IF('Lineær programmering opg 4'!$M$5=0,"-",(-A9522+'Lineær programmering opg 4'!$M$5)/'Lineær programmering opg 4'!$K$5*-1)</f>
        <v>291.34199999998305</v>
      </c>
      <c r="F9522" s="167" t="str">
        <f>IF('Lineær programmering opg 4'!$E$6=0,"-",(-A9522+'Lineær programmering opg 4'!$M$6)/'Lineær programmering opg 4'!$K$6*-1)</f>
        <v>-</v>
      </c>
      <c r="G9522" s="167" t="str">
        <f>IF('Lineær programmering opg 4'!$D$7=0,"-",((-A9522+'Lineær programmering opg 4'!$M$7)/'Lineær programmering opg 4'!$K$7)*-1)</f>
        <v>-</v>
      </c>
      <c r="H9522" s="167" t="str">
        <f>IF('Lineær programmering opg 4'!$C$8=0,"-",((-A9522+'Lineær programmering opg 4'!$M$8)/'Lineær programmering opg 4'!$K$8)*-1)</f>
        <v>-</v>
      </c>
      <c r="I9522" s="167" t="str">
        <f>IF('Lineær programmering opg 4'!$D$8=0,"-",'Lineær programmering opg 4'!$G$8)</f>
        <v>-</v>
      </c>
      <c r="J9522" s="295">
        <f>A9522*'Lineær programmering opg 4'!$C$11+Datatabel!C9522*'Lineær programmering opg 4'!$D$11</f>
        <v>44855.699999999713</v>
      </c>
      <c r="K9522" s="9">
        <f t="shared" si="742"/>
        <v>0</v>
      </c>
      <c r="L9522" s="9">
        <f t="shared" si="743"/>
        <v>0</v>
      </c>
    </row>
    <row r="9523" spans="1:12" ht="15" x14ac:dyDescent="0.25">
      <c r="A9523" s="167">
        <f t="shared" si="741"/>
        <v>11.520000000022598</v>
      </c>
      <c r="B9523" s="325">
        <f t="shared" si="744"/>
        <v>4.8000000000094162E-2</v>
      </c>
      <c r="C9523" s="167">
        <f t="shared" si="740"/>
        <v>291.35999999998307</v>
      </c>
      <c r="D9523" s="167">
        <f>IF('Lineær programmering opg 4'!$M$4=0,"-",(-A9523+'Lineær programmering opg 4'!$M$4)/'Lineær programmering opg 4'!$K$4*-1)</f>
        <v>456.95999999995479</v>
      </c>
      <c r="E9523" s="167">
        <f>IF('Lineær programmering opg 4'!$M$5=0,"-",(-A9523+'Lineær programmering opg 4'!$M$5)/'Lineær programmering opg 4'!$K$5*-1)</f>
        <v>291.35999999998307</v>
      </c>
      <c r="F9523" s="167" t="str">
        <f>IF('Lineær programmering opg 4'!$E$6=0,"-",(-A9523+'Lineær programmering opg 4'!$M$6)/'Lineær programmering opg 4'!$K$6*-1)</f>
        <v>-</v>
      </c>
      <c r="G9523" s="167" t="str">
        <f>IF('Lineær programmering opg 4'!$D$7=0,"-",((-A9523+'Lineær programmering opg 4'!$M$7)/'Lineær programmering opg 4'!$K$7)*-1)</f>
        <v>-</v>
      </c>
      <c r="H9523" s="167" t="str">
        <f>IF('Lineær programmering opg 4'!$C$8=0,"-",((-A9523+'Lineær programmering opg 4'!$M$8)/'Lineær programmering opg 4'!$K$8)*-1)</f>
        <v>-</v>
      </c>
      <c r="I9523" s="167" t="str">
        <f>IF('Lineær programmering opg 4'!$D$8=0,"-",'Lineær programmering opg 4'!$G$8)</f>
        <v>-</v>
      </c>
      <c r="J9523" s="295">
        <f>A9523*'Lineær programmering opg 4'!$C$11+Datatabel!C9523*'Lineær programmering opg 4'!$D$11</f>
        <v>44855.999999999724</v>
      </c>
      <c r="K9523" s="9">
        <f t="shared" si="742"/>
        <v>0</v>
      </c>
      <c r="L9523" s="9">
        <f t="shared" si="743"/>
        <v>0</v>
      </c>
    </row>
    <row r="9524" spans="1:12" ht="15" x14ac:dyDescent="0.25">
      <c r="A9524" s="167">
        <f t="shared" si="741"/>
        <v>11.496000000022597</v>
      </c>
      <c r="B9524" s="325">
        <f t="shared" si="744"/>
        <v>4.7900000000094159E-2</v>
      </c>
      <c r="C9524" s="167">
        <f t="shared" si="740"/>
        <v>291.37799999998305</v>
      </c>
      <c r="D9524" s="167">
        <f>IF('Lineær programmering opg 4'!$M$4=0,"-",(-A9524+'Lineær programmering opg 4'!$M$4)/'Lineær programmering opg 4'!$K$4*-1)</f>
        <v>457.00799999995479</v>
      </c>
      <c r="E9524" s="167">
        <f>IF('Lineær programmering opg 4'!$M$5=0,"-",(-A9524+'Lineær programmering opg 4'!$M$5)/'Lineær programmering opg 4'!$K$5*-1)</f>
        <v>291.37799999998305</v>
      </c>
      <c r="F9524" s="167" t="str">
        <f>IF('Lineær programmering opg 4'!$E$6=0,"-",(-A9524+'Lineær programmering opg 4'!$M$6)/'Lineær programmering opg 4'!$K$6*-1)</f>
        <v>-</v>
      </c>
      <c r="G9524" s="167" t="str">
        <f>IF('Lineær programmering opg 4'!$D$7=0,"-",((-A9524+'Lineær programmering opg 4'!$M$7)/'Lineær programmering opg 4'!$K$7)*-1)</f>
        <v>-</v>
      </c>
      <c r="H9524" s="167" t="str">
        <f>IF('Lineær programmering opg 4'!$C$8=0,"-",((-A9524+'Lineær programmering opg 4'!$M$8)/'Lineær programmering opg 4'!$K$8)*-1)</f>
        <v>-</v>
      </c>
      <c r="I9524" s="167" t="str">
        <f>IF('Lineær programmering opg 4'!$D$8=0,"-",'Lineær programmering opg 4'!$G$8)</f>
        <v>-</v>
      </c>
      <c r="J9524" s="295">
        <f>A9524*'Lineær programmering opg 4'!$C$11+Datatabel!C9524*'Lineær programmering opg 4'!$D$11</f>
        <v>44856.299999999719</v>
      </c>
      <c r="K9524" s="9">
        <f t="shared" si="742"/>
        <v>0</v>
      </c>
      <c r="L9524" s="9">
        <f t="shared" si="743"/>
        <v>0</v>
      </c>
    </row>
    <row r="9525" spans="1:12" ht="15" x14ac:dyDescent="0.25">
      <c r="A9525" s="167">
        <f t="shared" si="741"/>
        <v>11.472000000022597</v>
      </c>
      <c r="B9525" s="325">
        <f t="shared" si="744"/>
        <v>4.7800000000094156E-2</v>
      </c>
      <c r="C9525" s="167">
        <f t="shared" si="740"/>
        <v>291.39599999998308</v>
      </c>
      <c r="D9525" s="167">
        <f>IF('Lineær programmering opg 4'!$M$4=0,"-",(-A9525+'Lineær programmering opg 4'!$M$4)/'Lineær programmering opg 4'!$K$4*-1)</f>
        <v>457.05599999995479</v>
      </c>
      <c r="E9525" s="167">
        <f>IF('Lineær programmering opg 4'!$M$5=0,"-",(-A9525+'Lineær programmering opg 4'!$M$5)/'Lineær programmering opg 4'!$K$5*-1)</f>
        <v>291.39599999998308</v>
      </c>
      <c r="F9525" s="167" t="str">
        <f>IF('Lineær programmering opg 4'!$E$6=0,"-",(-A9525+'Lineær programmering opg 4'!$M$6)/'Lineær programmering opg 4'!$K$6*-1)</f>
        <v>-</v>
      </c>
      <c r="G9525" s="167" t="str">
        <f>IF('Lineær programmering opg 4'!$D$7=0,"-",((-A9525+'Lineær programmering opg 4'!$M$7)/'Lineær programmering opg 4'!$K$7)*-1)</f>
        <v>-</v>
      </c>
      <c r="H9525" s="167" t="str">
        <f>IF('Lineær programmering opg 4'!$C$8=0,"-",((-A9525+'Lineær programmering opg 4'!$M$8)/'Lineær programmering opg 4'!$K$8)*-1)</f>
        <v>-</v>
      </c>
      <c r="I9525" s="167" t="str">
        <f>IF('Lineær programmering opg 4'!$D$8=0,"-",'Lineær programmering opg 4'!$G$8)</f>
        <v>-</v>
      </c>
      <c r="J9525" s="295">
        <f>A9525*'Lineær programmering opg 4'!$C$11+Datatabel!C9525*'Lineær programmering opg 4'!$D$11</f>
        <v>44856.599999999722</v>
      </c>
      <c r="K9525" s="9">
        <f t="shared" si="742"/>
        <v>0</v>
      </c>
      <c r="L9525" s="9">
        <f t="shared" si="743"/>
        <v>0</v>
      </c>
    </row>
    <row r="9526" spans="1:12" ht="15" x14ac:dyDescent="0.25">
      <c r="A9526" s="167">
        <f t="shared" si="741"/>
        <v>11.448000000022597</v>
      </c>
      <c r="B9526" s="325">
        <f t="shared" si="744"/>
        <v>4.7700000000094153E-2</v>
      </c>
      <c r="C9526" s="167">
        <f t="shared" si="740"/>
        <v>291.41399999998305</v>
      </c>
      <c r="D9526" s="167">
        <f>IF('Lineær programmering opg 4'!$M$4=0,"-",(-A9526+'Lineær programmering opg 4'!$M$4)/'Lineær programmering opg 4'!$K$4*-1)</f>
        <v>457.10399999995479</v>
      </c>
      <c r="E9526" s="167">
        <f>IF('Lineær programmering opg 4'!$M$5=0,"-",(-A9526+'Lineær programmering opg 4'!$M$5)/'Lineær programmering opg 4'!$K$5*-1)</f>
        <v>291.41399999998305</v>
      </c>
      <c r="F9526" s="167" t="str">
        <f>IF('Lineær programmering opg 4'!$E$6=0,"-",(-A9526+'Lineær programmering opg 4'!$M$6)/'Lineær programmering opg 4'!$K$6*-1)</f>
        <v>-</v>
      </c>
      <c r="G9526" s="167" t="str">
        <f>IF('Lineær programmering opg 4'!$D$7=0,"-",((-A9526+'Lineær programmering opg 4'!$M$7)/'Lineær programmering opg 4'!$K$7)*-1)</f>
        <v>-</v>
      </c>
      <c r="H9526" s="167" t="str">
        <f>IF('Lineær programmering opg 4'!$C$8=0,"-",((-A9526+'Lineær programmering opg 4'!$M$8)/'Lineær programmering opg 4'!$K$8)*-1)</f>
        <v>-</v>
      </c>
      <c r="I9526" s="167" t="str">
        <f>IF('Lineær programmering opg 4'!$D$8=0,"-",'Lineær programmering opg 4'!$G$8)</f>
        <v>-</v>
      </c>
      <c r="J9526" s="295">
        <f>A9526*'Lineær programmering opg 4'!$C$11+Datatabel!C9526*'Lineær programmering opg 4'!$D$11</f>
        <v>44856.899999999718</v>
      </c>
      <c r="K9526" s="9">
        <f t="shared" si="742"/>
        <v>0</v>
      </c>
      <c r="L9526" s="9">
        <f t="shared" si="743"/>
        <v>0</v>
      </c>
    </row>
    <row r="9527" spans="1:12" ht="15" x14ac:dyDescent="0.25">
      <c r="A9527" s="167">
        <f t="shared" si="741"/>
        <v>11.424000000022597</v>
      </c>
      <c r="B9527" s="325">
        <f t="shared" si="744"/>
        <v>4.760000000009415E-2</v>
      </c>
      <c r="C9527" s="167">
        <f t="shared" si="740"/>
        <v>291.43199999998308</v>
      </c>
      <c r="D9527" s="167">
        <f>IF('Lineær programmering opg 4'!$M$4=0,"-",(-A9527+'Lineær programmering opg 4'!$M$4)/'Lineær programmering opg 4'!$K$4*-1)</f>
        <v>457.1519999999548</v>
      </c>
      <c r="E9527" s="167">
        <f>IF('Lineær programmering opg 4'!$M$5=0,"-",(-A9527+'Lineær programmering opg 4'!$M$5)/'Lineær programmering opg 4'!$K$5*-1)</f>
        <v>291.43199999998308</v>
      </c>
      <c r="F9527" s="167" t="str">
        <f>IF('Lineær programmering opg 4'!$E$6=0,"-",(-A9527+'Lineær programmering opg 4'!$M$6)/'Lineær programmering opg 4'!$K$6*-1)</f>
        <v>-</v>
      </c>
      <c r="G9527" s="167" t="str">
        <f>IF('Lineær programmering opg 4'!$D$7=0,"-",((-A9527+'Lineær programmering opg 4'!$M$7)/'Lineær programmering opg 4'!$K$7)*-1)</f>
        <v>-</v>
      </c>
      <c r="H9527" s="167" t="str">
        <f>IF('Lineær programmering opg 4'!$C$8=0,"-",((-A9527+'Lineær programmering opg 4'!$M$8)/'Lineær programmering opg 4'!$K$8)*-1)</f>
        <v>-</v>
      </c>
      <c r="I9527" s="167" t="str">
        <f>IF('Lineær programmering opg 4'!$D$8=0,"-",'Lineær programmering opg 4'!$G$8)</f>
        <v>-</v>
      </c>
      <c r="J9527" s="295">
        <f>A9527*'Lineær programmering opg 4'!$C$11+Datatabel!C9527*'Lineær programmering opg 4'!$D$11</f>
        <v>44857.199999999721</v>
      </c>
      <c r="K9527" s="9">
        <f t="shared" si="742"/>
        <v>0</v>
      </c>
      <c r="L9527" s="9">
        <f t="shared" si="743"/>
        <v>0</v>
      </c>
    </row>
    <row r="9528" spans="1:12" ht="15" x14ac:dyDescent="0.25">
      <c r="A9528" s="167">
        <f t="shared" si="741"/>
        <v>11.400000000022596</v>
      </c>
      <c r="B9528" s="325">
        <f t="shared" si="744"/>
        <v>4.7500000000094147E-2</v>
      </c>
      <c r="C9528" s="167">
        <f t="shared" si="740"/>
        <v>291.44999999998305</v>
      </c>
      <c r="D9528" s="167">
        <f>IF('Lineær programmering opg 4'!$M$4=0,"-",(-A9528+'Lineær programmering opg 4'!$M$4)/'Lineær programmering opg 4'!$K$4*-1)</f>
        <v>457.1999999999548</v>
      </c>
      <c r="E9528" s="167">
        <f>IF('Lineær programmering opg 4'!$M$5=0,"-",(-A9528+'Lineær programmering opg 4'!$M$5)/'Lineær programmering opg 4'!$K$5*-1)</f>
        <v>291.44999999998305</v>
      </c>
      <c r="F9528" s="167" t="str">
        <f>IF('Lineær programmering opg 4'!$E$6=0,"-",(-A9528+'Lineær programmering opg 4'!$M$6)/'Lineær programmering opg 4'!$K$6*-1)</f>
        <v>-</v>
      </c>
      <c r="G9528" s="167" t="str">
        <f>IF('Lineær programmering opg 4'!$D$7=0,"-",((-A9528+'Lineær programmering opg 4'!$M$7)/'Lineær programmering opg 4'!$K$7)*-1)</f>
        <v>-</v>
      </c>
      <c r="H9528" s="167" t="str">
        <f>IF('Lineær programmering opg 4'!$C$8=0,"-",((-A9528+'Lineær programmering opg 4'!$M$8)/'Lineær programmering opg 4'!$K$8)*-1)</f>
        <v>-</v>
      </c>
      <c r="I9528" s="167" t="str">
        <f>IF('Lineær programmering opg 4'!$D$8=0,"-",'Lineær programmering opg 4'!$G$8)</f>
        <v>-</v>
      </c>
      <c r="J9528" s="295">
        <f>A9528*'Lineær programmering opg 4'!$C$11+Datatabel!C9528*'Lineær programmering opg 4'!$D$11</f>
        <v>44857.499999999724</v>
      </c>
      <c r="K9528" s="9">
        <f t="shared" si="742"/>
        <v>0</v>
      </c>
      <c r="L9528" s="9">
        <f t="shared" si="743"/>
        <v>0</v>
      </c>
    </row>
    <row r="9529" spans="1:12" ht="15" x14ac:dyDescent="0.25">
      <c r="A9529" s="167">
        <f t="shared" si="741"/>
        <v>11.376000000022595</v>
      </c>
      <c r="B9529" s="325">
        <f t="shared" si="744"/>
        <v>4.7400000000094145E-2</v>
      </c>
      <c r="C9529" s="167">
        <f t="shared" si="740"/>
        <v>291.46799999998308</v>
      </c>
      <c r="D9529" s="167">
        <f>IF('Lineær programmering opg 4'!$M$4=0,"-",(-A9529+'Lineær programmering opg 4'!$M$4)/'Lineær programmering opg 4'!$K$4*-1)</f>
        <v>457.2479999999548</v>
      </c>
      <c r="E9529" s="167">
        <f>IF('Lineær programmering opg 4'!$M$5=0,"-",(-A9529+'Lineær programmering opg 4'!$M$5)/'Lineær programmering opg 4'!$K$5*-1)</f>
        <v>291.46799999998308</v>
      </c>
      <c r="F9529" s="167" t="str">
        <f>IF('Lineær programmering opg 4'!$E$6=0,"-",(-A9529+'Lineær programmering opg 4'!$M$6)/'Lineær programmering opg 4'!$K$6*-1)</f>
        <v>-</v>
      </c>
      <c r="G9529" s="167" t="str">
        <f>IF('Lineær programmering opg 4'!$D$7=0,"-",((-A9529+'Lineær programmering opg 4'!$M$7)/'Lineær programmering opg 4'!$K$7)*-1)</f>
        <v>-</v>
      </c>
      <c r="H9529" s="167" t="str">
        <f>IF('Lineær programmering opg 4'!$C$8=0,"-",((-A9529+'Lineær programmering opg 4'!$M$8)/'Lineær programmering opg 4'!$K$8)*-1)</f>
        <v>-</v>
      </c>
      <c r="I9529" s="167" t="str">
        <f>IF('Lineær programmering opg 4'!$D$8=0,"-",'Lineær programmering opg 4'!$G$8)</f>
        <v>-</v>
      </c>
      <c r="J9529" s="295">
        <f>A9529*'Lineær programmering opg 4'!$C$11+Datatabel!C9529*'Lineær programmering opg 4'!$D$11</f>
        <v>44857.799999999726</v>
      </c>
      <c r="K9529" s="9">
        <f t="shared" si="742"/>
        <v>0</v>
      </c>
      <c r="L9529" s="9">
        <f t="shared" si="743"/>
        <v>0</v>
      </c>
    </row>
    <row r="9530" spans="1:12" ht="15" x14ac:dyDescent="0.25">
      <c r="A9530" s="167">
        <f t="shared" si="741"/>
        <v>11.352000000022594</v>
      </c>
      <c r="B9530" s="325">
        <f t="shared" si="744"/>
        <v>4.7300000000094142E-2</v>
      </c>
      <c r="C9530" s="167">
        <f t="shared" si="740"/>
        <v>291.48599999998305</v>
      </c>
      <c r="D9530" s="167">
        <f>IF('Lineær programmering opg 4'!$M$4=0,"-",(-A9530+'Lineær programmering opg 4'!$M$4)/'Lineær programmering opg 4'!$K$4*-1)</f>
        <v>457.2959999999548</v>
      </c>
      <c r="E9530" s="167">
        <f>IF('Lineær programmering opg 4'!$M$5=0,"-",(-A9530+'Lineær programmering opg 4'!$M$5)/'Lineær programmering opg 4'!$K$5*-1)</f>
        <v>291.48599999998305</v>
      </c>
      <c r="F9530" s="167" t="str">
        <f>IF('Lineær programmering opg 4'!$E$6=0,"-",(-A9530+'Lineær programmering opg 4'!$M$6)/'Lineær programmering opg 4'!$K$6*-1)</f>
        <v>-</v>
      </c>
      <c r="G9530" s="167" t="str">
        <f>IF('Lineær programmering opg 4'!$D$7=0,"-",((-A9530+'Lineær programmering opg 4'!$M$7)/'Lineær programmering opg 4'!$K$7)*-1)</f>
        <v>-</v>
      </c>
      <c r="H9530" s="167" t="str">
        <f>IF('Lineær programmering opg 4'!$C$8=0,"-",((-A9530+'Lineær programmering opg 4'!$M$8)/'Lineær programmering opg 4'!$K$8)*-1)</f>
        <v>-</v>
      </c>
      <c r="I9530" s="167" t="str">
        <f>IF('Lineær programmering opg 4'!$D$8=0,"-",'Lineær programmering opg 4'!$G$8)</f>
        <v>-</v>
      </c>
      <c r="J9530" s="295">
        <f>A9530*'Lineær programmering opg 4'!$C$11+Datatabel!C9530*'Lineær programmering opg 4'!$D$11</f>
        <v>44858.099999999715</v>
      </c>
      <c r="K9530" s="9">
        <f t="shared" si="742"/>
        <v>0</v>
      </c>
      <c r="L9530" s="9">
        <f t="shared" si="743"/>
        <v>0</v>
      </c>
    </row>
    <row r="9531" spans="1:12" ht="15" x14ac:dyDescent="0.25">
      <c r="A9531" s="167">
        <f t="shared" si="741"/>
        <v>11.328000000022593</v>
      </c>
      <c r="B9531" s="325">
        <f t="shared" si="744"/>
        <v>4.7200000000094139E-2</v>
      </c>
      <c r="C9531" s="167">
        <f t="shared" si="740"/>
        <v>291.50399999998308</v>
      </c>
      <c r="D9531" s="167">
        <f>IF('Lineær programmering opg 4'!$M$4=0,"-",(-A9531+'Lineær programmering opg 4'!$M$4)/'Lineær programmering opg 4'!$K$4*-1)</f>
        <v>457.3439999999548</v>
      </c>
      <c r="E9531" s="167">
        <f>IF('Lineær programmering opg 4'!$M$5=0,"-",(-A9531+'Lineær programmering opg 4'!$M$5)/'Lineær programmering opg 4'!$K$5*-1)</f>
        <v>291.50399999998308</v>
      </c>
      <c r="F9531" s="167" t="str">
        <f>IF('Lineær programmering opg 4'!$E$6=0,"-",(-A9531+'Lineær programmering opg 4'!$M$6)/'Lineær programmering opg 4'!$K$6*-1)</f>
        <v>-</v>
      </c>
      <c r="G9531" s="167" t="str">
        <f>IF('Lineær programmering opg 4'!$D$7=0,"-",((-A9531+'Lineær programmering opg 4'!$M$7)/'Lineær programmering opg 4'!$K$7)*-1)</f>
        <v>-</v>
      </c>
      <c r="H9531" s="167" t="str">
        <f>IF('Lineær programmering opg 4'!$C$8=0,"-",((-A9531+'Lineær programmering opg 4'!$M$8)/'Lineær programmering opg 4'!$K$8)*-1)</f>
        <v>-</v>
      </c>
      <c r="I9531" s="167" t="str">
        <f>IF('Lineær programmering opg 4'!$D$8=0,"-",'Lineær programmering opg 4'!$G$8)</f>
        <v>-</v>
      </c>
      <c r="J9531" s="295">
        <f>A9531*'Lineær programmering opg 4'!$C$11+Datatabel!C9531*'Lineær programmering opg 4'!$D$11</f>
        <v>44858.399999999718</v>
      </c>
      <c r="K9531" s="9">
        <f t="shared" si="742"/>
        <v>0</v>
      </c>
      <c r="L9531" s="9">
        <f t="shared" si="743"/>
        <v>0</v>
      </c>
    </row>
    <row r="9532" spans="1:12" ht="15" x14ac:dyDescent="0.25">
      <c r="A9532" s="167">
        <f t="shared" si="741"/>
        <v>11.304000000022592</v>
      </c>
      <c r="B9532" s="325">
        <f t="shared" si="744"/>
        <v>4.7100000000094136E-2</v>
      </c>
      <c r="C9532" s="167">
        <f t="shared" si="740"/>
        <v>291.52199999998305</v>
      </c>
      <c r="D9532" s="167">
        <f>IF('Lineær programmering opg 4'!$M$4=0,"-",(-A9532+'Lineær programmering opg 4'!$M$4)/'Lineær programmering opg 4'!$K$4*-1)</f>
        <v>457.39199999995481</v>
      </c>
      <c r="E9532" s="167">
        <f>IF('Lineær programmering opg 4'!$M$5=0,"-",(-A9532+'Lineær programmering opg 4'!$M$5)/'Lineær programmering opg 4'!$K$5*-1)</f>
        <v>291.52199999998305</v>
      </c>
      <c r="F9532" s="167" t="str">
        <f>IF('Lineær programmering opg 4'!$E$6=0,"-",(-A9532+'Lineær programmering opg 4'!$M$6)/'Lineær programmering opg 4'!$K$6*-1)</f>
        <v>-</v>
      </c>
      <c r="G9532" s="167" t="str">
        <f>IF('Lineær programmering opg 4'!$D$7=0,"-",((-A9532+'Lineær programmering opg 4'!$M$7)/'Lineær programmering opg 4'!$K$7)*-1)</f>
        <v>-</v>
      </c>
      <c r="H9532" s="167" t="str">
        <f>IF('Lineær programmering opg 4'!$C$8=0,"-",((-A9532+'Lineær programmering opg 4'!$M$8)/'Lineær programmering opg 4'!$K$8)*-1)</f>
        <v>-</v>
      </c>
      <c r="I9532" s="167" t="str">
        <f>IF('Lineær programmering opg 4'!$D$8=0,"-",'Lineær programmering opg 4'!$G$8)</f>
        <v>-</v>
      </c>
      <c r="J9532" s="295">
        <f>A9532*'Lineær programmering opg 4'!$C$11+Datatabel!C9532*'Lineær programmering opg 4'!$D$11</f>
        <v>44858.699999999713</v>
      </c>
      <c r="K9532" s="9">
        <f t="shared" si="742"/>
        <v>0</v>
      </c>
      <c r="L9532" s="9">
        <f t="shared" si="743"/>
        <v>0</v>
      </c>
    </row>
    <row r="9533" spans="1:12" ht="15" x14ac:dyDescent="0.25">
      <c r="A9533" s="167">
        <f t="shared" si="741"/>
        <v>11.280000000022593</v>
      </c>
      <c r="B9533" s="325">
        <f t="shared" si="744"/>
        <v>4.7000000000094133E-2</v>
      </c>
      <c r="C9533" s="167">
        <f t="shared" si="740"/>
        <v>291.53999999998308</v>
      </c>
      <c r="D9533" s="167">
        <f>IF('Lineær programmering opg 4'!$M$4=0,"-",(-A9533+'Lineær programmering opg 4'!$M$4)/'Lineær programmering opg 4'!$K$4*-1)</f>
        <v>457.43999999995481</v>
      </c>
      <c r="E9533" s="167">
        <f>IF('Lineær programmering opg 4'!$M$5=0,"-",(-A9533+'Lineær programmering opg 4'!$M$5)/'Lineær programmering opg 4'!$K$5*-1)</f>
        <v>291.53999999998308</v>
      </c>
      <c r="F9533" s="167" t="str">
        <f>IF('Lineær programmering opg 4'!$E$6=0,"-",(-A9533+'Lineær programmering opg 4'!$M$6)/'Lineær programmering opg 4'!$K$6*-1)</f>
        <v>-</v>
      </c>
      <c r="G9533" s="167" t="str">
        <f>IF('Lineær programmering opg 4'!$D$7=0,"-",((-A9533+'Lineær programmering opg 4'!$M$7)/'Lineær programmering opg 4'!$K$7)*-1)</f>
        <v>-</v>
      </c>
      <c r="H9533" s="167" t="str">
        <f>IF('Lineær programmering opg 4'!$C$8=0,"-",((-A9533+'Lineær programmering opg 4'!$M$8)/'Lineær programmering opg 4'!$K$8)*-1)</f>
        <v>-</v>
      </c>
      <c r="I9533" s="167" t="str">
        <f>IF('Lineær programmering opg 4'!$D$8=0,"-",'Lineær programmering opg 4'!$G$8)</f>
        <v>-</v>
      </c>
      <c r="J9533" s="295">
        <f>A9533*'Lineær programmering opg 4'!$C$11+Datatabel!C9533*'Lineær programmering opg 4'!$D$11</f>
        <v>44858.999999999724</v>
      </c>
      <c r="K9533" s="9">
        <f t="shared" si="742"/>
        <v>0</v>
      </c>
      <c r="L9533" s="9">
        <f t="shared" si="743"/>
        <v>0</v>
      </c>
    </row>
    <row r="9534" spans="1:12" ht="15" x14ac:dyDescent="0.25">
      <c r="A9534" s="167">
        <f t="shared" si="741"/>
        <v>11.256000000022592</v>
      </c>
      <c r="B9534" s="325">
        <f t="shared" si="744"/>
        <v>4.690000000009413E-2</v>
      </c>
      <c r="C9534" s="167">
        <f t="shared" si="740"/>
        <v>291.55799999998305</v>
      </c>
      <c r="D9534" s="167">
        <f>IF('Lineær programmering opg 4'!$M$4=0,"-",(-A9534+'Lineær programmering opg 4'!$M$4)/'Lineær programmering opg 4'!$K$4*-1)</f>
        <v>457.48799999995481</v>
      </c>
      <c r="E9534" s="167">
        <f>IF('Lineær programmering opg 4'!$M$5=0,"-",(-A9534+'Lineær programmering opg 4'!$M$5)/'Lineær programmering opg 4'!$K$5*-1)</f>
        <v>291.55799999998305</v>
      </c>
      <c r="F9534" s="167" t="str">
        <f>IF('Lineær programmering opg 4'!$E$6=0,"-",(-A9534+'Lineær programmering opg 4'!$M$6)/'Lineær programmering opg 4'!$K$6*-1)</f>
        <v>-</v>
      </c>
      <c r="G9534" s="167" t="str">
        <f>IF('Lineær programmering opg 4'!$D$7=0,"-",((-A9534+'Lineær programmering opg 4'!$M$7)/'Lineær programmering opg 4'!$K$7)*-1)</f>
        <v>-</v>
      </c>
      <c r="H9534" s="167" t="str">
        <f>IF('Lineær programmering opg 4'!$C$8=0,"-",((-A9534+'Lineær programmering opg 4'!$M$8)/'Lineær programmering opg 4'!$K$8)*-1)</f>
        <v>-</v>
      </c>
      <c r="I9534" s="167" t="str">
        <f>IF('Lineær programmering opg 4'!$D$8=0,"-",'Lineær programmering opg 4'!$G$8)</f>
        <v>-</v>
      </c>
      <c r="J9534" s="295">
        <f>A9534*'Lineær programmering opg 4'!$C$11+Datatabel!C9534*'Lineær programmering opg 4'!$D$11</f>
        <v>44859.299999999719</v>
      </c>
      <c r="K9534" s="9">
        <f t="shared" si="742"/>
        <v>0</v>
      </c>
      <c r="L9534" s="9">
        <f t="shared" si="743"/>
        <v>0</v>
      </c>
    </row>
    <row r="9535" spans="1:12" ht="15" x14ac:dyDescent="0.25">
      <c r="A9535" s="167">
        <f t="shared" si="741"/>
        <v>11.232000000022591</v>
      </c>
      <c r="B9535" s="325">
        <f t="shared" si="744"/>
        <v>4.6800000000094127E-2</v>
      </c>
      <c r="C9535" s="167">
        <f t="shared" si="740"/>
        <v>291.57599999998308</v>
      </c>
      <c r="D9535" s="167">
        <f>IF('Lineær programmering opg 4'!$M$4=0,"-",(-A9535+'Lineær programmering opg 4'!$M$4)/'Lineær programmering opg 4'!$K$4*-1)</f>
        <v>457.53599999995481</v>
      </c>
      <c r="E9535" s="167">
        <f>IF('Lineær programmering opg 4'!$M$5=0,"-",(-A9535+'Lineær programmering opg 4'!$M$5)/'Lineær programmering opg 4'!$K$5*-1)</f>
        <v>291.57599999998308</v>
      </c>
      <c r="F9535" s="167" t="str">
        <f>IF('Lineær programmering opg 4'!$E$6=0,"-",(-A9535+'Lineær programmering opg 4'!$M$6)/'Lineær programmering opg 4'!$K$6*-1)</f>
        <v>-</v>
      </c>
      <c r="G9535" s="167" t="str">
        <f>IF('Lineær programmering opg 4'!$D$7=0,"-",((-A9535+'Lineær programmering opg 4'!$M$7)/'Lineær programmering opg 4'!$K$7)*-1)</f>
        <v>-</v>
      </c>
      <c r="H9535" s="167" t="str">
        <f>IF('Lineær programmering opg 4'!$C$8=0,"-",((-A9535+'Lineær programmering opg 4'!$M$8)/'Lineær programmering opg 4'!$K$8)*-1)</f>
        <v>-</v>
      </c>
      <c r="I9535" s="167" t="str">
        <f>IF('Lineær programmering opg 4'!$D$8=0,"-",'Lineær programmering opg 4'!$G$8)</f>
        <v>-</v>
      </c>
      <c r="J9535" s="295">
        <f>A9535*'Lineær programmering opg 4'!$C$11+Datatabel!C9535*'Lineær programmering opg 4'!$D$11</f>
        <v>44859.599999999722</v>
      </c>
      <c r="K9535" s="9">
        <f t="shared" si="742"/>
        <v>0</v>
      </c>
      <c r="L9535" s="9">
        <f t="shared" si="743"/>
        <v>0</v>
      </c>
    </row>
    <row r="9536" spans="1:12" ht="15" x14ac:dyDescent="0.25">
      <c r="A9536" s="167">
        <f t="shared" si="741"/>
        <v>11.20800000002259</v>
      </c>
      <c r="B9536" s="325">
        <f t="shared" si="744"/>
        <v>4.6700000000094125E-2</v>
      </c>
      <c r="C9536" s="167">
        <f t="shared" si="740"/>
        <v>291.59399999998305</v>
      </c>
      <c r="D9536" s="167">
        <f>IF('Lineær programmering opg 4'!$M$4=0,"-",(-A9536+'Lineær programmering opg 4'!$M$4)/'Lineær programmering opg 4'!$K$4*-1)</f>
        <v>457.58399999995481</v>
      </c>
      <c r="E9536" s="167">
        <f>IF('Lineær programmering opg 4'!$M$5=0,"-",(-A9536+'Lineær programmering opg 4'!$M$5)/'Lineær programmering opg 4'!$K$5*-1)</f>
        <v>291.59399999998305</v>
      </c>
      <c r="F9536" s="167" t="str">
        <f>IF('Lineær programmering opg 4'!$E$6=0,"-",(-A9536+'Lineær programmering opg 4'!$M$6)/'Lineær programmering opg 4'!$K$6*-1)</f>
        <v>-</v>
      </c>
      <c r="G9536" s="167" t="str">
        <f>IF('Lineær programmering opg 4'!$D$7=0,"-",((-A9536+'Lineær programmering opg 4'!$M$7)/'Lineær programmering opg 4'!$K$7)*-1)</f>
        <v>-</v>
      </c>
      <c r="H9536" s="167" t="str">
        <f>IF('Lineær programmering opg 4'!$C$8=0,"-",((-A9536+'Lineær programmering opg 4'!$M$8)/'Lineær programmering opg 4'!$K$8)*-1)</f>
        <v>-</v>
      </c>
      <c r="I9536" s="167" t="str">
        <f>IF('Lineær programmering opg 4'!$D$8=0,"-",'Lineær programmering opg 4'!$G$8)</f>
        <v>-</v>
      </c>
      <c r="J9536" s="295">
        <f>A9536*'Lineær programmering opg 4'!$C$11+Datatabel!C9536*'Lineær programmering opg 4'!$D$11</f>
        <v>44859.899999999718</v>
      </c>
      <c r="K9536" s="9">
        <f t="shared" si="742"/>
        <v>0</v>
      </c>
      <c r="L9536" s="9">
        <f t="shared" si="743"/>
        <v>0</v>
      </c>
    </row>
    <row r="9537" spans="1:12" ht="15" x14ac:dyDescent="0.25">
      <c r="A9537" s="167">
        <f t="shared" si="741"/>
        <v>11.184000000022589</v>
      </c>
      <c r="B9537" s="325">
        <f t="shared" si="744"/>
        <v>4.6600000000094122E-2</v>
      </c>
      <c r="C9537" s="167">
        <f t="shared" si="740"/>
        <v>291.61199999998308</v>
      </c>
      <c r="D9537" s="167">
        <f>IF('Lineær programmering opg 4'!$M$4=0,"-",(-A9537+'Lineær programmering opg 4'!$M$4)/'Lineær programmering opg 4'!$K$4*-1)</f>
        <v>457.63199999995481</v>
      </c>
      <c r="E9537" s="167">
        <f>IF('Lineær programmering opg 4'!$M$5=0,"-",(-A9537+'Lineær programmering opg 4'!$M$5)/'Lineær programmering opg 4'!$K$5*-1)</f>
        <v>291.61199999998308</v>
      </c>
      <c r="F9537" s="167" t="str">
        <f>IF('Lineær programmering opg 4'!$E$6=0,"-",(-A9537+'Lineær programmering opg 4'!$M$6)/'Lineær programmering opg 4'!$K$6*-1)</f>
        <v>-</v>
      </c>
      <c r="G9537" s="167" t="str">
        <f>IF('Lineær programmering opg 4'!$D$7=0,"-",((-A9537+'Lineær programmering opg 4'!$M$7)/'Lineær programmering opg 4'!$K$7)*-1)</f>
        <v>-</v>
      </c>
      <c r="H9537" s="167" t="str">
        <f>IF('Lineær programmering opg 4'!$C$8=0,"-",((-A9537+'Lineær programmering opg 4'!$M$8)/'Lineær programmering opg 4'!$K$8)*-1)</f>
        <v>-</v>
      </c>
      <c r="I9537" s="167" t="str">
        <f>IF('Lineær programmering opg 4'!$D$8=0,"-",'Lineær programmering opg 4'!$G$8)</f>
        <v>-</v>
      </c>
      <c r="J9537" s="295">
        <f>A9537*'Lineær programmering opg 4'!$C$11+Datatabel!C9537*'Lineær programmering opg 4'!$D$11</f>
        <v>44860.199999999721</v>
      </c>
      <c r="K9537" s="9">
        <f t="shared" si="742"/>
        <v>0</v>
      </c>
      <c r="L9537" s="9">
        <f t="shared" si="743"/>
        <v>0</v>
      </c>
    </row>
    <row r="9538" spans="1:12" ht="15" x14ac:dyDescent="0.25">
      <c r="A9538" s="167">
        <f t="shared" si="741"/>
        <v>11.160000000022588</v>
      </c>
      <c r="B9538" s="325">
        <f t="shared" si="744"/>
        <v>4.6500000000094119E-2</v>
      </c>
      <c r="C9538" s="167">
        <f t="shared" si="740"/>
        <v>291.62999999998306</v>
      </c>
      <c r="D9538" s="167">
        <f>IF('Lineær programmering opg 4'!$M$4=0,"-",(-A9538+'Lineær programmering opg 4'!$M$4)/'Lineær programmering opg 4'!$K$4*-1)</f>
        <v>457.67999999995482</v>
      </c>
      <c r="E9538" s="167">
        <f>IF('Lineær programmering opg 4'!$M$5=0,"-",(-A9538+'Lineær programmering opg 4'!$M$5)/'Lineær programmering opg 4'!$K$5*-1)</f>
        <v>291.62999999998306</v>
      </c>
      <c r="F9538" s="167" t="str">
        <f>IF('Lineær programmering opg 4'!$E$6=0,"-",(-A9538+'Lineær programmering opg 4'!$M$6)/'Lineær programmering opg 4'!$K$6*-1)</f>
        <v>-</v>
      </c>
      <c r="G9538" s="167" t="str">
        <f>IF('Lineær programmering opg 4'!$D$7=0,"-",((-A9538+'Lineær programmering opg 4'!$M$7)/'Lineær programmering opg 4'!$K$7)*-1)</f>
        <v>-</v>
      </c>
      <c r="H9538" s="167" t="str">
        <f>IF('Lineær programmering opg 4'!$C$8=0,"-",((-A9538+'Lineær programmering opg 4'!$M$8)/'Lineær programmering opg 4'!$K$8)*-1)</f>
        <v>-</v>
      </c>
      <c r="I9538" s="167" t="str">
        <f>IF('Lineær programmering opg 4'!$D$8=0,"-",'Lineær programmering opg 4'!$G$8)</f>
        <v>-</v>
      </c>
      <c r="J9538" s="295">
        <f>A9538*'Lineær programmering opg 4'!$C$11+Datatabel!C9538*'Lineær programmering opg 4'!$D$11</f>
        <v>44860.499999999716</v>
      </c>
      <c r="K9538" s="9">
        <f t="shared" si="742"/>
        <v>0</v>
      </c>
      <c r="L9538" s="9">
        <f t="shared" si="743"/>
        <v>0</v>
      </c>
    </row>
    <row r="9539" spans="1:12" ht="15" x14ac:dyDescent="0.25">
      <c r="A9539" s="167">
        <f t="shared" si="741"/>
        <v>11.136000000022587</v>
      </c>
      <c r="B9539" s="325">
        <f t="shared" si="744"/>
        <v>4.6400000000094116E-2</v>
      </c>
      <c r="C9539" s="167">
        <f t="shared" ref="C9539:C9602" si="745">MIN(D9539,E9539,F9539,G9539,H9539,I9539)</f>
        <v>291.64799999998309</v>
      </c>
      <c r="D9539" s="167">
        <f>IF('Lineær programmering opg 4'!$M$4=0,"-",(-A9539+'Lineær programmering opg 4'!$M$4)/'Lineær programmering opg 4'!$K$4*-1)</f>
        <v>457.72799999995482</v>
      </c>
      <c r="E9539" s="167">
        <f>IF('Lineær programmering opg 4'!$M$5=0,"-",(-A9539+'Lineær programmering opg 4'!$M$5)/'Lineær programmering opg 4'!$K$5*-1)</f>
        <v>291.64799999998309</v>
      </c>
      <c r="F9539" s="167" t="str">
        <f>IF('Lineær programmering opg 4'!$E$6=0,"-",(-A9539+'Lineær programmering opg 4'!$M$6)/'Lineær programmering opg 4'!$K$6*-1)</f>
        <v>-</v>
      </c>
      <c r="G9539" s="167" t="str">
        <f>IF('Lineær programmering opg 4'!$D$7=0,"-",((-A9539+'Lineær programmering opg 4'!$M$7)/'Lineær programmering opg 4'!$K$7)*-1)</f>
        <v>-</v>
      </c>
      <c r="H9539" s="167" t="str">
        <f>IF('Lineær programmering opg 4'!$C$8=0,"-",((-A9539+'Lineær programmering opg 4'!$M$8)/'Lineær programmering opg 4'!$K$8)*-1)</f>
        <v>-</v>
      </c>
      <c r="I9539" s="167" t="str">
        <f>IF('Lineær programmering opg 4'!$D$8=0,"-",'Lineær programmering opg 4'!$G$8)</f>
        <v>-</v>
      </c>
      <c r="J9539" s="295">
        <f>A9539*'Lineær programmering opg 4'!$C$11+Datatabel!C9539*'Lineær programmering opg 4'!$D$11</f>
        <v>44860.799999999726</v>
      </c>
      <c r="K9539" s="9">
        <f t="shared" si="742"/>
        <v>0</v>
      </c>
      <c r="L9539" s="9">
        <f t="shared" si="743"/>
        <v>0</v>
      </c>
    </row>
    <row r="9540" spans="1:12" ht="15" x14ac:dyDescent="0.25">
      <c r="A9540" s="167">
        <f t="shared" ref="A9540:A9603" si="746">$A$3*B9540</f>
        <v>11.112000000022586</v>
      </c>
      <c r="B9540" s="325">
        <f t="shared" si="744"/>
        <v>4.6300000000094113E-2</v>
      </c>
      <c r="C9540" s="167">
        <f t="shared" si="745"/>
        <v>291.66599999998306</v>
      </c>
      <c r="D9540" s="167">
        <f>IF('Lineær programmering opg 4'!$M$4=0,"-",(-A9540+'Lineær programmering opg 4'!$M$4)/'Lineær programmering opg 4'!$K$4*-1)</f>
        <v>457.77599999995482</v>
      </c>
      <c r="E9540" s="167">
        <f>IF('Lineær programmering opg 4'!$M$5=0,"-",(-A9540+'Lineær programmering opg 4'!$M$5)/'Lineær programmering opg 4'!$K$5*-1)</f>
        <v>291.66599999998306</v>
      </c>
      <c r="F9540" s="167" t="str">
        <f>IF('Lineær programmering opg 4'!$E$6=0,"-",(-A9540+'Lineær programmering opg 4'!$M$6)/'Lineær programmering opg 4'!$K$6*-1)</f>
        <v>-</v>
      </c>
      <c r="G9540" s="167" t="str">
        <f>IF('Lineær programmering opg 4'!$D$7=0,"-",((-A9540+'Lineær programmering opg 4'!$M$7)/'Lineær programmering opg 4'!$K$7)*-1)</f>
        <v>-</v>
      </c>
      <c r="H9540" s="167" t="str">
        <f>IF('Lineær programmering opg 4'!$C$8=0,"-",((-A9540+'Lineær programmering opg 4'!$M$8)/'Lineær programmering opg 4'!$K$8)*-1)</f>
        <v>-</v>
      </c>
      <c r="I9540" s="167" t="str">
        <f>IF('Lineær programmering opg 4'!$D$8=0,"-",'Lineær programmering opg 4'!$G$8)</f>
        <v>-</v>
      </c>
      <c r="J9540" s="295">
        <f>A9540*'Lineær programmering opg 4'!$C$11+Datatabel!C9540*'Lineær programmering opg 4'!$D$11</f>
        <v>44861.099999999722</v>
      </c>
      <c r="K9540" s="9">
        <f t="shared" ref="K9540:K9603" si="747">IF($J$10004=J9540,A9540,0)</f>
        <v>0</v>
      </c>
      <c r="L9540" s="9">
        <f t="shared" ref="L9540:L9603" si="748">IF(J9540=$J$10004,C9540,0)</f>
        <v>0</v>
      </c>
    </row>
    <row r="9541" spans="1:12" ht="15" x14ac:dyDescent="0.25">
      <c r="A9541" s="167">
        <f t="shared" si="746"/>
        <v>11.088000000022586</v>
      </c>
      <c r="B9541" s="325">
        <f t="shared" ref="B9541:B9604" si="749">B9540-0.01%</f>
        <v>4.620000000009411E-2</v>
      </c>
      <c r="C9541" s="167">
        <f t="shared" si="745"/>
        <v>291.68399999998309</v>
      </c>
      <c r="D9541" s="167">
        <f>IF('Lineær programmering opg 4'!$M$4=0,"-",(-A9541+'Lineær programmering opg 4'!$M$4)/'Lineær programmering opg 4'!$K$4*-1)</f>
        <v>457.82399999995482</v>
      </c>
      <c r="E9541" s="167">
        <f>IF('Lineær programmering opg 4'!$M$5=0,"-",(-A9541+'Lineær programmering opg 4'!$M$5)/'Lineær programmering opg 4'!$K$5*-1)</f>
        <v>291.68399999998309</v>
      </c>
      <c r="F9541" s="167" t="str">
        <f>IF('Lineær programmering opg 4'!$E$6=0,"-",(-A9541+'Lineær programmering opg 4'!$M$6)/'Lineær programmering opg 4'!$K$6*-1)</f>
        <v>-</v>
      </c>
      <c r="G9541" s="167" t="str">
        <f>IF('Lineær programmering opg 4'!$D$7=0,"-",((-A9541+'Lineær programmering opg 4'!$M$7)/'Lineær programmering opg 4'!$K$7)*-1)</f>
        <v>-</v>
      </c>
      <c r="H9541" s="167" t="str">
        <f>IF('Lineær programmering opg 4'!$C$8=0,"-",((-A9541+'Lineær programmering opg 4'!$M$8)/'Lineær programmering opg 4'!$K$8)*-1)</f>
        <v>-</v>
      </c>
      <c r="I9541" s="167" t="str">
        <f>IF('Lineær programmering opg 4'!$D$8=0,"-",'Lineær programmering opg 4'!$G$8)</f>
        <v>-</v>
      </c>
      <c r="J9541" s="295">
        <f>A9541*'Lineær programmering opg 4'!$C$11+Datatabel!C9541*'Lineær programmering opg 4'!$D$11</f>
        <v>44861.399999999725</v>
      </c>
      <c r="K9541" s="9">
        <f t="shared" si="747"/>
        <v>0</v>
      </c>
      <c r="L9541" s="9">
        <f t="shared" si="748"/>
        <v>0</v>
      </c>
    </row>
    <row r="9542" spans="1:12" ht="15" x14ac:dyDescent="0.25">
      <c r="A9542" s="167">
        <f t="shared" si="746"/>
        <v>11.064000000022586</v>
      </c>
      <c r="B9542" s="325">
        <f t="shared" si="749"/>
        <v>4.6100000000094107E-2</v>
      </c>
      <c r="C9542" s="167">
        <f t="shared" si="745"/>
        <v>291.70199999998306</v>
      </c>
      <c r="D9542" s="167">
        <f>IF('Lineær programmering opg 4'!$M$4=0,"-",(-A9542+'Lineær programmering opg 4'!$M$4)/'Lineær programmering opg 4'!$K$4*-1)</f>
        <v>457.87199999995482</v>
      </c>
      <c r="E9542" s="167">
        <f>IF('Lineær programmering opg 4'!$M$5=0,"-",(-A9542+'Lineær programmering opg 4'!$M$5)/'Lineær programmering opg 4'!$K$5*-1)</f>
        <v>291.70199999998306</v>
      </c>
      <c r="F9542" s="167" t="str">
        <f>IF('Lineær programmering opg 4'!$E$6=0,"-",(-A9542+'Lineær programmering opg 4'!$M$6)/'Lineær programmering opg 4'!$K$6*-1)</f>
        <v>-</v>
      </c>
      <c r="G9542" s="167" t="str">
        <f>IF('Lineær programmering opg 4'!$D$7=0,"-",((-A9542+'Lineær programmering opg 4'!$M$7)/'Lineær programmering opg 4'!$K$7)*-1)</f>
        <v>-</v>
      </c>
      <c r="H9542" s="167" t="str">
        <f>IF('Lineær programmering opg 4'!$C$8=0,"-",((-A9542+'Lineær programmering opg 4'!$M$8)/'Lineær programmering opg 4'!$K$8)*-1)</f>
        <v>-</v>
      </c>
      <c r="I9542" s="167" t="str">
        <f>IF('Lineær programmering opg 4'!$D$8=0,"-",'Lineær programmering opg 4'!$G$8)</f>
        <v>-</v>
      </c>
      <c r="J9542" s="295">
        <f>A9542*'Lineær programmering opg 4'!$C$11+Datatabel!C9542*'Lineær programmering opg 4'!$D$11</f>
        <v>44861.699999999713</v>
      </c>
      <c r="K9542" s="9">
        <f t="shared" si="747"/>
        <v>0</v>
      </c>
      <c r="L9542" s="9">
        <f t="shared" si="748"/>
        <v>0</v>
      </c>
    </row>
    <row r="9543" spans="1:12" ht="15" x14ac:dyDescent="0.25">
      <c r="A9543" s="167">
        <f t="shared" si="746"/>
        <v>11.040000000022586</v>
      </c>
      <c r="B9543" s="325">
        <f t="shared" si="749"/>
        <v>4.6000000000094105E-2</v>
      </c>
      <c r="C9543" s="167">
        <f t="shared" si="745"/>
        <v>291.71999999998309</v>
      </c>
      <c r="D9543" s="167">
        <f>IF('Lineær programmering opg 4'!$M$4=0,"-",(-A9543+'Lineær programmering opg 4'!$M$4)/'Lineær programmering opg 4'!$K$4*-1)</f>
        <v>457.91999999995483</v>
      </c>
      <c r="E9543" s="167">
        <f>IF('Lineær programmering opg 4'!$M$5=0,"-",(-A9543+'Lineær programmering opg 4'!$M$5)/'Lineær programmering opg 4'!$K$5*-1)</f>
        <v>291.71999999998309</v>
      </c>
      <c r="F9543" s="167" t="str">
        <f>IF('Lineær programmering opg 4'!$E$6=0,"-",(-A9543+'Lineær programmering opg 4'!$M$6)/'Lineær programmering opg 4'!$K$6*-1)</f>
        <v>-</v>
      </c>
      <c r="G9543" s="167" t="str">
        <f>IF('Lineær programmering opg 4'!$D$7=0,"-",((-A9543+'Lineær programmering opg 4'!$M$7)/'Lineær programmering opg 4'!$K$7)*-1)</f>
        <v>-</v>
      </c>
      <c r="H9543" s="167" t="str">
        <f>IF('Lineær programmering opg 4'!$C$8=0,"-",((-A9543+'Lineær programmering opg 4'!$M$8)/'Lineær programmering opg 4'!$K$8)*-1)</f>
        <v>-</v>
      </c>
      <c r="I9543" s="167" t="str">
        <f>IF('Lineær programmering opg 4'!$D$8=0,"-",'Lineær programmering opg 4'!$G$8)</f>
        <v>-</v>
      </c>
      <c r="J9543" s="295">
        <f>A9543*'Lineær programmering opg 4'!$C$11+Datatabel!C9543*'Lineær programmering opg 4'!$D$11</f>
        <v>44861.999999999716</v>
      </c>
      <c r="K9543" s="9">
        <f t="shared" si="747"/>
        <v>0</v>
      </c>
      <c r="L9543" s="9">
        <f t="shared" si="748"/>
        <v>0</v>
      </c>
    </row>
    <row r="9544" spans="1:12" ht="15" x14ac:dyDescent="0.25">
      <c r="A9544" s="167">
        <f t="shared" si="746"/>
        <v>11.016000000022585</v>
      </c>
      <c r="B9544" s="325">
        <f t="shared" si="749"/>
        <v>4.5900000000094102E-2</v>
      </c>
      <c r="C9544" s="167">
        <f t="shared" si="745"/>
        <v>291.73799999998306</v>
      </c>
      <c r="D9544" s="167">
        <f>IF('Lineær programmering opg 4'!$M$4=0,"-",(-A9544+'Lineær programmering opg 4'!$M$4)/'Lineær programmering opg 4'!$K$4*-1)</f>
        <v>457.96799999995483</v>
      </c>
      <c r="E9544" s="167">
        <f>IF('Lineær programmering opg 4'!$M$5=0,"-",(-A9544+'Lineær programmering opg 4'!$M$5)/'Lineær programmering opg 4'!$K$5*-1)</f>
        <v>291.73799999998306</v>
      </c>
      <c r="F9544" s="167" t="str">
        <f>IF('Lineær programmering opg 4'!$E$6=0,"-",(-A9544+'Lineær programmering opg 4'!$M$6)/'Lineær programmering opg 4'!$K$6*-1)</f>
        <v>-</v>
      </c>
      <c r="G9544" s="167" t="str">
        <f>IF('Lineær programmering opg 4'!$D$7=0,"-",((-A9544+'Lineær programmering opg 4'!$M$7)/'Lineær programmering opg 4'!$K$7)*-1)</f>
        <v>-</v>
      </c>
      <c r="H9544" s="167" t="str">
        <f>IF('Lineær programmering opg 4'!$C$8=0,"-",((-A9544+'Lineær programmering opg 4'!$M$8)/'Lineær programmering opg 4'!$K$8)*-1)</f>
        <v>-</v>
      </c>
      <c r="I9544" s="167" t="str">
        <f>IF('Lineær programmering opg 4'!$D$8=0,"-",'Lineær programmering opg 4'!$G$8)</f>
        <v>-</v>
      </c>
      <c r="J9544" s="295">
        <f>A9544*'Lineær programmering opg 4'!$C$11+Datatabel!C9544*'Lineær programmering opg 4'!$D$11</f>
        <v>44862.299999999719</v>
      </c>
      <c r="K9544" s="9">
        <f t="shared" si="747"/>
        <v>0</v>
      </c>
      <c r="L9544" s="9">
        <f t="shared" si="748"/>
        <v>0</v>
      </c>
    </row>
    <row r="9545" spans="1:12" ht="15" x14ac:dyDescent="0.25">
      <c r="A9545" s="167">
        <f t="shared" si="746"/>
        <v>10.992000000022584</v>
      </c>
      <c r="B9545" s="325">
        <f t="shared" si="749"/>
        <v>4.5800000000094099E-2</v>
      </c>
      <c r="C9545" s="167">
        <f t="shared" si="745"/>
        <v>291.75599999998309</v>
      </c>
      <c r="D9545" s="167">
        <f>IF('Lineær programmering opg 4'!$M$4=0,"-",(-A9545+'Lineær programmering opg 4'!$M$4)/'Lineær programmering opg 4'!$K$4*-1)</f>
        <v>458.01599999995483</v>
      </c>
      <c r="E9545" s="167">
        <f>IF('Lineær programmering opg 4'!$M$5=0,"-",(-A9545+'Lineær programmering opg 4'!$M$5)/'Lineær programmering opg 4'!$K$5*-1)</f>
        <v>291.75599999998309</v>
      </c>
      <c r="F9545" s="167" t="str">
        <f>IF('Lineær programmering opg 4'!$E$6=0,"-",(-A9545+'Lineær programmering opg 4'!$M$6)/'Lineær programmering opg 4'!$K$6*-1)</f>
        <v>-</v>
      </c>
      <c r="G9545" s="167" t="str">
        <f>IF('Lineær programmering opg 4'!$D$7=0,"-",((-A9545+'Lineær programmering opg 4'!$M$7)/'Lineær programmering opg 4'!$K$7)*-1)</f>
        <v>-</v>
      </c>
      <c r="H9545" s="167" t="str">
        <f>IF('Lineær programmering opg 4'!$C$8=0,"-",((-A9545+'Lineær programmering opg 4'!$M$8)/'Lineær programmering opg 4'!$K$8)*-1)</f>
        <v>-</v>
      </c>
      <c r="I9545" s="167" t="str">
        <f>IF('Lineær programmering opg 4'!$D$8=0,"-",'Lineær programmering opg 4'!$G$8)</f>
        <v>-</v>
      </c>
      <c r="J9545" s="295">
        <f>A9545*'Lineær programmering opg 4'!$C$11+Datatabel!C9545*'Lineær programmering opg 4'!$D$11</f>
        <v>44862.599999999722</v>
      </c>
      <c r="K9545" s="9">
        <f t="shared" si="747"/>
        <v>0</v>
      </c>
      <c r="L9545" s="9">
        <f t="shared" si="748"/>
        <v>0</v>
      </c>
    </row>
    <row r="9546" spans="1:12" ht="15" x14ac:dyDescent="0.25">
      <c r="A9546" s="167">
        <f t="shared" si="746"/>
        <v>10.968000000022583</v>
      </c>
      <c r="B9546" s="325">
        <f t="shared" si="749"/>
        <v>4.5700000000094096E-2</v>
      </c>
      <c r="C9546" s="167">
        <f t="shared" si="745"/>
        <v>291.77399999998306</v>
      </c>
      <c r="D9546" s="167">
        <f>IF('Lineær programmering opg 4'!$M$4=0,"-",(-A9546+'Lineær programmering opg 4'!$M$4)/'Lineær programmering opg 4'!$K$4*-1)</f>
        <v>458.06399999995483</v>
      </c>
      <c r="E9546" s="167">
        <f>IF('Lineær programmering opg 4'!$M$5=0,"-",(-A9546+'Lineær programmering opg 4'!$M$5)/'Lineær programmering opg 4'!$K$5*-1)</f>
        <v>291.77399999998306</v>
      </c>
      <c r="F9546" s="167" t="str">
        <f>IF('Lineær programmering opg 4'!$E$6=0,"-",(-A9546+'Lineær programmering opg 4'!$M$6)/'Lineær programmering opg 4'!$K$6*-1)</f>
        <v>-</v>
      </c>
      <c r="G9546" s="167" t="str">
        <f>IF('Lineær programmering opg 4'!$D$7=0,"-",((-A9546+'Lineær programmering opg 4'!$M$7)/'Lineær programmering opg 4'!$K$7)*-1)</f>
        <v>-</v>
      </c>
      <c r="H9546" s="167" t="str">
        <f>IF('Lineær programmering opg 4'!$C$8=0,"-",((-A9546+'Lineær programmering opg 4'!$M$8)/'Lineær programmering opg 4'!$K$8)*-1)</f>
        <v>-</v>
      </c>
      <c r="I9546" s="167" t="str">
        <f>IF('Lineær programmering opg 4'!$D$8=0,"-",'Lineær programmering opg 4'!$G$8)</f>
        <v>-</v>
      </c>
      <c r="J9546" s="295">
        <f>A9546*'Lineær programmering opg 4'!$C$11+Datatabel!C9546*'Lineær programmering opg 4'!$D$11</f>
        <v>44862.899999999718</v>
      </c>
      <c r="K9546" s="9">
        <f t="shared" si="747"/>
        <v>0</v>
      </c>
      <c r="L9546" s="9">
        <f t="shared" si="748"/>
        <v>0</v>
      </c>
    </row>
    <row r="9547" spans="1:12" ht="15" x14ac:dyDescent="0.25">
      <c r="A9547" s="167">
        <f t="shared" si="746"/>
        <v>10.944000000022582</v>
      </c>
      <c r="B9547" s="325">
        <f t="shared" si="749"/>
        <v>4.5600000000094093E-2</v>
      </c>
      <c r="C9547" s="167">
        <f t="shared" si="745"/>
        <v>291.79199999998309</v>
      </c>
      <c r="D9547" s="167">
        <f>IF('Lineær programmering opg 4'!$M$4=0,"-",(-A9547+'Lineær programmering opg 4'!$M$4)/'Lineær programmering opg 4'!$K$4*-1)</f>
        <v>458.11199999995483</v>
      </c>
      <c r="E9547" s="167">
        <f>IF('Lineær programmering opg 4'!$M$5=0,"-",(-A9547+'Lineær programmering opg 4'!$M$5)/'Lineær programmering opg 4'!$K$5*-1)</f>
        <v>291.79199999998309</v>
      </c>
      <c r="F9547" s="167" t="str">
        <f>IF('Lineær programmering opg 4'!$E$6=0,"-",(-A9547+'Lineær programmering opg 4'!$M$6)/'Lineær programmering opg 4'!$K$6*-1)</f>
        <v>-</v>
      </c>
      <c r="G9547" s="167" t="str">
        <f>IF('Lineær programmering opg 4'!$D$7=0,"-",((-A9547+'Lineær programmering opg 4'!$M$7)/'Lineær programmering opg 4'!$K$7)*-1)</f>
        <v>-</v>
      </c>
      <c r="H9547" s="167" t="str">
        <f>IF('Lineær programmering opg 4'!$C$8=0,"-",((-A9547+'Lineær programmering opg 4'!$M$8)/'Lineær programmering opg 4'!$K$8)*-1)</f>
        <v>-</v>
      </c>
      <c r="I9547" s="167" t="str">
        <f>IF('Lineær programmering opg 4'!$D$8=0,"-",'Lineær programmering opg 4'!$G$8)</f>
        <v>-</v>
      </c>
      <c r="J9547" s="295">
        <f>A9547*'Lineær programmering opg 4'!$C$11+Datatabel!C9547*'Lineær programmering opg 4'!$D$11</f>
        <v>44863.199999999721</v>
      </c>
      <c r="K9547" s="9">
        <f t="shared" si="747"/>
        <v>0</v>
      </c>
      <c r="L9547" s="9">
        <f t="shared" si="748"/>
        <v>0</v>
      </c>
    </row>
    <row r="9548" spans="1:12" ht="15" x14ac:dyDescent="0.25">
      <c r="A9548" s="167">
        <f t="shared" si="746"/>
        <v>10.920000000022581</v>
      </c>
      <c r="B9548" s="325">
        <f t="shared" si="749"/>
        <v>4.550000000009409E-2</v>
      </c>
      <c r="C9548" s="167">
        <f t="shared" si="745"/>
        <v>291.80999999998306</v>
      </c>
      <c r="D9548" s="167">
        <f>IF('Lineær programmering opg 4'!$M$4=0,"-",(-A9548+'Lineær programmering opg 4'!$M$4)/'Lineær programmering opg 4'!$K$4*-1)</f>
        <v>458.15999999995483</v>
      </c>
      <c r="E9548" s="167">
        <f>IF('Lineær programmering opg 4'!$M$5=0,"-",(-A9548+'Lineær programmering opg 4'!$M$5)/'Lineær programmering opg 4'!$K$5*-1)</f>
        <v>291.80999999998306</v>
      </c>
      <c r="F9548" s="167" t="str">
        <f>IF('Lineær programmering opg 4'!$E$6=0,"-",(-A9548+'Lineær programmering opg 4'!$M$6)/'Lineær programmering opg 4'!$K$6*-1)</f>
        <v>-</v>
      </c>
      <c r="G9548" s="167" t="str">
        <f>IF('Lineær programmering opg 4'!$D$7=0,"-",((-A9548+'Lineær programmering opg 4'!$M$7)/'Lineær programmering opg 4'!$K$7)*-1)</f>
        <v>-</v>
      </c>
      <c r="H9548" s="167" t="str">
        <f>IF('Lineær programmering opg 4'!$C$8=0,"-",((-A9548+'Lineær programmering opg 4'!$M$8)/'Lineær programmering opg 4'!$K$8)*-1)</f>
        <v>-</v>
      </c>
      <c r="I9548" s="167" t="str">
        <f>IF('Lineær programmering opg 4'!$D$8=0,"-",'Lineær programmering opg 4'!$G$8)</f>
        <v>-</v>
      </c>
      <c r="J9548" s="295">
        <f>A9548*'Lineær programmering opg 4'!$C$11+Datatabel!C9548*'Lineær programmering opg 4'!$D$11</f>
        <v>44863.499999999716</v>
      </c>
      <c r="K9548" s="9">
        <f t="shared" si="747"/>
        <v>0</v>
      </c>
      <c r="L9548" s="9">
        <f t="shared" si="748"/>
        <v>0</v>
      </c>
    </row>
    <row r="9549" spans="1:12" ht="15" x14ac:dyDescent="0.25">
      <c r="A9549" s="167">
        <f t="shared" si="746"/>
        <v>10.896000000022582</v>
      </c>
      <c r="B9549" s="325">
        <f t="shared" si="749"/>
        <v>4.5400000000094087E-2</v>
      </c>
      <c r="C9549" s="167">
        <f t="shared" si="745"/>
        <v>291.82799999998309</v>
      </c>
      <c r="D9549" s="167">
        <f>IF('Lineær programmering opg 4'!$M$4=0,"-",(-A9549+'Lineær programmering opg 4'!$M$4)/'Lineær programmering opg 4'!$K$4*-1)</f>
        <v>458.20799999995484</v>
      </c>
      <c r="E9549" s="167">
        <f>IF('Lineær programmering opg 4'!$M$5=0,"-",(-A9549+'Lineær programmering opg 4'!$M$5)/'Lineær programmering opg 4'!$K$5*-1)</f>
        <v>291.82799999998309</v>
      </c>
      <c r="F9549" s="167" t="str">
        <f>IF('Lineær programmering opg 4'!$E$6=0,"-",(-A9549+'Lineær programmering opg 4'!$M$6)/'Lineær programmering opg 4'!$K$6*-1)</f>
        <v>-</v>
      </c>
      <c r="G9549" s="167" t="str">
        <f>IF('Lineær programmering opg 4'!$D$7=0,"-",((-A9549+'Lineær programmering opg 4'!$M$7)/'Lineær programmering opg 4'!$K$7)*-1)</f>
        <v>-</v>
      </c>
      <c r="H9549" s="167" t="str">
        <f>IF('Lineær programmering opg 4'!$C$8=0,"-",((-A9549+'Lineær programmering opg 4'!$M$8)/'Lineær programmering opg 4'!$K$8)*-1)</f>
        <v>-</v>
      </c>
      <c r="I9549" s="167" t="str">
        <f>IF('Lineær programmering opg 4'!$D$8=0,"-",'Lineær programmering opg 4'!$G$8)</f>
        <v>-</v>
      </c>
      <c r="J9549" s="295">
        <f>A9549*'Lineær programmering opg 4'!$C$11+Datatabel!C9549*'Lineær programmering opg 4'!$D$11</f>
        <v>44863.799999999726</v>
      </c>
      <c r="K9549" s="9">
        <f t="shared" si="747"/>
        <v>0</v>
      </c>
      <c r="L9549" s="9">
        <f t="shared" si="748"/>
        <v>0</v>
      </c>
    </row>
    <row r="9550" spans="1:12" ht="15" x14ac:dyDescent="0.25">
      <c r="A9550" s="167">
        <f t="shared" si="746"/>
        <v>10.872000000022581</v>
      </c>
      <c r="B9550" s="325">
        <f t="shared" si="749"/>
        <v>4.5300000000094084E-2</v>
      </c>
      <c r="C9550" s="167">
        <f t="shared" si="745"/>
        <v>291.84599999998306</v>
      </c>
      <c r="D9550" s="167">
        <f>IF('Lineær programmering opg 4'!$M$4=0,"-",(-A9550+'Lineær programmering opg 4'!$M$4)/'Lineær programmering opg 4'!$K$4*-1)</f>
        <v>458.25599999995484</v>
      </c>
      <c r="E9550" s="167">
        <f>IF('Lineær programmering opg 4'!$M$5=0,"-",(-A9550+'Lineær programmering opg 4'!$M$5)/'Lineær programmering opg 4'!$K$5*-1)</f>
        <v>291.84599999998306</v>
      </c>
      <c r="F9550" s="167" t="str">
        <f>IF('Lineær programmering opg 4'!$E$6=0,"-",(-A9550+'Lineær programmering opg 4'!$M$6)/'Lineær programmering opg 4'!$K$6*-1)</f>
        <v>-</v>
      </c>
      <c r="G9550" s="167" t="str">
        <f>IF('Lineær programmering opg 4'!$D$7=0,"-",((-A9550+'Lineær programmering opg 4'!$M$7)/'Lineær programmering opg 4'!$K$7)*-1)</f>
        <v>-</v>
      </c>
      <c r="H9550" s="167" t="str">
        <f>IF('Lineær programmering opg 4'!$C$8=0,"-",((-A9550+'Lineær programmering opg 4'!$M$8)/'Lineær programmering opg 4'!$K$8)*-1)</f>
        <v>-</v>
      </c>
      <c r="I9550" s="167" t="str">
        <f>IF('Lineær programmering opg 4'!$D$8=0,"-",'Lineær programmering opg 4'!$G$8)</f>
        <v>-</v>
      </c>
      <c r="J9550" s="295">
        <f>A9550*'Lineær programmering opg 4'!$C$11+Datatabel!C9550*'Lineær programmering opg 4'!$D$11</f>
        <v>44864.099999999722</v>
      </c>
      <c r="K9550" s="9">
        <f t="shared" si="747"/>
        <v>0</v>
      </c>
      <c r="L9550" s="9">
        <f t="shared" si="748"/>
        <v>0</v>
      </c>
    </row>
    <row r="9551" spans="1:12" ht="15" x14ac:dyDescent="0.25">
      <c r="A9551" s="167">
        <f t="shared" si="746"/>
        <v>10.84800000002258</v>
      </c>
      <c r="B9551" s="325">
        <f t="shared" si="749"/>
        <v>4.5200000000094082E-2</v>
      </c>
      <c r="C9551" s="167">
        <f t="shared" si="745"/>
        <v>291.86399999998309</v>
      </c>
      <c r="D9551" s="167">
        <f>IF('Lineær programmering opg 4'!$M$4=0,"-",(-A9551+'Lineær programmering opg 4'!$M$4)/'Lineær programmering opg 4'!$K$4*-1)</f>
        <v>458.30399999995484</v>
      </c>
      <c r="E9551" s="167">
        <f>IF('Lineær programmering opg 4'!$M$5=0,"-",(-A9551+'Lineær programmering opg 4'!$M$5)/'Lineær programmering opg 4'!$K$5*-1)</f>
        <v>291.86399999998309</v>
      </c>
      <c r="F9551" s="167" t="str">
        <f>IF('Lineær programmering opg 4'!$E$6=0,"-",(-A9551+'Lineær programmering opg 4'!$M$6)/'Lineær programmering opg 4'!$K$6*-1)</f>
        <v>-</v>
      </c>
      <c r="G9551" s="167" t="str">
        <f>IF('Lineær programmering opg 4'!$D$7=0,"-",((-A9551+'Lineær programmering opg 4'!$M$7)/'Lineær programmering opg 4'!$K$7)*-1)</f>
        <v>-</v>
      </c>
      <c r="H9551" s="167" t="str">
        <f>IF('Lineær programmering opg 4'!$C$8=0,"-",((-A9551+'Lineær programmering opg 4'!$M$8)/'Lineær programmering opg 4'!$K$8)*-1)</f>
        <v>-</v>
      </c>
      <c r="I9551" s="167" t="str">
        <f>IF('Lineær programmering opg 4'!$D$8=0,"-",'Lineær programmering opg 4'!$G$8)</f>
        <v>-</v>
      </c>
      <c r="J9551" s="295">
        <f>A9551*'Lineær programmering opg 4'!$C$11+Datatabel!C9551*'Lineær programmering opg 4'!$D$11</f>
        <v>44864.399999999725</v>
      </c>
      <c r="K9551" s="9">
        <f t="shared" si="747"/>
        <v>0</v>
      </c>
      <c r="L9551" s="9">
        <f t="shared" si="748"/>
        <v>0</v>
      </c>
    </row>
    <row r="9552" spans="1:12" ht="15" x14ac:dyDescent="0.25">
      <c r="A9552" s="167">
        <f t="shared" si="746"/>
        <v>10.824000000022579</v>
      </c>
      <c r="B9552" s="325">
        <f t="shared" si="749"/>
        <v>4.5100000000094079E-2</v>
      </c>
      <c r="C9552" s="167">
        <f t="shared" si="745"/>
        <v>291.88199999998307</v>
      </c>
      <c r="D9552" s="167">
        <f>IF('Lineær programmering opg 4'!$M$4=0,"-",(-A9552+'Lineær programmering opg 4'!$M$4)/'Lineær programmering opg 4'!$K$4*-1)</f>
        <v>458.35199999995484</v>
      </c>
      <c r="E9552" s="167">
        <f>IF('Lineær programmering opg 4'!$M$5=0,"-",(-A9552+'Lineær programmering opg 4'!$M$5)/'Lineær programmering opg 4'!$K$5*-1)</f>
        <v>291.88199999998307</v>
      </c>
      <c r="F9552" s="167" t="str">
        <f>IF('Lineær programmering opg 4'!$E$6=0,"-",(-A9552+'Lineær programmering opg 4'!$M$6)/'Lineær programmering opg 4'!$K$6*-1)</f>
        <v>-</v>
      </c>
      <c r="G9552" s="167" t="str">
        <f>IF('Lineær programmering opg 4'!$D$7=0,"-",((-A9552+'Lineær programmering opg 4'!$M$7)/'Lineær programmering opg 4'!$K$7)*-1)</f>
        <v>-</v>
      </c>
      <c r="H9552" s="167" t="str">
        <f>IF('Lineær programmering opg 4'!$C$8=0,"-",((-A9552+'Lineær programmering opg 4'!$M$8)/'Lineær programmering opg 4'!$K$8)*-1)</f>
        <v>-</v>
      </c>
      <c r="I9552" s="167" t="str">
        <f>IF('Lineær programmering opg 4'!$D$8=0,"-",'Lineær programmering opg 4'!$G$8)</f>
        <v>-</v>
      </c>
      <c r="J9552" s="295">
        <f>A9552*'Lineær programmering opg 4'!$C$11+Datatabel!C9552*'Lineær programmering opg 4'!$D$11</f>
        <v>44864.699999999713</v>
      </c>
      <c r="K9552" s="9">
        <f t="shared" si="747"/>
        <v>0</v>
      </c>
      <c r="L9552" s="9">
        <f t="shared" si="748"/>
        <v>0</v>
      </c>
    </row>
    <row r="9553" spans="1:12" ht="15" x14ac:dyDescent="0.25">
      <c r="A9553" s="167">
        <f t="shared" si="746"/>
        <v>10.800000000022578</v>
      </c>
      <c r="B9553" s="325">
        <f t="shared" si="749"/>
        <v>4.5000000000094076E-2</v>
      </c>
      <c r="C9553" s="167">
        <f t="shared" si="745"/>
        <v>291.89999999998309</v>
      </c>
      <c r="D9553" s="167">
        <f>IF('Lineær programmering opg 4'!$M$4=0,"-",(-A9553+'Lineær programmering opg 4'!$M$4)/'Lineær programmering opg 4'!$K$4*-1)</f>
        <v>458.39999999995484</v>
      </c>
      <c r="E9553" s="167">
        <f>IF('Lineær programmering opg 4'!$M$5=0,"-",(-A9553+'Lineær programmering opg 4'!$M$5)/'Lineær programmering opg 4'!$K$5*-1)</f>
        <v>291.89999999998309</v>
      </c>
      <c r="F9553" s="167" t="str">
        <f>IF('Lineær programmering opg 4'!$E$6=0,"-",(-A9553+'Lineær programmering opg 4'!$M$6)/'Lineær programmering opg 4'!$K$6*-1)</f>
        <v>-</v>
      </c>
      <c r="G9553" s="167" t="str">
        <f>IF('Lineær programmering opg 4'!$D$7=0,"-",((-A9553+'Lineær programmering opg 4'!$M$7)/'Lineær programmering opg 4'!$K$7)*-1)</f>
        <v>-</v>
      </c>
      <c r="H9553" s="167" t="str">
        <f>IF('Lineær programmering opg 4'!$C$8=0,"-",((-A9553+'Lineær programmering opg 4'!$M$8)/'Lineær programmering opg 4'!$K$8)*-1)</f>
        <v>-</v>
      </c>
      <c r="I9553" s="167" t="str">
        <f>IF('Lineær programmering opg 4'!$D$8=0,"-",'Lineær programmering opg 4'!$G$8)</f>
        <v>-</v>
      </c>
      <c r="J9553" s="295">
        <f>A9553*'Lineær programmering opg 4'!$C$11+Datatabel!C9553*'Lineær programmering opg 4'!$D$11</f>
        <v>44864.999999999716</v>
      </c>
      <c r="K9553" s="9">
        <f t="shared" si="747"/>
        <v>0</v>
      </c>
      <c r="L9553" s="9">
        <f t="shared" si="748"/>
        <v>0</v>
      </c>
    </row>
    <row r="9554" spans="1:12" ht="15" x14ac:dyDescent="0.25">
      <c r="A9554" s="167">
        <f t="shared" si="746"/>
        <v>10.776000000022577</v>
      </c>
      <c r="B9554" s="325">
        <f t="shared" si="749"/>
        <v>4.4900000000094073E-2</v>
      </c>
      <c r="C9554" s="167">
        <f t="shared" si="745"/>
        <v>291.91799999998307</v>
      </c>
      <c r="D9554" s="167">
        <f>IF('Lineær programmering opg 4'!$M$4=0,"-",(-A9554+'Lineær programmering opg 4'!$M$4)/'Lineær programmering opg 4'!$K$4*-1)</f>
        <v>458.44799999995485</v>
      </c>
      <c r="E9554" s="167">
        <f>IF('Lineær programmering opg 4'!$M$5=0,"-",(-A9554+'Lineær programmering opg 4'!$M$5)/'Lineær programmering opg 4'!$K$5*-1)</f>
        <v>291.91799999998307</v>
      </c>
      <c r="F9554" s="167" t="str">
        <f>IF('Lineær programmering opg 4'!$E$6=0,"-",(-A9554+'Lineær programmering opg 4'!$M$6)/'Lineær programmering opg 4'!$K$6*-1)</f>
        <v>-</v>
      </c>
      <c r="G9554" s="167" t="str">
        <f>IF('Lineær programmering opg 4'!$D$7=0,"-",((-A9554+'Lineær programmering opg 4'!$M$7)/'Lineær programmering opg 4'!$K$7)*-1)</f>
        <v>-</v>
      </c>
      <c r="H9554" s="167" t="str">
        <f>IF('Lineær programmering opg 4'!$C$8=0,"-",((-A9554+'Lineær programmering opg 4'!$M$8)/'Lineær programmering opg 4'!$K$8)*-1)</f>
        <v>-</v>
      </c>
      <c r="I9554" s="167" t="str">
        <f>IF('Lineær programmering opg 4'!$D$8=0,"-",'Lineær programmering opg 4'!$G$8)</f>
        <v>-</v>
      </c>
      <c r="J9554" s="295">
        <f>A9554*'Lineær programmering opg 4'!$C$11+Datatabel!C9554*'Lineær programmering opg 4'!$D$11</f>
        <v>44865.299999999712</v>
      </c>
      <c r="K9554" s="9">
        <f t="shared" si="747"/>
        <v>0</v>
      </c>
      <c r="L9554" s="9">
        <f t="shared" si="748"/>
        <v>0</v>
      </c>
    </row>
    <row r="9555" spans="1:12" ht="15" x14ac:dyDescent="0.25">
      <c r="A9555" s="167">
        <f t="shared" si="746"/>
        <v>10.752000000022576</v>
      </c>
      <c r="B9555" s="325">
        <f t="shared" si="749"/>
        <v>4.480000000009407E-2</v>
      </c>
      <c r="C9555" s="167">
        <f t="shared" si="745"/>
        <v>291.9359999999831</v>
      </c>
      <c r="D9555" s="167">
        <f>IF('Lineær programmering opg 4'!$M$4=0,"-",(-A9555+'Lineær programmering opg 4'!$M$4)/'Lineær programmering opg 4'!$K$4*-1)</f>
        <v>458.49599999995485</v>
      </c>
      <c r="E9555" s="167">
        <f>IF('Lineær programmering opg 4'!$M$5=0,"-",(-A9555+'Lineær programmering opg 4'!$M$5)/'Lineær programmering opg 4'!$K$5*-1)</f>
        <v>291.9359999999831</v>
      </c>
      <c r="F9555" s="167" t="str">
        <f>IF('Lineær programmering opg 4'!$E$6=0,"-",(-A9555+'Lineær programmering opg 4'!$M$6)/'Lineær programmering opg 4'!$K$6*-1)</f>
        <v>-</v>
      </c>
      <c r="G9555" s="167" t="str">
        <f>IF('Lineær programmering opg 4'!$D$7=0,"-",((-A9555+'Lineær programmering opg 4'!$M$7)/'Lineær programmering opg 4'!$K$7)*-1)</f>
        <v>-</v>
      </c>
      <c r="H9555" s="167" t="str">
        <f>IF('Lineær programmering opg 4'!$C$8=0,"-",((-A9555+'Lineær programmering opg 4'!$M$8)/'Lineær programmering opg 4'!$K$8)*-1)</f>
        <v>-</v>
      </c>
      <c r="I9555" s="167" t="str">
        <f>IF('Lineær programmering opg 4'!$D$8=0,"-",'Lineær programmering opg 4'!$G$8)</f>
        <v>-</v>
      </c>
      <c r="J9555" s="295">
        <f>A9555*'Lineær programmering opg 4'!$C$11+Datatabel!C9555*'Lineær programmering opg 4'!$D$11</f>
        <v>44865.599999999722</v>
      </c>
      <c r="K9555" s="9">
        <f t="shared" si="747"/>
        <v>0</v>
      </c>
      <c r="L9555" s="9">
        <f t="shared" si="748"/>
        <v>0</v>
      </c>
    </row>
    <row r="9556" spans="1:12" ht="15" x14ac:dyDescent="0.25">
      <c r="A9556" s="167">
        <f t="shared" si="746"/>
        <v>10.728000000022575</v>
      </c>
      <c r="B9556" s="325">
        <f t="shared" si="749"/>
        <v>4.4700000000094067E-2</v>
      </c>
      <c r="C9556" s="167">
        <f t="shared" si="745"/>
        <v>291.95399999998307</v>
      </c>
      <c r="D9556" s="167">
        <f>IF('Lineær programmering opg 4'!$M$4=0,"-",(-A9556+'Lineær programmering opg 4'!$M$4)/'Lineær programmering opg 4'!$K$4*-1)</f>
        <v>458.54399999995485</v>
      </c>
      <c r="E9556" s="167">
        <f>IF('Lineær programmering opg 4'!$M$5=0,"-",(-A9556+'Lineær programmering opg 4'!$M$5)/'Lineær programmering opg 4'!$K$5*-1)</f>
        <v>291.95399999998307</v>
      </c>
      <c r="F9556" s="167" t="str">
        <f>IF('Lineær programmering opg 4'!$E$6=0,"-",(-A9556+'Lineær programmering opg 4'!$M$6)/'Lineær programmering opg 4'!$K$6*-1)</f>
        <v>-</v>
      </c>
      <c r="G9556" s="167" t="str">
        <f>IF('Lineær programmering opg 4'!$D$7=0,"-",((-A9556+'Lineær programmering opg 4'!$M$7)/'Lineær programmering opg 4'!$K$7)*-1)</f>
        <v>-</v>
      </c>
      <c r="H9556" s="167" t="str">
        <f>IF('Lineær programmering opg 4'!$C$8=0,"-",((-A9556+'Lineær programmering opg 4'!$M$8)/'Lineær programmering opg 4'!$K$8)*-1)</f>
        <v>-</v>
      </c>
      <c r="I9556" s="167" t="str">
        <f>IF('Lineær programmering opg 4'!$D$8=0,"-",'Lineær programmering opg 4'!$G$8)</f>
        <v>-</v>
      </c>
      <c r="J9556" s="295">
        <f>A9556*'Lineær programmering opg 4'!$C$11+Datatabel!C9556*'Lineær programmering opg 4'!$D$11</f>
        <v>44865.899999999718</v>
      </c>
      <c r="K9556" s="9">
        <f t="shared" si="747"/>
        <v>0</v>
      </c>
      <c r="L9556" s="9">
        <f t="shared" si="748"/>
        <v>0</v>
      </c>
    </row>
    <row r="9557" spans="1:12" ht="15" x14ac:dyDescent="0.25">
      <c r="A9557" s="167">
        <f t="shared" si="746"/>
        <v>10.704000000022575</v>
      </c>
      <c r="B9557" s="325">
        <f t="shared" si="749"/>
        <v>4.4600000000094064E-2</v>
      </c>
      <c r="C9557" s="167">
        <f t="shared" si="745"/>
        <v>291.9719999999831</v>
      </c>
      <c r="D9557" s="167">
        <f>IF('Lineær programmering opg 4'!$M$4=0,"-",(-A9557+'Lineær programmering opg 4'!$M$4)/'Lineær programmering opg 4'!$K$4*-1)</f>
        <v>458.59199999995485</v>
      </c>
      <c r="E9557" s="167">
        <f>IF('Lineær programmering opg 4'!$M$5=0,"-",(-A9557+'Lineær programmering opg 4'!$M$5)/'Lineær programmering opg 4'!$K$5*-1)</f>
        <v>291.9719999999831</v>
      </c>
      <c r="F9557" s="167" t="str">
        <f>IF('Lineær programmering opg 4'!$E$6=0,"-",(-A9557+'Lineær programmering opg 4'!$M$6)/'Lineær programmering opg 4'!$K$6*-1)</f>
        <v>-</v>
      </c>
      <c r="G9557" s="167" t="str">
        <f>IF('Lineær programmering opg 4'!$D$7=0,"-",((-A9557+'Lineær programmering opg 4'!$M$7)/'Lineær programmering opg 4'!$K$7)*-1)</f>
        <v>-</v>
      </c>
      <c r="H9557" s="167" t="str">
        <f>IF('Lineær programmering opg 4'!$C$8=0,"-",((-A9557+'Lineær programmering opg 4'!$M$8)/'Lineær programmering opg 4'!$K$8)*-1)</f>
        <v>-</v>
      </c>
      <c r="I9557" s="167" t="str">
        <f>IF('Lineær programmering opg 4'!$D$8=0,"-",'Lineær programmering opg 4'!$G$8)</f>
        <v>-</v>
      </c>
      <c r="J9557" s="295">
        <f>A9557*'Lineær programmering opg 4'!$C$11+Datatabel!C9557*'Lineær programmering opg 4'!$D$11</f>
        <v>44866.199999999721</v>
      </c>
      <c r="K9557" s="9">
        <f t="shared" si="747"/>
        <v>0</v>
      </c>
      <c r="L9557" s="9">
        <f t="shared" si="748"/>
        <v>0</v>
      </c>
    </row>
    <row r="9558" spans="1:12" ht="15" x14ac:dyDescent="0.25">
      <c r="A9558" s="167">
        <f t="shared" si="746"/>
        <v>10.680000000022575</v>
      </c>
      <c r="B9558" s="325">
        <f t="shared" si="749"/>
        <v>4.4500000000094062E-2</v>
      </c>
      <c r="C9558" s="167">
        <f t="shared" si="745"/>
        <v>291.98999999998307</v>
      </c>
      <c r="D9558" s="167">
        <f>IF('Lineær programmering opg 4'!$M$4=0,"-",(-A9558+'Lineær programmering opg 4'!$M$4)/'Lineær programmering opg 4'!$K$4*-1)</f>
        <v>458.63999999995485</v>
      </c>
      <c r="E9558" s="167">
        <f>IF('Lineær programmering opg 4'!$M$5=0,"-",(-A9558+'Lineær programmering opg 4'!$M$5)/'Lineær programmering opg 4'!$K$5*-1)</f>
        <v>291.98999999998307</v>
      </c>
      <c r="F9558" s="167" t="str">
        <f>IF('Lineær programmering opg 4'!$E$6=0,"-",(-A9558+'Lineær programmering opg 4'!$M$6)/'Lineær programmering opg 4'!$K$6*-1)</f>
        <v>-</v>
      </c>
      <c r="G9558" s="167" t="str">
        <f>IF('Lineær programmering opg 4'!$D$7=0,"-",((-A9558+'Lineær programmering opg 4'!$M$7)/'Lineær programmering opg 4'!$K$7)*-1)</f>
        <v>-</v>
      </c>
      <c r="H9558" s="167" t="str">
        <f>IF('Lineær programmering opg 4'!$C$8=0,"-",((-A9558+'Lineær programmering opg 4'!$M$8)/'Lineær programmering opg 4'!$K$8)*-1)</f>
        <v>-</v>
      </c>
      <c r="I9558" s="167" t="str">
        <f>IF('Lineær programmering opg 4'!$D$8=0,"-",'Lineær programmering opg 4'!$G$8)</f>
        <v>-</v>
      </c>
      <c r="J9558" s="295">
        <f>A9558*'Lineær programmering opg 4'!$C$11+Datatabel!C9558*'Lineær programmering opg 4'!$D$11</f>
        <v>44866.499999999716</v>
      </c>
      <c r="K9558" s="9">
        <f t="shared" si="747"/>
        <v>0</v>
      </c>
      <c r="L9558" s="9">
        <f t="shared" si="748"/>
        <v>0</v>
      </c>
    </row>
    <row r="9559" spans="1:12" ht="15" x14ac:dyDescent="0.25">
      <c r="A9559" s="167">
        <f t="shared" si="746"/>
        <v>10.656000000022575</v>
      </c>
      <c r="B9559" s="325">
        <f t="shared" si="749"/>
        <v>4.4400000000094059E-2</v>
      </c>
      <c r="C9559" s="167">
        <f t="shared" si="745"/>
        <v>292.0079999999831</v>
      </c>
      <c r="D9559" s="167">
        <f>IF('Lineær programmering opg 4'!$M$4=0,"-",(-A9559+'Lineær programmering opg 4'!$M$4)/'Lineær programmering opg 4'!$K$4*-1)</f>
        <v>458.68799999995485</v>
      </c>
      <c r="E9559" s="167">
        <f>IF('Lineær programmering opg 4'!$M$5=0,"-",(-A9559+'Lineær programmering opg 4'!$M$5)/'Lineær programmering opg 4'!$K$5*-1)</f>
        <v>292.0079999999831</v>
      </c>
      <c r="F9559" s="167" t="str">
        <f>IF('Lineær programmering opg 4'!$E$6=0,"-",(-A9559+'Lineær programmering opg 4'!$M$6)/'Lineær programmering opg 4'!$K$6*-1)</f>
        <v>-</v>
      </c>
      <c r="G9559" s="167" t="str">
        <f>IF('Lineær programmering opg 4'!$D$7=0,"-",((-A9559+'Lineær programmering opg 4'!$M$7)/'Lineær programmering opg 4'!$K$7)*-1)</f>
        <v>-</v>
      </c>
      <c r="H9559" s="167" t="str">
        <f>IF('Lineær programmering opg 4'!$C$8=0,"-",((-A9559+'Lineær programmering opg 4'!$M$8)/'Lineær programmering opg 4'!$K$8)*-1)</f>
        <v>-</v>
      </c>
      <c r="I9559" s="167" t="str">
        <f>IF('Lineær programmering opg 4'!$D$8=0,"-",'Lineær programmering opg 4'!$G$8)</f>
        <v>-</v>
      </c>
      <c r="J9559" s="295">
        <f>A9559*'Lineær programmering opg 4'!$C$11+Datatabel!C9559*'Lineær programmering opg 4'!$D$11</f>
        <v>44866.799999999719</v>
      </c>
      <c r="K9559" s="9">
        <f t="shared" si="747"/>
        <v>0</v>
      </c>
      <c r="L9559" s="9">
        <f t="shared" si="748"/>
        <v>0</v>
      </c>
    </row>
    <row r="9560" spans="1:12" ht="15" x14ac:dyDescent="0.25">
      <c r="A9560" s="167">
        <f t="shared" si="746"/>
        <v>10.632000000022574</v>
      </c>
      <c r="B9560" s="325">
        <f t="shared" si="749"/>
        <v>4.4300000000094056E-2</v>
      </c>
      <c r="C9560" s="167">
        <f t="shared" si="745"/>
        <v>292.02599999998307</v>
      </c>
      <c r="D9560" s="167">
        <f>IF('Lineær programmering opg 4'!$M$4=0,"-",(-A9560+'Lineær programmering opg 4'!$M$4)/'Lineær programmering opg 4'!$K$4*-1)</f>
        <v>458.73599999995486</v>
      </c>
      <c r="E9560" s="167">
        <f>IF('Lineær programmering opg 4'!$M$5=0,"-",(-A9560+'Lineær programmering opg 4'!$M$5)/'Lineær programmering opg 4'!$K$5*-1)</f>
        <v>292.02599999998307</v>
      </c>
      <c r="F9560" s="167" t="str">
        <f>IF('Lineær programmering opg 4'!$E$6=0,"-",(-A9560+'Lineær programmering opg 4'!$M$6)/'Lineær programmering opg 4'!$K$6*-1)</f>
        <v>-</v>
      </c>
      <c r="G9560" s="167" t="str">
        <f>IF('Lineær programmering opg 4'!$D$7=0,"-",((-A9560+'Lineær programmering opg 4'!$M$7)/'Lineær programmering opg 4'!$K$7)*-1)</f>
        <v>-</v>
      </c>
      <c r="H9560" s="167" t="str">
        <f>IF('Lineær programmering opg 4'!$C$8=0,"-",((-A9560+'Lineær programmering opg 4'!$M$8)/'Lineær programmering opg 4'!$K$8)*-1)</f>
        <v>-</v>
      </c>
      <c r="I9560" s="167" t="str">
        <f>IF('Lineær programmering opg 4'!$D$8=0,"-",'Lineær programmering opg 4'!$G$8)</f>
        <v>-</v>
      </c>
      <c r="J9560" s="295">
        <f>A9560*'Lineær programmering opg 4'!$C$11+Datatabel!C9560*'Lineær programmering opg 4'!$D$11</f>
        <v>44867.099999999722</v>
      </c>
      <c r="K9560" s="9">
        <f t="shared" si="747"/>
        <v>0</v>
      </c>
      <c r="L9560" s="9">
        <f t="shared" si="748"/>
        <v>0</v>
      </c>
    </row>
    <row r="9561" spans="1:12" ht="15" x14ac:dyDescent="0.25">
      <c r="A9561" s="167">
        <f t="shared" si="746"/>
        <v>10.608000000022573</v>
      </c>
      <c r="B9561" s="325">
        <f t="shared" si="749"/>
        <v>4.4200000000094053E-2</v>
      </c>
      <c r="C9561" s="167">
        <f t="shared" si="745"/>
        <v>292.0439999999831</v>
      </c>
      <c r="D9561" s="167">
        <f>IF('Lineær programmering opg 4'!$M$4=0,"-",(-A9561+'Lineær programmering opg 4'!$M$4)/'Lineær programmering opg 4'!$K$4*-1)</f>
        <v>458.78399999995486</v>
      </c>
      <c r="E9561" s="167">
        <f>IF('Lineær programmering opg 4'!$M$5=0,"-",(-A9561+'Lineær programmering opg 4'!$M$5)/'Lineær programmering opg 4'!$K$5*-1)</f>
        <v>292.0439999999831</v>
      </c>
      <c r="F9561" s="167" t="str">
        <f>IF('Lineær programmering opg 4'!$E$6=0,"-",(-A9561+'Lineær programmering opg 4'!$M$6)/'Lineær programmering opg 4'!$K$6*-1)</f>
        <v>-</v>
      </c>
      <c r="G9561" s="167" t="str">
        <f>IF('Lineær programmering opg 4'!$D$7=0,"-",((-A9561+'Lineær programmering opg 4'!$M$7)/'Lineær programmering opg 4'!$K$7)*-1)</f>
        <v>-</v>
      </c>
      <c r="H9561" s="167" t="str">
        <f>IF('Lineær programmering opg 4'!$C$8=0,"-",((-A9561+'Lineær programmering opg 4'!$M$8)/'Lineær programmering opg 4'!$K$8)*-1)</f>
        <v>-</v>
      </c>
      <c r="I9561" s="167" t="str">
        <f>IF('Lineær programmering opg 4'!$D$8=0,"-",'Lineær programmering opg 4'!$G$8)</f>
        <v>-</v>
      </c>
      <c r="J9561" s="295">
        <f>A9561*'Lineær programmering opg 4'!$C$11+Datatabel!C9561*'Lineær programmering opg 4'!$D$11</f>
        <v>44867.399999999725</v>
      </c>
      <c r="K9561" s="9">
        <f t="shared" si="747"/>
        <v>0</v>
      </c>
      <c r="L9561" s="9">
        <f t="shared" si="748"/>
        <v>0</v>
      </c>
    </row>
    <row r="9562" spans="1:12" ht="15" x14ac:dyDescent="0.25">
      <c r="A9562" s="167">
        <f t="shared" si="746"/>
        <v>10.584000000022572</v>
      </c>
      <c r="B9562" s="325">
        <f t="shared" si="749"/>
        <v>4.410000000009405E-2</v>
      </c>
      <c r="C9562" s="167">
        <f t="shared" si="745"/>
        <v>292.06199999998307</v>
      </c>
      <c r="D9562" s="167">
        <f>IF('Lineær programmering opg 4'!$M$4=0,"-",(-A9562+'Lineær programmering opg 4'!$M$4)/'Lineær programmering opg 4'!$K$4*-1)</f>
        <v>458.83199999995486</v>
      </c>
      <c r="E9562" s="167">
        <f>IF('Lineær programmering opg 4'!$M$5=0,"-",(-A9562+'Lineær programmering opg 4'!$M$5)/'Lineær programmering opg 4'!$K$5*-1)</f>
        <v>292.06199999998307</v>
      </c>
      <c r="F9562" s="167" t="str">
        <f>IF('Lineær programmering opg 4'!$E$6=0,"-",(-A9562+'Lineær programmering opg 4'!$M$6)/'Lineær programmering opg 4'!$K$6*-1)</f>
        <v>-</v>
      </c>
      <c r="G9562" s="167" t="str">
        <f>IF('Lineær programmering opg 4'!$D$7=0,"-",((-A9562+'Lineær programmering opg 4'!$M$7)/'Lineær programmering opg 4'!$K$7)*-1)</f>
        <v>-</v>
      </c>
      <c r="H9562" s="167" t="str">
        <f>IF('Lineær programmering opg 4'!$C$8=0,"-",((-A9562+'Lineær programmering opg 4'!$M$8)/'Lineær programmering opg 4'!$K$8)*-1)</f>
        <v>-</v>
      </c>
      <c r="I9562" s="167" t="str">
        <f>IF('Lineær programmering opg 4'!$D$8=0,"-",'Lineær programmering opg 4'!$G$8)</f>
        <v>-</v>
      </c>
      <c r="J9562" s="295">
        <f>A9562*'Lineær programmering opg 4'!$C$11+Datatabel!C9562*'Lineær programmering opg 4'!$D$11</f>
        <v>44867.699999999721</v>
      </c>
      <c r="K9562" s="9">
        <f t="shared" si="747"/>
        <v>0</v>
      </c>
      <c r="L9562" s="9">
        <f t="shared" si="748"/>
        <v>0</v>
      </c>
    </row>
    <row r="9563" spans="1:12" ht="15" x14ac:dyDescent="0.25">
      <c r="A9563" s="167">
        <f t="shared" si="746"/>
        <v>10.560000000022571</v>
      </c>
      <c r="B9563" s="325">
        <f t="shared" si="749"/>
        <v>4.4000000000094047E-2</v>
      </c>
      <c r="C9563" s="167">
        <f t="shared" si="745"/>
        <v>292.0799999999831</v>
      </c>
      <c r="D9563" s="167">
        <f>IF('Lineær programmering opg 4'!$M$4=0,"-",(-A9563+'Lineær programmering opg 4'!$M$4)/'Lineær programmering opg 4'!$K$4*-1)</f>
        <v>458.87999999995486</v>
      </c>
      <c r="E9563" s="167">
        <f>IF('Lineær programmering opg 4'!$M$5=0,"-",(-A9563+'Lineær programmering opg 4'!$M$5)/'Lineær programmering opg 4'!$K$5*-1)</f>
        <v>292.0799999999831</v>
      </c>
      <c r="F9563" s="167" t="str">
        <f>IF('Lineær programmering opg 4'!$E$6=0,"-",(-A9563+'Lineær programmering opg 4'!$M$6)/'Lineær programmering opg 4'!$K$6*-1)</f>
        <v>-</v>
      </c>
      <c r="G9563" s="167" t="str">
        <f>IF('Lineær programmering opg 4'!$D$7=0,"-",((-A9563+'Lineær programmering opg 4'!$M$7)/'Lineær programmering opg 4'!$K$7)*-1)</f>
        <v>-</v>
      </c>
      <c r="H9563" s="167" t="str">
        <f>IF('Lineær programmering opg 4'!$C$8=0,"-",((-A9563+'Lineær programmering opg 4'!$M$8)/'Lineær programmering opg 4'!$K$8)*-1)</f>
        <v>-</v>
      </c>
      <c r="I9563" s="167" t="str">
        <f>IF('Lineær programmering opg 4'!$D$8=0,"-",'Lineær programmering opg 4'!$G$8)</f>
        <v>-</v>
      </c>
      <c r="J9563" s="295">
        <f>A9563*'Lineær programmering opg 4'!$C$11+Datatabel!C9563*'Lineær programmering opg 4'!$D$11</f>
        <v>44867.999999999724</v>
      </c>
      <c r="K9563" s="9">
        <f t="shared" si="747"/>
        <v>0</v>
      </c>
      <c r="L9563" s="9">
        <f t="shared" si="748"/>
        <v>0</v>
      </c>
    </row>
    <row r="9564" spans="1:12" ht="15" x14ac:dyDescent="0.25">
      <c r="A9564" s="167">
        <f t="shared" si="746"/>
        <v>10.53600000002257</v>
      </c>
      <c r="B9564" s="325">
        <f t="shared" si="749"/>
        <v>4.3900000000094044E-2</v>
      </c>
      <c r="C9564" s="167">
        <f t="shared" si="745"/>
        <v>292.09799999998307</v>
      </c>
      <c r="D9564" s="167">
        <f>IF('Lineær programmering opg 4'!$M$4=0,"-",(-A9564+'Lineær programmering opg 4'!$M$4)/'Lineær programmering opg 4'!$K$4*-1)</f>
        <v>458.92799999995486</v>
      </c>
      <c r="E9564" s="167">
        <f>IF('Lineær programmering opg 4'!$M$5=0,"-",(-A9564+'Lineær programmering opg 4'!$M$5)/'Lineær programmering opg 4'!$K$5*-1)</f>
        <v>292.09799999998307</v>
      </c>
      <c r="F9564" s="167" t="str">
        <f>IF('Lineær programmering opg 4'!$E$6=0,"-",(-A9564+'Lineær programmering opg 4'!$M$6)/'Lineær programmering opg 4'!$K$6*-1)</f>
        <v>-</v>
      </c>
      <c r="G9564" s="167" t="str">
        <f>IF('Lineær programmering opg 4'!$D$7=0,"-",((-A9564+'Lineær programmering opg 4'!$M$7)/'Lineær programmering opg 4'!$K$7)*-1)</f>
        <v>-</v>
      </c>
      <c r="H9564" s="167" t="str">
        <f>IF('Lineær programmering opg 4'!$C$8=0,"-",((-A9564+'Lineær programmering opg 4'!$M$8)/'Lineær programmering opg 4'!$K$8)*-1)</f>
        <v>-</v>
      </c>
      <c r="I9564" s="167" t="str">
        <f>IF('Lineær programmering opg 4'!$D$8=0,"-",'Lineær programmering opg 4'!$G$8)</f>
        <v>-</v>
      </c>
      <c r="J9564" s="295">
        <f>A9564*'Lineær programmering opg 4'!$C$11+Datatabel!C9564*'Lineær programmering opg 4'!$D$11</f>
        <v>44868.299999999712</v>
      </c>
      <c r="K9564" s="9">
        <f t="shared" si="747"/>
        <v>0</v>
      </c>
      <c r="L9564" s="9">
        <f t="shared" si="748"/>
        <v>0</v>
      </c>
    </row>
    <row r="9565" spans="1:12" ht="15" x14ac:dyDescent="0.25">
      <c r="A9565" s="167">
        <f t="shared" si="746"/>
        <v>10.512000000022571</v>
      </c>
      <c r="B9565" s="325">
        <f t="shared" si="749"/>
        <v>4.3800000000094041E-2</v>
      </c>
      <c r="C9565" s="167">
        <f t="shared" si="745"/>
        <v>292.1159999999831</v>
      </c>
      <c r="D9565" s="167">
        <f>IF('Lineær programmering opg 4'!$M$4=0,"-",(-A9565+'Lineær programmering opg 4'!$M$4)/'Lineær programmering opg 4'!$K$4*-1)</f>
        <v>458.97599999995487</v>
      </c>
      <c r="E9565" s="167">
        <f>IF('Lineær programmering opg 4'!$M$5=0,"-",(-A9565+'Lineær programmering opg 4'!$M$5)/'Lineær programmering opg 4'!$K$5*-1)</f>
        <v>292.1159999999831</v>
      </c>
      <c r="F9565" s="167" t="str">
        <f>IF('Lineær programmering opg 4'!$E$6=0,"-",(-A9565+'Lineær programmering opg 4'!$M$6)/'Lineær programmering opg 4'!$K$6*-1)</f>
        <v>-</v>
      </c>
      <c r="G9565" s="167" t="str">
        <f>IF('Lineær programmering opg 4'!$D$7=0,"-",((-A9565+'Lineær programmering opg 4'!$M$7)/'Lineær programmering opg 4'!$K$7)*-1)</f>
        <v>-</v>
      </c>
      <c r="H9565" s="167" t="str">
        <f>IF('Lineær programmering opg 4'!$C$8=0,"-",((-A9565+'Lineær programmering opg 4'!$M$8)/'Lineær programmering opg 4'!$K$8)*-1)</f>
        <v>-</v>
      </c>
      <c r="I9565" s="167" t="str">
        <f>IF('Lineær programmering opg 4'!$D$8=0,"-",'Lineær programmering opg 4'!$G$8)</f>
        <v>-</v>
      </c>
      <c r="J9565" s="295">
        <f>A9565*'Lineær programmering opg 4'!$C$11+Datatabel!C9565*'Lineær programmering opg 4'!$D$11</f>
        <v>44868.599999999722</v>
      </c>
      <c r="K9565" s="9">
        <f t="shared" si="747"/>
        <v>0</v>
      </c>
      <c r="L9565" s="9">
        <f t="shared" si="748"/>
        <v>0</v>
      </c>
    </row>
    <row r="9566" spans="1:12" ht="15" x14ac:dyDescent="0.25">
      <c r="A9566" s="167">
        <f t="shared" si="746"/>
        <v>10.48800000002257</v>
      </c>
      <c r="B9566" s="325">
        <f t="shared" si="749"/>
        <v>4.3700000000094039E-2</v>
      </c>
      <c r="C9566" s="167">
        <f t="shared" si="745"/>
        <v>292.13399999998308</v>
      </c>
      <c r="D9566" s="167">
        <f>IF('Lineær programmering opg 4'!$M$4=0,"-",(-A9566+'Lineær programmering opg 4'!$M$4)/'Lineær programmering opg 4'!$K$4*-1)</f>
        <v>459.02399999995487</v>
      </c>
      <c r="E9566" s="167">
        <f>IF('Lineær programmering opg 4'!$M$5=0,"-",(-A9566+'Lineær programmering opg 4'!$M$5)/'Lineær programmering opg 4'!$K$5*-1)</f>
        <v>292.13399999998308</v>
      </c>
      <c r="F9566" s="167" t="str">
        <f>IF('Lineær programmering opg 4'!$E$6=0,"-",(-A9566+'Lineær programmering opg 4'!$M$6)/'Lineær programmering opg 4'!$K$6*-1)</f>
        <v>-</v>
      </c>
      <c r="G9566" s="167" t="str">
        <f>IF('Lineær programmering opg 4'!$D$7=0,"-",((-A9566+'Lineær programmering opg 4'!$M$7)/'Lineær programmering opg 4'!$K$7)*-1)</f>
        <v>-</v>
      </c>
      <c r="H9566" s="167" t="str">
        <f>IF('Lineær programmering opg 4'!$C$8=0,"-",((-A9566+'Lineær programmering opg 4'!$M$8)/'Lineær programmering opg 4'!$K$8)*-1)</f>
        <v>-</v>
      </c>
      <c r="I9566" s="167" t="str">
        <f>IF('Lineær programmering opg 4'!$D$8=0,"-",'Lineær programmering opg 4'!$G$8)</f>
        <v>-</v>
      </c>
      <c r="J9566" s="295">
        <f>A9566*'Lineær programmering opg 4'!$C$11+Datatabel!C9566*'Lineær programmering opg 4'!$D$11</f>
        <v>44868.899999999718</v>
      </c>
      <c r="K9566" s="9">
        <f t="shared" si="747"/>
        <v>0</v>
      </c>
      <c r="L9566" s="9">
        <f t="shared" si="748"/>
        <v>0</v>
      </c>
    </row>
    <row r="9567" spans="1:12" ht="15" x14ac:dyDescent="0.25">
      <c r="A9567" s="167">
        <f t="shared" si="746"/>
        <v>10.464000000022569</v>
      </c>
      <c r="B9567" s="325">
        <f t="shared" si="749"/>
        <v>4.3600000000094036E-2</v>
      </c>
      <c r="C9567" s="167">
        <f t="shared" si="745"/>
        <v>292.1519999999831</v>
      </c>
      <c r="D9567" s="167">
        <f>IF('Lineær programmering opg 4'!$M$4=0,"-",(-A9567+'Lineær programmering opg 4'!$M$4)/'Lineær programmering opg 4'!$K$4*-1)</f>
        <v>459.07199999995487</v>
      </c>
      <c r="E9567" s="167">
        <f>IF('Lineær programmering opg 4'!$M$5=0,"-",(-A9567+'Lineær programmering opg 4'!$M$5)/'Lineær programmering opg 4'!$K$5*-1)</f>
        <v>292.1519999999831</v>
      </c>
      <c r="F9567" s="167" t="str">
        <f>IF('Lineær programmering opg 4'!$E$6=0,"-",(-A9567+'Lineær programmering opg 4'!$M$6)/'Lineær programmering opg 4'!$K$6*-1)</f>
        <v>-</v>
      </c>
      <c r="G9567" s="167" t="str">
        <f>IF('Lineær programmering opg 4'!$D$7=0,"-",((-A9567+'Lineær programmering opg 4'!$M$7)/'Lineær programmering opg 4'!$K$7)*-1)</f>
        <v>-</v>
      </c>
      <c r="H9567" s="167" t="str">
        <f>IF('Lineær programmering opg 4'!$C$8=0,"-",((-A9567+'Lineær programmering opg 4'!$M$8)/'Lineær programmering opg 4'!$K$8)*-1)</f>
        <v>-</v>
      </c>
      <c r="I9567" s="167" t="str">
        <f>IF('Lineær programmering opg 4'!$D$8=0,"-",'Lineær programmering opg 4'!$G$8)</f>
        <v>-</v>
      </c>
      <c r="J9567" s="295">
        <f>A9567*'Lineær programmering opg 4'!$C$11+Datatabel!C9567*'Lineær programmering opg 4'!$D$11</f>
        <v>44869.199999999721</v>
      </c>
      <c r="K9567" s="9">
        <f t="shared" si="747"/>
        <v>0</v>
      </c>
      <c r="L9567" s="9">
        <f t="shared" si="748"/>
        <v>0</v>
      </c>
    </row>
    <row r="9568" spans="1:12" ht="15" x14ac:dyDescent="0.25">
      <c r="A9568" s="167">
        <f t="shared" si="746"/>
        <v>10.440000000022568</v>
      </c>
      <c r="B9568" s="325">
        <f t="shared" si="749"/>
        <v>4.3500000000094033E-2</v>
      </c>
      <c r="C9568" s="167">
        <f t="shared" si="745"/>
        <v>292.16999999998308</v>
      </c>
      <c r="D9568" s="167">
        <f>IF('Lineær programmering opg 4'!$M$4=0,"-",(-A9568+'Lineær programmering opg 4'!$M$4)/'Lineær programmering opg 4'!$K$4*-1)</f>
        <v>459.11999999995487</v>
      </c>
      <c r="E9568" s="167">
        <f>IF('Lineær programmering opg 4'!$M$5=0,"-",(-A9568+'Lineær programmering opg 4'!$M$5)/'Lineær programmering opg 4'!$K$5*-1)</f>
        <v>292.16999999998308</v>
      </c>
      <c r="F9568" s="167" t="str">
        <f>IF('Lineær programmering opg 4'!$E$6=0,"-",(-A9568+'Lineær programmering opg 4'!$M$6)/'Lineær programmering opg 4'!$K$6*-1)</f>
        <v>-</v>
      </c>
      <c r="G9568" s="167" t="str">
        <f>IF('Lineær programmering opg 4'!$D$7=0,"-",((-A9568+'Lineær programmering opg 4'!$M$7)/'Lineær programmering opg 4'!$K$7)*-1)</f>
        <v>-</v>
      </c>
      <c r="H9568" s="167" t="str">
        <f>IF('Lineær programmering opg 4'!$C$8=0,"-",((-A9568+'Lineær programmering opg 4'!$M$8)/'Lineær programmering opg 4'!$K$8)*-1)</f>
        <v>-</v>
      </c>
      <c r="I9568" s="167" t="str">
        <f>IF('Lineær programmering opg 4'!$D$8=0,"-",'Lineær programmering opg 4'!$G$8)</f>
        <v>-</v>
      </c>
      <c r="J9568" s="295">
        <f>A9568*'Lineær programmering opg 4'!$C$11+Datatabel!C9568*'Lineær programmering opg 4'!$D$11</f>
        <v>44869.499999999716</v>
      </c>
      <c r="K9568" s="9">
        <f t="shared" si="747"/>
        <v>0</v>
      </c>
      <c r="L9568" s="9">
        <f t="shared" si="748"/>
        <v>0</v>
      </c>
    </row>
    <row r="9569" spans="1:12" ht="15" x14ac:dyDescent="0.25">
      <c r="A9569" s="167">
        <f t="shared" si="746"/>
        <v>10.416000000022567</v>
      </c>
      <c r="B9569" s="325">
        <f t="shared" si="749"/>
        <v>4.340000000009403E-2</v>
      </c>
      <c r="C9569" s="167">
        <f t="shared" si="745"/>
        <v>292.18799999998311</v>
      </c>
      <c r="D9569" s="167">
        <f>IF('Lineær programmering opg 4'!$M$4=0,"-",(-A9569+'Lineær programmering opg 4'!$M$4)/'Lineær programmering opg 4'!$K$4*-1)</f>
        <v>459.16799999995487</v>
      </c>
      <c r="E9569" s="167">
        <f>IF('Lineær programmering opg 4'!$M$5=0,"-",(-A9569+'Lineær programmering opg 4'!$M$5)/'Lineær programmering opg 4'!$K$5*-1)</f>
        <v>292.18799999998311</v>
      </c>
      <c r="F9569" s="167" t="str">
        <f>IF('Lineær programmering opg 4'!$E$6=0,"-",(-A9569+'Lineær programmering opg 4'!$M$6)/'Lineær programmering opg 4'!$K$6*-1)</f>
        <v>-</v>
      </c>
      <c r="G9569" s="167" t="str">
        <f>IF('Lineær programmering opg 4'!$D$7=0,"-",((-A9569+'Lineær programmering opg 4'!$M$7)/'Lineær programmering opg 4'!$K$7)*-1)</f>
        <v>-</v>
      </c>
      <c r="H9569" s="167" t="str">
        <f>IF('Lineær programmering opg 4'!$C$8=0,"-",((-A9569+'Lineær programmering opg 4'!$M$8)/'Lineær programmering opg 4'!$K$8)*-1)</f>
        <v>-</v>
      </c>
      <c r="I9569" s="167" t="str">
        <f>IF('Lineær programmering opg 4'!$D$8=0,"-",'Lineær programmering opg 4'!$G$8)</f>
        <v>-</v>
      </c>
      <c r="J9569" s="295">
        <f>A9569*'Lineær programmering opg 4'!$C$11+Datatabel!C9569*'Lineær programmering opg 4'!$D$11</f>
        <v>44869.799999999719</v>
      </c>
      <c r="K9569" s="9">
        <f t="shared" si="747"/>
        <v>0</v>
      </c>
      <c r="L9569" s="9">
        <f t="shared" si="748"/>
        <v>0</v>
      </c>
    </row>
    <row r="9570" spans="1:12" ht="15" x14ac:dyDescent="0.25">
      <c r="A9570" s="167">
        <f t="shared" si="746"/>
        <v>10.392000000022566</v>
      </c>
      <c r="B9570" s="325">
        <f t="shared" si="749"/>
        <v>4.3300000000094027E-2</v>
      </c>
      <c r="C9570" s="167">
        <f t="shared" si="745"/>
        <v>292.20599999998308</v>
      </c>
      <c r="D9570" s="167">
        <f>IF('Lineær programmering opg 4'!$M$4=0,"-",(-A9570+'Lineær programmering opg 4'!$M$4)/'Lineær programmering opg 4'!$K$4*-1)</f>
        <v>459.21599999995487</v>
      </c>
      <c r="E9570" s="167">
        <f>IF('Lineær programmering opg 4'!$M$5=0,"-",(-A9570+'Lineær programmering opg 4'!$M$5)/'Lineær programmering opg 4'!$K$5*-1)</f>
        <v>292.20599999998308</v>
      </c>
      <c r="F9570" s="167" t="str">
        <f>IF('Lineær programmering opg 4'!$E$6=0,"-",(-A9570+'Lineær programmering opg 4'!$M$6)/'Lineær programmering opg 4'!$K$6*-1)</f>
        <v>-</v>
      </c>
      <c r="G9570" s="167" t="str">
        <f>IF('Lineær programmering opg 4'!$D$7=0,"-",((-A9570+'Lineær programmering opg 4'!$M$7)/'Lineær programmering opg 4'!$K$7)*-1)</f>
        <v>-</v>
      </c>
      <c r="H9570" s="167" t="str">
        <f>IF('Lineær programmering opg 4'!$C$8=0,"-",((-A9570+'Lineær programmering opg 4'!$M$8)/'Lineær programmering opg 4'!$K$8)*-1)</f>
        <v>-</v>
      </c>
      <c r="I9570" s="167" t="str">
        <f>IF('Lineær programmering opg 4'!$D$8=0,"-",'Lineær programmering opg 4'!$G$8)</f>
        <v>-</v>
      </c>
      <c r="J9570" s="295">
        <f>A9570*'Lineær programmering opg 4'!$C$11+Datatabel!C9570*'Lineær programmering opg 4'!$D$11</f>
        <v>44870.099999999722</v>
      </c>
      <c r="K9570" s="9">
        <f t="shared" si="747"/>
        <v>0</v>
      </c>
      <c r="L9570" s="9">
        <f t="shared" si="748"/>
        <v>0</v>
      </c>
    </row>
    <row r="9571" spans="1:12" ht="15" x14ac:dyDescent="0.25">
      <c r="A9571" s="167">
        <f t="shared" si="746"/>
        <v>10.368000000022565</v>
      </c>
      <c r="B9571" s="325">
        <f t="shared" si="749"/>
        <v>4.3200000000094024E-2</v>
      </c>
      <c r="C9571" s="167">
        <f t="shared" si="745"/>
        <v>292.22399999998311</v>
      </c>
      <c r="D9571" s="167">
        <f>IF('Lineær programmering opg 4'!$M$4=0,"-",(-A9571+'Lineær programmering opg 4'!$M$4)/'Lineær programmering opg 4'!$K$4*-1)</f>
        <v>459.26399999995488</v>
      </c>
      <c r="E9571" s="167">
        <f>IF('Lineær programmering opg 4'!$M$5=0,"-",(-A9571+'Lineær programmering opg 4'!$M$5)/'Lineær programmering opg 4'!$K$5*-1)</f>
        <v>292.22399999998311</v>
      </c>
      <c r="F9571" s="167" t="str">
        <f>IF('Lineær programmering opg 4'!$E$6=0,"-",(-A9571+'Lineær programmering opg 4'!$M$6)/'Lineær programmering opg 4'!$K$6*-1)</f>
        <v>-</v>
      </c>
      <c r="G9571" s="167" t="str">
        <f>IF('Lineær programmering opg 4'!$D$7=0,"-",((-A9571+'Lineær programmering opg 4'!$M$7)/'Lineær programmering opg 4'!$K$7)*-1)</f>
        <v>-</v>
      </c>
      <c r="H9571" s="167" t="str">
        <f>IF('Lineær programmering opg 4'!$C$8=0,"-",((-A9571+'Lineær programmering opg 4'!$M$8)/'Lineær programmering opg 4'!$K$8)*-1)</f>
        <v>-</v>
      </c>
      <c r="I9571" s="167" t="str">
        <f>IF('Lineær programmering opg 4'!$D$8=0,"-",'Lineær programmering opg 4'!$G$8)</f>
        <v>-</v>
      </c>
      <c r="J9571" s="295">
        <f>A9571*'Lineær programmering opg 4'!$C$11+Datatabel!C9571*'Lineær programmering opg 4'!$D$11</f>
        <v>44870.399999999725</v>
      </c>
      <c r="K9571" s="9">
        <f t="shared" si="747"/>
        <v>0</v>
      </c>
      <c r="L9571" s="9">
        <f t="shared" si="748"/>
        <v>0</v>
      </c>
    </row>
    <row r="9572" spans="1:12" ht="15" x14ac:dyDescent="0.25">
      <c r="A9572" s="167">
        <f t="shared" si="746"/>
        <v>10.344000000022564</v>
      </c>
      <c r="B9572" s="325">
        <f t="shared" si="749"/>
        <v>4.3100000000094021E-2</v>
      </c>
      <c r="C9572" s="167">
        <f t="shared" si="745"/>
        <v>292.24199999998308</v>
      </c>
      <c r="D9572" s="167">
        <f>IF('Lineær programmering opg 4'!$M$4=0,"-",(-A9572+'Lineær programmering opg 4'!$M$4)/'Lineær programmering opg 4'!$K$4*-1)</f>
        <v>459.31199999995488</v>
      </c>
      <c r="E9572" s="167">
        <f>IF('Lineær programmering opg 4'!$M$5=0,"-",(-A9572+'Lineær programmering opg 4'!$M$5)/'Lineær programmering opg 4'!$K$5*-1)</f>
        <v>292.24199999998308</v>
      </c>
      <c r="F9572" s="167" t="str">
        <f>IF('Lineær programmering opg 4'!$E$6=0,"-",(-A9572+'Lineær programmering opg 4'!$M$6)/'Lineær programmering opg 4'!$K$6*-1)</f>
        <v>-</v>
      </c>
      <c r="G9572" s="167" t="str">
        <f>IF('Lineær programmering opg 4'!$D$7=0,"-",((-A9572+'Lineær programmering opg 4'!$M$7)/'Lineær programmering opg 4'!$K$7)*-1)</f>
        <v>-</v>
      </c>
      <c r="H9572" s="167" t="str">
        <f>IF('Lineær programmering opg 4'!$C$8=0,"-",((-A9572+'Lineær programmering opg 4'!$M$8)/'Lineær programmering opg 4'!$K$8)*-1)</f>
        <v>-</v>
      </c>
      <c r="I9572" s="167" t="str">
        <f>IF('Lineær programmering opg 4'!$D$8=0,"-",'Lineær programmering opg 4'!$G$8)</f>
        <v>-</v>
      </c>
      <c r="J9572" s="295">
        <f>A9572*'Lineær programmering opg 4'!$C$11+Datatabel!C9572*'Lineær programmering opg 4'!$D$11</f>
        <v>44870.699999999721</v>
      </c>
      <c r="K9572" s="9">
        <f t="shared" si="747"/>
        <v>0</v>
      </c>
      <c r="L9572" s="9">
        <f t="shared" si="748"/>
        <v>0</v>
      </c>
    </row>
    <row r="9573" spans="1:12" ht="15" x14ac:dyDescent="0.25">
      <c r="A9573" s="167">
        <f t="shared" si="746"/>
        <v>10.320000000022564</v>
      </c>
      <c r="B9573" s="325">
        <f t="shared" si="749"/>
        <v>4.3000000000094019E-2</v>
      </c>
      <c r="C9573" s="167">
        <f t="shared" si="745"/>
        <v>292.25999999998311</v>
      </c>
      <c r="D9573" s="167">
        <f>IF('Lineær programmering opg 4'!$M$4=0,"-",(-A9573+'Lineær programmering opg 4'!$M$4)/'Lineær programmering opg 4'!$K$4*-1)</f>
        <v>459.35999999995488</v>
      </c>
      <c r="E9573" s="167">
        <f>IF('Lineær programmering opg 4'!$M$5=0,"-",(-A9573+'Lineær programmering opg 4'!$M$5)/'Lineær programmering opg 4'!$K$5*-1)</f>
        <v>292.25999999998311</v>
      </c>
      <c r="F9573" s="167" t="str">
        <f>IF('Lineær programmering opg 4'!$E$6=0,"-",(-A9573+'Lineær programmering opg 4'!$M$6)/'Lineær programmering opg 4'!$K$6*-1)</f>
        <v>-</v>
      </c>
      <c r="G9573" s="167" t="str">
        <f>IF('Lineær programmering opg 4'!$D$7=0,"-",((-A9573+'Lineær programmering opg 4'!$M$7)/'Lineær programmering opg 4'!$K$7)*-1)</f>
        <v>-</v>
      </c>
      <c r="H9573" s="167" t="str">
        <f>IF('Lineær programmering opg 4'!$C$8=0,"-",((-A9573+'Lineær programmering opg 4'!$M$8)/'Lineær programmering opg 4'!$K$8)*-1)</f>
        <v>-</v>
      </c>
      <c r="I9573" s="167" t="str">
        <f>IF('Lineær programmering opg 4'!$D$8=0,"-",'Lineær programmering opg 4'!$G$8)</f>
        <v>-</v>
      </c>
      <c r="J9573" s="295">
        <f>A9573*'Lineær programmering opg 4'!$C$11+Datatabel!C9573*'Lineær programmering opg 4'!$D$11</f>
        <v>44870.999999999724</v>
      </c>
      <c r="K9573" s="9">
        <f t="shared" si="747"/>
        <v>0</v>
      </c>
      <c r="L9573" s="9">
        <f t="shared" si="748"/>
        <v>0</v>
      </c>
    </row>
    <row r="9574" spans="1:12" ht="15" x14ac:dyDescent="0.25">
      <c r="A9574" s="167">
        <f t="shared" si="746"/>
        <v>10.296000000022564</v>
      </c>
      <c r="B9574" s="325">
        <f t="shared" si="749"/>
        <v>4.2900000000094016E-2</v>
      </c>
      <c r="C9574" s="167">
        <f t="shared" si="745"/>
        <v>292.27799999998308</v>
      </c>
      <c r="D9574" s="167">
        <f>IF('Lineær programmering opg 4'!$M$4=0,"-",(-A9574+'Lineær programmering opg 4'!$M$4)/'Lineær programmering opg 4'!$K$4*-1)</f>
        <v>459.40799999995488</v>
      </c>
      <c r="E9574" s="167">
        <f>IF('Lineær programmering opg 4'!$M$5=0,"-",(-A9574+'Lineær programmering opg 4'!$M$5)/'Lineær programmering opg 4'!$K$5*-1)</f>
        <v>292.27799999998308</v>
      </c>
      <c r="F9574" s="167" t="str">
        <f>IF('Lineær programmering opg 4'!$E$6=0,"-",(-A9574+'Lineær programmering opg 4'!$M$6)/'Lineær programmering opg 4'!$K$6*-1)</f>
        <v>-</v>
      </c>
      <c r="G9574" s="167" t="str">
        <f>IF('Lineær programmering opg 4'!$D$7=0,"-",((-A9574+'Lineær programmering opg 4'!$M$7)/'Lineær programmering opg 4'!$K$7)*-1)</f>
        <v>-</v>
      </c>
      <c r="H9574" s="167" t="str">
        <f>IF('Lineær programmering opg 4'!$C$8=0,"-",((-A9574+'Lineær programmering opg 4'!$M$8)/'Lineær programmering opg 4'!$K$8)*-1)</f>
        <v>-</v>
      </c>
      <c r="I9574" s="167" t="str">
        <f>IF('Lineær programmering opg 4'!$D$8=0,"-",'Lineær programmering opg 4'!$G$8)</f>
        <v>-</v>
      </c>
      <c r="J9574" s="295">
        <f>A9574*'Lineær programmering opg 4'!$C$11+Datatabel!C9574*'Lineær programmering opg 4'!$D$11</f>
        <v>44871.299999999719</v>
      </c>
      <c r="K9574" s="9">
        <f t="shared" si="747"/>
        <v>0</v>
      </c>
      <c r="L9574" s="9">
        <f t="shared" si="748"/>
        <v>0</v>
      </c>
    </row>
    <row r="9575" spans="1:12" ht="15" x14ac:dyDescent="0.25">
      <c r="A9575" s="167">
        <f t="shared" si="746"/>
        <v>10.272000000022564</v>
      </c>
      <c r="B9575" s="325">
        <f t="shared" si="749"/>
        <v>4.2800000000094013E-2</v>
      </c>
      <c r="C9575" s="167">
        <f t="shared" si="745"/>
        <v>292.29599999998311</v>
      </c>
      <c r="D9575" s="167">
        <f>IF('Lineær programmering opg 4'!$M$4=0,"-",(-A9575+'Lineær programmering opg 4'!$M$4)/'Lineær programmering opg 4'!$K$4*-1)</f>
        <v>459.45599999995488</v>
      </c>
      <c r="E9575" s="167">
        <f>IF('Lineær programmering opg 4'!$M$5=0,"-",(-A9575+'Lineær programmering opg 4'!$M$5)/'Lineær programmering opg 4'!$K$5*-1)</f>
        <v>292.29599999998311</v>
      </c>
      <c r="F9575" s="167" t="str">
        <f>IF('Lineær programmering opg 4'!$E$6=0,"-",(-A9575+'Lineær programmering opg 4'!$M$6)/'Lineær programmering opg 4'!$K$6*-1)</f>
        <v>-</v>
      </c>
      <c r="G9575" s="167" t="str">
        <f>IF('Lineær programmering opg 4'!$D$7=0,"-",((-A9575+'Lineær programmering opg 4'!$M$7)/'Lineær programmering opg 4'!$K$7)*-1)</f>
        <v>-</v>
      </c>
      <c r="H9575" s="167" t="str">
        <f>IF('Lineær programmering opg 4'!$C$8=0,"-",((-A9575+'Lineær programmering opg 4'!$M$8)/'Lineær programmering opg 4'!$K$8)*-1)</f>
        <v>-</v>
      </c>
      <c r="I9575" s="167" t="str">
        <f>IF('Lineær programmering opg 4'!$D$8=0,"-",'Lineær programmering opg 4'!$G$8)</f>
        <v>-</v>
      </c>
      <c r="J9575" s="295">
        <f>A9575*'Lineær programmering opg 4'!$C$11+Datatabel!C9575*'Lineær programmering opg 4'!$D$11</f>
        <v>44871.599999999729</v>
      </c>
      <c r="K9575" s="9">
        <f t="shared" si="747"/>
        <v>0</v>
      </c>
      <c r="L9575" s="9">
        <f t="shared" si="748"/>
        <v>0</v>
      </c>
    </row>
    <row r="9576" spans="1:12" ht="15" x14ac:dyDescent="0.25">
      <c r="A9576" s="167">
        <f t="shared" si="746"/>
        <v>10.248000000022563</v>
      </c>
      <c r="B9576" s="325">
        <f t="shared" si="749"/>
        <v>4.270000000009401E-2</v>
      </c>
      <c r="C9576" s="167">
        <f t="shared" si="745"/>
        <v>292.31399999998308</v>
      </c>
      <c r="D9576" s="167">
        <f>IF('Lineær programmering opg 4'!$M$4=0,"-",(-A9576+'Lineær programmering opg 4'!$M$4)/'Lineær programmering opg 4'!$K$4*-1)</f>
        <v>459.50399999995489</v>
      </c>
      <c r="E9576" s="167">
        <f>IF('Lineær programmering opg 4'!$M$5=0,"-",(-A9576+'Lineær programmering opg 4'!$M$5)/'Lineær programmering opg 4'!$K$5*-1)</f>
        <v>292.31399999998308</v>
      </c>
      <c r="F9576" s="167" t="str">
        <f>IF('Lineær programmering opg 4'!$E$6=0,"-",(-A9576+'Lineær programmering opg 4'!$M$6)/'Lineær programmering opg 4'!$K$6*-1)</f>
        <v>-</v>
      </c>
      <c r="G9576" s="167" t="str">
        <f>IF('Lineær programmering opg 4'!$D$7=0,"-",((-A9576+'Lineær programmering opg 4'!$M$7)/'Lineær programmering opg 4'!$K$7)*-1)</f>
        <v>-</v>
      </c>
      <c r="H9576" s="167" t="str">
        <f>IF('Lineær programmering opg 4'!$C$8=0,"-",((-A9576+'Lineær programmering opg 4'!$M$8)/'Lineær programmering opg 4'!$K$8)*-1)</f>
        <v>-</v>
      </c>
      <c r="I9576" s="167" t="str">
        <f>IF('Lineær programmering opg 4'!$D$8=0,"-",'Lineær programmering opg 4'!$G$8)</f>
        <v>-</v>
      </c>
      <c r="J9576" s="295">
        <f>A9576*'Lineær programmering opg 4'!$C$11+Datatabel!C9576*'Lineær programmering opg 4'!$D$11</f>
        <v>44871.899999999718</v>
      </c>
      <c r="K9576" s="9">
        <f t="shared" si="747"/>
        <v>0</v>
      </c>
      <c r="L9576" s="9">
        <f t="shared" si="748"/>
        <v>0</v>
      </c>
    </row>
    <row r="9577" spans="1:12" ht="15" x14ac:dyDescent="0.25">
      <c r="A9577" s="167">
        <f t="shared" si="746"/>
        <v>10.224000000022562</v>
      </c>
      <c r="B9577" s="325">
        <f t="shared" si="749"/>
        <v>4.2600000000094007E-2</v>
      </c>
      <c r="C9577" s="167">
        <f t="shared" si="745"/>
        <v>292.33199999998311</v>
      </c>
      <c r="D9577" s="167">
        <f>IF('Lineær programmering opg 4'!$M$4=0,"-",(-A9577+'Lineær programmering opg 4'!$M$4)/'Lineær programmering opg 4'!$K$4*-1)</f>
        <v>459.55199999995489</v>
      </c>
      <c r="E9577" s="167">
        <f>IF('Lineær programmering opg 4'!$M$5=0,"-",(-A9577+'Lineær programmering opg 4'!$M$5)/'Lineær programmering opg 4'!$K$5*-1)</f>
        <v>292.33199999998311</v>
      </c>
      <c r="F9577" s="167" t="str">
        <f>IF('Lineær programmering opg 4'!$E$6=0,"-",(-A9577+'Lineær programmering opg 4'!$M$6)/'Lineær programmering opg 4'!$K$6*-1)</f>
        <v>-</v>
      </c>
      <c r="G9577" s="167" t="str">
        <f>IF('Lineær programmering opg 4'!$D$7=0,"-",((-A9577+'Lineær programmering opg 4'!$M$7)/'Lineær programmering opg 4'!$K$7)*-1)</f>
        <v>-</v>
      </c>
      <c r="H9577" s="167" t="str">
        <f>IF('Lineær programmering opg 4'!$C$8=0,"-",((-A9577+'Lineær programmering opg 4'!$M$8)/'Lineær programmering opg 4'!$K$8)*-1)</f>
        <v>-</v>
      </c>
      <c r="I9577" s="167" t="str">
        <f>IF('Lineær programmering opg 4'!$D$8=0,"-",'Lineær programmering opg 4'!$G$8)</f>
        <v>-</v>
      </c>
      <c r="J9577" s="295">
        <f>A9577*'Lineær programmering opg 4'!$C$11+Datatabel!C9577*'Lineær programmering opg 4'!$D$11</f>
        <v>44872.199999999721</v>
      </c>
      <c r="K9577" s="9">
        <f t="shared" si="747"/>
        <v>0</v>
      </c>
      <c r="L9577" s="9">
        <f t="shared" si="748"/>
        <v>0</v>
      </c>
    </row>
    <row r="9578" spans="1:12" ht="15" x14ac:dyDescent="0.25">
      <c r="A9578" s="167">
        <f t="shared" si="746"/>
        <v>10.200000000022561</v>
      </c>
      <c r="B9578" s="325">
        <f t="shared" si="749"/>
        <v>4.2500000000094004E-2</v>
      </c>
      <c r="C9578" s="167">
        <f t="shared" si="745"/>
        <v>292.34999999998308</v>
      </c>
      <c r="D9578" s="167">
        <f>IF('Lineær programmering opg 4'!$M$4=0,"-",(-A9578+'Lineær programmering opg 4'!$M$4)/'Lineær programmering opg 4'!$K$4*-1)</f>
        <v>459.59999999995489</v>
      </c>
      <c r="E9578" s="167">
        <f>IF('Lineær programmering opg 4'!$M$5=0,"-",(-A9578+'Lineær programmering opg 4'!$M$5)/'Lineær programmering opg 4'!$K$5*-1)</f>
        <v>292.34999999998308</v>
      </c>
      <c r="F9578" s="167" t="str">
        <f>IF('Lineær programmering opg 4'!$E$6=0,"-",(-A9578+'Lineær programmering opg 4'!$M$6)/'Lineær programmering opg 4'!$K$6*-1)</f>
        <v>-</v>
      </c>
      <c r="G9578" s="167" t="str">
        <f>IF('Lineær programmering opg 4'!$D$7=0,"-",((-A9578+'Lineær programmering opg 4'!$M$7)/'Lineær programmering opg 4'!$K$7)*-1)</f>
        <v>-</v>
      </c>
      <c r="H9578" s="167" t="str">
        <f>IF('Lineær programmering opg 4'!$C$8=0,"-",((-A9578+'Lineær programmering opg 4'!$M$8)/'Lineær programmering opg 4'!$K$8)*-1)</f>
        <v>-</v>
      </c>
      <c r="I9578" s="167" t="str">
        <f>IF('Lineær programmering opg 4'!$D$8=0,"-",'Lineær programmering opg 4'!$G$8)</f>
        <v>-</v>
      </c>
      <c r="J9578" s="295">
        <f>A9578*'Lineær programmering opg 4'!$C$11+Datatabel!C9578*'Lineær programmering opg 4'!$D$11</f>
        <v>44872.499999999716</v>
      </c>
      <c r="K9578" s="9">
        <f t="shared" si="747"/>
        <v>0</v>
      </c>
      <c r="L9578" s="9">
        <f t="shared" si="748"/>
        <v>0</v>
      </c>
    </row>
    <row r="9579" spans="1:12" ht="15" x14ac:dyDescent="0.25">
      <c r="A9579" s="167">
        <f t="shared" si="746"/>
        <v>10.17600000002256</v>
      </c>
      <c r="B9579" s="325">
        <f t="shared" si="749"/>
        <v>4.2400000000094001E-2</v>
      </c>
      <c r="C9579" s="167">
        <f t="shared" si="745"/>
        <v>292.36799999998311</v>
      </c>
      <c r="D9579" s="167">
        <f>IF('Lineær programmering opg 4'!$M$4=0,"-",(-A9579+'Lineær programmering opg 4'!$M$4)/'Lineær programmering opg 4'!$K$4*-1)</f>
        <v>459.64799999995489</v>
      </c>
      <c r="E9579" s="167">
        <f>IF('Lineær programmering opg 4'!$M$5=0,"-",(-A9579+'Lineær programmering opg 4'!$M$5)/'Lineær programmering opg 4'!$K$5*-1)</f>
        <v>292.36799999998311</v>
      </c>
      <c r="F9579" s="167" t="str">
        <f>IF('Lineær programmering opg 4'!$E$6=0,"-",(-A9579+'Lineær programmering opg 4'!$M$6)/'Lineær programmering opg 4'!$K$6*-1)</f>
        <v>-</v>
      </c>
      <c r="G9579" s="167" t="str">
        <f>IF('Lineær programmering opg 4'!$D$7=0,"-",((-A9579+'Lineær programmering opg 4'!$M$7)/'Lineær programmering opg 4'!$K$7)*-1)</f>
        <v>-</v>
      </c>
      <c r="H9579" s="167" t="str">
        <f>IF('Lineær programmering opg 4'!$C$8=0,"-",((-A9579+'Lineær programmering opg 4'!$M$8)/'Lineær programmering opg 4'!$K$8)*-1)</f>
        <v>-</v>
      </c>
      <c r="I9579" s="167" t="str">
        <f>IF('Lineær programmering opg 4'!$D$8=0,"-",'Lineær programmering opg 4'!$G$8)</f>
        <v>-</v>
      </c>
      <c r="J9579" s="295">
        <f>A9579*'Lineær programmering opg 4'!$C$11+Datatabel!C9579*'Lineær programmering opg 4'!$D$11</f>
        <v>44872.799999999719</v>
      </c>
      <c r="K9579" s="9">
        <f t="shared" si="747"/>
        <v>0</v>
      </c>
      <c r="L9579" s="9">
        <f t="shared" si="748"/>
        <v>0</v>
      </c>
    </row>
    <row r="9580" spans="1:12" ht="15" x14ac:dyDescent="0.25">
      <c r="A9580" s="167">
        <f t="shared" si="746"/>
        <v>10.152000000022559</v>
      </c>
      <c r="B9580" s="325">
        <f t="shared" si="749"/>
        <v>4.2300000000093999E-2</v>
      </c>
      <c r="C9580" s="167">
        <f t="shared" si="745"/>
        <v>292.38599999998308</v>
      </c>
      <c r="D9580" s="167">
        <f>IF('Lineær programmering opg 4'!$M$4=0,"-",(-A9580+'Lineær programmering opg 4'!$M$4)/'Lineær programmering opg 4'!$K$4*-1)</f>
        <v>459.69599999995489</v>
      </c>
      <c r="E9580" s="167">
        <f>IF('Lineær programmering opg 4'!$M$5=0,"-",(-A9580+'Lineær programmering opg 4'!$M$5)/'Lineær programmering opg 4'!$K$5*-1)</f>
        <v>292.38599999998308</v>
      </c>
      <c r="F9580" s="167" t="str">
        <f>IF('Lineær programmering opg 4'!$E$6=0,"-",(-A9580+'Lineær programmering opg 4'!$M$6)/'Lineær programmering opg 4'!$K$6*-1)</f>
        <v>-</v>
      </c>
      <c r="G9580" s="167" t="str">
        <f>IF('Lineær programmering opg 4'!$D$7=0,"-",((-A9580+'Lineær programmering opg 4'!$M$7)/'Lineær programmering opg 4'!$K$7)*-1)</f>
        <v>-</v>
      </c>
      <c r="H9580" s="167" t="str">
        <f>IF('Lineær programmering opg 4'!$C$8=0,"-",((-A9580+'Lineær programmering opg 4'!$M$8)/'Lineær programmering opg 4'!$K$8)*-1)</f>
        <v>-</v>
      </c>
      <c r="I9580" s="167" t="str">
        <f>IF('Lineær programmering opg 4'!$D$8=0,"-",'Lineær programmering opg 4'!$G$8)</f>
        <v>-</v>
      </c>
      <c r="J9580" s="295">
        <f>A9580*'Lineær programmering opg 4'!$C$11+Datatabel!C9580*'Lineær programmering opg 4'!$D$11</f>
        <v>44873.099999999715</v>
      </c>
      <c r="K9580" s="9">
        <f t="shared" si="747"/>
        <v>0</v>
      </c>
      <c r="L9580" s="9">
        <f t="shared" si="748"/>
        <v>0</v>
      </c>
    </row>
    <row r="9581" spans="1:12" ht="15" x14ac:dyDescent="0.25">
      <c r="A9581" s="167">
        <f t="shared" si="746"/>
        <v>10.12800000002256</v>
      </c>
      <c r="B9581" s="325">
        <f t="shared" si="749"/>
        <v>4.2200000000093996E-2</v>
      </c>
      <c r="C9581" s="167">
        <f t="shared" si="745"/>
        <v>292.40399999998311</v>
      </c>
      <c r="D9581" s="167">
        <f>IF('Lineær programmering opg 4'!$M$4=0,"-",(-A9581+'Lineær programmering opg 4'!$M$4)/'Lineær programmering opg 4'!$K$4*-1)</f>
        <v>459.74399999995489</v>
      </c>
      <c r="E9581" s="167">
        <f>IF('Lineær programmering opg 4'!$M$5=0,"-",(-A9581+'Lineær programmering opg 4'!$M$5)/'Lineær programmering opg 4'!$K$5*-1)</f>
        <v>292.40399999998311</v>
      </c>
      <c r="F9581" s="167" t="str">
        <f>IF('Lineær programmering opg 4'!$E$6=0,"-",(-A9581+'Lineær programmering opg 4'!$M$6)/'Lineær programmering opg 4'!$K$6*-1)</f>
        <v>-</v>
      </c>
      <c r="G9581" s="167" t="str">
        <f>IF('Lineær programmering opg 4'!$D$7=0,"-",((-A9581+'Lineær programmering opg 4'!$M$7)/'Lineær programmering opg 4'!$K$7)*-1)</f>
        <v>-</v>
      </c>
      <c r="H9581" s="167" t="str">
        <f>IF('Lineær programmering opg 4'!$C$8=0,"-",((-A9581+'Lineær programmering opg 4'!$M$8)/'Lineær programmering opg 4'!$K$8)*-1)</f>
        <v>-</v>
      </c>
      <c r="I9581" s="167" t="str">
        <f>IF('Lineær programmering opg 4'!$D$8=0,"-",'Lineær programmering opg 4'!$G$8)</f>
        <v>-</v>
      </c>
      <c r="J9581" s="295">
        <f>A9581*'Lineær programmering opg 4'!$C$11+Datatabel!C9581*'Lineær programmering opg 4'!$D$11</f>
        <v>44873.399999999725</v>
      </c>
      <c r="K9581" s="9">
        <f t="shared" si="747"/>
        <v>0</v>
      </c>
      <c r="L9581" s="9">
        <f t="shared" si="748"/>
        <v>0</v>
      </c>
    </row>
    <row r="9582" spans="1:12" ht="15" x14ac:dyDescent="0.25">
      <c r="A9582" s="167">
        <f t="shared" si="746"/>
        <v>10.104000000022559</v>
      </c>
      <c r="B9582" s="325">
        <f t="shared" si="749"/>
        <v>4.2100000000093993E-2</v>
      </c>
      <c r="C9582" s="167">
        <f t="shared" si="745"/>
        <v>292.42199999998309</v>
      </c>
      <c r="D9582" s="167">
        <f>IF('Lineær programmering opg 4'!$M$4=0,"-",(-A9582+'Lineær programmering opg 4'!$M$4)/'Lineær programmering opg 4'!$K$4*-1)</f>
        <v>459.7919999999549</v>
      </c>
      <c r="E9582" s="167">
        <f>IF('Lineær programmering opg 4'!$M$5=0,"-",(-A9582+'Lineær programmering opg 4'!$M$5)/'Lineær programmering opg 4'!$K$5*-1)</f>
        <v>292.42199999998309</v>
      </c>
      <c r="F9582" s="167" t="str">
        <f>IF('Lineær programmering opg 4'!$E$6=0,"-",(-A9582+'Lineær programmering opg 4'!$M$6)/'Lineær programmering opg 4'!$K$6*-1)</f>
        <v>-</v>
      </c>
      <c r="G9582" s="167" t="str">
        <f>IF('Lineær programmering opg 4'!$D$7=0,"-",((-A9582+'Lineær programmering opg 4'!$M$7)/'Lineær programmering opg 4'!$K$7)*-1)</f>
        <v>-</v>
      </c>
      <c r="H9582" s="167" t="str">
        <f>IF('Lineær programmering opg 4'!$C$8=0,"-",((-A9582+'Lineær programmering opg 4'!$M$8)/'Lineær programmering opg 4'!$K$8)*-1)</f>
        <v>-</v>
      </c>
      <c r="I9582" s="167" t="str">
        <f>IF('Lineær programmering opg 4'!$D$8=0,"-",'Lineær programmering opg 4'!$G$8)</f>
        <v>-</v>
      </c>
      <c r="J9582" s="295">
        <f>A9582*'Lineær programmering opg 4'!$C$11+Datatabel!C9582*'Lineær programmering opg 4'!$D$11</f>
        <v>44873.699999999721</v>
      </c>
      <c r="K9582" s="9">
        <f t="shared" si="747"/>
        <v>0</v>
      </c>
      <c r="L9582" s="9">
        <f t="shared" si="748"/>
        <v>0</v>
      </c>
    </row>
    <row r="9583" spans="1:12" ht="15" x14ac:dyDescent="0.25">
      <c r="A9583" s="167">
        <f t="shared" si="746"/>
        <v>10.080000000022558</v>
      </c>
      <c r="B9583" s="325">
        <f t="shared" si="749"/>
        <v>4.200000000009399E-2</v>
      </c>
      <c r="C9583" s="167">
        <f t="shared" si="745"/>
        <v>292.43999999998312</v>
      </c>
      <c r="D9583" s="167">
        <f>IF('Lineær programmering opg 4'!$M$4=0,"-",(-A9583+'Lineær programmering opg 4'!$M$4)/'Lineær programmering opg 4'!$K$4*-1)</f>
        <v>459.8399999999549</v>
      </c>
      <c r="E9583" s="167">
        <f>IF('Lineær programmering opg 4'!$M$5=0,"-",(-A9583+'Lineær programmering opg 4'!$M$5)/'Lineær programmering opg 4'!$K$5*-1)</f>
        <v>292.43999999998312</v>
      </c>
      <c r="F9583" s="167" t="str">
        <f>IF('Lineær programmering opg 4'!$E$6=0,"-",(-A9583+'Lineær programmering opg 4'!$M$6)/'Lineær programmering opg 4'!$K$6*-1)</f>
        <v>-</v>
      </c>
      <c r="G9583" s="167" t="str">
        <f>IF('Lineær programmering opg 4'!$D$7=0,"-",((-A9583+'Lineær programmering opg 4'!$M$7)/'Lineær programmering opg 4'!$K$7)*-1)</f>
        <v>-</v>
      </c>
      <c r="H9583" s="167" t="str">
        <f>IF('Lineær programmering opg 4'!$C$8=0,"-",((-A9583+'Lineær programmering opg 4'!$M$8)/'Lineær programmering opg 4'!$K$8)*-1)</f>
        <v>-</v>
      </c>
      <c r="I9583" s="167" t="str">
        <f>IF('Lineær programmering opg 4'!$D$8=0,"-",'Lineær programmering opg 4'!$G$8)</f>
        <v>-</v>
      </c>
      <c r="J9583" s="295">
        <f>A9583*'Lineær programmering opg 4'!$C$11+Datatabel!C9583*'Lineær programmering opg 4'!$D$11</f>
        <v>44873.999999999724</v>
      </c>
      <c r="K9583" s="9">
        <f t="shared" si="747"/>
        <v>0</v>
      </c>
      <c r="L9583" s="9">
        <f t="shared" si="748"/>
        <v>0</v>
      </c>
    </row>
    <row r="9584" spans="1:12" ht="15" x14ac:dyDescent="0.25">
      <c r="A9584" s="167">
        <f t="shared" si="746"/>
        <v>10.056000000022557</v>
      </c>
      <c r="B9584" s="325">
        <f t="shared" si="749"/>
        <v>4.1900000000093987E-2</v>
      </c>
      <c r="C9584" s="167">
        <f t="shared" si="745"/>
        <v>292.45799999998309</v>
      </c>
      <c r="D9584" s="167">
        <f>IF('Lineær programmering opg 4'!$M$4=0,"-",(-A9584+'Lineær programmering opg 4'!$M$4)/'Lineær programmering opg 4'!$K$4*-1)</f>
        <v>459.8879999999549</v>
      </c>
      <c r="E9584" s="167">
        <f>IF('Lineær programmering opg 4'!$M$5=0,"-",(-A9584+'Lineær programmering opg 4'!$M$5)/'Lineær programmering opg 4'!$K$5*-1)</f>
        <v>292.45799999998309</v>
      </c>
      <c r="F9584" s="167" t="str">
        <f>IF('Lineær programmering opg 4'!$E$6=0,"-",(-A9584+'Lineær programmering opg 4'!$M$6)/'Lineær programmering opg 4'!$K$6*-1)</f>
        <v>-</v>
      </c>
      <c r="G9584" s="167" t="str">
        <f>IF('Lineær programmering opg 4'!$D$7=0,"-",((-A9584+'Lineær programmering opg 4'!$M$7)/'Lineær programmering opg 4'!$K$7)*-1)</f>
        <v>-</v>
      </c>
      <c r="H9584" s="167" t="str">
        <f>IF('Lineær programmering opg 4'!$C$8=0,"-",((-A9584+'Lineær programmering opg 4'!$M$8)/'Lineær programmering opg 4'!$K$8)*-1)</f>
        <v>-</v>
      </c>
      <c r="I9584" s="167" t="str">
        <f>IF('Lineær programmering opg 4'!$D$8=0,"-",'Lineær programmering opg 4'!$G$8)</f>
        <v>-</v>
      </c>
      <c r="J9584" s="295">
        <f>A9584*'Lineær programmering opg 4'!$C$11+Datatabel!C9584*'Lineær programmering opg 4'!$D$11</f>
        <v>44874.299999999719</v>
      </c>
      <c r="K9584" s="9">
        <f t="shared" si="747"/>
        <v>0</v>
      </c>
      <c r="L9584" s="9">
        <f t="shared" si="748"/>
        <v>0</v>
      </c>
    </row>
    <row r="9585" spans="1:12" ht="15" x14ac:dyDescent="0.25">
      <c r="A9585" s="167">
        <f t="shared" si="746"/>
        <v>10.032000000022556</v>
      </c>
      <c r="B9585" s="325">
        <f t="shared" si="749"/>
        <v>4.1800000000093984E-2</v>
      </c>
      <c r="C9585" s="167">
        <f t="shared" si="745"/>
        <v>292.47599999998312</v>
      </c>
      <c r="D9585" s="167">
        <f>IF('Lineær programmering opg 4'!$M$4=0,"-",(-A9585+'Lineær programmering opg 4'!$M$4)/'Lineær programmering opg 4'!$K$4*-1)</f>
        <v>459.9359999999549</v>
      </c>
      <c r="E9585" s="167">
        <f>IF('Lineær programmering opg 4'!$M$5=0,"-",(-A9585+'Lineær programmering opg 4'!$M$5)/'Lineær programmering opg 4'!$K$5*-1)</f>
        <v>292.47599999998312</v>
      </c>
      <c r="F9585" s="167" t="str">
        <f>IF('Lineær programmering opg 4'!$E$6=0,"-",(-A9585+'Lineær programmering opg 4'!$M$6)/'Lineær programmering opg 4'!$K$6*-1)</f>
        <v>-</v>
      </c>
      <c r="G9585" s="167" t="str">
        <f>IF('Lineær programmering opg 4'!$D$7=0,"-",((-A9585+'Lineær programmering opg 4'!$M$7)/'Lineær programmering opg 4'!$K$7)*-1)</f>
        <v>-</v>
      </c>
      <c r="H9585" s="167" t="str">
        <f>IF('Lineær programmering opg 4'!$C$8=0,"-",((-A9585+'Lineær programmering opg 4'!$M$8)/'Lineær programmering opg 4'!$K$8)*-1)</f>
        <v>-</v>
      </c>
      <c r="I9585" s="167" t="str">
        <f>IF('Lineær programmering opg 4'!$D$8=0,"-",'Lineær programmering opg 4'!$G$8)</f>
        <v>-</v>
      </c>
      <c r="J9585" s="295">
        <f>A9585*'Lineær programmering opg 4'!$C$11+Datatabel!C9585*'Lineær programmering opg 4'!$D$11</f>
        <v>44874.599999999722</v>
      </c>
      <c r="K9585" s="9">
        <f t="shared" si="747"/>
        <v>0</v>
      </c>
      <c r="L9585" s="9">
        <f t="shared" si="748"/>
        <v>0</v>
      </c>
    </row>
    <row r="9586" spans="1:12" ht="15" x14ac:dyDescent="0.25">
      <c r="A9586" s="167">
        <f t="shared" si="746"/>
        <v>10.008000000022555</v>
      </c>
      <c r="B9586" s="325">
        <f t="shared" si="749"/>
        <v>4.1700000000093981E-2</v>
      </c>
      <c r="C9586" s="167">
        <f t="shared" si="745"/>
        <v>292.49399999998309</v>
      </c>
      <c r="D9586" s="167">
        <f>IF('Lineær programmering opg 4'!$M$4=0,"-",(-A9586+'Lineær programmering opg 4'!$M$4)/'Lineær programmering opg 4'!$K$4*-1)</f>
        <v>459.9839999999549</v>
      </c>
      <c r="E9586" s="167">
        <f>IF('Lineær programmering opg 4'!$M$5=0,"-",(-A9586+'Lineær programmering opg 4'!$M$5)/'Lineær programmering opg 4'!$K$5*-1)</f>
        <v>292.49399999998309</v>
      </c>
      <c r="F9586" s="167" t="str">
        <f>IF('Lineær programmering opg 4'!$E$6=0,"-",(-A9586+'Lineær programmering opg 4'!$M$6)/'Lineær programmering opg 4'!$K$6*-1)</f>
        <v>-</v>
      </c>
      <c r="G9586" s="167" t="str">
        <f>IF('Lineær programmering opg 4'!$D$7=0,"-",((-A9586+'Lineær programmering opg 4'!$M$7)/'Lineær programmering opg 4'!$K$7)*-1)</f>
        <v>-</v>
      </c>
      <c r="H9586" s="167" t="str">
        <f>IF('Lineær programmering opg 4'!$C$8=0,"-",((-A9586+'Lineær programmering opg 4'!$M$8)/'Lineær programmering opg 4'!$K$8)*-1)</f>
        <v>-</v>
      </c>
      <c r="I9586" s="167" t="str">
        <f>IF('Lineær programmering opg 4'!$D$8=0,"-",'Lineær programmering opg 4'!$G$8)</f>
        <v>-</v>
      </c>
      <c r="J9586" s="295">
        <f>A9586*'Lineær programmering opg 4'!$C$11+Datatabel!C9586*'Lineær programmering opg 4'!$D$11</f>
        <v>44874.899999999725</v>
      </c>
      <c r="K9586" s="9">
        <f t="shared" si="747"/>
        <v>0</v>
      </c>
      <c r="L9586" s="9">
        <f t="shared" si="748"/>
        <v>0</v>
      </c>
    </row>
    <row r="9587" spans="1:12" ht="15" x14ac:dyDescent="0.25">
      <c r="A9587" s="167">
        <f t="shared" si="746"/>
        <v>9.9840000000225544</v>
      </c>
      <c r="B9587" s="325">
        <f t="shared" si="749"/>
        <v>4.1600000000093978E-2</v>
      </c>
      <c r="C9587" s="167">
        <f t="shared" si="745"/>
        <v>292.51199999998312</v>
      </c>
      <c r="D9587" s="167">
        <f>IF('Lineær programmering opg 4'!$M$4=0,"-",(-A9587+'Lineær programmering opg 4'!$M$4)/'Lineær programmering opg 4'!$K$4*-1)</f>
        <v>460.03199999995491</v>
      </c>
      <c r="E9587" s="167">
        <f>IF('Lineær programmering opg 4'!$M$5=0,"-",(-A9587+'Lineær programmering opg 4'!$M$5)/'Lineær programmering opg 4'!$K$5*-1)</f>
        <v>292.51199999998312</v>
      </c>
      <c r="F9587" s="167" t="str">
        <f>IF('Lineær programmering opg 4'!$E$6=0,"-",(-A9587+'Lineær programmering opg 4'!$M$6)/'Lineær programmering opg 4'!$K$6*-1)</f>
        <v>-</v>
      </c>
      <c r="G9587" s="167" t="str">
        <f>IF('Lineær programmering opg 4'!$D$7=0,"-",((-A9587+'Lineær programmering opg 4'!$M$7)/'Lineær programmering opg 4'!$K$7)*-1)</f>
        <v>-</v>
      </c>
      <c r="H9587" s="167" t="str">
        <f>IF('Lineær programmering opg 4'!$C$8=0,"-",((-A9587+'Lineær programmering opg 4'!$M$8)/'Lineær programmering opg 4'!$K$8)*-1)</f>
        <v>-</v>
      </c>
      <c r="I9587" s="167" t="str">
        <f>IF('Lineær programmering opg 4'!$D$8=0,"-",'Lineær programmering opg 4'!$G$8)</f>
        <v>-</v>
      </c>
      <c r="J9587" s="295">
        <f>A9587*'Lineær programmering opg 4'!$C$11+Datatabel!C9587*'Lineær programmering opg 4'!$D$11</f>
        <v>44875.199999999728</v>
      </c>
      <c r="K9587" s="9">
        <f t="shared" si="747"/>
        <v>0</v>
      </c>
      <c r="L9587" s="9">
        <f t="shared" si="748"/>
        <v>0</v>
      </c>
    </row>
    <row r="9588" spans="1:12" ht="15" x14ac:dyDescent="0.25">
      <c r="A9588" s="167">
        <f t="shared" si="746"/>
        <v>9.9600000000225535</v>
      </c>
      <c r="B9588" s="325">
        <f t="shared" si="749"/>
        <v>4.1500000000093976E-2</v>
      </c>
      <c r="C9588" s="167">
        <f t="shared" si="745"/>
        <v>292.52999999998309</v>
      </c>
      <c r="D9588" s="167">
        <f>IF('Lineær programmering opg 4'!$M$4=0,"-",(-A9588+'Lineær programmering opg 4'!$M$4)/'Lineær programmering opg 4'!$K$4*-1)</f>
        <v>460.07999999995491</v>
      </c>
      <c r="E9588" s="167">
        <f>IF('Lineær programmering opg 4'!$M$5=0,"-",(-A9588+'Lineær programmering opg 4'!$M$5)/'Lineær programmering opg 4'!$K$5*-1)</f>
        <v>292.52999999998309</v>
      </c>
      <c r="F9588" s="167" t="str">
        <f>IF('Lineær programmering opg 4'!$E$6=0,"-",(-A9588+'Lineær programmering opg 4'!$M$6)/'Lineær programmering opg 4'!$K$6*-1)</f>
        <v>-</v>
      </c>
      <c r="G9588" s="167" t="str">
        <f>IF('Lineær programmering opg 4'!$D$7=0,"-",((-A9588+'Lineær programmering opg 4'!$M$7)/'Lineær programmering opg 4'!$K$7)*-1)</f>
        <v>-</v>
      </c>
      <c r="H9588" s="167" t="str">
        <f>IF('Lineær programmering opg 4'!$C$8=0,"-",((-A9588+'Lineær programmering opg 4'!$M$8)/'Lineær programmering opg 4'!$K$8)*-1)</f>
        <v>-</v>
      </c>
      <c r="I9588" s="167" t="str">
        <f>IF('Lineær programmering opg 4'!$D$8=0,"-",'Lineær programmering opg 4'!$G$8)</f>
        <v>-</v>
      </c>
      <c r="J9588" s="295">
        <f>A9588*'Lineær programmering opg 4'!$C$11+Datatabel!C9588*'Lineær programmering opg 4'!$D$11</f>
        <v>44875.499999999716</v>
      </c>
      <c r="K9588" s="9">
        <f t="shared" si="747"/>
        <v>0</v>
      </c>
      <c r="L9588" s="9">
        <f t="shared" si="748"/>
        <v>0</v>
      </c>
    </row>
    <row r="9589" spans="1:12" ht="15" x14ac:dyDescent="0.25">
      <c r="A9589" s="167">
        <f t="shared" si="746"/>
        <v>9.9360000000225526</v>
      </c>
      <c r="B9589" s="325">
        <f t="shared" si="749"/>
        <v>4.1400000000093973E-2</v>
      </c>
      <c r="C9589" s="167">
        <f t="shared" si="745"/>
        <v>292.54799999998312</v>
      </c>
      <c r="D9589" s="167">
        <f>IF('Lineær programmering opg 4'!$M$4=0,"-",(-A9589+'Lineær programmering opg 4'!$M$4)/'Lineær programmering opg 4'!$K$4*-1)</f>
        <v>460.12799999995491</v>
      </c>
      <c r="E9589" s="167">
        <f>IF('Lineær programmering opg 4'!$M$5=0,"-",(-A9589+'Lineær programmering opg 4'!$M$5)/'Lineær programmering opg 4'!$K$5*-1)</f>
        <v>292.54799999998312</v>
      </c>
      <c r="F9589" s="167" t="str">
        <f>IF('Lineær programmering opg 4'!$E$6=0,"-",(-A9589+'Lineær programmering opg 4'!$M$6)/'Lineær programmering opg 4'!$K$6*-1)</f>
        <v>-</v>
      </c>
      <c r="G9589" s="167" t="str">
        <f>IF('Lineær programmering opg 4'!$D$7=0,"-",((-A9589+'Lineær programmering opg 4'!$M$7)/'Lineær programmering opg 4'!$K$7)*-1)</f>
        <v>-</v>
      </c>
      <c r="H9589" s="167" t="str">
        <f>IF('Lineær programmering opg 4'!$C$8=0,"-",((-A9589+'Lineær programmering opg 4'!$M$8)/'Lineær programmering opg 4'!$K$8)*-1)</f>
        <v>-</v>
      </c>
      <c r="I9589" s="167" t="str">
        <f>IF('Lineær programmering opg 4'!$D$8=0,"-",'Lineær programmering opg 4'!$G$8)</f>
        <v>-</v>
      </c>
      <c r="J9589" s="295">
        <f>A9589*'Lineær programmering opg 4'!$C$11+Datatabel!C9589*'Lineær programmering opg 4'!$D$11</f>
        <v>44875.799999999719</v>
      </c>
      <c r="K9589" s="9">
        <f t="shared" si="747"/>
        <v>0</v>
      </c>
      <c r="L9589" s="9">
        <f t="shared" si="748"/>
        <v>0</v>
      </c>
    </row>
    <row r="9590" spans="1:12" ht="15" x14ac:dyDescent="0.25">
      <c r="A9590" s="167">
        <f t="shared" si="746"/>
        <v>9.9120000000225534</v>
      </c>
      <c r="B9590" s="325">
        <f t="shared" si="749"/>
        <v>4.130000000009397E-2</v>
      </c>
      <c r="C9590" s="167">
        <f t="shared" si="745"/>
        <v>292.56599999998309</v>
      </c>
      <c r="D9590" s="167">
        <f>IF('Lineær programmering opg 4'!$M$4=0,"-",(-A9590+'Lineær programmering opg 4'!$M$4)/'Lineær programmering opg 4'!$K$4*-1)</f>
        <v>460.17599999995491</v>
      </c>
      <c r="E9590" s="167">
        <f>IF('Lineær programmering opg 4'!$M$5=0,"-",(-A9590+'Lineær programmering opg 4'!$M$5)/'Lineær programmering opg 4'!$K$5*-1)</f>
        <v>292.56599999998309</v>
      </c>
      <c r="F9590" s="167" t="str">
        <f>IF('Lineær programmering opg 4'!$E$6=0,"-",(-A9590+'Lineær programmering opg 4'!$M$6)/'Lineær programmering opg 4'!$K$6*-1)</f>
        <v>-</v>
      </c>
      <c r="G9590" s="167" t="str">
        <f>IF('Lineær programmering opg 4'!$D$7=0,"-",((-A9590+'Lineær programmering opg 4'!$M$7)/'Lineær programmering opg 4'!$K$7)*-1)</f>
        <v>-</v>
      </c>
      <c r="H9590" s="167" t="str">
        <f>IF('Lineær programmering opg 4'!$C$8=0,"-",((-A9590+'Lineær programmering opg 4'!$M$8)/'Lineær programmering opg 4'!$K$8)*-1)</f>
        <v>-</v>
      </c>
      <c r="I9590" s="167" t="str">
        <f>IF('Lineær programmering opg 4'!$D$8=0,"-",'Lineær programmering opg 4'!$G$8)</f>
        <v>-</v>
      </c>
      <c r="J9590" s="295">
        <f>A9590*'Lineær programmering opg 4'!$C$11+Datatabel!C9590*'Lineær programmering opg 4'!$D$11</f>
        <v>44876.099999999715</v>
      </c>
      <c r="K9590" s="9">
        <f t="shared" si="747"/>
        <v>0</v>
      </c>
      <c r="L9590" s="9">
        <f t="shared" si="748"/>
        <v>0</v>
      </c>
    </row>
    <row r="9591" spans="1:12" ht="15" x14ac:dyDescent="0.25">
      <c r="A9591" s="167">
        <f t="shared" si="746"/>
        <v>9.8880000000225525</v>
      </c>
      <c r="B9591" s="325">
        <f t="shared" si="749"/>
        <v>4.1200000000093967E-2</v>
      </c>
      <c r="C9591" s="167">
        <f t="shared" si="745"/>
        <v>292.58399999998312</v>
      </c>
      <c r="D9591" s="167">
        <f>IF('Lineær programmering opg 4'!$M$4=0,"-",(-A9591+'Lineær programmering opg 4'!$M$4)/'Lineær programmering opg 4'!$K$4*-1)</f>
        <v>460.22399999995491</v>
      </c>
      <c r="E9591" s="167">
        <f>IF('Lineær programmering opg 4'!$M$5=0,"-",(-A9591+'Lineær programmering opg 4'!$M$5)/'Lineær programmering opg 4'!$K$5*-1)</f>
        <v>292.58399999998312</v>
      </c>
      <c r="F9591" s="167" t="str">
        <f>IF('Lineær programmering opg 4'!$E$6=0,"-",(-A9591+'Lineær programmering opg 4'!$M$6)/'Lineær programmering opg 4'!$K$6*-1)</f>
        <v>-</v>
      </c>
      <c r="G9591" s="167" t="str">
        <f>IF('Lineær programmering opg 4'!$D$7=0,"-",((-A9591+'Lineær programmering opg 4'!$M$7)/'Lineær programmering opg 4'!$K$7)*-1)</f>
        <v>-</v>
      </c>
      <c r="H9591" s="167" t="str">
        <f>IF('Lineær programmering opg 4'!$C$8=0,"-",((-A9591+'Lineær programmering opg 4'!$M$8)/'Lineær programmering opg 4'!$K$8)*-1)</f>
        <v>-</v>
      </c>
      <c r="I9591" s="167" t="str">
        <f>IF('Lineær programmering opg 4'!$D$8=0,"-",'Lineær programmering opg 4'!$G$8)</f>
        <v>-</v>
      </c>
      <c r="J9591" s="295">
        <f>A9591*'Lineær programmering opg 4'!$C$11+Datatabel!C9591*'Lineær programmering opg 4'!$D$11</f>
        <v>44876.399999999725</v>
      </c>
      <c r="K9591" s="9">
        <f t="shared" si="747"/>
        <v>0</v>
      </c>
      <c r="L9591" s="9">
        <f t="shared" si="748"/>
        <v>0</v>
      </c>
    </row>
    <row r="9592" spans="1:12" ht="15" x14ac:dyDescent="0.25">
      <c r="A9592" s="167">
        <f t="shared" si="746"/>
        <v>9.8640000000225516</v>
      </c>
      <c r="B9592" s="325">
        <f t="shared" si="749"/>
        <v>4.1100000000093964E-2</v>
      </c>
      <c r="C9592" s="167">
        <f t="shared" si="745"/>
        <v>292.60199999998309</v>
      </c>
      <c r="D9592" s="167">
        <f>IF('Lineær programmering opg 4'!$M$4=0,"-",(-A9592+'Lineær programmering opg 4'!$M$4)/'Lineær programmering opg 4'!$K$4*-1)</f>
        <v>460.27199999995491</v>
      </c>
      <c r="E9592" s="167">
        <f>IF('Lineær programmering opg 4'!$M$5=0,"-",(-A9592+'Lineær programmering opg 4'!$M$5)/'Lineær programmering opg 4'!$K$5*-1)</f>
        <v>292.60199999998309</v>
      </c>
      <c r="F9592" s="167" t="str">
        <f>IF('Lineær programmering opg 4'!$E$6=0,"-",(-A9592+'Lineær programmering opg 4'!$M$6)/'Lineær programmering opg 4'!$K$6*-1)</f>
        <v>-</v>
      </c>
      <c r="G9592" s="167" t="str">
        <f>IF('Lineær programmering opg 4'!$D$7=0,"-",((-A9592+'Lineær programmering opg 4'!$M$7)/'Lineær programmering opg 4'!$K$7)*-1)</f>
        <v>-</v>
      </c>
      <c r="H9592" s="167" t="str">
        <f>IF('Lineær programmering opg 4'!$C$8=0,"-",((-A9592+'Lineær programmering opg 4'!$M$8)/'Lineær programmering opg 4'!$K$8)*-1)</f>
        <v>-</v>
      </c>
      <c r="I9592" s="167" t="str">
        <f>IF('Lineær programmering opg 4'!$D$8=0,"-",'Lineær programmering opg 4'!$G$8)</f>
        <v>-</v>
      </c>
      <c r="J9592" s="295">
        <f>A9592*'Lineær programmering opg 4'!$C$11+Datatabel!C9592*'Lineær programmering opg 4'!$D$11</f>
        <v>44876.699999999721</v>
      </c>
      <c r="K9592" s="9">
        <f t="shared" si="747"/>
        <v>0</v>
      </c>
      <c r="L9592" s="9">
        <f t="shared" si="748"/>
        <v>0</v>
      </c>
    </row>
    <row r="9593" spans="1:12" ht="15" x14ac:dyDescent="0.25">
      <c r="A9593" s="167">
        <f t="shared" si="746"/>
        <v>9.8400000000225507</v>
      </c>
      <c r="B9593" s="325">
        <f t="shared" si="749"/>
        <v>4.1000000000093961E-2</v>
      </c>
      <c r="C9593" s="167">
        <f t="shared" si="745"/>
        <v>292.61999999998312</v>
      </c>
      <c r="D9593" s="167">
        <f>IF('Lineær programmering opg 4'!$M$4=0,"-",(-A9593+'Lineær programmering opg 4'!$M$4)/'Lineær programmering opg 4'!$K$4*-1)</f>
        <v>460.31999999995492</v>
      </c>
      <c r="E9593" s="167">
        <f>IF('Lineær programmering opg 4'!$M$5=0,"-",(-A9593+'Lineær programmering opg 4'!$M$5)/'Lineær programmering opg 4'!$K$5*-1)</f>
        <v>292.61999999998312</v>
      </c>
      <c r="F9593" s="167" t="str">
        <f>IF('Lineær programmering opg 4'!$E$6=0,"-",(-A9593+'Lineær programmering opg 4'!$M$6)/'Lineær programmering opg 4'!$K$6*-1)</f>
        <v>-</v>
      </c>
      <c r="G9593" s="167" t="str">
        <f>IF('Lineær programmering opg 4'!$D$7=0,"-",((-A9593+'Lineær programmering opg 4'!$M$7)/'Lineær programmering opg 4'!$K$7)*-1)</f>
        <v>-</v>
      </c>
      <c r="H9593" s="167" t="str">
        <f>IF('Lineær programmering opg 4'!$C$8=0,"-",((-A9593+'Lineær programmering opg 4'!$M$8)/'Lineær programmering opg 4'!$K$8)*-1)</f>
        <v>-</v>
      </c>
      <c r="I9593" s="167" t="str">
        <f>IF('Lineær programmering opg 4'!$D$8=0,"-",'Lineær programmering opg 4'!$G$8)</f>
        <v>-</v>
      </c>
      <c r="J9593" s="295">
        <f>A9593*'Lineær programmering opg 4'!$C$11+Datatabel!C9593*'Lineær programmering opg 4'!$D$11</f>
        <v>44876.999999999724</v>
      </c>
      <c r="K9593" s="9">
        <f t="shared" si="747"/>
        <v>0</v>
      </c>
      <c r="L9593" s="9">
        <f t="shared" si="748"/>
        <v>0</v>
      </c>
    </row>
    <row r="9594" spans="1:12" ht="15" x14ac:dyDescent="0.25">
      <c r="A9594" s="167">
        <f t="shared" si="746"/>
        <v>9.8160000000225498</v>
      </c>
      <c r="B9594" s="325">
        <f t="shared" si="749"/>
        <v>4.0900000000093958E-2</v>
      </c>
      <c r="C9594" s="167">
        <f t="shared" si="745"/>
        <v>292.63799999998309</v>
      </c>
      <c r="D9594" s="167">
        <f>IF('Lineær programmering opg 4'!$M$4=0,"-",(-A9594+'Lineær programmering opg 4'!$M$4)/'Lineær programmering opg 4'!$K$4*-1)</f>
        <v>460.36799999995492</v>
      </c>
      <c r="E9594" s="167">
        <f>IF('Lineær programmering opg 4'!$M$5=0,"-",(-A9594+'Lineær programmering opg 4'!$M$5)/'Lineær programmering opg 4'!$K$5*-1)</f>
        <v>292.63799999998309</v>
      </c>
      <c r="F9594" s="167" t="str">
        <f>IF('Lineær programmering opg 4'!$E$6=0,"-",(-A9594+'Lineær programmering opg 4'!$M$6)/'Lineær programmering opg 4'!$K$6*-1)</f>
        <v>-</v>
      </c>
      <c r="G9594" s="167" t="str">
        <f>IF('Lineær programmering opg 4'!$D$7=0,"-",((-A9594+'Lineær programmering opg 4'!$M$7)/'Lineær programmering opg 4'!$K$7)*-1)</f>
        <v>-</v>
      </c>
      <c r="H9594" s="167" t="str">
        <f>IF('Lineær programmering opg 4'!$C$8=0,"-",((-A9594+'Lineær programmering opg 4'!$M$8)/'Lineær programmering opg 4'!$K$8)*-1)</f>
        <v>-</v>
      </c>
      <c r="I9594" s="167" t="str">
        <f>IF('Lineær programmering opg 4'!$D$8=0,"-",'Lineær programmering opg 4'!$G$8)</f>
        <v>-</v>
      </c>
      <c r="J9594" s="295">
        <f>A9594*'Lineær programmering opg 4'!$C$11+Datatabel!C9594*'Lineær programmering opg 4'!$D$11</f>
        <v>44877.299999999719</v>
      </c>
      <c r="K9594" s="9">
        <f t="shared" si="747"/>
        <v>0</v>
      </c>
      <c r="L9594" s="9">
        <f t="shared" si="748"/>
        <v>0</v>
      </c>
    </row>
    <row r="9595" spans="1:12" ht="15" x14ac:dyDescent="0.25">
      <c r="A9595" s="167">
        <f t="shared" si="746"/>
        <v>9.7920000000225489</v>
      </c>
      <c r="B9595" s="325">
        <f t="shared" si="749"/>
        <v>4.0800000000093956E-2</v>
      </c>
      <c r="C9595" s="167">
        <f t="shared" si="745"/>
        <v>292.65599999998312</v>
      </c>
      <c r="D9595" s="167">
        <f>IF('Lineær programmering opg 4'!$M$4=0,"-",(-A9595+'Lineær programmering opg 4'!$M$4)/'Lineær programmering opg 4'!$K$4*-1)</f>
        <v>460.41599999995492</v>
      </c>
      <c r="E9595" s="167">
        <f>IF('Lineær programmering opg 4'!$M$5=0,"-",(-A9595+'Lineær programmering opg 4'!$M$5)/'Lineær programmering opg 4'!$K$5*-1)</f>
        <v>292.65599999998312</v>
      </c>
      <c r="F9595" s="167" t="str">
        <f>IF('Lineær programmering opg 4'!$E$6=0,"-",(-A9595+'Lineær programmering opg 4'!$M$6)/'Lineær programmering opg 4'!$K$6*-1)</f>
        <v>-</v>
      </c>
      <c r="G9595" s="167" t="str">
        <f>IF('Lineær programmering opg 4'!$D$7=0,"-",((-A9595+'Lineær programmering opg 4'!$M$7)/'Lineær programmering opg 4'!$K$7)*-1)</f>
        <v>-</v>
      </c>
      <c r="H9595" s="167" t="str">
        <f>IF('Lineær programmering opg 4'!$C$8=0,"-",((-A9595+'Lineær programmering opg 4'!$M$8)/'Lineær programmering opg 4'!$K$8)*-1)</f>
        <v>-</v>
      </c>
      <c r="I9595" s="167" t="str">
        <f>IF('Lineær programmering opg 4'!$D$8=0,"-",'Lineær programmering opg 4'!$G$8)</f>
        <v>-</v>
      </c>
      <c r="J9595" s="295">
        <f>A9595*'Lineær programmering opg 4'!$C$11+Datatabel!C9595*'Lineær programmering opg 4'!$D$11</f>
        <v>44877.599999999722</v>
      </c>
      <c r="K9595" s="9">
        <f t="shared" si="747"/>
        <v>0</v>
      </c>
      <c r="L9595" s="9">
        <f t="shared" si="748"/>
        <v>0</v>
      </c>
    </row>
    <row r="9596" spans="1:12" ht="15" x14ac:dyDescent="0.25">
      <c r="A9596" s="167">
        <f t="shared" si="746"/>
        <v>9.768000000022548</v>
      </c>
      <c r="B9596" s="325">
        <f t="shared" si="749"/>
        <v>4.0700000000093953E-2</v>
      </c>
      <c r="C9596" s="167">
        <f t="shared" si="745"/>
        <v>292.6739999999831</v>
      </c>
      <c r="D9596" s="167">
        <f>IF('Lineær programmering opg 4'!$M$4=0,"-",(-A9596+'Lineær programmering opg 4'!$M$4)/'Lineær programmering opg 4'!$K$4*-1)</f>
        <v>460.46399999995492</v>
      </c>
      <c r="E9596" s="167">
        <f>IF('Lineær programmering opg 4'!$M$5=0,"-",(-A9596+'Lineær programmering opg 4'!$M$5)/'Lineær programmering opg 4'!$K$5*-1)</f>
        <v>292.6739999999831</v>
      </c>
      <c r="F9596" s="167" t="str">
        <f>IF('Lineær programmering opg 4'!$E$6=0,"-",(-A9596+'Lineær programmering opg 4'!$M$6)/'Lineær programmering opg 4'!$K$6*-1)</f>
        <v>-</v>
      </c>
      <c r="G9596" s="167" t="str">
        <f>IF('Lineær programmering opg 4'!$D$7=0,"-",((-A9596+'Lineær programmering opg 4'!$M$7)/'Lineær programmering opg 4'!$K$7)*-1)</f>
        <v>-</v>
      </c>
      <c r="H9596" s="167" t="str">
        <f>IF('Lineær programmering opg 4'!$C$8=0,"-",((-A9596+'Lineær programmering opg 4'!$M$8)/'Lineær programmering opg 4'!$K$8)*-1)</f>
        <v>-</v>
      </c>
      <c r="I9596" s="167" t="str">
        <f>IF('Lineær programmering opg 4'!$D$8=0,"-",'Lineær programmering opg 4'!$G$8)</f>
        <v>-</v>
      </c>
      <c r="J9596" s="295">
        <f>A9596*'Lineær programmering opg 4'!$C$11+Datatabel!C9596*'Lineær programmering opg 4'!$D$11</f>
        <v>44877.899999999718</v>
      </c>
      <c r="K9596" s="9">
        <f t="shared" si="747"/>
        <v>0</v>
      </c>
      <c r="L9596" s="9">
        <f t="shared" si="748"/>
        <v>0</v>
      </c>
    </row>
    <row r="9597" spans="1:12" ht="15" x14ac:dyDescent="0.25">
      <c r="A9597" s="167">
        <f t="shared" si="746"/>
        <v>9.7440000000225488</v>
      </c>
      <c r="B9597" s="325">
        <f t="shared" si="749"/>
        <v>4.060000000009395E-2</v>
      </c>
      <c r="C9597" s="167">
        <f t="shared" si="745"/>
        <v>292.69199999998312</v>
      </c>
      <c r="D9597" s="167">
        <f>IF('Lineær programmering opg 4'!$M$4=0,"-",(-A9597+'Lineær programmering opg 4'!$M$4)/'Lineær programmering opg 4'!$K$4*-1)</f>
        <v>460.51199999995492</v>
      </c>
      <c r="E9597" s="167">
        <f>IF('Lineær programmering opg 4'!$M$5=0,"-",(-A9597+'Lineær programmering opg 4'!$M$5)/'Lineær programmering opg 4'!$K$5*-1)</f>
        <v>292.69199999998312</v>
      </c>
      <c r="F9597" s="167" t="str">
        <f>IF('Lineær programmering opg 4'!$E$6=0,"-",(-A9597+'Lineær programmering opg 4'!$M$6)/'Lineær programmering opg 4'!$K$6*-1)</f>
        <v>-</v>
      </c>
      <c r="G9597" s="167" t="str">
        <f>IF('Lineær programmering opg 4'!$D$7=0,"-",((-A9597+'Lineær programmering opg 4'!$M$7)/'Lineær programmering opg 4'!$K$7)*-1)</f>
        <v>-</v>
      </c>
      <c r="H9597" s="167" t="str">
        <f>IF('Lineær programmering opg 4'!$C$8=0,"-",((-A9597+'Lineær programmering opg 4'!$M$8)/'Lineær programmering opg 4'!$K$8)*-1)</f>
        <v>-</v>
      </c>
      <c r="I9597" s="167" t="str">
        <f>IF('Lineær programmering opg 4'!$D$8=0,"-",'Lineær programmering opg 4'!$G$8)</f>
        <v>-</v>
      </c>
      <c r="J9597" s="295">
        <f>A9597*'Lineær programmering opg 4'!$C$11+Datatabel!C9597*'Lineær programmering opg 4'!$D$11</f>
        <v>44878.199999999728</v>
      </c>
      <c r="K9597" s="9">
        <f t="shared" si="747"/>
        <v>0</v>
      </c>
      <c r="L9597" s="9">
        <f t="shared" si="748"/>
        <v>0</v>
      </c>
    </row>
    <row r="9598" spans="1:12" ht="15" x14ac:dyDescent="0.25">
      <c r="A9598" s="167">
        <f t="shared" si="746"/>
        <v>9.7200000000225479</v>
      </c>
      <c r="B9598" s="325">
        <f t="shared" si="749"/>
        <v>4.0500000000093947E-2</v>
      </c>
      <c r="C9598" s="167">
        <f t="shared" si="745"/>
        <v>292.7099999999831</v>
      </c>
      <c r="D9598" s="167">
        <f>IF('Lineær programmering opg 4'!$M$4=0,"-",(-A9598+'Lineær programmering opg 4'!$M$4)/'Lineær programmering opg 4'!$K$4*-1)</f>
        <v>460.55999999995493</v>
      </c>
      <c r="E9598" s="167">
        <f>IF('Lineær programmering opg 4'!$M$5=0,"-",(-A9598+'Lineær programmering opg 4'!$M$5)/'Lineær programmering opg 4'!$K$5*-1)</f>
        <v>292.7099999999831</v>
      </c>
      <c r="F9598" s="167" t="str">
        <f>IF('Lineær programmering opg 4'!$E$6=0,"-",(-A9598+'Lineær programmering opg 4'!$M$6)/'Lineær programmering opg 4'!$K$6*-1)</f>
        <v>-</v>
      </c>
      <c r="G9598" s="167" t="str">
        <f>IF('Lineær programmering opg 4'!$D$7=0,"-",((-A9598+'Lineær programmering opg 4'!$M$7)/'Lineær programmering opg 4'!$K$7)*-1)</f>
        <v>-</v>
      </c>
      <c r="H9598" s="167" t="str">
        <f>IF('Lineær programmering opg 4'!$C$8=0,"-",((-A9598+'Lineær programmering opg 4'!$M$8)/'Lineær programmering opg 4'!$K$8)*-1)</f>
        <v>-</v>
      </c>
      <c r="I9598" s="167" t="str">
        <f>IF('Lineær programmering opg 4'!$D$8=0,"-",'Lineær programmering opg 4'!$G$8)</f>
        <v>-</v>
      </c>
      <c r="J9598" s="295">
        <f>A9598*'Lineær programmering opg 4'!$C$11+Datatabel!C9598*'Lineær programmering opg 4'!$D$11</f>
        <v>44878.499999999724</v>
      </c>
      <c r="K9598" s="9">
        <f t="shared" si="747"/>
        <v>0</v>
      </c>
      <c r="L9598" s="9">
        <f t="shared" si="748"/>
        <v>0</v>
      </c>
    </row>
    <row r="9599" spans="1:12" ht="15" x14ac:dyDescent="0.25">
      <c r="A9599" s="167">
        <f t="shared" si="746"/>
        <v>9.696000000022547</v>
      </c>
      <c r="B9599" s="325">
        <f t="shared" si="749"/>
        <v>4.0400000000093944E-2</v>
      </c>
      <c r="C9599" s="167">
        <f t="shared" si="745"/>
        <v>292.72799999998313</v>
      </c>
      <c r="D9599" s="167">
        <f>IF('Lineær programmering opg 4'!$M$4=0,"-",(-A9599+'Lineær programmering opg 4'!$M$4)/'Lineær programmering opg 4'!$K$4*-1)</f>
        <v>460.60799999995493</v>
      </c>
      <c r="E9599" s="167">
        <f>IF('Lineær programmering opg 4'!$M$5=0,"-",(-A9599+'Lineær programmering opg 4'!$M$5)/'Lineær programmering opg 4'!$K$5*-1)</f>
        <v>292.72799999998313</v>
      </c>
      <c r="F9599" s="167" t="str">
        <f>IF('Lineær programmering opg 4'!$E$6=0,"-",(-A9599+'Lineær programmering opg 4'!$M$6)/'Lineær programmering opg 4'!$K$6*-1)</f>
        <v>-</v>
      </c>
      <c r="G9599" s="167" t="str">
        <f>IF('Lineær programmering opg 4'!$D$7=0,"-",((-A9599+'Lineær programmering opg 4'!$M$7)/'Lineær programmering opg 4'!$K$7)*-1)</f>
        <v>-</v>
      </c>
      <c r="H9599" s="167" t="str">
        <f>IF('Lineær programmering opg 4'!$C$8=0,"-",((-A9599+'Lineær programmering opg 4'!$M$8)/'Lineær programmering opg 4'!$K$8)*-1)</f>
        <v>-</v>
      </c>
      <c r="I9599" s="167" t="str">
        <f>IF('Lineær programmering opg 4'!$D$8=0,"-",'Lineær programmering opg 4'!$G$8)</f>
        <v>-</v>
      </c>
      <c r="J9599" s="295">
        <f>A9599*'Lineær programmering opg 4'!$C$11+Datatabel!C9599*'Lineær programmering opg 4'!$D$11</f>
        <v>44878.799999999726</v>
      </c>
      <c r="K9599" s="9">
        <f t="shared" si="747"/>
        <v>0</v>
      </c>
      <c r="L9599" s="9">
        <f t="shared" si="748"/>
        <v>0</v>
      </c>
    </row>
    <row r="9600" spans="1:12" ht="15" x14ac:dyDescent="0.25">
      <c r="A9600" s="167">
        <f t="shared" si="746"/>
        <v>9.6720000000225461</v>
      </c>
      <c r="B9600" s="325">
        <f t="shared" si="749"/>
        <v>4.0300000000093941E-2</v>
      </c>
      <c r="C9600" s="167">
        <f t="shared" si="745"/>
        <v>292.7459999999831</v>
      </c>
      <c r="D9600" s="167">
        <f>IF('Lineær programmering opg 4'!$M$4=0,"-",(-A9600+'Lineær programmering opg 4'!$M$4)/'Lineær programmering opg 4'!$K$4*-1)</f>
        <v>460.65599999995493</v>
      </c>
      <c r="E9600" s="167">
        <f>IF('Lineær programmering opg 4'!$M$5=0,"-",(-A9600+'Lineær programmering opg 4'!$M$5)/'Lineær programmering opg 4'!$K$5*-1)</f>
        <v>292.7459999999831</v>
      </c>
      <c r="F9600" s="167" t="str">
        <f>IF('Lineær programmering opg 4'!$E$6=0,"-",(-A9600+'Lineær programmering opg 4'!$M$6)/'Lineær programmering opg 4'!$K$6*-1)</f>
        <v>-</v>
      </c>
      <c r="G9600" s="167" t="str">
        <f>IF('Lineær programmering opg 4'!$D$7=0,"-",((-A9600+'Lineær programmering opg 4'!$M$7)/'Lineær programmering opg 4'!$K$7)*-1)</f>
        <v>-</v>
      </c>
      <c r="H9600" s="167" t="str">
        <f>IF('Lineær programmering opg 4'!$C$8=0,"-",((-A9600+'Lineær programmering opg 4'!$M$8)/'Lineær programmering opg 4'!$K$8)*-1)</f>
        <v>-</v>
      </c>
      <c r="I9600" s="167" t="str">
        <f>IF('Lineær programmering opg 4'!$D$8=0,"-",'Lineær programmering opg 4'!$G$8)</f>
        <v>-</v>
      </c>
      <c r="J9600" s="295">
        <f>A9600*'Lineær programmering opg 4'!$C$11+Datatabel!C9600*'Lineær programmering opg 4'!$D$11</f>
        <v>44879.099999999715</v>
      </c>
      <c r="K9600" s="9">
        <f t="shared" si="747"/>
        <v>0</v>
      </c>
      <c r="L9600" s="9">
        <f t="shared" si="748"/>
        <v>0</v>
      </c>
    </row>
    <row r="9601" spans="1:12" ht="15" x14ac:dyDescent="0.25">
      <c r="A9601" s="167">
        <f t="shared" si="746"/>
        <v>9.6480000000225452</v>
      </c>
      <c r="B9601" s="325">
        <f t="shared" si="749"/>
        <v>4.0200000000093938E-2</v>
      </c>
      <c r="C9601" s="167">
        <f t="shared" si="745"/>
        <v>292.76399999998313</v>
      </c>
      <c r="D9601" s="167">
        <f>IF('Lineær programmering opg 4'!$M$4=0,"-",(-A9601+'Lineær programmering opg 4'!$M$4)/'Lineær programmering opg 4'!$K$4*-1)</f>
        <v>460.70399999995493</v>
      </c>
      <c r="E9601" s="167">
        <f>IF('Lineær programmering opg 4'!$M$5=0,"-",(-A9601+'Lineær programmering opg 4'!$M$5)/'Lineær programmering opg 4'!$K$5*-1)</f>
        <v>292.76399999998313</v>
      </c>
      <c r="F9601" s="167" t="str">
        <f>IF('Lineær programmering opg 4'!$E$6=0,"-",(-A9601+'Lineær programmering opg 4'!$M$6)/'Lineær programmering opg 4'!$K$6*-1)</f>
        <v>-</v>
      </c>
      <c r="G9601" s="167" t="str">
        <f>IF('Lineær programmering opg 4'!$D$7=0,"-",((-A9601+'Lineær programmering opg 4'!$M$7)/'Lineær programmering opg 4'!$K$7)*-1)</f>
        <v>-</v>
      </c>
      <c r="H9601" s="167" t="str">
        <f>IF('Lineær programmering opg 4'!$C$8=0,"-",((-A9601+'Lineær programmering opg 4'!$M$8)/'Lineær programmering opg 4'!$K$8)*-1)</f>
        <v>-</v>
      </c>
      <c r="I9601" s="167" t="str">
        <f>IF('Lineær programmering opg 4'!$D$8=0,"-",'Lineær programmering opg 4'!$G$8)</f>
        <v>-</v>
      </c>
      <c r="J9601" s="295">
        <f>A9601*'Lineær programmering opg 4'!$C$11+Datatabel!C9601*'Lineær programmering opg 4'!$D$11</f>
        <v>44879.399999999718</v>
      </c>
      <c r="K9601" s="9">
        <f t="shared" si="747"/>
        <v>0</v>
      </c>
      <c r="L9601" s="9">
        <f t="shared" si="748"/>
        <v>0</v>
      </c>
    </row>
    <row r="9602" spans="1:12" ht="15" x14ac:dyDescent="0.25">
      <c r="A9602" s="167">
        <f t="shared" si="746"/>
        <v>9.6240000000225443</v>
      </c>
      <c r="B9602" s="325">
        <f t="shared" si="749"/>
        <v>4.0100000000093936E-2</v>
      </c>
      <c r="C9602" s="167">
        <f t="shared" si="745"/>
        <v>292.7819999999831</v>
      </c>
      <c r="D9602" s="167">
        <f>IF('Lineær programmering opg 4'!$M$4=0,"-",(-A9602+'Lineær programmering opg 4'!$M$4)/'Lineær programmering opg 4'!$K$4*-1)</f>
        <v>460.75199999995493</v>
      </c>
      <c r="E9602" s="167">
        <f>IF('Lineær programmering opg 4'!$M$5=0,"-",(-A9602+'Lineær programmering opg 4'!$M$5)/'Lineær programmering opg 4'!$K$5*-1)</f>
        <v>292.7819999999831</v>
      </c>
      <c r="F9602" s="167" t="str">
        <f>IF('Lineær programmering opg 4'!$E$6=0,"-",(-A9602+'Lineær programmering opg 4'!$M$6)/'Lineær programmering opg 4'!$K$6*-1)</f>
        <v>-</v>
      </c>
      <c r="G9602" s="167" t="str">
        <f>IF('Lineær programmering opg 4'!$D$7=0,"-",((-A9602+'Lineær programmering opg 4'!$M$7)/'Lineær programmering opg 4'!$K$7)*-1)</f>
        <v>-</v>
      </c>
      <c r="H9602" s="167" t="str">
        <f>IF('Lineær programmering opg 4'!$C$8=0,"-",((-A9602+'Lineær programmering opg 4'!$M$8)/'Lineær programmering opg 4'!$K$8)*-1)</f>
        <v>-</v>
      </c>
      <c r="I9602" s="167" t="str">
        <f>IF('Lineær programmering opg 4'!$D$8=0,"-",'Lineær programmering opg 4'!$G$8)</f>
        <v>-</v>
      </c>
      <c r="J9602" s="295">
        <f>A9602*'Lineær programmering opg 4'!$C$11+Datatabel!C9602*'Lineær programmering opg 4'!$D$11</f>
        <v>44879.699999999721</v>
      </c>
      <c r="K9602" s="9">
        <f t="shared" si="747"/>
        <v>0</v>
      </c>
      <c r="L9602" s="9">
        <f t="shared" si="748"/>
        <v>0</v>
      </c>
    </row>
    <row r="9603" spans="1:12" ht="15" x14ac:dyDescent="0.25">
      <c r="A9603" s="167">
        <f t="shared" si="746"/>
        <v>9.6000000000225434</v>
      </c>
      <c r="B9603" s="325">
        <f t="shared" si="749"/>
        <v>4.0000000000093933E-2</v>
      </c>
      <c r="C9603" s="167">
        <f t="shared" ref="C9603:C9666" si="750">MIN(D9603,E9603,F9603,G9603,H9603,I9603)</f>
        <v>292.79999999998313</v>
      </c>
      <c r="D9603" s="167">
        <f>IF('Lineær programmering opg 4'!$M$4=0,"-",(-A9603+'Lineær programmering opg 4'!$M$4)/'Lineær programmering opg 4'!$K$4*-1)</f>
        <v>460.79999999995493</v>
      </c>
      <c r="E9603" s="167">
        <f>IF('Lineær programmering opg 4'!$M$5=0,"-",(-A9603+'Lineær programmering opg 4'!$M$5)/'Lineær programmering opg 4'!$K$5*-1)</f>
        <v>292.79999999998313</v>
      </c>
      <c r="F9603" s="167" t="str">
        <f>IF('Lineær programmering opg 4'!$E$6=0,"-",(-A9603+'Lineær programmering opg 4'!$M$6)/'Lineær programmering opg 4'!$K$6*-1)</f>
        <v>-</v>
      </c>
      <c r="G9603" s="167" t="str">
        <f>IF('Lineær programmering opg 4'!$D$7=0,"-",((-A9603+'Lineær programmering opg 4'!$M$7)/'Lineær programmering opg 4'!$K$7)*-1)</f>
        <v>-</v>
      </c>
      <c r="H9603" s="167" t="str">
        <f>IF('Lineær programmering opg 4'!$C$8=0,"-",((-A9603+'Lineær programmering opg 4'!$M$8)/'Lineær programmering opg 4'!$K$8)*-1)</f>
        <v>-</v>
      </c>
      <c r="I9603" s="167" t="str">
        <f>IF('Lineær programmering opg 4'!$D$8=0,"-",'Lineær programmering opg 4'!$G$8)</f>
        <v>-</v>
      </c>
      <c r="J9603" s="295">
        <f>A9603*'Lineær programmering opg 4'!$C$11+Datatabel!C9603*'Lineær programmering opg 4'!$D$11</f>
        <v>44879.999999999724</v>
      </c>
      <c r="K9603" s="9">
        <f t="shared" si="747"/>
        <v>0</v>
      </c>
      <c r="L9603" s="9">
        <f t="shared" si="748"/>
        <v>0</v>
      </c>
    </row>
    <row r="9604" spans="1:12" ht="15" x14ac:dyDescent="0.25">
      <c r="A9604" s="167">
        <f t="shared" ref="A9604:A9667" si="751">$A$3*B9604</f>
        <v>9.5760000000225425</v>
      </c>
      <c r="B9604" s="325">
        <f t="shared" si="749"/>
        <v>3.990000000009393E-2</v>
      </c>
      <c r="C9604" s="167">
        <f t="shared" si="750"/>
        <v>292.8179999999831</v>
      </c>
      <c r="D9604" s="167">
        <f>IF('Lineær programmering opg 4'!$M$4=0,"-",(-A9604+'Lineær programmering opg 4'!$M$4)/'Lineær programmering opg 4'!$K$4*-1)</f>
        <v>460.84799999995494</v>
      </c>
      <c r="E9604" s="167">
        <f>IF('Lineær programmering opg 4'!$M$5=0,"-",(-A9604+'Lineær programmering opg 4'!$M$5)/'Lineær programmering opg 4'!$K$5*-1)</f>
        <v>292.8179999999831</v>
      </c>
      <c r="F9604" s="167" t="str">
        <f>IF('Lineær programmering opg 4'!$E$6=0,"-",(-A9604+'Lineær programmering opg 4'!$M$6)/'Lineær programmering opg 4'!$K$6*-1)</f>
        <v>-</v>
      </c>
      <c r="G9604" s="167" t="str">
        <f>IF('Lineær programmering opg 4'!$D$7=0,"-",((-A9604+'Lineær programmering opg 4'!$M$7)/'Lineær programmering opg 4'!$K$7)*-1)</f>
        <v>-</v>
      </c>
      <c r="H9604" s="167" t="str">
        <f>IF('Lineær programmering opg 4'!$C$8=0,"-",((-A9604+'Lineær programmering opg 4'!$M$8)/'Lineær programmering opg 4'!$K$8)*-1)</f>
        <v>-</v>
      </c>
      <c r="I9604" s="167" t="str">
        <f>IF('Lineær programmering opg 4'!$D$8=0,"-",'Lineær programmering opg 4'!$G$8)</f>
        <v>-</v>
      </c>
      <c r="J9604" s="295">
        <f>A9604*'Lineær programmering opg 4'!$C$11+Datatabel!C9604*'Lineær programmering opg 4'!$D$11</f>
        <v>44880.299999999719</v>
      </c>
      <c r="K9604" s="9">
        <f t="shared" ref="K9604:K9667" si="752">IF($J$10004=J9604,A9604,0)</f>
        <v>0</v>
      </c>
      <c r="L9604" s="9">
        <f t="shared" ref="L9604:L9667" si="753">IF(J9604=$J$10004,C9604,0)</f>
        <v>0</v>
      </c>
    </row>
    <row r="9605" spans="1:12" ht="15" x14ac:dyDescent="0.25">
      <c r="A9605" s="167">
        <f t="shared" si="751"/>
        <v>9.5520000000225416</v>
      </c>
      <c r="B9605" s="325">
        <f t="shared" ref="B9605:B9668" si="754">B9604-0.01%</f>
        <v>3.9800000000093927E-2</v>
      </c>
      <c r="C9605" s="167">
        <f t="shared" si="750"/>
        <v>292.83599999998313</v>
      </c>
      <c r="D9605" s="167">
        <f>IF('Lineær programmering opg 4'!$M$4=0,"-",(-A9605+'Lineær programmering opg 4'!$M$4)/'Lineær programmering opg 4'!$K$4*-1)</f>
        <v>460.89599999995494</v>
      </c>
      <c r="E9605" s="167">
        <f>IF('Lineær programmering opg 4'!$M$5=0,"-",(-A9605+'Lineær programmering opg 4'!$M$5)/'Lineær programmering opg 4'!$K$5*-1)</f>
        <v>292.83599999998313</v>
      </c>
      <c r="F9605" s="167" t="str">
        <f>IF('Lineær programmering opg 4'!$E$6=0,"-",(-A9605+'Lineær programmering opg 4'!$M$6)/'Lineær programmering opg 4'!$K$6*-1)</f>
        <v>-</v>
      </c>
      <c r="G9605" s="167" t="str">
        <f>IF('Lineær programmering opg 4'!$D$7=0,"-",((-A9605+'Lineær programmering opg 4'!$M$7)/'Lineær programmering opg 4'!$K$7)*-1)</f>
        <v>-</v>
      </c>
      <c r="H9605" s="167" t="str">
        <f>IF('Lineær programmering opg 4'!$C$8=0,"-",((-A9605+'Lineær programmering opg 4'!$M$8)/'Lineær programmering opg 4'!$K$8)*-1)</f>
        <v>-</v>
      </c>
      <c r="I9605" s="167" t="str">
        <f>IF('Lineær programmering opg 4'!$D$8=0,"-",'Lineær programmering opg 4'!$G$8)</f>
        <v>-</v>
      </c>
      <c r="J9605" s="295">
        <f>A9605*'Lineær programmering opg 4'!$C$11+Datatabel!C9605*'Lineær programmering opg 4'!$D$11</f>
        <v>44880.599999999722</v>
      </c>
      <c r="K9605" s="9">
        <f t="shared" si="752"/>
        <v>0</v>
      </c>
      <c r="L9605" s="9">
        <f t="shared" si="753"/>
        <v>0</v>
      </c>
    </row>
    <row r="9606" spans="1:12" ht="15" x14ac:dyDescent="0.25">
      <c r="A9606" s="167">
        <f t="shared" si="751"/>
        <v>9.5280000000225424</v>
      </c>
      <c r="B9606" s="325">
        <f t="shared" si="754"/>
        <v>3.9700000000093924E-2</v>
      </c>
      <c r="C9606" s="167">
        <f t="shared" si="750"/>
        <v>292.8539999999831</v>
      </c>
      <c r="D9606" s="167">
        <f>IF('Lineær programmering opg 4'!$M$4=0,"-",(-A9606+'Lineær programmering opg 4'!$M$4)/'Lineær programmering opg 4'!$K$4*-1)</f>
        <v>460.94399999995494</v>
      </c>
      <c r="E9606" s="167">
        <f>IF('Lineær programmering opg 4'!$M$5=0,"-",(-A9606+'Lineær programmering opg 4'!$M$5)/'Lineær programmering opg 4'!$K$5*-1)</f>
        <v>292.8539999999831</v>
      </c>
      <c r="F9606" s="167" t="str">
        <f>IF('Lineær programmering opg 4'!$E$6=0,"-",(-A9606+'Lineær programmering opg 4'!$M$6)/'Lineær programmering opg 4'!$K$6*-1)</f>
        <v>-</v>
      </c>
      <c r="G9606" s="167" t="str">
        <f>IF('Lineær programmering opg 4'!$D$7=0,"-",((-A9606+'Lineær programmering opg 4'!$M$7)/'Lineær programmering opg 4'!$K$7)*-1)</f>
        <v>-</v>
      </c>
      <c r="H9606" s="167" t="str">
        <f>IF('Lineær programmering opg 4'!$C$8=0,"-",((-A9606+'Lineær programmering opg 4'!$M$8)/'Lineær programmering opg 4'!$K$8)*-1)</f>
        <v>-</v>
      </c>
      <c r="I9606" s="167" t="str">
        <f>IF('Lineær programmering opg 4'!$D$8=0,"-",'Lineær programmering opg 4'!$G$8)</f>
        <v>-</v>
      </c>
      <c r="J9606" s="295">
        <f>A9606*'Lineær programmering opg 4'!$C$11+Datatabel!C9606*'Lineær programmering opg 4'!$D$11</f>
        <v>44880.899999999718</v>
      </c>
      <c r="K9606" s="9">
        <f t="shared" si="752"/>
        <v>0</v>
      </c>
      <c r="L9606" s="9">
        <f t="shared" si="753"/>
        <v>0</v>
      </c>
    </row>
    <row r="9607" spans="1:12" ht="15" x14ac:dyDescent="0.25">
      <c r="A9607" s="167">
        <f t="shared" si="751"/>
        <v>9.5040000000225415</v>
      </c>
      <c r="B9607" s="325">
        <f t="shared" si="754"/>
        <v>3.9600000000093921E-2</v>
      </c>
      <c r="C9607" s="167">
        <f t="shared" si="750"/>
        <v>292.87199999998313</v>
      </c>
      <c r="D9607" s="167">
        <f>IF('Lineær programmering opg 4'!$M$4=0,"-",(-A9607+'Lineær programmering opg 4'!$M$4)/'Lineær programmering opg 4'!$K$4*-1)</f>
        <v>460.99199999995494</v>
      </c>
      <c r="E9607" s="167">
        <f>IF('Lineær programmering opg 4'!$M$5=0,"-",(-A9607+'Lineær programmering opg 4'!$M$5)/'Lineær programmering opg 4'!$K$5*-1)</f>
        <v>292.87199999998313</v>
      </c>
      <c r="F9607" s="167" t="str">
        <f>IF('Lineær programmering opg 4'!$E$6=0,"-",(-A9607+'Lineær programmering opg 4'!$M$6)/'Lineær programmering opg 4'!$K$6*-1)</f>
        <v>-</v>
      </c>
      <c r="G9607" s="167" t="str">
        <f>IF('Lineær programmering opg 4'!$D$7=0,"-",((-A9607+'Lineær programmering opg 4'!$M$7)/'Lineær programmering opg 4'!$K$7)*-1)</f>
        <v>-</v>
      </c>
      <c r="H9607" s="167" t="str">
        <f>IF('Lineær programmering opg 4'!$C$8=0,"-",((-A9607+'Lineær programmering opg 4'!$M$8)/'Lineær programmering opg 4'!$K$8)*-1)</f>
        <v>-</v>
      </c>
      <c r="I9607" s="167" t="str">
        <f>IF('Lineær programmering opg 4'!$D$8=0,"-",'Lineær programmering opg 4'!$G$8)</f>
        <v>-</v>
      </c>
      <c r="J9607" s="295">
        <f>A9607*'Lineær programmering opg 4'!$C$11+Datatabel!C9607*'Lineær programmering opg 4'!$D$11</f>
        <v>44881.199999999728</v>
      </c>
      <c r="K9607" s="9">
        <f t="shared" si="752"/>
        <v>0</v>
      </c>
      <c r="L9607" s="9">
        <f t="shared" si="753"/>
        <v>0</v>
      </c>
    </row>
    <row r="9608" spans="1:12" ht="15" x14ac:dyDescent="0.25">
      <c r="A9608" s="167">
        <f t="shared" si="751"/>
        <v>9.4800000000225406</v>
      </c>
      <c r="B9608" s="325">
        <f t="shared" si="754"/>
        <v>3.9500000000093918E-2</v>
      </c>
      <c r="C9608" s="167">
        <f t="shared" si="750"/>
        <v>292.8899999999831</v>
      </c>
      <c r="D9608" s="167">
        <f>IF('Lineær programmering opg 4'!$M$4=0,"-",(-A9608+'Lineær programmering opg 4'!$M$4)/'Lineær programmering opg 4'!$K$4*-1)</f>
        <v>461.03999999995494</v>
      </c>
      <c r="E9608" s="167">
        <f>IF('Lineær programmering opg 4'!$M$5=0,"-",(-A9608+'Lineær programmering opg 4'!$M$5)/'Lineær programmering opg 4'!$K$5*-1)</f>
        <v>292.8899999999831</v>
      </c>
      <c r="F9608" s="167" t="str">
        <f>IF('Lineær programmering opg 4'!$E$6=0,"-",(-A9608+'Lineær programmering opg 4'!$M$6)/'Lineær programmering opg 4'!$K$6*-1)</f>
        <v>-</v>
      </c>
      <c r="G9608" s="167" t="str">
        <f>IF('Lineær programmering opg 4'!$D$7=0,"-",((-A9608+'Lineær programmering opg 4'!$M$7)/'Lineær programmering opg 4'!$K$7)*-1)</f>
        <v>-</v>
      </c>
      <c r="H9608" s="167" t="str">
        <f>IF('Lineær programmering opg 4'!$C$8=0,"-",((-A9608+'Lineær programmering opg 4'!$M$8)/'Lineær programmering opg 4'!$K$8)*-1)</f>
        <v>-</v>
      </c>
      <c r="I9608" s="167" t="str">
        <f>IF('Lineær programmering opg 4'!$D$8=0,"-",'Lineær programmering opg 4'!$G$8)</f>
        <v>-</v>
      </c>
      <c r="J9608" s="295">
        <f>A9608*'Lineær programmering opg 4'!$C$11+Datatabel!C9608*'Lineær programmering opg 4'!$D$11</f>
        <v>44881.499999999724</v>
      </c>
      <c r="K9608" s="9">
        <f t="shared" si="752"/>
        <v>0</v>
      </c>
      <c r="L9608" s="9">
        <f t="shared" si="753"/>
        <v>0</v>
      </c>
    </row>
    <row r="9609" spans="1:12" ht="15" x14ac:dyDescent="0.25">
      <c r="A9609" s="167">
        <f t="shared" si="751"/>
        <v>9.4560000000225397</v>
      </c>
      <c r="B9609" s="325">
        <f t="shared" si="754"/>
        <v>3.9400000000093915E-2</v>
      </c>
      <c r="C9609" s="167">
        <f t="shared" si="750"/>
        <v>292.90799999998313</v>
      </c>
      <c r="D9609" s="167">
        <f>IF('Lineær programmering opg 4'!$M$4=0,"-",(-A9609+'Lineær programmering opg 4'!$M$4)/'Lineær programmering opg 4'!$K$4*-1)</f>
        <v>461.08799999995495</v>
      </c>
      <c r="E9609" s="167">
        <f>IF('Lineær programmering opg 4'!$M$5=0,"-",(-A9609+'Lineær programmering opg 4'!$M$5)/'Lineær programmering opg 4'!$K$5*-1)</f>
        <v>292.90799999998313</v>
      </c>
      <c r="F9609" s="167" t="str">
        <f>IF('Lineær programmering opg 4'!$E$6=0,"-",(-A9609+'Lineær programmering opg 4'!$M$6)/'Lineær programmering opg 4'!$K$6*-1)</f>
        <v>-</v>
      </c>
      <c r="G9609" s="167" t="str">
        <f>IF('Lineær programmering opg 4'!$D$7=0,"-",((-A9609+'Lineær programmering opg 4'!$M$7)/'Lineær programmering opg 4'!$K$7)*-1)</f>
        <v>-</v>
      </c>
      <c r="H9609" s="167" t="str">
        <f>IF('Lineær programmering opg 4'!$C$8=0,"-",((-A9609+'Lineær programmering opg 4'!$M$8)/'Lineær programmering opg 4'!$K$8)*-1)</f>
        <v>-</v>
      </c>
      <c r="I9609" s="167" t="str">
        <f>IF('Lineær programmering opg 4'!$D$8=0,"-",'Lineær programmering opg 4'!$G$8)</f>
        <v>-</v>
      </c>
      <c r="J9609" s="295">
        <f>A9609*'Lineær programmering opg 4'!$C$11+Datatabel!C9609*'Lineær programmering opg 4'!$D$11</f>
        <v>44881.799999999726</v>
      </c>
      <c r="K9609" s="9">
        <f t="shared" si="752"/>
        <v>0</v>
      </c>
      <c r="L9609" s="9">
        <f t="shared" si="753"/>
        <v>0</v>
      </c>
    </row>
    <row r="9610" spans="1:12" ht="15" x14ac:dyDescent="0.25">
      <c r="A9610" s="167">
        <f t="shared" si="751"/>
        <v>9.4320000000225388</v>
      </c>
      <c r="B9610" s="325">
        <f t="shared" si="754"/>
        <v>3.9300000000093913E-2</v>
      </c>
      <c r="C9610" s="167">
        <f t="shared" si="750"/>
        <v>292.92599999998311</v>
      </c>
      <c r="D9610" s="167">
        <f>IF('Lineær programmering opg 4'!$M$4=0,"-",(-A9610+'Lineær programmering opg 4'!$M$4)/'Lineær programmering opg 4'!$K$4*-1)</f>
        <v>461.13599999995495</v>
      </c>
      <c r="E9610" s="167">
        <f>IF('Lineær programmering opg 4'!$M$5=0,"-",(-A9610+'Lineær programmering opg 4'!$M$5)/'Lineær programmering opg 4'!$K$5*-1)</f>
        <v>292.92599999998311</v>
      </c>
      <c r="F9610" s="167" t="str">
        <f>IF('Lineær programmering opg 4'!$E$6=0,"-",(-A9610+'Lineær programmering opg 4'!$M$6)/'Lineær programmering opg 4'!$K$6*-1)</f>
        <v>-</v>
      </c>
      <c r="G9610" s="167" t="str">
        <f>IF('Lineær programmering opg 4'!$D$7=0,"-",((-A9610+'Lineær programmering opg 4'!$M$7)/'Lineær programmering opg 4'!$K$7)*-1)</f>
        <v>-</v>
      </c>
      <c r="H9610" s="167" t="str">
        <f>IF('Lineær programmering opg 4'!$C$8=0,"-",((-A9610+'Lineær programmering opg 4'!$M$8)/'Lineær programmering opg 4'!$K$8)*-1)</f>
        <v>-</v>
      </c>
      <c r="I9610" s="167" t="str">
        <f>IF('Lineær programmering opg 4'!$D$8=0,"-",'Lineær programmering opg 4'!$G$8)</f>
        <v>-</v>
      </c>
      <c r="J9610" s="295">
        <f>A9610*'Lineær programmering opg 4'!$C$11+Datatabel!C9610*'Lineær programmering opg 4'!$D$11</f>
        <v>44882.099999999715</v>
      </c>
      <c r="K9610" s="9">
        <f t="shared" si="752"/>
        <v>0</v>
      </c>
      <c r="L9610" s="9">
        <f t="shared" si="753"/>
        <v>0</v>
      </c>
    </row>
    <row r="9611" spans="1:12" ht="15" x14ac:dyDescent="0.25">
      <c r="A9611" s="167">
        <f t="shared" si="751"/>
        <v>9.4080000000225379</v>
      </c>
      <c r="B9611" s="325">
        <f t="shared" si="754"/>
        <v>3.920000000009391E-2</v>
      </c>
      <c r="C9611" s="167">
        <f t="shared" si="750"/>
        <v>292.94399999998313</v>
      </c>
      <c r="D9611" s="167">
        <f>IF('Lineær programmering opg 4'!$M$4=0,"-",(-A9611+'Lineær programmering opg 4'!$M$4)/'Lineær programmering opg 4'!$K$4*-1)</f>
        <v>461.18399999995495</v>
      </c>
      <c r="E9611" s="167">
        <f>IF('Lineær programmering opg 4'!$M$5=0,"-",(-A9611+'Lineær programmering opg 4'!$M$5)/'Lineær programmering opg 4'!$K$5*-1)</f>
        <v>292.94399999998313</v>
      </c>
      <c r="F9611" s="167" t="str">
        <f>IF('Lineær programmering opg 4'!$E$6=0,"-",(-A9611+'Lineær programmering opg 4'!$M$6)/'Lineær programmering opg 4'!$K$6*-1)</f>
        <v>-</v>
      </c>
      <c r="G9611" s="167" t="str">
        <f>IF('Lineær programmering opg 4'!$D$7=0,"-",((-A9611+'Lineær programmering opg 4'!$M$7)/'Lineær programmering opg 4'!$K$7)*-1)</f>
        <v>-</v>
      </c>
      <c r="H9611" s="167" t="str">
        <f>IF('Lineær programmering opg 4'!$C$8=0,"-",((-A9611+'Lineær programmering opg 4'!$M$8)/'Lineær programmering opg 4'!$K$8)*-1)</f>
        <v>-</v>
      </c>
      <c r="I9611" s="167" t="str">
        <f>IF('Lineær programmering opg 4'!$D$8=0,"-",'Lineær programmering opg 4'!$G$8)</f>
        <v>-</v>
      </c>
      <c r="J9611" s="295">
        <f>A9611*'Lineær programmering opg 4'!$C$11+Datatabel!C9611*'Lineær programmering opg 4'!$D$11</f>
        <v>44882.399999999725</v>
      </c>
      <c r="K9611" s="9">
        <f t="shared" si="752"/>
        <v>0</v>
      </c>
      <c r="L9611" s="9">
        <f t="shared" si="753"/>
        <v>0</v>
      </c>
    </row>
    <row r="9612" spans="1:12" ht="15" x14ac:dyDescent="0.25">
      <c r="A9612" s="167">
        <f t="shared" si="751"/>
        <v>9.384000000022537</v>
      </c>
      <c r="B9612" s="325">
        <f t="shared" si="754"/>
        <v>3.9100000000093907E-2</v>
      </c>
      <c r="C9612" s="167">
        <f t="shared" si="750"/>
        <v>292.96199999998311</v>
      </c>
      <c r="D9612" s="167">
        <f>IF('Lineær programmering opg 4'!$M$4=0,"-",(-A9612+'Lineær programmering opg 4'!$M$4)/'Lineær programmering opg 4'!$K$4*-1)</f>
        <v>461.23199999995495</v>
      </c>
      <c r="E9612" s="167">
        <f>IF('Lineær programmering opg 4'!$M$5=0,"-",(-A9612+'Lineær programmering opg 4'!$M$5)/'Lineær programmering opg 4'!$K$5*-1)</f>
        <v>292.96199999998311</v>
      </c>
      <c r="F9612" s="167" t="str">
        <f>IF('Lineær programmering opg 4'!$E$6=0,"-",(-A9612+'Lineær programmering opg 4'!$M$6)/'Lineær programmering opg 4'!$K$6*-1)</f>
        <v>-</v>
      </c>
      <c r="G9612" s="167" t="str">
        <f>IF('Lineær programmering opg 4'!$D$7=0,"-",((-A9612+'Lineær programmering opg 4'!$M$7)/'Lineær programmering opg 4'!$K$7)*-1)</f>
        <v>-</v>
      </c>
      <c r="H9612" s="167" t="str">
        <f>IF('Lineær programmering opg 4'!$C$8=0,"-",((-A9612+'Lineær programmering opg 4'!$M$8)/'Lineær programmering opg 4'!$K$8)*-1)</f>
        <v>-</v>
      </c>
      <c r="I9612" s="167" t="str">
        <f>IF('Lineær programmering opg 4'!$D$8=0,"-",'Lineær programmering opg 4'!$G$8)</f>
        <v>-</v>
      </c>
      <c r="J9612" s="295">
        <f>A9612*'Lineær programmering opg 4'!$C$11+Datatabel!C9612*'Lineær programmering opg 4'!$D$11</f>
        <v>44882.699999999721</v>
      </c>
      <c r="K9612" s="9">
        <f t="shared" si="752"/>
        <v>0</v>
      </c>
      <c r="L9612" s="9">
        <f t="shared" si="753"/>
        <v>0</v>
      </c>
    </row>
    <row r="9613" spans="1:12" ht="15" x14ac:dyDescent="0.25">
      <c r="A9613" s="167">
        <f t="shared" si="751"/>
        <v>9.3600000000225378</v>
      </c>
      <c r="B9613" s="325">
        <f t="shared" si="754"/>
        <v>3.9000000000093904E-2</v>
      </c>
      <c r="C9613" s="167">
        <f t="shared" si="750"/>
        <v>292.97999999998314</v>
      </c>
      <c r="D9613" s="167">
        <f>IF('Lineær programmering opg 4'!$M$4=0,"-",(-A9613+'Lineær programmering opg 4'!$M$4)/'Lineær programmering opg 4'!$K$4*-1)</f>
        <v>461.27999999995495</v>
      </c>
      <c r="E9613" s="167">
        <f>IF('Lineær programmering opg 4'!$M$5=0,"-",(-A9613+'Lineær programmering opg 4'!$M$5)/'Lineær programmering opg 4'!$K$5*-1)</f>
        <v>292.97999999998314</v>
      </c>
      <c r="F9613" s="167" t="str">
        <f>IF('Lineær programmering opg 4'!$E$6=0,"-",(-A9613+'Lineær programmering opg 4'!$M$6)/'Lineær programmering opg 4'!$K$6*-1)</f>
        <v>-</v>
      </c>
      <c r="G9613" s="167" t="str">
        <f>IF('Lineær programmering opg 4'!$D$7=0,"-",((-A9613+'Lineær programmering opg 4'!$M$7)/'Lineær programmering opg 4'!$K$7)*-1)</f>
        <v>-</v>
      </c>
      <c r="H9613" s="167" t="str">
        <f>IF('Lineær programmering opg 4'!$C$8=0,"-",((-A9613+'Lineær programmering opg 4'!$M$8)/'Lineær programmering opg 4'!$K$8)*-1)</f>
        <v>-</v>
      </c>
      <c r="I9613" s="167" t="str">
        <f>IF('Lineær programmering opg 4'!$D$8=0,"-",'Lineær programmering opg 4'!$G$8)</f>
        <v>-</v>
      </c>
      <c r="J9613" s="295">
        <f>A9613*'Lineær programmering opg 4'!$C$11+Datatabel!C9613*'Lineær programmering opg 4'!$D$11</f>
        <v>44882.999999999724</v>
      </c>
      <c r="K9613" s="9">
        <f t="shared" si="752"/>
        <v>0</v>
      </c>
      <c r="L9613" s="9">
        <f t="shared" si="753"/>
        <v>0</v>
      </c>
    </row>
    <row r="9614" spans="1:12" ht="15" x14ac:dyDescent="0.25">
      <c r="A9614" s="167">
        <f t="shared" si="751"/>
        <v>9.3360000000225369</v>
      </c>
      <c r="B9614" s="325">
        <f t="shared" si="754"/>
        <v>3.8900000000093901E-2</v>
      </c>
      <c r="C9614" s="167">
        <f t="shared" si="750"/>
        <v>292.99799999998311</v>
      </c>
      <c r="D9614" s="167">
        <f>IF('Lineær programmering opg 4'!$M$4=0,"-",(-A9614+'Lineær programmering opg 4'!$M$4)/'Lineær programmering opg 4'!$K$4*-1)</f>
        <v>461.32799999995495</v>
      </c>
      <c r="E9614" s="167">
        <f>IF('Lineær programmering opg 4'!$M$5=0,"-",(-A9614+'Lineær programmering opg 4'!$M$5)/'Lineær programmering opg 4'!$K$5*-1)</f>
        <v>292.99799999998311</v>
      </c>
      <c r="F9614" s="167" t="str">
        <f>IF('Lineær programmering opg 4'!$E$6=0,"-",(-A9614+'Lineær programmering opg 4'!$M$6)/'Lineær programmering opg 4'!$K$6*-1)</f>
        <v>-</v>
      </c>
      <c r="G9614" s="167" t="str">
        <f>IF('Lineær programmering opg 4'!$D$7=0,"-",((-A9614+'Lineær programmering opg 4'!$M$7)/'Lineær programmering opg 4'!$K$7)*-1)</f>
        <v>-</v>
      </c>
      <c r="H9614" s="167" t="str">
        <f>IF('Lineær programmering opg 4'!$C$8=0,"-",((-A9614+'Lineær programmering opg 4'!$M$8)/'Lineær programmering opg 4'!$K$8)*-1)</f>
        <v>-</v>
      </c>
      <c r="I9614" s="167" t="str">
        <f>IF('Lineær programmering opg 4'!$D$8=0,"-",'Lineær programmering opg 4'!$G$8)</f>
        <v>-</v>
      </c>
      <c r="J9614" s="295">
        <f>A9614*'Lineær programmering opg 4'!$C$11+Datatabel!C9614*'Lineær programmering opg 4'!$D$11</f>
        <v>44883.299999999719</v>
      </c>
      <c r="K9614" s="9">
        <f t="shared" si="752"/>
        <v>0</v>
      </c>
      <c r="L9614" s="9">
        <f t="shared" si="753"/>
        <v>0</v>
      </c>
    </row>
    <row r="9615" spans="1:12" ht="15" x14ac:dyDescent="0.25">
      <c r="A9615" s="167">
        <f t="shared" si="751"/>
        <v>9.312000000022536</v>
      </c>
      <c r="B9615" s="325">
        <f t="shared" si="754"/>
        <v>3.8800000000093898E-2</v>
      </c>
      <c r="C9615" s="167">
        <f t="shared" si="750"/>
        <v>293.01599999998314</v>
      </c>
      <c r="D9615" s="167">
        <f>IF('Lineær programmering opg 4'!$M$4=0,"-",(-A9615+'Lineær programmering opg 4'!$M$4)/'Lineær programmering opg 4'!$K$4*-1)</f>
        <v>461.37599999995496</v>
      </c>
      <c r="E9615" s="167">
        <f>IF('Lineær programmering opg 4'!$M$5=0,"-",(-A9615+'Lineær programmering opg 4'!$M$5)/'Lineær programmering opg 4'!$K$5*-1)</f>
        <v>293.01599999998314</v>
      </c>
      <c r="F9615" s="167" t="str">
        <f>IF('Lineær programmering opg 4'!$E$6=0,"-",(-A9615+'Lineær programmering opg 4'!$M$6)/'Lineær programmering opg 4'!$K$6*-1)</f>
        <v>-</v>
      </c>
      <c r="G9615" s="167" t="str">
        <f>IF('Lineær programmering opg 4'!$D$7=0,"-",((-A9615+'Lineær programmering opg 4'!$M$7)/'Lineær programmering opg 4'!$K$7)*-1)</f>
        <v>-</v>
      </c>
      <c r="H9615" s="167" t="str">
        <f>IF('Lineær programmering opg 4'!$C$8=0,"-",((-A9615+'Lineær programmering opg 4'!$M$8)/'Lineær programmering opg 4'!$K$8)*-1)</f>
        <v>-</v>
      </c>
      <c r="I9615" s="167" t="str">
        <f>IF('Lineær programmering opg 4'!$D$8=0,"-",'Lineær programmering opg 4'!$G$8)</f>
        <v>-</v>
      </c>
      <c r="J9615" s="295">
        <f>A9615*'Lineær programmering opg 4'!$C$11+Datatabel!C9615*'Lineær programmering opg 4'!$D$11</f>
        <v>44883.599999999722</v>
      </c>
      <c r="K9615" s="9">
        <f t="shared" si="752"/>
        <v>0</v>
      </c>
      <c r="L9615" s="9">
        <f t="shared" si="753"/>
        <v>0</v>
      </c>
    </row>
    <row r="9616" spans="1:12" ht="15" x14ac:dyDescent="0.25">
      <c r="A9616" s="167">
        <f t="shared" si="751"/>
        <v>9.2880000000225351</v>
      </c>
      <c r="B9616" s="325">
        <f t="shared" si="754"/>
        <v>3.8700000000093895E-2</v>
      </c>
      <c r="C9616" s="167">
        <f t="shared" si="750"/>
        <v>293.03399999998311</v>
      </c>
      <c r="D9616" s="167">
        <f>IF('Lineær programmering opg 4'!$M$4=0,"-",(-A9616+'Lineær programmering opg 4'!$M$4)/'Lineær programmering opg 4'!$K$4*-1)</f>
        <v>461.42399999995496</v>
      </c>
      <c r="E9616" s="167">
        <f>IF('Lineær programmering opg 4'!$M$5=0,"-",(-A9616+'Lineær programmering opg 4'!$M$5)/'Lineær programmering opg 4'!$K$5*-1)</f>
        <v>293.03399999998311</v>
      </c>
      <c r="F9616" s="167" t="str">
        <f>IF('Lineær programmering opg 4'!$E$6=0,"-",(-A9616+'Lineær programmering opg 4'!$M$6)/'Lineær programmering opg 4'!$K$6*-1)</f>
        <v>-</v>
      </c>
      <c r="G9616" s="167" t="str">
        <f>IF('Lineær programmering opg 4'!$D$7=0,"-",((-A9616+'Lineær programmering opg 4'!$M$7)/'Lineær programmering opg 4'!$K$7)*-1)</f>
        <v>-</v>
      </c>
      <c r="H9616" s="167" t="str">
        <f>IF('Lineær programmering opg 4'!$C$8=0,"-",((-A9616+'Lineær programmering opg 4'!$M$8)/'Lineær programmering opg 4'!$K$8)*-1)</f>
        <v>-</v>
      </c>
      <c r="I9616" s="167" t="str">
        <f>IF('Lineær programmering opg 4'!$D$8=0,"-",'Lineær programmering opg 4'!$G$8)</f>
        <v>-</v>
      </c>
      <c r="J9616" s="295">
        <f>A9616*'Lineær programmering opg 4'!$C$11+Datatabel!C9616*'Lineær programmering opg 4'!$D$11</f>
        <v>44883.899999999718</v>
      </c>
      <c r="K9616" s="9">
        <f t="shared" si="752"/>
        <v>0</v>
      </c>
      <c r="L9616" s="9">
        <f t="shared" si="753"/>
        <v>0</v>
      </c>
    </row>
    <row r="9617" spans="1:12" ht="15" x14ac:dyDescent="0.25">
      <c r="A9617" s="167">
        <f t="shared" si="751"/>
        <v>9.2640000000225342</v>
      </c>
      <c r="B9617" s="325">
        <f t="shared" si="754"/>
        <v>3.8600000000093893E-2</v>
      </c>
      <c r="C9617" s="167">
        <f t="shared" si="750"/>
        <v>293.05199999998314</v>
      </c>
      <c r="D9617" s="167">
        <f>IF('Lineær programmering opg 4'!$M$4=0,"-",(-A9617+'Lineær programmering opg 4'!$M$4)/'Lineær programmering opg 4'!$K$4*-1)</f>
        <v>461.47199999995496</v>
      </c>
      <c r="E9617" s="167">
        <f>IF('Lineær programmering opg 4'!$M$5=0,"-",(-A9617+'Lineær programmering opg 4'!$M$5)/'Lineær programmering opg 4'!$K$5*-1)</f>
        <v>293.05199999998314</v>
      </c>
      <c r="F9617" s="167" t="str">
        <f>IF('Lineær programmering opg 4'!$E$6=0,"-",(-A9617+'Lineær programmering opg 4'!$M$6)/'Lineær programmering opg 4'!$K$6*-1)</f>
        <v>-</v>
      </c>
      <c r="G9617" s="167" t="str">
        <f>IF('Lineær programmering opg 4'!$D$7=0,"-",((-A9617+'Lineær programmering opg 4'!$M$7)/'Lineær programmering opg 4'!$K$7)*-1)</f>
        <v>-</v>
      </c>
      <c r="H9617" s="167" t="str">
        <f>IF('Lineær programmering opg 4'!$C$8=0,"-",((-A9617+'Lineær programmering opg 4'!$M$8)/'Lineær programmering opg 4'!$K$8)*-1)</f>
        <v>-</v>
      </c>
      <c r="I9617" s="167" t="str">
        <f>IF('Lineær programmering opg 4'!$D$8=0,"-",'Lineær programmering opg 4'!$G$8)</f>
        <v>-</v>
      </c>
      <c r="J9617" s="295">
        <f>A9617*'Lineær programmering opg 4'!$C$11+Datatabel!C9617*'Lineær programmering opg 4'!$D$11</f>
        <v>44884.199999999721</v>
      </c>
      <c r="K9617" s="9">
        <f t="shared" si="752"/>
        <v>0</v>
      </c>
      <c r="L9617" s="9">
        <f t="shared" si="753"/>
        <v>0</v>
      </c>
    </row>
    <row r="9618" spans="1:12" ht="15" x14ac:dyDescent="0.25">
      <c r="A9618" s="167">
        <f t="shared" si="751"/>
        <v>9.2400000000225333</v>
      </c>
      <c r="B9618" s="325">
        <f t="shared" si="754"/>
        <v>3.850000000009389E-2</v>
      </c>
      <c r="C9618" s="167">
        <f t="shared" si="750"/>
        <v>293.06999999998311</v>
      </c>
      <c r="D9618" s="167">
        <f>IF('Lineær programmering opg 4'!$M$4=0,"-",(-A9618+'Lineær programmering opg 4'!$M$4)/'Lineær programmering opg 4'!$K$4*-1)</f>
        <v>461.51999999995496</v>
      </c>
      <c r="E9618" s="167">
        <f>IF('Lineær programmering opg 4'!$M$5=0,"-",(-A9618+'Lineær programmering opg 4'!$M$5)/'Lineær programmering opg 4'!$K$5*-1)</f>
        <v>293.06999999998311</v>
      </c>
      <c r="F9618" s="167" t="str">
        <f>IF('Lineær programmering opg 4'!$E$6=0,"-",(-A9618+'Lineær programmering opg 4'!$M$6)/'Lineær programmering opg 4'!$K$6*-1)</f>
        <v>-</v>
      </c>
      <c r="G9618" s="167" t="str">
        <f>IF('Lineær programmering opg 4'!$D$7=0,"-",((-A9618+'Lineær programmering opg 4'!$M$7)/'Lineær programmering opg 4'!$K$7)*-1)</f>
        <v>-</v>
      </c>
      <c r="H9618" s="167" t="str">
        <f>IF('Lineær programmering opg 4'!$C$8=0,"-",((-A9618+'Lineær programmering opg 4'!$M$8)/'Lineær programmering opg 4'!$K$8)*-1)</f>
        <v>-</v>
      </c>
      <c r="I9618" s="167" t="str">
        <f>IF('Lineær programmering opg 4'!$D$8=0,"-",'Lineær programmering opg 4'!$G$8)</f>
        <v>-</v>
      </c>
      <c r="J9618" s="295">
        <f>A9618*'Lineær programmering opg 4'!$C$11+Datatabel!C9618*'Lineær programmering opg 4'!$D$11</f>
        <v>44884.499999999724</v>
      </c>
      <c r="K9618" s="9">
        <f t="shared" si="752"/>
        <v>0</v>
      </c>
      <c r="L9618" s="9">
        <f t="shared" si="753"/>
        <v>0</v>
      </c>
    </row>
    <row r="9619" spans="1:12" ht="15" x14ac:dyDescent="0.25">
      <c r="A9619" s="167">
        <f t="shared" si="751"/>
        <v>9.2160000000225324</v>
      </c>
      <c r="B9619" s="325">
        <f t="shared" si="754"/>
        <v>3.8400000000093887E-2</v>
      </c>
      <c r="C9619" s="167">
        <f t="shared" si="750"/>
        <v>293.08799999998314</v>
      </c>
      <c r="D9619" s="167">
        <f>IF('Lineær programmering opg 4'!$M$4=0,"-",(-A9619+'Lineær programmering opg 4'!$M$4)/'Lineær programmering opg 4'!$K$4*-1)</f>
        <v>461.56799999995496</v>
      </c>
      <c r="E9619" s="167">
        <f>IF('Lineær programmering opg 4'!$M$5=0,"-",(-A9619+'Lineær programmering opg 4'!$M$5)/'Lineær programmering opg 4'!$K$5*-1)</f>
        <v>293.08799999998314</v>
      </c>
      <c r="F9619" s="167" t="str">
        <f>IF('Lineær programmering opg 4'!$E$6=0,"-",(-A9619+'Lineær programmering opg 4'!$M$6)/'Lineær programmering opg 4'!$K$6*-1)</f>
        <v>-</v>
      </c>
      <c r="G9619" s="167" t="str">
        <f>IF('Lineær programmering opg 4'!$D$7=0,"-",((-A9619+'Lineær programmering opg 4'!$M$7)/'Lineær programmering opg 4'!$K$7)*-1)</f>
        <v>-</v>
      </c>
      <c r="H9619" s="167" t="str">
        <f>IF('Lineær programmering opg 4'!$C$8=0,"-",((-A9619+'Lineær programmering opg 4'!$M$8)/'Lineær programmering opg 4'!$K$8)*-1)</f>
        <v>-</v>
      </c>
      <c r="I9619" s="167" t="str">
        <f>IF('Lineær programmering opg 4'!$D$8=0,"-",'Lineær programmering opg 4'!$G$8)</f>
        <v>-</v>
      </c>
      <c r="J9619" s="295">
        <f>A9619*'Lineær programmering opg 4'!$C$11+Datatabel!C9619*'Lineær programmering opg 4'!$D$11</f>
        <v>44884.799999999726</v>
      </c>
      <c r="K9619" s="9">
        <f t="shared" si="752"/>
        <v>0</v>
      </c>
      <c r="L9619" s="9">
        <f t="shared" si="753"/>
        <v>0</v>
      </c>
    </row>
    <row r="9620" spans="1:12" ht="15" x14ac:dyDescent="0.25">
      <c r="A9620" s="167">
        <f t="shared" si="751"/>
        <v>9.1920000000225315</v>
      </c>
      <c r="B9620" s="325">
        <f t="shared" si="754"/>
        <v>3.8300000000093884E-2</v>
      </c>
      <c r="C9620" s="167">
        <f t="shared" si="750"/>
        <v>293.10599999998311</v>
      </c>
      <c r="D9620" s="167">
        <f>IF('Lineær programmering opg 4'!$M$4=0,"-",(-A9620+'Lineær programmering opg 4'!$M$4)/'Lineær programmering opg 4'!$K$4*-1)</f>
        <v>461.61599999995497</v>
      </c>
      <c r="E9620" s="167">
        <f>IF('Lineær programmering opg 4'!$M$5=0,"-",(-A9620+'Lineær programmering opg 4'!$M$5)/'Lineær programmering opg 4'!$K$5*-1)</f>
        <v>293.10599999998311</v>
      </c>
      <c r="F9620" s="167" t="str">
        <f>IF('Lineær programmering opg 4'!$E$6=0,"-",(-A9620+'Lineær programmering opg 4'!$M$6)/'Lineær programmering opg 4'!$K$6*-1)</f>
        <v>-</v>
      </c>
      <c r="G9620" s="167" t="str">
        <f>IF('Lineær programmering opg 4'!$D$7=0,"-",((-A9620+'Lineær programmering opg 4'!$M$7)/'Lineær programmering opg 4'!$K$7)*-1)</f>
        <v>-</v>
      </c>
      <c r="H9620" s="167" t="str">
        <f>IF('Lineær programmering opg 4'!$C$8=0,"-",((-A9620+'Lineær programmering opg 4'!$M$8)/'Lineær programmering opg 4'!$K$8)*-1)</f>
        <v>-</v>
      </c>
      <c r="I9620" s="167" t="str">
        <f>IF('Lineær programmering opg 4'!$D$8=0,"-",'Lineær programmering opg 4'!$G$8)</f>
        <v>-</v>
      </c>
      <c r="J9620" s="295">
        <f>A9620*'Lineær programmering opg 4'!$C$11+Datatabel!C9620*'Lineær programmering opg 4'!$D$11</f>
        <v>44885.099999999722</v>
      </c>
      <c r="K9620" s="9">
        <f t="shared" si="752"/>
        <v>0</v>
      </c>
      <c r="L9620" s="9">
        <f t="shared" si="753"/>
        <v>0</v>
      </c>
    </row>
    <row r="9621" spans="1:12" ht="15" x14ac:dyDescent="0.25">
      <c r="A9621" s="167">
        <f t="shared" si="751"/>
        <v>9.1680000000225306</v>
      </c>
      <c r="B9621" s="325">
        <f t="shared" si="754"/>
        <v>3.8200000000093881E-2</v>
      </c>
      <c r="C9621" s="167">
        <f t="shared" si="750"/>
        <v>293.12399999998314</v>
      </c>
      <c r="D9621" s="167">
        <f>IF('Lineær programmering opg 4'!$M$4=0,"-",(-A9621+'Lineær programmering opg 4'!$M$4)/'Lineær programmering opg 4'!$K$4*-1)</f>
        <v>461.66399999995497</v>
      </c>
      <c r="E9621" s="167">
        <f>IF('Lineær programmering opg 4'!$M$5=0,"-",(-A9621+'Lineær programmering opg 4'!$M$5)/'Lineær programmering opg 4'!$K$5*-1)</f>
        <v>293.12399999998314</v>
      </c>
      <c r="F9621" s="167" t="str">
        <f>IF('Lineær programmering opg 4'!$E$6=0,"-",(-A9621+'Lineær programmering opg 4'!$M$6)/'Lineær programmering opg 4'!$K$6*-1)</f>
        <v>-</v>
      </c>
      <c r="G9621" s="167" t="str">
        <f>IF('Lineær programmering opg 4'!$D$7=0,"-",((-A9621+'Lineær programmering opg 4'!$M$7)/'Lineær programmering opg 4'!$K$7)*-1)</f>
        <v>-</v>
      </c>
      <c r="H9621" s="167" t="str">
        <f>IF('Lineær programmering opg 4'!$C$8=0,"-",((-A9621+'Lineær programmering opg 4'!$M$8)/'Lineær programmering opg 4'!$K$8)*-1)</f>
        <v>-</v>
      </c>
      <c r="I9621" s="167" t="str">
        <f>IF('Lineær programmering opg 4'!$D$8=0,"-",'Lineær programmering opg 4'!$G$8)</f>
        <v>-</v>
      </c>
      <c r="J9621" s="295">
        <f>A9621*'Lineær programmering opg 4'!$C$11+Datatabel!C9621*'Lineær programmering opg 4'!$D$11</f>
        <v>44885.399999999725</v>
      </c>
      <c r="K9621" s="9">
        <f t="shared" si="752"/>
        <v>0</v>
      </c>
      <c r="L9621" s="9">
        <f t="shared" si="753"/>
        <v>0</v>
      </c>
    </row>
    <row r="9622" spans="1:12" ht="15" x14ac:dyDescent="0.25">
      <c r="A9622" s="167">
        <f t="shared" si="751"/>
        <v>9.1440000000225314</v>
      </c>
      <c r="B9622" s="325">
        <f t="shared" si="754"/>
        <v>3.8100000000093878E-2</v>
      </c>
      <c r="C9622" s="167">
        <f t="shared" si="750"/>
        <v>293.14199999998311</v>
      </c>
      <c r="D9622" s="167">
        <f>IF('Lineær programmering opg 4'!$M$4=0,"-",(-A9622+'Lineær programmering opg 4'!$M$4)/'Lineær programmering opg 4'!$K$4*-1)</f>
        <v>461.71199999995491</v>
      </c>
      <c r="E9622" s="167">
        <f>IF('Lineær programmering opg 4'!$M$5=0,"-",(-A9622+'Lineær programmering opg 4'!$M$5)/'Lineær programmering opg 4'!$K$5*-1)</f>
        <v>293.14199999998311</v>
      </c>
      <c r="F9622" s="167" t="str">
        <f>IF('Lineær programmering opg 4'!$E$6=0,"-",(-A9622+'Lineær programmering opg 4'!$M$6)/'Lineær programmering opg 4'!$K$6*-1)</f>
        <v>-</v>
      </c>
      <c r="G9622" s="167" t="str">
        <f>IF('Lineær programmering opg 4'!$D$7=0,"-",((-A9622+'Lineær programmering opg 4'!$M$7)/'Lineær programmering opg 4'!$K$7)*-1)</f>
        <v>-</v>
      </c>
      <c r="H9622" s="167" t="str">
        <f>IF('Lineær programmering opg 4'!$C$8=0,"-",((-A9622+'Lineær programmering opg 4'!$M$8)/'Lineær programmering opg 4'!$K$8)*-1)</f>
        <v>-</v>
      </c>
      <c r="I9622" s="167" t="str">
        <f>IF('Lineær programmering opg 4'!$D$8=0,"-",'Lineær programmering opg 4'!$G$8)</f>
        <v>-</v>
      </c>
      <c r="J9622" s="295">
        <f>A9622*'Lineær programmering opg 4'!$C$11+Datatabel!C9622*'Lineær programmering opg 4'!$D$11</f>
        <v>44885.699999999713</v>
      </c>
      <c r="K9622" s="9">
        <f t="shared" si="752"/>
        <v>0</v>
      </c>
      <c r="L9622" s="9">
        <f t="shared" si="753"/>
        <v>0</v>
      </c>
    </row>
    <row r="9623" spans="1:12" ht="15" x14ac:dyDescent="0.25">
      <c r="A9623" s="167">
        <f t="shared" si="751"/>
        <v>9.1200000000225305</v>
      </c>
      <c r="B9623" s="325">
        <f t="shared" si="754"/>
        <v>3.8000000000093875E-2</v>
      </c>
      <c r="C9623" s="167">
        <f t="shared" si="750"/>
        <v>293.15999999998314</v>
      </c>
      <c r="D9623" s="167">
        <f>IF('Lineær programmering opg 4'!$M$4=0,"-",(-A9623+'Lineær programmering opg 4'!$M$4)/'Lineær programmering opg 4'!$K$4*-1)</f>
        <v>461.75999999995491</v>
      </c>
      <c r="E9623" s="167">
        <f>IF('Lineær programmering opg 4'!$M$5=0,"-",(-A9623+'Lineær programmering opg 4'!$M$5)/'Lineær programmering opg 4'!$K$5*-1)</f>
        <v>293.15999999998314</v>
      </c>
      <c r="F9623" s="167" t="str">
        <f>IF('Lineær programmering opg 4'!$E$6=0,"-",(-A9623+'Lineær programmering opg 4'!$M$6)/'Lineær programmering opg 4'!$K$6*-1)</f>
        <v>-</v>
      </c>
      <c r="G9623" s="167" t="str">
        <f>IF('Lineær programmering opg 4'!$D$7=0,"-",((-A9623+'Lineær programmering opg 4'!$M$7)/'Lineær programmering opg 4'!$K$7)*-1)</f>
        <v>-</v>
      </c>
      <c r="H9623" s="167" t="str">
        <f>IF('Lineær programmering opg 4'!$C$8=0,"-",((-A9623+'Lineær programmering opg 4'!$M$8)/'Lineær programmering opg 4'!$K$8)*-1)</f>
        <v>-</v>
      </c>
      <c r="I9623" s="167" t="str">
        <f>IF('Lineær programmering opg 4'!$D$8=0,"-",'Lineær programmering opg 4'!$G$8)</f>
        <v>-</v>
      </c>
      <c r="J9623" s="295">
        <f>A9623*'Lineær programmering opg 4'!$C$11+Datatabel!C9623*'Lineær programmering opg 4'!$D$11</f>
        <v>44885.999999999724</v>
      </c>
      <c r="K9623" s="9">
        <f t="shared" si="752"/>
        <v>0</v>
      </c>
      <c r="L9623" s="9">
        <f t="shared" si="753"/>
        <v>0</v>
      </c>
    </row>
    <row r="9624" spans="1:12" ht="15" x14ac:dyDescent="0.25">
      <c r="A9624" s="167">
        <f t="shared" si="751"/>
        <v>9.0960000000225296</v>
      </c>
      <c r="B9624" s="325">
        <f t="shared" si="754"/>
        <v>3.7900000000093872E-2</v>
      </c>
      <c r="C9624" s="167">
        <f t="shared" si="750"/>
        <v>293.17799999998311</v>
      </c>
      <c r="D9624" s="167">
        <f>IF('Lineær programmering opg 4'!$M$4=0,"-",(-A9624+'Lineær programmering opg 4'!$M$4)/'Lineær programmering opg 4'!$K$4*-1)</f>
        <v>461.80799999995492</v>
      </c>
      <c r="E9624" s="167">
        <f>IF('Lineær programmering opg 4'!$M$5=0,"-",(-A9624+'Lineær programmering opg 4'!$M$5)/'Lineær programmering opg 4'!$K$5*-1)</f>
        <v>293.17799999998311</v>
      </c>
      <c r="F9624" s="167" t="str">
        <f>IF('Lineær programmering opg 4'!$E$6=0,"-",(-A9624+'Lineær programmering opg 4'!$M$6)/'Lineær programmering opg 4'!$K$6*-1)</f>
        <v>-</v>
      </c>
      <c r="G9624" s="167" t="str">
        <f>IF('Lineær programmering opg 4'!$D$7=0,"-",((-A9624+'Lineær programmering opg 4'!$M$7)/'Lineær programmering opg 4'!$K$7)*-1)</f>
        <v>-</v>
      </c>
      <c r="H9624" s="167" t="str">
        <f>IF('Lineær programmering opg 4'!$C$8=0,"-",((-A9624+'Lineær programmering opg 4'!$M$8)/'Lineær programmering opg 4'!$K$8)*-1)</f>
        <v>-</v>
      </c>
      <c r="I9624" s="167" t="str">
        <f>IF('Lineær programmering opg 4'!$D$8=0,"-",'Lineær programmering opg 4'!$G$8)</f>
        <v>-</v>
      </c>
      <c r="J9624" s="295">
        <f>A9624*'Lineær programmering opg 4'!$C$11+Datatabel!C9624*'Lineær programmering opg 4'!$D$11</f>
        <v>44886.299999999719</v>
      </c>
      <c r="K9624" s="9">
        <f t="shared" si="752"/>
        <v>0</v>
      </c>
      <c r="L9624" s="9">
        <f t="shared" si="753"/>
        <v>0</v>
      </c>
    </row>
    <row r="9625" spans="1:12" ht="15" x14ac:dyDescent="0.25">
      <c r="A9625" s="167">
        <f t="shared" si="751"/>
        <v>9.0720000000225287</v>
      </c>
      <c r="B9625" s="325">
        <f t="shared" si="754"/>
        <v>3.780000000009387E-2</v>
      </c>
      <c r="C9625" s="167">
        <f t="shared" si="750"/>
        <v>293.19599999998314</v>
      </c>
      <c r="D9625" s="167">
        <f>IF('Lineær programmering opg 4'!$M$4=0,"-",(-A9625+'Lineær programmering opg 4'!$M$4)/'Lineær programmering opg 4'!$K$4*-1)</f>
        <v>461.85599999995492</v>
      </c>
      <c r="E9625" s="167">
        <f>IF('Lineær programmering opg 4'!$M$5=0,"-",(-A9625+'Lineær programmering opg 4'!$M$5)/'Lineær programmering opg 4'!$K$5*-1)</f>
        <v>293.19599999998314</v>
      </c>
      <c r="F9625" s="167" t="str">
        <f>IF('Lineær programmering opg 4'!$E$6=0,"-",(-A9625+'Lineær programmering opg 4'!$M$6)/'Lineær programmering opg 4'!$K$6*-1)</f>
        <v>-</v>
      </c>
      <c r="G9625" s="167" t="str">
        <f>IF('Lineær programmering opg 4'!$D$7=0,"-",((-A9625+'Lineær programmering opg 4'!$M$7)/'Lineær programmering opg 4'!$K$7)*-1)</f>
        <v>-</v>
      </c>
      <c r="H9625" s="167" t="str">
        <f>IF('Lineær programmering opg 4'!$C$8=0,"-",((-A9625+'Lineær programmering opg 4'!$M$8)/'Lineær programmering opg 4'!$K$8)*-1)</f>
        <v>-</v>
      </c>
      <c r="I9625" s="167" t="str">
        <f>IF('Lineær programmering opg 4'!$D$8=0,"-",'Lineær programmering opg 4'!$G$8)</f>
        <v>-</v>
      </c>
      <c r="J9625" s="295">
        <f>A9625*'Lineær programmering opg 4'!$C$11+Datatabel!C9625*'Lineær programmering opg 4'!$D$11</f>
        <v>44886.599999999722</v>
      </c>
      <c r="K9625" s="9">
        <f t="shared" si="752"/>
        <v>0</v>
      </c>
      <c r="L9625" s="9">
        <f t="shared" si="753"/>
        <v>0</v>
      </c>
    </row>
    <row r="9626" spans="1:12" ht="15" x14ac:dyDescent="0.25">
      <c r="A9626" s="167">
        <f t="shared" si="751"/>
        <v>9.0480000000225278</v>
      </c>
      <c r="B9626" s="325">
        <f t="shared" si="754"/>
        <v>3.7700000000093867E-2</v>
      </c>
      <c r="C9626" s="167">
        <f t="shared" si="750"/>
        <v>293.21399999998312</v>
      </c>
      <c r="D9626" s="167">
        <f>IF('Lineær programmering opg 4'!$M$4=0,"-",(-A9626+'Lineær programmering opg 4'!$M$4)/'Lineær programmering opg 4'!$K$4*-1)</f>
        <v>461.90399999995492</v>
      </c>
      <c r="E9626" s="167">
        <f>IF('Lineær programmering opg 4'!$M$5=0,"-",(-A9626+'Lineær programmering opg 4'!$M$5)/'Lineær programmering opg 4'!$K$5*-1)</f>
        <v>293.21399999998312</v>
      </c>
      <c r="F9626" s="167" t="str">
        <f>IF('Lineær programmering opg 4'!$E$6=0,"-",(-A9626+'Lineær programmering opg 4'!$M$6)/'Lineær programmering opg 4'!$K$6*-1)</f>
        <v>-</v>
      </c>
      <c r="G9626" s="167" t="str">
        <f>IF('Lineær programmering opg 4'!$D$7=0,"-",((-A9626+'Lineær programmering opg 4'!$M$7)/'Lineær programmering opg 4'!$K$7)*-1)</f>
        <v>-</v>
      </c>
      <c r="H9626" s="167" t="str">
        <f>IF('Lineær programmering opg 4'!$C$8=0,"-",((-A9626+'Lineær programmering opg 4'!$M$8)/'Lineær programmering opg 4'!$K$8)*-1)</f>
        <v>-</v>
      </c>
      <c r="I9626" s="167" t="str">
        <f>IF('Lineær programmering opg 4'!$D$8=0,"-",'Lineær programmering opg 4'!$G$8)</f>
        <v>-</v>
      </c>
      <c r="J9626" s="295">
        <f>A9626*'Lineær programmering opg 4'!$C$11+Datatabel!C9626*'Lineær programmering opg 4'!$D$11</f>
        <v>44886.899999999718</v>
      </c>
      <c r="K9626" s="9">
        <f t="shared" si="752"/>
        <v>0</v>
      </c>
      <c r="L9626" s="9">
        <f t="shared" si="753"/>
        <v>0</v>
      </c>
    </row>
    <row r="9627" spans="1:12" ht="15" x14ac:dyDescent="0.25">
      <c r="A9627" s="167">
        <f t="shared" si="751"/>
        <v>9.0240000000225269</v>
      </c>
      <c r="B9627" s="325">
        <f t="shared" si="754"/>
        <v>3.7600000000093864E-2</v>
      </c>
      <c r="C9627" s="167">
        <f t="shared" si="750"/>
        <v>293.23199999998315</v>
      </c>
      <c r="D9627" s="167">
        <f>IF('Lineær programmering opg 4'!$M$4=0,"-",(-A9627+'Lineær programmering opg 4'!$M$4)/'Lineær programmering opg 4'!$K$4*-1)</f>
        <v>461.95199999995492</v>
      </c>
      <c r="E9627" s="167">
        <f>IF('Lineær programmering opg 4'!$M$5=0,"-",(-A9627+'Lineær programmering opg 4'!$M$5)/'Lineær programmering opg 4'!$K$5*-1)</f>
        <v>293.23199999998315</v>
      </c>
      <c r="F9627" s="167" t="str">
        <f>IF('Lineær programmering opg 4'!$E$6=0,"-",(-A9627+'Lineær programmering opg 4'!$M$6)/'Lineær programmering opg 4'!$K$6*-1)</f>
        <v>-</v>
      </c>
      <c r="G9627" s="167" t="str">
        <f>IF('Lineær programmering opg 4'!$D$7=0,"-",((-A9627+'Lineær programmering opg 4'!$M$7)/'Lineær programmering opg 4'!$K$7)*-1)</f>
        <v>-</v>
      </c>
      <c r="H9627" s="167" t="str">
        <f>IF('Lineær programmering opg 4'!$C$8=0,"-",((-A9627+'Lineær programmering opg 4'!$M$8)/'Lineær programmering opg 4'!$K$8)*-1)</f>
        <v>-</v>
      </c>
      <c r="I9627" s="167" t="str">
        <f>IF('Lineær programmering opg 4'!$D$8=0,"-",'Lineær programmering opg 4'!$G$8)</f>
        <v>-</v>
      </c>
      <c r="J9627" s="295">
        <f>A9627*'Lineær programmering opg 4'!$C$11+Datatabel!C9627*'Lineær programmering opg 4'!$D$11</f>
        <v>44887.199999999721</v>
      </c>
      <c r="K9627" s="9">
        <f t="shared" si="752"/>
        <v>0</v>
      </c>
      <c r="L9627" s="9">
        <f t="shared" si="753"/>
        <v>0</v>
      </c>
    </row>
    <row r="9628" spans="1:12" ht="15" x14ac:dyDescent="0.25">
      <c r="A9628" s="167">
        <f t="shared" si="751"/>
        <v>9.000000000022526</v>
      </c>
      <c r="B9628" s="325">
        <f t="shared" si="754"/>
        <v>3.7500000000093861E-2</v>
      </c>
      <c r="C9628" s="167">
        <f t="shared" si="750"/>
        <v>293.24999999998312</v>
      </c>
      <c r="D9628" s="167">
        <f>IF('Lineær programmering opg 4'!$M$4=0,"-",(-A9628+'Lineær programmering opg 4'!$M$4)/'Lineær programmering opg 4'!$K$4*-1)</f>
        <v>461.99999999995492</v>
      </c>
      <c r="E9628" s="167">
        <f>IF('Lineær programmering opg 4'!$M$5=0,"-",(-A9628+'Lineær programmering opg 4'!$M$5)/'Lineær programmering opg 4'!$K$5*-1)</f>
        <v>293.24999999998312</v>
      </c>
      <c r="F9628" s="167" t="str">
        <f>IF('Lineær programmering opg 4'!$E$6=0,"-",(-A9628+'Lineær programmering opg 4'!$M$6)/'Lineær programmering opg 4'!$K$6*-1)</f>
        <v>-</v>
      </c>
      <c r="G9628" s="167" t="str">
        <f>IF('Lineær programmering opg 4'!$D$7=0,"-",((-A9628+'Lineær programmering opg 4'!$M$7)/'Lineær programmering opg 4'!$K$7)*-1)</f>
        <v>-</v>
      </c>
      <c r="H9628" s="167" t="str">
        <f>IF('Lineær programmering opg 4'!$C$8=0,"-",((-A9628+'Lineær programmering opg 4'!$M$8)/'Lineær programmering opg 4'!$K$8)*-1)</f>
        <v>-</v>
      </c>
      <c r="I9628" s="167" t="str">
        <f>IF('Lineær programmering opg 4'!$D$8=0,"-",'Lineær programmering opg 4'!$G$8)</f>
        <v>-</v>
      </c>
      <c r="J9628" s="295">
        <f>A9628*'Lineær programmering opg 4'!$C$11+Datatabel!C9628*'Lineær programmering opg 4'!$D$11</f>
        <v>44887.499999999724</v>
      </c>
      <c r="K9628" s="9">
        <f t="shared" si="752"/>
        <v>0</v>
      </c>
      <c r="L9628" s="9">
        <f t="shared" si="753"/>
        <v>0</v>
      </c>
    </row>
    <row r="9629" spans="1:12" ht="15" x14ac:dyDescent="0.25">
      <c r="A9629" s="167">
        <f t="shared" si="751"/>
        <v>8.9760000000225268</v>
      </c>
      <c r="B9629" s="325">
        <f t="shared" si="754"/>
        <v>3.7400000000093858E-2</v>
      </c>
      <c r="C9629" s="167">
        <f t="shared" si="750"/>
        <v>293.26799999998315</v>
      </c>
      <c r="D9629" s="167">
        <f>IF('Lineær programmering opg 4'!$M$4=0,"-",(-A9629+'Lineær programmering opg 4'!$M$4)/'Lineær programmering opg 4'!$K$4*-1)</f>
        <v>462.04799999995492</v>
      </c>
      <c r="E9629" s="167">
        <f>IF('Lineær programmering opg 4'!$M$5=0,"-",(-A9629+'Lineær programmering opg 4'!$M$5)/'Lineær programmering opg 4'!$K$5*-1)</f>
        <v>293.26799999998315</v>
      </c>
      <c r="F9629" s="167" t="str">
        <f>IF('Lineær programmering opg 4'!$E$6=0,"-",(-A9629+'Lineær programmering opg 4'!$M$6)/'Lineær programmering opg 4'!$K$6*-1)</f>
        <v>-</v>
      </c>
      <c r="G9629" s="167" t="str">
        <f>IF('Lineær programmering opg 4'!$D$7=0,"-",((-A9629+'Lineær programmering opg 4'!$M$7)/'Lineær programmering opg 4'!$K$7)*-1)</f>
        <v>-</v>
      </c>
      <c r="H9629" s="167" t="str">
        <f>IF('Lineær programmering opg 4'!$C$8=0,"-",((-A9629+'Lineær programmering opg 4'!$M$8)/'Lineær programmering opg 4'!$K$8)*-1)</f>
        <v>-</v>
      </c>
      <c r="I9629" s="167" t="str">
        <f>IF('Lineær programmering opg 4'!$D$8=0,"-",'Lineær programmering opg 4'!$G$8)</f>
        <v>-</v>
      </c>
      <c r="J9629" s="295">
        <f>A9629*'Lineær programmering opg 4'!$C$11+Datatabel!C9629*'Lineær programmering opg 4'!$D$11</f>
        <v>44887.799999999726</v>
      </c>
      <c r="K9629" s="9">
        <f t="shared" si="752"/>
        <v>0</v>
      </c>
      <c r="L9629" s="9">
        <f t="shared" si="753"/>
        <v>0</v>
      </c>
    </row>
    <row r="9630" spans="1:12" ht="15" x14ac:dyDescent="0.25">
      <c r="A9630" s="167">
        <f t="shared" si="751"/>
        <v>8.9520000000225259</v>
      </c>
      <c r="B9630" s="325">
        <f t="shared" si="754"/>
        <v>3.7300000000093855E-2</v>
      </c>
      <c r="C9630" s="167">
        <f t="shared" si="750"/>
        <v>293.28599999998312</v>
      </c>
      <c r="D9630" s="167">
        <f>IF('Lineær programmering opg 4'!$M$4=0,"-",(-A9630+'Lineær programmering opg 4'!$M$4)/'Lineær programmering opg 4'!$K$4*-1)</f>
        <v>462.09599999995493</v>
      </c>
      <c r="E9630" s="167">
        <f>IF('Lineær programmering opg 4'!$M$5=0,"-",(-A9630+'Lineær programmering opg 4'!$M$5)/'Lineær programmering opg 4'!$K$5*-1)</f>
        <v>293.28599999998312</v>
      </c>
      <c r="F9630" s="167" t="str">
        <f>IF('Lineær programmering opg 4'!$E$6=0,"-",(-A9630+'Lineær programmering opg 4'!$M$6)/'Lineær programmering opg 4'!$K$6*-1)</f>
        <v>-</v>
      </c>
      <c r="G9630" s="167" t="str">
        <f>IF('Lineær programmering opg 4'!$D$7=0,"-",((-A9630+'Lineær programmering opg 4'!$M$7)/'Lineær programmering opg 4'!$K$7)*-1)</f>
        <v>-</v>
      </c>
      <c r="H9630" s="167" t="str">
        <f>IF('Lineær programmering opg 4'!$C$8=0,"-",((-A9630+'Lineær programmering opg 4'!$M$8)/'Lineær programmering opg 4'!$K$8)*-1)</f>
        <v>-</v>
      </c>
      <c r="I9630" s="167" t="str">
        <f>IF('Lineær programmering opg 4'!$D$8=0,"-",'Lineær programmering opg 4'!$G$8)</f>
        <v>-</v>
      </c>
      <c r="J9630" s="295">
        <f>A9630*'Lineær programmering opg 4'!$C$11+Datatabel!C9630*'Lineær programmering opg 4'!$D$11</f>
        <v>44888.099999999722</v>
      </c>
      <c r="K9630" s="9">
        <f t="shared" si="752"/>
        <v>0</v>
      </c>
      <c r="L9630" s="9">
        <f t="shared" si="753"/>
        <v>0</v>
      </c>
    </row>
    <row r="9631" spans="1:12" ht="15" x14ac:dyDescent="0.25">
      <c r="A9631" s="167">
        <f t="shared" si="751"/>
        <v>8.928000000022525</v>
      </c>
      <c r="B9631" s="325">
        <f t="shared" si="754"/>
        <v>3.7200000000093852E-2</v>
      </c>
      <c r="C9631" s="167">
        <f t="shared" si="750"/>
        <v>293.30399999998315</v>
      </c>
      <c r="D9631" s="167">
        <f>IF('Lineær programmering opg 4'!$M$4=0,"-",(-A9631+'Lineær programmering opg 4'!$M$4)/'Lineær programmering opg 4'!$K$4*-1)</f>
        <v>462.14399999995493</v>
      </c>
      <c r="E9631" s="167">
        <f>IF('Lineær programmering opg 4'!$M$5=0,"-",(-A9631+'Lineær programmering opg 4'!$M$5)/'Lineær programmering opg 4'!$K$5*-1)</f>
        <v>293.30399999998315</v>
      </c>
      <c r="F9631" s="167" t="str">
        <f>IF('Lineær programmering opg 4'!$E$6=0,"-",(-A9631+'Lineær programmering opg 4'!$M$6)/'Lineær programmering opg 4'!$K$6*-1)</f>
        <v>-</v>
      </c>
      <c r="G9631" s="167" t="str">
        <f>IF('Lineær programmering opg 4'!$D$7=0,"-",((-A9631+'Lineær programmering opg 4'!$M$7)/'Lineær programmering opg 4'!$K$7)*-1)</f>
        <v>-</v>
      </c>
      <c r="H9631" s="167" t="str">
        <f>IF('Lineær programmering opg 4'!$C$8=0,"-",((-A9631+'Lineær programmering opg 4'!$M$8)/'Lineær programmering opg 4'!$K$8)*-1)</f>
        <v>-</v>
      </c>
      <c r="I9631" s="167" t="str">
        <f>IF('Lineær programmering opg 4'!$D$8=0,"-",'Lineær programmering opg 4'!$G$8)</f>
        <v>-</v>
      </c>
      <c r="J9631" s="295">
        <f>A9631*'Lineær programmering opg 4'!$C$11+Datatabel!C9631*'Lineær programmering opg 4'!$D$11</f>
        <v>44888.399999999725</v>
      </c>
      <c r="K9631" s="9">
        <f t="shared" si="752"/>
        <v>0</v>
      </c>
      <c r="L9631" s="9">
        <f t="shared" si="753"/>
        <v>0</v>
      </c>
    </row>
    <row r="9632" spans="1:12" ht="15" x14ac:dyDescent="0.25">
      <c r="A9632" s="167">
        <f t="shared" si="751"/>
        <v>8.9040000000225241</v>
      </c>
      <c r="B9632" s="325">
        <f t="shared" si="754"/>
        <v>3.710000000009385E-2</v>
      </c>
      <c r="C9632" s="167">
        <f t="shared" si="750"/>
        <v>293.32199999998312</v>
      </c>
      <c r="D9632" s="167">
        <f>IF('Lineær programmering opg 4'!$M$4=0,"-",(-A9632+'Lineær programmering opg 4'!$M$4)/'Lineær programmering opg 4'!$K$4*-1)</f>
        <v>462.19199999995493</v>
      </c>
      <c r="E9632" s="167">
        <f>IF('Lineær programmering opg 4'!$M$5=0,"-",(-A9632+'Lineær programmering opg 4'!$M$5)/'Lineær programmering opg 4'!$K$5*-1)</f>
        <v>293.32199999998312</v>
      </c>
      <c r="F9632" s="167" t="str">
        <f>IF('Lineær programmering opg 4'!$E$6=0,"-",(-A9632+'Lineær programmering opg 4'!$M$6)/'Lineær programmering opg 4'!$K$6*-1)</f>
        <v>-</v>
      </c>
      <c r="G9632" s="167" t="str">
        <f>IF('Lineær programmering opg 4'!$D$7=0,"-",((-A9632+'Lineær programmering opg 4'!$M$7)/'Lineær programmering opg 4'!$K$7)*-1)</f>
        <v>-</v>
      </c>
      <c r="H9632" s="167" t="str">
        <f>IF('Lineær programmering opg 4'!$C$8=0,"-",((-A9632+'Lineær programmering opg 4'!$M$8)/'Lineær programmering opg 4'!$K$8)*-1)</f>
        <v>-</v>
      </c>
      <c r="I9632" s="167" t="str">
        <f>IF('Lineær programmering opg 4'!$D$8=0,"-",'Lineær programmering opg 4'!$G$8)</f>
        <v>-</v>
      </c>
      <c r="J9632" s="295">
        <f>A9632*'Lineær programmering opg 4'!$C$11+Datatabel!C9632*'Lineær programmering opg 4'!$D$11</f>
        <v>44888.699999999721</v>
      </c>
      <c r="K9632" s="9">
        <f t="shared" si="752"/>
        <v>0</v>
      </c>
      <c r="L9632" s="9">
        <f t="shared" si="753"/>
        <v>0</v>
      </c>
    </row>
    <row r="9633" spans="1:12" ht="15" x14ac:dyDescent="0.25">
      <c r="A9633" s="167">
        <f t="shared" si="751"/>
        <v>8.8800000000225232</v>
      </c>
      <c r="B9633" s="325">
        <f t="shared" si="754"/>
        <v>3.7000000000093847E-2</v>
      </c>
      <c r="C9633" s="167">
        <f t="shared" si="750"/>
        <v>293.33999999998315</v>
      </c>
      <c r="D9633" s="167">
        <f>IF('Lineær programmering opg 4'!$M$4=0,"-",(-A9633+'Lineær programmering opg 4'!$M$4)/'Lineær programmering opg 4'!$K$4*-1)</f>
        <v>462.23999999995493</v>
      </c>
      <c r="E9633" s="167">
        <f>IF('Lineær programmering opg 4'!$M$5=0,"-",(-A9633+'Lineær programmering opg 4'!$M$5)/'Lineær programmering opg 4'!$K$5*-1)</f>
        <v>293.33999999998315</v>
      </c>
      <c r="F9633" s="167" t="str">
        <f>IF('Lineær programmering opg 4'!$E$6=0,"-",(-A9633+'Lineær programmering opg 4'!$M$6)/'Lineær programmering opg 4'!$K$6*-1)</f>
        <v>-</v>
      </c>
      <c r="G9633" s="167" t="str">
        <f>IF('Lineær programmering opg 4'!$D$7=0,"-",((-A9633+'Lineær programmering opg 4'!$M$7)/'Lineær programmering opg 4'!$K$7)*-1)</f>
        <v>-</v>
      </c>
      <c r="H9633" s="167" t="str">
        <f>IF('Lineær programmering opg 4'!$C$8=0,"-",((-A9633+'Lineær programmering opg 4'!$M$8)/'Lineær programmering opg 4'!$K$8)*-1)</f>
        <v>-</v>
      </c>
      <c r="I9633" s="167" t="str">
        <f>IF('Lineær programmering opg 4'!$D$8=0,"-",'Lineær programmering opg 4'!$G$8)</f>
        <v>-</v>
      </c>
      <c r="J9633" s="295">
        <f>A9633*'Lineær programmering opg 4'!$C$11+Datatabel!C9633*'Lineær programmering opg 4'!$D$11</f>
        <v>44888.999999999731</v>
      </c>
      <c r="K9633" s="9">
        <f t="shared" si="752"/>
        <v>0</v>
      </c>
      <c r="L9633" s="9">
        <f t="shared" si="753"/>
        <v>0</v>
      </c>
    </row>
    <row r="9634" spans="1:12" ht="15" x14ac:dyDescent="0.25">
      <c r="A9634" s="167">
        <f t="shared" si="751"/>
        <v>8.8560000000225223</v>
      </c>
      <c r="B9634" s="325">
        <f t="shared" si="754"/>
        <v>3.6900000000093844E-2</v>
      </c>
      <c r="C9634" s="167">
        <f t="shared" si="750"/>
        <v>293.35799999998312</v>
      </c>
      <c r="D9634" s="167">
        <f>IF('Lineær programmering opg 4'!$M$4=0,"-",(-A9634+'Lineær programmering opg 4'!$M$4)/'Lineær programmering opg 4'!$K$4*-1)</f>
        <v>462.28799999995493</v>
      </c>
      <c r="E9634" s="167">
        <f>IF('Lineær programmering opg 4'!$M$5=0,"-",(-A9634+'Lineær programmering opg 4'!$M$5)/'Lineær programmering opg 4'!$K$5*-1)</f>
        <v>293.35799999998312</v>
      </c>
      <c r="F9634" s="167" t="str">
        <f>IF('Lineær programmering opg 4'!$E$6=0,"-",(-A9634+'Lineær programmering opg 4'!$M$6)/'Lineær programmering opg 4'!$K$6*-1)</f>
        <v>-</v>
      </c>
      <c r="G9634" s="167" t="str">
        <f>IF('Lineær programmering opg 4'!$D$7=0,"-",((-A9634+'Lineær programmering opg 4'!$M$7)/'Lineær programmering opg 4'!$K$7)*-1)</f>
        <v>-</v>
      </c>
      <c r="H9634" s="167" t="str">
        <f>IF('Lineær programmering opg 4'!$C$8=0,"-",((-A9634+'Lineær programmering opg 4'!$M$8)/'Lineær programmering opg 4'!$K$8)*-1)</f>
        <v>-</v>
      </c>
      <c r="I9634" s="167" t="str">
        <f>IF('Lineær programmering opg 4'!$D$8=0,"-",'Lineær programmering opg 4'!$G$8)</f>
        <v>-</v>
      </c>
      <c r="J9634" s="295">
        <f>A9634*'Lineær programmering opg 4'!$C$11+Datatabel!C9634*'Lineær programmering opg 4'!$D$11</f>
        <v>44889.299999999719</v>
      </c>
      <c r="K9634" s="9">
        <f t="shared" si="752"/>
        <v>0</v>
      </c>
      <c r="L9634" s="9">
        <f t="shared" si="753"/>
        <v>0</v>
      </c>
    </row>
    <row r="9635" spans="1:12" ht="15" x14ac:dyDescent="0.25">
      <c r="A9635" s="167">
        <f t="shared" si="751"/>
        <v>8.8320000000225214</v>
      </c>
      <c r="B9635" s="325">
        <f t="shared" si="754"/>
        <v>3.6800000000093841E-2</v>
      </c>
      <c r="C9635" s="167">
        <f t="shared" si="750"/>
        <v>293.37599999998315</v>
      </c>
      <c r="D9635" s="167">
        <f>IF('Lineær programmering opg 4'!$M$4=0,"-",(-A9635+'Lineær programmering opg 4'!$M$4)/'Lineær programmering opg 4'!$K$4*-1)</f>
        <v>462.33599999995494</v>
      </c>
      <c r="E9635" s="167">
        <f>IF('Lineær programmering opg 4'!$M$5=0,"-",(-A9635+'Lineær programmering opg 4'!$M$5)/'Lineær programmering opg 4'!$K$5*-1)</f>
        <v>293.37599999998315</v>
      </c>
      <c r="F9635" s="167" t="str">
        <f>IF('Lineær programmering opg 4'!$E$6=0,"-",(-A9635+'Lineær programmering opg 4'!$M$6)/'Lineær programmering opg 4'!$K$6*-1)</f>
        <v>-</v>
      </c>
      <c r="G9635" s="167" t="str">
        <f>IF('Lineær programmering opg 4'!$D$7=0,"-",((-A9635+'Lineær programmering opg 4'!$M$7)/'Lineær programmering opg 4'!$K$7)*-1)</f>
        <v>-</v>
      </c>
      <c r="H9635" s="167" t="str">
        <f>IF('Lineær programmering opg 4'!$C$8=0,"-",((-A9635+'Lineær programmering opg 4'!$M$8)/'Lineær programmering opg 4'!$K$8)*-1)</f>
        <v>-</v>
      </c>
      <c r="I9635" s="167" t="str">
        <f>IF('Lineær programmering opg 4'!$D$8=0,"-",'Lineær programmering opg 4'!$G$8)</f>
        <v>-</v>
      </c>
      <c r="J9635" s="295">
        <f>A9635*'Lineær programmering opg 4'!$C$11+Datatabel!C9635*'Lineær programmering opg 4'!$D$11</f>
        <v>44889.599999999722</v>
      </c>
      <c r="K9635" s="9">
        <f t="shared" si="752"/>
        <v>0</v>
      </c>
      <c r="L9635" s="9">
        <f t="shared" si="753"/>
        <v>0</v>
      </c>
    </row>
    <row r="9636" spans="1:12" ht="15" x14ac:dyDescent="0.25">
      <c r="A9636" s="167">
        <f t="shared" si="751"/>
        <v>8.8080000000225205</v>
      </c>
      <c r="B9636" s="325">
        <f t="shared" si="754"/>
        <v>3.6700000000093838E-2</v>
      </c>
      <c r="C9636" s="167">
        <f t="shared" si="750"/>
        <v>293.39399999998312</v>
      </c>
      <c r="D9636" s="167">
        <f>IF('Lineær programmering opg 4'!$M$4=0,"-",(-A9636+'Lineær programmering opg 4'!$M$4)/'Lineær programmering opg 4'!$K$4*-1)</f>
        <v>462.38399999995494</v>
      </c>
      <c r="E9636" s="167">
        <f>IF('Lineær programmering opg 4'!$M$5=0,"-",(-A9636+'Lineær programmering opg 4'!$M$5)/'Lineær programmering opg 4'!$K$5*-1)</f>
        <v>293.39399999998312</v>
      </c>
      <c r="F9636" s="167" t="str">
        <f>IF('Lineær programmering opg 4'!$E$6=0,"-",(-A9636+'Lineær programmering opg 4'!$M$6)/'Lineær programmering opg 4'!$K$6*-1)</f>
        <v>-</v>
      </c>
      <c r="G9636" s="167" t="str">
        <f>IF('Lineær programmering opg 4'!$D$7=0,"-",((-A9636+'Lineær programmering opg 4'!$M$7)/'Lineær programmering opg 4'!$K$7)*-1)</f>
        <v>-</v>
      </c>
      <c r="H9636" s="167" t="str">
        <f>IF('Lineær programmering opg 4'!$C$8=0,"-",((-A9636+'Lineær programmering opg 4'!$M$8)/'Lineær programmering opg 4'!$K$8)*-1)</f>
        <v>-</v>
      </c>
      <c r="I9636" s="167" t="str">
        <f>IF('Lineær programmering opg 4'!$D$8=0,"-",'Lineær programmering opg 4'!$G$8)</f>
        <v>-</v>
      </c>
      <c r="J9636" s="295">
        <f>A9636*'Lineær programmering opg 4'!$C$11+Datatabel!C9636*'Lineær programmering opg 4'!$D$11</f>
        <v>44889.899999999718</v>
      </c>
      <c r="K9636" s="9">
        <f t="shared" si="752"/>
        <v>0</v>
      </c>
      <c r="L9636" s="9">
        <f t="shared" si="753"/>
        <v>0</v>
      </c>
    </row>
    <row r="9637" spans="1:12" ht="15" x14ac:dyDescent="0.25">
      <c r="A9637" s="167">
        <f t="shared" si="751"/>
        <v>8.7840000000225196</v>
      </c>
      <c r="B9637" s="325">
        <f t="shared" si="754"/>
        <v>3.6600000000093835E-2</v>
      </c>
      <c r="C9637" s="167">
        <f t="shared" si="750"/>
        <v>293.41199999998315</v>
      </c>
      <c r="D9637" s="167">
        <f>IF('Lineær programmering opg 4'!$M$4=0,"-",(-A9637+'Lineær programmering opg 4'!$M$4)/'Lineær programmering opg 4'!$K$4*-1)</f>
        <v>462.43199999995494</v>
      </c>
      <c r="E9637" s="167">
        <f>IF('Lineær programmering opg 4'!$M$5=0,"-",(-A9637+'Lineær programmering opg 4'!$M$5)/'Lineær programmering opg 4'!$K$5*-1)</f>
        <v>293.41199999998315</v>
      </c>
      <c r="F9637" s="167" t="str">
        <f>IF('Lineær programmering opg 4'!$E$6=0,"-",(-A9637+'Lineær programmering opg 4'!$M$6)/'Lineær programmering opg 4'!$K$6*-1)</f>
        <v>-</v>
      </c>
      <c r="G9637" s="167" t="str">
        <f>IF('Lineær programmering opg 4'!$D$7=0,"-",((-A9637+'Lineær programmering opg 4'!$M$7)/'Lineær programmering opg 4'!$K$7)*-1)</f>
        <v>-</v>
      </c>
      <c r="H9637" s="167" t="str">
        <f>IF('Lineær programmering opg 4'!$C$8=0,"-",((-A9637+'Lineær programmering opg 4'!$M$8)/'Lineær programmering opg 4'!$K$8)*-1)</f>
        <v>-</v>
      </c>
      <c r="I9637" s="167" t="str">
        <f>IF('Lineær programmering opg 4'!$D$8=0,"-",'Lineær programmering opg 4'!$G$8)</f>
        <v>-</v>
      </c>
      <c r="J9637" s="295">
        <f>A9637*'Lineær programmering opg 4'!$C$11+Datatabel!C9637*'Lineær programmering opg 4'!$D$11</f>
        <v>44890.199999999721</v>
      </c>
      <c r="K9637" s="9">
        <f t="shared" si="752"/>
        <v>0</v>
      </c>
      <c r="L9637" s="9">
        <f t="shared" si="753"/>
        <v>0</v>
      </c>
    </row>
    <row r="9638" spans="1:12" ht="15" x14ac:dyDescent="0.25">
      <c r="A9638" s="167">
        <f t="shared" si="751"/>
        <v>8.7600000000225204</v>
      </c>
      <c r="B9638" s="325">
        <f t="shared" si="754"/>
        <v>3.6500000000093832E-2</v>
      </c>
      <c r="C9638" s="167">
        <f t="shared" si="750"/>
        <v>293.42999999998312</v>
      </c>
      <c r="D9638" s="167">
        <f>IF('Lineær programmering opg 4'!$M$4=0,"-",(-A9638+'Lineær programmering opg 4'!$M$4)/'Lineær programmering opg 4'!$K$4*-1)</f>
        <v>462.47999999995494</v>
      </c>
      <c r="E9638" s="167">
        <f>IF('Lineær programmering opg 4'!$M$5=0,"-",(-A9638+'Lineær programmering opg 4'!$M$5)/'Lineær programmering opg 4'!$K$5*-1)</f>
        <v>293.42999999998312</v>
      </c>
      <c r="F9638" s="167" t="str">
        <f>IF('Lineær programmering opg 4'!$E$6=0,"-",(-A9638+'Lineær programmering opg 4'!$M$6)/'Lineær programmering opg 4'!$K$6*-1)</f>
        <v>-</v>
      </c>
      <c r="G9638" s="167" t="str">
        <f>IF('Lineær programmering opg 4'!$D$7=0,"-",((-A9638+'Lineær programmering opg 4'!$M$7)/'Lineær programmering opg 4'!$K$7)*-1)</f>
        <v>-</v>
      </c>
      <c r="H9638" s="167" t="str">
        <f>IF('Lineær programmering opg 4'!$C$8=0,"-",((-A9638+'Lineær programmering opg 4'!$M$8)/'Lineær programmering opg 4'!$K$8)*-1)</f>
        <v>-</v>
      </c>
      <c r="I9638" s="167" t="str">
        <f>IF('Lineær programmering opg 4'!$D$8=0,"-",'Lineær programmering opg 4'!$G$8)</f>
        <v>-</v>
      </c>
      <c r="J9638" s="295">
        <f>A9638*'Lineær programmering opg 4'!$C$11+Datatabel!C9638*'Lineær programmering opg 4'!$D$11</f>
        <v>44890.499999999724</v>
      </c>
      <c r="K9638" s="9">
        <f t="shared" si="752"/>
        <v>0</v>
      </c>
      <c r="L9638" s="9">
        <f t="shared" si="753"/>
        <v>0</v>
      </c>
    </row>
    <row r="9639" spans="1:12" ht="15" x14ac:dyDescent="0.25">
      <c r="A9639" s="167">
        <f t="shared" si="751"/>
        <v>8.7360000000225195</v>
      </c>
      <c r="B9639" s="325">
        <f t="shared" si="754"/>
        <v>3.640000000009383E-2</v>
      </c>
      <c r="C9639" s="167">
        <f t="shared" si="750"/>
        <v>293.44799999998315</v>
      </c>
      <c r="D9639" s="167">
        <f>IF('Lineær programmering opg 4'!$M$4=0,"-",(-A9639+'Lineær programmering opg 4'!$M$4)/'Lineær programmering opg 4'!$K$4*-1)</f>
        <v>462.52799999995494</v>
      </c>
      <c r="E9639" s="167">
        <f>IF('Lineær programmering opg 4'!$M$5=0,"-",(-A9639+'Lineær programmering opg 4'!$M$5)/'Lineær programmering opg 4'!$K$5*-1)</f>
        <v>293.44799999998315</v>
      </c>
      <c r="F9639" s="167" t="str">
        <f>IF('Lineær programmering opg 4'!$E$6=0,"-",(-A9639+'Lineær programmering opg 4'!$M$6)/'Lineær programmering opg 4'!$K$6*-1)</f>
        <v>-</v>
      </c>
      <c r="G9639" s="167" t="str">
        <f>IF('Lineær programmering opg 4'!$D$7=0,"-",((-A9639+'Lineær programmering opg 4'!$M$7)/'Lineær programmering opg 4'!$K$7)*-1)</f>
        <v>-</v>
      </c>
      <c r="H9639" s="167" t="str">
        <f>IF('Lineær programmering opg 4'!$C$8=0,"-",((-A9639+'Lineær programmering opg 4'!$M$8)/'Lineær programmering opg 4'!$K$8)*-1)</f>
        <v>-</v>
      </c>
      <c r="I9639" s="167" t="str">
        <f>IF('Lineær programmering opg 4'!$D$8=0,"-",'Lineær programmering opg 4'!$G$8)</f>
        <v>-</v>
      </c>
      <c r="J9639" s="295">
        <f>A9639*'Lineær programmering opg 4'!$C$11+Datatabel!C9639*'Lineær programmering opg 4'!$D$11</f>
        <v>44890.799999999726</v>
      </c>
      <c r="K9639" s="9">
        <f t="shared" si="752"/>
        <v>0</v>
      </c>
      <c r="L9639" s="9">
        <f t="shared" si="753"/>
        <v>0</v>
      </c>
    </row>
    <row r="9640" spans="1:12" ht="15" x14ac:dyDescent="0.25">
      <c r="A9640" s="167">
        <f t="shared" si="751"/>
        <v>8.7120000000225186</v>
      </c>
      <c r="B9640" s="325">
        <f t="shared" si="754"/>
        <v>3.6300000000093827E-2</v>
      </c>
      <c r="C9640" s="167">
        <f t="shared" si="750"/>
        <v>293.46599999998313</v>
      </c>
      <c r="D9640" s="167">
        <f>IF('Lineær programmering opg 4'!$M$4=0,"-",(-A9640+'Lineær programmering opg 4'!$M$4)/'Lineær programmering opg 4'!$K$4*-1)</f>
        <v>462.57599999995494</v>
      </c>
      <c r="E9640" s="167">
        <f>IF('Lineær programmering opg 4'!$M$5=0,"-",(-A9640+'Lineær programmering opg 4'!$M$5)/'Lineær programmering opg 4'!$K$5*-1)</f>
        <v>293.46599999998313</v>
      </c>
      <c r="F9640" s="167" t="str">
        <f>IF('Lineær programmering opg 4'!$E$6=0,"-",(-A9640+'Lineær programmering opg 4'!$M$6)/'Lineær programmering opg 4'!$K$6*-1)</f>
        <v>-</v>
      </c>
      <c r="G9640" s="167" t="str">
        <f>IF('Lineær programmering opg 4'!$D$7=0,"-",((-A9640+'Lineær programmering opg 4'!$M$7)/'Lineær programmering opg 4'!$K$7)*-1)</f>
        <v>-</v>
      </c>
      <c r="H9640" s="167" t="str">
        <f>IF('Lineær programmering opg 4'!$C$8=0,"-",((-A9640+'Lineær programmering opg 4'!$M$8)/'Lineær programmering opg 4'!$K$8)*-1)</f>
        <v>-</v>
      </c>
      <c r="I9640" s="167" t="str">
        <f>IF('Lineær programmering opg 4'!$D$8=0,"-",'Lineær programmering opg 4'!$G$8)</f>
        <v>-</v>
      </c>
      <c r="J9640" s="295">
        <f>A9640*'Lineær programmering opg 4'!$C$11+Datatabel!C9640*'Lineær programmering opg 4'!$D$11</f>
        <v>44891.099999999722</v>
      </c>
      <c r="K9640" s="9">
        <f t="shared" si="752"/>
        <v>0</v>
      </c>
      <c r="L9640" s="9">
        <f t="shared" si="753"/>
        <v>0</v>
      </c>
    </row>
    <row r="9641" spans="1:12" ht="15" x14ac:dyDescent="0.25">
      <c r="A9641" s="167">
        <f t="shared" si="751"/>
        <v>8.6880000000225177</v>
      </c>
      <c r="B9641" s="325">
        <f t="shared" si="754"/>
        <v>3.6200000000093824E-2</v>
      </c>
      <c r="C9641" s="167">
        <f t="shared" si="750"/>
        <v>293.48399999998315</v>
      </c>
      <c r="D9641" s="167">
        <f>IF('Lineær programmering opg 4'!$M$4=0,"-",(-A9641+'Lineær programmering opg 4'!$M$4)/'Lineær programmering opg 4'!$K$4*-1)</f>
        <v>462.62399999995495</v>
      </c>
      <c r="E9641" s="167">
        <f>IF('Lineær programmering opg 4'!$M$5=0,"-",(-A9641+'Lineær programmering opg 4'!$M$5)/'Lineær programmering opg 4'!$K$5*-1)</f>
        <v>293.48399999998315</v>
      </c>
      <c r="F9641" s="167" t="str">
        <f>IF('Lineær programmering opg 4'!$E$6=0,"-",(-A9641+'Lineær programmering opg 4'!$M$6)/'Lineær programmering opg 4'!$K$6*-1)</f>
        <v>-</v>
      </c>
      <c r="G9641" s="167" t="str">
        <f>IF('Lineær programmering opg 4'!$D$7=0,"-",((-A9641+'Lineær programmering opg 4'!$M$7)/'Lineær programmering opg 4'!$K$7)*-1)</f>
        <v>-</v>
      </c>
      <c r="H9641" s="167" t="str">
        <f>IF('Lineær programmering opg 4'!$C$8=0,"-",((-A9641+'Lineær programmering opg 4'!$M$8)/'Lineær programmering opg 4'!$K$8)*-1)</f>
        <v>-</v>
      </c>
      <c r="I9641" s="167" t="str">
        <f>IF('Lineær programmering opg 4'!$D$8=0,"-",'Lineær programmering opg 4'!$G$8)</f>
        <v>-</v>
      </c>
      <c r="J9641" s="295">
        <f>A9641*'Lineær programmering opg 4'!$C$11+Datatabel!C9641*'Lineær programmering opg 4'!$D$11</f>
        <v>44891.399999999725</v>
      </c>
      <c r="K9641" s="9">
        <f t="shared" si="752"/>
        <v>0</v>
      </c>
      <c r="L9641" s="9">
        <f t="shared" si="753"/>
        <v>0</v>
      </c>
    </row>
    <row r="9642" spans="1:12" ht="15" x14ac:dyDescent="0.25">
      <c r="A9642" s="167">
        <f t="shared" si="751"/>
        <v>8.6640000000225168</v>
      </c>
      <c r="B9642" s="325">
        <f t="shared" si="754"/>
        <v>3.6100000000093821E-2</v>
      </c>
      <c r="C9642" s="167">
        <f t="shared" si="750"/>
        <v>293.50199999998313</v>
      </c>
      <c r="D9642" s="167">
        <f>IF('Lineær programmering opg 4'!$M$4=0,"-",(-A9642+'Lineær programmering opg 4'!$M$4)/'Lineær programmering opg 4'!$K$4*-1)</f>
        <v>462.67199999995495</v>
      </c>
      <c r="E9642" s="167">
        <f>IF('Lineær programmering opg 4'!$M$5=0,"-",(-A9642+'Lineær programmering opg 4'!$M$5)/'Lineær programmering opg 4'!$K$5*-1)</f>
        <v>293.50199999998313</v>
      </c>
      <c r="F9642" s="167" t="str">
        <f>IF('Lineær programmering opg 4'!$E$6=0,"-",(-A9642+'Lineær programmering opg 4'!$M$6)/'Lineær programmering opg 4'!$K$6*-1)</f>
        <v>-</v>
      </c>
      <c r="G9642" s="167" t="str">
        <f>IF('Lineær programmering opg 4'!$D$7=0,"-",((-A9642+'Lineær programmering opg 4'!$M$7)/'Lineær programmering opg 4'!$K$7)*-1)</f>
        <v>-</v>
      </c>
      <c r="H9642" s="167" t="str">
        <f>IF('Lineær programmering opg 4'!$C$8=0,"-",((-A9642+'Lineær programmering opg 4'!$M$8)/'Lineær programmering opg 4'!$K$8)*-1)</f>
        <v>-</v>
      </c>
      <c r="I9642" s="167" t="str">
        <f>IF('Lineær programmering opg 4'!$D$8=0,"-",'Lineær programmering opg 4'!$G$8)</f>
        <v>-</v>
      </c>
      <c r="J9642" s="295">
        <f>A9642*'Lineær programmering opg 4'!$C$11+Datatabel!C9642*'Lineær programmering opg 4'!$D$11</f>
        <v>44891.699999999721</v>
      </c>
      <c r="K9642" s="9">
        <f t="shared" si="752"/>
        <v>0</v>
      </c>
      <c r="L9642" s="9">
        <f t="shared" si="753"/>
        <v>0</v>
      </c>
    </row>
    <row r="9643" spans="1:12" ht="15" x14ac:dyDescent="0.25">
      <c r="A9643" s="167">
        <f t="shared" si="751"/>
        <v>8.6400000000225159</v>
      </c>
      <c r="B9643" s="325">
        <f t="shared" si="754"/>
        <v>3.6000000000093818E-2</v>
      </c>
      <c r="C9643" s="167">
        <f t="shared" si="750"/>
        <v>293.51999999998316</v>
      </c>
      <c r="D9643" s="167">
        <f>IF('Lineær programmering opg 4'!$M$4=0,"-",(-A9643+'Lineær programmering opg 4'!$M$4)/'Lineær programmering opg 4'!$K$4*-1)</f>
        <v>462.71999999995495</v>
      </c>
      <c r="E9643" s="167">
        <f>IF('Lineær programmering opg 4'!$M$5=0,"-",(-A9643+'Lineær programmering opg 4'!$M$5)/'Lineær programmering opg 4'!$K$5*-1)</f>
        <v>293.51999999998316</v>
      </c>
      <c r="F9643" s="167" t="str">
        <f>IF('Lineær programmering opg 4'!$E$6=0,"-",(-A9643+'Lineær programmering opg 4'!$M$6)/'Lineær programmering opg 4'!$K$6*-1)</f>
        <v>-</v>
      </c>
      <c r="G9643" s="167" t="str">
        <f>IF('Lineær programmering opg 4'!$D$7=0,"-",((-A9643+'Lineær programmering opg 4'!$M$7)/'Lineær programmering opg 4'!$K$7)*-1)</f>
        <v>-</v>
      </c>
      <c r="H9643" s="167" t="str">
        <f>IF('Lineær programmering opg 4'!$C$8=0,"-",((-A9643+'Lineær programmering opg 4'!$M$8)/'Lineær programmering opg 4'!$K$8)*-1)</f>
        <v>-</v>
      </c>
      <c r="I9643" s="167" t="str">
        <f>IF('Lineær programmering opg 4'!$D$8=0,"-",'Lineær programmering opg 4'!$G$8)</f>
        <v>-</v>
      </c>
      <c r="J9643" s="295">
        <f>A9643*'Lineær programmering opg 4'!$C$11+Datatabel!C9643*'Lineær programmering opg 4'!$D$11</f>
        <v>44891.999999999724</v>
      </c>
      <c r="K9643" s="9">
        <f t="shared" si="752"/>
        <v>0</v>
      </c>
      <c r="L9643" s="9">
        <f t="shared" si="753"/>
        <v>0</v>
      </c>
    </row>
    <row r="9644" spans="1:12" ht="15" x14ac:dyDescent="0.25">
      <c r="A9644" s="167">
        <f t="shared" si="751"/>
        <v>8.616000000022515</v>
      </c>
      <c r="B9644" s="325">
        <f t="shared" si="754"/>
        <v>3.5900000000093815E-2</v>
      </c>
      <c r="C9644" s="167">
        <f t="shared" si="750"/>
        <v>293.53799999998313</v>
      </c>
      <c r="D9644" s="167">
        <f>IF('Lineær programmering opg 4'!$M$4=0,"-",(-A9644+'Lineær programmering opg 4'!$M$4)/'Lineær programmering opg 4'!$K$4*-1)</f>
        <v>462.76799999995495</v>
      </c>
      <c r="E9644" s="167">
        <f>IF('Lineær programmering opg 4'!$M$5=0,"-",(-A9644+'Lineær programmering opg 4'!$M$5)/'Lineær programmering opg 4'!$K$5*-1)</f>
        <v>293.53799999998313</v>
      </c>
      <c r="F9644" s="167" t="str">
        <f>IF('Lineær programmering opg 4'!$E$6=0,"-",(-A9644+'Lineær programmering opg 4'!$M$6)/'Lineær programmering opg 4'!$K$6*-1)</f>
        <v>-</v>
      </c>
      <c r="G9644" s="167" t="str">
        <f>IF('Lineær programmering opg 4'!$D$7=0,"-",((-A9644+'Lineær programmering opg 4'!$M$7)/'Lineær programmering opg 4'!$K$7)*-1)</f>
        <v>-</v>
      </c>
      <c r="H9644" s="167" t="str">
        <f>IF('Lineær programmering opg 4'!$C$8=0,"-",((-A9644+'Lineær programmering opg 4'!$M$8)/'Lineær programmering opg 4'!$K$8)*-1)</f>
        <v>-</v>
      </c>
      <c r="I9644" s="167" t="str">
        <f>IF('Lineær programmering opg 4'!$D$8=0,"-",'Lineær programmering opg 4'!$G$8)</f>
        <v>-</v>
      </c>
      <c r="J9644" s="295">
        <f>A9644*'Lineær programmering opg 4'!$C$11+Datatabel!C9644*'Lineær programmering opg 4'!$D$11</f>
        <v>44892.299999999726</v>
      </c>
      <c r="K9644" s="9">
        <f t="shared" si="752"/>
        <v>0</v>
      </c>
      <c r="L9644" s="9">
        <f t="shared" si="753"/>
        <v>0</v>
      </c>
    </row>
    <row r="9645" spans="1:12" ht="15" x14ac:dyDescent="0.25">
      <c r="A9645" s="167">
        <f t="shared" si="751"/>
        <v>8.5920000000225158</v>
      </c>
      <c r="B9645" s="325">
        <f t="shared" si="754"/>
        <v>3.5800000000093812E-2</v>
      </c>
      <c r="C9645" s="167">
        <f t="shared" si="750"/>
        <v>293.55599999998316</v>
      </c>
      <c r="D9645" s="167">
        <f>IF('Lineær programmering opg 4'!$M$4=0,"-",(-A9645+'Lineær programmering opg 4'!$M$4)/'Lineær programmering opg 4'!$K$4*-1)</f>
        <v>462.81599999995495</v>
      </c>
      <c r="E9645" s="167">
        <f>IF('Lineær programmering opg 4'!$M$5=0,"-",(-A9645+'Lineær programmering opg 4'!$M$5)/'Lineær programmering opg 4'!$K$5*-1)</f>
        <v>293.55599999998316</v>
      </c>
      <c r="F9645" s="167" t="str">
        <f>IF('Lineær programmering opg 4'!$E$6=0,"-",(-A9645+'Lineær programmering opg 4'!$M$6)/'Lineær programmering opg 4'!$K$6*-1)</f>
        <v>-</v>
      </c>
      <c r="G9645" s="167" t="str">
        <f>IF('Lineær programmering opg 4'!$D$7=0,"-",((-A9645+'Lineær programmering opg 4'!$M$7)/'Lineær programmering opg 4'!$K$7)*-1)</f>
        <v>-</v>
      </c>
      <c r="H9645" s="167" t="str">
        <f>IF('Lineær programmering opg 4'!$C$8=0,"-",((-A9645+'Lineær programmering opg 4'!$M$8)/'Lineær programmering opg 4'!$K$8)*-1)</f>
        <v>-</v>
      </c>
      <c r="I9645" s="167" t="str">
        <f>IF('Lineær programmering opg 4'!$D$8=0,"-",'Lineær programmering opg 4'!$G$8)</f>
        <v>-</v>
      </c>
      <c r="J9645" s="295">
        <f>A9645*'Lineær programmering opg 4'!$C$11+Datatabel!C9645*'Lineær programmering opg 4'!$D$11</f>
        <v>44892.599999999729</v>
      </c>
      <c r="K9645" s="9">
        <f t="shared" si="752"/>
        <v>0</v>
      </c>
      <c r="L9645" s="9">
        <f t="shared" si="753"/>
        <v>0</v>
      </c>
    </row>
    <row r="9646" spans="1:12" ht="15" x14ac:dyDescent="0.25">
      <c r="A9646" s="167">
        <f t="shared" si="751"/>
        <v>8.5680000000225149</v>
      </c>
      <c r="B9646" s="325">
        <f t="shared" si="754"/>
        <v>3.5700000000093809E-2</v>
      </c>
      <c r="C9646" s="167">
        <f t="shared" si="750"/>
        <v>293.57399999998313</v>
      </c>
      <c r="D9646" s="167">
        <f>IF('Lineær programmering opg 4'!$M$4=0,"-",(-A9646+'Lineær programmering opg 4'!$M$4)/'Lineær programmering opg 4'!$K$4*-1)</f>
        <v>462.86399999995496</v>
      </c>
      <c r="E9646" s="167">
        <f>IF('Lineær programmering opg 4'!$M$5=0,"-",(-A9646+'Lineær programmering opg 4'!$M$5)/'Lineær programmering opg 4'!$K$5*-1)</f>
        <v>293.57399999998313</v>
      </c>
      <c r="F9646" s="167" t="str">
        <f>IF('Lineær programmering opg 4'!$E$6=0,"-",(-A9646+'Lineær programmering opg 4'!$M$6)/'Lineær programmering opg 4'!$K$6*-1)</f>
        <v>-</v>
      </c>
      <c r="G9646" s="167" t="str">
        <f>IF('Lineær programmering opg 4'!$D$7=0,"-",((-A9646+'Lineær programmering opg 4'!$M$7)/'Lineær programmering opg 4'!$K$7)*-1)</f>
        <v>-</v>
      </c>
      <c r="H9646" s="167" t="str">
        <f>IF('Lineær programmering opg 4'!$C$8=0,"-",((-A9646+'Lineær programmering opg 4'!$M$8)/'Lineær programmering opg 4'!$K$8)*-1)</f>
        <v>-</v>
      </c>
      <c r="I9646" s="167" t="str">
        <f>IF('Lineær programmering opg 4'!$D$8=0,"-",'Lineær programmering opg 4'!$G$8)</f>
        <v>-</v>
      </c>
      <c r="J9646" s="295">
        <f>A9646*'Lineær programmering opg 4'!$C$11+Datatabel!C9646*'Lineær programmering opg 4'!$D$11</f>
        <v>44892.899999999718</v>
      </c>
      <c r="K9646" s="9">
        <f t="shared" si="752"/>
        <v>0</v>
      </c>
      <c r="L9646" s="9">
        <f t="shared" si="753"/>
        <v>0</v>
      </c>
    </row>
    <row r="9647" spans="1:12" ht="15" x14ac:dyDescent="0.25">
      <c r="A9647" s="167">
        <f t="shared" si="751"/>
        <v>8.544000000022514</v>
      </c>
      <c r="B9647" s="325">
        <f t="shared" si="754"/>
        <v>3.5600000000093807E-2</v>
      </c>
      <c r="C9647" s="167">
        <f t="shared" si="750"/>
        <v>293.59199999998316</v>
      </c>
      <c r="D9647" s="167">
        <f>IF('Lineær programmering opg 4'!$M$4=0,"-",(-A9647+'Lineær programmering opg 4'!$M$4)/'Lineær programmering opg 4'!$K$4*-1)</f>
        <v>462.91199999995496</v>
      </c>
      <c r="E9647" s="167">
        <f>IF('Lineær programmering opg 4'!$M$5=0,"-",(-A9647+'Lineær programmering opg 4'!$M$5)/'Lineær programmering opg 4'!$K$5*-1)</f>
        <v>293.59199999998316</v>
      </c>
      <c r="F9647" s="167" t="str">
        <f>IF('Lineær programmering opg 4'!$E$6=0,"-",(-A9647+'Lineær programmering opg 4'!$M$6)/'Lineær programmering opg 4'!$K$6*-1)</f>
        <v>-</v>
      </c>
      <c r="G9647" s="167" t="str">
        <f>IF('Lineær programmering opg 4'!$D$7=0,"-",((-A9647+'Lineær programmering opg 4'!$M$7)/'Lineær programmering opg 4'!$K$7)*-1)</f>
        <v>-</v>
      </c>
      <c r="H9647" s="167" t="str">
        <f>IF('Lineær programmering opg 4'!$C$8=0,"-",((-A9647+'Lineær programmering opg 4'!$M$8)/'Lineær programmering opg 4'!$K$8)*-1)</f>
        <v>-</v>
      </c>
      <c r="I9647" s="167" t="str">
        <f>IF('Lineær programmering opg 4'!$D$8=0,"-",'Lineær programmering opg 4'!$G$8)</f>
        <v>-</v>
      </c>
      <c r="J9647" s="295">
        <f>A9647*'Lineær programmering opg 4'!$C$11+Datatabel!C9647*'Lineær programmering opg 4'!$D$11</f>
        <v>44893.199999999721</v>
      </c>
      <c r="K9647" s="9">
        <f t="shared" si="752"/>
        <v>0</v>
      </c>
      <c r="L9647" s="9">
        <f t="shared" si="753"/>
        <v>0</v>
      </c>
    </row>
    <row r="9648" spans="1:12" ht="15" x14ac:dyDescent="0.25">
      <c r="A9648" s="167">
        <f t="shared" si="751"/>
        <v>8.5200000000225131</v>
      </c>
      <c r="B9648" s="325">
        <f t="shared" si="754"/>
        <v>3.5500000000093804E-2</v>
      </c>
      <c r="C9648" s="167">
        <f t="shared" si="750"/>
        <v>293.60999999998313</v>
      </c>
      <c r="D9648" s="167">
        <f>IF('Lineær programmering opg 4'!$M$4=0,"-",(-A9648+'Lineær programmering opg 4'!$M$4)/'Lineær programmering opg 4'!$K$4*-1)</f>
        <v>462.95999999995496</v>
      </c>
      <c r="E9648" s="167">
        <f>IF('Lineær programmering opg 4'!$M$5=0,"-",(-A9648+'Lineær programmering opg 4'!$M$5)/'Lineær programmering opg 4'!$K$5*-1)</f>
        <v>293.60999999998313</v>
      </c>
      <c r="F9648" s="167" t="str">
        <f>IF('Lineær programmering opg 4'!$E$6=0,"-",(-A9648+'Lineær programmering opg 4'!$M$6)/'Lineær programmering opg 4'!$K$6*-1)</f>
        <v>-</v>
      </c>
      <c r="G9648" s="167" t="str">
        <f>IF('Lineær programmering opg 4'!$D$7=0,"-",((-A9648+'Lineær programmering opg 4'!$M$7)/'Lineær programmering opg 4'!$K$7)*-1)</f>
        <v>-</v>
      </c>
      <c r="H9648" s="167" t="str">
        <f>IF('Lineær programmering opg 4'!$C$8=0,"-",((-A9648+'Lineær programmering opg 4'!$M$8)/'Lineær programmering opg 4'!$K$8)*-1)</f>
        <v>-</v>
      </c>
      <c r="I9648" s="167" t="str">
        <f>IF('Lineær programmering opg 4'!$D$8=0,"-",'Lineær programmering opg 4'!$G$8)</f>
        <v>-</v>
      </c>
      <c r="J9648" s="295">
        <f>A9648*'Lineær programmering opg 4'!$C$11+Datatabel!C9648*'Lineær programmering opg 4'!$D$11</f>
        <v>44893.499999999716</v>
      </c>
      <c r="K9648" s="9">
        <f t="shared" si="752"/>
        <v>0</v>
      </c>
      <c r="L9648" s="9">
        <f t="shared" si="753"/>
        <v>0</v>
      </c>
    </row>
    <row r="9649" spans="1:12" ht="15" x14ac:dyDescent="0.25">
      <c r="A9649" s="167">
        <f t="shared" si="751"/>
        <v>8.4960000000225122</v>
      </c>
      <c r="B9649" s="325">
        <f t="shared" si="754"/>
        <v>3.5400000000093801E-2</v>
      </c>
      <c r="C9649" s="167">
        <f t="shared" si="750"/>
        <v>293.62799999998316</v>
      </c>
      <c r="D9649" s="167">
        <f>IF('Lineær programmering opg 4'!$M$4=0,"-",(-A9649+'Lineær programmering opg 4'!$M$4)/'Lineær programmering opg 4'!$K$4*-1)</f>
        <v>463.00799999995496</v>
      </c>
      <c r="E9649" s="167">
        <f>IF('Lineær programmering opg 4'!$M$5=0,"-",(-A9649+'Lineær programmering opg 4'!$M$5)/'Lineær programmering opg 4'!$K$5*-1)</f>
        <v>293.62799999998316</v>
      </c>
      <c r="F9649" s="167" t="str">
        <f>IF('Lineær programmering opg 4'!$E$6=0,"-",(-A9649+'Lineær programmering opg 4'!$M$6)/'Lineær programmering opg 4'!$K$6*-1)</f>
        <v>-</v>
      </c>
      <c r="G9649" s="167" t="str">
        <f>IF('Lineær programmering opg 4'!$D$7=0,"-",((-A9649+'Lineær programmering opg 4'!$M$7)/'Lineær programmering opg 4'!$K$7)*-1)</f>
        <v>-</v>
      </c>
      <c r="H9649" s="167" t="str">
        <f>IF('Lineær programmering opg 4'!$C$8=0,"-",((-A9649+'Lineær programmering opg 4'!$M$8)/'Lineær programmering opg 4'!$K$8)*-1)</f>
        <v>-</v>
      </c>
      <c r="I9649" s="167" t="str">
        <f>IF('Lineær programmering opg 4'!$D$8=0,"-",'Lineær programmering opg 4'!$G$8)</f>
        <v>-</v>
      </c>
      <c r="J9649" s="295">
        <f>A9649*'Lineær programmering opg 4'!$C$11+Datatabel!C9649*'Lineær programmering opg 4'!$D$11</f>
        <v>44893.799999999726</v>
      </c>
      <c r="K9649" s="9">
        <f t="shared" si="752"/>
        <v>0</v>
      </c>
      <c r="L9649" s="9">
        <f t="shared" si="753"/>
        <v>0</v>
      </c>
    </row>
    <row r="9650" spans="1:12" ht="15" x14ac:dyDescent="0.25">
      <c r="A9650" s="167">
        <f t="shared" si="751"/>
        <v>8.4720000000225113</v>
      </c>
      <c r="B9650" s="325">
        <f t="shared" si="754"/>
        <v>3.5300000000093798E-2</v>
      </c>
      <c r="C9650" s="167">
        <f t="shared" si="750"/>
        <v>293.64599999998313</v>
      </c>
      <c r="D9650" s="167">
        <f>IF('Lineær programmering opg 4'!$M$4=0,"-",(-A9650+'Lineær programmering opg 4'!$M$4)/'Lineær programmering opg 4'!$K$4*-1)</f>
        <v>463.05599999995496</v>
      </c>
      <c r="E9650" s="167">
        <f>IF('Lineær programmering opg 4'!$M$5=0,"-",(-A9650+'Lineær programmering opg 4'!$M$5)/'Lineær programmering opg 4'!$K$5*-1)</f>
        <v>293.64599999998313</v>
      </c>
      <c r="F9650" s="167" t="str">
        <f>IF('Lineær programmering opg 4'!$E$6=0,"-",(-A9650+'Lineær programmering opg 4'!$M$6)/'Lineær programmering opg 4'!$K$6*-1)</f>
        <v>-</v>
      </c>
      <c r="G9650" s="167" t="str">
        <f>IF('Lineær programmering opg 4'!$D$7=0,"-",((-A9650+'Lineær programmering opg 4'!$M$7)/'Lineær programmering opg 4'!$K$7)*-1)</f>
        <v>-</v>
      </c>
      <c r="H9650" s="167" t="str">
        <f>IF('Lineær programmering opg 4'!$C$8=0,"-",((-A9650+'Lineær programmering opg 4'!$M$8)/'Lineær programmering opg 4'!$K$8)*-1)</f>
        <v>-</v>
      </c>
      <c r="I9650" s="167" t="str">
        <f>IF('Lineær programmering opg 4'!$D$8=0,"-",'Lineær programmering opg 4'!$G$8)</f>
        <v>-</v>
      </c>
      <c r="J9650" s="295">
        <f>A9650*'Lineær programmering opg 4'!$C$11+Datatabel!C9650*'Lineær programmering opg 4'!$D$11</f>
        <v>44894.099999999722</v>
      </c>
      <c r="K9650" s="9">
        <f t="shared" si="752"/>
        <v>0</v>
      </c>
      <c r="L9650" s="9">
        <f t="shared" si="753"/>
        <v>0</v>
      </c>
    </row>
    <row r="9651" spans="1:12" ht="15" x14ac:dyDescent="0.25">
      <c r="A9651" s="167">
        <f t="shared" si="751"/>
        <v>8.4480000000225104</v>
      </c>
      <c r="B9651" s="325">
        <f t="shared" si="754"/>
        <v>3.5200000000093795E-2</v>
      </c>
      <c r="C9651" s="167">
        <f t="shared" si="750"/>
        <v>293.66399999998316</v>
      </c>
      <c r="D9651" s="167">
        <f>IF('Lineær programmering opg 4'!$M$4=0,"-",(-A9651+'Lineær programmering opg 4'!$M$4)/'Lineær programmering opg 4'!$K$4*-1)</f>
        <v>463.10399999995497</v>
      </c>
      <c r="E9651" s="167">
        <f>IF('Lineær programmering opg 4'!$M$5=0,"-",(-A9651+'Lineær programmering opg 4'!$M$5)/'Lineær programmering opg 4'!$K$5*-1)</f>
        <v>293.66399999998316</v>
      </c>
      <c r="F9651" s="167" t="str">
        <f>IF('Lineær programmering opg 4'!$E$6=0,"-",(-A9651+'Lineær programmering opg 4'!$M$6)/'Lineær programmering opg 4'!$K$6*-1)</f>
        <v>-</v>
      </c>
      <c r="G9651" s="167" t="str">
        <f>IF('Lineær programmering opg 4'!$D$7=0,"-",((-A9651+'Lineær programmering opg 4'!$M$7)/'Lineær programmering opg 4'!$K$7)*-1)</f>
        <v>-</v>
      </c>
      <c r="H9651" s="167" t="str">
        <f>IF('Lineær programmering opg 4'!$C$8=0,"-",((-A9651+'Lineær programmering opg 4'!$M$8)/'Lineær programmering opg 4'!$K$8)*-1)</f>
        <v>-</v>
      </c>
      <c r="I9651" s="167" t="str">
        <f>IF('Lineær programmering opg 4'!$D$8=0,"-",'Lineær programmering opg 4'!$G$8)</f>
        <v>-</v>
      </c>
      <c r="J9651" s="295">
        <f>A9651*'Lineær programmering opg 4'!$C$11+Datatabel!C9651*'Lineær programmering opg 4'!$D$11</f>
        <v>44894.399999999725</v>
      </c>
      <c r="K9651" s="9">
        <f t="shared" si="752"/>
        <v>0</v>
      </c>
      <c r="L9651" s="9">
        <f t="shared" si="753"/>
        <v>0</v>
      </c>
    </row>
    <row r="9652" spans="1:12" ht="15" x14ac:dyDescent="0.25">
      <c r="A9652" s="167">
        <f t="shared" si="751"/>
        <v>8.4240000000225095</v>
      </c>
      <c r="B9652" s="325">
        <f t="shared" si="754"/>
        <v>3.5100000000093792E-2</v>
      </c>
      <c r="C9652" s="167">
        <f t="shared" si="750"/>
        <v>293.68199999998313</v>
      </c>
      <c r="D9652" s="167">
        <f>IF('Lineær programmering opg 4'!$M$4=0,"-",(-A9652+'Lineær programmering opg 4'!$M$4)/'Lineær programmering opg 4'!$K$4*-1)</f>
        <v>463.15199999995497</v>
      </c>
      <c r="E9652" s="167">
        <f>IF('Lineær programmering opg 4'!$M$5=0,"-",(-A9652+'Lineær programmering opg 4'!$M$5)/'Lineær programmering opg 4'!$K$5*-1)</f>
        <v>293.68199999998313</v>
      </c>
      <c r="F9652" s="167" t="str">
        <f>IF('Lineær programmering opg 4'!$E$6=0,"-",(-A9652+'Lineær programmering opg 4'!$M$6)/'Lineær programmering opg 4'!$K$6*-1)</f>
        <v>-</v>
      </c>
      <c r="G9652" s="167" t="str">
        <f>IF('Lineær programmering opg 4'!$D$7=0,"-",((-A9652+'Lineær programmering opg 4'!$M$7)/'Lineær programmering opg 4'!$K$7)*-1)</f>
        <v>-</v>
      </c>
      <c r="H9652" s="167" t="str">
        <f>IF('Lineær programmering opg 4'!$C$8=0,"-",((-A9652+'Lineær programmering opg 4'!$M$8)/'Lineær programmering opg 4'!$K$8)*-1)</f>
        <v>-</v>
      </c>
      <c r="I9652" s="167" t="str">
        <f>IF('Lineær programmering opg 4'!$D$8=0,"-",'Lineær programmering opg 4'!$G$8)</f>
        <v>-</v>
      </c>
      <c r="J9652" s="295">
        <f>A9652*'Lineær programmering opg 4'!$C$11+Datatabel!C9652*'Lineær programmering opg 4'!$D$11</f>
        <v>44894.699999999721</v>
      </c>
      <c r="K9652" s="9">
        <f t="shared" si="752"/>
        <v>0</v>
      </c>
      <c r="L9652" s="9">
        <f t="shared" si="753"/>
        <v>0</v>
      </c>
    </row>
    <row r="9653" spans="1:12" ht="15" x14ac:dyDescent="0.25">
      <c r="A9653" s="167">
        <f t="shared" si="751"/>
        <v>8.4000000000225086</v>
      </c>
      <c r="B9653" s="325">
        <f t="shared" si="754"/>
        <v>3.5000000000093789E-2</v>
      </c>
      <c r="C9653" s="167">
        <f t="shared" si="750"/>
        <v>293.69999999998316</v>
      </c>
      <c r="D9653" s="167">
        <f>IF('Lineær programmering opg 4'!$M$4=0,"-",(-A9653+'Lineær programmering opg 4'!$M$4)/'Lineær programmering opg 4'!$K$4*-1)</f>
        <v>463.19999999995497</v>
      </c>
      <c r="E9653" s="167">
        <f>IF('Lineær programmering opg 4'!$M$5=0,"-",(-A9653+'Lineær programmering opg 4'!$M$5)/'Lineær programmering opg 4'!$K$5*-1)</f>
        <v>293.69999999998316</v>
      </c>
      <c r="F9653" s="167" t="str">
        <f>IF('Lineær programmering opg 4'!$E$6=0,"-",(-A9653+'Lineær programmering opg 4'!$M$6)/'Lineær programmering opg 4'!$K$6*-1)</f>
        <v>-</v>
      </c>
      <c r="G9653" s="167" t="str">
        <f>IF('Lineær programmering opg 4'!$D$7=0,"-",((-A9653+'Lineær programmering opg 4'!$M$7)/'Lineær programmering opg 4'!$K$7)*-1)</f>
        <v>-</v>
      </c>
      <c r="H9653" s="167" t="str">
        <f>IF('Lineær programmering opg 4'!$C$8=0,"-",((-A9653+'Lineær programmering opg 4'!$M$8)/'Lineær programmering opg 4'!$K$8)*-1)</f>
        <v>-</v>
      </c>
      <c r="I9653" s="167" t="str">
        <f>IF('Lineær programmering opg 4'!$D$8=0,"-",'Lineær programmering opg 4'!$G$8)</f>
        <v>-</v>
      </c>
      <c r="J9653" s="295">
        <f>A9653*'Lineær programmering opg 4'!$C$11+Datatabel!C9653*'Lineær programmering opg 4'!$D$11</f>
        <v>44894.999999999724</v>
      </c>
      <c r="K9653" s="9">
        <f t="shared" si="752"/>
        <v>0</v>
      </c>
      <c r="L9653" s="9">
        <f t="shared" si="753"/>
        <v>0</v>
      </c>
    </row>
    <row r="9654" spans="1:12" ht="15" x14ac:dyDescent="0.25">
      <c r="A9654" s="167">
        <f t="shared" si="751"/>
        <v>8.3760000000225094</v>
      </c>
      <c r="B9654" s="325">
        <f t="shared" si="754"/>
        <v>3.4900000000093787E-2</v>
      </c>
      <c r="C9654" s="167">
        <f t="shared" si="750"/>
        <v>293.71799999998314</v>
      </c>
      <c r="D9654" s="167">
        <f>IF('Lineær programmering opg 4'!$M$4=0,"-",(-A9654+'Lineær programmering opg 4'!$M$4)/'Lineær programmering opg 4'!$K$4*-1)</f>
        <v>463.24799999995497</v>
      </c>
      <c r="E9654" s="167">
        <f>IF('Lineær programmering opg 4'!$M$5=0,"-",(-A9654+'Lineær programmering opg 4'!$M$5)/'Lineær programmering opg 4'!$K$5*-1)</f>
        <v>293.71799999998314</v>
      </c>
      <c r="F9654" s="167" t="str">
        <f>IF('Lineær programmering opg 4'!$E$6=0,"-",(-A9654+'Lineær programmering opg 4'!$M$6)/'Lineær programmering opg 4'!$K$6*-1)</f>
        <v>-</v>
      </c>
      <c r="G9654" s="167" t="str">
        <f>IF('Lineær programmering opg 4'!$D$7=0,"-",((-A9654+'Lineær programmering opg 4'!$M$7)/'Lineær programmering opg 4'!$K$7)*-1)</f>
        <v>-</v>
      </c>
      <c r="H9654" s="167" t="str">
        <f>IF('Lineær programmering opg 4'!$C$8=0,"-",((-A9654+'Lineær programmering opg 4'!$M$8)/'Lineær programmering opg 4'!$K$8)*-1)</f>
        <v>-</v>
      </c>
      <c r="I9654" s="167" t="str">
        <f>IF('Lineær programmering opg 4'!$D$8=0,"-",'Lineær programmering opg 4'!$G$8)</f>
        <v>-</v>
      </c>
      <c r="J9654" s="295">
        <f>A9654*'Lineær programmering opg 4'!$C$11+Datatabel!C9654*'Lineær programmering opg 4'!$D$11</f>
        <v>44895.299999999726</v>
      </c>
      <c r="K9654" s="9">
        <f t="shared" si="752"/>
        <v>0</v>
      </c>
      <c r="L9654" s="9">
        <f t="shared" si="753"/>
        <v>0</v>
      </c>
    </row>
    <row r="9655" spans="1:12" ht="15" x14ac:dyDescent="0.25">
      <c r="A9655" s="167">
        <f t="shared" si="751"/>
        <v>8.3520000000225085</v>
      </c>
      <c r="B9655" s="325">
        <f t="shared" si="754"/>
        <v>3.4800000000093784E-2</v>
      </c>
      <c r="C9655" s="167">
        <f t="shared" si="750"/>
        <v>293.73599999998316</v>
      </c>
      <c r="D9655" s="167">
        <f>IF('Lineær programmering opg 4'!$M$4=0,"-",(-A9655+'Lineær programmering opg 4'!$M$4)/'Lineær programmering opg 4'!$K$4*-1)</f>
        <v>463.29599999995497</v>
      </c>
      <c r="E9655" s="167">
        <f>IF('Lineær programmering opg 4'!$M$5=0,"-",(-A9655+'Lineær programmering opg 4'!$M$5)/'Lineær programmering opg 4'!$K$5*-1)</f>
        <v>293.73599999998316</v>
      </c>
      <c r="F9655" s="167" t="str">
        <f>IF('Lineær programmering opg 4'!$E$6=0,"-",(-A9655+'Lineær programmering opg 4'!$M$6)/'Lineær programmering opg 4'!$K$6*-1)</f>
        <v>-</v>
      </c>
      <c r="G9655" s="167" t="str">
        <f>IF('Lineær programmering opg 4'!$D$7=0,"-",((-A9655+'Lineær programmering opg 4'!$M$7)/'Lineær programmering opg 4'!$K$7)*-1)</f>
        <v>-</v>
      </c>
      <c r="H9655" s="167" t="str">
        <f>IF('Lineær programmering opg 4'!$C$8=0,"-",((-A9655+'Lineær programmering opg 4'!$M$8)/'Lineær programmering opg 4'!$K$8)*-1)</f>
        <v>-</v>
      </c>
      <c r="I9655" s="167" t="str">
        <f>IF('Lineær programmering opg 4'!$D$8=0,"-",'Lineær programmering opg 4'!$G$8)</f>
        <v>-</v>
      </c>
      <c r="J9655" s="295">
        <f>A9655*'Lineær programmering opg 4'!$C$11+Datatabel!C9655*'Lineær programmering opg 4'!$D$11</f>
        <v>44895.599999999729</v>
      </c>
      <c r="K9655" s="9">
        <f t="shared" si="752"/>
        <v>0</v>
      </c>
      <c r="L9655" s="9">
        <f t="shared" si="753"/>
        <v>0</v>
      </c>
    </row>
    <row r="9656" spans="1:12" ht="15" x14ac:dyDescent="0.25">
      <c r="A9656" s="167">
        <f t="shared" si="751"/>
        <v>8.3280000000225076</v>
      </c>
      <c r="B9656" s="325">
        <f t="shared" si="754"/>
        <v>3.4700000000093781E-2</v>
      </c>
      <c r="C9656" s="167">
        <f t="shared" si="750"/>
        <v>293.75399999998314</v>
      </c>
      <c r="D9656" s="167">
        <f>IF('Lineær programmering opg 4'!$M$4=0,"-",(-A9656+'Lineær programmering opg 4'!$M$4)/'Lineær programmering opg 4'!$K$4*-1)</f>
        <v>463.34399999995497</v>
      </c>
      <c r="E9656" s="167">
        <f>IF('Lineær programmering opg 4'!$M$5=0,"-",(-A9656+'Lineær programmering opg 4'!$M$5)/'Lineær programmering opg 4'!$K$5*-1)</f>
        <v>293.75399999998314</v>
      </c>
      <c r="F9656" s="167" t="str">
        <f>IF('Lineær programmering opg 4'!$E$6=0,"-",(-A9656+'Lineær programmering opg 4'!$M$6)/'Lineær programmering opg 4'!$K$6*-1)</f>
        <v>-</v>
      </c>
      <c r="G9656" s="167" t="str">
        <f>IF('Lineær programmering opg 4'!$D$7=0,"-",((-A9656+'Lineær programmering opg 4'!$M$7)/'Lineær programmering opg 4'!$K$7)*-1)</f>
        <v>-</v>
      </c>
      <c r="H9656" s="167" t="str">
        <f>IF('Lineær programmering opg 4'!$C$8=0,"-",((-A9656+'Lineær programmering opg 4'!$M$8)/'Lineær programmering opg 4'!$K$8)*-1)</f>
        <v>-</v>
      </c>
      <c r="I9656" s="167" t="str">
        <f>IF('Lineær programmering opg 4'!$D$8=0,"-",'Lineær programmering opg 4'!$G$8)</f>
        <v>-</v>
      </c>
      <c r="J9656" s="295">
        <f>A9656*'Lineær programmering opg 4'!$C$11+Datatabel!C9656*'Lineær programmering opg 4'!$D$11</f>
        <v>44895.899999999725</v>
      </c>
      <c r="K9656" s="9">
        <f t="shared" si="752"/>
        <v>0</v>
      </c>
      <c r="L9656" s="9">
        <f t="shared" si="753"/>
        <v>0</v>
      </c>
    </row>
    <row r="9657" spans="1:12" ht="15" x14ac:dyDescent="0.25">
      <c r="A9657" s="167">
        <f t="shared" si="751"/>
        <v>8.3040000000225067</v>
      </c>
      <c r="B9657" s="325">
        <f t="shared" si="754"/>
        <v>3.4600000000093778E-2</v>
      </c>
      <c r="C9657" s="167">
        <f t="shared" si="750"/>
        <v>293.77199999998317</v>
      </c>
      <c r="D9657" s="167">
        <f>IF('Lineær programmering opg 4'!$M$4=0,"-",(-A9657+'Lineær programmering opg 4'!$M$4)/'Lineær programmering opg 4'!$K$4*-1)</f>
        <v>463.39199999995498</v>
      </c>
      <c r="E9657" s="167">
        <f>IF('Lineær programmering opg 4'!$M$5=0,"-",(-A9657+'Lineær programmering opg 4'!$M$5)/'Lineær programmering opg 4'!$K$5*-1)</f>
        <v>293.77199999998317</v>
      </c>
      <c r="F9657" s="167" t="str">
        <f>IF('Lineær programmering opg 4'!$E$6=0,"-",(-A9657+'Lineær programmering opg 4'!$M$6)/'Lineær programmering opg 4'!$K$6*-1)</f>
        <v>-</v>
      </c>
      <c r="G9657" s="167" t="str">
        <f>IF('Lineær programmering opg 4'!$D$7=0,"-",((-A9657+'Lineær programmering opg 4'!$M$7)/'Lineær programmering opg 4'!$K$7)*-1)</f>
        <v>-</v>
      </c>
      <c r="H9657" s="167" t="str">
        <f>IF('Lineær programmering opg 4'!$C$8=0,"-",((-A9657+'Lineær programmering opg 4'!$M$8)/'Lineær programmering opg 4'!$K$8)*-1)</f>
        <v>-</v>
      </c>
      <c r="I9657" s="167" t="str">
        <f>IF('Lineær programmering opg 4'!$D$8=0,"-",'Lineær programmering opg 4'!$G$8)</f>
        <v>-</v>
      </c>
      <c r="J9657" s="295">
        <f>A9657*'Lineær programmering opg 4'!$C$11+Datatabel!C9657*'Lineær programmering opg 4'!$D$11</f>
        <v>44896.199999999728</v>
      </c>
      <c r="K9657" s="9">
        <f t="shared" si="752"/>
        <v>0</v>
      </c>
      <c r="L9657" s="9">
        <f t="shared" si="753"/>
        <v>0</v>
      </c>
    </row>
    <row r="9658" spans="1:12" ht="15" x14ac:dyDescent="0.25">
      <c r="A9658" s="167">
        <f t="shared" si="751"/>
        <v>8.2800000000225058</v>
      </c>
      <c r="B9658" s="325">
        <f t="shared" si="754"/>
        <v>3.4500000000093775E-2</v>
      </c>
      <c r="C9658" s="167">
        <f t="shared" si="750"/>
        <v>293.78999999998314</v>
      </c>
      <c r="D9658" s="167">
        <f>IF('Lineær programmering opg 4'!$M$4=0,"-",(-A9658+'Lineær programmering opg 4'!$M$4)/'Lineær programmering opg 4'!$K$4*-1)</f>
        <v>463.43999999995498</v>
      </c>
      <c r="E9658" s="167">
        <f>IF('Lineær programmering opg 4'!$M$5=0,"-",(-A9658+'Lineær programmering opg 4'!$M$5)/'Lineær programmering opg 4'!$K$5*-1)</f>
        <v>293.78999999998314</v>
      </c>
      <c r="F9658" s="167" t="str">
        <f>IF('Lineær programmering opg 4'!$E$6=0,"-",(-A9658+'Lineær programmering opg 4'!$M$6)/'Lineær programmering opg 4'!$K$6*-1)</f>
        <v>-</v>
      </c>
      <c r="G9658" s="167" t="str">
        <f>IF('Lineær programmering opg 4'!$D$7=0,"-",((-A9658+'Lineær programmering opg 4'!$M$7)/'Lineær programmering opg 4'!$K$7)*-1)</f>
        <v>-</v>
      </c>
      <c r="H9658" s="167" t="str">
        <f>IF('Lineær programmering opg 4'!$C$8=0,"-",((-A9658+'Lineær programmering opg 4'!$M$8)/'Lineær programmering opg 4'!$K$8)*-1)</f>
        <v>-</v>
      </c>
      <c r="I9658" s="167" t="str">
        <f>IF('Lineær programmering opg 4'!$D$8=0,"-",'Lineær programmering opg 4'!$G$8)</f>
        <v>-</v>
      </c>
      <c r="J9658" s="295">
        <f>A9658*'Lineær programmering opg 4'!$C$11+Datatabel!C9658*'Lineær programmering opg 4'!$D$11</f>
        <v>44896.499999999716</v>
      </c>
      <c r="K9658" s="9">
        <f t="shared" si="752"/>
        <v>0</v>
      </c>
      <c r="L9658" s="9">
        <f t="shared" si="753"/>
        <v>0</v>
      </c>
    </row>
    <row r="9659" spans="1:12" ht="15" x14ac:dyDescent="0.25">
      <c r="A9659" s="167">
        <f t="shared" si="751"/>
        <v>8.2560000000225049</v>
      </c>
      <c r="B9659" s="325">
        <f t="shared" si="754"/>
        <v>3.4400000000093772E-2</v>
      </c>
      <c r="C9659" s="167">
        <f t="shared" si="750"/>
        <v>293.80799999998317</v>
      </c>
      <c r="D9659" s="167">
        <f>IF('Lineær programmering opg 4'!$M$4=0,"-",(-A9659+'Lineær programmering opg 4'!$M$4)/'Lineær programmering opg 4'!$K$4*-1)</f>
        <v>463.48799999995498</v>
      </c>
      <c r="E9659" s="167">
        <f>IF('Lineær programmering opg 4'!$M$5=0,"-",(-A9659+'Lineær programmering opg 4'!$M$5)/'Lineær programmering opg 4'!$K$5*-1)</f>
        <v>293.80799999998317</v>
      </c>
      <c r="F9659" s="167" t="str">
        <f>IF('Lineær programmering opg 4'!$E$6=0,"-",(-A9659+'Lineær programmering opg 4'!$M$6)/'Lineær programmering opg 4'!$K$6*-1)</f>
        <v>-</v>
      </c>
      <c r="G9659" s="167" t="str">
        <f>IF('Lineær programmering opg 4'!$D$7=0,"-",((-A9659+'Lineær programmering opg 4'!$M$7)/'Lineær programmering opg 4'!$K$7)*-1)</f>
        <v>-</v>
      </c>
      <c r="H9659" s="167" t="str">
        <f>IF('Lineær programmering opg 4'!$C$8=0,"-",((-A9659+'Lineær programmering opg 4'!$M$8)/'Lineær programmering opg 4'!$K$8)*-1)</f>
        <v>-</v>
      </c>
      <c r="I9659" s="167" t="str">
        <f>IF('Lineær programmering opg 4'!$D$8=0,"-",'Lineær programmering opg 4'!$G$8)</f>
        <v>-</v>
      </c>
      <c r="J9659" s="295">
        <f>A9659*'Lineær programmering opg 4'!$C$11+Datatabel!C9659*'Lineær programmering opg 4'!$D$11</f>
        <v>44896.799999999726</v>
      </c>
      <c r="K9659" s="9">
        <f t="shared" si="752"/>
        <v>0</v>
      </c>
      <c r="L9659" s="9">
        <f t="shared" si="753"/>
        <v>0</v>
      </c>
    </row>
    <row r="9660" spans="1:12" ht="15" x14ac:dyDescent="0.25">
      <c r="A9660" s="167">
        <f t="shared" si="751"/>
        <v>8.232000000022504</v>
      </c>
      <c r="B9660" s="325">
        <f t="shared" si="754"/>
        <v>3.4300000000093769E-2</v>
      </c>
      <c r="C9660" s="167">
        <f t="shared" si="750"/>
        <v>293.82599999998314</v>
      </c>
      <c r="D9660" s="167">
        <f>IF('Lineær programmering opg 4'!$M$4=0,"-",(-A9660+'Lineær programmering opg 4'!$M$4)/'Lineær programmering opg 4'!$K$4*-1)</f>
        <v>463.53599999995498</v>
      </c>
      <c r="E9660" s="167">
        <f>IF('Lineær programmering opg 4'!$M$5=0,"-",(-A9660+'Lineær programmering opg 4'!$M$5)/'Lineær programmering opg 4'!$K$5*-1)</f>
        <v>293.82599999998314</v>
      </c>
      <c r="F9660" s="167" t="str">
        <f>IF('Lineær programmering opg 4'!$E$6=0,"-",(-A9660+'Lineær programmering opg 4'!$M$6)/'Lineær programmering opg 4'!$K$6*-1)</f>
        <v>-</v>
      </c>
      <c r="G9660" s="167" t="str">
        <f>IF('Lineær programmering opg 4'!$D$7=0,"-",((-A9660+'Lineær programmering opg 4'!$M$7)/'Lineær programmering opg 4'!$K$7)*-1)</f>
        <v>-</v>
      </c>
      <c r="H9660" s="167" t="str">
        <f>IF('Lineær programmering opg 4'!$C$8=0,"-",((-A9660+'Lineær programmering opg 4'!$M$8)/'Lineær programmering opg 4'!$K$8)*-1)</f>
        <v>-</v>
      </c>
      <c r="I9660" s="167" t="str">
        <f>IF('Lineær programmering opg 4'!$D$8=0,"-",'Lineær programmering opg 4'!$G$8)</f>
        <v>-</v>
      </c>
      <c r="J9660" s="295">
        <f>A9660*'Lineær programmering opg 4'!$C$11+Datatabel!C9660*'Lineær programmering opg 4'!$D$11</f>
        <v>44897.099999999722</v>
      </c>
      <c r="K9660" s="9">
        <f t="shared" si="752"/>
        <v>0</v>
      </c>
      <c r="L9660" s="9">
        <f t="shared" si="753"/>
        <v>0</v>
      </c>
    </row>
    <row r="9661" spans="1:12" ht="15" x14ac:dyDescent="0.25">
      <c r="A9661" s="167">
        <f t="shared" si="751"/>
        <v>8.2080000000225048</v>
      </c>
      <c r="B9661" s="325">
        <f t="shared" si="754"/>
        <v>3.4200000000093767E-2</v>
      </c>
      <c r="C9661" s="167">
        <f t="shared" si="750"/>
        <v>293.84399999998317</v>
      </c>
      <c r="D9661" s="167">
        <f>IF('Lineær programmering opg 4'!$M$4=0,"-",(-A9661+'Lineær programmering opg 4'!$M$4)/'Lineær programmering opg 4'!$K$4*-1)</f>
        <v>463.58399999995498</v>
      </c>
      <c r="E9661" s="167">
        <f>IF('Lineær programmering opg 4'!$M$5=0,"-",(-A9661+'Lineær programmering opg 4'!$M$5)/'Lineær programmering opg 4'!$K$5*-1)</f>
        <v>293.84399999998317</v>
      </c>
      <c r="F9661" s="167" t="str">
        <f>IF('Lineær programmering opg 4'!$E$6=0,"-",(-A9661+'Lineær programmering opg 4'!$M$6)/'Lineær programmering opg 4'!$K$6*-1)</f>
        <v>-</v>
      </c>
      <c r="G9661" s="167" t="str">
        <f>IF('Lineær programmering opg 4'!$D$7=0,"-",((-A9661+'Lineær programmering opg 4'!$M$7)/'Lineær programmering opg 4'!$K$7)*-1)</f>
        <v>-</v>
      </c>
      <c r="H9661" s="167" t="str">
        <f>IF('Lineær programmering opg 4'!$C$8=0,"-",((-A9661+'Lineær programmering opg 4'!$M$8)/'Lineær programmering opg 4'!$K$8)*-1)</f>
        <v>-</v>
      </c>
      <c r="I9661" s="167" t="str">
        <f>IF('Lineær programmering opg 4'!$D$8=0,"-",'Lineær programmering opg 4'!$G$8)</f>
        <v>-</v>
      </c>
      <c r="J9661" s="295">
        <f>A9661*'Lineær programmering opg 4'!$C$11+Datatabel!C9661*'Lineær programmering opg 4'!$D$11</f>
        <v>44897.399999999725</v>
      </c>
      <c r="K9661" s="9">
        <f t="shared" si="752"/>
        <v>0</v>
      </c>
      <c r="L9661" s="9">
        <f t="shared" si="753"/>
        <v>0</v>
      </c>
    </row>
    <row r="9662" spans="1:12" ht="15" x14ac:dyDescent="0.25">
      <c r="A9662" s="167">
        <f t="shared" si="751"/>
        <v>8.1840000000225039</v>
      </c>
      <c r="B9662" s="325">
        <f t="shared" si="754"/>
        <v>3.4100000000093764E-2</v>
      </c>
      <c r="C9662" s="167">
        <f t="shared" si="750"/>
        <v>293.86199999998314</v>
      </c>
      <c r="D9662" s="167">
        <f>IF('Lineær programmering opg 4'!$M$4=0,"-",(-A9662+'Lineær programmering opg 4'!$M$4)/'Lineær programmering opg 4'!$K$4*-1)</f>
        <v>463.63199999995499</v>
      </c>
      <c r="E9662" s="167">
        <f>IF('Lineær programmering opg 4'!$M$5=0,"-",(-A9662+'Lineær programmering opg 4'!$M$5)/'Lineær programmering opg 4'!$K$5*-1)</f>
        <v>293.86199999998314</v>
      </c>
      <c r="F9662" s="167" t="str">
        <f>IF('Lineær programmering opg 4'!$E$6=0,"-",(-A9662+'Lineær programmering opg 4'!$M$6)/'Lineær programmering opg 4'!$K$6*-1)</f>
        <v>-</v>
      </c>
      <c r="G9662" s="167" t="str">
        <f>IF('Lineær programmering opg 4'!$D$7=0,"-",((-A9662+'Lineær programmering opg 4'!$M$7)/'Lineær programmering opg 4'!$K$7)*-1)</f>
        <v>-</v>
      </c>
      <c r="H9662" s="167" t="str">
        <f>IF('Lineær programmering opg 4'!$C$8=0,"-",((-A9662+'Lineær programmering opg 4'!$M$8)/'Lineær programmering opg 4'!$K$8)*-1)</f>
        <v>-</v>
      </c>
      <c r="I9662" s="167" t="str">
        <f>IF('Lineær programmering opg 4'!$D$8=0,"-",'Lineær programmering opg 4'!$G$8)</f>
        <v>-</v>
      </c>
      <c r="J9662" s="295">
        <f>A9662*'Lineær programmering opg 4'!$C$11+Datatabel!C9662*'Lineær programmering opg 4'!$D$11</f>
        <v>44897.699999999721</v>
      </c>
      <c r="K9662" s="9">
        <f t="shared" si="752"/>
        <v>0</v>
      </c>
      <c r="L9662" s="9">
        <f t="shared" si="753"/>
        <v>0</v>
      </c>
    </row>
    <row r="9663" spans="1:12" ht="15" x14ac:dyDescent="0.25">
      <c r="A9663" s="167">
        <f t="shared" si="751"/>
        <v>8.160000000022503</v>
      </c>
      <c r="B9663" s="325">
        <f t="shared" si="754"/>
        <v>3.4000000000093761E-2</v>
      </c>
      <c r="C9663" s="167">
        <f t="shared" si="750"/>
        <v>293.87999999998317</v>
      </c>
      <c r="D9663" s="167">
        <f>IF('Lineær programmering opg 4'!$M$4=0,"-",(-A9663+'Lineær programmering opg 4'!$M$4)/'Lineær programmering opg 4'!$K$4*-1)</f>
        <v>463.67999999995499</v>
      </c>
      <c r="E9663" s="167">
        <f>IF('Lineær programmering opg 4'!$M$5=0,"-",(-A9663+'Lineær programmering opg 4'!$M$5)/'Lineær programmering opg 4'!$K$5*-1)</f>
        <v>293.87999999998317</v>
      </c>
      <c r="F9663" s="167" t="str">
        <f>IF('Lineær programmering opg 4'!$E$6=0,"-",(-A9663+'Lineær programmering opg 4'!$M$6)/'Lineær programmering opg 4'!$K$6*-1)</f>
        <v>-</v>
      </c>
      <c r="G9663" s="167" t="str">
        <f>IF('Lineær programmering opg 4'!$D$7=0,"-",((-A9663+'Lineær programmering opg 4'!$M$7)/'Lineær programmering opg 4'!$K$7)*-1)</f>
        <v>-</v>
      </c>
      <c r="H9663" s="167" t="str">
        <f>IF('Lineær programmering opg 4'!$C$8=0,"-",((-A9663+'Lineær programmering opg 4'!$M$8)/'Lineær programmering opg 4'!$K$8)*-1)</f>
        <v>-</v>
      </c>
      <c r="I9663" s="167" t="str">
        <f>IF('Lineær programmering opg 4'!$D$8=0,"-",'Lineær programmering opg 4'!$G$8)</f>
        <v>-</v>
      </c>
      <c r="J9663" s="295">
        <f>A9663*'Lineær programmering opg 4'!$C$11+Datatabel!C9663*'Lineær programmering opg 4'!$D$11</f>
        <v>44897.999999999724</v>
      </c>
      <c r="K9663" s="9">
        <f t="shared" si="752"/>
        <v>0</v>
      </c>
      <c r="L9663" s="9">
        <f t="shared" si="753"/>
        <v>0</v>
      </c>
    </row>
    <row r="9664" spans="1:12" ht="15" x14ac:dyDescent="0.25">
      <c r="A9664" s="167">
        <f t="shared" si="751"/>
        <v>8.1360000000225021</v>
      </c>
      <c r="B9664" s="325">
        <f t="shared" si="754"/>
        <v>3.3900000000093758E-2</v>
      </c>
      <c r="C9664" s="167">
        <f t="shared" si="750"/>
        <v>293.89799999998314</v>
      </c>
      <c r="D9664" s="167">
        <f>IF('Lineær programmering opg 4'!$M$4=0,"-",(-A9664+'Lineær programmering opg 4'!$M$4)/'Lineær programmering opg 4'!$K$4*-1)</f>
        <v>463.72799999995499</v>
      </c>
      <c r="E9664" s="167">
        <f>IF('Lineær programmering opg 4'!$M$5=0,"-",(-A9664+'Lineær programmering opg 4'!$M$5)/'Lineær programmering opg 4'!$K$5*-1)</f>
        <v>293.89799999998314</v>
      </c>
      <c r="F9664" s="167" t="str">
        <f>IF('Lineær programmering opg 4'!$E$6=0,"-",(-A9664+'Lineær programmering opg 4'!$M$6)/'Lineær programmering opg 4'!$K$6*-1)</f>
        <v>-</v>
      </c>
      <c r="G9664" s="167" t="str">
        <f>IF('Lineær programmering opg 4'!$D$7=0,"-",((-A9664+'Lineær programmering opg 4'!$M$7)/'Lineær programmering opg 4'!$K$7)*-1)</f>
        <v>-</v>
      </c>
      <c r="H9664" s="167" t="str">
        <f>IF('Lineær programmering opg 4'!$C$8=0,"-",((-A9664+'Lineær programmering opg 4'!$M$8)/'Lineær programmering opg 4'!$K$8)*-1)</f>
        <v>-</v>
      </c>
      <c r="I9664" s="167" t="str">
        <f>IF('Lineær programmering opg 4'!$D$8=0,"-",'Lineær programmering opg 4'!$G$8)</f>
        <v>-</v>
      </c>
      <c r="J9664" s="295">
        <f>A9664*'Lineær programmering opg 4'!$C$11+Datatabel!C9664*'Lineær programmering opg 4'!$D$11</f>
        <v>44898.299999999719</v>
      </c>
      <c r="K9664" s="9">
        <f t="shared" si="752"/>
        <v>0</v>
      </c>
      <c r="L9664" s="9">
        <f t="shared" si="753"/>
        <v>0</v>
      </c>
    </row>
    <row r="9665" spans="1:12" ht="15" x14ac:dyDescent="0.25">
      <c r="A9665" s="167">
        <f t="shared" si="751"/>
        <v>8.1120000000225012</v>
      </c>
      <c r="B9665" s="325">
        <f t="shared" si="754"/>
        <v>3.3800000000093755E-2</v>
      </c>
      <c r="C9665" s="167">
        <f t="shared" si="750"/>
        <v>293.91599999998317</v>
      </c>
      <c r="D9665" s="167">
        <f>IF('Lineær programmering opg 4'!$M$4=0,"-",(-A9665+'Lineær programmering opg 4'!$M$4)/'Lineær programmering opg 4'!$K$4*-1)</f>
        <v>463.77599999995499</v>
      </c>
      <c r="E9665" s="167">
        <f>IF('Lineær programmering opg 4'!$M$5=0,"-",(-A9665+'Lineær programmering opg 4'!$M$5)/'Lineær programmering opg 4'!$K$5*-1)</f>
        <v>293.91599999998317</v>
      </c>
      <c r="F9665" s="167" t="str">
        <f>IF('Lineær programmering opg 4'!$E$6=0,"-",(-A9665+'Lineær programmering opg 4'!$M$6)/'Lineær programmering opg 4'!$K$6*-1)</f>
        <v>-</v>
      </c>
      <c r="G9665" s="167" t="str">
        <f>IF('Lineær programmering opg 4'!$D$7=0,"-",((-A9665+'Lineær programmering opg 4'!$M$7)/'Lineær programmering opg 4'!$K$7)*-1)</f>
        <v>-</v>
      </c>
      <c r="H9665" s="167" t="str">
        <f>IF('Lineær programmering opg 4'!$C$8=0,"-",((-A9665+'Lineær programmering opg 4'!$M$8)/'Lineær programmering opg 4'!$K$8)*-1)</f>
        <v>-</v>
      </c>
      <c r="I9665" s="167" t="str">
        <f>IF('Lineær programmering opg 4'!$D$8=0,"-",'Lineær programmering opg 4'!$G$8)</f>
        <v>-</v>
      </c>
      <c r="J9665" s="295">
        <f>A9665*'Lineær programmering opg 4'!$C$11+Datatabel!C9665*'Lineær programmering opg 4'!$D$11</f>
        <v>44898.599999999729</v>
      </c>
      <c r="K9665" s="9">
        <f t="shared" si="752"/>
        <v>0</v>
      </c>
      <c r="L9665" s="9">
        <f t="shared" si="753"/>
        <v>0</v>
      </c>
    </row>
    <row r="9666" spans="1:12" ht="15" x14ac:dyDescent="0.25">
      <c r="A9666" s="167">
        <f t="shared" si="751"/>
        <v>8.0880000000225003</v>
      </c>
      <c r="B9666" s="325">
        <f t="shared" si="754"/>
        <v>3.3700000000093752E-2</v>
      </c>
      <c r="C9666" s="167">
        <f t="shared" si="750"/>
        <v>293.93399999998314</v>
      </c>
      <c r="D9666" s="167">
        <f>IF('Lineær programmering opg 4'!$M$4=0,"-",(-A9666+'Lineær programmering opg 4'!$M$4)/'Lineær programmering opg 4'!$K$4*-1)</f>
        <v>463.82399999995499</v>
      </c>
      <c r="E9666" s="167">
        <f>IF('Lineær programmering opg 4'!$M$5=0,"-",(-A9666+'Lineær programmering opg 4'!$M$5)/'Lineær programmering opg 4'!$K$5*-1)</f>
        <v>293.93399999998314</v>
      </c>
      <c r="F9666" s="167" t="str">
        <f>IF('Lineær programmering opg 4'!$E$6=0,"-",(-A9666+'Lineær programmering opg 4'!$M$6)/'Lineær programmering opg 4'!$K$6*-1)</f>
        <v>-</v>
      </c>
      <c r="G9666" s="167" t="str">
        <f>IF('Lineær programmering opg 4'!$D$7=0,"-",((-A9666+'Lineær programmering opg 4'!$M$7)/'Lineær programmering opg 4'!$K$7)*-1)</f>
        <v>-</v>
      </c>
      <c r="H9666" s="167" t="str">
        <f>IF('Lineær programmering opg 4'!$C$8=0,"-",((-A9666+'Lineær programmering opg 4'!$M$8)/'Lineær programmering opg 4'!$K$8)*-1)</f>
        <v>-</v>
      </c>
      <c r="I9666" s="167" t="str">
        <f>IF('Lineær programmering opg 4'!$D$8=0,"-",'Lineær programmering opg 4'!$G$8)</f>
        <v>-</v>
      </c>
      <c r="J9666" s="295">
        <f>A9666*'Lineær programmering opg 4'!$C$11+Datatabel!C9666*'Lineær programmering opg 4'!$D$11</f>
        <v>44898.899999999725</v>
      </c>
      <c r="K9666" s="9">
        <f t="shared" si="752"/>
        <v>0</v>
      </c>
      <c r="L9666" s="9">
        <f t="shared" si="753"/>
        <v>0</v>
      </c>
    </row>
    <row r="9667" spans="1:12" ht="15" x14ac:dyDescent="0.25">
      <c r="A9667" s="167">
        <f t="shared" si="751"/>
        <v>8.0640000000224994</v>
      </c>
      <c r="B9667" s="325">
        <f t="shared" si="754"/>
        <v>3.3600000000093749E-2</v>
      </c>
      <c r="C9667" s="167">
        <f t="shared" ref="C9667:C9730" si="755">MIN(D9667,E9667,F9667,G9667,H9667,I9667)</f>
        <v>293.95199999998317</v>
      </c>
      <c r="D9667" s="167">
        <f>IF('Lineær programmering opg 4'!$M$4=0,"-",(-A9667+'Lineær programmering opg 4'!$M$4)/'Lineær programmering opg 4'!$K$4*-1)</f>
        <v>463.87199999995499</v>
      </c>
      <c r="E9667" s="167">
        <f>IF('Lineær programmering opg 4'!$M$5=0,"-",(-A9667+'Lineær programmering opg 4'!$M$5)/'Lineær programmering opg 4'!$K$5*-1)</f>
        <v>293.95199999998317</v>
      </c>
      <c r="F9667" s="167" t="str">
        <f>IF('Lineær programmering opg 4'!$E$6=0,"-",(-A9667+'Lineær programmering opg 4'!$M$6)/'Lineær programmering opg 4'!$K$6*-1)</f>
        <v>-</v>
      </c>
      <c r="G9667" s="167" t="str">
        <f>IF('Lineær programmering opg 4'!$D$7=0,"-",((-A9667+'Lineær programmering opg 4'!$M$7)/'Lineær programmering opg 4'!$K$7)*-1)</f>
        <v>-</v>
      </c>
      <c r="H9667" s="167" t="str">
        <f>IF('Lineær programmering opg 4'!$C$8=0,"-",((-A9667+'Lineær programmering opg 4'!$M$8)/'Lineær programmering opg 4'!$K$8)*-1)</f>
        <v>-</v>
      </c>
      <c r="I9667" s="167" t="str">
        <f>IF('Lineær programmering opg 4'!$D$8=0,"-",'Lineær programmering opg 4'!$G$8)</f>
        <v>-</v>
      </c>
      <c r="J9667" s="295">
        <f>A9667*'Lineær programmering opg 4'!$C$11+Datatabel!C9667*'Lineær programmering opg 4'!$D$11</f>
        <v>44899.199999999728</v>
      </c>
      <c r="K9667" s="9">
        <f t="shared" si="752"/>
        <v>0</v>
      </c>
      <c r="L9667" s="9">
        <f t="shared" si="753"/>
        <v>0</v>
      </c>
    </row>
    <row r="9668" spans="1:12" ht="15" x14ac:dyDescent="0.25">
      <c r="A9668" s="167">
        <f t="shared" ref="A9668:A9731" si="756">$A$3*B9668</f>
        <v>8.0400000000224985</v>
      </c>
      <c r="B9668" s="325">
        <f t="shared" si="754"/>
        <v>3.3500000000093746E-2</v>
      </c>
      <c r="C9668" s="167">
        <f t="shared" si="755"/>
        <v>293.96999999998314</v>
      </c>
      <c r="D9668" s="167">
        <f>IF('Lineær programmering opg 4'!$M$4=0,"-",(-A9668+'Lineær programmering opg 4'!$M$4)/'Lineær programmering opg 4'!$K$4*-1)</f>
        <v>463.919999999955</v>
      </c>
      <c r="E9668" s="167">
        <f>IF('Lineær programmering opg 4'!$M$5=0,"-",(-A9668+'Lineær programmering opg 4'!$M$5)/'Lineær programmering opg 4'!$K$5*-1)</f>
        <v>293.96999999998314</v>
      </c>
      <c r="F9668" s="167" t="str">
        <f>IF('Lineær programmering opg 4'!$E$6=0,"-",(-A9668+'Lineær programmering opg 4'!$M$6)/'Lineær programmering opg 4'!$K$6*-1)</f>
        <v>-</v>
      </c>
      <c r="G9668" s="167" t="str">
        <f>IF('Lineær programmering opg 4'!$D$7=0,"-",((-A9668+'Lineær programmering opg 4'!$M$7)/'Lineær programmering opg 4'!$K$7)*-1)</f>
        <v>-</v>
      </c>
      <c r="H9668" s="167" t="str">
        <f>IF('Lineær programmering opg 4'!$C$8=0,"-",((-A9668+'Lineær programmering opg 4'!$M$8)/'Lineær programmering opg 4'!$K$8)*-1)</f>
        <v>-</v>
      </c>
      <c r="I9668" s="167" t="str">
        <f>IF('Lineær programmering opg 4'!$D$8=0,"-",'Lineær programmering opg 4'!$G$8)</f>
        <v>-</v>
      </c>
      <c r="J9668" s="295">
        <f>A9668*'Lineær programmering opg 4'!$C$11+Datatabel!C9668*'Lineær programmering opg 4'!$D$11</f>
        <v>44899.499999999724</v>
      </c>
      <c r="K9668" s="9">
        <f t="shared" ref="K9668:K9731" si="757">IF($J$10004=J9668,A9668,0)</f>
        <v>0</v>
      </c>
      <c r="L9668" s="9">
        <f t="shared" ref="L9668:L9731" si="758">IF(J9668=$J$10004,C9668,0)</f>
        <v>0</v>
      </c>
    </row>
    <row r="9669" spans="1:12" ht="15" x14ac:dyDescent="0.25">
      <c r="A9669" s="167">
        <f t="shared" si="756"/>
        <v>8.0160000000224976</v>
      </c>
      <c r="B9669" s="325">
        <f t="shared" ref="B9669:B9732" si="759">B9668-0.01%</f>
        <v>3.3400000000093744E-2</v>
      </c>
      <c r="C9669" s="167">
        <f t="shared" si="755"/>
        <v>293.98799999998317</v>
      </c>
      <c r="D9669" s="167">
        <f>IF('Lineær programmering opg 4'!$M$4=0,"-",(-A9669+'Lineær programmering opg 4'!$M$4)/'Lineær programmering opg 4'!$K$4*-1)</f>
        <v>463.967999999955</v>
      </c>
      <c r="E9669" s="167">
        <f>IF('Lineær programmering opg 4'!$M$5=0,"-",(-A9669+'Lineær programmering opg 4'!$M$5)/'Lineær programmering opg 4'!$K$5*-1)</f>
        <v>293.98799999998317</v>
      </c>
      <c r="F9669" s="167" t="str">
        <f>IF('Lineær programmering opg 4'!$E$6=0,"-",(-A9669+'Lineær programmering opg 4'!$M$6)/'Lineær programmering opg 4'!$K$6*-1)</f>
        <v>-</v>
      </c>
      <c r="G9669" s="167" t="str">
        <f>IF('Lineær programmering opg 4'!$D$7=0,"-",((-A9669+'Lineær programmering opg 4'!$M$7)/'Lineær programmering opg 4'!$K$7)*-1)</f>
        <v>-</v>
      </c>
      <c r="H9669" s="167" t="str">
        <f>IF('Lineær programmering opg 4'!$C$8=0,"-",((-A9669+'Lineær programmering opg 4'!$M$8)/'Lineær programmering opg 4'!$K$8)*-1)</f>
        <v>-</v>
      </c>
      <c r="I9669" s="167" t="str">
        <f>IF('Lineær programmering opg 4'!$D$8=0,"-",'Lineær programmering opg 4'!$G$8)</f>
        <v>-</v>
      </c>
      <c r="J9669" s="295">
        <f>A9669*'Lineær programmering opg 4'!$C$11+Datatabel!C9669*'Lineær programmering opg 4'!$D$11</f>
        <v>44899.799999999726</v>
      </c>
      <c r="K9669" s="9">
        <f t="shared" si="757"/>
        <v>0</v>
      </c>
      <c r="L9669" s="9">
        <f t="shared" si="758"/>
        <v>0</v>
      </c>
    </row>
    <row r="9670" spans="1:12" ht="15" x14ac:dyDescent="0.25">
      <c r="A9670" s="167">
        <f t="shared" si="756"/>
        <v>7.9920000000224976</v>
      </c>
      <c r="B9670" s="325">
        <f t="shared" si="759"/>
        <v>3.3300000000093741E-2</v>
      </c>
      <c r="C9670" s="167">
        <f t="shared" si="755"/>
        <v>294.00599999998315</v>
      </c>
      <c r="D9670" s="167">
        <f>IF('Lineær programmering opg 4'!$M$4=0,"-",(-A9670+'Lineær programmering opg 4'!$M$4)/'Lineær programmering opg 4'!$K$4*-1)</f>
        <v>464.015999999955</v>
      </c>
      <c r="E9670" s="167">
        <f>IF('Lineær programmering opg 4'!$M$5=0,"-",(-A9670+'Lineær programmering opg 4'!$M$5)/'Lineær programmering opg 4'!$K$5*-1)</f>
        <v>294.00599999998315</v>
      </c>
      <c r="F9670" s="167" t="str">
        <f>IF('Lineær programmering opg 4'!$E$6=0,"-",(-A9670+'Lineær programmering opg 4'!$M$6)/'Lineær programmering opg 4'!$K$6*-1)</f>
        <v>-</v>
      </c>
      <c r="G9670" s="167" t="str">
        <f>IF('Lineær programmering opg 4'!$D$7=0,"-",((-A9670+'Lineær programmering opg 4'!$M$7)/'Lineær programmering opg 4'!$K$7)*-1)</f>
        <v>-</v>
      </c>
      <c r="H9670" s="167" t="str">
        <f>IF('Lineær programmering opg 4'!$C$8=0,"-",((-A9670+'Lineær programmering opg 4'!$M$8)/'Lineær programmering opg 4'!$K$8)*-1)</f>
        <v>-</v>
      </c>
      <c r="I9670" s="167" t="str">
        <f>IF('Lineær programmering opg 4'!$D$8=0,"-",'Lineær programmering opg 4'!$G$8)</f>
        <v>-</v>
      </c>
      <c r="J9670" s="295">
        <f>A9670*'Lineær programmering opg 4'!$C$11+Datatabel!C9670*'Lineær programmering opg 4'!$D$11</f>
        <v>44900.099999999722</v>
      </c>
      <c r="K9670" s="9">
        <f t="shared" si="757"/>
        <v>0</v>
      </c>
      <c r="L9670" s="9">
        <f t="shared" si="758"/>
        <v>0</v>
      </c>
    </row>
    <row r="9671" spans="1:12" ht="15" x14ac:dyDescent="0.25">
      <c r="A9671" s="167">
        <f t="shared" si="756"/>
        <v>7.9680000000224975</v>
      </c>
      <c r="B9671" s="325">
        <f t="shared" si="759"/>
        <v>3.3200000000093738E-2</v>
      </c>
      <c r="C9671" s="167">
        <f t="shared" si="755"/>
        <v>294.02399999998318</v>
      </c>
      <c r="D9671" s="167">
        <f>IF('Lineær programmering opg 4'!$M$4=0,"-",(-A9671+'Lineær programmering opg 4'!$M$4)/'Lineær programmering opg 4'!$K$4*-1)</f>
        <v>464.063999999955</v>
      </c>
      <c r="E9671" s="167">
        <f>IF('Lineær programmering opg 4'!$M$5=0,"-",(-A9671+'Lineær programmering opg 4'!$M$5)/'Lineær programmering opg 4'!$K$5*-1)</f>
        <v>294.02399999998318</v>
      </c>
      <c r="F9671" s="167" t="str">
        <f>IF('Lineær programmering opg 4'!$E$6=0,"-",(-A9671+'Lineær programmering opg 4'!$M$6)/'Lineær programmering opg 4'!$K$6*-1)</f>
        <v>-</v>
      </c>
      <c r="G9671" s="167" t="str">
        <f>IF('Lineær programmering opg 4'!$D$7=0,"-",((-A9671+'Lineær programmering opg 4'!$M$7)/'Lineær programmering opg 4'!$K$7)*-1)</f>
        <v>-</v>
      </c>
      <c r="H9671" s="167" t="str">
        <f>IF('Lineær programmering opg 4'!$C$8=0,"-",((-A9671+'Lineær programmering opg 4'!$M$8)/'Lineær programmering opg 4'!$K$8)*-1)</f>
        <v>-</v>
      </c>
      <c r="I9671" s="167" t="str">
        <f>IF('Lineær programmering opg 4'!$D$8=0,"-",'Lineær programmering opg 4'!$G$8)</f>
        <v>-</v>
      </c>
      <c r="J9671" s="295">
        <f>A9671*'Lineær programmering opg 4'!$C$11+Datatabel!C9671*'Lineær programmering opg 4'!$D$11</f>
        <v>44900.399999999725</v>
      </c>
      <c r="K9671" s="9">
        <f t="shared" si="757"/>
        <v>0</v>
      </c>
      <c r="L9671" s="9">
        <f t="shared" si="758"/>
        <v>0</v>
      </c>
    </row>
    <row r="9672" spans="1:12" ht="15" x14ac:dyDescent="0.25">
      <c r="A9672" s="167">
        <f t="shared" si="756"/>
        <v>7.9440000000224966</v>
      </c>
      <c r="B9672" s="325">
        <f t="shared" si="759"/>
        <v>3.3100000000093735E-2</v>
      </c>
      <c r="C9672" s="167">
        <f t="shared" si="755"/>
        <v>294.04199999998315</v>
      </c>
      <c r="D9672" s="167">
        <f>IF('Lineær programmering opg 4'!$M$4=0,"-",(-A9672+'Lineær programmering opg 4'!$M$4)/'Lineær programmering opg 4'!$K$4*-1)</f>
        <v>464.111999999955</v>
      </c>
      <c r="E9672" s="167">
        <f>IF('Lineær programmering opg 4'!$M$5=0,"-",(-A9672+'Lineær programmering opg 4'!$M$5)/'Lineær programmering opg 4'!$K$5*-1)</f>
        <v>294.04199999998315</v>
      </c>
      <c r="F9672" s="167" t="str">
        <f>IF('Lineær programmering opg 4'!$E$6=0,"-",(-A9672+'Lineær programmering opg 4'!$M$6)/'Lineær programmering opg 4'!$K$6*-1)</f>
        <v>-</v>
      </c>
      <c r="G9672" s="167" t="str">
        <f>IF('Lineær programmering opg 4'!$D$7=0,"-",((-A9672+'Lineær programmering opg 4'!$M$7)/'Lineær programmering opg 4'!$K$7)*-1)</f>
        <v>-</v>
      </c>
      <c r="H9672" s="167" t="str">
        <f>IF('Lineær programmering opg 4'!$C$8=0,"-",((-A9672+'Lineær programmering opg 4'!$M$8)/'Lineær programmering opg 4'!$K$8)*-1)</f>
        <v>-</v>
      </c>
      <c r="I9672" s="167" t="str">
        <f>IF('Lineær programmering opg 4'!$D$8=0,"-",'Lineær programmering opg 4'!$G$8)</f>
        <v>-</v>
      </c>
      <c r="J9672" s="295">
        <f>A9672*'Lineær programmering opg 4'!$C$11+Datatabel!C9672*'Lineær programmering opg 4'!$D$11</f>
        <v>44900.699999999721</v>
      </c>
      <c r="K9672" s="9">
        <f t="shared" si="757"/>
        <v>0</v>
      </c>
      <c r="L9672" s="9">
        <f t="shared" si="758"/>
        <v>0</v>
      </c>
    </row>
    <row r="9673" spans="1:12" ht="15" x14ac:dyDescent="0.25">
      <c r="A9673" s="167">
        <f t="shared" si="756"/>
        <v>7.9200000000224957</v>
      </c>
      <c r="B9673" s="325">
        <f t="shared" si="759"/>
        <v>3.3000000000093732E-2</v>
      </c>
      <c r="C9673" s="167">
        <f t="shared" si="755"/>
        <v>294.05999999998318</v>
      </c>
      <c r="D9673" s="167">
        <f>IF('Lineær programmering opg 4'!$M$4=0,"-",(-A9673+'Lineær programmering opg 4'!$M$4)/'Lineær programmering opg 4'!$K$4*-1)</f>
        <v>464.15999999995501</v>
      </c>
      <c r="E9673" s="167">
        <f>IF('Lineær programmering opg 4'!$M$5=0,"-",(-A9673+'Lineær programmering opg 4'!$M$5)/'Lineær programmering opg 4'!$K$5*-1)</f>
        <v>294.05999999998318</v>
      </c>
      <c r="F9673" s="167" t="str">
        <f>IF('Lineær programmering opg 4'!$E$6=0,"-",(-A9673+'Lineær programmering opg 4'!$M$6)/'Lineær programmering opg 4'!$K$6*-1)</f>
        <v>-</v>
      </c>
      <c r="G9673" s="167" t="str">
        <f>IF('Lineær programmering opg 4'!$D$7=0,"-",((-A9673+'Lineær programmering opg 4'!$M$7)/'Lineær programmering opg 4'!$K$7)*-1)</f>
        <v>-</v>
      </c>
      <c r="H9673" s="167" t="str">
        <f>IF('Lineær programmering opg 4'!$C$8=0,"-",((-A9673+'Lineær programmering opg 4'!$M$8)/'Lineær programmering opg 4'!$K$8)*-1)</f>
        <v>-</v>
      </c>
      <c r="I9673" s="167" t="str">
        <f>IF('Lineær programmering opg 4'!$D$8=0,"-",'Lineær programmering opg 4'!$G$8)</f>
        <v>-</v>
      </c>
      <c r="J9673" s="295">
        <f>A9673*'Lineær programmering opg 4'!$C$11+Datatabel!C9673*'Lineær programmering opg 4'!$D$11</f>
        <v>44900.999999999724</v>
      </c>
      <c r="K9673" s="9">
        <f t="shared" si="757"/>
        <v>0</v>
      </c>
      <c r="L9673" s="9">
        <f t="shared" si="758"/>
        <v>0</v>
      </c>
    </row>
    <row r="9674" spans="1:12" ht="15" x14ac:dyDescent="0.25">
      <c r="A9674" s="167">
        <f t="shared" si="756"/>
        <v>7.8960000000224948</v>
      </c>
      <c r="B9674" s="325">
        <f t="shared" si="759"/>
        <v>3.2900000000093729E-2</v>
      </c>
      <c r="C9674" s="167">
        <f t="shared" si="755"/>
        <v>294.07799999998315</v>
      </c>
      <c r="D9674" s="167">
        <f>IF('Lineær programmering opg 4'!$M$4=0,"-",(-A9674+'Lineær programmering opg 4'!$M$4)/'Lineær programmering opg 4'!$K$4*-1)</f>
        <v>464.20799999995501</v>
      </c>
      <c r="E9674" s="167">
        <f>IF('Lineær programmering opg 4'!$M$5=0,"-",(-A9674+'Lineær programmering opg 4'!$M$5)/'Lineær programmering opg 4'!$K$5*-1)</f>
        <v>294.07799999998315</v>
      </c>
      <c r="F9674" s="167" t="str">
        <f>IF('Lineær programmering opg 4'!$E$6=0,"-",(-A9674+'Lineær programmering opg 4'!$M$6)/'Lineær programmering opg 4'!$K$6*-1)</f>
        <v>-</v>
      </c>
      <c r="G9674" s="167" t="str">
        <f>IF('Lineær programmering opg 4'!$D$7=0,"-",((-A9674+'Lineær programmering opg 4'!$M$7)/'Lineær programmering opg 4'!$K$7)*-1)</f>
        <v>-</v>
      </c>
      <c r="H9674" s="167" t="str">
        <f>IF('Lineær programmering opg 4'!$C$8=0,"-",((-A9674+'Lineær programmering opg 4'!$M$8)/'Lineær programmering opg 4'!$K$8)*-1)</f>
        <v>-</v>
      </c>
      <c r="I9674" s="167" t="str">
        <f>IF('Lineær programmering opg 4'!$D$8=0,"-",'Lineær programmering opg 4'!$G$8)</f>
        <v>-</v>
      </c>
      <c r="J9674" s="295">
        <f>A9674*'Lineær programmering opg 4'!$C$11+Datatabel!C9674*'Lineær programmering opg 4'!$D$11</f>
        <v>44901.299999999719</v>
      </c>
      <c r="K9674" s="9">
        <f t="shared" si="757"/>
        <v>0</v>
      </c>
      <c r="L9674" s="9">
        <f t="shared" si="758"/>
        <v>0</v>
      </c>
    </row>
    <row r="9675" spans="1:12" ht="15" x14ac:dyDescent="0.25">
      <c r="A9675" s="167">
        <f t="shared" si="756"/>
        <v>7.8720000000224939</v>
      </c>
      <c r="B9675" s="325">
        <f t="shared" si="759"/>
        <v>3.2800000000093726E-2</v>
      </c>
      <c r="C9675" s="167">
        <f t="shared" si="755"/>
        <v>294.09599999998318</v>
      </c>
      <c r="D9675" s="167">
        <f>IF('Lineær programmering opg 4'!$M$4=0,"-",(-A9675+'Lineær programmering opg 4'!$M$4)/'Lineær programmering opg 4'!$K$4*-1)</f>
        <v>464.25599999995501</v>
      </c>
      <c r="E9675" s="167">
        <f>IF('Lineær programmering opg 4'!$M$5=0,"-",(-A9675+'Lineær programmering opg 4'!$M$5)/'Lineær programmering opg 4'!$K$5*-1)</f>
        <v>294.09599999998318</v>
      </c>
      <c r="F9675" s="167" t="str">
        <f>IF('Lineær programmering opg 4'!$E$6=0,"-",(-A9675+'Lineær programmering opg 4'!$M$6)/'Lineær programmering opg 4'!$K$6*-1)</f>
        <v>-</v>
      </c>
      <c r="G9675" s="167" t="str">
        <f>IF('Lineær programmering opg 4'!$D$7=0,"-",((-A9675+'Lineær programmering opg 4'!$M$7)/'Lineær programmering opg 4'!$K$7)*-1)</f>
        <v>-</v>
      </c>
      <c r="H9675" s="167" t="str">
        <f>IF('Lineær programmering opg 4'!$C$8=0,"-",((-A9675+'Lineær programmering opg 4'!$M$8)/'Lineær programmering opg 4'!$K$8)*-1)</f>
        <v>-</v>
      </c>
      <c r="I9675" s="167" t="str">
        <f>IF('Lineær programmering opg 4'!$D$8=0,"-",'Lineær programmering opg 4'!$G$8)</f>
        <v>-</v>
      </c>
      <c r="J9675" s="295">
        <f>A9675*'Lineær programmering opg 4'!$C$11+Datatabel!C9675*'Lineær programmering opg 4'!$D$11</f>
        <v>44901.599999999729</v>
      </c>
      <c r="K9675" s="9">
        <f t="shared" si="757"/>
        <v>0</v>
      </c>
      <c r="L9675" s="9">
        <f t="shared" si="758"/>
        <v>0</v>
      </c>
    </row>
    <row r="9676" spans="1:12" ht="15" x14ac:dyDescent="0.25">
      <c r="A9676" s="167">
        <f t="shared" si="756"/>
        <v>7.8480000000224939</v>
      </c>
      <c r="B9676" s="325">
        <f t="shared" si="759"/>
        <v>3.2700000000093724E-2</v>
      </c>
      <c r="C9676" s="167">
        <f t="shared" si="755"/>
        <v>294.11399999998315</v>
      </c>
      <c r="D9676" s="167">
        <f>IF('Lineær programmering opg 4'!$M$4=0,"-",(-A9676+'Lineær programmering opg 4'!$M$4)/'Lineær programmering opg 4'!$K$4*-1)</f>
        <v>464.30399999995501</v>
      </c>
      <c r="E9676" s="167">
        <f>IF('Lineær programmering opg 4'!$M$5=0,"-",(-A9676+'Lineær programmering opg 4'!$M$5)/'Lineær programmering opg 4'!$K$5*-1)</f>
        <v>294.11399999998315</v>
      </c>
      <c r="F9676" s="167" t="str">
        <f>IF('Lineær programmering opg 4'!$E$6=0,"-",(-A9676+'Lineær programmering opg 4'!$M$6)/'Lineær programmering opg 4'!$K$6*-1)</f>
        <v>-</v>
      </c>
      <c r="G9676" s="167" t="str">
        <f>IF('Lineær programmering opg 4'!$D$7=0,"-",((-A9676+'Lineær programmering opg 4'!$M$7)/'Lineær programmering opg 4'!$K$7)*-1)</f>
        <v>-</v>
      </c>
      <c r="H9676" s="167" t="str">
        <f>IF('Lineær programmering opg 4'!$C$8=0,"-",((-A9676+'Lineær programmering opg 4'!$M$8)/'Lineær programmering opg 4'!$K$8)*-1)</f>
        <v>-</v>
      </c>
      <c r="I9676" s="167" t="str">
        <f>IF('Lineær programmering opg 4'!$D$8=0,"-",'Lineær programmering opg 4'!$G$8)</f>
        <v>-</v>
      </c>
      <c r="J9676" s="295">
        <f>A9676*'Lineær programmering opg 4'!$C$11+Datatabel!C9676*'Lineær programmering opg 4'!$D$11</f>
        <v>44901.899999999725</v>
      </c>
      <c r="K9676" s="9">
        <f t="shared" si="757"/>
        <v>0</v>
      </c>
      <c r="L9676" s="9">
        <f t="shared" si="758"/>
        <v>0</v>
      </c>
    </row>
    <row r="9677" spans="1:12" ht="15" x14ac:dyDescent="0.25">
      <c r="A9677" s="167">
        <f t="shared" si="756"/>
        <v>7.824000000022493</v>
      </c>
      <c r="B9677" s="325">
        <f t="shared" si="759"/>
        <v>3.2600000000093721E-2</v>
      </c>
      <c r="C9677" s="167">
        <f t="shared" si="755"/>
        <v>294.13199999998318</v>
      </c>
      <c r="D9677" s="167">
        <f>IF('Lineær programmering opg 4'!$M$4=0,"-",(-A9677+'Lineær programmering opg 4'!$M$4)/'Lineær programmering opg 4'!$K$4*-1)</f>
        <v>464.35199999995501</v>
      </c>
      <c r="E9677" s="167">
        <f>IF('Lineær programmering opg 4'!$M$5=0,"-",(-A9677+'Lineær programmering opg 4'!$M$5)/'Lineær programmering opg 4'!$K$5*-1)</f>
        <v>294.13199999998318</v>
      </c>
      <c r="F9677" s="167" t="str">
        <f>IF('Lineær programmering opg 4'!$E$6=0,"-",(-A9677+'Lineær programmering opg 4'!$M$6)/'Lineær programmering opg 4'!$K$6*-1)</f>
        <v>-</v>
      </c>
      <c r="G9677" s="167" t="str">
        <f>IF('Lineær programmering opg 4'!$D$7=0,"-",((-A9677+'Lineær programmering opg 4'!$M$7)/'Lineær programmering opg 4'!$K$7)*-1)</f>
        <v>-</v>
      </c>
      <c r="H9677" s="167" t="str">
        <f>IF('Lineær programmering opg 4'!$C$8=0,"-",((-A9677+'Lineær programmering opg 4'!$M$8)/'Lineær programmering opg 4'!$K$8)*-1)</f>
        <v>-</v>
      </c>
      <c r="I9677" s="167" t="str">
        <f>IF('Lineær programmering opg 4'!$D$8=0,"-",'Lineær programmering opg 4'!$G$8)</f>
        <v>-</v>
      </c>
      <c r="J9677" s="295">
        <f>A9677*'Lineær programmering opg 4'!$C$11+Datatabel!C9677*'Lineær programmering opg 4'!$D$11</f>
        <v>44902.199999999728</v>
      </c>
      <c r="K9677" s="9">
        <f t="shared" si="757"/>
        <v>0</v>
      </c>
      <c r="L9677" s="9">
        <f t="shared" si="758"/>
        <v>0</v>
      </c>
    </row>
    <row r="9678" spans="1:12" ht="15" x14ac:dyDescent="0.25">
      <c r="A9678" s="167">
        <f t="shared" si="756"/>
        <v>7.8000000000224921</v>
      </c>
      <c r="B9678" s="325">
        <f t="shared" si="759"/>
        <v>3.2500000000093718E-2</v>
      </c>
      <c r="C9678" s="167">
        <f t="shared" si="755"/>
        <v>294.14999999998315</v>
      </c>
      <c r="D9678" s="167">
        <f>IF('Lineær programmering opg 4'!$M$4=0,"-",(-A9678+'Lineær programmering opg 4'!$M$4)/'Lineær programmering opg 4'!$K$4*-1)</f>
        <v>464.39999999995501</v>
      </c>
      <c r="E9678" s="167">
        <f>IF('Lineær programmering opg 4'!$M$5=0,"-",(-A9678+'Lineær programmering opg 4'!$M$5)/'Lineær programmering opg 4'!$K$5*-1)</f>
        <v>294.14999999998315</v>
      </c>
      <c r="F9678" s="167" t="str">
        <f>IF('Lineær programmering opg 4'!$E$6=0,"-",(-A9678+'Lineær programmering opg 4'!$M$6)/'Lineær programmering opg 4'!$K$6*-1)</f>
        <v>-</v>
      </c>
      <c r="G9678" s="167" t="str">
        <f>IF('Lineær programmering opg 4'!$D$7=0,"-",((-A9678+'Lineær programmering opg 4'!$M$7)/'Lineær programmering opg 4'!$K$7)*-1)</f>
        <v>-</v>
      </c>
      <c r="H9678" s="167" t="str">
        <f>IF('Lineær programmering opg 4'!$C$8=0,"-",((-A9678+'Lineær programmering opg 4'!$M$8)/'Lineær programmering opg 4'!$K$8)*-1)</f>
        <v>-</v>
      </c>
      <c r="I9678" s="167" t="str">
        <f>IF('Lineær programmering opg 4'!$D$8=0,"-",'Lineær programmering opg 4'!$G$8)</f>
        <v>-</v>
      </c>
      <c r="J9678" s="295">
        <f>A9678*'Lineær programmering opg 4'!$C$11+Datatabel!C9678*'Lineær programmering opg 4'!$D$11</f>
        <v>44902.499999999724</v>
      </c>
      <c r="K9678" s="9">
        <f t="shared" si="757"/>
        <v>0</v>
      </c>
      <c r="L9678" s="9">
        <f t="shared" si="758"/>
        <v>0</v>
      </c>
    </row>
    <row r="9679" spans="1:12" ht="15" x14ac:dyDescent="0.25">
      <c r="A9679" s="167">
        <f t="shared" si="756"/>
        <v>7.776000000022492</v>
      </c>
      <c r="B9679" s="325">
        <f t="shared" si="759"/>
        <v>3.2400000000093715E-2</v>
      </c>
      <c r="C9679" s="167">
        <f t="shared" si="755"/>
        <v>294.16799999998318</v>
      </c>
      <c r="D9679" s="167">
        <f>IF('Lineær programmering opg 4'!$M$4=0,"-",(-A9679+'Lineær programmering opg 4'!$M$4)/'Lineær programmering opg 4'!$K$4*-1)</f>
        <v>464.44799999995502</v>
      </c>
      <c r="E9679" s="167">
        <f>IF('Lineær programmering opg 4'!$M$5=0,"-",(-A9679+'Lineær programmering opg 4'!$M$5)/'Lineær programmering opg 4'!$K$5*-1)</f>
        <v>294.16799999998318</v>
      </c>
      <c r="F9679" s="167" t="str">
        <f>IF('Lineær programmering opg 4'!$E$6=0,"-",(-A9679+'Lineær programmering opg 4'!$M$6)/'Lineær programmering opg 4'!$K$6*-1)</f>
        <v>-</v>
      </c>
      <c r="G9679" s="167" t="str">
        <f>IF('Lineær programmering opg 4'!$D$7=0,"-",((-A9679+'Lineær programmering opg 4'!$M$7)/'Lineær programmering opg 4'!$K$7)*-1)</f>
        <v>-</v>
      </c>
      <c r="H9679" s="167" t="str">
        <f>IF('Lineær programmering opg 4'!$C$8=0,"-",((-A9679+'Lineær programmering opg 4'!$M$8)/'Lineær programmering opg 4'!$K$8)*-1)</f>
        <v>-</v>
      </c>
      <c r="I9679" s="167" t="str">
        <f>IF('Lineær programmering opg 4'!$D$8=0,"-",'Lineær programmering opg 4'!$G$8)</f>
        <v>-</v>
      </c>
      <c r="J9679" s="295">
        <f>A9679*'Lineær programmering opg 4'!$C$11+Datatabel!C9679*'Lineær programmering opg 4'!$D$11</f>
        <v>44902.799999999726</v>
      </c>
      <c r="K9679" s="9">
        <f t="shared" si="757"/>
        <v>0</v>
      </c>
      <c r="L9679" s="9">
        <f t="shared" si="758"/>
        <v>0</v>
      </c>
    </row>
    <row r="9680" spans="1:12" ht="15" x14ac:dyDescent="0.25">
      <c r="A9680" s="167">
        <f t="shared" si="756"/>
        <v>7.7520000000224911</v>
      </c>
      <c r="B9680" s="325">
        <f t="shared" si="759"/>
        <v>3.2300000000093712E-2</v>
      </c>
      <c r="C9680" s="167">
        <f t="shared" si="755"/>
        <v>294.18599999998315</v>
      </c>
      <c r="D9680" s="167">
        <f>IF('Lineær programmering opg 4'!$M$4=0,"-",(-A9680+'Lineær programmering opg 4'!$M$4)/'Lineær programmering opg 4'!$K$4*-1)</f>
        <v>464.49599999995502</v>
      </c>
      <c r="E9680" s="167">
        <f>IF('Lineær programmering opg 4'!$M$5=0,"-",(-A9680+'Lineær programmering opg 4'!$M$5)/'Lineær programmering opg 4'!$K$5*-1)</f>
        <v>294.18599999998315</v>
      </c>
      <c r="F9680" s="167" t="str">
        <f>IF('Lineær programmering opg 4'!$E$6=0,"-",(-A9680+'Lineær programmering opg 4'!$M$6)/'Lineær programmering opg 4'!$K$6*-1)</f>
        <v>-</v>
      </c>
      <c r="G9680" s="167" t="str">
        <f>IF('Lineær programmering opg 4'!$D$7=0,"-",((-A9680+'Lineær programmering opg 4'!$M$7)/'Lineær programmering opg 4'!$K$7)*-1)</f>
        <v>-</v>
      </c>
      <c r="H9680" s="167" t="str">
        <f>IF('Lineær programmering opg 4'!$C$8=0,"-",((-A9680+'Lineær programmering opg 4'!$M$8)/'Lineær programmering opg 4'!$K$8)*-1)</f>
        <v>-</v>
      </c>
      <c r="I9680" s="167" t="str">
        <f>IF('Lineær programmering opg 4'!$D$8=0,"-",'Lineær programmering opg 4'!$G$8)</f>
        <v>-</v>
      </c>
      <c r="J9680" s="295">
        <f>A9680*'Lineær programmering opg 4'!$C$11+Datatabel!C9680*'Lineær programmering opg 4'!$D$11</f>
        <v>44903.099999999722</v>
      </c>
      <c r="K9680" s="9">
        <f t="shared" si="757"/>
        <v>0</v>
      </c>
      <c r="L9680" s="9">
        <f t="shared" si="758"/>
        <v>0</v>
      </c>
    </row>
    <row r="9681" spans="1:12" ht="15" x14ac:dyDescent="0.25">
      <c r="A9681" s="167">
        <f t="shared" si="756"/>
        <v>7.7280000000224902</v>
      </c>
      <c r="B9681" s="325">
        <f t="shared" si="759"/>
        <v>3.2200000000093709E-2</v>
      </c>
      <c r="C9681" s="167">
        <f t="shared" si="755"/>
        <v>294.20399999998318</v>
      </c>
      <c r="D9681" s="167">
        <f>IF('Lineær programmering opg 4'!$M$4=0,"-",(-A9681+'Lineær programmering opg 4'!$M$4)/'Lineær programmering opg 4'!$K$4*-1)</f>
        <v>464.54399999995502</v>
      </c>
      <c r="E9681" s="167">
        <f>IF('Lineær programmering opg 4'!$M$5=0,"-",(-A9681+'Lineær programmering opg 4'!$M$5)/'Lineær programmering opg 4'!$K$5*-1)</f>
        <v>294.20399999998318</v>
      </c>
      <c r="F9681" s="167" t="str">
        <f>IF('Lineær programmering opg 4'!$E$6=0,"-",(-A9681+'Lineær programmering opg 4'!$M$6)/'Lineær programmering opg 4'!$K$6*-1)</f>
        <v>-</v>
      </c>
      <c r="G9681" s="167" t="str">
        <f>IF('Lineær programmering opg 4'!$D$7=0,"-",((-A9681+'Lineær programmering opg 4'!$M$7)/'Lineær programmering opg 4'!$K$7)*-1)</f>
        <v>-</v>
      </c>
      <c r="H9681" s="167" t="str">
        <f>IF('Lineær programmering opg 4'!$C$8=0,"-",((-A9681+'Lineær programmering opg 4'!$M$8)/'Lineær programmering opg 4'!$K$8)*-1)</f>
        <v>-</v>
      </c>
      <c r="I9681" s="167" t="str">
        <f>IF('Lineær programmering opg 4'!$D$8=0,"-",'Lineær programmering opg 4'!$G$8)</f>
        <v>-</v>
      </c>
      <c r="J9681" s="295">
        <f>A9681*'Lineær programmering opg 4'!$C$11+Datatabel!C9681*'Lineær programmering opg 4'!$D$11</f>
        <v>44903.399999999725</v>
      </c>
      <c r="K9681" s="9">
        <f t="shared" si="757"/>
        <v>0</v>
      </c>
      <c r="L9681" s="9">
        <f t="shared" si="758"/>
        <v>0</v>
      </c>
    </row>
    <row r="9682" spans="1:12" ht="15" x14ac:dyDescent="0.25">
      <c r="A9682" s="167">
        <f t="shared" si="756"/>
        <v>7.7040000000224893</v>
      </c>
      <c r="B9682" s="325">
        <f t="shared" si="759"/>
        <v>3.2100000000093706E-2</v>
      </c>
      <c r="C9682" s="167">
        <f t="shared" si="755"/>
        <v>294.22199999998315</v>
      </c>
      <c r="D9682" s="167">
        <f>IF('Lineær programmering opg 4'!$M$4=0,"-",(-A9682+'Lineær programmering opg 4'!$M$4)/'Lineær programmering opg 4'!$K$4*-1)</f>
        <v>464.59199999995502</v>
      </c>
      <c r="E9682" s="167">
        <f>IF('Lineær programmering opg 4'!$M$5=0,"-",(-A9682+'Lineær programmering opg 4'!$M$5)/'Lineær programmering opg 4'!$K$5*-1)</f>
        <v>294.22199999998315</v>
      </c>
      <c r="F9682" s="167" t="str">
        <f>IF('Lineær programmering opg 4'!$E$6=0,"-",(-A9682+'Lineær programmering opg 4'!$M$6)/'Lineær programmering opg 4'!$K$6*-1)</f>
        <v>-</v>
      </c>
      <c r="G9682" s="167" t="str">
        <f>IF('Lineær programmering opg 4'!$D$7=0,"-",((-A9682+'Lineær programmering opg 4'!$M$7)/'Lineær programmering opg 4'!$K$7)*-1)</f>
        <v>-</v>
      </c>
      <c r="H9682" s="167" t="str">
        <f>IF('Lineær programmering opg 4'!$C$8=0,"-",((-A9682+'Lineær programmering opg 4'!$M$8)/'Lineær programmering opg 4'!$K$8)*-1)</f>
        <v>-</v>
      </c>
      <c r="I9682" s="167" t="str">
        <f>IF('Lineær programmering opg 4'!$D$8=0,"-",'Lineær programmering opg 4'!$G$8)</f>
        <v>-</v>
      </c>
      <c r="J9682" s="295">
        <f>A9682*'Lineær programmering opg 4'!$C$11+Datatabel!C9682*'Lineær programmering opg 4'!$D$11</f>
        <v>44903.699999999721</v>
      </c>
      <c r="K9682" s="9">
        <f t="shared" si="757"/>
        <v>0</v>
      </c>
      <c r="L9682" s="9">
        <f t="shared" si="758"/>
        <v>0</v>
      </c>
    </row>
    <row r="9683" spans="1:12" ht="15" x14ac:dyDescent="0.25">
      <c r="A9683" s="167">
        <f t="shared" si="756"/>
        <v>7.6800000000224884</v>
      </c>
      <c r="B9683" s="325">
        <f t="shared" si="759"/>
        <v>3.2000000000093703E-2</v>
      </c>
      <c r="C9683" s="167">
        <f t="shared" si="755"/>
        <v>294.23999999998318</v>
      </c>
      <c r="D9683" s="167">
        <f>IF('Lineær programmering opg 4'!$M$4=0,"-",(-A9683+'Lineær programmering opg 4'!$M$4)/'Lineær programmering opg 4'!$K$4*-1)</f>
        <v>464.63999999995502</v>
      </c>
      <c r="E9683" s="167">
        <f>IF('Lineær programmering opg 4'!$M$5=0,"-",(-A9683+'Lineær programmering opg 4'!$M$5)/'Lineær programmering opg 4'!$K$5*-1)</f>
        <v>294.23999999998318</v>
      </c>
      <c r="F9683" s="167" t="str">
        <f>IF('Lineær programmering opg 4'!$E$6=0,"-",(-A9683+'Lineær programmering opg 4'!$M$6)/'Lineær programmering opg 4'!$K$6*-1)</f>
        <v>-</v>
      </c>
      <c r="G9683" s="167" t="str">
        <f>IF('Lineær programmering opg 4'!$D$7=0,"-",((-A9683+'Lineær programmering opg 4'!$M$7)/'Lineær programmering opg 4'!$K$7)*-1)</f>
        <v>-</v>
      </c>
      <c r="H9683" s="167" t="str">
        <f>IF('Lineær programmering opg 4'!$C$8=0,"-",((-A9683+'Lineær programmering opg 4'!$M$8)/'Lineær programmering opg 4'!$K$8)*-1)</f>
        <v>-</v>
      </c>
      <c r="I9683" s="167" t="str">
        <f>IF('Lineær programmering opg 4'!$D$8=0,"-",'Lineær programmering opg 4'!$G$8)</f>
        <v>-</v>
      </c>
      <c r="J9683" s="295">
        <f>A9683*'Lineær programmering opg 4'!$C$11+Datatabel!C9683*'Lineær programmering opg 4'!$D$11</f>
        <v>44903.999999999724</v>
      </c>
      <c r="K9683" s="9">
        <f t="shared" si="757"/>
        <v>0</v>
      </c>
      <c r="L9683" s="9">
        <f t="shared" si="758"/>
        <v>0</v>
      </c>
    </row>
    <row r="9684" spans="1:12" ht="15" x14ac:dyDescent="0.25">
      <c r="A9684" s="167">
        <f t="shared" si="756"/>
        <v>7.6560000000224884</v>
      </c>
      <c r="B9684" s="325">
        <f t="shared" si="759"/>
        <v>3.1900000000093701E-2</v>
      </c>
      <c r="C9684" s="167">
        <f t="shared" si="755"/>
        <v>294.25799999998316</v>
      </c>
      <c r="D9684" s="167">
        <f>IF('Lineær programmering opg 4'!$M$4=0,"-",(-A9684+'Lineær programmering opg 4'!$M$4)/'Lineær programmering opg 4'!$K$4*-1)</f>
        <v>464.68799999995503</v>
      </c>
      <c r="E9684" s="167">
        <f>IF('Lineær programmering opg 4'!$M$5=0,"-",(-A9684+'Lineær programmering opg 4'!$M$5)/'Lineær programmering opg 4'!$K$5*-1)</f>
        <v>294.25799999998316</v>
      </c>
      <c r="F9684" s="167" t="str">
        <f>IF('Lineær programmering opg 4'!$E$6=0,"-",(-A9684+'Lineær programmering opg 4'!$M$6)/'Lineær programmering opg 4'!$K$6*-1)</f>
        <v>-</v>
      </c>
      <c r="G9684" s="167" t="str">
        <f>IF('Lineær programmering opg 4'!$D$7=0,"-",((-A9684+'Lineær programmering opg 4'!$M$7)/'Lineær programmering opg 4'!$K$7)*-1)</f>
        <v>-</v>
      </c>
      <c r="H9684" s="167" t="str">
        <f>IF('Lineær programmering opg 4'!$C$8=0,"-",((-A9684+'Lineær programmering opg 4'!$M$8)/'Lineær programmering opg 4'!$K$8)*-1)</f>
        <v>-</v>
      </c>
      <c r="I9684" s="167" t="str">
        <f>IF('Lineær programmering opg 4'!$D$8=0,"-",'Lineær programmering opg 4'!$G$8)</f>
        <v>-</v>
      </c>
      <c r="J9684" s="295">
        <f>A9684*'Lineær programmering opg 4'!$C$11+Datatabel!C9684*'Lineær programmering opg 4'!$D$11</f>
        <v>44904.299999999719</v>
      </c>
      <c r="K9684" s="9">
        <f t="shared" si="757"/>
        <v>0</v>
      </c>
      <c r="L9684" s="9">
        <f t="shared" si="758"/>
        <v>0</v>
      </c>
    </row>
    <row r="9685" spans="1:12" ht="15" x14ac:dyDescent="0.25">
      <c r="A9685" s="167">
        <f t="shared" si="756"/>
        <v>7.6320000000224875</v>
      </c>
      <c r="B9685" s="325">
        <f t="shared" si="759"/>
        <v>3.1800000000093698E-2</v>
      </c>
      <c r="C9685" s="167">
        <f t="shared" si="755"/>
        <v>294.27599999998313</v>
      </c>
      <c r="D9685" s="167">
        <f>IF('Lineær programmering opg 4'!$M$4=0,"-",(-A9685+'Lineær programmering opg 4'!$M$4)/'Lineær programmering opg 4'!$K$4*-1)</f>
        <v>464.73599999995503</v>
      </c>
      <c r="E9685" s="167">
        <f>IF('Lineær programmering opg 4'!$M$5=0,"-",(-A9685+'Lineær programmering opg 4'!$M$5)/'Lineær programmering opg 4'!$K$5*-1)</f>
        <v>294.27599999998313</v>
      </c>
      <c r="F9685" s="167" t="str">
        <f>IF('Lineær programmering opg 4'!$E$6=0,"-",(-A9685+'Lineær programmering opg 4'!$M$6)/'Lineær programmering opg 4'!$K$6*-1)</f>
        <v>-</v>
      </c>
      <c r="G9685" s="167" t="str">
        <f>IF('Lineær programmering opg 4'!$D$7=0,"-",((-A9685+'Lineær programmering opg 4'!$M$7)/'Lineær programmering opg 4'!$K$7)*-1)</f>
        <v>-</v>
      </c>
      <c r="H9685" s="167" t="str">
        <f>IF('Lineær programmering opg 4'!$C$8=0,"-",((-A9685+'Lineær programmering opg 4'!$M$8)/'Lineær programmering opg 4'!$K$8)*-1)</f>
        <v>-</v>
      </c>
      <c r="I9685" s="167" t="str">
        <f>IF('Lineær programmering opg 4'!$D$8=0,"-",'Lineær programmering opg 4'!$G$8)</f>
        <v>-</v>
      </c>
      <c r="J9685" s="295">
        <f>A9685*'Lineær programmering opg 4'!$C$11+Datatabel!C9685*'Lineær programmering opg 4'!$D$11</f>
        <v>44904.599999999715</v>
      </c>
      <c r="K9685" s="9">
        <f t="shared" si="757"/>
        <v>0</v>
      </c>
      <c r="L9685" s="9">
        <f t="shared" si="758"/>
        <v>0</v>
      </c>
    </row>
    <row r="9686" spans="1:12" ht="15" x14ac:dyDescent="0.25">
      <c r="A9686" s="167">
        <f t="shared" si="756"/>
        <v>7.6080000000224866</v>
      </c>
      <c r="B9686" s="325">
        <f t="shared" si="759"/>
        <v>3.1700000000093695E-2</v>
      </c>
      <c r="C9686" s="167">
        <f t="shared" si="755"/>
        <v>294.29399999998316</v>
      </c>
      <c r="D9686" s="167">
        <f>IF('Lineær programmering opg 4'!$M$4=0,"-",(-A9686+'Lineær programmering opg 4'!$M$4)/'Lineær programmering opg 4'!$K$4*-1)</f>
        <v>464.78399999995503</v>
      </c>
      <c r="E9686" s="167">
        <f>IF('Lineær programmering opg 4'!$M$5=0,"-",(-A9686+'Lineær programmering opg 4'!$M$5)/'Lineær programmering opg 4'!$K$5*-1)</f>
        <v>294.29399999998316</v>
      </c>
      <c r="F9686" s="167" t="str">
        <f>IF('Lineær programmering opg 4'!$E$6=0,"-",(-A9686+'Lineær programmering opg 4'!$M$6)/'Lineær programmering opg 4'!$K$6*-1)</f>
        <v>-</v>
      </c>
      <c r="G9686" s="167" t="str">
        <f>IF('Lineær programmering opg 4'!$D$7=0,"-",((-A9686+'Lineær programmering opg 4'!$M$7)/'Lineær programmering opg 4'!$K$7)*-1)</f>
        <v>-</v>
      </c>
      <c r="H9686" s="167" t="str">
        <f>IF('Lineær programmering opg 4'!$C$8=0,"-",((-A9686+'Lineær programmering opg 4'!$M$8)/'Lineær programmering opg 4'!$K$8)*-1)</f>
        <v>-</v>
      </c>
      <c r="I9686" s="167" t="str">
        <f>IF('Lineær programmering opg 4'!$D$8=0,"-",'Lineær programmering opg 4'!$G$8)</f>
        <v>-</v>
      </c>
      <c r="J9686" s="295">
        <f>A9686*'Lineær programmering opg 4'!$C$11+Datatabel!C9686*'Lineær programmering opg 4'!$D$11</f>
        <v>44904.899999999725</v>
      </c>
      <c r="K9686" s="9">
        <f t="shared" si="757"/>
        <v>0</v>
      </c>
      <c r="L9686" s="9">
        <f t="shared" si="758"/>
        <v>0</v>
      </c>
    </row>
    <row r="9687" spans="1:12" ht="15" x14ac:dyDescent="0.25">
      <c r="A9687" s="167">
        <f t="shared" si="756"/>
        <v>7.5840000000224865</v>
      </c>
      <c r="B9687" s="325">
        <f t="shared" si="759"/>
        <v>3.1600000000093692E-2</v>
      </c>
      <c r="C9687" s="167">
        <f t="shared" si="755"/>
        <v>294.31199999998313</v>
      </c>
      <c r="D9687" s="167">
        <f>IF('Lineær programmering opg 4'!$M$4=0,"-",(-A9687+'Lineær programmering opg 4'!$M$4)/'Lineær programmering opg 4'!$K$4*-1)</f>
        <v>464.83199999995503</v>
      </c>
      <c r="E9687" s="167">
        <f>IF('Lineær programmering opg 4'!$M$5=0,"-",(-A9687+'Lineær programmering opg 4'!$M$5)/'Lineær programmering opg 4'!$K$5*-1)</f>
        <v>294.31199999998313</v>
      </c>
      <c r="F9687" s="167" t="str">
        <f>IF('Lineær programmering opg 4'!$E$6=0,"-",(-A9687+'Lineær programmering opg 4'!$M$6)/'Lineær programmering opg 4'!$K$6*-1)</f>
        <v>-</v>
      </c>
      <c r="G9687" s="167" t="str">
        <f>IF('Lineær programmering opg 4'!$D$7=0,"-",((-A9687+'Lineær programmering opg 4'!$M$7)/'Lineær programmering opg 4'!$K$7)*-1)</f>
        <v>-</v>
      </c>
      <c r="H9687" s="167" t="str">
        <f>IF('Lineær programmering opg 4'!$C$8=0,"-",((-A9687+'Lineær programmering opg 4'!$M$8)/'Lineær programmering opg 4'!$K$8)*-1)</f>
        <v>-</v>
      </c>
      <c r="I9687" s="167" t="str">
        <f>IF('Lineær programmering opg 4'!$D$8=0,"-",'Lineær programmering opg 4'!$G$8)</f>
        <v>-</v>
      </c>
      <c r="J9687" s="295">
        <f>A9687*'Lineær programmering opg 4'!$C$11+Datatabel!C9687*'Lineær programmering opg 4'!$D$11</f>
        <v>44905.199999999721</v>
      </c>
      <c r="K9687" s="9">
        <f t="shared" si="757"/>
        <v>0</v>
      </c>
      <c r="L9687" s="9">
        <f t="shared" si="758"/>
        <v>0</v>
      </c>
    </row>
    <row r="9688" spans="1:12" ht="15" x14ac:dyDescent="0.25">
      <c r="A9688" s="167">
        <f t="shared" si="756"/>
        <v>7.5600000000224856</v>
      </c>
      <c r="B9688" s="325">
        <f t="shared" si="759"/>
        <v>3.1500000000093689E-2</v>
      </c>
      <c r="C9688" s="167">
        <f t="shared" si="755"/>
        <v>294.32999999998316</v>
      </c>
      <c r="D9688" s="167">
        <f>IF('Lineær programmering opg 4'!$M$4=0,"-",(-A9688+'Lineær programmering opg 4'!$M$4)/'Lineær programmering opg 4'!$K$4*-1)</f>
        <v>464.87999999995503</v>
      </c>
      <c r="E9688" s="167">
        <f>IF('Lineær programmering opg 4'!$M$5=0,"-",(-A9688+'Lineær programmering opg 4'!$M$5)/'Lineær programmering opg 4'!$K$5*-1)</f>
        <v>294.32999999998316</v>
      </c>
      <c r="F9688" s="167" t="str">
        <f>IF('Lineær programmering opg 4'!$E$6=0,"-",(-A9688+'Lineær programmering opg 4'!$M$6)/'Lineær programmering opg 4'!$K$6*-1)</f>
        <v>-</v>
      </c>
      <c r="G9688" s="167" t="str">
        <f>IF('Lineær programmering opg 4'!$D$7=0,"-",((-A9688+'Lineær programmering opg 4'!$M$7)/'Lineær programmering opg 4'!$K$7)*-1)</f>
        <v>-</v>
      </c>
      <c r="H9688" s="167" t="str">
        <f>IF('Lineær programmering opg 4'!$C$8=0,"-",((-A9688+'Lineær programmering opg 4'!$M$8)/'Lineær programmering opg 4'!$K$8)*-1)</f>
        <v>-</v>
      </c>
      <c r="I9688" s="167" t="str">
        <f>IF('Lineær programmering opg 4'!$D$8=0,"-",'Lineær programmering opg 4'!$G$8)</f>
        <v>-</v>
      </c>
      <c r="J9688" s="295">
        <f>A9688*'Lineær programmering opg 4'!$C$11+Datatabel!C9688*'Lineær programmering opg 4'!$D$11</f>
        <v>44905.499999999724</v>
      </c>
      <c r="K9688" s="9">
        <f t="shared" si="757"/>
        <v>0</v>
      </c>
      <c r="L9688" s="9">
        <f t="shared" si="758"/>
        <v>0</v>
      </c>
    </row>
    <row r="9689" spans="1:12" ht="15" x14ac:dyDescent="0.25">
      <c r="A9689" s="167">
        <f t="shared" si="756"/>
        <v>7.5360000000224847</v>
      </c>
      <c r="B9689" s="325">
        <f t="shared" si="759"/>
        <v>3.1400000000093686E-2</v>
      </c>
      <c r="C9689" s="167">
        <f t="shared" si="755"/>
        <v>294.34799999998313</v>
      </c>
      <c r="D9689" s="167">
        <f>IF('Lineær programmering opg 4'!$M$4=0,"-",(-A9689+'Lineær programmering opg 4'!$M$4)/'Lineær programmering opg 4'!$K$4*-1)</f>
        <v>464.92799999995503</v>
      </c>
      <c r="E9689" s="167">
        <f>IF('Lineær programmering opg 4'!$M$5=0,"-",(-A9689+'Lineær programmering opg 4'!$M$5)/'Lineær programmering opg 4'!$K$5*-1)</f>
        <v>294.34799999998313</v>
      </c>
      <c r="F9689" s="167" t="str">
        <f>IF('Lineær programmering opg 4'!$E$6=0,"-",(-A9689+'Lineær programmering opg 4'!$M$6)/'Lineær programmering opg 4'!$K$6*-1)</f>
        <v>-</v>
      </c>
      <c r="G9689" s="167" t="str">
        <f>IF('Lineær programmering opg 4'!$D$7=0,"-",((-A9689+'Lineær programmering opg 4'!$M$7)/'Lineær programmering opg 4'!$K$7)*-1)</f>
        <v>-</v>
      </c>
      <c r="H9689" s="167" t="str">
        <f>IF('Lineær programmering opg 4'!$C$8=0,"-",((-A9689+'Lineær programmering opg 4'!$M$8)/'Lineær programmering opg 4'!$K$8)*-1)</f>
        <v>-</v>
      </c>
      <c r="I9689" s="167" t="str">
        <f>IF('Lineær programmering opg 4'!$D$8=0,"-",'Lineær programmering opg 4'!$G$8)</f>
        <v>-</v>
      </c>
      <c r="J9689" s="295">
        <f>A9689*'Lineær programmering opg 4'!$C$11+Datatabel!C9689*'Lineær programmering opg 4'!$D$11</f>
        <v>44905.799999999719</v>
      </c>
      <c r="K9689" s="9">
        <f t="shared" si="757"/>
        <v>0</v>
      </c>
      <c r="L9689" s="9">
        <f t="shared" si="758"/>
        <v>0</v>
      </c>
    </row>
    <row r="9690" spans="1:12" ht="15" x14ac:dyDescent="0.25">
      <c r="A9690" s="167">
        <f t="shared" si="756"/>
        <v>7.5120000000224838</v>
      </c>
      <c r="B9690" s="325">
        <f t="shared" si="759"/>
        <v>3.1300000000093683E-2</v>
      </c>
      <c r="C9690" s="167">
        <f t="shared" si="755"/>
        <v>294.36599999998316</v>
      </c>
      <c r="D9690" s="167">
        <f>IF('Lineær programmering opg 4'!$M$4=0,"-",(-A9690+'Lineær programmering opg 4'!$M$4)/'Lineær programmering opg 4'!$K$4*-1)</f>
        <v>464.97599999995504</v>
      </c>
      <c r="E9690" s="167">
        <f>IF('Lineær programmering opg 4'!$M$5=0,"-",(-A9690+'Lineær programmering opg 4'!$M$5)/'Lineær programmering opg 4'!$K$5*-1)</f>
        <v>294.36599999998316</v>
      </c>
      <c r="F9690" s="167" t="str">
        <f>IF('Lineær programmering opg 4'!$E$6=0,"-",(-A9690+'Lineær programmering opg 4'!$M$6)/'Lineær programmering opg 4'!$K$6*-1)</f>
        <v>-</v>
      </c>
      <c r="G9690" s="167" t="str">
        <f>IF('Lineær programmering opg 4'!$D$7=0,"-",((-A9690+'Lineær programmering opg 4'!$M$7)/'Lineær programmering opg 4'!$K$7)*-1)</f>
        <v>-</v>
      </c>
      <c r="H9690" s="167" t="str">
        <f>IF('Lineær programmering opg 4'!$C$8=0,"-",((-A9690+'Lineær programmering opg 4'!$M$8)/'Lineær programmering opg 4'!$K$8)*-1)</f>
        <v>-</v>
      </c>
      <c r="I9690" s="167" t="str">
        <f>IF('Lineær programmering opg 4'!$D$8=0,"-",'Lineær programmering opg 4'!$G$8)</f>
        <v>-</v>
      </c>
      <c r="J9690" s="295">
        <f>A9690*'Lineær programmering opg 4'!$C$11+Datatabel!C9690*'Lineær programmering opg 4'!$D$11</f>
        <v>44906.099999999722</v>
      </c>
      <c r="K9690" s="9">
        <f t="shared" si="757"/>
        <v>0</v>
      </c>
      <c r="L9690" s="9">
        <f t="shared" si="758"/>
        <v>0</v>
      </c>
    </row>
    <row r="9691" spans="1:12" ht="15" x14ac:dyDescent="0.25">
      <c r="A9691" s="167">
        <f t="shared" si="756"/>
        <v>7.4880000000224838</v>
      </c>
      <c r="B9691" s="325">
        <f t="shared" si="759"/>
        <v>3.1200000000093684E-2</v>
      </c>
      <c r="C9691" s="167">
        <f t="shared" si="755"/>
        <v>294.38399999998313</v>
      </c>
      <c r="D9691" s="167">
        <f>IF('Lineær programmering opg 4'!$M$4=0,"-",(-A9691+'Lineær programmering opg 4'!$M$4)/'Lineær programmering opg 4'!$K$4*-1)</f>
        <v>465.02399999995504</v>
      </c>
      <c r="E9691" s="167">
        <f>IF('Lineær programmering opg 4'!$M$5=0,"-",(-A9691+'Lineær programmering opg 4'!$M$5)/'Lineær programmering opg 4'!$K$5*-1)</f>
        <v>294.38399999998313</v>
      </c>
      <c r="F9691" s="167" t="str">
        <f>IF('Lineær programmering opg 4'!$E$6=0,"-",(-A9691+'Lineær programmering opg 4'!$M$6)/'Lineær programmering opg 4'!$K$6*-1)</f>
        <v>-</v>
      </c>
      <c r="G9691" s="167" t="str">
        <f>IF('Lineær programmering opg 4'!$D$7=0,"-",((-A9691+'Lineær programmering opg 4'!$M$7)/'Lineær programmering opg 4'!$K$7)*-1)</f>
        <v>-</v>
      </c>
      <c r="H9691" s="167" t="str">
        <f>IF('Lineær programmering opg 4'!$C$8=0,"-",((-A9691+'Lineær programmering opg 4'!$M$8)/'Lineær programmering opg 4'!$K$8)*-1)</f>
        <v>-</v>
      </c>
      <c r="I9691" s="167" t="str">
        <f>IF('Lineær programmering opg 4'!$D$8=0,"-",'Lineær programmering opg 4'!$G$8)</f>
        <v>-</v>
      </c>
      <c r="J9691" s="295">
        <f>A9691*'Lineær programmering opg 4'!$C$11+Datatabel!C9691*'Lineær programmering opg 4'!$D$11</f>
        <v>44906.399999999718</v>
      </c>
      <c r="K9691" s="9">
        <f t="shared" si="757"/>
        <v>0</v>
      </c>
      <c r="L9691" s="9">
        <f t="shared" si="758"/>
        <v>0</v>
      </c>
    </row>
    <row r="9692" spans="1:12" ht="15" x14ac:dyDescent="0.25">
      <c r="A9692" s="167">
        <f t="shared" si="756"/>
        <v>7.4640000000224846</v>
      </c>
      <c r="B9692" s="325">
        <f t="shared" si="759"/>
        <v>3.1100000000093685E-2</v>
      </c>
      <c r="C9692" s="167">
        <f t="shared" si="755"/>
        <v>294.40199999998316</v>
      </c>
      <c r="D9692" s="167">
        <f>IF('Lineær programmering opg 4'!$M$4=0,"-",(-A9692+'Lineær programmering opg 4'!$M$4)/'Lineær programmering opg 4'!$K$4*-1)</f>
        <v>465.07199999995504</v>
      </c>
      <c r="E9692" s="167">
        <f>IF('Lineær programmering opg 4'!$M$5=0,"-",(-A9692+'Lineær programmering opg 4'!$M$5)/'Lineær programmering opg 4'!$K$5*-1)</f>
        <v>294.40199999998316</v>
      </c>
      <c r="F9692" s="167" t="str">
        <f>IF('Lineær programmering opg 4'!$E$6=0,"-",(-A9692+'Lineær programmering opg 4'!$M$6)/'Lineær programmering opg 4'!$K$6*-1)</f>
        <v>-</v>
      </c>
      <c r="G9692" s="167" t="str">
        <f>IF('Lineær programmering opg 4'!$D$7=0,"-",((-A9692+'Lineær programmering opg 4'!$M$7)/'Lineær programmering opg 4'!$K$7)*-1)</f>
        <v>-</v>
      </c>
      <c r="H9692" s="167" t="str">
        <f>IF('Lineær programmering opg 4'!$C$8=0,"-",((-A9692+'Lineær programmering opg 4'!$M$8)/'Lineær programmering opg 4'!$K$8)*-1)</f>
        <v>-</v>
      </c>
      <c r="I9692" s="167" t="str">
        <f>IF('Lineær programmering opg 4'!$D$8=0,"-",'Lineær programmering opg 4'!$G$8)</f>
        <v>-</v>
      </c>
      <c r="J9692" s="295">
        <f>A9692*'Lineær programmering opg 4'!$C$11+Datatabel!C9692*'Lineær programmering opg 4'!$D$11</f>
        <v>44906.699999999721</v>
      </c>
      <c r="K9692" s="9">
        <f t="shared" si="757"/>
        <v>0</v>
      </c>
      <c r="L9692" s="9">
        <f t="shared" si="758"/>
        <v>0</v>
      </c>
    </row>
    <row r="9693" spans="1:12" ht="15" x14ac:dyDescent="0.25">
      <c r="A9693" s="167">
        <f t="shared" si="756"/>
        <v>7.4400000000224846</v>
      </c>
      <c r="B9693" s="325">
        <f t="shared" si="759"/>
        <v>3.1000000000093685E-2</v>
      </c>
      <c r="C9693" s="167">
        <f t="shared" si="755"/>
        <v>294.41999999998313</v>
      </c>
      <c r="D9693" s="167">
        <f>IF('Lineær programmering opg 4'!$M$4=0,"-",(-A9693+'Lineær programmering opg 4'!$M$4)/'Lineær programmering opg 4'!$K$4*-1)</f>
        <v>465.11999999995504</v>
      </c>
      <c r="E9693" s="167">
        <f>IF('Lineær programmering opg 4'!$M$5=0,"-",(-A9693+'Lineær programmering opg 4'!$M$5)/'Lineær programmering opg 4'!$K$5*-1)</f>
        <v>294.41999999998313</v>
      </c>
      <c r="F9693" s="167" t="str">
        <f>IF('Lineær programmering opg 4'!$E$6=0,"-",(-A9693+'Lineær programmering opg 4'!$M$6)/'Lineær programmering opg 4'!$K$6*-1)</f>
        <v>-</v>
      </c>
      <c r="G9693" s="167" t="str">
        <f>IF('Lineær programmering opg 4'!$D$7=0,"-",((-A9693+'Lineær programmering opg 4'!$M$7)/'Lineær programmering opg 4'!$K$7)*-1)</f>
        <v>-</v>
      </c>
      <c r="H9693" s="167" t="str">
        <f>IF('Lineær programmering opg 4'!$C$8=0,"-",((-A9693+'Lineær programmering opg 4'!$M$8)/'Lineær programmering opg 4'!$K$8)*-1)</f>
        <v>-</v>
      </c>
      <c r="I9693" s="167" t="str">
        <f>IF('Lineær programmering opg 4'!$D$8=0,"-",'Lineær programmering opg 4'!$G$8)</f>
        <v>-</v>
      </c>
      <c r="J9693" s="295">
        <f>A9693*'Lineær programmering opg 4'!$C$11+Datatabel!C9693*'Lineær programmering opg 4'!$D$11</f>
        <v>44906.999999999716</v>
      </c>
      <c r="K9693" s="9">
        <f t="shared" si="757"/>
        <v>0</v>
      </c>
      <c r="L9693" s="9">
        <f t="shared" si="758"/>
        <v>0</v>
      </c>
    </row>
    <row r="9694" spans="1:12" ht="15" x14ac:dyDescent="0.25">
      <c r="A9694" s="167">
        <f t="shared" si="756"/>
        <v>7.4160000000224846</v>
      </c>
      <c r="B9694" s="325">
        <f t="shared" si="759"/>
        <v>3.0900000000093686E-2</v>
      </c>
      <c r="C9694" s="167">
        <f t="shared" si="755"/>
        <v>294.43799999998316</v>
      </c>
      <c r="D9694" s="167">
        <f>IF('Lineær programmering opg 4'!$M$4=0,"-",(-A9694+'Lineær programmering opg 4'!$M$4)/'Lineær programmering opg 4'!$K$4*-1)</f>
        <v>465.16799999995504</v>
      </c>
      <c r="E9694" s="167">
        <f>IF('Lineær programmering opg 4'!$M$5=0,"-",(-A9694+'Lineær programmering opg 4'!$M$5)/'Lineær programmering opg 4'!$K$5*-1)</f>
        <v>294.43799999998316</v>
      </c>
      <c r="F9694" s="167" t="str">
        <f>IF('Lineær programmering opg 4'!$E$6=0,"-",(-A9694+'Lineær programmering opg 4'!$M$6)/'Lineær programmering opg 4'!$K$6*-1)</f>
        <v>-</v>
      </c>
      <c r="G9694" s="167" t="str">
        <f>IF('Lineær programmering opg 4'!$D$7=0,"-",((-A9694+'Lineær programmering opg 4'!$M$7)/'Lineær programmering opg 4'!$K$7)*-1)</f>
        <v>-</v>
      </c>
      <c r="H9694" s="167" t="str">
        <f>IF('Lineær programmering opg 4'!$C$8=0,"-",((-A9694+'Lineær programmering opg 4'!$M$8)/'Lineær programmering opg 4'!$K$8)*-1)</f>
        <v>-</v>
      </c>
      <c r="I9694" s="167" t="str">
        <f>IF('Lineær programmering opg 4'!$D$8=0,"-",'Lineær programmering opg 4'!$G$8)</f>
        <v>-</v>
      </c>
      <c r="J9694" s="295">
        <f>A9694*'Lineær programmering opg 4'!$C$11+Datatabel!C9694*'Lineær programmering opg 4'!$D$11</f>
        <v>44907.299999999719</v>
      </c>
      <c r="K9694" s="9">
        <f t="shared" si="757"/>
        <v>0</v>
      </c>
      <c r="L9694" s="9">
        <f t="shared" si="758"/>
        <v>0</v>
      </c>
    </row>
    <row r="9695" spans="1:12" ht="15" x14ac:dyDescent="0.25">
      <c r="A9695" s="167">
        <f t="shared" si="756"/>
        <v>7.3920000000224846</v>
      </c>
      <c r="B9695" s="325">
        <f t="shared" si="759"/>
        <v>3.0800000000093686E-2</v>
      </c>
      <c r="C9695" s="167">
        <f t="shared" si="755"/>
        <v>294.45599999998313</v>
      </c>
      <c r="D9695" s="167">
        <f>IF('Lineær programmering opg 4'!$M$4=0,"-",(-A9695+'Lineær programmering opg 4'!$M$4)/'Lineær programmering opg 4'!$K$4*-1)</f>
        <v>465.21599999995505</v>
      </c>
      <c r="E9695" s="167">
        <f>IF('Lineær programmering opg 4'!$M$5=0,"-",(-A9695+'Lineær programmering opg 4'!$M$5)/'Lineær programmering opg 4'!$K$5*-1)</f>
        <v>294.45599999998313</v>
      </c>
      <c r="F9695" s="167" t="str">
        <f>IF('Lineær programmering opg 4'!$E$6=0,"-",(-A9695+'Lineær programmering opg 4'!$M$6)/'Lineær programmering opg 4'!$K$6*-1)</f>
        <v>-</v>
      </c>
      <c r="G9695" s="167" t="str">
        <f>IF('Lineær programmering opg 4'!$D$7=0,"-",((-A9695+'Lineær programmering opg 4'!$M$7)/'Lineær programmering opg 4'!$K$7)*-1)</f>
        <v>-</v>
      </c>
      <c r="H9695" s="167" t="str">
        <f>IF('Lineær programmering opg 4'!$C$8=0,"-",((-A9695+'Lineær programmering opg 4'!$M$8)/'Lineær programmering opg 4'!$K$8)*-1)</f>
        <v>-</v>
      </c>
      <c r="I9695" s="167" t="str">
        <f>IF('Lineær programmering opg 4'!$D$8=0,"-",'Lineær programmering opg 4'!$G$8)</f>
        <v>-</v>
      </c>
      <c r="J9695" s="295">
        <f>A9695*'Lineær programmering opg 4'!$C$11+Datatabel!C9695*'Lineær programmering opg 4'!$D$11</f>
        <v>44907.599999999715</v>
      </c>
      <c r="K9695" s="9">
        <f t="shared" si="757"/>
        <v>0</v>
      </c>
      <c r="L9695" s="9">
        <f t="shared" si="758"/>
        <v>0</v>
      </c>
    </row>
    <row r="9696" spans="1:12" ht="15" x14ac:dyDescent="0.25">
      <c r="A9696" s="167">
        <f t="shared" si="756"/>
        <v>7.3680000000224846</v>
      </c>
      <c r="B9696" s="325">
        <f t="shared" si="759"/>
        <v>3.0700000000093687E-2</v>
      </c>
      <c r="C9696" s="167">
        <f t="shared" si="755"/>
        <v>294.47399999998316</v>
      </c>
      <c r="D9696" s="167">
        <f>IF('Lineær programmering opg 4'!$M$4=0,"-",(-A9696+'Lineær programmering opg 4'!$M$4)/'Lineær programmering opg 4'!$K$4*-1)</f>
        <v>465.26399999995505</v>
      </c>
      <c r="E9696" s="167">
        <f>IF('Lineær programmering opg 4'!$M$5=0,"-",(-A9696+'Lineær programmering opg 4'!$M$5)/'Lineær programmering opg 4'!$K$5*-1)</f>
        <v>294.47399999998316</v>
      </c>
      <c r="F9696" s="167" t="str">
        <f>IF('Lineær programmering opg 4'!$E$6=0,"-",(-A9696+'Lineær programmering opg 4'!$M$6)/'Lineær programmering opg 4'!$K$6*-1)</f>
        <v>-</v>
      </c>
      <c r="G9696" s="167" t="str">
        <f>IF('Lineær programmering opg 4'!$D$7=0,"-",((-A9696+'Lineær programmering opg 4'!$M$7)/'Lineær programmering opg 4'!$K$7)*-1)</f>
        <v>-</v>
      </c>
      <c r="H9696" s="167" t="str">
        <f>IF('Lineær programmering opg 4'!$C$8=0,"-",((-A9696+'Lineær programmering opg 4'!$M$8)/'Lineær programmering opg 4'!$K$8)*-1)</f>
        <v>-</v>
      </c>
      <c r="I9696" s="167" t="str">
        <f>IF('Lineær programmering opg 4'!$D$8=0,"-",'Lineær programmering opg 4'!$G$8)</f>
        <v>-</v>
      </c>
      <c r="J9696" s="295">
        <f>A9696*'Lineær programmering opg 4'!$C$11+Datatabel!C9696*'Lineær programmering opg 4'!$D$11</f>
        <v>44907.899999999725</v>
      </c>
      <c r="K9696" s="9">
        <f t="shared" si="757"/>
        <v>0</v>
      </c>
      <c r="L9696" s="9">
        <f t="shared" si="758"/>
        <v>0</v>
      </c>
    </row>
    <row r="9697" spans="1:12" ht="15" x14ac:dyDescent="0.25">
      <c r="A9697" s="167">
        <f t="shared" si="756"/>
        <v>7.3440000000224854</v>
      </c>
      <c r="B9697" s="325">
        <f t="shared" si="759"/>
        <v>3.0600000000093688E-2</v>
      </c>
      <c r="C9697" s="167">
        <f t="shared" si="755"/>
        <v>294.49199999998314</v>
      </c>
      <c r="D9697" s="167">
        <f>IF('Lineær programmering opg 4'!$M$4=0,"-",(-A9697+'Lineær programmering opg 4'!$M$4)/'Lineær programmering opg 4'!$K$4*-1)</f>
        <v>465.31199999995505</v>
      </c>
      <c r="E9697" s="167">
        <f>IF('Lineær programmering opg 4'!$M$5=0,"-",(-A9697+'Lineær programmering opg 4'!$M$5)/'Lineær programmering opg 4'!$K$5*-1)</f>
        <v>294.49199999998314</v>
      </c>
      <c r="F9697" s="167" t="str">
        <f>IF('Lineær programmering opg 4'!$E$6=0,"-",(-A9697+'Lineær programmering opg 4'!$M$6)/'Lineær programmering opg 4'!$K$6*-1)</f>
        <v>-</v>
      </c>
      <c r="G9697" s="167" t="str">
        <f>IF('Lineær programmering opg 4'!$D$7=0,"-",((-A9697+'Lineær programmering opg 4'!$M$7)/'Lineær programmering opg 4'!$K$7)*-1)</f>
        <v>-</v>
      </c>
      <c r="H9697" s="167" t="str">
        <f>IF('Lineær programmering opg 4'!$C$8=0,"-",((-A9697+'Lineær programmering opg 4'!$M$8)/'Lineær programmering opg 4'!$K$8)*-1)</f>
        <v>-</v>
      </c>
      <c r="I9697" s="167" t="str">
        <f>IF('Lineær programmering opg 4'!$D$8=0,"-",'Lineær programmering opg 4'!$G$8)</f>
        <v>-</v>
      </c>
      <c r="J9697" s="295">
        <f>A9697*'Lineær programmering opg 4'!$C$11+Datatabel!C9697*'Lineær programmering opg 4'!$D$11</f>
        <v>44908.199999999721</v>
      </c>
      <c r="K9697" s="9">
        <f t="shared" si="757"/>
        <v>0</v>
      </c>
      <c r="L9697" s="9">
        <f t="shared" si="758"/>
        <v>0</v>
      </c>
    </row>
    <row r="9698" spans="1:12" ht="15" x14ac:dyDescent="0.25">
      <c r="A9698" s="167">
        <f t="shared" si="756"/>
        <v>7.3200000000224854</v>
      </c>
      <c r="B9698" s="325">
        <f t="shared" si="759"/>
        <v>3.0500000000093688E-2</v>
      </c>
      <c r="C9698" s="167">
        <f t="shared" si="755"/>
        <v>294.50999999998317</v>
      </c>
      <c r="D9698" s="167">
        <f>IF('Lineær programmering opg 4'!$M$4=0,"-",(-A9698+'Lineær programmering opg 4'!$M$4)/'Lineær programmering opg 4'!$K$4*-1)</f>
        <v>465.35999999995505</v>
      </c>
      <c r="E9698" s="167">
        <f>IF('Lineær programmering opg 4'!$M$5=0,"-",(-A9698+'Lineær programmering opg 4'!$M$5)/'Lineær programmering opg 4'!$K$5*-1)</f>
        <v>294.50999999998317</v>
      </c>
      <c r="F9698" s="167" t="str">
        <f>IF('Lineær programmering opg 4'!$E$6=0,"-",(-A9698+'Lineær programmering opg 4'!$M$6)/'Lineær programmering opg 4'!$K$6*-1)</f>
        <v>-</v>
      </c>
      <c r="G9698" s="167" t="str">
        <f>IF('Lineær programmering opg 4'!$D$7=0,"-",((-A9698+'Lineær programmering opg 4'!$M$7)/'Lineær programmering opg 4'!$K$7)*-1)</f>
        <v>-</v>
      </c>
      <c r="H9698" s="167" t="str">
        <f>IF('Lineær programmering opg 4'!$C$8=0,"-",((-A9698+'Lineær programmering opg 4'!$M$8)/'Lineær programmering opg 4'!$K$8)*-1)</f>
        <v>-</v>
      </c>
      <c r="I9698" s="167" t="str">
        <f>IF('Lineær programmering opg 4'!$D$8=0,"-",'Lineær programmering opg 4'!$G$8)</f>
        <v>-</v>
      </c>
      <c r="J9698" s="295">
        <f>A9698*'Lineær programmering opg 4'!$C$11+Datatabel!C9698*'Lineær programmering opg 4'!$D$11</f>
        <v>44908.499999999724</v>
      </c>
      <c r="K9698" s="9">
        <f t="shared" si="757"/>
        <v>0</v>
      </c>
      <c r="L9698" s="9">
        <f t="shared" si="758"/>
        <v>0</v>
      </c>
    </row>
    <row r="9699" spans="1:12" ht="15" x14ac:dyDescent="0.25">
      <c r="A9699" s="167">
        <f t="shared" si="756"/>
        <v>7.2960000000224854</v>
      </c>
      <c r="B9699" s="325">
        <f t="shared" si="759"/>
        <v>3.0400000000093689E-2</v>
      </c>
      <c r="C9699" s="167">
        <f t="shared" si="755"/>
        <v>294.52799999998314</v>
      </c>
      <c r="D9699" s="167">
        <f>IF('Lineær programmering opg 4'!$M$4=0,"-",(-A9699+'Lineær programmering opg 4'!$M$4)/'Lineær programmering opg 4'!$K$4*-1)</f>
        <v>465.40799999995505</v>
      </c>
      <c r="E9699" s="167">
        <f>IF('Lineær programmering opg 4'!$M$5=0,"-",(-A9699+'Lineær programmering opg 4'!$M$5)/'Lineær programmering opg 4'!$K$5*-1)</f>
        <v>294.52799999998314</v>
      </c>
      <c r="F9699" s="167" t="str">
        <f>IF('Lineær programmering opg 4'!$E$6=0,"-",(-A9699+'Lineær programmering opg 4'!$M$6)/'Lineær programmering opg 4'!$K$6*-1)</f>
        <v>-</v>
      </c>
      <c r="G9699" s="167" t="str">
        <f>IF('Lineær programmering opg 4'!$D$7=0,"-",((-A9699+'Lineær programmering opg 4'!$M$7)/'Lineær programmering opg 4'!$K$7)*-1)</f>
        <v>-</v>
      </c>
      <c r="H9699" s="167" t="str">
        <f>IF('Lineær programmering opg 4'!$C$8=0,"-",((-A9699+'Lineær programmering opg 4'!$M$8)/'Lineær programmering opg 4'!$K$8)*-1)</f>
        <v>-</v>
      </c>
      <c r="I9699" s="167" t="str">
        <f>IF('Lineær programmering opg 4'!$D$8=0,"-",'Lineær programmering opg 4'!$G$8)</f>
        <v>-</v>
      </c>
      <c r="J9699" s="295">
        <f>A9699*'Lineær programmering opg 4'!$C$11+Datatabel!C9699*'Lineær programmering opg 4'!$D$11</f>
        <v>44908.799999999719</v>
      </c>
      <c r="K9699" s="9">
        <f t="shared" si="757"/>
        <v>0</v>
      </c>
      <c r="L9699" s="9">
        <f t="shared" si="758"/>
        <v>0</v>
      </c>
    </row>
    <row r="9700" spans="1:12" ht="15" x14ac:dyDescent="0.25">
      <c r="A9700" s="167">
        <f t="shared" si="756"/>
        <v>7.2720000000224854</v>
      </c>
      <c r="B9700" s="325">
        <f t="shared" si="759"/>
        <v>3.0300000000093689E-2</v>
      </c>
      <c r="C9700" s="167">
        <f t="shared" si="755"/>
        <v>294.54599999998317</v>
      </c>
      <c r="D9700" s="167">
        <f>IF('Lineær programmering opg 4'!$M$4=0,"-",(-A9700+'Lineær programmering opg 4'!$M$4)/'Lineær programmering opg 4'!$K$4*-1)</f>
        <v>465.45599999995505</v>
      </c>
      <c r="E9700" s="167">
        <f>IF('Lineær programmering opg 4'!$M$5=0,"-",(-A9700+'Lineær programmering opg 4'!$M$5)/'Lineær programmering opg 4'!$K$5*-1)</f>
        <v>294.54599999998317</v>
      </c>
      <c r="F9700" s="167" t="str">
        <f>IF('Lineær programmering opg 4'!$E$6=0,"-",(-A9700+'Lineær programmering opg 4'!$M$6)/'Lineær programmering opg 4'!$K$6*-1)</f>
        <v>-</v>
      </c>
      <c r="G9700" s="167" t="str">
        <f>IF('Lineær programmering opg 4'!$D$7=0,"-",((-A9700+'Lineær programmering opg 4'!$M$7)/'Lineær programmering opg 4'!$K$7)*-1)</f>
        <v>-</v>
      </c>
      <c r="H9700" s="167" t="str">
        <f>IF('Lineær programmering opg 4'!$C$8=0,"-",((-A9700+'Lineær programmering opg 4'!$M$8)/'Lineær programmering opg 4'!$K$8)*-1)</f>
        <v>-</v>
      </c>
      <c r="I9700" s="167" t="str">
        <f>IF('Lineær programmering opg 4'!$D$8=0,"-",'Lineær programmering opg 4'!$G$8)</f>
        <v>-</v>
      </c>
      <c r="J9700" s="295">
        <f>A9700*'Lineær programmering opg 4'!$C$11+Datatabel!C9700*'Lineær programmering opg 4'!$D$11</f>
        <v>44909.099999999722</v>
      </c>
      <c r="K9700" s="9">
        <f t="shared" si="757"/>
        <v>0</v>
      </c>
      <c r="L9700" s="9">
        <f t="shared" si="758"/>
        <v>0</v>
      </c>
    </row>
    <row r="9701" spans="1:12" ht="15" x14ac:dyDescent="0.25">
      <c r="A9701" s="167">
        <f t="shared" si="756"/>
        <v>7.2480000000224853</v>
      </c>
      <c r="B9701" s="325">
        <f t="shared" si="759"/>
        <v>3.020000000009369E-2</v>
      </c>
      <c r="C9701" s="167">
        <f t="shared" si="755"/>
        <v>294.56399999998314</v>
      </c>
      <c r="D9701" s="167">
        <f>IF('Lineær programmering opg 4'!$M$4=0,"-",(-A9701+'Lineær programmering opg 4'!$M$4)/'Lineær programmering opg 4'!$K$4*-1)</f>
        <v>465.50399999995506</v>
      </c>
      <c r="E9701" s="167">
        <f>IF('Lineær programmering opg 4'!$M$5=0,"-",(-A9701+'Lineær programmering opg 4'!$M$5)/'Lineær programmering opg 4'!$K$5*-1)</f>
        <v>294.56399999998314</v>
      </c>
      <c r="F9701" s="167" t="str">
        <f>IF('Lineær programmering opg 4'!$E$6=0,"-",(-A9701+'Lineær programmering opg 4'!$M$6)/'Lineær programmering opg 4'!$K$6*-1)</f>
        <v>-</v>
      </c>
      <c r="G9701" s="167" t="str">
        <f>IF('Lineær programmering opg 4'!$D$7=0,"-",((-A9701+'Lineær programmering opg 4'!$M$7)/'Lineær programmering opg 4'!$K$7)*-1)</f>
        <v>-</v>
      </c>
      <c r="H9701" s="167" t="str">
        <f>IF('Lineær programmering opg 4'!$C$8=0,"-",((-A9701+'Lineær programmering opg 4'!$M$8)/'Lineær programmering opg 4'!$K$8)*-1)</f>
        <v>-</v>
      </c>
      <c r="I9701" s="167" t="str">
        <f>IF('Lineær programmering opg 4'!$D$8=0,"-",'Lineær programmering opg 4'!$G$8)</f>
        <v>-</v>
      </c>
      <c r="J9701" s="295">
        <f>A9701*'Lineær programmering opg 4'!$C$11+Datatabel!C9701*'Lineær programmering opg 4'!$D$11</f>
        <v>44909.399999999725</v>
      </c>
      <c r="K9701" s="9">
        <f t="shared" si="757"/>
        <v>0</v>
      </c>
      <c r="L9701" s="9">
        <f t="shared" si="758"/>
        <v>0</v>
      </c>
    </row>
    <row r="9702" spans="1:12" ht="15" x14ac:dyDescent="0.25">
      <c r="A9702" s="167">
        <f t="shared" si="756"/>
        <v>7.2240000000224853</v>
      </c>
      <c r="B9702" s="325">
        <f t="shared" si="759"/>
        <v>3.0100000000093691E-2</v>
      </c>
      <c r="C9702" s="167">
        <f t="shared" si="755"/>
        <v>294.58199999998317</v>
      </c>
      <c r="D9702" s="167">
        <f>IF('Lineær programmering opg 4'!$M$4=0,"-",(-A9702+'Lineær programmering opg 4'!$M$4)/'Lineær programmering opg 4'!$K$4*-1)</f>
        <v>465.551999999955</v>
      </c>
      <c r="E9702" s="167">
        <f>IF('Lineær programmering opg 4'!$M$5=0,"-",(-A9702+'Lineær programmering opg 4'!$M$5)/'Lineær programmering opg 4'!$K$5*-1)</f>
        <v>294.58199999998317</v>
      </c>
      <c r="F9702" s="167" t="str">
        <f>IF('Lineær programmering opg 4'!$E$6=0,"-",(-A9702+'Lineær programmering opg 4'!$M$6)/'Lineær programmering opg 4'!$K$6*-1)</f>
        <v>-</v>
      </c>
      <c r="G9702" s="167" t="str">
        <f>IF('Lineær programmering opg 4'!$D$7=0,"-",((-A9702+'Lineær programmering opg 4'!$M$7)/'Lineær programmering opg 4'!$K$7)*-1)</f>
        <v>-</v>
      </c>
      <c r="H9702" s="167" t="str">
        <f>IF('Lineær programmering opg 4'!$C$8=0,"-",((-A9702+'Lineær programmering opg 4'!$M$8)/'Lineær programmering opg 4'!$K$8)*-1)</f>
        <v>-</v>
      </c>
      <c r="I9702" s="167" t="str">
        <f>IF('Lineær programmering opg 4'!$D$8=0,"-",'Lineær programmering opg 4'!$G$8)</f>
        <v>-</v>
      </c>
      <c r="J9702" s="295">
        <f>A9702*'Lineær programmering opg 4'!$C$11+Datatabel!C9702*'Lineær programmering opg 4'!$D$11</f>
        <v>44909.699999999728</v>
      </c>
      <c r="K9702" s="9">
        <f t="shared" si="757"/>
        <v>0</v>
      </c>
      <c r="L9702" s="9">
        <f t="shared" si="758"/>
        <v>0</v>
      </c>
    </row>
    <row r="9703" spans="1:12" ht="15" x14ac:dyDescent="0.25">
      <c r="A9703" s="167">
        <f t="shared" si="756"/>
        <v>7.2000000000224862</v>
      </c>
      <c r="B9703" s="325">
        <f t="shared" si="759"/>
        <v>3.0000000000093691E-2</v>
      </c>
      <c r="C9703" s="167">
        <f t="shared" si="755"/>
        <v>294.59999999998314</v>
      </c>
      <c r="D9703" s="167">
        <f>IF('Lineær programmering opg 4'!$M$4=0,"-",(-A9703+'Lineær programmering opg 4'!$M$4)/'Lineær programmering opg 4'!$K$4*-1)</f>
        <v>465.599999999955</v>
      </c>
      <c r="E9703" s="167">
        <f>IF('Lineær programmering opg 4'!$M$5=0,"-",(-A9703+'Lineær programmering opg 4'!$M$5)/'Lineær programmering opg 4'!$K$5*-1)</f>
        <v>294.59999999998314</v>
      </c>
      <c r="F9703" s="167" t="str">
        <f>IF('Lineær programmering opg 4'!$E$6=0,"-",(-A9703+'Lineær programmering opg 4'!$M$6)/'Lineær programmering opg 4'!$K$6*-1)</f>
        <v>-</v>
      </c>
      <c r="G9703" s="167" t="str">
        <f>IF('Lineær programmering opg 4'!$D$7=0,"-",((-A9703+'Lineær programmering opg 4'!$M$7)/'Lineær programmering opg 4'!$K$7)*-1)</f>
        <v>-</v>
      </c>
      <c r="H9703" s="167" t="str">
        <f>IF('Lineær programmering opg 4'!$C$8=0,"-",((-A9703+'Lineær programmering opg 4'!$M$8)/'Lineær programmering opg 4'!$K$8)*-1)</f>
        <v>-</v>
      </c>
      <c r="I9703" s="167" t="str">
        <f>IF('Lineær programmering opg 4'!$D$8=0,"-",'Lineær programmering opg 4'!$G$8)</f>
        <v>-</v>
      </c>
      <c r="J9703" s="295">
        <f>A9703*'Lineær programmering opg 4'!$C$11+Datatabel!C9703*'Lineær programmering opg 4'!$D$11</f>
        <v>44909.999999999716</v>
      </c>
      <c r="K9703" s="9">
        <f t="shared" si="757"/>
        <v>0</v>
      </c>
      <c r="L9703" s="9">
        <f t="shared" si="758"/>
        <v>0</v>
      </c>
    </row>
    <row r="9704" spans="1:12" ht="15" x14ac:dyDescent="0.25">
      <c r="A9704" s="167">
        <f t="shared" si="756"/>
        <v>7.1760000000224862</v>
      </c>
      <c r="B9704" s="325">
        <f t="shared" si="759"/>
        <v>2.9900000000093692E-2</v>
      </c>
      <c r="C9704" s="167">
        <f t="shared" si="755"/>
        <v>294.61799999998317</v>
      </c>
      <c r="D9704" s="167">
        <f>IF('Lineær programmering opg 4'!$M$4=0,"-",(-A9704+'Lineær programmering opg 4'!$M$4)/'Lineær programmering opg 4'!$K$4*-1)</f>
        <v>465.647999999955</v>
      </c>
      <c r="E9704" s="167">
        <f>IF('Lineær programmering opg 4'!$M$5=0,"-",(-A9704+'Lineær programmering opg 4'!$M$5)/'Lineær programmering opg 4'!$K$5*-1)</f>
        <v>294.61799999998317</v>
      </c>
      <c r="F9704" s="167" t="str">
        <f>IF('Lineær programmering opg 4'!$E$6=0,"-",(-A9704+'Lineær programmering opg 4'!$M$6)/'Lineær programmering opg 4'!$K$6*-1)</f>
        <v>-</v>
      </c>
      <c r="G9704" s="167" t="str">
        <f>IF('Lineær programmering opg 4'!$D$7=0,"-",((-A9704+'Lineær programmering opg 4'!$M$7)/'Lineær programmering opg 4'!$K$7)*-1)</f>
        <v>-</v>
      </c>
      <c r="H9704" s="167" t="str">
        <f>IF('Lineær programmering opg 4'!$C$8=0,"-",((-A9704+'Lineær programmering opg 4'!$M$8)/'Lineær programmering opg 4'!$K$8)*-1)</f>
        <v>-</v>
      </c>
      <c r="I9704" s="167" t="str">
        <f>IF('Lineær programmering opg 4'!$D$8=0,"-",'Lineær programmering opg 4'!$G$8)</f>
        <v>-</v>
      </c>
      <c r="J9704" s="295">
        <f>A9704*'Lineær programmering opg 4'!$C$11+Datatabel!C9704*'Lineær programmering opg 4'!$D$11</f>
        <v>44910.299999999719</v>
      </c>
      <c r="K9704" s="9">
        <f t="shared" si="757"/>
        <v>0</v>
      </c>
      <c r="L9704" s="9">
        <f t="shared" si="758"/>
        <v>0</v>
      </c>
    </row>
    <row r="9705" spans="1:12" ht="15" x14ac:dyDescent="0.25">
      <c r="A9705" s="167">
        <f t="shared" si="756"/>
        <v>7.1520000000224861</v>
      </c>
      <c r="B9705" s="325">
        <f t="shared" si="759"/>
        <v>2.9800000000093693E-2</v>
      </c>
      <c r="C9705" s="167">
        <f t="shared" si="755"/>
        <v>294.63599999998314</v>
      </c>
      <c r="D9705" s="167">
        <f>IF('Lineær programmering opg 4'!$M$4=0,"-",(-A9705+'Lineær programmering opg 4'!$M$4)/'Lineær programmering opg 4'!$K$4*-1)</f>
        <v>465.69599999995501</v>
      </c>
      <c r="E9705" s="167">
        <f>IF('Lineær programmering opg 4'!$M$5=0,"-",(-A9705+'Lineær programmering opg 4'!$M$5)/'Lineær programmering opg 4'!$K$5*-1)</f>
        <v>294.63599999998314</v>
      </c>
      <c r="F9705" s="167" t="str">
        <f>IF('Lineær programmering opg 4'!$E$6=0,"-",(-A9705+'Lineær programmering opg 4'!$M$6)/'Lineær programmering opg 4'!$K$6*-1)</f>
        <v>-</v>
      </c>
      <c r="G9705" s="167" t="str">
        <f>IF('Lineær programmering opg 4'!$D$7=0,"-",((-A9705+'Lineær programmering opg 4'!$M$7)/'Lineær programmering opg 4'!$K$7)*-1)</f>
        <v>-</v>
      </c>
      <c r="H9705" s="167" t="str">
        <f>IF('Lineær programmering opg 4'!$C$8=0,"-",((-A9705+'Lineær programmering opg 4'!$M$8)/'Lineær programmering opg 4'!$K$8)*-1)</f>
        <v>-</v>
      </c>
      <c r="I9705" s="167" t="str">
        <f>IF('Lineær programmering opg 4'!$D$8=0,"-",'Lineær programmering opg 4'!$G$8)</f>
        <v>-</v>
      </c>
      <c r="J9705" s="295">
        <f>A9705*'Lineær programmering opg 4'!$C$11+Datatabel!C9705*'Lineær programmering opg 4'!$D$11</f>
        <v>44910.599999999715</v>
      </c>
      <c r="K9705" s="9">
        <f t="shared" si="757"/>
        <v>0</v>
      </c>
      <c r="L9705" s="9">
        <f t="shared" si="758"/>
        <v>0</v>
      </c>
    </row>
    <row r="9706" spans="1:12" ht="15" x14ac:dyDescent="0.25">
      <c r="A9706" s="167">
        <f t="shared" si="756"/>
        <v>7.1280000000224861</v>
      </c>
      <c r="B9706" s="325">
        <f t="shared" si="759"/>
        <v>2.9700000000093693E-2</v>
      </c>
      <c r="C9706" s="167">
        <f t="shared" si="755"/>
        <v>294.65399999998317</v>
      </c>
      <c r="D9706" s="167">
        <f>IF('Lineær programmering opg 4'!$M$4=0,"-",(-A9706+'Lineær programmering opg 4'!$M$4)/'Lineær programmering opg 4'!$K$4*-1)</f>
        <v>465.74399999995501</v>
      </c>
      <c r="E9706" s="167">
        <f>IF('Lineær programmering opg 4'!$M$5=0,"-",(-A9706+'Lineær programmering opg 4'!$M$5)/'Lineær programmering opg 4'!$K$5*-1)</f>
        <v>294.65399999998317</v>
      </c>
      <c r="F9706" s="167" t="str">
        <f>IF('Lineær programmering opg 4'!$E$6=0,"-",(-A9706+'Lineær programmering opg 4'!$M$6)/'Lineær programmering opg 4'!$K$6*-1)</f>
        <v>-</v>
      </c>
      <c r="G9706" s="167" t="str">
        <f>IF('Lineær programmering opg 4'!$D$7=0,"-",((-A9706+'Lineær programmering opg 4'!$M$7)/'Lineær programmering opg 4'!$K$7)*-1)</f>
        <v>-</v>
      </c>
      <c r="H9706" s="167" t="str">
        <f>IF('Lineær programmering opg 4'!$C$8=0,"-",((-A9706+'Lineær programmering opg 4'!$M$8)/'Lineær programmering opg 4'!$K$8)*-1)</f>
        <v>-</v>
      </c>
      <c r="I9706" s="167" t="str">
        <f>IF('Lineær programmering opg 4'!$D$8=0,"-",'Lineær programmering opg 4'!$G$8)</f>
        <v>-</v>
      </c>
      <c r="J9706" s="295">
        <f>A9706*'Lineær programmering opg 4'!$C$11+Datatabel!C9706*'Lineær programmering opg 4'!$D$11</f>
        <v>44910.899999999725</v>
      </c>
      <c r="K9706" s="9">
        <f t="shared" si="757"/>
        <v>0</v>
      </c>
      <c r="L9706" s="9">
        <f t="shared" si="758"/>
        <v>0</v>
      </c>
    </row>
    <row r="9707" spans="1:12" ht="15" x14ac:dyDescent="0.25">
      <c r="A9707" s="167">
        <f t="shared" si="756"/>
        <v>7.1040000000224861</v>
      </c>
      <c r="B9707" s="325">
        <f t="shared" si="759"/>
        <v>2.9600000000093694E-2</v>
      </c>
      <c r="C9707" s="167">
        <f t="shared" si="755"/>
        <v>294.67199999998314</v>
      </c>
      <c r="D9707" s="167">
        <f>IF('Lineær programmering opg 4'!$M$4=0,"-",(-A9707+'Lineær programmering opg 4'!$M$4)/'Lineær programmering opg 4'!$K$4*-1)</f>
        <v>465.79199999995501</v>
      </c>
      <c r="E9707" s="167">
        <f>IF('Lineær programmering opg 4'!$M$5=0,"-",(-A9707+'Lineær programmering opg 4'!$M$5)/'Lineær programmering opg 4'!$K$5*-1)</f>
        <v>294.67199999998314</v>
      </c>
      <c r="F9707" s="167" t="str">
        <f>IF('Lineær programmering opg 4'!$E$6=0,"-",(-A9707+'Lineær programmering opg 4'!$M$6)/'Lineær programmering opg 4'!$K$6*-1)</f>
        <v>-</v>
      </c>
      <c r="G9707" s="167" t="str">
        <f>IF('Lineær programmering opg 4'!$D$7=0,"-",((-A9707+'Lineær programmering opg 4'!$M$7)/'Lineær programmering opg 4'!$K$7)*-1)</f>
        <v>-</v>
      </c>
      <c r="H9707" s="167" t="str">
        <f>IF('Lineær programmering opg 4'!$C$8=0,"-",((-A9707+'Lineær programmering opg 4'!$M$8)/'Lineær programmering opg 4'!$K$8)*-1)</f>
        <v>-</v>
      </c>
      <c r="I9707" s="167" t="str">
        <f>IF('Lineær programmering opg 4'!$D$8=0,"-",'Lineær programmering opg 4'!$G$8)</f>
        <v>-</v>
      </c>
      <c r="J9707" s="295">
        <f>A9707*'Lineær programmering opg 4'!$C$11+Datatabel!C9707*'Lineær programmering opg 4'!$D$11</f>
        <v>44911.199999999721</v>
      </c>
      <c r="K9707" s="9">
        <f t="shared" si="757"/>
        <v>0</v>
      </c>
      <c r="L9707" s="9">
        <f t="shared" si="758"/>
        <v>0</v>
      </c>
    </row>
    <row r="9708" spans="1:12" ht="15" x14ac:dyDescent="0.25">
      <c r="A9708" s="167">
        <f t="shared" si="756"/>
        <v>7.080000000022487</v>
      </c>
      <c r="B9708" s="325">
        <f t="shared" si="759"/>
        <v>2.9500000000093694E-2</v>
      </c>
      <c r="C9708" s="167">
        <f t="shared" si="755"/>
        <v>294.68999999998317</v>
      </c>
      <c r="D9708" s="167">
        <f>IF('Lineær programmering opg 4'!$M$4=0,"-",(-A9708+'Lineær programmering opg 4'!$M$4)/'Lineær programmering opg 4'!$K$4*-1)</f>
        <v>465.83999999995501</v>
      </c>
      <c r="E9708" s="167">
        <f>IF('Lineær programmering opg 4'!$M$5=0,"-",(-A9708+'Lineær programmering opg 4'!$M$5)/'Lineær programmering opg 4'!$K$5*-1)</f>
        <v>294.68999999998317</v>
      </c>
      <c r="F9708" s="167" t="str">
        <f>IF('Lineær programmering opg 4'!$E$6=0,"-",(-A9708+'Lineær programmering opg 4'!$M$6)/'Lineær programmering opg 4'!$K$6*-1)</f>
        <v>-</v>
      </c>
      <c r="G9708" s="167" t="str">
        <f>IF('Lineær programmering opg 4'!$D$7=0,"-",((-A9708+'Lineær programmering opg 4'!$M$7)/'Lineær programmering opg 4'!$K$7)*-1)</f>
        <v>-</v>
      </c>
      <c r="H9708" s="167" t="str">
        <f>IF('Lineær programmering opg 4'!$C$8=0,"-",((-A9708+'Lineær programmering opg 4'!$M$8)/'Lineær programmering opg 4'!$K$8)*-1)</f>
        <v>-</v>
      </c>
      <c r="I9708" s="167" t="str">
        <f>IF('Lineær programmering opg 4'!$D$8=0,"-",'Lineær programmering opg 4'!$G$8)</f>
        <v>-</v>
      </c>
      <c r="J9708" s="295">
        <f>A9708*'Lineær programmering opg 4'!$C$11+Datatabel!C9708*'Lineær programmering opg 4'!$D$11</f>
        <v>44911.499999999724</v>
      </c>
      <c r="K9708" s="9">
        <f t="shared" si="757"/>
        <v>0</v>
      </c>
      <c r="L9708" s="9">
        <f t="shared" si="758"/>
        <v>0</v>
      </c>
    </row>
    <row r="9709" spans="1:12" ht="15" x14ac:dyDescent="0.25">
      <c r="A9709" s="167">
        <f t="shared" si="756"/>
        <v>7.056000000022487</v>
      </c>
      <c r="B9709" s="325">
        <f t="shared" si="759"/>
        <v>2.9400000000093695E-2</v>
      </c>
      <c r="C9709" s="167">
        <f t="shared" si="755"/>
        <v>294.70799999998314</v>
      </c>
      <c r="D9709" s="167">
        <f>IF('Lineær programmering opg 4'!$M$4=0,"-",(-A9709+'Lineær programmering opg 4'!$M$4)/'Lineær programmering opg 4'!$K$4*-1)</f>
        <v>465.88799999995501</v>
      </c>
      <c r="E9709" s="167">
        <f>IF('Lineær programmering opg 4'!$M$5=0,"-",(-A9709+'Lineær programmering opg 4'!$M$5)/'Lineær programmering opg 4'!$K$5*-1)</f>
        <v>294.70799999998314</v>
      </c>
      <c r="F9709" s="167" t="str">
        <f>IF('Lineær programmering opg 4'!$E$6=0,"-",(-A9709+'Lineær programmering opg 4'!$M$6)/'Lineær programmering opg 4'!$K$6*-1)</f>
        <v>-</v>
      </c>
      <c r="G9709" s="167" t="str">
        <f>IF('Lineær programmering opg 4'!$D$7=0,"-",((-A9709+'Lineær programmering opg 4'!$M$7)/'Lineær programmering opg 4'!$K$7)*-1)</f>
        <v>-</v>
      </c>
      <c r="H9709" s="167" t="str">
        <f>IF('Lineær programmering opg 4'!$C$8=0,"-",((-A9709+'Lineær programmering opg 4'!$M$8)/'Lineær programmering opg 4'!$K$8)*-1)</f>
        <v>-</v>
      </c>
      <c r="I9709" s="167" t="str">
        <f>IF('Lineær programmering opg 4'!$D$8=0,"-",'Lineær programmering opg 4'!$G$8)</f>
        <v>-</v>
      </c>
      <c r="J9709" s="295">
        <f>A9709*'Lineær programmering opg 4'!$C$11+Datatabel!C9709*'Lineær programmering opg 4'!$D$11</f>
        <v>44911.799999999719</v>
      </c>
      <c r="K9709" s="9">
        <f t="shared" si="757"/>
        <v>0</v>
      </c>
      <c r="L9709" s="9">
        <f t="shared" si="758"/>
        <v>0</v>
      </c>
    </row>
    <row r="9710" spans="1:12" ht="15" x14ac:dyDescent="0.25">
      <c r="A9710" s="167">
        <f t="shared" si="756"/>
        <v>7.0320000000224869</v>
      </c>
      <c r="B9710" s="325">
        <f t="shared" si="759"/>
        <v>2.9300000000093696E-2</v>
      </c>
      <c r="C9710" s="167">
        <f t="shared" si="755"/>
        <v>294.72599999998317</v>
      </c>
      <c r="D9710" s="167">
        <f>IF('Lineær programmering opg 4'!$M$4=0,"-",(-A9710+'Lineær programmering opg 4'!$M$4)/'Lineær programmering opg 4'!$K$4*-1)</f>
        <v>465.93599999995502</v>
      </c>
      <c r="E9710" s="167">
        <f>IF('Lineær programmering opg 4'!$M$5=0,"-",(-A9710+'Lineær programmering opg 4'!$M$5)/'Lineær programmering opg 4'!$K$5*-1)</f>
        <v>294.72599999998317</v>
      </c>
      <c r="F9710" s="167" t="str">
        <f>IF('Lineær programmering opg 4'!$E$6=0,"-",(-A9710+'Lineær programmering opg 4'!$M$6)/'Lineær programmering opg 4'!$K$6*-1)</f>
        <v>-</v>
      </c>
      <c r="G9710" s="167" t="str">
        <f>IF('Lineær programmering opg 4'!$D$7=0,"-",((-A9710+'Lineær programmering opg 4'!$M$7)/'Lineær programmering opg 4'!$K$7)*-1)</f>
        <v>-</v>
      </c>
      <c r="H9710" s="167" t="str">
        <f>IF('Lineær programmering opg 4'!$C$8=0,"-",((-A9710+'Lineær programmering opg 4'!$M$8)/'Lineær programmering opg 4'!$K$8)*-1)</f>
        <v>-</v>
      </c>
      <c r="I9710" s="167" t="str">
        <f>IF('Lineær programmering opg 4'!$D$8=0,"-",'Lineær programmering opg 4'!$G$8)</f>
        <v>-</v>
      </c>
      <c r="J9710" s="295">
        <f>A9710*'Lineær programmering opg 4'!$C$11+Datatabel!C9710*'Lineær programmering opg 4'!$D$11</f>
        <v>44912.099999999722</v>
      </c>
      <c r="K9710" s="9">
        <f t="shared" si="757"/>
        <v>0</v>
      </c>
      <c r="L9710" s="9">
        <f t="shared" si="758"/>
        <v>0</v>
      </c>
    </row>
    <row r="9711" spans="1:12" ht="15" x14ac:dyDescent="0.25">
      <c r="A9711" s="167">
        <f t="shared" si="756"/>
        <v>7.0080000000224869</v>
      </c>
      <c r="B9711" s="325">
        <f t="shared" si="759"/>
        <v>2.9200000000093696E-2</v>
      </c>
      <c r="C9711" s="167">
        <f t="shared" si="755"/>
        <v>294.74399999998315</v>
      </c>
      <c r="D9711" s="167">
        <f>IF('Lineær programmering opg 4'!$M$4=0,"-",(-A9711+'Lineær programmering opg 4'!$M$4)/'Lineær programmering opg 4'!$K$4*-1)</f>
        <v>465.98399999995502</v>
      </c>
      <c r="E9711" s="167">
        <f>IF('Lineær programmering opg 4'!$M$5=0,"-",(-A9711+'Lineær programmering opg 4'!$M$5)/'Lineær programmering opg 4'!$K$5*-1)</f>
        <v>294.74399999998315</v>
      </c>
      <c r="F9711" s="167" t="str">
        <f>IF('Lineær programmering opg 4'!$E$6=0,"-",(-A9711+'Lineær programmering opg 4'!$M$6)/'Lineær programmering opg 4'!$K$6*-1)</f>
        <v>-</v>
      </c>
      <c r="G9711" s="167" t="str">
        <f>IF('Lineær programmering opg 4'!$D$7=0,"-",((-A9711+'Lineær programmering opg 4'!$M$7)/'Lineær programmering opg 4'!$K$7)*-1)</f>
        <v>-</v>
      </c>
      <c r="H9711" s="167" t="str">
        <f>IF('Lineær programmering opg 4'!$C$8=0,"-",((-A9711+'Lineær programmering opg 4'!$M$8)/'Lineær programmering opg 4'!$K$8)*-1)</f>
        <v>-</v>
      </c>
      <c r="I9711" s="167" t="str">
        <f>IF('Lineær programmering opg 4'!$D$8=0,"-",'Lineær programmering opg 4'!$G$8)</f>
        <v>-</v>
      </c>
      <c r="J9711" s="295">
        <f>A9711*'Lineær programmering opg 4'!$C$11+Datatabel!C9711*'Lineær programmering opg 4'!$D$11</f>
        <v>44912.399999999725</v>
      </c>
      <c r="K9711" s="9">
        <f t="shared" si="757"/>
        <v>0</v>
      </c>
      <c r="L9711" s="9">
        <f t="shared" si="758"/>
        <v>0</v>
      </c>
    </row>
    <row r="9712" spans="1:12" ht="15" x14ac:dyDescent="0.25">
      <c r="A9712" s="167">
        <f t="shared" si="756"/>
        <v>6.9840000000224869</v>
      </c>
      <c r="B9712" s="325">
        <f t="shared" si="759"/>
        <v>2.9100000000093697E-2</v>
      </c>
      <c r="C9712" s="167">
        <f t="shared" si="755"/>
        <v>294.76199999998317</v>
      </c>
      <c r="D9712" s="167">
        <f>IF('Lineær programmering opg 4'!$M$4=0,"-",(-A9712+'Lineær programmering opg 4'!$M$4)/'Lineær programmering opg 4'!$K$4*-1)</f>
        <v>466.03199999995502</v>
      </c>
      <c r="E9712" s="167">
        <f>IF('Lineær programmering opg 4'!$M$5=0,"-",(-A9712+'Lineær programmering opg 4'!$M$5)/'Lineær programmering opg 4'!$K$5*-1)</f>
        <v>294.76199999998317</v>
      </c>
      <c r="F9712" s="167" t="str">
        <f>IF('Lineær programmering opg 4'!$E$6=0,"-",(-A9712+'Lineær programmering opg 4'!$M$6)/'Lineær programmering opg 4'!$K$6*-1)</f>
        <v>-</v>
      </c>
      <c r="G9712" s="167" t="str">
        <f>IF('Lineær programmering opg 4'!$D$7=0,"-",((-A9712+'Lineær programmering opg 4'!$M$7)/'Lineær programmering opg 4'!$K$7)*-1)</f>
        <v>-</v>
      </c>
      <c r="H9712" s="167" t="str">
        <f>IF('Lineær programmering opg 4'!$C$8=0,"-",((-A9712+'Lineær programmering opg 4'!$M$8)/'Lineær programmering opg 4'!$K$8)*-1)</f>
        <v>-</v>
      </c>
      <c r="I9712" s="167" t="str">
        <f>IF('Lineær programmering opg 4'!$D$8=0,"-",'Lineær programmering opg 4'!$G$8)</f>
        <v>-</v>
      </c>
      <c r="J9712" s="295">
        <f>A9712*'Lineær programmering opg 4'!$C$11+Datatabel!C9712*'Lineær programmering opg 4'!$D$11</f>
        <v>44912.699999999728</v>
      </c>
      <c r="K9712" s="9">
        <f t="shared" si="757"/>
        <v>0</v>
      </c>
      <c r="L9712" s="9">
        <f t="shared" si="758"/>
        <v>0</v>
      </c>
    </row>
    <row r="9713" spans="1:12" ht="15" x14ac:dyDescent="0.25">
      <c r="A9713" s="167">
        <f t="shared" si="756"/>
        <v>6.9600000000224878</v>
      </c>
      <c r="B9713" s="325">
        <f t="shared" si="759"/>
        <v>2.9000000000093697E-2</v>
      </c>
      <c r="C9713" s="167">
        <f t="shared" si="755"/>
        <v>294.77999999998315</v>
      </c>
      <c r="D9713" s="167">
        <f>IF('Lineær programmering opg 4'!$M$4=0,"-",(-A9713+'Lineær programmering opg 4'!$M$4)/'Lineær programmering opg 4'!$K$4*-1)</f>
        <v>466.07999999995502</v>
      </c>
      <c r="E9713" s="167">
        <f>IF('Lineær programmering opg 4'!$M$5=0,"-",(-A9713+'Lineær programmering opg 4'!$M$5)/'Lineær programmering opg 4'!$K$5*-1)</f>
        <v>294.77999999998315</v>
      </c>
      <c r="F9713" s="167" t="str">
        <f>IF('Lineær programmering opg 4'!$E$6=0,"-",(-A9713+'Lineær programmering opg 4'!$M$6)/'Lineær programmering opg 4'!$K$6*-1)</f>
        <v>-</v>
      </c>
      <c r="G9713" s="167" t="str">
        <f>IF('Lineær programmering opg 4'!$D$7=0,"-",((-A9713+'Lineær programmering opg 4'!$M$7)/'Lineær programmering opg 4'!$K$7)*-1)</f>
        <v>-</v>
      </c>
      <c r="H9713" s="167" t="str">
        <f>IF('Lineær programmering opg 4'!$C$8=0,"-",((-A9713+'Lineær programmering opg 4'!$M$8)/'Lineær programmering opg 4'!$K$8)*-1)</f>
        <v>-</v>
      </c>
      <c r="I9713" s="167" t="str">
        <f>IF('Lineær programmering opg 4'!$D$8=0,"-",'Lineær programmering opg 4'!$G$8)</f>
        <v>-</v>
      </c>
      <c r="J9713" s="295">
        <f>A9713*'Lineær programmering opg 4'!$C$11+Datatabel!C9713*'Lineær programmering opg 4'!$D$11</f>
        <v>44912.999999999724</v>
      </c>
      <c r="K9713" s="9">
        <f t="shared" si="757"/>
        <v>0</v>
      </c>
      <c r="L9713" s="9">
        <f t="shared" si="758"/>
        <v>0</v>
      </c>
    </row>
    <row r="9714" spans="1:12" ht="15" x14ac:dyDescent="0.25">
      <c r="A9714" s="167">
        <f t="shared" si="756"/>
        <v>6.9360000000224877</v>
      </c>
      <c r="B9714" s="325">
        <f t="shared" si="759"/>
        <v>2.8900000000093698E-2</v>
      </c>
      <c r="C9714" s="167">
        <f t="shared" si="755"/>
        <v>294.79799999998318</v>
      </c>
      <c r="D9714" s="167">
        <f>IF('Lineær programmering opg 4'!$M$4=0,"-",(-A9714+'Lineær programmering opg 4'!$M$4)/'Lineær programmering opg 4'!$K$4*-1)</f>
        <v>466.12799999995502</v>
      </c>
      <c r="E9714" s="167">
        <f>IF('Lineær programmering opg 4'!$M$5=0,"-",(-A9714+'Lineær programmering opg 4'!$M$5)/'Lineær programmering opg 4'!$K$5*-1)</f>
        <v>294.79799999998318</v>
      </c>
      <c r="F9714" s="167" t="str">
        <f>IF('Lineær programmering opg 4'!$E$6=0,"-",(-A9714+'Lineær programmering opg 4'!$M$6)/'Lineær programmering opg 4'!$K$6*-1)</f>
        <v>-</v>
      </c>
      <c r="G9714" s="167" t="str">
        <f>IF('Lineær programmering opg 4'!$D$7=0,"-",((-A9714+'Lineær programmering opg 4'!$M$7)/'Lineær programmering opg 4'!$K$7)*-1)</f>
        <v>-</v>
      </c>
      <c r="H9714" s="167" t="str">
        <f>IF('Lineær programmering opg 4'!$C$8=0,"-",((-A9714+'Lineær programmering opg 4'!$M$8)/'Lineær programmering opg 4'!$K$8)*-1)</f>
        <v>-</v>
      </c>
      <c r="I9714" s="167" t="str">
        <f>IF('Lineær programmering opg 4'!$D$8=0,"-",'Lineær programmering opg 4'!$G$8)</f>
        <v>-</v>
      </c>
      <c r="J9714" s="295">
        <f>A9714*'Lineær programmering opg 4'!$C$11+Datatabel!C9714*'Lineær programmering opg 4'!$D$11</f>
        <v>44913.299999999726</v>
      </c>
      <c r="K9714" s="9">
        <f t="shared" si="757"/>
        <v>0</v>
      </c>
      <c r="L9714" s="9">
        <f t="shared" si="758"/>
        <v>0</v>
      </c>
    </row>
    <row r="9715" spans="1:12" ht="15" x14ac:dyDescent="0.25">
      <c r="A9715" s="167">
        <f t="shared" si="756"/>
        <v>6.9120000000224877</v>
      </c>
      <c r="B9715" s="325">
        <f t="shared" si="759"/>
        <v>2.8800000000093699E-2</v>
      </c>
      <c r="C9715" s="167">
        <f t="shared" si="755"/>
        <v>294.81599999998315</v>
      </c>
      <c r="D9715" s="167">
        <f>IF('Lineær programmering opg 4'!$M$4=0,"-",(-A9715+'Lineær programmering opg 4'!$M$4)/'Lineær programmering opg 4'!$K$4*-1)</f>
        <v>466.17599999995502</v>
      </c>
      <c r="E9715" s="167">
        <f>IF('Lineær programmering opg 4'!$M$5=0,"-",(-A9715+'Lineær programmering opg 4'!$M$5)/'Lineær programmering opg 4'!$K$5*-1)</f>
        <v>294.81599999998315</v>
      </c>
      <c r="F9715" s="167" t="str">
        <f>IF('Lineær programmering opg 4'!$E$6=0,"-",(-A9715+'Lineær programmering opg 4'!$M$6)/'Lineær programmering opg 4'!$K$6*-1)</f>
        <v>-</v>
      </c>
      <c r="G9715" s="167" t="str">
        <f>IF('Lineær programmering opg 4'!$D$7=0,"-",((-A9715+'Lineær programmering opg 4'!$M$7)/'Lineær programmering opg 4'!$K$7)*-1)</f>
        <v>-</v>
      </c>
      <c r="H9715" s="167" t="str">
        <f>IF('Lineær programmering opg 4'!$C$8=0,"-",((-A9715+'Lineær programmering opg 4'!$M$8)/'Lineær programmering opg 4'!$K$8)*-1)</f>
        <v>-</v>
      </c>
      <c r="I9715" s="167" t="str">
        <f>IF('Lineær programmering opg 4'!$D$8=0,"-",'Lineær programmering opg 4'!$G$8)</f>
        <v>-</v>
      </c>
      <c r="J9715" s="295">
        <f>A9715*'Lineær programmering opg 4'!$C$11+Datatabel!C9715*'Lineær programmering opg 4'!$D$11</f>
        <v>44913.599999999715</v>
      </c>
      <c r="K9715" s="9">
        <f t="shared" si="757"/>
        <v>0</v>
      </c>
      <c r="L9715" s="9">
        <f t="shared" si="758"/>
        <v>0</v>
      </c>
    </row>
    <row r="9716" spans="1:12" ht="15" x14ac:dyDescent="0.25">
      <c r="A9716" s="167">
        <f t="shared" si="756"/>
        <v>6.8880000000224877</v>
      </c>
      <c r="B9716" s="325">
        <f t="shared" si="759"/>
        <v>2.8700000000093699E-2</v>
      </c>
      <c r="C9716" s="167">
        <f t="shared" si="755"/>
        <v>294.83399999998318</v>
      </c>
      <c r="D9716" s="167">
        <f>IF('Lineær programmering opg 4'!$M$4=0,"-",(-A9716+'Lineær programmering opg 4'!$M$4)/'Lineær programmering opg 4'!$K$4*-1)</f>
        <v>466.22399999995503</v>
      </c>
      <c r="E9716" s="167">
        <f>IF('Lineær programmering opg 4'!$M$5=0,"-",(-A9716+'Lineær programmering opg 4'!$M$5)/'Lineær programmering opg 4'!$K$5*-1)</f>
        <v>294.83399999998318</v>
      </c>
      <c r="F9716" s="167" t="str">
        <f>IF('Lineær programmering opg 4'!$E$6=0,"-",(-A9716+'Lineær programmering opg 4'!$M$6)/'Lineær programmering opg 4'!$K$6*-1)</f>
        <v>-</v>
      </c>
      <c r="G9716" s="167" t="str">
        <f>IF('Lineær programmering opg 4'!$D$7=0,"-",((-A9716+'Lineær programmering opg 4'!$M$7)/'Lineær programmering opg 4'!$K$7)*-1)</f>
        <v>-</v>
      </c>
      <c r="H9716" s="167" t="str">
        <f>IF('Lineær programmering opg 4'!$C$8=0,"-",((-A9716+'Lineær programmering opg 4'!$M$8)/'Lineær programmering opg 4'!$K$8)*-1)</f>
        <v>-</v>
      </c>
      <c r="I9716" s="167" t="str">
        <f>IF('Lineær programmering opg 4'!$D$8=0,"-",'Lineær programmering opg 4'!$G$8)</f>
        <v>-</v>
      </c>
      <c r="J9716" s="295">
        <f>A9716*'Lineær programmering opg 4'!$C$11+Datatabel!C9716*'Lineær programmering opg 4'!$D$11</f>
        <v>44913.899999999725</v>
      </c>
      <c r="K9716" s="9">
        <f t="shared" si="757"/>
        <v>0</v>
      </c>
      <c r="L9716" s="9">
        <f t="shared" si="758"/>
        <v>0</v>
      </c>
    </row>
    <row r="9717" spans="1:12" ht="15" x14ac:dyDescent="0.25">
      <c r="A9717" s="167">
        <f t="shared" si="756"/>
        <v>6.8640000000224877</v>
      </c>
      <c r="B9717" s="325">
        <f t="shared" si="759"/>
        <v>2.86000000000937E-2</v>
      </c>
      <c r="C9717" s="167">
        <f t="shared" si="755"/>
        <v>294.85199999998315</v>
      </c>
      <c r="D9717" s="167">
        <f>IF('Lineær programmering opg 4'!$M$4=0,"-",(-A9717+'Lineær programmering opg 4'!$M$4)/'Lineær programmering opg 4'!$K$4*-1)</f>
        <v>466.27199999995503</v>
      </c>
      <c r="E9717" s="167">
        <f>IF('Lineær programmering opg 4'!$M$5=0,"-",(-A9717+'Lineær programmering opg 4'!$M$5)/'Lineær programmering opg 4'!$K$5*-1)</f>
        <v>294.85199999998315</v>
      </c>
      <c r="F9717" s="167" t="str">
        <f>IF('Lineær programmering opg 4'!$E$6=0,"-",(-A9717+'Lineær programmering opg 4'!$M$6)/'Lineær programmering opg 4'!$K$6*-1)</f>
        <v>-</v>
      </c>
      <c r="G9717" s="167" t="str">
        <f>IF('Lineær programmering opg 4'!$D$7=0,"-",((-A9717+'Lineær programmering opg 4'!$M$7)/'Lineær programmering opg 4'!$K$7)*-1)</f>
        <v>-</v>
      </c>
      <c r="H9717" s="167" t="str">
        <f>IF('Lineær programmering opg 4'!$C$8=0,"-",((-A9717+'Lineær programmering opg 4'!$M$8)/'Lineær programmering opg 4'!$K$8)*-1)</f>
        <v>-</v>
      </c>
      <c r="I9717" s="167" t="str">
        <f>IF('Lineær programmering opg 4'!$D$8=0,"-",'Lineær programmering opg 4'!$G$8)</f>
        <v>-</v>
      </c>
      <c r="J9717" s="295">
        <f>A9717*'Lineær programmering opg 4'!$C$11+Datatabel!C9717*'Lineær programmering opg 4'!$D$11</f>
        <v>44914.199999999721</v>
      </c>
      <c r="K9717" s="9">
        <f t="shared" si="757"/>
        <v>0</v>
      </c>
      <c r="L9717" s="9">
        <f t="shared" si="758"/>
        <v>0</v>
      </c>
    </row>
    <row r="9718" spans="1:12" ht="15" x14ac:dyDescent="0.25">
      <c r="A9718" s="167">
        <f t="shared" si="756"/>
        <v>6.8400000000224885</v>
      </c>
      <c r="B9718" s="325">
        <f t="shared" si="759"/>
        <v>2.85000000000937E-2</v>
      </c>
      <c r="C9718" s="167">
        <f t="shared" si="755"/>
        <v>294.86999999998318</v>
      </c>
      <c r="D9718" s="167">
        <f>IF('Lineær programmering opg 4'!$M$4=0,"-",(-A9718+'Lineær programmering opg 4'!$M$4)/'Lineær programmering opg 4'!$K$4*-1)</f>
        <v>466.31999999995503</v>
      </c>
      <c r="E9718" s="167">
        <f>IF('Lineær programmering opg 4'!$M$5=0,"-",(-A9718+'Lineær programmering opg 4'!$M$5)/'Lineær programmering opg 4'!$K$5*-1)</f>
        <v>294.86999999998318</v>
      </c>
      <c r="F9718" s="167" t="str">
        <f>IF('Lineær programmering opg 4'!$E$6=0,"-",(-A9718+'Lineær programmering opg 4'!$M$6)/'Lineær programmering opg 4'!$K$6*-1)</f>
        <v>-</v>
      </c>
      <c r="G9718" s="167" t="str">
        <f>IF('Lineær programmering opg 4'!$D$7=0,"-",((-A9718+'Lineær programmering opg 4'!$M$7)/'Lineær programmering opg 4'!$K$7)*-1)</f>
        <v>-</v>
      </c>
      <c r="H9718" s="167" t="str">
        <f>IF('Lineær programmering opg 4'!$C$8=0,"-",((-A9718+'Lineær programmering opg 4'!$M$8)/'Lineær programmering opg 4'!$K$8)*-1)</f>
        <v>-</v>
      </c>
      <c r="I9718" s="167" t="str">
        <f>IF('Lineær programmering opg 4'!$D$8=0,"-",'Lineær programmering opg 4'!$G$8)</f>
        <v>-</v>
      </c>
      <c r="J9718" s="295">
        <f>A9718*'Lineær programmering opg 4'!$C$11+Datatabel!C9718*'Lineær programmering opg 4'!$D$11</f>
        <v>44914.499999999724</v>
      </c>
      <c r="K9718" s="9">
        <f t="shared" si="757"/>
        <v>0</v>
      </c>
      <c r="L9718" s="9">
        <f t="shared" si="758"/>
        <v>0</v>
      </c>
    </row>
    <row r="9719" spans="1:12" ht="15" x14ac:dyDescent="0.25">
      <c r="A9719" s="167">
        <f t="shared" si="756"/>
        <v>6.8160000000224885</v>
      </c>
      <c r="B9719" s="325">
        <f t="shared" si="759"/>
        <v>2.8400000000093701E-2</v>
      </c>
      <c r="C9719" s="167">
        <f t="shared" si="755"/>
        <v>294.88799999998315</v>
      </c>
      <c r="D9719" s="167">
        <f>IF('Lineær programmering opg 4'!$M$4=0,"-",(-A9719+'Lineær programmering opg 4'!$M$4)/'Lineær programmering opg 4'!$K$4*-1)</f>
        <v>466.36799999995503</v>
      </c>
      <c r="E9719" s="167">
        <f>IF('Lineær programmering opg 4'!$M$5=0,"-",(-A9719+'Lineær programmering opg 4'!$M$5)/'Lineær programmering opg 4'!$K$5*-1)</f>
        <v>294.88799999998315</v>
      </c>
      <c r="F9719" s="167" t="str">
        <f>IF('Lineær programmering opg 4'!$E$6=0,"-",(-A9719+'Lineær programmering opg 4'!$M$6)/'Lineær programmering opg 4'!$K$6*-1)</f>
        <v>-</v>
      </c>
      <c r="G9719" s="167" t="str">
        <f>IF('Lineær programmering opg 4'!$D$7=0,"-",((-A9719+'Lineær programmering opg 4'!$M$7)/'Lineær programmering opg 4'!$K$7)*-1)</f>
        <v>-</v>
      </c>
      <c r="H9719" s="167" t="str">
        <f>IF('Lineær programmering opg 4'!$C$8=0,"-",((-A9719+'Lineær programmering opg 4'!$M$8)/'Lineær programmering opg 4'!$K$8)*-1)</f>
        <v>-</v>
      </c>
      <c r="I9719" s="167" t="str">
        <f>IF('Lineær programmering opg 4'!$D$8=0,"-",'Lineær programmering opg 4'!$G$8)</f>
        <v>-</v>
      </c>
      <c r="J9719" s="295">
        <f>A9719*'Lineær programmering opg 4'!$C$11+Datatabel!C9719*'Lineær programmering opg 4'!$D$11</f>
        <v>44914.799999999719</v>
      </c>
      <c r="K9719" s="9">
        <f t="shared" si="757"/>
        <v>0</v>
      </c>
      <c r="L9719" s="9">
        <f t="shared" si="758"/>
        <v>0</v>
      </c>
    </row>
    <row r="9720" spans="1:12" ht="15" x14ac:dyDescent="0.25">
      <c r="A9720" s="167">
        <f t="shared" si="756"/>
        <v>6.7920000000224885</v>
      </c>
      <c r="B9720" s="325">
        <f t="shared" si="759"/>
        <v>2.8300000000093702E-2</v>
      </c>
      <c r="C9720" s="167">
        <f t="shared" si="755"/>
        <v>294.90599999998318</v>
      </c>
      <c r="D9720" s="167">
        <f>IF('Lineær programmering opg 4'!$M$4=0,"-",(-A9720+'Lineær programmering opg 4'!$M$4)/'Lineær programmering opg 4'!$K$4*-1)</f>
        <v>466.41599999995503</v>
      </c>
      <c r="E9720" s="167">
        <f>IF('Lineær programmering opg 4'!$M$5=0,"-",(-A9720+'Lineær programmering opg 4'!$M$5)/'Lineær programmering opg 4'!$K$5*-1)</f>
        <v>294.90599999998318</v>
      </c>
      <c r="F9720" s="167" t="str">
        <f>IF('Lineær programmering opg 4'!$E$6=0,"-",(-A9720+'Lineær programmering opg 4'!$M$6)/'Lineær programmering opg 4'!$K$6*-1)</f>
        <v>-</v>
      </c>
      <c r="G9720" s="167" t="str">
        <f>IF('Lineær programmering opg 4'!$D$7=0,"-",((-A9720+'Lineær programmering opg 4'!$M$7)/'Lineær programmering opg 4'!$K$7)*-1)</f>
        <v>-</v>
      </c>
      <c r="H9720" s="167" t="str">
        <f>IF('Lineær programmering opg 4'!$C$8=0,"-",((-A9720+'Lineær programmering opg 4'!$M$8)/'Lineær programmering opg 4'!$K$8)*-1)</f>
        <v>-</v>
      </c>
      <c r="I9720" s="167" t="str">
        <f>IF('Lineær programmering opg 4'!$D$8=0,"-",'Lineær programmering opg 4'!$G$8)</f>
        <v>-</v>
      </c>
      <c r="J9720" s="295">
        <f>A9720*'Lineær programmering opg 4'!$C$11+Datatabel!C9720*'Lineær programmering opg 4'!$D$11</f>
        <v>44915.099999999722</v>
      </c>
      <c r="K9720" s="9">
        <f t="shared" si="757"/>
        <v>0</v>
      </c>
      <c r="L9720" s="9">
        <f t="shared" si="758"/>
        <v>0</v>
      </c>
    </row>
    <row r="9721" spans="1:12" ht="15" x14ac:dyDescent="0.25">
      <c r="A9721" s="167">
        <f t="shared" si="756"/>
        <v>6.7680000000224885</v>
      </c>
      <c r="B9721" s="325">
        <f t="shared" si="759"/>
        <v>2.8200000000093702E-2</v>
      </c>
      <c r="C9721" s="167">
        <f t="shared" si="755"/>
        <v>294.92399999998315</v>
      </c>
      <c r="D9721" s="167">
        <f>IF('Lineær programmering opg 4'!$M$4=0,"-",(-A9721+'Lineær programmering opg 4'!$M$4)/'Lineær programmering opg 4'!$K$4*-1)</f>
        <v>466.46399999995504</v>
      </c>
      <c r="E9721" s="167">
        <f>IF('Lineær programmering opg 4'!$M$5=0,"-",(-A9721+'Lineær programmering opg 4'!$M$5)/'Lineær programmering opg 4'!$K$5*-1)</f>
        <v>294.92399999998315</v>
      </c>
      <c r="F9721" s="167" t="str">
        <f>IF('Lineær programmering opg 4'!$E$6=0,"-",(-A9721+'Lineær programmering opg 4'!$M$6)/'Lineær programmering opg 4'!$K$6*-1)</f>
        <v>-</v>
      </c>
      <c r="G9721" s="167" t="str">
        <f>IF('Lineær programmering opg 4'!$D$7=0,"-",((-A9721+'Lineær programmering opg 4'!$M$7)/'Lineær programmering opg 4'!$K$7)*-1)</f>
        <v>-</v>
      </c>
      <c r="H9721" s="167" t="str">
        <f>IF('Lineær programmering opg 4'!$C$8=0,"-",((-A9721+'Lineær programmering opg 4'!$M$8)/'Lineær programmering opg 4'!$K$8)*-1)</f>
        <v>-</v>
      </c>
      <c r="I9721" s="167" t="str">
        <f>IF('Lineær programmering opg 4'!$D$8=0,"-",'Lineær programmering opg 4'!$G$8)</f>
        <v>-</v>
      </c>
      <c r="J9721" s="295">
        <f>A9721*'Lineær programmering opg 4'!$C$11+Datatabel!C9721*'Lineær programmering opg 4'!$D$11</f>
        <v>44915.399999999725</v>
      </c>
      <c r="K9721" s="9">
        <f t="shared" si="757"/>
        <v>0</v>
      </c>
      <c r="L9721" s="9">
        <f t="shared" si="758"/>
        <v>0</v>
      </c>
    </row>
    <row r="9722" spans="1:12" ht="15" x14ac:dyDescent="0.25">
      <c r="A9722" s="167">
        <f t="shared" si="756"/>
        <v>6.7440000000224885</v>
      </c>
      <c r="B9722" s="325">
        <f t="shared" si="759"/>
        <v>2.8100000000093703E-2</v>
      </c>
      <c r="C9722" s="167">
        <f t="shared" si="755"/>
        <v>294.94199999998318</v>
      </c>
      <c r="D9722" s="167">
        <f>IF('Lineær programmering opg 4'!$M$4=0,"-",(-A9722+'Lineær programmering opg 4'!$M$4)/'Lineær programmering opg 4'!$K$4*-1)</f>
        <v>466.51199999995504</v>
      </c>
      <c r="E9722" s="167">
        <f>IF('Lineær programmering opg 4'!$M$5=0,"-",(-A9722+'Lineær programmering opg 4'!$M$5)/'Lineær programmering opg 4'!$K$5*-1)</f>
        <v>294.94199999998318</v>
      </c>
      <c r="F9722" s="167" t="str">
        <f>IF('Lineær programmering opg 4'!$E$6=0,"-",(-A9722+'Lineær programmering opg 4'!$M$6)/'Lineær programmering opg 4'!$K$6*-1)</f>
        <v>-</v>
      </c>
      <c r="G9722" s="167" t="str">
        <f>IF('Lineær programmering opg 4'!$D$7=0,"-",((-A9722+'Lineær programmering opg 4'!$M$7)/'Lineær programmering opg 4'!$K$7)*-1)</f>
        <v>-</v>
      </c>
      <c r="H9722" s="167" t="str">
        <f>IF('Lineær programmering opg 4'!$C$8=0,"-",((-A9722+'Lineær programmering opg 4'!$M$8)/'Lineær programmering opg 4'!$K$8)*-1)</f>
        <v>-</v>
      </c>
      <c r="I9722" s="167" t="str">
        <f>IF('Lineær programmering opg 4'!$D$8=0,"-",'Lineær programmering opg 4'!$G$8)</f>
        <v>-</v>
      </c>
      <c r="J9722" s="295">
        <f>A9722*'Lineær programmering opg 4'!$C$11+Datatabel!C9722*'Lineær programmering opg 4'!$D$11</f>
        <v>44915.699999999728</v>
      </c>
      <c r="K9722" s="9">
        <f t="shared" si="757"/>
        <v>0</v>
      </c>
      <c r="L9722" s="9">
        <f t="shared" si="758"/>
        <v>0</v>
      </c>
    </row>
    <row r="9723" spans="1:12" ht="15" x14ac:dyDescent="0.25">
      <c r="A9723" s="167">
        <f t="shared" si="756"/>
        <v>6.7200000000224884</v>
      </c>
      <c r="B9723" s="325">
        <f t="shared" si="759"/>
        <v>2.8000000000093703E-2</v>
      </c>
      <c r="C9723" s="167">
        <f t="shared" si="755"/>
        <v>294.95999999998315</v>
      </c>
      <c r="D9723" s="167">
        <f>IF('Lineær programmering opg 4'!$M$4=0,"-",(-A9723+'Lineær programmering opg 4'!$M$4)/'Lineær programmering opg 4'!$K$4*-1)</f>
        <v>466.55999999995504</v>
      </c>
      <c r="E9723" s="167">
        <f>IF('Lineær programmering opg 4'!$M$5=0,"-",(-A9723+'Lineær programmering opg 4'!$M$5)/'Lineær programmering opg 4'!$K$5*-1)</f>
        <v>294.95999999998315</v>
      </c>
      <c r="F9723" s="167" t="str">
        <f>IF('Lineær programmering opg 4'!$E$6=0,"-",(-A9723+'Lineær programmering opg 4'!$M$6)/'Lineær programmering opg 4'!$K$6*-1)</f>
        <v>-</v>
      </c>
      <c r="G9723" s="167" t="str">
        <f>IF('Lineær programmering opg 4'!$D$7=0,"-",((-A9723+'Lineær programmering opg 4'!$M$7)/'Lineær programmering opg 4'!$K$7)*-1)</f>
        <v>-</v>
      </c>
      <c r="H9723" s="167" t="str">
        <f>IF('Lineær programmering opg 4'!$C$8=0,"-",((-A9723+'Lineær programmering opg 4'!$M$8)/'Lineær programmering opg 4'!$K$8)*-1)</f>
        <v>-</v>
      </c>
      <c r="I9723" s="167" t="str">
        <f>IF('Lineær programmering opg 4'!$D$8=0,"-",'Lineær programmering opg 4'!$G$8)</f>
        <v>-</v>
      </c>
      <c r="J9723" s="295">
        <f>A9723*'Lineær programmering opg 4'!$C$11+Datatabel!C9723*'Lineær programmering opg 4'!$D$11</f>
        <v>44915.999999999724</v>
      </c>
      <c r="K9723" s="9">
        <f t="shared" si="757"/>
        <v>0</v>
      </c>
      <c r="L9723" s="9">
        <f t="shared" si="758"/>
        <v>0</v>
      </c>
    </row>
    <row r="9724" spans="1:12" ht="15" x14ac:dyDescent="0.25">
      <c r="A9724" s="167">
        <f t="shared" si="756"/>
        <v>6.6960000000224893</v>
      </c>
      <c r="B9724" s="325">
        <f t="shared" si="759"/>
        <v>2.7900000000093704E-2</v>
      </c>
      <c r="C9724" s="167">
        <f t="shared" si="755"/>
        <v>294.97799999998318</v>
      </c>
      <c r="D9724" s="167">
        <f>IF('Lineær programmering opg 4'!$M$4=0,"-",(-A9724+'Lineær programmering opg 4'!$M$4)/'Lineær programmering opg 4'!$K$4*-1)</f>
        <v>466.60799999995504</v>
      </c>
      <c r="E9724" s="167">
        <f>IF('Lineær programmering opg 4'!$M$5=0,"-",(-A9724+'Lineær programmering opg 4'!$M$5)/'Lineær programmering opg 4'!$K$5*-1)</f>
        <v>294.97799999998318</v>
      </c>
      <c r="F9724" s="167" t="str">
        <f>IF('Lineær programmering opg 4'!$E$6=0,"-",(-A9724+'Lineær programmering opg 4'!$M$6)/'Lineær programmering opg 4'!$K$6*-1)</f>
        <v>-</v>
      </c>
      <c r="G9724" s="167" t="str">
        <f>IF('Lineær programmering opg 4'!$D$7=0,"-",((-A9724+'Lineær programmering opg 4'!$M$7)/'Lineær programmering opg 4'!$K$7)*-1)</f>
        <v>-</v>
      </c>
      <c r="H9724" s="167" t="str">
        <f>IF('Lineær programmering opg 4'!$C$8=0,"-",((-A9724+'Lineær programmering opg 4'!$M$8)/'Lineær programmering opg 4'!$K$8)*-1)</f>
        <v>-</v>
      </c>
      <c r="I9724" s="167" t="str">
        <f>IF('Lineær programmering opg 4'!$D$8=0,"-",'Lineær programmering opg 4'!$G$8)</f>
        <v>-</v>
      </c>
      <c r="J9724" s="295">
        <f>A9724*'Lineær programmering opg 4'!$C$11+Datatabel!C9724*'Lineær programmering opg 4'!$D$11</f>
        <v>44916.299999999726</v>
      </c>
      <c r="K9724" s="9">
        <f t="shared" si="757"/>
        <v>0</v>
      </c>
      <c r="L9724" s="9">
        <f t="shared" si="758"/>
        <v>0</v>
      </c>
    </row>
    <row r="9725" spans="1:12" ht="15" x14ac:dyDescent="0.25">
      <c r="A9725" s="167">
        <f t="shared" si="756"/>
        <v>6.6720000000224893</v>
      </c>
      <c r="B9725" s="325">
        <f t="shared" si="759"/>
        <v>2.7800000000093705E-2</v>
      </c>
      <c r="C9725" s="167">
        <f t="shared" si="755"/>
        <v>294.99599999998316</v>
      </c>
      <c r="D9725" s="167">
        <f>IF('Lineær programmering opg 4'!$M$4=0,"-",(-A9725+'Lineær programmering opg 4'!$M$4)/'Lineær programmering opg 4'!$K$4*-1)</f>
        <v>466.65599999995504</v>
      </c>
      <c r="E9725" s="167">
        <f>IF('Lineær programmering opg 4'!$M$5=0,"-",(-A9725+'Lineær programmering opg 4'!$M$5)/'Lineær programmering opg 4'!$K$5*-1)</f>
        <v>294.99599999998316</v>
      </c>
      <c r="F9725" s="167" t="str">
        <f>IF('Lineær programmering opg 4'!$E$6=0,"-",(-A9725+'Lineær programmering opg 4'!$M$6)/'Lineær programmering opg 4'!$K$6*-1)</f>
        <v>-</v>
      </c>
      <c r="G9725" s="167" t="str">
        <f>IF('Lineær programmering opg 4'!$D$7=0,"-",((-A9725+'Lineær programmering opg 4'!$M$7)/'Lineær programmering opg 4'!$K$7)*-1)</f>
        <v>-</v>
      </c>
      <c r="H9725" s="167" t="str">
        <f>IF('Lineær programmering opg 4'!$C$8=0,"-",((-A9725+'Lineær programmering opg 4'!$M$8)/'Lineær programmering opg 4'!$K$8)*-1)</f>
        <v>-</v>
      </c>
      <c r="I9725" s="167" t="str">
        <f>IF('Lineær programmering opg 4'!$D$8=0,"-",'Lineær programmering opg 4'!$G$8)</f>
        <v>-</v>
      </c>
      <c r="J9725" s="295">
        <f>A9725*'Lineær programmering opg 4'!$C$11+Datatabel!C9725*'Lineær programmering opg 4'!$D$11</f>
        <v>44916.599999999722</v>
      </c>
      <c r="K9725" s="9">
        <f t="shared" si="757"/>
        <v>0</v>
      </c>
      <c r="L9725" s="9">
        <f t="shared" si="758"/>
        <v>0</v>
      </c>
    </row>
    <row r="9726" spans="1:12" ht="15" x14ac:dyDescent="0.25">
      <c r="A9726" s="167">
        <f t="shared" si="756"/>
        <v>6.6480000000224893</v>
      </c>
      <c r="B9726" s="325">
        <f t="shared" si="759"/>
        <v>2.7700000000093705E-2</v>
      </c>
      <c r="C9726" s="167">
        <f t="shared" si="755"/>
        <v>295.01399999998318</v>
      </c>
      <c r="D9726" s="167">
        <f>IF('Lineær programmering opg 4'!$M$4=0,"-",(-A9726+'Lineær programmering opg 4'!$M$4)/'Lineær programmering opg 4'!$K$4*-1)</f>
        <v>466.70399999995504</v>
      </c>
      <c r="E9726" s="167">
        <f>IF('Lineær programmering opg 4'!$M$5=0,"-",(-A9726+'Lineær programmering opg 4'!$M$5)/'Lineær programmering opg 4'!$K$5*-1)</f>
        <v>295.01399999998318</v>
      </c>
      <c r="F9726" s="167" t="str">
        <f>IF('Lineær programmering opg 4'!$E$6=0,"-",(-A9726+'Lineær programmering opg 4'!$M$6)/'Lineær programmering opg 4'!$K$6*-1)</f>
        <v>-</v>
      </c>
      <c r="G9726" s="167" t="str">
        <f>IF('Lineær programmering opg 4'!$D$7=0,"-",((-A9726+'Lineær programmering opg 4'!$M$7)/'Lineær programmering opg 4'!$K$7)*-1)</f>
        <v>-</v>
      </c>
      <c r="H9726" s="167" t="str">
        <f>IF('Lineær programmering opg 4'!$C$8=0,"-",((-A9726+'Lineær programmering opg 4'!$M$8)/'Lineær programmering opg 4'!$K$8)*-1)</f>
        <v>-</v>
      </c>
      <c r="I9726" s="167" t="str">
        <f>IF('Lineær programmering opg 4'!$D$8=0,"-",'Lineær programmering opg 4'!$G$8)</f>
        <v>-</v>
      </c>
      <c r="J9726" s="295">
        <f>A9726*'Lineær programmering opg 4'!$C$11+Datatabel!C9726*'Lineær programmering opg 4'!$D$11</f>
        <v>44916.899999999732</v>
      </c>
      <c r="K9726" s="9">
        <f t="shared" si="757"/>
        <v>0</v>
      </c>
      <c r="L9726" s="9">
        <f t="shared" si="758"/>
        <v>0</v>
      </c>
    </row>
    <row r="9727" spans="1:12" ht="15" x14ac:dyDescent="0.25">
      <c r="A9727" s="167">
        <f t="shared" si="756"/>
        <v>6.6240000000224892</v>
      </c>
      <c r="B9727" s="325">
        <f t="shared" si="759"/>
        <v>2.7600000000093706E-2</v>
      </c>
      <c r="C9727" s="167">
        <f t="shared" si="755"/>
        <v>295.03199999998316</v>
      </c>
      <c r="D9727" s="167">
        <f>IF('Lineær programmering opg 4'!$M$4=0,"-",(-A9727+'Lineær programmering opg 4'!$M$4)/'Lineær programmering opg 4'!$K$4*-1)</f>
        <v>466.75199999995505</v>
      </c>
      <c r="E9727" s="167">
        <f>IF('Lineær programmering opg 4'!$M$5=0,"-",(-A9727+'Lineær programmering opg 4'!$M$5)/'Lineær programmering opg 4'!$K$5*-1)</f>
        <v>295.03199999998316</v>
      </c>
      <c r="F9727" s="167" t="str">
        <f>IF('Lineær programmering opg 4'!$E$6=0,"-",(-A9727+'Lineær programmering opg 4'!$M$6)/'Lineær programmering opg 4'!$K$6*-1)</f>
        <v>-</v>
      </c>
      <c r="G9727" s="167" t="str">
        <f>IF('Lineær programmering opg 4'!$D$7=0,"-",((-A9727+'Lineær programmering opg 4'!$M$7)/'Lineær programmering opg 4'!$K$7)*-1)</f>
        <v>-</v>
      </c>
      <c r="H9727" s="167" t="str">
        <f>IF('Lineær programmering opg 4'!$C$8=0,"-",((-A9727+'Lineær programmering opg 4'!$M$8)/'Lineær programmering opg 4'!$K$8)*-1)</f>
        <v>-</v>
      </c>
      <c r="I9727" s="167" t="str">
        <f>IF('Lineær programmering opg 4'!$D$8=0,"-",'Lineær programmering opg 4'!$G$8)</f>
        <v>-</v>
      </c>
      <c r="J9727" s="295">
        <f>A9727*'Lineær programmering opg 4'!$C$11+Datatabel!C9727*'Lineær programmering opg 4'!$D$11</f>
        <v>44917.199999999721</v>
      </c>
      <c r="K9727" s="9">
        <f t="shared" si="757"/>
        <v>0</v>
      </c>
      <c r="L9727" s="9">
        <f t="shared" si="758"/>
        <v>0</v>
      </c>
    </row>
    <row r="9728" spans="1:12" ht="15" x14ac:dyDescent="0.25">
      <c r="A9728" s="167">
        <f t="shared" si="756"/>
        <v>6.6000000000224892</v>
      </c>
      <c r="B9728" s="325">
        <f t="shared" si="759"/>
        <v>2.7500000000093706E-2</v>
      </c>
      <c r="C9728" s="167">
        <f t="shared" si="755"/>
        <v>295.04999999998319</v>
      </c>
      <c r="D9728" s="167">
        <f>IF('Lineær programmering opg 4'!$M$4=0,"-",(-A9728+'Lineær programmering opg 4'!$M$4)/'Lineær programmering opg 4'!$K$4*-1)</f>
        <v>466.79999999995505</v>
      </c>
      <c r="E9728" s="167">
        <f>IF('Lineær programmering opg 4'!$M$5=0,"-",(-A9728+'Lineær programmering opg 4'!$M$5)/'Lineær programmering opg 4'!$K$5*-1)</f>
        <v>295.04999999998319</v>
      </c>
      <c r="F9728" s="167" t="str">
        <f>IF('Lineær programmering opg 4'!$E$6=0,"-",(-A9728+'Lineær programmering opg 4'!$M$6)/'Lineær programmering opg 4'!$K$6*-1)</f>
        <v>-</v>
      </c>
      <c r="G9728" s="167" t="str">
        <f>IF('Lineær programmering opg 4'!$D$7=0,"-",((-A9728+'Lineær programmering opg 4'!$M$7)/'Lineær programmering opg 4'!$K$7)*-1)</f>
        <v>-</v>
      </c>
      <c r="H9728" s="167" t="str">
        <f>IF('Lineær programmering opg 4'!$C$8=0,"-",((-A9728+'Lineær programmering opg 4'!$M$8)/'Lineær programmering opg 4'!$K$8)*-1)</f>
        <v>-</v>
      </c>
      <c r="I9728" s="167" t="str">
        <f>IF('Lineær programmering opg 4'!$D$8=0,"-",'Lineær programmering opg 4'!$G$8)</f>
        <v>-</v>
      </c>
      <c r="J9728" s="295">
        <f>A9728*'Lineær programmering opg 4'!$C$11+Datatabel!C9728*'Lineær programmering opg 4'!$D$11</f>
        <v>44917.499999999724</v>
      </c>
      <c r="K9728" s="9">
        <f t="shared" si="757"/>
        <v>0</v>
      </c>
      <c r="L9728" s="9">
        <f t="shared" si="758"/>
        <v>0</v>
      </c>
    </row>
    <row r="9729" spans="1:12" ht="15" x14ac:dyDescent="0.25">
      <c r="A9729" s="167">
        <f t="shared" si="756"/>
        <v>6.5760000000224901</v>
      </c>
      <c r="B9729" s="325">
        <f t="shared" si="759"/>
        <v>2.7400000000093707E-2</v>
      </c>
      <c r="C9729" s="167">
        <f t="shared" si="755"/>
        <v>295.06799999998316</v>
      </c>
      <c r="D9729" s="167">
        <f>IF('Lineær programmering opg 4'!$M$4=0,"-",(-A9729+'Lineær programmering opg 4'!$M$4)/'Lineær programmering opg 4'!$K$4*-1)</f>
        <v>466.84799999995499</v>
      </c>
      <c r="E9729" s="167">
        <f>IF('Lineær programmering opg 4'!$M$5=0,"-",(-A9729+'Lineær programmering opg 4'!$M$5)/'Lineær programmering opg 4'!$K$5*-1)</f>
        <v>295.06799999998316</v>
      </c>
      <c r="F9729" s="167" t="str">
        <f>IF('Lineær programmering opg 4'!$E$6=0,"-",(-A9729+'Lineær programmering opg 4'!$M$6)/'Lineær programmering opg 4'!$K$6*-1)</f>
        <v>-</v>
      </c>
      <c r="G9729" s="167" t="str">
        <f>IF('Lineær programmering opg 4'!$D$7=0,"-",((-A9729+'Lineær programmering opg 4'!$M$7)/'Lineær programmering opg 4'!$K$7)*-1)</f>
        <v>-</v>
      </c>
      <c r="H9729" s="167" t="str">
        <f>IF('Lineær programmering opg 4'!$C$8=0,"-",((-A9729+'Lineær programmering opg 4'!$M$8)/'Lineær programmering opg 4'!$K$8)*-1)</f>
        <v>-</v>
      </c>
      <c r="I9729" s="167" t="str">
        <f>IF('Lineær programmering opg 4'!$D$8=0,"-",'Lineær programmering opg 4'!$G$8)</f>
        <v>-</v>
      </c>
      <c r="J9729" s="295">
        <f>A9729*'Lineær programmering opg 4'!$C$11+Datatabel!C9729*'Lineær programmering opg 4'!$D$11</f>
        <v>44917.799999999719</v>
      </c>
      <c r="K9729" s="9">
        <f t="shared" si="757"/>
        <v>0</v>
      </c>
      <c r="L9729" s="9">
        <f t="shared" si="758"/>
        <v>0</v>
      </c>
    </row>
    <row r="9730" spans="1:12" ht="15" x14ac:dyDescent="0.25">
      <c r="A9730" s="167">
        <f t="shared" si="756"/>
        <v>6.5520000000224901</v>
      </c>
      <c r="B9730" s="325">
        <f t="shared" si="759"/>
        <v>2.7300000000093708E-2</v>
      </c>
      <c r="C9730" s="167">
        <f t="shared" si="755"/>
        <v>295.08599999998319</v>
      </c>
      <c r="D9730" s="167">
        <f>IF('Lineær programmering opg 4'!$M$4=0,"-",(-A9730+'Lineær programmering opg 4'!$M$4)/'Lineær programmering opg 4'!$K$4*-1)</f>
        <v>466.895999999955</v>
      </c>
      <c r="E9730" s="167">
        <f>IF('Lineær programmering opg 4'!$M$5=0,"-",(-A9730+'Lineær programmering opg 4'!$M$5)/'Lineær programmering opg 4'!$K$5*-1)</f>
        <v>295.08599999998319</v>
      </c>
      <c r="F9730" s="167" t="str">
        <f>IF('Lineær programmering opg 4'!$E$6=0,"-",(-A9730+'Lineær programmering opg 4'!$M$6)/'Lineær programmering opg 4'!$K$6*-1)</f>
        <v>-</v>
      </c>
      <c r="G9730" s="167" t="str">
        <f>IF('Lineær programmering opg 4'!$D$7=0,"-",((-A9730+'Lineær programmering opg 4'!$M$7)/'Lineær programmering opg 4'!$K$7)*-1)</f>
        <v>-</v>
      </c>
      <c r="H9730" s="167" t="str">
        <f>IF('Lineær programmering opg 4'!$C$8=0,"-",((-A9730+'Lineær programmering opg 4'!$M$8)/'Lineær programmering opg 4'!$K$8)*-1)</f>
        <v>-</v>
      </c>
      <c r="I9730" s="167" t="str">
        <f>IF('Lineær programmering opg 4'!$D$8=0,"-",'Lineær programmering opg 4'!$G$8)</f>
        <v>-</v>
      </c>
      <c r="J9730" s="295">
        <f>A9730*'Lineær programmering opg 4'!$C$11+Datatabel!C9730*'Lineær programmering opg 4'!$D$11</f>
        <v>44918.099999999729</v>
      </c>
      <c r="K9730" s="9">
        <f t="shared" si="757"/>
        <v>0</v>
      </c>
      <c r="L9730" s="9">
        <f t="shared" si="758"/>
        <v>0</v>
      </c>
    </row>
    <row r="9731" spans="1:12" ht="15" x14ac:dyDescent="0.25">
      <c r="A9731" s="167">
        <f t="shared" si="756"/>
        <v>6.52800000002249</v>
      </c>
      <c r="B9731" s="325">
        <f t="shared" si="759"/>
        <v>2.7200000000093708E-2</v>
      </c>
      <c r="C9731" s="167">
        <f t="shared" ref="C9731:C9794" si="760">MIN(D9731,E9731,F9731,G9731,H9731,I9731)</f>
        <v>295.10399999998316</v>
      </c>
      <c r="D9731" s="167">
        <f>IF('Lineær programmering opg 4'!$M$4=0,"-",(-A9731+'Lineær programmering opg 4'!$M$4)/'Lineær programmering opg 4'!$K$4*-1)</f>
        <v>466.943999999955</v>
      </c>
      <c r="E9731" s="167">
        <f>IF('Lineær programmering opg 4'!$M$5=0,"-",(-A9731+'Lineær programmering opg 4'!$M$5)/'Lineær programmering opg 4'!$K$5*-1)</f>
        <v>295.10399999998316</v>
      </c>
      <c r="F9731" s="167" t="str">
        <f>IF('Lineær programmering opg 4'!$E$6=0,"-",(-A9731+'Lineær programmering opg 4'!$M$6)/'Lineær programmering opg 4'!$K$6*-1)</f>
        <v>-</v>
      </c>
      <c r="G9731" s="167" t="str">
        <f>IF('Lineær programmering opg 4'!$D$7=0,"-",((-A9731+'Lineær programmering opg 4'!$M$7)/'Lineær programmering opg 4'!$K$7)*-1)</f>
        <v>-</v>
      </c>
      <c r="H9731" s="167" t="str">
        <f>IF('Lineær programmering opg 4'!$C$8=0,"-",((-A9731+'Lineær programmering opg 4'!$M$8)/'Lineær programmering opg 4'!$K$8)*-1)</f>
        <v>-</v>
      </c>
      <c r="I9731" s="167" t="str">
        <f>IF('Lineær programmering opg 4'!$D$8=0,"-",'Lineær programmering opg 4'!$G$8)</f>
        <v>-</v>
      </c>
      <c r="J9731" s="295">
        <f>A9731*'Lineær programmering opg 4'!$C$11+Datatabel!C9731*'Lineær programmering opg 4'!$D$11</f>
        <v>44918.399999999725</v>
      </c>
      <c r="K9731" s="9">
        <f t="shared" si="757"/>
        <v>0</v>
      </c>
      <c r="L9731" s="9">
        <f t="shared" si="758"/>
        <v>0</v>
      </c>
    </row>
    <row r="9732" spans="1:12" ht="15" x14ac:dyDescent="0.25">
      <c r="A9732" s="167">
        <f t="shared" ref="A9732:A9795" si="761">$A$3*B9732</f>
        <v>6.50400000002249</v>
      </c>
      <c r="B9732" s="325">
        <f t="shared" si="759"/>
        <v>2.7100000000093709E-2</v>
      </c>
      <c r="C9732" s="167">
        <f t="shared" si="760"/>
        <v>295.12199999998319</v>
      </c>
      <c r="D9732" s="167">
        <f>IF('Lineær programmering opg 4'!$M$4=0,"-",(-A9732+'Lineær programmering opg 4'!$M$4)/'Lineær programmering opg 4'!$K$4*-1)</f>
        <v>466.991999999955</v>
      </c>
      <c r="E9732" s="167">
        <f>IF('Lineær programmering opg 4'!$M$5=0,"-",(-A9732+'Lineær programmering opg 4'!$M$5)/'Lineær programmering opg 4'!$K$5*-1)</f>
        <v>295.12199999998319</v>
      </c>
      <c r="F9732" s="167" t="str">
        <f>IF('Lineær programmering opg 4'!$E$6=0,"-",(-A9732+'Lineær programmering opg 4'!$M$6)/'Lineær programmering opg 4'!$K$6*-1)</f>
        <v>-</v>
      </c>
      <c r="G9732" s="167" t="str">
        <f>IF('Lineær programmering opg 4'!$D$7=0,"-",((-A9732+'Lineær programmering opg 4'!$M$7)/'Lineær programmering opg 4'!$K$7)*-1)</f>
        <v>-</v>
      </c>
      <c r="H9732" s="167" t="str">
        <f>IF('Lineær programmering opg 4'!$C$8=0,"-",((-A9732+'Lineær programmering opg 4'!$M$8)/'Lineær programmering opg 4'!$K$8)*-1)</f>
        <v>-</v>
      </c>
      <c r="I9732" s="167" t="str">
        <f>IF('Lineær programmering opg 4'!$D$8=0,"-",'Lineær programmering opg 4'!$G$8)</f>
        <v>-</v>
      </c>
      <c r="J9732" s="295">
        <f>A9732*'Lineær programmering opg 4'!$C$11+Datatabel!C9732*'Lineær programmering opg 4'!$D$11</f>
        <v>44918.699999999728</v>
      </c>
      <c r="K9732" s="9">
        <f t="shared" ref="K9732:K9795" si="762">IF($J$10004=J9732,A9732,0)</f>
        <v>0</v>
      </c>
      <c r="L9732" s="9">
        <f t="shared" ref="L9732:L9795" si="763">IF(J9732=$J$10004,C9732,0)</f>
        <v>0</v>
      </c>
    </row>
    <row r="9733" spans="1:12" ht="15" x14ac:dyDescent="0.25">
      <c r="A9733" s="167">
        <f t="shared" si="761"/>
        <v>6.48000000002249</v>
      </c>
      <c r="B9733" s="325">
        <f t="shared" ref="B9733:B9796" si="764">B9732-0.01%</f>
        <v>2.7000000000093709E-2</v>
      </c>
      <c r="C9733" s="167">
        <f t="shared" si="760"/>
        <v>295.13999999998316</v>
      </c>
      <c r="D9733" s="167">
        <f>IF('Lineær programmering opg 4'!$M$4=0,"-",(-A9733+'Lineær programmering opg 4'!$M$4)/'Lineær programmering opg 4'!$K$4*-1)</f>
        <v>467.039999999955</v>
      </c>
      <c r="E9733" s="167">
        <f>IF('Lineær programmering opg 4'!$M$5=0,"-",(-A9733+'Lineær programmering opg 4'!$M$5)/'Lineær programmering opg 4'!$K$5*-1)</f>
        <v>295.13999999998316</v>
      </c>
      <c r="F9733" s="167" t="str">
        <f>IF('Lineær programmering opg 4'!$E$6=0,"-",(-A9733+'Lineær programmering opg 4'!$M$6)/'Lineær programmering opg 4'!$K$6*-1)</f>
        <v>-</v>
      </c>
      <c r="G9733" s="167" t="str">
        <f>IF('Lineær programmering opg 4'!$D$7=0,"-",((-A9733+'Lineær programmering opg 4'!$M$7)/'Lineær programmering opg 4'!$K$7)*-1)</f>
        <v>-</v>
      </c>
      <c r="H9733" s="167" t="str">
        <f>IF('Lineær programmering opg 4'!$C$8=0,"-",((-A9733+'Lineær programmering opg 4'!$M$8)/'Lineær programmering opg 4'!$K$8)*-1)</f>
        <v>-</v>
      </c>
      <c r="I9733" s="167" t="str">
        <f>IF('Lineær programmering opg 4'!$D$8=0,"-",'Lineær programmering opg 4'!$G$8)</f>
        <v>-</v>
      </c>
      <c r="J9733" s="295">
        <f>A9733*'Lineær programmering opg 4'!$C$11+Datatabel!C9733*'Lineær programmering opg 4'!$D$11</f>
        <v>44918.999999999724</v>
      </c>
      <c r="K9733" s="9">
        <f t="shared" si="762"/>
        <v>0</v>
      </c>
      <c r="L9733" s="9">
        <f t="shared" si="763"/>
        <v>0</v>
      </c>
    </row>
    <row r="9734" spans="1:12" ht="15" x14ac:dyDescent="0.25">
      <c r="A9734" s="167">
        <f t="shared" si="761"/>
        <v>6.45600000002249</v>
      </c>
      <c r="B9734" s="325">
        <f t="shared" si="764"/>
        <v>2.690000000009371E-2</v>
      </c>
      <c r="C9734" s="167">
        <f t="shared" si="760"/>
        <v>295.15799999998319</v>
      </c>
      <c r="D9734" s="167">
        <f>IF('Lineær programmering opg 4'!$M$4=0,"-",(-A9734+'Lineær programmering opg 4'!$M$4)/'Lineær programmering opg 4'!$K$4*-1)</f>
        <v>467.087999999955</v>
      </c>
      <c r="E9734" s="167">
        <f>IF('Lineær programmering opg 4'!$M$5=0,"-",(-A9734+'Lineær programmering opg 4'!$M$5)/'Lineær programmering opg 4'!$K$5*-1)</f>
        <v>295.15799999998319</v>
      </c>
      <c r="F9734" s="167" t="str">
        <f>IF('Lineær programmering opg 4'!$E$6=0,"-",(-A9734+'Lineær programmering opg 4'!$M$6)/'Lineær programmering opg 4'!$K$6*-1)</f>
        <v>-</v>
      </c>
      <c r="G9734" s="167" t="str">
        <f>IF('Lineær programmering opg 4'!$D$7=0,"-",((-A9734+'Lineær programmering opg 4'!$M$7)/'Lineær programmering opg 4'!$K$7)*-1)</f>
        <v>-</v>
      </c>
      <c r="H9734" s="167" t="str">
        <f>IF('Lineær programmering opg 4'!$C$8=0,"-",((-A9734+'Lineær programmering opg 4'!$M$8)/'Lineær programmering opg 4'!$K$8)*-1)</f>
        <v>-</v>
      </c>
      <c r="I9734" s="167" t="str">
        <f>IF('Lineær programmering opg 4'!$D$8=0,"-",'Lineær programmering opg 4'!$G$8)</f>
        <v>-</v>
      </c>
      <c r="J9734" s="295">
        <f>A9734*'Lineær programmering opg 4'!$C$11+Datatabel!C9734*'Lineær programmering opg 4'!$D$11</f>
        <v>44919.299999999726</v>
      </c>
      <c r="K9734" s="9">
        <f t="shared" si="762"/>
        <v>0</v>
      </c>
      <c r="L9734" s="9">
        <f t="shared" si="763"/>
        <v>0</v>
      </c>
    </row>
    <row r="9735" spans="1:12" ht="15" x14ac:dyDescent="0.25">
      <c r="A9735" s="167">
        <f t="shared" si="761"/>
        <v>6.4320000000224908</v>
      </c>
      <c r="B9735" s="325">
        <f t="shared" si="764"/>
        <v>2.6800000000093711E-2</v>
      </c>
      <c r="C9735" s="167">
        <f t="shared" si="760"/>
        <v>295.17599999998316</v>
      </c>
      <c r="D9735" s="167">
        <f>IF('Lineær programmering opg 4'!$M$4=0,"-",(-A9735+'Lineær programmering opg 4'!$M$4)/'Lineær programmering opg 4'!$K$4*-1)</f>
        <v>467.135999999955</v>
      </c>
      <c r="E9735" s="167">
        <f>IF('Lineær programmering opg 4'!$M$5=0,"-",(-A9735+'Lineær programmering opg 4'!$M$5)/'Lineær programmering opg 4'!$K$5*-1)</f>
        <v>295.17599999998316</v>
      </c>
      <c r="F9735" s="167" t="str">
        <f>IF('Lineær programmering opg 4'!$E$6=0,"-",(-A9735+'Lineær programmering opg 4'!$M$6)/'Lineær programmering opg 4'!$K$6*-1)</f>
        <v>-</v>
      </c>
      <c r="G9735" s="167" t="str">
        <f>IF('Lineær programmering opg 4'!$D$7=0,"-",((-A9735+'Lineær programmering opg 4'!$M$7)/'Lineær programmering opg 4'!$K$7)*-1)</f>
        <v>-</v>
      </c>
      <c r="H9735" s="167" t="str">
        <f>IF('Lineær programmering opg 4'!$C$8=0,"-",((-A9735+'Lineær programmering opg 4'!$M$8)/'Lineær programmering opg 4'!$K$8)*-1)</f>
        <v>-</v>
      </c>
      <c r="I9735" s="167" t="str">
        <f>IF('Lineær programmering opg 4'!$D$8=0,"-",'Lineær programmering opg 4'!$G$8)</f>
        <v>-</v>
      </c>
      <c r="J9735" s="295">
        <f>A9735*'Lineær programmering opg 4'!$C$11+Datatabel!C9735*'Lineær programmering opg 4'!$D$11</f>
        <v>44919.599999999729</v>
      </c>
      <c r="K9735" s="9">
        <f t="shared" si="762"/>
        <v>0</v>
      </c>
      <c r="L9735" s="9">
        <f t="shared" si="763"/>
        <v>0</v>
      </c>
    </row>
    <row r="9736" spans="1:12" ht="15" x14ac:dyDescent="0.25">
      <c r="A9736" s="167">
        <f t="shared" si="761"/>
        <v>6.4080000000224908</v>
      </c>
      <c r="B9736" s="325">
        <f t="shared" si="764"/>
        <v>2.6700000000093711E-2</v>
      </c>
      <c r="C9736" s="167">
        <f t="shared" si="760"/>
        <v>295.19399999998319</v>
      </c>
      <c r="D9736" s="167">
        <f>IF('Lineær programmering opg 4'!$M$4=0,"-",(-A9736+'Lineær programmering opg 4'!$M$4)/'Lineær programmering opg 4'!$K$4*-1)</f>
        <v>467.18399999995501</v>
      </c>
      <c r="E9736" s="167">
        <f>IF('Lineær programmering opg 4'!$M$5=0,"-",(-A9736+'Lineær programmering opg 4'!$M$5)/'Lineær programmering opg 4'!$K$5*-1)</f>
        <v>295.19399999998319</v>
      </c>
      <c r="F9736" s="167" t="str">
        <f>IF('Lineær programmering opg 4'!$E$6=0,"-",(-A9736+'Lineær programmering opg 4'!$M$6)/'Lineær programmering opg 4'!$K$6*-1)</f>
        <v>-</v>
      </c>
      <c r="G9736" s="167" t="str">
        <f>IF('Lineær programmering opg 4'!$D$7=0,"-",((-A9736+'Lineær programmering opg 4'!$M$7)/'Lineær programmering opg 4'!$K$7)*-1)</f>
        <v>-</v>
      </c>
      <c r="H9736" s="167" t="str">
        <f>IF('Lineær programmering opg 4'!$C$8=0,"-",((-A9736+'Lineær programmering opg 4'!$M$8)/'Lineær programmering opg 4'!$K$8)*-1)</f>
        <v>-</v>
      </c>
      <c r="I9736" s="167" t="str">
        <f>IF('Lineær programmering opg 4'!$D$8=0,"-",'Lineær programmering opg 4'!$G$8)</f>
        <v>-</v>
      </c>
      <c r="J9736" s="295">
        <f>A9736*'Lineær programmering opg 4'!$C$11+Datatabel!C9736*'Lineær programmering opg 4'!$D$11</f>
        <v>44919.899999999732</v>
      </c>
      <c r="K9736" s="9">
        <f t="shared" si="762"/>
        <v>0</v>
      </c>
      <c r="L9736" s="9">
        <f t="shared" si="763"/>
        <v>0</v>
      </c>
    </row>
    <row r="9737" spans="1:12" ht="15" x14ac:dyDescent="0.25">
      <c r="A9737" s="167">
        <f t="shared" si="761"/>
        <v>6.3840000000224908</v>
      </c>
      <c r="B9737" s="325">
        <f t="shared" si="764"/>
        <v>2.6600000000093712E-2</v>
      </c>
      <c r="C9737" s="167">
        <f t="shared" si="760"/>
        <v>295.21199999998316</v>
      </c>
      <c r="D9737" s="167">
        <f>IF('Lineær programmering opg 4'!$M$4=0,"-",(-A9737+'Lineær programmering opg 4'!$M$4)/'Lineær programmering opg 4'!$K$4*-1)</f>
        <v>467.23199999995501</v>
      </c>
      <c r="E9737" s="167">
        <f>IF('Lineær programmering opg 4'!$M$5=0,"-",(-A9737+'Lineær programmering opg 4'!$M$5)/'Lineær programmering opg 4'!$K$5*-1)</f>
        <v>295.21199999998316</v>
      </c>
      <c r="F9737" s="167" t="str">
        <f>IF('Lineær programmering opg 4'!$E$6=0,"-",(-A9737+'Lineær programmering opg 4'!$M$6)/'Lineær programmering opg 4'!$K$6*-1)</f>
        <v>-</v>
      </c>
      <c r="G9737" s="167" t="str">
        <f>IF('Lineær programmering opg 4'!$D$7=0,"-",((-A9737+'Lineær programmering opg 4'!$M$7)/'Lineær programmering opg 4'!$K$7)*-1)</f>
        <v>-</v>
      </c>
      <c r="H9737" s="167" t="str">
        <f>IF('Lineær programmering opg 4'!$C$8=0,"-",((-A9737+'Lineær programmering opg 4'!$M$8)/'Lineær programmering opg 4'!$K$8)*-1)</f>
        <v>-</v>
      </c>
      <c r="I9737" s="167" t="str">
        <f>IF('Lineær programmering opg 4'!$D$8=0,"-",'Lineær programmering opg 4'!$G$8)</f>
        <v>-</v>
      </c>
      <c r="J9737" s="295">
        <f>A9737*'Lineær programmering opg 4'!$C$11+Datatabel!C9737*'Lineær programmering opg 4'!$D$11</f>
        <v>44920.199999999721</v>
      </c>
      <c r="K9737" s="9">
        <f t="shared" si="762"/>
        <v>0</v>
      </c>
      <c r="L9737" s="9">
        <f t="shared" si="763"/>
        <v>0</v>
      </c>
    </row>
    <row r="9738" spans="1:12" ht="15" x14ac:dyDescent="0.25">
      <c r="A9738" s="167">
        <f t="shared" si="761"/>
        <v>6.3600000000224908</v>
      </c>
      <c r="B9738" s="325">
        <f t="shared" si="764"/>
        <v>2.6500000000093712E-2</v>
      </c>
      <c r="C9738" s="167">
        <f t="shared" si="760"/>
        <v>295.22999999998319</v>
      </c>
      <c r="D9738" s="167">
        <f>IF('Lineær programmering opg 4'!$M$4=0,"-",(-A9738+'Lineær programmering opg 4'!$M$4)/'Lineær programmering opg 4'!$K$4*-1)</f>
        <v>467.27999999995501</v>
      </c>
      <c r="E9738" s="167">
        <f>IF('Lineær programmering opg 4'!$M$5=0,"-",(-A9738+'Lineær programmering opg 4'!$M$5)/'Lineær programmering opg 4'!$K$5*-1)</f>
        <v>295.22999999998319</v>
      </c>
      <c r="F9738" s="167" t="str">
        <f>IF('Lineær programmering opg 4'!$E$6=0,"-",(-A9738+'Lineær programmering opg 4'!$M$6)/'Lineær programmering opg 4'!$K$6*-1)</f>
        <v>-</v>
      </c>
      <c r="G9738" s="167" t="str">
        <f>IF('Lineær programmering opg 4'!$D$7=0,"-",((-A9738+'Lineær programmering opg 4'!$M$7)/'Lineær programmering opg 4'!$K$7)*-1)</f>
        <v>-</v>
      </c>
      <c r="H9738" s="167" t="str">
        <f>IF('Lineær programmering opg 4'!$C$8=0,"-",((-A9738+'Lineær programmering opg 4'!$M$8)/'Lineær programmering opg 4'!$K$8)*-1)</f>
        <v>-</v>
      </c>
      <c r="I9738" s="167" t="str">
        <f>IF('Lineær programmering opg 4'!$D$8=0,"-",'Lineær programmering opg 4'!$G$8)</f>
        <v>-</v>
      </c>
      <c r="J9738" s="295">
        <f>A9738*'Lineær programmering opg 4'!$C$11+Datatabel!C9738*'Lineær programmering opg 4'!$D$11</f>
        <v>44920.499999999731</v>
      </c>
      <c r="K9738" s="9">
        <f t="shared" si="762"/>
        <v>0</v>
      </c>
      <c r="L9738" s="9">
        <f t="shared" si="763"/>
        <v>0</v>
      </c>
    </row>
    <row r="9739" spans="1:12" ht="15" x14ac:dyDescent="0.25">
      <c r="A9739" s="167">
        <f t="shared" si="761"/>
        <v>6.3360000000224908</v>
      </c>
      <c r="B9739" s="325">
        <f t="shared" si="764"/>
        <v>2.6400000000093713E-2</v>
      </c>
      <c r="C9739" s="167">
        <f t="shared" si="760"/>
        <v>295.24799999998316</v>
      </c>
      <c r="D9739" s="167">
        <f>IF('Lineær programmering opg 4'!$M$4=0,"-",(-A9739+'Lineær programmering opg 4'!$M$4)/'Lineær programmering opg 4'!$K$4*-1)</f>
        <v>467.32799999995501</v>
      </c>
      <c r="E9739" s="167">
        <f>IF('Lineær programmering opg 4'!$M$5=0,"-",(-A9739+'Lineær programmering opg 4'!$M$5)/'Lineær programmering opg 4'!$K$5*-1)</f>
        <v>295.24799999998316</v>
      </c>
      <c r="F9739" s="167" t="str">
        <f>IF('Lineær programmering opg 4'!$E$6=0,"-",(-A9739+'Lineær programmering opg 4'!$M$6)/'Lineær programmering opg 4'!$K$6*-1)</f>
        <v>-</v>
      </c>
      <c r="G9739" s="167" t="str">
        <f>IF('Lineær programmering opg 4'!$D$7=0,"-",((-A9739+'Lineær programmering opg 4'!$M$7)/'Lineær programmering opg 4'!$K$7)*-1)</f>
        <v>-</v>
      </c>
      <c r="H9739" s="167" t="str">
        <f>IF('Lineær programmering opg 4'!$C$8=0,"-",((-A9739+'Lineær programmering opg 4'!$M$8)/'Lineær programmering opg 4'!$K$8)*-1)</f>
        <v>-</v>
      </c>
      <c r="I9739" s="167" t="str">
        <f>IF('Lineær programmering opg 4'!$D$8=0,"-",'Lineær programmering opg 4'!$G$8)</f>
        <v>-</v>
      </c>
      <c r="J9739" s="295">
        <f>A9739*'Lineær programmering opg 4'!$C$11+Datatabel!C9739*'Lineær programmering opg 4'!$D$11</f>
        <v>44920.799999999719</v>
      </c>
      <c r="K9739" s="9">
        <f t="shared" si="762"/>
        <v>0</v>
      </c>
      <c r="L9739" s="9">
        <f t="shared" si="763"/>
        <v>0</v>
      </c>
    </row>
    <row r="9740" spans="1:12" ht="15" x14ac:dyDescent="0.25">
      <c r="A9740" s="167">
        <f t="shared" si="761"/>
        <v>6.3120000000224916</v>
      </c>
      <c r="B9740" s="325">
        <f t="shared" si="764"/>
        <v>2.6300000000093714E-2</v>
      </c>
      <c r="C9740" s="167">
        <f t="shared" si="760"/>
        <v>295.26599999998319</v>
      </c>
      <c r="D9740" s="167">
        <f>IF('Lineær programmering opg 4'!$M$4=0,"-",(-A9740+'Lineær programmering opg 4'!$M$4)/'Lineær programmering opg 4'!$K$4*-1)</f>
        <v>467.37599999995501</v>
      </c>
      <c r="E9740" s="167">
        <f>IF('Lineær programmering opg 4'!$M$5=0,"-",(-A9740+'Lineær programmering opg 4'!$M$5)/'Lineær programmering opg 4'!$K$5*-1)</f>
        <v>295.26599999998319</v>
      </c>
      <c r="F9740" s="167" t="str">
        <f>IF('Lineær programmering opg 4'!$E$6=0,"-",(-A9740+'Lineær programmering opg 4'!$M$6)/'Lineær programmering opg 4'!$K$6*-1)</f>
        <v>-</v>
      </c>
      <c r="G9740" s="167" t="str">
        <f>IF('Lineær programmering opg 4'!$D$7=0,"-",((-A9740+'Lineær programmering opg 4'!$M$7)/'Lineær programmering opg 4'!$K$7)*-1)</f>
        <v>-</v>
      </c>
      <c r="H9740" s="167" t="str">
        <f>IF('Lineær programmering opg 4'!$C$8=0,"-",((-A9740+'Lineær programmering opg 4'!$M$8)/'Lineær programmering opg 4'!$K$8)*-1)</f>
        <v>-</v>
      </c>
      <c r="I9740" s="167" t="str">
        <f>IF('Lineær programmering opg 4'!$D$8=0,"-",'Lineær programmering opg 4'!$G$8)</f>
        <v>-</v>
      </c>
      <c r="J9740" s="295">
        <f>A9740*'Lineær programmering opg 4'!$C$11+Datatabel!C9740*'Lineær programmering opg 4'!$D$11</f>
        <v>44921.099999999729</v>
      </c>
      <c r="K9740" s="9">
        <f t="shared" si="762"/>
        <v>0</v>
      </c>
      <c r="L9740" s="9">
        <f t="shared" si="763"/>
        <v>0</v>
      </c>
    </row>
    <row r="9741" spans="1:12" ht="15" x14ac:dyDescent="0.25">
      <c r="A9741" s="167">
        <f t="shared" si="761"/>
        <v>6.2880000000224916</v>
      </c>
      <c r="B9741" s="325">
        <f t="shared" si="764"/>
        <v>2.6200000000093714E-2</v>
      </c>
      <c r="C9741" s="167">
        <f t="shared" si="760"/>
        <v>295.28399999998317</v>
      </c>
      <c r="D9741" s="167">
        <f>IF('Lineær programmering opg 4'!$M$4=0,"-",(-A9741+'Lineær programmering opg 4'!$M$4)/'Lineær programmering opg 4'!$K$4*-1)</f>
        <v>467.42399999995502</v>
      </c>
      <c r="E9741" s="167">
        <f>IF('Lineær programmering opg 4'!$M$5=0,"-",(-A9741+'Lineær programmering opg 4'!$M$5)/'Lineær programmering opg 4'!$K$5*-1)</f>
        <v>295.28399999998317</v>
      </c>
      <c r="F9741" s="167" t="str">
        <f>IF('Lineær programmering opg 4'!$E$6=0,"-",(-A9741+'Lineær programmering opg 4'!$M$6)/'Lineær programmering opg 4'!$K$6*-1)</f>
        <v>-</v>
      </c>
      <c r="G9741" s="167" t="str">
        <f>IF('Lineær programmering opg 4'!$D$7=0,"-",((-A9741+'Lineær programmering opg 4'!$M$7)/'Lineær programmering opg 4'!$K$7)*-1)</f>
        <v>-</v>
      </c>
      <c r="H9741" s="167" t="str">
        <f>IF('Lineær programmering opg 4'!$C$8=0,"-",((-A9741+'Lineær programmering opg 4'!$M$8)/'Lineær programmering opg 4'!$K$8)*-1)</f>
        <v>-</v>
      </c>
      <c r="I9741" s="167" t="str">
        <f>IF('Lineær programmering opg 4'!$D$8=0,"-",'Lineær programmering opg 4'!$G$8)</f>
        <v>-</v>
      </c>
      <c r="J9741" s="295">
        <f>A9741*'Lineær programmering opg 4'!$C$11+Datatabel!C9741*'Lineær programmering opg 4'!$D$11</f>
        <v>44921.399999999725</v>
      </c>
      <c r="K9741" s="9">
        <f t="shared" si="762"/>
        <v>0</v>
      </c>
      <c r="L9741" s="9">
        <f t="shared" si="763"/>
        <v>0</v>
      </c>
    </row>
    <row r="9742" spans="1:12" ht="15" x14ac:dyDescent="0.25">
      <c r="A9742" s="167">
        <f t="shared" si="761"/>
        <v>6.2640000000224916</v>
      </c>
      <c r="B9742" s="325">
        <f t="shared" si="764"/>
        <v>2.6100000000093715E-2</v>
      </c>
      <c r="C9742" s="167">
        <f t="shared" si="760"/>
        <v>295.30199999998314</v>
      </c>
      <c r="D9742" s="167">
        <f>IF('Lineær programmering opg 4'!$M$4=0,"-",(-A9742+'Lineær programmering opg 4'!$M$4)/'Lineær programmering opg 4'!$K$4*-1)</f>
        <v>467.47199999995502</v>
      </c>
      <c r="E9742" s="167">
        <f>IF('Lineær programmering opg 4'!$M$5=0,"-",(-A9742+'Lineær programmering opg 4'!$M$5)/'Lineær programmering opg 4'!$K$5*-1)</f>
        <v>295.30199999998314</v>
      </c>
      <c r="F9742" s="167" t="str">
        <f>IF('Lineær programmering opg 4'!$E$6=0,"-",(-A9742+'Lineær programmering opg 4'!$M$6)/'Lineær programmering opg 4'!$K$6*-1)</f>
        <v>-</v>
      </c>
      <c r="G9742" s="167" t="str">
        <f>IF('Lineær programmering opg 4'!$D$7=0,"-",((-A9742+'Lineær programmering opg 4'!$M$7)/'Lineær programmering opg 4'!$K$7)*-1)</f>
        <v>-</v>
      </c>
      <c r="H9742" s="167" t="str">
        <f>IF('Lineær programmering opg 4'!$C$8=0,"-",((-A9742+'Lineær programmering opg 4'!$M$8)/'Lineær programmering opg 4'!$K$8)*-1)</f>
        <v>-</v>
      </c>
      <c r="I9742" s="167" t="str">
        <f>IF('Lineær programmering opg 4'!$D$8=0,"-",'Lineær programmering opg 4'!$G$8)</f>
        <v>-</v>
      </c>
      <c r="J9742" s="295">
        <f>A9742*'Lineær programmering opg 4'!$C$11+Datatabel!C9742*'Lineær programmering opg 4'!$D$11</f>
        <v>44921.699999999721</v>
      </c>
      <c r="K9742" s="9">
        <f t="shared" si="762"/>
        <v>0</v>
      </c>
      <c r="L9742" s="9">
        <f t="shared" si="763"/>
        <v>0</v>
      </c>
    </row>
    <row r="9743" spans="1:12" ht="15" x14ac:dyDescent="0.25">
      <c r="A9743" s="167">
        <f t="shared" si="761"/>
        <v>6.2400000000224916</v>
      </c>
      <c r="B9743" s="325">
        <f t="shared" si="764"/>
        <v>2.6000000000093716E-2</v>
      </c>
      <c r="C9743" s="167">
        <f t="shared" si="760"/>
        <v>295.31999999998311</v>
      </c>
      <c r="D9743" s="167">
        <f>IF('Lineær programmering opg 4'!$M$4=0,"-",(-A9743+'Lineær programmering opg 4'!$M$4)/'Lineær programmering opg 4'!$K$4*-1)</f>
        <v>467.51999999995502</v>
      </c>
      <c r="E9743" s="167">
        <f>IF('Lineær programmering opg 4'!$M$5=0,"-",(-A9743+'Lineær programmering opg 4'!$M$5)/'Lineær programmering opg 4'!$K$5*-1)</f>
        <v>295.31999999998311</v>
      </c>
      <c r="F9743" s="167" t="str">
        <f>IF('Lineær programmering opg 4'!$E$6=0,"-",(-A9743+'Lineær programmering opg 4'!$M$6)/'Lineær programmering opg 4'!$K$6*-1)</f>
        <v>-</v>
      </c>
      <c r="G9743" s="167" t="str">
        <f>IF('Lineær programmering opg 4'!$D$7=0,"-",((-A9743+'Lineær programmering opg 4'!$M$7)/'Lineær programmering opg 4'!$K$7)*-1)</f>
        <v>-</v>
      </c>
      <c r="H9743" s="167" t="str">
        <f>IF('Lineær programmering opg 4'!$C$8=0,"-",((-A9743+'Lineær programmering opg 4'!$M$8)/'Lineær programmering opg 4'!$K$8)*-1)</f>
        <v>-</v>
      </c>
      <c r="I9743" s="167" t="str">
        <f>IF('Lineær programmering opg 4'!$D$8=0,"-",'Lineær programmering opg 4'!$G$8)</f>
        <v>-</v>
      </c>
      <c r="J9743" s="295">
        <f>A9743*'Lineær programmering opg 4'!$C$11+Datatabel!C9743*'Lineær programmering opg 4'!$D$11</f>
        <v>44921.999999999716</v>
      </c>
      <c r="K9743" s="9">
        <f t="shared" si="762"/>
        <v>0</v>
      </c>
      <c r="L9743" s="9">
        <f t="shared" si="763"/>
        <v>0</v>
      </c>
    </row>
    <row r="9744" spans="1:12" ht="15" x14ac:dyDescent="0.25">
      <c r="A9744" s="167">
        <f t="shared" si="761"/>
        <v>6.2160000000224915</v>
      </c>
      <c r="B9744" s="325">
        <f t="shared" si="764"/>
        <v>2.5900000000093716E-2</v>
      </c>
      <c r="C9744" s="167">
        <f t="shared" si="760"/>
        <v>295.33799999998314</v>
      </c>
      <c r="D9744" s="167">
        <f>IF('Lineær programmering opg 4'!$M$4=0,"-",(-A9744+'Lineær programmering opg 4'!$M$4)/'Lineær programmering opg 4'!$K$4*-1)</f>
        <v>467.56799999995502</v>
      </c>
      <c r="E9744" s="167">
        <f>IF('Lineær programmering opg 4'!$M$5=0,"-",(-A9744+'Lineær programmering opg 4'!$M$5)/'Lineær programmering opg 4'!$K$5*-1)</f>
        <v>295.33799999998314</v>
      </c>
      <c r="F9744" s="167" t="str">
        <f>IF('Lineær programmering opg 4'!$E$6=0,"-",(-A9744+'Lineær programmering opg 4'!$M$6)/'Lineær programmering opg 4'!$K$6*-1)</f>
        <v>-</v>
      </c>
      <c r="G9744" s="167" t="str">
        <f>IF('Lineær programmering opg 4'!$D$7=0,"-",((-A9744+'Lineær programmering opg 4'!$M$7)/'Lineær programmering opg 4'!$K$7)*-1)</f>
        <v>-</v>
      </c>
      <c r="H9744" s="167" t="str">
        <f>IF('Lineær programmering opg 4'!$C$8=0,"-",((-A9744+'Lineær programmering opg 4'!$M$8)/'Lineær programmering opg 4'!$K$8)*-1)</f>
        <v>-</v>
      </c>
      <c r="I9744" s="167" t="str">
        <f>IF('Lineær programmering opg 4'!$D$8=0,"-",'Lineær programmering opg 4'!$G$8)</f>
        <v>-</v>
      </c>
      <c r="J9744" s="295">
        <f>A9744*'Lineær programmering opg 4'!$C$11+Datatabel!C9744*'Lineær programmering opg 4'!$D$11</f>
        <v>44922.299999999719</v>
      </c>
      <c r="K9744" s="9">
        <f t="shared" si="762"/>
        <v>0</v>
      </c>
      <c r="L9744" s="9">
        <f t="shared" si="763"/>
        <v>0</v>
      </c>
    </row>
    <row r="9745" spans="1:12" ht="15" x14ac:dyDescent="0.25">
      <c r="A9745" s="167">
        <f t="shared" si="761"/>
        <v>6.1920000000224924</v>
      </c>
      <c r="B9745" s="325">
        <f t="shared" si="764"/>
        <v>2.5800000000093717E-2</v>
      </c>
      <c r="C9745" s="167">
        <f t="shared" si="760"/>
        <v>295.35599999998311</v>
      </c>
      <c r="D9745" s="167">
        <f>IF('Lineær programmering opg 4'!$M$4=0,"-",(-A9745+'Lineær programmering opg 4'!$M$4)/'Lineær programmering opg 4'!$K$4*-1)</f>
        <v>467.61599999995502</v>
      </c>
      <c r="E9745" s="167">
        <f>IF('Lineær programmering opg 4'!$M$5=0,"-",(-A9745+'Lineær programmering opg 4'!$M$5)/'Lineær programmering opg 4'!$K$5*-1)</f>
        <v>295.35599999998311</v>
      </c>
      <c r="F9745" s="167" t="str">
        <f>IF('Lineær programmering opg 4'!$E$6=0,"-",(-A9745+'Lineær programmering opg 4'!$M$6)/'Lineær programmering opg 4'!$K$6*-1)</f>
        <v>-</v>
      </c>
      <c r="G9745" s="167" t="str">
        <f>IF('Lineær programmering opg 4'!$D$7=0,"-",((-A9745+'Lineær programmering opg 4'!$M$7)/'Lineær programmering opg 4'!$K$7)*-1)</f>
        <v>-</v>
      </c>
      <c r="H9745" s="167" t="str">
        <f>IF('Lineær programmering opg 4'!$C$8=0,"-",((-A9745+'Lineær programmering opg 4'!$M$8)/'Lineær programmering opg 4'!$K$8)*-1)</f>
        <v>-</v>
      </c>
      <c r="I9745" s="167" t="str">
        <f>IF('Lineær programmering opg 4'!$D$8=0,"-",'Lineær programmering opg 4'!$G$8)</f>
        <v>-</v>
      </c>
      <c r="J9745" s="295">
        <f>A9745*'Lineær programmering opg 4'!$C$11+Datatabel!C9745*'Lineær programmering opg 4'!$D$11</f>
        <v>44922.599999999722</v>
      </c>
      <c r="K9745" s="9">
        <f t="shared" si="762"/>
        <v>0</v>
      </c>
      <c r="L9745" s="9">
        <f t="shared" si="763"/>
        <v>0</v>
      </c>
    </row>
    <row r="9746" spans="1:12" ht="15" x14ac:dyDescent="0.25">
      <c r="A9746" s="167">
        <f t="shared" si="761"/>
        <v>6.1680000000224924</v>
      </c>
      <c r="B9746" s="325">
        <f t="shared" si="764"/>
        <v>2.5700000000093717E-2</v>
      </c>
      <c r="C9746" s="167">
        <f t="shared" si="760"/>
        <v>295.37399999998314</v>
      </c>
      <c r="D9746" s="167">
        <f>IF('Lineær programmering opg 4'!$M$4=0,"-",(-A9746+'Lineær programmering opg 4'!$M$4)/'Lineær programmering opg 4'!$K$4*-1)</f>
        <v>467.66399999995502</v>
      </c>
      <c r="E9746" s="167">
        <f>IF('Lineær programmering opg 4'!$M$5=0,"-",(-A9746+'Lineær programmering opg 4'!$M$5)/'Lineær programmering opg 4'!$K$5*-1)</f>
        <v>295.37399999998314</v>
      </c>
      <c r="F9746" s="167" t="str">
        <f>IF('Lineær programmering opg 4'!$E$6=0,"-",(-A9746+'Lineær programmering opg 4'!$M$6)/'Lineær programmering opg 4'!$K$6*-1)</f>
        <v>-</v>
      </c>
      <c r="G9746" s="167" t="str">
        <f>IF('Lineær programmering opg 4'!$D$7=0,"-",((-A9746+'Lineær programmering opg 4'!$M$7)/'Lineær programmering opg 4'!$K$7)*-1)</f>
        <v>-</v>
      </c>
      <c r="H9746" s="167" t="str">
        <f>IF('Lineær programmering opg 4'!$C$8=0,"-",((-A9746+'Lineær programmering opg 4'!$M$8)/'Lineær programmering opg 4'!$K$8)*-1)</f>
        <v>-</v>
      </c>
      <c r="I9746" s="167" t="str">
        <f>IF('Lineær programmering opg 4'!$D$8=0,"-",'Lineær programmering opg 4'!$G$8)</f>
        <v>-</v>
      </c>
      <c r="J9746" s="295">
        <f>A9746*'Lineær programmering opg 4'!$C$11+Datatabel!C9746*'Lineær programmering opg 4'!$D$11</f>
        <v>44922.899999999725</v>
      </c>
      <c r="K9746" s="9">
        <f t="shared" si="762"/>
        <v>0</v>
      </c>
      <c r="L9746" s="9">
        <f t="shared" si="763"/>
        <v>0</v>
      </c>
    </row>
    <row r="9747" spans="1:12" ht="15" x14ac:dyDescent="0.25">
      <c r="A9747" s="167">
        <f t="shared" si="761"/>
        <v>6.1440000000224924</v>
      </c>
      <c r="B9747" s="325">
        <f t="shared" si="764"/>
        <v>2.5600000000093718E-2</v>
      </c>
      <c r="C9747" s="167">
        <f t="shared" si="760"/>
        <v>295.39199999998311</v>
      </c>
      <c r="D9747" s="167">
        <f>IF('Lineær programmering opg 4'!$M$4=0,"-",(-A9747+'Lineær programmering opg 4'!$M$4)/'Lineær programmering opg 4'!$K$4*-1)</f>
        <v>467.71199999995503</v>
      </c>
      <c r="E9747" s="167">
        <f>IF('Lineær programmering opg 4'!$M$5=0,"-",(-A9747+'Lineær programmering opg 4'!$M$5)/'Lineær programmering opg 4'!$K$5*-1)</f>
        <v>295.39199999998311</v>
      </c>
      <c r="F9747" s="167" t="str">
        <f>IF('Lineær programmering opg 4'!$E$6=0,"-",(-A9747+'Lineær programmering opg 4'!$M$6)/'Lineær programmering opg 4'!$K$6*-1)</f>
        <v>-</v>
      </c>
      <c r="G9747" s="167" t="str">
        <f>IF('Lineær programmering opg 4'!$D$7=0,"-",((-A9747+'Lineær programmering opg 4'!$M$7)/'Lineær programmering opg 4'!$K$7)*-1)</f>
        <v>-</v>
      </c>
      <c r="H9747" s="167" t="str">
        <f>IF('Lineær programmering opg 4'!$C$8=0,"-",((-A9747+'Lineær programmering opg 4'!$M$8)/'Lineær programmering opg 4'!$K$8)*-1)</f>
        <v>-</v>
      </c>
      <c r="I9747" s="167" t="str">
        <f>IF('Lineær programmering opg 4'!$D$8=0,"-",'Lineær programmering opg 4'!$G$8)</f>
        <v>-</v>
      </c>
      <c r="J9747" s="295">
        <f>A9747*'Lineær programmering opg 4'!$C$11+Datatabel!C9747*'Lineær programmering opg 4'!$D$11</f>
        <v>44923.199999999713</v>
      </c>
      <c r="K9747" s="9">
        <f t="shared" si="762"/>
        <v>0</v>
      </c>
      <c r="L9747" s="9">
        <f t="shared" si="763"/>
        <v>0</v>
      </c>
    </row>
    <row r="9748" spans="1:12" ht="15" x14ac:dyDescent="0.25">
      <c r="A9748" s="167">
        <f t="shared" si="761"/>
        <v>6.1200000000224923</v>
      </c>
      <c r="B9748" s="325">
        <f t="shared" si="764"/>
        <v>2.5500000000093719E-2</v>
      </c>
      <c r="C9748" s="167">
        <f t="shared" si="760"/>
        <v>295.40999999998314</v>
      </c>
      <c r="D9748" s="167">
        <f>IF('Lineær programmering opg 4'!$M$4=0,"-",(-A9748+'Lineær programmering opg 4'!$M$4)/'Lineær programmering opg 4'!$K$4*-1)</f>
        <v>467.75999999995503</v>
      </c>
      <c r="E9748" s="167">
        <f>IF('Lineær programmering opg 4'!$M$5=0,"-",(-A9748+'Lineær programmering opg 4'!$M$5)/'Lineær programmering opg 4'!$K$5*-1)</f>
        <v>295.40999999998314</v>
      </c>
      <c r="F9748" s="167" t="str">
        <f>IF('Lineær programmering opg 4'!$E$6=0,"-",(-A9748+'Lineær programmering opg 4'!$M$6)/'Lineær programmering opg 4'!$K$6*-1)</f>
        <v>-</v>
      </c>
      <c r="G9748" s="167" t="str">
        <f>IF('Lineær programmering opg 4'!$D$7=0,"-",((-A9748+'Lineær programmering opg 4'!$M$7)/'Lineær programmering opg 4'!$K$7)*-1)</f>
        <v>-</v>
      </c>
      <c r="H9748" s="167" t="str">
        <f>IF('Lineær programmering opg 4'!$C$8=0,"-",((-A9748+'Lineær programmering opg 4'!$M$8)/'Lineær programmering opg 4'!$K$8)*-1)</f>
        <v>-</v>
      </c>
      <c r="I9748" s="167" t="str">
        <f>IF('Lineær programmering opg 4'!$D$8=0,"-",'Lineær programmering opg 4'!$G$8)</f>
        <v>-</v>
      </c>
      <c r="J9748" s="295">
        <f>A9748*'Lineær programmering opg 4'!$C$11+Datatabel!C9748*'Lineær programmering opg 4'!$D$11</f>
        <v>44923.499999999716</v>
      </c>
      <c r="K9748" s="9">
        <f t="shared" si="762"/>
        <v>0</v>
      </c>
      <c r="L9748" s="9">
        <f t="shared" si="763"/>
        <v>0</v>
      </c>
    </row>
    <row r="9749" spans="1:12" ht="15" x14ac:dyDescent="0.25">
      <c r="A9749" s="167">
        <f t="shared" si="761"/>
        <v>6.0960000000224923</v>
      </c>
      <c r="B9749" s="325">
        <f t="shared" si="764"/>
        <v>2.5400000000093719E-2</v>
      </c>
      <c r="C9749" s="167">
        <f t="shared" si="760"/>
        <v>295.42799999998311</v>
      </c>
      <c r="D9749" s="167">
        <f>IF('Lineær programmering opg 4'!$M$4=0,"-",(-A9749+'Lineær programmering opg 4'!$M$4)/'Lineær programmering opg 4'!$K$4*-1)</f>
        <v>467.80799999995503</v>
      </c>
      <c r="E9749" s="167">
        <f>IF('Lineær programmering opg 4'!$M$5=0,"-",(-A9749+'Lineær programmering opg 4'!$M$5)/'Lineær programmering opg 4'!$K$5*-1)</f>
        <v>295.42799999998311</v>
      </c>
      <c r="F9749" s="167" t="str">
        <f>IF('Lineær programmering opg 4'!$E$6=0,"-",(-A9749+'Lineær programmering opg 4'!$M$6)/'Lineær programmering opg 4'!$K$6*-1)</f>
        <v>-</v>
      </c>
      <c r="G9749" s="167" t="str">
        <f>IF('Lineær programmering opg 4'!$D$7=0,"-",((-A9749+'Lineær programmering opg 4'!$M$7)/'Lineær programmering opg 4'!$K$7)*-1)</f>
        <v>-</v>
      </c>
      <c r="H9749" s="167" t="str">
        <f>IF('Lineær programmering opg 4'!$C$8=0,"-",((-A9749+'Lineær programmering opg 4'!$M$8)/'Lineær programmering opg 4'!$K$8)*-1)</f>
        <v>-</v>
      </c>
      <c r="I9749" s="167" t="str">
        <f>IF('Lineær programmering opg 4'!$D$8=0,"-",'Lineær programmering opg 4'!$G$8)</f>
        <v>-</v>
      </c>
      <c r="J9749" s="295">
        <f>A9749*'Lineær programmering opg 4'!$C$11+Datatabel!C9749*'Lineær programmering opg 4'!$D$11</f>
        <v>44923.799999999712</v>
      </c>
      <c r="K9749" s="9">
        <f t="shared" si="762"/>
        <v>0</v>
      </c>
      <c r="L9749" s="9">
        <f t="shared" si="763"/>
        <v>0</v>
      </c>
    </row>
    <row r="9750" spans="1:12" ht="15" x14ac:dyDescent="0.25">
      <c r="A9750" s="167">
        <f t="shared" si="761"/>
        <v>6.0720000000224932</v>
      </c>
      <c r="B9750" s="325">
        <f t="shared" si="764"/>
        <v>2.530000000009372E-2</v>
      </c>
      <c r="C9750" s="167">
        <f t="shared" si="760"/>
        <v>295.44599999998314</v>
      </c>
      <c r="D9750" s="167">
        <f>IF('Lineær programmering opg 4'!$M$4=0,"-",(-A9750+'Lineær programmering opg 4'!$M$4)/'Lineær programmering opg 4'!$K$4*-1)</f>
        <v>467.85599999995503</v>
      </c>
      <c r="E9750" s="167">
        <f>IF('Lineær programmering opg 4'!$M$5=0,"-",(-A9750+'Lineær programmering opg 4'!$M$5)/'Lineær programmering opg 4'!$K$5*-1)</f>
        <v>295.44599999998314</v>
      </c>
      <c r="F9750" s="167" t="str">
        <f>IF('Lineær programmering opg 4'!$E$6=0,"-",(-A9750+'Lineær programmering opg 4'!$M$6)/'Lineær programmering opg 4'!$K$6*-1)</f>
        <v>-</v>
      </c>
      <c r="G9750" s="167" t="str">
        <f>IF('Lineær programmering opg 4'!$D$7=0,"-",((-A9750+'Lineær programmering opg 4'!$M$7)/'Lineær programmering opg 4'!$K$7)*-1)</f>
        <v>-</v>
      </c>
      <c r="H9750" s="167" t="str">
        <f>IF('Lineær programmering opg 4'!$C$8=0,"-",((-A9750+'Lineær programmering opg 4'!$M$8)/'Lineær programmering opg 4'!$K$8)*-1)</f>
        <v>-</v>
      </c>
      <c r="I9750" s="167" t="str">
        <f>IF('Lineær programmering opg 4'!$D$8=0,"-",'Lineær programmering opg 4'!$G$8)</f>
        <v>-</v>
      </c>
      <c r="J9750" s="295">
        <f>A9750*'Lineær programmering opg 4'!$C$11+Datatabel!C9750*'Lineær programmering opg 4'!$D$11</f>
        <v>44924.099999999722</v>
      </c>
      <c r="K9750" s="9">
        <f t="shared" si="762"/>
        <v>0</v>
      </c>
      <c r="L9750" s="9">
        <f t="shared" si="763"/>
        <v>0</v>
      </c>
    </row>
    <row r="9751" spans="1:12" ht="15" x14ac:dyDescent="0.25">
      <c r="A9751" s="167">
        <f t="shared" si="761"/>
        <v>6.0480000000224932</v>
      </c>
      <c r="B9751" s="325">
        <f t="shared" si="764"/>
        <v>2.520000000009372E-2</v>
      </c>
      <c r="C9751" s="167">
        <f t="shared" si="760"/>
        <v>295.46399999998312</v>
      </c>
      <c r="D9751" s="167">
        <f>IF('Lineær programmering opg 4'!$M$4=0,"-",(-A9751+'Lineær programmering opg 4'!$M$4)/'Lineær programmering opg 4'!$K$4*-1)</f>
        <v>467.90399999995503</v>
      </c>
      <c r="E9751" s="167">
        <f>IF('Lineær programmering opg 4'!$M$5=0,"-",(-A9751+'Lineær programmering opg 4'!$M$5)/'Lineær programmering opg 4'!$K$5*-1)</f>
        <v>295.46399999998312</v>
      </c>
      <c r="F9751" s="167" t="str">
        <f>IF('Lineær programmering opg 4'!$E$6=0,"-",(-A9751+'Lineær programmering opg 4'!$M$6)/'Lineær programmering opg 4'!$K$6*-1)</f>
        <v>-</v>
      </c>
      <c r="G9751" s="167" t="str">
        <f>IF('Lineær programmering opg 4'!$D$7=0,"-",((-A9751+'Lineær programmering opg 4'!$M$7)/'Lineær programmering opg 4'!$K$7)*-1)</f>
        <v>-</v>
      </c>
      <c r="H9751" s="167" t="str">
        <f>IF('Lineær programmering opg 4'!$C$8=0,"-",((-A9751+'Lineær programmering opg 4'!$M$8)/'Lineær programmering opg 4'!$K$8)*-1)</f>
        <v>-</v>
      </c>
      <c r="I9751" s="167" t="str">
        <f>IF('Lineær programmering opg 4'!$D$8=0,"-",'Lineær programmering opg 4'!$G$8)</f>
        <v>-</v>
      </c>
      <c r="J9751" s="295">
        <f>A9751*'Lineær programmering opg 4'!$C$11+Datatabel!C9751*'Lineær programmering opg 4'!$D$11</f>
        <v>44924.399999999718</v>
      </c>
      <c r="K9751" s="9">
        <f t="shared" si="762"/>
        <v>0</v>
      </c>
      <c r="L9751" s="9">
        <f t="shared" si="763"/>
        <v>0</v>
      </c>
    </row>
    <row r="9752" spans="1:12" ht="15" x14ac:dyDescent="0.25">
      <c r="A9752" s="167">
        <f t="shared" si="761"/>
        <v>6.0240000000224931</v>
      </c>
      <c r="B9752" s="325">
        <f t="shared" si="764"/>
        <v>2.5100000000093721E-2</v>
      </c>
      <c r="C9752" s="167">
        <f t="shared" si="760"/>
        <v>295.48199999998315</v>
      </c>
      <c r="D9752" s="167">
        <f>IF('Lineær programmering opg 4'!$M$4=0,"-",(-A9752+'Lineær programmering opg 4'!$M$4)/'Lineær programmering opg 4'!$K$4*-1)</f>
        <v>467.95199999995504</v>
      </c>
      <c r="E9752" s="167">
        <f>IF('Lineær programmering opg 4'!$M$5=0,"-",(-A9752+'Lineær programmering opg 4'!$M$5)/'Lineær programmering opg 4'!$K$5*-1)</f>
        <v>295.48199999998315</v>
      </c>
      <c r="F9752" s="167" t="str">
        <f>IF('Lineær programmering opg 4'!$E$6=0,"-",(-A9752+'Lineær programmering opg 4'!$M$6)/'Lineær programmering opg 4'!$K$6*-1)</f>
        <v>-</v>
      </c>
      <c r="G9752" s="167" t="str">
        <f>IF('Lineær programmering opg 4'!$D$7=0,"-",((-A9752+'Lineær programmering opg 4'!$M$7)/'Lineær programmering opg 4'!$K$7)*-1)</f>
        <v>-</v>
      </c>
      <c r="H9752" s="167" t="str">
        <f>IF('Lineær programmering opg 4'!$C$8=0,"-",((-A9752+'Lineær programmering opg 4'!$M$8)/'Lineær programmering opg 4'!$K$8)*-1)</f>
        <v>-</v>
      </c>
      <c r="I9752" s="167" t="str">
        <f>IF('Lineær programmering opg 4'!$D$8=0,"-",'Lineær programmering opg 4'!$G$8)</f>
        <v>-</v>
      </c>
      <c r="J9752" s="295">
        <f>A9752*'Lineær programmering opg 4'!$C$11+Datatabel!C9752*'Lineær programmering opg 4'!$D$11</f>
        <v>44924.699999999721</v>
      </c>
      <c r="K9752" s="9">
        <f t="shared" si="762"/>
        <v>0</v>
      </c>
      <c r="L9752" s="9">
        <f t="shared" si="763"/>
        <v>0</v>
      </c>
    </row>
    <row r="9753" spans="1:12" ht="15" x14ac:dyDescent="0.25">
      <c r="A9753" s="167">
        <f t="shared" si="761"/>
        <v>6.0000000000224931</v>
      </c>
      <c r="B9753" s="325">
        <f t="shared" si="764"/>
        <v>2.5000000000093722E-2</v>
      </c>
      <c r="C9753" s="167">
        <f t="shared" si="760"/>
        <v>295.49999999998312</v>
      </c>
      <c r="D9753" s="167">
        <f>IF('Lineær programmering opg 4'!$M$4=0,"-",(-A9753+'Lineær programmering opg 4'!$M$4)/'Lineær programmering opg 4'!$K$4*-1)</f>
        <v>467.99999999995504</v>
      </c>
      <c r="E9753" s="167">
        <f>IF('Lineær programmering opg 4'!$M$5=0,"-",(-A9753+'Lineær programmering opg 4'!$M$5)/'Lineær programmering opg 4'!$K$5*-1)</f>
        <v>295.49999999998312</v>
      </c>
      <c r="F9753" s="167" t="str">
        <f>IF('Lineær programmering opg 4'!$E$6=0,"-",(-A9753+'Lineær programmering opg 4'!$M$6)/'Lineær programmering opg 4'!$K$6*-1)</f>
        <v>-</v>
      </c>
      <c r="G9753" s="167" t="str">
        <f>IF('Lineær programmering opg 4'!$D$7=0,"-",((-A9753+'Lineær programmering opg 4'!$M$7)/'Lineær programmering opg 4'!$K$7)*-1)</f>
        <v>-</v>
      </c>
      <c r="H9753" s="167" t="str">
        <f>IF('Lineær programmering opg 4'!$C$8=0,"-",((-A9753+'Lineær programmering opg 4'!$M$8)/'Lineær programmering opg 4'!$K$8)*-1)</f>
        <v>-</v>
      </c>
      <c r="I9753" s="167" t="str">
        <f>IF('Lineær programmering opg 4'!$D$8=0,"-",'Lineær programmering opg 4'!$G$8)</f>
        <v>-</v>
      </c>
      <c r="J9753" s="295">
        <f>A9753*'Lineær programmering opg 4'!$C$11+Datatabel!C9753*'Lineær programmering opg 4'!$D$11</f>
        <v>44924.999999999716</v>
      </c>
      <c r="K9753" s="9">
        <f t="shared" si="762"/>
        <v>0</v>
      </c>
      <c r="L9753" s="9">
        <f t="shared" si="763"/>
        <v>0</v>
      </c>
    </row>
    <row r="9754" spans="1:12" ht="15" x14ac:dyDescent="0.25">
      <c r="A9754" s="167">
        <f t="shared" si="761"/>
        <v>5.9760000000224931</v>
      </c>
      <c r="B9754" s="325">
        <f t="shared" si="764"/>
        <v>2.4900000000093722E-2</v>
      </c>
      <c r="C9754" s="167">
        <f t="shared" si="760"/>
        <v>295.51799999998315</v>
      </c>
      <c r="D9754" s="167">
        <f>IF('Lineær programmering opg 4'!$M$4=0,"-",(-A9754+'Lineær programmering opg 4'!$M$4)/'Lineær programmering opg 4'!$K$4*-1)</f>
        <v>468.04799999995504</v>
      </c>
      <c r="E9754" s="167">
        <f>IF('Lineær programmering opg 4'!$M$5=0,"-",(-A9754+'Lineær programmering opg 4'!$M$5)/'Lineær programmering opg 4'!$K$5*-1)</f>
        <v>295.51799999998315</v>
      </c>
      <c r="F9754" s="167" t="str">
        <f>IF('Lineær programmering opg 4'!$E$6=0,"-",(-A9754+'Lineær programmering opg 4'!$M$6)/'Lineær programmering opg 4'!$K$6*-1)</f>
        <v>-</v>
      </c>
      <c r="G9754" s="167" t="str">
        <f>IF('Lineær programmering opg 4'!$D$7=0,"-",((-A9754+'Lineær programmering opg 4'!$M$7)/'Lineær programmering opg 4'!$K$7)*-1)</f>
        <v>-</v>
      </c>
      <c r="H9754" s="167" t="str">
        <f>IF('Lineær programmering opg 4'!$C$8=0,"-",((-A9754+'Lineær programmering opg 4'!$M$8)/'Lineær programmering opg 4'!$K$8)*-1)</f>
        <v>-</v>
      </c>
      <c r="I9754" s="167" t="str">
        <f>IF('Lineær programmering opg 4'!$D$8=0,"-",'Lineær programmering opg 4'!$G$8)</f>
        <v>-</v>
      </c>
      <c r="J9754" s="295">
        <f>A9754*'Lineær programmering opg 4'!$C$11+Datatabel!C9754*'Lineær programmering opg 4'!$D$11</f>
        <v>44925.299999999719</v>
      </c>
      <c r="K9754" s="9">
        <f t="shared" si="762"/>
        <v>0</v>
      </c>
      <c r="L9754" s="9">
        <f t="shared" si="763"/>
        <v>0</v>
      </c>
    </row>
    <row r="9755" spans="1:12" ht="15" x14ac:dyDescent="0.25">
      <c r="A9755" s="167">
        <f t="shared" si="761"/>
        <v>5.9520000000224931</v>
      </c>
      <c r="B9755" s="325">
        <f t="shared" si="764"/>
        <v>2.4800000000093723E-2</v>
      </c>
      <c r="C9755" s="167">
        <f t="shared" si="760"/>
        <v>295.53599999998312</v>
      </c>
      <c r="D9755" s="167">
        <f>IF('Lineær programmering opg 4'!$M$4=0,"-",(-A9755+'Lineær programmering opg 4'!$M$4)/'Lineær programmering opg 4'!$K$4*-1)</f>
        <v>468.09599999995504</v>
      </c>
      <c r="E9755" s="167">
        <f>IF('Lineær programmering opg 4'!$M$5=0,"-",(-A9755+'Lineær programmering opg 4'!$M$5)/'Lineær programmering opg 4'!$K$5*-1)</f>
        <v>295.53599999998312</v>
      </c>
      <c r="F9755" s="167" t="str">
        <f>IF('Lineær programmering opg 4'!$E$6=0,"-",(-A9755+'Lineær programmering opg 4'!$M$6)/'Lineær programmering opg 4'!$K$6*-1)</f>
        <v>-</v>
      </c>
      <c r="G9755" s="167" t="str">
        <f>IF('Lineær programmering opg 4'!$D$7=0,"-",((-A9755+'Lineær programmering opg 4'!$M$7)/'Lineær programmering opg 4'!$K$7)*-1)</f>
        <v>-</v>
      </c>
      <c r="H9755" s="167" t="str">
        <f>IF('Lineær programmering opg 4'!$C$8=0,"-",((-A9755+'Lineær programmering opg 4'!$M$8)/'Lineær programmering opg 4'!$K$8)*-1)</f>
        <v>-</v>
      </c>
      <c r="I9755" s="167" t="str">
        <f>IF('Lineær programmering opg 4'!$D$8=0,"-",'Lineær programmering opg 4'!$G$8)</f>
        <v>-</v>
      </c>
      <c r="J9755" s="295">
        <f>A9755*'Lineær programmering opg 4'!$C$11+Datatabel!C9755*'Lineær programmering opg 4'!$D$11</f>
        <v>44925.599999999722</v>
      </c>
      <c r="K9755" s="9">
        <f t="shared" si="762"/>
        <v>0</v>
      </c>
      <c r="L9755" s="9">
        <f t="shared" si="763"/>
        <v>0</v>
      </c>
    </row>
    <row r="9756" spans="1:12" ht="15" x14ac:dyDescent="0.25">
      <c r="A9756" s="167">
        <f t="shared" si="761"/>
        <v>5.9280000000224939</v>
      </c>
      <c r="B9756" s="325">
        <f t="shared" si="764"/>
        <v>2.4700000000093723E-2</v>
      </c>
      <c r="C9756" s="167">
        <f t="shared" si="760"/>
        <v>295.55399999998315</v>
      </c>
      <c r="D9756" s="167">
        <f>IF('Lineær programmering opg 4'!$M$4=0,"-",(-A9756+'Lineær programmering opg 4'!$M$4)/'Lineær programmering opg 4'!$K$4*-1)</f>
        <v>468.14399999995499</v>
      </c>
      <c r="E9756" s="167">
        <f>IF('Lineær programmering opg 4'!$M$5=0,"-",(-A9756+'Lineær programmering opg 4'!$M$5)/'Lineær programmering opg 4'!$K$5*-1)</f>
        <v>295.55399999998315</v>
      </c>
      <c r="F9756" s="167" t="str">
        <f>IF('Lineær programmering opg 4'!$E$6=0,"-",(-A9756+'Lineær programmering opg 4'!$M$6)/'Lineær programmering opg 4'!$K$6*-1)</f>
        <v>-</v>
      </c>
      <c r="G9756" s="167" t="str">
        <f>IF('Lineær programmering opg 4'!$D$7=0,"-",((-A9756+'Lineær programmering opg 4'!$M$7)/'Lineær programmering opg 4'!$K$7)*-1)</f>
        <v>-</v>
      </c>
      <c r="H9756" s="167" t="str">
        <f>IF('Lineær programmering opg 4'!$C$8=0,"-",((-A9756+'Lineær programmering opg 4'!$M$8)/'Lineær programmering opg 4'!$K$8)*-1)</f>
        <v>-</v>
      </c>
      <c r="I9756" s="167" t="str">
        <f>IF('Lineær programmering opg 4'!$D$8=0,"-",'Lineær programmering opg 4'!$G$8)</f>
        <v>-</v>
      </c>
      <c r="J9756" s="295">
        <f>A9756*'Lineær programmering opg 4'!$C$11+Datatabel!C9756*'Lineær programmering opg 4'!$D$11</f>
        <v>44925.899999999725</v>
      </c>
      <c r="K9756" s="9">
        <f t="shared" si="762"/>
        <v>0</v>
      </c>
      <c r="L9756" s="9">
        <f t="shared" si="763"/>
        <v>0</v>
      </c>
    </row>
    <row r="9757" spans="1:12" ht="15" x14ac:dyDescent="0.25">
      <c r="A9757" s="167">
        <f t="shared" si="761"/>
        <v>5.9040000000224939</v>
      </c>
      <c r="B9757" s="325">
        <f t="shared" si="764"/>
        <v>2.4600000000093724E-2</v>
      </c>
      <c r="C9757" s="167">
        <f t="shared" si="760"/>
        <v>295.57199999998312</v>
      </c>
      <c r="D9757" s="167">
        <f>IF('Lineær programmering opg 4'!$M$4=0,"-",(-A9757+'Lineær programmering opg 4'!$M$4)/'Lineær programmering opg 4'!$K$4*-1)</f>
        <v>468.19199999995499</v>
      </c>
      <c r="E9757" s="167">
        <f>IF('Lineær programmering opg 4'!$M$5=0,"-",(-A9757+'Lineær programmering opg 4'!$M$5)/'Lineær programmering opg 4'!$K$5*-1)</f>
        <v>295.57199999998312</v>
      </c>
      <c r="F9757" s="167" t="str">
        <f>IF('Lineær programmering opg 4'!$E$6=0,"-",(-A9757+'Lineær programmering opg 4'!$M$6)/'Lineær programmering opg 4'!$K$6*-1)</f>
        <v>-</v>
      </c>
      <c r="G9757" s="167" t="str">
        <f>IF('Lineær programmering opg 4'!$D$7=0,"-",((-A9757+'Lineær programmering opg 4'!$M$7)/'Lineær programmering opg 4'!$K$7)*-1)</f>
        <v>-</v>
      </c>
      <c r="H9757" s="167" t="str">
        <f>IF('Lineær programmering opg 4'!$C$8=0,"-",((-A9757+'Lineær programmering opg 4'!$M$8)/'Lineær programmering opg 4'!$K$8)*-1)</f>
        <v>-</v>
      </c>
      <c r="I9757" s="167" t="str">
        <f>IF('Lineær programmering opg 4'!$D$8=0,"-",'Lineær programmering opg 4'!$G$8)</f>
        <v>-</v>
      </c>
      <c r="J9757" s="295">
        <f>A9757*'Lineær programmering opg 4'!$C$11+Datatabel!C9757*'Lineær programmering opg 4'!$D$11</f>
        <v>44926.199999999721</v>
      </c>
      <c r="K9757" s="9">
        <f t="shared" si="762"/>
        <v>0</v>
      </c>
      <c r="L9757" s="9">
        <f t="shared" si="763"/>
        <v>0</v>
      </c>
    </row>
    <row r="9758" spans="1:12" ht="15" x14ac:dyDescent="0.25">
      <c r="A9758" s="167">
        <f t="shared" si="761"/>
        <v>5.8800000000224939</v>
      </c>
      <c r="B9758" s="325">
        <f t="shared" si="764"/>
        <v>2.4500000000093725E-2</v>
      </c>
      <c r="C9758" s="167">
        <f t="shared" si="760"/>
        <v>295.58999999998315</v>
      </c>
      <c r="D9758" s="167">
        <f>IF('Lineær programmering opg 4'!$M$4=0,"-",(-A9758+'Lineær programmering opg 4'!$M$4)/'Lineær programmering opg 4'!$K$4*-1)</f>
        <v>468.23999999995499</v>
      </c>
      <c r="E9758" s="167">
        <f>IF('Lineær programmering opg 4'!$M$5=0,"-",(-A9758+'Lineær programmering opg 4'!$M$5)/'Lineær programmering opg 4'!$K$5*-1)</f>
        <v>295.58999999998315</v>
      </c>
      <c r="F9758" s="167" t="str">
        <f>IF('Lineær programmering opg 4'!$E$6=0,"-",(-A9758+'Lineær programmering opg 4'!$M$6)/'Lineær programmering opg 4'!$K$6*-1)</f>
        <v>-</v>
      </c>
      <c r="G9758" s="167" t="str">
        <f>IF('Lineær programmering opg 4'!$D$7=0,"-",((-A9758+'Lineær programmering opg 4'!$M$7)/'Lineær programmering opg 4'!$K$7)*-1)</f>
        <v>-</v>
      </c>
      <c r="H9758" s="167" t="str">
        <f>IF('Lineær programmering opg 4'!$C$8=0,"-",((-A9758+'Lineær programmering opg 4'!$M$8)/'Lineær programmering opg 4'!$K$8)*-1)</f>
        <v>-</v>
      </c>
      <c r="I9758" s="167" t="str">
        <f>IF('Lineær programmering opg 4'!$D$8=0,"-",'Lineær programmering opg 4'!$G$8)</f>
        <v>-</v>
      </c>
      <c r="J9758" s="295">
        <f>A9758*'Lineær programmering opg 4'!$C$11+Datatabel!C9758*'Lineær programmering opg 4'!$D$11</f>
        <v>44926.499999999724</v>
      </c>
      <c r="K9758" s="9">
        <f t="shared" si="762"/>
        <v>0</v>
      </c>
      <c r="L9758" s="9">
        <f t="shared" si="763"/>
        <v>0</v>
      </c>
    </row>
    <row r="9759" spans="1:12" ht="15" x14ac:dyDescent="0.25">
      <c r="A9759" s="167">
        <f t="shared" si="761"/>
        <v>5.8560000000224939</v>
      </c>
      <c r="B9759" s="325">
        <f t="shared" si="764"/>
        <v>2.4400000000093725E-2</v>
      </c>
      <c r="C9759" s="167">
        <f t="shared" si="760"/>
        <v>295.60799999998312</v>
      </c>
      <c r="D9759" s="167">
        <f>IF('Lineær programmering opg 4'!$M$4=0,"-",(-A9759+'Lineær programmering opg 4'!$M$4)/'Lineær programmering opg 4'!$K$4*-1)</f>
        <v>468.28799999995499</v>
      </c>
      <c r="E9759" s="167">
        <f>IF('Lineær programmering opg 4'!$M$5=0,"-",(-A9759+'Lineær programmering opg 4'!$M$5)/'Lineær programmering opg 4'!$K$5*-1)</f>
        <v>295.60799999998312</v>
      </c>
      <c r="F9759" s="167" t="str">
        <f>IF('Lineær programmering opg 4'!$E$6=0,"-",(-A9759+'Lineær programmering opg 4'!$M$6)/'Lineær programmering opg 4'!$K$6*-1)</f>
        <v>-</v>
      </c>
      <c r="G9759" s="167" t="str">
        <f>IF('Lineær programmering opg 4'!$D$7=0,"-",((-A9759+'Lineær programmering opg 4'!$M$7)/'Lineær programmering opg 4'!$K$7)*-1)</f>
        <v>-</v>
      </c>
      <c r="H9759" s="167" t="str">
        <f>IF('Lineær programmering opg 4'!$C$8=0,"-",((-A9759+'Lineær programmering opg 4'!$M$8)/'Lineær programmering opg 4'!$K$8)*-1)</f>
        <v>-</v>
      </c>
      <c r="I9759" s="167" t="str">
        <f>IF('Lineær programmering opg 4'!$D$8=0,"-",'Lineær programmering opg 4'!$G$8)</f>
        <v>-</v>
      </c>
      <c r="J9759" s="295">
        <f>A9759*'Lineær programmering opg 4'!$C$11+Datatabel!C9759*'Lineær programmering opg 4'!$D$11</f>
        <v>44926.799999999712</v>
      </c>
      <c r="K9759" s="9">
        <f t="shared" si="762"/>
        <v>0</v>
      </c>
      <c r="L9759" s="9">
        <f t="shared" si="763"/>
        <v>0</v>
      </c>
    </row>
    <row r="9760" spans="1:12" ht="15" x14ac:dyDescent="0.25">
      <c r="A9760" s="167">
        <f t="shared" si="761"/>
        <v>5.8320000000224939</v>
      </c>
      <c r="B9760" s="325">
        <f t="shared" si="764"/>
        <v>2.4300000000093726E-2</v>
      </c>
      <c r="C9760" s="167">
        <f t="shared" si="760"/>
        <v>295.62599999998315</v>
      </c>
      <c r="D9760" s="167">
        <f>IF('Lineær programmering opg 4'!$M$4=0,"-",(-A9760+'Lineær programmering opg 4'!$M$4)/'Lineær programmering opg 4'!$K$4*-1)</f>
        <v>468.33599999995499</v>
      </c>
      <c r="E9760" s="167">
        <f>IF('Lineær programmering opg 4'!$M$5=0,"-",(-A9760+'Lineær programmering opg 4'!$M$5)/'Lineær programmering opg 4'!$K$5*-1)</f>
        <v>295.62599999998315</v>
      </c>
      <c r="F9760" s="167" t="str">
        <f>IF('Lineær programmering opg 4'!$E$6=0,"-",(-A9760+'Lineær programmering opg 4'!$M$6)/'Lineær programmering opg 4'!$K$6*-1)</f>
        <v>-</v>
      </c>
      <c r="G9760" s="167" t="str">
        <f>IF('Lineær programmering opg 4'!$D$7=0,"-",((-A9760+'Lineær programmering opg 4'!$M$7)/'Lineær programmering opg 4'!$K$7)*-1)</f>
        <v>-</v>
      </c>
      <c r="H9760" s="167" t="str">
        <f>IF('Lineær programmering opg 4'!$C$8=0,"-",((-A9760+'Lineær programmering opg 4'!$M$8)/'Lineær programmering opg 4'!$K$8)*-1)</f>
        <v>-</v>
      </c>
      <c r="I9760" s="167" t="str">
        <f>IF('Lineær programmering opg 4'!$D$8=0,"-",'Lineær programmering opg 4'!$G$8)</f>
        <v>-</v>
      </c>
      <c r="J9760" s="295">
        <f>A9760*'Lineær programmering opg 4'!$C$11+Datatabel!C9760*'Lineær programmering opg 4'!$D$11</f>
        <v>44927.099999999722</v>
      </c>
      <c r="K9760" s="9">
        <f t="shared" si="762"/>
        <v>0</v>
      </c>
      <c r="L9760" s="9">
        <f t="shared" si="763"/>
        <v>0</v>
      </c>
    </row>
    <row r="9761" spans="1:12" ht="15" x14ac:dyDescent="0.25">
      <c r="A9761" s="167">
        <f t="shared" si="761"/>
        <v>5.8080000000224947</v>
      </c>
      <c r="B9761" s="325">
        <f t="shared" si="764"/>
        <v>2.4200000000093726E-2</v>
      </c>
      <c r="C9761" s="167">
        <f t="shared" si="760"/>
        <v>295.64399999998312</v>
      </c>
      <c r="D9761" s="167">
        <f>IF('Lineær programmering opg 4'!$M$4=0,"-",(-A9761+'Lineær programmering opg 4'!$M$4)/'Lineær programmering opg 4'!$K$4*-1)</f>
        <v>468.38399999995499</v>
      </c>
      <c r="E9761" s="167">
        <f>IF('Lineær programmering opg 4'!$M$5=0,"-",(-A9761+'Lineær programmering opg 4'!$M$5)/'Lineær programmering opg 4'!$K$5*-1)</f>
        <v>295.64399999998312</v>
      </c>
      <c r="F9761" s="167" t="str">
        <f>IF('Lineær programmering opg 4'!$E$6=0,"-",(-A9761+'Lineær programmering opg 4'!$M$6)/'Lineær programmering opg 4'!$K$6*-1)</f>
        <v>-</v>
      </c>
      <c r="G9761" s="167" t="str">
        <f>IF('Lineær programmering opg 4'!$D$7=0,"-",((-A9761+'Lineær programmering opg 4'!$M$7)/'Lineær programmering opg 4'!$K$7)*-1)</f>
        <v>-</v>
      </c>
      <c r="H9761" s="167" t="str">
        <f>IF('Lineær programmering opg 4'!$C$8=0,"-",((-A9761+'Lineær programmering opg 4'!$M$8)/'Lineær programmering opg 4'!$K$8)*-1)</f>
        <v>-</v>
      </c>
      <c r="I9761" s="167" t="str">
        <f>IF('Lineær programmering opg 4'!$D$8=0,"-",'Lineær programmering opg 4'!$G$8)</f>
        <v>-</v>
      </c>
      <c r="J9761" s="295">
        <f>A9761*'Lineær programmering opg 4'!$C$11+Datatabel!C9761*'Lineær programmering opg 4'!$D$11</f>
        <v>44927.399999999718</v>
      </c>
      <c r="K9761" s="9">
        <f t="shared" si="762"/>
        <v>0</v>
      </c>
      <c r="L9761" s="9">
        <f t="shared" si="763"/>
        <v>0</v>
      </c>
    </row>
    <row r="9762" spans="1:12" ht="15" x14ac:dyDescent="0.25">
      <c r="A9762" s="167">
        <f t="shared" si="761"/>
        <v>5.7840000000224947</v>
      </c>
      <c r="B9762" s="325">
        <f t="shared" si="764"/>
        <v>2.4100000000093727E-2</v>
      </c>
      <c r="C9762" s="167">
        <f t="shared" si="760"/>
        <v>295.66199999998315</v>
      </c>
      <c r="D9762" s="167">
        <f>IF('Lineær programmering opg 4'!$M$4=0,"-",(-A9762+'Lineær programmering opg 4'!$M$4)/'Lineær programmering opg 4'!$K$4*-1)</f>
        <v>468.431999999955</v>
      </c>
      <c r="E9762" s="167">
        <f>IF('Lineær programmering opg 4'!$M$5=0,"-",(-A9762+'Lineær programmering opg 4'!$M$5)/'Lineær programmering opg 4'!$K$5*-1)</f>
        <v>295.66199999998315</v>
      </c>
      <c r="F9762" s="167" t="str">
        <f>IF('Lineær programmering opg 4'!$E$6=0,"-",(-A9762+'Lineær programmering opg 4'!$M$6)/'Lineær programmering opg 4'!$K$6*-1)</f>
        <v>-</v>
      </c>
      <c r="G9762" s="167" t="str">
        <f>IF('Lineær programmering opg 4'!$D$7=0,"-",((-A9762+'Lineær programmering opg 4'!$M$7)/'Lineær programmering opg 4'!$K$7)*-1)</f>
        <v>-</v>
      </c>
      <c r="H9762" s="167" t="str">
        <f>IF('Lineær programmering opg 4'!$C$8=0,"-",((-A9762+'Lineær programmering opg 4'!$M$8)/'Lineær programmering opg 4'!$K$8)*-1)</f>
        <v>-</v>
      </c>
      <c r="I9762" s="167" t="str">
        <f>IF('Lineær programmering opg 4'!$D$8=0,"-",'Lineær programmering opg 4'!$G$8)</f>
        <v>-</v>
      </c>
      <c r="J9762" s="295">
        <f>A9762*'Lineær programmering opg 4'!$C$11+Datatabel!C9762*'Lineær programmering opg 4'!$D$11</f>
        <v>44927.699999999721</v>
      </c>
      <c r="K9762" s="9">
        <f t="shared" si="762"/>
        <v>0</v>
      </c>
      <c r="L9762" s="9">
        <f t="shared" si="763"/>
        <v>0</v>
      </c>
    </row>
    <row r="9763" spans="1:12" ht="15" x14ac:dyDescent="0.25">
      <c r="A9763" s="167">
        <f t="shared" si="761"/>
        <v>5.7600000000224947</v>
      </c>
      <c r="B9763" s="325">
        <f t="shared" si="764"/>
        <v>2.4000000000093728E-2</v>
      </c>
      <c r="C9763" s="167">
        <f t="shared" si="760"/>
        <v>295.67999999998312</v>
      </c>
      <c r="D9763" s="167">
        <f>IF('Lineær programmering opg 4'!$M$4=0,"-",(-A9763+'Lineær programmering opg 4'!$M$4)/'Lineær programmering opg 4'!$K$4*-1)</f>
        <v>468.479999999955</v>
      </c>
      <c r="E9763" s="167">
        <f>IF('Lineær programmering opg 4'!$M$5=0,"-",(-A9763+'Lineær programmering opg 4'!$M$5)/'Lineær programmering opg 4'!$K$5*-1)</f>
        <v>295.67999999998312</v>
      </c>
      <c r="F9763" s="167" t="str">
        <f>IF('Lineær programmering opg 4'!$E$6=0,"-",(-A9763+'Lineær programmering opg 4'!$M$6)/'Lineær programmering opg 4'!$K$6*-1)</f>
        <v>-</v>
      </c>
      <c r="G9763" s="167" t="str">
        <f>IF('Lineær programmering opg 4'!$D$7=0,"-",((-A9763+'Lineær programmering opg 4'!$M$7)/'Lineær programmering opg 4'!$K$7)*-1)</f>
        <v>-</v>
      </c>
      <c r="H9763" s="167" t="str">
        <f>IF('Lineær programmering opg 4'!$C$8=0,"-",((-A9763+'Lineær programmering opg 4'!$M$8)/'Lineær programmering opg 4'!$K$8)*-1)</f>
        <v>-</v>
      </c>
      <c r="I9763" s="167" t="str">
        <f>IF('Lineær programmering opg 4'!$D$8=0,"-",'Lineær programmering opg 4'!$G$8)</f>
        <v>-</v>
      </c>
      <c r="J9763" s="295">
        <f>A9763*'Lineær programmering opg 4'!$C$11+Datatabel!C9763*'Lineær programmering opg 4'!$D$11</f>
        <v>44927.999999999716</v>
      </c>
      <c r="K9763" s="9">
        <f t="shared" si="762"/>
        <v>0</v>
      </c>
      <c r="L9763" s="9">
        <f t="shared" si="763"/>
        <v>0</v>
      </c>
    </row>
    <row r="9764" spans="1:12" ht="15" x14ac:dyDescent="0.25">
      <c r="A9764" s="167">
        <f t="shared" si="761"/>
        <v>5.7360000000224947</v>
      </c>
      <c r="B9764" s="325">
        <f t="shared" si="764"/>
        <v>2.3900000000093728E-2</v>
      </c>
      <c r="C9764" s="167">
        <f t="shared" si="760"/>
        <v>295.69799999998315</v>
      </c>
      <c r="D9764" s="167">
        <f>IF('Lineær programmering opg 4'!$M$4=0,"-",(-A9764+'Lineær programmering opg 4'!$M$4)/'Lineær programmering opg 4'!$K$4*-1)</f>
        <v>468.527999999955</v>
      </c>
      <c r="E9764" s="167">
        <f>IF('Lineær programmering opg 4'!$M$5=0,"-",(-A9764+'Lineær programmering opg 4'!$M$5)/'Lineær programmering opg 4'!$K$5*-1)</f>
        <v>295.69799999998315</v>
      </c>
      <c r="F9764" s="167" t="str">
        <f>IF('Lineær programmering opg 4'!$E$6=0,"-",(-A9764+'Lineær programmering opg 4'!$M$6)/'Lineær programmering opg 4'!$K$6*-1)</f>
        <v>-</v>
      </c>
      <c r="G9764" s="167" t="str">
        <f>IF('Lineær programmering opg 4'!$D$7=0,"-",((-A9764+'Lineær programmering opg 4'!$M$7)/'Lineær programmering opg 4'!$K$7)*-1)</f>
        <v>-</v>
      </c>
      <c r="H9764" s="167" t="str">
        <f>IF('Lineær programmering opg 4'!$C$8=0,"-",((-A9764+'Lineær programmering opg 4'!$M$8)/'Lineær programmering opg 4'!$K$8)*-1)</f>
        <v>-</v>
      </c>
      <c r="I9764" s="167" t="str">
        <f>IF('Lineær programmering opg 4'!$D$8=0,"-",'Lineær programmering opg 4'!$G$8)</f>
        <v>-</v>
      </c>
      <c r="J9764" s="295">
        <f>A9764*'Lineær programmering opg 4'!$C$11+Datatabel!C9764*'Lineær programmering opg 4'!$D$11</f>
        <v>44928.299999999719</v>
      </c>
      <c r="K9764" s="9">
        <f t="shared" si="762"/>
        <v>0</v>
      </c>
      <c r="L9764" s="9">
        <f t="shared" si="763"/>
        <v>0</v>
      </c>
    </row>
    <row r="9765" spans="1:12" ht="15" x14ac:dyDescent="0.25">
      <c r="A9765" s="167">
        <f t="shared" si="761"/>
        <v>5.7120000000224946</v>
      </c>
      <c r="B9765" s="325">
        <f t="shared" si="764"/>
        <v>2.3800000000093729E-2</v>
      </c>
      <c r="C9765" s="167">
        <f t="shared" si="760"/>
        <v>295.71599999998313</v>
      </c>
      <c r="D9765" s="167">
        <f>IF('Lineær programmering opg 4'!$M$4=0,"-",(-A9765+'Lineær programmering opg 4'!$M$4)/'Lineær programmering opg 4'!$K$4*-1)</f>
        <v>468.575999999955</v>
      </c>
      <c r="E9765" s="167">
        <f>IF('Lineær programmering opg 4'!$M$5=0,"-",(-A9765+'Lineær programmering opg 4'!$M$5)/'Lineær programmering opg 4'!$K$5*-1)</f>
        <v>295.71599999998313</v>
      </c>
      <c r="F9765" s="167" t="str">
        <f>IF('Lineær programmering opg 4'!$E$6=0,"-",(-A9765+'Lineær programmering opg 4'!$M$6)/'Lineær programmering opg 4'!$K$6*-1)</f>
        <v>-</v>
      </c>
      <c r="G9765" s="167" t="str">
        <f>IF('Lineær programmering opg 4'!$D$7=0,"-",((-A9765+'Lineær programmering opg 4'!$M$7)/'Lineær programmering opg 4'!$K$7)*-1)</f>
        <v>-</v>
      </c>
      <c r="H9765" s="167" t="str">
        <f>IF('Lineær programmering opg 4'!$C$8=0,"-",((-A9765+'Lineær programmering opg 4'!$M$8)/'Lineær programmering opg 4'!$K$8)*-1)</f>
        <v>-</v>
      </c>
      <c r="I9765" s="167" t="str">
        <f>IF('Lineær programmering opg 4'!$D$8=0,"-",'Lineær programmering opg 4'!$G$8)</f>
        <v>-</v>
      </c>
      <c r="J9765" s="295">
        <f>A9765*'Lineær programmering opg 4'!$C$11+Datatabel!C9765*'Lineær programmering opg 4'!$D$11</f>
        <v>44928.599999999722</v>
      </c>
      <c r="K9765" s="9">
        <f t="shared" si="762"/>
        <v>0</v>
      </c>
      <c r="L9765" s="9">
        <f t="shared" si="763"/>
        <v>0</v>
      </c>
    </row>
    <row r="9766" spans="1:12" ht="15" x14ac:dyDescent="0.25">
      <c r="A9766" s="167">
        <f t="shared" si="761"/>
        <v>5.6880000000224946</v>
      </c>
      <c r="B9766" s="325">
        <f t="shared" si="764"/>
        <v>2.3700000000093729E-2</v>
      </c>
      <c r="C9766" s="167">
        <f t="shared" si="760"/>
        <v>295.73399999998315</v>
      </c>
      <c r="D9766" s="167">
        <f>IF('Lineær programmering opg 4'!$M$4=0,"-",(-A9766+'Lineær programmering opg 4'!$M$4)/'Lineær programmering opg 4'!$K$4*-1)</f>
        <v>468.623999999955</v>
      </c>
      <c r="E9766" s="167">
        <f>IF('Lineær programmering opg 4'!$M$5=0,"-",(-A9766+'Lineær programmering opg 4'!$M$5)/'Lineær programmering opg 4'!$K$5*-1)</f>
        <v>295.73399999998315</v>
      </c>
      <c r="F9766" s="167" t="str">
        <f>IF('Lineær programmering opg 4'!$E$6=0,"-",(-A9766+'Lineær programmering opg 4'!$M$6)/'Lineær programmering opg 4'!$K$6*-1)</f>
        <v>-</v>
      </c>
      <c r="G9766" s="167" t="str">
        <f>IF('Lineær programmering opg 4'!$D$7=0,"-",((-A9766+'Lineær programmering opg 4'!$M$7)/'Lineær programmering opg 4'!$K$7)*-1)</f>
        <v>-</v>
      </c>
      <c r="H9766" s="167" t="str">
        <f>IF('Lineær programmering opg 4'!$C$8=0,"-",((-A9766+'Lineær programmering opg 4'!$M$8)/'Lineær programmering opg 4'!$K$8)*-1)</f>
        <v>-</v>
      </c>
      <c r="I9766" s="167" t="str">
        <f>IF('Lineær programmering opg 4'!$D$8=0,"-",'Lineær programmering opg 4'!$G$8)</f>
        <v>-</v>
      </c>
      <c r="J9766" s="295">
        <f>A9766*'Lineær programmering opg 4'!$C$11+Datatabel!C9766*'Lineær programmering opg 4'!$D$11</f>
        <v>44928.899999999725</v>
      </c>
      <c r="K9766" s="9">
        <f t="shared" si="762"/>
        <v>0</v>
      </c>
      <c r="L9766" s="9">
        <f t="shared" si="763"/>
        <v>0</v>
      </c>
    </row>
    <row r="9767" spans="1:12" ht="15" x14ac:dyDescent="0.25">
      <c r="A9767" s="167">
        <f t="shared" si="761"/>
        <v>5.6640000000224955</v>
      </c>
      <c r="B9767" s="325">
        <f t="shared" si="764"/>
        <v>2.360000000009373E-2</v>
      </c>
      <c r="C9767" s="167">
        <f t="shared" si="760"/>
        <v>295.75199999998313</v>
      </c>
      <c r="D9767" s="167">
        <f>IF('Lineær programmering opg 4'!$M$4=0,"-",(-A9767+'Lineær programmering opg 4'!$M$4)/'Lineær programmering opg 4'!$K$4*-1)</f>
        <v>468.67199999995501</v>
      </c>
      <c r="E9767" s="167">
        <f>IF('Lineær programmering opg 4'!$M$5=0,"-",(-A9767+'Lineær programmering opg 4'!$M$5)/'Lineær programmering opg 4'!$K$5*-1)</f>
        <v>295.75199999998313</v>
      </c>
      <c r="F9767" s="167" t="str">
        <f>IF('Lineær programmering opg 4'!$E$6=0,"-",(-A9767+'Lineær programmering opg 4'!$M$6)/'Lineær programmering opg 4'!$K$6*-1)</f>
        <v>-</v>
      </c>
      <c r="G9767" s="167" t="str">
        <f>IF('Lineær programmering opg 4'!$D$7=0,"-",((-A9767+'Lineær programmering opg 4'!$M$7)/'Lineær programmering opg 4'!$K$7)*-1)</f>
        <v>-</v>
      </c>
      <c r="H9767" s="167" t="str">
        <f>IF('Lineær programmering opg 4'!$C$8=0,"-",((-A9767+'Lineær programmering opg 4'!$M$8)/'Lineær programmering opg 4'!$K$8)*-1)</f>
        <v>-</v>
      </c>
      <c r="I9767" s="167" t="str">
        <f>IF('Lineær programmering opg 4'!$D$8=0,"-",'Lineær programmering opg 4'!$G$8)</f>
        <v>-</v>
      </c>
      <c r="J9767" s="295">
        <f>A9767*'Lineær programmering opg 4'!$C$11+Datatabel!C9767*'Lineær programmering opg 4'!$D$11</f>
        <v>44929.199999999721</v>
      </c>
      <c r="K9767" s="9">
        <f t="shared" si="762"/>
        <v>0</v>
      </c>
      <c r="L9767" s="9">
        <f t="shared" si="763"/>
        <v>0</v>
      </c>
    </row>
    <row r="9768" spans="1:12" ht="15" x14ac:dyDescent="0.25">
      <c r="A9768" s="167">
        <f t="shared" si="761"/>
        <v>5.6400000000224955</v>
      </c>
      <c r="B9768" s="325">
        <f t="shared" si="764"/>
        <v>2.3500000000093731E-2</v>
      </c>
      <c r="C9768" s="167">
        <f t="shared" si="760"/>
        <v>295.76999999998316</v>
      </c>
      <c r="D9768" s="167">
        <f>IF('Lineær programmering opg 4'!$M$4=0,"-",(-A9768+'Lineær programmering opg 4'!$M$4)/'Lineær programmering opg 4'!$K$4*-1)</f>
        <v>468.71999999995501</v>
      </c>
      <c r="E9768" s="167">
        <f>IF('Lineær programmering opg 4'!$M$5=0,"-",(-A9768+'Lineær programmering opg 4'!$M$5)/'Lineær programmering opg 4'!$K$5*-1)</f>
        <v>295.76999999998316</v>
      </c>
      <c r="F9768" s="167" t="str">
        <f>IF('Lineær programmering opg 4'!$E$6=0,"-",(-A9768+'Lineær programmering opg 4'!$M$6)/'Lineær programmering opg 4'!$K$6*-1)</f>
        <v>-</v>
      </c>
      <c r="G9768" s="167" t="str">
        <f>IF('Lineær programmering opg 4'!$D$7=0,"-",((-A9768+'Lineær programmering opg 4'!$M$7)/'Lineær programmering opg 4'!$K$7)*-1)</f>
        <v>-</v>
      </c>
      <c r="H9768" s="167" t="str">
        <f>IF('Lineær programmering opg 4'!$C$8=0,"-",((-A9768+'Lineær programmering opg 4'!$M$8)/'Lineær programmering opg 4'!$K$8)*-1)</f>
        <v>-</v>
      </c>
      <c r="I9768" s="167" t="str">
        <f>IF('Lineær programmering opg 4'!$D$8=0,"-",'Lineær programmering opg 4'!$G$8)</f>
        <v>-</v>
      </c>
      <c r="J9768" s="295">
        <f>A9768*'Lineær programmering opg 4'!$C$11+Datatabel!C9768*'Lineær programmering opg 4'!$D$11</f>
        <v>44929.499999999724</v>
      </c>
      <c r="K9768" s="9">
        <f t="shared" si="762"/>
        <v>0</v>
      </c>
      <c r="L9768" s="9">
        <f t="shared" si="763"/>
        <v>0</v>
      </c>
    </row>
    <row r="9769" spans="1:12" ht="15" x14ac:dyDescent="0.25">
      <c r="A9769" s="167">
        <f t="shared" si="761"/>
        <v>5.6160000000224954</v>
      </c>
      <c r="B9769" s="325">
        <f t="shared" si="764"/>
        <v>2.3400000000093731E-2</v>
      </c>
      <c r="C9769" s="167">
        <f t="shared" si="760"/>
        <v>295.78799999998313</v>
      </c>
      <c r="D9769" s="167">
        <f>IF('Lineær programmering opg 4'!$M$4=0,"-",(-A9769+'Lineær programmering opg 4'!$M$4)/'Lineær programmering opg 4'!$K$4*-1)</f>
        <v>468.76799999995501</v>
      </c>
      <c r="E9769" s="167">
        <f>IF('Lineær programmering opg 4'!$M$5=0,"-",(-A9769+'Lineær programmering opg 4'!$M$5)/'Lineær programmering opg 4'!$K$5*-1)</f>
        <v>295.78799999998313</v>
      </c>
      <c r="F9769" s="167" t="str">
        <f>IF('Lineær programmering opg 4'!$E$6=0,"-",(-A9769+'Lineær programmering opg 4'!$M$6)/'Lineær programmering opg 4'!$K$6*-1)</f>
        <v>-</v>
      </c>
      <c r="G9769" s="167" t="str">
        <f>IF('Lineær programmering opg 4'!$D$7=0,"-",((-A9769+'Lineær programmering opg 4'!$M$7)/'Lineær programmering opg 4'!$K$7)*-1)</f>
        <v>-</v>
      </c>
      <c r="H9769" s="167" t="str">
        <f>IF('Lineær programmering opg 4'!$C$8=0,"-",((-A9769+'Lineær programmering opg 4'!$M$8)/'Lineær programmering opg 4'!$K$8)*-1)</f>
        <v>-</v>
      </c>
      <c r="I9769" s="167" t="str">
        <f>IF('Lineær programmering opg 4'!$D$8=0,"-",'Lineær programmering opg 4'!$G$8)</f>
        <v>-</v>
      </c>
      <c r="J9769" s="295">
        <f>A9769*'Lineær programmering opg 4'!$C$11+Datatabel!C9769*'Lineær programmering opg 4'!$D$11</f>
        <v>44929.799999999719</v>
      </c>
      <c r="K9769" s="9">
        <f t="shared" si="762"/>
        <v>0</v>
      </c>
      <c r="L9769" s="9">
        <f t="shared" si="763"/>
        <v>0</v>
      </c>
    </row>
    <row r="9770" spans="1:12" ht="15" x14ac:dyDescent="0.25">
      <c r="A9770" s="167">
        <f t="shared" si="761"/>
        <v>5.5920000000224954</v>
      </c>
      <c r="B9770" s="325">
        <f t="shared" si="764"/>
        <v>2.3300000000093732E-2</v>
      </c>
      <c r="C9770" s="167">
        <f t="shared" si="760"/>
        <v>295.80599999998316</v>
      </c>
      <c r="D9770" s="167">
        <f>IF('Lineær programmering opg 4'!$M$4=0,"-",(-A9770+'Lineær programmering opg 4'!$M$4)/'Lineær programmering opg 4'!$K$4*-1)</f>
        <v>468.81599999995501</v>
      </c>
      <c r="E9770" s="167">
        <f>IF('Lineær programmering opg 4'!$M$5=0,"-",(-A9770+'Lineær programmering opg 4'!$M$5)/'Lineær programmering opg 4'!$K$5*-1)</f>
        <v>295.80599999998316</v>
      </c>
      <c r="F9770" s="167" t="str">
        <f>IF('Lineær programmering opg 4'!$E$6=0,"-",(-A9770+'Lineær programmering opg 4'!$M$6)/'Lineær programmering opg 4'!$K$6*-1)</f>
        <v>-</v>
      </c>
      <c r="G9770" s="167" t="str">
        <f>IF('Lineær programmering opg 4'!$D$7=0,"-",((-A9770+'Lineær programmering opg 4'!$M$7)/'Lineær programmering opg 4'!$K$7)*-1)</f>
        <v>-</v>
      </c>
      <c r="H9770" s="167" t="str">
        <f>IF('Lineær programmering opg 4'!$C$8=0,"-",((-A9770+'Lineær programmering opg 4'!$M$8)/'Lineær programmering opg 4'!$K$8)*-1)</f>
        <v>-</v>
      </c>
      <c r="I9770" s="167" t="str">
        <f>IF('Lineær programmering opg 4'!$D$8=0,"-",'Lineær programmering opg 4'!$G$8)</f>
        <v>-</v>
      </c>
      <c r="J9770" s="295">
        <f>A9770*'Lineær programmering opg 4'!$C$11+Datatabel!C9770*'Lineær programmering opg 4'!$D$11</f>
        <v>44930.099999999729</v>
      </c>
      <c r="K9770" s="9">
        <f t="shared" si="762"/>
        <v>0</v>
      </c>
      <c r="L9770" s="9">
        <f t="shared" si="763"/>
        <v>0</v>
      </c>
    </row>
    <row r="9771" spans="1:12" ht="15" x14ac:dyDescent="0.25">
      <c r="A9771" s="167">
        <f t="shared" si="761"/>
        <v>5.5680000000224954</v>
      </c>
      <c r="B9771" s="325">
        <f t="shared" si="764"/>
        <v>2.3200000000093732E-2</v>
      </c>
      <c r="C9771" s="167">
        <f t="shared" si="760"/>
        <v>295.82399999998313</v>
      </c>
      <c r="D9771" s="167">
        <f>IF('Lineær programmering opg 4'!$M$4=0,"-",(-A9771+'Lineær programmering opg 4'!$M$4)/'Lineær programmering opg 4'!$K$4*-1)</f>
        <v>468.86399999995501</v>
      </c>
      <c r="E9771" s="167">
        <f>IF('Lineær programmering opg 4'!$M$5=0,"-",(-A9771+'Lineær programmering opg 4'!$M$5)/'Lineær programmering opg 4'!$K$5*-1)</f>
        <v>295.82399999998313</v>
      </c>
      <c r="F9771" s="167" t="str">
        <f>IF('Lineær programmering opg 4'!$E$6=0,"-",(-A9771+'Lineær programmering opg 4'!$M$6)/'Lineær programmering opg 4'!$K$6*-1)</f>
        <v>-</v>
      </c>
      <c r="G9771" s="167" t="str">
        <f>IF('Lineær programmering opg 4'!$D$7=0,"-",((-A9771+'Lineær programmering opg 4'!$M$7)/'Lineær programmering opg 4'!$K$7)*-1)</f>
        <v>-</v>
      </c>
      <c r="H9771" s="167" t="str">
        <f>IF('Lineær programmering opg 4'!$C$8=0,"-",((-A9771+'Lineær programmering opg 4'!$M$8)/'Lineær programmering opg 4'!$K$8)*-1)</f>
        <v>-</v>
      </c>
      <c r="I9771" s="167" t="str">
        <f>IF('Lineær programmering opg 4'!$D$8=0,"-",'Lineær programmering opg 4'!$G$8)</f>
        <v>-</v>
      </c>
      <c r="J9771" s="295">
        <f>A9771*'Lineær programmering opg 4'!$C$11+Datatabel!C9771*'Lineær programmering opg 4'!$D$11</f>
        <v>44930.399999999718</v>
      </c>
      <c r="K9771" s="9">
        <f t="shared" si="762"/>
        <v>0</v>
      </c>
      <c r="L9771" s="9">
        <f t="shared" si="763"/>
        <v>0</v>
      </c>
    </row>
    <row r="9772" spans="1:12" ht="15" x14ac:dyDescent="0.25">
      <c r="A9772" s="167">
        <f t="shared" si="761"/>
        <v>5.5440000000224963</v>
      </c>
      <c r="B9772" s="325">
        <f t="shared" si="764"/>
        <v>2.3100000000093733E-2</v>
      </c>
      <c r="C9772" s="167">
        <f t="shared" si="760"/>
        <v>295.84199999998316</v>
      </c>
      <c r="D9772" s="167">
        <f>IF('Lineær programmering opg 4'!$M$4=0,"-",(-A9772+'Lineær programmering opg 4'!$M$4)/'Lineær programmering opg 4'!$K$4*-1)</f>
        <v>468.91199999995501</v>
      </c>
      <c r="E9772" s="167">
        <f>IF('Lineær programmering opg 4'!$M$5=0,"-",(-A9772+'Lineær programmering opg 4'!$M$5)/'Lineær programmering opg 4'!$K$5*-1)</f>
        <v>295.84199999998316</v>
      </c>
      <c r="F9772" s="167" t="str">
        <f>IF('Lineær programmering opg 4'!$E$6=0,"-",(-A9772+'Lineær programmering opg 4'!$M$6)/'Lineær programmering opg 4'!$K$6*-1)</f>
        <v>-</v>
      </c>
      <c r="G9772" s="167" t="str">
        <f>IF('Lineær programmering opg 4'!$D$7=0,"-",((-A9772+'Lineær programmering opg 4'!$M$7)/'Lineær programmering opg 4'!$K$7)*-1)</f>
        <v>-</v>
      </c>
      <c r="H9772" s="167" t="str">
        <f>IF('Lineær programmering opg 4'!$C$8=0,"-",((-A9772+'Lineær programmering opg 4'!$M$8)/'Lineær programmering opg 4'!$K$8)*-1)</f>
        <v>-</v>
      </c>
      <c r="I9772" s="167" t="str">
        <f>IF('Lineær programmering opg 4'!$D$8=0,"-",'Lineær programmering opg 4'!$G$8)</f>
        <v>-</v>
      </c>
      <c r="J9772" s="295">
        <f>A9772*'Lineær programmering opg 4'!$C$11+Datatabel!C9772*'Lineær programmering opg 4'!$D$11</f>
        <v>44930.699999999721</v>
      </c>
      <c r="K9772" s="9">
        <f t="shared" si="762"/>
        <v>0</v>
      </c>
      <c r="L9772" s="9">
        <f t="shared" si="763"/>
        <v>0</v>
      </c>
    </row>
    <row r="9773" spans="1:12" ht="15" x14ac:dyDescent="0.25">
      <c r="A9773" s="167">
        <f t="shared" si="761"/>
        <v>5.5200000000224962</v>
      </c>
      <c r="B9773" s="325">
        <f t="shared" si="764"/>
        <v>2.3000000000093734E-2</v>
      </c>
      <c r="C9773" s="167">
        <f t="shared" si="760"/>
        <v>295.85999999998313</v>
      </c>
      <c r="D9773" s="167">
        <f>IF('Lineær programmering opg 4'!$M$4=0,"-",(-A9773+'Lineær programmering opg 4'!$M$4)/'Lineær programmering opg 4'!$K$4*-1)</f>
        <v>468.95999999995502</v>
      </c>
      <c r="E9773" s="167">
        <f>IF('Lineær programmering opg 4'!$M$5=0,"-",(-A9773+'Lineær programmering opg 4'!$M$5)/'Lineær programmering opg 4'!$K$5*-1)</f>
        <v>295.85999999998313</v>
      </c>
      <c r="F9773" s="167" t="str">
        <f>IF('Lineær programmering opg 4'!$E$6=0,"-",(-A9773+'Lineær programmering opg 4'!$M$6)/'Lineær programmering opg 4'!$K$6*-1)</f>
        <v>-</v>
      </c>
      <c r="G9773" s="167" t="str">
        <f>IF('Lineær programmering opg 4'!$D$7=0,"-",((-A9773+'Lineær programmering opg 4'!$M$7)/'Lineær programmering opg 4'!$K$7)*-1)</f>
        <v>-</v>
      </c>
      <c r="H9773" s="167" t="str">
        <f>IF('Lineær programmering opg 4'!$C$8=0,"-",((-A9773+'Lineær programmering opg 4'!$M$8)/'Lineær programmering opg 4'!$K$8)*-1)</f>
        <v>-</v>
      </c>
      <c r="I9773" s="167" t="str">
        <f>IF('Lineær programmering opg 4'!$D$8=0,"-",'Lineær programmering opg 4'!$G$8)</f>
        <v>-</v>
      </c>
      <c r="J9773" s="295">
        <f>A9773*'Lineær programmering opg 4'!$C$11+Datatabel!C9773*'Lineær programmering opg 4'!$D$11</f>
        <v>44930.999999999716</v>
      </c>
      <c r="K9773" s="9">
        <f t="shared" si="762"/>
        <v>0</v>
      </c>
      <c r="L9773" s="9">
        <f t="shared" si="763"/>
        <v>0</v>
      </c>
    </row>
    <row r="9774" spans="1:12" ht="15" x14ac:dyDescent="0.25">
      <c r="A9774" s="167">
        <f t="shared" si="761"/>
        <v>5.4960000000224962</v>
      </c>
      <c r="B9774" s="325">
        <f t="shared" si="764"/>
        <v>2.2900000000093734E-2</v>
      </c>
      <c r="C9774" s="167">
        <f t="shared" si="760"/>
        <v>295.87799999998316</v>
      </c>
      <c r="D9774" s="167">
        <f>IF('Lineær programmering opg 4'!$M$4=0,"-",(-A9774+'Lineær programmering opg 4'!$M$4)/'Lineær programmering opg 4'!$K$4*-1)</f>
        <v>469.00799999995502</v>
      </c>
      <c r="E9774" s="167">
        <f>IF('Lineær programmering opg 4'!$M$5=0,"-",(-A9774+'Lineær programmering opg 4'!$M$5)/'Lineær programmering opg 4'!$K$5*-1)</f>
        <v>295.87799999998316</v>
      </c>
      <c r="F9774" s="167" t="str">
        <f>IF('Lineær programmering opg 4'!$E$6=0,"-",(-A9774+'Lineær programmering opg 4'!$M$6)/'Lineær programmering opg 4'!$K$6*-1)</f>
        <v>-</v>
      </c>
      <c r="G9774" s="167" t="str">
        <f>IF('Lineær programmering opg 4'!$D$7=0,"-",((-A9774+'Lineær programmering opg 4'!$M$7)/'Lineær programmering opg 4'!$K$7)*-1)</f>
        <v>-</v>
      </c>
      <c r="H9774" s="167" t="str">
        <f>IF('Lineær programmering opg 4'!$C$8=0,"-",((-A9774+'Lineær programmering opg 4'!$M$8)/'Lineær programmering opg 4'!$K$8)*-1)</f>
        <v>-</v>
      </c>
      <c r="I9774" s="167" t="str">
        <f>IF('Lineær programmering opg 4'!$D$8=0,"-",'Lineær programmering opg 4'!$G$8)</f>
        <v>-</v>
      </c>
      <c r="J9774" s="295">
        <f>A9774*'Lineær programmering opg 4'!$C$11+Datatabel!C9774*'Lineær programmering opg 4'!$D$11</f>
        <v>44931.299999999719</v>
      </c>
      <c r="K9774" s="9">
        <f t="shared" si="762"/>
        <v>0</v>
      </c>
      <c r="L9774" s="9">
        <f t="shared" si="763"/>
        <v>0</v>
      </c>
    </row>
    <row r="9775" spans="1:12" ht="15" x14ac:dyDescent="0.25">
      <c r="A9775" s="167">
        <f t="shared" si="761"/>
        <v>5.4720000000224962</v>
      </c>
      <c r="B9775" s="325">
        <f t="shared" si="764"/>
        <v>2.2800000000093735E-2</v>
      </c>
      <c r="C9775" s="167">
        <f t="shared" si="760"/>
        <v>295.89599999998313</v>
      </c>
      <c r="D9775" s="167">
        <f>IF('Lineær programmering opg 4'!$M$4=0,"-",(-A9775+'Lineær programmering opg 4'!$M$4)/'Lineær programmering opg 4'!$K$4*-1)</f>
        <v>469.05599999995502</v>
      </c>
      <c r="E9775" s="167">
        <f>IF('Lineær programmering opg 4'!$M$5=0,"-",(-A9775+'Lineær programmering opg 4'!$M$5)/'Lineær programmering opg 4'!$K$5*-1)</f>
        <v>295.89599999998313</v>
      </c>
      <c r="F9775" s="167" t="str">
        <f>IF('Lineær programmering opg 4'!$E$6=0,"-",(-A9775+'Lineær programmering opg 4'!$M$6)/'Lineær programmering opg 4'!$K$6*-1)</f>
        <v>-</v>
      </c>
      <c r="G9775" s="167" t="str">
        <f>IF('Lineær programmering opg 4'!$D$7=0,"-",((-A9775+'Lineær programmering opg 4'!$M$7)/'Lineær programmering opg 4'!$K$7)*-1)</f>
        <v>-</v>
      </c>
      <c r="H9775" s="167" t="str">
        <f>IF('Lineær programmering opg 4'!$C$8=0,"-",((-A9775+'Lineær programmering opg 4'!$M$8)/'Lineær programmering opg 4'!$K$8)*-1)</f>
        <v>-</v>
      </c>
      <c r="I9775" s="167" t="str">
        <f>IF('Lineær programmering opg 4'!$D$8=0,"-",'Lineær programmering opg 4'!$G$8)</f>
        <v>-</v>
      </c>
      <c r="J9775" s="295">
        <f>A9775*'Lineær programmering opg 4'!$C$11+Datatabel!C9775*'Lineær programmering opg 4'!$D$11</f>
        <v>44931.599999999722</v>
      </c>
      <c r="K9775" s="9">
        <f t="shared" si="762"/>
        <v>0</v>
      </c>
      <c r="L9775" s="9">
        <f t="shared" si="763"/>
        <v>0</v>
      </c>
    </row>
    <row r="9776" spans="1:12" ht="15" x14ac:dyDescent="0.25">
      <c r="A9776" s="167">
        <f t="shared" si="761"/>
        <v>5.4480000000224962</v>
      </c>
      <c r="B9776" s="325">
        <f t="shared" si="764"/>
        <v>2.2700000000093735E-2</v>
      </c>
      <c r="C9776" s="167">
        <f t="shared" si="760"/>
        <v>295.91399999998316</v>
      </c>
      <c r="D9776" s="167">
        <f>IF('Lineær programmering opg 4'!$M$4=0,"-",(-A9776+'Lineær programmering opg 4'!$M$4)/'Lineær programmering opg 4'!$K$4*-1)</f>
        <v>469.10399999995502</v>
      </c>
      <c r="E9776" s="167">
        <f>IF('Lineær programmering opg 4'!$M$5=0,"-",(-A9776+'Lineær programmering opg 4'!$M$5)/'Lineær programmering opg 4'!$K$5*-1)</f>
        <v>295.91399999998316</v>
      </c>
      <c r="F9776" s="167" t="str">
        <f>IF('Lineær programmering opg 4'!$E$6=0,"-",(-A9776+'Lineær programmering opg 4'!$M$6)/'Lineær programmering opg 4'!$K$6*-1)</f>
        <v>-</v>
      </c>
      <c r="G9776" s="167" t="str">
        <f>IF('Lineær programmering opg 4'!$D$7=0,"-",((-A9776+'Lineær programmering opg 4'!$M$7)/'Lineær programmering opg 4'!$K$7)*-1)</f>
        <v>-</v>
      </c>
      <c r="H9776" s="167" t="str">
        <f>IF('Lineær programmering opg 4'!$C$8=0,"-",((-A9776+'Lineær programmering opg 4'!$M$8)/'Lineær programmering opg 4'!$K$8)*-1)</f>
        <v>-</v>
      </c>
      <c r="I9776" s="167" t="str">
        <f>IF('Lineær programmering opg 4'!$D$8=0,"-",'Lineær programmering opg 4'!$G$8)</f>
        <v>-</v>
      </c>
      <c r="J9776" s="295">
        <f>A9776*'Lineær programmering opg 4'!$C$11+Datatabel!C9776*'Lineær programmering opg 4'!$D$11</f>
        <v>44931.899999999725</v>
      </c>
      <c r="K9776" s="9">
        <f t="shared" si="762"/>
        <v>0</v>
      </c>
      <c r="L9776" s="9">
        <f t="shared" si="763"/>
        <v>0</v>
      </c>
    </row>
    <row r="9777" spans="1:12" ht="15" x14ac:dyDescent="0.25">
      <c r="A9777" s="167">
        <f t="shared" si="761"/>
        <v>5.424000000022497</v>
      </c>
      <c r="B9777" s="325">
        <f t="shared" si="764"/>
        <v>2.2600000000093736E-2</v>
      </c>
      <c r="C9777" s="167">
        <f t="shared" si="760"/>
        <v>295.93199999998313</v>
      </c>
      <c r="D9777" s="167">
        <f>IF('Lineær programmering opg 4'!$M$4=0,"-",(-A9777+'Lineær programmering opg 4'!$M$4)/'Lineær programmering opg 4'!$K$4*-1)</f>
        <v>469.15199999995502</v>
      </c>
      <c r="E9777" s="167">
        <f>IF('Lineær programmering opg 4'!$M$5=0,"-",(-A9777+'Lineær programmering opg 4'!$M$5)/'Lineær programmering opg 4'!$K$5*-1)</f>
        <v>295.93199999998313</v>
      </c>
      <c r="F9777" s="167" t="str">
        <f>IF('Lineær programmering opg 4'!$E$6=0,"-",(-A9777+'Lineær programmering opg 4'!$M$6)/'Lineær programmering opg 4'!$K$6*-1)</f>
        <v>-</v>
      </c>
      <c r="G9777" s="167" t="str">
        <f>IF('Lineær programmering opg 4'!$D$7=0,"-",((-A9777+'Lineær programmering opg 4'!$M$7)/'Lineær programmering opg 4'!$K$7)*-1)</f>
        <v>-</v>
      </c>
      <c r="H9777" s="167" t="str">
        <f>IF('Lineær programmering opg 4'!$C$8=0,"-",((-A9777+'Lineær programmering opg 4'!$M$8)/'Lineær programmering opg 4'!$K$8)*-1)</f>
        <v>-</v>
      </c>
      <c r="I9777" s="167" t="str">
        <f>IF('Lineær programmering opg 4'!$D$8=0,"-",'Lineær programmering opg 4'!$G$8)</f>
        <v>-</v>
      </c>
      <c r="J9777" s="295">
        <f>A9777*'Lineær programmering opg 4'!$C$11+Datatabel!C9777*'Lineær programmering opg 4'!$D$11</f>
        <v>44932.199999999721</v>
      </c>
      <c r="K9777" s="9">
        <f t="shared" si="762"/>
        <v>0</v>
      </c>
      <c r="L9777" s="9">
        <f t="shared" si="763"/>
        <v>0</v>
      </c>
    </row>
    <row r="9778" spans="1:12" ht="15" x14ac:dyDescent="0.25">
      <c r="A9778" s="167">
        <f t="shared" si="761"/>
        <v>5.400000000022497</v>
      </c>
      <c r="B9778" s="325">
        <f t="shared" si="764"/>
        <v>2.2500000000093737E-2</v>
      </c>
      <c r="C9778" s="167">
        <f t="shared" si="760"/>
        <v>295.94999999998316</v>
      </c>
      <c r="D9778" s="167">
        <f>IF('Lineær programmering opg 4'!$M$4=0,"-",(-A9778+'Lineær programmering opg 4'!$M$4)/'Lineær programmering opg 4'!$K$4*-1)</f>
        <v>469.19999999995503</v>
      </c>
      <c r="E9778" s="167">
        <f>IF('Lineær programmering opg 4'!$M$5=0,"-",(-A9778+'Lineær programmering opg 4'!$M$5)/'Lineær programmering opg 4'!$K$5*-1)</f>
        <v>295.94999999998316</v>
      </c>
      <c r="F9778" s="167" t="str">
        <f>IF('Lineær programmering opg 4'!$E$6=0,"-",(-A9778+'Lineær programmering opg 4'!$M$6)/'Lineær programmering opg 4'!$K$6*-1)</f>
        <v>-</v>
      </c>
      <c r="G9778" s="167" t="str">
        <f>IF('Lineær programmering opg 4'!$D$7=0,"-",((-A9778+'Lineær programmering opg 4'!$M$7)/'Lineær programmering opg 4'!$K$7)*-1)</f>
        <v>-</v>
      </c>
      <c r="H9778" s="167" t="str">
        <f>IF('Lineær programmering opg 4'!$C$8=0,"-",((-A9778+'Lineær programmering opg 4'!$M$8)/'Lineær programmering opg 4'!$K$8)*-1)</f>
        <v>-</v>
      </c>
      <c r="I9778" s="167" t="str">
        <f>IF('Lineær programmering opg 4'!$D$8=0,"-",'Lineær programmering opg 4'!$G$8)</f>
        <v>-</v>
      </c>
      <c r="J9778" s="295">
        <f>A9778*'Lineær programmering opg 4'!$C$11+Datatabel!C9778*'Lineær programmering opg 4'!$D$11</f>
        <v>44932.499999999724</v>
      </c>
      <c r="K9778" s="9">
        <f t="shared" si="762"/>
        <v>0</v>
      </c>
      <c r="L9778" s="9">
        <f t="shared" si="763"/>
        <v>0</v>
      </c>
    </row>
    <row r="9779" spans="1:12" ht="15" x14ac:dyDescent="0.25">
      <c r="A9779" s="167">
        <f t="shared" si="761"/>
        <v>5.376000000022497</v>
      </c>
      <c r="B9779" s="325">
        <f t="shared" si="764"/>
        <v>2.2400000000093737E-2</v>
      </c>
      <c r="C9779" s="167">
        <f t="shared" si="760"/>
        <v>295.96799999998314</v>
      </c>
      <c r="D9779" s="167">
        <f>IF('Lineær programmering opg 4'!$M$4=0,"-",(-A9779+'Lineær programmering opg 4'!$M$4)/'Lineær programmering opg 4'!$K$4*-1)</f>
        <v>469.24799999995503</v>
      </c>
      <c r="E9779" s="167">
        <f>IF('Lineær programmering opg 4'!$M$5=0,"-",(-A9779+'Lineær programmering opg 4'!$M$5)/'Lineær programmering opg 4'!$K$5*-1)</f>
        <v>295.96799999998314</v>
      </c>
      <c r="F9779" s="167" t="str">
        <f>IF('Lineær programmering opg 4'!$E$6=0,"-",(-A9779+'Lineær programmering opg 4'!$M$6)/'Lineær programmering opg 4'!$K$6*-1)</f>
        <v>-</v>
      </c>
      <c r="G9779" s="167" t="str">
        <f>IF('Lineær programmering opg 4'!$D$7=0,"-",((-A9779+'Lineær programmering opg 4'!$M$7)/'Lineær programmering opg 4'!$K$7)*-1)</f>
        <v>-</v>
      </c>
      <c r="H9779" s="167" t="str">
        <f>IF('Lineær programmering opg 4'!$C$8=0,"-",((-A9779+'Lineær programmering opg 4'!$M$8)/'Lineær programmering opg 4'!$K$8)*-1)</f>
        <v>-</v>
      </c>
      <c r="I9779" s="167" t="str">
        <f>IF('Lineær programmering opg 4'!$D$8=0,"-",'Lineær programmering opg 4'!$G$8)</f>
        <v>-</v>
      </c>
      <c r="J9779" s="295">
        <f>A9779*'Lineær programmering opg 4'!$C$11+Datatabel!C9779*'Lineær programmering opg 4'!$D$11</f>
        <v>44932.799999999719</v>
      </c>
      <c r="K9779" s="9">
        <f t="shared" si="762"/>
        <v>0</v>
      </c>
      <c r="L9779" s="9">
        <f t="shared" si="763"/>
        <v>0</v>
      </c>
    </row>
    <row r="9780" spans="1:12" ht="15" x14ac:dyDescent="0.25">
      <c r="A9780" s="167">
        <f t="shared" si="761"/>
        <v>5.352000000022497</v>
      </c>
      <c r="B9780" s="325">
        <f t="shared" si="764"/>
        <v>2.2300000000093738E-2</v>
      </c>
      <c r="C9780" s="167">
        <f t="shared" si="760"/>
        <v>295.98599999998316</v>
      </c>
      <c r="D9780" s="167">
        <f>IF('Lineær programmering opg 4'!$M$4=0,"-",(-A9780+'Lineær programmering opg 4'!$M$4)/'Lineær programmering opg 4'!$K$4*-1)</f>
        <v>469.29599999995503</v>
      </c>
      <c r="E9780" s="167">
        <f>IF('Lineær programmering opg 4'!$M$5=0,"-",(-A9780+'Lineær programmering opg 4'!$M$5)/'Lineær programmering opg 4'!$K$5*-1)</f>
        <v>295.98599999998316</v>
      </c>
      <c r="F9780" s="167" t="str">
        <f>IF('Lineær programmering opg 4'!$E$6=0,"-",(-A9780+'Lineær programmering opg 4'!$M$6)/'Lineær programmering opg 4'!$K$6*-1)</f>
        <v>-</v>
      </c>
      <c r="G9780" s="167" t="str">
        <f>IF('Lineær programmering opg 4'!$D$7=0,"-",((-A9780+'Lineær programmering opg 4'!$M$7)/'Lineær programmering opg 4'!$K$7)*-1)</f>
        <v>-</v>
      </c>
      <c r="H9780" s="167" t="str">
        <f>IF('Lineær programmering opg 4'!$C$8=0,"-",((-A9780+'Lineær programmering opg 4'!$M$8)/'Lineær programmering opg 4'!$K$8)*-1)</f>
        <v>-</v>
      </c>
      <c r="I9780" s="167" t="str">
        <f>IF('Lineær programmering opg 4'!$D$8=0,"-",'Lineær programmering opg 4'!$G$8)</f>
        <v>-</v>
      </c>
      <c r="J9780" s="295">
        <f>A9780*'Lineær programmering opg 4'!$C$11+Datatabel!C9780*'Lineær programmering opg 4'!$D$11</f>
        <v>44933.099999999729</v>
      </c>
      <c r="K9780" s="9">
        <f t="shared" si="762"/>
        <v>0</v>
      </c>
      <c r="L9780" s="9">
        <f t="shared" si="763"/>
        <v>0</v>
      </c>
    </row>
    <row r="9781" spans="1:12" ht="15" x14ac:dyDescent="0.25">
      <c r="A9781" s="167">
        <f t="shared" si="761"/>
        <v>5.328000000022497</v>
      </c>
      <c r="B9781" s="325">
        <f t="shared" si="764"/>
        <v>2.2200000000093739E-2</v>
      </c>
      <c r="C9781" s="167">
        <f t="shared" si="760"/>
        <v>296.00399999998314</v>
      </c>
      <c r="D9781" s="167">
        <f>IF('Lineær programmering opg 4'!$M$4=0,"-",(-A9781+'Lineær programmering opg 4'!$M$4)/'Lineær programmering opg 4'!$K$4*-1)</f>
        <v>469.34399999995503</v>
      </c>
      <c r="E9781" s="167">
        <f>IF('Lineær programmering opg 4'!$M$5=0,"-",(-A9781+'Lineær programmering opg 4'!$M$5)/'Lineær programmering opg 4'!$K$5*-1)</f>
        <v>296.00399999998314</v>
      </c>
      <c r="F9781" s="167" t="str">
        <f>IF('Lineær programmering opg 4'!$E$6=0,"-",(-A9781+'Lineær programmering opg 4'!$M$6)/'Lineær programmering opg 4'!$K$6*-1)</f>
        <v>-</v>
      </c>
      <c r="G9781" s="167" t="str">
        <f>IF('Lineær programmering opg 4'!$D$7=0,"-",((-A9781+'Lineær programmering opg 4'!$M$7)/'Lineær programmering opg 4'!$K$7)*-1)</f>
        <v>-</v>
      </c>
      <c r="H9781" s="167" t="str">
        <f>IF('Lineær programmering opg 4'!$C$8=0,"-",((-A9781+'Lineær programmering opg 4'!$M$8)/'Lineær programmering opg 4'!$K$8)*-1)</f>
        <v>-</v>
      </c>
      <c r="I9781" s="167" t="str">
        <f>IF('Lineær programmering opg 4'!$D$8=0,"-",'Lineær programmering opg 4'!$G$8)</f>
        <v>-</v>
      </c>
      <c r="J9781" s="295">
        <f>A9781*'Lineær programmering opg 4'!$C$11+Datatabel!C9781*'Lineær programmering opg 4'!$D$11</f>
        <v>44933.399999999725</v>
      </c>
      <c r="K9781" s="9">
        <f t="shared" si="762"/>
        <v>0</v>
      </c>
      <c r="L9781" s="9">
        <f t="shared" si="763"/>
        <v>0</v>
      </c>
    </row>
    <row r="9782" spans="1:12" ht="15" x14ac:dyDescent="0.25">
      <c r="A9782" s="167">
        <f t="shared" si="761"/>
        <v>5.3040000000224978</v>
      </c>
      <c r="B9782" s="325">
        <f t="shared" si="764"/>
        <v>2.2100000000093739E-2</v>
      </c>
      <c r="C9782" s="167">
        <f t="shared" si="760"/>
        <v>296.02199999998317</v>
      </c>
      <c r="D9782" s="167">
        <f>IF('Lineær programmering opg 4'!$M$4=0,"-",(-A9782+'Lineær programmering opg 4'!$M$4)/'Lineær programmering opg 4'!$K$4*-1)</f>
        <v>469.39199999995503</v>
      </c>
      <c r="E9782" s="167">
        <f>IF('Lineær programmering opg 4'!$M$5=0,"-",(-A9782+'Lineær programmering opg 4'!$M$5)/'Lineær programmering opg 4'!$K$5*-1)</f>
        <v>296.02199999998317</v>
      </c>
      <c r="F9782" s="167" t="str">
        <f>IF('Lineær programmering opg 4'!$E$6=0,"-",(-A9782+'Lineær programmering opg 4'!$M$6)/'Lineær programmering opg 4'!$K$6*-1)</f>
        <v>-</v>
      </c>
      <c r="G9782" s="167" t="str">
        <f>IF('Lineær programmering opg 4'!$D$7=0,"-",((-A9782+'Lineær programmering opg 4'!$M$7)/'Lineær programmering opg 4'!$K$7)*-1)</f>
        <v>-</v>
      </c>
      <c r="H9782" s="167" t="str">
        <f>IF('Lineær programmering opg 4'!$C$8=0,"-",((-A9782+'Lineær programmering opg 4'!$M$8)/'Lineær programmering opg 4'!$K$8)*-1)</f>
        <v>-</v>
      </c>
      <c r="I9782" s="167" t="str">
        <f>IF('Lineær programmering opg 4'!$D$8=0,"-",'Lineær programmering opg 4'!$G$8)</f>
        <v>-</v>
      </c>
      <c r="J9782" s="295">
        <f>A9782*'Lineær programmering opg 4'!$C$11+Datatabel!C9782*'Lineær programmering opg 4'!$D$11</f>
        <v>44933.699999999728</v>
      </c>
      <c r="K9782" s="9">
        <f t="shared" si="762"/>
        <v>0</v>
      </c>
      <c r="L9782" s="9">
        <f t="shared" si="763"/>
        <v>0</v>
      </c>
    </row>
    <row r="9783" spans="1:12" ht="15" x14ac:dyDescent="0.25">
      <c r="A9783" s="167">
        <f t="shared" si="761"/>
        <v>5.2800000000224978</v>
      </c>
      <c r="B9783" s="325">
        <f t="shared" si="764"/>
        <v>2.200000000009374E-2</v>
      </c>
      <c r="C9783" s="167">
        <f t="shared" si="760"/>
        <v>296.03999999998314</v>
      </c>
      <c r="D9783" s="167">
        <f>IF('Lineær programmering opg 4'!$M$4=0,"-",(-A9783+'Lineær programmering opg 4'!$M$4)/'Lineær programmering opg 4'!$K$4*-1)</f>
        <v>469.43999999995498</v>
      </c>
      <c r="E9783" s="167">
        <f>IF('Lineær programmering opg 4'!$M$5=0,"-",(-A9783+'Lineær programmering opg 4'!$M$5)/'Lineær programmering opg 4'!$K$5*-1)</f>
        <v>296.03999999998314</v>
      </c>
      <c r="F9783" s="167" t="str">
        <f>IF('Lineær programmering opg 4'!$E$6=0,"-",(-A9783+'Lineær programmering opg 4'!$M$6)/'Lineær programmering opg 4'!$K$6*-1)</f>
        <v>-</v>
      </c>
      <c r="G9783" s="167" t="str">
        <f>IF('Lineær programmering opg 4'!$D$7=0,"-",((-A9783+'Lineær programmering opg 4'!$M$7)/'Lineær programmering opg 4'!$K$7)*-1)</f>
        <v>-</v>
      </c>
      <c r="H9783" s="167" t="str">
        <f>IF('Lineær programmering opg 4'!$C$8=0,"-",((-A9783+'Lineær programmering opg 4'!$M$8)/'Lineær programmering opg 4'!$K$8)*-1)</f>
        <v>-</v>
      </c>
      <c r="I9783" s="167" t="str">
        <f>IF('Lineær programmering opg 4'!$D$8=0,"-",'Lineær programmering opg 4'!$G$8)</f>
        <v>-</v>
      </c>
      <c r="J9783" s="295">
        <f>A9783*'Lineær programmering opg 4'!$C$11+Datatabel!C9783*'Lineær programmering opg 4'!$D$11</f>
        <v>44933.999999999716</v>
      </c>
      <c r="K9783" s="9">
        <f t="shared" si="762"/>
        <v>0</v>
      </c>
      <c r="L9783" s="9">
        <f t="shared" si="763"/>
        <v>0</v>
      </c>
    </row>
    <row r="9784" spans="1:12" ht="15" x14ac:dyDescent="0.25">
      <c r="A9784" s="167">
        <f t="shared" si="761"/>
        <v>5.2560000000224978</v>
      </c>
      <c r="B9784" s="325">
        <f t="shared" si="764"/>
        <v>2.190000000009374E-2</v>
      </c>
      <c r="C9784" s="167">
        <f t="shared" si="760"/>
        <v>296.05799999998317</v>
      </c>
      <c r="D9784" s="167">
        <f>IF('Lineær programmering opg 4'!$M$4=0,"-",(-A9784+'Lineær programmering opg 4'!$M$4)/'Lineær programmering opg 4'!$K$4*-1)</f>
        <v>469.48799999995498</v>
      </c>
      <c r="E9784" s="167">
        <f>IF('Lineær programmering opg 4'!$M$5=0,"-",(-A9784+'Lineær programmering opg 4'!$M$5)/'Lineær programmering opg 4'!$K$5*-1)</f>
        <v>296.05799999998317</v>
      </c>
      <c r="F9784" s="167" t="str">
        <f>IF('Lineær programmering opg 4'!$E$6=0,"-",(-A9784+'Lineær programmering opg 4'!$M$6)/'Lineær programmering opg 4'!$K$6*-1)</f>
        <v>-</v>
      </c>
      <c r="G9784" s="167" t="str">
        <f>IF('Lineær programmering opg 4'!$D$7=0,"-",((-A9784+'Lineær programmering opg 4'!$M$7)/'Lineær programmering opg 4'!$K$7)*-1)</f>
        <v>-</v>
      </c>
      <c r="H9784" s="167" t="str">
        <f>IF('Lineær programmering opg 4'!$C$8=0,"-",((-A9784+'Lineær programmering opg 4'!$M$8)/'Lineær programmering opg 4'!$K$8)*-1)</f>
        <v>-</v>
      </c>
      <c r="I9784" s="167" t="str">
        <f>IF('Lineær programmering opg 4'!$D$8=0,"-",'Lineær programmering opg 4'!$G$8)</f>
        <v>-</v>
      </c>
      <c r="J9784" s="295">
        <f>A9784*'Lineær programmering opg 4'!$C$11+Datatabel!C9784*'Lineær programmering opg 4'!$D$11</f>
        <v>44934.299999999719</v>
      </c>
      <c r="K9784" s="9">
        <f t="shared" si="762"/>
        <v>0</v>
      </c>
      <c r="L9784" s="9">
        <f t="shared" si="763"/>
        <v>0</v>
      </c>
    </row>
    <row r="9785" spans="1:12" ht="15" x14ac:dyDescent="0.25">
      <c r="A9785" s="167">
        <f t="shared" si="761"/>
        <v>5.2320000000224978</v>
      </c>
      <c r="B9785" s="325">
        <f t="shared" si="764"/>
        <v>2.1800000000093741E-2</v>
      </c>
      <c r="C9785" s="167">
        <f t="shared" si="760"/>
        <v>296.07599999998314</v>
      </c>
      <c r="D9785" s="167">
        <f>IF('Lineær programmering opg 4'!$M$4=0,"-",(-A9785+'Lineær programmering opg 4'!$M$4)/'Lineær programmering opg 4'!$K$4*-1)</f>
        <v>469.53599999995498</v>
      </c>
      <c r="E9785" s="167">
        <f>IF('Lineær programmering opg 4'!$M$5=0,"-",(-A9785+'Lineær programmering opg 4'!$M$5)/'Lineær programmering opg 4'!$K$5*-1)</f>
        <v>296.07599999998314</v>
      </c>
      <c r="F9785" s="167" t="str">
        <f>IF('Lineær programmering opg 4'!$E$6=0,"-",(-A9785+'Lineær programmering opg 4'!$M$6)/'Lineær programmering opg 4'!$K$6*-1)</f>
        <v>-</v>
      </c>
      <c r="G9785" s="167" t="str">
        <f>IF('Lineær programmering opg 4'!$D$7=0,"-",((-A9785+'Lineær programmering opg 4'!$M$7)/'Lineær programmering opg 4'!$K$7)*-1)</f>
        <v>-</v>
      </c>
      <c r="H9785" s="167" t="str">
        <f>IF('Lineær programmering opg 4'!$C$8=0,"-",((-A9785+'Lineær programmering opg 4'!$M$8)/'Lineær programmering opg 4'!$K$8)*-1)</f>
        <v>-</v>
      </c>
      <c r="I9785" s="167" t="str">
        <f>IF('Lineær programmering opg 4'!$D$8=0,"-",'Lineær programmering opg 4'!$G$8)</f>
        <v>-</v>
      </c>
      <c r="J9785" s="295">
        <f>A9785*'Lineær programmering opg 4'!$C$11+Datatabel!C9785*'Lineær programmering opg 4'!$D$11</f>
        <v>44934.599999999722</v>
      </c>
      <c r="K9785" s="9">
        <f t="shared" si="762"/>
        <v>0</v>
      </c>
      <c r="L9785" s="9">
        <f t="shared" si="763"/>
        <v>0</v>
      </c>
    </row>
    <row r="9786" spans="1:12" ht="15" x14ac:dyDescent="0.25">
      <c r="A9786" s="167">
        <f t="shared" si="761"/>
        <v>5.2080000000224977</v>
      </c>
      <c r="B9786" s="325">
        <f t="shared" si="764"/>
        <v>2.1700000000093742E-2</v>
      </c>
      <c r="C9786" s="167">
        <f t="shared" si="760"/>
        <v>296.09399999998317</v>
      </c>
      <c r="D9786" s="167">
        <f>IF('Lineær programmering opg 4'!$M$4=0,"-",(-A9786+'Lineær programmering opg 4'!$M$4)/'Lineær programmering opg 4'!$K$4*-1)</f>
        <v>469.58399999995498</v>
      </c>
      <c r="E9786" s="167">
        <f>IF('Lineær programmering opg 4'!$M$5=0,"-",(-A9786+'Lineær programmering opg 4'!$M$5)/'Lineær programmering opg 4'!$K$5*-1)</f>
        <v>296.09399999998317</v>
      </c>
      <c r="F9786" s="167" t="str">
        <f>IF('Lineær programmering opg 4'!$E$6=0,"-",(-A9786+'Lineær programmering opg 4'!$M$6)/'Lineær programmering opg 4'!$K$6*-1)</f>
        <v>-</v>
      </c>
      <c r="G9786" s="167" t="str">
        <f>IF('Lineær programmering opg 4'!$D$7=0,"-",((-A9786+'Lineær programmering opg 4'!$M$7)/'Lineær programmering opg 4'!$K$7)*-1)</f>
        <v>-</v>
      </c>
      <c r="H9786" s="167" t="str">
        <f>IF('Lineær programmering opg 4'!$C$8=0,"-",((-A9786+'Lineær programmering opg 4'!$M$8)/'Lineær programmering opg 4'!$K$8)*-1)</f>
        <v>-</v>
      </c>
      <c r="I9786" s="167" t="str">
        <f>IF('Lineær programmering opg 4'!$D$8=0,"-",'Lineær programmering opg 4'!$G$8)</f>
        <v>-</v>
      </c>
      <c r="J9786" s="295">
        <f>A9786*'Lineær programmering opg 4'!$C$11+Datatabel!C9786*'Lineær programmering opg 4'!$D$11</f>
        <v>44934.899999999725</v>
      </c>
      <c r="K9786" s="9">
        <f t="shared" si="762"/>
        <v>0</v>
      </c>
      <c r="L9786" s="9">
        <f t="shared" si="763"/>
        <v>0</v>
      </c>
    </row>
    <row r="9787" spans="1:12" ht="15" x14ac:dyDescent="0.25">
      <c r="A9787" s="167">
        <f t="shared" si="761"/>
        <v>5.1840000000224977</v>
      </c>
      <c r="B9787" s="325">
        <f t="shared" si="764"/>
        <v>2.1600000000093742E-2</v>
      </c>
      <c r="C9787" s="167">
        <f t="shared" si="760"/>
        <v>296.11199999998314</v>
      </c>
      <c r="D9787" s="167">
        <f>IF('Lineær programmering opg 4'!$M$4=0,"-",(-A9787+'Lineær programmering opg 4'!$M$4)/'Lineær programmering opg 4'!$K$4*-1)</f>
        <v>469.63199999995499</v>
      </c>
      <c r="E9787" s="167">
        <f>IF('Lineær programmering opg 4'!$M$5=0,"-",(-A9787+'Lineær programmering opg 4'!$M$5)/'Lineær programmering opg 4'!$K$5*-1)</f>
        <v>296.11199999998314</v>
      </c>
      <c r="F9787" s="167" t="str">
        <f>IF('Lineær programmering opg 4'!$E$6=0,"-",(-A9787+'Lineær programmering opg 4'!$M$6)/'Lineær programmering opg 4'!$K$6*-1)</f>
        <v>-</v>
      </c>
      <c r="G9787" s="167" t="str">
        <f>IF('Lineær programmering opg 4'!$D$7=0,"-",((-A9787+'Lineær programmering opg 4'!$M$7)/'Lineær programmering opg 4'!$K$7)*-1)</f>
        <v>-</v>
      </c>
      <c r="H9787" s="167" t="str">
        <f>IF('Lineær programmering opg 4'!$C$8=0,"-",((-A9787+'Lineær programmering opg 4'!$M$8)/'Lineær programmering opg 4'!$K$8)*-1)</f>
        <v>-</v>
      </c>
      <c r="I9787" s="167" t="str">
        <f>IF('Lineær programmering opg 4'!$D$8=0,"-",'Lineær programmering opg 4'!$G$8)</f>
        <v>-</v>
      </c>
      <c r="J9787" s="295">
        <f>A9787*'Lineær programmering opg 4'!$C$11+Datatabel!C9787*'Lineær programmering opg 4'!$D$11</f>
        <v>44935.199999999721</v>
      </c>
      <c r="K9787" s="9">
        <f t="shared" si="762"/>
        <v>0</v>
      </c>
      <c r="L9787" s="9">
        <f t="shared" si="763"/>
        <v>0</v>
      </c>
    </row>
    <row r="9788" spans="1:12" ht="15" x14ac:dyDescent="0.25">
      <c r="A9788" s="167">
        <f t="shared" si="761"/>
        <v>5.1600000000224986</v>
      </c>
      <c r="B9788" s="325">
        <f t="shared" si="764"/>
        <v>2.1500000000093743E-2</v>
      </c>
      <c r="C9788" s="167">
        <f t="shared" si="760"/>
        <v>296.12999999998317</v>
      </c>
      <c r="D9788" s="167">
        <f>IF('Lineær programmering opg 4'!$M$4=0,"-",(-A9788+'Lineær programmering opg 4'!$M$4)/'Lineær programmering opg 4'!$K$4*-1)</f>
        <v>469.67999999995499</v>
      </c>
      <c r="E9788" s="167">
        <f>IF('Lineær programmering opg 4'!$M$5=0,"-",(-A9788+'Lineær programmering opg 4'!$M$5)/'Lineær programmering opg 4'!$K$5*-1)</f>
        <v>296.12999999998317</v>
      </c>
      <c r="F9788" s="167" t="str">
        <f>IF('Lineær programmering opg 4'!$E$6=0,"-",(-A9788+'Lineær programmering opg 4'!$M$6)/'Lineær programmering opg 4'!$K$6*-1)</f>
        <v>-</v>
      </c>
      <c r="G9788" s="167" t="str">
        <f>IF('Lineær programmering opg 4'!$D$7=0,"-",((-A9788+'Lineær programmering opg 4'!$M$7)/'Lineær programmering opg 4'!$K$7)*-1)</f>
        <v>-</v>
      </c>
      <c r="H9788" s="167" t="str">
        <f>IF('Lineær programmering opg 4'!$C$8=0,"-",((-A9788+'Lineær programmering opg 4'!$M$8)/'Lineær programmering opg 4'!$K$8)*-1)</f>
        <v>-</v>
      </c>
      <c r="I9788" s="167" t="str">
        <f>IF('Lineær programmering opg 4'!$D$8=0,"-",'Lineær programmering opg 4'!$G$8)</f>
        <v>-</v>
      </c>
      <c r="J9788" s="295">
        <f>A9788*'Lineær programmering opg 4'!$C$11+Datatabel!C9788*'Lineær programmering opg 4'!$D$11</f>
        <v>44935.499999999724</v>
      </c>
      <c r="K9788" s="9">
        <f t="shared" si="762"/>
        <v>0</v>
      </c>
      <c r="L9788" s="9">
        <f t="shared" si="763"/>
        <v>0</v>
      </c>
    </row>
    <row r="9789" spans="1:12" ht="15" x14ac:dyDescent="0.25">
      <c r="A9789" s="167">
        <f t="shared" si="761"/>
        <v>5.1360000000224986</v>
      </c>
      <c r="B9789" s="325">
        <f t="shared" si="764"/>
        <v>2.1400000000093743E-2</v>
      </c>
      <c r="C9789" s="167">
        <f t="shared" si="760"/>
        <v>296.14799999998314</v>
      </c>
      <c r="D9789" s="167">
        <f>IF('Lineær programmering opg 4'!$M$4=0,"-",(-A9789+'Lineær programmering opg 4'!$M$4)/'Lineær programmering opg 4'!$K$4*-1)</f>
        <v>469.72799999995499</v>
      </c>
      <c r="E9789" s="167">
        <f>IF('Lineær programmering opg 4'!$M$5=0,"-",(-A9789+'Lineær programmering opg 4'!$M$5)/'Lineær programmering opg 4'!$K$5*-1)</f>
        <v>296.14799999998314</v>
      </c>
      <c r="F9789" s="167" t="str">
        <f>IF('Lineær programmering opg 4'!$E$6=0,"-",(-A9789+'Lineær programmering opg 4'!$M$6)/'Lineær programmering opg 4'!$K$6*-1)</f>
        <v>-</v>
      </c>
      <c r="G9789" s="167" t="str">
        <f>IF('Lineær programmering opg 4'!$D$7=0,"-",((-A9789+'Lineær programmering opg 4'!$M$7)/'Lineær programmering opg 4'!$K$7)*-1)</f>
        <v>-</v>
      </c>
      <c r="H9789" s="167" t="str">
        <f>IF('Lineær programmering opg 4'!$C$8=0,"-",((-A9789+'Lineær programmering opg 4'!$M$8)/'Lineær programmering opg 4'!$K$8)*-1)</f>
        <v>-</v>
      </c>
      <c r="I9789" s="167" t="str">
        <f>IF('Lineær programmering opg 4'!$D$8=0,"-",'Lineær programmering opg 4'!$G$8)</f>
        <v>-</v>
      </c>
      <c r="J9789" s="295">
        <f>A9789*'Lineær programmering opg 4'!$C$11+Datatabel!C9789*'Lineær programmering opg 4'!$D$11</f>
        <v>44935.799999999719</v>
      </c>
      <c r="K9789" s="9">
        <f t="shared" si="762"/>
        <v>0</v>
      </c>
      <c r="L9789" s="9">
        <f t="shared" si="763"/>
        <v>0</v>
      </c>
    </row>
    <row r="9790" spans="1:12" ht="15" x14ac:dyDescent="0.25">
      <c r="A9790" s="167">
        <f t="shared" si="761"/>
        <v>5.1120000000224985</v>
      </c>
      <c r="B9790" s="325">
        <f t="shared" si="764"/>
        <v>2.1300000000093744E-2</v>
      </c>
      <c r="C9790" s="167">
        <f t="shared" si="760"/>
        <v>296.16599999998317</v>
      </c>
      <c r="D9790" s="167">
        <f>IF('Lineær programmering opg 4'!$M$4=0,"-",(-A9790+'Lineær programmering opg 4'!$M$4)/'Lineær programmering opg 4'!$K$4*-1)</f>
        <v>469.77599999995499</v>
      </c>
      <c r="E9790" s="167">
        <f>IF('Lineær programmering opg 4'!$M$5=0,"-",(-A9790+'Lineær programmering opg 4'!$M$5)/'Lineær programmering opg 4'!$K$5*-1)</f>
        <v>296.16599999998317</v>
      </c>
      <c r="F9790" s="167" t="str">
        <f>IF('Lineær programmering opg 4'!$E$6=0,"-",(-A9790+'Lineær programmering opg 4'!$M$6)/'Lineær programmering opg 4'!$K$6*-1)</f>
        <v>-</v>
      </c>
      <c r="G9790" s="167" t="str">
        <f>IF('Lineær programmering opg 4'!$D$7=0,"-",((-A9790+'Lineær programmering opg 4'!$M$7)/'Lineær programmering opg 4'!$K$7)*-1)</f>
        <v>-</v>
      </c>
      <c r="H9790" s="167" t="str">
        <f>IF('Lineær programmering opg 4'!$C$8=0,"-",((-A9790+'Lineær programmering opg 4'!$M$8)/'Lineær programmering opg 4'!$K$8)*-1)</f>
        <v>-</v>
      </c>
      <c r="I9790" s="167" t="str">
        <f>IF('Lineær programmering opg 4'!$D$8=0,"-",'Lineær programmering opg 4'!$G$8)</f>
        <v>-</v>
      </c>
      <c r="J9790" s="295">
        <f>A9790*'Lineær programmering opg 4'!$C$11+Datatabel!C9790*'Lineær programmering opg 4'!$D$11</f>
        <v>44936.099999999729</v>
      </c>
      <c r="K9790" s="9">
        <f t="shared" si="762"/>
        <v>0</v>
      </c>
      <c r="L9790" s="9">
        <f t="shared" si="763"/>
        <v>0</v>
      </c>
    </row>
    <row r="9791" spans="1:12" ht="15" x14ac:dyDescent="0.25">
      <c r="A9791" s="167">
        <f t="shared" si="761"/>
        <v>5.0880000000224985</v>
      </c>
      <c r="B9791" s="325">
        <f t="shared" si="764"/>
        <v>2.1200000000093745E-2</v>
      </c>
      <c r="C9791" s="167">
        <f t="shared" si="760"/>
        <v>296.18399999998314</v>
      </c>
      <c r="D9791" s="167">
        <f>IF('Lineær programmering opg 4'!$M$4=0,"-",(-A9791+'Lineær programmering opg 4'!$M$4)/'Lineær programmering opg 4'!$K$4*-1)</f>
        <v>469.82399999995499</v>
      </c>
      <c r="E9791" s="167">
        <f>IF('Lineær programmering opg 4'!$M$5=0,"-",(-A9791+'Lineær programmering opg 4'!$M$5)/'Lineær programmering opg 4'!$K$5*-1)</f>
        <v>296.18399999998314</v>
      </c>
      <c r="F9791" s="167" t="str">
        <f>IF('Lineær programmering opg 4'!$E$6=0,"-",(-A9791+'Lineær programmering opg 4'!$M$6)/'Lineær programmering opg 4'!$K$6*-1)</f>
        <v>-</v>
      </c>
      <c r="G9791" s="167" t="str">
        <f>IF('Lineær programmering opg 4'!$D$7=0,"-",((-A9791+'Lineær programmering opg 4'!$M$7)/'Lineær programmering opg 4'!$K$7)*-1)</f>
        <v>-</v>
      </c>
      <c r="H9791" s="167" t="str">
        <f>IF('Lineær programmering opg 4'!$C$8=0,"-",((-A9791+'Lineær programmering opg 4'!$M$8)/'Lineær programmering opg 4'!$K$8)*-1)</f>
        <v>-</v>
      </c>
      <c r="I9791" s="167" t="str">
        <f>IF('Lineær programmering opg 4'!$D$8=0,"-",'Lineær programmering opg 4'!$G$8)</f>
        <v>-</v>
      </c>
      <c r="J9791" s="295">
        <f>A9791*'Lineær programmering opg 4'!$C$11+Datatabel!C9791*'Lineær programmering opg 4'!$D$11</f>
        <v>44936.399999999725</v>
      </c>
      <c r="K9791" s="9">
        <f t="shared" si="762"/>
        <v>0</v>
      </c>
      <c r="L9791" s="9">
        <f t="shared" si="763"/>
        <v>0</v>
      </c>
    </row>
    <row r="9792" spans="1:12" ht="15" x14ac:dyDescent="0.25">
      <c r="A9792" s="167">
        <f t="shared" si="761"/>
        <v>5.0640000000224985</v>
      </c>
      <c r="B9792" s="325">
        <f t="shared" si="764"/>
        <v>2.1100000000093745E-2</v>
      </c>
      <c r="C9792" s="167">
        <f t="shared" si="760"/>
        <v>296.20199999998317</v>
      </c>
      <c r="D9792" s="167">
        <f>IF('Lineær programmering opg 4'!$M$4=0,"-",(-A9792+'Lineær programmering opg 4'!$M$4)/'Lineær programmering opg 4'!$K$4*-1)</f>
        <v>469.87199999995499</v>
      </c>
      <c r="E9792" s="167">
        <f>IF('Lineær programmering opg 4'!$M$5=0,"-",(-A9792+'Lineær programmering opg 4'!$M$5)/'Lineær programmering opg 4'!$K$5*-1)</f>
        <v>296.20199999998317</v>
      </c>
      <c r="F9792" s="167" t="str">
        <f>IF('Lineær programmering opg 4'!$E$6=0,"-",(-A9792+'Lineær programmering opg 4'!$M$6)/'Lineær programmering opg 4'!$K$6*-1)</f>
        <v>-</v>
      </c>
      <c r="G9792" s="167" t="str">
        <f>IF('Lineær programmering opg 4'!$D$7=0,"-",((-A9792+'Lineær programmering opg 4'!$M$7)/'Lineær programmering opg 4'!$K$7)*-1)</f>
        <v>-</v>
      </c>
      <c r="H9792" s="167" t="str">
        <f>IF('Lineær programmering opg 4'!$C$8=0,"-",((-A9792+'Lineær programmering opg 4'!$M$8)/'Lineær programmering opg 4'!$K$8)*-1)</f>
        <v>-</v>
      </c>
      <c r="I9792" s="167" t="str">
        <f>IF('Lineær programmering opg 4'!$D$8=0,"-",'Lineær programmering opg 4'!$G$8)</f>
        <v>-</v>
      </c>
      <c r="J9792" s="295">
        <f>A9792*'Lineær programmering opg 4'!$C$11+Datatabel!C9792*'Lineær programmering opg 4'!$D$11</f>
        <v>44936.699999999728</v>
      </c>
      <c r="K9792" s="9">
        <f t="shared" si="762"/>
        <v>0</v>
      </c>
      <c r="L9792" s="9">
        <f t="shared" si="763"/>
        <v>0</v>
      </c>
    </row>
    <row r="9793" spans="1:12" ht="15" x14ac:dyDescent="0.25">
      <c r="A9793" s="167">
        <f t="shared" si="761"/>
        <v>5.0400000000224994</v>
      </c>
      <c r="B9793" s="325">
        <f t="shared" si="764"/>
        <v>2.1000000000093746E-2</v>
      </c>
      <c r="C9793" s="167">
        <f t="shared" si="760"/>
        <v>296.21999999998314</v>
      </c>
      <c r="D9793" s="167">
        <f>IF('Lineær programmering opg 4'!$M$4=0,"-",(-A9793+'Lineær programmering opg 4'!$M$4)/'Lineær programmering opg 4'!$K$4*-1)</f>
        <v>469.919999999955</v>
      </c>
      <c r="E9793" s="167">
        <f>IF('Lineær programmering opg 4'!$M$5=0,"-",(-A9793+'Lineær programmering opg 4'!$M$5)/'Lineær programmering opg 4'!$K$5*-1)</f>
        <v>296.21999999998314</v>
      </c>
      <c r="F9793" s="167" t="str">
        <f>IF('Lineær programmering opg 4'!$E$6=0,"-",(-A9793+'Lineær programmering opg 4'!$M$6)/'Lineær programmering opg 4'!$K$6*-1)</f>
        <v>-</v>
      </c>
      <c r="G9793" s="167" t="str">
        <f>IF('Lineær programmering opg 4'!$D$7=0,"-",((-A9793+'Lineær programmering opg 4'!$M$7)/'Lineær programmering opg 4'!$K$7)*-1)</f>
        <v>-</v>
      </c>
      <c r="H9793" s="167" t="str">
        <f>IF('Lineær programmering opg 4'!$C$8=0,"-",((-A9793+'Lineær programmering opg 4'!$M$8)/'Lineær programmering opg 4'!$K$8)*-1)</f>
        <v>-</v>
      </c>
      <c r="I9793" s="167" t="str">
        <f>IF('Lineær programmering opg 4'!$D$8=0,"-",'Lineær programmering opg 4'!$G$8)</f>
        <v>-</v>
      </c>
      <c r="J9793" s="295">
        <f>A9793*'Lineær programmering opg 4'!$C$11+Datatabel!C9793*'Lineær programmering opg 4'!$D$11</f>
        <v>44936.999999999724</v>
      </c>
      <c r="K9793" s="9">
        <f t="shared" si="762"/>
        <v>0</v>
      </c>
      <c r="L9793" s="9">
        <f t="shared" si="763"/>
        <v>0</v>
      </c>
    </row>
    <row r="9794" spans="1:12" ht="15" x14ac:dyDescent="0.25">
      <c r="A9794" s="167">
        <f t="shared" si="761"/>
        <v>5.0160000000224993</v>
      </c>
      <c r="B9794" s="325">
        <f t="shared" si="764"/>
        <v>2.0900000000093746E-2</v>
      </c>
      <c r="C9794" s="167">
        <f t="shared" si="760"/>
        <v>296.23799999998317</v>
      </c>
      <c r="D9794" s="167">
        <f>IF('Lineær programmering opg 4'!$M$4=0,"-",(-A9794+'Lineær programmering opg 4'!$M$4)/'Lineær programmering opg 4'!$K$4*-1)</f>
        <v>469.967999999955</v>
      </c>
      <c r="E9794" s="167">
        <f>IF('Lineær programmering opg 4'!$M$5=0,"-",(-A9794+'Lineær programmering opg 4'!$M$5)/'Lineær programmering opg 4'!$K$5*-1)</f>
        <v>296.23799999998317</v>
      </c>
      <c r="F9794" s="167" t="str">
        <f>IF('Lineær programmering opg 4'!$E$6=0,"-",(-A9794+'Lineær programmering opg 4'!$M$6)/'Lineær programmering opg 4'!$K$6*-1)</f>
        <v>-</v>
      </c>
      <c r="G9794" s="167" t="str">
        <f>IF('Lineær programmering opg 4'!$D$7=0,"-",((-A9794+'Lineær programmering opg 4'!$M$7)/'Lineær programmering opg 4'!$K$7)*-1)</f>
        <v>-</v>
      </c>
      <c r="H9794" s="167" t="str">
        <f>IF('Lineær programmering opg 4'!$C$8=0,"-",((-A9794+'Lineær programmering opg 4'!$M$8)/'Lineær programmering opg 4'!$K$8)*-1)</f>
        <v>-</v>
      </c>
      <c r="I9794" s="167" t="str">
        <f>IF('Lineær programmering opg 4'!$D$8=0,"-",'Lineær programmering opg 4'!$G$8)</f>
        <v>-</v>
      </c>
      <c r="J9794" s="295">
        <f>A9794*'Lineær programmering opg 4'!$C$11+Datatabel!C9794*'Lineær programmering opg 4'!$D$11</f>
        <v>44937.299999999726</v>
      </c>
      <c r="K9794" s="9">
        <f t="shared" si="762"/>
        <v>0</v>
      </c>
      <c r="L9794" s="9">
        <f t="shared" si="763"/>
        <v>0</v>
      </c>
    </row>
    <row r="9795" spans="1:12" ht="15" x14ac:dyDescent="0.25">
      <c r="A9795" s="167">
        <f t="shared" si="761"/>
        <v>4.9920000000224993</v>
      </c>
      <c r="B9795" s="325">
        <f t="shared" si="764"/>
        <v>2.0800000000093747E-2</v>
      </c>
      <c r="C9795" s="167">
        <f t="shared" ref="C9795:C9858" si="765">MIN(D9795,E9795,F9795,G9795,H9795,I9795)</f>
        <v>296.25599999998315</v>
      </c>
      <c r="D9795" s="167">
        <f>IF('Lineær programmering opg 4'!$M$4=0,"-",(-A9795+'Lineær programmering opg 4'!$M$4)/'Lineær programmering opg 4'!$K$4*-1)</f>
        <v>470.015999999955</v>
      </c>
      <c r="E9795" s="167">
        <f>IF('Lineær programmering opg 4'!$M$5=0,"-",(-A9795+'Lineær programmering opg 4'!$M$5)/'Lineær programmering opg 4'!$K$5*-1)</f>
        <v>296.25599999998315</v>
      </c>
      <c r="F9795" s="167" t="str">
        <f>IF('Lineær programmering opg 4'!$E$6=0,"-",(-A9795+'Lineær programmering opg 4'!$M$6)/'Lineær programmering opg 4'!$K$6*-1)</f>
        <v>-</v>
      </c>
      <c r="G9795" s="167" t="str">
        <f>IF('Lineær programmering opg 4'!$D$7=0,"-",((-A9795+'Lineær programmering opg 4'!$M$7)/'Lineær programmering opg 4'!$K$7)*-1)</f>
        <v>-</v>
      </c>
      <c r="H9795" s="167" t="str">
        <f>IF('Lineær programmering opg 4'!$C$8=0,"-",((-A9795+'Lineær programmering opg 4'!$M$8)/'Lineær programmering opg 4'!$K$8)*-1)</f>
        <v>-</v>
      </c>
      <c r="I9795" s="167" t="str">
        <f>IF('Lineær programmering opg 4'!$D$8=0,"-",'Lineær programmering opg 4'!$G$8)</f>
        <v>-</v>
      </c>
      <c r="J9795" s="295">
        <f>A9795*'Lineær programmering opg 4'!$C$11+Datatabel!C9795*'Lineær programmering opg 4'!$D$11</f>
        <v>44937.599999999722</v>
      </c>
      <c r="K9795" s="9">
        <f t="shared" si="762"/>
        <v>0</v>
      </c>
      <c r="L9795" s="9">
        <f t="shared" si="763"/>
        <v>0</v>
      </c>
    </row>
    <row r="9796" spans="1:12" ht="15" x14ac:dyDescent="0.25">
      <c r="A9796" s="167">
        <f t="shared" ref="A9796:A9859" si="766">$A$3*B9796</f>
        <v>4.9680000000224993</v>
      </c>
      <c r="B9796" s="325">
        <f t="shared" si="764"/>
        <v>2.0700000000093748E-2</v>
      </c>
      <c r="C9796" s="167">
        <f t="shared" si="765"/>
        <v>296.27399999998318</v>
      </c>
      <c r="D9796" s="167">
        <f>IF('Lineær programmering opg 4'!$M$4=0,"-",(-A9796+'Lineær programmering opg 4'!$M$4)/'Lineær programmering opg 4'!$K$4*-1)</f>
        <v>470.063999999955</v>
      </c>
      <c r="E9796" s="167">
        <f>IF('Lineær programmering opg 4'!$M$5=0,"-",(-A9796+'Lineær programmering opg 4'!$M$5)/'Lineær programmering opg 4'!$K$5*-1)</f>
        <v>296.27399999998318</v>
      </c>
      <c r="F9796" s="167" t="str">
        <f>IF('Lineær programmering opg 4'!$E$6=0,"-",(-A9796+'Lineær programmering opg 4'!$M$6)/'Lineær programmering opg 4'!$K$6*-1)</f>
        <v>-</v>
      </c>
      <c r="G9796" s="167" t="str">
        <f>IF('Lineær programmering opg 4'!$D$7=0,"-",((-A9796+'Lineær programmering opg 4'!$M$7)/'Lineær programmering opg 4'!$K$7)*-1)</f>
        <v>-</v>
      </c>
      <c r="H9796" s="167" t="str">
        <f>IF('Lineær programmering opg 4'!$C$8=0,"-",((-A9796+'Lineær programmering opg 4'!$M$8)/'Lineær programmering opg 4'!$K$8)*-1)</f>
        <v>-</v>
      </c>
      <c r="I9796" s="167" t="str">
        <f>IF('Lineær programmering opg 4'!$D$8=0,"-",'Lineær programmering opg 4'!$G$8)</f>
        <v>-</v>
      </c>
      <c r="J9796" s="295">
        <f>A9796*'Lineær programmering opg 4'!$C$11+Datatabel!C9796*'Lineær programmering opg 4'!$D$11</f>
        <v>44937.899999999725</v>
      </c>
      <c r="K9796" s="9">
        <f t="shared" ref="K9796:K9859" si="767">IF($J$10004=J9796,A9796,0)</f>
        <v>0</v>
      </c>
      <c r="L9796" s="9">
        <f t="shared" ref="L9796:L9859" si="768">IF(J9796=$J$10004,C9796,0)</f>
        <v>0</v>
      </c>
    </row>
    <row r="9797" spans="1:12" ht="15" x14ac:dyDescent="0.25">
      <c r="A9797" s="167">
        <f t="shared" si="766"/>
        <v>4.9440000000224993</v>
      </c>
      <c r="B9797" s="325">
        <f t="shared" ref="B9797:B9860" si="769">B9796-0.01%</f>
        <v>2.0600000000093748E-2</v>
      </c>
      <c r="C9797" s="167">
        <f t="shared" si="765"/>
        <v>296.29199999998315</v>
      </c>
      <c r="D9797" s="167">
        <f>IF('Lineær programmering opg 4'!$M$4=0,"-",(-A9797+'Lineær programmering opg 4'!$M$4)/'Lineær programmering opg 4'!$K$4*-1)</f>
        <v>470.111999999955</v>
      </c>
      <c r="E9797" s="167">
        <f>IF('Lineær programmering opg 4'!$M$5=0,"-",(-A9797+'Lineær programmering opg 4'!$M$5)/'Lineær programmering opg 4'!$K$5*-1)</f>
        <v>296.29199999998315</v>
      </c>
      <c r="F9797" s="167" t="str">
        <f>IF('Lineær programmering opg 4'!$E$6=0,"-",(-A9797+'Lineær programmering opg 4'!$M$6)/'Lineær programmering opg 4'!$K$6*-1)</f>
        <v>-</v>
      </c>
      <c r="G9797" s="167" t="str">
        <f>IF('Lineær programmering opg 4'!$D$7=0,"-",((-A9797+'Lineær programmering opg 4'!$M$7)/'Lineær programmering opg 4'!$K$7)*-1)</f>
        <v>-</v>
      </c>
      <c r="H9797" s="167" t="str">
        <f>IF('Lineær programmering opg 4'!$C$8=0,"-",((-A9797+'Lineær programmering opg 4'!$M$8)/'Lineær programmering opg 4'!$K$8)*-1)</f>
        <v>-</v>
      </c>
      <c r="I9797" s="167" t="str">
        <f>IF('Lineær programmering opg 4'!$D$8=0,"-",'Lineær programmering opg 4'!$G$8)</f>
        <v>-</v>
      </c>
      <c r="J9797" s="295">
        <f>A9797*'Lineær programmering opg 4'!$C$11+Datatabel!C9797*'Lineær programmering opg 4'!$D$11</f>
        <v>44938.199999999721</v>
      </c>
      <c r="K9797" s="9">
        <f t="shared" si="767"/>
        <v>0</v>
      </c>
      <c r="L9797" s="9">
        <f t="shared" si="768"/>
        <v>0</v>
      </c>
    </row>
    <row r="9798" spans="1:12" ht="15" x14ac:dyDescent="0.25">
      <c r="A9798" s="167">
        <f t="shared" si="766"/>
        <v>4.9200000000224993</v>
      </c>
      <c r="B9798" s="325">
        <f t="shared" si="769"/>
        <v>2.0500000000093749E-2</v>
      </c>
      <c r="C9798" s="167">
        <f t="shared" si="765"/>
        <v>296.30999999998312</v>
      </c>
      <c r="D9798" s="167">
        <f>IF('Lineær programmering opg 4'!$M$4=0,"-",(-A9798+'Lineær programmering opg 4'!$M$4)/'Lineær programmering opg 4'!$K$4*-1)</f>
        <v>470.15999999995501</v>
      </c>
      <c r="E9798" s="167">
        <f>IF('Lineær programmering opg 4'!$M$5=0,"-",(-A9798+'Lineær programmering opg 4'!$M$5)/'Lineær programmering opg 4'!$K$5*-1)</f>
        <v>296.30999999998312</v>
      </c>
      <c r="F9798" s="167" t="str">
        <f>IF('Lineær programmering opg 4'!$E$6=0,"-",(-A9798+'Lineær programmering opg 4'!$M$6)/'Lineær programmering opg 4'!$K$6*-1)</f>
        <v>-</v>
      </c>
      <c r="G9798" s="167" t="str">
        <f>IF('Lineær programmering opg 4'!$D$7=0,"-",((-A9798+'Lineær programmering opg 4'!$M$7)/'Lineær programmering opg 4'!$K$7)*-1)</f>
        <v>-</v>
      </c>
      <c r="H9798" s="167" t="str">
        <f>IF('Lineær programmering opg 4'!$C$8=0,"-",((-A9798+'Lineær programmering opg 4'!$M$8)/'Lineær programmering opg 4'!$K$8)*-1)</f>
        <v>-</v>
      </c>
      <c r="I9798" s="167" t="str">
        <f>IF('Lineær programmering opg 4'!$D$8=0,"-",'Lineær programmering opg 4'!$G$8)</f>
        <v>-</v>
      </c>
      <c r="J9798" s="295">
        <f>A9798*'Lineær programmering opg 4'!$C$11+Datatabel!C9798*'Lineær programmering opg 4'!$D$11</f>
        <v>44938.499999999716</v>
      </c>
      <c r="K9798" s="9">
        <f t="shared" si="767"/>
        <v>0</v>
      </c>
      <c r="L9798" s="9">
        <f t="shared" si="768"/>
        <v>0</v>
      </c>
    </row>
    <row r="9799" spans="1:12" ht="15" x14ac:dyDescent="0.25">
      <c r="A9799" s="167">
        <f t="shared" si="766"/>
        <v>4.8960000000225001</v>
      </c>
      <c r="B9799" s="325">
        <f t="shared" si="769"/>
        <v>2.0400000000093749E-2</v>
      </c>
      <c r="C9799" s="167">
        <f t="shared" si="765"/>
        <v>296.32799999998315</v>
      </c>
      <c r="D9799" s="167">
        <f>IF('Lineær programmering opg 4'!$M$4=0,"-",(-A9799+'Lineær programmering opg 4'!$M$4)/'Lineær programmering opg 4'!$K$4*-1)</f>
        <v>470.20799999995501</v>
      </c>
      <c r="E9799" s="167">
        <f>IF('Lineær programmering opg 4'!$M$5=0,"-",(-A9799+'Lineær programmering opg 4'!$M$5)/'Lineær programmering opg 4'!$K$5*-1)</f>
        <v>296.32799999998315</v>
      </c>
      <c r="F9799" s="167" t="str">
        <f>IF('Lineær programmering opg 4'!$E$6=0,"-",(-A9799+'Lineær programmering opg 4'!$M$6)/'Lineær programmering opg 4'!$K$6*-1)</f>
        <v>-</v>
      </c>
      <c r="G9799" s="167" t="str">
        <f>IF('Lineær programmering opg 4'!$D$7=0,"-",((-A9799+'Lineær programmering opg 4'!$M$7)/'Lineær programmering opg 4'!$K$7)*-1)</f>
        <v>-</v>
      </c>
      <c r="H9799" s="167" t="str">
        <f>IF('Lineær programmering opg 4'!$C$8=0,"-",((-A9799+'Lineær programmering opg 4'!$M$8)/'Lineær programmering opg 4'!$K$8)*-1)</f>
        <v>-</v>
      </c>
      <c r="I9799" s="167" t="str">
        <f>IF('Lineær programmering opg 4'!$D$8=0,"-",'Lineær programmering opg 4'!$G$8)</f>
        <v>-</v>
      </c>
      <c r="J9799" s="295">
        <f>A9799*'Lineær programmering opg 4'!$C$11+Datatabel!C9799*'Lineær programmering opg 4'!$D$11</f>
        <v>44938.799999999719</v>
      </c>
      <c r="K9799" s="9">
        <f t="shared" si="767"/>
        <v>0</v>
      </c>
      <c r="L9799" s="9">
        <f t="shared" si="768"/>
        <v>0</v>
      </c>
    </row>
    <row r="9800" spans="1:12" ht="15" x14ac:dyDescent="0.25">
      <c r="A9800" s="167">
        <f t="shared" si="766"/>
        <v>4.8720000000225001</v>
      </c>
      <c r="B9800" s="325">
        <f t="shared" si="769"/>
        <v>2.030000000009375E-2</v>
      </c>
      <c r="C9800" s="167">
        <f t="shared" si="765"/>
        <v>296.34599999998312</v>
      </c>
      <c r="D9800" s="167">
        <f>IF('Lineær programmering opg 4'!$M$4=0,"-",(-A9800+'Lineær programmering opg 4'!$M$4)/'Lineær programmering opg 4'!$K$4*-1)</f>
        <v>470.25599999995501</v>
      </c>
      <c r="E9800" s="167">
        <f>IF('Lineær programmering opg 4'!$M$5=0,"-",(-A9800+'Lineær programmering opg 4'!$M$5)/'Lineær programmering opg 4'!$K$5*-1)</f>
        <v>296.34599999998312</v>
      </c>
      <c r="F9800" s="167" t="str">
        <f>IF('Lineær programmering opg 4'!$E$6=0,"-",(-A9800+'Lineær programmering opg 4'!$M$6)/'Lineær programmering opg 4'!$K$6*-1)</f>
        <v>-</v>
      </c>
      <c r="G9800" s="167" t="str">
        <f>IF('Lineær programmering opg 4'!$D$7=0,"-",((-A9800+'Lineær programmering opg 4'!$M$7)/'Lineær programmering opg 4'!$K$7)*-1)</f>
        <v>-</v>
      </c>
      <c r="H9800" s="167" t="str">
        <f>IF('Lineær programmering opg 4'!$C$8=0,"-",((-A9800+'Lineær programmering opg 4'!$M$8)/'Lineær programmering opg 4'!$K$8)*-1)</f>
        <v>-</v>
      </c>
      <c r="I9800" s="167" t="str">
        <f>IF('Lineær programmering opg 4'!$D$8=0,"-",'Lineær programmering opg 4'!$G$8)</f>
        <v>-</v>
      </c>
      <c r="J9800" s="295">
        <f>A9800*'Lineær programmering opg 4'!$C$11+Datatabel!C9800*'Lineær programmering opg 4'!$D$11</f>
        <v>44939.099999999722</v>
      </c>
      <c r="K9800" s="9">
        <f t="shared" si="767"/>
        <v>0</v>
      </c>
      <c r="L9800" s="9">
        <f t="shared" si="768"/>
        <v>0</v>
      </c>
    </row>
    <row r="9801" spans="1:12" ht="15" x14ac:dyDescent="0.25">
      <c r="A9801" s="167">
        <f t="shared" si="766"/>
        <v>4.8480000000225001</v>
      </c>
      <c r="B9801" s="325">
        <f t="shared" si="769"/>
        <v>2.0200000000093751E-2</v>
      </c>
      <c r="C9801" s="167">
        <f t="shared" si="765"/>
        <v>296.36399999998315</v>
      </c>
      <c r="D9801" s="167">
        <f>IF('Lineær programmering opg 4'!$M$4=0,"-",(-A9801+'Lineær programmering opg 4'!$M$4)/'Lineær programmering opg 4'!$K$4*-1)</f>
        <v>470.30399999995501</v>
      </c>
      <c r="E9801" s="167">
        <f>IF('Lineær programmering opg 4'!$M$5=0,"-",(-A9801+'Lineær programmering opg 4'!$M$5)/'Lineær programmering opg 4'!$K$5*-1)</f>
        <v>296.36399999998315</v>
      </c>
      <c r="F9801" s="167" t="str">
        <f>IF('Lineær programmering opg 4'!$E$6=0,"-",(-A9801+'Lineær programmering opg 4'!$M$6)/'Lineær programmering opg 4'!$K$6*-1)</f>
        <v>-</v>
      </c>
      <c r="G9801" s="167" t="str">
        <f>IF('Lineær programmering opg 4'!$D$7=0,"-",((-A9801+'Lineær programmering opg 4'!$M$7)/'Lineær programmering opg 4'!$K$7)*-1)</f>
        <v>-</v>
      </c>
      <c r="H9801" s="167" t="str">
        <f>IF('Lineær programmering opg 4'!$C$8=0,"-",((-A9801+'Lineær programmering opg 4'!$M$8)/'Lineær programmering opg 4'!$K$8)*-1)</f>
        <v>-</v>
      </c>
      <c r="I9801" s="167" t="str">
        <f>IF('Lineær programmering opg 4'!$D$8=0,"-",'Lineær programmering opg 4'!$G$8)</f>
        <v>-</v>
      </c>
      <c r="J9801" s="295">
        <f>A9801*'Lineær programmering opg 4'!$C$11+Datatabel!C9801*'Lineær programmering opg 4'!$D$11</f>
        <v>44939.399999999725</v>
      </c>
      <c r="K9801" s="9">
        <f t="shared" si="767"/>
        <v>0</v>
      </c>
      <c r="L9801" s="9">
        <f t="shared" si="768"/>
        <v>0</v>
      </c>
    </row>
    <row r="9802" spans="1:12" ht="15" x14ac:dyDescent="0.25">
      <c r="A9802" s="167">
        <f t="shared" si="766"/>
        <v>4.8240000000225001</v>
      </c>
      <c r="B9802" s="325">
        <f t="shared" si="769"/>
        <v>2.0100000000093751E-2</v>
      </c>
      <c r="C9802" s="167">
        <f t="shared" si="765"/>
        <v>296.38199999998312</v>
      </c>
      <c r="D9802" s="167">
        <f>IF('Lineær programmering opg 4'!$M$4=0,"-",(-A9802+'Lineær programmering opg 4'!$M$4)/'Lineær programmering opg 4'!$K$4*-1)</f>
        <v>470.35199999995501</v>
      </c>
      <c r="E9802" s="167">
        <f>IF('Lineær programmering opg 4'!$M$5=0,"-",(-A9802+'Lineær programmering opg 4'!$M$5)/'Lineær programmering opg 4'!$K$5*-1)</f>
        <v>296.38199999998312</v>
      </c>
      <c r="F9802" s="167" t="str">
        <f>IF('Lineær programmering opg 4'!$E$6=0,"-",(-A9802+'Lineær programmering opg 4'!$M$6)/'Lineær programmering opg 4'!$K$6*-1)</f>
        <v>-</v>
      </c>
      <c r="G9802" s="167" t="str">
        <f>IF('Lineær programmering opg 4'!$D$7=0,"-",((-A9802+'Lineær programmering opg 4'!$M$7)/'Lineær programmering opg 4'!$K$7)*-1)</f>
        <v>-</v>
      </c>
      <c r="H9802" s="167" t="str">
        <f>IF('Lineær programmering opg 4'!$C$8=0,"-",((-A9802+'Lineær programmering opg 4'!$M$8)/'Lineær programmering opg 4'!$K$8)*-1)</f>
        <v>-</v>
      </c>
      <c r="I9802" s="167" t="str">
        <f>IF('Lineær programmering opg 4'!$D$8=0,"-",'Lineær programmering opg 4'!$G$8)</f>
        <v>-</v>
      </c>
      <c r="J9802" s="295">
        <f>A9802*'Lineær programmering opg 4'!$C$11+Datatabel!C9802*'Lineær programmering opg 4'!$D$11</f>
        <v>44939.699999999721</v>
      </c>
      <c r="K9802" s="9">
        <f t="shared" si="767"/>
        <v>0</v>
      </c>
      <c r="L9802" s="9">
        <f t="shared" si="768"/>
        <v>0</v>
      </c>
    </row>
    <row r="9803" spans="1:12" ht="15" x14ac:dyDescent="0.25">
      <c r="A9803" s="167">
        <f t="shared" si="766"/>
        <v>4.8000000000225</v>
      </c>
      <c r="B9803" s="325">
        <f t="shared" si="769"/>
        <v>2.0000000000093752E-2</v>
      </c>
      <c r="C9803" s="167">
        <f t="shared" si="765"/>
        <v>296.39999999998315</v>
      </c>
      <c r="D9803" s="167">
        <f>IF('Lineær programmering opg 4'!$M$4=0,"-",(-A9803+'Lineær programmering opg 4'!$M$4)/'Lineær programmering opg 4'!$K$4*-1)</f>
        <v>470.39999999995501</v>
      </c>
      <c r="E9803" s="167">
        <f>IF('Lineær programmering opg 4'!$M$5=0,"-",(-A9803+'Lineær programmering opg 4'!$M$5)/'Lineær programmering opg 4'!$K$5*-1)</f>
        <v>296.39999999998315</v>
      </c>
      <c r="F9803" s="167" t="str">
        <f>IF('Lineær programmering opg 4'!$E$6=0,"-",(-A9803+'Lineær programmering opg 4'!$M$6)/'Lineær programmering opg 4'!$K$6*-1)</f>
        <v>-</v>
      </c>
      <c r="G9803" s="167" t="str">
        <f>IF('Lineær programmering opg 4'!$D$7=0,"-",((-A9803+'Lineær programmering opg 4'!$M$7)/'Lineær programmering opg 4'!$K$7)*-1)</f>
        <v>-</v>
      </c>
      <c r="H9803" s="167" t="str">
        <f>IF('Lineær programmering opg 4'!$C$8=0,"-",((-A9803+'Lineær programmering opg 4'!$M$8)/'Lineær programmering opg 4'!$K$8)*-1)</f>
        <v>-</v>
      </c>
      <c r="I9803" s="167" t="str">
        <f>IF('Lineær programmering opg 4'!$D$8=0,"-",'Lineær programmering opg 4'!$G$8)</f>
        <v>-</v>
      </c>
      <c r="J9803" s="295">
        <f>A9803*'Lineær programmering opg 4'!$C$11+Datatabel!C9803*'Lineær programmering opg 4'!$D$11</f>
        <v>44939.999999999724</v>
      </c>
      <c r="K9803" s="9">
        <f t="shared" si="767"/>
        <v>0</v>
      </c>
      <c r="L9803" s="9">
        <f t="shared" si="768"/>
        <v>0</v>
      </c>
    </row>
    <row r="9804" spans="1:12" ht="15" x14ac:dyDescent="0.25">
      <c r="A9804" s="167">
        <f t="shared" si="766"/>
        <v>4.7760000000225009</v>
      </c>
      <c r="B9804" s="325">
        <f t="shared" si="769"/>
        <v>1.9900000000093752E-2</v>
      </c>
      <c r="C9804" s="167">
        <f t="shared" si="765"/>
        <v>296.41799999998312</v>
      </c>
      <c r="D9804" s="167">
        <f>IF('Lineær programmering opg 4'!$M$4=0,"-",(-A9804+'Lineær programmering opg 4'!$M$4)/'Lineær programmering opg 4'!$K$4*-1)</f>
        <v>470.44799999995502</v>
      </c>
      <c r="E9804" s="167">
        <f>IF('Lineær programmering opg 4'!$M$5=0,"-",(-A9804+'Lineær programmering opg 4'!$M$5)/'Lineær programmering opg 4'!$K$5*-1)</f>
        <v>296.41799999998312</v>
      </c>
      <c r="F9804" s="167" t="str">
        <f>IF('Lineær programmering opg 4'!$E$6=0,"-",(-A9804+'Lineær programmering opg 4'!$M$6)/'Lineær programmering opg 4'!$K$6*-1)</f>
        <v>-</v>
      </c>
      <c r="G9804" s="167" t="str">
        <f>IF('Lineær programmering opg 4'!$D$7=0,"-",((-A9804+'Lineær programmering opg 4'!$M$7)/'Lineær programmering opg 4'!$K$7)*-1)</f>
        <v>-</v>
      </c>
      <c r="H9804" s="167" t="str">
        <f>IF('Lineær programmering opg 4'!$C$8=0,"-",((-A9804+'Lineær programmering opg 4'!$M$8)/'Lineær programmering opg 4'!$K$8)*-1)</f>
        <v>-</v>
      </c>
      <c r="I9804" s="167" t="str">
        <f>IF('Lineær programmering opg 4'!$D$8=0,"-",'Lineær programmering opg 4'!$G$8)</f>
        <v>-</v>
      </c>
      <c r="J9804" s="295">
        <f>A9804*'Lineær programmering opg 4'!$C$11+Datatabel!C9804*'Lineær programmering opg 4'!$D$11</f>
        <v>44940.299999999712</v>
      </c>
      <c r="K9804" s="9">
        <f t="shared" si="767"/>
        <v>0</v>
      </c>
      <c r="L9804" s="9">
        <f t="shared" si="768"/>
        <v>0</v>
      </c>
    </row>
    <row r="9805" spans="1:12" ht="15" x14ac:dyDescent="0.25">
      <c r="A9805" s="167">
        <f t="shared" si="766"/>
        <v>4.7520000000225009</v>
      </c>
      <c r="B9805" s="325">
        <f t="shared" si="769"/>
        <v>1.9800000000093753E-2</v>
      </c>
      <c r="C9805" s="167">
        <f t="shared" si="765"/>
        <v>296.43599999998315</v>
      </c>
      <c r="D9805" s="167">
        <f>IF('Lineær programmering opg 4'!$M$4=0,"-",(-A9805+'Lineær programmering opg 4'!$M$4)/'Lineær programmering opg 4'!$K$4*-1)</f>
        <v>470.49599999995502</v>
      </c>
      <c r="E9805" s="167">
        <f>IF('Lineær programmering opg 4'!$M$5=0,"-",(-A9805+'Lineær programmering opg 4'!$M$5)/'Lineær programmering opg 4'!$K$5*-1)</f>
        <v>296.43599999998315</v>
      </c>
      <c r="F9805" s="167" t="str">
        <f>IF('Lineær programmering opg 4'!$E$6=0,"-",(-A9805+'Lineær programmering opg 4'!$M$6)/'Lineær programmering opg 4'!$K$6*-1)</f>
        <v>-</v>
      </c>
      <c r="G9805" s="167" t="str">
        <f>IF('Lineær programmering opg 4'!$D$7=0,"-",((-A9805+'Lineær programmering opg 4'!$M$7)/'Lineær programmering opg 4'!$K$7)*-1)</f>
        <v>-</v>
      </c>
      <c r="H9805" s="167" t="str">
        <f>IF('Lineær programmering opg 4'!$C$8=0,"-",((-A9805+'Lineær programmering opg 4'!$M$8)/'Lineær programmering opg 4'!$K$8)*-1)</f>
        <v>-</v>
      </c>
      <c r="I9805" s="167" t="str">
        <f>IF('Lineær programmering opg 4'!$D$8=0,"-",'Lineær programmering opg 4'!$G$8)</f>
        <v>-</v>
      </c>
      <c r="J9805" s="295">
        <f>A9805*'Lineær programmering opg 4'!$C$11+Datatabel!C9805*'Lineær programmering opg 4'!$D$11</f>
        <v>44940.599999999722</v>
      </c>
      <c r="K9805" s="9">
        <f t="shared" si="767"/>
        <v>0</v>
      </c>
      <c r="L9805" s="9">
        <f t="shared" si="768"/>
        <v>0</v>
      </c>
    </row>
    <row r="9806" spans="1:12" ht="15" x14ac:dyDescent="0.25">
      <c r="A9806" s="167">
        <f t="shared" si="766"/>
        <v>4.7280000000225009</v>
      </c>
      <c r="B9806" s="325">
        <f t="shared" si="769"/>
        <v>1.9700000000093754E-2</v>
      </c>
      <c r="C9806" s="167">
        <f t="shared" si="765"/>
        <v>296.45399999998313</v>
      </c>
      <c r="D9806" s="167">
        <f>IF('Lineær programmering opg 4'!$M$4=0,"-",(-A9806+'Lineær programmering opg 4'!$M$4)/'Lineær programmering opg 4'!$K$4*-1)</f>
        <v>470.54399999995502</v>
      </c>
      <c r="E9806" s="167">
        <f>IF('Lineær programmering opg 4'!$M$5=0,"-",(-A9806+'Lineær programmering opg 4'!$M$5)/'Lineær programmering opg 4'!$K$5*-1)</f>
        <v>296.45399999998313</v>
      </c>
      <c r="F9806" s="167" t="str">
        <f>IF('Lineær programmering opg 4'!$E$6=0,"-",(-A9806+'Lineær programmering opg 4'!$M$6)/'Lineær programmering opg 4'!$K$6*-1)</f>
        <v>-</v>
      </c>
      <c r="G9806" s="167" t="str">
        <f>IF('Lineær programmering opg 4'!$D$7=0,"-",((-A9806+'Lineær programmering opg 4'!$M$7)/'Lineær programmering opg 4'!$K$7)*-1)</f>
        <v>-</v>
      </c>
      <c r="H9806" s="167" t="str">
        <f>IF('Lineær programmering opg 4'!$C$8=0,"-",((-A9806+'Lineær programmering opg 4'!$M$8)/'Lineær programmering opg 4'!$K$8)*-1)</f>
        <v>-</v>
      </c>
      <c r="I9806" s="167" t="str">
        <f>IF('Lineær programmering opg 4'!$D$8=0,"-",'Lineær programmering opg 4'!$G$8)</f>
        <v>-</v>
      </c>
      <c r="J9806" s="295">
        <f>A9806*'Lineær programmering opg 4'!$C$11+Datatabel!C9806*'Lineær programmering opg 4'!$D$11</f>
        <v>44940.899999999718</v>
      </c>
      <c r="K9806" s="9">
        <f t="shared" si="767"/>
        <v>0</v>
      </c>
      <c r="L9806" s="9">
        <f t="shared" si="768"/>
        <v>0</v>
      </c>
    </row>
    <row r="9807" spans="1:12" ht="15" x14ac:dyDescent="0.25">
      <c r="A9807" s="167">
        <f t="shared" si="766"/>
        <v>4.7040000000225008</v>
      </c>
      <c r="B9807" s="325">
        <f t="shared" si="769"/>
        <v>1.9600000000093754E-2</v>
      </c>
      <c r="C9807" s="167">
        <f t="shared" si="765"/>
        <v>296.47199999998315</v>
      </c>
      <c r="D9807" s="167">
        <f>IF('Lineær programmering opg 4'!$M$4=0,"-",(-A9807+'Lineær programmering opg 4'!$M$4)/'Lineær programmering opg 4'!$K$4*-1)</f>
        <v>470.59199999995502</v>
      </c>
      <c r="E9807" s="167">
        <f>IF('Lineær programmering opg 4'!$M$5=0,"-",(-A9807+'Lineær programmering opg 4'!$M$5)/'Lineær programmering opg 4'!$K$5*-1)</f>
        <v>296.47199999998315</v>
      </c>
      <c r="F9807" s="167" t="str">
        <f>IF('Lineær programmering opg 4'!$E$6=0,"-",(-A9807+'Lineær programmering opg 4'!$M$6)/'Lineær programmering opg 4'!$K$6*-1)</f>
        <v>-</v>
      </c>
      <c r="G9807" s="167" t="str">
        <f>IF('Lineær programmering opg 4'!$D$7=0,"-",((-A9807+'Lineær programmering opg 4'!$M$7)/'Lineær programmering opg 4'!$K$7)*-1)</f>
        <v>-</v>
      </c>
      <c r="H9807" s="167" t="str">
        <f>IF('Lineær programmering opg 4'!$C$8=0,"-",((-A9807+'Lineær programmering opg 4'!$M$8)/'Lineær programmering opg 4'!$K$8)*-1)</f>
        <v>-</v>
      </c>
      <c r="I9807" s="167" t="str">
        <f>IF('Lineær programmering opg 4'!$D$8=0,"-",'Lineær programmering opg 4'!$G$8)</f>
        <v>-</v>
      </c>
      <c r="J9807" s="295">
        <f>A9807*'Lineær programmering opg 4'!$C$11+Datatabel!C9807*'Lineær programmering opg 4'!$D$11</f>
        <v>44941.199999999721</v>
      </c>
      <c r="K9807" s="9">
        <f t="shared" si="767"/>
        <v>0</v>
      </c>
      <c r="L9807" s="9">
        <f t="shared" si="768"/>
        <v>0</v>
      </c>
    </row>
    <row r="9808" spans="1:12" ht="15" x14ac:dyDescent="0.25">
      <c r="A9808" s="167">
        <f t="shared" si="766"/>
        <v>4.6800000000225008</v>
      </c>
      <c r="B9808" s="325">
        <f t="shared" si="769"/>
        <v>1.9500000000093755E-2</v>
      </c>
      <c r="C9808" s="167">
        <f t="shared" si="765"/>
        <v>296.48999999998313</v>
      </c>
      <c r="D9808" s="167">
        <f>IF('Lineær programmering opg 4'!$M$4=0,"-",(-A9808+'Lineær programmering opg 4'!$M$4)/'Lineær programmering opg 4'!$K$4*-1)</f>
        <v>470.63999999995502</v>
      </c>
      <c r="E9808" s="167">
        <f>IF('Lineær programmering opg 4'!$M$5=0,"-",(-A9808+'Lineær programmering opg 4'!$M$5)/'Lineær programmering opg 4'!$K$5*-1)</f>
        <v>296.48999999998313</v>
      </c>
      <c r="F9808" s="167" t="str">
        <f>IF('Lineær programmering opg 4'!$E$6=0,"-",(-A9808+'Lineær programmering opg 4'!$M$6)/'Lineær programmering opg 4'!$K$6*-1)</f>
        <v>-</v>
      </c>
      <c r="G9808" s="167" t="str">
        <f>IF('Lineær programmering opg 4'!$D$7=0,"-",((-A9808+'Lineær programmering opg 4'!$M$7)/'Lineær programmering opg 4'!$K$7)*-1)</f>
        <v>-</v>
      </c>
      <c r="H9808" s="167" t="str">
        <f>IF('Lineær programmering opg 4'!$C$8=0,"-",((-A9808+'Lineær programmering opg 4'!$M$8)/'Lineær programmering opg 4'!$K$8)*-1)</f>
        <v>-</v>
      </c>
      <c r="I9808" s="167" t="str">
        <f>IF('Lineær programmering opg 4'!$D$8=0,"-",'Lineær programmering opg 4'!$G$8)</f>
        <v>-</v>
      </c>
      <c r="J9808" s="295">
        <f>A9808*'Lineær programmering opg 4'!$C$11+Datatabel!C9808*'Lineær programmering opg 4'!$D$11</f>
        <v>44941.499999999716</v>
      </c>
      <c r="K9808" s="9">
        <f t="shared" si="767"/>
        <v>0</v>
      </c>
      <c r="L9808" s="9">
        <f t="shared" si="768"/>
        <v>0</v>
      </c>
    </row>
    <row r="9809" spans="1:12" ht="15" x14ac:dyDescent="0.25">
      <c r="A9809" s="167">
        <f t="shared" si="766"/>
        <v>4.6560000000225017</v>
      </c>
      <c r="B9809" s="325">
        <f t="shared" si="769"/>
        <v>1.9400000000093755E-2</v>
      </c>
      <c r="C9809" s="167">
        <f t="shared" si="765"/>
        <v>296.50799999998316</v>
      </c>
      <c r="D9809" s="167">
        <f>IF('Lineær programmering opg 4'!$M$4=0,"-",(-A9809+'Lineær programmering opg 4'!$M$4)/'Lineær programmering opg 4'!$K$4*-1)</f>
        <v>470.68799999995497</v>
      </c>
      <c r="E9809" s="167">
        <f>IF('Lineær programmering opg 4'!$M$5=0,"-",(-A9809+'Lineær programmering opg 4'!$M$5)/'Lineær programmering opg 4'!$K$5*-1)</f>
        <v>296.50799999998316</v>
      </c>
      <c r="F9809" s="167" t="str">
        <f>IF('Lineær programmering opg 4'!$E$6=0,"-",(-A9809+'Lineær programmering opg 4'!$M$6)/'Lineær programmering opg 4'!$K$6*-1)</f>
        <v>-</v>
      </c>
      <c r="G9809" s="167" t="str">
        <f>IF('Lineær programmering opg 4'!$D$7=0,"-",((-A9809+'Lineær programmering opg 4'!$M$7)/'Lineær programmering opg 4'!$K$7)*-1)</f>
        <v>-</v>
      </c>
      <c r="H9809" s="167" t="str">
        <f>IF('Lineær programmering opg 4'!$C$8=0,"-",((-A9809+'Lineær programmering opg 4'!$M$8)/'Lineær programmering opg 4'!$K$8)*-1)</f>
        <v>-</v>
      </c>
      <c r="I9809" s="167" t="str">
        <f>IF('Lineær programmering opg 4'!$D$8=0,"-",'Lineær programmering opg 4'!$G$8)</f>
        <v>-</v>
      </c>
      <c r="J9809" s="295">
        <f>A9809*'Lineær programmering opg 4'!$C$11+Datatabel!C9809*'Lineær programmering opg 4'!$D$11</f>
        <v>44941.799999999719</v>
      </c>
      <c r="K9809" s="9">
        <f t="shared" si="767"/>
        <v>0</v>
      </c>
      <c r="L9809" s="9">
        <f t="shared" si="768"/>
        <v>0</v>
      </c>
    </row>
    <row r="9810" spans="1:12" ht="15" x14ac:dyDescent="0.25">
      <c r="A9810" s="167">
        <f t="shared" si="766"/>
        <v>4.6320000000225017</v>
      </c>
      <c r="B9810" s="325">
        <f t="shared" si="769"/>
        <v>1.9300000000093756E-2</v>
      </c>
      <c r="C9810" s="167">
        <f t="shared" si="765"/>
        <v>296.52599999998313</v>
      </c>
      <c r="D9810" s="167">
        <f>IF('Lineær programmering opg 4'!$M$4=0,"-",(-A9810+'Lineær programmering opg 4'!$M$4)/'Lineær programmering opg 4'!$K$4*-1)</f>
        <v>470.73599999995497</v>
      </c>
      <c r="E9810" s="167">
        <f>IF('Lineær programmering opg 4'!$M$5=0,"-",(-A9810+'Lineær programmering opg 4'!$M$5)/'Lineær programmering opg 4'!$K$5*-1)</f>
        <v>296.52599999998313</v>
      </c>
      <c r="F9810" s="167" t="str">
        <f>IF('Lineær programmering opg 4'!$E$6=0,"-",(-A9810+'Lineær programmering opg 4'!$M$6)/'Lineær programmering opg 4'!$K$6*-1)</f>
        <v>-</v>
      </c>
      <c r="G9810" s="167" t="str">
        <f>IF('Lineær programmering opg 4'!$D$7=0,"-",((-A9810+'Lineær programmering opg 4'!$M$7)/'Lineær programmering opg 4'!$K$7)*-1)</f>
        <v>-</v>
      </c>
      <c r="H9810" s="167" t="str">
        <f>IF('Lineær programmering opg 4'!$C$8=0,"-",((-A9810+'Lineær programmering opg 4'!$M$8)/'Lineær programmering opg 4'!$K$8)*-1)</f>
        <v>-</v>
      </c>
      <c r="I9810" s="167" t="str">
        <f>IF('Lineær programmering opg 4'!$D$8=0,"-",'Lineær programmering opg 4'!$G$8)</f>
        <v>-</v>
      </c>
      <c r="J9810" s="295">
        <f>A9810*'Lineær programmering opg 4'!$C$11+Datatabel!C9810*'Lineær programmering opg 4'!$D$11</f>
        <v>44942.099999999722</v>
      </c>
      <c r="K9810" s="9">
        <f t="shared" si="767"/>
        <v>0</v>
      </c>
      <c r="L9810" s="9">
        <f t="shared" si="768"/>
        <v>0</v>
      </c>
    </row>
    <row r="9811" spans="1:12" ht="15" x14ac:dyDescent="0.25">
      <c r="A9811" s="167">
        <f t="shared" si="766"/>
        <v>4.6080000000225017</v>
      </c>
      <c r="B9811" s="325">
        <f t="shared" si="769"/>
        <v>1.9200000000093757E-2</v>
      </c>
      <c r="C9811" s="167">
        <f t="shared" si="765"/>
        <v>296.54399999998316</v>
      </c>
      <c r="D9811" s="167">
        <f>IF('Lineær programmering opg 4'!$M$4=0,"-",(-A9811+'Lineær programmering opg 4'!$M$4)/'Lineær programmering opg 4'!$K$4*-1)</f>
        <v>470.78399999995497</v>
      </c>
      <c r="E9811" s="167">
        <f>IF('Lineær programmering opg 4'!$M$5=0,"-",(-A9811+'Lineær programmering opg 4'!$M$5)/'Lineær programmering opg 4'!$K$5*-1)</f>
        <v>296.54399999998316</v>
      </c>
      <c r="F9811" s="167" t="str">
        <f>IF('Lineær programmering opg 4'!$E$6=0,"-",(-A9811+'Lineær programmering opg 4'!$M$6)/'Lineær programmering opg 4'!$K$6*-1)</f>
        <v>-</v>
      </c>
      <c r="G9811" s="167" t="str">
        <f>IF('Lineær programmering opg 4'!$D$7=0,"-",((-A9811+'Lineær programmering opg 4'!$M$7)/'Lineær programmering opg 4'!$K$7)*-1)</f>
        <v>-</v>
      </c>
      <c r="H9811" s="167" t="str">
        <f>IF('Lineær programmering opg 4'!$C$8=0,"-",((-A9811+'Lineær programmering opg 4'!$M$8)/'Lineær programmering opg 4'!$K$8)*-1)</f>
        <v>-</v>
      </c>
      <c r="I9811" s="167" t="str">
        <f>IF('Lineær programmering opg 4'!$D$8=0,"-",'Lineær programmering opg 4'!$G$8)</f>
        <v>-</v>
      </c>
      <c r="J9811" s="295">
        <f>A9811*'Lineær programmering opg 4'!$C$11+Datatabel!C9811*'Lineær programmering opg 4'!$D$11</f>
        <v>44942.399999999725</v>
      </c>
      <c r="K9811" s="9">
        <f t="shared" si="767"/>
        <v>0</v>
      </c>
      <c r="L9811" s="9">
        <f t="shared" si="768"/>
        <v>0</v>
      </c>
    </row>
    <row r="9812" spans="1:12" ht="15" x14ac:dyDescent="0.25">
      <c r="A9812" s="167">
        <f t="shared" si="766"/>
        <v>4.5840000000225016</v>
      </c>
      <c r="B9812" s="325">
        <f t="shared" si="769"/>
        <v>1.9100000000093757E-2</v>
      </c>
      <c r="C9812" s="167">
        <f t="shared" si="765"/>
        <v>296.56199999998313</v>
      </c>
      <c r="D9812" s="167">
        <f>IF('Lineær programmering opg 4'!$M$4=0,"-",(-A9812+'Lineær programmering opg 4'!$M$4)/'Lineær programmering opg 4'!$K$4*-1)</f>
        <v>470.83199999995497</v>
      </c>
      <c r="E9812" s="167">
        <f>IF('Lineær programmering opg 4'!$M$5=0,"-",(-A9812+'Lineær programmering opg 4'!$M$5)/'Lineær programmering opg 4'!$K$5*-1)</f>
        <v>296.56199999998313</v>
      </c>
      <c r="F9812" s="167" t="str">
        <f>IF('Lineær programmering opg 4'!$E$6=0,"-",(-A9812+'Lineær programmering opg 4'!$M$6)/'Lineær programmering opg 4'!$K$6*-1)</f>
        <v>-</v>
      </c>
      <c r="G9812" s="167" t="str">
        <f>IF('Lineær programmering opg 4'!$D$7=0,"-",((-A9812+'Lineær programmering opg 4'!$M$7)/'Lineær programmering opg 4'!$K$7)*-1)</f>
        <v>-</v>
      </c>
      <c r="H9812" s="167" t="str">
        <f>IF('Lineær programmering opg 4'!$C$8=0,"-",((-A9812+'Lineær programmering opg 4'!$M$8)/'Lineær programmering opg 4'!$K$8)*-1)</f>
        <v>-</v>
      </c>
      <c r="I9812" s="167" t="str">
        <f>IF('Lineær programmering opg 4'!$D$8=0,"-",'Lineær programmering opg 4'!$G$8)</f>
        <v>-</v>
      </c>
      <c r="J9812" s="295">
        <f>A9812*'Lineær programmering opg 4'!$C$11+Datatabel!C9812*'Lineær programmering opg 4'!$D$11</f>
        <v>44942.699999999721</v>
      </c>
      <c r="K9812" s="9">
        <f t="shared" si="767"/>
        <v>0</v>
      </c>
      <c r="L9812" s="9">
        <f t="shared" si="768"/>
        <v>0</v>
      </c>
    </row>
    <row r="9813" spans="1:12" ht="15" x14ac:dyDescent="0.25">
      <c r="A9813" s="167">
        <f t="shared" si="766"/>
        <v>4.5600000000225016</v>
      </c>
      <c r="B9813" s="325">
        <f t="shared" si="769"/>
        <v>1.9000000000093758E-2</v>
      </c>
      <c r="C9813" s="167">
        <f t="shared" si="765"/>
        <v>296.57999999998316</v>
      </c>
      <c r="D9813" s="167">
        <f>IF('Lineær programmering opg 4'!$M$4=0,"-",(-A9813+'Lineær programmering opg 4'!$M$4)/'Lineær programmering opg 4'!$K$4*-1)</f>
        <v>470.87999999995498</v>
      </c>
      <c r="E9813" s="167">
        <f>IF('Lineær programmering opg 4'!$M$5=0,"-",(-A9813+'Lineær programmering opg 4'!$M$5)/'Lineær programmering opg 4'!$K$5*-1)</f>
        <v>296.57999999998316</v>
      </c>
      <c r="F9813" s="167" t="str">
        <f>IF('Lineær programmering opg 4'!$E$6=0,"-",(-A9813+'Lineær programmering opg 4'!$M$6)/'Lineær programmering opg 4'!$K$6*-1)</f>
        <v>-</v>
      </c>
      <c r="G9813" s="167" t="str">
        <f>IF('Lineær programmering opg 4'!$D$7=0,"-",((-A9813+'Lineær programmering opg 4'!$M$7)/'Lineær programmering opg 4'!$K$7)*-1)</f>
        <v>-</v>
      </c>
      <c r="H9813" s="167" t="str">
        <f>IF('Lineær programmering opg 4'!$C$8=0,"-",((-A9813+'Lineær programmering opg 4'!$M$8)/'Lineær programmering opg 4'!$K$8)*-1)</f>
        <v>-</v>
      </c>
      <c r="I9813" s="167" t="str">
        <f>IF('Lineær programmering opg 4'!$D$8=0,"-",'Lineær programmering opg 4'!$G$8)</f>
        <v>-</v>
      </c>
      <c r="J9813" s="295">
        <f>A9813*'Lineær programmering opg 4'!$C$11+Datatabel!C9813*'Lineær programmering opg 4'!$D$11</f>
        <v>44942.999999999724</v>
      </c>
      <c r="K9813" s="9">
        <f t="shared" si="767"/>
        <v>0</v>
      </c>
      <c r="L9813" s="9">
        <f t="shared" si="768"/>
        <v>0</v>
      </c>
    </row>
    <row r="9814" spans="1:12" ht="15" x14ac:dyDescent="0.25">
      <c r="A9814" s="167">
        <f t="shared" si="766"/>
        <v>4.5360000000225025</v>
      </c>
      <c r="B9814" s="325">
        <f t="shared" si="769"/>
        <v>1.8900000000093758E-2</v>
      </c>
      <c r="C9814" s="167">
        <f t="shared" si="765"/>
        <v>296.59799999998313</v>
      </c>
      <c r="D9814" s="167">
        <f>IF('Lineær programmering opg 4'!$M$4=0,"-",(-A9814+'Lineær programmering opg 4'!$M$4)/'Lineær programmering opg 4'!$K$4*-1)</f>
        <v>470.92799999995498</v>
      </c>
      <c r="E9814" s="167">
        <f>IF('Lineær programmering opg 4'!$M$5=0,"-",(-A9814+'Lineær programmering opg 4'!$M$5)/'Lineær programmering opg 4'!$K$5*-1)</f>
        <v>296.59799999998313</v>
      </c>
      <c r="F9814" s="167" t="str">
        <f>IF('Lineær programmering opg 4'!$E$6=0,"-",(-A9814+'Lineær programmering opg 4'!$M$6)/'Lineær programmering opg 4'!$K$6*-1)</f>
        <v>-</v>
      </c>
      <c r="G9814" s="167" t="str">
        <f>IF('Lineær programmering opg 4'!$D$7=0,"-",((-A9814+'Lineær programmering opg 4'!$M$7)/'Lineær programmering opg 4'!$K$7)*-1)</f>
        <v>-</v>
      </c>
      <c r="H9814" s="167" t="str">
        <f>IF('Lineær programmering opg 4'!$C$8=0,"-",((-A9814+'Lineær programmering opg 4'!$M$8)/'Lineær programmering opg 4'!$K$8)*-1)</f>
        <v>-</v>
      </c>
      <c r="I9814" s="167" t="str">
        <f>IF('Lineær programmering opg 4'!$D$8=0,"-",'Lineær programmering opg 4'!$G$8)</f>
        <v>-</v>
      </c>
      <c r="J9814" s="295">
        <f>A9814*'Lineær programmering opg 4'!$C$11+Datatabel!C9814*'Lineær programmering opg 4'!$D$11</f>
        <v>44943.299999999719</v>
      </c>
      <c r="K9814" s="9">
        <f t="shared" si="767"/>
        <v>0</v>
      </c>
      <c r="L9814" s="9">
        <f t="shared" si="768"/>
        <v>0</v>
      </c>
    </row>
    <row r="9815" spans="1:12" ht="15" x14ac:dyDescent="0.25">
      <c r="A9815" s="167">
        <f t="shared" si="766"/>
        <v>4.5120000000225025</v>
      </c>
      <c r="B9815" s="325">
        <f t="shared" si="769"/>
        <v>1.8800000000093759E-2</v>
      </c>
      <c r="C9815" s="167">
        <f t="shared" si="765"/>
        <v>296.61599999998316</v>
      </c>
      <c r="D9815" s="167">
        <f>IF('Lineær programmering opg 4'!$M$4=0,"-",(-A9815+'Lineær programmering opg 4'!$M$4)/'Lineær programmering opg 4'!$K$4*-1)</f>
        <v>470.97599999995498</v>
      </c>
      <c r="E9815" s="167">
        <f>IF('Lineær programmering opg 4'!$M$5=0,"-",(-A9815+'Lineær programmering opg 4'!$M$5)/'Lineær programmering opg 4'!$K$5*-1)</f>
        <v>296.61599999998316</v>
      </c>
      <c r="F9815" s="167" t="str">
        <f>IF('Lineær programmering opg 4'!$E$6=0,"-",(-A9815+'Lineær programmering opg 4'!$M$6)/'Lineær programmering opg 4'!$K$6*-1)</f>
        <v>-</v>
      </c>
      <c r="G9815" s="167" t="str">
        <f>IF('Lineær programmering opg 4'!$D$7=0,"-",((-A9815+'Lineær programmering opg 4'!$M$7)/'Lineær programmering opg 4'!$K$7)*-1)</f>
        <v>-</v>
      </c>
      <c r="H9815" s="167" t="str">
        <f>IF('Lineær programmering opg 4'!$C$8=0,"-",((-A9815+'Lineær programmering opg 4'!$M$8)/'Lineær programmering opg 4'!$K$8)*-1)</f>
        <v>-</v>
      </c>
      <c r="I9815" s="167" t="str">
        <f>IF('Lineær programmering opg 4'!$D$8=0,"-",'Lineær programmering opg 4'!$G$8)</f>
        <v>-</v>
      </c>
      <c r="J9815" s="295">
        <f>A9815*'Lineær programmering opg 4'!$C$11+Datatabel!C9815*'Lineær programmering opg 4'!$D$11</f>
        <v>44943.599999999729</v>
      </c>
      <c r="K9815" s="9">
        <f t="shared" si="767"/>
        <v>0</v>
      </c>
      <c r="L9815" s="9">
        <f t="shared" si="768"/>
        <v>0</v>
      </c>
    </row>
    <row r="9816" spans="1:12" ht="15" x14ac:dyDescent="0.25">
      <c r="A9816" s="167">
        <f t="shared" si="766"/>
        <v>4.4880000000225024</v>
      </c>
      <c r="B9816" s="325">
        <f t="shared" si="769"/>
        <v>1.870000000009376E-2</v>
      </c>
      <c r="C9816" s="167">
        <f t="shared" si="765"/>
        <v>296.63399999998313</v>
      </c>
      <c r="D9816" s="167">
        <f>IF('Lineær programmering opg 4'!$M$4=0,"-",(-A9816+'Lineær programmering opg 4'!$M$4)/'Lineær programmering opg 4'!$K$4*-1)</f>
        <v>471.02399999995498</v>
      </c>
      <c r="E9816" s="167">
        <f>IF('Lineær programmering opg 4'!$M$5=0,"-",(-A9816+'Lineær programmering opg 4'!$M$5)/'Lineær programmering opg 4'!$K$5*-1)</f>
        <v>296.63399999998313</v>
      </c>
      <c r="F9816" s="167" t="str">
        <f>IF('Lineær programmering opg 4'!$E$6=0,"-",(-A9816+'Lineær programmering opg 4'!$M$6)/'Lineær programmering opg 4'!$K$6*-1)</f>
        <v>-</v>
      </c>
      <c r="G9816" s="167" t="str">
        <f>IF('Lineær programmering opg 4'!$D$7=0,"-",((-A9816+'Lineær programmering opg 4'!$M$7)/'Lineær programmering opg 4'!$K$7)*-1)</f>
        <v>-</v>
      </c>
      <c r="H9816" s="167" t="str">
        <f>IF('Lineær programmering opg 4'!$C$8=0,"-",((-A9816+'Lineær programmering opg 4'!$M$8)/'Lineær programmering opg 4'!$K$8)*-1)</f>
        <v>-</v>
      </c>
      <c r="I9816" s="167" t="str">
        <f>IF('Lineær programmering opg 4'!$D$8=0,"-",'Lineær programmering opg 4'!$G$8)</f>
        <v>-</v>
      </c>
      <c r="J9816" s="295">
        <f>A9816*'Lineær programmering opg 4'!$C$11+Datatabel!C9816*'Lineær programmering opg 4'!$D$11</f>
        <v>44943.899999999718</v>
      </c>
      <c r="K9816" s="9">
        <f t="shared" si="767"/>
        <v>0</v>
      </c>
      <c r="L9816" s="9">
        <f t="shared" si="768"/>
        <v>0</v>
      </c>
    </row>
    <row r="9817" spans="1:12" ht="15" x14ac:dyDescent="0.25">
      <c r="A9817" s="167">
        <f t="shared" si="766"/>
        <v>4.4640000000225024</v>
      </c>
      <c r="B9817" s="325">
        <f t="shared" si="769"/>
        <v>1.860000000009376E-2</v>
      </c>
      <c r="C9817" s="167">
        <f t="shared" si="765"/>
        <v>296.65199999998316</v>
      </c>
      <c r="D9817" s="167">
        <f>IF('Lineær programmering opg 4'!$M$4=0,"-",(-A9817+'Lineær programmering opg 4'!$M$4)/'Lineær programmering opg 4'!$K$4*-1)</f>
        <v>471.07199999995498</v>
      </c>
      <c r="E9817" s="167">
        <f>IF('Lineær programmering opg 4'!$M$5=0,"-",(-A9817+'Lineær programmering opg 4'!$M$5)/'Lineær programmering opg 4'!$K$5*-1)</f>
        <v>296.65199999998316</v>
      </c>
      <c r="F9817" s="167" t="str">
        <f>IF('Lineær programmering opg 4'!$E$6=0,"-",(-A9817+'Lineær programmering opg 4'!$M$6)/'Lineær programmering opg 4'!$K$6*-1)</f>
        <v>-</v>
      </c>
      <c r="G9817" s="167" t="str">
        <f>IF('Lineær programmering opg 4'!$D$7=0,"-",((-A9817+'Lineær programmering opg 4'!$M$7)/'Lineær programmering opg 4'!$K$7)*-1)</f>
        <v>-</v>
      </c>
      <c r="H9817" s="167" t="str">
        <f>IF('Lineær programmering opg 4'!$C$8=0,"-",((-A9817+'Lineær programmering opg 4'!$M$8)/'Lineær programmering opg 4'!$K$8)*-1)</f>
        <v>-</v>
      </c>
      <c r="I9817" s="167" t="str">
        <f>IF('Lineær programmering opg 4'!$D$8=0,"-",'Lineær programmering opg 4'!$G$8)</f>
        <v>-</v>
      </c>
      <c r="J9817" s="295">
        <f>A9817*'Lineær programmering opg 4'!$C$11+Datatabel!C9817*'Lineær programmering opg 4'!$D$11</f>
        <v>44944.199999999721</v>
      </c>
      <c r="K9817" s="9">
        <f t="shared" si="767"/>
        <v>0</v>
      </c>
      <c r="L9817" s="9">
        <f t="shared" si="768"/>
        <v>0</v>
      </c>
    </row>
    <row r="9818" spans="1:12" ht="15" x14ac:dyDescent="0.25">
      <c r="A9818" s="167">
        <f t="shared" si="766"/>
        <v>4.4400000000225024</v>
      </c>
      <c r="B9818" s="325">
        <f t="shared" si="769"/>
        <v>1.8500000000093761E-2</v>
      </c>
      <c r="C9818" s="167">
        <f t="shared" si="765"/>
        <v>296.66999999998313</v>
      </c>
      <c r="D9818" s="167">
        <f>IF('Lineær programmering opg 4'!$M$4=0,"-",(-A9818+'Lineær programmering opg 4'!$M$4)/'Lineær programmering opg 4'!$K$4*-1)</f>
        <v>471.11999999995498</v>
      </c>
      <c r="E9818" s="167">
        <f>IF('Lineær programmering opg 4'!$M$5=0,"-",(-A9818+'Lineær programmering opg 4'!$M$5)/'Lineær programmering opg 4'!$K$5*-1)</f>
        <v>296.66999999998313</v>
      </c>
      <c r="F9818" s="167" t="str">
        <f>IF('Lineær programmering opg 4'!$E$6=0,"-",(-A9818+'Lineær programmering opg 4'!$M$6)/'Lineær programmering opg 4'!$K$6*-1)</f>
        <v>-</v>
      </c>
      <c r="G9818" s="167" t="str">
        <f>IF('Lineær programmering opg 4'!$D$7=0,"-",((-A9818+'Lineær programmering opg 4'!$M$7)/'Lineær programmering opg 4'!$K$7)*-1)</f>
        <v>-</v>
      </c>
      <c r="H9818" s="167" t="str">
        <f>IF('Lineær programmering opg 4'!$C$8=0,"-",((-A9818+'Lineær programmering opg 4'!$M$8)/'Lineær programmering opg 4'!$K$8)*-1)</f>
        <v>-</v>
      </c>
      <c r="I9818" s="167" t="str">
        <f>IF('Lineær programmering opg 4'!$D$8=0,"-",'Lineær programmering opg 4'!$G$8)</f>
        <v>-</v>
      </c>
      <c r="J9818" s="295">
        <f>A9818*'Lineær programmering opg 4'!$C$11+Datatabel!C9818*'Lineær programmering opg 4'!$D$11</f>
        <v>44944.499999999716</v>
      </c>
      <c r="K9818" s="9">
        <f t="shared" si="767"/>
        <v>0</v>
      </c>
      <c r="L9818" s="9">
        <f t="shared" si="768"/>
        <v>0</v>
      </c>
    </row>
    <row r="9819" spans="1:12" ht="15" x14ac:dyDescent="0.25">
      <c r="A9819" s="167">
        <f t="shared" si="766"/>
        <v>4.4160000000225024</v>
      </c>
      <c r="B9819" s="325">
        <f t="shared" si="769"/>
        <v>1.8400000000093761E-2</v>
      </c>
      <c r="C9819" s="167">
        <f t="shared" si="765"/>
        <v>296.68799999998316</v>
      </c>
      <c r="D9819" s="167">
        <f>IF('Lineær programmering opg 4'!$M$4=0,"-",(-A9819+'Lineær programmering opg 4'!$M$4)/'Lineær programmering opg 4'!$K$4*-1)</f>
        <v>471.16799999995499</v>
      </c>
      <c r="E9819" s="167">
        <f>IF('Lineær programmering opg 4'!$M$5=0,"-",(-A9819+'Lineær programmering opg 4'!$M$5)/'Lineær programmering opg 4'!$K$5*-1)</f>
        <v>296.68799999998316</v>
      </c>
      <c r="F9819" s="167" t="str">
        <f>IF('Lineær programmering opg 4'!$E$6=0,"-",(-A9819+'Lineær programmering opg 4'!$M$6)/'Lineær programmering opg 4'!$K$6*-1)</f>
        <v>-</v>
      </c>
      <c r="G9819" s="167" t="str">
        <f>IF('Lineær programmering opg 4'!$D$7=0,"-",((-A9819+'Lineær programmering opg 4'!$M$7)/'Lineær programmering opg 4'!$K$7)*-1)</f>
        <v>-</v>
      </c>
      <c r="H9819" s="167" t="str">
        <f>IF('Lineær programmering opg 4'!$C$8=0,"-",((-A9819+'Lineær programmering opg 4'!$M$8)/'Lineær programmering opg 4'!$K$8)*-1)</f>
        <v>-</v>
      </c>
      <c r="I9819" s="167" t="str">
        <f>IF('Lineær programmering opg 4'!$D$8=0,"-",'Lineær programmering opg 4'!$G$8)</f>
        <v>-</v>
      </c>
      <c r="J9819" s="295">
        <f>A9819*'Lineær programmering opg 4'!$C$11+Datatabel!C9819*'Lineær programmering opg 4'!$D$11</f>
        <v>44944.799999999719</v>
      </c>
      <c r="K9819" s="9">
        <f t="shared" si="767"/>
        <v>0</v>
      </c>
      <c r="L9819" s="9">
        <f t="shared" si="768"/>
        <v>0</v>
      </c>
    </row>
    <row r="9820" spans="1:12" ht="15" x14ac:dyDescent="0.25">
      <c r="A9820" s="167">
        <f t="shared" si="766"/>
        <v>4.3920000000225032</v>
      </c>
      <c r="B9820" s="325">
        <f t="shared" si="769"/>
        <v>1.8300000000093762E-2</v>
      </c>
      <c r="C9820" s="167">
        <f t="shared" si="765"/>
        <v>296.70599999998313</v>
      </c>
      <c r="D9820" s="167">
        <f>IF('Lineær programmering opg 4'!$M$4=0,"-",(-A9820+'Lineær programmering opg 4'!$M$4)/'Lineær programmering opg 4'!$K$4*-1)</f>
        <v>471.21599999995499</v>
      </c>
      <c r="E9820" s="167">
        <f>IF('Lineær programmering opg 4'!$M$5=0,"-",(-A9820+'Lineær programmering opg 4'!$M$5)/'Lineær programmering opg 4'!$K$5*-1)</f>
        <v>296.70599999998313</v>
      </c>
      <c r="F9820" s="167" t="str">
        <f>IF('Lineær programmering opg 4'!$E$6=0,"-",(-A9820+'Lineær programmering opg 4'!$M$6)/'Lineær programmering opg 4'!$K$6*-1)</f>
        <v>-</v>
      </c>
      <c r="G9820" s="167" t="str">
        <f>IF('Lineær programmering opg 4'!$D$7=0,"-",((-A9820+'Lineær programmering opg 4'!$M$7)/'Lineær programmering opg 4'!$K$7)*-1)</f>
        <v>-</v>
      </c>
      <c r="H9820" s="167" t="str">
        <f>IF('Lineær programmering opg 4'!$C$8=0,"-",((-A9820+'Lineær programmering opg 4'!$M$8)/'Lineær programmering opg 4'!$K$8)*-1)</f>
        <v>-</v>
      </c>
      <c r="I9820" s="167" t="str">
        <f>IF('Lineær programmering opg 4'!$D$8=0,"-",'Lineær programmering opg 4'!$G$8)</f>
        <v>-</v>
      </c>
      <c r="J9820" s="295">
        <f>A9820*'Lineær programmering opg 4'!$C$11+Datatabel!C9820*'Lineær programmering opg 4'!$D$11</f>
        <v>44945.099999999722</v>
      </c>
      <c r="K9820" s="9">
        <f t="shared" si="767"/>
        <v>0</v>
      </c>
      <c r="L9820" s="9">
        <f t="shared" si="768"/>
        <v>0</v>
      </c>
    </row>
    <row r="9821" spans="1:12" ht="15" x14ac:dyDescent="0.25">
      <c r="A9821" s="167">
        <f t="shared" si="766"/>
        <v>4.3680000000225032</v>
      </c>
      <c r="B9821" s="325">
        <f t="shared" si="769"/>
        <v>1.8200000000093763E-2</v>
      </c>
      <c r="C9821" s="167">
        <f t="shared" si="765"/>
        <v>296.72399999998316</v>
      </c>
      <c r="D9821" s="167">
        <f>IF('Lineær programmering opg 4'!$M$4=0,"-",(-A9821+'Lineær programmering opg 4'!$M$4)/'Lineær programmering opg 4'!$K$4*-1)</f>
        <v>471.26399999995499</v>
      </c>
      <c r="E9821" s="167">
        <f>IF('Lineær programmering opg 4'!$M$5=0,"-",(-A9821+'Lineær programmering opg 4'!$M$5)/'Lineær programmering opg 4'!$K$5*-1)</f>
        <v>296.72399999998316</v>
      </c>
      <c r="F9821" s="167" t="str">
        <f>IF('Lineær programmering opg 4'!$E$6=0,"-",(-A9821+'Lineær programmering opg 4'!$M$6)/'Lineær programmering opg 4'!$K$6*-1)</f>
        <v>-</v>
      </c>
      <c r="G9821" s="167" t="str">
        <f>IF('Lineær programmering opg 4'!$D$7=0,"-",((-A9821+'Lineær programmering opg 4'!$M$7)/'Lineær programmering opg 4'!$K$7)*-1)</f>
        <v>-</v>
      </c>
      <c r="H9821" s="167" t="str">
        <f>IF('Lineær programmering opg 4'!$C$8=0,"-",((-A9821+'Lineær programmering opg 4'!$M$8)/'Lineær programmering opg 4'!$K$8)*-1)</f>
        <v>-</v>
      </c>
      <c r="I9821" s="167" t="str">
        <f>IF('Lineær programmering opg 4'!$D$8=0,"-",'Lineær programmering opg 4'!$G$8)</f>
        <v>-</v>
      </c>
      <c r="J9821" s="295">
        <f>A9821*'Lineær programmering opg 4'!$C$11+Datatabel!C9821*'Lineær programmering opg 4'!$D$11</f>
        <v>44945.399999999725</v>
      </c>
      <c r="K9821" s="9">
        <f t="shared" si="767"/>
        <v>0</v>
      </c>
      <c r="L9821" s="9">
        <f t="shared" si="768"/>
        <v>0</v>
      </c>
    </row>
    <row r="9822" spans="1:12" ht="15" x14ac:dyDescent="0.25">
      <c r="A9822" s="167">
        <f t="shared" si="766"/>
        <v>4.3440000000225032</v>
      </c>
      <c r="B9822" s="325">
        <f t="shared" si="769"/>
        <v>1.8100000000093763E-2</v>
      </c>
      <c r="C9822" s="167">
        <f t="shared" si="765"/>
        <v>296.74199999998314</v>
      </c>
      <c r="D9822" s="167">
        <f>IF('Lineær programmering opg 4'!$M$4=0,"-",(-A9822+'Lineær programmering opg 4'!$M$4)/'Lineær programmering opg 4'!$K$4*-1)</f>
        <v>471.31199999995499</v>
      </c>
      <c r="E9822" s="167">
        <f>IF('Lineær programmering opg 4'!$M$5=0,"-",(-A9822+'Lineær programmering opg 4'!$M$5)/'Lineær programmering opg 4'!$K$5*-1)</f>
        <v>296.74199999998314</v>
      </c>
      <c r="F9822" s="167" t="str">
        <f>IF('Lineær programmering opg 4'!$E$6=0,"-",(-A9822+'Lineær programmering opg 4'!$M$6)/'Lineær programmering opg 4'!$K$6*-1)</f>
        <v>-</v>
      </c>
      <c r="G9822" s="167" t="str">
        <f>IF('Lineær programmering opg 4'!$D$7=0,"-",((-A9822+'Lineær programmering opg 4'!$M$7)/'Lineær programmering opg 4'!$K$7)*-1)</f>
        <v>-</v>
      </c>
      <c r="H9822" s="167" t="str">
        <f>IF('Lineær programmering opg 4'!$C$8=0,"-",((-A9822+'Lineær programmering opg 4'!$M$8)/'Lineær programmering opg 4'!$K$8)*-1)</f>
        <v>-</v>
      </c>
      <c r="I9822" s="167" t="str">
        <f>IF('Lineær programmering opg 4'!$D$8=0,"-",'Lineær programmering opg 4'!$G$8)</f>
        <v>-</v>
      </c>
      <c r="J9822" s="295">
        <f>A9822*'Lineær programmering opg 4'!$C$11+Datatabel!C9822*'Lineær programmering opg 4'!$D$11</f>
        <v>44945.699999999721</v>
      </c>
      <c r="K9822" s="9">
        <f t="shared" si="767"/>
        <v>0</v>
      </c>
      <c r="L9822" s="9">
        <f t="shared" si="768"/>
        <v>0</v>
      </c>
    </row>
    <row r="9823" spans="1:12" ht="15" x14ac:dyDescent="0.25">
      <c r="A9823" s="167">
        <f t="shared" si="766"/>
        <v>4.3200000000225032</v>
      </c>
      <c r="B9823" s="325">
        <f t="shared" si="769"/>
        <v>1.8000000000093764E-2</v>
      </c>
      <c r="C9823" s="167">
        <f t="shared" si="765"/>
        <v>296.75999999998317</v>
      </c>
      <c r="D9823" s="167">
        <f>IF('Lineær programmering opg 4'!$M$4=0,"-",(-A9823+'Lineær programmering opg 4'!$M$4)/'Lineær programmering opg 4'!$K$4*-1)</f>
        <v>471.35999999995499</v>
      </c>
      <c r="E9823" s="167">
        <f>IF('Lineær programmering opg 4'!$M$5=0,"-",(-A9823+'Lineær programmering opg 4'!$M$5)/'Lineær programmering opg 4'!$K$5*-1)</f>
        <v>296.75999999998317</v>
      </c>
      <c r="F9823" s="167" t="str">
        <f>IF('Lineær programmering opg 4'!$E$6=0,"-",(-A9823+'Lineær programmering opg 4'!$M$6)/'Lineær programmering opg 4'!$K$6*-1)</f>
        <v>-</v>
      </c>
      <c r="G9823" s="167" t="str">
        <f>IF('Lineær programmering opg 4'!$D$7=0,"-",((-A9823+'Lineær programmering opg 4'!$M$7)/'Lineær programmering opg 4'!$K$7)*-1)</f>
        <v>-</v>
      </c>
      <c r="H9823" s="167" t="str">
        <f>IF('Lineær programmering opg 4'!$C$8=0,"-",((-A9823+'Lineær programmering opg 4'!$M$8)/'Lineær programmering opg 4'!$K$8)*-1)</f>
        <v>-</v>
      </c>
      <c r="I9823" s="167" t="str">
        <f>IF('Lineær programmering opg 4'!$D$8=0,"-",'Lineær programmering opg 4'!$G$8)</f>
        <v>-</v>
      </c>
      <c r="J9823" s="295">
        <f>A9823*'Lineær programmering opg 4'!$C$11+Datatabel!C9823*'Lineær programmering opg 4'!$D$11</f>
        <v>44945.999999999724</v>
      </c>
      <c r="K9823" s="9">
        <f t="shared" si="767"/>
        <v>0</v>
      </c>
      <c r="L9823" s="9">
        <f t="shared" si="768"/>
        <v>0</v>
      </c>
    </row>
    <row r="9824" spans="1:12" ht="15" x14ac:dyDescent="0.25">
      <c r="A9824" s="167">
        <f t="shared" si="766"/>
        <v>4.2960000000225032</v>
      </c>
      <c r="B9824" s="325">
        <f t="shared" si="769"/>
        <v>1.7900000000093765E-2</v>
      </c>
      <c r="C9824" s="167">
        <f t="shared" si="765"/>
        <v>296.77799999998314</v>
      </c>
      <c r="D9824" s="167">
        <f>IF('Lineær programmering opg 4'!$M$4=0,"-",(-A9824+'Lineær programmering opg 4'!$M$4)/'Lineær programmering opg 4'!$K$4*-1)</f>
        <v>471.407999999955</v>
      </c>
      <c r="E9824" s="167">
        <f>IF('Lineær programmering opg 4'!$M$5=0,"-",(-A9824+'Lineær programmering opg 4'!$M$5)/'Lineær programmering opg 4'!$K$5*-1)</f>
        <v>296.77799999998314</v>
      </c>
      <c r="F9824" s="167" t="str">
        <f>IF('Lineær programmering opg 4'!$E$6=0,"-",(-A9824+'Lineær programmering opg 4'!$M$6)/'Lineær programmering opg 4'!$K$6*-1)</f>
        <v>-</v>
      </c>
      <c r="G9824" s="167" t="str">
        <f>IF('Lineær programmering opg 4'!$D$7=0,"-",((-A9824+'Lineær programmering opg 4'!$M$7)/'Lineær programmering opg 4'!$K$7)*-1)</f>
        <v>-</v>
      </c>
      <c r="H9824" s="167" t="str">
        <f>IF('Lineær programmering opg 4'!$C$8=0,"-",((-A9824+'Lineær programmering opg 4'!$M$8)/'Lineær programmering opg 4'!$K$8)*-1)</f>
        <v>-</v>
      </c>
      <c r="I9824" s="167" t="str">
        <f>IF('Lineær programmering opg 4'!$D$8=0,"-",'Lineær programmering opg 4'!$G$8)</f>
        <v>-</v>
      </c>
      <c r="J9824" s="295">
        <f>A9824*'Lineær programmering opg 4'!$C$11+Datatabel!C9824*'Lineær programmering opg 4'!$D$11</f>
        <v>44946.299999999719</v>
      </c>
      <c r="K9824" s="9">
        <f t="shared" si="767"/>
        <v>0</v>
      </c>
      <c r="L9824" s="9">
        <f t="shared" si="768"/>
        <v>0</v>
      </c>
    </row>
    <row r="9825" spans="1:12" ht="15" x14ac:dyDescent="0.25">
      <c r="A9825" s="167">
        <f t="shared" si="766"/>
        <v>4.272000000022504</v>
      </c>
      <c r="B9825" s="325">
        <f t="shared" si="769"/>
        <v>1.7800000000093765E-2</v>
      </c>
      <c r="C9825" s="167">
        <f t="shared" si="765"/>
        <v>296.79599999998317</v>
      </c>
      <c r="D9825" s="167">
        <f>IF('Lineær programmering opg 4'!$M$4=0,"-",(-A9825+'Lineær programmering opg 4'!$M$4)/'Lineær programmering opg 4'!$K$4*-1)</f>
        <v>471.455999999955</v>
      </c>
      <c r="E9825" s="167">
        <f>IF('Lineær programmering opg 4'!$M$5=0,"-",(-A9825+'Lineær programmering opg 4'!$M$5)/'Lineær programmering opg 4'!$K$5*-1)</f>
        <v>296.79599999998317</v>
      </c>
      <c r="F9825" s="167" t="str">
        <f>IF('Lineær programmering opg 4'!$E$6=0,"-",(-A9825+'Lineær programmering opg 4'!$M$6)/'Lineær programmering opg 4'!$K$6*-1)</f>
        <v>-</v>
      </c>
      <c r="G9825" s="167" t="str">
        <f>IF('Lineær programmering opg 4'!$D$7=0,"-",((-A9825+'Lineær programmering opg 4'!$M$7)/'Lineær programmering opg 4'!$K$7)*-1)</f>
        <v>-</v>
      </c>
      <c r="H9825" s="167" t="str">
        <f>IF('Lineær programmering opg 4'!$C$8=0,"-",((-A9825+'Lineær programmering opg 4'!$M$8)/'Lineær programmering opg 4'!$K$8)*-1)</f>
        <v>-</v>
      </c>
      <c r="I9825" s="167" t="str">
        <f>IF('Lineær programmering opg 4'!$D$8=0,"-",'Lineær programmering opg 4'!$G$8)</f>
        <v>-</v>
      </c>
      <c r="J9825" s="295">
        <f>A9825*'Lineær programmering opg 4'!$C$11+Datatabel!C9825*'Lineær programmering opg 4'!$D$11</f>
        <v>44946.599999999729</v>
      </c>
      <c r="K9825" s="9">
        <f t="shared" si="767"/>
        <v>0</v>
      </c>
      <c r="L9825" s="9">
        <f t="shared" si="768"/>
        <v>0</v>
      </c>
    </row>
    <row r="9826" spans="1:12" ht="15" x14ac:dyDescent="0.25">
      <c r="A9826" s="167">
        <f t="shared" si="766"/>
        <v>4.248000000022504</v>
      </c>
      <c r="B9826" s="325">
        <f t="shared" si="769"/>
        <v>1.7700000000093766E-2</v>
      </c>
      <c r="C9826" s="167">
        <f t="shared" si="765"/>
        <v>296.81399999998314</v>
      </c>
      <c r="D9826" s="167">
        <f>IF('Lineær programmering opg 4'!$M$4=0,"-",(-A9826+'Lineær programmering opg 4'!$M$4)/'Lineær programmering opg 4'!$K$4*-1)</f>
        <v>471.503999999955</v>
      </c>
      <c r="E9826" s="167">
        <f>IF('Lineær programmering opg 4'!$M$5=0,"-",(-A9826+'Lineær programmering opg 4'!$M$5)/'Lineær programmering opg 4'!$K$5*-1)</f>
        <v>296.81399999998314</v>
      </c>
      <c r="F9826" s="167" t="str">
        <f>IF('Lineær programmering opg 4'!$E$6=0,"-",(-A9826+'Lineær programmering opg 4'!$M$6)/'Lineær programmering opg 4'!$K$6*-1)</f>
        <v>-</v>
      </c>
      <c r="G9826" s="167" t="str">
        <f>IF('Lineær programmering opg 4'!$D$7=0,"-",((-A9826+'Lineær programmering opg 4'!$M$7)/'Lineær programmering opg 4'!$K$7)*-1)</f>
        <v>-</v>
      </c>
      <c r="H9826" s="167" t="str">
        <f>IF('Lineær programmering opg 4'!$C$8=0,"-",((-A9826+'Lineær programmering opg 4'!$M$8)/'Lineær programmering opg 4'!$K$8)*-1)</f>
        <v>-</v>
      </c>
      <c r="I9826" s="167" t="str">
        <f>IF('Lineær programmering opg 4'!$D$8=0,"-",'Lineær programmering opg 4'!$G$8)</f>
        <v>-</v>
      </c>
      <c r="J9826" s="295">
        <f>A9826*'Lineær programmering opg 4'!$C$11+Datatabel!C9826*'Lineær programmering opg 4'!$D$11</f>
        <v>44946.899999999725</v>
      </c>
      <c r="K9826" s="9">
        <f t="shared" si="767"/>
        <v>0</v>
      </c>
      <c r="L9826" s="9">
        <f t="shared" si="768"/>
        <v>0</v>
      </c>
    </row>
    <row r="9827" spans="1:12" ht="15" x14ac:dyDescent="0.25">
      <c r="A9827" s="167">
        <f t="shared" si="766"/>
        <v>4.224000000022504</v>
      </c>
      <c r="B9827" s="325">
        <f t="shared" si="769"/>
        <v>1.7600000000093766E-2</v>
      </c>
      <c r="C9827" s="167">
        <f t="shared" si="765"/>
        <v>296.83199999998317</v>
      </c>
      <c r="D9827" s="167">
        <f>IF('Lineær programmering opg 4'!$M$4=0,"-",(-A9827+'Lineær programmering opg 4'!$M$4)/'Lineær programmering opg 4'!$K$4*-1)</f>
        <v>471.551999999955</v>
      </c>
      <c r="E9827" s="167">
        <f>IF('Lineær programmering opg 4'!$M$5=0,"-",(-A9827+'Lineær programmering opg 4'!$M$5)/'Lineær programmering opg 4'!$K$5*-1)</f>
        <v>296.83199999998317</v>
      </c>
      <c r="F9827" s="167" t="str">
        <f>IF('Lineær programmering opg 4'!$E$6=0,"-",(-A9827+'Lineær programmering opg 4'!$M$6)/'Lineær programmering opg 4'!$K$6*-1)</f>
        <v>-</v>
      </c>
      <c r="G9827" s="167" t="str">
        <f>IF('Lineær programmering opg 4'!$D$7=0,"-",((-A9827+'Lineær programmering opg 4'!$M$7)/'Lineær programmering opg 4'!$K$7)*-1)</f>
        <v>-</v>
      </c>
      <c r="H9827" s="167" t="str">
        <f>IF('Lineær programmering opg 4'!$C$8=0,"-",((-A9827+'Lineær programmering opg 4'!$M$8)/'Lineær programmering opg 4'!$K$8)*-1)</f>
        <v>-</v>
      </c>
      <c r="I9827" s="167" t="str">
        <f>IF('Lineær programmering opg 4'!$D$8=0,"-",'Lineær programmering opg 4'!$G$8)</f>
        <v>-</v>
      </c>
      <c r="J9827" s="295">
        <f>A9827*'Lineær programmering opg 4'!$C$11+Datatabel!C9827*'Lineær programmering opg 4'!$D$11</f>
        <v>44947.199999999728</v>
      </c>
      <c r="K9827" s="9">
        <f t="shared" si="767"/>
        <v>0</v>
      </c>
      <c r="L9827" s="9">
        <f t="shared" si="768"/>
        <v>0</v>
      </c>
    </row>
    <row r="9828" spans="1:12" ht="15" x14ac:dyDescent="0.25">
      <c r="A9828" s="167">
        <f t="shared" si="766"/>
        <v>4.200000000022504</v>
      </c>
      <c r="B9828" s="325">
        <f t="shared" si="769"/>
        <v>1.7500000000093767E-2</v>
      </c>
      <c r="C9828" s="167">
        <f t="shared" si="765"/>
        <v>296.84999999998314</v>
      </c>
      <c r="D9828" s="167">
        <f>IF('Lineær programmering opg 4'!$M$4=0,"-",(-A9828+'Lineær programmering opg 4'!$M$4)/'Lineær programmering opg 4'!$K$4*-1)</f>
        <v>471.599999999955</v>
      </c>
      <c r="E9828" s="167">
        <f>IF('Lineær programmering opg 4'!$M$5=0,"-",(-A9828+'Lineær programmering opg 4'!$M$5)/'Lineær programmering opg 4'!$K$5*-1)</f>
        <v>296.84999999998314</v>
      </c>
      <c r="F9828" s="167" t="str">
        <f>IF('Lineær programmering opg 4'!$E$6=0,"-",(-A9828+'Lineær programmering opg 4'!$M$6)/'Lineær programmering opg 4'!$K$6*-1)</f>
        <v>-</v>
      </c>
      <c r="G9828" s="167" t="str">
        <f>IF('Lineær programmering opg 4'!$D$7=0,"-",((-A9828+'Lineær programmering opg 4'!$M$7)/'Lineær programmering opg 4'!$K$7)*-1)</f>
        <v>-</v>
      </c>
      <c r="H9828" s="167" t="str">
        <f>IF('Lineær programmering opg 4'!$C$8=0,"-",((-A9828+'Lineær programmering opg 4'!$M$8)/'Lineær programmering opg 4'!$K$8)*-1)</f>
        <v>-</v>
      </c>
      <c r="I9828" s="167" t="str">
        <f>IF('Lineær programmering opg 4'!$D$8=0,"-",'Lineær programmering opg 4'!$G$8)</f>
        <v>-</v>
      </c>
      <c r="J9828" s="295">
        <f>A9828*'Lineær programmering opg 4'!$C$11+Datatabel!C9828*'Lineær programmering opg 4'!$D$11</f>
        <v>44947.499999999716</v>
      </c>
      <c r="K9828" s="9">
        <f t="shared" si="767"/>
        <v>0</v>
      </c>
      <c r="L9828" s="9">
        <f t="shared" si="768"/>
        <v>0</v>
      </c>
    </row>
    <row r="9829" spans="1:12" ht="15" x14ac:dyDescent="0.25">
      <c r="A9829" s="167">
        <f t="shared" si="766"/>
        <v>4.1760000000225039</v>
      </c>
      <c r="B9829" s="325">
        <f t="shared" si="769"/>
        <v>1.7400000000093768E-2</v>
      </c>
      <c r="C9829" s="167">
        <f t="shared" si="765"/>
        <v>296.86799999998317</v>
      </c>
      <c r="D9829" s="167">
        <f>IF('Lineær programmering opg 4'!$M$4=0,"-",(-A9829+'Lineær programmering opg 4'!$M$4)/'Lineær programmering opg 4'!$K$4*-1)</f>
        <v>471.647999999955</v>
      </c>
      <c r="E9829" s="167">
        <f>IF('Lineær programmering opg 4'!$M$5=0,"-",(-A9829+'Lineær programmering opg 4'!$M$5)/'Lineær programmering opg 4'!$K$5*-1)</f>
        <v>296.86799999998317</v>
      </c>
      <c r="F9829" s="167" t="str">
        <f>IF('Lineær programmering opg 4'!$E$6=0,"-",(-A9829+'Lineær programmering opg 4'!$M$6)/'Lineær programmering opg 4'!$K$6*-1)</f>
        <v>-</v>
      </c>
      <c r="G9829" s="167" t="str">
        <f>IF('Lineær programmering opg 4'!$D$7=0,"-",((-A9829+'Lineær programmering opg 4'!$M$7)/'Lineær programmering opg 4'!$K$7)*-1)</f>
        <v>-</v>
      </c>
      <c r="H9829" s="167" t="str">
        <f>IF('Lineær programmering opg 4'!$C$8=0,"-",((-A9829+'Lineær programmering opg 4'!$M$8)/'Lineær programmering opg 4'!$K$8)*-1)</f>
        <v>-</v>
      </c>
      <c r="I9829" s="167" t="str">
        <f>IF('Lineær programmering opg 4'!$D$8=0,"-",'Lineær programmering opg 4'!$G$8)</f>
        <v>-</v>
      </c>
      <c r="J9829" s="295">
        <f>A9829*'Lineær programmering opg 4'!$C$11+Datatabel!C9829*'Lineær programmering opg 4'!$D$11</f>
        <v>44947.799999999719</v>
      </c>
      <c r="K9829" s="9">
        <f t="shared" si="767"/>
        <v>0</v>
      </c>
      <c r="L9829" s="9">
        <f t="shared" si="768"/>
        <v>0</v>
      </c>
    </row>
    <row r="9830" spans="1:12" ht="15" x14ac:dyDescent="0.25">
      <c r="A9830" s="167">
        <f t="shared" si="766"/>
        <v>4.1520000000225039</v>
      </c>
      <c r="B9830" s="325">
        <f t="shared" si="769"/>
        <v>1.7300000000093768E-2</v>
      </c>
      <c r="C9830" s="167">
        <f t="shared" si="765"/>
        <v>296.88599999998314</v>
      </c>
      <c r="D9830" s="167">
        <f>IF('Lineær programmering opg 4'!$M$4=0,"-",(-A9830+'Lineær programmering opg 4'!$M$4)/'Lineær programmering opg 4'!$K$4*-1)</f>
        <v>471.69599999995501</v>
      </c>
      <c r="E9830" s="167">
        <f>IF('Lineær programmering opg 4'!$M$5=0,"-",(-A9830+'Lineær programmering opg 4'!$M$5)/'Lineær programmering opg 4'!$K$5*-1)</f>
        <v>296.88599999998314</v>
      </c>
      <c r="F9830" s="167" t="str">
        <f>IF('Lineær programmering opg 4'!$E$6=0,"-",(-A9830+'Lineær programmering opg 4'!$M$6)/'Lineær programmering opg 4'!$K$6*-1)</f>
        <v>-</v>
      </c>
      <c r="G9830" s="167" t="str">
        <f>IF('Lineær programmering opg 4'!$D$7=0,"-",((-A9830+'Lineær programmering opg 4'!$M$7)/'Lineær programmering opg 4'!$K$7)*-1)</f>
        <v>-</v>
      </c>
      <c r="H9830" s="167" t="str">
        <f>IF('Lineær programmering opg 4'!$C$8=0,"-",((-A9830+'Lineær programmering opg 4'!$M$8)/'Lineær programmering opg 4'!$K$8)*-1)</f>
        <v>-</v>
      </c>
      <c r="I9830" s="167" t="str">
        <f>IF('Lineær programmering opg 4'!$D$8=0,"-",'Lineær programmering opg 4'!$G$8)</f>
        <v>-</v>
      </c>
      <c r="J9830" s="295">
        <f>A9830*'Lineær programmering opg 4'!$C$11+Datatabel!C9830*'Lineær programmering opg 4'!$D$11</f>
        <v>44948.099999999722</v>
      </c>
      <c r="K9830" s="9">
        <f t="shared" si="767"/>
        <v>0</v>
      </c>
      <c r="L9830" s="9">
        <f t="shared" si="768"/>
        <v>0</v>
      </c>
    </row>
    <row r="9831" spans="1:12" ht="15" x14ac:dyDescent="0.25">
      <c r="A9831" s="167">
        <f t="shared" si="766"/>
        <v>4.1280000000225048</v>
      </c>
      <c r="B9831" s="325">
        <f t="shared" si="769"/>
        <v>1.7200000000093769E-2</v>
      </c>
      <c r="C9831" s="167">
        <f t="shared" si="765"/>
        <v>296.90399999998317</v>
      </c>
      <c r="D9831" s="167">
        <f>IF('Lineær programmering opg 4'!$M$4=0,"-",(-A9831+'Lineær programmering opg 4'!$M$4)/'Lineær programmering opg 4'!$K$4*-1)</f>
        <v>471.74399999995501</v>
      </c>
      <c r="E9831" s="167">
        <f>IF('Lineær programmering opg 4'!$M$5=0,"-",(-A9831+'Lineær programmering opg 4'!$M$5)/'Lineær programmering opg 4'!$K$5*-1)</f>
        <v>296.90399999998317</v>
      </c>
      <c r="F9831" s="167" t="str">
        <f>IF('Lineær programmering opg 4'!$E$6=0,"-",(-A9831+'Lineær programmering opg 4'!$M$6)/'Lineær programmering opg 4'!$K$6*-1)</f>
        <v>-</v>
      </c>
      <c r="G9831" s="167" t="str">
        <f>IF('Lineær programmering opg 4'!$D$7=0,"-",((-A9831+'Lineær programmering opg 4'!$M$7)/'Lineær programmering opg 4'!$K$7)*-1)</f>
        <v>-</v>
      </c>
      <c r="H9831" s="167" t="str">
        <f>IF('Lineær programmering opg 4'!$C$8=0,"-",((-A9831+'Lineær programmering opg 4'!$M$8)/'Lineær programmering opg 4'!$K$8)*-1)</f>
        <v>-</v>
      </c>
      <c r="I9831" s="167" t="str">
        <f>IF('Lineær programmering opg 4'!$D$8=0,"-",'Lineær programmering opg 4'!$G$8)</f>
        <v>-</v>
      </c>
      <c r="J9831" s="295">
        <f>A9831*'Lineær programmering opg 4'!$C$11+Datatabel!C9831*'Lineær programmering opg 4'!$D$11</f>
        <v>44948.399999999725</v>
      </c>
      <c r="K9831" s="9">
        <f t="shared" si="767"/>
        <v>0</v>
      </c>
      <c r="L9831" s="9">
        <f t="shared" si="768"/>
        <v>0</v>
      </c>
    </row>
    <row r="9832" spans="1:12" ht="15" x14ac:dyDescent="0.25">
      <c r="A9832" s="167">
        <f t="shared" si="766"/>
        <v>4.1040000000225048</v>
      </c>
      <c r="B9832" s="325">
        <f t="shared" si="769"/>
        <v>1.7100000000093769E-2</v>
      </c>
      <c r="C9832" s="167">
        <f t="shared" si="765"/>
        <v>296.92199999998314</v>
      </c>
      <c r="D9832" s="167">
        <f>IF('Lineær programmering opg 4'!$M$4=0,"-",(-A9832+'Lineær programmering opg 4'!$M$4)/'Lineær programmering opg 4'!$K$4*-1)</f>
        <v>471.79199999995501</v>
      </c>
      <c r="E9832" s="167">
        <f>IF('Lineær programmering opg 4'!$M$5=0,"-",(-A9832+'Lineær programmering opg 4'!$M$5)/'Lineær programmering opg 4'!$K$5*-1)</f>
        <v>296.92199999998314</v>
      </c>
      <c r="F9832" s="167" t="str">
        <f>IF('Lineær programmering opg 4'!$E$6=0,"-",(-A9832+'Lineær programmering opg 4'!$M$6)/'Lineær programmering opg 4'!$K$6*-1)</f>
        <v>-</v>
      </c>
      <c r="G9832" s="167" t="str">
        <f>IF('Lineær programmering opg 4'!$D$7=0,"-",((-A9832+'Lineær programmering opg 4'!$M$7)/'Lineær programmering opg 4'!$K$7)*-1)</f>
        <v>-</v>
      </c>
      <c r="H9832" s="167" t="str">
        <f>IF('Lineær programmering opg 4'!$C$8=0,"-",((-A9832+'Lineær programmering opg 4'!$M$8)/'Lineær programmering opg 4'!$K$8)*-1)</f>
        <v>-</v>
      </c>
      <c r="I9832" s="167" t="str">
        <f>IF('Lineær programmering opg 4'!$D$8=0,"-",'Lineær programmering opg 4'!$G$8)</f>
        <v>-</v>
      </c>
      <c r="J9832" s="295">
        <f>A9832*'Lineær programmering opg 4'!$C$11+Datatabel!C9832*'Lineær programmering opg 4'!$D$11</f>
        <v>44948.699999999721</v>
      </c>
      <c r="K9832" s="9">
        <f t="shared" si="767"/>
        <v>0</v>
      </c>
      <c r="L9832" s="9">
        <f t="shared" si="768"/>
        <v>0</v>
      </c>
    </row>
    <row r="9833" spans="1:12" ht="15" x14ac:dyDescent="0.25">
      <c r="A9833" s="167">
        <f t="shared" si="766"/>
        <v>4.0800000000225047</v>
      </c>
      <c r="B9833" s="325">
        <f t="shared" si="769"/>
        <v>1.700000000009377E-2</v>
      </c>
      <c r="C9833" s="167">
        <f t="shared" si="765"/>
        <v>296.93999999998317</v>
      </c>
      <c r="D9833" s="167">
        <f>IF('Lineær programmering opg 4'!$M$4=0,"-",(-A9833+'Lineær programmering opg 4'!$M$4)/'Lineær programmering opg 4'!$K$4*-1)</f>
        <v>471.83999999995501</v>
      </c>
      <c r="E9833" s="167">
        <f>IF('Lineær programmering opg 4'!$M$5=0,"-",(-A9833+'Lineær programmering opg 4'!$M$5)/'Lineær programmering opg 4'!$K$5*-1)</f>
        <v>296.93999999998317</v>
      </c>
      <c r="F9833" s="167" t="str">
        <f>IF('Lineær programmering opg 4'!$E$6=0,"-",(-A9833+'Lineær programmering opg 4'!$M$6)/'Lineær programmering opg 4'!$K$6*-1)</f>
        <v>-</v>
      </c>
      <c r="G9833" s="167" t="str">
        <f>IF('Lineær programmering opg 4'!$D$7=0,"-",((-A9833+'Lineær programmering opg 4'!$M$7)/'Lineær programmering opg 4'!$K$7)*-1)</f>
        <v>-</v>
      </c>
      <c r="H9833" s="167" t="str">
        <f>IF('Lineær programmering opg 4'!$C$8=0,"-",((-A9833+'Lineær programmering opg 4'!$M$8)/'Lineær programmering opg 4'!$K$8)*-1)</f>
        <v>-</v>
      </c>
      <c r="I9833" s="167" t="str">
        <f>IF('Lineær programmering opg 4'!$D$8=0,"-",'Lineær programmering opg 4'!$G$8)</f>
        <v>-</v>
      </c>
      <c r="J9833" s="295">
        <f>A9833*'Lineær programmering opg 4'!$C$11+Datatabel!C9833*'Lineær programmering opg 4'!$D$11</f>
        <v>44948.999999999724</v>
      </c>
      <c r="K9833" s="9">
        <f t="shared" si="767"/>
        <v>0</v>
      </c>
      <c r="L9833" s="9">
        <f t="shared" si="768"/>
        <v>0</v>
      </c>
    </row>
    <row r="9834" spans="1:12" ht="15" x14ac:dyDescent="0.25">
      <c r="A9834" s="167">
        <f t="shared" si="766"/>
        <v>4.0560000000225047</v>
      </c>
      <c r="B9834" s="325">
        <f t="shared" si="769"/>
        <v>1.6900000000093771E-2</v>
      </c>
      <c r="C9834" s="167">
        <f t="shared" si="765"/>
        <v>296.95799999998314</v>
      </c>
      <c r="D9834" s="167">
        <f>IF('Lineær programmering opg 4'!$M$4=0,"-",(-A9834+'Lineær programmering opg 4'!$M$4)/'Lineær programmering opg 4'!$K$4*-1)</f>
        <v>471.88799999995501</v>
      </c>
      <c r="E9834" s="167">
        <f>IF('Lineær programmering opg 4'!$M$5=0,"-",(-A9834+'Lineær programmering opg 4'!$M$5)/'Lineær programmering opg 4'!$K$5*-1)</f>
        <v>296.95799999998314</v>
      </c>
      <c r="F9834" s="167" t="str">
        <f>IF('Lineær programmering opg 4'!$E$6=0,"-",(-A9834+'Lineær programmering opg 4'!$M$6)/'Lineær programmering opg 4'!$K$6*-1)</f>
        <v>-</v>
      </c>
      <c r="G9834" s="167" t="str">
        <f>IF('Lineær programmering opg 4'!$D$7=0,"-",((-A9834+'Lineær programmering opg 4'!$M$7)/'Lineær programmering opg 4'!$K$7)*-1)</f>
        <v>-</v>
      </c>
      <c r="H9834" s="167" t="str">
        <f>IF('Lineær programmering opg 4'!$C$8=0,"-",((-A9834+'Lineær programmering opg 4'!$M$8)/'Lineær programmering opg 4'!$K$8)*-1)</f>
        <v>-</v>
      </c>
      <c r="I9834" s="167" t="str">
        <f>IF('Lineær programmering opg 4'!$D$8=0,"-",'Lineær programmering opg 4'!$G$8)</f>
        <v>-</v>
      </c>
      <c r="J9834" s="295">
        <f>A9834*'Lineær programmering opg 4'!$C$11+Datatabel!C9834*'Lineær programmering opg 4'!$D$11</f>
        <v>44949.299999999726</v>
      </c>
      <c r="K9834" s="9">
        <f t="shared" si="767"/>
        <v>0</v>
      </c>
      <c r="L9834" s="9">
        <f t="shared" si="768"/>
        <v>0</v>
      </c>
    </row>
    <row r="9835" spans="1:12" ht="15" x14ac:dyDescent="0.25">
      <c r="A9835" s="167">
        <f t="shared" si="766"/>
        <v>4.0320000000225047</v>
      </c>
      <c r="B9835" s="325">
        <f t="shared" si="769"/>
        <v>1.6800000000093771E-2</v>
      </c>
      <c r="C9835" s="167">
        <f t="shared" si="765"/>
        <v>296.97599999998317</v>
      </c>
      <c r="D9835" s="167">
        <f>IF('Lineær programmering opg 4'!$M$4=0,"-",(-A9835+'Lineær programmering opg 4'!$M$4)/'Lineær programmering opg 4'!$K$4*-1)</f>
        <v>471.93599999995502</v>
      </c>
      <c r="E9835" s="167">
        <f>IF('Lineær programmering opg 4'!$M$5=0,"-",(-A9835+'Lineær programmering opg 4'!$M$5)/'Lineær programmering opg 4'!$K$5*-1)</f>
        <v>296.97599999998317</v>
      </c>
      <c r="F9835" s="167" t="str">
        <f>IF('Lineær programmering opg 4'!$E$6=0,"-",(-A9835+'Lineær programmering opg 4'!$M$6)/'Lineær programmering opg 4'!$K$6*-1)</f>
        <v>-</v>
      </c>
      <c r="G9835" s="167" t="str">
        <f>IF('Lineær programmering opg 4'!$D$7=0,"-",((-A9835+'Lineær programmering opg 4'!$M$7)/'Lineær programmering opg 4'!$K$7)*-1)</f>
        <v>-</v>
      </c>
      <c r="H9835" s="167" t="str">
        <f>IF('Lineær programmering opg 4'!$C$8=0,"-",((-A9835+'Lineær programmering opg 4'!$M$8)/'Lineær programmering opg 4'!$K$8)*-1)</f>
        <v>-</v>
      </c>
      <c r="I9835" s="167" t="str">
        <f>IF('Lineær programmering opg 4'!$D$8=0,"-",'Lineær programmering opg 4'!$G$8)</f>
        <v>-</v>
      </c>
      <c r="J9835" s="295">
        <f>A9835*'Lineær programmering opg 4'!$C$11+Datatabel!C9835*'Lineær programmering opg 4'!$D$11</f>
        <v>44949.599999999729</v>
      </c>
      <c r="K9835" s="9">
        <f t="shared" si="767"/>
        <v>0</v>
      </c>
      <c r="L9835" s="9">
        <f t="shared" si="768"/>
        <v>0</v>
      </c>
    </row>
    <row r="9836" spans="1:12" ht="15" x14ac:dyDescent="0.25">
      <c r="A9836" s="167">
        <f t="shared" si="766"/>
        <v>4.0080000000225056</v>
      </c>
      <c r="B9836" s="325">
        <f t="shared" si="769"/>
        <v>1.6700000000093772E-2</v>
      </c>
      <c r="C9836" s="167">
        <f t="shared" si="765"/>
        <v>296.99399999998315</v>
      </c>
      <c r="D9836" s="167">
        <f>IF('Lineær programmering opg 4'!$M$4=0,"-",(-A9836+'Lineær programmering opg 4'!$M$4)/'Lineær programmering opg 4'!$K$4*-1)</f>
        <v>471.98399999995502</v>
      </c>
      <c r="E9836" s="167">
        <f>IF('Lineær programmering opg 4'!$M$5=0,"-",(-A9836+'Lineær programmering opg 4'!$M$5)/'Lineær programmering opg 4'!$K$5*-1)</f>
        <v>296.99399999998315</v>
      </c>
      <c r="F9836" s="167" t="str">
        <f>IF('Lineær programmering opg 4'!$E$6=0,"-",(-A9836+'Lineær programmering opg 4'!$M$6)/'Lineær programmering opg 4'!$K$6*-1)</f>
        <v>-</v>
      </c>
      <c r="G9836" s="167" t="str">
        <f>IF('Lineær programmering opg 4'!$D$7=0,"-",((-A9836+'Lineær programmering opg 4'!$M$7)/'Lineær programmering opg 4'!$K$7)*-1)</f>
        <v>-</v>
      </c>
      <c r="H9836" s="167" t="str">
        <f>IF('Lineær programmering opg 4'!$C$8=0,"-",((-A9836+'Lineær programmering opg 4'!$M$8)/'Lineær programmering opg 4'!$K$8)*-1)</f>
        <v>-</v>
      </c>
      <c r="I9836" s="167" t="str">
        <f>IF('Lineær programmering opg 4'!$D$8=0,"-",'Lineær programmering opg 4'!$G$8)</f>
        <v>-</v>
      </c>
      <c r="J9836" s="295">
        <f>A9836*'Lineær programmering opg 4'!$C$11+Datatabel!C9836*'Lineær programmering opg 4'!$D$11</f>
        <v>44949.899999999725</v>
      </c>
      <c r="K9836" s="9">
        <f t="shared" si="767"/>
        <v>0</v>
      </c>
      <c r="L9836" s="9">
        <f t="shared" si="768"/>
        <v>0</v>
      </c>
    </row>
    <row r="9837" spans="1:12" ht="15" x14ac:dyDescent="0.25">
      <c r="A9837" s="167">
        <f t="shared" si="766"/>
        <v>3.9840000000225055</v>
      </c>
      <c r="B9837" s="325">
        <f t="shared" si="769"/>
        <v>1.6600000000093772E-2</v>
      </c>
      <c r="C9837" s="167">
        <f t="shared" si="765"/>
        <v>297.01199999998317</v>
      </c>
      <c r="D9837" s="167">
        <f>IF('Lineær programmering opg 4'!$M$4=0,"-",(-A9837+'Lineær programmering opg 4'!$M$4)/'Lineær programmering opg 4'!$K$4*-1)</f>
        <v>472.03199999995496</v>
      </c>
      <c r="E9837" s="167">
        <f>IF('Lineær programmering opg 4'!$M$5=0,"-",(-A9837+'Lineær programmering opg 4'!$M$5)/'Lineær programmering opg 4'!$K$5*-1)</f>
        <v>297.01199999998317</v>
      </c>
      <c r="F9837" s="167" t="str">
        <f>IF('Lineær programmering opg 4'!$E$6=0,"-",(-A9837+'Lineær programmering opg 4'!$M$6)/'Lineær programmering opg 4'!$K$6*-1)</f>
        <v>-</v>
      </c>
      <c r="G9837" s="167" t="str">
        <f>IF('Lineær programmering opg 4'!$D$7=0,"-",((-A9837+'Lineær programmering opg 4'!$M$7)/'Lineær programmering opg 4'!$K$7)*-1)</f>
        <v>-</v>
      </c>
      <c r="H9837" s="167" t="str">
        <f>IF('Lineær programmering opg 4'!$C$8=0,"-",((-A9837+'Lineær programmering opg 4'!$M$8)/'Lineær programmering opg 4'!$K$8)*-1)</f>
        <v>-</v>
      </c>
      <c r="I9837" s="167" t="str">
        <f>IF('Lineær programmering opg 4'!$D$8=0,"-",'Lineær programmering opg 4'!$G$8)</f>
        <v>-</v>
      </c>
      <c r="J9837" s="295">
        <f>A9837*'Lineær programmering opg 4'!$C$11+Datatabel!C9837*'Lineær programmering opg 4'!$D$11</f>
        <v>44950.199999999728</v>
      </c>
      <c r="K9837" s="9">
        <f t="shared" si="767"/>
        <v>0</v>
      </c>
      <c r="L9837" s="9">
        <f t="shared" si="768"/>
        <v>0</v>
      </c>
    </row>
    <row r="9838" spans="1:12" ht="15" x14ac:dyDescent="0.25">
      <c r="A9838" s="167">
        <f t="shared" si="766"/>
        <v>3.9600000000225055</v>
      </c>
      <c r="B9838" s="325">
        <f t="shared" si="769"/>
        <v>1.6500000000093773E-2</v>
      </c>
      <c r="C9838" s="167">
        <f t="shared" si="765"/>
        <v>297.02999999998315</v>
      </c>
      <c r="D9838" s="167">
        <f>IF('Lineær programmering opg 4'!$M$4=0,"-",(-A9838+'Lineær programmering opg 4'!$M$4)/'Lineær programmering opg 4'!$K$4*-1)</f>
        <v>472.07999999995496</v>
      </c>
      <c r="E9838" s="167">
        <f>IF('Lineær programmering opg 4'!$M$5=0,"-",(-A9838+'Lineær programmering opg 4'!$M$5)/'Lineær programmering opg 4'!$K$5*-1)</f>
        <v>297.02999999998315</v>
      </c>
      <c r="F9838" s="167" t="str">
        <f>IF('Lineær programmering opg 4'!$E$6=0,"-",(-A9838+'Lineær programmering opg 4'!$M$6)/'Lineær programmering opg 4'!$K$6*-1)</f>
        <v>-</v>
      </c>
      <c r="G9838" s="167" t="str">
        <f>IF('Lineær programmering opg 4'!$D$7=0,"-",((-A9838+'Lineær programmering opg 4'!$M$7)/'Lineær programmering opg 4'!$K$7)*-1)</f>
        <v>-</v>
      </c>
      <c r="H9838" s="167" t="str">
        <f>IF('Lineær programmering opg 4'!$C$8=0,"-",((-A9838+'Lineær programmering opg 4'!$M$8)/'Lineær programmering opg 4'!$K$8)*-1)</f>
        <v>-</v>
      </c>
      <c r="I9838" s="167" t="str">
        <f>IF('Lineær programmering opg 4'!$D$8=0,"-",'Lineær programmering opg 4'!$G$8)</f>
        <v>-</v>
      </c>
      <c r="J9838" s="295">
        <f>A9838*'Lineær programmering opg 4'!$C$11+Datatabel!C9838*'Lineær programmering opg 4'!$D$11</f>
        <v>44950.499999999724</v>
      </c>
      <c r="K9838" s="9">
        <f t="shared" si="767"/>
        <v>0</v>
      </c>
      <c r="L9838" s="9">
        <f t="shared" si="768"/>
        <v>0</v>
      </c>
    </row>
    <row r="9839" spans="1:12" ht="15" x14ac:dyDescent="0.25">
      <c r="A9839" s="167">
        <f t="shared" si="766"/>
        <v>3.9360000000225055</v>
      </c>
      <c r="B9839" s="325">
        <f t="shared" si="769"/>
        <v>1.6400000000093774E-2</v>
      </c>
      <c r="C9839" s="167">
        <f t="shared" si="765"/>
        <v>297.04799999998318</v>
      </c>
      <c r="D9839" s="167">
        <f>IF('Lineær programmering opg 4'!$M$4=0,"-",(-A9839+'Lineær programmering opg 4'!$M$4)/'Lineær programmering opg 4'!$K$4*-1)</f>
        <v>472.12799999995497</v>
      </c>
      <c r="E9839" s="167">
        <f>IF('Lineær programmering opg 4'!$M$5=0,"-",(-A9839+'Lineær programmering opg 4'!$M$5)/'Lineær programmering opg 4'!$K$5*-1)</f>
        <v>297.04799999998318</v>
      </c>
      <c r="F9839" s="167" t="str">
        <f>IF('Lineær programmering opg 4'!$E$6=0,"-",(-A9839+'Lineær programmering opg 4'!$M$6)/'Lineær programmering opg 4'!$K$6*-1)</f>
        <v>-</v>
      </c>
      <c r="G9839" s="167" t="str">
        <f>IF('Lineær programmering opg 4'!$D$7=0,"-",((-A9839+'Lineær programmering opg 4'!$M$7)/'Lineær programmering opg 4'!$K$7)*-1)</f>
        <v>-</v>
      </c>
      <c r="H9839" s="167" t="str">
        <f>IF('Lineær programmering opg 4'!$C$8=0,"-",((-A9839+'Lineær programmering opg 4'!$M$8)/'Lineær programmering opg 4'!$K$8)*-1)</f>
        <v>-</v>
      </c>
      <c r="I9839" s="167" t="str">
        <f>IF('Lineær programmering opg 4'!$D$8=0,"-",'Lineær programmering opg 4'!$G$8)</f>
        <v>-</v>
      </c>
      <c r="J9839" s="295">
        <f>A9839*'Lineær programmering opg 4'!$C$11+Datatabel!C9839*'Lineær programmering opg 4'!$D$11</f>
        <v>44950.799999999734</v>
      </c>
      <c r="K9839" s="9">
        <f t="shared" si="767"/>
        <v>0</v>
      </c>
      <c r="L9839" s="9">
        <f t="shared" si="768"/>
        <v>0</v>
      </c>
    </row>
    <row r="9840" spans="1:12" ht="15" x14ac:dyDescent="0.25">
      <c r="A9840" s="167">
        <f t="shared" si="766"/>
        <v>3.9120000000225059</v>
      </c>
      <c r="B9840" s="325">
        <f t="shared" si="769"/>
        <v>1.6300000000093774E-2</v>
      </c>
      <c r="C9840" s="167">
        <f t="shared" si="765"/>
        <v>297.06599999998315</v>
      </c>
      <c r="D9840" s="167">
        <f>IF('Lineær programmering opg 4'!$M$4=0,"-",(-A9840+'Lineær programmering opg 4'!$M$4)/'Lineær programmering opg 4'!$K$4*-1)</f>
        <v>472.17599999995497</v>
      </c>
      <c r="E9840" s="167">
        <f>IF('Lineær programmering opg 4'!$M$5=0,"-",(-A9840+'Lineær programmering opg 4'!$M$5)/'Lineær programmering opg 4'!$K$5*-1)</f>
        <v>297.06599999998315</v>
      </c>
      <c r="F9840" s="167" t="str">
        <f>IF('Lineær programmering opg 4'!$E$6=0,"-",(-A9840+'Lineær programmering opg 4'!$M$6)/'Lineær programmering opg 4'!$K$6*-1)</f>
        <v>-</v>
      </c>
      <c r="G9840" s="167" t="str">
        <f>IF('Lineær programmering opg 4'!$D$7=0,"-",((-A9840+'Lineær programmering opg 4'!$M$7)/'Lineær programmering opg 4'!$K$7)*-1)</f>
        <v>-</v>
      </c>
      <c r="H9840" s="167" t="str">
        <f>IF('Lineær programmering opg 4'!$C$8=0,"-",((-A9840+'Lineær programmering opg 4'!$M$8)/'Lineær programmering opg 4'!$K$8)*-1)</f>
        <v>-</v>
      </c>
      <c r="I9840" s="167" t="str">
        <f>IF('Lineær programmering opg 4'!$D$8=0,"-",'Lineær programmering opg 4'!$G$8)</f>
        <v>-</v>
      </c>
      <c r="J9840" s="295">
        <f>A9840*'Lineær programmering opg 4'!$C$11+Datatabel!C9840*'Lineær programmering opg 4'!$D$11</f>
        <v>44951.099999999722</v>
      </c>
      <c r="K9840" s="9">
        <f t="shared" si="767"/>
        <v>0</v>
      </c>
      <c r="L9840" s="9">
        <f t="shared" si="768"/>
        <v>0</v>
      </c>
    </row>
    <row r="9841" spans="1:12" ht="15" x14ac:dyDescent="0.25">
      <c r="A9841" s="167">
        <f t="shared" si="766"/>
        <v>3.8880000000225059</v>
      </c>
      <c r="B9841" s="325">
        <f t="shared" si="769"/>
        <v>1.6200000000093775E-2</v>
      </c>
      <c r="C9841" s="167">
        <f t="shared" si="765"/>
        <v>297.08399999998318</v>
      </c>
      <c r="D9841" s="167">
        <f>IF('Lineær programmering opg 4'!$M$4=0,"-",(-A9841+'Lineær programmering opg 4'!$M$4)/'Lineær programmering opg 4'!$K$4*-1)</f>
        <v>472.22399999995497</v>
      </c>
      <c r="E9841" s="167">
        <f>IF('Lineær programmering opg 4'!$M$5=0,"-",(-A9841+'Lineær programmering opg 4'!$M$5)/'Lineær programmering opg 4'!$K$5*-1)</f>
        <v>297.08399999998318</v>
      </c>
      <c r="F9841" s="167" t="str">
        <f>IF('Lineær programmering opg 4'!$E$6=0,"-",(-A9841+'Lineær programmering opg 4'!$M$6)/'Lineær programmering opg 4'!$K$6*-1)</f>
        <v>-</v>
      </c>
      <c r="G9841" s="167" t="str">
        <f>IF('Lineær programmering opg 4'!$D$7=0,"-",((-A9841+'Lineær programmering opg 4'!$M$7)/'Lineær programmering opg 4'!$K$7)*-1)</f>
        <v>-</v>
      </c>
      <c r="H9841" s="167" t="str">
        <f>IF('Lineær programmering opg 4'!$C$8=0,"-",((-A9841+'Lineær programmering opg 4'!$M$8)/'Lineær programmering opg 4'!$K$8)*-1)</f>
        <v>-</v>
      </c>
      <c r="I9841" s="167" t="str">
        <f>IF('Lineær programmering opg 4'!$D$8=0,"-",'Lineær programmering opg 4'!$G$8)</f>
        <v>-</v>
      </c>
      <c r="J9841" s="295">
        <f>A9841*'Lineær programmering opg 4'!$C$11+Datatabel!C9841*'Lineær programmering opg 4'!$D$11</f>
        <v>44951.399999999725</v>
      </c>
      <c r="K9841" s="9">
        <f t="shared" si="767"/>
        <v>0</v>
      </c>
      <c r="L9841" s="9">
        <f t="shared" si="768"/>
        <v>0</v>
      </c>
    </row>
    <row r="9842" spans="1:12" ht="15" x14ac:dyDescent="0.25">
      <c r="A9842" s="167">
        <f t="shared" si="766"/>
        <v>3.8640000000225063</v>
      </c>
      <c r="B9842" s="325">
        <f t="shared" si="769"/>
        <v>1.6100000000093775E-2</v>
      </c>
      <c r="C9842" s="167">
        <f t="shared" si="765"/>
        <v>297.10199999998315</v>
      </c>
      <c r="D9842" s="167">
        <f>IF('Lineær programmering opg 4'!$M$4=0,"-",(-A9842+'Lineær programmering opg 4'!$M$4)/'Lineær programmering opg 4'!$K$4*-1)</f>
        <v>472.27199999995497</v>
      </c>
      <c r="E9842" s="167">
        <f>IF('Lineær programmering opg 4'!$M$5=0,"-",(-A9842+'Lineær programmering opg 4'!$M$5)/'Lineær programmering opg 4'!$K$5*-1)</f>
        <v>297.10199999998315</v>
      </c>
      <c r="F9842" s="167" t="str">
        <f>IF('Lineær programmering opg 4'!$E$6=0,"-",(-A9842+'Lineær programmering opg 4'!$M$6)/'Lineær programmering opg 4'!$K$6*-1)</f>
        <v>-</v>
      </c>
      <c r="G9842" s="167" t="str">
        <f>IF('Lineær programmering opg 4'!$D$7=0,"-",((-A9842+'Lineær programmering opg 4'!$M$7)/'Lineær programmering opg 4'!$K$7)*-1)</f>
        <v>-</v>
      </c>
      <c r="H9842" s="167" t="str">
        <f>IF('Lineær programmering opg 4'!$C$8=0,"-",((-A9842+'Lineær programmering opg 4'!$M$8)/'Lineær programmering opg 4'!$K$8)*-1)</f>
        <v>-</v>
      </c>
      <c r="I9842" s="167" t="str">
        <f>IF('Lineær programmering opg 4'!$D$8=0,"-",'Lineær programmering opg 4'!$G$8)</f>
        <v>-</v>
      </c>
      <c r="J9842" s="295">
        <f>A9842*'Lineær programmering opg 4'!$C$11+Datatabel!C9842*'Lineær programmering opg 4'!$D$11</f>
        <v>44951.699999999721</v>
      </c>
      <c r="K9842" s="9">
        <f t="shared" si="767"/>
        <v>0</v>
      </c>
      <c r="L9842" s="9">
        <f t="shared" si="768"/>
        <v>0</v>
      </c>
    </row>
    <row r="9843" spans="1:12" ht="15" x14ac:dyDescent="0.25">
      <c r="A9843" s="167">
        <f t="shared" si="766"/>
        <v>3.8400000000225063</v>
      </c>
      <c r="B9843" s="325">
        <f t="shared" si="769"/>
        <v>1.6000000000093776E-2</v>
      </c>
      <c r="C9843" s="167">
        <f t="shared" si="765"/>
        <v>297.11999999998318</v>
      </c>
      <c r="D9843" s="167">
        <f>IF('Lineær programmering opg 4'!$M$4=0,"-",(-A9843+'Lineær programmering opg 4'!$M$4)/'Lineær programmering opg 4'!$K$4*-1)</f>
        <v>472.31999999995497</v>
      </c>
      <c r="E9843" s="167">
        <f>IF('Lineær programmering opg 4'!$M$5=0,"-",(-A9843+'Lineær programmering opg 4'!$M$5)/'Lineær programmering opg 4'!$K$5*-1)</f>
        <v>297.11999999998318</v>
      </c>
      <c r="F9843" s="167" t="str">
        <f>IF('Lineær programmering opg 4'!$E$6=0,"-",(-A9843+'Lineær programmering opg 4'!$M$6)/'Lineær programmering opg 4'!$K$6*-1)</f>
        <v>-</v>
      </c>
      <c r="G9843" s="167" t="str">
        <f>IF('Lineær programmering opg 4'!$D$7=0,"-",((-A9843+'Lineær programmering opg 4'!$M$7)/'Lineær programmering opg 4'!$K$7)*-1)</f>
        <v>-</v>
      </c>
      <c r="H9843" s="167" t="str">
        <f>IF('Lineær programmering opg 4'!$C$8=0,"-",((-A9843+'Lineær programmering opg 4'!$M$8)/'Lineær programmering opg 4'!$K$8)*-1)</f>
        <v>-</v>
      </c>
      <c r="I9843" s="167" t="str">
        <f>IF('Lineær programmering opg 4'!$D$8=0,"-",'Lineær programmering opg 4'!$G$8)</f>
        <v>-</v>
      </c>
      <c r="J9843" s="295">
        <f>A9843*'Lineær programmering opg 4'!$C$11+Datatabel!C9843*'Lineær programmering opg 4'!$D$11</f>
        <v>44951.999999999724</v>
      </c>
      <c r="K9843" s="9">
        <f t="shared" si="767"/>
        <v>0</v>
      </c>
      <c r="L9843" s="9">
        <f t="shared" si="768"/>
        <v>0</v>
      </c>
    </row>
    <row r="9844" spans="1:12" ht="15" x14ac:dyDescent="0.25">
      <c r="A9844" s="167">
        <f t="shared" si="766"/>
        <v>3.8160000000225063</v>
      </c>
      <c r="B9844" s="325">
        <f t="shared" si="769"/>
        <v>1.5900000000093777E-2</v>
      </c>
      <c r="C9844" s="167">
        <f t="shared" si="765"/>
        <v>297.13799999998315</v>
      </c>
      <c r="D9844" s="167">
        <f>IF('Lineær programmering opg 4'!$M$4=0,"-",(-A9844+'Lineær programmering opg 4'!$M$4)/'Lineær programmering opg 4'!$K$4*-1)</f>
        <v>472.36799999995498</v>
      </c>
      <c r="E9844" s="167">
        <f>IF('Lineær programmering opg 4'!$M$5=0,"-",(-A9844+'Lineær programmering opg 4'!$M$5)/'Lineær programmering opg 4'!$K$5*-1)</f>
        <v>297.13799999998315</v>
      </c>
      <c r="F9844" s="167" t="str">
        <f>IF('Lineær programmering opg 4'!$E$6=0,"-",(-A9844+'Lineær programmering opg 4'!$M$6)/'Lineær programmering opg 4'!$K$6*-1)</f>
        <v>-</v>
      </c>
      <c r="G9844" s="167" t="str">
        <f>IF('Lineær programmering opg 4'!$D$7=0,"-",((-A9844+'Lineær programmering opg 4'!$M$7)/'Lineær programmering opg 4'!$K$7)*-1)</f>
        <v>-</v>
      </c>
      <c r="H9844" s="167" t="str">
        <f>IF('Lineær programmering opg 4'!$C$8=0,"-",((-A9844+'Lineær programmering opg 4'!$M$8)/'Lineær programmering opg 4'!$K$8)*-1)</f>
        <v>-</v>
      </c>
      <c r="I9844" s="167" t="str">
        <f>IF('Lineær programmering opg 4'!$D$8=0,"-",'Lineær programmering opg 4'!$G$8)</f>
        <v>-</v>
      </c>
      <c r="J9844" s="295">
        <f>A9844*'Lineær programmering opg 4'!$C$11+Datatabel!C9844*'Lineær programmering opg 4'!$D$11</f>
        <v>44952.299999999726</v>
      </c>
      <c r="K9844" s="9">
        <f t="shared" si="767"/>
        <v>0</v>
      </c>
      <c r="L9844" s="9">
        <f t="shared" si="768"/>
        <v>0</v>
      </c>
    </row>
    <row r="9845" spans="1:12" ht="15" x14ac:dyDescent="0.25">
      <c r="A9845" s="167">
        <f t="shared" si="766"/>
        <v>3.7920000000225067</v>
      </c>
      <c r="B9845" s="325">
        <f t="shared" si="769"/>
        <v>1.5800000000093777E-2</v>
      </c>
      <c r="C9845" s="167">
        <f t="shared" si="765"/>
        <v>297.15599999998318</v>
      </c>
      <c r="D9845" s="167">
        <f>IF('Lineær programmering opg 4'!$M$4=0,"-",(-A9845+'Lineær programmering opg 4'!$M$4)/'Lineær programmering opg 4'!$K$4*-1)</f>
        <v>472.41599999995498</v>
      </c>
      <c r="E9845" s="167">
        <f>IF('Lineær programmering opg 4'!$M$5=0,"-",(-A9845+'Lineær programmering opg 4'!$M$5)/'Lineær programmering opg 4'!$K$5*-1)</f>
        <v>297.15599999998318</v>
      </c>
      <c r="F9845" s="167" t="str">
        <f>IF('Lineær programmering opg 4'!$E$6=0,"-",(-A9845+'Lineær programmering opg 4'!$M$6)/'Lineær programmering opg 4'!$K$6*-1)</f>
        <v>-</v>
      </c>
      <c r="G9845" s="167" t="str">
        <f>IF('Lineær programmering opg 4'!$D$7=0,"-",((-A9845+'Lineær programmering opg 4'!$M$7)/'Lineær programmering opg 4'!$K$7)*-1)</f>
        <v>-</v>
      </c>
      <c r="H9845" s="167" t="str">
        <f>IF('Lineær programmering opg 4'!$C$8=0,"-",((-A9845+'Lineær programmering opg 4'!$M$8)/'Lineær programmering opg 4'!$K$8)*-1)</f>
        <v>-</v>
      </c>
      <c r="I9845" s="167" t="str">
        <f>IF('Lineær programmering opg 4'!$D$8=0,"-",'Lineær programmering opg 4'!$G$8)</f>
        <v>-</v>
      </c>
      <c r="J9845" s="295">
        <f>A9845*'Lineær programmering opg 4'!$C$11+Datatabel!C9845*'Lineær programmering opg 4'!$D$11</f>
        <v>44952.599999999729</v>
      </c>
      <c r="K9845" s="9">
        <f t="shared" si="767"/>
        <v>0</v>
      </c>
      <c r="L9845" s="9">
        <f t="shared" si="768"/>
        <v>0</v>
      </c>
    </row>
    <row r="9846" spans="1:12" ht="15" x14ac:dyDescent="0.25">
      <c r="A9846" s="167">
        <f t="shared" si="766"/>
        <v>3.7680000000225067</v>
      </c>
      <c r="B9846" s="325">
        <f t="shared" si="769"/>
        <v>1.5700000000093778E-2</v>
      </c>
      <c r="C9846" s="167">
        <f t="shared" si="765"/>
        <v>297.17399999998315</v>
      </c>
      <c r="D9846" s="167">
        <f>IF('Lineær programmering opg 4'!$M$4=0,"-",(-A9846+'Lineær programmering opg 4'!$M$4)/'Lineær programmering opg 4'!$K$4*-1)</f>
        <v>472.46399999995498</v>
      </c>
      <c r="E9846" s="167">
        <f>IF('Lineær programmering opg 4'!$M$5=0,"-",(-A9846+'Lineær programmering opg 4'!$M$5)/'Lineær programmering opg 4'!$K$5*-1)</f>
        <v>297.17399999998315</v>
      </c>
      <c r="F9846" s="167" t="str">
        <f>IF('Lineær programmering opg 4'!$E$6=0,"-",(-A9846+'Lineær programmering opg 4'!$M$6)/'Lineær programmering opg 4'!$K$6*-1)</f>
        <v>-</v>
      </c>
      <c r="G9846" s="167" t="str">
        <f>IF('Lineær programmering opg 4'!$D$7=0,"-",((-A9846+'Lineær programmering opg 4'!$M$7)/'Lineær programmering opg 4'!$K$7)*-1)</f>
        <v>-</v>
      </c>
      <c r="H9846" s="167" t="str">
        <f>IF('Lineær programmering opg 4'!$C$8=0,"-",((-A9846+'Lineær programmering opg 4'!$M$8)/'Lineær programmering opg 4'!$K$8)*-1)</f>
        <v>-</v>
      </c>
      <c r="I9846" s="167" t="str">
        <f>IF('Lineær programmering opg 4'!$D$8=0,"-",'Lineær programmering opg 4'!$G$8)</f>
        <v>-</v>
      </c>
      <c r="J9846" s="295">
        <f>A9846*'Lineær programmering opg 4'!$C$11+Datatabel!C9846*'Lineær programmering opg 4'!$D$11</f>
        <v>44952.899999999725</v>
      </c>
      <c r="K9846" s="9">
        <f t="shared" si="767"/>
        <v>0</v>
      </c>
      <c r="L9846" s="9">
        <f t="shared" si="768"/>
        <v>0</v>
      </c>
    </row>
    <row r="9847" spans="1:12" ht="15" x14ac:dyDescent="0.25">
      <c r="A9847" s="167">
        <f t="shared" si="766"/>
        <v>3.7440000000225067</v>
      </c>
      <c r="B9847" s="325">
        <f t="shared" si="769"/>
        <v>1.5600000000093778E-2</v>
      </c>
      <c r="C9847" s="167">
        <f t="shared" si="765"/>
        <v>297.19199999998318</v>
      </c>
      <c r="D9847" s="167">
        <f>IF('Lineær programmering opg 4'!$M$4=0,"-",(-A9847+'Lineær programmering opg 4'!$M$4)/'Lineær programmering opg 4'!$K$4*-1)</f>
        <v>472.51199999995498</v>
      </c>
      <c r="E9847" s="167">
        <f>IF('Lineær programmering opg 4'!$M$5=0,"-",(-A9847+'Lineær programmering opg 4'!$M$5)/'Lineær programmering opg 4'!$K$5*-1)</f>
        <v>297.19199999998318</v>
      </c>
      <c r="F9847" s="167" t="str">
        <f>IF('Lineær programmering opg 4'!$E$6=0,"-",(-A9847+'Lineær programmering opg 4'!$M$6)/'Lineær programmering opg 4'!$K$6*-1)</f>
        <v>-</v>
      </c>
      <c r="G9847" s="167" t="str">
        <f>IF('Lineær programmering opg 4'!$D$7=0,"-",((-A9847+'Lineær programmering opg 4'!$M$7)/'Lineær programmering opg 4'!$K$7)*-1)</f>
        <v>-</v>
      </c>
      <c r="H9847" s="167" t="str">
        <f>IF('Lineær programmering opg 4'!$C$8=0,"-",((-A9847+'Lineær programmering opg 4'!$M$8)/'Lineær programmering opg 4'!$K$8)*-1)</f>
        <v>-</v>
      </c>
      <c r="I9847" s="167" t="str">
        <f>IF('Lineær programmering opg 4'!$D$8=0,"-",'Lineær programmering opg 4'!$G$8)</f>
        <v>-</v>
      </c>
      <c r="J9847" s="295">
        <f>A9847*'Lineær programmering opg 4'!$C$11+Datatabel!C9847*'Lineær programmering opg 4'!$D$11</f>
        <v>44953.199999999728</v>
      </c>
      <c r="K9847" s="9">
        <f t="shared" si="767"/>
        <v>0</v>
      </c>
      <c r="L9847" s="9">
        <f t="shared" si="768"/>
        <v>0</v>
      </c>
    </row>
    <row r="9848" spans="1:12" ht="15" x14ac:dyDescent="0.25">
      <c r="A9848" s="167">
        <f t="shared" si="766"/>
        <v>3.7200000000225071</v>
      </c>
      <c r="B9848" s="325">
        <f t="shared" si="769"/>
        <v>1.5500000000093779E-2</v>
      </c>
      <c r="C9848" s="167">
        <f t="shared" si="765"/>
        <v>297.20999999998315</v>
      </c>
      <c r="D9848" s="167">
        <f>IF('Lineær programmering opg 4'!$M$4=0,"-",(-A9848+'Lineær programmering opg 4'!$M$4)/'Lineær programmering opg 4'!$K$4*-1)</f>
        <v>472.55999999995498</v>
      </c>
      <c r="E9848" s="167">
        <f>IF('Lineær programmering opg 4'!$M$5=0,"-",(-A9848+'Lineær programmering opg 4'!$M$5)/'Lineær programmering opg 4'!$K$5*-1)</f>
        <v>297.20999999998315</v>
      </c>
      <c r="F9848" s="167" t="str">
        <f>IF('Lineær programmering opg 4'!$E$6=0,"-",(-A9848+'Lineær programmering opg 4'!$M$6)/'Lineær programmering opg 4'!$K$6*-1)</f>
        <v>-</v>
      </c>
      <c r="G9848" s="167" t="str">
        <f>IF('Lineær programmering opg 4'!$D$7=0,"-",((-A9848+'Lineær programmering opg 4'!$M$7)/'Lineær programmering opg 4'!$K$7)*-1)</f>
        <v>-</v>
      </c>
      <c r="H9848" s="167" t="str">
        <f>IF('Lineær programmering opg 4'!$C$8=0,"-",((-A9848+'Lineær programmering opg 4'!$M$8)/'Lineær programmering opg 4'!$K$8)*-1)</f>
        <v>-</v>
      </c>
      <c r="I9848" s="167" t="str">
        <f>IF('Lineær programmering opg 4'!$D$8=0,"-",'Lineær programmering opg 4'!$G$8)</f>
        <v>-</v>
      </c>
      <c r="J9848" s="295">
        <f>A9848*'Lineær programmering opg 4'!$C$11+Datatabel!C9848*'Lineær programmering opg 4'!$D$11</f>
        <v>44953.499999999724</v>
      </c>
      <c r="K9848" s="9">
        <f t="shared" si="767"/>
        <v>0</v>
      </c>
      <c r="L9848" s="9">
        <f t="shared" si="768"/>
        <v>0</v>
      </c>
    </row>
    <row r="9849" spans="1:12" ht="15" x14ac:dyDescent="0.25">
      <c r="A9849" s="167">
        <f t="shared" si="766"/>
        <v>3.6960000000225071</v>
      </c>
      <c r="B9849" s="325">
        <f t="shared" si="769"/>
        <v>1.540000000009378E-2</v>
      </c>
      <c r="C9849" s="167">
        <f t="shared" si="765"/>
        <v>297.22799999998318</v>
      </c>
      <c r="D9849" s="167">
        <f>IF('Lineær programmering opg 4'!$M$4=0,"-",(-A9849+'Lineær programmering opg 4'!$M$4)/'Lineær programmering opg 4'!$K$4*-1)</f>
        <v>472.60799999995498</v>
      </c>
      <c r="E9849" s="167">
        <f>IF('Lineær programmering opg 4'!$M$5=0,"-",(-A9849+'Lineær programmering opg 4'!$M$5)/'Lineær programmering opg 4'!$K$5*-1)</f>
        <v>297.22799999998318</v>
      </c>
      <c r="F9849" s="167" t="str">
        <f>IF('Lineær programmering opg 4'!$E$6=0,"-",(-A9849+'Lineær programmering opg 4'!$M$6)/'Lineær programmering opg 4'!$K$6*-1)</f>
        <v>-</v>
      </c>
      <c r="G9849" s="167" t="str">
        <f>IF('Lineær programmering opg 4'!$D$7=0,"-",((-A9849+'Lineær programmering opg 4'!$M$7)/'Lineær programmering opg 4'!$K$7)*-1)</f>
        <v>-</v>
      </c>
      <c r="H9849" s="167" t="str">
        <f>IF('Lineær programmering opg 4'!$C$8=0,"-",((-A9849+'Lineær programmering opg 4'!$M$8)/'Lineær programmering opg 4'!$K$8)*-1)</f>
        <v>-</v>
      </c>
      <c r="I9849" s="167" t="str">
        <f>IF('Lineær programmering opg 4'!$D$8=0,"-",'Lineær programmering opg 4'!$G$8)</f>
        <v>-</v>
      </c>
      <c r="J9849" s="295">
        <f>A9849*'Lineær programmering opg 4'!$C$11+Datatabel!C9849*'Lineær programmering opg 4'!$D$11</f>
        <v>44953.799999999734</v>
      </c>
      <c r="K9849" s="9">
        <f t="shared" si="767"/>
        <v>0</v>
      </c>
      <c r="L9849" s="9">
        <f t="shared" si="768"/>
        <v>0</v>
      </c>
    </row>
    <row r="9850" spans="1:12" ht="15" x14ac:dyDescent="0.25">
      <c r="A9850" s="167">
        <f t="shared" si="766"/>
        <v>3.672000000022507</v>
      </c>
      <c r="B9850" s="325">
        <f t="shared" si="769"/>
        <v>1.530000000009378E-2</v>
      </c>
      <c r="C9850" s="167">
        <f t="shared" si="765"/>
        <v>297.2459999999831</v>
      </c>
      <c r="D9850" s="167">
        <f>IF('Lineær programmering opg 4'!$M$4=0,"-",(-A9850+'Lineær programmering opg 4'!$M$4)/'Lineær programmering opg 4'!$K$4*-1)</f>
        <v>472.65599999995499</v>
      </c>
      <c r="E9850" s="167">
        <f>IF('Lineær programmering opg 4'!$M$5=0,"-",(-A9850+'Lineær programmering opg 4'!$M$5)/'Lineær programmering opg 4'!$K$5*-1)</f>
        <v>297.2459999999831</v>
      </c>
      <c r="F9850" s="167" t="str">
        <f>IF('Lineær programmering opg 4'!$E$6=0,"-",(-A9850+'Lineær programmering opg 4'!$M$6)/'Lineær programmering opg 4'!$K$6*-1)</f>
        <v>-</v>
      </c>
      <c r="G9850" s="167" t="str">
        <f>IF('Lineær programmering opg 4'!$D$7=0,"-",((-A9850+'Lineær programmering opg 4'!$M$7)/'Lineær programmering opg 4'!$K$7)*-1)</f>
        <v>-</v>
      </c>
      <c r="H9850" s="167" t="str">
        <f>IF('Lineær programmering opg 4'!$C$8=0,"-",((-A9850+'Lineær programmering opg 4'!$M$8)/'Lineær programmering opg 4'!$K$8)*-1)</f>
        <v>-</v>
      </c>
      <c r="I9850" s="167" t="str">
        <f>IF('Lineær programmering opg 4'!$D$8=0,"-",'Lineær programmering opg 4'!$G$8)</f>
        <v>-</v>
      </c>
      <c r="J9850" s="295">
        <f>A9850*'Lineær programmering opg 4'!$C$11+Datatabel!C9850*'Lineær programmering opg 4'!$D$11</f>
        <v>44954.099999999715</v>
      </c>
      <c r="K9850" s="9">
        <f t="shared" si="767"/>
        <v>0</v>
      </c>
      <c r="L9850" s="9">
        <f t="shared" si="768"/>
        <v>0</v>
      </c>
    </row>
    <row r="9851" spans="1:12" ht="15" x14ac:dyDescent="0.25">
      <c r="A9851" s="167">
        <f t="shared" si="766"/>
        <v>3.6480000000225075</v>
      </c>
      <c r="B9851" s="325">
        <f t="shared" si="769"/>
        <v>1.5200000000093781E-2</v>
      </c>
      <c r="C9851" s="167">
        <f t="shared" si="765"/>
        <v>297.26399999998313</v>
      </c>
      <c r="D9851" s="167">
        <f>IF('Lineær programmering opg 4'!$M$4=0,"-",(-A9851+'Lineær programmering opg 4'!$M$4)/'Lineær programmering opg 4'!$K$4*-1)</f>
        <v>472.70399999995499</v>
      </c>
      <c r="E9851" s="167">
        <f>IF('Lineær programmering opg 4'!$M$5=0,"-",(-A9851+'Lineær programmering opg 4'!$M$5)/'Lineær programmering opg 4'!$K$5*-1)</f>
        <v>297.26399999998313</v>
      </c>
      <c r="F9851" s="167" t="str">
        <f>IF('Lineær programmering opg 4'!$E$6=0,"-",(-A9851+'Lineær programmering opg 4'!$M$6)/'Lineær programmering opg 4'!$K$6*-1)</f>
        <v>-</v>
      </c>
      <c r="G9851" s="167" t="str">
        <f>IF('Lineær programmering opg 4'!$D$7=0,"-",((-A9851+'Lineær programmering opg 4'!$M$7)/'Lineær programmering opg 4'!$K$7)*-1)</f>
        <v>-</v>
      </c>
      <c r="H9851" s="167" t="str">
        <f>IF('Lineær programmering opg 4'!$C$8=0,"-",((-A9851+'Lineær programmering opg 4'!$M$8)/'Lineær programmering opg 4'!$K$8)*-1)</f>
        <v>-</v>
      </c>
      <c r="I9851" s="167" t="str">
        <f>IF('Lineær programmering opg 4'!$D$8=0,"-",'Lineær programmering opg 4'!$G$8)</f>
        <v>-</v>
      </c>
      <c r="J9851" s="295">
        <f>A9851*'Lineær programmering opg 4'!$C$11+Datatabel!C9851*'Lineær programmering opg 4'!$D$11</f>
        <v>44954.399999999718</v>
      </c>
      <c r="K9851" s="9">
        <f t="shared" si="767"/>
        <v>0</v>
      </c>
      <c r="L9851" s="9">
        <f t="shared" si="768"/>
        <v>0</v>
      </c>
    </row>
    <row r="9852" spans="1:12" ht="15" x14ac:dyDescent="0.25">
      <c r="A9852" s="167">
        <f t="shared" si="766"/>
        <v>3.6240000000225074</v>
      </c>
      <c r="B9852" s="325">
        <f t="shared" si="769"/>
        <v>1.5100000000093781E-2</v>
      </c>
      <c r="C9852" s="167">
        <f t="shared" si="765"/>
        <v>297.2819999999831</v>
      </c>
      <c r="D9852" s="167">
        <f>IF('Lineær programmering opg 4'!$M$4=0,"-",(-A9852+'Lineær programmering opg 4'!$M$4)/'Lineær programmering opg 4'!$K$4*-1)</f>
        <v>472.75199999995499</v>
      </c>
      <c r="E9852" s="167">
        <f>IF('Lineær programmering opg 4'!$M$5=0,"-",(-A9852+'Lineær programmering opg 4'!$M$5)/'Lineær programmering opg 4'!$K$5*-1)</f>
        <v>297.2819999999831</v>
      </c>
      <c r="F9852" s="167" t="str">
        <f>IF('Lineær programmering opg 4'!$E$6=0,"-",(-A9852+'Lineær programmering opg 4'!$M$6)/'Lineær programmering opg 4'!$K$6*-1)</f>
        <v>-</v>
      </c>
      <c r="G9852" s="167" t="str">
        <f>IF('Lineær programmering opg 4'!$D$7=0,"-",((-A9852+'Lineær programmering opg 4'!$M$7)/'Lineær programmering opg 4'!$K$7)*-1)</f>
        <v>-</v>
      </c>
      <c r="H9852" s="167" t="str">
        <f>IF('Lineær programmering opg 4'!$C$8=0,"-",((-A9852+'Lineær programmering opg 4'!$M$8)/'Lineær programmering opg 4'!$K$8)*-1)</f>
        <v>-</v>
      </c>
      <c r="I9852" s="167" t="str">
        <f>IF('Lineær programmering opg 4'!$D$8=0,"-",'Lineær programmering opg 4'!$G$8)</f>
        <v>-</v>
      </c>
      <c r="J9852" s="295">
        <f>A9852*'Lineær programmering opg 4'!$C$11+Datatabel!C9852*'Lineær programmering opg 4'!$D$11</f>
        <v>44954.699999999713</v>
      </c>
      <c r="K9852" s="9">
        <f t="shared" si="767"/>
        <v>0</v>
      </c>
      <c r="L9852" s="9">
        <f t="shared" si="768"/>
        <v>0</v>
      </c>
    </row>
    <row r="9853" spans="1:12" ht="15" x14ac:dyDescent="0.25">
      <c r="A9853" s="167">
        <f t="shared" si="766"/>
        <v>3.6000000000225079</v>
      </c>
      <c r="B9853" s="325">
        <f t="shared" si="769"/>
        <v>1.5000000000093782E-2</v>
      </c>
      <c r="C9853" s="167">
        <f t="shared" si="765"/>
        <v>297.29999999998313</v>
      </c>
      <c r="D9853" s="167">
        <f>IF('Lineær programmering opg 4'!$M$4=0,"-",(-A9853+'Lineær programmering opg 4'!$M$4)/'Lineær programmering opg 4'!$K$4*-1)</f>
        <v>472.79999999995499</v>
      </c>
      <c r="E9853" s="167">
        <f>IF('Lineær programmering opg 4'!$M$5=0,"-",(-A9853+'Lineær programmering opg 4'!$M$5)/'Lineær programmering opg 4'!$K$5*-1)</f>
        <v>297.29999999998313</v>
      </c>
      <c r="F9853" s="167" t="str">
        <f>IF('Lineær programmering opg 4'!$E$6=0,"-",(-A9853+'Lineær programmering opg 4'!$M$6)/'Lineær programmering opg 4'!$K$6*-1)</f>
        <v>-</v>
      </c>
      <c r="G9853" s="167" t="str">
        <f>IF('Lineær programmering opg 4'!$D$7=0,"-",((-A9853+'Lineær programmering opg 4'!$M$7)/'Lineær programmering opg 4'!$K$7)*-1)</f>
        <v>-</v>
      </c>
      <c r="H9853" s="167" t="str">
        <f>IF('Lineær programmering opg 4'!$C$8=0,"-",((-A9853+'Lineær programmering opg 4'!$M$8)/'Lineær programmering opg 4'!$K$8)*-1)</f>
        <v>-</v>
      </c>
      <c r="I9853" s="167" t="str">
        <f>IF('Lineær programmering opg 4'!$D$8=0,"-",'Lineær programmering opg 4'!$G$8)</f>
        <v>-</v>
      </c>
      <c r="J9853" s="295">
        <f>A9853*'Lineær programmering opg 4'!$C$11+Datatabel!C9853*'Lineær programmering opg 4'!$D$11</f>
        <v>44954.999999999716</v>
      </c>
      <c r="K9853" s="9">
        <f t="shared" si="767"/>
        <v>0</v>
      </c>
      <c r="L9853" s="9">
        <f t="shared" si="768"/>
        <v>0</v>
      </c>
    </row>
    <row r="9854" spans="1:12" ht="15" x14ac:dyDescent="0.25">
      <c r="A9854" s="167">
        <f t="shared" si="766"/>
        <v>3.5760000000225078</v>
      </c>
      <c r="B9854" s="325">
        <f t="shared" si="769"/>
        <v>1.4900000000093783E-2</v>
      </c>
      <c r="C9854" s="167">
        <f t="shared" si="765"/>
        <v>297.3179999999831</v>
      </c>
      <c r="D9854" s="167">
        <f>IF('Lineær programmering opg 4'!$M$4=0,"-",(-A9854+'Lineær programmering opg 4'!$M$4)/'Lineær programmering opg 4'!$K$4*-1)</f>
        <v>472.84799999995499</v>
      </c>
      <c r="E9854" s="167">
        <f>IF('Lineær programmering opg 4'!$M$5=0,"-",(-A9854+'Lineær programmering opg 4'!$M$5)/'Lineær programmering opg 4'!$K$5*-1)</f>
        <v>297.3179999999831</v>
      </c>
      <c r="F9854" s="167" t="str">
        <f>IF('Lineær programmering opg 4'!$E$6=0,"-",(-A9854+'Lineær programmering opg 4'!$M$6)/'Lineær programmering opg 4'!$K$6*-1)</f>
        <v>-</v>
      </c>
      <c r="G9854" s="167" t="str">
        <f>IF('Lineær programmering opg 4'!$D$7=0,"-",((-A9854+'Lineær programmering opg 4'!$M$7)/'Lineær programmering opg 4'!$K$7)*-1)</f>
        <v>-</v>
      </c>
      <c r="H9854" s="167" t="str">
        <f>IF('Lineær programmering opg 4'!$C$8=0,"-",((-A9854+'Lineær programmering opg 4'!$M$8)/'Lineær programmering opg 4'!$K$8)*-1)</f>
        <v>-</v>
      </c>
      <c r="I9854" s="167" t="str">
        <f>IF('Lineær programmering opg 4'!$D$8=0,"-",'Lineær programmering opg 4'!$G$8)</f>
        <v>-</v>
      </c>
      <c r="J9854" s="295">
        <f>A9854*'Lineær programmering opg 4'!$C$11+Datatabel!C9854*'Lineær programmering opg 4'!$D$11</f>
        <v>44955.299999999719</v>
      </c>
      <c r="K9854" s="9">
        <f t="shared" si="767"/>
        <v>0</v>
      </c>
      <c r="L9854" s="9">
        <f t="shared" si="768"/>
        <v>0</v>
      </c>
    </row>
    <row r="9855" spans="1:12" ht="15" x14ac:dyDescent="0.25">
      <c r="A9855" s="167">
        <f t="shared" si="766"/>
        <v>3.5520000000225078</v>
      </c>
      <c r="B9855" s="325">
        <f t="shared" si="769"/>
        <v>1.4800000000093783E-2</v>
      </c>
      <c r="C9855" s="167">
        <f t="shared" si="765"/>
        <v>297.33599999998313</v>
      </c>
      <c r="D9855" s="167">
        <f>IF('Lineær programmering opg 4'!$M$4=0,"-",(-A9855+'Lineær programmering opg 4'!$M$4)/'Lineær programmering opg 4'!$K$4*-1)</f>
        <v>472.895999999955</v>
      </c>
      <c r="E9855" s="167">
        <f>IF('Lineær programmering opg 4'!$M$5=0,"-",(-A9855+'Lineær programmering opg 4'!$M$5)/'Lineær programmering opg 4'!$K$5*-1)</f>
        <v>297.33599999998313</v>
      </c>
      <c r="F9855" s="167" t="str">
        <f>IF('Lineær programmering opg 4'!$E$6=0,"-",(-A9855+'Lineær programmering opg 4'!$M$6)/'Lineær programmering opg 4'!$K$6*-1)</f>
        <v>-</v>
      </c>
      <c r="G9855" s="167" t="str">
        <f>IF('Lineær programmering opg 4'!$D$7=0,"-",((-A9855+'Lineær programmering opg 4'!$M$7)/'Lineær programmering opg 4'!$K$7)*-1)</f>
        <v>-</v>
      </c>
      <c r="H9855" s="167" t="str">
        <f>IF('Lineær programmering opg 4'!$C$8=0,"-",((-A9855+'Lineær programmering opg 4'!$M$8)/'Lineær programmering opg 4'!$K$8)*-1)</f>
        <v>-</v>
      </c>
      <c r="I9855" s="167" t="str">
        <f>IF('Lineær programmering opg 4'!$D$8=0,"-",'Lineær programmering opg 4'!$G$8)</f>
        <v>-</v>
      </c>
      <c r="J9855" s="295">
        <f>A9855*'Lineær programmering opg 4'!$C$11+Datatabel!C9855*'Lineær programmering opg 4'!$D$11</f>
        <v>44955.599999999722</v>
      </c>
      <c r="K9855" s="9">
        <f t="shared" si="767"/>
        <v>0</v>
      </c>
      <c r="L9855" s="9">
        <f t="shared" si="768"/>
        <v>0</v>
      </c>
    </row>
    <row r="9856" spans="1:12" ht="15" x14ac:dyDescent="0.25">
      <c r="A9856" s="167">
        <f t="shared" si="766"/>
        <v>3.5280000000225082</v>
      </c>
      <c r="B9856" s="325">
        <f t="shared" si="769"/>
        <v>1.4700000000093784E-2</v>
      </c>
      <c r="C9856" s="167">
        <f t="shared" si="765"/>
        <v>297.3539999999831</v>
      </c>
      <c r="D9856" s="167">
        <f>IF('Lineær programmering opg 4'!$M$4=0,"-",(-A9856+'Lineær programmering opg 4'!$M$4)/'Lineær programmering opg 4'!$K$4*-1)</f>
        <v>472.943999999955</v>
      </c>
      <c r="E9856" s="167">
        <f>IF('Lineær programmering opg 4'!$M$5=0,"-",(-A9856+'Lineær programmering opg 4'!$M$5)/'Lineær programmering opg 4'!$K$5*-1)</f>
        <v>297.3539999999831</v>
      </c>
      <c r="F9856" s="167" t="str">
        <f>IF('Lineær programmering opg 4'!$E$6=0,"-",(-A9856+'Lineær programmering opg 4'!$M$6)/'Lineær programmering opg 4'!$K$6*-1)</f>
        <v>-</v>
      </c>
      <c r="G9856" s="167" t="str">
        <f>IF('Lineær programmering opg 4'!$D$7=0,"-",((-A9856+'Lineær programmering opg 4'!$M$7)/'Lineær programmering opg 4'!$K$7)*-1)</f>
        <v>-</v>
      </c>
      <c r="H9856" s="167" t="str">
        <f>IF('Lineær programmering opg 4'!$C$8=0,"-",((-A9856+'Lineær programmering opg 4'!$M$8)/'Lineær programmering opg 4'!$K$8)*-1)</f>
        <v>-</v>
      </c>
      <c r="I9856" s="167" t="str">
        <f>IF('Lineær programmering opg 4'!$D$8=0,"-",'Lineær programmering opg 4'!$G$8)</f>
        <v>-</v>
      </c>
      <c r="J9856" s="295">
        <f>A9856*'Lineær programmering opg 4'!$C$11+Datatabel!C9856*'Lineær programmering opg 4'!$D$11</f>
        <v>44955.899999999718</v>
      </c>
      <c r="K9856" s="9">
        <f t="shared" si="767"/>
        <v>0</v>
      </c>
      <c r="L9856" s="9">
        <f t="shared" si="768"/>
        <v>0</v>
      </c>
    </row>
    <row r="9857" spans="1:12" ht="15" x14ac:dyDescent="0.25">
      <c r="A9857" s="167">
        <f t="shared" si="766"/>
        <v>3.5040000000225082</v>
      </c>
      <c r="B9857" s="325">
        <f t="shared" si="769"/>
        <v>1.4600000000093784E-2</v>
      </c>
      <c r="C9857" s="167">
        <f t="shared" si="765"/>
        <v>297.37199999998313</v>
      </c>
      <c r="D9857" s="167">
        <f>IF('Lineær programmering opg 4'!$M$4=0,"-",(-A9857+'Lineær programmering opg 4'!$M$4)/'Lineær programmering opg 4'!$K$4*-1)</f>
        <v>472.991999999955</v>
      </c>
      <c r="E9857" s="167">
        <f>IF('Lineær programmering opg 4'!$M$5=0,"-",(-A9857+'Lineær programmering opg 4'!$M$5)/'Lineær programmering opg 4'!$K$5*-1)</f>
        <v>297.37199999998313</v>
      </c>
      <c r="F9857" s="167" t="str">
        <f>IF('Lineær programmering opg 4'!$E$6=0,"-",(-A9857+'Lineær programmering opg 4'!$M$6)/'Lineær programmering opg 4'!$K$6*-1)</f>
        <v>-</v>
      </c>
      <c r="G9857" s="167" t="str">
        <f>IF('Lineær programmering opg 4'!$D$7=0,"-",((-A9857+'Lineær programmering opg 4'!$M$7)/'Lineær programmering opg 4'!$K$7)*-1)</f>
        <v>-</v>
      </c>
      <c r="H9857" s="167" t="str">
        <f>IF('Lineær programmering opg 4'!$C$8=0,"-",((-A9857+'Lineær programmering opg 4'!$M$8)/'Lineær programmering opg 4'!$K$8)*-1)</f>
        <v>-</v>
      </c>
      <c r="I9857" s="167" t="str">
        <f>IF('Lineær programmering opg 4'!$D$8=0,"-",'Lineær programmering opg 4'!$G$8)</f>
        <v>-</v>
      </c>
      <c r="J9857" s="295">
        <f>A9857*'Lineær programmering opg 4'!$C$11+Datatabel!C9857*'Lineær programmering opg 4'!$D$11</f>
        <v>44956.199999999721</v>
      </c>
      <c r="K9857" s="9">
        <f t="shared" si="767"/>
        <v>0</v>
      </c>
      <c r="L9857" s="9">
        <f t="shared" si="768"/>
        <v>0</v>
      </c>
    </row>
    <row r="9858" spans="1:12" ht="15" x14ac:dyDescent="0.25">
      <c r="A9858" s="167">
        <f t="shared" si="766"/>
        <v>3.4800000000225086</v>
      </c>
      <c r="B9858" s="325">
        <f t="shared" si="769"/>
        <v>1.4500000000093785E-2</v>
      </c>
      <c r="C9858" s="167">
        <f t="shared" si="765"/>
        <v>297.3899999999831</v>
      </c>
      <c r="D9858" s="167">
        <f>IF('Lineær programmering opg 4'!$M$4=0,"-",(-A9858+'Lineær programmering opg 4'!$M$4)/'Lineær programmering opg 4'!$K$4*-1)</f>
        <v>473.039999999955</v>
      </c>
      <c r="E9858" s="167">
        <f>IF('Lineær programmering opg 4'!$M$5=0,"-",(-A9858+'Lineær programmering opg 4'!$M$5)/'Lineær programmering opg 4'!$K$5*-1)</f>
        <v>297.3899999999831</v>
      </c>
      <c r="F9858" s="167" t="str">
        <f>IF('Lineær programmering opg 4'!$E$6=0,"-",(-A9858+'Lineær programmering opg 4'!$M$6)/'Lineær programmering opg 4'!$K$6*-1)</f>
        <v>-</v>
      </c>
      <c r="G9858" s="167" t="str">
        <f>IF('Lineær programmering opg 4'!$D$7=0,"-",((-A9858+'Lineær programmering opg 4'!$M$7)/'Lineær programmering opg 4'!$K$7)*-1)</f>
        <v>-</v>
      </c>
      <c r="H9858" s="167" t="str">
        <f>IF('Lineær programmering opg 4'!$C$8=0,"-",((-A9858+'Lineær programmering opg 4'!$M$8)/'Lineær programmering opg 4'!$K$8)*-1)</f>
        <v>-</v>
      </c>
      <c r="I9858" s="167" t="str">
        <f>IF('Lineær programmering opg 4'!$D$8=0,"-",'Lineær programmering opg 4'!$G$8)</f>
        <v>-</v>
      </c>
      <c r="J9858" s="295">
        <f>A9858*'Lineær programmering opg 4'!$C$11+Datatabel!C9858*'Lineær programmering opg 4'!$D$11</f>
        <v>44956.499999999716</v>
      </c>
      <c r="K9858" s="9">
        <f t="shared" si="767"/>
        <v>0</v>
      </c>
      <c r="L9858" s="9">
        <f t="shared" si="768"/>
        <v>0</v>
      </c>
    </row>
    <row r="9859" spans="1:12" ht="15" x14ac:dyDescent="0.25">
      <c r="A9859" s="167">
        <f t="shared" si="766"/>
        <v>3.4560000000225086</v>
      </c>
      <c r="B9859" s="325">
        <f t="shared" si="769"/>
        <v>1.4400000000093786E-2</v>
      </c>
      <c r="C9859" s="167">
        <f t="shared" ref="C9859:C9922" si="770">MIN(D9859,E9859,F9859,G9859,H9859,I9859)</f>
        <v>297.40799999998313</v>
      </c>
      <c r="D9859" s="167">
        <f>IF('Lineær programmering opg 4'!$M$4=0,"-",(-A9859+'Lineær programmering opg 4'!$M$4)/'Lineær programmering opg 4'!$K$4*-1)</f>
        <v>473.087999999955</v>
      </c>
      <c r="E9859" s="167">
        <f>IF('Lineær programmering opg 4'!$M$5=0,"-",(-A9859+'Lineær programmering opg 4'!$M$5)/'Lineær programmering opg 4'!$K$5*-1)</f>
        <v>297.40799999998313</v>
      </c>
      <c r="F9859" s="167" t="str">
        <f>IF('Lineær programmering opg 4'!$E$6=0,"-",(-A9859+'Lineær programmering opg 4'!$M$6)/'Lineær programmering opg 4'!$K$6*-1)</f>
        <v>-</v>
      </c>
      <c r="G9859" s="167" t="str">
        <f>IF('Lineær programmering opg 4'!$D$7=0,"-",((-A9859+'Lineær programmering opg 4'!$M$7)/'Lineær programmering opg 4'!$K$7)*-1)</f>
        <v>-</v>
      </c>
      <c r="H9859" s="167" t="str">
        <f>IF('Lineær programmering opg 4'!$C$8=0,"-",((-A9859+'Lineær programmering opg 4'!$M$8)/'Lineær programmering opg 4'!$K$8)*-1)</f>
        <v>-</v>
      </c>
      <c r="I9859" s="167" t="str">
        <f>IF('Lineær programmering opg 4'!$D$8=0,"-",'Lineær programmering opg 4'!$G$8)</f>
        <v>-</v>
      </c>
      <c r="J9859" s="295">
        <f>A9859*'Lineær programmering opg 4'!$C$11+Datatabel!C9859*'Lineær programmering opg 4'!$D$11</f>
        <v>44956.799999999726</v>
      </c>
      <c r="K9859" s="9">
        <f t="shared" si="767"/>
        <v>0</v>
      </c>
      <c r="L9859" s="9">
        <f t="shared" si="768"/>
        <v>0</v>
      </c>
    </row>
    <row r="9860" spans="1:12" ht="15" x14ac:dyDescent="0.25">
      <c r="A9860" s="167">
        <f t="shared" ref="A9860:A9923" si="771">$A$3*B9860</f>
        <v>3.4320000000225086</v>
      </c>
      <c r="B9860" s="325">
        <f t="shared" si="769"/>
        <v>1.4300000000093786E-2</v>
      </c>
      <c r="C9860" s="167">
        <f t="shared" si="770"/>
        <v>297.42599999998311</v>
      </c>
      <c r="D9860" s="167">
        <f>IF('Lineær programmering opg 4'!$M$4=0,"-",(-A9860+'Lineær programmering opg 4'!$M$4)/'Lineær programmering opg 4'!$K$4*-1)</f>
        <v>473.135999999955</v>
      </c>
      <c r="E9860" s="167">
        <f>IF('Lineær programmering opg 4'!$M$5=0,"-",(-A9860+'Lineær programmering opg 4'!$M$5)/'Lineær programmering opg 4'!$K$5*-1)</f>
        <v>297.42599999998311</v>
      </c>
      <c r="F9860" s="167" t="str">
        <f>IF('Lineær programmering opg 4'!$E$6=0,"-",(-A9860+'Lineær programmering opg 4'!$M$6)/'Lineær programmering opg 4'!$K$6*-1)</f>
        <v>-</v>
      </c>
      <c r="G9860" s="167" t="str">
        <f>IF('Lineær programmering opg 4'!$D$7=0,"-",((-A9860+'Lineær programmering opg 4'!$M$7)/'Lineær programmering opg 4'!$K$7)*-1)</f>
        <v>-</v>
      </c>
      <c r="H9860" s="167" t="str">
        <f>IF('Lineær programmering opg 4'!$C$8=0,"-",((-A9860+'Lineær programmering opg 4'!$M$8)/'Lineær programmering opg 4'!$K$8)*-1)</f>
        <v>-</v>
      </c>
      <c r="I9860" s="167" t="str">
        <f>IF('Lineær programmering opg 4'!$D$8=0,"-",'Lineær programmering opg 4'!$G$8)</f>
        <v>-</v>
      </c>
      <c r="J9860" s="295">
        <f>A9860*'Lineær programmering opg 4'!$C$11+Datatabel!C9860*'Lineær programmering opg 4'!$D$11</f>
        <v>44957.099999999715</v>
      </c>
      <c r="K9860" s="9">
        <f t="shared" ref="K9860:K9923" si="772">IF($J$10004=J9860,A9860,0)</f>
        <v>0</v>
      </c>
      <c r="L9860" s="9">
        <f t="shared" ref="L9860:L9923" si="773">IF(J9860=$J$10004,C9860,0)</f>
        <v>0</v>
      </c>
    </row>
    <row r="9861" spans="1:12" ht="15" x14ac:dyDescent="0.25">
      <c r="A9861" s="167">
        <f t="shared" si="771"/>
        <v>3.408000000022509</v>
      </c>
      <c r="B9861" s="325">
        <f t="shared" ref="B9861:B9924" si="774">B9860-0.01%</f>
        <v>1.4200000000093787E-2</v>
      </c>
      <c r="C9861" s="167">
        <f t="shared" si="770"/>
        <v>297.44399999998313</v>
      </c>
      <c r="D9861" s="167">
        <f>IF('Lineær programmering opg 4'!$M$4=0,"-",(-A9861+'Lineær programmering opg 4'!$M$4)/'Lineær programmering opg 4'!$K$4*-1)</f>
        <v>473.18399999995501</v>
      </c>
      <c r="E9861" s="167">
        <f>IF('Lineær programmering opg 4'!$M$5=0,"-",(-A9861+'Lineær programmering opg 4'!$M$5)/'Lineær programmering opg 4'!$K$5*-1)</f>
        <v>297.44399999998313</v>
      </c>
      <c r="F9861" s="167" t="str">
        <f>IF('Lineær programmering opg 4'!$E$6=0,"-",(-A9861+'Lineær programmering opg 4'!$M$6)/'Lineær programmering opg 4'!$K$6*-1)</f>
        <v>-</v>
      </c>
      <c r="G9861" s="167" t="str">
        <f>IF('Lineær programmering opg 4'!$D$7=0,"-",((-A9861+'Lineær programmering opg 4'!$M$7)/'Lineær programmering opg 4'!$K$7)*-1)</f>
        <v>-</v>
      </c>
      <c r="H9861" s="167" t="str">
        <f>IF('Lineær programmering opg 4'!$C$8=0,"-",((-A9861+'Lineær programmering opg 4'!$M$8)/'Lineær programmering opg 4'!$K$8)*-1)</f>
        <v>-</v>
      </c>
      <c r="I9861" s="167" t="str">
        <f>IF('Lineær programmering opg 4'!$D$8=0,"-",'Lineær programmering opg 4'!$G$8)</f>
        <v>-</v>
      </c>
      <c r="J9861" s="295">
        <f>A9861*'Lineær programmering opg 4'!$C$11+Datatabel!C9861*'Lineær programmering opg 4'!$D$11</f>
        <v>44957.399999999725</v>
      </c>
      <c r="K9861" s="9">
        <f t="shared" si="772"/>
        <v>0</v>
      </c>
      <c r="L9861" s="9">
        <f t="shared" si="773"/>
        <v>0</v>
      </c>
    </row>
    <row r="9862" spans="1:12" ht="15" x14ac:dyDescent="0.25">
      <c r="A9862" s="167">
        <f t="shared" si="771"/>
        <v>3.384000000022509</v>
      </c>
      <c r="B9862" s="325">
        <f t="shared" si="774"/>
        <v>1.4100000000093788E-2</v>
      </c>
      <c r="C9862" s="167">
        <f t="shared" si="770"/>
        <v>297.46199999998311</v>
      </c>
      <c r="D9862" s="167">
        <f>IF('Lineær programmering opg 4'!$M$4=0,"-",(-A9862+'Lineær programmering opg 4'!$M$4)/'Lineær programmering opg 4'!$K$4*-1)</f>
        <v>473.23199999995501</v>
      </c>
      <c r="E9862" s="167">
        <f>IF('Lineær programmering opg 4'!$M$5=0,"-",(-A9862+'Lineær programmering opg 4'!$M$5)/'Lineær programmering opg 4'!$K$5*-1)</f>
        <v>297.46199999998311</v>
      </c>
      <c r="F9862" s="167" t="str">
        <f>IF('Lineær programmering opg 4'!$E$6=0,"-",(-A9862+'Lineær programmering opg 4'!$M$6)/'Lineær programmering opg 4'!$K$6*-1)</f>
        <v>-</v>
      </c>
      <c r="G9862" s="167" t="str">
        <f>IF('Lineær programmering opg 4'!$D$7=0,"-",((-A9862+'Lineær programmering opg 4'!$M$7)/'Lineær programmering opg 4'!$K$7)*-1)</f>
        <v>-</v>
      </c>
      <c r="H9862" s="167" t="str">
        <f>IF('Lineær programmering opg 4'!$C$8=0,"-",((-A9862+'Lineær programmering opg 4'!$M$8)/'Lineær programmering opg 4'!$K$8)*-1)</f>
        <v>-</v>
      </c>
      <c r="I9862" s="167" t="str">
        <f>IF('Lineær programmering opg 4'!$D$8=0,"-",'Lineær programmering opg 4'!$G$8)</f>
        <v>-</v>
      </c>
      <c r="J9862" s="295">
        <f>A9862*'Lineær programmering opg 4'!$C$11+Datatabel!C9862*'Lineær programmering opg 4'!$D$11</f>
        <v>44957.699999999713</v>
      </c>
      <c r="K9862" s="9">
        <f t="shared" si="772"/>
        <v>0</v>
      </c>
      <c r="L9862" s="9">
        <f t="shared" si="773"/>
        <v>0</v>
      </c>
    </row>
    <row r="9863" spans="1:12" ht="15" x14ac:dyDescent="0.25">
      <c r="A9863" s="167">
        <f t="shared" si="771"/>
        <v>3.360000000022509</v>
      </c>
      <c r="B9863" s="325">
        <f t="shared" si="774"/>
        <v>1.4000000000093788E-2</v>
      </c>
      <c r="C9863" s="167">
        <f t="shared" si="770"/>
        <v>297.47999999998314</v>
      </c>
      <c r="D9863" s="167">
        <f>IF('Lineær programmering opg 4'!$M$4=0,"-",(-A9863+'Lineær programmering opg 4'!$M$4)/'Lineær programmering opg 4'!$K$4*-1)</f>
        <v>473.27999999995501</v>
      </c>
      <c r="E9863" s="167">
        <f>IF('Lineær programmering opg 4'!$M$5=0,"-",(-A9863+'Lineær programmering opg 4'!$M$5)/'Lineær programmering opg 4'!$K$5*-1)</f>
        <v>297.47999999998314</v>
      </c>
      <c r="F9863" s="167" t="str">
        <f>IF('Lineær programmering opg 4'!$E$6=0,"-",(-A9863+'Lineær programmering opg 4'!$M$6)/'Lineær programmering opg 4'!$K$6*-1)</f>
        <v>-</v>
      </c>
      <c r="G9863" s="167" t="str">
        <f>IF('Lineær programmering opg 4'!$D$7=0,"-",((-A9863+'Lineær programmering opg 4'!$M$7)/'Lineær programmering opg 4'!$K$7)*-1)</f>
        <v>-</v>
      </c>
      <c r="H9863" s="167" t="str">
        <f>IF('Lineær programmering opg 4'!$C$8=0,"-",((-A9863+'Lineær programmering opg 4'!$M$8)/'Lineær programmering opg 4'!$K$8)*-1)</f>
        <v>-</v>
      </c>
      <c r="I9863" s="167" t="str">
        <f>IF('Lineær programmering opg 4'!$D$8=0,"-",'Lineær programmering opg 4'!$G$8)</f>
        <v>-</v>
      </c>
      <c r="J9863" s="295">
        <f>A9863*'Lineær programmering opg 4'!$C$11+Datatabel!C9863*'Lineær programmering opg 4'!$D$11</f>
        <v>44957.999999999716</v>
      </c>
      <c r="K9863" s="9">
        <f t="shared" si="772"/>
        <v>0</v>
      </c>
      <c r="L9863" s="9">
        <f t="shared" si="773"/>
        <v>0</v>
      </c>
    </row>
    <row r="9864" spans="1:12" ht="15" x14ac:dyDescent="0.25">
      <c r="A9864" s="167">
        <f t="shared" si="771"/>
        <v>3.3360000000225094</v>
      </c>
      <c r="B9864" s="325">
        <f t="shared" si="774"/>
        <v>1.3900000000093789E-2</v>
      </c>
      <c r="C9864" s="167">
        <f t="shared" si="770"/>
        <v>297.49799999998311</v>
      </c>
      <c r="D9864" s="167">
        <f>IF('Lineær programmering opg 4'!$M$4=0,"-",(-A9864+'Lineær programmering opg 4'!$M$4)/'Lineær programmering opg 4'!$K$4*-1)</f>
        <v>473.32799999995495</v>
      </c>
      <c r="E9864" s="167">
        <f>IF('Lineær programmering opg 4'!$M$5=0,"-",(-A9864+'Lineær programmering opg 4'!$M$5)/'Lineær programmering opg 4'!$K$5*-1)</f>
        <v>297.49799999998311</v>
      </c>
      <c r="F9864" s="167" t="str">
        <f>IF('Lineær programmering opg 4'!$E$6=0,"-",(-A9864+'Lineær programmering opg 4'!$M$6)/'Lineær programmering opg 4'!$K$6*-1)</f>
        <v>-</v>
      </c>
      <c r="G9864" s="167" t="str">
        <f>IF('Lineær programmering opg 4'!$D$7=0,"-",((-A9864+'Lineær programmering opg 4'!$M$7)/'Lineær programmering opg 4'!$K$7)*-1)</f>
        <v>-</v>
      </c>
      <c r="H9864" s="167" t="str">
        <f>IF('Lineær programmering opg 4'!$C$8=0,"-",((-A9864+'Lineær programmering opg 4'!$M$8)/'Lineær programmering opg 4'!$K$8)*-1)</f>
        <v>-</v>
      </c>
      <c r="I9864" s="167" t="str">
        <f>IF('Lineær programmering opg 4'!$D$8=0,"-",'Lineær programmering opg 4'!$G$8)</f>
        <v>-</v>
      </c>
      <c r="J9864" s="295">
        <f>A9864*'Lineær programmering opg 4'!$C$11+Datatabel!C9864*'Lineær programmering opg 4'!$D$11</f>
        <v>44958.299999999719</v>
      </c>
      <c r="K9864" s="9">
        <f t="shared" si="772"/>
        <v>0</v>
      </c>
      <c r="L9864" s="9">
        <f t="shared" si="773"/>
        <v>0</v>
      </c>
    </row>
    <row r="9865" spans="1:12" ht="15" x14ac:dyDescent="0.25">
      <c r="A9865" s="167">
        <f t="shared" si="771"/>
        <v>3.3120000000225094</v>
      </c>
      <c r="B9865" s="325">
        <f t="shared" si="774"/>
        <v>1.3800000000093789E-2</v>
      </c>
      <c r="C9865" s="167">
        <f t="shared" si="770"/>
        <v>297.51599999998314</v>
      </c>
      <c r="D9865" s="167">
        <f>IF('Lineær programmering opg 4'!$M$4=0,"-",(-A9865+'Lineær programmering opg 4'!$M$4)/'Lineær programmering opg 4'!$K$4*-1)</f>
        <v>473.37599999995496</v>
      </c>
      <c r="E9865" s="167">
        <f>IF('Lineær programmering opg 4'!$M$5=0,"-",(-A9865+'Lineær programmering opg 4'!$M$5)/'Lineær programmering opg 4'!$K$5*-1)</f>
        <v>297.51599999998314</v>
      </c>
      <c r="F9865" s="167" t="str">
        <f>IF('Lineær programmering opg 4'!$E$6=0,"-",(-A9865+'Lineær programmering opg 4'!$M$6)/'Lineær programmering opg 4'!$K$6*-1)</f>
        <v>-</v>
      </c>
      <c r="G9865" s="167" t="str">
        <f>IF('Lineær programmering opg 4'!$D$7=0,"-",((-A9865+'Lineær programmering opg 4'!$M$7)/'Lineær programmering opg 4'!$K$7)*-1)</f>
        <v>-</v>
      </c>
      <c r="H9865" s="167" t="str">
        <f>IF('Lineær programmering opg 4'!$C$8=0,"-",((-A9865+'Lineær programmering opg 4'!$M$8)/'Lineær programmering opg 4'!$K$8)*-1)</f>
        <v>-</v>
      </c>
      <c r="I9865" s="167" t="str">
        <f>IF('Lineær programmering opg 4'!$D$8=0,"-",'Lineær programmering opg 4'!$G$8)</f>
        <v>-</v>
      </c>
      <c r="J9865" s="295">
        <f>A9865*'Lineær programmering opg 4'!$C$11+Datatabel!C9865*'Lineær programmering opg 4'!$D$11</f>
        <v>44958.599999999722</v>
      </c>
      <c r="K9865" s="9">
        <f t="shared" si="772"/>
        <v>0</v>
      </c>
      <c r="L9865" s="9">
        <f t="shared" si="773"/>
        <v>0</v>
      </c>
    </row>
    <row r="9866" spans="1:12" ht="15" x14ac:dyDescent="0.25">
      <c r="A9866" s="167">
        <f t="shared" si="771"/>
        <v>3.2880000000225094</v>
      </c>
      <c r="B9866" s="325">
        <f t="shared" si="774"/>
        <v>1.370000000009379E-2</v>
      </c>
      <c r="C9866" s="167">
        <f t="shared" si="770"/>
        <v>297.53399999998311</v>
      </c>
      <c r="D9866" s="167">
        <f>IF('Lineær programmering opg 4'!$M$4=0,"-",(-A9866+'Lineær programmering opg 4'!$M$4)/'Lineær programmering opg 4'!$K$4*-1)</f>
        <v>473.42399999995496</v>
      </c>
      <c r="E9866" s="167">
        <f>IF('Lineær programmering opg 4'!$M$5=0,"-",(-A9866+'Lineær programmering opg 4'!$M$5)/'Lineær programmering opg 4'!$K$5*-1)</f>
        <v>297.53399999998311</v>
      </c>
      <c r="F9866" s="167" t="str">
        <f>IF('Lineær programmering opg 4'!$E$6=0,"-",(-A9866+'Lineær programmering opg 4'!$M$6)/'Lineær programmering opg 4'!$K$6*-1)</f>
        <v>-</v>
      </c>
      <c r="G9866" s="167" t="str">
        <f>IF('Lineær programmering opg 4'!$D$7=0,"-",((-A9866+'Lineær programmering opg 4'!$M$7)/'Lineær programmering opg 4'!$K$7)*-1)</f>
        <v>-</v>
      </c>
      <c r="H9866" s="167" t="str">
        <f>IF('Lineær programmering opg 4'!$C$8=0,"-",((-A9866+'Lineær programmering opg 4'!$M$8)/'Lineær programmering opg 4'!$K$8)*-1)</f>
        <v>-</v>
      </c>
      <c r="I9866" s="167" t="str">
        <f>IF('Lineær programmering opg 4'!$D$8=0,"-",'Lineær programmering opg 4'!$G$8)</f>
        <v>-</v>
      </c>
      <c r="J9866" s="295">
        <f>A9866*'Lineær programmering opg 4'!$C$11+Datatabel!C9866*'Lineær programmering opg 4'!$D$11</f>
        <v>44958.899999999718</v>
      </c>
      <c r="K9866" s="9">
        <f t="shared" si="772"/>
        <v>0</v>
      </c>
      <c r="L9866" s="9">
        <f t="shared" si="773"/>
        <v>0</v>
      </c>
    </row>
    <row r="9867" spans="1:12" ht="15" x14ac:dyDescent="0.25">
      <c r="A9867" s="167">
        <f t="shared" si="771"/>
        <v>3.2640000000225098</v>
      </c>
      <c r="B9867" s="325">
        <f t="shared" si="774"/>
        <v>1.3600000000093791E-2</v>
      </c>
      <c r="C9867" s="167">
        <f t="shared" si="770"/>
        <v>297.55199999998314</v>
      </c>
      <c r="D9867" s="167">
        <f>IF('Lineær programmering opg 4'!$M$4=0,"-",(-A9867+'Lineær programmering opg 4'!$M$4)/'Lineær programmering opg 4'!$K$4*-1)</f>
        <v>473.47199999995496</v>
      </c>
      <c r="E9867" s="167">
        <f>IF('Lineær programmering opg 4'!$M$5=0,"-",(-A9867+'Lineær programmering opg 4'!$M$5)/'Lineær programmering opg 4'!$K$5*-1)</f>
        <v>297.55199999998314</v>
      </c>
      <c r="F9867" s="167" t="str">
        <f>IF('Lineær programmering opg 4'!$E$6=0,"-",(-A9867+'Lineær programmering opg 4'!$M$6)/'Lineær programmering opg 4'!$K$6*-1)</f>
        <v>-</v>
      </c>
      <c r="G9867" s="167" t="str">
        <f>IF('Lineær programmering opg 4'!$D$7=0,"-",((-A9867+'Lineær programmering opg 4'!$M$7)/'Lineær programmering opg 4'!$K$7)*-1)</f>
        <v>-</v>
      </c>
      <c r="H9867" s="167" t="str">
        <f>IF('Lineær programmering opg 4'!$C$8=0,"-",((-A9867+'Lineær programmering opg 4'!$M$8)/'Lineær programmering opg 4'!$K$8)*-1)</f>
        <v>-</v>
      </c>
      <c r="I9867" s="167" t="str">
        <f>IF('Lineær programmering opg 4'!$D$8=0,"-",'Lineær programmering opg 4'!$G$8)</f>
        <v>-</v>
      </c>
      <c r="J9867" s="295">
        <f>A9867*'Lineær programmering opg 4'!$C$11+Datatabel!C9867*'Lineær programmering opg 4'!$D$11</f>
        <v>44959.199999999721</v>
      </c>
      <c r="K9867" s="9">
        <f t="shared" si="772"/>
        <v>0</v>
      </c>
      <c r="L9867" s="9">
        <f t="shared" si="773"/>
        <v>0</v>
      </c>
    </row>
    <row r="9868" spans="1:12" ht="15" x14ac:dyDescent="0.25">
      <c r="A9868" s="167">
        <f t="shared" si="771"/>
        <v>3.2400000000225098</v>
      </c>
      <c r="B9868" s="325">
        <f t="shared" si="774"/>
        <v>1.3500000000093791E-2</v>
      </c>
      <c r="C9868" s="167">
        <f t="shared" si="770"/>
        <v>297.56999999998311</v>
      </c>
      <c r="D9868" s="167">
        <f>IF('Lineær programmering opg 4'!$M$4=0,"-",(-A9868+'Lineær programmering opg 4'!$M$4)/'Lineær programmering opg 4'!$K$4*-1)</f>
        <v>473.51999999995496</v>
      </c>
      <c r="E9868" s="167">
        <f>IF('Lineær programmering opg 4'!$M$5=0,"-",(-A9868+'Lineær programmering opg 4'!$M$5)/'Lineær programmering opg 4'!$K$5*-1)</f>
        <v>297.56999999998311</v>
      </c>
      <c r="F9868" s="167" t="str">
        <f>IF('Lineær programmering opg 4'!$E$6=0,"-",(-A9868+'Lineær programmering opg 4'!$M$6)/'Lineær programmering opg 4'!$K$6*-1)</f>
        <v>-</v>
      </c>
      <c r="G9868" s="167" t="str">
        <f>IF('Lineær programmering opg 4'!$D$7=0,"-",((-A9868+'Lineær programmering opg 4'!$M$7)/'Lineær programmering opg 4'!$K$7)*-1)</f>
        <v>-</v>
      </c>
      <c r="H9868" s="167" t="str">
        <f>IF('Lineær programmering opg 4'!$C$8=0,"-",((-A9868+'Lineær programmering opg 4'!$M$8)/'Lineær programmering opg 4'!$K$8)*-1)</f>
        <v>-</v>
      </c>
      <c r="I9868" s="167" t="str">
        <f>IF('Lineær programmering opg 4'!$D$8=0,"-",'Lineær programmering opg 4'!$G$8)</f>
        <v>-</v>
      </c>
      <c r="J9868" s="295">
        <f>A9868*'Lineær programmering opg 4'!$C$11+Datatabel!C9868*'Lineær programmering opg 4'!$D$11</f>
        <v>44959.499999999716</v>
      </c>
      <c r="K9868" s="9">
        <f t="shared" si="772"/>
        <v>0</v>
      </c>
      <c r="L9868" s="9">
        <f t="shared" si="773"/>
        <v>0</v>
      </c>
    </row>
    <row r="9869" spans="1:12" ht="15" x14ac:dyDescent="0.25">
      <c r="A9869" s="167">
        <f t="shared" si="771"/>
        <v>3.2160000000225102</v>
      </c>
      <c r="B9869" s="325">
        <f t="shared" si="774"/>
        <v>1.3400000000093792E-2</v>
      </c>
      <c r="C9869" s="167">
        <f t="shared" si="770"/>
        <v>297.58799999998314</v>
      </c>
      <c r="D9869" s="167">
        <f>IF('Lineær programmering opg 4'!$M$4=0,"-",(-A9869+'Lineær programmering opg 4'!$M$4)/'Lineær programmering opg 4'!$K$4*-1)</f>
        <v>473.56799999995496</v>
      </c>
      <c r="E9869" s="167">
        <f>IF('Lineær programmering opg 4'!$M$5=0,"-",(-A9869+'Lineær programmering opg 4'!$M$5)/'Lineær programmering opg 4'!$K$5*-1)</f>
        <v>297.58799999998314</v>
      </c>
      <c r="F9869" s="167" t="str">
        <f>IF('Lineær programmering opg 4'!$E$6=0,"-",(-A9869+'Lineær programmering opg 4'!$M$6)/'Lineær programmering opg 4'!$K$6*-1)</f>
        <v>-</v>
      </c>
      <c r="G9869" s="167" t="str">
        <f>IF('Lineær programmering opg 4'!$D$7=0,"-",((-A9869+'Lineær programmering opg 4'!$M$7)/'Lineær programmering opg 4'!$K$7)*-1)</f>
        <v>-</v>
      </c>
      <c r="H9869" s="167" t="str">
        <f>IF('Lineær programmering opg 4'!$C$8=0,"-",((-A9869+'Lineær programmering opg 4'!$M$8)/'Lineær programmering opg 4'!$K$8)*-1)</f>
        <v>-</v>
      </c>
      <c r="I9869" s="167" t="str">
        <f>IF('Lineær programmering opg 4'!$D$8=0,"-",'Lineær programmering opg 4'!$G$8)</f>
        <v>-</v>
      </c>
      <c r="J9869" s="295">
        <f>A9869*'Lineær programmering opg 4'!$C$11+Datatabel!C9869*'Lineær programmering opg 4'!$D$11</f>
        <v>44959.799999999726</v>
      </c>
      <c r="K9869" s="9">
        <f t="shared" si="772"/>
        <v>0</v>
      </c>
      <c r="L9869" s="9">
        <f t="shared" si="773"/>
        <v>0</v>
      </c>
    </row>
    <row r="9870" spans="1:12" ht="15" x14ac:dyDescent="0.25">
      <c r="A9870" s="167">
        <f t="shared" si="771"/>
        <v>3.1920000000225102</v>
      </c>
      <c r="B9870" s="325">
        <f t="shared" si="774"/>
        <v>1.3300000000093792E-2</v>
      </c>
      <c r="C9870" s="167">
        <f t="shared" si="770"/>
        <v>297.60599999998311</v>
      </c>
      <c r="D9870" s="167">
        <f>IF('Lineær programmering opg 4'!$M$4=0,"-",(-A9870+'Lineær programmering opg 4'!$M$4)/'Lineær programmering opg 4'!$K$4*-1)</f>
        <v>473.61599999995497</v>
      </c>
      <c r="E9870" s="167">
        <f>IF('Lineær programmering opg 4'!$M$5=0,"-",(-A9870+'Lineær programmering opg 4'!$M$5)/'Lineær programmering opg 4'!$K$5*-1)</f>
        <v>297.60599999998311</v>
      </c>
      <c r="F9870" s="167" t="str">
        <f>IF('Lineær programmering opg 4'!$E$6=0,"-",(-A9870+'Lineær programmering opg 4'!$M$6)/'Lineær programmering opg 4'!$K$6*-1)</f>
        <v>-</v>
      </c>
      <c r="G9870" s="167" t="str">
        <f>IF('Lineær programmering opg 4'!$D$7=0,"-",((-A9870+'Lineær programmering opg 4'!$M$7)/'Lineær programmering opg 4'!$K$7)*-1)</f>
        <v>-</v>
      </c>
      <c r="H9870" s="167" t="str">
        <f>IF('Lineær programmering opg 4'!$C$8=0,"-",((-A9870+'Lineær programmering opg 4'!$M$8)/'Lineær programmering opg 4'!$K$8)*-1)</f>
        <v>-</v>
      </c>
      <c r="I9870" s="167" t="str">
        <f>IF('Lineær programmering opg 4'!$D$8=0,"-",'Lineær programmering opg 4'!$G$8)</f>
        <v>-</v>
      </c>
      <c r="J9870" s="295">
        <f>A9870*'Lineær programmering opg 4'!$C$11+Datatabel!C9870*'Lineær programmering opg 4'!$D$11</f>
        <v>44960.099999999722</v>
      </c>
      <c r="K9870" s="9">
        <f t="shared" si="772"/>
        <v>0</v>
      </c>
      <c r="L9870" s="9">
        <f t="shared" si="773"/>
        <v>0</v>
      </c>
    </row>
    <row r="9871" spans="1:12" ht="15" x14ac:dyDescent="0.25">
      <c r="A9871" s="167">
        <f t="shared" si="771"/>
        <v>3.1680000000225101</v>
      </c>
      <c r="B9871" s="325">
        <f t="shared" si="774"/>
        <v>1.3200000000093793E-2</v>
      </c>
      <c r="C9871" s="167">
        <f t="shared" si="770"/>
        <v>297.62399999998314</v>
      </c>
      <c r="D9871" s="167">
        <f>IF('Lineær programmering opg 4'!$M$4=0,"-",(-A9871+'Lineær programmering opg 4'!$M$4)/'Lineær programmering opg 4'!$K$4*-1)</f>
        <v>473.66399999995497</v>
      </c>
      <c r="E9871" s="167">
        <f>IF('Lineær programmering opg 4'!$M$5=0,"-",(-A9871+'Lineær programmering opg 4'!$M$5)/'Lineær programmering opg 4'!$K$5*-1)</f>
        <v>297.62399999998314</v>
      </c>
      <c r="F9871" s="167" t="str">
        <f>IF('Lineær programmering opg 4'!$E$6=0,"-",(-A9871+'Lineær programmering opg 4'!$M$6)/'Lineær programmering opg 4'!$K$6*-1)</f>
        <v>-</v>
      </c>
      <c r="G9871" s="167" t="str">
        <f>IF('Lineær programmering opg 4'!$D$7=0,"-",((-A9871+'Lineær programmering opg 4'!$M$7)/'Lineær programmering opg 4'!$K$7)*-1)</f>
        <v>-</v>
      </c>
      <c r="H9871" s="167" t="str">
        <f>IF('Lineær programmering opg 4'!$C$8=0,"-",((-A9871+'Lineær programmering opg 4'!$M$8)/'Lineær programmering opg 4'!$K$8)*-1)</f>
        <v>-</v>
      </c>
      <c r="I9871" s="167" t="str">
        <f>IF('Lineær programmering opg 4'!$D$8=0,"-",'Lineær programmering opg 4'!$G$8)</f>
        <v>-</v>
      </c>
      <c r="J9871" s="295">
        <f>A9871*'Lineær programmering opg 4'!$C$11+Datatabel!C9871*'Lineær programmering opg 4'!$D$11</f>
        <v>44960.399999999725</v>
      </c>
      <c r="K9871" s="9">
        <f t="shared" si="772"/>
        <v>0</v>
      </c>
      <c r="L9871" s="9">
        <f t="shared" si="773"/>
        <v>0</v>
      </c>
    </row>
    <row r="9872" spans="1:12" ht="15" x14ac:dyDescent="0.25">
      <c r="A9872" s="167">
        <f t="shared" si="771"/>
        <v>3.1440000000225106</v>
      </c>
      <c r="B9872" s="325">
        <f t="shared" si="774"/>
        <v>1.3100000000093794E-2</v>
      </c>
      <c r="C9872" s="167">
        <f t="shared" si="770"/>
        <v>297.64199999998311</v>
      </c>
      <c r="D9872" s="167">
        <f>IF('Lineær programmering opg 4'!$M$4=0,"-",(-A9872+'Lineær programmering opg 4'!$M$4)/'Lineær programmering opg 4'!$K$4*-1)</f>
        <v>473.71199999995497</v>
      </c>
      <c r="E9872" s="167">
        <f>IF('Lineær programmering opg 4'!$M$5=0,"-",(-A9872+'Lineær programmering opg 4'!$M$5)/'Lineær programmering opg 4'!$K$5*-1)</f>
        <v>297.64199999998311</v>
      </c>
      <c r="F9872" s="167" t="str">
        <f>IF('Lineær programmering opg 4'!$E$6=0,"-",(-A9872+'Lineær programmering opg 4'!$M$6)/'Lineær programmering opg 4'!$K$6*-1)</f>
        <v>-</v>
      </c>
      <c r="G9872" s="167" t="str">
        <f>IF('Lineær programmering opg 4'!$D$7=0,"-",((-A9872+'Lineær programmering opg 4'!$M$7)/'Lineær programmering opg 4'!$K$7)*-1)</f>
        <v>-</v>
      </c>
      <c r="H9872" s="167" t="str">
        <f>IF('Lineær programmering opg 4'!$C$8=0,"-",((-A9872+'Lineær programmering opg 4'!$M$8)/'Lineær programmering opg 4'!$K$8)*-1)</f>
        <v>-</v>
      </c>
      <c r="I9872" s="167" t="str">
        <f>IF('Lineær programmering opg 4'!$D$8=0,"-",'Lineær programmering opg 4'!$G$8)</f>
        <v>-</v>
      </c>
      <c r="J9872" s="295">
        <f>A9872*'Lineær programmering opg 4'!$C$11+Datatabel!C9872*'Lineær programmering opg 4'!$D$11</f>
        <v>44960.699999999713</v>
      </c>
      <c r="K9872" s="9">
        <f t="shared" si="772"/>
        <v>0</v>
      </c>
      <c r="L9872" s="9">
        <f t="shared" si="773"/>
        <v>0</v>
      </c>
    </row>
    <row r="9873" spans="1:12" ht="15" x14ac:dyDescent="0.25">
      <c r="A9873" s="167">
        <f t="shared" si="771"/>
        <v>3.1200000000225105</v>
      </c>
      <c r="B9873" s="325">
        <f t="shared" si="774"/>
        <v>1.3000000000093794E-2</v>
      </c>
      <c r="C9873" s="167">
        <f t="shared" si="770"/>
        <v>297.65999999998314</v>
      </c>
      <c r="D9873" s="167">
        <f>IF('Lineær programmering opg 4'!$M$4=0,"-",(-A9873+'Lineær programmering opg 4'!$M$4)/'Lineær programmering opg 4'!$K$4*-1)</f>
        <v>473.75999999995497</v>
      </c>
      <c r="E9873" s="167">
        <f>IF('Lineær programmering opg 4'!$M$5=0,"-",(-A9873+'Lineær programmering opg 4'!$M$5)/'Lineær programmering opg 4'!$K$5*-1)</f>
        <v>297.65999999998314</v>
      </c>
      <c r="F9873" s="167" t="str">
        <f>IF('Lineær programmering opg 4'!$E$6=0,"-",(-A9873+'Lineær programmering opg 4'!$M$6)/'Lineær programmering opg 4'!$K$6*-1)</f>
        <v>-</v>
      </c>
      <c r="G9873" s="167" t="str">
        <f>IF('Lineær programmering opg 4'!$D$7=0,"-",((-A9873+'Lineær programmering opg 4'!$M$7)/'Lineær programmering opg 4'!$K$7)*-1)</f>
        <v>-</v>
      </c>
      <c r="H9873" s="167" t="str">
        <f>IF('Lineær programmering opg 4'!$C$8=0,"-",((-A9873+'Lineær programmering opg 4'!$M$8)/'Lineær programmering opg 4'!$K$8)*-1)</f>
        <v>-</v>
      </c>
      <c r="I9873" s="167" t="str">
        <f>IF('Lineær programmering opg 4'!$D$8=0,"-",'Lineær programmering opg 4'!$G$8)</f>
        <v>-</v>
      </c>
      <c r="J9873" s="295">
        <f>A9873*'Lineær programmering opg 4'!$C$11+Datatabel!C9873*'Lineær programmering opg 4'!$D$11</f>
        <v>44960.999999999716</v>
      </c>
      <c r="K9873" s="9">
        <f t="shared" si="772"/>
        <v>0</v>
      </c>
      <c r="L9873" s="9">
        <f t="shared" si="773"/>
        <v>0</v>
      </c>
    </row>
    <row r="9874" spans="1:12" ht="15" x14ac:dyDescent="0.25">
      <c r="A9874" s="167">
        <f t="shared" si="771"/>
        <v>3.096000000022511</v>
      </c>
      <c r="B9874" s="325">
        <f t="shared" si="774"/>
        <v>1.2900000000093795E-2</v>
      </c>
      <c r="C9874" s="167">
        <f t="shared" si="770"/>
        <v>297.67799999998311</v>
      </c>
      <c r="D9874" s="167">
        <f>IF('Lineær programmering opg 4'!$M$4=0,"-",(-A9874+'Lineær programmering opg 4'!$M$4)/'Lineær programmering opg 4'!$K$4*-1)</f>
        <v>473.80799999995497</v>
      </c>
      <c r="E9874" s="167">
        <f>IF('Lineær programmering opg 4'!$M$5=0,"-",(-A9874+'Lineær programmering opg 4'!$M$5)/'Lineær programmering opg 4'!$K$5*-1)</f>
        <v>297.67799999998311</v>
      </c>
      <c r="F9874" s="167" t="str">
        <f>IF('Lineær programmering opg 4'!$E$6=0,"-",(-A9874+'Lineær programmering opg 4'!$M$6)/'Lineær programmering opg 4'!$K$6*-1)</f>
        <v>-</v>
      </c>
      <c r="G9874" s="167" t="str">
        <f>IF('Lineær programmering opg 4'!$D$7=0,"-",((-A9874+'Lineær programmering opg 4'!$M$7)/'Lineær programmering opg 4'!$K$7)*-1)</f>
        <v>-</v>
      </c>
      <c r="H9874" s="167" t="str">
        <f>IF('Lineær programmering opg 4'!$C$8=0,"-",((-A9874+'Lineær programmering opg 4'!$M$8)/'Lineær programmering opg 4'!$K$8)*-1)</f>
        <v>-</v>
      </c>
      <c r="I9874" s="167" t="str">
        <f>IF('Lineær programmering opg 4'!$D$8=0,"-",'Lineær programmering opg 4'!$G$8)</f>
        <v>-</v>
      </c>
      <c r="J9874" s="295">
        <f>A9874*'Lineær programmering opg 4'!$C$11+Datatabel!C9874*'Lineær programmering opg 4'!$D$11</f>
        <v>44961.299999999719</v>
      </c>
      <c r="K9874" s="9">
        <f t="shared" si="772"/>
        <v>0</v>
      </c>
      <c r="L9874" s="9">
        <f t="shared" si="773"/>
        <v>0</v>
      </c>
    </row>
    <row r="9875" spans="1:12" ht="15" x14ac:dyDescent="0.25">
      <c r="A9875" s="167">
        <f t="shared" si="771"/>
        <v>3.0720000000225109</v>
      </c>
      <c r="B9875" s="325">
        <f t="shared" si="774"/>
        <v>1.2800000000093795E-2</v>
      </c>
      <c r="C9875" s="167">
        <f t="shared" si="770"/>
        <v>297.69599999998314</v>
      </c>
      <c r="D9875" s="167">
        <f>IF('Lineær programmering opg 4'!$M$4=0,"-",(-A9875+'Lineær programmering opg 4'!$M$4)/'Lineær programmering opg 4'!$K$4*-1)</f>
        <v>473.85599999995497</v>
      </c>
      <c r="E9875" s="167">
        <f>IF('Lineær programmering opg 4'!$M$5=0,"-",(-A9875+'Lineær programmering opg 4'!$M$5)/'Lineær programmering opg 4'!$K$5*-1)</f>
        <v>297.69599999998314</v>
      </c>
      <c r="F9875" s="167" t="str">
        <f>IF('Lineær programmering opg 4'!$E$6=0,"-",(-A9875+'Lineær programmering opg 4'!$M$6)/'Lineær programmering opg 4'!$K$6*-1)</f>
        <v>-</v>
      </c>
      <c r="G9875" s="167" t="str">
        <f>IF('Lineær programmering opg 4'!$D$7=0,"-",((-A9875+'Lineær programmering opg 4'!$M$7)/'Lineær programmering opg 4'!$K$7)*-1)</f>
        <v>-</v>
      </c>
      <c r="H9875" s="167" t="str">
        <f>IF('Lineær programmering opg 4'!$C$8=0,"-",((-A9875+'Lineær programmering opg 4'!$M$8)/'Lineær programmering opg 4'!$K$8)*-1)</f>
        <v>-</v>
      </c>
      <c r="I9875" s="167" t="str">
        <f>IF('Lineær programmering opg 4'!$D$8=0,"-",'Lineær programmering opg 4'!$G$8)</f>
        <v>-</v>
      </c>
      <c r="J9875" s="295">
        <f>A9875*'Lineær programmering opg 4'!$C$11+Datatabel!C9875*'Lineær programmering opg 4'!$D$11</f>
        <v>44961.599999999722</v>
      </c>
      <c r="K9875" s="9">
        <f t="shared" si="772"/>
        <v>0</v>
      </c>
      <c r="L9875" s="9">
        <f t="shared" si="773"/>
        <v>0</v>
      </c>
    </row>
    <row r="9876" spans="1:12" ht="15" x14ac:dyDescent="0.25">
      <c r="A9876" s="167">
        <f t="shared" si="771"/>
        <v>3.0480000000225109</v>
      </c>
      <c r="B9876" s="325">
        <f t="shared" si="774"/>
        <v>1.2700000000093796E-2</v>
      </c>
      <c r="C9876" s="167">
        <f t="shared" si="770"/>
        <v>297.71399999998312</v>
      </c>
      <c r="D9876" s="167">
        <f>IF('Lineær programmering opg 4'!$M$4=0,"-",(-A9876+'Lineær programmering opg 4'!$M$4)/'Lineær programmering opg 4'!$K$4*-1)</f>
        <v>473.90399999995498</v>
      </c>
      <c r="E9876" s="167">
        <f>IF('Lineær programmering opg 4'!$M$5=0,"-",(-A9876+'Lineær programmering opg 4'!$M$5)/'Lineær programmering opg 4'!$K$5*-1)</f>
        <v>297.71399999998312</v>
      </c>
      <c r="F9876" s="167" t="str">
        <f>IF('Lineær programmering opg 4'!$E$6=0,"-",(-A9876+'Lineær programmering opg 4'!$M$6)/'Lineær programmering opg 4'!$K$6*-1)</f>
        <v>-</v>
      </c>
      <c r="G9876" s="167" t="str">
        <f>IF('Lineær programmering opg 4'!$D$7=0,"-",((-A9876+'Lineær programmering opg 4'!$M$7)/'Lineær programmering opg 4'!$K$7)*-1)</f>
        <v>-</v>
      </c>
      <c r="H9876" s="167" t="str">
        <f>IF('Lineær programmering opg 4'!$C$8=0,"-",((-A9876+'Lineær programmering opg 4'!$M$8)/'Lineær programmering opg 4'!$K$8)*-1)</f>
        <v>-</v>
      </c>
      <c r="I9876" s="167" t="str">
        <f>IF('Lineær programmering opg 4'!$D$8=0,"-",'Lineær programmering opg 4'!$G$8)</f>
        <v>-</v>
      </c>
      <c r="J9876" s="295">
        <f>A9876*'Lineær programmering opg 4'!$C$11+Datatabel!C9876*'Lineær programmering opg 4'!$D$11</f>
        <v>44961.899999999718</v>
      </c>
      <c r="K9876" s="9">
        <f t="shared" si="772"/>
        <v>0</v>
      </c>
      <c r="L9876" s="9">
        <f t="shared" si="773"/>
        <v>0</v>
      </c>
    </row>
    <row r="9877" spans="1:12" ht="15" x14ac:dyDescent="0.25">
      <c r="A9877" s="167">
        <f t="shared" si="771"/>
        <v>3.0240000000225113</v>
      </c>
      <c r="B9877" s="325">
        <f t="shared" si="774"/>
        <v>1.2600000000093797E-2</v>
      </c>
      <c r="C9877" s="167">
        <f t="shared" si="770"/>
        <v>297.73199999998315</v>
      </c>
      <c r="D9877" s="167">
        <f>IF('Lineær programmering opg 4'!$M$4=0,"-",(-A9877+'Lineær programmering opg 4'!$M$4)/'Lineær programmering opg 4'!$K$4*-1)</f>
        <v>473.95199999995498</v>
      </c>
      <c r="E9877" s="167">
        <f>IF('Lineær programmering opg 4'!$M$5=0,"-",(-A9877+'Lineær programmering opg 4'!$M$5)/'Lineær programmering opg 4'!$K$5*-1)</f>
        <v>297.73199999998315</v>
      </c>
      <c r="F9877" s="167" t="str">
        <f>IF('Lineær programmering opg 4'!$E$6=0,"-",(-A9877+'Lineær programmering opg 4'!$M$6)/'Lineær programmering opg 4'!$K$6*-1)</f>
        <v>-</v>
      </c>
      <c r="G9877" s="167" t="str">
        <f>IF('Lineær programmering opg 4'!$D$7=0,"-",((-A9877+'Lineær programmering opg 4'!$M$7)/'Lineær programmering opg 4'!$K$7)*-1)</f>
        <v>-</v>
      </c>
      <c r="H9877" s="167" t="str">
        <f>IF('Lineær programmering opg 4'!$C$8=0,"-",((-A9877+'Lineær programmering opg 4'!$M$8)/'Lineær programmering opg 4'!$K$8)*-1)</f>
        <v>-</v>
      </c>
      <c r="I9877" s="167" t="str">
        <f>IF('Lineær programmering opg 4'!$D$8=0,"-",'Lineær programmering opg 4'!$G$8)</f>
        <v>-</v>
      </c>
      <c r="J9877" s="295">
        <f>A9877*'Lineær programmering opg 4'!$C$11+Datatabel!C9877*'Lineær programmering opg 4'!$D$11</f>
        <v>44962.199999999721</v>
      </c>
      <c r="K9877" s="9">
        <f t="shared" si="772"/>
        <v>0</v>
      </c>
      <c r="L9877" s="9">
        <f t="shared" si="773"/>
        <v>0</v>
      </c>
    </row>
    <row r="9878" spans="1:12" ht="15" x14ac:dyDescent="0.25">
      <c r="A9878" s="167">
        <f t="shared" si="771"/>
        <v>3.0000000000225113</v>
      </c>
      <c r="B9878" s="325">
        <f t="shared" si="774"/>
        <v>1.2500000000093797E-2</v>
      </c>
      <c r="C9878" s="167">
        <f t="shared" si="770"/>
        <v>297.74999999998312</v>
      </c>
      <c r="D9878" s="167">
        <f>IF('Lineær programmering opg 4'!$M$4=0,"-",(-A9878+'Lineær programmering opg 4'!$M$4)/'Lineær programmering opg 4'!$K$4*-1)</f>
        <v>473.99999999995498</v>
      </c>
      <c r="E9878" s="167">
        <f>IF('Lineær programmering opg 4'!$M$5=0,"-",(-A9878+'Lineær programmering opg 4'!$M$5)/'Lineær programmering opg 4'!$K$5*-1)</f>
        <v>297.74999999998312</v>
      </c>
      <c r="F9878" s="167" t="str">
        <f>IF('Lineær programmering opg 4'!$E$6=0,"-",(-A9878+'Lineær programmering opg 4'!$M$6)/'Lineær programmering opg 4'!$K$6*-1)</f>
        <v>-</v>
      </c>
      <c r="G9878" s="167" t="str">
        <f>IF('Lineær programmering opg 4'!$D$7=0,"-",((-A9878+'Lineær programmering opg 4'!$M$7)/'Lineær programmering opg 4'!$K$7)*-1)</f>
        <v>-</v>
      </c>
      <c r="H9878" s="167" t="str">
        <f>IF('Lineær programmering opg 4'!$C$8=0,"-",((-A9878+'Lineær programmering opg 4'!$M$8)/'Lineær programmering opg 4'!$K$8)*-1)</f>
        <v>-</v>
      </c>
      <c r="I9878" s="167" t="str">
        <f>IF('Lineær programmering opg 4'!$D$8=0,"-",'Lineær programmering opg 4'!$G$8)</f>
        <v>-</v>
      </c>
      <c r="J9878" s="295">
        <f>A9878*'Lineær programmering opg 4'!$C$11+Datatabel!C9878*'Lineær programmering opg 4'!$D$11</f>
        <v>44962.499999999716</v>
      </c>
      <c r="K9878" s="9">
        <f t="shared" si="772"/>
        <v>0</v>
      </c>
      <c r="L9878" s="9">
        <f t="shared" si="773"/>
        <v>0</v>
      </c>
    </row>
    <row r="9879" spans="1:12" ht="15" x14ac:dyDescent="0.25">
      <c r="A9879" s="167">
        <f t="shared" si="771"/>
        <v>2.9760000000225113</v>
      </c>
      <c r="B9879" s="325">
        <f t="shared" si="774"/>
        <v>1.2400000000093798E-2</v>
      </c>
      <c r="C9879" s="167">
        <f t="shared" si="770"/>
        <v>297.76799999998315</v>
      </c>
      <c r="D9879" s="167">
        <f>IF('Lineær programmering opg 4'!$M$4=0,"-",(-A9879+'Lineær programmering opg 4'!$M$4)/'Lineær programmering opg 4'!$K$4*-1)</f>
        <v>474.04799999995498</v>
      </c>
      <c r="E9879" s="167">
        <f>IF('Lineær programmering opg 4'!$M$5=0,"-",(-A9879+'Lineær programmering opg 4'!$M$5)/'Lineær programmering opg 4'!$K$5*-1)</f>
        <v>297.76799999998315</v>
      </c>
      <c r="F9879" s="167" t="str">
        <f>IF('Lineær programmering opg 4'!$E$6=0,"-",(-A9879+'Lineær programmering opg 4'!$M$6)/'Lineær programmering opg 4'!$K$6*-1)</f>
        <v>-</v>
      </c>
      <c r="G9879" s="167" t="str">
        <f>IF('Lineær programmering opg 4'!$D$7=0,"-",((-A9879+'Lineær programmering opg 4'!$M$7)/'Lineær programmering opg 4'!$K$7)*-1)</f>
        <v>-</v>
      </c>
      <c r="H9879" s="167" t="str">
        <f>IF('Lineær programmering opg 4'!$C$8=0,"-",((-A9879+'Lineær programmering opg 4'!$M$8)/'Lineær programmering opg 4'!$K$8)*-1)</f>
        <v>-</v>
      </c>
      <c r="I9879" s="167" t="str">
        <f>IF('Lineær programmering opg 4'!$D$8=0,"-",'Lineær programmering opg 4'!$G$8)</f>
        <v>-</v>
      </c>
      <c r="J9879" s="295">
        <f>A9879*'Lineær programmering opg 4'!$C$11+Datatabel!C9879*'Lineær programmering opg 4'!$D$11</f>
        <v>44962.799999999726</v>
      </c>
      <c r="K9879" s="9">
        <f t="shared" si="772"/>
        <v>0</v>
      </c>
      <c r="L9879" s="9">
        <f t="shared" si="773"/>
        <v>0</v>
      </c>
    </row>
    <row r="9880" spans="1:12" ht="15" x14ac:dyDescent="0.25">
      <c r="A9880" s="167">
        <f t="shared" si="771"/>
        <v>2.9520000000225117</v>
      </c>
      <c r="B9880" s="325">
        <f t="shared" si="774"/>
        <v>1.2300000000093798E-2</v>
      </c>
      <c r="C9880" s="167">
        <f t="shared" si="770"/>
        <v>297.78599999998312</v>
      </c>
      <c r="D9880" s="167">
        <f>IF('Lineær programmering opg 4'!$M$4=0,"-",(-A9880+'Lineær programmering opg 4'!$M$4)/'Lineær programmering opg 4'!$K$4*-1)</f>
        <v>474.09599999995498</v>
      </c>
      <c r="E9880" s="167">
        <f>IF('Lineær programmering opg 4'!$M$5=0,"-",(-A9880+'Lineær programmering opg 4'!$M$5)/'Lineær programmering opg 4'!$K$5*-1)</f>
        <v>297.78599999998312</v>
      </c>
      <c r="F9880" s="167" t="str">
        <f>IF('Lineær programmering opg 4'!$E$6=0,"-",(-A9880+'Lineær programmering opg 4'!$M$6)/'Lineær programmering opg 4'!$K$6*-1)</f>
        <v>-</v>
      </c>
      <c r="G9880" s="167" t="str">
        <f>IF('Lineær programmering opg 4'!$D$7=0,"-",((-A9880+'Lineær programmering opg 4'!$M$7)/'Lineær programmering opg 4'!$K$7)*-1)</f>
        <v>-</v>
      </c>
      <c r="H9880" s="167" t="str">
        <f>IF('Lineær programmering opg 4'!$C$8=0,"-",((-A9880+'Lineær programmering opg 4'!$M$8)/'Lineær programmering opg 4'!$K$8)*-1)</f>
        <v>-</v>
      </c>
      <c r="I9880" s="167" t="str">
        <f>IF('Lineær programmering opg 4'!$D$8=0,"-",'Lineær programmering opg 4'!$G$8)</f>
        <v>-</v>
      </c>
      <c r="J9880" s="295">
        <f>A9880*'Lineær programmering opg 4'!$C$11+Datatabel!C9880*'Lineær programmering opg 4'!$D$11</f>
        <v>44963.099999999722</v>
      </c>
      <c r="K9880" s="9">
        <f t="shared" si="772"/>
        <v>0</v>
      </c>
      <c r="L9880" s="9">
        <f t="shared" si="773"/>
        <v>0</v>
      </c>
    </row>
    <row r="9881" spans="1:12" ht="15" x14ac:dyDescent="0.25">
      <c r="A9881" s="167">
        <f t="shared" si="771"/>
        <v>2.9280000000225117</v>
      </c>
      <c r="B9881" s="325">
        <f t="shared" si="774"/>
        <v>1.2200000000093799E-2</v>
      </c>
      <c r="C9881" s="167">
        <f t="shared" si="770"/>
        <v>297.80399999998315</v>
      </c>
      <c r="D9881" s="167">
        <f>IF('Lineær programmering opg 4'!$M$4=0,"-",(-A9881+'Lineær programmering opg 4'!$M$4)/'Lineær programmering opg 4'!$K$4*-1)</f>
        <v>474.14399999995499</v>
      </c>
      <c r="E9881" s="167">
        <f>IF('Lineær programmering opg 4'!$M$5=0,"-",(-A9881+'Lineær programmering opg 4'!$M$5)/'Lineær programmering opg 4'!$K$5*-1)</f>
        <v>297.80399999998315</v>
      </c>
      <c r="F9881" s="167" t="str">
        <f>IF('Lineær programmering opg 4'!$E$6=0,"-",(-A9881+'Lineær programmering opg 4'!$M$6)/'Lineær programmering opg 4'!$K$6*-1)</f>
        <v>-</v>
      </c>
      <c r="G9881" s="167" t="str">
        <f>IF('Lineær programmering opg 4'!$D$7=0,"-",((-A9881+'Lineær programmering opg 4'!$M$7)/'Lineær programmering opg 4'!$K$7)*-1)</f>
        <v>-</v>
      </c>
      <c r="H9881" s="167" t="str">
        <f>IF('Lineær programmering opg 4'!$C$8=0,"-",((-A9881+'Lineær programmering opg 4'!$M$8)/'Lineær programmering opg 4'!$K$8)*-1)</f>
        <v>-</v>
      </c>
      <c r="I9881" s="167" t="str">
        <f>IF('Lineær programmering opg 4'!$D$8=0,"-",'Lineær programmering opg 4'!$G$8)</f>
        <v>-</v>
      </c>
      <c r="J9881" s="295">
        <f>A9881*'Lineær programmering opg 4'!$C$11+Datatabel!C9881*'Lineær programmering opg 4'!$D$11</f>
        <v>44963.399999999725</v>
      </c>
      <c r="K9881" s="9">
        <f t="shared" si="772"/>
        <v>0</v>
      </c>
      <c r="L9881" s="9">
        <f t="shared" si="773"/>
        <v>0</v>
      </c>
    </row>
    <row r="9882" spans="1:12" ht="15" x14ac:dyDescent="0.25">
      <c r="A9882" s="167">
        <f t="shared" si="771"/>
        <v>2.9040000000225117</v>
      </c>
      <c r="B9882" s="325">
        <f t="shared" si="774"/>
        <v>1.21000000000938E-2</v>
      </c>
      <c r="C9882" s="167">
        <f t="shared" si="770"/>
        <v>297.82199999998312</v>
      </c>
      <c r="D9882" s="167">
        <f>IF('Lineær programmering opg 4'!$M$4=0,"-",(-A9882+'Lineær programmering opg 4'!$M$4)/'Lineær programmering opg 4'!$K$4*-1)</f>
        <v>474.19199999995499</v>
      </c>
      <c r="E9882" s="167">
        <f>IF('Lineær programmering opg 4'!$M$5=0,"-",(-A9882+'Lineær programmering opg 4'!$M$5)/'Lineær programmering opg 4'!$K$5*-1)</f>
        <v>297.82199999998312</v>
      </c>
      <c r="F9882" s="167" t="str">
        <f>IF('Lineær programmering opg 4'!$E$6=0,"-",(-A9882+'Lineær programmering opg 4'!$M$6)/'Lineær programmering opg 4'!$K$6*-1)</f>
        <v>-</v>
      </c>
      <c r="G9882" s="167" t="str">
        <f>IF('Lineær programmering opg 4'!$D$7=0,"-",((-A9882+'Lineær programmering opg 4'!$M$7)/'Lineær programmering opg 4'!$K$7)*-1)</f>
        <v>-</v>
      </c>
      <c r="H9882" s="167" t="str">
        <f>IF('Lineær programmering opg 4'!$C$8=0,"-",((-A9882+'Lineær programmering opg 4'!$M$8)/'Lineær programmering opg 4'!$K$8)*-1)</f>
        <v>-</v>
      </c>
      <c r="I9882" s="167" t="str">
        <f>IF('Lineær programmering opg 4'!$D$8=0,"-",'Lineær programmering opg 4'!$G$8)</f>
        <v>-</v>
      </c>
      <c r="J9882" s="295">
        <f>A9882*'Lineær programmering opg 4'!$C$11+Datatabel!C9882*'Lineær programmering opg 4'!$D$11</f>
        <v>44963.699999999721</v>
      </c>
      <c r="K9882" s="9">
        <f t="shared" si="772"/>
        <v>0</v>
      </c>
      <c r="L9882" s="9">
        <f t="shared" si="773"/>
        <v>0</v>
      </c>
    </row>
    <row r="9883" spans="1:12" ht="15" x14ac:dyDescent="0.25">
      <c r="A9883" s="167">
        <f t="shared" si="771"/>
        <v>2.8800000000225121</v>
      </c>
      <c r="B9883" s="325">
        <f t="shared" si="774"/>
        <v>1.20000000000938E-2</v>
      </c>
      <c r="C9883" s="167">
        <f t="shared" si="770"/>
        <v>297.83999999998315</v>
      </c>
      <c r="D9883" s="167">
        <f>IF('Lineær programmering opg 4'!$M$4=0,"-",(-A9883+'Lineær programmering opg 4'!$M$4)/'Lineær programmering opg 4'!$K$4*-1)</f>
        <v>474.23999999995499</v>
      </c>
      <c r="E9883" s="167">
        <f>IF('Lineær programmering opg 4'!$M$5=0,"-",(-A9883+'Lineær programmering opg 4'!$M$5)/'Lineær programmering opg 4'!$K$5*-1)</f>
        <v>297.83999999998315</v>
      </c>
      <c r="F9883" s="167" t="str">
        <f>IF('Lineær programmering opg 4'!$E$6=0,"-",(-A9883+'Lineær programmering opg 4'!$M$6)/'Lineær programmering opg 4'!$K$6*-1)</f>
        <v>-</v>
      </c>
      <c r="G9883" s="167" t="str">
        <f>IF('Lineær programmering opg 4'!$D$7=0,"-",((-A9883+'Lineær programmering opg 4'!$M$7)/'Lineær programmering opg 4'!$K$7)*-1)</f>
        <v>-</v>
      </c>
      <c r="H9883" s="167" t="str">
        <f>IF('Lineær programmering opg 4'!$C$8=0,"-",((-A9883+'Lineær programmering opg 4'!$M$8)/'Lineær programmering opg 4'!$K$8)*-1)</f>
        <v>-</v>
      </c>
      <c r="I9883" s="167" t="str">
        <f>IF('Lineær programmering opg 4'!$D$8=0,"-",'Lineær programmering opg 4'!$G$8)</f>
        <v>-</v>
      </c>
      <c r="J9883" s="295">
        <f>A9883*'Lineær programmering opg 4'!$C$11+Datatabel!C9883*'Lineær programmering opg 4'!$D$11</f>
        <v>44963.999999999724</v>
      </c>
      <c r="K9883" s="9">
        <f t="shared" si="772"/>
        <v>0</v>
      </c>
      <c r="L9883" s="9">
        <f t="shared" si="773"/>
        <v>0</v>
      </c>
    </row>
    <row r="9884" spans="1:12" ht="15" x14ac:dyDescent="0.25">
      <c r="A9884" s="167">
        <f t="shared" si="771"/>
        <v>2.8560000000225121</v>
      </c>
      <c r="B9884" s="325">
        <f t="shared" si="774"/>
        <v>1.1900000000093801E-2</v>
      </c>
      <c r="C9884" s="167">
        <f t="shared" si="770"/>
        <v>297.85799999998312</v>
      </c>
      <c r="D9884" s="167">
        <f>IF('Lineær programmering opg 4'!$M$4=0,"-",(-A9884+'Lineær programmering opg 4'!$M$4)/'Lineær programmering opg 4'!$K$4*-1)</f>
        <v>474.28799999995499</v>
      </c>
      <c r="E9884" s="167">
        <f>IF('Lineær programmering opg 4'!$M$5=0,"-",(-A9884+'Lineær programmering opg 4'!$M$5)/'Lineær programmering opg 4'!$K$5*-1)</f>
        <v>297.85799999998312</v>
      </c>
      <c r="F9884" s="167" t="str">
        <f>IF('Lineær programmering opg 4'!$E$6=0,"-",(-A9884+'Lineær programmering opg 4'!$M$6)/'Lineær programmering opg 4'!$K$6*-1)</f>
        <v>-</v>
      </c>
      <c r="G9884" s="167" t="str">
        <f>IF('Lineær programmering opg 4'!$D$7=0,"-",((-A9884+'Lineær programmering opg 4'!$M$7)/'Lineær programmering opg 4'!$K$7)*-1)</f>
        <v>-</v>
      </c>
      <c r="H9884" s="167" t="str">
        <f>IF('Lineær programmering opg 4'!$C$8=0,"-",((-A9884+'Lineær programmering opg 4'!$M$8)/'Lineær programmering opg 4'!$K$8)*-1)</f>
        <v>-</v>
      </c>
      <c r="I9884" s="167" t="str">
        <f>IF('Lineær programmering opg 4'!$D$8=0,"-",'Lineær programmering opg 4'!$G$8)</f>
        <v>-</v>
      </c>
      <c r="J9884" s="295">
        <f>A9884*'Lineær programmering opg 4'!$C$11+Datatabel!C9884*'Lineær programmering opg 4'!$D$11</f>
        <v>44964.299999999719</v>
      </c>
      <c r="K9884" s="9">
        <f t="shared" si="772"/>
        <v>0</v>
      </c>
      <c r="L9884" s="9">
        <f t="shared" si="773"/>
        <v>0</v>
      </c>
    </row>
    <row r="9885" spans="1:12" ht="15" x14ac:dyDescent="0.25">
      <c r="A9885" s="167">
        <f t="shared" si="771"/>
        <v>2.8320000000225125</v>
      </c>
      <c r="B9885" s="325">
        <f t="shared" si="774"/>
        <v>1.1800000000093801E-2</v>
      </c>
      <c r="C9885" s="167">
        <f t="shared" si="770"/>
        <v>297.87599999998315</v>
      </c>
      <c r="D9885" s="167">
        <f>IF('Lineær programmering opg 4'!$M$4=0,"-",(-A9885+'Lineær programmering opg 4'!$M$4)/'Lineær programmering opg 4'!$K$4*-1)</f>
        <v>474.33599999995499</v>
      </c>
      <c r="E9885" s="167">
        <f>IF('Lineær programmering opg 4'!$M$5=0,"-",(-A9885+'Lineær programmering opg 4'!$M$5)/'Lineær programmering opg 4'!$K$5*-1)</f>
        <v>297.87599999998315</v>
      </c>
      <c r="F9885" s="167" t="str">
        <f>IF('Lineær programmering opg 4'!$E$6=0,"-",(-A9885+'Lineær programmering opg 4'!$M$6)/'Lineær programmering opg 4'!$K$6*-1)</f>
        <v>-</v>
      </c>
      <c r="G9885" s="167" t="str">
        <f>IF('Lineær programmering opg 4'!$D$7=0,"-",((-A9885+'Lineær programmering opg 4'!$M$7)/'Lineær programmering opg 4'!$K$7)*-1)</f>
        <v>-</v>
      </c>
      <c r="H9885" s="167" t="str">
        <f>IF('Lineær programmering opg 4'!$C$8=0,"-",((-A9885+'Lineær programmering opg 4'!$M$8)/'Lineær programmering opg 4'!$K$8)*-1)</f>
        <v>-</v>
      </c>
      <c r="I9885" s="167" t="str">
        <f>IF('Lineær programmering opg 4'!$D$8=0,"-",'Lineær programmering opg 4'!$G$8)</f>
        <v>-</v>
      </c>
      <c r="J9885" s="295">
        <f>A9885*'Lineær programmering opg 4'!$C$11+Datatabel!C9885*'Lineær programmering opg 4'!$D$11</f>
        <v>44964.599999999722</v>
      </c>
      <c r="K9885" s="9">
        <f t="shared" si="772"/>
        <v>0</v>
      </c>
      <c r="L9885" s="9">
        <f t="shared" si="773"/>
        <v>0</v>
      </c>
    </row>
    <row r="9886" spans="1:12" ht="15" x14ac:dyDescent="0.25">
      <c r="A9886" s="167">
        <f t="shared" si="771"/>
        <v>2.8080000000225125</v>
      </c>
      <c r="B9886" s="325">
        <f t="shared" si="774"/>
        <v>1.1700000000093802E-2</v>
      </c>
      <c r="C9886" s="167">
        <f t="shared" si="770"/>
        <v>297.89399999998312</v>
      </c>
      <c r="D9886" s="167">
        <f>IF('Lineær programmering opg 4'!$M$4=0,"-",(-A9886+'Lineær programmering opg 4'!$M$4)/'Lineær programmering opg 4'!$K$4*-1)</f>
        <v>474.38399999995499</v>
      </c>
      <c r="E9886" s="167">
        <f>IF('Lineær programmering opg 4'!$M$5=0,"-",(-A9886+'Lineær programmering opg 4'!$M$5)/'Lineær programmering opg 4'!$K$5*-1)</f>
        <v>297.89399999998312</v>
      </c>
      <c r="F9886" s="167" t="str">
        <f>IF('Lineær programmering opg 4'!$E$6=0,"-",(-A9886+'Lineær programmering opg 4'!$M$6)/'Lineær programmering opg 4'!$K$6*-1)</f>
        <v>-</v>
      </c>
      <c r="G9886" s="167" t="str">
        <f>IF('Lineær programmering opg 4'!$D$7=0,"-",((-A9886+'Lineær programmering opg 4'!$M$7)/'Lineær programmering opg 4'!$K$7)*-1)</f>
        <v>-</v>
      </c>
      <c r="H9886" s="167" t="str">
        <f>IF('Lineær programmering opg 4'!$C$8=0,"-",((-A9886+'Lineær programmering opg 4'!$M$8)/'Lineær programmering opg 4'!$K$8)*-1)</f>
        <v>-</v>
      </c>
      <c r="I9886" s="167" t="str">
        <f>IF('Lineær programmering opg 4'!$D$8=0,"-",'Lineær programmering opg 4'!$G$8)</f>
        <v>-</v>
      </c>
      <c r="J9886" s="295">
        <f>A9886*'Lineær programmering opg 4'!$C$11+Datatabel!C9886*'Lineær programmering opg 4'!$D$11</f>
        <v>44964.899999999718</v>
      </c>
      <c r="K9886" s="9">
        <f t="shared" si="772"/>
        <v>0</v>
      </c>
      <c r="L9886" s="9">
        <f t="shared" si="773"/>
        <v>0</v>
      </c>
    </row>
    <row r="9887" spans="1:12" ht="15" x14ac:dyDescent="0.25">
      <c r="A9887" s="167">
        <f t="shared" si="771"/>
        <v>2.7840000000225125</v>
      </c>
      <c r="B9887" s="325">
        <f t="shared" si="774"/>
        <v>1.1600000000093803E-2</v>
      </c>
      <c r="C9887" s="167">
        <f t="shared" si="770"/>
        <v>297.91199999998315</v>
      </c>
      <c r="D9887" s="167">
        <f>IF('Lineær programmering opg 4'!$M$4=0,"-",(-A9887+'Lineær programmering opg 4'!$M$4)/'Lineær programmering opg 4'!$K$4*-1)</f>
        <v>474.431999999955</v>
      </c>
      <c r="E9887" s="167">
        <f>IF('Lineær programmering opg 4'!$M$5=0,"-",(-A9887+'Lineær programmering opg 4'!$M$5)/'Lineær programmering opg 4'!$K$5*-1)</f>
        <v>297.91199999998315</v>
      </c>
      <c r="F9887" s="167" t="str">
        <f>IF('Lineær programmering opg 4'!$E$6=0,"-",(-A9887+'Lineær programmering opg 4'!$M$6)/'Lineær programmering opg 4'!$K$6*-1)</f>
        <v>-</v>
      </c>
      <c r="G9887" s="167" t="str">
        <f>IF('Lineær programmering opg 4'!$D$7=0,"-",((-A9887+'Lineær programmering opg 4'!$M$7)/'Lineær programmering opg 4'!$K$7)*-1)</f>
        <v>-</v>
      </c>
      <c r="H9887" s="167" t="str">
        <f>IF('Lineær programmering opg 4'!$C$8=0,"-",((-A9887+'Lineær programmering opg 4'!$M$8)/'Lineær programmering opg 4'!$K$8)*-1)</f>
        <v>-</v>
      </c>
      <c r="I9887" s="167" t="str">
        <f>IF('Lineær programmering opg 4'!$D$8=0,"-",'Lineær programmering opg 4'!$G$8)</f>
        <v>-</v>
      </c>
      <c r="J9887" s="295">
        <f>A9887*'Lineær programmering opg 4'!$C$11+Datatabel!C9887*'Lineær programmering opg 4'!$D$11</f>
        <v>44965.199999999721</v>
      </c>
      <c r="K9887" s="9">
        <f t="shared" si="772"/>
        <v>0</v>
      </c>
      <c r="L9887" s="9">
        <f t="shared" si="773"/>
        <v>0</v>
      </c>
    </row>
    <row r="9888" spans="1:12" ht="15" x14ac:dyDescent="0.25">
      <c r="A9888" s="167">
        <f t="shared" si="771"/>
        <v>2.7600000000225129</v>
      </c>
      <c r="B9888" s="325">
        <f t="shared" si="774"/>
        <v>1.1500000000093803E-2</v>
      </c>
      <c r="C9888" s="167">
        <f t="shared" si="770"/>
        <v>297.92999999998312</v>
      </c>
      <c r="D9888" s="167">
        <f>IF('Lineær programmering opg 4'!$M$4=0,"-",(-A9888+'Lineær programmering opg 4'!$M$4)/'Lineær programmering opg 4'!$K$4*-1)</f>
        <v>474.479999999955</v>
      </c>
      <c r="E9888" s="167">
        <f>IF('Lineær programmering opg 4'!$M$5=0,"-",(-A9888+'Lineær programmering opg 4'!$M$5)/'Lineær programmering opg 4'!$K$5*-1)</f>
        <v>297.92999999998312</v>
      </c>
      <c r="F9888" s="167" t="str">
        <f>IF('Lineær programmering opg 4'!$E$6=0,"-",(-A9888+'Lineær programmering opg 4'!$M$6)/'Lineær programmering opg 4'!$K$6*-1)</f>
        <v>-</v>
      </c>
      <c r="G9888" s="167" t="str">
        <f>IF('Lineær programmering opg 4'!$D$7=0,"-",((-A9888+'Lineær programmering opg 4'!$M$7)/'Lineær programmering opg 4'!$K$7)*-1)</f>
        <v>-</v>
      </c>
      <c r="H9888" s="167" t="str">
        <f>IF('Lineær programmering opg 4'!$C$8=0,"-",((-A9888+'Lineær programmering opg 4'!$M$8)/'Lineær programmering opg 4'!$K$8)*-1)</f>
        <v>-</v>
      </c>
      <c r="I9888" s="167" t="str">
        <f>IF('Lineær programmering opg 4'!$D$8=0,"-",'Lineær programmering opg 4'!$G$8)</f>
        <v>-</v>
      </c>
      <c r="J9888" s="295">
        <f>A9888*'Lineær programmering opg 4'!$C$11+Datatabel!C9888*'Lineær programmering opg 4'!$D$11</f>
        <v>44965.499999999716</v>
      </c>
      <c r="K9888" s="9">
        <f t="shared" si="772"/>
        <v>0</v>
      </c>
      <c r="L9888" s="9">
        <f t="shared" si="773"/>
        <v>0</v>
      </c>
    </row>
    <row r="9889" spans="1:12" ht="15" x14ac:dyDescent="0.25">
      <c r="A9889" s="167">
        <f t="shared" si="771"/>
        <v>2.7360000000225129</v>
      </c>
      <c r="B9889" s="325">
        <f t="shared" si="774"/>
        <v>1.1400000000093804E-2</v>
      </c>
      <c r="C9889" s="167">
        <f t="shared" si="770"/>
        <v>297.94799999998315</v>
      </c>
      <c r="D9889" s="167">
        <f>IF('Lineær programmering opg 4'!$M$4=0,"-",(-A9889+'Lineær programmering opg 4'!$M$4)/'Lineær programmering opg 4'!$K$4*-1)</f>
        <v>474.527999999955</v>
      </c>
      <c r="E9889" s="167">
        <f>IF('Lineær programmering opg 4'!$M$5=0,"-",(-A9889+'Lineær programmering opg 4'!$M$5)/'Lineær programmering opg 4'!$K$5*-1)</f>
        <v>297.94799999998315</v>
      </c>
      <c r="F9889" s="167" t="str">
        <f>IF('Lineær programmering opg 4'!$E$6=0,"-",(-A9889+'Lineær programmering opg 4'!$M$6)/'Lineær programmering opg 4'!$K$6*-1)</f>
        <v>-</v>
      </c>
      <c r="G9889" s="167" t="str">
        <f>IF('Lineær programmering opg 4'!$D$7=0,"-",((-A9889+'Lineær programmering opg 4'!$M$7)/'Lineær programmering opg 4'!$K$7)*-1)</f>
        <v>-</v>
      </c>
      <c r="H9889" s="167" t="str">
        <f>IF('Lineær programmering opg 4'!$C$8=0,"-",((-A9889+'Lineær programmering opg 4'!$M$8)/'Lineær programmering opg 4'!$K$8)*-1)</f>
        <v>-</v>
      </c>
      <c r="I9889" s="167" t="str">
        <f>IF('Lineær programmering opg 4'!$D$8=0,"-",'Lineær programmering opg 4'!$G$8)</f>
        <v>-</v>
      </c>
      <c r="J9889" s="295">
        <f>A9889*'Lineær programmering opg 4'!$C$11+Datatabel!C9889*'Lineær programmering opg 4'!$D$11</f>
        <v>44965.799999999726</v>
      </c>
      <c r="K9889" s="9">
        <f t="shared" si="772"/>
        <v>0</v>
      </c>
      <c r="L9889" s="9">
        <f t="shared" si="773"/>
        <v>0</v>
      </c>
    </row>
    <row r="9890" spans="1:12" ht="15" x14ac:dyDescent="0.25">
      <c r="A9890" s="167">
        <f t="shared" si="771"/>
        <v>2.7120000000225133</v>
      </c>
      <c r="B9890" s="325">
        <f t="shared" si="774"/>
        <v>1.1300000000093804E-2</v>
      </c>
      <c r="C9890" s="167">
        <f t="shared" si="770"/>
        <v>297.96599999998313</v>
      </c>
      <c r="D9890" s="167">
        <f>IF('Lineær programmering opg 4'!$M$4=0,"-",(-A9890+'Lineær programmering opg 4'!$M$4)/'Lineær programmering opg 4'!$K$4*-1)</f>
        <v>474.575999999955</v>
      </c>
      <c r="E9890" s="167">
        <f>IF('Lineær programmering opg 4'!$M$5=0,"-",(-A9890+'Lineær programmering opg 4'!$M$5)/'Lineær programmering opg 4'!$K$5*-1)</f>
        <v>297.96599999998313</v>
      </c>
      <c r="F9890" s="167" t="str">
        <f>IF('Lineær programmering opg 4'!$E$6=0,"-",(-A9890+'Lineær programmering opg 4'!$M$6)/'Lineær programmering opg 4'!$K$6*-1)</f>
        <v>-</v>
      </c>
      <c r="G9890" s="167" t="str">
        <f>IF('Lineær programmering opg 4'!$D$7=0,"-",((-A9890+'Lineær programmering opg 4'!$M$7)/'Lineær programmering opg 4'!$K$7)*-1)</f>
        <v>-</v>
      </c>
      <c r="H9890" s="167" t="str">
        <f>IF('Lineær programmering opg 4'!$C$8=0,"-",((-A9890+'Lineær programmering opg 4'!$M$8)/'Lineær programmering opg 4'!$K$8)*-1)</f>
        <v>-</v>
      </c>
      <c r="I9890" s="167" t="str">
        <f>IF('Lineær programmering opg 4'!$D$8=0,"-",'Lineær programmering opg 4'!$G$8)</f>
        <v>-</v>
      </c>
      <c r="J9890" s="295">
        <f>A9890*'Lineær programmering opg 4'!$C$11+Datatabel!C9890*'Lineær programmering opg 4'!$D$11</f>
        <v>44966.099999999722</v>
      </c>
      <c r="K9890" s="9">
        <f t="shared" si="772"/>
        <v>0</v>
      </c>
      <c r="L9890" s="9">
        <f t="shared" si="773"/>
        <v>0</v>
      </c>
    </row>
    <row r="9891" spans="1:12" ht="15" x14ac:dyDescent="0.25">
      <c r="A9891" s="167">
        <f t="shared" si="771"/>
        <v>2.6880000000225133</v>
      </c>
      <c r="B9891" s="325">
        <f t="shared" si="774"/>
        <v>1.1200000000093805E-2</v>
      </c>
      <c r="C9891" s="167">
        <f t="shared" si="770"/>
        <v>297.98399999998315</v>
      </c>
      <c r="D9891" s="167">
        <f>IF('Lineær programmering opg 4'!$M$4=0,"-",(-A9891+'Lineær programmering opg 4'!$M$4)/'Lineær programmering opg 4'!$K$4*-1)</f>
        <v>474.62399999995495</v>
      </c>
      <c r="E9891" s="167">
        <f>IF('Lineær programmering opg 4'!$M$5=0,"-",(-A9891+'Lineær programmering opg 4'!$M$5)/'Lineær programmering opg 4'!$K$5*-1)</f>
        <v>297.98399999998315</v>
      </c>
      <c r="F9891" s="167" t="str">
        <f>IF('Lineær programmering opg 4'!$E$6=0,"-",(-A9891+'Lineær programmering opg 4'!$M$6)/'Lineær programmering opg 4'!$K$6*-1)</f>
        <v>-</v>
      </c>
      <c r="G9891" s="167" t="str">
        <f>IF('Lineær programmering opg 4'!$D$7=0,"-",((-A9891+'Lineær programmering opg 4'!$M$7)/'Lineær programmering opg 4'!$K$7)*-1)</f>
        <v>-</v>
      </c>
      <c r="H9891" s="167" t="str">
        <f>IF('Lineær programmering opg 4'!$C$8=0,"-",((-A9891+'Lineær programmering opg 4'!$M$8)/'Lineær programmering opg 4'!$K$8)*-1)</f>
        <v>-</v>
      </c>
      <c r="I9891" s="167" t="str">
        <f>IF('Lineær programmering opg 4'!$D$8=0,"-",'Lineær programmering opg 4'!$G$8)</f>
        <v>-</v>
      </c>
      <c r="J9891" s="295">
        <f>A9891*'Lineær programmering opg 4'!$C$11+Datatabel!C9891*'Lineær programmering opg 4'!$D$11</f>
        <v>44966.399999999725</v>
      </c>
      <c r="K9891" s="9">
        <f t="shared" si="772"/>
        <v>0</v>
      </c>
      <c r="L9891" s="9">
        <f t="shared" si="773"/>
        <v>0</v>
      </c>
    </row>
    <row r="9892" spans="1:12" ht="15" x14ac:dyDescent="0.25">
      <c r="A9892" s="167">
        <f t="shared" si="771"/>
        <v>2.6640000000225132</v>
      </c>
      <c r="B9892" s="325">
        <f t="shared" si="774"/>
        <v>1.1100000000093806E-2</v>
      </c>
      <c r="C9892" s="167">
        <f t="shared" si="770"/>
        <v>298.00199999998313</v>
      </c>
      <c r="D9892" s="167">
        <f>IF('Lineær programmering opg 4'!$M$4=0,"-",(-A9892+'Lineær programmering opg 4'!$M$4)/'Lineær programmering opg 4'!$K$4*-1)</f>
        <v>474.67199999995495</v>
      </c>
      <c r="E9892" s="167">
        <f>IF('Lineær programmering opg 4'!$M$5=0,"-",(-A9892+'Lineær programmering opg 4'!$M$5)/'Lineær programmering opg 4'!$K$5*-1)</f>
        <v>298.00199999998313</v>
      </c>
      <c r="F9892" s="167" t="str">
        <f>IF('Lineær programmering opg 4'!$E$6=0,"-",(-A9892+'Lineær programmering opg 4'!$M$6)/'Lineær programmering opg 4'!$K$6*-1)</f>
        <v>-</v>
      </c>
      <c r="G9892" s="167" t="str">
        <f>IF('Lineær programmering opg 4'!$D$7=0,"-",((-A9892+'Lineær programmering opg 4'!$M$7)/'Lineær programmering opg 4'!$K$7)*-1)</f>
        <v>-</v>
      </c>
      <c r="H9892" s="167" t="str">
        <f>IF('Lineær programmering opg 4'!$C$8=0,"-",((-A9892+'Lineær programmering opg 4'!$M$8)/'Lineær programmering opg 4'!$K$8)*-1)</f>
        <v>-</v>
      </c>
      <c r="I9892" s="167" t="str">
        <f>IF('Lineær programmering opg 4'!$D$8=0,"-",'Lineær programmering opg 4'!$G$8)</f>
        <v>-</v>
      </c>
      <c r="J9892" s="295">
        <f>A9892*'Lineær programmering opg 4'!$C$11+Datatabel!C9892*'Lineær programmering opg 4'!$D$11</f>
        <v>44966.699999999721</v>
      </c>
      <c r="K9892" s="9">
        <f t="shared" si="772"/>
        <v>0</v>
      </c>
      <c r="L9892" s="9">
        <f t="shared" si="773"/>
        <v>0</v>
      </c>
    </row>
    <row r="9893" spans="1:12" ht="15" x14ac:dyDescent="0.25">
      <c r="A9893" s="167">
        <f t="shared" si="771"/>
        <v>2.6400000000225137</v>
      </c>
      <c r="B9893" s="325">
        <f t="shared" si="774"/>
        <v>1.1000000000093806E-2</v>
      </c>
      <c r="C9893" s="167">
        <f t="shared" si="770"/>
        <v>298.01999999998316</v>
      </c>
      <c r="D9893" s="167">
        <f>IF('Lineær programmering opg 4'!$M$4=0,"-",(-A9893+'Lineær programmering opg 4'!$M$4)/'Lineær programmering opg 4'!$K$4*-1)</f>
        <v>474.71999999995495</v>
      </c>
      <c r="E9893" s="167">
        <f>IF('Lineær programmering opg 4'!$M$5=0,"-",(-A9893+'Lineær programmering opg 4'!$M$5)/'Lineær programmering opg 4'!$K$5*-1)</f>
        <v>298.01999999998316</v>
      </c>
      <c r="F9893" s="167" t="str">
        <f>IF('Lineær programmering opg 4'!$E$6=0,"-",(-A9893+'Lineær programmering opg 4'!$M$6)/'Lineær programmering opg 4'!$K$6*-1)</f>
        <v>-</v>
      </c>
      <c r="G9893" s="167" t="str">
        <f>IF('Lineær programmering opg 4'!$D$7=0,"-",((-A9893+'Lineær programmering opg 4'!$M$7)/'Lineær programmering opg 4'!$K$7)*-1)</f>
        <v>-</v>
      </c>
      <c r="H9893" s="167" t="str">
        <f>IF('Lineær programmering opg 4'!$C$8=0,"-",((-A9893+'Lineær programmering opg 4'!$M$8)/'Lineær programmering opg 4'!$K$8)*-1)</f>
        <v>-</v>
      </c>
      <c r="I9893" s="167" t="str">
        <f>IF('Lineær programmering opg 4'!$D$8=0,"-",'Lineær programmering opg 4'!$G$8)</f>
        <v>-</v>
      </c>
      <c r="J9893" s="295">
        <f>A9893*'Lineær programmering opg 4'!$C$11+Datatabel!C9893*'Lineær programmering opg 4'!$D$11</f>
        <v>44966.999999999724</v>
      </c>
      <c r="K9893" s="9">
        <f t="shared" si="772"/>
        <v>0</v>
      </c>
      <c r="L9893" s="9">
        <f t="shared" si="773"/>
        <v>0</v>
      </c>
    </row>
    <row r="9894" spans="1:12" ht="15" x14ac:dyDescent="0.25">
      <c r="A9894" s="167">
        <f t="shared" si="771"/>
        <v>2.6160000000225136</v>
      </c>
      <c r="B9894" s="325">
        <f t="shared" si="774"/>
        <v>1.0900000000093807E-2</v>
      </c>
      <c r="C9894" s="167">
        <f t="shared" si="770"/>
        <v>298.03799999998313</v>
      </c>
      <c r="D9894" s="167">
        <f>IF('Lineær programmering opg 4'!$M$4=0,"-",(-A9894+'Lineær programmering opg 4'!$M$4)/'Lineær programmering opg 4'!$K$4*-1)</f>
        <v>474.76799999995495</v>
      </c>
      <c r="E9894" s="167">
        <f>IF('Lineær programmering opg 4'!$M$5=0,"-",(-A9894+'Lineær programmering opg 4'!$M$5)/'Lineær programmering opg 4'!$K$5*-1)</f>
        <v>298.03799999998313</v>
      </c>
      <c r="F9894" s="167" t="str">
        <f>IF('Lineær programmering opg 4'!$E$6=0,"-",(-A9894+'Lineær programmering opg 4'!$M$6)/'Lineær programmering opg 4'!$K$6*-1)</f>
        <v>-</v>
      </c>
      <c r="G9894" s="167" t="str">
        <f>IF('Lineær programmering opg 4'!$D$7=0,"-",((-A9894+'Lineær programmering opg 4'!$M$7)/'Lineær programmering opg 4'!$K$7)*-1)</f>
        <v>-</v>
      </c>
      <c r="H9894" s="167" t="str">
        <f>IF('Lineær programmering opg 4'!$C$8=0,"-",((-A9894+'Lineær programmering opg 4'!$M$8)/'Lineær programmering opg 4'!$K$8)*-1)</f>
        <v>-</v>
      </c>
      <c r="I9894" s="167" t="str">
        <f>IF('Lineær programmering opg 4'!$D$8=0,"-",'Lineær programmering opg 4'!$G$8)</f>
        <v>-</v>
      </c>
      <c r="J9894" s="295">
        <f>A9894*'Lineær programmering opg 4'!$C$11+Datatabel!C9894*'Lineær programmering opg 4'!$D$11</f>
        <v>44967.299999999726</v>
      </c>
      <c r="K9894" s="9">
        <f t="shared" si="772"/>
        <v>0</v>
      </c>
      <c r="L9894" s="9">
        <f t="shared" si="773"/>
        <v>0</v>
      </c>
    </row>
    <row r="9895" spans="1:12" ht="15" x14ac:dyDescent="0.25">
      <c r="A9895" s="167">
        <f t="shared" si="771"/>
        <v>2.5920000000225136</v>
      </c>
      <c r="B9895" s="325">
        <f t="shared" si="774"/>
        <v>1.0800000000093807E-2</v>
      </c>
      <c r="C9895" s="167">
        <f t="shared" si="770"/>
        <v>298.05599999998316</v>
      </c>
      <c r="D9895" s="167">
        <f>IF('Lineær programmering opg 4'!$M$4=0,"-",(-A9895+'Lineær programmering opg 4'!$M$4)/'Lineær programmering opg 4'!$K$4*-1)</f>
        <v>474.81599999995495</v>
      </c>
      <c r="E9895" s="167">
        <f>IF('Lineær programmering opg 4'!$M$5=0,"-",(-A9895+'Lineær programmering opg 4'!$M$5)/'Lineær programmering opg 4'!$K$5*-1)</f>
        <v>298.05599999998316</v>
      </c>
      <c r="F9895" s="167" t="str">
        <f>IF('Lineær programmering opg 4'!$E$6=0,"-",(-A9895+'Lineær programmering opg 4'!$M$6)/'Lineær programmering opg 4'!$K$6*-1)</f>
        <v>-</v>
      </c>
      <c r="G9895" s="167" t="str">
        <f>IF('Lineær programmering opg 4'!$D$7=0,"-",((-A9895+'Lineær programmering opg 4'!$M$7)/'Lineær programmering opg 4'!$K$7)*-1)</f>
        <v>-</v>
      </c>
      <c r="H9895" s="167" t="str">
        <f>IF('Lineær programmering opg 4'!$C$8=0,"-",((-A9895+'Lineær programmering opg 4'!$M$8)/'Lineær programmering opg 4'!$K$8)*-1)</f>
        <v>-</v>
      </c>
      <c r="I9895" s="167" t="str">
        <f>IF('Lineær programmering opg 4'!$D$8=0,"-",'Lineær programmering opg 4'!$G$8)</f>
        <v>-</v>
      </c>
      <c r="J9895" s="295">
        <f>A9895*'Lineær programmering opg 4'!$C$11+Datatabel!C9895*'Lineær programmering opg 4'!$D$11</f>
        <v>44967.599999999729</v>
      </c>
      <c r="K9895" s="9">
        <f t="shared" si="772"/>
        <v>0</v>
      </c>
      <c r="L9895" s="9">
        <f t="shared" si="773"/>
        <v>0</v>
      </c>
    </row>
    <row r="9896" spans="1:12" ht="15" x14ac:dyDescent="0.25">
      <c r="A9896" s="167">
        <f t="shared" si="771"/>
        <v>2.5680000000225141</v>
      </c>
      <c r="B9896" s="325">
        <f t="shared" si="774"/>
        <v>1.0700000000093808E-2</v>
      </c>
      <c r="C9896" s="167">
        <f t="shared" si="770"/>
        <v>298.07399999998313</v>
      </c>
      <c r="D9896" s="167">
        <f>IF('Lineær programmering opg 4'!$M$4=0,"-",(-A9896+'Lineær programmering opg 4'!$M$4)/'Lineær programmering opg 4'!$K$4*-1)</f>
        <v>474.86399999995496</v>
      </c>
      <c r="E9896" s="167">
        <f>IF('Lineær programmering opg 4'!$M$5=0,"-",(-A9896+'Lineær programmering opg 4'!$M$5)/'Lineær programmering opg 4'!$K$5*-1)</f>
        <v>298.07399999998313</v>
      </c>
      <c r="F9896" s="167" t="str">
        <f>IF('Lineær programmering opg 4'!$E$6=0,"-",(-A9896+'Lineær programmering opg 4'!$M$6)/'Lineær programmering opg 4'!$K$6*-1)</f>
        <v>-</v>
      </c>
      <c r="G9896" s="167" t="str">
        <f>IF('Lineær programmering opg 4'!$D$7=0,"-",((-A9896+'Lineær programmering opg 4'!$M$7)/'Lineær programmering opg 4'!$K$7)*-1)</f>
        <v>-</v>
      </c>
      <c r="H9896" s="167" t="str">
        <f>IF('Lineær programmering opg 4'!$C$8=0,"-",((-A9896+'Lineær programmering opg 4'!$M$8)/'Lineær programmering opg 4'!$K$8)*-1)</f>
        <v>-</v>
      </c>
      <c r="I9896" s="167" t="str">
        <f>IF('Lineær programmering opg 4'!$D$8=0,"-",'Lineær programmering opg 4'!$G$8)</f>
        <v>-</v>
      </c>
      <c r="J9896" s="295">
        <f>A9896*'Lineær programmering opg 4'!$C$11+Datatabel!C9896*'Lineær programmering opg 4'!$D$11</f>
        <v>44967.899999999718</v>
      </c>
      <c r="K9896" s="9">
        <f t="shared" si="772"/>
        <v>0</v>
      </c>
      <c r="L9896" s="9">
        <f t="shared" si="773"/>
        <v>0</v>
      </c>
    </row>
    <row r="9897" spans="1:12" ht="15" x14ac:dyDescent="0.25">
      <c r="A9897" s="167">
        <f t="shared" si="771"/>
        <v>2.544000000022514</v>
      </c>
      <c r="B9897" s="325">
        <f t="shared" si="774"/>
        <v>1.0600000000093809E-2</v>
      </c>
      <c r="C9897" s="167">
        <f t="shared" si="770"/>
        <v>298.09199999998316</v>
      </c>
      <c r="D9897" s="167">
        <f>IF('Lineær programmering opg 4'!$M$4=0,"-",(-A9897+'Lineær programmering opg 4'!$M$4)/'Lineær programmering opg 4'!$K$4*-1)</f>
        <v>474.91199999995496</v>
      </c>
      <c r="E9897" s="167">
        <f>IF('Lineær programmering opg 4'!$M$5=0,"-",(-A9897+'Lineær programmering opg 4'!$M$5)/'Lineær programmering opg 4'!$K$5*-1)</f>
        <v>298.09199999998316</v>
      </c>
      <c r="F9897" s="167" t="str">
        <f>IF('Lineær programmering opg 4'!$E$6=0,"-",(-A9897+'Lineær programmering opg 4'!$M$6)/'Lineær programmering opg 4'!$K$6*-1)</f>
        <v>-</v>
      </c>
      <c r="G9897" s="167" t="str">
        <f>IF('Lineær programmering opg 4'!$D$7=0,"-",((-A9897+'Lineær programmering opg 4'!$M$7)/'Lineær programmering opg 4'!$K$7)*-1)</f>
        <v>-</v>
      </c>
      <c r="H9897" s="167" t="str">
        <f>IF('Lineær programmering opg 4'!$C$8=0,"-",((-A9897+'Lineær programmering opg 4'!$M$8)/'Lineær programmering opg 4'!$K$8)*-1)</f>
        <v>-</v>
      </c>
      <c r="I9897" s="167" t="str">
        <f>IF('Lineær programmering opg 4'!$D$8=0,"-",'Lineær programmering opg 4'!$G$8)</f>
        <v>-</v>
      </c>
      <c r="J9897" s="295">
        <f>A9897*'Lineær programmering opg 4'!$C$11+Datatabel!C9897*'Lineær programmering opg 4'!$D$11</f>
        <v>44968.199999999721</v>
      </c>
      <c r="K9897" s="9">
        <f t="shared" si="772"/>
        <v>0</v>
      </c>
      <c r="L9897" s="9">
        <f t="shared" si="773"/>
        <v>0</v>
      </c>
    </row>
    <row r="9898" spans="1:12" ht="15" x14ac:dyDescent="0.25">
      <c r="A9898" s="167">
        <f t="shared" si="771"/>
        <v>2.520000000022514</v>
      </c>
      <c r="B9898" s="325">
        <f t="shared" si="774"/>
        <v>1.0500000000093809E-2</v>
      </c>
      <c r="C9898" s="167">
        <f t="shared" si="770"/>
        <v>298.10999999998313</v>
      </c>
      <c r="D9898" s="167">
        <f>IF('Lineær programmering opg 4'!$M$4=0,"-",(-A9898+'Lineær programmering opg 4'!$M$4)/'Lineær programmering opg 4'!$K$4*-1)</f>
        <v>474.95999999995496</v>
      </c>
      <c r="E9898" s="167">
        <f>IF('Lineær programmering opg 4'!$M$5=0,"-",(-A9898+'Lineær programmering opg 4'!$M$5)/'Lineær programmering opg 4'!$K$5*-1)</f>
        <v>298.10999999998313</v>
      </c>
      <c r="F9898" s="167" t="str">
        <f>IF('Lineær programmering opg 4'!$E$6=0,"-",(-A9898+'Lineær programmering opg 4'!$M$6)/'Lineær programmering opg 4'!$K$6*-1)</f>
        <v>-</v>
      </c>
      <c r="G9898" s="167" t="str">
        <f>IF('Lineær programmering opg 4'!$D$7=0,"-",((-A9898+'Lineær programmering opg 4'!$M$7)/'Lineær programmering opg 4'!$K$7)*-1)</f>
        <v>-</v>
      </c>
      <c r="H9898" s="167" t="str">
        <f>IF('Lineær programmering opg 4'!$C$8=0,"-",((-A9898+'Lineær programmering opg 4'!$M$8)/'Lineær programmering opg 4'!$K$8)*-1)</f>
        <v>-</v>
      </c>
      <c r="I9898" s="167" t="str">
        <f>IF('Lineær programmering opg 4'!$D$8=0,"-",'Lineær programmering opg 4'!$G$8)</f>
        <v>-</v>
      </c>
      <c r="J9898" s="295">
        <f>A9898*'Lineær programmering opg 4'!$C$11+Datatabel!C9898*'Lineær programmering opg 4'!$D$11</f>
        <v>44968.499999999716</v>
      </c>
      <c r="K9898" s="9">
        <f t="shared" si="772"/>
        <v>0</v>
      </c>
      <c r="L9898" s="9">
        <f t="shared" si="773"/>
        <v>0</v>
      </c>
    </row>
    <row r="9899" spans="1:12" ht="15" x14ac:dyDescent="0.25">
      <c r="A9899" s="167">
        <f t="shared" si="771"/>
        <v>2.4960000000225144</v>
      </c>
      <c r="B9899" s="325">
        <f t="shared" si="774"/>
        <v>1.040000000009381E-2</v>
      </c>
      <c r="C9899" s="167">
        <f t="shared" si="770"/>
        <v>298.12799999998316</v>
      </c>
      <c r="D9899" s="167">
        <f>IF('Lineær programmering opg 4'!$M$4=0,"-",(-A9899+'Lineær programmering opg 4'!$M$4)/'Lineær programmering opg 4'!$K$4*-1)</f>
        <v>475.00799999995496</v>
      </c>
      <c r="E9899" s="167">
        <f>IF('Lineær programmering opg 4'!$M$5=0,"-",(-A9899+'Lineær programmering opg 4'!$M$5)/'Lineær programmering opg 4'!$K$5*-1)</f>
        <v>298.12799999998316</v>
      </c>
      <c r="F9899" s="167" t="str">
        <f>IF('Lineær programmering opg 4'!$E$6=0,"-",(-A9899+'Lineær programmering opg 4'!$M$6)/'Lineær programmering opg 4'!$K$6*-1)</f>
        <v>-</v>
      </c>
      <c r="G9899" s="167" t="str">
        <f>IF('Lineær programmering opg 4'!$D$7=0,"-",((-A9899+'Lineær programmering opg 4'!$M$7)/'Lineær programmering opg 4'!$K$7)*-1)</f>
        <v>-</v>
      </c>
      <c r="H9899" s="167" t="str">
        <f>IF('Lineær programmering opg 4'!$C$8=0,"-",((-A9899+'Lineær programmering opg 4'!$M$8)/'Lineær programmering opg 4'!$K$8)*-1)</f>
        <v>-</v>
      </c>
      <c r="I9899" s="167" t="str">
        <f>IF('Lineær programmering opg 4'!$D$8=0,"-",'Lineær programmering opg 4'!$G$8)</f>
        <v>-</v>
      </c>
      <c r="J9899" s="295">
        <f>A9899*'Lineær programmering opg 4'!$C$11+Datatabel!C9899*'Lineær programmering opg 4'!$D$11</f>
        <v>44968.799999999726</v>
      </c>
      <c r="K9899" s="9">
        <f t="shared" si="772"/>
        <v>0</v>
      </c>
      <c r="L9899" s="9">
        <f t="shared" si="773"/>
        <v>0</v>
      </c>
    </row>
    <row r="9900" spans="1:12" ht="15" x14ac:dyDescent="0.25">
      <c r="A9900" s="167">
        <f t="shared" si="771"/>
        <v>2.4720000000225144</v>
      </c>
      <c r="B9900" s="325">
        <f t="shared" si="774"/>
        <v>1.0300000000093811E-2</v>
      </c>
      <c r="C9900" s="167">
        <f t="shared" si="770"/>
        <v>298.14599999998313</v>
      </c>
      <c r="D9900" s="167">
        <f>IF('Lineær programmering opg 4'!$M$4=0,"-",(-A9900+'Lineær programmering opg 4'!$M$4)/'Lineær programmering opg 4'!$K$4*-1)</f>
        <v>475.05599999995496</v>
      </c>
      <c r="E9900" s="167">
        <f>IF('Lineær programmering opg 4'!$M$5=0,"-",(-A9900+'Lineær programmering opg 4'!$M$5)/'Lineær programmering opg 4'!$K$5*-1)</f>
        <v>298.14599999998313</v>
      </c>
      <c r="F9900" s="167" t="str">
        <f>IF('Lineær programmering opg 4'!$E$6=0,"-",(-A9900+'Lineær programmering opg 4'!$M$6)/'Lineær programmering opg 4'!$K$6*-1)</f>
        <v>-</v>
      </c>
      <c r="G9900" s="167" t="str">
        <f>IF('Lineær programmering opg 4'!$D$7=0,"-",((-A9900+'Lineær programmering opg 4'!$M$7)/'Lineær programmering opg 4'!$K$7)*-1)</f>
        <v>-</v>
      </c>
      <c r="H9900" s="167" t="str">
        <f>IF('Lineær programmering opg 4'!$C$8=0,"-",((-A9900+'Lineær programmering opg 4'!$M$8)/'Lineær programmering opg 4'!$K$8)*-1)</f>
        <v>-</v>
      </c>
      <c r="I9900" s="167" t="str">
        <f>IF('Lineær programmering opg 4'!$D$8=0,"-",'Lineær programmering opg 4'!$G$8)</f>
        <v>-</v>
      </c>
      <c r="J9900" s="295">
        <f>A9900*'Lineær programmering opg 4'!$C$11+Datatabel!C9900*'Lineær programmering opg 4'!$D$11</f>
        <v>44969.099999999722</v>
      </c>
      <c r="K9900" s="9">
        <f t="shared" si="772"/>
        <v>0</v>
      </c>
      <c r="L9900" s="9">
        <f t="shared" si="773"/>
        <v>0</v>
      </c>
    </row>
    <row r="9901" spans="1:12" ht="15" x14ac:dyDescent="0.25">
      <c r="A9901" s="167">
        <f t="shared" si="771"/>
        <v>2.4480000000225148</v>
      </c>
      <c r="B9901" s="325">
        <f t="shared" si="774"/>
        <v>1.0200000000093811E-2</v>
      </c>
      <c r="C9901" s="167">
        <f t="shared" si="770"/>
        <v>298.16399999998316</v>
      </c>
      <c r="D9901" s="167">
        <f>IF('Lineær programmering opg 4'!$M$4=0,"-",(-A9901+'Lineær programmering opg 4'!$M$4)/'Lineær programmering opg 4'!$K$4*-1)</f>
        <v>475.10399999995497</v>
      </c>
      <c r="E9901" s="167">
        <f>IF('Lineær programmering opg 4'!$M$5=0,"-",(-A9901+'Lineær programmering opg 4'!$M$5)/'Lineær programmering opg 4'!$K$5*-1)</f>
        <v>298.16399999998316</v>
      </c>
      <c r="F9901" s="167" t="str">
        <f>IF('Lineær programmering opg 4'!$E$6=0,"-",(-A9901+'Lineær programmering opg 4'!$M$6)/'Lineær programmering opg 4'!$K$6*-1)</f>
        <v>-</v>
      </c>
      <c r="G9901" s="167" t="str">
        <f>IF('Lineær programmering opg 4'!$D$7=0,"-",((-A9901+'Lineær programmering opg 4'!$M$7)/'Lineær programmering opg 4'!$K$7)*-1)</f>
        <v>-</v>
      </c>
      <c r="H9901" s="167" t="str">
        <f>IF('Lineær programmering opg 4'!$C$8=0,"-",((-A9901+'Lineær programmering opg 4'!$M$8)/'Lineær programmering opg 4'!$K$8)*-1)</f>
        <v>-</v>
      </c>
      <c r="I9901" s="167" t="str">
        <f>IF('Lineær programmering opg 4'!$D$8=0,"-",'Lineær programmering opg 4'!$G$8)</f>
        <v>-</v>
      </c>
      <c r="J9901" s="295">
        <f>A9901*'Lineær programmering opg 4'!$C$11+Datatabel!C9901*'Lineær programmering opg 4'!$D$11</f>
        <v>44969.399999999725</v>
      </c>
      <c r="K9901" s="9">
        <f t="shared" si="772"/>
        <v>0</v>
      </c>
      <c r="L9901" s="9">
        <f t="shared" si="773"/>
        <v>0</v>
      </c>
    </row>
    <row r="9902" spans="1:12" ht="15" x14ac:dyDescent="0.25">
      <c r="A9902" s="167">
        <f t="shared" si="771"/>
        <v>2.4240000000225148</v>
      </c>
      <c r="B9902" s="325">
        <f t="shared" si="774"/>
        <v>1.0100000000093812E-2</v>
      </c>
      <c r="C9902" s="167">
        <f t="shared" si="770"/>
        <v>298.18199999998313</v>
      </c>
      <c r="D9902" s="167">
        <f>IF('Lineær programmering opg 4'!$M$4=0,"-",(-A9902+'Lineær programmering opg 4'!$M$4)/'Lineær programmering opg 4'!$K$4*-1)</f>
        <v>475.15199999995497</v>
      </c>
      <c r="E9902" s="167">
        <f>IF('Lineær programmering opg 4'!$M$5=0,"-",(-A9902+'Lineær programmering opg 4'!$M$5)/'Lineær programmering opg 4'!$K$5*-1)</f>
        <v>298.18199999998313</v>
      </c>
      <c r="F9902" s="167" t="str">
        <f>IF('Lineær programmering opg 4'!$E$6=0,"-",(-A9902+'Lineær programmering opg 4'!$M$6)/'Lineær programmering opg 4'!$K$6*-1)</f>
        <v>-</v>
      </c>
      <c r="G9902" s="167" t="str">
        <f>IF('Lineær programmering opg 4'!$D$7=0,"-",((-A9902+'Lineær programmering opg 4'!$M$7)/'Lineær programmering opg 4'!$K$7)*-1)</f>
        <v>-</v>
      </c>
      <c r="H9902" s="167" t="str">
        <f>IF('Lineær programmering opg 4'!$C$8=0,"-",((-A9902+'Lineær programmering opg 4'!$M$8)/'Lineær programmering opg 4'!$K$8)*-1)</f>
        <v>-</v>
      </c>
      <c r="I9902" s="167" t="str">
        <f>IF('Lineær programmering opg 4'!$D$8=0,"-",'Lineær programmering opg 4'!$G$8)</f>
        <v>-</v>
      </c>
      <c r="J9902" s="295">
        <f>A9902*'Lineær programmering opg 4'!$C$11+Datatabel!C9902*'Lineær programmering opg 4'!$D$11</f>
        <v>44969.699999999721</v>
      </c>
      <c r="K9902" s="9">
        <f t="shared" si="772"/>
        <v>0</v>
      </c>
      <c r="L9902" s="9">
        <f t="shared" si="773"/>
        <v>0</v>
      </c>
    </row>
    <row r="9903" spans="1:12" ht="15" x14ac:dyDescent="0.25">
      <c r="A9903" s="167">
        <f t="shared" si="771"/>
        <v>2.4000000000225148</v>
      </c>
      <c r="B9903" s="325">
        <f t="shared" si="774"/>
        <v>1.0000000000093812E-2</v>
      </c>
      <c r="C9903" s="167">
        <f t="shared" si="770"/>
        <v>298.19999999998316</v>
      </c>
      <c r="D9903" s="167">
        <f>IF('Lineær programmering opg 4'!$M$4=0,"-",(-A9903+'Lineær programmering opg 4'!$M$4)/'Lineær programmering opg 4'!$K$4*-1)</f>
        <v>475.19999999995497</v>
      </c>
      <c r="E9903" s="167">
        <f>IF('Lineær programmering opg 4'!$M$5=0,"-",(-A9903+'Lineær programmering opg 4'!$M$5)/'Lineær programmering opg 4'!$K$5*-1)</f>
        <v>298.19999999998316</v>
      </c>
      <c r="F9903" s="167" t="str">
        <f>IF('Lineær programmering opg 4'!$E$6=0,"-",(-A9903+'Lineær programmering opg 4'!$M$6)/'Lineær programmering opg 4'!$K$6*-1)</f>
        <v>-</v>
      </c>
      <c r="G9903" s="167" t="str">
        <f>IF('Lineær programmering opg 4'!$D$7=0,"-",((-A9903+'Lineær programmering opg 4'!$M$7)/'Lineær programmering opg 4'!$K$7)*-1)</f>
        <v>-</v>
      </c>
      <c r="H9903" s="167" t="str">
        <f>IF('Lineær programmering opg 4'!$C$8=0,"-",((-A9903+'Lineær programmering opg 4'!$M$8)/'Lineær programmering opg 4'!$K$8)*-1)</f>
        <v>-</v>
      </c>
      <c r="I9903" s="167" t="str">
        <f>IF('Lineær programmering opg 4'!$D$8=0,"-",'Lineær programmering opg 4'!$G$8)</f>
        <v>-</v>
      </c>
      <c r="J9903" s="295">
        <f>A9903*'Lineær programmering opg 4'!$C$11+Datatabel!C9903*'Lineær programmering opg 4'!$D$11</f>
        <v>44969.999999999724</v>
      </c>
      <c r="K9903" s="9">
        <f t="shared" si="772"/>
        <v>0</v>
      </c>
      <c r="L9903" s="9">
        <f t="shared" si="773"/>
        <v>0</v>
      </c>
    </row>
    <row r="9904" spans="1:12" ht="15" x14ac:dyDescent="0.25">
      <c r="A9904" s="167">
        <f t="shared" si="771"/>
        <v>2.3760000000225152</v>
      </c>
      <c r="B9904" s="325">
        <f t="shared" si="774"/>
        <v>9.9000000000938129E-3</v>
      </c>
      <c r="C9904" s="167">
        <f t="shared" si="770"/>
        <v>298.21799999998314</v>
      </c>
      <c r="D9904" s="167">
        <f>IF('Lineær programmering opg 4'!$M$4=0,"-",(-A9904+'Lineær programmering opg 4'!$M$4)/'Lineær programmering opg 4'!$K$4*-1)</f>
        <v>475.24799999995497</v>
      </c>
      <c r="E9904" s="167">
        <f>IF('Lineær programmering opg 4'!$M$5=0,"-",(-A9904+'Lineær programmering opg 4'!$M$5)/'Lineær programmering opg 4'!$K$5*-1)</f>
        <v>298.21799999998314</v>
      </c>
      <c r="F9904" s="167" t="str">
        <f>IF('Lineær programmering opg 4'!$E$6=0,"-",(-A9904+'Lineær programmering opg 4'!$M$6)/'Lineær programmering opg 4'!$K$6*-1)</f>
        <v>-</v>
      </c>
      <c r="G9904" s="167" t="str">
        <f>IF('Lineær programmering opg 4'!$D$7=0,"-",((-A9904+'Lineær programmering opg 4'!$M$7)/'Lineær programmering opg 4'!$K$7)*-1)</f>
        <v>-</v>
      </c>
      <c r="H9904" s="167" t="str">
        <f>IF('Lineær programmering opg 4'!$C$8=0,"-",((-A9904+'Lineær programmering opg 4'!$M$8)/'Lineær programmering opg 4'!$K$8)*-1)</f>
        <v>-</v>
      </c>
      <c r="I9904" s="167" t="str">
        <f>IF('Lineær programmering opg 4'!$D$8=0,"-",'Lineær programmering opg 4'!$G$8)</f>
        <v>-</v>
      </c>
      <c r="J9904" s="295">
        <f>A9904*'Lineær programmering opg 4'!$C$11+Datatabel!C9904*'Lineær programmering opg 4'!$D$11</f>
        <v>44970.299999999726</v>
      </c>
      <c r="K9904" s="9">
        <f t="shared" si="772"/>
        <v>0</v>
      </c>
      <c r="L9904" s="9">
        <f t="shared" si="773"/>
        <v>0</v>
      </c>
    </row>
    <row r="9905" spans="1:12" ht="15" x14ac:dyDescent="0.25">
      <c r="A9905" s="167">
        <f t="shared" si="771"/>
        <v>2.3520000000225152</v>
      </c>
      <c r="B9905" s="325">
        <f t="shared" si="774"/>
        <v>9.8000000000938135E-3</v>
      </c>
      <c r="C9905" s="167">
        <f t="shared" si="770"/>
        <v>298.23599999998311</v>
      </c>
      <c r="D9905" s="167">
        <f>IF('Lineær programmering opg 4'!$M$4=0,"-",(-A9905+'Lineær programmering opg 4'!$M$4)/'Lineær programmering opg 4'!$K$4*-1)</f>
        <v>475.29599999995497</v>
      </c>
      <c r="E9905" s="167">
        <f>IF('Lineær programmering opg 4'!$M$5=0,"-",(-A9905+'Lineær programmering opg 4'!$M$5)/'Lineær programmering opg 4'!$K$5*-1)</f>
        <v>298.23599999998311</v>
      </c>
      <c r="F9905" s="167" t="str">
        <f>IF('Lineær programmering opg 4'!$E$6=0,"-",(-A9905+'Lineær programmering opg 4'!$M$6)/'Lineær programmering opg 4'!$K$6*-1)</f>
        <v>-</v>
      </c>
      <c r="G9905" s="167" t="str">
        <f>IF('Lineær programmering opg 4'!$D$7=0,"-",((-A9905+'Lineær programmering opg 4'!$M$7)/'Lineær programmering opg 4'!$K$7)*-1)</f>
        <v>-</v>
      </c>
      <c r="H9905" s="167" t="str">
        <f>IF('Lineær programmering opg 4'!$C$8=0,"-",((-A9905+'Lineær programmering opg 4'!$M$8)/'Lineær programmering opg 4'!$K$8)*-1)</f>
        <v>-</v>
      </c>
      <c r="I9905" s="167" t="str">
        <f>IF('Lineær programmering opg 4'!$D$8=0,"-",'Lineær programmering opg 4'!$G$8)</f>
        <v>-</v>
      </c>
      <c r="J9905" s="295">
        <f>A9905*'Lineær programmering opg 4'!$C$11+Datatabel!C9905*'Lineær programmering opg 4'!$D$11</f>
        <v>44970.599999999722</v>
      </c>
      <c r="K9905" s="9">
        <f t="shared" si="772"/>
        <v>0</v>
      </c>
      <c r="L9905" s="9">
        <f t="shared" si="773"/>
        <v>0</v>
      </c>
    </row>
    <row r="9906" spans="1:12" ht="15" x14ac:dyDescent="0.25">
      <c r="A9906" s="167">
        <f t="shared" si="771"/>
        <v>2.3280000000225156</v>
      </c>
      <c r="B9906" s="325">
        <f t="shared" si="774"/>
        <v>9.7000000000938141E-3</v>
      </c>
      <c r="C9906" s="167">
        <f t="shared" si="770"/>
        <v>298.25399999998314</v>
      </c>
      <c r="D9906" s="167">
        <f>IF('Lineær programmering opg 4'!$M$4=0,"-",(-A9906+'Lineær programmering opg 4'!$M$4)/'Lineær programmering opg 4'!$K$4*-1)</f>
        <v>475.34399999995497</v>
      </c>
      <c r="E9906" s="167">
        <f>IF('Lineær programmering opg 4'!$M$5=0,"-",(-A9906+'Lineær programmering opg 4'!$M$5)/'Lineær programmering opg 4'!$K$5*-1)</f>
        <v>298.25399999998314</v>
      </c>
      <c r="F9906" s="167" t="str">
        <f>IF('Lineær programmering opg 4'!$E$6=0,"-",(-A9906+'Lineær programmering opg 4'!$M$6)/'Lineær programmering opg 4'!$K$6*-1)</f>
        <v>-</v>
      </c>
      <c r="G9906" s="167" t="str">
        <f>IF('Lineær programmering opg 4'!$D$7=0,"-",((-A9906+'Lineær programmering opg 4'!$M$7)/'Lineær programmering opg 4'!$K$7)*-1)</f>
        <v>-</v>
      </c>
      <c r="H9906" s="167" t="str">
        <f>IF('Lineær programmering opg 4'!$C$8=0,"-",((-A9906+'Lineær programmering opg 4'!$M$8)/'Lineær programmering opg 4'!$K$8)*-1)</f>
        <v>-</v>
      </c>
      <c r="I9906" s="167" t="str">
        <f>IF('Lineær programmering opg 4'!$D$8=0,"-",'Lineær programmering opg 4'!$G$8)</f>
        <v>-</v>
      </c>
      <c r="J9906" s="295">
        <f>A9906*'Lineær programmering opg 4'!$C$11+Datatabel!C9906*'Lineær programmering opg 4'!$D$11</f>
        <v>44970.899999999725</v>
      </c>
      <c r="K9906" s="9">
        <f t="shared" si="772"/>
        <v>0</v>
      </c>
      <c r="L9906" s="9">
        <f t="shared" si="773"/>
        <v>0</v>
      </c>
    </row>
    <row r="9907" spans="1:12" ht="15" x14ac:dyDescent="0.25">
      <c r="A9907" s="167">
        <f t="shared" si="771"/>
        <v>2.3040000000225156</v>
      </c>
      <c r="B9907" s="325">
        <f t="shared" si="774"/>
        <v>9.6000000000938147E-3</v>
      </c>
      <c r="C9907" s="167">
        <f t="shared" si="770"/>
        <v>298.27199999998311</v>
      </c>
      <c r="D9907" s="167">
        <f>IF('Lineær programmering opg 4'!$M$4=0,"-",(-A9907+'Lineær programmering opg 4'!$M$4)/'Lineær programmering opg 4'!$K$4*-1)</f>
        <v>475.39199999995498</v>
      </c>
      <c r="E9907" s="167">
        <f>IF('Lineær programmering opg 4'!$M$5=0,"-",(-A9907+'Lineær programmering opg 4'!$M$5)/'Lineær programmering opg 4'!$K$5*-1)</f>
        <v>298.27199999998311</v>
      </c>
      <c r="F9907" s="167" t="str">
        <f>IF('Lineær programmering opg 4'!$E$6=0,"-",(-A9907+'Lineær programmering opg 4'!$M$6)/'Lineær programmering opg 4'!$K$6*-1)</f>
        <v>-</v>
      </c>
      <c r="G9907" s="167" t="str">
        <f>IF('Lineær programmering opg 4'!$D$7=0,"-",((-A9907+'Lineær programmering opg 4'!$M$7)/'Lineær programmering opg 4'!$K$7)*-1)</f>
        <v>-</v>
      </c>
      <c r="H9907" s="167" t="str">
        <f>IF('Lineær programmering opg 4'!$C$8=0,"-",((-A9907+'Lineær programmering opg 4'!$M$8)/'Lineær programmering opg 4'!$K$8)*-1)</f>
        <v>-</v>
      </c>
      <c r="I9907" s="167" t="str">
        <f>IF('Lineær programmering opg 4'!$D$8=0,"-",'Lineær programmering opg 4'!$G$8)</f>
        <v>-</v>
      </c>
      <c r="J9907" s="295">
        <f>A9907*'Lineær programmering opg 4'!$C$11+Datatabel!C9907*'Lineær programmering opg 4'!$D$11</f>
        <v>44971.199999999713</v>
      </c>
      <c r="K9907" s="9">
        <f t="shared" si="772"/>
        <v>0</v>
      </c>
      <c r="L9907" s="9">
        <f t="shared" si="773"/>
        <v>0</v>
      </c>
    </row>
    <row r="9908" spans="1:12" ht="15" x14ac:dyDescent="0.25">
      <c r="A9908" s="167">
        <f t="shared" si="771"/>
        <v>2.2800000000225156</v>
      </c>
      <c r="B9908" s="325">
        <f t="shared" si="774"/>
        <v>9.5000000000938153E-3</v>
      </c>
      <c r="C9908" s="167">
        <f t="shared" si="770"/>
        <v>298.28999999998314</v>
      </c>
      <c r="D9908" s="167">
        <f>IF('Lineær programmering opg 4'!$M$4=0,"-",(-A9908+'Lineær programmering opg 4'!$M$4)/'Lineær programmering opg 4'!$K$4*-1)</f>
        <v>475.43999999995498</v>
      </c>
      <c r="E9908" s="167">
        <f>IF('Lineær programmering opg 4'!$M$5=0,"-",(-A9908+'Lineær programmering opg 4'!$M$5)/'Lineær programmering opg 4'!$K$5*-1)</f>
        <v>298.28999999998314</v>
      </c>
      <c r="F9908" s="167" t="str">
        <f>IF('Lineær programmering opg 4'!$E$6=0,"-",(-A9908+'Lineær programmering opg 4'!$M$6)/'Lineær programmering opg 4'!$K$6*-1)</f>
        <v>-</v>
      </c>
      <c r="G9908" s="167" t="str">
        <f>IF('Lineær programmering opg 4'!$D$7=0,"-",((-A9908+'Lineær programmering opg 4'!$M$7)/'Lineær programmering opg 4'!$K$7)*-1)</f>
        <v>-</v>
      </c>
      <c r="H9908" s="167" t="str">
        <f>IF('Lineær programmering opg 4'!$C$8=0,"-",((-A9908+'Lineær programmering opg 4'!$M$8)/'Lineær programmering opg 4'!$K$8)*-1)</f>
        <v>-</v>
      </c>
      <c r="I9908" s="167" t="str">
        <f>IF('Lineær programmering opg 4'!$D$8=0,"-",'Lineær programmering opg 4'!$G$8)</f>
        <v>-</v>
      </c>
      <c r="J9908" s="295">
        <f>A9908*'Lineær programmering opg 4'!$C$11+Datatabel!C9908*'Lineær programmering opg 4'!$D$11</f>
        <v>44971.499999999716</v>
      </c>
      <c r="K9908" s="9">
        <f t="shared" si="772"/>
        <v>0</v>
      </c>
      <c r="L9908" s="9">
        <f t="shared" si="773"/>
        <v>0</v>
      </c>
    </row>
    <row r="9909" spans="1:12" ht="15" x14ac:dyDescent="0.25">
      <c r="A9909" s="167">
        <f t="shared" si="771"/>
        <v>2.256000000022516</v>
      </c>
      <c r="B9909" s="325">
        <f t="shared" si="774"/>
        <v>9.4000000000938159E-3</v>
      </c>
      <c r="C9909" s="167">
        <f t="shared" si="770"/>
        <v>298.30799999998311</v>
      </c>
      <c r="D9909" s="167">
        <f>IF('Lineær programmering opg 4'!$M$4=0,"-",(-A9909+'Lineær programmering opg 4'!$M$4)/'Lineær programmering opg 4'!$K$4*-1)</f>
        <v>475.48799999995498</v>
      </c>
      <c r="E9909" s="167">
        <f>IF('Lineær programmering opg 4'!$M$5=0,"-",(-A9909+'Lineær programmering opg 4'!$M$5)/'Lineær programmering opg 4'!$K$5*-1)</f>
        <v>298.30799999998311</v>
      </c>
      <c r="F9909" s="167" t="str">
        <f>IF('Lineær programmering opg 4'!$E$6=0,"-",(-A9909+'Lineær programmering opg 4'!$M$6)/'Lineær programmering opg 4'!$K$6*-1)</f>
        <v>-</v>
      </c>
      <c r="G9909" s="167" t="str">
        <f>IF('Lineær programmering opg 4'!$D$7=0,"-",((-A9909+'Lineær programmering opg 4'!$M$7)/'Lineær programmering opg 4'!$K$7)*-1)</f>
        <v>-</v>
      </c>
      <c r="H9909" s="167" t="str">
        <f>IF('Lineær programmering opg 4'!$C$8=0,"-",((-A9909+'Lineær programmering opg 4'!$M$8)/'Lineær programmering opg 4'!$K$8)*-1)</f>
        <v>-</v>
      </c>
      <c r="I9909" s="167" t="str">
        <f>IF('Lineær programmering opg 4'!$D$8=0,"-",'Lineær programmering opg 4'!$G$8)</f>
        <v>-</v>
      </c>
      <c r="J9909" s="295">
        <f>A9909*'Lineær programmering opg 4'!$C$11+Datatabel!C9909*'Lineær programmering opg 4'!$D$11</f>
        <v>44971.799999999719</v>
      </c>
      <c r="K9909" s="9">
        <f t="shared" si="772"/>
        <v>0</v>
      </c>
      <c r="L9909" s="9">
        <f t="shared" si="773"/>
        <v>0</v>
      </c>
    </row>
    <row r="9910" spans="1:12" ht="15" x14ac:dyDescent="0.25">
      <c r="A9910" s="167">
        <f t="shared" si="771"/>
        <v>2.232000000022516</v>
      </c>
      <c r="B9910" s="325">
        <f t="shared" si="774"/>
        <v>9.3000000000938166E-3</v>
      </c>
      <c r="C9910" s="167">
        <f t="shared" si="770"/>
        <v>298.32599999998314</v>
      </c>
      <c r="D9910" s="167">
        <f>IF('Lineær programmering opg 4'!$M$4=0,"-",(-A9910+'Lineær programmering opg 4'!$M$4)/'Lineær programmering opg 4'!$K$4*-1)</f>
        <v>475.53599999995498</v>
      </c>
      <c r="E9910" s="167">
        <f>IF('Lineær programmering opg 4'!$M$5=0,"-",(-A9910+'Lineær programmering opg 4'!$M$5)/'Lineær programmering opg 4'!$K$5*-1)</f>
        <v>298.32599999998314</v>
      </c>
      <c r="F9910" s="167" t="str">
        <f>IF('Lineær programmering opg 4'!$E$6=0,"-",(-A9910+'Lineær programmering opg 4'!$M$6)/'Lineær programmering opg 4'!$K$6*-1)</f>
        <v>-</v>
      </c>
      <c r="G9910" s="167" t="str">
        <f>IF('Lineær programmering opg 4'!$D$7=0,"-",((-A9910+'Lineær programmering opg 4'!$M$7)/'Lineær programmering opg 4'!$K$7)*-1)</f>
        <v>-</v>
      </c>
      <c r="H9910" s="167" t="str">
        <f>IF('Lineær programmering opg 4'!$C$8=0,"-",((-A9910+'Lineær programmering opg 4'!$M$8)/'Lineær programmering opg 4'!$K$8)*-1)</f>
        <v>-</v>
      </c>
      <c r="I9910" s="167" t="str">
        <f>IF('Lineær programmering opg 4'!$D$8=0,"-",'Lineær programmering opg 4'!$G$8)</f>
        <v>-</v>
      </c>
      <c r="J9910" s="295">
        <f>A9910*'Lineær programmering opg 4'!$C$11+Datatabel!C9910*'Lineær programmering opg 4'!$D$11</f>
        <v>44972.099999999722</v>
      </c>
      <c r="K9910" s="9">
        <f t="shared" si="772"/>
        <v>0</v>
      </c>
      <c r="L9910" s="9">
        <f t="shared" si="773"/>
        <v>0</v>
      </c>
    </row>
    <row r="9911" spans="1:12" ht="15" x14ac:dyDescent="0.25">
      <c r="A9911" s="167">
        <f t="shared" si="771"/>
        <v>2.208000000022516</v>
      </c>
      <c r="B9911" s="325">
        <f t="shared" si="774"/>
        <v>9.2000000000938172E-3</v>
      </c>
      <c r="C9911" s="167">
        <f t="shared" si="770"/>
        <v>298.34399999998311</v>
      </c>
      <c r="D9911" s="167">
        <f>IF('Lineær programmering opg 4'!$M$4=0,"-",(-A9911+'Lineær programmering opg 4'!$M$4)/'Lineær programmering opg 4'!$K$4*-1)</f>
        <v>475.58399999995498</v>
      </c>
      <c r="E9911" s="167">
        <f>IF('Lineær programmering opg 4'!$M$5=0,"-",(-A9911+'Lineær programmering opg 4'!$M$5)/'Lineær programmering opg 4'!$K$5*-1)</f>
        <v>298.34399999998311</v>
      </c>
      <c r="F9911" s="167" t="str">
        <f>IF('Lineær programmering opg 4'!$E$6=0,"-",(-A9911+'Lineær programmering opg 4'!$M$6)/'Lineær programmering opg 4'!$K$6*-1)</f>
        <v>-</v>
      </c>
      <c r="G9911" s="167" t="str">
        <f>IF('Lineær programmering opg 4'!$D$7=0,"-",((-A9911+'Lineær programmering opg 4'!$M$7)/'Lineær programmering opg 4'!$K$7)*-1)</f>
        <v>-</v>
      </c>
      <c r="H9911" s="167" t="str">
        <f>IF('Lineær programmering opg 4'!$C$8=0,"-",((-A9911+'Lineær programmering opg 4'!$M$8)/'Lineær programmering opg 4'!$K$8)*-1)</f>
        <v>-</v>
      </c>
      <c r="I9911" s="167" t="str">
        <f>IF('Lineær programmering opg 4'!$D$8=0,"-",'Lineær programmering opg 4'!$G$8)</f>
        <v>-</v>
      </c>
      <c r="J9911" s="295">
        <f>A9911*'Lineær programmering opg 4'!$C$11+Datatabel!C9911*'Lineær programmering opg 4'!$D$11</f>
        <v>44972.399999999718</v>
      </c>
      <c r="K9911" s="9">
        <f t="shared" si="772"/>
        <v>0</v>
      </c>
      <c r="L9911" s="9">
        <f t="shared" si="773"/>
        <v>0</v>
      </c>
    </row>
    <row r="9912" spans="1:12" ht="15" x14ac:dyDescent="0.25">
      <c r="A9912" s="167">
        <f t="shared" si="771"/>
        <v>2.1840000000225164</v>
      </c>
      <c r="B9912" s="325">
        <f t="shared" si="774"/>
        <v>9.1000000000938178E-3</v>
      </c>
      <c r="C9912" s="167">
        <f t="shared" si="770"/>
        <v>298.36199999998314</v>
      </c>
      <c r="D9912" s="167">
        <f>IF('Lineær programmering opg 4'!$M$4=0,"-",(-A9912+'Lineær programmering opg 4'!$M$4)/'Lineær programmering opg 4'!$K$4*-1)</f>
        <v>475.63199999995499</v>
      </c>
      <c r="E9912" s="167">
        <f>IF('Lineær programmering opg 4'!$M$5=0,"-",(-A9912+'Lineær programmering opg 4'!$M$5)/'Lineær programmering opg 4'!$K$5*-1)</f>
        <v>298.36199999998314</v>
      </c>
      <c r="F9912" s="167" t="str">
        <f>IF('Lineær programmering opg 4'!$E$6=0,"-",(-A9912+'Lineær programmering opg 4'!$M$6)/'Lineær programmering opg 4'!$K$6*-1)</f>
        <v>-</v>
      </c>
      <c r="G9912" s="167" t="str">
        <f>IF('Lineær programmering opg 4'!$D$7=0,"-",((-A9912+'Lineær programmering opg 4'!$M$7)/'Lineær programmering opg 4'!$K$7)*-1)</f>
        <v>-</v>
      </c>
      <c r="H9912" s="167" t="str">
        <f>IF('Lineær programmering opg 4'!$C$8=0,"-",((-A9912+'Lineær programmering opg 4'!$M$8)/'Lineær programmering opg 4'!$K$8)*-1)</f>
        <v>-</v>
      </c>
      <c r="I9912" s="167" t="str">
        <f>IF('Lineær programmering opg 4'!$D$8=0,"-",'Lineær programmering opg 4'!$G$8)</f>
        <v>-</v>
      </c>
      <c r="J9912" s="295">
        <f>A9912*'Lineær programmering opg 4'!$C$11+Datatabel!C9912*'Lineær programmering opg 4'!$D$11</f>
        <v>44972.699999999721</v>
      </c>
      <c r="K9912" s="9">
        <f t="shared" si="772"/>
        <v>0</v>
      </c>
      <c r="L9912" s="9">
        <f t="shared" si="773"/>
        <v>0</v>
      </c>
    </row>
    <row r="9913" spans="1:12" ht="15" x14ac:dyDescent="0.25">
      <c r="A9913" s="167">
        <f t="shared" si="771"/>
        <v>2.1600000000225164</v>
      </c>
      <c r="B9913" s="325">
        <f t="shared" si="774"/>
        <v>9.0000000000938184E-3</v>
      </c>
      <c r="C9913" s="167">
        <f t="shared" si="770"/>
        <v>298.37999999998311</v>
      </c>
      <c r="D9913" s="167">
        <f>IF('Lineær programmering opg 4'!$M$4=0,"-",(-A9913+'Lineær programmering opg 4'!$M$4)/'Lineær programmering opg 4'!$K$4*-1)</f>
        <v>475.67999999995499</v>
      </c>
      <c r="E9913" s="167">
        <f>IF('Lineær programmering opg 4'!$M$5=0,"-",(-A9913+'Lineær programmering opg 4'!$M$5)/'Lineær programmering opg 4'!$K$5*-1)</f>
        <v>298.37999999998311</v>
      </c>
      <c r="F9913" s="167" t="str">
        <f>IF('Lineær programmering opg 4'!$E$6=0,"-",(-A9913+'Lineær programmering opg 4'!$M$6)/'Lineær programmering opg 4'!$K$6*-1)</f>
        <v>-</v>
      </c>
      <c r="G9913" s="167" t="str">
        <f>IF('Lineær programmering opg 4'!$D$7=0,"-",((-A9913+'Lineær programmering opg 4'!$M$7)/'Lineær programmering opg 4'!$K$7)*-1)</f>
        <v>-</v>
      </c>
      <c r="H9913" s="167" t="str">
        <f>IF('Lineær programmering opg 4'!$C$8=0,"-",((-A9913+'Lineær programmering opg 4'!$M$8)/'Lineær programmering opg 4'!$K$8)*-1)</f>
        <v>-</v>
      </c>
      <c r="I9913" s="167" t="str">
        <f>IF('Lineær programmering opg 4'!$D$8=0,"-",'Lineær programmering opg 4'!$G$8)</f>
        <v>-</v>
      </c>
      <c r="J9913" s="295">
        <f>A9913*'Lineær programmering opg 4'!$C$11+Datatabel!C9913*'Lineær programmering opg 4'!$D$11</f>
        <v>44972.999999999716</v>
      </c>
      <c r="K9913" s="9">
        <f t="shared" si="772"/>
        <v>0</v>
      </c>
      <c r="L9913" s="9">
        <f t="shared" si="773"/>
        <v>0</v>
      </c>
    </row>
    <row r="9914" spans="1:12" ht="15" x14ac:dyDescent="0.25">
      <c r="A9914" s="167">
        <f t="shared" si="771"/>
        <v>2.1360000000225163</v>
      </c>
      <c r="B9914" s="325">
        <f t="shared" si="774"/>
        <v>8.900000000093819E-3</v>
      </c>
      <c r="C9914" s="167">
        <f t="shared" si="770"/>
        <v>298.39799999998314</v>
      </c>
      <c r="D9914" s="167">
        <f>IF('Lineær programmering opg 4'!$M$4=0,"-",(-A9914+'Lineær programmering opg 4'!$M$4)/'Lineær programmering opg 4'!$K$4*-1)</f>
        <v>475.72799999995499</v>
      </c>
      <c r="E9914" s="167">
        <f>IF('Lineær programmering opg 4'!$M$5=0,"-",(-A9914+'Lineær programmering opg 4'!$M$5)/'Lineær programmering opg 4'!$K$5*-1)</f>
        <v>298.39799999998314</v>
      </c>
      <c r="F9914" s="167" t="str">
        <f>IF('Lineær programmering opg 4'!$E$6=0,"-",(-A9914+'Lineær programmering opg 4'!$M$6)/'Lineær programmering opg 4'!$K$6*-1)</f>
        <v>-</v>
      </c>
      <c r="G9914" s="167" t="str">
        <f>IF('Lineær programmering opg 4'!$D$7=0,"-",((-A9914+'Lineær programmering opg 4'!$M$7)/'Lineær programmering opg 4'!$K$7)*-1)</f>
        <v>-</v>
      </c>
      <c r="H9914" s="167" t="str">
        <f>IF('Lineær programmering opg 4'!$C$8=0,"-",((-A9914+'Lineær programmering opg 4'!$M$8)/'Lineær programmering opg 4'!$K$8)*-1)</f>
        <v>-</v>
      </c>
      <c r="I9914" s="167" t="str">
        <f>IF('Lineær programmering opg 4'!$D$8=0,"-",'Lineær programmering opg 4'!$G$8)</f>
        <v>-</v>
      </c>
      <c r="J9914" s="295">
        <f>A9914*'Lineær programmering opg 4'!$C$11+Datatabel!C9914*'Lineær programmering opg 4'!$D$11</f>
        <v>44973.299999999726</v>
      </c>
      <c r="K9914" s="9">
        <f t="shared" si="772"/>
        <v>0</v>
      </c>
      <c r="L9914" s="9">
        <f t="shared" si="773"/>
        <v>0</v>
      </c>
    </row>
    <row r="9915" spans="1:12" ht="15" x14ac:dyDescent="0.25">
      <c r="A9915" s="167">
        <f t="shared" si="771"/>
        <v>2.1120000000225168</v>
      </c>
      <c r="B9915" s="325">
        <f t="shared" si="774"/>
        <v>8.8000000000938196E-3</v>
      </c>
      <c r="C9915" s="167">
        <f t="shared" si="770"/>
        <v>298.41599999998311</v>
      </c>
      <c r="D9915" s="167">
        <f>IF('Lineær programmering opg 4'!$M$4=0,"-",(-A9915+'Lineær programmering opg 4'!$M$4)/'Lineær programmering opg 4'!$K$4*-1)</f>
        <v>475.77599999995499</v>
      </c>
      <c r="E9915" s="167">
        <f>IF('Lineær programmering opg 4'!$M$5=0,"-",(-A9915+'Lineær programmering opg 4'!$M$5)/'Lineær programmering opg 4'!$K$5*-1)</f>
        <v>298.41599999998311</v>
      </c>
      <c r="F9915" s="167" t="str">
        <f>IF('Lineær programmering opg 4'!$E$6=0,"-",(-A9915+'Lineær programmering opg 4'!$M$6)/'Lineær programmering opg 4'!$K$6*-1)</f>
        <v>-</v>
      </c>
      <c r="G9915" s="167" t="str">
        <f>IF('Lineær programmering opg 4'!$D$7=0,"-",((-A9915+'Lineær programmering opg 4'!$M$7)/'Lineær programmering opg 4'!$K$7)*-1)</f>
        <v>-</v>
      </c>
      <c r="H9915" s="167" t="str">
        <f>IF('Lineær programmering opg 4'!$C$8=0,"-",((-A9915+'Lineær programmering opg 4'!$M$8)/'Lineær programmering opg 4'!$K$8)*-1)</f>
        <v>-</v>
      </c>
      <c r="I9915" s="167" t="str">
        <f>IF('Lineær programmering opg 4'!$D$8=0,"-",'Lineær programmering opg 4'!$G$8)</f>
        <v>-</v>
      </c>
      <c r="J9915" s="295">
        <f>A9915*'Lineær programmering opg 4'!$C$11+Datatabel!C9915*'Lineær programmering opg 4'!$D$11</f>
        <v>44973.599999999722</v>
      </c>
      <c r="K9915" s="9">
        <f t="shared" si="772"/>
        <v>0</v>
      </c>
      <c r="L9915" s="9">
        <f t="shared" si="773"/>
        <v>0</v>
      </c>
    </row>
    <row r="9916" spans="1:12" ht="15" x14ac:dyDescent="0.25">
      <c r="A9916" s="167">
        <f t="shared" si="771"/>
        <v>2.0880000000225167</v>
      </c>
      <c r="B9916" s="325">
        <f t="shared" si="774"/>
        <v>8.7000000000938202E-3</v>
      </c>
      <c r="C9916" s="167">
        <f t="shared" si="770"/>
        <v>298.43399999998314</v>
      </c>
      <c r="D9916" s="167">
        <f>IF('Lineær programmering opg 4'!$M$4=0,"-",(-A9916+'Lineær programmering opg 4'!$M$4)/'Lineær programmering opg 4'!$K$4*-1)</f>
        <v>475.82399999995499</v>
      </c>
      <c r="E9916" s="167">
        <f>IF('Lineær programmering opg 4'!$M$5=0,"-",(-A9916+'Lineær programmering opg 4'!$M$5)/'Lineær programmering opg 4'!$K$5*-1)</f>
        <v>298.43399999998314</v>
      </c>
      <c r="F9916" s="167" t="str">
        <f>IF('Lineær programmering opg 4'!$E$6=0,"-",(-A9916+'Lineær programmering opg 4'!$M$6)/'Lineær programmering opg 4'!$K$6*-1)</f>
        <v>-</v>
      </c>
      <c r="G9916" s="167" t="str">
        <f>IF('Lineær programmering opg 4'!$D$7=0,"-",((-A9916+'Lineær programmering opg 4'!$M$7)/'Lineær programmering opg 4'!$K$7)*-1)</f>
        <v>-</v>
      </c>
      <c r="H9916" s="167" t="str">
        <f>IF('Lineær programmering opg 4'!$C$8=0,"-",((-A9916+'Lineær programmering opg 4'!$M$8)/'Lineær programmering opg 4'!$K$8)*-1)</f>
        <v>-</v>
      </c>
      <c r="I9916" s="167" t="str">
        <f>IF('Lineær programmering opg 4'!$D$8=0,"-",'Lineær programmering opg 4'!$G$8)</f>
        <v>-</v>
      </c>
      <c r="J9916" s="295">
        <f>A9916*'Lineær programmering opg 4'!$C$11+Datatabel!C9916*'Lineær programmering opg 4'!$D$11</f>
        <v>44973.899999999725</v>
      </c>
      <c r="K9916" s="9">
        <f t="shared" si="772"/>
        <v>0</v>
      </c>
      <c r="L9916" s="9">
        <f t="shared" si="773"/>
        <v>0</v>
      </c>
    </row>
    <row r="9917" spans="1:12" ht="15" x14ac:dyDescent="0.25">
      <c r="A9917" s="167">
        <f t="shared" si="771"/>
        <v>2.0640000000225172</v>
      </c>
      <c r="B9917" s="325">
        <f t="shared" si="774"/>
        <v>8.6000000000938208E-3</v>
      </c>
      <c r="C9917" s="167">
        <f t="shared" si="770"/>
        <v>298.45199999998312</v>
      </c>
      <c r="D9917" s="167">
        <f>IF('Lineær programmering opg 4'!$M$4=0,"-",(-A9917+'Lineær programmering opg 4'!$M$4)/'Lineær programmering opg 4'!$K$4*-1)</f>
        <v>475.87199999995494</v>
      </c>
      <c r="E9917" s="167">
        <f>IF('Lineær programmering opg 4'!$M$5=0,"-",(-A9917+'Lineær programmering opg 4'!$M$5)/'Lineær programmering opg 4'!$K$5*-1)</f>
        <v>298.45199999998312</v>
      </c>
      <c r="F9917" s="167" t="str">
        <f>IF('Lineær programmering opg 4'!$E$6=0,"-",(-A9917+'Lineær programmering opg 4'!$M$6)/'Lineær programmering opg 4'!$K$6*-1)</f>
        <v>-</v>
      </c>
      <c r="G9917" s="167" t="str">
        <f>IF('Lineær programmering opg 4'!$D$7=0,"-",((-A9917+'Lineær programmering opg 4'!$M$7)/'Lineær programmering opg 4'!$K$7)*-1)</f>
        <v>-</v>
      </c>
      <c r="H9917" s="167" t="str">
        <f>IF('Lineær programmering opg 4'!$C$8=0,"-",((-A9917+'Lineær programmering opg 4'!$M$8)/'Lineær programmering opg 4'!$K$8)*-1)</f>
        <v>-</v>
      </c>
      <c r="I9917" s="167" t="str">
        <f>IF('Lineær programmering opg 4'!$D$8=0,"-",'Lineær programmering opg 4'!$G$8)</f>
        <v>-</v>
      </c>
      <c r="J9917" s="295">
        <f>A9917*'Lineær programmering opg 4'!$C$11+Datatabel!C9917*'Lineær programmering opg 4'!$D$11</f>
        <v>44974.199999999721</v>
      </c>
      <c r="K9917" s="9">
        <f t="shared" si="772"/>
        <v>0</v>
      </c>
      <c r="L9917" s="9">
        <f t="shared" si="773"/>
        <v>0</v>
      </c>
    </row>
    <row r="9918" spans="1:12" ht="15" x14ac:dyDescent="0.25">
      <c r="A9918" s="167">
        <f t="shared" si="771"/>
        <v>2.0400000000225171</v>
      </c>
      <c r="B9918" s="325">
        <f t="shared" si="774"/>
        <v>8.5000000000938214E-3</v>
      </c>
      <c r="C9918" s="167">
        <f t="shared" si="770"/>
        <v>298.46999999998314</v>
      </c>
      <c r="D9918" s="167">
        <f>IF('Lineær programmering opg 4'!$M$4=0,"-",(-A9918+'Lineær programmering opg 4'!$M$4)/'Lineær programmering opg 4'!$K$4*-1)</f>
        <v>475.91999999995494</v>
      </c>
      <c r="E9918" s="167">
        <f>IF('Lineær programmering opg 4'!$M$5=0,"-",(-A9918+'Lineær programmering opg 4'!$M$5)/'Lineær programmering opg 4'!$K$5*-1)</f>
        <v>298.46999999998314</v>
      </c>
      <c r="F9918" s="167" t="str">
        <f>IF('Lineær programmering opg 4'!$E$6=0,"-",(-A9918+'Lineær programmering opg 4'!$M$6)/'Lineær programmering opg 4'!$K$6*-1)</f>
        <v>-</v>
      </c>
      <c r="G9918" s="167" t="str">
        <f>IF('Lineær programmering opg 4'!$D$7=0,"-",((-A9918+'Lineær programmering opg 4'!$M$7)/'Lineær programmering opg 4'!$K$7)*-1)</f>
        <v>-</v>
      </c>
      <c r="H9918" s="167" t="str">
        <f>IF('Lineær programmering opg 4'!$C$8=0,"-",((-A9918+'Lineær programmering opg 4'!$M$8)/'Lineær programmering opg 4'!$K$8)*-1)</f>
        <v>-</v>
      </c>
      <c r="I9918" s="167" t="str">
        <f>IF('Lineær programmering opg 4'!$D$8=0,"-",'Lineær programmering opg 4'!$G$8)</f>
        <v>-</v>
      </c>
      <c r="J9918" s="295">
        <f>A9918*'Lineær programmering opg 4'!$C$11+Datatabel!C9918*'Lineær programmering opg 4'!$D$11</f>
        <v>44974.499999999724</v>
      </c>
      <c r="K9918" s="9">
        <f t="shared" si="772"/>
        <v>0</v>
      </c>
      <c r="L9918" s="9">
        <f t="shared" si="773"/>
        <v>0</v>
      </c>
    </row>
    <row r="9919" spans="1:12" ht="15" x14ac:dyDescent="0.25">
      <c r="A9919" s="167">
        <f t="shared" si="771"/>
        <v>2.0160000000225171</v>
      </c>
      <c r="B9919" s="325">
        <f t="shared" si="774"/>
        <v>8.400000000093822E-3</v>
      </c>
      <c r="C9919" s="167">
        <f t="shared" si="770"/>
        <v>298.48799999998312</v>
      </c>
      <c r="D9919" s="167">
        <f>IF('Lineær programmering opg 4'!$M$4=0,"-",(-A9919+'Lineær programmering opg 4'!$M$4)/'Lineær programmering opg 4'!$K$4*-1)</f>
        <v>475.96799999995494</v>
      </c>
      <c r="E9919" s="167">
        <f>IF('Lineær programmering opg 4'!$M$5=0,"-",(-A9919+'Lineær programmering opg 4'!$M$5)/'Lineær programmering opg 4'!$K$5*-1)</f>
        <v>298.48799999998312</v>
      </c>
      <c r="F9919" s="167" t="str">
        <f>IF('Lineær programmering opg 4'!$E$6=0,"-",(-A9919+'Lineær programmering opg 4'!$M$6)/'Lineær programmering opg 4'!$K$6*-1)</f>
        <v>-</v>
      </c>
      <c r="G9919" s="167" t="str">
        <f>IF('Lineær programmering opg 4'!$D$7=0,"-",((-A9919+'Lineær programmering opg 4'!$M$7)/'Lineær programmering opg 4'!$K$7)*-1)</f>
        <v>-</v>
      </c>
      <c r="H9919" s="167" t="str">
        <f>IF('Lineær programmering opg 4'!$C$8=0,"-",((-A9919+'Lineær programmering opg 4'!$M$8)/'Lineær programmering opg 4'!$K$8)*-1)</f>
        <v>-</v>
      </c>
      <c r="I9919" s="167" t="str">
        <f>IF('Lineær programmering opg 4'!$D$8=0,"-",'Lineær programmering opg 4'!$G$8)</f>
        <v>-</v>
      </c>
      <c r="J9919" s="295">
        <f>A9919*'Lineær programmering opg 4'!$C$11+Datatabel!C9919*'Lineær programmering opg 4'!$D$11</f>
        <v>44974.799999999719</v>
      </c>
      <c r="K9919" s="9">
        <f t="shared" si="772"/>
        <v>0</v>
      </c>
      <c r="L9919" s="9">
        <f t="shared" si="773"/>
        <v>0</v>
      </c>
    </row>
    <row r="9920" spans="1:12" ht="15" x14ac:dyDescent="0.25">
      <c r="A9920" s="167">
        <f t="shared" si="771"/>
        <v>1.9920000000225175</v>
      </c>
      <c r="B9920" s="325">
        <f t="shared" si="774"/>
        <v>8.3000000000938226E-3</v>
      </c>
      <c r="C9920" s="167">
        <f t="shared" si="770"/>
        <v>298.50599999998315</v>
      </c>
      <c r="D9920" s="167">
        <f>IF('Lineær programmering opg 4'!$M$4=0,"-",(-A9920+'Lineær programmering opg 4'!$M$4)/'Lineær programmering opg 4'!$K$4*-1)</f>
        <v>476.01599999995494</v>
      </c>
      <c r="E9920" s="167">
        <f>IF('Lineær programmering opg 4'!$M$5=0,"-",(-A9920+'Lineær programmering opg 4'!$M$5)/'Lineær programmering opg 4'!$K$5*-1)</f>
        <v>298.50599999998315</v>
      </c>
      <c r="F9920" s="167" t="str">
        <f>IF('Lineær programmering opg 4'!$E$6=0,"-",(-A9920+'Lineær programmering opg 4'!$M$6)/'Lineær programmering opg 4'!$K$6*-1)</f>
        <v>-</v>
      </c>
      <c r="G9920" s="167" t="str">
        <f>IF('Lineær programmering opg 4'!$D$7=0,"-",((-A9920+'Lineær programmering opg 4'!$M$7)/'Lineær programmering opg 4'!$K$7)*-1)</f>
        <v>-</v>
      </c>
      <c r="H9920" s="167" t="str">
        <f>IF('Lineær programmering opg 4'!$C$8=0,"-",((-A9920+'Lineær programmering opg 4'!$M$8)/'Lineær programmering opg 4'!$K$8)*-1)</f>
        <v>-</v>
      </c>
      <c r="I9920" s="167" t="str">
        <f>IF('Lineær programmering opg 4'!$D$8=0,"-",'Lineær programmering opg 4'!$G$8)</f>
        <v>-</v>
      </c>
      <c r="J9920" s="295">
        <f>A9920*'Lineær programmering opg 4'!$C$11+Datatabel!C9920*'Lineær programmering opg 4'!$D$11</f>
        <v>44975.099999999722</v>
      </c>
      <c r="K9920" s="9">
        <f t="shared" si="772"/>
        <v>0</v>
      </c>
      <c r="L9920" s="9">
        <f t="shared" si="773"/>
        <v>0</v>
      </c>
    </row>
    <row r="9921" spans="1:12" ht="15" x14ac:dyDescent="0.25">
      <c r="A9921" s="167">
        <f t="shared" si="771"/>
        <v>1.9680000000225175</v>
      </c>
      <c r="B9921" s="325">
        <f t="shared" si="774"/>
        <v>8.2000000000938232E-3</v>
      </c>
      <c r="C9921" s="167">
        <f t="shared" si="770"/>
        <v>298.52399999998312</v>
      </c>
      <c r="D9921" s="167">
        <f>IF('Lineær programmering opg 4'!$M$4=0,"-",(-A9921+'Lineær programmering opg 4'!$M$4)/'Lineær programmering opg 4'!$K$4*-1)</f>
        <v>476.06399999995494</v>
      </c>
      <c r="E9921" s="167">
        <f>IF('Lineær programmering opg 4'!$M$5=0,"-",(-A9921+'Lineær programmering opg 4'!$M$5)/'Lineær programmering opg 4'!$K$5*-1)</f>
        <v>298.52399999998312</v>
      </c>
      <c r="F9921" s="167" t="str">
        <f>IF('Lineær programmering opg 4'!$E$6=0,"-",(-A9921+'Lineær programmering opg 4'!$M$6)/'Lineær programmering opg 4'!$K$6*-1)</f>
        <v>-</v>
      </c>
      <c r="G9921" s="167" t="str">
        <f>IF('Lineær programmering opg 4'!$D$7=0,"-",((-A9921+'Lineær programmering opg 4'!$M$7)/'Lineær programmering opg 4'!$K$7)*-1)</f>
        <v>-</v>
      </c>
      <c r="H9921" s="167" t="str">
        <f>IF('Lineær programmering opg 4'!$C$8=0,"-",((-A9921+'Lineær programmering opg 4'!$M$8)/'Lineær programmering opg 4'!$K$8)*-1)</f>
        <v>-</v>
      </c>
      <c r="I9921" s="167" t="str">
        <f>IF('Lineær programmering opg 4'!$D$8=0,"-",'Lineær programmering opg 4'!$G$8)</f>
        <v>-</v>
      </c>
      <c r="J9921" s="295">
        <f>A9921*'Lineær programmering opg 4'!$C$11+Datatabel!C9921*'Lineær programmering opg 4'!$D$11</f>
        <v>44975.399999999718</v>
      </c>
      <c r="K9921" s="9">
        <f t="shared" si="772"/>
        <v>0</v>
      </c>
      <c r="L9921" s="9">
        <f t="shared" si="773"/>
        <v>0</v>
      </c>
    </row>
    <row r="9922" spans="1:12" ht="15" x14ac:dyDescent="0.25">
      <c r="A9922" s="167">
        <f t="shared" si="771"/>
        <v>1.9440000000225177</v>
      </c>
      <c r="B9922" s="325">
        <f t="shared" si="774"/>
        <v>8.1000000000938238E-3</v>
      </c>
      <c r="C9922" s="167">
        <f t="shared" si="770"/>
        <v>298.54199999998315</v>
      </c>
      <c r="D9922" s="167">
        <f>IF('Lineær programmering opg 4'!$M$4=0,"-",(-A9922+'Lineær programmering opg 4'!$M$4)/'Lineær programmering opg 4'!$K$4*-1)</f>
        <v>476.11199999995495</v>
      </c>
      <c r="E9922" s="167">
        <f>IF('Lineær programmering opg 4'!$M$5=0,"-",(-A9922+'Lineær programmering opg 4'!$M$5)/'Lineær programmering opg 4'!$K$5*-1)</f>
        <v>298.54199999998315</v>
      </c>
      <c r="F9922" s="167" t="str">
        <f>IF('Lineær programmering opg 4'!$E$6=0,"-",(-A9922+'Lineær programmering opg 4'!$M$6)/'Lineær programmering opg 4'!$K$6*-1)</f>
        <v>-</v>
      </c>
      <c r="G9922" s="167" t="str">
        <f>IF('Lineær programmering opg 4'!$D$7=0,"-",((-A9922+'Lineær programmering opg 4'!$M$7)/'Lineær programmering opg 4'!$K$7)*-1)</f>
        <v>-</v>
      </c>
      <c r="H9922" s="167" t="str">
        <f>IF('Lineær programmering opg 4'!$C$8=0,"-",((-A9922+'Lineær programmering opg 4'!$M$8)/'Lineær programmering opg 4'!$K$8)*-1)</f>
        <v>-</v>
      </c>
      <c r="I9922" s="167" t="str">
        <f>IF('Lineær programmering opg 4'!$D$8=0,"-",'Lineær programmering opg 4'!$G$8)</f>
        <v>-</v>
      </c>
      <c r="J9922" s="295">
        <f>A9922*'Lineær programmering opg 4'!$C$11+Datatabel!C9922*'Lineær programmering opg 4'!$D$11</f>
        <v>44975.699999999721</v>
      </c>
      <c r="K9922" s="9">
        <f t="shared" si="772"/>
        <v>0</v>
      </c>
      <c r="L9922" s="9">
        <f t="shared" si="773"/>
        <v>0</v>
      </c>
    </row>
    <row r="9923" spans="1:12" ht="15" x14ac:dyDescent="0.25">
      <c r="A9923" s="167">
        <f t="shared" si="771"/>
        <v>1.9200000000225179</v>
      </c>
      <c r="B9923" s="325">
        <f t="shared" si="774"/>
        <v>8.0000000000938244E-3</v>
      </c>
      <c r="C9923" s="167">
        <f t="shared" ref="C9923:C9986" si="775">MIN(D9923,E9923,F9923,G9923,H9923,I9923)</f>
        <v>298.55999999998312</v>
      </c>
      <c r="D9923" s="167">
        <f>IF('Lineær programmering opg 4'!$M$4=0,"-",(-A9923+'Lineær programmering opg 4'!$M$4)/'Lineær programmering opg 4'!$K$4*-1)</f>
        <v>476.15999999995495</v>
      </c>
      <c r="E9923" s="167">
        <f>IF('Lineær programmering opg 4'!$M$5=0,"-",(-A9923+'Lineær programmering opg 4'!$M$5)/'Lineær programmering opg 4'!$K$5*-1)</f>
        <v>298.55999999998312</v>
      </c>
      <c r="F9923" s="167" t="str">
        <f>IF('Lineær programmering opg 4'!$E$6=0,"-",(-A9923+'Lineær programmering opg 4'!$M$6)/'Lineær programmering opg 4'!$K$6*-1)</f>
        <v>-</v>
      </c>
      <c r="G9923" s="167" t="str">
        <f>IF('Lineær programmering opg 4'!$D$7=0,"-",((-A9923+'Lineær programmering opg 4'!$M$7)/'Lineær programmering opg 4'!$K$7)*-1)</f>
        <v>-</v>
      </c>
      <c r="H9923" s="167" t="str">
        <f>IF('Lineær programmering opg 4'!$C$8=0,"-",((-A9923+'Lineær programmering opg 4'!$M$8)/'Lineær programmering opg 4'!$K$8)*-1)</f>
        <v>-</v>
      </c>
      <c r="I9923" s="167" t="str">
        <f>IF('Lineær programmering opg 4'!$D$8=0,"-",'Lineær programmering opg 4'!$G$8)</f>
        <v>-</v>
      </c>
      <c r="J9923" s="295">
        <f>A9923*'Lineær programmering opg 4'!$C$11+Datatabel!C9923*'Lineær programmering opg 4'!$D$11</f>
        <v>44975.999999999716</v>
      </c>
      <c r="K9923" s="9">
        <f t="shared" si="772"/>
        <v>0</v>
      </c>
      <c r="L9923" s="9">
        <f t="shared" si="773"/>
        <v>0</v>
      </c>
    </row>
    <row r="9924" spans="1:12" ht="15" x14ac:dyDescent="0.25">
      <c r="A9924" s="167">
        <f t="shared" ref="A9924:A9987" si="776">$A$3*B9924</f>
        <v>1.8960000000225179</v>
      </c>
      <c r="B9924" s="325">
        <f t="shared" si="774"/>
        <v>7.900000000093825E-3</v>
      </c>
      <c r="C9924" s="167">
        <f t="shared" si="775"/>
        <v>298.57799999998315</v>
      </c>
      <c r="D9924" s="167">
        <f>IF('Lineær programmering opg 4'!$M$4=0,"-",(-A9924+'Lineær programmering opg 4'!$M$4)/'Lineær programmering opg 4'!$K$4*-1)</f>
        <v>476.20799999995495</v>
      </c>
      <c r="E9924" s="167">
        <f>IF('Lineær programmering opg 4'!$M$5=0,"-",(-A9924+'Lineær programmering opg 4'!$M$5)/'Lineær programmering opg 4'!$K$5*-1)</f>
        <v>298.57799999998315</v>
      </c>
      <c r="F9924" s="167" t="str">
        <f>IF('Lineær programmering opg 4'!$E$6=0,"-",(-A9924+'Lineær programmering opg 4'!$M$6)/'Lineær programmering opg 4'!$K$6*-1)</f>
        <v>-</v>
      </c>
      <c r="G9924" s="167" t="str">
        <f>IF('Lineær programmering opg 4'!$D$7=0,"-",((-A9924+'Lineær programmering opg 4'!$M$7)/'Lineær programmering opg 4'!$K$7)*-1)</f>
        <v>-</v>
      </c>
      <c r="H9924" s="167" t="str">
        <f>IF('Lineær programmering opg 4'!$C$8=0,"-",((-A9924+'Lineær programmering opg 4'!$M$8)/'Lineær programmering opg 4'!$K$8)*-1)</f>
        <v>-</v>
      </c>
      <c r="I9924" s="167" t="str">
        <f>IF('Lineær programmering opg 4'!$D$8=0,"-",'Lineær programmering opg 4'!$G$8)</f>
        <v>-</v>
      </c>
      <c r="J9924" s="295">
        <f>A9924*'Lineær programmering opg 4'!$C$11+Datatabel!C9924*'Lineær programmering opg 4'!$D$11</f>
        <v>44976.299999999726</v>
      </c>
      <c r="K9924" s="9">
        <f t="shared" ref="K9924:K9987" si="777">IF($J$10004=J9924,A9924,0)</f>
        <v>0</v>
      </c>
      <c r="L9924" s="9">
        <f t="shared" ref="L9924:L9987" si="778">IF(J9924=$J$10004,C9924,0)</f>
        <v>0</v>
      </c>
    </row>
    <row r="9925" spans="1:12" ht="15" x14ac:dyDescent="0.25">
      <c r="A9925" s="167">
        <f t="shared" si="776"/>
        <v>1.8720000000225179</v>
      </c>
      <c r="B9925" s="325">
        <f t="shared" ref="B9925:B9988" si="779">B9924-0.01%</f>
        <v>7.8000000000938248E-3</v>
      </c>
      <c r="C9925" s="167">
        <f t="shared" si="775"/>
        <v>298.59599999998312</v>
      </c>
      <c r="D9925" s="167">
        <f>IF('Lineær programmering opg 4'!$M$4=0,"-",(-A9925+'Lineær programmering opg 4'!$M$4)/'Lineær programmering opg 4'!$K$4*-1)</f>
        <v>476.25599999995495</v>
      </c>
      <c r="E9925" s="167">
        <f>IF('Lineær programmering opg 4'!$M$5=0,"-",(-A9925+'Lineær programmering opg 4'!$M$5)/'Lineær programmering opg 4'!$K$5*-1)</f>
        <v>298.59599999998312</v>
      </c>
      <c r="F9925" s="167" t="str">
        <f>IF('Lineær programmering opg 4'!$E$6=0,"-",(-A9925+'Lineær programmering opg 4'!$M$6)/'Lineær programmering opg 4'!$K$6*-1)</f>
        <v>-</v>
      </c>
      <c r="G9925" s="167" t="str">
        <f>IF('Lineær programmering opg 4'!$D$7=0,"-",((-A9925+'Lineær programmering opg 4'!$M$7)/'Lineær programmering opg 4'!$K$7)*-1)</f>
        <v>-</v>
      </c>
      <c r="H9925" s="167" t="str">
        <f>IF('Lineær programmering opg 4'!$C$8=0,"-",((-A9925+'Lineær programmering opg 4'!$M$8)/'Lineær programmering opg 4'!$K$8)*-1)</f>
        <v>-</v>
      </c>
      <c r="I9925" s="167" t="str">
        <f>IF('Lineær programmering opg 4'!$D$8=0,"-",'Lineær programmering opg 4'!$G$8)</f>
        <v>-</v>
      </c>
      <c r="J9925" s="295">
        <f>A9925*'Lineær programmering opg 4'!$C$11+Datatabel!C9925*'Lineær programmering opg 4'!$D$11</f>
        <v>44976.599999999722</v>
      </c>
      <c r="K9925" s="9">
        <f t="shared" si="777"/>
        <v>0</v>
      </c>
      <c r="L9925" s="9">
        <f t="shared" si="778"/>
        <v>0</v>
      </c>
    </row>
    <row r="9926" spans="1:12" ht="15" x14ac:dyDescent="0.25">
      <c r="A9926" s="167">
        <f t="shared" si="776"/>
        <v>1.8480000000225179</v>
      </c>
      <c r="B9926" s="325">
        <f t="shared" si="779"/>
        <v>7.7000000000938245E-3</v>
      </c>
      <c r="C9926" s="167">
        <f t="shared" si="775"/>
        <v>298.61399999998315</v>
      </c>
      <c r="D9926" s="167">
        <f>IF('Lineær programmering opg 4'!$M$4=0,"-",(-A9926+'Lineær programmering opg 4'!$M$4)/'Lineær programmering opg 4'!$K$4*-1)</f>
        <v>476.30399999995495</v>
      </c>
      <c r="E9926" s="167">
        <f>IF('Lineær programmering opg 4'!$M$5=0,"-",(-A9926+'Lineær programmering opg 4'!$M$5)/'Lineær programmering opg 4'!$K$5*-1)</f>
        <v>298.61399999998315</v>
      </c>
      <c r="F9926" s="167" t="str">
        <f>IF('Lineær programmering opg 4'!$E$6=0,"-",(-A9926+'Lineær programmering opg 4'!$M$6)/'Lineær programmering opg 4'!$K$6*-1)</f>
        <v>-</v>
      </c>
      <c r="G9926" s="167" t="str">
        <f>IF('Lineær programmering opg 4'!$D$7=0,"-",((-A9926+'Lineær programmering opg 4'!$M$7)/'Lineær programmering opg 4'!$K$7)*-1)</f>
        <v>-</v>
      </c>
      <c r="H9926" s="167" t="str">
        <f>IF('Lineær programmering opg 4'!$C$8=0,"-",((-A9926+'Lineær programmering opg 4'!$M$8)/'Lineær programmering opg 4'!$K$8)*-1)</f>
        <v>-</v>
      </c>
      <c r="I9926" s="167" t="str">
        <f>IF('Lineær programmering opg 4'!$D$8=0,"-",'Lineær programmering opg 4'!$G$8)</f>
        <v>-</v>
      </c>
      <c r="J9926" s="295">
        <f>A9926*'Lineær programmering opg 4'!$C$11+Datatabel!C9926*'Lineær programmering opg 4'!$D$11</f>
        <v>44976.899999999725</v>
      </c>
      <c r="K9926" s="9">
        <f t="shared" si="777"/>
        <v>0</v>
      </c>
      <c r="L9926" s="9">
        <f t="shared" si="778"/>
        <v>0</v>
      </c>
    </row>
    <row r="9927" spans="1:12" ht="15" x14ac:dyDescent="0.25">
      <c r="A9927" s="167">
        <f t="shared" si="776"/>
        <v>1.8240000000225178</v>
      </c>
      <c r="B9927" s="325">
        <f t="shared" si="779"/>
        <v>7.6000000000938242E-3</v>
      </c>
      <c r="C9927" s="167">
        <f t="shared" si="775"/>
        <v>298.63199999998312</v>
      </c>
      <c r="D9927" s="167">
        <f>IF('Lineær programmering opg 4'!$M$4=0,"-",(-A9927+'Lineær programmering opg 4'!$M$4)/'Lineær programmering opg 4'!$K$4*-1)</f>
        <v>476.35199999995496</v>
      </c>
      <c r="E9927" s="167">
        <f>IF('Lineær programmering opg 4'!$M$5=0,"-",(-A9927+'Lineær programmering opg 4'!$M$5)/'Lineær programmering opg 4'!$K$5*-1)</f>
        <v>298.63199999998312</v>
      </c>
      <c r="F9927" s="167" t="str">
        <f>IF('Lineær programmering opg 4'!$E$6=0,"-",(-A9927+'Lineær programmering opg 4'!$M$6)/'Lineær programmering opg 4'!$K$6*-1)</f>
        <v>-</v>
      </c>
      <c r="G9927" s="167" t="str">
        <f>IF('Lineær programmering opg 4'!$D$7=0,"-",((-A9927+'Lineær programmering opg 4'!$M$7)/'Lineær programmering opg 4'!$K$7)*-1)</f>
        <v>-</v>
      </c>
      <c r="H9927" s="167" t="str">
        <f>IF('Lineær programmering opg 4'!$C$8=0,"-",((-A9927+'Lineær programmering opg 4'!$M$8)/'Lineær programmering opg 4'!$K$8)*-1)</f>
        <v>-</v>
      </c>
      <c r="I9927" s="167" t="str">
        <f>IF('Lineær programmering opg 4'!$D$8=0,"-",'Lineær programmering opg 4'!$G$8)</f>
        <v>-</v>
      </c>
      <c r="J9927" s="295">
        <f>A9927*'Lineær programmering opg 4'!$C$11+Datatabel!C9927*'Lineær programmering opg 4'!$D$11</f>
        <v>44977.199999999721</v>
      </c>
      <c r="K9927" s="9">
        <f t="shared" si="777"/>
        <v>0</v>
      </c>
      <c r="L9927" s="9">
        <f t="shared" si="778"/>
        <v>0</v>
      </c>
    </row>
    <row r="9928" spans="1:12" ht="15" x14ac:dyDescent="0.25">
      <c r="A9928" s="167">
        <f t="shared" si="776"/>
        <v>1.8000000000225178</v>
      </c>
      <c r="B9928" s="325">
        <f t="shared" si="779"/>
        <v>7.500000000093824E-3</v>
      </c>
      <c r="C9928" s="167">
        <f t="shared" si="775"/>
        <v>298.64999999998315</v>
      </c>
      <c r="D9928" s="167">
        <f>IF('Lineær programmering opg 4'!$M$4=0,"-",(-A9928+'Lineær programmering opg 4'!$M$4)/'Lineær programmering opg 4'!$K$4*-1)</f>
        <v>476.39999999995496</v>
      </c>
      <c r="E9928" s="167">
        <f>IF('Lineær programmering opg 4'!$M$5=0,"-",(-A9928+'Lineær programmering opg 4'!$M$5)/'Lineær programmering opg 4'!$K$5*-1)</f>
        <v>298.64999999998315</v>
      </c>
      <c r="F9928" s="167" t="str">
        <f>IF('Lineær programmering opg 4'!$E$6=0,"-",(-A9928+'Lineær programmering opg 4'!$M$6)/'Lineær programmering opg 4'!$K$6*-1)</f>
        <v>-</v>
      </c>
      <c r="G9928" s="167" t="str">
        <f>IF('Lineær programmering opg 4'!$D$7=0,"-",((-A9928+'Lineær programmering opg 4'!$M$7)/'Lineær programmering opg 4'!$K$7)*-1)</f>
        <v>-</v>
      </c>
      <c r="H9928" s="167" t="str">
        <f>IF('Lineær programmering opg 4'!$C$8=0,"-",((-A9928+'Lineær programmering opg 4'!$M$8)/'Lineær programmering opg 4'!$K$8)*-1)</f>
        <v>-</v>
      </c>
      <c r="I9928" s="167" t="str">
        <f>IF('Lineær programmering opg 4'!$D$8=0,"-",'Lineær programmering opg 4'!$G$8)</f>
        <v>-</v>
      </c>
      <c r="J9928" s="295">
        <f>A9928*'Lineær programmering opg 4'!$C$11+Datatabel!C9928*'Lineær programmering opg 4'!$D$11</f>
        <v>44977.499999999724</v>
      </c>
      <c r="K9928" s="9">
        <f t="shared" si="777"/>
        <v>0</v>
      </c>
      <c r="L9928" s="9">
        <f t="shared" si="778"/>
        <v>0</v>
      </c>
    </row>
    <row r="9929" spans="1:12" ht="15" x14ac:dyDescent="0.25">
      <c r="A9929" s="167">
        <f t="shared" si="776"/>
        <v>1.7760000000225178</v>
      </c>
      <c r="B9929" s="325">
        <f t="shared" si="779"/>
        <v>7.4000000000938237E-3</v>
      </c>
      <c r="C9929" s="167">
        <f t="shared" si="775"/>
        <v>298.66799999998312</v>
      </c>
      <c r="D9929" s="167">
        <f>IF('Lineær programmering opg 4'!$M$4=0,"-",(-A9929+'Lineær programmering opg 4'!$M$4)/'Lineær programmering opg 4'!$K$4*-1)</f>
        <v>476.44799999995496</v>
      </c>
      <c r="E9929" s="167">
        <f>IF('Lineær programmering opg 4'!$M$5=0,"-",(-A9929+'Lineær programmering opg 4'!$M$5)/'Lineær programmering opg 4'!$K$5*-1)</f>
        <v>298.66799999998312</v>
      </c>
      <c r="F9929" s="167" t="str">
        <f>IF('Lineær programmering opg 4'!$E$6=0,"-",(-A9929+'Lineær programmering opg 4'!$M$6)/'Lineær programmering opg 4'!$K$6*-1)</f>
        <v>-</v>
      </c>
      <c r="G9929" s="167" t="str">
        <f>IF('Lineær programmering opg 4'!$D$7=0,"-",((-A9929+'Lineær programmering opg 4'!$M$7)/'Lineær programmering opg 4'!$K$7)*-1)</f>
        <v>-</v>
      </c>
      <c r="H9929" s="167" t="str">
        <f>IF('Lineær programmering opg 4'!$C$8=0,"-",((-A9929+'Lineær programmering opg 4'!$M$8)/'Lineær programmering opg 4'!$K$8)*-1)</f>
        <v>-</v>
      </c>
      <c r="I9929" s="167" t="str">
        <f>IF('Lineær programmering opg 4'!$D$8=0,"-",'Lineær programmering opg 4'!$G$8)</f>
        <v>-</v>
      </c>
      <c r="J9929" s="295">
        <f>A9929*'Lineær programmering opg 4'!$C$11+Datatabel!C9929*'Lineær programmering opg 4'!$D$11</f>
        <v>44977.799999999719</v>
      </c>
      <c r="K9929" s="9">
        <f t="shared" si="777"/>
        <v>0</v>
      </c>
      <c r="L9929" s="9">
        <f t="shared" si="778"/>
        <v>0</v>
      </c>
    </row>
    <row r="9930" spans="1:12" ht="15" x14ac:dyDescent="0.25">
      <c r="A9930" s="167">
        <f t="shared" si="776"/>
        <v>1.7520000000225175</v>
      </c>
      <c r="B9930" s="325">
        <f t="shared" si="779"/>
        <v>7.3000000000938235E-3</v>
      </c>
      <c r="C9930" s="167">
        <f t="shared" si="775"/>
        <v>298.68599999998315</v>
      </c>
      <c r="D9930" s="167">
        <f>IF('Lineær programmering opg 4'!$M$4=0,"-",(-A9930+'Lineær programmering opg 4'!$M$4)/'Lineær programmering opg 4'!$K$4*-1)</f>
        <v>476.49599999995496</v>
      </c>
      <c r="E9930" s="167">
        <f>IF('Lineær programmering opg 4'!$M$5=0,"-",(-A9930+'Lineær programmering opg 4'!$M$5)/'Lineær programmering opg 4'!$K$5*-1)</f>
        <v>298.68599999998315</v>
      </c>
      <c r="F9930" s="167" t="str">
        <f>IF('Lineær programmering opg 4'!$E$6=0,"-",(-A9930+'Lineær programmering opg 4'!$M$6)/'Lineær programmering opg 4'!$K$6*-1)</f>
        <v>-</v>
      </c>
      <c r="G9930" s="167" t="str">
        <f>IF('Lineær programmering opg 4'!$D$7=0,"-",((-A9930+'Lineær programmering opg 4'!$M$7)/'Lineær programmering opg 4'!$K$7)*-1)</f>
        <v>-</v>
      </c>
      <c r="H9930" s="167" t="str">
        <f>IF('Lineær programmering opg 4'!$C$8=0,"-",((-A9930+'Lineær programmering opg 4'!$M$8)/'Lineær programmering opg 4'!$K$8)*-1)</f>
        <v>-</v>
      </c>
      <c r="I9930" s="167" t="str">
        <f>IF('Lineær programmering opg 4'!$D$8=0,"-",'Lineær programmering opg 4'!$G$8)</f>
        <v>-</v>
      </c>
      <c r="J9930" s="295">
        <f>A9930*'Lineær programmering opg 4'!$C$11+Datatabel!C9930*'Lineær programmering opg 4'!$D$11</f>
        <v>44978.099999999722</v>
      </c>
      <c r="K9930" s="9">
        <f t="shared" si="777"/>
        <v>0</v>
      </c>
      <c r="L9930" s="9">
        <f t="shared" si="778"/>
        <v>0</v>
      </c>
    </row>
    <row r="9931" spans="1:12" ht="15" x14ac:dyDescent="0.25">
      <c r="A9931" s="167">
        <f t="shared" si="776"/>
        <v>1.7280000000225175</v>
      </c>
      <c r="B9931" s="325">
        <f t="shared" si="779"/>
        <v>7.2000000000938232E-3</v>
      </c>
      <c r="C9931" s="167">
        <f t="shared" si="775"/>
        <v>298.70399999998313</v>
      </c>
      <c r="D9931" s="167">
        <f>IF('Lineær programmering opg 4'!$M$4=0,"-",(-A9931+'Lineær programmering opg 4'!$M$4)/'Lineær programmering opg 4'!$K$4*-1)</f>
        <v>476.54399999995496</v>
      </c>
      <c r="E9931" s="167">
        <f>IF('Lineær programmering opg 4'!$M$5=0,"-",(-A9931+'Lineær programmering opg 4'!$M$5)/'Lineær programmering opg 4'!$K$5*-1)</f>
        <v>298.70399999998313</v>
      </c>
      <c r="F9931" s="167" t="str">
        <f>IF('Lineær programmering opg 4'!$E$6=0,"-",(-A9931+'Lineær programmering opg 4'!$M$6)/'Lineær programmering opg 4'!$K$6*-1)</f>
        <v>-</v>
      </c>
      <c r="G9931" s="167" t="str">
        <f>IF('Lineær programmering opg 4'!$D$7=0,"-",((-A9931+'Lineær programmering opg 4'!$M$7)/'Lineær programmering opg 4'!$K$7)*-1)</f>
        <v>-</v>
      </c>
      <c r="H9931" s="167" t="str">
        <f>IF('Lineær programmering opg 4'!$C$8=0,"-",((-A9931+'Lineær programmering opg 4'!$M$8)/'Lineær programmering opg 4'!$K$8)*-1)</f>
        <v>-</v>
      </c>
      <c r="I9931" s="167" t="str">
        <f>IF('Lineær programmering opg 4'!$D$8=0,"-",'Lineær programmering opg 4'!$G$8)</f>
        <v>-</v>
      </c>
      <c r="J9931" s="295">
        <f>A9931*'Lineær programmering opg 4'!$C$11+Datatabel!C9931*'Lineær programmering opg 4'!$D$11</f>
        <v>44978.399999999718</v>
      </c>
      <c r="K9931" s="9">
        <f t="shared" si="777"/>
        <v>0</v>
      </c>
      <c r="L9931" s="9">
        <f t="shared" si="778"/>
        <v>0</v>
      </c>
    </row>
    <row r="9932" spans="1:12" ht="15" x14ac:dyDescent="0.25">
      <c r="A9932" s="167">
        <f t="shared" si="776"/>
        <v>1.7040000000225175</v>
      </c>
      <c r="B9932" s="325">
        <f t="shared" si="779"/>
        <v>7.1000000000938229E-3</v>
      </c>
      <c r="C9932" s="167">
        <f t="shared" si="775"/>
        <v>298.72199999998315</v>
      </c>
      <c r="D9932" s="167">
        <f>IF('Lineær programmering opg 4'!$M$4=0,"-",(-A9932+'Lineær programmering opg 4'!$M$4)/'Lineær programmering opg 4'!$K$4*-1)</f>
        <v>476.59199999995496</v>
      </c>
      <c r="E9932" s="167">
        <f>IF('Lineær programmering opg 4'!$M$5=0,"-",(-A9932+'Lineær programmering opg 4'!$M$5)/'Lineær programmering opg 4'!$K$5*-1)</f>
        <v>298.72199999998315</v>
      </c>
      <c r="F9932" s="167" t="str">
        <f>IF('Lineær programmering opg 4'!$E$6=0,"-",(-A9932+'Lineær programmering opg 4'!$M$6)/'Lineær programmering opg 4'!$K$6*-1)</f>
        <v>-</v>
      </c>
      <c r="G9932" s="167" t="str">
        <f>IF('Lineær programmering opg 4'!$D$7=0,"-",((-A9932+'Lineær programmering opg 4'!$M$7)/'Lineær programmering opg 4'!$K$7)*-1)</f>
        <v>-</v>
      </c>
      <c r="H9932" s="167" t="str">
        <f>IF('Lineær programmering opg 4'!$C$8=0,"-",((-A9932+'Lineær programmering opg 4'!$M$8)/'Lineær programmering opg 4'!$K$8)*-1)</f>
        <v>-</v>
      </c>
      <c r="I9932" s="167" t="str">
        <f>IF('Lineær programmering opg 4'!$D$8=0,"-",'Lineær programmering opg 4'!$G$8)</f>
        <v>-</v>
      </c>
      <c r="J9932" s="295">
        <f>A9932*'Lineær programmering opg 4'!$C$11+Datatabel!C9932*'Lineær programmering opg 4'!$D$11</f>
        <v>44978.699999999721</v>
      </c>
      <c r="K9932" s="9">
        <f t="shared" si="777"/>
        <v>0</v>
      </c>
      <c r="L9932" s="9">
        <f t="shared" si="778"/>
        <v>0</v>
      </c>
    </row>
    <row r="9933" spans="1:12" ht="15" x14ac:dyDescent="0.25">
      <c r="A9933" s="167">
        <f t="shared" si="776"/>
        <v>1.6800000000225175</v>
      </c>
      <c r="B9933" s="325">
        <f t="shared" si="779"/>
        <v>7.0000000000938227E-3</v>
      </c>
      <c r="C9933" s="167">
        <f t="shared" si="775"/>
        <v>298.73999999998313</v>
      </c>
      <c r="D9933" s="167">
        <f>IF('Lineær programmering opg 4'!$M$4=0,"-",(-A9933+'Lineær programmering opg 4'!$M$4)/'Lineær programmering opg 4'!$K$4*-1)</f>
        <v>476.63999999995497</v>
      </c>
      <c r="E9933" s="167">
        <f>IF('Lineær programmering opg 4'!$M$5=0,"-",(-A9933+'Lineær programmering opg 4'!$M$5)/'Lineær programmering opg 4'!$K$5*-1)</f>
        <v>298.73999999998313</v>
      </c>
      <c r="F9933" s="167" t="str">
        <f>IF('Lineær programmering opg 4'!$E$6=0,"-",(-A9933+'Lineær programmering opg 4'!$M$6)/'Lineær programmering opg 4'!$K$6*-1)</f>
        <v>-</v>
      </c>
      <c r="G9933" s="167" t="str">
        <f>IF('Lineær programmering opg 4'!$D$7=0,"-",((-A9933+'Lineær programmering opg 4'!$M$7)/'Lineær programmering opg 4'!$K$7)*-1)</f>
        <v>-</v>
      </c>
      <c r="H9933" s="167" t="str">
        <f>IF('Lineær programmering opg 4'!$C$8=0,"-",((-A9933+'Lineær programmering opg 4'!$M$8)/'Lineær programmering opg 4'!$K$8)*-1)</f>
        <v>-</v>
      </c>
      <c r="I9933" s="167" t="str">
        <f>IF('Lineær programmering opg 4'!$D$8=0,"-",'Lineær programmering opg 4'!$G$8)</f>
        <v>-</v>
      </c>
      <c r="J9933" s="295">
        <f>A9933*'Lineær programmering opg 4'!$C$11+Datatabel!C9933*'Lineær programmering opg 4'!$D$11</f>
        <v>44978.999999999716</v>
      </c>
      <c r="K9933" s="9">
        <f t="shared" si="777"/>
        <v>0</v>
      </c>
      <c r="L9933" s="9">
        <f t="shared" si="778"/>
        <v>0</v>
      </c>
    </row>
    <row r="9934" spans="1:12" ht="15" x14ac:dyDescent="0.25">
      <c r="A9934" s="167">
        <f t="shared" si="776"/>
        <v>1.6560000000225175</v>
      </c>
      <c r="B9934" s="325">
        <f t="shared" si="779"/>
        <v>6.9000000000938224E-3</v>
      </c>
      <c r="C9934" s="167">
        <f t="shared" si="775"/>
        <v>298.75799999998316</v>
      </c>
      <c r="D9934" s="167">
        <f>IF('Lineær programmering opg 4'!$M$4=0,"-",(-A9934+'Lineær programmering opg 4'!$M$4)/'Lineær programmering opg 4'!$K$4*-1)</f>
        <v>476.68799999995497</v>
      </c>
      <c r="E9934" s="167">
        <f>IF('Lineær programmering opg 4'!$M$5=0,"-",(-A9934+'Lineær programmering opg 4'!$M$5)/'Lineær programmering opg 4'!$K$5*-1)</f>
        <v>298.75799999998316</v>
      </c>
      <c r="F9934" s="167" t="str">
        <f>IF('Lineær programmering opg 4'!$E$6=0,"-",(-A9934+'Lineær programmering opg 4'!$M$6)/'Lineær programmering opg 4'!$K$6*-1)</f>
        <v>-</v>
      </c>
      <c r="G9934" s="167" t="str">
        <f>IF('Lineær programmering opg 4'!$D$7=0,"-",((-A9934+'Lineær programmering opg 4'!$M$7)/'Lineær programmering opg 4'!$K$7)*-1)</f>
        <v>-</v>
      </c>
      <c r="H9934" s="167" t="str">
        <f>IF('Lineær programmering opg 4'!$C$8=0,"-",((-A9934+'Lineær programmering opg 4'!$M$8)/'Lineær programmering opg 4'!$K$8)*-1)</f>
        <v>-</v>
      </c>
      <c r="I9934" s="167" t="str">
        <f>IF('Lineær programmering opg 4'!$D$8=0,"-",'Lineær programmering opg 4'!$G$8)</f>
        <v>-</v>
      </c>
      <c r="J9934" s="295">
        <f>A9934*'Lineær programmering opg 4'!$C$11+Datatabel!C9934*'Lineær programmering opg 4'!$D$11</f>
        <v>44979.299999999726</v>
      </c>
      <c r="K9934" s="9">
        <f t="shared" si="777"/>
        <v>0</v>
      </c>
      <c r="L9934" s="9">
        <f t="shared" si="778"/>
        <v>0</v>
      </c>
    </row>
    <row r="9935" spans="1:12" ht="15" x14ac:dyDescent="0.25">
      <c r="A9935" s="167">
        <f t="shared" si="776"/>
        <v>1.6320000000225172</v>
      </c>
      <c r="B9935" s="325">
        <f t="shared" si="779"/>
        <v>6.8000000000938221E-3</v>
      </c>
      <c r="C9935" s="167">
        <f t="shared" si="775"/>
        <v>298.77599999998313</v>
      </c>
      <c r="D9935" s="167">
        <f>IF('Lineær programmering opg 4'!$M$4=0,"-",(-A9935+'Lineær programmering opg 4'!$M$4)/'Lineær programmering opg 4'!$K$4*-1)</f>
        <v>476.73599999995497</v>
      </c>
      <c r="E9935" s="167">
        <f>IF('Lineær programmering opg 4'!$M$5=0,"-",(-A9935+'Lineær programmering opg 4'!$M$5)/'Lineær programmering opg 4'!$K$5*-1)</f>
        <v>298.77599999998313</v>
      </c>
      <c r="F9935" s="167" t="str">
        <f>IF('Lineær programmering opg 4'!$E$6=0,"-",(-A9935+'Lineær programmering opg 4'!$M$6)/'Lineær programmering opg 4'!$K$6*-1)</f>
        <v>-</v>
      </c>
      <c r="G9935" s="167" t="str">
        <f>IF('Lineær programmering opg 4'!$D$7=0,"-",((-A9935+'Lineær programmering opg 4'!$M$7)/'Lineær programmering opg 4'!$K$7)*-1)</f>
        <v>-</v>
      </c>
      <c r="H9935" s="167" t="str">
        <f>IF('Lineær programmering opg 4'!$C$8=0,"-",((-A9935+'Lineær programmering opg 4'!$M$8)/'Lineær programmering opg 4'!$K$8)*-1)</f>
        <v>-</v>
      </c>
      <c r="I9935" s="167" t="str">
        <f>IF('Lineær programmering opg 4'!$D$8=0,"-",'Lineær programmering opg 4'!$G$8)</f>
        <v>-</v>
      </c>
      <c r="J9935" s="295">
        <f>A9935*'Lineær programmering opg 4'!$C$11+Datatabel!C9935*'Lineær programmering opg 4'!$D$11</f>
        <v>44979.599999999722</v>
      </c>
      <c r="K9935" s="9">
        <f t="shared" si="777"/>
        <v>0</v>
      </c>
      <c r="L9935" s="9">
        <f t="shared" si="778"/>
        <v>0</v>
      </c>
    </row>
    <row r="9936" spans="1:12" ht="15" x14ac:dyDescent="0.25">
      <c r="A9936" s="167">
        <f t="shared" si="776"/>
        <v>1.6080000000225172</v>
      </c>
      <c r="B9936" s="325">
        <f t="shared" si="779"/>
        <v>6.7000000000938219E-3</v>
      </c>
      <c r="C9936" s="167">
        <f t="shared" si="775"/>
        <v>298.79399999998316</v>
      </c>
      <c r="D9936" s="167">
        <f>IF('Lineær programmering opg 4'!$M$4=0,"-",(-A9936+'Lineær programmering opg 4'!$M$4)/'Lineær programmering opg 4'!$K$4*-1)</f>
        <v>476.78399999995497</v>
      </c>
      <c r="E9936" s="167">
        <f>IF('Lineær programmering opg 4'!$M$5=0,"-",(-A9936+'Lineær programmering opg 4'!$M$5)/'Lineær programmering opg 4'!$K$5*-1)</f>
        <v>298.79399999998316</v>
      </c>
      <c r="F9936" s="167" t="str">
        <f>IF('Lineær programmering opg 4'!$E$6=0,"-",(-A9936+'Lineær programmering opg 4'!$M$6)/'Lineær programmering opg 4'!$K$6*-1)</f>
        <v>-</v>
      </c>
      <c r="G9936" s="167" t="str">
        <f>IF('Lineær programmering opg 4'!$D$7=0,"-",((-A9936+'Lineær programmering opg 4'!$M$7)/'Lineær programmering opg 4'!$K$7)*-1)</f>
        <v>-</v>
      </c>
      <c r="H9936" s="167" t="str">
        <f>IF('Lineær programmering opg 4'!$C$8=0,"-",((-A9936+'Lineær programmering opg 4'!$M$8)/'Lineær programmering opg 4'!$K$8)*-1)</f>
        <v>-</v>
      </c>
      <c r="I9936" s="167" t="str">
        <f>IF('Lineær programmering opg 4'!$D$8=0,"-",'Lineær programmering opg 4'!$G$8)</f>
        <v>-</v>
      </c>
      <c r="J9936" s="295">
        <f>A9936*'Lineær programmering opg 4'!$C$11+Datatabel!C9936*'Lineær programmering opg 4'!$D$11</f>
        <v>44979.899999999725</v>
      </c>
      <c r="K9936" s="9">
        <f t="shared" si="777"/>
        <v>0</v>
      </c>
      <c r="L9936" s="9">
        <f t="shared" si="778"/>
        <v>0</v>
      </c>
    </row>
    <row r="9937" spans="1:12" ht="15" x14ac:dyDescent="0.25">
      <c r="A9937" s="167">
        <f t="shared" si="776"/>
        <v>1.5840000000225172</v>
      </c>
      <c r="B9937" s="325">
        <f t="shared" si="779"/>
        <v>6.6000000000938216E-3</v>
      </c>
      <c r="C9937" s="167">
        <f t="shared" si="775"/>
        <v>298.81199999998313</v>
      </c>
      <c r="D9937" s="167">
        <f>IF('Lineær programmering opg 4'!$M$4=0,"-",(-A9937+'Lineær programmering opg 4'!$M$4)/'Lineær programmering opg 4'!$K$4*-1)</f>
        <v>476.83199999995497</v>
      </c>
      <c r="E9937" s="167">
        <f>IF('Lineær programmering opg 4'!$M$5=0,"-",(-A9937+'Lineær programmering opg 4'!$M$5)/'Lineær programmering opg 4'!$K$5*-1)</f>
        <v>298.81199999998313</v>
      </c>
      <c r="F9937" s="167" t="str">
        <f>IF('Lineær programmering opg 4'!$E$6=0,"-",(-A9937+'Lineær programmering opg 4'!$M$6)/'Lineær programmering opg 4'!$K$6*-1)</f>
        <v>-</v>
      </c>
      <c r="G9937" s="167" t="str">
        <f>IF('Lineær programmering opg 4'!$D$7=0,"-",((-A9937+'Lineær programmering opg 4'!$M$7)/'Lineær programmering opg 4'!$K$7)*-1)</f>
        <v>-</v>
      </c>
      <c r="H9937" s="167" t="str">
        <f>IF('Lineær programmering opg 4'!$C$8=0,"-",((-A9937+'Lineær programmering opg 4'!$M$8)/'Lineær programmering opg 4'!$K$8)*-1)</f>
        <v>-</v>
      </c>
      <c r="I9937" s="167" t="str">
        <f>IF('Lineær programmering opg 4'!$D$8=0,"-",'Lineær programmering opg 4'!$G$8)</f>
        <v>-</v>
      </c>
      <c r="J9937" s="295">
        <f>A9937*'Lineær programmering opg 4'!$C$11+Datatabel!C9937*'Lineær programmering opg 4'!$D$11</f>
        <v>44980.199999999721</v>
      </c>
      <c r="K9937" s="9">
        <f t="shared" si="777"/>
        <v>0</v>
      </c>
      <c r="L9937" s="9">
        <f t="shared" si="778"/>
        <v>0</v>
      </c>
    </row>
    <row r="9938" spans="1:12" ht="15" x14ac:dyDescent="0.25">
      <c r="A9938" s="167">
        <f t="shared" si="776"/>
        <v>1.5600000000225172</v>
      </c>
      <c r="B9938" s="325">
        <f t="shared" si="779"/>
        <v>6.5000000000938214E-3</v>
      </c>
      <c r="C9938" s="167">
        <f t="shared" si="775"/>
        <v>298.82999999998316</v>
      </c>
      <c r="D9938" s="167">
        <f>IF('Lineær programmering opg 4'!$M$4=0,"-",(-A9938+'Lineær programmering opg 4'!$M$4)/'Lineær programmering opg 4'!$K$4*-1)</f>
        <v>476.87999999995498</v>
      </c>
      <c r="E9938" s="167">
        <f>IF('Lineær programmering opg 4'!$M$5=0,"-",(-A9938+'Lineær programmering opg 4'!$M$5)/'Lineær programmering opg 4'!$K$5*-1)</f>
        <v>298.82999999998316</v>
      </c>
      <c r="F9938" s="167" t="str">
        <f>IF('Lineær programmering opg 4'!$E$6=0,"-",(-A9938+'Lineær programmering opg 4'!$M$6)/'Lineær programmering opg 4'!$K$6*-1)</f>
        <v>-</v>
      </c>
      <c r="G9938" s="167" t="str">
        <f>IF('Lineær programmering opg 4'!$D$7=0,"-",((-A9938+'Lineær programmering opg 4'!$M$7)/'Lineær programmering opg 4'!$K$7)*-1)</f>
        <v>-</v>
      </c>
      <c r="H9938" s="167" t="str">
        <f>IF('Lineær programmering opg 4'!$C$8=0,"-",((-A9938+'Lineær programmering opg 4'!$M$8)/'Lineær programmering opg 4'!$K$8)*-1)</f>
        <v>-</v>
      </c>
      <c r="I9938" s="167" t="str">
        <f>IF('Lineær programmering opg 4'!$D$8=0,"-",'Lineær programmering opg 4'!$G$8)</f>
        <v>-</v>
      </c>
      <c r="J9938" s="295">
        <f>A9938*'Lineær programmering opg 4'!$C$11+Datatabel!C9938*'Lineær programmering opg 4'!$D$11</f>
        <v>44980.499999999724</v>
      </c>
      <c r="K9938" s="9">
        <f t="shared" si="777"/>
        <v>0</v>
      </c>
      <c r="L9938" s="9">
        <f t="shared" si="778"/>
        <v>0</v>
      </c>
    </row>
    <row r="9939" spans="1:12" ht="15" x14ac:dyDescent="0.25">
      <c r="A9939" s="167">
        <f t="shared" si="776"/>
        <v>1.5360000000225171</v>
      </c>
      <c r="B9939" s="325">
        <f t="shared" si="779"/>
        <v>6.4000000000938211E-3</v>
      </c>
      <c r="C9939" s="167">
        <f t="shared" si="775"/>
        <v>298.84799999998313</v>
      </c>
      <c r="D9939" s="167">
        <f>IF('Lineær programmering opg 4'!$M$4=0,"-",(-A9939+'Lineær programmering opg 4'!$M$4)/'Lineær programmering opg 4'!$K$4*-1)</f>
        <v>476.92799999995498</v>
      </c>
      <c r="E9939" s="167">
        <f>IF('Lineær programmering opg 4'!$M$5=0,"-",(-A9939+'Lineær programmering opg 4'!$M$5)/'Lineær programmering opg 4'!$K$5*-1)</f>
        <v>298.84799999998313</v>
      </c>
      <c r="F9939" s="167" t="str">
        <f>IF('Lineær programmering opg 4'!$E$6=0,"-",(-A9939+'Lineær programmering opg 4'!$M$6)/'Lineær programmering opg 4'!$K$6*-1)</f>
        <v>-</v>
      </c>
      <c r="G9939" s="167" t="str">
        <f>IF('Lineær programmering opg 4'!$D$7=0,"-",((-A9939+'Lineær programmering opg 4'!$M$7)/'Lineær programmering opg 4'!$K$7)*-1)</f>
        <v>-</v>
      </c>
      <c r="H9939" s="167" t="str">
        <f>IF('Lineær programmering opg 4'!$C$8=0,"-",((-A9939+'Lineær programmering opg 4'!$M$8)/'Lineær programmering opg 4'!$K$8)*-1)</f>
        <v>-</v>
      </c>
      <c r="I9939" s="167" t="str">
        <f>IF('Lineær programmering opg 4'!$D$8=0,"-",'Lineær programmering opg 4'!$G$8)</f>
        <v>-</v>
      </c>
      <c r="J9939" s="295">
        <f>A9939*'Lineær programmering opg 4'!$C$11+Datatabel!C9939*'Lineær programmering opg 4'!$D$11</f>
        <v>44980.799999999726</v>
      </c>
      <c r="K9939" s="9">
        <f t="shared" si="777"/>
        <v>0</v>
      </c>
      <c r="L9939" s="9">
        <f t="shared" si="778"/>
        <v>0</v>
      </c>
    </row>
    <row r="9940" spans="1:12" ht="15" x14ac:dyDescent="0.25">
      <c r="A9940" s="167">
        <f t="shared" si="776"/>
        <v>1.5120000000225171</v>
      </c>
      <c r="B9940" s="325">
        <f t="shared" si="779"/>
        <v>6.3000000000938208E-3</v>
      </c>
      <c r="C9940" s="167">
        <f t="shared" si="775"/>
        <v>298.86599999998316</v>
      </c>
      <c r="D9940" s="167">
        <f>IF('Lineær programmering opg 4'!$M$4=0,"-",(-A9940+'Lineær programmering opg 4'!$M$4)/'Lineær programmering opg 4'!$K$4*-1)</f>
        <v>476.97599999995498</v>
      </c>
      <c r="E9940" s="167">
        <f>IF('Lineær programmering opg 4'!$M$5=0,"-",(-A9940+'Lineær programmering opg 4'!$M$5)/'Lineær programmering opg 4'!$K$5*-1)</f>
        <v>298.86599999998316</v>
      </c>
      <c r="F9940" s="167" t="str">
        <f>IF('Lineær programmering opg 4'!$E$6=0,"-",(-A9940+'Lineær programmering opg 4'!$M$6)/'Lineær programmering opg 4'!$K$6*-1)</f>
        <v>-</v>
      </c>
      <c r="G9940" s="167" t="str">
        <f>IF('Lineær programmering opg 4'!$D$7=0,"-",((-A9940+'Lineær programmering opg 4'!$M$7)/'Lineær programmering opg 4'!$K$7)*-1)</f>
        <v>-</v>
      </c>
      <c r="H9940" s="167" t="str">
        <f>IF('Lineær programmering opg 4'!$C$8=0,"-",((-A9940+'Lineær programmering opg 4'!$M$8)/'Lineær programmering opg 4'!$K$8)*-1)</f>
        <v>-</v>
      </c>
      <c r="I9940" s="167" t="str">
        <f>IF('Lineær programmering opg 4'!$D$8=0,"-",'Lineær programmering opg 4'!$G$8)</f>
        <v>-</v>
      </c>
      <c r="J9940" s="295">
        <f>A9940*'Lineær programmering opg 4'!$C$11+Datatabel!C9940*'Lineær programmering opg 4'!$D$11</f>
        <v>44981.099999999729</v>
      </c>
      <c r="K9940" s="9">
        <f t="shared" si="777"/>
        <v>0</v>
      </c>
      <c r="L9940" s="9">
        <f t="shared" si="778"/>
        <v>0</v>
      </c>
    </row>
    <row r="9941" spans="1:12" ht="15" x14ac:dyDescent="0.25">
      <c r="A9941" s="167">
        <f t="shared" si="776"/>
        <v>1.4880000000225169</v>
      </c>
      <c r="B9941" s="325">
        <f t="shared" si="779"/>
        <v>6.2000000000938206E-3</v>
      </c>
      <c r="C9941" s="167">
        <f t="shared" si="775"/>
        <v>298.88399999998313</v>
      </c>
      <c r="D9941" s="167">
        <f>IF('Lineær programmering opg 4'!$M$4=0,"-",(-A9941+'Lineær programmering opg 4'!$M$4)/'Lineær programmering opg 4'!$K$4*-1)</f>
        <v>477.02399999995498</v>
      </c>
      <c r="E9941" s="167">
        <f>IF('Lineær programmering opg 4'!$M$5=0,"-",(-A9941+'Lineær programmering opg 4'!$M$5)/'Lineær programmering opg 4'!$K$5*-1)</f>
        <v>298.88399999998313</v>
      </c>
      <c r="F9941" s="167" t="str">
        <f>IF('Lineær programmering opg 4'!$E$6=0,"-",(-A9941+'Lineær programmering opg 4'!$M$6)/'Lineær programmering opg 4'!$K$6*-1)</f>
        <v>-</v>
      </c>
      <c r="G9941" s="167" t="str">
        <f>IF('Lineær programmering opg 4'!$D$7=0,"-",((-A9941+'Lineær programmering opg 4'!$M$7)/'Lineær programmering opg 4'!$K$7)*-1)</f>
        <v>-</v>
      </c>
      <c r="H9941" s="167" t="str">
        <f>IF('Lineær programmering opg 4'!$C$8=0,"-",((-A9941+'Lineær programmering opg 4'!$M$8)/'Lineær programmering opg 4'!$K$8)*-1)</f>
        <v>-</v>
      </c>
      <c r="I9941" s="167" t="str">
        <f>IF('Lineær programmering opg 4'!$D$8=0,"-",'Lineær programmering opg 4'!$G$8)</f>
        <v>-</v>
      </c>
      <c r="J9941" s="295">
        <f>A9941*'Lineær programmering opg 4'!$C$11+Datatabel!C9941*'Lineær programmering opg 4'!$D$11</f>
        <v>44981.399999999718</v>
      </c>
      <c r="K9941" s="9">
        <f t="shared" si="777"/>
        <v>0</v>
      </c>
      <c r="L9941" s="9">
        <f t="shared" si="778"/>
        <v>0</v>
      </c>
    </row>
    <row r="9942" spans="1:12" ht="15" x14ac:dyDescent="0.25">
      <c r="A9942" s="167">
        <f t="shared" si="776"/>
        <v>1.4640000000225168</v>
      </c>
      <c r="B9942" s="325">
        <f t="shared" si="779"/>
        <v>6.1000000000938203E-3</v>
      </c>
      <c r="C9942" s="167">
        <f t="shared" si="775"/>
        <v>298.90199999998316</v>
      </c>
      <c r="D9942" s="167">
        <f>IF('Lineær programmering opg 4'!$M$4=0,"-",(-A9942+'Lineær programmering opg 4'!$M$4)/'Lineær programmering opg 4'!$K$4*-1)</f>
        <v>477.07199999995498</v>
      </c>
      <c r="E9942" s="167">
        <f>IF('Lineær programmering opg 4'!$M$5=0,"-",(-A9942+'Lineær programmering opg 4'!$M$5)/'Lineær programmering opg 4'!$K$5*-1)</f>
        <v>298.90199999998316</v>
      </c>
      <c r="F9942" s="167" t="str">
        <f>IF('Lineær programmering opg 4'!$E$6=0,"-",(-A9942+'Lineær programmering opg 4'!$M$6)/'Lineær programmering opg 4'!$K$6*-1)</f>
        <v>-</v>
      </c>
      <c r="G9942" s="167" t="str">
        <f>IF('Lineær programmering opg 4'!$D$7=0,"-",((-A9942+'Lineær programmering opg 4'!$M$7)/'Lineær programmering opg 4'!$K$7)*-1)</f>
        <v>-</v>
      </c>
      <c r="H9942" s="167" t="str">
        <f>IF('Lineær programmering opg 4'!$C$8=0,"-",((-A9942+'Lineær programmering opg 4'!$M$8)/'Lineær programmering opg 4'!$K$8)*-1)</f>
        <v>-</v>
      </c>
      <c r="I9942" s="167" t="str">
        <f>IF('Lineær programmering opg 4'!$D$8=0,"-",'Lineær programmering opg 4'!$G$8)</f>
        <v>-</v>
      </c>
      <c r="J9942" s="295">
        <f>A9942*'Lineær programmering opg 4'!$C$11+Datatabel!C9942*'Lineær programmering opg 4'!$D$11</f>
        <v>44981.699999999721</v>
      </c>
      <c r="K9942" s="9">
        <f t="shared" si="777"/>
        <v>0</v>
      </c>
      <c r="L9942" s="9">
        <f t="shared" si="778"/>
        <v>0</v>
      </c>
    </row>
    <row r="9943" spans="1:12" ht="15" x14ac:dyDescent="0.25">
      <c r="A9943" s="167">
        <f t="shared" si="776"/>
        <v>1.4400000000225168</v>
      </c>
      <c r="B9943" s="325">
        <f t="shared" si="779"/>
        <v>6.00000000009382E-3</v>
      </c>
      <c r="C9943" s="167">
        <f t="shared" si="775"/>
        <v>298.91999999998313</v>
      </c>
      <c r="D9943" s="167">
        <f>IF('Lineær programmering opg 4'!$M$4=0,"-",(-A9943+'Lineær programmering opg 4'!$M$4)/'Lineær programmering opg 4'!$K$4*-1)</f>
        <v>477.11999999995498</v>
      </c>
      <c r="E9943" s="167">
        <f>IF('Lineær programmering opg 4'!$M$5=0,"-",(-A9943+'Lineær programmering opg 4'!$M$5)/'Lineær programmering opg 4'!$K$5*-1)</f>
        <v>298.91999999998313</v>
      </c>
      <c r="F9943" s="167" t="str">
        <f>IF('Lineær programmering opg 4'!$E$6=0,"-",(-A9943+'Lineær programmering opg 4'!$M$6)/'Lineær programmering opg 4'!$K$6*-1)</f>
        <v>-</v>
      </c>
      <c r="G9943" s="167" t="str">
        <f>IF('Lineær programmering opg 4'!$D$7=0,"-",((-A9943+'Lineær programmering opg 4'!$M$7)/'Lineær programmering opg 4'!$K$7)*-1)</f>
        <v>-</v>
      </c>
      <c r="H9943" s="167" t="str">
        <f>IF('Lineær programmering opg 4'!$C$8=0,"-",((-A9943+'Lineær programmering opg 4'!$M$8)/'Lineær programmering opg 4'!$K$8)*-1)</f>
        <v>-</v>
      </c>
      <c r="I9943" s="167" t="str">
        <f>IF('Lineær programmering opg 4'!$D$8=0,"-",'Lineær programmering opg 4'!$G$8)</f>
        <v>-</v>
      </c>
      <c r="J9943" s="295">
        <f>A9943*'Lineær programmering opg 4'!$C$11+Datatabel!C9943*'Lineær programmering opg 4'!$D$11</f>
        <v>44981.999999999716</v>
      </c>
      <c r="K9943" s="9">
        <f t="shared" si="777"/>
        <v>0</v>
      </c>
      <c r="L9943" s="9">
        <f t="shared" si="778"/>
        <v>0</v>
      </c>
    </row>
    <row r="9944" spans="1:12" ht="15" x14ac:dyDescent="0.25">
      <c r="A9944" s="167">
        <f t="shared" si="776"/>
        <v>1.4160000000225168</v>
      </c>
      <c r="B9944" s="325">
        <f t="shared" si="779"/>
        <v>5.9000000000938198E-3</v>
      </c>
      <c r="C9944" s="167">
        <f t="shared" si="775"/>
        <v>298.93799999998316</v>
      </c>
      <c r="D9944" s="167">
        <f>IF('Lineær programmering opg 4'!$M$4=0,"-",(-A9944+'Lineær programmering opg 4'!$M$4)/'Lineær programmering opg 4'!$K$4*-1)</f>
        <v>477.16799999995499</v>
      </c>
      <c r="E9944" s="167">
        <f>IF('Lineær programmering opg 4'!$M$5=0,"-",(-A9944+'Lineær programmering opg 4'!$M$5)/'Lineær programmering opg 4'!$K$5*-1)</f>
        <v>298.93799999998316</v>
      </c>
      <c r="F9944" s="167" t="str">
        <f>IF('Lineær programmering opg 4'!$E$6=0,"-",(-A9944+'Lineær programmering opg 4'!$M$6)/'Lineær programmering opg 4'!$K$6*-1)</f>
        <v>-</v>
      </c>
      <c r="G9944" s="167" t="str">
        <f>IF('Lineær programmering opg 4'!$D$7=0,"-",((-A9944+'Lineær programmering opg 4'!$M$7)/'Lineær programmering opg 4'!$K$7)*-1)</f>
        <v>-</v>
      </c>
      <c r="H9944" s="167" t="str">
        <f>IF('Lineær programmering opg 4'!$C$8=0,"-",((-A9944+'Lineær programmering opg 4'!$M$8)/'Lineær programmering opg 4'!$K$8)*-1)</f>
        <v>-</v>
      </c>
      <c r="I9944" s="167" t="str">
        <f>IF('Lineær programmering opg 4'!$D$8=0,"-",'Lineær programmering opg 4'!$G$8)</f>
        <v>-</v>
      </c>
      <c r="J9944" s="295">
        <f>A9944*'Lineær programmering opg 4'!$C$11+Datatabel!C9944*'Lineær programmering opg 4'!$D$11</f>
        <v>44982.299999999726</v>
      </c>
      <c r="K9944" s="9">
        <f t="shared" si="777"/>
        <v>0</v>
      </c>
      <c r="L9944" s="9">
        <f t="shared" si="778"/>
        <v>0</v>
      </c>
    </row>
    <row r="9945" spans="1:12" ht="15" x14ac:dyDescent="0.25">
      <c r="A9945" s="167">
        <f t="shared" si="776"/>
        <v>1.3920000000225168</v>
      </c>
      <c r="B9945" s="325">
        <f t="shared" si="779"/>
        <v>5.8000000000938195E-3</v>
      </c>
      <c r="C9945" s="167">
        <f t="shared" si="775"/>
        <v>298.95599999998313</v>
      </c>
      <c r="D9945" s="167">
        <f>IF('Lineær programmering opg 4'!$M$4=0,"-",(-A9945+'Lineær programmering opg 4'!$M$4)/'Lineær programmering opg 4'!$K$4*-1)</f>
        <v>477.21599999995499</v>
      </c>
      <c r="E9945" s="167">
        <f>IF('Lineær programmering opg 4'!$M$5=0,"-",(-A9945+'Lineær programmering opg 4'!$M$5)/'Lineær programmering opg 4'!$K$5*-1)</f>
        <v>298.95599999998313</v>
      </c>
      <c r="F9945" s="167" t="str">
        <f>IF('Lineær programmering opg 4'!$E$6=0,"-",(-A9945+'Lineær programmering opg 4'!$M$6)/'Lineær programmering opg 4'!$K$6*-1)</f>
        <v>-</v>
      </c>
      <c r="G9945" s="167" t="str">
        <f>IF('Lineær programmering opg 4'!$D$7=0,"-",((-A9945+'Lineær programmering opg 4'!$M$7)/'Lineær programmering opg 4'!$K$7)*-1)</f>
        <v>-</v>
      </c>
      <c r="H9945" s="167" t="str">
        <f>IF('Lineær programmering opg 4'!$C$8=0,"-",((-A9945+'Lineær programmering opg 4'!$M$8)/'Lineær programmering opg 4'!$K$8)*-1)</f>
        <v>-</v>
      </c>
      <c r="I9945" s="167" t="str">
        <f>IF('Lineær programmering opg 4'!$D$8=0,"-",'Lineær programmering opg 4'!$G$8)</f>
        <v>-</v>
      </c>
      <c r="J9945" s="295">
        <f>A9945*'Lineær programmering opg 4'!$C$11+Datatabel!C9945*'Lineær programmering opg 4'!$D$11</f>
        <v>44982.599999999722</v>
      </c>
      <c r="K9945" s="9">
        <f t="shared" si="777"/>
        <v>0</v>
      </c>
      <c r="L9945" s="9">
        <f t="shared" si="778"/>
        <v>0</v>
      </c>
    </row>
    <row r="9946" spans="1:12" ht="15" x14ac:dyDescent="0.25">
      <c r="A9946" s="167">
        <f t="shared" si="776"/>
        <v>1.3680000000225165</v>
      </c>
      <c r="B9946" s="325">
        <f t="shared" si="779"/>
        <v>5.7000000000938193E-3</v>
      </c>
      <c r="C9946" s="167">
        <f t="shared" si="775"/>
        <v>298.97399999998316</v>
      </c>
      <c r="D9946" s="167">
        <f>IF('Lineær programmering opg 4'!$M$4=0,"-",(-A9946+'Lineær programmering opg 4'!$M$4)/'Lineær programmering opg 4'!$K$4*-1)</f>
        <v>477.26399999995499</v>
      </c>
      <c r="E9946" s="167">
        <f>IF('Lineær programmering opg 4'!$M$5=0,"-",(-A9946+'Lineær programmering opg 4'!$M$5)/'Lineær programmering opg 4'!$K$5*-1)</f>
        <v>298.97399999998316</v>
      </c>
      <c r="F9946" s="167" t="str">
        <f>IF('Lineær programmering opg 4'!$E$6=0,"-",(-A9946+'Lineær programmering opg 4'!$M$6)/'Lineær programmering opg 4'!$K$6*-1)</f>
        <v>-</v>
      </c>
      <c r="G9946" s="167" t="str">
        <f>IF('Lineær programmering opg 4'!$D$7=0,"-",((-A9946+'Lineær programmering opg 4'!$M$7)/'Lineær programmering opg 4'!$K$7)*-1)</f>
        <v>-</v>
      </c>
      <c r="H9946" s="167" t="str">
        <f>IF('Lineær programmering opg 4'!$C$8=0,"-",((-A9946+'Lineær programmering opg 4'!$M$8)/'Lineær programmering opg 4'!$K$8)*-1)</f>
        <v>-</v>
      </c>
      <c r="I9946" s="167" t="str">
        <f>IF('Lineær programmering opg 4'!$D$8=0,"-",'Lineær programmering opg 4'!$G$8)</f>
        <v>-</v>
      </c>
      <c r="J9946" s="295">
        <f>A9946*'Lineær programmering opg 4'!$C$11+Datatabel!C9946*'Lineær programmering opg 4'!$D$11</f>
        <v>44982.899999999725</v>
      </c>
      <c r="K9946" s="9">
        <f t="shared" si="777"/>
        <v>0</v>
      </c>
      <c r="L9946" s="9">
        <f t="shared" si="778"/>
        <v>0</v>
      </c>
    </row>
    <row r="9947" spans="1:12" ht="15" x14ac:dyDescent="0.25">
      <c r="A9947" s="167">
        <f t="shared" si="776"/>
        <v>1.3440000000225165</v>
      </c>
      <c r="B9947" s="325">
        <f t="shared" si="779"/>
        <v>5.600000000093819E-3</v>
      </c>
      <c r="C9947" s="167">
        <f t="shared" si="775"/>
        <v>298.99199999998314</v>
      </c>
      <c r="D9947" s="167">
        <f>IF('Lineær programmering opg 4'!$M$4=0,"-",(-A9947+'Lineær programmering opg 4'!$M$4)/'Lineær programmering opg 4'!$K$4*-1)</f>
        <v>477.31199999995499</v>
      </c>
      <c r="E9947" s="167">
        <f>IF('Lineær programmering opg 4'!$M$5=0,"-",(-A9947+'Lineær programmering opg 4'!$M$5)/'Lineær programmering opg 4'!$K$5*-1)</f>
        <v>298.99199999998314</v>
      </c>
      <c r="F9947" s="167" t="str">
        <f>IF('Lineær programmering opg 4'!$E$6=0,"-",(-A9947+'Lineær programmering opg 4'!$M$6)/'Lineær programmering opg 4'!$K$6*-1)</f>
        <v>-</v>
      </c>
      <c r="G9947" s="167" t="str">
        <f>IF('Lineær programmering opg 4'!$D$7=0,"-",((-A9947+'Lineær programmering opg 4'!$M$7)/'Lineær programmering opg 4'!$K$7)*-1)</f>
        <v>-</v>
      </c>
      <c r="H9947" s="167" t="str">
        <f>IF('Lineær programmering opg 4'!$C$8=0,"-",((-A9947+'Lineær programmering opg 4'!$M$8)/'Lineær programmering opg 4'!$K$8)*-1)</f>
        <v>-</v>
      </c>
      <c r="I9947" s="167" t="str">
        <f>IF('Lineær programmering opg 4'!$D$8=0,"-",'Lineær programmering opg 4'!$G$8)</f>
        <v>-</v>
      </c>
      <c r="J9947" s="295">
        <f>A9947*'Lineær programmering opg 4'!$C$11+Datatabel!C9947*'Lineær programmering opg 4'!$D$11</f>
        <v>44983.199999999721</v>
      </c>
      <c r="K9947" s="9">
        <f t="shared" si="777"/>
        <v>0</v>
      </c>
      <c r="L9947" s="9">
        <f t="shared" si="778"/>
        <v>0</v>
      </c>
    </row>
    <row r="9948" spans="1:12" ht="15" x14ac:dyDescent="0.25">
      <c r="A9948" s="167">
        <f t="shared" si="776"/>
        <v>1.3200000000225165</v>
      </c>
      <c r="B9948" s="325">
        <f t="shared" si="779"/>
        <v>5.5000000000938187E-3</v>
      </c>
      <c r="C9948" s="167">
        <f t="shared" si="775"/>
        <v>299.00999999998317</v>
      </c>
      <c r="D9948" s="167">
        <f>IF('Lineær programmering opg 4'!$M$4=0,"-",(-A9948+'Lineær programmering opg 4'!$M$4)/'Lineær programmering opg 4'!$K$4*-1)</f>
        <v>477.35999999995499</v>
      </c>
      <c r="E9948" s="167">
        <f>IF('Lineær programmering opg 4'!$M$5=0,"-",(-A9948+'Lineær programmering opg 4'!$M$5)/'Lineær programmering opg 4'!$K$5*-1)</f>
        <v>299.00999999998317</v>
      </c>
      <c r="F9948" s="167" t="str">
        <f>IF('Lineær programmering opg 4'!$E$6=0,"-",(-A9948+'Lineær programmering opg 4'!$M$6)/'Lineær programmering opg 4'!$K$6*-1)</f>
        <v>-</v>
      </c>
      <c r="G9948" s="167" t="str">
        <f>IF('Lineær programmering opg 4'!$D$7=0,"-",((-A9948+'Lineær programmering opg 4'!$M$7)/'Lineær programmering opg 4'!$K$7)*-1)</f>
        <v>-</v>
      </c>
      <c r="H9948" s="167" t="str">
        <f>IF('Lineær programmering opg 4'!$C$8=0,"-",((-A9948+'Lineær programmering opg 4'!$M$8)/'Lineær programmering opg 4'!$K$8)*-1)</f>
        <v>-</v>
      </c>
      <c r="I9948" s="167" t="str">
        <f>IF('Lineær programmering opg 4'!$D$8=0,"-",'Lineær programmering opg 4'!$G$8)</f>
        <v>-</v>
      </c>
      <c r="J9948" s="295">
        <f>A9948*'Lineær programmering opg 4'!$C$11+Datatabel!C9948*'Lineær programmering opg 4'!$D$11</f>
        <v>44983.499999999724</v>
      </c>
      <c r="K9948" s="9">
        <f t="shared" si="777"/>
        <v>0</v>
      </c>
      <c r="L9948" s="9">
        <f t="shared" si="778"/>
        <v>0</v>
      </c>
    </row>
    <row r="9949" spans="1:12" ht="15" x14ac:dyDescent="0.25">
      <c r="A9949" s="167">
        <f t="shared" si="776"/>
        <v>1.2960000000225165</v>
      </c>
      <c r="B9949" s="325">
        <f t="shared" si="779"/>
        <v>5.4000000000938185E-3</v>
      </c>
      <c r="C9949" s="167">
        <f t="shared" si="775"/>
        <v>299.02799999998314</v>
      </c>
      <c r="D9949" s="167">
        <f>IF('Lineær programmering opg 4'!$M$4=0,"-",(-A9949+'Lineær programmering opg 4'!$M$4)/'Lineær programmering opg 4'!$K$4*-1)</f>
        <v>477.407999999955</v>
      </c>
      <c r="E9949" s="167">
        <f>IF('Lineær programmering opg 4'!$M$5=0,"-",(-A9949+'Lineær programmering opg 4'!$M$5)/'Lineær programmering opg 4'!$K$5*-1)</f>
        <v>299.02799999998314</v>
      </c>
      <c r="F9949" s="167" t="str">
        <f>IF('Lineær programmering opg 4'!$E$6=0,"-",(-A9949+'Lineær programmering opg 4'!$M$6)/'Lineær programmering opg 4'!$K$6*-1)</f>
        <v>-</v>
      </c>
      <c r="G9949" s="167" t="str">
        <f>IF('Lineær programmering opg 4'!$D$7=0,"-",((-A9949+'Lineær programmering opg 4'!$M$7)/'Lineær programmering opg 4'!$K$7)*-1)</f>
        <v>-</v>
      </c>
      <c r="H9949" s="167" t="str">
        <f>IF('Lineær programmering opg 4'!$C$8=0,"-",((-A9949+'Lineær programmering opg 4'!$M$8)/'Lineær programmering opg 4'!$K$8)*-1)</f>
        <v>-</v>
      </c>
      <c r="I9949" s="167" t="str">
        <f>IF('Lineær programmering opg 4'!$D$8=0,"-",'Lineær programmering opg 4'!$G$8)</f>
        <v>-</v>
      </c>
      <c r="J9949" s="295">
        <f>A9949*'Lineær programmering opg 4'!$C$11+Datatabel!C9949*'Lineær programmering opg 4'!$D$11</f>
        <v>44983.799999999726</v>
      </c>
      <c r="K9949" s="9">
        <f t="shared" si="777"/>
        <v>0</v>
      </c>
      <c r="L9949" s="9">
        <f t="shared" si="778"/>
        <v>0</v>
      </c>
    </row>
    <row r="9950" spans="1:12" ht="15" x14ac:dyDescent="0.25">
      <c r="A9950" s="167">
        <f t="shared" si="776"/>
        <v>1.2720000000225165</v>
      </c>
      <c r="B9950" s="325">
        <f t="shared" si="779"/>
        <v>5.3000000000938182E-3</v>
      </c>
      <c r="C9950" s="167">
        <f t="shared" si="775"/>
        <v>299.04599999998317</v>
      </c>
      <c r="D9950" s="167">
        <f>IF('Lineær programmering opg 4'!$M$4=0,"-",(-A9950+'Lineær programmering opg 4'!$M$4)/'Lineær programmering opg 4'!$K$4*-1)</f>
        <v>477.45599999995494</v>
      </c>
      <c r="E9950" s="167">
        <f>IF('Lineær programmering opg 4'!$M$5=0,"-",(-A9950+'Lineær programmering opg 4'!$M$5)/'Lineær programmering opg 4'!$K$5*-1)</f>
        <v>299.04599999998317</v>
      </c>
      <c r="F9950" s="167" t="str">
        <f>IF('Lineær programmering opg 4'!$E$6=0,"-",(-A9950+'Lineær programmering opg 4'!$M$6)/'Lineær programmering opg 4'!$K$6*-1)</f>
        <v>-</v>
      </c>
      <c r="G9950" s="167" t="str">
        <f>IF('Lineær programmering opg 4'!$D$7=0,"-",((-A9950+'Lineær programmering opg 4'!$M$7)/'Lineær programmering opg 4'!$K$7)*-1)</f>
        <v>-</v>
      </c>
      <c r="H9950" s="167" t="str">
        <f>IF('Lineær programmering opg 4'!$C$8=0,"-",((-A9950+'Lineær programmering opg 4'!$M$8)/'Lineær programmering opg 4'!$K$8)*-1)</f>
        <v>-</v>
      </c>
      <c r="I9950" s="167" t="str">
        <f>IF('Lineær programmering opg 4'!$D$8=0,"-",'Lineær programmering opg 4'!$G$8)</f>
        <v>-</v>
      </c>
      <c r="J9950" s="295">
        <f>A9950*'Lineær programmering opg 4'!$C$11+Datatabel!C9950*'Lineær programmering opg 4'!$D$11</f>
        <v>44984.099999999729</v>
      </c>
      <c r="K9950" s="9">
        <f t="shared" si="777"/>
        <v>0</v>
      </c>
      <c r="L9950" s="9">
        <f t="shared" si="778"/>
        <v>0</v>
      </c>
    </row>
    <row r="9951" spans="1:12" ht="15" x14ac:dyDescent="0.25">
      <c r="A9951" s="167">
        <f t="shared" si="776"/>
        <v>1.2480000000225162</v>
      </c>
      <c r="B9951" s="325">
        <f t="shared" si="779"/>
        <v>5.2000000000938179E-3</v>
      </c>
      <c r="C9951" s="167">
        <f t="shared" si="775"/>
        <v>299.06399999998314</v>
      </c>
      <c r="D9951" s="167">
        <f>IF('Lineær programmering opg 4'!$M$4=0,"-",(-A9951+'Lineær programmering opg 4'!$M$4)/'Lineær programmering opg 4'!$K$4*-1)</f>
        <v>477.50399999995494</v>
      </c>
      <c r="E9951" s="167">
        <f>IF('Lineær programmering opg 4'!$M$5=0,"-",(-A9951+'Lineær programmering opg 4'!$M$5)/'Lineær programmering opg 4'!$K$5*-1)</f>
        <v>299.06399999998314</v>
      </c>
      <c r="F9951" s="167" t="str">
        <f>IF('Lineær programmering opg 4'!$E$6=0,"-",(-A9951+'Lineær programmering opg 4'!$M$6)/'Lineær programmering opg 4'!$K$6*-1)</f>
        <v>-</v>
      </c>
      <c r="G9951" s="167" t="str">
        <f>IF('Lineær programmering opg 4'!$D$7=0,"-",((-A9951+'Lineær programmering opg 4'!$M$7)/'Lineær programmering opg 4'!$K$7)*-1)</f>
        <v>-</v>
      </c>
      <c r="H9951" s="167" t="str">
        <f>IF('Lineær programmering opg 4'!$C$8=0,"-",((-A9951+'Lineær programmering opg 4'!$M$8)/'Lineær programmering opg 4'!$K$8)*-1)</f>
        <v>-</v>
      </c>
      <c r="I9951" s="167" t="str">
        <f>IF('Lineær programmering opg 4'!$D$8=0,"-",'Lineær programmering opg 4'!$G$8)</f>
        <v>-</v>
      </c>
      <c r="J9951" s="295">
        <f>A9951*'Lineær programmering opg 4'!$C$11+Datatabel!C9951*'Lineær programmering opg 4'!$D$11</f>
        <v>44984.399999999725</v>
      </c>
      <c r="K9951" s="9">
        <f t="shared" si="777"/>
        <v>0</v>
      </c>
      <c r="L9951" s="9">
        <f t="shared" si="778"/>
        <v>0</v>
      </c>
    </row>
    <row r="9952" spans="1:12" ht="15" x14ac:dyDescent="0.25">
      <c r="A9952" s="167">
        <f t="shared" si="776"/>
        <v>1.2240000000225162</v>
      </c>
      <c r="B9952" s="325">
        <f t="shared" si="779"/>
        <v>5.1000000000938177E-3</v>
      </c>
      <c r="C9952" s="167">
        <f t="shared" si="775"/>
        <v>299.08199999998317</v>
      </c>
      <c r="D9952" s="167">
        <f>IF('Lineær programmering opg 4'!$M$4=0,"-",(-A9952+'Lineær programmering opg 4'!$M$4)/'Lineær programmering opg 4'!$K$4*-1)</f>
        <v>477.55199999995494</v>
      </c>
      <c r="E9952" s="167">
        <f>IF('Lineær programmering opg 4'!$M$5=0,"-",(-A9952+'Lineær programmering opg 4'!$M$5)/'Lineær programmering opg 4'!$K$5*-1)</f>
        <v>299.08199999998317</v>
      </c>
      <c r="F9952" s="167" t="str">
        <f>IF('Lineær programmering opg 4'!$E$6=0,"-",(-A9952+'Lineær programmering opg 4'!$M$6)/'Lineær programmering opg 4'!$K$6*-1)</f>
        <v>-</v>
      </c>
      <c r="G9952" s="167" t="str">
        <f>IF('Lineær programmering opg 4'!$D$7=0,"-",((-A9952+'Lineær programmering opg 4'!$M$7)/'Lineær programmering opg 4'!$K$7)*-1)</f>
        <v>-</v>
      </c>
      <c r="H9952" s="167" t="str">
        <f>IF('Lineær programmering opg 4'!$C$8=0,"-",((-A9952+'Lineær programmering opg 4'!$M$8)/'Lineær programmering opg 4'!$K$8)*-1)</f>
        <v>-</v>
      </c>
      <c r="I9952" s="167" t="str">
        <f>IF('Lineær programmering opg 4'!$D$8=0,"-",'Lineær programmering opg 4'!$G$8)</f>
        <v>-</v>
      </c>
      <c r="J9952" s="295">
        <f>A9952*'Lineær programmering opg 4'!$C$11+Datatabel!C9952*'Lineær programmering opg 4'!$D$11</f>
        <v>44984.699999999728</v>
      </c>
      <c r="K9952" s="9">
        <f t="shared" si="777"/>
        <v>0</v>
      </c>
      <c r="L9952" s="9">
        <f t="shared" si="778"/>
        <v>0</v>
      </c>
    </row>
    <row r="9953" spans="1:12" ht="15" x14ac:dyDescent="0.25">
      <c r="A9953" s="167">
        <f t="shared" si="776"/>
        <v>1.2000000000225162</v>
      </c>
      <c r="B9953" s="325">
        <f t="shared" si="779"/>
        <v>5.0000000000938174E-3</v>
      </c>
      <c r="C9953" s="167">
        <f t="shared" si="775"/>
        <v>299.09999999998314</v>
      </c>
      <c r="D9953" s="167">
        <f>IF('Lineær programmering opg 4'!$M$4=0,"-",(-A9953+'Lineær programmering opg 4'!$M$4)/'Lineær programmering opg 4'!$K$4*-1)</f>
        <v>477.59999999995495</v>
      </c>
      <c r="E9953" s="167">
        <f>IF('Lineær programmering opg 4'!$M$5=0,"-",(-A9953+'Lineær programmering opg 4'!$M$5)/'Lineær programmering opg 4'!$K$5*-1)</f>
        <v>299.09999999998314</v>
      </c>
      <c r="F9953" s="167" t="str">
        <f>IF('Lineær programmering opg 4'!$E$6=0,"-",(-A9953+'Lineær programmering opg 4'!$M$6)/'Lineær programmering opg 4'!$K$6*-1)</f>
        <v>-</v>
      </c>
      <c r="G9953" s="167" t="str">
        <f>IF('Lineær programmering opg 4'!$D$7=0,"-",((-A9953+'Lineær programmering opg 4'!$M$7)/'Lineær programmering opg 4'!$K$7)*-1)</f>
        <v>-</v>
      </c>
      <c r="H9953" s="167" t="str">
        <f>IF('Lineær programmering opg 4'!$C$8=0,"-",((-A9953+'Lineær programmering opg 4'!$M$8)/'Lineær programmering opg 4'!$K$8)*-1)</f>
        <v>-</v>
      </c>
      <c r="I9953" s="167" t="str">
        <f>IF('Lineær programmering opg 4'!$D$8=0,"-",'Lineær programmering opg 4'!$G$8)</f>
        <v>-</v>
      </c>
      <c r="J9953" s="295">
        <f>A9953*'Lineær programmering opg 4'!$C$11+Datatabel!C9953*'Lineær programmering opg 4'!$D$11</f>
        <v>44984.999999999716</v>
      </c>
      <c r="K9953" s="9">
        <f t="shared" si="777"/>
        <v>0</v>
      </c>
      <c r="L9953" s="9">
        <f t="shared" si="778"/>
        <v>0</v>
      </c>
    </row>
    <row r="9954" spans="1:12" ht="15" x14ac:dyDescent="0.25">
      <c r="A9954" s="167">
        <f t="shared" si="776"/>
        <v>1.1760000000225161</v>
      </c>
      <c r="B9954" s="325">
        <f t="shared" si="779"/>
        <v>4.9000000000938172E-3</v>
      </c>
      <c r="C9954" s="167">
        <f t="shared" si="775"/>
        <v>299.11799999998317</v>
      </c>
      <c r="D9954" s="167">
        <f>IF('Lineær programmering opg 4'!$M$4=0,"-",(-A9954+'Lineær programmering opg 4'!$M$4)/'Lineær programmering opg 4'!$K$4*-1)</f>
        <v>477.64799999995495</v>
      </c>
      <c r="E9954" s="167">
        <f>IF('Lineær programmering opg 4'!$M$5=0,"-",(-A9954+'Lineær programmering opg 4'!$M$5)/'Lineær programmering opg 4'!$K$5*-1)</f>
        <v>299.11799999998317</v>
      </c>
      <c r="F9954" s="167" t="str">
        <f>IF('Lineær programmering opg 4'!$E$6=0,"-",(-A9954+'Lineær programmering opg 4'!$M$6)/'Lineær programmering opg 4'!$K$6*-1)</f>
        <v>-</v>
      </c>
      <c r="G9954" s="167" t="str">
        <f>IF('Lineær programmering opg 4'!$D$7=0,"-",((-A9954+'Lineær programmering opg 4'!$M$7)/'Lineær programmering opg 4'!$K$7)*-1)</f>
        <v>-</v>
      </c>
      <c r="H9954" s="167" t="str">
        <f>IF('Lineær programmering opg 4'!$C$8=0,"-",((-A9954+'Lineær programmering opg 4'!$M$8)/'Lineær programmering opg 4'!$K$8)*-1)</f>
        <v>-</v>
      </c>
      <c r="I9954" s="167" t="str">
        <f>IF('Lineær programmering opg 4'!$D$8=0,"-",'Lineær programmering opg 4'!$G$8)</f>
        <v>-</v>
      </c>
      <c r="J9954" s="295">
        <f>A9954*'Lineær programmering opg 4'!$C$11+Datatabel!C9954*'Lineær programmering opg 4'!$D$11</f>
        <v>44985.299999999726</v>
      </c>
      <c r="K9954" s="9">
        <f t="shared" si="777"/>
        <v>0</v>
      </c>
      <c r="L9954" s="9">
        <f t="shared" si="778"/>
        <v>0</v>
      </c>
    </row>
    <row r="9955" spans="1:12" ht="15" x14ac:dyDescent="0.25">
      <c r="A9955" s="167">
        <f t="shared" si="776"/>
        <v>1.1520000000225161</v>
      </c>
      <c r="B9955" s="325">
        <f t="shared" si="779"/>
        <v>4.8000000000938169E-3</v>
      </c>
      <c r="C9955" s="167">
        <f t="shared" si="775"/>
        <v>299.13599999998314</v>
      </c>
      <c r="D9955" s="167">
        <f>IF('Lineær programmering opg 4'!$M$4=0,"-",(-A9955+'Lineær programmering opg 4'!$M$4)/'Lineær programmering opg 4'!$K$4*-1)</f>
        <v>477.69599999995495</v>
      </c>
      <c r="E9955" s="167">
        <f>IF('Lineær programmering opg 4'!$M$5=0,"-",(-A9955+'Lineær programmering opg 4'!$M$5)/'Lineær programmering opg 4'!$K$5*-1)</f>
        <v>299.13599999998314</v>
      </c>
      <c r="F9955" s="167" t="str">
        <f>IF('Lineær programmering opg 4'!$E$6=0,"-",(-A9955+'Lineær programmering opg 4'!$M$6)/'Lineær programmering opg 4'!$K$6*-1)</f>
        <v>-</v>
      </c>
      <c r="G9955" s="167" t="str">
        <f>IF('Lineær programmering opg 4'!$D$7=0,"-",((-A9955+'Lineær programmering opg 4'!$M$7)/'Lineær programmering opg 4'!$K$7)*-1)</f>
        <v>-</v>
      </c>
      <c r="H9955" s="167" t="str">
        <f>IF('Lineær programmering opg 4'!$C$8=0,"-",((-A9955+'Lineær programmering opg 4'!$M$8)/'Lineær programmering opg 4'!$K$8)*-1)</f>
        <v>-</v>
      </c>
      <c r="I9955" s="167" t="str">
        <f>IF('Lineær programmering opg 4'!$D$8=0,"-",'Lineær programmering opg 4'!$G$8)</f>
        <v>-</v>
      </c>
      <c r="J9955" s="295">
        <f>A9955*'Lineær programmering opg 4'!$C$11+Datatabel!C9955*'Lineær programmering opg 4'!$D$11</f>
        <v>44985.599999999722</v>
      </c>
      <c r="K9955" s="9">
        <f t="shared" si="777"/>
        <v>0</v>
      </c>
      <c r="L9955" s="9">
        <f t="shared" si="778"/>
        <v>0</v>
      </c>
    </row>
    <row r="9956" spans="1:12" ht="15" x14ac:dyDescent="0.25">
      <c r="A9956" s="167">
        <f t="shared" si="776"/>
        <v>1.1280000000225159</v>
      </c>
      <c r="B9956" s="325">
        <f t="shared" si="779"/>
        <v>4.7000000000938166E-3</v>
      </c>
      <c r="C9956" s="167">
        <f t="shared" si="775"/>
        <v>299.15399999998317</v>
      </c>
      <c r="D9956" s="167">
        <f>IF('Lineær programmering opg 4'!$M$4=0,"-",(-A9956+'Lineær programmering opg 4'!$M$4)/'Lineær programmering opg 4'!$K$4*-1)</f>
        <v>477.74399999995495</v>
      </c>
      <c r="E9956" s="167">
        <f>IF('Lineær programmering opg 4'!$M$5=0,"-",(-A9956+'Lineær programmering opg 4'!$M$5)/'Lineær programmering opg 4'!$K$5*-1)</f>
        <v>299.15399999998317</v>
      </c>
      <c r="F9956" s="167" t="str">
        <f>IF('Lineær programmering opg 4'!$E$6=0,"-",(-A9956+'Lineær programmering opg 4'!$M$6)/'Lineær programmering opg 4'!$K$6*-1)</f>
        <v>-</v>
      </c>
      <c r="G9956" s="167" t="str">
        <f>IF('Lineær programmering opg 4'!$D$7=0,"-",((-A9956+'Lineær programmering opg 4'!$M$7)/'Lineær programmering opg 4'!$K$7)*-1)</f>
        <v>-</v>
      </c>
      <c r="H9956" s="167" t="str">
        <f>IF('Lineær programmering opg 4'!$C$8=0,"-",((-A9956+'Lineær programmering opg 4'!$M$8)/'Lineær programmering opg 4'!$K$8)*-1)</f>
        <v>-</v>
      </c>
      <c r="I9956" s="167" t="str">
        <f>IF('Lineær programmering opg 4'!$D$8=0,"-",'Lineær programmering opg 4'!$G$8)</f>
        <v>-</v>
      </c>
      <c r="J9956" s="295">
        <f>A9956*'Lineær programmering opg 4'!$C$11+Datatabel!C9956*'Lineær programmering opg 4'!$D$11</f>
        <v>44985.899999999725</v>
      </c>
      <c r="K9956" s="9">
        <f t="shared" si="777"/>
        <v>0</v>
      </c>
      <c r="L9956" s="9">
        <f t="shared" si="778"/>
        <v>0</v>
      </c>
    </row>
    <row r="9957" spans="1:12" ht="15" x14ac:dyDescent="0.25">
      <c r="A9957" s="167">
        <f t="shared" si="776"/>
        <v>1.1040000000225159</v>
      </c>
      <c r="B9957" s="325">
        <f t="shared" si="779"/>
        <v>4.6000000000938164E-3</v>
      </c>
      <c r="C9957" s="167">
        <f t="shared" si="775"/>
        <v>299.17199999998314</v>
      </c>
      <c r="D9957" s="167">
        <f>IF('Lineær programmering opg 4'!$M$4=0,"-",(-A9957+'Lineær programmering opg 4'!$M$4)/'Lineær programmering opg 4'!$K$4*-1)</f>
        <v>477.79199999995495</v>
      </c>
      <c r="E9957" s="167">
        <f>IF('Lineær programmering opg 4'!$M$5=0,"-",(-A9957+'Lineær programmering opg 4'!$M$5)/'Lineær programmering opg 4'!$K$5*-1)</f>
        <v>299.17199999998314</v>
      </c>
      <c r="F9957" s="167" t="str">
        <f>IF('Lineær programmering opg 4'!$E$6=0,"-",(-A9957+'Lineær programmering opg 4'!$M$6)/'Lineær programmering opg 4'!$K$6*-1)</f>
        <v>-</v>
      </c>
      <c r="G9957" s="167" t="str">
        <f>IF('Lineær programmering opg 4'!$D$7=0,"-",((-A9957+'Lineær programmering opg 4'!$M$7)/'Lineær programmering opg 4'!$K$7)*-1)</f>
        <v>-</v>
      </c>
      <c r="H9957" s="167" t="str">
        <f>IF('Lineær programmering opg 4'!$C$8=0,"-",((-A9957+'Lineær programmering opg 4'!$M$8)/'Lineær programmering opg 4'!$K$8)*-1)</f>
        <v>-</v>
      </c>
      <c r="I9957" s="167" t="str">
        <f>IF('Lineær programmering opg 4'!$D$8=0,"-",'Lineær programmering opg 4'!$G$8)</f>
        <v>-</v>
      </c>
      <c r="J9957" s="295">
        <f>A9957*'Lineær programmering opg 4'!$C$11+Datatabel!C9957*'Lineær programmering opg 4'!$D$11</f>
        <v>44986.199999999721</v>
      </c>
      <c r="K9957" s="9">
        <f t="shared" si="777"/>
        <v>0</v>
      </c>
      <c r="L9957" s="9">
        <f t="shared" si="778"/>
        <v>0</v>
      </c>
    </row>
    <row r="9958" spans="1:12" ht="15" x14ac:dyDescent="0.25">
      <c r="A9958" s="167">
        <f t="shared" si="776"/>
        <v>1.0800000000225158</v>
      </c>
      <c r="B9958" s="325">
        <f t="shared" si="779"/>
        <v>4.5000000000938161E-3</v>
      </c>
      <c r="C9958" s="167">
        <f t="shared" si="775"/>
        <v>299.18999999998317</v>
      </c>
      <c r="D9958" s="167">
        <f>IF('Lineær programmering opg 4'!$M$4=0,"-",(-A9958+'Lineær programmering opg 4'!$M$4)/'Lineær programmering opg 4'!$K$4*-1)</f>
        <v>477.83999999995496</v>
      </c>
      <c r="E9958" s="167">
        <f>IF('Lineær programmering opg 4'!$M$5=0,"-",(-A9958+'Lineær programmering opg 4'!$M$5)/'Lineær programmering opg 4'!$K$5*-1)</f>
        <v>299.18999999998317</v>
      </c>
      <c r="F9958" s="167" t="str">
        <f>IF('Lineær programmering opg 4'!$E$6=0,"-",(-A9958+'Lineær programmering opg 4'!$M$6)/'Lineær programmering opg 4'!$K$6*-1)</f>
        <v>-</v>
      </c>
      <c r="G9958" s="167" t="str">
        <f>IF('Lineær programmering opg 4'!$D$7=0,"-",((-A9958+'Lineær programmering opg 4'!$M$7)/'Lineær programmering opg 4'!$K$7)*-1)</f>
        <v>-</v>
      </c>
      <c r="H9958" s="167" t="str">
        <f>IF('Lineær programmering opg 4'!$C$8=0,"-",((-A9958+'Lineær programmering opg 4'!$M$8)/'Lineær programmering opg 4'!$K$8)*-1)</f>
        <v>-</v>
      </c>
      <c r="I9958" s="167" t="str">
        <f>IF('Lineær programmering opg 4'!$D$8=0,"-",'Lineær programmering opg 4'!$G$8)</f>
        <v>-</v>
      </c>
      <c r="J9958" s="295">
        <f>A9958*'Lineær programmering opg 4'!$C$11+Datatabel!C9958*'Lineær programmering opg 4'!$D$11</f>
        <v>44986.499999999724</v>
      </c>
      <c r="K9958" s="9">
        <f t="shared" si="777"/>
        <v>0</v>
      </c>
      <c r="L9958" s="9">
        <f t="shared" si="778"/>
        <v>0</v>
      </c>
    </row>
    <row r="9959" spans="1:12" ht="15" x14ac:dyDescent="0.25">
      <c r="A9959" s="167">
        <f t="shared" si="776"/>
        <v>1.0560000000225158</v>
      </c>
      <c r="B9959" s="325">
        <f t="shared" si="779"/>
        <v>4.4000000000938158E-3</v>
      </c>
      <c r="C9959" s="167">
        <f t="shared" si="775"/>
        <v>299.20799999998314</v>
      </c>
      <c r="D9959" s="167">
        <f>IF('Lineær programmering opg 4'!$M$4=0,"-",(-A9959+'Lineær programmering opg 4'!$M$4)/'Lineær programmering opg 4'!$K$4*-1)</f>
        <v>477.88799999995496</v>
      </c>
      <c r="E9959" s="167">
        <f>IF('Lineær programmering opg 4'!$M$5=0,"-",(-A9959+'Lineær programmering opg 4'!$M$5)/'Lineær programmering opg 4'!$K$5*-1)</f>
        <v>299.20799999998314</v>
      </c>
      <c r="F9959" s="167" t="str">
        <f>IF('Lineær programmering opg 4'!$E$6=0,"-",(-A9959+'Lineær programmering opg 4'!$M$6)/'Lineær programmering opg 4'!$K$6*-1)</f>
        <v>-</v>
      </c>
      <c r="G9959" s="167" t="str">
        <f>IF('Lineær programmering opg 4'!$D$7=0,"-",((-A9959+'Lineær programmering opg 4'!$M$7)/'Lineær programmering opg 4'!$K$7)*-1)</f>
        <v>-</v>
      </c>
      <c r="H9959" s="167" t="str">
        <f>IF('Lineær programmering opg 4'!$C$8=0,"-",((-A9959+'Lineær programmering opg 4'!$M$8)/'Lineær programmering opg 4'!$K$8)*-1)</f>
        <v>-</v>
      </c>
      <c r="I9959" s="167" t="str">
        <f>IF('Lineær programmering opg 4'!$D$8=0,"-",'Lineær programmering opg 4'!$G$8)</f>
        <v>-</v>
      </c>
      <c r="J9959" s="295">
        <f>A9959*'Lineær programmering opg 4'!$C$11+Datatabel!C9959*'Lineær programmering opg 4'!$D$11</f>
        <v>44986.799999999726</v>
      </c>
      <c r="K9959" s="9">
        <f t="shared" si="777"/>
        <v>0</v>
      </c>
      <c r="L9959" s="9">
        <f t="shared" si="778"/>
        <v>0</v>
      </c>
    </row>
    <row r="9960" spans="1:12" ht="15" x14ac:dyDescent="0.25">
      <c r="A9960" s="167">
        <f t="shared" si="776"/>
        <v>1.0320000000225158</v>
      </c>
      <c r="B9960" s="325">
        <f t="shared" si="779"/>
        <v>4.3000000000938156E-3</v>
      </c>
      <c r="C9960" s="167">
        <f t="shared" si="775"/>
        <v>299.22599999998317</v>
      </c>
      <c r="D9960" s="167">
        <f>IF('Lineær programmering opg 4'!$M$4=0,"-",(-A9960+'Lineær programmering opg 4'!$M$4)/'Lineær programmering opg 4'!$K$4*-1)</f>
        <v>477.93599999995496</v>
      </c>
      <c r="E9960" s="167">
        <f>IF('Lineær programmering opg 4'!$M$5=0,"-",(-A9960+'Lineær programmering opg 4'!$M$5)/'Lineær programmering opg 4'!$K$5*-1)</f>
        <v>299.22599999998317</v>
      </c>
      <c r="F9960" s="167" t="str">
        <f>IF('Lineær programmering opg 4'!$E$6=0,"-",(-A9960+'Lineær programmering opg 4'!$M$6)/'Lineær programmering opg 4'!$K$6*-1)</f>
        <v>-</v>
      </c>
      <c r="G9960" s="167" t="str">
        <f>IF('Lineær programmering opg 4'!$D$7=0,"-",((-A9960+'Lineær programmering opg 4'!$M$7)/'Lineær programmering opg 4'!$K$7)*-1)</f>
        <v>-</v>
      </c>
      <c r="H9960" s="167" t="str">
        <f>IF('Lineær programmering opg 4'!$C$8=0,"-",((-A9960+'Lineær programmering opg 4'!$M$8)/'Lineær programmering opg 4'!$K$8)*-1)</f>
        <v>-</v>
      </c>
      <c r="I9960" s="167" t="str">
        <f>IF('Lineær programmering opg 4'!$D$8=0,"-",'Lineær programmering opg 4'!$G$8)</f>
        <v>-</v>
      </c>
      <c r="J9960" s="295">
        <f>A9960*'Lineær programmering opg 4'!$C$11+Datatabel!C9960*'Lineær programmering opg 4'!$D$11</f>
        <v>44987.099999999729</v>
      </c>
      <c r="K9960" s="9">
        <f t="shared" si="777"/>
        <v>0</v>
      </c>
      <c r="L9960" s="9">
        <f t="shared" si="778"/>
        <v>0</v>
      </c>
    </row>
    <row r="9961" spans="1:12" ht="15" x14ac:dyDescent="0.25">
      <c r="A9961" s="167">
        <f t="shared" si="776"/>
        <v>1.0080000000225158</v>
      </c>
      <c r="B9961" s="325">
        <f t="shared" si="779"/>
        <v>4.2000000000938153E-3</v>
      </c>
      <c r="C9961" s="167">
        <f t="shared" si="775"/>
        <v>299.24399999998315</v>
      </c>
      <c r="D9961" s="167">
        <f>IF('Lineær programmering opg 4'!$M$4=0,"-",(-A9961+'Lineær programmering opg 4'!$M$4)/'Lineær programmering opg 4'!$K$4*-1)</f>
        <v>477.98399999995496</v>
      </c>
      <c r="E9961" s="167">
        <f>IF('Lineær programmering opg 4'!$M$5=0,"-",(-A9961+'Lineær programmering opg 4'!$M$5)/'Lineær programmering opg 4'!$K$5*-1)</f>
        <v>299.24399999998315</v>
      </c>
      <c r="F9961" s="167" t="str">
        <f>IF('Lineær programmering opg 4'!$E$6=0,"-",(-A9961+'Lineær programmering opg 4'!$M$6)/'Lineær programmering opg 4'!$K$6*-1)</f>
        <v>-</v>
      </c>
      <c r="G9961" s="167" t="str">
        <f>IF('Lineær programmering opg 4'!$D$7=0,"-",((-A9961+'Lineær programmering opg 4'!$M$7)/'Lineær programmering opg 4'!$K$7)*-1)</f>
        <v>-</v>
      </c>
      <c r="H9961" s="167" t="str">
        <f>IF('Lineær programmering opg 4'!$C$8=0,"-",((-A9961+'Lineær programmering opg 4'!$M$8)/'Lineær programmering opg 4'!$K$8)*-1)</f>
        <v>-</v>
      </c>
      <c r="I9961" s="167" t="str">
        <f>IF('Lineær programmering opg 4'!$D$8=0,"-",'Lineær programmering opg 4'!$G$8)</f>
        <v>-</v>
      </c>
      <c r="J9961" s="295">
        <f>A9961*'Lineær programmering opg 4'!$C$11+Datatabel!C9961*'Lineær programmering opg 4'!$D$11</f>
        <v>44987.399999999725</v>
      </c>
      <c r="K9961" s="9">
        <f t="shared" si="777"/>
        <v>0</v>
      </c>
      <c r="L9961" s="9">
        <f t="shared" si="778"/>
        <v>0</v>
      </c>
    </row>
    <row r="9962" spans="1:12" ht="15" x14ac:dyDescent="0.25">
      <c r="A9962" s="167">
        <f t="shared" si="776"/>
        <v>0.98400000002251564</v>
      </c>
      <c r="B9962" s="325">
        <f t="shared" si="779"/>
        <v>4.1000000000938151E-3</v>
      </c>
      <c r="C9962" s="167">
        <f t="shared" si="775"/>
        <v>299.26199999998317</v>
      </c>
      <c r="D9962" s="167">
        <f>IF('Lineær programmering opg 4'!$M$4=0,"-",(-A9962+'Lineær programmering opg 4'!$M$4)/'Lineær programmering opg 4'!$K$4*-1)</f>
        <v>478.03199999995496</v>
      </c>
      <c r="E9962" s="167">
        <f>IF('Lineær programmering opg 4'!$M$5=0,"-",(-A9962+'Lineær programmering opg 4'!$M$5)/'Lineær programmering opg 4'!$K$5*-1)</f>
        <v>299.26199999998317</v>
      </c>
      <c r="F9962" s="167" t="str">
        <f>IF('Lineær programmering opg 4'!$E$6=0,"-",(-A9962+'Lineær programmering opg 4'!$M$6)/'Lineær programmering opg 4'!$K$6*-1)</f>
        <v>-</v>
      </c>
      <c r="G9962" s="167" t="str">
        <f>IF('Lineær programmering opg 4'!$D$7=0,"-",((-A9962+'Lineær programmering opg 4'!$M$7)/'Lineær programmering opg 4'!$K$7)*-1)</f>
        <v>-</v>
      </c>
      <c r="H9962" s="167" t="str">
        <f>IF('Lineær programmering opg 4'!$C$8=0,"-",((-A9962+'Lineær programmering opg 4'!$M$8)/'Lineær programmering opg 4'!$K$8)*-1)</f>
        <v>-</v>
      </c>
      <c r="I9962" s="167" t="str">
        <f>IF('Lineær programmering opg 4'!$D$8=0,"-",'Lineær programmering opg 4'!$G$8)</f>
        <v>-</v>
      </c>
      <c r="J9962" s="295">
        <f>A9962*'Lineær programmering opg 4'!$C$11+Datatabel!C9962*'Lineær programmering opg 4'!$D$11</f>
        <v>44987.699999999728</v>
      </c>
      <c r="K9962" s="9">
        <f t="shared" si="777"/>
        <v>0</v>
      </c>
      <c r="L9962" s="9">
        <f t="shared" si="778"/>
        <v>0</v>
      </c>
    </row>
    <row r="9963" spans="1:12" ht="15" x14ac:dyDescent="0.25">
      <c r="A9963" s="167">
        <f t="shared" si="776"/>
        <v>0.96000000002251551</v>
      </c>
      <c r="B9963" s="325">
        <f t="shared" si="779"/>
        <v>4.0000000000938148E-3</v>
      </c>
      <c r="C9963" s="167">
        <f t="shared" si="775"/>
        <v>299.27999999998315</v>
      </c>
      <c r="D9963" s="167">
        <f>IF('Lineær programmering opg 4'!$M$4=0,"-",(-A9963+'Lineær programmering opg 4'!$M$4)/'Lineær programmering opg 4'!$K$4*-1)</f>
        <v>478.07999999995496</v>
      </c>
      <c r="E9963" s="167">
        <f>IF('Lineær programmering opg 4'!$M$5=0,"-",(-A9963+'Lineær programmering opg 4'!$M$5)/'Lineær programmering opg 4'!$K$5*-1)</f>
        <v>299.27999999998315</v>
      </c>
      <c r="F9963" s="167" t="str">
        <f>IF('Lineær programmering opg 4'!$E$6=0,"-",(-A9963+'Lineær programmering opg 4'!$M$6)/'Lineær programmering opg 4'!$K$6*-1)</f>
        <v>-</v>
      </c>
      <c r="G9963" s="167" t="str">
        <f>IF('Lineær programmering opg 4'!$D$7=0,"-",((-A9963+'Lineær programmering opg 4'!$M$7)/'Lineær programmering opg 4'!$K$7)*-1)</f>
        <v>-</v>
      </c>
      <c r="H9963" s="167" t="str">
        <f>IF('Lineær programmering opg 4'!$C$8=0,"-",((-A9963+'Lineær programmering opg 4'!$M$8)/'Lineær programmering opg 4'!$K$8)*-1)</f>
        <v>-</v>
      </c>
      <c r="I9963" s="167" t="str">
        <f>IF('Lineær programmering opg 4'!$D$8=0,"-",'Lineær programmering opg 4'!$G$8)</f>
        <v>-</v>
      </c>
      <c r="J9963" s="295">
        <f>A9963*'Lineær programmering opg 4'!$C$11+Datatabel!C9963*'Lineær programmering opg 4'!$D$11</f>
        <v>44987.999999999724</v>
      </c>
      <c r="K9963" s="9">
        <f t="shared" si="777"/>
        <v>0</v>
      </c>
      <c r="L9963" s="9">
        <f t="shared" si="778"/>
        <v>0</v>
      </c>
    </row>
    <row r="9964" spans="1:12" ht="15" x14ac:dyDescent="0.25">
      <c r="A9964" s="167">
        <f t="shared" si="776"/>
        <v>0.9360000000225156</v>
      </c>
      <c r="B9964" s="325">
        <f t="shared" si="779"/>
        <v>3.900000000093815E-3</v>
      </c>
      <c r="C9964" s="167">
        <f t="shared" si="775"/>
        <v>299.29799999998318</v>
      </c>
      <c r="D9964" s="167">
        <f>IF('Lineær programmering opg 4'!$M$4=0,"-",(-A9964+'Lineær programmering opg 4'!$M$4)/'Lineær programmering opg 4'!$K$4*-1)</f>
        <v>478.12799999995497</v>
      </c>
      <c r="E9964" s="167">
        <f>IF('Lineær programmering opg 4'!$M$5=0,"-",(-A9964+'Lineær programmering opg 4'!$M$5)/'Lineær programmering opg 4'!$K$5*-1)</f>
        <v>299.29799999998318</v>
      </c>
      <c r="F9964" s="167" t="str">
        <f>IF('Lineær programmering opg 4'!$E$6=0,"-",(-A9964+'Lineær programmering opg 4'!$M$6)/'Lineær programmering opg 4'!$K$6*-1)</f>
        <v>-</v>
      </c>
      <c r="G9964" s="167" t="str">
        <f>IF('Lineær programmering opg 4'!$D$7=0,"-",((-A9964+'Lineær programmering opg 4'!$M$7)/'Lineær programmering opg 4'!$K$7)*-1)</f>
        <v>-</v>
      </c>
      <c r="H9964" s="167" t="str">
        <f>IF('Lineær programmering opg 4'!$C$8=0,"-",((-A9964+'Lineær programmering opg 4'!$M$8)/'Lineær programmering opg 4'!$K$8)*-1)</f>
        <v>-</v>
      </c>
      <c r="I9964" s="167" t="str">
        <f>IF('Lineær programmering opg 4'!$D$8=0,"-",'Lineær programmering opg 4'!$G$8)</f>
        <v>-</v>
      </c>
      <c r="J9964" s="295">
        <f>A9964*'Lineær programmering opg 4'!$C$11+Datatabel!C9964*'Lineær programmering opg 4'!$D$11</f>
        <v>44988.299999999734</v>
      </c>
      <c r="K9964" s="9">
        <f t="shared" si="777"/>
        <v>0</v>
      </c>
      <c r="L9964" s="9">
        <f t="shared" si="778"/>
        <v>0</v>
      </c>
    </row>
    <row r="9965" spans="1:12" ht="15" x14ac:dyDescent="0.25">
      <c r="A9965" s="167">
        <f t="shared" si="776"/>
        <v>0.91200000002251569</v>
      </c>
      <c r="B9965" s="325">
        <f t="shared" si="779"/>
        <v>3.8000000000938151E-3</v>
      </c>
      <c r="C9965" s="167">
        <f t="shared" si="775"/>
        <v>299.31599999998315</v>
      </c>
      <c r="D9965" s="167">
        <f>IF('Lineær programmering opg 4'!$M$4=0,"-",(-A9965+'Lineær programmering opg 4'!$M$4)/'Lineær programmering opg 4'!$K$4*-1)</f>
        <v>478.17599999995497</v>
      </c>
      <c r="E9965" s="167">
        <f>IF('Lineær programmering opg 4'!$M$5=0,"-",(-A9965+'Lineær programmering opg 4'!$M$5)/'Lineær programmering opg 4'!$K$5*-1)</f>
        <v>299.31599999998315</v>
      </c>
      <c r="F9965" s="167" t="str">
        <f>IF('Lineær programmering opg 4'!$E$6=0,"-",(-A9965+'Lineær programmering opg 4'!$M$6)/'Lineær programmering opg 4'!$K$6*-1)</f>
        <v>-</v>
      </c>
      <c r="G9965" s="167" t="str">
        <f>IF('Lineær programmering opg 4'!$D$7=0,"-",((-A9965+'Lineær programmering opg 4'!$M$7)/'Lineær programmering opg 4'!$K$7)*-1)</f>
        <v>-</v>
      </c>
      <c r="H9965" s="167" t="str">
        <f>IF('Lineær programmering opg 4'!$C$8=0,"-",((-A9965+'Lineær programmering opg 4'!$M$8)/'Lineær programmering opg 4'!$K$8)*-1)</f>
        <v>-</v>
      </c>
      <c r="I9965" s="167" t="str">
        <f>IF('Lineær programmering opg 4'!$D$8=0,"-",'Lineær programmering opg 4'!$G$8)</f>
        <v>-</v>
      </c>
      <c r="J9965" s="295">
        <f>A9965*'Lineær programmering opg 4'!$C$11+Datatabel!C9965*'Lineær programmering opg 4'!$D$11</f>
        <v>44988.599999999722</v>
      </c>
      <c r="K9965" s="9">
        <f t="shared" si="777"/>
        <v>0</v>
      </c>
      <c r="L9965" s="9">
        <f t="shared" si="778"/>
        <v>0</v>
      </c>
    </row>
    <row r="9966" spans="1:12" ht="15" x14ac:dyDescent="0.25">
      <c r="A9966" s="167">
        <f t="shared" si="776"/>
        <v>0.88800000002251567</v>
      </c>
      <c r="B9966" s="325">
        <f t="shared" si="779"/>
        <v>3.7000000000938153E-3</v>
      </c>
      <c r="C9966" s="167">
        <f t="shared" si="775"/>
        <v>299.33399999998312</v>
      </c>
      <c r="D9966" s="167">
        <f>IF('Lineær programmering opg 4'!$M$4=0,"-",(-A9966+'Lineær programmering opg 4'!$M$4)/'Lineær programmering opg 4'!$K$4*-1)</f>
        <v>478.22399999995497</v>
      </c>
      <c r="E9966" s="167">
        <f>IF('Lineær programmering opg 4'!$M$5=0,"-",(-A9966+'Lineær programmering opg 4'!$M$5)/'Lineær programmering opg 4'!$K$5*-1)</f>
        <v>299.33399999998312</v>
      </c>
      <c r="F9966" s="167" t="str">
        <f>IF('Lineær programmering opg 4'!$E$6=0,"-",(-A9966+'Lineær programmering opg 4'!$M$6)/'Lineær programmering opg 4'!$K$6*-1)</f>
        <v>-</v>
      </c>
      <c r="G9966" s="167" t="str">
        <f>IF('Lineær programmering opg 4'!$D$7=0,"-",((-A9966+'Lineær programmering opg 4'!$M$7)/'Lineær programmering opg 4'!$K$7)*-1)</f>
        <v>-</v>
      </c>
      <c r="H9966" s="167" t="str">
        <f>IF('Lineær programmering opg 4'!$C$8=0,"-",((-A9966+'Lineær programmering opg 4'!$M$8)/'Lineær programmering opg 4'!$K$8)*-1)</f>
        <v>-</v>
      </c>
      <c r="I9966" s="167" t="str">
        <f>IF('Lineær programmering opg 4'!$D$8=0,"-",'Lineær programmering opg 4'!$G$8)</f>
        <v>-</v>
      </c>
      <c r="J9966" s="295">
        <f>A9966*'Lineær programmering opg 4'!$C$11+Datatabel!C9966*'Lineær programmering opg 4'!$D$11</f>
        <v>44988.899999999718</v>
      </c>
      <c r="K9966" s="9">
        <f t="shared" si="777"/>
        <v>0</v>
      </c>
      <c r="L9966" s="9">
        <f t="shared" si="778"/>
        <v>0</v>
      </c>
    </row>
    <row r="9967" spans="1:12" ht="15" x14ac:dyDescent="0.25">
      <c r="A9967" s="167">
        <f t="shared" si="776"/>
        <v>0.86400000002251576</v>
      </c>
      <c r="B9967" s="325">
        <f t="shared" si="779"/>
        <v>3.6000000000938155E-3</v>
      </c>
      <c r="C9967" s="167">
        <f t="shared" si="775"/>
        <v>299.35199999998309</v>
      </c>
      <c r="D9967" s="167">
        <f>IF('Lineær programmering opg 4'!$M$4=0,"-",(-A9967+'Lineær programmering opg 4'!$M$4)/'Lineær programmering opg 4'!$K$4*-1)</f>
        <v>478.27199999995497</v>
      </c>
      <c r="E9967" s="167">
        <f>IF('Lineær programmering opg 4'!$M$5=0,"-",(-A9967+'Lineær programmering opg 4'!$M$5)/'Lineær programmering opg 4'!$K$5*-1)</f>
        <v>299.35199999998309</v>
      </c>
      <c r="F9967" s="167" t="str">
        <f>IF('Lineær programmering opg 4'!$E$6=0,"-",(-A9967+'Lineær programmering opg 4'!$M$6)/'Lineær programmering opg 4'!$K$6*-1)</f>
        <v>-</v>
      </c>
      <c r="G9967" s="167" t="str">
        <f>IF('Lineær programmering opg 4'!$D$7=0,"-",((-A9967+'Lineær programmering opg 4'!$M$7)/'Lineær programmering opg 4'!$K$7)*-1)</f>
        <v>-</v>
      </c>
      <c r="H9967" s="167" t="str">
        <f>IF('Lineær programmering opg 4'!$C$8=0,"-",((-A9967+'Lineær programmering opg 4'!$M$8)/'Lineær programmering opg 4'!$K$8)*-1)</f>
        <v>-</v>
      </c>
      <c r="I9967" s="167" t="str">
        <f>IF('Lineær programmering opg 4'!$D$8=0,"-",'Lineær programmering opg 4'!$G$8)</f>
        <v>-</v>
      </c>
      <c r="J9967" s="295">
        <f>A9967*'Lineær programmering opg 4'!$C$11+Datatabel!C9967*'Lineær programmering opg 4'!$D$11</f>
        <v>44989.199999999713</v>
      </c>
      <c r="K9967" s="9">
        <f t="shared" si="777"/>
        <v>0</v>
      </c>
      <c r="L9967" s="9">
        <f t="shared" si="778"/>
        <v>0</v>
      </c>
    </row>
    <row r="9968" spans="1:12" ht="15" x14ac:dyDescent="0.25">
      <c r="A9968" s="167">
        <f t="shared" si="776"/>
        <v>0.84000000002251574</v>
      </c>
      <c r="B9968" s="325">
        <f t="shared" si="779"/>
        <v>3.5000000000938157E-3</v>
      </c>
      <c r="C9968" s="167">
        <f t="shared" si="775"/>
        <v>299.36999999998312</v>
      </c>
      <c r="D9968" s="167">
        <f>IF('Lineær programmering opg 4'!$M$4=0,"-",(-A9968+'Lineær programmering opg 4'!$M$4)/'Lineær programmering opg 4'!$K$4*-1)</f>
        <v>478.31999999995497</v>
      </c>
      <c r="E9968" s="167">
        <f>IF('Lineær programmering opg 4'!$M$5=0,"-",(-A9968+'Lineær programmering opg 4'!$M$5)/'Lineær programmering opg 4'!$K$5*-1)</f>
        <v>299.36999999998312</v>
      </c>
      <c r="F9968" s="167" t="str">
        <f>IF('Lineær programmering opg 4'!$E$6=0,"-",(-A9968+'Lineær programmering opg 4'!$M$6)/'Lineær programmering opg 4'!$K$6*-1)</f>
        <v>-</v>
      </c>
      <c r="G9968" s="167" t="str">
        <f>IF('Lineær programmering opg 4'!$D$7=0,"-",((-A9968+'Lineær programmering opg 4'!$M$7)/'Lineær programmering opg 4'!$K$7)*-1)</f>
        <v>-</v>
      </c>
      <c r="H9968" s="167" t="str">
        <f>IF('Lineær programmering opg 4'!$C$8=0,"-",((-A9968+'Lineær programmering opg 4'!$M$8)/'Lineær programmering opg 4'!$K$8)*-1)</f>
        <v>-</v>
      </c>
      <c r="I9968" s="167" t="str">
        <f>IF('Lineær programmering opg 4'!$D$8=0,"-",'Lineær programmering opg 4'!$G$8)</f>
        <v>-</v>
      </c>
      <c r="J9968" s="295">
        <f>A9968*'Lineær programmering opg 4'!$C$11+Datatabel!C9968*'Lineær programmering opg 4'!$D$11</f>
        <v>44989.499999999716</v>
      </c>
      <c r="K9968" s="9">
        <f t="shared" si="777"/>
        <v>0</v>
      </c>
      <c r="L9968" s="9">
        <f t="shared" si="778"/>
        <v>0</v>
      </c>
    </row>
    <row r="9969" spans="1:12" ht="15" x14ac:dyDescent="0.25">
      <c r="A9969" s="167">
        <f t="shared" si="776"/>
        <v>0.81600000002251583</v>
      </c>
      <c r="B9969" s="325">
        <f t="shared" si="779"/>
        <v>3.4000000000938158E-3</v>
      </c>
      <c r="C9969" s="167">
        <f t="shared" si="775"/>
        <v>299.38799999998309</v>
      </c>
      <c r="D9969" s="167">
        <f>IF('Lineær programmering opg 4'!$M$4=0,"-",(-A9969+'Lineær programmering opg 4'!$M$4)/'Lineær programmering opg 4'!$K$4*-1)</f>
        <v>478.36799999995498</v>
      </c>
      <c r="E9969" s="167">
        <f>IF('Lineær programmering opg 4'!$M$5=0,"-",(-A9969+'Lineær programmering opg 4'!$M$5)/'Lineær programmering opg 4'!$K$5*-1)</f>
        <v>299.38799999998309</v>
      </c>
      <c r="F9969" s="167" t="str">
        <f>IF('Lineær programmering opg 4'!$E$6=0,"-",(-A9969+'Lineær programmering opg 4'!$M$6)/'Lineær programmering opg 4'!$K$6*-1)</f>
        <v>-</v>
      </c>
      <c r="G9969" s="167" t="str">
        <f>IF('Lineær programmering opg 4'!$D$7=0,"-",((-A9969+'Lineær programmering opg 4'!$M$7)/'Lineær programmering opg 4'!$K$7)*-1)</f>
        <v>-</v>
      </c>
      <c r="H9969" s="167" t="str">
        <f>IF('Lineær programmering opg 4'!$C$8=0,"-",((-A9969+'Lineær programmering opg 4'!$M$8)/'Lineær programmering opg 4'!$K$8)*-1)</f>
        <v>-</v>
      </c>
      <c r="I9969" s="167" t="str">
        <f>IF('Lineær programmering opg 4'!$D$8=0,"-",'Lineær programmering opg 4'!$G$8)</f>
        <v>-</v>
      </c>
      <c r="J9969" s="295">
        <f>A9969*'Lineær programmering opg 4'!$C$11+Datatabel!C9969*'Lineær programmering opg 4'!$D$11</f>
        <v>44989.799999999719</v>
      </c>
      <c r="K9969" s="9">
        <f t="shared" si="777"/>
        <v>0</v>
      </c>
      <c r="L9969" s="9">
        <f t="shared" si="778"/>
        <v>0</v>
      </c>
    </row>
    <row r="9970" spans="1:12" ht="15" x14ac:dyDescent="0.25">
      <c r="A9970" s="167">
        <f t="shared" si="776"/>
        <v>0.7920000000225158</v>
      </c>
      <c r="B9970" s="325">
        <f t="shared" si="779"/>
        <v>3.300000000093816E-3</v>
      </c>
      <c r="C9970" s="167">
        <f t="shared" si="775"/>
        <v>299.40599999998312</v>
      </c>
      <c r="D9970" s="167">
        <f>IF('Lineær programmering opg 4'!$M$4=0,"-",(-A9970+'Lineær programmering opg 4'!$M$4)/'Lineær programmering opg 4'!$K$4*-1)</f>
        <v>478.41599999995498</v>
      </c>
      <c r="E9970" s="167">
        <f>IF('Lineær programmering opg 4'!$M$5=0,"-",(-A9970+'Lineær programmering opg 4'!$M$5)/'Lineær programmering opg 4'!$K$5*-1)</f>
        <v>299.40599999998312</v>
      </c>
      <c r="F9970" s="167" t="str">
        <f>IF('Lineær programmering opg 4'!$E$6=0,"-",(-A9970+'Lineær programmering opg 4'!$M$6)/'Lineær programmering opg 4'!$K$6*-1)</f>
        <v>-</v>
      </c>
      <c r="G9970" s="167" t="str">
        <f>IF('Lineær programmering opg 4'!$D$7=0,"-",((-A9970+'Lineær programmering opg 4'!$M$7)/'Lineær programmering opg 4'!$K$7)*-1)</f>
        <v>-</v>
      </c>
      <c r="H9970" s="167" t="str">
        <f>IF('Lineær programmering opg 4'!$C$8=0,"-",((-A9970+'Lineær programmering opg 4'!$M$8)/'Lineær programmering opg 4'!$K$8)*-1)</f>
        <v>-</v>
      </c>
      <c r="I9970" s="167" t="str">
        <f>IF('Lineær programmering opg 4'!$D$8=0,"-",'Lineær programmering opg 4'!$G$8)</f>
        <v>-</v>
      </c>
      <c r="J9970" s="295">
        <f>A9970*'Lineær programmering opg 4'!$C$11+Datatabel!C9970*'Lineær programmering opg 4'!$D$11</f>
        <v>44990.099999999722</v>
      </c>
      <c r="K9970" s="9">
        <f t="shared" si="777"/>
        <v>0</v>
      </c>
      <c r="L9970" s="9">
        <f t="shared" si="778"/>
        <v>0</v>
      </c>
    </row>
    <row r="9971" spans="1:12" ht="15" x14ac:dyDescent="0.25">
      <c r="A9971" s="167">
        <f t="shared" si="776"/>
        <v>0.76800000002251589</v>
      </c>
      <c r="B9971" s="325">
        <f t="shared" si="779"/>
        <v>3.2000000000938162E-3</v>
      </c>
      <c r="C9971" s="167">
        <f t="shared" si="775"/>
        <v>299.4239999999831</v>
      </c>
      <c r="D9971" s="167">
        <f>IF('Lineær programmering opg 4'!$M$4=0,"-",(-A9971+'Lineær programmering opg 4'!$M$4)/'Lineær programmering opg 4'!$K$4*-1)</f>
        <v>478.46399999995498</v>
      </c>
      <c r="E9971" s="167">
        <f>IF('Lineær programmering opg 4'!$M$5=0,"-",(-A9971+'Lineær programmering opg 4'!$M$5)/'Lineær programmering opg 4'!$K$5*-1)</f>
        <v>299.4239999999831</v>
      </c>
      <c r="F9971" s="167" t="str">
        <f>IF('Lineær programmering opg 4'!$E$6=0,"-",(-A9971+'Lineær programmering opg 4'!$M$6)/'Lineær programmering opg 4'!$K$6*-1)</f>
        <v>-</v>
      </c>
      <c r="G9971" s="167" t="str">
        <f>IF('Lineær programmering opg 4'!$D$7=0,"-",((-A9971+'Lineær programmering opg 4'!$M$7)/'Lineær programmering opg 4'!$K$7)*-1)</f>
        <v>-</v>
      </c>
      <c r="H9971" s="167" t="str">
        <f>IF('Lineær programmering opg 4'!$C$8=0,"-",((-A9971+'Lineær programmering opg 4'!$M$8)/'Lineær programmering opg 4'!$K$8)*-1)</f>
        <v>-</v>
      </c>
      <c r="I9971" s="167" t="str">
        <f>IF('Lineær programmering opg 4'!$D$8=0,"-",'Lineær programmering opg 4'!$G$8)</f>
        <v>-</v>
      </c>
      <c r="J9971" s="295">
        <f>A9971*'Lineær programmering opg 4'!$C$11+Datatabel!C9971*'Lineær programmering opg 4'!$D$11</f>
        <v>44990.399999999718</v>
      </c>
      <c r="K9971" s="9">
        <f t="shared" si="777"/>
        <v>0</v>
      </c>
      <c r="L9971" s="9">
        <f t="shared" si="778"/>
        <v>0</v>
      </c>
    </row>
    <row r="9972" spans="1:12" ht="15" x14ac:dyDescent="0.25">
      <c r="A9972" s="167">
        <f t="shared" si="776"/>
        <v>0.74400000002251587</v>
      </c>
      <c r="B9972" s="325">
        <f t="shared" si="779"/>
        <v>3.1000000000938163E-3</v>
      </c>
      <c r="C9972" s="167">
        <f t="shared" si="775"/>
        <v>299.44199999998312</v>
      </c>
      <c r="D9972" s="167">
        <f>IF('Lineær programmering opg 4'!$M$4=0,"-",(-A9972+'Lineær programmering opg 4'!$M$4)/'Lineær programmering opg 4'!$K$4*-1)</f>
        <v>478.51199999995498</v>
      </c>
      <c r="E9972" s="167">
        <f>IF('Lineær programmering opg 4'!$M$5=0,"-",(-A9972+'Lineær programmering opg 4'!$M$5)/'Lineær programmering opg 4'!$K$5*-1)</f>
        <v>299.44199999998312</v>
      </c>
      <c r="F9972" s="167" t="str">
        <f>IF('Lineær programmering opg 4'!$E$6=0,"-",(-A9972+'Lineær programmering opg 4'!$M$6)/'Lineær programmering opg 4'!$K$6*-1)</f>
        <v>-</v>
      </c>
      <c r="G9972" s="167" t="str">
        <f>IF('Lineær programmering opg 4'!$D$7=0,"-",((-A9972+'Lineær programmering opg 4'!$M$7)/'Lineær programmering opg 4'!$K$7)*-1)</f>
        <v>-</v>
      </c>
      <c r="H9972" s="167" t="str">
        <f>IF('Lineær programmering opg 4'!$C$8=0,"-",((-A9972+'Lineær programmering opg 4'!$M$8)/'Lineær programmering opg 4'!$K$8)*-1)</f>
        <v>-</v>
      </c>
      <c r="I9972" s="167" t="str">
        <f>IF('Lineær programmering opg 4'!$D$8=0,"-",'Lineær programmering opg 4'!$G$8)</f>
        <v>-</v>
      </c>
      <c r="J9972" s="295">
        <f>A9972*'Lineær programmering opg 4'!$C$11+Datatabel!C9972*'Lineær programmering opg 4'!$D$11</f>
        <v>44990.699999999721</v>
      </c>
      <c r="K9972" s="9">
        <f t="shared" si="777"/>
        <v>0</v>
      </c>
      <c r="L9972" s="9">
        <f t="shared" si="778"/>
        <v>0</v>
      </c>
    </row>
    <row r="9973" spans="1:12" ht="15" x14ac:dyDescent="0.25">
      <c r="A9973" s="167">
        <f t="shared" si="776"/>
        <v>0.72000000002251596</v>
      </c>
      <c r="B9973" s="325">
        <f t="shared" si="779"/>
        <v>3.0000000000938165E-3</v>
      </c>
      <c r="C9973" s="167">
        <f t="shared" si="775"/>
        <v>299.4599999999831</v>
      </c>
      <c r="D9973" s="167">
        <f>IF('Lineær programmering opg 4'!$M$4=0,"-",(-A9973+'Lineær programmering opg 4'!$M$4)/'Lineær programmering opg 4'!$K$4*-1)</f>
        <v>478.55999999995498</v>
      </c>
      <c r="E9973" s="167">
        <f>IF('Lineær programmering opg 4'!$M$5=0,"-",(-A9973+'Lineær programmering opg 4'!$M$5)/'Lineær programmering opg 4'!$K$5*-1)</f>
        <v>299.4599999999831</v>
      </c>
      <c r="F9973" s="167" t="str">
        <f>IF('Lineær programmering opg 4'!$E$6=0,"-",(-A9973+'Lineær programmering opg 4'!$M$6)/'Lineær programmering opg 4'!$K$6*-1)</f>
        <v>-</v>
      </c>
      <c r="G9973" s="167" t="str">
        <f>IF('Lineær programmering opg 4'!$D$7=0,"-",((-A9973+'Lineær programmering opg 4'!$M$7)/'Lineær programmering opg 4'!$K$7)*-1)</f>
        <v>-</v>
      </c>
      <c r="H9973" s="167" t="str">
        <f>IF('Lineær programmering opg 4'!$C$8=0,"-",((-A9973+'Lineær programmering opg 4'!$M$8)/'Lineær programmering opg 4'!$K$8)*-1)</f>
        <v>-</v>
      </c>
      <c r="I9973" s="167" t="str">
        <f>IF('Lineær programmering opg 4'!$D$8=0,"-",'Lineær programmering opg 4'!$G$8)</f>
        <v>-</v>
      </c>
      <c r="J9973" s="295">
        <f>A9973*'Lineær programmering opg 4'!$C$11+Datatabel!C9973*'Lineær programmering opg 4'!$D$11</f>
        <v>44990.999999999716</v>
      </c>
      <c r="K9973" s="9">
        <f t="shared" si="777"/>
        <v>0</v>
      </c>
      <c r="L9973" s="9">
        <f t="shared" si="778"/>
        <v>0</v>
      </c>
    </row>
    <row r="9974" spans="1:12" ht="15" x14ac:dyDescent="0.25">
      <c r="A9974" s="167">
        <f t="shared" si="776"/>
        <v>0.69600000002251605</v>
      </c>
      <c r="B9974" s="325">
        <f t="shared" si="779"/>
        <v>2.9000000000938167E-3</v>
      </c>
      <c r="C9974" s="167">
        <f t="shared" si="775"/>
        <v>299.47799999998313</v>
      </c>
      <c r="D9974" s="167">
        <f>IF('Lineær programmering opg 4'!$M$4=0,"-",(-A9974+'Lineær programmering opg 4'!$M$4)/'Lineær programmering opg 4'!$K$4*-1)</f>
        <v>478.60799999995498</v>
      </c>
      <c r="E9974" s="167">
        <f>IF('Lineær programmering opg 4'!$M$5=0,"-",(-A9974+'Lineær programmering opg 4'!$M$5)/'Lineær programmering opg 4'!$K$5*-1)</f>
        <v>299.47799999998313</v>
      </c>
      <c r="F9974" s="167" t="str">
        <f>IF('Lineær programmering opg 4'!$E$6=0,"-",(-A9974+'Lineær programmering opg 4'!$M$6)/'Lineær programmering opg 4'!$K$6*-1)</f>
        <v>-</v>
      </c>
      <c r="G9974" s="167" t="str">
        <f>IF('Lineær programmering opg 4'!$D$7=0,"-",((-A9974+'Lineær programmering opg 4'!$M$7)/'Lineær programmering opg 4'!$K$7)*-1)</f>
        <v>-</v>
      </c>
      <c r="H9974" s="167" t="str">
        <f>IF('Lineær programmering opg 4'!$C$8=0,"-",((-A9974+'Lineær programmering opg 4'!$M$8)/'Lineær programmering opg 4'!$K$8)*-1)</f>
        <v>-</v>
      </c>
      <c r="I9974" s="167" t="str">
        <f>IF('Lineær programmering opg 4'!$D$8=0,"-",'Lineær programmering opg 4'!$G$8)</f>
        <v>-</v>
      </c>
      <c r="J9974" s="295">
        <f>A9974*'Lineær programmering opg 4'!$C$11+Datatabel!C9974*'Lineær programmering opg 4'!$D$11</f>
        <v>44991.299999999726</v>
      </c>
      <c r="K9974" s="9">
        <f t="shared" si="777"/>
        <v>0</v>
      </c>
      <c r="L9974" s="9">
        <f t="shared" si="778"/>
        <v>0</v>
      </c>
    </row>
    <row r="9975" spans="1:12" ht="15" x14ac:dyDescent="0.25">
      <c r="A9975" s="167">
        <f t="shared" si="776"/>
        <v>0.67200000002251603</v>
      </c>
      <c r="B9975" s="325">
        <f t="shared" si="779"/>
        <v>2.8000000000938169E-3</v>
      </c>
      <c r="C9975" s="167">
        <f t="shared" si="775"/>
        <v>299.4959999999831</v>
      </c>
      <c r="D9975" s="167">
        <f>IF('Lineær programmering opg 4'!$M$4=0,"-",(-A9975+'Lineær programmering opg 4'!$M$4)/'Lineær programmering opg 4'!$K$4*-1)</f>
        <v>478.65599999995499</v>
      </c>
      <c r="E9975" s="167">
        <f>IF('Lineær programmering opg 4'!$M$5=0,"-",(-A9975+'Lineær programmering opg 4'!$M$5)/'Lineær programmering opg 4'!$K$5*-1)</f>
        <v>299.4959999999831</v>
      </c>
      <c r="F9975" s="167" t="str">
        <f>IF('Lineær programmering opg 4'!$E$6=0,"-",(-A9975+'Lineær programmering opg 4'!$M$6)/'Lineær programmering opg 4'!$K$6*-1)</f>
        <v>-</v>
      </c>
      <c r="G9975" s="167" t="str">
        <f>IF('Lineær programmering opg 4'!$D$7=0,"-",((-A9975+'Lineær programmering opg 4'!$M$7)/'Lineær programmering opg 4'!$K$7)*-1)</f>
        <v>-</v>
      </c>
      <c r="H9975" s="167" t="str">
        <f>IF('Lineær programmering opg 4'!$C$8=0,"-",((-A9975+'Lineær programmering opg 4'!$M$8)/'Lineær programmering opg 4'!$K$8)*-1)</f>
        <v>-</v>
      </c>
      <c r="I9975" s="167" t="str">
        <f>IF('Lineær programmering opg 4'!$D$8=0,"-",'Lineær programmering opg 4'!$G$8)</f>
        <v>-</v>
      </c>
      <c r="J9975" s="295">
        <f>A9975*'Lineær programmering opg 4'!$C$11+Datatabel!C9975*'Lineær programmering opg 4'!$D$11</f>
        <v>44991.599999999715</v>
      </c>
      <c r="K9975" s="9">
        <f t="shared" si="777"/>
        <v>0</v>
      </c>
      <c r="L9975" s="9">
        <f t="shared" si="778"/>
        <v>0</v>
      </c>
    </row>
    <row r="9976" spans="1:12" ht="15" x14ac:dyDescent="0.25">
      <c r="A9976" s="167">
        <f t="shared" si="776"/>
        <v>0.64800000002251612</v>
      </c>
      <c r="B9976" s="325">
        <f t="shared" si="779"/>
        <v>2.700000000093817E-3</v>
      </c>
      <c r="C9976" s="167">
        <f t="shared" si="775"/>
        <v>299.51399999998313</v>
      </c>
      <c r="D9976" s="167">
        <f>IF('Lineær programmering opg 4'!$M$4=0,"-",(-A9976+'Lineær programmering opg 4'!$M$4)/'Lineær programmering opg 4'!$K$4*-1)</f>
        <v>478.70399999995499</v>
      </c>
      <c r="E9976" s="167">
        <f>IF('Lineær programmering opg 4'!$M$5=0,"-",(-A9976+'Lineær programmering opg 4'!$M$5)/'Lineær programmering opg 4'!$K$5*-1)</f>
        <v>299.51399999998313</v>
      </c>
      <c r="F9976" s="167" t="str">
        <f>IF('Lineær programmering opg 4'!$E$6=0,"-",(-A9976+'Lineær programmering opg 4'!$M$6)/'Lineær programmering opg 4'!$K$6*-1)</f>
        <v>-</v>
      </c>
      <c r="G9976" s="167" t="str">
        <f>IF('Lineær programmering opg 4'!$D$7=0,"-",((-A9976+'Lineær programmering opg 4'!$M$7)/'Lineær programmering opg 4'!$K$7)*-1)</f>
        <v>-</v>
      </c>
      <c r="H9976" s="167" t="str">
        <f>IF('Lineær programmering opg 4'!$C$8=0,"-",((-A9976+'Lineær programmering opg 4'!$M$8)/'Lineær programmering opg 4'!$K$8)*-1)</f>
        <v>-</v>
      </c>
      <c r="I9976" s="167" t="str">
        <f>IF('Lineær programmering opg 4'!$D$8=0,"-",'Lineær programmering opg 4'!$G$8)</f>
        <v>-</v>
      </c>
      <c r="J9976" s="295">
        <f>A9976*'Lineær programmering opg 4'!$C$11+Datatabel!C9976*'Lineær programmering opg 4'!$D$11</f>
        <v>44991.899999999718</v>
      </c>
      <c r="K9976" s="9">
        <f t="shared" si="777"/>
        <v>0</v>
      </c>
      <c r="L9976" s="9">
        <f t="shared" si="778"/>
        <v>0</v>
      </c>
    </row>
    <row r="9977" spans="1:12" ht="15" x14ac:dyDescent="0.25">
      <c r="A9977" s="167">
        <f t="shared" si="776"/>
        <v>0.6240000000225161</v>
      </c>
      <c r="B9977" s="325">
        <f t="shared" si="779"/>
        <v>2.6000000000938172E-3</v>
      </c>
      <c r="C9977" s="167">
        <f t="shared" si="775"/>
        <v>299.5319999999831</v>
      </c>
      <c r="D9977" s="167">
        <f>IF('Lineær programmering opg 4'!$M$4=0,"-",(-A9977+'Lineær programmering opg 4'!$M$4)/'Lineær programmering opg 4'!$K$4*-1)</f>
        <v>478.75199999995499</v>
      </c>
      <c r="E9977" s="167">
        <f>IF('Lineær programmering opg 4'!$M$5=0,"-",(-A9977+'Lineær programmering opg 4'!$M$5)/'Lineær programmering opg 4'!$K$5*-1)</f>
        <v>299.5319999999831</v>
      </c>
      <c r="F9977" s="167" t="str">
        <f>IF('Lineær programmering opg 4'!$E$6=0,"-",(-A9977+'Lineær programmering opg 4'!$M$6)/'Lineær programmering opg 4'!$K$6*-1)</f>
        <v>-</v>
      </c>
      <c r="G9977" s="167" t="str">
        <f>IF('Lineær programmering opg 4'!$D$7=0,"-",((-A9977+'Lineær programmering opg 4'!$M$7)/'Lineær programmering opg 4'!$K$7)*-1)</f>
        <v>-</v>
      </c>
      <c r="H9977" s="167" t="str">
        <f>IF('Lineær programmering opg 4'!$C$8=0,"-",((-A9977+'Lineær programmering opg 4'!$M$8)/'Lineær programmering opg 4'!$K$8)*-1)</f>
        <v>-</v>
      </c>
      <c r="I9977" s="167" t="str">
        <f>IF('Lineær programmering opg 4'!$D$8=0,"-",'Lineær programmering opg 4'!$G$8)</f>
        <v>-</v>
      </c>
      <c r="J9977" s="295">
        <f>A9977*'Lineær programmering opg 4'!$C$11+Datatabel!C9977*'Lineær programmering opg 4'!$D$11</f>
        <v>44992.199999999713</v>
      </c>
      <c r="K9977" s="9">
        <f t="shared" si="777"/>
        <v>0</v>
      </c>
      <c r="L9977" s="9">
        <f t="shared" si="778"/>
        <v>0</v>
      </c>
    </row>
    <row r="9978" spans="1:12" ht="15" x14ac:dyDescent="0.25">
      <c r="A9978" s="167">
        <f t="shared" si="776"/>
        <v>0.60000000002251619</v>
      </c>
      <c r="B9978" s="325">
        <f t="shared" si="779"/>
        <v>2.5000000000938174E-3</v>
      </c>
      <c r="C9978" s="167">
        <f t="shared" si="775"/>
        <v>299.54999999998313</v>
      </c>
      <c r="D9978" s="167">
        <f>IF('Lineær programmering opg 4'!$M$4=0,"-",(-A9978+'Lineær programmering opg 4'!$M$4)/'Lineær programmering opg 4'!$K$4*-1)</f>
        <v>478.79999999995499</v>
      </c>
      <c r="E9978" s="167">
        <f>IF('Lineær programmering opg 4'!$M$5=0,"-",(-A9978+'Lineær programmering opg 4'!$M$5)/'Lineær programmering opg 4'!$K$5*-1)</f>
        <v>299.54999999998313</v>
      </c>
      <c r="F9978" s="167" t="str">
        <f>IF('Lineær programmering opg 4'!$E$6=0,"-",(-A9978+'Lineær programmering opg 4'!$M$6)/'Lineær programmering opg 4'!$K$6*-1)</f>
        <v>-</v>
      </c>
      <c r="G9978" s="167" t="str">
        <f>IF('Lineær programmering opg 4'!$D$7=0,"-",((-A9978+'Lineær programmering opg 4'!$M$7)/'Lineær programmering opg 4'!$K$7)*-1)</f>
        <v>-</v>
      </c>
      <c r="H9978" s="167" t="str">
        <f>IF('Lineær programmering opg 4'!$C$8=0,"-",((-A9978+'Lineær programmering opg 4'!$M$8)/'Lineær programmering opg 4'!$K$8)*-1)</f>
        <v>-</v>
      </c>
      <c r="I9978" s="167" t="str">
        <f>IF('Lineær programmering opg 4'!$D$8=0,"-",'Lineær programmering opg 4'!$G$8)</f>
        <v>-</v>
      </c>
      <c r="J9978" s="295">
        <f>A9978*'Lineær programmering opg 4'!$C$11+Datatabel!C9978*'Lineær programmering opg 4'!$D$11</f>
        <v>44992.499999999716</v>
      </c>
      <c r="K9978" s="9">
        <f t="shared" si="777"/>
        <v>0</v>
      </c>
      <c r="L9978" s="9">
        <f t="shared" si="778"/>
        <v>0</v>
      </c>
    </row>
    <row r="9979" spans="1:12" ht="15" x14ac:dyDescent="0.25">
      <c r="A9979" s="167">
        <f t="shared" si="776"/>
        <v>0.57600000002251617</v>
      </c>
      <c r="B9979" s="325">
        <f t="shared" si="779"/>
        <v>2.4000000000938175E-3</v>
      </c>
      <c r="C9979" s="167">
        <f t="shared" si="775"/>
        <v>299.5679999999831</v>
      </c>
      <c r="D9979" s="167">
        <f>IF('Lineær programmering opg 4'!$M$4=0,"-",(-A9979+'Lineær programmering opg 4'!$M$4)/'Lineær programmering opg 4'!$K$4*-1)</f>
        <v>478.84799999995499</v>
      </c>
      <c r="E9979" s="167">
        <f>IF('Lineær programmering opg 4'!$M$5=0,"-",(-A9979+'Lineær programmering opg 4'!$M$5)/'Lineær programmering opg 4'!$K$5*-1)</f>
        <v>299.5679999999831</v>
      </c>
      <c r="F9979" s="167" t="str">
        <f>IF('Lineær programmering opg 4'!$E$6=0,"-",(-A9979+'Lineær programmering opg 4'!$M$6)/'Lineær programmering opg 4'!$K$6*-1)</f>
        <v>-</v>
      </c>
      <c r="G9979" s="167" t="str">
        <f>IF('Lineær programmering opg 4'!$D$7=0,"-",((-A9979+'Lineær programmering opg 4'!$M$7)/'Lineær programmering opg 4'!$K$7)*-1)</f>
        <v>-</v>
      </c>
      <c r="H9979" s="167" t="str">
        <f>IF('Lineær programmering opg 4'!$C$8=0,"-",((-A9979+'Lineær programmering opg 4'!$M$8)/'Lineær programmering opg 4'!$K$8)*-1)</f>
        <v>-</v>
      </c>
      <c r="I9979" s="167" t="str">
        <f>IF('Lineær programmering opg 4'!$D$8=0,"-",'Lineær programmering opg 4'!$G$8)</f>
        <v>-</v>
      </c>
      <c r="J9979" s="295">
        <f>A9979*'Lineær programmering opg 4'!$C$11+Datatabel!C9979*'Lineær programmering opg 4'!$D$11</f>
        <v>44992.799999999719</v>
      </c>
      <c r="K9979" s="9">
        <f t="shared" si="777"/>
        <v>0</v>
      </c>
      <c r="L9979" s="9">
        <f t="shared" si="778"/>
        <v>0</v>
      </c>
    </row>
    <row r="9980" spans="1:12" ht="15" x14ac:dyDescent="0.25">
      <c r="A9980" s="167">
        <f t="shared" si="776"/>
        <v>0.55200000002251626</v>
      </c>
      <c r="B9980" s="325">
        <f t="shared" si="779"/>
        <v>2.3000000000938177E-3</v>
      </c>
      <c r="C9980" s="167">
        <f t="shared" si="775"/>
        <v>299.58599999998313</v>
      </c>
      <c r="D9980" s="167">
        <f>IF('Lineær programmering opg 4'!$M$4=0,"-",(-A9980+'Lineær programmering opg 4'!$M$4)/'Lineær programmering opg 4'!$K$4*-1)</f>
        <v>478.895999999955</v>
      </c>
      <c r="E9980" s="167">
        <f>IF('Lineær programmering opg 4'!$M$5=0,"-",(-A9980+'Lineær programmering opg 4'!$M$5)/'Lineær programmering opg 4'!$K$5*-1)</f>
        <v>299.58599999998313</v>
      </c>
      <c r="F9980" s="167" t="str">
        <f>IF('Lineær programmering opg 4'!$E$6=0,"-",(-A9980+'Lineær programmering opg 4'!$M$6)/'Lineær programmering opg 4'!$K$6*-1)</f>
        <v>-</v>
      </c>
      <c r="G9980" s="167" t="str">
        <f>IF('Lineær programmering opg 4'!$D$7=0,"-",((-A9980+'Lineær programmering opg 4'!$M$7)/'Lineær programmering opg 4'!$K$7)*-1)</f>
        <v>-</v>
      </c>
      <c r="H9980" s="167" t="str">
        <f>IF('Lineær programmering opg 4'!$C$8=0,"-",((-A9980+'Lineær programmering opg 4'!$M$8)/'Lineær programmering opg 4'!$K$8)*-1)</f>
        <v>-</v>
      </c>
      <c r="I9980" s="167" t="str">
        <f>IF('Lineær programmering opg 4'!$D$8=0,"-",'Lineær programmering opg 4'!$G$8)</f>
        <v>-</v>
      </c>
      <c r="J9980" s="295">
        <f>A9980*'Lineær programmering opg 4'!$C$11+Datatabel!C9980*'Lineær programmering opg 4'!$D$11</f>
        <v>44993.099999999722</v>
      </c>
      <c r="K9980" s="9">
        <f t="shared" si="777"/>
        <v>0</v>
      </c>
      <c r="L9980" s="9">
        <f t="shared" si="778"/>
        <v>0</v>
      </c>
    </row>
    <row r="9981" spans="1:12" ht="15" x14ac:dyDescent="0.25">
      <c r="A9981" s="167">
        <f t="shared" si="776"/>
        <v>0.52800000002251624</v>
      </c>
      <c r="B9981" s="325">
        <f t="shared" si="779"/>
        <v>2.2000000000938179E-3</v>
      </c>
      <c r="C9981" s="167">
        <f t="shared" si="775"/>
        <v>299.6039999999831</v>
      </c>
      <c r="D9981" s="167">
        <f>IF('Lineær programmering opg 4'!$M$4=0,"-",(-A9981+'Lineær programmering opg 4'!$M$4)/'Lineær programmering opg 4'!$K$4*-1)</f>
        <v>478.94399999995494</v>
      </c>
      <c r="E9981" s="167">
        <f>IF('Lineær programmering opg 4'!$M$5=0,"-",(-A9981+'Lineær programmering opg 4'!$M$5)/'Lineær programmering opg 4'!$K$5*-1)</f>
        <v>299.6039999999831</v>
      </c>
      <c r="F9981" s="167" t="str">
        <f>IF('Lineær programmering opg 4'!$E$6=0,"-",(-A9981+'Lineær programmering opg 4'!$M$6)/'Lineær programmering opg 4'!$K$6*-1)</f>
        <v>-</v>
      </c>
      <c r="G9981" s="167" t="str">
        <f>IF('Lineær programmering opg 4'!$D$7=0,"-",((-A9981+'Lineær programmering opg 4'!$M$7)/'Lineær programmering opg 4'!$K$7)*-1)</f>
        <v>-</v>
      </c>
      <c r="H9981" s="167" t="str">
        <f>IF('Lineær programmering opg 4'!$C$8=0,"-",((-A9981+'Lineær programmering opg 4'!$M$8)/'Lineær programmering opg 4'!$K$8)*-1)</f>
        <v>-</v>
      </c>
      <c r="I9981" s="167" t="str">
        <f>IF('Lineær programmering opg 4'!$D$8=0,"-",'Lineær programmering opg 4'!$G$8)</f>
        <v>-</v>
      </c>
      <c r="J9981" s="295">
        <f>A9981*'Lineær programmering opg 4'!$C$11+Datatabel!C9981*'Lineær programmering opg 4'!$D$11</f>
        <v>44993.399999999718</v>
      </c>
      <c r="K9981" s="9">
        <f t="shared" si="777"/>
        <v>0</v>
      </c>
      <c r="L9981" s="9">
        <f t="shared" si="778"/>
        <v>0</v>
      </c>
    </row>
    <row r="9982" spans="1:12" ht="15" x14ac:dyDescent="0.25">
      <c r="A9982" s="167">
        <f t="shared" si="776"/>
        <v>0.50400000002251633</v>
      </c>
      <c r="B9982" s="325">
        <f t="shared" si="779"/>
        <v>2.1000000000938181E-3</v>
      </c>
      <c r="C9982" s="167">
        <f t="shared" si="775"/>
        <v>299.62199999998313</v>
      </c>
      <c r="D9982" s="167">
        <f>IF('Lineær programmering opg 4'!$M$4=0,"-",(-A9982+'Lineær programmering opg 4'!$M$4)/'Lineær programmering opg 4'!$K$4*-1)</f>
        <v>478.99199999995494</v>
      </c>
      <c r="E9982" s="167">
        <f>IF('Lineær programmering opg 4'!$M$5=0,"-",(-A9982+'Lineær programmering opg 4'!$M$5)/'Lineær programmering opg 4'!$K$5*-1)</f>
        <v>299.62199999998313</v>
      </c>
      <c r="F9982" s="167" t="str">
        <f>IF('Lineær programmering opg 4'!$E$6=0,"-",(-A9982+'Lineær programmering opg 4'!$M$6)/'Lineær programmering opg 4'!$K$6*-1)</f>
        <v>-</v>
      </c>
      <c r="G9982" s="167" t="str">
        <f>IF('Lineær programmering opg 4'!$D$7=0,"-",((-A9982+'Lineær programmering opg 4'!$M$7)/'Lineær programmering opg 4'!$K$7)*-1)</f>
        <v>-</v>
      </c>
      <c r="H9982" s="167" t="str">
        <f>IF('Lineær programmering opg 4'!$C$8=0,"-",((-A9982+'Lineær programmering opg 4'!$M$8)/'Lineær programmering opg 4'!$K$8)*-1)</f>
        <v>-</v>
      </c>
      <c r="I9982" s="167" t="str">
        <f>IF('Lineær programmering opg 4'!$D$8=0,"-",'Lineær programmering opg 4'!$G$8)</f>
        <v>-</v>
      </c>
      <c r="J9982" s="295">
        <f>A9982*'Lineær programmering opg 4'!$C$11+Datatabel!C9982*'Lineær programmering opg 4'!$D$11</f>
        <v>44993.699999999721</v>
      </c>
      <c r="K9982" s="9">
        <f t="shared" si="777"/>
        <v>0</v>
      </c>
      <c r="L9982" s="9">
        <f t="shared" si="778"/>
        <v>0</v>
      </c>
    </row>
    <row r="9983" spans="1:12" ht="15" x14ac:dyDescent="0.25">
      <c r="A9983" s="167">
        <f t="shared" si="776"/>
        <v>0.48000000002251636</v>
      </c>
      <c r="B9983" s="325">
        <f t="shared" si="779"/>
        <v>2.0000000000938182E-3</v>
      </c>
      <c r="C9983" s="167">
        <f t="shared" si="775"/>
        <v>299.6399999999831</v>
      </c>
      <c r="D9983" s="167">
        <f>IF('Lineær programmering opg 4'!$M$4=0,"-",(-A9983+'Lineær programmering opg 4'!$M$4)/'Lineær programmering opg 4'!$K$4*-1)</f>
        <v>479.03999999995494</v>
      </c>
      <c r="E9983" s="167">
        <f>IF('Lineær programmering opg 4'!$M$5=0,"-",(-A9983+'Lineær programmering opg 4'!$M$5)/'Lineær programmering opg 4'!$K$5*-1)</f>
        <v>299.6399999999831</v>
      </c>
      <c r="F9983" s="167" t="str">
        <f>IF('Lineær programmering opg 4'!$E$6=0,"-",(-A9983+'Lineær programmering opg 4'!$M$6)/'Lineær programmering opg 4'!$K$6*-1)</f>
        <v>-</v>
      </c>
      <c r="G9983" s="167" t="str">
        <f>IF('Lineær programmering opg 4'!$D$7=0,"-",((-A9983+'Lineær programmering opg 4'!$M$7)/'Lineær programmering opg 4'!$K$7)*-1)</f>
        <v>-</v>
      </c>
      <c r="H9983" s="167" t="str">
        <f>IF('Lineær programmering opg 4'!$C$8=0,"-",((-A9983+'Lineær programmering opg 4'!$M$8)/'Lineær programmering opg 4'!$K$8)*-1)</f>
        <v>-</v>
      </c>
      <c r="I9983" s="167" t="str">
        <f>IF('Lineær programmering opg 4'!$D$8=0,"-",'Lineær programmering opg 4'!$G$8)</f>
        <v>-</v>
      </c>
      <c r="J9983" s="295">
        <f>A9983*'Lineær programmering opg 4'!$C$11+Datatabel!C9983*'Lineær programmering opg 4'!$D$11</f>
        <v>44993.999999999716</v>
      </c>
      <c r="K9983" s="9">
        <f t="shared" si="777"/>
        <v>0</v>
      </c>
      <c r="L9983" s="9">
        <f t="shared" si="778"/>
        <v>0</v>
      </c>
    </row>
    <row r="9984" spans="1:12" ht="15" x14ac:dyDescent="0.25">
      <c r="A9984" s="167">
        <f t="shared" si="776"/>
        <v>0.45600000002251634</v>
      </c>
      <c r="B9984" s="325">
        <f t="shared" si="779"/>
        <v>1.9000000000938182E-3</v>
      </c>
      <c r="C9984" s="167">
        <f t="shared" si="775"/>
        <v>299.65799999998313</v>
      </c>
      <c r="D9984" s="167">
        <f>IF('Lineær programmering opg 4'!$M$4=0,"-",(-A9984+'Lineær programmering opg 4'!$M$4)/'Lineær programmering opg 4'!$K$4*-1)</f>
        <v>479.08799999995495</v>
      </c>
      <c r="E9984" s="167">
        <f>IF('Lineær programmering opg 4'!$M$5=0,"-",(-A9984+'Lineær programmering opg 4'!$M$5)/'Lineær programmering opg 4'!$K$5*-1)</f>
        <v>299.65799999998313</v>
      </c>
      <c r="F9984" s="167" t="str">
        <f>IF('Lineær programmering opg 4'!$E$6=0,"-",(-A9984+'Lineær programmering opg 4'!$M$6)/'Lineær programmering opg 4'!$K$6*-1)</f>
        <v>-</v>
      </c>
      <c r="G9984" s="167" t="str">
        <f>IF('Lineær programmering opg 4'!$D$7=0,"-",((-A9984+'Lineær programmering opg 4'!$M$7)/'Lineær programmering opg 4'!$K$7)*-1)</f>
        <v>-</v>
      </c>
      <c r="H9984" s="167" t="str">
        <f>IF('Lineær programmering opg 4'!$C$8=0,"-",((-A9984+'Lineær programmering opg 4'!$M$8)/'Lineær programmering opg 4'!$K$8)*-1)</f>
        <v>-</v>
      </c>
      <c r="I9984" s="167" t="str">
        <f>IF('Lineær programmering opg 4'!$D$8=0,"-",'Lineær programmering opg 4'!$G$8)</f>
        <v>-</v>
      </c>
      <c r="J9984" s="295">
        <f>A9984*'Lineær programmering opg 4'!$C$11+Datatabel!C9984*'Lineær programmering opg 4'!$D$11</f>
        <v>44994.299999999726</v>
      </c>
      <c r="K9984" s="9">
        <f t="shared" si="777"/>
        <v>0</v>
      </c>
      <c r="L9984" s="9">
        <f t="shared" si="778"/>
        <v>0</v>
      </c>
    </row>
    <row r="9985" spans="1:12" ht="15" x14ac:dyDescent="0.25">
      <c r="A9985" s="167">
        <f t="shared" si="776"/>
        <v>0.43200000002251637</v>
      </c>
      <c r="B9985" s="325">
        <f t="shared" si="779"/>
        <v>1.8000000000938181E-3</v>
      </c>
      <c r="C9985" s="167">
        <f t="shared" si="775"/>
        <v>299.67599999998311</v>
      </c>
      <c r="D9985" s="167">
        <f>IF('Lineær programmering opg 4'!$M$4=0,"-",(-A9985+'Lineær programmering opg 4'!$M$4)/'Lineær programmering opg 4'!$K$4*-1)</f>
        <v>479.13599999995495</v>
      </c>
      <c r="E9985" s="167">
        <f>IF('Lineær programmering opg 4'!$M$5=0,"-",(-A9985+'Lineær programmering opg 4'!$M$5)/'Lineær programmering opg 4'!$K$5*-1)</f>
        <v>299.67599999998311</v>
      </c>
      <c r="F9985" s="167" t="str">
        <f>IF('Lineær programmering opg 4'!$E$6=0,"-",(-A9985+'Lineær programmering opg 4'!$M$6)/'Lineær programmering opg 4'!$K$6*-1)</f>
        <v>-</v>
      </c>
      <c r="G9985" s="167" t="str">
        <f>IF('Lineær programmering opg 4'!$D$7=0,"-",((-A9985+'Lineær programmering opg 4'!$M$7)/'Lineær programmering opg 4'!$K$7)*-1)</f>
        <v>-</v>
      </c>
      <c r="H9985" s="167" t="str">
        <f>IF('Lineær programmering opg 4'!$C$8=0,"-",((-A9985+'Lineær programmering opg 4'!$M$8)/'Lineær programmering opg 4'!$K$8)*-1)</f>
        <v>-</v>
      </c>
      <c r="I9985" s="167" t="str">
        <f>IF('Lineær programmering opg 4'!$D$8=0,"-",'Lineær programmering opg 4'!$G$8)</f>
        <v>-</v>
      </c>
      <c r="J9985" s="295">
        <f>A9985*'Lineær programmering opg 4'!$C$11+Datatabel!C9985*'Lineær programmering opg 4'!$D$11</f>
        <v>44994.599999999715</v>
      </c>
      <c r="K9985" s="9">
        <f t="shared" si="777"/>
        <v>0</v>
      </c>
      <c r="L9985" s="9">
        <f t="shared" si="778"/>
        <v>0</v>
      </c>
    </row>
    <row r="9986" spans="1:12" ht="15" x14ac:dyDescent="0.25">
      <c r="A9986" s="167">
        <f t="shared" si="776"/>
        <v>0.40800000002251635</v>
      </c>
      <c r="B9986" s="325">
        <f t="shared" si="779"/>
        <v>1.7000000000938181E-3</v>
      </c>
      <c r="C9986" s="167">
        <f t="shared" si="775"/>
        <v>299.69399999998313</v>
      </c>
      <c r="D9986" s="167">
        <f>IF('Lineær programmering opg 4'!$M$4=0,"-",(-A9986+'Lineær programmering opg 4'!$M$4)/'Lineær programmering opg 4'!$K$4*-1)</f>
        <v>479.18399999995495</v>
      </c>
      <c r="E9986" s="167">
        <f>IF('Lineær programmering opg 4'!$M$5=0,"-",(-A9986+'Lineær programmering opg 4'!$M$5)/'Lineær programmering opg 4'!$K$5*-1)</f>
        <v>299.69399999998313</v>
      </c>
      <c r="F9986" s="167" t="str">
        <f>IF('Lineær programmering opg 4'!$E$6=0,"-",(-A9986+'Lineær programmering opg 4'!$M$6)/'Lineær programmering opg 4'!$K$6*-1)</f>
        <v>-</v>
      </c>
      <c r="G9986" s="167" t="str">
        <f>IF('Lineær programmering opg 4'!$D$7=0,"-",((-A9986+'Lineær programmering opg 4'!$M$7)/'Lineær programmering opg 4'!$K$7)*-1)</f>
        <v>-</v>
      </c>
      <c r="H9986" s="167" t="str">
        <f>IF('Lineær programmering opg 4'!$C$8=0,"-",((-A9986+'Lineær programmering opg 4'!$M$8)/'Lineær programmering opg 4'!$K$8)*-1)</f>
        <v>-</v>
      </c>
      <c r="I9986" s="167" t="str">
        <f>IF('Lineær programmering opg 4'!$D$8=0,"-",'Lineær programmering opg 4'!$G$8)</f>
        <v>-</v>
      </c>
      <c r="J9986" s="295">
        <f>A9986*'Lineær programmering opg 4'!$C$11+Datatabel!C9986*'Lineær programmering opg 4'!$D$11</f>
        <v>44994.899999999725</v>
      </c>
      <c r="K9986" s="9">
        <f t="shared" si="777"/>
        <v>0</v>
      </c>
      <c r="L9986" s="9">
        <f t="shared" si="778"/>
        <v>0</v>
      </c>
    </row>
    <row r="9987" spans="1:12" ht="15" x14ac:dyDescent="0.25">
      <c r="A9987" s="167">
        <f t="shared" si="776"/>
        <v>0.38400000002251633</v>
      </c>
      <c r="B9987" s="325">
        <f t="shared" si="779"/>
        <v>1.600000000093818E-3</v>
      </c>
      <c r="C9987" s="167">
        <f t="shared" ref="C9987:C10003" si="780">MIN(D9987,E9987,F9987,G9987,H9987,I9987)</f>
        <v>299.71199999998311</v>
      </c>
      <c r="D9987" s="167">
        <f>IF('Lineær programmering opg 4'!$M$4=0,"-",(-A9987+'Lineær programmering opg 4'!$M$4)/'Lineær programmering opg 4'!$K$4*-1)</f>
        <v>479.23199999995495</v>
      </c>
      <c r="E9987" s="167">
        <f>IF('Lineær programmering opg 4'!$M$5=0,"-",(-A9987+'Lineær programmering opg 4'!$M$5)/'Lineær programmering opg 4'!$K$5*-1)</f>
        <v>299.71199999998311</v>
      </c>
      <c r="F9987" s="167" t="str">
        <f>IF('Lineær programmering opg 4'!$E$6=0,"-",(-A9987+'Lineær programmering opg 4'!$M$6)/'Lineær programmering opg 4'!$K$6*-1)</f>
        <v>-</v>
      </c>
      <c r="G9987" s="167" t="str">
        <f>IF('Lineær programmering opg 4'!$D$7=0,"-",((-A9987+'Lineær programmering opg 4'!$M$7)/'Lineær programmering opg 4'!$K$7)*-1)</f>
        <v>-</v>
      </c>
      <c r="H9987" s="167" t="str">
        <f>IF('Lineær programmering opg 4'!$C$8=0,"-",((-A9987+'Lineær programmering opg 4'!$M$8)/'Lineær programmering opg 4'!$K$8)*-1)</f>
        <v>-</v>
      </c>
      <c r="I9987" s="167" t="str">
        <f>IF('Lineær programmering opg 4'!$D$8=0,"-",'Lineær programmering opg 4'!$G$8)</f>
        <v>-</v>
      </c>
      <c r="J9987" s="295">
        <f>A9987*'Lineær programmering opg 4'!$C$11+Datatabel!C9987*'Lineær programmering opg 4'!$D$11</f>
        <v>44995.199999999713</v>
      </c>
      <c r="K9987" s="9">
        <f t="shared" si="777"/>
        <v>0</v>
      </c>
      <c r="L9987" s="9">
        <f t="shared" si="778"/>
        <v>0</v>
      </c>
    </row>
    <row r="9988" spans="1:12" ht="15" x14ac:dyDescent="0.25">
      <c r="A9988" s="167">
        <f t="shared" ref="A9988:A10003" si="781">$A$3*B9988</f>
        <v>0.36000000002251631</v>
      </c>
      <c r="B9988" s="325">
        <f t="shared" si="779"/>
        <v>1.500000000093818E-3</v>
      </c>
      <c r="C9988" s="167">
        <f t="shared" si="780"/>
        <v>299.72999999998314</v>
      </c>
      <c r="D9988" s="167">
        <f>IF('Lineær programmering opg 4'!$M$4=0,"-",(-A9988+'Lineær programmering opg 4'!$M$4)/'Lineær programmering opg 4'!$K$4*-1)</f>
        <v>479.27999999995495</v>
      </c>
      <c r="E9988" s="167">
        <f>IF('Lineær programmering opg 4'!$M$5=0,"-",(-A9988+'Lineær programmering opg 4'!$M$5)/'Lineær programmering opg 4'!$K$5*-1)</f>
        <v>299.72999999998314</v>
      </c>
      <c r="F9988" s="167" t="str">
        <f>IF('Lineær programmering opg 4'!$E$6=0,"-",(-A9988+'Lineær programmering opg 4'!$M$6)/'Lineær programmering opg 4'!$K$6*-1)</f>
        <v>-</v>
      </c>
      <c r="G9988" s="167" t="str">
        <f>IF('Lineær programmering opg 4'!$D$7=0,"-",((-A9988+'Lineær programmering opg 4'!$M$7)/'Lineær programmering opg 4'!$K$7)*-1)</f>
        <v>-</v>
      </c>
      <c r="H9988" s="167" t="str">
        <f>IF('Lineær programmering opg 4'!$C$8=0,"-",((-A9988+'Lineær programmering opg 4'!$M$8)/'Lineær programmering opg 4'!$K$8)*-1)</f>
        <v>-</v>
      </c>
      <c r="I9988" s="167" t="str">
        <f>IF('Lineær programmering opg 4'!$D$8=0,"-",'Lineær programmering opg 4'!$G$8)</f>
        <v>-</v>
      </c>
      <c r="J9988" s="295">
        <f>A9988*'Lineær programmering opg 4'!$C$11+Datatabel!C9988*'Lineær programmering opg 4'!$D$11</f>
        <v>44995.499999999716</v>
      </c>
      <c r="K9988" s="9">
        <f t="shared" ref="K9988:K10003" si="782">IF($J$10004=J9988,A9988,0)</f>
        <v>0</v>
      </c>
      <c r="L9988" s="9">
        <f t="shared" ref="L9988:L10003" si="783">IF(J9988=$J$10004,C9988,0)</f>
        <v>0</v>
      </c>
    </row>
    <row r="9989" spans="1:12" ht="15" x14ac:dyDescent="0.25">
      <c r="A9989" s="167">
        <f t="shared" si="781"/>
        <v>0.33600000002251629</v>
      </c>
      <c r="B9989" s="325">
        <f t="shared" ref="B9989:B10003" si="784">B9988-0.01%</f>
        <v>1.400000000093818E-3</v>
      </c>
      <c r="C9989" s="167">
        <f t="shared" si="780"/>
        <v>299.74799999998311</v>
      </c>
      <c r="D9989" s="167">
        <f>IF('Lineær programmering opg 4'!$M$4=0,"-",(-A9989+'Lineær programmering opg 4'!$M$4)/'Lineær programmering opg 4'!$K$4*-1)</f>
        <v>479.32799999995495</v>
      </c>
      <c r="E9989" s="167">
        <f>IF('Lineær programmering opg 4'!$M$5=0,"-",(-A9989+'Lineær programmering opg 4'!$M$5)/'Lineær programmering opg 4'!$K$5*-1)</f>
        <v>299.74799999998311</v>
      </c>
      <c r="F9989" s="167" t="str">
        <f>IF('Lineær programmering opg 4'!$E$6=0,"-",(-A9989+'Lineær programmering opg 4'!$M$6)/'Lineær programmering opg 4'!$K$6*-1)</f>
        <v>-</v>
      </c>
      <c r="G9989" s="167" t="str">
        <f>IF('Lineær programmering opg 4'!$D$7=0,"-",((-A9989+'Lineær programmering opg 4'!$M$7)/'Lineær programmering opg 4'!$K$7)*-1)</f>
        <v>-</v>
      </c>
      <c r="H9989" s="167" t="str">
        <f>IF('Lineær programmering opg 4'!$C$8=0,"-",((-A9989+'Lineær programmering opg 4'!$M$8)/'Lineær programmering opg 4'!$K$8)*-1)</f>
        <v>-</v>
      </c>
      <c r="I9989" s="167" t="str">
        <f>IF('Lineær programmering opg 4'!$D$8=0,"-",'Lineær programmering opg 4'!$G$8)</f>
        <v>-</v>
      </c>
      <c r="J9989" s="295">
        <f>A9989*'Lineær programmering opg 4'!$C$11+Datatabel!C9989*'Lineær programmering opg 4'!$D$11</f>
        <v>44995.799999999719</v>
      </c>
      <c r="K9989" s="9">
        <f t="shared" si="782"/>
        <v>0</v>
      </c>
      <c r="L9989" s="9">
        <f t="shared" si="783"/>
        <v>0</v>
      </c>
    </row>
    <row r="9990" spans="1:12" ht="15" x14ac:dyDescent="0.25">
      <c r="A9990" s="167">
        <f t="shared" si="781"/>
        <v>0.31200000002251632</v>
      </c>
      <c r="B9990" s="325">
        <f t="shared" si="784"/>
        <v>1.3000000000938179E-3</v>
      </c>
      <c r="C9990" s="167">
        <f t="shared" si="780"/>
        <v>299.76599999998314</v>
      </c>
      <c r="D9990" s="167">
        <f>IF('Lineær programmering opg 4'!$M$4=0,"-",(-A9990+'Lineær programmering opg 4'!$M$4)/'Lineær programmering opg 4'!$K$4*-1)</f>
        <v>479.37599999995496</v>
      </c>
      <c r="E9990" s="167">
        <f>IF('Lineær programmering opg 4'!$M$5=0,"-",(-A9990+'Lineær programmering opg 4'!$M$5)/'Lineær programmering opg 4'!$K$5*-1)</f>
        <v>299.76599999998314</v>
      </c>
      <c r="F9990" s="167" t="str">
        <f>IF('Lineær programmering opg 4'!$E$6=0,"-",(-A9990+'Lineær programmering opg 4'!$M$6)/'Lineær programmering opg 4'!$K$6*-1)</f>
        <v>-</v>
      </c>
      <c r="G9990" s="167" t="str">
        <f>IF('Lineær programmering opg 4'!$D$7=0,"-",((-A9990+'Lineær programmering opg 4'!$M$7)/'Lineær programmering opg 4'!$K$7)*-1)</f>
        <v>-</v>
      </c>
      <c r="H9990" s="167" t="str">
        <f>IF('Lineær programmering opg 4'!$C$8=0,"-",((-A9990+'Lineær programmering opg 4'!$M$8)/'Lineær programmering opg 4'!$K$8)*-1)</f>
        <v>-</v>
      </c>
      <c r="I9990" s="167" t="str">
        <f>IF('Lineær programmering opg 4'!$D$8=0,"-",'Lineær programmering opg 4'!$G$8)</f>
        <v>-</v>
      </c>
      <c r="J9990" s="295">
        <f>A9990*'Lineær programmering opg 4'!$C$11+Datatabel!C9990*'Lineær programmering opg 4'!$D$11</f>
        <v>44996.099999999722</v>
      </c>
      <c r="K9990" s="9">
        <f t="shared" si="782"/>
        <v>0</v>
      </c>
      <c r="L9990" s="9">
        <f t="shared" si="783"/>
        <v>0</v>
      </c>
    </row>
    <row r="9991" spans="1:12" ht="15" x14ac:dyDescent="0.25">
      <c r="A9991" s="167">
        <f t="shared" si="781"/>
        <v>0.2880000000225163</v>
      </c>
      <c r="B9991" s="325">
        <f t="shared" si="784"/>
        <v>1.2000000000938179E-3</v>
      </c>
      <c r="C9991" s="167">
        <f t="shared" si="780"/>
        <v>299.78399999998311</v>
      </c>
      <c r="D9991" s="167">
        <f>IF('Lineær programmering opg 4'!$M$4=0,"-",(-A9991+'Lineær programmering opg 4'!$M$4)/'Lineær programmering opg 4'!$K$4*-1)</f>
        <v>479.42399999995496</v>
      </c>
      <c r="E9991" s="167">
        <f>IF('Lineær programmering opg 4'!$M$5=0,"-",(-A9991+'Lineær programmering opg 4'!$M$5)/'Lineær programmering opg 4'!$K$5*-1)</f>
        <v>299.78399999998311</v>
      </c>
      <c r="F9991" s="167" t="str">
        <f>IF('Lineær programmering opg 4'!$E$6=0,"-",(-A9991+'Lineær programmering opg 4'!$M$6)/'Lineær programmering opg 4'!$K$6*-1)</f>
        <v>-</v>
      </c>
      <c r="G9991" s="167" t="str">
        <f>IF('Lineær programmering opg 4'!$D$7=0,"-",((-A9991+'Lineær programmering opg 4'!$M$7)/'Lineær programmering opg 4'!$K$7)*-1)</f>
        <v>-</v>
      </c>
      <c r="H9991" s="167" t="str">
        <f>IF('Lineær programmering opg 4'!$C$8=0,"-",((-A9991+'Lineær programmering opg 4'!$M$8)/'Lineær programmering opg 4'!$K$8)*-1)</f>
        <v>-</v>
      </c>
      <c r="I9991" s="167" t="str">
        <f>IF('Lineær programmering opg 4'!$D$8=0,"-",'Lineær programmering opg 4'!$G$8)</f>
        <v>-</v>
      </c>
      <c r="J9991" s="295">
        <f>A9991*'Lineær programmering opg 4'!$C$11+Datatabel!C9991*'Lineær programmering opg 4'!$D$11</f>
        <v>44996.399999999718</v>
      </c>
      <c r="K9991" s="9">
        <f t="shared" si="782"/>
        <v>0</v>
      </c>
      <c r="L9991" s="9">
        <f t="shared" si="783"/>
        <v>0</v>
      </c>
    </row>
    <row r="9992" spans="1:12" ht="15" x14ac:dyDescent="0.25">
      <c r="A9992" s="167">
        <f t="shared" si="781"/>
        <v>0.26400000002251628</v>
      </c>
      <c r="B9992" s="325">
        <f t="shared" si="784"/>
        <v>1.1000000000938178E-3</v>
      </c>
      <c r="C9992" s="167">
        <f t="shared" si="780"/>
        <v>299.80199999998314</v>
      </c>
      <c r="D9992" s="167">
        <f>IF('Lineær programmering opg 4'!$M$4=0,"-",(-A9992+'Lineær programmering opg 4'!$M$4)/'Lineær programmering opg 4'!$K$4*-1)</f>
        <v>479.47199999995496</v>
      </c>
      <c r="E9992" s="167">
        <f>IF('Lineær programmering opg 4'!$M$5=0,"-",(-A9992+'Lineær programmering opg 4'!$M$5)/'Lineær programmering opg 4'!$K$5*-1)</f>
        <v>299.80199999998314</v>
      </c>
      <c r="F9992" s="167" t="str">
        <f>IF('Lineær programmering opg 4'!$E$6=0,"-",(-A9992+'Lineær programmering opg 4'!$M$6)/'Lineær programmering opg 4'!$K$6*-1)</f>
        <v>-</v>
      </c>
      <c r="G9992" s="167" t="str">
        <f>IF('Lineær programmering opg 4'!$D$7=0,"-",((-A9992+'Lineær programmering opg 4'!$M$7)/'Lineær programmering opg 4'!$K$7)*-1)</f>
        <v>-</v>
      </c>
      <c r="H9992" s="167" t="str">
        <f>IF('Lineær programmering opg 4'!$C$8=0,"-",((-A9992+'Lineær programmering opg 4'!$M$8)/'Lineær programmering opg 4'!$K$8)*-1)</f>
        <v>-</v>
      </c>
      <c r="I9992" s="167" t="str">
        <f>IF('Lineær programmering opg 4'!$D$8=0,"-",'Lineær programmering opg 4'!$G$8)</f>
        <v>-</v>
      </c>
      <c r="J9992" s="295">
        <f>A9992*'Lineær programmering opg 4'!$C$11+Datatabel!C9992*'Lineær programmering opg 4'!$D$11</f>
        <v>44996.699999999721</v>
      </c>
      <c r="K9992" s="9">
        <f t="shared" si="782"/>
        <v>0</v>
      </c>
      <c r="L9992" s="9">
        <f t="shared" si="783"/>
        <v>0</v>
      </c>
    </row>
    <row r="9993" spans="1:12" ht="15" x14ac:dyDescent="0.25">
      <c r="A9993" s="167">
        <f t="shared" si="781"/>
        <v>0.24000000002251626</v>
      </c>
      <c r="B9993" s="325">
        <f t="shared" si="784"/>
        <v>1.0000000000938178E-3</v>
      </c>
      <c r="C9993" s="167">
        <f t="shared" si="780"/>
        <v>299.81999999998311</v>
      </c>
      <c r="D9993" s="167">
        <f>IF('Lineær programmering opg 4'!$M$4=0,"-",(-A9993+'Lineær programmering opg 4'!$M$4)/'Lineær programmering opg 4'!$K$4*-1)</f>
        <v>479.51999999995496</v>
      </c>
      <c r="E9993" s="167">
        <f>IF('Lineær programmering opg 4'!$M$5=0,"-",(-A9993+'Lineær programmering opg 4'!$M$5)/'Lineær programmering opg 4'!$K$5*-1)</f>
        <v>299.81999999998311</v>
      </c>
      <c r="F9993" s="167" t="str">
        <f>IF('Lineær programmering opg 4'!$E$6=0,"-",(-A9993+'Lineær programmering opg 4'!$M$6)/'Lineær programmering opg 4'!$K$6*-1)</f>
        <v>-</v>
      </c>
      <c r="G9993" s="167" t="str">
        <f>IF('Lineær programmering opg 4'!$D$7=0,"-",((-A9993+'Lineær programmering opg 4'!$M$7)/'Lineær programmering opg 4'!$K$7)*-1)</f>
        <v>-</v>
      </c>
      <c r="H9993" s="167" t="str">
        <f>IF('Lineær programmering opg 4'!$C$8=0,"-",((-A9993+'Lineær programmering opg 4'!$M$8)/'Lineær programmering opg 4'!$K$8)*-1)</f>
        <v>-</v>
      </c>
      <c r="I9993" s="167" t="str">
        <f>IF('Lineær programmering opg 4'!$D$8=0,"-",'Lineær programmering opg 4'!$G$8)</f>
        <v>-</v>
      </c>
      <c r="J9993" s="295">
        <f>A9993*'Lineær programmering opg 4'!$C$11+Datatabel!C9993*'Lineær programmering opg 4'!$D$11</f>
        <v>44996.999999999716</v>
      </c>
      <c r="K9993" s="9">
        <f t="shared" si="782"/>
        <v>0</v>
      </c>
      <c r="L9993" s="9">
        <f t="shared" si="783"/>
        <v>0</v>
      </c>
    </row>
    <row r="9994" spans="1:12" ht="15" x14ac:dyDescent="0.25">
      <c r="A9994" s="167">
        <f t="shared" si="781"/>
        <v>0.21600000002251626</v>
      </c>
      <c r="B9994" s="325">
        <f t="shared" si="784"/>
        <v>9.0000000009381772E-4</v>
      </c>
      <c r="C9994" s="167">
        <f t="shared" si="780"/>
        <v>299.83799999998314</v>
      </c>
      <c r="D9994" s="167">
        <f>IF('Lineær programmering opg 4'!$M$4=0,"-",(-A9994+'Lineær programmering opg 4'!$M$4)/'Lineær programmering opg 4'!$K$4*-1)</f>
        <v>479.56799999995496</v>
      </c>
      <c r="E9994" s="167">
        <f>IF('Lineær programmering opg 4'!$M$5=0,"-",(-A9994+'Lineær programmering opg 4'!$M$5)/'Lineær programmering opg 4'!$K$5*-1)</f>
        <v>299.83799999998314</v>
      </c>
      <c r="F9994" s="167" t="str">
        <f>IF('Lineær programmering opg 4'!$E$6=0,"-",(-A9994+'Lineær programmering opg 4'!$M$6)/'Lineær programmering opg 4'!$K$6*-1)</f>
        <v>-</v>
      </c>
      <c r="G9994" s="167" t="str">
        <f>IF('Lineær programmering opg 4'!$D$7=0,"-",((-A9994+'Lineær programmering opg 4'!$M$7)/'Lineær programmering opg 4'!$K$7)*-1)</f>
        <v>-</v>
      </c>
      <c r="H9994" s="167" t="str">
        <f>IF('Lineær programmering opg 4'!$C$8=0,"-",((-A9994+'Lineær programmering opg 4'!$M$8)/'Lineær programmering opg 4'!$K$8)*-1)</f>
        <v>-</v>
      </c>
      <c r="I9994" s="167" t="str">
        <f>IF('Lineær programmering opg 4'!$D$8=0,"-",'Lineær programmering opg 4'!$G$8)</f>
        <v>-</v>
      </c>
      <c r="J9994" s="295">
        <f>A9994*'Lineær programmering opg 4'!$C$11+Datatabel!C9994*'Lineær programmering opg 4'!$D$11</f>
        <v>44997.299999999726</v>
      </c>
      <c r="K9994" s="9">
        <f t="shared" si="782"/>
        <v>0</v>
      </c>
      <c r="L9994" s="9">
        <f t="shared" si="783"/>
        <v>0</v>
      </c>
    </row>
    <row r="9995" spans="1:12" ht="15" x14ac:dyDescent="0.25">
      <c r="A9995" s="167">
        <f t="shared" si="781"/>
        <v>0.19200000002251624</v>
      </c>
      <c r="B9995" s="325">
        <f t="shared" si="784"/>
        <v>8.0000000009381768E-4</v>
      </c>
      <c r="C9995" s="167">
        <f t="shared" si="780"/>
        <v>299.85599999998311</v>
      </c>
      <c r="D9995" s="167">
        <f>IF('Lineær programmering opg 4'!$M$4=0,"-",(-A9995+'Lineær programmering opg 4'!$M$4)/'Lineær programmering opg 4'!$K$4*-1)</f>
        <v>479.61599999995497</v>
      </c>
      <c r="E9995" s="167">
        <f>IF('Lineær programmering opg 4'!$M$5=0,"-",(-A9995+'Lineær programmering opg 4'!$M$5)/'Lineær programmering opg 4'!$K$5*-1)</f>
        <v>299.85599999998311</v>
      </c>
      <c r="F9995" s="167" t="str">
        <f>IF('Lineær programmering opg 4'!$E$6=0,"-",(-A9995+'Lineær programmering opg 4'!$M$6)/'Lineær programmering opg 4'!$K$6*-1)</f>
        <v>-</v>
      </c>
      <c r="G9995" s="167" t="str">
        <f>IF('Lineær programmering opg 4'!$D$7=0,"-",((-A9995+'Lineær programmering opg 4'!$M$7)/'Lineær programmering opg 4'!$K$7)*-1)</f>
        <v>-</v>
      </c>
      <c r="H9995" s="167" t="str">
        <f>IF('Lineær programmering opg 4'!$C$8=0,"-",((-A9995+'Lineær programmering opg 4'!$M$8)/'Lineær programmering opg 4'!$K$8)*-1)</f>
        <v>-</v>
      </c>
      <c r="I9995" s="167" t="str">
        <f>IF('Lineær programmering opg 4'!$D$8=0,"-",'Lineær programmering opg 4'!$G$8)</f>
        <v>-</v>
      </c>
      <c r="J9995" s="295">
        <f>A9995*'Lineær programmering opg 4'!$C$11+Datatabel!C9995*'Lineær programmering opg 4'!$D$11</f>
        <v>44997.599999999722</v>
      </c>
      <c r="K9995" s="9">
        <f t="shared" si="782"/>
        <v>0</v>
      </c>
      <c r="L9995" s="9">
        <f t="shared" si="783"/>
        <v>0</v>
      </c>
    </row>
    <row r="9996" spans="1:12" ht="15" x14ac:dyDescent="0.25">
      <c r="A9996" s="167">
        <f t="shared" si="781"/>
        <v>0.16800000002251622</v>
      </c>
      <c r="B9996" s="325">
        <f t="shared" si="784"/>
        <v>7.0000000009381763E-4</v>
      </c>
      <c r="C9996" s="167">
        <f t="shared" si="780"/>
        <v>299.87399999998314</v>
      </c>
      <c r="D9996" s="167">
        <f>IF('Lineær programmering opg 4'!$M$4=0,"-",(-A9996+'Lineær programmering opg 4'!$M$4)/'Lineær programmering opg 4'!$K$4*-1)</f>
        <v>479.66399999995497</v>
      </c>
      <c r="E9996" s="167">
        <f>IF('Lineær programmering opg 4'!$M$5=0,"-",(-A9996+'Lineær programmering opg 4'!$M$5)/'Lineær programmering opg 4'!$K$5*-1)</f>
        <v>299.87399999998314</v>
      </c>
      <c r="F9996" s="167" t="str">
        <f>IF('Lineær programmering opg 4'!$E$6=0,"-",(-A9996+'Lineær programmering opg 4'!$M$6)/'Lineær programmering opg 4'!$K$6*-1)</f>
        <v>-</v>
      </c>
      <c r="G9996" s="167" t="str">
        <f>IF('Lineær programmering opg 4'!$D$7=0,"-",((-A9996+'Lineær programmering opg 4'!$M$7)/'Lineær programmering opg 4'!$K$7)*-1)</f>
        <v>-</v>
      </c>
      <c r="H9996" s="167" t="str">
        <f>IF('Lineær programmering opg 4'!$C$8=0,"-",((-A9996+'Lineær programmering opg 4'!$M$8)/'Lineær programmering opg 4'!$K$8)*-1)</f>
        <v>-</v>
      </c>
      <c r="I9996" s="167" t="str">
        <f>IF('Lineær programmering opg 4'!$D$8=0,"-",'Lineær programmering opg 4'!$G$8)</f>
        <v>-</v>
      </c>
      <c r="J9996" s="295">
        <f>A9996*'Lineær programmering opg 4'!$C$11+Datatabel!C9996*'Lineær programmering opg 4'!$D$11</f>
        <v>44997.899999999725</v>
      </c>
      <c r="K9996" s="9">
        <f t="shared" si="782"/>
        <v>0</v>
      </c>
      <c r="L9996" s="9">
        <f t="shared" si="783"/>
        <v>0</v>
      </c>
    </row>
    <row r="9997" spans="1:12" ht="15" x14ac:dyDescent="0.25">
      <c r="A9997" s="167">
        <f t="shared" si="781"/>
        <v>0.14400000002251623</v>
      </c>
      <c r="B9997" s="325">
        <f t="shared" si="784"/>
        <v>6.0000000009381759E-4</v>
      </c>
      <c r="C9997" s="167">
        <f t="shared" si="780"/>
        <v>299.89199999998311</v>
      </c>
      <c r="D9997" s="167">
        <f>IF('Lineær programmering opg 4'!$M$4=0,"-",(-A9997+'Lineær programmering opg 4'!$M$4)/'Lineær programmering opg 4'!$K$4*-1)</f>
        <v>479.71199999995497</v>
      </c>
      <c r="E9997" s="167">
        <f>IF('Lineær programmering opg 4'!$M$5=0,"-",(-A9997+'Lineær programmering opg 4'!$M$5)/'Lineær programmering opg 4'!$K$5*-1)</f>
        <v>299.89199999998311</v>
      </c>
      <c r="F9997" s="167" t="str">
        <f>IF('Lineær programmering opg 4'!$E$6=0,"-",(-A9997+'Lineær programmering opg 4'!$M$6)/'Lineær programmering opg 4'!$K$6*-1)</f>
        <v>-</v>
      </c>
      <c r="G9997" s="167" t="str">
        <f>IF('Lineær programmering opg 4'!$D$7=0,"-",((-A9997+'Lineær programmering opg 4'!$M$7)/'Lineær programmering opg 4'!$K$7)*-1)</f>
        <v>-</v>
      </c>
      <c r="H9997" s="167" t="str">
        <f>IF('Lineær programmering opg 4'!$C$8=0,"-",((-A9997+'Lineær programmering opg 4'!$M$8)/'Lineær programmering opg 4'!$K$8)*-1)</f>
        <v>-</v>
      </c>
      <c r="I9997" s="167" t="str">
        <f>IF('Lineær programmering opg 4'!$D$8=0,"-",'Lineær programmering opg 4'!$G$8)</f>
        <v>-</v>
      </c>
      <c r="J9997" s="295">
        <f>A9997*'Lineær programmering opg 4'!$C$11+Datatabel!C9997*'Lineær programmering opg 4'!$D$11</f>
        <v>44998.199999999713</v>
      </c>
      <c r="K9997" s="9">
        <f t="shared" si="782"/>
        <v>0</v>
      </c>
      <c r="L9997" s="9">
        <f t="shared" si="783"/>
        <v>0</v>
      </c>
    </row>
    <row r="9998" spans="1:12" ht="15" x14ac:dyDescent="0.25">
      <c r="A9998" s="167">
        <f t="shared" si="781"/>
        <v>0.12000000002251621</v>
      </c>
      <c r="B9998" s="325">
        <f t="shared" si="784"/>
        <v>5.0000000009381754E-4</v>
      </c>
      <c r="C9998" s="167">
        <f t="shared" si="780"/>
        <v>299.90999999998314</v>
      </c>
      <c r="D9998" s="167">
        <f>IF('Lineær programmering opg 4'!$M$4=0,"-",(-A9998+'Lineær programmering opg 4'!$M$4)/'Lineær programmering opg 4'!$K$4*-1)</f>
        <v>479.75999999995497</v>
      </c>
      <c r="E9998" s="167">
        <f>IF('Lineær programmering opg 4'!$M$5=0,"-",(-A9998+'Lineær programmering opg 4'!$M$5)/'Lineær programmering opg 4'!$K$5*-1)</f>
        <v>299.90999999998314</v>
      </c>
      <c r="F9998" s="167" t="str">
        <f>IF('Lineær programmering opg 4'!$E$6=0,"-",(-A9998+'Lineær programmering opg 4'!$M$6)/'Lineær programmering opg 4'!$K$6*-1)</f>
        <v>-</v>
      </c>
      <c r="G9998" s="167" t="str">
        <f>IF('Lineær programmering opg 4'!$D$7=0,"-",((-A9998+'Lineær programmering opg 4'!$M$7)/'Lineær programmering opg 4'!$K$7)*-1)</f>
        <v>-</v>
      </c>
      <c r="H9998" s="167" t="str">
        <f>IF('Lineær programmering opg 4'!$C$8=0,"-",((-A9998+'Lineær programmering opg 4'!$M$8)/'Lineær programmering opg 4'!$K$8)*-1)</f>
        <v>-</v>
      </c>
      <c r="I9998" s="167" t="str">
        <f>IF('Lineær programmering opg 4'!$D$8=0,"-",'Lineær programmering opg 4'!$G$8)</f>
        <v>-</v>
      </c>
      <c r="J9998" s="295">
        <f>A9998*'Lineær programmering opg 4'!$C$11+Datatabel!C9998*'Lineær programmering opg 4'!$D$11</f>
        <v>44998.499999999716</v>
      </c>
      <c r="K9998" s="9">
        <f t="shared" si="782"/>
        <v>0</v>
      </c>
      <c r="L9998" s="9">
        <f t="shared" si="783"/>
        <v>0</v>
      </c>
    </row>
    <row r="9999" spans="1:12" ht="15" x14ac:dyDescent="0.25">
      <c r="A9999" s="167">
        <f t="shared" si="781"/>
        <v>9.6000000022516213E-2</v>
      </c>
      <c r="B9999" s="325">
        <f t="shared" si="784"/>
        <v>4.0000000009381755E-4</v>
      </c>
      <c r="C9999" s="167">
        <f t="shared" si="780"/>
        <v>299.92799999998311</v>
      </c>
      <c r="D9999" s="167">
        <f>IF('Lineær programmering opg 4'!$M$4=0,"-",(-A9999+'Lineær programmering opg 4'!$M$4)/'Lineær programmering opg 4'!$K$4*-1)</f>
        <v>479.80799999995497</v>
      </c>
      <c r="E9999" s="167">
        <f>IF('Lineær programmering opg 4'!$M$5=0,"-",(-A9999+'Lineær programmering opg 4'!$M$5)/'Lineær programmering opg 4'!$K$5*-1)</f>
        <v>299.92799999998311</v>
      </c>
      <c r="F9999" s="167" t="str">
        <f>IF('Lineær programmering opg 4'!$E$6=0,"-",(-A9999+'Lineær programmering opg 4'!$M$6)/'Lineær programmering opg 4'!$K$6*-1)</f>
        <v>-</v>
      </c>
      <c r="G9999" s="167" t="str">
        <f>IF('Lineær programmering opg 4'!$D$7=0,"-",((-A9999+'Lineær programmering opg 4'!$M$7)/'Lineær programmering opg 4'!$K$7)*-1)</f>
        <v>-</v>
      </c>
      <c r="H9999" s="167" t="str">
        <f>IF('Lineær programmering opg 4'!$C$8=0,"-",((-A9999+'Lineær programmering opg 4'!$M$8)/'Lineær programmering opg 4'!$K$8)*-1)</f>
        <v>-</v>
      </c>
      <c r="I9999" s="167" t="str">
        <f>IF('Lineær programmering opg 4'!$D$8=0,"-",'Lineær programmering opg 4'!$G$8)</f>
        <v>-</v>
      </c>
      <c r="J9999" s="295">
        <f>A9999*'Lineær programmering opg 4'!$C$11+Datatabel!C9999*'Lineær programmering opg 4'!$D$11</f>
        <v>44998.799999999719</v>
      </c>
      <c r="K9999" s="9">
        <f t="shared" si="782"/>
        <v>0</v>
      </c>
      <c r="L9999" s="9">
        <f t="shared" si="783"/>
        <v>0</v>
      </c>
    </row>
    <row r="10000" spans="1:12" ht="15" x14ac:dyDescent="0.25">
      <c r="A10000" s="167">
        <f t="shared" si="781"/>
        <v>7.200000002251622E-2</v>
      </c>
      <c r="B10000" s="325">
        <f t="shared" si="784"/>
        <v>3.0000000009381756E-4</v>
      </c>
      <c r="C10000" s="167">
        <f t="shared" si="780"/>
        <v>299.94599999998314</v>
      </c>
      <c r="D10000" s="167">
        <f>IF('Lineær programmering opg 4'!$M$4=0,"-",(-A10000+'Lineær programmering opg 4'!$M$4)/'Lineær programmering opg 4'!$K$4*-1)</f>
        <v>479.85599999995497</v>
      </c>
      <c r="E10000" s="167">
        <f>IF('Lineær programmering opg 4'!$M$5=0,"-",(-A10000+'Lineær programmering opg 4'!$M$5)/'Lineær programmering opg 4'!$K$5*-1)</f>
        <v>299.94599999998314</v>
      </c>
      <c r="F10000" s="167" t="str">
        <f>IF('Lineær programmering opg 4'!$E$6=0,"-",(-A10000+'Lineær programmering opg 4'!$M$6)/'Lineær programmering opg 4'!$K$6*-1)</f>
        <v>-</v>
      </c>
      <c r="G10000" s="167" t="str">
        <f>IF('Lineær programmering opg 4'!$D$7=0,"-",((-A10000+'Lineær programmering opg 4'!$M$7)/'Lineær programmering opg 4'!$K$7)*-1)</f>
        <v>-</v>
      </c>
      <c r="H10000" s="167" t="str">
        <f>IF('Lineær programmering opg 4'!$C$8=0,"-",((-A10000+'Lineær programmering opg 4'!$M$8)/'Lineær programmering opg 4'!$K$8)*-1)</f>
        <v>-</v>
      </c>
      <c r="I10000" s="167" t="str">
        <f>IF('Lineær programmering opg 4'!$D$8=0,"-",'Lineær programmering opg 4'!$G$8)</f>
        <v>-</v>
      </c>
      <c r="J10000" s="295">
        <f>A10000*'Lineær programmering opg 4'!$C$11+Datatabel!C10000*'Lineær programmering opg 4'!$D$11</f>
        <v>44999.099999999722</v>
      </c>
      <c r="K10000" s="9">
        <f t="shared" si="782"/>
        <v>0</v>
      </c>
      <c r="L10000" s="9">
        <f t="shared" si="783"/>
        <v>0</v>
      </c>
    </row>
    <row r="10001" spans="1:12" ht="15" x14ac:dyDescent="0.25">
      <c r="A10001" s="167">
        <f t="shared" si="781"/>
        <v>4.8000000022516219E-2</v>
      </c>
      <c r="B10001" s="325">
        <f t="shared" si="784"/>
        <v>2.0000000009381757E-4</v>
      </c>
      <c r="C10001" s="167">
        <f t="shared" si="780"/>
        <v>299.96399999998312</v>
      </c>
      <c r="D10001" s="167">
        <f>IF('Lineær programmering opg 4'!$M$4=0,"-",(-A10001+'Lineær programmering opg 4'!$M$4)/'Lineær programmering opg 4'!$K$4*-1)</f>
        <v>479.90399999995498</v>
      </c>
      <c r="E10001" s="167">
        <f>IF('Lineær programmering opg 4'!$M$5=0,"-",(-A10001+'Lineær programmering opg 4'!$M$5)/'Lineær programmering opg 4'!$K$5*-1)</f>
        <v>299.96399999998312</v>
      </c>
      <c r="F10001" s="167" t="str">
        <f>IF('Lineær programmering opg 4'!$E$6=0,"-",(-A10001+'Lineær programmering opg 4'!$M$6)/'Lineær programmering opg 4'!$K$6*-1)</f>
        <v>-</v>
      </c>
      <c r="G10001" s="167" t="str">
        <f>IF('Lineær programmering opg 4'!$D$7=0,"-",((-A10001+'Lineær programmering opg 4'!$M$7)/'Lineær programmering opg 4'!$K$7)*-1)</f>
        <v>-</v>
      </c>
      <c r="H10001" s="167" t="str">
        <f>IF('Lineær programmering opg 4'!$C$8=0,"-",((-A10001+'Lineær programmering opg 4'!$M$8)/'Lineær programmering opg 4'!$K$8)*-1)</f>
        <v>-</v>
      </c>
      <c r="I10001" s="167" t="str">
        <f>IF('Lineær programmering opg 4'!$D$8=0,"-",'Lineær programmering opg 4'!$G$8)</f>
        <v>-</v>
      </c>
      <c r="J10001" s="295">
        <f>A10001*'Lineær programmering opg 4'!$C$11+Datatabel!C10001*'Lineær programmering opg 4'!$D$11</f>
        <v>44999.399999999718</v>
      </c>
      <c r="K10001" s="9">
        <f t="shared" si="782"/>
        <v>0</v>
      </c>
      <c r="L10001" s="9">
        <f t="shared" si="783"/>
        <v>0</v>
      </c>
    </row>
    <row r="10002" spans="1:12" ht="15" x14ac:dyDescent="0.25">
      <c r="A10002" s="167">
        <f t="shared" si="781"/>
        <v>2.4000000022516215E-2</v>
      </c>
      <c r="B10002" s="325">
        <f t="shared" si="784"/>
        <v>1.0000000009381756E-4</v>
      </c>
      <c r="C10002" s="167">
        <f t="shared" si="780"/>
        <v>299.98199999998315</v>
      </c>
      <c r="D10002" s="167">
        <f>IF('Lineær programmering opg 4'!$M$4=0,"-",(-A10002+'Lineær programmering opg 4'!$M$4)/'Lineær programmering opg 4'!$K$4*-1)</f>
        <v>479.95199999995498</v>
      </c>
      <c r="E10002" s="167">
        <f>IF('Lineær programmering opg 4'!$M$5=0,"-",(-A10002+'Lineær programmering opg 4'!$M$5)/'Lineær programmering opg 4'!$K$5*-1)</f>
        <v>299.98199999998315</v>
      </c>
      <c r="F10002" s="167" t="str">
        <f>IF('Lineær programmering opg 4'!$E$6=0,"-",(-A10002+'Lineær programmering opg 4'!$M$6)/'Lineær programmering opg 4'!$K$6*-1)</f>
        <v>-</v>
      </c>
      <c r="G10002" s="167" t="str">
        <f>IF('Lineær programmering opg 4'!$D$7=0,"-",((-A10002+'Lineær programmering opg 4'!$M$7)/'Lineær programmering opg 4'!$K$7)*-1)</f>
        <v>-</v>
      </c>
      <c r="H10002" s="167" t="str">
        <f>IF('Lineær programmering opg 4'!$C$8=0,"-",((-A10002+'Lineær programmering opg 4'!$M$8)/'Lineær programmering opg 4'!$K$8)*-1)</f>
        <v>-</v>
      </c>
      <c r="I10002" s="167" t="str">
        <f>IF('Lineær programmering opg 4'!$D$8=0,"-",'Lineær programmering opg 4'!$G$8)</f>
        <v>-</v>
      </c>
      <c r="J10002" s="295">
        <f>A10002*'Lineær programmering opg 4'!$C$11+Datatabel!C10002*'Lineær programmering opg 4'!$D$11</f>
        <v>44999.699999999721</v>
      </c>
      <c r="K10002" s="9">
        <f t="shared" si="782"/>
        <v>0</v>
      </c>
      <c r="L10002" s="9">
        <f t="shared" si="783"/>
        <v>0</v>
      </c>
    </row>
    <row r="10003" spans="1:12" ht="15" x14ac:dyDescent="0.25">
      <c r="A10003" s="167">
        <f t="shared" si="781"/>
        <v>2.2516214153583958E-11</v>
      </c>
      <c r="B10003" s="325">
        <f t="shared" si="784"/>
        <v>9.3817558973266491E-14</v>
      </c>
      <c r="C10003" s="167">
        <f t="shared" si="780"/>
        <v>299.99999999998312</v>
      </c>
      <c r="D10003" s="167">
        <f>IF('Lineær programmering opg 4'!$M$4=0,"-",(-A10003+'Lineær programmering opg 4'!$M$4)/'Lineær programmering opg 4'!$K$4*-1)</f>
        <v>479.99999999995498</v>
      </c>
      <c r="E10003" s="167">
        <f>IF('Lineær programmering opg 4'!$M$5=0,"-",(-A10003+'Lineær programmering opg 4'!$M$5)/'Lineær programmering opg 4'!$K$5*-1)</f>
        <v>299.99999999998312</v>
      </c>
      <c r="F10003" s="167" t="str">
        <f>IF('Lineær programmering opg 4'!$E$6=0,"-",(-A10003+'Lineær programmering opg 4'!$M$6)/'Lineær programmering opg 4'!$K$6*-1)</f>
        <v>-</v>
      </c>
      <c r="G10003" s="167" t="str">
        <f>IF('Lineær programmering opg 4'!$D$7=0,"-",((-A10003+'Lineær programmering opg 4'!$M$7)/'Lineær programmering opg 4'!$K$7)*-1)</f>
        <v>-</v>
      </c>
      <c r="H10003" s="167" t="str">
        <f>IF('Lineær programmering opg 4'!$C$8=0,"-",((-A10003+'Lineær programmering opg 4'!$M$8)/'Lineær programmering opg 4'!$K$8)*-1)</f>
        <v>-</v>
      </c>
      <c r="I10003" s="167" t="str">
        <f>IF('Lineær programmering opg 4'!$D$8=0,"-",'Lineær programmering opg 4'!$G$8)</f>
        <v>-</v>
      </c>
      <c r="J10003" s="295">
        <f>A10003*'Lineær programmering opg 4'!$C$11+Datatabel!C10003*'Lineær programmering opg 4'!$D$11</f>
        <v>44999.999999999716</v>
      </c>
      <c r="K10003" s="9">
        <f t="shared" si="782"/>
        <v>2.2516214153583958E-11</v>
      </c>
      <c r="L10003" s="9">
        <f t="shared" si="783"/>
        <v>299.99999999998312</v>
      </c>
    </row>
    <row r="10004" spans="1:12" ht="15" x14ac:dyDescent="0.25">
      <c r="A10004" s="9" t="s">
        <v>97</v>
      </c>
      <c r="B10004" s="325"/>
      <c r="J10004" s="295">
        <f>MAX(J3:J10003)</f>
        <v>44999.999999999716</v>
      </c>
      <c r="K10004" s="295">
        <f>MAX(K3:K10003)</f>
        <v>2.2516214153583958E-11</v>
      </c>
      <c r="L10004" s="295">
        <f>MAX(L3:L10003)</f>
        <v>299.99999999998312</v>
      </c>
    </row>
    <row r="10005" spans="1:12" ht="15" x14ac:dyDescent="0.25">
      <c r="A10005" s="9" t="s">
        <v>98</v>
      </c>
      <c r="J10005" s="326">
        <f>(K10005*'Lineær programmering opg 4'!C11)+(L10005*'Lineær programmering opg 4'!D11)</f>
        <v>45000</v>
      </c>
      <c r="K10005" s="295">
        <f>ROUND(K10004,-1)</f>
        <v>0</v>
      </c>
      <c r="L10005" s="295">
        <f>ROUND(L10004,-1)</f>
        <v>300</v>
      </c>
    </row>
  </sheetData>
  <pageMargins left="0.75" right="0.75" top="1" bottom="1" header="0" footer="0"/>
  <pageSetup paperSize="9"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3"/>
  <sheetViews>
    <sheetView workbookViewId="0">
      <selection activeCell="L19" sqref="L19:M20"/>
    </sheetView>
  </sheetViews>
  <sheetFormatPr defaultRowHeight="12.75" x14ac:dyDescent="0.2"/>
  <cols>
    <col min="1" max="1" width="9.28515625" style="9" bestFit="1" customWidth="1"/>
    <col min="2" max="2" width="14.28515625" style="9" bestFit="1" customWidth="1"/>
    <col min="3" max="3" width="10.5703125" style="9" customWidth="1"/>
    <col min="4" max="4" width="12.85546875" style="9" bestFit="1" customWidth="1"/>
    <col min="5" max="5" width="12" style="9" bestFit="1" customWidth="1"/>
    <col min="6" max="6" width="18.85546875" style="9" bestFit="1" customWidth="1"/>
    <col min="7" max="7" width="9.28515625" style="9" bestFit="1" customWidth="1"/>
    <col min="8" max="8" width="15.85546875" style="9" customWidth="1"/>
    <col min="9" max="9" width="9.28515625" style="9" bestFit="1" customWidth="1"/>
    <col min="10" max="10" width="12.85546875" style="9" bestFit="1" customWidth="1"/>
    <col min="11" max="11" width="9.28515625" style="9" bestFit="1" customWidth="1"/>
    <col min="12" max="12" width="12.85546875" style="9" bestFit="1" customWidth="1"/>
    <col min="13" max="256" width="9.140625" style="9"/>
    <col min="257" max="257" width="9.28515625" style="9" bestFit="1" customWidth="1"/>
    <col min="258" max="258" width="14.28515625" style="9" bestFit="1" customWidth="1"/>
    <col min="259" max="259" width="10.5703125" style="9" customWidth="1"/>
    <col min="260" max="260" width="12.85546875" style="9" bestFit="1" customWidth="1"/>
    <col min="261" max="261" width="12" style="9" bestFit="1" customWidth="1"/>
    <col min="262" max="262" width="18.85546875" style="9" bestFit="1" customWidth="1"/>
    <col min="263" max="263" width="9.28515625" style="9" bestFit="1" customWidth="1"/>
    <col min="264" max="264" width="15.85546875" style="9" customWidth="1"/>
    <col min="265" max="265" width="9.28515625" style="9" bestFit="1" customWidth="1"/>
    <col min="266" max="266" width="12.85546875" style="9" bestFit="1" customWidth="1"/>
    <col min="267" max="267" width="9.28515625" style="9" bestFit="1" customWidth="1"/>
    <col min="268" max="268" width="12.85546875" style="9" bestFit="1" customWidth="1"/>
    <col min="269" max="512" width="9.140625" style="9"/>
    <col min="513" max="513" width="9.28515625" style="9" bestFit="1" customWidth="1"/>
    <col min="514" max="514" width="14.28515625" style="9" bestFit="1" customWidth="1"/>
    <col min="515" max="515" width="10.5703125" style="9" customWidth="1"/>
    <col min="516" max="516" width="12.85546875" style="9" bestFit="1" customWidth="1"/>
    <col min="517" max="517" width="12" style="9" bestFit="1" customWidth="1"/>
    <col min="518" max="518" width="18.85546875" style="9" bestFit="1" customWidth="1"/>
    <col min="519" max="519" width="9.28515625" style="9" bestFit="1" customWidth="1"/>
    <col min="520" max="520" width="15.85546875" style="9" customWidth="1"/>
    <col min="521" max="521" width="9.28515625" style="9" bestFit="1" customWidth="1"/>
    <col min="522" max="522" width="12.85546875" style="9" bestFit="1" customWidth="1"/>
    <col min="523" max="523" width="9.28515625" style="9" bestFit="1" customWidth="1"/>
    <col min="524" max="524" width="12.85546875" style="9" bestFit="1" customWidth="1"/>
    <col min="525" max="768" width="9.140625" style="9"/>
    <col min="769" max="769" width="9.28515625" style="9" bestFit="1" customWidth="1"/>
    <col min="770" max="770" width="14.28515625" style="9" bestFit="1" customWidth="1"/>
    <col min="771" max="771" width="10.5703125" style="9" customWidth="1"/>
    <col min="772" max="772" width="12.85546875" style="9" bestFit="1" customWidth="1"/>
    <col min="773" max="773" width="12" style="9" bestFit="1" customWidth="1"/>
    <col min="774" max="774" width="18.85546875" style="9" bestFit="1" customWidth="1"/>
    <col min="775" max="775" width="9.28515625" style="9" bestFit="1" customWidth="1"/>
    <col min="776" max="776" width="15.85546875" style="9" customWidth="1"/>
    <col min="777" max="777" width="9.28515625" style="9" bestFit="1" customWidth="1"/>
    <col min="778" max="778" width="12.85546875" style="9" bestFit="1" customWidth="1"/>
    <col min="779" max="779" width="9.28515625" style="9" bestFit="1" customWidth="1"/>
    <col min="780" max="780" width="12.85546875" style="9" bestFit="1" customWidth="1"/>
    <col min="781" max="1024" width="9.140625" style="9"/>
    <col min="1025" max="1025" width="9.28515625" style="9" bestFit="1" customWidth="1"/>
    <col min="1026" max="1026" width="14.28515625" style="9" bestFit="1" customWidth="1"/>
    <col min="1027" max="1027" width="10.5703125" style="9" customWidth="1"/>
    <col min="1028" max="1028" width="12.85546875" style="9" bestFit="1" customWidth="1"/>
    <col min="1029" max="1029" width="12" style="9" bestFit="1" customWidth="1"/>
    <col min="1030" max="1030" width="18.85546875" style="9" bestFit="1" customWidth="1"/>
    <col min="1031" max="1031" width="9.28515625" style="9" bestFit="1" customWidth="1"/>
    <col min="1032" max="1032" width="15.85546875" style="9" customWidth="1"/>
    <col min="1033" max="1033" width="9.28515625" style="9" bestFit="1" customWidth="1"/>
    <col min="1034" max="1034" width="12.85546875" style="9" bestFit="1" customWidth="1"/>
    <col min="1035" max="1035" width="9.28515625" style="9" bestFit="1" customWidth="1"/>
    <col min="1036" max="1036" width="12.85546875" style="9" bestFit="1" customWidth="1"/>
    <col min="1037" max="1280" width="9.140625" style="9"/>
    <col min="1281" max="1281" width="9.28515625" style="9" bestFit="1" customWidth="1"/>
    <col min="1282" max="1282" width="14.28515625" style="9" bestFit="1" customWidth="1"/>
    <col min="1283" max="1283" width="10.5703125" style="9" customWidth="1"/>
    <col min="1284" max="1284" width="12.85546875" style="9" bestFit="1" customWidth="1"/>
    <col min="1285" max="1285" width="12" style="9" bestFit="1" customWidth="1"/>
    <col min="1286" max="1286" width="18.85546875" style="9" bestFit="1" customWidth="1"/>
    <col min="1287" max="1287" width="9.28515625" style="9" bestFit="1" customWidth="1"/>
    <col min="1288" max="1288" width="15.85546875" style="9" customWidth="1"/>
    <col min="1289" max="1289" width="9.28515625" style="9" bestFit="1" customWidth="1"/>
    <col min="1290" max="1290" width="12.85546875" style="9" bestFit="1" customWidth="1"/>
    <col min="1291" max="1291" width="9.28515625" style="9" bestFit="1" customWidth="1"/>
    <col min="1292" max="1292" width="12.85546875" style="9" bestFit="1" customWidth="1"/>
    <col min="1293" max="1536" width="9.140625" style="9"/>
    <col min="1537" max="1537" width="9.28515625" style="9" bestFit="1" customWidth="1"/>
    <col min="1538" max="1538" width="14.28515625" style="9" bestFit="1" customWidth="1"/>
    <col min="1539" max="1539" width="10.5703125" style="9" customWidth="1"/>
    <col min="1540" max="1540" width="12.85546875" style="9" bestFit="1" customWidth="1"/>
    <col min="1541" max="1541" width="12" style="9" bestFit="1" customWidth="1"/>
    <col min="1542" max="1542" width="18.85546875" style="9" bestFit="1" customWidth="1"/>
    <col min="1543" max="1543" width="9.28515625" style="9" bestFit="1" customWidth="1"/>
    <col min="1544" max="1544" width="15.85546875" style="9" customWidth="1"/>
    <col min="1545" max="1545" width="9.28515625" style="9" bestFit="1" customWidth="1"/>
    <col min="1546" max="1546" width="12.85546875" style="9" bestFit="1" customWidth="1"/>
    <col min="1547" max="1547" width="9.28515625" style="9" bestFit="1" customWidth="1"/>
    <col min="1548" max="1548" width="12.85546875" style="9" bestFit="1" customWidth="1"/>
    <col min="1549" max="1792" width="9.140625" style="9"/>
    <col min="1793" max="1793" width="9.28515625" style="9" bestFit="1" customWidth="1"/>
    <col min="1794" max="1794" width="14.28515625" style="9" bestFit="1" customWidth="1"/>
    <col min="1795" max="1795" width="10.5703125" style="9" customWidth="1"/>
    <col min="1796" max="1796" width="12.85546875" style="9" bestFit="1" customWidth="1"/>
    <col min="1797" max="1797" width="12" style="9" bestFit="1" customWidth="1"/>
    <col min="1798" max="1798" width="18.85546875" style="9" bestFit="1" customWidth="1"/>
    <col min="1799" max="1799" width="9.28515625" style="9" bestFit="1" customWidth="1"/>
    <col min="1800" max="1800" width="15.85546875" style="9" customWidth="1"/>
    <col min="1801" max="1801" width="9.28515625" style="9" bestFit="1" customWidth="1"/>
    <col min="1802" max="1802" width="12.85546875" style="9" bestFit="1" customWidth="1"/>
    <col min="1803" max="1803" width="9.28515625" style="9" bestFit="1" customWidth="1"/>
    <col min="1804" max="1804" width="12.85546875" style="9" bestFit="1" customWidth="1"/>
    <col min="1805" max="2048" width="9.140625" style="9"/>
    <col min="2049" max="2049" width="9.28515625" style="9" bestFit="1" customWidth="1"/>
    <col min="2050" max="2050" width="14.28515625" style="9" bestFit="1" customWidth="1"/>
    <col min="2051" max="2051" width="10.5703125" style="9" customWidth="1"/>
    <col min="2052" max="2052" width="12.85546875" style="9" bestFit="1" customWidth="1"/>
    <col min="2053" max="2053" width="12" style="9" bestFit="1" customWidth="1"/>
    <col min="2054" max="2054" width="18.85546875" style="9" bestFit="1" customWidth="1"/>
    <col min="2055" max="2055" width="9.28515625" style="9" bestFit="1" customWidth="1"/>
    <col min="2056" max="2056" width="15.85546875" style="9" customWidth="1"/>
    <col min="2057" max="2057" width="9.28515625" style="9" bestFit="1" customWidth="1"/>
    <col min="2058" max="2058" width="12.85546875" style="9" bestFit="1" customWidth="1"/>
    <col min="2059" max="2059" width="9.28515625" style="9" bestFit="1" customWidth="1"/>
    <col min="2060" max="2060" width="12.85546875" style="9" bestFit="1" customWidth="1"/>
    <col min="2061" max="2304" width="9.140625" style="9"/>
    <col min="2305" max="2305" width="9.28515625" style="9" bestFit="1" customWidth="1"/>
    <col min="2306" max="2306" width="14.28515625" style="9" bestFit="1" customWidth="1"/>
    <col min="2307" max="2307" width="10.5703125" style="9" customWidth="1"/>
    <col min="2308" max="2308" width="12.85546875" style="9" bestFit="1" customWidth="1"/>
    <col min="2309" max="2309" width="12" style="9" bestFit="1" customWidth="1"/>
    <col min="2310" max="2310" width="18.85546875" style="9" bestFit="1" customWidth="1"/>
    <col min="2311" max="2311" width="9.28515625" style="9" bestFit="1" customWidth="1"/>
    <col min="2312" max="2312" width="15.85546875" style="9" customWidth="1"/>
    <col min="2313" max="2313" width="9.28515625" style="9" bestFit="1" customWidth="1"/>
    <col min="2314" max="2314" width="12.85546875" style="9" bestFit="1" customWidth="1"/>
    <col min="2315" max="2315" width="9.28515625" style="9" bestFit="1" customWidth="1"/>
    <col min="2316" max="2316" width="12.85546875" style="9" bestFit="1" customWidth="1"/>
    <col min="2317" max="2560" width="9.140625" style="9"/>
    <col min="2561" max="2561" width="9.28515625" style="9" bestFit="1" customWidth="1"/>
    <col min="2562" max="2562" width="14.28515625" style="9" bestFit="1" customWidth="1"/>
    <col min="2563" max="2563" width="10.5703125" style="9" customWidth="1"/>
    <col min="2564" max="2564" width="12.85546875" style="9" bestFit="1" customWidth="1"/>
    <col min="2565" max="2565" width="12" style="9" bestFit="1" customWidth="1"/>
    <col min="2566" max="2566" width="18.85546875" style="9" bestFit="1" customWidth="1"/>
    <col min="2567" max="2567" width="9.28515625" style="9" bestFit="1" customWidth="1"/>
    <col min="2568" max="2568" width="15.85546875" style="9" customWidth="1"/>
    <col min="2569" max="2569" width="9.28515625" style="9" bestFit="1" customWidth="1"/>
    <col min="2570" max="2570" width="12.85546875" style="9" bestFit="1" customWidth="1"/>
    <col min="2571" max="2571" width="9.28515625" style="9" bestFit="1" customWidth="1"/>
    <col min="2572" max="2572" width="12.85546875" style="9" bestFit="1" customWidth="1"/>
    <col min="2573" max="2816" width="9.140625" style="9"/>
    <col min="2817" max="2817" width="9.28515625" style="9" bestFit="1" customWidth="1"/>
    <col min="2818" max="2818" width="14.28515625" style="9" bestFit="1" customWidth="1"/>
    <col min="2819" max="2819" width="10.5703125" style="9" customWidth="1"/>
    <col min="2820" max="2820" width="12.85546875" style="9" bestFit="1" customWidth="1"/>
    <col min="2821" max="2821" width="12" style="9" bestFit="1" customWidth="1"/>
    <col min="2822" max="2822" width="18.85546875" style="9" bestFit="1" customWidth="1"/>
    <col min="2823" max="2823" width="9.28515625" style="9" bestFit="1" customWidth="1"/>
    <col min="2824" max="2824" width="15.85546875" style="9" customWidth="1"/>
    <col min="2825" max="2825" width="9.28515625" style="9" bestFit="1" customWidth="1"/>
    <col min="2826" max="2826" width="12.85546875" style="9" bestFit="1" customWidth="1"/>
    <col min="2827" max="2827" width="9.28515625" style="9" bestFit="1" customWidth="1"/>
    <col min="2828" max="2828" width="12.85546875" style="9" bestFit="1" customWidth="1"/>
    <col min="2829" max="3072" width="9.140625" style="9"/>
    <col min="3073" max="3073" width="9.28515625" style="9" bestFit="1" customWidth="1"/>
    <col min="3074" max="3074" width="14.28515625" style="9" bestFit="1" customWidth="1"/>
    <col min="3075" max="3075" width="10.5703125" style="9" customWidth="1"/>
    <col min="3076" max="3076" width="12.85546875" style="9" bestFit="1" customWidth="1"/>
    <col min="3077" max="3077" width="12" style="9" bestFit="1" customWidth="1"/>
    <col min="3078" max="3078" width="18.85546875" style="9" bestFit="1" customWidth="1"/>
    <col min="3079" max="3079" width="9.28515625" style="9" bestFit="1" customWidth="1"/>
    <col min="3080" max="3080" width="15.85546875" style="9" customWidth="1"/>
    <col min="3081" max="3081" width="9.28515625" style="9" bestFit="1" customWidth="1"/>
    <col min="3082" max="3082" width="12.85546875" style="9" bestFit="1" customWidth="1"/>
    <col min="3083" max="3083" width="9.28515625" style="9" bestFit="1" customWidth="1"/>
    <col min="3084" max="3084" width="12.85546875" style="9" bestFit="1" customWidth="1"/>
    <col min="3085" max="3328" width="9.140625" style="9"/>
    <col min="3329" max="3329" width="9.28515625" style="9" bestFit="1" customWidth="1"/>
    <col min="3330" max="3330" width="14.28515625" style="9" bestFit="1" customWidth="1"/>
    <col min="3331" max="3331" width="10.5703125" style="9" customWidth="1"/>
    <col min="3332" max="3332" width="12.85546875" style="9" bestFit="1" customWidth="1"/>
    <col min="3333" max="3333" width="12" style="9" bestFit="1" customWidth="1"/>
    <col min="3334" max="3334" width="18.85546875" style="9" bestFit="1" customWidth="1"/>
    <col min="3335" max="3335" width="9.28515625" style="9" bestFit="1" customWidth="1"/>
    <col min="3336" max="3336" width="15.85546875" style="9" customWidth="1"/>
    <col min="3337" max="3337" width="9.28515625" style="9" bestFit="1" customWidth="1"/>
    <col min="3338" max="3338" width="12.85546875" style="9" bestFit="1" customWidth="1"/>
    <col min="3339" max="3339" width="9.28515625" style="9" bestFit="1" customWidth="1"/>
    <col min="3340" max="3340" width="12.85546875" style="9" bestFit="1" customWidth="1"/>
    <col min="3341" max="3584" width="9.140625" style="9"/>
    <col min="3585" max="3585" width="9.28515625" style="9" bestFit="1" customWidth="1"/>
    <col min="3586" max="3586" width="14.28515625" style="9" bestFit="1" customWidth="1"/>
    <col min="3587" max="3587" width="10.5703125" style="9" customWidth="1"/>
    <col min="3588" max="3588" width="12.85546875" style="9" bestFit="1" customWidth="1"/>
    <col min="3589" max="3589" width="12" style="9" bestFit="1" customWidth="1"/>
    <col min="3590" max="3590" width="18.85546875" style="9" bestFit="1" customWidth="1"/>
    <col min="3591" max="3591" width="9.28515625" style="9" bestFit="1" customWidth="1"/>
    <col min="3592" max="3592" width="15.85546875" style="9" customWidth="1"/>
    <col min="3593" max="3593" width="9.28515625" style="9" bestFit="1" customWidth="1"/>
    <col min="3594" max="3594" width="12.85546875" style="9" bestFit="1" customWidth="1"/>
    <col min="3595" max="3595" width="9.28515625" style="9" bestFit="1" customWidth="1"/>
    <col min="3596" max="3596" width="12.85546875" style="9" bestFit="1" customWidth="1"/>
    <col min="3597" max="3840" width="9.140625" style="9"/>
    <col min="3841" max="3841" width="9.28515625" style="9" bestFit="1" customWidth="1"/>
    <col min="3842" max="3842" width="14.28515625" style="9" bestFit="1" customWidth="1"/>
    <col min="3843" max="3843" width="10.5703125" style="9" customWidth="1"/>
    <col min="3844" max="3844" width="12.85546875" style="9" bestFit="1" customWidth="1"/>
    <col min="3845" max="3845" width="12" style="9" bestFit="1" customWidth="1"/>
    <col min="3846" max="3846" width="18.85546875" style="9" bestFit="1" customWidth="1"/>
    <col min="3847" max="3847" width="9.28515625" style="9" bestFit="1" customWidth="1"/>
    <col min="3848" max="3848" width="15.85546875" style="9" customWidth="1"/>
    <col min="3849" max="3849" width="9.28515625" style="9" bestFit="1" customWidth="1"/>
    <col min="3850" max="3850" width="12.85546875" style="9" bestFit="1" customWidth="1"/>
    <col min="3851" max="3851" width="9.28515625" style="9" bestFit="1" customWidth="1"/>
    <col min="3852" max="3852" width="12.85546875" style="9" bestFit="1" customWidth="1"/>
    <col min="3853" max="4096" width="9.140625" style="9"/>
    <col min="4097" max="4097" width="9.28515625" style="9" bestFit="1" customWidth="1"/>
    <col min="4098" max="4098" width="14.28515625" style="9" bestFit="1" customWidth="1"/>
    <col min="4099" max="4099" width="10.5703125" style="9" customWidth="1"/>
    <col min="4100" max="4100" width="12.85546875" style="9" bestFit="1" customWidth="1"/>
    <col min="4101" max="4101" width="12" style="9" bestFit="1" customWidth="1"/>
    <col min="4102" max="4102" width="18.85546875" style="9" bestFit="1" customWidth="1"/>
    <col min="4103" max="4103" width="9.28515625" style="9" bestFit="1" customWidth="1"/>
    <col min="4104" max="4104" width="15.85546875" style="9" customWidth="1"/>
    <col min="4105" max="4105" width="9.28515625" style="9" bestFit="1" customWidth="1"/>
    <col min="4106" max="4106" width="12.85546875" style="9" bestFit="1" customWidth="1"/>
    <col min="4107" max="4107" width="9.28515625" style="9" bestFit="1" customWidth="1"/>
    <col min="4108" max="4108" width="12.85546875" style="9" bestFit="1" customWidth="1"/>
    <col min="4109" max="4352" width="9.140625" style="9"/>
    <col min="4353" max="4353" width="9.28515625" style="9" bestFit="1" customWidth="1"/>
    <col min="4354" max="4354" width="14.28515625" style="9" bestFit="1" customWidth="1"/>
    <col min="4355" max="4355" width="10.5703125" style="9" customWidth="1"/>
    <col min="4356" max="4356" width="12.85546875" style="9" bestFit="1" customWidth="1"/>
    <col min="4357" max="4357" width="12" style="9" bestFit="1" customWidth="1"/>
    <col min="4358" max="4358" width="18.85546875" style="9" bestFit="1" customWidth="1"/>
    <col min="4359" max="4359" width="9.28515625" style="9" bestFit="1" customWidth="1"/>
    <col min="4360" max="4360" width="15.85546875" style="9" customWidth="1"/>
    <col min="4361" max="4361" width="9.28515625" style="9" bestFit="1" customWidth="1"/>
    <col min="4362" max="4362" width="12.85546875" style="9" bestFit="1" customWidth="1"/>
    <col min="4363" max="4363" width="9.28515625" style="9" bestFit="1" customWidth="1"/>
    <col min="4364" max="4364" width="12.85546875" style="9" bestFit="1" customWidth="1"/>
    <col min="4365" max="4608" width="9.140625" style="9"/>
    <col min="4609" max="4609" width="9.28515625" style="9" bestFit="1" customWidth="1"/>
    <col min="4610" max="4610" width="14.28515625" style="9" bestFit="1" customWidth="1"/>
    <col min="4611" max="4611" width="10.5703125" style="9" customWidth="1"/>
    <col min="4612" max="4612" width="12.85546875" style="9" bestFit="1" customWidth="1"/>
    <col min="4613" max="4613" width="12" style="9" bestFit="1" customWidth="1"/>
    <col min="4614" max="4614" width="18.85546875" style="9" bestFit="1" customWidth="1"/>
    <col min="4615" max="4615" width="9.28515625" style="9" bestFit="1" customWidth="1"/>
    <col min="4616" max="4616" width="15.85546875" style="9" customWidth="1"/>
    <col min="4617" max="4617" width="9.28515625" style="9" bestFit="1" customWidth="1"/>
    <col min="4618" max="4618" width="12.85546875" style="9" bestFit="1" customWidth="1"/>
    <col min="4619" max="4619" width="9.28515625" style="9" bestFit="1" customWidth="1"/>
    <col min="4620" max="4620" width="12.85546875" style="9" bestFit="1" customWidth="1"/>
    <col min="4621" max="4864" width="9.140625" style="9"/>
    <col min="4865" max="4865" width="9.28515625" style="9" bestFit="1" customWidth="1"/>
    <col min="4866" max="4866" width="14.28515625" style="9" bestFit="1" customWidth="1"/>
    <col min="4867" max="4867" width="10.5703125" style="9" customWidth="1"/>
    <col min="4868" max="4868" width="12.85546875" style="9" bestFit="1" customWidth="1"/>
    <col min="4869" max="4869" width="12" style="9" bestFit="1" customWidth="1"/>
    <col min="4870" max="4870" width="18.85546875" style="9" bestFit="1" customWidth="1"/>
    <col min="4871" max="4871" width="9.28515625" style="9" bestFit="1" customWidth="1"/>
    <col min="4872" max="4872" width="15.85546875" style="9" customWidth="1"/>
    <col min="4873" max="4873" width="9.28515625" style="9" bestFit="1" customWidth="1"/>
    <col min="4874" max="4874" width="12.85546875" style="9" bestFit="1" customWidth="1"/>
    <col min="4875" max="4875" width="9.28515625" style="9" bestFit="1" customWidth="1"/>
    <col min="4876" max="4876" width="12.85546875" style="9" bestFit="1" customWidth="1"/>
    <col min="4877" max="5120" width="9.140625" style="9"/>
    <col min="5121" max="5121" width="9.28515625" style="9" bestFit="1" customWidth="1"/>
    <col min="5122" max="5122" width="14.28515625" style="9" bestFit="1" customWidth="1"/>
    <col min="5123" max="5123" width="10.5703125" style="9" customWidth="1"/>
    <col min="5124" max="5124" width="12.85546875" style="9" bestFit="1" customWidth="1"/>
    <col min="5125" max="5125" width="12" style="9" bestFit="1" customWidth="1"/>
    <col min="5126" max="5126" width="18.85546875" style="9" bestFit="1" customWidth="1"/>
    <col min="5127" max="5127" width="9.28515625" style="9" bestFit="1" customWidth="1"/>
    <col min="5128" max="5128" width="15.85546875" style="9" customWidth="1"/>
    <col min="5129" max="5129" width="9.28515625" style="9" bestFit="1" customWidth="1"/>
    <col min="5130" max="5130" width="12.85546875" style="9" bestFit="1" customWidth="1"/>
    <col min="5131" max="5131" width="9.28515625" style="9" bestFit="1" customWidth="1"/>
    <col min="5132" max="5132" width="12.85546875" style="9" bestFit="1" customWidth="1"/>
    <col min="5133" max="5376" width="9.140625" style="9"/>
    <col min="5377" max="5377" width="9.28515625" style="9" bestFit="1" customWidth="1"/>
    <col min="5378" max="5378" width="14.28515625" style="9" bestFit="1" customWidth="1"/>
    <col min="5379" max="5379" width="10.5703125" style="9" customWidth="1"/>
    <col min="5380" max="5380" width="12.85546875" style="9" bestFit="1" customWidth="1"/>
    <col min="5381" max="5381" width="12" style="9" bestFit="1" customWidth="1"/>
    <col min="5382" max="5382" width="18.85546875" style="9" bestFit="1" customWidth="1"/>
    <col min="5383" max="5383" width="9.28515625" style="9" bestFit="1" customWidth="1"/>
    <col min="5384" max="5384" width="15.85546875" style="9" customWidth="1"/>
    <col min="5385" max="5385" width="9.28515625" style="9" bestFit="1" customWidth="1"/>
    <col min="5386" max="5386" width="12.85546875" style="9" bestFit="1" customWidth="1"/>
    <col min="5387" max="5387" width="9.28515625" style="9" bestFit="1" customWidth="1"/>
    <col min="5388" max="5388" width="12.85546875" style="9" bestFit="1" customWidth="1"/>
    <col min="5389" max="5632" width="9.140625" style="9"/>
    <col min="5633" max="5633" width="9.28515625" style="9" bestFit="1" customWidth="1"/>
    <col min="5634" max="5634" width="14.28515625" style="9" bestFit="1" customWidth="1"/>
    <col min="5635" max="5635" width="10.5703125" style="9" customWidth="1"/>
    <col min="5636" max="5636" width="12.85546875" style="9" bestFit="1" customWidth="1"/>
    <col min="5637" max="5637" width="12" style="9" bestFit="1" customWidth="1"/>
    <col min="5638" max="5638" width="18.85546875" style="9" bestFit="1" customWidth="1"/>
    <col min="5639" max="5639" width="9.28515625" style="9" bestFit="1" customWidth="1"/>
    <col min="5640" max="5640" width="15.85546875" style="9" customWidth="1"/>
    <col min="5641" max="5641" width="9.28515625" style="9" bestFit="1" customWidth="1"/>
    <col min="5642" max="5642" width="12.85546875" style="9" bestFit="1" customWidth="1"/>
    <col min="5643" max="5643" width="9.28515625" style="9" bestFit="1" customWidth="1"/>
    <col min="5644" max="5644" width="12.85546875" style="9" bestFit="1" customWidth="1"/>
    <col min="5645" max="5888" width="9.140625" style="9"/>
    <col min="5889" max="5889" width="9.28515625" style="9" bestFit="1" customWidth="1"/>
    <col min="5890" max="5890" width="14.28515625" style="9" bestFit="1" customWidth="1"/>
    <col min="5891" max="5891" width="10.5703125" style="9" customWidth="1"/>
    <col min="5892" max="5892" width="12.85546875" style="9" bestFit="1" customWidth="1"/>
    <col min="5893" max="5893" width="12" style="9" bestFit="1" customWidth="1"/>
    <col min="5894" max="5894" width="18.85546875" style="9" bestFit="1" customWidth="1"/>
    <col min="5895" max="5895" width="9.28515625" style="9" bestFit="1" customWidth="1"/>
    <col min="5896" max="5896" width="15.85546875" style="9" customWidth="1"/>
    <col min="5897" max="5897" width="9.28515625" style="9" bestFit="1" customWidth="1"/>
    <col min="5898" max="5898" width="12.85546875" style="9" bestFit="1" customWidth="1"/>
    <col min="5899" max="5899" width="9.28515625" style="9" bestFit="1" customWidth="1"/>
    <col min="5900" max="5900" width="12.85546875" style="9" bestFit="1" customWidth="1"/>
    <col min="5901" max="6144" width="9.140625" style="9"/>
    <col min="6145" max="6145" width="9.28515625" style="9" bestFit="1" customWidth="1"/>
    <col min="6146" max="6146" width="14.28515625" style="9" bestFit="1" customWidth="1"/>
    <col min="6147" max="6147" width="10.5703125" style="9" customWidth="1"/>
    <col min="6148" max="6148" width="12.85546875" style="9" bestFit="1" customWidth="1"/>
    <col min="6149" max="6149" width="12" style="9" bestFit="1" customWidth="1"/>
    <col min="6150" max="6150" width="18.85546875" style="9" bestFit="1" customWidth="1"/>
    <col min="6151" max="6151" width="9.28515625" style="9" bestFit="1" customWidth="1"/>
    <col min="6152" max="6152" width="15.85546875" style="9" customWidth="1"/>
    <col min="6153" max="6153" width="9.28515625" style="9" bestFit="1" customWidth="1"/>
    <col min="6154" max="6154" width="12.85546875" style="9" bestFit="1" customWidth="1"/>
    <col min="6155" max="6155" width="9.28515625" style="9" bestFit="1" customWidth="1"/>
    <col min="6156" max="6156" width="12.85546875" style="9" bestFit="1" customWidth="1"/>
    <col min="6157" max="6400" width="9.140625" style="9"/>
    <col min="6401" max="6401" width="9.28515625" style="9" bestFit="1" customWidth="1"/>
    <col min="6402" max="6402" width="14.28515625" style="9" bestFit="1" customWidth="1"/>
    <col min="6403" max="6403" width="10.5703125" style="9" customWidth="1"/>
    <col min="6404" max="6404" width="12.85546875" style="9" bestFit="1" customWidth="1"/>
    <col min="6405" max="6405" width="12" style="9" bestFit="1" customWidth="1"/>
    <col min="6406" max="6406" width="18.85546875" style="9" bestFit="1" customWidth="1"/>
    <col min="6407" max="6407" width="9.28515625" style="9" bestFit="1" customWidth="1"/>
    <col min="6408" max="6408" width="15.85546875" style="9" customWidth="1"/>
    <col min="6409" max="6409" width="9.28515625" style="9" bestFit="1" customWidth="1"/>
    <col min="6410" max="6410" width="12.85546875" style="9" bestFit="1" customWidth="1"/>
    <col min="6411" max="6411" width="9.28515625" style="9" bestFit="1" customWidth="1"/>
    <col min="6412" max="6412" width="12.85546875" style="9" bestFit="1" customWidth="1"/>
    <col min="6413" max="6656" width="9.140625" style="9"/>
    <col min="6657" max="6657" width="9.28515625" style="9" bestFit="1" customWidth="1"/>
    <col min="6658" max="6658" width="14.28515625" style="9" bestFit="1" customWidth="1"/>
    <col min="6659" max="6659" width="10.5703125" style="9" customWidth="1"/>
    <col min="6660" max="6660" width="12.85546875" style="9" bestFit="1" customWidth="1"/>
    <col min="6661" max="6661" width="12" style="9" bestFit="1" customWidth="1"/>
    <col min="6662" max="6662" width="18.85546875" style="9" bestFit="1" customWidth="1"/>
    <col min="6663" max="6663" width="9.28515625" style="9" bestFit="1" customWidth="1"/>
    <col min="6664" max="6664" width="15.85546875" style="9" customWidth="1"/>
    <col min="6665" max="6665" width="9.28515625" style="9" bestFit="1" customWidth="1"/>
    <col min="6666" max="6666" width="12.85546875" style="9" bestFit="1" customWidth="1"/>
    <col min="6667" max="6667" width="9.28515625" style="9" bestFit="1" customWidth="1"/>
    <col min="6668" max="6668" width="12.85546875" style="9" bestFit="1" customWidth="1"/>
    <col min="6669" max="6912" width="9.140625" style="9"/>
    <col min="6913" max="6913" width="9.28515625" style="9" bestFit="1" customWidth="1"/>
    <col min="6914" max="6914" width="14.28515625" style="9" bestFit="1" customWidth="1"/>
    <col min="6915" max="6915" width="10.5703125" style="9" customWidth="1"/>
    <col min="6916" max="6916" width="12.85546875" style="9" bestFit="1" customWidth="1"/>
    <col min="6917" max="6917" width="12" style="9" bestFit="1" customWidth="1"/>
    <col min="6918" max="6918" width="18.85546875" style="9" bestFit="1" customWidth="1"/>
    <col min="6919" max="6919" width="9.28515625" style="9" bestFit="1" customWidth="1"/>
    <col min="6920" max="6920" width="15.85546875" style="9" customWidth="1"/>
    <col min="6921" max="6921" width="9.28515625" style="9" bestFit="1" customWidth="1"/>
    <col min="6922" max="6922" width="12.85546875" style="9" bestFit="1" customWidth="1"/>
    <col min="6923" max="6923" width="9.28515625" style="9" bestFit="1" customWidth="1"/>
    <col min="6924" max="6924" width="12.85546875" style="9" bestFit="1" customWidth="1"/>
    <col min="6925" max="7168" width="9.140625" style="9"/>
    <col min="7169" max="7169" width="9.28515625" style="9" bestFit="1" customWidth="1"/>
    <col min="7170" max="7170" width="14.28515625" style="9" bestFit="1" customWidth="1"/>
    <col min="7171" max="7171" width="10.5703125" style="9" customWidth="1"/>
    <col min="7172" max="7172" width="12.85546875" style="9" bestFit="1" customWidth="1"/>
    <col min="7173" max="7173" width="12" style="9" bestFit="1" customWidth="1"/>
    <col min="7174" max="7174" width="18.85546875" style="9" bestFit="1" customWidth="1"/>
    <col min="7175" max="7175" width="9.28515625" style="9" bestFit="1" customWidth="1"/>
    <col min="7176" max="7176" width="15.85546875" style="9" customWidth="1"/>
    <col min="7177" max="7177" width="9.28515625" style="9" bestFit="1" customWidth="1"/>
    <col min="7178" max="7178" width="12.85546875" style="9" bestFit="1" customWidth="1"/>
    <col min="7179" max="7179" width="9.28515625" style="9" bestFit="1" customWidth="1"/>
    <col min="7180" max="7180" width="12.85546875" style="9" bestFit="1" customWidth="1"/>
    <col min="7181" max="7424" width="9.140625" style="9"/>
    <col min="7425" max="7425" width="9.28515625" style="9" bestFit="1" customWidth="1"/>
    <col min="7426" max="7426" width="14.28515625" style="9" bestFit="1" customWidth="1"/>
    <col min="7427" max="7427" width="10.5703125" style="9" customWidth="1"/>
    <col min="7428" max="7428" width="12.85546875" style="9" bestFit="1" customWidth="1"/>
    <col min="7429" max="7429" width="12" style="9" bestFit="1" customWidth="1"/>
    <col min="7430" max="7430" width="18.85546875" style="9" bestFit="1" customWidth="1"/>
    <col min="7431" max="7431" width="9.28515625" style="9" bestFit="1" customWidth="1"/>
    <col min="7432" max="7432" width="15.85546875" style="9" customWidth="1"/>
    <col min="7433" max="7433" width="9.28515625" style="9" bestFit="1" customWidth="1"/>
    <col min="7434" max="7434" width="12.85546875" style="9" bestFit="1" customWidth="1"/>
    <col min="7435" max="7435" width="9.28515625" style="9" bestFit="1" customWidth="1"/>
    <col min="7436" max="7436" width="12.85546875" style="9" bestFit="1" customWidth="1"/>
    <col min="7437" max="7680" width="9.140625" style="9"/>
    <col min="7681" max="7681" width="9.28515625" style="9" bestFit="1" customWidth="1"/>
    <col min="7682" max="7682" width="14.28515625" style="9" bestFit="1" customWidth="1"/>
    <col min="7683" max="7683" width="10.5703125" style="9" customWidth="1"/>
    <col min="7684" max="7684" width="12.85546875" style="9" bestFit="1" customWidth="1"/>
    <col min="7685" max="7685" width="12" style="9" bestFit="1" customWidth="1"/>
    <col min="7686" max="7686" width="18.85546875" style="9" bestFit="1" customWidth="1"/>
    <col min="7687" max="7687" width="9.28515625" style="9" bestFit="1" customWidth="1"/>
    <col min="7688" max="7688" width="15.85546875" style="9" customWidth="1"/>
    <col min="7689" max="7689" width="9.28515625" style="9" bestFit="1" customWidth="1"/>
    <col min="7690" max="7690" width="12.85546875" style="9" bestFit="1" customWidth="1"/>
    <col min="7691" max="7691" width="9.28515625" style="9" bestFit="1" customWidth="1"/>
    <col min="7692" max="7692" width="12.85546875" style="9" bestFit="1" customWidth="1"/>
    <col min="7693" max="7936" width="9.140625" style="9"/>
    <col min="7937" max="7937" width="9.28515625" style="9" bestFit="1" customWidth="1"/>
    <col min="7938" max="7938" width="14.28515625" style="9" bestFit="1" customWidth="1"/>
    <col min="7939" max="7939" width="10.5703125" style="9" customWidth="1"/>
    <col min="7940" max="7940" width="12.85546875" style="9" bestFit="1" customWidth="1"/>
    <col min="7941" max="7941" width="12" style="9" bestFit="1" customWidth="1"/>
    <col min="7942" max="7942" width="18.85546875" style="9" bestFit="1" customWidth="1"/>
    <col min="7943" max="7943" width="9.28515625" style="9" bestFit="1" customWidth="1"/>
    <col min="7944" max="7944" width="15.85546875" style="9" customWidth="1"/>
    <col min="7945" max="7945" width="9.28515625" style="9" bestFit="1" customWidth="1"/>
    <col min="7946" max="7946" width="12.85546875" style="9" bestFit="1" customWidth="1"/>
    <col min="7947" max="7947" width="9.28515625" style="9" bestFit="1" customWidth="1"/>
    <col min="7948" max="7948" width="12.85546875" style="9" bestFit="1" customWidth="1"/>
    <col min="7949" max="8192" width="9.140625" style="9"/>
    <col min="8193" max="8193" width="9.28515625" style="9" bestFit="1" customWidth="1"/>
    <col min="8194" max="8194" width="14.28515625" style="9" bestFit="1" customWidth="1"/>
    <col min="8195" max="8195" width="10.5703125" style="9" customWidth="1"/>
    <col min="8196" max="8196" width="12.85546875" style="9" bestFit="1" customWidth="1"/>
    <col min="8197" max="8197" width="12" style="9" bestFit="1" customWidth="1"/>
    <col min="8198" max="8198" width="18.85546875" style="9" bestFit="1" customWidth="1"/>
    <col min="8199" max="8199" width="9.28515625" style="9" bestFit="1" customWidth="1"/>
    <col min="8200" max="8200" width="15.85546875" style="9" customWidth="1"/>
    <col min="8201" max="8201" width="9.28515625" style="9" bestFit="1" customWidth="1"/>
    <col min="8202" max="8202" width="12.85546875" style="9" bestFit="1" customWidth="1"/>
    <col min="8203" max="8203" width="9.28515625" style="9" bestFit="1" customWidth="1"/>
    <col min="8204" max="8204" width="12.85546875" style="9" bestFit="1" customWidth="1"/>
    <col min="8205" max="8448" width="9.140625" style="9"/>
    <col min="8449" max="8449" width="9.28515625" style="9" bestFit="1" customWidth="1"/>
    <col min="8450" max="8450" width="14.28515625" style="9" bestFit="1" customWidth="1"/>
    <col min="8451" max="8451" width="10.5703125" style="9" customWidth="1"/>
    <col min="8452" max="8452" width="12.85546875" style="9" bestFit="1" customWidth="1"/>
    <col min="8453" max="8453" width="12" style="9" bestFit="1" customWidth="1"/>
    <col min="8454" max="8454" width="18.85546875" style="9" bestFit="1" customWidth="1"/>
    <col min="8455" max="8455" width="9.28515625" style="9" bestFit="1" customWidth="1"/>
    <col min="8456" max="8456" width="15.85546875" style="9" customWidth="1"/>
    <col min="8457" max="8457" width="9.28515625" style="9" bestFit="1" customWidth="1"/>
    <col min="8458" max="8458" width="12.85546875" style="9" bestFit="1" customWidth="1"/>
    <col min="8459" max="8459" width="9.28515625" style="9" bestFit="1" customWidth="1"/>
    <col min="8460" max="8460" width="12.85546875" style="9" bestFit="1" customWidth="1"/>
    <col min="8461" max="8704" width="9.140625" style="9"/>
    <col min="8705" max="8705" width="9.28515625" style="9" bestFit="1" customWidth="1"/>
    <col min="8706" max="8706" width="14.28515625" style="9" bestFit="1" customWidth="1"/>
    <col min="8707" max="8707" width="10.5703125" style="9" customWidth="1"/>
    <col min="8708" max="8708" width="12.85546875" style="9" bestFit="1" customWidth="1"/>
    <col min="8709" max="8709" width="12" style="9" bestFit="1" customWidth="1"/>
    <col min="8710" max="8710" width="18.85546875" style="9" bestFit="1" customWidth="1"/>
    <col min="8711" max="8711" width="9.28515625" style="9" bestFit="1" customWidth="1"/>
    <col min="8712" max="8712" width="15.85546875" style="9" customWidth="1"/>
    <col min="8713" max="8713" width="9.28515625" style="9" bestFit="1" customWidth="1"/>
    <col min="8714" max="8714" width="12.85546875" style="9" bestFit="1" customWidth="1"/>
    <col min="8715" max="8715" width="9.28515625" style="9" bestFit="1" customWidth="1"/>
    <col min="8716" max="8716" width="12.85546875" style="9" bestFit="1" customWidth="1"/>
    <col min="8717" max="8960" width="9.140625" style="9"/>
    <col min="8961" max="8961" width="9.28515625" style="9" bestFit="1" customWidth="1"/>
    <col min="8962" max="8962" width="14.28515625" style="9" bestFit="1" customWidth="1"/>
    <col min="8963" max="8963" width="10.5703125" style="9" customWidth="1"/>
    <col min="8964" max="8964" width="12.85546875" style="9" bestFit="1" customWidth="1"/>
    <col min="8965" max="8965" width="12" style="9" bestFit="1" customWidth="1"/>
    <col min="8966" max="8966" width="18.85546875" style="9" bestFit="1" customWidth="1"/>
    <col min="8967" max="8967" width="9.28515625" style="9" bestFit="1" customWidth="1"/>
    <col min="8968" max="8968" width="15.85546875" style="9" customWidth="1"/>
    <col min="8969" max="8969" width="9.28515625" style="9" bestFit="1" customWidth="1"/>
    <col min="8970" max="8970" width="12.85546875" style="9" bestFit="1" customWidth="1"/>
    <col min="8971" max="8971" width="9.28515625" style="9" bestFit="1" customWidth="1"/>
    <col min="8972" max="8972" width="12.85546875" style="9" bestFit="1" customWidth="1"/>
    <col min="8973" max="9216" width="9.140625" style="9"/>
    <col min="9217" max="9217" width="9.28515625" style="9" bestFit="1" customWidth="1"/>
    <col min="9218" max="9218" width="14.28515625" style="9" bestFit="1" customWidth="1"/>
    <col min="9219" max="9219" width="10.5703125" style="9" customWidth="1"/>
    <col min="9220" max="9220" width="12.85546875" style="9" bestFit="1" customWidth="1"/>
    <col min="9221" max="9221" width="12" style="9" bestFit="1" customWidth="1"/>
    <col min="9222" max="9222" width="18.85546875" style="9" bestFit="1" customWidth="1"/>
    <col min="9223" max="9223" width="9.28515625" style="9" bestFit="1" customWidth="1"/>
    <col min="9224" max="9224" width="15.85546875" style="9" customWidth="1"/>
    <col min="9225" max="9225" width="9.28515625" style="9" bestFit="1" customWidth="1"/>
    <col min="9226" max="9226" width="12.85546875" style="9" bestFit="1" customWidth="1"/>
    <col min="9227" max="9227" width="9.28515625" style="9" bestFit="1" customWidth="1"/>
    <col min="9228" max="9228" width="12.85546875" style="9" bestFit="1" customWidth="1"/>
    <col min="9229" max="9472" width="9.140625" style="9"/>
    <col min="9473" max="9473" width="9.28515625" style="9" bestFit="1" customWidth="1"/>
    <col min="9474" max="9474" width="14.28515625" style="9" bestFit="1" customWidth="1"/>
    <col min="9475" max="9475" width="10.5703125" style="9" customWidth="1"/>
    <col min="9476" max="9476" width="12.85546875" style="9" bestFit="1" customWidth="1"/>
    <col min="9477" max="9477" width="12" style="9" bestFit="1" customWidth="1"/>
    <col min="9478" max="9478" width="18.85546875" style="9" bestFit="1" customWidth="1"/>
    <col min="9479" max="9479" width="9.28515625" style="9" bestFit="1" customWidth="1"/>
    <col min="9480" max="9480" width="15.85546875" style="9" customWidth="1"/>
    <col min="9481" max="9481" width="9.28515625" style="9" bestFit="1" customWidth="1"/>
    <col min="9482" max="9482" width="12.85546875" style="9" bestFit="1" customWidth="1"/>
    <col min="9483" max="9483" width="9.28515625" style="9" bestFit="1" customWidth="1"/>
    <col min="9484" max="9484" width="12.85546875" style="9" bestFit="1" customWidth="1"/>
    <col min="9485" max="9728" width="9.140625" style="9"/>
    <col min="9729" max="9729" width="9.28515625" style="9" bestFit="1" customWidth="1"/>
    <col min="9730" max="9730" width="14.28515625" style="9" bestFit="1" customWidth="1"/>
    <col min="9731" max="9731" width="10.5703125" style="9" customWidth="1"/>
    <col min="9732" max="9732" width="12.85546875" style="9" bestFit="1" customWidth="1"/>
    <col min="9733" max="9733" width="12" style="9" bestFit="1" customWidth="1"/>
    <col min="9734" max="9734" width="18.85546875" style="9" bestFit="1" customWidth="1"/>
    <col min="9735" max="9735" width="9.28515625" style="9" bestFit="1" customWidth="1"/>
    <col min="9736" max="9736" width="15.85546875" style="9" customWidth="1"/>
    <col min="9737" max="9737" width="9.28515625" style="9" bestFit="1" customWidth="1"/>
    <col min="9738" max="9738" width="12.85546875" style="9" bestFit="1" customWidth="1"/>
    <col min="9739" max="9739" width="9.28515625" style="9" bestFit="1" customWidth="1"/>
    <col min="9740" max="9740" width="12.85546875" style="9" bestFit="1" customWidth="1"/>
    <col min="9741" max="9984" width="9.140625" style="9"/>
    <col min="9985" max="9985" width="9.28515625" style="9" bestFit="1" customWidth="1"/>
    <col min="9986" max="9986" width="14.28515625" style="9" bestFit="1" customWidth="1"/>
    <col min="9987" max="9987" width="10.5703125" style="9" customWidth="1"/>
    <col min="9988" max="9988" width="12.85546875" style="9" bestFit="1" customWidth="1"/>
    <col min="9989" max="9989" width="12" style="9" bestFit="1" customWidth="1"/>
    <col min="9990" max="9990" width="18.85546875" style="9" bestFit="1" customWidth="1"/>
    <col min="9991" max="9991" width="9.28515625" style="9" bestFit="1" customWidth="1"/>
    <col min="9992" max="9992" width="15.85546875" style="9" customWidth="1"/>
    <col min="9993" max="9993" width="9.28515625" style="9" bestFit="1" customWidth="1"/>
    <col min="9994" max="9994" width="12.85546875" style="9" bestFit="1" customWidth="1"/>
    <col min="9995" max="9995" width="9.28515625" style="9" bestFit="1" customWidth="1"/>
    <col min="9996" max="9996" width="12.85546875" style="9" bestFit="1" customWidth="1"/>
    <col min="9997" max="10240" width="9.140625" style="9"/>
    <col min="10241" max="10241" width="9.28515625" style="9" bestFit="1" customWidth="1"/>
    <col min="10242" max="10242" width="14.28515625" style="9" bestFit="1" customWidth="1"/>
    <col min="10243" max="10243" width="10.5703125" style="9" customWidth="1"/>
    <col min="10244" max="10244" width="12.85546875" style="9" bestFit="1" customWidth="1"/>
    <col min="10245" max="10245" width="12" style="9" bestFit="1" customWidth="1"/>
    <col min="10246" max="10246" width="18.85546875" style="9" bestFit="1" customWidth="1"/>
    <col min="10247" max="10247" width="9.28515625" style="9" bestFit="1" customWidth="1"/>
    <col min="10248" max="10248" width="15.85546875" style="9" customWidth="1"/>
    <col min="10249" max="10249" width="9.28515625" style="9" bestFit="1" customWidth="1"/>
    <col min="10250" max="10250" width="12.85546875" style="9" bestFit="1" customWidth="1"/>
    <col min="10251" max="10251" width="9.28515625" style="9" bestFit="1" customWidth="1"/>
    <col min="10252" max="10252" width="12.85546875" style="9" bestFit="1" customWidth="1"/>
    <col min="10253" max="10496" width="9.140625" style="9"/>
    <col min="10497" max="10497" width="9.28515625" style="9" bestFit="1" customWidth="1"/>
    <col min="10498" max="10498" width="14.28515625" style="9" bestFit="1" customWidth="1"/>
    <col min="10499" max="10499" width="10.5703125" style="9" customWidth="1"/>
    <col min="10500" max="10500" width="12.85546875" style="9" bestFit="1" customWidth="1"/>
    <col min="10501" max="10501" width="12" style="9" bestFit="1" customWidth="1"/>
    <col min="10502" max="10502" width="18.85546875" style="9" bestFit="1" customWidth="1"/>
    <col min="10503" max="10503" width="9.28515625" style="9" bestFit="1" customWidth="1"/>
    <col min="10504" max="10504" width="15.85546875" style="9" customWidth="1"/>
    <col min="10505" max="10505" width="9.28515625" style="9" bestFit="1" customWidth="1"/>
    <col min="10506" max="10506" width="12.85546875" style="9" bestFit="1" customWidth="1"/>
    <col min="10507" max="10507" width="9.28515625" style="9" bestFit="1" customWidth="1"/>
    <col min="10508" max="10508" width="12.85546875" style="9" bestFit="1" customWidth="1"/>
    <col min="10509" max="10752" width="9.140625" style="9"/>
    <col min="10753" max="10753" width="9.28515625" style="9" bestFit="1" customWidth="1"/>
    <col min="10754" max="10754" width="14.28515625" style="9" bestFit="1" customWidth="1"/>
    <col min="10755" max="10755" width="10.5703125" style="9" customWidth="1"/>
    <col min="10756" max="10756" width="12.85546875" style="9" bestFit="1" customWidth="1"/>
    <col min="10757" max="10757" width="12" style="9" bestFit="1" customWidth="1"/>
    <col min="10758" max="10758" width="18.85546875" style="9" bestFit="1" customWidth="1"/>
    <col min="10759" max="10759" width="9.28515625" style="9" bestFit="1" customWidth="1"/>
    <col min="10760" max="10760" width="15.85546875" style="9" customWidth="1"/>
    <col min="10761" max="10761" width="9.28515625" style="9" bestFit="1" customWidth="1"/>
    <col min="10762" max="10762" width="12.85546875" style="9" bestFit="1" customWidth="1"/>
    <col min="10763" max="10763" width="9.28515625" style="9" bestFit="1" customWidth="1"/>
    <col min="10764" max="10764" width="12.85546875" style="9" bestFit="1" customWidth="1"/>
    <col min="10765" max="11008" width="9.140625" style="9"/>
    <col min="11009" max="11009" width="9.28515625" style="9" bestFit="1" customWidth="1"/>
    <col min="11010" max="11010" width="14.28515625" style="9" bestFit="1" customWidth="1"/>
    <col min="11011" max="11011" width="10.5703125" style="9" customWidth="1"/>
    <col min="11012" max="11012" width="12.85546875" style="9" bestFit="1" customWidth="1"/>
    <col min="11013" max="11013" width="12" style="9" bestFit="1" customWidth="1"/>
    <col min="11014" max="11014" width="18.85546875" style="9" bestFit="1" customWidth="1"/>
    <col min="11015" max="11015" width="9.28515625" style="9" bestFit="1" customWidth="1"/>
    <col min="11016" max="11016" width="15.85546875" style="9" customWidth="1"/>
    <col min="11017" max="11017" width="9.28515625" style="9" bestFit="1" customWidth="1"/>
    <col min="11018" max="11018" width="12.85546875" style="9" bestFit="1" customWidth="1"/>
    <col min="11019" max="11019" width="9.28515625" style="9" bestFit="1" customWidth="1"/>
    <col min="11020" max="11020" width="12.85546875" style="9" bestFit="1" customWidth="1"/>
    <col min="11021" max="11264" width="9.140625" style="9"/>
    <col min="11265" max="11265" width="9.28515625" style="9" bestFit="1" customWidth="1"/>
    <col min="11266" max="11266" width="14.28515625" style="9" bestFit="1" customWidth="1"/>
    <col min="11267" max="11267" width="10.5703125" style="9" customWidth="1"/>
    <col min="11268" max="11268" width="12.85546875" style="9" bestFit="1" customWidth="1"/>
    <col min="11269" max="11269" width="12" style="9" bestFit="1" customWidth="1"/>
    <col min="11270" max="11270" width="18.85546875" style="9" bestFit="1" customWidth="1"/>
    <col min="11271" max="11271" width="9.28515625" style="9" bestFit="1" customWidth="1"/>
    <col min="11272" max="11272" width="15.85546875" style="9" customWidth="1"/>
    <col min="11273" max="11273" width="9.28515625" style="9" bestFit="1" customWidth="1"/>
    <col min="11274" max="11274" width="12.85546875" style="9" bestFit="1" customWidth="1"/>
    <col min="11275" max="11275" width="9.28515625" style="9" bestFit="1" customWidth="1"/>
    <col min="11276" max="11276" width="12.85546875" style="9" bestFit="1" customWidth="1"/>
    <col min="11277" max="11520" width="9.140625" style="9"/>
    <col min="11521" max="11521" width="9.28515625" style="9" bestFit="1" customWidth="1"/>
    <col min="11522" max="11522" width="14.28515625" style="9" bestFit="1" customWidth="1"/>
    <col min="11523" max="11523" width="10.5703125" style="9" customWidth="1"/>
    <col min="11524" max="11524" width="12.85546875" style="9" bestFit="1" customWidth="1"/>
    <col min="11525" max="11525" width="12" style="9" bestFit="1" customWidth="1"/>
    <col min="11526" max="11526" width="18.85546875" style="9" bestFit="1" customWidth="1"/>
    <col min="11527" max="11527" width="9.28515625" style="9" bestFit="1" customWidth="1"/>
    <col min="11528" max="11528" width="15.85546875" style="9" customWidth="1"/>
    <col min="11529" max="11529" width="9.28515625" style="9" bestFit="1" customWidth="1"/>
    <col min="11530" max="11530" width="12.85546875" style="9" bestFit="1" customWidth="1"/>
    <col min="11531" max="11531" width="9.28515625" style="9" bestFit="1" customWidth="1"/>
    <col min="11532" max="11532" width="12.85546875" style="9" bestFit="1" customWidth="1"/>
    <col min="11533" max="11776" width="9.140625" style="9"/>
    <col min="11777" max="11777" width="9.28515625" style="9" bestFit="1" customWidth="1"/>
    <col min="11778" max="11778" width="14.28515625" style="9" bestFit="1" customWidth="1"/>
    <col min="11779" max="11779" width="10.5703125" style="9" customWidth="1"/>
    <col min="11780" max="11780" width="12.85546875" style="9" bestFit="1" customWidth="1"/>
    <col min="11781" max="11781" width="12" style="9" bestFit="1" customWidth="1"/>
    <col min="11782" max="11782" width="18.85546875" style="9" bestFit="1" customWidth="1"/>
    <col min="11783" max="11783" width="9.28515625" style="9" bestFit="1" customWidth="1"/>
    <col min="11784" max="11784" width="15.85546875" style="9" customWidth="1"/>
    <col min="11785" max="11785" width="9.28515625" style="9" bestFit="1" customWidth="1"/>
    <col min="11786" max="11786" width="12.85546875" style="9" bestFit="1" customWidth="1"/>
    <col min="11787" max="11787" width="9.28515625" style="9" bestFit="1" customWidth="1"/>
    <col min="11788" max="11788" width="12.85546875" style="9" bestFit="1" customWidth="1"/>
    <col min="11789" max="12032" width="9.140625" style="9"/>
    <col min="12033" max="12033" width="9.28515625" style="9" bestFit="1" customWidth="1"/>
    <col min="12034" max="12034" width="14.28515625" style="9" bestFit="1" customWidth="1"/>
    <col min="12035" max="12035" width="10.5703125" style="9" customWidth="1"/>
    <col min="12036" max="12036" width="12.85546875" style="9" bestFit="1" customWidth="1"/>
    <col min="12037" max="12037" width="12" style="9" bestFit="1" customWidth="1"/>
    <col min="12038" max="12038" width="18.85546875" style="9" bestFit="1" customWidth="1"/>
    <col min="12039" max="12039" width="9.28515625" style="9" bestFit="1" customWidth="1"/>
    <col min="12040" max="12040" width="15.85546875" style="9" customWidth="1"/>
    <col min="12041" max="12041" width="9.28515625" style="9" bestFit="1" customWidth="1"/>
    <col min="12042" max="12042" width="12.85546875" style="9" bestFit="1" customWidth="1"/>
    <col min="12043" max="12043" width="9.28515625" style="9" bestFit="1" customWidth="1"/>
    <col min="12044" max="12044" width="12.85546875" style="9" bestFit="1" customWidth="1"/>
    <col min="12045" max="12288" width="9.140625" style="9"/>
    <col min="12289" max="12289" width="9.28515625" style="9" bestFit="1" customWidth="1"/>
    <col min="12290" max="12290" width="14.28515625" style="9" bestFit="1" customWidth="1"/>
    <col min="12291" max="12291" width="10.5703125" style="9" customWidth="1"/>
    <col min="12292" max="12292" width="12.85546875" style="9" bestFit="1" customWidth="1"/>
    <col min="12293" max="12293" width="12" style="9" bestFit="1" customWidth="1"/>
    <col min="12294" max="12294" width="18.85546875" style="9" bestFit="1" customWidth="1"/>
    <col min="12295" max="12295" width="9.28515625" style="9" bestFit="1" customWidth="1"/>
    <col min="12296" max="12296" width="15.85546875" style="9" customWidth="1"/>
    <col min="12297" max="12297" width="9.28515625" style="9" bestFit="1" customWidth="1"/>
    <col min="12298" max="12298" width="12.85546875" style="9" bestFit="1" customWidth="1"/>
    <col min="12299" max="12299" width="9.28515625" style="9" bestFit="1" customWidth="1"/>
    <col min="12300" max="12300" width="12.85546875" style="9" bestFit="1" customWidth="1"/>
    <col min="12301" max="12544" width="9.140625" style="9"/>
    <col min="12545" max="12545" width="9.28515625" style="9" bestFit="1" customWidth="1"/>
    <col min="12546" max="12546" width="14.28515625" style="9" bestFit="1" customWidth="1"/>
    <col min="12547" max="12547" width="10.5703125" style="9" customWidth="1"/>
    <col min="12548" max="12548" width="12.85546875" style="9" bestFit="1" customWidth="1"/>
    <col min="12549" max="12549" width="12" style="9" bestFit="1" customWidth="1"/>
    <col min="12550" max="12550" width="18.85546875" style="9" bestFit="1" customWidth="1"/>
    <col min="12551" max="12551" width="9.28515625" style="9" bestFit="1" customWidth="1"/>
    <col min="12552" max="12552" width="15.85546875" style="9" customWidth="1"/>
    <col min="12553" max="12553" width="9.28515625" style="9" bestFit="1" customWidth="1"/>
    <col min="12554" max="12554" width="12.85546875" style="9" bestFit="1" customWidth="1"/>
    <col min="12555" max="12555" width="9.28515625" style="9" bestFit="1" customWidth="1"/>
    <col min="12556" max="12556" width="12.85546875" style="9" bestFit="1" customWidth="1"/>
    <col min="12557" max="12800" width="9.140625" style="9"/>
    <col min="12801" max="12801" width="9.28515625" style="9" bestFit="1" customWidth="1"/>
    <col min="12802" max="12802" width="14.28515625" style="9" bestFit="1" customWidth="1"/>
    <col min="12803" max="12803" width="10.5703125" style="9" customWidth="1"/>
    <col min="12804" max="12804" width="12.85546875" style="9" bestFit="1" customWidth="1"/>
    <col min="12805" max="12805" width="12" style="9" bestFit="1" customWidth="1"/>
    <col min="12806" max="12806" width="18.85546875" style="9" bestFit="1" customWidth="1"/>
    <col min="12807" max="12807" width="9.28515625" style="9" bestFit="1" customWidth="1"/>
    <col min="12808" max="12808" width="15.85546875" style="9" customWidth="1"/>
    <col min="12809" max="12809" width="9.28515625" style="9" bestFit="1" customWidth="1"/>
    <col min="12810" max="12810" width="12.85546875" style="9" bestFit="1" customWidth="1"/>
    <col min="12811" max="12811" width="9.28515625" style="9" bestFit="1" customWidth="1"/>
    <col min="12812" max="12812" width="12.85546875" style="9" bestFit="1" customWidth="1"/>
    <col min="12813" max="13056" width="9.140625" style="9"/>
    <col min="13057" max="13057" width="9.28515625" style="9" bestFit="1" customWidth="1"/>
    <col min="13058" max="13058" width="14.28515625" style="9" bestFit="1" customWidth="1"/>
    <col min="13059" max="13059" width="10.5703125" style="9" customWidth="1"/>
    <col min="13060" max="13060" width="12.85546875" style="9" bestFit="1" customWidth="1"/>
    <col min="13061" max="13061" width="12" style="9" bestFit="1" customWidth="1"/>
    <col min="13062" max="13062" width="18.85546875" style="9" bestFit="1" customWidth="1"/>
    <col min="13063" max="13063" width="9.28515625" style="9" bestFit="1" customWidth="1"/>
    <col min="13064" max="13064" width="15.85546875" style="9" customWidth="1"/>
    <col min="13065" max="13065" width="9.28515625" style="9" bestFit="1" customWidth="1"/>
    <col min="13066" max="13066" width="12.85546875" style="9" bestFit="1" customWidth="1"/>
    <col min="13067" max="13067" width="9.28515625" style="9" bestFit="1" customWidth="1"/>
    <col min="13068" max="13068" width="12.85546875" style="9" bestFit="1" customWidth="1"/>
    <col min="13069" max="13312" width="9.140625" style="9"/>
    <col min="13313" max="13313" width="9.28515625" style="9" bestFit="1" customWidth="1"/>
    <col min="13314" max="13314" width="14.28515625" style="9" bestFit="1" customWidth="1"/>
    <col min="13315" max="13315" width="10.5703125" style="9" customWidth="1"/>
    <col min="13316" max="13316" width="12.85546875" style="9" bestFit="1" customWidth="1"/>
    <col min="13317" max="13317" width="12" style="9" bestFit="1" customWidth="1"/>
    <col min="13318" max="13318" width="18.85546875" style="9" bestFit="1" customWidth="1"/>
    <col min="13319" max="13319" width="9.28515625" style="9" bestFit="1" customWidth="1"/>
    <col min="13320" max="13320" width="15.85546875" style="9" customWidth="1"/>
    <col min="13321" max="13321" width="9.28515625" style="9" bestFit="1" customWidth="1"/>
    <col min="13322" max="13322" width="12.85546875" style="9" bestFit="1" customWidth="1"/>
    <col min="13323" max="13323" width="9.28515625" style="9" bestFit="1" customWidth="1"/>
    <col min="13324" max="13324" width="12.85546875" style="9" bestFit="1" customWidth="1"/>
    <col min="13325" max="13568" width="9.140625" style="9"/>
    <col min="13569" max="13569" width="9.28515625" style="9" bestFit="1" customWidth="1"/>
    <col min="13570" max="13570" width="14.28515625" style="9" bestFit="1" customWidth="1"/>
    <col min="13571" max="13571" width="10.5703125" style="9" customWidth="1"/>
    <col min="13572" max="13572" width="12.85546875" style="9" bestFit="1" customWidth="1"/>
    <col min="13573" max="13573" width="12" style="9" bestFit="1" customWidth="1"/>
    <col min="13574" max="13574" width="18.85546875" style="9" bestFit="1" customWidth="1"/>
    <col min="13575" max="13575" width="9.28515625" style="9" bestFit="1" customWidth="1"/>
    <col min="13576" max="13576" width="15.85546875" style="9" customWidth="1"/>
    <col min="13577" max="13577" width="9.28515625" style="9" bestFit="1" customWidth="1"/>
    <col min="13578" max="13578" width="12.85546875" style="9" bestFit="1" customWidth="1"/>
    <col min="13579" max="13579" width="9.28515625" style="9" bestFit="1" customWidth="1"/>
    <col min="13580" max="13580" width="12.85546875" style="9" bestFit="1" customWidth="1"/>
    <col min="13581" max="13824" width="9.140625" style="9"/>
    <col min="13825" max="13825" width="9.28515625" style="9" bestFit="1" customWidth="1"/>
    <col min="13826" max="13826" width="14.28515625" style="9" bestFit="1" customWidth="1"/>
    <col min="13827" max="13827" width="10.5703125" style="9" customWidth="1"/>
    <col min="13828" max="13828" width="12.85546875" style="9" bestFit="1" customWidth="1"/>
    <col min="13829" max="13829" width="12" style="9" bestFit="1" customWidth="1"/>
    <col min="13830" max="13830" width="18.85546875" style="9" bestFit="1" customWidth="1"/>
    <col min="13831" max="13831" width="9.28515625" style="9" bestFit="1" customWidth="1"/>
    <col min="13832" max="13832" width="15.85546875" style="9" customWidth="1"/>
    <col min="13833" max="13833" width="9.28515625" style="9" bestFit="1" customWidth="1"/>
    <col min="13834" max="13834" width="12.85546875" style="9" bestFit="1" customWidth="1"/>
    <col min="13835" max="13835" width="9.28515625" style="9" bestFit="1" customWidth="1"/>
    <col min="13836" max="13836" width="12.85546875" style="9" bestFit="1" customWidth="1"/>
    <col min="13837" max="14080" width="9.140625" style="9"/>
    <col min="14081" max="14081" width="9.28515625" style="9" bestFit="1" customWidth="1"/>
    <col min="14082" max="14082" width="14.28515625" style="9" bestFit="1" customWidth="1"/>
    <col min="14083" max="14083" width="10.5703125" style="9" customWidth="1"/>
    <col min="14084" max="14084" width="12.85546875" style="9" bestFit="1" customWidth="1"/>
    <col min="14085" max="14085" width="12" style="9" bestFit="1" customWidth="1"/>
    <col min="14086" max="14086" width="18.85546875" style="9" bestFit="1" customWidth="1"/>
    <col min="14087" max="14087" width="9.28515625" style="9" bestFit="1" customWidth="1"/>
    <col min="14088" max="14088" width="15.85546875" style="9" customWidth="1"/>
    <col min="14089" max="14089" width="9.28515625" style="9" bestFit="1" customWidth="1"/>
    <col min="14090" max="14090" width="12.85546875" style="9" bestFit="1" customWidth="1"/>
    <col min="14091" max="14091" width="9.28515625" style="9" bestFit="1" customWidth="1"/>
    <col min="14092" max="14092" width="12.85546875" style="9" bestFit="1" customWidth="1"/>
    <col min="14093" max="14336" width="9.140625" style="9"/>
    <col min="14337" max="14337" width="9.28515625" style="9" bestFit="1" customWidth="1"/>
    <col min="14338" max="14338" width="14.28515625" style="9" bestFit="1" customWidth="1"/>
    <col min="14339" max="14339" width="10.5703125" style="9" customWidth="1"/>
    <col min="14340" max="14340" width="12.85546875" style="9" bestFit="1" customWidth="1"/>
    <col min="14341" max="14341" width="12" style="9" bestFit="1" customWidth="1"/>
    <col min="14342" max="14342" width="18.85546875" style="9" bestFit="1" customWidth="1"/>
    <col min="14343" max="14343" width="9.28515625" style="9" bestFit="1" customWidth="1"/>
    <col min="14344" max="14344" width="15.85546875" style="9" customWidth="1"/>
    <col min="14345" max="14345" width="9.28515625" style="9" bestFit="1" customWidth="1"/>
    <col min="14346" max="14346" width="12.85546875" style="9" bestFit="1" customWidth="1"/>
    <col min="14347" max="14347" width="9.28515625" style="9" bestFit="1" customWidth="1"/>
    <col min="14348" max="14348" width="12.85546875" style="9" bestFit="1" customWidth="1"/>
    <col min="14349" max="14592" width="9.140625" style="9"/>
    <col min="14593" max="14593" width="9.28515625" style="9" bestFit="1" customWidth="1"/>
    <col min="14594" max="14594" width="14.28515625" style="9" bestFit="1" customWidth="1"/>
    <col min="14595" max="14595" width="10.5703125" style="9" customWidth="1"/>
    <col min="14596" max="14596" width="12.85546875" style="9" bestFit="1" customWidth="1"/>
    <col min="14597" max="14597" width="12" style="9" bestFit="1" customWidth="1"/>
    <col min="14598" max="14598" width="18.85546875" style="9" bestFit="1" customWidth="1"/>
    <col min="14599" max="14599" width="9.28515625" style="9" bestFit="1" customWidth="1"/>
    <col min="14600" max="14600" width="15.85546875" style="9" customWidth="1"/>
    <col min="14601" max="14601" width="9.28515625" style="9" bestFit="1" customWidth="1"/>
    <col min="14602" max="14602" width="12.85546875" style="9" bestFit="1" customWidth="1"/>
    <col min="14603" max="14603" width="9.28515625" style="9" bestFit="1" customWidth="1"/>
    <col min="14604" max="14604" width="12.85546875" style="9" bestFit="1" customWidth="1"/>
    <col min="14605" max="14848" width="9.140625" style="9"/>
    <col min="14849" max="14849" width="9.28515625" style="9" bestFit="1" customWidth="1"/>
    <col min="14850" max="14850" width="14.28515625" style="9" bestFit="1" customWidth="1"/>
    <col min="14851" max="14851" width="10.5703125" style="9" customWidth="1"/>
    <col min="14852" max="14852" width="12.85546875" style="9" bestFit="1" customWidth="1"/>
    <col min="14853" max="14853" width="12" style="9" bestFit="1" customWidth="1"/>
    <col min="14854" max="14854" width="18.85546875" style="9" bestFit="1" customWidth="1"/>
    <col min="14855" max="14855" width="9.28515625" style="9" bestFit="1" customWidth="1"/>
    <col min="14856" max="14856" width="15.85546875" style="9" customWidth="1"/>
    <col min="14857" max="14857" width="9.28515625" style="9" bestFit="1" customWidth="1"/>
    <col min="14858" max="14858" width="12.85546875" style="9" bestFit="1" customWidth="1"/>
    <col min="14859" max="14859" width="9.28515625" style="9" bestFit="1" customWidth="1"/>
    <col min="14860" max="14860" width="12.85546875" style="9" bestFit="1" customWidth="1"/>
    <col min="14861" max="15104" width="9.140625" style="9"/>
    <col min="15105" max="15105" width="9.28515625" style="9" bestFit="1" customWidth="1"/>
    <col min="15106" max="15106" width="14.28515625" style="9" bestFit="1" customWidth="1"/>
    <col min="15107" max="15107" width="10.5703125" style="9" customWidth="1"/>
    <col min="15108" max="15108" width="12.85546875" style="9" bestFit="1" customWidth="1"/>
    <col min="15109" max="15109" width="12" style="9" bestFit="1" customWidth="1"/>
    <col min="15110" max="15110" width="18.85546875" style="9" bestFit="1" customWidth="1"/>
    <col min="15111" max="15111" width="9.28515625" style="9" bestFit="1" customWidth="1"/>
    <col min="15112" max="15112" width="15.85546875" style="9" customWidth="1"/>
    <col min="15113" max="15113" width="9.28515625" style="9" bestFit="1" customWidth="1"/>
    <col min="15114" max="15114" width="12.85546875" style="9" bestFit="1" customWidth="1"/>
    <col min="15115" max="15115" width="9.28515625" style="9" bestFit="1" customWidth="1"/>
    <col min="15116" max="15116" width="12.85546875" style="9" bestFit="1" customWidth="1"/>
    <col min="15117" max="15360" width="9.140625" style="9"/>
    <col min="15361" max="15361" width="9.28515625" style="9" bestFit="1" customWidth="1"/>
    <col min="15362" max="15362" width="14.28515625" style="9" bestFit="1" customWidth="1"/>
    <col min="15363" max="15363" width="10.5703125" style="9" customWidth="1"/>
    <col min="15364" max="15364" width="12.85546875" style="9" bestFit="1" customWidth="1"/>
    <col min="15365" max="15365" width="12" style="9" bestFit="1" customWidth="1"/>
    <col min="15366" max="15366" width="18.85546875" style="9" bestFit="1" customWidth="1"/>
    <col min="15367" max="15367" width="9.28515625" style="9" bestFit="1" customWidth="1"/>
    <col min="15368" max="15368" width="15.85546875" style="9" customWidth="1"/>
    <col min="15369" max="15369" width="9.28515625" style="9" bestFit="1" customWidth="1"/>
    <col min="15370" max="15370" width="12.85546875" style="9" bestFit="1" customWidth="1"/>
    <col min="15371" max="15371" width="9.28515625" style="9" bestFit="1" customWidth="1"/>
    <col min="15372" max="15372" width="12.85546875" style="9" bestFit="1" customWidth="1"/>
    <col min="15373" max="15616" width="9.140625" style="9"/>
    <col min="15617" max="15617" width="9.28515625" style="9" bestFit="1" customWidth="1"/>
    <col min="15618" max="15618" width="14.28515625" style="9" bestFit="1" customWidth="1"/>
    <col min="15619" max="15619" width="10.5703125" style="9" customWidth="1"/>
    <col min="15620" max="15620" width="12.85546875" style="9" bestFit="1" customWidth="1"/>
    <col min="15621" max="15621" width="12" style="9" bestFit="1" customWidth="1"/>
    <col min="15622" max="15622" width="18.85546875" style="9" bestFit="1" customWidth="1"/>
    <col min="15623" max="15623" width="9.28515625" style="9" bestFit="1" customWidth="1"/>
    <col min="15624" max="15624" width="15.85546875" style="9" customWidth="1"/>
    <col min="15625" max="15625" width="9.28515625" style="9" bestFit="1" customWidth="1"/>
    <col min="15626" max="15626" width="12.85546875" style="9" bestFit="1" customWidth="1"/>
    <col min="15627" max="15627" width="9.28515625" style="9" bestFit="1" customWidth="1"/>
    <col min="15628" max="15628" width="12.85546875" style="9" bestFit="1" customWidth="1"/>
    <col min="15629" max="15872" width="9.140625" style="9"/>
    <col min="15873" max="15873" width="9.28515625" style="9" bestFit="1" customWidth="1"/>
    <col min="15874" max="15874" width="14.28515625" style="9" bestFit="1" customWidth="1"/>
    <col min="15875" max="15875" width="10.5703125" style="9" customWidth="1"/>
    <col min="15876" max="15876" width="12.85546875" style="9" bestFit="1" customWidth="1"/>
    <col min="15877" max="15877" width="12" style="9" bestFit="1" customWidth="1"/>
    <col min="15878" max="15878" width="18.85546875" style="9" bestFit="1" customWidth="1"/>
    <col min="15879" max="15879" width="9.28515625" style="9" bestFit="1" customWidth="1"/>
    <col min="15880" max="15880" width="15.85546875" style="9" customWidth="1"/>
    <col min="15881" max="15881" width="9.28515625" style="9" bestFit="1" customWidth="1"/>
    <col min="15882" max="15882" width="12.85546875" style="9" bestFit="1" customWidth="1"/>
    <col min="15883" max="15883" width="9.28515625" style="9" bestFit="1" customWidth="1"/>
    <col min="15884" max="15884" width="12.85546875" style="9" bestFit="1" customWidth="1"/>
    <col min="15885" max="16128" width="9.140625" style="9"/>
    <col min="16129" max="16129" width="9.28515625" style="9" bestFit="1" customWidth="1"/>
    <col min="16130" max="16130" width="14.28515625" style="9" bestFit="1" customWidth="1"/>
    <col min="16131" max="16131" width="10.5703125" style="9" customWidth="1"/>
    <col min="16132" max="16132" width="12.85546875" style="9" bestFit="1" customWidth="1"/>
    <col min="16133" max="16133" width="12" style="9" bestFit="1" customWidth="1"/>
    <col min="16134" max="16134" width="18.85546875" style="9" bestFit="1" customWidth="1"/>
    <col min="16135" max="16135" width="9.28515625" style="9" bestFit="1" customWidth="1"/>
    <col min="16136" max="16136" width="15.85546875" style="9" customWidth="1"/>
    <col min="16137" max="16137" width="9.28515625" style="9" bestFit="1" customWidth="1"/>
    <col min="16138" max="16138" width="12.85546875" style="9" bestFit="1" customWidth="1"/>
    <col min="16139" max="16139" width="9.28515625" style="9" bestFit="1" customWidth="1"/>
    <col min="16140" max="16140" width="12.85546875" style="9" bestFit="1" customWidth="1"/>
    <col min="16141" max="16384" width="9.140625" style="9"/>
  </cols>
  <sheetData>
    <row r="1" spans="1:12" ht="24" thickBot="1" x14ac:dyDescent="0.4">
      <c r="E1" s="221" t="s">
        <v>63</v>
      </c>
    </row>
    <row r="2" spans="1:12" ht="15.75" x14ac:dyDescent="0.25">
      <c r="A2" s="222" t="str">
        <f>'MR=MC produkt 1'!A3</f>
        <v>Afsætning</v>
      </c>
      <c r="B2" s="223"/>
      <c r="C2" s="224" t="s">
        <v>25</v>
      </c>
      <c r="D2" s="225"/>
      <c r="E2" s="226" t="str">
        <f>CONCATENATE('MR=MC produkt 1'!K11," indtil ",F5)</f>
        <v>MC(1) indtil 5000</v>
      </c>
      <c r="F2" s="227"/>
      <c r="G2" s="222" t="str">
        <f>'MR=MC produkt 1'!A23</f>
        <v>Max.kapacitet</v>
      </c>
      <c r="H2" s="223"/>
      <c r="I2" s="222" t="s">
        <v>64</v>
      </c>
      <c r="J2" s="223"/>
      <c r="K2" s="222" t="s">
        <v>39</v>
      </c>
      <c r="L2" s="223"/>
    </row>
    <row r="3" spans="1:12" ht="15" x14ac:dyDescent="0.2">
      <c r="A3" s="228" t="s">
        <v>40</v>
      </c>
      <c r="B3" s="229" t="s">
        <v>58</v>
      </c>
      <c r="C3" s="228" t="s">
        <v>40</v>
      </c>
      <c r="D3" s="229" t="str">
        <f>B3</f>
        <v>Mængde</v>
      </c>
      <c r="E3" s="228" t="s">
        <v>40</v>
      </c>
      <c r="F3" s="229" t="str">
        <f>D3</f>
        <v>Mængde</v>
      </c>
      <c r="G3" s="228" t="s">
        <v>65</v>
      </c>
      <c r="H3" s="229" t="s">
        <v>58</v>
      </c>
      <c r="I3" s="228" t="str">
        <f>G3</f>
        <v xml:space="preserve">Pris </v>
      </c>
      <c r="J3" s="229" t="str">
        <f>H3</f>
        <v>Mængde</v>
      </c>
      <c r="K3" s="228" t="str">
        <f>I3</f>
        <v xml:space="preserve">Pris </v>
      </c>
      <c r="L3" s="229" t="str">
        <f>J3</f>
        <v>Mængde</v>
      </c>
    </row>
    <row r="4" spans="1:12" ht="15" x14ac:dyDescent="0.2">
      <c r="A4" s="230">
        <f>'MR=MC produkt 1'!I3</f>
        <v>660</v>
      </c>
      <c r="B4" s="231">
        <v>0</v>
      </c>
      <c r="C4" s="230">
        <f>A4</f>
        <v>660</v>
      </c>
      <c r="D4" s="231">
        <v>0</v>
      </c>
      <c r="E4" s="230">
        <f>'MR=MC produkt 1'!R11</f>
        <v>420</v>
      </c>
      <c r="F4" s="231">
        <f>B4</f>
        <v>0</v>
      </c>
      <c r="G4" s="230">
        <f>IF(C4=C5,0,C4)</f>
        <v>660</v>
      </c>
      <c r="H4" s="231">
        <f>'MR=MC produkt 1'!D23</f>
        <v>10000</v>
      </c>
      <c r="I4" s="230">
        <f>'MR=MC produkt 1'!E89</f>
        <v>540</v>
      </c>
      <c r="J4" s="231">
        <f>F4</f>
        <v>0</v>
      </c>
      <c r="K4" s="230">
        <v>0</v>
      </c>
      <c r="L4" s="231">
        <f>'MR=MC produkt 1'!I82</f>
        <v>3000</v>
      </c>
    </row>
    <row r="5" spans="1:12" ht="15.75" thickBot="1" x14ac:dyDescent="0.25">
      <c r="A5" s="232">
        <f>IF('MR=MC produkt 1'!E3/'MR=MC produkt 1'!E4=0,A4,0)</f>
        <v>0</v>
      </c>
      <c r="B5" s="233">
        <f>C8+IF('MR=MC produkt 1'!E3/'MR=MC produkt 1'!E4=0,'MR=MC produkt 1'!D23,'MR=MC produkt 1'!I3/('MR=MC produkt 1'!E3/'MR=MC produkt 1'!E4)*-1)</f>
        <v>16500</v>
      </c>
      <c r="C5" s="232">
        <f>A5</f>
        <v>0</v>
      </c>
      <c r="D5" s="233">
        <f>IF('MR=MC produkt 1'!E3/'MR=MC produkt 1'!E4=0,B5,B5/2)</f>
        <v>8250</v>
      </c>
      <c r="E5" s="234">
        <f>(('MR=MC produkt 1'!N13*'MR=MC produkt 1'!N11)/'MR=MC produkt 1'!N12)+'MR=MC produkt 1'!R11</f>
        <v>420</v>
      </c>
      <c r="F5" s="235">
        <f>IF('MR=MC produkt 1'!N13=0,B5,'MR=MC produkt 1'!N13)</f>
        <v>5000</v>
      </c>
      <c r="G5" s="234">
        <f>A5</f>
        <v>0</v>
      </c>
      <c r="H5" s="236">
        <f>'MR=MC produkt 1'!D23</f>
        <v>10000</v>
      </c>
      <c r="I5" s="232">
        <f>'MR=MC produkt 1'!E89</f>
        <v>540</v>
      </c>
      <c r="J5" s="233">
        <f>L5</f>
        <v>3000</v>
      </c>
      <c r="K5" s="232">
        <f>I5</f>
        <v>540</v>
      </c>
      <c r="L5" s="233">
        <f>'MR=MC produkt 1'!I82</f>
        <v>3000</v>
      </c>
    </row>
    <row r="6" spans="1:12" ht="18.75" customHeight="1" x14ac:dyDescent="0.25">
      <c r="E6" s="226" t="str">
        <f>CONCATENATE('MR=MC produkt 1'!K16," indtil ",'MR=MC produkt 1'!N18)</f>
        <v>MC(2) indtil 0</v>
      </c>
      <c r="F6" s="227"/>
      <c r="G6" s="237" t="str">
        <f>CONCATENATE("relation ",'MR=MC produkt 1'!K11," og ",'MR=MC produkt 1'!K16)</f>
        <v>relation MC(1) og MC(2)</v>
      </c>
      <c r="H6" s="238"/>
    </row>
    <row r="7" spans="1:12" ht="15" x14ac:dyDescent="0.2">
      <c r="E7" s="228" t="s">
        <v>40</v>
      </c>
      <c r="F7" s="229" t="s">
        <v>58</v>
      </c>
      <c r="G7" s="239" t="str">
        <f>E7</f>
        <v>Pris</v>
      </c>
      <c r="H7" s="240" t="str">
        <f>F7</f>
        <v>Mængde</v>
      </c>
    </row>
    <row r="8" spans="1:12" ht="15" x14ac:dyDescent="0.2">
      <c r="E8" s="228">
        <f>'MR=MC produkt 1'!N13*('MR=MC produkt 1'!N16/'MR=MC produkt 1'!N17)+'MR=MC produkt 1'!R16</f>
        <v>0</v>
      </c>
      <c r="F8" s="229">
        <f>IF(E9=0,0,F5)</f>
        <v>0</v>
      </c>
      <c r="G8" s="241">
        <f>IF(E8=0,0,E5)</f>
        <v>0</v>
      </c>
      <c r="H8" s="241">
        <f>IF(F8=0,0,F5)</f>
        <v>0</v>
      </c>
    </row>
    <row r="9" spans="1:12" ht="15.75" thickBot="1" x14ac:dyDescent="0.25">
      <c r="E9" s="242">
        <f>'MR=MC produkt 1'!N18*'MR=MC produkt 1'!N16/'MR=MC produkt 1'!N17+'MR=MC produkt 1'!R16</f>
        <v>0</v>
      </c>
      <c r="F9" s="243">
        <f>'MR=MC produkt 1'!N18</f>
        <v>0</v>
      </c>
      <c r="G9" s="244">
        <f>E8</f>
        <v>0</v>
      </c>
      <c r="H9" s="245">
        <f>F8</f>
        <v>0</v>
      </c>
    </row>
    <row r="10" spans="1:12" ht="20.25" customHeight="1" x14ac:dyDescent="0.25">
      <c r="E10" s="226" t="str">
        <f>CONCATENATE('MR=MC produkt 1'!K21," indtil ",'MR=MC produkt 1'!N23)</f>
        <v>MC(3) indtil 0</v>
      </c>
      <c r="F10" s="227"/>
      <c r="G10" s="237" t="str">
        <f>CONCATENATE("relation ",'MR=MC produkt 1'!K16," og ",'MR=MC produkt 1'!K21)</f>
        <v>relation MC(2) og MC(3)</v>
      </c>
      <c r="H10" s="238"/>
    </row>
    <row r="11" spans="1:12" ht="15" x14ac:dyDescent="0.2">
      <c r="E11" s="246" t="str">
        <f>E7</f>
        <v>Pris</v>
      </c>
      <c r="F11" s="247" t="str">
        <f>F7</f>
        <v>Mængde</v>
      </c>
      <c r="G11" s="239" t="str">
        <f>E11</f>
        <v>Pris</v>
      </c>
      <c r="H11" s="240" t="str">
        <f>F11</f>
        <v>Mængde</v>
      </c>
    </row>
    <row r="12" spans="1:12" ht="15" x14ac:dyDescent="0.2">
      <c r="E12" s="228">
        <f>'MR=MC produkt 1'!N18*'MR=MC produkt 1'!N21/'MR=MC produkt 1'!N22+'MR=MC produkt 1'!R21</f>
        <v>0</v>
      </c>
      <c r="F12" s="229">
        <f>IF(E12=0,0,'MR=MC produkt 1'!N18)</f>
        <v>0</v>
      </c>
      <c r="G12" s="239">
        <f>IF(E12=0,0,E9)</f>
        <v>0</v>
      </c>
      <c r="H12" s="248">
        <f>IF(F12=0,0,F9)</f>
        <v>0</v>
      </c>
    </row>
    <row r="13" spans="1:12" ht="15.75" thickBot="1" x14ac:dyDescent="0.25">
      <c r="E13" s="249">
        <f>'MR=MC produkt 1'!N23*'MR=MC produkt 1'!N21/'MR=MC produkt 1'!N22+'MR=MC produkt 1'!R21</f>
        <v>0</v>
      </c>
      <c r="F13" s="250">
        <f>'MR=MC produkt 1'!N23</f>
        <v>0</v>
      </c>
      <c r="G13" s="244">
        <f>E12</f>
        <v>0</v>
      </c>
      <c r="H13" s="245">
        <f>F12</f>
        <v>0</v>
      </c>
    </row>
  </sheetData>
  <mergeCells count="6">
    <mergeCell ref="C2:D2"/>
    <mergeCell ref="E2:F2"/>
    <mergeCell ref="E6:F6"/>
    <mergeCell ref="G6:H6"/>
    <mergeCell ref="E10:F10"/>
    <mergeCell ref="G10:H10"/>
  </mergeCells>
  <pageMargins left="0.75" right="0.75" top="1" bottom="1" header="0" footer="0"/>
  <pageSetup paperSize="9" scale="89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137"/>
  <sheetViews>
    <sheetView zoomScale="90" zoomScaleNormal="100" workbookViewId="0">
      <selection activeCell="I24" sqref="I24"/>
    </sheetView>
  </sheetViews>
  <sheetFormatPr defaultRowHeight="12.75" x14ac:dyDescent="0.2"/>
  <cols>
    <col min="1" max="1" width="13" style="9" customWidth="1"/>
    <col min="2" max="2" width="3.140625" style="9" customWidth="1"/>
    <col min="3" max="3" width="3.28515625" style="9" customWidth="1"/>
    <col min="4" max="4" width="10.140625" style="9" customWidth="1"/>
    <col min="5" max="5" width="13" style="9" customWidth="1"/>
    <col min="6" max="6" width="3" style="9" customWidth="1"/>
    <col min="7" max="7" width="1.85546875" style="9" customWidth="1"/>
    <col min="8" max="8" width="2.7109375" style="9" customWidth="1"/>
    <col min="9" max="9" width="14" style="9" bestFit="1" customWidth="1"/>
    <col min="10" max="10" width="4.28515625" style="9" customWidth="1"/>
    <col min="11" max="11" width="6.28515625" style="9" customWidth="1"/>
    <col min="12" max="12" width="3" style="9" customWidth="1"/>
    <col min="13" max="13" width="15.140625" style="9" bestFit="1" customWidth="1"/>
    <col min="14" max="14" width="8.42578125" style="9" customWidth="1"/>
    <col min="15" max="15" width="3.28515625" style="9" customWidth="1"/>
    <col min="16" max="16" width="2.140625" style="9" customWidth="1"/>
    <col min="17" max="17" width="3.85546875" style="9" customWidth="1"/>
    <col min="18" max="18" width="7.7109375" style="9" customWidth="1"/>
    <col min="19" max="19" width="3.140625" style="9" customWidth="1"/>
    <col min="20" max="20" width="2.42578125" style="9" customWidth="1"/>
    <col min="21" max="21" width="11.28515625" style="9" bestFit="1" customWidth="1"/>
    <col min="22" max="22" width="11.28515625" style="9" customWidth="1"/>
    <col min="23" max="256" width="9.140625" style="9"/>
    <col min="257" max="257" width="13" style="9" customWidth="1"/>
    <col min="258" max="258" width="3.140625" style="9" customWidth="1"/>
    <col min="259" max="259" width="3.28515625" style="9" customWidth="1"/>
    <col min="260" max="260" width="10.140625" style="9" customWidth="1"/>
    <col min="261" max="261" width="13" style="9" customWidth="1"/>
    <col min="262" max="262" width="3" style="9" customWidth="1"/>
    <col min="263" max="263" width="1.85546875" style="9" customWidth="1"/>
    <col min="264" max="264" width="2.7109375" style="9" customWidth="1"/>
    <col min="265" max="265" width="14" style="9" bestFit="1" customWidth="1"/>
    <col min="266" max="266" width="4.28515625" style="9" customWidth="1"/>
    <col min="267" max="267" width="6.28515625" style="9" customWidth="1"/>
    <col min="268" max="268" width="3" style="9" customWidth="1"/>
    <col min="269" max="269" width="15.140625" style="9" bestFit="1" customWidth="1"/>
    <col min="270" max="270" width="8.42578125" style="9" customWidth="1"/>
    <col min="271" max="271" width="3.28515625" style="9" customWidth="1"/>
    <col min="272" max="272" width="2.140625" style="9" customWidth="1"/>
    <col min="273" max="273" width="3.85546875" style="9" customWidth="1"/>
    <col min="274" max="274" width="7.7109375" style="9" customWidth="1"/>
    <col min="275" max="275" width="3.140625" style="9" customWidth="1"/>
    <col min="276" max="276" width="2.42578125" style="9" customWidth="1"/>
    <col min="277" max="277" width="11.28515625" style="9" bestFit="1" customWidth="1"/>
    <col min="278" max="278" width="11.28515625" style="9" customWidth="1"/>
    <col min="279" max="512" width="9.140625" style="9"/>
    <col min="513" max="513" width="13" style="9" customWidth="1"/>
    <col min="514" max="514" width="3.140625" style="9" customWidth="1"/>
    <col min="515" max="515" width="3.28515625" style="9" customWidth="1"/>
    <col min="516" max="516" width="10.140625" style="9" customWidth="1"/>
    <col min="517" max="517" width="13" style="9" customWidth="1"/>
    <col min="518" max="518" width="3" style="9" customWidth="1"/>
    <col min="519" max="519" width="1.85546875" style="9" customWidth="1"/>
    <col min="520" max="520" width="2.7109375" style="9" customWidth="1"/>
    <col min="521" max="521" width="14" style="9" bestFit="1" customWidth="1"/>
    <col min="522" max="522" width="4.28515625" style="9" customWidth="1"/>
    <col min="523" max="523" width="6.28515625" style="9" customWidth="1"/>
    <col min="524" max="524" width="3" style="9" customWidth="1"/>
    <col min="525" max="525" width="15.140625" style="9" bestFit="1" customWidth="1"/>
    <col min="526" max="526" width="8.42578125" style="9" customWidth="1"/>
    <col min="527" max="527" width="3.28515625" style="9" customWidth="1"/>
    <col min="528" max="528" width="2.140625" style="9" customWidth="1"/>
    <col min="529" max="529" width="3.85546875" style="9" customWidth="1"/>
    <col min="530" max="530" width="7.7109375" style="9" customWidth="1"/>
    <col min="531" max="531" width="3.140625" style="9" customWidth="1"/>
    <col min="532" max="532" width="2.42578125" style="9" customWidth="1"/>
    <col min="533" max="533" width="11.28515625" style="9" bestFit="1" customWidth="1"/>
    <col min="534" max="534" width="11.28515625" style="9" customWidth="1"/>
    <col min="535" max="768" width="9.140625" style="9"/>
    <col min="769" max="769" width="13" style="9" customWidth="1"/>
    <col min="770" max="770" width="3.140625" style="9" customWidth="1"/>
    <col min="771" max="771" width="3.28515625" style="9" customWidth="1"/>
    <col min="772" max="772" width="10.140625" style="9" customWidth="1"/>
    <col min="773" max="773" width="13" style="9" customWidth="1"/>
    <col min="774" max="774" width="3" style="9" customWidth="1"/>
    <col min="775" max="775" width="1.85546875" style="9" customWidth="1"/>
    <col min="776" max="776" width="2.7109375" style="9" customWidth="1"/>
    <col min="777" max="777" width="14" style="9" bestFit="1" customWidth="1"/>
    <col min="778" max="778" width="4.28515625" style="9" customWidth="1"/>
    <col min="779" max="779" width="6.28515625" style="9" customWidth="1"/>
    <col min="780" max="780" width="3" style="9" customWidth="1"/>
    <col min="781" max="781" width="15.140625" style="9" bestFit="1" customWidth="1"/>
    <col min="782" max="782" width="8.42578125" style="9" customWidth="1"/>
    <col min="783" max="783" width="3.28515625" style="9" customWidth="1"/>
    <col min="784" max="784" width="2.140625" style="9" customWidth="1"/>
    <col min="785" max="785" width="3.85546875" style="9" customWidth="1"/>
    <col min="786" max="786" width="7.7109375" style="9" customWidth="1"/>
    <col min="787" max="787" width="3.140625" style="9" customWidth="1"/>
    <col min="788" max="788" width="2.42578125" style="9" customWidth="1"/>
    <col min="789" max="789" width="11.28515625" style="9" bestFit="1" customWidth="1"/>
    <col min="790" max="790" width="11.28515625" style="9" customWidth="1"/>
    <col min="791" max="1024" width="9.140625" style="9"/>
    <col min="1025" max="1025" width="13" style="9" customWidth="1"/>
    <col min="1026" max="1026" width="3.140625" style="9" customWidth="1"/>
    <col min="1027" max="1027" width="3.28515625" style="9" customWidth="1"/>
    <col min="1028" max="1028" width="10.140625" style="9" customWidth="1"/>
    <col min="1029" max="1029" width="13" style="9" customWidth="1"/>
    <col min="1030" max="1030" width="3" style="9" customWidth="1"/>
    <col min="1031" max="1031" width="1.85546875" style="9" customWidth="1"/>
    <col min="1032" max="1032" width="2.7109375" style="9" customWidth="1"/>
    <col min="1033" max="1033" width="14" style="9" bestFit="1" customWidth="1"/>
    <col min="1034" max="1034" width="4.28515625" style="9" customWidth="1"/>
    <col min="1035" max="1035" width="6.28515625" style="9" customWidth="1"/>
    <col min="1036" max="1036" width="3" style="9" customWidth="1"/>
    <col min="1037" max="1037" width="15.140625" style="9" bestFit="1" customWidth="1"/>
    <col min="1038" max="1038" width="8.42578125" style="9" customWidth="1"/>
    <col min="1039" max="1039" width="3.28515625" style="9" customWidth="1"/>
    <col min="1040" max="1040" width="2.140625" style="9" customWidth="1"/>
    <col min="1041" max="1041" width="3.85546875" style="9" customWidth="1"/>
    <col min="1042" max="1042" width="7.7109375" style="9" customWidth="1"/>
    <col min="1043" max="1043" width="3.140625" style="9" customWidth="1"/>
    <col min="1044" max="1044" width="2.42578125" style="9" customWidth="1"/>
    <col min="1045" max="1045" width="11.28515625" style="9" bestFit="1" customWidth="1"/>
    <col min="1046" max="1046" width="11.28515625" style="9" customWidth="1"/>
    <col min="1047" max="1280" width="9.140625" style="9"/>
    <col min="1281" max="1281" width="13" style="9" customWidth="1"/>
    <col min="1282" max="1282" width="3.140625" style="9" customWidth="1"/>
    <col min="1283" max="1283" width="3.28515625" style="9" customWidth="1"/>
    <col min="1284" max="1284" width="10.140625" style="9" customWidth="1"/>
    <col min="1285" max="1285" width="13" style="9" customWidth="1"/>
    <col min="1286" max="1286" width="3" style="9" customWidth="1"/>
    <col min="1287" max="1287" width="1.85546875" style="9" customWidth="1"/>
    <col min="1288" max="1288" width="2.7109375" style="9" customWidth="1"/>
    <col min="1289" max="1289" width="14" style="9" bestFit="1" customWidth="1"/>
    <col min="1290" max="1290" width="4.28515625" style="9" customWidth="1"/>
    <col min="1291" max="1291" width="6.28515625" style="9" customWidth="1"/>
    <col min="1292" max="1292" width="3" style="9" customWidth="1"/>
    <col min="1293" max="1293" width="15.140625" style="9" bestFit="1" customWidth="1"/>
    <col min="1294" max="1294" width="8.42578125" style="9" customWidth="1"/>
    <col min="1295" max="1295" width="3.28515625" style="9" customWidth="1"/>
    <col min="1296" max="1296" width="2.140625" style="9" customWidth="1"/>
    <col min="1297" max="1297" width="3.85546875" style="9" customWidth="1"/>
    <col min="1298" max="1298" width="7.7109375" style="9" customWidth="1"/>
    <col min="1299" max="1299" width="3.140625" style="9" customWidth="1"/>
    <col min="1300" max="1300" width="2.42578125" style="9" customWidth="1"/>
    <col min="1301" max="1301" width="11.28515625" style="9" bestFit="1" customWidth="1"/>
    <col min="1302" max="1302" width="11.28515625" style="9" customWidth="1"/>
    <col min="1303" max="1536" width="9.140625" style="9"/>
    <col min="1537" max="1537" width="13" style="9" customWidth="1"/>
    <col min="1538" max="1538" width="3.140625" style="9" customWidth="1"/>
    <col min="1539" max="1539" width="3.28515625" style="9" customWidth="1"/>
    <col min="1540" max="1540" width="10.140625" style="9" customWidth="1"/>
    <col min="1541" max="1541" width="13" style="9" customWidth="1"/>
    <col min="1542" max="1542" width="3" style="9" customWidth="1"/>
    <col min="1543" max="1543" width="1.85546875" style="9" customWidth="1"/>
    <col min="1544" max="1544" width="2.7109375" style="9" customWidth="1"/>
    <col min="1545" max="1545" width="14" style="9" bestFit="1" customWidth="1"/>
    <col min="1546" max="1546" width="4.28515625" style="9" customWidth="1"/>
    <col min="1547" max="1547" width="6.28515625" style="9" customWidth="1"/>
    <col min="1548" max="1548" width="3" style="9" customWidth="1"/>
    <col min="1549" max="1549" width="15.140625" style="9" bestFit="1" customWidth="1"/>
    <col min="1550" max="1550" width="8.42578125" style="9" customWidth="1"/>
    <col min="1551" max="1551" width="3.28515625" style="9" customWidth="1"/>
    <col min="1552" max="1552" width="2.140625" style="9" customWidth="1"/>
    <col min="1553" max="1553" width="3.85546875" style="9" customWidth="1"/>
    <col min="1554" max="1554" width="7.7109375" style="9" customWidth="1"/>
    <col min="1555" max="1555" width="3.140625" style="9" customWidth="1"/>
    <col min="1556" max="1556" width="2.42578125" style="9" customWidth="1"/>
    <col min="1557" max="1557" width="11.28515625" style="9" bestFit="1" customWidth="1"/>
    <col min="1558" max="1558" width="11.28515625" style="9" customWidth="1"/>
    <col min="1559" max="1792" width="9.140625" style="9"/>
    <col min="1793" max="1793" width="13" style="9" customWidth="1"/>
    <col min="1794" max="1794" width="3.140625" style="9" customWidth="1"/>
    <col min="1795" max="1795" width="3.28515625" style="9" customWidth="1"/>
    <col min="1796" max="1796" width="10.140625" style="9" customWidth="1"/>
    <col min="1797" max="1797" width="13" style="9" customWidth="1"/>
    <col min="1798" max="1798" width="3" style="9" customWidth="1"/>
    <col min="1799" max="1799" width="1.85546875" style="9" customWidth="1"/>
    <col min="1800" max="1800" width="2.7109375" style="9" customWidth="1"/>
    <col min="1801" max="1801" width="14" style="9" bestFit="1" customWidth="1"/>
    <col min="1802" max="1802" width="4.28515625" style="9" customWidth="1"/>
    <col min="1803" max="1803" width="6.28515625" style="9" customWidth="1"/>
    <col min="1804" max="1804" width="3" style="9" customWidth="1"/>
    <col min="1805" max="1805" width="15.140625" style="9" bestFit="1" customWidth="1"/>
    <col min="1806" max="1806" width="8.42578125" style="9" customWidth="1"/>
    <col min="1807" max="1807" width="3.28515625" style="9" customWidth="1"/>
    <col min="1808" max="1808" width="2.140625" style="9" customWidth="1"/>
    <col min="1809" max="1809" width="3.85546875" style="9" customWidth="1"/>
    <col min="1810" max="1810" width="7.7109375" style="9" customWidth="1"/>
    <col min="1811" max="1811" width="3.140625" style="9" customWidth="1"/>
    <col min="1812" max="1812" width="2.42578125" style="9" customWidth="1"/>
    <col min="1813" max="1813" width="11.28515625" style="9" bestFit="1" customWidth="1"/>
    <col min="1814" max="1814" width="11.28515625" style="9" customWidth="1"/>
    <col min="1815" max="2048" width="9.140625" style="9"/>
    <col min="2049" max="2049" width="13" style="9" customWidth="1"/>
    <col min="2050" max="2050" width="3.140625" style="9" customWidth="1"/>
    <col min="2051" max="2051" width="3.28515625" style="9" customWidth="1"/>
    <col min="2052" max="2052" width="10.140625" style="9" customWidth="1"/>
    <col min="2053" max="2053" width="13" style="9" customWidth="1"/>
    <col min="2054" max="2054" width="3" style="9" customWidth="1"/>
    <col min="2055" max="2055" width="1.85546875" style="9" customWidth="1"/>
    <col min="2056" max="2056" width="2.7109375" style="9" customWidth="1"/>
    <col min="2057" max="2057" width="14" style="9" bestFit="1" customWidth="1"/>
    <col min="2058" max="2058" width="4.28515625" style="9" customWidth="1"/>
    <col min="2059" max="2059" width="6.28515625" style="9" customWidth="1"/>
    <col min="2060" max="2060" width="3" style="9" customWidth="1"/>
    <col min="2061" max="2061" width="15.140625" style="9" bestFit="1" customWidth="1"/>
    <col min="2062" max="2062" width="8.42578125" style="9" customWidth="1"/>
    <col min="2063" max="2063" width="3.28515625" style="9" customWidth="1"/>
    <col min="2064" max="2064" width="2.140625" style="9" customWidth="1"/>
    <col min="2065" max="2065" width="3.85546875" style="9" customWidth="1"/>
    <col min="2066" max="2066" width="7.7109375" style="9" customWidth="1"/>
    <col min="2067" max="2067" width="3.140625" style="9" customWidth="1"/>
    <col min="2068" max="2068" width="2.42578125" style="9" customWidth="1"/>
    <col min="2069" max="2069" width="11.28515625" style="9" bestFit="1" customWidth="1"/>
    <col min="2070" max="2070" width="11.28515625" style="9" customWidth="1"/>
    <col min="2071" max="2304" width="9.140625" style="9"/>
    <col min="2305" max="2305" width="13" style="9" customWidth="1"/>
    <col min="2306" max="2306" width="3.140625" style="9" customWidth="1"/>
    <col min="2307" max="2307" width="3.28515625" style="9" customWidth="1"/>
    <col min="2308" max="2308" width="10.140625" style="9" customWidth="1"/>
    <col min="2309" max="2309" width="13" style="9" customWidth="1"/>
    <col min="2310" max="2310" width="3" style="9" customWidth="1"/>
    <col min="2311" max="2311" width="1.85546875" style="9" customWidth="1"/>
    <col min="2312" max="2312" width="2.7109375" style="9" customWidth="1"/>
    <col min="2313" max="2313" width="14" style="9" bestFit="1" customWidth="1"/>
    <col min="2314" max="2314" width="4.28515625" style="9" customWidth="1"/>
    <col min="2315" max="2315" width="6.28515625" style="9" customWidth="1"/>
    <col min="2316" max="2316" width="3" style="9" customWidth="1"/>
    <col min="2317" max="2317" width="15.140625" style="9" bestFit="1" customWidth="1"/>
    <col min="2318" max="2318" width="8.42578125" style="9" customWidth="1"/>
    <col min="2319" max="2319" width="3.28515625" style="9" customWidth="1"/>
    <col min="2320" max="2320" width="2.140625" style="9" customWidth="1"/>
    <col min="2321" max="2321" width="3.85546875" style="9" customWidth="1"/>
    <col min="2322" max="2322" width="7.7109375" style="9" customWidth="1"/>
    <col min="2323" max="2323" width="3.140625" style="9" customWidth="1"/>
    <col min="2324" max="2324" width="2.42578125" style="9" customWidth="1"/>
    <col min="2325" max="2325" width="11.28515625" style="9" bestFit="1" customWidth="1"/>
    <col min="2326" max="2326" width="11.28515625" style="9" customWidth="1"/>
    <col min="2327" max="2560" width="9.140625" style="9"/>
    <col min="2561" max="2561" width="13" style="9" customWidth="1"/>
    <col min="2562" max="2562" width="3.140625" style="9" customWidth="1"/>
    <col min="2563" max="2563" width="3.28515625" style="9" customWidth="1"/>
    <col min="2564" max="2564" width="10.140625" style="9" customWidth="1"/>
    <col min="2565" max="2565" width="13" style="9" customWidth="1"/>
    <col min="2566" max="2566" width="3" style="9" customWidth="1"/>
    <col min="2567" max="2567" width="1.85546875" style="9" customWidth="1"/>
    <col min="2568" max="2568" width="2.7109375" style="9" customWidth="1"/>
    <col min="2569" max="2569" width="14" style="9" bestFit="1" customWidth="1"/>
    <col min="2570" max="2570" width="4.28515625" style="9" customWidth="1"/>
    <col min="2571" max="2571" width="6.28515625" style="9" customWidth="1"/>
    <col min="2572" max="2572" width="3" style="9" customWidth="1"/>
    <col min="2573" max="2573" width="15.140625" style="9" bestFit="1" customWidth="1"/>
    <col min="2574" max="2574" width="8.42578125" style="9" customWidth="1"/>
    <col min="2575" max="2575" width="3.28515625" style="9" customWidth="1"/>
    <col min="2576" max="2576" width="2.140625" style="9" customWidth="1"/>
    <col min="2577" max="2577" width="3.85546875" style="9" customWidth="1"/>
    <col min="2578" max="2578" width="7.7109375" style="9" customWidth="1"/>
    <col min="2579" max="2579" width="3.140625" style="9" customWidth="1"/>
    <col min="2580" max="2580" width="2.42578125" style="9" customWidth="1"/>
    <col min="2581" max="2581" width="11.28515625" style="9" bestFit="1" customWidth="1"/>
    <col min="2582" max="2582" width="11.28515625" style="9" customWidth="1"/>
    <col min="2583" max="2816" width="9.140625" style="9"/>
    <col min="2817" max="2817" width="13" style="9" customWidth="1"/>
    <col min="2818" max="2818" width="3.140625" style="9" customWidth="1"/>
    <col min="2819" max="2819" width="3.28515625" style="9" customWidth="1"/>
    <col min="2820" max="2820" width="10.140625" style="9" customWidth="1"/>
    <col min="2821" max="2821" width="13" style="9" customWidth="1"/>
    <col min="2822" max="2822" width="3" style="9" customWidth="1"/>
    <col min="2823" max="2823" width="1.85546875" style="9" customWidth="1"/>
    <col min="2824" max="2824" width="2.7109375" style="9" customWidth="1"/>
    <col min="2825" max="2825" width="14" style="9" bestFit="1" customWidth="1"/>
    <col min="2826" max="2826" width="4.28515625" style="9" customWidth="1"/>
    <col min="2827" max="2827" width="6.28515625" style="9" customWidth="1"/>
    <col min="2828" max="2828" width="3" style="9" customWidth="1"/>
    <col min="2829" max="2829" width="15.140625" style="9" bestFit="1" customWidth="1"/>
    <col min="2830" max="2830" width="8.42578125" style="9" customWidth="1"/>
    <col min="2831" max="2831" width="3.28515625" style="9" customWidth="1"/>
    <col min="2832" max="2832" width="2.140625" style="9" customWidth="1"/>
    <col min="2833" max="2833" width="3.85546875" style="9" customWidth="1"/>
    <col min="2834" max="2834" width="7.7109375" style="9" customWidth="1"/>
    <col min="2835" max="2835" width="3.140625" style="9" customWidth="1"/>
    <col min="2836" max="2836" width="2.42578125" style="9" customWidth="1"/>
    <col min="2837" max="2837" width="11.28515625" style="9" bestFit="1" customWidth="1"/>
    <col min="2838" max="2838" width="11.28515625" style="9" customWidth="1"/>
    <col min="2839" max="3072" width="9.140625" style="9"/>
    <col min="3073" max="3073" width="13" style="9" customWidth="1"/>
    <col min="3074" max="3074" width="3.140625" style="9" customWidth="1"/>
    <col min="3075" max="3075" width="3.28515625" style="9" customWidth="1"/>
    <col min="3076" max="3076" width="10.140625" style="9" customWidth="1"/>
    <col min="3077" max="3077" width="13" style="9" customWidth="1"/>
    <col min="3078" max="3078" width="3" style="9" customWidth="1"/>
    <col min="3079" max="3079" width="1.85546875" style="9" customWidth="1"/>
    <col min="3080" max="3080" width="2.7109375" style="9" customWidth="1"/>
    <col min="3081" max="3081" width="14" style="9" bestFit="1" customWidth="1"/>
    <col min="3082" max="3082" width="4.28515625" style="9" customWidth="1"/>
    <col min="3083" max="3083" width="6.28515625" style="9" customWidth="1"/>
    <col min="3084" max="3084" width="3" style="9" customWidth="1"/>
    <col min="3085" max="3085" width="15.140625" style="9" bestFit="1" customWidth="1"/>
    <col min="3086" max="3086" width="8.42578125" style="9" customWidth="1"/>
    <col min="3087" max="3087" width="3.28515625" style="9" customWidth="1"/>
    <col min="3088" max="3088" width="2.140625" style="9" customWidth="1"/>
    <col min="3089" max="3089" width="3.85546875" style="9" customWidth="1"/>
    <col min="3090" max="3090" width="7.7109375" style="9" customWidth="1"/>
    <col min="3091" max="3091" width="3.140625" style="9" customWidth="1"/>
    <col min="3092" max="3092" width="2.42578125" style="9" customWidth="1"/>
    <col min="3093" max="3093" width="11.28515625" style="9" bestFit="1" customWidth="1"/>
    <col min="3094" max="3094" width="11.28515625" style="9" customWidth="1"/>
    <col min="3095" max="3328" width="9.140625" style="9"/>
    <col min="3329" max="3329" width="13" style="9" customWidth="1"/>
    <col min="3330" max="3330" width="3.140625" style="9" customWidth="1"/>
    <col min="3331" max="3331" width="3.28515625" style="9" customWidth="1"/>
    <col min="3332" max="3332" width="10.140625" style="9" customWidth="1"/>
    <col min="3333" max="3333" width="13" style="9" customWidth="1"/>
    <col min="3334" max="3334" width="3" style="9" customWidth="1"/>
    <col min="3335" max="3335" width="1.85546875" style="9" customWidth="1"/>
    <col min="3336" max="3336" width="2.7109375" style="9" customWidth="1"/>
    <col min="3337" max="3337" width="14" style="9" bestFit="1" customWidth="1"/>
    <col min="3338" max="3338" width="4.28515625" style="9" customWidth="1"/>
    <col min="3339" max="3339" width="6.28515625" style="9" customWidth="1"/>
    <col min="3340" max="3340" width="3" style="9" customWidth="1"/>
    <col min="3341" max="3341" width="15.140625" style="9" bestFit="1" customWidth="1"/>
    <col min="3342" max="3342" width="8.42578125" style="9" customWidth="1"/>
    <col min="3343" max="3343" width="3.28515625" style="9" customWidth="1"/>
    <col min="3344" max="3344" width="2.140625" style="9" customWidth="1"/>
    <col min="3345" max="3345" width="3.85546875" style="9" customWidth="1"/>
    <col min="3346" max="3346" width="7.7109375" style="9" customWidth="1"/>
    <col min="3347" max="3347" width="3.140625" style="9" customWidth="1"/>
    <col min="3348" max="3348" width="2.42578125" style="9" customWidth="1"/>
    <col min="3349" max="3349" width="11.28515625" style="9" bestFit="1" customWidth="1"/>
    <col min="3350" max="3350" width="11.28515625" style="9" customWidth="1"/>
    <col min="3351" max="3584" width="9.140625" style="9"/>
    <col min="3585" max="3585" width="13" style="9" customWidth="1"/>
    <col min="3586" max="3586" width="3.140625" style="9" customWidth="1"/>
    <col min="3587" max="3587" width="3.28515625" style="9" customWidth="1"/>
    <col min="3588" max="3588" width="10.140625" style="9" customWidth="1"/>
    <col min="3589" max="3589" width="13" style="9" customWidth="1"/>
    <col min="3590" max="3590" width="3" style="9" customWidth="1"/>
    <col min="3591" max="3591" width="1.85546875" style="9" customWidth="1"/>
    <col min="3592" max="3592" width="2.7109375" style="9" customWidth="1"/>
    <col min="3593" max="3593" width="14" style="9" bestFit="1" customWidth="1"/>
    <col min="3594" max="3594" width="4.28515625" style="9" customWidth="1"/>
    <col min="3595" max="3595" width="6.28515625" style="9" customWidth="1"/>
    <col min="3596" max="3596" width="3" style="9" customWidth="1"/>
    <col min="3597" max="3597" width="15.140625" style="9" bestFit="1" customWidth="1"/>
    <col min="3598" max="3598" width="8.42578125" style="9" customWidth="1"/>
    <col min="3599" max="3599" width="3.28515625" style="9" customWidth="1"/>
    <col min="3600" max="3600" width="2.140625" style="9" customWidth="1"/>
    <col min="3601" max="3601" width="3.85546875" style="9" customWidth="1"/>
    <col min="3602" max="3602" width="7.7109375" style="9" customWidth="1"/>
    <col min="3603" max="3603" width="3.140625" style="9" customWidth="1"/>
    <col min="3604" max="3604" width="2.42578125" style="9" customWidth="1"/>
    <col min="3605" max="3605" width="11.28515625" style="9" bestFit="1" customWidth="1"/>
    <col min="3606" max="3606" width="11.28515625" style="9" customWidth="1"/>
    <col min="3607" max="3840" width="9.140625" style="9"/>
    <col min="3841" max="3841" width="13" style="9" customWidth="1"/>
    <col min="3842" max="3842" width="3.140625" style="9" customWidth="1"/>
    <col min="3843" max="3843" width="3.28515625" style="9" customWidth="1"/>
    <col min="3844" max="3844" width="10.140625" style="9" customWidth="1"/>
    <col min="3845" max="3845" width="13" style="9" customWidth="1"/>
    <col min="3846" max="3846" width="3" style="9" customWidth="1"/>
    <col min="3847" max="3847" width="1.85546875" style="9" customWidth="1"/>
    <col min="3848" max="3848" width="2.7109375" style="9" customWidth="1"/>
    <col min="3849" max="3849" width="14" style="9" bestFit="1" customWidth="1"/>
    <col min="3850" max="3850" width="4.28515625" style="9" customWidth="1"/>
    <col min="3851" max="3851" width="6.28515625" style="9" customWidth="1"/>
    <col min="3852" max="3852" width="3" style="9" customWidth="1"/>
    <col min="3853" max="3853" width="15.140625" style="9" bestFit="1" customWidth="1"/>
    <col min="3854" max="3854" width="8.42578125" style="9" customWidth="1"/>
    <col min="3855" max="3855" width="3.28515625" style="9" customWidth="1"/>
    <col min="3856" max="3856" width="2.140625" style="9" customWidth="1"/>
    <col min="3857" max="3857" width="3.85546875" style="9" customWidth="1"/>
    <col min="3858" max="3858" width="7.7109375" style="9" customWidth="1"/>
    <col min="3859" max="3859" width="3.140625" style="9" customWidth="1"/>
    <col min="3860" max="3860" width="2.42578125" style="9" customWidth="1"/>
    <col min="3861" max="3861" width="11.28515625" style="9" bestFit="1" customWidth="1"/>
    <col min="3862" max="3862" width="11.28515625" style="9" customWidth="1"/>
    <col min="3863" max="4096" width="9.140625" style="9"/>
    <col min="4097" max="4097" width="13" style="9" customWidth="1"/>
    <col min="4098" max="4098" width="3.140625" style="9" customWidth="1"/>
    <col min="4099" max="4099" width="3.28515625" style="9" customWidth="1"/>
    <col min="4100" max="4100" width="10.140625" style="9" customWidth="1"/>
    <col min="4101" max="4101" width="13" style="9" customWidth="1"/>
    <col min="4102" max="4102" width="3" style="9" customWidth="1"/>
    <col min="4103" max="4103" width="1.85546875" style="9" customWidth="1"/>
    <col min="4104" max="4104" width="2.7109375" style="9" customWidth="1"/>
    <col min="4105" max="4105" width="14" style="9" bestFit="1" customWidth="1"/>
    <col min="4106" max="4106" width="4.28515625" style="9" customWidth="1"/>
    <col min="4107" max="4107" width="6.28515625" style="9" customWidth="1"/>
    <col min="4108" max="4108" width="3" style="9" customWidth="1"/>
    <col min="4109" max="4109" width="15.140625" style="9" bestFit="1" customWidth="1"/>
    <col min="4110" max="4110" width="8.42578125" style="9" customWidth="1"/>
    <col min="4111" max="4111" width="3.28515625" style="9" customWidth="1"/>
    <col min="4112" max="4112" width="2.140625" style="9" customWidth="1"/>
    <col min="4113" max="4113" width="3.85546875" style="9" customWidth="1"/>
    <col min="4114" max="4114" width="7.7109375" style="9" customWidth="1"/>
    <col min="4115" max="4115" width="3.140625" style="9" customWidth="1"/>
    <col min="4116" max="4116" width="2.42578125" style="9" customWidth="1"/>
    <col min="4117" max="4117" width="11.28515625" style="9" bestFit="1" customWidth="1"/>
    <col min="4118" max="4118" width="11.28515625" style="9" customWidth="1"/>
    <col min="4119" max="4352" width="9.140625" style="9"/>
    <col min="4353" max="4353" width="13" style="9" customWidth="1"/>
    <col min="4354" max="4354" width="3.140625" style="9" customWidth="1"/>
    <col min="4355" max="4355" width="3.28515625" style="9" customWidth="1"/>
    <col min="4356" max="4356" width="10.140625" style="9" customWidth="1"/>
    <col min="4357" max="4357" width="13" style="9" customWidth="1"/>
    <col min="4358" max="4358" width="3" style="9" customWidth="1"/>
    <col min="4359" max="4359" width="1.85546875" style="9" customWidth="1"/>
    <col min="4360" max="4360" width="2.7109375" style="9" customWidth="1"/>
    <col min="4361" max="4361" width="14" style="9" bestFit="1" customWidth="1"/>
    <col min="4362" max="4362" width="4.28515625" style="9" customWidth="1"/>
    <col min="4363" max="4363" width="6.28515625" style="9" customWidth="1"/>
    <col min="4364" max="4364" width="3" style="9" customWidth="1"/>
    <col min="4365" max="4365" width="15.140625" style="9" bestFit="1" customWidth="1"/>
    <col min="4366" max="4366" width="8.42578125" style="9" customWidth="1"/>
    <col min="4367" max="4367" width="3.28515625" style="9" customWidth="1"/>
    <col min="4368" max="4368" width="2.140625" style="9" customWidth="1"/>
    <col min="4369" max="4369" width="3.85546875" style="9" customWidth="1"/>
    <col min="4370" max="4370" width="7.7109375" style="9" customWidth="1"/>
    <col min="4371" max="4371" width="3.140625" style="9" customWidth="1"/>
    <col min="4372" max="4372" width="2.42578125" style="9" customWidth="1"/>
    <col min="4373" max="4373" width="11.28515625" style="9" bestFit="1" customWidth="1"/>
    <col min="4374" max="4374" width="11.28515625" style="9" customWidth="1"/>
    <col min="4375" max="4608" width="9.140625" style="9"/>
    <col min="4609" max="4609" width="13" style="9" customWidth="1"/>
    <col min="4610" max="4610" width="3.140625" style="9" customWidth="1"/>
    <col min="4611" max="4611" width="3.28515625" style="9" customWidth="1"/>
    <col min="4612" max="4612" width="10.140625" style="9" customWidth="1"/>
    <col min="4613" max="4613" width="13" style="9" customWidth="1"/>
    <col min="4614" max="4614" width="3" style="9" customWidth="1"/>
    <col min="4615" max="4615" width="1.85546875" style="9" customWidth="1"/>
    <col min="4616" max="4616" width="2.7109375" style="9" customWidth="1"/>
    <col min="4617" max="4617" width="14" style="9" bestFit="1" customWidth="1"/>
    <col min="4618" max="4618" width="4.28515625" style="9" customWidth="1"/>
    <col min="4619" max="4619" width="6.28515625" style="9" customWidth="1"/>
    <col min="4620" max="4620" width="3" style="9" customWidth="1"/>
    <col min="4621" max="4621" width="15.140625" style="9" bestFit="1" customWidth="1"/>
    <col min="4622" max="4622" width="8.42578125" style="9" customWidth="1"/>
    <col min="4623" max="4623" width="3.28515625" style="9" customWidth="1"/>
    <col min="4624" max="4624" width="2.140625" style="9" customWidth="1"/>
    <col min="4625" max="4625" width="3.85546875" style="9" customWidth="1"/>
    <col min="4626" max="4626" width="7.7109375" style="9" customWidth="1"/>
    <col min="4627" max="4627" width="3.140625" style="9" customWidth="1"/>
    <col min="4628" max="4628" width="2.42578125" style="9" customWidth="1"/>
    <col min="4629" max="4629" width="11.28515625" style="9" bestFit="1" customWidth="1"/>
    <col min="4630" max="4630" width="11.28515625" style="9" customWidth="1"/>
    <col min="4631" max="4864" width="9.140625" style="9"/>
    <col min="4865" max="4865" width="13" style="9" customWidth="1"/>
    <col min="4866" max="4866" width="3.140625" style="9" customWidth="1"/>
    <col min="4867" max="4867" width="3.28515625" style="9" customWidth="1"/>
    <col min="4868" max="4868" width="10.140625" style="9" customWidth="1"/>
    <col min="4869" max="4869" width="13" style="9" customWidth="1"/>
    <col min="4870" max="4870" width="3" style="9" customWidth="1"/>
    <col min="4871" max="4871" width="1.85546875" style="9" customWidth="1"/>
    <col min="4872" max="4872" width="2.7109375" style="9" customWidth="1"/>
    <col min="4873" max="4873" width="14" style="9" bestFit="1" customWidth="1"/>
    <col min="4874" max="4874" width="4.28515625" style="9" customWidth="1"/>
    <col min="4875" max="4875" width="6.28515625" style="9" customWidth="1"/>
    <col min="4876" max="4876" width="3" style="9" customWidth="1"/>
    <col min="4877" max="4877" width="15.140625" style="9" bestFit="1" customWidth="1"/>
    <col min="4878" max="4878" width="8.42578125" style="9" customWidth="1"/>
    <col min="4879" max="4879" width="3.28515625" style="9" customWidth="1"/>
    <col min="4880" max="4880" width="2.140625" style="9" customWidth="1"/>
    <col min="4881" max="4881" width="3.85546875" style="9" customWidth="1"/>
    <col min="4882" max="4882" width="7.7109375" style="9" customWidth="1"/>
    <col min="4883" max="4883" width="3.140625" style="9" customWidth="1"/>
    <col min="4884" max="4884" width="2.42578125" style="9" customWidth="1"/>
    <col min="4885" max="4885" width="11.28515625" style="9" bestFit="1" customWidth="1"/>
    <col min="4886" max="4886" width="11.28515625" style="9" customWidth="1"/>
    <col min="4887" max="5120" width="9.140625" style="9"/>
    <col min="5121" max="5121" width="13" style="9" customWidth="1"/>
    <col min="5122" max="5122" width="3.140625" style="9" customWidth="1"/>
    <col min="5123" max="5123" width="3.28515625" style="9" customWidth="1"/>
    <col min="5124" max="5124" width="10.140625" style="9" customWidth="1"/>
    <col min="5125" max="5125" width="13" style="9" customWidth="1"/>
    <col min="5126" max="5126" width="3" style="9" customWidth="1"/>
    <col min="5127" max="5127" width="1.85546875" style="9" customWidth="1"/>
    <col min="5128" max="5128" width="2.7109375" style="9" customWidth="1"/>
    <col min="5129" max="5129" width="14" style="9" bestFit="1" customWidth="1"/>
    <col min="5130" max="5130" width="4.28515625" style="9" customWidth="1"/>
    <col min="5131" max="5131" width="6.28515625" style="9" customWidth="1"/>
    <col min="5132" max="5132" width="3" style="9" customWidth="1"/>
    <col min="5133" max="5133" width="15.140625" style="9" bestFit="1" customWidth="1"/>
    <col min="5134" max="5134" width="8.42578125" style="9" customWidth="1"/>
    <col min="5135" max="5135" width="3.28515625" style="9" customWidth="1"/>
    <col min="5136" max="5136" width="2.140625" style="9" customWidth="1"/>
    <col min="5137" max="5137" width="3.85546875" style="9" customWidth="1"/>
    <col min="5138" max="5138" width="7.7109375" style="9" customWidth="1"/>
    <col min="5139" max="5139" width="3.140625" style="9" customWidth="1"/>
    <col min="5140" max="5140" width="2.42578125" style="9" customWidth="1"/>
    <col min="5141" max="5141" width="11.28515625" style="9" bestFit="1" customWidth="1"/>
    <col min="5142" max="5142" width="11.28515625" style="9" customWidth="1"/>
    <col min="5143" max="5376" width="9.140625" style="9"/>
    <col min="5377" max="5377" width="13" style="9" customWidth="1"/>
    <col min="5378" max="5378" width="3.140625" style="9" customWidth="1"/>
    <col min="5379" max="5379" width="3.28515625" style="9" customWidth="1"/>
    <col min="5380" max="5380" width="10.140625" style="9" customWidth="1"/>
    <col min="5381" max="5381" width="13" style="9" customWidth="1"/>
    <col min="5382" max="5382" width="3" style="9" customWidth="1"/>
    <col min="5383" max="5383" width="1.85546875" style="9" customWidth="1"/>
    <col min="5384" max="5384" width="2.7109375" style="9" customWidth="1"/>
    <col min="5385" max="5385" width="14" style="9" bestFit="1" customWidth="1"/>
    <col min="5386" max="5386" width="4.28515625" style="9" customWidth="1"/>
    <col min="5387" max="5387" width="6.28515625" style="9" customWidth="1"/>
    <col min="5388" max="5388" width="3" style="9" customWidth="1"/>
    <col min="5389" max="5389" width="15.140625" style="9" bestFit="1" customWidth="1"/>
    <col min="5390" max="5390" width="8.42578125" style="9" customWidth="1"/>
    <col min="5391" max="5391" width="3.28515625" style="9" customWidth="1"/>
    <col min="5392" max="5392" width="2.140625" style="9" customWidth="1"/>
    <col min="5393" max="5393" width="3.85546875" style="9" customWidth="1"/>
    <col min="5394" max="5394" width="7.7109375" style="9" customWidth="1"/>
    <col min="5395" max="5395" width="3.140625" style="9" customWidth="1"/>
    <col min="5396" max="5396" width="2.42578125" style="9" customWidth="1"/>
    <col min="5397" max="5397" width="11.28515625" style="9" bestFit="1" customWidth="1"/>
    <col min="5398" max="5398" width="11.28515625" style="9" customWidth="1"/>
    <col min="5399" max="5632" width="9.140625" style="9"/>
    <col min="5633" max="5633" width="13" style="9" customWidth="1"/>
    <col min="5634" max="5634" width="3.140625" style="9" customWidth="1"/>
    <col min="5635" max="5635" width="3.28515625" style="9" customWidth="1"/>
    <col min="5636" max="5636" width="10.140625" style="9" customWidth="1"/>
    <col min="5637" max="5637" width="13" style="9" customWidth="1"/>
    <col min="5638" max="5638" width="3" style="9" customWidth="1"/>
    <col min="5639" max="5639" width="1.85546875" style="9" customWidth="1"/>
    <col min="5640" max="5640" width="2.7109375" style="9" customWidth="1"/>
    <col min="5641" max="5641" width="14" style="9" bestFit="1" customWidth="1"/>
    <col min="5642" max="5642" width="4.28515625" style="9" customWidth="1"/>
    <col min="5643" max="5643" width="6.28515625" style="9" customWidth="1"/>
    <col min="5644" max="5644" width="3" style="9" customWidth="1"/>
    <col min="5645" max="5645" width="15.140625" style="9" bestFit="1" customWidth="1"/>
    <col min="5646" max="5646" width="8.42578125" style="9" customWidth="1"/>
    <col min="5647" max="5647" width="3.28515625" style="9" customWidth="1"/>
    <col min="5648" max="5648" width="2.140625" style="9" customWidth="1"/>
    <col min="5649" max="5649" width="3.85546875" style="9" customWidth="1"/>
    <col min="5650" max="5650" width="7.7109375" style="9" customWidth="1"/>
    <col min="5651" max="5651" width="3.140625" style="9" customWidth="1"/>
    <col min="5652" max="5652" width="2.42578125" style="9" customWidth="1"/>
    <col min="5653" max="5653" width="11.28515625" style="9" bestFit="1" customWidth="1"/>
    <col min="5654" max="5654" width="11.28515625" style="9" customWidth="1"/>
    <col min="5655" max="5888" width="9.140625" style="9"/>
    <col min="5889" max="5889" width="13" style="9" customWidth="1"/>
    <col min="5890" max="5890" width="3.140625" style="9" customWidth="1"/>
    <col min="5891" max="5891" width="3.28515625" style="9" customWidth="1"/>
    <col min="5892" max="5892" width="10.140625" style="9" customWidth="1"/>
    <col min="5893" max="5893" width="13" style="9" customWidth="1"/>
    <col min="5894" max="5894" width="3" style="9" customWidth="1"/>
    <col min="5895" max="5895" width="1.85546875" style="9" customWidth="1"/>
    <col min="5896" max="5896" width="2.7109375" style="9" customWidth="1"/>
    <col min="5897" max="5897" width="14" style="9" bestFit="1" customWidth="1"/>
    <col min="5898" max="5898" width="4.28515625" style="9" customWidth="1"/>
    <col min="5899" max="5899" width="6.28515625" style="9" customWidth="1"/>
    <col min="5900" max="5900" width="3" style="9" customWidth="1"/>
    <col min="5901" max="5901" width="15.140625" style="9" bestFit="1" customWidth="1"/>
    <col min="5902" max="5902" width="8.42578125" style="9" customWidth="1"/>
    <col min="5903" max="5903" width="3.28515625" style="9" customWidth="1"/>
    <col min="5904" max="5904" width="2.140625" style="9" customWidth="1"/>
    <col min="5905" max="5905" width="3.85546875" style="9" customWidth="1"/>
    <col min="5906" max="5906" width="7.7109375" style="9" customWidth="1"/>
    <col min="5907" max="5907" width="3.140625" style="9" customWidth="1"/>
    <col min="5908" max="5908" width="2.42578125" style="9" customWidth="1"/>
    <col min="5909" max="5909" width="11.28515625" style="9" bestFit="1" customWidth="1"/>
    <col min="5910" max="5910" width="11.28515625" style="9" customWidth="1"/>
    <col min="5911" max="6144" width="9.140625" style="9"/>
    <col min="6145" max="6145" width="13" style="9" customWidth="1"/>
    <col min="6146" max="6146" width="3.140625" style="9" customWidth="1"/>
    <col min="6147" max="6147" width="3.28515625" style="9" customWidth="1"/>
    <col min="6148" max="6148" width="10.140625" style="9" customWidth="1"/>
    <col min="6149" max="6149" width="13" style="9" customWidth="1"/>
    <col min="6150" max="6150" width="3" style="9" customWidth="1"/>
    <col min="6151" max="6151" width="1.85546875" style="9" customWidth="1"/>
    <col min="6152" max="6152" width="2.7109375" style="9" customWidth="1"/>
    <col min="6153" max="6153" width="14" style="9" bestFit="1" customWidth="1"/>
    <col min="6154" max="6154" width="4.28515625" style="9" customWidth="1"/>
    <col min="6155" max="6155" width="6.28515625" style="9" customWidth="1"/>
    <col min="6156" max="6156" width="3" style="9" customWidth="1"/>
    <col min="6157" max="6157" width="15.140625" style="9" bestFit="1" customWidth="1"/>
    <col min="6158" max="6158" width="8.42578125" style="9" customWidth="1"/>
    <col min="6159" max="6159" width="3.28515625" style="9" customWidth="1"/>
    <col min="6160" max="6160" width="2.140625" style="9" customWidth="1"/>
    <col min="6161" max="6161" width="3.85546875" style="9" customWidth="1"/>
    <col min="6162" max="6162" width="7.7109375" style="9" customWidth="1"/>
    <col min="6163" max="6163" width="3.140625" style="9" customWidth="1"/>
    <col min="6164" max="6164" width="2.42578125" style="9" customWidth="1"/>
    <col min="6165" max="6165" width="11.28515625" style="9" bestFit="1" customWidth="1"/>
    <col min="6166" max="6166" width="11.28515625" style="9" customWidth="1"/>
    <col min="6167" max="6400" width="9.140625" style="9"/>
    <col min="6401" max="6401" width="13" style="9" customWidth="1"/>
    <col min="6402" max="6402" width="3.140625" style="9" customWidth="1"/>
    <col min="6403" max="6403" width="3.28515625" style="9" customWidth="1"/>
    <col min="6404" max="6404" width="10.140625" style="9" customWidth="1"/>
    <col min="6405" max="6405" width="13" style="9" customWidth="1"/>
    <col min="6406" max="6406" width="3" style="9" customWidth="1"/>
    <col min="6407" max="6407" width="1.85546875" style="9" customWidth="1"/>
    <col min="6408" max="6408" width="2.7109375" style="9" customWidth="1"/>
    <col min="6409" max="6409" width="14" style="9" bestFit="1" customWidth="1"/>
    <col min="6410" max="6410" width="4.28515625" style="9" customWidth="1"/>
    <col min="6411" max="6411" width="6.28515625" style="9" customWidth="1"/>
    <col min="6412" max="6412" width="3" style="9" customWidth="1"/>
    <col min="6413" max="6413" width="15.140625" style="9" bestFit="1" customWidth="1"/>
    <col min="6414" max="6414" width="8.42578125" style="9" customWidth="1"/>
    <col min="6415" max="6415" width="3.28515625" style="9" customWidth="1"/>
    <col min="6416" max="6416" width="2.140625" style="9" customWidth="1"/>
    <col min="6417" max="6417" width="3.85546875" style="9" customWidth="1"/>
    <col min="6418" max="6418" width="7.7109375" style="9" customWidth="1"/>
    <col min="6419" max="6419" width="3.140625" style="9" customWidth="1"/>
    <col min="6420" max="6420" width="2.42578125" style="9" customWidth="1"/>
    <col min="6421" max="6421" width="11.28515625" style="9" bestFit="1" customWidth="1"/>
    <col min="6422" max="6422" width="11.28515625" style="9" customWidth="1"/>
    <col min="6423" max="6656" width="9.140625" style="9"/>
    <col min="6657" max="6657" width="13" style="9" customWidth="1"/>
    <col min="6658" max="6658" width="3.140625" style="9" customWidth="1"/>
    <col min="6659" max="6659" width="3.28515625" style="9" customWidth="1"/>
    <col min="6660" max="6660" width="10.140625" style="9" customWidth="1"/>
    <col min="6661" max="6661" width="13" style="9" customWidth="1"/>
    <col min="6662" max="6662" width="3" style="9" customWidth="1"/>
    <col min="6663" max="6663" width="1.85546875" style="9" customWidth="1"/>
    <col min="6664" max="6664" width="2.7109375" style="9" customWidth="1"/>
    <col min="6665" max="6665" width="14" style="9" bestFit="1" customWidth="1"/>
    <col min="6666" max="6666" width="4.28515625" style="9" customWidth="1"/>
    <col min="6667" max="6667" width="6.28515625" style="9" customWidth="1"/>
    <col min="6668" max="6668" width="3" style="9" customWidth="1"/>
    <col min="6669" max="6669" width="15.140625" style="9" bestFit="1" customWidth="1"/>
    <col min="6670" max="6670" width="8.42578125" style="9" customWidth="1"/>
    <col min="6671" max="6671" width="3.28515625" style="9" customWidth="1"/>
    <col min="6672" max="6672" width="2.140625" style="9" customWidth="1"/>
    <col min="6673" max="6673" width="3.85546875" style="9" customWidth="1"/>
    <col min="6674" max="6674" width="7.7109375" style="9" customWidth="1"/>
    <col min="6675" max="6675" width="3.140625" style="9" customWidth="1"/>
    <col min="6676" max="6676" width="2.42578125" style="9" customWidth="1"/>
    <col min="6677" max="6677" width="11.28515625" style="9" bestFit="1" customWidth="1"/>
    <col min="6678" max="6678" width="11.28515625" style="9" customWidth="1"/>
    <col min="6679" max="6912" width="9.140625" style="9"/>
    <col min="6913" max="6913" width="13" style="9" customWidth="1"/>
    <col min="6914" max="6914" width="3.140625" style="9" customWidth="1"/>
    <col min="6915" max="6915" width="3.28515625" style="9" customWidth="1"/>
    <col min="6916" max="6916" width="10.140625" style="9" customWidth="1"/>
    <col min="6917" max="6917" width="13" style="9" customWidth="1"/>
    <col min="6918" max="6918" width="3" style="9" customWidth="1"/>
    <col min="6919" max="6919" width="1.85546875" style="9" customWidth="1"/>
    <col min="6920" max="6920" width="2.7109375" style="9" customWidth="1"/>
    <col min="6921" max="6921" width="14" style="9" bestFit="1" customWidth="1"/>
    <col min="6922" max="6922" width="4.28515625" style="9" customWidth="1"/>
    <col min="6923" max="6923" width="6.28515625" style="9" customWidth="1"/>
    <col min="6924" max="6924" width="3" style="9" customWidth="1"/>
    <col min="6925" max="6925" width="15.140625" style="9" bestFit="1" customWidth="1"/>
    <col min="6926" max="6926" width="8.42578125" style="9" customWidth="1"/>
    <col min="6927" max="6927" width="3.28515625" style="9" customWidth="1"/>
    <col min="6928" max="6928" width="2.140625" style="9" customWidth="1"/>
    <col min="6929" max="6929" width="3.85546875" style="9" customWidth="1"/>
    <col min="6930" max="6930" width="7.7109375" style="9" customWidth="1"/>
    <col min="6931" max="6931" width="3.140625" style="9" customWidth="1"/>
    <col min="6932" max="6932" width="2.42578125" style="9" customWidth="1"/>
    <col min="6933" max="6933" width="11.28515625" style="9" bestFit="1" customWidth="1"/>
    <col min="6934" max="6934" width="11.28515625" style="9" customWidth="1"/>
    <col min="6935" max="7168" width="9.140625" style="9"/>
    <col min="7169" max="7169" width="13" style="9" customWidth="1"/>
    <col min="7170" max="7170" width="3.140625" style="9" customWidth="1"/>
    <col min="7171" max="7171" width="3.28515625" style="9" customWidth="1"/>
    <col min="7172" max="7172" width="10.140625" style="9" customWidth="1"/>
    <col min="7173" max="7173" width="13" style="9" customWidth="1"/>
    <col min="7174" max="7174" width="3" style="9" customWidth="1"/>
    <col min="7175" max="7175" width="1.85546875" style="9" customWidth="1"/>
    <col min="7176" max="7176" width="2.7109375" style="9" customWidth="1"/>
    <col min="7177" max="7177" width="14" style="9" bestFit="1" customWidth="1"/>
    <col min="7178" max="7178" width="4.28515625" style="9" customWidth="1"/>
    <col min="7179" max="7179" width="6.28515625" style="9" customWidth="1"/>
    <col min="7180" max="7180" width="3" style="9" customWidth="1"/>
    <col min="7181" max="7181" width="15.140625" style="9" bestFit="1" customWidth="1"/>
    <col min="7182" max="7182" width="8.42578125" style="9" customWidth="1"/>
    <col min="7183" max="7183" width="3.28515625" style="9" customWidth="1"/>
    <col min="7184" max="7184" width="2.140625" style="9" customWidth="1"/>
    <col min="7185" max="7185" width="3.85546875" style="9" customWidth="1"/>
    <col min="7186" max="7186" width="7.7109375" style="9" customWidth="1"/>
    <col min="7187" max="7187" width="3.140625" style="9" customWidth="1"/>
    <col min="7188" max="7188" width="2.42578125" style="9" customWidth="1"/>
    <col min="7189" max="7189" width="11.28515625" style="9" bestFit="1" customWidth="1"/>
    <col min="7190" max="7190" width="11.28515625" style="9" customWidth="1"/>
    <col min="7191" max="7424" width="9.140625" style="9"/>
    <col min="7425" max="7425" width="13" style="9" customWidth="1"/>
    <col min="7426" max="7426" width="3.140625" style="9" customWidth="1"/>
    <col min="7427" max="7427" width="3.28515625" style="9" customWidth="1"/>
    <col min="7428" max="7428" width="10.140625" style="9" customWidth="1"/>
    <col min="7429" max="7429" width="13" style="9" customWidth="1"/>
    <col min="7430" max="7430" width="3" style="9" customWidth="1"/>
    <col min="7431" max="7431" width="1.85546875" style="9" customWidth="1"/>
    <col min="7432" max="7432" width="2.7109375" style="9" customWidth="1"/>
    <col min="7433" max="7433" width="14" style="9" bestFit="1" customWidth="1"/>
    <col min="7434" max="7434" width="4.28515625" style="9" customWidth="1"/>
    <col min="7435" max="7435" width="6.28515625" style="9" customWidth="1"/>
    <col min="7436" max="7436" width="3" style="9" customWidth="1"/>
    <col min="7437" max="7437" width="15.140625" style="9" bestFit="1" customWidth="1"/>
    <col min="7438" max="7438" width="8.42578125" style="9" customWidth="1"/>
    <col min="7439" max="7439" width="3.28515625" style="9" customWidth="1"/>
    <col min="7440" max="7440" width="2.140625" style="9" customWidth="1"/>
    <col min="7441" max="7441" width="3.85546875" style="9" customWidth="1"/>
    <col min="7442" max="7442" width="7.7109375" style="9" customWidth="1"/>
    <col min="7443" max="7443" width="3.140625" style="9" customWidth="1"/>
    <col min="7444" max="7444" width="2.42578125" style="9" customWidth="1"/>
    <col min="7445" max="7445" width="11.28515625" style="9" bestFit="1" customWidth="1"/>
    <col min="7446" max="7446" width="11.28515625" style="9" customWidth="1"/>
    <col min="7447" max="7680" width="9.140625" style="9"/>
    <col min="7681" max="7681" width="13" style="9" customWidth="1"/>
    <col min="7682" max="7682" width="3.140625" style="9" customWidth="1"/>
    <col min="7683" max="7683" width="3.28515625" style="9" customWidth="1"/>
    <col min="7684" max="7684" width="10.140625" style="9" customWidth="1"/>
    <col min="7685" max="7685" width="13" style="9" customWidth="1"/>
    <col min="7686" max="7686" width="3" style="9" customWidth="1"/>
    <col min="7687" max="7687" width="1.85546875" style="9" customWidth="1"/>
    <col min="7688" max="7688" width="2.7109375" style="9" customWidth="1"/>
    <col min="7689" max="7689" width="14" style="9" bestFit="1" customWidth="1"/>
    <col min="7690" max="7690" width="4.28515625" style="9" customWidth="1"/>
    <col min="7691" max="7691" width="6.28515625" style="9" customWidth="1"/>
    <col min="7692" max="7692" width="3" style="9" customWidth="1"/>
    <col min="7693" max="7693" width="15.140625" style="9" bestFit="1" customWidth="1"/>
    <col min="7694" max="7694" width="8.42578125" style="9" customWidth="1"/>
    <col min="7695" max="7695" width="3.28515625" style="9" customWidth="1"/>
    <col min="7696" max="7696" width="2.140625" style="9" customWidth="1"/>
    <col min="7697" max="7697" width="3.85546875" style="9" customWidth="1"/>
    <col min="7698" max="7698" width="7.7109375" style="9" customWidth="1"/>
    <col min="7699" max="7699" width="3.140625" style="9" customWidth="1"/>
    <col min="7700" max="7700" width="2.42578125" style="9" customWidth="1"/>
    <col min="7701" max="7701" width="11.28515625" style="9" bestFit="1" customWidth="1"/>
    <col min="7702" max="7702" width="11.28515625" style="9" customWidth="1"/>
    <col min="7703" max="7936" width="9.140625" style="9"/>
    <col min="7937" max="7937" width="13" style="9" customWidth="1"/>
    <col min="7938" max="7938" width="3.140625" style="9" customWidth="1"/>
    <col min="7939" max="7939" width="3.28515625" style="9" customWidth="1"/>
    <col min="7940" max="7940" width="10.140625" style="9" customWidth="1"/>
    <col min="7941" max="7941" width="13" style="9" customWidth="1"/>
    <col min="7942" max="7942" width="3" style="9" customWidth="1"/>
    <col min="7943" max="7943" width="1.85546875" style="9" customWidth="1"/>
    <col min="7944" max="7944" width="2.7109375" style="9" customWidth="1"/>
    <col min="7945" max="7945" width="14" style="9" bestFit="1" customWidth="1"/>
    <col min="7946" max="7946" width="4.28515625" style="9" customWidth="1"/>
    <col min="7947" max="7947" width="6.28515625" style="9" customWidth="1"/>
    <col min="7948" max="7948" width="3" style="9" customWidth="1"/>
    <col min="7949" max="7949" width="15.140625" style="9" bestFit="1" customWidth="1"/>
    <col min="7950" max="7950" width="8.42578125" style="9" customWidth="1"/>
    <col min="7951" max="7951" width="3.28515625" style="9" customWidth="1"/>
    <col min="7952" max="7952" width="2.140625" style="9" customWidth="1"/>
    <col min="7953" max="7953" width="3.85546875" style="9" customWidth="1"/>
    <col min="7954" max="7954" width="7.7109375" style="9" customWidth="1"/>
    <col min="7955" max="7955" width="3.140625" style="9" customWidth="1"/>
    <col min="7956" max="7956" width="2.42578125" style="9" customWidth="1"/>
    <col min="7957" max="7957" width="11.28515625" style="9" bestFit="1" customWidth="1"/>
    <col min="7958" max="7958" width="11.28515625" style="9" customWidth="1"/>
    <col min="7959" max="8192" width="9.140625" style="9"/>
    <col min="8193" max="8193" width="13" style="9" customWidth="1"/>
    <col min="8194" max="8194" width="3.140625" style="9" customWidth="1"/>
    <col min="8195" max="8195" width="3.28515625" style="9" customWidth="1"/>
    <col min="8196" max="8196" width="10.140625" style="9" customWidth="1"/>
    <col min="8197" max="8197" width="13" style="9" customWidth="1"/>
    <col min="8198" max="8198" width="3" style="9" customWidth="1"/>
    <col min="8199" max="8199" width="1.85546875" style="9" customWidth="1"/>
    <col min="8200" max="8200" width="2.7109375" style="9" customWidth="1"/>
    <col min="8201" max="8201" width="14" style="9" bestFit="1" customWidth="1"/>
    <col min="8202" max="8202" width="4.28515625" style="9" customWidth="1"/>
    <col min="8203" max="8203" width="6.28515625" style="9" customWidth="1"/>
    <col min="8204" max="8204" width="3" style="9" customWidth="1"/>
    <col min="8205" max="8205" width="15.140625" style="9" bestFit="1" customWidth="1"/>
    <col min="8206" max="8206" width="8.42578125" style="9" customWidth="1"/>
    <col min="8207" max="8207" width="3.28515625" style="9" customWidth="1"/>
    <col min="8208" max="8208" width="2.140625" style="9" customWidth="1"/>
    <col min="8209" max="8209" width="3.85546875" style="9" customWidth="1"/>
    <col min="8210" max="8210" width="7.7109375" style="9" customWidth="1"/>
    <col min="8211" max="8211" width="3.140625" style="9" customWidth="1"/>
    <col min="8212" max="8212" width="2.42578125" style="9" customWidth="1"/>
    <col min="8213" max="8213" width="11.28515625" style="9" bestFit="1" customWidth="1"/>
    <col min="8214" max="8214" width="11.28515625" style="9" customWidth="1"/>
    <col min="8215" max="8448" width="9.140625" style="9"/>
    <col min="8449" max="8449" width="13" style="9" customWidth="1"/>
    <col min="8450" max="8450" width="3.140625" style="9" customWidth="1"/>
    <col min="8451" max="8451" width="3.28515625" style="9" customWidth="1"/>
    <col min="8452" max="8452" width="10.140625" style="9" customWidth="1"/>
    <col min="8453" max="8453" width="13" style="9" customWidth="1"/>
    <col min="8454" max="8454" width="3" style="9" customWidth="1"/>
    <col min="8455" max="8455" width="1.85546875" style="9" customWidth="1"/>
    <col min="8456" max="8456" width="2.7109375" style="9" customWidth="1"/>
    <col min="8457" max="8457" width="14" style="9" bestFit="1" customWidth="1"/>
    <col min="8458" max="8458" width="4.28515625" style="9" customWidth="1"/>
    <col min="8459" max="8459" width="6.28515625" style="9" customWidth="1"/>
    <col min="8460" max="8460" width="3" style="9" customWidth="1"/>
    <col min="8461" max="8461" width="15.140625" style="9" bestFit="1" customWidth="1"/>
    <col min="8462" max="8462" width="8.42578125" style="9" customWidth="1"/>
    <col min="8463" max="8463" width="3.28515625" style="9" customWidth="1"/>
    <col min="8464" max="8464" width="2.140625" style="9" customWidth="1"/>
    <col min="8465" max="8465" width="3.85546875" style="9" customWidth="1"/>
    <col min="8466" max="8466" width="7.7109375" style="9" customWidth="1"/>
    <col min="8467" max="8467" width="3.140625" style="9" customWidth="1"/>
    <col min="8468" max="8468" width="2.42578125" style="9" customWidth="1"/>
    <col min="8469" max="8469" width="11.28515625" style="9" bestFit="1" customWidth="1"/>
    <col min="8470" max="8470" width="11.28515625" style="9" customWidth="1"/>
    <col min="8471" max="8704" width="9.140625" style="9"/>
    <col min="8705" max="8705" width="13" style="9" customWidth="1"/>
    <col min="8706" max="8706" width="3.140625" style="9" customWidth="1"/>
    <col min="8707" max="8707" width="3.28515625" style="9" customWidth="1"/>
    <col min="8708" max="8708" width="10.140625" style="9" customWidth="1"/>
    <col min="8709" max="8709" width="13" style="9" customWidth="1"/>
    <col min="8710" max="8710" width="3" style="9" customWidth="1"/>
    <col min="8711" max="8711" width="1.85546875" style="9" customWidth="1"/>
    <col min="8712" max="8712" width="2.7109375" style="9" customWidth="1"/>
    <col min="8713" max="8713" width="14" style="9" bestFit="1" customWidth="1"/>
    <col min="8714" max="8714" width="4.28515625" style="9" customWidth="1"/>
    <col min="8715" max="8715" width="6.28515625" style="9" customWidth="1"/>
    <col min="8716" max="8716" width="3" style="9" customWidth="1"/>
    <col min="8717" max="8717" width="15.140625" style="9" bestFit="1" customWidth="1"/>
    <col min="8718" max="8718" width="8.42578125" style="9" customWidth="1"/>
    <col min="8719" max="8719" width="3.28515625" style="9" customWidth="1"/>
    <col min="8720" max="8720" width="2.140625" style="9" customWidth="1"/>
    <col min="8721" max="8721" width="3.85546875" style="9" customWidth="1"/>
    <col min="8722" max="8722" width="7.7109375" style="9" customWidth="1"/>
    <col min="8723" max="8723" width="3.140625" style="9" customWidth="1"/>
    <col min="8724" max="8724" width="2.42578125" style="9" customWidth="1"/>
    <col min="8725" max="8725" width="11.28515625" style="9" bestFit="1" customWidth="1"/>
    <col min="8726" max="8726" width="11.28515625" style="9" customWidth="1"/>
    <col min="8727" max="8960" width="9.140625" style="9"/>
    <col min="8961" max="8961" width="13" style="9" customWidth="1"/>
    <col min="8962" max="8962" width="3.140625" style="9" customWidth="1"/>
    <col min="8963" max="8963" width="3.28515625" style="9" customWidth="1"/>
    <col min="8964" max="8964" width="10.140625" style="9" customWidth="1"/>
    <col min="8965" max="8965" width="13" style="9" customWidth="1"/>
    <col min="8966" max="8966" width="3" style="9" customWidth="1"/>
    <col min="8967" max="8967" width="1.85546875" style="9" customWidth="1"/>
    <col min="8968" max="8968" width="2.7109375" style="9" customWidth="1"/>
    <col min="8969" max="8969" width="14" style="9" bestFit="1" customWidth="1"/>
    <col min="8970" max="8970" width="4.28515625" style="9" customWidth="1"/>
    <col min="8971" max="8971" width="6.28515625" style="9" customWidth="1"/>
    <col min="8972" max="8972" width="3" style="9" customWidth="1"/>
    <col min="8973" max="8973" width="15.140625" style="9" bestFit="1" customWidth="1"/>
    <col min="8974" max="8974" width="8.42578125" style="9" customWidth="1"/>
    <col min="8975" max="8975" width="3.28515625" style="9" customWidth="1"/>
    <col min="8976" max="8976" width="2.140625" style="9" customWidth="1"/>
    <col min="8977" max="8977" width="3.85546875" style="9" customWidth="1"/>
    <col min="8978" max="8978" width="7.7109375" style="9" customWidth="1"/>
    <col min="8979" max="8979" width="3.140625" style="9" customWidth="1"/>
    <col min="8980" max="8980" width="2.42578125" style="9" customWidth="1"/>
    <col min="8981" max="8981" width="11.28515625" style="9" bestFit="1" customWidth="1"/>
    <col min="8982" max="8982" width="11.28515625" style="9" customWidth="1"/>
    <col min="8983" max="9216" width="9.140625" style="9"/>
    <col min="9217" max="9217" width="13" style="9" customWidth="1"/>
    <col min="9218" max="9218" width="3.140625" style="9" customWidth="1"/>
    <col min="9219" max="9219" width="3.28515625" style="9" customWidth="1"/>
    <col min="9220" max="9220" width="10.140625" style="9" customWidth="1"/>
    <col min="9221" max="9221" width="13" style="9" customWidth="1"/>
    <col min="9222" max="9222" width="3" style="9" customWidth="1"/>
    <col min="9223" max="9223" width="1.85546875" style="9" customWidth="1"/>
    <col min="9224" max="9224" width="2.7109375" style="9" customWidth="1"/>
    <col min="9225" max="9225" width="14" style="9" bestFit="1" customWidth="1"/>
    <col min="9226" max="9226" width="4.28515625" style="9" customWidth="1"/>
    <col min="9227" max="9227" width="6.28515625" style="9" customWidth="1"/>
    <col min="9228" max="9228" width="3" style="9" customWidth="1"/>
    <col min="9229" max="9229" width="15.140625" style="9" bestFit="1" customWidth="1"/>
    <col min="9230" max="9230" width="8.42578125" style="9" customWidth="1"/>
    <col min="9231" max="9231" width="3.28515625" style="9" customWidth="1"/>
    <col min="9232" max="9232" width="2.140625" style="9" customWidth="1"/>
    <col min="9233" max="9233" width="3.85546875" style="9" customWidth="1"/>
    <col min="9234" max="9234" width="7.7109375" style="9" customWidth="1"/>
    <col min="9235" max="9235" width="3.140625" style="9" customWidth="1"/>
    <col min="9236" max="9236" width="2.42578125" style="9" customWidth="1"/>
    <col min="9237" max="9237" width="11.28515625" style="9" bestFit="1" customWidth="1"/>
    <col min="9238" max="9238" width="11.28515625" style="9" customWidth="1"/>
    <col min="9239" max="9472" width="9.140625" style="9"/>
    <col min="9473" max="9473" width="13" style="9" customWidth="1"/>
    <col min="9474" max="9474" width="3.140625" style="9" customWidth="1"/>
    <col min="9475" max="9475" width="3.28515625" style="9" customWidth="1"/>
    <col min="9476" max="9476" width="10.140625" style="9" customWidth="1"/>
    <col min="9477" max="9477" width="13" style="9" customWidth="1"/>
    <col min="9478" max="9478" width="3" style="9" customWidth="1"/>
    <col min="9479" max="9479" width="1.85546875" style="9" customWidth="1"/>
    <col min="9480" max="9480" width="2.7109375" style="9" customWidth="1"/>
    <col min="9481" max="9481" width="14" style="9" bestFit="1" customWidth="1"/>
    <col min="9482" max="9482" width="4.28515625" style="9" customWidth="1"/>
    <col min="9483" max="9483" width="6.28515625" style="9" customWidth="1"/>
    <col min="9484" max="9484" width="3" style="9" customWidth="1"/>
    <col min="9485" max="9485" width="15.140625" style="9" bestFit="1" customWidth="1"/>
    <col min="9486" max="9486" width="8.42578125" style="9" customWidth="1"/>
    <col min="9487" max="9487" width="3.28515625" style="9" customWidth="1"/>
    <col min="9488" max="9488" width="2.140625" style="9" customWidth="1"/>
    <col min="9489" max="9489" width="3.85546875" style="9" customWidth="1"/>
    <col min="9490" max="9490" width="7.7109375" style="9" customWidth="1"/>
    <col min="9491" max="9491" width="3.140625" style="9" customWidth="1"/>
    <col min="9492" max="9492" width="2.42578125" style="9" customWidth="1"/>
    <col min="9493" max="9493" width="11.28515625" style="9" bestFit="1" customWidth="1"/>
    <col min="9494" max="9494" width="11.28515625" style="9" customWidth="1"/>
    <col min="9495" max="9728" width="9.140625" style="9"/>
    <col min="9729" max="9729" width="13" style="9" customWidth="1"/>
    <col min="9730" max="9730" width="3.140625" style="9" customWidth="1"/>
    <col min="9731" max="9731" width="3.28515625" style="9" customWidth="1"/>
    <col min="9732" max="9732" width="10.140625" style="9" customWidth="1"/>
    <col min="9733" max="9733" width="13" style="9" customWidth="1"/>
    <col min="9734" max="9734" width="3" style="9" customWidth="1"/>
    <col min="9735" max="9735" width="1.85546875" style="9" customWidth="1"/>
    <col min="9736" max="9736" width="2.7109375" style="9" customWidth="1"/>
    <col min="9737" max="9737" width="14" style="9" bestFit="1" customWidth="1"/>
    <col min="9738" max="9738" width="4.28515625" style="9" customWidth="1"/>
    <col min="9739" max="9739" width="6.28515625" style="9" customWidth="1"/>
    <col min="9740" max="9740" width="3" style="9" customWidth="1"/>
    <col min="9741" max="9741" width="15.140625" style="9" bestFit="1" customWidth="1"/>
    <col min="9742" max="9742" width="8.42578125" style="9" customWidth="1"/>
    <col min="9743" max="9743" width="3.28515625" style="9" customWidth="1"/>
    <col min="9744" max="9744" width="2.140625" style="9" customWidth="1"/>
    <col min="9745" max="9745" width="3.85546875" style="9" customWidth="1"/>
    <col min="9746" max="9746" width="7.7109375" style="9" customWidth="1"/>
    <col min="9747" max="9747" width="3.140625" style="9" customWidth="1"/>
    <col min="9748" max="9748" width="2.42578125" style="9" customWidth="1"/>
    <col min="9749" max="9749" width="11.28515625" style="9" bestFit="1" customWidth="1"/>
    <col min="9750" max="9750" width="11.28515625" style="9" customWidth="1"/>
    <col min="9751" max="9984" width="9.140625" style="9"/>
    <col min="9985" max="9985" width="13" style="9" customWidth="1"/>
    <col min="9986" max="9986" width="3.140625" style="9" customWidth="1"/>
    <col min="9987" max="9987" width="3.28515625" style="9" customWidth="1"/>
    <col min="9988" max="9988" width="10.140625" style="9" customWidth="1"/>
    <col min="9989" max="9989" width="13" style="9" customWidth="1"/>
    <col min="9990" max="9990" width="3" style="9" customWidth="1"/>
    <col min="9991" max="9991" width="1.85546875" style="9" customWidth="1"/>
    <col min="9992" max="9992" width="2.7109375" style="9" customWidth="1"/>
    <col min="9993" max="9993" width="14" style="9" bestFit="1" customWidth="1"/>
    <col min="9994" max="9994" width="4.28515625" style="9" customWidth="1"/>
    <col min="9995" max="9995" width="6.28515625" style="9" customWidth="1"/>
    <col min="9996" max="9996" width="3" style="9" customWidth="1"/>
    <col min="9997" max="9997" width="15.140625" style="9" bestFit="1" customWidth="1"/>
    <col min="9998" max="9998" width="8.42578125" style="9" customWidth="1"/>
    <col min="9999" max="9999" width="3.28515625" style="9" customWidth="1"/>
    <col min="10000" max="10000" width="2.140625" style="9" customWidth="1"/>
    <col min="10001" max="10001" width="3.85546875" style="9" customWidth="1"/>
    <col min="10002" max="10002" width="7.7109375" style="9" customWidth="1"/>
    <col min="10003" max="10003" width="3.140625" style="9" customWidth="1"/>
    <col min="10004" max="10004" width="2.42578125" style="9" customWidth="1"/>
    <col min="10005" max="10005" width="11.28515625" style="9" bestFit="1" customWidth="1"/>
    <col min="10006" max="10006" width="11.28515625" style="9" customWidth="1"/>
    <col min="10007" max="10240" width="9.140625" style="9"/>
    <col min="10241" max="10241" width="13" style="9" customWidth="1"/>
    <col min="10242" max="10242" width="3.140625" style="9" customWidth="1"/>
    <col min="10243" max="10243" width="3.28515625" style="9" customWidth="1"/>
    <col min="10244" max="10244" width="10.140625" style="9" customWidth="1"/>
    <col min="10245" max="10245" width="13" style="9" customWidth="1"/>
    <col min="10246" max="10246" width="3" style="9" customWidth="1"/>
    <col min="10247" max="10247" width="1.85546875" style="9" customWidth="1"/>
    <col min="10248" max="10248" width="2.7109375" style="9" customWidth="1"/>
    <col min="10249" max="10249" width="14" style="9" bestFit="1" customWidth="1"/>
    <col min="10250" max="10250" width="4.28515625" style="9" customWidth="1"/>
    <col min="10251" max="10251" width="6.28515625" style="9" customWidth="1"/>
    <col min="10252" max="10252" width="3" style="9" customWidth="1"/>
    <col min="10253" max="10253" width="15.140625" style="9" bestFit="1" customWidth="1"/>
    <col min="10254" max="10254" width="8.42578125" style="9" customWidth="1"/>
    <col min="10255" max="10255" width="3.28515625" style="9" customWidth="1"/>
    <col min="10256" max="10256" width="2.140625" style="9" customWidth="1"/>
    <col min="10257" max="10257" width="3.85546875" style="9" customWidth="1"/>
    <col min="10258" max="10258" width="7.7109375" style="9" customWidth="1"/>
    <col min="10259" max="10259" width="3.140625" style="9" customWidth="1"/>
    <col min="10260" max="10260" width="2.42578125" style="9" customWidth="1"/>
    <col min="10261" max="10261" width="11.28515625" style="9" bestFit="1" customWidth="1"/>
    <col min="10262" max="10262" width="11.28515625" style="9" customWidth="1"/>
    <col min="10263" max="10496" width="9.140625" style="9"/>
    <col min="10497" max="10497" width="13" style="9" customWidth="1"/>
    <col min="10498" max="10498" width="3.140625" style="9" customWidth="1"/>
    <col min="10499" max="10499" width="3.28515625" style="9" customWidth="1"/>
    <col min="10500" max="10500" width="10.140625" style="9" customWidth="1"/>
    <col min="10501" max="10501" width="13" style="9" customWidth="1"/>
    <col min="10502" max="10502" width="3" style="9" customWidth="1"/>
    <col min="10503" max="10503" width="1.85546875" style="9" customWidth="1"/>
    <col min="10504" max="10504" width="2.7109375" style="9" customWidth="1"/>
    <col min="10505" max="10505" width="14" style="9" bestFit="1" customWidth="1"/>
    <col min="10506" max="10506" width="4.28515625" style="9" customWidth="1"/>
    <col min="10507" max="10507" width="6.28515625" style="9" customWidth="1"/>
    <col min="10508" max="10508" width="3" style="9" customWidth="1"/>
    <col min="10509" max="10509" width="15.140625" style="9" bestFit="1" customWidth="1"/>
    <col min="10510" max="10510" width="8.42578125" style="9" customWidth="1"/>
    <col min="10511" max="10511" width="3.28515625" style="9" customWidth="1"/>
    <col min="10512" max="10512" width="2.140625" style="9" customWidth="1"/>
    <col min="10513" max="10513" width="3.85546875" style="9" customWidth="1"/>
    <col min="10514" max="10514" width="7.7109375" style="9" customWidth="1"/>
    <col min="10515" max="10515" width="3.140625" style="9" customWidth="1"/>
    <col min="10516" max="10516" width="2.42578125" style="9" customWidth="1"/>
    <col min="10517" max="10517" width="11.28515625" style="9" bestFit="1" customWidth="1"/>
    <col min="10518" max="10518" width="11.28515625" style="9" customWidth="1"/>
    <col min="10519" max="10752" width="9.140625" style="9"/>
    <col min="10753" max="10753" width="13" style="9" customWidth="1"/>
    <col min="10754" max="10754" width="3.140625" style="9" customWidth="1"/>
    <col min="10755" max="10755" width="3.28515625" style="9" customWidth="1"/>
    <col min="10756" max="10756" width="10.140625" style="9" customWidth="1"/>
    <col min="10757" max="10757" width="13" style="9" customWidth="1"/>
    <col min="10758" max="10758" width="3" style="9" customWidth="1"/>
    <col min="10759" max="10759" width="1.85546875" style="9" customWidth="1"/>
    <col min="10760" max="10760" width="2.7109375" style="9" customWidth="1"/>
    <col min="10761" max="10761" width="14" style="9" bestFit="1" customWidth="1"/>
    <col min="10762" max="10762" width="4.28515625" style="9" customWidth="1"/>
    <col min="10763" max="10763" width="6.28515625" style="9" customWidth="1"/>
    <col min="10764" max="10764" width="3" style="9" customWidth="1"/>
    <col min="10765" max="10765" width="15.140625" style="9" bestFit="1" customWidth="1"/>
    <col min="10766" max="10766" width="8.42578125" style="9" customWidth="1"/>
    <col min="10767" max="10767" width="3.28515625" style="9" customWidth="1"/>
    <col min="10768" max="10768" width="2.140625" style="9" customWidth="1"/>
    <col min="10769" max="10769" width="3.85546875" style="9" customWidth="1"/>
    <col min="10770" max="10770" width="7.7109375" style="9" customWidth="1"/>
    <col min="10771" max="10771" width="3.140625" style="9" customWidth="1"/>
    <col min="10772" max="10772" width="2.42578125" style="9" customWidth="1"/>
    <col min="10773" max="10773" width="11.28515625" style="9" bestFit="1" customWidth="1"/>
    <col min="10774" max="10774" width="11.28515625" style="9" customWidth="1"/>
    <col min="10775" max="11008" width="9.140625" style="9"/>
    <col min="11009" max="11009" width="13" style="9" customWidth="1"/>
    <col min="11010" max="11010" width="3.140625" style="9" customWidth="1"/>
    <col min="11011" max="11011" width="3.28515625" style="9" customWidth="1"/>
    <col min="11012" max="11012" width="10.140625" style="9" customWidth="1"/>
    <col min="11013" max="11013" width="13" style="9" customWidth="1"/>
    <col min="11014" max="11014" width="3" style="9" customWidth="1"/>
    <col min="11015" max="11015" width="1.85546875" style="9" customWidth="1"/>
    <col min="11016" max="11016" width="2.7109375" style="9" customWidth="1"/>
    <col min="11017" max="11017" width="14" style="9" bestFit="1" customWidth="1"/>
    <col min="11018" max="11018" width="4.28515625" style="9" customWidth="1"/>
    <col min="11019" max="11019" width="6.28515625" style="9" customWidth="1"/>
    <col min="11020" max="11020" width="3" style="9" customWidth="1"/>
    <col min="11021" max="11021" width="15.140625" style="9" bestFit="1" customWidth="1"/>
    <col min="11022" max="11022" width="8.42578125" style="9" customWidth="1"/>
    <col min="11023" max="11023" width="3.28515625" style="9" customWidth="1"/>
    <col min="11024" max="11024" width="2.140625" style="9" customWidth="1"/>
    <col min="11025" max="11025" width="3.85546875" style="9" customWidth="1"/>
    <col min="11026" max="11026" width="7.7109375" style="9" customWidth="1"/>
    <col min="11027" max="11027" width="3.140625" style="9" customWidth="1"/>
    <col min="11028" max="11028" width="2.42578125" style="9" customWidth="1"/>
    <col min="11029" max="11029" width="11.28515625" style="9" bestFit="1" customWidth="1"/>
    <col min="11030" max="11030" width="11.28515625" style="9" customWidth="1"/>
    <col min="11031" max="11264" width="9.140625" style="9"/>
    <col min="11265" max="11265" width="13" style="9" customWidth="1"/>
    <col min="11266" max="11266" width="3.140625" style="9" customWidth="1"/>
    <col min="11267" max="11267" width="3.28515625" style="9" customWidth="1"/>
    <col min="11268" max="11268" width="10.140625" style="9" customWidth="1"/>
    <col min="11269" max="11269" width="13" style="9" customWidth="1"/>
    <col min="11270" max="11270" width="3" style="9" customWidth="1"/>
    <col min="11271" max="11271" width="1.85546875" style="9" customWidth="1"/>
    <col min="11272" max="11272" width="2.7109375" style="9" customWidth="1"/>
    <col min="11273" max="11273" width="14" style="9" bestFit="1" customWidth="1"/>
    <col min="11274" max="11274" width="4.28515625" style="9" customWidth="1"/>
    <col min="11275" max="11275" width="6.28515625" style="9" customWidth="1"/>
    <col min="11276" max="11276" width="3" style="9" customWidth="1"/>
    <col min="11277" max="11277" width="15.140625" style="9" bestFit="1" customWidth="1"/>
    <col min="11278" max="11278" width="8.42578125" style="9" customWidth="1"/>
    <col min="11279" max="11279" width="3.28515625" style="9" customWidth="1"/>
    <col min="11280" max="11280" width="2.140625" style="9" customWidth="1"/>
    <col min="11281" max="11281" width="3.85546875" style="9" customWidth="1"/>
    <col min="11282" max="11282" width="7.7109375" style="9" customWidth="1"/>
    <col min="11283" max="11283" width="3.140625" style="9" customWidth="1"/>
    <col min="11284" max="11284" width="2.42578125" style="9" customWidth="1"/>
    <col min="11285" max="11285" width="11.28515625" style="9" bestFit="1" customWidth="1"/>
    <col min="11286" max="11286" width="11.28515625" style="9" customWidth="1"/>
    <col min="11287" max="11520" width="9.140625" style="9"/>
    <col min="11521" max="11521" width="13" style="9" customWidth="1"/>
    <col min="11522" max="11522" width="3.140625" style="9" customWidth="1"/>
    <col min="11523" max="11523" width="3.28515625" style="9" customWidth="1"/>
    <col min="11524" max="11524" width="10.140625" style="9" customWidth="1"/>
    <col min="11525" max="11525" width="13" style="9" customWidth="1"/>
    <col min="11526" max="11526" width="3" style="9" customWidth="1"/>
    <col min="11527" max="11527" width="1.85546875" style="9" customWidth="1"/>
    <col min="11528" max="11528" width="2.7109375" style="9" customWidth="1"/>
    <col min="11529" max="11529" width="14" style="9" bestFit="1" customWidth="1"/>
    <col min="11530" max="11530" width="4.28515625" style="9" customWidth="1"/>
    <col min="11531" max="11531" width="6.28515625" style="9" customWidth="1"/>
    <col min="11532" max="11532" width="3" style="9" customWidth="1"/>
    <col min="11533" max="11533" width="15.140625" style="9" bestFit="1" customWidth="1"/>
    <col min="11534" max="11534" width="8.42578125" style="9" customWidth="1"/>
    <col min="11535" max="11535" width="3.28515625" style="9" customWidth="1"/>
    <col min="11536" max="11536" width="2.140625" style="9" customWidth="1"/>
    <col min="11537" max="11537" width="3.85546875" style="9" customWidth="1"/>
    <col min="11538" max="11538" width="7.7109375" style="9" customWidth="1"/>
    <col min="11539" max="11539" width="3.140625" style="9" customWidth="1"/>
    <col min="11540" max="11540" width="2.42578125" style="9" customWidth="1"/>
    <col min="11541" max="11541" width="11.28515625" style="9" bestFit="1" customWidth="1"/>
    <col min="11542" max="11542" width="11.28515625" style="9" customWidth="1"/>
    <col min="11543" max="11776" width="9.140625" style="9"/>
    <col min="11777" max="11777" width="13" style="9" customWidth="1"/>
    <col min="11778" max="11778" width="3.140625" style="9" customWidth="1"/>
    <col min="11779" max="11779" width="3.28515625" style="9" customWidth="1"/>
    <col min="11780" max="11780" width="10.140625" style="9" customWidth="1"/>
    <col min="11781" max="11781" width="13" style="9" customWidth="1"/>
    <col min="11782" max="11782" width="3" style="9" customWidth="1"/>
    <col min="11783" max="11783" width="1.85546875" style="9" customWidth="1"/>
    <col min="11784" max="11784" width="2.7109375" style="9" customWidth="1"/>
    <col min="11785" max="11785" width="14" style="9" bestFit="1" customWidth="1"/>
    <col min="11786" max="11786" width="4.28515625" style="9" customWidth="1"/>
    <col min="11787" max="11787" width="6.28515625" style="9" customWidth="1"/>
    <col min="11788" max="11788" width="3" style="9" customWidth="1"/>
    <col min="11789" max="11789" width="15.140625" style="9" bestFit="1" customWidth="1"/>
    <col min="11790" max="11790" width="8.42578125" style="9" customWidth="1"/>
    <col min="11791" max="11791" width="3.28515625" style="9" customWidth="1"/>
    <col min="11792" max="11792" width="2.140625" style="9" customWidth="1"/>
    <col min="11793" max="11793" width="3.85546875" style="9" customWidth="1"/>
    <col min="11794" max="11794" width="7.7109375" style="9" customWidth="1"/>
    <col min="11795" max="11795" width="3.140625" style="9" customWidth="1"/>
    <col min="11796" max="11796" width="2.42578125" style="9" customWidth="1"/>
    <col min="11797" max="11797" width="11.28515625" style="9" bestFit="1" customWidth="1"/>
    <col min="11798" max="11798" width="11.28515625" style="9" customWidth="1"/>
    <col min="11799" max="12032" width="9.140625" style="9"/>
    <col min="12033" max="12033" width="13" style="9" customWidth="1"/>
    <col min="12034" max="12034" width="3.140625" style="9" customWidth="1"/>
    <col min="12035" max="12035" width="3.28515625" style="9" customWidth="1"/>
    <col min="12036" max="12036" width="10.140625" style="9" customWidth="1"/>
    <col min="12037" max="12037" width="13" style="9" customWidth="1"/>
    <col min="12038" max="12038" width="3" style="9" customWidth="1"/>
    <col min="12039" max="12039" width="1.85546875" style="9" customWidth="1"/>
    <col min="12040" max="12040" width="2.7109375" style="9" customWidth="1"/>
    <col min="12041" max="12041" width="14" style="9" bestFit="1" customWidth="1"/>
    <col min="12042" max="12042" width="4.28515625" style="9" customWidth="1"/>
    <col min="12043" max="12043" width="6.28515625" style="9" customWidth="1"/>
    <col min="12044" max="12044" width="3" style="9" customWidth="1"/>
    <col min="12045" max="12045" width="15.140625" style="9" bestFit="1" customWidth="1"/>
    <col min="12046" max="12046" width="8.42578125" style="9" customWidth="1"/>
    <col min="12047" max="12047" width="3.28515625" style="9" customWidth="1"/>
    <col min="12048" max="12048" width="2.140625" style="9" customWidth="1"/>
    <col min="12049" max="12049" width="3.85546875" style="9" customWidth="1"/>
    <col min="12050" max="12050" width="7.7109375" style="9" customWidth="1"/>
    <col min="12051" max="12051" width="3.140625" style="9" customWidth="1"/>
    <col min="12052" max="12052" width="2.42578125" style="9" customWidth="1"/>
    <col min="12053" max="12053" width="11.28515625" style="9" bestFit="1" customWidth="1"/>
    <col min="12054" max="12054" width="11.28515625" style="9" customWidth="1"/>
    <col min="12055" max="12288" width="9.140625" style="9"/>
    <col min="12289" max="12289" width="13" style="9" customWidth="1"/>
    <col min="12290" max="12290" width="3.140625" style="9" customWidth="1"/>
    <col min="12291" max="12291" width="3.28515625" style="9" customWidth="1"/>
    <col min="12292" max="12292" width="10.140625" style="9" customWidth="1"/>
    <col min="12293" max="12293" width="13" style="9" customWidth="1"/>
    <col min="12294" max="12294" width="3" style="9" customWidth="1"/>
    <col min="12295" max="12295" width="1.85546875" style="9" customWidth="1"/>
    <col min="12296" max="12296" width="2.7109375" style="9" customWidth="1"/>
    <col min="12297" max="12297" width="14" style="9" bestFit="1" customWidth="1"/>
    <col min="12298" max="12298" width="4.28515625" style="9" customWidth="1"/>
    <col min="12299" max="12299" width="6.28515625" style="9" customWidth="1"/>
    <col min="12300" max="12300" width="3" style="9" customWidth="1"/>
    <col min="12301" max="12301" width="15.140625" style="9" bestFit="1" customWidth="1"/>
    <col min="12302" max="12302" width="8.42578125" style="9" customWidth="1"/>
    <col min="12303" max="12303" width="3.28515625" style="9" customWidth="1"/>
    <col min="12304" max="12304" width="2.140625" style="9" customWidth="1"/>
    <col min="12305" max="12305" width="3.85546875" style="9" customWidth="1"/>
    <col min="12306" max="12306" width="7.7109375" style="9" customWidth="1"/>
    <col min="12307" max="12307" width="3.140625" style="9" customWidth="1"/>
    <col min="12308" max="12308" width="2.42578125" style="9" customWidth="1"/>
    <col min="12309" max="12309" width="11.28515625" style="9" bestFit="1" customWidth="1"/>
    <col min="12310" max="12310" width="11.28515625" style="9" customWidth="1"/>
    <col min="12311" max="12544" width="9.140625" style="9"/>
    <col min="12545" max="12545" width="13" style="9" customWidth="1"/>
    <col min="12546" max="12546" width="3.140625" style="9" customWidth="1"/>
    <col min="12547" max="12547" width="3.28515625" style="9" customWidth="1"/>
    <col min="12548" max="12548" width="10.140625" style="9" customWidth="1"/>
    <col min="12549" max="12549" width="13" style="9" customWidth="1"/>
    <col min="12550" max="12550" width="3" style="9" customWidth="1"/>
    <col min="12551" max="12551" width="1.85546875" style="9" customWidth="1"/>
    <col min="12552" max="12552" width="2.7109375" style="9" customWidth="1"/>
    <col min="12553" max="12553" width="14" style="9" bestFit="1" customWidth="1"/>
    <col min="12554" max="12554" width="4.28515625" style="9" customWidth="1"/>
    <col min="12555" max="12555" width="6.28515625" style="9" customWidth="1"/>
    <col min="12556" max="12556" width="3" style="9" customWidth="1"/>
    <col min="12557" max="12557" width="15.140625" style="9" bestFit="1" customWidth="1"/>
    <col min="12558" max="12558" width="8.42578125" style="9" customWidth="1"/>
    <col min="12559" max="12559" width="3.28515625" style="9" customWidth="1"/>
    <col min="12560" max="12560" width="2.140625" style="9" customWidth="1"/>
    <col min="12561" max="12561" width="3.85546875" style="9" customWidth="1"/>
    <col min="12562" max="12562" width="7.7109375" style="9" customWidth="1"/>
    <col min="12563" max="12563" width="3.140625" style="9" customWidth="1"/>
    <col min="12564" max="12564" width="2.42578125" style="9" customWidth="1"/>
    <col min="12565" max="12565" width="11.28515625" style="9" bestFit="1" customWidth="1"/>
    <col min="12566" max="12566" width="11.28515625" style="9" customWidth="1"/>
    <col min="12567" max="12800" width="9.140625" style="9"/>
    <col min="12801" max="12801" width="13" style="9" customWidth="1"/>
    <col min="12802" max="12802" width="3.140625" style="9" customWidth="1"/>
    <col min="12803" max="12803" width="3.28515625" style="9" customWidth="1"/>
    <col min="12804" max="12804" width="10.140625" style="9" customWidth="1"/>
    <col min="12805" max="12805" width="13" style="9" customWidth="1"/>
    <col min="12806" max="12806" width="3" style="9" customWidth="1"/>
    <col min="12807" max="12807" width="1.85546875" style="9" customWidth="1"/>
    <col min="12808" max="12808" width="2.7109375" style="9" customWidth="1"/>
    <col min="12809" max="12809" width="14" style="9" bestFit="1" customWidth="1"/>
    <col min="12810" max="12810" width="4.28515625" style="9" customWidth="1"/>
    <col min="12811" max="12811" width="6.28515625" style="9" customWidth="1"/>
    <col min="12812" max="12812" width="3" style="9" customWidth="1"/>
    <col min="12813" max="12813" width="15.140625" style="9" bestFit="1" customWidth="1"/>
    <col min="12814" max="12814" width="8.42578125" style="9" customWidth="1"/>
    <col min="12815" max="12815" width="3.28515625" style="9" customWidth="1"/>
    <col min="12816" max="12816" width="2.140625" style="9" customWidth="1"/>
    <col min="12817" max="12817" width="3.85546875" style="9" customWidth="1"/>
    <col min="12818" max="12818" width="7.7109375" style="9" customWidth="1"/>
    <col min="12819" max="12819" width="3.140625" style="9" customWidth="1"/>
    <col min="12820" max="12820" width="2.42578125" style="9" customWidth="1"/>
    <col min="12821" max="12821" width="11.28515625" style="9" bestFit="1" customWidth="1"/>
    <col min="12822" max="12822" width="11.28515625" style="9" customWidth="1"/>
    <col min="12823" max="13056" width="9.140625" style="9"/>
    <col min="13057" max="13057" width="13" style="9" customWidth="1"/>
    <col min="13058" max="13058" width="3.140625" style="9" customWidth="1"/>
    <col min="13059" max="13059" width="3.28515625" style="9" customWidth="1"/>
    <col min="13060" max="13060" width="10.140625" style="9" customWidth="1"/>
    <col min="13061" max="13061" width="13" style="9" customWidth="1"/>
    <col min="13062" max="13062" width="3" style="9" customWidth="1"/>
    <col min="13063" max="13063" width="1.85546875" style="9" customWidth="1"/>
    <col min="13064" max="13064" width="2.7109375" style="9" customWidth="1"/>
    <col min="13065" max="13065" width="14" style="9" bestFit="1" customWidth="1"/>
    <col min="13066" max="13066" width="4.28515625" style="9" customWidth="1"/>
    <col min="13067" max="13067" width="6.28515625" style="9" customWidth="1"/>
    <col min="13068" max="13068" width="3" style="9" customWidth="1"/>
    <col min="13069" max="13069" width="15.140625" style="9" bestFit="1" customWidth="1"/>
    <col min="13070" max="13070" width="8.42578125" style="9" customWidth="1"/>
    <col min="13071" max="13071" width="3.28515625" style="9" customWidth="1"/>
    <col min="13072" max="13072" width="2.140625" style="9" customWidth="1"/>
    <col min="13073" max="13073" width="3.85546875" style="9" customWidth="1"/>
    <col min="13074" max="13074" width="7.7109375" style="9" customWidth="1"/>
    <col min="13075" max="13075" width="3.140625" style="9" customWidth="1"/>
    <col min="13076" max="13076" width="2.42578125" style="9" customWidth="1"/>
    <col min="13077" max="13077" width="11.28515625" style="9" bestFit="1" customWidth="1"/>
    <col min="13078" max="13078" width="11.28515625" style="9" customWidth="1"/>
    <col min="13079" max="13312" width="9.140625" style="9"/>
    <col min="13313" max="13313" width="13" style="9" customWidth="1"/>
    <col min="13314" max="13314" width="3.140625" style="9" customWidth="1"/>
    <col min="13315" max="13315" width="3.28515625" style="9" customWidth="1"/>
    <col min="13316" max="13316" width="10.140625" style="9" customWidth="1"/>
    <col min="13317" max="13317" width="13" style="9" customWidth="1"/>
    <col min="13318" max="13318" width="3" style="9" customWidth="1"/>
    <col min="13319" max="13319" width="1.85546875" style="9" customWidth="1"/>
    <col min="13320" max="13320" width="2.7109375" style="9" customWidth="1"/>
    <col min="13321" max="13321" width="14" style="9" bestFit="1" customWidth="1"/>
    <col min="13322" max="13322" width="4.28515625" style="9" customWidth="1"/>
    <col min="13323" max="13323" width="6.28515625" style="9" customWidth="1"/>
    <col min="13324" max="13324" width="3" style="9" customWidth="1"/>
    <col min="13325" max="13325" width="15.140625" style="9" bestFit="1" customWidth="1"/>
    <col min="13326" max="13326" width="8.42578125" style="9" customWidth="1"/>
    <col min="13327" max="13327" width="3.28515625" style="9" customWidth="1"/>
    <col min="13328" max="13328" width="2.140625" style="9" customWidth="1"/>
    <col min="13329" max="13329" width="3.85546875" style="9" customWidth="1"/>
    <col min="13330" max="13330" width="7.7109375" style="9" customWidth="1"/>
    <col min="13331" max="13331" width="3.140625" style="9" customWidth="1"/>
    <col min="13332" max="13332" width="2.42578125" style="9" customWidth="1"/>
    <col min="13333" max="13333" width="11.28515625" style="9" bestFit="1" customWidth="1"/>
    <col min="13334" max="13334" width="11.28515625" style="9" customWidth="1"/>
    <col min="13335" max="13568" width="9.140625" style="9"/>
    <col min="13569" max="13569" width="13" style="9" customWidth="1"/>
    <col min="13570" max="13570" width="3.140625" style="9" customWidth="1"/>
    <col min="13571" max="13571" width="3.28515625" style="9" customWidth="1"/>
    <col min="13572" max="13572" width="10.140625" style="9" customWidth="1"/>
    <col min="13573" max="13573" width="13" style="9" customWidth="1"/>
    <col min="13574" max="13574" width="3" style="9" customWidth="1"/>
    <col min="13575" max="13575" width="1.85546875" style="9" customWidth="1"/>
    <col min="13576" max="13576" width="2.7109375" style="9" customWidth="1"/>
    <col min="13577" max="13577" width="14" style="9" bestFit="1" customWidth="1"/>
    <col min="13578" max="13578" width="4.28515625" style="9" customWidth="1"/>
    <col min="13579" max="13579" width="6.28515625" style="9" customWidth="1"/>
    <col min="13580" max="13580" width="3" style="9" customWidth="1"/>
    <col min="13581" max="13581" width="15.140625" style="9" bestFit="1" customWidth="1"/>
    <col min="13582" max="13582" width="8.42578125" style="9" customWidth="1"/>
    <col min="13583" max="13583" width="3.28515625" style="9" customWidth="1"/>
    <col min="13584" max="13584" width="2.140625" style="9" customWidth="1"/>
    <col min="13585" max="13585" width="3.85546875" style="9" customWidth="1"/>
    <col min="13586" max="13586" width="7.7109375" style="9" customWidth="1"/>
    <col min="13587" max="13587" width="3.140625" style="9" customWidth="1"/>
    <col min="13588" max="13588" width="2.42578125" style="9" customWidth="1"/>
    <col min="13589" max="13589" width="11.28515625" style="9" bestFit="1" customWidth="1"/>
    <col min="13590" max="13590" width="11.28515625" style="9" customWidth="1"/>
    <col min="13591" max="13824" width="9.140625" style="9"/>
    <col min="13825" max="13825" width="13" style="9" customWidth="1"/>
    <col min="13826" max="13826" width="3.140625" style="9" customWidth="1"/>
    <col min="13827" max="13827" width="3.28515625" style="9" customWidth="1"/>
    <col min="13828" max="13828" width="10.140625" style="9" customWidth="1"/>
    <col min="13829" max="13829" width="13" style="9" customWidth="1"/>
    <col min="13830" max="13830" width="3" style="9" customWidth="1"/>
    <col min="13831" max="13831" width="1.85546875" style="9" customWidth="1"/>
    <col min="13832" max="13832" width="2.7109375" style="9" customWidth="1"/>
    <col min="13833" max="13833" width="14" style="9" bestFit="1" customWidth="1"/>
    <col min="13834" max="13834" width="4.28515625" style="9" customWidth="1"/>
    <col min="13835" max="13835" width="6.28515625" style="9" customWidth="1"/>
    <col min="13836" max="13836" width="3" style="9" customWidth="1"/>
    <col min="13837" max="13837" width="15.140625" style="9" bestFit="1" customWidth="1"/>
    <col min="13838" max="13838" width="8.42578125" style="9" customWidth="1"/>
    <col min="13839" max="13839" width="3.28515625" style="9" customWidth="1"/>
    <col min="13840" max="13840" width="2.140625" style="9" customWidth="1"/>
    <col min="13841" max="13841" width="3.85546875" style="9" customWidth="1"/>
    <col min="13842" max="13842" width="7.7109375" style="9" customWidth="1"/>
    <col min="13843" max="13843" width="3.140625" style="9" customWidth="1"/>
    <col min="13844" max="13844" width="2.42578125" style="9" customWidth="1"/>
    <col min="13845" max="13845" width="11.28515625" style="9" bestFit="1" customWidth="1"/>
    <col min="13846" max="13846" width="11.28515625" style="9" customWidth="1"/>
    <col min="13847" max="14080" width="9.140625" style="9"/>
    <col min="14081" max="14081" width="13" style="9" customWidth="1"/>
    <col min="14082" max="14082" width="3.140625" style="9" customWidth="1"/>
    <col min="14083" max="14083" width="3.28515625" style="9" customWidth="1"/>
    <col min="14084" max="14084" width="10.140625" style="9" customWidth="1"/>
    <col min="14085" max="14085" width="13" style="9" customWidth="1"/>
    <col min="14086" max="14086" width="3" style="9" customWidth="1"/>
    <col min="14087" max="14087" width="1.85546875" style="9" customWidth="1"/>
    <col min="14088" max="14088" width="2.7109375" style="9" customWidth="1"/>
    <col min="14089" max="14089" width="14" style="9" bestFit="1" customWidth="1"/>
    <col min="14090" max="14090" width="4.28515625" style="9" customWidth="1"/>
    <col min="14091" max="14091" width="6.28515625" style="9" customWidth="1"/>
    <col min="14092" max="14092" width="3" style="9" customWidth="1"/>
    <col min="14093" max="14093" width="15.140625" style="9" bestFit="1" customWidth="1"/>
    <col min="14094" max="14094" width="8.42578125" style="9" customWidth="1"/>
    <col min="14095" max="14095" width="3.28515625" style="9" customWidth="1"/>
    <col min="14096" max="14096" width="2.140625" style="9" customWidth="1"/>
    <col min="14097" max="14097" width="3.85546875" style="9" customWidth="1"/>
    <col min="14098" max="14098" width="7.7109375" style="9" customWidth="1"/>
    <col min="14099" max="14099" width="3.140625" style="9" customWidth="1"/>
    <col min="14100" max="14100" width="2.42578125" style="9" customWidth="1"/>
    <col min="14101" max="14101" width="11.28515625" style="9" bestFit="1" customWidth="1"/>
    <col min="14102" max="14102" width="11.28515625" style="9" customWidth="1"/>
    <col min="14103" max="14336" width="9.140625" style="9"/>
    <col min="14337" max="14337" width="13" style="9" customWidth="1"/>
    <col min="14338" max="14338" width="3.140625" style="9" customWidth="1"/>
    <col min="14339" max="14339" width="3.28515625" style="9" customWidth="1"/>
    <col min="14340" max="14340" width="10.140625" style="9" customWidth="1"/>
    <col min="14341" max="14341" width="13" style="9" customWidth="1"/>
    <col min="14342" max="14342" width="3" style="9" customWidth="1"/>
    <col min="14343" max="14343" width="1.85546875" style="9" customWidth="1"/>
    <col min="14344" max="14344" width="2.7109375" style="9" customWidth="1"/>
    <col min="14345" max="14345" width="14" style="9" bestFit="1" customWidth="1"/>
    <col min="14346" max="14346" width="4.28515625" style="9" customWidth="1"/>
    <col min="14347" max="14347" width="6.28515625" style="9" customWidth="1"/>
    <col min="14348" max="14348" width="3" style="9" customWidth="1"/>
    <col min="14349" max="14349" width="15.140625" style="9" bestFit="1" customWidth="1"/>
    <col min="14350" max="14350" width="8.42578125" style="9" customWidth="1"/>
    <col min="14351" max="14351" width="3.28515625" style="9" customWidth="1"/>
    <col min="14352" max="14352" width="2.140625" style="9" customWidth="1"/>
    <col min="14353" max="14353" width="3.85546875" style="9" customWidth="1"/>
    <col min="14354" max="14354" width="7.7109375" style="9" customWidth="1"/>
    <col min="14355" max="14355" width="3.140625" style="9" customWidth="1"/>
    <col min="14356" max="14356" width="2.42578125" style="9" customWidth="1"/>
    <col min="14357" max="14357" width="11.28515625" style="9" bestFit="1" customWidth="1"/>
    <col min="14358" max="14358" width="11.28515625" style="9" customWidth="1"/>
    <col min="14359" max="14592" width="9.140625" style="9"/>
    <col min="14593" max="14593" width="13" style="9" customWidth="1"/>
    <col min="14594" max="14594" width="3.140625" style="9" customWidth="1"/>
    <col min="14595" max="14595" width="3.28515625" style="9" customWidth="1"/>
    <col min="14596" max="14596" width="10.140625" style="9" customWidth="1"/>
    <col min="14597" max="14597" width="13" style="9" customWidth="1"/>
    <col min="14598" max="14598" width="3" style="9" customWidth="1"/>
    <col min="14599" max="14599" width="1.85546875" style="9" customWidth="1"/>
    <col min="14600" max="14600" width="2.7109375" style="9" customWidth="1"/>
    <col min="14601" max="14601" width="14" style="9" bestFit="1" customWidth="1"/>
    <col min="14602" max="14602" width="4.28515625" style="9" customWidth="1"/>
    <col min="14603" max="14603" width="6.28515625" style="9" customWidth="1"/>
    <col min="14604" max="14604" width="3" style="9" customWidth="1"/>
    <col min="14605" max="14605" width="15.140625" style="9" bestFit="1" customWidth="1"/>
    <col min="14606" max="14606" width="8.42578125" style="9" customWidth="1"/>
    <col min="14607" max="14607" width="3.28515625" style="9" customWidth="1"/>
    <col min="14608" max="14608" width="2.140625" style="9" customWidth="1"/>
    <col min="14609" max="14609" width="3.85546875" style="9" customWidth="1"/>
    <col min="14610" max="14610" width="7.7109375" style="9" customWidth="1"/>
    <col min="14611" max="14611" width="3.140625" style="9" customWidth="1"/>
    <col min="14612" max="14612" width="2.42578125" style="9" customWidth="1"/>
    <col min="14613" max="14613" width="11.28515625" style="9" bestFit="1" customWidth="1"/>
    <col min="14614" max="14614" width="11.28515625" style="9" customWidth="1"/>
    <col min="14615" max="14848" width="9.140625" style="9"/>
    <col min="14849" max="14849" width="13" style="9" customWidth="1"/>
    <col min="14850" max="14850" width="3.140625" style="9" customWidth="1"/>
    <col min="14851" max="14851" width="3.28515625" style="9" customWidth="1"/>
    <col min="14852" max="14852" width="10.140625" style="9" customWidth="1"/>
    <col min="14853" max="14853" width="13" style="9" customWidth="1"/>
    <col min="14854" max="14854" width="3" style="9" customWidth="1"/>
    <col min="14855" max="14855" width="1.85546875" style="9" customWidth="1"/>
    <col min="14856" max="14856" width="2.7109375" style="9" customWidth="1"/>
    <col min="14857" max="14857" width="14" style="9" bestFit="1" customWidth="1"/>
    <col min="14858" max="14858" width="4.28515625" style="9" customWidth="1"/>
    <col min="14859" max="14859" width="6.28515625" style="9" customWidth="1"/>
    <col min="14860" max="14860" width="3" style="9" customWidth="1"/>
    <col min="14861" max="14861" width="15.140625" style="9" bestFit="1" customWidth="1"/>
    <col min="14862" max="14862" width="8.42578125" style="9" customWidth="1"/>
    <col min="14863" max="14863" width="3.28515625" style="9" customWidth="1"/>
    <col min="14864" max="14864" width="2.140625" style="9" customWidth="1"/>
    <col min="14865" max="14865" width="3.85546875" style="9" customWidth="1"/>
    <col min="14866" max="14866" width="7.7109375" style="9" customWidth="1"/>
    <col min="14867" max="14867" width="3.140625" style="9" customWidth="1"/>
    <col min="14868" max="14868" width="2.42578125" style="9" customWidth="1"/>
    <col min="14869" max="14869" width="11.28515625" style="9" bestFit="1" customWidth="1"/>
    <col min="14870" max="14870" width="11.28515625" style="9" customWidth="1"/>
    <col min="14871" max="15104" width="9.140625" style="9"/>
    <col min="15105" max="15105" width="13" style="9" customWidth="1"/>
    <col min="15106" max="15106" width="3.140625" style="9" customWidth="1"/>
    <col min="15107" max="15107" width="3.28515625" style="9" customWidth="1"/>
    <col min="15108" max="15108" width="10.140625" style="9" customWidth="1"/>
    <col min="15109" max="15109" width="13" style="9" customWidth="1"/>
    <col min="15110" max="15110" width="3" style="9" customWidth="1"/>
    <col min="15111" max="15111" width="1.85546875" style="9" customWidth="1"/>
    <col min="15112" max="15112" width="2.7109375" style="9" customWidth="1"/>
    <col min="15113" max="15113" width="14" style="9" bestFit="1" customWidth="1"/>
    <col min="15114" max="15114" width="4.28515625" style="9" customWidth="1"/>
    <col min="15115" max="15115" width="6.28515625" style="9" customWidth="1"/>
    <col min="15116" max="15116" width="3" style="9" customWidth="1"/>
    <col min="15117" max="15117" width="15.140625" style="9" bestFit="1" customWidth="1"/>
    <col min="15118" max="15118" width="8.42578125" style="9" customWidth="1"/>
    <col min="15119" max="15119" width="3.28515625" style="9" customWidth="1"/>
    <col min="15120" max="15120" width="2.140625" style="9" customWidth="1"/>
    <col min="15121" max="15121" width="3.85546875" style="9" customWidth="1"/>
    <col min="15122" max="15122" width="7.7109375" style="9" customWidth="1"/>
    <col min="15123" max="15123" width="3.140625" style="9" customWidth="1"/>
    <col min="15124" max="15124" width="2.42578125" style="9" customWidth="1"/>
    <col min="15125" max="15125" width="11.28515625" style="9" bestFit="1" customWidth="1"/>
    <col min="15126" max="15126" width="11.28515625" style="9" customWidth="1"/>
    <col min="15127" max="15360" width="9.140625" style="9"/>
    <col min="15361" max="15361" width="13" style="9" customWidth="1"/>
    <col min="15362" max="15362" width="3.140625" style="9" customWidth="1"/>
    <col min="15363" max="15363" width="3.28515625" style="9" customWidth="1"/>
    <col min="15364" max="15364" width="10.140625" style="9" customWidth="1"/>
    <col min="15365" max="15365" width="13" style="9" customWidth="1"/>
    <col min="15366" max="15366" width="3" style="9" customWidth="1"/>
    <col min="15367" max="15367" width="1.85546875" style="9" customWidth="1"/>
    <col min="15368" max="15368" width="2.7109375" style="9" customWidth="1"/>
    <col min="15369" max="15369" width="14" style="9" bestFit="1" customWidth="1"/>
    <col min="15370" max="15370" width="4.28515625" style="9" customWidth="1"/>
    <col min="15371" max="15371" width="6.28515625" style="9" customWidth="1"/>
    <col min="15372" max="15372" width="3" style="9" customWidth="1"/>
    <col min="15373" max="15373" width="15.140625" style="9" bestFit="1" customWidth="1"/>
    <col min="15374" max="15374" width="8.42578125" style="9" customWidth="1"/>
    <col min="15375" max="15375" width="3.28515625" style="9" customWidth="1"/>
    <col min="15376" max="15376" width="2.140625" style="9" customWidth="1"/>
    <col min="15377" max="15377" width="3.85546875" style="9" customWidth="1"/>
    <col min="15378" max="15378" width="7.7109375" style="9" customWidth="1"/>
    <col min="15379" max="15379" width="3.140625" style="9" customWidth="1"/>
    <col min="15380" max="15380" width="2.42578125" style="9" customWidth="1"/>
    <col min="15381" max="15381" width="11.28515625" style="9" bestFit="1" customWidth="1"/>
    <col min="15382" max="15382" width="11.28515625" style="9" customWidth="1"/>
    <col min="15383" max="15616" width="9.140625" style="9"/>
    <col min="15617" max="15617" width="13" style="9" customWidth="1"/>
    <col min="15618" max="15618" width="3.140625" style="9" customWidth="1"/>
    <col min="15619" max="15619" width="3.28515625" style="9" customWidth="1"/>
    <col min="15620" max="15620" width="10.140625" style="9" customWidth="1"/>
    <col min="15621" max="15621" width="13" style="9" customWidth="1"/>
    <col min="15622" max="15622" width="3" style="9" customWidth="1"/>
    <col min="15623" max="15623" width="1.85546875" style="9" customWidth="1"/>
    <col min="15624" max="15624" width="2.7109375" style="9" customWidth="1"/>
    <col min="15625" max="15625" width="14" style="9" bestFit="1" customWidth="1"/>
    <col min="15626" max="15626" width="4.28515625" style="9" customWidth="1"/>
    <col min="15627" max="15627" width="6.28515625" style="9" customWidth="1"/>
    <col min="15628" max="15628" width="3" style="9" customWidth="1"/>
    <col min="15629" max="15629" width="15.140625" style="9" bestFit="1" customWidth="1"/>
    <col min="15630" max="15630" width="8.42578125" style="9" customWidth="1"/>
    <col min="15631" max="15631" width="3.28515625" style="9" customWidth="1"/>
    <col min="15632" max="15632" width="2.140625" style="9" customWidth="1"/>
    <col min="15633" max="15633" width="3.85546875" style="9" customWidth="1"/>
    <col min="15634" max="15634" width="7.7109375" style="9" customWidth="1"/>
    <col min="15635" max="15635" width="3.140625" style="9" customWidth="1"/>
    <col min="15636" max="15636" width="2.42578125" style="9" customWidth="1"/>
    <col min="15637" max="15637" width="11.28515625" style="9" bestFit="1" customWidth="1"/>
    <col min="15638" max="15638" width="11.28515625" style="9" customWidth="1"/>
    <col min="15639" max="15872" width="9.140625" style="9"/>
    <col min="15873" max="15873" width="13" style="9" customWidth="1"/>
    <col min="15874" max="15874" width="3.140625" style="9" customWidth="1"/>
    <col min="15875" max="15875" width="3.28515625" style="9" customWidth="1"/>
    <col min="15876" max="15876" width="10.140625" style="9" customWidth="1"/>
    <col min="15877" max="15877" width="13" style="9" customWidth="1"/>
    <col min="15878" max="15878" width="3" style="9" customWidth="1"/>
    <col min="15879" max="15879" width="1.85546875" style="9" customWidth="1"/>
    <col min="15880" max="15880" width="2.7109375" style="9" customWidth="1"/>
    <col min="15881" max="15881" width="14" style="9" bestFit="1" customWidth="1"/>
    <col min="15882" max="15882" width="4.28515625" style="9" customWidth="1"/>
    <col min="15883" max="15883" width="6.28515625" style="9" customWidth="1"/>
    <col min="15884" max="15884" width="3" style="9" customWidth="1"/>
    <col min="15885" max="15885" width="15.140625" style="9" bestFit="1" customWidth="1"/>
    <col min="15886" max="15886" width="8.42578125" style="9" customWidth="1"/>
    <col min="15887" max="15887" width="3.28515625" style="9" customWidth="1"/>
    <col min="15888" max="15888" width="2.140625" style="9" customWidth="1"/>
    <col min="15889" max="15889" width="3.85546875" style="9" customWidth="1"/>
    <col min="15890" max="15890" width="7.7109375" style="9" customWidth="1"/>
    <col min="15891" max="15891" width="3.140625" style="9" customWidth="1"/>
    <col min="15892" max="15892" width="2.42578125" style="9" customWidth="1"/>
    <col min="15893" max="15893" width="11.28515625" style="9" bestFit="1" customWidth="1"/>
    <col min="15894" max="15894" width="11.28515625" style="9" customWidth="1"/>
    <col min="15895" max="16128" width="9.140625" style="9"/>
    <col min="16129" max="16129" width="13" style="9" customWidth="1"/>
    <col min="16130" max="16130" width="3.140625" style="9" customWidth="1"/>
    <col min="16131" max="16131" width="3.28515625" style="9" customWidth="1"/>
    <col min="16132" max="16132" width="10.140625" style="9" customWidth="1"/>
    <col min="16133" max="16133" width="13" style="9" customWidth="1"/>
    <col min="16134" max="16134" width="3" style="9" customWidth="1"/>
    <col min="16135" max="16135" width="1.85546875" style="9" customWidth="1"/>
    <col min="16136" max="16136" width="2.7109375" style="9" customWidth="1"/>
    <col min="16137" max="16137" width="14" style="9" bestFit="1" customWidth="1"/>
    <col min="16138" max="16138" width="4.28515625" style="9" customWidth="1"/>
    <col min="16139" max="16139" width="6.28515625" style="9" customWidth="1"/>
    <col min="16140" max="16140" width="3" style="9" customWidth="1"/>
    <col min="16141" max="16141" width="15.140625" style="9" bestFit="1" customWidth="1"/>
    <col min="16142" max="16142" width="8.42578125" style="9" customWidth="1"/>
    <col min="16143" max="16143" width="3.28515625" style="9" customWidth="1"/>
    <col min="16144" max="16144" width="2.140625" style="9" customWidth="1"/>
    <col min="16145" max="16145" width="3.85546875" style="9" customWidth="1"/>
    <col min="16146" max="16146" width="7.7109375" style="9" customWidth="1"/>
    <col min="16147" max="16147" width="3.140625" style="9" customWidth="1"/>
    <col min="16148" max="16148" width="2.42578125" style="9" customWidth="1"/>
    <col min="16149" max="16149" width="11.28515625" style="9" bestFit="1" customWidth="1"/>
    <col min="16150" max="16150" width="11.28515625" style="9" customWidth="1"/>
    <col min="16151" max="16384" width="9.140625" style="9"/>
  </cols>
  <sheetData>
    <row r="1" spans="1:21" ht="27" thickBot="1" x14ac:dyDescent="0.45">
      <c r="A1" s="8" t="s">
        <v>128</v>
      </c>
      <c r="H1" s="10" t="s">
        <v>13</v>
      </c>
      <c r="I1" s="11"/>
    </row>
    <row r="2" spans="1:21" x14ac:dyDescent="0.2">
      <c r="A2" s="12" t="s">
        <v>14</v>
      </c>
      <c r="B2" s="13"/>
      <c r="C2" s="13"/>
      <c r="D2" s="13"/>
      <c r="E2" s="13"/>
      <c r="F2" s="13"/>
      <c r="G2" s="13"/>
      <c r="H2" s="13"/>
      <c r="I2" s="13"/>
      <c r="J2" s="14"/>
      <c r="K2" s="12" t="s">
        <v>15</v>
      </c>
      <c r="L2" s="15"/>
      <c r="M2" s="13"/>
      <c r="N2" s="13"/>
      <c r="O2" s="13"/>
      <c r="P2" s="13"/>
      <c r="Q2" s="13"/>
      <c r="R2" s="13"/>
      <c r="S2" s="13"/>
      <c r="T2" s="13"/>
      <c r="U2" s="16"/>
    </row>
    <row r="3" spans="1:21" ht="13.5" thickBot="1" x14ac:dyDescent="0.25">
      <c r="A3" s="17" t="s">
        <v>16</v>
      </c>
      <c r="B3" s="18" t="s">
        <v>17</v>
      </c>
      <c r="C3" s="19" t="s">
        <v>18</v>
      </c>
      <c r="D3" s="19"/>
      <c r="E3" s="20">
        <v>-0.04</v>
      </c>
      <c r="F3" s="21" t="s">
        <v>19</v>
      </c>
      <c r="G3" s="22"/>
      <c r="H3" s="21" t="s">
        <v>20</v>
      </c>
      <c r="I3" s="23">
        <v>660</v>
      </c>
      <c r="J3" s="24"/>
      <c r="K3" s="17" t="s">
        <v>21</v>
      </c>
      <c r="L3" s="25" t="s">
        <v>18</v>
      </c>
      <c r="M3" s="26">
        <v>0</v>
      </c>
      <c r="N3" s="26"/>
      <c r="O3" s="27"/>
      <c r="P3" s="27"/>
      <c r="Q3" s="27"/>
      <c r="R3" s="27"/>
      <c r="S3" s="27"/>
      <c r="T3" s="27"/>
      <c r="U3" s="28"/>
    </row>
    <row r="4" spans="1:21" x14ac:dyDescent="0.2">
      <c r="A4" s="17"/>
      <c r="B4" s="18"/>
      <c r="C4" s="19"/>
      <c r="D4" s="19"/>
      <c r="E4" s="29">
        <v>1</v>
      </c>
      <c r="F4" s="21"/>
      <c r="G4" s="22"/>
      <c r="H4" s="21"/>
      <c r="I4" s="23"/>
      <c r="J4" s="24"/>
      <c r="K4" s="17"/>
      <c r="L4" s="25"/>
      <c r="M4" s="26"/>
      <c r="N4" s="26"/>
      <c r="O4" s="30"/>
      <c r="P4" s="30"/>
      <c r="Q4" s="31"/>
      <c r="R4" s="30"/>
      <c r="S4" s="30"/>
      <c r="T4" s="30"/>
      <c r="U4" s="32"/>
    </row>
    <row r="5" spans="1:21" ht="14.25" customHeight="1" x14ac:dyDescent="0.2">
      <c r="A5" s="33"/>
      <c r="B5" s="34"/>
      <c r="C5" s="34"/>
      <c r="D5" s="34"/>
      <c r="E5" s="34"/>
      <c r="F5" s="34"/>
      <c r="G5" s="34"/>
      <c r="H5" s="34"/>
      <c r="I5" s="34"/>
      <c r="J5" s="34"/>
      <c r="K5" s="17" t="s">
        <v>22</v>
      </c>
      <c r="L5" s="25" t="s">
        <v>18</v>
      </c>
      <c r="M5" s="25"/>
      <c r="N5" s="35">
        <v>0</v>
      </c>
      <c r="O5" s="19" t="str">
        <f>F3</f>
        <v>X</v>
      </c>
      <c r="P5" s="36">
        <v>2</v>
      </c>
      <c r="Q5" s="19" t="s">
        <v>20</v>
      </c>
      <c r="R5" s="37">
        <v>420</v>
      </c>
      <c r="S5" s="19" t="str">
        <f>O5</f>
        <v>X</v>
      </c>
      <c r="T5" s="30"/>
      <c r="U5" s="32"/>
    </row>
    <row r="6" spans="1:21" ht="13.5" customHeight="1" thickBot="1" x14ac:dyDescent="0.25">
      <c r="A6" s="17" t="s">
        <v>23</v>
      </c>
      <c r="B6" s="38"/>
      <c r="C6" s="39" t="s">
        <v>18</v>
      </c>
      <c r="D6" s="39"/>
      <c r="E6" s="40">
        <f>E3</f>
        <v>-0.04</v>
      </c>
      <c r="F6" s="39" t="str">
        <f>F3</f>
        <v>X</v>
      </c>
      <c r="G6" s="41">
        <v>2</v>
      </c>
      <c r="H6" s="39" t="s">
        <v>20</v>
      </c>
      <c r="I6" s="18">
        <f>I3</f>
        <v>660</v>
      </c>
      <c r="J6" s="42" t="str">
        <f>F3</f>
        <v>X</v>
      </c>
      <c r="K6" s="17"/>
      <c r="L6" s="25"/>
      <c r="M6" s="25"/>
      <c r="N6" s="43">
        <v>1</v>
      </c>
      <c r="O6" s="19"/>
      <c r="P6" s="36"/>
      <c r="Q6" s="19"/>
      <c r="R6" s="44"/>
      <c r="S6" s="19"/>
      <c r="T6" s="30"/>
      <c r="U6" s="32"/>
    </row>
    <row r="7" spans="1:21" ht="20.25" x14ac:dyDescent="0.3">
      <c r="A7" s="17"/>
      <c r="B7" s="38"/>
      <c r="C7" s="39"/>
      <c r="D7" s="39"/>
      <c r="E7" s="45">
        <f>E4</f>
        <v>1</v>
      </c>
      <c r="F7" s="39"/>
      <c r="G7" s="41"/>
      <c r="H7" s="39"/>
      <c r="I7" s="18"/>
      <c r="J7" s="42"/>
      <c r="K7" s="46"/>
      <c r="L7" s="30"/>
      <c r="M7" s="30"/>
      <c r="N7" s="30"/>
      <c r="O7" s="30"/>
      <c r="P7" s="47"/>
      <c r="Q7" s="48"/>
      <c r="R7" s="30"/>
      <c r="S7" s="30"/>
      <c r="T7" s="30"/>
      <c r="U7" s="32"/>
    </row>
    <row r="8" spans="1:21" ht="20.25" x14ac:dyDescent="0.2">
      <c r="A8" s="49"/>
      <c r="B8" s="50"/>
      <c r="C8" s="51"/>
      <c r="D8" s="51"/>
      <c r="E8" s="45"/>
      <c r="F8" s="51"/>
      <c r="G8" s="52"/>
      <c r="H8" s="51"/>
      <c r="I8" s="53"/>
      <c r="J8" s="54"/>
      <c r="K8" s="17" t="s">
        <v>24</v>
      </c>
      <c r="L8" s="25" t="s">
        <v>18</v>
      </c>
      <c r="M8" s="25"/>
      <c r="N8" s="55">
        <f t="shared" ref="N8:S8" si="0">N5</f>
        <v>0</v>
      </c>
      <c r="O8" s="39" t="str">
        <f t="shared" si="0"/>
        <v>X</v>
      </c>
      <c r="P8" s="56">
        <f t="shared" si="0"/>
        <v>2</v>
      </c>
      <c r="Q8" s="39" t="str">
        <f t="shared" si="0"/>
        <v>+</v>
      </c>
      <c r="R8" s="18">
        <f t="shared" si="0"/>
        <v>420</v>
      </c>
      <c r="S8" s="39" t="str">
        <f t="shared" si="0"/>
        <v>X</v>
      </c>
      <c r="T8" s="39" t="s">
        <v>20</v>
      </c>
      <c r="U8" s="57">
        <f>M3</f>
        <v>0</v>
      </c>
    </row>
    <row r="9" spans="1:21" ht="20.25" x14ac:dyDescent="0.2">
      <c r="A9" s="58"/>
      <c r="B9" s="59"/>
      <c r="C9" s="55"/>
      <c r="D9" s="55"/>
      <c r="E9" s="60"/>
      <c r="F9" s="61"/>
      <c r="G9" s="62"/>
      <c r="H9" s="63"/>
      <c r="I9" s="30"/>
      <c r="J9" s="30"/>
      <c r="K9" s="17"/>
      <c r="L9" s="25"/>
      <c r="M9" s="25"/>
      <c r="N9" s="55">
        <f>N6</f>
        <v>1</v>
      </c>
      <c r="O9" s="39"/>
      <c r="P9" s="56"/>
      <c r="Q9" s="39"/>
      <c r="R9" s="18"/>
      <c r="S9" s="39"/>
      <c r="T9" s="39"/>
      <c r="U9" s="57"/>
    </row>
    <row r="10" spans="1:21" ht="21" x14ac:dyDescent="0.3">
      <c r="A10" s="58"/>
      <c r="B10" s="59"/>
      <c r="C10" s="55"/>
      <c r="D10" s="55"/>
      <c r="E10" s="60"/>
      <c r="F10" s="61"/>
      <c r="G10" s="62"/>
      <c r="H10" s="63"/>
      <c r="I10" s="30"/>
      <c r="J10" s="30"/>
      <c r="K10" s="64"/>
      <c r="L10" s="65"/>
      <c r="M10" s="30"/>
      <c r="N10" s="30"/>
      <c r="O10" s="51"/>
      <c r="P10" s="66"/>
      <c r="Q10" s="48"/>
      <c r="R10" s="30"/>
      <c r="S10" s="67"/>
      <c r="T10" s="31"/>
      <c r="U10" s="68"/>
    </row>
    <row r="11" spans="1:21" ht="13.5" thickBot="1" x14ac:dyDescent="0.25">
      <c r="A11" s="17" t="s">
        <v>25</v>
      </c>
      <c r="B11" s="38"/>
      <c r="C11" s="39" t="s">
        <v>18</v>
      </c>
      <c r="D11" s="39"/>
      <c r="E11" s="40">
        <f>E6*2</f>
        <v>-0.08</v>
      </c>
      <c r="F11" s="39" t="str">
        <f>F6</f>
        <v>X</v>
      </c>
      <c r="G11" s="30"/>
      <c r="H11" s="39" t="s">
        <v>20</v>
      </c>
      <c r="I11" s="18">
        <f>I6</f>
        <v>660</v>
      </c>
      <c r="J11" s="18"/>
      <c r="K11" s="17" t="s">
        <v>26</v>
      </c>
      <c r="L11" s="25" t="s">
        <v>18</v>
      </c>
      <c r="M11" s="25"/>
      <c r="N11" s="55">
        <f>N5*P8</f>
        <v>0</v>
      </c>
      <c r="O11" s="39" t="str">
        <f>O8</f>
        <v>X</v>
      </c>
      <c r="P11" s="30"/>
      <c r="Q11" s="39" t="str">
        <f>Q8</f>
        <v>+</v>
      </c>
      <c r="R11" s="69">
        <f>R5</f>
        <v>420</v>
      </c>
      <c r="S11" s="30"/>
      <c r="T11" s="30"/>
      <c r="U11" s="32"/>
    </row>
    <row r="12" spans="1:21" ht="13.5" thickBot="1" x14ac:dyDescent="0.25">
      <c r="A12" s="70"/>
      <c r="B12" s="71"/>
      <c r="C12" s="72"/>
      <c r="D12" s="72"/>
      <c r="E12" s="73">
        <f>E4</f>
        <v>1</v>
      </c>
      <c r="F12" s="72"/>
      <c r="G12" s="74"/>
      <c r="H12" s="72"/>
      <c r="I12" s="75"/>
      <c r="J12" s="75"/>
      <c r="K12" s="17"/>
      <c r="L12" s="25"/>
      <c r="M12" s="25"/>
      <c r="N12" s="55">
        <f>N9</f>
        <v>1</v>
      </c>
      <c r="O12" s="39"/>
      <c r="P12" s="30"/>
      <c r="Q12" s="39"/>
      <c r="R12" s="69"/>
      <c r="S12" s="30"/>
      <c r="T12" s="30"/>
      <c r="U12" s="32"/>
    </row>
    <row r="13" spans="1:21" ht="21.75" customHeight="1" thickBot="1" x14ac:dyDescent="0.25">
      <c r="A13" s="50"/>
      <c r="B13" s="50"/>
      <c r="C13" s="51"/>
      <c r="D13" s="51"/>
      <c r="E13" s="45"/>
      <c r="F13" s="51"/>
      <c r="G13" s="30"/>
      <c r="H13" s="51"/>
      <c r="I13" s="53"/>
      <c r="J13" s="53"/>
      <c r="K13" s="76" t="s">
        <v>27</v>
      </c>
      <c r="L13" s="77" t="s">
        <v>18</v>
      </c>
      <c r="M13" s="77"/>
      <c r="N13" s="78">
        <v>5000</v>
      </c>
      <c r="O13" s="78"/>
      <c r="P13" s="78"/>
      <c r="Q13" s="79" t="str">
        <f>O11</f>
        <v>X</v>
      </c>
      <c r="R13" s="80"/>
      <c r="S13" s="74"/>
      <c r="T13" s="74"/>
      <c r="U13" s="81"/>
    </row>
    <row r="14" spans="1:21" ht="14.25" customHeight="1" x14ac:dyDescent="0.2">
      <c r="A14" s="50"/>
      <c r="B14" s="50"/>
      <c r="C14" s="51"/>
      <c r="D14" s="51"/>
      <c r="E14" s="45"/>
      <c r="F14" s="51"/>
      <c r="G14" s="30"/>
      <c r="H14" s="51"/>
      <c r="I14" s="53"/>
      <c r="J14" s="53"/>
      <c r="K14" s="82" t="s">
        <v>28</v>
      </c>
      <c r="L14" s="83" t="s">
        <v>18</v>
      </c>
      <c r="M14" s="83"/>
      <c r="N14" s="84">
        <f>N16*0.5</f>
        <v>0</v>
      </c>
      <c r="O14" s="85" t="str">
        <f>O16</f>
        <v>X</v>
      </c>
      <c r="P14" s="86">
        <f>P5</f>
        <v>2</v>
      </c>
      <c r="Q14" s="87" t="s">
        <v>20</v>
      </c>
      <c r="R14" s="88">
        <f>R16</f>
        <v>0</v>
      </c>
      <c r="S14" s="87" t="str">
        <f>O14</f>
        <v>X</v>
      </c>
      <c r="T14" s="30"/>
      <c r="U14" s="32"/>
    </row>
    <row r="15" spans="1:21" ht="14.25" customHeight="1" thickBot="1" x14ac:dyDescent="0.25">
      <c r="A15" s="50"/>
      <c r="B15" s="50"/>
      <c r="C15" s="51"/>
      <c r="D15" s="51"/>
      <c r="E15" s="45"/>
      <c r="F15" s="51"/>
      <c r="G15" s="30"/>
      <c r="H15" s="51"/>
      <c r="I15" s="53"/>
      <c r="J15" s="53"/>
      <c r="K15" s="70"/>
      <c r="L15" s="77"/>
      <c r="M15" s="77"/>
      <c r="N15" s="89">
        <f>N17</f>
        <v>1</v>
      </c>
      <c r="O15" s="90"/>
      <c r="P15" s="91"/>
      <c r="Q15" s="72"/>
      <c r="R15" s="92"/>
      <c r="S15" s="72"/>
      <c r="T15" s="30"/>
      <c r="U15" s="32"/>
    </row>
    <row r="16" spans="1:21" ht="13.5" customHeight="1" x14ac:dyDescent="0.2">
      <c r="A16" s="50"/>
      <c r="B16" s="50"/>
      <c r="C16" s="51"/>
      <c r="D16" s="51"/>
      <c r="E16" s="45"/>
      <c r="F16" s="51"/>
      <c r="G16" s="30"/>
      <c r="H16" s="51"/>
      <c r="I16" s="53"/>
      <c r="J16" s="53"/>
      <c r="K16" s="82" t="s">
        <v>29</v>
      </c>
      <c r="L16" s="83" t="str">
        <f>L13</f>
        <v>=</v>
      </c>
      <c r="M16" s="83"/>
      <c r="N16" s="93">
        <v>0</v>
      </c>
      <c r="O16" s="87" t="str">
        <f>O11</f>
        <v>X</v>
      </c>
      <c r="P16" s="94"/>
      <c r="Q16" s="87" t="str">
        <f>Q11</f>
        <v>+</v>
      </c>
      <c r="R16" s="95">
        <v>0</v>
      </c>
      <c r="S16" s="14"/>
      <c r="T16" s="14"/>
      <c r="U16" s="96"/>
    </row>
    <row r="17" spans="1:21" ht="14.25" customHeight="1" x14ac:dyDescent="0.2">
      <c r="A17" s="50"/>
      <c r="B17" s="50"/>
      <c r="C17" s="51"/>
      <c r="D17" s="51"/>
      <c r="E17" s="45"/>
      <c r="F17" s="51"/>
      <c r="G17" s="30"/>
      <c r="H17" s="51"/>
      <c r="I17" s="53"/>
      <c r="J17" s="53"/>
      <c r="K17" s="17"/>
      <c r="L17" s="97"/>
      <c r="M17" s="97"/>
      <c r="N17" s="43">
        <v>1</v>
      </c>
      <c r="O17" s="39"/>
      <c r="P17" s="24"/>
      <c r="Q17" s="39"/>
      <c r="R17" s="98"/>
      <c r="S17" s="30"/>
      <c r="T17" s="30"/>
      <c r="U17" s="32"/>
    </row>
    <row r="18" spans="1:21" ht="21.75" customHeight="1" thickBot="1" x14ac:dyDescent="0.25">
      <c r="A18" s="50"/>
      <c r="B18" s="50"/>
      <c r="C18" s="51"/>
      <c r="D18" s="51"/>
      <c r="E18" s="45"/>
      <c r="F18" s="51"/>
      <c r="G18" s="30"/>
      <c r="H18" s="51"/>
      <c r="I18" s="53"/>
      <c r="J18" s="53"/>
      <c r="K18" s="76" t="s">
        <v>27</v>
      </c>
      <c r="L18" s="77" t="str">
        <f>L16</f>
        <v>=</v>
      </c>
      <c r="M18" s="99"/>
      <c r="N18" s="78">
        <v>0</v>
      </c>
      <c r="O18" s="78"/>
      <c r="P18" s="78"/>
      <c r="Q18" s="79" t="str">
        <f>Q13</f>
        <v>X</v>
      </c>
      <c r="R18" s="80"/>
      <c r="S18" s="74"/>
      <c r="T18" s="74"/>
      <c r="U18" s="81"/>
    </row>
    <row r="19" spans="1:21" ht="15" customHeight="1" x14ac:dyDescent="0.2">
      <c r="A19" s="50"/>
      <c r="B19" s="50"/>
      <c r="C19" s="51"/>
      <c r="D19" s="51"/>
      <c r="E19" s="45"/>
      <c r="F19" s="51"/>
      <c r="G19" s="30"/>
      <c r="H19" s="51"/>
      <c r="I19" s="53"/>
      <c r="J19" s="53"/>
      <c r="K19" s="82" t="s">
        <v>30</v>
      </c>
      <c r="L19" s="83" t="s">
        <v>18</v>
      </c>
      <c r="M19" s="83"/>
      <c r="N19" s="84">
        <f>N21*0.5</f>
        <v>0</v>
      </c>
      <c r="O19" s="85" t="str">
        <f>O16</f>
        <v>X</v>
      </c>
      <c r="P19" s="86">
        <f>P14</f>
        <v>2</v>
      </c>
      <c r="Q19" s="87" t="s">
        <v>20</v>
      </c>
      <c r="R19" s="88">
        <f>R21</f>
        <v>0</v>
      </c>
      <c r="S19" s="87" t="str">
        <f>S14</f>
        <v>X</v>
      </c>
      <c r="T19" s="30"/>
      <c r="U19" s="32"/>
    </row>
    <row r="20" spans="1:21" ht="14.25" customHeight="1" thickBot="1" x14ac:dyDescent="0.25">
      <c r="A20" s="50"/>
      <c r="B20" s="50"/>
      <c r="C20" s="51"/>
      <c r="D20" s="51"/>
      <c r="E20" s="45"/>
      <c r="F20" s="51"/>
      <c r="G20" s="30"/>
      <c r="H20" s="51"/>
      <c r="I20" s="53"/>
      <c r="J20" s="53"/>
      <c r="K20" s="70"/>
      <c r="L20" s="77"/>
      <c r="M20" s="77"/>
      <c r="N20" s="100">
        <f>N22</f>
        <v>1</v>
      </c>
      <c r="O20" s="90"/>
      <c r="P20" s="91"/>
      <c r="Q20" s="72"/>
      <c r="R20" s="92"/>
      <c r="S20" s="72"/>
      <c r="T20" s="30"/>
      <c r="U20" s="32"/>
    </row>
    <row r="21" spans="1:21" ht="15.75" customHeight="1" x14ac:dyDescent="0.2">
      <c r="A21" s="50"/>
      <c r="B21" s="50"/>
      <c r="C21" s="51"/>
      <c r="D21" s="51"/>
      <c r="E21" s="45"/>
      <c r="F21" s="51"/>
      <c r="G21" s="30"/>
      <c r="H21" s="51"/>
      <c r="I21" s="53"/>
      <c r="J21" s="53"/>
      <c r="K21" s="82" t="s">
        <v>31</v>
      </c>
      <c r="L21" s="83" t="str">
        <f>L16</f>
        <v>=</v>
      </c>
      <c r="M21" s="101"/>
      <c r="N21" s="93">
        <v>0</v>
      </c>
      <c r="O21" s="87" t="str">
        <f>O16</f>
        <v>X</v>
      </c>
      <c r="P21" s="14"/>
      <c r="Q21" s="87" t="str">
        <f>Q16</f>
        <v>+</v>
      </c>
      <c r="R21" s="95">
        <v>0</v>
      </c>
      <c r="S21" s="14"/>
      <c r="T21" s="14"/>
      <c r="U21" s="96"/>
    </row>
    <row r="22" spans="1:21" ht="14.25" customHeight="1" x14ac:dyDescent="0.2">
      <c r="A22" s="50"/>
      <c r="B22" s="50"/>
      <c r="C22" s="51"/>
      <c r="D22" s="51"/>
      <c r="E22" s="45"/>
      <c r="F22" s="51"/>
      <c r="G22" s="30"/>
      <c r="H22" s="51"/>
      <c r="I22" s="53"/>
      <c r="J22" s="53"/>
      <c r="K22" s="17"/>
      <c r="L22" s="25"/>
      <c r="M22" s="25"/>
      <c r="N22" s="43">
        <v>1</v>
      </c>
      <c r="O22" s="39"/>
      <c r="P22" s="30"/>
      <c r="Q22" s="39"/>
      <c r="R22" s="98"/>
      <c r="S22" s="30"/>
      <c r="T22" s="30"/>
      <c r="U22" s="32"/>
    </row>
    <row r="23" spans="1:21" ht="19.5" customHeight="1" thickBot="1" x14ac:dyDescent="0.35">
      <c r="A23" s="102" t="s">
        <v>32</v>
      </c>
      <c r="B23" s="27"/>
      <c r="C23" s="30" t="str">
        <f>C6</f>
        <v>=</v>
      </c>
      <c r="D23" s="103">
        <v>10000</v>
      </c>
      <c r="E23" s="60"/>
      <c r="F23" s="61"/>
      <c r="G23" s="30"/>
      <c r="H23" s="104"/>
      <c r="I23" s="30"/>
      <c r="J23" s="30"/>
      <c r="K23" s="105" t="s">
        <v>27</v>
      </c>
      <c r="L23" s="106" t="str">
        <f>L21</f>
        <v>=</v>
      </c>
      <c r="M23" s="107"/>
      <c r="N23" s="78">
        <v>0</v>
      </c>
      <c r="O23" s="78"/>
      <c r="P23" s="78"/>
      <c r="Q23" s="108" t="str">
        <f>Q18</f>
        <v>X</v>
      </c>
      <c r="R23" s="74"/>
      <c r="S23" s="74"/>
      <c r="T23" s="74"/>
      <c r="U23" s="81"/>
    </row>
    <row r="24" spans="1:21" ht="19.5" customHeight="1" x14ac:dyDescent="0.3">
      <c r="A24" s="102"/>
      <c r="B24" s="27"/>
      <c r="C24" s="30"/>
      <c r="D24" s="109"/>
      <c r="E24" s="60"/>
      <c r="F24" s="61"/>
      <c r="G24" s="30"/>
      <c r="H24" s="104"/>
      <c r="I24" s="30"/>
      <c r="J24" s="30"/>
      <c r="K24" s="65"/>
      <c r="L24" s="110"/>
      <c r="M24" s="59"/>
      <c r="N24" s="111"/>
      <c r="O24" s="111"/>
      <c r="P24" s="111"/>
      <c r="Q24" s="112"/>
      <c r="R24" s="30"/>
      <c r="S24" s="30"/>
      <c r="T24" s="30"/>
      <c r="U24" s="30"/>
    </row>
    <row r="25" spans="1:21" ht="19.5" customHeight="1" x14ac:dyDescent="0.3">
      <c r="A25" s="102"/>
      <c r="B25" s="27"/>
      <c r="C25" s="30"/>
      <c r="D25" s="109"/>
      <c r="E25" s="60"/>
      <c r="F25" s="61"/>
      <c r="G25" s="30"/>
      <c r="H25" s="104"/>
      <c r="I25" s="30"/>
      <c r="J25" s="30"/>
      <c r="K25" s="65"/>
      <c r="L25" s="110"/>
      <c r="M25" s="59"/>
      <c r="N25" s="111"/>
      <c r="O25" s="111"/>
      <c r="P25" s="111"/>
      <c r="Q25" s="112"/>
      <c r="R25" s="30"/>
      <c r="S25" s="30"/>
      <c r="T25" s="30"/>
      <c r="U25" s="30"/>
    </row>
    <row r="26" spans="1:21" ht="19.5" customHeight="1" x14ac:dyDescent="0.3">
      <c r="A26" s="102"/>
      <c r="B26" s="27"/>
      <c r="C26" s="30"/>
      <c r="D26" s="109"/>
      <c r="E26" s="60"/>
      <c r="F26" s="61"/>
      <c r="G26" s="30"/>
      <c r="H26" s="104"/>
      <c r="I26" s="30"/>
      <c r="J26" s="30"/>
      <c r="K26" s="65"/>
      <c r="L26" s="110"/>
      <c r="M26" s="59"/>
      <c r="N26" s="111"/>
      <c r="O26" s="111"/>
      <c r="P26" s="111"/>
      <c r="Q26" s="112"/>
      <c r="R26" s="30"/>
      <c r="S26" s="30"/>
      <c r="T26" s="30"/>
      <c r="U26" s="30"/>
    </row>
    <row r="27" spans="1:21" ht="19.5" customHeight="1" x14ac:dyDescent="0.3">
      <c r="A27" s="102"/>
      <c r="B27" s="27"/>
      <c r="C27" s="30"/>
      <c r="D27" s="109"/>
      <c r="E27" s="60"/>
      <c r="F27" s="61"/>
      <c r="G27" s="30"/>
      <c r="H27" s="104"/>
      <c r="I27" s="30"/>
      <c r="J27" s="30"/>
      <c r="K27" s="65"/>
      <c r="L27" s="110"/>
      <c r="M27" s="59"/>
      <c r="N27" s="111"/>
      <c r="O27" s="111"/>
      <c r="P27" s="111"/>
      <c r="Q27" s="112"/>
      <c r="R27" s="30"/>
      <c r="S27" s="30"/>
      <c r="T27" s="30"/>
      <c r="U27" s="30"/>
    </row>
    <row r="28" spans="1:21" ht="19.5" customHeight="1" x14ac:dyDescent="0.3">
      <c r="A28" s="102"/>
      <c r="B28" s="27"/>
      <c r="C28" s="30"/>
      <c r="D28" s="109"/>
      <c r="E28" s="60"/>
      <c r="F28" s="61"/>
      <c r="G28" s="30"/>
      <c r="H28" s="104"/>
      <c r="I28" s="30"/>
      <c r="J28" s="30"/>
      <c r="K28" s="65"/>
      <c r="L28" s="110"/>
      <c r="M28" s="59"/>
      <c r="N28" s="111"/>
      <c r="O28" s="111"/>
      <c r="P28" s="111"/>
      <c r="Q28" s="112"/>
      <c r="R28" s="30"/>
      <c r="S28" s="30"/>
      <c r="T28" s="30"/>
      <c r="U28" s="30"/>
    </row>
    <row r="29" spans="1:21" ht="19.5" customHeight="1" x14ac:dyDescent="0.3">
      <c r="A29" s="102"/>
      <c r="B29" s="27"/>
      <c r="C29" s="30"/>
      <c r="D29" s="109"/>
      <c r="E29" s="60"/>
      <c r="F29" s="61"/>
      <c r="G29" s="30"/>
      <c r="H29" s="104"/>
      <c r="I29" s="30"/>
      <c r="J29" s="30"/>
      <c r="K29" s="65"/>
      <c r="L29" s="110"/>
      <c r="M29" s="59"/>
      <c r="N29" s="111"/>
      <c r="O29" s="111"/>
      <c r="P29" s="111"/>
      <c r="Q29" s="112"/>
      <c r="R29" s="30"/>
      <c r="S29" s="30"/>
      <c r="T29" s="30"/>
      <c r="U29" s="30"/>
    </row>
    <row r="30" spans="1:21" ht="19.5" customHeight="1" x14ac:dyDescent="0.3">
      <c r="A30" s="102"/>
      <c r="B30" s="27"/>
      <c r="C30" s="30"/>
      <c r="D30" s="109"/>
      <c r="E30" s="60"/>
      <c r="F30" s="61"/>
      <c r="G30" s="30"/>
      <c r="H30" s="104"/>
      <c r="I30" s="30"/>
      <c r="J30" s="30"/>
      <c r="K30" s="65"/>
      <c r="L30" s="110"/>
      <c r="M30" s="59"/>
      <c r="N30" s="111"/>
      <c r="O30" s="111"/>
      <c r="P30" s="111"/>
      <c r="Q30" s="112"/>
      <c r="R30" s="30"/>
      <c r="S30" s="30"/>
      <c r="T30" s="30"/>
      <c r="U30" s="30"/>
    </row>
    <row r="31" spans="1:21" ht="19.5" customHeight="1" x14ac:dyDescent="0.3">
      <c r="A31" s="102"/>
      <c r="B31" s="27"/>
      <c r="C31" s="30"/>
      <c r="D31" s="109"/>
      <c r="E31" s="60"/>
      <c r="F31" s="61"/>
      <c r="G31" s="30"/>
      <c r="H31" s="104"/>
      <c r="I31" s="30"/>
      <c r="J31" s="30"/>
      <c r="K31" s="65"/>
      <c r="L31" s="110"/>
      <c r="M31" s="59"/>
      <c r="N31" s="111"/>
      <c r="O31" s="111"/>
      <c r="P31" s="111"/>
      <c r="Q31" s="112"/>
      <c r="R31" s="30"/>
      <c r="S31" s="30"/>
      <c r="T31" s="30"/>
      <c r="U31" s="30"/>
    </row>
    <row r="32" spans="1:21" ht="19.5" customHeight="1" x14ac:dyDescent="0.3">
      <c r="A32" s="102"/>
      <c r="B32" s="27"/>
      <c r="C32" s="30"/>
      <c r="D32" s="109"/>
      <c r="E32" s="60"/>
      <c r="F32" s="61"/>
      <c r="G32" s="30"/>
      <c r="H32" s="104"/>
      <c r="I32" s="30"/>
      <c r="J32" s="30"/>
      <c r="K32" s="65"/>
      <c r="L32" s="110"/>
      <c r="M32" s="59"/>
      <c r="N32" s="111"/>
      <c r="O32" s="111"/>
      <c r="P32" s="111"/>
      <c r="Q32" s="112"/>
      <c r="R32" s="30"/>
      <c r="S32" s="30"/>
      <c r="T32" s="30"/>
      <c r="U32" s="30"/>
    </row>
    <row r="33" spans="1:21" ht="19.5" customHeight="1" x14ac:dyDescent="0.3">
      <c r="A33" s="102"/>
      <c r="B33" s="27"/>
      <c r="C33" s="30"/>
      <c r="D33" s="109"/>
      <c r="E33" s="60"/>
      <c r="F33" s="61"/>
      <c r="G33" s="30"/>
      <c r="H33" s="104"/>
      <c r="I33" s="30"/>
      <c r="J33" s="30"/>
      <c r="K33" s="65"/>
      <c r="L33" s="110"/>
      <c r="M33" s="59"/>
      <c r="N33" s="111"/>
      <c r="O33" s="111"/>
      <c r="P33" s="111"/>
      <c r="Q33" s="112"/>
      <c r="R33" s="30"/>
      <c r="S33" s="30"/>
      <c r="T33" s="30"/>
      <c r="U33" s="30"/>
    </row>
    <row r="34" spans="1:21" ht="19.5" customHeight="1" thickBot="1" x14ac:dyDescent="0.35">
      <c r="A34" s="113"/>
      <c r="B34" s="111"/>
      <c r="C34" s="114"/>
      <c r="D34" s="109"/>
      <c r="E34" s="115"/>
      <c r="F34" s="116"/>
      <c r="G34" s="114"/>
      <c r="H34" s="117"/>
      <c r="I34" s="114"/>
      <c r="J34" s="114"/>
      <c r="K34" s="118"/>
      <c r="L34" s="119"/>
      <c r="M34" s="120"/>
      <c r="N34" s="111"/>
      <c r="O34" s="111"/>
      <c r="P34" s="111"/>
      <c r="Q34" s="112"/>
      <c r="R34" s="30"/>
      <c r="S34" s="30"/>
      <c r="T34" s="30"/>
      <c r="U34" s="30"/>
    </row>
    <row r="35" spans="1:21" ht="19.5" customHeight="1" thickBot="1" x14ac:dyDescent="0.35">
      <c r="A35" s="113" t="s">
        <v>33</v>
      </c>
      <c r="B35" s="111"/>
      <c r="C35" s="114"/>
      <c r="D35" s="109"/>
      <c r="E35" s="121" t="str">
        <f>IF(E47=E48,"Ja","Nej")</f>
        <v>Ja</v>
      </c>
      <c r="F35" s="122"/>
      <c r="G35" s="122"/>
      <c r="H35" s="122"/>
      <c r="I35" s="121" t="str">
        <f>IF(I47=I48,"Ja","Nej")</f>
        <v>Nej</v>
      </c>
      <c r="J35" s="122"/>
      <c r="K35" s="122"/>
      <c r="L35" s="122"/>
      <c r="M35" s="121" t="str">
        <f>IF(M47=M48,"Ja","Nej")</f>
        <v>Nej</v>
      </c>
      <c r="N35" s="111"/>
      <c r="O35" s="111"/>
      <c r="P35" s="111"/>
      <c r="Q35" s="112"/>
      <c r="R35" s="30"/>
      <c r="S35" s="30"/>
      <c r="T35" s="30"/>
      <c r="U35" s="30"/>
    </row>
    <row r="36" spans="1:21" ht="19.5" customHeight="1" x14ac:dyDescent="0.3">
      <c r="A36" s="113" t="s">
        <v>34</v>
      </c>
      <c r="B36" s="111"/>
      <c r="C36" s="114"/>
      <c r="D36" s="109"/>
      <c r="E36" s="123" t="str">
        <f>CONCATENATE("MR=",K11)</f>
        <v>MR=MC(1)</v>
      </c>
      <c r="F36" s="118"/>
      <c r="G36" s="118"/>
      <c r="H36" s="118"/>
      <c r="I36" s="123" t="str">
        <f>CONCATENATE("MR=",K16)</f>
        <v>MR=MC(2)</v>
      </c>
      <c r="J36" s="118"/>
      <c r="K36" s="118"/>
      <c r="L36" s="118"/>
      <c r="M36" s="123" t="str">
        <f>CONCATENATE("MR=",K21)</f>
        <v>MR=MC(3)</v>
      </c>
      <c r="N36" s="111"/>
      <c r="O36" s="111"/>
      <c r="P36" s="111"/>
      <c r="Q36" s="112"/>
      <c r="R36" s="30"/>
      <c r="S36" s="30"/>
      <c r="T36" s="30"/>
      <c r="U36" s="30"/>
    </row>
    <row r="37" spans="1:21" ht="19.5" customHeight="1" x14ac:dyDescent="0.3">
      <c r="A37" s="124" t="s">
        <v>35</v>
      </c>
      <c r="B37" s="124"/>
      <c r="C37" s="124"/>
      <c r="D37" s="124"/>
      <c r="E37" s="125">
        <f>IF($E$3=0,(IF(N5=0,N13,($I$11-R$11)/(($E$11/$E$12*-1)+(N$11/N$12)))),($I$11-R11)/(($E$11/$E$12*-1)+(N$11/N$12)))</f>
        <v>3000</v>
      </c>
      <c r="F37" s="126"/>
      <c r="G37" s="115"/>
      <c r="H37" s="127"/>
      <c r="I37" s="125">
        <f>IF($E$3=0,(IF($N$16=0,$N$18,($I$11-$R16)/(($E$11/$E$12*-1)+($N16/$N17)))),($I$11-$R16)/(($E$11/$E$12*-1)+($N16/$N17)))</f>
        <v>8250</v>
      </c>
      <c r="J37" s="126"/>
      <c r="K37" s="115"/>
      <c r="L37" s="127"/>
      <c r="M37" s="125">
        <f>IF($E$3=0,(IF($N$21=0,$N$23,($I$11-$R21)/(($E$11/$E$12*-1)+($N21/$N22)))),($I$11-$R21)/(($E$11/$E$12*-1)+($N21/$N22)))</f>
        <v>8250</v>
      </c>
      <c r="N37" s="111"/>
      <c r="O37" s="111"/>
      <c r="P37" s="111"/>
      <c r="Q37" s="112"/>
      <c r="R37" s="30"/>
      <c r="S37" s="30"/>
      <c r="T37" s="30"/>
      <c r="U37" s="30"/>
    </row>
    <row r="38" spans="1:21" ht="19.5" customHeight="1" x14ac:dyDescent="0.3">
      <c r="A38" s="113" t="s">
        <v>36</v>
      </c>
      <c r="B38" s="111"/>
      <c r="C38" s="114"/>
      <c r="D38" s="109"/>
      <c r="E38" s="125">
        <f>N13</f>
        <v>5000</v>
      </c>
      <c r="F38" s="116"/>
      <c r="G38" s="114"/>
      <c r="H38" s="117"/>
      <c r="I38" s="125">
        <f>N18</f>
        <v>0</v>
      </c>
      <c r="J38" s="115"/>
      <c r="K38" s="115"/>
      <c r="L38" s="115"/>
      <c r="M38" s="125">
        <f>N23</f>
        <v>0</v>
      </c>
      <c r="N38" s="111"/>
      <c r="O38" s="111"/>
      <c r="P38" s="111"/>
      <c r="Q38" s="112"/>
      <c r="R38" s="30"/>
      <c r="S38" s="30"/>
      <c r="T38" s="30"/>
      <c r="U38" s="30"/>
    </row>
    <row r="39" spans="1:21" ht="19.5" customHeight="1" x14ac:dyDescent="0.3">
      <c r="A39" s="113" t="s">
        <v>37</v>
      </c>
      <c r="B39" s="111"/>
      <c r="C39" s="114"/>
      <c r="D39" s="109"/>
      <c r="E39" s="125">
        <v>0</v>
      </c>
      <c r="F39" s="116"/>
      <c r="G39" s="114"/>
      <c r="H39" s="117"/>
      <c r="I39" s="125">
        <f>N13</f>
        <v>5000</v>
      </c>
      <c r="J39" s="115"/>
      <c r="K39" s="115"/>
      <c r="L39" s="115"/>
      <c r="M39" s="125">
        <f>N18</f>
        <v>0</v>
      </c>
      <c r="N39" s="111"/>
      <c r="O39" s="111"/>
      <c r="P39" s="111"/>
      <c r="Q39" s="112"/>
      <c r="R39" s="30"/>
      <c r="S39" s="30"/>
      <c r="T39" s="30"/>
      <c r="U39" s="30"/>
    </row>
    <row r="40" spans="1:21" ht="19.5" customHeight="1" x14ac:dyDescent="0.3">
      <c r="A40" s="113" t="s">
        <v>38</v>
      </c>
      <c r="B40" s="111"/>
      <c r="C40" s="114"/>
      <c r="D40" s="109"/>
      <c r="E40" s="125">
        <f>D23</f>
        <v>10000</v>
      </c>
      <c r="F40" s="116"/>
      <c r="G40" s="114"/>
      <c r="H40" s="117"/>
      <c r="I40" s="125">
        <f>D23</f>
        <v>10000</v>
      </c>
      <c r="J40" s="115"/>
      <c r="K40" s="115"/>
      <c r="L40" s="115"/>
      <c r="M40" s="125">
        <f>D23</f>
        <v>10000</v>
      </c>
      <c r="N40" s="111"/>
      <c r="O40" s="111"/>
      <c r="P40" s="111"/>
      <c r="Q40" s="112"/>
      <c r="R40" s="30"/>
      <c r="S40" s="30"/>
      <c r="T40" s="30"/>
      <c r="U40" s="30"/>
    </row>
    <row r="41" spans="1:21" ht="19.5" customHeight="1" x14ac:dyDescent="0.3">
      <c r="A41" s="113" t="s">
        <v>39</v>
      </c>
      <c r="B41" s="111"/>
      <c r="C41" s="114"/>
      <c r="D41" s="109"/>
      <c r="E41" s="125">
        <f>IF(IF(E37&lt;E38,IF(E40&gt;E37&gt;E39,E37),IF(E37&lt;E39,0,MIN(E38,E40)))&gt;E40,E40,IF(E37&lt;E38,IF(E40&gt;E37&gt;E39,E37),IF(E37&lt;E39,0,MIN(E38,E40))))</f>
        <v>3000</v>
      </c>
      <c r="F41" s="126"/>
      <c r="G41" s="115"/>
      <c r="H41" s="127"/>
      <c r="I41" s="125">
        <f>IF(IF(I37&lt;I38,IF(I40&gt;I37&gt;I39,I37),IF(I37&lt;I39,0,MIN(I38,I40)))&gt;I40,I40,IF(I37&lt;I38,IF(I40&gt;I37&gt;I39,I37),IF(I37&lt;I39,0,MIN(I38,I40))))</f>
        <v>0</v>
      </c>
      <c r="J41" s="126"/>
      <c r="K41" s="115"/>
      <c r="L41" s="127"/>
      <c r="M41" s="125">
        <f>IF(IF(IF(M37&lt;M38,IF(M40&gt;M37&gt;M39,M37),IF(M37&lt;M39,0,MIN(M38,M40)))&lt;M39,M39,IF(M37&lt;M38,IF(M40&gt;M37&gt;M39,M37),IF(M37&lt;M39,0,MIN(M38,M40))))&gt;M40,M40,IF(IF(M37&lt;M38,IF(M40&gt;M37&gt;M39,M37),IF(M37&lt;M39,0,MIN(M38,M40)))&lt;M39,M39,IF(M37&lt;M38,IF(M40&gt;M37&gt;M39,M37),IF(M37&lt;M39,0,MIN(M38,M40)))))</f>
        <v>0</v>
      </c>
      <c r="N41" s="111"/>
      <c r="O41" s="111"/>
      <c r="P41" s="111"/>
      <c r="Q41" s="112"/>
      <c r="R41" s="30"/>
      <c r="S41" s="30"/>
      <c r="T41" s="30"/>
      <c r="U41" s="30"/>
    </row>
    <row r="42" spans="1:21" ht="19.5" customHeight="1" x14ac:dyDescent="0.3">
      <c r="A42" s="113" t="s">
        <v>40</v>
      </c>
      <c r="B42" s="111"/>
      <c r="C42" s="114"/>
      <c r="D42" s="109"/>
      <c r="E42" s="125">
        <f>E41*($E$3/$E$4)+$I$3</f>
        <v>540</v>
      </c>
      <c r="F42" s="116"/>
      <c r="G42" s="114"/>
      <c r="H42" s="117"/>
      <c r="I42" s="125">
        <f>I41*($E$3/$E$4)+$I$3</f>
        <v>660</v>
      </c>
      <c r="J42" s="115"/>
      <c r="K42" s="115"/>
      <c r="L42" s="115"/>
      <c r="M42" s="125">
        <f>IF(M41=0,0,M41*($E$3/$E$4)+$I$3)</f>
        <v>0</v>
      </c>
      <c r="N42" s="111"/>
      <c r="O42" s="111"/>
      <c r="P42" s="111"/>
      <c r="Q42" s="112"/>
      <c r="R42" s="30"/>
      <c r="S42" s="30"/>
      <c r="T42" s="30"/>
      <c r="U42" s="30"/>
    </row>
    <row r="43" spans="1:21" ht="19.5" customHeight="1" x14ac:dyDescent="0.3">
      <c r="A43" s="113" t="s">
        <v>41</v>
      </c>
      <c r="B43" s="111"/>
      <c r="C43" s="114"/>
      <c r="D43" s="109"/>
      <c r="E43" s="128">
        <f>E41*E42</f>
        <v>1620000</v>
      </c>
      <c r="F43" s="129"/>
      <c r="G43" s="129"/>
      <c r="H43" s="129"/>
      <c r="I43" s="128">
        <f>I41*I42</f>
        <v>0</v>
      </c>
      <c r="J43" s="130"/>
      <c r="K43" s="130"/>
      <c r="L43" s="130"/>
      <c r="M43" s="128">
        <f>M41*M42</f>
        <v>0</v>
      </c>
      <c r="N43" s="111"/>
      <c r="O43" s="111"/>
      <c r="P43" s="111"/>
      <c r="Q43" s="112"/>
      <c r="R43" s="30"/>
      <c r="S43" s="30"/>
      <c r="T43" s="30"/>
      <c r="U43" s="30"/>
    </row>
    <row r="44" spans="1:21" ht="19.5" customHeight="1" x14ac:dyDescent="0.3">
      <c r="A44" s="113" t="s">
        <v>42</v>
      </c>
      <c r="B44" s="111"/>
      <c r="C44" s="114"/>
      <c r="D44" s="109"/>
      <c r="E44" s="131">
        <f>POWER(E41,$P$5)*$N$5/$N$6+($R$5*E41)</f>
        <v>1260000</v>
      </c>
      <c r="F44" s="116"/>
      <c r="G44" s="114"/>
      <c r="H44" s="117"/>
      <c r="I44" s="131">
        <f>IF(D23&gt;N13,POWER($N$13,$P$5)*$N$5/$N$6+($R$5*$N$13),POWER(D23,$P$5)*$N$5/$N$6+($R$5*D23))</f>
        <v>2100000</v>
      </c>
      <c r="J44" s="114"/>
      <c r="K44" s="118"/>
      <c r="L44" s="119"/>
      <c r="M44" s="131">
        <f>IF(N18=0,0,POWER($N$13,$P$5)*$N$5/$N$6+($R$5*$N$13))</f>
        <v>0</v>
      </c>
      <c r="N44" s="111"/>
      <c r="O44" s="111"/>
      <c r="P44" s="111"/>
      <c r="Q44" s="112"/>
      <c r="R44" s="30"/>
      <c r="S44" s="30"/>
      <c r="T44" s="30"/>
      <c r="U44" s="30"/>
    </row>
    <row r="45" spans="1:21" ht="19.5" customHeight="1" x14ac:dyDescent="0.3">
      <c r="A45" s="113" t="s">
        <v>43</v>
      </c>
      <c r="B45" s="111"/>
      <c r="C45" s="114"/>
      <c r="D45" s="109"/>
      <c r="E45" s="131"/>
      <c r="F45" s="116"/>
      <c r="G45" s="114"/>
      <c r="H45" s="117"/>
      <c r="I45" s="131">
        <f>IF(((POWER($I$41,$P$14)*($N$14/$N$15)+($R$14*$I$41)))-((POWER(($N$13),$P$14)*$N$14)/$N$15+($R$14*($N$13)))&lt;0,0,((POWER($I$41,$P$14)*($N$14/$N$15)+($R$14*$I$41)))-((POWER(($N$13),$P$14)*$N$14)/$N$15+($R$14*($N$13))))</f>
        <v>0</v>
      </c>
      <c r="J45" s="114"/>
      <c r="K45" s="118"/>
      <c r="L45" s="119"/>
      <c r="M45" s="131">
        <f>IF(((POWER(N18,$P$14)*($N$14/$N$15)+($R$14*N18)))-((POWER(($N$13),$P$14)*$N$14)/$N$15+($R$14*($N$13)))&lt;0,0,((POWER(N18,$P$14)*($N$14/$N$15)+($R$14*N18)))-((POWER(($N$13),$P$14)*$N$14)/$N$15+($R$14*($N$13))))</f>
        <v>0</v>
      </c>
      <c r="N45" s="111"/>
      <c r="O45" s="111"/>
      <c r="P45" s="111"/>
      <c r="Q45" s="112"/>
      <c r="R45" s="30"/>
      <c r="S45" s="30"/>
      <c r="T45" s="30"/>
      <c r="U45" s="30"/>
    </row>
    <row r="46" spans="1:21" ht="19.5" customHeight="1" thickBot="1" x14ac:dyDescent="0.35">
      <c r="A46" s="113" t="s">
        <v>44</v>
      </c>
      <c r="B46" s="111"/>
      <c r="C46" s="114"/>
      <c r="D46" s="109"/>
      <c r="E46" s="131"/>
      <c r="F46" s="116"/>
      <c r="G46" s="114"/>
      <c r="H46" s="117"/>
      <c r="I46" s="132"/>
      <c r="J46" s="114"/>
      <c r="K46" s="118"/>
      <c r="L46" s="119"/>
      <c r="M46" s="131">
        <f>(POWER(M41,$P$19)*($N$19/$N$20)+($R$19*M41)-(POWER(($N$18),$P$19)*($N$19/$N$20)+($R$19*($N$18))))</f>
        <v>0</v>
      </c>
      <c r="N46" s="111"/>
      <c r="O46" s="111"/>
      <c r="P46" s="111"/>
      <c r="Q46" s="112"/>
      <c r="R46" s="30"/>
      <c r="S46" s="30"/>
      <c r="T46" s="30"/>
      <c r="U46" s="30"/>
    </row>
    <row r="47" spans="1:21" ht="19.5" customHeight="1" thickBot="1" x14ac:dyDescent="0.35">
      <c r="A47" s="113" t="s">
        <v>45</v>
      </c>
      <c r="B47" s="111"/>
      <c r="C47" s="114"/>
      <c r="D47" s="109"/>
      <c r="E47" s="133">
        <f>E43-E44-E45-E46</f>
        <v>360000</v>
      </c>
      <c r="F47" s="130"/>
      <c r="G47" s="130"/>
      <c r="H47" s="130"/>
      <c r="I47" s="133">
        <f>I43-I44-I45-I46</f>
        <v>-2100000</v>
      </c>
      <c r="J47" s="130"/>
      <c r="K47" s="130"/>
      <c r="L47" s="130"/>
      <c r="M47" s="133">
        <f>M43-M44-M45-M46</f>
        <v>0</v>
      </c>
      <c r="N47" s="111"/>
      <c r="O47" s="111"/>
      <c r="P47" s="111"/>
      <c r="Q47" s="112"/>
      <c r="R47" s="30"/>
      <c r="S47" s="30"/>
      <c r="T47" s="30"/>
      <c r="U47" s="30"/>
    </row>
    <row r="48" spans="1:21" ht="19.5" hidden="1" customHeight="1" x14ac:dyDescent="0.3">
      <c r="A48" s="113" t="s">
        <v>46</v>
      </c>
      <c r="B48" s="111"/>
      <c r="C48" s="114"/>
      <c r="D48" s="109"/>
      <c r="E48" s="125">
        <f>MAX($E$47,$I$47,$M$47)</f>
        <v>360000</v>
      </c>
      <c r="F48" s="115"/>
      <c r="G48" s="115"/>
      <c r="H48" s="115"/>
      <c r="I48" s="125">
        <f>MAX($E$47,$I$47,$M$47)</f>
        <v>360000</v>
      </c>
      <c r="J48" s="115"/>
      <c r="K48" s="115"/>
      <c r="L48" s="115"/>
      <c r="M48" s="125">
        <f>MAX($E$47,$I$47,$M$47)</f>
        <v>360000</v>
      </c>
      <c r="N48" s="111"/>
      <c r="O48" s="111"/>
      <c r="P48" s="111"/>
      <c r="Q48" s="112"/>
      <c r="R48" s="30"/>
      <c r="S48" s="30"/>
      <c r="T48" s="30"/>
      <c r="U48" s="30"/>
    </row>
    <row r="49" spans="1:21" ht="19.5" customHeight="1" x14ac:dyDescent="0.3">
      <c r="A49" s="113" t="s">
        <v>47</v>
      </c>
      <c r="B49" s="111"/>
      <c r="C49" s="114"/>
      <c r="D49" s="109"/>
      <c r="E49" s="125">
        <f>$M$3</f>
        <v>0</v>
      </c>
      <c r="F49" s="115"/>
      <c r="G49" s="115"/>
      <c r="H49" s="115"/>
      <c r="I49" s="125">
        <f>$M$3</f>
        <v>0</v>
      </c>
      <c r="J49" s="115"/>
      <c r="K49" s="115"/>
      <c r="L49" s="115"/>
      <c r="M49" s="125">
        <f>$M$3</f>
        <v>0</v>
      </c>
      <c r="N49" s="111"/>
      <c r="O49" s="111"/>
      <c r="P49" s="111"/>
      <c r="Q49" s="112"/>
      <c r="R49" s="30"/>
      <c r="S49" s="30"/>
      <c r="T49" s="30"/>
      <c r="U49" s="30"/>
    </row>
    <row r="50" spans="1:21" ht="19.5" customHeight="1" thickBot="1" x14ac:dyDescent="0.35">
      <c r="A50" s="113" t="s">
        <v>48</v>
      </c>
      <c r="B50" s="111"/>
      <c r="C50" s="114"/>
      <c r="D50" s="109"/>
      <c r="E50" s="134">
        <f>E47-E49</f>
        <v>360000</v>
      </c>
      <c r="F50" s="115"/>
      <c r="G50" s="115"/>
      <c r="H50" s="115"/>
      <c r="I50" s="134">
        <f>I47-I49</f>
        <v>-2100000</v>
      </c>
      <c r="J50" s="115"/>
      <c r="K50" s="115"/>
      <c r="L50" s="115"/>
      <c r="M50" s="134">
        <f>M47-M49</f>
        <v>0</v>
      </c>
      <c r="N50" s="111"/>
      <c r="O50" s="111"/>
      <c r="P50" s="111"/>
      <c r="Q50" s="112"/>
      <c r="R50" s="30"/>
      <c r="S50" s="30"/>
      <c r="T50" s="30"/>
      <c r="U50" s="30"/>
    </row>
    <row r="51" spans="1:21" x14ac:dyDescent="0.2">
      <c r="H51" s="135"/>
      <c r="Q51" s="136"/>
    </row>
    <row r="52" spans="1:21" x14ac:dyDescent="0.2">
      <c r="H52" s="135"/>
      <c r="Q52" s="136"/>
    </row>
    <row r="53" spans="1:21" x14ac:dyDescent="0.2">
      <c r="H53" s="135"/>
      <c r="Q53" s="136"/>
    </row>
    <row r="54" spans="1:21" x14ac:dyDescent="0.2">
      <c r="H54" s="135"/>
      <c r="Q54" s="136"/>
    </row>
    <row r="55" spans="1:21" x14ac:dyDescent="0.2">
      <c r="H55" s="135"/>
      <c r="Q55" s="136"/>
    </row>
    <row r="56" spans="1:21" x14ac:dyDescent="0.2">
      <c r="H56" s="135"/>
      <c r="Q56" s="136"/>
    </row>
    <row r="57" spans="1:21" x14ac:dyDescent="0.2">
      <c r="H57" s="135"/>
      <c r="Q57" s="136"/>
    </row>
    <row r="58" spans="1:21" x14ac:dyDescent="0.2">
      <c r="H58" s="135"/>
      <c r="Q58" s="136"/>
    </row>
    <row r="59" spans="1:21" x14ac:dyDescent="0.2">
      <c r="H59" s="135"/>
      <c r="Q59" s="136"/>
    </row>
    <row r="60" spans="1:21" x14ac:dyDescent="0.2">
      <c r="H60" s="135"/>
      <c r="Q60" s="136"/>
    </row>
    <row r="61" spans="1:21" x14ac:dyDescent="0.2">
      <c r="H61" s="135"/>
      <c r="Q61" s="136"/>
    </row>
    <row r="62" spans="1:21" x14ac:dyDescent="0.2">
      <c r="H62" s="135"/>
      <c r="Q62" s="136"/>
    </row>
    <row r="63" spans="1:21" x14ac:dyDescent="0.2">
      <c r="H63" s="135"/>
      <c r="Q63" s="136"/>
    </row>
    <row r="64" spans="1:21" x14ac:dyDescent="0.2">
      <c r="H64" s="135"/>
      <c r="Q64" s="136"/>
    </row>
    <row r="65" spans="1:18" x14ac:dyDescent="0.2">
      <c r="H65" s="135"/>
      <c r="Q65" s="136"/>
    </row>
    <row r="66" spans="1:18" x14ac:dyDescent="0.2">
      <c r="H66" s="135"/>
      <c r="Q66" s="136"/>
    </row>
    <row r="67" spans="1:18" x14ac:dyDescent="0.2">
      <c r="H67" s="135"/>
      <c r="Q67" s="136"/>
    </row>
    <row r="68" spans="1:18" x14ac:dyDescent="0.2">
      <c r="H68" s="135"/>
      <c r="Q68" s="136"/>
    </row>
    <row r="69" spans="1:18" x14ac:dyDescent="0.2">
      <c r="H69" s="135"/>
      <c r="Q69" s="136"/>
    </row>
    <row r="70" spans="1:18" x14ac:dyDescent="0.2">
      <c r="H70" s="135"/>
      <c r="Q70" s="136"/>
    </row>
    <row r="71" spans="1:18" x14ac:dyDescent="0.2">
      <c r="H71" s="135"/>
      <c r="Q71" s="136"/>
    </row>
    <row r="72" spans="1:18" x14ac:dyDescent="0.2">
      <c r="H72" s="135"/>
      <c r="Q72" s="136"/>
    </row>
    <row r="73" spans="1:18" x14ac:dyDescent="0.2">
      <c r="A73" s="9" t="s">
        <v>49</v>
      </c>
      <c r="H73" s="135"/>
      <c r="Q73" s="136"/>
    </row>
    <row r="74" spans="1:18" x14ac:dyDescent="0.2">
      <c r="H74" s="135"/>
      <c r="Q74" s="136"/>
    </row>
    <row r="75" spans="1:18" ht="18" x14ac:dyDescent="0.25">
      <c r="H75" s="135"/>
      <c r="I75" s="137" t="s">
        <v>25</v>
      </c>
      <c r="J75" s="138" t="s">
        <v>18</v>
      </c>
      <c r="K75" s="139" t="str">
        <f>IF($E$48=$E$47,"MC(1)",IF($I$48=$I$47,"MC(2)",IF($M$48=$M$47,"MC(3)")))</f>
        <v>MC(1)</v>
      </c>
      <c r="L75" s="139"/>
      <c r="Q75" s="136"/>
    </row>
    <row r="76" spans="1:18" ht="18" customHeight="1" thickBot="1" x14ac:dyDescent="0.25">
      <c r="D76" s="140"/>
      <c r="E76" s="40">
        <f>E11</f>
        <v>-0.08</v>
      </c>
      <c r="F76" s="141" t="str">
        <f>F11</f>
        <v>X</v>
      </c>
      <c r="G76" s="142"/>
      <c r="H76" s="141" t="str">
        <f>H11</f>
        <v>+</v>
      </c>
      <c r="I76" s="143">
        <f>I11</f>
        <v>660</v>
      </c>
      <c r="J76" s="141" t="str">
        <f>J75</f>
        <v>=</v>
      </c>
      <c r="K76" s="144"/>
      <c r="L76" s="144"/>
      <c r="M76" s="74">
        <f>IF($K$75=$K$11,N11,IF($K$75=$K$16,N16,IF($K$75=$K$21,N21)))</f>
        <v>0</v>
      </c>
      <c r="N76" s="145" t="str">
        <f>O11</f>
        <v>X</v>
      </c>
      <c r="O76" s="141" t="str">
        <f>Q11</f>
        <v>+</v>
      </c>
      <c r="P76" s="143">
        <f>IF(K75=K11,R11,IF(K16=K75,R16,IF(K21=K75,R21)))</f>
        <v>420</v>
      </c>
      <c r="Q76" s="143"/>
      <c r="R76" s="143"/>
    </row>
    <row r="77" spans="1:18" ht="18" customHeight="1" x14ac:dyDescent="0.2">
      <c r="E77" s="146">
        <f>E12</f>
        <v>1</v>
      </c>
      <c r="F77" s="141"/>
      <c r="G77" s="142"/>
      <c r="H77" s="141"/>
      <c r="I77" s="143"/>
      <c r="J77" s="141"/>
      <c r="K77" s="144"/>
      <c r="L77" s="144"/>
      <c r="M77" s="30">
        <f>IF($K$75=$K$11,N12,IF($K$75=$K$16,N17,IF($K$75=$K$21,N22)))</f>
        <v>1</v>
      </c>
      <c r="N77" s="145"/>
      <c r="O77" s="141"/>
      <c r="P77" s="143"/>
      <c r="Q77" s="143"/>
      <c r="R77" s="143"/>
    </row>
    <row r="78" spans="1:18" x14ac:dyDescent="0.2">
      <c r="H78" s="135"/>
      <c r="J78" s="140"/>
      <c r="Q78" s="136"/>
    </row>
    <row r="79" spans="1:18" ht="20.25" x14ac:dyDescent="0.3">
      <c r="H79" s="135"/>
      <c r="I79" s="140">
        <f>I76-P76</f>
        <v>240</v>
      </c>
      <c r="J79" s="147" t="str">
        <f>J76</f>
        <v>=</v>
      </c>
      <c r="M79" s="9">
        <f>-1*(E76/E77)+(M76/M77)</f>
        <v>0.08</v>
      </c>
      <c r="N79" s="148" t="str">
        <f>N76</f>
        <v>X</v>
      </c>
      <c r="Q79" s="136"/>
    </row>
    <row r="80" spans="1:18" x14ac:dyDescent="0.2">
      <c r="H80" s="135"/>
    </row>
    <row r="81" spans="1:17" ht="20.25" x14ac:dyDescent="0.3">
      <c r="A81" s="149" t="str">
        <f>IF(I81&gt;I82,"Da løsningen overstiger max. mængde er den ugyldig"," ")</f>
        <v xml:space="preserve"> </v>
      </c>
      <c r="B81" s="149"/>
      <c r="C81" s="149"/>
      <c r="D81" s="149"/>
      <c r="E81" s="149"/>
      <c r="F81" s="149"/>
      <c r="G81" s="149"/>
      <c r="H81" s="149"/>
      <c r="I81" s="9">
        <f>IF(M79=0,"Kan ikke løses",I79/M79)</f>
        <v>3000</v>
      </c>
      <c r="J81" s="112" t="str">
        <f>J79</f>
        <v>=</v>
      </c>
      <c r="K81" s="150" t="str">
        <f>O5</f>
        <v>X</v>
      </c>
      <c r="L81" s="65"/>
      <c r="N81" s="65"/>
      <c r="O81" s="65"/>
      <c r="Q81" s="136"/>
    </row>
    <row r="82" spans="1:17" ht="21" thickBot="1" x14ac:dyDescent="0.35">
      <c r="H82" s="135"/>
      <c r="I82" s="151">
        <f>IF($E$48=$E$47,$E$41,IF($I$48=$I$47,$I$41,IF($M$48=$M$47,$M$41)))</f>
        <v>3000</v>
      </c>
      <c r="J82" s="152" t="str">
        <f>J81</f>
        <v>=</v>
      </c>
      <c r="K82" s="152" t="str">
        <f>O8</f>
        <v>X</v>
      </c>
      <c r="L82" s="151"/>
      <c r="Q82" s="136"/>
    </row>
    <row r="83" spans="1:17" ht="13.5" thickTop="1" x14ac:dyDescent="0.2">
      <c r="H83" s="135"/>
      <c r="I83" s="65"/>
      <c r="J83" s="59"/>
      <c r="K83" s="59"/>
      <c r="L83" s="65"/>
      <c r="Q83" s="136"/>
    </row>
    <row r="84" spans="1:17" ht="20.25" x14ac:dyDescent="0.3">
      <c r="A84" s="9">
        <f>I82</f>
        <v>3000</v>
      </c>
      <c r="B84" s="148" t="str">
        <f>J81</f>
        <v>=</v>
      </c>
      <c r="C84" s="148" t="str">
        <f>K81</f>
        <v>X</v>
      </c>
      <c r="D84" s="9" t="s">
        <v>50</v>
      </c>
      <c r="H84" s="135"/>
    </row>
    <row r="85" spans="1:17" ht="12.75" customHeight="1" x14ac:dyDescent="0.3">
      <c r="B85" s="148"/>
      <c r="C85" s="148"/>
      <c r="H85" s="135"/>
    </row>
    <row r="86" spans="1:17" ht="21" thickBot="1" x14ac:dyDescent="0.25">
      <c r="B86" s="153"/>
      <c r="C86" s="141" t="str">
        <f>B3</f>
        <v>P</v>
      </c>
      <c r="D86" s="141" t="str">
        <f>C3</f>
        <v>=</v>
      </c>
      <c r="E86" s="40">
        <f>E3</f>
        <v>-0.04</v>
      </c>
      <c r="F86" s="141" t="str">
        <f>F3</f>
        <v>X</v>
      </c>
      <c r="G86" s="154"/>
      <c r="H86" s="141" t="str">
        <f>H3</f>
        <v>+</v>
      </c>
      <c r="I86" s="143">
        <f>I3</f>
        <v>660</v>
      </c>
    </row>
    <row r="87" spans="1:17" ht="17.25" customHeight="1" x14ac:dyDescent="0.2">
      <c r="B87" s="153"/>
      <c r="C87" s="141"/>
      <c r="D87" s="141"/>
      <c r="E87" s="146">
        <f>E4</f>
        <v>1</v>
      </c>
      <c r="F87" s="141"/>
      <c r="G87" s="154"/>
      <c r="H87" s="141"/>
      <c r="I87" s="143"/>
    </row>
    <row r="88" spans="1:17" ht="20.25" x14ac:dyDescent="0.3">
      <c r="C88" s="148" t="str">
        <f>C86</f>
        <v>P</v>
      </c>
      <c r="D88" s="147" t="str">
        <f>D86</f>
        <v>=</v>
      </c>
      <c r="E88" s="155">
        <f>I82*(E86/E87)</f>
        <v>-120</v>
      </c>
      <c r="H88" s="148" t="str">
        <f>H86</f>
        <v>+</v>
      </c>
      <c r="I88" s="140">
        <f>I86</f>
        <v>660</v>
      </c>
    </row>
    <row r="89" spans="1:17" ht="21" thickBot="1" x14ac:dyDescent="0.35">
      <c r="C89" s="156" t="str">
        <f>C88</f>
        <v>P</v>
      </c>
      <c r="D89" s="152" t="str">
        <f>D88</f>
        <v>=</v>
      </c>
      <c r="E89" s="151">
        <f>I88+E88</f>
        <v>540</v>
      </c>
    </row>
    <row r="90" spans="1:17" ht="13.5" thickTop="1" x14ac:dyDescent="0.2"/>
    <row r="91" spans="1:17" ht="20.25" x14ac:dyDescent="0.3">
      <c r="A91" s="153" t="s">
        <v>51</v>
      </c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</row>
    <row r="92" spans="1:17" ht="20.25" x14ac:dyDescent="0.3">
      <c r="A92" s="157" t="s">
        <v>23</v>
      </c>
      <c r="B92" s="157"/>
      <c r="C92" s="157"/>
      <c r="D92" s="157"/>
      <c r="E92" s="9">
        <f>E89</f>
        <v>540</v>
      </c>
      <c r="G92" s="158" t="s">
        <v>52</v>
      </c>
      <c r="I92" s="9">
        <f>I82</f>
        <v>3000</v>
      </c>
      <c r="M92" s="159">
        <f>E92*I92</f>
        <v>1620000</v>
      </c>
    </row>
    <row r="93" spans="1:17" ht="20.25" x14ac:dyDescent="0.3">
      <c r="A93" s="160" t="s">
        <v>66</v>
      </c>
      <c r="B93" s="157"/>
      <c r="C93" s="157"/>
      <c r="D93" s="157"/>
      <c r="E93" s="9">
        <v>420</v>
      </c>
      <c r="G93" s="158" t="s">
        <v>52</v>
      </c>
      <c r="I93" s="9">
        <v>4000</v>
      </c>
      <c r="M93" s="159">
        <f>E93*I93</f>
        <v>1680000</v>
      </c>
      <c r="N93" s="162"/>
    </row>
    <row r="94" spans="1:17" ht="20.25" x14ac:dyDescent="0.3">
      <c r="A94" s="251" t="s">
        <v>67</v>
      </c>
      <c r="B94" s="11"/>
      <c r="C94" s="11"/>
      <c r="D94" s="11"/>
      <c r="E94" s="163">
        <v>300</v>
      </c>
      <c r="F94" s="163"/>
      <c r="G94" s="158" t="s">
        <v>52</v>
      </c>
      <c r="H94" s="163"/>
      <c r="I94" s="163">
        <v>5000</v>
      </c>
      <c r="J94" s="163"/>
      <c r="K94" s="163"/>
      <c r="L94" s="163"/>
      <c r="M94" s="159">
        <f>E94*I94</f>
        <v>1500000</v>
      </c>
    </row>
    <row r="95" spans="1:17" ht="20.25" x14ac:dyDescent="0.3">
      <c r="A95" s="252" t="s">
        <v>67</v>
      </c>
      <c r="B95" s="157"/>
      <c r="C95" s="157"/>
      <c r="D95" s="157"/>
      <c r="E95" s="9">
        <f>(300+420)/2</f>
        <v>360</v>
      </c>
      <c r="G95" s="158" t="s">
        <v>52</v>
      </c>
      <c r="I95" s="9">
        <v>2000</v>
      </c>
      <c r="M95" s="159">
        <f>E95*I95</f>
        <v>720000</v>
      </c>
    </row>
    <row r="96" spans="1:17" ht="18.75" thickBot="1" x14ac:dyDescent="0.3">
      <c r="A96" s="157" t="s">
        <v>45</v>
      </c>
      <c r="B96" s="157"/>
      <c r="C96" s="157"/>
      <c r="D96" s="157"/>
      <c r="M96" s="165">
        <f>M92+M93-M94-M95</f>
        <v>1080000</v>
      </c>
    </row>
    <row r="97" spans="1:22" ht="13.5" thickTop="1" x14ac:dyDescent="0.2"/>
    <row r="98" spans="1:22" ht="15" x14ac:dyDescent="0.2">
      <c r="A98" s="166" t="s">
        <v>54</v>
      </c>
      <c r="B98" s="166"/>
      <c r="C98" s="166"/>
      <c r="D98" s="166"/>
      <c r="E98" s="166"/>
    </row>
    <row r="99" spans="1:22" ht="15.75" x14ac:dyDescent="0.25">
      <c r="A99" s="166" t="s">
        <v>55</v>
      </c>
      <c r="B99" s="166"/>
      <c r="C99" s="166"/>
      <c r="D99" s="166"/>
      <c r="E99" s="166"/>
      <c r="I99" s="9">
        <f>E89</f>
        <v>540</v>
      </c>
      <c r="J99" s="9" t="s">
        <v>56</v>
      </c>
      <c r="K99" s="167">
        <f>I3-E89</f>
        <v>120</v>
      </c>
      <c r="M99" s="168">
        <f>I99/K99*-1</f>
        <v>-4.5</v>
      </c>
    </row>
    <row r="100" spans="1:22" ht="15" x14ac:dyDescent="0.2">
      <c r="A100" s="166" t="str">
        <f>IF(M99&gt;-1,"Uelastisk","Elastisk")</f>
        <v>Elastisk</v>
      </c>
      <c r="B100" s="166"/>
      <c r="C100" s="166"/>
      <c r="D100" s="166"/>
      <c r="E100" s="166"/>
    </row>
    <row r="103" spans="1:22" x14ac:dyDescent="0.2">
      <c r="A103" s="169"/>
      <c r="B103" s="169"/>
      <c r="C103" s="169"/>
      <c r="D103" s="169"/>
    </row>
    <row r="104" spans="1:22" x14ac:dyDescent="0.2">
      <c r="A104" s="169"/>
      <c r="B104" s="169"/>
      <c r="C104" s="169"/>
      <c r="D104" s="169"/>
      <c r="V104" s="163"/>
    </row>
    <row r="114" spans="1:22" x14ac:dyDescent="0.2">
      <c r="A114" s="169"/>
      <c r="B114" s="169"/>
      <c r="C114" s="169"/>
      <c r="D114" s="169"/>
      <c r="F114" s="169"/>
      <c r="G114" s="169"/>
      <c r="H114" s="169"/>
      <c r="I114" s="169"/>
      <c r="J114" s="169"/>
      <c r="K114" s="169"/>
      <c r="L114" s="170"/>
      <c r="N114" s="169"/>
      <c r="O114" s="169"/>
      <c r="P114" s="169"/>
      <c r="Q114" s="169"/>
      <c r="R114" s="169"/>
      <c r="S114" s="169"/>
      <c r="T114" s="169"/>
    </row>
    <row r="115" spans="1:22" x14ac:dyDescent="0.2">
      <c r="A115" s="169"/>
      <c r="B115" s="169"/>
      <c r="C115" s="169"/>
      <c r="D115" s="169"/>
      <c r="F115" s="169"/>
      <c r="G115" s="169"/>
      <c r="H115" s="169"/>
      <c r="I115" s="169"/>
      <c r="J115" s="170"/>
      <c r="K115" s="170"/>
      <c r="L115" s="170"/>
      <c r="N115" s="169"/>
      <c r="O115" s="169"/>
      <c r="P115" s="169"/>
      <c r="Q115" s="169"/>
      <c r="R115" s="169"/>
      <c r="S115" s="169"/>
      <c r="T115" s="169"/>
    </row>
    <row r="116" spans="1:22" ht="27" thickBot="1" x14ac:dyDescent="0.45">
      <c r="A116" s="169"/>
      <c r="B116" s="169"/>
      <c r="C116" s="169"/>
      <c r="D116" s="169"/>
      <c r="F116" s="10" t="s">
        <v>57</v>
      </c>
      <c r="G116" s="170"/>
      <c r="H116" s="170"/>
      <c r="I116" s="170"/>
      <c r="J116" s="171"/>
      <c r="K116" s="171"/>
      <c r="L116" s="171"/>
      <c r="N116" s="171"/>
      <c r="O116" s="171"/>
      <c r="P116" s="171"/>
      <c r="Q116" s="171"/>
      <c r="R116" s="169"/>
      <c r="S116" s="169"/>
      <c r="T116" s="169"/>
    </row>
    <row r="117" spans="1:22" ht="13.5" thickBot="1" x14ac:dyDescent="0.25">
      <c r="A117" s="172" t="s">
        <v>58</v>
      </c>
      <c r="B117" s="173"/>
      <c r="C117" s="173" t="s">
        <v>40</v>
      </c>
      <c r="D117" s="173"/>
      <c r="E117" s="174" t="s">
        <v>41</v>
      </c>
      <c r="F117" s="173" t="s">
        <v>59</v>
      </c>
      <c r="G117" s="173"/>
      <c r="H117" s="173"/>
      <c r="I117" s="173"/>
      <c r="J117" s="175" t="s">
        <v>45</v>
      </c>
      <c r="K117" s="176"/>
      <c r="L117" s="177"/>
      <c r="M117" s="174" t="s">
        <v>60</v>
      </c>
      <c r="N117" s="173" t="s">
        <v>48</v>
      </c>
      <c r="O117" s="173"/>
      <c r="P117" s="173"/>
      <c r="Q117" s="173"/>
      <c r="R117" s="173" t="s">
        <v>25</v>
      </c>
      <c r="S117" s="173"/>
      <c r="T117" s="173"/>
      <c r="U117" s="174" t="s">
        <v>61</v>
      </c>
      <c r="V117" s="178" t="s">
        <v>62</v>
      </c>
    </row>
    <row r="118" spans="1:22" ht="14.25" x14ac:dyDescent="0.2">
      <c r="A118" s="179">
        <f>$A$121*-60%+$A$121</f>
        <v>1200</v>
      </c>
      <c r="B118" s="180"/>
      <c r="C118" s="181">
        <f t="shared" ref="C118:C125" si="1">A118*($E$86/$E$87)+$I$86</f>
        <v>612</v>
      </c>
      <c r="D118" s="181"/>
      <c r="E118" s="182">
        <f t="shared" ref="E118:E125" si="2">C118*A118</f>
        <v>734400</v>
      </c>
      <c r="F118" s="183">
        <f t="shared" ref="F118:F125" si="3">(POWER(A118,$P$5))*($N$5/$N$6)+($R$5*A118)</f>
        <v>504000</v>
      </c>
      <c r="G118" s="180"/>
      <c r="H118" s="180"/>
      <c r="I118" s="180"/>
      <c r="J118" s="184">
        <f t="shared" ref="J118:J125" si="4">E118-F118</f>
        <v>230400</v>
      </c>
      <c r="K118" s="185"/>
      <c r="L118" s="186"/>
      <c r="M118" s="187">
        <f t="shared" ref="M118:M125" si="5">$M$3</f>
        <v>0</v>
      </c>
      <c r="N118" s="183">
        <f t="shared" ref="N118:N125" si="6">J118-M118</f>
        <v>230400</v>
      </c>
      <c r="O118" s="180"/>
      <c r="P118" s="180"/>
      <c r="Q118" s="180"/>
      <c r="R118" s="181">
        <f t="shared" ref="R118:R125" si="7">$I$11+($E$11/$E$12)*A118</f>
        <v>564</v>
      </c>
      <c r="S118" s="181"/>
      <c r="T118" s="181"/>
      <c r="U118" s="188">
        <f t="shared" ref="U118:U125" si="8">$R$11+($N$11/$N$12)*A118</f>
        <v>420</v>
      </c>
      <c r="V118" s="189">
        <f t="shared" ref="V118:V125" si="9">R118-U118</f>
        <v>144</v>
      </c>
    </row>
    <row r="119" spans="1:22" ht="14.25" x14ac:dyDescent="0.2">
      <c r="A119" s="190">
        <f>$A$121*-40%+$A$121</f>
        <v>1800</v>
      </c>
      <c r="B119" s="191"/>
      <c r="C119" s="192">
        <f t="shared" si="1"/>
        <v>588</v>
      </c>
      <c r="D119" s="192"/>
      <c r="E119" s="193">
        <f t="shared" si="2"/>
        <v>1058400</v>
      </c>
      <c r="F119" s="194">
        <f t="shared" si="3"/>
        <v>756000</v>
      </c>
      <c r="G119" s="191"/>
      <c r="H119" s="191"/>
      <c r="I119" s="191"/>
      <c r="J119" s="195">
        <f t="shared" si="4"/>
        <v>302400</v>
      </c>
      <c r="K119" s="196"/>
      <c r="L119" s="197"/>
      <c r="M119" s="198">
        <f t="shared" si="5"/>
        <v>0</v>
      </c>
      <c r="N119" s="194">
        <f t="shared" si="6"/>
        <v>302400</v>
      </c>
      <c r="O119" s="191"/>
      <c r="P119" s="191"/>
      <c r="Q119" s="191"/>
      <c r="R119" s="192">
        <f t="shared" si="7"/>
        <v>516</v>
      </c>
      <c r="S119" s="192"/>
      <c r="T119" s="192"/>
      <c r="U119" s="199">
        <f t="shared" si="8"/>
        <v>420</v>
      </c>
      <c r="V119" s="200">
        <f t="shared" si="9"/>
        <v>96</v>
      </c>
    </row>
    <row r="120" spans="1:22" ht="14.25" x14ac:dyDescent="0.2">
      <c r="A120" s="190">
        <f>$A$121*-20%+$A$121</f>
        <v>2400</v>
      </c>
      <c r="B120" s="191"/>
      <c r="C120" s="192">
        <f t="shared" si="1"/>
        <v>564</v>
      </c>
      <c r="D120" s="192"/>
      <c r="E120" s="193">
        <f t="shared" si="2"/>
        <v>1353600</v>
      </c>
      <c r="F120" s="194">
        <f t="shared" si="3"/>
        <v>1008000</v>
      </c>
      <c r="G120" s="191"/>
      <c r="H120" s="191"/>
      <c r="I120" s="191"/>
      <c r="J120" s="195">
        <f t="shared" si="4"/>
        <v>345600</v>
      </c>
      <c r="K120" s="196"/>
      <c r="L120" s="197"/>
      <c r="M120" s="198">
        <f t="shared" si="5"/>
        <v>0</v>
      </c>
      <c r="N120" s="194">
        <f t="shared" si="6"/>
        <v>345600</v>
      </c>
      <c r="O120" s="191"/>
      <c r="P120" s="191"/>
      <c r="Q120" s="191"/>
      <c r="R120" s="192">
        <f t="shared" si="7"/>
        <v>468</v>
      </c>
      <c r="S120" s="192"/>
      <c r="T120" s="192"/>
      <c r="U120" s="199">
        <f t="shared" si="8"/>
        <v>420</v>
      </c>
      <c r="V120" s="200">
        <f t="shared" si="9"/>
        <v>48</v>
      </c>
    </row>
    <row r="121" spans="1:22" ht="14.25" x14ac:dyDescent="0.2">
      <c r="A121" s="190">
        <f>I82</f>
        <v>3000</v>
      </c>
      <c r="B121" s="201"/>
      <c r="C121" s="202">
        <f t="shared" si="1"/>
        <v>540</v>
      </c>
      <c r="D121" s="202"/>
      <c r="E121" s="203">
        <f t="shared" si="2"/>
        <v>1620000</v>
      </c>
      <c r="F121" s="204">
        <f t="shared" si="3"/>
        <v>1260000</v>
      </c>
      <c r="G121" s="201"/>
      <c r="H121" s="201"/>
      <c r="I121" s="201"/>
      <c r="J121" s="205">
        <f t="shared" si="4"/>
        <v>360000</v>
      </c>
      <c r="K121" s="206"/>
      <c r="L121" s="197"/>
      <c r="M121" s="207">
        <f t="shared" si="5"/>
        <v>0</v>
      </c>
      <c r="N121" s="204">
        <f t="shared" si="6"/>
        <v>360000</v>
      </c>
      <c r="O121" s="201"/>
      <c r="P121" s="201"/>
      <c r="Q121" s="201"/>
      <c r="R121" s="202">
        <f t="shared" si="7"/>
        <v>420</v>
      </c>
      <c r="S121" s="202"/>
      <c r="T121" s="202"/>
      <c r="U121" s="208">
        <f t="shared" si="8"/>
        <v>420</v>
      </c>
      <c r="V121" s="209">
        <f t="shared" si="9"/>
        <v>0</v>
      </c>
    </row>
    <row r="122" spans="1:22" ht="14.25" x14ac:dyDescent="0.2">
      <c r="A122" s="190">
        <f>$A$121*20%+$A$121</f>
        <v>3600</v>
      </c>
      <c r="B122" s="191"/>
      <c r="C122" s="192">
        <f t="shared" si="1"/>
        <v>516</v>
      </c>
      <c r="D122" s="192"/>
      <c r="E122" s="193">
        <f t="shared" si="2"/>
        <v>1857600</v>
      </c>
      <c r="F122" s="194">
        <f t="shared" si="3"/>
        <v>1512000</v>
      </c>
      <c r="G122" s="191"/>
      <c r="H122" s="191"/>
      <c r="I122" s="191"/>
      <c r="J122" s="195">
        <f t="shared" si="4"/>
        <v>345600</v>
      </c>
      <c r="K122" s="196"/>
      <c r="L122" s="197"/>
      <c r="M122" s="198">
        <f t="shared" si="5"/>
        <v>0</v>
      </c>
      <c r="N122" s="194">
        <f t="shared" si="6"/>
        <v>345600</v>
      </c>
      <c r="O122" s="191"/>
      <c r="P122" s="191"/>
      <c r="Q122" s="191"/>
      <c r="R122" s="192">
        <f t="shared" si="7"/>
        <v>372</v>
      </c>
      <c r="S122" s="192"/>
      <c r="T122" s="192"/>
      <c r="U122" s="199">
        <f t="shared" si="8"/>
        <v>420</v>
      </c>
      <c r="V122" s="200">
        <f t="shared" si="9"/>
        <v>-48</v>
      </c>
    </row>
    <row r="123" spans="1:22" ht="14.25" x14ac:dyDescent="0.2">
      <c r="A123" s="190">
        <f>$A$121*40%+$A$121</f>
        <v>4200</v>
      </c>
      <c r="B123" s="191"/>
      <c r="C123" s="192">
        <f t="shared" si="1"/>
        <v>492</v>
      </c>
      <c r="D123" s="192"/>
      <c r="E123" s="193">
        <f t="shared" si="2"/>
        <v>2066400</v>
      </c>
      <c r="F123" s="194">
        <f t="shared" si="3"/>
        <v>1764000</v>
      </c>
      <c r="G123" s="191"/>
      <c r="H123" s="191"/>
      <c r="I123" s="191"/>
      <c r="J123" s="195">
        <f t="shared" si="4"/>
        <v>302400</v>
      </c>
      <c r="K123" s="196"/>
      <c r="L123" s="197"/>
      <c r="M123" s="198">
        <f t="shared" si="5"/>
        <v>0</v>
      </c>
      <c r="N123" s="194">
        <f t="shared" si="6"/>
        <v>302400</v>
      </c>
      <c r="O123" s="191"/>
      <c r="P123" s="191"/>
      <c r="Q123" s="191"/>
      <c r="R123" s="192">
        <f t="shared" si="7"/>
        <v>324</v>
      </c>
      <c r="S123" s="192"/>
      <c r="T123" s="192"/>
      <c r="U123" s="199">
        <f t="shared" si="8"/>
        <v>420</v>
      </c>
      <c r="V123" s="200">
        <f t="shared" si="9"/>
        <v>-96</v>
      </c>
    </row>
    <row r="124" spans="1:22" ht="14.25" x14ac:dyDescent="0.2">
      <c r="A124" s="190">
        <f>$A$121*60%+$A$121</f>
        <v>4800</v>
      </c>
      <c r="B124" s="191"/>
      <c r="C124" s="192">
        <f t="shared" si="1"/>
        <v>468</v>
      </c>
      <c r="D124" s="192"/>
      <c r="E124" s="193">
        <f t="shared" si="2"/>
        <v>2246400</v>
      </c>
      <c r="F124" s="194">
        <f t="shared" si="3"/>
        <v>2016000</v>
      </c>
      <c r="G124" s="191"/>
      <c r="H124" s="191"/>
      <c r="I124" s="191"/>
      <c r="J124" s="195">
        <f t="shared" si="4"/>
        <v>230400</v>
      </c>
      <c r="K124" s="196"/>
      <c r="L124" s="197"/>
      <c r="M124" s="198">
        <f t="shared" si="5"/>
        <v>0</v>
      </c>
      <c r="N124" s="194">
        <f t="shared" si="6"/>
        <v>230400</v>
      </c>
      <c r="O124" s="191"/>
      <c r="P124" s="191"/>
      <c r="Q124" s="191"/>
      <c r="R124" s="192">
        <f t="shared" si="7"/>
        <v>276</v>
      </c>
      <c r="S124" s="192"/>
      <c r="T124" s="192"/>
      <c r="U124" s="199">
        <f t="shared" si="8"/>
        <v>420</v>
      </c>
      <c r="V124" s="200">
        <f t="shared" si="9"/>
        <v>-144</v>
      </c>
    </row>
    <row r="125" spans="1:22" ht="15" thickBot="1" x14ac:dyDescent="0.25">
      <c r="A125" s="210">
        <f>$A$121*80%+$A$121</f>
        <v>5400</v>
      </c>
      <c r="B125" s="211"/>
      <c r="C125" s="212">
        <f t="shared" si="1"/>
        <v>444</v>
      </c>
      <c r="D125" s="212"/>
      <c r="E125" s="213">
        <f t="shared" si="2"/>
        <v>2397600</v>
      </c>
      <c r="F125" s="214">
        <f t="shared" si="3"/>
        <v>2268000</v>
      </c>
      <c r="G125" s="211"/>
      <c r="H125" s="211"/>
      <c r="I125" s="211"/>
      <c r="J125" s="215">
        <f t="shared" si="4"/>
        <v>129600</v>
      </c>
      <c r="K125" s="216"/>
      <c r="L125" s="217"/>
      <c r="M125" s="218">
        <f t="shared" si="5"/>
        <v>0</v>
      </c>
      <c r="N125" s="214">
        <f t="shared" si="6"/>
        <v>129600</v>
      </c>
      <c r="O125" s="211"/>
      <c r="P125" s="211"/>
      <c r="Q125" s="211"/>
      <c r="R125" s="212">
        <f t="shared" si="7"/>
        <v>228</v>
      </c>
      <c r="S125" s="212"/>
      <c r="T125" s="212"/>
      <c r="U125" s="219">
        <f t="shared" si="8"/>
        <v>420</v>
      </c>
      <c r="V125" s="220">
        <f t="shared" si="9"/>
        <v>-192</v>
      </c>
    </row>
    <row r="126" spans="1:22" x14ac:dyDescent="0.2">
      <c r="A126" s="169"/>
      <c r="B126" s="169"/>
      <c r="C126" s="169"/>
      <c r="D126" s="169"/>
      <c r="F126" s="169"/>
      <c r="G126" s="169"/>
      <c r="H126" s="169"/>
      <c r="I126" s="169"/>
      <c r="J126" s="144"/>
      <c r="K126" s="144"/>
      <c r="L126" s="144"/>
      <c r="N126" s="169"/>
      <c r="O126" s="169"/>
      <c r="P126" s="169"/>
      <c r="Q126" s="169"/>
      <c r="R126" s="169"/>
      <c r="S126" s="169"/>
      <c r="T126" s="169"/>
    </row>
    <row r="127" spans="1:22" x14ac:dyDescent="0.2">
      <c r="A127" s="169"/>
      <c r="B127" s="169"/>
      <c r="C127" s="169"/>
      <c r="D127" s="169"/>
      <c r="F127" s="169"/>
      <c r="G127" s="169"/>
      <c r="H127" s="169"/>
      <c r="I127" s="169"/>
      <c r="J127" s="144"/>
      <c r="K127" s="144"/>
      <c r="L127" s="144"/>
      <c r="N127" s="169"/>
      <c r="O127" s="169"/>
      <c r="P127" s="169"/>
      <c r="Q127" s="169"/>
      <c r="R127" s="169"/>
      <c r="S127" s="169"/>
      <c r="T127" s="169"/>
    </row>
    <row r="128" spans="1:22" x14ac:dyDescent="0.2">
      <c r="A128" s="169"/>
      <c r="B128" s="169"/>
      <c r="C128" s="169"/>
      <c r="D128" s="169"/>
      <c r="F128" s="169"/>
      <c r="G128" s="169"/>
      <c r="H128" s="169"/>
      <c r="I128" s="169"/>
      <c r="J128" s="144"/>
      <c r="K128" s="144"/>
      <c r="L128" s="144"/>
      <c r="N128" s="169"/>
      <c r="O128" s="169"/>
      <c r="P128" s="169"/>
      <c r="Q128" s="169"/>
      <c r="R128" s="169"/>
      <c r="S128" s="169"/>
      <c r="T128" s="169"/>
    </row>
    <row r="129" spans="1:20" x14ac:dyDescent="0.2">
      <c r="A129" s="169"/>
      <c r="B129" s="169"/>
      <c r="C129" s="169"/>
      <c r="D129" s="169"/>
      <c r="F129" s="169"/>
      <c r="G129" s="169"/>
      <c r="H129" s="169"/>
      <c r="I129" s="169"/>
      <c r="J129" s="144"/>
      <c r="K129" s="144"/>
      <c r="L129" s="144"/>
      <c r="N129" s="169"/>
      <c r="O129" s="169"/>
      <c r="P129" s="169"/>
      <c r="Q129" s="169"/>
      <c r="R129" s="169"/>
      <c r="S129" s="169"/>
      <c r="T129" s="169"/>
    </row>
    <row r="130" spans="1:20" x14ac:dyDescent="0.2">
      <c r="A130" s="169"/>
      <c r="B130" s="169"/>
      <c r="C130" s="169"/>
      <c r="D130" s="169"/>
      <c r="F130" s="169"/>
      <c r="G130" s="169"/>
      <c r="H130" s="169"/>
      <c r="I130" s="169"/>
      <c r="J130" s="169"/>
      <c r="K130" s="169"/>
      <c r="L130" s="170"/>
      <c r="N130" s="169"/>
      <c r="O130" s="169"/>
      <c r="P130" s="169"/>
      <c r="Q130" s="169"/>
      <c r="R130" s="169"/>
      <c r="S130" s="169"/>
      <c r="T130" s="169"/>
    </row>
    <row r="131" spans="1:20" x14ac:dyDescent="0.2">
      <c r="A131" s="169"/>
      <c r="B131" s="169"/>
      <c r="C131" s="169"/>
      <c r="D131" s="169"/>
      <c r="F131" s="169"/>
      <c r="G131" s="169"/>
      <c r="H131" s="169"/>
      <c r="I131" s="169"/>
      <c r="J131" s="169"/>
      <c r="K131" s="169"/>
      <c r="L131" s="170"/>
      <c r="N131" s="169"/>
      <c r="O131" s="169"/>
      <c r="P131" s="169"/>
      <c r="Q131" s="169"/>
      <c r="R131" s="169"/>
      <c r="S131" s="169"/>
      <c r="T131" s="169"/>
    </row>
    <row r="132" spans="1:20" x14ac:dyDescent="0.2">
      <c r="A132" s="169"/>
      <c r="B132" s="169"/>
      <c r="C132" s="169"/>
      <c r="D132" s="169"/>
      <c r="F132" s="169"/>
      <c r="G132" s="169"/>
      <c r="H132" s="169"/>
      <c r="I132" s="169"/>
      <c r="J132" s="169"/>
      <c r="K132" s="169"/>
      <c r="L132" s="170"/>
      <c r="N132" s="169"/>
      <c r="O132" s="169"/>
      <c r="P132" s="169"/>
      <c r="Q132" s="169"/>
      <c r="R132" s="169"/>
      <c r="S132" s="169"/>
      <c r="T132" s="169"/>
    </row>
    <row r="133" spans="1:20" x14ac:dyDescent="0.2">
      <c r="A133" s="169"/>
      <c r="B133" s="169"/>
      <c r="C133" s="169"/>
      <c r="D133" s="169"/>
      <c r="F133" s="169"/>
      <c r="G133" s="169"/>
      <c r="H133" s="169"/>
      <c r="I133" s="169"/>
      <c r="J133" s="169"/>
      <c r="K133" s="169"/>
      <c r="L133" s="170"/>
      <c r="N133" s="169"/>
      <c r="O133" s="169"/>
      <c r="P133" s="169"/>
      <c r="Q133" s="169"/>
      <c r="R133" s="169"/>
      <c r="S133" s="169"/>
      <c r="T133" s="169"/>
    </row>
    <row r="134" spans="1:20" x14ac:dyDescent="0.2">
      <c r="A134" s="169"/>
      <c r="B134" s="169"/>
      <c r="C134" s="169"/>
      <c r="D134" s="169"/>
      <c r="F134" s="169"/>
      <c r="G134" s="169"/>
      <c r="H134" s="169"/>
      <c r="I134" s="169"/>
      <c r="J134" s="169"/>
      <c r="K134" s="169"/>
      <c r="L134" s="170"/>
      <c r="N134" s="169"/>
      <c r="O134" s="169"/>
      <c r="P134" s="169"/>
      <c r="Q134" s="169"/>
      <c r="R134" s="169"/>
      <c r="S134" s="169"/>
      <c r="T134" s="169"/>
    </row>
    <row r="135" spans="1:20" x14ac:dyDescent="0.2">
      <c r="A135" s="169"/>
      <c r="B135" s="169"/>
      <c r="C135" s="169"/>
      <c r="D135" s="169"/>
      <c r="F135" s="169"/>
      <c r="G135" s="169"/>
      <c r="H135" s="169"/>
      <c r="I135" s="169"/>
      <c r="J135" s="169"/>
      <c r="K135" s="169"/>
      <c r="L135" s="170"/>
      <c r="N135" s="169"/>
      <c r="O135" s="169"/>
      <c r="P135" s="169"/>
      <c r="Q135" s="169"/>
      <c r="R135" s="169"/>
      <c r="S135" s="169"/>
      <c r="T135" s="169"/>
    </row>
    <row r="136" spans="1:20" x14ac:dyDescent="0.2">
      <c r="A136" s="169"/>
      <c r="B136" s="169"/>
      <c r="C136" s="169"/>
      <c r="D136" s="169"/>
      <c r="F136" s="169"/>
      <c r="G136" s="169"/>
      <c r="H136" s="169"/>
      <c r="I136" s="169"/>
      <c r="J136" s="169"/>
      <c r="K136" s="169"/>
      <c r="L136" s="170"/>
      <c r="N136" s="169"/>
      <c r="O136" s="169"/>
      <c r="P136" s="169"/>
      <c r="Q136" s="169"/>
      <c r="R136" s="169"/>
      <c r="S136" s="169"/>
      <c r="T136" s="169"/>
    </row>
    <row r="137" spans="1:20" x14ac:dyDescent="0.2">
      <c r="A137" s="169"/>
      <c r="B137" s="169"/>
      <c r="C137" s="169"/>
      <c r="D137" s="169"/>
      <c r="F137" s="169"/>
      <c r="G137" s="169"/>
      <c r="H137" s="169"/>
      <c r="I137" s="169"/>
      <c r="J137" s="169"/>
      <c r="K137" s="169"/>
      <c r="L137" s="170"/>
      <c r="N137" s="169"/>
      <c r="O137" s="169"/>
      <c r="P137" s="169"/>
      <c r="Q137" s="169"/>
      <c r="R137" s="169"/>
      <c r="S137" s="169"/>
      <c r="T137" s="169"/>
    </row>
  </sheetData>
  <mergeCells count="237">
    <mergeCell ref="A137:B137"/>
    <mergeCell ref="C137:D137"/>
    <mergeCell ref="F137:I137"/>
    <mergeCell ref="J137:K137"/>
    <mergeCell ref="N137:Q137"/>
    <mergeCell ref="R137:T137"/>
    <mergeCell ref="A136:B136"/>
    <mergeCell ref="C136:D136"/>
    <mergeCell ref="F136:I136"/>
    <mergeCell ref="J136:K136"/>
    <mergeCell ref="N136:Q136"/>
    <mergeCell ref="R136:T136"/>
    <mergeCell ref="A135:B135"/>
    <mergeCell ref="C135:D135"/>
    <mergeCell ref="F135:I135"/>
    <mergeCell ref="J135:K135"/>
    <mergeCell ref="N135:Q135"/>
    <mergeCell ref="R135:T135"/>
    <mergeCell ref="A134:B134"/>
    <mergeCell ref="C134:D134"/>
    <mergeCell ref="F134:I134"/>
    <mergeCell ref="J134:K134"/>
    <mergeCell ref="N134:Q134"/>
    <mergeCell ref="R134:T134"/>
    <mergeCell ref="A133:B133"/>
    <mergeCell ref="C133:D133"/>
    <mergeCell ref="F133:I133"/>
    <mergeCell ref="J133:K133"/>
    <mergeCell ref="N133:Q133"/>
    <mergeCell ref="R133:T133"/>
    <mergeCell ref="A132:B132"/>
    <mergeCell ref="C132:D132"/>
    <mergeCell ref="F132:I132"/>
    <mergeCell ref="J132:K132"/>
    <mergeCell ref="N132:Q132"/>
    <mergeCell ref="R132:T132"/>
    <mergeCell ref="A131:B131"/>
    <mergeCell ref="C131:D131"/>
    <mergeCell ref="F131:I131"/>
    <mergeCell ref="J131:K131"/>
    <mergeCell ref="N131:Q131"/>
    <mergeCell ref="R131:T131"/>
    <mergeCell ref="A130:B130"/>
    <mergeCell ref="C130:D130"/>
    <mergeCell ref="F130:I130"/>
    <mergeCell ref="J130:K130"/>
    <mergeCell ref="N130:Q130"/>
    <mergeCell ref="R130:T130"/>
    <mergeCell ref="A129:B129"/>
    <mergeCell ref="C129:D129"/>
    <mergeCell ref="F129:I129"/>
    <mergeCell ref="J129:L129"/>
    <mergeCell ref="N129:Q129"/>
    <mergeCell ref="R129:T129"/>
    <mergeCell ref="A128:B128"/>
    <mergeCell ref="C128:D128"/>
    <mergeCell ref="F128:I128"/>
    <mergeCell ref="J128:L128"/>
    <mergeCell ref="N128:Q128"/>
    <mergeCell ref="R128:T128"/>
    <mergeCell ref="A127:B127"/>
    <mergeCell ref="C127:D127"/>
    <mergeCell ref="F127:I127"/>
    <mergeCell ref="J127:L127"/>
    <mergeCell ref="N127:Q127"/>
    <mergeCell ref="R127:T127"/>
    <mergeCell ref="A126:B126"/>
    <mergeCell ref="C126:D126"/>
    <mergeCell ref="F126:I126"/>
    <mergeCell ref="J126:L126"/>
    <mergeCell ref="N126:Q126"/>
    <mergeCell ref="R126:T126"/>
    <mergeCell ref="A125:B125"/>
    <mergeCell ref="C125:D125"/>
    <mergeCell ref="F125:I125"/>
    <mergeCell ref="J125:L125"/>
    <mergeCell ref="N125:Q125"/>
    <mergeCell ref="R125:T125"/>
    <mergeCell ref="A124:B124"/>
    <mergeCell ref="C124:D124"/>
    <mergeCell ref="F124:I124"/>
    <mergeCell ref="J124:L124"/>
    <mergeCell ref="N124:Q124"/>
    <mergeCell ref="R124:T124"/>
    <mergeCell ref="A123:B123"/>
    <mergeCell ref="C123:D123"/>
    <mergeCell ref="F123:I123"/>
    <mergeCell ref="J123:L123"/>
    <mergeCell ref="N123:Q123"/>
    <mergeCell ref="R123:T123"/>
    <mergeCell ref="A122:B122"/>
    <mergeCell ref="C122:D122"/>
    <mergeCell ref="F122:I122"/>
    <mergeCell ref="J122:L122"/>
    <mergeCell ref="N122:Q122"/>
    <mergeCell ref="R122:T122"/>
    <mergeCell ref="A121:B121"/>
    <mergeCell ref="C121:D121"/>
    <mergeCell ref="F121:I121"/>
    <mergeCell ref="J121:L121"/>
    <mergeCell ref="N121:Q121"/>
    <mergeCell ref="R121:T121"/>
    <mergeCell ref="A120:B120"/>
    <mergeCell ref="C120:D120"/>
    <mergeCell ref="F120:I120"/>
    <mergeCell ref="J120:L120"/>
    <mergeCell ref="N120:Q120"/>
    <mergeCell ref="R120:T120"/>
    <mergeCell ref="A119:B119"/>
    <mergeCell ref="C119:D119"/>
    <mergeCell ref="F119:I119"/>
    <mergeCell ref="J119:L119"/>
    <mergeCell ref="N119:Q119"/>
    <mergeCell ref="R119:T119"/>
    <mergeCell ref="A118:B118"/>
    <mergeCell ref="C118:D118"/>
    <mergeCell ref="F118:I118"/>
    <mergeCell ref="J118:L118"/>
    <mergeCell ref="N118:Q118"/>
    <mergeCell ref="R118:T118"/>
    <mergeCell ref="A117:B117"/>
    <mergeCell ref="C117:D117"/>
    <mergeCell ref="F117:I117"/>
    <mergeCell ref="J117:L117"/>
    <mergeCell ref="N117:Q117"/>
    <mergeCell ref="R117:T117"/>
    <mergeCell ref="A115:B115"/>
    <mergeCell ref="C115:D115"/>
    <mergeCell ref="F115:I115"/>
    <mergeCell ref="N115:Q115"/>
    <mergeCell ref="R115:T115"/>
    <mergeCell ref="A116:B116"/>
    <mergeCell ref="C116:D116"/>
    <mergeCell ref="R116:T116"/>
    <mergeCell ref="A114:B114"/>
    <mergeCell ref="C114:D114"/>
    <mergeCell ref="F114:I114"/>
    <mergeCell ref="J114:K114"/>
    <mergeCell ref="N114:Q114"/>
    <mergeCell ref="R114:T114"/>
    <mergeCell ref="I86:I87"/>
    <mergeCell ref="A91:M91"/>
    <mergeCell ref="A103:B103"/>
    <mergeCell ref="C103:D103"/>
    <mergeCell ref="A104:B104"/>
    <mergeCell ref="C104:D104"/>
    <mergeCell ref="N76:N77"/>
    <mergeCell ref="O76:O77"/>
    <mergeCell ref="P76:R77"/>
    <mergeCell ref="K77:L77"/>
    <mergeCell ref="A81:H81"/>
    <mergeCell ref="B86:B87"/>
    <mergeCell ref="C86:C87"/>
    <mergeCell ref="D86:D87"/>
    <mergeCell ref="F86:F87"/>
    <mergeCell ref="H86:H87"/>
    <mergeCell ref="L23:M23"/>
    <mergeCell ref="A37:D37"/>
    <mergeCell ref="K75:L75"/>
    <mergeCell ref="F76:F77"/>
    <mergeCell ref="H76:H77"/>
    <mergeCell ref="I76:I77"/>
    <mergeCell ref="J76:J77"/>
    <mergeCell ref="K76:L76"/>
    <mergeCell ref="R19:R20"/>
    <mergeCell ref="S19:S20"/>
    <mergeCell ref="K21:K22"/>
    <mergeCell ref="L21:M22"/>
    <mergeCell ref="O21:O22"/>
    <mergeCell ref="Q21:Q22"/>
    <mergeCell ref="R21:R22"/>
    <mergeCell ref="L18:M18"/>
    <mergeCell ref="K19:K20"/>
    <mergeCell ref="L19:M20"/>
    <mergeCell ref="O19:O20"/>
    <mergeCell ref="P19:P20"/>
    <mergeCell ref="Q19:Q20"/>
    <mergeCell ref="S14:S15"/>
    <mergeCell ref="K16:K17"/>
    <mergeCell ref="L16:M17"/>
    <mergeCell ref="O16:O17"/>
    <mergeCell ref="P16:P17"/>
    <mergeCell ref="Q16:Q17"/>
    <mergeCell ref="R16:R17"/>
    <mergeCell ref="O11:O12"/>
    <mergeCell ref="Q11:Q12"/>
    <mergeCell ref="R11:R12"/>
    <mergeCell ref="L13:M13"/>
    <mergeCell ref="K14:K15"/>
    <mergeCell ref="L14:M15"/>
    <mergeCell ref="O14:O15"/>
    <mergeCell ref="P14:P15"/>
    <mergeCell ref="Q14:Q15"/>
    <mergeCell ref="R14:R15"/>
    <mergeCell ref="S8:S9"/>
    <mergeCell ref="T8:T9"/>
    <mergeCell ref="U8:U9"/>
    <mergeCell ref="A11:B12"/>
    <mergeCell ref="C11:D12"/>
    <mergeCell ref="F11:F12"/>
    <mergeCell ref="H11:H12"/>
    <mergeCell ref="I11:J12"/>
    <mergeCell ref="K11:K12"/>
    <mergeCell ref="L11:M12"/>
    <mergeCell ref="K8:K9"/>
    <mergeCell ref="L8:M9"/>
    <mergeCell ref="O8:O9"/>
    <mergeCell ref="P8:P9"/>
    <mergeCell ref="Q8:Q9"/>
    <mergeCell ref="R8:R9"/>
    <mergeCell ref="O5:O6"/>
    <mergeCell ref="P5:P6"/>
    <mergeCell ref="Q5:Q6"/>
    <mergeCell ref="S5:S6"/>
    <mergeCell ref="A6:B7"/>
    <mergeCell ref="C6:D7"/>
    <mergeCell ref="F6:F7"/>
    <mergeCell ref="G6:G7"/>
    <mergeCell ref="H6:H7"/>
    <mergeCell ref="I6:I7"/>
    <mergeCell ref="K3:K4"/>
    <mergeCell ref="L3:L4"/>
    <mergeCell ref="M3:N4"/>
    <mergeCell ref="A5:J5"/>
    <mergeCell ref="K5:K6"/>
    <mergeCell ref="L5:M6"/>
    <mergeCell ref="J6:J7"/>
    <mergeCell ref="A2:I2"/>
    <mergeCell ref="K2:U2"/>
    <mergeCell ref="A3:A4"/>
    <mergeCell ref="B3:B4"/>
    <mergeCell ref="C3:D4"/>
    <mergeCell ref="F3:F4"/>
    <mergeCell ref="G3:G4"/>
    <mergeCell ref="H3:H4"/>
    <mergeCell ref="I3:I4"/>
    <mergeCell ref="J3:J4"/>
  </mergeCells>
  <pageMargins left="0.39370078740157483" right="0.39370078740157483" top="0.39370078740157483" bottom="0.39370078740157483" header="0" footer="0"/>
  <pageSetup paperSize="9" scale="95" orientation="landscape" horizontalDpi="300" verticalDpi="30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5"/>
  <sheetViews>
    <sheetView zoomScale="120" workbookViewId="0">
      <selection activeCell="A23" sqref="A23"/>
    </sheetView>
  </sheetViews>
  <sheetFormatPr defaultRowHeight="12.75" x14ac:dyDescent="0.2"/>
  <cols>
    <col min="1" max="1" width="14.7109375" style="9" customWidth="1"/>
    <col min="2" max="2" width="47.28515625" style="9" customWidth="1"/>
    <col min="3" max="3" width="33.85546875" style="9" customWidth="1"/>
    <col min="4" max="4" width="34.140625" style="9" customWidth="1"/>
    <col min="5" max="256" width="9.140625" style="9"/>
    <col min="257" max="257" width="14.7109375" style="9" customWidth="1"/>
    <col min="258" max="258" width="47.28515625" style="9" customWidth="1"/>
    <col min="259" max="259" width="33.85546875" style="9" customWidth="1"/>
    <col min="260" max="260" width="34.140625" style="9" customWidth="1"/>
    <col min="261" max="512" width="9.140625" style="9"/>
    <col min="513" max="513" width="14.7109375" style="9" customWidth="1"/>
    <col min="514" max="514" width="47.28515625" style="9" customWidth="1"/>
    <col min="515" max="515" width="33.85546875" style="9" customWidth="1"/>
    <col min="516" max="516" width="34.140625" style="9" customWidth="1"/>
    <col min="517" max="768" width="9.140625" style="9"/>
    <col min="769" max="769" width="14.7109375" style="9" customWidth="1"/>
    <col min="770" max="770" width="47.28515625" style="9" customWidth="1"/>
    <col min="771" max="771" width="33.85546875" style="9" customWidth="1"/>
    <col min="772" max="772" width="34.140625" style="9" customWidth="1"/>
    <col min="773" max="1024" width="9.140625" style="9"/>
    <col min="1025" max="1025" width="14.7109375" style="9" customWidth="1"/>
    <col min="1026" max="1026" width="47.28515625" style="9" customWidth="1"/>
    <col min="1027" max="1027" width="33.85546875" style="9" customWidth="1"/>
    <col min="1028" max="1028" width="34.140625" style="9" customWidth="1"/>
    <col min="1029" max="1280" width="9.140625" style="9"/>
    <col min="1281" max="1281" width="14.7109375" style="9" customWidth="1"/>
    <col min="1282" max="1282" width="47.28515625" style="9" customWidth="1"/>
    <col min="1283" max="1283" width="33.85546875" style="9" customWidth="1"/>
    <col min="1284" max="1284" width="34.140625" style="9" customWidth="1"/>
    <col min="1285" max="1536" width="9.140625" style="9"/>
    <col min="1537" max="1537" width="14.7109375" style="9" customWidth="1"/>
    <col min="1538" max="1538" width="47.28515625" style="9" customWidth="1"/>
    <col min="1539" max="1539" width="33.85546875" style="9" customWidth="1"/>
    <col min="1540" max="1540" width="34.140625" style="9" customWidth="1"/>
    <col min="1541" max="1792" width="9.140625" style="9"/>
    <col min="1793" max="1793" width="14.7109375" style="9" customWidth="1"/>
    <col min="1794" max="1794" width="47.28515625" style="9" customWidth="1"/>
    <col min="1795" max="1795" width="33.85546875" style="9" customWidth="1"/>
    <col min="1796" max="1796" width="34.140625" style="9" customWidth="1"/>
    <col min="1797" max="2048" width="9.140625" style="9"/>
    <col min="2049" max="2049" width="14.7109375" style="9" customWidth="1"/>
    <col min="2050" max="2050" width="47.28515625" style="9" customWidth="1"/>
    <col min="2051" max="2051" width="33.85546875" style="9" customWidth="1"/>
    <col min="2052" max="2052" width="34.140625" style="9" customWidth="1"/>
    <col min="2053" max="2304" width="9.140625" style="9"/>
    <col min="2305" max="2305" width="14.7109375" style="9" customWidth="1"/>
    <col min="2306" max="2306" width="47.28515625" style="9" customWidth="1"/>
    <col min="2307" max="2307" width="33.85546875" style="9" customWidth="1"/>
    <col min="2308" max="2308" width="34.140625" style="9" customWidth="1"/>
    <col min="2309" max="2560" width="9.140625" style="9"/>
    <col min="2561" max="2561" width="14.7109375" style="9" customWidth="1"/>
    <col min="2562" max="2562" width="47.28515625" style="9" customWidth="1"/>
    <col min="2563" max="2563" width="33.85546875" style="9" customWidth="1"/>
    <col min="2564" max="2564" width="34.140625" style="9" customWidth="1"/>
    <col min="2565" max="2816" width="9.140625" style="9"/>
    <col min="2817" max="2817" width="14.7109375" style="9" customWidth="1"/>
    <col min="2818" max="2818" width="47.28515625" style="9" customWidth="1"/>
    <col min="2819" max="2819" width="33.85546875" style="9" customWidth="1"/>
    <col min="2820" max="2820" width="34.140625" style="9" customWidth="1"/>
    <col min="2821" max="3072" width="9.140625" style="9"/>
    <col min="3073" max="3073" width="14.7109375" style="9" customWidth="1"/>
    <col min="3074" max="3074" width="47.28515625" style="9" customWidth="1"/>
    <col min="3075" max="3075" width="33.85546875" style="9" customWidth="1"/>
    <col min="3076" max="3076" width="34.140625" style="9" customWidth="1"/>
    <col min="3077" max="3328" width="9.140625" style="9"/>
    <col min="3329" max="3329" width="14.7109375" style="9" customWidth="1"/>
    <col min="3330" max="3330" width="47.28515625" style="9" customWidth="1"/>
    <col min="3331" max="3331" width="33.85546875" style="9" customWidth="1"/>
    <col min="3332" max="3332" width="34.140625" style="9" customWidth="1"/>
    <col min="3333" max="3584" width="9.140625" style="9"/>
    <col min="3585" max="3585" width="14.7109375" style="9" customWidth="1"/>
    <col min="3586" max="3586" width="47.28515625" style="9" customWidth="1"/>
    <col min="3587" max="3587" width="33.85546875" style="9" customWidth="1"/>
    <col min="3588" max="3588" width="34.140625" style="9" customWidth="1"/>
    <col min="3589" max="3840" width="9.140625" style="9"/>
    <col min="3841" max="3841" width="14.7109375" style="9" customWidth="1"/>
    <col min="3842" max="3842" width="47.28515625" style="9" customWidth="1"/>
    <col min="3843" max="3843" width="33.85546875" style="9" customWidth="1"/>
    <col min="3844" max="3844" width="34.140625" style="9" customWidth="1"/>
    <col min="3845" max="4096" width="9.140625" style="9"/>
    <col min="4097" max="4097" width="14.7109375" style="9" customWidth="1"/>
    <col min="4098" max="4098" width="47.28515625" style="9" customWidth="1"/>
    <col min="4099" max="4099" width="33.85546875" style="9" customWidth="1"/>
    <col min="4100" max="4100" width="34.140625" style="9" customWidth="1"/>
    <col min="4101" max="4352" width="9.140625" style="9"/>
    <col min="4353" max="4353" width="14.7109375" style="9" customWidth="1"/>
    <col min="4354" max="4354" width="47.28515625" style="9" customWidth="1"/>
    <col min="4355" max="4355" width="33.85546875" style="9" customWidth="1"/>
    <col min="4356" max="4356" width="34.140625" style="9" customWidth="1"/>
    <col min="4357" max="4608" width="9.140625" style="9"/>
    <col min="4609" max="4609" width="14.7109375" style="9" customWidth="1"/>
    <col min="4610" max="4610" width="47.28515625" style="9" customWidth="1"/>
    <col min="4611" max="4611" width="33.85546875" style="9" customWidth="1"/>
    <col min="4612" max="4612" width="34.140625" style="9" customWidth="1"/>
    <col min="4613" max="4864" width="9.140625" style="9"/>
    <col min="4865" max="4865" width="14.7109375" style="9" customWidth="1"/>
    <col min="4866" max="4866" width="47.28515625" style="9" customWidth="1"/>
    <col min="4867" max="4867" width="33.85546875" style="9" customWidth="1"/>
    <col min="4868" max="4868" width="34.140625" style="9" customWidth="1"/>
    <col min="4869" max="5120" width="9.140625" style="9"/>
    <col min="5121" max="5121" width="14.7109375" style="9" customWidth="1"/>
    <col min="5122" max="5122" width="47.28515625" style="9" customWidth="1"/>
    <col min="5123" max="5123" width="33.85546875" style="9" customWidth="1"/>
    <col min="5124" max="5124" width="34.140625" style="9" customWidth="1"/>
    <col min="5125" max="5376" width="9.140625" style="9"/>
    <col min="5377" max="5377" width="14.7109375" style="9" customWidth="1"/>
    <col min="5378" max="5378" width="47.28515625" style="9" customWidth="1"/>
    <col min="5379" max="5379" width="33.85546875" style="9" customWidth="1"/>
    <col min="5380" max="5380" width="34.140625" style="9" customWidth="1"/>
    <col min="5381" max="5632" width="9.140625" style="9"/>
    <col min="5633" max="5633" width="14.7109375" style="9" customWidth="1"/>
    <col min="5634" max="5634" width="47.28515625" style="9" customWidth="1"/>
    <col min="5635" max="5635" width="33.85546875" style="9" customWidth="1"/>
    <col min="5636" max="5636" width="34.140625" style="9" customWidth="1"/>
    <col min="5637" max="5888" width="9.140625" style="9"/>
    <col min="5889" max="5889" width="14.7109375" style="9" customWidth="1"/>
    <col min="5890" max="5890" width="47.28515625" style="9" customWidth="1"/>
    <col min="5891" max="5891" width="33.85546875" style="9" customWidth="1"/>
    <col min="5892" max="5892" width="34.140625" style="9" customWidth="1"/>
    <col min="5893" max="6144" width="9.140625" style="9"/>
    <col min="6145" max="6145" width="14.7109375" style="9" customWidth="1"/>
    <col min="6146" max="6146" width="47.28515625" style="9" customWidth="1"/>
    <col min="6147" max="6147" width="33.85546875" style="9" customWidth="1"/>
    <col min="6148" max="6148" width="34.140625" style="9" customWidth="1"/>
    <col min="6149" max="6400" width="9.140625" style="9"/>
    <col min="6401" max="6401" width="14.7109375" style="9" customWidth="1"/>
    <col min="6402" max="6402" width="47.28515625" style="9" customWidth="1"/>
    <col min="6403" max="6403" width="33.85546875" style="9" customWidth="1"/>
    <col min="6404" max="6404" width="34.140625" style="9" customWidth="1"/>
    <col min="6405" max="6656" width="9.140625" style="9"/>
    <col min="6657" max="6657" width="14.7109375" style="9" customWidth="1"/>
    <col min="6658" max="6658" width="47.28515625" style="9" customWidth="1"/>
    <col min="6659" max="6659" width="33.85546875" style="9" customWidth="1"/>
    <col min="6660" max="6660" width="34.140625" style="9" customWidth="1"/>
    <col min="6661" max="6912" width="9.140625" style="9"/>
    <col min="6913" max="6913" width="14.7109375" style="9" customWidth="1"/>
    <col min="6914" max="6914" width="47.28515625" style="9" customWidth="1"/>
    <col min="6915" max="6915" width="33.85546875" style="9" customWidth="1"/>
    <col min="6916" max="6916" width="34.140625" style="9" customWidth="1"/>
    <col min="6917" max="7168" width="9.140625" style="9"/>
    <col min="7169" max="7169" width="14.7109375" style="9" customWidth="1"/>
    <col min="7170" max="7170" width="47.28515625" style="9" customWidth="1"/>
    <col min="7171" max="7171" width="33.85546875" style="9" customWidth="1"/>
    <col min="7172" max="7172" width="34.140625" style="9" customWidth="1"/>
    <col min="7173" max="7424" width="9.140625" style="9"/>
    <col min="7425" max="7425" width="14.7109375" style="9" customWidth="1"/>
    <col min="7426" max="7426" width="47.28515625" style="9" customWidth="1"/>
    <col min="7427" max="7427" width="33.85546875" style="9" customWidth="1"/>
    <col min="7428" max="7428" width="34.140625" style="9" customWidth="1"/>
    <col min="7429" max="7680" width="9.140625" style="9"/>
    <col min="7681" max="7681" width="14.7109375" style="9" customWidth="1"/>
    <col min="7682" max="7682" width="47.28515625" style="9" customWidth="1"/>
    <col min="7683" max="7683" width="33.85546875" style="9" customWidth="1"/>
    <col min="7684" max="7684" width="34.140625" style="9" customWidth="1"/>
    <col min="7685" max="7936" width="9.140625" style="9"/>
    <col min="7937" max="7937" width="14.7109375" style="9" customWidth="1"/>
    <col min="7938" max="7938" width="47.28515625" style="9" customWidth="1"/>
    <col min="7939" max="7939" width="33.85546875" style="9" customWidth="1"/>
    <col min="7940" max="7940" width="34.140625" style="9" customWidth="1"/>
    <col min="7941" max="8192" width="9.140625" style="9"/>
    <col min="8193" max="8193" width="14.7109375" style="9" customWidth="1"/>
    <col min="8194" max="8194" width="47.28515625" style="9" customWidth="1"/>
    <col min="8195" max="8195" width="33.85546875" style="9" customWidth="1"/>
    <col min="8196" max="8196" width="34.140625" style="9" customWidth="1"/>
    <col min="8197" max="8448" width="9.140625" style="9"/>
    <col min="8449" max="8449" width="14.7109375" style="9" customWidth="1"/>
    <col min="8450" max="8450" width="47.28515625" style="9" customWidth="1"/>
    <col min="8451" max="8451" width="33.85546875" style="9" customWidth="1"/>
    <col min="8452" max="8452" width="34.140625" style="9" customWidth="1"/>
    <col min="8453" max="8704" width="9.140625" style="9"/>
    <col min="8705" max="8705" width="14.7109375" style="9" customWidth="1"/>
    <col min="8706" max="8706" width="47.28515625" style="9" customWidth="1"/>
    <col min="8707" max="8707" width="33.85546875" style="9" customWidth="1"/>
    <col min="8708" max="8708" width="34.140625" style="9" customWidth="1"/>
    <col min="8709" max="8960" width="9.140625" style="9"/>
    <col min="8961" max="8961" width="14.7109375" style="9" customWidth="1"/>
    <col min="8962" max="8962" width="47.28515625" style="9" customWidth="1"/>
    <col min="8963" max="8963" width="33.85546875" style="9" customWidth="1"/>
    <col min="8964" max="8964" width="34.140625" style="9" customWidth="1"/>
    <col min="8965" max="9216" width="9.140625" style="9"/>
    <col min="9217" max="9217" width="14.7109375" style="9" customWidth="1"/>
    <col min="9218" max="9218" width="47.28515625" style="9" customWidth="1"/>
    <col min="9219" max="9219" width="33.85546875" style="9" customWidth="1"/>
    <col min="9220" max="9220" width="34.140625" style="9" customWidth="1"/>
    <col min="9221" max="9472" width="9.140625" style="9"/>
    <col min="9473" max="9473" width="14.7109375" style="9" customWidth="1"/>
    <col min="9474" max="9474" width="47.28515625" style="9" customWidth="1"/>
    <col min="9475" max="9475" width="33.85546875" style="9" customWidth="1"/>
    <col min="9476" max="9476" width="34.140625" style="9" customWidth="1"/>
    <col min="9477" max="9728" width="9.140625" style="9"/>
    <col min="9729" max="9729" width="14.7109375" style="9" customWidth="1"/>
    <col min="9730" max="9730" width="47.28515625" style="9" customWidth="1"/>
    <col min="9731" max="9731" width="33.85546875" style="9" customWidth="1"/>
    <col min="9732" max="9732" width="34.140625" style="9" customWidth="1"/>
    <col min="9733" max="9984" width="9.140625" style="9"/>
    <col min="9985" max="9985" width="14.7109375" style="9" customWidth="1"/>
    <col min="9986" max="9986" width="47.28515625" style="9" customWidth="1"/>
    <col min="9987" max="9987" width="33.85546875" style="9" customWidth="1"/>
    <col min="9988" max="9988" width="34.140625" style="9" customWidth="1"/>
    <col min="9989" max="10240" width="9.140625" style="9"/>
    <col min="10241" max="10241" width="14.7109375" style="9" customWidth="1"/>
    <col min="10242" max="10242" width="47.28515625" style="9" customWidth="1"/>
    <col min="10243" max="10243" width="33.85546875" style="9" customWidth="1"/>
    <col min="10244" max="10244" width="34.140625" style="9" customWidth="1"/>
    <col min="10245" max="10496" width="9.140625" style="9"/>
    <col min="10497" max="10497" width="14.7109375" style="9" customWidth="1"/>
    <col min="10498" max="10498" width="47.28515625" style="9" customWidth="1"/>
    <col min="10499" max="10499" width="33.85546875" style="9" customWidth="1"/>
    <col min="10500" max="10500" width="34.140625" style="9" customWidth="1"/>
    <col min="10501" max="10752" width="9.140625" style="9"/>
    <col min="10753" max="10753" width="14.7109375" style="9" customWidth="1"/>
    <col min="10754" max="10754" width="47.28515625" style="9" customWidth="1"/>
    <col min="10755" max="10755" width="33.85546875" style="9" customWidth="1"/>
    <col min="10756" max="10756" width="34.140625" style="9" customWidth="1"/>
    <col min="10757" max="11008" width="9.140625" style="9"/>
    <col min="11009" max="11009" width="14.7109375" style="9" customWidth="1"/>
    <col min="11010" max="11010" width="47.28515625" style="9" customWidth="1"/>
    <col min="11011" max="11011" width="33.85546875" style="9" customWidth="1"/>
    <col min="11012" max="11012" width="34.140625" style="9" customWidth="1"/>
    <col min="11013" max="11264" width="9.140625" style="9"/>
    <col min="11265" max="11265" width="14.7109375" style="9" customWidth="1"/>
    <col min="11266" max="11266" width="47.28515625" style="9" customWidth="1"/>
    <col min="11267" max="11267" width="33.85546875" style="9" customWidth="1"/>
    <col min="11268" max="11268" width="34.140625" style="9" customWidth="1"/>
    <col min="11269" max="11520" width="9.140625" style="9"/>
    <col min="11521" max="11521" width="14.7109375" style="9" customWidth="1"/>
    <col min="11522" max="11522" width="47.28515625" style="9" customWidth="1"/>
    <col min="11523" max="11523" width="33.85546875" style="9" customWidth="1"/>
    <col min="11524" max="11524" width="34.140625" style="9" customWidth="1"/>
    <col min="11525" max="11776" width="9.140625" style="9"/>
    <col min="11777" max="11777" width="14.7109375" style="9" customWidth="1"/>
    <col min="11778" max="11778" width="47.28515625" style="9" customWidth="1"/>
    <col min="11779" max="11779" width="33.85546875" style="9" customWidth="1"/>
    <col min="11780" max="11780" width="34.140625" style="9" customWidth="1"/>
    <col min="11781" max="12032" width="9.140625" style="9"/>
    <col min="12033" max="12033" width="14.7109375" style="9" customWidth="1"/>
    <col min="12034" max="12034" width="47.28515625" style="9" customWidth="1"/>
    <col min="12035" max="12035" width="33.85546875" style="9" customWidth="1"/>
    <col min="12036" max="12036" width="34.140625" style="9" customWidth="1"/>
    <col min="12037" max="12288" width="9.140625" style="9"/>
    <col min="12289" max="12289" width="14.7109375" style="9" customWidth="1"/>
    <col min="12290" max="12290" width="47.28515625" style="9" customWidth="1"/>
    <col min="12291" max="12291" width="33.85546875" style="9" customWidth="1"/>
    <col min="12292" max="12292" width="34.140625" style="9" customWidth="1"/>
    <col min="12293" max="12544" width="9.140625" style="9"/>
    <col min="12545" max="12545" width="14.7109375" style="9" customWidth="1"/>
    <col min="12546" max="12546" width="47.28515625" style="9" customWidth="1"/>
    <col min="12547" max="12547" width="33.85546875" style="9" customWidth="1"/>
    <col min="12548" max="12548" width="34.140625" style="9" customWidth="1"/>
    <col min="12549" max="12800" width="9.140625" style="9"/>
    <col min="12801" max="12801" width="14.7109375" style="9" customWidth="1"/>
    <col min="12802" max="12802" width="47.28515625" style="9" customWidth="1"/>
    <col min="12803" max="12803" width="33.85546875" style="9" customWidth="1"/>
    <col min="12804" max="12804" width="34.140625" style="9" customWidth="1"/>
    <col min="12805" max="13056" width="9.140625" style="9"/>
    <col min="13057" max="13057" width="14.7109375" style="9" customWidth="1"/>
    <col min="13058" max="13058" width="47.28515625" style="9" customWidth="1"/>
    <col min="13059" max="13059" width="33.85546875" style="9" customWidth="1"/>
    <col min="13060" max="13060" width="34.140625" style="9" customWidth="1"/>
    <col min="13061" max="13312" width="9.140625" style="9"/>
    <col min="13313" max="13313" width="14.7109375" style="9" customWidth="1"/>
    <col min="13314" max="13314" width="47.28515625" style="9" customWidth="1"/>
    <col min="13315" max="13315" width="33.85546875" style="9" customWidth="1"/>
    <col min="13316" max="13316" width="34.140625" style="9" customWidth="1"/>
    <col min="13317" max="13568" width="9.140625" style="9"/>
    <col min="13569" max="13569" width="14.7109375" style="9" customWidth="1"/>
    <col min="13570" max="13570" width="47.28515625" style="9" customWidth="1"/>
    <col min="13571" max="13571" width="33.85546875" style="9" customWidth="1"/>
    <col min="13572" max="13572" width="34.140625" style="9" customWidth="1"/>
    <col min="13573" max="13824" width="9.140625" style="9"/>
    <col min="13825" max="13825" width="14.7109375" style="9" customWidth="1"/>
    <col min="13826" max="13826" width="47.28515625" style="9" customWidth="1"/>
    <col min="13827" max="13827" width="33.85546875" style="9" customWidth="1"/>
    <col min="13828" max="13828" width="34.140625" style="9" customWidth="1"/>
    <col min="13829" max="14080" width="9.140625" style="9"/>
    <col min="14081" max="14081" width="14.7109375" style="9" customWidth="1"/>
    <col min="14082" max="14082" width="47.28515625" style="9" customWidth="1"/>
    <col min="14083" max="14083" width="33.85546875" style="9" customWidth="1"/>
    <col min="14084" max="14084" width="34.140625" style="9" customWidth="1"/>
    <col min="14085" max="14336" width="9.140625" style="9"/>
    <col min="14337" max="14337" width="14.7109375" style="9" customWidth="1"/>
    <col min="14338" max="14338" width="47.28515625" style="9" customWidth="1"/>
    <col min="14339" max="14339" width="33.85546875" style="9" customWidth="1"/>
    <col min="14340" max="14340" width="34.140625" style="9" customWidth="1"/>
    <col min="14341" max="14592" width="9.140625" style="9"/>
    <col min="14593" max="14593" width="14.7109375" style="9" customWidth="1"/>
    <col min="14594" max="14594" width="47.28515625" style="9" customWidth="1"/>
    <col min="14595" max="14595" width="33.85546875" style="9" customWidth="1"/>
    <col min="14596" max="14596" width="34.140625" style="9" customWidth="1"/>
    <col min="14597" max="14848" width="9.140625" style="9"/>
    <col min="14849" max="14849" width="14.7109375" style="9" customWidth="1"/>
    <col min="14850" max="14850" width="47.28515625" style="9" customWidth="1"/>
    <col min="14851" max="14851" width="33.85546875" style="9" customWidth="1"/>
    <col min="14852" max="14852" width="34.140625" style="9" customWidth="1"/>
    <col min="14853" max="15104" width="9.140625" style="9"/>
    <col min="15105" max="15105" width="14.7109375" style="9" customWidth="1"/>
    <col min="15106" max="15106" width="47.28515625" style="9" customWidth="1"/>
    <col min="15107" max="15107" width="33.85546875" style="9" customWidth="1"/>
    <col min="15108" max="15108" width="34.140625" style="9" customWidth="1"/>
    <col min="15109" max="15360" width="9.140625" style="9"/>
    <col min="15361" max="15361" width="14.7109375" style="9" customWidth="1"/>
    <col min="15362" max="15362" width="47.28515625" style="9" customWidth="1"/>
    <col min="15363" max="15363" width="33.85546875" style="9" customWidth="1"/>
    <col min="15364" max="15364" width="34.140625" style="9" customWidth="1"/>
    <col min="15365" max="15616" width="9.140625" style="9"/>
    <col min="15617" max="15617" width="14.7109375" style="9" customWidth="1"/>
    <col min="15618" max="15618" width="47.28515625" style="9" customWidth="1"/>
    <col min="15619" max="15619" width="33.85546875" style="9" customWidth="1"/>
    <col min="15620" max="15620" width="34.140625" style="9" customWidth="1"/>
    <col min="15621" max="15872" width="9.140625" style="9"/>
    <col min="15873" max="15873" width="14.7109375" style="9" customWidth="1"/>
    <col min="15874" max="15874" width="47.28515625" style="9" customWidth="1"/>
    <col min="15875" max="15875" width="33.85546875" style="9" customWidth="1"/>
    <col min="15876" max="15876" width="34.140625" style="9" customWidth="1"/>
    <col min="15877" max="16128" width="9.140625" style="9"/>
    <col min="16129" max="16129" width="14.7109375" style="9" customWidth="1"/>
    <col min="16130" max="16130" width="47.28515625" style="9" customWidth="1"/>
    <col min="16131" max="16131" width="33.85546875" style="9" customWidth="1"/>
    <col min="16132" max="16132" width="34.140625" style="9" customWidth="1"/>
    <col min="16133" max="16384" width="9.140625" style="9"/>
  </cols>
  <sheetData>
    <row r="1" spans="1:4" ht="17.25" customHeight="1" thickBot="1" x14ac:dyDescent="0.35">
      <c r="A1" s="327" t="s">
        <v>101</v>
      </c>
      <c r="B1" s="328"/>
      <c r="C1" s="329" t="s">
        <v>102</v>
      </c>
      <c r="D1" s="329" t="s">
        <v>103</v>
      </c>
    </row>
    <row r="2" spans="1:4" ht="20.25" x14ac:dyDescent="0.3">
      <c r="A2" s="330" t="s">
        <v>104</v>
      </c>
      <c r="B2" s="48" t="s">
        <v>105</v>
      </c>
      <c r="C2" s="331">
        <v>10</v>
      </c>
      <c r="D2" s="332"/>
    </row>
    <row r="3" spans="1:4" ht="20.25" x14ac:dyDescent="0.3">
      <c r="A3" s="330" t="s">
        <v>106</v>
      </c>
      <c r="B3" s="48" t="s">
        <v>107</v>
      </c>
      <c r="C3" s="333">
        <v>0.08</v>
      </c>
      <c r="D3" s="334"/>
    </row>
    <row r="4" spans="1:4" ht="20.25" x14ac:dyDescent="0.3">
      <c r="A4" s="330" t="s">
        <v>108</v>
      </c>
      <c r="B4" s="48" t="s">
        <v>109</v>
      </c>
      <c r="C4" s="335">
        <v>-3000000</v>
      </c>
      <c r="D4" s="336"/>
    </row>
    <row r="5" spans="1:4" ht="20.25" x14ac:dyDescent="0.3">
      <c r="A5" s="330" t="s">
        <v>110</v>
      </c>
      <c r="B5" s="48" t="s">
        <v>111</v>
      </c>
      <c r="C5" s="335">
        <v>0</v>
      </c>
      <c r="D5" s="336">
        <f>PMT(C3,C2,C4,C6)</f>
        <v>426379.61948210362</v>
      </c>
    </row>
    <row r="6" spans="1:4" ht="21" thickBot="1" x14ac:dyDescent="0.35">
      <c r="A6" s="330" t="s">
        <v>112</v>
      </c>
      <c r="B6" s="48" t="s">
        <v>113</v>
      </c>
      <c r="C6" s="337">
        <v>300000</v>
      </c>
      <c r="D6" s="338"/>
    </row>
    <row r="7" spans="1:4" ht="18" hidden="1" customHeight="1" thickBot="1" x14ac:dyDescent="0.35">
      <c r="A7" s="327" t="s">
        <v>114</v>
      </c>
      <c r="B7" s="328"/>
      <c r="C7" s="339" t="s">
        <v>102</v>
      </c>
      <c r="D7" s="340" t="s">
        <v>103</v>
      </c>
    </row>
    <row r="8" spans="1:4" ht="20.25" hidden="1" x14ac:dyDescent="0.3">
      <c r="A8" s="330" t="s">
        <v>104</v>
      </c>
      <c r="B8" s="48" t="str">
        <f>B2</f>
        <v>antal terminer, f.eks år</v>
      </c>
      <c r="C8" s="341">
        <v>6</v>
      </c>
      <c r="D8" s="342">
        <f>NPER(C9,C11,C10,C12)</f>
        <v>4.6357351668639906</v>
      </c>
    </row>
    <row r="9" spans="1:4" ht="20.25" hidden="1" x14ac:dyDescent="0.3">
      <c r="A9" s="330" t="s">
        <v>106</v>
      </c>
      <c r="B9" s="48" t="str">
        <f>B3</f>
        <v>renten</v>
      </c>
      <c r="C9" s="333">
        <v>0.1</v>
      </c>
      <c r="D9" s="343">
        <f>RATE(C8,C11,C10,C12)</f>
        <v>0.17190612459200996</v>
      </c>
    </row>
    <row r="10" spans="1:4" ht="20.25" hidden="1" x14ac:dyDescent="0.3">
      <c r="A10" s="330" t="s">
        <v>108</v>
      </c>
      <c r="B10" s="48" t="str">
        <f>B4</f>
        <v>Present value, nutidsværdi</v>
      </c>
      <c r="C10" s="335">
        <v>-50000</v>
      </c>
      <c r="D10" s="344">
        <f>PV(C9,C8,C11,C12)</f>
        <v>-60973.649792471195</v>
      </c>
    </row>
    <row r="11" spans="1:4" ht="20.25" hidden="1" x14ac:dyDescent="0.3">
      <c r="A11" s="330" t="s">
        <v>110</v>
      </c>
      <c r="B11" s="48" t="str">
        <f>B5</f>
        <v>Betaling pr. termin, ydelsen</v>
      </c>
      <c r="C11" s="335">
        <v>14000</v>
      </c>
      <c r="D11" s="344">
        <f>PMT(C9,C8,C10,C12)</f>
        <v>11480.369018133371</v>
      </c>
    </row>
    <row r="12" spans="1:4" ht="21" hidden="1" thickBot="1" x14ac:dyDescent="0.35">
      <c r="A12" s="345" t="s">
        <v>112</v>
      </c>
      <c r="B12" s="346" t="str">
        <f>B6</f>
        <v>Future value</v>
      </c>
      <c r="C12" s="337">
        <v>0</v>
      </c>
      <c r="D12" s="347">
        <f>FV(C9,C8,C11,C10)</f>
        <v>-19440.490000000063</v>
      </c>
    </row>
    <row r="13" spans="1:4" ht="18.75" hidden="1" customHeight="1" thickBot="1" x14ac:dyDescent="0.35">
      <c r="A13" s="327" t="s">
        <v>115</v>
      </c>
      <c r="B13" s="328"/>
      <c r="C13" s="339" t="s">
        <v>102</v>
      </c>
      <c r="D13" s="340" t="s">
        <v>103</v>
      </c>
    </row>
    <row r="14" spans="1:4" ht="20.25" hidden="1" x14ac:dyDescent="0.3">
      <c r="A14" s="330" t="s">
        <v>104</v>
      </c>
      <c r="B14" s="48" t="str">
        <f>B8</f>
        <v>antal terminer, f.eks år</v>
      </c>
      <c r="C14" s="341">
        <v>6</v>
      </c>
      <c r="D14" s="342">
        <f>NPER(C15,C17,C16,C18)</f>
        <v>4.6357351668639906</v>
      </c>
    </row>
    <row r="15" spans="1:4" ht="20.25" hidden="1" x14ac:dyDescent="0.3">
      <c r="A15" s="330" t="s">
        <v>106</v>
      </c>
      <c r="B15" s="48" t="str">
        <f>B9</f>
        <v>renten</v>
      </c>
      <c r="C15" s="333">
        <v>0.1</v>
      </c>
      <c r="D15" s="343">
        <f>RATE(C14,C17,C16,C18)</f>
        <v>0.17190612459200996</v>
      </c>
    </row>
    <row r="16" spans="1:4" ht="20.25" hidden="1" x14ac:dyDescent="0.3">
      <c r="A16" s="330" t="s">
        <v>108</v>
      </c>
      <c r="B16" s="48" t="str">
        <f>B10</f>
        <v>Present value, nutidsværdi</v>
      </c>
      <c r="C16" s="335">
        <v>-50000</v>
      </c>
      <c r="D16" s="344">
        <f>PV(C15,C14,C17,C18)</f>
        <v>-60973.649792471195</v>
      </c>
    </row>
    <row r="17" spans="1:4" ht="20.25" hidden="1" x14ac:dyDescent="0.3">
      <c r="A17" s="330" t="s">
        <v>110</v>
      </c>
      <c r="B17" s="48" t="str">
        <f>B11</f>
        <v>Betaling pr. termin, ydelsen</v>
      </c>
      <c r="C17" s="335">
        <v>14000</v>
      </c>
      <c r="D17" s="344">
        <f>PMT(C15,C14,C16,C18)</f>
        <v>11480.369018133371</v>
      </c>
    </row>
    <row r="18" spans="1:4" ht="21" hidden="1" thickBot="1" x14ac:dyDescent="0.35">
      <c r="A18" s="345" t="s">
        <v>112</v>
      </c>
      <c r="B18" s="346" t="str">
        <f>B12</f>
        <v>Future value</v>
      </c>
      <c r="C18" s="337">
        <v>0</v>
      </c>
      <c r="D18" s="347">
        <f>FV(C15,C14,C17,C16)</f>
        <v>-19440.490000000063</v>
      </c>
    </row>
    <row r="20" spans="1:4" ht="18" x14ac:dyDescent="0.25">
      <c r="A20" s="348" t="s">
        <v>116</v>
      </c>
      <c r="B20" s="157"/>
      <c r="C20" s="157"/>
      <c r="D20" s="349">
        <v>100000</v>
      </c>
    </row>
    <row r="21" spans="1:4" ht="18" x14ac:dyDescent="0.25">
      <c r="A21" s="348" t="s">
        <v>117</v>
      </c>
      <c r="B21" s="157"/>
      <c r="C21" s="157"/>
      <c r="D21" s="349">
        <f>D5+D20</f>
        <v>526379.61948210362</v>
      </c>
    </row>
    <row r="22" spans="1:4" ht="18" x14ac:dyDescent="0.25">
      <c r="A22" s="348"/>
      <c r="B22" s="157"/>
      <c r="C22" s="157"/>
      <c r="D22" s="349"/>
    </row>
    <row r="23" spans="1:4" ht="18" x14ac:dyDescent="0.25">
      <c r="A23" s="157"/>
      <c r="B23" s="157"/>
      <c r="C23" s="157"/>
      <c r="D23" s="157"/>
    </row>
    <row r="24" spans="1:4" ht="18" x14ac:dyDescent="0.25">
      <c r="A24" s="157"/>
      <c r="B24" s="157"/>
      <c r="C24" s="157"/>
      <c r="D24" s="157"/>
    </row>
    <row r="25" spans="1:4" ht="18" x14ac:dyDescent="0.25">
      <c r="A25" s="157"/>
      <c r="B25" s="157"/>
      <c r="C25" s="157"/>
      <c r="D25" s="157"/>
    </row>
  </sheetData>
  <pageMargins left="0.75" right="0.75" top="1" bottom="1" header="0" footer="0"/>
  <pageSetup paperSize="9" orientation="landscape" horizont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5"/>
  <sheetViews>
    <sheetView zoomScale="120" workbookViewId="0">
      <selection activeCell="C32" sqref="C32"/>
    </sheetView>
  </sheetViews>
  <sheetFormatPr defaultRowHeight="12.75" x14ac:dyDescent="0.2"/>
  <cols>
    <col min="1" max="1" width="14.7109375" style="9" customWidth="1"/>
    <col min="2" max="2" width="47.28515625" style="9" customWidth="1"/>
    <col min="3" max="3" width="33.85546875" style="9" customWidth="1"/>
    <col min="4" max="4" width="34.140625" style="9" customWidth="1"/>
    <col min="5" max="256" width="9.140625" style="9"/>
    <col min="257" max="257" width="14.7109375" style="9" customWidth="1"/>
    <col min="258" max="258" width="47.28515625" style="9" customWidth="1"/>
    <col min="259" max="259" width="33.85546875" style="9" customWidth="1"/>
    <col min="260" max="260" width="34.140625" style="9" customWidth="1"/>
    <col min="261" max="512" width="9.140625" style="9"/>
    <col min="513" max="513" width="14.7109375" style="9" customWidth="1"/>
    <col min="514" max="514" width="47.28515625" style="9" customWidth="1"/>
    <col min="515" max="515" width="33.85546875" style="9" customWidth="1"/>
    <col min="516" max="516" width="34.140625" style="9" customWidth="1"/>
    <col min="517" max="768" width="9.140625" style="9"/>
    <col min="769" max="769" width="14.7109375" style="9" customWidth="1"/>
    <col min="770" max="770" width="47.28515625" style="9" customWidth="1"/>
    <col min="771" max="771" width="33.85546875" style="9" customWidth="1"/>
    <col min="772" max="772" width="34.140625" style="9" customWidth="1"/>
    <col min="773" max="1024" width="9.140625" style="9"/>
    <col min="1025" max="1025" width="14.7109375" style="9" customWidth="1"/>
    <col min="1026" max="1026" width="47.28515625" style="9" customWidth="1"/>
    <col min="1027" max="1027" width="33.85546875" style="9" customWidth="1"/>
    <col min="1028" max="1028" width="34.140625" style="9" customWidth="1"/>
    <col min="1029" max="1280" width="9.140625" style="9"/>
    <col min="1281" max="1281" width="14.7109375" style="9" customWidth="1"/>
    <col min="1282" max="1282" width="47.28515625" style="9" customWidth="1"/>
    <col min="1283" max="1283" width="33.85546875" style="9" customWidth="1"/>
    <col min="1284" max="1284" width="34.140625" style="9" customWidth="1"/>
    <col min="1285" max="1536" width="9.140625" style="9"/>
    <col min="1537" max="1537" width="14.7109375" style="9" customWidth="1"/>
    <col min="1538" max="1538" width="47.28515625" style="9" customWidth="1"/>
    <col min="1539" max="1539" width="33.85546875" style="9" customWidth="1"/>
    <col min="1540" max="1540" width="34.140625" style="9" customWidth="1"/>
    <col min="1541" max="1792" width="9.140625" style="9"/>
    <col min="1793" max="1793" width="14.7109375" style="9" customWidth="1"/>
    <col min="1794" max="1794" width="47.28515625" style="9" customWidth="1"/>
    <col min="1795" max="1795" width="33.85546875" style="9" customWidth="1"/>
    <col min="1796" max="1796" width="34.140625" style="9" customWidth="1"/>
    <col min="1797" max="2048" width="9.140625" style="9"/>
    <col min="2049" max="2049" width="14.7109375" style="9" customWidth="1"/>
    <col min="2050" max="2050" width="47.28515625" style="9" customWidth="1"/>
    <col min="2051" max="2051" width="33.85546875" style="9" customWidth="1"/>
    <col min="2052" max="2052" width="34.140625" style="9" customWidth="1"/>
    <col min="2053" max="2304" width="9.140625" style="9"/>
    <col min="2305" max="2305" width="14.7109375" style="9" customWidth="1"/>
    <col min="2306" max="2306" width="47.28515625" style="9" customWidth="1"/>
    <col min="2307" max="2307" width="33.85546875" style="9" customWidth="1"/>
    <col min="2308" max="2308" width="34.140625" style="9" customWidth="1"/>
    <col min="2309" max="2560" width="9.140625" style="9"/>
    <col min="2561" max="2561" width="14.7109375" style="9" customWidth="1"/>
    <col min="2562" max="2562" width="47.28515625" style="9" customWidth="1"/>
    <col min="2563" max="2563" width="33.85546875" style="9" customWidth="1"/>
    <col min="2564" max="2564" width="34.140625" style="9" customWidth="1"/>
    <col min="2565" max="2816" width="9.140625" style="9"/>
    <col min="2817" max="2817" width="14.7109375" style="9" customWidth="1"/>
    <col min="2818" max="2818" width="47.28515625" style="9" customWidth="1"/>
    <col min="2819" max="2819" width="33.85546875" style="9" customWidth="1"/>
    <col min="2820" max="2820" width="34.140625" style="9" customWidth="1"/>
    <col min="2821" max="3072" width="9.140625" style="9"/>
    <col min="3073" max="3073" width="14.7109375" style="9" customWidth="1"/>
    <col min="3074" max="3074" width="47.28515625" style="9" customWidth="1"/>
    <col min="3075" max="3075" width="33.85546875" style="9" customWidth="1"/>
    <col min="3076" max="3076" width="34.140625" style="9" customWidth="1"/>
    <col min="3077" max="3328" width="9.140625" style="9"/>
    <col min="3329" max="3329" width="14.7109375" style="9" customWidth="1"/>
    <col min="3330" max="3330" width="47.28515625" style="9" customWidth="1"/>
    <col min="3331" max="3331" width="33.85546875" style="9" customWidth="1"/>
    <col min="3332" max="3332" width="34.140625" style="9" customWidth="1"/>
    <col min="3333" max="3584" width="9.140625" style="9"/>
    <col min="3585" max="3585" width="14.7109375" style="9" customWidth="1"/>
    <col min="3586" max="3586" width="47.28515625" style="9" customWidth="1"/>
    <col min="3587" max="3587" width="33.85546875" style="9" customWidth="1"/>
    <col min="3588" max="3588" width="34.140625" style="9" customWidth="1"/>
    <col min="3589" max="3840" width="9.140625" style="9"/>
    <col min="3841" max="3841" width="14.7109375" style="9" customWidth="1"/>
    <col min="3842" max="3842" width="47.28515625" style="9" customWidth="1"/>
    <col min="3843" max="3843" width="33.85546875" style="9" customWidth="1"/>
    <col min="3844" max="3844" width="34.140625" style="9" customWidth="1"/>
    <col min="3845" max="4096" width="9.140625" style="9"/>
    <col min="4097" max="4097" width="14.7109375" style="9" customWidth="1"/>
    <col min="4098" max="4098" width="47.28515625" style="9" customWidth="1"/>
    <col min="4099" max="4099" width="33.85546875" style="9" customWidth="1"/>
    <col min="4100" max="4100" width="34.140625" style="9" customWidth="1"/>
    <col min="4101" max="4352" width="9.140625" style="9"/>
    <col min="4353" max="4353" width="14.7109375" style="9" customWidth="1"/>
    <col min="4354" max="4354" width="47.28515625" style="9" customWidth="1"/>
    <col min="4355" max="4355" width="33.85546875" style="9" customWidth="1"/>
    <col min="4356" max="4356" width="34.140625" style="9" customWidth="1"/>
    <col min="4357" max="4608" width="9.140625" style="9"/>
    <col min="4609" max="4609" width="14.7109375" style="9" customWidth="1"/>
    <col min="4610" max="4610" width="47.28515625" style="9" customWidth="1"/>
    <col min="4611" max="4611" width="33.85546875" style="9" customWidth="1"/>
    <col min="4612" max="4612" width="34.140625" style="9" customWidth="1"/>
    <col min="4613" max="4864" width="9.140625" style="9"/>
    <col min="4865" max="4865" width="14.7109375" style="9" customWidth="1"/>
    <col min="4866" max="4866" width="47.28515625" style="9" customWidth="1"/>
    <col min="4867" max="4867" width="33.85546875" style="9" customWidth="1"/>
    <col min="4868" max="4868" width="34.140625" style="9" customWidth="1"/>
    <col min="4869" max="5120" width="9.140625" style="9"/>
    <col min="5121" max="5121" width="14.7109375" style="9" customWidth="1"/>
    <col min="5122" max="5122" width="47.28515625" style="9" customWidth="1"/>
    <col min="5123" max="5123" width="33.85546875" style="9" customWidth="1"/>
    <col min="5124" max="5124" width="34.140625" style="9" customWidth="1"/>
    <col min="5125" max="5376" width="9.140625" style="9"/>
    <col min="5377" max="5377" width="14.7109375" style="9" customWidth="1"/>
    <col min="5378" max="5378" width="47.28515625" style="9" customWidth="1"/>
    <col min="5379" max="5379" width="33.85546875" style="9" customWidth="1"/>
    <col min="5380" max="5380" width="34.140625" style="9" customWidth="1"/>
    <col min="5381" max="5632" width="9.140625" style="9"/>
    <col min="5633" max="5633" width="14.7109375" style="9" customWidth="1"/>
    <col min="5634" max="5634" width="47.28515625" style="9" customWidth="1"/>
    <col min="5635" max="5635" width="33.85546875" style="9" customWidth="1"/>
    <col min="5636" max="5636" width="34.140625" style="9" customWidth="1"/>
    <col min="5637" max="5888" width="9.140625" style="9"/>
    <col min="5889" max="5889" width="14.7109375" style="9" customWidth="1"/>
    <col min="5890" max="5890" width="47.28515625" style="9" customWidth="1"/>
    <col min="5891" max="5891" width="33.85546875" style="9" customWidth="1"/>
    <col min="5892" max="5892" width="34.140625" style="9" customWidth="1"/>
    <col min="5893" max="6144" width="9.140625" style="9"/>
    <col min="6145" max="6145" width="14.7109375" style="9" customWidth="1"/>
    <col min="6146" max="6146" width="47.28515625" style="9" customWidth="1"/>
    <col min="6147" max="6147" width="33.85546875" style="9" customWidth="1"/>
    <col min="6148" max="6148" width="34.140625" style="9" customWidth="1"/>
    <col min="6149" max="6400" width="9.140625" style="9"/>
    <col min="6401" max="6401" width="14.7109375" style="9" customWidth="1"/>
    <col min="6402" max="6402" width="47.28515625" style="9" customWidth="1"/>
    <col min="6403" max="6403" width="33.85546875" style="9" customWidth="1"/>
    <col min="6404" max="6404" width="34.140625" style="9" customWidth="1"/>
    <col min="6405" max="6656" width="9.140625" style="9"/>
    <col min="6657" max="6657" width="14.7109375" style="9" customWidth="1"/>
    <col min="6658" max="6658" width="47.28515625" style="9" customWidth="1"/>
    <col min="6659" max="6659" width="33.85546875" style="9" customWidth="1"/>
    <col min="6660" max="6660" width="34.140625" style="9" customWidth="1"/>
    <col min="6661" max="6912" width="9.140625" style="9"/>
    <col min="6913" max="6913" width="14.7109375" style="9" customWidth="1"/>
    <col min="6914" max="6914" width="47.28515625" style="9" customWidth="1"/>
    <col min="6915" max="6915" width="33.85546875" style="9" customWidth="1"/>
    <col min="6916" max="6916" width="34.140625" style="9" customWidth="1"/>
    <col min="6917" max="7168" width="9.140625" style="9"/>
    <col min="7169" max="7169" width="14.7109375" style="9" customWidth="1"/>
    <col min="7170" max="7170" width="47.28515625" style="9" customWidth="1"/>
    <col min="7171" max="7171" width="33.85546875" style="9" customWidth="1"/>
    <col min="7172" max="7172" width="34.140625" style="9" customWidth="1"/>
    <col min="7173" max="7424" width="9.140625" style="9"/>
    <col min="7425" max="7425" width="14.7109375" style="9" customWidth="1"/>
    <col min="7426" max="7426" width="47.28515625" style="9" customWidth="1"/>
    <col min="7427" max="7427" width="33.85546875" style="9" customWidth="1"/>
    <col min="7428" max="7428" width="34.140625" style="9" customWidth="1"/>
    <col min="7429" max="7680" width="9.140625" style="9"/>
    <col min="7681" max="7681" width="14.7109375" style="9" customWidth="1"/>
    <col min="7682" max="7682" width="47.28515625" style="9" customWidth="1"/>
    <col min="7683" max="7683" width="33.85546875" style="9" customWidth="1"/>
    <col min="7684" max="7684" width="34.140625" style="9" customWidth="1"/>
    <col min="7685" max="7936" width="9.140625" style="9"/>
    <col min="7937" max="7937" width="14.7109375" style="9" customWidth="1"/>
    <col min="7938" max="7938" width="47.28515625" style="9" customWidth="1"/>
    <col min="7939" max="7939" width="33.85546875" style="9" customWidth="1"/>
    <col min="7940" max="7940" width="34.140625" style="9" customWidth="1"/>
    <col min="7941" max="8192" width="9.140625" style="9"/>
    <col min="8193" max="8193" width="14.7109375" style="9" customWidth="1"/>
    <col min="8194" max="8194" width="47.28515625" style="9" customWidth="1"/>
    <col min="8195" max="8195" width="33.85546875" style="9" customWidth="1"/>
    <col min="8196" max="8196" width="34.140625" style="9" customWidth="1"/>
    <col min="8197" max="8448" width="9.140625" style="9"/>
    <col min="8449" max="8449" width="14.7109375" style="9" customWidth="1"/>
    <col min="8450" max="8450" width="47.28515625" style="9" customWidth="1"/>
    <col min="8451" max="8451" width="33.85546875" style="9" customWidth="1"/>
    <col min="8452" max="8452" width="34.140625" style="9" customWidth="1"/>
    <col min="8453" max="8704" width="9.140625" style="9"/>
    <col min="8705" max="8705" width="14.7109375" style="9" customWidth="1"/>
    <col min="8706" max="8706" width="47.28515625" style="9" customWidth="1"/>
    <col min="8707" max="8707" width="33.85546875" style="9" customWidth="1"/>
    <col min="8708" max="8708" width="34.140625" style="9" customWidth="1"/>
    <col min="8709" max="8960" width="9.140625" style="9"/>
    <col min="8961" max="8961" width="14.7109375" style="9" customWidth="1"/>
    <col min="8962" max="8962" width="47.28515625" style="9" customWidth="1"/>
    <col min="8963" max="8963" width="33.85546875" style="9" customWidth="1"/>
    <col min="8964" max="8964" width="34.140625" style="9" customWidth="1"/>
    <col min="8965" max="9216" width="9.140625" style="9"/>
    <col min="9217" max="9217" width="14.7109375" style="9" customWidth="1"/>
    <col min="9218" max="9218" width="47.28515625" style="9" customWidth="1"/>
    <col min="9219" max="9219" width="33.85546875" style="9" customWidth="1"/>
    <col min="9220" max="9220" width="34.140625" style="9" customWidth="1"/>
    <col min="9221" max="9472" width="9.140625" style="9"/>
    <col min="9473" max="9473" width="14.7109375" style="9" customWidth="1"/>
    <col min="9474" max="9474" width="47.28515625" style="9" customWidth="1"/>
    <col min="9475" max="9475" width="33.85546875" style="9" customWidth="1"/>
    <col min="9476" max="9476" width="34.140625" style="9" customWidth="1"/>
    <col min="9477" max="9728" width="9.140625" style="9"/>
    <col min="9729" max="9729" width="14.7109375" style="9" customWidth="1"/>
    <col min="9730" max="9730" width="47.28515625" style="9" customWidth="1"/>
    <col min="9731" max="9731" width="33.85546875" style="9" customWidth="1"/>
    <col min="9732" max="9732" width="34.140625" style="9" customWidth="1"/>
    <col min="9733" max="9984" width="9.140625" style="9"/>
    <col min="9985" max="9985" width="14.7109375" style="9" customWidth="1"/>
    <col min="9986" max="9986" width="47.28515625" style="9" customWidth="1"/>
    <col min="9987" max="9987" width="33.85546875" style="9" customWidth="1"/>
    <col min="9988" max="9988" width="34.140625" style="9" customWidth="1"/>
    <col min="9989" max="10240" width="9.140625" style="9"/>
    <col min="10241" max="10241" width="14.7109375" style="9" customWidth="1"/>
    <col min="10242" max="10242" width="47.28515625" style="9" customWidth="1"/>
    <col min="10243" max="10243" width="33.85546875" style="9" customWidth="1"/>
    <col min="10244" max="10244" width="34.140625" style="9" customWidth="1"/>
    <col min="10245" max="10496" width="9.140625" style="9"/>
    <col min="10497" max="10497" width="14.7109375" style="9" customWidth="1"/>
    <col min="10498" max="10498" width="47.28515625" style="9" customWidth="1"/>
    <col min="10499" max="10499" width="33.85546875" style="9" customWidth="1"/>
    <col min="10500" max="10500" width="34.140625" style="9" customWidth="1"/>
    <col min="10501" max="10752" width="9.140625" style="9"/>
    <col min="10753" max="10753" width="14.7109375" style="9" customWidth="1"/>
    <col min="10754" max="10754" width="47.28515625" style="9" customWidth="1"/>
    <col min="10755" max="10755" width="33.85546875" style="9" customWidth="1"/>
    <col min="10756" max="10756" width="34.140625" style="9" customWidth="1"/>
    <col min="10757" max="11008" width="9.140625" style="9"/>
    <col min="11009" max="11009" width="14.7109375" style="9" customWidth="1"/>
    <col min="11010" max="11010" width="47.28515625" style="9" customWidth="1"/>
    <col min="11011" max="11011" width="33.85546875" style="9" customWidth="1"/>
    <col min="11012" max="11012" width="34.140625" style="9" customWidth="1"/>
    <col min="11013" max="11264" width="9.140625" style="9"/>
    <col min="11265" max="11265" width="14.7109375" style="9" customWidth="1"/>
    <col min="11266" max="11266" width="47.28515625" style="9" customWidth="1"/>
    <col min="11267" max="11267" width="33.85546875" style="9" customWidth="1"/>
    <col min="11268" max="11268" width="34.140625" style="9" customWidth="1"/>
    <col min="11269" max="11520" width="9.140625" style="9"/>
    <col min="11521" max="11521" width="14.7109375" style="9" customWidth="1"/>
    <col min="11522" max="11522" width="47.28515625" style="9" customWidth="1"/>
    <col min="11523" max="11523" width="33.85546875" style="9" customWidth="1"/>
    <col min="11524" max="11524" width="34.140625" style="9" customWidth="1"/>
    <col min="11525" max="11776" width="9.140625" style="9"/>
    <col min="11777" max="11777" width="14.7109375" style="9" customWidth="1"/>
    <col min="11778" max="11778" width="47.28515625" style="9" customWidth="1"/>
    <col min="11779" max="11779" width="33.85546875" style="9" customWidth="1"/>
    <col min="11780" max="11780" width="34.140625" style="9" customWidth="1"/>
    <col min="11781" max="12032" width="9.140625" style="9"/>
    <col min="12033" max="12033" width="14.7109375" style="9" customWidth="1"/>
    <col min="12034" max="12034" width="47.28515625" style="9" customWidth="1"/>
    <col min="12035" max="12035" width="33.85546875" style="9" customWidth="1"/>
    <col min="12036" max="12036" width="34.140625" style="9" customWidth="1"/>
    <col min="12037" max="12288" width="9.140625" style="9"/>
    <col min="12289" max="12289" width="14.7109375" style="9" customWidth="1"/>
    <col min="12290" max="12290" width="47.28515625" style="9" customWidth="1"/>
    <col min="12291" max="12291" width="33.85546875" style="9" customWidth="1"/>
    <col min="12292" max="12292" width="34.140625" style="9" customWidth="1"/>
    <col min="12293" max="12544" width="9.140625" style="9"/>
    <col min="12545" max="12545" width="14.7109375" style="9" customWidth="1"/>
    <col min="12546" max="12546" width="47.28515625" style="9" customWidth="1"/>
    <col min="12547" max="12547" width="33.85546875" style="9" customWidth="1"/>
    <col min="12548" max="12548" width="34.140625" style="9" customWidth="1"/>
    <col min="12549" max="12800" width="9.140625" style="9"/>
    <col min="12801" max="12801" width="14.7109375" style="9" customWidth="1"/>
    <col min="12802" max="12802" width="47.28515625" style="9" customWidth="1"/>
    <col min="12803" max="12803" width="33.85546875" style="9" customWidth="1"/>
    <col min="12804" max="12804" width="34.140625" style="9" customWidth="1"/>
    <col min="12805" max="13056" width="9.140625" style="9"/>
    <col min="13057" max="13057" width="14.7109375" style="9" customWidth="1"/>
    <col min="13058" max="13058" width="47.28515625" style="9" customWidth="1"/>
    <col min="13059" max="13059" width="33.85546875" style="9" customWidth="1"/>
    <col min="13060" max="13060" width="34.140625" style="9" customWidth="1"/>
    <col min="13061" max="13312" width="9.140625" style="9"/>
    <col min="13313" max="13313" width="14.7109375" style="9" customWidth="1"/>
    <col min="13314" max="13314" width="47.28515625" style="9" customWidth="1"/>
    <col min="13315" max="13315" width="33.85546875" style="9" customWidth="1"/>
    <col min="13316" max="13316" width="34.140625" style="9" customWidth="1"/>
    <col min="13317" max="13568" width="9.140625" style="9"/>
    <col min="13569" max="13569" width="14.7109375" style="9" customWidth="1"/>
    <col min="13570" max="13570" width="47.28515625" style="9" customWidth="1"/>
    <col min="13571" max="13571" width="33.85546875" style="9" customWidth="1"/>
    <col min="13572" max="13572" width="34.140625" style="9" customWidth="1"/>
    <col min="13573" max="13824" width="9.140625" style="9"/>
    <col min="13825" max="13825" width="14.7109375" style="9" customWidth="1"/>
    <col min="13826" max="13826" width="47.28515625" style="9" customWidth="1"/>
    <col min="13827" max="13827" width="33.85546875" style="9" customWidth="1"/>
    <col min="13828" max="13828" width="34.140625" style="9" customWidth="1"/>
    <col min="13829" max="14080" width="9.140625" style="9"/>
    <col min="14081" max="14081" width="14.7109375" style="9" customWidth="1"/>
    <col min="14082" max="14082" width="47.28515625" style="9" customWidth="1"/>
    <col min="14083" max="14083" width="33.85546875" style="9" customWidth="1"/>
    <col min="14084" max="14084" width="34.140625" style="9" customWidth="1"/>
    <col min="14085" max="14336" width="9.140625" style="9"/>
    <col min="14337" max="14337" width="14.7109375" style="9" customWidth="1"/>
    <col min="14338" max="14338" width="47.28515625" style="9" customWidth="1"/>
    <col min="14339" max="14339" width="33.85546875" style="9" customWidth="1"/>
    <col min="14340" max="14340" width="34.140625" style="9" customWidth="1"/>
    <col min="14341" max="14592" width="9.140625" style="9"/>
    <col min="14593" max="14593" width="14.7109375" style="9" customWidth="1"/>
    <col min="14594" max="14594" width="47.28515625" style="9" customWidth="1"/>
    <col min="14595" max="14595" width="33.85546875" style="9" customWidth="1"/>
    <col min="14596" max="14596" width="34.140625" style="9" customWidth="1"/>
    <col min="14597" max="14848" width="9.140625" style="9"/>
    <col min="14849" max="14849" width="14.7109375" style="9" customWidth="1"/>
    <col min="14850" max="14850" width="47.28515625" style="9" customWidth="1"/>
    <col min="14851" max="14851" width="33.85546875" style="9" customWidth="1"/>
    <col min="14852" max="14852" width="34.140625" style="9" customWidth="1"/>
    <col min="14853" max="15104" width="9.140625" style="9"/>
    <col min="15105" max="15105" width="14.7109375" style="9" customWidth="1"/>
    <col min="15106" max="15106" width="47.28515625" style="9" customWidth="1"/>
    <col min="15107" max="15107" width="33.85546875" style="9" customWidth="1"/>
    <col min="15108" max="15108" width="34.140625" style="9" customWidth="1"/>
    <col min="15109" max="15360" width="9.140625" style="9"/>
    <col min="15361" max="15361" width="14.7109375" style="9" customWidth="1"/>
    <col min="15362" max="15362" width="47.28515625" style="9" customWidth="1"/>
    <col min="15363" max="15363" width="33.85546875" style="9" customWidth="1"/>
    <col min="15364" max="15364" width="34.140625" style="9" customWidth="1"/>
    <col min="15365" max="15616" width="9.140625" style="9"/>
    <col min="15617" max="15617" width="14.7109375" style="9" customWidth="1"/>
    <col min="15618" max="15618" width="47.28515625" style="9" customWidth="1"/>
    <col min="15619" max="15619" width="33.85546875" style="9" customWidth="1"/>
    <col min="15620" max="15620" width="34.140625" style="9" customWidth="1"/>
    <col min="15621" max="15872" width="9.140625" style="9"/>
    <col min="15873" max="15873" width="14.7109375" style="9" customWidth="1"/>
    <col min="15874" max="15874" width="47.28515625" style="9" customWidth="1"/>
    <col min="15875" max="15875" width="33.85546875" style="9" customWidth="1"/>
    <col min="15876" max="15876" width="34.140625" style="9" customWidth="1"/>
    <col min="15877" max="16128" width="9.140625" style="9"/>
    <col min="16129" max="16129" width="14.7109375" style="9" customWidth="1"/>
    <col min="16130" max="16130" width="47.28515625" style="9" customWidth="1"/>
    <col min="16131" max="16131" width="33.85546875" style="9" customWidth="1"/>
    <col min="16132" max="16132" width="34.140625" style="9" customWidth="1"/>
    <col min="16133" max="16384" width="9.140625" style="9"/>
  </cols>
  <sheetData>
    <row r="1" spans="1:4" ht="17.25" customHeight="1" thickBot="1" x14ac:dyDescent="0.35">
      <c r="A1" s="327" t="s">
        <v>118</v>
      </c>
      <c r="B1" s="328"/>
      <c r="C1" s="329" t="s">
        <v>102</v>
      </c>
      <c r="D1" s="329" t="s">
        <v>103</v>
      </c>
    </row>
    <row r="2" spans="1:4" ht="20.25" x14ac:dyDescent="0.3">
      <c r="A2" s="330" t="s">
        <v>104</v>
      </c>
      <c r="B2" s="48" t="s">
        <v>105</v>
      </c>
      <c r="C2" s="331">
        <v>1</v>
      </c>
      <c r="D2" s="332"/>
    </row>
    <row r="3" spans="1:4" ht="20.25" x14ac:dyDescent="0.3">
      <c r="A3" s="330" t="s">
        <v>106</v>
      </c>
      <c r="B3" s="48" t="s">
        <v>107</v>
      </c>
      <c r="C3" s="333">
        <v>0.08</v>
      </c>
      <c r="D3" s="334"/>
    </row>
    <row r="4" spans="1:4" ht="20.25" x14ac:dyDescent="0.3">
      <c r="A4" s="330" t="s">
        <v>108</v>
      </c>
      <c r="B4" s="48" t="s">
        <v>109</v>
      </c>
      <c r="C4" s="335">
        <v>-200000</v>
      </c>
      <c r="D4" s="336"/>
    </row>
    <row r="5" spans="1:4" ht="20.25" x14ac:dyDescent="0.3">
      <c r="A5" s="330" t="s">
        <v>110</v>
      </c>
      <c r="B5" s="48" t="s">
        <v>111</v>
      </c>
      <c r="C5" s="335">
        <v>0</v>
      </c>
      <c r="D5" s="336"/>
    </row>
    <row r="6" spans="1:4" ht="21" thickBot="1" x14ac:dyDescent="0.35">
      <c r="A6" s="330" t="s">
        <v>112</v>
      </c>
      <c r="B6" s="48" t="s">
        <v>113</v>
      </c>
      <c r="C6" s="337">
        <v>0</v>
      </c>
      <c r="D6" s="350">
        <f>FV(C3,C2,C5,C4)</f>
        <v>216000</v>
      </c>
    </row>
    <row r="7" spans="1:4" ht="18" hidden="1" customHeight="1" thickBot="1" x14ac:dyDescent="0.35">
      <c r="A7" s="327" t="s">
        <v>114</v>
      </c>
      <c r="B7" s="328"/>
      <c r="C7" s="339" t="s">
        <v>102</v>
      </c>
      <c r="D7" s="351" t="s">
        <v>103</v>
      </c>
    </row>
    <row r="8" spans="1:4" ht="20.25" hidden="1" x14ac:dyDescent="0.3">
      <c r="A8" s="330" t="s">
        <v>104</v>
      </c>
      <c r="B8" s="48" t="str">
        <f>B2</f>
        <v>antal terminer, f.eks år</v>
      </c>
      <c r="C8" s="341">
        <v>6</v>
      </c>
      <c r="D8" s="352">
        <f>NPER(C9,C11,C10,C12)</f>
        <v>4.6357351668639906</v>
      </c>
    </row>
    <row r="9" spans="1:4" ht="20.25" hidden="1" x14ac:dyDescent="0.3">
      <c r="A9" s="330" t="s">
        <v>106</v>
      </c>
      <c r="B9" s="48" t="str">
        <f>B3</f>
        <v>renten</v>
      </c>
      <c r="C9" s="333">
        <v>0.1</v>
      </c>
      <c r="D9" s="352">
        <f>RATE(C8,C11,C10,C12)</f>
        <v>0.17190612459200996</v>
      </c>
    </row>
    <row r="10" spans="1:4" ht="20.25" hidden="1" x14ac:dyDescent="0.3">
      <c r="A10" s="330" t="s">
        <v>108</v>
      </c>
      <c r="B10" s="48" t="str">
        <f>B4</f>
        <v>Present value, nutidsværdi</v>
      </c>
      <c r="C10" s="335">
        <v>-50000</v>
      </c>
      <c r="D10" s="352">
        <f>PV(C9,C8,C11,C12)</f>
        <v>-60973.649792471195</v>
      </c>
    </row>
    <row r="11" spans="1:4" ht="20.25" hidden="1" x14ac:dyDescent="0.3">
      <c r="A11" s="330" t="s">
        <v>110</v>
      </c>
      <c r="B11" s="48" t="str">
        <f>B5</f>
        <v>Betaling pr. termin, ydelsen</v>
      </c>
      <c r="C11" s="335">
        <v>14000</v>
      </c>
      <c r="D11" s="352">
        <f>PMT(C9,C8,C10,C12)</f>
        <v>11480.369018133371</v>
      </c>
    </row>
    <row r="12" spans="1:4" ht="21" hidden="1" thickBot="1" x14ac:dyDescent="0.35">
      <c r="A12" s="345" t="s">
        <v>112</v>
      </c>
      <c r="B12" s="346" t="str">
        <f>B6</f>
        <v>Future value</v>
      </c>
      <c r="C12" s="337">
        <v>0</v>
      </c>
      <c r="D12" s="353">
        <f>FV(C9,C8,C11,C10)</f>
        <v>-19440.490000000063</v>
      </c>
    </row>
    <row r="13" spans="1:4" ht="18.75" hidden="1" customHeight="1" thickBot="1" x14ac:dyDescent="0.35">
      <c r="A13" s="327" t="s">
        <v>115</v>
      </c>
      <c r="B13" s="328"/>
      <c r="C13" s="339" t="s">
        <v>102</v>
      </c>
      <c r="D13" s="351" t="s">
        <v>103</v>
      </c>
    </row>
    <row r="14" spans="1:4" ht="20.25" hidden="1" x14ac:dyDescent="0.3">
      <c r="A14" s="330" t="s">
        <v>104</v>
      </c>
      <c r="B14" s="48" t="str">
        <f>B8</f>
        <v>antal terminer, f.eks år</v>
      </c>
      <c r="C14" s="341">
        <v>6</v>
      </c>
      <c r="D14" s="352">
        <f>NPER(C15,C17,C16,C18)</f>
        <v>4.6357351668639906</v>
      </c>
    </row>
    <row r="15" spans="1:4" ht="20.25" hidden="1" x14ac:dyDescent="0.3">
      <c r="A15" s="330" t="s">
        <v>106</v>
      </c>
      <c r="B15" s="48" t="str">
        <f>B9</f>
        <v>renten</v>
      </c>
      <c r="C15" s="333">
        <v>0.1</v>
      </c>
      <c r="D15" s="352">
        <f>RATE(C14,C17,C16,C18)</f>
        <v>0.17190612459200996</v>
      </c>
    </row>
    <row r="16" spans="1:4" ht="20.25" hidden="1" x14ac:dyDescent="0.3">
      <c r="A16" s="330" t="s">
        <v>108</v>
      </c>
      <c r="B16" s="48" t="str">
        <f>B10</f>
        <v>Present value, nutidsværdi</v>
      </c>
      <c r="C16" s="335">
        <v>-50000</v>
      </c>
      <c r="D16" s="352">
        <f>PV(C15,C14,C17,C18)</f>
        <v>-60973.649792471195</v>
      </c>
    </row>
    <row r="17" spans="1:4" ht="20.25" hidden="1" x14ac:dyDescent="0.3">
      <c r="A17" s="330" t="s">
        <v>110</v>
      </c>
      <c r="B17" s="48" t="str">
        <f>B11</f>
        <v>Betaling pr. termin, ydelsen</v>
      </c>
      <c r="C17" s="335">
        <v>14000</v>
      </c>
      <c r="D17" s="352">
        <f>PMT(C15,C14,C16,C18)</f>
        <v>11480.369018133371</v>
      </c>
    </row>
    <row r="18" spans="1:4" ht="21" hidden="1" thickBot="1" x14ac:dyDescent="0.35">
      <c r="A18" s="345" t="s">
        <v>112</v>
      </c>
      <c r="B18" s="346" t="str">
        <f>B12</f>
        <v>Future value</v>
      </c>
      <c r="C18" s="337">
        <v>0</v>
      </c>
      <c r="D18" s="353">
        <f>FV(C15,C14,C17,C16)</f>
        <v>-19440.490000000063</v>
      </c>
    </row>
    <row r="19" spans="1:4" ht="20.25" hidden="1" x14ac:dyDescent="0.3">
      <c r="D19" s="354"/>
    </row>
    <row r="20" spans="1:4" ht="20.25" x14ac:dyDescent="0.3">
      <c r="A20" s="348"/>
      <c r="B20" s="157"/>
      <c r="C20" s="157"/>
      <c r="D20" s="354"/>
    </row>
    <row r="21" spans="1:4" ht="20.25" x14ac:dyDescent="0.3">
      <c r="A21" s="355" t="s">
        <v>119</v>
      </c>
      <c r="B21" s="157"/>
      <c r="C21" s="157"/>
      <c r="D21" s="354">
        <v>200000</v>
      </c>
    </row>
    <row r="22" spans="1:4" ht="20.25" x14ac:dyDescent="0.3">
      <c r="A22" s="348" t="s">
        <v>120</v>
      </c>
      <c r="B22" s="157"/>
      <c r="C22" s="157"/>
      <c r="D22" s="354">
        <f>D6+D21</f>
        <v>416000</v>
      </c>
    </row>
    <row r="23" spans="1:4" ht="20.25" x14ac:dyDescent="0.3">
      <c r="A23" s="157" t="s">
        <v>121</v>
      </c>
      <c r="B23" s="157"/>
      <c r="C23" s="157"/>
      <c r="D23" s="354">
        <v>526379</v>
      </c>
    </row>
    <row r="24" spans="1:4" ht="20.25" x14ac:dyDescent="0.3">
      <c r="A24" s="157" t="s">
        <v>122</v>
      </c>
      <c r="B24" s="157"/>
      <c r="C24" s="157"/>
      <c r="D24" s="354">
        <f>D22-D23</f>
        <v>-110379</v>
      </c>
    </row>
    <row r="25" spans="1:4" ht="18" x14ac:dyDescent="0.25">
      <c r="A25" s="157"/>
      <c r="B25" s="157"/>
      <c r="C25" s="157"/>
      <c r="D25" s="157"/>
    </row>
  </sheetData>
  <pageMargins left="0.75" right="0.75" top="1" bottom="1" header="0" footer="0"/>
  <pageSetup paperSize="9" orientation="landscape" horizont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5"/>
  <sheetViews>
    <sheetView zoomScale="120" workbookViewId="0">
      <selection activeCell="B25" sqref="B25"/>
    </sheetView>
  </sheetViews>
  <sheetFormatPr defaultRowHeight="12.75" x14ac:dyDescent="0.2"/>
  <cols>
    <col min="1" max="1" width="14.7109375" style="9" customWidth="1"/>
    <col min="2" max="2" width="47.28515625" style="9" customWidth="1"/>
    <col min="3" max="3" width="33.85546875" style="9" customWidth="1"/>
    <col min="4" max="4" width="34.140625" style="9" customWidth="1"/>
    <col min="5" max="256" width="9.140625" style="9"/>
    <col min="257" max="257" width="14.7109375" style="9" customWidth="1"/>
    <col min="258" max="258" width="47.28515625" style="9" customWidth="1"/>
    <col min="259" max="259" width="33.85546875" style="9" customWidth="1"/>
    <col min="260" max="260" width="34.140625" style="9" customWidth="1"/>
    <col min="261" max="512" width="9.140625" style="9"/>
    <col min="513" max="513" width="14.7109375" style="9" customWidth="1"/>
    <col min="514" max="514" width="47.28515625" style="9" customWidth="1"/>
    <col min="515" max="515" width="33.85546875" style="9" customWidth="1"/>
    <col min="516" max="516" width="34.140625" style="9" customWidth="1"/>
    <col min="517" max="768" width="9.140625" style="9"/>
    <col min="769" max="769" width="14.7109375" style="9" customWidth="1"/>
    <col min="770" max="770" width="47.28515625" style="9" customWidth="1"/>
    <col min="771" max="771" width="33.85546875" style="9" customWidth="1"/>
    <col min="772" max="772" width="34.140625" style="9" customWidth="1"/>
    <col min="773" max="1024" width="9.140625" style="9"/>
    <col min="1025" max="1025" width="14.7109375" style="9" customWidth="1"/>
    <col min="1026" max="1026" width="47.28515625" style="9" customWidth="1"/>
    <col min="1027" max="1027" width="33.85546875" style="9" customWidth="1"/>
    <col min="1028" max="1028" width="34.140625" style="9" customWidth="1"/>
    <col min="1029" max="1280" width="9.140625" style="9"/>
    <col min="1281" max="1281" width="14.7109375" style="9" customWidth="1"/>
    <col min="1282" max="1282" width="47.28515625" style="9" customWidth="1"/>
    <col min="1283" max="1283" width="33.85546875" style="9" customWidth="1"/>
    <col min="1284" max="1284" width="34.140625" style="9" customWidth="1"/>
    <col min="1285" max="1536" width="9.140625" style="9"/>
    <col min="1537" max="1537" width="14.7109375" style="9" customWidth="1"/>
    <col min="1538" max="1538" width="47.28515625" style="9" customWidth="1"/>
    <col min="1539" max="1539" width="33.85546875" style="9" customWidth="1"/>
    <col min="1540" max="1540" width="34.140625" style="9" customWidth="1"/>
    <col min="1541" max="1792" width="9.140625" style="9"/>
    <col min="1793" max="1793" width="14.7109375" style="9" customWidth="1"/>
    <col min="1794" max="1794" width="47.28515625" style="9" customWidth="1"/>
    <col min="1795" max="1795" width="33.85546875" style="9" customWidth="1"/>
    <col min="1796" max="1796" width="34.140625" style="9" customWidth="1"/>
    <col min="1797" max="2048" width="9.140625" style="9"/>
    <col min="2049" max="2049" width="14.7109375" style="9" customWidth="1"/>
    <col min="2050" max="2050" width="47.28515625" style="9" customWidth="1"/>
    <col min="2051" max="2051" width="33.85546875" style="9" customWidth="1"/>
    <col min="2052" max="2052" width="34.140625" style="9" customWidth="1"/>
    <col min="2053" max="2304" width="9.140625" style="9"/>
    <col min="2305" max="2305" width="14.7109375" style="9" customWidth="1"/>
    <col min="2306" max="2306" width="47.28515625" style="9" customWidth="1"/>
    <col min="2307" max="2307" width="33.85546875" style="9" customWidth="1"/>
    <col min="2308" max="2308" width="34.140625" style="9" customWidth="1"/>
    <col min="2309" max="2560" width="9.140625" style="9"/>
    <col min="2561" max="2561" width="14.7109375" style="9" customWidth="1"/>
    <col min="2562" max="2562" width="47.28515625" style="9" customWidth="1"/>
    <col min="2563" max="2563" width="33.85546875" style="9" customWidth="1"/>
    <col min="2564" max="2564" width="34.140625" style="9" customWidth="1"/>
    <col min="2565" max="2816" width="9.140625" style="9"/>
    <col min="2817" max="2817" width="14.7109375" style="9" customWidth="1"/>
    <col min="2818" max="2818" width="47.28515625" style="9" customWidth="1"/>
    <col min="2819" max="2819" width="33.85546875" style="9" customWidth="1"/>
    <col min="2820" max="2820" width="34.140625" style="9" customWidth="1"/>
    <col min="2821" max="3072" width="9.140625" style="9"/>
    <col min="3073" max="3073" width="14.7109375" style="9" customWidth="1"/>
    <col min="3074" max="3074" width="47.28515625" style="9" customWidth="1"/>
    <col min="3075" max="3075" width="33.85546875" style="9" customWidth="1"/>
    <col min="3076" max="3076" width="34.140625" style="9" customWidth="1"/>
    <col min="3077" max="3328" width="9.140625" style="9"/>
    <col min="3329" max="3329" width="14.7109375" style="9" customWidth="1"/>
    <col min="3330" max="3330" width="47.28515625" style="9" customWidth="1"/>
    <col min="3331" max="3331" width="33.85546875" style="9" customWidth="1"/>
    <col min="3332" max="3332" width="34.140625" style="9" customWidth="1"/>
    <col min="3333" max="3584" width="9.140625" style="9"/>
    <col min="3585" max="3585" width="14.7109375" style="9" customWidth="1"/>
    <col min="3586" max="3586" width="47.28515625" style="9" customWidth="1"/>
    <col min="3587" max="3587" width="33.85546875" style="9" customWidth="1"/>
    <col min="3588" max="3588" width="34.140625" style="9" customWidth="1"/>
    <col min="3589" max="3840" width="9.140625" style="9"/>
    <col min="3841" max="3841" width="14.7109375" style="9" customWidth="1"/>
    <col min="3842" max="3842" width="47.28515625" style="9" customWidth="1"/>
    <col min="3843" max="3843" width="33.85546875" style="9" customWidth="1"/>
    <col min="3844" max="3844" width="34.140625" style="9" customWidth="1"/>
    <col min="3845" max="4096" width="9.140625" style="9"/>
    <col min="4097" max="4097" width="14.7109375" style="9" customWidth="1"/>
    <col min="4098" max="4098" width="47.28515625" style="9" customWidth="1"/>
    <col min="4099" max="4099" width="33.85546875" style="9" customWidth="1"/>
    <col min="4100" max="4100" width="34.140625" style="9" customWidth="1"/>
    <col min="4101" max="4352" width="9.140625" style="9"/>
    <col min="4353" max="4353" width="14.7109375" style="9" customWidth="1"/>
    <col min="4354" max="4354" width="47.28515625" style="9" customWidth="1"/>
    <col min="4355" max="4355" width="33.85546875" style="9" customWidth="1"/>
    <col min="4356" max="4356" width="34.140625" style="9" customWidth="1"/>
    <col min="4357" max="4608" width="9.140625" style="9"/>
    <col min="4609" max="4609" width="14.7109375" style="9" customWidth="1"/>
    <col min="4610" max="4610" width="47.28515625" style="9" customWidth="1"/>
    <col min="4611" max="4611" width="33.85546875" style="9" customWidth="1"/>
    <col min="4612" max="4612" width="34.140625" style="9" customWidth="1"/>
    <col min="4613" max="4864" width="9.140625" style="9"/>
    <col min="4865" max="4865" width="14.7109375" style="9" customWidth="1"/>
    <col min="4866" max="4866" width="47.28515625" style="9" customWidth="1"/>
    <col min="4867" max="4867" width="33.85546875" style="9" customWidth="1"/>
    <col min="4868" max="4868" width="34.140625" style="9" customWidth="1"/>
    <col min="4869" max="5120" width="9.140625" style="9"/>
    <col min="5121" max="5121" width="14.7109375" style="9" customWidth="1"/>
    <col min="5122" max="5122" width="47.28515625" style="9" customWidth="1"/>
    <col min="5123" max="5123" width="33.85546875" style="9" customWidth="1"/>
    <col min="5124" max="5124" width="34.140625" style="9" customWidth="1"/>
    <col min="5125" max="5376" width="9.140625" style="9"/>
    <col min="5377" max="5377" width="14.7109375" style="9" customWidth="1"/>
    <col min="5378" max="5378" width="47.28515625" style="9" customWidth="1"/>
    <col min="5379" max="5379" width="33.85546875" style="9" customWidth="1"/>
    <col min="5380" max="5380" width="34.140625" style="9" customWidth="1"/>
    <col min="5381" max="5632" width="9.140625" style="9"/>
    <col min="5633" max="5633" width="14.7109375" style="9" customWidth="1"/>
    <col min="5634" max="5634" width="47.28515625" style="9" customWidth="1"/>
    <col min="5635" max="5635" width="33.85546875" style="9" customWidth="1"/>
    <col min="5636" max="5636" width="34.140625" style="9" customWidth="1"/>
    <col min="5637" max="5888" width="9.140625" style="9"/>
    <col min="5889" max="5889" width="14.7109375" style="9" customWidth="1"/>
    <col min="5890" max="5890" width="47.28515625" style="9" customWidth="1"/>
    <col min="5891" max="5891" width="33.85546875" style="9" customWidth="1"/>
    <col min="5892" max="5892" width="34.140625" style="9" customWidth="1"/>
    <col min="5893" max="6144" width="9.140625" style="9"/>
    <col min="6145" max="6145" width="14.7109375" style="9" customWidth="1"/>
    <col min="6146" max="6146" width="47.28515625" style="9" customWidth="1"/>
    <col min="6147" max="6147" width="33.85546875" style="9" customWidth="1"/>
    <col min="6148" max="6148" width="34.140625" style="9" customWidth="1"/>
    <col min="6149" max="6400" width="9.140625" style="9"/>
    <col min="6401" max="6401" width="14.7109375" style="9" customWidth="1"/>
    <col min="6402" max="6402" width="47.28515625" style="9" customWidth="1"/>
    <col min="6403" max="6403" width="33.85546875" style="9" customWidth="1"/>
    <col min="6404" max="6404" width="34.140625" style="9" customWidth="1"/>
    <col min="6405" max="6656" width="9.140625" style="9"/>
    <col min="6657" max="6657" width="14.7109375" style="9" customWidth="1"/>
    <col min="6658" max="6658" width="47.28515625" style="9" customWidth="1"/>
    <col min="6659" max="6659" width="33.85546875" style="9" customWidth="1"/>
    <col min="6660" max="6660" width="34.140625" style="9" customWidth="1"/>
    <col min="6661" max="6912" width="9.140625" style="9"/>
    <col min="6913" max="6913" width="14.7109375" style="9" customWidth="1"/>
    <col min="6914" max="6914" width="47.28515625" style="9" customWidth="1"/>
    <col min="6915" max="6915" width="33.85546875" style="9" customWidth="1"/>
    <col min="6916" max="6916" width="34.140625" style="9" customWidth="1"/>
    <col min="6917" max="7168" width="9.140625" style="9"/>
    <col min="7169" max="7169" width="14.7109375" style="9" customWidth="1"/>
    <col min="7170" max="7170" width="47.28515625" style="9" customWidth="1"/>
    <col min="7171" max="7171" width="33.85546875" style="9" customWidth="1"/>
    <col min="7172" max="7172" width="34.140625" style="9" customWidth="1"/>
    <col min="7173" max="7424" width="9.140625" style="9"/>
    <col min="7425" max="7425" width="14.7109375" style="9" customWidth="1"/>
    <col min="7426" max="7426" width="47.28515625" style="9" customWidth="1"/>
    <col min="7427" max="7427" width="33.85546875" style="9" customWidth="1"/>
    <col min="7428" max="7428" width="34.140625" style="9" customWidth="1"/>
    <col min="7429" max="7680" width="9.140625" style="9"/>
    <col min="7681" max="7681" width="14.7109375" style="9" customWidth="1"/>
    <col min="7682" max="7682" width="47.28515625" style="9" customWidth="1"/>
    <col min="7683" max="7683" width="33.85546875" style="9" customWidth="1"/>
    <col min="7684" max="7684" width="34.140625" style="9" customWidth="1"/>
    <col min="7685" max="7936" width="9.140625" style="9"/>
    <col min="7937" max="7937" width="14.7109375" style="9" customWidth="1"/>
    <col min="7938" max="7938" width="47.28515625" style="9" customWidth="1"/>
    <col min="7939" max="7939" width="33.85546875" style="9" customWidth="1"/>
    <col min="7940" max="7940" width="34.140625" style="9" customWidth="1"/>
    <col min="7941" max="8192" width="9.140625" style="9"/>
    <col min="8193" max="8193" width="14.7109375" style="9" customWidth="1"/>
    <col min="8194" max="8194" width="47.28515625" style="9" customWidth="1"/>
    <col min="8195" max="8195" width="33.85546875" style="9" customWidth="1"/>
    <col min="8196" max="8196" width="34.140625" style="9" customWidth="1"/>
    <col min="8197" max="8448" width="9.140625" style="9"/>
    <col min="8449" max="8449" width="14.7109375" style="9" customWidth="1"/>
    <col min="8450" max="8450" width="47.28515625" style="9" customWidth="1"/>
    <col min="8451" max="8451" width="33.85546875" style="9" customWidth="1"/>
    <col min="8452" max="8452" width="34.140625" style="9" customWidth="1"/>
    <col min="8453" max="8704" width="9.140625" style="9"/>
    <col min="8705" max="8705" width="14.7109375" style="9" customWidth="1"/>
    <col min="8706" max="8706" width="47.28515625" style="9" customWidth="1"/>
    <col min="8707" max="8707" width="33.85546875" style="9" customWidth="1"/>
    <col min="8708" max="8708" width="34.140625" style="9" customWidth="1"/>
    <col min="8709" max="8960" width="9.140625" style="9"/>
    <col min="8961" max="8961" width="14.7109375" style="9" customWidth="1"/>
    <col min="8962" max="8962" width="47.28515625" style="9" customWidth="1"/>
    <col min="8963" max="8963" width="33.85546875" style="9" customWidth="1"/>
    <col min="8964" max="8964" width="34.140625" style="9" customWidth="1"/>
    <col min="8965" max="9216" width="9.140625" style="9"/>
    <col min="9217" max="9217" width="14.7109375" style="9" customWidth="1"/>
    <col min="9218" max="9218" width="47.28515625" style="9" customWidth="1"/>
    <col min="9219" max="9219" width="33.85546875" style="9" customWidth="1"/>
    <col min="9220" max="9220" width="34.140625" style="9" customWidth="1"/>
    <col min="9221" max="9472" width="9.140625" style="9"/>
    <col min="9473" max="9473" width="14.7109375" style="9" customWidth="1"/>
    <col min="9474" max="9474" width="47.28515625" style="9" customWidth="1"/>
    <col min="9475" max="9475" width="33.85546875" style="9" customWidth="1"/>
    <col min="9476" max="9476" width="34.140625" style="9" customWidth="1"/>
    <col min="9477" max="9728" width="9.140625" style="9"/>
    <col min="9729" max="9729" width="14.7109375" style="9" customWidth="1"/>
    <col min="9730" max="9730" width="47.28515625" style="9" customWidth="1"/>
    <col min="9731" max="9731" width="33.85546875" style="9" customWidth="1"/>
    <col min="9732" max="9732" width="34.140625" style="9" customWidth="1"/>
    <col min="9733" max="9984" width="9.140625" style="9"/>
    <col min="9985" max="9985" width="14.7109375" style="9" customWidth="1"/>
    <col min="9986" max="9986" width="47.28515625" style="9" customWidth="1"/>
    <col min="9987" max="9987" width="33.85546875" style="9" customWidth="1"/>
    <col min="9988" max="9988" width="34.140625" style="9" customWidth="1"/>
    <col min="9989" max="10240" width="9.140625" style="9"/>
    <col min="10241" max="10241" width="14.7109375" style="9" customWidth="1"/>
    <col min="10242" max="10242" width="47.28515625" style="9" customWidth="1"/>
    <col min="10243" max="10243" width="33.85546875" style="9" customWidth="1"/>
    <col min="10244" max="10244" width="34.140625" style="9" customWidth="1"/>
    <col min="10245" max="10496" width="9.140625" style="9"/>
    <col min="10497" max="10497" width="14.7109375" style="9" customWidth="1"/>
    <col min="10498" max="10498" width="47.28515625" style="9" customWidth="1"/>
    <col min="10499" max="10499" width="33.85546875" style="9" customWidth="1"/>
    <col min="10500" max="10500" width="34.140625" style="9" customWidth="1"/>
    <col min="10501" max="10752" width="9.140625" style="9"/>
    <col min="10753" max="10753" width="14.7109375" style="9" customWidth="1"/>
    <col min="10754" max="10754" width="47.28515625" style="9" customWidth="1"/>
    <col min="10755" max="10755" width="33.85546875" style="9" customWidth="1"/>
    <col min="10756" max="10756" width="34.140625" style="9" customWidth="1"/>
    <col min="10757" max="11008" width="9.140625" style="9"/>
    <col min="11009" max="11009" width="14.7109375" style="9" customWidth="1"/>
    <col min="11010" max="11010" width="47.28515625" style="9" customWidth="1"/>
    <col min="11011" max="11011" width="33.85546875" style="9" customWidth="1"/>
    <col min="11012" max="11012" width="34.140625" style="9" customWidth="1"/>
    <col min="11013" max="11264" width="9.140625" style="9"/>
    <col min="11265" max="11265" width="14.7109375" style="9" customWidth="1"/>
    <col min="11266" max="11266" width="47.28515625" style="9" customWidth="1"/>
    <col min="11267" max="11267" width="33.85546875" style="9" customWidth="1"/>
    <col min="11268" max="11268" width="34.140625" style="9" customWidth="1"/>
    <col min="11269" max="11520" width="9.140625" style="9"/>
    <col min="11521" max="11521" width="14.7109375" style="9" customWidth="1"/>
    <col min="11522" max="11522" width="47.28515625" style="9" customWidth="1"/>
    <col min="11523" max="11523" width="33.85546875" style="9" customWidth="1"/>
    <col min="11524" max="11524" width="34.140625" style="9" customWidth="1"/>
    <col min="11525" max="11776" width="9.140625" style="9"/>
    <col min="11777" max="11777" width="14.7109375" style="9" customWidth="1"/>
    <col min="11778" max="11778" width="47.28515625" style="9" customWidth="1"/>
    <col min="11779" max="11779" width="33.85546875" style="9" customWidth="1"/>
    <col min="11780" max="11780" width="34.140625" style="9" customWidth="1"/>
    <col min="11781" max="12032" width="9.140625" style="9"/>
    <col min="12033" max="12033" width="14.7109375" style="9" customWidth="1"/>
    <col min="12034" max="12034" width="47.28515625" style="9" customWidth="1"/>
    <col min="12035" max="12035" width="33.85546875" style="9" customWidth="1"/>
    <col min="12036" max="12036" width="34.140625" style="9" customWidth="1"/>
    <col min="12037" max="12288" width="9.140625" style="9"/>
    <col min="12289" max="12289" width="14.7109375" style="9" customWidth="1"/>
    <col min="12290" max="12290" width="47.28515625" style="9" customWidth="1"/>
    <col min="12291" max="12291" width="33.85546875" style="9" customWidth="1"/>
    <col min="12292" max="12292" width="34.140625" style="9" customWidth="1"/>
    <col min="12293" max="12544" width="9.140625" style="9"/>
    <col min="12545" max="12545" width="14.7109375" style="9" customWidth="1"/>
    <col min="12546" max="12546" width="47.28515625" style="9" customWidth="1"/>
    <col min="12547" max="12547" width="33.85546875" style="9" customWidth="1"/>
    <col min="12548" max="12548" width="34.140625" style="9" customWidth="1"/>
    <col min="12549" max="12800" width="9.140625" style="9"/>
    <col min="12801" max="12801" width="14.7109375" style="9" customWidth="1"/>
    <col min="12802" max="12802" width="47.28515625" style="9" customWidth="1"/>
    <col min="12803" max="12803" width="33.85546875" style="9" customWidth="1"/>
    <col min="12804" max="12804" width="34.140625" style="9" customWidth="1"/>
    <col min="12805" max="13056" width="9.140625" style="9"/>
    <col min="13057" max="13057" width="14.7109375" style="9" customWidth="1"/>
    <col min="13058" max="13058" width="47.28515625" style="9" customWidth="1"/>
    <col min="13059" max="13059" width="33.85546875" style="9" customWidth="1"/>
    <col min="13060" max="13060" width="34.140625" style="9" customWidth="1"/>
    <col min="13061" max="13312" width="9.140625" style="9"/>
    <col min="13313" max="13313" width="14.7109375" style="9" customWidth="1"/>
    <col min="13314" max="13314" width="47.28515625" style="9" customWidth="1"/>
    <col min="13315" max="13315" width="33.85546875" style="9" customWidth="1"/>
    <col min="13316" max="13316" width="34.140625" style="9" customWidth="1"/>
    <col min="13317" max="13568" width="9.140625" style="9"/>
    <col min="13569" max="13569" width="14.7109375" style="9" customWidth="1"/>
    <col min="13570" max="13570" width="47.28515625" style="9" customWidth="1"/>
    <col min="13571" max="13571" width="33.85546875" style="9" customWidth="1"/>
    <col min="13572" max="13572" width="34.140625" style="9" customWidth="1"/>
    <col min="13573" max="13824" width="9.140625" style="9"/>
    <col min="13825" max="13825" width="14.7109375" style="9" customWidth="1"/>
    <col min="13826" max="13826" width="47.28515625" style="9" customWidth="1"/>
    <col min="13827" max="13827" width="33.85546875" style="9" customWidth="1"/>
    <col min="13828" max="13828" width="34.140625" style="9" customWidth="1"/>
    <col min="13829" max="14080" width="9.140625" style="9"/>
    <col min="14081" max="14081" width="14.7109375" style="9" customWidth="1"/>
    <col min="14082" max="14082" width="47.28515625" style="9" customWidth="1"/>
    <col min="14083" max="14083" width="33.85546875" style="9" customWidth="1"/>
    <col min="14084" max="14084" width="34.140625" style="9" customWidth="1"/>
    <col min="14085" max="14336" width="9.140625" style="9"/>
    <col min="14337" max="14337" width="14.7109375" style="9" customWidth="1"/>
    <col min="14338" max="14338" width="47.28515625" style="9" customWidth="1"/>
    <col min="14339" max="14339" width="33.85546875" style="9" customWidth="1"/>
    <col min="14340" max="14340" width="34.140625" style="9" customWidth="1"/>
    <col min="14341" max="14592" width="9.140625" style="9"/>
    <col min="14593" max="14593" width="14.7109375" style="9" customWidth="1"/>
    <col min="14594" max="14594" width="47.28515625" style="9" customWidth="1"/>
    <col min="14595" max="14595" width="33.85546875" style="9" customWidth="1"/>
    <col min="14596" max="14596" width="34.140625" style="9" customWidth="1"/>
    <col min="14597" max="14848" width="9.140625" style="9"/>
    <col min="14849" max="14849" width="14.7109375" style="9" customWidth="1"/>
    <col min="14850" max="14850" width="47.28515625" style="9" customWidth="1"/>
    <col min="14851" max="14851" width="33.85546875" style="9" customWidth="1"/>
    <col min="14852" max="14852" width="34.140625" style="9" customWidth="1"/>
    <col min="14853" max="15104" width="9.140625" style="9"/>
    <col min="15105" max="15105" width="14.7109375" style="9" customWidth="1"/>
    <col min="15106" max="15106" width="47.28515625" style="9" customWidth="1"/>
    <col min="15107" max="15107" width="33.85546875" style="9" customWidth="1"/>
    <col min="15108" max="15108" width="34.140625" style="9" customWidth="1"/>
    <col min="15109" max="15360" width="9.140625" style="9"/>
    <col min="15361" max="15361" width="14.7109375" style="9" customWidth="1"/>
    <col min="15362" max="15362" width="47.28515625" style="9" customWidth="1"/>
    <col min="15363" max="15363" width="33.85546875" style="9" customWidth="1"/>
    <col min="15364" max="15364" width="34.140625" style="9" customWidth="1"/>
    <col min="15365" max="15616" width="9.140625" style="9"/>
    <col min="15617" max="15617" width="14.7109375" style="9" customWidth="1"/>
    <col min="15618" max="15618" width="47.28515625" style="9" customWidth="1"/>
    <col min="15619" max="15619" width="33.85546875" style="9" customWidth="1"/>
    <col min="15620" max="15620" width="34.140625" style="9" customWidth="1"/>
    <col min="15621" max="15872" width="9.140625" style="9"/>
    <col min="15873" max="15873" width="14.7109375" style="9" customWidth="1"/>
    <col min="15874" max="15874" width="47.28515625" style="9" customWidth="1"/>
    <col min="15875" max="15875" width="33.85546875" style="9" customWidth="1"/>
    <col min="15876" max="15876" width="34.140625" style="9" customWidth="1"/>
    <col min="15877" max="16128" width="9.140625" style="9"/>
    <col min="16129" max="16129" width="14.7109375" style="9" customWidth="1"/>
    <col min="16130" max="16130" width="47.28515625" style="9" customWidth="1"/>
    <col min="16131" max="16131" width="33.85546875" style="9" customWidth="1"/>
    <col min="16132" max="16132" width="34.140625" style="9" customWidth="1"/>
    <col min="16133" max="16384" width="9.140625" style="9"/>
  </cols>
  <sheetData>
    <row r="1" spans="1:4" ht="17.25" customHeight="1" thickBot="1" x14ac:dyDescent="0.35">
      <c r="A1" s="327" t="s">
        <v>123</v>
      </c>
      <c r="B1" s="328"/>
      <c r="C1" s="329" t="s">
        <v>102</v>
      </c>
      <c r="D1" s="329" t="s">
        <v>103</v>
      </c>
    </row>
    <row r="2" spans="1:4" ht="20.25" x14ac:dyDescent="0.3">
      <c r="A2" s="330" t="s">
        <v>104</v>
      </c>
      <c r="B2" s="48" t="s">
        <v>105</v>
      </c>
      <c r="C2" s="331">
        <v>1</v>
      </c>
      <c r="D2" s="332"/>
    </row>
    <row r="3" spans="1:4" ht="20.25" x14ac:dyDescent="0.3">
      <c r="A3" s="330" t="s">
        <v>106</v>
      </c>
      <c r="B3" s="48" t="s">
        <v>107</v>
      </c>
      <c r="C3" s="333">
        <v>0.08</v>
      </c>
      <c r="D3" s="334"/>
    </row>
    <row r="4" spans="1:4" ht="20.25" x14ac:dyDescent="0.3">
      <c r="A4" s="330" t="s">
        <v>108</v>
      </c>
      <c r="B4" s="48" t="s">
        <v>109</v>
      </c>
      <c r="C4" s="335">
        <v>-100000</v>
      </c>
      <c r="D4" s="336"/>
    </row>
    <row r="5" spans="1:4" ht="20.25" x14ac:dyDescent="0.3">
      <c r="A5" s="330" t="s">
        <v>110</v>
      </c>
      <c r="B5" s="48" t="s">
        <v>111</v>
      </c>
      <c r="C5" s="335">
        <v>0</v>
      </c>
      <c r="D5" s="336"/>
    </row>
    <row r="6" spans="1:4" ht="21" thickBot="1" x14ac:dyDescent="0.35">
      <c r="A6" s="330" t="s">
        <v>112</v>
      </c>
      <c r="B6" s="48" t="s">
        <v>113</v>
      </c>
      <c r="C6" s="337">
        <v>50000</v>
      </c>
      <c r="D6" s="350">
        <f>FV(C3,C2,C5,C4)</f>
        <v>108000</v>
      </c>
    </row>
    <row r="7" spans="1:4" ht="18" hidden="1" customHeight="1" thickBot="1" x14ac:dyDescent="0.35">
      <c r="A7" s="327" t="s">
        <v>114</v>
      </c>
      <c r="B7" s="328"/>
      <c r="C7" s="339" t="s">
        <v>102</v>
      </c>
      <c r="D7" s="351" t="s">
        <v>103</v>
      </c>
    </row>
    <row r="8" spans="1:4" ht="20.25" hidden="1" x14ac:dyDescent="0.3">
      <c r="A8" s="330" t="s">
        <v>104</v>
      </c>
      <c r="B8" s="48" t="str">
        <f>B2</f>
        <v>antal terminer, f.eks år</v>
      </c>
      <c r="C8" s="341">
        <v>6</v>
      </c>
      <c r="D8" s="352">
        <f>NPER(C9,C11,C10,C12)</f>
        <v>4.6357351668639906</v>
      </c>
    </row>
    <row r="9" spans="1:4" ht="20.25" hidden="1" x14ac:dyDescent="0.3">
      <c r="A9" s="330" t="s">
        <v>106</v>
      </c>
      <c r="B9" s="48" t="str">
        <f>B3</f>
        <v>renten</v>
      </c>
      <c r="C9" s="333">
        <v>0.1</v>
      </c>
      <c r="D9" s="352">
        <f>RATE(C8,C11,C10,C12)</f>
        <v>0.17190612459200996</v>
      </c>
    </row>
    <row r="10" spans="1:4" ht="20.25" hidden="1" x14ac:dyDescent="0.3">
      <c r="A10" s="330" t="s">
        <v>108</v>
      </c>
      <c r="B10" s="48" t="str">
        <f>B4</f>
        <v>Present value, nutidsværdi</v>
      </c>
      <c r="C10" s="335">
        <v>-50000</v>
      </c>
      <c r="D10" s="352">
        <f>PV(C9,C8,C11,C12)</f>
        <v>-60973.649792471195</v>
      </c>
    </row>
    <row r="11" spans="1:4" ht="20.25" hidden="1" x14ac:dyDescent="0.3">
      <c r="A11" s="330" t="s">
        <v>110</v>
      </c>
      <c r="B11" s="48" t="str">
        <f>B5</f>
        <v>Betaling pr. termin, ydelsen</v>
      </c>
      <c r="C11" s="335">
        <v>14000</v>
      </c>
      <c r="D11" s="352">
        <f>PMT(C9,C8,C10,C12)</f>
        <v>11480.369018133371</v>
      </c>
    </row>
    <row r="12" spans="1:4" ht="21" hidden="1" thickBot="1" x14ac:dyDescent="0.35">
      <c r="A12" s="345" t="s">
        <v>112</v>
      </c>
      <c r="B12" s="346" t="str">
        <f>B6</f>
        <v>Future value</v>
      </c>
      <c r="C12" s="337">
        <v>0</v>
      </c>
      <c r="D12" s="353">
        <f>FV(C9,C8,C11,C10)</f>
        <v>-19440.490000000063</v>
      </c>
    </row>
    <row r="13" spans="1:4" ht="18.75" hidden="1" customHeight="1" thickBot="1" x14ac:dyDescent="0.35">
      <c r="A13" s="327" t="s">
        <v>115</v>
      </c>
      <c r="B13" s="328"/>
      <c r="C13" s="339" t="s">
        <v>102</v>
      </c>
      <c r="D13" s="351" t="s">
        <v>103</v>
      </c>
    </row>
    <row r="14" spans="1:4" ht="20.25" hidden="1" x14ac:dyDescent="0.3">
      <c r="A14" s="330" t="s">
        <v>104</v>
      </c>
      <c r="B14" s="48" t="str">
        <f>B8</f>
        <v>antal terminer, f.eks år</v>
      </c>
      <c r="C14" s="341">
        <v>6</v>
      </c>
      <c r="D14" s="352">
        <f>NPER(C15,C17,C16,C18)</f>
        <v>4.6357351668639906</v>
      </c>
    </row>
    <row r="15" spans="1:4" ht="20.25" hidden="1" x14ac:dyDescent="0.3">
      <c r="A15" s="330" t="s">
        <v>106</v>
      </c>
      <c r="B15" s="48" t="str">
        <f>B9</f>
        <v>renten</v>
      </c>
      <c r="C15" s="333">
        <v>0.1</v>
      </c>
      <c r="D15" s="352">
        <f>RATE(C14,C17,C16,C18)</f>
        <v>0.17190612459200996</v>
      </c>
    </row>
    <row r="16" spans="1:4" ht="20.25" hidden="1" x14ac:dyDescent="0.3">
      <c r="A16" s="330" t="s">
        <v>108</v>
      </c>
      <c r="B16" s="48" t="str">
        <f>B10</f>
        <v>Present value, nutidsværdi</v>
      </c>
      <c r="C16" s="335">
        <v>-50000</v>
      </c>
      <c r="D16" s="352">
        <f>PV(C15,C14,C17,C18)</f>
        <v>-60973.649792471195</v>
      </c>
    </row>
    <row r="17" spans="1:4" ht="20.25" hidden="1" x14ac:dyDescent="0.3">
      <c r="A17" s="330" t="s">
        <v>110</v>
      </c>
      <c r="B17" s="48" t="str">
        <f>B11</f>
        <v>Betaling pr. termin, ydelsen</v>
      </c>
      <c r="C17" s="335">
        <v>14000</v>
      </c>
      <c r="D17" s="352">
        <f>PMT(C15,C14,C16,C18)</f>
        <v>11480.369018133371</v>
      </c>
    </row>
    <row r="18" spans="1:4" ht="21" hidden="1" thickBot="1" x14ac:dyDescent="0.35">
      <c r="A18" s="345" t="s">
        <v>112</v>
      </c>
      <c r="B18" s="346" t="str">
        <f>B12</f>
        <v>Future value</v>
      </c>
      <c r="C18" s="337">
        <v>0</v>
      </c>
      <c r="D18" s="353">
        <f>FV(C15,C14,C17,C16)</f>
        <v>-19440.490000000063</v>
      </c>
    </row>
    <row r="19" spans="1:4" ht="20.25" hidden="1" x14ac:dyDescent="0.3">
      <c r="D19" s="354"/>
    </row>
    <row r="20" spans="1:4" ht="20.25" x14ac:dyDescent="0.3">
      <c r="A20" s="348"/>
      <c r="B20" s="157"/>
      <c r="C20" s="157"/>
      <c r="D20" s="354"/>
    </row>
    <row r="21" spans="1:4" ht="20.25" x14ac:dyDescent="0.3">
      <c r="A21" s="355" t="s">
        <v>119</v>
      </c>
      <c r="B21" s="157"/>
      <c r="C21" s="157"/>
      <c r="D21" s="354">
        <v>350000</v>
      </c>
    </row>
    <row r="22" spans="1:4" ht="20.25" x14ac:dyDescent="0.3">
      <c r="A22" s="348" t="s">
        <v>120</v>
      </c>
      <c r="B22" s="157"/>
      <c r="C22" s="157"/>
      <c r="D22" s="354">
        <f>D6+D21</f>
        <v>458000</v>
      </c>
    </row>
    <row r="23" spans="1:4" ht="20.25" x14ac:dyDescent="0.3">
      <c r="A23" s="157" t="s">
        <v>121</v>
      </c>
      <c r="B23" s="157"/>
      <c r="C23" s="157"/>
      <c r="D23" s="354">
        <v>526379</v>
      </c>
    </row>
    <row r="24" spans="1:4" ht="20.25" x14ac:dyDescent="0.3">
      <c r="A24" s="157" t="s">
        <v>122</v>
      </c>
      <c r="B24" s="157"/>
      <c r="C24" s="157"/>
      <c r="D24" s="354">
        <f>D22-D23</f>
        <v>-68379</v>
      </c>
    </row>
    <row r="25" spans="1:4" ht="18" x14ac:dyDescent="0.25">
      <c r="A25" s="157"/>
      <c r="B25" s="157"/>
      <c r="C25" s="157"/>
      <c r="D25" s="157"/>
    </row>
  </sheetData>
  <pageMargins left="0.75" right="0.75" top="1" bottom="1" header="0" footer="0"/>
  <pageSetup paperSize="9" orientation="landscape" horizont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5"/>
  <sheetViews>
    <sheetView zoomScale="120" workbookViewId="0">
      <selection activeCell="D22" sqref="D22"/>
    </sheetView>
  </sheetViews>
  <sheetFormatPr defaultRowHeight="12.75" x14ac:dyDescent="0.2"/>
  <cols>
    <col min="1" max="1" width="14.7109375" style="9" customWidth="1"/>
    <col min="2" max="2" width="47.28515625" style="9" customWidth="1"/>
    <col min="3" max="3" width="33.85546875" style="9" customWidth="1"/>
    <col min="4" max="4" width="34.140625" style="9" customWidth="1"/>
    <col min="5" max="256" width="9.140625" style="9"/>
    <col min="257" max="257" width="14.7109375" style="9" customWidth="1"/>
    <col min="258" max="258" width="47.28515625" style="9" customWidth="1"/>
    <col min="259" max="259" width="33.85546875" style="9" customWidth="1"/>
    <col min="260" max="260" width="34.140625" style="9" customWidth="1"/>
    <col min="261" max="512" width="9.140625" style="9"/>
    <col min="513" max="513" width="14.7109375" style="9" customWidth="1"/>
    <col min="514" max="514" width="47.28515625" style="9" customWidth="1"/>
    <col min="515" max="515" width="33.85546875" style="9" customWidth="1"/>
    <col min="516" max="516" width="34.140625" style="9" customWidth="1"/>
    <col min="517" max="768" width="9.140625" style="9"/>
    <col min="769" max="769" width="14.7109375" style="9" customWidth="1"/>
    <col min="770" max="770" width="47.28515625" style="9" customWidth="1"/>
    <col min="771" max="771" width="33.85546875" style="9" customWidth="1"/>
    <col min="772" max="772" width="34.140625" style="9" customWidth="1"/>
    <col min="773" max="1024" width="9.140625" style="9"/>
    <col min="1025" max="1025" width="14.7109375" style="9" customWidth="1"/>
    <col min="1026" max="1026" width="47.28515625" style="9" customWidth="1"/>
    <col min="1027" max="1027" width="33.85546875" style="9" customWidth="1"/>
    <col min="1028" max="1028" width="34.140625" style="9" customWidth="1"/>
    <col min="1029" max="1280" width="9.140625" style="9"/>
    <col min="1281" max="1281" width="14.7109375" style="9" customWidth="1"/>
    <col min="1282" max="1282" width="47.28515625" style="9" customWidth="1"/>
    <col min="1283" max="1283" width="33.85546875" style="9" customWidth="1"/>
    <col min="1284" max="1284" width="34.140625" style="9" customWidth="1"/>
    <col min="1285" max="1536" width="9.140625" style="9"/>
    <col min="1537" max="1537" width="14.7109375" style="9" customWidth="1"/>
    <col min="1538" max="1538" width="47.28515625" style="9" customWidth="1"/>
    <col min="1539" max="1539" width="33.85546875" style="9" customWidth="1"/>
    <col min="1540" max="1540" width="34.140625" style="9" customWidth="1"/>
    <col min="1541" max="1792" width="9.140625" style="9"/>
    <col min="1793" max="1793" width="14.7109375" style="9" customWidth="1"/>
    <col min="1794" max="1794" width="47.28515625" style="9" customWidth="1"/>
    <col min="1795" max="1795" width="33.85546875" style="9" customWidth="1"/>
    <col min="1796" max="1796" width="34.140625" style="9" customWidth="1"/>
    <col min="1797" max="2048" width="9.140625" style="9"/>
    <col min="2049" max="2049" width="14.7109375" style="9" customWidth="1"/>
    <col min="2050" max="2050" width="47.28515625" style="9" customWidth="1"/>
    <col min="2051" max="2051" width="33.85546875" style="9" customWidth="1"/>
    <col min="2052" max="2052" width="34.140625" style="9" customWidth="1"/>
    <col min="2053" max="2304" width="9.140625" style="9"/>
    <col min="2305" max="2305" width="14.7109375" style="9" customWidth="1"/>
    <col min="2306" max="2306" width="47.28515625" style="9" customWidth="1"/>
    <col min="2307" max="2307" width="33.85546875" style="9" customWidth="1"/>
    <col min="2308" max="2308" width="34.140625" style="9" customWidth="1"/>
    <col min="2309" max="2560" width="9.140625" style="9"/>
    <col min="2561" max="2561" width="14.7109375" style="9" customWidth="1"/>
    <col min="2562" max="2562" width="47.28515625" style="9" customWidth="1"/>
    <col min="2563" max="2563" width="33.85546875" style="9" customWidth="1"/>
    <col min="2564" max="2564" width="34.140625" style="9" customWidth="1"/>
    <col min="2565" max="2816" width="9.140625" style="9"/>
    <col min="2817" max="2817" width="14.7109375" style="9" customWidth="1"/>
    <col min="2818" max="2818" width="47.28515625" style="9" customWidth="1"/>
    <col min="2819" max="2819" width="33.85546875" style="9" customWidth="1"/>
    <col min="2820" max="2820" width="34.140625" style="9" customWidth="1"/>
    <col min="2821" max="3072" width="9.140625" style="9"/>
    <col min="3073" max="3073" width="14.7109375" style="9" customWidth="1"/>
    <col min="3074" max="3074" width="47.28515625" style="9" customWidth="1"/>
    <col min="3075" max="3075" width="33.85546875" style="9" customWidth="1"/>
    <col min="3076" max="3076" width="34.140625" style="9" customWidth="1"/>
    <col min="3077" max="3328" width="9.140625" style="9"/>
    <col min="3329" max="3329" width="14.7109375" style="9" customWidth="1"/>
    <col min="3330" max="3330" width="47.28515625" style="9" customWidth="1"/>
    <col min="3331" max="3331" width="33.85546875" style="9" customWidth="1"/>
    <col min="3332" max="3332" width="34.140625" style="9" customWidth="1"/>
    <col min="3333" max="3584" width="9.140625" style="9"/>
    <col min="3585" max="3585" width="14.7109375" style="9" customWidth="1"/>
    <col min="3586" max="3586" width="47.28515625" style="9" customWidth="1"/>
    <col min="3587" max="3587" width="33.85546875" style="9" customWidth="1"/>
    <col min="3588" max="3588" width="34.140625" style="9" customWidth="1"/>
    <col min="3589" max="3840" width="9.140625" style="9"/>
    <col min="3841" max="3841" width="14.7109375" style="9" customWidth="1"/>
    <col min="3842" max="3842" width="47.28515625" style="9" customWidth="1"/>
    <col min="3843" max="3843" width="33.85546875" style="9" customWidth="1"/>
    <col min="3844" max="3844" width="34.140625" style="9" customWidth="1"/>
    <col min="3845" max="4096" width="9.140625" style="9"/>
    <col min="4097" max="4097" width="14.7109375" style="9" customWidth="1"/>
    <col min="4098" max="4098" width="47.28515625" style="9" customWidth="1"/>
    <col min="4099" max="4099" width="33.85546875" style="9" customWidth="1"/>
    <col min="4100" max="4100" width="34.140625" style="9" customWidth="1"/>
    <col min="4101" max="4352" width="9.140625" style="9"/>
    <col min="4353" max="4353" width="14.7109375" style="9" customWidth="1"/>
    <col min="4354" max="4354" width="47.28515625" style="9" customWidth="1"/>
    <col min="4355" max="4355" width="33.85546875" style="9" customWidth="1"/>
    <col min="4356" max="4356" width="34.140625" style="9" customWidth="1"/>
    <col min="4357" max="4608" width="9.140625" style="9"/>
    <col min="4609" max="4609" width="14.7109375" style="9" customWidth="1"/>
    <col min="4610" max="4610" width="47.28515625" style="9" customWidth="1"/>
    <col min="4611" max="4611" width="33.85546875" style="9" customWidth="1"/>
    <col min="4612" max="4612" width="34.140625" style="9" customWidth="1"/>
    <col min="4613" max="4864" width="9.140625" style="9"/>
    <col min="4865" max="4865" width="14.7109375" style="9" customWidth="1"/>
    <col min="4866" max="4866" width="47.28515625" style="9" customWidth="1"/>
    <col min="4867" max="4867" width="33.85546875" style="9" customWidth="1"/>
    <col min="4868" max="4868" width="34.140625" style="9" customWidth="1"/>
    <col min="4869" max="5120" width="9.140625" style="9"/>
    <col min="5121" max="5121" width="14.7109375" style="9" customWidth="1"/>
    <col min="5122" max="5122" width="47.28515625" style="9" customWidth="1"/>
    <col min="5123" max="5123" width="33.85546875" style="9" customWidth="1"/>
    <col min="5124" max="5124" width="34.140625" style="9" customWidth="1"/>
    <col min="5125" max="5376" width="9.140625" style="9"/>
    <col min="5377" max="5377" width="14.7109375" style="9" customWidth="1"/>
    <col min="5378" max="5378" width="47.28515625" style="9" customWidth="1"/>
    <col min="5379" max="5379" width="33.85546875" style="9" customWidth="1"/>
    <col min="5380" max="5380" width="34.140625" style="9" customWidth="1"/>
    <col min="5381" max="5632" width="9.140625" style="9"/>
    <col min="5633" max="5633" width="14.7109375" style="9" customWidth="1"/>
    <col min="5634" max="5634" width="47.28515625" style="9" customWidth="1"/>
    <col min="5635" max="5635" width="33.85546875" style="9" customWidth="1"/>
    <col min="5636" max="5636" width="34.140625" style="9" customWidth="1"/>
    <col min="5637" max="5888" width="9.140625" style="9"/>
    <col min="5889" max="5889" width="14.7109375" style="9" customWidth="1"/>
    <col min="5890" max="5890" width="47.28515625" style="9" customWidth="1"/>
    <col min="5891" max="5891" width="33.85546875" style="9" customWidth="1"/>
    <col min="5892" max="5892" width="34.140625" style="9" customWidth="1"/>
    <col min="5893" max="6144" width="9.140625" style="9"/>
    <col min="6145" max="6145" width="14.7109375" style="9" customWidth="1"/>
    <col min="6146" max="6146" width="47.28515625" style="9" customWidth="1"/>
    <col min="6147" max="6147" width="33.85546875" style="9" customWidth="1"/>
    <col min="6148" max="6148" width="34.140625" style="9" customWidth="1"/>
    <col min="6149" max="6400" width="9.140625" style="9"/>
    <col min="6401" max="6401" width="14.7109375" style="9" customWidth="1"/>
    <col min="6402" max="6402" width="47.28515625" style="9" customWidth="1"/>
    <col min="6403" max="6403" width="33.85546875" style="9" customWidth="1"/>
    <col min="6404" max="6404" width="34.140625" style="9" customWidth="1"/>
    <col min="6405" max="6656" width="9.140625" style="9"/>
    <col min="6657" max="6657" width="14.7109375" style="9" customWidth="1"/>
    <col min="6658" max="6658" width="47.28515625" style="9" customWidth="1"/>
    <col min="6659" max="6659" width="33.85546875" style="9" customWidth="1"/>
    <col min="6660" max="6660" width="34.140625" style="9" customWidth="1"/>
    <col min="6661" max="6912" width="9.140625" style="9"/>
    <col min="6913" max="6913" width="14.7109375" style="9" customWidth="1"/>
    <col min="6914" max="6914" width="47.28515625" style="9" customWidth="1"/>
    <col min="6915" max="6915" width="33.85546875" style="9" customWidth="1"/>
    <col min="6916" max="6916" width="34.140625" style="9" customWidth="1"/>
    <col min="6917" max="7168" width="9.140625" style="9"/>
    <col min="7169" max="7169" width="14.7109375" style="9" customWidth="1"/>
    <col min="7170" max="7170" width="47.28515625" style="9" customWidth="1"/>
    <col min="7171" max="7171" width="33.85546875" style="9" customWidth="1"/>
    <col min="7172" max="7172" width="34.140625" style="9" customWidth="1"/>
    <col min="7173" max="7424" width="9.140625" style="9"/>
    <col min="7425" max="7425" width="14.7109375" style="9" customWidth="1"/>
    <col min="7426" max="7426" width="47.28515625" style="9" customWidth="1"/>
    <col min="7427" max="7427" width="33.85546875" style="9" customWidth="1"/>
    <col min="7428" max="7428" width="34.140625" style="9" customWidth="1"/>
    <col min="7429" max="7680" width="9.140625" style="9"/>
    <col min="7681" max="7681" width="14.7109375" style="9" customWidth="1"/>
    <col min="7682" max="7682" width="47.28515625" style="9" customWidth="1"/>
    <col min="7683" max="7683" width="33.85546875" style="9" customWidth="1"/>
    <col min="7684" max="7684" width="34.140625" style="9" customWidth="1"/>
    <col min="7685" max="7936" width="9.140625" style="9"/>
    <col min="7937" max="7937" width="14.7109375" style="9" customWidth="1"/>
    <col min="7938" max="7938" width="47.28515625" style="9" customWidth="1"/>
    <col min="7939" max="7939" width="33.85546875" style="9" customWidth="1"/>
    <col min="7940" max="7940" width="34.140625" style="9" customWidth="1"/>
    <col min="7941" max="8192" width="9.140625" style="9"/>
    <col min="8193" max="8193" width="14.7109375" style="9" customWidth="1"/>
    <col min="8194" max="8194" width="47.28515625" style="9" customWidth="1"/>
    <col min="8195" max="8195" width="33.85546875" style="9" customWidth="1"/>
    <col min="8196" max="8196" width="34.140625" style="9" customWidth="1"/>
    <col min="8197" max="8448" width="9.140625" style="9"/>
    <col min="8449" max="8449" width="14.7109375" style="9" customWidth="1"/>
    <col min="8450" max="8450" width="47.28515625" style="9" customWidth="1"/>
    <col min="8451" max="8451" width="33.85546875" style="9" customWidth="1"/>
    <col min="8452" max="8452" width="34.140625" style="9" customWidth="1"/>
    <col min="8453" max="8704" width="9.140625" style="9"/>
    <col min="8705" max="8705" width="14.7109375" style="9" customWidth="1"/>
    <col min="8706" max="8706" width="47.28515625" style="9" customWidth="1"/>
    <col min="8707" max="8707" width="33.85546875" style="9" customWidth="1"/>
    <col min="8708" max="8708" width="34.140625" style="9" customWidth="1"/>
    <col min="8709" max="8960" width="9.140625" style="9"/>
    <col min="8961" max="8961" width="14.7109375" style="9" customWidth="1"/>
    <col min="8962" max="8962" width="47.28515625" style="9" customWidth="1"/>
    <col min="8963" max="8963" width="33.85546875" style="9" customWidth="1"/>
    <col min="8964" max="8964" width="34.140625" style="9" customWidth="1"/>
    <col min="8965" max="9216" width="9.140625" style="9"/>
    <col min="9217" max="9217" width="14.7109375" style="9" customWidth="1"/>
    <col min="9218" max="9218" width="47.28515625" style="9" customWidth="1"/>
    <col min="9219" max="9219" width="33.85546875" style="9" customWidth="1"/>
    <col min="9220" max="9220" width="34.140625" style="9" customWidth="1"/>
    <col min="9221" max="9472" width="9.140625" style="9"/>
    <col min="9473" max="9473" width="14.7109375" style="9" customWidth="1"/>
    <col min="9474" max="9474" width="47.28515625" style="9" customWidth="1"/>
    <col min="9475" max="9475" width="33.85546875" style="9" customWidth="1"/>
    <col min="9476" max="9476" width="34.140625" style="9" customWidth="1"/>
    <col min="9477" max="9728" width="9.140625" style="9"/>
    <col min="9729" max="9729" width="14.7109375" style="9" customWidth="1"/>
    <col min="9730" max="9730" width="47.28515625" style="9" customWidth="1"/>
    <col min="9731" max="9731" width="33.85546875" style="9" customWidth="1"/>
    <col min="9732" max="9732" width="34.140625" style="9" customWidth="1"/>
    <col min="9733" max="9984" width="9.140625" style="9"/>
    <col min="9985" max="9985" width="14.7109375" style="9" customWidth="1"/>
    <col min="9986" max="9986" width="47.28515625" style="9" customWidth="1"/>
    <col min="9987" max="9987" width="33.85546875" style="9" customWidth="1"/>
    <col min="9988" max="9988" width="34.140625" style="9" customWidth="1"/>
    <col min="9989" max="10240" width="9.140625" style="9"/>
    <col min="10241" max="10241" width="14.7109375" style="9" customWidth="1"/>
    <col min="10242" max="10242" width="47.28515625" style="9" customWidth="1"/>
    <col min="10243" max="10243" width="33.85546875" style="9" customWidth="1"/>
    <col min="10244" max="10244" width="34.140625" style="9" customWidth="1"/>
    <col min="10245" max="10496" width="9.140625" style="9"/>
    <col min="10497" max="10497" width="14.7109375" style="9" customWidth="1"/>
    <col min="10498" max="10498" width="47.28515625" style="9" customWidth="1"/>
    <col min="10499" max="10499" width="33.85546875" style="9" customWidth="1"/>
    <col min="10500" max="10500" width="34.140625" style="9" customWidth="1"/>
    <col min="10501" max="10752" width="9.140625" style="9"/>
    <col min="10753" max="10753" width="14.7109375" style="9" customWidth="1"/>
    <col min="10754" max="10754" width="47.28515625" style="9" customWidth="1"/>
    <col min="10755" max="10755" width="33.85546875" style="9" customWidth="1"/>
    <col min="10756" max="10756" width="34.140625" style="9" customWidth="1"/>
    <col min="10757" max="11008" width="9.140625" style="9"/>
    <col min="11009" max="11009" width="14.7109375" style="9" customWidth="1"/>
    <col min="11010" max="11010" width="47.28515625" style="9" customWidth="1"/>
    <col min="11011" max="11011" width="33.85546875" style="9" customWidth="1"/>
    <col min="11012" max="11012" width="34.140625" style="9" customWidth="1"/>
    <col min="11013" max="11264" width="9.140625" style="9"/>
    <col min="11265" max="11265" width="14.7109375" style="9" customWidth="1"/>
    <col min="11266" max="11266" width="47.28515625" style="9" customWidth="1"/>
    <col min="11267" max="11267" width="33.85546875" style="9" customWidth="1"/>
    <col min="11268" max="11268" width="34.140625" style="9" customWidth="1"/>
    <col min="11269" max="11520" width="9.140625" style="9"/>
    <col min="11521" max="11521" width="14.7109375" style="9" customWidth="1"/>
    <col min="11522" max="11522" width="47.28515625" style="9" customWidth="1"/>
    <col min="11523" max="11523" width="33.85546875" style="9" customWidth="1"/>
    <col min="11524" max="11524" width="34.140625" style="9" customWidth="1"/>
    <col min="11525" max="11776" width="9.140625" style="9"/>
    <col min="11777" max="11777" width="14.7109375" style="9" customWidth="1"/>
    <col min="11778" max="11778" width="47.28515625" style="9" customWidth="1"/>
    <col min="11779" max="11779" width="33.85546875" style="9" customWidth="1"/>
    <col min="11780" max="11780" width="34.140625" style="9" customWidth="1"/>
    <col min="11781" max="12032" width="9.140625" style="9"/>
    <col min="12033" max="12033" width="14.7109375" style="9" customWidth="1"/>
    <col min="12034" max="12034" width="47.28515625" style="9" customWidth="1"/>
    <col min="12035" max="12035" width="33.85546875" style="9" customWidth="1"/>
    <col min="12036" max="12036" width="34.140625" style="9" customWidth="1"/>
    <col min="12037" max="12288" width="9.140625" style="9"/>
    <col min="12289" max="12289" width="14.7109375" style="9" customWidth="1"/>
    <col min="12290" max="12290" width="47.28515625" style="9" customWidth="1"/>
    <col min="12291" max="12291" width="33.85546875" style="9" customWidth="1"/>
    <col min="12292" max="12292" width="34.140625" style="9" customWidth="1"/>
    <col min="12293" max="12544" width="9.140625" style="9"/>
    <col min="12545" max="12545" width="14.7109375" style="9" customWidth="1"/>
    <col min="12546" max="12546" width="47.28515625" style="9" customWidth="1"/>
    <col min="12547" max="12547" width="33.85546875" style="9" customWidth="1"/>
    <col min="12548" max="12548" width="34.140625" style="9" customWidth="1"/>
    <col min="12549" max="12800" width="9.140625" style="9"/>
    <col min="12801" max="12801" width="14.7109375" style="9" customWidth="1"/>
    <col min="12802" max="12802" width="47.28515625" style="9" customWidth="1"/>
    <col min="12803" max="12803" width="33.85546875" style="9" customWidth="1"/>
    <col min="12804" max="12804" width="34.140625" style="9" customWidth="1"/>
    <col min="12805" max="13056" width="9.140625" style="9"/>
    <col min="13057" max="13057" width="14.7109375" style="9" customWidth="1"/>
    <col min="13058" max="13058" width="47.28515625" style="9" customWidth="1"/>
    <col min="13059" max="13059" width="33.85546875" style="9" customWidth="1"/>
    <col min="13060" max="13060" width="34.140625" style="9" customWidth="1"/>
    <col min="13061" max="13312" width="9.140625" style="9"/>
    <col min="13313" max="13313" width="14.7109375" style="9" customWidth="1"/>
    <col min="13314" max="13314" width="47.28515625" style="9" customWidth="1"/>
    <col min="13315" max="13315" width="33.85546875" style="9" customWidth="1"/>
    <col min="13316" max="13316" width="34.140625" style="9" customWidth="1"/>
    <col min="13317" max="13568" width="9.140625" style="9"/>
    <col min="13569" max="13569" width="14.7109375" style="9" customWidth="1"/>
    <col min="13570" max="13570" width="47.28515625" style="9" customWidth="1"/>
    <col min="13571" max="13571" width="33.85546875" style="9" customWidth="1"/>
    <col min="13572" max="13572" width="34.140625" style="9" customWidth="1"/>
    <col min="13573" max="13824" width="9.140625" style="9"/>
    <col min="13825" max="13825" width="14.7109375" style="9" customWidth="1"/>
    <col min="13826" max="13826" width="47.28515625" style="9" customWidth="1"/>
    <col min="13827" max="13827" width="33.85546875" style="9" customWidth="1"/>
    <col min="13828" max="13828" width="34.140625" style="9" customWidth="1"/>
    <col min="13829" max="14080" width="9.140625" style="9"/>
    <col min="14081" max="14081" width="14.7109375" style="9" customWidth="1"/>
    <col min="14082" max="14082" width="47.28515625" style="9" customWidth="1"/>
    <col min="14083" max="14083" width="33.85546875" style="9" customWidth="1"/>
    <col min="14084" max="14084" width="34.140625" style="9" customWidth="1"/>
    <col min="14085" max="14336" width="9.140625" style="9"/>
    <col min="14337" max="14337" width="14.7109375" style="9" customWidth="1"/>
    <col min="14338" max="14338" width="47.28515625" style="9" customWidth="1"/>
    <col min="14339" max="14339" width="33.85546875" style="9" customWidth="1"/>
    <col min="14340" max="14340" width="34.140625" style="9" customWidth="1"/>
    <col min="14341" max="14592" width="9.140625" style="9"/>
    <col min="14593" max="14593" width="14.7109375" style="9" customWidth="1"/>
    <col min="14594" max="14594" width="47.28515625" style="9" customWidth="1"/>
    <col min="14595" max="14595" width="33.85546875" style="9" customWidth="1"/>
    <col min="14596" max="14596" width="34.140625" style="9" customWidth="1"/>
    <col min="14597" max="14848" width="9.140625" style="9"/>
    <col min="14849" max="14849" width="14.7109375" style="9" customWidth="1"/>
    <col min="14850" max="14850" width="47.28515625" style="9" customWidth="1"/>
    <col min="14851" max="14851" width="33.85546875" style="9" customWidth="1"/>
    <col min="14852" max="14852" width="34.140625" style="9" customWidth="1"/>
    <col min="14853" max="15104" width="9.140625" style="9"/>
    <col min="15105" max="15105" width="14.7109375" style="9" customWidth="1"/>
    <col min="15106" max="15106" width="47.28515625" style="9" customWidth="1"/>
    <col min="15107" max="15107" width="33.85546875" style="9" customWidth="1"/>
    <col min="15108" max="15108" width="34.140625" style="9" customWidth="1"/>
    <col min="15109" max="15360" width="9.140625" style="9"/>
    <col min="15361" max="15361" width="14.7109375" style="9" customWidth="1"/>
    <col min="15362" max="15362" width="47.28515625" style="9" customWidth="1"/>
    <col min="15363" max="15363" width="33.85546875" style="9" customWidth="1"/>
    <col min="15364" max="15364" width="34.140625" style="9" customWidth="1"/>
    <col min="15365" max="15616" width="9.140625" style="9"/>
    <col min="15617" max="15617" width="14.7109375" style="9" customWidth="1"/>
    <col min="15618" max="15618" width="47.28515625" style="9" customWidth="1"/>
    <col min="15619" max="15619" width="33.85546875" style="9" customWidth="1"/>
    <col min="15620" max="15620" width="34.140625" style="9" customWidth="1"/>
    <col min="15621" max="15872" width="9.140625" style="9"/>
    <col min="15873" max="15873" width="14.7109375" style="9" customWidth="1"/>
    <col min="15874" max="15874" width="47.28515625" style="9" customWidth="1"/>
    <col min="15875" max="15875" width="33.85546875" style="9" customWidth="1"/>
    <col min="15876" max="15876" width="34.140625" style="9" customWidth="1"/>
    <col min="15877" max="16128" width="9.140625" style="9"/>
    <col min="16129" max="16129" width="14.7109375" style="9" customWidth="1"/>
    <col min="16130" max="16130" width="47.28515625" style="9" customWidth="1"/>
    <col min="16131" max="16131" width="33.85546875" style="9" customWidth="1"/>
    <col min="16132" max="16132" width="34.140625" style="9" customWidth="1"/>
    <col min="16133" max="16384" width="9.140625" style="9"/>
  </cols>
  <sheetData>
    <row r="1" spans="1:4" ht="17.25" customHeight="1" thickBot="1" x14ac:dyDescent="0.35">
      <c r="A1" s="327" t="s">
        <v>124</v>
      </c>
      <c r="B1" s="328"/>
      <c r="C1" s="329" t="s">
        <v>102</v>
      </c>
      <c r="D1" s="329" t="s">
        <v>103</v>
      </c>
    </row>
    <row r="2" spans="1:4" ht="20.25" x14ac:dyDescent="0.3">
      <c r="A2" s="330" t="s">
        <v>104</v>
      </c>
      <c r="B2" s="48" t="s">
        <v>105</v>
      </c>
      <c r="C2" s="331">
        <v>1</v>
      </c>
      <c r="D2" s="332"/>
    </row>
    <row r="3" spans="1:4" ht="20.25" x14ac:dyDescent="0.3">
      <c r="A3" s="330" t="s">
        <v>106</v>
      </c>
      <c r="B3" s="48" t="s">
        <v>107</v>
      </c>
      <c r="C3" s="333">
        <v>0.08</v>
      </c>
      <c r="D3" s="334"/>
    </row>
    <row r="4" spans="1:4" ht="20.25" x14ac:dyDescent="0.3">
      <c r="A4" s="330" t="s">
        <v>108</v>
      </c>
      <c r="B4" s="48" t="s">
        <v>109</v>
      </c>
      <c r="C4" s="335">
        <v>-50000</v>
      </c>
      <c r="D4" s="336"/>
    </row>
    <row r="5" spans="1:4" ht="20.25" x14ac:dyDescent="0.3">
      <c r="A5" s="330" t="s">
        <v>110</v>
      </c>
      <c r="B5" s="48" t="s">
        <v>111</v>
      </c>
      <c r="C5" s="335">
        <v>0</v>
      </c>
      <c r="D5" s="336"/>
    </row>
    <row r="6" spans="1:4" ht="21" thickBot="1" x14ac:dyDescent="0.35">
      <c r="A6" s="330" t="s">
        <v>112</v>
      </c>
      <c r="B6" s="48" t="s">
        <v>113</v>
      </c>
      <c r="C6" s="337">
        <v>0</v>
      </c>
      <c r="D6" s="350">
        <f>FV(C3,C2,C5,C4)</f>
        <v>54000</v>
      </c>
    </row>
    <row r="7" spans="1:4" ht="18" hidden="1" customHeight="1" thickBot="1" x14ac:dyDescent="0.35">
      <c r="A7" s="327" t="s">
        <v>114</v>
      </c>
      <c r="B7" s="328"/>
      <c r="C7" s="339" t="s">
        <v>102</v>
      </c>
      <c r="D7" s="351" t="s">
        <v>103</v>
      </c>
    </row>
    <row r="8" spans="1:4" ht="20.25" hidden="1" x14ac:dyDescent="0.3">
      <c r="A8" s="330" t="s">
        <v>104</v>
      </c>
      <c r="B8" s="48" t="str">
        <f>B2</f>
        <v>antal terminer, f.eks år</v>
      </c>
      <c r="C8" s="341">
        <v>6</v>
      </c>
      <c r="D8" s="352">
        <f>NPER(C9,C11,C10,C12)</f>
        <v>4.6357351668639906</v>
      </c>
    </row>
    <row r="9" spans="1:4" ht="20.25" hidden="1" x14ac:dyDescent="0.3">
      <c r="A9" s="330" t="s">
        <v>106</v>
      </c>
      <c r="B9" s="48" t="str">
        <f>B3</f>
        <v>renten</v>
      </c>
      <c r="C9" s="333">
        <v>0.1</v>
      </c>
      <c r="D9" s="352">
        <f>RATE(C8,C11,C10,C12)</f>
        <v>0.17190612459200996</v>
      </c>
    </row>
    <row r="10" spans="1:4" ht="20.25" hidden="1" x14ac:dyDescent="0.3">
      <c r="A10" s="330" t="s">
        <v>108</v>
      </c>
      <c r="B10" s="48" t="str">
        <f>B4</f>
        <v>Present value, nutidsværdi</v>
      </c>
      <c r="C10" s="335">
        <v>-50000</v>
      </c>
      <c r="D10" s="352">
        <f>PV(C9,C8,C11,C12)</f>
        <v>-60973.649792471195</v>
      </c>
    </row>
    <row r="11" spans="1:4" ht="20.25" hidden="1" x14ac:dyDescent="0.3">
      <c r="A11" s="330" t="s">
        <v>110</v>
      </c>
      <c r="B11" s="48" t="str">
        <f>B5</f>
        <v>Betaling pr. termin, ydelsen</v>
      </c>
      <c r="C11" s="335">
        <v>14000</v>
      </c>
      <c r="D11" s="352">
        <f>PMT(C9,C8,C10,C12)</f>
        <v>11480.369018133371</v>
      </c>
    </row>
    <row r="12" spans="1:4" ht="21" hidden="1" thickBot="1" x14ac:dyDescent="0.35">
      <c r="A12" s="345" t="s">
        <v>112</v>
      </c>
      <c r="B12" s="346" t="str">
        <f>B6</f>
        <v>Future value</v>
      </c>
      <c r="C12" s="337">
        <v>0</v>
      </c>
      <c r="D12" s="353">
        <f>FV(C9,C8,C11,C10)</f>
        <v>-19440.490000000063</v>
      </c>
    </row>
    <row r="13" spans="1:4" ht="18.75" hidden="1" customHeight="1" thickBot="1" x14ac:dyDescent="0.35">
      <c r="A13" s="327" t="s">
        <v>115</v>
      </c>
      <c r="B13" s="328"/>
      <c r="C13" s="339" t="s">
        <v>102</v>
      </c>
      <c r="D13" s="351" t="s">
        <v>103</v>
      </c>
    </row>
    <row r="14" spans="1:4" ht="20.25" hidden="1" x14ac:dyDescent="0.3">
      <c r="A14" s="330" t="s">
        <v>104</v>
      </c>
      <c r="B14" s="48" t="str">
        <f>B8</f>
        <v>antal terminer, f.eks år</v>
      </c>
      <c r="C14" s="341">
        <v>6</v>
      </c>
      <c r="D14" s="352">
        <f>NPER(C15,C17,C16,C18)</f>
        <v>4.6357351668639906</v>
      </c>
    </row>
    <row r="15" spans="1:4" ht="20.25" hidden="1" x14ac:dyDescent="0.3">
      <c r="A15" s="330" t="s">
        <v>106</v>
      </c>
      <c r="B15" s="48" t="str">
        <f>B9</f>
        <v>renten</v>
      </c>
      <c r="C15" s="333">
        <v>0.1</v>
      </c>
      <c r="D15" s="352">
        <f>RATE(C14,C17,C16,C18)</f>
        <v>0.17190612459200996</v>
      </c>
    </row>
    <row r="16" spans="1:4" ht="20.25" hidden="1" x14ac:dyDescent="0.3">
      <c r="A16" s="330" t="s">
        <v>108</v>
      </c>
      <c r="B16" s="48" t="str">
        <f>B10</f>
        <v>Present value, nutidsværdi</v>
      </c>
      <c r="C16" s="335">
        <v>-50000</v>
      </c>
      <c r="D16" s="352">
        <f>PV(C15,C14,C17,C18)</f>
        <v>-60973.649792471195</v>
      </c>
    </row>
    <row r="17" spans="1:4" ht="20.25" hidden="1" x14ac:dyDescent="0.3">
      <c r="A17" s="330" t="s">
        <v>110</v>
      </c>
      <c r="B17" s="48" t="str">
        <f>B11</f>
        <v>Betaling pr. termin, ydelsen</v>
      </c>
      <c r="C17" s="335">
        <v>14000</v>
      </c>
      <c r="D17" s="352">
        <f>PMT(C15,C14,C16,C18)</f>
        <v>11480.369018133371</v>
      </c>
    </row>
    <row r="18" spans="1:4" ht="21" hidden="1" thickBot="1" x14ac:dyDescent="0.35">
      <c r="A18" s="345" t="s">
        <v>112</v>
      </c>
      <c r="B18" s="346" t="str">
        <f>B12</f>
        <v>Future value</v>
      </c>
      <c r="C18" s="337">
        <v>0</v>
      </c>
      <c r="D18" s="353">
        <f>FV(C15,C14,C17,C16)</f>
        <v>-19440.490000000063</v>
      </c>
    </row>
    <row r="19" spans="1:4" ht="20.25" hidden="1" x14ac:dyDescent="0.3">
      <c r="D19" s="354"/>
    </row>
    <row r="20" spans="1:4" ht="20.25" x14ac:dyDescent="0.3">
      <c r="A20" s="348"/>
      <c r="B20" s="157"/>
      <c r="C20" s="157"/>
      <c r="D20" s="354"/>
    </row>
    <row r="21" spans="1:4" ht="20.25" x14ac:dyDescent="0.3">
      <c r="A21" s="355" t="s">
        <v>119</v>
      </c>
      <c r="B21" s="157"/>
      <c r="C21" s="157"/>
      <c r="D21" s="354">
        <v>450000</v>
      </c>
    </row>
    <row r="22" spans="1:4" ht="20.25" x14ac:dyDescent="0.3">
      <c r="A22" s="348" t="s">
        <v>120</v>
      </c>
      <c r="B22" s="157"/>
      <c r="C22" s="157"/>
      <c r="D22" s="354">
        <f>D6+D21</f>
        <v>504000</v>
      </c>
    </row>
    <row r="23" spans="1:4" ht="20.25" x14ac:dyDescent="0.3">
      <c r="A23" s="157" t="s">
        <v>121</v>
      </c>
      <c r="B23" s="157"/>
      <c r="C23" s="157"/>
      <c r="D23" s="354">
        <v>526379</v>
      </c>
    </row>
    <row r="24" spans="1:4" ht="20.25" x14ac:dyDescent="0.3">
      <c r="A24" s="157" t="s">
        <v>122</v>
      </c>
      <c r="B24" s="157"/>
      <c r="C24" s="157"/>
      <c r="D24" s="354">
        <f>D22-D23</f>
        <v>-22379</v>
      </c>
    </row>
    <row r="25" spans="1:4" ht="18" x14ac:dyDescent="0.25">
      <c r="A25" s="157"/>
      <c r="B25" s="157"/>
      <c r="C25" s="157"/>
      <c r="D25" s="157"/>
    </row>
  </sheetData>
  <pageMargins left="0.75" right="0.75" top="1" bottom="1" header="0" footer="0"/>
  <pageSetup paperSize="9" orientation="landscape" horizont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5"/>
  <sheetViews>
    <sheetView zoomScale="120" workbookViewId="0">
      <selection activeCell="A25" sqref="A25"/>
    </sheetView>
  </sheetViews>
  <sheetFormatPr defaultRowHeight="12.75" x14ac:dyDescent="0.2"/>
  <cols>
    <col min="1" max="1" width="14.7109375" style="9" customWidth="1"/>
    <col min="2" max="2" width="47.28515625" style="9" customWidth="1"/>
    <col min="3" max="3" width="33.85546875" style="9" customWidth="1"/>
    <col min="4" max="4" width="34.140625" style="9" customWidth="1"/>
    <col min="5" max="256" width="9.140625" style="9"/>
    <col min="257" max="257" width="14.7109375" style="9" customWidth="1"/>
    <col min="258" max="258" width="47.28515625" style="9" customWidth="1"/>
    <col min="259" max="259" width="33.85546875" style="9" customWidth="1"/>
    <col min="260" max="260" width="34.140625" style="9" customWidth="1"/>
    <col min="261" max="512" width="9.140625" style="9"/>
    <col min="513" max="513" width="14.7109375" style="9" customWidth="1"/>
    <col min="514" max="514" width="47.28515625" style="9" customWidth="1"/>
    <col min="515" max="515" width="33.85546875" style="9" customWidth="1"/>
    <col min="516" max="516" width="34.140625" style="9" customWidth="1"/>
    <col min="517" max="768" width="9.140625" style="9"/>
    <col min="769" max="769" width="14.7109375" style="9" customWidth="1"/>
    <col min="770" max="770" width="47.28515625" style="9" customWidth="1"/>
    <col min="771" max="771" width="33.85546875" style="9" customWidth="1"/>
    <col min="772" max="772" width="34.140625" style="9" customWidth="1"/>
    <col min="773" max="1024" width="9.140625" style="9"/>
    <col min="1025" max="1025" width="14.7109375" style="9" customWidth="1"/>
    <col min="1026" max="1026" width="47.28515625" style="9" customWidth="1"/>
    <col min="1027" max="1027" width="33.85546875" style="9" customWidth="1"/>
    <col min="1028" max="1028" width="34.140625" style="9" customWidth="1"/>
    <col min="1029" max="1280" width="9.140625" style="9"/>
    <col min="1281" max="1281" width="14.7109375" style="9" customWidth="1"/>
    <col min="1282" max="1282" width="47.28515625" style="9" customWidth="1"/>
    <col min="1283" max="1283" width="33.85546875" style="9" customWidth="1"/>
    <col min="1284" max="1284" width="34.140625" style="9" customWidth="1"/>
    <col min="1285" max="1536" width="9.140625" style="9"/>
    <col min="1537" max="1537" width="14.7109375" style="9" customWidth="1"/>
    <col min="1538" max="1538" width="47.28515625" style="9" customWidth="1"/>
    <col min="1539" max="1539" width="33.85546875" style="9" customWidth="1"/>
    <col min="1540" max="1540" width="34.140625" style="9" customWidth="1"/>
    <col min="1541" max="1792" width="9.140625" style="9"/>
    <col min="1793" max="1793" width="14.7109375" style="9" customWidth="1"/>
    <col min="1794" max="1794" width="47.28515625" style="9" customWidth="1"/>
    <col min="1795" max="1795" width="33.85546875" style="9" customWidth="1"/>
    <col min="1796" max="1796" width="34.140625" style="9" customWidth="1"/>
    <col min="1797" max="2048" width="9.140625" style="9"/>
    <col min="2049" max="2049" width="14.7109375" style="9" customWidth="1"/>
    <col min="2050" max="2050" width="47.28515625" style="9" customWidth="1"/>
    <col min="2051" max="2051" width="33.85546875" style="9" customWidth="1"/>
    <col min="2052" max="2052" width="34.140625" style="9" customWidth="1"/>
    <col min="2053" max="2304" width="9.140625" style="9"/>
    <col min="2305" max="2305" width="14.7109375" style="9" customWidth="1"/>
    <col min="2306" max="2306" width="47.28515625" style="9" customWidth="1"/>
    <col min="2307" max="2307" width="33.85546875" style="9" customWidth="1"/>
    <col min="2308" max="2308" width="34.140625" style="9" customWidth="1"/>
    <col min="2309" max="2560" width="9.140625" style="9"/>
    <col min="2561" max="2561" width="14.7109375" style="9" customWidth="1"/>
    <col min="2562" max="2562" width="47.28515625" style="9" customWidth="1"/>
    <col min="2563" max="2563" width="33.85546875" style="9" customWidth="1"/>
    <col min="2564" max="2564" width="34.140625" style="9" customWidth="1"/>
    <col min="2565" max="2816" width="9.140625" style="9"/>
    <col min="2817" max="2817" width="14.7109375" style="9" customWidth="1"/>
    <col min="2818" max="2818" width="47.28515625" style="9" customWidth="1"/>
    <col min="2819" max="2819" width="33.85546875" style="9" customWidth="1"/>
    <col min="2820" max="2820" width="34.140625" style="9" customWidth="1"/>
    <col min="2821" max="3072" width="9.140625" style="9"/>
    <col min="3073" max="3073" width="14.7109375" style="9" customWidth="1"/>
    <col min="3074" max="3074" width="47.28515625" style="9" customWidth="1"/>
    <col min="3075" max="3075" width="33.85546875" style="9" customWidth="1"/>
    <col min="3076" max="3076" width="34.140625" style="9" customWidth="1"/>
    <col min="3077" max="3328" width="9.140625" style="9"/>
    <col min="3329" max="3329" width="14.7109375" style="9" customWidth="1"/>
    <col min="3330" max="3330" width="47.28515625" style="9" customWidth="1"/>
    <col min="3331" max="3331" width="33.85546875" style="9" customWidth="1"/>
    <col min="3332" max="3332" width="34.140625" style="9" customWidth="1"/>
    <col min="3333" max="3584" width="9.140625" style="9"/>
    <col min="3585" max="3585" width="14.7109375" style="9" customWidth="1"/>
    <col min="3586" max="3586" width="47.28515625" style="9" customWidth="1"/>
    <col min="3587" max="3587" width="33.85546875" style="9" customWidth="1"/>
    <col min="3588" max="3588" width="34.140625" style="9" customWidth="1"/>
    <col min="3589" max="3840" width="9.140625" style="9"/>
    <col min="3841" max="3841" width="14.7109375" style="9" customWidth="1"/>
    <col min="3842" max="3842" width="47.28515625" style="9" customWidth="1"/>
    <col min="3843" max="3843" width="33.85546875" style="9" customWidth="1"/>
    <col min="3844" max="3844" width="34.140625" style="9" customWidth="1"/>
    <col min="3845" max="4096" width="9.140625" style="9"/>
    <col min="4097" max="4097" width="14.7109375" style="9" customWidth="1"/>
    <col min="4098" max="4098" width="47.28515625" style="9" customWidth="1"/>
    <col min="4099" max="4099" width="33.85546875" style="9" customWidth="1"/>
    <col min="4100" max="4100" width="34.140625" style="9" customWidth="1"/>
    <col min="4101" max="4352" width="9.140625" style="9"/>
    <col min="4353" max="4353" width="14.7109375" style="9" customWidth="1"/>
    <col min="4354" max="4354" width="47.28515625" style="9" customWidth="1"/>
    <col min="4355" max="4355" width="33.85546875" style="9" customWidth="1"/>
    <col min="4356" max="4356" width="34.140625" style="9" customWidth="1"/>
    <col min="4357" max="4608" width="9.140625" style="9"/>
    <col min="4609" max="4609" width="14.7109375" style="9" customWidth="1"/>
    <col min="4610" max="4610" width="47.28515625" style="9" customWidth="1"/>
    <col min="4611" max="4611" width="33.85546875" style="9" customWidth="1"/>
    <col min="4612" max="4612" width="34.140625" style="9" customWidth="1"/>
    <col min="4613" max="4864" width="9.140625" style="9"/>
    <col min="4865" max="4865" width="14.7109375" style="9" customWidth="1"/>
    <col min="4866" max="4866" width="47.28515625" style="9" customWidth="1"/>
    <col min="4867" max="4867" width="33.85546875" style="9" customWidth="1"/>
    <col min="4868" max="4868" width="34.140625" style="9" customWidth="1"/>
    <col min="4869" max="5120" width="9.140625" style="9"/>
    <col min="5121" max="5121" width="14.7109375" style="9" customWidth="1"/>
    <col min="5122" max="5122" width="47.28515625" style="9" customWidth="1"/>
    <col min="5123" max="5123" width="33.85546875" style="9" customWidth="1"/>
    <col min="5124" max="5124" width="34.140625" style="9" customWidth="1"/>
    <col min="5125" max="5376" width="9.140625" style="9"/>
    <col min="5377" max="5377" width="14.7109375" style="9" customWidth="1"/>
    <col min="5378" max="5378" width="47.28515625" style="9" customWidth="1"/>
    <col min="5379" max="5379" width="33.85546875" style="9" customWidth="1"/>
    <col min="5380" max="5380" width="34.140625" style="9" customWidth="1"/>
    <col min="5381" max="5632" width="9.140625" style="9"/>
    <col min="5633" max="5633" width="14.7109375" style="9" customWidth="1"/>
    <col min="5634" max="5634" width="47.28515625" style="9" customWidth="1"/>
    <col min="5635" max="5635" width="33.85546875" style="9" customWidth="1"/>
    <col min="5636" max="5636" width="34.140625" style="9" customWidth="1"/>
    <col min="5637" max="5888" width="9.140625" style="9"/>
    <col min="5889" max="5889" width="14.7109375" style="9" customWidth="1"/>
    <col min="5890" max="5890" width="47.28515625" style="9" customWidth="1"/>
    <col min="5891" max="5891" width="33.85546875" style="9" customWidth="1"/>
    <col min="5892" max="5892" width="34.140625" style="9" customWidth="1"/>
    <col min="5893" max="6144" width="9.140625" style="9"/>
    <col min="6145" max="6145" width="14.7109375" style="9" customWidth="1"/>
    <col min="6146" max="6146" width="47.28515625" style="9" customWidth="1"/>
    <col min="6147" max="6147" width="33.85546875" style="9" customWidth="1"/>
    <col min="6148" max="6148" width="34.140625" style="9" customWidth="1"/>
    <col min="6149" max="6400" width="9.140625" style="9"/>
    <col min="6401" max="6401" width="14.7109375" style="9" customWidth="1"/>
    <col min="6402" max="6402" width="47.28515625" style="9" customWidth="1"/>
    <col min="6403" max="6403" width="33.85546875" style="9" customWidth="1"/>
    <col min="6404" max="6404" width="34.140625" style="9" customWidth="1"/>
    <col min="6405" max="6656" width="9.140625" style="9"/>
    <col min="6657" max="6657" width="14.7109375" style="9" customWidth="1"/>
    <col min="6658" max="6658" width="47.28515625" style="9" customWidth="1"/>
    <col min="6659" max="6659" width="33.85546875" style="9" customWidth="1"/>
    <col min="6660" max="6660" width="34.140625" style="9" customWidth="1"/>
    <col min="6661" max="6912" width="9.140625" style="9"/>
    <col min="6913" max="6913" width="14.7109375" style="9" customWidth="1"/>
    <col min="6914" max="6914" width="47.28515625" style="9" customWidth="1"/>
    <col min="6915" max="6915" width="33.85546875" style="9" customWidth="1"/>
    <col min="6916" max="6916" width="34.140625" style="9" customWidth="1"/>
    <col min="6917" max="7168" width="9.140625" style="9"/>
    <col min="7169" max="7169" width="14.7109375" style="9" customWidth="1"/>
    <col min="7170" max="7170" width="47.28515625" style="9" customWidth="1"/>
    <col min="7171" max="7171" width="33.85546875" style="9" customWidth="1"/>
    <col min="7172" max="7172" width="34.140625" style="9" customWidth="1"/>
    <col min="7173" max="7424" width="9.140625" style="9"/>
    <col min="7425" max="7425" width="14.7109375" style="9" customWidth="1"/>
    <col min="7426" max="7426" width="47.28515625" style="9" customWidth="1"/>
    <col min="7427" max="7427" width="33.85546875" style="9" customWidth="1"/>
    <col min="7428" max="7428" width="34.140625" style="9" customWidth="1"/>
    <col min="7429" max="7680" width="9.140625" style="9"/>
    <col min="7681" max="7681" width="14.7109375" style="9" customWidth="1"/>
    <col min="7682" max="7682" width="47.28515625" style="9" customWidth="1"/>
    <col min="7683" max="7683" width="33.85546875" style="9" customWidth="1"/>
    <col min="7684" max="7684" width="34.140625" style="9" customWidth="1"/>
    <col min="7685" max="7936" width="9.140625" style="9"/>
    <col min="7937" max="7937" width="14.7109375" style="9" customWidth="1"/>
    <col min="7938" max="7938" width="47.28515625" style="9" customWidth="1"/>
    <col min="7939" max="7939" width="33.85546875" style="9" customWidth="1"/>
    <col min="7940" max="7940" width="34.140625" style="9" customWidth="1"/>
    <col min="7941" max="8192" width="9.140625" style="9"/>
    <col min="8193" max="8193" width="14.7109375" style="9" customWidth="1"/>
    <col min="8194" max="8194" width="47.28515625" style="9" customWidth="1"/>
    <col min="8195" max="8195" width="33.85546875" style="9" customWidth="1"/>
    <col min="8196" max="8196" width="34.140625" style="9" customWidth="1"/>
    <col min="8197" max="8448" width="9.140625" style="9"/>
    <col min="8449" max="8449" width="14.7109375" style="9" customWidth="1"/>
    <col min="8450" max="8450" width="47.28515625" style="9" customWidth="1"/>
    <col min="8451" max="8451" width="33.85546875" style="9" customWidth="1"/>
    <col min="8452" max="8452" width="34.140625" style="9" customWidth="1"/>
    <col min="8453" max="8704" width="9.140625" style="9"/>
    <col min="8705" max="8705" width="14.7109375" style="9" customWidth="1"/>
    <col min="8706" max="8706" width="47.28515625" style="9" customWidth="1"/>
    <col min="8707" max="8707" width="33.85546875" style="9" customWidth="1"/>
    <col min="8708" max="8708" width="34.140625" style="9" customWidth="1"/>
    <col min="8709" max="8960" width="9.140625" style="9"/>
    <col min="8961" max="8961" width="14.7109375" style="9" customWidth="1"/>
    <col min="8962" max="8962" width="47.28515625" style="9" customWidth="1"/>
    <col min="8963" max="8963" width="33.85546875" style="9" customWidth="1"/>
    <col min="8964" max="8964" width="34.140625" style="9" customWidth="1"/>
    <col min="8965" max="9216" width="9.140625" style="9"/>
    <col min="9217" max="9217" width="14.7109375" style="9" customWidth="1"/>
    <col min="9218" max="9218" width="47.28515625" style="9" customWidth="1"/>
    <col min="9219" max="9219" width="33.85546875" style="9" customWidth="1"/>
    <col min="9220" max="9220" width="34.140625" style="9" customWidth="1"/>
    <col min="9221" max="9472" width="9.140625" style="9"/>
    <col min="9473" max="9473" width="14.7109375" style="9" customWidth="1"/>
    <col min="9474" max="9474" width="47.28515625" style="9" customWidth="1"/>
    <col min="9475" max="9475" width="33.85546875" style="9" customWidth="1"/>
    <col min="9476" max="9476" width="34.140625" style="9" customWidth="1"/>
    <col min="9477" max="9728" width="9.140625" style="9"/>
    <col min="9729" max="9729" width="14.7109375" style="9" customWidth="1"/>
    <col min="9730" max="9730" width="47.28515625" style="9" customWidth="1"/>
    <col min="9731" max="9731" width="33.85546875" style="9" customWidth="1"/>
    <col min="9732" max="9732" width="34.140625" style="9" customWidth="1"/>
    <col min="9733" max="9984" width="9.140625" style="9"/>
    <col min="9985" max="9985" width="14.7109375" style="9" customWidth="1"/>
    <col min="9986" max="9986" width="47.28515625" style="9" customWidth="1"/>
    <col min="9987" max="9987" width="33.85546875" style="9" customWidth="1"/>
    <col min="9988" max="9988" width="34.140625" style="9" customWidth="1"/>
    <col min="9989" max="10240" width="9.140625" style="9"/>
    <col min="10241" max="10241" width="14.7109375" style="9" customWidth="1"/>
    <col min="10242" max="10242" width="47.28515625" style="9" customWidth="1"/>
    <col min="10243" max="10243" width="33.85546875" style="9" customWidth="1"/>
    <col min="10244" max="10244" width="34.140625" style="9" customWidth="1"/>
    <col min="10245" max="10496" width="9.140625" style="9"/>
    <col min="10497" max="10497" width="14.7109375" style="9" customWidth="1"/>
    <col min="10498" max="10498" width="47.28515625" style="9" customWidth="1"/>
    <col min="10499" max="10499" width="33.85546875" style="9" customWidth="1"/>
    <col min="10500" max="10500" width="34.140625" style="9" customWidth="1"/>
    <col min="10501" max="10752" width="9.140625" style="9"/>
    <col min="10753" max="10753" width="14.7109375" style="9" customWidth="1"/>
    <col min="10754" max="10754" width="47.28515625" style="9" customWidth="1"/>
    <col min="10755" max="10755" width="33.85546875" style="9" customWidth="1"/>
    <col min="10756" max="10756" width="34.140625" style="9" customWidth="1"/>
    <col min="10757" max="11008" width="9.140625" style="9"/>
    <col min="11009" max="11009" width="14.7109375" style="9" customWidth="1"/>
    <col min="11010" max="11010" width="47.28515625" style="9" customWidth="1"/>
    <col min="11011" max="11011" width="33.85546875" style="9" customWidth="1"/>
    <col min="11012" max="11012" width="34.140625" style="9" customWidth="1"/>
    <col min="11013" max="11264" width="9.140625" style="9"/>
    <col min="11265" max="11265" width="14.7109375" style="9" customWidth="1"/>
    <col min="11266" max="11266" width="47.28515625" style="9" customWidth="1"/>
    <col min="11267" max="11267" width="33.85546875" style="9" customWidth="1"/>
    <col min="11268" max="11268" width="34.140625" style="9" customWidth="1"/>
    <col min="11269" max="11520" width="9.140625" style="9"/>
    <col min="11521" max="11521" width="14.7109375" style="9" customWidth="1"/>
    <col min="11522" max="11522" width="47.28515625" style="9" customWidth="1"/>
    <col min="11523" max="11523" width="33.85546875" style="9" customWidth="1"/>
    <col min="11524" max="11524" width="34.140625" style="9" customWidth="1"/>
    <col min="11525" max="11776" width="9.140625" style="9"/>
    <col min="11777" max="11777" width="14.7109375" style="9" customWidth="1"/>
    <col min="11778" max="11778" width="47.28515625" style="9" customWidth="1"/>
    <col min="11779" max="11779" width="33.85546875" style="9" customWidth="1"/>
    <col min="11780" max="11780" width="34.140625" style="9" customWidth="1"/>
    <col min="11781" max="12032" width="9.140625" style="9"/>
    <col min="12033" max="12033" width="14.7109375" style="9" customWidth="1"/>
    <col min="12034" max="12034" width="47.28515625" style="9" customWidth="1"/>
    <col min="12035" max="12035" width="33.85546875" style="9" customWidth="1"/>
    <col min="12036" max="12036" width="34.140625" style="9" customWidth="1"/>
    <col min="12037" max="12288" width="9.140625" style="9"/>
    <col min="12289" max="12289" width="14.7109375" style="9" customWidth="1"/>
    <col min="12290" max="12290" width="47.28515625" style="9" customWidth="1"/>
    <col min="12291" max="12291" width="33.85546875" style="9" customWidth="1"/>
    <col min="12292" max="12292" width="34.140625" style="9" customWidth="1"/>
    <col min="12293" max="12544" width="9.140625" style="9"/>
    <col min="12545" max="12545" width="14.7109375" style="9" customWidth="1"/>
    <col min="12546" max="12546" width="47.28515625" style="9" customWidth="1"/>
    <col min="12547" max="12547" width="33.85546875" style="9" customWidth="1"/>
    <col min="12548" max="12548" width="34.140625" style="9" customWidth="1"/>
    <col min="12549" max="12800" width="9.140625" style="9"/>
    <col min="12801" max="12801" width="14.7109375" style="9" customWidth="1"/>
    <col min="12802" max="12802" width="47.28515625" style="9" customWidth="1"/>
    <col min="12803" max="12803" width="33.85546875" style="9" customWidth="1"/>
    <col min="12804" max="12804" width="34.140625" style="9" customWidth="1"/>
    <col min="12805" max="13056" width="9.140625" style="9"/>
    <col min="13057" max="13057" width="14.7109375" style="9" customWidth="1"/>
    <col min="13058" max="13058" width="47.28515625" style="9" customWidth="1"/>
    <col min="13059" max="13059" width="33.85546875" style="9" customWidth="1"/>
    <col min="13060" max="13060" width="34.140625" style="9" customWidth="1"/>
    <col min="13061" max="13312" width="9.140625" style="9"/>
    <col min="13313" max="13313" width="14.7109375" style="9" customWidth="1"/>
    <col min="13314" max="13314" width="47.28515625" style="9" customWidth="1"/>
    <col min="13315" max="13315" width="33.85546875" style="9" customWidth="1"/>
    <col min="13316" max="13316" width="34.140625" style="9" customWidth="1"/>
    <col min="13317" max="13568" width="9.140625" style="9"/>
    <col min="13569" max="13569" width="14.7109375" style="9" customWidth="1"/>
    <col min="13570" max="13570" width="47.28515625" style="9" customWidth="1"/>
    <col min="13571" max="13571" width="33.85546875" style="9" customWidth="1"/>
    <col min="13572" max="13572" width="34.140625" style="9" customWidth="1"/>
    <col min="13573" max="13824" width="9.140625" style="9"/>
    <col min="13825" max="13825" width="14.7109375" style="9" customWidth="1"/>
    <col min="13826" max="13826" width="47.28515625" style="9" customWidth="1"/>
    <col min="13827" max="13827" width="33.85546875" style="9" customWidth="1"/>
    <col min="13828" max="13828" width="34.140625" style="9" customWidth="1"/>
    <col min="13829" max="14080" width="9.140625" style="9"/>
    <col min="14081" max="14081" width="14.7109375" style="9" customWidth="1"/>
    <col min="14082" max="14082" width="47.28515625" style="9" customWidth="1"/>
    <col min="14083" max="14083" width="33.85546875" style="9" customWidth="1"/>
    <col min="14084" max="14084" width="34.140625" style="9" customWidth="1"/>
    <col min="14085" max="14336" width="9.140625" style="9"/>
    <col min="14337" max="14337" width="14.7109375" style="9" customWidth="1"/>
    <col min="14338" max="14338" width="47.28515625" style="9" customWidth="1"/>
    <col min="14339" max="14339" width="33.85546875" style="9" customWidth="1"/>
    <col min="14340" max="14340" width="34.140625" style="9" customWidth="1"/>
    <col min="14341" max="14592" width="9.140625" style="9"/>
    <col min="14593" max="14593" width="14.7109375" style="9" customWidth="1"/>
    <col min="14594" max="14594" width="47.28515625" style="9" customWidth="1"/>
    <col min="14595" max="14595" width="33.85546875" style="9" customWidth="1"/>
    <col min="14596" max="14596" width="34.140625" style="9" customWidth="1"/>
    <col min="14597" max="14848" width="9.140625" style="9"/>
    <col min="14849" max="14849" width="14.7109375" style="9" customWidth="1"/>
    <col min="14850" max="14850" width="47.28515625" style="9" customWidth="1"/>
    <col min="14851" max="14851" width="33.85546875" style="9" customWidth="1"/>
    <col min="14852" max="14852" width="34.140625" style="9" customWidth="1"/>
    <col min="14853" max="15104" width="9.140625" style="9"/>
    <col min="15105" max="15105" width="14.7109375" style="9" customWidth="1"/>
    <col min="15106" max="15106" width="47.28515625" style="9" customWidth="1"/>
    <col min="15107" max="15107" width="33.85546875" style="9" customWidth="1"/>
    <col min="15108" max="15108" width="34.140625" style="9" customWidth="1"/>
    <col min="15109" max="15360" width="9.140625" style="9"/>
    <col min="15361" max="15361" width="14.7109375" style="9" customWidth="1"/>
    <col min="15362" max="15362" width="47.28515625" style="9" customWidth="1"/>
    <col min="15363" max="15363" width="33.85546875" style="9" customWidth="1"/>
    <col min="15364" max="15364" width="34.140625" style="9" customWidth="1"/>
    <col min="15365" max="15616" width="9.140625" style="9"/>
    <col min="15617" max="15617" width="14.7109375" style="9" customWidth="1"/>
    <col min="15618" max="15618" width="47.28515625" style="9" customWidth="1"/>
    <col min="15619" max="15619" width="33.85546875" style="9" customWidth="1"/>
    <col min="15620" max="15620" width="34.140625" style="9" customWidth="1"/>
    <col min="15621" max="15872" width="9.140625" style="9"/>
    <col min="15873" max="15873" width="14.7109375" style="9" customWidth="1"/>
    <col min="15874" max="15874" width="47.28515625" style="9" customWidth="1"/>
    <col min="15875" max="15875" width="33.85546875" style="9" customWidth="1"/>
    <col min="15876" max="15876" width="34.140625" style="9" customWidth="1"/>
    <col min="15877" max="16128" width="9.140625" style="9"/>
    <col min="16129" max="16129" width="14.7109375" style="9" customWidth="1"/>
    <col min="16130" max="16130" width="47.28515625" style="9" customWidth="1"/>
    <col min="16131" max="16131" width="33.85546875" style="9" customWidth="1"/>
    <col min="16132" max="16132" width="34.140625" style="9" customWidth="1"/>
    <col min="16133" max="16384" width="9.140625" style="9"/>
  </cols>
  <sheetData>
    <row r="1" spans="1:4" ht="17.25" customHeight="1" thickBot="1" x14ac:dyDescent="0.35">
      <c r="A1" s="327" t="s">
        <v>125</v>
      </c>
      <c r="B1" s="328"/>
      <c r="C1" s="329" t="s">
        <v>102</v>
      </c>
      <c r="D1" s="329" t="s">
        <v>103</v>
      </c>
    </row>
    <row r="2" spans="1:4" ht="20.25" x14ac:dyDescent="0.3">
      <c r="A2" s="330" t="s">
        <v>104</v>
      </c>
      <c r="B2" s="48" t="s">
        <v>105</v>
      </c>
      <c r="C2" s="331">
        <v>1</v>
      </c>
      <c r="D2" s="332"/>
    </row>
    <row r="3" spans="1:4" ht="20.25" x14ac:dyDescent="0.3">
      <c r="A3" s="330" t="s">
        <v>106</v>
      </c>
      <c r="B3" s="48" t="s">
        <v>107</v>
      </c>
      <c r="C3" s="333">
        <v>0.08</v>
      </c>
      <c r="D3" s="334"/>
    </row>
    <row r="4" spans="1:4" ht="20.25" x14ac:dyDescent="0.3">
      <c r="A4" s="330" t="s">
        <v>108</v>
      </c>
      <c r="B4" s="48" t="s">
        <v>109</v>
      </c>
      <c r="C4" s="335">
        <v>0</v>
      </c>
      <c r="D4" s="336"/>
    </row>
    <row r="5" spans="1:4" ht="20.25" x14ac:dyDescent="0.3">
      <c r="A5" s="330" t="s">
        <v>110</v>
      </c>
      <c r="B5" s="48" t="s">
        <v>111</v>
      </c>
      <c r="C5" s="335">
        <v>0</v>
      </c>
      <c r="D5" s="336"/>
    </row>
    <row r="6" spans="1:4" ht="21" thickBot="1" x14ac:dyDescent="0.35">
      <c r="A6" s="330" t="s">
        <v>112</v>
      </c>
      <c r="B6" s="48" t="s">
        <v>113</v>
      </c>
      <c r="C6" s="337">
        <v>0</v>
      </c>
      <c r="D6" s="350">
        <f>FV(C3,C2,C5,C4)</f>
        <v>0</v>
      </c>
    </row>
    <row r="7" spans="1:4" ht="18" hidden="1" customHeight="1" thickBot="1" x14ac:dyDescent="0.35">
      <c r="A7" s="327" t="s">
        <v>114</v>
      </c>
      <c r="B7" s="328"/>
      <c r="C7" s="339" t="s">
        <v>102</v>
      </c>
      <c r="D7" s="351" t="s">
        <v>103</v>
      </c>
    </row>
    <row r="8" spans="1:4" ht="20.25" hidden="1" x14ac:dyDescent="0.3">
      <c r="A8" s="330" t="s">
        <v>104</v>
      </c>
      <c r="B8" s="48" t="str">
        <f>B2</f>
        <v>antal terminer, f.eks år</v>
      </c>
      <c r="C8" s="341">
        <v>6</v>
      </c>
      <c r="D8" s="352">
        <f>NPER(C9,C11,C10,C12)</f>
        <v>4.6357351668639906</v>
      </c>
    </row>
    <row r="9" spans="1:4" ht="20.25" hidden="1" x14ac:dyDescent="0.3">
      <c r="A9" s="330" t="s">
        <v>106</v>
      </c>
      <c r="B9" s="48" t="str">
        <f>B3</f>
        <v>renten</v>
      </c>
      <c r="C9" s="333">
        <v>0.1</v>
      </c>
      <c r="D9" s="352">
        <f>RATE(C8,C11,C10,C12)</f>
        <v>0.17190612459200996</v>
      </c>
    </row>
    <row r="10" spans="1:4" ht="20.25" hidden="1" x14ac:dyDescent="0.3">
      <c r="A10" s="330" t="s">
        <v>108</v>
      </c>
      <c r="B10" s="48" t="str">
        <f>B4</f>
        <v>Present value, nutidsværdi</v>
      </c>
      <c r="C10" s="335">
        <v>-50000</v>
      </c>
      <c r="D10" s="352">
        <f>PV(C9,C8,C11,C12)</f>
        <v>-60973.649792471195</v>
      </c>
    </row>
    <row r="11" spans="1:4" ht="20.25" hidden="1" x14ac:dyDescent="0.3">
      <c r="A11" s="330" t="s">
        <v>110</v>
      </c>
      <c r="B11" s="48" t="str">
        <f>B5</f>
        <v>Betaling pr. termin, ydelsen</v>
      </c>
      <c r="C11" s="335">
        <v>14000</v>
      </c>
      <c r="D11" s="352">
        <f>PMT(C9,C8,C10,C12)</f>
        <v>11480.369018133371</v>
      </c>
    </row>
    <row r="12" spans="1:4" ht="21" hidden="1" thickBot="1" x14ac:dyDescent="0.35">
      <c r="A12" s="345" t="s">
        <v>112</v>
      </c>
      <c r="B12" s="346" t="str">
        <f>B6</f>
        <v>Future value</v>
      </c>
      <c r="C12" s="337">
        <v>0</v>
      </c>
      <c r="D12" s="353">
        <f>FV(C9,C8,C11,C10)</f>
        <v>-19440.490000000063</v>
      </c>
    </row>
    <row r="13" spans="1:4" ht="18.75" hidden="1" customHeight="1" thickBot="1" x14ac:dyDescent="0.35">
      <c r="A13" s="327" t="s">
        <v>115</v>
      </c>
      <c r="B13" s="328"/>
      <c r="C13" s="339" t="s">
        <v>102</v>
      </c>
      <c r="D13" s="351" t="s">
        <v>103</v>
      </c>
    </row>
    <row r="14" spans="1:4" ht="20.25" hidden="1" x14ac:dyDescent="0.3">
      <c r="A14" s="330" t="s">
        <v>104</v>
      </c>
      <c r="B14" s="48" t="str">
        <f>B8</f>
        <v>antal terminer, f.eks år</v>
      </c>
      <c r="C14" s="341">
        <v>6</v>
      </c>
      <c r="D14" s="352">
        <f>NPER(C15,C17,C16,C18)</f>
        <v>4.6357351668639906</v>
      </c>
    </row>
    <row r="15" spans="1:4" ht="20.25" hidden="1" x14ac:dyDescent="0.3">
      <c r="A15" s="330" t="s">
        <v>106</v>
      </c>
      <c r="B15" s="48" t="str">
        <f>B9</f>
        <v>renten</v>
      </c>
      <c r="C15" s="333">
        <v>0.1</v>
      </c>
      <c r="D15" s="352">
        <f>RATE(C14,C17,C16,C18)</f>
        <v>0.17190612459200996</v>
      </c>
    </row>
    <row r="16" spans="1:4" ht="20.25" hidden="1" x14ac:dyDescent="0.3">
      <c r="A16" s="330" t="s">
        <v>108</v>
      </c>
      <c r="B16" s="48" t="str">
        <f>B10</f>
        <v>Present value, nutidsværdi</v>
      </c>
      <c r="C16" s="335">
        <v>-50000</v>
      </c>
      <c r="D16" s="352">
        <f>PV(C15,C14,C17,C18)</f>
        <v>-60973.649792471195</v>
      </c>
    </row>
    <row r="17" spans="1:4" ht="20.25" hidden="1" x14ac:dyDescent="0.3">
      <c r="A17" s="330" t="s">
        <v>110</v>
      </c>
      <c r="B17" s="48" t="str">
        <f>B11</f>
        <v>Betaling pr. termin, ydelsen</v>
      </c>
      <c r="C17" s="335">
        <v>14000</v>
      </c>
      <c r="D17" s="352">
        <f>PMT(C15,C14,C16,C18)</f>
        <v>11480.369018133371</v>
      </c>
    </row>
    <row r="18" spans="1:4" ht="21" hidden="1" thickBot="1" x14ac:dyDescent="0.35">
      <c r="A18" s="345" t="s">
        <v>112</v>
      </c>
      <c r="B18" s="346" t="str">
        <f>B12</f>
        <v>Future value</v>
      </c>
      <c r="C18" s="337">
        <v>0</v>
      </c>
      <c r="D18" s="353">
        <f>FV(C15,C14,C17,C16)</f>
        <v>-19440.490000000063</v>
      </c>
    </row>
    <row r="19" spans="1:4" ht="20.25" hidden="1" x14ac:dyDescent="0.3">
      <c r="D19" s="354"/>
    </row>
    <row r="20" spans="1:4" ht="20.25" x14ac:dyDescent="0.3">
      <c r="A20" s="348"/>
      <c r="B20" s="157"/>
      <c r="C20" s="157"/>
      <c r="D20" s="354"/>
    </row>
    <row r="21" spans="1:4" ht="20.25" x14ac:dyDescent="0.3">
      <c r="A21" s="355" t="s">
        <v>119</v>
      </c>
      <c r="B21" s="157"/>
      <c r="C21" s="157"/>
      <c r="D21" s="354">
        <v>550000</v>
      </c>
    </row>
    <row r="22" spans="1:4" ht="20.25" x14ac:dyDescent="0.3">
      <c r="A22" s="348" t="s">
        <v>120</v>
      </c>
      <c r="B22" s="157"/>
      <c r="C22" s="157"/>
      <c r="D22" s="354">
        <f>D6+D21</f>
        <v>550000</v>
      </c>
    </row>
    <row r="23" spans="1:4" ht="20.25" x14ac:dyDescent="0.3">
      <c r="A23" s="157" t="s">
        <v>121</v>
      </c>
      <c r="B23" s="157"/>
      <c r="C23" s="157"/>
      <c r="D23" s="354">
        <v>526379</v>
      </c>
    </row>
    <row r="24" spans="1:4" ht="20.25" x14ac:dyDescent="0.3">
      <c r="A24" s="157" t="s">
        <v>122</v>
      </c>
      <c r="B24" s="157"/>
      <c r="C24" s="157"/>
      <c r="D24" s="354">
        <f>D22-D23</f>
        <v>23621</v>
      </c>
    </row>
    <row r="25" spans="1:4" ht="18" x14ac:dyDescent="0.25">
      <c r="A25" s="157" t="s">
        <v>126</v>
      </c>
      <c r="B25" s="157"/>
      <c r="C25" s="157"/>
      <c r="D25" s="157"/>
    </row>
  </sheetData>
  <pageMargins left="0.75" right="0.75" top="1" bottom="1" header="0" footer="0"/>
  <pageSetup paperSize="9" orientation="landscape" horizont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zoomScale="120" zoomScaleNormal="120" workbookViewId="0">
      <selection activeCell="J3" sqref="J3:J12"/>
    </sheetView>
  </sheetViews>
  <sheetFormatPr defaultRowHeight="15" x14ac:dyDescent="0.25"/>
  <cols>
    <col min="1" max="1" width="12.7109375" customWidth="1"/>
    <col min="2" max="2" width="12" customWidth="1"/>
    <col min="3" max="3" width="9.28515625" bestFit="1" customWidth="1"/>
    <col min="4" max="4" width="8" bestFit="1" customWidth="1"/>
    <col min="5" max="5" width="7.7109375" bestFit="1" customWidth="1"/>
    <col min="6" max="6" width="10.28515625" bestFit="1" customWidth="1"/>
    <col min="7" max="7" width="10.42578125" bestFit="1" customWidth="1"/>
    <col min="8" max="8" width="7.7109375" bestFit="1" customWidth="1"/>
    <col min="9" max="9" width="11.7109375" customWidth="1"/>
    <col min="10" max="10" width="12.5703125" customWidth="1"/>
    <col min="11" max="11" width="10.42578125" customWidth="1"/>
  </cols>
  <sheetData>
    <row r="1" spans="1:12" ht="30" customHeight="1" x14ac:dyDescent="0.25">
      <c r="A1" s="4" t="s">
        <v>0</v>
      </c>
      <c r="B1" s="4" t="s">
        <v>2</v>
      </c>
      <c r="C1" s="4" t="s">
        <v>1</v>
      </c>
      <c r="D1" s="4" t="s">
        <v>8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9</v>
      </c>
      <c r="K1" s="4" t="s">
        <v>10</v>
      </c>
      <c r="L1" s="4"/>
    </row>
    <row r="2" spans="1:12" ht="18" customHeight="1" x14ac:dyDescent="0.25">
      <c r="A2" s="1">
        <v>0</v>
      </c>
      <c r="B2" s="1">
        <v>0</v>
      </c>
      <c r="C2" s="1">
        <f>B2*A2</f>
        <v>0</v>
      </c>
      <c r="D2" s="1"/>
      <c r="E2" s="1">
        <f>A2*1000</f>
        <v>0</v>
      </c>
      <c r="F2" s="1">
        <f>1.5*C2</f>
        <v>0</v>
      </c>
      <c r="G2" s="1">
        <f>E2+F2</f>
        <v>0</v>
      </c>
      <c r="H2" s="1">
        <f>C2*3.2</f>
        <v>0</v>
      </c>
      <c r="I2" s="1">
        <v>0</v>
      </c>
    </row>
    <row r="3" spans="1:12" ht="18" customHeight="1" x14ac:dyDescent="0.25">
      <c r="A3" s="1">
        <v>1</v>
      </c>
      <c r="B3" s="1">
        <v>500</v>
      </c>
      <c r="C3" s="1">
        <f t="shared" ref="C3:C12" si="0">B3*A3</f>
        <v>500</v>
      </c>
      <c r="D3" s="2">
        <f>(C3-C2)/(A3-A2)</f>
        <v>500</v>
      </c>
      <c r="E3" s="1">
        <f t="shared" ref="E3:E12" si="1">A3*1000</f>
        <v>1000</v>
      </c>
      <c r="F3" s="1">
        <f t="shared" ref="F3:F12" si="2">1.5*C3</f>
        <v>750</v>
      </c>
      <c r="G3" s="1">
        <f t="shared" ref="G3:G12" si="3">E3+F3</f>
        <v>1750</v>
      </c>
      <c r="H3" s="1">
        <f t="shared" ref="H3:H12" si="4">C3*3.2</f>
        <v>1600</v>
      </c>
      <c r="I3" s="1">
        <f>G3-H3</f>
        <v>150</v>
      </c>
      <c r="J3" s="356">
        <f>(G3-G2)/(C3-C2)</f>
        <v>3.5</v>
      </c>
      <c r="K3" s="3">
        <f>(H3-H2)/(C3-C2)</f>
        <v>3.2</v>
      </c>
    </row>
    <row r="4" spans="1:12" ht="18" customHeight="1" x14ac:dyDescent="0.25">
      <c r="A4" s="1">
        <v>2</v>
      </c>
      <c r="B4" s="1">
        <v>520</v>
      </c>
      <c r="C4" s="1">
        <f t="shared" si="0"/>
        <v>1040</v>
      </c>
      <c r="D4" s="2">
        <f t="shared" ref="D4:D12" si="5">(C4-C3)/(A4-A3)</f>
        <v>540</v>
      </c>
      <c r="E4" s="1">
        <f t="shared" si="1"/>
        <v>2000</v>
      </c>
      <c r="F4" s="1">
        <f t="shared" si="2"/>
        <v>1560</v>
      </c>
      <c r="G4" s="1">
        <f t="shared" si="3"/>
        <v>3560</v>
      </c>
      <c r="H4" s="1">
        <f t="shared" si="4"/>
        <v>3328</v>
      </c>
      <c r="I4" s="1">
        <f t="shared" ref="I4:I12" si="6">G4-H4</f>
        <v>232</v>
      </c>
      <c r="J4" s="356">
        <f t="shared" ref="J4:J12" si="7">(G4-G3)/(C4-C3)</f>
        <v>3.3518518518518516</v>
      </c>
      <c r="K4" s="3">
        <f t="shared" ref="K4:K12" si="8">(H4-H3)/(C4-C3)</f>
        <v>3.2</v>
      </c>
    </row>
    <row r="5" spans="1:12" ht="18" customHeight="1" x14ac:dyDescent="0.25">
      <c r="A5" s="1">
        <v>3</v>
      </c>
      <c r="B5" s="1">
        <v>550</v>
      </c>
      <c r="C5" s="1">
        <f t="shared" si="0"/>
        <v>1650</v>
      </c>
      <c r="D5" s="2">
        <f t="shared" si="5"/>
        <v>610</v>
      </c>
      <c r="E5" s="1">
        <f t="shared" si="1"/>
        <v>3000</v>
      </c>
      <c r="F5" s="1">
        <f t="shared" si="2"/>
        <v>2475</v>
      </c>
      <c r="G5" s="1">
        <f t="shared" si="3"/>
        <v>5475</v>
      </c>
      <c r="H5" s="1">
        <f t="shared" si="4"/>
        <v>5280</v>
      </c>
      <c r="I5" s="1">
        <f t="shared" si="6"/>
        <v>195</v>
      </c>
      <c r="J5" s="356">
        <f t="shared" si="7"/>
        <v>3.139344262295082</v>
      </c>
      <c r="K5" s="3">
        <f t="shared" si="8"/>
        <v>3.2</v>
      </c>
    </row>
    <row r="6" spans="1:12" ht="18" customHeight="1" x14ac:dyDescent="0.25">
      <c r="A6" s="1">
        <v>4</v>
      </c>
      <c r="B6" s="1">
        <v>600</v>
      </c>
      <c r="C6" s="1">
        <f t="shared" si="0"/>
        <v>2400</v>
      </c>
      <c r="D6" s="2">
        <f t="shared" si="5"/>
        <v>750</v>
      </c>
      <c r="E6" s="1">
        <f t="shared" si="1"/>
        <v>4000</v>
      </c>
      <c r="F6" s="1">
        <f t="shared" si="2"/>
        <v>3600</v>
      </c>
      <c r="G6" s="1">
        <f t="shared" si="3"/>
        <v>7600</v>
      </c>
      <c r="H6" s="1">
        <f t="shared" si="4"/>
        <v>7680</v>
      </c>
      <c r="I6" s="1">
        <f t="shared" si="6"/>
        <v>-80</v>
      </c>
      <c r="J6" s="356">
        <f t="shared" si="7"/>
        <v>2.8333333333333335</v>
      </c>
      <c r="K6" s="3">
        <f t="shared" si="8"/>
        <v>3.2</v>
      </c>
    </row>
    <row r="7" spans="1:12" ht="18" customHeight="1" x14ac:dyDescent="0.25">
      <c r="A7" s="1">
        <v>5</v>
      </c>
      <c r="B7" s="1">
        <v>630</v>
      </c>
      <c r="C7" s="1">
        <f t="shared" si="0"/>
        <v>3150</v>
      </c>
      <c r="D7" s="2">
        <f t="shared" si="5"/>
        <v>750</v>
      </c>
      <c r="E7" s="1">
        <f t="shared" si="1"/>
        <v>5000</v>
      </c>
      <c r="F7" s="1">
        <f t="shared" si="2"/>
        <v>4725</v>
      </c>
      <c r="G7" s="1">
        <f t="shared" si="3"/>
        <v>9725</v>
      </c>
      <c r="H7" s="1">
        <f t="shared" si="4"/>
        <v>10080</v>
      </c>
      <c r="I7" s="1">
        <f t="shared" si="6"/>
        <v>-355</v>
      </c>
      <c r="J7" s="356">
        <f t="shared" si="7"/>
        <v>2.8333333333333335</v>
      </c>
      <c r="K7" s="3">
        <f t="shared" si="8"/>
        <v>3.2</v>
      </c>
    </row>
    <row r="8" spans="1:12" ht="18" customHeight="1" x14ac:dyDescent="0.25">
      <c r="A8" s="1">
        <v>6</v>
      </c>
      <c r="B8" s="1">
        <v>640</v>
      </c>
      <c r="C8" s="1">
        <f t="shared" si="0"/>
        <v>3840</v>
      </c>
      <c r="D8" s="2">
        <f t="shared" si="5"/>
        <v>690</v>
      </c>
      <c r="E8" s="1">
        <f t="shared" si="1"/>
        <v>6000</v>
      </c>
      <c r="F8" s="1">
        <f t="shared" si="2"/>
        <v>5760</v>
      </c>
      <c r="G8" s="1">
        <f t="shared" si="3"/>
        <v>11760</v>
      </c>
      <c r="H8" s="1">
        <f t="shared" si="4"/>
        <v>12288</v>
      </c>
      <c r="I8" s="1">
        <f t="shared" si="6"/>
        <v>-528</v>
      </c>
      <c r="J8" s="356">
        <f t="shared" si="7"/>
        <v>2.9492753623188408</v>
      </c>
      <c r="K8" s="3">
        <f t="shared" si="8"/>
        <v>3.2</v>
      </c>
    </row>
    <row r="9" spans="1:12" ht="18" customHeight="1" x14ac:dyDescent="0.25">
      <c r="A9" s="5">
        <v>7</v>
      </c>
      <c r="B9" s="5">
        <v>638</v>
      </c>
      <c r="C9" s="5">
        <f t="shared" si="0"/>
        <v>4466</v>
      </c>
      <c r="D9" s="6">
        <f t="shared" si="5"/>
        <v>626</v>
      </c>
      <c r="E9" s="5">
        <f t="shared" si="1"/>
        <v>7000</v>
      </c>
      <c r="F9" s="5">
        <f t="shared" si="2"/>
        <v>6699</v>
      </c>
      <c r="G9" s="5">
        <f t="shared" si="3"/>
        <v>13699</v>
      </c>
      <c r="H9" s="5">
        <f t="shared" si="4"/>
        <v>14291.2</v>
      </c>
      <c r="I9" s="5">
        <f t="shared" si="6"/>
        <v>-592.20000000000073</v>
      </c>
      <c r="J9" s="357">
        <f t="shared" si="7"/>
        <v>3.0974440894568689</v>
      </c>
      <c r="K9" s="7">
        <f t="shared" si="8"/>
        <v>3.2000000000000011</v>
      </c>
    </row>
    <row r="10" spans="1:12" ht="18" customHeight="1" x14ac:dyDescent="0.25">
      <c r="A10" s="1">
        <v>8</v>
      </c>
      <c r="B10" s="1">
        <v>625</v>
      </c>
      <c r="C10" s="1">
        <f t="shared" si="0"/>
        <v>5000</v>
      </c>
      <c r="D10" s="2">
        <f t="shared" si="5"/>
        <v>534</v>
      </c>
      <c r="E10" s="1">
        <f t="shared" si="1"/>
        <v>8000</v>
      </c>
      <c r="F10" s="1">
        <f t="shared" si="2"/>
        <v>7500</v>
      </c>
      <c r="G10" s="1">
        <f t="shared" si="3"/>
        <v>15500</v>
      </c>
      <c r="H10" s="1">
        <f t="shared" si="4"/>
        <v>16000</v>
      </c>
      <c r="I10" s="1">
        <f t="shared" si="6"/>
        <v>-500</v>
      </c>
      <c r="J10" s="356">
        <f t="shared" si="7"/>
        <v>3.3726591760299627</v>
      </c>
      <c r="K10" s="3">
        <f t="shared" si="8"/>
        <v>3.1999999999999988</v>
      </c>
    </row>
    <row r="11" spans="1:12" ht="18" customHeight="1" x14ac:dyDescent="0.25">
      <c r="A11" s="1">
        <v>9</v>
      </c>
      <c r="B11" s="1">
        <v>610</v>
      </c>
      <c r="C11" s="1">
        <f t="shared" si="0"/>
        <v>5490</v>
      </c>
      <c r="D11" s="2">
        <f t="shared" si="5"/>
        <v>490</v>
      </c>
      <c r="E11" s="1">
        <f t="shared" si="1"/>
        <v>9000</v>
      </c>
      <c r="F11" s="1">
        <f t="shared" si="2"/>
        <v>8235</v>
      </c>
      <c r="G11" s="1">
        <f t="shared" si="3"/>
        <v>17235</v>
      </c>
      <c r="H11" s="1">
        <f t="shared" si="4"/>
        <v>17568</v>
      </c>
      <c r="I11" s="1">
        <f t="shared" si="6"/>
        <v>-333</v>
      </c>
      <c r="J11" s="356">
        <f t="shared" si="7"/>
        <v>3.5408163265306123</v>
      </c>
      <c r="K11" s="3">
        <f t="shared" si="8"/>
        <v>3.2</v>
      </c>
    </row>
    <row r="12" spans="1:12" ht="18" customHeight="1" x14ac:dyDescent="0.25">
      <c r="A12" s="1">
        <v>10</v>
      </c>
      <c r="B12" s="1">
        <v>580</v>
      </c>
      <c r="C12" s="1">
        <f t="shared" si="0"/>
        <v>5800</v>
      </c>
      <c r="D12" s="2">
        <f t="shared" si="5"/>
        <v>310</v>
      </c>
      <c r="E12" s="1">
        <f t="shared" si="1"/>
        <v>10000</v>
      </c>
      <c r="F12" s="1">
        <f t="shared" si="2"/>
        <v>8700</v>
      </c>
      <c r="G12" s="1">
        <f t="shared" si="3"/>
        <v>18700</v>
      </c>
      <c r="H12" s="1">
        <f t="shared" si="4"/>
        <v>18560</v>
      </c>
      <c r="I12" s="1">
        <f t="shared" si="6"/>
        <v>140</v>
      </c>
      <c r="J12" s="356">
        <f t="shared" si="7"/>
        <v>4.725806451612903</v>
      </c>
      <c r="K12" s="3">
        <f t="shared" si="8"/>
        <v>3.2</v>
      </c>
    </row>
    <row r="13" spans="1:12" x14ac:dyDescent="0.25">
      <c r="A13" t="s">
        <v>11</v>
      </c>
    </row>
    <row r="14" spans="1:12" x14ac:dyDescent="0.25">
      <c r="A14" t="s">
        <v>12</v>
      </c>
    </row>
  </sheetData>
  <pageMargins left="0.7" right="0.7" top="0.75" bottom="0.75" header="0.3" footer="0.3"/>
  <pageSetup paperSize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14</vt:i4>
      </vt:variant>
      <vt:variant>
        <vt:lpstr>Diagrammer</vt:lpstr>
      </vt:variant>
      <vt:variant>
        <vt:i4>2</vt:i4>
      </vt:variant>
    </vt:vector>
  </HeadingPairs>
  <TitlesOfParts>
    <vt:vector size="16" baseType="lpstr">
      <vt:lpstr>MR=MC produkt 1</vt:lpstr>
      <vt:lpstr>Data til graf produkt 1</vt:lpstr>
      <vt:lpstr>MR=MC produkt 1.4</vt:lpstr>
      <vt:lpstr>opgave 2.1</vt:lpstr>
      <vt:lpstr>Lommeregneren 2.2 1år</vt:lpstr>
      <vt:lpstr>Lommeregneren 2.2 2 år</vt:lpstr>
      <vt:lpstr>Lommeregneren 2.2 3 år</vt:lpstr>
      <vt:lpstr>Lommeregneren 2.2 4 år</vt:lpstr>
      <vt:lpstr>opgave 3</vt:lpstr>
      <vt:lpstr>Lineær programmering opg 4</vt:lpstr>
      <vt:lpstr>Data til graf</vt:lpstr>
      <vt:lpstr>Datatabel</vt:lpstr>
      <vt:lpstr>Ark2</vt:lpstr>
      <vt:lpstr>Ark3</vt:lpstr>
      <vt:lpstr>Graf produkt 1</vt:lpstr>
      <vt:lpstr>Graf opg 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Jesper Brygger</dc:creator>
  <cp:lastModifiedBy>Jesper Brygger</cp:lastModifiedBy>
  <dcterms:created xsi:type="dcterms:W3CDTF">2012-06-06T14:44:34Z</dcterms:created>
  <dcterms:modified xsi:type="dcterms:W3CDTF">2012-06-06T15:45:53Z</dcterms:modified>
</cp:coreProperties>
</file>